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Performance_Management_Unit\2_Raw_Data\3_Public_Disclosure_Data\11_FY2021\Q4\"/>
    </mc:Choice>
  </mc:AlternateContent>
  <bookViews>
    <workbookView xWindow="0" yWindow="0" windowWidth="19200" windowHeight="6765"/>
  </bookViews>
  <sheets>
    <sheet name="CW-1_FY2021_Q4" sheetId="1" r:id="rId1"/>
  </sheets>
  <definedNames>
    <definedName name="_xlnm._FilterDatabase" localSheetId="0" hidden="1">'CW-1_FY2021_Q4'!$A$1:$DG$4369</definedName>
  </definedNames>
  <calcPr calcId="162913"/>
</workbook>
</file>

<file path=xl/calcChain.xml><?xml version="1.0" encoding="utf-8"?>
<calcChain xmlns="http://schemas.openxmlformats.org/spreadsheetml/2006/main">
  <c r="BC2651" i="1" l="1"/>
  <c r="BU2651" i="1"/>
  <c r="BV2651" i="1"/>
  <c r="BC3912" i="1"/>
  <c r="BU3912" i="1"/>
  <c r="BV3912" i="1"/>
  <c r="BC2652" i="1"/>
  <c r="BU2652" i="1"/>
  <c r="BV2652" i="1"/>
  <c r="BC3913" i="1"/>
  <c r="BU3913" i="1"/>
  <c r="BV3913" i="1"/>
  <c r="BC2653" i="1"/>
  <c r="BU2653" i="1"/>
  <c r="BV2653" i="1"/>
  <c r="BC3914" i="1"/>
  <c r="BU3914" i="1"/>
  <c r="BV3914" i="1"/>
  <c r="BC2" i="1"/>
  <c r="BU2" i="1"/>
  <c r="BV2" i="1"/>
  <c r="BC2654" i="1"/>
  <c r="BU2654" i="1"/>
  <c r="BV2654" i="1"/>
  <c r="BC3915" i="1"/>
  <c r="BU3915" i="1"/>
  <c r="BV3915" i="1"/>
  <c r="BC3" i="1"/>
  <c r="BU3" i="1"/>
  <c r="BV3" i="1"/>
  <c r="BC2655" i="1"/>
  <c r="BU2655" i="1"/>
  <c r="BV2655" i="1"/>
  <c r="BC4" i="1"/>
  <c r="BU4" i="1"/>
  <c r="BV4" i="1"/>
  <c r="BC5" i="1"/>
  <c r="BU5" i="1"/>
  <c r="BV5" i="1"/>
  <c r="BC2656" i="1"/>
  <c r="BU2656" i="1"/>
  <c r="BV2656" i="1"/>
  <c r="BC6" i="1"/>
  <c r="BU6" i="1"/>
  <c r="BV6" i="1"/>
  <c r="BC7" i="1"/>
  <c r="BU7" i="1"/>
  <c r="BV7" i="1"/>
  <c r="BC8" i="1"/>
  <c r="BU8" i="1"/>
  <c r="BV8" i="1"/>
  <c r="BC2657" i="1"/>
  <c r="BU2657" i="1"/>
  <c r="BV2657" i="1"/>
  <c r="BC9" i="1"/>
  <c r="BU9" i="1"/>
  <c r="BV9" i="1"/>
  <c r="CB9" i="1"/>
  <c r="BC3916" i="1"/>
  <c r="BU3916" i="1"/>
  <c r="BV3916" i="1"/>
  <c r="BC10" i="1"/>
  <c r="BU10" i="1"/>
  <c r="BV10" i="1"/>
  <c r="BC11" i="1"/>
  <c r="BU11" i="1"/>
  <c r="BV11" i="1"/>
  <c r="BC2658" i="1"/>
  <c r="BU2658" i="1"/>
  <c r="BV2658" i="1"/>
  <c r="BC12" i="1"/>
  <c r="BU12" i="1"/>
  <c r="BV12" i="1"/>
  <c r="BC2659" i="1"/>
  <c r="BU2659" i="1"/>
  <c r="BV2659" i="1"/>
  <c r="BC2660" i="1"/>
  <c r="BU2660" i="1"/>
  <c r="BV2660" i="1"/>
  <c r="BC2661" i="1"/>
  <c r="BU2661" i="1"/>
  <c r="BV2661" i="1"/>
  <c r="BC13" i="1"/>
  <c r="BU13" i="1"/>
  <c r="BV13" i="1"/>
  <c r="BC3917" i="1"/>
  <c r="BU3917" i="1"/>
  <c r="BV3917" i="1"/>
  <c r="BC2662" i="1"/>
  <c r="BU2662" i="1"/>
  <c r="BV2662" i="1"/>
  <c r="BC2663" i="1"/>
  <c r="BU2663" i="1"/>
  <c r="BV2663" i="1"/>
  <c r="BC14" i="1"/>
  <c r="BU14" i="1"/>
  <c r="BV14" i="1"/>
  <c r="BC15" i="1"/>
  <c r="BU15" i="1"/>
  <c r="BV15" i="1"/>
  <c r="BC16" i="1"/>
  <c r="BU16" i="1"/>
  <c r="BV16" i="1"/>
  <c r="BC17" i="1"/>
  <c r="BU17" i="1"/>
  <c r="BV17" i="1"/>
  <c r="BC18" i="1"/>
  <c r="BU18" i="1"/>
  <c r="BV18" i="1"/>
  <c r="BC19" i="1"/>
  <c r="BU19" i="1"/>
  <c r="BV19" i="1"/>
  <c r="BC2664" i="1"/>
  <c r="BU2664" i="1"/>
  <c r="BV2664" i="1"/>
  <c r="BC20" i="1"/>
  <c r="BU20" i="1"/>
  <c r="BV20" i="1"/>
  <c r="BC21" i="1"/>
  <c r="BU21" i="1"/>
  <c r="BV21" i="1"/>
  <c r="BC2665" i="1"/>
  <c r="BU2665" i="1"/>
  <c r="BV2665" i="1"/>
  <c r="BC22" i="1"/>
  <c r="BU22" i="1"/>
  <c r="BV22" i="1"/>
  <c r="BC2666" i="1"/>
  <c r="BU2666" i="1"/>
  <c r="BV2666" i="1"/>
  <c r="BC23" i="1"/>
  <c r="BU23" i="1"/>
  <c r="BV23" i="1"/>
  <c r="BC2667" i="1"/>
  <c r="BU2667" i="1"/>
  <c r="BV2667" i="1"/>
  <c r="BC2668" i="1"/>
  <c r="BU2668" i="1"/>
  <c r="BV2668" i="1"/>
  <c r="BC2669" i="1"/>
  <c r="BU2669" i="1"/>
  <c r="BV2669" i="1"/>
  <c r="BC2670" i="1"/>
  <c r="BU2670" i="1"/>
  <c r="BV2670" i="1"/>
  <c r="BC24" i="1"/>
  <c r="BU24" i="1"/>
  <c r="BV24" i="1"/>
  <c r="BC2671" i="1"/>
  <c r="BU2671" i="1"/>
  <c r="BV2671" i="1"/>
  <c r="BC25" i="1"/>
  <c r="BU25" i="1"/>
  <c r="BV25" i="1"/>
  <c r="BC2672" i="1"/>
  <c r="BU2672" i="1"/>
  <c r="BV2672" i="1"/>
  <c r="BC26" i="1"/>
  <c r="BU26" i="1"/>
  <c r="BV26" i="1"/>
  <c r="BC2673" i="1"/>
  <c r="BU2673" i="1"/>
  <c r="BV2673" i="1"/>
  <c r="BC27" i="1"/>
  <c r="BU27" i="1"/>
  <c r="BV27" i="1"/>
  <c r="BC28" i="1"/>
  <c r="BU28" i="1"/>
  <c r="BV28" i="1"/>
  <c r="BC3918" i="1"/>
  <c r="BU3918" i="1"/>
  <c r="BV3918" i="1"/>
  <c r="BC29" i="1"/>
  <c r="BU29" i="1"/>
  <c r="BV29" i="1"/>
  <c r="BC30" i="1"/>
  <c r="BU30" i="1"/>
  <c r="BV30" i="1"/>
  <c r="BC31" i="1"/>
  <c r="BU31" i="1"/>
  <c r="BV31" i="1"/>
  <c r="BC32" i="1"/>
  <c r="BU32" i="1"/>
  <c r="BV32" i="1"/>
  <c r="BC2674" i="1"/>
  <c r="BU2674" i="1"/>
  <c r="BV2674" i="1"/>
  <c r="BC33" i="1"/>
  <c r="BU33" i="1"/>
  <c r="BV33" i="1"/>
  <c r="BC34" i="1"/>
  <c r="BU34" i="1"/>
  <c r="BV34" i="1"/>
  <c r="BC35" i="1"/>
  <c r="BU35" i="1"/>
  <c r="BV35" i="1"/>
  <c r="BC36" i="1"/>
  <c r="BU36" i="1"/>
  <c r="BV36" i="1"/>
  <c r="BC37" i="1"/>
  <c r="BU37" i="1"/>
  <c r="BV37" i="1"/>
  <c r="BC38" i="1"/>
  <c r="BU38" i="1"/>
  <c r="BV38" i="1"/>
  <c r="BC3796" i="1"/>
  <c r="BU3796" i="1"/>
  <c r="BV3796" i="1"/>
  <c r="BC39" i="1"/>
  <c r="BU39" i="1"/>
  <c r="BV39" i="1"/>
  <c r="BC40" i="1"/>
  <c r="BU40" i="1"/>
  <c r="BV40" i="1"/>
  <c r="BC3797" i="1"/>
  <c r="BU3797" i="1"/>
  <c r="BV3797" i="1"/>
  <c r="BC2675" i="1"/>
  <c r="BU2675" i="1"/>
  <c r="BV2675" i="1"/>
  <c r="BC41" i="1"/>
  <c r="BU41" i="1"/>
  <c r="BV41" i="1"/>
  <c r="BC42" i="1"/>
  <c r="BU42" i="1"/>
  <c r="BV42" i="1"/>
  <c r="BC43" i="1"/>
  <c r="BU43" i="1"/>
  <c r="BV43" i="1"/>
  <c r="BC44" i="1"/>
  <c r="BU44" i="1"/>
  <c r="BV44" i="1"/>
  <c r="BC45" i="1"/>
  <c r="BU45" i="1"/>
  <c r="BV45" i="1"/>
  <c r="BC2676" i="1"/>
  <c r="BU2676" i="1"/>
  <c r="BV2676" i="1"/>
  <c r="BC46" i="1"/>
  <c r="BU46" i="1"/>
  <c r="BV46" i="1"/>
  <c r="BC3919" i="1"/>
  <c r="BU3919" i="1"/>
  <c r="BV3919" i="1"/>
  <c r="BC47" i="1"/>
  <c r="BU47" i="1"/>
  <c r="BV47" i="1"/>
  <c r="BC2677" i="1"/>
  <c r="BU2677" i="1"/>
  <c r="BV2677" i="1"/>
  <c r="BC3920" i="1"/>
  <c r="BU3920" i="1"/>
  <c r="BV3920" i="1"/>
  <c r="BC48" i="1"/>
  <c r="BU48" i="1"/>
  <c r="BV48" i="1"/>
  <c r="BC49" i="1"/>
  <c r="BU49" i="1"/>
  <c r="BV49" i="1"/>
  <c r="BC3921" i="1"/>
  <c r="BU3921" i="1"/>
  <c r="BV3921" i="1"/>
  <c r="BC50" i="1"/>
  <c r="BU50" i="1"/>
  <c r="BV50" i="1"/>
  <c r="BC2678" i="1"/>
  <c r="BU2678" i="1"/>
  <c r="BV2678" i="1"/>
  <c r="BC2679" i="1"/>
  <c r="BU2679" i="1"/>
  <c r="BV2679" i="1"/>
  <c r="BC51" i="1"/>
  <c r="BU51" i="1"/>
  <c r="BV51" i="1"/>
  <c r="BC52" i="1"/>
  <c r="BU52" i="1"/>
  <c r="BV52" i="1"/>
  <c r="BC2680" i="1"/>
  <c r="BU2680" i="1"/>
  <c r="BV2680" i="1"/>
  <c r="BC53" i="1"/>
  <c r="BU53" i="1"/>
  <c r="BV53" i="1"/>
  <c r="BC54" i="1"/>
  <c r="BU54" i="1"/>
  <c r="BV54" i="1"/>
  <c r="BC55" i="1"/>
  <c r="BU55" i="1"/>
  <c r="BV55" i="1"/>
  <c r="CB55" i="1"/>
  <c r="BC2681" i="1"/>
  <c r="BU2681" i="1"/>
  <c r="BV2681" i="1"/>
  <c r="BC56" i="1"/>
  <c r="BU56" i="1"/>
  <c r="BV56" i="1"/>
  <c r="BC57" i="1"/>
  <c r="BU57" i="1"/>
  <c r="BV57" i="1"/>
  <c r="BC58" i="1"/>
  <c r="BU58" i="1"/>
  <c r="BV58" i="1"/>
  <c r="BC59" i="1"/>
  <c r="BU59" i="1"/>
  <c r="BV59" i="1"/>
  <c r="BC60" i="1"/>
  <c r="BU60" i="1"/>
  <c r="BV60" i="1"/>
  <c r="BC61" i="1"/>
  <c r="BU61" i="1"/>
  <c r="BV61" i="1"/>
  <c r="BC3874" i="1"/>
  <c r="BU3874" i="1"/>
  <c r="BV3874" i="1"/>
  <c r="BC62" i="1"/>
  <c r="BU62" i="1"/>
  <c r="BV62" i="1"/>
  <c r="BC63" i="1"/>
  <c r="BU63" i="1"/>
  <c r="BV63" i="1"/>
  <c r="BC64" i="1"/>
  <c r="BU64" i="1"/>
  <c r="BV64" i="1"/>
  <c r="BC65" i="1"/>
  <c r="BU65" i="1"/>
  <c r="BV65" i="1"/>
  <c r="BC2682" i="1"/>
  <c r="BU2682" i="1"/>
  <c r="BV2682" i="1"/>
  <c r="BC2683" i="1"/>
  <c r="BU2683" i="1"/>
  <c r="BV2683" i="1"/>
  <c r="BC66" i="1"/>
  <c r="BU66" i="1"/>
  <c r="BV66" i="1"/>
  <c r="BC2684" i="1"/>
  <c r="BU2684" i="1"/>
  <c r="BV2684" i="1"/>
  <c r="BC2685" i="1"/>
  <c r="BU2685" i="1"/>
  <c r="BV2685" i="1"/>
  <c r="BC67" i="1"/>
  <c r="BU67" i="1"/>
  <c r="BV67" i="1"/>
  <c r="BC68" i="1"/>
  <c r="BU68" i="1"/>
  <c r="BV68" i="1"/>
  <c r="BC69" i="1"/>
  <c r="BU69" i="1"/>
  <c r="BV69" i="1"/>
  <c r="BC2686" i="1"/>
  <c r="BU2686" i="1"/>
  <c r="BV2686" i="1"/>
  <c r="BC70" i="1"/>
  <c r="BU70" i="1"/>
  <c r="BV70" i="1"/>
  <c r="BC2687" i="1"/>
  <c r="BU2687" i="1"/>
  <c r="BV2687" i="1"/>
  <c r="BC71" i="1"/>
  <c r="BU71" i="1"/>
  <c r="BV71" i="1"/>
  <c r="BC72" i="1"/>
  <c r="BU72" i="1"/>
  <c r="BV72" i="1"/>
  <c r="BC73" i="1"/>
  <c r="BU73" i="1"/>
  <c r="BV73" i="1"/>
  <c r="BC2688" i="1"/>
  <c r="BU2688" i="1"/>
  <c r="BV2688" i="1"/>
  <c r="BC74" i="1"/>
  <c r="BU74" i="1"/>
  <c r="BV74" i="1"/>
  <c r="BC75" i="1"/>
  <c r="BU75" i="1"/>
  <c r="BV75" i="1"/>
  <c r="BC76" i="1"/>
  <c r="BU76" i="1"/>
  <c r="BV76" i="1"/>
  <c r="BC77" i="1"/>
  <c r="BU77" i="1"/>
  <c r="BV77" i="1"/>
  <c r="BC78" i="1"/>
  <c r="BU78" i="1"/>
  <c r="BV78" i="1"/>
  <c r="BC2689" i="1"/>
  <c r="BU2689" i="1"/>
  <c r="BV2689" i="1"/>
  <c r="BC79" i="1"/>
  <c r="BU79" i="1"/>
  <c r="BV79" i="1"/>
  <c r="BC80" i="1"/>
  <c r="BU80" i="1"/>
  <c r="BV80" i="1"/>
  <c r="BC81" i="1"/>
  <c r="BU81" i="1"/>
  <c r="BV81" i="1"/>
  <c r="BC82" i="1"/>
  <c r="BU82" i="1"/>
  <c r="BV82" i="1"/>
  <c r="BC83" i="1"/>
  <c r="BU83" i="1"/>
  <c r="BV83" i="1"/>
  <c r="BC84" i="1"/>
  <c r="BU84" i="1"/>
  <c r="BV84" i="1"/>
  <c r="BC3798" i="1"/>
  <c r="BU3798" i="1"/>
  <c r="BV3798" i="1"/>
  <c r="BC85" i="1"/>
  <c r="BU85" i="1"/>
  <c r="BV85" i="1"/>
  <c r="BC3799" i="1"/>
  <c r="BU3799" i="1"/>
  <c r="BV3799" i="1"/>
  <c r="BC86" i="1"/>
  <c r="BU86" i="1"/>
  <c r="BV86" i="1"/>
  <c r="BC3800" i="1"/>
  <c r="BU3800" i="1"/>
  <c r="BV3800" i="1"/>
  <c r="BC87" i="1"/>
  <c r="BU87" i="1"/>
  <c r="BV87" i="1"/>
  <c r="BC88" i="1"/>
  <c r="BU88" i="1"/>
  <c r="BV88" i="1"/>
  <c r="BC89" i="1"/>
  <c r="BU89" i="1"/>
  <c r="BV89" i="1"/>
  <c r="BC3922" i="1"/>
  <c r="BU3922" i="1"/>
  <c r="BV3922" i="1"/>
  <c r="BC3923" i="1"/>
  <c r="BU3923" i="1"/>
  <c r="BV3923" i="1"/>
  <c r="BC90" i="1"/>
  <c r="BU90" i="1"/>
  <c r="BV90" i="1"/>
  <c r="BC2690" i="1"/>
  <c r="BU2690" i="1"/>
  <c r="BV2690" i="1"/>
  <c r="BC91" i="1"/>
  <c r="BU91" i="1"/>
  <c r="BV91" i="1"/>
  <c r="BC2691" i="1"/>
  <c r="BU2691" i="1"/>
  <c r="BV2691" i="1"/>
  <c r="BC92" i="1"/>
  <c r="BU92" i="1"/>
  <c r="BV92" i="1"/>
  <c r="BC3924" i="1"/>
  <c r="BU3924" i="1"/>
  <c r="BV3924" i="1"/>
  <c r="BC93" i="1"/>
  <c r="BU93" i="1"/>
  <c r="BV93" i="1"/>
  <c r="BC94" i="1"/>
  <c r="BU94" i="1"/>
  <c r="BV94" i="1"/>
  <c r="BC95" i="1"/>
  <c r="BU95" i="1"/>
  <c r="BV95" i="1"/>
  <c r="BC2692" i="1"/>
  <c r="BU2692" i="1"/>
  <c r="BV2692" i="1"/>
  <c r="BC96" i="1"/>
  <c r="BU96" i="1"/>
  <c r="BV96" i="1"/>
  <c r="BC2693" i="1"/>
  <c r="BU2693" i="1"/>
  <c r="BV2693" i="1"/>
  <c r="BC2694" i="1"/>
  <c r="BU2694" i="1"/>
  <c r="BV2694" i="1"/>
  <c r="BC3925" i="1"/>
  <c r="BU3925" i="1"/>
  <c r="BV3925" i="1"/>
  <c r="BC97" i="1"/>
  <c r="BU97" i="1"/>
  <c r="BV97" i="1"/>
  <c r="BC3926" i="1"/>
  <c r="BU3926" i="1"/>
  <c r="BV3926" i="1"/>
  <c r="BC2695" i="1"/>
  <c r="BU2695" i="1"/>
  <c r="BV2695" i="1"/>
  <c r="BC98" i="1"/>
  <c r="BU98" i="1"/>
  <c r="BV98" i="1"/>
  <c r="BC99" i="1"/>
  <c r="BU99" i="1"/>
  <c r="BV99" i="1"/>
  <c r="BC3927" i="1"/>
  <c r="BU3927" i="1"/>
  <c r="BV3927" i="1"/>
  <c r="BC100" i="1"/>
  <c r="BU100" i="1"/>
  <c r="BV100" i="1"/>
  <c r="BC101" i="1"/>
  <c r="BU101" i="1"/>
  <c r="BV101" i="1"/>
  <c r="BC102" i="1"/>
  <c r="BU102" i="1"/>
  <c r="BV102" i="1"/>
  <c r="BC2696" i="1"/>
  <c r="BU2696" i="1"/>
  <c r="BV2696" i="1"/>
  <c r="BC103" i="1"/>
  <c r="BU103" i="1"/>
  <c r="BV103" i="1"/>
  <c r="BC2697" i="1"/>
  <c r="BU2697" i="1"/>
  <c r="BV2697" i="1"/>
  <c r="BC2698" i="1"/>
  <c r="BU2698" i="1"/>
  <c r="BV2698" i="1"/>
  <c r="BC3928" i="1"/>
  <c r="BU3928" i="1"/>
  <c r="BV3928" i="1"/>
  <c r="BC104" i="1"/>
  <c r="BU104" i="1"/>
  <c r="BV104" i="1"/>
  <c r="BC105" i="1"/>
  <c r="BU105" i="1"/>
  <c r="BV105" i="1"/>
  <c r="BC106" i="1"/>
  <c r="BU106" i="1"/>
  <c r="BV106" i="1"/>
  <c r="BC2699" i="1"/>
  <c r="BU2699" i="1"/>
  <c r="BV2699" i="1"/>
  <c r="BC107" i="1"/>
  <c r="BU107" i="1"/>
  <c r="BV107" i="1"/>
  <c r="BC3929" i="1"/>
  <c r="BU3929" i="1"/>
  <c r="BV3929" i="1"/>
  <c r="BC2700" i="1"/>
  <c r="BU2700" i="1"/>
  <c r="BV2700" i="1"/>
  <c r="BC3875" i="1"/>
  <c r="BU3875" i="1"/>
  <c r="BV3875" i="1"/>
  <c r="BC2701" i="1"/>
  <c r="BU2701" i="1"/>
  <c r="BV2701" i="1"/>
  <c r="BC108" i="1"/>
  <c r="BU108" i="1"/>
  <c r="BV108" i="1"/>
  <c r="BC3876" i="1"/>
  <c r="BU3876" i="1"/>
  <c r="BV3876" i="1"/>
  <c r="BC2702" i="1"/>
  <c r="BU2702" i="1"/>
  <c r="BV2702" i="1"/>
  <c r="BC2703" i="1"/>
  <c r="BU2703" i="1"/>
  <c r="BV2703" i="1"/>
  <c r="BC109" i="1"/>
  <c r="BU109" i="1"/>
  <c r="BV109" i="1"/>
  <c r="BC2704" i="1"/>
  <c r="BU2704" i="1"/>
  <c r="BV2704" i="1"/>
  <c r="BC110" i="1"/>
  <c r="BU110" i="1"/>
  <c r="BV110" i="1"/>
  <c r="BC111" i="1"/>
  <c r="BU111" i="1"/>
  <c r="BV111" i="1"/>
  <c r="BC3930" i="1"/>
  <c r="BU3930" i="1"/>
  <c r="BV3930" i="1"/>
  <c r="BC112" i="1"/>
  <c r="BU112" i="1"/>
  <c r="BV112" i="1"/>
  <c r="BC2705" i="1"/>
  <c r="BU2705" i="1"/>
  <c r="BV2705" i="1"/>
  <c r="BC2706" i="1"/>
  <c r="BU2706" i="1"/>
  <c r="BV2706" i="1"/>
  <c r="BC113" i="1"/>
  <c r="BU113" i="1"/>
  <c r="BV113" i="1"/>
  <c r="BC114" i="1"/>
  <c r="BU114" i="1"/>
  <c r="BV114" i="1"/>
  <c r="BC3801" i="1"/>
  <c r="BU3801" i="1"/>
  <c r="BV3801" i="1"/>
  <c r="BC115" i="1"/>
  <c r="BU115" i="1"/>
  <c r="BV115" i="1"/>
  <c r="BC2707" i="1"/>
  <c r="BU2707" i="1"/>
  <c r="BV2707" i="1"/>
  <c r="BC116" i="1"/>
  <c r="BU116" i="1"/>
  <c r="BV116" i="1"/>
  <c r="BC2708" i="1"/>
  <c r="BU2708" i="1"/>
  <c r="BV2708" i="1"/>
  <c r="BC117" i="1"/>
  <c r="BU117" i="1"/>
  <c r="BV117" i="1"/>
  <c r="BC118" i="1"/>
  <c r="BU118" i="1"/>
  <c r="BV118" i="1"/>
  <c r="BC119" i="1"/>
  <c r="BU119" i="1"/>
  <c r="BV119" i="1"/>
  <c r="BC120" i="1"/>
  <c r="BU120" i="1"/>
  <c r="BV120" i="1"/>
  <c r="BC121" i="1"/>
  <c r="BU121" i="1"/>
  <c r="BV121" i="1"/>
  <c r="BC122" i="1"/>
  <c r="BU122" i="1"/>
  <c r="BV122" i="1"/>
  <c r="BC123" i="1"/>
  <c r="BU123" i="1"/>
  <c r="BV123" i="1"/>
  <c r="BC124" i="1"/>
  <c r="BU124" i="1"/>
  <c r="BV124" i="1"/>
  <c r="BC125" i="1"/>
  <c r="BU125" i="1"/>
  <c r="BV125" i="1"/>
  <c r="BC126" i="1"/>
  <c r="BU126" i="1"/>
  <c r="BV126" i="1"/>
  <c r="BC127" i="1"/>
  <c r="BU127" i="1"/>
  <c r="BV127" i="1"/>
  <c r="BC128" i="1"/>
  <c r="BU128" i="1"/>
  <c r="BV128" i="1"/>
  <c r="BC129" i="1"/>
  <c r="BU129" i="1"/>
  <c r="BV129" i="1"/>
  <c r="BC2709" i="1"/>
  <c r="BU2709" i="1"/>
  <c r="BV2709" i="1"/>
  <c r="BC2710" i="1"/>
  <c r="BU2710" i="1"/>
  <c r="BV2710" i="1"/>
  <c r="BC3802" i="1"/>
  <c r="BU3802" i="1"/>
  <c r="BV3802" i="1"/>
  <c r="BC130" i="1"/>
  <c r="BU130" i="1"/>
  <c r="BV130" i="1"/>
  <c r="BC131" i="1"/>
  <c r="BU131" i="1"/>
  <c r="BV131" i="1"/>
  <c r="BC132" i="1"/>
  <c r="BU132" i="1"/>
  <c r="BV132" i="1"/>
  <c r="BC133" i="1"/>
  <c r="BU133" i="1"/>
  <c r="BV133" i="1"/>
  <c r="BC134" i="1"/>
  <c r="BU134" i="1"/>
  <c r="BV134" i="1"/>
  <c r="BC135" i="1"/>
  <c r="BU135" i="1"/>
  <c r="BV135" i="1"/>
  <c r="BC136" i="1"/>
  <c r="BU136" i="1"/>
  <c r="BV136" i="1"/>
  <c r="BC137" i="1"/>
  <c r="BU137" i="1"/>
  <c r="BV137" i="1"/>
  <c r="BC2711" i="1"/>
  <c r="BU2711" i="1"/>
  <c r="BV2711" i="1"/>
  <c r="BC138" i="1"/>
  <c r="BU138" i="1"/>
  <c r="BV138" i="1"/>
  <c r="BC139" i="1"/>
  <c r="BU139" i="1"/>
  <c r="BV139" i="1"/>
  <c r="BC140" i="1"/>
  <c r="BU140" i="1"/>
  <c r="BV140" i="1"/>
  <c r="BC3803" i="1"/>
  <c r="BU3803" i="1"/>
  <c r="BV3803" i="1"/>
  <c r="BC3931" i="1"/>
  <c r="BU3931" i="1"/>
  <c r="BV3931" i="1"/>
  <c r="BC141" i="1"/>
  <c r="BU141" i="1"/>
  <c r="BV141" i="1"/>
  <c r="BC142" i="1"/>
  <c r="BU142" i="1"/>
  <c r="BV142" i="1"/>
  <c r="BC3804" i="1"/>
  <c r="BU3804" i="1"/>
  <c r="BV3804" i="1"/>
  <c r="BC143" i="1"/>
  <c r="BU143" i="1"/>
  <c r="BV143" i="1"/>
  <c r="BC3932" i="1"/>
  <c r="BU3932" i="1"/>
  <c r="BV3932" i="1"/>
  <c r="BC144" i="1"/>
  <c r="BU144" i="1"/>
  <c r="BV144" i="1"/>
  <c r="BC2712" i="1"/>
  <c r="BU2712" i="1"/>
  <c r="BV2712" i="1"/>
  <c r="BC145" i="1"/>
  <c r="BU145" i="1"/>
  <c r="BV145" i="1"/>
  <c r="BC146" i="1"/>
  <c r="BU146" i="1"/>
  <c r="BV146" i="1"/>
  <c r="BC147" i="1"/>
  <c r="BU147" i="1"/>
  <c r="BV147" i="1"/>
  <c r="BC148" i="1"/>
  <c r="BU148" i="1"/>
  <c r="BV148" i="1"/>
  <c r="BC149" i="1"/>
  <c r="BU149" i="1"/>
  <c r="BV149" i="1"/>
  <c r="BC150" i="1"/>
  <c r="BU150" i="1"/>
  <c r="BV150" i="1"/>
  <c r="BC151" i="1"/>
  <c r="BU151" i="1"/>
  <c r="BV151" i="1"/>
  <c r="BC152" i="1"/>
  <c r="BU152" i="1"/>
  <c r="BV152" i="1"/>
  <c r="BC2713" i="1"/>
  <c r="BU2713" i="1"/>
  <c r="BV2713" i="1"/>
  <c r="BC153" i="1"/>
  <c r="BU153" i="1"/>
  <c r="BV153" i="1"/>
  <c r="BC2714" i="1"/>
  <c r="BU2714" i="1"/>
  <c r="BV2714" i="1"/>
  <c r="BC154" i="1"/>
  <c r="BU154" i="1"/>
  <c r="BV154" i="1"/>
  <c r="BC2715" i="1"/>
  <c r="BU2715" i="1"/>
  <c r="BV2715" i="1"/>
  <c r="BC155" i="1"/>
  <c r="BU155" i="1"/>
  <c r="BV155" i="1"/>
  <c r="BC156" i="1"/>
  <c r="BU156" i="1"/>
  <c r="BV156" i="1"/>
  <c r="BC157" i="1"/>
  <c r="BU157" i="1"/>
  <c r="BV157" i="1"/>
  <c r="BC158" i="1"/>
  <c r="BU158" i="1"/>
  <c r="BV158" i="1"/>
  <c r="BC2716" i="1"/>
  <c r="BU2716" i="1"/>
  <c r="BV2716" i="1"/>
  <c r="BC159" i="1"/>
  <c r="BU159" i="1"/>
  <c r="BV159" i="1"/>
  <c r="BC160" i="1"/>
  <c r="BU160" i="1"/>
  <c r="BV160" i="1"/>
  <c r="BC3805" i="1"/>
  <c r="BU3805" i="1"/>
  <c r="BV3805" i="1"/>
  <c r="BC161" i="1"/>
  <c r="BU161" i="1"/>
  <c r="BV161" i="1"/>
  <c r="BC162" i="1"/>
  <c r="BU162" i="1"/>
  <c r="BV162" i="1"/>
  <c r="BC2717" i="1"/>
  <c r="BU2717" i="1"/>
  <c r="BV2717" i="1"/>
  <c r="BC163" i="1"/>
  <c r="BU163" i="1"/>
  <c r="BV163" i="1"/>
  <c r="BC3806" i="1"/>
  <c r="BU3806" i="1"/>
  <c r="BV3806" i="1"/>
  <c r="BC164" i="1"/>
  <c r="BU164" i="1"/>
  <c r="BV164" i="1"/>
  <c r="BC165" i="1"/>
  <c r="BU165" i="1"/>
  <c r="BV165" i="1"/>
  <c r="BC2718" i="1"/>
  <c r="BU2718" i="1"/>
  <c r="BV2718" i="1"/>
  <c r="BC166" i="1"/>
  <c r="BU166" i="1"/>
  <c r="BV166" i="1"/>
  <c r="BC2719" i="1"/>
  <c r="BU2719" i="1"/>
  <c r="BV2719" i="1"/>
  <c r="BC167" i="1"/>
  <c r="BU167" i="1"/>
  <c r="BV167" i="1"/>
  <c r="BC2720" i="1"/>
  <c r="BU2720" i="1"/>
  <c r="BV2720" i="1"/>
  <c r="BC168" i="1"/>
  <c r="BU168" i="1"/>
  <c r="BV168" i="1"/>
  <c r="BC169" i="1"/>
  <c r="BU169" i="1"/>
  <c r="BV169" i="1"/>
  <c r="BC2721" i="1"/>
  <c r="BU2721" i="1"/>
  <c r="BV2721" i="1"/>
  <c r="BC2722" i="1"/>
  <c r="BU2722" i="1"/>
  <c r="BV2722" i="1"/>
  <c r="BC170" i="1"/>
  <c r="BU170" i="1"/>
  <c r="BV170" i="1"/>
  <c r="BC171" i="1"/>
  <c r="BU171" i="1"/>
  <c r="BV171" i="1"/>
  <c r="BC3933" i="1"/>
  <c r="BU3933" i="1"/>
  <c r="BV3933" i="1"/>
  <c r="BC172" i="1"/>
  <c r="BU172" i="1"/>
  <c r="BV172" i="1"/>
  <c r="BC173" i="1"/>
  <c r="BU173" i="1"/>
  <c r="BV173" i="1"/>
  <c r="BC174" i="1"/>
  <c r="BU174" i="1"/>
  <c r="BV174" i="1"/>
  <c r="BC175" i="1"/>
  <c r="BU175" i="1"/>
  <c r="BV175" i="1"/>
  <c r="BC2723" i="1"/>
  <c r="BU2723" i="1"/>
  <c r="BV2723" i="1"/>
  <c r="BC176" i="1"/>
  <c r="BU176" i="1"/>
  <c r="BV176" i="1"/>
  <c r="BC3877" i="1"/>
  <c r="BU3877" i="1"/>
  <c r="BV3877" i="1"/>
  <c r="BC177" i="1"/>
  <c r="BU177" i="1"/>
  <c r="BV177" i="1"/>
  <c r="BC2724" i="1"/>
  <c r="BU2724" i="1"/>
  <c r="BV2724" i="1"/>
  <c r="BC2725" i="1"/>
  <c r="BU2725" i="1"/>
  <c r="BV2725" i="1"/>
  <c r="BC2726" i="1"/>
  <c r="BU2726" i="1"/>
  <c r="BV2726" i="1"/>
  <c r="BC2727" i="1"/>
  <c r="BU2727" i="1"/>
  <c r="BV2727" i="1"/>
  <c r="BC2728" i="1"/>
  <c r="BU2728" i="1"/>
  <c r="BV2728" i="1"/>
  <c r="BC2729" i="1"/>
  <c r="BU2729" i="1"/>
  <c r="BV2729" i="1"/>
  <c r="BC178" i="1"/>
  <c r="BU178" i="1"/>
  <c r="BV178" i="1"/>
  <c r="BC2730" i="1"/>
  <c r="BU2730" i="1"/>
  <c r="BV2730" i="1"/>
  <c r="BC2731" i="1"/>
  <c r="BU2731" i="1"/>
  <c r="BV2731" i="1"/>
  <c r="BC2732" i="1"/>
  <c r="BU2732" i="1"/>
  <c r="BV2732" i="1"/>
  <c r="BC179" i="1"/>
  <c r="BU179" i="1"/>
  <c r="BV179" i="1"/>
  <c r="BC2733" i="1"/>
  <c r="BU2733" i="1"/>
  <c r="BV2733" i="1"/>
  <c r="BC2734" i="1"/>
  <c r="BU2734" i="1"/>
  <c r="BV2734" i="1"/>
  <c r="BC2735" i="1"/>
  <c r="BU2735" i="1"/>
  <c r="BV2735" i="1"/>
  <c r="BC180" i="1"/>
  <c r="BU180" i="1"/>
  <c r="BV180" i="1"/>
  <c r="BC181" i="1"/>
  <c r="BU181" i="1"/>
  <c r="BV181" i="1"/>
  <c r="BC182" i="1"/>
  <c r="BU182" i="1"/>
  <c r="BV182" i="1"/>
  <c r="BC2736" i="1"/>
  <c r="BU2736" i="1"/>
  <c r="BV2736" i="1"/>
  <c r="BC2737" i="1"/>
  <c r="BU2737" i="1"/>
  <c r="BV2737" i="1"/>
  <c r="BC2738" i="1"/>
  <c r="BU2738" i="1"/>
  <c r="BV2738" i="1"/>
  <c r="BC3934" i="1"/>
  <c r="BU3934" i="1"/>
  <c r="BV3934" i="1"/>
  <c r="BC183" i="1"/>
  <c r="BU183" i="1"/>
  <c r="BV183" i="1"/>
  <c r="BC2739" i="1"/>
  <c r="BU2739" i="1"/>
  <c r="BV2739" i="1"/>
  <c r="BC184" i="1"/>
  <c r="BU184" i="1"/>
  <c r="BV184" i="1"/>
  <c r="BC185" i="1"/>
  <c r="BU185" i="1"/>
  <c r="BV185" i="1"/>
  <c r="BC2740" i="1"/>
  <c r="BU2740" i="1"/>
  <c r="BV2740" i="1"/>
  <c r="BC186" i="1"/>
  <c r="BU186" i="1"/>
  <c r="BV186" i="1"/>
  <c r="BC2741" i="1"/>
  <c r="BU2741" i="1"/>
  <c r="BV2741" i="1"/>
  <c r="BC187" i="1"/>
  <c r="BU187" i="1"/>
  <c r="BV187" i="1"/>
  <c r="BC2742" i="1"/>
  <c r="BU2742" i="1"/>
  <c r="BV2742" i="1"/>
  <c r="BC188" i="1"/>
  <c r="BU188" i="1"/>
  <c r="BV188" i="1"/>
  <c r="BC189" i="1"/>
  <c r="BU189" i="1"/>
  <c r="BV189" i="1"/>
  <c r="BC190" i="1"/>
  <c r="BU190" i="1"/>
  <c r="BV190" i="1"/>
  <c r="BC191" i="1"/>
  <c r="BU191" i="1"/>
  <c r="BV191" i="1"/>
  <c r="BC192" i="1"/>
  <c r="BU192" i="1"/>
  <c r="BV192" i="1"/>
  <c r="BC2743" i="1"/>
  <c r="BU2743" i="1"/>
  <c r="BV2743" i="1"/>
  <c r="BC193" i="1"/>
  <c r="BU193" i="1"/>
  <c r="BV193" i="1"/>
  <c r="BC3935" i="1"/>
  <c r="BU3935" i="1"/>
  <c r="BV3935" i="1"/>
  <c r="BC194" i="1"/>
  <c r="BU194" i="1"/>
  <c r="BV194" i="1"/>
  <c r="BC195" i="1"/>
  <c r="BU195" i="1"/>
  <c r="BV195" i="1"/>
  <c r="BC196" i="1"/>
  <c r="BU196" i="1"/>
  <c r="BV196" i="1"/>
  <c r="BC2744" i="1"/>
  <c r="BU2744" i="1"/>
  <c r="BV2744" i="1"/>
  <c r="BC197" i="1"/>
  <c r="BU197" i="1"/>
  <c r="BV197" i="1"/>
  <c r="BC198" i="1"/>
  <c r="BU198" i="1"/>
  <c r="BV198" i="1"/>
  <c r="BC199" i="1"/>
  <c r="BU199" i="1"/>
  <c r="BV199" i="1"/>
  <c r="BC200" i="1"/>
  <c r="BU200" i="1"/>
  <c r="BV200" i="1"/>
  <c r="BC201" i="1"/>
  <c r="BU201" i="1"/>
  <c r="BV201" i="1"/>
  <c r="BC202" i="1"/>
  <c r="BU202" i="1"/>
  <c r="BV202" i="1"/>
  <c r="BC3936" i="1"/>
  <c r="BU3936" i="1"/>
  <c r="BV3936" i="1"/>
  <c r="BC203" i="1"/>
  <c r="BU203" i="1"/>
  <c r="BV203" i="1"/>
  <c r="BC204" i="1"/>
  <c r="BU204" i="1"/>
  <c r="BV204" i="1"/>
  <c r="BC3807" i="1"/>
  <c r="BU3807" i="1"/>
  <c r="BV3807" i="1"/>
  <c r="BC2745" i="1"/>
  <c r="BU2745" i="1"/>
  <c r="BV2745" i="1"/>
  <c r="BC205" i="1"/>
  <c r="BU205" i="1"/>
  <c r="BV205" i="1"/>
  <c r="BC206" i="1"/>
  <c r="BU206" i="1"/>
  <c r="BV206" i="1"/>
  <c r="BC207" i="1"/>
  <c r="BU207" i="1"/>
  <c r="BV207" i="1"/>
  <c r="BC208" i="1"/>
  <c r="BU208" i="1"/>
  <c r="BV208" i="1"/>
  <c r="BC2746" i="1"/>
  <c r="BU2746" i="1"/>
  <c r="BV2746" i="1"/>
  <c r="BC2747" i="1"/>
  <c r="BU2747" i="1"/>
  <c r="BV2747" i="1"/>
  <c r="BC209" i="1"/>
  <c r="BU209" i="1"/>
  <c r="BV209" i="1"/>
  <c r="BC3878" i="1"/>
  <c r="BU3878" i="1"/>
  <c r="BV3878" i="1"/>
  <c r="BC210" i="1"/>
  <c r="BU210" i="1"/>
  <c r="BV210" i="1"/>
  <c r="BC211" i="1"/>
  <c r="BU211" i="1"/>
  <c r="BV211" i="1"/>
  <c r="BC2748" i="1"/>
  <c r="BU2748" i="1"/>
  <c r="BV2748" i="1"/>
  <c r="BC212" i="1"/>
  <c r="BU212" i="1"/>
  <c r="BV212" i="1"/>
  <c r="BC2749" i="1"/>
  <c r="BU2749" i="1"/>
  <c r="BV2749" i="1"/>
  <c r="BC2750" i="1"/>
  <c r="BU2750" i="1"/>
  <c r="BV2750" i="1"/>
  <c r="BC2751" i="1"/>
  <c r="BU2751" i="1"/>
  <c r="BV2751" i="1"/>
  <c r="BC2752" i="1"/>
  <c r="BU2752" i="1"/>
  <c r="BV2752" i="1"/>
  <c r="BC213" i="1"/>
  <c r="BU213" i="1"/>
  <c r="BV213" i="1"/>
  <c r="BC214" i="1"/>
  <c r="BU214" i="1"/>
  <c r="BV214" i="1"/>
  <c r="BC215" i="1"/>
  <c r="BU215" i="1"/>
  <c r="BV215" i="1"/>
  <c r="BC3879" i="1"/>
  <c r="BU3879" i="1"/>
  <c r="BV3879" i="1"/>
  <c r="BC216" i="1"/>
  <c r="BU216" i="1"/>
  <c r="BV216" i="1"/>
  <c r="BC217" i="1"/>
  <c r="BU217" i="1"/>
  <c r="BV217" i="1"/>
  <c r="BC2753" i="1"/>
  <c r="BU2753" i="1"/>
  <c r="BV2753" i="1"/>
  <c r="BC3937" i="1"/>
  <c r="BU3937" i="1"/>
  <c r="BV3937" i="1"/>
  <c r="BC2754" i="1"/>
  <c r="BU2754" i="1"/>
  <c r="BV2754" i="1"/>
  <c r="BC3938" i="1"/>
  <c r="BU3938" i="1"/>
  <c r="BV3938" i="1"/>
  <c r="BC218" i="1"/>
  <c r="BU218" i="1"/>
  <c r="BV218" i="1"/>
  <c r="BC219" i="1"/>
  <c r="BU219" i="1"/>
  <c r="BV219" i="1"/>
  <c r="BC220" i="1"/>
  <c r="BU220" i="1"/>
  <c r="BV220" i="1"/>
  <c r="BC221" i="1"/>
  <c r="BU221" i="1"/>
  <c r="BV221" i="1"/>
  <c r="BC222" i="1"/>
  <c r="BU222" i="1"/>
  <c r="BV222" i="1"/>
  <c r="BC223" i="1"/>
  <c r="BU223" i="1"/>
  <c r="BV223" i="1"/>
  <c r="BC224" i="1"/>
  <c r="BU224" i="1"/>
  <c r="BV224" i="1"/>
  <c r="BC225" i="1"/>
  <c r="BU225" i="1"/>
  <c r="BV225" i="1"/>
  <c r="BC226" i="1"/>
  <c r="BU226" i="1"/>
  <c r="BV226" i="1"/>
  <c r="BC227" i="1"/>
  <c r="BU227" i="1"/>
  <c r="BV227" i="1"/>
  <c r="BC3939" i="1"/>
  <c r="BU3939" i="1"/>
  <c r="BV3939" i="1"/>
  <c r="BC3940" i="1"/>
  <c r="BU3940" i="1"/>
  <c r="BV3940" i="1"/>
  <c r="BC228" i="1"/>
  <c r="BU228" i="1"/>
  <c r="BV228" i="1"/>
  <c r="BC229" i="1"/>
  <c r="BU229" i="1"/>
  <c r="BV229" i="1"/>
  <c r="BC230" i="1"/>
  <c r="BU230" i="1"/>
  <c r="BV230" i="1"/>
  <c r="BC2755" i="1"/>
  <c r="BU2755" i="1"/>
  <c r="BV2755" i="1"/>
  <c r="BC2756" i="1"/>
  <c r="BU2756" i="1"/>
  <c r="BV2756" i="1"/>
  <c r="BC231" i="1"/>
  <c r="BU231" i="1"/>
  <c r="BV231" i="1"/>
  <c r="BC232" i="1"/>
  <c r="BU232" i="1"/>
  <c r="BV232" i="1"/>
  <c r="BC233" i="1"/>
  <c r="BU233" i="1"/>
  <c r="BV233" i="1"/>
  <c r="BC2757" i="1"/>
  <c r="BU2757" i="1"/>
  <c r="BV2757" i="1"/>
  <c r="BC234" i="1"/>
  <c r="BU234" i="1"/>
  <c r="BV234" i="1"/>
  <c r="BC235" i="1"/>
  <c r="BU235" i="1"/>
  <c r="BV235" i="1"/>
  <c r="BC2758" i="1"/>
  <c r="BU2758" i="1"/>
  <c r="BV2758" i="1"/>
  <c r="BC236" i="1"/>
  <c r="BU236" i="1"/>
  <c r="BV236" i="1"/>
  <c r="BC237" i="1"/>
  <c r="BU237" i="1"/>
  <c r="BV237" i="1"/>
  <c r="BC238" i="1"/>
  <c r="BU238" i="1"/>
  <c r="BV238" i="1"/>
  <c r="BC239" i="1"/>
  <c r="BU239" i="1"/>
  <c r="BV239" i="1"/>
  <c r="BC2759" i="1"/>
  <c r="BU2759" i="1"/>
  <c r="BV2759" i="1"/>
  <c r="BC240" i="1"/>
  <c r="BU240" i="1"/>
  <c r="BV240" i="1"/>
  <c r="BC2760" i="1"/>
  <c r="BU2760" i="1"/>
  <c r="BV2760" i="1"/>
  <c r="BC241" i="1"/>
  <c r="BU241" i="1"/>
  <c r="BV241" i="1"/>
  <c r="BC242" i="1"/>
  <c r="BU242" i="1"/>
  <c r="BV242" i="1"/>
  <c r="BC2761" i="1"/>
  <c r="BU2761" i="1"/>
  <c r="BV2761" i="1"/>
  <c r="BC243" i="1"/>
  <c r="BU243" i="1"/>
  <c r="BV243" i="1"/>
  <c r="BC244" i="1"/>
  <c r="BU244" i="1"/>
  <c r="BV244" i="1"/>
  <c r="BC245" i="1"/>
  <c r="BU245" i="1"/>
  <c r="BV245" i="1"/>
  <c r="BC2762" i="1"/>
  <c r="BU2762" i="1"/>
  <c r="BV2762" i="1"/>
  <c r="BC246" i="1"/>
  <c r="BU246" i="1"/>
  <c r="BV246" i="1"/>
  <c r="BC247" i="1"/>
  <c r="BU247" i="1"/>
  <c r="BV247" i="1"/>
  <c r="BC248" i="1"/>
  <c r="BU248" i="1"/>
  <c r="BV248" i="1"/>
  <c r="BC249" i="1"/>
  <c r="BU249" i="1"/>
  <c r="BV249" i="1"/>
  <c r="BC250" i="1"/>
  <c r="BU250" i="1"/>
  <c r="BV250" i="1"/>
  <c r="BC2763" i="1"/>
  <c r="BU2763" i="1"/>
  <c r="BV2763" i="1"/>
  <c r="BC251" i="1"/>
  <c r="BU251" i="1"/>
  <c r="BV251" i="1"/>
  <c r="BC2764" i="1"/>
  <c r="BU2764" i="1"/>
  <c r="BV2764" i="1"/>
  <c r="BC252" i="1"/>
  <c r="BU252" i="1"/>
  <c r="BV252" i="1"/>
  <c r="BC253" i="1"/>
  <c r="BU253" i="1"/>
  <c r="BV253" i="1"/>
  <c r="BC254" i="1"/>
  <c r="BU254" i="1"/>
  <c r="BV254" i="1"/>
  <c r="BC2765" i="1"/>
  <c r="BU2765" i="1"/>
  <c r="BV2765" i="1"/>
  <c r="BC255" i="1"/>
  <c r="BU255" i="1"/>
  <c r="BV255" i="1"/>
  <c r="BC2766" i="1"/>
  <c r="BU2766" i="1"/>
  <c r="BV2766" i="1"/>
  <c r="BC2767" i="1"/>
  <c r="BU2767" i="1"/>
  <c r="BV2767" i="1"/>
  <c r="CB2767" i="1"/>
  <c r="BC2768" i="1"/>
  <c r="BU2768" i="1"/>
  <c r="BV2768" i="1"/>
  <c r="BC256" i="1"/>
  <c r="BU256" i="1"/>
  <c r="BV256" i="1"/>
  <c r="BC2769" i="1"/>
  <c r="BU2769" i="1"/>
  <c r="BV2769" i="1"/>
  <c r="BC2770" i="1"/>
  <c r="BU2770" i="1"/>
  <c r="BV2770" i="1"/>
  <c r="BC3941" i="1"/>
  <c r="BU3941" i="1"/>
  <c r="BV3941" i="1"/>
  <c r="BC2771" i="1"/>
  <c r="BU2771" i="1"/>
  <c r="BV2771" i="1"/>
  <c r="BC3942" i="1"/>
  <c r="BU3942" i="1"/>
  <c r="BV3942" i="1"/>
  <c r="BC3943" i="1"/>
  <c r="BU3943" i="1"/>
  <c r="BV3943" i="1"/>
  <c r="BC2772" i="1"/>
  <c r="BU2772" i="1"/>
  <c r="BV2772" i="1"/>
  <c r="BC3944" i="1"/>
  <c r="BU3944" i="1"/>
  <c r="BV3944" i="1"/>
  <c r="BC257" i="1"/>
  <c r="BU257" i="1"/>
  <c r="BV257" i="1"/>
  <c r="BC3945" i="1"/>
  <c r="BU3945" i="1"/>
  <c r="BV3945" i="1"/>
  <c r="BC2773" i="1"/>
  <c r="BU2773" i="1"/>
  <c r="BV2773" i="1"/>
  <c r="CB2773" i="1"/>
  <c r="BC258" i="1"/>
  <c r="BU258" i="1"/>
  <c r="BV258" i="1"/>
  <c r="BC2774" i="1"/>
  <c r="BU2774" i="1"/>
  <c r="BV2774" i="1"/>
  <c r="BC259" i="1"/>
  <c r="BU259" i="1"/>
  <c r="BV259" i="1"/>
  <c r="BC2775" i="1"/>
  <c r="BU2775" i="1"/>
  <c r="BV2775" i="1"/>
  <c r="BC2776" i="1"/>
  <c r="BU2776" i="1"/>
  <c r="BV2776" i="1"/>
  <c r="BC260" i="1"/>
  <c r="BU260" i="1"/>
  <c r="BV260" i="1"/>
  <c r="BC261" i="1"/>
  <c r="BU261" i="1"/>
  <c r="BV261" i="1"/>
  <c r="BC262" i="1"/>
  <c r="BU262" i="1"/>
  <c r="BV262" i="1"/>
  <c r="BC263" i="1"/>
  <c r="BU263" i="1"/>
  <c r="BV263" i="1"/>
  <c r="CB263" i="1"/>
  <c r="BC2777" i="1"/>
  <c r="BU2777" i="1"/>
  <c r="BV2777" i="1"/>
  <c r="BC2778" i="1"/>
  <c r="BU2778" i="1"/>
  <c r="BV2778" i="1"/>
  <c r="BC2779" i="1"/>
  <c r="BU2779" i="1"/>
  <c r="BV2779" i="1"/>
  <c r="BC3946" i="1"/>
  <c r="BU3946" i="1"/>
  <c r="BV3946" i="1"/>
  <c r="BC3947" i="1"/>
  <c r="BU3947" i="1"/>
  <c r="BV3947" i="1"/>
  <c r="BC2780" i="1"/>
  <c r="BU2780" i="1"/>
  <c r="BV2780" i="1"/>
  <c r="BC264" i="1"/>
  <c r="BU264" i="1"/>
  <c r="BV264" i="1"/>
  <c r="BC265" i="1"/>
  <c r="BU265" i="1"/>
  <c r="BV265" i="1"/>
  <c r="BC266" i="1"/>
  <c r="BU266" i="1"/>
  <c r="BV266" i="1"/>
  <c r="BC2781" i="1"/>
  <c r="BU2781" i="1"/>
  <c r="BV2781" i="1"/>
  <c r="BC3948" i="1"/>
  <c r="BU3948" i="1"/>
  <c r="BV3948" i="1"/>
  <c r="BC2782" i="1"/>
  <c r="BU2782" i="1"/>
  <c r="BV2782" i="1"/>
  <c r="BC267" i="1"/>
  <c r="BU267" i="1"/>
  <c r="BV267" i="1"/>
  <c r="BC2783" i="1"/>
  <c r="BU2783" i="1"/>
  <c r="BV2783" i="1"/>
  <c r="BC2784" i="1"/>
  <c r="BU2784" i="1"/>
  <c r="BV2784" i="1"/>
  <c r="BC2785" i="1"/>
  <c r="BU2785" i="1"/>
  <c r="BV2785" i="1"/>
  <c r="BC3949" i="1"/>
  <c r="BU3949" i="1"/>
  <c r="BV3949" i="1"/>
  <c r="BC268" i="1"/>
  <c r="BU268" i="1"/>
  <c r="BV268" i="1"/>
  <c r="BC2786" i="1"/>
  <c r="BU2786" i="1"/>
  <c r="BV2786" i="1"/>
  <c r="BC269" i="1"/>
  <c r="BU269" i="1"/>
  <c r="BV269" i="1"/>
  <c r="BC270" i="1"/>
  <c r="BU270" i="1"/>
  <c r="BV270" i="1"/>
  <c r="BC2787" i="1"/>
  <c r="BU2787" i="1"/>
  <c r="BV2787" i="1"/>
  <c r="BC3950" i="1"/>
  <c r="BU3950" i="1"/>
  <c r="BV3950" i="1"/>
  <c r="BC2788" i="1"/>
  <c r="BU2788" i="1"/>
  <c r="BV2788" i="1"/>
  <c r="BC2789" i="1"/>
  <c r="BU2789" i="1"/>
  <c r="BV2789" i="1"/>
  <c r="BC2790" i="1"/>
  <c r="BU2790" i="1"/>
  <c r="BV2790" i="1"/>
  <c r="BC271" i="1"/>
  <c r="BU271" i="1"/>
  <c r="BV271" i="1"/>
  <c r="BC272" i="1"/>
  <c r="BU272" i="1"/>
  <c r="BV272" i="1"/>
  <c r="BC2791" i="1"/>
  <c r="BU2791" i="1"/>
  <c r="BV2791" i="1"/>
  <c r="BC2792" i="1"/>
  <c r="BU2792" i="1"/>
  <c r="BV2792" i="1"/>
  <c r="BC273" i="1"/>
  <c r="BU273" i="1"/>
  <c r="BV273" i="1"/>
  <c r="BC274" i="1"/>
  <c r="BU274" i="1"/>
  <c r="BV274" i="1"/>
  <c r="BC3808" i="1"/>
  <c r="BU3808" i="1"/>
  <c r="BV3808" i="1"/>
  <c r="BC275" i="1"/>
  <c r="BU275" i="1"/>
  <c r="BV275" i="1"/>
  <c r="BC276" i="1"/>
  <c r="BU276" i="1"/>
  <c r="BV276" i="1"/>
  <c r="BC277" i="1"/>
  <c r="BU277" i="1"/>
  <c r="BV277" i="1"/>
  <c r="BC278" i="1"/>
  <c r="BU278" i="1"/>
  <c r="BV278" i="1"/>
  <c r="BC279" i="1"/>
  <c r="BU279" i="1"/>
  <c r="BV279" i="1"/>
  <c r="BC280" i="1"/>
  <c r="BU280" i="1"/>
  <c r="BV280" i="1"/>
  <c r="BC2793" i="1"/>
  <c r="BU2793" i="1"/>
  <c r="BV2793" i="1"/>
  <c r="BC281" i="1"/>
  <c r="BU281" i="1"/>
  <c r="BV281" i="1"/>
  <c r="BC2794" i="1"/>
  <c r="BU2794" i="1"/>
  <c r="BV2794" i="1"/>
  <c r="BC282" i="1"/>
  <c r="BU282" i="1"/>
  <c r="BV282" i="1"/>
  <c r="BC2795" i="1"/>
  <c r="BU2795" i="1"/>
  <c r="BV2795" i="1"/>
  <c r="BC283" i="1"/>
  <c r="BU283" i="1"/>
  <c r="BV283" i="1"/>
  <c r="BC2796" i="1"/>
  <c r="BU2796" i="1"/>
  <c r="BV2796" i="1"/>
  <c r="BC2797" i="1"/>
  <c r="BU2797" i="1"/>
  <c r="BV2797" i="1"/>
  <c r="BC284" i="1"/>
  <c r="BU284" i="1"/>
  <c r="BV284" i="1"/>
  <c r="BC285" i="1"/>
  <c r="BU285" i="1"/>
  <c r="BV285" i="1"/>
  <c r="BC286" i="1"/>
  <c r="BU286" i="1"/>
  <c r="BV286" i="1"/>
  <c r="BC287" i="1"/>
  <c r="BU287" i="1"/>
  <c r="BV287" i="1"/>
  <c r="BC288" i="1"/>
  <c r="BU288" i="1"/>
  <c r="BV288" i="1"/>
  <c r="BC289" i="1"/>
  <c r="BU289" i="1"/>
  <c r="BV289" i="1"/>
  <c r="BC290" i="1"/>
  <c r="BU290" i="1"/>
  <c r="BV290" i="1"/>
  <c r="BC291" i="1"/>
  <c r="BU291" i="1"/>
  <c r="BV291" i="1"/>
  <c r="BC3951" i="1"/>
  <c r="BU3951" i="1"/>
  <c r="BV3951" i="1"/>
  <c r="BC292" i="1"/>
  <c r="BU292" i="1"/>
  <c r="BV292" i="1"/>
  <c r="BC293" i="1"/>
  <c r="BU293" i="1"/>
  <c r="BV293" i="1"/>
  <c r="BC294" i="1"/>
  <c r="BU294" i="1"/>
  <c r="BV294" i="1"/>
  <c r="BC295" i="1"/>
  <c r="BU295" i="1"/>
  <c r="BV295" i="1"/>
  <c r="BC296" i="1"/>
  <c r="BU296" i="1"/>
  <c r="BV296" i="1"/>
  <c r="BC2798" i="1"/>
  <c r="BU2798" i="1"/>
  <c r="BV2798" i="1"/>
  <c r="BC297" i="1"/>
  <c r="BU297" i="1"/>
  <c r="BV297" i="1"/>
  <c r="BC298" i="1"/>
  <c r="BU298" i="1"/>
  <c r="BV298" i="1"/>
  <c r="BC299" i="1"/>
  <c r="BU299" i="1"/>
  <c r="BV299" i="1"/>
  <c r="BC300" i="1"/>
  <c r="BU300" i="1"/>
  <c r="BV300" i="1"/>
  <c r="BC2799" i="1"/>
  <c r="BU2799" i="1"/>
  <c r="BV2799" i="1"/>
  <c r="BC301" i="1"/>
  <c r="BU301" i="1"/>
  <c r="BV301" i="1"/>
  <c r="BC302" i="1"/>
  <c r="BU302" i="1"/>
  <c r="BV302" i="1"/>
  <c r="BC303" i="1"/>
  <c r="BU303" i="1"/>
  <c r="BV303" i="1"/>
  <c r="BC304" i="1"/>
  <c r="BU304" i="1"/>
  <c r="BV304" i="1"/>
  <c r="BC305" i="1"/>
  <c r="BU305" i="1"/>
  <c r="BV305" i="1"/>
  <c r="BC3952" i="1"/>
  <c r="BU3952" i="1"/>
  <c r="BV3952" i="1"/>
  <c r="BC3953" i="1"/>
  <c r="BU3953" i="1"/>
  <c r="BV3953" i="1"/>
  <c r="BC306" i="1"/>
  <c r="BU306" i="1"/>
  <c r="BV306" i="1"/>
  <c r="BC2800" i="1"/>
  <c r="BU2800" i="1"/>
  <c r="BV2800" i="1"/>
  <c r="BC307" i="1"/>
  <c r="BU307" i="1"/>
  <c r="BV307" i="1"/>
  <c r="BC308" i="1"/>
  <c r="BU308" i="1"/>
  <c r="BV308" i="1"/>
  <c r="CB308" i="1"/>
  <c r="BC309" i="1"/>
  <c r="BU309" i="1"/>
  <c r="BV309" i="1"/>
  <c r="BC2801" i="1"/>
  <c r="BU2801" i="1"/>
  <c r="BV2801" i="1"/>
  <c r="BC310" i="1"/>
  <c r="BU310" i="1"/>
  <c r="BV310" i="1"/>
  <c r="BC311" i="1"/>
  <c r="BU311" i="1"/>
  <c r="BV311" i="1"/>
  <c r="BC312" i="1"/>
  <c r="BU312" i="1"/>
  <c r="BV312" i="1"/>
  <c r="BC2802" i="1"/>
  <c r="BU2802" i="1"/>
  <c r="BV2802" i="1"/>
  <c r="BC313" i="1"/>
  <c r="BU313" i="1"/>
  <c r="BV313" i="1"/>
  <c r="BC2803" i="1"/>
  <c r="BU2803" i="1"/>
  <c r="BV2803" i="1"/>
  <c r="BC314" i="1"/>
  <c r="BU314" i="1"/>
  <c r="BV314" i="1"/>
  <c r="BC315" i="1"/>
  <c r="BU315" i="1"/>
  <c r="BV315" i="1"/>
  <c r="BC316" i="1"/>
  <c r="BU316" i="1"/>
  <c r="BV316" i="1"/>
  <c r="BC317" i="1"/>
  <c r="BU317" i="1"/>
  <c r="BV317" i="1"/>
  <c r="BC318" i="1"/>
  <c r="BU318" i="1"/>
  <c r="BV318" i="1"/>
  <c r="BC2804" i="1"/>
  <c r="BU2804" i="1"/>
  <c r="BV2804" i="1"/>
  <c r="BC319" i="1"/>
  <c r="BU319" i="1"/>
  <c r="BV319" i="1"/>
  <c r="BC2805" i="1"/>
  <c r="BU2805" i="1"/>
  <c r="BV2805" i="1"/>
  <c r="BC320" i="1"/>
  <c r="BU320" i="1"/>
  <c r="BV320" i="1"/>
  <c r="BC2806" i="1"/>
  <c r="BU2806" i="1"/>
  <c r="BV2806" i="1"/>
  <c r="BC2807" i="1"/>
  <c r="BU2807" i="1"/>
  <c r="BV2807" i="1"/>
  <c r="CB2807" i="1"/>
  <c r="BC321" i="1"/>
  <c r="BU321" i="1"/>
  <c r="BV321" i="1"/>
  <c r="BC322" i="1"/>
  <c r="BU322" i="1"/>
  <c r="BV322" i="1"/>
  <c r="BC2808" i="1"/>
  <c r="BU2808" i="1"/>
  <c r="BV2808" i="1"/>
  <c r="BC2809" i="1"/>
  <c r="BU2809" i="1"/>
  <c r="BV2809" i="1"/>
  <c r="BC323" i="1"/>
  <c r="BU323" i="1"/>
  <c r="BV323" i="1"/>
  <c r="BC324" i="1"/>
  <c r="BU324" i="1"/>
  <c r="BV324" i="1"/>
  <c r="BC325" i="1"/>
  <c r="BU325" i="1"/>
  <c r="BV325" i="1"/>
  <c r="BC326" i="1"/>
  <c r="BU326" i="1"/>
  <c r="BV326" i="1"/>
  <c r="BC2810" i="1"/>
  <c r="BU2810" i="1"/>
  <c r="BV2810" i="1"/>
  <c r="BC327" i="1"/>
  <c r="BU327" i="1"/>
  <c r="BV327" i="1"/>
  <c r="BC3809" i="1"/>
  <c r="BU3809" i="1"/>
  <c r="BV3809" i="1"/>
  <c r="BC328" i="1"/>
  <c r="BU328" i="1"/>
  <c r="BV328" i="1"/>
  <c r="CB328" i="1"/>
  <c r="BC2811" i="1"/>
  <c r="BU2811" i="1"/>
  <c r="BV2811" i="1"/>
  <c r="BC2812" i="1"/>
  <c r="BU2812" i="1"/>
  <c r="BV2812" i="1"/>
  <c r="BC2813" i="1"/>
  <c r="BU2813" i="1"/>
  <c r="BV2813" i="1"/>
  <c r="BC3954" i="1"/>
  <c r="BU3954" i="1"/>
  <c r="BV3954" i="1"/>
  <c r="BC2814" i="1"/>
  <c r="BU2814" i="1"/>
  <c r="BV2814" i="1"/>
  <c r="BC3955" i="1"/>
  <c r="BU3955" i="1"/>
  <c r="BV3955" i="1"/>
  <c r="BC2815" i="1"/>
  <c r="BU2815" i="1"/>
  <c r="BV2815" i="1"/>
  <c r="BC329" i="1"/>
  <c r="BU329" i="1"/>
  <c r="BV329" i="1"/>
  <c r="BC2816" i="1"/>
  <c r="BU2816" i="1"/>
  <c r="BV2816" i="1"/>
  <c r="BC2817" i="1"/>
  <c r="BU2817" i="1"/>
  <c r="BV2817" i="1"/>
  <c r="BC330" i="1"/>
  <c r="BU330" i="1"/>
  <c r="BV330" i="1"/>
  <c r="BC2818" i="1"/>
  <c r="BU2818" i="1"/>
  <c r="BV2818" i="1"/>
  <c r="BC331" i="1"/>
  <c r="BU331" i="1"/>
  <c r="BV331" i="1"/>
  <c r="BC332" i="1"/>
  <c r="BU332" i="1"/>
  <c r="BV332" i="1"/>
  <c r="BC2819" i="1"/>
  <c r="BU2819" i="1"/>
  <c r="BV2819" i="1"/>
  <c r="BC333" i="1"/>
  <c r="BU333" i="1"/>
  <c r="BV333" i="1"/>
  <c r="BC334" i="1"/>
  <c r="BU334" i="1"/>
  <c r="BV334" i="1"/>
  <c r="BC2820" i="1"/>
  <c r="BU2820" i="1"/>
  <c r="BV2820" i="1"/>
  <c r="BC2821" i="1"/>
  <c r="BU2821" i="1"/>
  <c r="BV2821" i="1"/>
  <c r="BC2822" i="1"/>
  <c r="BU2822" i="1"/>
  <c r="BV2822" i="1"/>
  <c r="BC2823" i="1"/>
  <c r="BU2823" i="1"/>
  <c r="BV2823" i="1"/>
  <c r="BC335" i="1"/>
  <c r="BU335" i="1"/>
  <c r="BV335" i="1"/>
  <c r="BC3880" i="1"/>
  <c r="BU3880" i="1"/>
  <c r="BV3880" i="1"/>
  <c r="BC336" i="1"/>
  <c r="BU336" i="1"/>
  <c r="BV336" i="1"/>
  <c r="BC3956" i="1"/>
  <c r="BU3956" i="1"/>
  <c r="BV3956" i="1"/>
  <c r="BC3957" i="1"/>
  <c r="BU3957" i="1"/>
  <c r="BV3957" i="1"/>
  <c r="BC337" i="1"/>
  <c r="BU337" i="1"/>
  <c r="BV337" i="1"/>
  <c r="BC338" i="1"/>
  <c r="BU338" i="1"/>
  <c r="BV338" i="1"/>
  <c r="BC2824" i="1"/>
  <c r="BU2824" i="1"/>
  <c r="BV2824" i="1"/>
  <c r="BC339" i="1"/>
  <c r="BU339" i="1"/>
  <c r="BV339" i="1"/>
  <c r="BC340" i="1"/>
  <c r="BU340" i="1"/>
  <c r="BV340" i="1"/>
  <c r="BC2825" i="1"/>
  <c r="BU2825" i="1"/>
  <c r="BV2825" i="1"/>
  <c r="BC341" i="1"/>
  <c r="BU341" i="1"/>
  <c r="BV341" i="1"/>
  <c r="BC2826" i="1"/>
  <c r="BU2826" i="1"/>
  <c r="BV2826" i="1"/>
  <c r="BC2827" i="1"/>
  <c r="BU2827" i="1"/>
  <c r="BV2827" i="1"/>
  <c r="BC342" i="1"/>
  <c r="BU342" i="1"/>
  <c r="BV342" i="1"/>
  <c r="BC343" i="1"/>
  <c r="BU343" i="1"/>
  <c r="BV343" i="1"/>
  <c r="BC3958" i="1"/>
  <c r="BU3958" i="1"/>
  <c r="BV3958" i="1"/>
  <c r="BC2828" i="1"/>
  <c r="BU2828" i="1"/>
  <c r="BV2828" i="1"/>
  <c r="BC344" i="1"/>
  <c r="BU344" i="1"/>
  <c r="BV344" i="1"/>
  <c r="BC2829" i="1"/>
  <c r="BU2829" i="1"/>
  <c r="BV2829" i="1"/>
  <c r="CB2829" i="1"/>
  <c r="BC345" i="1"/>
  <c r="BU345" i="1"/>
  <c r="BV345" i="1"/>
  <c r="BC3959" i="1"/>
  <c r="BU3959" i="1"/>
  <c r="BV3959" i="1"/>
  <c r="BC3960" i="1"/>
  <c r="BU3960" i="1"/>
  <c r="BV3960" i="1"/>
  <c r="BC346" i="1"/>
  <c r="BU346" i="1"/>
  <c r="BV346" i="1"/>
  <c r="BC347" i="1"/>
  <c r="BU347" i="1"/>
  <c r="BV347" i="1"/>
  <c r="BC2830" i="1"/>
  <c r="BU2830" i="1"/>
  <c r="BV2830" i="1"/>
  <c r="BC348" i="1"/>
  <c r="BU348" i="1"/>
  <c r="BV348" i="1"/>
  <c r="BC2831" i="1"/>
  <c r="BU2831" i="1"/>
  <c r="BV2831" i="1"/>
  <c r="BC349" i="1"/>
  <c r="BU349" i="1"/>
  <c r="BV349" i="1"/>
  <c r="BC3961" i="1"/>
  <c r="BU3961" i="1"/>
  <c r="BV3961" i="1"/>
  <c r="BC3881" i="1"/>
  <c r="BU3881" i="1"/>
  <c r="BV3881" i="1"/>
  <c r="BC350" i="1"/>
  <c r="BU350" i="1"/>
  <c r="BV350" i="1"/>
  <c r="BC351" i="1"/>
  <c r="BU351" i="1"/>
  <c r="BV351" i="1"/>
  <c r="BC352" i="1"/>
  <c r="BU352" i="1"/>
  <c r="BV352" i="1"/>
  <c r="BC353" i="1"/>
  <c r="BU353" i="1"/>
  <c r="BV353" i="1"/>
  <c r="BC2832" i="1"/>
  <c r="BU2832" i="1"/>
  <c r="BV2832" i="1"/>
  <c r="BC354" i="1"/>
  <c r="BU354" i="1"/>
  <c r="BV354" i="1"/>
  <c r="BC355" i="1"/>
  <c r="BU355" i="1"/>
  <c r="BV355" i="1"/>
  <c r="BC356" i="1"/>
  <c r="BU356" i="1"/>
  <c r="BV356" i="1"/>
  <c r="CB356" i="1"/>
  <c r="BC357" i="1"/>
  <c r="BU357" i="1"/>
  <c r="BV357" i="1"/>
  <c r="BC358" i="1"/>
  <c r="BU358" i="1"/>
  <c r="BV358" i="1"/>
  <c r="BC359" i="1"/>
  <c r="BU359" i="1"/>
  <c r="BV359" i="1"/>
  <c r="BC360" i="1"/>
  <c r="BU360" i="1"/>
  <c r="BV360" i="1"/>
  <c r="BC361" i="1"/>
  <c r="BU361" i="1"/>
  <c r="BV361" i="1"/>
  <c r="BC2833" i="1"/>
  <c r="BU2833" i="1"/>
  <c r="BV2833" i="1"/>
  <c r="BC362" i="1"/>
  <c r="BU362" i="1"/>
  <c r="BV362" i="1"/>
  <c r="BC2834" i="1"/>
  <c r="BU2834" i="1"/>
  <c r="BV2834" i="1"/>
  <c r="BC363" i="1"/>
  <c r="BU363" i="1"/>
  <c r="BV363" i="1"/>
  <c r="BC364" i="1"/>
  <c r="BU364" i="1"/>
  <c r="BV364" i="1"/>
  <c r="BC365" i="1"/>
  <c r="BU365" i="1"/>
  <c r="BV365" i="1"/>
  <c r="CB365" i="1"/>
  <c r="BC3962" i="1"/>
  <c r="BU3962" i="1"/>
  <c r="BV3962" i="1"/>
  <c r="BC3963" i="1"/>
  <c r="BU3963" i="1"/>
  <c r="BV3963" i="1"/>
  <c r="BC2835" i="1"/>
  <c r="BU2835" i="1"/>
  <c r="BV2835" i="1"/>
  <c r="BC366" i="1"/>
  <c r="BU366" i="1"/>
  <c r="BV366" i="1"/>
  <c r="BC2836" i="1"/>
  <c r="BU2836" i="1"/>
  <c r="BV2836" i="1"/>
  <c r="BC3964" i="1"/>
  <c r="BU3964" i="1"/>
  <c r="BV3964" i="1"/>
  <c r="BC367" i="1"/>
  <c r="BU367" i="1"/>
  <c r="BV367" i="1"/>
  <c r="BC368" i="1"/>
  <c r="BU368" i="1"/>
  <c r="BV368" i="1"/>
  <c r="BC369" i="1"/>
  <c r="BU369" i="1"/>
  <c r="BV369" i="1"/>
  <c r="BC370" i="1"/>
  <c r="BU370" i="1"/>
  <c r="BV370" i="1"/>
  <c r="BC371" i="1"/>
  <c r="BU371" i="1"/>
  <c r="BV371" i="1"/>
  <c r="BC372" i="1"/>
  <c r="BU372" i="1"/>
  <c r="BV372" i="1"/>
  <c r="BC2837" i="1"/>
  <c r="BU2837" i="1"/>
  <c r="BV2837" i="1"/>
  <c r="BC373" i="1"/>
  <c r="BU373" i="1"/>
  <c r="BV373" i="1"/>
  <c r="BC2838" i="1"/>
  <c r="BU2838" i="1"/>
  <c r="BV2838" i="1"/>
  <c r="BC374" i="1"/>
  <c r="BU374" i="1"/>
  <c r="BV374" i="1"/>
  <c r="BC2839" i="1"/>
  <c r="BU2839" i="1"/>
  <c r="BV2839" i="1"/>
  <c r="BC375" i="1"/>
  <c r="BU375" i="1"/>
  <c r="BV375" i="1"/>
  <c r="BC376" i="1"/>
  <c r="BU376" i="1"/>
  <c r="BV376" i="1"/>
  <c r="BC377" i="1"/>
  <c r="BU377" i="1"/>
  <c r="BV377" i="1"/>
  <c r="BC378" i="1"/>
  <c r="BU378" i="1"/>
  <c r="BV378" i="1"/>
  <c r="BC379" i="1"/>
  <c r="BU379" i="1"/>
  <c r="BV379" i="1"/>
  <c r="BC380" i="1"/>
  <c r="BU380" i="1"/>
  <c r="BV380" i="1"/>
  <c r="BC381" i="1"/>
  <c r="BU381" i="1"/>
  <c r="BV381" i="1"/>
  <c r="BC382" i="1"/>
  <c r="BU382" i="1"/>
  <c r="BV382" i="1"/>
  <c r="BC383" i="1"/>
  <c r="BU383" i="1"/>
  <c r="BV383" i="1"/>
  <c r="BC2840" i="1"/>
  <c r="BU2840" i="1"/>
  <c r="BV2840" i="1"/>
  <c r="BC384" i="1"/>
  <c r="BU384" i="1"/>
  <c r="BV384" i="1"/>
  <c r="BC3810" i="1"/>
  <c r="BU3810" i="1"/>
  <c r="BV3810" i="1"/>
  <c r="BC385" i="1"/>
  <c r="BU385" i="1"/>
  <c r="BV385" i="1"/>
  <c r="BC386" i="1"/>
  <c r="BU386" i="1"/>
  <c r="BV386" i="1"/>
  <c r="BC387" i="1"/>
  <c r="BU387" i="1"/>
  <c r="BV387" i="1"/>
  <c r="BC388" i="1"/>
  <c r="BU388" i="1"/>
  <c r="BV388" i="1"/>
  <c r="BC389" i="1"/>
  <c r="BU389" i="1"/>
  <c r="BV389" i="1"/>
  <c r="BC390" i="1"/>
  <c r="BU390" i="1"/>
  <c r="BV390" i="1"/>
  <c r="BC391" i="1"/>
  <c r="BU391" i="1"/>
  <c r="BV391" i="1"/>
  <c r="BC392" i="1"/>
  <c r="BU392" i="1"/>
  <c r="BV392" i="1"/>
  <c r="BC393" i="1"/>
  <c r="BU393" i="1"/>
  <c r="BV393" i="1"/>
  <c r="BC394" i="1"/>
  <c r="BU394" i="1"/>
  <c r="BV394" i="1"/>
  <c r="BC2841" i="1"/>
  <c r="BU2841" i="1"/>
  <c r="BV2841" i="1"/>
  <c r="BC395" i="1"/>
  <c r="BU395" i="1"/>
  <c r="BV395" i="1"/>
  <c r="BC2842" i="1"/>
  <c r="BU2842" i="1"/>
  <c r="BV2842" i="1"/>
  <c r="BC396" i="1"/>
  <c r="BU396" i="1"/>
  <c r="BV396" i="1"/>
  <c r="BC397" i="1"/>
  <c r="BU397" i="1"/>
  <c r="BV397" i="1"/>
  <c r="BC398" i="1"/>
  <c r="BU398" i="1"/>
  <c r="BV398" i="1"/>
  <c r="BC399" i="1"/>
  <c r="BU399" i="1"/>
  <c r="BV399" i="1"/>
  <c r="BC400" i="1"/>
  <c r="BU400" i="1"/>
  <c r="BV400" i="1"/>
  <c r="BC2843" i="1"/>
  <c r="BU2843" i="1"/>
  <c r="BV2843" i="1"/>
  <c r="BC401" i="1"/>
  <c r="BU401" i="1"/>
  <c r="BV401" i="1"/>
  <c r="BC402" i="1"/>
  <c r="BU402" i="1"/>
  <c r="BV402" i="1"/>
  <c r="BC2844" i="1"/>
  <c r="BU2844" i="1"/>
  <c r="BV2844" i="1"/>
  <c r="BC403" i="1"/>
  <c r="BU403" i="1"/>
  <c r="BV403" i="1"/>
  <c r="BC404" i="1"/>
  <c r="BU404" i="1"/>
  <c r="BV404" i="1"/>
  <c r="BC2845" i="1"/>
  <c r="BU2845" i="1"/>
  <c r="BV2845" i="1"/>
  <c r="BC2846" i="1"/>
  <c r="BU2846" i="1"/>
  <c r="BV2846" i="1"/>
  <c r="BC405" i="1"/>
  <c r="BU405" i="1"/>
  <c r="BV405" i="1"/>
  <c r="BC406" i="1"/>
  <c r="BU406" i="1"/>
  <c r="BV406" i="1"/>
  <c r="BC407" i="1"/>
  <c r="BU407" i="1"/>
  <c r="BV407" i="1"/>
  <c r="BC408" i="1"/>
  <c r="BU408" i="1"/>
  <c r="BV408" i="1"/>
  <c r="BC409" i="1"/>
  <c r="BU409" i="1"/>
  <c r="BV409" i="1"/>
  <c r="BC410" i="1"/>
  <c r="BU410" i="1"/>
  <c r="BV410" i="1"/>
  <c r="BC3965" i="1"/>
  <c r="BU3965" i="1"/>
  <c r="BV3965" i="1"/>
  <c r="BC411" i="1"/>
  <c r="BU411" i="1"/>
  <c r="BV411" i="1"/>
  <c r="BC412" i="1"/>
  <c r="BU412" i="1"/>
  <c r="BV412" i="1"/>
  <c r="BC3966" i="1"/>
  <c r="BU3966" i="1"/>
  <c r="BV3966" i="1"/>
  <c r="BC413" i="1"/>
  <c r="BU413" i="1"/>
  <c r="BV413" i="1"/>
  <c r="BC414" i="1"/>
  <c r="BU414" i="1"/>
  <c r="BV414" i="1"/>
  <c r="BC415" i="1"/>
  <c r="BU415" i="1"/>
  <c r="BV415" i="1"/>
  <c r="BC2847" i="1"/>
  <c r="BU2847" i="1"/>
  <c r="BV2847" i="1"/>
  <c r="BC416" i="1"/>
  <c r="BU416" i="1"/>
  <c r="BV416" i="1"/>
  <c r="BC417" i="1"/>
  <c r="BU417" i="1"/>
  <c r="BV417" i="1"/>
  <c r="BC418" i="1"/>
  <c r="BU418" i="1"/>
  <c r="BV418" i="1"/>
  <c r="BC419" i="1"/>
  <c r="BU419" i="1"/>
  <c r="BV419" i="1"/>
  <c r="BC420" i="1"/>
  <c r="BU420" i="1"/>
  <c r="BV420" i="1"/>
  <c r="BC3967" i="1"/>
  <c r="BU3967" i="1"/>
  <c r="BV3967" i="1"/>
  <c r="BC2848" i="1"/>
  <c r="BU2848" i="1"/>
  <c r="BV2848" i="1"/>
  <c r="BC3968" i="1"/>
  <c r="BU3968" i="1"/>
  <c r="BV3968" i="1"/>
  <c r="BC421" i="1"/>
  <c r="BU421" i="1"/>
  <c r="BV421" i="1"/>
  <c r="BC2849" i="1"/>
  <c r="BU2849" i="1"/>
  <c r="BV2849" i="1"/>
  <c r="BC422" i="1"/>
  <c r="BU422" i="1"/>
  <c r="BV422" i="1"/>
  <c r="BC3969" i="1"/>
  <c r="BU3969" i="1"/>
  <c r="BV3969" i="1"/>
  <c r="BC3970" i="1"/>
  <c r="BU3970" i="1"/>
  <c r="BV3970" i="1"/>
  <c r="BC3971" i="1"/>
  <c r="BU3971" i="1"/>
  <c r="BV3971" i="1"/>
  <c r="BC2850" i="1"/>
  <c r="BU2850" i="1"/>
  <c r="BV2850" i="1"/>
  <c r="BC423" i="1"/>
  <c r="BU423" i="1"/>
  <c r="BV423" i="1"/>
  <c r="BC424" i="1"/>
  <c r="BU424" i="1"/>
  <c r="BV424" i="1"/>
  <c r="BC2851" i="1"/>
  <c r="BU2851" i="1"/>
  <c r="BV2851" i="1"/>
  <c r="BC2852" i="1"/>
  <c r="BU2852" i="1"/>
  <c r="BV2852" i="1"/>
  <c r="BC3972" i="1"/>
  <c r="BU3972" i="1"/>
  <c r="BV3972" i="1"/>
  <c r="BC2853" i="1"/>
  <c r="BU2853" i="1"/>
  <c r="BV2853" i="1"/>
  <c r="BC425" i="1"/>
  <c r="BU425" i="1"/>
  <c r="BV425" i="1"/>
  <c r="BC426" i="1"/>
  <c r="BU426" i="1"/>
  <c r="BV426" i="1"/>
  <c r="BC427" i="1"/>
  <c r="BU427" i="1"/>
  <c r="BV427" i="1"/>
  <c r="BC428" i="1"/>
  <c r="BU428" i="1"/>
  <c r="BV428" i="1"/>
  <c r="BC429" i="1"/>
  <c r="BU429" i="1"/>
  <c r="BV429" i="1"/>
  <c r="BC2854" i="1"/>
  <c r="BU2854" i="1"/>
  <c r="BV2854" i="1"/>
  <c r="BC430" i="1"/>
  <c r="BU430" i="1"/>
  <c r="BV430" i="1"/>
  <c r="BC431" i="1"/>
  <c r="BU431" i="1"/>
  <c r="BV431" i="1"/>
  <c r="BC432" i="1"/>
  <c r="BU432" i="1"/>
  <c r="BV432" i="1"/>
  <c r="BC3973" i="1"/>
  <c r="BU3973" i="1"/>
  <c r="BV3973" i="1"/>
  <c r="BC2855" i="1"/>
  <c r="BU2855" i="1"/>
  <c r="BV2855" i="1"/>
  <c r="BC2856" i="1"/>
  <c r="BU2856" i="1"/>
  <c r="BV2856" i="1"/>
  <c r="BC433" i="1"/>
  <c r="BU433" i="1"/>
  <c r="BV433" i="1"/>
  <c r="BC434" i="1"/>
  <c r="BU434" i="1"/>
  <c r="BV434" i="1"/>
  <c r="BC435" i="1"/>
  <c r="BU435" i="1"/>
  <c r="BV435" i="1"/>
  <c r="BC2857" i="1"/>
  <c r="BU2857" i="1"/>
  <c r="BV2857" i="1"/>
  <c r="BC2858" i="1"/>
  <c r="BU2858" i="1"/>
  <c r="BV2858" i="1"/>
  <c r="BC3974" i="1"/>
  <c r="BU3974" i="1"/>
  <c r="BV3974" i="1"/>
  <c r="BC436" i="1"/>
  <c r="BU436" i="1"/>
  <c r="BV436" i="1"/>
  <c r="BC2859" i="1"/>
  <c r="BU2859" i="1"/>
  <c r="BV2859" i="1"/>
  <c r="BC437" i="1"/>
  <c r="BU437" i="1"/>
  <c r="BV437" i="1"/>
  <c r="BC438" i="1"/>
  <c r="BU438" i="1"/>
  <c r="BV438" i="1"/>
  <c r="CX438" i="1"/>
  <c r="BC439" i="1"/>
  <c r="BU439" i="1"/>
  <c r="BV439" i="1"/>
  <c r="BC2860" i="1"/>
  <c r="BU2860" i="1"/>
  <c r="BV2860" i="1"/>
  <c r="BC440" i="1"/>
  <c r="BU440" i="1"/>
  <c r="BV440" i="1"/>
  <c r="BC441" i="1"/>
  <c r="BU441" i="1"/>
  <c r="BV441" i="1"/>
  <c r="BC442" i="1"/>
  <c r="BU442" i="1"/>
  <c r="BV442" i="1"/>
  <c r="BC443" i="1"/>
  <c r="BU443" i="1"/>
  <c r="BV443" i="1"/>
  <c r="BC444" i="1"/>
  <c r="BU444" i="1"/>
  <c r="BV444" i="1"/>
  <c r="BC3975" i="1"/>
  <c r="BU3975" i="1"/>
  <c r="BV3975" i="1"/>
  <c r="BC445" i="1"/>
  <c r="BU445" i="1"/>
  <c r="BV445" i="1"/>
  <c r="BC2861" i="1"/>
  <c r="BU2861" i="1"/>
  <c r="BV2861" i="1"/>
  <c r="BC446" i="1"/>
  <c r="BU446" i="1"/>
  <c r="BV446" i="1"/>
  <c r="BC3976" i="1"/>
  <c r="BU3976" i="1"/>
  <c r="BV3976" i="1"/>
  <c r="BC447" i="1"/>
  <c r="BU447" i="1"/>
  <c r="BV447" i="1"/>
  <c r="BC3811" i="1"/>
  <c r="BU3811" i="1"/>
  <c r="BV3811" i="1"/>
  <c r="BC448" i="1"/>
  <c r="BU448" i="1"/>
  <c r="BV448" i="1"/>
  <c r="BC449" i="1"/>
  <c r="BU449" i="1"/>
  <c r="BV449" i="1"/>
  <c r="BC450" i="1"/>
  <c r="BU450" i="1"/>
  <c r="BV450" i="1"/>
  <c r="BC451" i="1"/>
  <c r="BU451" i="1"/>
  <c r="BV451" i="1"/>
  <c r="BC2862" i="1"/>
  <c r="BU2862" i="1"/>
  <c r="BV2862" i="1"/>
  <c r="BC3977" i="1"/>
  <c r="BU3977" i="1"/>
  <c r="BV3977" i="1"/>
  <c r="BC3978" i="1"/>
  <c r="BU3978" i="1"/>
  <c r="BV3978" i="1"/>
  <c r="BC2863" i="1"/>
  <c r="BU2863" i="1"/>
  <c r="BV2863" i="1"/>
  <c r="BC3979" i="1"/>
  <c r="BU3979" i="1"/>
  <c r="BV3979" i="1"/>
  <c r="BC452" i="1"/>
  <c r="BU452" i="1"/>
  <c r="BV452" i="1"/>
  <c r="BC453" i="1"/>
  <c r="BU453" i="1"/>
  <c r="BV453" i="1"/>
  <c r="BC454" i="1"/>
  <c r="BU454" i="1"/>
  <c r="BV454" i="1"/>
  <c r="BC455" i="1"/>
  <c r="BU455" i="1"/>
  <c r="BV455" i="1"/>
  <c r="BC456" i="1"/>
  <c r="BU456" i="1"/>
  <c r="BV456" i="1"/>
  <c r="BC2864" i="1"/>
  <c r="BU2864" i="1"/>
  <c r="BV2864" i="1"/>
  <c r="BC457" i="1"/>
  <c r="BU457" i="1"/>
  <c r="BV457" i="1"/>
  <c r="BC2865" i="1"/>
  <c r="BU2865" i="1"/>
  <c r="BV2865" i="1"/>
  <c r="BC458" i="1"/>
  <c r="BU458" i="1"/>
  <c r="BV458" i="1"/>
  <c r="BC3812" i="1"/>
  <c r="BU3812" i="1"/>
  <c r="BV3812" i="1"/>
  <c r="BC459" i="1"/>
  <c r="BU459" i="1"/>
  <c r="BV459" i="1"/>
  <c r="BC460" i="1"/>
  <c r="BU460" i="1"/>
  <c r="BV460" i="1"/>
  <c r="BC461" i="1"/>
  <c r="BU461" i="1"/>
  <c r="BV461" i="1"/>
  <c r="BC462" i="1"/>
  <c r="BU462" i="1"/>
  <c r="BV462" i="1"/>
  <c r="BC2866" i="1"/>
  <c r="BU2866" i="1"/>
  <c r="BV2866" i="1"/>
  <c r="BC463" i="1"/>
  <c r="BU463" i="1"/>
  <c r="BV463" i="1"/>
  <c r="BC3980" i="1"/>
  <c r="BU3980" i="1"/>
  <c r="BV3980" i="1"/>
  <c r="BC3981" i="1"/>
  <c r="BU3981" i="1"/>
  <c r="BV3981" i="1"/>
  <c r="BC464" i="1"/>
  <c r="BU464" i="1"/>
  <c r="BV464" i="1"/>
  <c r="BC465" i="1"/>
  <c r="BU465" i="1"/>
  <c r="BV465" i="1"/>
  <c r="BC466" i="1"/>
  <c r="BU466" i="1"/>
  <c r="BV466" i="1"/>
  <c r="BC467" i="1"/>
  <c r="BU467" i="1"/>
  <c r="BV467" i="1"/>
  <c r="BC468" i="1"/>
  <c r="BU468" i="1"/>
  <c r="BV468" i="1"/>
  <c r="BC469" i="1"/>
  <c r="BU469" i="1"/>
  <c r="BV469" i="1"/>
  <c r="BC470" i="1"/>
  <c r="BU470" i="1"/>
  <c r="BV470" i="1"/>
  <c r="BC471" i="1"/>
  <c r="BU471" i="1"/>
  <c r="BV471" i="1"/>
  <c r="BC2867" i="1"/>
  <c r="BU2867" i="1"/>
  <c r="BV2867" i="1"/>
  <c r="BC3982" i="1"/>
  <c r="BU3982" i="1"/>
  <c r="BV3982" i="1"/>
  <c r="BC472" i="1"/>
  <c r="BU472" i="1"/>
  <c r="BV472" i="1"/>
  <c r="BC2868" i="1"/>
  <c r="BU2868" i="1"/>
  <c r="BV2868" i="1"/>
  <c r="BC473" i="1"/>
  <c r="BU473" i="1"/>
  <c r="BV473" i="1"/>
  <c r="BC2869" i="1"/>
  <c r="BU2869" i="1"/>
  <c r="BV2869" i="1"/>
  <c r="BC474" i="1"/>
  <c r="BU474" i="1"/>
  <c r="BV474" i="1"/>
  <c r="BC2870" i="1"/>
  <c r="BU2870" i="1"/>
  <c r="BV2870" i="1"/>
  <c r="BC2871" i="1"/>
  <c r="BU2871" i="1"/>
  <c r="BV2871" i="1"/>
  <c r="BC475" i="1"/>
  <c r="BU475" i="1"/>
  <c r="BV475" i="1"/>
  <c r="BC476" i="1"/>
  <c r="BU476" i="1"/>
  <c r="BV476" i="1"/>
  <c r="BC477" i="1"/>
  <c r="BU477" i="1"/>
  <c r="BV477" i="1"/>
  <c r="BC478" i="1"/>
  <c r="BU478" i="1"/>
  <c r="BV478" i="1"/>
  <c r="BC479" i="1"/>
  <c r="BU479" i="1"/>
  <c r="BV479" i="1"/>
  <c r="BC480" i="1"/>
  <c r="BU480" i="1"/>
  <c r="BV480" i="1"/>
  <c r="BC481" i="1"/>
  <c r="BU481" i="1"/>
  <c r="BV481" i="1"/>
  <c r="BC3983" i="1"/>
  <c r="BU3983" i="1"/>
  <c r="BV3983" i="1"/>
  <c r="BC482" i="1"/>
  <c r="BU482" i="1"/>
  <c r="BV482" i="1"/>
  <c r="BC3984" i="1"/>
  <c r="BU3984" i="1"/>
  <c r="BV3984" i="1"/>
  <c r="BC483" i="1"/>
  <c r="BU483" i="1"/>
  <c r="BV483" i="1"/>
  <c r="BC484" i="1"/>
  <c r="BU484" i="1"/>
  <c r="BV484" i="1"/>
  <c r="BC2872" i="1"/>
  <c r="BU2872" i="1"/>
  <c r="BV2872" i="1"/>
  <c r="BC485" i="1"/>
  <c r="BU485" i="1"/>
  <c r="BV485" i="1"/>
  <c r="BC486" i="1"/>
  <c r="BU486" i="1"/>
  <c r="BV486" i="1"/>
  <c r="BC487" i="1"/>
  <c r="BU487" i="1"/>
  <c r="BV487" i="1"/>
  <c r="BC488" i="1"/>
  <c r="BU488" i="1"/>
  <c r="BV488" i="1"/>
  <c r="BC489" i="1"/>
  <c r="BU489" i="1"/>
  <c r="BV489" i="1"/>
  <c r="BC490" i="1"/>
  <c r="BU490" i="1"/>
  <c r="BV490" i="1"/>
  <c r="BC3813" i="1"/>
  <c r="BU3813" i="1"/>
  <c r="BV3813" i="1"/>
  <c r="BC2873" i="1"/>
  <c r="BU2873" i="1"/>
  <c r="BV2873" i="1"/>
  <c r="BC2874" i="1"/>
  <c r="BU2874" i="1"/>
  <c r="BV2874" i="1"/>
  <c r="BC2875" i="1"/>
  <c r="BU2875" i="1"/>
  <c r="BV2875" i="1"/>
  <c r="BC491" i="1"/>
  <c r="BU491" i="1"/>
  <c r="BV491" i="1"/>
  <c r="BC3814" i="1"/>
  <c r="BU3814" i="1"/>
  <c r="BV3814" i="1"/>
  <c r="BC492" i="1"/>
  <c r="BU492" i="1"/>
  <c r="BV492" i="1"/>
  <c r="BC493" i="1"/>
  <c r="BU493" i="1"/>
  <c r="BV493" i="1"/>
  <c r="BC494" i="1"/>
  <c r="BU494" i="1"/>
  <c r="BV494" i="1"/>
  <c r="BC495" i="1"/>
  <c r="BU495" i="1"/>
  <c r="BV495" i="1"/>
  <c r="BC496" i="1"/>
  <c r="BU496" i="1"/>
  <c r="BV496" i="1"/>
  <c r="BC497" i="1"/>
  <c r="BU497" i="1"/>
  <c r="BV497" i="1"/>
  <c r="BC2876" i="1"/>
  <c r="BU2876" i="1"/>
  <c r="BV2876" i="1"/>
  <c r="BC3985" i="1"/>
  <c r="BU3985" i="1"/>
  <c r="BV3985" i="1"/>
  <c r="BC498" i="1"/>
  <c r="BU498" i="1"/>
  <c r="BV498" i="1"/>
  <c r="BC499" i="1"/>
  <c r="BU499" i="1"/>
  <c r="BV499" i="1"/>
  <c r="BC500" i="1"/>
  <c r="BU500" i="1"/>
  <c r="BV500" i="1"/>
  <c r="BC501" i="1"/>
  <c r="BU501" i="1"/>
  <c r="BV501" i="1"/>
  <c r="BC2877" i="1"/>
  <c r="BU2877" i="1"/>
  <c r="BV2877" i="1"/>
  <c r="BC3986" i="1"/>
  <c r="BU3986" i="1"/>
  <c r="BV3986" i="1"/>
  <c r="BC2878" i="1"/>
  <c r="BU2878" i="1"/>
  <c r="BV2878" i="1"/>
  <c r="BC3987" i="1"/>
  <c r="BU3987" i="1"/>
  <c r="BV3987" i="1"/>
  <c r="BC3988" i="1"/>
  <c r="BU3988" i="1"/>
  <c r="BV3988" i="1"/>
  <c r="BC502" i="1"/>
  <c r="BU502" i="1"/>
  <c r="BV502" i="1"/>
  <c r="BC2879" i="1"/>
  <c r="BU2879" i="1"/>
  <c r="BV2879" i="1"/>
  <c r="BC3989" i="1"/>
  <c r="BU3989" i="1"/>
  <c r="BV3989" i="1"/>
  <c r="BC2880" i="1"/>
  <c r="BU2880" i="1"/>
  <c r="BV2880" i="1"/>
  <c r="BC2881" i="1"/>
  <c r="BU2881" i="1"/>
  <c r="BV2881" i="1"/>
  <c r="BC2882" i="1"/>
  <c r="BU2882" i="1"/>
  <c r="BV2882" i="1"/>
  <c r="BC503" i="1"/>
  <c r="BU503" i="1"/>
  <c r="BV503" i="1"/>
  <c r="BC504" i="1"/>
  <c r="BU504" i="1"/>
  <c r="BV504" i="1"/>
  <c r="BC505" i="1"/>
  <c r="BU505" i="1"/>
  <c r="BV505" i="1"/>
  <c r="BC506" i="1"/>
  <c r="BU506" i="1"/>
  <c r="BV506" i="1"/>
  <c r="BC507" i="1"/>
  <c r="BU507" i="1"/>
  <c r="BV507" i="1"/>
  <c r="BC508" i="1"/>
  <c r="BU508" i="1"/>
  <c r="BV508" i="1"/>
  <c r="BC509" i="1"/>
  <c r="BU509" i="1"/>
  <c r="BV509" i="1"/>
  <c r="BC2883" i="1"/>
  <c r="BU2883" i="1"/>
  <c r="BV2883" i="1"/>
  <c r="BC3990" i="1"/>
  <c r="BU3990" i="1"/>
  <c r="BV3990" i="1"/>
  <c r="BC510" i="1"/>
  <c r="BU510" i="1"/>
  <c r="BV510" i="1"/>
  <c r="BC511" i="1"/>
  <c r="BU511" i="1"/>
  <c r="BV511" i="1"/>
  <c r="BC512" i="1"/>
  <c r="BU512" i="1"/>
  <c r="BV512" i="1"/>
  <c r="BC3991" i="1"/>
  <c r="BU3991" i="1"/>
  <c r="BV3991" i="1"/>
  <c r="BC513" i="1"/>
  <c r="BU513" i="1"/>
  <c r="BV513" i="1"/>
  <c r="BC2884" i="1"/>
  <c r="BU2884" i="1"/>
  <c r="BV2884" i="1"/>
  <c r="BC2885" i="1"/>
  <c r="BU2885" i="1"/>
  <c r="BV2885" i="1"/>
  <c r="BC2886" i="1"/>
  <c r="BU2886" i="1"/>
  <c r="BV2886" i="1"/>
  <c r="BC2887" i="1"/>
  <c r="BU2887" i="1"/>
  <c r="BV2887" i="1"/>
  <c r="BC514" i="1"/>
  <c r="BU514" i="1"/>
  <c r="BV514" i="1"/>
  <c r="BC515" i="1"/>
  <c r="BU515" i="1"/>
  <c r="BV515" i="1"/>
  <c r="BC516" i="1"/>
  <c r="BU516" i="1"/>
  <c r="BV516" i="1"/>
  <c r="BC2888" i="1"/>
  <c r="BU2888" i="1"/>
  <c r="BV2888" i="1"/>
  <c r="BC517" i="1"/>
  <c r="BU517" i="1"/>
  <c r="BV517" i="1"/>
  <c r="BC2889" i="1"/>
  <c r="BU2889" i="1"/>
  <c r="BV2889" i="1"/>
  <c r="BC2890" i="1"/>
  <c r="BU2890" i="1"/>
  <c r="BV2890" i="1"/>
  <c r="BC2891" i="1"/>
  <c r="BU2891" i="1"/>
  <c r="BV2891" i="1"/>
  <c r="BC518" i="1"/>
  <c r="BU518" i="1"/>
  <c r="BV518" i="1"/>
  <c r="BC519" i="1"/>
  <c r="BU519" i="1"/>
  <c r="BV519" i="1"/>
  <c r="BC520" i="1"/>
  <c r="BU520" i="1"/>
  <c r="BV520" i="1"/>
  <c r="BC2892" i="1"/>
  <c r="BU2892" i="1"/>
  <c r="BV2892" i="1"/>
  <c r="BC3882" i="1"/>
  <c r="BU3882" i="1"/>
  <c r="BV3882" i="1"/>
  <c r="BC521" i="1"/>
  <c r="BU521" i="1"/>
  <c r="BV521" i="1"/>
  <c r="BC522" i="1"/>
  <c r="BU522" i="1"/>
  <c r="BV522" i="1"/>
  <c r="BC523" i="1"/>
  <c r="BU523" i="1"/>
  <c r="BV523" i="1"/>
  <c r="BC2893" i="1"/>
  <c r="BU2893" i="1"/>
  <c r="BV2893" i="1"/>
  <c r="BC524" i="1"/>
  <c r="BU524" i="1"/>
  <c r="BV524" i="1"/>
  <c r="BC525" i="1"/>
  <c r="BU525" i="1"/>
  <c r="BV525" i="1"/>
  <c r="BC2894" i="1"/>
  <c r="BU2894" i="1"/>
  <c r="BV2894" i="1"/>
  <c r="BC3992" i="1"/>
  <c r="BU3992" i="1"/>
  <c r="BV3992" i="1"/>
  <c r="BC526" i="1"/>
  <c r="BU526" i="1"/>
  <c r="BV526" i="1"/>
  <c r="BC3993" i="1"/>
  <c r="BU3993" i="1"/>
  <c r="BV3993" i="1"/>
  <c r="BC527" i="1"/>
  <c r="BU527" i="1"/>
  <c r="BV527" i="1"/>
  <c r="BC3994" i="1"/>
  <c r="BU3994" i="1"/>
  <c r="BV3994" i="1"/>
  <c r="BC2895" i="1"/>
  <c r="BU2895" i="1"/>
  <c r="BV2895" i="1"/>
  <c r="BC528" i="1"/>
  <c r="BU528" i="1"/>
  <c r="BV528" i="1"/>
  <c r="BC529" i="1"/>
  <c r="BU529" i="1"/>
  <c r="BV529" i="1"/>
  <c r="BC3995" i="1"/>
  <c r="BU3995" i="1"/>
  <c r="BV3995" i="1"/>
  <c r="BC530" i="1"/>
  <c r="BU530" i="1"/>
  <c r="BV530" i="1"/>
  <c r="BC2896" i="1"/>
  <c r="BU2896" i="1"/>
  <c r="BV2896" i="1"/>
  <c r="BC3996" i="1"/>
  <c r="BU3996" i="1"/>
  <c r="BV3996" i="1"/>
  <c r="BC531" i="1"/>
  <c r="BU531" i="1"/>
  <c r="BV531" i="1"/>
  <c r="BC532" i="1"/>
  <c r="BU532" i="1"/>
  <c r="BV532" i="1"/>
  <c r="BC2897" i="1"/>
  <c r="BU2897" i="1"/>
  <c r="BV2897" i="1"/>
  <c r="BC3997" i="1"/>
  <c r="BU3997" i="1"/>
  <c r="BV3997" i="1"/>
  <c r="BC2898" i="1"/>
  <c r="BU2898" i="1"/>
  <c r="BV2898" i="1"/>
  <c r="BC533" i="1"/>
  <c r="BU533" i="1"/>
  <c r="BV533" i="1"/>
  <c r="BC534" i="1"/>
  <c r="BU534" i="1"/>
  <c r="BV534" i="1"/>
  <c r="BC535" i="1"/>
  <c r="BU535" i="1"/>
  <c r="BV535" i="1"/>
  <c r="BC2899" i="1"/>
  <c r="BU2899" i="1"/>
  <c r="BV2899" i="1"/>
  <c r="BC2900" i="1"/>
  <c r="BU2900" i="1"/>
  <c r="BV2900" i="1"/>
  <c r="BC536" i="1"/>
  <c r="BU536" i="1"/>
  <c r="BV536" i="1"/>
  <c r="BC537" i="1"/>
  <c r="BU537" i="1"/>
  <c r="BV537" i="1"/>
  <c r="BC3998" i="1"/>
  <c r="BU3998" i="1"/>
  <c r="BV3998" i="1"/>
  <c r="BC2901" i="1"/>
  <c r="BU2901" i="1"/>
  <c r="BV2901" i="1"/>
  <c r="CB2901" i="1"/>
  <c r="BC538" i="1"/>
  <c r="BU538" i="1"/>
  <c r="BV538" i="1"/>
  <c r="BC3999" i="1"/>
  <c r="BU3999" i="1"/>
  <c r="BV3999" i="1"/>
  <c r="BC539" i="1"/>
  <c r="BU539" i="1"/>
  <c r="BV539" i="1"/>
  <c r="BC2902" i="1"/>
  <c r="BU2902" i="1"/>
  <c r="BV2902" i="1"/>
  <c r="BC2903" i="1"/>
  <c r="BU2903" i="1"/>
  <c r="BV2903" i="1"/>
  <c r="BC540" i="1"/>
  <c r="BU540" i="1"/>
  <c r="BV540" i="1"/>
  <c r="BC4000" i="1"/>
  <c r="BU4000" i="1"/>
  <c r="BV4000" i="1"/>
  <c r="BC541" i="1"/>
  <c r="BU541" i="1"/>
  <c r="BV541" i="1"/>
  <c r="BC542" i="1"/>
  <c r="BU542" i="1"/>
  <c r="BV542" i="1"/>
  <c r="BC543" i="1"/>
  <c r="BU543" i="1"/>
  <c r="BV543" i="1"/>
  <c r="BC544" i="1"/>
  <c r="BU544" i="1"/>
  <c r="BV544" i="1"/>
  <c r="BC545" i="1"/>
  <c r="BU545" i="1"/>
  <c r="BV545" i="1"/>
  <c r="BC546" i="1"/>
  <c r="BU546" i="1"/>
  <c r="BV546" i="1"/>
  <c r="BC547" i="1"/>
  <c r="BU547" i="1"/>
  <c r="BV547" i="1"/>
  <c r="BC548" i="1"/>
  <c r="BU548" i="1"/>
  <c r="BV548" i="1"/>
  <c r="BC549" i="1"/>
  <c r="BU549" i="1"/>
  <c r="BV549" i="1"/>
  <c r="BC550" i="1"/>
  <c r="BU550" i="1"/>
  <c r="BV550" i="1"/>
  <c r="BC551" i="1"/>
  <c r="BU551" i="1"/>
  <c r="BV551" i="1"/>
  <c r="BC3815" i="1"/>
  <c r="BU3815" i="1"/>
  <c r="BV3815" i="1"/>
  <c r="BC3883" i="1"/>
  <c r="BU3883" i="1"/>
  <c r="BV3883" i="1"/>
  <c r="BC552" i="1"/>
  <c r="BU552" i="1"/>
  <c r="BV552" i="1"/>
  <c r="BC553" i="1"/>
  <c r="BU553" i="1"/>
  <c r="BV553" i="1"/>
  <c r="BC554" i="1"/>
  <c r="BU554" i="1"/>
  <c r="BV554" i="1"/>
  <c r="BC555" i="1"/>
  <c r="BU555" i="1"/>
  <c r="BV555" i="1"/>
  <c r="BC556" i="1"/>
  <c r="BU556" i="1"/>
  <c r="BV556" i="1"/>
  <c r="BC2904" i="1"/>
  <c r="BU2904" i="1"/>
  <c r="BV2904" i="1"/>
  <c r="BC557" i="1"/>
  <c r="BU557" i="1"/>
  <c r="BV557" i="1"/>
  <c r="BC558" i="1"/>
  <c r="BU558" i="1"/>
  <c r="BV558" i="1"/>
  <c r="BC559" i="1"/>
  <c r="BU559" i="1"/>
  <c r="BV559" i="1"/>
  <c r="BC560" i="1"/>
  <c r="BU560" i="1"/>
  <c r="BV560" i="1"/>
  <c r="BC2905" i="1"/>
  <c r="BU2905" i="1"/>
  <c r="BV2905" i="1"/>
  <c r="BC561" i="1"/>
  <c r="BU561" i="1"/>
  <c r="BV561" i="1"/>
  <c r="BC2906" i="1"/>
  <c r="BU2906" i="1"/>
  <c r="BV2906" i="1"/>
  <c r="BC2907" i="1"/>
  <c r="BU2907" i="1"/>
  <c r="BV2907" i="1"/>
  <c r="BC562" i="1"/>
  <c r="BU562" i="1"/>
  <c r="BV562" i="1"/>
  <c r="BC563" i="1"/>
  <c r="BU563" i="1"/>
  <c r="BV563" i="1"/>
  <c r="BC564" i="1"/>
  <c r="BU564" i="1"/>
  <c r="BV564" i="1"/>
  <c r="BC2908" i="1"/>
  <c r="BU2908" i="1"/>
  <c r="BV2908" i="1"/>
  <c r="BC565" i="1"/>
  <c r="BU565" i="1"/>
  <c r="BV565" i="1"/>
  <c r="BC566" i="1"/>
  <c r="BU566" i="1"/>
  <c r="BV566" i="1"/>
  <c r="BC567" i="1"/>
  <c r="BU567" i="1"/>
  <c r="BV567" i="1"/>
  <c r="BC568" i="1"/>
  <c r="BU568" i="1"/>
  <c r="BV568" i="1"/>
  <c r="BC569" i="1"/>
  <c r="BU569" i="1"/>
  <c r="BV569" i="1"/>
  <c r="BC2909" i="1"/>
  <c r="BU2909" i="1"/>
  <c r="BV2909" i="1"/>
  <c r="BC570" i="1"/>
  <c r="BU570" i="1"/>
  <c r="BV570" i="1"/>
  <c r="BC571" i="1"/>
  <c r="BU571" i="1"/>
  <c r="BV571" i="1"/>
  <c r="BC2910" i="1"/>
  <c r="BU2910" i="1"/>
  <c r="BV2910" i="1"/>
  <c r="BC572" i="1"/>
  <c r="BU572" i="1"/>
  <c r="BV572" i="1"/>
  <c r="BC2911" i="1"/>
  <c r="BU2911" i="1"/>
  <c r="BV2911" i="1"/>
  <c r="BC573" i="1"/>
  <c r="BU573" i="1"/>
  <c r="BV573" i="1"/>
  <c r="BC4001" i="1"/>
  <c r="BU4001" i="1"/>
  <c r="BV4001" i="1"/>
  <c r="BC4002" i="1"/>
  <c r="BU4002" i="1"/>
  <c r="BV4002" i="1"/>
  <c r="BC574" i="1"/>
  <c r="BU574" i="1"/>
  <c r="BV574" i="1"/>
  <c r="BC4003" i="1"/>
  <c r="BU4003" i="1"/>
  <c r="BV4003" i="1"/>
  <c r="BC575" i="1"/>
  <c r="BU575" i="1"/>
  <c r="BV575" i="1"/>
  <c r="BC576" i="1"/>
  <c r="BU576" i="1"/>
  <c r="BV576" i="1"/>
  <c r="BC2912" i="1"/>
  <c r="BU2912" i="1"/>
  <c r="BV2912" i="1"/>
  <c r="BC577" i="1"/>
  <c r="BU577" i="1"/>
  <c r="BV577" i="1"/>
  <c r="BC578" i="1"/>
  <c r="BU578" i="1"/>
  <c r="BV578" i="1"/>
  <c r="BC2913" i="1"/>
  <c r="BU2913" i="1"/>
  <c r="BV2913" i="1"/>
  <c r="BC579" i="1"/>
  <c r="BU579" i="1"/>
  <c r="BV579" i="1"/>
  <c r="BC580" i="1"/>
  <c r="BU580" i="1"/>
  <c r="BV580" i="1"/>
  <c r="BC2914" i="1"/>
  <c r="BU2914" i="1"/>
  <c r="BV2914" i="1"/>
  <c r="BC2915" i="1"/>
  <c r="BU2915" i="1"/>
  <c r="BV2915" i="1"/>
  <c r="BC2916" i="1"/>
  <c r="BU2916" i="1"/>
  <c r="BV2916" i="1"/>
  <c r="BC581" i="1"/>
  <c r="BU581" i="1"/>
  <c r="BV581" i="1"/>
  <c r="BC2917" i="1"/>
  <c r="BU2917" i="1"/>
  <c r="BV2917" i="1"/>
  <c r="BC582" i="1"/>
  <c r="BU582" i="1"/>
  <c r="BV582" i="1"/>
  <c r="BC4004" i="1"/>
  <c r="BU4004" i="1"/>
  <c r="BV4004" i="1"/>
  <c r="BC4005" i="1"/>
  <c r="BU4005" i="1"/>
  <c r="BV4005" i="1"/>
  <c r="BC2918" i="1"/>
  <c r="BU2918" i="1"/>
  <c r="BV2918" i="1"/>
  <c r="BC2919" i="1"/>
  <c r="BU2919" i="1"/>
  <c r="BV2919" i="1"/>
  <c r="BC583" i="1"/>
  <c r="BU583" i="1"/>
  <c r="BV583" i="1"/>
  <c r="BC2920" i="1"/>
  <c r="BU2920" i="1"/>
  <c r="BV2920" i="1"/>
  <c r="BC584" i="1"/>
  <c r="BU584" i="1"/>
  <c r="BV584" i="1"/>
  <c r="BC2921" i="1"/>
  <c r="BU2921" i="1"/>
  <c r="BV2921" i="1"/>
  <c r="BC2922" i="1"/>
  <c r="BU2922" i="1"/>
  <c r="BV2922" i="1"/>
  <c r="BC585" i="1"/>
  <c r="BU585" i="1"/>
  <c r="BV585" i="1"/>
  <c r="BC586" i="1"/>
  <c r="BU586" i="1"/>
  <c r="BV586" i="1"/>
  <c r="BC587" i="1"/>
  <c r="BU587" i="1"/>
  <c r="BV587" i="1"/>
  <c r="BC2923" i="1"/>
  <c r="BU2923" i="1"/>
  <c r="BV2923" i="1"/>
  <c r="BC588" i="1"/>
  <c r="BU588" i="1"/>
  <c r="BV588" i="1"/>
  <c r="BC589" i="1"/>
  <c r="BU589" i="1"/>
  <c r="BV589" i="1"/>
  <c r="BC2924" i="1"/>
  <c r="BU2924" i="1"/>
  <c r="BV2924" i="1"/>
  <c r="BC2925" i="1"/>
  <c r="BU2925" i="1"/>
  <c r="BV2925" i="1"/>
  <c r="BC590" i="1"/>
  <c r="BU590" i="1"/>
  <c r="BV590" i="1"/>
  <c r="BC591" i="1"/>
  <c r="BU591" i="1"/>
  <c r="BV591" i="1"/>
  <c r="BC2926" i="1"/>
  <c r="BU2926" i="1"/>
  <c r="BV2926" i="1"/>
  <c r="CB2926" i="1"/>
  <c r="BC592" i="1"/>
  <c r="BU592" i="1"/>
  <c r="BV592" i="1"/>
  <c r="BC4006" i="1"/>
  <c r="BU4006" i="1"/>
  <c r="BV4006" i="1"/>
  <c r="BC593" i="1"/>
  <c r="BU593" i="1"/>
  <c r="BV593" i="1"/>
  <c r="BC594" i="1"/>
  <c r="BU594" i="1"/>
  <c r="BV594" i="1"/>
  <c r="BC595" i="1"/>
  <c r="BU595" i="1"/>
  <c r="BV595" i="1"/>
  <c r="BC596" i="1"/>
  <c r="BU596" i="1"/>
  <c r="BV596" i="1"/>
  <c r="BC2927" i="1"/>
  <c r="BU2927" i="1"/>
  <c r="BV2927" i="1"/>
  <c r="BC4007" i="1"/>
  <c r="BU4007" i="1"/>
  <c r="BV4007" i="1"/>
  <c r="BC597" i="1"/>
  <c r="BU597" i="1"/>
  <c r="BV597" i="1"/>
  <c r="BC598" i="1"/>
  <c r="BU598" i="1"/>
  <c r="BV598" i="1"/>
  <c r="BC3816" i="1"/>
  <c r="BU3816" i="1"/>
  <c r="BV3816" i="1"/>
  <c r="BC599" i="1"/>
  <c r="BU599" i="1"/>
  <c r="BV599" i="1"/>
  <c r="BC600" i="1"/>
  <c r="BU600" i="1"/>
  <c r="BV600" i="1"/>
  <c r="BC601" i="1"/>
  <c r="BU601" i="1"/>
  <c r="BV601" i="1"/>
  <c r="BC602" i="1"/>
  <c r="BU602" i="1"/>
  <c r="BV602" i="1"/>
  <c r="BC2928" i="1"/>
  <c r="BU2928" i="1"/>
  <c r="BV2928" i="1"/>
  <c r="BC603" i="1"/>
  <c r="BU603" i="1"/>
  <c r="BV603" i="1"/>
  <c r="BC604" i="1"/>
  <c r="BU604" i="1"/>
  <c r="BV604" i="1"/>
  <c r="BC2929" i="1"/>
  <c r="BU2929" i="1"/>
  <c r="BV2929" i="1"/>
  <c r="BC605" i="1"/>
  <c r="BU605" i="1"/>
  <c r="BV605" i="1"/>
  <c r="BC2930" i="1"/>
  <c r="BU2930" i="1"/>
  <c r="BV2930" i="1"/>
  <c r="BC2931" i="1"/>
  <c r="BU2931" i="1"/>
  <c r="BV2931" i="1"/>
  <c r="BC606" i="1"/>
  <c r="BU606" i="1"/>
  <c r="BV606" i="1"/>
  <c r="BC607" i="1"/>
  <c r="BU607" i="1"/>
  <c r="BV607" i="1"/>
  <c r="BC2932" i="1"/>
  <c r="BU2932" i="1"/>
  <c r="BV2932" i="1"/>
  <c r="BC608" i="1"/>
  <c r="BU608" i="1"/>
  <c r="BV608" i="1"/>
  <c r="BC2933" i="1"/>
  <c r="BU2933" i="1"/>
  <c r="BV2933" i="1"/>
  <c r="BC609" i="1"/>
  <c r="BU609" i="1"/>
  <c r="BV609" i="1"/>
  <c r="BC610" i="1"/>
  <c r="BU610" i="1"/>
  <c r="BV610" i="1"/>
  <c r="BC611" i="1"/>
  <c r="BU611" i="1"/>
  <c r="BV611" i="1"/>
  <c r="BC612" i="1"/>
  <c r="BU612" i="1"/>
  <c r="BV612" i="1"/>
  <c r="BC613" i="1"/>
  <c r="BU613" i="1"/>
  <c r="BV613" i="1"/>
  <c r="BC4008" i="1"/>
  <c r="BU4008" i="1"/>
  <c r="BV4008" i="1"/>
  <c r="BC2934" i="1"/>
  <c r="BU2934" i="1"/>
  <c r="BV2934" i="1"/>
  <c r="BC614" i="1"/>
  <c r="BU614" i="1"/>
  <c r="BV614" i="1"/>
  <c r="BC615" i="1"/>
  <c r="BU615" i="1"/>
  <c r="BV615" i="1"/>
  <c r="BC616" i="1"/>
  <c r="BU616" i="1"/>
  <c r="BV616" i="1"/>
  <c r="BC4009" i="1"/>
  <c r="BU4009" i="1"/>
  <c r="BV4009" i="1"/>
  <c r="BC617" i="1"/>
  <c r="BU617" i="1"/>
  <c r="BV617" i="1"/>
  <c r="BC618" i="1"/>
  <c r="BU618" i="1"/>
  <c r="BV618" i="1"/>
  <c r="BC619" i="1"/>
  <c r="BU619" i="1"/>
  <c r="BV619" i="1"/>
  <c r="BC620" i="1"/>
  <c r="BU620" i="1"/>
  <c r="BV620" i="1"/>
  <c r="BC621" i="1"/>
  <c r="BU621" i="1"/>
  <c r="BV621" i="1"/>
  <c r="BC622" i="1"/>
  <c r="BU622" i="1"/>
  <c r="BV622" i="1"/>
  <c r="BC623" i="1"/>
  <c r="BU623" i="1"/>
  <c r="BV623" i="1"/>
  <c r="BC624" i="1"/>
  <c r="BU624" i="1"/>
  <c r="BV624" i="1"/>
  <c r="BC2935" i="1"/>
  <c r="BU2935" i="1"/>
  <c r="BV2935" i="1"/>
  <c r="BC625" i="1"/>
  <c r="BU625" i="1"/>
  <c r="BV625" i="1"/>
  <c r="BC626" i="1"/>
  <c r="BU626" i="1"/>
  <c r="BV626" i="1"/>
  <c r="BC627" i="1"/>
  <c r="BU627" i="1"/>
  <c r="BV627" i="1"/>
  <c r="BC628" i="1"/>
  <c r="BU628" i="1"/>
  <c r="BV628" i="1"/>
  <c r="BC629" i="1"/>
  <c r="BU629" i="1"/>
  <c r="BV629" i="1"/>
  <c r="BC630" i="1"/>
  <c r="BU630" i="1"/>
  <c r="BV630" i="1"/>
  <c r="BC631" i="1"/>
  <c r="BU631" i="1"/>
  <c r="BV631" i="1"/>
  <c r="BC632" i="1"/>
  <c r="BU632" i="1"/>
  <c r="BV632" i="1"/>
  <c r="BC4010" i="1"/>
  <c r="BU4010" i="1"/>
  <c r="BV4010" i="1"/>
  <c r="BC633" i="1"/>
  <c r="BU633" i="1"/>
  <c r="BV633" i="1"/>
  <c r="BC634" i="1"/>
  <c r="BU634" i="1"/>
  <c r="BV634" i="1"/>
  <c r="BC4011" i="1"/>
  <c r="BU4011" i="1"/>
  <c r="BV4011" i="1"/>
  <c r="BC635" i="1"/>
  <c r="BU635" i="1"/>
  <c r="BV635" i="1"/>
  <c r="BC636" i="1"/>
  <c r="BU636" i="1"/>
  <c r="BV636" i="1"/>
  <c r="BC637" i="1"/>
  <c r="BU637" i="1"/>
  <c r="BV637" i="1"/>
  <c r="BC638" i="1"/>
  <c r="BU638" i="1"/>
  <c r="BV638" i="1"/>
  <c r="BC639" i="1"/>
  <c r="BU639" i="1"/>
  <c r="BV639" i="1"/>
  <c r="BC4012" i="1"/>
  <c r="BU4012" i="1"/>
  <c r="BV4012" i="1"/>
  <c r="BC640" i="1"/>
  <c r="BU640" i="1"/>
  <c r="BV640" i="1"/>
  <c r="BC4013" i="1"/>
  <c r="BU4013" i="1"/>
  <c r="BV4013" i="1"/>
  <c r="BC2936" i="1"/>
  <c r="BU2936" i="1"/>
  <c r="BV2936" i="1"/>
  <c r="BC641" i="1"/>
  <c r="BU641" i="1"/>
  <c r="BV641" i="1"/>
  <c r="BC642" i="1"/>
  <c r="BU642" i="1"/>
  <c r="BV642" i="1"/>
  <c r="BC2937" i="1"/>
  <c r="BU2937" i="1"/>
  <c r="BV2937" i="1"/>
  <c r="BC643" i="1"/>
  <c r="BU643" i="1"/>
  <c r="BV643" i="1"/>
  <c r="BC644" i="1"/>
  <c r="BU644" i="1"/>
  <c r="BV644" i="1"/>
  <c r="BC645" i="1"/>
  <c r="BU645" i="1"/>
  <c r="BV645" i="1"/>
  <c r="BC646" i="1"/>
  <c r="BU646" i="1"/>
  <c r="BV646" i="1"/>
  <c r="BC2938" i="1"/>
  <c r="BU2938" i="1"/>
  <c r="BV2938" i="1"/>
  <c r="BC4014" i="1"/>
  <c r="BU4014" i="1"/>
  <c r="BV4014" i="1"/>
  <c r="BC647" i="1"/>
  <c r="BU647" i="1"/>
  <c r="BV647" i="1"/>
  <c r="BC648" i="1"/>
  <c r="BU648" i="1"/>
  <c r="BV648" i="1"/>
  <c r="BC2939" i="1"/>
  <c r="BU2939" i="1"/>
  <c r="BV2939" i="1"/>
  <c r="BC649" i="1"/>
  <c r="BU649" i="1"/>
  <c r="BV649" i="1"/>
  <c r="BC650" i="1"/>
  <c r="BU650" i="1"/>
  <c r="BV650" i="1"/>
  <c r="BC651" i="1"/>
  <c r="BU651" i="1"/>
  <c r="BV651" i="1"/>
  <c r="BC652" i="1"/>
  <c r="BU652" i="1"/>
  <c r="BV652" i="1"/>
  <c r="BC653" i="1"/>
  <c r="BU653" i="1"/>
  <c r="BV653" i="1"/>
  <c r="BC654" i="1"/>
  <c r="BU654" i="1"/>
  <c r="BV654" i="1"/>
  <c r="BC3817" i="1"/>
  <c r="BU3817" i="1"/>
  <c r="BV3817" i="1"/>
  <c r="BC655" i="1"/>
  <c r="BU655" i="1"/>
  <c r="BV655" i="1"/>
  <c r="BC656" i="1"/>
  <c r="BU656" i="1"/>
  <c r="BV656" i="1"/>
  <c r="BC657" i="1"/>
  <c r="BU657" i="1"/>
  <c r="BV657" i="1"/>
  <c r="BC3818" i="1"/>
  <c r="BU3818" i="1"/>
  <c r="BV3818" i="1"/>
  <c r="BC658" i="1"/>
  <c r="BU658" i="1"/>
  <c r="BV658" i="1"/>
  <c r="BC3884" i="1"/>
  <c r="BU3884" i="1"/>
  <c r="BV3884" i="1"/>
  <c r="BC2940" i="1"/>
  <c r="BU2940" i="1"/>
  <c r="BV2940" i="1"/>
  <c r="BC659" i="1"/>
  <c r="BU659" i="1"/>
  <c r="BV659" i="1"/>
  <c r="BC660" i="1"/>
  <c r="BU660" i="1"/>
  <c r="BV660" i="1"/>
  <c r="BC2941" i="1"/>
  <c r="BU2941" i="1"/>
  <c r="BV2941" i="1"/>
  <c r="BC661" i="1"/>
  <c r="BU661" i="1"/>
  <c r="BV661" i="1"/>
  <c r="BC662" i="1"/>
  <c r="BU662" i="1"/>
  <c r="BV662" i="1"/>
  <c r="BC2942" i="1"/>
  <c r="BU2942" i="1"/>
  <c r="BV2942" i="1"/>
  <c r="BC2943" i="1"/>
  <c r="BU2943" i="1"/>
  <c r="BV2943" i="1"/>
  <c r="BC663" i="1"/>
  <c r="BU663" i="1"/>
  <c r="BV663" i="1"/>
  <c r="BC664" i="1"/>
  <c r="BU664" i="1"/>
  <c r="BV664" i="1"/>
  <c r="BC4015" i="1"/>
  <c r="BU4015" i="1"/>
  <c r="BV4015" i="1"/>
  <c r="BC2944" i="1"/>
  <c r="BU2944" i="1"/>
  <c r="BV2944" i="1"/>
  <c r="BC665" i="1"/>
  <c r="BU665" i="1"/>
  <c r="BV665" i="1"/>
  <c r="BC666" i="1"/>
  <c r="BU666" i="1"/>
  <c r="BV666" i="1"/>
  <c r="BC4016" i="1"/>
  <c r="BU4016" i="1"/>
  <c r="BV4016" i="1"/>
  <c r="BC667" i="1"/>
  <c r="BU667" i="1"/>
  <c r="BV667" i="1"/>
  <c r="BC668" i="1"/>
  <c r="BU668" i="1"/>
  <c r="BV668" i="1"/>
  <c r="BC669" i="1"/>
  <c r="BU669" i="1"/>
  <c r="BV669" i="1"/>
  <c r="BC670" i="1"/>
  <c r="BU670" i="1"/>
  <c r="BV670" i="1"/>
  <c r="BC671" i="1"/>
  <c r="BU671" i="1"/>
  <c r="BV671" i="1"/>
  <c r="BC672" i="1"/>
  <c r="BU672" i="1"/>
  <c r="BV672" i="1"/>
  <c r="BC673" i="1"/>
  <c r="BU673" i="1"/>
  <c r="BV673" i="1"/>
  <c r="BC2945" i="1"/>
  <c r="BU2945" i="1"/>
  <c r="BV2945" i="1"/>
  <c r="BC2946" i="1"/>
  <c r="BU2946" i="1"/>
  <c r="BV2946" i="1"/>
  <c r="BC4017" i="1"/>
  <c r="BU4017" i="1"/>
  <c r="BV4017" i="1"/>
  <c r="CX4017" i="1"/>
  <c r="BC674" i="1"/>
  <c r="BU674" i="1"/>
  <c r="BV674" i="1"/>
  <c r="BC2947" i="1"/>
  <c r="BU2947" i="1"/>
  <c r="BV2947" i="1"/>
  <c r="BC4018" i="1"/>
  <c r="BU4018" i="1"/>
  <c r="BV4018" i="1"/>
  <c r="BC675" i="1"/>
  <c r="BU675" i="1"/>
  <c r="BV675" i="1"/>
  <c r="BC2948" i="1"/>
  <c r="BU2948" i="1"/>
  <c r="BV2948" i="1"/>
  <c r="BC2949" i="1"/>
  <c r="BU2949" i="1"/>
  <c r="BV2949" i="1"/>
  <c r="BC676" i="1"/>
  <c r="BU676" i="1"/>
  <c r="BV676" i="1"/>
  <c r="BC2950" i="1"/>
  <c r="BU2950" i="1"/>
  <c r="BV2950" i="1"/>
  <c r="BC677" i="1"/>
  <c r="BU677" i="1"/>
  <c r="BV677" i="1"/>
  <c r="BC4019" i="1"/>
  <c r="BU4019" i="1"/>
  <c r="BV4019" i="1"/>
  <c r="BC678" i="1"/>
  <c r="BU678" i="1"/>
  <c r="BV678" i="1"/>
  <c r="BC4020" i="1"/>
  <c r="BU4020" i="1"/>
  <c r="BV4020" i="1"/>
  <c r="BC679" i="1"/>
  <c r="BU679" i="1"/>
  <c r="BV679" i="1"/>
  <c r="BC2951" i="1"/>
  <c r="BU2951" i="1"/>
  <c r="BV2951" i="1"/>
  <c r="BC680" i="1"/>
  <c r="BU680" i="1"/>
  <c r="BV680" i="1"/>
  <c r="BC4021" i="1"/>
  <c r="BU4021" i="1"/>
  <c r="BV4021" i="1"/>
  <c r="BC4022" i="1"/>
  <c r="BU4022" i="1"/>
  <c r="BV4022" i="1"/>
  <c r="BC2952" i="1"/>
  <c r="BU2952" i="1"/>
  <c r="BV2952" i="1"/>
  <c r="BC681" i="1"/>
  <c r="BU681" i="1"/>
  <c r="BV681" i="1"/>
  <c r="BC682" i="1"/>
  <c r="BU682" i="1"/>
  <c r="BV682" i="1"/>
  <c r="BC2953" i="1"/>
  <c r="BU2953" i="1"/>
  <c r="BV2953" i="1"/>
  <c r="BC4023" i="1"/>
  <c r="BU4023" i="1"/>
  <c r="BV4023" i="1"/>
  <c r="BC4024" i="1"/>
  <c r="BU4024" i="1"/>
  <c r="BV4024" i="1"/>
  <c r="BC683" i="1"/>
  <c r="BU683" i="1"/>
  <c r="BV683" i="1"/>
  <c r="BC2954" i="1"/>
  <c r="BU2954" i="1"/>
  <c r="BV2954" i="1"/>
  <c r="BC684" i="1"/>
  <c r="BU684" i="1"/>
  <c r="BV684" i="1"/>
  <c r="BC4025" i="1"/>
  <c r="BU4025" i="1"/>
  <c r="BV4025" i="1"/>
  <c r="BC685" i="1"/>
  <c r="BU685" i="1"/>
  <c r="BV685" i="1"/>
  <c r="BC4026" i="1"/>
  <c r="BU4026" i="1"/>
  <c r="BV4026" i="1"/>
  <c r="BC686" i="1"/>
  <c r="BU686" i="1"/>
  <c r="BV686" i="1"/>
  <c r="BC2955" i="1"/>
  <c r="BU2955" i="1"/>
  <c r="BV2955" i="1"/>
  <c r="BC2956" i="1"/>
  <c r="BU2956" i="1"/>
  <c r="BV2956" i="1"/>
  <c r="BC687" i="1"/>
  <c r="BU687" i="1"/>
  <c r="BV687" i="1"/>
  <c r="BC2957" i="1"/>
  <c r="BU2957" i="1"/>
  <c r="BV2957" i="1"/>
  <c r="BC688" i="1"/>
  <c r="BU688" i="1"/>
  <c r="BV688" i="1"/>
  <c r="BC689" i="1"/>
  <c r="BU689" i="1"/>
  <c r="BV689" i="1"/>
  <c r="BC690" i="1"/>
  <c r="BU690" i="1"/>
  <c r="BV690" i="1"/>
  <c r="BC691" i="1"/>
  <c r="BU691" i="1"/>
  <c r="BV691" i="1"/>
  <c r="BC692" i="1"/>
  <c r="BU692" i="1"/>
  <c r="BV692" i="1"/>
  <c r="BC693" i="1"/>
  <c r="BU693" i="1"/>
  <c r="BV693" i="1"/>
  <c r="BC694" i="1"/>
  <c r="BU694" i="1"/>
  <c r="BV694" i="1"/>
  <c r="BC695" i="1"/>
  <c r="BU695" i="1"/>
  <c r="BV695" i="1"/>
  <c r="BC696" i="1"/>
  <c r="BU696" i="1"/>
  <c r="BV696" i="1"/>
  <c r="BC697" i="1"/>
  <c r="BU697" i="1"/>
  <c r="BV697" i="1"/>
  <c r="BC2958" i="1"/>
  <c r="BU2958" i="1"/>
  <c r="BV2958" i="1"/>
  <c r="BC2959" i="1"/>
  <c r="BU2959" i="1"/>
  <c r="BV2959" i="1"/>
  <c r="BC4027" i="1"/>
  <c r="BU4027" i="1"/>
  <c r="BV4027" i="1"/>
  <c r="BC3819" i="1"/>
  <c r="BU3819" i="1"/>
  <c r="BV3819" i="1"/>
  <c r="BC698" i="1"/>
  <c r="BU698" i="1"/>
  <c r="BV698" i="1"/>
  <c r="BC699" i="1"/>
  <c r="BU699" i="1"/>
  <c r="BV699" i="1"/>
  <c r="BC2960" i="1"/>
  <c r="BU2960" i="1"/>
  <c r="BV2960" i="1"/>
  <c r="BC700" i="1"/>
  <c r="BU700" i="1"/>
  <c r="BV700" i="1"/>
  <c r="BC701" i="1"/>
  <c r="BU701" i="1"/>
  <c r="BV701" i="1"/>
  <c r="BC2961" i="1"/>
  <c r="BU2961" i="1"/>
  <c r="BV2961" i="1"/>
  <c r="BC4028" i="1"/>
  <c r="BU4028" i="1"/>
  <c r="BV4028" i="1"/>
  <c r="BC2962" i="1"/>
  <c r="BU2962" i="1"/>
  <c r="BV2962" i="1"/>
  <c r="BC2963" i="1"/>
  <c r="BU2963" i="1"/>
  <c r="BV2963" i="1"/>
  <c r="BC702" i="1"/>
  <c r="BU702" i="1"/>
  <c r="BV702" i="1"/>
  <c r="BC4029" i="1"/>
  <c r="BU4029" i="1"/>
  <c r="BV4029" i="1"/>
  <c r="BC703" i="1"/>
  <c r="BU703" i="1"/>
  <c r="BV703" i="1"/>
  <c r="BC704" i="1"/>
  <c r="BU704" i="1"/>
  <c r="BV704" i="1"/>
  <c r="BC705" i="1"/>
  <c r="BU705" i="1"/>
  <c r="BV705" i="1"/>
  <c r="BC706" i="1"/>
  <c r="BU706" i="1"/>
  <c r="BV706" i="1"/>
  <c r="BC707" i="1"/>
  <c r="BU707" i="1"/>
  <c r="BV707" i="1"/>
  <c r="BC708" i="1"/>
  <c r="BU708" i="1"/>
  <c r="BV708" i="1"/>
  <c r="BC2964" i="1"/>
  <c r="BU2964" i="1"/>
  <c r="BV2964" i="1"/>
  <c r="BC709" i="1"/>
  <c r="BU709" i="1"/>
  <c r="BV709" i="1"/>
  <c r="BC2965" i="1"/>
  <c r="BU2965" i="1"/>
  <c r="BV2965" i="1"/>
  <c r="BC4030" i="1"/>
  <c r="BU4030" i="1"/>
  <c r="BV4030" i="1"/>
  <c r="BC710" i="1"/>
  <c r="BU710" i="1"/>
  <c r="BV710" i="1"/>
  <c r="BC4031" i="1"/>
  <c r="BU4031" i="1"/>
  <c r="BV4031" i="1"/>
  <c r="BC711" i="1"/>
  <c r="BU711" i="1"/>
  <c r="BV711" i="1"/>
  <c r="BC2966" i="1"/>
  <c r="BU2966" i="1"/>
  <c r="BV2966" i="1"/>
  <c r="BC712" i="1"/>
  <c r="BU712" i="1"/>
  <c r="BV712" i="1"/>
  <c r="BC713" i="1"/>
  <c r="BU713" i="1"/>
  <c r="BV713" i="1"/>
  <c r="BC4032" i="1"/>
  <c r="BU4032" i="1"/>
  <c r="BV4032" i="1"/>
  <c r="BC714" i="1"/>
  <c r="BU714" i="1"/>
  <c r="BV714" i="1"/>
  <c r="BC715" i="1"/>
  <c r="BU715" i="1"/>
  <c r="BV715" i="1"/>
  <c r="BC716" i="1"/>
  <c r="BU716" i="1"/>
  <c r="BV716" i="1"/>
  <c r="BC717" i="1"/>
  <c r="BU717" i="1"/>
  <c r="BV717" i="1"/>
  <c r="BC718" i="1"/>
  <c r="BU718" i="1"/>
  <c r="BV718" i="1"/>
  <c r="BC2967" i="1"/>
  <c r="BU2967" i="1"/>
  <c r="BV2967" i="1"/>
  <c r="BC719" i="1"/>
  <c r="BU719" i="1"/>
  <c r="BV719" i="1"/>
  <c r="BC720" i="1"/>
  <c r="BU720" i="1"/>
  <c r="BV720" i="1"/>
  <c r="BC4033" i="1"/>
  <c r="BU4033" i="1"/>
  <c r="BV4033" i="1"/>
  <c r="BC721" i="1"/>
  <c r="BU721" i="1"/>
  <c r="BV721" i="1"/>
  <c r="BC722" i="1"/>
  <c r="BU722" i="1"/>
  <c r="BV722" i="1"/>
  <c r="CB722" i="1"/>
  <c r="BC2968" i="1"/>
  <c r="BU2968" i="1"/>
  <c r="BV2968" i="1"/>
  <c r="BC723" i="1"/>
  <c r="BU723" i="1"/>
  <c r="BV723" i="1"/>
  <c r="BC2969" i="1"/>
  <c r="BU2969" i="1"/>
  <c r="BV2969" i="1"/>
  <c r="BC724" i="1"/>
  <c r="BU724" i="1"/>
  <c r="BV724" i="1"/>
  <c r="BC2970" i="1"/>
  <c r="BU2970" i="1"/>
  <c r="BV2970" i="1"/>
  <c r="BC725" i="1"/>
  <c r="BU725" i="1"/>
  <c r="BV725" i="1"/>
  <c r="BC726" i="1"/>
  <c r="BU726" i="1"/>
  <c r="BV726" i="1"/>
  <c r="BC727" i="1"/>
  <c r="BU727" i="1"/>
  <c r="BV727" i="1"/>
  <c r="BC728" i="1"/>
  <c r="BU728" i="1"/>
  <c r="BV728" i="1"/>
  <c r="BC729" i="1"/>
  <c r="BU729" i="1"/>
  <c r="BV729" i="1"/>
  <c r="BC730" i="1"/>
  <c r="BU730" i="1"/>
  <c r="BV730" i="1"/>
  <c r="BC731" i="1"/>
  <c r="BU731" i="1"/>
  <c r="BV731" i="1"/>
  <c r="BC732" i="1"/>
  <c r="BU732" i="1"/>
  <c r="BV732" i="1"/>
  <c r="BC733" i="1"/>
  <c r="BU733" i="1"/>
  <c r="BV733" i="1"/>
  <c r="BC734" i="1"/>
  <c r="BU734" i="1"/>
  <c r="BV734" i="1"/>
  <c r="BC735" i="1"/>
  <c r="BU735" i="1"/>
  <c r="BV735" i="1"/>
  <c r="BC736" i="1"/>
  <c r="BU736" i="1"/>
  <c r="BV736" i="1"/>
  <c r="BC737" i="1"/>
  <c r="BU737" i="1"/>
  <c r="BV737" i="1"/>
  <c r="BC2971" i="1"/>
  <c r="BU2971" i="1"/>
  <c r="BV2971" i="1"/>
  <c r="BC738" i="1"/>
  <c r="BU738" i="1"/>
  <c r="BV738" i="1"/>
  <c r="BC2972" i="1"/>
  <c r="BU2972" i="1"/>
  <c r="BV2972" i="1"/>
  <c r="BC739" i="1"/>
  <c r="BU739" i="1"/>
  <c r="BV739" i="1"/>
  <c r="BC740" i="1"/>
  <c r="BU740" i="1"/>
  <c r="BV740" i="1"/>
  <c r="BC741" i="1"/>
  <c r="BU741" i="1"/>
  <c r="BV741" i="1"/>
  <c r="BC742" i="1"/>
  <c r="BU742" i="1"/>
  <c r="BV742" i="1"/>
  <c r="BC743" i="1"/>
  <c r="BU743" i="1"/>
  <c r="BV743" i="1"/>
  <c r="BC744" i="1"/>
  <c r="BU744" i="1"/>
  <c r="BV744" i="1"/>
  <c r="BC2973" i="1"/>
  <c r="BU2973" i="1"/>
  <c r="BV2973" i="1"/>
  <c r="BC745" i="1"/>
  <c r="BU745" i="1"/>
  <c r="BV745" i="1"/>
  <c r="BC746" i="1"/>
  <c r="BU746" i="1"/>
  <c r="BV746" i="1"/>
  <c r="BC747" i="1"/>
  <c r="BU747" i="1"/>
  <c r="BV747" i="1"/>
  <c r="BC748" i="1"/>
  <c r="BU748" i="1"/>
  <c r="BV748" i="1"/>
  <c r="BC4034" i="1"/>
  <c r="BU4034" i="1"/>
  <c r="BV4034" i="1"/>
  <c r="BC749" i="1"/>
  <c r="BU749" i="1"/>
  <c r="BV749" i="1"/>
  <c r="BC750" i="1"/>
  <c r="BU750" i="1"/>
  <c r="BV750" i="1"/>
  <c r="BC751" i="1"/>
  <c r="BU751" i="1"/>
  <c r="BV751" i="1"/>
  <c r="BC752" i="1"/>
  <c r="BU752" i="1"/>
  <c r="BV752" i="1"/>
  <c r="BC753" i="1"/>
  <c r="BU753" i="1"/>
  <c r="BV753" i="1"/>
  <c r="BC754" i="1"/>
  <c r="BU754" i="1"/>
  <c r="BV754" i="1"/>
  <c r="BC755" i="1"/>
  <c r="BU755" i="1"/>
  <c r="BV755" i="1"/>
  <c r="BC2974" i="1"/>
  <c r="BU2974" i="1"/>
  <c r="BV2974" i="1"/>
  <c r="BC2975" i="1"/>
  <c r="BU2975" i="1"/>
  <c r="BV2975" i="1"/>
  <c r="BC2976" i="1"/>
  <c r="BU2976" i="1"/>
  <c r="BV2976" i="1"/>
  <c r="BC756" i="1"/>
  <c r="BU756" i="1"/>
  <c r="BV756" i="1"/>
  <c r="BC2977" i="1"/>
  <c r="BU2977" i="1"/>
  <c r="BV2977" i="1"/>
  <c r="BC2978" i="1"/>
  <c r="BU2978" i="1"/>
  <c r="BV2978" i="1"/>
  <c r="BC4035" i="1"/>
  <c r="BU4035" i="1"/>
  <c r="BV4035" i="1"/>
  <c r="BC2979" i="1"/>
  <c r="BU2979" i="1"/>
  <c r="BV2979" i="1"/>
  <c r="BC757" i="1"/>
  <c r="BU757" i="1"/>
  <c r="BV757" i="1"/>
  <c r="BC2980" i="1"/>
  <c r="BU2980" i="1"/>
  <c r="BV2980" i="1"/>
  <c r="BC758" i="1"/>
  <c r="BU758" i="1"/>
  <c r="BV758" i="1"/>
  <c r="BC2981" i="1"/>
  <c r="BU2981" i="1"/>
  <c r="BV2981" i="1"/>
  <c r="BC759" i="1"/>
  <c r="BU759" i="1"/>
  <c r="BV759" i="1"/>
  <c r="BC2982" i="1"/>
  <c r="BU2982" i="1"/>
  <c r="BV2982" i="1"/>
  <c r="BC760" i="1"/>
  <c r="BU760" i="1"/>
  <c r="BV760" i="1"/>
  <c r="BC2983" i="1"/>
  <c r="BU2983" i="1"/>
  <c r="BV2983" i="1"/>
  <c r="BC3820" i="1"/>
  <c r="BU3820" i="1"/>
  <c r="BV3820" i="1"/>
  <c r="BC4036" i="1"/>
  <c r="BU4036" i="1"/>
  <c r="BV4036" i="1"/>
  <c r="BC2984" i="1"/>
  <c r="BU2984" i="1"/>
  <c r="BV2984" i="1"/>
  <c r="BC4037" i="1"/>
  <c r="BU4037" i="1"/>
  <c r="BV4037" i="1"/>
  <c r="BC761" i="1"/>
  <c r="BU761" i="1"/>
  <c r="BV761" i="1"/>
  <c r="BC762" i="1"/>
  <c r="BU762" i="1"/>
  <c r="BV762" i="1"/>
  <c r="BC4038" i="1"/>
  <c r="BU4038" i="1"/>
  <c r="BV4038" i="1"/>
  <c r="BC763" i="1"/>
  <c r="BU763" i="1"/>
  <c r="BV763" i="1"/>
  <c r="BC764" i="1"/>
  <c r="BU764" i="1"/>
  <c r="BV764" i="1"/>
  <c r="BC765" i="1"/>
  <c r="BU765" i="1"/>
  <c r="BV765" i="1"/>
  <c r="BC766" i="1"/>
  <c r="BU766" i="1"/>
  <c r="BV766" i="1"/>
  <c r="BC4039" i="1"/>
  <c r="BU4039" i="1"/>
  <c r="BV4039" i="1"/>
  <c r="BC2985" i="1"/>
  <c r="BU2985" i="1"/>
  <c r="BV2985" i="1"/>
  <c r="BC2986" i="1"/>
  <c r="BU2986" i="1"/>
  <c r="BV2986" i="1"/>
  <c r="BC767" i="1"/>
  <c r="BU767" i="1"/>
  <c r="BV767" i="1"/>
  <c r="BC768" i="1"/>
  <c r="BU768" i="1"/>
  <c r="BV768" i="1"/>
  <c r="BC2987" i="1"/>
  <c r="BU2987" i="1"/>
  <c r="BV2987" i="1"/>
  <c r="BC2988" i="1"/>
  <c r="BU2988" i="1"/>
  <c r="BV2988" i="1"/>
  <c r="BC769" i="1"/>
  <c r="BU769" i="1"/>
  <c r="BV769" i="1"/>
  <c r="BC2989" i="1"/>
  <c r="BU2989" i="1"/>
  <c r="BV2989" i="1"/>
  <c r="BC2990" i="1"/>
  <c r="BU2990" i="1"/>
  <c r="BV2990" i="1"/>
  <c r="BC770" i="1"/>
  <c r="BU770" i="1"/>
  <c r="BV770" i="1"/>
  <c r="BC771" i="1"/>
  <c r="BU771" i="1"/>
  <c r="BV771" i="1"/>
  <c r="BC2991" i="1"/>
  <c r="BU2991" i="1"/>
  <c r="BV2991" i="1"/>
  <c r="BC2992" i="1"/>
  <c r="BU2992" i="1"/>
  <c r="BV2992" i="1"/>
  <c r="BC2993" i="1"/>
  <c r="BU2993" i="1"/>
  <c r="BV2993" i="1"/>
  <c r="BC2994" i="1"/>
  <c r="BU2994" i="1"/>
  <c r="BV2994" i="1"/>
  <c r="BC772" i="1"/>
  <c r="BU772" i="1"/>
  <c r="BV772" i="1"/>
  <c r="BC773" i="1"/>
  <c r="BU773" i="1"/>
  <c r="BV773" i="1"/>
  <c r="BC774" i="1"/>
  <c r="BU774" i="1"/>
  <c r="BV774" i="1"/>
  <c r="BC775" i="1"/>
  <c r="BU775" i="1"/>
  <c r="BV775" i="1"/>
  <c r="BC776" i="1"/>
  <c r="BU776" i="1"/>
  <c r="BV776" i="1"/>
  <c r="BC777" i="1"/>
  <c r="BU777" i="1"/>
  <c r="BV777" i="1"/>
  <c r="BC778" i="1"/>
  <c r="BU778" i="1"/>
  <c r="BV778" i="1"/>
  <c r="BC2995" i="1"/>
  <c r="BU2995" i="1"/>
  <c r="BV2995" i="1"/>
  <c r="BC779" i="1"/>
  <c r="BU779" i="1"/>
  <c r="BV779" i="1"/>
  <c r="BC780" i="1"/>
  <c r="BU780" i="1"/>
  <c r="BV780" i="1"/>
  <c r="BC781" i="1"/>
  <c r="BU781" i="1"/>
  <c r="BV781" i="1"/>
  <c r="BC782" i="1"/>
  <c r="BU782" i="1"/>
  <c r="BV782" i="1"/>
  <c r="BC783" i="1"/>
  <c r="BU783" i="1"/>
  <c r="BV783" i="1"/>
  <c r="BC784" i="1"/>
  <c r="BU784" i="1"/>
  <c r="BV784" i="1"/>
  <c r="BC785" i="1"/>
  <c r="BU785" i="1"/>
  <c r="BV785" i="1"/>
  <c r="BC786" i="1"/>
  <c r="BU786" i="1"/>
  <c r="BV786" i="1"/>
  <c r="BC2996" i="1"/>
  <c r="BU2996" i="1"/>
  <c r="BV2996" i="1"/>
  <c r="BC787" i="1"/>
  <c r="BU787" i="1"/>
  <c r="BV787" i="1"/>
  <c r="BC788" i="1"/>
  <c r="BU788" i="1"/>
  <c r="BV788" i="1"/>
  <c r="BC2997" i="1"/>
  <c r="BU2997" i="1"/>
  <c r="BV2997" i="1"/>
  <c r="BC3885" i="1"/>
  <c r="BU3885" i="1"/>
  <c r="BV3885" i="1"/>
  <c r="BC789" i="1"/>
  <c r="BU789" i="1"/>
  <c r="BV789" i="1"/>
  <c r="BC2998" i="1"/>
  <c r="BU2998" i="1"/>
  <c r="BV2998" i="1"/>
  <c r="BC4040" i="1"/>
  <c r="BU4040" i="1"/>
  <c r="BV4040" i="1"/>
  <c r="BC4041" i="1"/>
  <c r="BU4041" i="1"/>
  <c r="BV4041" i="1"/>
  <c r="BC790" i="1"/>
  <c r="BU790" i="1"/>
  <c r="BV790" i="1"/>
  <c r="BC791" i="1"/>
  <c r="BU791" i="1"/>
  <c r="BV791" i="1"/>
  <c r="BC792" i="1"/>
  <c r="BU792" i="1"/>
  <c r="BV792" i="1"/>
  <c r="BC793" i="1"/>
  <c r="BU793" i="1"/>
  <c r="BV793" i="1"/>
  <c r="BC794" i="1"/>
  <c r="BU794" i="1"/>
  <c r="BV794" i="1"/>
  <c r="BC795" i="1"/>
  <c r="BU795" i="1"/>
  <c r="BV795" i="1"/>
  <c r="BC2999" i="1"/>
  <c r="BU2999" i="1"/>
  <c r="BV2999" i="1"/>
  <c r="BC796" i="1"/>
  <c r="BU796" i="1"/>
  <c r="BV796" i="1"/>
  <c r="BC3000" i="1"/>
  <c r="BU3000" i="1"/>
  <c r="BV3000" i="1"/>
  <c r="BC797" i="1"/>
  <c r="BU797" i="1"/>
  <c r="BV797" i="1"/>
  <c r="BC798" i="1"/>
  <c r="BU798" i="1"/>
  <c r="BV798" i="1"/>
  <c r="BC799" i="1"/>
  <c r="BU799" i="1"/>
  <c r="BV799" i="1"/>
  <c r="BC3001" i="1"/>
  <c r="BU3001" i="1"/>
  <c r="BV3001" i="1"/>
  <c r="BC800" i="1"/>
  <c r="BU800" i="1"/>
  <c r="BV800" i="1"/>
  <c r="BC3002" i="1"/>
  <c r="BU3002" i="1"/>
  <c r="BV3002" i="1"/>
  <c r="BC801" i="1"/>
  <c r="BU801" i="1"/>
  <c r="BV801" i="1"/>
  <c r="BC4042" i="1"/>
  <c r="BU4042" i="1"/>
  <c r="BV4042" i="1"/>
  <c r="BC802" i="1"/>
  <c r="BU802" i="1"/>
  <c r="BV802" i="1"/>
  <c r="BC803" i="1"/>
  <c r="BU803" i="1"/>
  <c r="BV803" i="1"/>
  <c r="BC804" i="1"/>
  <c r="BU804" i="1"/>
  <c r="BV804" i="1"/>
  <c r="BC805" i="1"/>
  <c r="BU805" i="1"/>
  <c r="BV805" i="1"/>
  <c r="BC4043" i="1"/>
  <c r="BU4043" i="1"/>
  <c r="BV4043" i="1"/>
  <c r="BC806" i="1"/>
  <c r="BU806" i="1"/>
  <c r="BV806" i="1"/>
  <c r="BC4044" i="1"/>
  <c r="BU4044" i="1"/>
  <c r="BV4044" i="1"/>
  <c r="BC3003" i="1"/>
  <c r="BU3003" i="1"/>
  <c r="BV3003" i="1"/>
  <c r="BC3004" i="1"/>
  <c r="BU3004" i="1"/>
  <c r="BV3004" i="1"/>
  <c r="BC3005" i="1"/>
  <c r="BU3005" i="1"/>
  <c r="BV3005" i="1"/>
  <c r="BC807" i="1"/>
  <c r="BU807" i="1"/>
  <c r="BV807" i="1"/>
  <c r="BC808" i="1"/>
  <c r="BU808" i="1"/>
  <c r="BV808" i="1"/>
  <c r="BC4045" i="1"/>
  <c r="BU4045" i="1"/>
  <c r="BV4045" i="1"/>
  <c r="BC809" i="1"/>
  <c r="BU809" i="1"/>
  <c r="BV809" i="1"/>
  <c r="CB809" i="1"/>
  <c r="BC810" i="1"/>
  <c r="BU810" i="1"/>
  <c r="BV810" i="1"/>
  <c r="BC811" i="1"/>
  <c r="BU811" i="1"/>
  <c r="BV811" i="1"/>
  <c r="BC812" i="1"/>
  <c r="BU812" i="1"/>
  <c r="BV812" i="1"/>
  <c r="BC3006" i="1"/>
  <c r="BU3006" i="1"/>
  <c r="BV3006" i="1"/>
  <c r="BC3821" i="1"/>
  <c r="BU3821" i="1"/>
  <c r="BV3821" i="1"/>
  <c r="BC3007" i="1"/>
  <c r="BU3007" i="1"/>
  <c r="BV3007" i="1"/>
  <c r="BC3008" i="1"/>
  <c r="BU3008" i="1"/>
  <c r="BV3008" i="1"/>
  <c r="BC813" i="1"/>
  <c r="BU813" i="1"/>
  <c r="BV813" i="1"/>
  <c r="BC4046" i="1"/>
  <c r="BU4046" i="1"/>
  <c r="BV4046" i="1"/>
  <c r="BC814" i="1"/>
  <c r="BU814" i="1"/>
  <c r="BV814" i="1"/>
  <c r="BC815" i="1"/>
  <c r="BU815" i="1"/>
  <c r="BV815" i="1"/>
  <c r="BC816" i="1"/>
  <c r="BU816" i="1"/>
  <c r="BV816" i="1"/>
  <c r="BC3009" i="1"/>
  <c r="BU3009" i="1"/>
  <c r="BV3009" i="1"/>
  <c r="BC817" i="1"/>
  <c r="BU817" i="1"/>
  <c r="BV817" i="1"/>
  <c r="BC818" i="1"/>
  <c r="BU818" i="1"/>
  <c r="BV818" i="1"/>
  <c r="BC819" i="1"/>
  <c r="BU819" i="1"/>
  <c r="BV819" i="1"/>
  <c r="BC3010" i="1"/>
  <c r="BU3010" i="1"/>
  <c r="BV3010" i="1"/>
  <c r="BC820" i="1"/>
  <c r="BU820" i="1"/>
  <c r="BV820" i="1"/>
  <c r="BC821" i="1"/>
  <c r="BU821" i="1"/>
  <c r="BV821" i="1"/>
  <c r="BC822" i="1"/>
  <c r="BU822" i="1"/>
  <c r="BV822" i="1"/>
  <c r="BC823" i="1"/>
  <c r="BU823" i="1"/>
  <c r="BV823" i="1"/>
  <c r="BC824" i="1"/>
  <c r="BU824" i="1"/>
  <c r="BV824" i="1"/>
  <c r="BC3011" i="1"/>
  <c r="BU3011" i="1"/>
  <c r="BV3011" i="1"/>
  <c r="BC3012" i="1"/>
  <c r="BU3012" i="1"/>
  <c r="BV3012" i="1"/>
  <c r="BC825" i="1"/>
  <c r="BU825" i="1"/>
  <c r="BV825" i="1"/>
  <c r="BC826" i="1"/>
  <c r="BU826" i="1"/>
  <c r="BV826" i="1"/>
  <c r="BC827" i="1"/>
  <c r="BU827" i="1"/>
  <c r="BV827" i="1"/>
  <c r="BC828" i="1"/>
  <c r="BU828" i="1"/>
  <c r="BV828" i="1"/>
  <c r="BC829" i="1"/>
  <c r="BU829" i="1"/>
  <c r="BV829" i="1"/>
  <c r="BC3013" i="1"/>
  <c r="BU3013" i="1"/>
  <c r="BV3013" i="1"/>
  <c r="BC3014" i="1"/>
  <c r="BU3014" i="1"/>
  <c r="BV3014" i="1"/>
  <c r="BC830" i="1"/>
  <c r="BU830" i="1"/>
  <c r="BV830" i="1"/>
  <c r="BC831" i="1"/>
  <c r="BU831" i="1"/>
  <c r="BV831" i="1"/>
  <c r="BC3015" i="1"/>
  <c r="BU3015" i="1"/>
  <c r="BV3015" i="1"/>
  <c r="BC4047" i="1"/>
  <c r="BU4047" i="1"/>
  <c r="BV4047" i="1"/>
  <c r="BC4048" i="1"/>
  <c r="BU4048" i="1"/>
  <c r="BV4048" i="1"/>
  <c r="BC3016" i="1"/>
  <c r="BU3016" i="1"/>
  <c r="BV3016" i="1"/>
  <c r="BC832" i="1"/>
  <c r="BU832" i="1"/>
  <c r="BV832" i="1"/>
  <c r="BC3017" i="1"/>
  <c r="BU3017" i="1"/>
  <c r="BV3017" i="1"/>
  <c r="BC4049" i="1"/>
  <c r="BU4049" i="1"/>
  <c r="BV4049" i="1"/>
  <c r="BC833" i="1"/>
  <c r="BU833" i="1"/>
  <c r="BV833" i="1"/>
  <c r="BC3018" i="1"/>
  <c r="BU3018" i="1"/>
  <c r="BV3018" i="1"/>
  <c r="BC3019" i="1"/>
  <c r="BU3019" i="1"/>
  <c r="BV3019" i="1"/>
  <c r="BC3020" i="1"/>
  <c r="BU3020" i="1"/>
  <c r="BV3020" i="1"/>
  <c r="BC834" i="1"/>
  <c r="BU834" i="1"/>
  <c r="BV834" i="1"/>
  <c r="BC3021" i="1"/>
  <c r="BU3021" i="1"/>
  <c r="BV3021" i="1"/>
  <c r="BC3022" i="1"/>
  <c r="BU3022" i="1"/>
  <c r="BV3022" i="1"/>
  <c r="BC3023" i="1"/>
  <c r="BU3023" i="1"/>
  <c r="BV3023" i="1"/>
  <c r="BC3024" i="1"/>
  <c r="BU3024" i="1"/>
  <c r="BV3024" i="1"/>
  <c r="BC835" i="1"/>
  <c r="BU835" i="1"/>
  <c r="BV835" i="1"/>
  <c r="BC3025" i="1"/>
  <c r="BU3025" i="1"/>
  <c r="BV3025" i="1"/>
  <c r="BC3026" i="1"/>
  <c r="BU3026" i="1"/>
  <c r="BV3026" i="1"/>
  <c r="BC3886" i="1"/>
  <c r="BU3886" i="1"/>
  <c r="BV3886" i="1"/>
  <c r="BC3027" i="1"/>
  <c r="BU3027" i="1"/>
  <c r="BV3027" i="1"/>
  <c r="BC836" i="1"/>
  <c r="BU836" i="1"/>
  <c r="BV836" i="1"/>
  <c r="BC3028" i="1"/>
  <c r="BU3028" i="1"/>
  <c r="BV3028" i="1"/>
  <c r="BC837" i="1"/>
  <c r="BU837" i="1"/>
  <c r="BV837" i="1"/>
  <c r="BC838" i="1"/>
  <c r="BU838" i="1"/>
  <c r="BV838" i="1"/>
  <c r="BC3029" i="1"/>
  <c r="BU3029" i="1"/>
  <c r="BV3029" i="1"/>
  <c r="BC839" i="1"/>
  <c r="BU839" i="1"/>
  <c r="BV839" i="1"/>
  <c r="BC4050" i="1"/>
  <c r="BU4050" i="1"/>
  <c r="BV4050" i="1"/>
  <c r="BC3030" i="1"/>
  <c r="BU3030" i="1"/>
  <c r="BV3030" i="1"/>
  <c r="BC840" i="1"/>
  <c r="BU840" i="1"/>
  <c r="BV840" i="1"/>
  <c r="BC841" i="1"/>
  <c r="BU841" i="1"/>
  <c r="BV841" i="1"/>
  <c r="BC4051" i="1"/>
  <c r="BU4051" i="1"/>
  <c r="BV4051" i="1"/>
  <c r="BC842" i="1"/>
  <c r="BU842" i="1"/>
  <c r="BV842" i="1"/>
  <c r="BC4052" i="1"/>
  <c r="BU4052" i="1"/>
  <c r="BV4052" i="1"/>
  <c r="BC843" i="1"/>
  <c r="BU843" i="1"/>
  <c r="BV843" i="1"/>
  <c r="BC3031" i="1"/>
  <c r="BU3031" i="1"/>
  <c r="BV3031" i="1"/>
  <c r="BC844" i="1"/>
  <c r="BU844" i="1"/>
  <c r="BV844" i="1"/>
  <c r="BC845" i="1"/>
  <c r="BU845" i="1"/>
  <c r="BV845" i="1"/>
  <c r="BC846" i="1"/>
  <c r="BU846" i="1"/>
  <c r="BV846" i="1"/>
  <c r="BC847" i="1"/>
  <c r="BU847" i="1"/>
  <c r="BV847" i="1"/>
  <c r="BC848" i="1"/>
  <c r="BU848" i="1"/>
  <c r="BV848" i="1"/>
  <c r="BC3032" i="1"/>
  <c r="BU3032" i="1"/>
  <c r="BV3032" i="1"/>
  <c r="BC3033" i="1"/>
  <c r="BU3033" i="1"/>
  <c r="BV3033" i="1"/>
  <c r="BC4053" i="1"/>
  <c r="BU4053" i="1"/>
  <c r="BV4053" i="1"/>
  <c r="BC849" i="1"/>
  <c r="BU849" i="1"/>
  <c r="BV849" i="1"/>
  <c r="BC850" i="1"/>
  <c r="BU850" i="1"/>
  <c r="BV850" i="1"/>
  <c r="BC851" i="1"/>
  <c r="BU851" i="1"/>
  <c r="BV851" i="1"/>
  <c r="CB851" i="1"/>
  <c r="BC852" i="1"/>
  <c r="BU852" i="1"/>
  <c r="BV852" i="1"/>
  <c r="BC853" i="1"/>
  <c r="BU853" i="1"/>
  <c r="BV853" i="1"/>
  <c r="BC854" i="1"/>
  <c r="BU854" i="1"/>
  <c r="BV854" i="1"/>
  <c r="BC855" i="1"/>
  <c r="BU855" i="1"/>
  <c r="BV855" i="1"/>
  <c r="BC856" i="1"/>
  <c r="BU856" i="1"/>
  <c r="BV856" i="1"/>
  <c r="BC3034" i="1"/>
  <c r="BU3034" i="1"/>
  <c r="BV3034" i="1"/>
  <c r="BC857" i="1"/>
  <c r="BU857" i="1"/>
  <c r="BV857" i="1"/>
  <c r="BC4054" i="1"/>
  <c r="BU4054" i="1"/>
  <c r="BV4054" i="1"/>
  <c r="BC3822" i="1"/>
  <c r="BU3822" i="1"/>
  <c r="BV3822" i="1"/>
  <c r="BC858" i="1"/>
  <c r="BU858" i="1"/>
  <c r="BV858" i="1"/>
  <c r="BC3035" i="1"/>
  <c r="BU3035" i="1"/>
  <c r="BV3035" i="1"/>
  <c r="BC3036" i="1"/>
  <c r="BU3036" i="1"/>
  <c r="BV3036" i="1"/>
  <c r="BC3037" i="1"/>
  <c r="BU3037" i="1"/>
  <c r="BV3037" i="1"/>
  <c r="BC859" i="1"/>
  <c r="BU859" i="1"/>
  <c r="BV859" i="1"/>
  <c r="BC860" i="1"/>
  <c r="BU860" i="1"/>
  <c r="BV860" i="1"/>
  <c r="BC861" i="1"/>
  <c r="BU861" i="1"/>
  <c r="BV861" i="1"/>
  <c r="BC862" i="1"/>
  <c r="BU862" i="1"/>
  <c r="BV862" i="1"/>
  <c r="BC863" i="1"/>
  <c r="BU863" i="1"/>
  <c r="BV863" i="1"/>
  <c r="BC864" i="1"/>
  <c r="BU864" i="1"/>
  <c r="BV864" i="1"/>
  <c r="BC865" i="1"/>
  <c r="BU865" i="1"/>
  <c r="BV865" i="1"/>
  <c r="BC866" i="1"/>
  <c r="BU866" i="1"/>
  <c r="BV866" i="1"/>
  <c r="BC867" i="1"/>
  <c r="BU867" i="1"/>
  <c r="BV867" i="1"/>
  <c r="BC4055" i="1"/>
  <c r="BU4055" i="1"/>
  <c r="BV4055" i="1"/>
  <c r="BC3038" i="1"/>
  <c r="BU3038" i="1"/>
  <c r="BV3038" i="1"/>
  <c r="BC868" i="1"/>
  <c r="BU868" i="1"/>
  <c r="BV868" i="1"/>
  <c r="BC869" i="1"/>
  <c r="BU869" i="1"/>
  <c r="BV869" i="1"/>
  <c r="BC870" i="1"/>
  <c r="BU870" i="1"/>
  <c r="BV870" i="1"/>
  <c r="BC871" i="1"/>
  <c r="BU871" i="1"/>
  <c r="BV871" i="1"/>
  <c r="BC872" i="1"/>
  <c r="BU872" i="1"/>
  <c r="BV872" i="1"/>
  <c r="BC873" i="1"/>
  <c r="BU873" i="1"/>
  <c r="BV873" i="1"/>
  <c r="BC874" i="1"/>
  <c r="BU874" i="1"/>
  <c r="BV874" i="1"/>
  <c r="BC3039" i="1"/>
  <c r="BU3039" i="1"/>
  <c r="BV3039" i="1"/>
  <c r="BC875" i="1"/>
  <c r="BU875" i="1"/>
  <c r="BV875" i="1"/>
  <c r="BC876" i="1"/>
  <c r="BU876" i="1"/>
  <c r="BV876" i="1"/>
  <c r="BC877" i="1"/>
  <c r="BU877" i="1"/>
  <c r="BV877" i="1"/>
  <c r="BC3823" i="1"/>
  <c r="BU3823" i="1"/>
  <c r="BV3823" i="1"/>
  <c r="BC3040" i="1"/>
  <c r="BU3040" i="1"/>
  <c r="BV3040" i="1"/>
  <c r="BC878" i="1"/>
  <c r="BU878" i="1"/>
  <c r="BV878" i="1"/>
  <c r="BC879" i="1"/>
  <c r="BU879" i="1"/>
  <c r="BV879" i="1"/>
  <c r="BC880" i="1"/>
  <c r="BU880" i="1"/>
  <c r="BV880" i="1"/>
  <c r="BC3041" i="1"/>
  <c r="BU3041" i="1"/>
  <c r="BV3041" i="1"/>
  <c r="BC881" i="1"/>
  <c r="BU881" i="1"/>
  <c r="BV881" i="1"/>
  <c r="BC882" i="1"/>
  <c r="BU882" i="1"/>
  <c r="BV882" i="1"/>
  <c r="BC883" i="1"/>
  <c r="BU883" i="1"/>
  <c r="BV883" i="1"/>
  <c r="BC4056" i="1"/>
  <c r="BU4056" i="1"/>
  <c r="BV4056" i="1"/>
  <c r="BC884" i="1"/>
  <c r="BU884" i="1"/>
  <c r="BV884" i="1"/>
  <c r="BC885" i="1"/>
  <c r="BU885" i="1"/>
  <c r="BV885" i="1"/>
  <c r="BC886" i="1"/>
  <c r="BU886" i="1"/>
  <c r="BV886" i="1"/>
  <c r="BC887" i="1"/>
  <c r="BU887" i="1"/>
  <c r="BV887" i="1"/>
  <c r="BC3042" i="1"/>
  <c r="BU3042" i="1"/>
  <c r="BV3042" i="1"/>
  <c r="BC4057" i="1"/>
  <c r="BU4057" i="1"/>
  <c r="BV4057" i="1"/>
  <c r="BC888" i="1"/>
  <c r="BU888" i="1"/>
  <c r="BV888" i="1"/>
  <c r="BC889" i="1"/>
  <c r="BU889" i="1"/>
  <c r="BV889" i="1"/>
  <c r="BC890" i="1"/>
  <c r="BU890" i="1"/>
  <c r="BV890" i="1"/>
  <c r="BC891" i="1"/>
  <c r="BU891" i="1"/>
  <c r="BV891" i="1"/>
  <c r="BC892" i="1"/>
  <c r="BU892" i="1"/>
  <c r="BV892" i="1"/>
  <c r="BC893" i="1"/>
  <c r="BU893" i="1"/>
  <c r="BV893" i="1"/>
  <c r="BC894" i="1"/>
  <c r="BU894" i="1"/>
  <c r="BV894" i="1"/>
  <c r="BC895" i="1"/>
  <c r="BU895" i="1"/>
  <c r="BV895" i="1"/>
  <c r="BC3043" i="1"/>
  <c r="BU3043" i="1"/>
  <c r="BV3043" i="1"/>
  <c r="BC896" i="1"/>
  <c r="BU896" i="1"/>
  <c r="BV896" i="1"/>
  <c r="BC897" i="1"/>
  <c r="BU897" i="1"/>
  <c r="BV897" i="1"/>
  <c r="BC3044" i="1"/>
  <c r="BU3044" i="1"/>
  <c r="BV3044" i="1"/>
  <c r="BC4058" i="1"/>
  <c r="BU4058" i="1"/>
  <c r="BV4058" i="1"/>
  <c r="BC898" i="1"/>
  <c r="BU898" i="1"/>
  <c r="BV898" i="1"/>
  <c r="BC4059" i="1"/>
  <c r="BU4059" i="1"/>
  <c r="BV4059" i="1"/>
  <c r="BC3045" i="1"/>
  <c r="BU3045" i="1"/>
  <c r="BV3045" i="1"/>
  <c r="BC899" i="1"/>
  <c r="BU899" i="1"/>
  <c r="BV899" i="1"/>
  <c r="BC900" i="1"/>
  <c r="BU900" i="1"/>
  <c r="BV900" i="1"/>
  <c r="BC901" i="1"/>
  <c r="BU901" i="1"/>
  <c r="BV901" i="1"/>
  <c r="BC902" i="1"/>
  <c r="BU902" i="1"/>
  <c r="BV902" i="1"/>
  <c r="BC4060" i="1"/>
  <c r="BU4060" i="1"/>
  <c r="BV4060" i="1"/>
  <c r="BC903" i="1"/>
  <c r="BU903" i="1"/>
  <c r="BV903" i="1"/>
  <c r="BC3824" i="1"/>
  <c r="BU3824" i="1"/>
  <c r="BV3824" i="1"/>
  <c r="BC904" i="1"/>
  <c r="BU904" i="1"/>
  <c r="BV904" i="1"/>
  <c r="BC905" i="1"/>
  <c r="BU905" i="1"/>
  <c r="BV905" i="1"/>
  <c r="BC906" i="1"/>
  <c r="BU906" i="1"/>
  <c r="BV906" i="1"/>
  <c r="BC907" i="1"/>
  <c r="BU907" i="1"/>
  <c r="BV907" i="1"/>
  <c r="BC908" i="1"/>
  <c r="BU908" i="1"/>
  <c r="BV908" i="1"/>
  <c r="BC909" i="1"/>
  <c r="BU909" i="1"/>
  <c r="BV909" i="1"/>
  <c r="BC910" i="1"/>
  <c r="BU910" i="1"/>
  <c r="BV910" i="1"/>
  <c r="BC911" i="1"/>
  <c r="BU911" i="1"/>
  <c r="BV911" i="1"/>
  <c r="BC912" i="1"/>
  <c r="BU912" i="1"/>
  <c r="BV912" i="1"/>
  <c r="BC913" i="1"/>
  <c r="BU913" i="1"/>
  <c r="BV913" i="1"/>
  <c r="BC914" i="1"/>
  <c r="BU914" i="1"/>
  <c r="BV914" i="1"/>
  <c r="BC915" i="1"/>
  <c r="BU915" i="1"/>
  <c r="BV915" i="1"/>
  <c r="BC916" i="1"/>
  <c r="BU916" i="1"/>
  <c r="BV916" i="1"/>
  <c r="BC917" i="1"/>
  <c r="BU917" i="1"/>
  <c r="BV917" i="1"/>
  <c r="BC3046" i="1"/>
  <c r="BU3046" i="1"/>
  <c r="BV3046" i="1"/>
  <c r="BC3047" i="1"/>
  <c r="BU3047" i="1"/>
  <c r="BV3047" i="1"/>
  <c r="BC918" i="1"/>
  <c r="BU918" i="1"/>
  <c r="BV918" i="1"/>
  <c r="BC3048" i="1"/>
  <c r="BU3048" i="1"/>
  <c r="BV3048" i="1"/>
  <c r="BC3049" i="1"/>
  <c r="BU3049" i="1"/>
  <c r="BV3049" i="1"/>
  <c r="BC4061" i="1"/>
  <c r="BU4061" i="1"/>
  <c r="BV4061" i="1"/>
  <c r="BC919" i="1"/>
  <c r="BU919" i="1"/>
  <c r="BV919" i="1"/>
  <c r="BC920" i="1"/>
  <c r="BU920" i="1"/>
  <c r="BV920" i="1"/>
  <c r="BC921" i="1"/>
  <c r="BU921" i="1"/>
  <c r="BV921" i="1"/>
  <c r="BC3050" i="1"/>
  <c r="BU3050" i="1"/>
  <c r="BV3050" i="1"/>
  <c r="BC3051" i="1"/>
  <c r="BU3051" i="1"/>
  <c r="BV3051" i="1"/>
  <c r="BC3052" i="1"/>
  <c r="BU3052" i="1"/>
  <c r="BV3052" i="1"/>
  <c r="BC3053" i="1"/>
  <c r="BU3053" i="1"/>
  <c r="BV3053" i="1"/>
  <c r="BC922" i="1"/>
  <c r="BU922" i="1"/>
  <c r="BV922" i="1"/>
  <c r="BC3054" i="1"/>
  <c r="BU3054" i="1"/>
  <c r="BV3054" i="1"/>
  <c r="BC3055" i="1"/>
  <c r="BU3055" i="1"/>
  <c r="BV3055" i="1"/>
  <c r="BC3056" i="1"/>
  <c r="BU3056" i="1"/>
  <c r="BV3056" i="1"/>
  <c r="BC923" i="1"/>
  <c r="BU923" i="1"/>
  <c r="BV923" i="1"/>
  <c r="BC924" i="1"/>
  <c r="BU924" i="1"/>
  <c r="BV924" i="1"/>
  <c r="BC3057" i="1"/>
  <c r="BU3057" i="1"/>
  <c r="BV3057" i="1"/>
  <c r="BC3058" i="1"/>
  <c r="BU3058" i="1"/>
  <c r="BV3058" i="1"/>
  <c r="BC3059" i="1"/>
  <c r="BU3059" i="1"/>
  <c r="BV3059" i="1"/>
  <c r="BC4062" i="1"/>
  <c r="BU4062" i="1"/>
  <c r="BV4062" i="1"/>
  <c r="BC3060" i="1"/>
  <c r="BU3060" i="1"/>
  <c r="BV3060" i="1"/>
  <c r="BC925" i="1"/>
  <c r="BU925" i="1"/>
  <c r="BV925" i="1"/>
  <c r="BC926" i="1"/>
  <c r="BU926" i="1"/>
  <c r="BV926" i="1"/>
  <c r="BC3061" i="1"/>
  <c r="BU3061" i="1"/>
  <c r="BV3061" i="1"/>
  <c r="BC927" i="1"/>
  <c r="BU927" i="1"/>
  <c r="BV927" i="1"/>
  <c r="BC928" i="1"/>
  <c r="BU928" i="1"/>
  <c r="BV928" i="1"/>
  <c r="BC929" i="1"/>
  <c r="BU929" i="1"/>
  <c r="BV929" i="1"/>
  <c r="BC930" i="1"/>
  <c r="BU930" i="1"/>
  <c r="BV930" i="1"/>
  <c r="BC3062" i="1"/>
  <c r="BU3062" i="1"/>
  <c r="BV3062" i="1"/>
  <c r="BC931" i="1"/>
  <c r="BU931" i="1"/>
  <c r="BV931" i="1"/>
  <c r="BC932" i="1"/>
  <c r="BU932" i="1"/>
  <c r="BV932" i="1"/>
  <c r="BC933" i="1"/>
  <c r="BU933" i="1"/>
  <c r="BV933" i="1"/>
  <c r="BC3063" i="1"/>
  <c r="BU3063" i="1"/>
  <c r="BV3063" i="1"/>
  <c r="BC4063" i="1"/>
  <c r="BU4063" i="1"/>
  <c r="BV4063" i="1"/>
  <c r="BC934" i="1"/>
  <c r="BU934" i="1"/>
  <c r="BV934" i="1"/>
  <c r="BC3064" i="1"/>
  <c r="BU3064" i="1"/>
  <c r="BV3064" i="1"/>
  <c r="BC3065" i="1"/>
  <c r="BU3065" i="1"/>
  <c r="BV3065" i="1"/>
  <c r="BC935" i="1"/>
  <c r="BU935" i="1"/>
  <c r="BV935" i="1"/>
  <c r="BC936" i="1"/>
  <c r="BU936" i="1"/>
  <c r="BV936" i="1"/>
  <c r="BC937" i="1"/>
  <c r="BU937" i="1"/>
  <c r="BV937" i="1"/>
  <c r="BC3066" i="1"/>
  <c r="BU3066" i="1"/>
  <c r="BV3066" i="1"/>
  <c r="BC3067" i="1"/>
  <c r="BU3067" i="1"/>
  <c r="BV3067" i="1"/>
  <c r="BC3825" i="1"/>
  <c r="BU3825" i="1"/>
  <c r="BV3825" i="1"/>
  <c r="BC3068" i="1"/>
  <c r="BU3068" i="1"/>
  <c r="BV3068" i="1"/>
  <c r="BC938" i="1"/>
  <c r="BU938" i="1"/>
  <c r="BV938" i="1"/>
  <c r="BC4064" i="1"/>
  <c r="BU4064" i="1"/>
  <c r="BV4064" i="1"/>
  <c r="BC939" i="1"/>
  <c r="BU939" i="1"/>
  <c r="BV939" i="1"/>
  <c r="BC940" i="1"/>
  <c r="BU940" i="1"/>
  <c r="BV940" i="1"/>
  <c r="BC941" i="1"/>
  <c r="BU941" i="1"/>
  <c r="BV941" i="1"/>
  <c r="BC4065" i="1"/>
  <c r="BU4065" i="1"/>
  <c r="BV4065" i="1"/>
  <c r="BC3826" i="1"/>
  <c r="BU3826" i="1"/>
  <c r="BV3826" i="1"/>
  <c r="BC942" i="1"/>
  <c r="BU942" i="1"/>
  <c r="BV942" i="1"/>
  <c r="BC943" i="1"/>
  <c r="BU943" i="1"/>
  <c r="BV943" i="1"/>
  <c r="BC944" i="1"/>
  <c r="BU944" i="1"/>
  <c r="BV944" i="1"/>
  <c r="BC945" i="1"/>
  <c r="BU945" i="1"/>
  <c r="BV945" i="1"/>
  <c r="BC946" i="1"/>
  <c r="BU946" i="1"/>
  <c r="BV946" i="1"/>
  <c r="BC947" i="1"/>
  <c r="BU947" i="1"/>
  <c r="BV947" i="1"/>
  <c r="BC948" i="1"/>
  <c r="BU948" i="1"/>
  <c r="BV948" i="1"/>
  <c r="BC949" i="1"/>
  <c r="BU949" i="1"/>
  <c r="BV949" i="1"/>
  <c r="BC950" i="1"/>
  <c r="BU950" i="1"/>
  <c r="BV950" i="1"/>
  <c r="BC3069" i="1"/>
  <c r="BU3069" i="1"/>
  <c r="BV3069" i="1"/>
  <c r="BC3070" i="1"/>
  <c r="BU3070" i="1"/>
  <c r="BV3070" i="1"/>
  <c r="BC951" i="1"/>
  <c r="BU951" i="1"/>
  <c r="BV951" i="1"/>
  <c r="BC952" i="1"/>
  <c r="BU952" i="1"/>
  <c r="BV952" i="1"/>
  <c r="BC4066" i="1"/>
  <c r="BU4066" i="1"/>
  <c r="BV4066" i="1"/>
  <c r="BC953" i="1"/>
  <c r="BU953" i="1"/>
  <c r="BV953" i="1"/>
  <c r="BC4067" i="1"/>
  <c r="BU4067" i="1"/>
  <c r="BV4067" i="1"/>
  <c r="BC4068" i="1"/>
  <c r="BU4068" i="1"/>
  <c r="BV4068" i="1"/>
  <c r="BC954" i="1"/>
  <c r="BU954" i="1"/>
  <c r="BV954" i="1"/>
  <c r="BC955" i="1"/>
  <c r="BU955" i="1"/>
  <c r="BV955" i="1"/>
  <c r="BC956" i="1"/>
  <c r="BU956" i="1"/>
  <c r="BV956" i="1"/>
  <c r="BC957" i="1"/>
  <c r="BU957" i="1"/>
  <c r="BV957" i="1"/>
  <c r="BC958" i="1"/>
  <c r="BU958" i="1"/>
  <c r="BV958" i="1"/>
  <c r="BC3827" i="1"/>
  <c r="BU3827" i="1"/>
  <c r="BV3827" i="1"/>
  <c r="BC959" i="1"/>
  <c r="BU959" i="1"/>
  <c r="BV959" i="1"/>
  <c r="BC960" i="1"/>
  <c r="BU960" i="1"/>
  <c r="BV960" i="1"/>
  <c r="BC961" i="1"/>
  <c r="BU961" i="1"/>
  <c r="BV961" i="1"/>
  <c r="BC962" i="1"/>
  <c r="BU962" i="1"/>
  <c r="BV962" i="1"/>
  <c r="BC3071" i="1"/>
  <c r="BU3071" i="1"/>
  <c r="BV3071" i="1"/>
  <c r="BC3072" i="1"/>
  <c r="BU3072" i="1"/>
  <c r="BV3072" i="1"/>
  <c r="BC963" i="1"/>
  <c r="BU963" i="1"/>
  <c r="BV963" i="1"/>
  <c r="BC964" i="1"/>
  <c r="BU964" i="1"/>
  <c r="BV964" i="1"/>
  <c r="BC3073" i="1"/>
  <c r="BU3073" i="1"/>
  <c r="BV3073" i="1"/>
  <c r="BC965" i="1"/>
  <c r="BU965" i="1"/>
  <c r="BV965" i="1"/>
  <c r="BC966" i="1"/>
  <c r="BU966" i="1"/>
  <c r="BV966" i="1"/>
  <c r="BC4069" i="1"/>
  <c r="BU4069" i="1"/>
  <c r="BV4069" i="1"/>
  <c r="BC3074" i="1"/>
  <c r="BU3074" i="1"/>
  <c r="BV3074" i="1"/>
  <c r="BC967" i="1"/>
  <c r="BU967" i="1"/>
  <c r="BV967" i="1"/>
  <c r="BC4070" i="1"/>
  <c r="BU4070" i="1"/>
  <c r="BV4070" i="1"/>
  <c r="BC968" i="1"/>
  <c r="BU968" i="1"/>
  <c r="BV968" i="1"/>
  <c r="BC969" i="1"/>
  <c r="BU969" i="1"/>
  <c r="BV969" i="1"/>
  <c r="BC3075" i="1"/>
  <c r="BU3075" i="1"/>
  <c r="BV3075" i="1"/>
  <c r="BC3076" i="1"/>
  <c r="BU3076" i="1"/>
  <c r="BV3076" i="1"/>
  <c r="BC3077" i="1"/>
  <c r="BU3077" i="1"/>
  <c r="BV3077" i="1"/>
  <c r="BC970" i="1"/>
  <c r="BU970" i="1"/>
  <c r="BV970" i="1"/>
  <c r="BC971" i="1"/>
  <c r="BU971" i="1"/>
  <c r="BV971" i="1"/>
  <c r="BC972" i="1"/>
  <c r="BU972" i="1"/>
  <c r="BV972" i="1"/>
  <c r="BC973" i="1"/>
  <c r="BU973" i="1"/>
  <c r="BV973" i="1"/>
  <c r="BC974" i="1"/>
  <c r="BU974" i="1"/>
  <c r="BV974" i="1"/>
  <c r="BC975" i="1"/>
  <c r="BU975" i="1"/>
  <c r="BV975" i="1"/>
  <c r="BC3078" i="1"/>
  <c r="BU3078" i="1"/>
  <c r="BV3078" i="1"/>
  <c r="BC976" i="1"/>
  <c r="BU976" i="1"/>
  <c r="BV976" i="1"/>
  <c r="BC977" i="1"/>
  <c r="BU977" i="1"/>
  <c r="BV977" i="1"/>
  <c r="BC4071" i="1"/>
  <c r="BU4071" i="1"/>
  <c r="BV4071" i="1"/>
  <c r="BC978" i="1"/>
  <c r="BU978" i="1"/>
  <c r="BV978" i="1"/>
  <c r="BC979" i="1"/>
  <c r="BU979" i="1"/>
  <c r="BV979" i="1"/>
  <c r="BC3079" i="1"/>
  <c r="BU3079" i="1"/>
  <c r="BV3079" i="1"/>
  <c r="BC980" i="1"/>
  <c r="BU980" i="1"/>
  <c r="BV980" i="1"/>
  <c r="BC981" i="1"/>
  <c r="BU981" i="1"/>
  <c r="BV981" i="1"/>
  <c r="BC3080" i="1"/>
  <c r="BU3080" i="1"/>
  <c r="BV3080" i="1"/>
  <c r="BC982" i="1"/>
  <c r="BU982" i="1"/>
  <c r="BV982" i="1"/>
  <c r="BC983" i="1"/>
  <c r="BU983" i="1"/>
  <c r="BV983" i="1"/>
  <c r="BC984" i="1"/>
  <c r="BU984" i="1"/>
  <c r="BV984" i="1"/>
  <c r="BC985" i="1"/>
  <c r="BU985" i="1"/>
  <c r="BV985" i="1"/>
  <c r="BC986" i="1"/>
  <c r="BU986" i="1"/>
  <c r="BV986" i="1"/>
  <c r="BC3081" i="1"/>
  <c r="BU3081" i="1"/>
  <c r="BV3081" i="1"/>
  <c r="BC987" i="1"/>
  <c r="BU987" i="1"/>
  <c r="BV987" i="1"/>
  <c r="BC988" i="1"/>
  <c r="BU988" i="1"/>
  <c r="BV988" i="1"/>
  <c r="BC989" i="1"/>
  <c r="BU989" i="1"/>
  <c r="BV989" i="1"/>
  <c r="BC990" i="1"/>
  <c r="BU990" i="1"/>
  <c r="BV990" i="1"/>
  <c r="BC3082" i="1"/>
  <c r="BU3082" i="1"/>
  <c r="BV3082" i="1"/>
  <c r="BC991" i="1"/>
  <c r="BU991" i="1"/>
  <c r="BV991" i="1"/>
  <c r="BC992" i="1"/>
  <c r="BU992" i="1"/>
  <c r="BV992" i="1"/>
  <c r="BC993" i="1"/>
  <c r="BU993" i="1"/>
  <c r="BV993" i="1"/>
  <c r="BC4072" i="1"/>
  <c r="BU4072" i="1"/>
  <c r="BV4072" i="1"/>
  <c r="BC994" i="1"/>
  <c r="BU994" i="1"/>
  <c r="BV994" i="1"/>
  <c r="BC995" i="1"/>
  <c r="BU995" i="1"/>
  <c r="BV995" i="1"/>
  <c r="BC996" i="1"/>
  <c r="BU996" i="1"/>
  <c r="BV996" i="1"/>
  <c r="BC997" i="1"/>
  <c r="BU997" i="1"/>
  <c r="BV997" i="1"/>
  <c r="BC998" i="1"/>
  <c r="BU998" i="1"/>
  <c r="BV998" i="1"/>
  <c r="BC999" i="1"/>
  <c r="BU999" i="1"/>
  <c r="BV999" i="1"/>
  <c r="BC1000" i="1"/>
  <c r="BU1000" i="1"/>
  <c r="BV1000" i="1"/>
  <c r="BC3083" i="1"/>
  <c r="BU3083" i="1"/>
  <c r="BV3083" i="1"/>
  <c r="BC1001" i="1"/>
  <c r="BU1001" i="1"/>
  <c r="BV1001" i="1"/>
  <c r="BC1002" i="1"/>
  <c r="BU1002" i="1"/>
  <c r="BV1002" i="1"/>
  <c r="BC1003" i="1"/>
  <c r="BU1003" i="1"/>
  <c r="BV1003" i="1"/>
  <c r="BC4073" i="1"/>
  <c r="BU4073" i="1"/>
  <c r="BV4073" i="1"/>
  <c r="BC4074" i="1"/>
  <c r="BU4074" i="1"/>
  <c r="BV4074" i="1"/>
  <c r="BC3084" i="1"/>
  <c r="BU3084" i="1"/>
  <c r="BV3084" i="1"/>
  <c r="BC1004" i="1"/>
  <c r="BU1004" i="1"/>
  <c r="BV1004" i="1"/>
  <c r="BC3085" i="1"/>
  <c r="BU3085" i="1"/>
  <c r="BV3085" i="1"/>
  <c r="BC3828" i="1"/>
  <c r="BU3828" i="1"/>
  <c r="BV3828" i="1"/>
  <c r="BC3086" i="1"/>
  <c r="BU3086" i="1"/>
  <c r="BV3086" i="1"/>
  <c r="BC1005" i="1"/>
  <c r="BU1005" i="1"/>
  <c r="BV1005" i="1"/>
  <c r="BC3087" i="1"/>
  <c r="BU3087" i="1"/>
  <c r="BV3087" i="1"/>
  <c r="BC3088" i="1"/>
  <c r="BU3088" i="1"/>
  <c r="BV3088" i="1"/>
  <c r="BC1006" i="1"/>
  <c r="BU1006" i="1"/>
  <c r="BV1006" i="1"/>
  <c r="BC3089" i="1"/>
  <c r="BU3089" i="1"/>
  <c r="BV3089" i="1"/>
  <c r="BC1007" i="1"/>
  <c r="BU1007" i="1"/>
  <c r="BV1007" i="1"/>
  <c r="BC4075" i="1"/>
  <c r="BU4075" i="1"/>
  <c r="BV4075" i="1"/>
  <c r="BC4076" i="1"/>
  <c r="BU4076" i="1"/>
  <c r="BV4076" i="1"/>
  <c r="BC3090" i="1"/>
  <c r="BU3090" i="1"/>
  <c r="BV3090" i="1"/>
  <c r="BC3091" i="1"/>
  <c r="BU3091" i="1"/>
  <c r="BV3091" i="1"/>
  <c r="BC1008" i="1"/>
  <c r="BU1008" i="1"/>
  <c r="BV1008" i="1"/>
  <c r="BC3092" i="1"/>
  <c r="BU3092" i="1"/>
  <c r="BV3092" i="1"/>
  <c r="BC3093" i="1"/>
  <c r="BU3093" i="1"/>
  <c r="BV3093" i="1"/>
  <c r="BC1009" i="1"/>
  <c r="BU1009" i="1"/>
  <c r="BV1009" i="1"/>
  <c r="BC3094" i="1"/>
  <c r="BU3094" i="1"/>
  <c r="BV3094" i="1"/>
  <c r="BC3095" i="1"/>
  <c r="BU3095" i="1"/>
  <c r="BV3095" i="1"/>
  <c r="BC3096" i="1"/>
  <c r="BU3096" i="1"/>
  <c r="BV3096" i="1"/>
  <c r="BC3097" i="1"/>
  <c r="BU3097" i="1"/>
  <c r="BV3097" i="1"/>
  <c r="BC3098" i="1"/>
  <c r="BU3098" i="1"/>
  <c r="BV3098" i="1"/>
  <c r="BC4077" i="1"/>
  <c r="BU4077" i="1"/>
  <c r="BV4077" i="1"/>
  <c r="BC3099" i="1"/>
  <c r="BU3099" i="1"/>
  <c r="BV3099" i="1"/>
  <c r="BC3100" i="1"/>
  <c r="BU3100" i="1"/>
  <c r="BV3100" i="1"/>
  <c r="BC1010" i="1"/>
  <c r="BU1010" i="1"/>
  <c r="BV1010" i="1"/>
  <c r="BC3101" i="1"/>
  <c r="BU3101" i="1"/>
  <c r="BV3101" i="1"/>
  <c r="BC1011" i="1"/>
  <c r="BU1011" i="1"/>
  <c r="BV1011" i="1"/>
  <c r="BC3102" i="1"/>
  <c r="BU3102" i="1"/>
  <c r="BV3102" i="1"/>
  <c r="BC3103" i="1"/>
  <c r="BU3103" i="1"/>
  <c r="BV3103" i="1"/>
  <c r="BC3104" i="1"/>
  <c r="BU3104" i="1"/>
  <c r="BV3104" i="1"/>
  <c r="BC1012" i="1"/>
  <c r="BU1012" i="1"/>
  <c r="BV1012" i="1"/>
  <c r="BC1013" i="1"/>
  <c r="BU1013" i="1"/>
  <c r="BV1013" i="1"/>
  <c r="BC1014" i="1"/>
  <c r="BU1014" i="1"/>
  <c r="BV1014" i="1"/>
  <c r="BC3105" i="1"/>
  <c r="BU3105" i="1"/>
  <c r="BV3105" i="1"/>
  <c r="BC1015" i="1"/>
  <c r="BU1015" i="1"/>
  <c r="BV1015" i="1"/>
  <c r="CB1015" i="1"/>
  <c r="BC3106" i="1"/>
  <c r="BU3106" i="1"/>
  <c r="BV3106" i="1"/>
  <c r="BC4078" i="1"/>
  <c r="BU4078" i="1"/>
  <c r="BV4078" i="1"/>
  <c r="BC3107" i="1"/>
  <c r="BU3107" i="1"/>
  <c r="BV3107" i="1"/>
  <c r="BC1016" i="1"/>
  <c r="BU1016" i="1"/>
  <c r="BV1016" i="1"/>
  <c r="BC3108" i="1"/>
  <c r="BU3108" i="1"/>
  <c r="BV3108" i="1"/>
  <c r="BC3109" i="1"/>
  <c r="BU3109" i="1"/>
  <c r="BV3109" i="1"/>
  <c r="BC1017" i="1"/>
  <c r="BU1017" i="1"/>
  <c r="BV1017" i="1"/>
  <c r="BC3110" i="1"/>
  <c r="BU3110" i="1"/>
  <c r="BV3110" i="1"/>
  <c r="BC4079" i="1"/>
  <c r="BU4079" i="1"/>
  <c r="BV4079" i="1"/>
  <c r="BC1018" i="1"/>
  <c r="BU1018" i="1"/>
  <c r="BV1018" i="1"/>
  <c r="BC1019" i="1"/>
  <c r="BU1019" i="1"/>
  <c r="BV1019" i="1"/>
  <c r="BC1020" i="1"/>
  <c r="BU1020" i="1"/>
  <c r="BV1020" i="1"/>
  <c r="BC1021" i="1"/>
  <c r="BU1021" i="1"/>
  <c r="BV1021" i="1"/>
  <c r="CB1021" i="1"/>
  <c r="BC1022" i="1"/>
  <c r="BU1022" i="1"/>
  <c r="BV1022" i="1"/>
  <c r="BC3111" i="1"/>
  <c r="BU3111" i="1"/>
  <c r="BV3111" i="1"/>
  <c r="BC1023" i="1"/>
  <c r="BU1023" i="1"/>
  <c r="BV1023" i="1"/>
  <c r="BC1024" i="1"/>
  <c r="BU1024" i="1"/>
  <c r="BV1024" i="1"/>
  <c r="BC1025" i="1"/>
  <c r="BU1025" i="1"/>
  <c r="BV1025" i="1"/>
  <c r="BC1026" i="1"/>
  <c r="BU1026" i="1"/>
  <c r="BV1026" i="1"/>
  <c r="BC1027" i="1"/>
  <c r="BU1027" i="1"/>
  <c r="BV1027" i="1"/>
  <c r="BC1028" i="1"/>
  <c r="BU1028" i="1"/>
  <c r="BV1028" i="1"/>
  <c r="BC3112" i="1"/>
  <c r="BU3112" i="1"/>
  <c r="BV3112" i="1"/>
  <c r="BC4080" i="1"/>
  <c r="BU4080" i="1"/>
  <c r="BV4080" i="1"/>
  <c r="BC4081" i="1"/>
  <c r="BU4081" i="1"/>
  <c r="BV4081" i="1"/>
  <c r="BC3113" i="1"/>
  <c r="BU3113" i="1"/>
  <c r="BV3113" i="1"/>
  <c r="BC1029" i="1"/>
  <c r="BU1029" i="1"/>
  <c r="BV1029" i="1"/>
  <c r="BC1030" i="1"/>
  <c r="BU1030" i="1"/>
  <c r="BV1030" i="1"/>
  <c r="BC3114" i="1"/>
  <c r="BU3114" i="1"/>
  <c r="BV3114" i="1"/>
  <c r="BC3115" i="1"/>
  <c r="BU3115" i="1"/>
  <c r="BV3115" i="1"/>
  <c r="BC1031" i="1"/>
  <c r="BU1031" i="1"/>
  <c r="BV1031" i="1"/>
  <c r="BC1032" i="1"/>
  <c r="BU1032" i="1"/>
  <c r="BV1032" i="1"/>
  <c r="BC1033" i="1"/>
  <c r="BU1033" i="1"/>
  <c r="BV1033" i="1"/>
  <c r="BC1034" i="1"/>
  <c r="BU1034" i="1"/>
  <c r="BV1034" i="1"/>
  <c r="BC4082" i="1"/>
  <c r="BU4082" i="1"/>
  <c r="BV4082" i="1"/>
  <c r="BC1035" i="1"/>
  <c r="BU1035" i="1"/>
  <c r="BV1035" i="1"/>
  <c r="BC3116" i="1"/>
  <c r="BU3116" i="1"/>
  <c r="BV3116" i="1"/>
  <c r="BC1036" i="1"/>
  <c r="BU1036" i="1"/>
  <c r="BV1036" i="1"/>
  <c r="BC3829" i="1"/>
  <c r="BU3829" i="1"/>
  <c r="BV3829" i="1"/>
  <c r="BC1037" i="1"/>
  <c r="BU1037" i="1"/>
  <c r="BV1037" i="1"/>
  <c r="BC1038" i="1"/>
  <c r="BU1038" i="1"/>
  <c r="BV1038" i="1"/>
  <c r="BC1039" i="1"/>
  <c r="BU1039" i="1"/>
  <c r="BV1039" i="1"/>
  <c r="BC4083" i="1"/>
  <c r="BU4083" i="1"/>
  <c r="BV4083" i="1"/>
  <c r="BC1040" i="1"/>
  <c r="BU1040" i="1"/>
  <c r="BV1040" i="1"/>
  <c r="BC1041" i="1"/>
  <c r="BU1041" i="1"/>
  <c r="BV1041" i="1"/>
  <c r="BC1042" i="1"/>
  <c r="BU1042" i="1"/>
  <c r="BV1042" i="1"/>
  <c r="BC1043" i="1"/>
  <c r="BU1043" i="1"/>
  <c r="BV1043" i="1"/>
  <c r="BC3117" i="1"/>
  <c r="BU3117" i="1"/>
  <c r="BV3117" i="1"/>
  <c r="BC3118" i="1"/>
  <c r="BU3118" i="1"/>
  <c r="BV3118" i="1"/>
  <c r="BC1044" i="1"/>
  <c r="BU1044" i="1"/>
  <c r="BV1044" i="1"/>
  <c r="BC4084" i="1"/>
  <c r="BU4084" i="1"/>
  <c r="BV4084" i="1"/>
  <c r="BC1045" i="1"/>
  <c r="BU1045" i="1"/>
  <c r="BV1045" i="1"/>
  <c r="BC1046" i="1"/>
  <c r="BU1046" i="1"/>
  <c r="BV1046" i="1"/>
  <c r="BC1047" i="1"/>
  <c r="BU1047" i="1"/>
  <c r="BV1047" i="1"/>
  <c r="BC1048" i="1"/>
  <c r="BU1048" i="1"/>
  <c r="BV1048" i="1"/>
  <c r="BC4085" i="1"/>
  <c r="BU4085" i="1"/>
  <c r="BV4085" i="1"/>
  <c r="BC1049" i="1"/>
  <c r="BU1049" i="1"/>
  <c r="BV1049" i="1"/>
  <c r="BC1050" i="1"/>
  <c r="BU1050" i="1"/>
  <c r="BV1050" i="1"/>
  <c r="BC3119" i="1"/>
  <c r="BU3119" i="1"/>
  <c r="BV3119" i="1"/>
  <c r="BC1051" i="1"/>
  <c r="BU1051" i="1"/>
  <c r="BV1051" i="1"/>
  <c r="BC3120" i="1"/>
  <c r="BU3120" i="1"/>
  <c r="BV3120" i="1"/>
  <c r="BC1052" i="1"/>
  <c r="BU1052" i="1"/>
  <c r="BV1052" i="1"/>
  <c r="BC1053" i="1"/>
  <c r="BU1053" i="1"/>
  <c r="BV1053" i="1"/>
  <c r="BC1054" i="1"/>
  <c r="BU1054" i="1"/>
  <c r="BV1054" i="1"/>
  <c r="BC1055" i="1"/>
  <c r="BU1055" i="1"/>
  <c r="BV1055" i="1"/>
  <c r="BC1056" i="1"/>
  <c r="BU1056" i="1"/>
  <c r="BV1056" i="1"/>
  <c r="BC1057" i="1"/>
  <c r="BU1057" i="1"/>
  <c r="BV1057" i="1"/>
  <c r="BC1058" i="1"/>
  <c r="BU1058" i="1"/>
  <c r="BV1058" i="1"/>
  <c r="BC1059" i="1"/>
  <c r="BU1059" i="1"/>
  <c r="BV1059" i="1"/>
  <c r="BC1060" i="1"/>
  <c r="BU1060" i="1"/>
  <c r="BV1060" i="1"/>
  <c r="BC1061" i="1"/>
  <c r="BU1061" i="1"/>
  <c r="BV1061" i="1"/>
  <c r="BC1062" i="1"/>
  <c r="BU1062" i="1"/>
  <c r="BV1062" i="1"/>
  <c r="BC1063" i="1"/>
  <c r="BU1063" i="1"/>
  <c r="BV1063" i="1"/>
  <c r="BC1064" i="1"/>
  <c r="BU1064" i="1"/>
  <c r="BV1064" i="1"/>
  <c r="BC1065" i="1"/>
  <c r="BU1065" i="1"/>
  <c r="BV1065" i="1"/>
  <c r="BC1066" i="1"/>
  <c r="BU1066" i="1"/>
  <c r="BV1066" i="1"/>
  <c r="BC1067" i="1"/>
  <c r="BU1067" i="1"/>
  <c r="BV1067" i="1"/>
  <c r="BC1068" i="1"/>
  <c r="BU1068" i="1"/>
  <c r="BV1068" i="1"/>
  <c r="BC3121" i="1"/>
  <c r="BU3121" i="1"/>
  <c r="BV3121" i="1"/>
  <c r="BC3887" i="1"/>
  <c r="BU3887" i="1"/>
  <c r="BV3887" i="1"/>
  <c r="BC1069" i="1"/>
  <c r="BU1069" i="1"/>
  <c r="BV1069" i="1"/>
  <c r="BC1070" i="1"/>
  <c r="BU1070" i="1"/>
  <c r="BV1070" i="1"/>
  <c r="BC1071" i="1"/>
  <c r="BU1071" i="1"/>
  <c r="BV1071" i="1"/>
  <c r="BC3122" i="1"/>
  <c r="BU3122" i="1"/>
  <c r="BV3122" i="1"/>
  <c r="BC1072" i="1"/>
  <c r="BU1072" i="1"/>
  <c r="BV1072" i="1"/>
  <c r="BC4086" i="1"/>
  <c r="BU4086" i="1"/>
  <c r="BV4086" i="1"/>
  <c r="BC1073" i="1"/>
  <c r="BU1073" i="1"/>
  <c r="BV1073" i="1"/>
  <c r="BC4087" i="1"/>
  <c r="BU4087" i="1"/>
  <c r="BV4087" i="1"/>
  <c r="BC3123" i="1"/>
  <c r="BU3123" i="1"/>
  <c r="BV3123" i="1"/>
  <c r="BC1074" i="1"/>
  <c r="BU1074" i="1"/>
  <c r="BV1074" i="1"/>
  <c r="BC3124" i="1"/>
  <c r="BU3124" i="1"/>
  <c r="BV3124" i="1"/>
  <c r="BC1075" i="1"/>
  <c r="BU1075" i="1"/>
  <c r="BV1075" i="1"/>
  <c r="BC1076" i="1"/>
  <c r="BU1076" i="1"/>
  <c r="BV1076" i="1"/>
  <c r="BC3125" i="1"/>
  <c r="BU3125" i="1"/>
  <c r="BV3125" i="1"/>
  <c r="BC1077" i="1"/>
  <c r="BU1077" i="1"/>
  <c r="BV1077" i="1"/>
  <c r="BC3126" i="1"/>
  <c r="BU3126" i="1"/>
  <c r="BV3126" i="1"/>
  <c r="BC1078" i="1"/>
  <c r="BU1078" i="1"/>
  <c r="BV1078" i="1"/>
  <c r="BC1079" i="1"/>
  <c r="BU1079" i="1"/>
  <c r="BV1079" i="1"/>
  <c r="BC1080" i="1"/>
  <c r="BU1080" i="1"/>
  <c r="BV1080" i="1"/>
  <c r="BC1081" i="1"/>
  <c r="BU1081" i="1"/>
  <c r="BV1081" i="1"/>
  <c r="BC3127" i="1"/>
  <c r="BU3127" i="1"/>
  <c r="BV3127" i="1"/>
  <c r="CB3127" i="1"/>
  <c r="BC1082" i="1"/>
  <c r="BU1082" i="1"/>
  <c r="BV1082" i="1"/>
  <c r="BC1083" i="1"/>
  <c r="BU1083" i="1"/>
  <c r="BV1083" i="1"/>
  <c r="BC3128" i="1"/>
  <c r="BU3128" i="1"/>
  <c r="BV3128" i="1"/>
  <c r="BC1084" i="1"/>
  <c r="BU1084" i="1"/>
  <c r="BV1084" i="1"/>
  <c r="BC1085" i="1"/>
  <c r="BU1085" i="1"/>
  <c r="BV1085" i="1"/>
  <c r="BC1086" i="1"/>
  <c r="BU1086" i="1"/>
  <c r="BV1086" i="1"/>
  <c r="BC1087" i="1"/>
  <c r="BU1087" i="1"/>
  <c r="BV1087" i="1"/>
  <c r="BC3129" i="1"/>
  <c r="BU3129" i="1"/>
  <c r="BV3129" i="1"/>
  <c r="BC3130" i="1"/>
  <c r="BU3130" i="1"/>
  <c r="BV3130" i="1"/>
  <c r="BC1088" i="1"/>
  <c r="BU1088" i="1"/>
  <c r="BV1088" i="1"/>
  <c r="BC1089" i="1"/>
  <c r="BU1089" i="1"/>
  <c r="BV1089" i="1"/>
  <c r="BC1090" i="1"/>
  <c r="BU1090" i="1"/>
  <c r="BV1090" i="1"/>
  <c r="BC1091" i="1"/>
  <c r="BU1091" i="1"/>
  <c r="BV1091" i="1"/>
  <c r="BC3131" i="1"/>
  <c r="BU3131" i="1"/>
  <c r="BV3131" i="1"/>
  <c r="BC1092" i="1"/>
  <c r="BU1092" i="1"/>
  <c r="BV1092" i="1"/>
  <c r="BC3132" i="1"/>
  <c r="BU3132" i="1"/>
  <c r="BV3132" i="1"/>
  <c r="BC3133" i="1"/>
  <c r="BU3133" i="1"/>
  <c r="BV3133" i="1"/>
  <c r="BC1093" i="1"/>
  <c r="BU1093" i="1"/>
  <c r="BV1093" i="1"/>
  <c r="BC1094" i="1"/>
  <c r="BU1094" i="1"/>
  <c r="BV1094" i="1"/>
  <c r="BC1095" i="1"/>
  <c r="BU1095" i="1"/>
  <c r="BV1095" i="1"/>
  <c r="BC1096" i="1"/>
  <c r="BU1096" i="1"/>
  <c r="BV1096" i="1"/>
  <c r="BC4088" i="1"/>
  <c r="BU4088" i="1"/>
  <c r="BV4088" i="1"/>
  <c r="BC3134" i="1"/>
  <c r="BU3134" i="1"/>
  <c r="BV3134" i="1"/>
  <c r="BC3135" i="1"/>
  <c r="BU3135" i="1"/>
  <c r="BV3135" i="1"/>
  <c r="BC1097" i="1"/>
  <c r="BU1097" i="1"/>
  <c r="BV1097" i="1"/>
  <c r="BC1098" i="1"/>
  <c r="BU1098" i="1"/>
  <c r="BV1098" i="1"/>
  <c r="BC3136" i="1"/>
  <c r="BU3136" i="1"/>
  <c r="BV3136" i="1"/>
  <c r="BC3137" i="1"/>
  <c r="BU3137" i="1"/>
  <c r="BV3137" i="1"/>
  <c r="BC3138" i="1"/>
  <c r="BU3138" i="1"/>
  <c r="BV3138" i="1"/>
  <c r="BC1099" i="1"/>
  <c r="BU1099" i="1"/>
  <c r="BV1099" i="1"/>
  <c r="BC4089" i="1"/>
  <c r="BU4089" i="1"/>
  <c r="BV4089" i="1"/>
  <c r="BC3139" i="1"/>
  <c r="BU3139" i="1"/>
  <c r="BV3139" i="1"/>
  <c r="BC3140" i="1"/>
  <c r="BU3140" i="1"/>
  <c r="BV3140" i="1"/>
  <c r="BC1100" i="1"/>
  <c r="BU1100" i="1"/>
  <c r="BV1100" i="1"/>
  <c r="BC1101" i="1"/>
  <c r="BU1101" i="1"/>
  <c r="BV1101" i="1"/>
  <c r="CB1101" i="1"/>
  <c r="BC1102" i="1"/>
  <c r="BU1102" i="1"/>
  <c r="BV1102" i="1"/>
  <c r="BC3141" i="1"/>
  <c r="BU3141" i="1"/>
  <c r="BV3141" i="1"/>
  <c r="BC1103" i="1"/>
  <c r="BU1103" i="1"/>
  <c r="BV1103" i="1"/>
  <c r="BC3142" i="1"/>
  <c r="BU3142" i="1"/>
  <c r="BV3142" i="1"/>
  <c r="BC3143" i="1"/>
  <c r="BU3143" i="1"/>
  <c r="BV3143" i="1"/>
  <c r="BC3144" i="1"/>
  <c r="BU3144" i="1"/>
  <c r="BV3144" i="1"/>
  <c r="BC1104" i="1"/>
  <c r="BU1104" i="1"/>
  <c r="BV1104" i="1"/>
  <c r="BC1105" i="1"/>
  <c r="BU1105" i="1"/>
  <c r="BV1105" i="1"/>
  <c r="BC1106" i="1"/>
  <c r="BU1106" i="1"/>
  <c r="BV1106" i="1"/>
  <c r="BC3145" i="1"/>
  <c r="BU3145" i="1"/>
  <c r="BV3145" i="1"/>
  <c r="BC3146" i="1"/>
  <c r="BU3146" i="1"/>
  <c r="BV3146" i="1"/>
  <c r="BC3147" i="1"/>
  <c r="BU3147" i="1"/>
  <c r="BV3147" i="1"/>
  <c r="BC1107" i="1"/>
  <c r="BU1107" i="1"/>
  <c r="BV1107" i="1"/>
  <c r="BC1108" i="1"/>
  <c r="BU1108" i="1"/>
  <c r="BV1108" i="1"/>
  <c r="BC3148" i="1"/>
  <c r="BU3148" i="1"/>
  <c r="BV3148" i="1"/>
  <c r="BC1109" i="1"/>
  <c r="BU1109" i="1"/>
  <c r="BV1109" i="1"/>
  <c r="BC3149" i="1"/>
  <c r="BU3149" i="1"/>
  <c r="BV3149" i="1"/>
  <c r="BC1110" i="1"/>
  <c r="BU1110" i="1"/>
  <c r="BV1110" i="1"/>
  <c r="BC4090" i="1"/>
  <c r="BU4090" i="1"/>
  <c r="BV4090" i="1"/>
  <c r="BC1111" i="1"/>
  <c r="BU1111" i="1"/>
  <c r="BV1111" i="1"/>
  <c r="BC1112" i="1"/>
  <c r="BU1112" i="1"/>
  <c r="BV1112" i="1"/>
  <c r="BC1113" i="1"/>
  <c r="BU1113" i="1"/>
  <c r="BV1113" i="1"/>
  <c r="BC3150" i="1"/>
  <c r="BU3150" i="1"/>
  <c r="BV3150" i="1"/>
  <c r="BC3151" i="1"/>
  <c r="BU3151" i="1"/>
  <c r="BV3151" i="1"/>
  <c r="BC1114" i="1"/>
  <c r="BU1114" i="1"/>
  <c r="BV1114" i="1"/>
  <c r="BC3152" i="1"/>
  <c r="BU3152" i="1"/>
  <c r="BV3152" i="1"/>
  <c r="BC3153" i="1"/>
  <c r="BU3153" i="1"/>
  <c r="BV3153" i="1"/>
  <c r="BC1115" i="1"/>
  <c r="BU1115" i="1"/>
  <c r="BV1115" i="1"/>
  <c r="BC4091" i="1"/>
  <c r="BU4091" i="1"/>
  <c r="BV4091" i="1"/>
  <c r="BC4092" i="1"/>
  <c r="BU4092" i="1"/>
  <c r="BV4092" i="1"/>
  <c r="BC1116" i="1"/>
  <c r="BU1116" i="1"/>
  <c r="BV1116" i="1"/>
  <c r="BC3154" i="1"/>
  <c r="BU3154" i="1"/>
  <c r="BV3154" i="1"/>
  <c r="BC1117" i="1"/>
  <c r="BU1117" i="1"/>
  <c r="BV1117" i="1"/>
  <c r="BC1118" i="1"/>
  <c r="BU1118" i="1"/>
  <c r="BV1118" i="1"/>
  <c r="BC1119" i="1"/>
  <c r="BU1119" i="1"/>
  <c r="BV1119" i="1"/>
  <c r="BC1120" i="1"/>
  <c r="BU1120" i="1"/>
  <c r="BV1120" i="1"/>
  <c r="BC1121" i="1"/>
  <c r="BU1121" i="1"/>
  <c r="BV1121" i="1"/>
  <c r="BC4093" i="1"/>
  <c r="BU4093" i="1"/>
  <c r="BV4093" i="1"/>
  <c r="BC3155" i="1"/>
  <c r="BU3155" i="1"/>
  <c r="BV3155" i="1"/>
  <c r="BC3156" i="1"/>
  <c r="BU3156" i="1"/>
  <c r="BV3156" i="1"/>
  <c r="BC1122" i="1"/>
  <c r="BU1122" i="1"/>
  <c r="BV1122" i="1"/>
  <c r="BC1123" i="1"/>
  <c r="BU1123" i="1"/>
  <c r="BV1123" i="1"/>
  <c r="BC1124" i="1"/>
  <c r="BU1124" i="1"/>
  <c r="BV1124" i="1"/>
  <c r="BC3157" i="1"/>
  <c r="BU3157" i="1"/>
  <c r="BV3157" i="1"/>
  <c r="BC1125" i="1"/>
  <c r="BU1125" i="1"/>
  <c r="BV1125" i="1"/>
  <c r="BC1126" i="1"/>
  <c r="BU1126" i="1"/>
  <c r="BV1126" i="1"/>
  <c r="BC3158" i="1"/>
  <c r="BU3158" i="1"/>
  <c r="BV3158" i="1"/>
  <c r="BC1127" i="1"/>
  <c r="BU1127" i="1"/>
  <c r="BV1127" i="1"/>
  <c r="BC1128" i="1"/>
  <c r="BU1128" i="1"/>
  <c r="BV1128" i="1"/>
  <c r="BC1129" i="1"/>
  <c r="BU1129" i="1"/>
  <c r="BV1129" i="1"/>
  <c r="BC1130" i="1"/>
  <c r="BU1130" i="1"/>
  <c r="BV1130" i="1"/>
  <c r="BC1131" i="1"/>
  <c r="BU1131" i="1"/>
  <c r="BV1131" i="1"/>
  <c r="BC3159" i="1"/>
  <c r="BU3159" i="1"/>
  <c r="BV3159" i="1"/>
  <c r="BC4094" i="1"/>
  <c r="BU4094" i="1"/>
  <c r="BV4094" i="1"/>
  <c r="BC1132" i="1"/>
  <c r="BU1132" i="1"/>
  <c r="BV1132" i="1"/>
  <c r="BC4095" i="1"/>
  <c r="BU4095" i="1"/>
  <c r="BV4095" i="1"/>
  <c r="BC4096" i="1"/>
  <c r="BU4096" i="1"/>
  <c r="BV4096" i="1"/>
  <c r="BC1133" i="1"/>
  <c r="BU1133" i="1"/>
  <c r="BV1133" i="1"/>
  <c r="BC3160" i="1"/>
  <c r="BU3160" i="1"/>
  <c r="BV3160" i="1"/>
  <c r="BC1134" i="1"/>
  <c r="BU1134" i="1"/>
  <c r="BV1134" i="1"/>
  <c r="BC1135" i="1"/>
  <c r="BU1135" i="1"/>
  <c r="BV1135" i="1"/>
  <c r="BC1136" i="1"/>
  <c r="BU1136" i="1"/>
  <c r="BV1136" i="1"/>
  <c r="BC3161" i="1"/>
  <c r="BU3161" i="1"/>
  <c r="BV3161" i="1"/>
  <c r="BC4097" i="1"/>
  <c r="BU4097" i="1"/>
  <c r="BV4097" i="1"/>
  <c r="BC1137" i="1"/>
  <c r="BU1137" i="1"/>
  <c r="BV1137" i="1"/>
  <c r="BC3162" i="1"/>
  <c r="BU3162" i="1"/>
  <c r="BV3162" i="1"/>
  <c r="BC1138" i="1"/>
  <c r="BU1138" i="1"/>
  <c r="BV1138" i="1"/>
  <c r="BC3830" i="1"/>
  <c r="BU3830" i="1"/>
  <c r="BV3830" i="1"/>
  <c r="BC1139" i="1"/>
  <c r="BU1139" i="1"/>
  <c r="BV1139" i="1"/>
  <c r="BC1140" i="1"/>
  <c r="BU1140" i="1"/>
  <c r="BV1140" i="1"/>
  <c r="BC3163" i="1"/>
  <c r="BU3163" i="1"/>
  <c r="BV3163" i="1"/>
  <c r="BC1141" i="1"/>
  <c r="BU1141" i="1"/>
  <c r="BV1141" i="1"/>
  <c r="BC1142" i="1"/>
  <c r="BU1142" i="1"/>
  <c r="BV1142" i="1"/>
  <c r="BC1143" i="1"/>
  <c r="BU1143" i="1"/>
  <c r="BV1143" i="1"/>
  <c r="BC1144" i="1"/>
  <c r="BU1144" i="1"/>
  <c r="BV1144" i="1"/>
  <c r="BC1145" i="1"/>
  <c r="BU1145" i="1"/>
  <c r="BV1145" i="1"/>
  <c r="BC1146" i="1"/>
  <c r="BU1146" i="1"/>
  <c r="BV1146" i="1"/>
  <c r="BC1147" i="1"/>
  <c r="BU1147" i="1"/>
  <c r="BV1147" i="1"/>
  <c r="BC1148" i="1"/>
  <c r="BU1148" i="1"/>
  <c r="BV1148" i="1"/>
  <c r="BC1149" i="1"/>
  <c r="BU1149" i="1"/>
  <c r="BV1149" i="1"/>
  <c r="BC1150" i="1"/>
  <c r="BU1150" i="1"/>
  <c r="BV1150" i="1"/>
  <c r="BC1151" i="1"/>
  <c r="BU1151" i="1"/>
  <c r="BV1151" i="1"/>
  <c r="BC1152" i="1"/>
  <c r="BU1152" i="1"/>
  <c r="BV1152" i="1"/>
  <c r="BC1153" i="1"/>
  <c r="BU1153" i="1"/>
  <c r="BV1153" i="1"/>
  <c r="BC1154" i="1"/>
  <c r="BU1154" i="1"/>
  <c r="BV1154" i="1"/>
  <c r="BC4098" i="1"/>
  <c r="BU4098" i="1"/>
  <c r="BV4098" i="1"/>
  <c r="BC3164" i="1"/>
  <c r="BU3164" i="1"/>
  <c r="BV3164" i="1"/>
  <c r="BC4099" i="1"/>
  <c r="BU4099" i="1"/>
  <c r="BV4099" i="1"/>
  <c r="BC1155" i="1"/>
  <c r="BU1155" i="1"/>
  <c r="BV1155" i="1"/>
  <c r="BC1156" i="1"/>
  <c r="BU1156" i="1"/>
  <c r="BV1156" i="1"/>
  <c r="BC1157" i="1"/>
  <c r="BU1157" i="1"/>
  <c r="BV1157" i="1"/>
  <c r="BC1158" i="1"/>
  <c r="BU1158" i="1"/>
  <c r="BV1158" i="1"/>
  <c r="BC3165" i="1"/>
  <c r="BU3165" i="1"/>
  <c r="BV3165" i="1"/>
  <c r="BC3166" i="1"/>
  <c r="BU3166" i="1"/>
  <c r="BV3166" i="1"/>
  <c r="BC1159" i="1"/>
  <c r="BU1159" i="1"/>
  <c r="BV1159" i="1"/>
  <c r="BC1160" i="1"/>
  <c r="BU1160" i="1"/>
  <c r="BV1160" i="1"/>
  <c r="BC4100" i="1"/>
  <c r="BU4100" i="1"/>
  <c r="BV4100" i="1"/>
  <c r="BC3167" i="1"/>
  <c r="BU3167" i="1"/>
  <c r="BV3167" i="1"/>
  <c r="BC1161" i="1"/>
  <c r="BU1161" i="1"/>
  <c r="BV1161" i="1"/>
  <c r="BC3831" i="1"/>
  <c r="BU3831" i="1"/>
  <c r="BV3831" i="1"/>
  <c r="BC3168" i="1"/>
  <c r="BU3168" i="1"/>
  <c r="BV3168" i="1"/>
  <c r="BC3169" i="1"/>
  <c r="BU3169" i="1"/>
  <c r="BV3169" i="1"/>
  <c r="BC4101" i="1"/>
  <c r="BU4101" i="1"/>
  <c r="BV4101" i="1"/>
  <c r="BC3170" i="1"/>
  <c r="BU3170" i="1"/>
  <c r="BV3170" i="1"/>
  <c r="BC1162" i="1"/>
  <c r="BU1162" i="1"/>
  <c r="BV1162" i="1"/>
  <c r="BC3171" i="1"/>
  <c r="BU3171" i="1"/>
  <c r="BV3171" i="1"/>
  <c r="BC3172" i="1"/>
  <c r="BU3172" i="1"/>
  <c r="BV3172" i="1"/>
  <c r="BC3173" i="1"/>
  <c r="BU3173" i="1"/>
  <c r="BV3173" i="1"/>
  <c r="BC1163" i="1"/>
  <c r="BU1163" i="1"/>
  <c r="BV1163" i="1"/>
  <c r="BC3174" i="1"/>
  <c r="BU3174" i="1"/>
  <c r="BV3174" i="1"/>
  <c r="BC1164" i="1"/>
  <c r="BU1164" i="1"/>
  <c r="BV1164" i="1"/>
  <c r="BC4102" i="1"/>
  <c r="BU4102" i="1"/>
  <c r="BV4102" i="1"/>
  <c r="BC4103" i="1"/>
  <c r="BU4103" i="1"/>
  <c r="BV4103" i="1"/>
  <c r="BC3175" i="1"/>
  <c r="BU3175" i="1"/>
  <c r="BV3175" i="1"/>
  <c r="BC4104" i="1"/>
  <c r="BU4104" i="1"/>
  <c r="BV4104" i="1"/>
  <c r="BC1165" i="1"/>
  <c r="BU1165" i="1"/>
  <c r="BV1165" i="1"/>
  <c r="BC1166" i="1"/>
  <c r="BU1166" i="1"/>
  <c r="BV1166" i="1"/>
  <c r="BC1167" i="1"/>
  <c r="BU1167" i="1"/>
  <c r="BV1167" i="1"/>
  <c r="BC4105" i="1"/>
  <c r="BU4105" i="1"/>
  <c r="BV4105" i="1"/>
  <c r="BC1168" i="1"/>
  <c r="BU1168" i="1"/>
  <c r="BV1168" i="1"/>
  <c r="BC3176" i="1"/>
  <c r="BU3176" i="1"/>
  <c r="BV3176" i="1"/>
  <c r="BC1169" i="1"/>
  <c r="BU1169" i="1"/>
  <c r="BV1169" i="1"/>
  <c r="BC3177" i="1"/>
  <c r="BU3177" i="1"/>
  <c r="BV3177" i="1"/>
  <c r="BC3178" i="1"/>
  <c r="BU3178" i="1"/>
  <c r="BV3178" i="1"/>
  <c r="BC1170" i="1"/>
  <c r="BU1170" i="1"/>
  <c r="BV1170" i="1"/>
  <c r="BC1171" i="1"/>
  <c r="BU1171" i="1"/>
  <c r="BV1171" i="1"/>
  <c r="BC1172" i="1"/>
  <c r="BU1172" i="1"/>
  <c r="BV1172" i="1"/>
  <c r="BC3179" i="1"/>
  <c r="BU3179" i="1"/>
  <c r="BV3179" i="1"/>
  <c r="BC1173" i="1"/>
  <c r="BU1173" i="1"/>
  <c r="BV1173" i="1"/>
  <c r="BC1174" i="1"/>
  <c r="BU1174" i="1"/>
  <c r="BV1174" i="1"/>
  <c r="BC1175" i="1"/>
  <c r="BU1175" i="1"/>
  <c r="BV1175" i="1"/>
  <c r="BC3180" i="1"/>
  <c r="BU3180" i="1"/>
  <c r="BV3180" i="1"/>
  <c r="BC1176" i="1"/>
  <c r="BU1176" i="1"/>
  <c r="BV1176" i="1"/>
  <c r="BC1177" i="1"/>
  <c r="BU1177" i="1"/>
  <c r="BV1177" i="1"/>
  <c r="BC1178" i="1"/>
  <c r="BU1178" i="1"/>
  <c r="BV1178" i="1"/>
  <c r="BC3181" i="1"/>
  <c r="BU3181" i="1"/>
  <c r="BV3181" i="1"/>
  <c r="BC3832" i="1"/>
  <c r="BU3832" i="1"/>
  <c r="BV3832" i="1"/>
  <c r="BC1179" i="1"/>
  <c r="BU1179" i="1"/>
  <c r="BV1179" i="1"/>
  <c r="BC1180" i="1"/>
  <c r="BU1180" i="1"/>
  <c r="BV1180" i="1"/>
  <c r="BC1181" i="1"/>
  <c r="BU1181" i="1"/>
  <c r="BV1181" i="1"/>
  <c r="BC3182" i="1"/>
  <c r="BU3182" i="1"/>
  <c r="BV3182" i="1"/>
  <c r="BC1182" i="1"/>
  <c r="BU1182" i="1"/>
  <c r="BV1182" i="1"/>
  <c r="BC4106" i="1"/>
  <c r="BU4106" i="1"/>
  <c r="BV4106" i="1"/>
  <c r="BC1183" i="1"/>
  <c r="BU1183" i="1"/>
  <c r="BV1183" i="1"/>
  <c r="BC3183" i="1"/>
  <c r="BU3183" i="1"/>
  <c r="BV3183" i="1"/>
  <c r="BC3184" i="1"/>
  <c r="BU3184" i="1"/>
  <c r="BV3184" i="1"/>
  <c r="BC1184" i="1"/>
  <c r="BU1184" i="1"/>
  <c r="BV1184" i="1"/>
  <c r="BC1185" i="1"/>
  <c r="BU1185" i="1"/>
  <c r="BV1185" i="1"/>
  <c r="BC1186" i="1"/>
  <c r="BU1186" i="1"/>
  <c r="BV1186" i="1"/>
  <c r="BC1187" i="1"/>
  <c r="BU1187" i="1"/>
  <c r="BV1187" i="1"/>
  <c r="BC1188" i="1"/>
  <c r="BU1188" i="1"/>
  <c r="BV1188" i="1"/>
  <c r="BC1189" i="1"/>
  <c r="BU1189" i="1"/>
  <c r="BV1189" i="1"/>
  <c r="BC1190" i="1"/>
  <c r="BU1190" i="1"/>
  <c r="BV1190" i="1"/>
  <c r="BC1191" i="1"/>
  <c r="BU1191" i="1"/>
  <c r="BV1191" i="1"/>
  <c r="BC4107" i="1"/>
  <c r="BU4107" i="1"/>
  <c r="BV4107" i="1"/>
  <c r="BC1192" i="1"/>
  <c r="BU1192" i="1"/>
  <c r="BV1192" i="1"/>
  <c r="BC4108" i="1"/>
  <c r="BU4108" i="1"/>
  <c r="BV4108" i="1"/>
  <c r="BC1193" i="1"/>
  <c r="BU1193" i="1"/>
  <c r="BV1193" i="1"/>
  <c r="BC1194" i="1"/>
  <c r="BU1194" i="1"/>
  <c r="BV1194" i="1"/>
  <c r="BC1195" i="1"/>
  <c r="BU1195" i="1"/>
  <c r="BV1195" i="1"/>
  <c r="BC3185" i="1"/>
  <c r="BU3185" i="1"/>
  <c r="BV3185" i="1"/>
  <c r="BC1196" i="1"/>
  <c r="BU1196" i="1"/>
  <c r="BV1196" i="1"/>
  <c r="BC1197" i="1"/>
  <c r="BU1197" i="1"/>
  <c r="BV1197" i="1"/>
  <c r="BC1198" i="1"/>
  <c r="BU1198" i="1"/>
  <c r="BV1198" i="1"/>
  <c r="BC1199" i="1"/>
  <c r="BU1199" i="1"/>
  <c r="BV1199" i="1"/>
  <c r="BC1200" i="1"/>
  <c r="BU1200" i="1"/>
  <c r="BV1200" i="1"/>
  <c r="BC1201" i="1"/>
  <c r="BU1201" i="1"/>
  <c r="BV1201" i="1"/>
  <c r="BC1202" i="1"/>
  <c r="BU1202" i="1"/>
  <c r="BV1202" i="1"/>
  <c r="BC1203" i="1"/>
  <c r="BU1203" i="1"/>
  <c r="BV1203" i="1"/>
  <c r="BC1204" i="1"/>
  <c r="BU1204" i="1"/>
  <c r="BV1204" i="1"/>
  <c r="BC3186" i="1"/>
  <c r="BU3186" i="1"/>
  <c r="BV3186" i="1"/>
  <c r="BC1205" i="1"/>
  <c r="BU1205" i="1"/>
  <c r="BV1205" i="1"/>
  <c r="BC1206" i="1"/>
  <c r="BU1206" i="1"/>
  <c r="BV1206" i="1"/>
  <c r="BC1207" i="1"/>
  <c r="BU1207" i="1"/>
  <c r="BV1207" i="1"/>
  <c r="BC1208" i="1"/>
  <c r="BU1208" i="1"/>
  <c r="BV1208" i="1"/>
  <c r="BC1209" i="1"/>
  <c r="BU1209" i="1"/>
  <c r="BV1209" i="1"/>
  <c r="BC1210" i="1"/>
  <c r="BU1210" i="1"/>
  <c r="BV1210" i="1"/>
  <c r="BC1211" i="1"/>
  <c r="BU1211" i="1"/>
  <c r="BV1211" i="1"/>
  <c r="BC3187" i="1"/>
  <c r="BU3187" i="1"/>
  <c r="BV3187" i="1"/>
  <c r="BC4109" i="1"/>
  <c r="BU4109" i="1"/>
  <c r="BV4109" i="1"/>
  <c r="BC1212" i="1"/>
  <c r="BU1212" i="1"/>
  <c r="BV1212" i="1"/>
  <c r="BC3188" i="1"/>
  <c r="BU3188" i="1"/>
  <c r="BV3188" i="1"/>
  <c r="BC1213" i="1"/>
  <c r="BU1213" i="1"/>
  <c r="BV1213" i="1"/>
  <c r="BC3189" i="1"/>
  <c r="BU3189" i="1"/>
  <c r="BV3189" i="1"/>
  <c r="BC1214" i="1"/>
  <c r="BU1214" i="1"/>
  <c r="BV1214" i="1"/>
  <c r="BC1215" i="1"/>
  <c r="BU1215" i="1"/>
  <c r="BV1215" i="1"/>
  <c r="BC1216" i="1"/>
  <c r="BU1216" i="1"/>
  <c r="BV1216" i="1"/>
  <c r="BC1217" i="1"/>
  <c r="BU1217" i="1"/>
  <c r="BV1217" i="1"/>
  <c r="BC1218" i="1"/>
  <c r="BU1218" i="1"/>
  <c r="BV1218" i="1"/>
  <c r="BC1219" i="1"/>
  <c r="BU1219" i="1"/>
  <c r="BV1219" i="1"/>
  <c r="BC1220" i="1"/>
  <c r="BU1220" i="1"/>
  <c r="BV1220" i="1"/>
  <c r="BC1221" i="1"/>
  <c r="BU1221" i="1"/>
  <c r="BV1221" i="1"/>
  <c r="BC1222" i="1"/>
  <c r="BU1222" i="1"/>
  <c r="BV1222" i="1"/>
  <c r="BC1223" i="1"/>
  <c r="BU1223" i="1"/>
  <c r="BV1223" i="1"/>
  <c r="BC1224" i="1"/>
  <c r="BU1224" i="1"/>
  <c r="BV1224" i="1"/>
  <c r="BC1225" i="1"/>
  <c r="BU1225" i="1"/>
  <c r="BV1225" i="1"/>
  <c r="BC1226" i="1"/>
  <c r="BU1226" i="1"/>
  <c r="BV1226" i="1"/>
  <c r="BC1227" i="1"/>
  <c r="BU1227" i="1"/>
  <c r="BV1227" i="1"/>
  <c r="BC3190" i="1"/>
  <c r="BU3190" i="1"/>
  <c r="BV3190" i="1"/>
  <c r="BC3888" i="1"/>
  <c r="BU3888" i="1"/>
  <c r="BV3888" i="1"/>
  <c r="BC1228" i="1"/>
  <c r="BU1228" i="1"/>
  <c r="BV1228" i="1"/>
  <c r="BC1229" i="1"/>
  <c r="BU1229" i="1"/>
  <c r="BV1229" i="1"/>
  <c r="BC1230" i="1"/>
  <c r="BU1230" i="1"/>
  <c r="BV1230" i="1"/>
  <c r="BC1231" i="1"/>
  <c r="BU1231" i="1"/>
  <c r="BV1231" i="1"/>
  <c r="BC1232" i="1"/>
  <c r="BU1232" i="1"/>
  <c r="BV1232" i="1"/>
  <c r="BC1233" i="1"/>
  <c r="BU1233" i="1"/>
  <c r="BV1233" i="1"/>
  <c r="BC1234" i="1"/>
  <c r="BU1234" i="1"/>
  <c r="BV1234" i="1"/>
  <c r="BC1235" i="1"/>
  <c r="BU1235" i="1"/>
  <c r="BV1235" i="1"/>
  <c r="BC3191" i="1"/>
  <c r="BU3191" i="1"/>
  <c r="BV3191" i="1"/>
  <c r="BC4110" i="1"/>
  <c r="BU4110" i="1"/>
  <c r="BV4110" i="1"/>
  <c r="BC4111" i="1"/>
  <c r="BU4111" i="1"/>
  <c r="BV4111" i="1"/>
  <c r="BC1236" i="1"/>
  <c r="BU1236" i="1"/>
  <c r="BV1236" i="1"/>
  <c r="BC1237" i="1"/>
  <c r="BU1237" i="1"/>
  <c r="BV1237" i="1"/>
  <c r="BC1238" i="1"/>
  <c r="BU1238" i="1"/>
  <c r="BV1238" i="1"/>
  <c r="BC1239" i="1"/>
  <c r="BU1239" i="1"/>
  <c r="BV1239" i="1"/>
  <c r="BC1240" i="1"/>
  <c r="BU1240" i="1"/>
  <c r="BV1240" i="1"/>
  <c r="BC1241" i="1"/>
  <c r="BU1241" i="1"/>
  <c r="BV1241" i="1"/>
  <c r="BC3192" i="1"/>
  <c r="BU3192" i="1"/>
  <c r="BV3192" i="1"/>
  <c r="BC1242" i="1"/>
  <c r="BU1242" i="1"/>
  <c r="BV1242" i="1"/>
  <c r="BC3193" i="1"/>
  <c r="BU3193" i="1"/>
  <c r="BV3193" i="1"/>
  <c r="BC4112" i="1"/>
  <c r="BU4112" i="1"/>
  <c r="BV4112" i="1"/>
  <c r="BC1243" i="1"/>
  <c r="BU1243" i="1"/>
  <c r="BV1243" i="1"/>
  <c r="BC1244" i="1"/>
  <c r="BU1244" i="1"/>
  <c r="BV1244" i="1"/>
  <c r="BC1245" i="1"/>
  <c r="BU1245" i="1"/>
  <c r="BV1245" i="1"/>
  <c r="BC1246" i="1"/>
  <c r="BU1246" i="1"/>
  <c r="BV1246" i="1"/>
  <c r="BC1247" i="1"/>
  <c r="BU1247" i="1"/>
  <c r="BV1247" i="1"/>
  <c r="BC1248" i="1"/>
  <c r="BU1248" i="1"/>
  <c r="BV1248" i="1"/>
  <c r="BC3194" i="1"/>
  <c r="BU3194" i="1"/>
  <c r="BV3194" i="1"/>
  <c r="BC1249" i="1"/>
  <c r="BU1249" i="1"/>
  <c r="BV1249" i="1"/>
  <c r="BC3195" i="1"/>
  <c r="BU3195" i="1"/>
  <c r="BV3195" i="1"/>
  <c r="BC1250" i="1"/>
  <c r="BU1250" i="1"/>
  <c r="BV1250" i="1"/>
  <c r="BC3196" i="1"/>
  <c r="BU3196" i="1"/>
  <c r="BV3196" i="1"/>
  <c r="BC3197" i="1"/>
  <c r="BU3197" i="1"/>
  <c r="BV3197" i="1"/>
  <c r="BC4113" i="1"/>
  <c r="BU4113" i="1"/>
  <c r="BV4113" i="1"/>
  <c r="BC4114" i="1"/>
  <c r="BU4114" i="1"/>
  <c r="BV4114" i="1"/>
  <c r="BC3198" i="1"/>
  <c r="BU3198" i="1"/>
  <c r="BV3198" i="1"/>
  <c r="BC3199" i="1"/>
  <c r="BU3199" i="1"/>
  <c r="BV3199" i="1"/>
  <c r="BC4115" i="1"/>
  <c r="BU4115" i="1"/>
  <c r="BV4115" i="1"/>
  <c r="BC1251" i="1"/>
  <c r="BU1251" i="1"/>
  <c r="BV1251" i="1"/>
  <c r="BC1252" i="1"/>
  <c r="BU1252" i="1"/>
  <c r="BV1252" i="1"/>
  <c r="BC3200" i="1"/>
  <c r="BU3200" i="1"/>
  <c r="BV3200" i="1"/>
  <c r="BC1253" i="1"/>
  <c r="BU1253" i="1"/>
  <c r="BV1253" i="1"/>
  <c r="BC3201" i="1"/>
  <c r="BU3201" i="1"/>
  <c r="BV3201" i="1"/>
  <c r="BC1254" i="1"/>
  <c r="BU1254" i="1"/>
  <c r="BV1254" i="1"/>
  <c r="BC3202" i="1"/>
  <c r="BU3202" i="1"/>
  <c r="BV3202" i="1"/>
  <c r="BC3203" i="1"/>
  <c r="BU3203" i="1"/>
  <c r="BV3203" i="1"/>
  <c r="BC4116" i="1"/>
  <c r="BU4116" i="1"/>
  <c r="BV4116" i="1"/>
  <c r="BC1255" i="1"/>
  <c r="BU1255" i="1"/>
  <c r="BV1255" i="1"/>
  <c r="BC1256" i="1"/>
  <c r="BU1256" i="1"/>
  <c r="BV1256" i="1"/>
  <c r="BC1257" i="1"/>
  <c r="BU1257" i="1"/>
  <c r="BV1257" i="1"/>
  <c r="BC3204" i="1"/>
  <c r="BU3204" i="1"/>
  <c r="BV3204" i="1"/>
  <c r="BC1258" i="1"/>
  <c r="BU1258" i="1"/>
  <c r="BV1258" i="1"/>
  <c r="BC4117" i="1"/>
  <c r="BU4117" i="1"/>
  <c r="BV4117" i="1"/>
  <c r="BC1259" i="1"/>
  <c r="BU1259" i="1"/>
  <c r="BV1259" i="1"/>
  <c r="BC1260" i="1"/>
  <c r="BU1260" i="1"/>
  <c r="BV1260" i="1"/>
  <c r="BC3833" i="1"/>
  <c r="BU3833" i="1"/>
  <c r="BV3833" i="1"/>
  <c r="BC1261" i="1"/>
  <c r="BU1261" i="1"/>
  <c r="BV1261" i="1"/>
  <c r="BC1262" i="1"/>
  <c r="BU1262" i="1"/>
  <c r="BV1262" i="1"/>
  <c r="BC3205" i="1"/>
  <c r="BU3205" i="1"/>
  <c r="BV3205" i="1"/>
  <c r="BC3206" i="1"/>
  <c r="BU3206" i="1"/>
  <c r="BV3206" i="1"/>
  <c r="BC3889" i="1"/>
  <c r="BU3889" i="1"/>
  <c r="BV3889" i="1"/>
  <c r="BC1263" i="1"/>
  <c r="BU1263" i="1"/>
  <c r="BV1263" i="1"/>
  <c r="BC3207" i="1"/>
  <c r="BU3207" i="1"/>
  <c r="BV3207" i="1"/>
  <c r="BC1264" i="1"/>
  <c r="BU1264" i="1"/>
  <c r="BV1264" i="1"/>
  <c r="BC1265" i="1"/>
  <c r="BU1265" i="1"/>
  <c r="BV1265" i="1"/>
  <c r="BC3208" i="1"/>
  <c r="BU3208" i="1"/>
  <c r="BV3208" i="1"/>
  <c r="BC3209" i="1"/>
  <c r="BU3209" i="1"/>
  <c r="BV3209" i="1"/>
  <c r="BC3210" i="1"/>
  <c r="BU3210" i="1"/>
  <c r="BV3210" i="1"/>
  <c r="BC3211" i="1"/>
  <c r="BU3211" i="1"/>
  <c r="BV3211" i="1"/>
  <c r="BC1266" i="1"/>
  <c r="BU1266" i="1"/>
  <c r="BV1266" i="1"/>
  <c r="BC1267" i="1"/>
  <c r="BU1267" i="1"/>
  <c r="BV1267" i="1"/>
  <c r="BC1268" i="1"/>
  <c r="BU1268" i="1"/>
  <c r="BV1268" i="1"/>
  <c r="BC1269" i="1"/>
  <c r="BU1269" i="1"/>
  <c r="BV1269" i="1"/>
  <c r="BC1270" i="1"/>
  <c r="BU1270" i="1"/>
  <c r="BV1270" i="1"/>
  <c r="BC1271" i="1"/>
  <c r="BU1271" i="1"/>
  <c r="BV1271" i="1"/>
  <c r="BC3212" i="1"/>
  <c r="BU3212" i="1"/>
  <c r="BV3212" i="1"/>
  <c r="BC1272" i="1"/>
  <c r="BU1272" i="1"/>
  <c r="BV1272" i="1"/>
  <c r="BC1273" i="1"/>
  <c r="BU1273" i="1"/>
  <c r="BV1273" i="1"/>
  <c r="BC1274" i="1"/>
  <c r="BU1274" i="1"/>
  <c r="BV1274" i="1"/>
  <c r="BC1275" i="1"/>
  <c r="BU1275" i="1"/>
  <c r="BV1275" i="1"/>
  <c r="BC4118" i="1"/>
  <c r="BU4118" i="1"/>
  <c r="BV4118" i="1"/>
  <c r="BC3213" i="1"/>
  <c r="BU3213" i="1"/>
  <c r="BV3213" i="1"/>
  <c r="BC3214" i="1"/>
  <c r="BU3214" i="1"/>
  <c r="BV3214" i="1"/>
  <c r="BC1276" i="1"/>
  <c r="BU1276" i="1"/>
  <c r="BV1276" i="1"/>
  <c r="BC4119" i="1"/>
  <c r="BU4119" i="1"/>
  <c r="BV4119" i="1"/>
  <c r="BC1277" i="1"/>
  <c r="BU1277" i="1"/>
  <c r="BV1277" i="1"/>
  <c r="BC1278" i="1"/>
  <c r="BU1278" i="1"/>
  <c r="BV1278" i="1"/>
  <c r="BC1279" i="1"/>
  <c r="BU1279" i="1"/>
  <c r="BV1279" i="1"/>
  <c r="BC1280" i="1"/>
  <c r="BU1280" i="1"/>
  <c r="BV1280" i="1"/>
  <c r="BC4120" i="1"/>
  <c r="BU4120" i="1"/>
  <c r="BV4120" i="1"/>
  <c r="BC1281" i="1"/>
  <c r="BU1281" i="1"/>
  <c r="BV1281" i="1"/>
  <c r="BC1282" i="1"/>
  <c r="BU1282" i="1"/>
  <c r="BV1282" i="1"/>
  <c r="BC1283" i="1"/>
  <c r="BU1283" i="1"/>
  <c r="BV1283" i="1"/>
  <c r="BC4121" i="1"/>
  <c r="BU4121" i="1"/>
  <c r="BV4121" i="1"/>
  <c r="BC1284" i="1"/>
  <c r="BU1284" i="1"/>
  <c r="BV1284" i="1"/>
  <c r="BC1285" i="1"/>
  <c r="BU1285" i="1"/>
  <c r="BV1285" i="1"/>
  <c r="BC1286" i="1"/>
  <c r="BU1286" i="1"/>
  <c r="BV1286" i="1"/>
  <c r="BC1287" i="1"/>
  <c r="BU1287" i="1"/>
  <c r="BV1287" i="1"/>
  <c r="BC1288" i="1"/>
  <c r="BU1288" i="1"/>
  <c r="BV1288" i="1"/>
  <c r="BC1289" i="1"/>
  <c r="BU1289" i="1"/>
  <c r="BV1289" i="1"/>
  <c r="BC1290" i="1"/>
  <c r="BU1290" i="1"/>
  <c r="BV1290" i="1"/>
  <c r="BC1291" i="1"/>
  <c r="BU1291" i="1"/>
  <c r="BV1291" i="1"/>
  <c r="BC1292" i="1"/>
  <c r="BU1292" i="1"/>
  <c r="BV1292" i="1"/>
  <c r="BC1293" i="1"/>
  <c r="BU1293" i="1"/>
  <c r="BV1293" i="1"/>
  <c r="BC1294" i="1"/>
  <c r="BU1294" i="1"/>
  <c r="BV1294" i="1"/>
  <c r="BC1295" i="1"/>
  <c r="BU1295" i="1"/>
  <c r="BV1295" i="1"/>
  <c r="BC1296" i="1"/>
  <c r="BU1296" i="1"/>
  <c r="BV1296" i="1"/>
  <c r="BC4122" i="1"/>
  <c r="BU4122" i="1"/>
  <c r="BV4122" i="1"/>
  <c r="BC1297" i="1"/>
  <c r="BU1297" i="1"/>
  <c r="BV1297" i="1"/>
  <c r="BC3215" i="1"/>
  <c r="BU3215" i="1"/>
  <c r="BV3215" i="1"/>
  <c r="BC4123" i="1"/>
  <c r="BU4123" i="1"/>
  <c r="BV4123" i="1"/>
  <c r="BC1298" i="1"/>
  <c r="BU1298" i="1"/>
  <c r="BV1298" i="1"/>
  <c r="BC1299" i="1"/>
  <c r="BU1299" i="1"/>
  <c r="BV1299" i="1"/>
  <c r="BC1300" i="1"/>
  <c r="BU1300" i="1"/>
  <c r="BV1300" i="1"/>
  <c r="BC1301" i="1"/>
  <c r="BU1301" i="1"/>
  <c r="BV1301" i="1"/>
  <c r="BC3216" i="1"/>
  <c r="BU3216" i="1"/>
  <c r="BV3216" i="1"/>
  <c r="BC1302" i="1"/>
  <c r="BU1302" i="1"/>
  <c r="BV1302" i="1"/>
  <c r="BC4124" i="1"/>
  <c r="BU4124" i="1"/>
  <c r="BV4124" i="1"/>
  <c r="BC1303" i="1"/>
  <c r="BU1303" i="1"/>
  <c r="BV1303" i="1"/>
  <c r="BC4125" i="1"/>
  <c r="BU4125" i="1"/>
  <c r="BV4125" i="1"/>
  <c r="BC1304" i="1"/>
  <c r="BU1304" i="1"/>
  <c r="BV1304" i="1"/>
  <c r="BC1305" i="1"/>
  <c r="BU1305" i="1"/>
  <c r="BV1305" i="1"/>
  <c r="BC4126" i="1"/>
  <c r="BU4126" i="1"/>
  <c r="BV4126" i="1"/>
  <c r="BC1306" i="1"/>
  <c r="BU1306" i="1"/>
  <c r="BV1306" i="1"/>
  <c r="BC1307" i="1"/>
  <c r="BU1307" i="1"/>
  <c r="BV1307" i="1"/>
  <c r="BC3217" i="1"/>
  <c r="BU3217" i="1"/>
  <c r="BV3217" i="1"/>
  <c r="BC1308" i="1"/>
  <c r="BU1308" i="1"/>
  <c r="BV1308" i="1"/>
  <c r="BC1309" i="1"/>
  <c r="BU1309" i="1"/>
  <c r="BV1309" i="1"/>
  <c r="BC1310" i="1"/>
  <c r="BU1310" i="1"/>
  <c r="BV1310" i="1"/>
  <c r="BC3218" i="1"/>
  <c r="BU3218" i="1"/>
  <c r="BV3218" i="1"/>
  <c r="BC1311" i="1"/>
  <c r="BU1311" i="1"/>
  <c r="BV1311" i="1"/>
  <c r="BC3219" i="1"/>
  <c r="BU3219" i="1"/>
  <c r="BV3219" i="1"/>
  <c r="BC1312" i="1"/>
  <c r="BU1312" i="1"/>
  <c r="BV1312" i="1"/>
  <c r="BC1313" i="1"/>
  <c r="BU1313" i="1"/>
  <c r="BV1313" i="1"/>
  <c r="BC1314" i="1"/>
  <c r="BU1314" i="1"/>
  <c r="BV1314" i="1"/>
  <c r="BC3220" i="1"/>
  <c r="BU3220" i="1"/>
  <c r="BV3220" i="1"/>
  <c r="BC1315" i="1"/>
  <c r="BU1315" i="1"/>
  <c r="BV1315" i="1"/>
  <c r="BC1316" i="1"/>
  <c r="BU1316" i="1"/>
  <c r="BV1316" i="1"/>
  <c r="BC4127" i="1"/>
  <c r="BU4127" i="1"/>
  <c r="BV4127" i="1"/>
  <c r="BC4128" i="1"/>
  <c r="BU4128" i="1"/>
  <c r="BV4128" i="1"/>
  <c r="BC1317" i="1"/>
  <c r="BU1317" i="1"/>
  <c r="BV1317" i="1"/>
  <c r="BC1318" i="1"/>
  <c r="BU1318" i="1"/>
  <c r="BV1318" i="1"/>
  <c r="BC1319" i="1"/>
  <c r="BU1319" i="1"/>
  <c r="BV1319" i="1"/>
  <c r="BC1320" i="1"/>
  <c r="BU1320" i="1"/>
  <c r="BV1320" i="1"/>
  <c r="BC4129" i="1"/>
  <c r="BU4129" i="1"/>
  <c r="BV4129" i="1"/>
  <c r="BC1321" i="1"/>
  <c r="BU1321" i="1"/>
  <c r="BV1321" i="1"/>
  <c r="BC1322" i="1"/>
  <c r="BU1322" i="1"/>
  <c r="BV1322" i="1"/>
  <c r="BC1323" i="1"/>
  <c r="BU1323" i="1"/>
  <c r="BV1323" i="1"/>
  <c r="BC1324" i="1"/>
  <c r="BU1324" i="1"/>
  <c r="BV1324" i="1"/>
  <c r="BC4130" i="1"/>
  <c r="BU4130" i="1"/>
  <c r="BV4130" i="1"/>
  <c r="BC1325" i="1"/>
  <c r="BU1325" i="1"/>
  <c r="BV1325" i="1"/>
  <c r="BC1326" i="1"/>
  <c r="BU1326" i="1"/>
  <c r="BV1326" i="1"/>
  <c r="BC3221" i="1"/>
  <c r="BU3221" i="1"/>
  <c r="BV3221" i="1"/>
  <c r="BC1327" i="1"/>
  <c r="BU1327" i="1"/>
  <c r="BV1327" i="1"/>
  <c r="BC3222" i="1"/>
  <c r="BU3222" i="1"/>
  <c r="BV3222" i="1"/>
  <c r="BC1328" i="1"/>
  <c r="BU1328" i="1"/>
  <c r="BV1328" i="1"/>
  <c r="BC1329" i="1"/>
  <c r="BU1329" i="1"/>
  <c r="BV1329" i="1"/>
  <c r="BC1330" i="1"/>
  <c r="BU1330" i="1"/>
  <c r="BV1330" i="1"/>
  <c r="BC1331" i="1"/>
  <c r="BU1331" i="1"/>
  <c r="BV1331" i="1"/>
  <c r="BC1332" i="1"/>
  <c r="BU1332" i="1"/>
  <c r="BV1332" i="1"/>
  <c r="BC1333" i="1"/>
  <c r="BU1333" i="1"/>
  <c r="BV1333" i="1"/>
  <c r="BC3223" i="1"/>
  <c r="BU3223" i="1"/>
  <c r="BV3223" i="1"/>
  <c r="BC3224" i="1"/>
  <c r="BU3224" i="1"/>
  <c r="BV3224" i="1"/>
  <c r="BC1334" i="1"/>
  <c r="BU1334" i="1"/>
  <c r="BV1334" i="1"/>
  <c r="BC1335" i="1"/>
  <c r="BU1335" i="1"/>
  <c r="BV1335" i="1"/>
  <c r="BC1336" i="1"/>
  <c r="BU1336" i="1"/>
  <c r="BV1336" i="1"/>
  <c r="BC1337" i="1"/>
  <c r="BU1337" i="1"/>
  <c r="BV1337" i="1"/>
  <c r="BC1338" i="1"/>
  <c r="BU1338" i="1"/>
  <c r="BV1338" i="1"/>
  <c r="BC1339" i="1"/>
  <c r="BU1339" i="1"/>
  <c r="BV1339" i="1"/>
  <c r="BC1340" i="1"/>
  <c r="BU1340" i="1"/>
  <c r="BV1340" i="1"/>
  <c r="BC1341" i="1"/>
  <c r="BU1341" i="1"/>
  <c r="BV1341" i="1"/>
  <c r="BC1342" i="1"/>
  <c r="BU1342" i="1"/>
  <c r="BV1342" i="1"/>
  <c r="BC1343" i="1"/>
  <c r="BU1343" i="1"/>
  <c r="BV1343" i="1"/>
  <c r="BC1344" i="1"/>
  <c r="BU1344" i="1"/>
  <c r="BV1344" i="1"/>
  <c r="BC1345" i="1"/>
  <c r="BU1345" i="1"/>
  <c r="BV1345" i="1"/>
  <c r="BC1346" i="1"/>
  <c r="BU1346" i="1"/>
  <c r="BV1346" i="1"/>
  <c r="BC1347" i="1"/>
  <c r="BU1347" i="1"/>
  <c r="BV1347" i="1"/>
  <c r="BC1348" i="1"/>
  <c r="BU1348" i="1"/>
  <c r="BV1348" i="1"/>
  <c r="BC1349" i="1"/>
  <c r="BU1349" i="1"/>
  <c r="BV1349" i="1"/>
  <c r="BC3225" i="1"/>
  <c r="BU3225" i="1"/>
  <c r="BV3225" i="1"/>
  <c r="BC3226" i="1"/>
  <c r="BU3226" i="1"/>
  <c r="BV3226" i="1"/>
  <c r="BC3834" i="1"/>
  <c r="BU3834" i="1"/>
  <c r="BV3834" i="1"/>
  <c r="BC1350" i="1"/>
  <c r="BU1350" i="1"/>
  <c r="BV1350" i="1"/>
  <c r="BC1351" i="1"/>
  <c r="BU1351" i="1"/>
  <c r="BV1351" i="1"/>
  <c r="BC1352" i="1"/>
  <c r="BU1352" i="1"/>
  <c r="BV1352" i="1"/>
  <c r="BC3227" i="1"/>
  <c r="BU3227" i="1"/>
  <c r="BV3227" i="1"/>
  <c r="BC1353" i="1"/>
  <c r="BU1353" i="1"/>
  <c r="BV1353" i="1"/>
  <c r="BC3228" i="1"/>
  <c r="BU3228" i="1"/>
  <c r="BV3228" i="1"/>
  <c r="BC4131" i="1"/>
  <c r="BU4131" i="1"/>
  <c r="BV4131" i="1"/>
  <c r="BC1354" i="1"/>
  <c r="BU1354" i="1"/>
  <c r="BV1354" i="1"/>
  <c r="BC4132" i="1"/>
  <c r="BU4132" i="1"/>
  <c r="BV4132" i="1"/>
  <c r="BC1355" i="1"/>
  <c r="BU1355" i="1"/>
  <c r="BV1355" i="1"/>
  <c r="BC1356" i="1"/>
  <c r="BU1356" i="1"/>
  <c r="BV1356" i="1"/>
  <c r="BC3229" i="1"/>
  <c r="BU3229" i="1"/>
  <c r="BV3229" i="1"/>
  <c r="BC4133" i="1"/>
  <c r="BU4133" i="1"/>
  <c r="BV4133" i="1"/>
  <c r="BC1357" i="1"/>
  <c r="BU1357" i="1"/>
  <c r="BV1357" i="1"/>
  <c r="BC3230" i="1"/>
  <c r="BU3230" i="1"/>
  <c r="BV3230" i="1"/>
  <c r="BC3890" i="1"/>
  <c r="BU3890" i="1"/>
  <c r="BV3890" i="1"/>
  <c r="BC4134" i="1"/>
  <c r="BU4134" i="1"/>
  <c r="BV4134" i="1"/>
  <c r="BC3231" i="1"/>
  <c r="BU3231" i="1"/>
  <c r="BV3231" i="1"/>
  <c r="BC4135" i="1"/>
  <c r="BU4135" i="1"/>
  <c r="BV4135" i="1"/>
  <c r="BC1358" i="1"/>
  <c r="BU1358" i="1"/>
  <c r="BV1358" i="1"/>
  <c r="BC4136" i="1"/>
  <c r="BU4136" i="1"/>
  <c r="BV4136" i="1"/>
  <c r="BC1359" i="1"/>
  <c r="BU1359" i="1"/>
  <c r="BV1359" i="1"/>
  <c r="BC1360" i="1"/>
  <c r="BU1360" i="1"/>
  <c r="BV1360" i="1"/>
  <c r="BC1361" i="1"/>
  <c r="BU1361" i="1"/>
  <c r="BV1361" i="1"/>
  <c r="BC3891" i="1"/>
  <c r="BU3891" i="1"/>
  <c r="BV3891" i="1"/>
  <c r="BC3232" i="1"/>
  <c r="BU3232" i="1"/>
  <c r="BV3232" i="1"/>
  <c r="BC1362" i="1"/>
  <c r="BU1362" i="1"/>
  <c r="BV1362" i="1"/>
  <c r="BC3233" i="1"/>
  <c r="BU3233" i="1"/>
  <c r="BV3233" i="1"/>
  <c r="BC3234" i="1"/>
  <c r="BU3234" i="1"/>
  <c r="BV3234" i="1"/>
  <c r="BC1363" i="1"/>
  <c r="BU1363" i="1"/>
  <c r="BV1363" i="1"/>
  <c r="BC1364" i="1"/>
  <c r="BU1364" i="1"/>
  <c r="BV1364" i="1"/>
  <c r="BC1365" i="1"/>
  <c r="BU1365" i="1"/>
  <c r="BV1365" i="1"/>
  <c r="BC1366" i="1"/>
  <c r="BU1366" i="1"/>
  <c r="BV1366" i="1"/>
  <c r="BC3235" i="1"/>
  <c r="BU3235" i="1"/>
  <c r="BV3235" i="1"/>
  <c r="BC3236" i="1"/>
  <c r="BU3236" i="1"/>
  <c r="BV3236" i="1"/>
  <c r="CB3236" i="1"/>
  <c r="BC4137" i="1"/>
  <c r="BU4137" i="1"/>
  <c r="BV4137" i="1"/>
  <c r="BC3237" i="1"/>
  <c r="BU3237" i="1"/>
  <c r="BV3237" i="1"/>
  <c r="BC1367" i="1"/>
  <c r="BU1367" i="1"/>
  <c r="BV1367" i="1"/>
  <c r="BC3238" i="1"/>
  <c r="BU3238" i="1"/>
  <c r="BV3238" i="1"/>
  <c r="BC1368" i="1"/>
  <c r="BU1368" i="1"/>
  <c r="BV1368" i="1"/>
  <c r="BC1369" i="1"/>
  <c r="BU1369" i="1"/>
  <c r="BV1369" i="1"/>
  <c r="BC3239" i="1"/>
  <c r="BU3239" i="1"/>
  <c r="BV3239" i="1"/>
  <c r="BC1370" i="1"/>
  <c r="BU1370" i="1"/>
  <c r="BV1370" i="1"/>
  <c r="BC3240" i="1"/>
  <c r="BU3240" i="1"/>
  <c r="BV3240" i="1"/>
  <c r="BC3241" i="1"/>
  <c r="BU3241" i="1"/>
  <c r="BV3241" i="1"/>
  <c r="BC3242" i="1"/>
  <c r="BU3242" i="1"/>
  <c r="BV3242" i="1"/>
  <c r="BC1371" i="1"/>
  <c r="BU1371" i="1"/>
  <c r="BV1371" i="1"/>
  <c r="BC1372" i="1"/>
  <c r="BU1372" i="1"/>
  <c r="BV1372" i="1"/>
  <c r="BC3243" i="1"/>
  <c r="BU3243" i="1"/>
  <c r="BV3243" i="1"/>
  <c r="BC1373" i="1"/>
  <c r="BU1373" i="1"/>
  <c r="BV1373" i="1"/>
  <c r="BC1374" i="1"/>
  <c r="BU1374" i="1"/>
  <c r="BV1374" i="1"/>
  <c r="BC3244" i="1"/>
  <c r="BU3244" i="1"/>
  <c r="BV3244" i="1"/>
  <c r="BC1375" i="1"/>
  <c r="BU1375" i="1"/>
  <c r="BV1375" i="1"/>
  <c r="BC1376" i="1"/>
  <c r="BU1376" i="1"/>
  <c r="BV1376" i="1"/>
  <c r="BC1377" i="1"/>
  <c r="BU1377" i="1"/>
  <c r="BV1377" i="1"/>
  <c r="BC1378" i="1"/>
  <c r="BU1378" i="1"/>
  <c r="BV1378" i="1"/>
  <c r="BC4138" i="1"/>
  <c r="BU4138" i="1"/>
  <c r="BV4138" i="1"/>
  <c r="BC1379" i="1"/>
  <c r="BU1379" i="1"/>
  <c r="BV1379" i="1"/>
  <c r="BC1380" i="1"/>
  <c r="BU1380" i="1"/>
  <c r="BV1380" i="1"/>
  <c r="BC4139" i="1"/>
  <c r="BU4139" i="1"/>
  <c r="BV4139" i="1"/>
  <c r="BC1381" i="1"/>
  <c r="BU1381" i="1"/>
  <c r="BV1381" i="1"/>
  <c r="BC1382" i="1"/>
  <c r="BU1382" i="1"/>
  <c r="BV1382" i="1"/>
  <c r="BC1383" i="1"/>
  <c r="BU1383" i="1"/>
  <c r="BV1383" i="1"/>
  <c r="BC1384" i="1"/>
  <c r="BU1384" i="1"/>
  <c r="BV1384" i="1"/>
  <c r="BC4140" i="1"/>
  <c r="BU4140" i="1"/>
  <c r="BV4140" i="1"/>
  <c r="BC4141" i="1"/>
  <c r="BU4141" i="1"/>
  <c r="BV4141" i="1"/>
  <c r="BC1385" i="1"/>
  <c r="BU1385" i="1"/>
  <c r="BV1385" i="1"/>
  <c r="BC1386" i="1"/>
  <c r="BU1386" i="1"/>
  <c r="BV1386" i="1"/>
  <c r="BC4142" i="1"/>
  <c r="BU4142" i="1"/>
  <c r="BV4142" i="1"/>
  <c r="BC3245" i="1"/>
  <c r="BU3245" i="1"/>
  <c r="BV3245" i="1"/>
  <c r="BC1387" i="1"/>
  <c r="BU1387" i="1"/>
  <c r="BV1387" i="1"/>
  <c r="BC3246" i="1"/>
  <c r="BU3246" i="1"/>
  <c r="BV3246" i="1"/>
  <c r="BC1388" i="1"/>
  <c r="BU1388" i="1"/>
  <c r="BV1388" i="1"/>
  <c r="BC1389" i="1"/>
  <c r="BU1389" i="1"/>
  <c r="BV1389" i="1"/>
  <c r="BC1390" i="1"/>
  <c r="BU1390" i="1"/>
  <c r="BV1390" i="1"/>
  <c r="BC3247" i="1"/>
  <c r="BU3247" i="1"/>
  <c r="BV3247" i="1"/>
  <c r="BC1391" i="1"/>
  <c r="BU1391" i="1"/>
  <c r="BV1391" i="1"/>
  <c r="BC3248" i="1"/>
  <c r="BU3248" i="1"/>
  <c r="BV3248" i="1"/>
  <c r="BC1392" i="1"/>
  <c r="BU1392" i="1"/>
  <c r="BV1392" i="1"/>
  <c r="BC1393" i="1"/>
  <c r="BU1393" i="1"/>
  <c r="BV1393" i="1"/>
  <c r="BC1394" i="1"/>
  <c r="BU1394" i="1"/>
  <c r="BV1394" i="1"/>
  <c r="BC1395" i="1"/>
  <c r="BU1395" i="1"/>
  <c r="BV1395" i="1"/>
  <c r="BC1396" i="1"/>
  <c r="BU1396" i="1"/>
  <c r="BV1396" i="1"/>
  <c r="BC1397" i="1"/>
  <c r="BU1397" i="1"/>
  <c r="BV1397" i="1"/>
  <c r="BC1398" i="1"/>
  <c r="BU1398" i="1"/>
  <c r="BV1398" i="1"/>
  <c r="BC1399" i="1"/>
  <c r="BU1399" i="1"/>
  <c r="BV1399" i="1"/>
  <c r="BC1400" i="1"/>
  <c r="BU1400" i="1"/>
  <c r="BV1400" i="1"/>
  <c r="BC1401" i="1"/>
  <c r="BU1401" i="1"/>
  <c r="BV1401" i="1"/>
  <c r="BC1402" i="1"/>
  <c r="BU1402" i="1"/>
  <c r="BV1402" i="1"/>
  <c r="BC1403" i="1"/>
  <c r="BU1403" i="1"/>
  <c r="BV1403" i="1"/>
  <c r="BC3249" i="1"/>
  <c r="BU3249" i="1"/>
  <c r="BV3249" i="1"/>
  <c r="BC1404" i="1"/>
  <c r="BU1404" i="1"/>
  <c r="BV1404" i="1"/>
  <c r="BC1405" i="1"/>
  <c r="BU1405" i="1"/>
  <c r="BV1405" i="1"/>
  <c r="BC4143" i="1"/>
  <c r="BU4143" i="1"/>
  <c r="BV4143" i="1"/>
  <c r="BC3250" i="1"/>
  <c r="BU3250" i="1"/>
  <c r="BV3250" i="1"/>
  <c r="BC3251" i="1"/>
  <c r="BU3251" i="1"/>
  <c r="BV3251" i="1"/>
  <c r="BC1406" i="1"/>
  <c r="BU1406" i="1"/>
  <c r="BV1406" i="1"/>
  <c r="BC1407" i="1"/>
  <c r="BU1407" i="1"/>
  <c r="BV1407" i="1"/>
  <c r="BC4144" i="1"/>
  <c r="BU4144" i="1"/>
  <c r="BV4144" i="1"/>
  <c r="BC1408" i="1"/>
  <c r="BU1408" i="1"/>
  <c r="BV1408" i="1"/>
  <c r="BC1409" i="1"/>
  <c r="BU1409" i="1"/>
  <c r="BV1409" i="1"/>
  <c r="BC3252" i="1"/>
  <c r="BU3252" i="1"/>
  <c r="BV3252" i="1"/>
  <c r="BC3253" i="1"/>
  <c r="BU3253" i="1"/>
  <c r="BV3253" i="1"/>
  <c r="BC1410" i="1"/>
  <c r="BU1410" i="1"/>
  <c r="BV1410" i="1"/>
  <c r="BC3254" i="1"/>
  <c r="BU3254" i="1"/>
  <c r="BV3254" i="1"/>
  <c r="BC3255" i="1"/>
  <c r="BU3255" i="1"/>
  <c r="BV3255" i="1"/>
  <c r="CB3255" i="1"/>
  <c r="BC1411" i="1"/>
  <c r="BU1411" i="1"/>
  <c r="BV1411" i="1"/>
  <c r="BC1412" i="1"/>
  <c r="BU1412" i="1"/>
  <c r="BV1412" i="1"/>
  <c r="BC1413" i="1"/>
  <c r="BU1413" i="1"/>
  <c r="BV1413" i="1"/>
  <c r="BC1414" i="1"/>
  <c r="BU1414" i="1"/>
  <c r="BV1414" i="1"/>
  <c r="BC1415" i="1"/>
  <c r="BU1415" i="1"/>
  <c r="BV1415" i="1"/>
  <c r="BC1416" i="1"/>
  <c r="BU1416" i="1"/>
  <c r="BV1416" i="1"/>
  <c r="BC1417" i="1"/>
  <c r="BU1417" i="1"/>
  <c r="BV1417" i="1"/>
  <c r="BC1418" i="1"/>
  <c r="BU1418" i="1"/>
  <c r="BV1418" i="1"/>
  <c r="BC3256" i="1"/>
  <c r="BU3256" i="1"/>
  <c r="BV3256" i="1"/>
  <c r="BC3257" i="1"/>
  <c r="BU3257" i="1"/>
  <c r="BV3257" i="1"/>
  <c r="BC3258" i="1"/>
  <c r="BU3258" i="1"/>
  <c r="BV3258" i="1"/>
  <c r="BC3259" i="1"/>
  <c r="BU3259" i="1"/>
  <c r="BV3259" i="1"/>
  <c r="BC1419" i="1"/>
  <c r="BU1419" i="1"/>
  <c r="BV1419" i="1"/>
  <c r="BC3260" i="1"/>
  <c r="BU3260" i="1"/>
  <c r="BV3260" i="1"/>
  <c r="BC3261" i="1"/>
  <c r="BU3261" i="1"/>
  <c r="BV3261" i="1"/>
  <c r="BC3262" i="1"/>
  <c r="BU3262" i="1"/>
  <c r="BV3262" i="1"/>
  <c r="BC4145" i="1"/>
  <c r="BU4145" i="1"/>
  <c r="BV4145" i="1"/>
  <c r="BC3263" i="1"/>
  <c r="BU3263" i="1"/>
  <c r="BV3263" i="1"/>
  <c r="BC1420" i="1"/>
  <c r="BU1420" i="1"/>
  <c r="BV1420" i="1"/>
  <c r="BC3264" i="1"/>
  <c r="BU3264" i="1"/>
  <c r="BV3264" i="1"/>
  <c r="BC1421" i="1"/>
  <c r="BU1421" i="1"/>
  <c r="BV1421" i="1"/>
  <c r="BC1422" i="1"/>
  <c r="BU1422" i="1"/>
  <c r="BV1422" i="1"/>
  <c r="BC1423" i="1"/>
  <c r="BU1423" i="1"/>
  <c r="BV1423" i="1"/>
  <c r="BC1424" i="1"/>
  <c r="BU1424" i="1"/>
  <c r="BV1424" i="1"/>
  <c r="BC1425" i="1"/>
  <c r="BU1425" i="1"/>
  <c r="BV1425" i="1"/>
  <c r="BC3892" i="1"/>
  <c r="BU3892" i="1"/>
  <c r="BV3892" i="1"/>
  <c r="BC3265" i="1"/>
  <c r="BU3265" i="1"/>
  <c r="BV3265" i="1"/>
  <c r="BC3266" i="1"/>
  <c r="BU3266" i="1"/>
  <c r="BV3266" i="1"/>
  <c r="BC1426" i="1"/>
  <c r="BU1426" i="1"/>
  <c r="BV1426" i="1"/>
  <c r="BC1427" i="1"/>
  <c r="BU1427" i="1"/>
  <c r="BV1427" i="1"/>
  <c r="BC1428" i="1"/>
  <c r="BU1428" i="1"/>
  <c r="BV1428" i="1"/>
  <c r="BC3267" i="1"/>
  <c r="BU3267" i="1"/>
  <c r="BV3267" i="1"/>
  <c r="BC3268" i="1"/>
  <c r="BU3268" i="1"/>
  <c r="BV3268" i="1"/>
  <c r="BC1429" i="1"/>
  <c r="BU1429" i="1"/>
  <c r="BV1429" i="1"/>
  <c r="BC3269" i="1"/>
  <c r="BU3269" i="1"/>
  <c r="BV3269" i="1"/>
  <c r="BC3270" i="1"/>
  <c r="BU3270" i="1"/>
  <c r="BV3270" i="1"/>
  <c r="CB3270" i="1"/>
  <c r="BC4146" i="1"/>
  <c r="BU4146" i="1"/>
  <c r="BV4146" i="1"/>
  <c r="BC3271" i="1"/>
  <c r="BU3271" i="1"/>
  <c r="BV3271" i="1"/>
  <c r="BC1430" i="1"/>
  <c r="BU1430" i="1"/>
  <c r="BV1430" i="1"/>
  <c r="BC1431" i="1"/>
  <c r="BU1431" i="1"/>
  <c r="BV1431" i="1"/>
  <c r="BC1432" i="1"/>
  <c r="BU1432" i="1"/>
  <c r="BV1432" i="1"/>
  <c r="BC4147" i="1"/>
  <c r="BU4147" i="1"/>
  <c r="BV4147" i="1"/>
  <c r="BC1433" i="1"/>
  <c r="BU1433" i="1"/>
  <c r="BV1433" i="1"/>
  <c r="BC1434" i="1"/>
  <c r="BU1434" i="1"/>
  <c r="BV1434" i="1"/>
  <c r="BC3272" i="1"/>
  <c r="BU3272" i="1"/>
  <c r="BV3272" i="1"/>
  <c r="BC1435" i="1"/>
  <c r="BU1435" i="1"/>
  <c r="BV1435" i="1"/>
  <c r="BC3273" i="1"/>
  <c r="BU3273" i="1"/>
  <c r="BV3273" i="1"/>
  <c r="BC3274" i="1"/>
  <c r="BU3274" i="1"/>
  <c r="BV3274" i="1"/>
  <c r="BC1436" i="1"/>
  <c r="BU1436" i="1"/>
  <c r="BV1436" i="1"/>
  <c r="BC1437" i="1"/>
  <c r="BU1437" i="1"/>
  <c r="BV1437" i="1"/>
  <c r="BC1438" i="1"/>
  <c r="BU1438" i="1"/>
  <c r="BV1438" i="1"/>
  <c r="BC1439" i="1"/>
  <c r="BU1439" i="1"/>
  <c r="BV1439" i="1"/>
  <c r="BC1440" i="1"/>
  <c r="BU1440" i="1"/>
  <c r="BV1440" i="1"/>
  <c r="BC1441" i="1"/>
  <c r="BU1441" i="1"/>
  <c r="BV1441" i="1"/>
  <c r="BC3275" i="1"/>
  <c r="BU3275" i="1"/>
  <c r="BV3275" i="1"/>
  <c r="BC3276" i="1"/>
  <c r="BU3276" i="1"/>
  <c r="BV3276" i="1"/>
  <c r="BC1442" i="1"/>
  <c r="BU1442" i="1"/>
  <c r="BV1442" i="1"/>
  <c r="BC1443" i="1"/>
  <c r="BU1443" i="1"/>
  <c r="BV1443" i="1"/>
  <c r="BC4148" i="1"/>
  <c r="BU4148" i="1"/>
  <c r="BV4148" i="1"/>
  <c r="BC1444" i="1"/>
  <c r="BU1444" i="1"/>
  <c r="BV1444" i="1"/>
  <c r="BC1445" i="1"/>
  <c r="BU1445" i="1"/>
  <c r="BV1445" i="1"/>
  <c r="BC1446" i="1"/>
  <c r="BU1446" i="1"/>
  <c r="BV1446" i="1"/>
  <c r="BC1447" i="1"/>
  <c r="BU1447" i="1"/>
  <c r="BV1447" i="1"/>
  <c r="BC1448" i="1"/>
  <c r="BU1448" i="1"/>
  <c r="BV1448" i="1"/>
  <c r="BC1449" i="1"/>
  <c r="BU1449" i="1"/>
  <c r="BV1449" i="1"/>
  <c r="BC1450" i="1"/>
  <c r="BU1450" i="1"/>
  <c r="BV1450" i="1"/>
  <c r="BC1451" i="1"/>
  <c r="BU1451" i="1"/>
  <c r="BV1451" i="1"/>
  <c r="BC3277" i="1"/>
  <c r="BU3277" i="1"/>
  <c r="BV3277" i="1"/>
  <c r="BC3835" i="1"/>
  <c r="BU3835" i="1"/>
  <c r="BV3835" i="1"/>
  <c r="BC3278" i="1"/>
  <c r="BU3278" i="1"/>
  <c r="BV3278" i="1"/>
  <c r="BC1452" i="1"/>
  <c r="BU1452" i="1"/>
  <c r="BV1452" i="1"/>
  <c r="BC1453" i="1"/>
  <c r="BU1453" i="1"/>
  <c r="BV1453" i="1"/>
  <c r="BC1454" i="1"/>
  <c r="BU1454" i="1"/>
  <c r="BV1454" i="1"/>
  <c r="BC1455" i="1"/>
  <c r="BU1455" i="1"/>
  <c r="BV1455" i="1"/>
  <c r="BC3279" i="1"/>
  <c r="BU3279" i="1"/>
  <c r="BV3279" i="1"/>
  <c r="BC3280" i="1"/>
  <c r="BU3280" i="1"/>
  <c r="BV3280" i="1"/>
  <c r="BC1456" i="1"/>
  <c r="BU1456" i="1"/>
  <c r="BV1456" i="1"/>
  <c r="BC1457" i="1"/>
  <c r="BU1457" i="1"/>
  <c r="BV1457" i="1"/>
  <c r="BC1458" i="1"/>
  <c r="BU1458" i="1"/>
  <c r="BV1458" i="1"/>
  <c r="BC1459" i="1"/>
  <c r="BU1459" i="1"/>
  <c r="BV1459" i="1"/>
  <c r="BC4149" i="1"/>
  <c r="BU4149" i="1"/>
  <c r="BV4149" i="1"/>
  <c r="BC1460" i="1"/>
  <c r="BU1460" i="1"/>
  <c r="BV1460" i="1"/>
  <c r="BC1461" i="1"/>
  <c r="BU1461" i="1"/>
  <c r="BV1461" i="1"/>
  <c r="BC1462" i="1"/>
  <c r="BU1462" i="1"/>
  <c r="BV1462" i="1"/>
  <c r="BC1463" i="1"/>
  <c r="BU1463" i="1"/>
  <c r="BV1463" i="1"/>
  <c r="BC1464" i="1"/>
  <c r="BU1464" i="1"/>
  <c r="BV1464" i="1"/>
  <c r="BC1465" i="1"/>
  <c r="BU1465" i="1"/>
  <c r="BV1465" i="1"/>
  <c r="BC3281" i="1"/>
  <c r="BU3281" i="1"/>
  <c r="BV3281" i="1"/>
  <c r="BC1466" i="1"/>
  <c r="BU1466" i="1"/>
  <c r="BV1466" i="1"/>
  <c r="BC3282" i="1"/>
  <c r="BU3282" i="1"/>
  <c r="BV3282" i="1"/>
  <c r="BC1467" i="1"/>
  <c r="BU1467" i="1"/>
  <c r="BV1467" i="1"/>
  <c r="BC3893" i="1"/>
  <c r="BU3893" i="1"/>
  <c r="BV3893" i="1"/>
  <c r="BC1468" i="1"/>
  <c r="BU1468" i="1"/>
  <c r="BV1468" i="1"/>
  <c r="BC1469" i="1"/>
  <c r="BU1469" i="1"/>
  <c r="BV1469" i="1"/>
  <c r="BC3836" i="1"/>
  <c r="BU3836" i="1"/>
  <c r="BV3836" i="1"/>
  <c r="BC3283" i="1"/>
  <c r="BU3283" i="1"/>
  <c r="BV3283" i="1"/>
  <c r="BC1470" i="1"/>
  <c r="BU1470" i="1"/>
  <c r="BV1470" i="1"/>
  <c r="BC4150" i="1"/>
  <c r="BU4150" i="1"/>
  <c r="BV4150" i="1"/>
  <c r="BC3284" i="1"/>
  <c r="BU3284" i="1"/>
  <c r="BV3284" i="1"/>
  <c r="BC3285" i="1"/>
  <c r="BU3285" i="1"/>
  <c r="BV3285" i="1"/>
  <c r="BC3286" i="1"/>
  <c r="BU3286" i="1"/>
  <c r="BV3286" i="1"/>
  <c r="BC4151" i="1"/>
  <c r="BU4151" i="1"/>
  <c r="BV4151" i="1"/>
  <c r="BC3287" i="1"/>
  <c r="BU3287" i="1"/>
  <c r="BV3287" i="1"/>
  <c r="BC1471" i="1"/>
  <c r="BU1471" i="1"/>
  <c r="BV1471" i="1"/>
  <c r="BC1472" i="1"/>
  <c r="BU1472" i="1"/>
  <c r="BV1472" i="1"/>
  <c r="BC1473" i="1"/>
  <c r="BU1473" i="1"/>
  <c r="BV1473" i="1"/>
  <c r="BC1474" i="1"/>
  <c r="BU1474" i="1"/>
  <c r="BV1474" i="1"/>
  <c r="BC1475" i="1"/>
  <c r="BU1475" i="1"/>
  <c r="BV1475" i="1"/>
  <c r="BC3288" i="1"/>
  <c r="BU3288" i="1"/>
  <c r="BV3288" i="1"/>
  <c r="BC1476" i="1"/>
  <c r="BU1476" i="1"/>
  <c r="BV1476" i="1"/>
  <c r="BC3289" i="1"/>
  <c r="BU3289" i="1"/>
  <c r="BV3289" i="1"/>
  <c r="BC3290" i="1"/>
  <c r="BU3290" i="1"/>
  <c r="BV3290" i="1"/>
  <c r="BC1477" i="1"/>
  <c r="BU1477" i="1"/>
  <c r="BV1477" i="1"/>
  <c r="BC1478" i="1"/>
  <c r="BU1478" i="1"/>
  <c r="BV1478" i="1"/>
  <c r="BC3291" i="1"/>
  <c r="BU3291" i="1"/>
  <c r="BV3291" i="1"/>
  <c r="BC4152" i="1"/>
  <c r="BU4152" i="1"/>
  <c r="BV4152" i="1"/>
  <c r="BC4153" i="1"/>
  <c r="BU4153" i="1"/>
  <c r="BV4153" i="1"/>
  <c r="BC1479" i="1"/>
  <c r="BU1479" i="1"/>
  <c r="BV1479" i="1"/>
  <c r="BC3292" i="1"/>
  <c r="BU3292" i="1"/>
  <c r="BV3292" i="1"/>
  <c r="BC1480" i="1"/>
  <c r="BU1480" i="1"/>
  <c r="BV1480" i="1"/>
  <c r="BC1481" i="1"/>
  <c r="BU1481" i="1"/>
  <c r="BV1481" i="1"/>
  <c r="BC1482" i="1"/>
  <c r="BU1482" i="1"/>
  <c r="BV1482" i="1"/>
  <c r="BC1483" i="1"/>
  <c r="BU1483" i="1"/>
  <c r="BV1483" i="1"/>
  <c r="BC1484" i="1"/>
  <c r="BU1484" i="1"/>
  <c r="BV1484" i="1"/>
  <c r="BC1485" i="1"/>
  <c r="BU1485" i="1"/>
  <c r="BV1485" i="1"/>
  <c r="BC3293" i="1"/>
  <c r="BU3293" i="1"/>
  <c r="BV3293" i="1"/>
  <c r="BC1486" i="1"/>
  <c r="BU1486" i="1"/>
  <c r="BV1486" i="1"/>
  <c r="BC3837" i="1"/>
  <c r="BU3837" i="1"/>
  <c r="BV3837" i="1"/>
  <c r="BC3294" i="1"/>
  <c r="BU3294" i="1"/>
  <c r="BV3294" i="1"/>
  <c r="BC3295" i="1"/>
  <c r="BU3295" i="1"/>
  <c r="BV3295" i="1"/>
  <c r="BC3296" i="1"/>
  <c r="BU3296" i="1"/>
  <c r="BV3296" i="1"/>
  <c r="BC1487" i="1"/>
  <c r="BU1487" i="1"/>
  <c r="BV1487" i="1"/>
  <c r="BC1488" i="1"/>
  <c r="BU1488" i="1"/>
  <c r="BV1488" i="1"/>
  <c r="BC4154" i="1"/>
  <c r="BU4154" i="1"/>
  <c r="BV4154" i="1"/>
  <c r="BC4155" i="1"/>
  <c r="BU4155" i="1"/>
  <c r="BV4155" i="1"/>
  <c r="BC3297" i="1"/>
  <c r="BU3297" i="1"/>
  <c r="BV3297" i="1"/>
  <c r="CB3297" i="1"/>
  <c r="BC1489" i="1"/>
  <c r="BU1489" i="1"/>
  <c r="BV1489" i="1"/>
  <c r="BC1490" i="1"/>
  <c r="BU1490" i="1"/>
  <c r="BV1490" i="1"/>
  <c r="BC1491" i="1"/>
  <c r="BU1491" i="1"/>
  <c r="BV1491" i="1"/>
  <c r="BC3298" i="1"/>
  <c r="BU3298" i="1"/>
  <c r="BV3298" i="1"/>
  <c r="BC3299" i="1"/>
  <c r="BU3299" i="1"/>
  <c r="BV3299" i="1"/>
  <c r="BC1492" i="1"/>
  <c r="BU1492" i="1"/>
  <c r="BV1492" i="1"/>
  <c r="BC1493" i="1"/>
  <c r="BU1493" i="1"/>
  <c r="BV1493" i="1"/>
  <c r="BC1494" i="1"/>
  <c r="BU1494" i="1"/>
  <c r="BV1494" i="1"/>
  <c r="BC1495" i="1"/>
  <c r="BU1495" i="1"/>
  <c r="BV1495" i="1"/>
  <c r="BC1496" i="1"/>
  <c r="BU1496" i="1"/>
  <c r="BV1496" i="1"/>
  <c r="BC3300" i="1"/>
  <c r="BU3300" i="1"/>
  <c r="BV3300" i="1"/>
  <c r="BC4156" i="1"/>
  <c r="BU4156" i="1"/>
  <c r="BV4156" i="1"/>
  <c r="BC1497" i="1"/>
  <c r="BU1497" i="1"/>
  <c r="BV1497" i="1"/>
  <c r="BC3301" i="1"/>
  <c r="BU3301" i="1"/>
  <c r="BV3301" i="1"/>
  <c r="BC3302" i="1"/>
  <c r="BU3302" i="1"/>
  <c r="BV3302" i="1"/>
  <c r="BC3303" i="1"/>
  <c r="BU3303" i="1"/>
  <c r="BV3303" i="1"/>
  <c r="BC1498" i="1"/>
  <c r="BU1498" i="1"/>
  <c r="BV1498" i="1"/>
  <c r="BC1499" i="1"/>
  <c r="BU1499" i="1"/>
  <c r="BV1499" i="1"/>
  <c r="BC1500" i="1"/>
  <c r="BU1500" i="1"/>
  <c r="BV1500" i="1"/>
  <c r="BC1501" i="1"/>
  <c r="BU1501" i="1"/>
  <c r="BV1501" i="1"/>
  <c r="BC1502" i="1"/>
  <c r="BU1502" i="1"/>
  <c r="BV1502" i="1"/>
  <c r="BC1503" i="1"/>
  <c r="BU1503" i="1"/>
  <c r="BV1503" i="1"/>
  <c r="BC1504" i="1"/>
  <c r="BU1504" i="1"/>
  <c r="BV1504" i="1"/>
  <c r="BC3304" i="1"/>
  <c r="BU3304" i="1"/>
  <c r="BV3304" i="1"/>
  <c r="BC4157" i="1"/>
  <c r="BU4157" i="1"/>
  <c r="BV4157" i="1"/>
  <c r="BC3305" i="1"/>
  <c r="BU3305" i="1"/>
  <c r="BV3305" i="1"/>
  <c r="BC3306" i="1"/>
  <c r="BU3306" i="1"/>
  <c r="BV3306" i="1"/>
  <c r="BC3307" i="1"/>
  <c r="BU3307" i="1"/>
  <c r="BV3307" i="1"/>
  <c r="BC1505" i="1"/>
  <c r="BU1505" i="1"/>
  <c r="BV1505" i="1"/>
  <c r="BC3838" i="1"/>
  <c r="BU3838" i="1"/>
  <c r="BV3838" i="1"/>
  <c r="BC3308" i="1"/>
  <c r="BU3308" i="1"/>
  <c r="BV3308" i="1"/>
  <c r="BC3309" i="1"/>
  <c r="BU3309" i="1"/>
  <c r="BV3309" i="1"/>
  <c r="BC3310" i="1"/>
  <c r="BU3310" i="1"/>
  <c r="BV3310" i="1"/>
  <c r="BC1506" i="1"/>
  <c r="BU1506" i="1"/>
  <c r="BV1506" i="1"/>
  <c r="BC3311" i="1"/>
  <c r="BU3311" i="1"/>
  <c r="BV3311" i="1"/>
  <c r="BC1507" i="1"/>
  <c r="BU1507" i="1"/>
  <c r="BV1507" i="1"/>
  <c r="BC4158" i="1"/>
  <c r="BU4158" i="1"/>
  <c r="BV4158" i="1"/>
  <c r="BC4159" i="1"/>
  <c r="BU4159" i="1"/>
  <c r="BV4159" i="1"/>
  <c r="BC1508" i="1"/>
  <c r="BU1508" i="1"/>
  <c r="BV1508" i="1"/>
  <c r="BC1509" i="1"/>
  <c r="BU1509" i="1"/>
  <c r="BV1509" i="1"/>
  <c r="BC3312" i="1"/>
  <c r="BU3312" i="1"/>
  <c r="BV3312" i="1"/>
  <c r="BC4160" i="1"/>
  <c r="BU4160" i="1"/>
  <c r="BV4160" i="1"/>
  <c r="BC1510" i="1"/>
  <c r="BU1510" i="1"/>
  <c r="BV1510" i="1"/>
  <c r="BC3313" i="1"/>
  <c r="BU3313" i="1"/>
  <c r="BV3313" i="1"/>
  <c r="BC1511" i="1"/>
  <c r="BU1511" i="1"/>
  <c r="BV1511" i="1"/>
  <c r="BC1512" i="1"/>
  <c r="BU1512" i="1"/>
  <c r="BV1512" i="1"/>
  <c r="BC1513" i="1"/>
  <c r="BU1513" i="1"/>
  <c r="BV1513" i="1"/>
  <c r="BC1514" i="1"/>
  <c r="BU1514" i="1"/>
  <c r="BV1514" i="1"/>
  <c r="BC3314" i="1"/>
  <c r="BU3314" i="1"/>
  <c r="BV3314" i="1"/>
  <c r="BC3315" i="1"/>
  <c r="BU3315" i="1"/>
  <c r="BV3315" i="1"/>
  <c r="BC1515" i="1"/>
  <c r="BU1515" i="1"/>
  <c r="BV1515" i="1"/>
  <c r="BC1516" i="1"/>
  <c r="BU1516" i="1"/>
  <c r="BV1516" i="1"/>
  <c r="BC3316" i="1"/>
  <c r="BU3316" i="1"/>
  <c r="BV3316" i="1"/>
  <c r="BC1517" i="1"/>
  <c r="BU1517" i="1"/>
  <c r="BV1517" i="1"/>
  <c r="BC4161" i="1"/>
  <c r="BU4161" i="1"/>
  <c r="BV4161" i="1"/>
  <c r="BC1518" i="1"/>
  <c r="BU1518" i="1"/>
  <c r="BV1518" i="1"/>
  <c r="BC3839" i="1"/>
  <c r="BU3839" i="1"/>
  <c r="BV3839" i="1"/>
  <c r="BC1519" i="1"/>
  <c r="BU1519" i="1"/>
  <c r="BV1519" i="1"/>
  <c r="BC1520" i="1"/>
  <c r="BU1520" i="1"/>
  <c r="BV1520" i="1"/>
  <c r="BC4162" i="1"/>
  <c r="BU4162" i="1"/>
  <c r="BV4162" i="1"/>
  <c r="BC1521" i="1"/>
  <c r="BU1521" i="1"/>
  <c r="BV1521" i="1"/>
  <c r="BC4163" i="1"/>
  <c r="BU4163" i="1"/>
  <c r="BV4163" i="1"/>
  <c r="BC1522" i="1"/>
  <c r="BU1522" i="1"/>
  <c r="BV1522" i="1"/>
  <c r="BC1523" i="1"/>
  <c r="BU1523" i="1"/>
  <c r="BV1523" i="1"/>
  <c r="BC3317" i="1"/>
  <c r="BU3317" i="1"/>
  <c r="BV3317" i="1"/>
  <c r="BC1524" i="1"/>
  <c r="BU1524" i="1"/>
  <c r="BV1524" i="1"/>
  <c r="CB1524" i="1"/>
  <c r="BC1525" i="1"/>
  <c r="BU1525" i="1"/>
  <c r="BV1525" i="1"/>
  <c r="BC1526" i="1"/>
  <c r="BU1526" i="1"/>
  <c r="BV1526" i="1"/>
  <c r="BC1527" i="1"/>
  <c r="BU1527" i="1"/>
  <c r="BV1527" i="1"/>
  <c r="BC1528" i="1"/>
  <c r="BU1528" i="1"/>
  <c r="BV1528" i="1"/>
  <c r="BC1529" i="1"/>
  <c r="BU1529" i="1"/>
  <c r="BV1529" i="1"/>
  <c r="BC1530" i="1"/>
  <c r="BU1530" i="1"/>
  <c r="BV1530" i="1"/>
  <c r="BC1531" i="1"/>
  <c r="BU1531" i="1"/>
  <c r="BV1531" i="1"/>
  <c r="BC4164" i="1"/>
  <c r="BU4164" i="1"/>
  <c r="BV4164" i="1"/>
  <c r="BC1532" i="1"/>
  <c r="BU1532" i="1"/>
  <c r="BV1532" i="1"/>
  <c r="BC4165" i="1"/>
  <c r="BU4165" i="1"/>
  <c r="BV4165" i="1"/>
  <c r="BC1533" i="1"/>
  <c r="BU1533" i="1"/>
  <c r="BV1533" i="1"/>
  <c r="BC1534" i="1"/>
  <c r="BU1534" i="1"/>
  <c r="BV1534" i="1"/>
  <c r="BC4166" i="1"/>
  <c r="BU4166" i="1"/>
  <c r="BV4166" i="1"/>
  <c r="BC3318" i="1"/>
  <c r="BU3318" i="1"/>
  <c r="BV3318" i="1"/>
  <c r="BC1535" i="1"/>
  <c r="BU1535" i="1"/>
  <c r="BV1535" i="1"/>
  <c r="BC1536" i="1"/>
  <c r="BU1536" i="1"/>
  <c r="BV1536" i="1"/>
  <c r="BC1537" i="1"/>
  <c r="BU1537" i="1"/>
  <c r="BV1537" i="1"/>
  <c r="BC1538" i="1"/>
  <c r="BU1538" i="1"/>
  <c r="BV1538" i="1"/>
  <c r="BC4167" i="1"/>
  <c r="BU4167" i="1"/>
  <c r="BV4167" i="1"/>
  <c r="BC1539" i="1"/>
  <c r="BU1539" i="1"/>
  <c r="BV1539" i="1"/>
  <c r="BC4168" i="1"/>
  <c r="BU4168" i="1"/>
  <c r="BV4168" i="1"/>
  <c r="BC4169" i="1"/>
  <c r="BU4169" i="1"/>
  <c r="BV4169" i="1"/>
  <c r="BC1540" i="1"/>
  <c r="BU1540" i="1"/>
  <c r="BV1540" i="1"/>
  <c r="BC4170" i="1"/>
  <c r="BU4170" i="1"/>
  <c r="BV4170" i="1"/>
  <c r="BC1541" i="1"/>
  <c r="BU1541" i="1"/>
  <c r="BV1541" i="1"/>
  <c r="BC1542" i="1"/>
  <c r="BU1542" i="1"/>
  <c r="BV1542" i="1"/>
  <c r="BC4171" i="1"/>
  <c r="BU4171" i="1"/>
  <c r="BV4171" i="1"/>
  <c r="BC1543" i="1"/>
  <c r="BU1543" i="1"/>
  <c r="BV1543" i="1"/>
  <c r="BC4172" i="1"/>
  <c r="BU4172" i="1"/>
  <c r="BV4172" i="1"/>
  <c r="BC1544" i="1"/>
  <c r="BU1544" i="1"/>
  <c r="BV1544" i="1"/>
  <c r="BC3319" i="1"/>
  <c r="BU3319" i="1"/>
  <c r="BV3319" i="1"/>
  <c r="BC1545" i="1"/>
  <c r="BU1545" i="1"/>
  <c r="BV1545" i="1"/>
  <c r="BC1546" i="1"/>
  <c r="BU1546" i="1"/>
  <c r="BV1546" i="1"/>
  <c r="BC3840" i="1"/>
  <c r="BU3840" i="1"/>
  <c r="BV3840" i="1"/>
  <c r="BC1547" i="1"/>
  <c r="BU1547" i="1"/>
  <c r="BV1547" i="1"/>
  <c r="BC4173" i="1"/>
  <c r="BU4173" i="1"/>
  <c r="BV4173" i="1"/>
  <c r="BC4174" i="1"/>
  <c r="BU4174" i="1"/>
  <c r="BV4174" i="1"/>
  <c r="BC1548" i="1"/>
  <c r="BU1548" i="1"/>
  <c r="BV1548" i="1"/>
  <c r="BC1549" i="1"/>
  <c r="BU1549" i="1"/>
  <c r="BV1549" i="1"/>
  <c r="BC1550" i="1"/>
  <c r="BU1550" i="1"/>
  <c r="BV1550" i="1"/>
  <c r="BC1551" i="1"/>
  <c r="BU1551" i="1"/>
  <c r="BV1551" i="1"/>
  <c r="BC1552" i="1"/>
  <c r="BU1552" i="1"/>
  <c r="BV1552" i="1"/>
  <c r="BC1553" i="1"/>
  <c r="BU1553" i="1"/>
  <c r="BV1553" i="1"/>
  <c r="BC1554" i="1"/>
  <c r="BU1554" i="1"/>
  <c r="BV1554" i="1"/>
  <c r="BC1555" i="1"/>
  <c r="BU1555" i="1"/>
  <c r="BV1555" i="1"/>
  <c r="BC1556" i="1"/>
  <c r="BU1556" i="1"/>
  <c r="BV1556" i="1"/>
  <c r="BC4175" i="1"/>
  <c r="BU4175" i="1"/>
  <c r="BV4175" i="1"/>
  <c r="BC1557" i="1"/>
  <c r="BU1557" i="1"/>
  <c r="BV1557" i="1"/>
  <c r="BC1558" i="1"/>
  <c r="BU1558" i="1"/>
  <c r="BV1558" i="1"/>
  <c r="BC1559" i="1"/>
  <c r="BU1559" i="1"/>
  <c r="BV1559" i="1"/>
  <c r="BC3320" i="1"/>
  <c r="BU3320" i="1"/>
  <c r="BV3320" i="1"/>
  <c r="BC1560" i="1"/>
  <c r="BU1560" i="1"/>
  <c r="BV1560" i="1"/>
  <c r="BC3321" i="1"/>
  <c r="BU3321" i="1"/>
  <c r="BV3321" i="1"/>
  <c r="BC3322" i="1"/>
  <c r="BU3322" i="1"/>
  <c r="BV3322" i="1"/>
  <c r="BC1561" i="1"/>
  <c r="BU1561" i="1"/>
  <c r="BV1561" i="1"/>
  <c r="BC3323" i="1"/>
  <c r="BU3323" i="1"/>
  <c r="BV3323" i="1"/>
  <c r="BC1562" i="1"/>
  <c r="BU1562" i="1"/>
  <c r="BV1562" i="1"/>
  <c r="BC3841" i="1"/>
  <c r="BU3841" i="1"/>
  <c r="BV3841" i="1"/>
  <c r="BC1563" i="1"/>
  <c r="BU1563" i="1"/>
  <c r="BV1563" i="1"/>
  <c r="BC1564" i="1"/>
  <c r="BU1564" i="1"/>
  <c r="BV1564" i="1"/>
  <c r="BC1565" i="1"/>
  <c r="BU1565" i="1"/>
  <c r="BV1565" i="1"/>
  <c r="BC1566" i="1"/>
  <c r="BU1566" i="1"/>
  <c r="BV1566" i="1"/>
  <c r="BC1567" i="1"/>
  <c r="BU1567" i="1"/>
  <c r="BV1567" i="1"/>
  <c r="BC3324" i="1"/>
  <c r="BU3324" i="1"/>
  <c r="BV3324" i="1"/>
  <c r="BC1568" i="1"/>
  <c r="BU1568" i="1"/>
  <c r="BV1568" i="1"/>
  <c r="BC3842" i="1"/>
  <c r="BU3842" i="1"/>
  <c r="BV3842" i="1"/>
  <c r="BC3325" i="1"/>
  <c r="BU3325" i="1"/>
  <c r="BV3325" i="1"/>
  <c r="BC1569" i="1"/>
  <c r="BU1569" i="1"/>
  <c r="BV1569" i="1"/>
  <c r="BC1570" i="1"/>
  <c r="BU1570" i="1"/>
  <c r="BV1570" i="1"/>
  <c r="BC1571" i="1"/>
  <c r="BU1571" i="1"/>
  <c r="BV1571" i="1"/>
  <c r="BC1572" i="1"/>
  <c r="BU1572" i="1"/>
  <c r="BV1572" i="1"/>
  <c r="BC3326" i="1"/>
  <c r="BU3326" i="1"/>
  <c r="BV3326" i="1"/>
  <c r="BC3327" i="1"/>
  <c r="BU3327" i="1"/>
  <c r="BV3327" i="1"/>
  <c r="BC1573" i="1"/>
  <c r="BU1573" i="1"/>
  <c r="BV1573" i="1"/>
  <c r="BC3328" i="1"/>
  <c r="BU3328" i="1"/>
  <c r="BV3328" i="1"/>
  <c r="BC3843" i="1"/>
  <c r="BU3843" i="1"/>
  <c r="BV3843" i="1"/>
  <c r="BC1574" i="1"/>
  <c r="BU1574" i="1"/>
  <c r="BV1574" i="1"/>
  <c r="BC3329" i="1"/>
  <c r="BU3329" i="1"/>
  <c r="BV3329" i="1"/>
  <c r="BC3330" i="1"/>
  <c r="BU3330" i="1"/>
  <c r="BV3330" i="1"/>
  <c r="BC1575" i="1"/>
  <c r="BU1575" i="1"/>
  <c r="BV1575" i="1"/>
  <c r="BC1576" i="1"/>
  <c r="BU1576" i="1"/>
  <c r="BV1576" i="1"/>
  <c r="BC3331" i="1"/>
  <c r="BU3331" i="1"/>
  <c r="BV3331" i="1"/>
  <c r="BC4176" i="1"/>
  <c r="BU4176" i="1"/>
  <c r="BV4176" i="1"/>
  <c r="BC1577" i="1"/>
  <c r="BU1577" i="1"/>
  <c r="BV1577" i="1"/>
  <c r="BC1578" i="1"/>
  <c r="BU1578" i="1"/>
  <c r="BV1578" i="1"/>
  <c r="BC3332" i="1"/>
  <c r="BU3332" i="1"/>
  <c r="BV3332" i="1"/>
  <c r="BC3333" i="1"/>
  <c r="BU3333" i="1"/>
  <c r="BV3333" i="1"/>
  <c r="BC3334" i="1"/>
  <c r="BU3334" i="1"/>
  <c r="BV3334" i="1"/>
  <c r="BC4177" i="1"/>
  <c r="BU4177" i="1"/>
  <c r="BV4177" i="1"/>
  <c r="BC1579" i="1"/>
  <c r="BU1579" i="1"/>
  <c r="BV1579" i="1"/>
  <c r="BC1580" i="1"/>
  <c r="BU1580" i="1"/>
  <c r="BV1580" i="1"/>
  <c r="BC1581" i="1"/>
  <c r="BU1581" i="1"/>
  <c r="BV1581" i="1"/>
  <c r="BC3335" i="1"/>
  <c r="BU3335" i="1"/>
  <c r="BV3335" i="1"/>
  <c r="BC1582" i="1"/>
  <c r="BU1582" i="1"/>
  <c r="BV1582" i="1"/>
  <c r="BC1583" i="1"/>
  <c r="BU1583" i="1"/>
  <c r="BV1583" i="1"/>
  <c r="BC3336" i="1"/>
  <c r="BU3336" i="1"/>
  <c r="BV3336" i="1"/>
  <c r="BC1584" i="1"/>
  <c r="BU1584" i="1"/>
  <c r="BV1584" i="1"/>
  <c r="BC3337" i="1"/>
  <c r="BU3337" i="1"/>
  <c r="BV3337" i="1"/>
  <c r="BC1585" i="1"/>
  <c r="BU1585" i="1"/>
  <c r="BV1585" i="1"/>
  <c r="BC1586" i="1"/>
  <c r="BU1586" i="1"/>
  <c r="BV1586" i="1"/>
  <c r="BC3338" i="1"/>
  <c r="BU3338" i="1"/>
  <c r="BV3338" i="1"/>
  <c r="BC1587" i="1"/>
  <c r="BU1587" i="1"/>
  <c r="BV1587" i="1"/>
  <c r="BC1588" i="1"/>
  <c r="BU1588" i="1"/>
  <c r="BV1588" i="1"/>
  <c r="BC1589" i="1"/>
  <c r="BU1589" i="1"/>
  <c r="BV1589" i="1"/>
  <c r="BC3339" i="1"/>
  <c r="BU3339" i="1"/>
  <c r="BV3339" i="1"/>
  <c r="BC3844" i="1"/>
  <c r="BU3844" i="1"/>
  <c r="BV3844" i="1"/>
  <c r="BC3340" i="1"/>
  <c r="BU3340" i="1"/>
  <c r="BV3340" i="1"/>
  <c r="BC3341" i="1"/>
  <c r="BU3341" i="1"/>
  <c r="BV3341" i="1"/>
  <c r="BC4178" i="1"/>
  <c r="BU4178" i="1"/>
  <c r="BV4178" i="1"/>
  <c r="BC1590" i="1"/>
  <c r="BU1590" i="1"/>
  <c r="BV1590" i="1"/>
  <c r="BC1591" i="1"/>
  <c r="BU1591" i="1"/>
  <c r="BV1591" i="1"/>
  <c r="BC1592" i="1"/>
  <c r="BU1592" i="1"/>
  <c r="BV1592" i="1"/>
  <c r="BC1593" i="1"/>
  <c r="BU1593" i="1"/>
  <c r="BV1593" i="1"/>
  <c r="BC3342" i="1"/>
  <c r="BU3342" i="1"/>
  <c r="BV3342" i="1"/>
  <c r="BC1594" i="1"/>
  <c r="BU1594" i="1"/>
  <c r="BV1594" i="1"/>
  <c r="CB1594" i="1"/>
  <c r="BC1595" i="1"/>
  <c r="BU1595" i="1"/>
  <c r="BV1595" i="1"/>
  <c r="BC1596" i="1"/>
  <c r="BU1596" i="1"/>
  <c r="BV1596" i="1"/>
  <c r="BC3343" i="1"/>
  <c r="BU3343" i="1"/>
  <c r="BV3343" i="1"/>
  <c r="BC3344" i="1"/>
  <c r="BU3344" i="1"/>
  <c r="BV3344" i="1"/>
  <c r="BC1597" i="1"/>
  <c r="BU1597" i="1"/>
  <c r="BV1597" i="1"/>
  <c r="BC1598" i="1"/>
  <c r="BU1598" i="1"/>
  <c r="BV1598" i="1"/>
  <c r="BC1599" i="1"/>
  <c r="BU1599" i="1"/>
  <c r="BV1599" i="1"/>
  <c r="BC3345" i="1"/>
  <c r="BU3345" i="1"/>
  <c r="BV3345" i="1"/>
  <c r="BC1600" i="1"/>
  <c r="BU1600" i="1"/>
  <c r="BV1600" i="1"/>
  <c r="BC1601" i="1"/>
  <c r="BU1601" i="1"/>
  <c r="BV1601" i="1"/>
  <c r="BC3346" i="1"/>
  <c r="BU3346" i="1"/>
  <c r="BV3346" i="1"/>
  <c r="BC1602" i="1"/>
  <c r="BU1602" i="1"/>
  <c r="BV1602" i="1"/>
  <c r="BC3347" i="1"/>
  <c r="BU3347" i="1"/>
  <c r="BV3347" i="1"/>
  <c r="BC4179" i="1"/>
  <c r="BU4179" i="1"/>
  <c r="BV4179" i="1"/>
  <c r="BC1603" i="1"/>
  <c r="BU1603" i="1"/>
  <c r="BV1603" i="1"/>
  <c r="BC1604" i="1"/>
  <c r="BU1604" i="1"/>
  <c r="BV1604" i="1"/>
  <c r="BC1605" i="1"/>
  <c r="BU1605" i="1"/>
  <c r="BV1605" i="1"/>
  <c r="BC4180" i="1"/>
  <c r="BU4180" i="1"/>
  <c r="BV4180" i="1"/>
  <c r="BC3348" i="1"/>
  <c r="BU3348" i="1"/>
  <c r="BV3348" i="1"/>
  <c r="BC1606" i="1"/>
  <c r="BU1606" i="1"/>
  <c r="BV1606" i="1"/>
  <c r="BC3349" i="1"/>
  <c r="BU3349" i="1"/>
  <c r="BV3349" i="1"/>
  <c r="BC3350" i="1"/>
  <c r="BU3350" i="1"/>
  <c r="BV3350" i="1"/>
  <c r="BC1607" i="1"/>
  <c r="BU1607" i="1"/>
  <c r="BV1607" i="1"/>
  <c r="BC3894" i="1"/>
  <c r="BU3894" i="1"/>
  <c r="BV3894" i="1"/>
  <c r="BC1608" i="1"/>
  <c r="BU1608" i="1"/>
  <c r="BV1608" i="1"/>
  <c r="BC1609" i="1"/>
  <c r="BU1609" i="1"/>
  <c r="BV1609" i="1"/>
  <c r="BC1610" i="1"/>
  <c r="BU1610" i="1"/>
  <c r="BV1610" i="1"/>
  <c r="BC1611" i="1"/>
  <c r="BU1611" i="1"/>
  <c r="BV1611" i="1"/>
  <c r="BC1612" i="1"/>
  <c r="BU1612" i="1"/>
  <c r="BV1612" i="1"/>
  <c r="BC1613" i="1"/>
  <c r="BU1613" i="1"/>
  <c r="BV1613" i="1"/>
  <c r="BC1614" i="1"/>
  <c r="BU1614" i="1"/>
  <c r="BV1614" i="1"/>
  <c r="BC3351" i="1"/>
  <c r="BU3351" i="1"/>
  <c r="BV3351" i="1"/>
  <c r="BC1615" i="1"/>
  <c r="BU1615" i="1"/>
  <c r="BV1615" i="1"/>
  <c r="BC1616" i="1"/>
  <c r="BU1616" i="1"/>
  <c r="BV1616" i="1"/>
  <c r="BC1617" i="1"/>
  <c r="BU1617" i="1"/>
  <c r="BV1617" i="1"/>
  <c r="BC1618" i="1"/>
  <c r="BU1618" i="1"/>
  <c r="BV1618" i="1"/>
  <c r="BC1619" i="1"/>
  <c r="BU1619" i="1"/>
  <c r="BV1619" i="1"/>
  <c r="BC1620" i="1"/>
  <c r="BU1620" i="1"/>
  <c r="BV1620" i="1"/>
  <c r="BC1621" i="1"/>
  <c r="BU1621" i="1"/>
  <c r="BV1621" i="1"/>
  <c r="BC1622" i="1"/>
  <c r="BU1622" i="1"/>
  <c r="BV1622" i="1"/>
  <c r="BC1623" i="1"/>
  <c r="BU1623" i="1"/>
  <c r="BV1623" i="1"/>
  <c r="BC1624" i="1"/>
  <c r="BU1624" i="1"/>
  <c r="BV1624" i="1"/>
  <c r="BC1625" i="1"/>
  <c r="BU1625" i="1"/>
  <c r="BV1625" i="1"/>
  <c r="BC3352" i="1"/>
  <c r="BU3352" i="1"/>
  <c r="BV3352" i="1"/>
  <c r="BC1626" i="1"/>
  <c r="BU1626" i="1"/>
  <c r="BV1626" i="1"/>
  <c r="BC4181" i="1"/>
  <c r="BU4181" i="1"/>
  <c r="BV4181" i="1"/>
  <c r="BC1627" i="1"/>
  <c r="BU1627" i="1"/>
  <c r="BV1627" i="1"/>
  <c r="BC1628" i="1"/>
  <c r="BU1628" i="1"/>
  <c r="BV1628" i="1"/>
  <c r="BC1629" i="1"/>
  <c r="BU1629" i="1"/>
  <c r="BV1629" i="1"/>
  <c r="BC1630" i="1"/>
  <c r="BU1630" i="1"/>
  <c r="BV1630" i="1"/>
  <c r="BC1631" i="1"/>
  <c r="BU1631" i="1"/>
  <c r="BV1631" i="1"/>
  <c r="BC1632" i="1"/>
  <c r="BU1632" i="1"/>
  <c r="BV1632" i="1"/>
  <c r="BC1633" i="1"/>
  <c r="BU1633" i="1"/>
  <c r="BV1633" i="1"/>
  <c r="BC3353" i="1"/>
  <c r="BU3353" i="1"/>
  <c r="BV3353" i="1"/>
  <c r="BC1634" i="1"/>
  <c r="BU1634" i="1"/>
  <c r="BV1634" i="1"/>
  <c r="BC1635" i="1"/>
  <c r="BU1635" i="1"/>
  <c r="BV1635" i="1"/>
  <c r="BC1636" i="1"/>
  <c r="BU1636" i="1"/>
  <c r="BV1636" i="1"/>
  <c r="BC1637" i="1"/>
  <c r="BU1637" i="1"/>
  <c r="BV1637" i="1"/>
  <c r="BC1638" i="1"/>
  <c r="BU1638" i="1"/>
  <c r="BV1638" i="1"/>
  <c r="BC1639" i="1"/>
  <c r="BU1639" i="1"/>
  <c r="BV1639" i="1"/>
  <c r="BC1640" i="1"/>
  <c r="BU1640" i="1"/>
  <c r="BV1640" i="1"/>
  <c r="BC3354" i="1"/>
  <c r="BU3354" i="1"/>
  <c r="BV3354" i="1"/>
  <c r="BC3355" i="1"/>
  <c r="BU3355" i="1"/>
  <c r="BV3355" i="1"/>
  <c r="BC1641" i="1"/>
  <c r="BU1641" i="1"/>
  <c r="BV1641" i="1"/>
  <c r="BC1642" i="1"/>
  <c r="BU1642" i="1"/>
  <c r="BV1642" i="1"/>
  <c r="BC1643" i="1"/>
  <c r="BU1643" i="1"/>
  <c r="BV1643" i="1"/>
  <c r="BC4182" i="1"/>
  <c r="BU4182" i="1"/>
  <c r="BV4182" i="1"/>
  <c r="BC3356" i="1"/>
  <c r="BU3356" i="1"/>
  <c r="BV3356" i="1"/>
  <c r="BC1644" i="1"/>
  <c r="BU1644" i="1"/>
  <c r="BV1644" i="1"/>
  <c r="BC1645" i="1"/>
  <c r="BU1645" i="1"/>
  <c r="BV1645" i="1"/>
  <c r="BC1646" i="1"/>
  <c r="BU1646" i="1"/>
  <c r="BV1646" i="1"/>
  <c r="BC3357" i="1"/>
  <c r="BU3357" i="1"/>
  <c r="BV3357" i="1"/>
  <c r="BC3358" i="1"/>
  <c r="BU3358" i="1"/>
  <c r="BV3358" i="1"/>
  <c r="BC1647" i="1"/>
  <c r="BU1647" i="1"/>
  <c r="BV1647" i="1"/>
  <c r="BC1648" i="1"/>
  <c r="BU1648" i="1"/>
  <c r="BV1648" i="1"/>
  <c r="BC1649" i="1"/>
  <c r="BU1649" i="1"/>
  <c r="BV1649" i="1"/>
  <c r="BC1650" i="1"/>
  <c r="BU1650" i="1"/>
  <c r="BV1650" i="1"/>
  <c r="BC1651" i="1"/>
  <c r="BU1651" i="1"/>
  <c r="BV1651" i="1"/>
  <c r="BC1652" i="1"/>
  <c r="BU1652" i="1"/>
  <c r="BV1652" i="1"/>
  <c r="BC1653" i="1"/>
  <c r="BU1653" i="1"/>
  <c r="BV1653" i="1"/>
  <c r="BC1654" i="1"/>
  <c r="BU1654" i="1"/>
  <c r="BV1654" i="1"/>
  <c r="BC1655" i="1"/>
  <c r="BU1655" i="1"/>
  <c r="BV1655" i="1"/>
  <c r="BC1656" i="1"/>
  <c r="BU1656" i="1"/>
  <c r="BV1656" i="1"/>
  <c r="BC1657" i="1"/>
  <c r="BU1657" i="1"/>
  <c r="BV1657" i="1"/>
  <c r="BC3359" i="1"/>
  <c r="BU3359" i="1"/>
  <c r="BV3359" i="1"/>
  <c r="BC3360" i="1"/>
  <c r="BU3360" i="1"/>
  <c r="BV3360" i="1"/>
  <c r="BC3845" i="1"/>
  <c r="BU3845" i="1"/>
  <c r="BV3845" i="1"/>
  <c r="BC1658" i="1"/>
  <c r="BU1658" i="1"/>
  <c r="BV1658" i="1"/>
  <c r="BC3361" i="1"/>
  <c r="BU3361" i="1"/>
  <c r="BV3361" i="1"/>
  <c r="BC1659" i="1"/>
  <c r="BU1659" i="1"/>
  <c r="BV1659" i="1"/>
  <c r="BC3362" i="1"/>
  <c r="BU3362" i="1"/>
  <c r="BV3362" i="1"/>
  <c r="BC1660" i="1"/>
  <c r="BU1660" i="1"/>
  <c r="BV1660" i="1"/>
  <c r="BC4183" i="1"/>
  <c r="BU4183" i="1"/>
  <c r="BV4183" i="1"/>
  <c r="BC1661" i="1"/>
  <c r="BU1661" i="1"/>
  <c r="BV1661" i="1"/>
  <c r="BC1662" i="1"/>
  <c r="BU1662" i="1"/>
  <c r="BV1662" i="1"/>
  <c r="BC3846" i="1"/>
  <c r="BU3846" i="1"/>
  <c r="BV3846" i="1"/>
  <c r="BC1663" i="1"/>
  <c r="BU1663" i="1"/>
  <c r="BV1663" i="1"/>
  <c r="BC3847" i="1"/>
  <c r="BU3847" i="1"/>
  <c r="BV3847" i="1"/>
  <c r="BC1664" i="1"/>
  <c r="BU1664" i="1"/>
  <c r="BV1664" i="1"/>
  <c r="BC3363" i="1"/>
  <c r="BU3363" i="1"/>
  <c r="BV3363" i="1"/>
  <c r="BC3364" i="1"/>
  <c r="BU3364" i="1"/>
  <c r="BV3364" i="1"/>
  <c r="BC3365" i="1"/>
  <c r="BU3365" i="1"/>
  <c r="BV3365" i="1"/>
  <c r="BC3366" i="1"/>
  <c r="BU3366" i="1"/>
  <c r="BV3366" i="1"/>
  <c r="BC1665" i="1"/>
  <c r="BU1665" i="1"/>
  <c r="BV1665" i="1"/>
  <c r="BC4184" i="1"/>
  <c r="BU4184" i="1"/>
  <c r="BV4184" i="1"/>
  <c r="BC3367" i="1"/>
  <c r="BU3367" i="1"/>
  <c r="BV3367" i="1"/>
  <c r="BC1666" i="1"/>
  <c r="BU1666" i="1"/>
  <c r="BV1666" i="1"/>
  <c r="BC1667" i="1"/>
  <c r="BU1667" i="1"/>
  <c r="BV1667" i="1"/>
  <c r="BC3368" i="1"/>
  <c r="BU3368" i="1"/>
  <c r="BV3368" i="1"/>
  <c r="BC3369" i="1"/>
  <c r="BU3369" i="1"/>
  <c r="BV3369" i="1"/>
  <c r="BC3370" i="1"/>
  <c r="BU3370" i="1"/>
  <c r="BV3370" i="1"/>
  <c r="BC1668" i="1"/>
  <c r="BU1668" i="1"/>
  <c r="BV1668" i="1"/>
  <c r="BC4185" i="1"/>
  <c r="BU4185" i="1"/>
  <c r="BV4185" i="1"/>
  <c r="BC4186" i="1"/>
  <c r="BU4186" i="1"/>
  <c r="BV4186" i="1"/>
  <c r="BC3371" i="1"/>
  <c r="BU3371" i="1"/>
  <c r="BV3371" i="1"/>
  <c r="BC1669" i="1"/>
  <c r="BU1669" i="1"/>
  <c r="BV1669" i="1"/>
  <c r="BC3372" i="1"/>
  <c r="BU3372" i="1"/>
  <c r="BV3372" i="1"/>
  <c r="BC1670" i="1"/>
  <c r="BU1670" i="1"/>
  <c r="BV1670" i="1"/>
  <c r="BC3373" i="1"/>
  <c r="BU3373" i="1"/>
  <c r="BV3373" i="1"/>
  <c r="BC1671" i="1"/>
  <c r="BU1671" i="1"/>
  <c r="BV1671" i="1"/>
  <c r="BC1672" i="1"/>
  <c r="BU1672" i="1"/>
  <c r="BV1672" i="1"/>
  <c r="BC1673" i="1"/>
  <c r="BU1673" i="1"/>
  <c r="BV1673" i="1"/>
  <c r="BC3374" i="1"/>
  <c r="BU3374" i="1"/>
  <c r="BV3374" i="1"/>
  <c r="BC1674" i="1"/>
  <c r="BU1674" i="1"/>
  <c r="BV1674" i="1"/>
  <c r="BC1675" i="1"/>
  <c r="BU1675" i="1"/>
  <c r="BV1675" i="1"/>
  <c r="BC3375" i="1"/>
  <c r="BU3375" i="1"/>
  <c r="BV3375" i="1"/>
  <c r="CB3375" i="1"/>
  <c r="BC1676" i="1"/>
  <c r="BU1676" i="1"/>
  <c r="BV1676" i="1"/>
  <c r="BC1677" i="1"/>
  <c r="BU1677" i="1"/>
  <c r="BV1677" i="1"/>
  <c r="BC3376" i="1"/>
  <c r="BU3376" i="1"/>
  <c r="BV3376" i="1"/>
  <c r="BC1678" i="1"/>
  <c r="BU1678" i="1"/>
  <c r="BV1678" i="1"/>
  <c r="BC1679" i="1"/>
  <c r="BU1679" i="1"/>
  <c r="BV1679" i="1"/>
  <c r="BC3377" i="1"/>
  <c r="BU3377" i="1"/>
  <c r="BV3377" i="1"/>
  <c r="BC3378" i="1"/>
  <c r="BU3378" i="1"/>
  <c r="BV3378" i="1"/>
  <c r="BC1680" i="1"/>
  <c r="BU1680" i="1"/>
  <c r="BV1680" i="1"/>
  <c r="BC3379" i="1"/>
  <c r="BU3379" i="1"/>
  <c r="BV3379" i="1"/>
  <c r="BC3380" i="1"/>
  <c r="BU3380" i="1"/>
  <c r="BV3380" i="1"/>
  <c r="BC1681" i="1"/>
  <c r="BU1681" i="1"/>
  <c r="BV1681" i="1"/>
  <c r="BC3381" i="1"/>
  <c r="BU3381" i="1"/>
  <c r="BV3381" i="1"/>
  <c r="BC1682" i="1"/>
  <c r="BU1682" i="1"/>
  <c r="BV1682" i="1"/>
  <c r="BC4187" i="1"/>
  <c r="BU4187" i="1"/>
  <c r="BV4187" i="1"/>
  <c r="BC1683" i="1"/>
  <c r="BU1683" i="1"/>
  <c r="BV1683" i="1"/>
  <c r="BC3382" i="1"/>
  <c r="BU3382" i="1"/>
  <c r="BV3382" i="1"/>
  <c r="BC1684" i="1"/>
  <c r="BU1684" i="1"/>
  <c r="BV1684" i="1"/>
  <c r="BC1685" i="1"/>
  <c r="BU1685" i="1"/>
  <c r="BV1685" i="1"/>
  <c r="BC4188" i="1"/>
  <c r="BU4188" i="1"/>
  <c r="BV4188" i="1"/>
  <c r="BC4189" i="1"/>
  <c r="BU4189" i="1"/>
  <c r="BV4189" i="1"/>
  <c r="BC1686" i="1"/>
  <c r="BU1686" i="1"/>
  <c r="BV1686" i="1"/>
  <c r="BC4190" i="1"/>
  <c r="BU4190" i="1"/>
  <c r="BV4190" i="1"/>
  <c r="BC1687" i="1"/>
  <c r="BU1687" i="1"/>
  <c r="BV1687" i="1"/>
  <c r="BC1688" i="1"/>
  <c r="BU1688" i="1"/>
  <c r="BV1688" i="1"/>
  <c r="BC1689" i="1"/>
  <c r="BU1689" i="1"/>
  <c r="BV1689" i="1"/>
  <c r="BC4191" i="1"/>
  <c r="BU4191" i="1"/>
  <c r="BV4191" i="1"/>
  <c r="BC3383" i="1"/>
  <c r="BU3383" i="1"/>
  <c r="BV3383" i="1"/>
  <c r="BC1690" i="1"/>
  <c r="BU1690" i="1"/>
  <c r="BV1690" i="1"/>
  <c r="BC1691" i="1"/>
  <c r="BU1691" i="1"/>
  <c r="BV1691" i="1"/>
  <c r="BC1692" i="1"/>
  <c r="BU1692" i="1"/>
  <c r="BV1692" i="1"/>
  <c r="BC4192" i="1"/>
  <c r="BU4192" i="1"/>
  <c r="BV4192" i="1"/>
  <c r="BC1693" i="1"/>
  <c r="BU1693" i="1"/>
  <c r="BV1693" i="1"/>
  <c r="BC1694" i="1"/>
  <c r="BU1694" i="1"/>
  <c r="BV1694" i="1"/>
  <c r="BC3384" i="1"/>
  <c r="BU3384" i="1"/>
  <c r="BV3384" i="1"/>
  <c r="BC1695" i="1"/>
  <c r="BU1695" i="1"/>
  <c r="BV1695" i="1"/>
  <c r="BC3385" i="1"/>
  <c r="BU3385" i="1"/>
  <c r="BV3385" i="1"/>
  <c r="BC1696" i="1"/>
  <c r="BU1696" i="1"/>
  <c r="BV1696" i="1"/>
  <c r="BC1697" i="1"/>
  <c r="BU1697" i="1"/>
  <c r="BV1697" i="1"/>
  <c r="BC4193" i="1"/>
  <c r="BU4193" i="1"/>
  <c r="BV4193" i="1"/>
  <c r="BC1698" i="1"/>
  <c r="BU1698" i="1"/>
  <c r="BV1698" i="1"/>
  <c r="BC1699" i="1"/>
  <c r="BU1699" i="1"/>
  <c r="BV1699" i="1"/>
  <c r="BC4194" i="1"/>
  <c r="BU4194" i="1"/>
  <c r="BV4194" i="1"/>
  <c r="BC1700" i="1"/>
  <c r="BU1700" i="1"/>
  <c r="BV1700" i="1"/>
  <c r="BC3386" i="1"/>
  <c r="BU3386" i="1"/>
  <c r="BV3386" i="1"/>
  <c r="BC4195" i="1"/>
  <c r="BU4195" i="1"/>
  <c r="BV4195" i="1"/>
  <c r="BC1701" i="1"/>
  <c r="BU1701" i="1"/>
  <c r="BV1701" i="1"/>
  <c r="BC3387" i="1"/>
  <c r="BU3387" i="1"/>
  <c r="BV3387" i="1"/>
  <c r="BC4196" i="1"/>
  <c r="BU4196" i="1"/>
  <c r="BV4196" i="1"/>
  <c r="BC1702" i="1"/>
  <c r="BU1702" i="1"/>
  <c r="BV1702" i="1"/>
  <c r="BC1703" i="1"/>
  <c r="BU1703" i="1"/>
  <c r="BV1703" i="1"/>
  <c r="BC1704" i="1"/>
  <c r="BU1704" i="1"/>
  <c r="BV1704" i="1"/>
  <c r="BC1705" i="1"/>
  <c r="BU1705" i="1"/>
  <c r="BV1705" i="1"/>
  <c r="BC3388" i="1"/>
  <c r="BU3388" i="1"/>
  <c r="BV3388" i="1"/>
  <c r="BC1706" i="1"/>
  <c r="BU1706" i="1"/>
  <c r="BV1706" i="1"/>
  <c r="BC1707" i="1"/>
  <c r="BU1707" i="1"/>
  <c r="BV1707" i="1"/>
  <c r="BC3389" i="1"/>
  <c r="BU3389" i="1"/>
  <c r="BV3389" i="1"/>
  <c r="BC3390" i="1"/>
  <c r="BU3390" i="1"/>
  <c r="BV3390" i="1"/>
  <c r="BC1708" i="1"/>
  <c r="BU1708" i="1"/>
  <c r="BV1708" i="1"/>
  <c r="BC1709" i="1"/>
  <c r="BU1709" i="1"/>
  <c r="BV1709" i="1"/>
  <c r="BC1710" i="1"/>
  <c r="BU1710" i="1"/>
  <c r="BV1710" i="1"/>
  <c r="BC1711" i="1"/>
  <c r="BU1711" i="1"/>
  <c r="BV1711" i="1"/>
  <c r="BC1712" i="1"/>
  <c r="BU1712" i="1"/>
  <c r="BV1712" i="1"/>
  <c r="BC1713" i="1"/>
  <c r="BU1713" i="1"/>
  <c r="BV1713" i="1"/>
  <c r="BC1714" i="1"/>
  <c r="BU1714" i="1"/>
  <c r="BV1714" i="1"/>
  <c r="BC1715" i="1"/>
  <c r="BU1715" i="1"/>
  <c r="BV1715" i="1"/>
  <c r="BC1716" i="1"/>
  <c r="BU1716" i="1"/>
  <c r="BV1716" i="1"/>
  <c r="BC1717" i="1"/>
  <c r="BU1717" i="1"/>
  <c r="BV1717" i="1"/>
  <c r="BC3391" i="1"/>
  <c r="BU3391" i="1"/>
  <c r="BV3391" i="1"/>
  <c r="BC3392" i="1"/>
  <c r="BU3392" i="1"/>
  <c r="BV3392" i="1"/>
  <c r="BC3393" i="1"/>
  <c r="BU3393" i="1"/>
  <c r="BV3393" i="1"/>
  <c r="BC4197" i="1"/>
  <c r="BU4197" i="1"/>
  <c r="BV4197" i="1"/>
  <c r="BC3394" i="1"/>
  <c r="BU3394" i="1"/>
  <c r="BV3394" i="1"/>
  <c r="BC1718" i="1"/>
  <c r="BU1718" i="1"/>
  <c r="BV1718" i="1"/>
  <c r="BC1719" i="1"/>
  <c r="BU1719" i="1"/>
  <c r="BV1719" i="1"/>
  <c r="BC1720" i="1"/>
  <c r="BU1720" i="1"/>
  <c r="BV1720" i="1"/>
  <c r="BC3395" i="1"/>
  <c r="BU3395" i="1"/>
  <c r="BV3395" i="1"/>
  <c r="BC1721" i="1"/>
  <c r="BU1721" i="1"/>
  <c r="BV1721" i="1"/>
  <c r="BC1722" i="1"/>
  <c r="BU1722" i="1"/>
  <c r="BV1722" i="1"/>
  <c r="BC1723" i="1"/>
  <c r="BU1723" i="1"/>
  <c r="BV1723" i="1"/>
  <c r="BC4198" i="1"/>
  <c r="BU4198" i="1"/>
  <c r="BV4198" i="1"/>
  <c r="BC1724" i="1"/>
  <c r="BU1724" i="1"/>
  <c r="BV1724" i="1"/>
  <c r="BC1725" i="1"/>
  <c r="BU1725" i="1"/>
  <c r="BV1725" i="1"/>
  <c r="BC1726" i="1"/>
  <c r="BU1726" i="1"/>
  <c r="BV1726" i="1"/>
  <c r="BC3848" i="1"/>
  <c r="BU3848" i="1"/>
  <c r="BV3848" i="1"/>
  <c r="BC1727" i="1"/>
  <c r="BU1727" i="1"/>
  <c r="BV1727" i="1"/>
  <c r="BC4199" i="1"/>
  <c r="BU4199" i="1"/>
  <c r="BV4199" i="1"/>
  <c r="BC4200" i="1"/>
  <c r="BU4200" i="1"/>
  <c r="BV4200" i="1"/>
  <c r="BC3396" i="1"/>
  <c r="BU3396" i="1"/>
  <c r="BV3396" i="1"/>
  <c r="BC1728" i="1"/>
  <c r="BU1728" i="1"/>
  <c r="BV1728" i="1"/>
  <c r="BC1729" i="1"/>
  <c r="BU1729" i="1"/>
  <c r="BV1729" i="1"/>
  <c r="BC1730" i="1"/>
  <c r="BU1730" i="1"/>
  <c r="BV1730" i="1"/>
  <c r="BC4201" i="1"/>
  <c r="BU4201" i="1"/>
  <c r="BV4201" i="1"/>
  <c r="BC1731" i="1"/>
  <c r="BU1731" i="1"/>
  <c r="BV1731" i="1"/>
  <c r="BC1732" i="1"/>
  <c r="BU1732" i="1"/>
  <c r="BV1732" i="1"/>
  <c r="BC1733" i="1"/>
  <c r="BU1733" i="1"/>
  <c r="BV1733" i="1"/>
  <c r="CB1733" i="1"/>
  <c r="BC1734" i="1"/>
  <c r="BU1734" i="1"/>
  <c r="BV1734" i="1"/>
  <c r="BC1735" i="1"/>
  <c r="BU1735" i="1"/>
  <c r="BV1735" i="1"/>
  <c r="BC1736" i="1"/>
  <c r="BU1736" i="1"/>
  <c r="BV1736" i="1"/>
  <c r="BC3397" i="1"/>
  <c r="BU3397" i="1"/>
  <c r="BV3397" i="1"/>
  <c r="BC1737" i="1"/>
  <c r="BU1737" i="1"/>
  <c r="BV1737" i="1"/>
  <c r="BC1738" i="1"/>
  <c r="BU1738" i="1"/>
  <c r="BV1738" i="1"/>
  <c r="BC3398" i="1"/>
  <c r="BU3398" i="1"/>
  <c r="BV3398" i="1"/>
  <c r="BC1739" i="1"/>
  <c r="BU1739" i="1"/>
  <c r="BV1739" i="1"/>
  <c r="BC1740" i="1"/>
  <c r="BU1740" i="1"/>
  <c r="BV1740" i="1"/>
  <c r="BC3399" i="1"/>
  <c r="BU3399" i="1"/>
  <c r="BV3399" i="1"/>
  <c r="BC1741" i="1"/>
  <c r="BU1741" i="1"/>
  <c r="BV1741" i="1"/>
  <c r="BC1742" i="1"/>
  <c r="BU1742" i="1"/>
  <c r="BV1742" i="1"/>
  <c r="BC3400" i="1"/>
  <c r="BU3400" i="1"/>
  <c r="BV3400" i="1"/>
  <c r="BC1743" i="1"/>
  <c r="BU1743" i="1"/>
  <c r="BV1743" i="1"/>
  <c r="BC1744" i="1"/>
  <c r="BU1744" i="1"/>
  <c r="BV1744" i="1"/>
  <c r="BC1745" i="1"/>
  <c r="BU1745" i="1"/>
  <c r="BV1745" i="1"/>
  <c r="BC3401" i="1"/>
  <c r="BU3401" i="1"/>
  <c r="BV3401" i="1"/>
  <c r="BC3402" i="1"/>
  <c r="BU3402" i="1"/>
  <c r="BV3402" i="1"/>
  <c r="BC3403" i="1"/>
  <c r="BU3403" i="1"/>
  <c r="BV3403" i="1"/>
  <c r="BC3404" i="1"/>
  <c r="BU3404" i="1"/>
  <c r="BV3404" i="1"/>
  <c r="BC1746" i="1"/>
  <c r="BU1746" i="1"/>
  <c r="BV1746" i="1"/>
  <c r="BC3405" i="1"/>
  <c r="BU3405" i="1"/>
  <c r="BV3405" i="1"/>
  <c r="BC4202" i="1"/>
  <c r="BU4202" i="1"/>
  <c r="BV4202" i="1"/>
  <c r="BC1747" i="1"/>
  <c r="BU1747" i="1"/>
  <c r="BV1747" i="1"/>
  <c r="BC3406" i="1"/>
  <c r="BU3406" i="1"/>
  <c r="BV3406" i="1"/>
  <c r="BC3407" i="1"/>
  <c r="BU3407" i="1"/>
  <c r="BV3407" i="1"/>
  <c r="BC4203" i="1"/>
  <c r="BU4203" i="1"/>
  <c r="BV4203" i="1"/>
  <c r="BC3408" i="1"/>
  <c r="BU3408" i="1"/>
  <c r="BV3408" i="1"/>
  <c r="BC1748" i="1"/>
  <c r="BU1748" i="1"/>
  <c r="BV1748" i="1"/>
  <c r="BC1749" i="1"/>
  <c r="BU1749" i="1"/>
  <c r="BV1749" i="1"/>
  <c r="BC1750" i="1"/>
  <c r="BU1750" i="1"/>
  <c r="BV1750" i="1"/>
  <c r="BC1751" i="1"/>
  <c r="BU1751" i="1"/>
  <c r="BV1751" i="1"/>
  <c r="BC3409" i="1"/>
  <c r="BU3409" i="1"/>
  <c r="BV3409" i="1"/>
  <c r="BC3410" i="1"/>
  <c r="BU3410" i="1"/>
  <c r="BV3410" i="1"/>
  <c r="BC3895" i="1"/>
  <c r="BU3895" i="1"/>
  <c r="BV3895" i="1"/>
  <c r="BC1752" i="1"/>
  <c r="BU1752" i="1"/>
  <c r="BV1752" i="1"/>
  <c r="BC1753" i="1"/>
  <c r="BU1753" i="1"/>
  <c r="BV1753" i="1"/>
  <c r="BC3411" i="1"/>
  <c r="BU3411" i="1"/>
  <c r="BV3411" i="1"/>
  <c r="BC3412" i="1"/>
  <c r="BU3412" i="1"/>
  <c r="BV3412" i="1"/>
  <c r="BC3413" i="1"/>
  <c r="BU3413" i="1"/>
  <c r="BV3413" i="1"/>
  <c r="BC1754" i="1"/>
  <c r="BU1754" i="1"/>
  <c r="BV1754" i="1"/>
  <c r="BC1755" i="1"/>
  <c r="BU1755" i="1"/>
  <c r="BV1755" i="1"/>
  <c r="BC1756" i="1"/>
  <c r="BU1756" i="1"/>
  <c r="BV1756" i="1"/>
  <c r="BC4204" i="1"/>
  <c r="BU4204" i="1"/>
  <c r="BV4204" i="1"/>
  <c r="CB4204" i="1"/>
  <c r="BC3414" i="1"/>
  <c r="BU3414" i="1"/>
  <c r="BV3414" i="1"/>
  <c r="BC1757" i="1"/>
  <c r="BU1757" i="1"/>
  <c r="BV1757" i="1"/>
  <c r="BC1758" i="1"/>
  <c r="BU1758" i="1"/>
  <c r="BV1758" i="1"/>
  <c r="BC1759" i="1"/>
  <c r="BU1759" i="1"/>
  <c r="BV1759" i="1"/>
  <c r="BC1760" i="1"/>
  <c r="BU1760" i="1"/>
  <c r="BV1760" i="1"/>
  <c r="BC3415" i="1"/>
  <c r="BU3415" i="1"/>
  <c r="BV3415" i="1"/>
  <c r="BC3416" i="1"/>
  <c r="BU3416" i="1"/>
  <c r="BV3416" i="1"/>
  <c r="BC3417" i="1"/>
  <c r="BU3417" i="1"/>
  <c r="BV3417" i="1"/>
  <c r="BC3418" i="1"/>
  <c r="BU3418" i="1"/>
  <c r="BV3418" i="1"/>
  <c r="BC4205" i="1"/>
  <c r="BU4205" i="1"/>
  <c r="BV4205" i="1"/>
  <c r="BC3419" i="1"/>
  <c r="BU3419" i="1"/>
  <c r="BV3419" i="1"/>
  <c r="BC1761" i="1"/>
  <c r="BU1761" i="1"/>
  <c r="BV1761" i="1"/>
  <c r="BC1762" i="1"/>
  <c r="BU1762" i="1"/>
  <c r="BV1762" i="1"/>
  <c r="BC1763" i="1"/>
  <c r="BU1763" i="1"/>
  <c r="BV1763" i="1"/>
  <c r="BC3420" i="1"/>
  <c r="BU3420" i="1"/>
  <c r="BV3420" i="1"/>
  <c r="BC1764" i="1"/>
  <c r="BU1764" i="1"/>
  <c r="BV1764" i="1"/>
  <c r="BC3421" i="1"/>
  <c r="BU3421" i="1"/>
  <c r="BV3421" i="1"/>
  <c r="BC4206" i="1"/>
  <c r="BU4206" i="1"/>
  <c r="BV4206" i="1"/>
  <c r="BC3422" i="1"/>
  <c r="BU3422" i="1"/>
  <c r="BV3422" i="1"/>
  <c r="BC1765" i="1"/>
  <c r="BU1765" i="1"/>
  <c r="BV1765" i="1"/>
  <c r="BC1766" i="1"/>
  <c r="BU1766" i="1"/>
  <c r="BV1766" i="1"/>
  <c r="BC1767" i="1"/>
  <c r="BU1767" i="1"/>
  <c r="BV1767" i="1"/>
  <c r="BC4207" i="1"/>
  <c r="BU4207" i="1"/>
  <c r="BV4207" i="1"/>
  <c r="BC1768" i="1"/>
  <c r="BU1768" i="1"/>
  <c r="BV1768" i="1"/>
  <c r="BC3423" i="1"/>
  <c r="BU3423" i="1"/>
  <c r="BV3423" i="1"/>
  <c r="BC3424" i="1"/>
  <c r="BU3424" i="1"/>
  <c r="BV3424" i="1"/>
  <c r="BC1769" i="1"/>
  <c r="BU1769" i="1"/>
  <c r="BV1769" i="1"/>
  <c r="BC3425" i="1"/>
  <c r="BU3425" i="1"/>
  <c r="BV3425" i="1"/>
  <c r="BC3426" i="1"/>
  <c r="BU3426" i="1"/>
  <c r="BV3426" i="1"/>
  <c r="BC1770" i="1"/>
  <c r="BU1770" i="1"/>
  <c r="BV1770" i="1"/>
  <c r="BC3427" i="1"/>
  <c r="BU3427" i="1"/>
  <c r="BV3427" i="1"/>
  <c r="BC3428" i="1"/>
  <c r="BU3428" i="1"/>
  <c r="BV3428" i="1"/>
  <c r="BC4208" i="1"/>
  <c r="BU4208" i="1"/>
  <c r="BV4208" i="1"/>
  <c r="BC1771" i="1"/>
  <c r="BU1771" i="1"/>
  <c r="BV1771" i="1"/>
  <c r="BC1772" i="1"/>
  <c r="BU1772" i="1"/>
  <c r="BV1772" i="1"/>
  <c r="BC1773" i="1"/>
  <c r="BU1773" i="1"/>
  <c r="BV1773" i="1"/>
  <c r="BC1774" i="1"/>
  <c r="BU1774" i="1"/>
  <c r="BV1774" i="1"/>
  <c r="BC1775" i="1"/>
  <c r="BU1775" i="1"/>
  <c r="BV1775" i="1"/>
  <c r="BC3429" i="1"/>
  <c r="BU3429" i="1"/>
  <c r="BV3429" i="1"/>
  <c r="BC1776" i="1"/>
  <c r="BU1776" i="1"/>
  <c r="BV1776" i="1"/>
  <c r="BC4209" i="1"/>
  <c r="BU4209" i="1"/>
  <c r="BV4209" i="1"/>
  <c r="BC3430" i="1"/>
  <c r="BU3430" i="1"/>
  <c r="BV3430" i="1"/>
  <c r="BC1777" i="1"/>
  <c r="BU1777" i="1"/>
  <c r="BV1777" i="1"/>
  <c r="BC1778" i="1"/>
  <c r="BU1778" i="1"/>
  <c r="BV1778" i="1"/>
  <c r="BC1779" i="1"/>
  <c r="BU1779" i="1"/>
  <c r="BV1779" i="1"/>
  <c r="BC1780" i="1"/>
  <c r="BU1780" i="1"/>
  <c r="BV1780" i="1"/>
  <c r="BC1781" i="1"/>
  <c r="BU1781" i="1"/>
  <c r="BV1781" i="1"/>
  <c r="BC3431" i="1"/>
  <c r="BU3431" i="1"/>
  <c r="BV3431" i="1"/>
  <c r="BC3432" i="1"/>
  <c r="BU3432" i="1"/>
  <c r="BV3432" i="1"/>
  <c r="BC1782" i="1"/>
  <c r="BU1782" i="1"/>
  <c r="BV1782" i="1"/>
  <c r="BC3433" i="1"/>
  <c r="BU3433" i="1"/>
  <c r="BV3433" i="1"/>
  <c r="BC3434" i="1"/>
  <c r="BU3434" i="1"/>
  <c r="BV3434" i="1"/>
  <c r="BC1783" i="1"/>
  <c r="BU1783" i="1"/>
  <c r="BV1783" i="1"/>
  <c r="BC1784" i="1"/>
  <c r="BU1784" i="1"/>
  <c r="BV1784" i="1"/>
  <c r="BC1785" i="1"/>
  <c r="BU1785" i="1"/>
  <c r="BV1785" i="1"/>
  <c r="BC1786" i="1"/>
  <c r="BU1786" i="1"/>
  <c r="BV1786" i="1"/>
  <c r="BC1787" i="1"/>
  <c r="BU1787" i="1"/>
  <c r="BV1787" i="1"/>
  <c r="CB1787" i="1"/>
  <c r="BC1788" i="1"/>
  <c r="BU1788" i="1"/>
  <c r="BV1788" i="1"/>
  <c r="BC1789" i="1"/>
  <c r="BU1789" i="1"/>
  <c r="BV1789" i="1"/>
  <c r="BC3435" i="1"/>
  <c r="BU3435" i="1"/>
  <c r="BV3435" i="1"/>
  <c r="BC1790" i="1"/>
  <c r="BU1790" i="1"/>
  <c r="BV1790" i="1"/>
  <c r="BC4210" i="1"/>
  <c r="BU4210" i="1"/>
  <c r="BV4210" i="1"/>
  <c r="BC1791" i="1"/>
  <c r="BU1791" i="1"/>
  <c r="BV1791" i="1"/>
  <c r="BC4211" i="1"/>
  <c r="BU4211" i="1"/>
  <c r="BV4211" i="1"/>
  <c r="BC3436" i="1"/>
  <c r="BU3436" i="1"/>
  <c r="BV3436" i="1"/>
  <c r="BC1792" i="1"/>
  <c r="BU1792" i="1"/>
  <c r="BV1792" i="1"/>
  <c r="BC1793" i="1"/>
  <c r="BU1793" i="1"/>
  <c r="BV1793" i="1"/>
  <c r="BC3437" i="1"/>
  <c r="BU3437" i="1"/>
  <c r="BV3437" i="1"/>
  <c r="BC1794" i="1"/>
  <c r="BU1794" i="1"/>
  <c r="BV1794" i="1"/>
  <c r="BC1795" i="1"/>
  <c r="BU1795" i="1"/>
  <c r="BV1795" i="1"/>
  <c r="BC3438" i="1"/>
  <c r="BU3438" i="1"/>
  <c r="BV3438" i="1"/>
  <c r="BC1796" i="1"/>
  <c r="BU1796" i="1"/>
  <c r="BV1796" i="1"/>
  <c r="BC1797" i="1"/>
  <c r="BU1797" i="1"/>
  <c r="BV1797" i="1"/>
  <c r="BC1798" i="1"/>
  <c r="BU1798" i="1"/>
  <c r="BV1798" i="1"/>
  <c r="BC1799" i="1"/>
  <c r="BU1799" i="1"/>
  <c r="BV1799" i="1"/>
  <c r="BC3849" i="1"/>
  <c r="BU3849" i="1"/>
  <c r="BV3849" i="1"/>
  <c r="BC1800" i="1"/>
  <c r="BU1800" i="1"/>
  <c r="BV1800" i="1"/>
  <c r="BC1801" i="1"/>
  <c r="BU1801" i="1"/>
  <c r="BV1801" i="1"/>
  <c r="BC1802" i="1"/>
  <c r="BU1802" i="1"/>
  <c r="BV1802" i="1"/>
  <c r="BC1803" i="1"/>
  <c r="BU1803" i="1"/>
  <c r="BV1803" i="1"/>
  <c r="BC1804" i="1"/>
  <c r="BU1804" i="1"/>
  <c r="BV1804" i="1"/>
  <c r="BC1805" i="1"/>
  <c r="BU1805" i="1"/>
  <c r="BV1805" i="1"/>
  <c r="BC1806" i="1"/>
  <c r="BU1806" i="1"/>
  <c r="BV1806" i="1"/>
  <c r="BC1807" i="1"/>
  <c r="BU1807" i="1"/>
  <c r="BV1807" i="1"/>
  <c r="BC3439" i="1"/>
  <c r="BU3439" i="1"/>
  <c r="BV3439" i="1"/>
  <c r="BC3440" i="1"/>
  <c r="BU3440" i="1"/>
  <c r="BV3440" i="1"/>
  <c r="BC1808" i="1"/>
  <c r="BU1808" i="1"/>
  <c r="BV1808" i="1"/>
  <c r="BC3441" i="1"/>
  <c r="BU3441" i="1"/>
  <c r="BV3441" i="1"/>
  <c r="BC4212" i="1"/>
  <c r="BU4212" i="1"/>
  <c r="BV4212" i="1"/>
  <c r="BC1809" i="1"/>
  <c r="BU1809" i="1"/>
  <c r="BV1809" i="1"/>
  <c r="BC3442" i="1"/>
  <c r="BU3442" i="1"/>
  <c r="BV3442" i="1"/>
  <c r="BC1810" i="1"/>
  <c r="BU1810" i="1"/>
  <c r="BV1810" i="1"/>
  <c r="BC1811" i="1"/>
  <c r="BU1811" i="1"/>
  <c r="BV1811" i="1"/>
  <c r="BC1812" i="1"/>
  <c r="BU1812" i="1"/>
  <c r="BV1812" i="1"/>
  <c r="BC1813" i="1"/>
  <c r="BU1813" i="1"/>
  <c r="BV1813" i="1"/>
  <c r="BC1814" i="1"/>
  <c r="BU1814" i="1"/>
  <c r="BV1814" i="1"/>
  <c r="BC1815" i="1"/>
  <c r="BU1815" i="1"/>
  <c r="BV1815" i="1"/>
  <c r="BC1816" i="1"/>
  <c r="BU1816" i="1"/>
  <c r="BV1816" i="1"/>
  <c r="BC1817" i="1"/>
  <c r="BU1817" i="1"/>
  <c r="BV1817" i="1"/>
  <c r="BC3443" i="1"/>
  <c r="BU3443" i="1"/>
  <c r="BV3443" i="1"/>
  <c r="BC3444" i="1"/>
  <c r="BU3444" i="1"/>
  <c r="BV3444" i="1"/>
  <c r="BC3445" i="1"/>
  <c r="BU3445" i="1"/>
  <c r="BV3445" i="1"/>
  <c r="BC4213" i="1"/>
  <c r="BU4213" i="1"/>
  <c r="BV4213" i="1"/>
  <c r="BC3446" i="1"/>
  <c r="BU3446" i="1"/>
  <c r="BV3446" i="1"/>
  <c r="BC3447" i="1"/>
  <c r="BU3447" i="1"/>
  <c r="BV3447" i="1"/>
  <c r="BC3448" i="1"/>
  <c r="BU3448" i="1"/>
  <c r="BV3448" i="1"/>
  <c r="BC1818" i="1"/>
  <c r="BU1818" i="1"/>
  <c r="BV1818" i="1"/>
  <c r="BC4214" i="1"/>
  <c r="BU4214" i="1"/>
  <c r="BV4214" i="1"/>
  <c r="BC3449" i="1"/>
  <c r="BU3449" i="1"/>
  <c r="BV3449" i="1"/>
  <c r="BC4215" i="1"/>
  <c r="BU4215" i="1"/>
  <c r="BV4215" i="1"/>
  <c r="BC4216" i="1"/>
  <c r="BU4216" i="1"/>
  <c r="BV4216" i="1"/>
  <c r="BC1819" i="1"/>
  <c r="BU1819" i="1"/>
  <c r="BV1819" i="1"/>
  <c r="BC3450" i="1"/>
  <c r="BU3450" i="1"/>
  <c r="BV3450" i="1"/>
  <c r="BC1820" i="1"/>
  <c r="BU1820" i="1"/>
  <c r="BV1820" i="1"/>
  <c r="BC4217" i="1"/>
  <c r="BU4217" i="1"/>
  <c r="BV4217" i="1"/>
  <c r="BC1821" i="1"/>
  <c r="BU1821" i="1"/>
  <c r="BV1821" i="1"/>
  <c r="BC1822" i="1"/>
  <c r="BU1822" i="1"/>
  <c r="BV1822" i="1"/>
  <c r="BC3451" i="1"/>
  <c r="BU3451" i="1"/>
  <c r="BV3451" i="1"/>
  <c r="BC3452" i="1"/>
  <c r="BU3452" i="1"/>
  <c r="BV3452" i="1"/>
  <c r="BC1823" i="1"/>
  <c r="BU1823" i="1"/>
  <c r="BV1823" i="1"/>
  <c r="BC1824" i="1"/>
  <c r="BU1824" i="1"/>
  <c r="BV1824" i="1"/>
  <c r="BC3453" i="1"/>
  <c r="BU3453" i="1"/>
  <c r="BV3453" i="1"/>
  <c r="BC4218" i="1"/>
  <c r="BU4218" i="1"/>
  <c r="BV4218" i="1"/>
  <c r="BC3454" i="1"/>
  <c r="BU3454" i="1"/>
  <c r="BV3454" i="1"/>
  <c r="BC1825" i="1"/>
  <c r="BU1825" i="1"/>
  <c r="BV1825" i="1"/>
  <c r="BC3455" i="1"/>
  <c r="BU3455" i="1"/>
  <c r="BV3455" i="1"/>
  <c r="BC3456" i="1"/>
  <c r="BU3456" i="1"/>
  <c r="BV3456" i="1"/>
  <c r="BC1826" i="1"/>
  <c r="BU1826" i="1"/>
  <c r="BV1826" i="1"/>
  <c r="BC3457" i="1"/>
  <c r="BU3457" i="1"/>
  <c r="BV3457" i="1"/>
  <c r="BC4219" i="1"/>
  <c r="BU4219" i="1"/>
  <c r="BV4219" i="1"/>
  <c r="BC1827" i="1"/>
  <c r="BU1827" i="1"/>
  <c r="BV1827" i="1"/>
  <c r="BC3458" i="1"/>
  <c r="BU3458" i="1"/>
  <c r="BV3458" i="1"/>
  <c r="BC4220" i="1"/>
  <c r="BU4220" i="1"/>
  <c r="BV4220" i="1"/>
  <c r="BC1828" i="1"/>
  <c r="BU1828" i="1"/>
  <c r="BV1828" i="1"/>
  <c r="BC1829" i="1"/>
  <c r="BU1829" i="1"/>
  <c r="BV1829" i="1"/>
  <c r="BC1830" i="1"/>
  <c r="BU1830" i="1"/>
  <c r="BV1830" i="1"/>
  <c r="BC1831" i="1"/>
  <c r="BU1831" i="1"/>
  <c r="BV1831" i="1"/>
  <c r="BC1832" i="1"/>
  <c r="BU1832" i="1"/>
  <c r="BV1832" i="1"/>
  <c r="BC1833" i="1"/>
  <c r="BU1833" i="1"/>
  <c r="BV1833" i="1"/>
  <c r="BC3459" i="1"/>
  <c r="BU3459" i="1"/>
  <c r="BV3459" i="1"/>
  <c r="BC1834" i="1"/>
  <c r="BU1834" i="1"/>
  <c r="BV1834" i="1"/>
  <c r="BC1835" i="1"/>
  <c r="BU1835" i="1"/>
  <c r="BV1835" i="1"/>
  <c r="BC1836" i="1"/>
  <c r="BU1836" i="1"/>
  <c r="BV1836" i="1"/>
  <c r="BC1837" i="1"/>
  <c r="BU1837" i="1"/>
  <c r="BV1837" i="1"/>
  <c r="BC1838" i="1"/>
  <c r="BU1838" i="1"/>
  <c r="BV1838" i="1"/>
  <c r="BC1839" i="1"/>
  <c r="BU1839" i="1"/>
  <c r="BV1839" i="1"/>
  <c r="BC1840" i="1"/>
  <c r="BU1840" i="1"/>
  <c r="BV1840" i="1"/>
  <c r="BC3460" i="1"/>
  <c r="BU3460" i="1"/>
  <c r="BV3460" i="1"/>
  <c r="BC4221" i="1"/>
  <c r="BU4221" i="1"/>
  <c r="BV4221" i="1"/>
  <c r="BC3461" i="1"/>
  <c r="BU3461" i="1"/>
  <c r="BV3461" i="1"/>
  <c r="BC3462" i="1"/>
  <c r="BU3462" i="1"/>
  <c r="BV3462" i="1"/>
  <c r="BC1841" i="1"/>
  <c r="BU1841" i="1"/>
  <c r="BV1841" i="1"/>
  <c r="BC1842" i="1"/>
  <c r="BU1842" i="1"/>
  <c r="BV1842" i="1"/>
  <c r="BC3463" i="1"/>
  <c r="BU3463" i="1"/>
  <c r="BV3463" i="1"/>
  <c r="BC3464" i="1"/>
  <c r="BU3464" i="1"/>
  <c r="BV3464" i="1"/>
  <c r="BC1843" i="1"/>
  <c r="BU1843" i="1"/>
  <c r="BV1843" i="1"/>
  <c r="BC4222" i="1"/>
  <c r="BU4222" i="1"/>
  <c r="BV4222" i="1"/>
  <c r="BC3465" i="1"/>
  <c r="BU3465" i="1"/>
  <c r="BV3465" i="1"/>
  <c r="BC1844" i="1"/>
  <c r="BU1844" i="1"/>
  <c r="BV1844" i="1"/>
  <c r="BC1845" i="1"/>
  <c r="BU1845" i="1"/>
  <c r="BV1845" i="1"/>
  <c r="BC1846" i="1"/>
  <c r="BU1846" i="1"/>
  <c r="BV1846" i="1"/>
  <c r="CB1846" i="1"/>
  <c r="BC1847" i="1"/>
  <c r="BU1847" i="1"/>
  <c r="BV1847" i="1"/>
  <c r="BC1848" i="1"/>
  <c r="BU1848" i="1"/>
  <c r="BV1848" i="1"/>
  <c r="BC3466" i="1"/>
  <c r="BU3466" i="1"/>
  <c r="BV3466" i="1"/>
  <c r="BC1849" i="1"/>
  <c r="BU1849" i="1"/>
  <c r="BV1849" i="1"/>
  <c r="BC1850" i="1"/>
  <c r="BU1850" i="1"/>
  <c r="BV1850" i="1"/>
  <c r="BC4223" i="1"/>
  <c r="BU4223" i="1"/>
  <c r="BV4223" i="1"/>
  <c r="BC1851" i="1"/>
  <c r="BU1851" i="1"/>
  <c r="BV1851" i="1"/>
  <c r="BC1852" i="1"/>
  <c r="BU1852" i="1"/>
  <c r="BV1852" i="1"/>
  <c r="BC1853" i="1"/>
  <c r="BU1853" i="1"/>
  <c r="BV1853" i="1"/>
  <c r="BC1854" i="1"/>
  <c r="BU1854" i="1"/>
  <c r="BV1854" i="1"/>
  <c r="BC3467" i="1"/>
  <c r="BU3467" i="1"/>
  <c r="BV3467" i="1"/>
  <c r="BC1855" i="1"/>
  <c r="BU1855" i="1"/>
  <c r="BV1855" i="1"/>
  <c r="BC1856" i="1"/>
  <c r="BU1856" i="1"/>
  <c r="BV1856" i="1"/>
  <c r="BC3468" i="1"/>
  <c r="BU3468" i="1"/>
  <c r="BV3468" i="1"/>
  <c r="BC1857" i="1"/>
  <c r="BU1857" i="1"/>
  <c r="BV1857" i="1"/>
  <c r="BC3469" i="1"/>
  <c r="BU3469" i="1"/>
  <c r="BV3469" i="1"/>
  <c r="BC1858" i="1"/>
  <c r="BU1858" i="1"/>
  <c r="BV1858" i="1"/>
  <c r="BC1859" i="1"/>
  <c r="BU1859" i="1"/>
  <c r="BV1859" i="1"/>
  <c r="BC1860" i="1"/>
  <c r="BU1860" i="1"/>
  <c r="BV1860" i="1"/>
  <c r="BC1861" i="1"/>
  <c r="BU1861" i="1"/>
  <c r="BV1861" i="1"/>
  <c r="BC1862" i="1"/>
  <c r="BU1862" i="1"/>
  <c r="BV1862" i="1"/>
  <c r="BC1863" i="1"/>
  <c r="BU1863" i="1"/>
  <c r="BV1863" i="1"/>
  <c r="BC4224" i="1"/>
  <c r="BU4224" i="1"/>
  <c r="BV4224" i="1"/>
  <c r="BC1864" i="1"/>
  <c r="BU1864" i="1"/>
  <c r="BV1864" i="1"/>
  <c r="BC1865" i="1"/>
  <c r="BU1865" i="1"/>
  <c r="BV1865" i="1"/>
  <c r="BC1866" i="1"/>
  <c r="BU1866" i="1"/>
  <c r="BV1866" i="1"/>
  <c r="BC1867" i="1"/>
  <c r="BU1867" i="1"/>
  <c r="BV1867" i="1"/>
  <c r="BC1868" i="1"/>
  <c r="BU1868" i="1"/>
  <c r="BV1868" i="1"/>
  <c r="BC3850" i="1"/>
  <c r="BU3850" i="1"/>
  <c r="BV3850" i="1"/>
  <c r="BC1869" i="1"/>
  <c r="BU1869" i="1"/>
  <c r="BV1869" i="1"/>
  <c r="BC1870" i="1"/>
  <c r="BU1870" i="1"/>
  <c r="BV1870" i="1"/>
  <c r="BC1871" i="1"/>
  <c r="BU1871" i="1"/>
  <c r="BV1871" i="1"/>
  <c r="BC1872" i="1"/>
  <c r="BU1872" i="1"/>
  <c r="BV1872" i="1"/>
  <c r="BC1873" i="1"/>
  <c r="BU1873" i="1"/>
  <c r="BV1873" i="1"/>
  <c r="BC3470" i="1"/>
  <c r="BU3470" i="1"/>
  <c r="BV3470" i="1"/>
  <c r="BC1874" i="1"/>
  <c r="BU1874" i="1"/>
  <c r="BV1874" i="1"/>
  <c r="BC1875" i="1"/>
  <c r="BU1875" i="1"/>
  <c r="BV1875" i="1"/>
  <c r="BC1876" i="1"/>
  <c r="BU1876" i="1"/>
  <c r="BV1876" i="1"/>
  <c r="BC1877" i="1"/>
  <c r="BU1877" i="1"/>
  <c r="BV1877" i="1"/>
  <c r="BC1878" i="1"/>
  <c r="BU1878" i="1"/>
  <c r="BV1878" i="1"/>
  <c r="BC1879" i="1"/>
  <c r="BU1879" i="1"/>
  <c r="BV1879" i="1"/>
  <c r="BC1880" i="1"/>
  <c r="BU1880" i="1"/>
  <c r="BV1880" i="1"/>
  <c r="BC3471" i="1"/>
  <c r="BU3471" i="1"/>
  <c r="BV3471" i="1"/>
  <c r="BC1881" i="1"/>
  <c r="BU1881" i="1"/>
  <c r="BV1881" i="1"/>
  <c r="BC4225" i="1"/>
  <c r="BU4225" i="1"/>
  <c r="BV4225" i="1"/>
  <c r="BC1882" i="1"/>
  <c r="BU1882" i="1"/>
  <c r="BV1882" i="1"/>
  <c r="BC1883" i="1"/>
  <c r="BU1883" i="1"/>
  <c r="BV1883" i="1"/>
  <c r="BC1884" i="1"/>
  <c r="BU1884" i="1"/>
  <c r="BV1884" i="1"/>
  <c r="BC1885" i="1"/>
  <c r="BU1885" i="1"/>
  <c r="BV1885" i="1"/>
  <c r="BC1886" i="1"/>
  <c r="BU1886" i="1"/>
  <c r="BV1886" i="1"/>
  <c r="BC1887" i="1"/>
  <c r="BU1887" i="1"/>
  <c r="BV1887" i="1"/>
  <c r="BC1888" i="1"/>
  <c r="BU1888" i="1"/>
  <c r="BV1888" i="1"/>
  <c r="BC3472" i="1"/>
  <c r="BU3472" i="1"/>
  <c r="BV3472" i="1"/>
  <c r="BC3473" i="1"/>
  <c r="BU3473" i="1"/>
  <c r="BV3473" i="1"/>
  <c r="BC1889" i="1"/>
  <c r="BU1889" i="1"/>
  <c r="BV1889" i="1"/>
  <c r="BC1890" i="1"/>
  <c r="BU1890" i="1"/>
  <c r="BV1890" i="1"/>
  <c r="BC1891" i="1"/>
  <c r="BU1891" i="1"/>
  <c r="BV1891" i="1"/>
  <c r="BC1892" i="1"/>
  <c r="BU1892" i="1"/>
  <c r="BV1892" i="1"/>
  <c r="BC1893" i="1"/>
  <c r="BU1893" i="1"/>
  <c r="BV1893" i="1"/>
  <c r="BC1894" i="1"/>
  <c r="BU1894" i="1"/>
  <c r="BV1894" i="1"/>
  <c r="BC1895" i="1"/>
  <c r="BU1895" i="1"/>
  <c r="BV1895" i="1"/>
  <c r="BC4226" i="1"/>
  <c r="BU4226" i="1"/>
  <c r="BV4226" i="1"/>
  <c r="BC3851" i="1"/>
  <c r="BU3851" i="1"/>
  <c r="BV3851" i="1"/>
  <c r="BC1896" i="1"/>
  <c r="BU1896" i="1"/>
  <c r="BV1896" i="1"/>
  <c r="BC1897" i="1"/>
  <c r="BU1897" i="1"/>
  <c r="BV1897" i="1"/>
  <c r="BC1898" i="1"/>
  <c r="BU1898" i="1"/>
  <c r="BV1898" i="1"/>
  <c r="BC3474" i="1"/>
  <c r="BU3474" i="1"/>
  <c r="BV3474" i="1"/>
  <c r="BC1899" i="1"/>
  <c r="BU1899" i="1"/>
  <c r="BV1899" i="1"/>
  <c r="BC1900" i="1"/>
  <c r="BU1900" i="1"/>
  <c r="BV1900" i="1"/>
  <c r="BC1901" i="1"/>
  <c r="BU1901" i="1"/>
  <c r="BV1901" i="1"/>
  <c r="BC1902" i="1"/>
  <c r="BU1902" i="1"/>
  <c r="BV1902" i="1"/>
  <c r="BC3852" i="1"/>
  <c r="BU3852" i="1"/>
  <c r="BV3852" i="1"/>
  <c r="BC3475" i="1"/>
  <c r="BU3475" i="1"/>
  <c r="BV3475" i="1"/>
  <c r="BC3476" i="1"/>
  <c r="BU3476" i="1"/>
  <c r="BV3476" i="1"/>
  <c r="BC1903" i="1"/>
  <c r="BU1903" i="1"/>
  <c r="BV1903" i="1"/>
  <c r="BC1904" i="1"/>
  <c r="BU1904" i="1"/>
  <c r="BV1904" i="1"/>
  <c r="BC3477" i="1"/>
  <c r="BU3477" i="1"/>
  <c r="BV3477" i="1"/>
  <c r="BC4227" i="1"/>
  <c r="BU4227" i="1"/>
  <c r="BV4227" i="1"/>
  <c r="BC1905" i="1"/>
  <c r="BU1905" i="1"/>
  <c r="BV1905" i="1"/>
  <c r="BC3478" i="1"/>
  <c r="BU3478" i="1"/>
  <c r="BV3478" i="1"/>
  <c r="BC4228" i="1"/>
  <c r="BU4228" i="1"/>
  <c r="BV4228" i="1"/>
  <c r="BC4229" i="1"/>
  <c r="BU4229" i="1"/>
  <c r="BV4229" i="1"/>
  <c r="BC1906" i="1"/>
  <c r="BU1906" i="1"/>
  <c r="BV1906" i="1"/>
  <c r="BC1907" i="1"/>
  <c r="BU1907" i="1"/>
  <c r="BV1907" i="1"/>
  <c r="BC3479" i="1"/>
  <c r="BU3479" i="1"/>
  <c r="BV3479" i="1"/>
  <c r="BC3480" i="1"/>
  <c r="BU3480" i="1"/>
  <c r="BV3480" i="1"/>
  <c r="BC3481" i="1"/>
  <c r="BU3481" i="1"/>
  <c r="BV3481" i="1"/>
  <c r="BC1908" i="1"/>
  <c r="BU1908" i="1"/>
  <c r="BV1908" i="1"/>
  <c r="BC3482" i="1"/>
  <c r="BU3482" i="1"/>
  <c r="BV3482" i="1"/>
  <c r="BC3483" i="1"/>
  <c r="BU3483" i="1"/>
  <c r="BV3483" i="1"/>
  <c r="BC3484" i="1"/>
  <c r="BU3484" i="1"/>
  <c r="BV3484" i="1"/>
  <c r="BC1909" i="1"/>
  <c r="BU1909" i="1"/>
  <c r="BV1909" i="1"/>
  <c r="BC1910" i="1"/>
  <c r="BU1910" i="1"/>
  <c r="BV1910" i="1"/>
  <c r="BC1911" i="1"/>
  <c r="BU1911" i="1"/>
  <c r="BV1911" i="1"/>
  <c r="BC3485" i="1"/>
  <c r="BU3485" i="1"/>
  <c r="BV3485" i="1"/>
  <c r="BC3486" i="1"/>
  <c r="BU3486" i="1"/>
  <c r="BV3486" i="1"/>
  <c r="BC1912" i="1"/>
  <c r="BU1912" i="1"/>
  <c r="BV1912" i="1"/>
  <c r="BC1913" i="1"/>
  <c r="BU1913" i="1"/>
  <c r="BV1913" i="1"/>
  <c r="BC3487" i="1"/>
  <c r="BU3487" i="1"/>
  <c r="BV3487" i="1"/>
  <c r="BC3488" i="1"/>
  <c r="BU3488" i="1"/>
  <c r="BV3488" i="1"/>
  <c r="BC1914" i="1"/>
  <c r="BU1914" i="1"/>
  <c r="BV1914" i="1"/>
  <c r="BC3489" i="1"/>
  <c r="BU3489" i="1"/>
  <c r="BV3489" i="1"/>
  <c r="CB3489" i="1"/>
  <c r="BC1915" i="1"/>
  <c r="BU1915" i="1"/>
  <c r="BV1915" i="1"/>
  <c r="BC1916" i="1"/>
  <c r="BU1916" i="1"/>
  <c r="BV1916" i="1"/>
  <c r="BC3490" i="1"/>
  <c r="BU3490" i="1"/>
  <c r="BV3490" i="1"/>
  <c r="BC3491" i="1"/>
  <c r="BU3491" i="1"/>
  <c r="BV3491" i="1"/>
  <c r="BC4230" i="1"/>
  <c r="BU4230" i="1"/>
  <c r="BV4230" i="1"/>
  <c r="BC1917" i="1"/>
  <c r="BU1917" i="1"/>
  <c r="BV1917" i="1"/>
  <c r="BC3492" i="1"/>
  <c r="BU3492" i="1"/>
  <c r="BV3492" i="1"/>
  <c r="BC4231" i="1"/>
  <c r="BU4231" i="1"/>
  <c r="BV4231" i="1"/>
  <c r="BC4232" i="1"/>
  <c r="BU4232" i="1"/>
  <c r="BV4232" i="1"/>
  <c r="BC1918" i="1"/>
  <c r="BU1918" i="1"/>
  <c r="BV1918" i="1"/>
  <c r="BC4233" i="1"/>
  <c r="BU4233" i="1"/>
  <c r="BV4233" i="1"/>
  <c r="BC3493" i="1"/>
  <c r="BU3493" i="1"/>
  <c r="BV3493" i="1"/>
  <c r="BC4234" i="1"/>
  <c r="BU4234" i="1"/>
  <c r="BV4234" i="1"/>
  <c r="BC1919" i="1"/>
  <c r="BU1919" i="1"/>
  <c r="BV1919" i="1"/>
  <c r="BC1920" i="1"/>
  <c r="BU1920" i="1"/>
  <c r="BV1920" i="1"/>
  <c r="BC1921" i="1"/>
  <c r="BU1921" i="1"/>
  <c r="BV1921" i="1"/>
  <c r="BC1922" i="1"/>
  <c r="BU1922" i="1"/>
  <c r="BV1922" i="1"/>
  <c r="BC3853" i="1"/>
  <c r="BU3853" i="1"/>
  <c r="BV3853" i="1"/>
  <c r="BC1923" i="1"/>
  <c r="BU1923" i="1"/>
  <c r="BV1923" i="1"/>
  <c r="BC1924" i="1"/>
  <c r="BU1924" i="1"/>
  <c r="BV1924" i="1"/>
  <c r="BC1925" i="1"/>
  <c r="BU1925" i="1"/>
  <c r="BV1925" i="1"/>
  <c r="BC1926" i="1"/>
  <c r="BU1926" i="1"/>
  <c r="BV1926" i="1"/>
  <c r="BC1927" i="1"/>
  <c r="BU1927" i="1"/>
  <c r="BV1927" i="1"/>
  <c r="BC3494" i="1"/>
  <c r="BU3494" i="1"/>
  <c r="BV3494" i="1"/>
  <c r="CB3494" i="1"/>
  <c r="BC1928" i="1"/>
  <c r="BU1928" i="1"/>
  <c r="BV1928" i="1"/>
  <c r="BC3495" i="1"/>
  <c r="BU3495" i="1"/>
  <c r="BV3495" i="1"/>
  <c r="BC1929" i="1"/>
  <c r="BU1929" i="1"/>
  <c r="BV1929" i="1"/>
  <c r="BC4235" i="1"/>
  <c r="BU4235" i="1"/>
  <c r="BV4235" i="1"/>
  <c r="BC1930" i="1"/>
  <c r="BU1930" i="1"/>
  <c r="BV1930" i="1"/>
  <c r="BC1931" i="1"/>
  <c r="BU1931" i="1"/>
  <c r="BV1931" i="1"/>
  <c r="BC1932" i="1"/>
  <c r="BU1932" i="1"/>
  <c r="BV1932" i="1"/>
  <c r="BC1933" i="1"/>
  <c r="BU1933" i="1"/>
  <c r="BV1933" i="1"/>
  <c r="BC1934" i="1"/>
  <c r="BU1934" i="1"/>
  <c r="BV1934" i="1"/>
  <c r="BC4236" i="1"/>
  <c r="BU4236" i="1"/>
  <c r="BV4236" i="1"/>
  <c r="BC3496" i="1"/>
  <c r="BU3496" i="1"/>
  <c r="BV3496" i="1"/>
  <c r="BC1935" i="1"/>
  <c r="BU1935" i="1"/>
  <c r="BV1935" i="1"/>
  <c r="BC1936" i="1"/>
  <c r="BU1936" i="1"/>
  <c r="BV1936" i="1"/>
  <c r="BC1937" i="1"/>
  <c r="BU1937" i="1"/>
  <c r="BV1937" i="1"/>
  <c r="BC1938" i="1"/>
  <c r="BU1938" i="1"/>
  <c r="BV1938" i="1"/>
  <c r="BC1939" i="1"/>
  <c r="BU1939" i="1"/>
  <c r="BV1939" i="1"/>
  <c r="BC1940" i="1"/>
  <c r="BU1940" i="1"/>
  <c r="BV1940" i="1"/>
  <c r="CB1940" i="1"/>
  <c r="BC3896" i="1"/>
  <c r="BU3896" i="1"/>
  <c r="BV3896" i="1"/>
  <c r="BC1941" i="1"/>
  <c r="BU1941" i="1"/>
  <c r="BV1941" i="1"/>
  <c r="BC4237" i="1"/>
  <c r="BU4237" i="1"/>
  <c r="BV4237" i="1"/>
  <c r="BC1942" i="1"/>
  <c r="BU1942" i="1"/>
  <c r="BV1942" i="1"/>
  <c r="BC3497" i="1"/>
  <c r="BU3497" i="1"/>
  <c r="BV3497" i="1"/>
  <c r="BC1943" i="1"/>
  <c r="BU1943" i="1"/>
  <c r="BV1943" i="1"/>
  <c r="BC4238" i="1"/>
  <c r="BU4238" i="1"/>
  <c r="BV4238" i="1"/>
  <c r="BC1944" i="1"/>
  <c r="BU1944" i="1"/>
  <c r="BV1944" i="1"/>
  <c r="BC1945" i="1"/>
  <c r="BU1945" i="1"/>
  <c r="BV1945" i="1"/>
  <c r="BC1946" i="1"/>
  <c r="BU1946" i="1"/>
  <c r="BV1946" i="1"/>
  <c r="BC1947" i="1"/>
  <c r="BU1947" i="1"/>
  <c r="BV1947" i="1"/>
  <c r="BC4239" i="1"/>
  <c r="BU4239" i="1"/>
  <c r="BV4239" i="1"/>
  <c r="BC1948" i="1"/>
  <c r="BU1948" i="1"/>
  <c r="BV1948" i="1"/>
  <c r="BC3498" i="1"/>
  <c r="BU3498" i="1"/>
  <c r="BV3498" i="1"/>
  <c r="BC1949" i="1"/>
  <c r="BU1949" i="1"/>
  <c r="BV1949" i="1"/>
  <c r="BC3499" i="1"/>
  <c r="BU3499" i="1"/>
  <c r="BV3499" i="1"/>
  <c r="BC1950" i="1"/>
  <c r="BU1950" i="1"/>
  <c r="BV1950" i="1"/>
  <c r="BC3500" i="1"/>
  <c r="BU3500" i="1"/>
  <c r="BV3500" i="1"/>
  <c r="BC1951" i="1"/>
  <c r="BU1951" i="1"/>
  <c r="BV1951" i="1"/>
  <c r="BC1952" i="1"/>
  <c r="BU1952" i="1"/>
  <c r="BV1952" i="1"/>
  <c r="BC1953" i="1"/>
  <c r="BU1953" i="1"/>
  <c r="BV1953" i="1"/>
  <c r="BC1954" i="1"/>
  <c r="BU1954" i="1"/>
  <c r="BV1954" i="1"/>
  <c r="BC3897" i="1"/>
  <c r="BU3897" i="1"/>
  <c r="BV3897" i="1"/>
  <c r="BC3501" i="1"/>
  <c r="BU3501" i="1"/>
  <c r="BV3501" i="1"/>
  <c r="BC3502" i="1"/>
  <c r="BU3502" i="1"/>
  <c r="BV3502" i="1"/>
  <c r="BC1955" i="1"/>
  <c r="BU1955" i="1"/>
  <c r="BV1955" i="1"/>
  <c r="BC4240" i="1"/>
  <c r="BU4240" i="1"/>
  <c r="BV4240" i="1"/>
  <c r="BC1956" i="1"/>
  <c r="BU1956" i="1"/>
  <c r="BV1956" i="1"/>
  <c r="BC1957" i="1"/>
  <c r="BU1957" i="1"/>
  <c r="BV1957" i="1"/>
  <c r="BC4241" i="1"/>
  <c r="BU4241" i="1"/>
  <c r="BV4241" i="1"/>
  <c r="BC1958" i="1"/>
  <c r="BU1958" i="1"/>
  <c r="BV1958" i="1"/>
  <c r="BC1959" i="1"/>
  <c r="BU1959" i="1"/>
  <c r="BV1959" i="1"/>
  <c r="BC3503" i="1"/>
  <c r="BU3503" i="1"/>
  <c r="BV3503" i="1"/>
  <c r="BC1960" i="1"/>
  <c r="BU1960" i="1"/>
  <c r="BV1960" i="1"/>
  <c r="BC1961" i="1"/>
  <c r="BU1961" i="1"/>
  <c r="BV1961" i="1"/>
  <c r="BC1962" i="1"/>
  <c r="BU1962" i="1"/>
  <c r="BV1962" i="1"/>
  <c r="BC1963" i="1"/>
  <c r="BU1963" i="1"/>
  <c r="BV1963" i="1"/>
  <c r="BC1964" i="1"/>
  <c r="BU1964" i="1"/>
  <c r="BV1964" i="1"/>
  <c r="BC1965" i="1"/>
  <c r="BU1965" i="1"/>
  <c r="BV1965" i="1"/>
  <c r="BC1966" i="1"/>
  <c r="BU1966" i="1"/>
  <c r="BV1966" i="1"/>
  <c r="BC1967" i="1"/>
  <c r="BU1967" i="1"/>
  <c r="BV1967" i="1"/>
  <c r="BC1968" i="1"/>
  <c r="BU1968" i="1"/>
  <c r="BV1968" i="1"/>
  <c r="BC3504" i="1"/>
  <c r="BU3504" i="1"/>
  <c r="BV3504" i="1"/>
  <c r="BC1969" i="1"/>
  <c r="BU1969" i="1"/>
  <c r="BV1969" i="1"/>
  <c r="BC3854" i="1"/>
  <c r="BU3854" i="1"/>
  <c r="BV3854" i="1"/>
  <c r="BC1970" i="1"/>
  <c r="BU1970" i="1"/>
  <c r="BV1970" i="1"/>
  <c r="BC1971" i="1"/>
  <c r="BU1971" i="1"/>
  <c r="BV1971" i="1"/>
  <c r="BC3505" i="1"/>
  <c r="BU3505" i="1"/>
  <c r="BV3505" i="1"/>
  <c r="BC1972" i="1"/>
  <c r="BU1972" i="1"/>
  <c r="BV1972" i="1"/>
  <c r="BC1973" i="1"/>
  <c r="BU1973" i="1"/>
  <c r="BV1973" i="1"/>
  <c r="BC1974" i="1"/>
  <c r="BU1974" i="1"/>
  <c r="BV1974" i="1"/>
  <c r="BC1975" i="1"/>
  <c r="BU1975" i="1"/>
  <c r="BV1975" i="1"/>
  <c r="BC4242" i="1"/>
  <c r="BU4242" i="1"/>
  <c r="BV4242" i="1"/>
  <c r="BC1976" i="1"/>
  <c r="BU1976" i="1"/>
  <c r="BV1976" i="1"/>
  <c r="BC3506" i="1"/>
  <c r="BU3506" i="1"/>
  <c r="BV3506" i="1"/>
  <c r="BC1977" i="1"/>
  <c r="BU1977" i="1"/>
  <c r="BV1977" i="1"/>
  <c r="BC3507" i="1"/>
  <c r="BU3507" i="1"/>
  <c r="BV3507" i="1"/>
  <c r="BC1978" i="1"/>
  <c r="BU1978" i="1"/>
  <c r="BV1978" i="1"/>
  <c r="BC1979" i="1"/>
  <c r="BU1979" i="1"/>
  <c r="BV1979" i="1"/>
  <c r="BC3508" i="1"/>
  <c r="BU3508" i="1"/>
  <c r="BV3508" i="1"/>
  <c r="BC4243" i="1"/>
  <c r="BU4243" i="1"/>
  <c r="BV4243" i="1"/>
  <c r="BC3509" i="1"/>
  <c r="BU3509" i="1"/>
  <c r="BV3509" i="1"/>
  <c r="BC1980" i="1"/>
  <c r="BU1980" i="1"/>
  <c r="BV1980" i="1"/>
  <c r="BC4244" i="1"/>
  <c r="BU4244" i="1"/>
  <c r="BV4244" i="1"/>
  <c r="BC1981" i="1"/>
  <c r="BU1981" i="1"/>
  <c r="BV1981" i="1"/>
  <c r="BC3510" i="1"/>
  <c r="BU3510" i="1"/>
  <c r="BV3510" i="1"/>
  <c r="BC1982" i="1"/>
  <c r="BU1982" i="1"/>
  <c r="BV1982" i="1"/>
  <c r="BC3511" i="1"/>
  <c r="BU3511" i="1"/>
  <c r="BV3511" i="1"/>
  <c r="BC3512" i="1"/>
  <c r="BU3512" i="1"/>
  <c r="BV3512" i="1"/>
  <c r="BC1983" i="1"/>
  <c r="BU1983" i="1"/>
  <c r="BV1983" i="1"/>
  <c r="BC1984" i="1"/>
  <c r="BU1984" i="1"/>
  <c r="BV1984" i="1"/>
  <c r="BC1985" i="1"/>
  <c r="BU1985" i="1"/>
  <c r="BV1985" i="1"/>
  <c r="BC1986" i="1"/>
  <c r="BU1986" i="1"/>
  <c r="BV1986" i="1"/>
  <c r="BC4245" i="1"/>
  <c r="BU4245" i="1"/>
  <c r="BV4245" i="1"/>
  <c r="BC4246" i="1"/>
  <c r="BU4246" i="1"/>
  <c r="BV4246" i="1"/>
  <c r="BC1987" i="1"/>
  <c r="BU1987" i="1"/>
  <c r="BV1987" i="1"/>
  <c r="BC1988" i="1"/>
  <c r="BU1988" i="1"/>
  <c r="BV1988" i="1"/>
  <c r="BC3513" i="1"/>
  <c r="BU3513" i="1"/>
  <c r="BV3513" i="1"/>
  <c r="BC1989" i="1"/>
  <c r="BU1989" i="1"/>
  <c r="BV1989" i="1"/>
  <c r="BC1990" i="1"/>
  <c r="BU1990" i="1"/>
  <c r="BV1990" i="1"/>
  <c r="BC3514" i="1"/>
  <c r="BU3514" i="1"/>
  <c r="BV3514" i="1"/>
  <c r="BC1991" i="1"/>
  <c r="BU1991" i="1"/>
  <c r="BV1991" i="1"/>
  <c r="BC1992" i="1"/>
  <c r="BU1992" i="1"/>
  <c r="BV1992" i="1"/>
  <c r="BC1993" i="1"/>
  <c r="BU1993" i="1"/>
  <c r="BV1993" i="1"/>
  <c r="BC3515" i="1"/>
  <c r="BU3515" i="1"/>
  <c r="BV3515" i="1"/>
  <c r="BC3516" i="1"/>
  <c r="BU3516" i="1"/>
  <c r="BV3516" i="1"/>
  <c r="BC4247" i="1"/>
  <c r="BU4247" i="1"/>
  <c r="BV4247" i="1"/>
  <c r="BC4248" i="1"/>
  <c r="BU4248" i="1"/>
  <c r="BV4248" i="1"/>
  <c r="BC3898" i="1"/>
  <c r="BU3898" i="1"/>
  <c r="BV3898" i="1"/>
  <c r="BC3517" i="1"/>
  <c r="BU3517" i="1"/>
  <c r="BV3517" i="1"/>
  <c r="BC1994" i="1"/>
  <c r="BU1994" i="1"/>
  <c r="BV1994" i="1"/>
  <c r="BC1995" i="1"/>
  <c r="BU1995" i="1"/>
  <c r="BV1995" i="1"/>
  <c r="BC1996" i="1"/>
  <c r="BU1996" i="1"/>
  <c r="BV1996" i="1"/>
  <c r="BC1997" i="1"/>
  <c r="BU1997" i="1"/>
  <c r="BV1997" i="1"/>
  <c r="BC1998" i="1"/>
  <c r="BU1998" i="1"/>
  <c r="BV1998" i="1"/>
  <c r="BC1999" i="1"/>
  <c r="BU1999" i="1"/>
  <c r="BV1999" i="1"/>
  <c r="BC2000" i="1"/>
  <c r="BU2000" i="1"/>
  <c r="BV2000" i="1"/>
  <c r="BC2001" i="1"/>
  <c r="BU2001" i="1"/>
  <c r="BV2001" i="1"/>
  <c r="BC4249" i="1"/>
  <c r="BU4249" i="1"/>
  <c r="BV4249" i="1"/>
  <c r="BC2002" i="1"/>
  <c r="BU2002" i="1"/>
  <c r="BV2002" i="1"/>
  <c r="BC2003" i="1"/>
  <c r="BU2003" i="1"/>
  <c r="BV2003" i="1"/>
  <c r="BC3518" i="1"/>
  <c r="BU3518" i="1"/>
  <c r="BV3518" i="1"/>
  <c r="BC2004" i="1"/>
  <c r="BU2004" i="1"/>
  <c r="BV2004" i="1"/>
  <c r="BC2005" i="1"/>
  <c r="BU2005" i="1"/>
  <c r="BV2005" i="1"/>
  <c r="BC2006" i="1"/>
  <c r="BU2006" i="1"/>
  <c r="BV2006" i="1"/>
  <c r="BC3519" i="1"/>
  <c r="BU3519" i="1"/>
  <c r="BV3519" i="1"/>
  <c r="BC4250" i="1"/>
  <c r="BU4250" i="1"/>
  <c r="BV4250" i="1"/>
  <c r="BC4251" i="1"/>
  <c r="BU4251" i="1"/>
  <c r="BV4251" i="1"/>
  <c r="BC2007" i="1"/>
  <c r="BU2007" i="1"/>
  <c r="BV2007" i="1"/>
  <c r="BC3899" i="1"/>
  <c r="BU3899" i="1"/>
  <c r="BV3899" i="1"/>
  <c r="BC2008" i="1"/>
  <c r="BU2008" i="1"/>
  <c r="BV2008" i="1"/>
  <c r="BC2009" i="1"/>
  <c r="BU2009" i="1"/>
  <c r="BV2009" i="1"/>
  <c r="BC2010" i="1"/>
  <c r="BU2010" i="1"/>
  <c r="BV2010" i="1"/>
  <c r="BC2011" i="1"/>
  <c r="BU2011" i="1"/>
  <c r="BV2011" i="1"/>
  <c r="BC2012" i="1"/>
  <c r="BU2012" i="1"/>
  <c r="BV2012" i="1"/>
  <c r="BC3520" i="1"/>
  <c r="BU3520" i="1"/>
  <c r="BV3520" i="1"/>
  <c r="BC2013" i="1"/>
  <c r="BU2013" i="1"/>
  <c r="BV2013" i="1"/>
  <c r="BC2014" i="1"/>
  <c r="BU2014" i="1"/>
  <c r="BV2014" i="1"/>
  <c r="BC2015" i="1"/>
  <c r="BU2015" i="1"/>
  <c r="BV2015" i="1"/>
  <c r="BC3900" i="1"/>
  <c r="BU3900" i="1"/>
  <c r="BV3900" i="1"/>
  <c r="BC2016" i="1"/>
  <c r="BU2016" i="1"/>
  <c r="BV2016" i="1"/>
  <c r="BC2017" i="1"/>
  <c r="BU2017" i="1"/>
  <c r="BV2017" i="1"/>
  <c r="BC2018" i="1"/>
  <c r="BU2018" i="1"/>
  <c r="BV2018" i="1"/>
  <c r="BC2019" i="1"/>
  <c r="BU2019" i="1"/>
  <c r="BV2019" i="1"/>
  <c r="BC2020" i="1"/>
  <c r="BU2020" i="1"/>
  <c r="BV2020" i="1"/>
  <c r="BC2021" i="1"/>
  <c r="BU2021" i="1"/>
  <c r="BV2021" i="1"/>
  <c r="BC2022" i="1"/>
  <c r="BU2022" i="1"/>
  <c r="BV2022" i="1"/>
  <c r="BC2023" i="1"/>
  <c r="BU2023" i="1"/>
  <c r="BV2023" i="1"/>
  <c r="BC2024" i="1"/>
  <c r="BU2024" i="1"/>
  <c r="BV2024" i="1"/>
  <c r="BC2025" i="1"/>
  <c r="BU2025" i="1"/>
  <c r="BV2025" i="1"/>
  <c r="BC2026" i="1"/>
  <c r="BU2026" i="1"/>
  <c r="BV2026" i="1"/>
  <c r="BC2027" i="1"/>
  <c r="BU2027" i="1"/>
  <c r="BV2027" i="1"/>
  <c r="BC3521" i="1"/>
  <c r="BU3521" i="1"/>
  <c r="BV3521" i="1"/>
  <c r="BC3522" i="1"/>
  <c r="BU3522" i="1"/>
  <c r="BV3522" i="1"/>
  <c r="BC4252" i="1"/>
  <c r="BU4252" i="1"/>
  <c r="BV4252" i="1"/>
  <c r="BC2028" i="1"/>
  <c r="BU2028" i="1"/>
  <c r="BV2028" i="1"/>
  <c r="BC4253" i="1"/>
  <c r="BU4253" i="1"/>
  <c r="BV4253" i="1"/>
  <c r="BC2029" i="1"/>
  <c r="BU2029" i="1"/>
  <c r="BV2029" i="1"/>
  <c r="BC2030" i="1"/>
  <c r="BU2030" i="1"/>
  <c r="BV2030" i="1"/>
  <c r="BC2031" i="1"/>
  <c r="BU2031" i="1"/>
  <c r="BV2031" i="1"/>
  <c r="BC3901" i="1"/>
  <c r="BU3901" i="1"/>
  <c r="BV3901" i="1"/>
  <c r="BC4254" i="1"/>
  <c r="BU4254" i="1"/>
  <c r="BV4254" i="1"/>
  <c r="BC2032" i="1"/>
  <c r="BU2032" i="1"/>
  <c r="BV2032" i="1"/>
  <c r="BC2033" i="1"/>
  <c r="BU2033" i="1"/>
  <c r="BV2033" i="1"/>
  <c r="BC3523" i="1"/>
  <c r="BU3523" i="1"/>
  <c r="BV3523" i="1"/>
  <c r="BC2034" i="1"/>
  <c r="BU2034" i="1"/>
  <c r="BV2034" i="1"/>
  <c r="BC2035" i="1"/>
  <c r="BU2035" i="1"/>
  <c r="BV2035" i="1"/>
  <c r="BC3524" i="1"/>
  <c r="BU3524" i="1"/>
  <c r="BV3524" i="1"/>
  <c r="BC3525" i="1"/>
  <c r="BU3525" i="1"/>
  <c r="BV3525" i="1"/>
  <c r="BC2036" i="1"/>
  <c r="BU2036" i="1"/>
  <c r="BV2036" i="1"/>
  <c r="BC2037" i="1"/>
  <c r="BU2037" i="1"/>
  <c r="BV2037" i="1"/>
  <c r="BC4255" i="1"/>
  <c r="BU4255" i="1"/>
  <c r="BV4255" i="1"/>
  <c r="BC2038" i="1"/>
  <c r="BU2038" i="1"/>
  <c r="BV2038" i="1"/>
  <c r="BC3526" i="1"/>
  <c r="BU3526" i="1"/>
  <c r="BV3526" i="1"/>
  <c r="BC4256" i="1"/>
  <c r="BU4256" i="1"/>
  <c r="BV4256" i="1"/>
  <c r="BC2039" i="1"/>
  <c r="BU2039" i="1"/>
  <c r="BV2039" i="1"/>
  <c r="BC2040" i="1"/>
  <c r="BU2040" i="1"/>
  <c r="BV2040" i="1"/>
  <c r="BC2041" i="1"/>
  <c r="BU2041" i="1"/>
  <c r="BV2041" i="1"/>
  <c r="BC2042" i="1"/>
  <c r="BU2042" i="1"/>
  <c r="BV2042" i="1"/>
  <c r="BC2043" i="1"/>
  <c r="BU2043" i="1"/>
  <c r="BV2043" i="1"/>
  <c r="BC2044" i="1"/>
  <c r="BU2044" i="1"/>
  <c r="BV2044" i="1"/>
  <c r="BC3527" i="1"/>
  <c r="BU3527" i="1"/>
  <c r="BV3527" i="1"/>
  <c r="BC2045" i="1"/>
  <c r="BU2045" i="1"/>
  <c r="BV2045" i="1"/>
  <c r="BC2046" i="1"/>
  <c r="BU2046" i="1"/>
  <c r="BV2046" i="1"/>
  <c r="BC2047" i="1"/>
  <c r="BU2047" i="1"/>
  <c r="BV2047" i="1"/>
  <c r="BC4257" i="1"/>
  <c r="BU4257" i="1"/>
  <c r="BV4257" i="1"/>
  <c r="BC2048" i="1"/>
  <c r="BU2048" i="1"/>
  <c r="BV2048" i="1"/>
  <c r="BC3528" i="1"/>
  <c r="BU3528" i="1"/>
  <c r="BV3528" i="1"/>
  <c r="BC2049" i="1"/>
  <c r="BU2049" i="1"/>
  <c r="BV2049" i="1"/>
  <c r="BC2050" i="1"/>
  <c r="BU2050" i="1"/>
  <c r="BV2050" i="1"/>
  <c r="BC2051" i="1"/>
  <c r="BU2051" i="1"/>
  <c r="BV2051" i="1"/>
  <c r="BC3529" i="1"/>
  <c r="BU3529" i="1"/>
  <c r="BV3529" i="1"/>
  <c r="BC2052" i="1"/>
  <c r="BU2052" i="1"/>
  <c r="BV2052" i="1"/>
  <c r="BC3530" i="1"/>
  <c r="BU3530" i="1"/>
  <c r="BV3530" i="1"/>
  <c r="BC2053" i="1"/>
  <c r="BU2053" i="1"/>
  <c r="BV2053" i="1"/>
  <c r="BC2054" i="1"/>
  <c r="BU2054" i="1"/>
  <c r="BV2054" i="1"/>
  <c r="BC2055" i="1"/>
  <c r="BU2055" i="1"/>
  <c r="BV2055" i="1"/>
  <c r="BC2056" i="1"/>
  <c r="BU2056" i="1"/>
  <c r="BV2056" i="1"/>
  <c r="BC3531" i="1"/>
  <c r="BU3531" i="1"/>
  <c r="BV3531" i="1"/>
  <c r="BC2057" i="1"/>
  <c r="BU2057" i="1"/>
  <c r="BV2057" i="1"/>
  <c r="BC4258" i="1"/>
  <c r="BU4258" i="1"/>
  <c r="BV4258" i="1"/>
  <c r="BC2058" i="1"/>
  <c r="BU2058" i="1"/>
  <c r="BV2058" i="1"/>
  <c r="BC3532" i="1"/>
  <c r="BU3532" i="1"/>
  <c r="BV3532" i="1"/>
  <c r="BC2059" i="1"/>
  <c r="BU2059" i="1"/>
  <c r="BV2059" i="1"/>
  <c r="BC2060" i="1"/>
  <c r="BU2060" i="1"/>
  <c r="BV2060" i="1"/>
  <c r="BC2061" i="1"/>
  <c r="BU2061" i="1"/>
  <c r="BV2061" i="1"/>
  <c r="BC2062" i="1"/>
  <c r="BU2062" i="1"/>
  <c r="BV2062" i="1"/>
  <c r="BC2063" i="1"/>
  <c r="BU2063" i="1"/>
  <c r="BV2063" i="1"/>
  <c r="BC3533" i="1"/>
  <c r="BU3533" i="1"/>
  <c r="BV3533" i="1"/>
  <c r="BC3534" i="1"/>
  <c r="BU3534" i="1"/>
  <c r="BV3534" i="1"/>
  <c r="BC3535" i="1"/>
  <c r="BU3535" i="1"/>
  <c r="BV3535" i="1"/>
  <c r="BC2064" i="1"/>
  <c r="BU2064" i="1"/>
  <c r="BV2064" i="1"/>
  <c r="BC2065" i="1"/>
  <c r="BU2065" i="1"/>
  <c r="BV2065" i="1"/>
  <c r="BC2066" i="1"/>
  <c r="BU2066" i="1"/>
  <c r="BV2066" i="1"/>
  <c r="BC2067" i="1"/>
  <c r="BU2067" i="1"/>
  <c r="BV2067" i="1"/>
  <c r="BC3536" i="1"/>
  <c r="BU3536" i="1"/>
  <c r="BV3536" i="1"/>
  <c r="BC2068" i="1"/>
  <c r="BU2068" i="1"/>
  <c r="BV2068" i="1"/>
  <c r="BC2069" i="1"/>
  <c r="BU2069" i="1"/>
  <c r="BV2069" i="1"/>
  <c r="BC2070" i="1"/>
  <c r="BU2070" i="1"/>
  <c r="BV2070" i="1"/>
  <c r="BC2071" i="1"/>
  <c r="BU2071" i="1"/>
  <c r="BV2071" i="1"/>
  <c r="BC2072" i="1"/>
  <c r="BU2072" i="1"/>
  <c r="BV2072" i="1"/>
  <c r="BC4259" i="1"/>
  <c r="BU4259" i="1"/>
  <c r="BV4259" i="1"/>
  <c r="BC4260" i="1"/>
  <c r="BU4260" i="1"/>
  <c r="BV4260" i="1"/>
  <c r="BC3537" i="1"/>
  <c r="BU3537" i="1"/>
  <c r="BV3537" i="1"/>
  <c r="BC3538" i="1"/>
  <c r="BU3538" i="1"/>
  <c r="BV3538" i="1"/>
  <c r="BC2073" i="1"/>
  <c r="BU2073" i="1"/>
  <c r="BV2073" i="1"/>
  <c r="BC3539" i="1"/>
  <c r="BU3539" i="1"/>
  <c r="BV3539" i="1"/>
  <c r="BC2074" i="1"/>
  <c r="BU2074" i="1"/>
  <c r="BV2074" i="1"/>
  <c r="BC3540" i="1"/>
  <c r="BU3540" i="1"/>
  <c r="BV3540" i="1"/>
  <c r="BC2075" i="1"/>
  <c r="BU2075" i="1"/>
  <c r="BV2075" i="1"/>
  <c r="BC3541" i="1"/>
  <c r="BU3541" i="1"/>
  <c r="BV3541" i="1"/>
  <c r="BC3542" i="1"/>
  <c r="BU3542" i="1"/>
  <c r="BV3542" i="1"/>
  <c r="BC2076" i="1"/>
  <c r="BU2076" i="1"/>
  <c r="BV2076" i="1"/>
  <c r="BC2077" i="1"/>
  <c r="BU2077" i="1"/>
  <c r="BV2077" i="1"/>
  <c r="BC2078" i="1"/>
  <c r="BU2078" i="1"/>
  <c r="BV2078" i="1"/>
  <c r="BC2079" i="1"/>
  <c r="BU2079" i="1"/>
  <c r="BV2079" i="1"/>
  <c r="BC2080" i="1"/>
  <c r="BU2080" i="1"/>
  <c r="BV2080" i="1"/>
  <c r="BC2081" i="1"/>
  <c r="BU2081" i="1"/>
  <c r="BV2081" i="1"/>
  <c r="BC2082" i="1"/>
  <c r="BU2082" i="1"/>
  <c r="BV2082" i="1"/>
  <c r="BC3543" i="1"/>
  <c r="BU3543" i="1"/>
  <c r="BV3543" i="1"/>
  <c r="BC2083" i="1"/>
  <c r="BU2083" i="1"/>
  <c r="BV2083" i="1"/>
  <c r="BC3855" i="1"/>
  <c r="BU3855" i="1"/>
  <c r="BV3855" i="1"/>
  <c r="BC3856" i="1"/>
  <c r="BU3856" i="1"/>
  <c r="BV3856" i="1"/>
  <c r="BC3544" i="1"/>
  <c r="BU3544" i="1"/>
  <c r="BV3544" i="1"/>
  <c r="BC2084" i="1"/>
  <c r="BU2084" i="1"/>
  <c r="BV2084" i="1"/>
  <c r="BC2085" i="1"/>
  <c r="BU2085" i="1"/>
  <c r="BV2085" i="1"/>
  <c r="BC2086" i="1"/>
  <c r="BU2086" i="1"/>
  <c r="BV2086" i="1"/>
  <c r="BC2087" i="1"/>
  <c r="BU2087" i="1"/>
  <c r="BV2087" i="1"/>
  <c r="BC3545" i="1"/>
  <c r="BU3545" i="1"/>
  <c r="BV3545" i="1"/>
  <c r="BC2088" i="1"/>
  <c r="BU2088" i="1"/>
  <c r="BV2088" i="1"/>
  <c r="BC2089" i="1"/>
  <c r="BU2089" i="1"/>
  <c r="BV2089" i="1"/>
  <c r="BC2090" i="1"/>
  <c r="BU2090" i="1"/>
  <c r="BV2090" i="1"/>
  <c r="BC3857" i="1"/>
  <c r="BU3857" i="1"/>
  <c r="BV3857" i="1"/>
  <c r="BC3546" i="1"/>
  <c r="BU3546" i="1"/>
  <c r="BV3546" i="1"/>
  <c r="BC3547" i="1"/>
  <c r="BU3547" i="1"/>
  <c r="BV3547" i="1"/>
  <c r="BC3548" i="1"/>
  <c r="BU3548" i="1"/>
  <c r="BV3548" i="1"/>
  <c r="BC3549" i="1"/>
  <c r="BU3549" i="1"/>
  <c r="BV3549" i="1"/>
  <c r="BC3550" i="1"/>
  <c r="BU3550" i="1"/>
  <c r="BV3550" i="1"/>
  <c r="BC4261" i="1"/>
  <c r="BU4261" i="1"/>
  <c r="BV4261" i="1"/>
  <c r="BC2091" i="1"/>
  <c r="BU2091" i="1"/>
  <c r="BV2091" i="1"/>
  <c r="BC3551" i="1"/>
  <c r="BU3551" i="1"/>
  <c r="BV3551" i="1"/>
  <c r="BC3552" i="1"/>
  <c r="BU3552" i="1"/>
  <c r="BV3552" i="1"/>
  <c r="BC2092" i="1"/>
  <c r="BU2092" i="1"/>
  <c r="BV2092" i="1"/>
  <c r="BC4262" i="1"/>
  <c r="BU4262" i="1"/>
  <c r="BV4262" i="1"/>
  <c r="BC3553" i="1"/>
  <c r="BU3553" i="1"/>
  <c r="BV3553" i="1"/>
  <c r="BC2093" i="1"/>
  <c r="BU2093" i="1"/>
  <c r="BV2093" i="1"/>
  <c r="BC2094" i="1"/>
  <c r="BU2094" i="1"/>
  <c r="BV2094" i="1"/>
  <c r="BC2095" i="1"/>
  <c r="BU2095" i="1"/>
  <c r="BV2095" i="1"/>
  <c r="BC2096" i="1"/>
  <c r="BU2096" i="1"/>
  <c r="BV2096" i="1"/>
  <c r="BC3554" i="1"/>
  <c r="BU3554" i="1"/>
  <c r="BV3554" i="1"/>
  <c r="BC2097" i="1"/>
  <c r="BU2097" i="1"/>
  <c r="BV2097" i="1"/>
  <c r="BC2098" i="1"/>
  <c r="BU2098" i="1"/>
  <c r="BV2098" i="1"/>
  <c r="BC4263" i="1"/>
  <c r="BU4263" i="1"/>
  <c r="BV4263" i="1"/>
  <c r="BC2099" i="1"/>
  <c r="BU2099" i="1"/>
  <c r="BV2099" i="1"/>
  <c r="BC4264" i="1"/>
  <c r="BU4264" i="1"/>
  <c r="BV4264" i="1"/>
  <c r="BC2100" i="1"/>
  <c r="BU2100" i="1"/>
  <c r="BV2100" i="1"/>
  <c r="BC2101" i="1"/>
  <c r="BU2101" i="1"/>
  <c r="BV2101" i="1"/>
  <c r="BC2102" i="1"/>
  <c r="BU2102" i="1"/>
  <c r="BV2102" i="1"/>
  <c r="BC4265" i="1"/>
  <c r="BU4265" i="1"/>
  <c r="BV4265" i="1"/>
  <c r="BC4266" i="1"/>
  <c r="BU4266" i="1"/>
  <c r="BV4266" i="1"/>
  <c r="BC2103" i="1"/>
  <c r="BU2103" i="1"/>
  <c r="BV2103" i="1"/>
  <c r="BC2104" i="1"/>
  <c r="BU2104" i="1"/>
  <c r="BV2104" i="1"/>
  <c r="BC2105" i="1"/>
  <c r="BU2105" i="1"/>
  <c r="BV2105" i="1"/>
  <c r="BC2106" i="1"/>
  <c r="BU2106" i="1"/>
  <c r="BV2106" i="1"/>
  <c r="BC2107" i="1"/>
  <c r="BU2107" i="1"/>
  <c r="BV2107" i="1"/>
  <c r="BC2108" i="1"/>
  <c r="BU2108" i="1"/>
  <c r="BV2108" i="1"/>
  <c r="BC2109" i="1"/>
  <c r="BU2109" i="1"/>
  <c r="BV2109" i="1"/>
  <c r="BC2110" i="1"/>
  <c r="BU2110" i="1"/>
  <c r="BV2110" i="1"/>
  <c r="BC2111" i="1"/>
  <c r="BU2111" i="1"/>
  <c r="BV2111" i="1"/>
  <c r="BC3555" i="1"/>
  <c r="BU3555" i="1"/>
  <c r="BV3555" i="1"/>
  <c r="BC4267" i="1"/>
  <c r="BU4267" i="1"/>
  <c r="BV4267" i="1"/>
  <c r="BC2112" i="1"/>
  <c r="BU2112" i="1"/>
  <c r="BV2112" i="1"/>
  <c r="BC2113" i="1"/>
  <c r="BU2113" i="1"/>
  <c r="BV2113" i="1"/>
  <c r="BC3556" i="1"/>
  <c r="BU3556" i="1"/>
  <c r="BV3556" i="1"/>
  <c r="BC2114" i="1"/>
  <c r="BU2114" i="1"/>
  <c r="BV2114" i="1"/>
  <c r="BC2115" i="1"/>
  <c r="BU2115" i="1"/>
  <c r="BV2115" i="1"/>
  <c r="BC2116" i="1"/>
  <c r="BU2116" i="1"/>
  <c r="BV2116" i="1"/>
  <c r="BC2117" i="1"/>
  <c r="BU2117" i="1"/>
  <c r="BV2117" i="1"/>
  <c r="BC2118" i="1"/>
  <c r="BU2118" i="1"/>
  <c r="BV2118" i="1"/>
  <c r="BC3557" i="1"/>
  <c r="BU3557" i="1"/>
  <c r="BV3557" i="1"/>
  <c r="BC2119" i="1"/>
  <c r="BU2119" i="1"/>
  <c r="BV2119" i="1"/>
  <c r="BC2120" i="1"/>
  <c r="BU2120" i="1"/>
  <c r="BV2120" i="1"/>
  <c r="BC3558" i="1"/>
  <c r="BU3558" i="1"/>
  <c r="BV3558" i="1"/>
  <c r="BC2121" i="1"/>
  <c r="BU2121" i="1"/>
  <c r="BV2121" i="1"/>
  <c r="BC3559" i="1"/>
  <c r="BU3559" i="1"/>
  <c r="BV3559" i="1"/>
  <c r="BC2122" i="1"/>
  <c r="BU2122" i="1"/>
  <c r="BV2122" i="1"/>
  <c r="BC3560" i="1"/>
  <c r="BU3560" i="1"/>
  <c r="BV3560" i="1"/>
  <c r="BC2123" i="1"/>
  <c r="BU2123" i="1"/>
  <c r="BV2123" i="1"/>
  <c r="BC2124" i="1"/>
  <c r="BU2124" i="1"/>
  <c r="BV2124" i="1"/>
  <c r="BC2125" i="1"/>
  <c r="BU2125" i="1"/>
  <c r="BV2125" i="1"/>
  <c r="BC2126" i="1"/>
  <c r="BU2126" i="1"/>
  <c r="BV2126" i="1"/>
  <c r="BC2127" i="1"/>
  <c r="BU2127" i="1"/>
  <c r="BV2127" i="1"/>
  <c r="BC4268" i="1"/>
  <c r="BU4268" i="1"/>
  <c r="BV4268" i="1"/>
  <c r="BC2128" i="1"/>
  <c r="BU2128" i="1"/>
  <c r="BV2128" i="1"/>
  <c r="BC2129" i="1"/>
  <c r="BU2129" i="1"/>
  <c r="BV2129" i="1"/>
  <c r="BC2130" i="1"/>
  <c r="BU2130" i="1"/>
  <c r="BV2130" i="1"/>
  <c r="BC3561" i="1"/>
  <c r="BU3561" i="1"/>
  <c r="BV3561" i="1"/>
  <c r="BC2131" i="1"/>
  <c r="BU2131" i="1"/>
  <c r="BV2131" i="1"/>
  <c r="BC2132" i="1"/>
  <c r="BU2132" i="1"/>
  <c r="BV2132" i="1"/>
  <c r="BC2133" i="1"/>
  <c r="BU2133" i="1"/>
  <c r="BV2133" i="1"/>
  <c r="BC4269" i="1"/>
  <c r="BU4269" i="1"/>
  <c r="BV4269" i="1"/>
  <c r="BC3562" i="1"/>
  <c r="BU3562" i="1"/>
  <c r="BV3562" i="1"/>
  <c r="BC2134" i="1"/>
  <c r="BU2134" i="1"/>
  <c r="BV2134" i="1"/>
  <c r="BC2135" i="1"/>
  <c r="BU2135" i="1"/>
  <c r="BV2135" i="1"/>
  <c r="BC2136" i="1"/>
  <c r="BU2136" i="1"/>
  <c r="BV2136" i="1"/>
  <c r="BC3563" i="1"/>
  <c r="BU3563" i="1"/>
  <c r="BV3563" i="1"/>
  <c r="BC4270" i="1"/>
  <c r="BU4270" i="1"/>
  <c r="BV4270" i="1"/>
  <c r="BC2137" i="1"/>
  <c r="BU2137" i="1"/>
  <c r="BV2137" i="1"/>
  <c r="BC2138" i="1"/>
  <c r="BU2138" i="1"/>
  <c r="BV2138" i="1"/>
  <c r="BC3564" i="1"/>
  <c r="BU3564" i="1"/>
  <c r="BV3564" i="1"/>
  <c r="BC4271" i="1"/>
  <c r="BU4271" i="1"/>
  <c r="BV4271" i="1"/>
  <c r="BC2139" i="1"/>
  <c r="BU2139" i="1"/>
  <c r="BV2139" i="1"/>
  <c r="BC2140" i="1"/>
  <c r="BU2140" i="1"/>
  <c r="BV2140" i="1"/>
  <c r="BC3565" i="1"/>
  <c r="BU3565" i="1"/>
  <c r="BV3565" i="1"/>
  <c r="BC3566" i="1"/>
  <c r="BU3566" i="1"/>
  <c r="BV3566" i="1"/>
  <c r="BC2141" i="1"/>
  <c r="BU2141" i="1"/>
  <c r="BV2141" i="1"/>
  <c r="BC4272" i="1"/>
  <c r="BU4272" i="1"/>
  <c r="BV4272" i="1"/>
  <c r="BC4273" i="1"/>
  <c r="BU4273" i="1"/>
  <c r="BV4273" i="1"/>
  <c r="BC2142" i="1"/>
  <c r="BU2142" i="1"/>
  <c r="BV2142" i="1"/>
  <c r="BC2143" i="1"/>
  <c r="BU2143" i="1"/>
  <c r="BV2143" i="1"/>
  <c r="BC2144" i="1"/>
  <c r="BU2144" i="1"/>
  <c r="BV2144" i="1"/>
  <c r="BC2145" i="1"/>
  <c r="BU2145" i="1"/>
  <c r="BV2145" i="1"/>
  <c r="BC2146" i="1"/>
  <c r="BU2146" i="1"/>
  <c r="BV2146" i="1"/>
  <c r="BC3567" i="1"/>
  <c r="BU3567" i="1"/>
  <c r="BV3567" i="1"/>
  <c r="BC2147" i="1"/>
  <c r="BU2147" i="1"/>
  <c r="BV2147" i="1"/>
  <c r="BC2148" i="1"/>
  <c r="BU2148" i="1"/>
  <c r="BV2148" i="1"/>
  <c r="BC2149" i="1"/>
  <c r="BU2149" i="1"/>
  <c r="BV2149" i="1"/>
  <c r="BC2150" i="1"/>
  <c r="BU2150" i="1"/>
  <c r="BV2150" i="1"/>
  <c r="BC2151" i="1"/>
  <c r="BU2151" i="1"/>
  <c r="BV2151" i="1"/>
  <c r="BC2152" i="1"/>
  <c r="BU2152" i="1"/>
  <c r="BV2152" i="1"/>
  <c r="BC2153" i="1"/>
  <c r="BU2153" i="1"/>
  <c r="BV2153" i="1"/>
  <c r="BC3568" i="1"/>
  <c r="BU3568" i="1"/>
  <c r="BV3568" i="1"/>
  <c r="BC3569" i="1"/>
  <c r="BU3569" i="1"/>
  <c r="BV3569" i="1"/>
  <c r="BC3570" i="1"/>
  <c r="BU3570" i="1"/>
  <c r="BV3570" i="1"/>
  <c r="BC2154" i="1"/>
  <c r="BU2154" i="1"/>
  <c r="BV2154" i="1"/>
  <c r="BC3571" i="1"/>
  <c r="BU3571" i="1"/>
  <c r="BV3571" i="1"/>
  <c r="BC4274" i="1"/>
  <c r="BU4274" i="1"/>
  <c r="BV4274" i="1"/>
  <c r="BC3572" i="1"/>
  <c r="BU3572" i="1"/>
  <c r="BV3572" i="1"/>
  <c r="BC3573" i="1"/>
  <c r="BU3573" i="1"/>
  <c r="BV3573" i="1"/>
  <c r="BC2155" i="1"/>
  <c r="BU2155" i="1"/>
  <c r="BV2155" i="1"/>
  <c r="BC3574" i="1"/>
  <c r="BU3574" i="1"/>
  <c r="BV3574" i="1"/>
  <c r="BC2156" i="1"/>
  <c r="BU2156" i="1"/>
  <c r="BV2156" i="1"/>
  <c r="BC2157" i="1"/>
  <c r="BU2157" i="1"/>
  <c r="BV2157" i="1"/>
  <c r="BC2158" i="1"/>
  <c r="BU2158" i="1"/>
  <c r="BV2158" i="1"/>
  <c r="BC2159" i="1"/>
  <c r="BU2159" i="1"/>
  <c r="BV2159" i="1"/>
  <c r="BC2160" i="1"/>
  <c r="BU2160" i="1"/>
  <c r="BV2160" i="1"/>
  <c r="BC2161" i="1"/>
  <c r="BU2161" i="1"/>
  <c r="BV2161" i="1"/>
  <c r="BC3858" i="1"/>
  <c r="BU3858" i="1"/>
  <c r="BV3858" i="1"/>
  <c r="BC2162" i="1"/>
  <c r="BU2162" i="1"/>
  <c r="BV2162" i="1"/>
  <c r="BC2163" i="1"/>
  <c r="BU2163" i="1"/>
  <c r="BV2163" i="1"/>
  <c r="BC2164" i="1"/>
  <c r="BU2164" i="1"/>
  <c r="BV2164" i="1"/>
  <c r="BC2165" i="1"/>
  <c r="BU2165" i="1"/>
  <c r="BV2165" i="1"/>
  <c r="BC4275" i="1"/>
  <c r="BU4275" i="1"/>
  <c r="BV4275" i="1"/>
  <c r="BC2166" i="1"/>
  <c r="BU2166" i="1"/>
  <c r="BV2166" i="1"/>
  <c r="BC2167" i="1"/>
  <c r="BU2167" i="1"/>
  <c r="BV2167" i="1"/>
  <c r="BC3575" i="1"/>
  <c r="BU3575" i="1"/>
  <c r="BV3575" i="1"/>
  <c r="BC2168" i="1"/>
  <c r="BU2168" i="1"/>
  <c r="BV2168" i="1"/>
  <c r="BC2169" i="1"/>
  <c r="BU2169" i="1"/>
  <c r="BV2169" i="1"/>
  <c r="BC2170" i="1"/>
  <c r="BU2170" i="1"/>
  <c r="BV2170" i="1"/>
  <c r="BC4276" i="1"/>
  <c r="BU4276" i="1"/>
  <c r="BV4276" i="1"/>
  <c r="BC3576" i="1"/>
  <c r="BU3576" i="1"/>
  <c r="BV3576" i="1"/>
  <c r="BC4277" i="1"/>
  <c r="BU4277" i="1"/>
  <c r="BV4277" i="1"/>
  <c r="BC3577" i="1"/>
  <c r="BU3577" i="1"/>
  <c r="BV3577" i="1"/>
  <c r="BC4278" i="1"/>
  <c r="BU4278" i="1"/>
  <c r="BV4278" i="1"/>
  <c r="BC3578" i="1"/>
  <c r="BU3578" i="1"/>
  <c r="BV3578" i="1"/>
  <c r="BC3579" i="1"/>
  <c r="BU3579" i="1"/>
  <c r="BV3579" i="1"/>
  <c r="BC3580" i="1"/>
  <c r="BU3580" i="1"/>
  <c r="BV3580" i="1"/>
  <c r="BC2171" i="1"/>
  <c r="BU2171" i="1"/>
  <c r="BV2171" i="1"/>
  <c r="BC3581" i="1"/>
  <c r="BU3581" i="1"/>
  <c r="BV3581" i="1"/>
  <c r="BC4279" i="1"/>
  <c r="BU4279" i="1"/>
  <c r="BV4279" i="1"/>
  <c r="BC3582" i="1"/>
  <c r="BU3582" i="1"/>
  <c r="BV3582" i="1"/>
  <c r="BC2172" i="1"/>
  <c r="BU2172" i="1"/>
  <c r="BV2172" i="1"/>
  <c r="BC2173" i="1"/>
  <c r="BU2173" i="1"/>
  <c r="BV2173" i="1"/>
  <c r="BC3583" i="1"/>
  <c r="BU3583" i="1"/>
  <c r="BV3583" i="1"/>
  <c r="BC3584" i="1"/>
  <c r="BU3584" i="1"/>
  <c r="BV3584" i="1"/>
  <c r="BC2174" i="1"/>
  <c r="BU2174" i="1"/>
  <c r="BV2174" i="1"/>
  <c r="BC2175" i="1"/>
  <c r="BU2175" i="1"/>
  <c r="BV2175" i="1"/>
  <c r="BC2176" i="1"/>
  <c r="BU2176" i="1"/>
  <c r="BV2176" i="1"/>
  <c r="BC2177" i="1"/>
  <c r="BU2177" i="1"/>
  <c r="BV2177" i="1"/>
  <c r="BC2178" i="1"/>
  <c r="BU2178" i="1"/>
  <c r="BV2178" i="1"/>
  <c r="BC3585" i="1"/>
  <c r="BU3585" i="1"/>
  <c r="BV3585" i="1"/>
  <c r="BC3859" i="1"/>
  <c r="BU3859" i="1"/>
  <c r="BV3859" i="1"/>
  <c r="BC2179" i="1"/>
  <c r="BU2179" i="1"/>
  <c r="BV2179" i="1"/>
  <c r="BC2180" i="1"/>
  <c r="BU2180" i="1"/>
  <c r="BV2180" i="1"/>
  <c r="BC4280" i="1"/>
  <c r="BU4280" i="1"/>
  <c r="BV4280" i="1"/>
  <c r="BC3586" i="1"/>
  <c r="BU3586" i="1"/>
  <c r="BV3586" i="1"/>
  <c r="BC2181" i="1"/>
  <c r="BU2181" i="1"/>
  <c r="BV2181" i="1"/>
  <c r="BC3587" i="1"/>
  <c r="BU3587" i="1"/>
  <c r="BV3587" i="1"/>
  <c r="BC3588" i="1"/>
  <c r="BU3588" i="1"/>
  <c r="BV3588" i="1"/>
  <c r="BC2182" i="1"/>
  <c r="BU2182" i="1"/>
  <c r="BV2182" i="1"/>
  <c r="BC3902" i="1"/>
  <c r="BU3902" i="1"/>
  <c r="BV3902" i="1"/>
  <c r="BC3589" i="1"/>
  <c r="BU3589" i="1"/>
  <c r="BV3589" i="1"/>
  <c r="BC3590" i="1"/>
  <c r="BU3590" i="1"/>
  <c r="BV3590" i="1"/>
  <c r="BC3591" i="1"/>
  <c r="BU3591" i="1"/>
  <c r="BV3591" i="1"/>
  <c r="BC3592" i="1"/>
  <c r="BU3592" i="1"/>
  <c r="BV3592" i="1"/>
  <c r="BC3593" i="1"/>
  <c r="BU3593" i="1"/>
  <c r="BV3593" i="1"/>
  <c r="BC3594" i="1"/>
  <c r="BU3594" i="1"/>
  <c r="BV3594" i="1"/>
  <c r="BC2183" i="1"/>
  <c r="BU2183" i="1"/>
  <c r="BV2183" i="1"/>
  <c r="BC2184" i="1"/>
  <c r="BU2184" i="1"/>
  <c r="BV2184" i="1"/>
  <c r="BC3595" i="1"/>
  <c r="BU3595" i="1"/>
  <c r="BV3595" i="1"/>
  <c r="BC2185" i="1"/>
  <c r="BU2185" i="1"/>
  <c r="BV2185" i="1"/>
  <c r="BC3596" i="1"/>
  <c r="BU3596" i="1"/>
  <c r="BV3596" i="1"/>
  <c r="BC3597" i="1"/>
  <c r="BU3597" i="1"/>
  <c r="BV3597" i="1"/>
  <c r="BC2186" i="1"/>
  <c r="BU2186" i="1"/>
  <c r="BV2186" i="1"/>
  <c r="BC3598" i="1"/>
  <c r="BU3598" i="1"/>
  <c r="BV3598" i="1"/>
  <c r="CB3598" i="1"/>
  <c r="BC2187" i="1"/>
  <c r="BU2187" i="1"/>
  <c r="BV2187" i="1"/>
  <c r="BC2188" i="1"/>
  <c r="BU2188" i="1"/>
  <c r="BV2188" i="1"/>
  <c r="BC2189" i="1"/>
  <c r="BU2189" i="1"/>
  <c r="BV2189" i="1"/>
  <c r="BC3599" i="1"/>
  <c r="BU3599" i="1"/>
  <c r="BV3599" i="1"/>
  <c r="BC3600" i="1"/>
  <c r="BU3600" i="1"/>
  <c r="BV3600" i="1"/>
  <c r="BC3601" i="1"/>
  <c r="BU3601" i="1"/>
  <c r="BV3601" i="1"/>
  <c r="BC2190" i="1"/>
  <c r="BU2190" i="1"/>
  <c r="BV2190" i="1"/>
  <c r="BC3602" i="1"/>
  <c r="BU3602" i="1"/>
  <c r="BV3602" i="1"/>
  <c r="BC4281" i="1"/>
  <c r="BU4281" i="1"/>
  <c r="BV4281" i="1"/>
  <c r="BC2191" i="1"/>
  <c r="BU2191" i="1"/>
  <c r="BV2191" i="1"/>
  <c r="BC4282" i="1"/>
  <c r="BU4282" i="1"/>
  <c r="BV4282" i="1"/>
  <c r="BC2192" i="1"/>
  <c r="BU2192" i="1"/>
  <c r="BV2192" i="1"/>
  <c r="BC3603" i="1"/>
  <c r="BU3603" i="1"/>
  <c r="BV3603" i="1"/>
  <c r="BC2193" i="1"/>
  <c r="BU2193" i="1"/>
  <c r="BV2193" i="1"/>
  <c r="BC2194" i="1"/>
  <c r="BU2194" i="1"/>
  <c r="BV2194" i="1"/>
  <c r="BC2195" i="1"/>
  <c r="BU2195" i="1"/>
  <c r="BV2195" i="1"/>
  <c r="BC4283" i="1"/>
  <c r="BU4283" i="1"/>
  <c r="BV4283" i="1"/>
  <c r="BC2196" i="1"/>
  <c r="BU2196" i="1"/>
  <c r="BV2196" i="1"/>
  <c r="BC2197" i="1"/>
  <c r="BU2197" i="1"/>
  <c r="BV2197" i="1"/>
  <c r="BC2198" i="1"/>
  <c r="BU2198" i="1"/>
  <c r="BV2198" i="1"/>
  <c r="BC3604" i="1"/>
  <c r="BU3604" i="1"/>
  <c r="BV3604" i="1"/>
  <c r="BC3605" i="1"/>
  <c r="BU3605" i="1"/>
  <c r="BV3605" i="1"/>
  <c r="BC4284" i="1"/>
  <c r="BU4284" i="1"/>
  <c r="BV4284" i="1"/>
  <c r="BC4285" i="1"/>
  <c r="BU4285" i="1"/>
  <c r="BV4285" i="1"/>
  <c r="BC4286" i="1"/>
  <c r="BU4286" i="1"/>
  <c r="BV4286" i="1"/>
  <c r="BC3606" i="1"/>
  <c r="BU3606" i="1"/>
  <c r="BV3606" i="1"/>
  <c r="BC2199" i="1"/>
  <c r="BU2199" i="1"/>
  <c r="BV2199" i="1"/>
  <c r="BC2200" i="1"/>
  <c r="BU2200" i="1"/>
  <c r="BV2200" i="1"/>
  <c r="BC2201" i="1"/>
  <c r="BU2201" i="1"/>
  <c r="BV2201" i="1"/>
  <c r="BC2202" i="1"/>
  <c r="BU2202" i="1"/>
  <c r="BV2202" i="1"/>
  <c r="BC2203" i="1"/>
  <c r="BU2203" i="1"/>
  <c r="BV2203" i="1"/>
  <c r="BC2204" i="1"/>
  <c r="BU2204" i="1"/>
  <c r="BV2204" i="1"/>
  <c r="BC2205" i="1"/>
  <c r="BU2205" i="1"/>
  <c r="BV2205" i="1"/>
  <c r="BC2206" i="1"/>
  <c r="BU2206" i="1"/>
  <c r="BV2206" i="1"/>
  <c r="BC2207" i="1"/>
  <c r="BU2207" i="1"/>
  <c r="BV2207" i="1"/>
  <c r="BC2208" i="1"/>
  <c r="BU2208" i="1"/>
  <c r="BV2208" i="1"/>
  <c r="BC4287" i="1"/>
  <c r="BU4287" i="1"/>
  <c r="BV4287" i="1"/>
  <c r="BC2209" i="1"/>
  <c r="BU2209" i="1"/>
  <c r="BV2209" i="1"/>
  <c r="BC3903" i="1"/>
  <c r="BU3903" i="1"/>
  <c r="BV3903" i="1"/>
  <c r="BC3607" i="1"/>
  <c r="BU3607" i="1"/>
  <c r="BV3607" i="1"/>
  <c r="BC4288" i="1"/>
  <c r="BU4288" i="1"/>
  <c r="BV4288" i="1"/>
  <c r="BC2210" i="1"/>
  <c r="BU2210" i="1"/>
  <c r="BV2210" i="1"/>
  <c r="BC4289" i="1"/>
  <c r="BU4289" i="1"/>
  <c r="BV4289" i="1"/>
  <c r="BC4290" i="1"/>
  <c r="BU4290" i="1"/>
  <c r="BV4290" i="1"/>
  <c r="BC3608" i="1"/>
  <c r="BU3608" i="1"/>
  <c r="BV3608" i="1"/>
  <c r="BC2211" i="1"/>
  <c r="BU2211" i="1"/>
  <c r="BV2211" i="1"/>
  <c r="BC2212" i="1"/>
  <c r="BU2212" i="1"/>
  <c r="BV2212" i="1"/>
  <c r="BC4291" i="1"/>
  <c r="BU4291" i="1"/>
  <c r="BV4291" i="1"/>
  <c r="BC3609" i="1"/>
  <c r="BU3609" i="1"/>
  <c r="BV3609" i="1"/>
  <c r="BC4292" i="1"/>
  <c r="BU4292" i="1"/>
  <c r="BV4292" i="1"/>
  <c r="BC3610" i="1"/>
  <c r="BU3610" i="1"/>
  <c r="BV3610" i="1"/>
  <c r="BC2213" i="1"/>
  <c r="BU2213" i="1"/>
  <c r="BV2213" i="1"/>
  <c r="BC2214" i="1"/>
  <c r="BU2214" i="1"/>
  <c r="BV2214" i="1"/>
  <c r="BC2215" i="1"/>
  <c r="BU2215" i="1"/>
  <c r="BV2215" i="1"/>
  <c r="BC2216" i="1"/>
  <c r="BU2216" i="1"/>
  <c r="BV2216" i="1"/>
  <c r="BC4293" i="1"/>
  <c r="BU4293" i="1"/>
  <c r="BV4293" i="1"/>
  <c r="BC2217" i="1"/>
  <c r="BU2217" i="1"/>
  <c r="BV2217" i="1"/>
  <c r="BC2218" i="1"/>
  <c r="BU2218" i="1"/>
  <c r="BV2218" i="1"/>
  <c r="BC2219" i="1"/>
  <c r="BU2219" i="1"/>
  <c r="BV2219" i="1"/>
  <c r="BC2220" i="1"/>
  <c r="BU2220" i="1"/>
  <c r="BV2220" i="1"/>
  <c r="BC2221" i="1"/>
  <c r="BU2221" i="1"/>
  <c r="BV2221" i="1"/>
  <c r="BC3611" i="1"/>
  <c r="BU3611" i="1"/>
  <c r="BV3611" i="1"/>
  <c r="BC3612" i="1"/>
  <c r="BU3612" i="1"/>
  <c r="BV3612" i="1"/>
  <c r="BC4294" i="1"/>
  <c r="BU4294" i="1"/>
  <c r="BV4294" i="1"/>
  <c r="BC2222" i="1"/>
  <c r="BU2222" i="1"/>
  <c r="BV2222" i="1"/>
  <c r="BC2223" i="1"/>
  <c r="BU2223" i="1"/>
  <c r="BV2223" i="1"/>
  <c r="BC2224" i="1"/>
  <c r="BU2224" i="1"/>
  <c r="BV2224" i="1"/>
  <c r="BC2225" i="1"/>
  <c r="BU2225" i="1"/>
  <c r="BV2225" i="1"/>
  <c r="BC2226" i="1"/>
  <c r="BU2226" i="1"/>
  <c r="BV2226" i="1"/>
  <c r="BC2227" i="1"/>
  <c r="BU2227" i="1"/>
  <c r="BV2227" i="1"/>
  <c r="BC2228" i="1"/>
  <c r="BU2228" i="1"/>
  <c r="BV2228" i="1"/>
  <c r="BC2229" i="1"/>
  <c r="BU2229" i="1"/>
  <c r="BV2229" i="1"/>
  <c r="BC2230" i="1"/>
  <c r="BU2230" i="1"/>
  <c r="BV2230" i="1"/>
  <c r="BC2231" i="1"/>
  <c r="BU2231" i="1"/>
  <c r="BV2231" i="1"/>
  <c r="BC2232" i="1"/>
  <c r="BU2232" i="1"/>
  <c r="BV2232" i="1"/>
  <c r="BC3904" i="1"/>
  <c r="BU3904" i="1"/>
  <c r="BV3904" i="1"/>
  <c r="BC2233" i="1"/>
  <c r="BU2233" i="1"/>
  <c r="BV2233" i="1"/>
  <c r="BC2234" i="1"/>
  <c r="BU2234" i="1"/>
  <c r="BV2234" i="1"/>
  <c r="BC3613" i="1"/>
  <c r="BU3613" i="1"/>
  <c r="BV3613" i="1"/>
  <c r="BC4295" i="1"/>
  <c r="BU4295" i="1"/>
  <c r="BV4295" i="1"/>
  <c r="BC2235" i="1"/>
  <c r="BU2235" i="1"/>
  <c r="BV2235" i="1"/>
  <c r="BC3614" i="1"/>
  <c r="BU3614" i="1"/>
  <c r="BV3614" i="1"/>
  <c r="BC2236" i="1"/>
  <c r="BU2236" i="1"/>
  <c r="BV2236" i="1"/>
  <c r="BC2237" i="1"/>
  <c r="BU2237" i="1"/>
  <c r="BV2237" i="1"/>
  <c r="BC2238" i="1"/>
  <c r="BU2238" i="1"/>
  <c r="BV2238" i="1"/>
  <c r="BC3615" i="1"/>
  <c r="BU3615" i="1"/>
  <c r="BV3615" i="1"/>
  <c r="BC2239" i="1"/>
  <c r="BU2239" i="1"/>
  <c r="BV2239" i="1"/>
  <c r="BC3616" i="1"/>
  <c r="BU3616" i="1"/>
  <c r="BV3616" i="1"/>
  <c r="BC2240" i="1"/>
  <c r="BU2240" i="1"/>
  <c r="BV2240" i="1"/>
  <c r="BC2241" i="1"/>
  <c r="BU2241" i="1"/>
  <c r="BV2241" i="1"/>
  <c r="BC2242" i="1"/>
  <c r="BU2242" i="1"/>
  <c r="BV2242" i="1"/>
  <c r="BC2243" i="1"/>
  <c r="BU2243" i="1"/>
  <c r="BV2243" i="1"/>
  <c r="BC3617" i="1"/>
  <c r="BU3617" i="1"/>
  <c r="BV3617" i="1"/>
  <c r="BC3860" i="1"/>
  <c r="BU3860" i="1"/>
  <c r="BV3860" i="1"/>
  <c r="BC2244" i="1"/>
  <c r="BU2244" i="1"/>
  <c r="BV2244" i="1"/>
  <c r="BC3618" i="1"/>
  <c r="BU3618" i="1"/>
  <c r="BV3618" i="1"/>
  <c r="BC3619" i="1"/>
  <c r="BU3619" i="1"/>
  <c r="BV3619" i="1"/>
  <c r="BC3620" i="1"/>
  <c r="BU3620" i="1"/>
  <c r="BV3620" i="1"/>
  <c r="CB3620" i="1"/>
  <c r="BC2245" i="1"/>
  <c r="BU2245" i="1"/>
  <c r="BV2245" i="1"/>
  <c r="BC3621" i="1"/>
  <c r="BU3621" i="1"/>
  <c r="BV3621" i="1"/>
  <c r="BC2246" i="1"/>
  <c r="BU2246" i="1"/>
  <c r="BV2246" i="1"/>
  <c r="BC4296" i="1"/>
  <c r="BU4296" i="1"/>
  <c r="BV4296" i="1"/>
  <c r="BC2247" i="1"/>
  <c r="BU2247" i="1"/>
  <c r="BV2247" i="1"/>
  <c r="BC2248" i="1"/>
  <c r="BU2248" i="1"/>
  <c r="BV2248" i="1"/>
  <c r="BC2249" i="1"/>
  <c r="BU2249" i="1"/>
  <c r="BV2249" i="1"/>
  <c r="BC2250" i="1"/>
  <c r="BU2250" i="1"/>
  <c r="BV2250" i="1"/>
  <c r="BC3622" i="1"/>
  <c r="BU3622" i="1"/>
  <c r="BV3622" i="1"/>
  <c r="BC3623" i="1"/>
  <c r="BU3623" i="1"/>
  <c r="BV3623" i="1"/>
  <c r="BC3624" i="1"/>
  <c r="BU3624" i="1"/>
  <c r="BV3624" i="1"/>
  <c r="BC4297" i="1"/>
  <c r="BU4297" i="1"/>
  <c r="BV4297" i="1"/>
  <c r="BC3861" i="1"/>
  <c r="BU3861" i="1"/>
  <c r="BV3861" i="1"/>
  <c r="BC4298" i="1"/>
  <c r="BU4298" i="1"/>
  <c r="BV4298" i="1"/>
  <c r="BC3625" i="1"/>
  <c r="BU3625" i="1"/>
  <c r="BV3625" i="1"/>
  <c r="BC2251" i="1"/>
  <c r="BU2251" i="1"/>
  <c r="BV2251" i="1"/>
  <c r="BC3626" i="1"/>
  <c r="BU3626" i="1"/>
  <c r="BV3626" i="1"/>
  <c r="BC2252" i="1"/>
  <c r="BU2252" i="1"/>
  <c r="BV2252" i="1"/>
  <c r="BC3627" i="1"/>
  <c r="BU3627" i="1"/>
  <c r="BV3627" i="1"/>
  <c r="BC3628" i="1"/>
  <c r="BU3628" i="1"/>
  <c r="BV3628" i="1"/>
  <c r="BC3905" i="1"/>
  <c r="BU3905" i="1"/>
  <c r="BV3905" i="1"/>
  <c r="BC3629" i="1"/>
  <c r="BU3629" i="1"/>
  <c r="BV3629" i="1"/>
  <c r="BC2253" i="1"/>
  <c r="BU2253" i="1"/>
  <c r="BV2253" i="1"/>
  <c r="BC3630" i="1"/>
  <c r="BU3630" i="1"/>
  <c r="BV3630" i="1"/>
  <c r="BC2254" i="1"/>
  <c r="BU2254" i="1"/>
  <c r="BV2254" i="1"/>
  <c r="BC3631" i="1"/>
  <c r="BU3631" i="1"/>
  <c r="BV3631" i="1"/>
  <c r="BC4299" i="1"/>
  <c r="BU4299" i="1"/>
  <c r="BV4299" i="1"/>
  <c r="BC2255" i="1"/>
  <c r="BU2255" i="1"/>
  <c r="BV2255" i="1"/>
  <c r="BC3632" i="1"/>
  <c r="BU3632" i="1"/>
  <c r="BV3632" i="1"/>
  <c r="BC2256" i="1"/>
  <c r="BU2256" i="1"/>
  <c r="BV2256" i="1"/>
  <c r="BC3633" i="1"/>
  <c r="BU3633" i="1"/>
  <c r="BV3633" i="1"/>
  <c r="BC2257" i="1"/>
  <c r="BU2257" i="1"/>
  <c r="BV2257" i="1"/>
  <c r="BC3634" i="1"/>
  <c r="BU3634" i="1"/>
  <c r="BV3634" i="1"/>
  <c r="BC3906" i="1"/>
  <c r="BU3906" i="1"/>
  <c r="BV3906" i="1"/>
  <c r="BC3635" i="1"/>
  <c r="BU3635" i="1"/>
  <c r="BV3635" i="1"/>
  <c r="BC2258" i="1"/>
  <c r="BU2258" i="1"/>
  <c r="BV2258" i="1"/>
  <c r="BC4300" i="1"/>
  <c r="BU4300" i="1"/>
  <c r="BV4300" i="1"/>
  <c r="BC2259" i="1"/>
  <c r="BU2259" i="1"/>
  <c r="BV2259" i="1"/>
  <c r="BC3636" i="1"/>
  <c r="BU3636" i="1"/>
  <c r="BV3636" i="1"/>
  <c r="BC2260" i="1"/>
  <c r="BU2260" i="1"/>
  <c r="BV2260" i="1"/>
  <c r="BC3637" i="1"/>
  <c r="BU3637" i="1"/>
  <c r="BV3637" i="1"/>
  <c r="BC3638" i="1"/>
  <c r="BU3638" i="1"/>
  <c r="BV3638" i="1"/>
  <c r="BC3639" i="1"/>
  <c r="BU3639" i="1"/>
  <c r="BV3639" i="1"/>
  <c r="BC3640" i="1"/>
  <c r="BU3640" i="1"/>
  <c r="BV3640" i="1"/>
  <c r="BC2261" i="1"/>
  <c r="BU2261" i="1"/>
  <c r="BV2261" i="1"/>
  <c r="BC4301" i="1"/>
  <c r="BU4301" i="1"/>
  <c r="BV4301" i="1"/>
  <c r="BC2262" i="1"/>
  <c r="BU2262" i="1"/>
  <c r="BV2262" i="1"/>
  <c r="BC2263" i="1"/>
  <c r="BU2263" i="1"/>
  <c r="BV2263" i="1"/>
  <c r="BC3641" i="1"/>
  <c r="BU3641" i="1"/>
  <c r="BV3641" i="1"/>
  <c r="BC4302" i="1"/>
  <c r="BU4302" i="1"/>
  <c r="BV4302" i="1"/>
  <c r="BC4303" i="1"/>
  <c r="BU4303" i="1"/>
  <c r="BV4303" i="1"/>
  <c r="BC4304" i="1"/>
  <c r="BU4304" i="1"/>
  <c r="BV4304" i="1"/>
  <c r="BC4305" i="1"/>
  <c r="BU4305" i="1"/>
  <c r="BV4305" i="1"/>
  <c r="BC3642" i="1"/>
  <c r="BU3642" i="1"/>
  <c r="BV3642" i="1"/>
  <c r="BC3643" i="1"/>
  <c r="BU3643" i="1"/>
  <c r="BV3643" i="1"/>
  <c r="BC4306" i="1"/>
  <c r="BU4306" i="1"/>
  <c r="BV4306" i="1"/>
  <c r="BC2264" i="1"/>
  <c r="BU2264" i="1"/>
  <c r="BV2264" i="1"/>
  <c r="BC2265" i="1"/>
  <c r="BU2265" i="1"/>
  <c r="BV2265" i="1"/>
  <c r="BC4307" i="1"/>
  <c r="BU4307" i="1"/>
  <c r="BV4307" i="1"/>
  <c r="BC2266" i="1"/>
  <c r="BU2266" i="1"/>
  <c r="BV2266" i="1"/>
  <c r="BC2267" i="1"/>
  <c r="BU2267" i="1"/>
  <c r="BV2267" i="1"/>
  <c r="BC2268" i="1"/>
  <c r="BU2268" i="1"/>
  <c r="BV2268" i="1"/>
  <c r="BC2269" i="1"/>
  <c r="BU2269" i="1"/>
  <c r="BV2269" i="1"/>
  <c r="BC2270" i="1"/>
  <c r="BU2270" i="1"/>
  <c r="BV2270" i="1"/>
  <c r="BC3644" i="1"/>
  <c r="BU3644" i="1"/>
  <c r="BV3644" i="1"/>
  <c r="BC2271" i="1"/>
  <c r="BU2271" i="1"/>
  <c r="BV2271" i="1"/>
  <c r="BC2272" i="1"/>
  <c r="BU2272" i="1"/>
  <c r="BV2272" i="1"/>
  <c r="BC2273" i="1"/>
  <c r="BU2273" i="1"/>
  <c r="BV2273" i="1"/>
  <c r="BC2274" i="1"/>
  <c r="BU2274" i="1"/>
  <c r="BV2274" i="1"/>
  <c r="BC2275" i="1"/>
  <c r="BU2275" i="1"/>
  <c r="BV2275" i="1"/>
  <c r="BC2276" i="1"/>
  <c r="BU2276" i="1"/>
  <c r="BV2276" i="1"/>
  <c r="BC4308" i="1"/>
  <c r="BU4308" i="1"/>
  <c r="BV4308" i="1"/>
  <c r="BC4309" i="1"/>
  <c r="BU4309" i="1"/>
  <c r="BV4309" i="1"/>
  <c r="BC4310" i="1"/>
  <c r="BU4310" i="1"/>
  <c r="BV4310" i="1"/>
  <c r="BC2277" i="1"/>
  <c r="BU2277" i="1"/>
  <c r="BV2277" i="1"/>
  <c r="BC3645" i="1"/>
  <c r="BU3645" i="1"/>
  <c r="BV3645" i="1"/>
  <c r="BC2278" i="1"/>
  <c r="BU2278" i="1"/>
  <c r="BV2278" i="1"/>
  <c r="BC2279" i="1"/>
  <c r="BU2279" i="1"/>
  <c r="BV2279" i="1"/>
  <c r="BC2280" i="1"/>
  <c r="BU2280" i="1"/>
  <c r="BV2280" i="1"/>
  <c r="BC4311" i="1"/>
  <c r="BU4311" i="1"/>
  <c r="BV4311" i="1"/>
  <c r="BC2281" i="1"/>
  <c r="BU2281" i="1"/>
  <c r="BV2281" i="1"/>
  <c r="BC3646" i="1"/>
  <c r="BU3646" i="1"/>
  <c r="BV3646" i="1"/>
  <c r="BC2282" i="1"/>
  <c r="BU2282" i="1"/>
  <c r="BV2282" i="1"/>
  <c r="CB2282" i="1"/>
  <c r="BC2283" i="1"/>
  <c r="BU2283" i="1"/>
  <c r="BV2283" i="1"/>
  <c r="BC2284" i="1"/>
  <c r="BU2284" i="1"/>
  <c r="BV2284" i="1"/>
  <c r="BC2285" i="1"/>
  <c r="BU2285" i="1"/>
  <c r="BV2285" i="1"/>
  <c r="BC3647" i="1"/>
  <c r="BU3647" i="1"/>
  <c r="BV3647" i="1"/>
  <c r="BC2286" i="1"/>
  <c r="BU2286" i="1"/>
  <c r="BV2286" i="1"/>
  <c r="BC3648" i="1"/>
  <c r="BU3648" i="1"/>
  <c r="BV3648" i="1"/>
  <c r="BC2287" i="1"/>
  <c r="BU2287" i="1"/>
  <c r="BV2287" i="1"/>
  <c r="BC2288" i="1"/>
  <c r="BU2288" i="1"/>
  <c r="BV2288" i="1"/>
  <c r="BC2289" i="1"/>
  <c r="BU2289" i="1"/>
  <c r="BV2289" i="1"/>
  <c r="BC4312" i="1"/>
  <c r="BU4312" i="1"/>
  <c r="BV4312" i="1"/>
  <c r="BC2290" i="1"/>
  <c r="BU2290" i="1"/>
  <c r="BV2290" i="1"/>
  <c r="BC3649" i="1"/>
  <c r="BU3649" i="1"/>
  <c r="BV3649" i="1"/>
  <c r="BC2291" i="1"/>
  <c r="BU2291" i="1"/>
  <c r="BV2291" i="1"/>
  <c r="BC3650" i="1"/>
  <c r="BU3650" i="1"/>
  <c r="BV3650" i="1"/>
  <c r="BC2292" i="1"/>
  <c r="BU2292" i="1"/>
  <c r="BV2292" i="1"/>
  <c r="BC3651" i="1"/>
  <c r="BU3651" i="1"/>
  <c r="BV3651" i="1"/>
  <c r="BC2293" i="1"/>
  <c r="BU2293" i="1"/>
  <c r="BV2293" i="1"/>
  <c r="BC2294" i="1"/>
  <c r="BU2294" i="1"/>
  <c r="BV2294" i="1"/>
  <c r="BC3652" i="1"/>
  <c r="BU3652" i="1"/>
  <c r="BV3652" i="1"/>
  <c r="BC2295" i="1"/>
  <c r="BU2295" i="1"/>
  <c r="BV2295" i="1"/>
  <c r="BC3653" i="1"/>
  <c r="BU3653" i="1"/>
  <c r="BV3653" i="1"/>
  <c r="BC2296" i="1"/>
  <c r="BU2296" i="1"/>
  <c r="BV2296" i="1"/>
  <c r="BC2297" i="1"/>
  <c r="BU2297" i="1"/>
  <c r="BV2297" i="1"/>
  <c r="BC4313" i="1"/>
  <c r="BU4313" i="1"/>
  <c r="BV4313" i="1"/>
  <c r="BC2298" i="1"/>
  <c r="BU2298" i="1"/>
  <c r="BV2298" i="1"/>
  <c r="BC2299" i="1"/>
  <c r="BU2299" i="1"/>
  <c r="BV2299" i="1"/>
  <c r="BC2300" i="1"/>
  <c r="BU2300" i="1"/>
  <c r="BV2300" i="1"/>
  <c r="BC3654" i="1"/>
  <c r="BU3654" i="1"/>
  <c r="BV3654" i="1"/>
  <c r="BC4314" i="1"/>
  <c r="BU4314" i="1"/>
  <c r="BV4314" i="1"/>
  <c r="BC2301" i="1"/>
  <c r="BU2301" i="1"/>
  <c r="BV2301" i="1"/>
  <c r="BC3862" i="1"/>
  <c r="BU3862" i="1"/>
  <c r="BV3862" i="1"/>
  <c r="BC2302" i="1"/>
  <c r="BU2302" i="1"/>
  <c r="BV2302" i="1"/>
  <c r="BC3655" i="1"/>
  <c r="BU3655" i="1"/>
  <c r="BV3655" i="1"/>
  <c r="BC2303" i="1"/>
  <c r="BU2303" i="1"/>
  <c r="BV2303" i="1"/>
  <c r="BC2304" i="1"/>
  <c r="BU2304" i="1"/>
  <c r="BV2304" i="1"/>
  <c r="BC2305" i="1"/>
  <c r="BU2305" i="1"/>
  <c r="BV2305" i="1"/>
  <c r="BC2306" i="1"/>
  <c r="BU2306" i="1"/>
  <c r="BV2306" i="1"/>
  <c r="BC2307" i="1"/>
  <c r="BU2307" i="1"/>
  <c r="BV2307" i="1"/>
  <c r="BC2308" i="1"/>
  <c r="BU2308" i="1"/>
  <c r="BV2308" i="1"/>
  <c r="BC3863" i="1"/>
  <c r="BU3863" i="1"/>
  <c r="BV3863" i="1"/>
  <c r="BC2309" i="1"/>
  <c r="BU2309" i="1"/>
  <c r="BV2309" i="1"/>
  <c r="BC2310" i="1"/>
  <c r="BU2310" i="1"/>
  <c r="BV2310" i="1"/>
  <c r="BC2311" i="1"/>
  <c r="BU2311" i="1"/>
  <c r="BV2311" i="1"/>
  <c r="BC2312" i="1"/>
  <c r="BU2312" i="1"/>
  <c r="BV2312" i="1"/>
  <c r="BC2313" i="1"/>
  <c r="BU2313" i="1"/>
  <c r="BV2313" i="1"/>
  <c r="BC2314" i="1"/>
  <c r="BU2314" i="1"/>
  <c r="BV2314" i="1"/>
  <c r="BC3656" i="1"/>
  <c r="BU3656" i="1"/>
  <c r="BV3656" i="1"/>
  <c r="BC2315" i="1"/>
  <c r="BU2315" i="1"/>
  <c r="BV2315" i="1"/>
  <c r="BC2316" i="1"/>
  <c r="BU2316" i="1"/>
  <c r="BV2316" i="1"/>
  <c r="BC3657" i="1"/>
  <c r="BU3657" i="1"/>
  <c r="BV3657" i="1"/>
  <c r="BC3658" i="1"/>
  <c r="BU3658" i="1"/>
  <c r="BV3658" i="1"/>
  <c r="BC2317" i="1"/>
  <c r="BU2317" i="1"/>
  <c r="BV2317" i="1"/>
  <c r="BC3659" i="1"/>
  <c r="BU3659" i="1"/>
  <c r="BV3659" i="1"/>
  <c r="BC3660" i="1"/>
  <c r="BU3660" i="1"/>
  <c r="BV3660" i="1"/>
  <c r="BC2318" i="1"/>
  <c r="BU2318" i="1"/>
  <c r="BV2318" i="1"/>
  <c r="BC4315" i="1"/>
  <c r="BU4315" i="1"/>
  <c r="BV4315" i="1"/>
  <c r="BC2319" i="1"/>
  <c r="BU2319" i="1"/>
  <c r="BV2319" i="1"/>
  <c r="BC2320" i="1"/>
  <c r="BU2320" i="1"/>
  <c r="BV2320" i="1"/>
  <c r="BC2321" i="1"/>
  <c r="BU2321" i="1"/>
  <c r="BV2321" i="1"/>
  <c r="BC3661" i="1"/>
  <c r="BU3661" i="1"/>
  <c r="BV3661" i="1"/>
  <c r="BC2322" i="1"/>
  <c r="BU2322" i="1"/>
  <c r="BV2322" i="1"/>
  <c r="BC3662" i="1"/>
  <c r="BU3662" i="1"/>
  <c r="BV3662" i="1"/>
  <c r="BC3663" i="1"/>
  <c r="BU3663" i="1"/>
  <c r="BV3663" i="1"/>
  <c r="BC4316" i="1"/>
  <c r="BU4316" i="1"/>
  <c r="BV4316" i="1"/>
  <c r="BC4317" i="1"/>
  <c r="BU4317" i="1"/>
  <c r="BV4317" i="1"/>
  <c r="BC2323" i="1"/>
  <c r="BU2323" i="1"/>
  <c r="BV2323" i="1"/>
  <c r="BC4318" i="1"/>
  <c r="BU4318" i="1"/>
  <c r="BV4318" i="1"/>
  <c r="BC3664" i="1"/>
  <c r="BU3664" i="1"/>
  <c r="BV3664" i="1"/>
  <c r="BC2324" i="1"/>
  <c r="BU2324" i="1"/>
  <c r="BV2324" i="1"/>
  <c r="BC3665" i="1"/>
  <c r="BU3665" i="1"/>
  <c r="BV3665" i="1"/>
  <c r="BC2325" i="1"/>
  <c r="BU2325" i="1"/>
  <c r="BV2325" i="1"/>
  <c r="BC3666" i="1"/>
  <c r="BU3666" i="1"/>
  <c r="BV3666" i="1"/>
  <c r="BC2326" i="1"/>
  <c r="BU2326" i="1"/>
  <c r="BV2326" i="1"/>
  <c r="BC3667" i="1"/>
  <c r="BU3667" i="1"/>
  <c r="BV3667" i="1"/>
  <c r="BC3668" i="1"/>
  <c r="BU3668" i="1"/>
  <c r="BV3668" i="1"/>
  <c r="BC2327" i="1"/>
  <c r="BU2327" i="1"/>
  <c r="BV2327" i="1"/>
  <c r="BC2328" i="1"/>
  <c r="BU2328" i="1"/>
  <c r="BV2328" i="1"/>
  <c r="CB2328" i="1"/>
  <c r="BC2329" i="1"/>
  <c r="BU2329" i="1"/>
  <c r="BV2329" i="1"/>
  <c r="BC4319" i="1"/>
  <c r="BU4319" i="1"/>
  <c r="BV4319" i="1"/>
  <c r="BC2330" i="1"/>
  <c r="BU2330" i="1"/>
  <c r="BV2330" i="1"/>
  <c r="BC2331" i="1"/>
  <c r="BU2331" i="1"/>
  <c r="BV2331" i="1"/>
  <c r="BC3669" i="1"/>
  <c r="BU3669" i="1"/>
  <c r="BV3669" i="1"/>
  <c r="BC2332" i="1"/>
  <c r="BU2332" i="1"/>
  <c r="BV2332" i="1"/>
  <c r="BC2333" i="1"/>
  <c r="BU2333" i="1"/>
  <c r="BV2333" i="1"/>
  <c r="BC2334" i="1"/>
  <c r="BU2334" i="1"/>
  <c r="BV2334" i="1"/>
  <c r="BC3670" i="1"/>
  <c r="BU3670" i="1"/>
  <c r="BV3670" i="1"/>
  <c r="BC2335" i="1"/>
  <c r="BU2335" i="1"/>
  <c r="BV2335" i="1"/>
  <c r="BC2336" i="1"/>
  <c r="BU2336" i="1"/>
  <c r="BV2336" i="1"/>
  <c r="BC3671" i="1"/>
  <c r="BU3671" i="1"/>
  <c r="BV3671" i="1"/>
  <c r="BC2337" i="1"/>
  <c r="BU2337" i="1"/>
  <c r="BV2337" i="1"/>
  <c r="BC2338" i="1"/>
  <c r="BU2338" i="1"/>
  <c r="BV2338" i="1"/>
  <c r="BC2339" i="1"/>
  <c r="BU2339" i="1"/>
  <c r="BV2339" i="1"/>
  <c r="BC3672" i="1"/>
  <c r="BU3672" i="1"/>
  <c r="BV3672" i="1"/>
  <c r="BC2340" i="1"/>
  <c r="BU2340" i="1"/>
  <c r="BV2340" i="1"/>
  <c r="BC2341" i="1"/>
  <c r="BU2341" i="1"/>
  <c r="BV2341" i="1"/>
  <c r="BC2342" i="1"/>
  <c r="BU2342" i="1"/>
  <c r="BV2342" i="1"/>
  <c r="BC3673" i="1"/>
  <c r="BU3673" i="1"/>
  <c r="BV3673" i="1"/>
  <c r="BC4320" i="1"/>
  <c r="BU4320" i="1"/>
  <c r="BV4320" i="1"/>
  <c r="BC2343" i="1"/>
  <c r="BU2343" i="1"/>
  <c r="BV2343" i="1"/>
  <c r="BC2344" i="1"/>
  <c r="BU2344" i="1"/>
  <c r="BV2344" i="1"/>
  <c r="BC2345" i="1"/>
  <c r="BU2345" i="1"/>
  <c r="BV2345" i="1"/>
  <c r="CB2345" i="1"/>
  <c r="BC2346" i="1"/>
  <c r="BU2346" i="1"/>
  <c r="BV2346" i="1"/>
  <c r="BC2347" i="1"/>
  <c r="BU2347" i="1"/>
  <c r="BV2347" i="1"/>
  <c r="BC3674" i="1"/>
  <c r="BU3674" i="1"/>
  <c r="BV3674" i="1"/>
  <c r="BC4321" i="1"/>
  <c r="BU4321" i="1"/>
  <c r="BV4321" i="1"/>
  <c r="BC2348" i="1"/>
  <c r="BU2348" i="1"/>
  <c r="BV2348" i="1"/>
  <c r="BC3675" i="1"/>
  <c r="BU3675" i="1"/>
  <c r="BV3675" i="1"/>
  <c r="BC3676" i="1"/>
  <c r="BU3676" i="1"/>
  <c r="BV3676" i="1"/>
  <c r="BC2349" i="1"/>
  <c r="BU2349" i="1"/>
  <c r="BV2349" i="1"/>
  <c r="BC3677" i="1"/>
  <c r="BU3677" i="1"/>
  <c r="BV3677" i="1"/>
  <c r="BC2350" i="1"/>
  <c r="BU2350" i="1"/>
  <c r="BV2350" i="1"/>
  <c r="BC4322" i="1"/>
  <c r="BU4322" i="1"/>
  <c r="BV4322" i="1"/>
  <c r="BC2351" i="1"/>
  <c r="BU2351" i="1"/>
  <c r="BV2351" i="1"/>
  <c r="BC2352" i="1"/>
  <c r="BU2352" i="1"/>
  <c r="BV2352" i="1"/>
  <c r="BC2353" i="1"/>
  <c r="BU2353" i="1"/>
  <c r="BV2353" i="1"/>
  <c r="BC2354" i="1"/>
  <c r="BU2354" i="1"/>
  <c r="BV2354" i="1"/>
  <c r="BC3678" i="1"/>
  <c r="BU3678" i="1"/>
  <c r="BV3678" i="1"/>
  <c r="BC2355" i="1"/>
  <c r="BU2355" i="1"/>
  <c r="BV2355" i="1"/>
  <c r="BC4323" i="1"/>
  <c r="BU4323" i="1"/>
  <c r="BV4323" i="1"/>
  <c r="BC4324" i="1"/>
  <c r="BU4324" i="1"/>
  <c r="BV4324" i="1"/>
  <c r="BC2356" i="1"/>
  <c r="BU2356" i="1"/>
  <c r="BV2356" i="1"/>
  <c r="BC2357" i="1"/>
  <c r="BU2357" i="1"/>
  <c r="BV2357" i="1"/>
  <c r="BC2358" i="1"/>
  <c r="BU2358" i="1"/>
  <c r="BV2358" i="1"/>
  <c r="BC2359" i="1"/>
  <c r="BU2359" i="1"/>
  <c r="BV2359" i="1"/>
  <c r="BC2360" i="1"/>
  <c r="BU2360" i="1"/>
  <c r="BV2360" i="1"/>
  <c r="BC2361" i="1"/>
  <c r="BU2361" i="1"/>
  <c r="BV2361" i="1"/>
  <c r="BC3679" i="1"/>
  <c r="BU3679" i="1"/>
  <c r="BV3679" i="1"/>
  <c r="BC2362" i="1"/>
  <c r="BU2362" i="1"/>
  <c r="BV2362" i="1"/>
  <c r="BC3680" i="1"/>
  <c r="BU3680" i="1"/>
  <c r="BV3680" i="1"/>
  <c r="BC2363" i="1"/>
  <c r="BU2363" i="1"/>
  <c r="BV2363" i="1"/>
  <c r="BC2364" i="1"/>
  <c r="BU2364" i="1"/>
  <c r="BV2364" i="1"/>
  <c r="BC4325" i="1"/>
  <c r="BU4325" i="1"/>
  <c r="BV4325" i="1"/>
  <c r="BC2365" i="1"/>
  <c r="BU2365" i="1"/>
  <c r="BV2365" i="1"/>
  <c r="BC2366" i="1"/>
  <c r="BU2366" i="1"/>
  <c r="BV2366" i="1"/>
  <c r="BC2367" i="1"/>
  <c r="BU2367" i="1"/>
  <c r="BV2367" i="1"/>
  <c r="BC2368" i="1"/>
  <c r="BU2368" i="1"/>
  <c r="BV2368" i="1"/>
  <c r="BC2369" i="1"/>
  <c r="BU2369" i="1"/>
  <c r="BV2369" i="1"/>
  <c r="BC2370" i="1"/>
  <c r="BU2370" i="1"/>
  <c r="BV2370" i="1"/>
  <c r="BC3864" i="1"/>
  <c r="BU3864" i="1"/>
  <c r="BV3864" i="1"/>
  <c r="BC3681" i="1"/>
  <c r="BU3681" i="1"/>
  <c r="BV3681" i="1"/>
  <c r="BC3682" i="1"/>
  <c r="BU3682" i="1"/>
  <c r="BV3682" i="1"/>
  <c r="BC4326" i="1"/>
  <c r="BU4326" i="1"/>
  <c r="BV4326" i="1"/>
  <c r="BC2371" i="1"/>
  <c r="BU2371" i="1"/>
  <c r="BV2371" i="1"/>
  <c r="BC2372" i="1"/>
  <c r="BU2372" i="1"/>
  <c r="BV2372" i="1"/>
  <c r="BC2373" i="1"/>
  <c r="BU2373" i="1"/>
  <c r="BV2373" i="1"/>
  <c r="BC2374" i="1"/>
  <c r="BU2374" i="1"/>
  <c r="BV2374" i="1"/>
  <c r="BC2375" i="1"/>
  <c r="BU2375" i="1"/>
  <c r="BV2375" i="1"/>
  <c r="BC2376" i="1"/>
  <c r="BU2376" i="1"/>
  <c r="BV2376" i="1"/>
  <c r="BC3683" i="1"/>
  <c r="BU3683" i="1"/>
  <c r="BV3683" i="1"/>
  <c r="BC3684" i="1"/>
  <c r="BU3684" i="1"/>
  <c r="BV3684" i="1"/>
  <c r="BC3685" i="1"/>
  <c r="BU3685" i="1"/>
  <c r="BV3685" i="1"/>
  <c r="BC2377" i="1"/>
  <c r="BU2377" i="1"/>
  <c r="BV2377" i="1"/>
  <c r="BC2378" i="1"/>
  <c r="BU2378" i="1"/>
  <c r="BV2378" i="1"/>
  <c r="BC2379" i="1"/>
  <c r="BU2379" i="1"/>
  <c r="BV2379" i="1"/>
  <c r="BC2380" i="1"/>
  <c r="BU2380" i="1"/>
  <c r="BV2380" i="1"/>
  <c r="BC2381" i="1"/>
  <c r="BU2381" i="1"/>
  <c r="BV2381" i="1"/>
  <c r="BC3686" i="1"/>
  <c r="BU3686" i="1"/>
  <c r="BV3686" i="1"/>
  <c r="BC2382" i="1"/>
  <c r="BU2382" i="1"/>
  <c r="BV2382" i="1"/>
  <c r="BC3687" i="1"/>
  <c r="BU3687" i="1"/>
  <c r="BV3687" i="1"/>
  <c r="BC3688" i="1"/>
  <c r="BU3688" i="1"/>
  <c r="BV3688" i="1"/>
  <c r="BC2383" i="1"/>
  <c r="BU2383" i="1"/>
  <c r="BV2383" i="1"/>
  <c r="BC2384" i="1"/>
  <c r="BU2384" i="1"/>
  <c r="BV2384" i="1"/>
  <c r="BC2385" i="1"/>
  <c r="BU2385" i="1"/>
  <c r="BV2385" i="1"/>
  <c r="BC2386" i="1"/>
  <c r="BU2386" i="1"/>
  <c r="BV2386" i="1"/>
  <c r="BC3689" i="1"/>
  <c r="BU3689" i="1"/>
  <c r="BV3689" i="1"/>
  <c r="BC3690" i="1"/>
  <c r="BU3690" i="1"/>
  <c r="BV3690" i="1"/>
  <c r="BC4327" i="1"/>
  <c r="BU4327" i="1"/>
  <c r="BV4327" i="1"/>
  <c r="BC2387" i="1"/>
  <c r="BU2387" i="1"/>
  <c r="BV2387" i="1"/>
  <c r="BC3691" i="1"/>
  <c r="BU3691" i="1"/>
  <c r="BV3691" i="1"/>
  <c r="BC2388" i="1"/>
  <c r="BU2388" i="1"/>
  <c r="BV2388" i="1"/>
  <c r="BC3692" i="1"/>
  <c r="BU3692" i="1"/>
  <c r="BV3692" i="1"/>
  <c r="BC3693" i="1"/>
  <c r="BU3693" i="1"/>
  <c r="BV3693" i="1"/>
  <c r="BC3694" i="1"/>
  <c r="BU3694" i="1"/>
  <c r="BV3694" i="1"/>
  <c r="BC2389" i="1"/>
  <c r="BU2389" i="1"/>
  <c r="BV2389" i="1"/>
  <c r="BC2390" i="1"/>
  <c r="BU2390" i="1"/>
  <c r="BV2390" i="1"/>
  <c r="BC2391" i="1"/>
  <c r="BU2391" i="1"/>
  <c r="BV2391" i="1"/>
  <c r="BC2392" i="1"/>
  <c r="BU2392" i="1"/>
  <c r="BV2392" i="1"/>
  <c r="BC2393" i="1"/>
  <c r="BU2393" i="1"/>
  <c r="BV2393" i="1"/>
  <c r="BC3695" i="1"/>
  <c r="BU3695" i="1"/>
  <c r="BV3695" i="1"/>
  <c r="BC3696" i="1"/>
  <c r="BU3696" i="1"/>
  <c r="BV3696" i="1"/>
  <c r="BC2394" i="1"/>
  <c r="BU2394" i="1"/>
  <c r="BV2394" i="1"/>
  <c r="BC2395" i="1"/>
  <c r="BU2395" i="1"/>
  <c r="BV2395" i="1"/>
  <c r="BC2396" i="1"/>
  <c r="BU2396" i="1"/>
  <c r="BV2396" i="1"/>
  <c r="BC2397" i="1"/>
  <c r="BU2397" i="1"/>
  <c r="BV2397" i="1"/>
  <c r="BC3697" i="1"/>
  <c r="BU3697" i="1"/>
  <c r="BV3697" i="1"/>
  <c r="BC3698" i="1"/>
  <c r="BU3698" i="1"/>
  <c r="BV3698" i="1"/>
  <c r="BC2398" i="1"/>
  <c r="BU2398" i="1"/>
  <c r="BV2398" i="1"/>
  <c r="BC2399" i="1"/>
  <c r="BU2399" i="1"/>
  <c r="BV2399" i="1"/>
  <c r="BC3699" i="1"/>
  <c r="BU3699" i="1"/>
  <c r="BV3699" i="1"/>
  <c r="BC4328" i="1"/>
  <c r="BU4328" i="1"/>
  <c r="BV4328" i="1"/>
  <c r="BC3700" i="1"/>
  <c r="BU3700" i="1"/>
  <c r="BV3700" i="1"/>
  <c r="BC3701" i="1"/>
  <c r="BU3701" i="1"/>
  <c r="BV3701" i="1"/>
  <c r="BC3702" i="1"/>
  <c r="BU3702" i="1"/>
  <c r="BV3702" i="1"/>
  <c r="BC2400" i="1"/>
  <c r="BU2400" i="1"/>
  <c r="BV2400" i="1"/>
  <c r="BC2401" i="1"/>
  <c r="BU2401" i="1"/>
  <c r="BV2401" i="1"/>
  <c r="BC2402" i="1"/>
  <c r="BU2402" i="1"/>
  <c r="BV2402" i="1"/>
  <c r="BC2403" i="1"/>
  <c r="BU2403" i="1"/>
  <c r="BV2403" i="1"/>
  <c r="BC3703" i="1"/>
  <c r="BU3703" i="1"/>
  <c r="BV3703" i="1"/>
  <c r="BC3704" i="1"/>
  <c r="BU3704" i="1"/>
  <c r="BV3704" i="1"/>
  <c r="BC2404" i="1"/>
  <c r="BU2404" i="1"/>
  <c r="BV2404" i="1"/>
  <c r="BC3705" i="1"/>
  <c r="BU3705" i="1"/>
  <c r="BV3705" i="1"/>
  <c r="BC2405" i="1"/>
  <c r="BU2405" i="1"/>
  <c r="BV2405" i="1"/>
  <c r="BC3706" i="1"/>
  <c r="BU3706" i="1"/>
  <c r="BV3706" i="1"/>
  <c r="BC2406" i="1"/>
  <c r="BU2406" i="1"/>
  <c r="BV2406" i="1"/>
  <c r="BC3707" i="1"/>
  <c r="BU3707" i="1"/>
  <c r="BV3707" i="1"/>
  <c r="BC2407" i="1"/>
  <c r="BU2407" i="1"/>
  <c r="BV2407" i="1"/>
  <c r="BC3708" i="1"/>
  <c r="BU3708" i="1"/>
  <c r="BV3708" i="1"/>
  <c r="BC4329" i="1"/>
  <c r="BU4329" i="1"/>
  <c r="BV4329" i="1"/>
  <c r="BC2408" i="1"/>
  <c r="BU2408" i="1"/>
  <c r="BV2408" i="1"/>
  <c r="BC2409" i="1"/>
  <c r="BU2409" i="1"/>
  <c r="BV2409" i="1"/>
  <c r="BC2410" i="1"/>
  <c r="BU2410" i="1"/>
  <c r="BV2410" i="1"/>
  <c r="BC2411" i="1"/>
  <c r="BU2411" i="1"/>
  <c r="BV2411" i="1"/>
  <c r="BC2412" i="1"/>
  <c r="BU2412" i="1"/>
  <c r="BV2412" i="1"/>
  <c r="BC3709" i="1"/>
  <c r="BU3709" i="1"/>
  <c r="BV3709" i="1"/>
  <c r="BC2413" i="1"/>
  <c r="BU2413" i="1"/>
  <c r="BV2413" i="1"/>
  <c r="BC2414" i="1"/>
  <c r="BU2414" i="1"/>
  <c r="BV2414" i="1"/>
  <c r="BC2415" i="1"/>
  <c r="BU2415" i="1"/>
  <c r="BV2415" i="1"/>
  <c r="BC3710" i="1"/>
  <c r="BU3710" i="1"/>
  <c r="BV3710" i="1"/>
  <c r="BC2416" i="1"/>
  <c r="BU2416" i="1"/>
  <c r="BV2416" i="1"/>
  <c r="BC2417" i="1"/>
  <c r="BU2417" i="1"/>
  <c r="BV2417" i="1"/>
  <c r="BC2418" i="1"/>
  <c r="BU2418" i="1"/>
  <c r="BV2418" i="1"/>
  <c r="BC2419" i="1"/>
  <c r="BU2419" i="1"/>
  <c r="BV2419" i="1"/>
  <c r="CB2419" i="1"/>
  <c r="BC3711" i="1"/>
  <c r="BU3711" i="1"/>
  <c r="BV3711" i="1"/>
  <c r="BC2420" i="1"/>
  <c r="BU2420" i="1"/>
  <c r="BV2420" i="1"/>
  <c r="BC3712" i="1"/>
  <c r="BU3712" i="1"/>
  <c r="BV3712" i="1"/>
  <c r="BC2421" i="1"/>
  <c r="BU2421" i="1"/>
  <c r="BV2421" i="1"/>
  <c r="BC4330" i="1"/>
  <c r="BU4330" i="1"/>
  <c r="BV4330" i="1"/>
  <c r="BC3713" i="1"/>
  <c r="BU3713" i="1"/>
  <c r="BV3713" i="1"/>
  <c r="BC3714" i="1"/>
  <c r="BU3714" i="1"/>
  <c r="BV3714" i="1"/>
  <c r="BC2422" i="1"/>
  <c r="BU2422" i="1"/>
  <c r="BV2422" i="1"/>
  <c r="BC2423" i="1"/>
  <c r="BU2423" i="1"/>
  <c r="BV2423" i="1"/>
  <c r="BC2424" i="1"/>
  <c r="BU2424" i="1"/>
  <c r="BV2424" i="1"/>
  <c r="BC4331" i="1"/>
  <c r="BU4331" i="1"/>
  <c r="BV4331" i="1"/>
  <c r="BC3715" i="1"/>
  <c r="BU3715" i="1"/>
  <c r="BV3715" i="1"/>
  <c r="BC3716" i="1"/>
  <c r="BU3716" i="1"/>
  <c r="BV3716" i="1"/>
  <c r="BC2425" i="1"/>
  <c r="BU2425" i="1"/>
  <c r="BV2425" i="1"/>
  <c r="BC4332" i="1"/>
  <c r="BU4332" i="1"/>
  <c r="BV4332" i="1"/>
  <c r="BC4333" i="1"/>
  <c r="BU4333" i="1"/>
  <c r="BV4333" i="1"/>
  <c r="BC2426" i="1"/>
  <c r="BU2426" i="1"/>
  <c r="BV2426" i="1"/>
  <c r="BC2427" i="1"/>
  <c r="BU2427" i="1"/>
  <c r="BV2427" i="1"/>
  <c r="BC2428" i="1"/>
  <c r="BU2428" i="1"/>
  <c r="BV2428" i="1"/>
  <c r="BC2429" i="1"/>
  <c r="BU2429" i="1"/>
  <c r="BV2429" i="1"/>
  <c r="BC3717" i="1"/>
  <c r="BU3717" i="1"/>
  <c r="BV3717" i="1"/>
  <c r="BC4334" i="1"/>
  <c r="BU4334" i="1"/>
  <c r="BV4334" i="1"/>
  <c r="BC2430" i="1"/>
  <c r="BU2430" i="1"/>
  <c r="BV2430" i="1"/>
  <c r="BC2431" i="1"/>
  <c r="BU2431" i="1"/>
  <c r="BV2431" i="1"/>
  <c r="BC3718" i="1"/>
  <c r="BU3718" i="1"/>
  <c r="BV3718" i="1"/>
  <c r="BC2432" i="1"/>
  <c r="BU2432" i="1"/>
  <c r="BV2432" i="1"/>
  <c r="BC3719" i="1"/>
  <c r="BU3719" i="1"/>
  <c r="BV3719" i="1"/>
  <c r="BC3720" i="1"/>
  <c r="BU3720" i="1"/>
  <c r="BV3720" i="1"/>
  <c r="BC2433" i="1"/>
  <c r="BU2433" i="1"/>
  <c r="BV2433" i="1"/>
  <c r="BC4335" i="1"/>
  <c r="BU4335" i="1"/>
  <c r="BV4335" i="1"/>
  <c r="BC3721" i="1"/>
  <c r="BU3721" i="1"/>
  <c r="BV3721" i="1"/>
  <c r="BC2434" i="1"/>
  <c r="BU2434" i="1"/>
  <c r="BV2434" i="1"/>
  <c r="BC3722" i="1"/>
  <c r="BU3722" i="1"/>
  <c r="BV3722" i="1"/>
  <c r="BC2435" i="1"/>
  <c r="BU2435" i="1"/>
  <c r="BV2435" i="1"/>
  <c r="BC2436" i="1"/>
  <c r="BU2436" i="1"/>
  <c r="BV2436" i="1"/>
  <c r="BC2437" i="1"/>
  <c r="BU2437" i="1"/>
  <c r="BV2437" i="1"/>
  <c r="BC2438" i="1"/>
  <c r="BU2438" i="1"/>
  <c r="BV2438" i="1"/>
  <c r="BC2439" i="1"/>
  <c r="BU2439" i="1"/>
  <c r="BV2439" i="1"/>
  <c r="BC2440" i="1"/>
  <c r="BU2440" i="1"/>
  <c r="BV2440" i="1"/>
  <c r="BC2441" i="1"/>
  <c r="BU2441" i="1"/>
  <c r="BV2441" i="1"/>
  <c r="BC3723" i="1"/>
  <c r="BU3723" i="1"/>
  <c r="BV3723" i="1"/>
  <c r="BC2442" i="1"/>
  <c r="BU2442" i="1"/>
  <c r="BV2442" i="1"/>
  <c r="BC3724" i="1"/>
  <c r="BU3724" i="1"/>
  <c r="BV3724" i="1"/>
  <c r="BC3725" i="1"/>
  <c r="BU3725" i="1"/>
  <c r="BV3725" i="1"/>
  <c r="BC2443" i="1"/>
  <c r="BU2443" i="1"/>
  <c r="BV2443" i="1"/>
  <c r="BC2444" i="1"/>
  <c r="BU2444" i="1"/>
  <c r="BV2444" i="1"/>
  <c r="BC2445" i="1"/>
  <c r="BU2445" i="1"/>
  <c r="BV2445" i="1"/>
  <c r="BC2446" i="1"/>
  <c r="BU2446" i="1"/>
  <c r="BV2446" i="1"/>
  <c r="BC4336" i="1"/>
  <c r="BU4336" i="1"/>
  <c r="BV4336" i="1"/>
  <c r="BC3726" i="1"/>
  <c r="BU3726" i="1"/>
  <c r="BV3726" i="1"/>
  <c r="BC2447" i="1"/>
  <c r="BU2447" i="1"/>
  <c r="BV2447" i="1"/>
  <c r="BC2448" i="1"/>
  <c r="BU2448" i="1"/>
  <c r="BV2448" i="1"/>
  <c r="BC3727" i="1"/>
  <c r="BU3727" i="1"/>
  <c r="BV3727" i="1"/>
  <c r="BC2449" i="1"/>
  <c r="BU2449" i="1"/>
  <c r="BV2449" i="1"/>
  <c r="CB2449" i="1"/>
  <c r="BC4337" i="1"/>
  <c r="BU4337" i="1"/>
  <c r="BV4337" i="1"/>
  <c r="BC2450" i="1"/>
  <c r="BU2450" i="1"/>
  <c r="BV2450" i="1"/>
  <c r="BC3728" i="1"/>
  <c r="BU3728" i="1"/>
  <c r="BV3728" i="1"/>
  <c r="BC2451" i="1"/>
  <c r="BU2451" i="1"/>
  <c r="BV2451" i="1"/>
  <c r="BC4338" i="1"/>
  <c r="BU4338" i="1"/>
  <c r="BV4338" i="1"/>
  <c r="BC3729" i="1"/>
  <c r="BU3729" i="1"/>
  <c r="BV3729" i="1"/>
  <c r="BC2452" i="1"/>
  <c r="BU2452" i="1"/>
  <c r="BV2452" i="1"/>
  <c r="BC2453" i="1"/>
  <c r="BU2453" i="1"/>
  <c r="BV2453" i="1"/>
  <c r="BC2454" i="1"/>
  <c r="BU2454" i="1"/>
  <c r="BV2454" i="1"/>
  <c r="BC2455" i="1"/>
  <c r="BU2455" i="1"/>
  <c r="BV2455" i="1"/>
  <c r="BC2456" i="1"/>
  <c r="BU2456" i="1"/>
  <c r="BV2456" i="1"/>
  <c r="BC2457" i="1"/>
  <c r="BU2457" i="1"/>
  <c r="BV2457" i="1"/>
  <c r="BC2458" i="1"/>
  <c r="BU2458" i="1"/>
  <c r="BV2458" i="1"/>
  <c r="BC2459" i="1"/>
  <c r="BU2459" i="1"/>
  <c r="BV2459" i="1"/>
  <c r="BC3730" i="1"/>
  <c r="BU3730" i="1"/>
  <c r="BV3730" i="1"/>
  <c r="BC2460" i="1"/>
  <c r="BU2460" i="1"/>
  <c r="BV2460" i="1"/>
  <c r="BC2461" i="1"/>
  <c r="BU2461" i="1"/>
  <c r="BV2461" i="1"/>
  <c r="BC2462" i="1"/>
  <c r="BU2462" i="1"/>
  <c r="BV2462" i="1"/>
  <c r="BC2463" i="1"/>
  <c r="BU2463" i="1"/>
  <c r="BV2463" i="1"/>
  <c r="CB2463" i="1"/>
  <c r="BC2464" i="1"/>
  <c r="BU2464" i="1"/>
  <c r="BV2464" i="1"/>
  <c r="BC2465" i="1"/>
  <c r="BU2465" i="1"/>
  <c r="BV2465" i="1"/>
  <c r="BC2466" i="1"/>
  <c r="BU2466" i="1"/>
  <c r="BV2466" i="1"/>
  <c r="BC4339" i="1"/>
  <c r="BU4339" i="1"/>
  <c r="BV4339" i="1"/>
  <c r="BC2467" i="1"/>
  <c r="BU2467" i="1"/>
  <c r="BV2467" i="1"/>
  <c r="BC2468" i="1"/>
  <c r="BU2468" i="1"/>
  <c r="BV2468" i="1"/>
  <c r="BC2469" i="1"/>
  <c r="BU2469" i="1"/>
  <c r="BV2469" i="1"/>
  <c r="BC3731" i="1"/>
  <c r="BU3731" i="1"/>
  <c r="BV3731" i="1"/>
  <c r="BC2470" i="1"/>
  <c r="BU2470" i="1"/>
  <c r="BV2470" i="1"/>
  <c r="BC2471" i="1"/>
  <c r="BU2471" i="1"/>
  <c r="BV2471" i="1"/>
  <c r="BC2472" i="1"/>
  <c r="BU2472" i="1"/>
  <c r="BV2472" i="1"/>
  <c r="CB2472" i="1"/>
  <c r="BC2473" i="1"/>
  <c r="BU2473" i="1"/>
  <c r="BV2473" i="1"/>
  <c r="BC2474" i="1"/>
  <c r="BU2474" i="1"/>
  <c r="BV2474" i="1"/>
  <c r="BC3732" i="1"/>
  <c r="BU3732" i="1"/>
  <c r="BV3732" i="1"/>
  <c r="BC2475" i="1"/>
  <c r="BU2475" i="1"/>
  <c r="BV2475" i="1"/>
  <c r="BC2476" i="1"/>
  <c r="BU2476" i="1"/>
  <c r="BV2476" i="1"/>
  <c r="BC2477" i="1"/>
  <c r="BU2477" i="1"/>
  <c r="BV2477" i="1"/>
  <c r="BC3733" i="1"/>
  <c r="BU3733" i="1"/>
  <c r="BV3733" i="1"/>
  <c r="BC2478" i="1"/>
  <c r="BU2478" i="1"/>
  <c r="BV2478" i="1"/>
  <c r="BC3734" i="1"/>
  <c r="BU3734" i="1"/>
  <c r="BV3734" i="1"/>
  <c r="BC3735" i="1"/>
  <c r="BU3735" i="1"/>
  <c r="BV3735" i="1"/>
  <c r="BC4340" i="1"/>
  <c r="BU4340" i="1"/>
  <c r="BV4340" i="1"/>
  <c r="BC3736" i="1"/>
  <c r="BU3736" i="1"/>
  <c r="BV3736" i="1"/>
  <c r="BC4341" i="1"/>
  <c r="BU4341" i="1"/>
  <c r="BV4341" i="1"/>
  <c r="BC4342" i="1"/>
  <c r="BU4342" i="1"/>
  <c r="BV4342" i="1"/>
  <c r="BC2479" i="1"/>
  <c r="BU2479" i="1"/>
  <c r="BV2479" i="1"/>
  <c r="BC2480" i="1"/>
  <c r="BU2480" i="1"/>
  <c r="BV2480" i="1"/>
  <c r="BC2481" i="1"/>
  <c r="BU2481" i="1"/>
  <c r="BV2481" i="1"/>
  <c r="BC3737" i="1"/>
  <c r="BU3737" i="1"/>
  <c r="BV3737" i="1"/>
  <c r="BC3907" i="1"/>
  <c r="BU3907" i="1"/>
  <c r="BV3907" i="1"/>
  <c r="BC2482" i="1"/>
  <c r="BU2482" i="1"/>
  <c r="BV2482" i="1"/>
  <c r="BC2483" i="1"/>
  <c r="BU2483" i="1"/>
  <c r="BV2483" i="1"/>
  <c r="BC2484" i="1"/>
  <c r="BU2484" i="1"/>
  <c r="BV2484" i="1"/>
  <c r="BC3738" i="1"/>
  <c r="BU3738" i="1"/>
  <c r="BV3738" i="1"/>
  <c r="BC3739" i="1"/>
  <c r="BU3739" i="1"/>
  <c r="BV3739" i="1"/>
  <c r="BC3740" i="1"/>
  <c r="BU3740" i="1"/>
  <c r="BV3740" i="1"/>
  <c r="BC2485" i="1"/>
  <c r="BU2485" i="1"/>
  <c r="BV2485" i="1"/>
  <c r="BC3908" i="1"/>
  <c r="BU3908" i="1"/>
  <c r="BV3908" i="1"/>
  <c r="BC3909" i="1"/>
  <c r="BU3909" i="1"/>
  <c r="BV3909" i="1"/>
  <c r="BC2486" i="1"/>
  <c r="BU2486" i="1"/>
  <c r="BV2486" i="1"/>
  <c r="BC3741" i="1"/>
  <c r="BU3741" i="1"/>
  <c r="BV3741" i="1"/>
  <c r="BC2487" i="1"/>
  <c r="BU2487" i="1"/>
  <c r="BV2487" i="1"/>
  <c r="CB2487" i="1"/>
  <c r="BC3742" i="1"/>
  <c r="BU3742" i="1"/>
  <c r="BV3742" i="1"/>
  <c r="BC2488" i="1"/>
  <c r="BU2488" i="1"/>
  <c r="BV2488" i="1"/>
  <c r="BC4343" i="1"/>
  <c r="BU4343" i="1"/>
  <c r="BV4343" i="1"/>
  <c r="BC2489" i="1"/>
  <c r="BU2489" i="1"/>
  <c r="BV2489" i="1"/>
  <c r="BC2490" i="1"/>
  <c r="BU2490" i="1"/>
  <c r="BV2490" i="1"/>
  <c r="BC2491" i="1"/>
  <c r="BU2491" i="1"/>
  <c r="BV2491" i="1"/>
  <c r="BC2492" i="1"/>
  <c r="BU2492" i="1"/>
  <c r="BV2492" i="1"/>
  <c r="BC3743" i="1"/>
  <c r="BU3743" i="1"/>
  <c r="BV3743" i="1"/>
  <c r="BC4344" i="1"/>
  <c r="BU4344" i="1"/>
  <c r="BV4344" i="1"/>
  <c r="BC2493" i="1"/>
  <c r="BU2493" i="1"/>
  <c r="BV2493" i="1"/>
  <c r="BC2494" i="1"/>
  <c r="BU2494" i="1"/>
  <c r="BV2494" i="1"/>
  <c r="BC2495" i="1"/>
  <c r="BU2495" i="1"/>
  <c r="BV2495" i="1"/>
  <c r="BC3744" i="1"/>
  <c r="BU3744" i="1"/>
  <c r="BV3744" i="1"/>
  <c r="BC2496" i="1"/>
  <c r="BU2496" i="1"/>
  <c r="BV2496" i="1"/>
  <c r="BC2497" i="1"/>
  <c r="BU2497" i="1"/>
  <c r="BV2497" i="1"/>
  <c r="BC4345" i="1"/>
  <c r="BU4345" i="1"/>
  <c r="BV4345" i="1"/>
  <c r="BC3745" i="1"/>
  <c r="BU3745" i="1"/>
  <c r="BV3745" i="1"/>
  <c r="BC3746" i="1"/>
  <c r="BU3746" i="1"/>
  <c r="BV3746" i="1"/>
  <c r="BC3747" i="1"/>
  <c r="BU3747" i="1"/>
  <c r="BV3747" i="1"/>
  <c r="BC2498" i="1"/>
  <c r="BU2498" i="1"/>
  <c r="BV2498" i="1"/>
  <c r="BC4346" i="1"/>
  <c r="BU4346" i="1"/>
  <c r="BV4346" i="1"/>
  <c r="BC2499" i="1"/>
  <c r="BU2499" i="1"/>
  <c r="BV2499" i="1"/>
  <c r="BC2500" i="1"/>
  <c r="BU2500" i="1"/>
  <c r="BV2500" i="1"/>
  <c r="BC3748" i="1"/>
  <c r="BU3748" i="1"/>
  <c r="BV3748" i="1"/>
  <c r="BC3749" i="1"/>
  <c r="BU3749" i="1"/>
  <c r="BV3749" i="1"/>
  <c r="BC3750" i="1"/>
  <c r="BU3750" i="1"/>
  <c r="BV3750" i="1"/>
  <c r="BC2501" i="1"/>
  <c r="BU2501" i="1"/>
  <c r="BV2501" i="1"/>
  <c r="BC2502" i="1"/>
  <c r="BU2502" i="1"/>
  <c r="BV2502" i="1"/>
  <c r="BC2503" i="1"/>
  <c r="BU2503" i="1"/>
  <c r="BV2503" i="1"/>
  <c r="BC2504" i="1"/>
  <c r="BU2504" i="1"/>
  <c r="BV2504" i="1"/>
  <c r="BC2505" i="1"/>
  <c r="BU2505" i="1"/>
  <c r="BV2505" i="1"/>
  <c r="BC4347" i="1"/>
  <c r="BU4347" i="1"/>
  <c r="BV4347" i="1"/>
  <c r="BC2506" i="1"/>
  <c r="BU2506" i="1"/>
  <c r="BV2506" i="1"/>
  <c r="BC2507" i="1"/>
  <c r="BU2507" i="1"/>
  <c r="BV2507" i="1"/>
  <c r="BC4348" i="1"/>
  <c r="BU4348" i="1"/>
  <c r="BV4348" i="1"/>
  <c r="BC3751" i="1"/>
  <c r="BU3751" i="1"/>
  <c r="BV3751" i="1"/>
  <c r="BC2508" i="1"/>
  <c r="BU2508" i="1"/>
  <c r="BV2508" i="1"/>
  <c r="BC2509" i="1"/>
  <c r="BU2509" i="1"/>
  <c r="BV2509" i="1"/>
  <c r="BC2510" i="1"/>
  <c r="BU2510" i="1"/>
  <c r="BV2510" i="1"/>
  <c r="BC3752" i="1"/>
  <c r="BU3752" i="1"/>
  <c r="BV3752" i="1"/>
  <c r="BC2511" i="1"/>
  <c r="BU2511" i="1"/>
  <c r="BV2511" i="1"/>
  <c r="BC2512" i="1"/>
  <c r="BU2512" i="1"/>
  <c r="BV2512" i="1"/>
  <c r="BC3753" i="1"/>
  <c r="BU3753" i="1"/>
  <c r="BV3753" i="1"/>
  <c r="BC2513" i="1"/>
  <c r="BU2513" i="1"/>
  <c r="BV2513" i="1"/>
  <c r="BC2514" i="1"/>
  <c r="BU2514" i="1"/>
  <c r="BV2514" i="1"/>
  <c r="BC2515" i="1"/>
  <c r="BU2515" i="1"/>
  <c r="BV2515" i="1"/>
  <c r="BC4349" i="1"/>
  <c r="BU4349" i="1"/>
  <c r="BV4349" i="1"/>
  <c r="BC2516" i="1"/>
  <c r="BU2516" i="1"/>
  <c r="BV2516" i="1"/>
  <c r="BC4350" i="1"/>
  <c r="BU4350" i="1"/>
  <c r="BV4350" i="1"/>
  <c r="BC2517" i="1"/>
  <c r="BU2517" i="1"/>
  <c r="BV2517" i="1"/>
  <c r="BC3754" i="1"/>
  <c r="BU3754" i="1"/>
  <c r="BV3754" i="1"/>
  <c r="BC3865" i="1"/>
  <c r="BU3865" i="1"/>
  <c r="BV3865" i="1"/>
  <c r="BC3755" i="1"/>
  <c r="BU3755" i="1"/>
  <c r="BV3755" i="1"/>
  <c r="BC3866" i="1"/>
  <c r="BU3866" i="1"/>
  <c r="BV3866" i="1"/>
  <c r="BC2518" i="1"/>
  <c r="BU2518" i="1"/>
  <c r="BV2518" i="1"/>
  <c r="BC3756" i="1"/>
  <c r="BU3756" i="1"/>
  <c r="BV3756" i="1"/>
  <c r="BC2519" i="1"/>
  <c r="BU2519" i="1"/>
  <c r="BV2519" i="1"/>
  <c r="BC2520" i="1"/>
  <c r="BU2520" i="1"/>
  <c r="BV2520" i="1"/>
  <c r="BC2521" i="1"/>
  <c r="BU2521" i="1"/>
  <c r="BV2521" i="1"/>
  <c r="BC2522" i="1"/>
  <c r="BU2522" i="1"/>
  <c r="BV2522" i="1"/>
  <c r="BC3757" i="1"/>
  <c r="BU3757" i="1"/>
  <c r="BV3757" i="1"/>
  <c r="BC2523" i="1"/>
  <c r="BU2523" i="1"/>
  <c r="BV2523" i="1"/>
  <c r="BC3758" i="1"/>
  <c r="BU3758" i="1"/>
  <c r="BV3758" i="1"/>
  <c r="BC2524" i="1"/>
  <c r="BU2524" i="1"/>
  <c r="BV2524" i="1"/>
  <c r="BC2525" i="1"/>
  <c r="BU2525" i="1"/>
  <c r="BV2525" i="1"/>
  <c r="BC2526" i="1"/>
  <c r="BU2526" i="1"/>
  <c r="BV2526" i="1"/>
  <c r="BC2527" i="1"/>
  <c r="BU2527" i="1"/>
  <c r="BV2527" i="1"/>
  <c r="BC4351" i="1"/>
  <c r="BU4351" i="1"/>
  <c r="BV4351" i="1"/>
  <c r="BC2528" i="1"/>
  <c r="BU2528" i="1"/>
  <c r="BV2528" i="1"/>
  <c r="BC4352" i="1"/>
  <c r="BU4352" i="1"/>
  <c r="BV4352" i="1"/>
  <c r="BC2529" i="1"/>
  <c r="BU2529" i="1"/>
  <c r="BV2529" i="1"/>
  <c r="BC2530" i="1"/>
  <c r="BU2530" i="1"/>
  <c r="BV2530" i="1"/>
  <c r="BC3759" i="1"/>
  <c r="BU3759" i="1"/>
  <c r="BV3759" i="1"/>
  <c r="BC3760" i="1"/>
  <c r="BU3760" i="1"/>
  <c r="BV3760" i="1"/>
  <c r="BC2531" i="1"/>
  <c r="BU2531" i="1"/>
  <c r="BV2531" i="1"/>
  <c r="BC4353" i="1"/>
  <c r="BU4353" i="1"/>
  <c r="BV4353" i="1"/>
  <c r="BC2532" i="1"/>
  <c r="BU2532" i="1"/>
  <c r="BV2532" i="1"/>
  <c r="BC2533" i="1"/>
  <c r="BU2533" i="1"/>
  <c r="BV2533" i="1"/>
  <c r="BC2534" i="1"/>
  <c r="BU2534" i="1"/>
  <c r="BV2534" i="1"/>
  <c r="BC2535" i="1"/>
  <c r="BU2535" i="1"/>
  <c r="BV2535" i="1"/>
  <c r="BC2536" i="1"/>
  <c r="BU2536" i="1"/>
  <c r="BV2536" i="1"/>
  <c r="BC2537" i="1"/>
  <c r="BU2537" i="1"/>
  <c r="BV2537" i="1"/>
  <c r="BC3761" i="1"/>
  <c r="BU3761" i="1"/>
  <c r="BV3761" i="1"/>
  <c r="BC2538" i="1"/>
  <c r="BU2538" i="1"/>
  <c r="BV2538" i="1"/>
  <c r="BC2539" i="1"/>
  <c r="BU2539" i="1"/>
  <c r="BV2539" i="1"/>
  <c r="BC3762" i="1"/>
  <c r="BU3762" i="1"/>
  <c r="BV3762" i="1"/>
  <c r="BC3763" i="1"/>
  <c r="BU3763" i="1"/>
  <c r="BV3763" i="1"/>
  <c r="BC3764" i="1"/>
  <c r="BU3764" i="1"/>
  <c r="BV3764" i="1"/>
  <c r="CB3764" i="1"/>
  <c r="BC3765" i="1"/>
  <c r="BU3765" i="1"/>
  <c r="BV3765" i="1"/>
  <c r="BC2540" i="1"/>
  <c r="BU2540" i="1"/>
  <c r="BV2540" i="1"/>
  <c r="BC2541" i="1"/>
  <c r="BU2541" i="1"/>
  <c r="BV2541" i="1"/>
  <c r="BC3766" i="1"/>
  <c r="BU3766" i="1"/>
  <c r="BV3766" i="1"/>
  <c r="BC2542" i="1"/>
  <c r="BU2542" i="1"/>
  <c r="BV2542" i="1"/>
  <c r="BC2543" i="1"/>
  <c r="BU2543" i="1"/>
  <c r="BV2543" i="1"/>
  <c r="BC2544" i="1"/>
  <c r="BU2544" i="1"/>
  <c r="BV2544" i="1"/>
  <c r="BC2545" i="1"/>
  <c r="BU2545" i="1"/>
  <c r="BV2545" i="1"/>
  <c r="BC2546" i="1"/>
  <c r="BU2546" i="1"/>
  <c r="BV2546" i="1"/>
  <c r="BC2547" i="1"/>
  <c r="BU2547" i="1"/>
  <c r="BV2547" i="1"/>
  <c r="BC2548" i="1"/>
  <c r="BU2548" i="1"/>
  <c r="BV2548" i="1"/>
  <c r="BC2549" i="1"/>
  <c r="BU2549" i="1"/>
  <c r="BV2549" i="1"/>
  <c r="BC3767" i="1"/>
  <c r="BU3767" i="1"/>
  <c r="BV3767" i="1"/>
  <c r="BC2550" i="1"/>
  <c r="BU2550" i="1"/>
  <c r="BV2550" i="1"/>
  <c r="BC2551" i="1"/>
  <c r="BU2551" i="1"/>
  <c r="BV2551" i="1"/>
  <c r="BC2552" i="1"/>
  <c r="BU2552" i="1"/>
  <c r="BV2552" i="1"/>
  <c r="BC2553" i="1"/>
  <c r="BU2553" i="1"/>
  <c r="BV2553" i="1"/>
  <c r="BC3867" i="1"/>
  <c r="BU3867" i="1"/>
  <c r="BV3867" i="1"/>
  <c r="BC3868" i="1"/>
  <c r="BU3868" i="1"/>
  <c r="BV3868" i="1"/>
  <c r="BC3768" i="1"/>
  <c r="BU3768" i="1"/>
  <c r="BV3768" i="1"/>
  <c r="BC2554" i="1"/>
  <c r="BU2554" i="1"/>
  <c r="BV2554" i="1"/>
  <c r="BC3869" i="1"/>
  <c r="BU3869" i="1"/>
  <c r="BV3869" i="1"/>
  <c r="BC3769" i="1"/>
  <c r="BU3769" i="1"/>
  <c r="BV3769" i="1"/>
  <c r="BC2555" i="1"/>
  <c r="BU2555" i="1"/>
  <c r="BV2555" i="1"/>
  <c r="BC2556" i="1"/>
  <c r="BU2556" i="1"/>
  <c r="BV2556" i="1"/>
  <c r="BC2557" i="1"/>
  <c r="BU2557" i="1"/>
  <c r="BV2557" i="1"/>
  <c r="BC2558" i="1"/>
  <c r="BU2558" i="1"/>
  <c r="BV2558" i="1"/>
  <c r="BC2559" i="1"/>
  <c r="BU2559" i="1"/>
  <c r="BV2559" i="1"/>
  <c r="BC2560" i="1"/>
  <c r="BU2560" i="1"/>
  <c r="BV2560" i="1"/>
  <c r="BC2561" i="1"/>
  <c r="BU2561" i="1"/>
  <c r="BV2561" i="1"/>
  <c r="BC2562" i="1"/>
  <c r="BU2562" i="1"/>
  <c r="BV2562" i="1"/>
  <c r="BC2563" i="1"/>
  <c r="BU2563" i="1"/>
  <c r="BV2563" i="1"/>
  <c r="BC3770" i="1"/>
  <c r="BU3770" i="1"/>
  <c r="BV3770" i="1"/>
  <c r="BC4354" i="1"/>
  <c r="BU4354" i="1"/>
  <c r="BV4354" i="1"/>
  <c r="BC3771" i="1"/>
  <c r="BU3771" i="1"/>
  <c r="BV3771" i="1"/>
  <c r="BC4355" i="1"/>
  <c r="BU4355" i="1"/>
  <c r="BV4355" i="1"/>
  <c r="BC2564" i="1"/>
  <c r="BU2564" i="1"/>
  <c r="BV2564" i="1"/>
  <c r="BC2565" i="1"/>
  <c r="BU2565" i="1"/>
  <c r="BV2565" i="1"/>
  <c r="BC2566" i="1"/>
  <c r="BU2566" i="1"/>
  <c r="BV2566" i="1"/>
  <c r="BC3772" i="1"/>
  <c r="BU3772" i="1"/>
  <c r="BV3772" i="1"/>
  <c r="BC3870" i="1"/>
  <c r="BU3870" i="1"/>
  <c r="BV3870" i="1"/>
  <c r="BC3773" i="1"/>
  <c r="BU3773" i="1"/>
  <c r="BV3773" i="1"/>
  <c r="BC2567" i="1"/>
  <c r="BU2567" i="1"/>
  <c r="BV2567" i="1"/>
  <c r="BC3774" i="1"/>
  <c r="BU3774" i="1"/>
  <c r="BV3774" i="1"/>
  <c r="BC2568" i="1"/>
  <c r="BU2568" i="1"/>
  <c r="BV2568" i="1"/>
  <c r="BC2569" i="1"/>
  <c r="BU2569" i="1"/>
  <c r="BV2569" i="1"/>
  <c r="BC2570" i="1"/>
  <c r="BU2570" i="1"/>
  <c r="BV2570" i="1"/>
  <c r="BC3775" i="1"/>
  <c r="BU3775" i="1"/>
  <c r="BV3775" i="1"/>
  <c r="BC2571" i="1"/>
  <c r="BU2571" i="1"/>
  <c r="BV2571" i="1"/>
  <c r="BC3776" i="1"/>
  <c r="BU3776" i="1"/>
  <c r="BV3776" i="1"/>
  <c r="BC2572" i="1"/>
  <c r="BU2572" i="1"/>
  <c r="BV2572" i="1"/>
  <c r="BC3777" i="1"/>
  <c r="BU3777" i="1"/>
  <c r="BV3777" i="1"/>
  <c r="BC2573" i="1"/>
  <c r="BU2573" i="1"/>
  <c r="BV2573" i="1"/>
  <c r="BC2574" i="1"/>
  <c r="BU2574" i="1"/>
  <c r="BV2574" i="1"/>
  <c r="BC3778" i="1"/>
  <c r="BU3778" i="1"/>
  <c r="BV3778" i="1"/>
  <c r="BC2575" i="1"/>
  <c r="BU2575" i="1"/>
  <c r="BV2575" i="1"/>
  <c r="BC4356" i="1"/>
  <c r="BU4356" i="1"/>
  <c r="BV4356" i="1"/>
  <c r="BC2576" i="1"/>
  <c r="BU2576" i="1"/>
  <c r="BV2576" i="1"/>
  <c r="BC3910" i="1"/>
  <c r="BU3910" i="1"/>
  <c r="BV3910" i="1"/>
  <c r="BC2577" i="1"/>
  <c r="BU2577" i="1"/>
  <c r="BV2577" i="1"/>
  <c r="BC3871" i="1"/>
  <c r="BU3871" i="1"/>
  <c r="BV3871" i="1"/>
  <c r="BC4357" i="1"/>
  <c r="BU4357" i="1"/>
  <c r="BV4357" i="1"/>
  <c r="BC2578" i="1"/>
  <c r="BU2578" i="1"/>
  <c r="BV2578" i="1"/>
  <c r="BC3779" i="1"/>
  <c r="BU3779" i="1"/>
  <c r="BV3779" i="1"/>
  <c r="BC2579" i="1"/>
  <c r="BU2579" i="1"/>
  <c r="BV2579" i="1"/>
  <c r="BC2580" i="1"/>
  <c r="BU2580" i="1"/>
  <c r="BV2580" i="1"/>
  <c r="BC2581" i="1"/>
  <c r="BU2581" i="1"/>
  <c r="BV2581" i="1"/>
  <c r="BC3780" i="1"/>
  <c r="BU3780" i="1"/>
  <c r="BV3780" i="1"/>
  <c r="BC2582" i="1"/>
  <c r="BU2582" i="1"/>
  <c r="BV2582" i="1"/>
  <c r="BC2583" i="1"/>
  <c r="BU2583" i="1"/>
  <c r="BV2583" i="1"/>
  <c r="BC2584" i="1"/>
  <c r="BU2584" i="1"/>
  <c r="BV2584" i="1"/>
  <c r="BC3781" i="1"/>
  <c r="BU3781" i="1"/>
  <c r="BV3781" i="1"/>
  <c r="BC4358" i="1"/>
  <c r="BU4358" i="1"/>
  <c r="BV4358" i="1"/>
  <c r="BC2585" i="1"/>
  <c r="BU2585" i="1"/>
  <c r="BV2585" i="1"/>
  <c r="BC4359" i="1"/>
  <c r="BU4359" i="1"/>
  <c r="BV4359" i="1"/>
  <c r="BC2586" i="1"/>
  <c r="BU2586" i="1"/>
  <c r="BV2586" i="1"/>
  <c r="BC3782" i="1"/>
  <c r="BU3782" i="1"/>
  <c r="BV3782" i="1"/>
  <c r="BC3783" i="1"/>
  <c r="BU3783" i="1"/>
  <c r="BV3783" i="1"/>
  <c r="BC2587" i="1"/>
  <c r="BU2587" i="1"/>
  <c r="BV2587" i="1"/>
  <c r="BC3872" i="1"/>
  <c r="BU3872" i="1"/>
  <c r="BV3872" i="1"/>
  <c r="BC3784" i="1"/>
  <c r="BU3784" i="1"/>
  <c r="BV3784" i="1"/>
  <c r="BC3785" i="1"/>
  <c r="BU3785" i="1"/>
  <c r="BV3785" i="1"/>
  <c r="BC2588" i="1"/>
  <c r="BU2588" i="1"/>
  <c r="BV2588" i="1"/>
  <c r="BC2589" i="1"/>
  <c r="BU2589" i="1"/>
  <c r="BV2589" i="1"/>
  <c r="BC4360" i="1"/>
  <c r="BU4360" i="1"/>
  <c r="BV4360" i="1"/>
  <c r="BC2590" i="1"/>
  <c r="BU2590" i="1"/>
  <c r="BV2590" i="1"/>
  <c r="BC2591" i="1"/>
  <c r="BU2591" i="1"/>
  <c r="BV2591" i="1"/>
  <c r="BC2592" i="1"/>
  <c r="BU2592" i="1"/>
  <c r="BV2592" i="1"/>
  <c r="BC3786" i="1"/>
  <c r="BU3786" i="1"/>
  <c r="BV3786" i="1"/>
  <c r="BC2593" i="1"/>
  <c r="BU2593" i="1"/>
  <c r="BV2593" i="1"/>
  <c r="BC2594" i="1"/>
  <c r="BU2594" i="1"/>
  <c r="BV2594" i="1"/>
  <c r="BC4361" i="1"/>
  <c r="BU4361" i="1"/>
  <c r="BV4361" i="1"/>
  <c r="BC3787" i="1"/>
  <c r="BU3787" i="1"/>
  <c r="BV3787" i="1"/>
  <c r="BC2595" i="1"/>
  <c r="BU2595" i="1"/>
  <c r="BV2595" i="1"/>
  <c r="BC4362" i="1"/>
  <c r="BU4362" i="1"/>
  <c r="BV4362" i="1"/>
  <c r="BC2596" i="1"/>
  <c r="BU2596" i="1"/>
  <c r="BV2596" i="1"/>
  <c r="BC2597" i="1"/>
  <c r="BU2597" i="1"/>
  <c r="BV2597" i="1"/>
  <c r="BC2598" i="1"/>
  <c r="BU2598" i="1"/>
  <c r="BV2598" i="1"/>
  <c r="BC2599" i="1"/>
  <c r="BU2599" i="1"/>
  <c r="BV2599" i="1"/>
  <c r="BC3788" i="1"/>
  <c r="BU3788" i="1"/>
  <c r="BV3788" i="1"/>
  <c r="BC4363" i="1"/>
  <c r="BU4363" i="1"/>
  <c r="BV4363" i="1"/>
  <c r="BC2600" i="1"/>
  <c r="BU2600" i="1"/>
  <c r="BV2600" i="1"/>
  <c r="BC4364" i="1"/>
  <c r="BU4364" i="1"/>
  <c r="BV4364" i="1"/>
  <c r="BC2601" i="1"/>
  <c r="BU2601" i="1"/>
  <c r="BV2601" i="1"/>
  <c r="BC2602" i="1"/>
  <c r="BU2602" i="1"/>
  <c r="BV2602" i="1"/>
  <c r="BC2603" i="1"/>
  <c r="BU2603" i="1"/>
  <c r="BV2603" i="1"/>
  <c r="BC2604" i="1"/>
  <c r="BU2604" i="1"/>
  <c r="BV2604" i="1"/>
  <c r="BC3789" i="1"/>
  <c r="BU3789" i="1"/>
  <c r="BV3789" i="1"/>
  <c r="BC2605" i="1"/>
  <c r="BU2605" i="1"/>
  <c r="BV2605" i="1"/>
  <c r="BC2606" i="1"/>
  <c r="BU2606" i="1"/>
  <c r="BV2606" i="1"/>
  <c r="BC2607" i="1"/>
  <c r="BU2607" i="1"/>
  <c r="BV2607" i="1"/>
  <c r="BC2608" i="1"/>
  <c r="BU2608" i="1"/>
  <c r="BV2608" i="1"/>
  <c r="BC2609" i="1"/>
  <c r="BU2609" i="1"/>
  <c r="BV2609" i="1"/>
  <c r="BC2610" i="1"/>
  <c r="BU2610" i="1"/>
  <c r="BV2610" i="1"/>
  <c r="BC2611" i="1"/>
  <c r="BU2611" i="1"/>
  <c r="BV2611" i="1"/>
  <c r="BC2612" i="1"/>
  <c r="BU2612" i="1"/>
  <c r="BV2612" i="1"/>
  <c r="BC2613" i="1"/>
  <c r="BU2613" i="1"/>
  <c r="BV2613" i="1"/>
  <c r="BC4365" i="1"/>
  <c r="BU4365" i="1"/>
  <c r="BV4365" i="1"/>
  <c r="BC2614" i="1"/>
  <c r="BU2614" i="1"/>
  <c r="BV2614" i="1"/>
  <c r="BC4366" i="1"/>
  <c r="BU4366" i="1"/>
  <c r="BV4366" i="1"/>
  <c r="BC3911" i="1"/>
  <c r="BU3911" i="1"/>
  <c r="BV3911" i="1"/>
  <c r="BC2615" i="1"/>
  <c r="BU2615" i="1"/>
  <c r="BV2615" i="1"/>
  <c r="BC2616" i="1"/>
  <c r="BU2616" i="1"/>
  <c r="BV2616" i="1"/>
  <c r="BC2617" i="1"/>
  <c r="BU2617" i="1"/>
  <c r="BV2617" i="1"/>
  <c r="BC2618" i="1"/>
  <c r="BU2618" i="1"/>
  <c r="BV2618" i="1"/>
  <c r="BC3790" i="1"/>
  <c r="BU3790" i="1"/>
  <c r="BV3790" i="1"/>
  <c r="BC2619" i="1"/>
  <c r="BU2619" i="1"/>
  <c r="BV2619" i="1"/>
  <c r="BC2620" i="1"/>
  <c r="BU2620" i="1"/>
  <c r="BV2620" i="1"/>
  <c r="BC3873" i="1"/>
  <c r="BU3873" i="1"/>
  <c r="BV3873" i="1"/>
  <c r="BC2621" i="1"/>
  <c r="BU2621" i="1"/>
  <c r="BV2621" i="1"/>
  <c r="BC2622" i="1"/>
  <c r="BU2622" i="1"/>
  <c r="BV2622" i="1"/>
  <c r="BC2623" i="1"/>
  <c r="BU2623" i="1"/>
  <c r="BV2623" i="1"/>
  <c r="BC2624" i="1"/>
  <c r="BU2624" i="1"/>
  <c r="BV2624" i="1"/>
  <c r="BC4367" i="1"/>
  <c r="BU4367" i="1"/>
  <c r="BV4367" i="1"/>
  <c r="BC3791" i="1"/>
  <c r="BU3791" i="1"/>
  <c r="BV3791" i="1"/>
  <c r="BC2625" i="1"/>
  <c r="BU2625" i="1"/>
  <c r="BV2625" i="1"/>
  <c r="BC3792" i="1"/>
  <c r="BU3792" i="1"/>
  <c r="BV3792" i="1"/>
  <c r="BC2626" i="1"/>
  <c r="BU2626" i="1"/>
  <c r="BV2626" i="1"/>
  <c r="BC4368" i="1"/>
  <c r="BU4368" i="1"/>
  <c r="BV4368" i="1"/>
  <c r="BC2627" i="1"/>
  <c r="BU2627" i="1"/>
  <c r="BV2627" i="1"/>
  <c r="BC4369" i="1"/>
  <c r="BU4369" i="1"/>
  <c r="BV4369" i="1"/>
  <c r="BC2628" i="1"/>
  <c r="BU2628" i="1"/>
  <c r="BV2628" i="1"/>
  <c r="BC2629" i="1"/>
  <c r="BU2629" i="1"/>
  <c r="BV2629" i="1"/>
  <c r="BC2630" i="1"/>
  <c r="BU2630" i="1"/>
  <c r="BV2630" i="1"/>
  <c r="BC2631" i="1"/>
  <c r="BU2631" i="1"/>
  <c r="BV2631" i="1"/>
  <c r="BC3793" i="1"/>
  <c r="BU3793" i="1"/>
  <c r="BV3793" i="1"/>
  <c r="BC3794" i="1"/>
  <c r="BU3794" i="1"/>
  <c r="BV3794" i="1"/>
  <c r="BC2632" i="1"/>
  <c r="BU2632" i="1"/>
  <c r="BV2632" i="1"/>
  <c r="BC2633" i="1"/>
  <c r="BU2633" i="1"/>
  <c r="BV2633" i="1"/>
  <c r="BC2634" i="1"/>
  <c r="BU2634" i="1"/>
  <c r="BV2634" i="1"/>
  <c r="BC2635" i="1"/>
  <c r="BU2635" i="1"/>
  <c r="BV2635" i="1"/>
  <c r="BC2636" i="1"/>
  <c r="BU2636" i="1"/>
  <c r="BV2636" i="1"/>
  <c r="BC2637" i="1"/>
  <c r="BU2637" i="1"/>
  <c r="BV2637" i="1"/>
  <c r="BC2638" i="1"/>
  <c r="BU2638" i="1"/>
  <c r="BV2638" i="1"/>
  <c r="BC2639" i="1"/>
  <c r="BU2639" i="1"/>
  <c r="BV2639" i="1"/>
  <c r="BC2640" i="1"/>
  <c r="BU2640" i="1"/>
  <c r="BV2640" i="1"/>
  <c r="BC2641" i="1"/>
  <c r="BU2641" i="1"/>
  <c r="BV2641" i="1"/>
  <c r="BC2642" i="1"/>
  <c r="BU2642" i="1"/>
  <c r="BV2642" i="1"/>
  <c r="BC2643" i="1"/>
  <c r="BU2643" i="1"/>
  <c r="BV2643" i="1"/>
  <c r="BC2644" i="1"/>
  <c r="BU2644" i="1"/>
  <c r="BV2644" i="1"/>
  <c r="BC2645" i="1"/>
  <c r="BU2645" i="1"/>
  <c r="BV2645" i="1"/>
  <c r="BC2646" i="1"/>
  <c r="BU2646" i="1"/>
  <c r="BV2646" i="1"/>
  <c r="BC2647" i="1"/>
  <c r="BU2647" i="1"/>
  <c r="BV2647" i="1"/>
  <c r="BC2648" i="1"/>
  <c r="BU2648" i="1"/>
  <c r="BV2648" i="1"/>
  <c r="BC3795" i="1"/>
  <c r="BU3795" i="1"/>
  <c r="BV3795" i="1"/>
  <c r="BC2649" i="1"/>
  <c r="BU2649" i="1"/>
  <c r="BV2649" i="1"/>
  <c r="BC2650" i="1"/>
  <c r="BU2650" i="1"/>
  <c r="BV2650" i="1"/>
</calcChain>
</file>

<file path=xl/sharedStrings.xml><?xml version="1.0" encoding="utf-8"?>
<sst xmlns="http://schemas.openxmlformats.org/spreadsheetml/2006/main" count="216568" uniqueCount="22500">
  <si>
    <t>CASE_NUMBER</t>
  </si>
  <si>
    <t>CASE_STATUS</t>
  </si>
  <si>
    <t>RECEIVED_DATE</t>
  </si>
  <si>
    <t>TYPE_OF_APPLICATION</t>
  </si>
  <si>
    <t>LONG_TERM_WORKER</t>
  </si>
  <si>
    <t>CAP_EXEMPT_WORKER</t>
  </si>
  <si>
    <t>EMERGENCY_SITUATION</t>
  </si>
  <si>
    <t>LEGAL_BUSINESS_NAME</t>
  </si>
  <si>
    <t>TRADE_NAME_DBA</t>
  </si>
  <si>
    <t>EMPLOYER_ADDRESS1</t>
  </si>
  <si>
    <t>EMPLOYER_ADDRESS2</t>
  </si>
  <si>
    <t>EMPLOYER_CITY</t>
  </si>
  <si>
    <t>EMPLOYER_STATE</t>
  </si>
  <si>
    <t>EMPLOYER_POSTAL_CODE</t>
  </si>
  <si>
    <t>EMPLOYER_COUNTRY</t>
  </si>
  <si>
    <t>EMPLOYER_PROVINCE</t>
  </si>
  <si>
    <t>EMPLOYER_PHONE</t>
  </si>
  <si>
    <t>EMPLOYER_PHONE_EXT</t>
  </si>
  <si>
    <t>NAICS_CODE</t>
  </si>
  <si>
    <t>TYPE_OF_EMPLOYER</t>
  </si>
  <si>
    <t>APPENDIX_A_ATTACHED</t>
  </si>
  <si>
    <t>EMPLOYER_POC_LAST_NAME</t>
  </si>
  <si>
    <t>EMPLOYER_POC_FIRST_NAME</t>
  </si>
  <si>
    <t>EMPLOYER_POC_MIDDLE_NAME</t>
  </si>
  <si>
    <t>EMPLOYER_POC_JOB_TITLE</t>
  </si>
  <si>
    <t>EMPLOYER_POC_ADDRESS1</t>
  </si>
  <si>
    <t>EMPLOYER_POC_ADDRESS2</t>
  </si>
  <si>
    <t>EMPLOYER_POC_CITY</t>
  </si>
  <si>
    <t>EMPLOYER_POC_STATE</t>
  </si>
  <si>
    <t>EMPLOYER_POC_POSTAL_CODE</t>
  </si>
  <si>
    <t>EMPLOYER_POC_COUNTRY</t>
  </si>
  <si>
    <t>EMPLOYER_POC_PROVINCE</t>
  </si>
  <si>
    <t>EMPLOYER_POC_PHONE</t>
  </si>
  <si>
    <t>EMPLOYER_POC_PHONE_EXT</t>
  </si>
  <si>
    <t>EMPLOYER_POC_EMAIL</t>
  </si>
  <si>
    <t>TYPE_OF_REPRESENTATION</t>
  </si>
  <si>
    <t>ATTORNEY_AGENT_LAST_NAME</t>
  </si>
  <si>
    <t>ATTORNEY_AGENT_FIRST_NAME</t>
  </si>
  <si>
    <t>ATTORNEY_AGENT_MIDDLE_NAME</t>
  </si>
  <si>
    <t>ATTORNEY_AGENT_ADDRESS1</t>
  </si>
  <si>
    <t>ATTORNEY_AGENT_ADDRESS2</t>
  </si>
  <si>
    <t>ATTORNEY_AGENT_CITY</t>
  </si>
  <si>
    <t>ATTORNEY_AGENT_STATE</t>
  </si>
  <si>
    <t>ATTORNEY_AGENT_POSTAL_CODE</t>
  </si>
  <si>
    <t>ATTORNEY_AGENT_COUNTRY</t>
  </si>
  <si>
    <t>ATTORNEY_AGENT_PROVINCE</t>
  </si>
  <si>
    <t>ATTORNEY_AGENT_PHONE</t>
  </si>
  <si>
    <t>ATTORNEY_AGENT_PHONE_EXT</t>
  </si>
  <si>
    <t>LAWFIRM_BUSINESS_EMAIL</t>
  </si>
  <si>
    <t>LAWFIRM_NAME_BUSINESS_NAME</t>
  </si>
  <si>
    <t>STATE_OF_HIGHEST_COURT</t>
  </si>
  <si>
    <t>NAME_OF_HIGHEST_STATE_COURT</t>
  </si>
  <si>
    <t>SOC_CODE</t>
  </si>
  <si>
    <t>SOC_TITLE</t>
  </si>
  <si>
    <t>PWD_CASE_NUMBER</t>
  </si>
  <si>
    <t>JOB_TITLE</t>
  </si>
  <si>
    <t>TOTAL_WORKERS_REQUESTED</t>
  </si>
  <si>
    <t>TOTAL_WORKERS_CERTIFIED</t>
  </si>
  <si>
    <t>REQUESTED_BEGIN_DATE</t>
  </si>
  <si>
    <t>REQUESTED_END_DATE</t>
  </si>
  <si>
    <t>EMPLOYMENT_BEGIN_DATE</t>
  </si>
  <si>
    <t>EMPLOYMENT_END_DATE</t>
  </si>
  <si>
    <t>ANTICIPATED_NUMBER_OF_HOURS</t>
  </si>
  <si>
    <t>SUNDAY_HOURS</t>
  </si>
  <si>
    <t>MONDAY_HOURS</t>
  </si>
  <si>
    <t>TUESDAY_HOURS</t>
  </si>
  <si>
    <t>WEDNESDAY_HOURS</t>
  </si>
  <si>
    <t>THURSDAY_HOURS</t>
  </si>
  <si>
    <t>FRIDAY_HOURS</t>
  </si>
  <si>
    <t>SATURDAY_HOURS</t>
  </si>
  <si>
    <t>HOURLY_SCHEDULE_BEGIN</t>
  </si>
  <si>
    <t>HOURLY_SCHEDULE_END</t>
  </si>
  <si>
    <t>EDUCATION_LEVEL</t>
  </si>
  <si>
    <t>TRAINING_MONTHS</t>
  </si>
  <si>
    <t>WORK_EXPERIENCE</t>
  </si>
  <si>
    <t>SUPERVISE_OTHER_EMP</t>
  </si>
  <si>
    <t>SUPERVISE_HOW_MANY</t>
  </si>
  <si>
    <t>SPECIAL_REQUIREMENTS</t>
  </si>
  <si>
    <t>WORKSITE_ADDRESS1</t>
  </si>
  <si>
    <t>WORKSITE_ADDRESS2</t>
  </si>
  <si>
    <t>WORKSITE_CITY</t>
  </si>
  <si>
    <t>WORKSITE_STATE</t>
  </si>
  <si>
    <t>WORKSITE_POSTAL_CODE</t>
  </si>
  <si>
    <t>BASIC_WAGE_RATE_FROM</t>
  </si>
  <si>
    <t>BASIC_RATE_OF_PAY_TO</t>
  </si>
  <si>
    <t>OVERTIME_RATE_FROM</t>
  </si>
  <si>
    <t>OVERTIME_RATE_TO</t>
  </si>
  <si>
    <t>PER</t>
  </si>
  <si>
    <t>ADDITIONAL_WAGE_CONDITIONS</t>
  </si>
  <si>
    <t>FREQUENCY_OF_PAY</t>
  </si>
  <si>
    <t>FREQUENCY_OF_PAY_OTHER</t>
  </si>
  <si>
    <t>OTHER_WORKSITE_LOCATION</t>
  </si>
  <si>
    <t>AGREED_TO_TERMS_AND_CONDITIONS</t>
  </si>
  <si>
    <t>DAILY_TRANSPORTATION</t>
  </si>
  <si>
    <t>OVERTIME_AVAILABLE</t>
  </si>
  <si>
    <t>ON_THE_JOB_TRAINING_AVAILABLE</t>
  </si>
  <si>
    <t>BOARD_LODGING_OTHER_FACILITIES</t>
  </si>
  <si>
    <t>DEDUCTIONS_FROM_PAY</t>
  </si>
  <si>
    <t>PHONE_TO_APPLY</t>
  </si>
  <si>
    <t>EMAIL_TO_APPLY</t>
  </si>
  <si>
    <t>WEBSITE_TO_APPLY</t>
  </si>
  <si>
    <t>EMPLOYER_AGREED_TO_TERMS</t>
  </si>
  <si>
    <t>EMP_CLIENT_AGREED_TO_TERMS</t>
  </si>
  <si>
    <t>PREPARER_LAST_NAME</t>
  </si>
  <si>
    <t>PREPARER_FIRST_NAME</t>
  </si>
  <si>
    <t>PREPARER_MIDDLE_NAME</t>
  </si>
  <si>
    <t>PREPARER_BUSINESS_NAME</t>
  </si>
  <si>
    <t>PREPARER_EMAIL</t>
  </si>
  <si>
    <t>C-500-20196-712132</t>
  </si>
  <si>
    <t>Determination Issued - Denied</t>
  </si>
  <si>
    <t>Renewal of approved employment</t>
  </si>
  <si>
    <t>Y</t>
  </si>
  <si>
    <t>N</t>
  </si>
  <si>
    <t>GENPRO INTERNATIONAL, INC.</t>
  </si>
  <si>
    <t>P.O. BOX 503207</t>
  </si>
  <si>
    <t>SAN ANTONIO VILLAGE</t>
  </si>
  <si>
    <t>SAIPAN</t>
  </si>
  <si>
    <t>MP</t>
  </si>
  <si>
    <t>UNITED STATES OF AMERICA</t>
  </si>
  <si>
    <t>Individual Employer</t>
  </si>
  <si>
    <t xml:space="preserve">CORTEZ </t>
  </si>
  <si>
    <t>JENETH</t>
  </si>
  <si>
    <t>ZINAMPAN</t>
  </si>
  <si>
    <t>FINANCE/OPERATIONS MANAGER</t>
  </si>
  <si>
    <t>idc.dochandling@gmail.com</t>
  </si>
  <si>
    <t>Agent</t>
  </si>
  <si>
    <t>MANALO</t>
  </si>
  <si>
    <t>CHRISTOPHER</t>
  </si>
  <si>
    <t>BONDOC</t>
  </si>
  <si>
    <t xml:space="preserve">P.O. BOX 506377 </t>
  </si>
  <si>
    <t>AIRPORT ROAD DANDAN VILLAGE</t>
  </si>
  <si>
    <t>INTEGRATED DEVELOPMENT CORPORATION DBA DOCUMENT HANDLING</t>
  </si>
  <si>
    <t>Stock Clerks, Sales Floor</t>
  </si>
  <si>
    <t>P-500-20163-644488</t>
  </si>
  <si>
    <t>INVENTORY STOCK CLERK</t>
  </si>
  <si>
    <t>High School/GED</t>
  </si>
  <si>
    <t xml:space="preserve">These occupations usually require a high school diploma.
Employees in these occupations need 12 months of working with experienced employees. 
</t>
  </si>
  <si>
    <t>Hour</t>
  </si>
  <si>
    <t>N/A</t>
  </si>
  <si>
    <t>Biweekly</t>
  </si>
  <si>
    <t>genpro@pticom.com</t>
  </si>
  <si>
    <t>C-500-20230-771339</t>
  </si>
  <si>
    <t>Withdrawn</t>
  </si>
  <si>
    <t xml:space="preserve">ASIA PACIFIC HOTELS INC. </t>
  </si>
  <si>
    <t>KANOA RESORT SAIPAN</t>
  </si>
  <si>
    <t xml:space="preserve">BEACH ROAD SUSUPE </t>
  </si>
  <si>
    <t xml:space="preserve">RABE </t>
  </si>
  <si>
    <t xml:space="preserve">ANGELO NINO </t>
  </si>
  <si>
    <t xml:space="preserve">CAUSING </t>
  </si>
  <si>
    <t xml:space="preserve">HUMAN RESOURCES MANAGER </t>
  </si>
  <si>
    <t>P.O. BOX 500369</t>
  </si>
  <si>
    <t>ANGELO_RABE@KANOARESORT.COM</t>
  </si>
  <si>
    <t>Cooks, Restaurant</t>
  </si>
  <si>
    <t>P-500-20133-561705</t>
  </si>
  <si>
    <t>COOK</t>
  </si>
  <si>
    <t xml:space="preserve">MUST BE ABLE TO OPERATE KITCHEN EQUIPMENT. MUST BE ABLE TO WORK NIGHTS, WEEKENDS, AND HOLIDAYS AS NEEDED. POSITION REQUIRES LOTS OF STANDING, WALKING, BENDING, STRETCHING, AND OTHER PHYSICAL DEXTERITY. MUST BE ABLE TO LIFT AND CARRY AT LEAST 20 POUNDS. MUST BE ABLE TO WORK IN A WARM ENVIRONMENT WITH FULL-SIZE KITCHEN EQUIPMENT. </t>
  </si>
  <si>
    <t xml:space="preserve">KANOA RESORT SAIPAN </t>
  </si>
  <si>
    <t xml:space="preserve">SAIPAN </t>
  </si>
  <si>
    <t>Paid leave, holiday pay and 401(k) retirement plan subject to company policy</t>
  </si>
  <si>
    <t xml:space="preserve">All CNMI and Federal Income Taxes, share in medical insurance and 401(k) retirement plan, if applicable </t>
  </si>
  <si>
    <t>hr@kanoaresort.com</t>
  </si>
  <si>
    <t>http://www.marianaslabor.net</t>
  </si>
  <si>
    <t>C-500-20192-706747</t>
  </si>
  <si>
    <t>Nippon General Trading Corporation</t>
  </si>
  <si>
    <t>Country House &amp; Mody Dick Restaurant</t>
  </si>
  <si>
    <t>Coconut Street Garapan</t>
  </si>
  <si>
    <t>PMB 658 PO Box 10000</t>
  </si>
  <si>
    <t>Saipan</t>
  </si>
  <si>
    <t>n/a</t>
  </si>
  <si>
    <t>Sago</t>
  </si>
  <si>
    <t>Masanobu</t>
  </si>
  <si>
    <t>President</t>
  </si>
  <si>
    <t>PMB 658 Box 10000</t>
  </si>
  <si>
    <t>contactwildwest@gmail.com</t>
  </si>
  <si>
    <t>Waiters and Waitresses</t>
  </si>
  <si>
    <t>P-500-20155-621856</t>
  </si>
  <si>
    <t>Waiter and Waitress</t>
  </si>
  <si>
    <t>At least  six months experience as Waiter or Waitress is required for both US Workers and CW-1 Workers.</t>
  </si>
  <si>
    <t>Will make all deductions from the worker's paycheck required by law such as Taxes (Chapter 2, Chapter 7, SS, &amp; Medicare) and will promptly remit to applicable Government Agencies</t>
  </si>
  <si>
    <t>C-500-20222-758773</t>
  </si>
  <si>
    <t>New employment</t>
  </si>
  <si>
    <t>COMMONWEALTH UTILITIES CORPORATION</t>
  </si>
  <si>
    <t>P.O. BOX 501220</t>
  </si>
  <si>
    <t>3rd Floor, Joeten Dandan Building</t>
  </si>
  <si>
    <t>CAMACHO</t>
  </si>
  <si>
    <t>GARY</t>
  </si>
  <si>
    <t>PANGELINAN</t>
  </si>
  <si>
    <t>EXECUTIVE DIRECTOR</t>
  </si>
  <si>
    <t>3rd Floor Joeten Dandan Building</t>
  </si>
  <si>
    <t>GARY.CAMACHO@CUCGOV.ORG</t>
  </si>
  <si>
    <t>Architectural and Engineering Managers</t>
  </si>
  <si>
    <t>P-500-20191-703574</t>
  </si>
  <si>
    <t>ASSISTANT PETROLEUM COMPLIANCE MANAGER</t>
  </si>
  <si>
    <t>Bachelor's</t>
  </si>
  <si>
    <t xml:space="preserve">10 years of project administration and management, including overseeing work of contractors and company staff in an executive management position with proven management and communication skills. A minimum of three (3) years in oil spill, prevention, preparedness, and response.  Work in environmental assessment as related to power plant operations and extensive knowledge of BECQ and EPA regulations. 5 years of experience in preparing bid documents or request for quotations and proposals. 5 years of experience in contract negotiation and preparation. </t>
  </si>
  <si>
    <t xml:space="preserve">Lot 205 E 01, Santa Remdio Dr. </t>
  </si>
  <si>
    <t>CUC Main Power Plant, Lower Base</t>
  </si>
  <si>
    <t>All Applicable Tax Deduction (Chapter 2 (CNMI Tax), Chapter 7 (Federal Tax), &amp; FICA (Medicare &amp; Social Security).</t>
  </si>
  <si>
    <t>employment.applications@cucgov.org</t>
  </si>
  <si>
    <t>http://www.cucgov.org</t>
  </si>
  <si>
    <t>Matsunaga</t>
  </si>
  <si>
    <t>Francisco</t>
  </si>
  <si>
    <t>C</t>
  </si>
  <si>
    <t>Commonwealth Utilities Corporation</t>
  </si>
  <si>
    <t>francisco.matsunaga@cucgov.org</t>
  </si>
  <si>
    <t>C-500-20203-725528</t>
  </si>
  <si>
    <t>YANTZE CORPORATION</t>
  </si>
  <si>
    <t>YANTZE CONSTRUCTION</t>
  </si>
  <si>
    <t>MIDDLE ROAD CHALAN LAULAU</t>
  </si>
  <si>
    <t>P.O. BOX 500783</t>
  </si>
  <si>
    <t>ZHANG</t>
  </si>
  <si>
    <t>WENHUA</t>
  </si>
  <si>
    <t>MAINTENANCE AND REPAIR WORKER, GENERAL</t>
  </si>
  <si>
    <t>saipanyantze@gmail.com</t>
  </si>
  <si>
    <t>Maintenance and Repair Workers, General</t>
  </si>
  <si>
    <t>P-500-20120-526342</t>
  </si>
  <si>
    <t xml:space="preserve">*Must have Twenty four (24) months work experience as Maintenance Worker.
*Knowledge of machines and tools including their design, uses, repair and maintenance.
*Knowledge of materials, methods,tools involved in the construction or repair of house or building.
*Knowledge of principle and processes for providing customer and personal services.
* Knowledge of relevant equipment, policies, procedures, and strategies.
* Knowledge of the structure and content of the English Language.
</t>
  </si>
  <si>
    <t>MIDDLE ROAD, CHALAN LAULAU</t>
  </si>
  <si>
    <t>Weekly</t>
  </si>
  <si>
    <t>FEDERAL TAX AND CNMI TAX</t>
  </si>
  <si>
    <t>C-500-20237-783145</t>
  </si>
  <si>
    <t>Emperor Enterprises Corporation</t>
  </si>
  <si>
    <t>Furusato Restaurant</t>
  </si>
  <si>
    <t>P.O. Box 503000</t>
  </si>
  <si>
    <t>Maytenth 2 bldg Room 310 Paseo de Marianas Garapan</t>
  </si>
  <si>
    <t>Sawada</t>
  </si>
  <si>
    <t>Hideaki</t>
  </si>
  <si>
    <t>happines@pticom.com</t>
  </si>
  <si>
    <t>P-500-20189-698086</t>
  </si>
  <si>
    <t>Cook</t>
  </si>
  <si>
    <t>None</t>
  </si>
  <si>
    <t xml:space="preserve">The Certificate of employment have (3) months work experience in Japanese restaurant from previous employment  will be applied equally to both U.S workers and CW-1 workers. </t>
  </si>
  <si>
    <t>Maytenth 2 bldg. Paseo de Marianas Garapan</t>
  </si>
  <si>
    <t>WITHHOLDING TAX, FICA</t>
  </si>
  <si>
    <t>Florentino</t>
  </si>
  <si>
    <t>Nancy</t>
  </si>
  <si>
    <t>O</t>
  </si>
  <si>
    <t>C-500-20261-829099</t>
  </si>
  <si>
    <t>Determination Issued - Certification</t>
  </si>
  <si>
    <t>J &amp; Y CORPORATION</t>
  </si>
  <si>
    <t xml:space="preserve">EASTERN B.B.Q </t>
  </si>
  <si>
    <t>KAMIA AV GARAPAN DISTRICT</t>
  </si>
  <si>
    <t>CNMI</t>
  </si>
  <si>
    <t>LIU</t>
  </si>
  <si>
    <t>SHUNLI</t>
  </si>
  <si>
    <t>PRESIDENT</t>
  </si>
  <si>
    <t>KAMIA AV, GARAPAN DISTRICT</t>
  </si>
  <si>
    <t>EASTERNBBQ2@GMAIL.COM</t>
  </si>
  <si>
    <t>General and Operations Managers</t>
  </si>
  <si>
    <t>P-500-20154-618679</t>
  </si>
  <si>
    <t>MAMAGER</t>
  </si>
  <si>
    <t>WORK SCHEDULES AS FOLLOWS:
11:00 AM TO 2:00 PM,
5:00 PM TO 9:00 PM. 7 HOURS A DAY.
MONDAY THROUGH FRIDAY ,35 HOURS PER WEEK.</t>
  </si>
  <si>
    <t>biweekly salary $30.92 x 70 hours=$2,164.40 (FLSA exempt)</t>
  </si>
  <si>
    <t>deduct all local and federal taxes(e.g.FICA)</t>
  </si>
  <si>
    <t>easternbbq2@gmail.com</t>
  </si>
  <si>
    <t>C-500-20254-813943</t>
  </si>
  <si>
    <t>Raena Pangelinan Cing</t>
  </si>
  <si>
    <t>Island Flavors</t>
  </si>
  <si>
    <t>Po Box 520458</t>
  </si>
  <si>
    <t>Tinian</t>
  </si>
  <si>
    <t>Cing</t>
  </si>
  <si>
    <t>Raena</t>
  </si>
  <si>
    <t>Pangelinan</t>
  </si>
  <si>
    <t>Grants &amp; Projects Manager</t>
  </si>
  <si>
    <t>rcing10@gmail.com</t>
  </si>
  <si>
    <t>Cooks, Fast Food</t>
  </si>
  <si>
    <t>P-500-20210-738210</t>
  </si>
  <si>
    <t>San Jose Village</t>
  </si>
  <si>
    <t>State and Federal Taxes and obligations</t>
  </si>
  <si>
    <t>C-500-20240-790335</t>
  </si>
  <si>
    <t>Hawaiian Rock Products Corporation</t>
  </si>
  <si>
    <t>Hawaiian Rock Products</t>
  </si>
  <si>
    <t xml:space="preserve">PMB139 PPP P.O. BOX 10000 </t>
  </si>
  <si>
    <t>Naftan Road, Route 304 Obyan</t>
  </si>
  <si>
    <t>Bush</t>
  </si>
  <si>
    <t>David</t>
  </si>
  <si>
    <t>Lee</t>
  </si>
  <si>
    <t>General manager</t>
  </si>
  <si>
    <t xml:space="preserve"> Naftan Road, Route 304 Obyan</t>
  </si>
  <si>
    <t>dbush@hawaiianrock.com</t>
  </si>
  <si>
    <t>Automotive Body and Related Repairers</t>
  </si>
  <si>
    <t>P-500-20209-735686</t>
  </si>
  <si>
    <t>Automotive Body and Related Repairer</t>
  </si>
  <si>
    <t>Driver's license, Automotive Body and Related Repairer's training certification</t>
  </si>
  <si>
    <t xml:space="preserve">PMB139 PPP P.O. BOX 10000  </t>
  </si>
  <si>
    <t>FICA, FEDERAL TAX, LOCAL TAX, 401K</t>
  </si>
  <si>
    <t>C-500-20210-737974</t>
  </si>
  <si>
    <t>JUNSON WORLD CORPORATION</t>
  </si>
  <si>
    <t xml:space="preserve">SUITE 201 MARINANS BUSINESS PLAZA </t>
  </si>
  <si>
    <t xml:space="preserve"> PO BOX 505577</t>
  </si>
  <si>
    <t>BAT-OCHIR</t>
  </si>
  <si>
    <t>ALTANGEREL</t>
  </si>
  <si>
    <t>SUITE 201 MARINANS BUSINESS PLAZA</t>
  </si>
  <si>
    <t>PO BOX 505577</t>
  </si>
  <si>
    <t>junsonworld@gmail.com</t>
  </si>
  <si>
    <t>Cement Masons and Concrete Finishers</t>
  </si>
  <si>
    <t>P-500-20164-648146</t>
  </si>
  <si>
    <t>MASON</t>
  </si>
  <si>
    <t>At least three (3) months work related experience</t>
  </si>
  <si>
    <t>MIDDLE RD IN SAN ROQUE</t>
  </si>
  <si>
    <t>Applicable Federal &amp; Local Taxes</t>
  </si>
  <si>
    <t>C-500-20204-730450</t>
  </si>
  <si>
    <t>JOSEPH L. LESCANO</t>
  </si>
  <si>
    <t>MEDQUEST MEDICAL SUPPLY</t>
  </si>
  <si>
    <t>UNIT 101 MANGO CITY BLDG.MIDDLE ROAD</t>
  </si>
  <si>
    <t>PO BOX 505196</t>
  </si>
  <si>
    <t>LESCANO</t>
  </si>
  <si>
    <t>JOSEPH</t>
  </si>
  <si>
    <t>LANDICHO</t>
  </si>
  <si>
    <t>GENERAL MANAGER / OWNER</t>
  </si>
  <si>
    <t>Unit 101 Mango City Bldg. Middle Road</t>
  </si>
  <si>
    <t>PO Box 505196</t>
  </si>
  <si>
    <t>joy8888landmark@gmail.com</t>
  </si>
  <si>
    <t>Sales Representatives, Wholesale and Manufacturing, Except Technical and Scientific Products</t>
  </si>
  <si>
    <t>P-500-20140-583455</t>
  </si>
  <si>
    <t>MEDICAL SALES REPRESENTATIVE</t>
  </si>
  <si>
    <t xml:space="preserve">With background in medical sales industry
Knowledgeable in medical mobility aid
Knowledgeable in breathing and respiratory equipment
Knowledgeable in homecare medical equipment
Capacity to learn scientific and medical details
Computer literate
Must be able to drive and has driver's license
</t>
  </si>
  <si>
    <t>C-500-20241-794397</t>
  </si>
  <si>
    <t>Mariana Sports Club Inc</t>
  </si>
  <si>
    <t>MSC</t>
  </si>
  <si>
    <t>P.O. Box 501142</t>
  </si>
  <si>
    <t>Hamilton Bldg #1, Veteran Road, Gualo Rai</t>
  </si>
  <si>
    <t>Roberto</t>
  </si>
  <si>
    <t>Adelina</t>
  </si>
  <si>
    <t>Secretary of Corporation</t>
  </si>
  <si>
    <t>P. O. Box 501142</t>
  </si>
  <si>
    <t>addie.roberto@gmail.com</t>
  </si>
  <si>
    <t>Self-Enrichment Education Teachers</t>
  </si>
  <si>
    <t>P-500-20130-557148</t>
  </si>
  <si>
    <t>Scuba Diver Instructor</t>
  </si>
  <si>
    <t xml:space="preserve">Must be PADI Certified with teaching
status and Insurance. Must have knowledge to develop lesson for Basic
Principle of Scuba Diving. Must have knowledge for open water lesson offering the Basic and Necessary Theoretical and practical ways for student to be able to dives independently. Minimum two (2) years teaching experience. Japanese 
speaking beneficial.
</t>
  </si>
  <si>
    <t>none</t>
  </si>
  <si>
    <t>Tax withholding for employee as required by  CNMI Tax Law</t>
  </si>
  <si>
    <t>MSC@pticom.com</t>
  </si>
  <si>
    <t>C-500-20210-738361</t>
  </si>
  <si>
    <t>Open Knowledge Systems Inc</t>
  </si>
  <si>
    <t>let's Go Diving Saipan</t>
  </si>
  <si>
    <t>Calachucha Avenue</t>
  </si>
  <si>
    <t>PO BOX 505712</t>
  </si>
  <si>
    <t>Garapan</t>
  </si>
  <si>
    <t>Manipon</t>
  </si>
  <si>
    <t>Manuel</t>
  </si>
  <si>
    <t>Pascual</t>
  </si>
  <si>
    <t>Secretary</t>
  </si>
  <si>
    <t xml:space="preserve">PO BOX 505712 </t>
  </si>
  <si>
    <t>letsgodivingsaipan@gmail.com</t>
  </si>
  <si>
    <t>P-500-20133-561544</t>
  </si>
  <si>
    <t>Scuba Diving Instructor</t>
  </si>
  <si>
    <t xml:space="preserve">12  months work Experience as    Scuba diving instructor  Must possess a valid PADI License,  and can work flexible hours during weekends and holidays, </t>
  </si>
  <si>
    <t>will make all deductions from the worker's paycheck required by law such as Taxes (Chapter 2, Chapter 7, SS &amp; Medicare) and will promptly remit to applicable Government Agencies.</t>
  </si>
  <si>
    <t>C-500-20232-775815</t>
  </si>
  <si>
    <t>AMALGAMATED SYSTEMS, LLC</t>
  </si>
  <si>
    <t>P.O. BOX 503938</t>
  </si>
  <si>
    <t>GROUND FLOOR, UNIT 101, MMC II BUILDING, CHALAN KANOA</t>
  </si>
  <si>
    <t>DOCA</t>
  </si>
  <si>
    <t>RITO</t>
  </si>
  <si>
    <t>BANGAYAN</t>
  </si>
  <si>
    <t>MANAGER</t>
  </si>
  <si>
    <t>RITODOCA071719@GMAIL.COM</t>
  </si>
  <si>
    <t>Electronics Engineering Technicians</t>
  </si>
  <si>
    <t>P-500-20190-702590</t>
  </si>
  <si>
    <t>ELECTRICAL TECHNICIAN</t>
  </si>
  <si>
    <t>NONE</t>
  </si>
  <si>
    <t>Unit No. 101, Ground Floor, MMC II Building, Middle Road, Chalan Kanoa</t>
  </si>
  <si>
    <t>P.O. Box 503938</t>
  </si>
  <si>
    <t>C-500-20231-773744</t>
  </si>
  <si>
    <t>AMCA TRADING BUSINESS, INC.</t>
  </si>
  <si>
    <t>M.G.A. BUSINESS</t>
  </si>
  <si>
    <t>CHALAN PALE ARNOLD ROAD</t>
  </si>
  <si>
    <t>P.O. BOX 503024 CHALAN LAU LAU</t>
  </si>
  <si>
    <t>AVENDANO</t>
  </si>
  <si>
    <t>FIDELISA</t>
  </si>
  <si>
    <t>CAL</t>
  </si>
  <si>
    <t>GENERAL MANAGER</t>
  </si>
  <si>
    <t>mgabzcenter@yahoo.com</t>
  </si>
  <si>
    <t>Office Clerks, General</t>
  </si>
  <si>
    <t>P-500-20156-625929</t>
  </si>
  <si>
    <t>OFFICE CLERKS, GENERAL</t>
  </si>
  <si>
    <t xml:space="preserve">Must have 12-months or 1-year related works of experience. Must know how to operate Microsoft Excel, Word, Peach Tree or Quick Books. Must have the ability to communicate with customers, employees, and other individuals to answer questions on various processing such as, CW-1 processing, CW-2 (Dependent of CW-1), EAD/Humanitarian Parole. Must have knowledge in picking-up visa including  arranging of interview schedule online to U.S. Embassy. Must be able to disseminate or explain information in processing of CW1, from acquiring TLC to submission of CW-1 to USCIS. renewals and visa processing. Must have basic knowledge in computing  payroll , business tax, insurance premium for Auto and Workers Compensation Insurance. Familiar with applicable USCIS Fees of CW-1, CW-2 and EAD.  Must be able to type, format, proofread and edit correspondence and other documents from notes or dictating machines, using computer or typewriters. Must have knowledge in CW-1 Employers and Employees rights and obligations in the CNMI.
Must have the ability to speak clearly so others will understand. Can work under pressure and can do multitasking. Must be able to type with above average speed. No record or history related to theft.  Must have knowledge of principles and processes for providing customer and personal services. This includes customer needs assessment, meeting quality standards for services, and evaluation of customer satisfaction.
</t>
  </si>
  <si>
    <t>1ST FLOOR ACE BLDG. CHALAN LAU LAU</t>
  </si>
  <si>
    <t>www.marianaslabor.net</t>
  </si>
  <si>
    <t>C-500-20217-749564</t>
  </si>
  <si>
    <t>D&amp;W SAIPAN, INC.</t>
  </si>
  <si>
    <t>HIGHWAY EXPRESS</t>
  </si>
  <si>
    <t>P.O. BOX 500440</t>
  </si>
  <si>
    <t>LIM</t>
  </si>
  <si>
    <t>SUNG SOO</t>
  </si>
  <si>
    <t>CORPORATE SECRETARY</t>
  </si>
  <si>
    <t>dwsaipan@pticom.com</t>
  </si>
  <si>
    <t>Bookkeeping, Accounting, and Auditing Clerks</t>
  </si>
  <si>
    <t>P-500-20122-533753</t>
  </si>
  <si>
    <t>BOOKKEEPER/ACCOUNTING CLERK</t>
  </si>
  <si>
    <t>Associate's</t>
  </si>
  <si>
    <t xml:space="preserve">	Associate degree in Accounting or Equivalent.
	Proficient in Quickbooks/Peachtree Software.
</t>
  </si>
  <si>
    <t>MIDDLE ROAD, GUALO RAI</t>
  </si>
  <si>
    <t>C-500-20231-773590</t>
  </si>
  <si>
    <t>MARIANAS HARDWARE</t>
  </si>
  <si>
    <t>BEACH ROAD</t>
  </si>
  <si>
    <t>PO BOX 7588 SVRB, SAIPAN</t>
  </si>
  <si>
    <t>San Antonio</t>
  </si>
  <si>
    <t>Cataluna</t>
  </si>
  <si>
    <t>Lea</t>
  </si>
  <si>
    <t>M</t>
  </si>
  <si>
    <t>SOLE PROPRIETOR</t>
  </si>
  <si>
    <t>Beach Road</t>
  </si>
  <si>
    <t>lmchardware19@gmail.com</t>
  </si>
  <si>
    <t>Merchandise Displayers and Window Trimmers</t>
  </si>
  <si>
    <t>P-500-20191-703755</t>
  </si>
  <si>
    <t>VISUAL MERCHANDISER</t>
  </si>
  <si>
    <t>Knowledge of principles and processes for providing customer and personal services. Knowledge of principles an
d methods for showing, promoting, and selling products or services. Must be able to work on extended hours. Computer literate.</t>
  </si>
  <si>
    <t>Beach Road San Antonio</t>
  </si>
  <si>
    <t>All applicable taxes</t>
  </si>
  <si>
    <t>C-500-20206-733265</t>
  </si>
  <si>
    <t>Emerald Pacific Group Corporation</t>
  </si>
  <si>
    <t>National Car Rental</t>
  </si>
  <si>
    <t>PO Box 506418</t>
  </si>
  <si>
    <t>Tomada</t>
  </si>
  <si>
    <t>Pacita</t>
  </si>
  <si>
    <t>Abuan</t>
  </si>
  <si>
    <t>Po Box 506418</t>
  </si>
  <si>
    <t>jbayuta@nationalcarpacific.com</t>
  </si>
  <si>
    <t>First-Line Supervisors of Office and Administrative Support Workers</t>
  </si>
  <si>
    <t>P-500-20167-652349</t>
  </si>
  <si>
    <t>Operations Supervisor</t>
  </si>
  <si>
    <t xml:space="preserve">Skills
	Active Listening  Giving full attention to what other people are saying, taking time to understand the points being made, asking questions as appropriate, and not interrupting at inappropriate times. 
	Coordination  Adjusting actions in relation to others' actions. 
	Monitoring  Monitoring/Assessing performance of yourself, other individuals, or organizations to make improvements or take corrective action. 
	Reading Comprehension  Understanding written sentences and paragraphs in work related documents. 
	Social Perceptiveness  Being aware of others' reactions and understanding why they react as they do. 
</t>
  </si>
  <si>
    <t>Rte 34 Airport Road</t>
  </si>
  <si>
    <t>Dandan Village</t>
  </si>
  <si>
    <t xml:space="preserve"> Withholding Taxes, FICA &amp; Medicare Contributions</t>
  </si>
  <si>
    <t>marianaslabor.net</t>
  </si>
  <si>
    <t>C-500-20216-747416</t>
  </si>
  <si>
    <t>PATRICK D. FERNANDEZ</t>
  </si>
  <si>
    <t>OINK CAFE</t>
  </si>
  <si>
    <t>PO BOX 10000 PMB 679</t>
  </si>
  <si>
    <t>LOT 56 CHICHIRICA AVENUE GARAPAN VILLAGE</t>
  </si>
  <si>
    <t>FERNANDEZ</t>
  </si>
  <si>
    <t>PATRICK</t>
  </si>
  <si>
    <t>DELFIN</t>
  </si>
  <si>
    <t>oink2pdf@gmail.com</t>
  </si>
  <si>
    <t>P-500-20099-468047</t>
  </si>
  <si>
    <t xml:space="preserve">NOKALIMI BUILDING GARAPAN VILLAGE </t>
  </si>
  <si>
    <t>UNIT 3 GROUND FLOOR</t>
  </si>
  <si>
    <t>C-500-20328-923324</t>
  </si>
  <si>
    <t>Alice International Corporation</t>
  </si>
  <si>
    <t>Grand Tour</t>
  </si>
  <si>
    <t>PMB 133 Box 10003</t>
  </si>
  <si>
    <t>Chalan Pale Arnold</t>
  </si>
  <si>
    <t>Aldan</t>
  </si>
  <si>
    <t>Ramon</t>
  </si>
  <si>
    <t>B</t>
  </si>
  <si>
    <t>aicgroup88@gmail.com</t>
  </si>
  <si>
    <t>P-500-20218-751913</t>
  </si>
  <si>
    <t>Operation Manager</t>
  </si>
  <si>
    <t xml:space="preserve">12 months  work experience , Must have an experience as an Operation  manager. Must have strong leadership. Can handle the whole operation of the business
can work flexible time, during weekends and holiday can write and speak Chinese  language
required for both U.S workers and CW-1 workers.
</t>
  </si>
  <si>
    <t>will make all deductions from the worker's paycheck required by law such as Taxes (Chapter 2, Chapter 7, SS &amp; Medicare) and will promptly remit to applicable Government Agencies</t>
  </si>
  <si>
    <t>C-500-20217-749517</t>
  </si>
  <si>
    <t>THREE Q, LLC</t>
  </si>
  <si>
    <t>ISLAND FLOWERS AND NOVELTIES / AC 88</t>
  </si>
  <si>
    <t>P.O. BOX 505358</t>
  </si>
  <si>
    <t>OLEAI BEACH ROAD SAN JOSE VILLAGE</t>
  </si>
  <si>
    <t>METTAO</t>
  </si>
  <si>
    <t>MA CONCEPCION</t>
  </si>
  <si>
    <t>VICE PRESIDENT</t>
  </si>
  <si>
    <t>islandflowersandnovelties@gmail.com</t>
  </si>
  <si>
    <t>Floral Designers</t>
  </si>
  <si>
    <t>P-500-20184-691574</t>
  </si>
  <si>
    <t>FLORIST</t>
  </si>
  <si>
    <t xml:space="preserve">Must have experience to develop artistic or design concepts for decorations, exhibitions or commercial purposes.  Ability to listen to and understand information and ideas with clients to determine needs.  Ability to imagine how something will look after it is moved around or when its parts are moved to re-arrange. </t>
  </si>
  <si>
    <t>C-500-20304-892619</t>
  </si>
  <si>
    <t>Imperial Pacific International (CNMI), LLC</t>
  </si>
  <si>
    <t>Imperial Palace - Saipan</t>
  </si>
  <si>
    <t>CPL Derenece Jack Road, Orchid Street</t>
  </si>
  <si>
    <t>Loi</t>
  </si>
  <si>
    <t>Kaio</t>
  </si>
  <si>
    <t>Manager - Human Resources</t>
  </si>
  <si>
    <t>kl.imperialpac@outlook.com</t>
  </si>
  <si>
    <t>Crane and Tower Operators</t>
  </si>
  <si>
    <t>P-500-20227-770848</t>
  </si>
  <si>
    <t>Crane &amp; Tower Operator</t>
  </si>
  <si>
    <t>High School Diploma / GED. Two (2) years working experience as a Crane &amp; Tower Operator is the minimum requirement of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t>
  </si>
  <si>
    <t>Optional housing at $25.00 per week</t>
  </si>
  <si>
    <t>careers@bestsunshinesaipan.com</t>
  </si>
  <si>
    <t>C-500-20302-889901</t>
  </si>
  <si>
    <t>NJCM LOGISTICS LLC</t>
  </si>
  <si>
    <t>DECM CONSULTANCY</t>
  </si>
  <si>
    <t xml:space="preserve">S-103 TOWER PALACE </t>
  </si>
  <si>
    <t>PO BOX 505093, CK</t>
  </si>
  <si>
    <t>RIVERA</t>
  </si>
  <si>
    <t>CRISPINO</t>
  </si>
  <si>
    <t>TABIA</t>
  </si>
  <si>
    <t xml:space="preserve">OPERATION MANAGER </t>
  </si>
  <si>
    <t>PO BOX 505093 CK</t>
  </si>
  <si>
    <t>cris@royal-pacificexpress.com</t>
  </si>
  <si>
    <t>Structural Iron and Steel Workers</t>
  </si>
  <si>
    <t>P-500-20258-820014</t>
  </si>
  <si>
    <t>STRUCTURAL IRON AND STEEL WORKERS</t>
  </si>
  <si>
    <t>KNOWLEDGE IN INTERPRETING BLUEPRINTS 
KNOWLEDGE IN LAYING OUT AND FABRICATING STRUCTURAL STEEL.</t>
  </si>
  <si>
    <t>S-103 TOWER PALACE</t>
  </si>
  <si>
    <t>C-500-20220-756601</t>
  </si>
  <si>
    <t>LOI</t>
  </si>
  <si>
    <t>KAIO</t>
  </si>
  <si>
    <t>Logistics Managers</t>
  </si>
  <si>
    <t>P-500-20180-683948</t>
  </si>
  <si>
    <t>Logistics Manager</t>
  </si>
  <si>
    <t>Bachelors degree in Logistics Management, Business Administration, or related disciplines.  Three (3) years experience in logistics management, building management, business operation management, or related fields.  Advanced analytical skills  Excel (vba, pivot tables, macros, etc.), preparing presentations, updating reports, and eventually building automated reports.  Proficiency in MS Excel and MS Word.  Understands how personal actions impact the customer and our client's relationship.  Able to multi-task. Willing to work beyond normal business hours in case of operation need.</t>
  </si>
  <si>
    <t>C-500-20210-738114</t>
  </si>
  <si>
    <t>MB Tech. Micronesia, LLC</t>
  </si>
  <si>
    <t>PO BOX 504850</t>
  </si>
  <si>
    <t>San Vicente</t>
  </si>
  <si>
    <t>Casaclang</t>
  </si>
  <si>
    <t>Beverly</t>
  </si>
  <si>
    <t>Flores</t>
  </si>
  <si>
    <t>Accountant</t>
  </si>
  <si>
    <t>Biranda Lane</t>
  </si>
  <si>
    <t>Yvenne15@yahoo.co.uk</t>
  </si>
  <si>
    <t>Operating Engineers and Other Construction Equipment Operators</t>
  </si>
  <si>
    <t>P-500-20176-676232</t>
  </si>
  <si>
    <t>Other Construction Equipment Operators</t>
  </si>
  <si>
    <t>Knowledge in operating the construction equipment in a safe and efficient manner.</t>
  </si>
  <si>
    <t>Chalan Monsignor Guerero</t>
  </si>
  <si>
    <t>Ch2 tax, Ch7 tax(if applicable), SS tax and medicare tax</t>
  </si>
  <si>
    <t>C-500-20231-773888</t>
  </si>
  <si>
    <t>EFG Pacific Holdings LLC</t>
  </si>
  <si>
    <t>Island Best Choice</t>
  </si>
  <si>
    <t>PMB 955 Box 10000</t>
  </si>
  <si>
    <t xml:space="preserve">Room 104 Marianas Business Plaza Nauru Loop Susupe </t>
  </si>
  <si>
    <t>Guillo</t>
  </si>
  <si>
    <t>Eden</t>
  </si>
  <si>
    <t>Fallar</t>
  </si>
  <si>
    <t>General Manager</t>
  </si>
  <si>
    <t>Room 104 Marianas Business Plaza Nauru Loop Susupe</t>
  </si>
  <si>
    <t>efg.pacific.holdings@gmail.com</t>
  </si>
  <si>
    <t>Nursing Assistants</t>
  </si>
  <si>
    <t>P-500-20176-676359</t>
  </si>
  <si>
    <t>Nursing Assistant</t>
  </si>
  <si>
    <t xml:space="preserve">Attention to Details - Must be able to regularly record important information about the patient.
Must be able to effectively communicate with other members on your health care team, such as doctors and nurses, along with any patients in your care.
Trained in dealing with infectious diseases
</t>
  </si>
  <si>
    <t>Room 104 Marianas Business Plaza Nauru Loop</t>
  </si>
  <si>
    <t>C-500-20228-771069</t>
  </si>
  <si>
    <t>PACIFIC DRUG TESTING SERVICES LLC</t>
  </si>
  <si>
    <t>PMB 994 BOX 10000</t>
  </si>
  <si>
    <t>Sablan</t>
  </si>
  <si>
    <t>Diego</t>
  </si>
  <si>
    <t>Manglona</t>
  </si>
  <si>
    <t>djsablan.pdts@gmail.com</t>
  </si>
  <si>
    <t>Computer Network Support Specialists</t>
  </si>
  <si>
    <t>P-500-20192-706767</t>
  </si>
  <si>
    <t>Network Technical Analyst</t>
  </si>
  <si>
    <t>Bachelor's Degree in Computer Science.  Cisco Certified Network Associate (CCNA) experience implementing and administering Cisco solutions. Knowledge of basic IP addressing. Knowledge of circuit boards, processors, chips, electronic equipment, and computer hardware and software, including applications and programming.  A level of programming knowledge (e.g. SQL, Visual Basic, C++).</t>
  </si>
  <si>
    <t>Springs Plaza Chalan Pale Arnold Gualo Rai</t>
  </si>
  <si>
    <t>pacificdrugtestingservices@gmail.com</t>
  </si>
  <si>
    <t>C-500-20244-795245</t>
  </si>
  <si>
    <t>JNL Corporation</t>
  </si>
  <si>
    <t>Manpower Services</t>
  </si>
  <si>
    <t>PMB 1857 PO Box 10005</t>
  </si>
  <si>
    <t>Elayda</t>
  </si>
  <si>
    <t>Jennifer</t>
  </si>
  <si>
    <t>Tayag</t>
  </si>
  <si>
    <t>jnl_migscorp@yahoo.com</t>
  </si>
  <si>
    <t>P-500-20131-557772</t>
  </si>
  <si>
    <t xml:space="preserve"> Strongly familiar with different types of meats and their cooking times
 Well versed in planning menus, establishing size of food portions, estimating food requirements and costs, and ordering supplies
 Skilled in preparing food for cooking and adding appropriate seasoning
 Highly experienced in performing food quality inspections to ensure that all food items conform to hygiene standards
 Well-honed aesthetic skills aimed at arranging and presenting food in a manner pleasing to the eye
 Solid knowhow of carving and preparing different types of meats for boiling, frying and steaming
 Competent at mixing the right amount of ingredients according to weight and type
 Track record of operating big ovens and cooking ranges
 Special talent for preparing different types of cuisines, relishes and salads
 Highly experienced in performing preventative and general maintenance on kitchen equipment
 Hands-on experience in handling cooking staff efficiently and directing it to ensure handling of kitchen functions
 Track record of following best hygiene and sanitation practices aimed at providing quality food services
 Absolute flexibility aimed at trying and testing new recipes in order to add new items to existing menus
 Able to prepare specialized health food items
 Strong background of handling kitchen functions such as supplies and inventory management and cooking staff schedules and records
 Demonstrated ability to set up and supervise buffets
 Able to maintain accurate inventory and records of food, supplies and utensils
 Committed to maintain a clean kitchen and work area
</t>
  </si>
  <si>
    <t>Ground Floor Blue Beach House</t>
  </si>
  <si>
    <t>Beach Road, Chalan Laulau</t>
  </si>
  <si>
    <t>Withholding Taxes, FICA and Medicare Contribution</t>
  </si>
  <si>
    <t>C-500-20280-859339</t>
  </si>
  <si>
    <t>Plumbers</t>
  </si>
  <si>
    <t>P-500-20227-770859</t>
  </si>
  <si>
    <t>Plumber</t>
  </si>
  <si>
    <t>High School Diploma / GED. Two (2) years working experience as a Plumber is the minimum requirement of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t>
  </si>
  <si>
    <t>C-500-20318-911230</t>
  </si>
  <si>
    <t>MOHR CORPORATION</t>
  </si>
  <si>
    <t>HELP SUPPLY</t>
  </si>
  <si>
    <t>P O BOX 502305</t>
  </si>
  <si>
    <t>PUERTO RICO GARAPAN</t>
  </si>
  <si>
    <t>HULLEZA</t>
  </si>
  <si>
    <t>MORITO</t>
  </si>
  <si>
    <t>GUBAGARAS</t>
  </si>
  <si>
    <t>matheresacrz@yahoo.com</t>
  </si>
  <si>
    <t>Maids and Housekeeping Cleaners</t>
  </si>
  <si>
    <t>P-500-20287-876581</t>
  </si>
  <si>
    <t>COMMERCIAL CLEANER</t>
  </si>
  <si>
    <t>PRIOR CLEANING EXPERIENCE STRONGLY PREFERRED. 
KNOWLEGE OF CLEANING EQUIPMENT AND SUPPLIES , ABILITY TO LIFT UP 50LBS. FLEXIBILITY TO WORK WEEKENDS AND NIGHTS AS NEEDED.</t>
  </si>
  <si>
    <t xml:space="preserve">P O BOX 502305 </t>
  </si>
  <si>
    <t xml:space="preserve">PURTO RICO MIDDLE ROAD GARAPAN </t>
  </si>
  <si>
    <t>WORKERS COMPENSATION COMPANY PROVIDED</t>
  </si>
  <si>
    <t>WITHHOLDING TAX AND FICA</t>
  </si>
  <si>
    <t>C-500-20301-889858</t>
  </si>
  <si>
    <t>SHINE STAR CORPORATION</t>
  </si>
  <si>
    <t>#207 GOLDEN PLAZA BEACH ROAD SUSUPE</t>
  </si>
  <si>
    <t>Kwang</t>
  </si>
  <si>
    <t>Soo</t>
  </si>
  <si>
    <t>PO BOX 502926</t>
  </si>
  <si>
    <t>youngckim@gmail.com</t>
  </si>
  <si>
    <t>P-500-20272-847138</t>
  </si>
  <si>
    <t>Cooks</t>
  </si>
  <si>
    <t>Employer's Withholding Tax, FICA Tax</t>
  </si>
  <si>
    <t>C-500-20293-881499</t>
  </si>
  <si>
    <t>PACIFIC COOPERATION LTD.</t>
  </si>
  <si>
    <t>MASON PLACE LANE, AS LITO ROAD</t>
  </si>
  <si>
    <t>P.O.BOX10001PMB906</t>
  </si>
  <si>
    <t>MENG</t>
  </si>
  <si>
    <t>WEILI</t>
  </si>
  <si>
    <t>MASO PLACE LANE, AS LITO ROAD</t>
  </si>
  <si>
    <t>pacoop@itecnmi.com</t>
  </si>
  <si>
    <t>Civil Engineering Technicians</t>
  </si>
  <si>
    <t>P-500-20235-782903</t>
  </si>
  <si>
    <t>ENGINEER ASSISTANT</t>
  </si>
  <si>
    <t>Skillful to operate Autocad software and Microsoft Office Excel, Word, Outlook and Project.</t>
  </si>
  <si>
    <t>Local and Federal Taxes</t>
  </si>
  <si>
    <t>C-500-20217-749563</t>
  </si>
  <si>
    <t>Automotive Master Mechanics</t>
  </si>
  <si>
    <t>P-500-20122-533718</t>
  </si>
  <si>
    <t>AUTOMOTIVE SERVICE TECHNICIANS AND MECHANICS</t>
  </si>
  <si>
    <t xml:space="preserve">	High school graduate or equivalent with at least 12 MONTHS  continued experience. Knowledgeable in general repair and replacement services to include: truing rotors and drums, disc drums and brakes, wheel alignment, struts and suspension, engine performance (tune-up), fuel systems, cruise control, sound systems, exhaust systems, fluid and filter service, heating and cooling systems, air conditioning systems, drive train/U-joint service, front wheel drive/constant velocity joints and specialty installations</t>
  </si>
  <si>
    <t>C-500-20218-751650</t>
  </si>
  <si>
    <t>KATARINA SAIPAN 1 LLC</t>
  </si>
  <si>
    <t>SHAWN DIVE</t>
  </si>
  <si>
    <t>PMB 203 BOX 10003</t>
  </si>
  <si>
    <t>MIDDLE ROAD, CHINA TOWN VILLAGE</t>
  </si>
  <si>
    <t>YOO</t>
  </si>
  <si>
    <t>EUNA</t>
  </si>
  <si>
    <t>MEMBER</t>
  </si>
  <si>
    <t>cho_jinjoocorp@yahoo.com</t>
  </si>
  <si>
    <t>CHO</t>
  </si>
  <si>
    <t>JIN KOO</t>
  </si>
  <si>
    <t>P O BOX 502564</t>
  </si>
  <si>
    <t>MIDDLE ROAD, CHALAN LAULAU VILLAGE</t>
  </si>
  <si>
    <t>siclair9665@hotmail.com</t>
  </si>
  <si>
    <t>JIN JOO CORPORATION</t>
  </si>
  <si>
    <t>Travel Guides</t>
  </si>
  <si>
    <t>P-500-20188-695618</t>
  </si>
  <si>
    <t>TOUR COORDINATOR</t>
  </si>
  <si>
    <t xml:space="preserve">Knowledge of geography and travel industry. Skill in bargaining to purchase best travel package at economical price. Skill in public relations and handling complaints. Skill in organization in order to coordinate several events simultaneously. Skill in both verbal and written communication.
</t>
  </si>
  <si>
    <t>CNMI AND FEDERAL TAX</t>
  </si>
  <si>
    <t>C-500-20273-848820</t>
  </si>
  <si>
    <t>MTO Maintenance (Saipan), Inc.</t>
  </si>
  <si>
    <t>Suite 203 MH II Bldg Puerto Rico</t>
  </si>
  <si>
    <t>P.O. Box 504053</t>
  </si>
  <si>
    <t>Doreza</t>
  </si>
  <si>
    <t>Jocelyn</t>
  </si>
  <si>
    <t>P.</t>
  </si>
  <si>
    <t>Corporate Secretary</t>
  </si>
  <si>
    <t>P.O. Box 506693</t>
  </si>
  <si>
    <t>jocelynd@bcmcpa.com</t>
  </si>
  <si>
    <t>P-500-20185-694652</t>
  </si>
  <si>
    <t xml:space="preserve">HE/SHE MUST BE ABLE TO SPEND THE DAY ON THEIR FEET AND UNDER THE SUN WITHOUT GETTING OVERLY TIRED. CAN WORK FLEXIBLE TIME, TIME INCLUDING
WEEKENDS AND HOLIDAYS.
</t>
  </si>
  <si>
    <t>Payroll related taxes as required by law; employer wil assist worker in securing board and lodging at the worker's expense</t>
  </si>
  <si>
    <t>mtosaipan.com</t>
  </si>
  <si>
    <t>C-500-20329-927277</t>
  </si>
  <si>
    <t xml:space="preserve">WORLD CONSULTING CENTER, LLC. </t>
  </si>
  <si>
    <t>KAPUTAT DR. SAN VICENTE</t>
  </si>
  <si>
    <t>PMB 208 BOX 10000</t>
  </si>
  <si>
    <t>LITULUMAR</t>
  </si>
  <si>
    <t>AGUSTIN</t>
  </si>
  <si>
    <t>INFO@WORLDCONSULTING.CENTER</t>
  </si>
  <si>
    <t>Attorney</t>
  </si>
  <si>
    <t>MAILMAN</t>
  </si>
  <si>
    <t xml:space="preserve">BRUCE </t>
  </si>
  <si>
    <t>LEE</t>
  </si>
  <si>
    <t>2ND FLOOR, SASHA BLDG. BEACH ROAD CHALAN LAULAU</t>
  </si>
  <si>
    <t>PMB 238 PPP BOX 10000</t>
  </si>
  <si>
    <t>bmailman@lexmarianas.com</t>
  </si>
  <si>
    <t xml:space="preserve">MAILMAN &amp; KARA, LLC. </t>
  </si>
  <si>
    <t>CNMI SUPREME COURT</t>
  </si>
  <si>
    <t>P-500-20294-882705</t>
  </si>
  <si>
    <t>BUSINESS CONSULTING MANAGER</t>
  </si>
  <si>
    <t xml:space="preserve">- U.S. and foreign workers must have a Bachelor's degree in Economics or Commerce or its foreign equivalence. Translation and interpretation in bidirectional Japanese and English (Writing, Reading, Speaking, and Hearing). </t>
  </si>
  <si>
    <t>info@worldconsulting.center</t>
  </si>
  <si>
    <t>https://worldconsulting.center</t>
  </si>
  <si>
    <t>C-500-20318-911210</t>
  </si>
  <si>
    <t>JJ K COMPANY</t>
  </si>
  <si>
    <t>P.O. BOX 502305</t>
  </si>
  <si>
    <t>104 garapan mango apt</t>
  </si>
  <si>
    <t>CRUZ</t>
  </si>
  <si>
    <t>MARIA</t>
  </si>
  <si>
    <t>THERESA</t>
  </si>
  <si>
    <t>PO Box 502305ck</t>
  </si>
  <si>
    <t>104 Garapan Mango CITY MIDDLE ROAD GARAPAN</t>
  </si>
  <si>
    <t>Janitors and Cleaners, Except Maids and Housekeeping Cleaners</t>
  </si>
  <si>
    <t>P-500-20286-875728</t>
  </si>
  <si>
    <t>MAINTENANCE WORKER</t>
  </si>
  <si>
    <t>TECHNICAL ABILITIES, PROBLEM SOLVING, PHYSICAL ABILITY, ABLE TO WORK QUICKLY UNDER PRESSURE, HIGH SCHOOL GRADUATE AND ONE YEAR EXPERIENCE.</t>
  </si>
  <si>
    <t>104 MANGO CITY  MIDDLE ROAD GARAPAN</t>
  </si>
  <si>
    <t>C-500-20342-939547</t>
  </si>
  <si>
    <t>MVN, INC.</t>
  </si>
  <si>
    <t>PT Rehab Center</t>
  </si>
  <si>
    <t>KOPA DI ORU ST. GARAPAN</t>
  </si>
  <si>
    <t>SUITE 103</t>
  </si>
  <si>
    <t>RAMOS</t>
  </si>
  <si>
    <t>GIA</t>
  </si>
  <si>
    <t>BLANCAFLOR</t>
  </si>
  <si>
    <t>PO BOX 9663</t>
  </si>
  <si>
    <t>TAMUNING</t>
  </si>
  <si>
    <t>GU</t>
  </si>
  <si>
    <t>admin@hhcare.co</t>
  </si>
  <si>
    <t>Physical Therapist Aides</t>
  </si>
  <si>
    <t>P-500-20277-856732</t>
  </si>
  <si>
    <t>PHYSICAL THERAPIST AIDE</t>
  </si>
  <si>
    <t>PHYSICAL THERAPY AIDE EXPERIENCE OR EQUIVALENT HEALTHCARE EXPERIENCE</t>
  </si>
  <si>
    <t xml:space="preserve">KOPA DI ORU ST. GARAPAN </t>
  </si>
  <si>
    <t>Group Medical Insurance</t>
  </si>
  <si>
    <t>hcs@pticom.com</t>
  </si>
  <si>
    <t>C-500-20343-941193</t>
  </si>
  <si>
    <t>Century Tours Inc.</t>
  </si>
  <si>
    <t>Ground Floor, Kanoa Resort, Beach Road, Susupe Village</t>
  </si>
  <si>
    <t>P.O. Box 10000 PMB 1028 PPP</t>
  </si>
  <si>
    <t>Orallo</t>
  </si>
  <si>
    <t>Camille</t>
  </si>
  <si>
    <t>Human Resources Officer</t>
  </si>
  <si>
    <t>Ground Floor, Fiesta Resort &amp; Spa Saipan</t>
  </si>
  <si>
    <t>Coral Tree Avenue, Garapan Village</t>
  </si>
  <si>
    <t>camille.orallo@saipan.travel</t>
  </si>
  <si>
    <t>P-500-20314-904228</t>
  </si>
  <si>
    <t xml:space="preserve">Accounting Assistant </t>
  </si>
  <si>
    <t xml:space="preserve">AT LEAST TWO (2) YEARS EXPERIENCE AS AN ACCOUNTING ASSISTANT. MUST HAVE OR BE ABLE TO OBTAIN A VALID CERTIFIED PUBLIC ACCOUNT (CPA)  CERTIFICATION. FAMILIARITY WITH TOURISM OR HOTEL OPERATIONS IS A PLUS. SKILLED IN THE USE OF VARIOUS OPERATING SYSTEMS: SAP BUSINESS OBJECTS DATA INTEGRATOR, MICROSOFT OUTLOOK, MICROSOFT OFFICE, MICROSOFT WINDOWS, MICROSOFT POWERPOINT, MICROSOFT EXCEL, PAYROLL SOFTWARE, MICROSOFT WORD, AND MICROSOFT INTERNET EXPLORER. </t>
  </si>
  <si>
    <t>Paid leave, Holiday pay, and 401(k) retirement plan subject to company policy</t>
  </si>
  <si>
    <t>All CNMI and Federal Income Taxes, share in medical insurance and 401(k) retirement plan, if applicable.</t>
  </si>
  <si>
    <t>ceti_hr@saipan.travel</t>
  </si>
  <si>
    <t>https://www.marianaslabor.net</t>
  </si>
  <si>
    <t>C-500-20308-895894</t>
  </si>
  <si>
    <t>SAIPAN MACHINERY INC</t>
  </si>
  <si>
    <t>NA</t>
  </si>
  <si>
    <t>POBOX 500379</t>
  </si>
  <si>
    <t>SABLAN</t>
  </si>
  <si>
    <t>PEDRO</t>
  </si>
  <si>
    <t>CASTRO</t>
  </si>
  <si>
    <t>DIRECTOR</t>
  </si>
  <si>
    <t>smi2016inc@gmail.com</t>
  </si>
  <si>
    <t>Landscaping and Groundskeeping Workers</t>
  </si>
  <si>
    <t>P-500-20273-848998</t>
  </si>
  <si>
    <t>LANDSCAPING &amp; GROUNDS KEEPING MAINTENANCE</t>
  </si>
  <si>
    <t xml:space="preserve">Should have at least 3 months of experience as Landscaper or Grounds keeping worker 
Knows how to operate mower, bush cutter and power or hand tools use in landscaping and grounds keeping maintenance.
</t>
  </si>
  <si>
    <t>First Floor Island Commercial Center Bldg</t>
  </si>
  <si>
    <t>Chalan Monsignor Pale Arnold Road, Gualo Rai</t>
  </si>
  <si>
    <t>With holding Tax – Based on the CNMI With holding Tax Table multiply to Gross  Pay;	FICA – Employee’s share:  Social Security  - 6.20% of Gross Pay, Medicare –  1.45% of Gross Pay</t>
  </si>
  <si>
    <t>NOT APPLICABLE</t>
  </si>
  <si>
    <t>C-500-20303-891153</t>
  </si>
  <si>
    <t>YCO CORPORATION</t>
  </si>
  <si>
    <t>YCO CORPORATION/TRUE VALUE HARDWARE</t>
  </si>
  <si>
    <t>2ND FLR YUMUL BLDG MSGR GUERRERO RD CHALAN KIYA</t>
  </si>
  <si>
    <t>saipan</t>
  </si>
  <si>
    <t>Yumul</t>
  </si>
  <si>
    <t>Ray</t>
  </si>
  <si>
    <t>2nd flr Yumul Msgr guerrero Rd Chalan Kiya</t>
  </si>
  <si>
    <t>ycocorporationlabor@yahoo.com</t>
  </si>
  <si>
    <t>Retail Salespersons</t>
  </si>
  <si>
    <t>P-500-20205-730651</t>
  </si>
  <si>
    <t xml:space="preserve">HARDWARE SALES ASSOCIATE </t>
  </si>
  <si>
    <t>KNOWLEDGE OF BUSINESS AND MANAGEMENT INVOLVE CUSTOMER SERVICE,PRODUCTION METHOD,KNOWLEDGE IN COMPUTER SYSTEM, E.G. DATA BASE WORD,EXCEL,ROCK SOLID,POS AND OTHER COMPUTER SOFTWARE .FAMILIAR HARDWARE PRODUCTS.GOOD IN ORAL COMPREHENSION,SALES AND MARKETING</t>
  </si>
  <si>
    <t>BEACH RD GARAPAN</t>
  </si>
  <si>
    <t>PO BOX 500932</t>
  </si>
  <si>
    <t>workmens compensation</t>
  </si>
  <si>
    <t>ALL CNMI and Federal Income Tax Required</t>
  </si>
  <si>
    <t>C-500-20335-930090</t>
  </si>
  <si>
    <t>CHA, LLC</t>
  </si>
  <si>
    <t>Cha Cafe &amp; Bistro</t>
  </si>
  <si>
    <t>Beach Road Garapan</t>
  </si>
  <si>
    <t>PO Box 501961</t>
  </si>
  <si>
    <t>ALFRED</t>
  </si>
  <si>
    <t>LEAH</t>
  </si>
  <si>
    <t>REGANIT</t>
  </si>
  <si>
    <t>ACCOUNTANT</t>
  </si>
  <si>
    <t>BEACH ROAD GARAPAN</t>
  </si>
  <si>
    <t>leah.saipan@gmail.com</t>
  </si>
  <si>
    <t>P-500-20296-884967</t>
  </si>
  <si>
    <t>Accounting Clerk</t>
  </si>
  <si>
    <t>An Associates Degree in Accounting or equivalent. Must have knowledge and understanding of bookkeeping practices and procedures. Must have a good communication and multitasking skills, organizational, self-motivation, responsible, and able to manage deadlines. Proficient in MS word, excel, and Peachtree accounting system. At least  24 months of experience as Accounting Clerk.</t>
  </si>
  <si>
    <t>Federal and CNMI Payroll Tax</t>
  </si>
  <si>
    <t>chasaipan@gmail.com</t>
  </si>
  <si>
    <t>C-500-20318-911248</t>
  </si>
  <si>
    <t>TRAVEL LINES,LLC</t>
  </si>
  <si>
    <t>UNIT 108 CDA BLDG SAN JOSE VILLAGE</t>
  </si>
  <si>
    <t>P O BOX 502625</t>
  </si>
  <si>
    <t>EDWARD</t>
  </si>
  <si>
    <t>ATALIG</t>
  </si>
  <si>
    <t>MANAGING MEMBER</t>
  </si>
  <si>
    <t>CDA BLDG UNIT 108, SAN JOSE, BEACH ROAD</t>
  </si>
  <si>
    <t>Travel Agents</t>
  </si>
  <si>
    <t>P-500-20287-876529</t>
  </si>
  <si>
    <t>TRAVEL COUNSELOR</t>
  </si>
  <si>
    <t>CERTIFICATION OF RELATED EXPERIENCE TO BE APPLIED EQUALLY TO BOTH U.S. WORKERS OR CW1 WORKERS. WITH EQUIVALENT ASSOCIATE DEGREE.</t>
  </si>
  <si>
    <t>CDA BLDG, UNIT 108, SAN JOSE , BEACH ROAD</t>
  </si>
  <si>
    <t>P.O.BOX 502625</t>
  </si>
  <si>
    <t>WORKERS COMPENSATION</t>
  </si>
  <si>
    <t xml:space="preserve">WITHHOLDING TAX AND FICA </t>
  </si>
  <si>
    <t>C-500-20342-939533</t>
  </si>
  <si>
    <t>TRI ENTERPRISES, INC.</t>
  </si>
  <si>
    <t>Marianas Visiting Nurses</t>
  </si>
  <si>
    <t>SUITE 104</t>
  </si>
  <si>
    <t>P-500-20277-856715</t>
  </si>
  <si>
    <t>NURSING ASSISTANT</t>
  </si>
  <si>
    <t>NURSING ASSISTANT CERTIFICATE OR EQUIVALENT NURSING TRAINING PROGRAM</t>
  </si>
  <si>
    <t>C-500-21036-057523</t>
  </si>
  <si>
    <t>TENDER HOSPICE CARE, INC.</t>
  </si>
  <si>
    <t>Tender Care</t>
  </si>
  <si>
    <t>SUITE 104B</t>
  </si>
  <si>
    <t>P-500-20277-856723</t>
  </si>
  <si>
    <t>MAINTENANCE REPAIR WORKERS GENERAL</t>
  </si>
  <si>
    <t>MAINTENACE AND REPAIR WORKER OR EQUIVALENT TO EXPERIENCE</t>
  </si>
  <si>
    <t>GROUP MEDICAL INSURANCE</t>
  </si>
  <si>
    <t>C-500-21020-022057</t>
  </si>
  <si>
    <t>JACEM TJT CORPORATION</t>
  </si>
  <si>
    <t>JACEM TJT PRINTING &amp; DESIGN</t>
  </si>
  <si>
    <t>P.O. BOX 503698</t>
  </si>
  <si>
    <t>TAMBIGA</t>
  </si>
  <si>
    <t>MA CRISTINA</t>
  </si>
  <si>
    <t>SANTOS</t>
  </si>
  <si>
    <t>VP</t>
  </si>
  <si>
    <t>jacemkolor2000@gmail.com</t>
  </si>
  <si>
    <t>Printing Press Operators</t>
  </si>
  <si>
    <t>P-500-20177-679079</t>
  </si>
  <si>
    <t>OFFSET/DIGITAL PRINTING OPERATOR</t>
  </si>
  <si>
    <t>knowledge in different kind of paper required
used &amp; knowledge in printing equipments &amp; other related machine required.</t>
  </si>
  <si>
    <t>P.O. BOX  503698</t>
  </si>
  <si>
    <t>San Jose</t>
  </si>
  <si>
    <t>Government taxes, withholding tax, chapter 2, IRS, SSS and Medicare</t>
  </si>
  <si>
    <t>C-500-21009-004261</t>
  </si>
  <si>
    <t>Laverne D. Masangcay</t>
  </si>
  <si>
    <t>ABM Auto Repair Shop</t>
  </si>
  <si>
    <t>Tun Joaquin Doi Road</t>
  </si>
  <si>
    <t>Chalan Kanoa</t>
  </si>
  <si>
    <t>Masangcay</t>
  </si>
  <si>
    <t>Laverne</t>
  </si>
  <si>
    <t>Dela Cruz</t>
  </si>
  <si>
    <t>Owner</t>
  </si>
  <si>
    <t>masangcayrowena@gmail.com</t>
  </si>
  <si>
    <t>Painters, Transportation Equipment</t>
  </si>
  <si>
    <t>P-500-20343-941203</t>
  </si>
  <si>
    <t>Painter</t>
  </si>
  <si>
    <t>Certificate of Employment as Painter will be applicable to both US worker and CW-1 workers.  Mix paints to match color specifications or vehicles' original colors, stirring or thinning paints, using spatulas or power mixing equipment.  Select paint according to company requirements and match paint colors, following specified color charts.  Dispose of hazardous waste in an appropriate manner.  Remove grease, dirt, paint or rust rom vehicle surfaces in preparation for paint application, using abrasives, solvents, brushes, blowtorches, washing tanks, or sandblasters.  Spray prepared surfaces with specified amounts of primers and decorative or finish coatings.</t>
  </si>
  <si>
    <t>CNMI Local Tax and FICA Tax</t>
  </si>
  <si>
    <t>D</t>
  </si>
  <si>
    <t>C-500-21007-999340</t>
  </si>
  <si>
    <t>MR Corporation</t>
  </si>
  <si>
    <t>PO Box 7491 SVRB</t>
  </si>
  <si>
    <t>UNIT 5, PACIFIC QUICK PRINT BUILDING, CHALAN PALE ARNOLD</t>
  </si>
  <si>
    <t>Manzano</t>
  </si>
  <si>
    <t>Ranilo</t>
  </si>
  <si>
    <t>Paroginog</t>
  </si>
  <si>
    <t>ranniepmanzano@gmail.com</t>
  </si>
  <si>
    <t>P-500-20335-930145</t>
  </si>
  <si>
    <t>GENERAL MAINTENANCE</t>
  </si>
  <si>
    <t>Certificate Of Employment/Training will be applied equally to both the U.S. workers and foreign workers.</t>
  </si>
  <si>
    <t>PO Box 7491 SVRB, SAIPAN MP 96950</t>
  </si>
  <si>
    <t>C-500-21004-994005</t>
  </si>
  <si>
    <t>FRANCISCO MANGLONA ATALIG</t>
  </si>
  <si>
    <t>TJ ENTERPRISES</t>
  </si>
  <si>
    <t>JOE CHARFAUROS STREET SINAPALO VILLAGE</t>
  </si>
  <si>
    <t>P.O. BOX 1007</t>
  </si>
  <si>
    <t>ROTA</t>
  </si>
  <si>
    <t>FRANCISCO</t>
  </si>
  <si>
    <t>MANGLONA</t>
  </si>
  <si>
    <t>tjenterprises18@gmail.com</t>
  </si>
  <si>
    <t>Food Preparation Workers</t>
  </si>
  <si>
    <t>P-500-20343-941178</t>
  </si>
  <si>
    <t>FOOD PREPARATION WORKERS</t>
  </si>
  <si>
    <t xml:space="preserve">Must know how to process pickled fruits and hot peppers. </t>
  </si>
  <si>
    <t xml:space="preserve">JOE CHARFAUROS STREET SINAPALO VILLAGE </t>
  </si>
  <si>
    <t>P.O. Box 1007</t>
  </si>
  <si>
    <t>CNMI Withholding Taxes and Federal Taxes (if applicable)</t>
  </si>
  <si>
    <t>www.pacificredhot.com</t>
  </si>
  <si>
    <t>C-500-21043-073278</t>
  </si>
  <si>
    <t>Micronesia Renewable Energy Inc-CNMI</t>
  </si>
  <si>
    <t>MIcronesia Renewable Energy Inc-CNMI</t>
  </si>
  <si>
    <t>Island Commercial Center Middle Road</t>
  </si>
  <si>
    <t>Gualo Rai</t>
  </si>
  <si>
    <t>Voacolo</t>
  </si>
  <si>
    <t>Tracy</t>
  </si>
  <si>
    <t>1st floor Gualo Rai</t>
  </si>
  <si>
    <t>mresaipan@micronesiarenewableenergy.com</t>
  </si>
  <si>
    <t>Stock Clerks- Stockroom, Warehouse, or Storage Yard</t>
  </si>
  <si>
    <t>P-500-21013-009895</t>
  </si>
  <si>
    <t>Warehouse Associate</t>
  </si>
  <si>
    <t xml:space="preserve">- Prior experience working in a warehouse
- Knowledge of operating a forklift
- Experience with inventory software or knowledge of MS office (Excel)
- Must be able to lift and carry heavy objects at least 50 lbs
- Ability to work independently and safely
</t>
  </si>
  <si>
    <t>Tower Palace 167 Unit 2 - 106</t>
  </si>
  <si>
    <t>https://marianaslabor.net</t>
  </si>
  <si>
    <t>C-500-20362-980086</t>
  </si>
  <si>
    <t>Interpacific Resort (Saipan) Corp</t>
  </si>
  <si>
    <t>Pacific Islands Club Saipan</t>
  </si>
  <si>
    <t>779 Chalan Tun Thomas P. Sablan Road</t>
  </si>
  <si>
    <t>P.O. Box 502370</t>
  </si>
  <si>
    <t xml:space="preserve">Saipan </t>
  </si>
  <si>
    <t>Cavanagh</t>
  </si>
  <si>
    <t>Gloria</t>
  </si>
  <si>
    <t>Gloria.Cavanagh@picsaipan.com</t>
  </si>
  <si>
    <t>Concierges</t>
  </si>
  <si>
    <t>P-500-20321-914754</t>
  </si>
  <si>
    <t>Guest Relations Officer</t>
  </si>
  <si>
    <t>Six months or more experience in Concierge or Customer Service in hotel or related industry. Proficient in languages of Korean-English or Chinese-English or Russian-English is required due to the demographic of visitors/tourist to Saipan. Must be able to work flexible shifts (days, nights and holidays).</t>
  </si>
  <si>
    <t>Local and Federal taxes, Employer provided housing (optional) $100.00 per month</t>
  </si>
  <si>
    <t>hrcoordinator@picsaipan.com</t>
  </si>
  <si>
    <t xml:space="preserve"> www.picresorts/careers/saipan</t>
  </si>
  <si>
    <t>Deleon Guerrero</t>
  </si>
  <si>
    <t>Vivian</t>
  </si>
  <si>
    <t>S</t>
  </si>
  <si>
    <t>C-500-21096-199329</t>
  </si>
  <si>
    <t>HERMAN'S MODERN BAKERY, INC.</t>
  </si>
  <si>
    <t>5040 Chalan Tun Herman Pan, Dandan Village</t>
  </si>
  <si>
    <t>PO Box 500002</t>
  </si>
  <si>
    <t>HAYES</t>
  </si>
  <si>
    <t>ANNA</t>
  </si>
  <si>
    <t>GUERRERO</t>
  </si>
  <si>
    <t>hayes.ag09@hermansbakery.com</t>
  </si>
  <si>
    <t>P-500-21039-061146</t>
  </si>
  <si>
    <t>Accounting Specialists</t>
  </si>
  <si>
    <t>Associate Degree in Accounting, Finance, or similar field of occupation. Understanding of accounting principles and current Financial legislation. The ability to communicate information and ideas in writing and speaking so others will understand. The ability to add, subtract, multiply, or divide quickly and correctly. Extensive knowledge of accounting software such as Sage/Peachtree Accounting. Ability to use Microsoft Office Suite such as Excel and Excel formula system to solve problems, Microsoft Word to communicate or write Memo, Microsoft
Outlook for E-mail purposes.</t>
  </si>
  <si>
    <t>Tun Herman Pan Road Dandan Village</t>
  </si>
  <si>
    <t>Days and hours worked each week may vary according to business need.</t>
  </si>
  <si>
    <t>The only deductions from pay are those allowed under applicable laws such as FICA/Medicare and applicable local and federal taxes.</t>
  </si>
  <si>
    <t>hr@hermansbakery.com</t>
  </si>
  <si>
    <t>C-500-21097-203220</t>
  </si>
  <si>
    <t>L&amp;T Group of Companies, Ltd.</t>
  </si>
  <si>
    <t>Second Floor JP Centre</t>
  </si>
  <si>
    <t>Arago</t>
  </si>
  <si>
    <t>Glicerio</t>
  </si>
  <si>
    <t>Del Mundo</t>
  </si>
  <si>
    <t>Secretary Treasurer</t>
  </si>
  <si>
    <t>2F JP Centre Beach Road Garapan</t>
  </si>
  <si>
    <t>PO Box 501280</t>
  </si>
  <si>
    <t>hrd@ltsaipan.com</t>
  </si>
  <si>
    <t>P-500-21036-057752</t>
  </si>
  <si>
    <t>Janitors and Cleaners, Except Maids and Housekeeping Cleaner</t>
  </si>
  <si>
    <t xml:space="preserve">Education: High School Graduate/GED 
Work Experience: 12 months of previous work-related experience 
Special Requirements: Ability to execute the job duties of this occupation. Follow directions well. Should possess important qualities such as detailed oriented. Must be able to work flexible hours and days. Previous work-related skill and knowledge is required for this occupation. </t>
  </si>
  <si>
    <t>JP Centre</t>
  </si>
  <si>
    <t>Paid leave, Holiday pay, and 401(k) retirement plan subject to company policy.</t>
  </si>
  <si>
    <t>C-500-21079-162575</t>
  </si>
  <si>
    <t>7SEVEN A'S GROUP CORPORATION</t>
  </si>
  <si>
    <t>ASIANA MANPOWER SERVICES</t>
  </si>
  <si>
    <t>TEXAS ROAD, CHALAN KANOA</t>
  </si>
  <si>
    <t>PMB 280 BOX 10005</t>
  </si>
  <si>
    <t>ABUAN</t>
  </si>
  <si>
    <t>RICHARD PAUL</t>
  </si>
  <si>
    <t>VILLANUEVA</t>
  </si>
  <si>
    <t>7asgroupcorp@gmail.com</t>
  </si>
  <si>
    <t>Accountants</t>
  </si>
  <si>
    <t>P-500-21020-021728</t>
  </si>
  <si>
    <t xml:space="preserve">Skills in Bookkeeping &amp; Auditing. Can work on Spread Sheet Accounting Method. Knowledge in Quickbook &amp; Peach Tree Accounting Software. Must have at least 36 months. Employment Certificate is applied to both US workers and CW-1 workers.  Holder for the degree of Bachelor of Science in Commerce major in Accounting of Bachelor of Science in Accountancy. </t>
  </si>
  <si>
    <t>TEXAS ROAD, CHALAN KANOA VILLAGE</t>
  </si>
  <si>
    <t>In excess of 40 hours per week the rate will be Overtime Rate (Normal Rate multiply by 1.5%)</t>
  </si>
  <si>
    <t>CNMI Withholding Tax &amp; FICA Tax</t>
  </si>
  <si>
    <t>C-500-21195-460610</t>
  </si>
  <si>
    <t>HANNAH FAYE G. PARFAN</t>
  </si>
  <si>
    <t>TRUE BLUE BUSINESS SERVICES</t>
  </si>
  <si>
    <t>PMB 955 BOX 10000</t>
  </si>
  <si>
    <t>ROOM 104 MARIANAS BUSINESS PLAZA NAURU LOOP SUSUPE</t>
  </si>
  <si>
    <t>GUILLO</t>
  </si>
  <si>
    <t>EDEN</t>
  </si>
  <si>
    <t>FALLAR</t>
  </si>
  <si>
    <t>truebluebusinessservices2017@gmail.com</t>
  </si>
  <si>
    <t>Massage Therapists</t>
  </si>
  <si>
    <t>P-500-21157-372733</t>
  </si>
  <si>
    <t>MASSAGE THERAPIST</t>
  </si>
  <si>
    <t>C-500-21096-199111</t>
  </si>
  <si>
    <t xml:space="preserve">Marianas Management Corporation </t>
  </si>
  <si>
    <t>Insatto Street, Susupe P O Box 500137 CK</t>
  </si>
  <si>
    <t xml:space="preserve">Lam </t>
  </si>
  <si>
    <t xml:space="preserve">Maxine </t>
  </si>
  <si>
    <t xml:space="preserve">HR Manager </t>
  </si>
  <si>
    <t>hrd@joeten.com</t>
  </si>
  <si>
    <t>P-500-21067-126826</t>
  </si>
  <si>
    <t xml:space="preserve">General Maintenance </t>
  </si>
  <si>
    <t>POSITION SUMMARY: Under general supervision, performs a variety of general maintenance duties which include electrical, mechanical, carpentry, and construction in the maintenance
and repair of apartment building facilities and equipment.
EDUCATION: Completion of high school/GED
EXPERIENCE, KNOWLEDGE, ABILITIES: Twelve (12) months related maintenance work experience, including proper safety techniques and procedures while using chemicals, power
tools, hand tools and equipment; knowledge of proper lifting techniques and other safety and hazardous activities; ability to use required tools and equipment independently or with minimal
supervision.
ESSENTIAL TASKS:
Must be able to perform the following functions to the satisfaction of the employees supervisor.
Inspect buildings, electrical systems, grounds, and equipment to ensure safe, well-maintained conditions, identify hazards, defects, and the need for adjustment or repair.
Perform minor troubleshooting and repairs; replace light bulbs, ballasts and fuses.
Assist with preventive maintenance and troubleshooting on HVAC systems, changing filters, bearings.
Complete maintenance work orders as assigned.
Identify and perform basic service and repair on plumbing fixtures; open clogged lines and drains.
Identify and assist with carpentry and repair work.
Operates a variety of machinery, equipment and tools including saws, router, drills, sanders, planers, drill presses and various hand tools.
Maintain inventory of tools, supplies, and equipment; recommend tools, supplies, and equipment for purchase.
Perform a variety of locksmith duties; install, repair, and replace locks on doors Inspect, service, and maintain operational functionality of doors and windows.
Basic ability to read, interpret and work from blueprints, drawings, or oral instruction on a variety of structures related to the construction project. Install or replace plugs, switches, outlets.
Assist with moving loading, unloading and storing supplies, furniture and equipment.
Wear proper protective equipment while performing job duties (i.e., goggles, helmet, back brace, knee pads).
Respond to 24-hour emergency calls. Adjustment of hours and/or weekend work may be required and/or occasional overtime.</t>
  </si>
  <si>
    <t>(Opt)Medical, dental, vision, life ins, holiday pay, 401(K) personal time employee discounts subj to the terms &amp; cond</t>
  </si>
  <si>
    <t>C-500-21136-317069</t>
  </si>
  <si>
    <t>VICE-PRESIDENT</t>
  </si>
  <si>
    <t>P-500-21095-195874</t>
  </si>
  <si>
    <t>OPERATION MANAGER</t>
  </si>
  <si>
    <t>Skillful operation of Microsoft Windows 7 or 10: Excel, Word, Outlook</t>
  </si>
  <si>
    <t>LOCAL TAXES AND FEDERAL TAXES</t>
  </si>
  <si>
    <t>C-500-21137-317386</t>
  </si>
  <si>
    <t>SAIPAN ENTERTAINMENT INCORPORATION</t>
  </si>
  <si>
    <t>NEW KAGMAN MARKET</t>
  </si>
  <si>
    <t>KAGMAN ROAD, KAGMAN VILLAGE</t>
  </si>
  <si>
    <t>OFELIA</t>
  </si>
  <si>
    <t>A.</t>
  </si>
  <si>
    <t>SECRETARY</t>
  </si>
  <si>
    <t>BRECELIN1985@OUTLOOK.COM</t>
  </si>
  <si>
    <t>First-Line Supervisors of Retail Sales Workers</t>
  </si>
  <si>
    <t>P-500-21104-223147</t>
  </si>
  <si>
    <t>SALES SUPERVISOR</t>
  </si>
  <si>
    <t>WORK SCHEDULE AS FOLLOWS:
8:00 AM TO 12:00 PM, 2:00 PM TO 5:00 PM.
7 HOURS A DAY.
MONDAY THROUGH FRIDAY, 35 HOURS PER WEEK.</t>
  </si>
  <si>
    <t>Per week exceed 40 hours, overtime rate $9.98 x 1.5=$14.97 per hour</t>
  </si>
  <si>
    <t>Deduct all local and federal taxes(e.g. FICA)</t>
  </si>
  <si>
    <t>brucelin1985@outlook.com</t>
  </si>
  <si>
    <t>C-500-21095-195908</t>
  </si>
  <si>
    <t>Consolidated Transportation Services, Inc.</t>
  </si>
  <si>
    <t>CTSI Logistics</t>
  </si>
  <si>
    <t>CTSI Building Sta Remedio</t>
  </si>
  <si>
    <t>Lower Base</t>
  </si>
  <si>
    <t>Cruz</t>
  </si>
  <si>
    <t>Jovencio</t>
  </si>
  <si>
    <t>Isip</t>
  </si>
  <si>
    <t>hrd@ctsi-logistics.com</t>
  </si>
  <si>
    <t>Heavy and Tractor-Trailer Truck Drivers</t>
  </si>
  <si>
    <t>P-500-21061-111419</t>
  </si>
  <si>
    <t>Truck Driver</t>
  </si>
  <si>
    <t>Controlling operations of equipment or systems. Watching gauges, dials, or other indicators to make sure a machine is working properly. Using logic and reasoning to identify the strengths and weaknesses of alternative solutions, conclusions or approaches to problems. Monitoring/assessing performance of yourself, other individuals, or organizations to make improvements or take corrective action. Understanding written sentences and paragraphs in work related documents. Talking to others to convey information effectively. Determining causes of operating errors and deciding what to do about it. Knowledge of machines and tools, including their designs, uses, repair, and maintenance.</t>
  </si>
  <si>
    <t>CTSI Logistics Rota</t>
  </si>
  <si>
    <t>Songsong Village</t>
  </si>
  <si>
    <t>Rota</t>
  </si>
  <si>
    <t>C-500-21049-084556</t>
  </si>
  <si>
    <t>MTO MAINTENANCE (SAIPAN), INC.</t>
  </si>
  <si>
    <t>PO Box 506693</t>
  </si>
  <si>
    <t>P-500-20284-875386</t>
  </si>
  <si>
    <t>Maid and Housekeeping Worker</t>
  </si>
  <si>
    <t xml:space="preserve">HE/SHE MUST BE ABLE TO SPEND THE DAY ON THEIR FEET WITHOUT GETTING OVERLY TIRED. CAN WORK FLEXIBLE TIME, TIME INCLUDING BACK TO BACK, WEEKENDS,
NIGHTS AND HOLIDAYS OTHERS
</t>
  </si>
  <si>
    <t>Payroll related taxes as required by law</t>
  </si>
  <si>
    <t>C-500-21095-195847</t>
  </si>
  <si>
    <t>P&amp;A CORPORATION</t>
  </si>
  <si>
    <t>WINNERS RESIDENCE, WINNERS APARTMENT &amp; COMMERCIAL SPACE RENTAL</t>
  </si>
  <si>
    <t>P.O. BOX 506003</t>
  </si>
  <si>
    <t>SAN ANTONIO</t>
  </si>
  <si>
    <t>KIM</t>
  </si>
  <si>
    <t>DOYI</t>
  </si>
  <si>
    <t>saipanwinners5@gmail.com</t>
  </si>
  <si>
    <t>Sales Managers</t>
  </si>
  <si>
    <t>P-500-21025-030112</t>
  </si>
  <si>
    <t>SALES MANAGER</t>
  </si>
  <si>
    <t>Bachelors Degree in Marketing, Tourism or any BS Degree. Minimum of 4 years experience in a managerial position, advertising, and/or promotions fields. Proficient in Microsoft Office, promotional, blogging, brochures/flyers design software. Knowledgeable in Korean Tourism Market. Possesses excellent leadership and organizational skills, analytical and creative thinking skills, and superb communication and interpersonal skills. Willing to work flexible hours including holidays and weekends. Hardworking, can work under less supervision, and must be able to meet goal target. Must be able to secure CNMI driver's license.</t>
  </si>
  <si>
    <t>AFETNA ROAD</t>
  </si>
  <si>
    <t>BANAYOS</t>
  </si>
  <si>
    <t>EMERLINDA</t>
  </si>
  <si>
    <t>C-500-21146-347957</t>
  </si>
  <si>
    <t xml:space="preserve">JULIAN S. CALVO JR. </t>
  </si>
  <si>
    <t>J'S ENTERPRISE</t>
  </si>
  <si>
    <t>P.O BOX 503301</t>
  </si>
  <si>
    <t>MONSIGNOR GUERRERO ROAD CHALAN KIYA</t>
  </si>
  <si>
    <t xml:space="preserve">CALVO </t>
  </si>
  <si>
    <t>JULIAN JR.</t>
  </si>
  <si>
    <t xml:space="preserve">SONGAO </t>
  </si>
  <si>
    <t>OWNER</t>
  </si>
  <si>
    <t xml:space="preserve">MONSIGNOR GUERRERO ROAD CHALAN KIYA </t>
  </si>
  <si>
    <t>electroshock419@gmail.com</t>
  </si>
  <si>
    <t>P-500-21105-229555</t>
  </si>
  <si>
    <t xml:space="preserve">MAINTENANCE AND REPAIR WORKERS, GENERAL </t>
  </si>
  <si>
    <t>Knowledge of machines and tools, including their designs, uses, repair, and maintenance.
Knowledge of materials, methods, and the tools involved in the construction or repair of houses, buildings, or other structures such as highways and roads.
Knowledge of principles and processes for providing customer and personal services. This includes customer needs assessment, meeting quality standards for services, and evaluation of customer satisfaction.
Knowledge of relevant equipment, policies, procedures, and strategies to promote effective local, state, or national security operations for the protection of people, data, property, and institutions.
Knowledge of the structure and content of the English language including the meaning and spelling of words, rules of composition, and grammar.</t>
  </si>
  <si>
    <t xml:space="preserve">FICA AND CNMI TAXES </t>
  </si>
  <si>
    <t>C-500-21107-233844</t>
  </si>
  <si>
    <t>City Trust Bank, Inc.</t>
  </si>
  <si>
    <t>G/F J.E.T. Bldg., P.O. Box 501867, Saipan</t>
  </si>
  <si>
    <t>Middle Road</t>
  </si>
  <si>
    <t>Johnson</t>
  </si>
  <si>
    <t>Maria</t>
  </si>
  <si>
    <t>Lourdes</t>
  </si>
  <si>
    <t>AVP / Manager</t>
  </si>
  <si>
    <t>citytrustbank@ctbsaipan.com</t>
  </si>
  <si>
    <t>P-500-21070-137974</t>
  </si>
  <si>
    <t>Accounting Assistant</t>
  </si>
  <si>
    <t xml:space="preserve">*Minimum 2 years banking experience
*Knowledgeable in electronic wire transfer and ACH Payment Processing
*Proficient in Microsoft Office Applications
*Strong Analytical, Math and Auditing skills with willingness to use qualitative and quantitative data in decision making   </t>
  </si>
  <si>
    <t>CNMI Chapter 2 and Chapter 7 Taxes, and FICA Tax</t>
  </si>
  <si>
    <t>C-500-21097-202935</t>
  </si>
  <si>
    <t>RJCL CORPORATION</t>
  </si>
  <si>
    <t>RNV CONSTRUCTION</t>
  </si>
  <si>
    <t>P.O. BOX 504974</t>
  </si>
  <si>
    <t>VILLACRUSIS</t>
  </si>
  <si>
    <t>RUEL</t>
  </si>
  <si>
    <t>RARO</t>
  </si>
  <si>
    <t>janebaes@rnvconstruction.com</t>
  </si>
  <si>
    <t>P-500-21014-012791</t>
  </si>
  <si>
    <t>MAINTENANCE - CARPENTRY WORKERS</t>
  </si>
  <si>
    <t>BEACHROAD GARAPAN VILLAGE</t>
  </si>
  <si>
    <t>Taxes deduction applicable by Law.</t>
  </si>
  <si>
    <t>C-500-21112-247994</t>
  </si>
  <si>
    <t>LDK, LLC</t>
  </si>
  <si>
    <t>LDK SUGARKING APARTMENT</t>
  </si>
  <si>
    <t>SUGARKING ROAD CHINATOWN VILLAGE</t>
  </si>
  <si>
    <t>P.O.BOX 7487 SVRB</t>
  </si>
  <si>
    <t>DONG KYU</t>
  </si>
  <si>
    <t>P,O, BOX 7487 SVRB</t>
  </si>
  <si>
    <t>SAIPANPAGE@HOTMAIL.COM</t>
  </si>
  <si>
    <t>P-500-21068-130398</t>
  </si>
  <si>
    <t>MAINTENANCE AND REPAIR WORKERS, GENERAL</t>
  </si>
  <si>
    <t>Knowledge of machine and tools, including their designs, uses, repair and maintenance. Knowledge of materials,
methods, and the tools involved in the construction or repair of house , buildings, or other structures and machinery.</t>
  </si>
  <si>
    <t>saipanpage@hotmail.com</t>
  </si>
  <si>
    <t>C-500-21154-364439</t>
  </si>
  <si>
    <t>HONGYE CORPORATION</t>
  </si>
  <si>
    <t>NIGHT SCENT RESTAURANT</t>
  </si>
  <si>
    <t>HOTEL STREET, GARAPAN VILLAGE</t>
  </si>
  <si>
    <t>CHEN</t>
  </si>
  <si>
    <t>CHANGXIANG</t>
  </si>
  <si>
    <t>HONGYECORP2020@OUTLOOK.COM</t>
  </si>
  <si>
    <t>Bakers</t>
  </si>
  <si>
    <t>P-500-21095-195972</t>
  </si>
  <si>
    <t>BAKER</t>
  </si>
  <si>
    <t>WORK SCHEDULE AS FOLLOWS:
9:00 AM TO 5:00 PM EACH DAY, 7 HOURS A DAY, AN HOUR FOR LUNCH BREAK.
MONDAY THROUGH FRIDAY, 35 HOURS PER WEEK.</t>
  </si>
  <si>
    <t>Per week exceed 40 hours, overtime rate $7.90 x 1.5=$11.85 per hour</t>
  </si>
  <si>
    <t>hongyecorp2020@outlook.com</t>
  </si>
  <si>
    <t>C-500-21096-199164</t>
  </si>
  <si>
    <t>Construction and Material Supply, Inc</t>
  </si>
  <si>
    <t>CMS Rock Quarry, Kannat Tabla Drive, Rte 307 P O Box 500137</t>
  </si>
  <si>
    <t>Insatto Street, Susupe P O Box 500137</t>
  </si>
  <si>
    <t>Mobile Heavy Equipment Mechanics, Except Engines</t>
  </si>
  <si>
    <t>P-500-21048-081175</t>
  </si>
  <si>
    <t>Heavy Equipment Mechanic</t>
  </si>
  <si>
    <t>A minimum of one year of work-related skill, knowledge, or experience is needed.
High School Diploma or equivalent. 
Must be flexible with job duties.
Ability to maintain focus while working individually. 
Must work on holidays and weekends on short notice.</t>
  </si>
  <si>
    <t>(Opt) Medical, dental, vision, holiday pay, 401(K) personal time employee discounts subj to the terms &amp; cond</t>
  </si>
  <si>
    <t>C-500-21054-094019</t>
  </si>
  <si>
    <t>C PACIFIC CORPORATION</t>
  </si>
  <si>
    <t>RELIANCE HELP SUPPLY</t>
  </si>
  <si>
    <t>CATALUNA</t>
  </si>
  <si>
    <t>FREDDIE</t>
  </si>
  <si>
    <t>ZAMORA</t>
  </si>
  <si>
    <t>PO BOX 503984</t>
  </si>
  <si>
    <t>cpacificcorp@gmail.com</t>
  </si>
  <si>
    <t>P-500-20278-857194</t>
  </si>
  <si>
    <t>BUILDING SERVICE TECHNICIANS</t>
  </si>
  <si>
    <t>MUST HAVE THE NECESSARY PHYSICAL STAMINA. MUST BE ABLE TO WORK FOR EXTENDED HOURS OR WORK DAYS. KNOWLEDGE OF PRINCIPLES AND PROCESSES
FOR PROVIDING CUSTOMER AND PERSONAL SERVICES.</t>
  </si>
  <si>
    <t>C-500-21098-206904</t>
  </si>
  <si>
    <t>Determination Issued - Partial Certification</t>
  </si>
  <si>
    <t>HONG YE RENTAL &amp; CONSTRUCTION, LTD.</t>
  </si>
  <si>
    <t>P.O. Box 502997</t>
  </si>
  <si>
    <t>Afetna Road San Antonio</t>
  </si>
  <si>
    <t>SHEU</t>
  </si>
  <si>
    <t>MICHAEL</t>
  </si>
  <si>
    <t>UNPINGCO</t>
  </si>
  <si>
    <t>3786 afetnas road</t>
  </si>
  <si>
    <t>san antonio</t>
  </si>
  <si>
    <t>hongye-mei@hotmail.com</t>
  </si>
  <si>
    <t>Construction Laborers</t>
  </si>
  <si>
    <t>P-500-21047-078360</t>
  </si>
  <si>
    <t>CONSTRUCTION LABORER</t>
  </si>
  <si>
    <t>Applicants should have a basic knowledge in various construction works such as scaffolding, mix concrete, site clearing and other related jobs. Must possess good physical stamina and able to operate with construction powered tools and machinery.</t>
  </si>
  <si>
    <t>3786 AFETNA ROAD</t>
  </si>
  <si>
    <t>Employees' Income Taxes as required by Federal &amp; CNMI laws</t>
  </si>
  <si>
    <t>C-500-21137-317731</t>
  </si>
  <si>
    <t>TRIPLE J SAIPAN, INC.</t>
  </si>
  <si>
    <t>TRIPLE J ADMIN. &amp; CONSULTING</t>
  </si>
  <si>
    <t>BRIGIDA ST., BEACH ROAD</t>
  </si>
  <si>
    <t>CHALAN KANOA, P.O. BOX 500487</t>
  </si>
  <si>
    <t>ADA</t>
  </si>
  <si>
    <t>SEMAN</t>
  </si>
  <si>
    <t>DIRECTOR OF HUMAN RESOURCES</t>
  </si>
  <si>
    <t>CHALAN KANOA</t>
  </si>
  <si>
    <t>corpoffice@triplejsaipan.com</t>
  </si>
  <si>
    <t>P-500-21006-996846</t>
  </si>
  <si>
    <t>Must have a Bachelor's degree in Accounting with 24 months minimum experience in accounting/finance work. Strong computer skills in Microsoft applications (Word and Excel) and Quickbooks accounting software. Highly detail oriented and organized in work. Ability to meet assigned deadlines. Excellent communication and interpersonal skills with clients.</t>
  </si>
  <si>
    <t>CNMI TAX AND FICA TAX</t>
  </si>
  <si>
    <t>hrtjsaipan@triplejsaipan.com</t>
  </si>
  <si>
    <t>https://www.carssaipan.com/careers</t>
  </si>
  <si>
    <t>C-500-21146-344161</t>
  </si>
  <si>
    <t>CHENG CHANG CORPORATION</t>
  </si>
  <si>
    <t xml:space="preserve">YONGHAO MARKET </t>
  </si>
  <si>
    <t>PMB 765 BOX 10003</t>
  </si>
  <si>
    <t xml:space="preserve">CHALAN MSGR. MARTINEZ KOBLERVILLE </t>
  </si>
  <si>
    <t xml:space="preserve">CHEN </t>
  </si>
  <si>
    <t>MENGYUN</t>
  </si>
  <si>
    <t>CHALAN MSGR. MARTINEZ KOBLERVILLE</t>
  </si>
  <si>
    <t>yonghaomarket@yahoo.com</t>
  </si>
  <si>
    <t>P-500-21105-225788</t>
  </si>
  <si>
    <t xml:space="preserve">ACCOUNTING CLERK </t>
  </si>
  <si>
    <t>Knowledge of principles and processes for providing customer and personal services. This includes customer needs assessment, meeting quality standards for services, and evaluation of customer satisfaction.
Knowledge of administrative and clerical procedures and systems such as word processing, managing files and records, stenography and transcription, designing forms, and other office procedures and terminology.
Knowledge of arithmetic, algebra, geometry, calculus, statistics, and their applications.
Knowledge of economic and accounting principles and practices, the financial markets, banking and the analysis and reporting of financial data.
Knowledge of the structure and content of the English language including the meaning and spelling of words, rules of composition, and grammar.
Knowledge of circuit boards, processors, chips, electronic equipment, and computer hardware and software, including applications and programming.</t>
  </si>
  <si>
    <t>FICA AND CNMI TAXES</t>
  </si>
  <si>
    <t>yonghaomarket@outlook.com</t>
  </si>
  <si>
    <t>C-500-21096-199373</t>
  </si>
  <si>
    <t>DYNAMIC CORE GROUP INC</t>
  </si>
  <si>
    <t>SHIRLEY'S COFFEE SHOP</t>
  </si>
  <si>
    <t>HAGOI ROAD</t>
  </si>
  <si>
    <t>TALAYA AVENUE SUSUPE</t>
  </si>
  <si>
    <t>MACARIO</t>
  </si>
  <si>
    <t>EDGARDO</t>
  </si>
  <si>
    <t>SALAZAR</t>
  </si>
  <si>
    <t>puy_macario@tanholdings.com</t>
  </si>
  <si>
    <t>Dishwashers</t>
  </si>
  <si>
    <t>P-500-20308-895826</t>
  </si>
  <si>
    <t>DISHWASHERS</t>
  </si>
  <si>
    <t xml:space="preserve">Job requires developing one's own ways of doing things, guiding oneself with little or no supervision, and depending on oneself to get things done.	
The ability to quickly move your hand, your hand together with your arm, or your two hands to grasp, manipulate, or assemble objects. The ability to exert maximum muscle force to lift, push, pull, or carry objects. 
Giving full attention to details when receiving instructions from supervisor.  Actively looking for ways to help co-workers, as a team.  Ability to tell when something is wrong or is likely to go wrong. Dependable and responsible on the job, including punctuality and attendance.   Must be able to work on shift.  Stress tolerance, by being to deal calmly and effectively stressful situations.  
Successful applicant will be required to submit Letter of Recommendations from previous employment, which must include a statement on reliability on punctuality and attendance.  
Required from Successful Applicants Before Start of Work:  Police Clearance and Food Handler Certification.
 Dynamic Core, Inc. is an equal opportunity employer and above-mentioned requirements shall be applied equally to all successful applicants whether U.S. Citizens, U.S. Permanent Legal Residence, or CW-1 workers.     
</t>
  </si>
  <si>
    <t>ALL CNMI AND FEDERAL TAXES</t>
  </si>
  <si>
    <t>shirleys@shirleyscoffeeshopsaipan.com</t>
  </si>
  <si>
    <t>www.shirleyscoffeeshop.com</t>
  </si>
  <si>
    <t>C-500-21125-287716</t>
  </si>
  <si>
    <t>PACIFIC RIM CNMI, LLC</t>
  </si>
  <si>
    <t>PMB 583 PPP BOX 10000</t>
  </si>
  <si>
    <t>SUITE 409 MARIANAS BUSINESS PLAZA NAURU LOOP SUSUPE</t>
  </si>
  <si>
    <t>SURYNT</t>
  </si>
  <si>
    <t>RICHARD</t>
  </si>
  <si>
    <t>SAIPAN OPERATIONS MANAGER</t>
  </si>
  <si>
    <t>pacificrimsaipan@gmail.com</t>
  </si>
  <si>
    <t>First-Line Supervisors of Construction Trades and Extraction Workers</t>
  </si>
  <si>
    <t>P-500-21068-130591</t>
  </si>
  <si>
    <t>SITE SUPERINTENDENT</t>
  </si>
  <si>
    <t>MUST HAVE AN ASSOCIATES CERTIFICATE IN CONSTRUCTION MANAGEMENT/ENGINEERING OR SIMILAR FIELD WITH 3 YEARS WORK EXPERIENCE AS A CONSTRUCTION SUPERINTENDENT OR IN A SIMILAR ROLE. IN-DEPTH UNDERSTANDING OF CONSTRUCTION OPERATIONS AND PROCESSES. FAMILIARITY WITH CAD SOFTWARE. PROFICIENCY IN MS OFFICE.MUST HAVE THE ABILITY TO READ &amp; INTERPRET, WORKING DRAWINGS AND SHOP DRAWINGS. HAS AN ORGANIZATIONAL AND TIME-MANAGEMENT SKILLS AND ABILITY TO LEAD AND INSPIRE.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</si>
  <si>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CNMI LOCAL TAXES (CHP.2) &amp; SOCIAL SECURITY/MEDICARE TAXES</t>
  </si>
  <si>
    <t>C-500-21118-264708</t>
  </si>
  <si>
    <t>ART MAN ENVIRONMENT CORPORATION</t>
  </si>
  <si>
    <t>ART MAN TRASH &amp; RECYCLING</t>
  </si>
  <si>
    <t>PMB 999 BOX 10001 CHALAN LAULAU</t>
  </si>
  <si>
    <t>AUTHORIZED REPRESENTATIVE</t>
  </si>
  <si>
    <t>P.O. BOX 503024 CHALAN LAULAU</t>
  </si>
  <si>
    <t>cnmicw12019@gmail.com</t>
  </si>
  <si>
    <t>Refuse and Recyclable Material Collectors</t>
  </si>
  <si>
    <t>P-500-21021-024655</t>
  </si>
  <si>
    <t>REFUSE &amp; RECYCLABLE MATERIAL COLLECTORS</t>
  </si>
  <si>
    <t>Knowledge of machine and tools, including their designs, uses, repair, and maintenance. Skilled in controlling operations of equipment or system. Must be physically fit to perform the job.   Must have knowledge of principles and processes for providing customer and personal services including customer needs assessment, meeting quality standards for services and evaluation of customer satisfaction.</t>
  </si>
  <si>
    <t>CHALAN LAULAU</t>
  </si>
  <si>
    <t>artmantandr@gmail.com</t>
  </si>
  <si>
    <t>C-500-21112-248009</t>
  </si>
  <si>
    <t>YUEYANG INTERNATIONAL CORPORATION</t>
  </si>
  <si>
    <t>FISHERMAN'S WHARF RESTAURANT</t>
  </si>
  <si>
    <t>CORNER COCONUT ST. &amp; COFFEE TREE MALL</t>
  </si>
  <si>
    <t>GARAPAN</t>
  </si>
  <si>
    <t>QING</t>
  </si>
  <si>
    <t>qingzhang6134@gmail.com</t>
  </si>
  <si>
    <t>P-500-21074-145328</t>
  </si>
  <si>
    <t xml:space="preserve">ABILITY TO WORK IN HOT, HECTIC ENVIRONMENT. WELL ORGANIZE IN BAKING.  CAN WORK DURING WEEKEND. </t>
  </si>
  <si>
    <t xml:space="preserve">CORNER COCONUT ST. &amp; COFFEE TREE MALL </t>
  </si>
  <si>
    <t>C-500-21117-260454</t>
  </si>
  <si>
    <t>CFPJ CORPORATION</t>
  </si>
  <si>
    <t>FPJ CONSTRUCTION</t>
  </si>
  <si>
    <t>AS PERDIDO ROAD</t>
  </si>
  <si>
    <t>PMB 3574 BOX 10002 CHALAN PIAO</t>
  </si>
  <si>
    <t>P.O. BOX 503024</t>
  </si>
  <si>
    <t>CNMICW12019@GMAIL.COM</t>
  </si>
  <si>
    <t>P-500-21050-087304</t>
  </si>
  <si>
    <t>Must have at least 24 months or 2-years work-related experience as a maintenance and repair worker, general,. Must have the ability to quickly move hand or more hand together with the arm, or two hands to grasp, manipulate, or assemble objects.  With skills on critical thinking and troubleshooting, abilities on manual dexterity and problem sensitivity.</t>
  </si>
  <si>
    <t>CHALAN PIAO</t>
  </si>
  <si>
    <t>cfpjcorp.2014@yahoo.com</t>
  </si>
  <si>
    <t>C-500-21128-297891</t>
  </si>
  <si>
    <t>AVELINA LYN ROMEY REYES</t>
  </si>
  <si>
    <t>SAPPHIRE ENTERPRISES, INC.</t>
  </si>
  <si>
    <t>P.O. BOX 502869</t>
  </si>
  <si>
    <t>Char's Bldg., Beach Road, CK</t>
  </si>
  <si>
    <t>REYES</t>
  </si>
  <si>
    <t>AVELINA LYN</t>
  </si>
  <si>
    <t>ROMEY</t>
  </si>
  <si>
    <t>PRESIDENT/GENERAL MANAGER</t>
  </si>
  <si>
    <t>alanie0923@yahoo.com</t>
  </si>
  <si>
    <t>Tailors, Dressmakers, and Custom Sewers</t>
  </si>
  <si>
    <t>P-500-21098-206964</t>
  </si>
  <si>
    <t>DRESSMAKER</t>
  </si>
  <si>
    <t>Knowledge in measuring, designing, cutting and sewing garments for men and women.</t>
  </si>
  <si>
    <t>Char's Building, Beach Road, Chalan Kanoa</t>
  </si>
  <si>
    <t>Fica taxes and CNMI Withholding Taxes</t>
  </si>
  <si>
    <t>C-500-21119-269540</t>
  </si>
  <si>
    <t>Asia Pacific Ship Investment Inc.</t>
  </si>
  <si>
    <t>PO Box 10003, PMB 186,</t>
  </si>
  <si>
    <t>Rte. 308, Sugar King Rd. Garapan</t>
  </si>
  <si>
    <t>Chong</t>
  </si>
  <si>
    <t>Gemma</t>
  </si>
  <si>
    <t>F</t>
  </si>
  <si>
    <t>Acting HR Officer</t>
  </si>
  <si>
    <t>applications@sand-diamond.com</t>
  </si>
  <si>
    <t>Interpreters and Translators</t>
  </si>
  <si>
    <t>P-500-21089-186067</t>
  </si>
  <si>
    <t>Translator (English/Chinese)</t>
  </si>
  <si>
    <t>ASSOCIATE DEGREE OR EQUIVALENT, ENGLISH/CHINESE FIELD OF STUDY WITH 3 YEARS OF RELATED EXPERIENCE IN INTERPRETING THE CHINESE/ENGLISH LANGUAGE,  GOOD ORAL AND WRITTEN COMMUNICATION SKILLS, KNOWLEDGE OF THE GENERAL SUBJECT OF SPEECHES THAT ARE TO BE INTERPRETED.  GOOD COMPUTER SKILLS IS A MUST. PROFICIENT IN WORD, EXCEL AND POWER POINT.</t>
  </si>
  <si>
    <t>Rte 308, Sugar King Rd. Garapan</t>
  </si>
  <si>
    <t>CNMI and state taxes, Medicare, SS and other taxes required by law.</t>
  </si>
  <si>
    <t>C-500-21161-385120</t>
  </si>
  <si>
    <t>J.T.M. Corporation</t>
  </si>
  <si>
    <t>Rose Street Beach Road Garapan</t>
  </si>
  <si>
    <t>PMB 246 Box 10003</t>
  </si>
  <si>
    <t>GUEVARRA</t>
  </si>
  <si>
    <t>ROSALINDA</t>
  </si>
  <si>
    <t>T.</t>
  </si>
  <si>
    <t>ASSISTANT SECRETARY</t>
  </si>
  <si>
    <t>jhems.restaurant@yahoo.com</t>
  </si>
  <si>
    <t>P-500-21133-309852</t>
  </si>
  <si>
    <t>HOUSEKEEPING ATTENDANT</t>
  </si>
  <si>
    <t>At least High School graduate with 3 months on the job training and 6 months work experience. Attention to Details. Time Management. Able to work within a group or individually.
Applicants either US citizen or CW-1 must provide school credentials and employment certificate.</t>
  </si>
  <si>
    <t>According to approved schedules</t>
  </si>
  <si>
    <t>Taxes and other CNMI Deductions</t>
  </si>
  <si>
    <t>C-500-21105-226065</t>
  </si>
  <si>
    <t>FIVE STAR BUILDERS</t>
  </si>
  <si>
    <t>P-500-20276-855057</t>
  </si>
  <si>
    <t>CONSTRUCTION LABORERS</t>
  </si>
  <si>
    <t>Must have necessary physical stamina, able to work for extended hours if needed, able to work with construction powered tools and machinery. Must have basic understanding of OSHA safety requirements. The applicant must have basic knowledge in varying construction works such as scaffolding erection, mix concrete, site clearing an
d other related works</t>
  </si>
  <si>
    <t>C-500-21147-348092</t>
  </si>
  <si>
    <t>CALVO</t>
  </si>
  <si>
    <t xml:space="preserve">JULIAN JR. </t>
  </si>
  <si>
    <t>P-500-21105-229596</t>
  </si>
  <si>
    <t xml:space="preserve">AUTOMOTIVE TECHNICIAN </t>
  </si>
  <si>
    <t>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Knowledge of circuit boards, processors, chips, electronic equipment, and computer hardware and software, including applications and programming.
Knowledge of the structure and content of the English language including the meaning and spelling of words, rules of composition, and grammar.
Knowledge of the practical application of engineering science and technology. This includes applying principles, techniques, procedures, and equipment to the design and production of various goods and services.</t>
  </si>
  <si>
    <t>C-500-21130-298548</t>
  </si>
  <si>
    <t>R3A GENERAL SERVICES, LLC</t>
  </si>
  <si>
    <t>MARIANAS LED LIGHTS &amp; SOLAR; R3A GENERAL MAINTENANCE SERVICES</t>
  </si>
  <si>
    <t>UNIT 101 HKP BUILDING, MIDDLE ROAD</t>
  </si>
  <si>
    <t>ARIEL</t>
  </si>
  <si>
    <t>NALANGAN</t>
  </si>
  <si>
    <t>Manager</t>
  </si>
  <si>
    <t>R3A_GENERALSERVICESLLC@YAHOO.COM</t>
  </si>
  <si>
    <t>P-500-21044-076357</t>
  </si>
  <si>
    <t>BOOKKEEPER</t>
  </si>
  <si>
    <t xml:space="preserve">MUST HAVE KNOWLEDGE AND POSSESS HANDS-ON EXPERIENCE ON THE USE OF ACCOUNTING SOFTWARE, SUCH AS PEACHTREE. KNOWLEDGEABLE WITH WORD
AND EXCEL.
</t>
  </si>
  <si>
    <t>r3a_generalservicesllc@yahoo.com</t>
  </si>
  <si>
    <t>C-500-21146-344156</t>
  </si>
  <si>
    <t>BOO BOO OFFICE</t>
  </si>
  <si>
    <t>P.O. BOX 502564</t>
  </si>
  <si>
    <t>JUNG GON</t>
  </si>
  <si>
    <t>P-500-21110-239247</t>
  </si>
  <si>
    <t>TRANSLATOR</t>
  </si>
  <si>
    <t>Proven work experience as a translator, interpreter or similar role. Fluency in two languages, Korean and Chinese. Excellent proofreading skills with the ability to identify grammar, spelling and punctuation errors. Good knowledge of content editing tools. Familiarity with translation software. Time-management skills. Additional certification in linguistics is a plus.</t>
  </si>
  <si>
    <t>C-500-21190-452500</t>
  </si>
  <si>
    <t>Chalan Monsignor Guerrero</t>
  </si>
  <si>
    <t>Pangelinan Building</t>
  </si>
  <si>
    <t>P-500-21156-372375</t>
  </si>
  <si>
    <t>Maintenance and Repair Worker, General</t>
  </si>
  <si>
    <t xml:space="preserve">Certification in carpentry or at least 6 months experience as a carpenter; certification in electrical works or at least 6 months experience as electrician; certification in plumbing works or at least 6 months experience in plumbing; or at lest 6 months experience in building/residential general maintenance job. </t>
  </si>
  <si>
    <t>Chapter 2, SS Tax and Medicare Tax</t>
  </si>
  <si>
    <t>C-500-21146-344660</t>
  </si>
  <si>
    <t>CARGO EXPRESS (SAIPAN) INC</t>
  </si>
  <si>
    <t>LOWER BASE DRIVE</t>
  </si>
  <si>
    <t>PO BOX 506391</t>
  </si>
  <si>
    <t>LEGASPI</t>
  </si>
  <si>
    <t>LIBERATO</t>
  </si>
  <si>
    <t>lebi_legaspi@cargoexpressi.com</t>
  </si>
  <si>
    <t>P-500-21081-163159</t>
  </si>
  <si>
    <t>HEAVY &amp; TRACTOR-TRAILER TRUCK DRIVERS</t>
  </si>
  <si>
    <t>ceispn@cargoexpressi.com</t>
  </si>
  <si>
    <t>C-500-21112-247842</t>
  </si>
  <si>
    <t>P.O. BOX 1007 ROTA MP 96951</t>
  </si>
  <si>
    <t>M.</t>
  </si>
  <si>
    <t>P-500-21076-155211</t>
  </si>
  <si>
    <t>Must know how to process pickled fruits and hot peppers.</t>
  </si>
  <si>
    <t>SINAPALO SAFEWAY BUILDING SINAPALO 1 VILLAGE</t>
  </si>
  <si>
    <t>C-500-21099-210515</t>
  </si>
  <si>
    <t>C-500-21104-224362</t>
  </si>
  <si>
    <t>UNITED CONSTRUCTION CORPORATION</t>
  </si>
  <si>
    <t>HOLOW BLOCK MANUFACTURER</t>
  </si>
  <si>
    <t>P.O. BOX 502571, PUMPKIN ST.</t>
  </si>
  <si>
    <t>IGLESIAS</t>
  </si>
  <si>
    <t>GINA</t>
  </si>
  <si>
    <t>DE LEON</t>
  </si>
  <si>
    <t>ucccorporation@yahoo.com</t>
  </si>
  <si>
    <t>P-500-21024-029995</t>
  </si>
  <si>
    <t>HEAVY AND TRACTOR TRAILER DRIVER</t>
  </si>
  <si>
    <t xml:space="preserve">At least 12 months working experience. High school graduate. Good in driving. Know safety rules and regulations in transporting goods. Know how to operate boom truck. Wiling to be assigned in related duties in factory. Must have knowledge in doing repairs on trucks. Must have valid driver's license. </t>
  </si>
  <si>
    <t>EMPLOYEE WITHHOLDING TAX</t>
  </si>
  <si>
    <t>C-500-21103-220713</t>
  </si>
  <si>
    <t>EMANUEL D. PAMINTUAN</t>
  </si>
  <si>
    <t>ARMUEL BUILDERS</t>
  </si>
  <si>
    <t>P.O. BOX 504012, TEXAS ROAD</t>
  </si>
  <si>
    <t>PAMINTUAN</t>
  </si>
  <si>
    <t>EMANUEL</t>
  </si>
  <si>
    <t>DIZON</t>
  </si>
  <si>
    <t>PROPRIETOR</t>
  </si>
  <si>
    <t>pamintuan.emmanuel@yahoo.com</t>
  </si>
  <si>
    <t>P-500-21020-021949</t>
  </si>
  <si>
    <t>CEMENT MASONS AND CONCRETE FINISHERS</t>
  </si>
  <si>
    <t xml:space="preserve"> Must have an experience as a finishing mason. Knowledge in masonry works. Know the mixture of cement and sand for patching and finishing. Knowledge in using power tools and hand tools.</t>
  </si>
  <si>
    <t>C-500-21111-243841</t>
  </si>
  <si>
    <t>FM CORPORATION</t>
  </si>
  <si>
    <t>FM MANPOWER</t>
  </si>
  <si>
    <t xml:space="preserve">NAURU LOOP, SUSUPE </t>
  </si>
  <si>
    <t xml:space="preserve">MARIANAS BUSINESS PLAZA, GROUND FLOOR SUITE 100 </t>
  </si>
  <si>
    <t>MENDOZA</t>
  </si>
  <si>
    <t>FRANCO</t>
  </si>
  <si>
    <t>O.</t>
  </si>
  <si>
    <t>NAURU LOOP, SUSUPE</t>
  </si>
  <si>
    <t>MARIANAS BUSINESS PLAZA, GROUND FLOOR SUITE 100</t>
  </si>
  <si>
    <t>aldrin@fmcorporation.net</t>
  </si>
  <si>
    <t>P-500-21063-118855</t>
  </si>
  <si>
    <t xml:space="preserve">At least High School Graduate with minimum 6 months training and/or working experience . Must have general knowledge of carpentry, electrical, plumbing, masonry and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worker or CW-1 must provide school credentials and training/employment certificate. </t>
  </si>
  <si>
    <t>FM CONSTRUCTION/FM MANPOWER</t>
  </si>
  <si>
    <t>Taxes and other CNMI deductions</t>
  </si>
  <si>
    <t>C-500-21144-337390</t>
  </si>
  <si>
    <t>JRB CORPORATION</t>
  </si>
  <si>
    <t>SOUTH PACIFIC SECURITY SERVICES</t>
  </si>
  <si>
    <t>RTE 37 Across &amp; Near Tanu Road, As Lito</t>
  </si>
  <si>
    <t>PO BOX 504818 CK</t>
  </si>
  <si>
    <t>BHUIYAN</t>
  </si>
  <si>
    <t>MD NURUL</t>
  </si>
  <si>
    <t>corporationjrb@gmail.com</t>
  </si>
  <si>
    <t>Security Guards</t>
  </si>
  <si>
    <t>P-500-21089-183411</t>
  </si>
  <si>
    <t>SECURITY GUARDS</t>
  </si>
  <si>
    <t>Proof of eligibility to work in the United States. High school diploma/GED (or agreement to complete a GED program within six months of hire). Knowledge of relevant equipment, policies, procedures, and strategies to promote effective local, state, or national security operations for the protection of people, data, property, and institutions. Monitoring/Assessing performance of yourself, other individuals, or organizations to make improvements or take corrective action. And perform all other job related duties.</t>
  </si>
  <si>
    <t>CNMI Wihholding Taxes and SS &amp; Medicaid</t>
  </si>
  <si>
    <t>MD. NURUL</t>
  </si>
  <si>
    <t>J.R.B. CORPORATION</t>
  </si>
  <si>
    <t>C-500-21176-425950</t>
  </si>
  <si>
    <t>779 Chalan Tun Thomas P. Sablan Rd</t>
  </si>
  <si>
    <t>Seo</t>
  </si>
  <si>
    <t xml:space="preserve">Kwang Won </t>
  </si>
  <si>
    <t xml:space="preserve">Assistant General Manager </t>
  </si>
  <si>
    <t>First-Line Supervisors of Food Preparation and Serving Workers</t>
  </si>
  <si>
    <t>P-500-21096-199124</t>
  </si>
  <si>
    <t>Chef De Partie</t>
  </si>
  <si>
    <t>No more than 12 months experience for supervisor level. Able to work flexible shifts (weekends, holidays, days and nights) including inclement weather. Knowledge of international cuisine. Completion of apprenticeship is preferred</t>
  </si>
  <si>
    <t>779 Chalan Tun Thomas P. Sablan Rd.</t>
  </si>
  <si>
    <t xml:space="preserve">Local and Federal Taxes, Employer provided housing (optional) $100 per month. </t>
  </si>
  <si>
    <t>C-500-21188-447316</t>
  </si>
  <si>
    <t>BRI BLDG. KOPA DI ORU ST. GARAPAN</t>
  </si>
  <si>
    <t>SUITE 104 B</t>
  </si>
  <si>
    <t>Registered Nurses</t>
  </si>
  <si>
    <t>P-500-21120-273328</t>
  </si>
  <si>
    <t>REGISTERED NURSE</t>
  </si>
  <si>
    <t>NURSING DIPLOMA
RN LICENSE</t>
  </si>
  <si>
    <t>C-500-21157-372992</t>
  </si>
  <si>
    <t>Yu's LLC</t>
  </si>
  <si>
    <t>Da Bao Auto Repair Shop</t>
  </si>
  <si>
    <t>As Perdido Village</t>
  </si>
  <si>
    <t>PO Box 503968</t>
  </si>
  <si>
    <t>tang</t>
  </si>
  <si>
    <t>Ting Jian</t>
  </si>
  <si>
    <t>member</t>
  </si>
  <si>
    <t>dabaoautorepair@yahoo.com</t>
  </si>
  <si>
    <t>Automotive Specialty Technicians</t>
  </si>
  <si>
    <t>P-500-21124-283887</t>
  </si>
  <si>
    <t>auto mechanic</t>
  </si>
  <si>
    <t>Must have at least two years of experience in the same field, obtained training certificate from vocational schools is a plus.</t>
  </si>
  <si>
    <t>As Perdido Road, As Perdido Village</t>
  </si>
  <si>
    <t>Ch2 and FICA taxes</t>
  </si>
  <si>
    <t>C-500-21166-396965</t>
  </si>
  <si>
    <t>SBR CORPORATION</t>
  </si>
  <si>
    <t>PACIFIC STAR LIGHT ACADEMY</t>
  </si>
  <si>
    <t>PMB 333 BOX 10001</t>
  </si>
  <si>
    <t>SON</t>
  </si>
  <si>
    <t>BYUNG YIL</t>
  </si>
  <si>
    <t>sinclair9665@gmail.com</t>
  </si>
  <si>
    <t>NH</t>
  </si>
  <si>
    <t>Elementary School Teachers, Except Special Education</t>
  </si>
  <si>
    <t>P-500-21088-179832</t>
  </si>
  <si>
    <t>TEACHER</t>
  </si>
  <si>
    <t xml:space="preserve">
Knowledge of communicative language teaching techniques for young learners. Able to meet the individual needs of their students. Ability to create a positive learning environment. Familiar with assistive technology devices in a classroom is a plus. Compete fluency in English and Chinese language.
</t>
  </si>
  <si>
    <t>BEACH ROAD, SAN ANTONIO VILLAGE</t>
  </si>
  <si>
    <t>C-500-21131-302113</t>
  </si>
  <si>
    <t>HANOM INVESTMENT  SAIPAN INC.</t>
  </si>
  <si>
    <t>TREASURE GAME CLUB 777</t>
  </si>
  <si>
    <t>PMB 400 BOX 10005</t>
  </si>
  <si>
    <t>JEOUNG</t>
  </si>
  <si>
    <t>JAE</t>
  </si>
  <si>
    <t>treasurehanomsaipan@gmail.com</t>
  </si>
  <si>
    <t>Gaming Change Persons and Booth Cashiers</t>
  </si>
  <si>
    <t>P-500-21011-004566</t>
  </si>
  <si>
    <t>BOOTH CASHIER</t>
  </si>
  <si>
    <t>COFFEE TREE MALL STREET GARAPAN</t>
  </si>
  <si>
    <t>C-500-21145-340839</t>
  </si>
  <si>
    <t>CNMI Jing's Investment Developing Inc</t>
  </si>
  <si>
    <t>Jing Tour</t>
  </si>
  <si>
    <t>PMB 492 PO Box 10003 Saipan MP 96950</t>
  </si>
  <si>
    <t>Unit 1-3 Ground Floor of 2 story Bldg across J's Restaurant</t>
  </si>
  <si>
    <t>Jing</t>
  </si>
  <si>
    <t>Yuan</t>
  </si>
  <si>
    <t>Treasurer</t>
  </si>
  <si>
    <t xml:space="preserve">PMB 492 PO Box 10003 </t>
  </si>
  <si>
    <t>Unit 1-3 Ground Floor of 2 story Bldg across J's restaurant</t>
  </si>
  <si>
    <t>jingyuan1214@aliyun.com</t>
  </si>
  <si>
    <t>Tour Guides and Escorts</t>
  </si>
  <si>
    <t>P-500-21111-243719</t>
  </si>
  <si>
    <t>Tour Guide</t>
  </si>
  <si>
    <t>Must be fluent in English and Chinese for speaking, reading and writing</t>
  </si>
  <si>
    <t>local and federal tax</t>
  </si>
  <si>
    <t>C-500-21106-230079</t>
  </si>
  <si>
    <t>SmartStart Learning, LLC.</t>
  </si>
  <si>
    <t>SmartStart Nurturing Center</t>
  </si>
  <si>
    <t>MICRO BEACH ROAD</t>
  </si>
  <si>
    <t>VILLAGOMEZ</t>
  </si>
  <si>
    <t>ANGELINA</t>
  </si>
  <si>
    <t>LICEN</t>
  </si>
  <si>
    <t>linasaipan@aol.com</t>
  </si>
  <si>
    <t>Childcare Workers</t>
  </si>
  <si>
    <t>P-500-21050-087285</t>
  </si>
  <si>
    <t>CHILD CARE WORKERS</t>
  </si>
  <si>
    <t>WORK EXPERIENCE REQUIRED IS 12 MONTHS CURRENT AND PROGRESSIVE IN CHILD CARE SETTING. GOOD ORAL AND WRITTEN COMMUNICATION SKILLS.  SUCCESSFUL APPLICANT(S) IS REQUIRED TO SUBMIT AT LEAST TWO (2) RECOMMENDATION LETTERS FROM PREVIOUS EMPLOYMENT, WHICH MUST INCLUDE A STATEMENT ON RELIABILITY AT WORK, PUNCTUALITY, AND ATTENDANCE.  SUCCESSFUL APPLICANT(S) WILL BE REQUIRED TO PROVIDE TWO (2) LETTER OF REFERENCE FROM NON-FAMILY MEMBERS. MICROSOFT WORD AND EXCEL USER.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WE ARE AN EQUAL OPPORTUNITY EMPLOYER AND THE ABOVE-MENTIONED REQUIREMENTS SHALL BE APPLIED EQUALLY TO ALL SUCCESSFUL APPLICANTS WHETHER U.S. WORKERS OR CW-1 WORKERS.</t>
  </si>
  <si>
    <t>C-500-21124-283687</t>
  </si>
  <si>
    <t>MANJU P. HOM</t>
  </si>
  <si>
    <t>JAVA JOE'S</t>
  </si>
  <si>
    <t>CHALAN MONSIGNOR GUERRERO / RTE 31</t>
  </si>
  <si>
    <t>PMB 668 BOX 10000 DANDAN</t>
  </si>
  <si>
    <t>P-500-21072-144965</t>
  </si>
  <si>
    <t xml:space="preserve">Must be flexible in schedule which includes early morning, afternoon and late evening or weekends or holidays. Previous cafe work experience is a plus. Requires good communication skills, both verbal and written. Must possess basic computational ability. Must be able to exert well-paced mobility in limited space. Requires manual dexterity to use and operate all necessary equipment. Must maintain composure, controlling anger, and aggressive behavior even in very difficult situations. Requires working with others. </t>
  </si>
  <si>
    <t>CHALAN MONSIGNOR GUERRERO/RTE 31</t>
  </si>
  <si>
    <t>DANDAN</t>
  </si>
  <si>
    <t>javajoes_saipan@yahoo.com</t>
  </si>
  <si>
    <t>C-500-21127-294783</t>
  </si>
  <si>
    <t>D' Elegance Enterprises, Inc.</t>
  </si>
  <si>
    <t>Restaurant/Catering/Barbeque/ Commercial Space Rental</t>
  </si>
  <si>
    <t>PO Box 501106</t>
  </si>
  <si>
    <t>Alaihai Avenue corner Garapan Street</t>
  </si>
  <si>
    <t>Enterprises</t>
  </si>
  <si>
    <t>Cabrera</t>
  </si>
  <si>
    <t>Emily</t>
  </si>
  <si>
    <t>delegancesaipan@gmail.com</t>
  </si>
  <si>
    <t>P-500-21020-021995</t>
  </si>
  <si>
    <t>Understand the importance of sanitation and practice proper procedures to keep their work area tight. Knowledge of ingredients, how those ingredients interact, how to properly store and work with those ingredients, and which items can serve as a substitute for others is essential in the kitchen. Ability to understand and practice the steps involved in all of the primary cooking
methods: saute, grill, broil, poach, roast, braise and fry. Must be able to delineate between criticism and critique and accept those opportunities to learn from their mistakes. Be supportive to others and is able and willing to ask for help when the time arises. Have the good organizational skill. Ability to work shifts over weekend and on holidays as required.</t>
  </si>
  <si>
    <t>Alaihai Avenue cor Garapan Street</t>
  </si>
  <si>
    <t>Workman's Compensation</t>
  </si>
  <si>
    <t>All mandated CNMI and Federal payroll taxes</t>
  </si>
  <si>
    <t>C-500-21120-273283</t>
  </si>
  <si>
    <t>HBR International, Inc.</t>
  </si>
  <si>
    <t>Plata Drive Corner Bwerh , Chalan Kiya</t>
  </si>
  <si>
    <t>Saludez</t>
  </si>
  <si>
    <t>John Gilbert</t>
  </si>
  <si>
    <t>Salvatierra</t>
  </si>
  <si>
    <t>Managing Director</t>
  </si>
  <si>
    <t>PO Box 5756 CHRB Chalan Kiya</t>
  </si>
  <si>
    <t>hbrsaipan@yahoo.com</t>
  </si>
  <si>
    <t>P-500-21086-179364</t>
  </si>
  <si>
    <t>Maintenance Repairer, Building</t>
  </si>
  <si>
    <t>Required 12 months or more of experience as Maintenance Repairer or Related Position</t>
  </si>
  <si>
    <t>Plata Drive Corner Bwerh Place, Chalan Kiya</t>
  </si>
  <si>
    <t>Required Taxes</t>
  </si>
  <si>
    <t>C-500-21128-298043</t>
  </si>
  <si>
    <t>Pikasso Incorporation</t>
  </si>
  <si>
    <t>PMB 455 Box 10003</t>
  </si>
  <si>
    <t>Yasuda</t>
  </si>
  <si>
    <t>Julia</t>
  </si>
  <si>
    <t>Oksana</t>
  </si>
  <si>
    <t>pikasso.saipan@gmail.com</t>
  </si>
  <si>
    <t>P-500-21100-214336</t>
  </si>
  <si>
    <t>Auto Body Technician</t>
  </si>
  <si>
    <t>As Terlaje Chalan Monsignor Guerrero Road</t>
  </si>
  <si>
    <t>C-500-21098-207198</t>
  </si>
  <si>
    <t>K.L. Carr Enterprises, Inc.</t>
  </si>
  <si>
    <t>P.O. Box 502535</t>
  </si>
  <si>
    <t>Esmerallda Drive Achugao Village</t>
  </si>
  <si>
    <t>SALUDEZ</t>
  </si>
  <si>
    <t>NOCUM</t>
  </si>
  <si>
    <t>Project Manager</t>
  </si>
  <si>
    <t>klcarr.2019@gmail.com</t>
  </si>
  <si>
    <t>P-500-20327-923153</t>
  </si>
  <si>
    <t>Maintenance Workers</t>
  </si>
  <si>
    <t>Must have at least 12-months of experience as General maintenance and building repairer and or similar job occupation. Must be able to report to work 5-days a week.
agree to a post-offer pre-employment drug screening and random drug testing which will apply to both US and CW-1 workers.</t>
  </si>
  <si>
    <t>PO Box 502535</t>
  </si>
  <si>
    <t>C-500-21178-428407</t>
  </si>
  <si>
    <t>Determination Issued - Rejected</t>
  </si>
  <si>
    <t>Guevarra</t>
  </si>
  <si>
    <t>Rosalinda</t>
  </si>
  <si>
    <t>Tengco</t>
  </si>
  <si>
    <t>Assistant Secretary</t>
  </si>
  <si>
    <t>Rose Stree Beach Road Garapan</t>
  </si>
  <si>
    <t>P-500-21051-090092</t>
  </si>
  <si>
    <t>Maintenance and Repair Workers General</t>
  </si>
  <si>
    <t>At least high school graduate with minimum 3 months training and  12 months work experience.
Can work flexible hours during weekends and holidays.
Applicants either U.S workers or CW-1 workers must provide certificate of employment.</t>
  </si>
  <si>
    <t>Based on approved schedules</t>
  </si>
  <si>
    <t>C-500-21125-287545</t>
  </si>
  <si>
    <t>P-500-20284-875388</t>
  </si>
  <si>
    <t>C-500-21121-279087</t>
  </si>
  <si>
    <t>V-KOOL MARIANAS USA, LLC.</t>
  </si>
  <si>
    <t>BEACH ROAD TUN SEGUNDO ST., CHALAN KANOA</t>
  </si>
  <si>
    <t>Sikayun</t>
  </si>
  <si>
    <t>Edward</t>
  </si>
  <si>
    <t>Owner/ Manager</t>
  </si>
  <si>
    <t>Beach Road, Tun Segundo St., Chalan Kanoa</t>
  </si>
  <si>
    <t>edsikayun@ymail.com</t>
  </si>
  <si>
    <t>Electronic Equipment Installers and Repairers, Motor Vehicles</t>
  </si>
  <si>
    <t>P-500-20162-640303</t>
  </si>
  <si>
    <t>INSTALLER</t>
  </si>
  <si>
    <t>Previous work-related skill, knowledge, or experience is required for these occupations.
Work experience related, repairing machines or systems using needed tools.
determining causes of operating errors,and deciding what to do about it.
Performing routine maintenance on equipment &amp; determining when and what kind of maintenance is needed.
able to train or guide others to accomplish goals.</t>
  </si>
  <si>
    <t>Beach road, Tun Segundo St., Chalan Kanoa</t>
  </si>
  <si>
    <t>Applicable CNMI &amp; Federal Tax</t>
  </si>
  <si>
    <t>edsikayun@gmail.com</t>
  </si>
  <si>
    <t>C-500-21127-296794</t>
  </si>
  <si>
    <t>TITANIUM CORPORATION</t>
  </si>
  <si>
    <t>CGD EASY CASH PAWNSHOP</t>
  </si>
  <si>
    <t>PMB 640 BOX 10000, MIDDLE ROAD</t>
  </si>
  <si>
    <t>DAVID</t>
  </si>
  <si>
    <t>CAROLYNN</t>
  </si>
  <si>
    <t>GUIAO</t>
  </si>
  <si>
    <t>titaniumcorporation23@gmail.com</t>
  </si>
  <si>
    <t>P-500-21025-030485</t>
  </si>
  <si>
    <t>Must have working experience as accountant. Can compute financial statement, 1120, 1120F, 990T and different types of taxes. Know peachtree accounting. Prepare accounts and tax returns.</t>
  </si>
  <si>
    <t>MIDDLE ROAD</t>
  </si>
  <si>
    <t>titaniumcorp23@gmail.com</t>
  </si>
  <si>
    <t>TEXAS ROAD SUSUPE</t>
  </si>
  <si>
    <t>SONG</t>
  </si>
  <si>
    <t>TEXAS ROAD SUSUPE VILLAGE</t>
  </si>
  <si>
    <t>FICA &amp; CNMI TAXES</t>
  </si>
  <si>
    <t>C-500-21168-405370</t>
  </si>
  <si>
    <t>Sure Cleene Services/SE Construction/Savory Kitchen</t>
  </si>
  <si>
    <t>P-500-21054-093775</t>
  </si>
  <si>
    <t>Janitors and Cleaners except Maids and Housekeeping Cleaners</t>
  </si>
  <si>
    <t xml:space="preserve">In addition to this list of basic cleaning skills, a special knowledge or experience with cleaning supplies is a plus factor. </t>
  </si>
  <si>
    <t>Withholding taxes, FICA, and Medicare contributions</t>
  </si>
  <si>
    <t>C-500-21163-392498</t>
  </si>
  <si>
    <t xml:space="preserve">Yen's Corporation </t>
  </si>
  <si>
    <t xml:space="preserve">Fairy Nail Studio </t>
  </si>
  <si>
    <t>PO Box 502823</t>
  </si>
  <si>
    <t>Yen</t>
  </si>
  <si>
    <t>Chien Li</t>
  </si>
  <si>
    <t xml:space="preserve">President </t>
  </si>
  <si>
    <t>Barbara Avenue Chalan Kanoa</t>
  </si>
  <si>
    <t>tonyyen5139@gmail.com</t>
  </si>
  <si>
    <t>Manicurists and Pedicurists</t>
  </si>
  <si>
    <t>P-500-21135-316741</t>
  </si>
  <si>
    <t xml:space="preserve">Manicurist </t>
  </si>
  <si>
    <t>6 months work experience required as manicurist in beauty salon industry.</t>
  </si>
  <si>
    <t>CNMI &amp; Federal taxes deductions</t>
  </si>
  <si>
    <t>C-500-21165-393584</t>
  </si>
  <si>
    <t>ELENA M YUMUL</t>
  </si>
  <si>
    <t>YUMAN CONSTRUCTION</t>
  </si>
  <si>
    <t>PO BOX 7117 SVRB</t>
  </si>
  <si>
    <t>KOBLER</t>
  </si>
  <si>
    <t>YUMUL</t>
  </si>
  <si>
    <t>ELENA</t>
  </si>
  <si>
    <t>MANANSALA</t>
  </si>
  <si>
    <t>EMPLOYER</t>
  </si>
  <si>
    <t>TINAKTAK DRIVE</t>
  </si>
  <si>
    <t>YUMANCONSTRUCTIONCOMPANY@GMAIL.COM</t>
  </si>
  <si>
    <t>Cabinetmakers and Bench Carpenters</t>
  </si>
  <si>
    <t>P-500-21127-297789</t>
  </si>
  <si>
    <t>CABINETMAKER</t>
  </si>
  <si>
    <t>Watching gauges, dials, or other indicators to make sure a machine is working properly.</t>
  </si>
  <si>
    <t>IN EXCESS OF 40 HOURS 1.50 X BASE HOURLY WAGE.</t>
  </si>
  <si>
    <t>CNMI WITHHOLDING TAX AND FICA TAX</t>
  </si>
  <si>
    <t>yumanconstructioncompany@gmail.com</t>
  </si>
  <si>
    <t>ELENA M YUMUL DBA YUMAN CONSTRUCTION</t>
  </si>
  <si>
    <t>C-500-21163-392500</t>
  </si>
  <si>
    <t>GPPC INC.</t>
  </si>
  <si>
    <t>P.O. BOX 504357 CK</t>
  </si>
  <si>
    <t>TUN KIOSHI KILELEMAN ROAD, AS PERDIDO</t>
  </si>
  <si>
    <t>PAGULAYAN</t>
  </si>
  <si>
    <t>ANITA</t>
  </si>
  <si>
    <t>FERMIN</t>
  </si>
  <si>
    <t>anniep@gppcinc.com</t>
  </si>
  <si>
    <t>P-500-21128-297983</t>
  </si>
  <si>
    <t>ACCOUNTING TECHNICAN</t>
  </si>
  <si>
    <t>KNOWLEDGE IN OPERATING PC, ADDING MACHINE, ELECTRIC TYPEWRITER, ACCOUNTING SOFTWARE SUCH AS QUICKBOOKS AND PEACHTREE.</t>
  </si>
  <si>
    <t>TUN KIOSHI KIELELMAN ROAD</t>
  </si>
  <si>
    <t>AS PERDIDO AREA</t>
  </si>
  <si>
    <t>IN EXCESS OF 40 HOURS X 1.50</t>
  </si>
  <si>
    <t>CNMI WITHOLDING AND FICA TAX</t>
  </si>
  <si>
    <t>www.gppcinc.com</t>
  </si>
  <si>
    <t>C-500-21158-373461</t>
  </si>
  <si>
    <t>XULIN'S AMERICANTCROP</t>
  </si>
  <si>
    <t>market</t>
  </si>
  <si>
    <t>XU</t>
  </si>
  <si>
    <t>GUORONG</t>
  </si>
  <si>
    <t>xulinamericancrop@gmail.com</t>
  </si>
  <si>
    <t>P-500-21097-202752</t>
  </si>
  <si>
    <t xml:space="preserve">store maintenance </t>
  </si>
  <si>
    <t xml:space="preserve">For maintenance work for at least 12 months consecutive </t>
  </si>
  <si>
    <t>CNMI  TAX AND FEDERAL TAX</t>
  </si>
  <si>
    <t>C-500-21175-423218</t>
  </si>
  <si>
    <t>CEASAR F SUPETRAN</t>
  </si>
  <si>
    <t>CELNAPS ENTERPRISES</t>
  </si>
  <si>
    <t>PO BOX  503540</t>
  </si>
  <si>
    <t>SUPETRAN</t>
  </si>
  <si>
    <t>CEASAR</t>
  </si>
  <si>
    <t>PO BOX 503540 KC</t>
  </si>
  <si>
    <t>celnapsenterprises@gmail.com</t>
  </si>
  <si>
    <t>P-500-21142-335963</t>
  </si>
  <si>
    <t>CMMERCIAL CLEANER</t>
  </si>
  <si>
    <t>ABILITY TO WALK, BEND, PUSH, PULL AND LIFT REPETITIVELY DURING WORKING HOURS
KNOWLEDGE OF CLEANING CHEMICALS, PROPER STORAGE AND DISPOSAL METHODS
THE ABILITY TO IDENTIFY AND COMPLETE NEEDED TASKS WITHOUT DIRECT SUPERVISION</t>
  </si>
  <si>
    <t>CELNAPS GREEN BLDG CHINATOWN</t>
  </si>
  <si>
    <t>All applicable CNMI and federal tax deductions</t>
  </si>
  <si>
    <t>C-500-21179-428600</t>
  </si>
  <si>
    <t>HONG YE RENTAL &amp; CONSTRUCTION LTD.</t>
  </si>
  <si>
    <t>P.O. BOX 502997</t>
  </si>
  <si>
    <t>AFETNA ROAD SAN ANTONIO</t>
  </si>
  <si>
    <t>P-500-21047-078383</t>
  </si>
  <si>
    <t>REPAIR &amp; MAINTENANCE WORKER</t>
  </si>
  <si>
    <t>Employees Income Taxes as required by Federal &amp; CNMI laws</t>
  </si>
  <si>
    <t>C-500-21168-405371</t>
  </si>
  <si>
    <t>ELIZABETH K. TENORIO</t>
  </si>
  <si>
    <t>BLOSSOMS FLORAL DEPOT/NOVELTIES</t>
  </si>
  <si>
    <t>G/F JET BLDG CHALAN PALE ARNOLD ST MIDDLE ROAD GUALO RAI</t>
  </si>
  <si>
    <t>TENORIO</t>
  </si>
  <si>
    <t>ELIZABETH</t>
  </si>
  <si>
    <t>KINTOL</t>
  </si>
  <si>
    <t>BFSsaipan@gmail.com</t>
  </si>
  <si>
    <t>P-500-21120-273314</t>
  </si>
  <si>
    <t>FLORAL DESIGNER</t>
  </si>
  <si>
    <t>12 months work related experience required. Must be able to speak and communicate clearly. The ability to listen to and understand information and ideas presented through spoken words and sentences.  Knowledge of principles and processes for providing customer and personal services. This includes customer needs assessment, meeting quality standards for services, and evaluation of customer satisfaction. The ability to imagine how something will look after it is moved around or when its parts are moved or rearranged.  Knowledge of design techniques, tools, and principles involved in production of precision technical plans, drawings, and models.</t>
  </si>
  <si>
    <t>Mandatory CNMI &amp; Federal Taxes</t>
  </si>
  <si>
    <t>C-500-21176-425935</t>
  </si>
  <si>
    <t>KEFENG CORPORATION</t>
  </si>
  <si>
    <t>CHANGGUI DECORATION</t>
  </si>
  <si>
    <t>PMB 266 BOX 10003</t>
  </si>
  <si>
    <t>WAN</t>
  </si>
  <si>
    <t>KIN YEE EDICK</t>
  </si>
  <si>
    <t>kefengspn@gmail.com</t>
  </si>
  <si>
    <t>P-500-21146-344458</t>
  </si>
  <si>
    <t>MAINTENANCE &amp; REPAIR WORKER, GENERAL</t>
  </si>
  <si>
    <t>KNOWLEDGE OF MAINTENANCE &amp; REPAIRING BUILDING ELECTRICAL, SEWAGE, PLUMBING PROBLEMS.</t>
  </si>
  <si>
    <t>C-500-21174-420043</t>
  </si>
  <si>
    <t>PACIFIC RIM CNMI,LLC</t>
  </si>
  <si>
    <t>P-500-21110-239919</t>
  </si>
  <si>
    <t>JANITORS AND CLEANERS</t>
  </si>
  <si>
    <t>3 months work experience in the same or similar field, must be able to work on flexible hours including weekends and holidays and night shifts. If needed, must agree to a post-offer, pre-employment drug screening test which will apply equally to U.S. and CW-1 workers.</t>
  </si>
  <si>
    <t>CNMI Local Taxes (Chp. 2), Social Security/Medicare Taxes</t>
  </si>
  <si>
    <t>C-500-21162-389221</t>
  </si>
  <si>
    <t>T&amp;A CORPORATION</t>
  </si>
  <si>
    <t>BENCAM BUILDING 307, ASUSENA AVE., GARAPAN</t>
  </si>
  <si>
    <t>LLOREN</t>
  </si>
  <si>
    <t>ANTONIO</t>
  </si>
  <si>
    <t>GAGAOIN</t>
  </si>
  <si>
    <t>tnacorporation2017@gmail.com</t>
  </si>
  <si>
    <t>P-500-21041-067553</t>
  </si>
  <si>
    <t>BENCAM BUILDING 307 ASUSENA AVE., GARAPAN</t>
  </si>
  <si>
    <t>Payroll local taxes and federal taxes</t>
  </si>
  <si>
    <t>C-500-21162-388759</t>
  </si>
  <si>
    <t>SMILE MARIANAS INC</t>
  </si>
  <si>
    <t>Unit 210 CDA Building Beach Road San Jose</t>
  </si>
  <si>
    <t>PMB 121 Box 10001</t>
  </si>
  <si>
    <t>Park</t>
  </si>
  <si>
    <t>Zivin</t>
  </si>
  <si>
    <t>smilemarianas@gmail.com</t>
  </si>
  <si>
    <t>Dental Assistants</t>
  </si>
  <si>
    <t>P-500-20271-847010</t>
  </si>
  <si>
    <t>Dental Assistant</t>
  </si>
  <si>
    <t>Good communication and Interpersonal skills.</t>
  </si>
  <si>
    <t>C-500-21157-372882</t>
  </si>
  <si>
    <t>P-500-20284-875389</t>
  </si>
  <si>
    <t>C-500-21194-457967</t>
  </si>
  <si>
    <t>USA Fanter Corporation Ltd</t>
  </si>
  <si>
    <t>Bayogo Lane</t>
  </si>
  <si>
    <t>PMB 1372 Box 10003 Saipan</t>
  </si>
  <si>
    <t>Qian</t>
  </si>
  <si>
    <t>Guocao</t>
  </si>
  <si>
    <t>usafanter.operations@gmail.com</t>
  </si>
  <si>
    <t>P-500-21136-317086</t>
  </si>
  <si>
    <t>Landscaping and Groundskeeping Worker</t>
  </si>
  <si>
    <t>Lizama</t>
  </si>
  <si>
    <t>Arlene</t>
  </si>
  <si>
    <t>Artigral LLC</t>
  </si>
  <si>
    <t>artigral670@gmail.com</t>
  </si>
  <si>
    <t>C-500-21188-449683</t>
  </si>
  <si>
    <t>Bo Sea Corporation</t>
  </si>
  <si>
    <t>Gold Beach Hotel Saipan</t>
  </si>
  <si>
    <t>corner beach road and pupulu drive</t>
  </si>
  <si>
    <t>garapan village</t>
  </si>
  <si>
    <t>ting jian</t>
  </si>
  <si>
    <t>president</t>
  </si>
  <si>
    <t>P.O. Box 502592</t>
  </si>
  <si>
    <t>kevinsaipan@gmail.com</t>
  </si>
  <si>
    <t>P-500-21158-373008</t>
  </si>
  <si>
    <t>Housekeeping Cleaner</t>
  </si>
  <si>
    <t>Three months work experience in the same field. Honest, dependable and hardworking. Willing to work on a flexible working schedules.</t>
  </si>
  <si>
    <t>Ch2 and Fica Taxes</t>
  </si>
  <si>
    <t>C-500-21182-439413</t>
  </si>
  <si>
    <t>P-500-21088-180071</t>
  </si>
  <si>
    <t>CNMI Withholding Taxes and SS and Medicaid</t>
  </si>
  <si>
    <t>C-500-21163-392689</t>
  </si>
  <si>
    <t>Green Leisure LLC</t>
  </si>
  <si>
    <t>PMB 777 Box 10000</t>
  </si>
  <si>
    <t>Liu</t>
  </si>
  <si>
    <t>Quitong</t>
  </si>
  <si>
    <t>hotelgalleriaspn@gmail.com</t>
  </si>
  <si>
    <t>P-500-21109-234986</t>
  </si>
  <si>
    <t>- HIGH SCHOOL DIPLOMA
- WORK CERTIFICATE; The employer work certification will be applied equally to both U.S. workers and CW-1 workers.
- WORK EXPERIENCE AS HOUSKEEPER FOR 3 MONTHS.</t>
  </si>
  <si>
    <t>GALLERIA HOTEL</t>
  </si>
  <si>
    <t>ALAHAI AVENUE GARAPAN</t>
  </si>
  <si>
    <t>CHAPTER 2, CHAPTER 7 AND FICA EMPLOYEE SHARE</t>
  </si>
  <si>
    <t>C-500-21163-392425</t>
  </si>
  <si>
    <t>JIANG ZHENG GROUP INC</t>
  </si>
  <si>
    <t>REAL ESTATE</t>
  </si>
  <si>
    <t>GUO</t>
  </si>
  <si>
    <t>HUAFENG</t>
  </si>
  <si>
    <t>jiangzhenggroupcorp@gmail.com</t>
  </si>
  <si>
    <t>P-500-21096-202237</t>
  </si>
  <si>
    <t>Chinese Translator</t>
  </si>
  <si>
    <t>12 months of work experience. Chinese speaking preferred. The ability to listen to and understand information and ideas presented through spoken words and sentences. The ability to read and understand information and ideas presented in writing. The ability to communicate information and ideas in speaking so others will understand. The ability to identify and understand the speech of another person. The ability to communicate information and ideas in writing so others will understand.</t>
  </si>
  <si>
    <t>C-500-21141-332593</t>
  </si>
  <si>
    <t>NORTHERN MARIANAS INTERNATIONAL SCHOOL</t>
  </si>
  <si>
    <t>PMB 936 BOX 10000</t>
  </si>
  <si>
    <t>NAURU LOOP, SUSUPE VILLAGE</t>
  </si>
  <si>
    <t>VAN DER MAAS</t>
  </si>
  <si>
    <t>ERICK</t>
  </si>
  <si>
    <t>A</t>
  </si>
  <si>
    <t>nmissaipancnmi@gmail.com</t>
  </si>
  <si>
    <t>P-500-21098-207246</t>
  </si>
  <si>
    <t>CHILD CARE WORKER</t>
  </si>
  <si>
    <t>Must have good communication skills and be able to talk with parents and colleagues about the progress of children in their care. They need both good speaking skills to provide this information effectively and good listening skills to understand parent's instructions. Skilled childcare worker with knowledge of developing fun and interesting activities. Excellent child supervision skills. Deep understanding on children's need for social, physical and intellectual growth. Efficient in offering safe environment for children. Familiar with the nutritional and hygiene needs of children.</t>
  </si>
  <si>
    <t>GROUND FLOOR, MARIANAS BUSINESS PLAZA, NAURU LOOP</t>
  </si>
  <si>
    <t>SUSUPE VILLAGE</t>
  </si>
  <si>
    <t>C-500-21154-364312</t>
  </si>
  <si>
    <t>TINIAN FUEL SERVICES, INC.</t>
  </si>
  <si>
    <t>TINIAN LANDSCAPING AND CUSTODIAL SERVICES; TLC GENERAL CONTRACTOR</t>
  </si>
  <si>
    <t>SAN JOSE VILLAGE</t>
  </si>
  <si>
    <t>P.O. BOX 520800</t>
  </si>
  <si>
    <t>TINIAN</t>
  </si>
  <si>
    <t>MENDIOLA-LONG</t>
  </si>
  <si>
    <t>PHILLIP</t>
  </si>
  <si>
    <t>THOMAS</t>
  </si>
  <si>
    <t>CHIEF EXECUTIVE OFFICER</t>
  </si>
  <si>
    <t>jobs@tinianservice.com</t>
  </si>
  <si>
    <t>P-500-21091-192301</t>
  </si>
  <si>
    <t>ACCOUNTING CLERK</t>
  </si>
  <si>
    <t xml:space="preserve">CRITICAL THINKING, COMPLEX PROBLEM SOLVING, JUDGEMENT AND DECISION MAKING, TIME MANAGEMENT, SYSTEM ANALYSIS, KNOWLEDGE ON ECONOMICS AND ACCOUNTING. </t>
  </si>
  <si>
    <t>P.O. Box 520800</t>
  </si>
  <si>
    <t>GRAND STREET, LOT 003 T11, SAN JOSE VILLAGE</t>
  </si>
  <si>
    <t>PERSONAL CASH ADVANCE, FICA, AND WITHHOLDING TAX.</t>
  </si>
  <si>
    <t>C-500-21193-455479</t>
  </si>
  <si>
    <t>Molding and Casting Workers</t>
  </si>
  <si>
    <t>P-500-21142-336054</t>
  </si>
  <si>
    <t>Molding and Casting Worker</t>
  </si>
  <si>
    <t>USAFANTER.OPERATIONS@GMAIL.COM</t>
  </si>
  <si>
    <t>LIZAMA</t>
  </si>
  <si>
    <t>ARLENE</t>
  </si>
  <si>
    <t>ARTIGRAL LLC</t>
  </si>
  <si>
    <t>ARTIGRAL670@GMAIL.COM</t>
  </si>
  <si>
    <t>C-500-21204-479485</t>
  </si>
  <si>
    <t>TANO GROUP, INC.</t>
  </si>
  <si>
    <t>GENERAL CONTRACTORS/CONSTRUCTION</t>
  </si>
  <si>
    <t>PO BOX 5017 CHRB, MIDDLE ROAD GARAPAN</t>
  </si>
  <si>
    <t>UNIT NO. 7, 2ND FLOOR PACIFIC QUICK PRINT BUILDING</t>
  </si>
  <si>
    <t>BRACKEN</t>
  </si>
  <si>
    <t>ROBERT</t>
  </si>
  <si>
    <t>JAMES</t>
  </si>
  <si>
    <t>PRINCIPAL</t>
  </si>
  <si>
    <t>PO BOX 5017 CHRB</t>
  </si>
  <si>
    <t>UNIT NO.7 , 2ND FLOOR QUICK PRINT BUILDING</t>
  </si>
  <si>
    <t>helen.tano92@rocketmail.com</t>
  </si>
  <si>
    <t>Electricians</t>
  </si>
  <si>
    <t>P-500-21109-235152</t>
  </si>
  <si>
    <t>ELECTRICIAN</t>
  </si>
  <si>
    <t>electrical certification and driving</t>
  </si>
  <si>
    <t>PUERTO RICO ROAD, LOWER BASE</t>
  </si>
  <si>
    <t>CNMI and Fica Taxes</t>
  </si>
  <si>
    <t>C-500-21204-479656</t>
  </si>
  <si>
    <t>MARIANAS STAR CORPORATION</t>
  </si>
  <si>
    <t>P.O. BOX 502964 CK</t>
  </si>
  <si>
    <t>JUN</t>
  </si>
  <si>
    <t>BYUNG SOO</t>
  </si>
  <si>
    <t>marianas_star@yahoo.com</t>
  </si>
  <si>
    <t>P-500-21175-423067</t>
  </si>
  <si>
    <t>ACHIVE LN</t>
  </si>
  <si>
    <t>FINASISU VILLAGE</t>
  </si>
  <si>
    <t>WHT, FICA Tax</t>
  </si>
  <si>
    <t>C-500-21195-460179</t>
  </si>
  <si>
    <t>NURY CORPORATION</t>
  </si>
  <si>
    <t>201 G &amp; G APARTMENT GARAPAN</t>
  </si>
  <si>
    <t>CHUNG</t>
  </si>
  <si>
    <t>WOON</t>
  </si>
  <si>
    <t>SOO</t>
  </si>
  <si>
    <t>P-500-21161-384848</t>
  </si>
  <si>
    <t>BUILDING MAINTENANCE CUSTODIAN</t>
  </si>
  <si>
    <t>*Ability to operate welding equipment
*Ability to assemble metal or plastic parts or products</t>
  </si>
  <si>
    <t>EMPLOYER'S WITHHOLDING TAX, FICA TAX</t>
  </si>
  <si>
    <t>C-500-21170-412826</t>
  </si>
  <si>
    <t>P-500-20302-890136</t>
  </si>
  <si>
    <t>Cement Masons</t>
  </si>
  <si>
    <t xml:space="preserve">WITH KNOWLEDGE AND SKILLS THAT HOLD THE CONCRETE TO SEE THAT THEY ARE PROPERLY CONSTRUCTED AND HOLD CONCRETE TO THE DESIRED PITCH AND
DEPTH, AND ALIGN THEM.SMOOTH CONCRETE, USING RAKE, SHOVEL, HAND OR POWER TROWEL, HAND OR POWER SCREED, AND FLOAT.
</t>
  </si>
  <si>
    <t>C-500-21189-452354</t>
  </si>
  <si>
    <t>OB Salon &amp; Beauty Product</t>
  </si>
  <si>
    <t>P. O. Box 7862 SVRB</t>
  </si>
  <si>
    <t>District 1 Beach Road Chalan Kanoa</t>
  </si>
  <si>
    <t>Manalang</t>
  </si>
  <si>
    <t>Elizabeth</t>
  </si>
  <si>
    <t>Camaya</t>
  </si>
  <si>
    <t xml:space="preserve">P. O.  Box  7862 SVRB </t>
  </si>
  <si>
    <t>feonabeth1213@gmail.com</t>
  </si>
  <si>
    <t>Hairdressers, Hairstylists, and Cosmetologists</t>
  </si>
  <si>
    <t>P-500-21156-372369</t>
  </si>
  <si>
    <t xml:space="preserve">Beautician </t>
  </si>
  <si>
    <t>Knowledge in cosmetology</t>
  </si>
  <si>
    <t>P.O. Box 7862 SVRB</t>
  </si>
  <si>
    <t>In excess of 40 hours x 1.5</t>
  </si>
  <si>
    <t>CNMI withholding and FICA Tax</t>
  </si>
  <si>
    <t>www.obsalon.com</t>
  </si>
  <si>
    <t>MANALANG</t>
  </si>
  <si>
    <t xml:space="preserve">OB SALON AND BEAUTY PRODUCT </t>
  </si>
  <si>
    <t>C-500-21158-373159</t>
  </si>
  <si>
    <t>J T M Corporation</t>
  </si>
  <si>
    <t>P-500-21085-176197</t>
  </si>
  <si>
    <t>Janitor and cleaner</t>
  </si>
  <si>
    <t>6 months work experience
can work flexible hours during weekings and holiday
required for both U.S workers and CW1 workers.</t>
  </si>
  <si>
    <t>Daily</t>
  </si>
  <si>
    <t>C-500-21153-361281</t>
  </si>
  <si>
    <t xml:space="preserve">GUO </t>
  </si>
  <si>
    <t>P-500-21096-202313</t>
  </si>
  <si>
    <t>accountant</t>
  </si>
  <si>
    <t>1.BS Degree in Accounting with at least 24 months of experience in accounting and auditing work. 
2.Proficiency in Microsoft Word, Excel, and QuickBooks accounting and payroll software. 
3. Proven knowledge of bookkeeping and accounting principles, practices, standard laws and regulations. 4.High attention to detail and accuracy</t>
  </si>
  <si>
    <t>C-500-21190-452495</t>
  </si>
  <si>
    <t>Northpac Corporation</t>
  </si>
  <si>
    <t>Northpac Construction</t>
  </si>
  <si>
    <t>G/F Mezzanine Norpac Bldg Dandan Road</t>
  </si>
  <si>
    <t>Northern Mariana Islands</t>
  </si>
  <si>
    <t>Annie</t>
  </si>
  <si>
    <t>Lactao</t>
  </si>
  <si>
    <t>Administrative Assistant</t>
  </si>
  <si>
    <t>northpac.saipan@gmail.com</t>
  </si>
  <si>
    <t>P-500-21155-368411</t>
  </si>
  <si>
    <t>Monitoring work performance
Coordination with other workers
Time Management</t>
  </si>
  <si>
    <t>CNMI and Federal Taxes</t>
  </si>
  <si>
    <t>C-500-21175-422876</t>
  </si>
  <si>
    <t>ABLESAIPAN CO., LTD.</t>
  </si>
  <si>
    <t>ABLESAIPAN</t>
  </si>
  <si>
    <t>P. O. BOX 503132</t>
  </si>
  <si>
    <t>HAN</t>
  </si>
  <si>
    <t>KEUN HEE</t>
  </si>
  <si>
    <t>P.O. BOX 503132</t>
  </si>
  <si>
    <t>sinclair9665@hotmail.com</t>
  </si>
  <si>
    <t>P-500-21085-176111</t>
  </si>
  <si>
    <t>MATH TEACHER</t>
  </si>
  <si>
    <t>Can teach any grade from kindergarten to the twelfth grade and beyond, but may be required to have special training for classes such as algebra, trigonometry, geometry, and other high level math classes.</t>
  </si>
  <si>
    <t>CHALAN TUN ANTONIO APA, FINASISU VILLAGE</t>
  </si>
  <si>
    <t>C-500-21221-509053</t>
  </si>
  <si>
    <t>L&amp;T GROUP OF COMPANIES, LTD.</t>
  </si>
  <si>
    <t>2ND FLOOR JP CENTRE</t>
  </si>
  <si>
    <t>ARAGO</t>
  </si>
  <si>
    <t>GLICERIO</t>
  </si>
  <si>
    <t>DEL MUNDO</t>
  </si>
  <si>
    <t>SECRETARY &amp; TREASURER</t>
  </si>
  <si>
    <t>P-500-21181-435204</t>
  </si>
  <si>
    <t>HOUSEKEEPING CLEANER</t>
  </si>
  <si>
    <t>Education Requirement: High School Diploma/GED
Work Experience: 3 months of previous work-related experience Special Requirements: Must be able to work night, weekend, and holidays. Must be able to walk, stand, lift, and carry objects. Must be able to work under pressure and during inclement weather. Previous work-related skill and knowledge is required for this occupation.</t>
  </si>
  <si>
    <t>JP CENTRE</t>
  </si>
  <si>
    <t>PACIFIC SUBSEA SAIPAN, INC.</t>
  </si>
  <si>
    <t>PMB 672 PPP BOX 10000</t>
  </si>
  <si>
    <t>NUTTING</t>
  </si>
  <si>
    <t>STEPHEN</t>
  </si>
  <si>
    <t>camille@saipansubmarine.com</t>
  </si>
  <si>
    <t>GENERAL MAINTENANCE AND REPAIR WORKER</t>
  </si>
  <si>
    <t>Applicant is able to use logic and reasoning to identify strengths and weaknesses of alternate solutions to approach the problem.  Applicant is able to work on a flexible working schedule: day and night shift, weekends, and holidays. Applicants will be required to submit to pre-employment drug testing, and enter into an ongoing drug testing program which will be paid by the employer.  This program will be equally applied to U.S., and CW-1 workers. Company is an equal employment opportunity employer.  Applicant must be physically able to perform efficiently the duties of the position at sea and ashore.</t>
  </si>
  <si>
    <t>CNMI and FEDERAL wage taxes, Social Security, wage garnishment, if applicable, shall be withheld from the employee's salary each pay period as required. Employee may also request, in writing, that employer make deductions for any available insurance or for group medical insurance for employee's family members, savings plan or allotment, or other deductions as employee directs, and other applicable, and authorized deductions.</t>
  </si>
  <si>
    <t>C-500-21221-509056</t>
  </si>
  <si>
    <t>HRD@LTSAIPAN.COM</t>
  </si>
  <si>
    <t>P-500-21181-435223</t>
  </si>
  <si>
    <t>GENERAL MAINTENANCE WORKER</t>
  </si>
  <si>
    <t>Education: High School Graduate/GED Work Experience: 24 months of previous work-related experience Special Requirements: Performing routine maintenance on equipment and determining when and what kind of maintenance is needed. Repairing machines or systems using the needed tools. Installing equipment, machines, wiring, or programs to meet specifications. Previous work-related skill and knowledge is required for this occupation.</t>
  </si>
  <si>
    <t>P.O. Box 503880</t>
  </si>
  <si>
    <t>Ching</t>
  </si>
  <si>
    <t>Wifredo</t>
  </si>
  <si>
    <t>boyching@gmail.com</t>
  </si>
  <si>
    <t>Electronic Home Entertainment Equipment Installers and Repairers</t>
  </si>
  <si>
    <t>As Perdido Road</t>
  </si>
  <si>
    <t>C-500-21221-509048</t>
  </si>
  <si>
    <t>C-500-21208-487104</t>
  </si>
  <si>
    <t>LUCY CORPORATION</t>
  </si>
  <si>
    <t>ZOOM CAFE</t>
  </si>
  <si>
    <t>P.O. BOX 506163</t>
  </si>
  <si>
    <t>YU</t>
  </si>
  <si>
    <t>JI KWANG</t>
  </si>
  <si>
    <t>P-500-21180-431205</t>
  </si>
  <si>
    <t>PRIOR EXPERIENCE IN RELATED FOOD AND BEVERAGE SERVICE  AND FOOD PREPARATION POSITIONS. THOROUGH EXPERIENCE WITH HOT AND COLD FOOD PREPARATION. CAN COOK KOREAN DISHES. KNOWLEDGE OF ACCEPTED SANITATION STANDARDS AND HEALTH CODES. ABILITY TO USE SLICERS, MIXERS, GRINDERS, FOOD PROCESSORS. ABLE TO HANDLE WORK IN A FAST-PACED ENVIRONMENT.</t>
  </si>
  <si>
    <t>BEACH ROAD, SUSUPE VILLAGE</t>
  </si>
  <si>
    <t>MILAGROS PARCHAMENTO PELLEGRINO</t>
  </si>
  <si>
    <t>SAIPAN ICE AND WATER COMPANY</t>
  </si>
  <si>
    <t>Lowerbase Drive</t>
  </si>
  <si>
    <t>Lot # 005-E-01</t>
  </si>
  <si>
    <t>LISUA</t>
  </si>
  <si>
    <t>MAXIMA</t>
  </si>
  <si>
    <t>HUMAN RESOURCES</t>
  </si>
  <si>
    <t>maxiel@saipanice.com</t>
  </si>
  <si>
    <t>Helpers--Production Workers</t>
  </si>
  <si>
    <t>P-500-21090-186257</t>
  </si>
  <si>
    <t>HELPERS- PRODUCTION WORKERS</t>
  </si>
  <si>
    <t>cnmi taxes, social security, medicare</t>
  </si>
  <si>
    <t>C-500-21192-455188</t>
  </si>
  <si>
    <t>JUAN T. GUERRERO &amp; ASSOCIATES, INC.</t>
  </si>
  <si>
    <t xml:space="preserve">GTS ENTERPRISES </t>
  </si>
  <si>
    <t>P.O. Box 501217</t>
  </si>
  <si>
    <t>BORLAZA</t>
  </si>
  <si>
    <t>JOMELYN</t>
  </si>
  <si>
    <t>ESTOPARE</t>
  </si>
  <si>
    <t>P.O. BOX 501217</t>
  </si>
  <si>
    <t>resumes.jtga@gmail.com</t>
  </si>
  <si>
    <t>P-500-21160-380978</t>
  </si>
  <si>
    <t>BUILDING MAITENANCE LABORER</t>
  </si>
  <si>
    <t>KNOWLEDGE OF OPERATIONAL CHARACTERISTICS OF MECHANICAL EQUIPMENT AND TOOLS USED IN THE MAINTENANCE AND REPAIR OF BUILDINGS AND BUILDING
FACILITIES. KNOWLEDGE OF OCCUPATIONAL HAZARDS AND STANDARD SAFETY PRACTICES NECESSARY IN THE MAINTENANCE AND REPAIR OF BUILDINGS AND
BUILDING FACILITIES. KNOWLEDGE OF BASIC BUILDING MAINTENANCE PRACTICES AND PROCEDURES; PRINCIPALS AND PROCEDURES OF RECORD KEEPING. MUST
MEET PHYSICAL REQUIREMENTS TO PERFORM THEIR DUTIES SUCH AS LIFTING OBJECTS OF AT LEAST 25-50 LBS., WITH OR WITHOUT ASSISTANCE OF A HAND TRUCK
OR ANOTHER PERSON; BENDING AND STANDING FOR DURATION OF SHIFT. ABILITY TO EXERT MAXIMUM MUSCLE FORCE TO LIFT, PUSH, PULL OR CARRY HEAVY
OBJECTS; ABILITY TO ARRANGE THINGS OR ACTIONS IN A CERTAIN ORDER OR PATTERN ACCORDING TO A SPECIFIC RULE OR SET OF RULES; MUST HAVE PHYSICAL
STAMINA AND DEXTERITY; ABILITY TO READ TECHNICAL MANUALS AND DRAWINGS; MUST KNOW HOW TO OPERATE HAND AND ELECTRICAL TOOLS SUCH AS
ADJUSTABLE WRENCHES, DRAIN OR PIPE CLEANING EQUIPMENT, HEX KEYS, LEVELS, PIPE OR TUBE CUTTER, PIPE WRENCHES, POWER DRILLS, POWER SAWS,
PULLERS, SCREWDRIVERS, ETC.; EXTENSIVE KNOWLEDGE OF HVAC, PLUMBING AND ELECTRICAL SYSTEM, MATERIALS, METHODS, AND THE TOOLS INVOLVED IN THE
CONSTRUCTION OR REPAIR OF HOUSES, BUILDINGS, OR OTHER STRUCTURES. MUST BE ABLE TO WORK ON WEEKENDS OR NIGHT SHIFT IF NEEDED. THE EMPLOYER
REQUIRES POST-OFFER PRE-EMPLOYMENT DRUG SCREENING TEST AND RANDOM DRUG TESTING WHICH IS TO BE APPLIED EQUALLY TO BOTH U.S. WORKERS AND
CW-1 WORKERS. THE EMPLOYER REQUIRES THE POST-OFFER PRE-EMPLOYMENT POLICE
CLEARANCE RECORD TO BE PROVIDED TO THE EMPLOYER; THIS REQUIREMENT IS TO BE APPLIED EQUALLY TO BOTH U.S. WORKERS AND CW-1 WORKERS.</t>
  </si>
  <si>
    <t>TUN HERMAN PAN ROAD</t>
  </si>
  <si>
    <t>DAYS &amp; HOURS OF WORK MAY VARY ACCORDING TO BUSINESS NEEDS.</t>
  </si>
  <si>
    <t>ONLY TAXES AND OTHER WITHHOLDING REQUIRED BY LAW</t>
  </si>
  <si>
    <t>C-500-21202-474900</t>
  </si>
  <si>
    <t>FM MANPOWER/FM CONSTRUCTION</t>
  </si>
  <si>
    <t>aldrin.fmcorporation@gmail.com</t>
  </si>
  <si>
    <t>P-500-21089-183163</t>
  </si>
  <si>
    <t>HIGH SCHOOL GRADUATE WITH MINIMUM 3 MONTHS TRAINING AND WITH MINIMUM 6 MONTHS WORKING EXPERIENCE.
WITH KNOWLEDGE OF MATERIALS, METHODS, AND THE TOOLS INVOLVED IN THE CONSTRUCTION OR REPAIR OF HOUSES, BUILDINGS, OR OTHER STRUCTURES SUCH
AS HIGHWAYS AND ROADS.
WITH KNOWLEDGE OF MACHINES AND TOOLS, INCLUDING THEIR DESIGNS, USES, REPAIR, AND MAINTENANCE.
MUST HAVE GENERAL KNOWLEDGE OF CARPENTRY, ELECTRICAL, PLUMBING, MASONRY AND BUILDING &amp; MAINTENANCE.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OR CW-1 WORKER MUST PROVIDE SCHOOL CREDENTIALS, UPDATED POLICE CLEARANCE &amp; EMPLOYMENT AND/OR TRAINING CERTIFICATES.</t>
  </si>
  <si>
    <t>FM CONSTRUCTION</t>
  </si>
  <si>
    <t>MARIANAS BUSINESS PLAZA, SUSUPE</t>
  </si>
  <si>
    <t>FICA Taxes (SS and Medicare) and CNMI Local Taxes (Ch2 and Ch7)</t>
  </si>
  <si>
    <t>AMERICAN K&amp;W CORPORATION</t>
  </si>
  <si>
    <t>Happiness Restaurant</t>
  </si>
  <si>
    <t>1ST FLOOR COCO BUILDING, CPL. DERRENCE JACK RD GARAPAN</t>
  </si>
  <si>
    <t>NORTHERN MARIANA ISLANDS</t>
  </si>
  <si>
    <t>Admin. Assist.</t>
  </si>
  <si>
    <t>PMB 978 BOX 10001</t>
  </si>
  <si>
    <t>kasumi1819@gmail.com</t>
  </si>
  <si>
    <t>P-500-21175-423166</t>
  </si>
  <si>
    <t>CNMI LOCAL AND STATE TAXES, MEDICARE, SS, AND ALL TAXES REQUIRED BY LAW</t>
  </si>
  <si>
    <t>C-500-20084-429488</t>
  </si>
  <si>
    <t>STAYWELL SAIPAN, INC.</t>
  </si>
  <si>
    <t>P.O. BOX 502050</t>
  </si>
  <si>
    <t>1st Flr. Ste #2 Chalan Msgr. Guerrero Road, Dandan</t>
  </si>
  <si>
    <t>XIONG</t>
  </si>
  <si>
    <t>AUDRE</t>
  </si>
  <si>
    <t>MCAUSLEN</t>
  </si>
  <si>
    <t>HUMAN RESOURCE OFFICER</t>
  </si>
  <si>
    <t>P.O. BOX 502050 - RJ COMMERCIAL</t>
  </si>
  <si>
    <t>1st. Floor, Ste #2 Chalan Msgr. Guerrero Road, Dandan</t>
  </si>
  <si>
    <t>amxiong@staywellguam.com</t>
  </si>
  <si>
    <t>Clinical Nurse Specialists</t>
  </si>
  <si>
    <t>P-500-20050-335862</t>
  </si>
  <si>
    <t>Clinical Nurse Specialist</t>
  </si>
  <si>
    <t xml:space="preserve">Any combination of education and experience providing the required skill and knowledge for successful performance would be qualifying. Typical qualification would be equivalent to:
	Doctorate Degree in Medicine or a current RN License (may be foreign equivalent) or post graduate degree in medicine; plus
	Minimum of two (2) years experience in medical case management and underwriting; and
	Proficiency in Milliman care Guidleins (MCG) Medical Society Guidelines.
</t>
  </si>
  <si>
    <t>1ST FLR STE #2 CHALAN MSGR GUERRERO ROAD</t>
  </si>
  <si>
    <t>RJ COMMERCIAL BUILDING</t>
  </si>
  <si>
    <t>C-500-20239-788178</t>
  </si>
  <si>
    <t>EFG PACIFIC HOLDINGS LLC</t>
  </si>
  <si>
    <t>ISLAND BEST CHOICE</t>
  </si>
  <si>
    <t>P-500-20160-633326</t>
  </si>
  <si>
    <t>MECHANICAL  KNOWLEDGE OF MACHINES AND TOOLS, INCLUDING THEIR DESIGNS, USES, REPAIR, AND MAINTENANCE.
COMPUTERS AND ELECTRONICS  KNOWLEDGE OF CIRCUIT BOARDS, PROCESSORS, CHIPS, ELECTRONIC EQUIPMENT, AND COMPUTER HARDWARE AND SOFTWARE,
INCLUDING APPLICATIONS AND PROGRAMMING.
CUSTOMER AND PERSONAL SERVICE  KNOWLEDGE OF PRINCIPLES AND PROCESSES FOR PROVIDING CUSTOMER AND PERSONAL SERVICES. THIS INCLUDES CUSTOMER NEEDS ASSESSMENT, MEETING QUALITY STANDARDS FOR SERVICES, AND EVALUATION OF CUSTOMER SATISFACTION.
ENGINEERING AND TECHNOLOGY  KNOWLEDGE OF THE PRACTICAL APPLICATION OF ENGINEERING SCIENCE AND TECHNOLOGY. THIS INCLUDES APPLYING PRINCIPLES, TECHNIQUES, PROCEDURES, AND EQUIPMENT TO THE DESIGN AND PRODUCTION OF VARIOUS GOODS AND SERVICES.</t>
  </si>
  <si>
    <t>C-500-20225-766114</t>
  </si>
  <si>
    <t>ALUMINIUM SAIPAN CORPORATION</t>
  </si>
  <si>
    <t>DAMA DI NOCHE ST IN GARAPAN</t>
  </si>
  <si>
    <t>saipanaluminium@gmail.com</t>
  </si>
  <si>
    <t>Glaziers</t>
  </si>
  <si>
    <t>P-500-20191-706305</t>
  </si>
  <si>
    <t>Aluminum alloy door and window repairman</t>
  </si>
  <si>
    <t>12 MONTHS RELATED WORK EXPERIENCE.</t>
  </si>
  <si>
    <t>C-500-20259-825387</t>
  </si>
  <si>
    <t>American Creat Beauty Corporation</t>
  </si>
  <si>
    <t>Sharky's Cafe</t>
  </si>
  <si>
    <t>PMB 655 Box 10000</t>
  </si>
  <si>
    <t>Yang</t>
  </si>
  <si>
    <t>Hua</t>
  </si>
  <si>
    <t>ahesaipan@gmail.com</t>
  </si>
  <si>
    <t>P-500-20216-747364</t>
  </si>
  <si>
    <t>Garapan Saipan</t>
  </si>
  <si>
    <t>Bi-Weekly</t>
  </si>
  <si>
    <t>C-500-20213-745157</t>
  </si>
  <si>
    <t>HANS CORPORATION</t>
  </si>
  <si>
    <t>P.O. BOX 501538 GARAPAN</t>
  </si>
  <si>
    <t xml:space="preserve">HAN </t>
  </si>
  <si>
    <t>JIN KWAN</t>
  </si>
  <si>
    <t>hanscorp2011@gmail.com</t>
  </si>
  <si>
    <t>AGUI</t>
  </si>
  <si>
    <t>CELSO JR</t>
  </si>
  <si>
    <t>GARBANZOS</t>
  </si>
  <si>
    <t>P.O.  BOX 10003 PMB 32</t>
  </si>
  <si>
    <t>celso_aguijr@yahoo.com</t>
  </si>
  <si>
    <t>SAINT TRADING COMPANY</t>
  </si>
  <si>
    <t>P-500-20156-625855</t>
  </si>
  <si>
    <t xml:space="preserve">BASIC AUTO MECHANIC SKILLS;
GOOD CUSTOMER AND PUBLIC SERVICE;
KNOWLEDGE IN HANDLING AND OPERATING OF SPECIAL TOOLS AND EQUIPMENTS;
DRIVER LICENSE
</t>
  </si>
  <si>
    <t>SOCIAL SECURITY AND MEDICARE  TAXES, CHAPTER 2 AND 7 TAXES</t>
  </si>
  <si>
    <t>Saint Trading Company, Inc.</t>
  </si>
  <si>
    <t>C-500-20226-766231</t>
  </si>
  <si>
    <t>FRIENDSHIP ENTERPRISES INC</t>
  </si>
  <si>
    <t>PO BOX 501193 CK</t>
  </si>
  <si>
    <t>ESPIRITU</t>
  </si>
  <si>
    <t>MALVEDA</t>
  </si>
  <si>
    <t>friendshipinformation@gmail.com</t>
  </si>
  <si>
    <t>Cargo and Freight Agents</t>
  </si>
  <si>
    <t>P-500-20172-670482</t>
  </si>
  <si>
    <t>FREIGHT AGENT</t>
  </si>
  <si>
    <t>PERFORM FREIGHT SERVICES ACCORDING TO COMPANY AND GOVERNMENT REGULATIONS.
PLAN AND COORDINATE PICK-UP AND DELIVERY SCHEDULES.
WORK WITH SHIPPERS, CARRIERS AND DISPATCHERS TO MANAGE THE SCHEDULES.
TRACK AND REPORT SHIPMENT STATUS TO CUSTOMERS.
MANAGE MULTIPLE DELIVERIES, PROCESS SPOT REQUESTS AND DEVELOP NEW SALES STRATEGIES TO IMPROVE BUSINESS
RESOLVE FREIGHT DISCREPANCIES IN A TIMELY MANNER.
RESPOND TO CUSTOMER CONCERNS AND QUERIES PROFESSIONALLY.
MAINTAIN POSITIVE AND PRODUCTIVE RELATIONSHIP WITH CUSTOMERS.
IDENTIFY AND CONTACT QUALIFIED CARRIERS FOR FREIGHT SERVICES.
NEGOTIATE CONTRACT AND PRICING AGREEMENTS WITH CARRIERS.
PROVIDE SPECIAL DISCOUNTS AND PROMOTIONS TO CUSTOMERS.
CONTACT CURRENT AND POTENTIAL CUSTOMERS FOR NEW BUSINESS OPPORTUNITIES.
MAINTAIN STRONG RELATIONSHIP WITH MULTIPLE CARRIERS.
ENSURE THAT FREIGHT PAPERWORK ARE COMPLETED AND APPROVED BEFORE TRANSPORTATION.
MAINTAIN FREIGHT FILES AND CUSTOMER RECEIPTS FOR REFERENCE PURPOSES</t>
  </si>
  <si>
    <t>Chalan Piao</t>
  </si>
  <si>
    <t>Asuncion</t>
  </si>
  <si>
    <t>Amorlita</t>
  </si>
  <si>
    <t>E</t>
  </si>
  <si>
    <t>Friendship Enterprises Inc</t>
  </si>
  <si>
    <t>C-500-20223-758790</t>
  </si>
  <si>
    <t>Success International Corporation</t>
  </si>
  <si>
    <t>PMB 778 P.O Box 10003</t>
  </si>
  <si>
    <t>Miao</t>
  </si>
  <si>
    <t>Guojun</t>
  </si>
  <si>
    <t>successfulmgj2010@gmail.com</t>
  </si>
  <si>
    <t>Cost Estimators</t>
  </si>
  <si>
    <t>P-500-20190-700720</t>
  </si>
  <si>
    <t>Cost Estimator</t>
  </si>
  <si>
    <t xml:space="preserve">identify factors affecting costs, such as production time, materials, and labor
Read blueprints and technical documents in order to prepare estimates
Collaborate with engineers, architects, clients, and contractors
Calculate, analyze, and adjust estimates
Recommend ways to reduce costs
Work with sales teams to prepare estimates and bids for clients
Maintain records of estimated and actual costs
</t>
  </si>
  <si>
    <t>MIddle Road Garapan</t>
  </si>
  <si>
    <t>Chapter 2 local tax and FICA- Federal Tax</t>
  </si>
  <si>
    <t>C-500-20263-834735</t>
  </si>
  <si>
    <t>PRIMEX CORPORATION</t>
  </si>
  <si>
    <t>PERFECT IMAGE</t>
  </si>
  <si>
    <t>P.O. BOX 505792, GUALO RAI VILLAGE</t>
  </si>
  <si>
    <t>SABADO</t>
  </si>
  <si>
    <t>GLORIA</t>
  </si>
  <si>
    <t>ABRAHAM</t>
  </si>
  <si>
    <t>RESIDENT AGENT</t>
  </si>
  <si>
    <t>PRIMEX670@GMAIL.COM</t>
  </si>
  <si>
    <t>P-500-20149-606433</t>
  </si>
  <si>
    <t>BEAUTICIAN</t>
  </si>
  <si>
    <t>PALE ARNOLD ROAD, GUALO RAI VILLAGE</t>
  </si>
  <si>
    <t>P.O. BOX 505792, GULARO RAI VILLAGE</t>
  </si>
  <si>
    <t>Withholding Tax &amp; Fica Tax</t>
  </si>
  <si>
    <t>primex670@gmail.com</t>
  </si>
  <si>
    <t>C-500-20247-803090</t>
  </si>
  <si>
    <t>JCC Associates Incorporated</t>
  </si>
  <si>
    <t>Saipan Seaside Restaurant</t>
  </si>
  <si>
    <t>PMB 168 P.O. BOX 10003</t>
  </si>
  <si>
    <t>Redie</t>
  </si>
  <si>
    <t>Independent Contractor</t>
  </si>
  <si>
    <t>PO Box 5784 CHRB</t>
  </si>
  <si>
    <t>redie76@gmail.com</t>
  </si>
  <si>
    <t>P-500-20208-735601</t>
  </si>
  <si>
    <t>Supervisor</t>
  </si>
  <si>
    <t>CHINESE BILINGUAL SPEAKER PREFERRED.</t>
  </si>
  <si>
    <t>SAIPAN SEASIDE RESTAURANT</t>
  </si>
  <si>
    <t>BEACH ROAD, GARAPAN</t>
  </si>
  <si>
    <t>saipanseaside@gmail.com</t>
  </si>
  <si>
    <t>C-500-20308-895716</t>
  </si>
  <si>
    <t>KB ENTERPRISES INC.</t>
  </si>
  <si>
    <t>SIGN &amp; SIGN</t>
  </si>
  <si>
    <t>MIC BUILDING 1F, SAN JOSE VILLAGE</t>
  </si>
  <si>
    <t>JANG</t>
  </si>
  <si>
    <t>JIN HYUNG</t>
  </si>
  <si>
    <t>PO BOX 502861</t>
  </si>
  <si>
    <t>byungsin5000@gmail.com</t>
  </si>
  <si>
    <t>Computer-Controlled Machine Tool Operators, Metal and Plastic</t>
  </si>
  <si>
    <t>P-500-20267-840474</t>
  </si>
  <si>
    <t>CNC OPERATOR</t>
  </si>
  <si>
    <t>UNDERSTANDING OF GENERAL COMPUTER OPERATING AND COMPUTER GRAPHIC DESIGN.</t>
  </si>
  <si>
    <t>MIC BUILDING 1F SAN JOSE VILLAGE</t>
  </si>
  <si>
    <t>C-500-20248-805469</t>
  </si>
  <si>
    <t>HONG YE TRADING CO., LTD</t>
  </si>
  <si>
    <t>AFETNAS RD., SAN ANTONIO</t>
  </si>
  <si>
    <t>Sheu</t>
  </si>
  <si>
    <t>Michael</t>
  </si>
  <si>
    <t>Unpingco</t>
  </si>
  <si>
    <t>Vice President</t>
  </si>
  <si>
    <t>msheu@hongyehardware.com</t>
  </si>
  <si>
    <t>P-500-20129-553392</t>
  </si>
  <si>
    <t>Construction Laborer</t>
  </si>
  <si>
    <t>C-500-20258-822330</t>
  </si>
  <si>
    <t>WU JIN AMERICAN ENTERPRISES INC</t>
  </si>
  <si>
    <t>T-SAIPAN RESTAURANT</t>
  </si>
  <si>
    <t>PMB 103 PO BOX 10003</t>
  </si>
  <si>
    <t>WU SUK</t>
  </si>
  <si>
    <t>wujinamerican.spn@gmail.com</t>
  </si>
  <si>
    <t>Food Service Managers</t>
  </si>
  <si>
    <t>P-500-20185-694497</t>
  </si>
  <si>
    <t>At least 1 year of experience as a Restaurant Manager
Computer literacy
Familiarity with restaurant management software
Strong leadership, motivational and people skills
Good financial management skills
Critical thinker and problem-solving skills
Good time-management skills
Great interpersonal and communication skill s
Can work on very flexible hours.</t>
  </si>
  <si>
    <t>I-SAIPAN RESTAURANT, GUALO RAI</t>
  </si>
  <si>
    <t>C-500-20221-758642</t>
  </si>
  <si>
    <t>EML CORPORATION</t>
  </si>
  <si>
    <t>MANILA DE SALON BEAUTY SALON</t>
  </si>
  <si>
    <t>PO BOX 503317</t>
  </si>
  <si>
    <t>ABA BLDG., CHALAN PALE ARNOLD, MIDDLE RD., GUALO RAI</t>
  </si>
  <si>
    <t>LICUP</t>
  </si>
  <si>
    <t>MESA</t>
  </si>
  <si>
    <t>emlcorpsaipan@gmail.com</t>
  </si>
  <si>
    <t>P-500-20185-694909</t>
  </si>
  <si>
    <t xml:space="preserve">Associate's degree program in cosmetology or related field. Previous work related skill, knowledge, or experience is required. </t>
  </si>
  <si>
    <t xml:space="preserve">MANILA DE SALON, ABA BLDG., CHALAN PALE ARNOLD </t>
  </si>
  <si>
    <t>C-500-20231-773693</t>
  </si>
  <si>
    <t>INTERNATIONAL RESORT CARE CORP</t>
  </si>
  <si>
    <t>PIER RESTAURANT</t>
  </si>
  <si>
    <t>PASEO DE MARIANAS, GARAPAN VILLAGE</t>
  </si>
  <si>
    <t>HUAJIE</t>
  </si>
  <si>
    <t>IRCCORP@OUTLOOK.COM</t>
  </si>
  <si>
    <t>P-500-20171-667206</t>
  </si>
  <si>
    <t>Work schedules as follows:
11:00 am to 2:00 pm,
5:00 pm to 9:00 pm. 7 hours a day.
Monday through Friday, 35 hours per week.</t>
  </si>
  <si>
    <t>per week exceed 40 hours, overtime rate $10.68 x 1.5=$16.02 per hour</t>
  </si>
  <si>
    <t>irccorp@outloo.com</t>
  </si>
  <si>
    <t>C-500-20217-751539</t>
  </si>
  <si>
    <t>P-500-20167-652241</t>
  </si>
  <si>
    <t>HOUSEKEEPING ATTENDANTS</t>
  </si>
  <si>
    <t>HIGH SCHOOL GRADUATE WITH 6 MONTHS EXPERIENCE . MUST HAVE GENERAL KNOWLEDGE IN HOUSEKEEPING. MUST BE MULTI-TASKED AND FLEXIBLE; CAN DO AND PERFORM WORK ASSIGNMENT UNDER PRESSURE WITH LESS SUPERVISION. WITH GOOD COMMUNICATION SKILLS BOTH ORAL AND WRITTEN, PROPER HYGIENE IS NEEDED, CUSTOMER SERVICE ORIENTED. APPLICANTS EITHER US WORKERS AND CW-1 WORKERS MUST PROVIDE EMPLOYMENT AND/OR TRAINING CERTIFICATE.</t>
  </si>
  <si>
    <t>Nauru Loop, Marina Business Plaza</t>
  </si>
  <si>
    <t>SUSUPE</t>
  </si>
  <si>
    <t>Taxes &amp; other CNMI deductions</t>
  </si>
  <si>
    <t>C-500-20267-840452</t>
  </si>
  <si>
    <t>Coca-Cola Beverage Co. (Micronesia) Inc.</t>
  </si>
  <si>
    <t>Lot 1774-1 Chalan Pale Arnold</t>
  </si>
  <si>
    <t>P.O. Box 500266</t>
  </si>
  <si>
    <t>Northern Marian Islands</t>
  </si>
  <si>
    <t>Del castillo</t>
  </si>
  <si>
    <t>Bonnie khan</t>
  </si>
  <si>
    <t>Sagana</t>
  </si>
  <si>
    <t>Human Resources Generalist</t>
  </si>
  <si>
    <t>admin2@kospn.com</t>
  </si>
  <si>
    <t>Cashiers</t>
  </si>
  <si>
    <t>P-500-20225-763700</t>
  </si>
  <si>
    <t>Cashier</t>
  </si>
  <si>
    <t>Please See Addendum</t>
  </si>
  <si>
    <t>All applicable federal and local taxes</t>
  </si>
  <si>
    <t>spn_hr@subwaypacific.com</t>
  </si>
  <si>
    <t>C-500-20280-859192</t>
  </si>
  <si>
    <t>Kefeng Corporation</t>
  </si>
  <si>
    <t>changgui Decoration</t>
  </si>
  <si>
    <t>pmb 266 box 10003</t>
  </si>
  <si>
    <t>It's Authorized Person</t>
  </si>
  <si>
    <t>edickwan@hotmail.com</t>
  </si>
  <si>
    <t>P-500-20161-637603</t>
  </si>
  <si>
    <t>Repair &amp; Maintenance Worker</t>
  </si>
  <si>
    <t>KNOWLEDGE TO HANDLING OF MAINTENANCE &amp; REPAIRING BUILDING ELECTRICAL, SEWAGE, PLUMBING PROBLEMS.</t>
  </si>
  <si>
    <t>C-500-20273-848953</t>
  </si>
  <si>
    <t>Brilliant Star Montessori school</t>
  </si>
  <si>
    <t>Brilliant Star School</t>
  </si>
  <si>
    <t>Fuetsa Loop, Isla Drive, Navy Hill Village</t>
  </si>
  <si>
    <t>P.O. Box 502198</t>
  </si>
  <si>
    <t>Castro</t>
  </si>
  <si>
    <t>Velasquez</t>
  </si>
  <si>
    <t>Administrative Services Manager</t>
  </si>
  <si>
    <t>admin@brilliantstar.org</t>
  </si>
  <si>
    <t>P-500-20241-792774</t>
  </si>
  <si>
    <t>Cleaner &amp; Building Service Worker</t>
  </si>
  <si>
    <t xml:space="preserve">Must have no criminal history and be able to provide current police clearance, will be applied equally to U.S. workers and CW-1 workers.  Must be able to obtain required CNMI health and other necessary certificates and permits.  Must have valid CNMI drivers license.  Must have reliable transportation from/to home to/from work site.
   </t>
  </si>
  <si>
    <t>Fuetsa Loop, Isla Drive, Brilliant Star Montessori School</t>
  </si>
  <si>
    <t>Navy Hill</t>
  </si>
  <si>
    <t>Days and hours worked each day may vary as required by school's need.</t>
  </si>
  <si>
    <t>The only deductions from pay will be those required under applicable law such as FICA (SS and Medicare) and CNMI tax law.</t>
  </si>
  <si>
    <t>principal@brilliantstar.org</t>
  </si>
  <si>
    <t>C-500-20251-808152</t>
  </si>
  <si>
    <t>WEN JIAN CORPORATION CNMI</t>
  </si>
  <si>
    <t>AREN DRESS SHOP</t>
  </si>
  <si>
    <t>MOOTY STREET GARAPAN</t>
  </si>
  <si>
    <t>WALKER</t>
  </si>
  <si>
    <t>SHAOHONG</t>
  </si>
  <si>
    <t>CHE</t>
  </si>
  <si>
    <t>rhtishao@gmail.com</t>
  </si>
  <si>
    <t>P-500-20214-747133</t>
  </si>
  <si>
    <t>SEAMSTRESS</t>
  </si>
  <si>
    <t>Have work experience as a seamstress of at least 6 months.</t>
  </si>
  <si>
    <t>SAN VICENTE ROAD, DANDAN VILLAGE</t>
  </si>
  <si>
    <t>www.marianaslabor.net/jva</t>
  </si>
  <si>
    <t>C-500-20259-823382</t>
  </si>
  <si>
    <t>CMI MGI HOLDINGS LLC</t>
  </si>
  <si>
    <t>670 BUILDERS</t>
  </si>
  <si>
    <t>LOWER NAVY HILL</t>
  </si>
  <si>
    <t>Imbo</t>
  </si>
  <si>
    <t>Christopher</t>
  </si>
  <si>
    <t>Garcia</t>
  </si>
  <si>
    <t>Lower Navy Hill</t>
  </si>
  <si>
    <t>670builders@gmail.com</t>
  </si>
  <si>
    <t>P-500-20189-698496</t>
  </si>
  <si>
    <t>Carpentry skills, masonry skills, materials estimate skills, painting skills, plumbing skills, aircon cleaning &amp; maintenance skills.</t>
  </si>
  <si>
    <t>CNMI Withholding Tax , FICA and Cash Advances</t>
  </si>
  <si>
    <t>C-500-20218-751751</t>
  </si>
  <si>
    <t>HS LEE CONSTRUCTION CO. INC.</t>
  </si>
  <si>
    <t>SERENTI HOTEL</t>
  </si>
  <si>
    <t>ROUTE 30 BEACH ROAD GARAPAN</t>
  </si>
  <si>
    <t>PO BOX 500440</t>
  </si>
  <si>
    <t>hslee@pticom.com</t>
  </si>
  <si>
    <t>P-500-20125-536928</t>
  </si>
  <si>
    <t>KNOWLEDGEABLE IN GENERAL MAINTENANCE AND REPAIR WORK, INCLUDING ELECTRICAL, CARPENTRY, MASONRY AND PLUMBING REPAIRS. KNOWLEDGEABLE IN OTHER MAINTENANCE DUTIES, SUCH AS MOWING AND TRIMMING LAWNS ON HOTEL PREMISES, REPLACING LIGHT BULBS, MAINTAIN CLEANNESS BY SWIPING THE GROUND, PARKING LOTS AND WALKWAYS</t>
  </si>
  <si>
    <t>C-500-20231-773881</t>
  </si>
  <si>
    <t>Attention to Details - Must be able to regularly record important information about the patient.
Must be able to effectively communicate with other members on your health care team, such as doctors and nurses, along with any patients in your care.
Trained in dealing with infectious diseases</t>
  </si>
  <si>
    <t>C-500-20231-773673</t>
  </si>
  <si>
    <t>JK INVESTMENT &amp; DEVELOPMENT, LLC.</t>
  </si>
  <si>
    <t>MANAGEMENT SERVICES AND TRAVEL AGENCY</t>
  </si>
  <si>
    <t>P O BOX 506275</t>
  </si>
  <si>
    <t>CHALAN KIYA DRIVE, CHALAN KIYA VILLAGE</t>
  </si>
  <si>
    <t>DU YOUNG</t>
  </si>
  <si>
    <t>jdy1824@hotmail.com</t>
  </si>
  <si>
    <t>P-500-20164-648074</t>
  </si>
  <si>
    <t>LANDSCAPING AND GROUNDKEEPING WORKER</t>
  </si>
  <si>
    <t>EMPLOYMENT CERTIFICATION FOR 3 MONTH AS A LANDSCAPING AND GROUNDKEEPING WORKER, AND WILL BE APPLIED EQUALLY TO BOTH U.S. WORKERS AND CW-1 WORKERS.</t>
  </si>
  <si>
    <t>AN OVERTIME PAY OF $15.77 AN HOUR IN EXCESS OF 40 HOURS A WEEK</t>
  </si>
  <si>
    <t xml:space="preserve">SALARY TAX, SS AND MEDICARE TAX . EMPLOYER SHALL PROVIDE A HOUSING ACCOMINDATION, FOOD, FACILITIES AND OTHER NECESSITIES TO THE EMPLOYEE FREE OF CHARGE AND NO DEPOSITS REQUIRED ALL FREE OF CHARGE IN ACCORDANCE WITH US LABOR LAWS. </t>
  </si>
  <si>
    <t>BEDANIA</t>
  </si>
  <si>
    <t>RODRIGO</t>
  </si>
  <si>
    <t>BIGBANG ENTERTAINMENT, LLC.</t>
  </si>
  <si>
    <t>C-500-20214-747095</t>
  </si>
  <si>
    <t>JIM D CABANES</t>
  </si>
  <si>
    <t>PACIFIC SOURCE</t>
  </si>
  <si>
    <t>GARAPAN SAIPAN</t>
  </si>
  <si>
    <t>PO BOX 500276</t>
  </si>
  <si>
    <t>Cabanes</t>
  </si>
  <si>
    <t>Jim</t>
  </si>
  <si>
    <t>Daan</t>
  </si>
  <si>
    <t>Owner/Manager</t>
  </si>
  <si>
    <t>PO Box 500276</t>
  </si>
  <si>
    <t>pacificsource100@gmail.com</t>
  </si>
  <si>
    <t>P-500-20181-684156</t>
  </si>
  <si>
    <t>With 12 months of experience and certificate of employment will be applied equally to both U.S. workers and CW-1 workers.</t>
  </si>
  <si>
    <t>Garapan Village Saipan MP</t>
  </si>
  <si>
    <t>Po Box 500276</t>
  </si>
  <si>
    <t>C-500-20238-785659</t>
  </si>
  <si>
    <t>Second Floor JP Center</t>
  </si>
  <si>
    <t>Secretary/Treasurer</t>
  </si>
  <si>
    <t>P-500-20200-722787</t>
  </si>
  <si>
    <t>REQUIRES HIGH SCHOOL/GED OR EQUIVALENT. PREVIOUS WORK-RELATED SKILL, KNOWLEDGE, OR EXPERIENCE IS REQUIRED FOR THESE OCCUPATIONS.  PERFORMING ROUTINE MAINTENANCE ON EQUIPMENT AND DETERMINING WHEN AND WHAT KIND OF MAINTENANCE IS NEEDED. REPAIRING MACHINES OR SYSTEMS USING THE NEEDED TOOLS. INSTALLING EQUIPMENT, MACHINES, WIRING, OR PROGRAMS TO MEET SPECIFICATIONS.</t>
  </si>
  <si>
    <t>C-500-20232-776010</t>
  </si>
  <si>
    <t>PACIFIC SUMMIT, INC.</t>
  </si>
  <si>
    <t>BF RENT-A-CAR</t>
  </si>
  <si>
    <t>P.O. BOX 504818 CK</t>
  </si>
  <si>
    <t>bhuiyan.spn@gmail.com</t>
  </si>
  <si>
    <t>P-500-20153-614813</t>
  </si>
  <si>
    <t>Must be a High School Graduate with at least 12 months work experience as a Commercial Cleaner. Knowledge of principles and processes for providing customer and personal services. This includes customer needs assessment, meeting quality standards for services, and evaluation of customer satisfaction.Knowledge of the structure and content of the English language including the meaning and spelling of words, rules of composition, and grammar.</t>
  </si>
  <si>
    <t>RTE 37 ACROSS &amp; NEAR TANO LN ASLITO ROAD</t>
  </si>
  <si>
    <t>CNMI WITHHOLDING TAXES &amp; SS AND MEDICAID</t>
  </si>
  <si>
    <t>PACIFIC SUMMIT INCORPORATED</t>
  </si>
  <si>
    <t>C-500-20307-894319</t>
  </si>
  <si>
    <t>JP WORLD CORPORATION</t>
  </si>
  <si>
    <t>MOBIL SERVICE STATION MIDDLE RD.</t>
  </si>
  <si>
    <t>CHALAN PALE ARNOLD ROAD, GARAPAN</t>
  </si>
  <si>
    <t>P.O. BOX 8183SVRB</t>
  </si>
  <si>
    <t>PASCUAL</t>
  </si>
  <si>
    <t>MINGYUE</t>
  </si>
  <si>
    <t>JIN</t>
  </si>
  <si>
    <t>jpworldcorporation@gmail.com</t>
  </si>
  <si>
    <t>P-500-20267-840871</t>
  </si>
  <si>
    <t>SUPERVISOR</t>
  </si>
  <si>
    <t>Able to lead and manage teams to provide good customer service; Able to handle customer complaints and meet their satisfaction; knowledge handling hazardous materials like flammable gas and follow local safety regulations; knowledge in Word, Excel, using fax machine and email; knowledge in accounting software QuickBooks to process daily sales report; able to pass Underground Storage Tank Class C certification upon hiring.</t>
  </si>
  <si>
    <t>CNMI &amp; federal Taxes required by the law</t>
  </si>
  <si>
    <t>C-500-20238-785426</t>
  </si>
  <si>
    <t>JUAN S TORRES</t>
  </si>
  <si>
    <t>CROP FARMING</t>
  </si>
  <si>
    <t>FLORES MAYO STREET, TAOTAOVILLE</t>
  </si>
  <si>
    <t>KOBLERVILLE</t>
  </si>
  <si>
    <t>OFFICE CLERK</t>
  </si>
  <si>
    <t>Farmworkers and Laborers, Crop</t>
  </si>
  <si>
    <t>P-500-20205-730635</t>
  </si>
  <si>
    <t>CROP FARMER</t>
  </si>
  <si>
    <t>Have knowledge in farming crops, vegetables and fruits.</t>
  </si>
  <si>
    <t>C-500-20310-899857</t>
  </si>
  <si>
    <t>MAIL EXPRESS, INC.</t>
  </si>
  <si>
    <t>MAILEX PRIVATE BOX RENTAL</t>
  </si>
  <si>
    <t>PMB 719 BOX 10005</t>
  </si>
  <si>
    <t>MARTIN</t>
  </si>
  <si>
    <t>CANDIDO</t>
  </si>
  <si>
    <t>GROUND FLOOR HEMLANI APT., BEACH ROAD</t>
  </si>
  <si>
    <t>mailexpresssaipan@gmail.com</t>
  </si>
  <si>
    <t>P-500-20269-845161</t>
  </si>
  <si>
    <t>Ability to maintain highly confidential nature of accounting works and possess professionalism. Proficient in Peachtree or Quickbooks Accounting software. Must be able to work under pressure and meet deadlines. Must have at least 36 months of experience as accountant.</t>
  </si>
  <si>
    <t>C-500-20255-816532</t>
  </si>
  <si>
    <t>CLEAN WORLD CORPORATION</t>
  </si>
  <si>
    <t>COR. ENRIQUE ST., TEXAS RD., DIST. 2, CHALAN KANOA</t>
  </si>
  <si>
    <t>PO BOX 10000, PMB 222</t>
  </si>
  <si>
    <t>FLORENDO</t>
  </si>
  <si>
    <t>NUMIDO</t>
  </si>
  <si>
    <t>RIMANDO</t>
  </si>
  <si>
    <t>PRESIDENT AND GENERAL MANAGER</t>
  </si>
  <si>
    <t>cleanworldcorp2009@gmail.com</t>
  </si>
  <si>
    <t>P-500-20195-709858</t>
  </si>
  <si>
    <t>JANITOR AND CLEANER</t>
  </si>
  <si>
    <t>1 YEAR EXPERIENCE  IS REQUIRED AND PREFERABLY WITH KNOWLEDGE OR EXPERIENCE WITH CLEANING SUPPLIES SUCH AS CLEANING CHEMICALS AND SOLVENTS AND THE ABILITY TO OPERATE THE CLEANING EQUIPMENT/MACHINES, TIME MANAGEMENT, ATTENTION TO DETAIL, ABILITY TO WORK INDEPENDENTLY, AND SUPPLY MANAGEMENT. JANITORIAL AND WORK IS NOT ONLY ABOUT CLEANING. SOMEONE HAS  THE ABILITY TO ORGANIZE WHAT WORK NEEDS TO BE DONE AND WHEN AND WHERE TO DO IT.  CLEANING SUPPLIES MUST BE TRACKED, SCHEDULES SET, AND RECORDS KEPT, INCLUDING INVENTORY, ORDERING SUPPLIES, RECORD KEEPING, AND PROPER WORK  SCHEDULING; MUST BE WORKING  AS PART OF A TEAM, NEED TO GET ALONG WITH TEAM COLLEAGUES, INTERACT DIRECTLY WITH COMPANY'S CUSTOMERS ESPECIALLY ON THE JOB DURING BUSINESS HOURS;  EXCELLENT INTERPERSONAL SKILLS IS ALSO REQUIRED INCLUDING COMMUNICATION, CUSTOMER SERVICE, AND FOLLOWING INSTRUCTIONS.</t>
  </si>
  <si>
    <t>NORTHERN MARIANAS COLLEGE, FINASISU LANE</t>
  </si>
  <si>
    <t>C-500-20296-885095</t>
  </si>
  <si>
    <t>FE R CABRERA</t>
  </si>
  <si>
    <t>CARLOS GENERAL COMMERCIAL SERVICES; YUTU CATERING</t>
  </si>
  <si>
    <t>BATTO PLACE SAN ANTONIO</t>
  </si>
  <si>
    <t>P.O. BOX 504126</t>
  </si>
  <si>
    <t>CABREBA</t>
  </si>
  <si>
    <t>FE</t>
  </si>
  <si>
    <t xml:space="preserve">PRESIDENT </t>
  </si>
  <si>
    <t>CARLOSMANPOWER.FC@GMAIL.COM</t>
  </si>
  <si>
    <t>P-500-20223-758789</t>
  </si>
  <si>
    <t>MAINTENANCE</t>
  </si>
  <si>
    <t>Must have 12months work experience with proof of employment, this may apply to both US workers and Foreign workers.</t>
  </si>
  <si>
    <t>CNMI AND FEDERAL TAXES</t>
  </si>
  <si>
    <t>carlosmanower.fc@gmail.com</t>
  </si>
  <si>
    <t>C-500-20307-895620</t>
  </si>
  <si>
    <t>S.T.A.R. MARIANAS, INC.</t>
  </si>
  <si>
    <t>MANUFACTURE/WHOLESALEDRINKINGWATER,RETAILMERCHANDISE,IMPORT/EXPORT</t>
  </si>
  <si>
    <t>I-LIYANG STREET, BEACH ROAD</t>
  </si>
  <si>
    <t>SOUTH GARAPAN</t>
  </si>
  <si>
    <t>GALANZA</t>
  </si>
  <si>
    <t>MICHELLE</t>
  </si>
  <si>
    <t>DONGUINES</t>
  </si>
  <si>
    <t>starwater@pticom.com</t>
  </si>
  <si>
    <t>P-500-20276-855061</t>
  </si>
  <si>
    <t>Skilled accounting clerk to perform a variety of accounting, bookkeeping and financial tasks. Proven accounting experience, preferably as an accounts receivable clerk or accounts payable clerk. Familiarity with bookkeeping and accounting procedures. Competency in MS Office, Data Bases and Accounting Software. Accuracy and attention to detail. Aptitude for numbers. Ability to perform filing and record keeping tasks. Data entry and word processing skills. Well organized. Must speak and understand basic Japanese Language. Must be Associates degree. College graduate and relevant certification is a plus. No more than 24 months of work experience including on the job experience and informal  training with experienced workers. Available to work flexible hours that may include early mornings, evenings, weekends, nights and/or holidays. Proof of eligibility is required for both U.S. and Foreign applicants/workers.</t>
  </si>
  <si>
    <t>F.I.C.A., MEDICARE AND CHAPTER 2 TAXES</t>
  </si>
  <si>
    <t>C-500-20339-938033</t>
  </si>
  <si>
    <t>JNJ CORPORATION</t>
  </si>
  <si>
    <t>Sunny Side Cafe</t>
  </si>
  <si>
    <t>PMB 114 Box 10002</t>
  </si>
  <si>
    <t>AZUCENA STREET, GARAPAN</t>
  </si>
  <si>
    <t>Orpiano</t>
  </si>
  <si>
    <t>Ulysses</t>
  </si>
  <si>
    <t>Azucena Street, Garapan</t>
  </si>
  <si>
    <t>sunnysidesaipan@gmail.com</t>
  </si>
  <si>
    <t>P-500-20307-894200</t>
  </si>
  <si>
    <t>cnmi and fica taxes</t>
  </si>
  <si>
    <t>C-500-20238-785479</t>
  </si>
  <si>
    <t>RIGEL CORPORATION</t>
  </si>
  <si>
    <t>RIGEL AUTO SHOP</t>
  </si>
  <si>
    <t>P-500-20205-730663</t>
  </si>
  <si>
    <t>AUTO MECHANIC</t>
  </si>
  <si>
    <t>CUSTOMER SERVICE SKILL,COMMUNICATION SKILL, PROBLEM SOLVING SKILL, WORK ETHIC, TECHNICAL SKILL, GOOD DIAGNOSTIC SKILL, UP-TO-DATE TECHNOLOGY SKILL, AND AUTOMOTIVE TECHNOLOGY CERTIFICATE.</t>
  </si>
  <si>
    <t>N/N</t>
  </si>
  <si>
    <t>C-500-20233-778140</t>
  </si>
  <si>
    <t>XULIN?S AMERICAN CORPORATION</t>
  </si>
  <si>
    <t>BEACH RD IN CHALAN KANOA</t>
  </si>
  <si>
    <t>xulinsamericancorp@gmail.com</t>
  </si>
  <si>
    <t>P-500-20202-722998</t>
  </si>
  <si>
    <t>COOKS</t>
  </si>
  <si>
    <t>12 months related work experience. Must be flexible and creative, knowledge in various International and Chinese cuisine.</t>
  </si>
  <si>
    <t>C-500-20219-754172</t>
  </si>
  <si>
    <t>YA MYOUNG CORPORATION</t>
  </si>
  <si>
    <t>EVERGREEN NONI</t>
  </si>
  <si>
    <t xml:space="preserve">CHALAN PALE ROAD </t>
  </si>
  <si>
    <t>PO BOX 502396</t>
  </si>
  <si>
    <t>PARK</t>
  </si>
  <si>
    <t>YONG WOONG</t>
  </si>
  <si>
    <t>BEACH ROAD CHALAN KANOA</t>
  </si>
  <si>
    <t>PO BOX 504345</t>
  </si>
  <si>
    <t>keumohsaipan@hotmail.com</t>
  </si>
  <si>
    <t>Separating, Filtering, Clarifying, Precipitating, and Still Machine Setters, Operators, and Tenders</t>
  </si>
  <si>
    <t>P-500-20188-695737</t>
  </si>
  <si>
    <t>FERMENTATION PRODUCTION OPERATOR</t>
  </si>
  <si>
    <t>Must have 1 year of working experience in Manufacturing in Noni Juice.</t>
  </si>
  <si>
    <t>CHALAN PALE ROD</t>
  </si>
  <si>
    <t>Federal &amp; CNMI Payroll Taxes</t>
  </si>
  <si>
    <t>kyoungwha24@gmail.com</t>
  </si>
  <si>
    <t>C-500-20297-886268</t>
  </si>
  <si>
    <t>Taga Pacific (CNMI), Inc.</t>
  </si>
  <si>
    <t>National Enterprise Alamo Car Rental</t>
  </si>
  <si>
    <t>laguilar@ehiglobalsaipan.com</t>
  </si>
  <si>
    <t>P-500-20167-652363</t>
  </si>
  <si>
    <t>Automotive Master Mechanic</t>
  </si>
  <si>
    <t xml:space="preserve">Skills
	Repairing  Repairing machines or systems using the needed tools.
	Equipment Maintenance  Performing routine maintenance on equipment and determining when and what kind of maintenance is needed. 
	Operation Monitoring  Watching gauges, dials, or other indicators to make sure a machine is working properly. 
	Troubleshooting  Determining causes of operating errors and deciding what to do about it. 
	Critical Thinking  Using logic and reasoning to identify the strengths and weaknesses of alternative solutions, conclusions or approaches to problems.
</t>
  </si>
  <si>
    <t>CNMI WithholdingTaxes, FICA &amp; Medicare Contribution</t>
  </si>
  <si>
    <t>C-500-20252-808569</t>
  </si>
  <si>
    <t>TENDER HOSPICE CARE</t>
  </si>
  <si>
    <t>BRI BUILDING KOPA DI ROU ST. GARAPAN</t>
  </si>
  <si>
    <t>104B</t>
  </si>
  <si>
    <t>P-500-20118-518958</t>
  </si>
  <si>
    <t>NURSING ASSISTANT CERTIFICATE</t>
  </si>
  <si>
    <t>BRI BUILDING KOPA DI ORU ST. GARAPAN</t>
  </si>
  <si>
    <t>C-500-20203-725835</t>
  </si>
  <si>
    <t>M.S. Villagomez Incorporated</t>
  </si>
  <si>
    <t>MSV Property Management Company</t>
  </si>
  <si>
    <t>P.O. BOX 500007</t>
  </si>
  <si>
    <t>JOHN LEE</t>
  </si>
  <si>
    <t>msvinc96950@gmail.com</t>
  </si>
  <si>
    <t>P-500-20127-545637</t>
  </si>
  <si>
    <t>Maintenance and Repair Worker</t>
  </si>
  <si>
    <t>Must have general skills in carpentry, plumbing, electrical, and other related works.</t>
  </si>
  <si>
    <t>MSV Building 1, Chalan Kanoa Beach Road</t>
  </si>
  <si>
    <t>MSV Building 2, Garapan Beach Road</t>
  </si>
  <si>
    <t>C-500-20266-840250</t>
  </si>
  <si>
    <t>SAIPAN AGRI-TECH CORP</t>
  </si>
  <si>
    <t>COMMERCIAL FARMING</t>
  </si>
  <si>
    <t>Chalan Msgr.Martinez in As Lito</t>
  </si>
  <si>
    <t>xp828533@gmail.com</t>
  </si>
  <si>
    <t>P-500-20229-771267</t>
  </si>
  <si>
    <t>FARMER</t>
  </si>
  <si>
    <t>3 MONTHS WORKING EXPERIENCE IN FARMER.</t>
  </si>
  <si>
    <t>C-500-20252-808570</t>
  </si>
  <si>
    <t xml:space="preserve"> SAIPAN</t>
  </si>
  <si>
    <t xml:space="preserve">RAMOS </t>
  </si>
  <si>
    <t>Physical Therapist Assistants</t>
  </si>
  <si>
    <t>P-500-20118-518955</t>
  </si>
  <si>
    <t>PHYSICAL THERAPIST ASSISTANT</t>
  </si>
  <si>
    <t>PT/PHYSICAL THERAPY ASSISTANT LICENSE</t>
  </si>
  <si>
    <t xml:space="preserve">BRI BUILDING KOPA DI ORU ST. GARAPAN </t>
  </si>
  <si>
    <t>Piece Rate</t>
  </si>
  <si>
    <t>C-500-20195-709378</t>
  </si>
  <si>
    <t xml:space="preserve">SOUTH GARAPAN </t>
  </si>
  <si>
    <t>Order Fillers, Wholesale and Retail Sales</t>
  </si>
  <si>
    <t>P-500-20129-553305</t>
  </si>
  <si>
    <t>ORDER FILLER</t>
  </si>
  <si>
    <t>Foreign or U.S. Citizens applicants must have some 6 months of previous work related skills. Must have enough knowledge in Basic Accounting, computer 
operation and Microsoft Office. Must be able to maintain smile and courteous disposition towards internal and external customers. Good in customer relation. Must have good knowledge of areas and district here in Saipan, CNMI. Able to work flexible hours that may include early mornings, evenings, weekends, nights and/or holidays.</t>
  </si>
  <si>
    <t>F.I.C.A., MEDICARE, CHAPTER 2 TAX</t>
  </si>
  <si>
    <t>C-500-20322-915011</t>
  </si>
  <si>
    <t>Tapochau Estates Homeowners Association</t>
  </si>
  <si>
    <t>Tapochau Estates</t>
  </si>
  <si>
    <t>Tapochau Road</t>
  </si>
  <si>
    <t>Goodwin</t>
  </si>
  <si>
    <t>Tina</t>
  </si>
  <si>
    <t>tapochauestates@gmail.com</t>
  </si>
  <si>
    <t>P-500-20279-857220</t>
  </si>
  <si>
    <t>Building and Grounds Maintenance Repairer</t>
  </si>
  <si>
    <t>knowledge of electrical, plumbing, carpentry, landscaping, pool maintenance</t>
  </si>
  <si>
    <t>C-500-20316-909129</t>
  </si>
  <si>
    <t xml:space="preserve">TOP DEVELOPMENT, INC. </t>
  </si>
  <si>
    <t>PMB 39 BOX 10001</t>
  </si>
  <si>
    <t>LADRILLO</t>
  </si>
  <si>
    <t>SALUTA</t>
  </si>
  <si>
    <t>ASSISTANT GENERAL MANAGER</t>
  </si>
  <si>
    <t>tdi.groupofcompanies@gmail.com</t>
  </si>
  <si>
    <t>P-500-20268-843034</t>
  </si>
  <si>
    <t>6 MONTHS EXPERIENCE IN RESTAURANT COOK JOB, ABLE TO PREPARE ALL MENU ITEM ACCORDING QUANTITY MENUS, BAKES, ROAST, AND FRIES MEAT, FISH, AND FOWL.   ABLE TO MIXES AND COOK SPECIALTIES DISHES AND DELICATE FOODS.  SEASONS FOOD BY TASTE TEST AND RECIPE.   ABLE TO MAINTAIN RECORDS OF FOOD USE AND SUPPLIES ON HAND.  ABLE TO FIGURES FOOD COST AND RECORD ON DAILY FOOD COST SHEETS.  CLEAN AND SANITIZES WORK AREAS.</t>
  </si>
  <si>
    <t>Ground Floor, TDI Compound Middle Road, Chalan Pale Arnold, Guao Rai Village</t>
  </si>
  <si>
    <t>C-500-20323-917043</t>
  </si>
  <si>
    <t>ASUNCION</t>
  </si>
  <si>
    <t>AMORLITA</t>
  </si>
  <si>
    <t>Grd Flr. Hemlani Bldg Chalan Piao Beach Road</t>
  </si>
  <si>
    <t>C-500-20310-899825</t>
  </si>
  <si>
    <t>Star Marianas Air, Inc.</t>
  </si>
  <si>
    <t>Hangar One West Tinian International Airport</t>
  </si>
  <si>
    <t>P.O. Box 520461</t>
  </si>
  <si>
    <t>Christian</t>
  </si>
  <si>
    <t>Shaun</t>
  </si>
  <si>
    <t>Robert</t>
  </si>
  <si>
    <t>Hangar One West Tinian</t>
  </si>
  <si>
    <t>schristian@starmarianasair.com</t>
  </si>
  <si>
    <t>Customer Service Representatives</t>
  </si>
  <si>
    <t>P-500-20279-857232</t>
  </si>
  <si>
    <t>Customer Service Specialist</t>
  </si>
  <si>
    <t>Computer literate, must also be familiar with Microsoft Office applications such as Excel.</t>
  </si>
  <si>
    <t>All applicable CNMI and Federal Taxes</t>
  </si>
  <si>
    <t>jobs@starmarianasair.com</t>
  </si>
  <si>
    <t>www.starmarianasair.com</t>
  </si>
  <si>
    <t>C-500-20318-911224</t>
  </si>
  <si>
    <t>Health Professional Corporation</t>
  </si>
  <si>
    <t>Saipan Health Clinic</t>
  </si>
  <si>
    <t>P.O. Box 502878</t>
  </si>
  <si>
    <t>Kulot di Rosa drive</t>
  </si>
  <si>
    <t>Torres</t>
  </si>
  <si>
    <t>Magdalena</t>
  </si>
  <si>
    <t>W</t>
  </si>
  <si>
    <t>Admin./HR Dept.</t>
  </si>
  <si>
    <t>P.O. BOX 502878</t>
  </si>
  <si>
    <t>hpcshc.acctng@yahoo.com</t>
  </si>
  <si>
    <t>Computer User Support Specialists</t>
  </si>
  <si>
    <t>P-500-20287-876518</t>
  </si>
  <si>
    <t>Computer User Specialist</t>
  </si>
  <si>
    <t xml:space="preserve">	Must have knowledge in enterprise architecture in health care and public health organizations
	Must have the knowledge to use of enterprise master patient indices, record locator systems, clinical dates repositories, HIE, CPOE and e-Prescribing (eRX)
	Must have ability of clinical decision support and clinical remote monitoring
	Must know interoperability principals including vocabulary standards, content standards, and privacy and security standards
	Must know the concepts of CPT and ICD
	Must know RFID and of wireless concepts in healthcare
	Must know the requirements for government funding EHRs
	Must have general knowledge of industry compliance requirements such as HIPAA and the OIG guidance for group physician practice
	Must have the basic terminology of computing
	Must know computer architecture
	Must know data organization, representation and structure
	Must know the structure of programming languages
	Must know networking and data communication
	Must know basic billing and coding principles including insurance payment models
	Must be responsible to data security including firewall, intrusion payment models secure network structures, access controls, and data encryption
	Must be responsible to business continuity and disaster planning
	Must have a basic vocabulary and conversational familiarity with medical terms
	Must be able to communicate effectively with physicians
	Must understand job expectations in the health care settings
	Must be able to recognize various levels of healthcare providers, places of patient service and the patient-care flow process
	The ability to retrieve information from c-tree databases
	Must have major concepts of quality in healthcare and the technology that is used to assess patient quality of care, patient safety, and medical necessary in the provision of medical services
</t>
  </si>
  <si>
    <t>Kulot di Rosa Dr., Chalan Kiya</t>
  </si>
  <si>
    <t>CNMI Taxes, Medicare, Social Security</t>
  </si>
  <si>
    <t>C-500-21067-127052</t>
  </si>
  <si>
    <t>SOLID PARTNERS INCORPORATED</t>
  </si>
  <si>
    <t>P.O. BOX 504914</t>
  </si>
  <si>
    <t>Job Contractor - Joint Employer</t>
  </si>
  <si>
    <t>SOTTO</t>
  </si>
  <si>
    <t>DIVINA</t>
  </si>
  <si>
    <t>TORRES</t>
  </si>
  <si>
    <t>OPERATIONS MANAGER</t>
  </si>
  <si>
    <t>solidpartners.spi@gmail.com</t>
  </si>
  <si>
    <t>P-500-21033-047716</t>
  </si>
  <si>
    <t>HOUSEKEEPING WORKER</t>
  </si>
  <si>
    <t>MUST HAVE THREE MONTHS EXPERIENCED AS A HOUSEKEEPING WORKER. MUST BE AN ACTIVE LISTENER GIVING FULL ATTENTION TO WHAT OTHER PEOPLE SAYING. MUST HAVE THE ABILITY TO BEND , STRECTH, TWIST, OR REACH WITH YOUR BODY, ARMS, AND/OR LEGS. THE ABILITY TO LISTEN TO AND UNDERSTAND INFORMATION AND IDEAS PRESENTED THROUGH SPOKEN WORDS AND SENTENCES. MUST BE WILLING TO WORK FLEXIBLE SCHEDULES INCLUDING WEEKENDS AND HOLDAYS. ABLE TO WORK UNDER PRESSURE AND MUST POSSES A FRIENDLY AND GOOD MANNER.</t>
  </si>
  <si>
    <t>P.O. BOX 504126 CK</t>
  </si>
  <si>
    <t>SOLIDPARTNERS.SPI@GMAIL.COM</t>
  </si>
  <si>
    <t>C-500-20356-971807</t>
  </si>
  <si>
    <t>Must have at least 12-months of experience as General maintenance and building repairer and or similar job occupation.
Must be able to report to work 5-days a week.
agree to a post-offer pre-employment drug screening and random drug testing which will apply to both US and CW-1 workers.</t>
  </si>
  <si>
    <t>C-500-20346-952589</t>
  </si>
  <si>
    <t>SALT &amp; BARBER LLC</t>
  </si>
  <si>
    <t>PMB 203 BOX 10001</t>
  </si>
  <si>
    <t>TAIJERON</t>
  </si>
  <si>
    <t>JAMIKA</t>
  </si>
  <si>
    <t>R</t>
  </si>
  <si>
    <t>GRD FLR, HOME VIDEO BLDG GARAPAN BEACH ROAD</t>
  </si>
  <si>
    <t>saltnbarber.spn@gmail.com</t>
  </si>
  <si>
    <t>P-500-20185-694529</t>
  </si>
  <si>
    <t>AT LEAST 6 MONTHS WORK EXPERIENCE AS A MASSAGE THERAPIST.
PROFICIENT KNOWLEDGE OF REFLEXOLOGY, SWEDISH, PRENATAL, HOT STONE, TRIGGER POINT,SPORTS AND DEEP TISSUE MASSAGE.
EXCELLENT COMMUNICATION SKILLS, BOTH VERBAL AND WRITTEN.
EXCELLENT PEOPLE SKILLS.
WELL-GROOMED, PROFESSIONAL APPEARANCE.
DEXTEROUS AND ABLE TO STAND FOR EXTENDED PERIODS.
COMFORTABLE WITH PERFORMING MASSAGES ON DIVERSE CLIENTS.</t>
  </si>
  <si>
    <t>GRD FLR HOME VIDEO BLDG GARAPAN BEACH ROAD</t>
  </si>
  <si>
    <t>C-500-21003-992064</t>
  </si>
  <si>
    <t>YUMAN CONSTRUTION</t>
  </si>
  <si>
    <t>AIRPORT ROAD</t>
  </si>
  <si>
    <t>P.O. BOX 7117 SVRB</t>
  </si>
  <si>
    <t>P-500-20325-921281</t>
  </si>
  <si>
    <t>Must be knowledgeable in using hand and power tools.</t>
  </si>
  <si>
    <t>Airport Road</t>
  </si>
  <si>
    <t>PO Box 7117 SVRB</t>
  </si>
  <si>
    <t>IN EXCESS OF 40 HOURS 1.50 X OVERTIME</t>
  </si>
  <si>
    <t>C-500-20362-980085</t>
  </si>
  <si>
    <t>Hosts and Hostesses, Restaurant, Lounge, and Coffee Shop</t>
  </si>
  <si>
    <t>P-500-20322-914982</t>
  </si>
  <si>
    <t>Food &amp; Beverage Guest Service Host</t>
  </si>
  <si>
    <t xml:space="preserve">Minimum of three (3) months work experience, preferably in hospitality. High School or equivalent. Requires ability to perform basic math skills such as addition, subtraction, multiplication and division. Knowledge of appropriate table settings and F&amp;B terminology. Previous food and beverage server and cash handling experience preferred. Bi-lingual in Korean-English or Chinese-English or Japanese-English is required due to the demographics of guest at the resort. Must be able to work evenings, weekends, and holidays. Must be able to multi task.
</t>
  </si>
  <si>
    <t>www.picresorts/careers/saipan</t>
  </si>
  <si>
    <t>C-500-20350-958941</t>
  </si>
  <si>
    <t>SASHA CO., INC</t>
  </si>
  <si>
    <t>SPEEDY TURTLE</t>
  </si>
  <si>
    <t>BEACH ROAD CHALAN LAULAU</t>
  </si>
  <si>
    <t>PMB 458 BOX 10000</t>
  </si>
  <si>
    <t>VEKHOV</t>
  </si>
  <si>
    <t>NAUM</t>
  </si>
  <si>
    <t>sashacoinc2020@gmail.com</t>
  </si>
  <si>
    <t>P-500-20167-654144</t>
  </si>
  <si>
    <t>COMMERCIAL DIVERS</t>
  </si>
  <si>
    <t>Open water scuba instructor certification</t>
  </si>
  <si>
    <t>C-500-21081-163051</t>
  </si>
  <si>
    <t>BE TO CORPORATION</t>
  </si>
  <si>
    <t>BETTER TOGETHER</t>
  </si>
  <si>
    <t>P O BOX 7670 SVRB  MONSIGNOR MARTINEZ</t>
  </si>
  <si>
    <t>JAE HYUN</t>
  </si>
  <si>
    <t>betocorp6708@gmail.com</t>
  </si>
  <si>
    <t>P-500-20268-843182</t>
  </si>
  <si>
    <t>MAINTENANCE &amp; REPAIR WORKERS GENERAL</t>
  </si>
  <si>
    <t>Must have one year work experience, able to use tools for maintaining and repairing work areas in support of manpower services</t>
  </si>
  <si>
    <t>CNMI TAXES AND FICA TAXES</t>
  </si>
  <si>
    <t>BACANI</t>
  </si>
  <si>
    <t>C-500-21093-195448</t>
  </si>
  <si>
    <t>K.L. CARR ENTERPRISES, INC.</t>
  </si>
  <si>
    <t>PROJECT MANAGER</t>
  </si>
  <si>
    <t>Helpers--Pipelayers, Plumbers, Pipefitters, and Steamfitters</t>
  </si>
  <si>
    <t>P-500-21051-090444</t>
  </si>
  <si>
    <t>Helper-Pipelayer, Plumber, Pipefitter, and Steamfitter</t>
  </si>
  <si>
    <t>Must agree to a post-offer pre-employment drug screening test and random drug testing applied equally to both CW-1 &amp; U.S. citizen workers. Must have at least 12-months of experience as helper for pipelaying, plumbing, pipefitting, &amp; steam fitting work or similar job occupation. Must be able to report to work on flexible hours including holidays, weekends and night shifts.</t>
  </si>
  <si>
    <t>C-500-20342-939553</t>
  </si>
  <si>
    <t>TRI ENTERPRISES, INC</t>
  </si>
  <si>
    <t>P-500-20277-856713</t>
  </si>
  <si>
    <t>MAINTENANCE REPAIR WORKER'S GENERAL</t>
  </si>
  <si>
    <t>C-500-21021-024460</t>
  </si>
  <si>
    <t>HAWAIIAN ROCK PRODUCTS CORP.</t>
  </si>
  <si>
    <t>HAWAIIAN ROCK PRODUCTS</t>
  </si>
  <si>
    <t>NAFTAN ROAD OBYAN SAIPAN MP 96950</t>
  </si>
  <si>
    <t>PMB 139 PPP, PO BOX 10000</t>
  </si>
  <si>
    <t>BUSH</t>
  </si>
  <si>
    <t>GENERAL MANAGER-SAIPAN</t>
  </si>
  <si>
    <t>P-500-20348-955845</t>
  </si>
  <si>
    <t>MOBILE HEAVY EQUIPMENT MECHANICS</t>
  </si>
  <si>
    <t>DRIVER LICENSE WILL BE APPLIED EQUALLY TO US AND CW-1 WORKERS.  MOBILE HEAVY EQUIPMENT TRAINING/JOB CERTIFICATION</t>
  </si>
  <si>
    <t>NAFTAN ROAD OBYAN, SAIPAN MP 96950</t>
  </si>
  <si>
    <t>FICA, FEDERAL CHAPTER 7 &amp; CNMI CHAPTER 2/401K</t>
  </si>
  <si>
    <t>www.marianaslabor.com</t>
  </si>
  <si>
    <t>C-500-21014-012897</t>
  </si>
  <si>
    <t>P-500-20350-959436</t>
  </si>
  <si>
    <t>BOOKKEEPING , ACCOUNTING AND AUDITING CLERK</t>
  </si>
  <si>
    <t>BOOKKEEPING CERTIFICATE OR EQUIVALENT EXPERIENCE</t>
  </si>
  <si>
    <t>Group of Medical Insurance</t>
  </si>
  <si>
    <t>C-500-21097-203194</t>
  </si>
  <si>
    <t>P-500-21036-057683</t>
  </si>
  <si>
    <t>Education: High School Graduate/GED
Work Experience: 24 months of previous work-related experience
Special Requirements: Performing routine maintenance on equipment and determining when and what kind of maintenance is needed. Repairing machines or systems using the needed tools. Installing equipment, machines, wiring, or programs to meet specifications. Previous work-related skill and knowledge is required for this occupation.</t>
  </si>
  <si>
    <t>C-500-21096-199416</t>
  </si>
  <si>
    <t>P-500-21055-097078</t>
  </si>
  <si>
    <t>A considerable amount of work-related skill, knowledge or experience is needed and the accountant must complete a Bachelor's degree and worked for at least a minimum of two (2) years in accounting to be considered qualified.</t>
  </si>
  <si>
    <t>Withholding Taxes, FICA and Medicare Contributions</t>
  </si>
  <si>
    <t>C-500-21097-203541</t>
  </si>
  <si>
    <t>SOUDELOR CORPORATION</t>
  </si>
  <si>
    <t>J3 ENTERPRISES</t>
  </si>
  <si>
    <t>P.O. BOX 501393, BEACH ROAD</t>
  </si>
  <si>
    <t>SUN WOO</t>
  </si>
  <si>
    <t>soudelorcorp@yahoo.com</t>
  </si>
  <si>
    <t>P-500-21018-018418</t>
  </si>
  <si>
    <t>At least 12 months working experience. Good and strong leadership. Oversee and manage the whole operation of the business. Know how to review financial statement. Knowledge in computer software programming. Knowledge in repairing electronic equipment.</t>
  </si>
  <si>
    <t>C-500-21097-203028</t>
  </si>
  <si>
    <t>RONG HUA CORPORATION</t>
  </si>
  <si>
    <t>DA KE YI RESTAURANT</t>
  </si>
  <si>
    <t>DA KE YI RESTAURANT GARAPAN</t>
  </si>
  <si>
    <t>PMB 698 BOX 10003</t>
  </si>
  <si>
    <t>LUO</t>
  </si>
  <si>
    <t>BAOHAN</t>
  </si>
  <si>
    <t>ronghuacorp.dakeyi@gmail.com</t>
  </si>
  <si>
    <t>P-500-20307-894220</t>
  </si>
  <si>
    <t>Need 6 months of work related experience</t>
  </si>
  <si>
    <t>C-500-21098-206939</t>
  </si>
  <si>
    <t>PACIFIC BASIN INSURANCE COMPANY</t>
  </si>
  <si>
    <t>Beach Road Chalan Lau Lau</t>
  </si>
  <si>
    <t>Ladera Building</t>
  </si>
  <si>
    <t>Reyes</t>
  </si>
  <si>
    <t>Joseph</t>
  </si>
  <si>
    <t>P.O. Box 500710</t>
  </si>
  <si>
    <t>pacificbasininsurance@gmail.com</t>
  </si>
  <si>
    <t>Insurance Underwriters</t>
  </si>
  <si>
    <t>P-500-21067-126757</t>
  </si>
  <si>
    <t>Insurance Underwriter</t>
  </si>
  <si>
    <t xml:space="preserve">Bachelor's degree preferably in business.  Minimum 24 months work experience as Underwriter.  Preferably with several trainings in underwriting and with associate diploma in general insurance-all lines. </t>
  </si>
  <si>
    <t>C-500-21096-199390</t>
  </si>
  <si>
    <t>Withholding Taxes, FICA and Medicare contributions</t>
  </si>
  <si>
    <t>C-500-21050-087456</t>
  </si>
  <si>
    <t>Woori Corporation</t>
  </si>
  <si>
    <t>Comma,</t>
  </si>
  <si>
    <t>Pale Arnold Road, Chalan Laulau</t>
  </si>
  <si>
    <t>PMB 776 Box 10001</t>
  </si>
  <si>
    <t>Oh</t>
  </si>
  <si>
    <t>Heuija</t>
  </si>
  <si>
    <t>woori@hanmisaipan.com</t>
  </si>
  <si>
    <t>Joon Hwan</t>
  </si>
  <si>
    <t>Nauru Loop, Susupe</t>
  </si>
  <si>
    <t>PO Box 10000 PMB 373</t>
  </si>
  <si>
    <t>hps@hanmisaipan.com</t>
  </si>
  <si>
    <t>Provenance, Inc.</t>
  </si>
  <si>
    <t>P-500-21020-022024</t>
  </si>
  <si>
    <t>Cook (Korean Cuisine)</t>
  </si>
  <si>
    <t>Previous professional cooking experience is not required for this position, but in-depth knowledge of and cooking proficiency in a wide variety of Korean cuisine is required.</t>
  </si>
  <si>
    <t>Payroll Taxes</t>
  </si>
  <si>
    <t>C-500-21094-195688</t>
  </si>
  <si>
    <t>EVER TRUST CORPORATION</t>
  </si>
  <si>
    <t>3250 Chalan Kanoa Dr.</t>
  </si>
  <si>
    <t>EUN KYUNG</t>
  </si>
  <si>
    <t>evertrust.saipan@gmail.com</t>
  </si>
  <si>
    <t>P-500-21035-053760</t>
  </si>
  <si>
    <t>CHALAN KANOA DR.</t>
  </si>
  <si>
    <t>Tax Related</t>
  </si>
  <si>
    <t>C-500-21102-214875</t>
  </si>
  <si>
    <t>WUSHIN CORPORATION</t>
  </si>
  <si>
    <t>LOWER BASE, INDUSTRIAL DRIVE</t>
  </si>
  <si>
    <t>WUSHIN2@PTICOM.COM</t>
  </si>
  <si>
    <t>P-500-21071-141270</t>
  </si>
  <si>
    <t>HAZMAT TANK TRUCK DRIVER (LPG)</t>
  </si>
  <si>
    <t>Prior experience as a hazmat tank truck driver in LPG industry is required; must have knowledge with proper methods of loading and unloading of LPGas to be transported from isotainer tank to storage tank; must have knowledge to operate LPG tank truck; must be able to identify and detect gas leak and able to respond to stop the leakage; must able to identify and recognize the presence of LPGas hazardous materials in an emergency; must able to understand the role of the first responder site security and control using the emergency response guidebook; knowledge of all applicable DOT and Motor Carrier Safety Regulations; must have general knowledge in LPG operation and proficient with hazardous materials safety handling; Graduate of High School or equivalent; training certificate in hazardous materials (LPG) and dangerous goods is required; Commercial drivers health certificate is required; must possess a current and valid CNMI Drivers License and not be disqualified to operate a motor vehicle (Driver's license requirement will be applied equally to both U.S. workers and CW-1 workers.); and police clearance is required. Updated police clearance is applied both to US workers and CW-1 workers. Must have a minimum 12 months of experience as a Hazmat Tank Truck Driver.</t>
  </si>
  <si>
    <t>LOWER BASE, INDUSTRIAL DRIVE, PO BOX 500440</t>
  </si>
  <si>
    <t>CNMI TAXES (CHAP2&amp;7), SS/MED CONTRIBUTION, AND EMPLOYEE'S SHARE OF MEDICAL INSURANCE PREMIUM</t>
  </si>
  <si>
    <t>wushin2@pticom.com</t>
  </si>
  <si>
    <t>C-500-21119-268863</t>
  </si>
  <si>
    <t>P-500-21047-078448</t>
  </si>
  <si>
    <t>KNOW HOW TO OPERATE MICROSOFT EXCEL, WORD, PEACH TREE OR QUICK BOOKS. MUST HAVE THE ABILITY TO SPEAK CLEARLY  WITH CUSTOMERS,
EMPLOYEES, AND OTHER INDIVIDUALS TO ANSWER QUESTIONS ON VARIOUS PROCESSING SUCH AS, CW-1 PROCESSING, CW-2 (DEPENDENT OF CW-1),
EAD/HUMANITARIAN PAROLE. MUST HAVE KNOWLEDGE IN PICKING-UP VISA INCLUDING ARRANGING OF INTERVIEW SCHEDULE ONLINE TO U.S. EMBASSY. MUST BE ABLE TO DISSEMINATE OR EXPLAIN INFORMATION IN PROCESSING OF CW1, FROM ACQUIRING TLC TO SUBMISSION OF CW-1 TO USCIS. RENEWALS AND VISA PROCESSING. MUST HAVE BASIC KNOWLEDGE IN COMPUTING PAYROLL , BUSINESS TAX, INSURANCE PREMIUM FOR AUTO AND WORKERS COMPENSATION
INSURANCE. FAMILIAR WITH APPLICABLE USCIS FEES OF CW-1, CW-2 AND EAD. MUST BE ABLE TO TYPE, FORMAT, PROOFREAD AND EDIT CORRESPONDENCE AND
OTHER DOCUMENTS FROM NOTES OR DICTATING MACHINES, USING COMPUTER OR TYPEWRITERS. MUST HAVE KNOWLEDGE IN CW-1 EMPLOYERS AND EMPLOYEES RIGHTS AND OBLIGATIONS IN THE CNMI.  CAN WORK UNDER PRESSURE AND CAN DO MULTITASKING. MUST BE ABLE TO TYPE
WITH ABOVE AVERAGE SPEED. NO RECORD OR HISTORY RELATED TO THEFT. MUST HAVE KNOWLEDGE OF PRINCIPLES AND PROCESSES FOR PROVIDING CUSTOMER
AND PERSONAL SERVICES. THIS INCLUDES CUSTOMER NEEDS ASSESSMENT, MEETING QUALITY STANDARDS FOR SERVICES, AND EVALUATION OF CUSTOMER SATISFACTION.</t>
  </si>
  <si>
    <t>1ST FLOOR ACE BLDG. CHALAN LAULAU</t>
  </si>
  <si>
    <t>C-500-21120-273859</t>
  </si>
  <si>
    <t>STERLING CORPORATION</t>
  </si>
  <si>
    <t>LAGOON SPA, VERDE SPA, DYNAMIC SHIATSU</t>
  </si>
  <si>
    <t>CORAL TREE AVE, GARAPAN</t>
  </si>
  <si>
    <t>PMB 836 P.O. BOX 10001</t>
  </si>
  <si>
    <t>ZHIMING</t>
  </si>
  <si>
    <t>P-500-21083-169853</t>
  </si>
  <si>
    <t>ONE YEAR EXPERIENCE AND HIGH SCHOOL GRADUATE.</t>
  </si>
  <si>
    <t>C-500-21119-269122</t>
  </si>
  <si>
    <t>YANTAI SAIPAN INC</t>
  </si>
  <si>
    <t>PMB 386 P.O. BOX 10000</t>
  </si>
  <si>
    <t>UNIT 312 MARIANAS BUSINESS PLAZA BLDG</t>
  </si>
  <si>
    <t>HR MANAGER</t>
  </si>
  <si>
    <t>PMB 386 P.O. BOX 10000 NAURU LOOP SUSUPE</t>
  </si>
  <si>
    <t>edenyantai@yahoo.com</t>
  </si>
  <si>
    <t>P-500-20155-622332</t>
  </si>
  <si>
    <t>TOUR GUIDES AND ESCORTS</t>
  </si>
  <si>
    <t>PLEASE SEE ADDENDUM</t>
  </si>
  <si>
    <t>UNIT 312 MARIANAS BUSINESS PLAZA BLDG NAURU LOOP SUSUPE</t>
  </si>
  <si>
    <t>EDENYANTAI@YAHOO.COM</t>
  </si>
  <si>
    <t>C-500-21151-356517</t>
  </si>
  <si>
    <t>PHILIPPINE GOODS ,INC.</t>
  </si>
  <si>
    <t>TRENDS BEAUTY SALON, BBQ HOUSE, PROPERTY RENTAL, RETAIL STORE</t>
  </si>
  <si>
    <t>P.O. BOX 500165</t>
  </si>
  <si>
    <t>PHILIPPINE GOODS BLDG.,BEACH ROAD SAN JOSE</t>
  </si>
  <si>
    <t>DANILO</t>
  </si>
  <si>
    <t>CAPACIA</t>
  </si>
  <si>
    <t>PHILIPPINE GOODS BLDG.,SAN JOSE BEACH ROAD</t>
  </si>
  <si>
    <t>trendsbeautysalon@yahoo.com</t>
  </si>
  <si>
    <t>P-500-21120-272963</t>
  </si>
  <si>
    <t>HAIRDRESSERS, HAIRSTYLIST AND COSMETOLOGIST</t>
  </si>
  <si>
    <t>TRENDS BEAUTY SALON,GROUND FLR. PHIL GOODS BLDG. SAN JOSE</t>
  </si>
  <si>
    <t>C-500-21140-328859</t>
  </si>
  <si>
    <t>P-500-21034-051111</t>
  </si>
  <si>
    <t xml:space="preserve">HIGH SCHOOL GRADUATE AND WITH ONE YEAR EXPERIENCED AS A COOK. MUST HAVE BASIC CULINARY SKILLS AND GOOD HYGIENE IS ESENTIAL. ABLE TO WORK INDEPENDENTLY. FAMILIAR IN PREPARATION OF INTERNATIONAL CUISINE. MUST BE ABLE TO WORK SHIFTS AND FLEXIBLE SCHEDULES INCLUDING WEEKENDS AND HOLIDAYS. </t>
  </si>
  <si>
    <t>CHALAN MONSIGNOR, SAN JOSE VILLAGE</t>
  </si>
  <si>
    <t>C-500-21132-308569</t>
  </si>
  <si>
    <t>Saipan Travel Inc</t>
  </si>
  <si>
    <t>Msgr Martinez Road</t>
  </si>
  <si>
    <t>As Lito</t>
  </si>
  <si>
    <t>Liang</t>
  </si>
  <si>
    <t>Qihao</t>
  </si>
  <si>
    <t>saipantravelinc@gmail.com</t>
  </si>
  <si>
    <t>P-500-20276-855118</t>
  </si>
  <si>
    <t>Automotive Mechanic</t>
  </si>
  <si>
    <t>www.saipantravelinc.com</t>
  </si>
  <si>
    <t>C-500-21095-195858</t>
  </si>
  <si>
    <t>P-500-21061-111400</t>
  </si>
  <si>
    <t>Cargo and Freight Agent</t>
  </si>
  <si>
    <t>KNOWLEDGE OF PRINCIPLES AND METHODS FOR MOVING PEOPLE OR GOODS BY AIR, RAIL, SEA, OR ROAD, INCLUDING THE RELATIVE COSTS AND BENEFITS. KNOWLEDGE OF PRINCIPLES AND PROCESSES FOR PROVIDING CUSTOMER AND PERSONAL SERVICES. THIS INCLUDES CUSTOMER NEEDS ASSESSMENT, MEETING QUALITY STANDARDS FOR SERVICES, AND EVALUATION OF CUSTOMER SATISFACTION.</t>
  </si>
  <si>
    <t>C-500-21096-199434</t>
  </si>
  <si>
    <t>Rota Resort &amp; Country Club</t>
  </si>
  <si>
    <t>P.O. Box 938 As Puladan</t>
  </si>
  <si>
    <t>De Mesa</t>
  </si>
  <si>
    <t>Josephine</t>
  </si>
  <si>
    <t>HR Manager</t>
  </si>
  <si>
    <t>881 Pale San Vitores</t>
  </si>
  <si>
    <t>Tumon</t>
  </si>
  <si>
    <t>humanresources@holidayresortguam.com</t>
  </si>
  <si>
    <t>P-500-20363-980328</t>
  </si>
  <si>
    <t>12 months experience. Food Handler Certificate (able to obtain when hired).  Culinary skills. Team player. Flexible in working hours.</t>
  </si>
  <si>
    <t xml:space="preserve">Housing will be provided to all employees at cost of $80.00 per month (with roommate) or $130.00 per month (no roommate). However, the benefit is optional. </t>
  </si>
  <si>
    <t>C-500-21097-202946</t>
  </si>
  <si>
    <t>P-500-21013-010028</t>
  </si>
  <si>
    <t>FIXTURES AND EQUIPMENT REPAIRER</t>
  </si>
  <si>
    <t>taxes deduction applicable by law.</t>
  </si>
  <si>
    <t>janebaes@construction.com</t>
  </si>
  <si>
    <t>C-500-21096-199590</t>
  </si>
  <si>
    <t>Jewelers</t>
  </si>
  <si>
    <t>P-500-21015-015687</t>
  </si>
  <si>
    <t>JEWELRY APPRAISER</t>
  </si>
  <si>
    <t>At least 12 months working experience.  Must have certificate from Gemological Institute of America or any accredited jewelry institution. Must be an accredited jewelry professional from a certified jewelry institution. Must be knowledgeable in sales, marketing state jewelry. Knowledge in precious metals and stones testing equipment.</t>
  </si>
  <si>
    <t>C-500-21097-202619</t>
  </si>
  <si>
    <t>3K Corporation</t>
  </si>
  <si>
    <t>General Contractor/Apartment &amp; Commercial Space Rental</t>
  </si>
  <si>
    <t>PO Box 501489</t>
  </si>
  <si>
    <t>Khang</t>
  </si>
  <si>
    <t>Paul</t>
  </si>
  <si>
    <t>pk3kcorp@yahoo.com</t>
  </si>
  <si>
    <t>P-500-21068-130580</t>
  </si>
  <si>
    <t xml:space="preserve">Certificate from previous employer as  Accounting Clerk.
With Prior experience in Construction Business is preferred
Can able to drive and must have a valid CNMI driver's license, this will be applied equally to both the U.S worker and foreign workers..
Must graduate in Associate's
Knowledgeable in Microsoft Office and Accounting Program.
</t>
  </si>
  <si>
    <t>Dandan Road San Vicente</t>
  </si>
  <si>
    <t>All Federal and CNMI taxes required by law</t>
  </si>
  <si>
    <t>C-500-21090-186548</t>
  </si>
  <si>
    <t>GRANDFAME TINIAN SHIP MANAGEMENT, LLC</t>
  </si>
  <si>
    <t>PO BOX 520199</t>
  </si>
  <si>
    <t>HUNG</t>
  </si>
  <si>
    <t>CHI KEUNG</t>
  </si>
  <si>
    <t>OPERATING MANAGER</t>
  </si>
  <si>
    <t>grandfametinian@gmail.com</t>
  </si>
  <si>
    <t>Ship Engineers</t>
  </si>
  <si>
    <t>P-500-21061-111411</t>
  </si>
  <si>
    <t>CHIEF ENGINEER</t>
  </si>
  <si>
    <t>1.Considerable knowledge of operation and maintenance of marine engines,especially in Mitsubishi, transmissions and propelling machinery; 
2.knowledge of contracts relevant to ferry maintenance and repairs; knowledge of marine motors; 
3. Minimum 2 years work experience as chief engineer. 
4. Must fit for duty
5. Competence in administration and used of planned maintenance systems. 
6. Fluency in written and spoken English.</t>
  </si>
  <si>
    <t xml:space="preserve">IN THE ROLL ON AND ROLL OFF PASSENGER SHIP NAMED SAND DIAMOND SAILING BETWEEN TINIAN HARBOR DOCK AND SAIPAN CHARLIE DOCK </t>
  </si>
  <si>
    <t>FM TINIAN TO SAIPAN</t>
  </si>
  <si>
    <t>ALL CNMI &amp; FEDERAL INCOME TAXES, ANY OTHER APPLICABLE TAXES &amp; DUTIES</t>
  </si>
  <si>
    <t>C-500-21133-312807</t>
  </si>
  <si>
    <t>TRANSAMERICA SAIPAN CORPORATION</t>
  </si>
  <si>
    <t>P.O. BOX 501579</t>
  </si>
  <si>
    <t>STEVEN</t>
  </si>
  <si>
    <t>ONG</t>
  </si>
  <si>
    <t>transam.saipan@gmail.com</t>
  </si>
  <si>
    <t>P-500-20361-979927</t>
  </si>
  <si>
    <t>AUTOMOTIVE MASTER MECHANIC</t>
  </si>
  <si>
    <t xml:space="preserve">1. Must possess or must be capable to obtain a valid CNMI Drivers License;
2. Must be a High school Graduate;
3. Must have at least 2 years experience in the same position in repairing, equipment maintenance, trouble shooting of automotive engines;
4. Must be able to use hand tools, power tools, equipment and machinery that are commonly used for automotive engine and body repair;
5. Must possess a clean driving record;
6. Must be able to exert muscle force to lift, push, pull  or carry objects at least 50 lbs. in weight. </t>
  </si>
  <si>
    <t>Ground Floor, Transamerica Building, Middle Road</t>
  </si>
  <si>
    <t>P.O. Box 501579</t>
  </si>
  <si>
    <t>CNMI payroll withholding tax, FICA &amp; Medicare employee contribution, child support</t>
  </si>
  <si>
    <t>humanresourcetc@gmail.com</t>
  </si>
  <si>
    <t>C-500-21126-291488</t>
  </si>
  <si>
    <t>EFG PACIFIC HOLDINGS, LLC</t>
  </si>
  <si>
    <t>P-500-21083-169926</t>
  </si>
  <si>
    <t>MAINTENANCE &amp; REPAIR WORKERS</t>
  </si>
  <si>
    <t>Advance understanding or general maintenance procedures and techniques.
Must be well organized and have the ability to prioritize tasks.
Ability to use hand tools and power tools.
Knowledge in electrical systems.</t>
  </si>
  <si>
    <t>C-500-21097-202944</t>
  </si>
  <si>
    <t>Box</t>
  </si>
  <si>
    <t>P-500-21013-010032</t>
  </si>
  <si>
    <t xml:space="preserve">MAINTENANCE AND REPAIR WORKER </t>
  </si>
  <si>
    <t>taxes deduction applicable by law</t>
  </si>
  <si>
    <t>C-500-21060-110892</t>
  </si>
  <si>
    <t>3RD FLOOR, JOETEN DANDAN BUILDING</t>
  </si>
  <si>
    <t>P</t>
  </si>
  <si>
    <t>Bus and Truck Mechanics and Diesel Engine Specialists</t>
  </si>
  <si>
    <t>P-500-21033-047385</t>
  </si>
  <si>
    <t>TRADES TECHNICIAN: MECHANIC</t>
  </si>
  <si>
    <t xml:space="preserve">GRADUATE FROM A VOCATIONAL/TECHNICAL INSTITUTION AS A MECHANIC </t>
  </si>
  <si>
    <t>MAIN CUC POWER PLANT</t>
  </si>
  <si>
    <t>LOWER BASE</t>
  </si>
  <si>
    <t>www.cucgov.org</t>
  </si>
  <si>
    <t>C-500-21124-283995</t>
  </si>
  <si>
    <t>SAMSUNG ENTERPRISES, INC.</t>
  </si>
  <si>
    <t>P.O. BOX 501582 GARAPAN</t>
  </si>
  <si>
    <t>P-500-21090-186444</t>
  </si>
  <si>
    <t>Knowledge of machines and tools, including their designs, uses, repair, and maintenance.  Must have certificate of training in a Vocational School. Knowledgeable  in routine maintenance of electronic items and home equipment. Knows how to do troubleshoot. Physically fit to perform work such as lifting light to heavy equipment.</t>
  </si>
  <si>
    <t>phac@pticom.com</t>
  </si>
  <si>
    <t>C-500-21105-226090</t>
  </si>
  <si>
    <t>Freddie</t>
  </si>
  <si>
    <t>Zamora</t>
  </si>
  <si>
    <t>PO Box 503984</t>
  </si>
  <si>
    <t>Saiapn</t>
  </si>
  <si>
    <t>P-500-20278-857189</t>
  </si>
  <si>
    <t>Cement Mason</t>
  </si>
  <si>
    <t>MUST HAVE NECESSARY PHYSICAL STAMINA, ABLE TO WORK FOR EXTENDED HOURS, ABLE TO WORK WITH POWERED TOOLS, AND
UNDERSTAND AND IMPLEMENT BUILDING, FIRE AND OSHA SAFETY REQUIREMENTS</t>
  </si>
  <si>
    <t>C-500-21102-214902</t>
  </si>
  <si>
    <t>NIIZEKI INTERNATIONAL SAIPAN CO. LTD</t>
  </si>
  <si>
    <t>GARAPAN STREET CORNER FILOORIS AVENUE</t>
  </si>
  <si>
    <t>GARAPAN VILLAGE, PO BOX 5140 CHRB</t>
  </si>
  <si>
    <t>Montilla</t>
  </si>
  <si>
    <t>Christylyn</t>
  </si>
  <si>
    <t>Gomez</t>
  </si>
  <si>
    <t>Controller</t>
  </si>
  <si>
    <t>niizeki.intlspn@yahoo.com</t>
  </si>
  <si>
    <t>First-Line Supervisors of Housekeeping and Janitorial Workers</t>
  </si>
  <si>
    <t>P-500-21056-100793</t>
  </si>
  <si>
    <t>COMMERCIAL CLEANING SUPERVISOR</t>
  </si>
  <si>
    <t xml:space="preserve">12 MONTHS OF RELATED WORK EXPERIENCE IS REQUIRED IN THIS POSITION. MUST HAVE SUPERVISORY EXPERIENCE AND SKILLS. MUST HAVE KNOWLEDGE OF THE METHODOLOGY OF BUFFING AND WAXING, CARPET SHAMPOOING, NOT ONLY THE PROCEDURE BUT MUST KNOW ALSO WHAT CHEMICALS TO USE. MUST HAVE EXPERIENCE IN PREPARING CHEMICAL SOLUTIONS, SUCH AS MIXING WATER AND DETERGENTS OR ACIDS IN CONTAINERS ACCORDING TO SPECIFICATIONS. KNOWS HOW TO USE ALL CLEANING EQUIPMENT E.G. VACUUM CLEANER, BUFFER, SWEEPER, BROOM, ETC. KNOWLEDGE OF CLEANING SUPPLIES AND CLEANING AGENTS. KNOWLEDGE ON SAFETY AND PRECAUTION, E.G. CAUTION SIGNS, IS A PLUS. MUST BE IN GOOD PHYSICAL HEALTH.
</t>
  </si>
  <si>
    <t>GARAPAN STREET</t>
  </si>
  <si>
    <t>GARAPAN VILLAGE</t>
  </si>
  <si>
    <t>C-500-21119-268862</t>
  </si>
  <si>
    <t>PACIFIC ORIENTAL INC</t>
  </si>
  <si>
    <t>POI AVIATION</t>
  </si>
  <si>
    <t>G/F POI BUILDING</t>
  </si>
  <si>
    <t>INTERNATIONAL TERMINAL LP</t>
  </si>
  <si>
    <t>JARDINERO</t>
  </si>
  <si>
    <t>MARIA LUISA</t>
  </si>
  <si>
    <t>malou_jardinero@tanholdings.com</t>
  </si>
  <si>
    <t>P-500-21078-159073</t>
  </si>
  <si>
    <t>MAINTENANCE MECHANIC</t>
  </si>
  <si>
    <t>High School Graduate or Equivalent with two (2) years work experience as Maintenance Mechanic.  
Dexterity: Many repair and maintenance tasks, such as repairing small devices, connecting or attaching components, and using hand tools, require a steady hand and good handeye coordination.  They may have to stand for long periods or lift heavy objects. These workers may work in uncomfortably hot or cold environments, in uncomfortable or cramped positions, or on ladders. The work involves a lot of walking, climbing, and reaching.  Troubleshooting skills: Workers find, diagnose, and repair problems. They perform tests to figure out the cause of problems before fixing equipment.  
Knowledge of machines and tools, including their designs, uses, repair, and maintenance. Knowledge of relevant equipment, policies, procedures, and strategies to promote effective local, state, or national security operations for the protection of people, data, property, and institutions. Performing routine maintenance on equipment and determining when and what kind of maintenance is needed. Repairing machines or systems using the needed tools. Determining causes of operating errors and deciding what to do about it. Determining the kind of tools and equipment needed to do a job. Controlling operations of equipment or systems. Watching gauges, dials, or other indicators to make sure a machine is working properly. Installing equipment, machines, wiring, or programs to meet specifications.</t>
  </si>
  <si>
    <t>recruitment@poiaviation.com</t>
  </si>
  <si>
    <t>C-500-21145-340827</t>
  </si>
  <si>
    <t>C-500-21103-221718</t>
  </si>
  <si>
    <t>KALAYAAN, INC</t>
  </si>
  <si>
    <t>MANGKOK</t>
  </si>
  <si>
    <t>Agingan Lane, San Antonio Village</t>
  </si>
  <si>
    <t>PO Box 505656</t>
  </si>
  <si>
    <t>Alinas</t>
  </si>
  <si>
    <t>Eleanor</t>
  </si>
  <si>
    <t>Balansag</t>
  </si>
  <si>
    <t>AGINGAN LANE, SAN ANTONIO VILLAGE</t>
  </si>
  <si>
    <t>PO BOX 505656</t>
  </si>
  <si>
    <t>kalayaan.spn@gmail.com</t>
  </si>
  <si>
    <t>P-500-21026-032931</t>
  </si>
  <si>
    <t xml:space="preserve">Bachelor's Degree from an accredited college or university. Experience in progressive professional-level of accounting. Special knowledge, skills, and abilities: Computer literate with specialized knowledge in Microsoft software programs (Excel, Access, Outlook and Word) and accounting software (Quickbooks and Peachtree). Knowledgeable in preparation of tax returns, budget forecast, business and financial reports, billing and collections, payroll and budgeting duties. Able to adhere to and meet reporting deadlines and can work with minimum supervision. Must have good communication skill and can compose correspondences. Make logical and sound decisions in the resolution of difficult and complex situations. </t>
  </si>
  <si>
    <t xml:space="preserve">CHAPTER 2 AND CHAPTER 7 TAXES(STATE AND FEDERAL TAX), SOCIAL SECURITY AND MEDICARE TAXES </t>
  </si>
  <si>
    <t>C-500-21148-352240</t>
  </si>
  <si>
    <t>PHILIPPINE GOODS CONSTRUCTION, INC.</t>
  </si>
  <si>
    <t>GENERAL CONTRACTOR,HELP SUPPLY SERVICES,EQUIPMENT RENTAL,LAWN CARE</t>
  </si>
  <si>
    <t>BEACH ROAD SAN JOSE VILLAGE</t>
  </si>
  <si>
    <t>vphilippinegoods@yahoo.com</t>
  </si>
  <si>
    <t>P-500-21119-268935</t>
  </si>
  <si>
    <t>BEACH ROAD SAN JOSE</t>
  </si>
  <si>
    <t>C-500-21136-317081</t>
  </si>
  <si>
    <t>Asia Pacific Inc.</t>
  </si>
  <si>
    <t>P.O. BOX 503743</t>
  </si>
  <si>
    <t>Kadena Di Amor St., Garapan</t>
  </si>
  <si>
    <t>Alam</t>
  </si>
  <si>
    <t>MD Ashraful</t>
  </si>
  <si>
    <t>pitoursaipan@yahoo.com</t>
  </si>
  <si>
    <t>P-500-21098-206573</t>
  </si>
  <si>
    <t>Must have at least 12 months of prior experience. Must Pass pre employment drug test if selected.  Must provide updated criminal record clearance pre employment. All employment requirements apply equally to both U.S. workers and foreign workers.</t>
  </si>
  <si>
    <t>PRLD, MBP, GPPC, Paradise Hotel, and ACG Bldg. Sites Garapan</t>
  </si>
  <si>
    <t>Experience and Performance</t>
  </si>
  <si>
    <t>CNMI Chapter 2, FICA and other employment taxes as required by law.</t>
  </si>
  <si>
    <t>C-500-21097-202824</t>
  </si>
  <si>
    <t>THE PRO'S LLC</t>
  </si>
  <si>
    <t>SAIPAN BIKE PRO</t>
  </si>
  <si>
    <t>CDA BUILDING OLEAI BEACH ROAD SAN JOSE</t>
  </si>
  <si>
    <t>PMB 427 BOX 10000</t>
  </si>
  <si>
    <t>LANUZA  JR.</t>
  </si>
  <si>
    <t>ROMEO</t>
  </si>
  <si>
    <t>MANAGER / OWNER</t>
  </si>
  <si>
    <t>theprosllc@yahoo.com</t>
  </si>
  <si>
    <t>Bicycle Repairers</t>
  </si>
  <si>
    <t>P-500-20340-939311</t>
  </si>
  <si>
    <t>BICYCLE SALES ADVISOR</t>
  </si>
  <si>
    <t>Have strong product knowledge, and continually work to improve this product knowledge. Can describe product uses, benefits, and limitations in basic as well as in-depth terms, depending on the level of knowledge the customer seeks. Learns about new product without being asked. Uses slow times on the sales floor to perform work-related tasks.  Takes initiative to improve the shop environment. Creatively works to improve the shop and increase sales by merchandising, creating and improving displays, keeping signage current, initiating and completing projects to improve the customer experience. Completes the duties of the position in a timely manner (including: being punctual, setting up the shop prior to opening, cleaning and re-stocking as needed during the day and at closing, performing closing duties).</t>
  </si>
  <si>
    <t>C-500-21163-392604</t>
  </si>
  <si>
    <t>PO BOX 504053</t>
  </si>
  <si>
    <t>Combined Food Preparation and Serving Workers, Including Fast Food</t>
  </si>
  <si>
    <t>P-500-20284-875392</t>
  </si>
  <si>
    <t>Combine Food Preparation and Serving Workers</t>
  </si>
  <si>
    <t>He/she must be able to spend the day on their feet without getting overly tired. Can work flexible time</t>
  </si>
  <si>
    <t>Suite 203 MHII Building</t>
  </si>
  <si>
    <t>C-500-21120-273104</t>
  </si>
  <si>
    <t>HBR International Inc</t>
  </si>
  <si>
    <t>P-500-21085-179283</t>
  </si>
  <si>
    <t>Bookkeeper</t>
  </si>
  <si>
    <t>1) Knowledge of CNMI Payroll
2) Knowledge of Accounting Software- Quickbooks
3) Must have a minimum of Associate's Degree</t>
  </si>
  <si>
    <t>Plata Drive Corner Bwerh St., Chalan Kiya</t>
  </si>
  <si>
    <t>All required taxes</t>
  </si>
  <si>
    <t>C-500-21099-210890</t>
  </si>
  <si>
    <t>UNITED PACIFIC COLLECTION AGENCY (CNMI) INC</t>
  </si>
  <si>
    <t>PO BOX 504999</t>
  </si>
  <si>
    <t>SUITE 209, 2ND FLOOR, MARIANAS BUSINESS PLAZA</t>
  </si>
  <si>
    <t>ROLAND</t>
  </si>
  <si>
    <t>DUENAS</t>
  </si>
  <si>
    <t>upca_cnmi@yahoo.com</t>
  </si>
  <si>
    <t>Telemarketers</t>
  </si>
  <si>
    <t>P-500-21031-044554</t>
  </si>
  <si>
    <t>TELEMARKETER</t>
  </si>
  <si>
    <t>As per CNMI Labor Laws</t>
  </si>
  <si>
    <t>C-500-21142-335962</t>
  </si>
  <si>
    <t>KALAYAAN, INC.</t>
  </si>
  <si>
    <t>PO BOX 505023</t>
  </si>
  <si>
    <t>LERIO</t>
  </si>
  <si>
    <t>AIREN</t>
  </si>
  <si>
    <t xml:space="preserve">PADILLA </t>
  </si>
  <si>
    <t xml:space="preserve">ACCOUNTANT </t>
  </si>
  <si>
    <t xml:space="preserve">AGINGAN LANE, SAN ANTONIO VILLAGE, </t>
  </si>
  <si>
    <t>airen.lerio@kalayaanspn.com</t>
  </si>
  <si>
    <t>P-500-21103-218437</t>
  </si>
  <si>
    <t>GROUNDS MAINTENANCE WORKER</t>
  </si>
  <si>
    <t xml:space="preserve">Must have 3 months experience as Grounds Maintenance Worker. 
Applicant must be able to lift at least 45 lbs. and can work on a flexible hours or an early morning shift.
Will consider foreign equivalent High School Diploma or GED. </t>
  </si>
  <si>
    <t xml:space="preserve">CHAPTER 2 AND CHAPTER 7 TAXES(STATE AND FEDERAL TAXES), SOCIAL SECURITY AND MEDICARE TAXES </t>
  </si>
  <si>
    <t>C-500-21103-218458</t>
  </si>
  <si>
    <t>Kalayaan Inc.</t>
  </si>
  <si>
    <t>Mangkok</t>
  </si>
  <si>
    <t>Agingan Lane, San Antonio</t>
  </si>
  <si>
    <t>Lerio</t>
  </si>
  <si>
    <t xml:space="preserve">Airen </t>
  </si>
  <si>
    <t xml:space="preserve">Padilla </t>
  </si>
  <si>
    <t xml:space="preserve">Accountant </t>
  </si>
  <si>
    <t>P-500-21025-030294</t>
  </si>
  <si>
    <t>STOCK-WAREHOUSE CLERK</t>
  </si>
  <si>
    <t>Experience in a school food service company is a plus
Can work on flexible work days and work hours specifically on an early morning shift.
Must have knowledge of business involving strategic planning, resource allocation and coordination of people and resources. 
Must have knowledge on raw materials, production process, quality control, costs, and other techniques for maximizing effective ordering, storing, production and distribution of goods. 
Must have knowledge of administrative and clerical procedures and systems such as managing files and records, excellent command of the English language, verbal and written skills required. 
Able to lift containers at a minimum of 50lbs is required most of the time</t>
  </si>
  <si>
    <t>CHAPTER 2 AND CHAPTER 7 TAXES(STATE AND FEDERAL TAX), SOCIAL SECURITY AND MEDICARE TAXES</t>
  </si>
  <si>
    <t>C-500-21174-420497</t>
  </si>
  <si>
    <t>C-500-21161-385508</t>
  </si>
  <si>
    <t>SAIPAN WHOLESALE, INC.</t>
  </si>
  <si>
    <t>SAIPAN WHOLESALE</t>
  </si>
  <si>
    <t>ALINAS</t>
  </si>
  <si>
    <t>ELEANOR</t>
  </si>
  <si>
    <t>BALANSAG</t>
  </si>
  <si>
    <t>saipanwholesale@gmail.com</t>
  </si>
  <si>
    <t>Stock Clerks and Order Fillers</t>
  </si>
  <si>
    <t>P-500-21074-145310</t>
  </si>
  <si>
    <t>INVENTORY SPECIALIST</t>
  </si>
  <si>
    <t xml:space="preserve">Will consider Foreign Equivalent of High School Diploma or GED. 
Applicant must be able to lift at least 45 lbs.
Applicant must be able to work on a flexible hours.
Must be knowledgeable in Microsoft Applications(Word, Excel)
</t>
  </si>
  <si>
    <t>C-500-21109-235576</t>
  </si>
  <si>
    <t xml:space="preserve">ALEXANDER INCORPORATED </t>
  </si>
  <si>
    <t>ALEXANDER REALTY &amp; DEVELOPMENT,ALEXANDER DRILLING, FAST CASH PAWNS</t>
  </si>
  <si>
    <t>ALEXANDER BLDG. 1ST FLR. OLEAI BEACH ROAD, SAN JOSE</t>
  </si>
  <si>
    <t>DESOR</t>
  </si>
  <si>
    <t>KAMILLE JOYCE</t>
  </si>
  <si>
    <t>BRAVO</t>
  </si>
  <si>
    <t>BOOKKEEPING, ACCOUNTING &amp; AUDITING CLERK</t>
  </si>
  <si>
    <t xml:space="preserve">SAN JOSE VILLAGE </t>
  </si>
  <si>
    <t>kissmenjae@yahoo.com</t>
  </si>
  <si>
    <t>P-500-20314-904240</t>
  </si>
  <si>
    <t xml:space="preserve">BOOKKEEPING, ACCOUNTING &amp; AUDITING CLERK </t>
  </si>
  <si>
    <t>BACHELORS DEGREE IN ACCOUNTING OR ANY RELATED FIELD; 24 MONTHS PROVEN BOOKKEEPING AND ACCOUNTING EXPERIENCE; MUST BE FAMILIAR IN DRILLING, REALTY, WESTERN UNION &amp; PAWNSHOP BUSINESS TRANSACTIONS;TECHNOLOGICAL SKILLS SUCH AS THE FOLLOWING: ACCOUNTING SOFTWARE SPECIFICALLY INTUIT QUICKBOOKS, MICROSOFT OFFICE, TAX SOFTWARE AND FINANCIAL COMPLIANCE SOFTWARE</t>
  </si>
  <si>
    <t xml:space="preserve">ALEXANDER BLDG. 1ST FLR. OLEAI BEACH ROAD, SAN JOSE </t>
  </si>
  <si>
    <t>1ST FLOOR</t>
  </si>
  <si>
    <t>TAXES: FICA, CHAPTER 2 AND CHAPTER 7</t>
  </si>
  <si>
    <t>www.alexanderrealtysaipan.com</t>
  </si>
  <si>
    <t>C-500-21110-239192</t>
  </si>
  <si>
    <t>FIVE STAR AUTOHOP</t>
  </si>
  <si>
    <t>P-500-20279-857273</t>
  </si>
  <si>
    <t>HIGH SCHOOL DIPLOMA WITH 12 MONTHS WORK EXPERIENCE AS AUTOMOTIVE SERVICE TECHNICIAN AND MECHANICS. MUST HAVE THE NECESSARY PHYSICAL STAMINA. MUST BE ABLE TO WORK FOR EXTENDED HOURS OR WORK DAYS. KNOWLEDGE OF MACHINES AND TOOLS INCLUDING THEIR DESIGNS, USES, REP
AIR AND MAINTENANCE.</t>
  </si>
  <si>
    <t>C-500-21149-355730</t>
  </si>
  <si>
    <t>FE R. CABRERA</t>
  </si>
  <si>
    <t>YUTU COMMERCIAL SERVICES MANPOWER</t>
  </si>
  <si>
    <t>BATTO PLACE, SAN ANTONIO VILLAGE</t>
  </si>
  <si>
    <t>CABRERA</t>
  </si>
  <si>
    <t>R.</t>
  </si>
  <si>
    <t>carlosmanpower.fc@gmail.com</t>
  </si>
  <si>
    <t>P-500-21116-256742</t>
  </si>
  <si>
    <t>MAIDS AND HOUSEKEEPING CLEANERS</t>
  </si>
  <si>
    <t xml:space="preserve">Must have 1-month experience and have certificate relevant to this job or in housekeeping cleaner, this may apply to both US workers and Foreign Workers.
</t>
  </si>
  <si>
    <t>CNMI &amp; FEDERAL TAXES</t>
  </si>
  <si>
    <t>C-500-21110-239646</t>
  </si>
  <si>
    <t>B. C CORPORATION</t>
  </si>
  <si>
    <t>NEW CHUNJI RESTAURANT</t>
  </si>
  <si>
    <t>PMB BOX 10001</t>
  </si>
  <si>
    <t>CHANG</t>
  </si>
  <si>
    <t>EUNAE</t>
  </si>
  <si>
    <t>PMB 400 BOX 10001</t>
  </si>
  <si>
    <t>chunjirestaurant@outlook.com</t>
  </si>
  <si>
    <t>P-500-20219-754260</t>
  </si>
  <si>
    <t>WAITERS AND WAITRESSES</t>
  </si>
  <si>
    <t>PREFERABLY SPEAKING KOREAN</t>
  </si>
  <si>
    <t>PALM STREET GARAPAN</t>
  </si>
  <si>
    <t>C-500-21107-233904</t>
  </si>
  <si>
    <t>AYD SERVICES, INC.</t>
  </si>
  <si>
    <t>AYD COMPOUND, BEACH ROAD</t>
  </si>
  <si>
    <t>PETER</t>
  </si>
  <si>
    <t>BARCINAS</t>
  </si>
  <si>
    <t>AYD COMPOUND,  BEACH ROAD</t>
  </si>
  <si>
    <t>aydpenasap@gmail.com</t>
  </si>
  <si>
    <t>P-500-20353-968740</t>
  </si>
  <si>
    <t>HOUSEHELPER</t>
  </si>
  <si>
    <t>He/She must be able to spend the day on their feet without getting overly tired. Must be able to move, lift, push furniture to clean the space underneath. Can operate a vacuum cleaner, water blaster and other cleaning and household equipment. Can work in open or confined spaces, exposed to heat, cleaning solutions, dust, dirt, and insects under all kinds of weather. Can read, write, add, multiply, subtract and divide. Can follow instructions. Can work on weekends and holidays, daytime or evening. Can see objects at close or far range. With at least 3 months work experience as Househelper.</t>
  </si>
  <si>
    <t>LAO LAO BAY DRIVE</t>
  </si>
  <si>
    <t>SAN VICENTE</t>
  </si>
  <si>
    <t>C-500-21158-373302</t>
  </si>
  <si>
    <t>Saipan Laulau Development Inc</t>
  </si>
  <si>
    <t>LaoLao Bay Golf &amp; Resort</t>
  </si>
  <si>
    <t>Kagman III</t>
  </si>
  <si>
    <t>Kagman road</t>
  </si>
  <si>
    <t>Sambile</t>
  </si>
  <si>
    <t>Jenypy</t>
  </si>
  <si>
    <t>Human Resources Specialist</t>
  </si>
  <si>
    <t>jsambile@laolaobaygolf.com</t>
  </si>
  <si>
    <t>P-500-20282-873459</t>
  </si>
  <si>
    <t xml:space="preserve">Heavy Duty Custodian </t>
  </si>
  <si>
    <t xml:space="preserve"> Must be able to work outdoors (exposed to natures elements, for extended periods of time.) Must be able to lift at least 50lbs or more. Must be able to work early mornings, weekends, and holidays. </t>
  </si>
  <si>
    <t>Housing is optional at the amount of one hundred dollars ($100) per month for housing costs. Medical insurance also optional.</t>
  </si>
  <si>
    <t>C-500-21113-252301</t>
  </si>
  <si>
    <t>Let's Go Tour Company</t>
  </si>
  <si>
    <t>Sea-touch</t>
  </si>
  <si>
    <t>Beach Side, Fiesta Resort &amp; Spa Saipan</t>
  </si>
  <si>
    <t>2F-POI Bldg, GSE Area, International Terminal Lp, I'Fadang</t>
  </si>
  <si>
    <t>Animal Control Workers</t>
  </si>
  <si>
    <t>P-500-21085-176080</t>
  </si>
  <si>
    <t>Animal Attendant</t>
  </si>
  <si>
    <t>KNOWLEDGE OF PRINCIPLES AND PROCESSES FOR PROVIDING CUSTOMER AND PERSONAL SERVICES. THIS INCLUDES CUSTOMER NEEDS ASSESSMENT, MEETING QUALITY STANDARDS FOR SERVICES, AND EVALUATION OF CUSTOMER SATISFACTION. KNOWLEDGE OF LAWS, LEGAL CODES, COURT PROCEDURES, PRECEDENTS, GOVERNMENT REGULATIONS, EXECUTIVE ORDERS, AGENCY RULES, AND THE DEMOCRATIC POLITICAL PROCESS. KNOWLEDGE OF RELEVANT EQUIPMENT, POLICIES, PROCEDURES, AND STRATEGIES TO PROMOTE EFFECTIVE LOCAL, STATE, OR NATIONAL SECURITY OPERATIONS FOR THE PROTECTION OF PEOPLE, DATA, PROPERTY, AND INSTITUTIONS. USING LOGIC AND REASONING TO IDENTIFY THE STRENGTHS AND WEAKNESSES OF ALTERNATIVE SOLUTIONS, CONCLUSIONS OR APPROACHES TO PROBLEMS. LIFEGUARD, AND FIRST-AID AND CPR CERTIFICATIONS.</t>
  </si>
  <si>
    <t>ceti.hr@saipan.travel</t>
  </si>
  <si>
    <t>C-500-21139-324725</t>
  </si>
  <si>
    <t>MJD Corporation</t>
  </si>
  <si>
    <t>MJD Construction</t>
  </si>
  <si>
    <t>As Perdido, Chalan Piao</t>
  </si>
  <si>
    <t>P.O. Box 505647</t>
  </si>
  <si>
    <t>Mayon</t>
  </si>
  <si>
    <t>mjdcorporation.spn@gmail.com</t>
  </si>
  <si>
    <t>P-500-21076-152303</t>
  </si>
  <si>
    <t>Employment Certificate applied equally to both the U.S. workers and foreign workers.</t>
  </si>
  <si>
    <t>Chapter 2 and fica</t>
  </si>
  <si>
    <t>C-500-21166-397576</t>
  </si>
  <si>
    <t>HECTOR T. SEVILLA</t>
  </si>
  <si>
    <t>HTS CONSTRUCTION/ HTS MANPOWER SERVICES</t>
  </si>
  <si>
    <t>P.O. BOX 10001 PMB 727</t>
  </si>
  <si>
    <t>CHINATOWN</t>
  </si>
  <si>
    <t>SEVILLA</t>
  </si>
  <si>
    <t>HECTOR</t>
  </si>
  <si>
    <t>TABTAB</t>
  </si>
  <si>
    <t>OWNER/GENERAL MANAGER</t>
  </si>
  <si>
    <t>htsconstructionspn@gmail.com</t>
  </si>
  <si>
    <t>P-500-21060-108186</t>
  </si>
  <si>
    <t>MAIDS &amp; HOUSEKEEPING CLEANER</t>
  </si>
  <si>
    <t>A housekeeper must be detail-oriented at their job, and must know the basic cleaning method like sweeping, mopping, vacuuming and polishing etc. and use of cleaning materials.</t>
  </si>
  <si>
    <t>FICA TAX / SS MED / CNMI TAX and other TAX applicable</t>
  </si>
  <si>
    <t>C-500-21157-372829</t>
  </si>
  <si>
    <t>Sawatdee Thai Massage</t>
  </si>
  <si>
    <t>P.O. Box 10001, PMB 807</t>
  </si>
  <si>
    <t xml:space="preserve">Corner of Palm Ave and Royal Palm St. Garapan, Suite 101 </t>
  </si>
  <si>
    <t>Thompson</t>
  </si>
  <si>
    <t xml:space="preserve">Scot </t>
  </si>
  <si>
    <t xml:space="preserve">Ledrew </t>
  </si>
  <si>
    <t>Corner of Palm Ave and Royal Palm St. Garapan, Suite 101</t>
  </si>
  <si>
    <t>sawatdeesaipan@gmail.com</t>
  </si>
  <si>
    <t>P-500-21066-126559</t>
  </si>
  <si>
    <t>Masseuse</t>
  </si>
  <si>
    <t xml:space="preserve">None
</t>
  </si>
  <si>
    <t>Corner Palm Ave and Royal Palm St. Garapan, Suite 101</t>
  </si>
  <si>
    <t>SAWATDEESAIPAN@GMAIL.COM</t>
  </si>
  <si>
    <t>C-500-21193-455362</t>
  </si>
  <si>
    <t>IGNACIO KING QUICHOCHO</t>
  </si>
  <si>
    <t>QUICHOCHO ENTERPRISES</t>
  </si>
  <si>
    <t>PO BOX 520210</t>
  </si>
  <si>
    <t>QUICHOCHO</t>
  </si>
  <si>
    <t>IGNACIO</t>
  </si>
  <si>
    <t>KING</t>
  </si>
  <si>
    <t>ikequichocho96950@gmail.com</t>
  </si>
  <si>
    <t>P-500-21160-381344</t>
  </si>
  <si>
    <t>KERIDAS RESTAURANT &amp; BBQ HOUSE</t>
  </si>
  <si>
    <t>C-500-21175-423217</t>
  </si>
  <si>
    <t>CELANPS ENTERPRISES</t>
  </si>
  <si>
    <t>PO box 503540</t>
  </si>
  <si>
    <t xml:space="preserve">PROPRIETOR </t>
  </si>
  <si>
    <t>PO BOX 503540</t>
  </si>
  <si>
    <t>P-500-21142-335965</t>
  </si>
  <si>
    <t>AT LEAST 1 YEAR OF BUILDING MAINTENANCE EXPERIENCE
ABILIT
Y TO WORK EVENINGS AND WEEKENDS AS ASSIGNED
WILLINGNESS TO INSPECT AND EVALUATE ALL MECHANICAL ASPECTS OF THE BUILDING
MUST HAVE THE ABILITY TO CLIMB HEIGHTS, LIFT UP TO 60 LBS. AND CLIMB ONTO LADDERS</t>
  </si>
  <si>
    <t>CELNAPS GREEN BLDG JUDGEWAY ST CHINATOWN</t>
  </si>
  <si>
    <t>ALL APPLICABLE CNMI AND FEDERAL TAX DEDUCTIONS</t>
  </si>
  <si>
    <t>C-500-21138-320909</t>
  </si>
  <si>
    <t>S C Y CO., LTD,</t>
  </si>
  <si>
    <t>BOSS KARAOKE</t>
  </si>
  <si>
    <t>COFFEE TREE DRIVE, GARAPAN VILLAGE</t>
  </si>
  <si>
    <t>PMB 329 BOX 10000</t>
  </si>
  <si>
    <t>DU</t>
  </si>
  <si>
    <t>YOUNG</t>
  </si>
  <si>
    <t>P-500-20357-974343</t>
  </si>
  <si>
    <t>WITH EMPLOYMENT CERTIFICATION OF 12 MONTHS WORK EXPERIENCE.</t>
  </si>
  <si>
    <t>An overtime rate of x 1.5% in excess of 40 hours a week</t>
  </si>
  <si>
    <t>State Salary tax and SS and Medicare tax</t>
  </si>
  <si>
    <t>YOU</t>
  </si>
  <si>
    <t>C-500-21191-454944</t>
  </si>
  <si>
    <t>Ester F. Sablan</t>
  </si>
  <si>
    <t>JMILYNN MANPOWER SERVICES</t>
  </si>
  <si>
    <t>P.O. BOX 504284</t>
  </si>
  <si>
    <t>ESTER</t>
  </si>
  <si>
    <t>F.</t>
  </si>
  <si>
    <t>BUSINESS OWNER</t>
  </si>
  <si>
    <t>ester.sablan@gmail.com</t>
  </si>
  <si>
    <t>P-500-21162-389166</t>
  </si>
  <si>
    <t>HAIRDRESSER, HAIRSTYLIST</t>
  </si>
  <si>
    <t>Garapan Street</t>
  </si>
  <si>
    <t>Garapan Village</t>
  </si>
  <si>
    <t>Cnmi Tax and Federal Tax</t>
  </si>
  <si>
    <t>C-500-21175-423105</t>
  </si>
  <si>
    <t>MMR Consultancy Services Inc</t>
  </si>
  <si>
    <t xml:space="preserve">PO Box 5403 CHRB </t>
  </si>
  <si>
    <t>As Per Dido</t>
  </si>
  <si>
    <t>Sanciangco</t>
  </si>
  <si>
    <t>Mary Jane</t>
  </si>
  <si>
    <t>Canoza</t>
  </si>
  <si>
    <t>PO Box 5403 CHRB</t>
  </si>
  <si>
    <t>mmrconsultancyservices.spn@gmail.com</t>
  </si>
  <si>
    <t>P-500-20287-876635</t>
  </si>
  <si>
    <t>Maintenance and Repair, General</t>
  </si>
  <si>
    <t xml:space="preserve">EQUIPMENT MAINTENANCE PERFORMING ROUTINE MAINTENANCE ON EQUIPMENT AND DETERMINING WHEN AND WHAT KIND OF MAINT
ENANCE IS NEEDED
REPAIRING REPAIRING MACHINES OR SYSTEMS USING THE NEEDED TOOLS.
TROUBLESHOOTING DETERMINING
CAUSES OF OPERATING ERRORS AND DECIDING WHAT TO DO ABOUT IT.
EQUIPMENT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OPERATION MONITORING WATCHING GAUGES,
DIALS, OR OTHER INDICATORS TO MAKE SURE A MACHINE IS WORKING PROPERLY.
ACTIVE LEARNING UNDERSTANDING THE IMPLICATIONS OF NEW INFORMATION FOR BOTH CURRENT AND FUTURE PROBLEM-SOLVING AND DECISION-MAKING.
</t>
  </si>
  <si>
    <t>withholding and federal tax return</t>
  </si>
  <si>
    <t>C-500-21154-367743</t>
  </si>
  <si>
    <t>FRANCISCO M. ATALIG</t>
  </si>
  <si>
    <t>P-500-21068-130393</t>
  </si>
  <si>
    <t>HELPERS-PRODUCTION WORKER</t>
  </si>
  <si>
    <t>Knowledge in machine and tools  including their designs, uses, repairs and maintenance.</t>
  </si>
  <si>
    <t>C-500-21163-392670</t>
  </si>
  <si>
    <t>E SUPPLY ENTERPRISE</t>
  </si>
  <si>
    <t>P.O.BOX 506557</t>
  </si>
  <si>
    <t>BARTOLOME</t>
  </si>
  <si>
    <t>DANDAN VILLAGE</t>
  </si>
  <si>
    <t>e_supplyenterprise@yahoo.com</t>
  </si>
  <si>
    <t>P-500-21084-172934</t>
  </si>
  <si>
    <t>FOOD PREAPARATION AND SERVING RELATED WORKERS, ALL OTHER</t>
  </si>
  <si>
    <t>COOKING, SERVING FOOD &amp; DRINK, WAITER/WAITRESS.</t>
  </si>
  <si>
    <t>SOCIAL SECURITY AND MEDICARE TAXES, CHAPTER 2 AND CHAPTER 7 TAXES</t>
  </si>
  <si>
    <t>https://www.marianaslabor.net/jva</t>
  </si>
  <si>
    <t>C-500-21157-372769</t>
  </si>
  <si>
    <t>COLORFUL CORP.</t>
  </si>
  <si>
    <t>SAIPAN FRESH MARKET</t>
  </si>
  <si>
    <t>STEPHANSON</t>
  </si>
  <si>
    <t xml:space="preserve">SIDNEY </t>
  </si>
  <si>
    <t>GESTUR</t>
  </si>
  <si>
    <t>colorfulcorpmarker@gmail.com</t>
  </si>
  <si>
    <t>P-500-21096-199360</t>
  </si>
  <si>
    <t>At least 12 months  repair working experience in the store or market.</t>
  </si>
  <si>
    <t>C-500-21151-357138</t>
  </si>
  <si>
    <t>United Printer</t>
  </si>
  <si>
    <t>Printing Services/Sign Manufacturer</t>
  </si>
  <si>
    <t>P.O. BOX 8065 SVRB</t>
  </si>
  <si>
    <t>Luis S. Cabrera Building, Chalan Piao</t>
  </si>
  <si>
    <t>Teregeyo</t>
  </si>
  <si>
    <t>Roselia</t>
  </si>
  <si>
    <t>Cambronero</t>
  </si>
  <si>
    <t>Proprietor</t>
  </si>
  <si>
    <t>Luis S. Cabrera Building</t>
  </si>
  <si>
    <t>unitedprinters514@gmail.com</t>
  </si>
  <si>
    <t>Graphic Designers</t>
  </si>
  <si>
    <t>P-500-21097-203472</t>
  </si>
  <si>
    <t>GRAPHIC ARTS DESIGNER</t>
  </si>
  <si>
    <t>Knowledge of layouts and graphic fundamental.</t>
  </si>
  <si>
    <t>All mandated CNMI and federal payroll taxes</t>
  </si>
  <si>
    <t>unitedprinter514@gmail.com</t>
  </si>
  <si>
    <t>C-500-21158-373052</t>
  </si>
  <si>
    <t>MECHILLE CORPORATION</t>
  </si>
  <si>
    <t>TONGYANG CARPET &amp; BIF FURNITURE</t>
  </si>
  <si>
    <t>P O BOX 501568</t>
  </si>
  <si>
    <t>COR. MONSIGNOR ROAD</t>
  </si>
  <si>
    <t>JAE GYU</t>
  </si>
  <si>
    <t>mechillecorporation@gmail.com</t>
  </si>
  <si>
    <t>P-500-21128-297844</t>
  </si>
  <si>
    <t>SALES REPRESENTATIVE</t>
  </si>
  <si>
    <t>1)  Must have the ability/strategy technique in selling the products offered.
2) Have the knowledge in providing the customers queries pertaining the product offered.
3) Knows how to deal/meet the customers satisfaction.
4) Knows how to prepare report using computer software.
5) Can meet monthly sales target.
6) Have a CNMI Driver License applied to both U.S. workers or CW-1worker.</t>
  </si>
  <si>
    <t>KANNAT TABLA VILLAGE, P O BOX 501568</t>
  </si>
  <si>
    <t>ALL LOCAL WITHHOLDING TAXES</t>
  </si>
  <si>
    <t>C-500-21161-385215</t>
  </si>
  <si>
    <t>JET HOLDING COMPANY</t>
  </si>
  <si>
    <t>J'S RESTAURANT I &amp; II, SAIPAN BOWLING CENTER</t>
  </si>
  <si>
    <t>JUAN</t>
  </si>
  <si>
    <t>jet.acctg@pticom.com</t>
  </si>
  <si>
    <t>P-500-21112-248195</t>
  </si>
  <si>
    <t>BOWLING PINSETTER</t>
  </si>
  <si>
    <t>2 years work related experience.  Ability to work under pressure.  Must be of good moral character and passion for work.  Ability to get along well with others</t>
  </si>
  <si>
    <t>C-500-21162-389032</t>
  </si>
  <si>
    <t>P-500-21112-248196</t>
  </si>
  <si>
    <t>DISHWASHER</t>
  </si>
  <si>
    <t xml:space="preserve">3 Months work related experience.  Willing to work flexible/graveyard rotating shift.  Ability to work under pressure.  </t>
  </si>
  <si>
    <t>C-500-21168-408370</t>
  </si>
  <si>
    <t>RENATO IGLESIAS</t>
  </si>
  <si>
    <t>MANPOWER SERVICE</t>
  </si>
  <si>
    <t>CHALAN PALE ARNOLD CHALAN LAULAU</t>
  </si>
  <si>
    <t>RENATO</t>
  </si>
  <si>
    <t>CHALAN LAULAU CHALAN PALE ARNOLD</t>
  </si>
  <si>
    <t>renatoiglesias670@gmail.com</t>
  </si>
  <si>
    <t>P-500-21130-301623</t>
  </si>
  <si>
    <t>NO SPECIAL SKILLS REQUIRED</t>
  </si>
  <si>
    <t>C-500-21175-422949</t>
  </si>
  <si>
    <t>NEW LIFE CORPORATION</t>
  </si>
  <si>
    <t>YOUNG'S WHOLESALE</t>
  </si>
  <si>
    <t>P.O. BOX 504000</t>
  </si>
  <si>
    <t>AHN</t>
  </si>
  <si>
    <t>HOON</t>
  </si>
  <si>
    <t>Sales Representatives, Wholesale and Manufacturing, Technical and Scientific Products</t>
  </si>
  <si>
    <t>P-500-21086-179477</t>
  </si>
  <si>
    <t>Understanding of the sales process and dynamics. Knowledge in written and verbal communication. Customer service skills to listen to the concerns of a customer and be able to address their needs. Confidence and strong self-assureds to succeed in cold-calling customers and making a sale.</t>
  </si>
  <si>
    <t>CHALAN TUN JOAQUIN DOI, FINASISU VILLAGE</t>
  </si>
  <si>
    <t>C-500-21175-423061</t>
  </si>
  <si>
    <t>JM ENT., INC.</t>
  </si>
  <si>
    <t>9 ELEVEN RESTOBAR, TECH AUTO SHOP</t>
  </si>
  <si>
    <t>P.O. BOX 503589</t>
  </si>
  <si>
    <t>SAVELLANO</t>
  </si>
  <si>
    <t>JESSIE JOJO</t>
  </si>
  <si>
    <t>jm_ent.inc@yahoo.com</t>
  </si>
  <si>
    <t>P-500-21138-321006</t>
  </si>
  <si>
    <t>BASIC KNOWLEDGE EITHER IN MECHANICAL, ELECTRICAL AND REFRIGERANT OR AS GENERAL REPAIR WORKER</t>
  </si>
  <si>
    <t>LOCAL WITHHOLDING TAX, FICA EMPLOYEES SHARE</t>
  </si>
  <si>
    <t>C-500-21151-356431</t>
  </si>
  <si>
    <t>KAUTZ GLASS COMPANY INC</t>
  </si>
  <si>
    <t>Ufa street</t>
  </si>
  <si>
    <t>Lower base</t>
  </si>
  <si>
    <t>KAUTZ</t>
  </si>
  <si>
    <t>UFA STREET LOWER BASE</t>
  </si>
  <si>
    <t>kautzglasscompany@yahoo.com</t>
  </si>
  <si>
    <t>P-500-21100-214342</t>
  </si>
  <si>
    <t>MAID</t>
  </si>
  <si>
    <t>Knowledge in using cleaning equipment such as vacuum cleaners.</t>
  </si>
  <si>
    <t>UFA ST LOWER BASE</t>
  </si>
  <si>
    <t>C-500-21217-503254</t>
  </si>
  <si>
    <t>Neal B Eisgrou</t>
  </si>
  <si>
    <t>JC Cafe Restaurant and Karaoke Lounge</t>
  </si>
  <si>
    <t>Lot 003T57</t>
  </si>
  <si>
    <t>Eisgrou</t>
  </si>
  <si>
    <t>Neal</t>
  </si>
  <si>
    <t>808 SW 17th St</t>
  </si>
  <si>
    <t>Fort Lauderdale</t>
  </si>
  <si>
    <t>jccafe@ymail.com</t>
  </si>
  <si>
    <t>P-500-21187-444874</t>
  </si>
  <si>
    <t>CNMI TAX, FICA TAX</t>
  </si>
  <si>
    <t>C-500-21195-460194</t>
  </si>
  <si>
    <t>P-500-21161-384893</t>
  </si>
  <si>
    <t>SCUBA DIVING INSTRUCTOR</t>
  </si>
  <si>
    <t>MANGO RESORT KOBLERVILLE SAIPAN</t>
  </si>
  <si>
    <t>C-500-21193-455351</t>
  </si>
  <si>
    <t>GRD FLR HOME VIDEO BLDG  GARAPAN BEACH ROAD</t>
  </si>
  <si>
    <t>P-500-21158-373197</t>
  </si>
  <si>
    <t>HAIRSTYLIST</t>
  </si>
  <si>
    <t>Creative in hairstyling according to clients' needs and wants. 12 months experience as hairstylist/hairdresser</t>
  </si>
  <si>
    <t>All applicable CNMI an federal tax deductions</t>
  </si>
  <si>
    <t>C-500-21215-497630</t>
  </si>
  <si>
    <t>Saipan Hotel Corporation</t>
  </si>
  <si>
    <t>Grandvrio Resort Saipan</t>
  </si>
  <si>
    <t>Beach Road, Garapan</t>
  </si>
  <si>
    <t>P.O.Box 500338</t>
  </si>
  <si>
    <t>MASUMOTO</t>
  </si>
  <si>
    <t>YUMI</t>
  </si>
  <si>
    <t>Human Resources Manager</t>
  </si>
  <si>
    <t>masumoto@grandvrio-saipan.com</t>
  </si>
  <si>
    <t>P-500-21183-441377</t>
  </si>
  <si>
    <t>Training in vocational schools, a culinary related or equivalent.  Minimum 1 year work experience in food preparation and cooking with good standards required, preferably in a large-volume full service hotel. Must have knowledge about international cuisine. The position requires examination and clearances for Food Handlers certificate before hire. Ability to use equipment/materials properly and adhere to safety procedures. Concentration, alertness and attention to detail required. Ability to read, write in English and perform basic mathematical calculations. Ability to function, work and communicate well in a team effectively. Regular attendance required. Ability to work a flexible schedule including weekends and holidays.</t>
  </si>
  <si>
    <t>One Duty Meal, Medical Benefit</t>
  </si>
  <si>
    <t>C-500-21183-441821</t>
  </si>
  <si>
    <t>5 STAR G CORPORATION</t>
  </si>
  <si>
    <t>PO BOX 503105 CK</t>
  </si>
  <si>
    <t>BUNINAS ST AFETNA RD SAN ANTONIO</t>
  </si>
  <si>
    <t>GALANG</t>
  </si>
  <si>
    <t>ANGELITO</t>
  </si>
  <si>
    <t>PO BOX 503105</t>
  </si>
  <si>
    <t>corporation.5stargspn@gmail.com</t>
  </si>
  <si>
    <t>P-500-21153-361094</t>
  </si>
  <si>
    <t>MINIMUM OF 12 MONTHS EXPERIENCE AS GENERAL MAINTENANCE, KNOWLEDGEABLE IN ALL MAINTENANCE WORK, INCLUDING ELECTRICAL AND OTHER DRAFTING
WORKS, NO CRIMINAL RECORDS-- BACKGROUND CHECKING WILL BE APPLICABLE TO ALL APPLICANTS REGARDLESS OF GENDER AGE, NATIONALITY  OR STATUS</t>
  </si>
  <si>
    <t>ALL APPLICABLE  CNMI AND FEDERAL TAX DEDUCTIONS</t>
  </si>
  <si>
    <t>C-500-21133-309600</t>
  </si>
  <si>
    <t>JOONG ANG CO., LTD.</t>
  </si>
  <si>
    <t>CAFE JUDY'S</t>
  </si>
  <si>
    <t>P.O. BOX 503424</t>
  </si>
  <si>
    <t>SEUNG BAEG</t>
  </si>
  <si>
    <t>spn2005corp@yahoo.com</t>
  </si>
  <si>
    <t>P-500-21086-179406</t>
  </si>
  <si>
    <t>WAITRESS</t>
  </si>
  <si>
    <t xml:space="preserve">Must be legal age to serve alcohol beverages. Must have a food handler certificate for food safety applied equally for both US citizen and CW1 workers. Must have clear written and verbal communication skills. Can carry out the functions of the job description. Must be responsible in handle cash transactions. Able to coordinate needs for all tables within their station. </t>
  </si>
  <si>
    <t>CHALAN MSGR. MARTINEZ, AS LITO VILLAGE</t>
  </si>
  <si>
    <t>C-500-21180-431511</t>
  </si>
  <si>
    <t>Asiana Manpower Services</t>
  </si>
  <si>
    <t>Texas Road, Chalan Kanoa Village</t>
  </si>
  <si>
    <t>PMB 280 Box 10005</t>
  </si>
  <si>
    <t>PAUL RICHARD</t>
  </si>
  <si>
    <t>P-500-21131-301979</t>
  </si>
  <si>
    <t>Skills in Bookkeeping, Auditing. Must have Employment Certificate at least 36 months as a Accountant.
NOTE: This pre-requisite applies to BOTH CW-1 Workers and US Workers</t>
  </si>
  <si>
    <t>In excess of 40 hours per week the rate will be overtime rate (Basic Rate x 1.5)</t>
  </si>
  <si>
    <t>CNMI Withholding Tax, FICA Tax</t>
  </si>
  <si>
    <t>C-500-21162-389071</t>
  </si>
  <si>
    <t>ELIZABETH H. TENORIO</t>
  </si>
  <si>
    <t>Driver/Sales Workers</t>
  </si>
  <si>
    <t>P-500-21120-273313</t>
  </si>
  <si>
    <t>DRIVER/SALES WORKER</t>
  </si>
  <si>
    <t xml:space="preserve">12 months work related experience required. Must be proficient in mathematical calculations. Must be able to speak and communicate clearly. Must have a valid CNMI driver's license and possess a good driving record. Must be able to work flexible hours. </t>
  </si>
  <si>
    <t>Mandatory CNMI &amp; Federal taxes</t>
  </si>
  <si>
    <t>C-500-21149-355649</t>
  </si>
  <si>
    <t>CHRISTOPHER LLC</t>
  </si>
  <si>
    <t>AHBHU AUTO CARE CENTER</t>
  </si>
  <si>
    <t>P.O. BOX 506377</t>
  </si>
  <si>
    <t>AIRPORT ROAD, DANDAN VILLAGE</t>
  </si>
  <si>
    <t>JAKOSALEM</t>
  </si>
  <si>
    <t>MA SANDRA TERESITA</t>
  </si>
  <si>
    <t>AUTHORIZED PERSON</t>
  </si>
  <si>
    <t>christopherllc.spn@gmail.com</t>
  </si>
  <si>
    <t>P-500-21072-144747</t>
  </si>
  <si>
    <t>AIRPORT ROAD, DANDAN VILAGE</t>
  </si>
  <si>
    <t>WITHHOLDING TAXES, MED AND SS FICA TAX</t>
  </si>
  <si>
    <t>C-500-21182-439235</t>
  </si>
  <si>
    <t>Asia Pacific Hotels Inc.</t>
  </si>
  <si>
    <t>Century Hotel</t>
  </si>
  <si>
    <t>Century Hotel, Chalan Pale Arnold Road</t>
  </si>
  <si>
    <t>International Terminal Lp, I'Fadang</t>
  </si>
  <si>
    <t>2nd Floor, POI Building, GSE Area</t>
  </si>
  <si>
    <t>P-500-21085-176107</t>
  </si>
  <si>
    <t>General Maintenance Worker</t>
  </si>
  <si>
    <t>Must have common knowledge of the use of hand tools, power tools, and maintenance equipment. Must be able to work nights, weekends, and holidays. Must be able to work during inclement weather.</t>
  </si>
  <si>
    <t>CNMI and Federal Taxes, share in medical insurance and 401(k) retirement plan, if applicable</t>
  </si>
  <si>
    <t>C-500-21168-406233</t>
  </si>
  <si>
    <t>ISLANDS' TRIO JOE &amp; DUO L-PRINCESS COMPANY, LLC</t>
  </si>
  <si>
    <t>CHOW TIME RESTAURANT AND CATERING</t>
  </si>
  <si>
    <t>PO BOX 10001, PMB97</t>
  </si>
  <si>
    <t>99 CENTS BLDG., MIDDLE RD., GARAPAN</t>
  </si>
  <si>
    <t>GUANCIA</t>
  </si>
  <si>
    <t>ANNA LIZA</t>
  </si>
  <si>
    <t>ALCANTARA</t>
  </si>
  <si>
    <t>PO BOX 10001, PMB 97</t>
  </si>
  <si>
    <t>MIDDLE RD., GARAPAN</t>
  </si>
  <si>
    <t>islandstrio2015@gmail.com</t>
  </si>
  <si>
    <t>P-500-21085-176331</t>
  </si>
  <si>
    <t>1 YEAR EXPERIENCE AS A COOK IN INTERNATIONAL CUISINE IS REQUIRED AND PREFERABLY FROM A HIGH VOLUME RESTAURANT. MUST HAVE PROBLEM SOLVING SKILLS AND ORGANIZED. MUST BE ABLE TO WORK UNDER PRESSURE AND ADAPTABLE TO LAST MINUTE PREPARATION. ABLE TO WORK A FLEXIBLE SCHEDULE INCLUDING EARLY MORNING HOURS, NIGHTS, WEEKENDS AND HOLIDAYS.</t>
  </si>
  <si>
    <t>CHOW TIME RESTAURANT, G/F 99 CENTS BLDG.</t>
  </si>
  <si>
    <t>MIDDLE ROAD, GARAPAN</t>
  </si>
  <si>
    <t>ALL FEDERAL TAXES AND CNMI TAXES</t>
  </si>
  <si>
    <t>C-500-21160-383480</t>
  </si>
  <si>
    <t>FOUR SEASONS INTERNATIONAL CORPORATION</t>
  </si>
  <si>
    <t>Queen's Restaurant &amp; Karaoke Bar</t>
  </si>
  <si>
    <t>PO BOX 495 ONE BROADWAY STREET</t>
  </si>
  <si>
    <t>san jose village</t>
  </si>
  <si>
    <t>tinian</t>
  </si>
  <si>
    <t>HOM</t>
  </si>
  <si>
    <t>BRIAN</t>
  </si>
  <si>
    <t>NOEL</t>
  </si>
  <si>
    <t>xuan-meihua@hotmail.com</t>
  </si>
  <si>
    <t>P-500-21093-195613</t>
  </si>
  <si>
    <t>C-500-21166-397486</t>
  </si>
  <si>
    <t>ALFREDO J. CABAEL</t>
  </si>
  <si>
    <t>KAUILA ENTERPRISE PROFESSIONAL SERVICES</t>
  </si>
  <si>
    <t>PO BOX 505053</t>
  </si>
  <si>
    <t>STE 201 LANGSE STREET</t>
  </si>
  <si>
    <t>CABAEL</t>
  </si>
  <si>
    <t>ALFREDO</t>
  </si>
  <si>
    <t>JAVIER</t>
  </si>
  <si>
    <t>SOLE PROPRIETOR/PRESIDENT</t>
  </si>
  <si>
    <t>aljcabael@gmail.com</t>
  </si>
  <si>
    <t>P-500-21137-317220</t>
  </si>
  <si>
    <t xml:space="preserve">KNOWLEDGE OF SUPPLIES, EQUIPMENT, AND/OR SERVICES ORDERING AND INVENTORY CONTROL. ABILITY TO FOLLOW ROUTINE VERBAL AND WRITTEN INSTRUCTIONS. ABILITY TO READ AND WRITE. ABILITY TO UNDERSTAND AND FOLLOW SAFETY PROCEDURES. ABILITY TO SAFELY USE CLEANING EQUIPMENT AND SUPPLIES. ABILITY TO LIFT AND MANIPULATE HEAVY OBJECTS OF UP TO 15LBS. KNOWLEDGE OF FOOD SERVICE LINES SET-UP AND TEMPERATURE REQUIREMENTS. SKILL IN COOKING AND PREPARING VARIETY OF FOODS. KNOWLEDGE OF FOOD PREPARATION AND PRESENTATION METHODS, TECHNIQUES AND QUALITY STANDARDS. MUST BE ABLE TO OBTAIN FOOD HANDLER CERTIFICATION(FOR RENEWAL ONLY, NEW EMPLOYMENT NOT REQUIRED). MUST BE ABLE TO WORK ON FLEXIBLE HOURS INCLUDING WEEKENDS, HOLIDAYS, AND NIGHT SHIFTS. MUST AGREE TO A POST- OFFER, PRE-EMPLOYMENT DRUG SCREENING TEST. DRUG SCREENING TEST WHICH WILL APPLY EQUALLY TO U.S. WORKERS AND CW-1 WORKERS. </t>
  </si>
  <si>
    <t>STE 201 LANGSE  STREET</t>
  </si>
  <si>
    <t>C-500-21177-428115</t>
  </si>
  <si>
    <t>MOTION AUTOMOTIVE REPAIR CENTER INC.</t>
  </si>
  <si>
    <t>MOTION AUTO SHOP;R&amp;D CONTRUCTION;R&amp;D MANPOWER SERVICES</t>
  </si>
  <si>
    <t>PUMPKIN ST., CHALAN LAU LAU</t>
  </si>
  <si>
    <t>66-0504723</t>
  </si>
  <si>
    <t>BATALLONES</t>
  </si>
  <si>
    <t>PRADO</t>
  </si>
  <si>
    <t>motionrepairshop@gmail.com</t>
  </si>
  <si>
    <t>P-500-21107-233823</t>
  </si>
  <si>
    <t xml:space="preserve">MUST BE A GRADUTE OF BACHELOR OF SCIENCE IN ACCOUNTANCY WITH AT LEAST TWO (2) YEARS WORKING EXPERIENCE IN OVERALL ACCOUNTING FUNCTION. ABLE TO WORK INDEPENDENTLY, PROFICIENCY IN MICROSOFT APPLICATION. ABILITY TO COMMUNICATE EFFECTIVELY BOTH ORALLY AND IN WRITING. </t>
  </si>
  <si>
    <t>ALL APPLICABLE CNMI &amp; FEDERAL TAXES</t>
  </si>
  <si>
    <t>JAMILANO</t>
  </si>
  <si>
    <t>NELSON</t>
  </si>
  <si>
    <t>Z</t>
  </si>
  <si>
    <t>MOTION AUTOMOTIVE REPAIR CENTER, INC.</t>
  </si>
  <si>
    <t>ESLABAN</t>
  </si>
  <si>
    <t>CARLOS JR.</t>
  </si>
  <si>
    <t>Architectural Drafters</t>
  </si>
  <si>
    <t>At least 12 months working experience. High school graduate or equivalent. Know how to use and operate CAD equipment to produce design. Knowledge in drawing, interior and exterior designs. Know how to analyze building codes and site requirements. Knowledge in design techniques, tools and principle.</t>
  </si>
  <si>
    <t>C-500-21201-471712</t>
  </si>
  <si>
    <t>World Corporation</t>
  </si>
  <si>
    <t>Saipan World Resort</t>
  </si>
  <si>
    <t>PO Box 500066</t>
  </si>
  <si>
    <t>Ham</t>
  </si>
  <si>
    <t>Jun</t>
  </si>
  <si>
    <t>junham@hanwha.com</t>
  </si>
  <si>
    <t>P-500-21158-373007</t>
  </si>
  <si>
    <t>Baker</t>
  </si>
  <si>
    <t>Food Handler Certification</t>
  </si>
  <si>
    <t>Beach Road Susupe</t>
  </si>
  <si>
    <t>FICA, Chapter 2, and Chapter 7</t>
  </si>
  <si>
    <t>MAINTENANCE REPAIR WORKERS, GENERAL</t>
  </si>
  <si>
    <t>AIC MARIANAS, INC.</t>
  </si>
  <si>
    <t>PMB 564, PPP BOX 10000</t>
  </si>
  <si>
    <t>STEWART</t>
  </si>
  <si>
    <t>HENRY</t>
  </si>
  <si>
    <t>saipan@aicconstruction.com</t>
  </si>
  <si>
    <t>JANET</t>
  </si>
  <si>
    <t>2ND FLOOR, D' TORRES BUILDING, MIDDLE ROAD</t>
  </si>
  <si>
    <t>JANETHANKING@GMAIL.COM</t>
  </si>
  <si>
    <t>KING LAW OFFICE, LLC</t>
  </si>
  <si>
    <t>AUTOBODY PAINTER/FENDER REPAIRER</t>
  </si>
  <si>
    <t>WORK-RELATED SKILLS, KNOWLEDGE AND HANDS-ON RELEVANT EXPERIENCE IS REQUIRED. MUST BE WILLING AND ABLE TO WORK FLEXIBLE HOURS</t>
  </si>
  <si>
    <t>AIRPORT ROAD, KOBLERVILLE</t>
  </si>
  <si>
    <t>SAIPAN@AICCONSTRUCTION.COM</t>
  </si>
  <si>
    <t>H.</t>
  </si>
  <si>
    <t>C-500-21216-500536</t>
  </si>
  <si>
    <t>2F-GSE Area, POI Building, International Terminal Lp</t>
  </si>
  <si>
    <t>Saipan International Airport, I'Fadang</t>
  </si>
  <si>
    <t>P-500-21127-294542</t>
  </si>
  <si>
    <t>ASSOCIATE'S DEGREE IN ACCOUNTING, COMMERCE, OR MANAGEMENT. TWO (2) YEARS PRIOR WORK EXPERIENCE AS AN ACCOUNTING ASSISTANT. SKILLED IN THE USE OF VARIOUS OPERATING SYSTEMS: SAP BUSINESS OBJECTS DATA INTEGRATOR, MICROSOFT OUTLOOK, MICROSOFT OFFICE, MICROSOFT WINDOWS, MICROSOFT POWERPOINT, MICROSOFT EXCEL, PAYROLL SOFTWARE, MICROSOFT WORD, AND MICROSOFT INTERNET EXPLORER. KNOWLEDGE OF ARITHMETIC, ALGEBRA, GEOMETRY, CALCULUS, STATISTICS, AND THEIR APPLICATIONS. KNOWLEDGE OF ECONOMIC AND ACCOUNTING PRINCIPLES AND PRACTICES, THE FINANCIAL MARKETS, BANKING AND THE ANALYSIS AND REPORTING OF FINANCIAL DATA. USING MATHEMATICS TO SOLVE PROBLEMS. GIVING FULL ATTENTION TO WHAT OTHER PEOPLE ARE SAYING, TAKING TIME TO UNDERSTAND THE POINTS BEING MADE, ASKING QUESTIONS AS APPROPRIATE, AND NOT INTERRUPTING AT INAPPROPRIATE TIMES. USING LOGIC AND REASONING TO IDENTIFY THE STRENGTHS AND WEAKNESSES OF ALTERNATIVE SOLUTIONS, CONCLUSIONS OR APPROACHES TO PROBLEMS. UNDERSTANDING WRITTEN SENTENCES AND PARAGRAPH S IN WORK RELATED DOCUMENTS. TALKING TO OTHERS TO CONVEY INFORMATION EFFECTIVELY. COMMUNICATING EFFECTIVELY IN WRITING AS APPROPRIATE FOR THE NEEDS OF THE AUDIENCE. MANAGING ONE'S OWN TIME AND THE
TIME OF OTHERS.</t>
  </si>
  <si>
    <t>HEAVY EQUIPMENT OPERATOR</t>
  </si>
  <si>
    <t>KEEBENTTON INTERNATIONAL, INC.</t>
  </si>
  <si>
    <t>SERENITY SALON &amp; SPA</t>
  </si>
  <si>
    <t>micprt@gmail.com</t>
  </si>
  <si>
    <t>COSMETOLOGIST</t>
  </si>
  <si>
    <t>ALL APPLICABLE CNMI AND FEDERAL TAXES</t>
  </si>
  <si>
    <t>C-500-21257-581128</t>
  </si>
  <si>
    <t>DAYAO</t>
  </si>
  <si>
    <t>P-500-21077-155616</t>
  </si>
  <si>
    <t>Some previous work related skill, knowledgeable and experience is usually needed. Must have knowledge in Basic Accounting, computer operation, office machines operation (telephone, facsimile, etc.)  and Microsoft office. Must be able to maintain smile and courteous disposition towards external  and internal customers. Good in customer relation. Must have enough knowledge of areas and district here in Saipan. Can be able to work under pressure. Able to work flexible hours that may include early morning, evenings, weekends, nights and/or holidays. Proof of eligibility are required for both U.S. and Foreign workers.</t>
  </si>
  <si>
    <t>F.I.C.A., MEDICARE, CHAPTER 2 TAXES</t>
  </si>
  <si>
    <t>C-500-20198-717603</t>
  </si>
  <si>
    <t>HONG YE TRADING CO., LTD.</t>
  </si>
  <si>
    <t>AFETNAS ROAD, SAN ANTONIO</t>
  </si>
  <si>
    <t>P-500-20168-655697</t>
  </si>
  <si>
    <t>CIVIL ENGINEERING TECHNICIAN</t>
  </si>
  <si>
    <t xml:space="preserve">24 months of related work experience; Must be knowledgeable in cost estimating, planning, scheduling, site inspection and familiarization of materials, methods and tools involved in construction or repair of  houses or other structures.  </t>
  </si>
  <si>
    <t>AFETNAS ROAD., SAN ANTONIO</t>
  </si>
  <si>
    <t>Employees' Income Taxes as required by Federal and CNMI laws</t>
  </si>
  <si>
    <t>C-500-20197-714691</t>
  </si>
  <si>
    <t>Anthony R. Stearns</t>
  </si>
  <si>
    <t>Wireless Ridge Landscaping</t>
  </si>
  <si>
    <t>PO Box 5006 CHRB</t>
  </si>
  <si>
    <t>Stearns</t>
  </si>
  <si>
    <t>Anthony</t>
  </si>
  <si>
    <t>Richard</t>
  </si>
  <si>
    <t>stearns.tony@yahoo.com</t>
  </si>
  <si>
    <t>P-500-20157-629197</t>
  </si>
  <si>
    <t>Landscaping and Groundskeeping  Workers</t>
  </si>
  <si>
    <t>The applicant should be physically fit and have stamina to stand all kinds of weather. The position spend most of the day on their feet digging, raking, and demanding physical labor.</t>
  </si>
  <si>
    <t>Savannah Road Wireless</t>
  </si>
  <si>
    <t>Capitol Hill</t>
  </si>
  <si>
    <t>Withholding Taxes, FICA &amp; Medicare Contributions</t>
  </si>
  <si>
    <t>steanrs.tony@yahoo.com</t>
  </si>
  <si>
    <t>C-500-20189-698199</t>
  </si>
  <si>
    <t>DONGFANG TRADING CORPORATION</t>
  </si>
  <si>
    <t>SAN ANTONIO MARKET</t>
  </si>
  <si>
    <t>P O BOX 504602</t>
  </si>
  <si>
    <t>HUANG</t>
  </si>
  <si>
    <t>XIUFANG</t>
  </si>
  <si>
    <t xml:space="preserve">P O BOX 504602 </t>
  </si>
  <si>
    <t>xiufang_h@yahoo.com</t>
  </si>
  <si>
    <t>P-500-20147-597193</t>
  </si>
  <si>
    <t>CASHIER</t>
  </si>
  <si>
    <t>BEACH ROAD SAN ANTONIO VILLAGE</t>
  </si>
  <si>
    <t>C-500-20226-766412</t>
  </si>
  <si>
    <t>P-500-20195-709470</t>
  </si>
  <si>
    <t>Technician - Operations</t>
  </si>
  <si>
    <t xml:space="preserve">Two (2) years of technical experience in an automotive repair shop servicing current model vehicles. High School Diploma / GED. Courses in automotive repair or electronics is preferred. ASE certification is preferred. Familiar with electronic control systems, engine components and systems. Aware of small details when inspecting or repairing vehicle systems. Current and valid commercial driver's license (CDL). Able to sit or stand for long periods of time while performing duties. Able to multi-task. Able to work on shifts and be flexible regarding work schedules according to business demands.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</si>
  <si>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C-500-20205-730627</t>
  </si>
  <si>
    <t>SP DANCOE AND ASSOCIATES, LLC</t>
  </si>
  <si>
    <t>P.O. BOX 503922 GUALO RAI</t>
  </si>
  <si>
    <t>DANCOE</t>
  </si>
  <si>
    <t>SONYA</t>
  </si>
  <si>
    <t>PRESIDENT/OWNER</t>
  </si>
  <si>
    <t>spdancoe19@gmail.com</t>
  </si>
  <si>
    <t>P-500-20156-625991</t>
  </si>
  <si>
    <t>ARCHITECTURAL AND CIVIL DRAFTER</t>
  </si>
  <si>
    <t>AUTOCAD OPERATOR;
ARCHITECTURAL, STRUCTURAL, ELECTRICAL, MECHANICAL PLANNING, DESIGN AND COSTING;
KNOWLEDGE IN BUILDING CODES, MATERIALS AND STANDARDS</t>
  </si>
  <si>
    <t>P.O BOX 503922 GUALO RAI</t>
  </si>
  <si>
    <t>SOCIAL SECURITY AND MEDICARE TAXES, CHAPTER 2 AND 7</t>
  </si>
  <si>
    <t>https://marianaslabor.net/jva</t>
  </si>
  <si>
    <t>C-500-20197-714639</t>
  </si>
  <si>
    <t>Jeffrey L. Castelo</t>
  </si>
  <si>
    <t>Marg's Bakery &amp; Kitchen</t>
  </si>
  <si>
    <t>PO Box 506445</t>
  </si>
  <si>
    <t>Castelo</t>
  </si>
  <si>
    <t>Jeffrey</t>
  </si>
  <si>
    <t>Lugue</t>
  </si>
  <si>
    <t>jheffrey1802@gmail.com</t>
  </si>
  <si>
    <t>P-500-20152-614306</t>
  </si>
  <si>
    <t>Dishwasher</t>
  </si>
  <si>
    <t xml:space="preserve">Physical fitness. Dishwashers must be in good physical shape because they transport large racks and heavy dishes all across the kitchen.
Communication skills. Professional kitchens are quite loud and house a large number of people. Dishwashers and other people working in those kitchens must have strong communication skills and the ability to talk to other workers.
Good stamina. Stamina is a must-have in the dishwasher job description because they often work shifts of six to eight hours or longer, and spend those shifts on their feet without many breaks.
Quick to adapt. Dishwashers who are quick to adapt do better because they workers can step into other positions when workers call in sick or do not show up to work.
</t>
  </si>
  <si>
    <t>Rte 309 Gigao Lane</t>
  </si>
  <si>
    <t>Susupe Village</t>
  </si>
  <si>
    <t>C-500-20234-780839</t>
  </si>
  <si>
    <t>TOP DEVELOPMENT, INC.</t>
  </si>
  <si>
    <t>Ladrillo</t>
  </si>
  <si>
    <t>Pedro</t>
  </si>
  <si>
    <t>Saluta</t>
  </si>
  <si>
    <t>Assistant General Manager</t>
  </si>
  <si>
    <t>P-500-20204-728215</t>
  </si>
  <si>
    <t>Experience in waitress or restaurant services, able to accommodate customers request, able to work flexible time.</t>
  </si>
  <si>
    <t>C-500-20310-899824</t>
  </si>
  <si>
    <t>Commonwealth Healthcare Corporation</t>
  </si>
  <si>
    <t>N/a</t>
  </si>
  <si>
    <t>1 Lower Navy Hill Road, Navy Hill</t>
  </si>
  <si>
    <t>P. O. Box 500409</t>
  </si>
  <si>
    <t>Muna</t>
  </si>
  <si>
    <t>Esther</t>
  </si>
  <si>
    <t>Chief Executive Officer</t>
  </si>
  <si>
    <t>chccimmigration@gmail.com</t>
  </si>
  <si>
    <t>Radiologic Technologists</t>
  </si>
  <si>
    <t>P-500-20279-857218</t>
  </si>
  <si>
    <t>Radiology &amp; Xray Technician</t>
  </si>
  <si>
    <t>Associate of Science degree in Radiologic Technology from a recognized/accredited school of Radiology or foreign equivalent and two years of experience. CNMI Professionals License required for all U.S. and foreign workers.</t>
  </si>
  <si>
    <t>Fringe benefits - paid time off &amp; holidays. Optional-medical &amp; dental insurance, life insurance, 401k retirement plan.</t>
  </si>
  <si>
    <t>CNMI Tax, Federal Tax, Medicare and Social Security</t>
  </si>
  <si>
    <t>humanresources@dph.gov.mp</t>
  </si>
  <si>
    <t>www.chcc.gov.mp</t>
  </si>
  <si>
    <t>Vanessa</t>
  </si>
  <si>
    <t>B.</t>
  </si>
  <si>
    <t>vanessa.deleonguerrero@dph.gov.mp</t>
  </si>
  <si>
    <t>C-500-20203-725628</t>
  </si>
  <si>
    <t>Blue Spot Corporation</t>
  </si>
  <si>
    <t>6JMS Sports Bar and Grill</t>
  </si>
  <si>
    <t>Chichirika Ave., Kadena de Amor St</t>
  </si>
  <si>
    <t>P.O. Box 506343, Saipan</t>
  </si>
  <si>
    <t>'N/A'</t>
  </si>
  <si>
    <t>Suguitan</t>
  </si>
  <si>
    <t>Rosalie</t>
  </si>
  <si>
    <t>Singson</t>
  </si>
  <si>
    <t>Chalan Pale Arnold, Middle Road</t>
  </si>
  <si>
    <t>bluespotspn@gmail.com</t>
  </si>
  <si>
    <t>Cooks, Short Order</t>
  </si>
  <si>
    <t>P-500-20165-651512</t>
  </si>
  <si>
    <t>Would be able to provide or get CNMI Food Handler Certificate</t>
  </si>
  <si>
    <t>Chichirika Ave, Kadena de Amor St.</t>
  </si>
  <si>
    <t>Federal and CNMI Taxes</t>
  </si>
  <si>
    <t>C-500-20293-882405</t>
  </si>
  <si>
    <t>P.O. Box 501220</t>
  </si>
  <si>
    <t>Camacho</t>
  </si>
  <si>
    <t>Gary</t>
  </si>
  <si>
    <t>Executive Director</t>
  </si>
  <si>
    <t>gary.camacho@cucgov.org</t>
  </si>
  <si>
    <t>Power Plant Operators</t>
  </si>
  <si>
    <t>P-500-20223-758786</t>
  </si>
  <si>
    <t>Trades Technician: Operator</t>
  </si>
  <si>
    <t>MINIMUM REQUIREMENTS:  High School Diploma, General Education Diploma, or Adult Basic Education. Considerable knowledge in operation, repair, and maintenance of power generating and/or industrial equipment/facilities. Must demonstrate having had (A) 4 years of increasingly responsible experience in a diesel engine power plant operations and (B) those 4 years of increasingly responsible experience are to be performing operator duties. Knowledge of: Applicable Federal, Commonwealth and local laws, codes, regulations and/or ordinances; Mechanical and electrical principles, practices and operations of power plant equipment. Customer service principles; Mathematical concepts; Inventory maintenance practices; Taking equipment readings and maintaining reading data; Inspection procedures; Safety procedures and safe work practices; Modern office technology. Skill in: Performing inspections and analyzing system and equipment data; Interpreting and applying applicable laws, codes, regulations and standard operating procedures; Monitoring plant equipment and making adjustments; Identifying electrical and mechanical issues and recommending or implementing solutions; Initiating requests and trouble calls and providing assistance; Preparing and updating activity logs and status reports; Utilizing a computer and relevant software applications; Utilizing communication an interpersonal skills as applied to interaction with coworkers, supervisor, the general public, and others to sufficiently exchange or convey information and to receive work direction. Able to lift and carry heavy objects of 45 pounds and over, climb ladders, reach above the shoulders, stand, sit, crawl and kneel for prolonged periods and perform repeated bending. Recognize color codes, operate cranes and motor vehicles. Occasionally use solvents, de-greasing agents, or other chemical agents, and be assigned to protracted or irregular hours of work; exposed to dust, oil, grease, constant or excessive noise, vibration, and smoke and gas fumes. Work closely with others and/or alone depending on assigned daily activities. Must be available to work a 24/7 rotation shift to include weekends, holidays and on-call. All applicants may be tested. All applicants are subject to pre-employment drug testing.</t>
  </si>
  <si>
    <t>CUC Main Power Plant</t>
  </si>
  <si>
    <t>www.cucgvo.org</t>
  </si>
  <si>
    <t>C-500-20246-800971</t>
  </si>
  <si>
    <t>KAP SOON CHOI</t>
  </si>
  <si>
    <t>bab restauraNT</t>
  </si>
  <si>
    <t>PMB 320 BOX 10000</t>
  </si>
  <si>
    <t>CHOI</t>
  </si>
  <si>
    <t>KAP SOON</t>
  </si>
  <si>
    <t>KAPSOON.01@YAHOO.COM</t>
  </si>
  <si>
    <t>P-500-20195-709335</t>
  </si>
  <si>
    <t>12 MONTHS EXPERIENCE AS SUPERVISOR</t>
  </si>
  <si>
    <t>bab restaurant BLDG, GARAPAN BEACH ROAD</t>
  </si>
  <si>
    <t>kapsoon.01@yahoo.com</t>
  </si>
  <si>
    <t>na</t>
  </si>
  <si>
    <t>C-500-20228-771063</t>
  </si>
  <si>
    <t>P-500-20196-711925</t>
  </si>
  <si>
    <t>Mason</t>
  </si>
  <si>
    <t xml:space="preserve">High school diploma / GED. Three (3) months of on-the-job experience as a Mason is a minimum requirement for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</si>
  <si>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C-500-20220-756727</t>
  </si>
  <si>
    <t>P.0.BOX 502964 CK</t>
  </si>
  <si>
    <t>P-500-20108-495231</t>
  </si>
  <si>
    <t>C-500-20233-778670</t>
  </si>
  <si>
    <t>SUNLEADER CO., LTD</t>
  </si>
  <si>
    <t>SUNLEADER WHOLESALE</t>
  </si>
  <si>
    <t>PMB 85 BOX 10003</t>
  </si>
  <si>
    <t>CHALAN MONSIGNOR GUERRERO ROAD</t>
  </si>
  <si>
    <t>HUI</t>
  </si>
  <si>
    <t>TAO TSANG</t>
  </si>
  <si>
    <t>CHALAN MONSIGNOR GUERRERO ROAD, LOT # 397-2</t>
  </si>
  <si>
    <t>sunleadersaipan@gmail.com</t>
  </si>
  <si>
    <t>Packers and Packagers, Hand</t>
  </si>
  <si>
    <t>P-500-20135-570118</t>
  </si>
  <si>
    <t>PACKER AND PACKAGER, HAND</t>
  </si>
  <si>
    <t>BEHIND YCO HARDWARE, AS TERLAJE</t>
  </si>
  <si>
    <t>C-500-20223-761147</t>
  </si>
  <si>
    <t>FM MANPOWER/INTELLISOFT</t>
  </si>
  <si>
    <t>P-500-20181-684146</t>
  </si>
  <si>
    <t>CUSTOMER SERVICE REPRESENTATIVE</t>
  </si>
  <si>
    <t xml:space="preserve">Work Experience: number of months required - at least 6 months. Special Requirements: Using logic and reasoning to identify the strengths and weaknesses of alternative solutions, conclusions or approaches to problems. Knowledge of the practical application of engineering science and technology. This includes applying principles, techniques, procedures, and equipment to the design and production of various goods and services.
Strong analytical, communication, and computer skills. 
Applicants either US Citizen workers or CW-1 workers must provide Diploma/School credentials, Training/Employment Certificate.
</t>
  </si>
  <si>
    <t>INTELLISOFT</t>
  </si>
  <si>
    <t>according to approved schedules</t>
  </si>
  <si>
    <t>C-500-20224-761812</t>
  </si>
  <si>
    <t>GREGORIO Q. CASTRO</t>
  </si>
  <si>
    <t>G&amp;G CASTRO FARM</t>
  </si>
  <si>
    <t>GREGORIO</t>
  </si>
  <si>
    <t xml:space="preserve"> SIAPAN</t>
  </si>
  <si>
    <t>P-500-20190-700973</t>
  </si>
  <si>
    <t>Proven working experience as a Cleaner.
Ability to handle heavy equipment and machinery.
Knowledge of cleaning chemicals and supplies.
High school degree.</t>
  </si>
  <si>
    <t>Alaihai ave</t>
  </si>
  <si>
    <t>C-500-20345-948339</t>
  </si>
  <si>
    <t>Jonny's Corporation</t>
  </si>
  <si>
    <t>Jonnys Bar &amp; Grill</t>
  </si>
  <si>
    <t>1796-2 Chala Pale Arnold Road</t>
  </si>
  <si>
    <t xml:space="preserve">Palm Street cor Beach road </t>
  </si>
  <si>
    <t>Jack</t>
  </si>
  <si>
    <t>PMB 783 Box 10001</t>
  </si>
  <si>
    <t>Palm Street cor Beach road</t>
  </si>
  <si>
    <t>jonnysbar600@gmail.com</t>
  </si>
  <si>
    <t>Singers</t>
  </si>
  <si>
    <t>P-500-20311-902035</t>
  </si>
  <si>
    <t>Musician and singer</t>
  </si>
  <si>
    <t xml:space="preserve">One year work Experience as a  Musician and Singer
can work flexible time, during weekends and holiday
required for both U.S workers and CW-1 workers.
</t>
  </si>
  <si>
    <t>C-500-20288-877563</t>
  </si>
  <si>
    <t>Suite 203 MHII Bldg Puerto Rico</t>
  </si>
  <si>
    <t>P-500-20185-694630</t>
  </si>
  <si>
    <t>C-500-20342-939551</t>
  </si>
  <si>
    <t>BRI BUILDING KOPA DI ORU ST.</t>
  </si>
  <si>
    <t>P-500-20309-897777</t>
  </si>
  <si>
    <t>BOOKKEEPING, ACCOUNTING AND AUDITING CLERK</t>
  </si>
  <si>
    <t>C-500-20246-800532</t>
  </si>
  <si>
    <t>2nd Floor JP Centre</t>
  </si>
  <si>
    <t>P-500-20203-725674</t>
  </si>
  <si>
    <t>Graphic Designer</t>
  </si>
  <si>
    <t xml:space="preserve">MAJOR(S) AND/OR FIELDS(S) OF STUDY REQUIRED: ART, GRAPHIC DESIGN, OR RELATED FIELD. 
Must be proficient in Graphic Design software.  Must be able to work nights, weekends, and holidays.  Must work well under pressure.
Knowledge of design techniques, tools, and principles involved in production of precision technical plans, blueprints, drawings, and models. Knowledge of media production, communication, and dissemination techniques and methods. This includes alternative ways to inform and entertain via written, oral, and visual media. Knowledge of the theory and techniques required to compose, produce, and perform works of music, dance, visual arts, drama, and sculpture. Proficient in Desktop publishing software  Adobe Systems Adobe FrameMaker; Adobe Systems Adobe InDesign ; Microsoft Publisher; QuarkXPress Graphics or photo imaging software  Adobe Systems Adobe Photoshop; Adobe Illustrator; Adobe Design </t>
  </si>
  <si>
    <t>C-500-20255-816769</t>
  </si>
  <si>
    <t>MANUFACTURE/WHOLESALEDRININGWATER,RETAILMERCHANDISE,IMPORT/EXPORT</t>
  </si>
  <si>
    <t>P-500-20203-727933</t>
  </si>
  <si>
    <t>Book Keeper</t>
  </si>
  <si>
    <t>At least 2 years experience as Book keeper and 2 years experience using QuickBooks  or other Accounting Software Programs. Must be able to understand and speak basic Japanese Language. Can be able to work flexible hours that may include early mornings, evenings, weekends, nights and/or holidays. Proof of eligibility requires for both U.S. and Foreign workers.</t>
  </si>
  <si>
    <t>FICA, MEDICARE AND CHAPTER 2 TAXES</t>
  </si>
  <si>
    <t>C-500-20307-894250</t>
  </si>
  <si>
    <t>J C Tenorio Enterprises, Inc</t>
  </si>
  <si>
    <t>Lam</t>
  </si>
  <si>
    <t>Maxine</t>
  </si>
  <si>
    <t>P-500-20274-850829</t>
  </si>
  <si>
    <t>Sales Representative</t>
  </si>
  <si>
    <t>At least 6 months prior experience in sales.
Experience using computers for a variety of tasks and the competency in Microsoft applications including word, excel, and outlook.
Must be able to work during weekends and holidays when needed.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t>
  </si>
  <si>
    <t>J C Tenorio Enterprsises, Inc</t>
  </si>
  <si>
    <t>C-500-20309-899628</t>
  </si>
  <si>
    <t>P-500-20279-857260</t>
  </si>
  <si>
    <t>Building Maintenance Mechanic</t>
  </si>
  <si>
    <t>HIGH SCHOOL DIPLOMA WITH 24 MONTHS WORK EXPERIENCE AS GENERAL MAINTENANCE OR RELATED JO
B. MUST HAVE THE NECESSARY PHYSICAL STAMINA. MUST BE ABLE TO WORK FOR EXTENDED HOURS O
R WORK DAYS. MUST BE ABLE TO WORK
WITH POWERED TOOLS. UNDERSTAND AND IMPLEMENT BUILDING, FIRE AND OSHA SAFETY REQUIREMEN
TS. Knowledge of materials, methods, and the tools involved in the construction or repair of houses, buildings, or other structures.</t>
  </si>
  <si>
    <t>C-500-20342-939544</t>
  </si>
  <si>
    <t>P-500-20277-856720</t>
  </si>
  <si>
    <t>C-500-20325-921210</t>
  </si>
  <si>
    <t>Norma M. Marfega</t>
  </si>
  <si>
    <t>Islander Mini Mart I</t>
  </si>
  <si>
    <t>Lot 801 Bldg San Antonio IMM Store</t>
  </si>
  <si>
    <t>Marfega</t>
  </si>
  <si>
    <t>Norma</t>
  </si>
  <si>
    <t>Marilag</t>
  </si>
  <si>
    <t>islandereprocess@yahoo.com</t>
  </si>
  <si>
    <t>P-500-20290-879912</t>
  </si>
  <si>
    <t>Cleaners</t>
  </si>
  <si>
    <t xml:space="preserve">With at least a minimum of six months experience &amp; with certificate of employment to be applied equally to both U.S workers and CW-1 workers. </t>
  </si>
  <si>
    <t>Lot 801 Bldg San Antonio IMM store</t>
  </si>
  <si>
    <t>Norma M. Marfega Dba: Islander Mini Mart I</t>
  </si>
  <si>
    <t>C-500-20349-955950</t>
  </si>
  <si>
    <t>NORTHERN MARIANA ISLANDS FOOTBALL ASSOCIATION</t>
  </si>
  <si>
    <t>4627 AS GONNO ROAD</t>
  </si>
  <si>
    <t>PMB 338 BOX 10001</t>
  </si>
  <si>
    <t>KOBLERVILLE, SAIPAN</t>
  </si>
  <si>
    <t>TAN</t>
  </si>
  <si>
    <t>JERRY</t>
  </si>
  <si>
    <t>PLAYSOCCER@NMIFA.COM</t>
  </si>
  <si>
    <t>Recreational Therapists</t>
  </si>
  <si>
    <t>P-500-20288-877688</t>
  </si>
  <si>
    <t>RECREATIONAL THERAPIST</t>
  </si>
  <si>
    <t>KNOWLEDGE OF HUMAN BEHAVIORS &amp; PERFORMANCE. MUST KNOW THE METHODS, AND PROCEDURES FOR
DIAGNOSIS, TREATMENT, AND REHABILITATION OF PHYSICAL AND MENTAL DYSFUNCTIONS. 
MUST HAVE KNOWLEDGE IN KINESIOLOGY AND OTHER MEANS OF TREATMENT FOR MEDICAL SPORTS AND INJURIES.</t>
  </si>
  <si>
    <t>NMI SOCCER TRAINING CENTER, 4627 AS GONNO ROAD</t>
  </si>
  <si>
    <t>PMB 338, BOX 10001</t>
  </si>
  <si>
    <t>playsoccer@nmifa.com</t>
  </si>
  <si>
    <t>C-500-20323-916933</t>
  </si>
  <si>
    <t>CHINESE BIBLE CHURCH INTERNATIONAL, INC.</t>
  </si>
  <si>
    <t>EUCON INTERNATIONAL SCHOOL</t>
  </si>
  <si>
    <t>KULALES PLACE CHALAN PALE ARNOLD</t>
  </si>
  <si>
    <t>P.O. BOX 500087</t>
  </si>
  <si>
    <t>NORTHERN MARIANA ISLAND</t>
  </si>
  <si>
    <t>WEI</t>
  </si>
  <si>
    <t>HSEIH-KAN</t>
  </si>
  <si>
    <t>CHRISTIAN</t>
  </si>
  <si>
    <t>KULALES PLACE CHALAN PALE ARNOLD ROAD</t>
  </si>
  <si>
    <t>hr@eucon.edu</t>
  </si>
  <si>
    <t>Secretaries and Administrative Assistants, Except Legal, Medical, and Executive</t>
  </si>
  <si>
    <t>P-500-20168-655906</t>
  </si>
  <si>
    <t>Honest, reliable, dependable, team worker, experience working in a Christian School environment is a plus, professional and willing to adhere to the rules and regulations of the employer.</t>
  </si>
  <si>
    <t>KULALES PLACE, CHALAN PALE ARNOLD ROAD, GUALO RAI</t>
  </si>
  <si>
    <t>FICA, Withholding Tax, and all other local taxes required by the government.</t>
  </si>
  <si>
    <t>C-500-21019-019349</t>
  </si>
  <si>
    <t>Kulot di Rosa Drive</t>
  </si>
  <si>
    <t xml:space="preserve">Magdalena </t>
  </si>
  <si>
    <t>Radiologic Technicians</t>
  </si>
  <si>
    <t>P-500-20309-897741</t>
  </si>
  <si>
    <t xml:space="preserve">Must hold no more than an Associates Degree in Radiology Technology, six (6) months employment experience/knowledge with practice partner software in electronic health records usage, must have experience in electronic health and practice partner records, required licensed by the CNMI Medical Professional Licensing Board and experience or related field. </t>
  </si>
  <si>
    <t>C-500-20316-907634</t>
  </si>
  <si>
    <t>P-500-20268-843028</t>
  </si>
  <si>
    <t>OFFICE CLERK GENERAL</t>
  </si>
  <si>
    <t>12 MONTHS OF EXPERIENCE IN OFFICE CLERICAL JOB, ABLE TO RECORD ALL NECESSARY OFFICE DOCUMENTS THAT NEEDED IN DAILY OPERATION.  ABLE TO COORDINATE WITH TRAVEL AGENTS REGARDING HOTEL BOOKING AND TOUR PACKAGER, ABLE TO KEEP FILE ON ALL TOUR OPERATION DOCUMENTS IN ORDERLY MANNER.  A HIGH SCHOOL GRADUATE.</t>
  </si>
  <si>
    <t>C-500-20310-899689</t>
  </si>
  <si>
    <t>HIGH SCHOOL DIPLOMA WITH 12 MONTHS WORK EXPERIENCE AS AUTOMOTIVE SERVICE TECHNICIAN AND
MECHANICS. MUST HAVE THE NECESSARY PHYSICAL STAMINA. MUST BE ABLE TO WORK FOR EXTENDED
HOURS OR WORK DAYS. KNOWLEDGE OF MACHINES AND TOOLS INCLUDING THEIR DESIGNS, USES, REP
AIR AND MAINTENANCE.</t>
  </si>
  <si>
    <t>C-500-20315-905686</t>
  </si>
  <si>
    <t>PO Box 501193 CK</t>
  </si>
  <si>
    <t>P-500-20171-666547</t>
  </si>
  <si>
    <t>Administrative Officer</t>
  </si>
  <si>
    <t>High School diploma. 12 months experience. Skills in microsoft word, excel and autocad</t>
  </si>
  <si>
    <t>GRD FLOOR HEMLANI BLDG</t>
  </si>
  <si>
    <t>CHALAN PIAO BEACH ROAD</t>
  </si>
  <si>
    <t>Friendship ENterprises Inc</t>
  </si>
  <si>
    <t>C-500-20325-921249</t>
  </si>
  <si>
    <t>TUN KIOSHI KILELEMNA ROAD, AS PERDIDO</t>
  </si>
  <si>
    <t>P-500-20275-852827</t>
  </si>
  <si>
    <t>MAINTENANCE TECHNICIAN</t>
  </si>
  <si>
    <t>KNOWLEDGE IN USING HAND AND POWER TOOLS SUCH AS CORDLESS POWER DRILLS, POWER  CIRCULAR SAWS, AND PULLERS</t>
  </si>
  <si>
    <t>TUN KIOSHI KILELEMAN ROAD</t>
  </si>
  <si>
    <t>CNMI WITHHOLDING AND FICA TAX</t>
  </si>
  <si>
    <t>C-500-20353-968705</t>
  </si>
  <si>
    <t>SURF CLUB</t>
  </si>
  <si>
    <t>P-500-20316-907573</t>
  </si>
  <si>
    <t xml:space="preserve">Must have a High School diploma or equivalent work experience in a reputable establishment as a Cook. Must have at least 12 months work experience. Able to perform food preparation and cooking activities of a dining restaurant. Can design menu and review food purchases. Should have the ability to forecast food preparation base from increase or decrease customer guest flow. Can create inventory method base from company or restaurant needs. Can comply with nutrition, sanitation regulation and safety standards as prescribed by USDA. Technically updated on latest industry practices. </t>
  </si>
  <si>
    <t>San Isidro Avenue</t>
  </si>
  <si>
    <t>Chalan Kanoa, P.O. Box 500487</t>
  </si>
  <si>
    <t xml:space="preserve">One free duty meal. </t>
  </si>
  <si>
    <t>C-500-20342-940890</t>
  </si>
  <si>
    <t>TINIAN ICE &amp; WATER BOTTLING CO.</t>
  </si>
  <si>
    <t>P.O. BOX 520010</t>
  </si>
  <si>
    <t>POWER</t>
  </si>
  <si>
    <t>DONALD</t>
  </si>
  <si>
    <t>jlibut@hawaiianrock.com</t>
  </si>
  <si>
    <t>P-500-20321-913247</t>
  </si>
  <si>
    <t>Must have at least 12 months of work experience as an Accounting Clerk.</t>
  </si>
  <si>
    <t>Canal Street San Jose Village</t>
  </si>
  <si>
    <t>80 hours paid vacation leave and 40 hours paid sick leave per annum</t>
  </si>
  <si>
    <t>Federal and Local Taxes, 50% Health Insurance Premium</t>
  </si>
  <si>
    <t>C-500-21038-061079</t>
  </si>
  <si>
    <t>CNMI PAYROLL WITHHOLDING TAX, FICA AND MEDICARE EMPLOYEE CONTRIBUTIONS</t>
  </si>
  <si>
    <t>C-500-21096-199110</t>
  </si>
  <si>
    <t>TAE WOO CORPORATION</t>
  </si>
  <si>
    <t>Not Applicable</t>
  </si>
  <si>
    <t>CHALAN PALE ARNOLD MIDDLE ROAD</t>
  </si>
  <si>
    <t>PMB 102 P.O. BOX 10000</t>
  </si>
  <si>
    <t>CHANGKWON</t>
  </si>
  <si>
    <t>CORPORATE VICE PRESIDENT</t>
  </si>
  <si>
    <t>PMB 102 P.O. Box 10000</t>
  </si>
  <si>
    <t>taewoovisa@gmail.com</t>
  </si>
  <si>
    <t>P-500-21012-006841</t>
  </si>
  <si>
    <t>Aluminum &amp; Glass Products Production Worker</t>
  </si>
  <si>
    <t>KNOWLEDGE OF THE MACHINE AND TOOLS,INCLUDING THEIR DESIGN,USES, REPAIR PARTS AND MAINTENANCE.</t>
  </si>
  <si>
    <t>CNMI Withholding Tax &amp;  Other taxes required by the law</t>
  </si>
  <si>
    <t>C-500-21098-206703</t>
  </si>
  <si>
    <t>PRIMTEK INCORPORATED</t>
  </si>
  <si>
    <t>PRIMTEK CONSTRUCTION</t>
  </si>
  <si>
    <t>KANNAT TABLA DRIVE CORNER LONG LANE</t>
  </si>
  <si>
    <t>PO</t>
  </si>
  <si>
    <t>EMMANUEL</t>
  </si>
  <si>
    <t>primtek.construct@yahoo.com</t>
  </si>
  <si>
    <t>P-500-21064-122099</t>
  </si>
  <si>
    <t>COMPUTER AIDED DESIGN CAD SOFTWARE HOT TECHNOLOGY, AUTODESK AUTO CAD 3D HOT TECHNOLOGY, BENTLEY MICROSTATION HOT TECHNOLOGY, COMPUTER AIDED DESIGN DRAFTING SOFTWARE CADD.  ELECTRONIC MAIL SOFTWARE MICROSOFT EXCEL HOT TECHNOLOGY.  ENGINEERING AND TECHNOLOGY KNOWLEDGE OF THE PRACTICAL APPLICATION OF ENGINEERING SCIENCE AND TECHNOLOGY.  THIS INCLUDES APPLYING PRINCIPLES, TECHNIQUES, PROCEDURES AND EQUIPMENT TO THE DESIGN AND PRODUCTION OF VARIOUS GOODS AND SERVICES.  BUILDING AND CONSTRUCTION KNOWLEDGE OF MATERIALS, METHODS AND THE TOOLS INVOLVED IN THE CONSTRUCTION OR REAPIR OF HOUSE, BUILDINGS OR OTHER STRUCTURES SUCH AS HIGHWAYS AND ROADS.  DESIGN KNOWLEDGE OF DESIGN SYSTEMS SUCH AS WORD PROCESSING, MANAGING FILES AND RECORDS, STENOGRAPHY AND TRANSCRIPTION, DESIGNING FORMS AND OTHER OFFICE PROCEDURES AND TERMINOLOGY.  A HANDSON TEST ON COMPUTER PROGRAMS/SOFTWARE WILL BE SCHEDULED TO DETERMINE THE ELIGIBILITY OF THE POTENTIAL APPLICANT.  THIS TEST IS APPLICABLE TO BOTH U.S. AND CW-1 APPLICANTS.</t>
  </si>
  <si>
    <t>FICA and Taxes</t>
  </si>
  <si>
    <t>C-500-21095-196170</t>
  </si>
  <si>
    <t>Motys International Corporation</t>
  </si>
  <si>
    <t>Motys Planning and Salty's Grill and Cafe</t>
  </si>
  <si>
    <t>PMB 151 PO Box 10000</t>
  </si>
  <si>
    <t>Tanzawa</t>
  </si>
  <si>
    <t>Takakazu</t>
  </si>
  <si>
    <t>PMB 151 PO BOX 10000</t>
  </si>
  <si>
    <t>kenryu@pticom.com</t>
  </si>
  <si>
    <t>P-500-21048-080815</t>
  </si>
  <si>
    <t>Work Certificate is required for both U.S workers and CW-1 workers</t>
  </si>
  <si>
    <t>Beach Roada Garapan</t>
  </si>
  <si>
    <t>C-500-21105-225953</t>
  </si>
  <si>
    <t>NAFTAN ROAD 304OBYAN SAIPAN MP 96950</t>
  </si>
  <si>
    <t>NAFTAN ROAD 304 OBYAN SAIPAN MP 96950</t>
  </si>
  <si>
    <t>DRIVER LICENSE REQUIRED FOR US CITIZENS/CW APPLICANTS .  MUST HAVE 2 YEARS EXPERIENCE DOCUMENTED IN TRAINING/ CERTIFICATION</t>
  </si>
  <si>
    <t>NAFTAN ROAD 304 OBYAN, SAIPAN MP 96950</t>
  </si>
  <si>
    <t>FICA/FEDERAL CHAPTER 7 &amp; CNMI CHAPTER 2/401K</t>
  </si>
  <si>
    <t>C-500-21096-199517</t>
  </si>
  <si>
    <t>Must have one year work experience, able to use tools for maintaining and repairing work areas  in support of manpower services</t>
  </si>
  <si>
    <t>C-500-21097-202886</t>
  </si>
  <si>
    <t>FORTUNE PACIFIC CORPORATION</t>
  </si>
  <si>
    <t>SKY PARANOMA TOURS</t>
  </si>
  <si>
    <t>KOBLERVILLE IN ROAD</t>
  </si>
  <si>
    <t>PMB 563 BOX 10002</t>
  </si>
  <si>
    <t>LIFANG</t>
  </si>
  <si>
    <t>KOBLERVILLE  ROAD</t>
  </si>
  <si>
    <t>fortunepacific8888@gmail.com</t>
  </si>
  <si>
    <t>P-500-20304-892329</t>
  </si>
  <si>
    <t>TOUR GUIDE</t>
  </si>
  <si>
    <t>HIGH SCHOOL DIPLOMA OR EQUIVALENT, NEED ANYWHERE 24 MONTHS OF EXPERIENCE AS A TOUR GUIDE OR RELATED FIELD.	FAMILIAR WITH ALL TOURIST SCENIC
AREAS IN SAIPAN. ABLE TO WORK EVENINGS, HOLIDAYS, AND WEEKENDS. GOOD CUSTOMER SERVICE SKILLS. ABLE TO COMMUNICATE IN
ENGLISH AND MANDARIN (BOTH ORAL AND WRITTEN) are PREFERRED.</t>
  </si>
  <si>
    <t>KOBLERVILLE ROAD</t>
  </si>
  <si>
    <t>C-500-21096-199410</t>
  </si>
  <si>
    <t>P-500-21054-093938</t>
  </si>
  <si>
    <t>Beach Road. Chalan Laulau</t>
  </si>
  <si>
    <t>C-500-21089-182935</t>
  </si>
  <si>
    <t>UNITED EQUIPMENT RENTAL COMPANY CORPORATION</t>
  </si>
  <si>
    <t>United Construction Services</t>
  </si>
  <si>
    <t>P.O. BOX 504029</t>
  </si>
  <si>
    <t>Batallones</t>
  </si>
  <si>
    <t>Renato</t>
  </si>
  <si>
    <t>Prado</t>
  </si>
  <si>
    <t>uer.saipan@gmail.com</t>
  </si>
  <si>
    <t>P-500-21054-093967</t>
  </si>
  <si>
    <t>Cost estimators should also possess the following specific qualities:
&gt; Analytical skills.
&gt; Accurately evaluating detailed specifications 
    is crucial to a cost estimator's success.
&gt;  Detail oriented. 
&gt;  Technical skills.
&gt; Time-management skills.
&gt; Writing skills.</t>
  </si>
  <si>
    <t>Puetto Street, Puerto Rico</t>
  </si>
  <si>
    <t>C-500-21097-202958</t>
  </si>
  <si>
    <t xml:space="preserve">RJCL CORPORATION </t>
  </si>
  <si>
    <t>P-500-21012-007149</t>
  </si>
  <si>
    <t>BLDG AND MAINTENANCE REPAIRER</t>
  </si>
  <si>
    <t xml:space="preserve">MUST HAVE ATLEAST 24 MONTHS OF WORKING EXPERIENCE </t>
  </si>
  <si>
    <t>Taxes deduction applicable by Law</t>
  </si>
  <si>
    <t>C-500-21054-093805</t>
  </si>
  <si>
    <t>C-500-21090-186329</t>
  </si>
  <si>
    <t>Hardt Eye Clinic Inc.</t>
  </si>
  <si>
    <t>Chalan LauLau Beach Road</t>
  </si>
  <si>
    <t>PO Box 504768</t>
  </si>
  <si>
    <t>Ito</t>
  </si>
  <si>
    <t>Emelda</t>
  </si>
  <si>
    <t>Office Manager</t>
  </si>
  <si>
    <t>hardteye.acctg@gmail.com</t>
  </si>
  <si>
    <t>Medical Assistants</t>
  </si>
  <si>
    <t>P-500-21062-118288</t>
  </si>
  <si>
    <t>Optometric Assistant</t>
  </si>
  <si>
    <t xml:space="preserve">Amparo Bldg. #1-#6 </t>
  </si>
  <si>
    <t>Chalan LauLau</t>
  </si>
  <si>
    <t>C-500-21098-206937</t>
  </si>
  <si>
    <t>H.S. Lee Inc.</t>
  </si>
  <si>
    <t>SERENTI SAIPAN HOTEL</t>
  </si>
  <si>
    <t>P-500-21041-067302</t>
  </si>
  <si>
    <t>High school graduate or equivalent with at least 12 MONTHS  continued experience KNOWLEDGEABLE IN GENERAL MAINTENANCE AND REPAIR WORK, INCLUDING ELECTRICAL, CARPENTRY, MASONRY AND PLUMBING REPAIRS. KNOWLEDGEABLE IN OTHER MAINTENANCE DUTIES, SUCH AS MOWING AND TRIMMING LAWNS ON HOTEL PREMISES, REPLACING LIGHT BULBS, MAINTAIN CLEANNESS BY SWIPING THE GROUND, PARKING LOTS AND WALKWAYS</t>
  </si>
  <si>
    <t>All CNMI and Federal Income Taxes required by law</t>
  </si>
  <si>
    <t>C-500-21138-321448</t>
  </si>
  <si>
    <t xml:space="preserve">Fei Ma Industrial CO., Ltd. </t>
  </si>
  <si>
    <t xml:space="preserve">Bai Le Men Bar </t>
  </si>
  <si>
    <t>PO Box 502944</t>
  </si>
  <si>
    <t>Chalan Kanoa Beach Road</t>
  </si>
  <si>
    <t xml:space="preserve">Santos </t>
  </si>
  <si>
    <t>Herman</t>
  </si>
  <si>
    <t xml:space="preserve">Castro </t>
  </si>
  <si>
    <t>feimaindustrial@gmail.com</t>
  </si>
  <si>
    <t>Chien-Li</t>
  </si>
  <si>
    <t>P-500-20288-877713</t>
  </si>
  <si>
    <t xml:space="preserve">Waitress/Waiter </t>
  </si>
  <si>
    <t>CNMI food handler certificate required.</t>
  </si>
  <si>
    <t>Chalan Kanoa, Beach Road</t>
  </si>
  <si>
    <t>CNMI &amp; Federal taxes</t>
  </si>
  <si>
    <t>C-500-21097-203034</t>
  </si>
  <si>
    <t>DAKEYI RESTAURANT, BEACH ROAD, GARAPAN</t>
  </si>
  <si>
    <t>Chefs and Head Cooks</t>
  </si>
  <si>
    <t>P-500-20307-894219</t>
  </si>
  <si>
    <t>CHEF</t>
  </si>
  <si>
    <t>USUALLY NEED 12MONTHS EXPERIENCE. TEAM PLAYER WHO RESPONDS QUICKLY TO DEMANDS AND THRIVES IN A HIGH-PRESSURE WORK ENVIRONMENT. ABLE TO WORK
ON SHIFTS AND BE FLEXIBLE REGARDING WORK SCHEDULES ACCORDING TO BUSINESS DEMANDS. MUST BE ABLE TO STAND FOR LONG PERIODS OF TIME WHILE PERFORMING DUTIES. MUST BE ABLE TO MULTI-TASK.</t>
  </si>
  <si>
    <t>C-500-21098-206833</t>
  </si>
  <si>
    <t>Himawari Saipan, Inc.</t>
  </si>
  <si>
    <t>Himawari</t>
  </si>
  <si>
    <t>Bukiki Avenue</t>
  </si>
  <si>
    <t>Suzuki</t>
  </si>
  <si>
    <t>Tatsuhito</t>
  </si>
  <si>
    <t>Vice-President</t>
  </si>
  <si>
    <t>suzuki@himawari-saipan.com</t>
  </si>
  <si>
    <t>P-500-20185-693993</t>
  </si>
  <si>
    <t>Waitress</t>
  </si>
  <si>
    <t>Must be of legal age to serve alcoholic beverages. Have clear written and verbal communication skills. Teamwork, persistence and professionalism is a must. Hands-on experience with cash register and ordering information system (POS). Basic math skills and excellent presentation skills. Strong organizational and multitasking skills. Flexibility to work in shifts.
Attentiveness and patience for customers.</t>
  </si>
  <si>
    <t>Required Federal and Local Tax</t>
  </si>
  <si>
    <t>himawari-saipan.com</t>
  </si>
  <si>
    <t>C-500-21141-332396</t>
  </si>
  <si>
    <t>Macro Energy Inc</t>
  </si>
  <si>
    <t xml:space="preserve">PO Box 5219 CHRB </t>
  </si>
  <si>
    <t>Yamagishi</t>
  </si>
  <si>
    <t>Shigemi</t>
  </si>
  <si>
    <t>PO BOx 5219 CHRB</t>
  </si>
  <si>
    <t>meidive.spn@gmail.com</t>
  </si>
  <si>
    <t>P-500-21060-108308</t>
  </si>
  <si>
    <t xml:space="preserve">At least two year of experience or progressive experience. Preferably knows how to speak, read and write in Japanese language and can communicate well with the company business head accountant, client's officers and owners. Must be able to work under pressure and willing to work flexible hours including weekends if necessary.
Must be able to use Quickbooks / Peach Tree and other accounting software. Must be knowledgeable to use PowerPoint, Excel and MS Word. 
</t>
  </si>
  <si>
    <t>Federal and withholding Taxes</t>
  </si>
  <si>
    <t>C-500-21144-336892</t>
  </si>
  <si>
    <t>MARISLAND FISH, INC</t>
  </si>
  <si>
    <t>HIBISCUS SALON</t>
  </si>
  <si>
    <t>P. O BOX 504863</t>
  </si>
  <si>
    <t>SALINAS</t>
  </si>
  <si>
    <t>MENELLIA</t>
  </si>
  <si>
    <t>G</t>
  </si>
  <si>
    <t>P.  O  BOX 504863</t>
  </si>
  <si>
    <t>hibiscus2salon@gmail.com</t>
  </si>
  <si>
    <t>P-500-21098-206958</t>
  </si>
  <si>
    <t>HEALTH CERTIFICATE FROM THE SAIPAN HEALTH CLEANIC IS REQUIRED. A health certificate is required for U. S workers as well as CW1 workers.</t>
  </si>
  <si>
    <t>jdcastro@yahoo.com</t>
  </si>
  <si>
    <t>C-500-21146-344133</t>
  </si>
  <si>
    <t xml:space="preserve">SUWASO CORPORATION </t>
  </si>
  <si>
    <t>CORAL OCEAN GOLF RESORT</t>
  </si>
  <si>
    <t>AS GONNO ROAD, AGIGAN POINT</t>
  </si>
  <si>
    <t xml:space="preserve">P.O BOX 501160, SAIPAN </t>
  </si>
  <si>
    <t xml:space="preserve">EUN PYUNG </t>
  </si>
  <si>
    <t>P.O BOX 501160, SAIPAN</t>
  </si>
  <si>
    <t>HUMANRESOURCES@COGRSAIPAN.COM</t>
  </si>
  <si>
    <t>Hotel, Motel, and Resort Desk Clerks</t>
  </si>
  <si>
    <t>P-500-20314-904222</t>
  </si>
  <si>
    <t>GUEST SERVICE REPRESENTATIVE</t>
  </si>
  <si>
    <t xml:space="preserve">1.	Take Social Perceptiveness by understanding guest reactions in a situation. Open to talk to guest to convey information effectively. Service oriented person trying to offer or look for
2.	Resources to help and assist guest in the hotel. Time Management, Attentive and active in listening guest questions as appropriate. Knowledge in complex problem or guest complain
3.	Solving, coordinating and creating judgment in decision making. 
4.	Must be able to write and read English language, knowledge in Hotel Opera System is an advantage. 
5.	Computer proficiency and email communication skills is required. 
6.	Be able to stand for prolonged period of time. 
7.	Willing to work in flexible shifts, days, evenings, weekends and holidays.
</t>
  </si>
  <si>
    <t>All CNMI and Federal Income Taxes required by law.</t>
  </si>
  <si>
    <t>humanresources@cogrsaipan.com</t>
  </si>
  <si>
    <t>C-500-21094-195691</t>
  </si>
  <si>
    <t>JFAR CORPORATION</t>
  </si>
  <si>
    <t>STAR G ENTERPRISES (ACCOUNTING &amp; TAX PREPARATION SERVICES)</t>
  </si>
  <si>
    <t>P.O. BOX 502072, CRISPINA ST</t>
  </si>
  <si>
    <t>FARINAS</t>
  </si>
  <si>
    <t>JEREMIAS JR</t>
  </si>
  <si>
    <t>CORPUZ</t>
  </si>
  <si>
    <t>jfarg2015@email.com</t>
  </si>
  <si>
    <t>P-500-21004-992513</t>
  </si>
  <si>
    <t>High school graduate with at least 12 months working experience. Can compute financial statement, 1120 and different types of taxes. Know peachtree accounting. Prepare accounts and tax returns</t>
  </si>
  <si>
    <t>jfarg2015@gmail.com</t>
  </si>
  <si>
    <t>C-500-21111-247546</t>
  </si>
  <si>
    <t>MARIANAS EYE INSTITUTE INC.</t>
  </si>
  <si>
    <t>MARIANAS EYE INSTITUTE</t>
  </si>
  <si>
    <t>PO BOX 503900</t>
  </si>
  <si>
    <t>MOOTY STREET BEACHROAD GARAPAN</t>
  </si>
  <si>
    <t>RACOMA</t>
  </si>
  <si>
    <t>FLOR</t>
  </si>
  <si>
    <t>OFFICE MANAGER</t>
  </si>
  <si>
    <t>flor@marianaseye.com</t>
  </si>
  <si>
    <t>Ophthalmic Medical Technicians</t>
  </si>
  <si>
    <t>P-500-21077-158895</t>
  </si>
  <si>
    <t>Certified Ophthalmic Assistant</t>
  </si>
  <si>
    <t>CERTIFICATION BY THE JOINT COMMISSION ON ALLIED HEALTH PERSONNEL (JCAHPO)
IN OPHTHALMOLOGY AT THE CERTIFIED OPHTHALMIC ASSISTANT (COA) LEVEL.</t>
  </si>
  <si>
    <t>Mooty Street Beachroad Garapan</t>
  </si>
  <si>
    <t>www.marianaseye.com</t>
  </si>
  <si>
    <t>C-500-21148-352659</t>
  </si>
  <si>
    <t>C-500-21145-340740</t>
  </si>
  <si>
    <t>CYC CORPORATION</t>
  </si>
  <si>
    <t xml:space="preserve">CYC KAGMAN MARKET </t>
  </si>
  <si>
    <t>PMB 171 BOX 10001</t>
  </si>
  <si>
    <t>LALANGHITA ST. KAGMAN III</t>
  </si>
  <si>
    <t>AYUYU</t>
  </si>
  <si>
    <t>JUSTIN</t>
  </si>
  <si>
    <t>cyckagmanmarket@yahoo.com</t>
  </si>
  <si>
    <t>P-500-21105-225866</t>
  </si>
  <si>
    <t>C-500-21100-214391</t>
  </si>
  <si>
    <t>FIDELITY INTERNATIONAL CORPORATION</t>
  </si>
  <si>
    <t>ELECTRONIC &amp; PRECISION EQUIPMENT REPAIR AND MAINTENANCE</t>
  </si>
  <si>
    <t>P.O. BOX 7121 SVRB, MIDDLE ROAD</t>
  </si>
  <si>
    <t>MALLARI</t>
  </si>
  <si>
    <t>JOVEN</t>
  </si>
  <si>
    <t>ALVIZ</t>
  </si>
  <si>
    <t>fidelityinternationalcorp@yahoo.com</t>
  </si>
  <si>
    <t>P-500-21020-021989</t>
  </si>
  <si>
    <t>MAINTENANCE AND REPAIR WORKER</t>
  </si>
  <si>
    <t>Knowledge in troubleshooting and repair of electrical and mechanical problems of machines. Know how to read electrical diagram and lay out plan. Know how to operate power tools. Willing to work flexible schedule. Do other related duties as assigned.</t>
  </si>
  <si>
    <t>fidelityinternational@yahoo.com</t>
  </si>
  <si>
    <t>C-500-21108-234903</t>
  </si>
  <si>
    <t>POWER BUILDERS INTERNATIONAL, LLC.</t>
  </si>
  <si>
    <t>P.O. BOX 520010 SAN JOSE VILLAGE</t>
  </si>
  <si>
    <t>P-500-20342-940722</t>
  </si>
  <si>
    <t>Previous work-related skill, knowledge or experience is required.</t>
  </si>
  <si>
    <t>Grand Street San Jose Village</t>
  </si>
  <si>
    <t>80 hours paid vacation leave and 40 hours paid sick leave</t>
  </si>
  <si>
    <t>Local and Federal Taxes, 50% Health Insurance Premium, IOU's</t>
  </si>
  <si>
    <t>C-500-21106-230205</t>
  </si>
  <si>
    <t>AMY  INTERNATIONAL CORPORATION</t>
  </si>
  <si>
    <t>HANAMITSU HOTEL AND SPA</t>
  </si>
  <si>
    <t>PASEO DE MARIANAS  GARAPAN</t>
  </si>
  <si>
    <t>HUAYING</t>
  </si>
  <si>
    <t>PASEO DE MARIANAS</t>
  </si>
  <si>
    <t>HANAMITSUHOTEL@GMAIL.COM</t>
  </si>
  <si>
    <t>P-500-21054-093896</t>
  </si>
  <si>
    <t>AROMA THERAPIST</t>
  </si>
  <si>
    <t>Must perform physical activities that require considerable use of your arms and legs and moving your whole body, such as climbing, lifting, balancing, walking, stooping, and handling of materials.
The ability to exert muscle force repeatedly or continuously over time
The ability to communicate information and ideas in speaking so others will understand.
The ability to use your abdominal and lower back muscles to support part of the body repeatedly or continuously over time without giving up or getting tired</t>
  </si>
  <si>
    <t>PASEO DE MARIANAS GARPAN</t>
  </si>
  <si>
    <t>STATE INCOME TAX 4%; FICA 7.65%</t>
  </si>
  <si>
    <t>C-500-21139-324805</t>
  </si>
  <si>
    <t>Hydroaire Mechanical Systems (Saipan), Inc.</t>
  </si>
  <si>
    <t>VP Enterprises</t>
  </si>
  <si>
    <t xml:space="preserve">As Perdido </t>
  </si>
  <si>
    <t>Erese</t>
  </si>
  <si>
    <t>Fernando</t>
  </si>
  <si>
    <t>As Perdido</t>
  </si>
  <si>
    <t>hydromechsyssaipan@gmail.com</t>
  </si>
  <si>
    <t>Heating and Air Conditioning Mechanics and Installers</t>
  </si>
  <si>
    <t>P-500-21106-230089</t>
  </si>
  <si>
    <t>AIRCON TECHNICIAN</t>
  </si>
  <si>
    <t>MUST HAVE KNOWLEDGE OF MACHINES AND TOOLS, INCLUDING THEIR DESIGNS, USES, REPAIR, AND MAINTENANCE, KNOWLEDGE OF ARITHMETIC, ALGEBRA, GEOMETRY, CALCULUS, STATISTICS, AND THEIR APPLICATIONS.</t>
  </si>
  <si>
    <t>HYDROMECHSYSSAIPAN@GMAIL.COM</t>
  </si>
  <si>
    <t>C-500-21164-393065</t>
  </si>
  <si>
    <t>P-500-21157-372719</t>
  </si>
  <si>
    <t xml:space="preserve">Skills in Bookkeeping &amp; Auditing. Can work on Spread Sheet Accounting Method. Knowledge in Peach Tree and Quick Book Accounting Software. Must have at least 36 months of working experiences as an Accountant. Must possesses Employment Certificate. Graduate in the degree of Bachelor of Science in Commerce majoring in Accounting or Bachelor of Science in Accountancy. 
(Note: This pre-requisite applies to BOTH CW-1 Workers Applicant and US Workers Applicant)
</t>
  </si>
  <si>
    <t>In excess of 40 hours per week the rate will be overtime rate (basic rate x 1.5)</t>
  </si>
  <si>
    <t>CNMI Withholding Tax &amp; FICA Taxes</t>
  </si>
  <si>
    <t>C-500-21119-268929</t>
  </si>
  <si>
    <t>PAYLESS SUPER FRESH TRUCKLOAD STORE</t>
  </si>
  <si>
    <t>P-500-21078-159120</t>
  </si>
  <si>
    <t>FRONT END STORE SUPERVISOR</t>
  </si>
  <si>
    <t>Must be a High School graduate. Must have full range of experience in retail stores that services the customer and extensive POS experience with ability to train and manage staff. Must have at least 12 months of diverse retail experience as sales cashiers, sales, and customer service representatives. Extensive experience required in cash handling and accepting all forms of payment, including cash, checks and credit/debit cards. Excellent teamwork and management skills are desired. Must have a strong communication skills. Proficient in MS Word/Excel. Can work flexible days even on holidays and weekends.</t>
  </si>
  <si>
    <t>BEACH ROAD, CHALAN KANOA</t>
  </si>
  <si>
    <t>P.O. BOX 500487</t>
  </si>
  <si>
    <t>CNMI TAX &amp; FICA TAX. Housing is optional; Employees who are single may live in the housing with a monthly charge of $60, for air condition use and free housing for single employees who opted not to use air condition.</t>
  </si>
  <si>
    <t>C-500-21131-302221</t>
  </si>
  <si>
    <t>P-500-21072-144752</t>
  </si>
  <si>
    <t>Auto Mechanic</t>
  </si>
  <si>
    <t>AIRPORT ROAD, DAN DAN VILLAGE</t>
  </si>
  <si>
    <t>C-500-21110-239370</t>
  </si>
  <si>
    <t xml:space="preserve">SAIPAN WHOLESALE, INC. </t>
  </si>
  <si>
    <t xml:space="preserve">ELEANOR </t>
  </si>
  <si>
    <t xml:space="preserve">AGINGAN LANE, SAN ANTONIO VILLAGE </t>
  </si>
  <si>
    <t>P-500-21074-145412</t>
  </si>
  <si>
    <t xml:space="preserve">CUSTOMER ASSISTANT </t>
  </si>
  <si>
    <t xml:space="preserve">(a)Applicants must at least have a high school diploma or its equivalent. Will consider Foreign Equivalent of High School Diploma or GED. 
(b) Applicants must have at least 6 months prior experience. 
(c) Applicant must be able to lift at least 45 lbs.
(d) Applicant must be able to work on a flexible or an early morning shift. 
</t>
  </si>
  <si>
    <t>CHAPTER 2 AND CHAPTER 7 TAX(STATE AND FEDERAL TAX), SOCIAL SECURITY AND MEDICARE TAX</t>
  </si>
  <si>
    <t>C-500-21109-234984</t>
  </si>
  <si>
    <t>YANO Enterprises, Inc.</t>
  </si>
  <si>
    <t>Kinpachi Japanese Restaurant, Kinpachi BBQ Garden Rest.</t>
  </si>
  <si>
    <t>PO Box 500089</t>
  </si>
  <si>
    <t>Misa Bldg Coral Tree Avenue</t>
  </si>
  <si>
    <t>Kamata</t>
  </si>
  <si>
    <t>Misako</t>
  </si>
  <si>
    <t>cnmikinpachi@gmail.com</t>
  </si>
  <si>
    <t>P-500-21061-111558</t>
  </si>
  <si>
    <t>General Maintenance</t>
  </si>
  <si>
    <t xml:space="preserve">skilled in equipment maintenance &amp; equipment selection (determining the kind of tools &amp; equipment needed to do the job)
trouble shooting skills- can determine cause of operating errors  &amp; decides what to do about it
with valid police clearance (applied equally for both US workers &amp; CW-1 workers) 
with valid CNMI drivers license (applied equally for both US workers &amp; CW-1 workers) 
can work on flexible hours
work certification from previous employer (applied equally for both US workers &amp; CW-1 workers) </t>
  </si>
  <si>
    <t>Withholding Chapter 2 &amp; 7 FICA Social Security</t>
  </si>
  <si>
    <t>Siwa</t>
  </si>
  <si>
    <t>Sonia</t>
  </si>
  <si>
    <t>C-500-21133-309626</t>
  </si>
  <si>
    <t>Rose Street  Beach road Garapan</t>
  </si>
  <si>
    <t>PMB 246 Box 10003 Saipan</t>
  </si>
  <si>
    <t>P-500-20085-432827</t>
  </si>
  <si>
    <t xml:space="preserve">Employment certificate is required for both U.S. Workers and CW-1 Workers.
Can work flexible hours during weekends and holidays.
</t>
  </si>
  <si>
    <t>Will make all deductions from the worker's paycheck required by law such as Taxes (Chapter 2, Chapter 7, SS &amp; Medicare) and will  promptly  remit to applicable Government Agencies</t>
  </si>
  <si>
    <t>C-500-21172-413578</t>
  </si>
  <si>
    <t>G &amp; G CASTRO FARM</t>
  </si>
  <si>
    <t>8TH AVENUE, BROADWAY ROAD</t>
  </si>
  <si>
    <t>P.O. BOX 570</t>
  </si>
  <si>
    <t>GQC.FARM@GMAIL.COM</t>
  </si>
  <si>
    <t>P-500-21112-248546</t>
  </si>
  <si>
    <t xml:space="preserve">REQUIRED 3 MONTHS OF WORK EXPERIENCE IN FARMING. </t>
  </si>
  <si>
    <t>C-500-21132-305671</t>
  </si>
  <si>
    <t>SHALOM CHURCH</t>
  </si>
  <si>
    <t>P.O. BOX 7126 SVRB</t>
  </si>
  <si>
    <t>SEA YOUNG</t>
  </si>
  <si>
    <t>P-500-21103-218447</t>
  </si>
  <si>
    <t>CHURCH CLERK</t>
  </si>
  <si>
    <t>Familiar with the congregation and have a thorough understanding of bookkeeping, need an eye for detail, a knack for time management. Legible handwriting and ability to take notes and accurately, sort and distribute mail. Handle emails, send thank you notes. and record information regarding church members milestones, such as weddings, communions, baptism certificates and liste of committees. Paying bills, maintaining tax files and scheduling service calls for office equipment.</t>
  </si>
  <si>
    <t>CHALAN TUN JOAQUIN DOI, AS LITO</t>
  </si>
  <si>
    <t>C-500-21112-247832</t>
  </si>
  <si>
    <t>P-500-21076-155111</t>
  </si>
  <si>
    <t>Must be proficient in using computer software such as Microsoft office and QuickBooks.</t>
  </si>
  <si>
    <t>C-500-21148-355585</t>
  </si>
  <si>
    <t>He/She must be able to spend the day on their feet without getting overly tired. Must be able to move, lift, push furniture to clean the space underneath. Can operate vacuum cleaner, water blaster, and other cleaning and household equipment. Can work in open or confined spaces, exposed to heat, cleaning solutions, dust and dirt, all kinds of insects under all kinds of weather.  Can read, write, add, multiply, subtract and divide. Can work flexible schedules including weekends and holidays, daytime or evening. Can see objects close and far range. With 3 months work experience as Househelper</t>
  </si>
  <si>
    <t>C-500-21120-273279</t>
  </si>
  <si>
    <t>ROYAL PACIFIC EXPRESS</t>
  </si>
  <si>
    <t>PO BOX 505093</t>
  </si>
  <si>
    <t>P-500-21080-162878</t>
  </si>
  <si>
    <t>CARGO &amp; FREIGHT AGENTS</t>
  </si>
  <si>
    <t xml:space="preserve">MUST HAVE A KNOWLEDGE IN DOCUMENTATION AND TERMS OF THE FREIGHT FORWARDING BUSINESS
MUST HAVE EXPERIENCE IN FREIGHT FORWARDING
</t>
  </si>
  <si>
    <t>C-500-21137-317640</t>
  </si>
  <si>
    <t>P-500-21106-230111</t>
  </si>
  <si>
    <t>BAKERS</t>
  </si>
  <si>
    <t>GOOD HAND-EYE COORDINATION.
GOOD ORGANISATION SKILLS
ABILITY TO READ AND FOLLOW RECIPES TO BE CREATIVE.
ABILITY TO FOLLOW STRICT HEALTH AND SAFETY STANDARDS.
GOOD HEALTH WITH NO SKIN OR BREATHING COMPLAINTS.
ABILITY TO MEET STRICT DEADLINES.
MAINTAIN A NEAT AND CLEAN APPEARANCE.
CAN OPERATE LARGE INDUSTRIAL SIZED MIXING MACHINES AND OVENS</t>
  </si>
  <si>
    <t>C-500-21178-428405</t>
  </si>
  <si>
    <t>At least High School graduate with minimum 3 months training and/or work experience.
Can work flexible hours during weekends and holidays.
Required for both U.S workers and CW1 workers.</t>
  </si>
  <si>
    <t>C-500-21112-248413</t>
  </si>
  <si>
    <t>P-500-21068-130857</t>
  </si>
  <si>
    <t>COOKS RESTAURANT</t>
  </si>
  <si>
    <t>Thorough experience with hot and cold preparation. 
Follow sanitation standards and health codes. 
Ability to use slicers, mixers, grinder, food processors, knife, etc.  
Able to handle work in fast-paced kitchen environment.
Can work under pressure. 
Meeting quality standards for services, and evaluation of customer satisfaction.</t>
  </si>
  <si>
    <t>C-500-21124-283780</t>
  </si>
  <si>
    <t>ATOMS CO LTD</t>
  </si>
  <si>
    <t>Adetfa Street</t>
  </si>
  <si>
    <t>Gill Blas Condominium 1F</t>
  </si>
  <si>
    <t>Kaijo</t>
  </si>
  <si>
    <t>Juanita</t>
  </si>
  <si>
    <t>Ebba</t>
  </si>
  <si>
    <t>consulting-dep@atomsco.com</t>
  </si>
  <si>
    <t>P-500-21063-118687</t>
  </si>
  <si>
    <t xml:space="preserve">Must be able to drive to run errands, to purchase supplies and drive to the assigned work location. Must be able to move, lift, push furniture to clean the space underneath. Can operate a vacuum cleaner, water blaster and other cleaning and household equipment. Can work in open or confined spaces exposed to heat, cleaning solutions, dust, dirt and insects under all kinds of weather. Can read, write, add, multiply, subtract and divide. Can follow instructions. Can work on weekends and holidays, daytime or evening. Can see objects at close or far range. </t>
  </si>
  <si>
    <t>All mandatory State (Ch2 &amp; Ch7) and Federal (FICA &amp; MEDICARE) Taxes</t>
  </si>
  <si>
    <t>https://atoms-saipan.jimdofree.com</t>
  </si>
  <si>
    <t>C-500-21140-328701</t>
  </si>
  <si>
    <t>P-500-20276-855050</t>
  </si>
  <si>
    <t>WITH 24 MONTHS WORK EXPERIENCE. MUST HAVE THE NECESSARY PHYSICAL STAMINA. MUST BE ABLE
TO WORK FOR EXTENDED
HOURS OR WORK DAYS. MUST BE CAREFUL DURING WORKING HOURS TO AVOID
INJURY. MUST BE ABLE TO WORK WITH POWERED TOOLS. UNDERSTAND AND
IMPLEMENT BUILDING, FIR
E AND OSHA SAFETY REQUIREMENTS</t>
  </si>
  <si>
    <t>C-500-21147-348124</t>
  </si>
  <si>
    <t>SONGAO</t>
  </si>
  <si>
    <t>P-500-21105-229622</t>
  </si>
  <si>
    <t xml:space="preserve">COMMERCIAL CLEANER </t>
  </si>
  <si>
    <t>Knowledge of principles and processes for providing customer and personal services. This includes customer needs assessment, meeting quality standards for services, and evaluation of customer satisfaction.
Knowledge of the structure and content of the English language including the meaning and spelling of words, rules of composition, and grammar.</t>
  </si>
  <si>
    <t>C-500-21097-202998</t>
  </si>
  <si>
    <t>YCO Corporation</t>
  </si>
  <si>
    <t>2nd flr Yumul Bldg Msgr Guerrero Rd Chalan Kiya</t>
  </si>
  <si>
    <t>Naraja</t>
  </si>
  <si>
    <t>2nd Floor Yumul Bldg Msgr Guerrero Rd Chalan Kiya</t>
  </si>
  <si>
    <t>P-500-21054-094044</t>
  </si>
  <si>
    <t>Office Supervisor</t>
  </si>
  <si>
    <t>Knowledge in computer system and electronics such as peechtree,rock solid,microsft ,excel ,workd,access,power point,data base and computer system,knowledge of business management involve in strategic planning,human resources, leadership technique,production method. Good in customer and personal service,ability in oral  comprehension  and written  comprehension with employment certificate as office supervisor.Both applied to US worker and Cw-1 workers</t>
  </si>
  <si>
    <t>2nd Flr Yumul Bldg Msgr Guerrero Rd Chalan Kiya</t>
  </si>
  <si>
    <t>ALL CNMI and Federal required taxes</t>
  </si>
  <si>
    <t>C-500-21160-384740</t>
  </si>
  <si>
    <t>HAWAIIAN ROCK PRODUCTS CORPORATION</t>
  </si>
  <si>
    <t>PMB 139 PPP PO BOX 10000</t>
  </si>
  <si>
    <t>SAIPAN MP</t>
  </si>
  <si>
    <t>SAIPAN, MP</t>
  </si>
  <si>
    <t>P-500-21134-313250</t>
  </si>
  <si>
    <t>HEAVY AND TRACTOR-TRAILER TRUCK DRIVERS</t>
  </si>
  <si>
    <t>Driver license required for US Citizens/CW applicants must have 1 year exerience and certification</t>
  </si>
  <si>
    <t>Naftan Road 304 Obyan, Saipan MP 96950</t>
  </si>
  <si>
    <t>PMB 139 PPP PO Box 10000</t>
  </si>
  <si>
    <t>FICA/Federal Chapter 7 &amp; CNMI Chapter 2/401K</t>
  </si>
  <si>
    <t>C-500-21131-302052</t>
  </si>
  <si>
    <t>APEX CORPORATION</t>
  </si>
  <si>
    <t>ROYAL SUPPLIES</t>
  </si>
  <si>
    <t>CHALAN MSGR MARTINEZ KOBLERVILLE</t>
  </si>
  <si>
    <t>XI</t>
  </si>
  <si>
    <t>apexcorporation670@yahoo.com</t>
  </si>
  <si>
    <t>P-500-21074-148038</t>
  </si>
  <si>
    <t>ADMINISTRATIVE ASSISTANT</t>
  </si>
  <si>
    <t>C-500-21127-294817</t>
  </si>
  <si>
    <t>FE Y CALIXTERIO</t>
  </si>
  <si>
    <t>YACAS ROOM</t>
  </si>
  <si>
    <t>NAGAO PL FINASISU LANE</t>
  </si>
  <si>
    <t>P.O. BOX 504406 AS TERLAJE</t>
  </si>
  <si>
    <t>P-500-21074-145331</t>
  </si>
  <si>
    <t xml:space="preserve">Must have at least 24 months or 2-years work related experience as a maintenance and repair worker, general. 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
</t>
  </si>
  <si>
    <t>AS TERLAJE</t>
  </si>
  <si>
    <t>fecalixterio@gmail.com</t>
  </si>
  <si>
    <t>C-500-21122-279962</t>
  </si>
  <si>
    <t>Aroma Salon Kasumi</t>
  </si>
  <si>
    <t>2ND FLOOR COCO BUILDING, CPL. DERRENCE JACK RD GARAPAN</t>
  </si>
  <si>
    <t>Admin Assistant</t>
  </si>
  <si>
    <t>P-500-21087-179694</t>
  </si>
  <si>
    <t>MUST BE HARDWORKING AND KNOWLEDGEABLE IN BEING A MASSEUSE . MUST HAVE 2 YEARS
EXPERIENCE AS A MASSEUSE</t>
  </si>
  <si>
    <t>CNMI Local and States Taxes, Medicare,SS. and all taxes required by law</t>
  </si>
  <si>
    <t>C-500-21166-397315</t>
  </si>
  <si>
    <t xml:space="preserve">J C Tenorio Enterprises, Inc </t>
  </si>
  <si>
    <t xml:space="preserve">Beach Road, Garapan P O Box 500137 CK </t>
  </si>
  <si>
    <t xml:space="preserve">Insatto Street, Susupe P O Box 500137 CK </t>
  </si>
  <si>
    <t>P-500-21096-199264</t>
  </si>
  <si>
    <t xml:space="preserve">Cook </t>
  </si>
  <si>
    <t>High school diploma or equivalent preferred. 
Prior experience in related food and beverage service and food preparation positions of at least 12 months.
Thorough experience with hot and cold food preparation. Good working knowledge of accepted sanitation standards and health codes.
Ability to use slicers, mixers, grinders, food processors, etc. 
Able to handle work in a fast-paced environment. 
Must pass cooking skill test during interview process. 
The skill testing/comprehension exam is required equally of both US and Foreign workers.
Must be able to work weekends and holidays on short notice.</t>
  </si>
  <si>
    <t>C-500-21180-431808</t>
  </si>
  <si>
    <t>P-500-21131-302079</t>
  </si>
  <si>
    <t>Commercial Cleaner</t>
  </si>
  <si>
    <t>Knowledge in mixing cleaning chemicals. Can handle schedules in the application of cleaning chemical in the work area. must have at least 12 months working experience as a Commercial Cleaner with Employment Certificate.
Note: This pre-requisite applies to BOTH CW-1 Workers and US Workers</t>
  </si>
  <si>
    <t>In excess of 40 hours per week the rate will be Overtime Rate (Basic Rate x 1.5)</t>
  </si>
  <si>
    <t>CNMI Withholding Tax,  FICA Tax</t>
  </si>
  <si>
    <t>7asgroupcor@gmail.com</t>
  </si>
  <si>
    <t>C-500-21182-440986</t>
  </si>
  <si>
    <t>MARICAR A KISA</t>
  </si>
  <si>
    <t>GARAPAN ST GARAPAN</t>
  </si>
  <si>
    <t>KISA</t>
  </si>
  <si>
    <t>MARICAR</t>
  </si>
  <si>
    <t>AGUILAR</t>
  </si>
  <si>
    <t>ifashionsalon@yahoo.com</t>
  </si>
  <si>
    <t>P-500-21075-148528</t>
  </si>
  <si>
    <t>HOUSEKEEPING</t>
  </si>
  <si>
    <t>C-500-21162-389051</t>
  </si>
  <si>
    <t xml:space="preserve">Dottino Enterprises, Inc. </t>
  </si>
  <si>
    <t>Godfather's Bar and Restaurant</t>
  </si>
  <si>
    <t>Palm Street</t>
  </si>
  <si>
    <t>Biggers</t>
  </si>
  <si>
    <t>Ronald</t>
  </si>
  <si>
    <t>Eugene</t>
  </si>
  <si>
    <t>ron_biggers@yahoo.com</t>
  </si>
  <si>
    <t>Bartenders</t>
  </si>
  <si>
    <t>P-500-21061-114773</t>
  </si>
  <si>
    <t>Bartender</t>
  </si>
  <si>
    <t>High school graduate or GED required, 1 year experience as bartender, including experience in a large volume bar/restaurant, must be able to lift 20 pounds and stand for up to an 8-hourshift, good customer service skills is required, must be willing to work a flexible evening schedule starting at 6-8 pm until 1-2 am, up to 6 days a week, including holidays, CNMI Food Handlers Certificate required for all applicants who will be hired.
Knowledge of principles and processes for providing customer and personal services. This includes customer needs assessment, meeting quality standards for services, and evaluation of customer satisfaction. Some previous work-related skill, knowledge, or experience is usually needed. Actively looking for ways to help people.</t>
  </si>
  <si>
    <t>1 Duty Meal provided, Christmas Bonus subject to company policy, Workers' compensation provided.</t>
  </si>
  <si>
    <t>C-500-21161-385126</t>
  </si>
  <si>
    <t>GMT CORPORATION</t>
  </si>
  <si>
    <t>GMT PROPERTY MANAGEMENT</t>
  </si>
  <si>
    <t>KATUPAT ROAD</t>
  </si>
  <si>
    <t>P.O. BOX 506649 SAN VICENTE</t>
  </si>
  <si>
    <t>P-500-21081-163142</t>
  </si>
  <si>
    <t>With certificate of training or on the job training with experienced worker, with skills on critical thinking and troubleshooting, abilities on manual dexterity and problem sensitivity.</t>
  </si>
  <si>
    <t>eddietamayo27@yahoo.com</t>
  </si>
  <si>
    <t>C-500-21103-218324</t>
  </si>
  <si>
    <t>CELL COREA COMMUNICATIONS INC.</t>
  </si>
  <si>
    <t>CELL COREA</t>
  </si>
  <si>
    <t>GUALO RAI VILLAGE, MIDDLE ROAD</t>
  </si>
  <si>
    <t>RM 101, PMB 79 BOX 10001</t>
  </si>
  <si>
    <t xml:space="preserve">PARK </t>
  </si>
  <si>
    <t>SEUNG YEO</t>
  </si>
  <si>
    <t>GUALO RAI MIDDLE ROAD</t>
  </si>
  <si>
    <t>RM 101 PMB 79 BOX 10001</t>
  </si>
  <si>
    <t>cellcorea2017@gmail.com</t>
  </si>
  <si>
    <t>P-500-21068-130487</t>
  </si>
  <si>
    <t xml:space="preserve"> Must be High School Graduate  2 years experience in a tour or travel industry or musical instrument retail.  Must have computer skill for input of daily sales, handling reservations and corresponding with other agents.  Must have knowledge in musical instruments.  Must be able to read, write and speak Korean.  Police Clearance Required and prior work experience certificate required ( Both will be applied equally to both US workers and CW-1 Workers)</t>
  </si>
  <si>
    <t>GUALO RAI VILLAGE. MIDDLE ROAD</t>
  </si>
  <si>
    <t>FICA TAX, CHAPTER 7 TAX, CHAPTER 2 TAX ( CNMI TAX)</t>
  </si>
  <si>
    <t>C-500-21128-298056</t>
  </si>
  <si>
    <t>SPN US CORPORATION</t>
  </si>
  <si>
    <t>P.O. Box 505415</t>
  </si>
  <si>
    <t>Sugar King Estate, Judge Way St., China Town</t>
  </si>
  <si>
    <t>Islam</t>
  </si>
  <si>
    <t>MD Nurul</t>
  </si>
  <si>
    <t>Sugar King Estate, Judge Way St. China Town</t>
  </si>
  <si>
    <t>spnusc@gmail.com</t>
  </si>
  <si>
    <t>Taxi Drivers and Chauffeurs</t>
  </si>
  <si>
    <t>P-500-21096-199499</t>
  </si>
  <si>
    <t>Taxi Driver</t>
  </si>
  <si>
    <t>Must have at least 6 months of prior experience. Must have Valid Taxi Operators license. Must pass pre-employment drug testing and submit pre-employment criminal record clearance. All employment rules applies equally to both U.S. workers and foreign workers.</t>
  </si>
  <si>
    <t>Airport Taxi Parking Dandan</t>
  </si>
  <si>
    <t>Applicable CNMI and Federal employment taxes as required by law.</t>
  </si>
  <si>
    <t>C-500-21175-423272</t>
  </si>
  <si>
    <t>SAIPAN J &amp; Y</t>
  </si>
  <si>
    <t>New Dae Jang Kum</t>
  </si>
  <si>
    <t>PMB 617 Box 10000</t>
  </si>
  <si>
    <t>P.O. Box 504345</t>
  </si>
  <si>
    <t>P-500-21110-239583</t>
  </si>
  <si>
    <t>AT LEAST I YEAR WORK EXPERIENCE AND CAN WORK WITH FLEXIBLE HOURS INCLUDING WEEKENDS AND HOLIDAYS.</t>
  </si>
  <si>
    <t>BEACH ROAD SUSUPE</t>
  </si>
  <si>
    <t>Federal and CNMI payroll taxes</t>
  </si>
  <si>
    <t>myunghwakyong16@gmail.com</t>
  </si>
  <si>
    <t>C-500-21111-247539</t>
  </si>
  <si>
    <t>P-500-21077-158854</t>
  </si>
  <si>
    <t>MEDICAL OFFICE ASSISTANT</t>
  </si>
  <si>
    <t>MUST HAVE COMPUTER LITERACY WITH MICROSOFT OFFICE SKILLS, MATHEMATICAL SKILLS, TIME MANAGEMENT, CRITICAL THINKING, JUDGEMENT AND DECISION
MAKING</t>
  </si>
  <si>
    <t>C-500-21126-291483</t>
  </si>
  <si>
    <t>P-500-21083-169913</t>
  </si>
  <si>
    <t>HEATING &amp; AIRCONDITIONING MECHANICS</t>
  </si>
  <si>
    <t xml:space="preserve">Knowledge of machines and tools, including their designs, uses, repair, and maintenance.
Job requires being careful about detail and thorough in completing work tasks.
</t>
  </si>
  <si>
    <t>C-500-21093-195425</t>
  </si>
  <si>
    <t>HAN'S CORPORATION</t>
  </si>
  <si>
    <t>P.O. BOX 501538 CK</t>
  </si>
  <si>
    <t>P-500-20320-913133</t>
  </si>
  <si>
    <t>BASIC AUTO MECHANIC SKILLS;
KNOWLEDGE IN HANDLING AND OPERATING OF SPECIAL TOOLS AND EQUIPMENTS;
Driver's license and employment certificate requirements will be applied to both the U.S. WORKERS and foreign workers.</t>
  </si>
  <si>
    <t>HAN's Building, Middie Road, Garapan, Saipan, MP 96950, P.O. BOX 501538 CK</t>
  </si>
  <si>
    <t>P.O. BOX</t>
  </si>
  <si>
    <t>SOCIAL SECURITY AND MEDICARE TAXES, CHAPTER 2 AND 7 TAXES</t>
  </si>
  <si>
    <t>C-500-21145-340843</t>
  </si>
  <si>
    <t>P-500-21096-199374</t>
  </si>
  <si>
    <t>Food &amp; Beverage Supervisor</t>
  </si>
  <si>
    <t>Able to work weekends, holiday and flexible shifts. The employee must regularly lift and/or move up to 10-25 pounds and/or stand for long periods of time. Hotel/Resort experience preferred.</t>
  </si>
  <si>
    <t xml:space="preserve">Shift duty meal, Medical &amp; Life Insurance, Vacation Pay, Holiday Pay, Retirement </t>
  </si>
  <si>
    <t>www.picresort/careers/saipan</t>
  </si>
  <si>
    <t>C-500-21110-239667</t>
  </si>
  <si>
    <t>EUN AE</t>
  </si>
  <si>
    <t>P-500-20219-754271</t>
  </si>
  <si>
    <t>SPECIALIZED IN KOREAN DISHES.  PREFERABLY SPEAKING KOREAN LANGUAGE</t>
  </si>
  <si>
    <t>C-500-21125-287776</t>
  </si>
  <si>
    <t xml:space="preserve">PMB 583 PPP BOX 10000 </t>
  </si>
  <si>
    <t>P-500-21068-130548</t>
  </si>
  <si>
    <t>HEAVY EQUIPMENT MECHANICS</t>
  </si>
  <si>
    <t>MUST HAVE A GED/HIGHSCHOOL DIPLOMA OR VOCATIONAL COURSE CERTIFICATE WITH 1 YEAR WORK EXPERIENCE . KNOWLEDGEABLE IN DIAGNOSIS, SERVICES AND REPAIRS OF VARIOUS SYSTEMS THAT ARE FOUND ON PIECES OF HEAVY  CONSTRUCTION EQUIPMENT.MUST BE ABLE TO WORK ON FLEXIBLE HOURS INCLUDING WEEKENDS, HOLIDAYS AND NIGHT SHIFTS,IF NEEDED. MUST AGREE TO A POST-OFFER, PRE-EMPLOYMENT DRUG SCREENING TEST THE PROSPECTIVE EMPLOYEE OR APPLICANT WILL BE REQUIRED AN EMPLOYMENT DRUG SCREENING TEST WHICH WILL APPLY EQUALLY TO U.S. WORKERS AND CW-1 WORKERS</t>
  </si>
  <si>
    <t>CNMI LOCAL TAXES (CHP.2) AND SOCIAL SECURITY/ MEDICARE TAXES</t>
  </si>
  <si>
    <t>C-500-21128-298062</t>
  </si>
  <si>
    <t>P-500-21097-206483</t>
  </si>
  <si>
    <t>MUST HAVE at least 3months of PRIOR EXPERIENCE. Must provide updated criminal record clearance pre employment. ALL EMPLOYMENT REQUIREMENTS APPLY EQUALLY TO BOTH U.S. WORKERS AND CW-1 WORKERS.</t>
  </si>
  <si>
    <t>Tanapag Village, China Town</t>
  </si>
  <si>
    <t>Experience</t>
  </si>
  <si>
    <t>C-500-21153-363895</t>
  </si>
  <si>
    <t>INSURANCE &amp; BUSINESS MANAGEMENT CORPORATION</t>
  </si>
  <si>
    <t>ACCOUNTING ASSOCIATE</t>
  </si>
  <si>
    <t>resumes@mita-travel.com</t>
  </si>
  <si>
    <t>P-500-21125-287453</t>
  </si>
  <si>
    <t>ACCOUTING ASSOCIATE</t>
  </si>
  <si>
    <t>TWO YEARS OF CONTINUOUS EXPERIENCE AS AN ACCOUNTING ASSOCIATE OR ACCOUNTANT TO TWO OR LESS EMPLOYERS. EXTENSIVE KNOWLEDGE OF ECONOMIC AND ACCOUNTING PRINCIPLES AND PRACTICES. THE FINANCIAL MARKETS, BANKING AND THE ANALYSIS AND REPORTING OF FINANCIAL DATA. SUBSTANTIAL KNOWLEDGE OF LOCAL AND FEDERAL TACATION SYSTEM. EXTENSIVE KNOWLEDGE OF ACCOUTING SOFTWARE SUCHS AS SAGE/PEACHTREE  ACCOUTING AND QUICKBOOKS, MICROSOFT OFFICE SUITE SUCH AS EXCEL AND EXCEL FORMULA SYSTEM. MICROSOFT WORD, POWERPOINT, ACCESS, OUTLOOK AND PUBLISHER, THE ABILITY TO CHOOSE THE RIGHT MATHEMATICAL METHODS OR FORMULAS TO SOLVE A PROBLEM. THE ABILITY TO COMMUNICATE INFORMATION AND IDEAS IN WRITING AND SPEAKING SO OTHERS WILL UNDERSTAND. ABILITY TO ADD, SUBTRACT, MULTIPLY , OR DIVIDE QUICKLY AND CORRECTLY, ABLE TO WORK FLEXIBLE HOURS AND ON WEEKENDS IF NEEDED. MUST HAVE GOOD MORALE CHARACTER AND BE TRUSTWORTHY. MUST AGREE TO A POST-OFFER PRE-EMPLOYMENT DRUG SCREENING TEST AND RANDOM DRUG TESTING WHICH IS TO BE APPLIED EQUALLY TO BOTH U.S. WORKERS AND CW-1 WORKERS. MUST AGREE TO PROVIDE A POST-OFFER PRE-EMPLOYMENT POLICE CLEANRACE RECORD. MUST OBTAIN REQUIRED NECESSARY CERTIFICATES, PERMITS OR LICENSES UNDER APPLICABLE CNMI AND FEDERAL LAWS.</t>
  </si>
  <si>
    <t>DAYS &amp; HOURS OF WORK MAY VARY ACCORDING TO BUSINESS NEED</t>
  </si>
  <si>
    <t>C-500-21184-444189</t>
  </si>
  <si>
    <t>MAN'S SERVICES, LLC</t>
  </si>
  <si>
    <t>MAN'S SERVICES</t>
  </si>
  <si>
    <t>PO BOX 503393</t>
  </si>
  <si>
    <t>EVANGELISTA</t>
  </si>
  <si>
    <t>MANUEL</t>
  </si>
  <si>
    <t>NORITA</t>
  </si>
  <si>
    <t>MEMBER/MANAGER</t>
  </si>
  <si>
    <t>mansservicesllc@gmail.com</t>
  </si>
  <si>
    <t>P-500-21071-141713</t>
  </si>
  <si>
    <t>GARBAGE  COLLECTOR</t>
  </si>
  <si>
    <t xml:space="preserve">MUST  HAVE A CERTIFICATE  OF EMPLOYMENT  FOR AT LEAST 12 MONTHS AS  GARBAGE COLLECTOR. </t>
  </si>
  <si>
    <t>GARAPAN, BEACH ROAD</t>
  </si>
  <si>
    <t>Mandatory CNMI and Federal Taxes</t>
  </si>
  <si>
    <t>C-500-21166-397470</t>
  </si>
  <si>
    <t>P.O. BOX 505053</t>
  </si>
  <si>
    <t>P-500-21137-317209</t>
  </si>
  <si>
    <t>ABILITY TO UNDERSTAND AND FOLLOW SAFETY PROCEDURES. MUST AGREE TO POST-OFFER, PRE-EMPLOYMENT DRUG SCREENING. MUST LIFT UP TO 30 LBS OF MATERIALS, SOLUTIONS OR LINENS. MUST BE ABLE TO WORK ON FLEXIBLE HOURS INCLUDING WEEKENDS, HOLIDAYS AND NIGHT SHIFTS.</t>
  </si>
  <si>
    <t>C-500-21187-445047</t>
  </si>
  <si>
    <t xml:space="preserve">RC LLC </t>
  </si>
  <si>
    <t xml:space="preserve">RC MANPOWER </t>
  </si>
  <si>
    <t>P.O BOX 5788 CHRB</t>
  </si>
  <si>
    <t>SULO ST. SUSUPE</t>
  </si>
  <si>
    <t>LAXA</t>
  </si>
  <si>
    <t xml:space="preserve">CHARITO </t>
  </si>
  <si>
    <t>G.</t>
  </si>
  <si>
    <t xml:space="preserve">MANAGER </t>
  </si>
  <si>
    <t>rcllcompany@gmail.com</t>
  </si>
  <si>
    <t>P-500-21095-198715</t>
  </si>
  <si>
    <t xml:space="preserve">MAINTENANCE AND REPAIR WORKER, GENERAL </t>
  </si>
  <si>
    <t>Must have the ability to quickly move hand or more hands together with the arm, or two hands to grasp, manipulate, or assemble objects. With skills in critical thinking and troubleshooting, abilities in manual dexterity, and problem sensitivity.</t>
  </si>
  <si>
    <t>C-500-21182-439311</t>
  </si>
  <si>
    <t>MIR CORPORATION</t>
  </si>
  <si>
    <t>SAN ANTONIO LAUNDRY</t>
  </si>
  <si>
    <t>PO BOX 505635</t>
  </si>
  <si>
    <t>TOMAS P. SABLAN BEACH ROAD SAN ANTONIO</t>
  </si>
  <si>
    <t>GUI HUA</t>
  </si>
  <si>
    <t>WANG</t>
  </si>
  <si>
    <t>corporationmir@gmail.com</t>
  </si>
  <si>
    <t>Laundry and Dry-Cleaning Workers</t>
  </si>
  <si>
    <t>P-500-21101-214580</t>
  </si>
  <si>
    <t>LAUNDRY ATTENDANT</t>
  </si>
  <si>
    <t xml:space="preserve">The ability to keep your hand and arm steady while moving your arm or while holding your arm and hand in one position. The ability to quickly and repeatedly adjust the controls of a
machine or a vehicle to exact positions. The ability to quickly move your hand, your hand together with your arm, or your two hands to grasp, manipulate, or assemble objects. The ability to see details at close range (within a few feet of the observer). The ability to listen to and understand information and ideas presented through spoken words and sentences.
</t>
  </si>
  <si>
    <t>CNMI Withholding Taxes and SS &amp; Medicaid</t>
  </si>
  <si>
    <t>PANNA</t>
  </si>
  <si>
    <t xml:space="preserve">MIR MAHABOBUR </t>
  </si>
  <si>
    <t>C-500-21189-452317</t>
  </si>
  <si>
    <t>High School graduate with minimum 3 months training or 3 months work experience.
Can work flexible hours during weekends and holidays.
Required for both U.S workers and CW1 workers.</t>
  </si>
  <si>
    <t>C-500-21158-373184</t>
  </si>
  <si>
    <t>P-500-21113-252297</t>
  </si>
  <si>
    <t>Maintenance</t>
  </si>
  <si>
    <t>C-500-21160-380865</t>
  </si>
  <si>
    <t>SUN BROTHERS CORPORATION</t>
  </si>
  <si>
    <t>MUSIC BANK RESTAURANT</t>
  </si>
  <si>
    <t>PMB 152 BOX 10001</t>
  </si>
  <si>
    <t>KANG</t>
  </si>
  <si>
    <t>JUN SUN</t>
  </si>
  <si>
    <t>P-500-21056-100248</t>
  </si>
  <si>
    <t>One year of work related experienced. High School diploma or equivalent. Can cook Korean and Chinese dishes. Able to handle work in a fast-paced environment.</t>
  </si>
  <si>
    <t>TAMMWOORA AVENUE, SAN JOSE VILLAGE</t>
  </si>
  <si>
    <t>C-500-21137-317615</t>
  </si>
  <si>
    <t>ROOM 104  MARIANAS BUSINESS PLAZA NAURU LOOP SUSUPE</t>
  </si>
  <si>
    <t>P-500-20280-859371</t>
  </si>
  <si>
    <t>BOOKKEEPING, ACCOUNTING, AND AUDITING CLERKS</t>
  </si>
  <si>
    <t xml:space="preserve">Knowledgeable in QuickBooks Accounting, Peachtree, Sage, MS Office.
Numerical Skills
Organizational Skills
Computer Skills
Problem Solving Skills
</t>
  </si>
  <si>
    <t>C-500-21155-368134</t>
  </si>
  <si>
    <t>TANG INVESTMENTS, INC.</t>
  </si>
  <si>
    <t>HEALING STONE YU YU MASSAGE</t>
  </si>
  <si>
    <t>PUTI TAINOBU AV GARAPAN</t>
  </si>
  <si>
    <t>PMB 3058 BOX 10002</t>
  </si>
  <si>
    <t>TANG</t>
  </si>
  <si>
    <t>TANGINVESTMENTSINC@GMAIL.COM</t>
  </si>
  <si>
    <t>P-500-20259-823069</t>
  </si>
  <si>
    <t>To qualify applicants must have at least 18 months experience working in the same position. Must have extensive knowledge of Thai Massage. Excellent customer service, communication and interpersonal skills are a must. Applicant must be able to converse in Japanese, Chinese &amp; English to accommodate diverse tourist clientele. Applicant must be hardworking, able to multi task and work even under pressure. Must be able to maintain cooperative attitude under stressful circumstances. Please note that the work schedule will be divided into three shifts (opening shift, mid shift and closing shift) to be spread among the workers.</t>
  </si>
  <si>
    <t>PUTI TAINOBU AV</t>
  </si>
  <si>
    <t>tanginvestmentsinc@gmail.com</t>
  </si>
  <si>
    <t>C-500-21154-367973</t>
  </si>
  <si>
    <t>A &amp; C IMPORT/EXPORT</t>
  </si>
  <si>
    <t>3 BROS. LAUNDRYMAT</t>
  </si>
  <si>
    <t>Sinapalo 1 Village P.O. Box 1359</t>
  </si>
  <si>
    <t>Alubia</t>
  </si>
  <si>
    <t>Candelaria</t>
  </si>
  <si>
    <t>Sinapalo 1 P. O Box 1359</t>
  </si>
  <si>
    <t>AC_IMPORT_EXPORT020617@YAHOO.COM</t>
  </si>
  <si>
    <t>P-500-21074-145433</t>
  </si>
  <si>
    <t>Candidate can fix/repair commercial washers and dryers. knowledgeable in maintenance routine duties  SUCH AS PLASTERING, PAINTING, BLUSTERING TO MAKE SURE THE PLACE IS WELL MAINTAINED. CAN OPERATE POWER TOOLS like welding machines, drills and other power tools used for repairing.</t>
  </si>
  <si>
    <t>Sinapalo 1 Village</t>
  </si>
  <si>
    <t xml:space="preserve">P.O Box 1359 </t>
  </si>
  <si>
    <t>CNMI taxes and FICA taxes</t>
  </si>
  <si>
    <t>ac_import_export020617@yahoo.com</t>
  </si>
  <si>
    <t>ALUBIA</t>
  </si>
  <si>
    <t>CANDELARIA</t>
  </si>
  <si>
    <t>C-500-21160-381493</t>
  </si>
  <si>
    <t>THE SEVENTH-DAY ADVENTIST MISSION OF THE NMI</t>
  </si>
  <si>
    <t>SAIPAN SEVENTH-DAY ADVENTIST CLINIC</t>
  </si>
  <si>
    <t>PO BOX 500169</t>
  </si>
  <si>
    <t>CHALAN LAULAU VILLAGE</t>
  </si>
  <si>
    <t>CREED</t>
  </si>
  <si>
    <t>WARREN</t>
  </si>
  <si>
    <t>LEROY</t>
  </si>
  <si>
    <t>DIRECTOR/SECRETARY</t>
  </si>
  <si>
    <t>accounting@saipansdadental.com</t>
  </si>
  <si>
    <t>P-500-21132-306371</t>
  </si>
  <si>
    <t>MEDICAL ASSISTANT</t>
  </si>
  <si>
    <t>At least 12 months experience as medical healthcare assistant in a clinic or hospital setting.</t>
  </si>
  <si>
    <t>SDA DENTAL CLINIC QUARTER MASTER ROAD</t>
  </si>
  <si>
    <t>CNMI AND FEDERAL TYAXES</t>
  </si>
  <si>
    <t>C-500-21161-385113</t>
  </si>
  <si>
    <t>P-500-21133-309844</t>
  </si>
  <si>
    <t>FOOD PREPARATION WORKER</t>
  </si>
  <si>
    <t>High School graduate with 3 months training and/or 6 months work experience. Displaying a good-natured, cooperative attitude. Can handle complaints and accepts suggestions. Can work well with others. Can assess the value and quality of food to serve or give to the customers.
Applicants either US citizen or CW-1 must provide school credentials and employment certificate.</t>
  </si>
  <si>
    <t>Taxes &amp; other CNMI Deductions</t>
  </si>
  <si>
    <t>C-500-21174-420159</t>
  </si>
  <si>
    <t>ACE PROFESSIONAL CORPORATION</t>
  </si>
  <si>
    <t>ACE ACCOUNTING</t>
  </si>
  <si>
    <t>CDA BUILDING SAN JOSE VILLAGE</t>
  </si>
  <si>
    <t>3RD FLOOR UNIT 309</t>
  </si>
  <si>
    <t>PANTALEON</t>
  </si>
  <si>
    <t>ANALIZA</t>
  </si>
  <si>
    <t>SACARAMENTO</t>
  </si>
  <si>
    <t>psgacepc@gmail.com</t>
  </si>
  <si>
    <t>P-500-21145-340957</t>
  </si>
  <si>
    <t xml:space="preserve">UNIT#309 CDA BUILDING </t>
  </si>
  <si>
    <t>ACEPCSPN@GMAIL.COM</t>
  </si>
  <si>
    <t>C-500-21190-452624</t>
  </si>
  <si>
    <t>MICRONESIA RESORT INC</t>
  </si>
  <si>
    <t>KENSINGTON HOTEL SAIPAN</t>
  </si>
  <si>
    <t>CHALAN PALE ARNOLD MAIN ROAD, SAN ROQUE</t>
  </si>
  <si>
    <t>PO BOX 5152 CHRB</t>
  </si>
  <si>
    <t xml:space="preserve">DONGHWAN </t>
  </si>
  <si>
    <t>LEE_DONGHWAN01@eland.co.kr</t>
  </si>
  <si>
    <t>P-500-21160-381075</t>
  </si>
  <si>
    <t>Speak English language, lift and carry 30 to 50 lbs. Problem solving skills, stamina to stand for long periods, able to work flexible schedules</t>
  </si>
  <si>
    <t>duty meal, (15) days paid vacation leave after one (1) year of service, 9 holiday pay, optional health insurance &amp; dorm</t>
  </si>
  <si>
    <t xml:space="preserve"> Chapter 2 local tax/Chapter 7 federal tax/optional $100.00 monthly dorm &amp; health insurance</t>
  </si>
  <si>
    <t>hr@mrisaipan.com</t>
  </si>
  <si>
    <t>http://kensingtonsaipan.com/en/recruit.php</t>
  </si>
  <si>
    <t>INOS</t>
  </si>
  <si>
    <t>DEBRA</t>
  </si>
  <si>
    <t>DEBRA.INOS@KENSINGTONSAIPAN.COM</t>
  </si>
  <si>
    <t>C-500-21200-468812</t>
  </si>
  <si>
    <t>LSG LUFTHANSA SERVICE SAIPAN</t>
  </si>
  <si>
    <t>LSG SKY CHEF</t>
  </si>
  <si>
    <t>AIRPORT ROAD DANDAN</t>
  </si>
  <si>
    <t xml:space="preserve">PO BOX 500270 CK </t>
  </si>
  <si>
    <t>TAITANO</t>
  </si>
  <si>
    <t>RITA</t>
  </si>
  <si>
    <t>RESIDENT  MANAGER</t>
  </si>
  <si>
    <t>P.O. BOX 500270</t>
  </si>
  <si>
    <t>rita.taitano@lsgskychefs.com</t>
  </si>
  <si>
    <t>DELOS SANTOS</t>
  </si>
  <si>
    <t>NENITA</t>
  </si>
  <si>
    <t>VELASQUEZ</t>
  </si>
  <si>
    <t>CHALAN MONSIGNOR GUERRERO</t>
  </si>
  <si>
    <t>PO BOX 504330 SAIPAN</t>
  </si>
  <si>
    <t>SAN JOSE</t>
  </si>
  <si>
    <t>saint_trading1986@yahoo.com</t>
  </si>
  <si>
    <t>SAINT TRADING COMPANY INC</t>
  </si>
  <si>
    <t>P-500-21141-332178</t>
  </si>
  <si>
    <t>AUTOTIVE SERVICE TECHNICIANS AND MECHANIC</t>
  </si>
  <si>
    <t>Applicants must possess the ff: skills: Repairing  Repairing machines or systems using the needed tools.
Troubleshooting  Determining causes of operating errors and deciding what to do about it.
Operation Monitoring  Watching gauges, dials, or other indicators to make sure a machine is working properly.
Equipment Maintenance  Performing routine maintenance on equipment and determining when and what kind of maintenance is needed.
Operation and Control  Controlling operations of equipment or systems.</t>
  </si>
  <si>
    <t>Tun erman Pan Road</t>
  </si>
  <si>
    <t>Saipan International Airport</t>
  </si>
  <si>
    <t>Overtime rate applies in excess of 40 hrs. of work per week.</t>
  </si>
  <si>
    <t>CNMI WITHHOLDING TAX, FEDERAL WITHHOLDING TAX, SS AND MEDICARE CONTRIBUTIONS.  Employer offers housing at cost of $150.00 per month.  This offer is optional.  Employees may look for housing of their choice.</t>
  </si>
  <si>
    <t>Licensed Practical and Licensed Vocational Nurses</t>
  </si>
  <si>
    <t>Licensed Practical Nurse</t>
  </si>
  <si>
    <t>C-500-21193-455597</t>
  </si>
  <si>
    <t>PSG PROFESSIONAL CORPORATION</t>
  </si>
  <si>
    <t>PSG ACCOUNTING</t>
  </si>
  <si>
    <t>PO BOX 500507</t>
  </si>
  <si>
    <t>JESUS</t>
  </si>
  <si>
    <t>AGAPITO</t>
  </si>
  <si>
    <t>PSGACEPC@GMAIL.COM</t>
  </si>
  <si>
    <t>P-500-21160-381728</t>
  </si>
  <si>
    <t>GROUND FLOOR CDA BUILDING UNIT#109</t>
  </si>
  <si>
    <t>C-500-21166-397487</t>
  </si>
  <si>
    <t>C-500-21193-455477</t>
  </si>
  <si>
    <t>HUANG SHUN CORPORATION</t>
  </si>
  <si>
    <t>U-SAVE MARKET</t>
  </si>
  <si>
    <t>P O BOX 520335</t>
  </si>
  <si>
    <t>YUREN</t>
  </si>
  <si>
    <t>tinianpopz@hotmail.com</t>
  </si>
  <si>
    <t>P-500-21160-381047</t>
  </si>
  <si>
    <t>STOCKER</t>
  </si>
  <si>
    <t>U-SAVE MARKET LOT#014 T 22</t>
  </si>
  <si>
    <t>153 CORPORATION</t>
  </si>
  <si>
    <t>153 RESTAURANT</t>
  </si>
  <si>
    <t>FINASISU LANE AS TERLAJE</t>
  </si>
  <si>
    <t>YOUNG IM</t>
  </si>
  <si>
    <t>153corporation670@gmail.com</t>
  </si>
  <si>
    <t>P-500-21190-452496</t>
  </si>
  <si>
    <t>FOOD SERVICE MANAGER</t>
  </si>
  <si>
    <t>C-500-21187-445028</t>
  </si>
  <si>
    <t>C-500-21210-489915</t>
  </si>
  <si>
    <t>KANNAT TABLA DR. P O BOX 501568</t>
  </si>
  <si>
    <t>COR. MONSIGNOR RD. MECHILLE INT. BLDG.</t>
  </si>
  <si>
    <t>P-500-21182-439232</t>
  </si>
  <si>
    <t>MAINTENANCE &amp; REPAIR WORKERS, GENERAL</t>
  </si>
  <si>
    <t xml:space="preserve">1)  MUST HAVE A KNOWLEDGE IN CARPENTRY.
2)  KNOWS WHAT TYPE OF TOOLS USES IN REPAIR  AND MAINTENANCE.
</t>
  </si>
  <si>
    <t>C-500-21198-468417</t>
  </si>
  <si>
    <t>Oriental Corporation</t>
  </si>
  <si>
    <t>DY Rental</t>
  </si>
  <si>
    <t>San Jose, corner of Chalan Monsignor Guerrero Road</t>
  </si>
  <si>
    <t>P.O. Box 502950, Saipan</t>
  </si>
  <si>
    <t>YOON</t>
  </si>
  <si>
    <t>DAE YOUNG</t>
  </si>
  <si>
    <t>SAIPANDY@YAHOO.COM</t>
  </si>
  <si>
    <t>P-500-21083-169654</t>
  </si>
  <si>
    <t>Building Maintenance</t>
  </si>
  <si>
    <t>Must work without any supervision. need two years of on-the -job experience. Must be able to read blue prints and engineering plumbing, structural and electrical layouts. Demonstrated skills with electrical work, plumbing, concrete, carpentry, machine maintenance and repair. Ability to understand and follow safety procedures.</t>
  </si>
  <si>
    <t>Gualo Rai, Chalan Pale Arnold Road</t>
  </si>
  <si>
    <t>Saipan Plaza Building</t>
  </si>
  <si>
    <t>saipandy@yahoo.com</t>
  </si>
  <si>
    <t>C-500-21196-463082</t>
  </si>
  <si>
    <t>P.O. BOX 506557</t>
  </si>
  <si>
    <t>P-500-21154-364248</t>
  </si>
  <si>
    <t>BAKING,COOKING, MONITORING AND INVENTORY OF BAKING SUPPLIES, MATERIALS AND EQUIPMENTS.</t>
  </si>
  <si>
    <t>TUN HERMAN PAN ROAD DANDAN</t>
  </si>
  <si>
    <t>C-500-21199-468717</t>
  </si>
  <si>
    <t>P-500-21168-405201</t>
  </si>
  <si>
    <t>MAINTENANCE REPAIRER</t>
  </si>
  <si>
    <t xml:space="preserve">MUST HAVE KNOWLEDGE IN PIPE FITTING, ELECTRICAL WORKS, CARPENTRY AND WELDING.  CAN OPERATE AND MAINTAIN HAND TOOLS AND POWER TOOLS.
</t>
  </si>
  <si>
    <t>-</t>
  </si>
  <si>
    <t>C-500-21209-487291</t>
  </si>
  <si>
    <t>DONG A CORPORATION</t>
  </si>
  <si>
    <t>Dong A Wholesale &amp; Hana Trading</t>
  </si>
  <si>
    <t>Lower Base Puerto Rico Village</t>
  </si>
  <si>
    <t>PO BOX 7487 SVRB</t>
  </si>
  <si>
    <t>dongaspn@gmail.com</t>
  </si>
  <si>
    <t>P-500-21181-434712</t>
  </si>
  <si>
    <t>Must know to operate Quickbooks accounting software and microsoft office software, excel, word and powerpoint. Knowledge of administrative and clerical procedures and systems such as word processing, managing files and records, stenography and transcription, designing forms and other office procedures and terminology.</t>
  </si>
  <si>
    <t>TROPEX GARDEN CO., LTD.</t>
  </si>
  <si>
    <t>FEDDOS LANE CORNER TUN JOAQUIN DOI ROAD</t>
  </si>
  <si>
    <t>FINA SISU</t>
  </si>
  <si>
    <t>PABLO</t>
  </si>
  <si>
    <t>BAUTISTA</t>
  </si>
  <si>
    <t>P.O. BOX 502473, SAIPAN</t>
  </si>
  <si>
    <t>tropex@pticom.com</t>
  </si>
  <si>
    <t>CNMI Withholding Tax and FICA Tax</t>
  </si>
  <si>
    <t>Restaurant/BBQ Stand/Commercial Space Rental/Catering</t>
  </si>
  <si>
    <t>Alaihai Avenue corner  Garapan St</t>
  </si>
  <si>
    <t>P-500-21127-294567</t>
  </si>
  <si>
    <t>Alaihai Avenue corner Garapan St</t>
  </si>
  <si>
    <t>C-500-21160-381349</t>
  </si>
  <si>
    <t>Kylie's Bakeshop &amp; Restaurant</t>
  </si>
  <si>
    <t>Chalan Pale Arnold Middle Road</t>
  </si>
  <si>
    <t>P.O. Box 500529, Saipan</t>
  </si>
  <si>
    <t>P.O. Box 506687, Saipan</t>
  </si>
  <si>
    <t>P-500-21130-298546</t>
  </si>
  <si>
    <t>WITH BAKING EXPERIENCE IN COMMERCIAL ESTABLISHMENT AND BE ABLE TO PRODUCE FILIPINO BREADS AND PASTRIES. BE ABLE TO GET CNMI FOOD HANDLER
CERTIFICATE.</t>
  </si>
  <si>
    <t>Federal and CNMI taxes</t>
  </si>
  <si>
    <t>C-500-21161-385260</t>
  </si>
  <si>
    <t>Counter Attendants, Cafeteria, Food Concession, and Coffee Shop</t>
  </si>
  <si>
    <t>P-500-21112-248181</t>
  </si>
  <si>
    <t>COUNTER ATTENDANT</t>
  </si>
  <si>
    <t xml:space="preserve">3 months work related experience. Ability to work under pressure. Willing to work flexible/graveyard/rotating shift. Knows how to use computerized cash register.  Provides friendly, courteous, polite, and helpful customer service.    </t>
  </si>
  <si>
    <t>C-500-21153-360591</t>
  </si>
  <si>
    <t>A&amp;A ENTERPRISES CNMI, LLC</t>
  </si>
  <si>
    <t>PO BOX 505856</t>
  </si>
  <si>
    <t>NARIO</t>
  </si>
  <si>
    <t>ALEJANDRO</t>
  </si>
  <si>
    <t>TUMANDAO</t>
  </si>
  <si>
    <t>ESPANA ST GUALO RAI VILLAGE</t>
  </si>
  <si>
    <t>aaenterprisecnmi1@gmail.com</t>
  </si>
  <si>
    <t>P-500-21113-252073</t>
  </si>
  <si>
    <t>Can work under pressure and minimum supervision. Can work during weekdays and holidays. Knowledge in different cuisine is a plus. Can work flexible hours</t>
  </si>
  <si>
    <t>C-500-21155-368127</t>
  </si>
  <si>
    <t>C-500-21181-434467</t>
  </si>
  <si>
    <t>SKY CO., LTD.</t>
  </si>
  <si>
    <t>PACIFIC PALM RESTAURANT</t>
  </si>
  <si>
    <t>P.O. BOX 503751</t>
  </si>
  <si>
    <t>YOUNG JA</t>
  </si>
  <si>
    <t>P-500-21086-179489</t>
  </si>
  <si>
    <t>Can cook Korean and Chinese dishes. Good working knowledge of accepted sanitation standards and health codes. Ability to use slicers, mixers, grinders, food processors etc. Able to handle work in a fast-paced environment.</t>
  </si>
  <si>
    <t>C-500-21160-380961</t>
  </si>
  <si>
    <t>ALLIED CONSTRUCTION CORPORATION</t>
  </si>
  <si>
    <t>BARNYS PIZZA</t>
  </si>
  <si>
    <t>BARNYS PIZZA BUILDING</t>
  </si>
  <si>
    <t>HAM</t>
  </si>
  <si>
    <t>JIMMY</t>
  </si>
  <si>
    <t>CHEONG</t>
  </si>
  <si>
    <t>alliedspn@gmail.com</t>
  </si>
  <si>
    <t>P-500-21132-306315</t>
  </si>
  <si>
    <t>Food Preparation workers</t>
  </si>
  <si>
    <t>C-500-21175-423103</t>
  </si>
  <si>
    <t>ACCOUNTING AND AUDITING CLERKS</t>
  </si>
  <si>
    <t>P-500-21141-332455</t>
  </si>
  <si>
    <t>PROFICIENT IN COMPUTER SOFTWARE SUCH AS EXCEL, QUICKBOOKS OR ANY OTHER ACCOUNTING SOFTWARES</t>
  </si>
  <si>
    <t>CNMI WITHHOLDING TAX, FICA EMPLOYEES SHARE</t>
  </si>
  <si>
    <t>C-500-21175-422894</t>
  </si>
  <si>
    <t>P-500-21086-179441</t>
  </si>
  <si>
    <t>Knowledge of accounting and bookkeeping principles. Experience with accounting software. Data entry. Ability to keep records and files in attention to details. Able to meet the deadlines. Ability to identify errors and solve problems.</t>
  </si>
  <si>
    <t>GROUP OF MEDICAL INSURANCE</t>
  </si>
  <si>
    <t>C-500-21200-468846</t>
  </si>
  <si>
    <t>C-500-21227-522784</t>
  </si>
  <si>
    <t>Song and Jang Corporation</t>
  </si>
  <si>
    <t>PMB 303 Box 10000</t>
  </si>
  <si>
    <t>Song</t>
  </si>
  <si>
    <t>Hang</t>
  </si>
  <si>
    <t>Eui</t>
  </si>
  <si>
    <t>Corporate President</t>
  </si>
  <si>
    <t>PMB 303 BOX 10000</t>
  </si>
  <si>
    <t>thd7203@naver.com</t>
  </si>
  <si>
    <t>P-500-21164-393059</t>
  </si>
  <si>
    <t>Chapter 2, Chapter 7 and Fica Employee Share</t>
  </si>
  <si>
    <t xml:space="preserve">ALFREDO J. CABAEL </t>
  </si>
  <si>
    <t xml:space="preserve">FRITZ PACIFIC </t>
  </si>
  <si>
    <t>P.O. BOX 505923</t>
  </si>
  <si>
    <t xml:space="preserve">STE 201 LANGSE STREET </t>
  </si>
  <si>
    <t xml:space="preserve">CABAEL </t>
  </si>
  <si>
    <t xml:space="preserve">ALFREDO </t>
  </si>
  <si>
    <t xml:space="preserve">JAVIER </t>
  </si>
  <si>
    <t xml:space="preserve">SOLE PROPRIETOR/ PRESIDENT </t>
  </si>
  <si>
    <t>al@fritzpac.com</t>
  </si>
  <si>
    <t>Civil Engineers</t>
  </si>
  <si>
    <t>P-500-21151-356371</t>
  </si>
  <si>
    <t xml:space="preserve">CIVIL ENGINEERS </t>
  </si>
  <si>
    <t xml:space="preserve">1 year project experience construction management of civil activities, project utility design, road and site work profile, cost estimate, determine scope of work. Must be able to work on flexible hours including weekends, holidays and night shifts. Must agree to a post-offer, pre-employment drug screening test the prospective employee or applicant will be required an employment drug screening test which will apply equally to U.S. WORKERS AND CW-1 WORKERS. </t>
  </si>
  <si>
    <t xml:space="preserve">CNMI LOCAL TAXES (CHP.2) &amp; SOCIAL SECURITY/ MEDICARE TAXES. </t>
  </si>
  <si>
    <t>C-500-21222-511791</t>
  </si>
  <si>
    <t>Laolao Bay Golf &amp; Resort</t>
  </si>
  <si>
    <t xml:space="preserve">Human Resources Specialist </t>
  </si>
  <si>
    <t>P-500-21189-449957</t>
  </si>
  <si>
    <t xml:space="preserve">Building Maintenance </t>
  </si>
  <si>
    <t xml:space="preserve">At least 1 year experience as a semi-skilled worker in one or more of the basic building maintenance trades. And must be able to operate a forklift, light truck and other related motorized equipment. </t>
  </si>
  <si>
    <t>Applicable Federal and CNMI taxes. Housing is optional at the amount of one hundred dollars ($100) per month for housing cost.  Medical insurance is also optional</t>
  </si>
  <si>
    <t>C-500-21221-511279</t>
  </si>
  <si>
    <t>Kang Corporation</t>
  </si>
  <si>
    <t>P.O Box 503053 CK</t>
  </si>
  <si>
    <t>Amara PI, Pale Arnold Chalan Laulau</t>
  </si>
  <si>
    <t>KANG HEE</t>
  </si>
  <si>
    <t>Amara Pi Road, Pale Arnold Chalan Laulau</t>
  </si>
  <si>
    <t>kangparts@hotmail.com</t>
  </si>
  <si>
    <t>Helpers--Installation, Maintenance, and Repair Workers</t>
  </si>
  <si>
    <t>P-500-21194-457853</t>
  </si>
  <si>
    <t>Installation, Maintenance and Repair Worker, All Other</t>
  </si>
  <si>
    <t>Proven 12 months of work experience. Knowledgeable of Heavy Equipment parts like Backhoe,  Dump Truck, Excavator, Compactors,  TeleHandler and Graders. Knowledgeable for Laundry Machines ,Dryers Repair and pipe ducting.</t>
  </si>
  <si>
    <t>Amara PI , Arnold Pale Road Chalan Laulau Village</t>
  </si>
  <si>
    <t>CNMI Taxes and Federal (FICA) Taxes</t>
  </si>
  <si>
    <t>Kim</t>
  </si>
  <si>
    <t>Kang Hee</t>
  </si>
  <si>
    <t>Butchers and Meat Cutters</t>
  </si>
  <si>
    <t>MEAT CUTTER</t>
  </si>
  <si>
    <t>CNMI Tax and FICA Tax</t>
  </si>
  <si>
    <t>C-500-20206-733010</t>
  </si>
  <si>
    <t>A&amp;C IMPORT/EXPORT</t>
  </si>
  <si>
    <t>3 BROS. LAUNDRY MAT</t>
  </si>
  <si>
    <t>Sinapalo 1 P.O. Box 1359</t>
  </si>
  <si>
    <t>P-500-20125-537027</t>
  </si>
  <si>
    <t>Can fix commercial washers and dryers. Can do welding job. Knowledge in construction job, such as plastering, painting and blustering (to make sure the place is well-maintained). Can operate power tools.</t>
  </si>
  <si>
    <t>Sinpalo 1 P.O. Box 1359</t>
  </si>
  <si>
    <t>Mandatory CNMI taxes &amp; Federal taxes (if applicable</t>
  </si>
  <si>
    <t>C-500-20197-714911</t>
  </si>
  <si>
    <t>ANGELO NINO</t>
  </si>
  <si>
    <t>Lodging Managers</t>
  </si>
  <si>
    <t>P-500-20134-565639</t>
  </si>
  <si>
    <t>FRONT DESK MANAGER</t>
  </si>
  <si>
    <t>MUST BE PROFICIENT IN THE USE OF MS PROGRAMS SUCH AS EXCEL AND WORD. MUST BE ABLE TO UNDERSTAND AND USE PROPERTY MANAGEMENT SYSTEMS SUCH AS OPERA. MUST BE ABLE TO WORK NIGHTS, WEEKENDS, AND HOLIDAYS AS NEEDED. MUST BE ABLE TO STAND AND WALK FREQUENTLY.</t>
  </si>
  <si>
    <t>Month</t>
  </si>
  <si>
    <t>All CNMI and Federal Income Taxes, share in medical insurance and 401(k) retirement plan, if applicable</t>
  </si>
  <si>
    <t>C-500-20197-714915</t>
  </si>
  <si>
    <t>RABE</t>
  </si>
  <si>
    <t>HUMAN RESOURCES MANAGER</t>
  </si>
  <si>
    <t>P-500-20155-621801</t>
  </si>
  <si>
    <t xml:space="preserve">CUSTOMER SERVICE SUPERVISOR </t>
  </si>
  <si>
    <t>C-500-20220-756725</t>
  </si>
  <si>
    <t>Namdeamoon Restaurant</t>
  </si>
  <si>
    <t>Galleria Hotel Ground floor Unit 4 Alahai Avenue Garapan</t>
  </si>
  <si>
    <t>Hang Eui</t>
  </si>
  <si>
    <t>Galleria Hotel Ground Floor Unit 4 Alahai Avenue Garapan</t>
  </si>
  <si>
    <t>thd203@naver.com</t>
  </si>
  <si>
    <t>P-500-20188-696144</t>
  </si>
  <si>
    <t>Assistant Cook</t>
  </si>
  <si>
    <t>-Must be familiar with Korean cuisine and its different spices.
-Must know how do to Korean sauces.
-Must know how to do different Korean soup bases.
-Must be familiar with Korean food preparation and dishes.
- Must have 9 months experience in a Korean Re</t>
  </si>
  <si>
    <t>H&amp;C INTERNATIONAL BLDG. GROUND FLOOR BEACH ROAD GARAPAN</t>
  </si>
  <si>
    <t>C-500-20206-733316</t>
  </si>
  <si>
    <t>SHREE-RAM CORPORATION</t>
  </si>
  <si>
    <t>GALAXY STORE</t>
  </si>
  <si>
    <t>NATHRANI</t>
  </si>
  <si>
    <t>RIYA</t>
  </si>
  <si>
    <t>shreeramcorp@yahoo.com</t>
  </si>
  <si>
    <t>P-500-20148-602995</t>
  </si>
  <si>
    <t>ELECTRONIC ENTERTAINMENT EQUIPMENT REPAIRER</t>
  </si>
  <si>
    <t>KNOWLEDGE OF CIRCUIT BOARDS, PROCESSORS, CHIPS, ELECTRONIC EQUIPMENT, AND PHONE AND LAPTOP HARDWARE AND SOFTWARE. SKILLED IN TESTING AND REPAIRING PHONES, TABLETS, AND LAPTOPS. SKILLED IN CONDUCTING INSPECTIONS OF ELECTRONIC PRODUCTS TO EVALUATE PERFORMANCE AND DETERMINE CAUSES OF ERRORS.</t>
  </si>
  <si>
    <t>P.O. BOX 505782</t>
  </si>
  <si>
    <t>All federal and local taxes</t>
  </si>
  <si>
    <t>C-500-20225-763600</t>
  </si>
  <si>
    <t>VICTORIA, LLC</t>
  </si>
  <si>
    <t>NEW SUMMER HOLIDAY HOTEL APARTMENT RENTAL  COMMERCIAL SPACE RENTAL</t>
  </si>
  <si>
    <t>PMB 622 P.O. BOX 10003</t>
  </si>
  <si>
    <t>HAU</t>
  </si>
  <si>
    <t>EVAN</t>
  </si>
  <si>
    <t>victoriallc.2018@gmail.com</t>
  </si>
  <si>
    <t>P-500-20191-703785</t>
  </si>
  <si>
    <t>HOTEL OPERATION MANAGER</t>
  </si>
  <si>
    <t>THESE OCCUPATIONS USUALLY REQUIRE A FOUR-YEAR BACHELOR'S DEGREE, BUT SOME DO NOT. A CONSIDERABLE AMOUNT OF PREVIOUS WORK-RELATED SKILL, KNOWLEDGE, OR EXPERIENCE IS USUALLY NEEDED. EMPLOYEES IN THESE OCCUPATIONS NEED ANYWHERE FROM A SEVERAL YEARS OF WORK RELATED EXPERIENCE, ON THE JOB TRAINING AND OR VOCATIONAL TRAINING. MANY OF THESE OCCUPATIONS INVOLVE COORDINATING, SUPERVISING, MANAGING, OR TRAINING OTHERS.</t>
  </si>
  <si>
    <t>WITHHOLDING TAX, MED AND SS TAX</t>
  </si>
  <si>
    <t>C-500-20195-709588</t>
  </si>
  <si>
    <t>RIONDA COMPANY LTD</t>
  </si>
  <si>
    <t>NEW SHIN RESTAURANT</t>
  </si>
  <si>
    <t>PMB 313  BOX 10002</t>
  </si>
  <si>
    <t>LAM</t>
  </si>
  <si>
    <t>CHOR</t>
  </si>
  <si>
    <t>PMB 313 BOX 10002</t>
  </si>
  <si>
    <t>rubyacosta823@gmail.com</t>
  </si>
  <si>
    <t>P-500-20160-633406</t>
  </si>
  <si>
    <t>WAITRESS/WAITER</t>
  </si>
  <si>
    <t xml:space="preserve">GARAPAN ROAD </t>
  </si>
  <si>
    <t>CNMI TAXES AND STATE TAX,SS,MEDICARE,AND ALL OTHER TAXES REQUIRED BY LQW</t>
  </si>
  <si>
    <t>csl6709892288@qq.com</t>
  </si>
  <si>
    <t>C-500-20223-761189</t>
  </si>
  <si>
    <t>P-500-20184-693960</t>
  </si>
  <si>
    <t>KNOWLEDGE OF MACHINES AND TOOLS, INCLUDING THEIR DESIGNS, USES, REPAIR AND MAINTENANCE. KNOWLEDGE OF MATERIALS, METHODS, AND THE TOOLS
INVOLVED IN THE REPAIR OF BUILDINGS. MUST BE HONEST AND BEING CAREFUL ABOUT DETAIL AND THOROUGH IN COMPLETING WORK TASKS. MUST BE RELIABLE,
RESPONSIBLE, DEPENDENT, FULFILLING OBLIGATIONS AND CAN WORK ON FLEXIBLE TIME.</t>
  </si>
  <si>
    <t>C-500-20206-733112</t>
  </si>
  <si>
    <t>Golden Corporation</t>
  </si>
  <si>
    <t>Golden Corp Apartment Rental</t>
  </si>
  <si>
    <t>Beach Road, Chalan Piao Village</t>
  </si>
  <si>
    <t>TOLIN</t>
  </si>
  <si>
    <t>LORENZO</t>
  </si>
  <si>
    <t>ORGANISTA</t>
  </si>
  <si>
    <t>goldencorp216@gmail.com</t>
  </si>
  <si>
    <t>P-500-20140-586969</t>
  </si>
  <si>
    <t>HOUSEKEEPING CLEANERS</t>
  </si>
  <si>
    <t>Employment Certificate for at least 12 mos. Can operate Housekeeping Equipment.</t>
  </si>
  <si>
    <t>In excess of 40 hrs per week the rate will overtime rate (Normal rate multiply by 1.5</t>
  </si>
  <si>
    <t>C-500-20199-720167</t>
  </si>
  <si>
    <t>Polaris Development Corporation</t>
  </si>
  <si>
    <t>PMB 314 PPP BOX 10000</t>
  </si>
  <si>
    <t>Quarter Master Road</t>
  </si>
  <si>
    <t>Faller</t>
  </si>
  <si>
    <t>Guillermo Faller Sr.</t>
  </si>
  <si>
    <t>Tolibas</t>
  </si>
  <si>
    <t>gtfaller011045@gmail.com</t>
  </si>
  <si>
    <t>P-500-20168-655731</t>
  </si>
  <si>
    <t>Maintenance and Repair workers General</t>
  </si>
  <si>
    <t xml:space="preserve">None </t>
  </si>
  <si>
    <t>CNMI Taxes and Fica Taxes</t>
  </si>
  <si>
    <t>T</t>
  </si>
  <si>
    <t>POLARIS DEVELOPMENT. CORPORATION</t>
  </si>
  <si>
    <t>C-500-20230-771684</t>
  </si>
  <si>
    <t>SONG AND JANG CORPORATION</t>
  </si>
  <si>
    <t>NEW EXPO TOUR</t>
  </si>
  <si>
    <t>GALERIA HOTEL GROUND FLOOR ALAHAI AVENUE GARAPAN</t>
  </si>
  <si>
    <t>HANG EUI</t>
  </si>
  <si>
    <t>CORPORATE PRESIDENT</t>
  </si>
  <si>
    <t>GALLERIA HOTEL GROUND FLOOR ALAHAI AVENUE GARAPAN</t>
  </si>
  <si>
    <t>P-500-20197-715239</t>
  </si>
  <si>
    <t>GRAPHIC ARTIST</t>
  </si>
  <si>
    <t>CHAPTER 2, CHAPTER 7 AND FICA (EMPLOYER SHARE)</t>
  </si>
  <si>
    <t>C-500-20207-735497</t>
  </si>
  <si>
    <t>PRO VENTURES INTERNATIONAL, LLC</t>
  </si>
  <si>
    <t>PROFITZONE</t>
  </si>
  <si>
    <t>ICC Building  Middle Road Gualo Rai Saipan</t>
  </si>
  <si>
    <t>P.O. Box 503630</t>
  </si>
  <si>
    <t>Genobaten</t>
  </si>
  <si>
    <t>Edgar</t>
  </si>
  <si>
    <t>Felicelna</t>
  </si>
  <si>
    <t>P.O.  Box 503630</t>
  </si>
  <si>
    <t>ICC Building Middle Road Gualo Rai</t>
  </si>
  <si>
    <t>ed.taxpro@yahoo.com</t>
  </si>
  <si>
    <t>P-500-20169-659763</t>
  </si>
  <si>
    <t xml:space="preserve">Associates, and Employment Certification of 24 months. The Employment Certification will be applied equally to both U.S. Workers and CW-1 workers.  </t>
  </si>
  <si>
    <t xml:space="preserve">ICC Building Middle Road Gualo Rai </t>
  </si>
  <si>
    <t>all legal deductions required by law like FICA, Withholding tax etc</t>
  </si>
  <si>
    <t>C-500-20224-761456</t>
  </si>
  <si>
    <t>M &amp; E ENTERPRISES INC SAIPAN</t>
  </si>
  <si>
    <t>HI SAIPAN TOUR, NATURAL FACTORS, M &amp; E CONSULTING</t>
  </si>
  <si>
    <t>UNIT#103 YP-1 BLDG BEACH ROAD</t>
  </si>
  <si>
    <t>PO BOX 505208</t>
  </si>
  <si>
    <t>CHONG NAM</t>
  </si>
  <si>
    <t>DIRECTOR IN CHARGE OF PERSONNEL</t>
  </si>
  <si>
    <t>UNIT#103 YP-1 BLDG BEACH</t>
  </si>
  <si>
    <t xml:space="preserve">PO BOX 505208 </t>
  </si>
  <si>
    <t>mnesaipan@yahoo.com</t>
  </si>
  <si>
    <t>P-500-20193-709053</t>
  </si>
  <si>
    <t>MVA CERTIFIED, PASSED  THE COMPREHENSIVE FINAL EXAM, EMPLOYMENT CERTIFICATION FROM PREVIOUS EMPLOYER(S), VALID CNMI DRIVER'S LICENSE, TRAFFIC &amp; POLICE CLEARANCE MAY BE REQUIRED DURING THE INTERVIEW, MUST KNOW HOW TO SPEAK KOREAN TO CATER TO TARGET MARKET
QUALIFICATIONS AND SPECIAL REQUIREMENTS APPLY EQUALLY TO BOTH U.S WORKER &amp; CW-1 WORKER APPLICANTS</t>
  </si>
  <si>
    <t>FICA AND LOCAL WAGES &amp; SALARY TAXES</t>
  </si>
  <si>
    <t>C-500-20209-735878</t>
  </si>
  <si>
    <t>Mojica's Enterprises</t>
  </si>
  <si>
    <t>3K'S Market</t>
  </si>
  <si>
    <t>P.O. Box 520324</t>
  </si>
  <si>
    <t>Mojica</t>
  </si>
  <si>
    <t>Estenza</t>
  </si>
  <si>
    <t>Mahilum</t>
  </si>
  <si>
    <t>Employer</t>
  </si>
  <si>
    <t>mojicaenterprises2007@gmail.com</t>
  </si>
  <si>
    <t>P-500-20120-526277</t>
  </si>
  <si>
    <t>First Line Supervisors of Retail Sales Workers</t>
  </si>
  <si>
    <t xml:space="preserve">Computer literate.Math Calculation
</t>
  </si>
  <si>
    <t>P. O Box 520324</t>
  </si>
  <si>
    <t>GRAND STREET LOT 004 T 18 SAN JOSE VILLAGE</t>
  </si>
  <si>
    <t>Personal Cash Advance</t>
  </si>
  <si>
    <t>C-500-20219-754286</t>
  </si>
  <si>
    <t>3-Hi Res Corporation</t>
  </si>
  <si>
    <t>3 Hires Printing Design</t>
  </si>
  <si>
    <t>P.O. Box 506013</t>
  </si>
  <si>
    <t>Beach Road San Jose</t>
  </si>
  <si>
    <t>Gozon</t>
  </si>
  <si>
    <t>Ruby</t>
  </si>
  <si>
    <t>De Guzman</t>
  </si>
  <si>
    <t>marievelasco@gmail.com</t>
  </si>
  <si>
    <t>P-500-20184-691979</t>
  </si>
  <si>
    <t>Graphic Arts Designer</t>
  </si>
  <si>
    <t>Good communication and customer service. Must have time management skills to meet established deadlines. Can work independently with less supervision.</t>
  </si>
  <si>
    <t>C-500-20245-797862</t>
  </si>
  <si>
    <t>JEMECA CORPORATION</t>
  </si>
  <si>
    <t>NAURU LP SUSUPE</t>
  </si>
  <si>
    <t>P.O. BOX 504332 CK</t>
  </si>
  <si>
    <t>MENESES</t>
  </si>
  <si>
    <t>EMILY</t>
  </si>
  <si>
    <t>CAAB</t>
  </si>
  <si>
    <t>JEMECACORP@YAHOO.COM</t>
  </si>
  <si>
    <t>P-500-20183-688807</t>
  </si>
  <si>
    <t>OPERATIONAL SERVICE WORKER</t>
  </si>
  <si>
    <t>APPLICANT MUST HAVE 12 MONTHS OF EXPERIENCE IN THE SAME POSITION. MUST HAVE THE ABILITY TO COMPLETE SCHEDULED TASKS WHILE RESPONDING TO UNEXPECTED INCIDENTS. MUST HAVE KNOWLEDGE OF HEALTH AND SAFETY STANDARDS AND THE ABILITY TO HANDLE CLEANING CHEMICALS SAFELY. APPLICANT MUST BE HARDWORKING, ABLE TO MULTITASK AND WORK EVEN UNDER PRESSURE. MUST BE ABLE TO MAINTAIN COOPERATIVE ATTITUDE EVEN UNDER STRESSFUL CIRCUMSTANCES. MUST BE IN GOOD HEALTH. MUST BE A SELF STARTER, DETAIL ORIENTED AND HAVE TIME MANAGEMENT SKILLS. CAN WORK DILIGENTLY AND INDEPENDENTLY WITH LEAST SUPERVISION. APPLICANT MUST BE WILLING TO WORK FLEXIBLE TIME, HOLIDAYS AND WEEKENDS WHEN NECESSARY.</t>
  </si>
  <si>
    <t>C-500-20315-905698</t>
  </si>
  <si>
    <t>NJCM Logistics LLC</t>
  </si>
  <si>
    <t>DECM Consultancy</t>
  </si>
  <si>
    <t xml:space="preserve">S-103 Tower Palace </t>
  </si>
  <si>
    <t>PO Box 505093</t>
  </si>
  <si>
    <t>Rivera</t>
  </si>
  <si>
    <t>Crispino</t>
  </si>
  <si>
    <t>Tabia</t>
  </si>
  <si>
    <t>S-103 Tower Palace, Gualo Rai</t>
  </si>
  <si>
    <t xml:space="preserve">PO Box 505093 </t>
  </si>
  <si>
    <t>P-500-20282-873561</t>
  </si>
  <si>
    <t>high school or equivalent of 1 year experience.
skilled in all aspect of  building maintenance basic electrical and mechanical  background is a plus</t>
  </si>
  <si>
    <t>tower place</t>
  </si>
  <si>
    <t>gualo rai</t>
  </si>
  <si>
    <t>C-500-20309-897780</t>
  </si>
  <si>
    <t>Plata Drive Corner Bwerh , Chalan Kiya (PO Box 5756 CHRB)</t>
  </si>
  <si>
    <t>P-500-20277-856766</t>
  </si>
  <si>
    <t>Various Projects Sites</t>
  </si>
  <si>
    <t>C-500-20210-738103</t>
  </si>
  <si>
    <t>P-500-20176-676059</t>
  </si>
  <si>
    <t xml:space="preserve">Certification in carpentry or at least 6 months experience as a carpenter; certification in electrical works or at least 6 months experience as electrician; or certification in plumbing works or at least 6 months experience as a plumber; or at least 6 months experience in building/residential general maintenance job. </t>
  </si>
  <si>
    <t>Ch2 tax, Ch7 tax (as needed), SS tax and medicare tax</t>
  </si>
  <si>
    <t>C-500-20234-780699</t>
  </si>
  <si>
    <t>MARIANAS DENTAL CENTER, LLC.</t>
  </si>
  <si>
    <t>TSL PLAZA 2ND FLOOR, BEACH ROAD</t>
  </si>
  <si>
    <t>P.O. BOX 504699 GARAPAN</t>
  </si>
  <si>
    <t>LIMBO</t>
  </si>
  <si>
    <t>NEIL</t>
  </si>
  <si>
    <t>SMILE@MDCSAIPAN.COM</t>
  </si>
  <si>
    <t>BRUCE</t>
  </si>
  <si>
    <t>2ND FLOOR SASHA BLDG. CHALAN LAULAU</t>
  </si>
  <si>
    <t>PMB 238 PPP BOX 10000 BEACH ROAD</t>
  </si>
  <si>
    <t>MAILMAN &amp; KARA, LLC.</t>
  </si>
  <si>
    <t>Dental Laboratory Technicians</t>
  </si>
  <si>
    <t>P-500-20176-678560</t>
  </si>
  <si>
    <t>DENTAL CERAMIST</t>
  </si>
  <si>
    <t xml:space="preserve">TSL PLAZA 2ND FLOOR, BEACH ROAD </t>
  </si>
  <si>
    <t>smile@mdcsaipan.com</t>
  </si>
  <si>
    <t>C-500-20238-785472</t>
  </si>
  <si>
    <t>YCO CORPORATION/DO IT BEST HARDWARE</t>
  </si>
  <si>
    <t>MSGR GUERRERO RD CHALAN KIYA</t>
  </si>
  <si>
    <t>RAY</t>
  </si>
  <si>
    <t>P-500-20205-730679</t>
  </si>
  <si>
    <t>REQUIRES COMMERCIAL DRIVER LICENSE ,PHYSICALLY FIT,WITH TRUCK CERTIFICATE ,KNOWLEDGE IN RECORD OPERATIONAL OR PRODUCTION DATA,RECORD SERVICE OR REPAIR ACTIVTIES</t>
  </si>
  <si>
    <t>MSGR GUERRERO CHALAN KIYA</t>
  </si>
  <si>
    <t>All CNMI and Federal Income Tax Required</t>
  </si>
  <si>
    <t>C-500-20210-738082</t>
  </si>
  <si>
    <t>P.O. BOX 505635</t>
  </si>
  <si>
    <t>TOMAS P. SABLAN, BEACH ROAD SAN ANTONIO</t>
  </si>
  <si>
    <t>MIR MAHABOBUR RAHMAN</t>
  </si>
  <si>
    <t>TOMAS P. SABLAN, BEACHROAD SAN ANTONIO</t>
  </si>
  <si>
    <t>P-500-20119-522842</t>
  </si>
  <si>
    <t>MAINTENANCE AND REPAIRS WORKERS, GENERAL</t>
  </si>
  <si>
    <t>Good in routine maintenance on equipment and determining when and what kind of maintenance needed.</t>
  </si>
  <si>
    <t>CORPORATIONMIR@GMAIL.COM</t>
  </si>
  <si>
    <t>C-500-20210-738154</t>
  </si>
  <si>
    <t>P.O. Box 504850</t>
  </si>
  <si>
    <t>Saipan, CNMI</t>
  </si>
  <si>
    <t>Chalan monsignor Guerrero</t>
  </si>
  <si>
    <t>Construction Carpenters</t>
  </si>
  <si>
    <t>P-500-20171-666805</t>
  </si>
  <si>
    <t>Carpenter</t>
  </si>
  <si>
    <t>Knowledge of tools, equipment, and materials common to the carpentry trade. Skills in the construction, repair, restoration and installation of wood related materials. Ability to estimate time and materials needed for assigned work projects.</t>
  </si>
  <si>
    <t>Ch2 tax, Ch7 tax(if applicable), SS tax and Medicare tax</t>
  </si>
  <si>
    <t>C-500-20240-790468</t>
  </si>
  <si>
    <t>Maytenth 2 bldg. Room 310 Paseo de Marianas Garapan</t>
  </si>
  <si>
    <t>P-500-20190-701031</t>
  </si>
  <si>
    <t>Waitstaff</t>
  </si>
  <si>
    <t>Have (3) months work experience Certificate of employment in Japanese Restaurant from previous employment will be applied equally to both U.S workers and CW-1 workers.</t>
  </si>
  <si>
    <t xml:space="preserve">Maytenth 2 bldg Paseo de Marianas Garapan </t>
  </si>
  <si>
    <t>Withholding Tax, Fica</t>
  </si>
  <si>
    <t>C-500-20308-896011</t>
  </si>
  <si>
    <t>HONG YE TRADING  CO., LTD</t>
  </si>
  <si>
    <t>HONG YE HARDWARE</t>
  </si>
  <si>
    <t>P-500-20276-854878</t>
  </si>
  <si>
    <t>Associate Degree in Accounting/Management and with 12 months work-related experience is required preferably in a hardware store. Well-versed in MS-Word and Excel.</t>
  </si>
  <si>
    <t>C-500-20237-783244</t>
  </si>
  <si>
    <t>P-500-20119-522653</t>
  </si>
  <si>
    <t>Maintenance &amp; Repair Workers</t>
  </si>
  <si>
    <t>AN ABILITY TO WORK WELL UNDER PRESSURE.
GOOD VERBAL AND WRITTEN COMMUNICATION SKILLS
RELEVANT TECHNICAL KNOWLEDGE
PROBLEM-SOLVING SKILLS
EFFICIENCY AND ORGANISATION
TEAM WORKING SKILLS
KNOWLEDGE OF MACHINES AND TOOLS, INCLUDING THEIR DESIGNS, USES, REPAIR, AND MAINTENANCE.
MAINTENANCE - PERFORMING ROUTINE MAINTENANCE ON EQUIPMENT AND DETERMINING WHEN AND WHAT KIND OF MAINTENANCE IS NEEDED.
TROUBLESHOOTING - DETERMINING CAUSES OF OPERATING ERRORS AND DECIDING WHAT TO DO ABOUT IT.
CRITICAL THINKING - USING LOGIC AND REASONING TO IDENTIFY THE STRENGTHS AND WEAKNESSES OF ALTERNATIVE SOLUTIONS, CONCLUSIONS OR APPROACHES TO PROBLEMS</t>
  </si>
  <si>
    <t>C-500-20336-931989</t>
  </si>
  <si>
    <t>P-500-20281-870020</t>
  </si>
  <si>
    <t>Must be a High School graduate. Must have at least 3 months work experience in wholesale food industry. Must have full knowledge and experience of a meat department operations and skills. Ability to work independently.</t>
  </si>
  <si>
    <t>C-500-20318-912212</t>
  </si>
  <si>
    <t>JONAS M. BARCINAS</t>
  </si>
  <si>
    <t>RJ'S MANPOWER AGENCY</t>
  </si>
  <si>
    <t>P.O. BOX 503496</t>
  </si>
  <si>
    <t>JONAS</t>
  </si>
  <si>
    <t>MANIBUSAN</t>
  </si>
  <si>
    <t>rjsmanpower@gmail.com</t>
  </si>
  <si>
    <t>P-500-20281-862032</t>
  </si>
  <si>
    <t>ABILITY TO UNDERSTAND AND FOLLOW SAFETY PROCEDURES. MUST BE ABLE TO WORK ON FLEXIBLE HOURS INCLUDING WEEKENDS &amp; HOLIDAYS.</t>
  </si>
  <si>
    <t>BUENAS DIAS ROAD ALOF AVENUE</t>
  </si>
  <si>
    <t>CNMI PAYROLL TAXES</t>
  </si>
  <si>
    <t>C-500-20332-929571</t>
  </si>
  <si>
    <t>Marg's Bakery and Kitchen</t>
  </si>
  <si>
    <t>P-500-20280-859156</t>
  </si>
  <si>
    <t xml:space="preserve">	good hand-eye coordination.
	good organizational skills.
	the ability to read and follow recipes, to be creative.
	the ability to follow strict health and safety standards.
	good health with no skin or breathing complaints.
	the ability to meet strict deadlines.
	to maintain a neat and clean appearance
</t>
  </si>
  <si>
    <t>C-500-20220-756735</t>
  </si>
  <si>
    <t>BYUNG</t>
  </si>
  <si>
    <t>P-500-20108-495035</t>
  </si>
  <si>
    <t>MAINTENANCE &amp; REPAIR WORKER</t>
  </si>
  <si>
    <t xml:space="preserve">WHT, FICA Tax, Housing is provided and offered at no cost and optional to workers. </t>
  </si>
  <si>
    <t>C-500-20266-837745</t>
  </si>
  <si>
    <t>JIN YONG AMERICA, INC</t>
  </si>
  <si>
    <t>PO BOX 504773 CK</t>
  </si>
  <si>
    <t>YOUNG KUK</t>
  </si>
  <si>
    <t>PO BOX 504773 CHALAN KANOA</t>
  </si>
  <si>
    <t>sinbyungill5000@gmail.com</t>
  </si>
  <si>
    <t>P-500-20233-778163</t>
  </si>
  <si>
    <t>CHIEF AGRUB CHALAN KANOA</t>
  </si>
  <si>
    <t>C-500-20246-801150</t>
  </si>
  <si>
    <t>PJD CORPORATION</t>
  </si>
  <si>
    <t>WASH AND WEAR WASHLAND</t>
  </si>
  <si>
    <t>PO Box 504456 CK</t>
  </si>
  <si>
    <t>LUBAO</t>
  </si>
  <si>
    <t>CARMEN</t>
  </si>
  <si>
    <t>L</t>
  </si>
  <si>
    <t>CORP SECRETARY</t>
  </si>
  <si>
    <t>PJDCORP01@GMAIL.COM</t>
  </si>
  <si>
    <t>P-500-20175-673972</t>
  </si>
  <si>
    <t>PROVEN EXPERIENCE AS SUPERVISOR OR RELEVANT ROLEFAMILIARITY WITH COMPANY POLICIES AND LEGAL GUIDELINES OF THE FIELDABILITY TO LEARN A VARIETY OF JOB DESCRIPTIONSEXCELLENT COMMUNICATION AND INTERPERSONAL SKILLSOUTSTANDING ORGANIZATIONAL AND LEADERSHIP SKILLSGOOD KNOWLEDGE OF MS OFFICEDIPLOMA/CERTIFICATE IN FIRST LINE MANAGEMENT OR RELEVANT FIELDHIGH SCHOOL DIPLOMA; BACHELOR'S DEGREE OR RELEVANT DISCIPLINE WILL BE CONSIDERED AN ADVANTAGE</t>
  </si>
  <si>
    <t>Chalan Piao Beach Road</t>
  </si>
  <si>
    <t>PO BOX 504456</t>
  </si>
  <si>
    <t>All applicable cnmi and federal tax deductions</t>
  </si>
  <si>
    <t>pjd.corp01@gmail.com</t>
  </si>
  <si>
    <t>Lubao</t>
  </si>
  <si>
    <t>carmen</t>
  </si>
  <si>
    <t>m</t>
  </si>
  <si>
    <t>Pjd corporation</t>
  </si>
  <si>
    <t>C-500-20218-751674</t>
  </si>
  <si>
    <t>P-500-20186-695337</t>
  </si>
  <si>
    <t>Chinese Executive Chef</t>
  </si>
  <si>
    <t>Two (2) years culinary management experience in a four (4) or five (5) star hotel environment or well-known properties kitchen. Flexible to work in all hotel outlets kitchen as needed. Accurate knife skills needed for preparing Chinese cuisine dishes.  Understanding of HACCP standards and guidelines.   High School Diploma / GED.   Ability to operate Microsoft Windows system &amp; Office software. Ability to speak, read and write in Chinese, Korean, or Japanese in order to deal with guests and internal staff from Asian countries.  Able to sit or stand for long periods of time while performing duties.   Able to multi-task.  Able to work on shifts and be flexible regarding work schedules according to business demand.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t>
  </si>
  <si>
    <t>C-500-20247-803182</t>
  </si>
  <si>
    <t>PACIFIC MARINE ENTERPRISES, INC.</t>
  </si>
  <si>
    <t>MARINE CARGO HANDLING</t>
  </si>
  <si>
    <t>PMB 181, BOX 10001</t>
  </si>
  <si>
    <t>CHALAN PALE ARNOLD, PAIPAI DRIVE AS MAHETOG, TANAPAG</t>
  </si>
  <si>
    <t>VARELA</t>
  </si>
  <si>
    <t>DANILYN</t>
  </si>
  <si>
    <t>DANILYNVARELA@OUTLOOK.COM</t>
  </si>
  <si>
    <t>P-500-20197-715133</t>
  </si>
  <si>
    <t xml:space="preserve">MUST HAVE KNOWLEDGE IN TROUBLESHOOTING AND ABLE TO DIAGNOSE PROBLEM OR MALFUNCTION AND MAKE REPAIRS AS NECESSARY. </t>
  </si>
  <si>
    <t>CHALAN PALE ARNOLD, PAIPAI DRIVE, AS MAHETOG</t>
  </si>
  <si>
    <t>TANAPAG</t>
  </si>
  <si>
    <t>C-500-20246-800521</t>
  </si>
  <si>
    <t>Grd Flr. Home Video Bldg Garapan Beach Road</t>
  </si>
  <si>
    <t>P-500-20185-694534</t>
  </si>
  <si>
    <t>EXCELLENT CUSTOMER SERVICING SKILLS TO BUILD COMFORTABLE RELATIONSHIPS WITH CLIENTS, LISTENING CAREFULLY TO THEIR REQUESTS OR CONCERNS.
EXCELLENT HAND-EYE COORDINATION IS NEEDED TO SAFELY HANDLE SMALL, SHARP COSMETIC TOOLS AND SMOOTHLY APPLY MAKEUP AND POLISH
ABLE TO SPEND HOURS ON THEIR FEET.
ADAPTABLE AND MUST STAY ON TOP OF THE LATEST INDUSTRY AND CULTURAL TRENDS
PERCEPTIVE AND CREATIVE</t>
  </si>
  <si>
    <t>Grd Flr Home Video Bldg Garapan Beach Road</t>
  </si>
  <si>
    <t>C-500-20226-766631</t>
  </si>
  <si>
    <t>P-500-20180-683924</t>
  </si>
  <si>
    <t>With knowledge and skills that hold the concrete to see that they are properly constructed and hold concrete to the desired pitch and depth, and align them.Smooth concrete, using rake, shovel, hand or power trowel, hand or power screed, and float.</t>
  </si>
  <si>
    <t>C-500-20365-983265</t>
  </si>
  <si>
    <t>Bridge Investment Group, LLC</t>
  </si>
  <si>
    <t>P.O. Box 520199</t>
  </si>
  <si>
    <t>199 Taga Park Street, San Jose Village</t>
  </si>
  <si>
    <t>Peralta</t>
  </si>
  <si>
    <t xml:space="preserve">Yenise </t>
  </si>
  <si>
    <t>Human Resources Director</t>
  </si>
  <si>
    <t>Yeniseperalta@us-big.com</t>
  </si>
  <si>
    <t>King</t>
  </si>
  <si>
    <t>Janet</t>
  </si>
  <si>
    <t>Han</t>
  </si>
  <si>
    <t>2nd Floor, D' Torres Building, Middle Road</t>
  </si>
  <si>
    <t>janethanking@gmail.com</t>
  </si>
  <si>
    <t>King Law Office, LLC</t>
  </si>
  <si>
    <t>CNMI Supreme Court</t>
  </si>
  <si>
    <t>P-500-20319-912959</t>
  </si>
  <si>
    <t>Bilingual (Chinese/English) highly preferred</t>
  </si>
  <si>
    <t>Middle Road, Garapan, Intersection of Route 308</t>
  </si>
  <si>
    <t>APPLICATIONS@US-BIG.COM</t>
  </si>
  <si>
    <t>C-500-20342-939535</t>
  </si>
  <si>
    <t>BRI BUILDING KOPA DI ORU ST., GARAPAN</t>
  </si>
  <si>
    <t>P-500-20296-885068</t>
  </si>
  <si>
    <t>C-500-20304-892421</t>
  </si>
  <si>
    <t>CORTEZ</t>
  </si>
  <si>
    <t>P-500-20163-644485</t>
  </si>
  <si>
    <t>ROUTE SALES PERSON</t>
  </si>
  <si>
    <t xml:space="preserve">These occupations usually require a high school diploma.
Employees in these occupations need 12 months of working with experienced employees.
</t>
  </si>
  <si>
    <t>KOREAN COMMUNITY CENTER, AFETNA ROAD</t>
  </si>
  <si>
    <t>P.O. BOX 503207 SAN ANTONIO VILLAGE</t>
  </si>
  <si>
    <t>WITHHOLDING, MED AND SS FICA TAX</t>
  </si>
  <si>
    <t>C-500-20325-921240</t>
  </si>
  <si>
    <t>P-500-20275-852744</t>
  </si>
  <si>
    <t>ACCOUNTING TECHNICIAN</t>
  </si>
  <si>
    <t>KNOWLEDGE IN OPERATING PC, ADDING MACHINE, ELECTRIC TYPEWRITER, ACCOUNTING SOFTWARE SUCH AS, QUICKBOOKS AND PEACHTREE.</t>
  </si>
  <si>
    <t>C-500-20335-930131</t>
  </si>
  <si>
    <t>AQUATIC MARINE CO. INC.</t>
  </si>
  <si>
    <t>AQUATIC MARINE SPORTS</t>
  </si>
  <si>
    <t>PMB 114 BOX 10002</t>
  </si>
  <si>
    <t>PMB 114, BOX 10002</t>
  </si>
  <si>
    <t>P-500-20300-887947</t>
  </si>
  <si>
    <t>Computer User Support Specialist</t>
  </si>
  <si>
    <t>aquaticmarineco.inc@gmail.com</t>
  </si>
  <si>
    <t>C-500-20310-899826</t>
  </si>
  <si>
    <t>GARAPAN ESTATE, LLC</t>
  </si>
  <si>
    <t>LDK APARTMENT RENTAL &amp; COMMERCIAL</t>
  </si>
  <si>
    <t>grpestate01@gmail.com</t>
  </si>
  <si>
    <t>P-500-20279-857290</t>
  </si>
  <si>
    <t>Knowledge of machine and tools, including their designs, uses, repair and maintenance. Knowledge of materials, methods, and the tools involved in the construction or repair of house , buildings, or other structures and machinery.</t>
  </si>
  <si>
    <t>LOT 1826-2 CHALAN LAULAU VILLAGE</t>
  </si>
  <si>
    <t xml:space="preserve">PO BOX 7487 SVRB </t>
  </si>
  <si>
    <t>DONGKYU</t>
  </si>
  <si>
    <t>C-500-21005-994531</t>
  </si>
  <si>
    <t>SEAHORSE INC. SAIPAN</t>
  </si>
  <si>
    <t>SEAHORSE TOUR</t>
  </si>
  <si>
    <t>P-500-20247-803046</t>
  </si>
  <si>
    <t>1. Good public speaking skills.
2.Outgoing personality
3.Punctual
4.Flexible schedule to work on weekends.
5. Have experience working as tour guide of at least (6) six months.
6. Can speak Japanese or Korean or Chinese language.</t>
  </si>
  <si>
    <t>Salary Withholding Tax, SS and Medicare Tax.</t>
  </si>
  <si>
    <t>C-500-20343-941037</t>
  </si>
  <si>
    <t>99 Cents Supermart, Inc.</t>
  </si>
  <si>
    <t>99 Cents Supermarket</t>
  </si>
  <si>
    <t>Chalan Pale Arnold Garapan Village</t>
  </si>
  <si>
    <t>P.O. Box 502651</t>
  </si>
  <si>
    <t>Yoon</t>
  </si>
  <si>
    <t>Ho Jin</t>
  </si>
  <si>
    <t>supermarket_99incorporated@yahoo.com</t>
  </si>
  <si>
    <t>P-500-20288-877663</t>
  </si>
  <si>
    <t>Must have a valid drivers license , must know how to use the computer, and how to use the calculator.</t>
  </si>
  <si>
    <t>CNMI TAX , FICA TAX</t>
  </si>
  <si>
    <t>C-500-20252-808592</t>
  </si>
  <si>
    <t>Physical Therapists</t>
  </si>
  <si>
    <t>P-500-20107-491639</t>
  </si>
  <si>
    <t>PHYSICAL THERAPIST</t>
  </si>
  <si>
    <t xml:space="preserve">PHYSICAL THERAPY LICENSE for U.S. and CW-1 workers.
</t>
  </si>
  <si>
    <t>C-500-21039-061102</t>
  </si>
  <si>
    <t>SJ CORPORATION</t>
  </si>
  <si>
    <t>SJ AUTO REPAIR SHOP</t>
  </si>
  <si>
    <t>P.O. BOX 501962</t>
  </si>
  <si>
    <t>JONG HO</t>
  </si>
  <si>
    <t>sjcorpsaipan2020@gmail.com</t>
  </si>
  <si>
    <t>P-500-20357-974266</t>
  </si>
  <si>
    <t>AUTO PAINTER</t>
  </si>
  <si>
    <t>1. MUST KNOW HOW TO MIX &amp; MATCH AUTO PAINT FROM THE ORIGINAL CARS.
2. CAN PAINT AUTO CARS WITHOUT ANY SUPERVISION.</t>
  </si>
  <si>
    <t>KADENA DE AMOR STREET, GARAPAN</t>
  </si>
  <si>
    <t>Applicable Taxes. Cash advance if any.</t>
  </si>
  <si>
    <t>C-500-21097-202852</t>
  </si>
  <si>
    <t>Saipan Tribune, Inc.</t>
  </si>
  <si>
    <t>hr@saipantribune.com</t>
  </si>
  <si>
    <t>Editors</t>
  </si>
  <si>
    <t>P-500-21048-080821</t>
  </si>
  <si>
    <t>News Editor</t>
  </si>
  <si>
    <t xml:space="preserve">Education: Bachelor's Degree in Journalism or Creative Writing
Work Experience: 48 months of previous work-related experience
Special Requirements: Understanding written sentences and paragraphs in work related documents. Communicating effectively in writing as appropriate for the needs of the audience/reader. Knowledge of the structure and content of the English language including the meaning and spelling of words, rules of composition, and grammar. Knowledge of media production, communication, and dissemination techniques and methods. This includes alternative ways to inform and entertain via written, oral, and visual media. Knowledge of administrative and clerical procedures and systems such as word processing, managing files and records, stenography and transcription, designing forms, and other office procedures and terminology. 48 months work experience in newsroom management, story evaluation and production. Previous work-related skill and knowledge is required for this occupation.
</t>
  </si>
  <si>
    <t>C-500-21081-163054</t>
  </si>
  <si>
    <t>C-500-21077-155841</t>
  </si>
  <si>
    <t>CHINESE BIBLE CHURCH INT'L. INC.</t>
  </si>
  <si>
    <t>P.O. Box 500087</t>
  </si>
  <si>
    <t>HSIEH-KAN</t>
  </si>
  <si>
    <t>P-500-21048-081127</t>
  </si>
  <si>
    <t>SCHOOL CASHIER AND RECEPTIONIST</t>
  </si>
  <si>
    <t xml:space="preserve">Candidate must be reliable,  team worker. Reliability  Promptness and especially an early arrival show excitement and eagerness that will likely translate into a hard-working, dedicated employee. We will assess the applicant on how they describe their ideal work situation, is it matches with what we offer.
Team Worker - Working on a team is essential to every position. It will direct the company forward to make it successful. The best way to find out if the applicant is team player is by assessing their past working experience by asking them questions on how they deal with difficult people, and asking them their best and worse experience of working in a team.
Experience working  in a Christian School environment is a plus, professional and willing to adhere  to the rules and regulations of the employer . He /She must also be the same faith  to help the organization  instill and carry out the mission  and vision of the employing organization.   </t>
  </si>
  <si>
    <t>Kulales Place, Chalan Pale Arnold Road</t>
  </si>
  <si>
    <t>CNMI Withheld Tax and FICA will apply</t>
  </si>
  <si>
    <t>C-500-21022-027237</t>
  </si>
  <si>
    <t>Win Win Way Construction Co., (Saipan) Inc.</t>
  </si>
  <si>
    <t>TSL Plaza, Beach Road, Garapan</t>
  </si>
  <si>
    <t>Kan</t>
  </si>
  <si>
    <t>Hugo</t>
  </si>
  <si>
    <t>office@winwinwaycnmi.com</t>
  </si>
  <si>
    <t>Tree Trimmers and Pruners</t>
  </si>
  <si>
    <t>P-500-20328-923359</t>
  </si>
  <si>
    <t>Operation and Control  Controlling operations of equipment or systems.
Operation Monitoring  Watching gauges, dials, or other indicators to make sure a machine is working properly.
Critical Thinking  Using logic and reasoning to identify the strengths and weaknesses of alternative solutions, conclusions or approaches to problems.
Complex Problem Solving  Identifying complex problems and reviewing related information to develop and evaluate options and implement solutions.
Monitoring  Monitoring/Assessing performance of yourself, other individuals, or organizations to make improvements or take corrective action.
Coordination  Adjusting actions in relation to others' actions.
Instructing  Teaching others how to do something.
Speaking  Talking to others to convey information effectively.
Active Listening  Giving full attention to what other people are saying, taking time to understand the points being made, asking questions as appropriate, and not interrupting at inappropriate times.
Equipment Selection  Determining the kind of tools and equipment needed to do a job.
Service Orientation  Actively looking for ways to help people.
Equipment Maintenance  Performing routine maintenance on equipment and determining when and what kind of maintenance is needed.
Judgment and Decision Making  Considering the relative costs and benefits of potential actions to choose the most appropriate one.
Management of Personnel Resources  Motivating, developing, and directing people as they work, identifying the best people for the job.
Quality Control Analysis  Conducting tests and inspections of products, services, or processes to evaluate quality or performance.
Time Management  Managing one's own time and the time of others.
Troubleshooting  Determining causes of operating errors and deciding what to do about it.
Active Learning  Understanding the implications of new information for both current and future problem-solving and decision-making.
Reading Comprehension  Understanding written sentences and paragraphs in work related documents.
Social Perceptiveness  Being aware of others' reactions and understanding why they react as they do.
Writing  Communicating effectively in writing as appropriate for the needs of the audience.
Persuasion  Persuading others to change their minds or behavior.
Learning Strategies  Selecting and using training/instructional methods and procedures appropriate for the situation when learning or teaching new things.
Negotiation  Bringing others together and trying to reconcile differences.
Repairing  Repairing machines or systems using the needed tools.
Systems Analysis  Determining how a system should work and how changes in conditions, operations, and the environment will affect outcomes.
Systems Evaluation  Identifying measures or indicators of system performance and the actions needed to improve or correct performance, relative to the goals of the system.
Management of Financial Resources  Determining how money will be spent to get the work done, and accounting for these expenditures.
Management of Material Resources  Obtaining and seeing to the appropriate use of equipment, facilities, and materials needed to do certain work.
Mathematics  Using mathematics to solve problems.
Science  Using scientific rules and methods to solve problems.
Technology Design  Generating or adapting equipment and technology to serve user needs.
Operations Analysis  Analyzing needs and product requirements to create a design.
Installation  Installing equipment, machines, wiring, or programs to meet specifications.</t>
  </si>
  <si>
    <t>C-500-21082-169220</t>
  </si>
  <si>
    <t>RJ Corporation</t>
  </si>
  <si>
    <t>Manpower, Landscaping, Property Rental</t>
  </si>
  <si>
    <t>P.O. BOX 500575</t>
  </si>
  <si>
    <t>ABEJO</t>
  </si>
  <si>
    <t>ROSALEE</t>
  </si>
  <si>
    <t>BANGOT</t>
  </si>
  <si>
    <t>CORPORATE RECRUITER</t>
  </si>
  <si>
    <t>1ST FLR STE #6 CHALAN MSGR GUERRERO RD</t>
  </si>
  <si>
    <t>rjcorporation670@gmail.com</t>
  </si>
  <si>
    <t>P-500-21007-999344</t>
  </si>
  <si>
    <t>Food Service Supervisor</t>
  </si>
  <si>
    <t>With excellent ability to supervise workers engaged in preparing and serving food. With good communication and positive attitude.</t>
  </si>
  <si>
    <t>Beach Road, Garapan Village</t>
  </si>
  <si>
    <t>Chalan Pale Arnold, Gualo Rai Village</t>
  </si>
  <si>
    <t>C-500-21054-094055</t>
  </si>
  <si>
    <t>CHINESE BIBLE CHURCH INTL INC</t>
  </si>
  <si>
    <t>Cooks, Institution and Cafeteria</t>
  </si>
  <si>
    <t>P-500-20323-917017</t>
  </si>
  <si>
    <t>Cook, Institution and Cafeteria</t>
  </si>
  <si>
    <t xml:space="preserve">At least 1 year  experience  as a cook.  The candidate must be able to cook Asian cuisine especially Chinese. international cuisine especially American.  Preferably able to communicate in English and  Chinese. Team worker reliable, and dependable. Able to cook healthy foods for 100-200 or more patrons. Will adhere to the rules  and regulations as well as policies of the company. </t>
  </si>
  <si>
    <t>KULALES PLACE, CHALAN PALE ARNOLD. MIDDLE ROAD</t>
  </si>
  <si>
    <t>GUALO RAI</t>
  </si>
  <si>
    <t>CNMI Withheld Tax &amp; FICA will apply</t>
  </si>
  <si>
    <t>C-500-21083-169716</t>
  </si>
  <si>
    <t>SUWASO CORPORATION</t>
  </si>
  <si>
    <t xml:space="preserve">CORAL OCEAN GOLF RESORT </t>
  </si>
  <si>
    <t>EUN PYUNG</t>
  </si>
  <si>
    <t>P-500-20310-899776</t>
  </si>
  <si>
    <t xml:space="preserve">GENERAL MAINTENANCE </t>
  </si>
  <si>
    <t>ABILITY TO UNDERSTAND AND MONITOR HOTEL GENERATORS, REVERSE OSMOSIS, HOTEL WATER PUMPS, MONITOR GOLF COURSE IRRIGATIONS, AND HOTEL
DEEPWELL. ABILITY TO MAINTAIN HOTEL FACILITY AIRCON, ELECTRICAL WIRING AND CIRCUITS. ABILITY TO MAINTAIN HOTEL FACILITY BUILDING INFRASTRUCTURES
SUCH AS PAINTING, WELDING AND CARPENTRY OR WOOD AND METAL FABRICATION. ABILITY TO UNDERSTAND. FOLLOW, SPEAK, READ ENGLISH SAFETY INSTRUCTION.
MUST BE ABLE TO WORK UNDER THE SUN AND CAN STAND FOR PROLONGED PERIOD OF TIME AND PHYSICALLY CAN LIFT AT LEAST 50LBS.</t>
  </si>
  <si>
    <t xml:space="preserve">All federal and CNMI tax as required by law. </t>
  </si>
  <si>
    <t>C-500-21102-215006</t>
  </si>
  <si>
    <t>P-500-21067-126930</t>
  </si>
  <si>
    <t>CONCIERGE</t>
  </si>
  <si>
    <t xml:space="preserve">Job requires being careful about detail and thorough in completing work tasks.
Job requires being pleasant with others on the job and displaying a good-natured, cooperative attitude.
Has experience in office skills, and with computer software.
</t>
  </si>
  <si>
    <t>C-500-21097-202642</t>
  </si>
  <si>
    <t>RAINBOW CORPORATION</t>
  </si>
  <si>
    <t>LIM'S OFFICE/TOUR AGENCY</t>
  </si>
  <si>
    <t>2480 BEACH ROAD OLEAI</t>
  </si>
  <si>
    <t>RM. 201 LIM'S BUILDING</t>
  </si>
  <si>
    <t>TERESA</t>
  </si>
  <si>
    <t>HWANG</t>
  </si>
  <si>
    <t xml:space="preserve">RM. 201 LIM'S BUILDING </t>
  </si>
  <si>
    <t>limsoffice@yahoo.com</t>
  </si>
  <si>
    <t>P-500-21039-061109</t>
  </si>
  <si>
    <t xml:space="preserve">Must have Bachelor of Science in Accounting Degree or related field (maybe foreign equivalent). Three Years related work experience. Quick Books Accounting and Microsoft office application software proficiency required. Must be proficient in the preparation of all applicable CNMI and Federal taxes. Flexible, can work with minimal or no supervision and must be able to meet deadlines. Effective follow-up skills, demonstrate a highly professional attitude and personal presentation in all verbal and written communications. Knowledge in utilizing various office equipment and software. Willing to work flexible hours including holiday and weekends. Certificate from previous employer is required, Valid Drivers license and Police Clearance required (will be equally applied to both to US workers and CW-1 Workers). </t>
  </si>
  <si>
    <t>RM 201 LIM'S BUILDING</t>
  </si>
  <si>
    <t>C-500-21131-305403</t>
  </si>
  <si>
    <t>Avelina Lyn Romey Reyes</t>
  </si>
  <si>
    <t>Sapphire Enterprises, Inc.</t>
  </si>
  <si>
    <t>P.O. Box 502869</t>
  </si>
  <si>
    <t>Char's Bldg., Beach Road, CK.</t>
  </si>
  <si>
    <t>Avelina Lyn</t>
  </si>
  <si>
    <t>Romey</t>
  </si>
  <si>
    <t>President/General Manager</t>
  </si>
  <si>
    <t>P-500-21099-210378</t>
  </si>
  <si>
    <t>Good command of English. Knows to perform vacuuming, mopping, surface cleaning, dusting and bathroom services.</t>
  </si>
  <si>
    <t>Fica taxes &amp; CNMI Withholding Taxes</t>
  </si>
  <si>
    <t>C-500-21117-260587</t>
  </si>
  <si>
    <t>SAIAPN</t>
  </si>
  <si>
    <t>P-500-21082-166378</t>
  </si>
  <si>
    <t>PRIOR CLEANING EXPERIENCE STRONGLY PREFERRED. KNOWLEDGE OF CLEANING EQUIPMENT AND SUPPLIES. ABILITY TO LIFT UP TO 50LBS. FLEXIBILITY TO WORK WEEKENDS AND NIGHTS AS NEEDED.</t>
  </si>
  <si>
    <t>C-500-21112-248079</t>
  </si>
  <si>
    <t xml:space="preserve">ZHANG </t>
  </si>
  <si>
    <t>P-500-21071-141461</t>
  </si>
  <si>
    <t xml:space="preserve">ABILITY TO COOK CHINESE CUISINE. HAVE DIFFERENT METHOD IN COOKING. </t>
  </si>
  <si>
    <t>C-500-21134-313313</t>
  </si>
  <si>
    <t xml:space="preserve">JWS Air Conditioning &amp; Refrigeration, Inc. </t>
  </si>
  <si>
    <t>WH-Door 2, Dotse Place, Beach Road</t>
  </si>
  <si>
    <t>PMB 101 Box 10000, Saipan</t>
  </si>
  <si>
    <t>Scragg</t>
  </si>
  <si>
    <t>Anthony Christopher</t>
  </si>
  <si>
    <t>VP/General Manager</t>
  </si>
  <si>
    <t>WH-Door 2, Dotse Place, Beachroad</t>
  </si>
  <si>
    <t>PMB 101 BOX 10000, Saipan</t>
  </si>
  <si>
    <t>ditas.jwssaipan@pticom.com</t>
  </si>
  <si>
    <t>P-500-21091-189275</t>
  </si>
  <si>
    <t>A/C &amp;  Refrigeration Technician</t>
  </si>
  <si>
    <t>Knowledgeable in mechanic and repair technologies. Can diagnose and troubleshoot a problem system or application.</t>
  </si>
  <si>
    <t>CNMI Withholding Tax and FICA Tax (SS and Medicare)</t>
  </si>
  <si>
    <t>C-500-21099-210985</t>
  </si>
  <si>
    <t>Philippine Eagle Corporation</t>
  </si>
  <si>
    <t>PO Box 501900</t>
  </si>
  <si>
    <t>CK</t>
  </si>
  <si>
    <t>Cayetano</t>
  </si>
  <si>
    <t>Virgilio</t>
  </si>
  <si>
    <t>Ayuson</t>
  </si>
  <si>
    <t>phileaglespn@yahoo.com</t>
  </si>
  <si>
    <t>P-500-21059-107704</t>
  </si>
  <si>
    <t>Automotive Service Technicians and Mechanics</t>
  </si>
  <si>
    <t>Koblerville</t>
  </si>
  <si>
    <t>Koblerville, San Antonio</t>
  </si>
  <si>
    <t>C-500-21119-269016</t>
  </si>
  <si>
    <t>P-500-21074-145572</t>
  </si>
  <si>
    <t>LANDSCAPING &amp; GROUNDSKEEPING WORKERS</t>
  </si>
  <si>
    <t xml:space="preserve">Able to perform physical activities that requires considerable use of arms, legs, climbing, lifting, moving objects.
Ability to control and use mechanism, tools and equipment.
</t>
  </si>
  <si>
    <t>C-500-21116-256488</t>
  </si>
  <si>
    <t>TASI TOURS &amp; TRANSPORTATION INC</t>
  </si>
  <si>
    <t>BEACH ROAD SOUTH GARAPAN</t>
  </si>
  <si>
    <t>P O BOX 501023</t>
  </si>
  <si>
    <t>HURST</t>
  </si>
  <si>
    <t>LUCIA</t>
  </si>
  <si>
    <t>BORJA</t>
  </si>
  <si>
    <t>lucy058@tasi-saipan.com</t>
  </si>
  <si>
    <t>P-500-21078-159118</t>
  </si>
  <si>
    <t>BUS &amp; TRUCK MECHANICS</t>
  </si>
  <si>
    <t>MUST HAVE WORKED ON DIESEL ENGINES</t>
  </si>
  <si>
    <t>TASI TOURS MAIN OFFICE</t>
  </si>
  <si>
    <t>Beach Road South Garapan</t>
  </si>
  <si>
    <t>FICA / TAXES</t>
  </si>
  <si>
    <t>C-500-21102-214802</t>
  </si>
  <si>
    <t>AKHIL CHANDRA MOLLICK</t>
  </si>
  <si>
    <t>MOLLICK ENTERPRISES</t>
  </si>
  <si>
    <t>P.O. BOX 502555, LOWER NAVY HILL</t>
  </si>
  <si>
    <t>MOLLICK</t>
  </si>
  <si>
    <t>AKHIL CHANDRA</t>
  </si>
  <si>
    <t>akhilchandramollick@yahoo.com</t>
  </si>
  <si>
    <t>P-500-21006-997077</t>
  </si>
  <si>
    <t>High school graduate with at least 12 months working experience. Must have an experience as an operation manager. Must have strong leadership. Can handle the whole operation of the business. At least understand simple korean and chinese language greetings.</t>
  </si>
  <si>
    <t>C-500-21119-268915</t>
  </si>
  <si>
    <t>P-500-21047-078466</t>
  </si>
  <si>
    <t>COMPUTER LITERATE WITH MICROSOFT OFFICE - EXCEL. KNOWLEDGE IN PERFORMING ANY COMBINATION OF ROUTINE CALCULATING, POSTING PERTAINING TO BUSINESS TRANSACTIONS. HAS KNOWLEDGE IN BASIC ACCOUNTING AND FAMILIAR WITH PEACH TREE OR SAGE ACCOUNTING SOFTWARE. NO HISTORY OR RECORD OF THEFT.</t>
  </si>
  <si>
    <t>C-500-21141-332069</t>
  </si>
  <si>
    <t>P-500-21113-252019</t>
  </si>
  <si>
    <t>Must have a CNMI Drivers license.
Must be familiar with each street and village on Saipan to perform tasks and save time for delivery.</t>
  </si>
  <si>
    <t>1st Door Pacific Quick Print Bldg</t>
  </si>
  <si>
    <t>Middle Rd Garapan</t>
  </si>
  <si>
    <t>Chapter 2 (Local tax) and FICA (Federal Tax)</t>
  </si>
  <si>
    <t>C-500-21096-199402</t>
  </si>
  <si>
    <t xml:space="preserve">Joeten Motor Company, Inc </t>
  </si>
  <si>
    <t>Beach Road, Oleai P O Box 500137</t>
  </si>
  <si>
    <t>P-500-21048-081197</t>
  </si>
  <si>
    <t>Auto Body Repairer</t>
  </si>
  <si>
    <t>High School Diploma or equivalent. 
Critical Thinking: Auto body techs must be able to look at a damage vehicle and assess what it will take to repair it, as well as cost. 
Customer Service: Working with customers in a stressful situation, like after an accident needs to be handled calmly and in a friendly way. 
Attention to Detail: Having good eyes for detail is necessary when trying to get a car back to looking like new. 
Dexterity: Auto body techs need free range of motion in their hands and arms to work with small parts and small spaces. 
Technical Skills: Auto body techs use a wide range of tools and equipment to assess and repair cars.
Applicants must pass Auto Parts skilled test (Total Passing Score of 89%) during application process.
The skill testing and comprehension exam are required equally of both US and Foreign workers.
Must be able to work on weekends and holidays on short notice.</t>
  </si>
  <si>
    <t>C-500-21125-287752</t>
  </si>
  <si>
    <t>P-500-21069-134346</t>
  </si>
  <si>
    <t xml:space="preserve">MUST HAVE A GED/HIGHSCHOOL DIPLOMA WITH 6 MONTHS WORK EXPERIENCE IN THE SAME OR SIMILAR FIELD. MUST HAVE A KNOWLEDGE ON MIXING, POURING, FINISHING AND SELECTING CONCRETE.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
</t>
  </si>
  <si>
    <t>C-500-21097-202618</t>
  </si>
  <si>
    <t>P-500-20364-981655</t>
  </si>
  <si>
    <t>Laundry Attendant</t>
  </si>
  <si>
    <t xml:space="preserve">Must have 3 months experience and a high school graduate. Knowing how  a washer and dryer works. Flexible in hours. </t>
  </si>
  <si>
    <t xml:space="preserve">Housing will be offered to all employees with the cost of $80.00 per month (with a roommate) or $130.00 per month (no roommate). However, the benefit is optional. </t>
  </si>
  <si>
    <t>C-500-21127-294791</t>
  </si>
  <si>
    <t>All mandated CNMI and Federal Payroll Taxes</t>
  </si>
  <si>
    <t>C-500-21141-332619</t>
  </si>
  <si>
    <t>FASHION SCENT INTERNATIONAL, INC.</t>
  </si>
  <si>
    <t>FLOR HAIR SALON</t>
  </si>
  <si>
    <t>P.O. BOX 504808 GUALO RAI</t>
  </si>
  <si>
    <t>P-500-21047-078492</t>
  </si>
  <si>
    <t>HAIRDRESSERS, HAIRSTYLISTS, AND COSMETOLOGISTS</t>
  </si>
  <si>
    <t>Must have knowledge of principles and processes for providing customer and personal services including customer needs assessment, meeting quality standards for services and evaluation of customer satisfaction.</t>
  </si>
  <si>
    <t>SAIPAN PLAZA BLDG., GUALO RAI</t>
  </si>
  <si>
    <t>noems2467@yahoo.com</t>
  </si>
  <si>
    <t>C-500-21119-269099</t>
  </si>
  <si>
    <t>P-500-21069-134478</t>
  </si>
  <si>
    <t>MAIDS AND HOUSEKEEPING</t>
  </si>
  <si>
    <t xml:space="preserve">Attention to Details
Time Management
able to work within a group or individually.
</t>
  </si>
  <si>
    <t>C-500-21138-320782</t>
  </si>
  <si>
    <t>CNMI MANPOWER, LLC</t>
  </si>
  <si>
    <t>P.O. Box 501856</t>
  </si>
  <si>
    <t>Vincent</t>
  </si>
  <si>
    <t>DLG</t>
  </si>
  <si>
    <t>cnmi.manpower670@gmail.com</t>
  </si>
  <si>
    <t>P-500-21110-239107</t>
  </si>
  <si>
    <t>Must have at least 24 months work related experience. Can operate computers programmed with accounting software such as Microsoft Office Excel,Quickbooks Accounting and Peachtree Accounting System.</t>
  </si>
  <si>
    <t>Corner Rosa Street</t>
  </si>
  <si>
    <t>C-500-21098-206860</t>
  </si>
  <si>
    <t>P-500-21036-057358</t>
  </si>
  <si>
    <t xml:space="preserve">Maintenance and Repair Workers, General </t>
  </si>
  <si>
    <t>KNOWLEDGE OF MACHINES AND TOOLS, INCLUDING THEIR DESIGNS, USES, REPAIR AND MAINTENANCE. KNOWLEDGE OF MATERIALS, METHODS, AND THE TOOLS INVOLVED IN THE REPAIR OF BUILDINGS. MUST BE HONEST AND BEING CAREFUL ABOUT DETAIL AND THOROUGH IN COMPLETING WORK TASKS. MUST BE RELIABLE, RESPONSIBLE, DEPENDENT, FULFILLING OBLIGATIONS AND CAN WORK ON FLEXIBLE TIME.</t>
  </si>
  <si>
    <t>C-500-21139-324804</t>
  </si>
  <si>
    <t>Charm Inc</t>
  </si>
  <si>
    <t>Vennus Beauty Salon</t>
  </si>
  <si>
    <t xml:space="preserve">2nd Floor of Canton Restaurant Garapan </t>
  </si>
  <si>
    <t>WONG - CHAN</t>
  </si>
  <si>
    <t>KAM</t>
  </si>
  <si>
    <t>BEACH ROAD GARAPAB</t>
  </si>
  <si>
    <t>charmincvenus@yahoo.com</t>
  </si>
  <si>
    <t>P-500-21111-243702</t>
  </si>
  <si>
    <t>Hairdressers, Hairstylist  and Cosmetologist</t>
  </si>
  <si>
    <t>MUST HAVE A VALID 12 MONTHS WORKING EXPERIENCE AS HAIRDRESSER, BEAUTICIAN, COSMETOLOGIST</t>
  </si>
  <si>
    <t>2nd Floor Canton Restaurant Garapan</t>
  </si>
  <si>
    <t>Federal and withholding Tax</t>
  </si>
  <si>
    <t>C-500-21145-340918</t>
  </si>
  <si>
    <t>gloria.cavanagh@picsaipan.com</t>
  </si>
  <si>
    <t>Shift Duty meal, medical &amp; life insurance, vacation pay, holiday pay, retirement plan (optional)</t>
  </si>
  <si>
    <t xml:space="preserve">Local and Federal taxes, Employer housing provided (optional) $100.00 per month. </t>
  </si>
  <si>
    <t>C-500-21155-368443</t>
  </si>
  <si>
    <t>WIN WIN WAY CONSTRUCTION CO., (SAIPAN) INC.</t>
  </si>
  <si>
    <t>TSL PLAZA, BEACH ROAD, GARAPAN</t>
  </si>
  <si>
    <t>KAN</t>
  </si>
  <si>
    <t>HUGO</t>
  </si>
  <si>
    <t>Security and Fire Alarm Systems Installers</t>
  </si>
  <si>
    <t>P-500-21109-235511</t>
  </si>
  <si>
    <t>Minimum 24 months related work experience required</t>
  </si>
  <si>
    <t>C-500-21165-393641</t>
  </si>
  <si>
    <t xml:space="preserve">PO BOX 7117 SVRB </t>
  </si>
  <si>
    <t>P-500-21127-297799</t>
  </si>
  <si>
    <t>Knowledge of machines and tools, including their designs, uses, repair, and maintenance.</t>
  </si>
  <si>
    <t>C-500-21134-313377</t>
  </si>
  <si>
    <t>12 months experience required for this position. 
High School Diploma or equivalent. 
Critical Thinking: Auto body techs must be able to look at a damage vehicle and assess what it will take to repair it, as well as cost. 
Customer Service: Working with customers in a stressful situation, like after an accident needs to be handled calmly and in a friendly way. 
Attention to Detail: Having good eyes for detail is necessary when trying to get a car back to looking like new. 
Dexterity: Auto body techs need free range of motion in their hands and arms to work with small parts and small spaces. 
Technical Skills: Auto body techs use a wide range of tools and equipment to assess and repair cars.
Applicants must pass Auto Parts skilled test (Total Passing Score of 89%) during application process.
The skill testing and comprehension exam are required equally of both US and Foreign workers.
Must be able to work on weekends and holidays on short notice.</t>
  </si>
  <si>
    <t>C-500-21102-214930</t>
  </si>
  <si>
    <t>Niizeki International Saipan Co., Ltd</t>
  </si>
  <si>
    <t>Garapan Street Corner Filooris Avenue</t>
  </si>
  <si>
    <t>Garapan Village, P.O. Box 5140 CHRB</t>
  </si>
  <si>
    <t>P-500-21056-100810</t>
  </si>
  <si>
    <t>Building Maintenance Repairer ( General)</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</si>
  <si>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t>
  </si>
  <si>
    <t xml:space="preserve">Lower Navy Hill </t>
  </si>
  <si>
    <t>C-500-21124-283965</t>
  </si>
  <si>
    <t>Pascual &amp; Jin Corporation</t>
  </si>
  <si>
    <t>PACIFIC STAR WHOLESALE</t>
  </si>
  <si>
    <t>pacificstarsaipan@gmail.com</t>
  </si>
  <si>
    <t>P-500-21081-163655</t>
  </si>
  <si>
    <t>ROUTE SALESMAN</t>
  </si>
  <si>
    <t>Knowledge in selling general merchandise and food products this includes sales strategy and the product demonstration. Knowledge in simple arithmetic addition and subtraction and the CNMI driver's license is required for this job.</t>
  </si>
  <si>
    <t>CHALAN PALE ARNOLD ROAD, CHALAN LAU LAU</t>
  </si>
  <si>
    <t>C-500-21127-294745</t>
  </si>
  <si>
    <t>Restaurant/Catering/Barbeque Stand/Commercial Space Rental</t>
  </si>
  <si>
    <t>P-500-21020-022023</t>
  </si>
  <si>
    <t>General Maintenance and Repairer</t>
  </si>
  <si>
    <t xml:space="preserve">Ability to work efficiently and keep calm, under pressure. Good Stamina and enthusiasm.  Ability to work quickly but efficiently.  Ability to work well in a team. Ability to work shifts, over weekends, and on holidays, as required.
Good communication skills.
</t>
  </si>
  <si>
    <t>Alaihai Avenue Cor Garapan Street</t>
  </si>
  <si>
    <t>C-500-21110-239586</t>
  </si>
  <si>
    <t>P-500-21064-122146</t>
  </si>
  <si>
    <t xml:space="preserve">MANGROVE PL., LOWER BASE </t>
  </si>
  <si>
    <t>CNMI and FEDERAL wage taxes, Social Security, wage garnishment, if applicable, shall be withheld from the employee's salary each pay period as required. Employee may also request, in writing, that employer make deductions for any other available insurance or for group medical insurance for employee's family members, savings planor allotment, or other deductions as employee directs, and other applicable, and authorized deductions.</t>
  </si>
  <si>
    <t>C-500-21181-434360</t>
  </si>
  <si>
    <t>Property Rental, Manpower, Landscaping</t>
  </si>
  <si>
    <t>1ST FLR STE #6 CHALAN MSGR GUERRERO ROAD</t>
  </si>
  <si>
    <t>P-500-21020-021878</t>
  </si>
  <si>
    <t>MAIDS &amp; HOUSEKEEPING WORKER</t>
  </si>
  <si>
    <t>Must have a High School/GED diploma or equivalent. Must obtain no more than 3 months of work experience with a positive attitude toward the job and perform other related duties as assigned.</t>
  </si>
  <si>
    <t xml:space="preserve">CHALAN KIYA DRIVE </t>
  </si>
  <si>
    <t>FICA AND CNMI TAX</t>
  </si>
  <si>
    <t>Abejo</t>
  </si>
  <si>
    <t>Rosalee</t>
  </si>
  <si>
    <t>C-500-21161-387307</t>
  </si>
  <si>
    <t>VIRGO CORPORATION</t>
  </si>
  <si>
    <t>VIRGO KITCHENETTE</t>
  </si>
  <si>
    <t>P.O. BOX 8207 SVRB</t>
  </si>
  <si>
    <t>IGISAIAR</t>
  </si>
  <si>
    <t>EMERITA</t>
  </si>
  <si>
    <t>ORIBADO</t>
  </si>
  <si>
    <t>SECRETARY/TREASURER</t>
  </si>
  <si>
    <t>virgocorporation17@gmail.com</t>
  </si>
  <si>
    <t>P-500-21128-298201</t>
  </si>
  <si>
    <t xml:space="preserve">MUST BE ABLE TO WORK NIGHT, WEEKEND, AND HOLIDAYS. MUST BE ABLE TO WALK, STAND, LIFT, AND CARRY OBJECTS. MUST BE ABLE TO WORK UNDER PRESSURE AND DURING INCLEMENT WEATHER.
</t>
  </si>
  <si>
    <t>YUNGA PALE, CHALAN LAULAU</t>
  </si>
  <si>
    <t>CNMI TAXES, PAYROLL TAXES</t>
  </si>
  <si>
    <t>C-500-21190-452694</t>
  </si>
  <si>
    <t>P-500-21159-377248</t>
  </si>
  <si>
    <t>CHEF DE PARTIE</t>
  </si>
  <si>
    <t>work experience at a luxury hotel restaurant preferred. Have basic skills in monitoring, coordination, management of personnel resources, and social perceptiveness. Flexible and willing to assist as needed to ensure all restaurant standards are met. Be able and willing to work in flexible shifts, days, evening, night, weekend and holidays</t>
  </si>
  <si>
    <t>Chapter 2 local tax/Chapter 7 federal tax/optional $100.00 monthly dorm &amp; health insurance</t>
  </si>
  <si>
    <t>C-500-21163-392583</t>
  </si>
  <si>
    <t>C-500-21133-309596</t>
  </si>
  <si>
    <t xml:space="preserve">Understanding of the sales process and dynamics. Knowledge in written and verbal communication. Customer service skills to listen to the concerns of a customer and be able to address their needs. Confidence and strong self-assureds to succeed in cold-calling customers and making a sale.
</t>
  </si>
  <si>
    <t>C-500-21105-226098</t>
  </si>
  <si>
    <t>P-500-20279-857206</t>
  </si>
  <si>
    <t>LANDSCAPING AND GROUNDSKEEPING WORKERS</t>
  </si>
  <si>
    <t xml:space="preserve">MUST HAVE THE NECESSARY PHYSICAL STAMINA. MUST BE ABLE TO WORK FOR EXTENDED HOURS OR WORK
DAYS. MUST BE CAREFUL DURING WORKING HOURS TO AVOID INJURY. MUST BE ABLE TO WORK WITH POWERED TOOLS. </t>
  </si>
  <si>
    <t>C-500-21105-225912</t>
  </si>
  <si>
    <t>P-500-20348-955857</t>
  </si>
  <si>
    <t>CIVIL ENGINEERING TECHNICIANS</t>
  </si>
  <si>
    <t>Driver license required for US Citizens/CW applicants. Must have 1 year documented in Civil Engineering Technicians and Certification</t>
  </si>
  <si>
    <t>C-500-21140-331991</t>
  </si>
  <si>
    <t>ONE CALL INCORPORATED</t>
  </si>
  <si>
    <t>ONE CALL MAINTENANCE</t>
  </si>
  <si>
    <t>DTorres Bldg., 1st Floor</t>
  </si>
  <si>
    <t>MAFNAS</t>
  </si>
  <si>
    <t>RUFO</t>
  </si>
  <si>
    <t>rtmafnas@gmail.com</t>
  </si>
  <si>
    <t>P-500-21059-107847</t>
  </si>
  <si>
    <t>Janitor and Cleaner</t>
  </si>
  <si>
    <t>Capable of operating the cleaning equipment such as vacuum cleaner, mops, and squeezers.</t>
  </si>
  <si>
    <t>RTMAFNAS@GMAIL.COM</t>
  </si>
  <si>
    <t>C-500-21138-322305</t>
  </si>
  <si>
    <t>P-500-21107-233804</t>
  </si>
  <si>
    <t>ARCHITECTURAL DRAFTER</t>
  </si>
  <si>
    <t>COMPUTER LITERATE WITH KNOWLEDGE IN COMPUTER-AIDED DESIGN (CAD) SOFTWARE</t>
  </si>
  <si>
    <t>C-500-21109-238706</t>
  </si>
  <si>
    <t xml:space="preserve">Asia Pacific Hotels Inc </t>
  </si>
  <si>
    <t>Crowne Plaza Resort Saipan</t>
  </si>
  <si>
    <t>PO Box 501029</t>
  </si>
  <si>
    <t>Magofna</t>
  </si>
  <si>
    <t>Pina</t>
  </si>
  <si>
    <t xml:space="preserve">Director of Human Resources </t>
  </si>
  <si>
    <t>pina.magofna1@ihg.com</t>
  </si>
  <si>
    <t>P-500-21028-038291</t>
  </si>
  <si>
    <t xml:space="preserve">Must have common knowledge in use of hand tools, power tools, and maintenance equipment. </t>
  </si>
  <si>
    <t>Coral Tree Avenue Garapan</t>
  </si>
  <si>
    <t>Paid Leave, Holiday Pay, and 401K retirement plan subject to company policy</t>
  </si>
  <si>
    <t>CNMI and Federal Taxes, share in medical insurance and 401K retirement plan, if applicable.</t>
  </si>
  <si>
    <t>hr.cprssaipan@ihg.com</t>
  </si>
  <si>
    <t>C-500-21137-317581</t>
  </si>
  <si>
    <t xml:space="preserve">BEACH ROAD </t>
  </si>
  <si>
    <t>P-500-21088-180058</t>
  </si>
  <si>
    <t>Knowledge of circuit boards, processors, chips, electronic equipment, and phone and laptop hardware and software. Skilled in testing and repairing phones, tablets, and laptops. Skilled in conducting inspections of electronic products to evaluate performance and determine causes of errors.</t>
  </si>
  <si>
    <t xml:space="preserve"> CHALAN KANOA</t>
  </si>
  <si>
    <t>C-500-21144-336815</t>
  </si>
  <si>
    <t>ROBERT T. TORRES, ATTORNEY AT LAW</t>
  </si>
  <si>
    <t>PLATA DRIVE, WHISPERING PALMS</t>
  </si>
  <si>
    <t>CHALAN KIYA VILLAGE, P.O. BOX 503758 CK</t>
  </si>
  <si>
    <t>ATTORNEY AT LAW</t>
  </si>
  <si>
    <t>Chalan Kiya, P.O. Box 503758 CK</t>
  </si>
  <si>
    <t>janet.quiambao@rttlawgroup.com</t>
  </si>
  <si>
    <t>P-500-21090-186379</t>
  </si>
  <si>
    <t>APPLICANTS MUST BE PROFICIENT WITH TIME MATTERS, BILLING MATTERS AND ACCOUNTING SYSTEM OF THE LAW OFFICE. MUST BE A BACHELOR OF SCIENCE IN
COMMERCE MAJOR IN ACCOUNTING GRADUATE, WITH 36 MONTHS EXPERIENCE IN BOOKKEEPING AND ACCOUNTING FIELD. COMPUTER LITERATE INCLUDING WORD
PERFECT AND MICROSOFT PROGRAMS, EXCEL, WORD AND POWERPOINT. MUST KNOW THE REVENUE AND TAXES PREPARATION AND FILING. STRONG SKILLS AND
ORGANIZATION. ABLE TO WORK IN THE LAW OFFICE ENVIRONMENT AND; STRONG INTERPERSONAL SKILLS.
COMPUTER SKILLS: TIME MATTERS AND ACCOUNTING SYSTEM. FILE &amp; SERVE XPRESS LEXIS NEXIS, PEACHTREE ACCOUNTING, MICROSOFT WORD, EXCEL, POWER
POINT, MICROSOFT OFFICE PUBLISHER.
EXPERIENCE: ACCOUNTING AND BOOKKEEPING. MANAGING ACCOUNTING OPERATIONS, INVENTORY, REPORTORIAL AND REVENUE COMPLIANCE.</t>
  </si>
  <si>
    <t>Plata Drive Whispering Palms</t>
  </si>
  <si>
    <t>Chalan Kiya Village</t>
  </si>
  <si>
    <t>Worker's Compensation</t>
  </si>
  <si>
    <t>robert.torres@rttlawgroup.com</t>
  </si>
  <si>
    <t>C-500-21133-309927</t>
  </si>
  <si>
    <t>HANTANG ENTERTAINMENT CORPORATION</t>
  </si>
  <si>
    <t>F Z MARKET</t>
  </si>
  <si>
    <t>BEACH ROAD, CHALAN KANOA VILLAGE</t>
  </si>
  <si>
    <t>BLAS</t>
  </si>
  <si>
    <t>ROSALYNN</t>
  </si>
  <si>
    <t>K.</t>
  </si>
  <si>
    <t>BEACH ROAD,CHALAN KANOA VILLAGE</t>
  </si>
  <si>
    <t>HANTANGCORP@OUTLOOK.COM</t>
  </si>
  <si>
    <t>P-500-21105-226435</t>
  </si>
  <si>
    <t>STOCK-CLERK</t>
  </si>
  <si>
    <t>WORK SCHEDULE AS FOLLOWS:
8:00 AM TO 12:00 PM,
2:00 PM TO 5:00 PM. 7 HOURS A DAY.
MONDAY THROUGH FRIDAY ,              
 35 HOURS PER WEEK.</t>
  </si>
  <si>
    <t>Per week exceed 40 hours, overtime rate $7.58 x 1.5=$11.37 per hour</t>
  </si>
  <si>
    <t>Deduct all local and federal Taxes (e.g. FICA)</t>
  </si>
  <si>
    <t>hantangcorp@outlook.com</t>
  </si>
  <si>
    <t>C-500-21103-218242</t>
  </si>
  <si>
    <t xml:space="preserve">Joeten Development Inc </t>
  </si>
  <si>
    <t xml:space="preserve">Joeten Superstore </t>
  </si>
  <si>
    <t>Roong Lane, Oleai P O Box 500137 CK</t>
  </si>
  <si>
    <t>P-500-21075-148715</t>
  </si>
  <si>
    <t>Proven experience in sales. 
Understanding of the sales process and dynamics. 
A commitment to excellent customer service. 
Written and verbal communication skills. 
Interpersonal skills, including the ability to quickly build rapport with both customers and suppliers. 
Experience using computers for a variety of tasks. 
Competency in Microsoft applications including Word, Excel, and Outlook. 
Able to work comfortably in a fast paced environment. 
Must be results-oriented and able to work both independently and within a team environment. 
Valid driver's license is required for this position. 
Must have good communication skills and be able to work during weekends and holidays when needed.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</si>
  <si>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 xml:space="preserve">Roong Lane, Oleai P O Box 500137 CK </t>
  </si>
  <si>
    <t xml:space="preserve">Joeten Development Inc dba Joeten Superstore </t>
  </si>
  <si>
    <t>C-500-21154-364339</t>
  </si>
  <si>
    <t>Must have at least 24 months of work related experience. Can operate computers programmed with accounting software such as QuickBooks Accenting and Peachtree Accounting Software. Knowledgeable in Microsoft office such as MS Word and MS Excel.</t>
  </si>
  <si>
    <t>Withholding Tax, SS and Med Fica Tax</t>
  </si>
  <si>
    <t>C-500-21138-320741</t>
  </si>
  <si>
    <t>ROME RESEARCH CORPORATION</t>
  </si>
  <si>
    <t xml:space="preserve">IBB SITE ROBERT E. KAMOSA TRANSMITTING STATION </t>
  </si>
  <si>
    <t>PO BOX 520771</t>
  </si>
  <si>
    <t>CONRAD</t>
  </si>
  <si>
    <t>MARK</t>
  </si>
  <si>
    <t>IBB SITE ROBERT E. KAMOSA TRANSMITTING STATION</t>
  </si>
  <si>
    <t>mark_conrad@partech.com</t>
  </si>
  <si>
    <t xml:space="preserve">MAILMAN </t>
  </si>
  <si>
    <t>2ND FLOOR SASHA BLDG. BEACH ROAD</t>
  </si>
  <si>
    <t>MAILMAN &amp; KARA LLC.</t>
  </si>
  <si>
    <t xml:space="preserve">CNMI SUPREME COURT </t>
  </si>
  <si>
    <t>Radio, Cellular, and Tower Equipment Installers and Repairers</t>
  </si>
  <si>
    <t>P-500-21095-198694</t>
  </si>
  <si>
    <t>RADIO, CELLULAR, AND TOWER EQUIPMENT INSTALLER &amp; REPAIRER I</t>
  </si>
  <si>
    <t xml:space="preserve">TINIAN </t>
  </si>
  <si>
    <t>C-500-21144-337269</t>
  </si>
  <si>
    <t xml:space="preserve">RTE 37 Across &amp; Near Tanu Road, As Lito </t>
  </si>
  <si>
    <t>P-500-21088-180060</t>
  </si>
  <si>
    <t>SECURITY GUARD</t>
  </si>
  <si>
    <t>C-500-21144-337314</t>
  </si>
  <si>
    <t>C-500-21163-392377</t>
  </si>
  <si>
    <t>PARAGON CORPORATION</t>
  </si>
  <si>
    <t>COREPLUS CONSTRUCTION</t>
  </si>
  <si>
    <t>PO BOX 10001 PMB 485</t>
  </si>
  <si>
    <t>RANJO</t>
  </si>
  <si>
    <t>JOSELITO</t>
  </si>
  <si>
    <t>LAGAMON</t>
  </si>
  <si>
    <t>P.O. Box 10001 PMB 485</t>
  </si>
  <si>
    <t>hr.coreplusconstruction@gmail.com</t>
  </si>
  <si>
    <t>Light Truck or Delivery Services Drivers</t>
  </si>
  <si>
    <t>P-500-21118-268362</t>
  </si>
  <si>
    <t>TRUCK DRIVER</t>
  </si>
  <si>
    <t>Beachroad Garapan Village</t>
  </si>
  <si>
    <t>C-500-21167-401305</t>
  </si>
  <si>
    <t>jiajia corp.</t>
  </si>
  <si>
    <t>new grand market</t>
  </si>
  <si>
    <t>LOWER NAVY HILL VILLAGE</t>
  </si>
  <si>
    <t>xu</t>
  </si>
  <si>
    <t>guorong</t>
  </si>
  <si>
    <t>secretary</t>
  </si>
  <si>
    <t>jiajianewgrand@yahoo.com</t>
  </si>
  <si>
    <t>P-500-21098-208112</t>
  </si>
  <si>
    <t xml:space="preserve">MAINTENANCE </t>
  </si>
  <si>
    <t>At least 12 months of continuous working experience in maintenance work</t>
  </si>
  <si>
    <t>C-500-21158-373041</t>
  </si>
  <si>
    <t xml:space="preserve">ROBERT J. BRACKEN </t>
  </si>
  <si>
    <t>SPICY THAI NOODLE PLACE</t>
  </si>
  <si>
    <t>MICRO BEACH, GARAPAN</t>
  </si>
  <si>
    <t>P-500-21113-252335</t>
  </si>
  <si>
    <t>LOT 35, MICRO BEACH, GARAPAN</t>
  </si>
  <si>
    <t>C-500-21180-431673</t>
  </si>
  <si>
    <t>P-500-21131-302001</t>
  </si>
  <si>
    <t xml:space="preserve">Skills in Bookkeeping, Auditing. Must have Employment Certificate for at least 36 months as an Accountant.
Note This pre-requisite applies to BOTH US Workers &amp; CW-1 Workers </t>
  </si>
  <si>
    <t>www.marianas labor.net</t>
  </si>
  <si>
    <t>C-500-21175-422885</t>
  </si>
  <si>
    <t>2 years work experience as a translator, interpreter or similar role. Fluency in two languages, Korean and Chinese.  Able to have a proofreading skills with the ability to identify grammar, spelling and punctuation errors. Good knowledge of content editing tools. Familiarity with translation software. Must have a time-management skills. Additional certification in linguistics is a plus.</t>
  </si>
  <si>
    <t>C-500-21200-468966</t>
  </si>
  <si>
    <t>Unit 210, CDA Buildingach Road, San Jose</t>
  </si>
  <si>
    <t>PMB 121 BOX 10001</t>
  </si>
  <si>
    <t>P-500-21151-356282</t>
  </si>
  <si>
    <t>PREFERABLY WITH KNOWLEDGE OR EXPERIENCE WITH CLEANING SUPPLIES SUCH AS CLEANING CHEMICALS AND SOLVENTS AND THE ABILITY TO OPERATE THE CLEANING EQUIPMENT/MACHINES, TIME MANAGEMENT, ATTENTION TO DETAIL, ABILITY TO WORK INDEPENDENTLY AND SUPPLY MANAGEMENT. JANITORIAL WORK IS NOT ONLY ABOUT CLEANING, SOMEONE HAS THE ABILITY TO ORGANIZE WHAT WORK NEEDS TO BE DONE AND WHEN AND WHERE TO DO IT. CLEANING SUPPLIES MUST BE TRACKED, SCHEDULES SET, AND RECORDS KEPT, INCLUDING INVENTORY, ORDERING SUPPLIES, RECORDKEEPING, AND PROPER WORK SCHEDULING. MUST BE WORKING AS PART OF A TEAM AND FOLLOWING INSTRUCTIONS.</t>
  </si>
  <si>
    <t>C-500-21159-380660</t>
  </si>
  <si>
    <t>Ben and Bibang Building, Garapan</t>
  </si>
  <si>
    <t>P-500-21131-302128</t>
  </si>
  <si>
    <t xml:space="preserve">12 months  of working  experience as Construction Worker. </t>
  </si>
  <si>
    <t>Ben and Bibang Village,Garapan</t>
  </si>
  <si>
    <t>Withholding, SS and Med Fica Tax</t>
  </si>
  <si>
    <t>cnmi.manpower@gmail.com</t>
  </si>
  <si>
    <t>C-500-21161-385197</t>
  </si>
  <si>
    <t>J'S RESTAURANT I &amp; II,  AIPAN BOWLING CENTER</t>
  </si>
  <si>
    <t>P-500-21112-248198</t>
  </si>
  <si>
    <t>Bachelors Degree in Accounting, 3 years experience, knowledge of Peachtree and other relevant computer application.  Strong verbal communication skills.  Ability to work under pressure.  Must be of good moral character and passion for work.</t>
  </si>
  <si>
    <t>C-500-21160-380998</t>
  </si>
  <si>
    <t>MARFEGA TRADING CO., INC</t>
  </si>
  <si>
    <t>ISLANDER RENT A CAR</t>
  </si>
  <si>
    <t>PO BOX 502356</t>
  </si>
  <si>
    <t>MARFEGA</t>
  </si>
  <si>
    <t>NORMA</t>
  </si>
  <si>
    <t>MARILAG</t>
  </si>
  <si>
    <t>PO BOX  502356</t>
  </si>
  <si>
    <t>islander@pticom.com</t>
  </si>
  <si>
    <t>P-500-21111-243578</t>
  </si>
  <si>
    <t>ACCOUNTING AND AUDITING CLERK</t>
  </si>
  <si>
    <t xml:space="preserve">ASSOCIATE'S DEGREE IN MANAGEMENT, FINANCE OR ACCOUNTING.  </t>
  </si>
  <si>
    <t>C-500-21160-380921</t>
  </si>
  <si>
    <t xml:space="preserve">P.O. BOX 1007 </t>
  </si>
  <si>
    <t>P-500-21127-294616</t>
  </si>
  <si>
    <t>HELPERS--PRODUCTION WORKERS</t>
  </si>
  <si>
    <t>Knowledge of machines and tools including their design, uses, repairs and maintenance.</t>
  </si>
  <si>
    <t>C-500-21167-401261</t>
  </si>
  <si>
    <t>Saipan Adventures Inc.</t>
  </si>
  <si>
    <t>2F-GSE Area, International Terminal Lp</t>
  </si>
  <si>
    <t>Saipan International Airport, I'Fadang Village</t>
  </si>
  <si>
    <t>Reservation and Transportation Ticket Agents and Travel Clerks</t>
  </si>
  <si>
    <t>P-500-21126-291600</t>
  </si>
  <si>
    <t>Reservations Agent</t>
  </si>
  <si>
    <t xml:space="preserve">MUST BE ABLE TO WORK DURING INCLEMENT WEATHER. MUST BE ABLE AND WILING TO WORK SHIFTS, EVENINGS, HOLIDAYS, AND WEEKENDS. MUST BE ABLE TO CONVEY INFORMATION EFFECTIVELY IN THE CHINESE AND ENGLISH LANGUAGES. FAMILIARITY WITH TOURISM AND HOTEL OPERATIONS IS A PLUS. KNOWLEDGE OF PRINCIPLES AND PROCESSES FOR PROVIDING CUSTOMER AND PERSONAL SERVICES. THIS INCLUDES CUSTOMER NEEDS ASSESSMENT, MEETING QUALITY STANDARDS FOR SERVICES, AND EVALUATION OF CUSTOMER SATISFACTION. KNOWLEDGE OF RELEVANT EQUIPMENT, POLICIES, PROCEDURES, AND STRATEGIES TO PROMOTE EFFECTIVE LOCAL, STATE, OR NATIONAL SECURITY OPERATIONS FOR THE PROTECTION OF PEOPLE, DATA, PROPERTY, AND INSTITUTIONS. KNOWLEDGE OF PRINCIPLES AND METHODS FOR MOVING PEOPLE OR GOODS BY AIR, RAIL, SEA, OR ROAD, INCLUDING THE RELATIVE COSTS AND BENEFITS. ACTIVELY LOOKING FOR WAYS TO HELP PEOPLE. TALKING TO OTHERS TO CONVEY INFORMATION EFFECTIVELY. CONSIDERING THE RELATIVE COSTS AND BENEFITS OF POTENTIAL ACTIONS TO CHOOSE THE MOST APPROPRIATE ONE. MANAGING ONE'S OWN TIME AND THE TIME OF OTHERS. COMMUNICATING EFFECTIVELY IN WRITING AS APPROPRIATE FOR THE NEEDS OF THE AUDIENCE. IDENTIFYING COMPLEX PROBLEMS AND REVIEWING RELATED INFORMATION TO DEVELOP AND EVALUATE OPTIONS AND IMPLEMENT SOLUTIONS. </t>
  </si>
  <si>
    <t>Paid Leave, Holiday Pay, and 401(k) retirement plan subject to company policy.</t>
  </si>
  <si>
    <t>C-500-21174-419957</t>
  </si>
  <si>
    <t>Helpers--Carpenters</t>
  </si>
  <si>
    <t>P-500-21069-134310</t>
  </si>
  <si>
    <t>CARPENTER HELPER</t>
  </si>
  <si>
    <t>MUST HAVE A GED/HIGHSCHOOL DIPLOMA WITH 1 YEAR WORK EXPERIENCE IN THE SAME OR SIMILAR FILED. MUST BE ABLE TO SAFELY LIFT UP TO 30-40LBS. HAVE KNOWLEDGE OF BASIC CARPENTRY TOOLS.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</si>
  <si>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CNMI LOCAL TAXES (CHP.2) SOCIAL SECURITY/MEDICARE TAXES</t>
  </si>
  <si>
    <t>C-500-21215-497800</t>
  </si>
  <si>
    <t>PO BOX 504974</t>
  </si>
  <si>
    <t>P-500-21162-389046</t>
  </si>
  <si>
    <t>Must have a High School Diploma.</t>
  </si>
  <si>
    <t>C-500-21208-484721</t>
  </si>
  <si>
    <t>C-500-21202-474361</t>
  </si>
  <si>
    <t>Marianas Trekking LLC.</t>
  </si>
  <si>
    <t>Marpi</t>
  </si>
  <si>
    <t>Nelson</t>
  </si>
  <si>
    <t>Jon</t>
  </si>
  <si>
    <t>PMB 616 PPP Box 10000</t>
  </si>
  <si>
    <t>chris@marianastrekking.com</t>
  </si>
  <si>
    <t>P-500-21138-321000</t>
  </si>
  <si>
    <t>Automotive Service Technician &amp; Mechanic</t>
  </si>
  <si>
    <t>At least 24 months experience required , High School Diploma or Equivalent. Must have the ability to diagnose and repair vehicles and follow safety instructions and directions. Proficiency with hand tools and other equipment. Must have the ability for record keeping and maintaining inventory. Ability to require a great deal of manual dexterity and fine motor skills. Musts be able to work on weekends and holidays on short notice.</t>
  </si>
  <si>
    <t>FICA Taxes and CNMI Local taxes, co-pay insurance ( 50%)</t>
  </si>
  <si>
    <t>marianastrekking.hr@gmail.com</t>
  </si>
  <si>
    <t>C-500-21170-412599</t>
  </si>
  <si>
    <t>SMJ CORPORATION</t>
  </si>
  <si>
    <t>MJ ROADSIDE VENDOR</t>
  </si>
  <si>
    <t>TEXAS ROAD</t>
  </si>
  <si>
    <t>NAVARRO</t>
  </si>
  <si>
    <t>MARY ANN</t>
  </si>
  <si>
    <t>MERCADO</t>
  </si>
  <si>
    <t>AUTHORIZE REPRESENTATIVE</t>
  </si>
  <si>
    <t>smj.saipan@gmail.com</t>
  </si>
  <si>
    <t>Fishers and Related Fishing Workers</t>
  </si>
  <si>
    <t>P-500-21034-050742</t>
  </si>
  <si>
    <t>FISHERMAN</t>
  </si>
  <si>
    <t>MUST BE PHYSICALLY FIT TO HANDLE DUTIES OF FISHERMAN. ALL APPLICANTS MUST BE ABLE TO SECURE THE CNMI DRIVER'S LICENSE.</t>
  </si>
  <si>
    <t>C-500-21145-343988</t>
  </si>
  <si>
    <t>HERMAN B. CABRERA</t>
  </si>
  <si>
    <t>HBC &amp; ASSOCIATES</t>
  </si>
  <si>
    <t>PO BOX 501421</t>
  </si>
  <si>
    <t>HERMAN</t>
  </si>
  <si>
    <t>hbcabrera@gmail.com</t>
  </si>
  <si>
    <t>P-500-21099-210659</t>
  </si>
  <si>
    <t>C-500-21174-420165</t>
  </si>
  <si>
    <t>Pacific Century Inc</t>
  </si>
  <si>
    <t>LJ's II</t>
  </si>
  <si>
    <t>Chalan Pale Arnold Road</t>
  </si>
  <si>
    <t>PO Box 504514</t>
  </si>
  <si>
    <t>Chua</t>
  </si>
  <si>
    <t>James</t>
  </si>
  <si>
    <t>Li Jun</t>
  </si>
  <si>
    <t>james@pcisaipan.com</t>
  </si>
  <si>
    <t>P-500-21138-320946</t>
  </si>
  <si>
    <t>Butcher and Meat Cutter</t>
  </si>
  <si>
    <t>Hands on experience in using US manufactured high speed band saws and automatic slicing machines, preferably Hobart or Biro band saws and slicers. Hands on knowledge of maintaining sanitary standards and safety in handling and operating high speed band saws and slicers. Hands on knowledge of meat cuts, meat trimming, fish cutting, displaying and
ensuring maximum safety and hazard avoidance in handling meats and seafoods.</t>
  </si>
  <si>
    <t>LJ's I Packing &amp; Butcher, Gualo Rai</t>
  </si>
  <si>
    <t>CNMI wage withholding and Federal Employment and Social Security deductions</t>
  </si>
  <si>
    <t>C-500-21159-377199</t>
  </si>
  <si>
    <t>Saipan Sun Company</t>
  </si>
  <si>
    <t>PMB 363 Box 10001</t>
  </si>
  <si>
    <t>Euichul</t>
  </si>
  <si>
    <t>saipansun@gmail.com</t>
  </si>
  <si>
    <t>Automotive and Watercraft Service Attendants</t>
  </si>
  <si>
    <t>P-500-21128-298094</t>
  </si>
  <si>
    <t xml:space="preserve">Boat Crew </t>
  </si>
  <si>
    <t>KNOWS HOW TO SWIM AND KNOWLEDGEABLE SAFETY PRECAUTIONS IN CASE OF EMERGENCY ON THE BOAT FOR CUSTOMERS WELFARE THROUGHOUT THE TRAVEL.
OTHER REQUIREMENTS WOULD INCLUDE BEING RELIABLE, RESPONSIBLE, AND DEPENDABLE IN FULFILLING OBLIGATIONS, BEING CAREFUL ABOUT DETAIL AND THOROUGH IN COMPLETING WORK TASKS, MAINTAINING GOOD COMPOSURE EVEN IN VERY DIFFICULT SITUATIONS. JOB REQUIRES A WILLINGNESS TO TAKE ON RESPONSIBILITIES AND CHALLENGES.</t>
  </si>
  <si>
    <t>PMB 636 Box 10001</t>
  </si>
  <si>
    <t>None, except CNMI and state tax required by law</t>
  </si>
  <si>
    <t>C-500-21166-397536</t>
  </si>
  <si>
    <t xml:space="preserve"> HECTOR TABTAB SEVILLA</t>
  </si>
  <si>
    <t>HTS CONSTRUCTIONS</t>
  </si>
  <si>
    <t>P-500-21060-108134</t>
  </si>
  <si>
    <t>Construction laborer must perform multiple tasks at construction sites that require extensive physical labor, including lifting, climbing, bending, digging and must know how to operate hand and power tools</t>
  </si>
  <si>
    <t>CHINATOWN VILLAGE</t>
  </si>
  <si>
    <t>FICA TAX/ SS MED/ CNMI TAX and OTHER TAX APPLICABLE</t>
  </si>
  <si>
    <t>C-500-21163-392375</t>
  </si>
  <si>
    <t>C-500-21161-385225</t>
  </si>
  <si>
    <t>P-500-21112-248190</t>
  </si>
  <si>
    <t>Building Repairs and Maintenance</t>
  </si>
  <si>
    <t>2 years work related experience.  Ability to work under pressure. Ability to use hand tools and power tools. Able to work on a flexible work schedule.</t>
  </si>
  <si>
    <t>Mandatory &amp; CNMI Taxes</t>
  </si>
  <si>
    <t>C-500-21175-423179</t>
  </si>
  <si>
    <t>C-500-21147-348348</t>
  </si>
  <si>
    <t>CHANG WOON CORPORATION</t>
  </si>
  <si>
    <t>CHANG WOON APARTMENTS</t>
  </si>
  <si>
    <t>KOBLERVILLE RD., KOBLERVILLE</t>
  </si>
  <si>
    <t>P.O. BOX 505308 CK</t>
  </si>
  <si>
    <t>MIN CHUL</t>
  </si>
  <si>
    <t>KOBLERVILLE RD, KOBLERVILLE</t>
  </si>
  <si>
    <t>CHANGWOON2002@GMAIL.COM</t>
  </si>
  <si>
    <t>P-500-21112-251856</t>
  </si>
  <si>
    <t>Applicants must have at least 48 months of experience as a general manager of an apartment rental business. Must have experience in dealing with various government agencies in the CNMI, and knowledge of accounting, payroll and tax preparation. Speak Korean languages when necessary to communicate with mainly Korean tenants. Applicant must be highly resourceful and have excellent time management skills. Must have excellent customer service, communication and interpersonal skills . Must be willing to work flexible time, weekends and holidays when necessary. Applicant must be hardworking, able to multi task and work even under pressure. Must be able to maintain cooperative attitude under stressful circumstances. Must be able to drive and have a valid driver's license.</t>
  </si>
  <si>
    <t>C-500-21190-452542</t>
  </si>
  <si>
    <t xml:space="preserve">GENERAL MANAGER </t>
  </si>
  <si>
    <t>P-500-21147-348574</t>
  </si>
  <si>
    <t>DOCUMENTATION ENGINEER</t>
  </si>
  <si>
    <t xml:space="preserve">Applicant must have High School diploma. Must have 12 months of work experience. Must have knowledge and skills in Administrative and Clerical procedure. </t>
  </si>
  <si>
    <t>ITS CORPORATION</t>
  </si>
  <si>
    <t>ITS HEAVY EQUIPMENT RENTAL</t>
  </si>
  <si>
    <t>LOT#22703-8 CHALAN PALE ARNOLD MIDDLE ROAD</t>
  </si>
  <si>
    <t>YONGDUK</t>
  </si>
  <si>
    <t>Excavating and Loading Machine and Dragline Operators</t>
  </si>
  <si>
    <t>BLUE EAGLE ENTERPRISES LLC</t>
  </si>
  <si>
    <t>JOSON</t>
  </si>
  <si>
    <t>RIZALLY</t>
  </si>
  <si>
    <t>blue_eagle_enterprises@yahoo.com</t>
  </si>
  <si>
    <t>CLEANERS</t>
  </si>
  <si>
    <t>Overtime rate applies in excess of 40 hours work per week</t>
  </si>
  <si>
    <t>Medical Equipment Repairers</t>
  </si>
  <si>
    <t>C-500-21237-543450</t>
  </si>
  <si>
    <t>SYLVIA M. ALARZAR</t>
  </si>
  <si>
    <t>SMART INTERNATIONAL</t>
  </si>
  <si>
    <t>PO BOX 503210</t>
  </si>
  <si>
    <t>ALARZAR</t>
  </si>
  <si>
    <t>SYLVIA</t>
  </si>
  <si>
    <t>smartcnmi@gmail.com</t>
  </si>
  <si>
    <t>P-500-21203-477007</t>
  </si>
  <si>
    <t>Hairdresser</t>
  </si>
  <si>
    <t>Must know the duties and responsibilities as a Hairdresser and needs to know what's the customers style and wants to make them satisfied.</t>
  </si>
  <si>
    <t>689-A Koblerville Road, Koblerville Village</t>
  </si>
  <si>
    <t>C-500-21216-500639</t>
  </si>
  <si>
    <t>MICRONESIAN TOUR SERVICES INC.</t>
  </si>
  <si>
    <t>MTSI TRAVEL AGENT</t>
  </si>
  <si>
    <t>PMB 590 BOX 10000</t>
  </si>
  <si>
    <t>pmb 590 box 10000</t>
  </si>
  <si>
    <t>mtsi1office@gmail.com</t>
  </si>
  <si>
    <t>P-500-21111-245805</t>
  </si>
  <si>
    <t>TOUR GUIDE &amp; ESCORTS</t>
  </si>
  <si>
    <t>REQUIRED TO TAKE TOUR GUIDE EXAMINATION IF WORK AT CNMI, AT LEAST 12 MONTHS PREVIOUS WORK EXPERIENCE AS TOUR GUIDE &amp; ESCORTS.</t>
  </si>
  <si>
    <t>C-500-21214-495247</t>
  </si>
  <si>
    <t>Kuri Enterprises, Inc.</t>
  </si>
  <si>
    <t>Kuri-ya Japanese Cuisine</t>
  </si>
  <si>
    <t>P.O. Box 501719</t>
  </si>
  <si>
    <t>Chalan Pale Arnold, Gualo Rai</t>
  </si>
  <si>
    <t>KURIBAYASHI</t>
  </si>
  <si>
    <t>TSUKASA</t>
  </si>
  <si>
    <t>P.O. BOX 501719</t>
  </si>
  <si>
    <t>cervantes_vg@ymail.com</t>
  </si>
  <si>
    <t>P-500-21182-441031</t>
  </si>
  <si>
    <t>Food Preparation Worker</t>
  </si>
  <si>
    <t>1. MUST BE FAMILIAR WITH DIFFERENT KITCHEN EQUIPMENT IN A JAPANESE RESTAURANT;
2. MUST HAVE ATLEAST 3 MONTHS WORK EXPERIENCE AS FOOD PREPARATION WORKER;
3. MUST BE A HIGH SCHOOL GRADUATE OR EQUIVALENT.</t>
  </si>
  <si>
    <t>Kuri-ya Japanese Cuisine, USL Bldg.</t>
  </si>
  <si>
    <t>CNMI Withholding taxes and Fica/Medicare Taxes</t>
  </si>
  <si>
    <t>NMI Asset Acquisition Inc</t>
  </si>
  <si>
    <t>Sinapalo Village 3</t>
  </si>
  <si>
    <t>PO Box 494</t>
  </si>
  <si>
    <t>Joaquin</t>
  </si>
  <si>
    <t>Chairman</t>
  </si>
  <si>
    <t>nmiasset@gmail.com</t>
  </si>
  <si>
    <t>SAIPAN SEVENTH-DAY ADVENTIST SCHOOL</t>
  </si>
  <si>
    <t>P O BOX 501063</t>
  </si>
  <si>
    <t>LOT 1734 NEW-15 CHALAN KIYA DRIVE</t>
  </si>
  <si>
    <t>POWELL</t>
  </si>
  <si>
    <t xml:space="preserve">LYLTON </t>
  </si>
  <si>
    <t>office@saipansdaschool.org</t>
  </si>
  <si>
    <t>Preschool Teachers, Except Special Education</t>
  </si>
  <si>
    <t>P-500-21160-381363</t>
  </si>
  <si>
    <t>Preschool Teacher</t>
  </si>
  <si>
    <t>MUST UNDERGO CPR/FIRST AIDE CERTIFICATION.</t>
  </si>
  <si>
    <t>SDA SCHOOL- LOT 005 D 59</t>
  </si>
  <si>
    <t>CHALAN KIYA DRIVE</t>
  </si>
  <si>
    <t>C-500-20206-733248</t>
  </si>
  <si>
    <t>P.O. BOX 520771 NORTH FIELD</t>
  </si>
  <si>
    <t>IBB SITE ROBERT E. KAMOSA TRANSMITTIONG STATION</t>
  </si>
  <si>
    <t>First-Line Supervisors of Mechanics, Installers, and Repairers</t>
  </si>
  <si>
    <t>P-500-20171-666659</t>
  </si>
  <si>
    <t>TRANSMITTER SUPERVISOR</t>
  </si>
  <si>
    <t>AGUIGAN LANE, SAN ANTONIO</t>
  </si>
  <si>
    <t>P.O. BOX 520771</t>
  </si>
  <si>
    <t>C-500-20197-714696</t>
  </si>
  <si>
    <t>P-500-20152-614304</t>
  </si>
  <si>
    <t xml:space="preserve">	good hand-eye coordination.
	good organizational skills.
	the ability to read and follow recipes, to be creative.
	the ability to follow strict health and safety standards.
	good health with no skin or breathing complaints.
	the ability to meet strict deadlines.
	to maintain a neat and clean appearance.
</t>
  </si>
  <si>
    <t>C-500-20196-712096</t>
  </si>
  <si>
    <t>MMC &amp; Pacific Labs LLC</t>
  </si>
  <si>
    <t>PMB 145 PO Box 10003</t>
  </si>
  <si>
    <t>Ni</t>
  </si>
  <si>
    <t>Nie</t>
  </si>
  <si>
    <t>PMB 145 Po Box 10003</t>
  </si>
  <si>
    <t>nidlg78@gmail.com</t>
  </si>
  <si>
    <t>P-500-20155-621847</t>
  </si>
  <si>
    <t xml:space="preserve">	Excellent at math
A natural fluency in the language of numbers is a great starting point for a career that revolves around cash flow and finances.
	Extreme organization
Chaos is the enemy of clean record keeping. Charged with maintaining accurate and orderly records, accountants often have the neatest desks in the office.
	Analytical bent
The numbers dont lie. Accountants are great at parsing data and numbers to find the patterns that emerge in reporting cycles.
	Investigative mindset
When the numbers dont quite add up, an accountant goes digging for the sourceand doesnt give up until the mystery is solved.
	Sharp eye for detail
Accountants cant gloss over the fine points. A misplaced decimal point or transposed digit can wreak havoc in a financial report.
	Structured work style
Accounting requires diligence and consistency, which attracts people who prefer a high degree of predictability in their work.
	Aptitude for technology
From spreadsheets to specialized accounting software, accountants rely heavily on technology to keep the numbers on track.
</t>
  </si>
  <si>
    <t>JKR Building Beach Road</t>
  </si>
  <si>
    <t>C-500-20196-712118</t>
  </si>
  <si>
    <t>AIRPORT ROAD DAN DAN VILLAGE</t>
  </si>
  <si>
    <t>Korean Community Center, Afetna Road</t>
  </si>
  <si>
    <t>C-500-20247-802945</t>
  </si>
  <si>
    <t>99 CENTS SUPERMART, INC.</t>
  </si>
  <si>
    <t>99 CENTS SUPERMARKET</t>
  </si>
  <si>
    <t>CHALAN PALE ARNOLD GARAPAN VILLAGE</t>
  </si>
  <si>
    <t>P.O. BOX 502651</t>
  </si>
  <si>
    <t>HO JIN</t>
  </si>
  <si>
    <t>P-500-20196-711848</t>
  </si>
  <si>
    <t>STOCK CLERK</t>
  </si>
  <si>
    <t>Must have knowledge how use computer and calculator. And must have good communication skills.</t>
  </si>
  <si>
    <t>CNMI Taxes and Federal Taxes</t>
  </si>
  <si>
    <t>Vecina</t>
  </si>
  <si>
    <t>Geneline</t>
  </si>
  <si>
    <t>H</t>
  </si>
  <si>
    <t>C-500-20212-742971</t>
  </si>
  <si>
    <t>AJ SECURITY SERVICE, AJ LAWN CARE SERVICE, AND AJ BUILDING MAINTEN</t>
  </si>
  <si>
    <t>AJ SECURITY SERVICE</t>
  </si>
  <si>
    <t>P.O. BOX 504060</t>
  </si>
  <si>
    <t>SIWED</t>
  </si>
  <si>
    <t>ABU</t>
  </si>
  <si>
    <t>abusiwed2551@gmail.com</t>
  </si>
  <si>
    <t>P-500-20159-633007</t>
  </si>
  <si>
    <t xml:space="preserve">At least 1 month security guard experience with employment certification to prove the job experience. Employment certification will be applied equally to both U.S. and CW-1 workers. </t>
  </si>
  <si>
    <t>Rte 30 Beach Road San Antonio</t>
  </si>
  <si>
    <t xml:space="preserve">Siwed Buiding </t>
  </si>
  <si>
    <t>Taxes: FICA, Chapter 2 and Chapter 7</t>
  </si>
  <si>
    <t>Baculod</t>
  </si>
  <si>
    <t>Diann</t>
  </si>
  <si>
    <t>C-500-20317-909398</t>
  </si>
  <si>
    <t>BIG BELL INC</t>
  </si>
  <si>
    <t>Construction,Building Maintenance,Equipment Rental,Landscaping,Gar</t>
  </si>
  <si>
    <t>PO BOX 5423 CHRB</t>
  </si>
  <si>
    <t>GAP SOO</t>
  </si>
  <si>
    <t xml:space="preserve">PO BOX 5423 CHRB </t>
  </si>
  <si>
    <t>accounting@bigbellsaipan.com</t>
  </si>
  <si>
    <t>P-500-20283-874508</t>
  </si>
  <si>
    <t>CEMENT MASON AND CONCRETE FINISHER</t>
  </si>
  <si>
    <t xml:space="preserve">MUST HAVE KNOWLEDGE IN USING HAND AND POWER TOOLS </t>
  </si>
  <si>
    <t>LISSIF LANE TANAPAG VILLAGE</t>
  </si>
  <si>
    <t>ONLY CNMI (CH2) WITHHOLDING TAX AND FEDERAL (FICA/MEDICARE) TAXES</t>
  </si>
  <si>
    <t>C-500-20226-766477</t>
  </si>
  <si>
    <t>CHALAN KANOA VILLAGE</t>
  </si>
  <si>
    <t>P-500-20191-703618</t>
  </si>
  <si>
    <t>MAINTENANCE AND REPAIR WORKER GENERAL</t>
  </si>
  <si>
    <t>At least 12 months working experience. High school graduate.Good in diagnosing, troubleshooting and repair of mechanical and electrical problems. Know how to read diagrams and use of power tools and hand tools. Able to work under pressure without supervision.</t>
  </si>
  <si>
    <t>C-500-20251-808275</t>
  </si>
  <si>
    <t>FRESH N COOL AIR-CONDITIONING AND REFRIGERATION SERVICES</t>
  </si>
  <si>
    <t>AIRPORT RD</t>
  </si>
  <si>
    <t>P-500-20133-564785</t>
  </si>
  <si>
    <t>AIR CON TECHNICIAN</t>
  </si>
  <si>
    <t>Performing routine maintenance on equipment and determining when and what kind of maintenance is needed.  Installing equipment, machines, wiring, or programs to meet specifications.</t>
  </si>
  <si>
    <t>FRESH N COOL AIR CONDITIONING AND  REFRIGERATION SERVICES</t>
  </si>
  <si>
    <t>YUMANCONSTRUTIONCOMPANY@GMAIIL.COM</t>
  </si>
  <si>
    <t>C-500-20212-742803</t>
  </si>
  <si>
    <t>Cesar F. Supetran</t>
  </si>
  <si>
    <t>Celnaps Enterprises</t>
  </si>
  <si>
    <t>PO BOX 503540 CK</t>
  </si>
  <si>
    <t>Supetran</t>
  </si>
  <si>
    <t>Ceasar</t>
  </si>
  <si>
    <t>Fernandz</t>
  </si>
  <si>
    <t>Sole Proprietor</t>
  </si>
  <si>
    <t>PO Box 503540 CK</t>
  </si>
  <si>
    <t>P-500-20174-670950</t>
  </si>
  <si>
    <t>HEALTHY PHYSIQUE.
ABILITY TO WALK, BEND, PUSH, PULL AND LIFT REPETITIVELY DURING WORKING HOURS
KNOWLEDGE OF CLEANING CHEMICALS, PROPER STORAGE AND DISPOSAL METHODS
SELF-MOTIVATION AND THE ABILITY TO IDENTIFY AND COMPLETE NEEDED TASKS WITHOUT DIRECT SUPERVISION</t>
  </si>
  <si>
    <t>Celnaps Building, Chinatown</t>
  </si>
  <si>
    <t>All appicable CNMI and federal tax deductions</t>
  </si>
  <si>
    <t>C-500-20235-782900</t>
  </si>
  <si>
    <t>MIGUEL M. SABLAN</t>
  </si>
  <si>
    <t>T&amp;G AIR CON SERVICES</t>
  </si>
  <si>
    <t>P.O. BOX 505580</t>
  </si>
  <si>
    <t>WILFREDO</t>
  </si>
  <si>
    <t>JIMENEZ</t>
  </si>
  <si>
    <t>PO BOX 501188</t>
  </si>
  <si>
    <t>wf217@yahoo.com</t>
  </si>
  <si>
    <t>P-500-20204-728446</t>
  </si>
  <si>
    <t>ALAIHAI AVE.. ROUTE 308, GARAPAN</t>
  </si>
  <si>
    <t>Payroll taxes</t>
  </si>
  <si>
    <t>C-500-20220-756519</t>
  </si>
  <si>
    <t>C &amp; R CORPORATION</t>
  </si>
  <si>
    <t>C &amp; R DISTRIBUTORS</t>
  </si>
  <si>
    <t>P.O. BOX 501091</t>
  </si>
  <si>
    <t>Cacdac</t>
  </si>
  <si>
    <t>Ceferino</t>
  </si>
  <si>
    <t>Joven</t>
  </si>
  <si>
    <t>P.O. Box 501091</t>
  </si>
  <si>
    <t>candr@pticom.com</t>
  </si>
  <si>
    <t>P-500-20188-695585</t>
  </si>
  <si>
    <t>CHALAN PALE ARNOLD ROAD CHALAN LAULAU</t>
  </si>
  <si>
    <t>CNMI WITHHOLDING TAXES and FICA TAX</t>
  </si>
  <si>
    <t>C-500-20202-723002</t>
  </si>
  <si>
    <t>CWM Trust LLC</t>
  </si>
  <si>
    <t>CWM Trust Real Estate Development</t>
  </si>
  <si>
    <t>Northern Mariana Island</t>
  </si>
  <si>
    <t xml:space="preserve">CHRISTIANA </t>
  </si>
  <si>
    <t>DORREENE</t>
  </si>
  <si>
    <t>MEMBER/SECRETARY</t>
  </si>
  <si>
    <t>mdejesus@eucon.edu</t>
  </si>
  <si>
    <t>P-500-20157-629495</t>
  </si>
  <si>
    <t>Excellent in time management . Must know how to display integrity in bookkeeping  activities. Excellent organizational skills, Must be a team player. Sage accounting software proficient.</t>
  </si>
  <si>
    <t>Kulales Pl.</t>
  </si>
  <si>
    <t>FICA, WITHHOLDING TAX AND ALL LOCAL AND FEDERAL TAXES REQUIRED</t>
  </si>
  <si>
    <t>C-500-20315-905663</t>
  </si>
  <si>
    <t>Josie's Unique Hair</t>
  </si>
  <si>
    <t>P.O. Box 505339</t>
  </si>
  <si>
    <t>P-500-20256-819691</t>
  </si>
  <si>
    <t>Hairdresser and Cosmetologist</t>
  </si>
  <si>
    <t>Skills to shape different kinds of hair styles. Employment Certificate for at least 12 months</t>
  </si>
  <si>
    <t>CNMI tax and federal tax</t>
  </si>
  <si>
    <t>C-500-20197-714867</t>
  </si>
  <si>
    <t>P-500-20133-561761</t>
  </si>
  <si>
    <t xml:space="preserve">AUDITING CLERK </t>
  </si>
  <si>
    <t>MUST BE PROFICIENT IN THE USE OF MS PROGRAMS SUCH AS EXCEL AND WORD. MUST BE ABLE TO WORK NIGHTS, WEEKENDS, AND HOLIDAYS AS NEEDED.</t>
  </si>
  <si>
    <t xml:space="preserve">Paid leave, holiday pay and 401(k) retirement plan subject to company policy. </t>
  </si>
  <si>
    <t>http;//www.marianaslabor.net</t>
  </si>
  <si>
    <t>C-500-20239-788410</t>
  </si>
  <si>
    <t>BODY WORKS MASSAGE</t>
  </si>
  <si>
    <t>UNIT 106 GALLERIA HOTEL GROUND FLOOR</t>
  </si>
  <si>
    <t>P-500-20140-584076</t>
  </si>
  <si>
    <t>MUST HAVE CERTIFICATION FROM PREVIOUS EMPLOYER AS A MASSAGE THERAPIST OR CERTIFICATION FROM A TRAINING FACILITY AS A MASSAGE THERAPIST.
MUST HAVE A HEALTH CERTIFICATE CLEARANCE.
Employment Certification applied equally to both foreign and US worker</t>
  </si>
  <si>
    <t>UNIT 106 HOTEL GALLERIA GROUND FLOOR</t>
  </si>
  <si>
    <t>C-500-20226-766261</t>
  </si>
  <si>
    <t>Marianas Health Services Inc</t>
  </si>
  <si>
    <t>Ghiyeghi St San Jose Village</t>
  </si>
  <si>
    <t>PO Box 10003 PMB 1341</t>
  </si>
  <si>
    <t>George</t>
  </si>
  <si>
    <t>Administrator</t>
  </si>
  <si>
    <t xml:space="preserve">PO Box 10003 PMB 1341 </t>
  </si>
  <si>
    <t>arlene_l@marianashealth.com</t>
  </si>
  <si>
    <t>P-500-20184-693810</t>
  </si>
  <si>
    <t>Physical Therapist</t>
  </si>
  <si>
    <t>MUST HAVE A BACHELOR'S DEGREE IN PHYSICAL THERAPY; GRADUATE OF A PHYSICAL THERAPY PROGRAM APPROVED BY THE AMERICAN PHYSICAL THERAPY ASSOCIATION, THE COMMITTEE ON ALLIED HEALTH EDUCATION AND ACCREDITATION OF THE AMERICAN MEDICAL ASSOCIATION, OR THE COUNCIL ON MEDICAL EDUCATION OF THE AMERICAN MEDICAL ASSOCIATION AND THE AMERICAN PHYSICAL THERAPY ASSOCIATION; WITH CURRENT LICENSE/REGISTRATION AS A PHYSICAL THERAPIST IN THE STATE(S) IN WHICH PRACTICING; HOME CARE EXPERIENCE PREFERRED; CPR CERTIFIED; STRONG VERBAL AND WRITTEN COMMUNICATION SKILLS AND GOOD INTERPERSONAL SKILLS; KNOWLEDGEABLE IN THE PRINCIPLES AND PRACTICES OF PHYSICAL THERAPY</t>
  </si>
  <si>
    <t>recruitment@marianashealth.com</t>
  </si>
  <si>
    <t>C-500-20250-808043</t>
  </si>
  <si>
    <t>ZHENS CORPORATION</t>
  </si>
  <si>
    <t>PO BOX 506021</t>
  </si>
  <si>
    <t>LIANG</t>
  </si>
  <si>
    <t>PEI JUAN</t>
  </si>
  <si>
    <t>ZHENSCORP.SPN@GMAIL.COM</t>
  </si>
  <si>
    <t>P-500-20196-712425</t>
  </si>
  <si>
    <t>STORE OPERATIONS MANAGER</t>
  </si>
  <si>
    <t xml:space="preserve">12 MONTHS EXPERIENCE AS MANAGER. MUST HAVE NO CRIMINAL RECORDS. background checking WILL BE APPLIED TO ALL NATIONALITIES. AND CAN WORK ON A FLEXIBLE SCHEDULE. </t>
  </si>
  <si>
    <t>Grd. Flr., Freetown Building</t>
  </si>
  <si>
    <t>San Antonio Beach Road</t>
  </si>
  <si>
    <t>All applicable CNMI and other tax deductions</t>
  </si>
  <si>
    <t>zhenscorp.spn@gmail.com</t>
  </si>
  <si>
    <t>C-500-20207-735483</t>
  </si>
  <si>
    <t>MOTION AUTO SHOP;R&amp;D CONSTRUCTION;R&amp;D MANPOWER SERVICES</t>
  </si>
  <si>
    <t>PUMPKIN ST.</t>
  </si>
  <si>
    <t>CHALAN LAU LAU</t>
  </si>
  <si>
    <t>PUMPKIN ST</t>
  </si>
  <si>
    <t>pacific_motion@hotmail.com</t>
  </si>
  <si>
    <t>P-500-20171-669701</t>
  </si>
  <si>
    <t>AUTOMOTIVE, MASTER MECHANICS</t>
  </si>
  <si>
    <t xml:space="preserve">Must be proficient, knows how to troubleshoot mechanical problems. Must be able to used hand tools, equipment and machinery that are commonly used for automotive mechanical repair. Must have at least one (1) year working experience. Must possess or must be capable to obtain CNMI Driver's License. </t>
  </si>
  <si>
    <t>C-500-20238-785245</t>
  </si>
  <si>
    <t>Team Advance Group Inc</t>
  </si>
  <si>
    <t>PO BOX 506234</t>
  </si>
  <si>
    <t>JCT II BLDG, 2ND FLOOR SUSUPE ST</t>
  </si>
  <si>
    <t>Sigua</t>
  </si>
  <si>
    <t>Eleazar</t>
  </si>
  <si>
    <t>teamadvancegroup.spn@gmail.com</t>
  </si>
  <si>
    <t>P-500-20180-683934</t>
  </si>
  <si>
    <t>Repair and Maintenance Worker</t>
  </si>
  <si>
    <t xml:space="preserve">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Monitoring : Monitoring/Assessing
performance of yourself, other individuals, or organizations to make improvements or take corrective action.
Operation and Control: Controlling operations of equipment or systems.
Operation Monitoring: Watching gauges,
dials, or other indicators to make sure a machine is working properly.
Active Learning: Understanding the implications of new information for both current and future problem-solving and decision-making.
</t>
  </si>
  <si>
    <t>Withholding and Federal Tax</t>
  </si>
  <si>
    <t>C-500-20225-763731</t>
  </si>
  <si>
    <t>CL Corporation</t>
  </si>
  <si>
    <t>PO Box 503540</t>
  </si>
  <si>
    <t>Apheimi</t>
  </si>
  <si>
    <t>Suner</t>
  </si>
  <si>
    <t>clcorpsupetran@gmail.com</t>
  </si>
  <si>
    <t>P-500-20174-670997</t>
  </si>
  <si>
    <t xml:space="preserve"> E.B.5: SPECIAL REQUIREMENTS
MUST HAVE THE ABILITY AND WILLINGNESS TO WORK AS PART OF A TEAM, AND MOST IMPORTANTLY, LEAD A TEAM
SHOULD HAVE A CLEAR UNDERSTANDING OF CUSTOMER SERVICE GUIDELINES/PRINCIPLES
MUST HAVE RELEVANT EXPERIENCE IN CLEANING AND SUPERVISION OF CLEANING PROCEDURES</t>
  </si>
  <si>
    <t>SeGreen Bldg. Judgeway St.</t>
  </si>
  <si>
    <t>Chinatown, Garapan</t>
  </si>
  <si>
    <t>Al aplicble CNMI and federal tax deductions</t>
  </si>
  <si>
    <t>APHEIMI</t>
  </si>
  <si>
    <t>CL CORPORATION</t>
  </si>
  <si>
    <t>C-500-20241-792880</t>
  </si>
  <si>
    <t>SAIPAN GLOBE INTERNATIONAL GROUP LTD</t>
  </si>
  <si>
    <t>CHALAN PALE ARNOLD CONCER MAMATE LOOP</t>
  </si>
  <si>
    <t>QI XIANG</t>
  </si>
  <si>
    <t>CHALAN PALE ARNOLD CORNER MAMATE LOOP</t>
  </si>
  <si>
    <t>saipanglobe@gmail.com</t>
  </si>
  <si>
    <t>P-500-20206-733255</t>
  </si>
  <si>
    <t>Competency in MS Office, databases and accounting software. Knowledge of payroll policies and procedures.</t>
  </si>
  <si>
    <t>SAIPANGLOBE@GMAIL.COM</t>
  </si>
  <si>
    <t>C-500-20281-861984</t>
  </si>
  <si>
    <t>P-500-20247-803180</t>
  </si>
  <si>
    <t>AUTOMOTIVE AND WATERCRAFT SERVICE ATTENDANT</t>
  </si>
  <si>
    <t>Have work experience as automotive and watercraft service attendant  of at least 6 months.</t>
  </si>
  <si>
    <t>Salary Withholding Tax, SS and Medicare Tax</t>
  </si>
  <si>
    <t>C-500-20252-808574</t>
  </si>
  <si>
    <t>P-500-20118-518956</t>
  </si>
  <si>
    <t>MAINTENANCE AND REPAIR WORKERS GENERALL</t>
  </si>
  <si>
    <t>MAINTENANCE AND REPAIR WORKER OR EQUIVALENT EXPERIENCE</t>
  </si>
  <si>
    <t>C-500-20307-894255</t>
  </si>
  <si>
    <t>Advance Carrier, Inc</t>
  </si>
  <si>
    <t>Marianas Carrier</t>
  </si>
  <si>
    <t>Gualo Rai Commercial Center, Gualo Rai P O Box 500137</t>
  </si>
  <si>
    <t>P-500-20274-850836</t>
  </si>
  <si>
    <t>HVAC Technician</t>
  </si>
  <si>
    <t>High school diploma, GED or suitable equivalent. 
At least one year experience as an HVAC technician.
Understanding of advanced principles of air conditioning, refrigeration and heating. 
Working knowledge of boiler systems. 
Proficient in balancing air and water treatment systems in line with HVAC protocols. 
Proficient in reading schematics and work plans. 
Able to work after hours, over weekends and on public holidays with short or no notice. 
Able to work in confined spaces. 
Ensuring compliance with appliance standards and with Occupational Health and Safety Act.</t>
  </si>
  <si>
    <t>(Opt)Medical, dental, vision, holiday pay, personal time employee discounts subj to the terms &amp; cond</t>
  </si>
  <si>
    <t>acctg@advancecarrier.com</t>
  </si>
  <si>
    <t>C-500-20263-834738</t>
  </si>
  <si>
    <t>LE QUEEN PRINTING, INC.</t>
  </si>
  <si>
    <t>DBA HOLY ANGEL CHILDCARE AND LEARNING CENTER</t>
  </si>
  <si>
    <t>P.O. BOX 505406 CK</t>
  </si>
  <si>
    <t>JAN ARRIANE</t>
  </si>
  <si>
    <t>PALMA</t>
  </si>
  <si>
    <t>P.O. BOX 505406</t>
  </si>
  <si>
    <t>renzreyes@gmail.com</t>
  </si>
  <si>
    <t>P-500-20162-641084</t>
  </si>
  <si>
    <t>TODDLER TEACHER</t>
  </si>
  <si>
    <t xml:space="preserve">Good in Communication skills. Must have genuine interest and care for children.
</t>
  </si>
  <si>
    <t xml:space="preserve">P.O. BOX 505406 CK </t>
  </si>
  <si>
    <t>C-500-20238-787617</t>
  </si>
  <si>
    <t>MAGDALENA</t>
  </si>
  <si>
    <t>W.</t>
  </si>
  <si>
    <t>ADMIN./HR</t>
  </si>
  <si>
    <t>P-500-20204-728214</t>
  </si>
  <si>
    <t>immanuel.saipan@gmail.com</t>
  </si>
  <si>
    <t>C-500-20203-725647</t>
  </si>
  <si>
    <t>PO Box 502592</t>
  </si>
  <si>
    <t>Tang</t>
  </si>
  <si>
    <t>Tingjian</t>
  </si>
  <si>
    <t>P-500-20114-510779</t>
  </si>
  <si>
    <t>Corner Beach Road and Pupulu Drive, Garapan</t>
  </si>
  <si>
    <t>Ch2 &amp; FICA Taxes</t>
  </si>
  <si>
    <t>C-500-20233-778416</t>
  </si>
  <si>
    <t>PC Bargain Corporation</t>
  </si>
  <si>
    <t xml:space="preserve">Daniel's Coffee &amp; Bakeshop </t>
  </si>
  <si>
    <t>P.O. Box 505644</t>
  </si>
  <si>
    <t>Legaspi</t>
  </si>
  <si>
    <t>Leonardo</t>
  </si>
  <si>
    <t>Delos Santos</t>
  </si>
  <si>
    <t xml:space="preserve">Beach Rd., Garapan </t>
  </si>
  <si>
    <t>pcbargaincorp@gmail.com</t>
  </si>
  <si>
    <t>P-500-20162-640582</t>
  </si>
  <si>
    <t>Menu formulation is a plus</t>
  </si>
  <si>
    <t>C-500-20314-904195</t>
  </si>
  <si>
    <t>SHO ROBIN SUZUKI</t>
  </si>
  <si>
    <t>TOKYO EN RESTAURANT &amp; SEASHIR 003</t>
  </si>
  <si>
    <t>PO BOX 1254</t>
  </si>
  <si>
    <t>SUZUKI</t>
  </si>
  <si>
    <t>SHO ROBIN</t>
  </si>
  <si>
    <t>TOKYOENRESTAU.ROTA@GMAIL.COM</t>
  </si>
  <si>
    <t>P-500-20196-712403</t>
  </si>
  <si>
    <t xml:space="preserve">At least 12 months of experience as a Restaurant Manager or similar role
With experience in customer service management
Extensive food and beverage knowledge
Computer literate
Good financial management skills, Critical thinker and problem-solving skills that will be assessed in a short assessment exam
</t>
  </si>
  <si>
    <t>1254 SONG SONG VILLAGE</t>
  </si>
  <si>
    <t>NOne</t>
  </si>
  <si>
    <t>tokyoenrestau.rota@gmail.com</t>
  </si>
  <si>
    <t>TOKYO EN RESTAURANT &amp; SEASHIR003</t>
  </si>
  <si>
    <t>C-500-20324-919140</t>
  </si>
  <si>
    <t xml:space="preserve">Must have 12 months work experience in a restaurant settling.
Ability to cook either one of Japanese, Chinese and Korean dishes is a plus. 
</t>
  </si>
  <si>
    <t>C-500-20343-940907</t>
  </si>
  <si>
    <t>FPA PACIFIC CORP</t>
  </si>
  <si>
    <t>JLIBUT@HAWAIIANROCK.COM</t>
  </si>
  <si>
    <t>P-500-20320-913219</t>
  </si>
  <si>
    <t>Mobile Heavy Equipment Mechanic</t>
  </si>
  <si>
    <t>Communication and organization skills to coordinate, supervise, manage or train other to accomplish goals.</t>
  </si>
  <si>
    <t>C-500-21014-012894</t>
  </si>
  <si>
    <t>Billing, Cost, and Rate Clerks</t>
  </si>
  <si>
    <t>P-500-20350-959437</t>
  </si>
  <si>
    <t>BILLING AND POSTING CLERK</t>
  </si>
  <si>
    <t xml:space="preserve">MEDICAL BILLING AND CODING CERTIFICATE OR EQUIVALENT EXPERIENCE.
</t>
  </si>
  <si>
    <t>C-500-20330-928526</t>
  </si>
  <si>
    <t>Saipan Construction and Manpower Ltd.</t>
  </si>
  <si>
    <t>P.O. BOX 500149</t>
  </si>
  <si>
    <t>Ladd</t>
  </si>
  <si>
    <t>Barrie</t>
  </si>
  <si>
    <t>Operations Manager</t>
  </si>
  <si>
    <t>sconstructionmanpower@gmail.com</t>
  </si>
  <si>
    <t>P-500-20184-692587</t>
  </si>
  <si>
    <t>Soledad Loop CHALAN KANOA</t>
  </si>
  <si>
    <t>CNMI Payroll Tax and FICA Tax</t>
  </si>
  <si>
    <t>C-500-21005-994416</t>
  </si>
  <si>
    <t>T SAIPAN HOME SERVICES</t>
  </si>
  <si>
    <t>wijinamerican@gmail.com</t>
  </si>
  <si>
    <t>P-500-20185-694513</t>
  </si>
  <si>
    <t>Ability to work independently and beyond non traditional hours.
Computer literate
At least 12 months experience</t>
  </si>
  <si>
    <t>I-SAIPAN RESTAURANT BUILDING GULAO RAI</t>
  </si>
  <si>
    <t>C-500-21011-004553</t>
  </si>
  <si>
    <t>P-500-20333-929959</t>
  </si>
  <si>
    <t>Computer Network  Support Specialist</t>
  </si>
  <si>
    <t>ADDENDUM FOR SECTION E.B.5: SPECIAL REQUIREMENTS
KNOWLEDGE IN MICROSOFT SERVERS, MICROS/POS, E-GOLF, MAS200, AND/OR PABX TELEPHONE OPERATING SYSTEM, AND A COLLEGE DEGREE PREFERRED. MUST
BE HIGHLY RELIABLE AS THIS POSITION MAY REQUIRE RESPONDING TO EMERGENCIES OUTSIDE OF REGULAR BUSINESS HOURS (NIGHTS, WEEKENDS, AND HOLIDAYS).</t>
  </si>
  <si>
    <t>C-500-21020-021804</t>
  </si>
  <si>
    <t>P-500-20358-976608</t>
  </si>
  <si>
    <t>Building and ground maintenance repairer</t>
  </si>
  <si>
    <t>C-500-20350-958913</t>
  </si>
  <si>
    <t>Open water scuba instructor certification.</t>
  </si>
  <si>
    <t>C-500-21049-084511</t>
  </si>
  <si>
    <t>C-500-21021-024581</t>
  </si>
  <si>
    <t>P-500-20328-923369</t>
  </si>
  <si>
    <t xml:space="preserve">Service Orientation  Actively looking for ways to help people.
Coordination  Adjusting actions in relation to others' actions.
Time Management  Managing one's own time and the time of others.
Social Perceptiveness  Being aware of others' reactions and understanding why they react as they do.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Monitoring  Monitoring/Assessing performance of yourself, other individuals, or organizations to make improvements or take corrective action.
Speaking  Talking to others to convey information effectively.
Reading Comprehension  Understanding written sentences and paragraphs in work related documents.
Active Learning  Understanding the implications of new information for both current and future problem-solving and decision-making.
Instructing  Teaching others how to do something.
Judgment and Decision Making  Considering the relative costs and benefits of potential actions to choose the most appropriate one.
Learning Strategies  Selecting and using training/instructional methods and procedures appropriate for the situation when learning or teaching new things.
Writing  Communicating effectively in writing as appropriate for the needs of the audience.
Management of Material Resources  Obtaining and seeing to the appropriate use of equipment, facilities, and materials needed to do certain work.
Operation and Control  Controlling operations of equipment or systems.
Equipment Selection  Determining the kind of tools and equipment needed to do a job.
</t>
  </si>
  <si>
    <t>C-500-21096-199241</t>
  </si>
  <si>
    <t xml:space="preserve">Construction and Material Supply, Inc </t>
  </si>
  <si>
    <t>P-500-21048-081186</t>
  </si>
  <si>
    <t xml:space="preserve">Truck Driver </t>
  </si>
  <si>
    <t>Must obtain a CNMI Driver's License. 
Must have at least six months related work experience. 
A high school graduate or GED with some vocational training. 
Ability to maintain focus while working individually.
Must pass drug screening.
The drug screening is required equally of both US and Foreign workers.
Must be able to work on weekends and holidays on short notice.</t>
  </si>
  <si>
    <t>C-500-21047-078456</t>
  </si>
  <si>
    <t>HANOM INVESTMENT SAIPAN INC.</t>
  </si>
  <si>
    <t>JAE YEOL</t>
  </si>
  <si>
    <t>P-500-21011-004557</t>
  </si>
  <si>
    <t>COFFEE TREE MALL STREE GARAPAN</t>
  </si>
  <si>
    <t>PAYROLL TAXES REQUIRED BY LAW</t>
  </si>
  <si>
    <t>C-500-21042-070429</t>
  </si>
  <si>
    <t>Herman's Modern Bakery, Inc.</t>
  </si>
  <si>
    <t>5040 Chalan Tun Herman Pan Road Dandan Village</t>
  </si>
  <si>
    <t>Hayes</t>
  </si>
  <si>
    <t>Anna</t>
  </si>
  <si>
    <t>Guerrero</t>
  </si>
  <si>
    <t>P-500-21012-006849</t>
  </si>
  <si>
    <t>General Repairs &amp; Maintenance Workers</t>
  </si>
  <si>
    <t>Requires at least twelve (12) months of experience in the same occupation. Skills in general custodial and facility cleaning duties. Skills and knowledge in routine bakery machinery's and vehicle maintenance. Able to work on a fast-paced environment and can multi-task effectively. Excellent organization and prioritization skills. The employer requires the Food Handler certification from CNMI Department of Public Health is to be applied equally to both US workers and foreign workers. Must maintain good personal hygiene. Must be able to work 5-days a week &amp; on holidays with flexible schedule.</t>
  </si>
  <si>
    <t>C-500-21130-298632</t>
  </si>
  <si>
    <t>DOMINICA TEBUTEB</t>
  </si>
  <si>
    <t>DBM FISH MARKET</t>
  </si>
  <si>
    <t>DANDAN ROAD DANDAN</t>
  </si>
  <si>
    <t>TEBUTEB</t>
  </si>
  <si>
    <t>DOMINICA</t>
  </si>
  <si>
    <t>dbmfishmarket@yahoo.com</t>
  </si>
  <si>
    <t>P-500-21074-148137</t>
  </si>
  <si>
    <t>C-500-21130-298660</t>
  </si>
  <si>
    <t>ELS INCORPORATED</t>
  </si>
  <si>
    <t>VITUG</t>
  </si>
  <si>
    <t>elsincorporated@yahoo.com</t>
  </si>
  <si>
    <t>P-500-21074-148271</t>
  </si>
  <si>
    <t>C-500-21098-207235</t>
  </si>
  <si>
    <t>P-500-21036-057733</t>
  </si>
  <si>
    <t>Heating, Ventilation, Air Conditioning Service Technician</t>
  </si>
  <si>
    <t xml:space="preserve">Education: High School Graduate/GED
Work Experience: 24 months of previous work-related experience
Special Requirements:  Ability to install, service, and repair air conditioning &amp; refrigeration systems in residence and commercial establishments. Comply with all applicable standards, policies, and procedures, including safety procedures and the maintenance of a clean work area. Must be able to work flexible hours. Performing routine maintenance on equipment and determining when and what kind of maintenance is needed. Installing equipment, machines, wiring, or programs to meet specifications. Conducting tests and inspections of products, services, or processes to evaluate quality or performance. Determining causes of operating errors and deciding what to do about it. Watching gauges, dials, or other indicators to make sure a machine is working properly. Knowledge of machines and tools, including their designs, uses, repair, and maintenance. Previous work-related skill and knowledge is required for this occupation.
</t>
  </si>
  <si>
    <t>C-500-21095-196165</t>
  </si>
  <si>
    <t>C-500-21042-070284</t>
  </si>
  <si>
    <t>A&amp;A ENTERPRISES CNMI LLC</t>
  </si>
  <si>
    <t>MSGR MARTINEZ ROAD AS LITO VILLAGE</t>
  </si>
  <si>
    <t>msgr martinez road aslito village</t>
  </si>
  <si>
    <t>P-500-20244-795224</t>
  </si>
  <si>
    <t>MAID &amp; HOUSEKEEPING</t>
  </si>
  <si>
    <t>Physically fit. Can work during holidays, weekends and flexible working hours. Knowledge in cleaning the house and office in an orderly manner.</t>
  </si>
  <si>
    <t>C-500-21062-115321</t>
  </si>
  <si>
    <t>Alfred</t>
  </si>
  <si>
    <t>Leah</t>
  </si>
  <si>
    <t>Reganit</t>
  </si>
  <si>
    <t>P-500-21006-996722</t>
  </si>
  <si>
    <t>Building Maintenance Repairer</t>
  </si>
  <si>
    <t>At least one year experience in plumbing, masonry painting, electrical, air-conditioning and ground maintenance. Willing to work during weekends, holidays, evenings and 24-emergency on call.</t>
  </si>
  <si>
    <t>Federal and CNMI Payroll Taxes</t>
  </si>
  <si>
    <t>C-500-21095-195784</t>
  </si>
  <si>
    <t>AQUA CONNECTIONS, INC.</t>
  </si>
  <si>
    <t>1F Comete Center, Beach Road</t>
  </si>
  <si>
    <t>PMB 292 P.O. BOX 10000, SAIPAN</t>
  </si>
  <si>
    <t>NARITA</t>
  </si>
  <si>
    <t>TORU</t>
  </si>
  <si>
    <t>1F COMETE CENTER, BEACH ROAD</t>
  </si>
  <si>
    <t>aquainc@pticom.com</t>
  </si>
  <si>
    <t>IKEDA</t>
  </si>
  <si>
    <t>MAMI</t>
  </si>
  <si>
    <t>ROUTE 38 (NAVY HILL ROAD)</t>
  </si>
  <si>
    <t>P.O. BOX 500047, SAIPAN</t>
  </si>
  <si>
    <t>NAVY HILL</t>
  </si>
  <si>
    <t>mami96950@gmail.com</t>
  </si>
  <si>
    <t>M&amp;M's CORPORATION</t>
  </si>
  <si>
    <t>P-500-21020-022022</t>
  </si>
  <si>
    <t>Scuba Diving Division Supervisor; Scuba Diving Instructor</t>
  </si>
  <si>
    <t>Must be a PADI or NAUI certified, licensed scuba diving instructor. Must be knowledgeable in diving spots in Saipan and other major islands of Commonwealth of the Northern Mariana Islands (i.e. Tinian, Rota). Must be able to speak, read and write Japanese, enough to teach and instruct scuba diving to tourists and regulars from Japan which dominates the nationality of company's customers, and for better communications with company's executives and other employees.</t>
  </si>
  <si>
    <t>Diver's Supply, 1F Sasha Building, Beach Road</t>
  </si>
  <si>
    <t>PMB 292 P.O. Box 10000, Saipan</t>
  </si>
  <si>
    <t>Chalan Laulau</t>
  </si>
  <si>
    <t>Health insurance and 14 days/year of paid leave provided.</t>
  </si>
  <si>
    <t>Any and all Federal and CNMI taxes applicable by law.</t>
  </si>
  <si>
    <t>C-500-21146-344666</t>
  </si>
  <si>
    <t>P-500-21068-130885</t>
  </si>
  <si>
    <t>cargoexpressi.com</t>
  </si>
  <si>
    <t>C-500-21097-203046</t>
  </si>
  <si>
    <t>P-500-21036-057783</t>
  </si>
  <si>
    <t>Accounting Supervisor</t>
  </si>
  <si>
    <t>Education: Bachelor's in Accounting or Finance
Work Experience: 48 months of previous work-related experience
Special Requirements: Proficient in  Accounting Software - System Application of Product in Data Processing (SAP). Knowledge of economic and accounting principles and practices, the financial markets, banking and the analysis and reporting of financial data. Using logic and reasoning to identify the strengths and weaknesses of alternative solutions, conclusions or approaches to problems. Previous work-related skill and knowledge is required for this occupation.</t>
  </si>
  <si>
    <t>C-500-21160-380948</t>
  </si>
  <si>
    <t>P-500-20104-480470</t>
  </si>
  <si>
    <t>Cafeteria Workers (Supervisor)</t>
  </si>
  <si>
    <t>C-500-21130-301596</t>
  </si>
  <si>
    <t>MODERN INCORPORATED</t>
  </si>
  <si>
    <t>CHALAN MSGR MARTINEZ ASLITO</t>
  </si>
  <si>
    <t>SIU</t>
  </si>
  <si>
    <t>DANNY KAYEE</t>
  </si>
  <si>
    <t>CHALAN MSGR MARTINEZ AS LTO</t>
  </si>
  <si>
    <t>modernincorporated@gmail.com</t>
  </si>
  <si>
    <t>P-500-21075-148670</t>
  </si>
  <si>
    <t>CHALAN MSGR MARTINEZ AS LITO</t>
  </si>
  <si>
    <t>C-500-21095-195840</t>
  </si>
  <si>
    <t>P-500-21061-111371</t>
  </si>
  <si>
    <t>KNOWLEDGE OF ECONOMIC AND ACCOUNTING PRINCIPLES AND PRACTICES, THE FINANCIAL MARKETS, BANKING AND THE ANALYSIS AND REPORTING OF FINANCIAL DATA. KNOWLEDGE OF ADMINISTRATIVE AND CLERICAL PROCEDURES AND SYSTEMS SUCH AS WORD PROCESSING, MANAGING FILES AND RECORDS,DESIGNING FORMS, AND OTHER OFFICE PROCEDURES AND TERMINOLOGY. ACCOUNTING SOFTWARE - SYSTEM APPLICATION OF PRODUCT IN DATA PROCESSING (SAP).</t>
  </si>
  <si>
    <t xml:space="preserve"> https://www.marianaslabor.net</t>
  </si>
  <si>
    <t>C-500-21055-097677</t>
  </si>
  <si>
    <t>Younis Art Studio, Inc.</t>
  </si>
  <si>
    <t>Marianas Variety News &amp; Views</t>
  </si>
  <si>
    <t xml:space="preserve">Alaihai Avenue </t>
  </si>
  <si>
    <t>P.O. Box 500231, Saipan</t>
  </si>
  <si>
    <t>Younis</t>
  </si>
  <si>
    <t>Amier</t>
  </si>
  <si>
    <t>liza.cruz@mvariety.com</t>
  </si>
  <si>
    <t>2nd Floor, D' Torres Building Middle Road</t>
  </si>
  <si>
    <t>Reporters and Correspondents</t>
  </si>
  <si>
    <t>P-500-21027-037647</t>
  </si>
  <si>
    <t>Reporter</t>
  </si>
  <si>
    <t xml:space="preserve">Skills in writing;  With a "nose for news" (i.e. the ability to find newsworthy materials from routine or day-to-day occurrences); Persistence, initiative, resourcefulness; Good memory and physical stamina are valuable; Emotional stability to deal with pressing deadlines; Computer skills and proficient in all forms of multimedia; Knowledge of news photography; With valid CNMI driver's license. </t>
  </si>
  <si>
    <t>LIZA.CRUZ@MVARIETY.COM</t>
  </si>
  <si>
    <t>C-500-21068-133163</t>
  </si>
  <si>
    <t>BCM LLC</t>
  </si>
  <si>
    <t>MH II BUILDING</t>
  </si>
  <si>
    <t>SUITE 203 MARINA HEIGHTS BUSINESS PARK, PUERTO RICO</t>
  </si>
  <si>
    <t>BURGER</t>
  </si>
  <si>
    <t>MANAGING PARTNER</t>
  </si>
  <si>
    <t>P-500-21012-007145</t>
  </si>
  <si>
    <t>Technology skills using accounting systems and software. Using mathematics to solve problems.</t>
  </si>
  <si>
    <t>CNMI Withholding tax, FICA tax</t>
  </si>
  <si>
    <t>www.bcmcpa.com</t>
  </si>
  <si>
    <t>C-500-21099-211292</t>
  </si>
  <si>
    <t>P-500-21051-090304</t>
  </si>
  <si>
    <t>one year work experience
can work flexible hours during weekends and holidays
Required for both U.S. workers and CW1 workers</t>
  </si>
  <si>
    <t>C-500-21102-214753</t>
  </si>
  <si>
    <t>ICHIBAN MARINE SPORT</t>
  </si>
  <si>
    <t>P.O. BOX 502555, GARAPAN ST.</t>
  </si>
  <si>
    <t>P-500-21006-997096</t>
  </si>
  <si>
    <t>At least 12 month working experience. High school graduate. Customer service experience. At least can understand chinese, korean and japanese language (greetings). Computer literate. Wiling to work from flexible to flexible schedule.</t>
  </si>
  <si>
    <t>C-500-21109-235182</t>
  </si>
  <si>
    <t>Kinpachi Japanese Restaurant, Kinpachi BBQ Garden Rest</t>
  </si>
  <si>
    <t>P-500-21061-111535</t>
  </si>
  <si>
    <t>skilled in preparing Japanese cuisine, including but not limited to sushi, sashimi &amp; tempura
skilled in cutting &amp; preparations techniques for each type of fish used in sushi rolls, as well as how to prepare sushi rice, sauces, &amp; seasoned ingredients 
with valid food handler certificate (applied equally for both US workers &amp; CW-1 workers)
with valid police clearance (applied equally for both US workers &amp; CW-1 workers)
can work in flexible hours including weekends, holidays, &amp; night time shift.
with own means of transportation</t>
  </si>
  <si>
    <t>Withholding Tax Chapter 2&amp; 7 FICA Social Security Tax</t>
  </si>
  <si>
    <t>C-500-21111-244050</t>
  </si>
  <si>
    <t>D &amp; W CORPORATION</t>
  </si>
  <si>
    <t>TAGA SAIPAN</t>
  </si>
  <si>
    <t>PMB 762 BOX 10001</t>
  </si>
  <si>
    <t>SUNG MOON</t>
  </si>
  <si>
    <t>dw.corp@yahoo.com</t>
  </si>
  <si>
    <t>P-500-21073-145150</t>
  </si>
  <si>
    <t>CASHIER MANAGER</t>
  </si>
  <si>
    <t>CHALAN PALE RD. COR. WALAWAL ST.</t>
  </si>
  <si>
    <t>TANAPAG VILLAGE</t>
  </si>
  <si>
    <t>Overtime rate = Regular rate x 1.50</t>
  </si>
  <si>
    <t>All Federal &amp; CNMI wage taxes applicable.</t>
  </si>
  <si>
    <t>C-500-21153-360286</t>
  </si>
  <si>
    <t>FPA PACIFIC CORP.</t>
  </si>
  <si>
    <t>P-500-20321-913264</t>
  </si>
  <si>
    <t>Proficient in Microsoft office and accounting software such as Quickbooks and Great Plains. Must have minimum of 24 months experience as an Accountant. Must have a bachelors degree in Accounting or Banking and Finance.</t>
  </si>
  <si>
    <t>Federal and Local Taxes, 50% Health Insurance Premium, IOU's</t>
  </si>
  <si>
    <t>C-500-21144-337350</t>
  </si>
  <si>
    <t xml:space="preserve">PO BOX 504818 CK </t>
  </si>
  <si>
    <t>P-500-21088-180084</t>
  </si>
  <si>
    <t>Must be a High School Graduate with at least 12 months work experience as a Commercial Cleaner. Knowledge of principles and processes for providing customer and personal services. This includes customer needs assessment, meeting quality standards for services, and evaluation of customer satisfaction. Knowledge of the structure and content of the English language including the meaning and spelling of words, rules of composition, and grammar.</t>
  </si>
  <si>
    <t>C-500-21137-317238</t>
  </si>
  <si>
    <t>PROPERTY RENTAL, MANPOWER SERVICES, LANDSCAPING</t>
  </si>
  <si>
    <t>P-500-21020-021892</t>
  </si>
  <si>
    <t>HEATING, AIR CONDITIONING MECHANIC AND INSTALLER</t>
  </si>
  <si>
    <t>A graduate of 2 year vocational course in HVAC Mechanic and Installer course. Must have a previous work-related skills, knowledge, experience at least 1-2 years. Install, service, or repair heating and air conditioning systems in residences or commercial establishments. Test pipe or tubing joints or connections for leaks, using pressure gauge or soap-and-water solution. Test electrical circuits or components for continuity, using electrical test equipment. Repair or replace defective equipment, components, or wiring. Discuss the heating or cooling system malfunctions with users to isolate problems or to verify that repairs corrected malfunctions. Repair or service heating, ventilating, and air conditioning (HVAC) systems to improve efficiency, such as by changing filters, cleaning ducts, or refilling non-toxic refrigerants with a positive attitude toward the job and perform other related duties as assigned.</t>
  </si>
  <si>
    <t>TEER DRIVE, SUSUPE VILLAGE</t>
  </si>
  <si>
    <t>C-500-21098-206747</t>
  </si>
  <si>
    <t>P-500-21036-057335</t>
  </si>
  <si>
    <t>Hotel Desk Clerk</t>
  </si>
  <si>
    <t xml:space="preserve"> COMPUTER LITERATE AND HAVE CLERICAL KNOWLEDGE, ESPECIALLY IN MICROSOFT OFFICE APPLICATIONS. EXCELLENT PROBLEM SOLVING SKILLS AND HAVE THE ABILITY TO STAY CALM UNDER PRESSURE. MUST HAVE INTERPERSONAL SKILLS. EFFECTIVE WRITTEN AND VERBAL COMMUNICATION. MUST BE ORGANIZED, DETAIL-ORIENTED AND ABLE TO WORK IN FLEXIBLE HOURS.</t>
  </si>
  <si>
    <t>C-500-21146-344264</t>
  </si>
  <si>
    <t>WINZY CORPORATION</t>
  </si>
  <si>
    <t>P.O BOX 5054 CHRB</t>
  </si>
  <si>
    <t xml:space="preserve">ALVARADO </t>
  </si>
  <si>
    <t xml:space="preserve">ALFADEL </t>
  </si>
  <si>
    <t xml:space="preserve">ZULUETA </t>
  </si>
  <si>
    <t>MONSIGNOR GUERRERO ROAD C</t>
  </si>
  <si>
    <t>winzycorporation@gmail.com</t>
  </si>
  <si>
    <t>P-500-21095-197956</t>
  </si>
  <si>
    <t>Knowledge of materials, methods, and the tools involved in the construction or repair of houses, buildings, or other structures such as highways and roads.
Knowledge of machines and tools, including their designs, uses, repair, and maintenance.
Knowledge of design techniques, tools, and principles involved in production of precision technical plans, blueprints, drawings, and models.
Knowledge of the structure and content of the English language including the meaning and spelling of words, rules of composition, and grammar.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and prediction of physical principles, laws, their interrelationships, and applications to understanding fluid, material, and atmospheric dynamics, and mechanical, electrical, atomic and sub- atomic structures and processes.
Knowledge of transmission, broadcasting, switching, control, and operation of telecommunications systems.</t>
  </si>
  <si>
    <t>C-500-21104-222262</t>
  </si>
  <si>
    <t>SAIPAN COMPUTER SERVICES INC</t>
  </si>
  <si>
    <t>PO BOX 502148</t>
  </si>
  <si>
    <t>G/F SCS BLDG. BEACH ROAD COR LLAT ST GARAPAN</t>
  </si>
  <si>
    <t>Kawabe-Tiu</t>
  </si>
  <si>
    <t>Kazuko</t>
  </si>
  <si>
    <t>scs.hr@gmail.com</t>
  </si>
  <si>
    <t>P-500-21042-070506</t>
  </si>
  <si>
    <t>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Monitoring  Watching
gauges, dials, or other indicators to make sure a machine is working properly.
Active Learning  Understanding
the implications of new information for both current and future problem-solving and decision-making.
Complex
Problem Solving  Identifying complex problems and reviewing related information to develop and evaluate options and implement solutions.</t>
  </si>
  <si>
    <t>Federal and withholding taxes</t>
  </si>
  <si>
    <t>scsinc.hr@gmail.com</t>
  </si>
  <si>
    <t>C-500-21156-372156</t>
  </si>
  <si>
    <t>tang's corporation</t>
  </si>
  <si>
    <t>po box 502592</t>
  </si>
  <si>
    <t>P-500-21122-279856</t>
  </si>
  <si>
    <t>With minimum 2 years of experience in same field and duties herein specified. With bachelor's degree in accounting. Well versed in quickbooks accounting software and spreadsheet operations.</t>
  </si>
  <si>
    <t>Ch2, Ch7, &amp; FICA Taxes</t>
  </si>
  <si>
    <t>C-500-21125-287764</t>
  </si>
  <si>
    <t>P-500-21072-144843</t>
  </si>
  <si>
    <t>IRON WORKERS</t>
  </si>
  <si>
    <t>MUST HAVE A GED/HIGHSCHOOL DIPLOMA WITH 12 MONTHS WORK EXPERIENCE IN THE SAME OR SIMILAR FIELD. PREFERABLY WITH WELDER CERTIFICATE. PROFICIENT IN USE OF TOOLS, INCLUDING WELDING EQUIPMENT, LASER LEVELS, JACKS AND METAL SHEARS.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</si>
  <si>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 xml:space="preserve">CNMI LOCAL TAXES (CHP.2) &amp; SOCIAL SECURITY/ MEDICARE TAXES </t>
  </si>
  <si>
    <t>C-500-21146-344182</t>
  </si>
  <si>
    <t>YONGHAO MARKET</t>
  </si>
  <si>
    <t>P-500-21105-225768</t>
  </si>
  <si>
    <t xml:space="preserve">DEPARTMENT MANAGER </t>
  </si>
  <si>
    <t>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of principles and methods for showing, promoting, and selling products or services. This includes marketing strategy and tactics, product demonstration, sales techniques, and sales control systems.
Knowledge of the structure and content of the English language including the meaning and spelling of words, rules of composition, and grammar.
Knowledge of principles and methods for curriculum and training design, teaching and instruction for individuals and groups, and the measurement of training effects.
Knowledge of principles and procedures for personnel recruitment, selection, training, compensation and benefits, labor relations and negotiation, and personnel information systems.
Knowledge of administrative and clerical procedures and systems such as word processing, managing files and records, stenography and transcription, designing forms, and other office procedures and terminology.
Knowledge of economic and accounting principles and practices, the financial markets, banking and the analysis and reporting of financial data.</t>
  </si>
  <si>
    <t>C-500-21135-316689</t>
  </si>
  <si>
    <t>MOTION AUTOSHOP;R&amp;D CONSTRUCTION;R&amp;D MANPOWER SERVICES</t>
  </si>
  <si>
    <t>P-500-21107-233892</t>
  </si>
  <si>
    <t>MAITENANCE AND REPAIR WORKERS, GENERAL</t>
  </si>
  <si>
    <t>Must have at least one (1) year working experience. Able to understand and follow safety procedures and can work with minimal supervision. Must have knowledge in using various tools &amp; equipment that are commonly use by General Maintenance.</t>
  </si>
  <si>
    <t>C-500-21136-317053</t>
  </si>
  <si>
    <t>C-500-21148-352628</t>
  </si>
  <si>
    <t>Grd Flr Hemlani Bldg Chalan Piao Beach Road</t>
  </si>
  <si>
    <t>P-500-20172-670461</t>
  </si>
  <si>
    <t>EXPERT RESEARCH AND ANALYTICAL SKILLS
ABILITY TO INTERACT EFFECTIVELY
EXCELLENT VERBAL AS WELL AS WRITTEN COMMUNICATION SKILLS
EXPERT TIME MANAGEMENT SKILLS
PUNCTUAL
PROFESSIONAL ATTITUDE WHILE INTERACTING WITH CO-WORKERS AND CLIENTS
FLEXIBLE AND ENTHUSIASTIC NATURE
ABILITY TO HANDLE CONFIDENTIAL AND SENSITIVE INFORMATION
KNOWLEDGE ABOUT FINANCIAL LAWS DECIDED BY THE GOVERNMENT</t>
  </si>
  <si>
    <t>ALL APPLICABLE CNMI AND FEDERAL DEDUCTION</t>
  </si>
  <si>
    <t>FRIENDSHIP ENTERPRISES INC.</t>
  </si>
  <si>
    <t>FRIENDSHIPINFORMATION@GMAIL.COM</t>
  </si>
  <si>
    <t>C-500-21158-373106</t>
  </si>
  <si>
    <t>MICRONESIA RESORT INC.</t>
  </si>
  <si>
    <t>DONGHWAN</t>
  </si>
  <si>
    <t>DONGHWAN.LEE@KENSINGTONSAIPAN.COM</t>
  </si>
  <si>
    <t>P-500-20155-621834</t>
  </si>
  <si>
    <t>Employer wish to indicate the qualification that applicant is required to have knowledge of supplies, equipment, and inventory control. Ability to follow routine verbal and written instructions. Ability to understand and follow safety Procedures. Ability to safely use cleaning equipment and supplies. Ability to lift and manipulate heavy supplies of up to 50 lbs. Knowledge of food service line set-up and temperature requirements. Ability to multi-task and work under pressure. Be able and willing to work in flexible shifts, days, evening, night, weekend and holidays.</t>
  </si>
  <si>
    <t>Chapter 2 local tax/Chapter 7 federal tax/optional $50.00 monthly dorm &amp; health insurance</t>
  </si>
  <si>
    <t>C-500-21166-397031</t>
  </si>
  <si>
    <t>ALEXANDER INCORPORATED</t>
  </si>
  <si>
    <t>ALEXANDER REALTY &amp; DEVELOPMENT,ALEXANDER DRILLING,FASTCASH PAWNS</t>
  </si>
  <si>
    <t>Earth Drillers, Except Oil and Gas</t>
  </si>
  <si>
    <t>P-500-21117-260255</t>
  </si>
  <si>
    <t xml:space="preserve">EARTH DRILLERS, EXCEPT OIL AND GAS </t>
  </si>
  <si>
    <t>HIGH SCHOOL/ GED; 24 MONTHS PROVEN WATER WELL DRILLER WORKING EXPERIENCE; MUST KNOW HOW TO OVERSEE OPERATION AND RUN DRILLING RIG FOR WATER WELLS; KNOWLEDGEABLE IN OPERATING VARIOUS RIG EQUIPMENT AND CONDUCTING ROUTINE MAINTENANCE FOR THE WHOLE DRILLING EQUIPMENT</t>
  </si>
  <si>
    <t>TAXES: FICA, CHAPTER 2 &amp; CHPTER 7</t>
  </si>
  <si>
    <t>C-500-21144-337374</t>
  </si>
  <si>
    <t>ZHENG'S PACIFIC CORPORATION</t>
  </si>
  <si>
    <t>QINGSHAN FARM</t>
  </si>
  <si>
    <t>AS GONNO ROAD, KOBLERVILLE VILLAGE</t>
  </si>
  <si>
    <t>JIANG</t>
  </si>
  <si>
    <t>YONGXING</t>
  </si>
  <si>
    <t>JJMARKET2010@OUTLOOK.COM</t>
  </si>
  <si>
    <t>P-500-21111-244516</t>
  </si>
  <si>
    <t>WORK SCHEDULE AS FOLLOWS:
7:30 AM TO 11:30 AM , 2:30 PM TO 5:30 PM.
7 HOURS A DAY. MONDAY THROUGH FRIDAY , 35 HOURS PER WEEK.</t>
  </si>
  <si>
    <t xml:space="preserve">AS GONNO ROAD, KOBLERVILLE </t>
  </si>
  <si>
    <t>Per week exceed 40 hours, overtime rate $9.91 x 1.5=$14.865 per hour</t>
  </si>
  <si>
    <t>jjmarket2010@outlook.com</t>
  </si>
  <si>
    <t>C-500-21127-294517</t>
  </si>
  <si>
    <t>JI SUNG TRADING CORPORATION</t>
  </si>
  <si>
    <t>BEIBE</t>
  </si>
  <si>
    <t>PMB 292 BOX 10003</t>
  </si>
  <si>
    <t>JI YOUNG</t>
  </si>
  <si>
    <t>P-500-21086-179388</t>
  </si>
  <si>
    <t>SALESPERSON</t>
  </si>
  <si>
    <t>Active listeners with good in verbal communication skills and a friendly and sincere demeanor. Familiar with the merchandise they sell, adept at anticipating customers needs, and quick in making appropriate recommendations. Ability to maintain and moderate level of energy and enthusiasm and a willingness to help are also important.</t>
  </si>
  <si>
    <t>C-500-21135-316602</t>
  </si>
  <si>
    <t>PO BOX 504029</t>
  </si>
  <si>
    <t>P-500-21107-233807</t>
  </si>
  <si>
    <t>AT LEAST 2 YEARS PRIOR WORKING EXPERIENCE AS ARCHITECTURAL DRAFTER. MUST BE HIGHLY COMPUTER LITERATE AND HAVE STRONG EXPERIENCE IN OPERATING COMPUTER-AIDED DRAFTING (CAD) EQUIPMENT. MUST BE RELIABLE, RESPONSIBLE AND CAN WORK INDEPENDENTLY.</t>
  </si>
  <si>
    <t>C-500-21138-320967</t>
  </si>
  <si>
    <t>SAIPAN ISLAND DEVELOPMENT CORPORATION</t>
  </si>
  <si>
    <t>A J POKER</t>
  </si>
  <si>
    <t>P.O. BOX 501541</t>
  </si>
  <si>
    <t>HUA</t>
  </si>
  <si>
    <t>shimmerkim@hanmail.net</t>
  </si>
  <si>
    <t>P-500-20343-941197</t>
  </si>
  <si>
    <t>Atleast with 36 months work experience as an Accountant</t>
  </si>
  <si>
    <t>Beach Road, San Antonio Village</t>
  </si>
  <si>
    <t>AN OVERTIME PAY OF X 1.5% IN EXCESS OF 40HOURS A WEEK</t>
  </si>
  <si>
    <t>STATE SALARY TAX, SS AND MEDICARE TAX</t>
  </si>
  <si>
    <t>ZANE WILLIAM MUSTION</t>
  </si>
  <si>
    <t>MARY'S BEAUTY SHOP</t>
  </si>
  <si>
    <t>PMB 388 BOX 1000</t>
  </si>
  <si>
    <t>MUSTION</t>
  </si>
  <si>
    <t>FENGYING</t>
  </si>
  <si>
    <t>MA</t>
  </si>
  <si>
    <t>fmustion@gmail.com</t>
  </si>
  <si>
    <t>HAIRDRESSER</t>
  </si>
  <si>
    <t>C-500-21154-364455</t>
  </si>
  <si>
    <t>PC Bargain Corp</t>
  </si>
  <si>
    <t>BES House of Chicken</t>
  </si>
  <si>
    <t>P.O. Box 505644 Beach Road Garapan</t>
  </si>
  <si>
    <t>P.O. Box 505644, Beach Road</t>
  </si>
  <si>
    <t>P-500-21106-230137</t>
  </si>
  <si>
    <t>Has an at least 6 months experience in Asian and International cuisines.
Knowledge of raw materials, production processes, quality control, cost and other techniques for maximizing the effective manufacture and distribution of goods.
ETA Form 9142C Page 6 of 7
C-500-</t>
  </si>
  <si>
    <t>BES House of Chicken, Beach Road Garapan Village</t>
  </si>
  <si>
    <t>C-500-21154-367787</t>
  </si>
  <si>
    <t>P-500-21127-294638</t>
  </si>
  <si>
    <t>STOCK CLERK AND ORDER FILLERS</t>
  </si>
  <si>
    <t>Must be proficient in Quickbooks point of sale software</t>
  </si>
  <si>
    <t>C-500-21174-422778</t>
  </si>
  <si>
    <t>ATKINS KROLL (SAIPAN), INC.</t>
  </si>
  <si>
    <t>P.O. BOX 500267</t>
  </si>
  <si>
    <t>VALINO</t>
  </si>
  <si>
    <t>Nadine</t>
  </si>
  <si>
    <t>HUMAN RESOURCES DIRECTOR</t>
  </si>
  <si>
    <t>NADINE.VALINO@AKGUAM.COM</t>
  </si>
  <si>
    <t>BAUMANN</t>
  </si>
  <si>
    <t>LADD</t>
  </si>
  <si>
    <t>238 ARCHBISHOP FLORES STREET</t>
  </si>
  <si>
    <t>SUITE 903</t>
  </si>
  <si>
    <t>HAGATNA</t>
  </si>
  <si>
    <t>ADGUZMAN@BAUMANNGUAM.COM</t>
  </si>
  <si>
    <t>BAUMANN, KONDAS and XU, LLC</t>
  </si>
  <si>
    <t>SUPREME COURT OF GUAM and DISTRICT COURT OF GUAM</t>
  </si>
  <si>
    <t>P-500-21137-317232</t>
  </si>
  <si>
    <t>AUTO BODY TECHNICIAN</t>
  </si>
  <si>
    <t>PROFICIENT IN CDK-ERO PROGRAM
EXPERIENCE IN AUTOMOTIVE BODY REPAIR</t>
  </si>
  <si>
    <t>Employee medical option – Semi-Monthly Premium - $35.50 (single), $88.00 (couple), $129.00 (family).  Employee dental option - Employee pays 100% of the premium.  401K – Employee may participate in the AK 401(K) Retirement plan.  For every dollar the employee contributes, the company will contribute up to 50% of that investment up to 6% of the employee’s contribution.  Federal Income Tax, FICA, Medicare</t>
  </si>
  <si>
    <t>hr@akguam.net</t>
  </si>
  <si>
    <t>https://www.aksaipan.com</t>
  </si>
  <si>
    <t>C-500-21154-364317</t>
  </si>
  <si>
    <t>WESTERN SALES TRADING COMPANY</t>
  </si>
  <si>
    <t>LOT 380 BNEW 7-1-2, TOKCHA AVENUE</t>
  </si>
  <si>
    <t>POST OFFICE BOX 500091, SAIPAN</t>
  </si>
  <si>
    <t>SAN PEDRO</t>
  </si>
  <si>
    <t>ESTUDILLO</t>
  </si>
  <si>
    <t>ASSISTANT VICE PRESIDENT-ADMINISTRATION</t>
  </si>
  <si>
    <t>danny_e_sanpedro@yahoo.com</t>
  </si>
  <si>
    <t>SWAVELY</t>
  </si>
  <si>
    <t>MELINDA</t>
  </si>
  <si>
    <t>SUE</t>
  </si>
  <si>
    <t>865 SOUTH MARINE CORPS DRIVE, SUITE 201</t>
  </si>
  <si>
    <t>swavely@guamlawoffice.com</t>
  </si>
  <si>
    <t>ROBERTS FOWLER &amp; VISOSKY LLP</t>
  </si>
  <si>
    <t>SUPREME</t>
  </si>
  <si>
    <t>P-500-21035-053676</t>
  </si>
  <si>
    <t xml:space="preserve">A) High school diploma may be foreign equivalent and 12 months of experience as an Inventory Specialist, Promodiser, or Merchandiser.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5 days paid sick leave per year after completing 90 days from commencement of employment; &amp; transportation to/from work site. C) Housing is optional.  At the worker's option, the Employer will assist the worker in securing housing consisting of a bedroom with shared bathroom, shared kitchen, and shared living room/dining space at a monthly rate, excluding utilities, of $200 per bedroom or $100 if 2-person shared bedroom.  The worker is responsible for paying for the cost of the housing. No deduction will be made from the worker's pay for the housing. </t>
  </si>
  <si>
    <t>Employer paid medical/dental insurance ($251/month); [continued at E.b.12.]</t>
  </si>
  <si>
    <t>SOCIAL SECURITY, MEDICARE AND WITHHOLDING TAX</t>
  </si>
  <si>
    <t>C-500-21107-233884</t>
  </si>
  <si>
    <t>Dr. Michael Hall</t>
  </si>
  <si>
    <t>New Wave Dental</t>
  </si>
  <si>
    <t>Microbeach Rd. Garapan</t>
  </si>
  <si>
    <t>HALL</t>
  </si>
  <si>
    <t>ESTES</t>
  </si>
  <si>
    <t>OWNER/DENTIST</t>
  </si>
  <si>
    <t>newwavedentalsaipan@hotmail.com</t>
  </si>
  <si>
    <t>P-500-21054-094195</t>
  </si>
  <si>
    <t>Experience in dental assisting and management of medical or dental emergencies. Familiar with CDT Code
and Dental Nomenclature.</t>
  </si>
  <si>
    <t>Chapter 2 CNMI Witholding Tax, Social Security and Medicare</t>
  </si>
  <si>
    <t>C-500-21127-294557</t>
  </si>
  <si>
    <t>H D H CO., LTD.</t>
  </si>
  <si>
    <t>P-500-21086-179312</t>
  </si>
  <si>
    <t>Customer service and interpersonal skills need to meet with prospective and current tenants. Attention to detail and ensure applications are accurate and tenant issues or questions are adequately addressed. Knowledge of rental contracts and property and anti-discrimination laws.</t>
  </si>
  <si>
    <t>KALACHUCHA AVENUE,  GARAPAN VILLAGE</t>
  </si>
  <si>
    <t>C-500-21117-260635</t>
  </si>
  <si>
    <t>P.O BOX 502305</t>
  </si>
  <si>
    <t>PUERTO</t>
  </si>
  <si>
    <t>P-500-21082-166366</t>
  </si>
  <si>
    <t>SEWER</t>
  </si>
  <si>
    <t xml:space="preserve">GIVING FULL ATTENTION TO WHAT CUSTOMER ARE SAYING, TAKING TIME TO UNDERSTAND THE POINTS BEING MADE BY THE CLIENT. ASKING QUESTIONS AS APPROPRIATE AND NOT INTERRUPTING AT INAPPROPRIATE TIMES. USING LOGIC AND REASONING TO IDENTITY STRENGHTS AND WEAKNESS OF ALTERNATIVE SOLUTION.MANAGING ONE'S OWN TIME AND THE TIME OF OTHERS. BEING AWARE OF THE CUSTOMER REACTION WHY THE REACT AS THEY DO. </t>
  </si>
  <si>
    <t>WOEKERS COMPENSATION COMPANY PROVIDED</t>
  </si>
  <si>
    <t>C-500-21116-256448</t>
  </si>
  <si>
    <t>Mechanical Engineering Technicians</t>
  </si>
  <si>
    <t>P-500-21078-159139</t>
  </si>
  <si>
    <t>MECHANICAL ENGINEERING TECHNICIAN</t>
  </si>
  <si>
    <t>must have computer knowledge, circuit boards, knowledge of machine and tools</t>
  </si>
  <si>
    <t xml:space="preserve">TASI TOURS </t>
  </si>
  <si>
    <t>C-500-21130-299450</t>
  </si>
  <si>
    <t>ELLA CORPORATION</t>
  </si>
  <si>
    <t>T-MARKET</t>
  </si>
  <si>
    <t>ALAIHAI AVE, GARAPAN VILLAGE</t>
  </si>
  <si>
    <t>YUTIAN</t>
  </si>
  <si>
    <t>HJVT710@GMAIL.COM</t>
  </si>
  <si>
    <t>P-500-21101-214603</t>
  </si>
  <si>
    <t>WORK SCHEDULES AS FOLLOWS:
8:00 AM TO 12:00 PM, 2:00 PM TO 5:00 PM.
7 HOURS A DAY, MONDAY THROUGH FRIDAY, 35 HOURS PER WEEK.</t>
  </si>
  <si>
    <t>per week exceed 40 hours, overtime rate $9.98 x 1.5=$14.97 per hour</t>
  </si>
  <si>
    <t>hjvt710@gmail.com</t>
  </si>
  <si>
    <t>C-500-21121-279244</t>
  </si>
  <si>
    <t>Tun Joaquin Doi Rd.</t>
  </si>
  <si>
    <t>lavernemasangcay15@gmail.com</t>
  </si>
  <si>
    <t>P-500-21083-169845</t>
  </si>
  <si>
    <t>Automotive body and related repairers</t>
  </si>
  <si>
    <t xml:space="preserve">Some previous work-related skill, knowledge, or experience is usually needed. </t>
  </si>
  <si>
    <t>CNMI Local Taxes and FICA Taxes</t>
  </si>
  <si>
    <t>670-235-0867, (670); 285-0868, 287-6208, 789-0967</t>
  </si>
  <si>
    <t>C-500-21153-360836</t>
  </si>
  <si>
    <t>SITONG CORPORATION</t>
  </si>
  <si>
    <t>SITONG AUTO SHOP/SITONG TIRE SHOP</t>
  </si>
  <si>
    <t>CHALAN PALE ARNOLD RD, PUERTO RICO VILLAGE</t>
  </si>
  <si>
    <t>OLAITIMAN</t>
  </si>
  <si>
    <t>BASILIO KALEO</t>
  </si>
  <si>
    <t>SITONGAUTOSHOP@GMAIL.COM</t>
  </si>
  <si>
    <t>Coating, Painting, and Spraying Machine Setters, Operators, and Tenders</t>
  </si>
  <si>
    <t>P-500-21114-255880</t>
  </si>
  <si>
    <t>AUTO BODY PAINTER</t>
  </si>
  <si>
    <t>WORK SCHEDULE AS FOLLOWS:
8:00 AM TO 12:00 PM, 2:00 PM TO 5:00 PM.
7 HOURS A DAY, MONDAY THROUGH FRIDAY, 35 HOURS PER WEEK.</t>
  </si>
  <si>
    <t>per week exceed 40 hours, overtime rate $9.81 x 1.5=$14.715 per hour</t>
  </si>
  <si>
    <t>sitongautoshop@gmail.com</t>
  </si>
  <si>
    <t>C-500-21156-372196</t>
  </si>
  <si>
    <t>GALAXY COMPANY LTD</t>
  </si>
  <si>
    <t>LOVE TOUR</t>
  </si>
  <si>
    <t>JUNG</t>
  </si>
  <si>
    <t>EUN TEACK</t>
  </si>
  <si>
    <t>galaxycompanyltd@yahoo.com</t>
  </si>
  <si>
    <t>P-500-21078-161772</t>
  </si>
  <si>
    <t>C-500-21135-316674</t>
  </si>
  <si>
    <t>Hotel Valentino</t>
  </si>
  <si>
    <t>P-500-21039-061123</t>
  </si>
  <si>
    <t>Work Experience: 3 months of previous work-related experience
Special Requirements: Must be able to work night, weekend, and holidays. Must be able to walk, stand, lift, and carry objects. Must be able to work under pressure and during inclement weather. Previous work-related skill and knowledge is required for this occupation.</t>
  </si>
  <si>
    <t>Hotel Valentino Building, Lot #008 R 07</t>
  </si>
  <si>
    <t>Songsong Village, District 4</t>
  </si>
  <si>
    <t>C-500-21134-313550</t>
  </si>
  <si>
    <t>XYC CORPORATION</t>
  </si>
  <si>
    <t>DANDAN TIRE SHOP</t>
  </si>
  <si>
    <t>CHALAN MONSIGNOR GUERRERO RD IN DANDAN</t>
  </si>
  <si>
    <t>DANDAN POBOX 505317</t>
  </si>
  <si>
    <t>MEIXIAN</t>
  </si>
  <si>
    <t>xyccorp@gmail.com</t>
  </si>
  <si>
    <t>Upholsterers</t>
  </si>
  <si>
    <t>P-500-20314-905467</t>
  </si>
  <si>
    <t>UPHOLSTERER</t>
  </si>
  <si>
    <t>Need 12 months of experience as an upholstery.</t>
  </si>
  <si>
    <t>C-500-21149-355690</t>
  </si>
  <si>
    <t>XU LAN CORPORATION</t>
  </si>
  <si>
    <t>PALM STREET, GARAPAN</t>
  </si>
  <si>
    <t>ROBERT JAMES</t>
  </si>
  <si>
    <t>P.O. BOX 5017 CHRB</t>
  </si>
  <si>
    <t>xulancorp@yahoo.com</t>
  </si>
  <si>
    <t>P-500-21051-090376</t>
  </si>
  <si>
    <t>Knowledge in decision making and a bilingual communication skills (English and Chinese) but not preferably.</t>
  </si>
  <si>
    <t>PALM STREET</t>
  </si>
  <si>
    <t>C-500-21102-215046</t>
  </si>
  <si>
    <t>ART MAN CORPORATION</t>
  </si>
  <si>
    <t>PMB 122 BOX 10000 LOWER BASE DRIVE</t>
  </si>
  <si>
    <t>Recycling and Reclamation Workers</t>
  </si>
  <si>
    <t>P-500-21047-078432</t>
  </si>
  <si>
    <t>RECYCLING AND RECLAMATION WORKERS</t>
  </si>
  <si>
    <t xml:space="preserve">Must be knowledgeable on how to operate forklifts, pallet jacks, power lifts, or front-end loaders to load bales, bundles, or other heavy items onto trucks for shipping to smelters or other recycled materials processing facilities. Workers can work without any supervision. Has the ability to coordinate two or more limbs, ability to quickly and repeatedly adjust the controls of a machine or a vehicle to exact positions. Able to work flexible hours, holidays and weekend. </t>
  </si>
  <si>
    <t>artmancorporation@gmail.com</t>
  </si>
  <si>
    <t>C-500-21131-305469</t>
  </si>
  <si>
    <t>P-500-21098-210320</t>
  </si>
  <si>
    <t>Security Guard</t>
  </si>
  <si>
    <t>Good in oral and written communications in English. Knowledge of securing premises and personnel by conducting roving inspection around the premises. Reports losses and damages by reporting irregularities and do not  allow trespassers.</t>
  </si>
  <si>
    <t>Fica Taxes &amp; CNMI Withholding Taxes</t>
  </si>
  <si>
    <t>C-500-21190-452658</t>
  </si>
  <si>
    <t>P-500-21159-377234</t>
  </si>
  <si>
    <t>Able to have knowledge of supplies, equipment, and inventory control. Ability to follow routine verbal and written instructions. Ability to understand and follow safety Procedures. Ability to safely use cleaning equipment and supplies. Ability to lift and manipulate heavy supplies of up to 50 lbs. Knowledge of food service line set-up and temperature requirements. Ability to multi-task and work under pressure. Be able and willing to work in flexible shifts, days, evening, night, weekend and holidays.</t>
  </si>
  <si>
    <t>C-500-21181-434478</t>
  </si>
  <si>
    <t>P-500-21086-179484</t>
  </si>
  <si>
    <t>RESTAURANT MANAGER</t>
  </si>
  <si>
    <t>Previous restaurant experience. Prior work as a manager or supervisor. Able to give a good customer service to the customers. Training in food safety. Financial literacy. Ability to keep inventory organized.</t>
  </si>
  <si>
    <t>C-500-21175-423101</t>
  </si>
  <si>
    <t>P-500-20287-876601</t>
  </si>
  <si>
    <t xml:space="preserve">At least two years of experience or progressive experience. Preferably knows how to speak, read and write in Japanese language and can communicate well with the company business
head accountant, client's officers and owners. Willing to work flexible hours including weekends if necessary.
Must be able to use Quickbooks / Peach Tree and other accounting software. </t>
  </si>
  <si>
    <t>C-500-21158-373218</t>
  </si>
  <si>
    <t>Suite 205 Middle Road Chalan Laulau</t>
  </si>
  <si>
    <t>P.O. Box 500783</t>
  </si>
  <si>
    <t>HE</t>
  </si>
  <si>
    <t>GUO QIANG</t>
  </si>
  <si>
    <t>Electrical Drafters</t>
  </si>
  <si>
    <t>P-500-21103-218573</t>
  </si>
  <si>
    <t>Electrical Drafter</t>
  </si>
  <si>
    <t>KNOWLEDGEABLE WITH AND WITH HANDS-ON EXPERIENCE IN USING ELECTRICAL CAD
SOFTWARE.</t>
  </si>
  <si>
    <t>C-500-21168-405873</t>
  </si>
  <si>
    <t xml:space="preserve">GLOBAL KS CORPORATION </t>
  </si>
  <si>
    <t>PMB 108, PO BOX 10001</t>
  </si>
  <si>
    <t>HOSSAIN</t>
  </si>
  <si>
    <t>SALVACION</t>
  </si>
  <si>
    <t>NAPA</t>
  </si>
  <si>
    <t>globalkscorp32@gmail.com</t>
  </si>
  <si>
    <t>P-500-21140-328625</t>
  </si>
  <si>
    <t>BEACH ROAD CORNER ALUS STREET</t>
  </si>
  <si>
    <t>GLOBALKSCORP32@GMAIL.COM</t>
  </si>
  <si>
    <t>C-500-21166-397475</t>
  </si>
  <si>
    <t>SOLE PROPRIETOR/ PRESIDENT</t>
  </si>
  <si>
    <t>P-500-21137-317340</t>
  </si>
  <si>
    <t xml:space="preserve">BOKKEPPING, ACCOUNTING, AND AUDITING CLERKS </t>
  </si>
  <si>
    <t xml:space="preserve">ANY ASSOCIATES DEGREE OR COLLEGE DIPLOMA WITH TWO YEARS JOB EXPERIENCE IN ACCOUNTING, KNOWLEDGEABLE IN QUICKBOOKS ACCOUNTING AND PEACHTREE ACCOUNTING SOFTWARE. KNOWLEDGEABLE IN EXCEL, POWERPOINT AND MICROSOFT WORD. </t>
  </si>
  <si>
    <t>C-500-21156-372357</t>
  </si>
  <si>
    <t>P-500-20346-951823</t>
  </si>
  <si>
    <t>Certificate in plumbing or at least 6 months experience in plumbing. Must be able to troubleshoot basic plumbing issues.</t>
  </si>
  <si>
    <t>CH2 tax, SS tax and Medicare Tax</t>
  </si>
  <si>
    <t>C-500-21168-405773</t>
  </si>
  <si>
    <t>GLOBAL KS CORPORATION</t>
  </si>
  <si>
    <t>P-500-21140-328616</t>
  </si>
  <si>
    <t>MASONS</t>
  </si>
  <si>
    <t xml:space="preserve">BEACH ROAD CORNER ALUS STREET </t>
  </si>
  <si>
    <t>C-500-21175-422860</t>
  </si>
  <si>
    <t>INNOVATION INCORPORATION</t>
  </si>
  <si>
    <t>CARPET MASTER</t>
  </si>
  <si>
    <t>P.O. BOX 504206, AGUINGAN</t>
  </si>
  <si>
    <t>SAMUEL</t>
  </si>
  <si>
    <t>SUNIL</t>
  </si>
  <si>
    <t>innovation.inc.saipan@gmail.com</t>
  </si>
  <si>
    <t>Interior Designers</t>
  </si>
  <si>
    <t>P-500-21054-094278</t>
  </si>
  <si>
    <t>INTERIOR DESIGNER</t>
  </si>
  <si>
    <t xml:space="preserve">Must have working experience as interior deisgner. Know how to design carpets according to building plan specifications. Know how to read blueprints. Know how to do estimate. Know how to use CAD software. </t>
  </si>
  <si>
    <t>AGUINGAN</t>
  </si>
  <si>
    <t>C-500-21172-416441</t>
  </si>
  <si>
    <t>Welding, Soldering, and Brazing Machine Setters, Operators, and Tenders</t>
  </si>
  <si>
    <t>P-500-21072-144870</t>
  </si>
  <si>
    <t>WELDING, SOLDERING, AND BRAZING MACHINE SETTERS</t>
  </si>
  <si>
    <t>MUST HAVE A GED/HIGHSCHOOL DIPLOMA WITH 12 MONTHS WORK EXPERIENCE IN THE SAME OR SIMILAR FIELD.  CERTIFICATION IN WELDER VOCATIONAL COURSE. KNOWLEDGE OF WELDING MACHINERY, ELECTRICAL EQUIPMENT, AND MANUAL TOOLS. ABILITY TO READ AND INTERPRET BLUEPRINTS AND DESIGNS. MUST AGREE TO A POST-OFFER, PRE-EMPLOYMENT DRUG SCREENING TEST THE PROSPECTIVE EMPLOYEE OR APPLICANT WILL BE REQUIRED AN EMPLOYMENT DRUG SCREENING TEST WHICH WILL APPLY EQUALLY TO U.S. WORKERS AND CW-1 WORKERS.</t>
  </si>
  <si>
    <t>CNMI LOCAL TAXES (Chp2) SOCIAL SECURITY/MEDICARE TAXES</t>
  </si>
  <si>
    <t>C-500-21182-440981</t>
  </si>
  <si>
    <t>P-500-21075-148594</t>
  </si>
  <si>
    <t>C-500-21155-372078</t>
  </si>
  <si>
    <t>P-500-21074-148158</t>
  </si>
  <si>
    <t>C-500-21154-364314</t>
  </si>
  <si>
    <t>Electrical and Electronic Equipment Assemblers</t>
  </si>
  <si>
    <t>P-500-21092-192471</t>
  </si>
  <si>
    <t>WORK-RELATED SKILLS, TECHNOLOGY SKILLS, EQUIPMENT MAINTENANCE, REPAIRING, TROUBLESHOOTING, CRITICAL THINKING, EQUIPMENT SELECTION, MONITORING, OPERATION CONTROL, ACTIVE LEARNING, AND COMPLEX SOLVING.</t>
  </si>
  <si>
    <t xml:space="preserve">PERSONAL CASH ADVANCE, FICA, AND WITHHOLDING TAX. </t>
  </si>
  <si>
    <t>C-500-21159-377818</t>
  </si>
  <si>
    <t>Pest Control Workers</t>
  </si>
  <si>
    <t>P-500-20287-876608</t>
  </si>
  <si>
    <t>Pest Control Technician</t>
  </si>
  <si>
    <t>Must have Pest Control Certification.
Must possess the following qualities:
Near Vision The ability to see details at close range (within a few feet of the observer).
Oral Comprehension The ability to listen
to and understand information and ideas presented through spoken words and sentences.
Oral Expression The ability to communicate information and ideas in speaking so others
will understand.
Speech Clarity The ability to speak clearly so others can understand you. 
Deductive Reasoning The ability to
apply general rules to specific problems to produce answers that make sense.
Getting Information Observing,
receiving, and otherwise obtaining information from all relevant sources. 
Identifying Objects, Actions, and Events Identifying information by categorizing, estimating, recognizing differences or similarities, and detecting changes in circumstances or events. 
Operating Vehicles, Mechanized Devices, or Equipment Running, maneuvering, navigating, or driving vehicles or mechanized equipment, such as forklifts, passenger vehicles, aircraft, or water craft.
Inspecting Equipment, Structures, or Material Inspecting equipment, structures, or materials to identify the cause of errors or other problems or defects. 
Making Decisions and Solving Problems Analyzing information and evaluating results to choose the best solution and solve problems.</t>
  </si>
  <si>
    <t>wittholding and federal tax</t>
  </si>
  <si>
    <t>C-500-21180-431384</t>
  </si>
  <si>
    <t>Must have at least 24 months or 2-years work-related experience as a maintenance and repair worker, general,. Must have the ability to quickly move hand or more hand together with the arm, or two hands to grasp, manipulate, or assemble objects. With skills on critical thinking and troubleshooting, abilities on manual dexterity and problem sensitivity.</t>
  </si>
  <si>
    <t>C-500-21146-347860</t>
  </si>
  <si>
    <t>JING CHEN CORPORATION</t>
  </si>
  <si>
    <t>MIDNIGHT KARAOKE</t>
  </si>
  <si>
    <t>PMB 723 BOX 10003, BEACH ROAD</t>
  </si>
  <si>
    <t>JING</t>
  </si>
  <si>
    <t>jingchen41@yahoo.com</t>
  </si>
  <si>
    <t>P-500-21021-024793</t>
  </si>
  <si>
    <t>BUILDING CLEANER WORKER, ALL OTHER</t>
  </si>
  <si>
    <t>Know how to use cleaning solutions and cleaning equipment. Maintain cleanliness on floors and hallways of the business at all times. Do other related duties as assigned.</t>
  </si>
  <si>
    <t>C-500-21158-373122</t>
  </si>
  <si>
    <t>J.T.M. CORPORATION</t>
  </si>
  <si>
    <t>ROSE STREET</t>
  </si>
  <si>
    <t xml:space="preserve">PMB 246 BOX 10003 </t>
  </si>
  <si>
    <t xml:space="preserve">ROSE STREET </t>
  </si>
  <si>
    <t>PMB 246 BOX 10003</t>
  </si>
  <si>
    <t>P-500-21119-268748</t>
  </si>
  <si>
    <t>RESERVATION AND TRANSPORTATION TICKET AGENTS AND TRAVEL CLER</t>
  </si>
  <si>
    <t xml:space="preserve">At least High School graduate with minimum 3months training and/or 12 months work experience as Reservation and Travel Agent.
Must have the ability to read and speak Chinese language. Knowledgeable in Microsoft Office such as excel and word. Applicants either US citizen or CW-1 worker must provide training or/and employment certificate.
</t>
  </si>
  <si>
    <t>ROSE STREET BEACH ROAD GARAPAN</t>
  </si>
  <si>
    <t>C-500-21187-445068</t>
  </si>
  <si>
    <t>BLUE SKY INTERNATIONAL SAIPAN CORPORATION</t>
  </si>
  <si>
    <t>QQ CAR RENTAL</t>
  </si>
  <si>
    <t>PMB 1148 BOX 10003</t>
  </si>
  <si>
    <t xml:space="preserve">CACTUS STREET BEACH ROAD GARAPAN </t>
  </si>
  <si>
    <t>ZIJIAN</t>
  </si>
  <si>
    <t>qqcarrental@hotmail.com</t>
  </si>
  <si>
    <t>Counter and Rental Clerks</t>
  </si>
  <si>
    <t>P-500-21152-357303</t>
  </si>
  <si>
    <t xml:space="preserve">COUNTER AND RENTAL CLERKS </t>
  </si>
  <si>
    <t>C-500-21158-373259</t>
  </si>
  <si>
    <t>KYUNG JA KIM</t>
  </si>
  <si>
    <t>MUSIC ACADEMY</t>
  </si>
  <si>
    <t>JUDGEWAY STREET</t>
  </si>
  <si>
    <t>P.O. BOX 505182 CHINATOWN</t>
  </si>
  <si>
    <t>Teacher Assistants</t>
  </si>
  <si>
    <t>P-500-21061-111483</t>
  </si>
  <si>
    <t>Music Tutor</t>
  </si>
  <si>
    <t xml:space="preserve">Must be an Associates Degree in Music with at least 12-months of work related experience. Must understand the importance of fundamental elements and students capabilities. Has the knowledge in making lessons fun and know how to prepare students to be independent.
</t>
  </si>
  <si>
    <t>C-500-21156-372373</t>
  </si>
  <si>
    <t>Joaquin M Manglona</t>
  </si>
  <si>
    <t>Bakke Street, Susupe</t>
  </si>
  <si>
    <t>Unit I 2nd Floor Arizona Building</t>
  </si>
  <si>
    <t>Vallido</t>
  </si>
  <si>
    <t>Nancy Lena</t>
  </si>
  <si>
    <t>Pineda</t>
  </si>
  <si>
    <t>Corporate Manager</t>
  </si>
  <si>
    <t>jmmanglona@hotmail.com</t>
  </si>
  <si>
    <t>P-500-21075-148417</t>
  </si>
  <si>
    <t>Landscaper</t>
  </si>
  <si>
    <t>Must be skilled in working and maintaining grounds keeping equipment such as mowers, twin-axle vehicles, bush cutters, chain saws, hedge trimmers, sod cutters and electric clippers.  Must know how to use fertilizer, herbicides or insecticides.</t>
  </si>
  <si>
    <t>Rapugao</t>
  </si>
  <si>
    <t>Garapan, Village</t>
  </si>
  <si>
    <t>C-500-21156-372320</t>
  </si>
  <si>
    <t>CJ CORPORATION</t>
  </si>
  <si>
    <t>CONNIE'S CATERING &amp; BBQ-CATERING</t>
  </si>
  <si>
    <t>P.O. BOX 501301</t>
  </si>
  <si>
    <t>BERNARDO</t>
  </si>
  <si>
    <t>CONSUELO</t>
  </si>
  <si>
    <t>NEPOMUCENO</t>
  </si>
  <si>
    <t>cjcorp2.cnmi@gmail.com</t>
  </si>
  <si>
    <t>P-500-21122-279999</t>
  </si>
  <si>
    <t>STEWARD</t>
  </si>
  <si>
    <t>High School/GED, 3 months experience. Active listening and ability to move his/her reflexes accordingly.</t>
  </si>
  <si>
    <t>KOTDET PI, SUSUPE BEACH ROAD</t>
  </si>
  <si>
    <t>C-500-21158-373157</t>
  </si>
  <si>
    <t>P-500-21100-214343</t>
  </si>
  <si>
    <t>YARD MAINTENANCE</t>
  </si>
  <si>
    <t>KNOWLEDGE IN USING EQUIPMENT SUCH AS MOWER AND CHAINSAW</t>
  </si>
  <si>
    <t>C-500-21155-368465</t>
  </si>
  <si>
    <t>SELFISH SAIPAN, INC.</t>
  </si>
  <si>
    <t>Apt# B-4 Tinaktak Drive between As Gonno Rd and Essok Ave</t>
  </si>
  <si>
    <t>PMB 287 PPP Box 10000, Saipan</t>
  </si>
  <si>
    <t>KOMATSU</t>
  </si>
  <si>
    <t>KOICHI</t>
  </si>
  <si>
    <t>PMB 287 PPP BOX 10000, SAIPAN</t>
  </si>
  <si>
    <t>info@selfish-saipan.com</t>
  </si>
  <si>
    <t>P-500-21036-057300</t>
  </si>
  <si>
    <t>PADI or NAUI certified, licensed scuba diving instructor. Must be knowledgeable about all dive sites in Saipan and other islands of the CNMI (specifically Tinian and Rota). Must be able to speak, read and write Japanese language enough to teach and instruct scuba diving to tourists and regulars from Japan, which dominates the nationality of the company's customers.</t>
  </si>
  <si>
    <t>Employer to provide scuba diving instructor insurance</t>
  </si>
  <si>
    <t>C-500-21154-364451</t>
  </si>
  <si>
    <t>P-500-20176-676341</t>
  </si>
  <si>
    <t>C-500-21157-372770</t>
  </si>
  <si>
    <t>Middle RD,Garapan</t>
  </si>
  <si>
    <t>C-500-21163-392639</t>
  </si>
  <si>
    <t>ALICE INTERNATIONAL CORPORATION</t>
  </si>
  <si>
    <t>LAUNDROMAT</t>
  </si>
  <si>
    <t>MIDDLE ROAD IN GARAPAN</t>
  </si>
  <si>
    <t>ALDAN</t>
  </si>
  <si>
    <t>RAMON</t>
  </si>
  <si>
    <t>middle road in Garapan</t>
  </si>
  <si>
    <t>aliceinternationalcorp@gmail.com</t>
  </si>
  <si>
    <t>P-500-21077-155872</t>
  </si>
  <si>
    <t>laundromat Attendant</t>
  </si>
  <si>
    <t>At least 3 months working continuous  experience in related position.</t>
  </si>
  <si>
    <t>C-500-21217-505933</t>
  </si>
  <si>
    <t>SIN</t>
  </si>
  <si>
    <t>BYUNG ILL</t>
  </si>
  <si>
    <t>PO BOX 10001, PMB A16, GARAPAN</t>
  </si>
  <si>
    <t>P-500-21188-447296</t>
  </si>
  <si>
    <t>Chinese food cooking and knowledge</t>
  </si>
  <si>
    <t>C-500-21197-465865</t>
  </si>
  <si>
    <t>High School graduate with 3 months training or 3 months work experience.
Can work flexible hours during weekends and holidays.
Applicant either US Citizen or CW-1 worker must provide training or employment certificate.</t>
  </si>
  <si>
    <t>According to approved work schedules</t>
  </si>
  <si>
    <t>C-500-21194-458037</t>
  </si>
  <si>
    <t>P-500-21136-317087</t>
  </si>
  <si>
    <t>C-500-21194-458349</t>
  </si>
  <si>
    <t>M.Y USA CORPORATIN</t>
  </si>
  <si>
    <t>MINGYANG SUPERMARKET</t>
  </si>
  <si>
    <t>ISA DRIVE, SAN VICENTE VILLAGE</t>
  </si>
  <si>
    <t>P.O BOX 505738</t>
  </si>
  <si>
    <t>LI</t>
  </si>
  <si>
    <t>LIYANG</t>
  </si>
  <si>
    <t>myusasaipan@hotmail.com</t>
  </si>
  <si>
    <t>P-500-21161-386000</t>
  </si>
  <si>
    <t>12 months working experience as a store maintenance.
Must be able to work non-traditional hours on weekend and holidays or overnight shift.</t>
  </si>
  <si>
    <t>ALL TAXES REQUIRED BY LOCAL AND FEDERAL LAW</t>
  </si>
  <si>
    <t>C-500-21203-477419</t>
  </si>
  <si>
    <t>P-500-21154-365112</t>
  </si>
  <si>
    <t>Tour Coordinator</t>
  </si>
  <si>
    <t>MUST KNOW HOW TO SPEAK AND READ KOREAN AS 100% OF CLIENTS ARE KOREAN AND HAVE LIMITED O
R NO ENGLISH KNOWLEDGE. MUST HAVE EXPERIENCE AS TOUR COORDINATOR AS SPECIFIED ABOVE AN
D MUST HAVE A PLEASING PERSONALITY AND IS A PEOPLE PERSON.</t>
  </si>
  <si>
    <t>UNIT 102</t>
  </si>
  <si>
    <t>C-500-21190-452681</t>
  </si>
  <si>
    <t>P-500-21159-377296</t>
  </si>
  <si>
    <t>STEWARD SUPERVISOR</t>
  </si>
  <si>
    <t xml:space="preserve">Requires to have knowledge of supplies, equipment, and inventory control. Ability to follow routine verbal and written instructions. Ability to understand and follow safety Procedures. Ability to safely use cleaning equipment and supplies. Monitored and maintained cleanliness, sanitation and organization of assigned work areas in accordance to health department and company standards. Ability to lift and manipulate heavy supplies of up to 50 lbs. Ability to multi-task and work under pressure. Be able and willing to work in flexible shifts, days, evening, night, weekend and holidays.
</t>
  </si>
  <si>
    <t>C-500-21156-372328</t>
  </si>
  <si>
    <t>P.O. BOX 503944</t>
  </si>
  <si>
    <t>PO BOX 503944</t>
  </si>
  <si>
    <t>P-500-21077-155671</t>
  </si>
  <si>
    <t xml:space="preserve">Must be able to secure CNMI Drivers License. </t>
  </si>
  <si>
    <t xml:space="preserve">P.O. BOX 503944 </t>
  </si>
  <si>
    <t>C-500-21167-401190</t>
  </si>
  <si>
    <t>QUINCY CORP</t>
  </si>
  <si>
    <t>CLEAN &amp; GREEN</t>
  </si>
  <si>
    <t>P.O. BOX 501610</t>
  </si>
  <si>
    <t>JOHNSON</t>
  </si>
  <si>
    <t>OSCAR</t>
  </si>
  <si>
    <t>thewatercompanysaipan@gmail.com</t>
  </si>
  <si>
    <t>P-500-21085-176225</t>
  </si>
  <si>
    <t>Must be detailed oriented, pays attention to details of work. Must be able to work with a team and friendly. Must be able to communicate  and understand in the English language both written and oral. Must be willing to work on flexible schedule. Must be able to lift a minimum of 40 lbs. A minimum of 6 months experience is required.</t>
  </si>
  <si>
    <t xml:space="preserve">Chalan Pale Arnold Road, Industrial Park, Lower Base, </t>
  </si>
  <si>
    <t>Applicable CNMI and Federal tax</t>
  </si>
  <si>
    <t>C-500-21183-441354</t>
  </si>
  <si>
    <t>SAIPAN SHIPPING COMPANY INC</t>
  </si>
  <si>
    <t>P.O. BOX 500008 CK</t>
  </si>
  <si>
    <t>industrial road puerto rico</t>
  </si>
  <si>
    <t>S.</t>
  </si>
  <si>
    <t>SAIPAN NOTHERN MARIANA ISLAN</t>
  </si>
  <si>
    <t>zenaida_ayuman@saipanshipping.com</t>
  </si>
  <si>
    <t>P-500-21148-352290</t>
  </si>
  <si>
    <t>ACCOUNTING MANAGER</t>
  </si>
  <si>
    <t xml:space="preserve">Graduate of Bachelors Degree in Accounting with 3 years of experience. Experience in the shipping industry and with strong analytical and communication skills. Understanding of mathematics,and accounting and financial processes. Must  be able to pass an Accountant skill test with total Passing Score of 89%) during application process. The skill testing and comprehension exam are required equally of both US and Foreign workers. With excellent knowledge of Microsoft Excel, Word/Time in CNMI/IRS tax preparation.  Familiar with time keeper system and MAS90 Accounting software.  Diploma and Transcript of Record required. 
</t>
  </si>
  <si>
    <t>The employer will make all deductions from the worker’s paycheck as required by law, as well as other deductions for selected employee benefits, including health insurance, and 401 (K) employees share.</t>
  </si>
  <si>
    <t>C-500-21162-388981</t>
  </si>
  <si>
    <t>P-500-21015-015283</t>
  </si>
  <si>
    <t>MAINTENANCE - PIPE FITTERS</t>
  </si>
  <si>
    <t>C-500-21172-413457</t>
  </si>
  <si>
    <t>MANBIN CORPORATION</t>
  </si>
  <si>
    <t>THUNDER CHICKEN</t>
  </si>
  <si>
    <t>P.O. BOX 505593</t>
  </si>
  <si>
    <t>P-500-21141-332445</t>
  </si>
  <si>
    <t>COOK HELPER</t>
  </si>
  <si>
    <t>Experience in helping in Kitchen settings. Ability to stand for extended period of time. Ability to safety use kitchen equipment and appliances. Knowledge of food safety standards and procedures.</t>
  </si>
  <si>
    <t>C-500-21225-520022</t>
  </si>
  <si>
    <t>P-500-21190-452567</t>
  </si>
  <si>
    <t>C-500-21161-385280</t>
  </si>
  <si>
    <t xml:space="preserve">Ballen Corporation </t>
  </si>
  <si>
    <t>Pacific Hardware</t>
  </si>
  <si>
    <t>PO Box 503257</t>
  </si>
  <si>
    <t>Smith</t>
  </si>
  <si>
    <t>Nixon</t>
  </si>
  <si>
    <t>Hadley</t>
  </si>
  <si>
    <t xml:space="preserve">Secretary </t>
  </si>
  <si>
    <t>pacifichardware.spn@gmail.com</t>
  </si>
  <si>
    <t>Yen's Corporation</t>
  </si>
  <si>
    <t>P-500-21132-306295</t>
  </si>
  <si>
    <t>24 months work experience required as marketing manager  in hardware store industry.</t>
  </si>
  <si>
    <t>Middle Road, Gualo Rai</t>
  </si>
  <si>
    <t>Estrella C. Mendiola</t>
  </si>
  <si>
    <t>District 4, Songsong Village</t>
  </si>
  <si>
    <t>P.O. Box 966</t>
  </si>
  <si>
    <t>Mendiola</t>
  </si>
  <si>
    <t>Estrella</t>
  </si>
  <si>
    <t>Clitar</t>
  </si>
  <si>
    <t>cw1harvest@gmail.com</t>
  </si>
  <si>
    <t>Farmworker</t>
  </si>
  <si>
    <t>Deductions include local and state taxes which is consistent and pertinent to U.S. Federal and CNMI Laws (e.g. Chapter 2, Chapter 7, SS, and Medicare).</t>
  </si>
  <si>
    <t>C-500-21159-377446</t>
  </si>
  <si>
    <t>Federal &amp; CNMI payroll taxes</t>
  </si>
  <si>
    <t>C-500-21190-452698</t>
  </si>
  <si>
    <t>Amusement and Recreation Attendants</t>
  </si>
  <si>
    <t>P-500-21161-385186</t>
  </si>
  <si>
    <t>LIFEGUARD SUPERVISOR</t>
  </si>
  <si>
    <t xml:space="preserve"> Previously a CPR trainer, and previously posses a certified lifeguard. He/she must be familiar with the safe handling of pool chemicals and the process to clean and sanitize the area.  Possess good communications skills.  Be able and willing to work in flexible shifts, day, evenings, weekend and holidays</t>
  </si>
  <si>
    <t>C-500-21187-445023</t>
  </si>
  <si>
    <t>P-500-21105-229498</t>
  </si>
  <si>
    <t>KNOWLEDGE IN USING MEASURING DEVICES, POWER TOOLS AND TESTING EQUIPMENT SUCH AS OHMMETERS, VOLTMETERS, OSCILLOSCOPES, AMMETERS, OR TEST LAMPS;</t>
  </si>
  <si>
    <t>C-500-21224-517265</t>
  </si>
  <si>
    <t>FISH STAND</t>
  </si>
  <si>
    <t xml:space="preserve">P.O. 500276 </t>
  </si>
  <si>
    <t>TAIBWO STREET CORNER BEACH ROAD, GARAPAN</t>
  </si>
  <si>
    <t>CABANES</t>
  </si>
  <si>
    <t>JIM</t>
  </si>
  <si>
    <t>P O BOX 500276</t>
  </si>
  <si>
    <t>P-500-21196-463505</t>
  </si>
  <si>
    <t>2 YEARS EXPERIENCE, COLLEGE GRADUATE, AS THE WIDER CONSEQUENSES OF FINANCIAL  DECISION INTEREST ORGANIZATIONAL SKILLS.MANAGE THE DEADLINES ACTIVITY METHODICAL APPROACH AND PROBLEM SOLVING SKILLS. HIGH LEVEL OF NUMERACY SUMMARIZES CURRENT FNANCIAL STATUS BY COLLECTING INFORMATION. MAINTAIN ACCOUNTING  CONTROLS BY PREPARING AND RECOMMENDING POLICIES AND PROCEDURE. BACHELOR'S DEGREE.</t>
  </si>
  <si>
    <t>TAIBWO STREET CORNER BEACH ROAD</t>
  </si>
  <si>
    <t>P O BOX 50072</t>
  </si>
  <si>
    <t>C-500-21227-522912</t>
  </si>
  <si>
    <t>GEOTESTING, INC.</t>
  </si>
  <si>
    <t>WALUMWO STREET, UNIT C</t>
  </si>
  <si>
    <t>POST OFFICE BOX 5505 CHRB, SAIPAN</t>
  </si>
  <si>
    <t>SIRIPRUSANAN</t>
  </si>
  <si>
    <t>UKRIT</t>
  </si>
  <si>
    <t>NMN</t>
  </si>
  <si>
    <t>ukrit@geoguam.com</t>
  </si>
  <si>
    <t>865 SOUTH MARINE CORPS DRIVE</t>
  </si>
  <si>
    <t>SUITE 201</t>
  </si>
  <si>
    <t>P-500-21193-455245</t>
  </si>
  <si>
    <t>ASSOCIATE SOILS/MATERIALS TECHNICIAN</t>
  </si>
  <si>
    <t xml:space="preserve">High school diploma (may be foreign equivalent) and 12 months of experience as an Associate Soils/Materials Technician or Assistant Soils Materials Technician. Verification of qualifications required. </t>
  </si>
  <si>
    <t>Social security, Medicare and withholding tax.</t>
  </si>
  <si>
    <t>geotesting@geoguam.com</t>
  </si>
  <si>
    <t>MIGUEL</t>
  </si>
  <si>
    <t>CARGO EXPRESS (SAIPAN), INC</t>
  </si>
  <si>
    <t>PO BOX 506391 LOWER BASE DRIVE</t>
  </si>
  <si>
    <t>P-500-21163-392454</t>
  </si>
  <si>
    <t>Cargo &amp; Freight Agent</t>
  </si>
  <si>
    <t>C-500-21242-551973</t>
  </si>
  <si>
    <t>ISLAND FLOWERS AND NOVELTIES/AC 88</t>
  </si>
  <si>
    <t>PO BOX 505358</t>
  </si>
  <si>
    <t>P-500-21151-356294</t>
  </si>
  <si>
    <t>MAINTENANCE AND REPAIR WORKERS,GENERAL</t>
  </si>
  <si>
    <t>Must have at least 12 months work-related experience. Must have basic knowledge either in mechanical, electrical or refrigerant or as general repair worker.</t>
  </si>
  <si>
    <t>P.O. Box 505406</t>
  </si>
  <si>
    <t>Texas Road, Chalan Kanoa (Across CK Headstart)</t>
  </si>
  <si>
    <t>SCOTT BUILDERS CONSTRUCTION, INC.</t>
  </si>
  <si>
    <t>Manpower Services/Building &amp; Cleaning Services/General Constructio</t>
  </si>
  <si>
    <t>RM 209 Sunset Glow Bldg., San Jose Village, Beach Road</t>
  </si>
  <si>
    <t>ERNI</t>
  </si>
  <si>
    <t>PO BOX 7638 SVRB</t>
  </si>
  <si>
    <t>scottbuildersconstruction@gmail.com</t>
  </si>
  <si>
    <t>P-500-21142-336097</t>
  </si>
  <si>
    <t>GENERAL OFFICE CLERK</t>
  </si>
  <si>
    <t>AT LEAST WITH 12 MONTHS OF EXPERIENCE IN BOOKKEEPING AND CLERICAL WORKS.</t>
  </si>
  <si>
    <t>C-500-21215-497765</t>
  </si>
  <si>
    <t>P-500-21128-297957</t>
  </si>
  <si>
    <t>MECHANIC</t>
  </si>
  <si>
    <t>KNOWLEDGE IN USING HAND TOOLS AND TESTERS</t>
  </si>
  <si>
    <t>C-500-21215-497595</t>
  </si>
  <si>
    <t>SHIM CORPORATION</t>
  </si>
  <si>
    <t>PRO DIVE SAIPAN</t>
  </si>
  <si>
    <t>Lot No. 045-A-149 Suito Drive As Matuis Village</t>
  </si>
  <si>
    <t>SHIM</t>
  </si>
  <si>
    <t>SEONGBO</t>
  </si>
  <si>
    <t>inyeong4y@gmail.com</t>
  </si>
  <si>
    <t>P-500-21188-447165</t>
  </si>
  <si>
    <t>Must be certified as an open water(for at least 6 months) with PADI, advanced open water diver, rescue diver, divemaster and emergency first response instructor (CPR and First Aid), have lodged 100 open water dives and successfully complete the instructor development.</t>
  </si>
  <si>
    <t>Lot No. 045-A-149 Suito Drive, As Matuis Village</t>
  </si>
  <si>
    <t>P.O. BOX 7487 SVRB</t>
  </si>
  <si>
    <t>C-500-21203-476954</t>
  </si>
  <si>
    <t>blue eagle enterprises llc</t>
  </si>
  <si>
    <t>DAMA DI NOCHE STREET</t>
  </si>
  <si>
    <t>PO BOX 506082 SAIPAN</t>
  </si>
  <si>
    <t>P-500-21152-357297</t>
  </si>
  <si>
    <t>FOOD PREPARER</t>
  </si>
  <si>
    <t>Knowledge of principles and processes for providing customer and personal services. This includes customer needs assessment, meeting quality standards for services, and evaluation of customer satisfaction. The ability to make precisely coordinated movements of the fingers of one or both hands to grasp, manipulate, or assemble very small objects.</t>
  </si>
  <si>
    <t>Overtime rate applies in excess of 40 hrs. work per week</t>
  </si>
  <si>
    <t>Deductions are:  CNMI WITHHOLDING TAX, FEDERAL WITHHOLDING TAX, SOCIAL SECURITY AND MEDICARE CONTRIBUTIONS.  Employer will offer housing to employees at $100.00 per month.  This does not include utilities.  This offer is optional.  Employees may find suitable housing according to their choice.</t>
  </si>
  <si>
    <t>C-500-21215-497867</t>
  </si>
  <si>
    <t>RM CORPORATION</t>
  </si>
  <si>
    <t>CHALAN PALE ARNOLD GUALO RAI</t>
  </si>
  <si>
    <t>JINWEN</t>
  </si>
  <si>
    <t>rmcorporation670@gmail.com</t>
  </si>
  <si>
    <t>P-500-21183-443147</t>
  </si>
  <si>
    <t>DELIVERY DRIVER</t>
  </si>
  <si>
    <t>Member-Managed LLC</t>
  </si>
  <si>
    <t>tomyum2019@hotmail.com</t>
  </si>
  <si>
    <t xml:space="preserve"> Strongly familiar with different types of meats and their cooking times
 Well versed in planning menus, establishing size of food portions, estimating food requirements and costs, and ordering supplies
 Skilled in preparing food for cooking and adding appropriate seasoning
 Highly experienced in performing food quality inspections to ensure that all food items conform to hygiene standards
 Solid knowhow of carving and preparing different types of meats for boiling, frying and steaming
 Competent at mixing the right amount of ingredients according to weight and type
 Hands-on experience in handling cooking staff efficiently and directing it to ensure handling of kitchen functions
 Absolute flexibility aimed at trying and testing new recipes in order to add new items to existing menus
 Strong background of handling kitchen functions such as supplies and inventory management and cooking staff schedules and records
 Committed to maintain a clean kitchen and work area
</t>
  </si>
  <si>
    <t xml:space="preserve">PO BOX 7638 SVRB </t>
  </si>
  <si>
    <t>Executive Secretaries and Executive Administrative Assistants</t>
  </si>
  <si>
    <t>P-500-21142-336081</t>
  </si>
  <si>
    <t>Assistant Operation Manager</t>
  </si>
  <si>
    <t>At least with 12 months work experience</t>
  </si>
  <si>
    <t>RM 209 SUNSET GLOW BLDG. SAN JOSE VILLAGE BEACH ROAD</t>
  </si>
  <si>
    <t>C-500-21200-468783</t>
  </si>
  <si>
    <t>LSG LUFTHANSA SERVICE SAIPAN, INC.</t>
  </si>
  <si>
    <t>PO BOX 500270 CK</t>
  </si>
  <si>
    <t>RESIDENT MANAGER</t>
  </si>
  <si>
    <t xml:space="preserve">CHALAN MONSIGNOR GUERRERO </t>
  </si>
  <si>
    <t>P-500-21141-332279</t>
  </si>
  <si>
    <t>Knowledge of principles and processes for providing customer and personal services. This includes customer needs assessment, meeting quality standards for services, and evaluation of customer satisfaction.</t>
  </si>
  <si>
    <t>CHALAN TUN HERMAN PAN  ROAD</t>
  </si>
  <si>
    <t>SAIPAN INTERNATIONAL AIRPORT</t>
  </si>
  <si>
    <t>Overtime rate applies in excess of 40 hrs work per week</t>
  </si>
  <si>
    <t>CNMI Withholding Tax, Federal withholding Tax, SS and Medicare Contributions.  Employer offers housing at $150.00  a month inclusive of utilities.  This offer is optional.  Employees may find a suitable housing of their choice.</t>
  </si>
  <si>
    <t>WESTERN PACIFIC ELECTRIC MICRONESIA, INC.</t>
  </si>
  <si>
    <t>PMB 1034, P.O. BOX 10000</t>
  </si>
  <si>
    <t>TUN MONSIGNOR GUERRERO ROAD, SAN VICENTE</t>
  </si>
  <si>
    <t>RICARDO</t>
  </si>
  <si>
    <t>rtguerrero@yahoo.com</t>
  </si>
  <si>
    <t>Electrical Engineers</t>
  </si>
  <si>
    <t>P-500-21176-427959</t>
  </si>
  <si>
    <t>ELECTRICAL ENGINEER</t>
  </si>
  <si>
    <t>KNOWLEDGE OF CAD DRAWING AND COMPUTER LITERATE</t>
  </si>
  <si>
    <t>RTGUERRERO@YAHOO.COM</t>
  </si>
  <si>
    <t>C-500-20235-782893</t>
  </si>
  <si>
    <t>MJ VISIONS, INC.</t>
  </si>
  <si>
    <t>TOPNOTCH</t>
  </si>
  <si>
    <t>Chalan Lau lau</t>
  </si>
  <si>
    <t>dela Torre</t>
  </si>
  <si>
    <t>Ma. Rosario</t>
  </si>
  <si>
    <t>Savella</t>
  </si>
  <si>
    <t>President/Director</t>
  </si>
  <si>
    <t>topnotchspn@gmail.com</t>
  </si>
  <si>
    <t>P-500-20114-510859</t>
  </si>
  <si>
    <t>Graphics Designers</t>
  </si>
  <si>
    <t xml:space="preserve">Job requires knowledge of design techniques, tools, and principles involved in production of precision logos, drawings and models.
Job requires knowledge of the structure and content of the English language including the meaning and spelling of words, rules of composition, and grammar.
Job requires knowledge of Corel Coreldraw Graphics Suite, Microsoft Word, Microsoft Excel, Internet Browser Software, Web Browser Software, and Google Drive. 
Job requires integration of Corel Coreldraw Graphics Suite software into Universal Laser System Engraving and Cutting requirements which is the existing machine in place. 
Job requires knowledge of computer hardware and Microsoft Windows Operating System.
Job requires knowledge of providing customer and personal services. This includes customer needs assessment and meeting quality standards for services. 
Job requires developing specific goals and plans to prioritize, organize, and accomplish work on time. 
Job requires being careful about details and thorough in completing work task.
Job requires talking to others to convey information effectively and understanding written sentences and paragraphs in work related documents. 
Job requires analyzing needs and product requirements to create a design. 
Job requires performing day-to-day administrative tasks such a maintaining information files and processing paperwork. 
Job requires managing ones own time and the time of others. 
</t>
  </si>
  <si>
    <t>Chalan Lau Lau</t>
  </si>
  <si>
    <t>C-500-20199-720801</t>
  </si>
  <si>
    <t>pmb 266 box 10000</t>
  </si>
  <si>
    <t>PRESIDENT/Manager</t>
  </si>
  <si>
    <t>EDICKWAN@HOTMAIL.COM</t>
  </si>
  <si>
    <t>C-500-20233-778443</t>
  </si>
  <si>
    <t xml:space="preserve">PC Bargain </t>
  </si>
  <si>
    <t xml:space="preserve">P.O. Box 505644 </t>
  </si>
  <si>
    <t xml:space="preserve">Beach Road, Garapan Village </t>
  </si>
  <si>
    <t>P-500-20200-722767</t>
  </si>
  <si>
    <t>Building Maintenance Technician</t>
  </si>
  <si>
    <t>Electrical and Mechanical experience is a must</t>
  </si>
  <si>
    <t xml:space="preserve">Beach Road, </t>
  </si>
  <si>
    <t>C-500-20230-771283</t>
  </si>
  <si>
    <t>AM GROUP, LLC</t>
  </si>
  <si>
    <t>QUEENS Building at Plumeria Ave in Garapan</t>
  </si>
  <si>
    <t>MILLER</t>
  </si>
  <si>
    <t>JOE</t>
  </si>
  <si>
    <t xml:space="preserve">QUEENS Building at Plumeria Ave in Garapan </t>
  </si>
  <si>
    <t>amgroupllc8888@gmail.com</t>
  </si>
  <si>
    <t>P-500-20196-712072</t>
  </si>
  <si>
    <t>At least 12 months experience in cooking in a company cafeteria and caters around 120 patrons, Able to cook Mongolian cuisine. Honest, reliable, dependable, team worker. Experienced working in construction workers cafeteria is plus. Professional and willing to adhere to the rules and regulations of the employer.</t>
  </si>
  <si>
    <t>C-500-20273-848903</t>
  </si>
  <si>
    <t>Brilliant Star Montessori School</t>
  </si>
  <si>
    <t>P-500-20241-792748</t>
  </si>
  <si>
    <t>Toddler Class Teacher Aide</t>
  </si>
  <si>
    <t>At least six (6) months continuous experience caring for children in an institutional setting such as nursery schools, private schools,preschools and similar institutions. Must have no criminal history and be able to provide current police clearance, will be applied equally to U.S. workers and CW-1 workers.  Must be able to obtain licenses, certificates and permits
that are required under CNMI law such as CPR training and certification, must have a reliable transportation from/to home to/from work site. Under CNMI law including Child Care Licensing regulations and requirements a Childcare Worker must meet one of the following pre-employment qualifications: (1) High school vocational childcare training course; OR (2) Orientation training course in the DCCA Center. Fluent knowledge (speaking and writing) of the English language is required.  Fluent knowledge (speaking and writing) of any second language(s) is acceptable because second language learning is part of the school's curriculum.  Fluency in speaking and writing in Mandarin language is preferable, but not required.</t>
  </si>
  <si>
    <t>The only deductions from pay will be those required under applicable law such as FICA (SS and Medicare) and CNMI tax and other laws.</t>
  </si>
  <si>
    <t>C-500-20281-862037</t>
  </si>
  <si>
    <t>1. Good public speaking skills.
2.Outgoing personality
3.Punctual
4.Flexible schedule to work on weekends.
5.Have work experience  as tour guide.
6.Can speak Japanese or Korean or Chinese language.</t>
  </si>
  <si>
    <t>Salary Withholding Tax, SS, and Medicare Tax</t>
  </si>
  <si>
    <t>C-500-20231-773556</t>
  </si>
  <si>
    <t>P-500-20198-717725</t>
  </si>
  <si>
    <t>ACCOUNTING CLERKS</t>
  </si>
  <si>
    <t>Must be an associate degree graduate and proficient in using Microsoft Word and Quick Books.</t>
  </si>
  <si>
    <t>SINAPALO SAFEWAY BUILDING</t>
  </si>
  <si>
    <t>CNMI WITHHOLDING TAXES AND FEDERAL TAXES (if applicable)</t>
  </si>
  <si>
    <t>C-500-20220-756558</t>
  </si>
  <si>
    <t>P-500-20189-698181</t>
  </si>
  <si>
    <t>High school diploma, GED or suitable equivalent.
1 year experience as an HVAC technician, and willingness to continue education in HVAC field.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Ensure compliance with appliance standards and with Occupational Health and Safety Act.</t>
  </si>
  <si>
    <t>Marianas Management Corporation</t>
  </si>
  <si>
    <t>C-500-20220-756444</t>
  </si>
  <si>
    <t>Life Care Center International Inc.</t>
  </si>
  <si>
    <t>Mango City</t>
  </si>
  <si>
    <t>President Street, Middle Road</t>
  </si>
  <si>
    <t>Scott, Jr.</t>
  </si>
  <si>
    <t>Earl</t>
  </si>
  <si>
    <t>lifecarecenterlccii@gmail.com</t>
  </si>
  <si>
    <t>P-500-20135-569782</t>
  </si>
  <si>
    <t>Have knowledge in using electronic equipment, and current computer technology, hardware and software, including applications and programming, Excel, Word.   Must have basic knowledge in Quick Books Accounting. Willing to work in flexible shifts, days, evenings, weekend and holidays. At  least  24 months experience in accounting.</t>
  </si>
  <si>
    <t>CNMI taxes, Social Security and Medicare</t>
  </si>
  <si>
    <t>C-500-20220-756466</t>
  </si>
  <si>
    <t>BLUE LAGOON REALTY INC.</t>
  </si>
  <si>
    <t>MANGO RESORT</t>
  </si>
  <si>
    <t>AS PERDIDO ROAD, MANGO RESORT</t>
  </si>
  <si>
    <t>As Perdido Road, Mango Resort</t>
  </si>
  <si>
    <t>Kobelerville</t>
  </si>
  <si>
    <t>the4mango@gmail.com</t>
  </si>
  <si>
    <t>P-500-20135-569656</t>
  </si>
  <si>
    <t>GENERAL MAINTENANCE AND REPAIR WORKERS</t>
  </si>
  <si>
    <t>MUST HAVE BASIC KNOWLEDGE IN REPAIRING, PLUMBING, ELECTRICAL, AIR CONDITIONING, CARPENTRY, MASONRY AND OTHER RELATED MAINTENANCE TASKS. Both U.S. and non-U.S. applicants must have a CNMI Class A Driver License.</t>
  </si>
  <si>
    <t>CNMI Taxes, Social Security and Medicare</t>
  </si>
  <si>
    <t>C-500-20258-820337</t>
  </si>
  <si>
    <t>C-500-20315-905666</t>
  </si>
  <si>
    <t>Royal Pacific Express</t>
  </si>
  <si>
    <t xml:space="preserve">Rivera </t>
  </si>
  <si>
    <t>P-500-20282-873526</t>
  </si>
  <si>
    <t>Sales and Related Worker</t>
  </si>
  <si>
    <t>Must have a passion in selling</t>
  </si>
  <si>
    <t>none except for tax mandated by the law</t>
  </si>
  <si>
    <t>C-500-20206-733260</t>
  </si>
  <si>
    <t xml:space="preserve">Pacita </t>
  </si>
  <si>
    <t>P-500-20166-652211</t>
  </si>
  <si>
    <t xml:space="preserve">	Mathematics  Using mathematics to solve problems.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Reading Comprehension  Understanding written sentences and paragraphs in work related documents. 
	Speaking  Talking to others to convey information effectively. 
</t>
  </si>
  <si>
    <t>C-500-20238-785468</t>
  </si>
  <si>
    <t>MARICAR A. KISA</t>
  </si>
  <si>
    <t>ifashion</t>
  </si>
  <si>
    <t>ifashion Office</t>
  </si>
  <si>
    <t>kisamaricar@gmail.com</t>
  </si>
  <si>
    <t>P-500-20205-730998</t>
  </si>
  <si>
    <t>Accounting Associate</t>
  </si>
  <si>
    <t>Proficient in Peachtree Accounting System.  Requires previous work-related skill, knowledge, or experience; two years of training involving both on-the-job experience and informal training with experienced worker.  Clerical  Knowledge of administrative and clerical procedures and systems such as word processing, managing files and records, stenography and transcription, designing forms, and other office procedures and terminology.</t>
  </si>
  <si>
    <t xml:space="preserve">ifashion Office </t>
  </si>
  <si>
    <t>Worker's compensation provided.</t>
  </si>
  <si>
    <t>C-500-20274-850950</t>
  </si>
  <si>
    <t>RIONDA COMPANY LTD.</t>
  </si>
  <si>
    <t>P-500-20159-633046</t>
  </si>
  <si>
    <t>PREFERABLY KNOWS MORE ON CHINESE CUISINE</t>
  </si>
  <si>
    <t>GARAPAN ROAD</t>
  </si>
  <si>
    <t>CNMI Local  Taxes/State Tax/Medicare/SS</t>
  </si>
  <si>
    <t>cls6709892288@qq.com</t>
  </si>
  <si>
    <t>C-500-20218-751593</t>
  </si>
  <si>
    <t>PACIFIC MARINE ENTERPRISES INC</t>
  </si>
  <si>
    <t>PMB 181 BOX 10001</t>
  </si>
  <si>
    <t>CHALAN PALE ARNOLD PAIPAI DR. AS MAHETOG, TANAPAG</t>
  </si>
  <si>
    <t xml:space="preserve">PMB 181 BOX 10001 </t>
  </si>
  <si>
    <t xml:space="preserve">CHALAN PALE ARNOLD PAIPAI DR. AS MAHETOG, TANAPAG </t>
  </si>
  <si>
    <t>danilynvarela@outlook.com</t>
  </si>
  <si>
    <t>P-500-20182-687495</t>
  </si>
  <si>
    <t xml:space="preserve">CHALAN PALE ARNOLD PAIP[AI DR. AS MAHETOG, </t>
  </si>
  <si>
    <t>SAIP[AN</t>
  </si>
  <si>
    <t>C-500-20218-751746</t>
  </si>
  <si>
    <t>C-500-20231-775755</t>
  </si>
  <si>
    <t>tinianfuel@yahoo.com</t>
  </si>
  <si>
    <t>P-500-20114-510807</t>
  </si>
  <si>
    <t>CUSTOMER SERVICE, ADMINISTRATION AND MANAGEMENT, SALES AND MARKETING, MATHEMATICS, CLERICAL, ACTIVE LISTENER, CRITICAL THINKING, INSTRUCTING AND DEVELOPING OTHERS, COORDINATING WORK ACTIVITIES, AND TIME MANAGEMENT.</t>
  </si>
  <si>
    <t>PERSONAL CASH ADVANCE, FICA, AND WITHHOLDING TAX</t>
  </si>
  <si>
    <t>C-500-20310-899730</t>
  </si>
  <si>
    <t xml:space="preserve">Christian </t>
  </si>
  <si>
    <t>P-500-20276-855126</t>
  </si>
  <si>
    <t>Accounting Specialist</t>
  </si>
  <si>
    <t>Proficient in Microsoft Office applications, emphasis on Microsoft Office Accounting and Excel  program.</t>
  </si>
  <si>
    <t>C-500-20302-890131</t>
  </si>
  <si>
    <t>Le Queen Printing Inc.</t>
  </si>
  <si>
    <t>Gold Crown Manpower</t>
  </si>
  <si>
    <t>PO Box 505406</t>
  </si>
  <si>
    <t>Texas Road Chalan Kanoa</t>
  </si>
  <si>
    <t>Jan Arriane</t>
  </si>
  <si>
    <t>Palma</t>
  </si>
  <si>
    <t>Director</t>
  </si>
  <si>
    <t>P-500-20263-834733</t>
  </si>
  <si>
    <t>Housekeeper</t>
  </si>
  <si>
    <t>Must have good communication, listening and organizational skills. They must be willing to perform many unpleasant tasks, including emptying trash cans, cleaning toilets and cleaning up spills and other messes.</t>
  </si>
  <si>
    <t>C-500-20214-747139</t>
  </si>
  <si>
    <t>ADVANCE X-TERMINATORS &amp; PEST CONTROL</t>
  </si>
  <si>
    <t>CNMI Withholding Tax and Federal Tax</t>
  </si>
  <si>
    <t>C-500-20233-780575</t>
  </si>
  <si>
    <t>P-500-20121-529878</t>
  </si>
  <si>
    <t>COMBINED FOOD PREPARATION AND SERVING WORKERS</t>
  </si>
  <si>
    <t>HIGH SCHOOL GRADUATE WITH AT LEAST  3 MONTHS WORK EXPERIENCE &amp; TRAINING .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MUST PROVIDE UPDATED POLICE CLEARANCE, EMPLOYMENT  OR/ AND TRAINING CERTIFICATES&amp; PASS DRUG TEST PRE-HIRE. Applicants either US citizen or  CW-1 worker must provide employment or/ and training certificate and school credentials.</t>
  </si>
  <si>
    <t>EVEREST KITCHEN</t>
  </si>
  <si>
    <t>ACCORDING TO APPROVED SCHEDULES</t>
  </si>
  <si>
    <t>TAXES AND OTHER CNMI DEDUCTIONS</t>
  </si>
  <si>
    <t>C-500-20309-897864</t>
  </si>
  <si>
    <t>FIDELITY</t>
  </si>
  <si>
    <t>P-500-20274-851077</t>
  </si>
  <si>
    <t>High school graduate with at least 12 months working experience. Can compute financial statement, 1120 and different types of taxes. Know peachtree accounting. Prepare accounts and tax returns.</t>
  </si>
  <si>
    <t>C-500-20217-749683</t>
  </si>
  <si>
    <t>VIRGO KITCHENETTE &amp; MANPOWER SERVICES</t>
  </si>
  <si>
    <t>P-500-20184-692001</t>
  </si>
  <si>
    <t xml:space="preserve">MUST BE ABLE TO WORK NIGHT, WEEKEND, AND HOLIDAYS. MUST BE ABLE TO WALK, STAND, LIFT, AND CARRY OBJECTS. MUST BE ABLE TO WORK UNDER PRESSURE
AND DURING INCLEMENT WEATHER.
</t>
  </si>
  <si>
    <t xml:space="preserve">P.O. BOX 8207 SVRB </t>
  </si>
  <si>
    <t>C-500-20246-802767</t>
  </si>
  <si>
    <t>HOMESMART CORPORATION</t>
  </si>
  <si>
    <t>BEST DEAL GENERAL MERCHANDISE</t>
  </si>
  <si>
    <t>P-500-20212-742605</t>
  </si>
  <si>
    <t>WAREHOUSE WORKER</t>
  </si>
  <si>
    <t>TUN JOAQUIN DOI ROAD CORNER GREGORIO AVENUE</t>
  </si>
  <si>
    <t>C-500-20329-925303</t>
  </si>
  <si>
    <t>PACIFIC AMUSEMENT, INC.</t>
  </si>
  <si>
    <t>HIGH ROLLER POKER</t>
  </si>
  <si>
    <t xml:space="preserve">555 CHALAN PALE ARNOLD, GUALO RAI </t>
  </si>
  <si>
    <t xml:space="preserve">P.O. BOX 504419 </t>
  </si>
  <si>
    <t>GEBHARD</t>
  </si>
  <si>
    <t>555 CHALAN PALE ARNOLD, GUALO RAI</t>
  </si>
  <si>
    <t>P.O. BOX 504419</t>
  </si>
  <si>
    <t>jim@pacificamusement.com</t>
  </si>
  <si>
    <t>P-500-20296-884928</t>
  </si>
  <si>
    <t>COMPUTER TECHNICIAN</t>
  </si>
  <si>
    <t>C-500-20250-808047</t>
  </si>
  <si>
    <t>P-500-20196-712454</t>
  </si>
  <si>
    <t>Drive vehicles to designated destinations for customer product deliveries. Drive safely and deliver products within
deadlines. Analyze delivery address, determine appropriate routes and maintain schedule. Report any accidents
or injuries to Supervisors immediately. Load and unload products from trucks and trailers. Perform vehicle
inspection such as checking fluid level and tire pressure. Notify supervisors about any major repairs and
maintenance. Follow local and state driving laws and road regulations. Maintain the vehicle clean and safe. Collect
payments from customer at the time of product delivery</t>
  </si>
  <si>
    <t>Pei Juan</t>
  </si>
  <si>
    <t>C-500-20302-890029</t>
  </si>
  <si>
    <t>JUNKET OPERATION AND TRAVEL AGENCY</t>
  </si>
  <si>
    <t>First-Line Supervisors of Personal Service Workers</t>
  </si>
  <si>
    <t>P-500-20238-785462</t>
  </si>
  <si>
    <t>FIRST LINE SUPERVISOR</t>
  </si>
  <si>
    <t>AN EMPLOYMENT CERTIFICATION FOR AT LEAST 24 MONTHS OF WORK EXPERIENCED AS A FIRST LINE SUPERVISOR</t>
  </si>
  <si>
    <t>SALARY TAX AND SOCIAL SECURITY AND MEDICARE TAX</t>
  </si>
  <si>
    <t>C-500-21059-107839</t>
  </si>
  <si>
    <t>1st Floor  Suite #6 Chalan Monsignor Guerrero Road</t>
  </si>
  <si>
    <t>P-500-21007-999354</t>
  </si>
  <si>
    <t>BOOKKEEPING</t>
  </si>
  <si>
    <t xml:space="preserve">A graduate of a 2-year course in Accounting Associates, or Business Administration Education, Experience, and Skills Required: Minimum of two (2) years responsible in accounting or bookkeeping experience including accounts payable, accounts receivable, payroll, general ledger, and financial reports. Ability to perform several tasks concurrently with ease and professionalism.
</t>
  </si>
  <si>
    <t>1ST FLR STE #4 CHALAN MSGR GUERRERO RD</t>
  </si>
  <si>
    <t>C-500-20308-895916</t>
  </si>
  <si>
    <t>C-500-20273-848818</t>
  </si>
  <si>
    <t>Payroll related taxes as required by law; employer will assist worker in securing board and lodging at the worker's expense</t>
  </si>
  <si>
    <t>C-500-20205-730497</t>
  </si>
  <si>
    <t>Paul's Local Produce</t>
  </si>
  <si>
    <t xml:space="preserve">San Vicente along Dadan Road </t>
  </si>
  <si>
    <t>paulslocalproduce@yahoo.com</t>
  </si>
  <si>
    <t>P-500-20142-590967</t>
  </si>
  <si>
    <t>Mobile Vendor</t>
  </si>
  <si>
    <t xml:space="preserve">Must have a valid CNMI drivers license
</t>
  </si>
  <si>
    <t>San Vicente along Dandan Road Saipan</t>
  </si>
  <si>
    <t>Saipan MP</t>
  </si>
  <si>
    <t>All taxes required by Federal and CNMI laws</t>
  </si>
  <si>
    <t>C-500-20221-758641</t>
  </si>
  <si>
    <t>CHUNG HUA INCORPORATED</t>
  </si>
  <si>
    <t>TUN SEGUNDO ST CHALAN KANOA</t>
  </si>
  <si>
    <t>QING E</t>
  </si>
  <si>
    <t>chunghuaincorporated670@gmail.com</t>
  </si>
  <si>
    <t>P-500-20183-688545</t>
  </si>
  <si>
    <t>C-500-20316-907802</t>
  </si>
  <si>
    <t xml:space="preserve">12 MONTHS experience
Ability to supervise, work independently and beyond non traditional hours.
</t>
  </si>
  <si>
    <t>C-500-20318-911237</t>
  </si>
  <si>
    <t>Gualo Rai Center, Inc.</t>
  </si>
  <si>
    <t>P.O. Box 500621</t>
  </si>
  <si>
    <t>Unit 203, 2nd Flr. Gualo Rai Center Bldg. 1</t>
  </si>
  <si>
    <t>Koyama</t>
  </si>
  <si>
    <t>President &amp; General Manager</t>
  </si>
  <si>
    <t>grcenter2017@gmail.com</t>
  </si>
  <si>
    <t>P-500-20275-852895</t>
  </si>
  <si>
    <t>Must have an Associate in Technology Certificate;  must have knowledge in electrical system; knowledgeable in using electrical tester; troubleshoot small type of water pump (1/4 &amp; 3/4 HP);  must know how to operate generator during power outage;  Must know plumbing, simple carpentry works &amp; other related maintenance and repair job..</t>
  </si>
  <si>
    <t>Withholding tax; SS/Medicare taxes</t>
  </si>
  <si>
    <t>C-500-20283-874549</t>
  </si>
  <si>
    <t>lorilynn hotel</t>
  </si>
  <si>
    <t>P.O. BOX 473,SAN JOSE VILLAGE</t>
  </si>
  <si>
    <t>CHARLENE</t>
  </si>
  <si>
    <t>P.O.BOX 473,SAN JOSE VILLAGE</t>
  </si>
  <si>
    <t>Charlenelizama32@gmail.com</t>
  </si>
  <si>
    <t>P-500-20249-807865</t>
  </si>
  <si>
    <t>HOTEL HOUSE KEEPING</t>
  </si>
  <si>
    <t>WORKMAN COMPENSATION REQUIRED,KNOW HOW TO SPEAK  ENGLISH,ABLE TO COMMUNICATE WITH OTHER PEOPLE IN THE ORGANISATION.</t>
  </si>
  <si>
    <t>SAN JOSE VILLAGE, MAIN STREET I</t>
  </si>
  <si>
    <t>Lorilynn hotel, behind MAYORS OFFICE OF TINIAN</t>
  </si>
  <si>
    <t>C-500-20246-800372</t>
  </si>
  <si>
    <t>Sure Cleene</t>
  </si>
  <si>
    <t>P-500-20131-557771</t>
  </si>
  <si>
    <t>Janitors &amp; Cleaners</t>
  </si>
  <si>
    <t>Special knowledge or experience with cleaning supplies.</t>
  </si>
  <si>
    <t>Ground floor Blue Beach House</t>
  </si>
  <si>
    <t>Withholding Taxes, FICA, Medicare Contribution</t>
  </si>
  <si>
    <t>C-500-20341-939417</t>
  </si>
  <si>
    <t>P-500-20310-899938</t>
  </si>
  <si>
    <t>At least High School Graduate with minimum 12 months experience . Must have general knowledge of carpentry, electrical, plumbing,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Employment certificate relevant to this job
opportunity. These may apply to US workers and Foreign workers</t>
  </si>
  <si>
    <t xml:space="preserve">carlosmanpower.fc@fmail.com </t>
  </si>
  <si>
    <t>https:www/marianaslabor.net</t>
  </si>
  <si>
    <t>C-500-20330-927502</t>
  </si>
  <si>
    <t>ANTHONY R. STEARNS</t>
  </si>
  <si>
    <t>WIRELESS RIDGE LANDSCAPING</t>
  </si>
  <si>
    <t>PO BOX 5006 CHRB</t>
  </si>
  <si>
    <t>STEARNS</t>
  </si>
  <si>
    <t>ANTHONY</t>
  </si>
  <si>
    <t xml:space="preserve">RICHARD </t>
  </si>
  <si>
    <t>SAVANNAH ROAD WIRELESS, CAPITOL HIL</t>
  </si>
  <si>
    <t>P.O. BOX 5006 CHRB</t>
  </si>
  <si>
    <t>P-500-20295-883778</t>
  </si>
  <si>
    <t xml:space="preserve">- U.S. and foreign workers must be physically fit and capable of performing physically demanding tasks all day, outside, in all kinds of weather and work environments, including hot, wet, windy, uneven terrain and noise. Skills and tasks include, but are </t>
  </si>
  <si>
    <t>SAVANNAH ROAD WIRELESS, CAPITOL HILL</t>
  </si>
  <si>
    <t>C-500-20342-939557</t>
  </si>
  <si>
    <t>PO BOX</t>
  </si>
  <si>
    <t>P-500-20277-856724</t>
  </si>
  <si>
    <t>PHYSICAL THERAPY LICENSE</t>
  </si>
  <si>
    <t>C-500-20325-921103</t>
  </si>
  <si>
    <t>Lot801 Building San Antonio</t>
  </si>
  <si>
    <t>P-500-20282-870600</t>
  </si>
  <si>
    <t>Associate's degree in Management, Finance or Accounting</t>
  </si>
  <si>
    <t>NORMA M. MARFEGA Dba Islander Mini Mart I</t>
  </si>
  <si>
    <t>C-500-20332-929562</t>
  </si>
  <si>
    <t>MMC &amp; Pacific Labs, LLC</t>
  </si>
  <si>
    <t>P-500-20276-855135</t>
  </si>
  <si>
    <t>A considerable amount of work-related skill, knowledge, or experience is needed and the accountant must complete a Bachelor's degree and work for at least a minimum of two (2) years in accounting to be considered qualified.</t>
  </si>
  <si>
    <t>JKR Building</t>
  </si>
  <si>
    <t>C-500-20342-939500</t>
  </si>
  <si>
    <t>GOLDEN CORPORATION</t>
  </si>
  <si>
    <t>SAIPAN HANDYMAN</t>
  </si>
  <si>
    <t>PO BOX 505339</t>
  </si>
  <si>
    <t>CEMENT MASONS  AND CONCRETE FINISHERS</t>
  </si>
  <si>
    <t>P-500-20315-905692</t>
  </si>
  <si>
    <t xml:space="preserve">Skills in cement, sand, gravel mixing use in the construction. Can operate cement concrete mixing machine. </t>
  </si>
  <si>
    <t>CNMI TAX and FEDERAL TAX</t>
  </si>
  <si>
    <t>C-500-21095-195778</t>
  </si>
  <si>
    <t>SUPERTECH. INC.</t>
  </si>
  <si>
    <t>WHITE COCONUT COMPUTER SERVICES</t>
  </si>
  <si>
    <t>Asusena Avenue</t>
  </si>
  <si>
    <t>MASILUNGAN</t>
  </si>
  <si>
    <t>MARCELO</t>
  </si>
  <si>
    <t>VILLEGAS</t>
  </si>
  <si>
    <t>Asusena Avenue,</t>
  </si>
  <si>
    <t>supertech@supertechsaipan.com</t>
  </si>
  <si>
    <t>P-500-21056-100938</t>
  </si>
  <si>
    <t>Basic IT certification required.</t>
  </si>
  <si>
    <t>Asusena Avenue, Garapan Village</t>
  </si>
  <si>
    <t>CNMI Tax and FICA</t>
  </si>
  <si>
    <t>mar@supertechsaipan.com</t>
  </si>
  <si>
    <t>C-500-21095-195812</t>
  </si>
  <si>
    <t>P-500-20276-855146</t>
  </si>
  <si>
    <t>Registered Nurse</t>
  </si>
  <si>
    <t xml:space="preserve">Associates degree in Nursing from a recognized/accredited school of Nursing or foreign equivalent. Must pass the NCLEX-RN and must be licensed as a Registered Nurse by the Commonwealth Board of Nurse Examiners (CBNE) to practice nursing in the Commonwealth of the Northern Mariana Islands (CNMI).  Must possess BLS and/or ACLS Certificates.  NRP and/or PALS Certificates, as required by assigned unit.  Computer literate.  Must demonstrate critical thinking and ability to make decision in complex situation.  </t>
  </si>
  <si>
    <t>C-500-21108-234869</t>
  </si>
  <si>
    <t>Kalachucha Avenue Garapan Village</t>
  </si>
  <si>
    <t>Sailors and Marine Oilers</t>
  </si>
  <si>
    <t>P-500-20331-929509</t>
  </si>
  <si>
    <t>Deckhand</t>
  </si>
  <si>
    <t>Knows how to swim and knowledgeable safety precautions in case of emergency on the boat for customers welfare throughout the travel. Other requirements would include fulfilling obligations, dependable, being careful about detail and thorough in completing work tasks,  maintaining composure even in very difficult situations. Job requires a willingness to take on responsibilities and challenges.</t>
  </si>
  <si>
    <t>C-500-21032-044705</t>
  </si>
  <si>
    <t>MANGO RESORT KOBLEVILLE SAIPAN</t>
  </si>
  <si>
    <t>YOUNGCKIM@GMAIL.COM</t>
  </si>
  <si>
    <t>P-500-20274-850768</t>
  </si>
  <si>
    <t>C-500-21094-195700</t>
  </si>
  <si>
    <t>MANZ CORPORATION</t>
  </si>
  <si>
    <t>ELECTRONIC &amp; PRECISION EQUIPMENT REPAIR SERVICES</t>
  </si>
  <si>
    <t>P.O. BOX 7134 SVRB, CRISPINA ST.</t>
  </si>
  <si>
    <t>LLAGA</t>
  </si>
  <si>
    <t>MARIBETH</t>
  </si>
  <si>
    <t>manzcorporation@gmail.com</t>
  </si>
  <si>
    <t>P-500-21018-018389</t>
  </si>
  <si>
    <t>At least 12 months working experience. Knowledge in troubleshooting and repair of electrical and mechanical problems of machines. Know how to read electrical diagram and lay out plan. Know how to operate power tools. Willing to work flexible schedule. Do other related duties as assigned.</t>
  </si>
  <si>
    <t>C-500-21103-218600</t>
  </si>
  <si>
    <t xml:space="preserve">Saipan Tribune, Inc. </t>
  </si>
  <si>
    <t xml:space="preserve">2nd Floor JP Centre </t>
  </si>
  <si>
    <t xml:space="preserve">Beach Road Garapan </t>
  </si>
  <si>
    <t xml:space="preserve">Del Mundo </t>
  </si>
  <si>
    <t>P-500-21074-145579</t>
  </si>
  <si>
    <t>Education: Bachelor's Degree Major in Creative Writing or Journalism
Work Experience: 36 months of previous work-related experience 
Special Requirements: Above-average writing skills and competent grasp of grammar and syntax. Understanding written sentences and paragraphs in work related documents. Knowledge of the structure and content of the English language including the meaning and spelling of words, rules of composition, and grammar. Knowledge of media production, communication, and dissemination techniques and methods. This includes alternative ways to inform and entertain via written, oral, and visual media. Knowledge of transmission, broadcasting, switching, control, and operation of telecommunications systems. Previous work-related skill and knowledge is required for this occupation.</t>
  </si>
  <si>
    <t>C-500-21097-203125</t>
  </si>
  <si>
    <t>Computer and Information Systems Managers</t>
  </si>
  <si>
    <t>P-500-21038-060951</t>
  </si>
  <si>
    <t>Information Technology Manager</t>
  </si>
  <si>
    <t>Education: Bachelor's Degree in Computer Science, Computer Technology, Information Engineering or other related areas
Work Experience: 36 months of previous work-related experience
Special Requirements: Progressive management and sound and all-around IT technical experience is required. Must have well-developed written/oral and management skills and with a strong background in all IT hardware, software and communication business requirements. Knowledge of circuit boards, processors, chips, electronic equipment, and computer hardware and software, including applications and programming.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Job requires careful about detail and thorough in completing work tasks; willingness to take on responsibilities and challenges;  Previous work-related skill and knowledge is required for this occupation.</t>
  </si>
  <si>
    <t>C-500-21104-222322</t>
  </si>
  <si>
    <t>PMB 564 PPP BOX 10000</t>
  </si>
  <si>
    <t>P-500-21075-148645</t>
  </si>
  <si>
    <t>HEAVY EQUIPMENT MECHANIC</t>
  </si>
  <si>
    <t>MUST HAVE KNOWLEDGE OF EQUIPMENT PREVENTIVE MAINTENANCE SYSTEM AND MUST PASS REQUIRED TRADE TEST TO CHECK SKILLS AND QUALIFICATIONS.</t>
  </si>
  <si>
    <t>C-500-21067-126771</t>
  </si>
  <si>
    <t>C-500-21095-195764</t>
  </si>
  <si>
    <t>HONG ELECTRIC ENTERPRISES, INC.</t>
  </si>
  <si>
    <t>P.O. BOX 501681</t>
  </si>
  <si>
    <t>TAMPARONG</t>
  </si>
  <si>
    <t>MARIA CAROLINE</t>
  </si>
  <si>
    <t>CUDIAMAT</t>
  </si>
  <si>
    <t>ADMINISTRATIVE MANAGER</t>
  </si>
  <si>
    <t>hongeei@pticom.com</t>
  </si>
  <si>
    <t>P-500-21058-107431</t>
  </si>
  <si>
    <t>CNMI WITHHOLDING TAX AND FICA TAX ONLY</t>
  </si>
  <si>
    <t>C-500-21097-202937</t>
  </si>
  <si>
    <t>Cleaners of Vehicles and Equipment</t>
  </si>
  <si>
    <t>P-500-21014-012774</t>
  </si>
  <si>
    <t>CLEANERS OF VEHICLE &amp; EQUIPMENT</t>
  </si>
  <si>
    <t>C-500-21096-199399</t>
  </si>
  <si>
    <t>Sure Cleene Services/SE Construction/Savory Cuisine</t>
  </si>
  <si>
    <t>P-500-21054-093931</t>
  </si>
  <si>
    <t xml:space="preserve">Technical knowledge in equipment maintenance, repairing, trouble shooting, equipment selection or determining the kind of tools and equipment needed to do job. </t>
  </si>
  <si>
    <t>C-500-21096-199056</t>
  </si>
  <si>
    <t>SAN ROQUE</t>
  </si>
  <si>
    <t>QIXIANG</t>
  </si>
  <si>
    <t>P-500-20276-855124</t>
  </si>
  <si>
    <t>C-500-21105-226024</t>
  </si>
  <si>
    <t>C-500-21082-165820</t>
  </si>
  <si>
    <t>Pharmacy Technicians</t>
  </si>
  <si>
    <t>P-500-20279-857227</t>
  </si>
  <si>
    <t>Pharmacy Technician</t>
  </si>
  <si>
    <t>Graduation from an accredited college or university with an Associates Degree and two years of experience in compounding and dispensing prescriptions in a hospital pharmacy. Must be registered as a Pharmacy Technician with the CNMI Health Care Professions Licensing Board (HCPLB). Ability to work with people from culturally and linguistically diverse backgrounds.</t>
  </si>
  <si>
    <t>C-500-21097-202863</t>
  </si>
  <si>
    <t>P-500-21047-080654</t>
  </si>
  <si>
    <t>Education: Associate's Degree in Accounting or Finance
Work Experience: 24 months of previous work-related experience
Special Requirements: Knowledge of Accounting Software - System Application of Product in Data Processing (SAP). Using mathematics to solve problems. Giving full attention to what other people are saying, taking time to understand the points being made, asking questions as appropriate, and not interrupting at inappropriate times. Using logic and reasoning to identify the strengths and weaknesses of alternative solutions, conclusions or approaches to problems. Understanding written sentences and paragraphs in work related documents. Talking to others to convey information effectively. Previous work-related skill and knowledge is required for this occupation.</t>
  </si>
  <si>
    <t>C-500-21111-243870</t>
  </si>
  <si>
    <t>LUEN FUNG ENTERPRISES (SAIPAN), INC.</t>
  </si>
  <si>
    <t>PO BOX 502725</t>
  </si>
  <si>
    <t>WONG</t>
  </si>
  <si>
    <t>LAI YEE</t>
  </si>
  <si>
    <t>rwong@luenfungspn.com</t>
  </si>
  <si>
    <t>P-500-21076-152357</t>
  </si>
  <si>
    <t>ACCOUNTING SUPERVISOR</t>
  </si>
  <si>
    <t>- ACCOUNTING GRADUATE
- MUST HAVE AT LEAST 48 MONTHS OF ACCOUNTING SUPERVISORY EXPERIENCE
- EXPERIENCE IN BUSINESS TAX PREPARATION
- MUST BE COMPUTER LITERATE AND KNOWLEDGEABLE IN SAGE 300 SOFTWARE
- MUST BE ABLE TO WORK UNDER PRESSURE AND TIME CONSTRAINT</t>
  </si>
  <si>
    <t>ARNOLD PALE HIGHWAY, GUALO RAI</t>
  </si>
  <si>
    <t>PAYROLL TAXES AND MEDICAL CO-INSURANCE IF ANY</t>
  </si>
  <si>
    <t>C-500-21133-312732</t>
  </si>
  <si>
    <t>P-500-21103-221920</t>
  </si>
  <si>
    <t>EXCAVATING  AND LOADING MACHINE OPERATORS</t>
  </si>
  <si>
    <t>Driver License required for US Citizens /CW applicants must have 1 year experience and certification</t>
  </si>
  <si>
    <t>FICA/Federal Chapter 7  &amp; CNMI Chapter 2/401K</t>
  </si>
  <si>
    <t>C-500-21119-269007</t>
  </si>
  <si>
    <t>PEACE ASIA PACIFIC CORP.</t>
  </si>
  <si>
    <t>MARKET</t>
  </si>
  <si>
    <t>KAGMAN</t>
  </si>
  <si>
    <t>XIAO</t>
  </si>
  <si>
    <t>RONGKUN</t>
  </si>
  <si>
    <t>peaceasiapacificcorp@gmail.com</t>
  </si>
  <si>
    <t>P-500-21079-162394</t>
  </si>
  <si>
    <t>STORE MECHANIC</t>
  </si>
  <si>
    <t>At least 6 months working continuous  experience in related position.</t>
  </si>
  <si>
    <t>C-500-21145-340845</t>
  </si>
  <si>
    <t>ALVARADO</t>
  </si>
  <si>
    <t>ALFADEL</t>
  </si>
  <si>
    <t>ZULUETA</t>
  </si>
  <si>
    <t>P-500-21095-197667</t>
  </si>
  <si>
    <t>C-500-21119-268820</t>
  </si>
  <si>
    <t>with certificate of training or on the job training with experienced worker, with skills on critical thinking and troubleshooting, abilities on manual dexterity and problem sensitivity</t>
  </si>
  <si>
    <t>C-500-21124-283856</t>
  </si>
  <si>
    <t>EMERALD PACIFIC GROUP CORPORATION</t>
  </si>
  <si>
    <t>ENTERPRISE/NATIONAL CAR RENTAL</t>
  </si>
  <si>
    <t>ROUTE 34, AIRPORT ROAD</t>
  </si>
  <si>
    <t>TOMADA</t>
  </si>
  <si>
    <t>PACITA</t>
  </si>
  <si>
    <t>SAIPAN@NATIONALCARPACIFIC.COM</t>
  </si>
  <si>
    <t>P-500-21089-182870</t>
  </si>
  <si>
    <t xml:space="preserve">WITH THE KNOWLEDGE AND ABILITY: (1) IN REPAIRING MACHINES OR SYSTEMS USING THE NEEDED TOOLS; (2) IN PERFORMING ROUTINE MAINTENANCE ON EQUIPMENT AND DETERMINING WHEN AND WHAT KIND OF MAINTENANCE IS NEEDED; (3) IN WATCHING GAUGES, DIALS, OR OTHER INDICATORS TO MAKE SURE A MACHINE IS WORKING PROPERLY; AND (4) IN DETERMINING CAUSES OF OPERATING ERRORS AND DECIDING WHAT TO DO ABOUT IT. MUST HAVE THE ABILITY TO IDENTIFY THE STRENGTHS AND WEAKNESSES OF ALTERNATIVE SOLUTIONS, CONCLUSIONS OR APPROACHES TO PROBLEMS.
</t>
  </si>
  <si>
    <t>C-500-21153-360437</t>
  </si>
  <si>
    <t>United Coop Cleaning Services LLC</t>
  </si>
  <si>
    <t>Beach Road and Palm Avenue</t>
  </si>
  <si>
    <t>Second Floor Macaranas Building, PMB 738, Box 10,000</t>
  </si>
  <si>
    <t>HANSON</t>
  </si>
  <si>
    <t>BRADLEY</t>
  </si>
  <si>
    <t>BEACH ROAD AND PALM STREET</t>
  </si>
  <si>
    <t>Second Floor Macaranas Building, PMB 738, Box 10000</t>
  </si>
  <si>
    <t>uccsllc@gmail.com</t>
  </si>
  <si>
    <t>P-500-21124-284016</t>
  </si>
  <si>
    <t>Building and Grounds Cleaning and Maintenance Worker</t>
  </si>
  <si>
    <t>Must have basic plumbing, electrical, carpentry, masonry and landscaping skills for landscaping, maintenance and repairs as client needs arise. Because the job will require daily moment in and about Saipan, traveling to and from client building and residence locations and to materials vendors to acquire items necessary for repairs and maintenance, the job requires that the employee obtain a CNMI Driver's License and secure the daily use of an operational, registered and insured vehicle prior to the employee's first day of work and to maintain a valid CNMI driver's license, an operational, registered and insured vehicle at all times during the full term of employment. Company employees are reimbursed at the IRS mileage rate for their fuel and maintenance costs for all miles traveled in their vehicles for company business. These requirement and all of the other requirements for this job apply to all Company employees regardless of citizenship, nationality and/or place of hire.</t>
  </si>
  <si>
    <t xml:space="preserve">Beach Road and Royal Palm </t>
  </si>
  <si>
    <t>Second Floor, Macaranas Building, PMB 738, Box 10,000</t>
  </si>
  <si>
    <t>C-500-21039-061213</t>
  </si>
  <si>
    <t>GOLDEN HARVEST INTERNATIONAL SCHOOL &amp; DAYCARE</t>
  </si>
  <si>
    <t>GOLDEN HARVEST DAYCARE</t>
  </si>
  <si>
    <t>GHIYEGHI STREET SAN JOSE</t>
  </si>
  <si>
    <t>P.O. BOX 505704</t>
  </si>
  <si>
    <t>TEBIA</t>
  </si>
  <si>
    <t>VANESSA</t>
  </si>
  <si>
    <t>TEE</t>
  </si>
  <si>
    <t>BOARD OF DIRECTOR</t>
  </si>
  <si>
    <t>GHIYEGHI STREET, SAN JOSE</t>
  </si>
  <si>
    <t>ghisanddc@gmail.com</t>
  </si>
  <si>
    <t>P-500-20352-965955</t>
  </si>
  <si>
    <t>CHILDCARE WORKERS</t>
  </si>
  <si>
    <t>Golden Harvest International School &amp; Daycare is a Non-Profit Organization and a recepient of a FEDERAL FINANCIAL ASSISTANCE FOR CHILDCARE. This made the daycare under close and strict regulation of CNMI DCCA Licensing and Child Care Development Fund. All Caregivers US or Non Immigrant should have 30 hours of compulsory annual training hours and technical assistance, training on health and safety, emergency preparedness, cpr certification, health certification/food handler, police clearance and continues training and certifications that childcare providers are required to possess.</t>
  </si>
  <si>
    <t>Ghiyeghi Street, San Jose</t>
  </si>
  <si>
    <t>P.O. Box 505704</t>
  </si>
  <si>
    <t>Local &amp; Federal Tax</t>
  </si>
  <si>
    <t>C-500-21091-189158</t>
  </si>
  <si>
    <t>Pacific Saipan, Inc.</t>
  </si>
  <si>
    <t>Tower Palace Middle Road</t>
  </si>
  <si>
    <t>PMB 351 Box 10001, Saipan</t>
  </si>
  <si>
    <t>Leomo</t>
  </si>
  <si>
    <t>Concepcion</t>
  </si>
  <si>
    <t>jocelyn.leomo@onepacgrp.com</t>
  </si>
  <si>
    <t>P-500-21036-057281</t>
  </si>
  <si>
    <t>Delivery/Warehouseman</t>
  </si>
  <si>
    <t xml:space="preserve">AT LEAST 12 MONTHS WAREHOUSEMAN/DELIVERY DRIVER EXPERIENCE AT A WHOLESALE COMPANY. KNOWLEDGE OF LOGISTIC FUNCTIONS. KNOWLEDGE AND EXPERIENCE IN VENDOR PICK-UPS, STOCK REPLENISHMENT, INVENTORY CONTROL, MATERIAL, STOCK HANDLING, SHIPPING AND RECEIVING; SAFETY, PRODUCTS AND GOVERNMENTAL COMPLIANCE. MUST BE ABLE TO OPERATE AND TROUBLE-SHOOT FORKLIFT, GENERATOR, AND STANDARD DELIVERY TRUCK. DEMONSTRATES MECHANICAL/ELECTRICAL APTITUDE AND SKILLS. MUST HOLD A VALID CNMI DRIVERS LICENSE, POLICE CLEARANCE, FOOD HANDLER, AND COMMERCIAL DRIVER CERTIFICATE REQUIRED. CNMI DRIVERS LICENSE, POLICE CLEARANCE, FOOD HANDLER, AND COMMERCIAL DRIVER CERTIFICATE REQUIREMENT WILL BE APPLIED EQUALLY TO BOTH CW-1 AND U.S. WORKERS. </t>
  </si>
  <si>
    <t>CNMI withholding tax &amp; FICA tax (SS and Medicare)</t>
  </si>
  <si>
    <t>C-500-21096-199344</t>
  </si>
  <si>
    <t>Beach Road, Garapan P O Box 500137</t>
  </si>
  <si>
    <t>P-500-21046-076809</t>
  </si>
  <si>
    <t>Assistant Supervisor</t>
  </si>
  <si>
    <t>Previous experience as an assistant supervisor. 
Communication skills. 
Ability to work as part of a team. 
Computer literacy. 
Organizational skills. 
High school diploma. 
Ability to keep a positive attitude in a fast-paced environment.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</si>
  <si>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C-500-21096-199317</t>
  </si>
  <si>
    <t>P-500-20254-813840</t>
  </si>
  <si>
    <t>COUNTER ATTENDANTS, CAFETERIA, FOOD CONCESSION, COFFEE SHOP</t>
  </si>
  <si>
    <t xml:space="preserve">Knowledge of Point of Sales Software.  Familiarity with Microsoft windows operating system. Pay attention to details when taking orders or receiving instructions from supervisor.  Actively looking for ways to help customers and co-workers, as a team.  Ability to speak well to convey information effectively.  Dependable and responsible on the job, including punctuality and attendance.  Honest and ethical.  Must be able to work on shift.  Stress tolerance, by being to deal calmly and effectively stressful situations.  Familiarity with the use of Counter Tools: coffee maker, blenders, beverage dispensers, icemakers, and credit card machines. Must be of excellent health to lift trays with food and utensils or move around tables and chairs.  </t>
  </si>
  <si>
    <t>ALL CNMI AND FEDERAL TAX</t>
  </si>
  <si>
    <t>C-500-21127-294806</t>
  </si>
  <si>
    <t>New Sunrise Corporation</t>
  </si>
  <si>
    <t>P.O. Box 505383</t>
  </si>
  <si>
    <t>Putitaitanov St., Garapan</t>
  </si>
  <si>
    <t>Rahman</t>
  </si>
  <si>
    <t>Mohammed</t>
  </si>
  <si>
    <t>nscsaipan@gmail.com</t>
  </si>
  <si>
    <t>P-500-21095-195937</t>
  </si>
  <si>
    <t>Must have at least 12 months of prior experience. MUST PASS PRE EMPLOYMENT DRUG TEST AND CRIMINAL BACK GROUND CHECK, ALL EMPLOYMENT REQUIREMENTS APPLIES EQUALLY TO BOTH U.S. AND FOREIGN
WORKERS.</t>
  </si>
  <si>
    <t>High Roller Poker Game Rooms</t>
  </si>
  <si>
    <t>Garapan, Gualo Rai</t>
  </si>
  <si>
    <t>Experience and Qualification</t>
  </si>
  <si>
    <t>C-500-21102-214880</t>
  </si>
  <si>
    <t>Garapan Village, Po Box 5140 CHRB</t>
  </si>
  <si>
    <t>Garapan Village, PO Box 5140 CHRB</t>
  </si>
  <si>
    <t>P-500-21063-121851</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</si>
  <si>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STRONG WORK ETHICS.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t>
  </si>
  <si>
    <t>C-500-21119-268799</t>
  </si>
  <si>
    <t>C Pacific Corporation</t>
  </si>
  <si>
    <t>Five Star Autoshop</t>
  </si>
  <si>
    <t>C-500-21110-239014</t>
  </si>
  <si>
    <t xml:space="preserve">Kalayaan, Inc. </t>
  </si>
  <si>
    <t>Airen</t>
  </si>
  <si>
    <t>Padilla</t>
  </si>
  <si>
    <t>P-500-21025-030223</t>
  </si>
  <si>
    <t xml:space="preserve">Preferably with training or experience through on the job or apprenticeship program in an institutional/industrial kitchen. 
Preferably with job-related skills and experience in cooking large quantities and big batches of food for serving. 
Must be knowledgeable with regards to standard food safety requirement when it comes to handling, preparation, and cooking of food and menu.
Must be able to life at least 45lbs. and can work on a flexible or an early morning shift. 
Will accept foreign equivalent of High School Diploma or GED. </t>
  </si>
  <si>
    <t xml:space="preserve">AGINGAN LANE, SAN ANTONIO </t>
  </si>
  <si>
    <t>CHAPTER 2 AND CHAPTER 7 TAXES(STATE AND FEDERAL TAX), SOCIAL SECURITY AND MEDICARE TAX</t>
  </si>
  <si>
    <t>C-500-21131-302119</t>
  </si>
  <si>
    <t>5040 Chalan Tun Herman Pan Dandan Village</t>
  </si>
  <si>
    <t>P-500-21033-047736</t>
  </si>
  <si>
    <t>DETAIL ORIENTED TO KEEP PRODUCTS FROM BURNING. ABILITY TO READ AND FOLLOW RECIPES IN ENGLISH LANGUAGE. BASIC MATH SKILLS TO PRECISELY MIX
RECIPES, WEIGH, MEASURE AND CONVERT INGREDIENTS USING METRIC CONVERSION OR ADJUST MIXES ACCORDINGLY. ABILITY TO FOLLOW STRICT HEALTH AND
SAFETY STANDARDS . ABILITY TO LIFT AND CARRY HEAVY BAGS OF FLOUR AND OTHER INGREDIENTS, WHICH MAY WEIGHT UP TO 50 POUNDS. ABILITY TO STAND ON
THEIR FEET FOR EXTENDED PERIODS WHILE THEY PREPARE DOUGH, MONITOR BAKING, OR PACKAGED GOODS. MAINTAIN GOOD PERSONAL HYGIENE. MUST BE ABLE
TO BE ABLE TO OBTAIN FOOD HANDLER'S CERTIFICATION FROM CNMI DEPARTMENT OF PUBLIC HEALTH. MUST BE ABLE TO WORK ON FLEXIBLE HOURS INCLUDING HOLIDAYS, WEEKENDS, MORNING AND EVENING SHIFTS. EXTENSIVE KNOWLEDGE ON RAW MATERIALS, PRODUCTION PROCESSES, QUALITY CONTROL &amp; COSTS TO EFFECTIVELY MAXIMIZE THE MANUFACTURE AND DISTRIBUTION OF GOODS.</t>
  </si>
  <si>
    <t>C-500-21154-364212</t>
  </si>
  <si>
    <t>Jmilynn Manpower Services</t>
  </si>
  <si>
    <t>PO BOX 504284 SAIPAN MP</t>
  </si>
  <si>
    <t>Ester</t>
  </si>
  <si>
    <t>Business Owner</t>
  </si>
  <si>
    <t>P.O. Box 504284</t>
  </si>
  <si>
    <t>P-500-21073-145146</t>
  </si>
  <si>
    <t>Maid or housekeeping training</t>
  </si>
  <si>
    <t>CNMI TAX AND FEDERAL TAX</t>
  </si>
  <si>
    <t>C-500-21146-344120</t>
  </si>
  <si>
    <t xml:space="preserve">EQUIPMENT MAINTENANCE PERFORMING ROUTINE MAINTENANCE ON EQUIPMENT AND DETERMINING WHEN AND WHAT KIND OF MAINT
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
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OPERATION MONITORING WATCHING GAUGES,
DIALS, OR OTHER INDICATORS TO MAKE SURE A MACHINE IS WORKING PROPERLY.
ACTIVE LEARNING UNDERSTANDING THE IMPL
ICATIONS OF NEW INFORMATION FOR BOTH CURRENT AND FUTURE PROBLEM-SOLVING AND DECISION-MAKING.
</t>
  </si>
  <si>
    <t>Withholding and Federal Taxes</t>
  </si>
  <si>
    <t>C-500-21155-368381</t>
  </si>
  <si>
    <t>All Local and State Income Taxes</t>
  </si>
  <si>
    <t>C-500-21145-340849</t>
  </si>
  <si>
    <t>P-500-21096-199199</t>
  </si>
  <si>
    <t>Computer Specialist</t>
  </si>
  <si>
    <t xml:space="preserve">Able to work weekends, holidays and flexible shifts. Hotel industry experience is preferred. </t>
  </si>
  <si>
    <t xml:space="preserve">Shift Duty Meal, Medical &amp; Life Insurance, Vacation Pay, Holiday Pay, Retirement </t>
  </si>
  <si>
    <t>Local and Federal Taxes, Employer provided housing (optional)$100.00 per month.</t>
  </si>
  <si>
    <t>hccoordinator@picsaipan.com</t>
  </si>
  <si>
    <t>C-500-21102-214909</t>
  </si>
  <si>
    <t>Garapan Village, P.O Box 5140 CHRB</t>
  </si>
  <si>
    <t>P-500-21056-100786</t>
  </si>
  <si>
    <t>24 MONTHS OF EXPERIENCE IS REQUIRED IN THIS POSITION. GRADUATE OF ASSOCIATE'S DEGREE IN ACCOUNTANCY OR BUSINESS ADMINISTRATION (U.S. OR FOREIGN EQUIVALENCE). PROFICIENT IN PEACHTREE OR SAGE 50 BUSINESS ACCOUNTING SOFTWARE PROGRAM AND MS OFFICE. CAN OPERATE 10-KEY CALCULATORS, TYPEWRITER, AND COPY MACHINES TO PERFORM CALCULATIONS AND PRODUCE DOCUMENTS. HAVING A DRIVER'S LICENSE IS A PLUS.</t>
  </si>
  <si>
    <t>C-500-21133-309582</t>
  </si>
  <si>
    <t>MUST HAVE KNOWLEDGE IN TROUBLESHOOTING AND ABLE TO DIAGNOSE PROBLEM OR MALFUNCTION AND MAKE REPAIRS AS NECESSARY. MUST BE ABLE TO PASS OPERATOR CERTIFICATION QUALIFICATION IF NEEDED. TRADE TEST TO CHECK SKILL AND QUALIFICATION REQUIRED.</t>
  </si>
  <si>
    <t>C-500-21113-252370</t>
  </si>
  <si>
    <t>PMB 338, Box 10001</t>
  </si>
  <si>
    <t>Coaches and Scouts</t>
  </si>
  <si>
    <t>P-500-21078-159291</t>
  </si>
  <si>
    <t>FOOTBALL HEAD COACH</t>
  </si>
  <si>
    <t>Knowledge of the Rules and Regulations of soccer games.  Knowledge on proper training and able to demonstrate techniques to improve athletes' performance.  Professional Football Coaching, or "A" Coaching Certificate required. Capable of supervising personnel for: (a)Training &amp; Education; (b)Grassroots &amp; Elite; &amp; (c)Women's Football.</t>
  </si>
  <si>
    <t>Year</t>
  </si>
  <si>
    <t>C-500-21099-210667</t>
  </si>
  <si>
    <t>TRIPLE STAR INTERNATIONAL CORPORATON</t>
  </si>
  <si>
    <t>TRIPLE STAR RECYCLING</t>
  </si>
  <si>
    <t>STA REMEDIOS LOWERBASE</t>
  </si>
  <si>
    <t xml:space="preserve">TANAPAG </t>
  </si>
  <si>
    <t>WEIGANG</t>
  </si>
  <si>
    <t xml:space="preserve">STA. REMEDIOS LOWERBASE </t>
  </si>
  <si>
    <t>yueyang2014@yahoo.com</t>
  </si>
  <si>
    <t>P-500-21069-134154</t>
  </si>
  <si>
    <t>KNOWLEDGEABLE IN SOLVING TECHNICAL TECHNICAL ISSUES SUCH AS ENVIRONMENTAL REGULATION FROM OTHER COUNTRIES LIKE IN CHINA AND HONGKONG.</t>
  </si>
  <si>
    <t>ROUTE 32 &amp; NIYOK DRIVE</t>
  </si>
  <si>
    <t>AS PERDIDO</t>
  </si>
  <si>
    <t>C-500-21160-383835</t>
  </si>
  <si>
    <t>ROY COMPANY LTD</t>
  </si>
  <si>
    <t>COCO BUILDING</t>
  </si>
  <si>
    <t>CHALAN MSGR GUERRERO AS TERLAJE</t>
  </si>
  <si>
    <t>CEPEDA</t>
  </si>
  <si>
    <t>EUN MI KA</t>
  </si>
  <si>
    <t>roycompanyltd@gmail.com</t>
  </si>
  <si>
    <t>P-500-21132-309358</t>
  </si>
  <si>
    <t>CLEANER</t>
  </si>
  <si>
    <t>C-500-21105-226062</t>
  </si>
  <si>
    <t>DJ3D  LLC</t>
  </si>
  <si>
    <t>COOL CARE AUTOMOTIVE  AIRCONDITIONING &amp;  REFRIGERATION</t>
  </si>
  <si>
    <t>PMB 598 P.O. BOX 10001</t>
  </si>
  <si>
    <t>CHALAN PALE CHALAN KIYA VILLAGE</t>
  </si>
  <si>
    <t>Miguel</t>
  </si>
  <si>
    <t>Joanne</t>
  </si>
  <si>
    <t>Authorized Person</t>
  </si>
  <si>
    <t>PMB 598 Box 10001</t>
  </si>
  <si>
    <t>Chalan Pale Chalan Kiya Village</t>
  </si>
  <si>
    <t>dj3d.llc@gmail.com</t>
  </si>
  <si>
    <t>P-500-20184-691554</t>
  </si>
  <si>
    <t>AUTO AIRCON TECHNICIAN</t>
  </si>
  <si>
    <t>EMPLOYEES IN THESE OCCUPATIONS USUALLY NEED ONE OR TWO YEARS OF TRAINING INVOLVING BOTH ON-THE-JOB EXPERIENCE AND INFORMAL TRAINING WITH EXPERIENCED WORKERS. A RECOGNIZED APPRENTICESHIP PROGRAM MAY BE ASSOCIATED WITH THESE OCCUPATIONS.</t>
  </si>
  <si>
    <t>WITHHOLDING TAX, MED AND SS FICA TAX</t>
  </si>
  <si>
    <t>C-500-21118-264732</t>
  </si>
  <si>
    <t>ART MAN TRASH AND RECYCLING</t>
  </si>
  <si>
    <t>CHALAN PALE ARNOLF ROAD</t>
  </si>
  <si>
    <t>P.O.BOX 503024 CHALAN LAULAU</t>
  </si>
  <si>
    <t>P-500-21022-027301</t>
  </si>
  <si>
    <t>Knowledge of administrative and clerical procedures and systems such as word processing, managing files and records. Can operate computers programmed with accounting software like Microsoft Office Excel, Word or Database to record, store and analyze information. Knowledge of debit, credit and total accounts on computer spreadsheets and database using specialized accounting software. Receive, record, checks and vouchers. Write code documents according to company procedures. Good skills to customer service especially how to handle customer complain and work without supervision.</t>
  </si>
  <si>
    <t>C-500-21108-234872</t>
  </si>
  <si>
    <t>SAIPAN APPAREL PRINTING LLC.</t>
  </si>
  <si>
    <t>GROUND FLOOR, SABLAN AFETNA PLAZA</t>
  </si>
  <si>
    <t>GROUND FLOOR, SABLAN AFETNA PLAZA,</t>
  </si>
  <si>
    <t>sapaydpena@gmail.com</t>
  </si>
  <si>
    <t>Pressers, Textile, Garment, and Related Materials</t>
  </si>
  <si>
    <t>P-500-20358-976660</t>
  </si>
  <si>
    <t>SILK SCREEN PRINTER</t>
  </si>
  <si>
    <t>Experienced in operating Manual and Automatic Rotary Silk Screen Printing Press Equipment</t>
  </si>
  <si>
    <t>C-500-21127-294548</t>
  </si>
  <si>
    <t>Alaihai Avenue cor  Garapan Street</t>
  </si>
  <si>
    <t>P-500-21020-022031</t>
  </si>
  <si>
    <t>Restaurant Supervisor</t>
  </si>
  <si>
    <t>Ability to work efficiently and keep calm, under pressure. Ability to work quickly but efficiently. Good communication skills. Ability to work shifts, over weekends, and on holidays, as required.</t>
  </si>
  <si>
    <t>C-500-21165-393745</t>
  </si>
  <si>
    <t>RISING CORPORATION</t>
  </si>
  <si>
    <t>LUCKY DE MART, RISING SUPERMARKET</t>
  </si>
  <si>
    <t>ROUTE 305, DANDAN DISTRICT</t>
  </si>
  <si>
    <t>PMB 76 BOX 10003</t>
  </si>
  <si>
    <t>ALBERT</t>
  </si>
  <si>
    <t>RISINGCORPORATION670@GMAIL.COM</t>
  </si>
  <si>
    <t>P-500-21100-214389</t>
  </si>
  <si>
    <t>SHIFT MANAGER</t>
  </si>
  <si>
    <t>Must have a minimum of 12 months proven experience as a Shift Manager or relevant management role in retail. Availability to work different shifts, including weekends. Basic knowledge of bookkeeping procedures. A Customer service approach to manage complaints with professionalism. Skills in team management and organizational settings.</t>
  </si>
  <si>
    <t>Route 305, DanDan District</t>
  </si>
  <si>
    <t>PMB 76 Box 10003</t>
  </si>
  <si>
    <t>risingcorporation670@gmail.com</t>
  </si>
  <si>
    <t>PALACIOS</t>
  </si>
  <si>
    <t>JOSEPHINE</t>
  </si>
  <si>
    <t>QUICK DOCS COMPANY</t>
  </si>
  <si>
    <t>QUICK.DOCS670@GMAIL.COM</t>
  </si>
  <si>
    <t>C-500-21106-230130</t>
  </si>
  <si>
    <t>P-500-21068-130816</t>
  </si>
  <si>
    <t>COMBINE FOOD PREPARATION AND SERVING WORKERS</t>
  </si>
  <si>
    <t xml:space="preserve">Job requires being pleasant with others on the job and displaying a good-natured, cooperative attitude.
Can handle complaints and accepts suggestions. Can work well with others. 
Can assess the value and quality of food to serve or give to the customers.
</t>
  </si>
  <si>
    <t>C-500-21103-218566</t>
  </si>
  <si>
    <t xml:space="preserve">KALAYAAN, INC. </t>
  </si>
  <si>
    <t>P-500-21026-032969</t>
  </si>
  <si>
    <t xml:space="preserve">FOOD SERVICE SUPERVISOR </t>
  </si>
  <si>
    <t xml:space="preserve">Preferably with online training certificate for job-related courses such as food safety of at least 8 hours per year. 
Knowledge of basic HACCP (Hazard Analysis Critical Control Point) procedures is a plus. 
Applicant must be able to lift at least 45lbs and can work on  flexible or an early morning shift. 
Will consider foreign equivalent High School Diploma or GED.
</t>
  </si>
  <si>
    <t>C-500-21153-360841</t>
  </si>
  <si>
    <t>C-500-21128-298177</t>
  </si>
  <si>
    <t>RAN CORPORATION</t>
  </si>
  <si>
    <t>NOAH WATER TANK</t>
  </si>
  <si>
    <t>P.O. BOX 505719, KOBLERVILLE ROAD</t>
  </si>
  <si>
    <t>YONG SOO</t>
  </si>
  <si>
    <t>rancorporation@yahoo.com</t>
  </si>
  <si>
    <t>Fiberglass Laminators and Fabricators</t>
  </si>
  <si>
    <t>P-500-21023-029836</t>
  </si>
  <si>
    <t>FIBERGLASSMAN</t>
  </si>
  <si>
    <t>Must have work experience as Fiberglassman.  Know how to make different kinds of fiberglass materials. Know how to make water tank using fiberglass. Know how to check bubbles and dead spot on a water tank. Know how to make and design of water tank.</t>
  </si>
  <si>
    <t>KOBVLERVILLE</t>
  </si>
  <si>
    <t>C-500-21110-243028</t>
  </si>
  <si>
    <t>C-500-21158-376519</t>
  </si>
  <si>
    <t>P-500-21131-302150</t>
  </si>
  <si>
    <t>3 months of related working experience. Must have a necessary physical stamina to perform the work. Must be able to work on extended hours. Must be able to use power tools, understand and implement building, fire and OSHA requirements.</t>
  </si>
  <si>
    <t xml:space="preserve">Corner Rosa Street </t>
  </si>
  <si>
    <t>Withholding, Med and SS Fica Tax</t>
  </si>
  <si>
    <t>C-500-21180-431853</t>
  </si>
  <si>
    <t>CK Grill</t>
  </si>
  <si>
    <t>P-500-21131-302109</t>
  </si>
  <si>
    <t>Can cook dishes requested by the customers. Can operate cooking machine and equipment. Must have at least 12 months working experience as Cook, Must have an Employment Certificate.
Note: This pre-requisite applies to BOTH US Workers and CW-1 Workers applicants.</t>
  </si>
  <si>
    <t>In excess of 40 hours the rate will be Overtime Rate (Basic Rate x 1.5)</t>
  </si>
  <si>
    <t>C-500-21154-364410</t>
  </si>
  <si>
    <t>Kinpachi Japanese Restaurant Kinpachi BBQ Garden Rest</t>
  </si>
  <si>
    <t>P-500-21061-111576</t>
  </si>
  <si>
    <t>Restaurant Waitress</t>
  </si>
  <si>
    <t>with valid food handler certificate(applied equally 
            for both US workers and CW-1 workers)
with valid police clearance(applied equally for 
            both US workers and cW-1 workers)
friendly, can maintain self control on difficult situation dealing with customers
can work on flexible hours including holidays, weekends &amp; night time shift</t>
  </si>
  <si>
    <t>C-500-21106-230068</t>
  </si>
  <si>
    <t xml:space="preserve">WORK EXPERIENCE REQUIRED IS 12 MONTHS CURRENT AND PROGRESSIVE IN CHILD CARE SETTING. GOOD ORAL AND WRITTEN COMMUNICATION SKILLS. SUCCESSFUL APPLICANT(S) IS REQUIRED TO SUBMIT AT LEAST TWO (2) RECOMMENDATION LETTERS FROM PREVIOUS EMPLOYMENT, WHICH MUST INCLUDE A STATEMENT ON RELIABILITY AT WORK, PUNCTUALITY, AND ATTENDANCE. SUCCESSFUL APPLICANT(S) WILL BE REQUIRED TO PROVIDE TWO (2) LETTER OF REFERENCE FROM NON-FAMILY MEMBERS. MICROSOFT WORD AND EXCEL USER.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WE ARE AN EQUAL OPPORTUNITY EMPLOYER AND THE ABOVE-MENTIONED REQUIREMENTS SHALL BE APPLIED EQUALLY TO ALL SUCCESSFUL APPLICANTS WHETHER U.S. WORKERS OR CW-1 WORKERS
</t>
  </si>
  <si>
    <t>C-500-21119-269030</t>
  </si>
  <si>
    <t>C-500-21130-299659</t>
  </si>
  <si>
    <t>PUYANG CONSTRUCTION CORPORATION</t>
  </si>
  <si>
    <t>PUYANG FARM</t>
  </si>
  <si>
    <t>CHALAN SANTA LOURDES AS TEO VILLAGE</t>
  </si>
  <si>
    <t>URUMELOG</t>
  </si>
  <si>
    <t>FRED</t>
  </si>
  <si>
    <t>PUYANG2018@HOTMAIL.COM</t>
  </si>
  <si>
    <t>P-500-21102-214837</t>
  </si>
  <si>
    <t xml:space="preserve">WORK SCHEDULES AS FOLLOWS:
8:00 AM TO 12:00 PM, 2:00 PM TO 5:00 PM.
7 HOURS A DAY, MONDAY THROUGH FRIDAY, 35 HOURS PER WEEK.
</t>
  </si>
  <si>
    <t>CHALAN SANTA LOURDES, AS TEO VILLAGE</t>
  </si>
  <si>
    <t>per week exceed 40 hours, overtime rate $9.91 x 1.5=$14.865 per hour</t>
  </si>
  <si>
    <t>deduct all local and federal taxes(e.g. FICA)</t>
  </si>
  <si>
    <t>puyang2018@hotmail.com</t>
  </si>
  <si>
    <t>C-500-21145-341173</t>
  </si>
  <si>
    <t>MARIA THERESA CRUZ</t>
  </si>
  <si>
    <t>JJ&amp;k COMPANY</t>
  </si>
  <si>
    <t>P.O.BOX 502305</t>
  </si>
  <si>
    <t>104 MANGO CITY MIDDLE ROAD GARAPAN</t>
  </si>
  <si>
    <t>MARIA THERESA</t>
  </si>
  <si>
    <t>VALENTINO</t>
  </si>
  <si>
    <t>P.O.BOX 502305 CK</t>
  </si>
  <si>
    <t>104 MANGO CITY GARAPAN MIDDLE ROAD</t>
  </si>
  <si>
    <t>P-500-21053-090931</t>
  </si>
  <si>
    <t>HIGH SCHOOL DIPLOMA .1 YEAR EXPERIENCE AS A COOK IN THE RESTAURANT INDUSTRY. ABLE TO READ AND FOLLOW STANDARDIZE RECIPES, STRONG KNOWLEDGE OF PROPER FOOD HANDLING PROCEDURES. ABLE TO WORK AS PART OF A TEAM IN A BUSYKITCHEN ATMOSPHERE.</t>
  </si>
  <si>
    <t>P O BOX 502305 CK</t>
  </si>
  <si>
    <t>WITHHOLDING TAX AND FICA COMPANY PROVIDED</t>
  </si>
  <si>
    <t>C-500-21130-298731</t>
  </si>
  <si>
    <t>MARICAR KISA</t>
  </si>
  <si>
    <t>C-500-21099-210524</t>
  </si>
  <si>
    <t>C-500-21149-355650</t>
  </si>
  <si>
    <t>Pam Pacific Enterprises Corporation</t>
  </si>
  <si>
    <t>Pena House Boutique and Salon</t>
  </si>
  <si>
    <t>Ground Floor, Sablan Afetna Plaza,</t>
  </si>
  <si>
    <t>LIN</t>
  </si>
  <si>
    <t>HSIA-LING LIN</t>
  </si>
  <si>
    <t>Ground Floor, Sablan Afetna Plaza</t>
  </si>
  <si>
    <t>penasapayd@gmail.com</t>
  </si>
  <si>
    <t>P-500-20354-971206</t>
  </si>
  <si>
    <t>Beautician</t>
  </si>
  <si>
    <t xml:space="preserve">Certificate or Associate's degree in Cosmetology or Microblading . With 1 year work experience as a Beautician. </t>
  </si>
  <si>
    <t xml:space="preserve">Ground Floor, Sablan Afetna Plaza, </t>
  </si>
  <si>
    <t>C-500-21160-380959</t>
  </si>
  <si>
    <t>Abed Salam C. Younis</t>
  </si>
  <si>
    <t>YAS Farm</t>
  </si>
  <si>
    <t>P.O. Box 500231</t>
  </si>
  <si>
    <t>ALAIHAI AVENUE, GARAPAN</t>
  </si>
  <si>
    <t>YOUNIS</t>
  </si>
  <si>
    <t>ABED SALAM</t>
  </si>
  <si>
    <t>P-500-21119-268937</t>
  </si>
  <si>
    <t>FARM LABORER</t>
  </si>
  <si>
    <t>ABILITY TO COMMUNICATE IN ENGLISH LANGUAGE AND UNDERSTAND INSTRUCTIONS; TRAINED IN THE OPERATION OF FARM TRACTORS &amp; MACHINERY, USE OF VARIOUS TOOLS &amp; EQUIPMENT, AND KNOWLEDGEABLE ON MINOR REPAIR &amp; MAINTENANCE OF FARM EQUIPMENT; ABILITY TO PERFORM GENERAL PHYSICAL ACTIVITIES THAT REQUIRE CONSIDERABLE USE OF ARMS, LEGS AND MOVING WHOLE BODY SUCH AS LIFTING, CLIMBING, BALANCING, WALKING, STOOPING &amp; HANDLING MATERIALS; ABILITY TO CONSTRUCT TRELLISES, GREENHOUSE &amp; OTHER FARM BUILDINGS.</t>
  </si>
  <si>
    <t>Fica Tax, CNMI Taxes, Cash Advance, if any</t>
  </si>
  <si>
    <t>LUISA</t>
  </si>
  <si>
    <t>V</t>
  </si>
  <si>
    <t>Abed Salam C. Younis dba YAS Farm</t>
  </si>
  <si>
    <t>salam.younis99@yahoo.com</t>
  </si>
  <si>
    <t>C-500-21211-492292</t>
  </si>
  <si>
    <t>P-500-21183-441373</t>
  </si>
  <si>
    <t>Food and Beverage Manager</t>
  </si>
  <si>
    <t>A high school diploma or equivalent. Minimum 1 year managerial experience in high-volume hotel restaurant service in a large-volume full service hotel with good standards required. Strong knowledge of Food &amp; Beverage POS systems and proficiency in MS Office required. Ability to use equipment/materials properly and adhere to safety procedures. Ability to observe a problem, determine its cause and work out a solution. Concentration, alertness and attention to detail required. Ability to speak, read and write in English and perform mathematical calculations. Fluency in Mandarin is required. Fluency in Japanese and/or Korean is preferred. Ability to function, work and communicate well in a team effectively.  The position requires examination and clearances for Food Handlers certificate before hire. Regular attendance required. Ability to work a flexible schedule including weekends and holidays.</t>
  </si>
  <si>
    <t>C-500-21160-381683</t>
  </si>
  <si>
    <t>Y.M CORPORATION</t>
  </si>
  <si>
    <t>NEW L &amp; Q MARKET</t>
  </si>
  <si>
    <t xml:space="preserve"> GARAPAN STREET, GARAPAN VILLAGE</t>
  </si>
  <si>
    <t>GARAPAN STREET, GARAPAN VILLAGE</t>
  </si>
  <si>
    <t>NEWLANDQ@OUTLOOK.COM</t>
  </si>
  <si>
    <t>P-500-21133-309636</t>
  </si>
  <si>
    <t xml:space="preserve">WORK SCHEDULE AS FOLLOWS:
8:00 AM TO 12:00 PM, 
2:00 PM TO 5:00 PM. 7 HOURS A DAY, 35 HOURS PER WEEK.
</t>
  </si>
  <si>
    <t>Per week exceed 40 hours, overtime rate $15.24 x1.5=$22.86 per hour</t>
  </si>
  <si>
    <t>newlandq@outlook.com</t>
  </si>
  <si>
    <t>TOUR MANAGER</t>
  </si>
  <si>
    <t>CNMI TAX</t>
  </si>
  <si>
    <t>C-500-21162-388946</t>
  </si>
  <si>
    <t>P-500-21112-248186</t>
  </si>
  <si>
    <t>12 months experience. Understand the importance of sanitation and practice proper procedures to keep their work area tight. Ability to work under pressure, be supportive to others and is able and willing to ask for help when the time arises. Have the good organizational skill. Ability to work on flexible shifts.</t>
  </si>
  <si>
    <t>RJ CORPORATION BUILDING, SUITE 2</t>
  </si>
  <si>
    <t>RIOS</t>
  </si>
  <si>
    <t>JASON</t>
  </si>
  <si>
    <t>VICE PRESIDENT/FINANCE</t>
  </si>
  <si>
    <t>UTILIZATION MANAGEMENT COORDINATOR</t>
  </si>
  <si>
    <t>hr@staywellguam.com</t>
  </si>
  <si>
    <t>https://www.staywellguam.com</t>
  </si>
  <si>
    <t>C-500-21158-373272</t>
  </si>
  <si>
    <t>P-500-21116-256517</t>
  </si>
  <si>
    <t>Steward</t>
  </si>
  <si>
    <t>C-500-21190-452653</t>
  </si>
  <si>
    <t>C-500-21174-420268</t>
  </si>
  <si>
    <t>WALUMWO-PALE ARNOLD, GUALRO RAI VILLAGE</t>
  </si>
  <si>
    <t>RJ CORPORATION</t>
  </si>
  <si>
    <t>C-500-21155-368178</t>
  </si>
  <si>
    <t>NORMA M. MARFEGA</t>
  </si>
  <si>
    <t>ISLANDER MINI MART</t>
  </si>
  <si>
    <t xml:space="preserve">LOT 801 BUILDING SAN ANTONIO </t>
  </si>
  <si>
    <t>LOT 801 BUILDING SAN ANTONIO</t>
  </si>
  <si>
    <t>P-500-21097-206435</t>
  </si>
  <si>
    <t>GRAPHIC DESIGNER</t>
  </si>
  <si>
    <t>WITH CERTIFICATE OF EMPLOYMENT TO BE APPLIED EQUALLY TO BOTH U.S WORKERS AND CW-1 WORKERS.</t>
  </si>
  <si>
    <t>LOT 801 SAN ANTONIO VILLAGE</t>
  </si>
  <si>
    <t>C-500-21193-455438</t>
  </si>
  <si>
    <t>P-500-21136-317058</t>
  </si>
  <si>
    <t>Civil Engineering Technician</t>
  </si>
  <si>
    <t>C-500-21160-380977</t>
  </si>
  <si>
    <t>C-500-21173-417083</t>
  </si>
  <si>
    <t>Attention to Details
Time Management
and will able to work within a group or individually.</t>
  </si>
  <si>
    <t>C-500-21186-444417</t>
  </si>
  <si>
    <t>PACIFIC ECO LAUNDRY INC.</t>
  </si>
  <si>
    <t>PACIFIC ECO LAUNDRY</t>
  </si>
  <si>
    <t>WINNERS COMPOUND, AFETNA ROAD</t>
  </si>
  <si>
    <t>PO BOX 506003 SAIPAN</t>
  </si>
  <si>
    <t>AN</t>
  </si>
  <si>
    <t>SUNG JOON</t>
  </si>
  <si>
    <t>pacificecolaundry@gmail.com</t>
  </si>
  <si>
    <t>P-500-21136-317074</t>
  </si>
  <si>
    <t>*Ideally with knowledge in hotel linens and laundry equipment or related. *Must have at least 1 year of experience in a related position. *Proficient in Microsoft Office especially excel. *Can work with less supervision.*Willing to work on flexible hours and on weekends and even holidays.</t>
  </si>
  <si>
    <t>TRINANEZ</t>
  </si>
  <si>
    <t>CECILE</t>
  </si>
  <si>
    <t>C-500-21158-373185</t>
  </si>
  <si>
    <t xml:space="preserve">PO BOX 505093, CK </t>
  </si>
  <si>
    <t>Shipping, Receiving, and Traffic Clerks</t>
  </si>
  <si>
    <t>P-500-21119-268834</t>
  </si>
  <si>
    <t>SHIPPING &amp; RECEIVING AND TRAFFIC CLERKS</t>
  </si>
  <si>
    <t>KNOWLEDGE OF ADMINISTRATIVE AND CLERICAL PROCEDURES AND SYSTEM SUCH AS MANAGING FILES AND RECORDS, OFFICE PROCEDURES AND FREIGHT FORWARDING TERMINOLOGY
JOB REQUIRES BEING CAREFUL ABOUT DETAILS AND THOROUGH IN COMPLETING THE WORK. CAN WORK LESS SUPERVISION</t>
  </si>
  <si>
    <t>C-500-21202-474168</t>
  </si>
  <si>
    <t>At least High School graduate with 3 months on the job training or 3 months work experience. Attention to Details. Time Management. Able to work within a group or individually.
Can work flexible schedules including weekends and holidays, daytime or evening. 
Applicants either US citizen or CW-1 worker must provide an employment certificate.</t>
  </si>
  <si>
    <t>C-500-21175-423019</t>
  </si>
  <si>
    <t>Jin's Corporation</t>
  </si>
  <si>
    <t>P.O.Box 500693</t>
  </si>
  <si>
    <t>Jin Soon</t>
  </si>
  <si>
    <t>kjaeyongsaipan@gmail.com</t>
  </si>
  <si>
    <t>P-500-21144-336934</t>
  </si>
  <si>
    <t>Heavy Equipment Operator</t>
  </si>
  <si>
    <t>At least High School Graduate
Must have employment certificate from previous and present employer.</t>
  </si>
  <si>
    <t>Chalan Kanoa Village</t>
  </si>
  <si>
    <t>Withholding Tax &amp; FICA Tax</t>
  </si>
  <si>
    <t>C-500-21148-352622</t>
  </si>
  <si>
    <t xml:space="preserve">Displaying a good-natured, cooperative attitude.
Can handle complaints and accepts suggestions.
Can work well with others. 
Can assess the value and quality of food to serve or give to the customers.
</t>
  </si>
  <si>
    <t>C-500-21175-423108</t>
  </si>
  <si>
    <t>P-500-21084-172948</t>
  </si>
  <si>
    <t>SECRETARIES AND ADMINISTRATIVE ASSITANT, EXCEPT LEGAL, MEDIC</t>
  </si>
  <si>
    <t>COMPUTER LITERATE, CUSTOMER SERVICE</t>
  </si>
  <si>
    <t>Tun Herman Road, Dandan Village,</t>
  </si>
  <si>
    <t>SOCIAL SECURITY AND MEDICARE TAXES,CHAP. 2 AND CHAP. 7 TAXES. Company will assist in securing housing at no cost or deduction to workers.</t>
  </si>
  <si>
    <t>C-500-21180-431342</t>
  </si>
  <si>
    <t>YUTA CORPORATION</t>
  </si>
  <si>
    <t>SUGARKING ROAD, CHINATOWN VILLAGE</t>
  </si>
  <si>
    <t>TREASURER</t>
  </si>
  <si>
    <t>yutarealtor@hotmail.com</t>
  </si>
  <si>
    <t>P-500-21098-206874</t>
  </si>
  <si>
    <t>Must know how to operate Quickbooks accounting software and microsoft office software, excel, word. Knowledge of administrative and clerical procedures and systems such as word processing, managing files and records, stenography and transcription, designing forms and other office procedures and terminology.</t>
  </si>
  <si>
    <t>C-500-21160-381015</t>
  </si>
  <si>
    <t>Satmonete Lane Afetna Village</t>
  </si>
  <si>
    <t>P.O. Box 606343, Saipan</t>
  </si>
  <si>
    <t>P-500-21133-309478</t>
  </si>
  <si>
    <t>Mechanic</t>
  </si>
  <si>
    <t>Knowledge in Mechanical, Computer and Electrical.</t>
  </si>
  <si>
    <t>C-500-21181-434380</t>
  </si>
  <si>
    <t>dba Saipan Health Clinic</t>
  </si>
  <si>
    <t>P-500-21153-360649</t>
  </si>
  <si>
    <t xml:space="preserve">Must pass NCLEX with current CNMI RN License
Must hold a degree of Associate of Science in Nursing
No more than 12 months in nursing experience
English language skills-proficient in spoken, written and comprehension
Certification in Basic Cardiopulmonary Resuscitation
</t>
  </si>
  <si>
    <t>CNMI Taxes, Social Security, Medicare</t>
  </si>
  <si>
    <t>POONG WON CORPORATION</t>
  </si>
  <si>
    <t>BEACH ROAD, CHALAN PIAO VILLAGE</t>
  </si>
  <si>
    <t>CNMI TAXES</t>
  </si>
  <si>
    <t>C-500-21175-424843</t>
  </si>
  <si>
    <t>P-500-21112-248545</t>
  </si>
  <si>
    <t>Can analyze maps, graphs, tracings, and diagrams to illustrate findings and can read and review blueprints</t>
  </si>
  <si>
    <t>101 HKP Building, Middle Road</t>
  </si>
  <si>
    <t>C-500-21207-482186</t>
  </si>
  <si>
    <t>SAIPAN MARINE CORPORATION</t>
  </si>
  <si>
    <t>GND FL., GEORGE FLEMING MEMORIAL BLDG., COMMERCIAL PORT AVE.</t>
  </si>
  <si>
    <t>PMB 170 PPP BOX 10000, SAIPAN</t>
  </si>
  <si>
    <t>PUERTO RICO</t>
  </si>
  <si>
    <t>BIGLER</t>
  </si>
  <si>
    <t>WAYNE</t>
  </si>
  <si>
    <t>PMB 170 PPP BOX 10000</t>
  </si>
  <si>
    <t>wwbigler@cabtug.com</t>
  </si>
  <si>
    <t>P-500-21124-283628</t>
  </si>
  <si>
    <t>FITTER-WELDER</t>
  </si>
  <si>
    <t>12 months experience as a Fitter-Welder in shipyard environment.
High school diploma may be foreign equivalent. Verification of qualifications required. Required to take and pass a substance abuse test after hire. Housing is optional.  At the worker's option,  Employer will provide free housing to worker consisting of a shared bedroom and shared bathroom.</t>
  </si>
  <si>
    <t>Social Security, Medicare and withholding tax.</t>
  </si>
  <si>
    <t>C-500-21207-482240</t>
  </si>
  <si>
    <t>PMB 170 PP BOX 10000, SAIPAN</t>
  </si>
  <si>
    <t xml:space="preserve">PUERTO RICO </t>
  </si>
  <si>
    <t>P-500-21124-283629</t>
  </si>
  <si>
    <t>SHIPWRIGHT CARPENTER</t>
  </si>
  <si>
    <t>12 months experience as a Shipwright Carpenter in shipyard environment.
High school diploma may be foreign equivalent. Verification of qualifications required. Required to take and pass a substance abuse test after hire. Housing is optional.  At the worker's option,  Employer will provide free housing to worker consisting of a shared bedroom and shared bathroom.</t>
  </si>
  <si>
    <t>C-500-21209-487358</t>
  </si>
  <si>
    <t>ROSE STREET BEACH ROAD</t>
  </si>
  <si>
    <t>PMB 246 BOX 10003 GARAPAN</t>
  </si>
  <si>
    <t>jjhems.restaurant@yahoo.com</t>
  </si>
  <si>
    <t>P-500-21133-309837</t>
  </si>
  <si>
    <t>ACCOUNTING ASSISTANT</t>
  </si>
  <si>
    <t>Applicant must have at least six (3) months training in accounting, finance or related field course and at least twelve (12) months of experience in accounting and/or similar occupation. Associate Degree in Accounting, Finance, or similar field of occupation. 
Can work flexible hours during weekends and holidays.
Applicants either US citizen or CW-1 worker must provide Employment Certificate.</t>
  </si>
  <si>
    <t>C-500-21190-452619</t>
  </si>
  <si>
    <t>Neat and Professional Appearance, speak English language, lift and carry 30 to 50 lbs. Problem solving skills, stamina to stand for long periods, ability to stay calm under pressure, organized and detailed oriented, able to work flexible schedules</t>
  </si>
  <si>
    <t>C-500-21170-412958</t>
  </si>
  <si>
    <t>B.C. Corporation</t>
  </si>
  <si>
    <t>New Chun Ji Restaurant</t>
  </si>
  <si>
    <t>Chang</t>
  </si>
  <si>
    <t>Eun Ae</t>
  </si>
  <si>
    <t>P-500-21106-230277</t>
  </si>
  <si>
    <t>Preferably know how to prepare a Korean variety of foods, such as meats, vegetables or desserts.</t>
  </si>
  <si>
    <t>Palm Street Garapan</t>
  </si>
  <si>
    <t>C-500-21180-431229</t>
  </si>
  <si>
    <t>MILLION POKER</t>
  </si>
  <si>
    <t>P-500-20191-703662</t>
  </si>
  <si>
    <t>BOOTH CASHIERS</t>
  </si>
  <si>
    <t>1 year of work related experienced. Previous work experience in handling money or operating cash register, good mathematical skills, ability to operate a computer and calculator. Customer service skills and the ability to work independently. Repetitive standing and sitting in a cashier's booth for an 8 hour period; may also require walking during shift. Police clearance and drug test required for US Citizen and CW1 workers.</t>
  </si>
  <si>
    <t>C-500-21161-385270</t>
  </si>
  <si>
    <t xml:space="preserve">3 months work related experience.  Ability to work under pressure.  Willing to work flexible/graveyard/rotating shift.  Knows how to use computerized cash register.  Provides friendly, courteous, polite, and helpful customer service.  With good verbal communication skills.  </t>
  </si>
  <si>
    <t>C-500-21156-372101</t>
  </si>
  <si>
    <t>JRTJ CORPORATION</t>
  </si>
  <si>
    <t>RPA SECURITY SERVICE</t>
  </si>
  <si>
    <t>KOBLERVILLE ROAD KOBLERVILLE</t>
  </si>
  <si>
    <t>DULAY</t>
  </si>
  <si>
    <t>PRISCILA</t>
  </si>
  <si>
    <t>jrtjcorporation@gmail.com</t>
  </si>
  <si>
    <t>P-500-21075-148462</t>
  </si>
  <si>
    <t>C-500-21160-380995</t>
  </si>
  <si>
    <t>P-500-21059-107701</t>
  </si>
  <si>
    <t>PHILIPPINE GOODS BLDG., SAN JOSE BEACH ROAD</t>
  </si>
  <si>
    <t>P.O. BOX 500165, SAIPAN, MP 96950</t>
  </si>
  <si>
    <t>CASA MARIANAS, LLC.</t>
  </si>
  <si>
    <t>CASA DECOR</t>
  </si>
  <si>
    <t>GUALO RAI, MIDDLE ROAD</t>
  </si>
  <si>
    <t xml:space="preserve">LAM </t>
  </si>
  <si>
    <t>CHOR SING</t>
  </si>
  <si>
    <t>gavinlam44@gmail.com</t>
  </si>
  <si>
    <t>2ND FLOOR, SASHA BLDG. CHALAN LAULAU</t>
  </si>
  <si>
    <t>Social and Human Service Assistants</t>
  </si>
  <si>
    <t>DIPLOMA IN SOCIAL WORK OR EQUIVALENT EXPERIENCE</t>
  </si>
  <si>
    <t>Member</t>
  </si>
  <si>
    <t>ALL APPLICABLE CNMI AND FEDERAL TAXES.</t>
  </si>
  <si>
    <t>P-500-21127-294643</t>
  </si>
  <si>
    <t>FOOD SERVICE WORKER</t>
  </si>
  <si>
    <t>C-500-20218-752013</t>
  </si>
  <si>
    <t xml:space="preserve">PMB 246 Box 10003 </t>
  </si>
  <si>
    <t>Butalon</t>
  </si>
  <si>
    <t>Bulcalan</t>
  </si>
  <si>
    <t>n/s</t>
  </si>
  <si>
    <t>P-500-20164-648171</t>
  </si>
  <si>
    <t xml:space="preserve">one year Work experience  is required for both U.S workers and CW-1 workers.
</t>
  </si>
  <si>
    <t>C-500-20224-761449</t>
  </si>
  <si>
    <t>Kagman Road</t>
  </si>
  <si>
    <t>First-Line Supervisors of Landscaping, Lawn Service, and Groundskeeping Workers</t>
  </si>
  <si>
    <t>P-500-20182-686767</t>
  </si>
  <si>
    <t>Greenskeeper Supervisor</t>
  </si>
  <si>
    <t xml:space="preserve">Previous experience and knowledge of grounds work. A working knowledge of power lawn mower/tractor. Working knowledge of and ability to use hand and power tools and equipment. Reliable and predictable attendance. Ability to develop and maintain awareness of occupational hazards and safety precautions; skilled in following safety practices and recognizing hazards. Possession of a valid drivers license to drive company vehicles. Must be able to drive turf vehicles and mowers. Must be able to work weekends and holidays. </t>
  </si>
  <si>
    <t>C-500-20233-778136</t>
  </si>
  <si>
    <t>Tae Woo Corporation</t>
  </si>
  <si>
    <t>PALE ARNOLD MIDDLE ROAD</t>
  </si>
  <si>
    <t>Choi</t>
  </si>
  <si>
    <t>Changkwon</t>
  </si>
  <si>
    <t>Corporate Vice President</t>
  </si>
  <si>
    <t>PMB 102 P.O BOX 10000</t>
  </si>
  <si>
    <t>saipantaewoo@gmail.com</t>
  </si>
  <si>
    <t>P-500-20202-722994</t>
  </si>
  <si>
    <t>Aluminum Production Helper</t>
  </si>
  <si>
    <t>Knowledge of the machine and tool, including their design, uses, repair and maintenance.  Good in controlling the eqiupment system.</t>
  </si>
  <si>
    <t>WITHHOLDING TAX &amp; FICA TAX</t>
  </si>
  <si>
    <t>C-500-20239-788121</t>
  </si>
  <si>
    <t>P-500-20160-633308</t>
  </si>
  <si>
    <t>Good hand-eye coordination.
Good organisational skills.
Ability to read and follow recipes, to be creative.
Ability to follow strict health and safety standards
Good health with no skin or breathing complaints.
Ability to meet strict deadlines.
Maintain a neat and clean appearance.
Can operate large industrial-sized mixing machines and ovens.</t>
  </si>
  <si>
    <t>C-500-20301-888782</t>
  </si>
  <si>
    <t>SUITE 201 MARIANANS BUSINESS PLAZA</t>
  </si>
  <si>
    <t xml:space="preserve">BAT-OCHIR </t>
  </si>
  <si>
    <t>P-500-20257-819806</t>
  </si>
  <si>
    <t>ELECTRICIANS</t>
  </si>
  <si>
    <t>High school Graduate.24 months of related experience required.</t>
  </si>
  <si>
    <t>C-500-20266-837668</t>
  </si>
  <si>
    <t>GEN. CONST. CONTRACTOR/MANPOWER SERVICES</t>
  </si>
  <si>
    <t>P-500-20161-636936</t>
  </si>
  <si>
    <t>Certificate of Employment as Maintenance and Repair Workers, General</t>
  </si>
  <si>
    <t>689 Koblerville Road</t>
  </si>
  <si>
    <t>Koblerville Village</t>
  </si>
  <si>
    <t>C-500-20280-859180</t>
  </si>
  <si>
    <t>LBC Mabuhay Saipan Inc.</t>
  </si>
  <si>
    <t>PO Box 501910</t>
  </si>
  <si>
    <t>Mesina</t>
  </si>
  <si>
    <t>Joel Nicolas</t>
  </si>
  <si>
    <t>Tinio</t>
  </si>
  <si>
    <t>Po Box 501910</t>
  </si>
  <si>
    <t>lbcspn33@pticom.com</t>
  </si>
  <si>
    <t>P-500-20154-621399</t>
  </si>
  <si>
    <t>Shipping and Receiving Clerk</t>
  </si>
  <si>
    <t xml:space="preserve">	Speaking  Talking to others to convey information effectively. 
	Active Listening  Giving full attention to what other people are saying, taking time to understand the points being made, asking questions as appropriate, and not interrupting at inappropriate times. 
	Reading Comprehension  Understanding written sentences and paragraphs in work related documents. 
	Critical Thinking  Using logic and reasoning to identify the strengths and weaknesses of alternative solutions, conclusions or approaches to problems. 
	Monitoring  Monitoring/Assessing performance of yourself, other individuals, or organizations to make improvements or take corrective action
</t>
  </si>
  <si>
    <t>#102 Pangelinan Annex Bldg.</t>
  </si>
  <si>
    <t>Chala Pale Arnold, Chalan Laulau</t>
  </si>
  <si>
    <t>C-500-20210-738034</t>
  </si>
  <si>
    <t>po box 500008 ck</t>
  </si>
  <si>
    <t>p.o. box 500008 ck</t>
  </si>
  <si>
    <t>P-500-20122-533737</t>
  </si>
  <si>
    <t xml:space="preserve">Graduate of Bachelors Degree in Accounting with 3 years of experience. Experience in the shipping industry. PC proficient and excellent knowledge of Microsoft Excel, Word/Kronos Time keeper system and MAS90 Accounting software. Good command of oral and written communication skills. Familiar in CNMI/IRS tax preparation. Has good moral character and a passion for work. Diploma and Transcript of record required. </t>
  </si>
  <si>
    <t>SAIPAN SHIPPING COMPANY, INC</t>
  </si>
  <si>
    <t>INDUSTRIAL ROAD</t>
  </si>
  <si>
    <t>SAIPAN NOTHERN MARIANA ISLAND</t>
  </si>
  <si>
    <t xml:space="preserve">401k and health insurance -  employees share </t>
  </si>
  <si>
    <t>C-500-20248-805951</t>
  </si>
  <si>
    <t>EFG Pacific Holdings, LLC</t>
  </si>
  <si>
    <t>P-500-20216-747534</t>
  </si>
  <si>
    <t xml:space="preserve">Know how to use computer, calculators
Know how to use Quick Books software,  Peach tree, Sage
Organizing files
Dependable on meeting the deadlines
Flexible
Attention to Details 
Showcase good commitment
</t>
  </si>
  <si>
    <t>C-500-20231-773609</t>
  </si>
  <si>
    <t>MY USA CORPORATION</t>
  </si>
  <si>
    <t>ISA DRIVE SAN VICENTE VILLAGE</t>
  </si>
  <si>
    <t>MINGYANG.SPN@GMAIL.COM</t>
  </si>
  <si>
    <t>Marketing Managers</t>
  </si>
  <si>
    <t>P-500-20194-709252</t>
  </si>
  <si>
    <t>MARKETING MANAGER</t>
  </si>
  <si>
    <t>bachelor degree. 12 months experience As marketing manager. MICROSOFT OFFICE WORD AND EXCEL SKILL.</t>
  </si>
  <si>
    <t>mingyang.spn@gmail.com</t>
  </si>
  <si>
    <t>MY USA Corporation</t>
  </si>
  <si>
    <t>C-500-20231-773753</t>
  </si>
  <si>
    <t>WIN PACIFIC CORPORATION</t>
  </si>
  <si>
    <t>WIN ENTERPRISES</t>
  </si>
  <si>
    <t>P.O. BOX 503324</t>
  </si>
  <si>
    <t>SUYAPTO</t>
  </si>
  <si>
    <t>OSWIN</t>
  </si>
  <si>
    <t>ROY</t>
  </si>
  <si>
    <t>OSWINS@WIN-PACIFIC.COM</t>
  </si>
  <si>
    <t>P-500-20170-662944</t>
  </si>
  <si>
    <t>MICROSOFT OFFICE SOFTWARE KNOWLEDGE, ORAL AND WRITTEN COMMUNICATION SKILLS.  POLICE CLEARANCE AND DRIVER'S LICENSE FOR BOTH USA AND CW-1 WORKERS.</t>
  </si>
  <si>
    <t>TOWER PALACE, GUALO RAI VILLAGE</t>
  </si>
  <si>
    <t>WITHOLDING TAX, FICA AND MEDICARE</t>
  </si>
  <si>
    <t>darwing@win-pacific.com</t>
  </si>
  <si>
    <t>C-500-20274-850898</t>
  </si>
  <si>
    <t>JJ&amp;K COMPANY</t>
  </si>
  <si>
    <t>P-500-20242-795003</t>
  </si>
  <si>
    <t>Prior cleaning experience strongly preferred.
Knowledge of cleaning equipment and supplies.
Ability to lift up to 50 lbs.
Flexibility to work weekends and nights as needed.</t>
  </si>
  <si>
    <t>C-500-20245-797770</t>
  </si>
  <si>
    <t>C-500-20231-773713</t>
  </si>
  <si>
    <t xml:space="preserve">Must have 12-months or 1-year  related works of experience. Must know how to operate Microsoft Excel, Word, Peach Tree or Quick Books. Must have the ability to communicate with customers, employees, and other individuals to answer questions on various processing such as, CW-1 processing, CW-2 (Dependent of CW-1), EAD/Humanitarian Parole. Must have knowledge in picking-up visa including  arranging of interview schedule online to U.S. Embassy. Must be able to disseminate or explain information in processing of CW1, from acquiring TLC to submission of CW-1 to USCIS. renewals and visa processing. Must have basic knowledge in computing  payroll , business tax, insurance premium for Auto and Workers Compensation Insurance. Familiar with applicable USCIS Fees of CW-1, CW-2 and EAD.  Must be able to type, format, proofread and edit correspondence and other documents from notes or dictating machines, using computer or typewriters. Must have knowledge in CW-1 Employers and Employees rights and obligations in the CNMI.
Must have the ability to speak clearly so others will understand. Can work under pressure and can do multitasking. Must be able to type with above average speed. No record or history related to theft.  Must have knowledge of principles and processes for providing customer and personal services. This includes customer needs assessment, meeting quality standards for services, and evaluation of customer satisfaction.
</t>
  </si>
  <si>
    <t>C-500-20213-745130</t>
  </si>
  <si>
    <t xml:space="preserve">ALTANGEREL </t>
  </si>
  <si>
    <t>P-500-20181-684100</t>
  </si>
  <si>
    <t>MAINTENANCE WORKERS</t>
  </si>
  <si>
    <t>12 months or more on related occupation</t>
  </si>
  <si>
    <t>C-500-20222-758729</t>
  </si>
  <si>
    <t>DAMA DI NOCHE STREET GARAPAN</t>
  </si>
  <si>
    <t>PO BOX 506082</t>
  </si>
  <si>
    <t>P-500-20180-683976</t>
  </si>
  <si>
    <t xml:space="preserve">Customer and Personal Service  Knowledge of principles and processes for providing customer and personal services. This includes customer needs assessment, meeting quality standards for services, and evaluation of customer satisfaction.
Food Production  Knowledge of techniques and equipment for planting, growing, and harvesting food products (both plant and animal) for consumption, including storage/handling techniques.
</t>
  </si>
  <si>
    <t>Overtime Rate applies in excess of 40 hours work per week</t>
  </si>
  <si>
    <t xml:space="preserve">Deductions are CNMI WITHHOLDING TAX, FEDERAL WITHHOLDING TAX,SOCIAL SECURITY AND MEDICARE CONTRIBUTIONS. Employer will assist workers in securing board and lodging. Employees will be deducted One hundred Dollars ($100.00) for housing. Cos of utilities will be paid for by the employees. This offer is optional. Employees may choose their own facility. </t>
  </si>
  <si>
    <t>C-500-20204-728302</t>
  </si>
  <si>
    <t>Sasha Co., Inc.</t>
  </si>
  <si>
    <t>Speedy Turtle</t>
  </si>
  <si>
    <t>BEACH ROAD, CHALAN LAULAU</t>
  </si>
  <si>
    <t>P-500-20165-651490</t>
  </si>
  <si>
    <t>Dive Shop Manager/Dive Instructor</t>
  </si>
  <si>
    <t>PMB 458 Box 10000</t>
  </si>
  <si>
    <t>C-500-20232-775978</t>
  </si>
  <si>
    <t>PACIFIC SUMMIT, INCORPORATED</t>
  </si>
  <si>
    <t xml:space="preserve">BF RENT-A-CAR </t>
  </si>
  <si>
    <t>Rte 37 across and near Tanu Ln, Aslito Road</t>
  </si>
  <si>
    <t>P-500-20113-506941</t>
  </si>
  <si>
    <t>Working certificate, Knowledge of machines and tools, including their designs, uses, repair, and maintenance. Knowledge of materials, methods, and the tools involved in the construction or repair of houses, buildings, or other structures.</t>
  </si>
  <si>
    <t>C-500-20274-850694</t>
  </si>
  <si>
    <t>ANGEL ENTERPRISES, INC.</t>
  </si>
  <si>
    <t>Angel Tour &amp; Travel</t>
  </si>
  <si>
    <t>ANGEL GARDEN CHINA TOWN</t>
  </si>
  <si>
    <t>WOOD</t>
  </si>
  <si>
    <t>SUN</t>
  </si>
  <si>
    <t>P-500-20212-742627</t>
  </si>
  <si>
    <t>TRAVEL AGENTS</t>
  </si>
  <si>
    <t>Using computers and computer systems (including hardware and software) to program, write software, set up functions, enter data, or process information.</t>
  </si>
  <si>
    <t>#201, Building A. ANGEL GARDEN CHINA TOWN</t>
  </si>
  <si>
    <t>C-500-20308-895886</t>
  </si>
  <si>
    <t>PETER MICHAEL TENORIO</t>
  </si>
  <si>
    <t>EQUITABLE REALTY AND CONSULTING SERVICES</t>
  </si>
  <si>
    <t>PO BOX 500486</t>
  </si>
  <si>
    <t>miketeno@pticom.com</t>
  </si>
  <si>
    <t>Title Examiners, Abstractors, and Searchers</t>
  </si>
  <si>
    <t>P-500-20273-849005</t>
  </si>
  <si>
    <t>TITLE EXAMINER, ABSTRACTOR AND SEARCHER</t>
  </si>
  <si>
    <t xml:space="preserve">High School/GED or its equivalent 
Should have at least 12 months of experience in title examine and research or related field.
Knowledge of on real estate title ownership documentation and legalities
Familiar with property law, real estate terminology and technical aspect relating to property titles
Can create property maps  using CAD program
Knows how to operate Adobe Acrobat, Microsoft Excel, Microsoft Word, Power 
Point, Microsoft Internet Explorer
Has good communication skills both in oral &amp; written
Can work independently and with minimal supervision
Has the ability to tolerate pressures
Knows how to drive and with valid CNMI drivers license
</t>
  </si>
  <si>
    <t>Chalan Monsignor Pale Arnold Rd, Gualo Rai</t>
  </si>
  <si>
    <t>With holding Tax – Based on the CNMI With holding Tax Table multiply to Gross  Pay; FICA – Employee’s share:  Social Security  - 6.20% of Gross Pay, Medicare –  1.45% of Gross Pay</t>
  </si>
  <si>
    <t>C-500-20249-807856</t>
  </si>
  <si>
    <t>ZHONGWANG INTERNATIONAL TRADING CORP</t>
  </si>
  <si>
    <t>MOONLIGHT SHOPPING</t>
  </si>
  <si>
    <t>BEACH ROAD CHALAN KANOA VILLAGE</t>
  </si>
  <si>
    <t>LAI</t>
  </si>
  <si>
    <t>ZHONGXIANG</t>
  </si>
  <si>
    <t>MOONLIGHT2398@HOTMAIL.COM</t>
  </si>
  <si>
    <t>P-500-20215-747246</t>
  </si>
  <si>
    <t>WORK SCHEDULES AS FOLLOW:
10:00 AM TO 1:00 PM;
2:00 PM TO 6:00 PM, 7 HOURS A DAY.
MONDAY THROUGH FRIDAY, 35 HOURS PER WEEK.</t>
  </si>
  <si>
    <t>Biweekly salary $30.92 x 70 hours=$2,164.40(FLSA Exempt)</t>
  </si>
  <si>
    <t>deduct all local and federal taxes (e.g FICA)</t>
  </si>
  <si>
    <t>moonlight2398@hotmail.com</t>
  </si>
  <si>
    <t>C-500-20217-751493</t>
  </si>
  <si>
    <t>CHALAN PALE ARNOLD PAIPAI DR AS MAHETOG, TANAPAG</t>
  </si>
  <si>
    <t xml:space="preserve">CHALAN PALE ARNOLD PAIPAI DR. AS MAHETOG TANAPAG </t>
  </si>
  <si>
    <t>P-500-20183-688788</t>
  </si>
  <si>
    <t>MUST HAVE KNOWLEDGE OF EQUIPMENT PREVENTIVE MAINTENANCE SYSTEM AND MUST PASSED REQUIRED TRADE TEST TO CHECK SKILLS AND QUALIFICATION.</t>
  </si>
  <si>
    <t>CHALAN PALE ARNOLD PAIPAI DRIVE AS MAHETOG TANAPAG</t>
  </si>
  <si>
    <t>C-500-20231-773527</t>
  </si>
  <si>
    <t>P-500-20198-717739</t>
  </si>
  <si>
    <t>GROUND MAINTENANCE WORKER</t>
  </si>
  <si>
    <t>Applicants must know how to use riding mowers and bush cutters.</t>
  </si>
  <si>
    <t>C-500-20300-888744</t>
  </si>
  <si>
    <t xml:space="preserve">1 Lower Navy Hill Road, Navy Hill </t>
  </si>
  <si>
    <t>P-500-20265-837049</t>
  </si>
  <si>
    <t xml:space="preserve">Completion of LPN program from a school approved by the CNMI Commonwealth Board Nurse Examiners (CBNE).  Must pass NCLEX-PN.   Must be licensed by the CBNE as an LPN to practice nursing in the CNMI.  Comply with annual review classes.  Demonstrate current knowledge of the legal and ethical standards of nursing practice and patient care.   Communicate openly and effectively with members of the health care team, professionals, patients and family members.  Ability to work with people from culturally and linguistically diverse backgrounds.  Need from one year of work related experience. </t>
  </si>
  <si>
    <t>www..chcc.gov.mp</t>
  </si>
  <si>
    <t>C-500-20212-742778</t>
  </si>
  <si>
    <t>P-500-20174-670936</t>
  </si>
  <si>
    <t>AT LEAST 1 YEAR OF BUILDING MAINTENANCE EXPERIENCE
ABILITY TO WORK EVENINGS AND WEEKENDS AS ASSIGNED
WILLINGNESS TO INSPECT AND EVALUATE ALL MECHANICAL ASPECTS OF THE BUILDING
MUST HAVE THE ABILITY TO CLIMB HEIGHTS, LIFT UP TO 60 LBS. AND CLIMB ONTO LADDERS</t>
  </si>
  <si>
    <t>Celnaps Green Bldg.Judgeway St., China town Village</t>
  </si>
  <si>
    <t>C-500-20268-843060</t>
  </si>
  <si>
    <t>AA ENTERPRISES, INC.</t>
  </si>
  <si>
    <t>GASOLINE SERVICE STATION/ CONVENIENCE STORE, RETAIL</t>
  </si>
  <si>
    <t>P.O. BOX 501880</t>
  </si>
  <si>
    <t>KUN  SIK</t>
  </si>
  <si>
    <t>aaent.main@gmail.com</t>
  </si>
  <si>
    <t>P-500-20233-778153</t>
  </si>
  <si>
    <t>ACCOUNTING  ASSISTANT</t>
  </si>
  <si>
    <t>CAN OPERATE COMPUTERS PROGRAMMED WITH ACCOUNTING SOFTWARE LIKE QUICKBOOKS OR SAGE TO RECORD, STORE, ANALYZE INFORMATION.  KNOWLEDGE OF ACCOUNTING PRINCIPLES. MUST BE TRUSTWORTHY, HARDWORKER</t>
  </si>
  <si>
    <t>TANAPAG MOBIL GAS STATION, P.O. BOX 501880</t>
  </si>
  <si>
    <t>FEDERAL AND CNMI TAXES</t>
  </si>
  <si>
    <t>C-500-20231-773623</t>
  </si>
  <si>
    <t>P.M.B. 836 P.O. BOX 10001</t>
  </si>
  <si>
    <t>PMB 836 P O BOX 10001</t>
  </si>
  <si>
    <t>CORAL TREE AVE GARAPAN</t>
  </si>
  <si>
    <t>P-500-20200-722771</t>
  </si>
  <si>
    <t>HIGH SCHOOL GRADUATE. ONE YEAR EXPERIENCE ,KNOWLEDGE OF PRINCIPLES AND PROCESSES FOR PROVIDING CUSTOMERS AND PERSONAL SERVICES, THIS INCLUDES CUSTOMER NEEDS ASSESSMENTS MEETING  QUALITY STANDARDS FOR SERVICES AND EVALUATION OF CUSTOMERS SATISFACTION. DEVELOP NEW STYLES AND TECHNIQUES.JAPANESE, KOREAN AND CHINESE SPEAKING IS AN ADVANCEMENT FOR 100% OF OUR CUSTOMERS GUEST ARE TOURIST FROM JAPAN , KOREA AND CHINA.</t>
  </si>
  <si>
    <t>CORAL TREE AVE. GARAPAN</t>
  </si>
  <si>
    <t>C-500-20259-825310</t>
  </si>
  <si>
    <t>American Create Beauty Corporation</t>
  </si>
  <si>
    <t>Saipan Create Beauty Tokyo Seikatsukan II</t>
  </si>
  <si>
    <t>P-500-20216-747362</t>
  </si>
  <si>
    <t>Sales Associate</t>
  </si>
  <si>
    <t>C-500-20307-894249</t>
  </si>
  <si>
    <t xml:space="preserve">Flores Rosa Street, Garapan P O Box 500137 </t>
  </si>
  <si>
    <t>P-500-20274-850833</t>
  </si>
  <si>
    <t>High School Diploma or equivalent.
Must have 12-months experience in commercial baking and operating a commercial mixer, commercial dough roller and commercial gas oven.
Strong communication, time and resource management, and planning skills.
Attention to detail, especially when performing quality inspections on ingredients and products. 
Basic math and computer skills.
Willingness to work independently or with other team members to solve problems, plan schedules, fulfill orders, and create baked goods. 
Flexibility to work around customer demands, including early morning, night, weekend and holiday availability. 
Ability to work in hot, hectic environment, stand, walk, bend, use hands and appliances, and lift heavy items for extended periods. 
Must be able to work on weekends and holidays on short notice.
Applicants must be ready to take a skilled-bakers test at the bakery after passing initial interview.
The skill testing and comprehension exam are required equally of both US and Foreign workers.</t>
  </si>
  <si>
    <t>Flores Rosa Street, Garapan P O Box 500137</t>
  </si>
  <si>
    <t>C-500-20342-939564</t>
  </si>
  <si>
    <t>PROVENANCE INCORPORATED</t>
  </si>
  <si>
    <t>HANMI PROFESSIONAL SERVICES</t>
  </si>
  <si>
    <t>607 MARIANAS BUSINESS PLAZA, SUSUPE</t>
  </si>
  <si>
    <t>PO BOX 10000 PMB 373</t>
  </si>
  <si>
    <t>Kang</t>
  </si>
  <si>
    <t>Shawn</t>
  </si>
  <si>
    <t>607 Marianas Business Plaza, Susupe</t>
  </si>
  <si>
    <t>shawnkang@hanmisaipan.com</t>
  </si>
  <si>
    <t>P-500-20308-895852</t>
  </si>
  <si>
    <t>BACHELORS DEGREE IN ACCOUNTANCY AND AT LEAST 3 YEARS OF COMPREHENSIVE FINANCIAL ACCOUNTING AND TAX PREPARATION EXPERIENCE COVERING ALL OF THE
FOLLOWING INDUSTRIES IS REQUIRED: RETAIL, WHOLESALE, TOUR, ACCOMMODATIONS, FOOD, REAL ESTATE AND PROFESSIONAL SERVICE INDUSTRIES.</t>
  </si>
  <si>
    <t>C-500-20338-936107</t>
  </si>
  <si>
    <t>UNITY TRADE SERVICES INC</t>
  </si>
  <si>
    <t>METAL  REFILLING INDUSTRIAL GASES &amp; FIRE EXTINGUISHER ETC</t>
  </si>
  <si>
    <t>P O BOX 500703</t>
  </si>
  <si>
    <t>MACALINAO</t>
  </si>
  <si>
    <t>CENDY</t>
  </si>
  <si>
    <t>ATRERO</t>
  </si>
  <si>
    <t>unitytradeservice@yahoo.com</t>
  </si>
  <si>
    <t>Structural Metal Fabricators and Fitters</t>
  </si>
  <si>
    <t>P-500-20302-890103</t>
  </si>
  <si>
    <t>STRUCTURAL METAL FABRICATORS AND FITTERS</t>
  </si>
  <si>
    <t>CERTIFIED WELDER, TIG AND MIG CERTIFIED</t>
  </si>
  <si>
    <t>C-500-20325-921222</t>
  </si>
  <si>
    <t>PACIFIC SUNRISE CORPORATION</t>
  </si>
  <si>
    <t>GARAPAN RESTAURANT</t>
  </si>
  <si>
    <t>P O BOX 504972</t>
  </si>
  <si>
    <t>CORAL TREE AVENUE GARAAN</t>
  </si>
  <si>
    <t>Yi EUN</t>
  </si>
  <si>
    <t>psc237700@gmail.com</t>
  </si>
  <si>
    <t>P-500-20270-846902</t>
  </si>
  <si>
    <t>Must have one year work experience in Japanese,  western and Korean  cuisines, can work flexible time</t>
  </si>
  <si>
    <t>C-500-20346-952594</t>
  </si>
  <si>
    <t>C-500-20315-905841</t>
  </si>
  <si>
    <t>C-500-20342-939531</t>
  </si>
  <si>
    <t xml:space="preserve">PO BOX 9663 </t>
  </si>
  <si>
    <t>Home Health Aides</t>
  </si>
  <si>
    <t>P-500-20277-856717</t>
  </si>
  <si>
    <t>HOME HEALTH AIDE</t>
  </si>
  <si>
    <t>HOME HEALTH AIDE CERTIFICATE OR EQUIVALENT EXPERIENCE</t>
  </si>
  <si>
    <t>C-500-20323-916923</t>
  </si>
  <si>
    <t>NMI Asset Acquisition Inc.</t>
  </si>
  <si>
    <t>Songsong</t>
  </si>
  <si>
    <t>Star Marianas Building</t>
  </si>
  <si>
    <t>P-500-20286-875639</t>
  </si>
  <si>
    <t xml:space="preserve">Knowledge in accounting principle and analysis. Knowledge in corporate tax filling, Extensive  knowledge in Microsoft Excel, Word. Can work in less supervision. </t>
  </si>
  <si>
    <t>CNMI Taxes, Federal taxes if applicable</t>
  </si>
  <si>
    <t>C-500-20356-971940</t>
  </si>
  <si>
    <t>PMB 181, PO BOX 10001</t>
  </si>
  <si>
    <t>CHALAN PALE ARNOLD PAIPAI DR. AS MAHETOG TANAPAG</t>
  </si>
  <si>
    <t>P-500-20230-771999</t>
  </si>
  <si>
    <t>ADMINISTRATIVE SPECIALIST</t>
  </si>
  <si>
    <t xml:space="preserve">MUST BE AT LEAST HIGH SCHOOL GRADUATE; WITH A LEAST 12 MONTHS OF RELEVANT WORK EXPERIENCE; MUST HAVE STRONG TECHNOLOGY APTITUDE; PROFICIENT IN: MICROSOFT OFFICE, EXCEL SPREADSHEETS, ADOBE ACROBAT, POWERPOINT;  KNOWLEDGE OF OTHER APPLICATIONS SUCH AS ASANA (USED IN TRACKING DOWN TO DO LIST AND GROUP PROJECTS), EVERNOTE, AND DROPBOX (USED IN REACHING FILES AND SHARING WITH TEAM MEMBERS) IS A PLUS.  
MUST HAVE THE FOLLOWING SPECIAL SKILLS:
	CLERICAL  KNOWLEDGE OF ADMINISTRATIVE AND CLERICAL PROCEDURES AND SYSTEMS SUCH AS WORD PROCESSING, MANAGING FILES AND RECORDS, STENOGRAPHY AND TRANSCRIPTION, DESIGNING FORMS, AND OTHER OFFICE PROCEDURES AND TERMINOLOGY.
	ENGLISH LANGUAGE  MUST HAVE GOOD PUBLIC WRITTEN AND COMMUNICATION SKILLS. WITH KNOWLEDGE OF THE STRUCTURE AND CONTENT OF THE ENGLISH LANGUAGE INCLUDING THE MEANING AND SPELLING OF WORDS, RULES OF COMPOSITION AND GRAMMAR AS THIS JOB INVOLVES PREPARATION OF REPORTS FOR USE OF HIGHER MANAGEMENT AND EXECUTIVES.
	CUSTOMER AND PERSONAL SERVICE  MUST HAVE GOOD PUBLIC RELATIONSHIP.  WITH KNOWLEDGE OF PRINCIPLES AND PROCESSES FOR PROVIDING CUSTOMER AND PERSONAL SERVICES. THIS INCLUDES CUSTOMER NEEDS ASSESSMENT, MEETING QUALITY STANDARDS FOR SERVICES AND EVALUATION OF CUSTOMER SATISFACTION.
	ADMINISTRATION AND MANAGEMENT  MUST HAVE GOOD PROBLEM-SOLVING SKILLS. WITH KNOWLEDGE OF BUSINESS AND MANAGEMENT PRINCIPLES INVOLVED IN STRATEGIC PLANNING, RESOURCE ALLOCATION, HUMAN RESOURCES MODELING, LEADERSHIP TECHNIQUE, PRODUCTION METHODS, AND COORDINATION OF PEOPLE AND RESOURCES.  
ALL OF THE-LISTED QUALIFICATIONS AND SPECIAL SKILLS REQUIREMENTS WILL BE APPLIED EQUALLY TO BOTH U.S. AND NON-U.S. WORKERS APPLICANTS.
</t>
  </si>
  <si>
    <t xml:space="preserve">CHALAN PALE ARNOLD PAIPAI DRIVE AS MAHETOG </t>
  </si>
  <si>
    <t>C-500-20335-930087</t>
  </si>
  <si>
    <t>AQUATIC MARINE CO. INC</t>
  </si>
  <si>
    <t>Motorboat Mechanics and Service Technicians</t>
  </si>
  <si>
    <t>P-500-20300-887946</t>
  </si>
  <si>
    <t>MECHANICS</t>
  </si>
  <si>
    <t>C-500-20318-911282</t>
  </si>
  <si>
    <t>SYSTEMS SERVICES COMPANY</t>
  </si>
  <si>
    <t>JAPON DRIVE, MIDDLE ROAD</t>
  </si>
  <si>
    <t>ARIZALA</t>
  </si>
  <si>
    <t>JESSIE</t>
  </si>
  <si>
    <t>ANDRADA</t>
  </si>
  <si>
    <t>JAPON DRIVE , MIDDLE ROAD GUALORAI</t>
  </si>
  <si>
    <t>P-500-20261-828728</t>
  </si>
  <si>
    <t>Self motivation, integrity ability to reflect on ones own work as well as the wider consequences of financial decision, business acumen and interest organisational skills and ability to manage deadlines team working ability, communication and interpersonal skills analytical ability a methodical approach and problem-solving skills high level of numeracy.24 months of experience and Bachelor or College Graduate.</t>
  </si>
  <si>
    <t xml:space="preserve">P.O. BOX 502305 </t>
  </si>
  <si>
    <t>JAPON DRIVE MIDDLE ROAD GUALORAI</t>
  </si>
  <si>
    <t>C-500-21036-057535</t>
  </si>
  <si>
    <t>MAINTENANCE REPAUR WORKER'S GENERAL</t>
  </si>
  <si>
    <t>C-500-21040-064002</t>
  </si>
  <si>
    <t>EXCELLENT CUSTOMER SERVICING SKILLS TO BUILD COMFORTABLE RELATIONSHIPS WITH CLIENTS, LISTENING CAREFULLY TO THEIR REQUESTS OR CONCERNS.
EXCELLENT HAND-EYE COORDINATION IS NEEDED TO SAFELY HANDLE SMALL, SHARP COSMETIC TOOLS AND SMOOTHLY APPLY MAKEUP AND POLISH</t>
  </si>
  <si>
    <t>nONE</t>
  </si>
  <si>
    <t>aLL APPLICALE CNMI AND FEDERAL TAX DEDUCTIONS</t>
  </si>
  <si>
    <t>saltnnbarber.spn@gmail.com</t>
  </si>
  <si>
    <t>C-500-21036-057525</t>
  </si>
  <si>
    <t>P-500-20277-856721</t>
  </si>
  <si>
    <t>C-500-21015-015476</t>
  </si>
  <si>
    <t>AYD Services, Inc.</t>
  </si>
  <si>
    <t>AYD Compound</t>
  </si>
  <si>
    <t>P-500-20353-968711</t>
  </si>
  <si>
    <t>Certificate of Auto Mechanic</t>
  </si>
  <si>
    <t>C-500-21049-084351</t>
  </si>
  <si>
    <t>HAN KYUNG CORPORATION</t>
  </si>
  <si>
    <t>KOREAN RESTAURANT JANG WON</t>
  </si>
  <si>
    <t>COFFEE TREE MALL, GARAPAN</t>
  </si>
  <si>
    <t>PO BOX 504337</t>
  </si>
  <si>
    <t>Jae Young</t>
  </si>
  <si>
    <t>logiscoco@naver.com</t>
  </si>
  <si>
    <t>OH</t>
  </si>
  <si>
    <t>JOON HWAN</t>
  </si>
  <si>
    <t>P-500-21020-022007</t>
  </si>
  <si>
    <t>COOK (KOREAN CUISINE)</t>
  </si>
  <si>
    <t>At least 6 months of professional cooking experience and proficiency in a wide variety of Korean cuisine is required.
This job opportunity is a temporary, full-time position. The primary place of work is Korean Restaurant Jang Won on Coffee Tree Mall, Garapan, Saipan. The regular work hours will be 11:00 AM to 2:00 PM and 6:00 PM to 9:00 PM every day of the week, with a 30 minute meal break during each shift.</t>
  </si>
  <si>
    <t>C-500-21097-202763</t>
  </si>
  <si>
    <t>EAST TELECOM CORPORATION</t>
  </si>
  <si>
    <t>RED HOUSE, KOBLERVILLE ROAD.</t>
  </si>
  <si>
    <t>POBOX 505577</t>
  </si>
  <si>
    <t>MIN</t>
  </si>
  <si>
    <t>PINGYING</t>
  </si>
  <si>
    <t>easttelecomsaipan@gmail.com</t>
  </si>
  <si>
    <t>P-500-20303-892276</t>
  </si>
  <si>
    <t>HIGH SCHOOL DIPLOMA OR EQUIVALENT. FAMILIAR WITH ALL TOURIST SCENIC AREAS IN SAIPAN. ABLE TO WORK IN EVENING, HOLIDAYS, AND WEEKEND.24 MONTHS WORK EXPERIENCE REQUIRED AS TOUR GUIDE.</t>
  </si>
  <si>
    <t>C-500-21097-202808</t>
  </si>
  <si>
    <t>Century Insurance Company, Ltd.</t>
  </si>
  <si>
    <t>Ground Floor JP Centre</t>
  </si>
  <si>
    <t>Corpuz</t>
  </si>
  <si>
    <t>Magtanggol</t>
  </si>
  <si>
    <t>Herrera</t>
  </si>
  <si>
    <t>hr@centuryinsurancegroup.net</t>
  </si>
  <si>
    <t>P-500-20350-959604</t>
  </si>
  <si>
    <t>KNOWLEDGE OF ECONOMIC AND ACCOUNTING PRINCIPLES AND PRACTICES, THE FINANCIAL MARKETS, BANKING AND THE ANALYSIS AND REPORTING OF FINANCIAL DATA. KNOWLEDGE OF ADMINISTRATIVE AND CLERICAL PROCEDURES AND SYSTEMS SUCH AS WORD PROCESSING, MANAGING FILES AND RECORDS, DESIGNING FORMS, AND OTHER OFFICE PROCEDURES AND TERMINOLOGY. PROFICIENT IN ACCOUNTING SOFTWARE - SYSTEM APPLICATION OF PRODUCT IN DATA PROCESSING (SAP).</t>
  </si>
  <si>
    <t>C-500-20336-931974</t>
  </si>
  <si>
    <t>GENERAL CONST. CONTRACTOR/MANPOWER SERVICES</t>
  </si>
  <si>
    <t>689-A KOBLERVILLE ROAD, KOBLERVILLE VILLAGE</t>
  </si>
  <si>
    <t>MANAGO</t>
  </si>
  <si>
    <t>P-500-20302-889979</t>
  </si>
  <si>
    <t>689-A KOBLERVILLE ROAD</t>
  </si>
  <si>
    <t>KOBLERVILLE VILLAGE</t>
  </si>
  <si>
    <t>C-500-21119-269102</t>
  </si>
  <si>
    <t>SUNLIN'S SINO-U.S. TRADE CORP</t>
  </si>
  <si>
    <t>FARM</t>
  </si>
  <si>
    <t>AS LITO</t>
  </si>
  <si>
    <t>xiao</t>
  </si>
  <si>
    <t>rongkun</t>
  </si>
  <si>
    <t>as lito</t>
  </si>
  <si>
    <t>sunlinscorp@gmail.com</t>
  </si>
  <si>
    <t>Farmworkers, Farm, Ranch, and Aquacultural Animals</t>
  </si>
  <si>
    <t>P-500-21079-162501</t>
  </si>
  <si>
    <t>At least 6 months working continuous  experience in related position</t>
  </si>
  <si>
    <t>sunlinscorp@gmail.co</t>
  </si>
  <si>
    <t>C-500-21130-298656</t>
  </si>
  <si>
    <t>P-500-21074-148250</t>
  </si>
  <si>
    <t>C-500-21098-206767</t>
  </si>
  <si>
    <t>P-500-21067-126761</t>
  </si>
  <si>
    <t>CAN OPERATE AND TROUBLESHOOT MOST HEAVY EQUIPMENT.  NEED TO BE ABLE TO LOOK AT MECHANICAL, HYDRAULICS AND ELECTRICAL SYSTEMS.  IDENTIFY PROBLEMS AND THINK ABOUT POSSIBLE SOLUTIONS.  PHYSICAL STRENGTH AND STAMINA TO LIFT HEAVY MACHINERY AND WORK IN CRAMPED OR AWKWARD POSITIONS.</t>
  </si>
  <si>
    <t>C-500-21103-220930</t>
  </si>
  <si>
    <t>JDEX CORPORATION</t>
  </si>
  <si>
    <t>C-AIR REFRIGERATION AND AIRCONDITIONING PARTS AND REPAIR</t>
  </si>
  <si>
    <t>P.O. BOX 504803, BEACH ROAD</t>
  </si>
  <si>
    <t>DELA VEGA</t>
  </si>
  <si>
    <t>ROSSANA</t>
  </si>
  <si>
    <t>SALCEDO</t>
  </si>
  <si>
    <t>jjdex27@gmail.com</t>
  </si>
  <si>
    <t>Refrigeration Mechanics and Installers</t>
  </si>
  <si>
    <t>P-500-21020-022121</t>
  </si>
  <si>
    <t>REFRIGERATION TECHNICIAN</t>
  </si>
  <si>
    <t>Must have experience as a refrigeration technician. Must know electrical system and repair. Knows how to troubleshoot. Must know all types of refrigerant. Must know how to make A/C ducting and read electrical diagrams.</t>
  </si>
  <si>
    <t>C-500-21056-100741</t>
  </si>
  <si>
    <t>UNITED COOP CLEANING SERVICES LLC</t>
  </si>
  <si>
    <t>PMB 738, PO BOX 10,000</t>
  </si>
  <si>
    <t>BEACH ROAD AND ROYAL PALM AVENUE</t>
  </si>
  <si>
    <t>SECOND FLOOR, MACARANAS BLDG, PMB 738, PO BOX 10,000</t>
  </si>
  <si>
    <t>P-500-20350-959418</t>
  </si>
  <si>
    <t>BUILDING AND CLEANING MAINTENANCE WORKER</t>
  </si>
  <si>
    <t>BEACH ROAD AND ROYAL PALM</t>
  </si>
  <si>
    <t>2ND FLOOR, MACARANAS BUILDING PMB 738, PO BOX 10,000</t>
  </si>
  <si>
    <t>C-500-21119-268846</t>
  </si>
  <si>
    <t>C-500-21095-198872</t>
  </si>
  <si>
    <t>DREAM PLAN ACTION CORPORATION</t>
  </si>
  <si>
    <t>DPA CAR MART</t>
  </si>
  <si>
    <t xml:space="preserve">GROUND FLOOR, MARIANAS BEACH BLDG. </t>
  </si>
  <si>
    <t>BEACH ROAD corner ALU DRIVE, SAN  ANTONIO</t>
  </si>
  <si>
    <t>AIKEN</t>
  </si>
  <si>
    <t>KIPERLY</t>
  </si>
  <si>
    <t>PERSONNEL MANAGER</t>
  </si>
  <si>
    <t xml:space="preserve">GROUND FLOOR, MARIANA BEACH BLDG. </t>
  </si>
  <si>
    <t>BEACH ROAD corner ALU DRIVE, SAN ANTONIO</t>
  </si>
  <si>
    <t>dpacarmart@gmail.com</t>
  </si>
  <si>
    <t>P-500-21054-093875</t>
  </si>
  <si>
    <t>C-500-21097-203036</t>
  </si>
  <si>
    <t>E&amp;F CORPORATION</t>
  </si>
  <si>
    <t>TOUR AGENCY</t>
  </si>
  <si>
    <t>RM 203 LIM'S BUILDING PO BOX 500968</t>
  </si>
  <si>
    <t>enfcorp17@gmail.com</t>
  </si>
  <si>
    <t>P-500-21068-130234</t>
  </si>
  <si>
    <t>Two years related experience in Tour/ Travel Industry.  Must be able to speak, read and write the Korean language for better communication with the tourist customers.  Computer skill required ( Microsoft-Office-Excel/Word)  At least High school Graduate.  Traffic and police clearance required- Applied Equally to US and CW-1 Workers.  Must possess a Tour Guide Certificate from MVA/NMC.- Applied Equally to US and CW-1 Workers.  Must possess a valid CNMI Drivers License- Applied Equally to US and CW-1 Workers..  Must be willing to work with flexible schedule.  Previous work experience required- Applied Equally to US and CW-1 Workers.</t>
  </si>
  <si>
    <t>FICA TAX, CHAPTER 7 TAX, CHAPTER 2 TAX</t>
  </si>
  <si>
    <t>C-500-21097-203030</t>
  </si>
  <si>
    <t>Dottino Enterprises, Inc. d/b/a Godfather's Bar and Restaurant</t>
  </si>
  <si>
    <t>P-500-21062-114913</t>
  </si>
  <si>
    <t>High school diploma/GED required, 1 year proven experience as a Cook in the restaurant industry, experience in using cutting tools, cookware and bakeware, able to read and follow standardized recipes, required knowledge of proper food handling procedures, able to work as part of a team in a small busy kitchen atmosphere, culinary classes is a plus, CNMI Food Handlers Certification required for this job position.</t>
  </si>
  <si>
    <t>1 Duty Meal provided, Christmas Bonus subject to company policy, Workers' Compensation provided.</t>
  </si>
  <si>
    <t>C-500-21090-186486</t>
  </si>
  <si>
    <t>1.Considerable knowledge of operation and maintenance of marine engines, especially in Mitsubishi, transmissions and propelling machinery; 
2.knowledge of contracts relevant to ferry maintenance and repairs; knowledge of marine motors; 
3. Minimum 2 years work experience as chief engineer. 
4. High school diploma or equivalent. 
5. Must fit for duty
6. Competence in administration and used of planned maintenance systems. 
7. Fluency in written and spoken English.</t>
  </si>
  <si>
    <t>IN FERRY SAND DIAMOND</t>
  </si>
  <si>
    <t>PERFORM TASKS IN HIGH QUALITY &amp; UP TO COMPANY'S SATISFACTION</t>
  </si>
  <si>
    <t>ALL CNMI AND FEDERAL INCOME TAXES AN ANY OTHER APPLICABLE TAXES &amp; DUTIES</t>
  </si>
  <si>
    <t>C-500-21098-206675</t>
  </si>
  <si>
    <t>KNOWLEDGE OF MACHINES AND TOOLS, INCLUDING THEIR DESIGNS, USES, REPAIR AND MAINTENANCE. KNOWLEDGE OF MATERIALS, METHODS, AND THE TOOLS INVOLVED IN THE REPAIR OF BUILDINGS. MUST BE RELIABLE, RESPONSIBLE, DEPENDENT, FULFILLING OBLIGATIONS AND CAN WORK ON FLEXIBLE TIME.</t>
  </si>
  <si>
    <t>C-500-21091-189323</t>
  </si>
  <si>
    <t>C-500-21127-297242</t>
  </si>
  <si>
    <t>JICHENG (USA) CORPORATION</t>
  </si>
  <si>
    <t>JICHENG SUPPLIER OF CONSTRUCTION MATERIALS</t>
  </si>
  <si>
    <t>PMB 759 BOX 10003, AS LITO ROAD</t>
  </si>
  <si>
    <t>CHUN-CHI</t>
  </si>
  <si>
    <t>jichengcorporation@yahoo.com</t>
  </si>
  <si>
    <t>Advertising and Promotions Managers</t>
  </si>
  <si>
    <t>P-500-21021-024736</t>
  </si>
  <si>
    <t>ADVERTISING AND PROMOTION MANAGER</t>
  </si>
  <si>
    <t>Must have experience as advertising and promotion manager. Must know the principle of method of showing, promoting, marketing strategy, tactics, product demonstration, sales techniques. Must know different types of construction materials and its uses. Can at least understand chinese language. Good in sales strategy.</t>
  </si>
  <si>
    <t>AS LITO ROAD</t>
  </si>
  <si>
    <t>C-500-21139-326681</t>
  </si>
  <si>
    <t>Paradise Dental Services Inc.</t>
  </si>
  <si>
    <t>P.O. Box 10001 PMB 213</t>
  </si>
  <si>
    <t>Krum</t>
  </si>
  <si>
    <t>P.O. Box 1001 PMB 213</t>
  </si>
  <si>
    <t>jewelvillacorte@gmail.com</t>
  </si>
  <si>
    <t>P-500-21068-131002</t>
  </si>
  <si>
    <t>Paradise Dental Center Middle Road Gualo Rai</t>
  </si>
  <si>
    <t>C-500-21127-294781</t>
  </si>
  <si>
    <t>Must be a PADI or NAUI certified, licensed scuba diving instructor. Must be knowledgeable in diving spots in Saipan and other major islands of Commonwealth of the Northern Mariana Islands (i.e. Tinian, Rota). Preferable to be able to speak, read and write Japanese, enough to teach and instruct scuba diving to tourists and regulars from Japan which dominates the nationality of company's customers, and for better communications with company's executives and other employees.</t>
  </si>
  <si>
    <t>Health insurance and 14 days of paid leave (yearly; not to be carried over) provided by employer.</t>
  </si>
  <si>
    <t>C-500-21104-222261</t>
  </si>
  <si>
    <t>Federal and withholding tax</t>
  </si>
  <si>
    <t>C-500-21125-287554</t>
  </si>
  <si>
    <t>C-500-21158-373269</t>
  </si>
  <si>
    <t>P-500-21082-166227</t>
  </si>
  <si>
    <t>PREVIOUS EXPERIENCE AND KNOWLEDGE OF GROUNDS WORK. A WORKING KNOWLEDGE OF POWER LAWN mOWER/TRACTOR. WORKING KNOWLEDGE OF AND ABILITY TO USE HAND AND POWER TOOLS AND EQUIPMENT. RELIABLE AND PREDICTABLE ATTENDANCE. ABILITY TO DEVELOP AND MAINTAIN AWARENESS OF OCCUPATIONAL
HAZARDS AND SAFETY PRECAUTIONS; SKILLED IN FOLLOWING SAFETY PRACTICES AND RECOGNIZING HAZARDS. POSSESSION OF A VALID DRIVERS LICENSE TO DRIVE COMPANY VEHICLES. MUST BE ABLE TO DRIVE TURF VEHICLES AND MOWERS. MUST BE ABLE TO WORK WEEKENDS AND HOLIDAYS.</t>
  </si>
  <si>
    <t>C-500-21137-317313</t>
  </si>
  <si>
    <t>BLOSSOM CORPORATION</t>
  </si>
  <si>
    <t>LUCKY STAR MARKET</t>
  </si>
  <si>
    <t>ZELMA ALYSSA</t>
  </si>
  <si>
    <t>DELA CRUZ</t>
  </si>
  <si>
    <t>BLOSSOMCORP2020@OUTLOOK.COM</t>
  </si>
  <si>
    <t>P-500-21105-226236</t>
  </si>
  <si>
    <t>WORK SCHEDULE AS FOLLOWS:
8:00AM TO 5:00 PM, 8 HOURS A DAY,
AN HOUR FOR LUNCH BREAK.
MONDAY THROUGH FRIDAY, 40 HOURS PER WEEK.</t>
  </si>
  <si>
    <t>Per week exceed 40 hours, overtime rate $7.58 x1.5=$11.37 per hour</t>
  </si>
  <si>
    <t>blossomcorp2020@outlook.com</t>
  </si>
  <si>
    <t>C-500-21146-348030</t>
  </si>
  <si>
    <t>TFC CORPORATION</t>
  </si>
  <si>
    <t>AIRCONDITIONING AND REFRIGERATION REPAIR SERVICES</t>
  </si>
  <si>
    <t>PMB 1583 BOX 10005, AS PERDIDO ROAD</t>
  </si>
  <si>
    <t>TERESITA</t>
  </si>
  <si>
    <t>MANARANG</t>
  </si>
  <si>
    <t>PMB 1583 BOX 10005, AS PERIDO ROAD</t>
  </si>
  <si>
    <t>tfcgeneralconstruction@yahoo.com</t>
  </si>
  <si>
    <t>P-500-21024-029996</t>
  </si>
  <si>
    <t>Must have  working experience as Refrigeration Technician. Must know how to repair electrical and mechanical system. Knowledge in diagnosing and troubleshooting. Must know all types of refrigerant. Know how to make A/C ducting and can read electrical diagram and layout.</t>
  </si>
  <si>
    <t>C-500-21154-367950</t>
  </si>
  <si>
    <t>P-500-20280-861419</t>
  </si>
  <si>
    <t xml:space="preserve">UNDERSTANDING THE IMPLICATIONS OF NEW INFORMATION FOR BOTH CURRENT AND FUTURE PROBLEM SOLVING AND DECISION MAKING. JOB REQUIRES CAN WORK IN FLEXIBLE HOURS.
</t>
  </si>
  <si>
    <t>REQUIRED FEDERAL AND LOCAL TAX</t>
  </si>
  <si>
    <t>C-500-21106-229718</t>
  </si>
  <si>
    <t>Proficient in Microsoft office and accounting software such as Quickbooks and Great Plains.</t>
  </si>
  <si>
    <t>C-500-21110-239349</t>
  </si>
  <si>
    <t xml:space="preserve">a)Applicants must at least have a high school diploma or its equivalent.  Will consider Foreign Equivalent of High School Diploma or GED. 
(b) Applicants must have at least 6 months prior experience. 
(c) Applicant must be able to lift at least 45 lbs.
(d) Applicant must be able to work on a flexible or an early morning shift. 
(e) Must be knowledgeable in Microsoft Applications(Word, Excel)
</t>
  </si>
  <si>
    <t xml:space="preserve">CHAPTER 2 AND CHAPTER 7 TAXES(STATE AND FEDERAL TAX), SOCIAL SECURITY AND MEDICARE TAX </t>
  </si>
  <si>
    <t>C-500-21131-302211</t>
  </si>
  <si>
    <t>P-500-21072-144735</t>
  </si>
  <si>
    <t>SERVICE CLERK</t>
  </si>
  <si>
    <t>P.O. 506377</t>
  </si>
  <si>
    <t>C-500-21145-340376</t>
  </si>
  <si>
    <t>Tinian Ice &amp; Water Bottling Co.</t>
  </si>
  <si>
    <t>P.O. Box 520010</t>
  </si>
  <si>
    <t>tiwbc96952@gmail.com</t>
  </si>
  <si>
    <t>P-500-20342-940783</t>
  </si>
  <si>
    <t>Basic communication skills. 3 months work experience required.</t>
  </si>
  <si>
    <t>80 hours paid vacation leave and 40 hours paid sick leave.</t>
  </si>
  <si>
    <t>C-500-21167-401330</t>
  </si>
  <si>
    <t>Marianas Fast Food, Inc.</t>
  </si>
  <si>
    <t>KFC/Taco Bell</t>
  </si>
  <si>
    <t>P.O. Box 500167 CK, Beach Road</t>
  </si>
  <si>
    <t>Valiente</t>
  </si>
  <si>
    <t>Imelda</t>
  </si>
  <si>
    <t>Manalo</t>
  </si>
  <si>
    <t>Chief Accountant</t>
  </si>
  <si>
    <t>townhousesaipan@gmail.com</t>
  </si>
  <si>
    <t>P-500-21084-172827</t>
  </si>
  <si>
    <t>Supervisor of Food Preparation and Serving Workers</t>
  </si>
  <si>
    <t xml:space="preserve">* Must have at least 12 months work experience as Food Service Supervisor in a Fast Food Restaurant
* Must be available and dependable for flexible scheduling of work hours including holidays 
* Must have knowledge in computing total yield and portioning of uncooked food products and  costing of menu ingredients. 
* Can carry food cases weighing at least 50 lbs per case. 
* Must have a working knowledge on how to operate POS Registers. 
* Must have an in-depth knowledge of the CNMI Govt. food safety and sanitary standards. 
* Must have a current CNMI Food Handler Certificate (Note: this requirement equally applies to both U.S. workers and CW1 workers). 
</t>
  </si>
  <si>
    <t>Town House Shopping Center, Beach Road, Chalan Kanoa</t>
  </si>
  <si>
    <t>CNMI Payroll Withholding Taxes and Federal Fica Taxes</t>
  </si>
  <si>
    <t>C-500-21157-372830</t>
  </si>
  <si>
    <t>Global Sourcing LLC.</t>
  </si>
  <si>
    <t>P.O. Box 505912</t>
  </si>
  <si>
    <t>Bernardo</t>
  </si>
  <si>
    <t>Federico Jr.</t>
  </si>
  <si>
    <t>Suratos</t>
  </si>
  <si>
    <t>Managing Member</t>
  </si>
  <si>
    <t>globalsourcingllc96950@gmail.com</t>
  </si>
  <si>
    <t>P-500-21104-223131</t>
  </si>
  <si>
    <t>Commercial Cleaners</t>
  </si>
  <si>
    <t># 4 Whispering Palms, Plata Drive Chalan Kiya</t>
  </si>
  <si>
    <t>CHAPTER2, CHAPTER 7 AND FICA EMPLOYEE SHARE</t>
  </si>
  <si>
    <t>C-500-21128-298049</t>
  </si>
  <si>
    <t>CRISPINA ST.</t>
  </si>
  <si>
    <t>C-500-21160-381014</t>
  </si>
  <si>
    <t>Five Star Builders</t>
  </si>
  <si>
    <t>P-500-21106-229791</t>
  </si>
  <si>
    <t>CONSTRUCTION EQUIPMENT OPERATORS</t>
  </si>
  <si>
    <t>Must be able to work for extended hours or work days Should possess acute visual perception abilities to accur
ately judge distances. Workers must exhibit a high degree of stamina and keen mechanical abilities to excel in
this field. Basic understanding of electronics in order to operate many of the newer vehicles designed with e
lectronic control. Ability to work from construction specifications or blueprints. Ability to observe proper s
afety precautions. Ability to understand and follow verbal and written instructions. Need anywhere from a few
months to a year work experience License or certification to operate</t>
  </si>
  <si>
    <t>C-500-21131-302082</t>
  </si>
  <si>
    <t>YAN YI CORPORATION</t>
  </si>
  <si>
    <t>FENNY BEAUTY SALON</t>
  </si>
  <si>
    <t>COLE</t>
  </si>
  <si>
    <t>LIFEN</t>
  </si>
  <si>
    <t>LUAN</t>
  </si>
  <si>
    <t>yanyicorporation@gmail.com</t>
  </si>
  <si>
    <t>P-500-21077-158882</t>
  </si>
  <si>
    <t>LIFEN LUAN</t>
  </si>
  <si>
    <t>C-500-21095-195769</t>
  </si>
  <si>
    <t>Dennies E Pardo</t>
  </si>
  <si>
    <t>A+ Construction</t>
  </si>
  <si>
    <t>Chalan Pale Arnold Street Gualo Rai Tower Place Plaza</t>
  </si>
  <si>
    <t>PMB 484 PO Box 10000</t>
  </si>
  <si>
    <t>Pardo</t>
  </si>
  <si>
    <t>Dennies</t>
  </si>
  <si>
    <t>Encarnacion</t>
  </si>
  <si>
    <t>Owner and Proprietor</t>
  </si>
  <si>
    <t>aplus.construction670@gmail.com</t>
  </si>
  <si>
    <t>P-500-21048-080855</t>
  </si>
  <si>
    <t>Work Certification is required for both U.S workers and CW-1 workers</t>
  </si>
  <si>
    <t>Chalan Pale Arnold Street Gualo Rai Towe Place Plaza</t>
  </si>
  <si>
    <t>Will make all deductions from the worker's paycheck required by law such as Taxes (Chapter 2, Chapter 7, SS, &amp;Medicare) and will promptly remit to applicable Government Agencies</t>
  </si>
  <si>
    <t>C-500-21137-317343</t>
  </si>
  <si>
    <t>STEVEN BROWNSTEIN, LLC.</t>
  </si>
  <si>
    <t>THE BACKGROUND INVESTIGATOR</t>
  </si>
  <si>
    <t>PMB 1007 BOX 10001</t>
  </si>
  <si>
    <t>BROWNSTEIN</t>
  </si>
  <si>
    <t>PMB 1007 Box 10001</t>
  </si>
  <si>
    <t>stevenbrownstein670@gmail.com</t>
  </si>
  <si>
    <t>P-500-21056-103703</t>
  </si>
  <si>
    <t>INTERPRETERS AND TRANSLATORS</t>
  </si>
  <si>
    <t xml:space="preserve">GOOD ORAL AND WRITTEN COMMUNICATION SKILLS
KNOWLEDGE OF THE GENERAL SUBJECT OF THE SPEECHES THAT ARE TO BE INTERPRETED
EXTENSIVE VOCABULARY IN BOTH  LANGUAGES
ABILITY TO EXPRESS THOUGHTS CLEARLY AND CONCISELY IN BOTH LANGUAGES (CHINESE &amp; ENGLISH)
</t>
  </si>
  <si>
    <t>PAPAGO</t>
  </si>
  <si>
    <t>CNMI and Federal Tax</t>
  </si>
  <si>
    <t>findcrime@aol.com</t>
  </si>
  <si>
    <t>C-500-21109-234924</t>
  </si>
  <si>
    <t>St. Jude Renal Care Facility Inc.</t>
  </si>
  <si>
    <t>ADMIN./HR DEPT.</t>
  </si>
  <si>
    <t>hpcshc.acctng@gmail.com</t>
  </si>
  <si>
    <t>Health Technologists and Technicians, All Other</t>
  </si>
  <si>
    <t>P-500-21074-145413</t>
  </si>
  <si>
    <t>High school graduate, certified from a junior college/technical school in health care related field, attended a hemodialysis training program, must be CCHT certified by the Nephrology nursing certification commission, English language skills-proficient in spoken, written and comprehension, certification in basis cardiopulmonary resuscitation,  performs other related duties as assigned</t>
  </si>
  <si>
    <t>CNMI Taxes, Social Security</t>
  </si>
  <si>
    <t>C-500-21175-423276</t>
  </si>
  <si>
    <t>C-500-21109-234928</t>
  </si>
  <si>
    <t>ADMIN./HR. DEPT.</t>
  </si>
  <si>
    <t>P-500-21074-145439</t>
  </si>
  <si>
    <t>Must be a high school graduate or equivalent, prefer skills training in electrical, plumbing and other building trade areas.  Must have valid drivers license.</t>
  </si>
  <si>
    <t>C-500-21148-352640</t>
  </si>
  <si>
    <t xml:space="preserve">Displaying a good-natured, cooperative attitude.
Can handle complaints and accepts suggestions. 
Can work well with others. 
Can assess the value and quality of food to serve or give to the customers.
</t>
  </si>
  <si>
    <t>C-500-21109-235318</t>
  </si>
  <si>
    <t xml:space="preserve">Knowledge of principles and processes for providing customer and personal services
Knowledge of principles and methods of following safety standards and procedure in work area at all times
Maintained composure and positive attitude in fast-paced and time intensive environment
</t>
  </si>
  <si>
    <t>C-500-21132-309367</t>
  </si>
  <si>
    <t>P-500-20276-855123</t>
  </si>
  <si>
    <t>Reservation Sales Agent</t>
  </si>
  <si>
    <t>Must be able to read, write, speak Chinese language for better communication with tourist customers and China office</t>
  </si>
  <si>
    <t>C-500-21097-202948</t>
  </si>
  <si>
    <t>P-500-21013-010025</t>
  </si>
  <si>
    <t>Golden Corporation Apartment Rental</t>
  </si>
  <si>
    <t>P-500-21196-462989</t>
  </si>
  <si>
    <t>Maids and Housekeeping cleaners</t>
  </si>
  <si>
    <t>Can operate Housekeeping equipment.</t>
  </si>
  <si>
    <t>C-500-21182-439249</t>
  </si>
  <si>
    <t>ALL APPLICABLE CNMI AND FEDERAL TX DEDUCTIONS</t>
  </si>
  <si>
    <t>C-500-21160-381190</t>
  </si>
  <si>
    <t>CRIS@ROYAL-PACIFICEXPRESS.COM</t>
  </si>
  <si>
    <t>P-500-21080-162872</t>
  </si>
  <si>
    <t>MAINTENANACE AND REPAIR WORKER, GENERAL</t>
  </si>
  <si>
    <t>HIGH SCHOOL OR EQUIVALENT OF 1 YEAR YEAR EXPERIENCE . SKILLED IN ALL ASPECT OF BUILDING MAINTENANCE BASIC ELECTRICAL AND MECHANICAL BACKGROUND IS A PLUS.</t>
  </si>
  <si>
    <t>C-500-21146-344119</t>
  </si>
  <si>
    <t>GMJ'S CORPORATION</t>
  </si>
  <si>
    <t>IKKI WHOLESALE</t>
  </si>
  <si>
    <t>RTE 303 BUSINESS LOOP SAN ANTONIO VILLAGE</t>
  </si>
  <si>
    <t>PO BOX 501166</t>
  </si>
  <si>
    <t>CHAE</t>
  </si>
  <si>
    <t>SUNG KUN</t>
  </si>
  <si>
    <t>gmjscorp@gmail.com</t>
  </si>
  <si>
    <t>P-500-21075-148436</t>
  </si>
  <si>
    <t>SALES WORKERS</t>
  </si>
  <si>
    <t>Employer requires employer certification from previous employer and police clearance for US workers and CW1 workers for Sales Workers - occupation title.</t>
  </si>
  <si>
    <t>SUNGKUN</t>
  </si>
  <si>
    <t>C-500-21179-428683</t>
  </si>
  <si>
    <t>DENTAL CARE, INC.</t>
  </si>
  <si>
    <t>DENTAL CARE</t>
  </si>
  <si>
    <t>P.O. BOX 10001, PMB 807</t>
  </si>
  <si>
    <t>SUITE 103, D'TORRES BLDG. MIDDLE ROAD, GARAPAN</t>
  </si>
  <si>
    <t xml:space="preserve">THOMPSON </t>
  </si>
  <si>
    <t xml:space="preserve">SCOT </t>
  </si>
  <si>
    <t xml:space="preserve">LEDREW </t>
  </si>
  <si>
    <t>dentalcaresaipan@gmail.com</t>
  </si>
  <si>
    <t>P-500-21066-126561</t>
  </si>
  <si>
    <t>DENTAL ASSISTANT</t>
  </si>
  <si>
    <t>MUST BE OR QUALIFIED TO BE A CNMI-REGISTERED DENTAL ASSISTANT; MUST HAVE OR QUALIFIED TO OBTAIN A REGISTRATION APPROVAL FROM THE CNMI MEDICAL
BOARD.</t>
  </si>
  <si>
    <t>SUITE 103, D'TORRES BLDG. MIDDLE ROAD</t>
  </si>
  <si>
    <t xml:space="preserve">GARAPAN </t>
  </si>
  <si>
    <t>DENTALCARESAIPAN@GMAIL.COM</t>
  </si>
  <si>
    <t>C-500-21179-428620</t>
  </si>
  <si>
    <t>P-500-21047-078389</t>
  </si>
  <si>
    <t>KNOWLEDGE IN USING MEASURING DEVICES, POWER TOOLS AND TESTING EQUIPMENT SUCH AS OHMMETERS, VOLTMETERS, OSCILLOSCOPES, AMMETERS, OR TEST LAMPS</t>
  </si>
  <si>
    <t>C-500-21166-399381</t>
  </si>
  <si>
    <t>P-500-21054-094268</t>
  </si>
  <si>
    <t>Must have working experience in accounting works. Can compute financial statement, 1120, 1120F, 990T and different types of taxes. Know peachtree accounting. Prepare accounts and tax returns.</t>
  </si>
  <si>
    <t>C-500-21118-264505</t>
  </si>
  <si>
    <t>THE WATER COMPANY</t>
  </si>
  <si>
    <t>LOWER BASE, INDUSTRIAL PARK</t>
  </si>
  <si>
    <t>P-500-21085-176204</t>
  </si>
  <si>
    <t>ROUTE SALES DRIVER</t>
  </si>
  <si>
    <t>Must have a valid CNMI drivers license. Must pass and maintain a drug test certificate, the drug test certificate will be required post-hire and it will be required to be maintained continuously. Maintaining a drug test certificate will be required for both CW-1 workers and U.S/Resident workers. Must have a good command of the English language, including speaking, writing and understanding written language. Must be able to lift a minimum of 40 lbs. to shoulder level. Must be willing to work on flexible schedule as needed.</t>
  </si>
  <si>
    <t>CHALAN PALE ARNOLD ROAD, INDUSTRIAL PARK, LOWER BASE</t>
  </si>
  <si>
    <t>Applicable CNMI and Federal taxes</t>
  </si>
  <si>
    <t>C-500-21177-428402</t>
  </si>
  <si>
    <t>At least High School graduate with 3 months training and/or 6 months work experience. Can work on weekends and holidays.
Applicants either US citizen or CW-1 must provide employment certificate.</t>
  </si>
  <si>
    <t>C-500-21112-247821</t>
  </si>
  <si>
    <t>C-500-21141-332076</t>
  </si>
  <si>
    <t>C-500-21140-328346</t>
  </si>
  <si>
    <t>YOUNIS ART STUDIO, INC.</t>
  </si>
  <si>
    <t>HANDY HELP</t>
  </si>
  <si>
    <t>AMIER</t>
  </si>
  <si>
    <t>Personal Care Aides</t>
  </si>
  <si>
    <t>P-500-21112-248006</t>
  </si>
  <si>
    <t>PERSONAL CARE AIDE</t>
  </si>
  <si>
    <t>SKILLED IN GIVING CARE TO ELDERS, CONVALESCENT PATIENTS OR PEOPLE WITH DISABILITIES; SHOULD BE PHYSICALLY FIT TO PERFORM PHYSICAL ACTIVITIES THAT REQUIRE CONSIDERABLE USE OF ARMS, LEGS AND MOVING WHOLE BODY SUCH AS LIFTING, CLIMBING, STOOPING, WALKING AND HANDLING MATERIALS; CAN DRIVE AND MUST HAVE A VALID DRIVER'S LICENSE.</t>
  </si>
  <si>
    <t>www.mvariety.com</t>
  </si>
  <si>
    <t>liza.cruz@mariety.com</t>
  </si>
  <si>
    <t>C-500-21148-351933</t>
  </si>
  <si>
    <t>MEDPHARM</t>
  </si>
  <si>
    <t>CHALAN LAULAU, CHALAN PALE ARNOLD</t>
  </si>
  <si>
    <t>WILMA</t>
  </si>
  <si>
    <t>E.</t>
  </si>
  <si>
    <t>SUPREME COURT OF GUAM AND DISTRICT COURT OF GUAM</t>
  </si>
  <si>
    <t>P-500-21113-252337</t>
  </si>
  <si>
    <t>FICA TAX, FEDERAL WITHHOLDING TAX, LOCAL INCOME TAX</t>
  </si>
  <si>
    <t>RUTH.FERIL@MEDPHARMUSA.NET</t>
  </si>
  <si>
    <t>C-500-21133-309715</t>
  </si>
  <si>
    <t>Assistant  Secretary</t>
  </si>
  <si>
    <t>PMB 246 PO BOX 10003</t>
  </si>
  <si>
    <t>P-500-21085-176221</t>
  </si>
  <si>
    <t xml:space="preserve">12 month work experience can work flexible time, during weekends and holiday.
required both US workers and CW-1 Workers. </t>
  </si>
  <si>
    <t>Rose Street Beach Road</t>
  </si>
  <si>
    <t>C-500-21159-376879</t>
  </si>
  <si>
    <t>LPZ ENTERPRISES, INC.</t>
  </si>
  <si>
    <t>D &amp; A CONSTRUCTION</t>
  </si>
  <si>
    <t>CHALAN MSGR. MARTINEZ</t>
  </si>
  <si>
    <t>AMOG</t>
  </si>
  <si>
    <t>lpzenterprises@yahoo.com</t>
  </si>
  <si>
    <t>P-500-21115-256258</t>
  </si>
  <si>
    <t>C-500-21135-316648</t>
  </si>
  <si>
    <t>C-500-21112-247822</t>
  </si>
  <si>
    <t>P-500-21076-155049</t>
  </si>
  <si>
    <t>MUST BE HIGH SCHOOL GRADUATE WITH 12 MONTHS WORK EXPERIENCE</t>
  </si>
  <si>
    <t>C-500-21141-332159</t>
  </si>
  <si>
    <t>C-500-21110-239748</t>
  </si>
  <si>
    <t>C-500-21104-222254</t>
  </si>
  <si>
    <t>P-500-21076-152295</t>
  </si>
  <si>
    <t>SALES ROUTE DRIVER</t>
  </si>
  <si>
    <t>Looking for a person/applicant that represents the following qualities; poised, presentable, and confident while dealing with customers. Has good communication skills. Organized and strong time management skills. Reliable person that can drive truck and tanker truck (automatic/manual) to distribute drinking water to the stores, restaurants, residential and hotel, including ice deliveries (restaurants only). Ability to deliver bulk water overnight. Must be able to understand the weekly schedule. Must have a valid drivers license. Available to work flexible hours that may include early mornings, evenings, weekends, nights and/or holidays.</t>
  </si>
  <si>
    <t>F.I.C.A., MEDICARE &amp; CHAPTER 2 TAXES</t>
  </si>
  <si>
    <t>C-500-21113-252310</t>
  </si>
  <si>
    <t>P.O. Box 10000 PMB 1028 PPP, Saipan, MP 96950</t>
  </si>
  <si>
    <t>P-500-21085-176100</t>
  </si>
  <si>
    <t>Must have or be able to obtain a valid Food Handler Certification. Must be able to work nights, weekends, and holidays. Must be able to work during inclement weather.</t>
  </si>
  <si>
    <t>Century Hotel, Chalan Pale Arnold Road, Garapan Village</t>
  </si>
  <si>
    <t>C-500-21169-409761</t>
  </si>
  <si>
    <t>GR Construction Co. Inc.</t>
  </si>
  <si>
    <t>PO Box 10001 PMB 445</t>
  </si>
  <si>
    <t>Calma</t>
  </si>
  <si>
    <t>Rustico</t>
  </si>
  <si>
    <t>Quito</t>
  </si>
  <si>
    <t>grcons_saipan@yahoo.com</t>
  </si>
  <si>
    <t>P-500-21113-252436</t>
  </si>
  <si>
    <t>Experienced in carpentry works,plumbing and other skills pertaining to maintenance of building structure.</t>
  </si>
  <si>
    <t>None except Federal and Local Tax</t>
  </si>
  <si>
    <t>hr.grcons@gmail.com</t>
  </si>
  <si>
    <t>C-500-21174-422822</t>
  </si>
  <si>
    <t>JUN CORPORATION</t>
  </si>
  <si>
    <t>JUN HAIR</t>
  </si>
  <si>
    <t>PMB 33 BOX 10005</t>
  </si>
  <si>
    <t>SOON MI</t>
  </si>
  <si>
    <t>P-500-21147-348297</t>
  </si>
  <si>
    <t>HAIR DESIGNER</t>
  </si>
  <si>
    <t xml:space="preserve">Previous experience as a Hair Stylist or colorists. Knowledge in styling and coloring techniques. Know how to use hot irons, curlers and blow-dryers. Know how to deal with customers. </t>
  </si>
  <si>
    <t>C-500-21172-413488</t>
  </si>
  <si>
    <t>P-500-21086-179472</t>
  </si>
  <si>
    <t>Prior experience in related and beverage service and food preparations. Thorough experience with hot and cold food preparation. Can cook Korean and Chinese dishes. Good working knowledge of accepted sanitation and health codes. Ability to use slicers, mixers, grinders, and food processors, etc. Able to handle work in a fast-paced environment.</t>
  </si>
  <si>
    <t>C-500-21175-422864</t>
  </si>
  <si>
    <t>CHA CAFE &amp; BISTRO</t>
  </si>
  <si>
    <t>P.O. BOX 501961</t>
  </si>
  <si>
    <t>AUHTORIZED REPRESENTATIVE</t>
  </si>
  <si>
    <t>P.O.BOX 504324</t>
  </si>
  <si>
    <t>P-500-21111-243561</t>
  </si>
  <si>
    <t>Minimum 6 months experience in commercial baking. Must be able to work in flexible hours including weekends and holidays.</t>
  </si>
  <si>
    <t>C-500-21157-372993</t>
  </si>
  <si>
    <t>yu's llc</t>
  </si>
  <si>
    <t>da bao auto repair shop</t>
  </si>
  <si>
    <t>as perdido village</t>
  </si>
  <si>
    <t>po box 503968</t>
  </si>
  <si>
    <t>P-500-21124-283913</t>
  </si>
  <si>
    <t>office clerk, general</t>
  </si>
  <si>
    <t>Must have at least 1 year of experience as office clerk, general. With knowledge in quickbooks computer software operations is an addition. Good communication skills to face with customers.</t>
  </si>
  <si>
    <t>Ch2 &amp; Fica Taxes</t>
  </si>
  <si>
    <t>C-500-21158-373270</t>
  </si>
  <si>
    <t>P-500-20293-881463</t>
  </si>
  <si>
    <t>One to two years of Vocational training or certifications preferred. (may be required to respond to emergencies), able to lift at least 50 lbs or more, and work nights, weekends, and holidays.</t>
  </si>
  <si>
    <t>C-500-21158-373138</t>
  </si>
  <si>
    <t>P-500-20276-855101</t>
  </si>
  <si>
    <t>Have basic skills of production and processing, customer and personal service, food production. Flexible and willing to assist as needed to ensure all restaurant standards are met. Be able and willing to work in flexible shifts, days, evening, night, weekend and holidays</t>
  </si>
  <si>
    <t>C-500-21194-457936</t>
  </si>
  <si>
    <t>P-500-21157-372709</t>
  </si>
  <si>
    <t>GENERAL REPAIRS &amp; MAINTENACE</t>
  </si>
  <si>
    <t>Knowledge of machines and tools, including their designs, uses, repair, and maintenance.
Knowledge of materials, methods, and the tools involved in the construction or repair of houses and buildings.
Job requires being careful about detail and thorough in completing work tasks.
Job requires a willingness to take on responsibilities and challenges</t>
  </si>
  <si>
    <t>TENDER CARE</t>
  </si>
  <si>
    <t>C-500-21193-455601</t>
  </si>
  <si>
    <t>C-500-21174-420451</t>
  </si>
  <si>
    <t>P-500-21145-340882</t>
  </si>
  <si>
    <t>12 months of experience as a Restaurant Manager or similar role. With experience in customer service management
Extensive food and beverage knowledge
Computer literate
Will supervise, 2 cook, 1 restaurant crew</t>
  </si>
  <si>
    <t>12544 SONGSONG VILLAGE, SONGSONG</t>
  </si>
  <si>
    <t>all applicable CNMI and federal tax deductiona</t>
  </si>
  <si>
    <t>TOKYO EN RESTAURANT</t>
  </si>
  <si>
    <t>C-500-21190-452678</t>
  </si>
  <si>
    <t>P-500-21159-377164</t>
  </si>
  <si>
    <t>C-500-21180-431142</t>
  </si>
  <si>
    <t>Manpower Services/Building &amp; Cleaning Services/ General Constructi</t>
  </si>
  <si>
    <t>RM 209 Sunset Glow Bldg., San Jose Village</t>
  </si>
  <si>
    <t>P-500-21142-336107</t>
  </si>
  <si>
    <t xml:space="preserve">SKILLS
	ACTIVE LISTENING  GIVING FULL ATTENTION TO WHAT OTHER PEOPLE ARE SAYING, TAKING TIME TO UNDERSTAND THE POINTS BEING MADE, ASKING QUESTIONS
AS APPROPRIATE, AND NOT INTERRUPTING AT INAPPROPRIATE TIMES.
ABILITIES
	NEAR VISION  THE ABILITY TO SEE DETAILS AT CLOSE RANGE (WITHIN A FEW FEET OF THE OBSERVER).
	ORAL COMPREHENSION  THE ABILITY TO LISTEN TO AND UNDERSTAND INFORMATION AND IDEAS PRESENTED THROUGH SPOKEN WORDS AND SENTENCES.
	STATIC STRENGTH  THE ABILITY TO EXERT MAXIMUM MUSCLE FORCE TO LIFT, PUSH, PULL, OR CARRY OBJECTS.
	TRUNK STRENGTH  THE ABILITY TO USE YOUR ABDOMINAL AND LOWER BACK MUSCLES TO SUPPORT PART OF THE BODY REPEATEDLY OR CONTINUOUSLY OVER
TIME WITHOUT 'GIVING OUT' OR FATIGUING.
	EXTENT FLEXIBILITY  THE ABILITY TO BEND, STRETCH, TWIST, OR REACH WITH YOUR BODY, ARMS, AND/OR LEGS.
MANUAL DEXTERITY  THE ABILITY TO QUICKLY MOVE YOUR HAND, YOUR HAND TOGETHER WITH YOUR ARM, OR YOUR TWO HANDS TO GRASP, MANIPULATE, OR
ASSEMBLE OBJECTS.
</t>
  </si>
  <si>
    <t xml:space="preserve">RM 209 Sunset Glow Bldg., San Jose Village </t>
  </si>
  <si>
    <t>chap2 &amp; chap 7 / fica ss &amp; med</t>
  </si>
  <si>
    <t>scottbuildersconstruction@gmai.com</t>
  </si>
  <si>
    <t>C-500-21158-373227</t>
  </si>
  <si>
    <t>VIRGINIA S. CAMACHO</t>
  </si>
  <si>
    <t>VIRGIE'S DRESS SHOP</t>
  </si>
  <si>
    <t>P.O. BOX 7685 SVRB SAN ROQUE</t>
  </si>
  <si>
    <t>P-500-21020-022063</t>
  </si>
  <si>
    <t>TAILORS, DRESSMAKER &amp; CUSTOM SEWER</t>
  </si>
  <si>
    <t xml:space="preserve">Must be at least high school graduate with 1-year of previous work-related experience, skills, and knowledge for these occupations in order to perform the job. Must have knowledge of design techniques, tools, and principles involved in production of precision technical plans, blueprints, drawings, and models. Has knowledge of principles and processes for providing customer and personal services including customer needs assessment, meeting quality standards for services, and evaluation of customer satisfaction. Must be knowledgeable in all types of sewing machine.
</t>
  </si>
  <si>
    <t>C-500-21167-401310</t>
  </si>
  <si>
    <t>C-500-21174-420078</t>
  </si>
  <si>
    <t>MUST HAVE AN ASSOCIATES CERTIFICATE IN CONSTRUCTION MANAGEMENT/ENGINEERING OR SIMILAR FIELD WITH 3 YEARS WORK EXPERIENCE AS A CONSTRUCTION SUPERINTENDENT OR IN A SIMILAR ROLE. IN-DEPTH UNDERSTANDING OF CONSTRUCTION OPERATIONS AND PROCESSES. FAMILIARITY WITH CAD SOFTWARE. PROFICIENCY IN MS OFFICE.MUST HAVE THE ABILITY TO READ &amp; INTERPRET, WORKING DRAWINGS AND SHOP DRAWINGS.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</si>
  <si>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C-500-21195-460431</t>
  </si>
  <si>
    <t>P-500-21165-393454</t>
  </si>
  <si>
    <t>INVENTORY STOCK</t>
  </si>
  <si>
    <t>These occupations usually require a high school diploma. Employees in these occupations need 12 months of working with experienced employees.</t>
  </si>
  <si>
    <t>WITHWOLDING TAXES, SS AND MED FICA TAX</t>
  </si>
  <si>
    <t>NMI</t>
  </si>
  <si>
    <t>Mendoza</t>
  </si>
  <si>
    <t>C-500-21203-478696</t>
  </si>
  <si>
    <t>P-500-21172-413890</t>
  </si>
  <si>
    <t>METAL FABRICATOR</t>
  </si>
  <si>
    <t xml:space="preserve"> Knowledge of materials, methods, and the tools involved in the construction or repair of houses, buildings, or other structures such as highways and roads.</t>
  </si>
  <si>
    <t xml:space="preserve">TINAKTAK DRIVE </t>
  </si>
  <si>
    <t>In excess of 40 hours 1.50 x base hourly wage</t>
  </si>
  <si>
    <t>CNMI Withholding and FICA Tax</t>
  </si>
  <si>
    <t>Elena</t>
  </si>
  <si>
    <t>Elena M Yumul dba Yuman Construction</t>
  </si>
  <si>
    <t>C-500-21165-393401</t>
  </si>
  <si>
    <t xml:space="preserve">Hana International Corporation </t>
  </si>
  <si>
    <t xml:space="preserve">Grace Restaurant </t>
  </si>
  <si>
    <t>PO Box 504940</t>
  </si>
  <si>
    <t>Ada</t>
  </si>
  <si>
    <t>Henry</t>
  </si>
  <si>
    <t>Terlaje</t>
  </si>
  <si>
    <t>Beach Road, Susupe</t>
  </si>
  <si>
    <t>hanaintlspn@gmail.com</t>
  </si>
  <si>
    <t>P-500-21135-316766</t>
  </si>
  <si>
    <t>12 months work experience required as cook in a Chinese restaurant industry.</t>
  </si>
  <si>
    <t>Susupe Beach Road</t>
  </si>
  <si>
    <t>C-500-21188-447549</t>
  </si>
  <si>
    <t xml:space="preserve"> MP</t>
  </si>
  <si>
    <t>P-500-21138-321502</t>
  </si>
  <si>
    <t>CABINET MAKERS AND BENCH CARPENTERS</t>
  </si>
  <si>
    <t>At least 12 months working experience. Must have experience as Cabinet maker and bench carpenter. High school graduate or equivalent. Must be able to make designs and make accurate measurements. Know how to use hand tools and power tools. Know how to read blueprints and building plans for accurate layout. Know how to make design of cabinets.</t>
  </si>
  <si>
    <t xml:space="preserve"> BEACH ROAD</t>
  </si>
  <si>
    <t>C-500-21194-458320</t>
  </si>
  <si>
    <t>M.Y USA CORPORATION</t>
  </si>
  <si>
    <t>P-500-21161-385878</t>
  </si>
  <si>
    <t>Must be able to work non-traditional hours on weekends and holidays or overnight shifts.</t>
  </si>
  <si>
    <t>C-500-21166-397496</t>
  </si>
  <si>
    <t>P-500-21137-317299</t>
  </si>
  <si>
    <t xml:space="preserve">1 YEAR GENERAL MAINTENANCE EXPERIENCE IN REPAIRING BUILDINGS, EQUIPMENT, PLUMBING, ELECTRICAL SYSTEMS AND EXPERIENCE IN POWER OR HAND TOOLS. SKILL IN GENERAL CUSTODIAL DUTIES AND FACILITY CLEANING DUTIES. SKILL IN ROUTINE EQUIPMENT AND VEHICLE MAINTENANCE. ABLE TO WORK IN A FAST-PACED ENVIRONMENT AND MULTI-TASK EFFECTIVELY. 
MUST BE ABLE TO WORK ON FLEXIBLE HOURS INCLUDING WEEKENDS, HOLIDAYS AND NIGHT SHIFTS. MUST AGREE TO A POST- OFFER, PRE-EMPLOYMENT DRUG SCREENING TEST WHICH WILL APPLY EQUALLY TO U.S. WORKERS AND CW-1 WORKERS. </t>
  </si>
  <si>
    <t>Oasis Workforce LLC</t>
  </si>
  <si>
    <t>PO Box 504904</t>
  </si>
  <si>
    <t>Casila</t>
  </si>
  <si>
    <t>Daphne</t>
  </si>
  <si>
    <t>Perucho</t>
  </si>
  <si>
    <t xml:space="preserve">PO Box 504904 </t>
  </si>
  <si>
    <t>oasis_workforce@outlook.com</t>
  </si>
  <si>
    <t>C-500-21169-409423</t>
  </si>
  <si>
    <t>IBSS CNMI CORPORATION</t>
  </si>
  <si>
    <t>ISLAND BUSINESS SYSTEM AND SUPPLIES CNMI CORP</t>
  </si>
  <si>
    <t>PO BOX 500167</t>
  </si>
  <si>
    <t>BABAUTA</t>
  </si>
  <si>
    <t>mbabauta@ibssguam.com</t>
  </si>
  <si>
    <t>P-500-21120-273335</t>
  </si>
  <si>
    <t>ACCOUNT EXECUTIVE</t>
  </si>
  <si>
    <t>KNOWLEDGEABLE WITH MFD PRODUCTS SPECIALIZED ON CANON &amp; KONICA MINOLTA OFFICE.</t>
  </si>
  <si>
    <t>1st Floor J&amp;G Building</t>
  </si>
  <si>
    <t>Employee Payroll Taxes</t>
  </si>
  <si>
    <t>www.ibssguam.com</t>
  </si>
  <si>
    <t>C-500-21155-371942</t>
  </si>
  <si>
    <t xml:space="preserve">yu bo corporation                                                 </t>
  </si>
  <si>
    <t>yu bo tire shop</t>
  </si>
  <si>
    <t>po box 505435</t>
  </si>
  <si>
    <t>beach road san jose</t>
  </si>
  <si>
    <t>lin</t>
  </si>
  <si>
    <t>weiyu</t>
  </si>
  <si>
    <t>PO Box 505435</t>
  </si>
  <si>
    <t>yubotireshop@yahoo.com</t>
  </si>
  <si>
    <t>Tire Repairers and Changers</t>
  </si>
  <si>
    <t>P-500-21124-283980</t>
  </si>
  <si>
    <t>tire repairer and changer</t>
  </si>
  <si>
    <t>With 6 months of work experience in same field. Physically and mentally fit.</t>
  </si>
  <si>
    <t>beach road, san jose</t>
  </si>
  <si>
    <t>C-500-21160-380924</t>
  </si>
  <si>
    <t>MARIANAS BUSINESS PLAZA SOLAR, LLC</t>
  </si>
  <si>
    <t xml:space="preserve">MARIANAS BUSINESS PLAZA </t>
  </si>
  <si>
    <t>PMB 282 PO BOX 10000</t>
  </si>
  <si>
    <t>MARIANAS BUSINESS PLAZA</t>
  </si>
  <si>
    <t>saipanmbpsolar@gmail.com</t>
  </si>
  <si>
    <t>P-500-21075-148649</t>
  </si>
  <si>
    <t>CAN IDENTIFY ISSUES AND SOURCE INFORMATION TO RESOLVE PROBLEMS WITH MACHINES AND SOLAR PANEL QUICKLY. MUST BE ABLE TO PLAN AND EXECUTE ROUTINE MAINTENANCE ACTIVITIES AS WELL AS RESPONDING TO TROUBLESHOOTING REQUEST AND UNEXPECTED EQUIPMENT ISSUES. KNOWLEDGE AND SKILL TO MAINTAIN, REPLACE PARTS, ADJUST, INSTALL AND REPAIRS SOLAR PANELS, COMBINERS AND INVERTERS. KNOWLEDGEABLE IN ANALYZING SOLAR INVERTER FAULT.</t>
  </si>
  <si>
    <t>MARIANAS BUSINESS PLAZA PARKING</t>
  </si>
  <si>
    <t>CNMI tax and FICA tax</t>
  </si>
  <si>
    <t>C-500-21197-465856</t>
  </si>
  <si>
    <t>J .T.M.  Corporation</t>
  </si>
  <si>
    <t>P-500-21118-268542</t>
  </si>
  <si>
    <t>High School graduate. At least with 3 months training or/and 12 months of working experience as COOK.
Can work flexible hours during weekends and holidays.
Applicants either US citizen or CW-1 worker must provide training and/or employment certificate and unexpired food handler certificate.</t>
  </si>
  <si>
    <t xml:space="preserve">Rose Street Garapan </t>
  </si>
  <si>
    <t>Based on approved work schedules</t>
  </si>
  <si>
    <t>C-500-21162-389356</t>
  </si>
  <si>
    <t>JUN YI CORP</t>
  </si>
  <si>
    <t>NEW CHANGING MARKET</t>
  </si>
  <si>
    <t>junyicorp@gmail.com</t>
  </si>
  <si>
    <t>P-500-21097-203711</t>
  </si>
  <si>
    <t>STORE MAINTENANCE</t>
  </si>
  <si>
    <t>Have 12 months of continuous work experience in store maintenance</t>
  </si>
  <si>
    <t>C-500-21180-431419</t>
  </si>
  <si>
    <t>FREE TOWN WHOLESALE</t>
  </si>
  <si>
    <t>P.O. BOX 506021 SAN ANTONIO</t>
  </si>
  <si>
    <t>P-500-21144-336952</t>
  </si>
  <si>
    <t>Must have at least 24 months or 2-years work related experience as a maintenance and repair worker, general. 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 Must be familiar and have knowledge in using common hand tools and power tools, such as screwdrivers, saws, drills wrenches and hammers to fix, replace, or repair equipment and parts of buildings.</t>
  </si>
  <si>
    <t>kevinzhen2005@hotmail.com</t>
  </si>
  <si>
    <t>C-500-21166-397075</t>
  </si>
  <si>
    <t>At least High School graduate with 3 months on the job training/ work experience. 
Can work flexible schedules including weekends and holidays, daytime or evening.
Attention to Details. Time Management. Able to work within a group or individually.
Applicants either US citizen or CW-1 must provide school credentials and/or employment certificate.</t>
  </si>
  <si>
    <t>Based on approved working schedules</t>
  </si>
  <si>
    <t>C-500-21187-445008</t>
  </si>
  <si>
    <t>CONSTANCIA</t>
  </si>
  <si>
    <t>GODOY</t>
  </si>
  <si>
    <t>P-500-21082-166338</t>
  </si>
  <si>
    <t>TECHNICAL ABILITIES, DETAIL ORIENTED, PROBLEM SOLVING ABILITY.ABLE TO WORK QUICKLY UNDERPRESSURE. HIGH SCHOOL GRADUATE</t>
  </si>
  <si>
    <t>WITHHOLDING TAX</t>
  </si>
  <si>
    <t>UNITED PRINTERS</t>
  </si>
  <si>
    <t>TEREGEYO</t>
  </si>
  <si>
    <t>ROSELIA</t>
  </si>
  <si>
    <t>CAMBRONERO</t>
  </si>
  <si>
    <t>Office Machine Operators, Except Computer</t>
  </si>
  <si>
    <t>SILKSCREEN PRINTING OPERATOR</t>
  </si>
  <si>
    <t>First-Line Supervisors of Non-Retail Sales Workers</t>
  </si>
  <si>
    <t>FIRST LINE SUPERVISOR ON NON RETAIL SALES WORKERS</t>
  </si>
  <si>
    <t>Parts Receiving Clerk</t>
  </si>
  <si>
    <t>Joeten Motor Company, Inc.</t>
  </si>
  <si>
    <t>C-500-21214-495261</t>
  </si>
  <si>
    <t xml:space="preserve">KAN PACIFIC SAIPAN, LTD. </t>
  </si>
  <si>
    <t>OBOT AI</t>
  </si>
  <si>
    <t>RTE 30 BEACH ROAD, SOUTH GARAPAN</t>
  </si>
  <si>
    <t>HIROKO</t>
  </si>
  <si>
    <t>P.O. BOX 500527</t>
  </si>
  <si>
    <t>kanpacificspn@gmail.com</t>
  </si>
  <si>
    <t>P-500-21147-348392</t>
  </si>
  <si>
    <t>High School diploma or equivalent required. Associates degree in Business Administration is a plus. Must have two (2) years work experience in the area of clerical, office experience or in a similar field. Proficient computer skills, including Microsoft Office and Obot AI. Must have strong verbal and written communication skills in English and in Mandarin/Traditional Chinese. High degree of attention to detail. Data entry experience. Working knowledge of general office equipment. Applicant must be able to work effectively under pressure. Applicant must also be able to work on holidays and weekends when needed.</t>
  </si>
  <si>
    <t>All applicable CNMI and Federal taxes</t>
  </si>
  <si>
    <t>C-500-21193-455409</t>
  </si>
  <si>
    <t>P-500-21160-381498</t>
  </si>
  <si>
    <t>QUARTER MASTER ROAD CHALAN LAULAU VILLAGE</t>
  </si>
  <si>
    <t>SEVENTH-DAY ADVENTIST CLINIC</t>
  </si>
  <si>
    <t>CNMI WITHHOLDING TAX AND FICA EMPLOYEES SHARE</t>
  </si>
  <si>
    <t>CEO</t>
  </si>
  <si>
    <t>C-500-20195-709409</t>
  </si>
  <si>
    <t>Mariana Beach Building, 2F Toha Supermarket</t>
  </si>
  <si>
    <t>San Antonio, Beach Road</t>
  </si>
  <si>
    <t>P-500-20154-618493</t>
  </si>
  <si>
    <t>Childcare Worker</t>
  </si>
  <si>
    <t>MARIANA BEACH BUILDING, TOHA, 2ND FLOOR</t>
  </si>
  <si>
    <t xml:space="preserve">https://marianaslabor.net/jvapub_list.asp </t>
  </si>
  <si>
    <t>Cherry</t>
  </si>
  <si>
    <t>oasis.workforcellc@outlook.com</t>
  </si>
  <si>
    <t>C-500-20197-714669</t>
  </si>
  <si>
    <t>C-500-20214-747040</t>
  </si>
  <si>
    <t>BSEA INC</t>
  </si>
  <si>
    <t>BSEA SUNSPORTS</t>
  </si>
  <si>
    <t>PMB 789 P O BOX 10000</t>
  </si>
  <si>
    <t>MIDDLE ROAD GARAPAN</t>
  </si>
  <si>
    <t>IN TAEK</t>
  </si>
  <si>
    <t>PMB 789 BOX 10000</t>
  </si>
  <si>
    <t>info@b-sea.com</t>
  </si>
  <si>
    <t>P-500-20147-597433</t>
  </si>
  <si>
    <t xml:space="preserve">TOUR GUIDE </t>
  </si>
  <si>
    <t>Able to operate vehicle with drivers licence, able to communicate with customers, with at least one yer work experience as tour guide</t>
  </si>
  <si>
    <t>BACANi</t>
  </si>
  <si>
    <t>C-500-20195-709400</t>
  </si>
  <si>
    <t>TALAFOFO ROAD, CAPITOL HILL</t>
  </si>
  <si>
    <t>P. O. BOX 5232 CHRB</t>
  </si>
  <si>
    <t>CUNANAN</t>
  </si>
  <si>
    <t>JOSEFINA</t>
  </si>
  <si>
    <t>josie.kingfisher@gmail.com</t>
  </si>
  <si>
    <t>P-500-20128-549175</t>
  </si>
  <si>
    <t>COOK, RESTAURANT</t>
  </si>
  <si>
    <t>CAPABLE OF MAINTAINING SMOOTH OPERATION AT THE KITCHEN. ABILITY TO COOK JAPANESE, WESTERN, LOCAL AND OTHER DISHES STATED IN THE MENU INCLUDING PREPARATION OF SOUPS, SALADS AND SIDE DISHES.  ABILITY TO CREATE NEW MENU.</t>
  </si>
  <si>
    <t>FICA AND WITHHOLDING TAXES AS REQUIRED BY BOTH CNMI AND FEDERAL LAWS</t>
  </si>
  <si>
    <t>C-500-20268-844817</t>
  </si>
  <si>
    <t>D&amp;C CORPORATION</t>
  </si>
  <si>
    <t>PMB 257, P.O. BOX 10003, DANDAN VILLAGE</t>
  </si>
  <si>
    <t>SAMSON</t>
  </si>
  <si>
    <t>APOLINARIO</t>
  </si>
  <si>
    <t>GABRIEL</t>
  </si>
  <si>
    <t>dccorp670@gmail.com</t>
  </si>
  <si>
    <t>P-500-20149-606459</t>
  </si>
  <si>
    <t xml:space="preserve">Can compute financial statement, 1120CM and different types of taxes.  </t>
  </si>
  <si>
    <t>MAGICIENNE BAY AVENUE, DANDAN VILLAGE</t>
  </si>
  <si>
    <t>Withholding tax &amp; fica tax</t>
  </si>
  <si>
    <t>C-500-20266-837598</t>
  </si>
  <si>
    <t>Coca-Cola Beverages Micronesia Inc.</t>
  </si>
  <si>
    <t>OK</t>
  </si>
  <si>
    <t>P.O Box 500266</t>
  </si>
  <si>
    <t>P-500-20225-763636</t>
  </si>
  <si>
    <t>Please see Addendum</t>
  </si>
  <si>
    <t>C-500-20238-785469</t>
  </si>
  <si>
    <t>AFETNA CORPORATION</t>
  </si>
  <si>
    <t>AFETNA SUPERMARKET</t>
  </si>
  <si>
    <t>AFETNA'S ROAD, SAN ANTONIO</t>
  </si>
  <si>
    <t>yuns_corporation@yahoo.com</t>
  </si>
  <si>
    <t>P-500-20192-706405</t>
  </si>
  <si>
    <t>DRIVER/SALESWORKER</t>
  </si>
  <si>
    <t>DRIVERS LICENSE
FOOD HANDLER</t>
  </si>
  <si>
    <t>CNMI Withholding Tax / FICA Tax (SS and Medicare)</t>
  </si>
  <si>
    <t>C-500-20231-773641</t>
  </si>
  <si>
    <t xml:space="preserve">STERLING CORPORATION </t>
  </si>
  <si>
    <t>LAGOON SPA, VERDE SPA , DYNAMIC SHIATSU</t>
  </si>
  <si>
    <t>P-500-20200-722773</t>
  </si>
  <si>
    <t xml:space="preserve"> MASSAGE THERAPIST need to be good with their hands, they also need some knowledge of the human body and an ability to build a strong clientele. A massage therapist also needs to meet specific certification requirements in order to practice. 2 years experience . High School Graduate</t>
  </si>
  <si>
    <t>CORAL TREE AVENUE, GARAPAN</t>
  </si>
  <si>
    <t>WORKERSCOMPENSATION COMPANY PROVIDED</t>
  </si>
  <si>
    <t>C-500-20217-749435</t>
  </si>
  <si>
    <t>Marfega Trading Co., Inc.</t>
  </si>
  <si>
    <t>Islander Rent A Car/ASKS Fashion/eCenter</t>
  </si>
  <si>
    <t>Airport Road Dandan Village</t>
  </si>
  <si>
    <t>P-500-20127-545023</t>
  </si>
  <si>
    <t xml:space="preserve">Bachelor's education requirement must be Bachelor's Degree BS in Accounting, Finance or Management.  With Certifications of employment to be applied equally to both U.S. Workers and CW-1 workers.  </t>
  </si>
  <si>
    <t>Airport Road Dandan</t>
  </si>
  <si>
    <t>www.islanderrentacar.com</t>
  </si>
  <si>
    <t>MARFEGA TRADING CO., INC.</t>
  </si>
  <si>
    <t>C-500-20248-805478</t>
  </si>
  <si>
    <t>C-500-20206-733261</t>
  </si>
  <si>
    <t>P-500-20167-652216</t>
  </si>
  <si>
    <t>General and Operations Manager</t>
  </si>
  <si>
    <t>Should possess management skills include instruction and development of employees and enforcing policies, ensures the adequacy of supplies, inventory, equipment and other necessary items to conduct business tasks  expertise in delegating tasks and review calendars and schedules kept by them or their assistants.</t>
  </si>
  <si>
    <t>C-500-20303-891210</t>
  </si>
  <si>
    <t>Guangdong Development Co., Ltd</t>
  </si>
  <si>
    <t>Guangdong Hardware</t>
  </si>
  <si>
    <t>Guangdong Building, Msgr. Martinez Road</t>
  </si>
  <si>
    <t>P.O. BOX 501640, As Lito Village</t>
  </si>
  <si>
    <t>Dong</t>
  </si>
  <si>
    <t>Acting Office Representative</t>
  </si>
  <si>
    <t>guangdong_hardware@163.com</t>
  </si>
  <si>
    <t>P-500-20265-835431</t>
  </si>
  <si>
    <t>Staff Canteen Cook</t>
  </si>
  <si>
    <t>3 months of working experience as a cook. Experience in using cutting tools and cookware. Knowledge of various cooking procedures and methods. Ability to follow all sanitation procedures.  Active Listening and Oral Comprehension. Knowledge of cooking Chinese style fast food will be an advantage.</t>
  </si>
  <si>
    <t>All CNMI and Federal Income Taxes.</t>
  </si>
  <si>
    <t>C-500-20231-773692</t>
  </si>
  <si>
    <t>DelMundo</t>
  </si>
  <si>
    <t>P-500-20200-722789</t>
  </si>
  <si>
    <t xml:space="preserve">Maids and Housekeeping Cleaners </t>
  </si>
  <si>
    <t>REQUIRES HIGH SCHOOL/GED OR EQUIVALENT.  SOME PREVIOUS WORK-RELATED SKILLS, KNOWLEDGE OR EXPERIENCE NEEDED. MUST BE ABLE TO WORK NIGHT, WEEKEND, AND HOLIDAYS. MUST BE ABLE TO WALK, STAND, LIFT, AND CARRY OBJECTS. MUST BE ABLE TO WORK UNDER PRESSURE AND DURING INCLEMENT WEATHER.</t>
  </si>
  <si>
    <t>C-500-20198-718022</t>
  </si>
  <si>
    <t>HYACINTH CORPORATION</t>
  </si>
  <si>
    <t>PO BOX 502951 SAN ANTONIO</t>
  </si>
  <si>
    <t>SUGASTE</t>
  </si>
  <si>
    <t>MONICA</t>
  </si>
  <si>
    <t>OBMERGA</t>
  </si>
  <si>
    <t>PO BOX 502951</t>
  </si>
  <si>
    <t>hyacinthcorp.saipan@gmail.com</t>
  </si>
  <si>
    <t>P-500-20163-644480</t>
  </si>
  <si>
    <t xml:space="preserve">Knowledge of office management principles and practices.
Knowledge of standard practices in area of assignme
nt.
Knowledge of supervisory principles, practices and techniques.
Skill in both verbal and written commun
ication. </t>
  </si>
  <si>
    <t>San Antonio Village</t>
  </si>
  <si>
    <t>hyacinth corporation</t>
  </si>
  <si>
    <t>C-500-20225-763758</t>
  </si>
  <si>
    <t>P-500-20186-695341</t>
  </si>
  <si>
    <t>Captain Guest Service Agent - Food &amp; Beverage</t>
  </si>
  <si>
    <t xml:space="preserve">High School Diploma / GED.  One (1) year guest serving experience in Food &amp; Beverage in a 4-star or 5-star hotel environment or well-known property.  Excellent product knowledge of International cuisines and beverages.  Preferably able to speak, read and write in Chinese, Korean, or Japanese in order to deal with guests and internal staff from Asian countries.  Be computer and POS software literate.  Ability to lift and carry up to (50) pounds at a time  Ability to work in an environment where pipe, cigar, and cigarette smoking is permitted  Ability to multi-task.  Ability to work a flexible schedule.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</si>
  <si>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C-500-20217-749579</t>
  </si>
  <si>
    <t>ALPEX SAIPAN, INC.</t>
  </si>
  <si>
    <t>ALPEX GIFT SHOP/ALPEX SAIPAN WHOLESALE</t>
  </si>
  <si>
    <t>SAN ANTONIO STREET SAN ANTONIO VILLAGE CORNER GATDAS AVENUE</t>
  </si>
  <si>
    <t>alpexsaipan@pticom.com</t>
  </si>
  <si>
    <t>P-500-20123-536695</t>
  </si>
  <si>
    <t>FIRST LINE SUPERVISOR OF RETAIL SALES WORKER</t>
  </si>
  <si>
    <t xml:space="preserve">Proficient in Quickbooks/Peachtree Software.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of principles and method for showing, promoting, and selling products or services. This knowledge includes marketing strategy and tactics product demonstration, sales techniques, and sales control systems.     
</t>
  </si>
  <si>
    <t>C-500-20275-852641</t>
  </si>
  <si>
    <t>P-500-20244-795208</t>
  </si>
  <si>
    <t>STRONG ANALYTICAL SKILLS. ABLE TO WORK UNDER PRESSURE AND MINIMUM SUPERVISION. KNOWLEDGEABLE IN ACCOUNTING SOFTWARE PREFERABLE ACCOUNT EDGE PRO.</t>
  </si>
  <si>
    <t>C-500-20256-819479</t>
  </si>
  <si>
    <t>YUMIKO CORPORATION</t>
  </si>
  <si>
    <t>YUICHIRO'S PRINTING DESIGN</t>
  </si>
  <si>
    <t>P.O. BOX 505936</t>
  </si>
  <si>
    <t>LOWER NAVY HILL/ASLITO</t>
  </si>
  <si>
    <t>N A</t>
  </si>
  <si>
    <t>YAGI</t>
  </si>
  <si>
    <t>ELVIRA</t>
  </si>
  <si>
    <t>PO BOX 505936</t>
  </si>
  <si>
    <t>yumikocorp@gmail.com</t>
  </si>
  <si>
    <t>Print Binding and Finishing Workers</t>
  </si>
  <si>
    <t>P-500-20224-761320</t>
  </si>
  <si>
    <t>PRINT BINDING AND FINISHING WORKERS</t>
  </si>
  <si>
    <t xml:space="preserve">Operation Monitoring -  Watching gauges, dials, or other indicators to make sure a machine is working properly.
Critical Thinking - Using logic and reasoning to identify the strengths and weaknesses of alternative solutions, conclusions or approaches to problems.
Judgment and Decision Making  Considering the relative costs and benefits of potential actions to choose the most appropriate one.
Reading Comprehension  Understanding written sentences and paragraphs in work related documents
</t>
  </si>
  <si>
    <t>All CNMI and Federal Payroll Taxes applicable</t>
  </si>
  <si>
    <t>C-500-20304-892365</t>
  </si>
  <si>
    <t>Coca Cola Beverage Co. (Micronesia) Inc.</t>
  </si>
  <si>
    <t>Lot 1774-1 Chalan Pale Arnold Chalan Laulau</t>
  </si>
  <si>
    <t>PO Box 500266</t>
  </si>
  <si>
    <t>P-500-20269-845036</t>
  </si>
  <si>
    <t>Air Condition and Refrigeration Mechanic</t>
  </si>
  <si>
    <t>ASSOCIATE DEGREE OR VOCATIONAL COURSE IN AIR CONDITIONING AND REFRIGERATION, PREFERABLY WITH EPA CERTIFICATE AND VALID CNMI DRIVERS LICENSE</t>
  </si>
  <si>
    <t>C-500-20218-751964</t>
  </si>
  <si>
    <t>WHT, FICA Tax, Housing is provided and offered at no cost and optional to workers.</t>
  </si>
  <si>
    <t>C-500-20329-925384</t>
  </si>
  <si>
    <t>KINGFISHER CORPORATION</t>
  </si>
  <si>
    <t>KINGFISHER GOLF LINKS</t>
  </si>
  <si>
    <t>P-500-20289-878692</t>
  </si>
  <si>
    <t>CAPABLE OF MAINTAINING SMOOTH OPERATION AT THE KITCHEN. ABILITY TO COOK AND PLATE JAPANESE, WESTERN AND LOCAL DISHES STATED IN THE MENU INCLUDING PREPARATION OF SOUPS, SALADS AND SIDE DISHES.  ABILITY TO CREATE NEW MENU &amp; MONITOR FOOD INVENTORY FOR REPLENISHMENT.</t>
  </si>
  <si>
    <t xml:space="preserve"> - N O N E -</t>
  </si>
  <si>
    <t>FICA &amp; WITHHOLDING TAXES AS REQUIRED BY BOTH CNMI &amp; FEDERAL LAWS</t>
  </si>
  <si>
    <t>C-500-20325-921215</t>
  </si>
  <si>
    <t>AETNA'S ROAD, SAN ANTONIO</t>
  </si>
  <si>
    <t>P-500-20287-876474</t>
  </si>
  <si>
    <t>DRIVER/SALES WORKERS</t>
  </si>
  <si>
    <t>C-500-20342-939534</t>
  </si>
  <si>
    <t xml:space="preserve">TRI ENTERPRISES, INC. </t>
  </si>
  <si>
    <t>P-500-20277-856714</t>
  </si>
  <si>
    <t>PT/PHYSICAL THERAPIST ASSISTANT LICENSE</t>
  </si>
  <si>
    <t>C-500-20275-852663</t>
  </si>
  <si>
    <t>C-500-20233-778182</t>
  </si>
  <si>
    <t xml:space="preserve">SALTY SAIPAN CORPORATION </t>
  </si>
  <si>
    <t>SUHETA PLACE, ISLA DRIVE NAVY HILL</t>
  </si>
  <si>
    <t>PMB 731 BOX 10001</t>
  </si>
  <si>
    <t xml:space="preserve">SONG </t>
  </si>
  <si>
    <t>KYOUNG MIN</t>
  </si>
  <si>
    <t>SUHETA PLACE, ISLA DRIVE, NAVY HILL</t>
  </si>
  <si>
    <t>herenuisong@gmail.com</t>
  </si>
  <si>
    <t>P-500-20183-688526</t>
  </si>
  <si>
    <t>BUILDING CUSTODIAN</t>
  </si>
  <si>
    <t>HERENUISONG@GMAIL.COM</t>
  </si>
  <si>
    <t>C-500-20275-852647</t>
  </si>
  <si>
    <t>fica &amp; cnmi tax</t>
  </si>
  <si>
    <t>C-500-20342-939563</t>
  </si>
  <si>
    <t>P.O BOX 501160</t>
  </si>
  <si>
    <t>P-500-20308-895888</t>
  </si>
  <si>
    <t>EXCELLENT IN MATHEMATICAL AND COMMUNICATION SKILLS.
	ABILITY TO MAINTAIN HIGHLY CONFIDENTIAL NATURE OF ACCOUNTING WORKS AND POSSESS PROFESSIONALISM WITH GOOD MANNERS AND RIGHT CONDUCT.
	ABILITY TO OPERATE SAGE AND PEACHTREE ACCOUNTING SOFTWARE, AND OTHER ACCOUNTING AS REQUIRED.
	ABILITY TO DISCIPLINE, TRAIN AND SUPERVISE SUBORDINATES.
	COMPUTER LITERATE.
	ABILITY TO WORK UNDER PRESSURE AND MANAGE AND MEET DEADLINES.
	UNDERSTAND AND KNOWLEDGEABLE ABOUT FEDERAL AND LOCAL REQUIRED TAXES.
	WILLING TO WORK IN FLEXIBLE SHIFTS, DAYS, EVENING, WEEKENDS AND HOLIDAYS</t>
  </si>
  <si>
    <t xml:space="preserve">AS GONNO ROAD, AGIGAN POINT </t>
  </si>
  <si>
    <t xml:space="preserve">Federal Deductions and Other Tax Regulations as required by law. </t>
  </si>
  <si>
    <t>C-500-20198-717660</t>
  </si>
  <si>
    <t>NIIZEKI INTERNATIONAL SAIPAN CO., LTD</t>
  </si>
  <si>
    <t>MONTILLA</t>
  </si>
  <si>
    <t>CHRISTYLYN</t>
  </si>
  <si>
    <t>GOMEZ</t>
  </si>
  <si>
    <t>CONTROLLER</t>
  </si>
  <si>
    <t>P-500-20129-553451</t>
  </si>
  <si>
    <t xml:space="preserve">12 MONTHS EXPERIENCE IS REQUIRED IN THIS POSITION. MUST HAVE KNOWLEDGE OF THE METHODOLOGY OF BUFFING AND WAXING, CARPET SHAMPOOING, NOT
ONLY THE PROCEDURE BUT MUST KNOW WHAT CHEMICALS TO USE. MUST HAVE EXPERIENCE IN PREPARING CLEANING SOLUTIONS, SUCH AS MIXING WATER AND
DETERGENTS OR ACIDS IN CONTAINERS ACCORDING TO SPECIFICATIONS. KNOWS HOW TO USE ALL CLEANING EQUIPMENT E.G. VACUUM CLEANER, BUFFER,
SWEEPER, BROOM, ETC. KNOWLEDGE OF CLEANING SUPPLIES AND CLEANING AGENTS. KNOWLEDGE ON SAFETY AND PRECAUTION, E.G. CAUTION SIGNS, IS A PLUS. </t>
  </si>
  <si>
    <t>C-500-20238-785246</t>
  </si>
  <si>
    <t>DONG A WHOLESALE &amp; HANA TRADING</t>
  </si>
  <si>
    <t>LOWER BASE PUERTO RICO VILLAGE</t>
  </si>
  <si>
    <t>P-500-20204-728305</t>
  </si>
  <si>
    <t>Must have knowledge in Quickbooks and accounting software and must be computer literate.</t>
  </si>
  <si>
    <t>DONG A CORP.</t>
  </si>
  <si>
    <t>C-500-20317-909408</t>
  </si>
  <si>
    <t>PACIFIC BIOMEDICAL SERVICES, INC.</t>
  </si>
  <si>
    <t>PBSI</t>
  </si>
  <si>
    <t>MMS COMM. BLDG. STE 101, CHALAN PALE ARNOLD, CHALAN LAULAU</t>
  </si>
  <si>
    <t>P.O. BOX 502478</t>
  </si>
  <si>
    <t>BENAVENTE</t>
  </si>
  <si>
    <t>ESTANISLAO</t>
  </si>
  <si>
    <t>KOGURE</t>
  </si>
  <si>
    <t>MMS COMM BLDG. STE 101 CHALAN PALE ARNOLD RD., CHALAN LAULAU</t>
  </si>
  <si>
    <t>ekb@pacbiomed.com</t>
  </si>
  <si>
    <t>P-500-20259-823075</t>
  </si>
  <si>
    <t>MEDICAL EQUIPMENT REPAIRER</t>
  </si>
  <si>
    <t>The position requires working in the acute health care environment to assist in maintaining and repairing wide variety of systems, life safety systems and general biomedical/ dental equipments.  Preferably had 24 months of work experience as Medical Equipment Repairer and must be able  to work under close supervision of biomedical service engineer and posses knowledge of electronics or electricity.  Minimum two year degree in Electronics or Electricity.  Willing to work on flexible schedule. The qualifications, knowledge, skills and abilities applies equally to ALL applicants foreign and U.S. workers.</t>
  </si>
  <si>
    <t>MMS COMM. BLDG. STE 101,CHALAN PALE ARNOLD RD, CHALAN LAULAU</t>
  </si>
  <si>
    <t>Fuel allowance of $200.00 per month.</t>
  </si>
  <si>
    <t>C-500-20310-899675</t>
  </si>
  <si>
    <t>C-500-20332-929624</t>
  </si>
  <si>
    <t xml:space="preserve">CUSTOMER SERVICING SKILLS TO BUILD COMFORTABLE RELATIONSHIPS WITH CLIENTS, LISTENING CAREFULLY TO THEIR REQUESTS OR CONCERNS.
HAND-EYE COORDINATION IS NEEDED TO SAFELY HANDLE SMALL, SHARP COSMETIC TOOLS AND SMOOTHLY APPLY MAKEUP AND POLISH.
</t>
  </si>
  <si>
    <t>All applicable CNMI and Federal tax deductions</t>
  </si>
  <si>
    <t>C-500-21020-024216</t>
  </si>
  <si>
    <t>DRIVER LICENSE, MOBILE HEAVY EQUIPMENT TRAINING/JOB CERTIFICATION</t>
  </si>
  <si>
    <t>FICA, FEDERAL CHAPTER 7 &amp; CNMI CHAPTER 2 AND 401K</t>
  </si>
  <si>
    <t>C-500-21005-994261</t>
  </si>
  <si>
    <t>C-500-20345-951559</t>
  </si>
  <si>
    <t>GOLD RIBBON ENTERPRISES, INC.</t>
  </si>
  <si>
    <t>GOLD RIBBON BAKESHOP &amp; RESTAURANT</t>
  </si>
  <si>
    <t>P.O. BOX 505623 CHALAN PIAO VILLAGE</t>
  </si>
  <si>
    <t>ROXANNE</t>
  </si>
  <si>
    <t>ARANDA</t>
  </si>
  <si>
    <t>goldribbonbakeshop@gmail.com</t>
  </si>
  <si>
    <t>P-500-20322-914897</t>
  </si>
  <si>
    <t>AFETNA BEACH ROAD, CHALAN PIAO VILLAGE</t>
  </si>
  <si>
    <t>Withholding Tax and FICA Taxes</t>
  </si>
  <si>
    <t>C-500-20356-971709</t>
  </si>
  <si>
    <t>MARIANAS S ECURITY CORPORATION</t>
  </si>
  <si>
    <t>P.O.BOX 500438</t>
  </si>
  <si>
    <t>APRIL</t>
  </si>
  <si>
    <t>JAMBALOS</t>
  </si>
  <si>
    <t>MANAGING CONSULTANT</t>
  </si>
  <si>
    <t>P.O. BOX 500438</t>
  </si>
  <si>
    <t>ROONG LN#1 SAN JOSE</t>
  </si>
  <si>
    <t>office@marianassecurity.com</t>
  </si>
  <si>
    <t>P-500-20325-921252</t>
  </si>
  <si>
    <t>MONITORING OFFICER</t>
  </si>
  <si>
    <t>Video surveillance Certification requirement is applied equally to both the U.S workers and foreign workers, Attention to Detail, Ability to multitask and work independently, Familiar with surveillance equipment and communication equipment such as hand two way radio and cellphone.</t>
  </si>
  <si>
    <t>JOETEN SUPERSTORE BLDG.,ROON LN#1, SAN JOSE</t>
  </si>
  <si>
    <t>CNMI TAXES AND FICA</t>
  </si>
  <si>
    <t>C-500-20316-907592</t>
  </si>
  <si>
    <t>SAIPAN MARIANAS CORPORATION</t>
  </si>
  <si>
    <t>RTE 309 CORNER TALAYA AVE</t>
  </si>
  <si>
    <t>ADLAWAN</t>
  </si>
  <si>
    <t>CLARISSA</t>
  </si>
  <si>
    <t>BROSAS</t>
  </si>
  <si>
    <t>V-PRESIDENT</t>
  </si>
  <si>
    <t>TASI HOMES</t>
  </si>
  <si>
    <t>spnmarianas.corp@gmail.com</t>
  </si>
  <si>
    <t>P-500-20283-874525</t>
  </si>
  <si>
    <t xml:space="preserve">* Can lift 10lbs of the object and should be physically fit.
* Knows how to operate various cleaning equipment such as vacuum cleaner, blower, floor polishers, and any other cleaning tools.  
</t>
  </si>
  <si>
    <t>C-500-20330-927508</t>
  </si>
  <si>
    <t xml:space="preserve">PO BOX 5006 CHRB </t>
  </si>
  <si>
    <t>MAILMAN &amp; KARA,LLC.</t>
  </si>
  <si>
    <t>Nursery Workers</t>
  </si>
  <si>
    <t>P-500-20295-883772</t>
  </si>
  <si>
    <t>NURSERY WORKER</t>
  </si>
  <si>
    <t>-U.S. and Foreign workers must be physically fit and capable of performing physically demanding tasks all day, outside, in all kinds of weather and work environments, including hot, wet, windy, uneven terrain and noise. Skills and tasks include, but are n</t>
  </si>
  <si>
    <t xml:space="preserve">SAVANNAH ROAD WIRELESS, CAPITOL HILL </t>
  </si>
  <si>
    <t>C-500-20326-922999</t>
  </si>
  <si>
    <t>UFA STREET</t>
  </si>
  <si>
    <t>PO Box 502656</t>
  </si>
  <si>
    <t>P-500-20291-881035</t>
  </si>
  <si>
    <t>C-500-20309-897602</t>
  </si>
  <si>
    <t>P-500-20278-857192</t>
  </si>
  <si>
    <t>Concrete Finisher</t>
  </si>
  <si>
    <t>MUST HAVE NECESSARY PHYSICAL STAMINA, ABLE TO WORK FOR EXTENDED HOURS, ABLE TO WORK WITH POWERED TOOLS, AND
UNDERSTAND AND IMPLEMENT BUILDING, FIRE AND OSHA SAFETY REQUIREMENTS
ETA</t>
  </si>
  <si>
    <t>C-500-20330-927351</t>
  </si>
  <si>
    <t>TOWN INCORPORATED</t>
  </si>
  <si>
    <t>HOME AND PLUS DEPARTMENT STORE</t>
  </si>
  <si>
    <t>townincorporated@gmail.com</t>
  </si>
  <si>
    <t>P-500-20287-876456</t>
  </si>
  <si>
    <t xml:space="preserve">STOCK CLERKS AND SALES FLOOR </t>
  </si>
  <si>
    <t>Driver's license
Must be knowledgeable in retail and wholesale industry</t>
  </si>
  <si>
    <t>CNMI Witholding Tax/FICA Tax (SS and Medicare)</t>
  </si>
  <si>
    <t>C-500-21005-994404</t>
  </si>
  <si>
    <t>P-500-20321-913241</t>
  </si>
  <si>
    <t>Must have at least 12 months of experience.</t>
  </si>
  <si>
    <t>Federal and Local Tax, 50% Health Insurance Premium</t>
  </si>
  <si>
    <t>C-500-20309-897768</t>
  </si>
  <si>
    <t>C-500-21021-024617</t>
  </si>
  <si>
    <t>P-500-20342-939577</t>
  </si>
  <si>
    <t>Monitoring  Monitoring/Assessing performance of yourself, other individuals, or organizations to make improvements or take corrective action.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Coordination  Adjusting actions in relation to others' actions.
Reading Comprehension  Understanding written sentences and paragraphs in work related documents.
Speaking  Talking to others to convey information effectively.
Judgment and Decision Making  Considering the relative costs and benefits of potential actions to choose the most appropriate one.
Quality Control Analysis  Conducting tests and inspections of products, services, or processes to evaluate quality or performance.
Time Management  Managing one's own time and the time of others.
Active Learning  Understanding the implications of new information for both current and future problem-solving and decision-making.
Operation Monitoring  Watching gauges, dials, or other indicators to make sure a machine is working properly.
Service Orientation  Actively looking for ways to help people.
Social Perceptiveness  Being aware of others' reactions and understanding why they react as they do.
Complex Problem Solving  Identifying complex problems and reviewing related information to develop and evaluate options and implement solutions.
Learning Strategies  Selecting and using training/instructional methods and procedures appropriate for the situation when learning or teaching new things.</t>
  </si>
  <si>
    <t>C-500-21040-064151</t>
  </si>
  <si>
    <t>Taro Sue Corporation</t>
  </si>
  <si>
    <t>Taro Sue Store</t>
  </si>
  <si>
    <t>PO Box 502745</t>
  </si>
  <si>
    <t>CHALAN PALE ARNOLD RD CORNER COMMONWEALTH DRIVE CHINATOWN</t>
  </si>
  <si>
    <t>Silva</t>
  </si>
  <si>
    <t>Assistant Manager</t>
  </si>
  <si>
    <t>CHALAN PALE ARNOL RD COR COMMONWEALTH DR CHINA TOWN</t>
  </si>
  <si>
    <t>tarosuesaipan@gmail.com</t>
  </si>
  <si>
    <t>P-500-20347-955602</t>
  </si>
  <si>
    <t>Ability to work efficiently and keep calm.  Ability to work well in a team. Have a good communication skill. Can follow instructions. Ability to work shifts, over weekends and on holidays as required.</t>
  </si>
  <si>
    <t>C-500-21009-004248</t>
  </si>
  <si>
    <t>2nd Flr Yumul Bldg 2 Msgr Guerrero Rd Chalan Kiya</t>
  </si>
  <si>
    <t>P-500-20345-948222</t>
  </si>
  <si>
    <t>OFFICE SUPERVISOR</t>
  </si>
  <si>
    <t xml:space="preserve">KNOWLEDGE IN COMPUTER SYSTEM  AND ELECTRONICS SUCH AS PEECHTREE,ROCK SOLID ,MICROSOFT,ECEL,WORD,ACCESS, POWER POINT,DATA BASE AND COMPUTER SYSTEM,KNOWLEDGE OF BUSIENSS MANAGEMENT INVOLVE IN STRATEGIC PLANNING ,HUMAN RESOURCES ,LEADERSHIP TECHNIQUE,PRODUCTION METHOD.GOOD IN CUSTOMER AND PERSONAL SERVICE,ABILITY IN ORAL COMPREHENSION AND EXPRESSION AND WRITTEN COMPREHENSION WITH EMPLOYMENT CERTIFICATE AS OFFICE SUPERVISOR.BOTH APPLIED  TO  US WORKER  AND CW-1 WORKERS. </t>
  </si>
  <si>
    <t>Workmens compensation</t>
  </si>
  <si>
    <t>All CNMI and US income taxes required</t>
  </si>
  <si>
    <t>C-500-21075-149088</t>
  </si>
  <si>
    <t xml:space="preserve">EXCELLENT CUSTOMER SERVICING SKILLS TO BUILD COMFORTABLE RELATIONSHIPS WITH CLIENTS, LISTENING CAREFULLY TO THEIR REQUESTS OR CONCERNS.
EXCELLENT HAND-EYE COORDINATION IS NEEDED TO SAFELY HANDLE SMALL, SHARP COSMETIC TOOLS AND SMOOTHLY APPLY MAKEUP AND POLISH
ABLE TO SPEND HOURS ON THEIR FEET.
ADAPTABLE </t>
  </si>
  <si>
    <t>all applicable cnmi and federal tax deductions</t>
  </si>
  <si>
    <t>taijeron</t>
  </si>
  <si>
    <t>jamika</t>
  </si>
  <si>
    <t>r</t>
  </si>
  <si>
    <t>salt  &amp; barber llc</t>
  </si>
  <si>
    <t>C-500-21092-192328</t>
  </si>
  <si>
    <t>C-500-21102-214838</t>
  </si>
  <si>
    <t>PALM GARDEN, INC.</t>
  </si>
  <si>
    <t>TOUR</t>
  </si>
  <si>
    <t>AFETNA RD ADVANCE STORE IN SAN ANTONIO</t>
  </si>
  <si>
    <t>palmgarden9999@gmail.com</t>
  </si>
  <si>
    <t>P-500-21062-118398</t>
  </si>
  <si>
    <t>24 MONTHS EXPERIENCE IN TOUR GUIDING, ABLE TO COMMUNICATE in ENGLISH AND CHINESE AND WORK FLEXIBLE TIME</t>
  </si>
  <si>
    <t>C-500-21071-141471</t>
  </si>
  <si>
    <t>Ken Aqua Hotel &amp; Resort, Inc.</t>
  </si>
  <si>
    <t>Aqua Resort Club, Saipan</t>
  </si>
  <si>
    <t>PO Box 500009 Achugao</t>
  </si>
  <si>
    <t>Mafnas</t>
  </si>
  <si>
    <t>Sachiko</t>
  </si>
  <si>
    <t>Acting General Manager</t>
  </si>
  <si>
    <t>sachiko@aquaresortsaipan.com</t>
  </si>
  <si>
    <t>P-500-21034-050905</t>
  </si>
  <si>
    <t>Sous Chef</t>
  </si>
  <si>
    <t>Food Handler Certificate is required</t>
  </si>
  <si>
    <t>FICA, Medicare and Withholding Tax</t>
  </si>
  <si>
    <t>hradmin@aquaresortsaipan.com</t>
  </si>
  <si>
    <t>www.aquaresortsaipan.com</t>
  </si>
  <si>
    <t>C-500-21097-202947</t>
  </si>
  <si>
    <t>C-500-21082-166209</t>
  </si>
  <si>
    <t>C-500-21104-222332</t>
  </si>
  <si>
    <t>P-500-21075-148637</t>
  </si>
  <si>
    <t>OPERATING ENGINEERS &amp; OTHER CONSTRUCTION EQUIPMENT OPERATOR</t>
  </si>
  <si>
    <t>MUST HAVE KNOWLEDGE OF TROUBLESHOOTING AND ABLE TO DIAGNOSE PROBLEM OR MALFUNCTION AND MAKE REPAIRS AS NECESSARY. MUST BE ABLE TO PASS
OPERATOR CERTIFICATION QUALIFICATION IF NEEDED AND TRADE TEST TO CHECK SKILLS AND QUALIFICATIONS REQUIRED.</t>
  </si>
  <si>
    <t>C-500-21097-202646</t>
  </si>
  <si>
    <t>INTER PACIFIC CORPORATION</t>
  </si>
  <si>
    <t>INTER-KAM INSURANCE AGENCY</t>
  </si>
  <si>
    <t>P.O. BOX 503397 CHALAN PIAO, ACROSS MOBIL STATION</t>
  </si>
  <si>
    <t>ROOM 1, 2ND FLOOR INTERNATIONAL BUILDING</t>
  </si>
  <si>
    <t>JIN SIK</t>
  </si>
  <si>
    <t>PRESIDENT &amp; GENERAL MANAGER</t>
  </si>
  <si>
    <t>P.O. BOX 503397, CHALAN PIAO ACROSS MOBIL STATION</t>
  </si>
  <si>
    <t>interkam@pticom.com</t>
  </si>
  <si>
    <t>P-500-21068-130209</t>
  </si>
  <si>
    <t>Bachelors degree in accounting with minimum 4 years experiences in overall accounting function of a company. Able to work individually without direct supervision and can work under pressure and must be able to meet work deadlines whenever required. Computer literate with special knowledge in using Peach Tree, Quick Books, Excel and Microsoft office software. Knowledgeable in preparation of all various taxes returns applicable to CNMI and Federal taxes.</t>
  </si>
  <si>
    <t>P.O. BOX 503397 CHALAN PIAO ACROSS MOBIL STATION</t>
  </si>
  <si>
    <t>CNMI Withholding Taxes  and FICA Taxes</t>
  </si>
  <si>
    <t>C-500-21111-244216</t>
  </si>
  <si>
    <t xml:space="preserve">At least two year of experience or progressive experience. Preferably knows how to speak, read and write in Japanese language and can communicate well with the company business
head accountant, client's officers and owners. Must be able to work under pressure and willing to work flexible hours including weekends if necessary.
Must be able to use Quickbooks / Peach Tree and other accounting software. Must be excellent to use Power Point,
Excel and MS Word.
</t>
  </si>
  <si>
    <t>Plumeria Street Garapan Saipan  First Floor MEI Building</t>
  </si>
  <si>
    <t>Marianaslabor.net</t>
  </si>
  <si>
    <t>C-500-21135-316666</t>
  </si>
  <si>
    <t>P-500-21039-061124</t>
  </si>
  <si>
    <t>Wait Staff</t>
  </si>
  <si>
    <t>Special Requirements: Must be able to work night, weekend, and holidays. Must be able to walk, stand, lift, and carry objects. Must be able to work under pressure and during inclement weather. Must be knowledgeable on food handling regulations. Must obtain a Food Handler's Certification.</t>
  </si>
  <si>
    <t>C-500-21104-222222</t>
  </si>
  <si>
    <t>C-500-21128-298184</t>
  </si>
  <si>
    <t>C-500-21119-269113</t>
  </si>
  <si>
    <t>C-500-21096-199325</t>
  </si>
  <si>
    <t>P-500-20276-855129</t>
  </si>
  <si>
    <t xml:space="preserve">Knowledge of Point of sale restaurant software, food safety labelling system, menu planning and recipe cost control. 
MONITORING MONITORING/ASSESSING PERFORMANCE OF YOURSELF, OTHER INDIVIDUALS, OR ORGANIZATIONS TO MAKE IMPROVEMENTS OR TAKE CORRECTIVE
ACTION.
ACTIVE LISTENING GIVING FULL ATTENTION TO WHAT OTHER PEOPLE ARE SAYING, TAKING TIME TO UNDERSTAND THE POINTS BEING MADE, ASKING UESTIONS AS
APPROPRIATE, AND NOT INTERRUPTING AT INAPPROPRIATE TIMES.
COORDINATION ADJUSTING ACTIONS IN RELATION TO OTHERS' ACTIONS.
CRITICAL THINKING USING LOGIC AND REASONING TO IDENTIFY THE STRENGTHS AND WEAKNESSES OF ALTERNATIVE SOLUTIONS, CONCLUSIONS OR APPROACHES TO PROBLEMS.
SPEAKING TALKING TO OTHERS TO CONVEY INFORMATION EFFECTIVELY.
COOPERATION JOB REQUIRES BEING PLEASANT WITH OTHERS ON THE JOB AND DISPLAYING A GOOD-NATURED, COOPERATIVE ATTITUDE.
DEPENDABILITY JOB REQUIRES BEING RELIABLE, RESPONSIBLE, AND DEPENDABLE, AND FULFILLING OBLIGATIONS.
ATTENTION TO DETAIL JOB REQUIRES BEING CAREFUL ABOUT DETAIL AND THOROUGH IN COMPLETING WORK TASKS.
STRESS TOLERANCE JOB REQUIRES ACCEPTING CRITICISM AND DEALING CALMLY AND EFFECTIVELY WITH HIGH STRESS SITUATIONS.
SELF CONTROL JOB REQUIRES MAINTAINING COMPOSURE, KEEPING EMOTIONS IN CHECK, CONTROLLING ANGER, AND AVOIDING AGGRESSIVE BEHAVIOR, EVEN IN VERY DIFFICULT SITUATIONS.
</t>
  </si>
  <si>
    <t>C-500-21097-203053</t>
  </si>
  <si>
    <t>C-500-21061-111140</t>
  </si>
  <si>
    <t>PCC CORPORATION</t>
  </si>
  <si>
    <t>ROBERTO'S CAFE</t>
  </si>
  <si>
    <t>P.O. Box 505252</t>
  </si>
  <si>
    <t>PACALA</t>
  </si>
  <si>
    <t>MARILOU</t>
  </si>
  <si>
    <t>pccrobertoscafe@gmail.com</t>
  </si>
  <si>
    <t>P-500-20335-930093</t>
  </si>
  <si>
    <t>Computer User Support  Analyst</t>
  </si>
  <si>
    <t xml:space="preserve">Computer related such as encoding and program installing.  </t>
  </si>
  <si>
    <t>I Fadang</t>
  </si>
  <si>
    <t>C-500-21152-357535</t>
  </si>
  <si>
    <t>United Printers</t>
  </si>
  <si>
    <t>P-500-21097-203434</t>
  </si>
  <si>
    <t>Have a good communication skill and troubleshooting. Should be creative with an eye for design and color, often to create unique and eye-catching designs.</t>
  </si>
  <si>
    <t>workman's Compensation</t>
  </si>
  <si>
    <t>C-500-21099-210504</t>
  </si>
  <si>
    <t xml:space="preserve">Hangar One West Tinian </t>
  </si>
  <si>
    <t>P.O.Box 520461, Tinian</t>
  </si>
  <si>
    <t xml:space="preserve">Marpo Heights </t>
  </si>
  <si>
    <t>P.O. Box 520461, Tinian</t>
  </si>
  <si>
    <t>Marpo Heights</t>
  </si>
  <si>
    <t>P-500-20153-614673</t>
  </si>
  <si>
    <t xml:space="preserve">MUST KNOW HOW TO OPERATE CLEANING EQUIPMENT SUCH AS INDUSTRIAL VACUUM CLEANER.
</t>
  </si>
  <si>
    <t>All Applicable CNMI and Federal Taxes</t>
  </si>
  <si>
    <t>C-500-21123-280661</t>
  </si>
  <si>
    <t>HOFSCHNEIDER ENGINEERING CORPORATION</t>
  </si>
  <si>
    <t>PMB 368 P.O. BOX 10000</t>
  </si>
  <si>
    <t>HOFSCHNEIDER</t>
  </si>
  <si>
    <t>WILLIAM</t>
  </si>
  <si>
    <t>2ND FLOOR JET BUILIDNG, MIDDLE ROAD</t>
  </si>
  <si>
    <t xml:space="preserve">GUALO RAI </t>
  </si>
  <si>
    <t>gailm@hofschneider-eng.com</t>
  </si>
  <si>
    <t xml:space="preserve">NELSON </t>
  </si>
  <si>
    <t xml:space="preserve">JUN </t>
  </si>
  <si>
    <t>238 Archbishop Flores Street</t>
  </si>
  <si>
    <t>Suite 903</t>
  </si>
  <si>
    <t>Hagatna</t>
  </si>
  <si>
    <t>kdiaz@baumannguam.com</t>
  </si>
  <si>
    <t xml:space="preserve">SUPREME COURT OF GUAM AND DISTRICT COURT OF GUAM </t>
  </si>
  <si>
    <t>P-500-21066-126681</t>
  </si>
  <si>
    <t xml:space="preserve">STRUCTURAL ENGINEERING TECHNICIAN </t>
  </si>
  <si>
    <t xml:space="preserve">PROFICIENT OF FHWA/AASHTO/FAA/EPA/NFPA/ASTM 3; AUTOCAD, AUTOCAD CIVIL 3D; BLUEBEAM REVU; STORM AND SANITARY ANALYSTS (SSA) SOFTWARE; MS PROJECTS; AND PROLOG MANAGER AND CONVERGE IS REQUIRED.
FAMILIARITY WITH CARLSON CIVIL SUITE IS PREFERRED.
CERTIFICATION IN PROCORE ADMIN, PROJECT MANAGEMENT, ENGINEER, QUALITY AND SAFETY, AND FINANCIAL MANAGEMENT IS PREFERRED. 
CERTIFICATION IN ACI CONCRETE CONSTRUCTION SPECIAL INSPECTION AND ACI CONCRETE FIELD TESTING TECHNICIAN  GRADE I IS PREFERRED. </t>
  </si>
  <si>
    <t>2ND FLOOR JET BUILDING, MIDDLE ROAD</t>
  </si>
  <si>
    <t>CHAPTER 2 AND CHAPTER 7 (IF APPLICABLE) AND FICA DEDUCTIONS</t>
  </si>
  <si>
    <t>www.hofschneider-eng.com</t>
  </si>
  <si>
    <t>C-500-21119-269139</t>
  </si>
  <si>
    <t>C-500-21147-348428</t>
  </si>
  <si>
    <t>HESHUN CORPORATION</t>
  </si>
  <si>
    <t>NEW DOUBLA RESTAURANT</t>
  </si>
  <si>
    <t>ZHENG</t>
  </si>
  <si>
    <t>GUIYOU</t>
  </si>
  <si>
    <t>HESHUNCORP@HOTMAIL.COM</t>
  </si>
  <si>
    <t>P-500-21113-252469</t>
  </si>
  <si>
    <t>WORK SCHEDULE AS FOLLOWS:
11:00 AM TO 2:00 PM, 5:00 PM TO 9:00 PM.
7 HOURS A DAY, MONDAY THROUGH FRIDAY , 35 HOURS PER WEEK.</t>
  </si>
  <si>
    <t>Per week exceed 40 hours, overtime rate $8.68 x 1.5 =$13.02 per hour</t>
  </si>
  <si>
    <t>Deduct all local and federal taxes( e.g.FICA)</t>
  </si>
  <si>
    <t>heshuncorp@hotmail.com</t>
  </si>
  <si>
    <t>C-500-21132-309398</t>
  </si>
  <si>
    <t>REJOICE WORLD CORPORATION</t>
  </si>
  <si>
    <t>COFFEE SHOP</t>
  </si>
  <si>
    <t>P.O. BOX 500879, COCONUT ST</t>
  </si>
  <si>
    <t>PENG</t>
  </si>
  <si>
    <t>P.O. BOX 500876, COCONUT ST</t>
  </si>
  <si>
    <t>pengrichard10@gmail.com</t>
  </si>
  <si>
    <t>P-500-21021-024810</t>
  </si>
  <si>
    <t>Must have working experience as  baker. Must know how to make dough for making bread and other bakery products. Know how to make oriental assorted cookies, cakes, bread and pastries. Must know the techniques in mixing and desired amount of ingredients for making dough. Know how to operate and use of baking equipment. Willing to work flexible schedule.</t>
  </si>
  <si>
    <t>C-500-21148-352271</t>
  </si>
  <si>
    <t>GENERAL CONTRACTOR,HELP SUPPLY SERVICES,EQPT RENTAL,LAWN CARE SERV</t>
  </si>
  <si>
    <t>P-500-21119-268912</t>
  </si>
  <si>
    <t>MAINTENANCE AND REPAIR WORKERS GENERAL</t>
  </si>
  <si>
    <t>GRANDVRIO RESORT HOTEL</t>
  </si>
  <si>
    <t>C-500-21134-313753</t>
  </si>
  <si>
    <t>HENGSHENG CORPORATION</t>
  </si>
  <si>
    <t>L &amp; Y MARKET</t>
  </si>
  <si>
    <t>CHALAN PALE ARNOLD, GUALO RAI VILLAGE</t>
  </si>
  <si>
    <t>XINGBIN</t>
  </si>
  <si>
    <t>CHALAN PALE ARNOLD,GUALO RAI VILLAGE</t>
  </si>
  <si>
    <t>HENGSHENGCORP@OUTLOOK.COM</t>
  </si>
  <si>
    <t>P-500-21105-226164</t>
  </si>
  <si>
    <t>STORE OPERATION MANAGER</t>
  </si>
  <si>
    <t>WORK SCHEDULES AS FOLLOWS:
8:00 AM TO 12:00 PM,
2:00 PM TO 5:00 PM. 7 HOURS A DAY.
MONDAY THROUGH FRIDAY, 35 HOURS PER WEEK.</t>
  </si>
  <si>
    <t>Biweekly salary $22.55 x 70 hours=$1,578.50 (FLSA exempt)</t>
  </si>
  <si>
    <t>hengshengcorp@outlook.com</t>
  </si>
  <si>
    <t>C-500-21126-291504</t>
  </si>
  <si>
    <t xml:space="preserve">Knowledge of machines and tools, including their designs, uses, repair, and maintenance.
Knowledge of materials, methods, and the tools involved in the construction or repair of houses and buildings.
Job requires being careful about detail and thorough in completing work tasks.
Job requires a willingness to take on responsibilities and challenges
</t>
  </si>
  <si>
    <t>C-500-21130-301724</t>
  </si>
  <si>
    <t>At least High School graduate with minimum 3 months training and/or (1) year work experience as Maintenance worker.
Can work flexible hours during weekends and holidays.
Required for both U.S workers and CW1 workers.</t>
  </si>
  <si>
    <t>C-500-21125-290845</t>
  </si>
  <si>
    <t>MARIANAS INTERNATIONAL TRAVEL AGENCY</t>
  </si>
  <si>
    <t>P.O. BOX 501217 DANDAN VILLAGE</t>
  </si>
  <si>
    <t>jborlaza@mita-travel.com</t>
  </si>
  <si>
    <t>P-500-20276-854995</t>
  </si>
  <si>
    <t xml:space="preserve">AT LEAST ONE YEAR OF CONTINUOUS EXPERIENCE AS CUSTOMER SERVICE REPRESENTATIVE OR CLIENT SERVICE REPRESENTATIVE IN SALES AND MONEY SERVICE
ENVIRONMENT TO TWO OR LESS EMPLOYERS. EXTENSIVE KNOWLEDGE IN MICROSOFT OFFICE SUITE SUCH AS WORD, EXCEL, POWER POINT, ACCESS, OUTLOOK, AND
PUBLISHER. SUBSTANTIAL KNOWLEDGE OF MONEY SERVICE BUSINESS COMPLIANCE REGULATIONS REQUIRED. KNOWLEDGE OF PRINCIPLES AND PROCESSES FOR
PROVIDING CUSTOMER AND PERSONAL SERVICES; THIS INCLUDES CUSTOMER NEEDS ASSESSMENT, MEETING QUALITY STANDARDS FOR SERVICES, AND EVALUATION OF CUSTOMER SATISFACTION. MUST KNOW HOW TO OPERATE DESKTOP COMPUTER, CASH REGISTER, MULTI-LINE TELEPHONE SYSTEM, SCANNER, COPY MACHINE, 10-KEY CALCULATOR, AND TYPEWRITER. TYPING SPEED OF AT LEAST 60 WORDS PER MINUTE (WPM). KNOWLEDGE OF ADMINISTRATIVE AND CLERICAL PROCEDURES
AND SYSTEMS SUCH AS WORD PROCESSING, MANAGING FILES AND RECORDS, DESIGNING FORMS, AND OTHER OFFICE PROCEDURES AND TERMINOLOGY. ABLE TO WORK FLEXIBLE HOURS AND ON WEEKENDS IF NEEDED. MUST AGREE TO A POST-OFFER PRE-EMPLOYMENT DRUG SCREENING AND RANDOM DRUG TESTING WHICH IS TO BE APPLIED BOTH EQUALLY TO U.S. WORKERS AND CW-1 WORKERS. MUST HAVE A VALID CNMI DRIVER'S LICENSE. MUST NOT HAVE ANY DRIVING VIOLATIONS WITHIN THE LAST THREE (3) YEARS AND MUST AGREE TO PROVIDE A POST-OFFER
PRE-EMPLOYMENT POLICE CLEARANCE RECORD. MUST OBTAIN REQUIRED NECESSARY CERTIFICATES, PERMITS OR LICENSES UNDER APPLICABLE CNMI AND
FEDERAL LAWS.
</t>
  </si>
  <si>
    <t>P.O. BOX 501217, SAIPAN</t>
  </si>
  <si>
    <t>DAYS &amp; HOURS OF WORK MAY VARY ACCORDING TO BUSINESS NEEDS</t>
  </si>
  <si>
    <t>C-500-21081-163150</t>
  </si>
  <si>
    <t>Library Assistants, Clerical</t>
  </si>
  <si>
    <t>P-500-20162-640292</t>
  </si>
  <si>
    <t>Library Assistant</t>
  </si>
  <si>
    <t xml:space="preserve"> Knowledge of principles and processes for providing customer and personal services. This includes customer needs assessment, meeting quality standards for services, and evaluation of customer satisfaction.
Knowledge of principles and methods for curriculum and training design, teaching and instruction for individuals and groups, and the measurement of training effects.
EXPERIENCE IN LIBRARY CUSTOMER SERVICE ROLE.
BASIC COMPUTER LITERACY.
ATTENTION TO DETAIL AND GOOD PROBLEM SOLVING ABILITY.
BE RELIABLE, HONEST, DEPENDABLE AND TEAM WORKER.
BE IN THE SAME FAITH AS THE ORGANIZATION TO CARRY ON THE VISION MISSION OF THE ORGANIZATION.</t>
  </si>
  <si>
    <t>KULALES PLACE, CHALAN PALE ARNOLD ROAD</t>
  </si>
  <si>
    <t>FICA and other TAXES requires by the law to the employee</t>
  </si>
  <si>
    <t>C-500-21105-226007</t>
  </si>
  <si>
    <t>DRIVER LICENSE REQUIRED FOR US CITIZENS/CW. MUST HAVE 2 YEARS EXPERIENCE DOCUMENTED IN TRAINING AND CERTIFICATION.</t>
  </si>
  <si>
    <t>C-500-21148-352487</t>
  </si>
  <si>
    <t xml:space="preserve">Advance understanding of general maintenance procedures and techniques.
Must be well-organized and have the ability to prioritize tasks.
Ability to use hand tools and power tools.
Knowledge in electrical system
</t>
  </si>
  <si>
    <t>C-500-21146-344655</t>
  </si>
  <si>
    <t>P-500-21068-130841</t>
  </si>
  <si>
    <t>SALES REPRESENTATIVE-FREIGHT FORWARDING</t>
  </si>
  <si>
    <t>C-500-21110-243344</t>
  </si>
  <si>
    <t>NAFTAN ROAD  304 OBYAN, SAIPAN MP 96950</t>
  </si>
  <si>
    <t>Conveyor Operators and Tenders</t>
  </si>
  <si>
    <t>P-500-20348-955866</t>
  </si>
  <si>
    <t>CONVEYOR OPERATORS AND TENDERS</t>
  </si>
  <si>
    <t xml:space="preserve">Driver License required for US Citizens/CW applicants . Must have 4 months experience documented in training and certification. </t>
  </si>
  <si>
    <t>FICA/Federal Chapter 7 &amp; CNMI Chapter 2 /401K</t>
  </si>
  <si>
    <t>C-500-21145-340850</t>
  </si>
  <si>
    <t xml:space="preserve">MONSIGNOR  GUERRERO ROAD CHALAN KIYA </t>
  </si>
  <si>
    <t>P-500-21095-197750</t>
  </si>
  <si>
    <t>C-500-21145-340889</t>
  </si>
  <si>
    <t>Shift duty meal, medical &amp; life insurance, vacation pay, holiday pay, retirement plan (optional)</t>
  </si>
  <si>
    <t>C-500-21145-340732</t>
  </si>
  <si>
    <t>CYC KAGMAN MARKET</t>
  </si>
  <si>
    <t xml:space="preserve">AYUYU </t>
  </si>
  <si>
    <t xml:space="preserve">JUSTIN </t>
  </si>
  <si>
    <t>P-500-21105-225858</t>
  </si>
  <si>
    <t>STORE MANAGER</t>
  </si>
  <si>
    <t>Knowledge of business and management principles involved in strategic planning, resource allocation, human resources modeling, leadership technique, production methods, and coordination of people and resources.
Knowledge of principles and processes for providing customer and personal services. This includes customer needs assessment, meeting quality standards for services, and evaluation of customer satisfaction.
Knowledge of principles and procedures for personnel recruitment, selection, training, compensation and benefits, labor relations and negotiation, and personnel information systems.
Knowledge of the structure and content of the English language including the meaning and spelling of words, rules of composition, and grammar.
Knowledge of arithmetic, algebra, geometry, calculus, statistics, and their applications.
Knowledge of administrative and clerical procedures and systems such as word processing, managing files and records, stenography and transcription, designing forms, and other office procedures and terminology.
Knowledge of economic and accounting principles and practices, the financial markets, banking and the analysis and reporting of financial data.
Knowledge of principles and methods for showing, promoting, and selling products or services. This includes marketing strategy and tactics, product demonstration, sales techniques, and sales control systems.
Knowledge of raw materials, production processes, quality control, costs, and other techniques for maximizing the effective manufacture and distribution of goods.
Knowledge of circuit boards, processors, chips, electronic equipment, and computer hardware and software, including applications and programming.
Knowledge of relevant equipment, policies, procedures, and strategies to promote effective local, state, or national security operations for the protection of people, data, property, and institutions.</t>
  </si>
  <si>
    <t>C-500-21111-243853</t>
  </si>
  <si>
    <t>P-500-21076-152344</t>
  </si>
  <si>
    <t xml:space="preserve">-12 MONTHS EXPERIENCE AS STOCK CLERK/ORDER FILLER
</t>
  </si>
  <si>
    <t>PALE ARNOLD HIGHWAY, GUALO RAI</t>
  </si>
  <si>
    <t>C-500-21152-357374</t>
  </si>
  <si>
    <t>C-500-21133-312995</t>
  </si>
  <si>
    <t>Lathe and Turning Machine Tool Setters, Operators, and Tenders, Metal and Plastic</t>
  </si>
  <si>
    <t>P-500-21104-221958</t>
  </si>
  <si>
    <t>LATHE AND TURNING MACHINE OPERATOR</t>
  </si>
  <si>
    <t>Driver's license required for US Eligible applicants and CW-1 applicants.  Must have 12 months documented experience as a lathe and turning machine operator.  Certificates regarding lathe and machinist training, if provided, will be considered for experience.</t>
  </si>
  <si>
    <t>C-500-21150-356245</t>
  </si>
  <si>
    <t>SAIPAN EMPLOYMENT AGENCY &amp; SERVICES, INC.</t>
  </si>
  <si>
    <t>P.O. Box 500724</t>
  </si>
  <si>
    <t>MARIA LOURDES</t>
  </si>
  <si>
    <t>thewatercompany@yahoo.com</t>
  </si>
  <si>
    <t>P-500-21077-155767</t>
  </si>
  <si>
    <t>Must be physically fit to lift/carry a minimum of 40 lbs. Must be able to communicate, write and understand the English language. Must be detailed oriented and must be able to work effectively with other people/client.  A minimum of 6 months experience is required.</t>
  </si>
  <si>
    <t>Unit II JC Tenorio Bldg. II, Innosatto Drive, Susupe</t>
  </si>
  <si>
    <t>C-500-21137-317401</t>
  </si>
  <si>
    <t>BRUCELIN1985@OUTLOOK.COM</t>
  </si>
  <si>
    <t>P-500-21104-222909</t>
  </si>
  <si>
    <t>WORK SCHEDULES AS FOLLOWS:
8:00 AM TO 5:00 PM, 8 HOURS A DAY, AN HOUR FOR LUNCH BREAK.
MONDAY THROUGH FRIDAY, 40 HOURS PER WEEK.</t>
  </si>
  <si>
    <t>Deduct all local and federal taxes(e.g. FICA )</t>
  </si>
  <si>
    <t>C-500-21155-372055</t>
  </si>
  <si>
    <t>P-500-21122-279874</t>
  </si>
  <si>
    <t>maintenance and repair worker</t>
  </si>
  <si>
    <t>With at least 12 months of experience in same field. Hardworking and able to work with minimum supervision and flexible work hour schedules.</t>
  </si>
  <si>
    <t>rte 31 isa drive, san vicente village</t>
  </si>
  <si>
    <t>Ch2, Ch7 &amp; FICA Taxes</t>
  </si>
  <si>
    <t>C-500-21124-283883</t>
  </si>
  <si>
    <t>P-500-21097-202669</t>
  </si>
  <si>
    <t xml:space="preserve">Training in vocational schools or equivalent. Minimum 1 year experience in maintenance work required preferably in a large-volume full service hotel. Ability to use maintenance equipment/tools/materials properly and adhere to safety procedures. Ability to perform minor plumbing and electrical work. Concentration, alertness and attention to detail required. Ability to read and write in English and perform mathematical calculations. Ability to observe a problem, determine its cause, and work out a solution. Ability to function, work and communicate well in a team effectively. Regular attendance required. Ability to work a flexible schedule including graveyard shifts, weekends and holidays.
</t>
  </si>
  <si>
    <t>C-500-21158-373193</t>
  </si>
  <si>
    <t>ASC ARCH STRUCTURE CORPORATION</t>
  </si>
  <si>
    <t>ASC CONSULTING</t>
  </si>
  <si>
    <t>PMB 885 BOX 10001</t>
  </si>
  <si>
    <t>CHALAN KIYA</t>
  </si>
  <si>
    <t>YANG</t>
  </si>
  <si>
    <t>LULU</t>
  </si>
  <si>
    <t>asc@pticom.com</t>
  </si>
  <si>
    <t>P-500-20283-874530</t>
  </si>
  <si>
    <t>CHALAN KIYA ROAD</t>
  </si>
  <si>
    <t>CHALAN KIYA VILLAGE</t>
  </si>
  <si>
    <t>C-500-21154-364449</t>
  </si>
  <si>
    <t xml:space="preserve">TSL PLAZA, BEACH ROAD, GARAPAN </t>
  </si>
  <si>
    <t>P-500-21109-235503</t>
  </si>
  <si>
    <t>C-500-21180-431738</t>
  </si>
  <si>
    <t>P-500-21131-302096</t>
  </si>
  <si>
    <t>Can operate cleaning tools and equipment. Must have at least 12 months working experience as a Housekeeping Cleaner. Can possess Employment Certificate.
Note: This pre-requisite applies to BOTH US Workers and CW-1 Workers applicants.</t>
  </si>
  <si>
    <t>C-500-21154-364427</t>
  </si>
  <si>
    <t>P-500-21109-235467</t>
  </si>
  <si>
    <t>Minimum 12 months related work experience required</t>
  </si>
  <si>
    <t>C-500-21146-348008</t>
  </si>
  <si>
    <t>C-500-21097-202888</t>
  </si>
  <si>
    <t>WANDERVILLA CORPORATION</t>
  </si>
  <si>
    <t>VILLAROYAL PAWNSHOP</t>
  </si>
  <si>
    <t>P-500-21015-015436</t>
  </si>
  <si>
    <t>TAXES DEDUCTION APPLICABLE BY LAW</t>
  </si>
  <si>
    <t>C-500-21125-287499</t>
  </si>
  <si>
    <t>C-500-21147-348423</t>
  </si>
  <si>
    <t>NEW DOUBLE RESTAURANT</t>
  </si>
  <si>
    <t>P-500-21113-252461</t>
  </si>
  <si>
    <t xml:space="preserve"> OPERATION MANAGER</t>
  </si>
  <si>
    <t>WORK SCHEDULE AS FOLLOWS:
11:00 AM TO 2:00PM, 5:00 PM TO 9:00 PM.
7 HOURS A DAY, MONDAY THROUGH FRIDAY, 35 HOURS PER WEEK.</t>
  </si>
  <si>
    <t>Biweekly salary $22.55 x70 hours=$1,578.50 (FLSA exempt)</t>
  </si>
  <si>
    <t>C-500-21137-317337</t>
  </si>
  <si>
    <t>Musicians, Instrumental</t>
  </si>
  <si>
    <t>P-500-21062-114826</t>
  </si>
  <si>
    <t>Musician and Singer</t>
  </si>
  <si>
    <t>Some previous work-related skill, knowledge, or experience is needed. Knowledge of the theory and techniques required to compose, produce, and perform works of music, dance,. Able
to play one or more musical instruments and/or sing as member of a band, perform before live audiences, practice musical instrument/vocal performances individually or in rehearsal with other musicians to better perform pieces of music and to maintain and improve skills.  Giving full attention to what other people are saying, taking time to understand the points being made, asking questions as appropriate, and not interrupting at inappropriate times. Talking to others to convey information effectively.</t>
  </si>
  <si>
    <t>C-500-21144-337178</t>
  </si>
  <si>
    <t>KYLE BEAUTY SALON</t>
  </si>
  <si>
    <t>P-500-21075-148674</t>
  </si>
  <si>
    <t>renastoiglesias670@gmail.com</t>
  </si>
  <si>
    <t>C-500-21148-352484</t>
  </si>
  <si>
    <t xml:space="preserve">GANA CORPORATION </t>
  </si>
  <si>
    <t>GANA DAYCARE CENTER</t>
  </si>
  <si>
    <t>PMB 962 PO BOX 10005</t>
  </si>
  <si>
    <t>Hyun</t>
  </si>
  <si>
    <t>Sang Su</t>
  </si>
  <si>
    <t xml:space="preserve">PMB 962 PO BOX 10005 </t>
  </si>
  <si>
    <t>limjs4972@gmail.com</t>
  </si>
  <si>
    <t>P-500-21109-235643</t>
  </si>
  <si>
    <t>CHILD CARE WORKER/TEACHER</t>
  </si>
  <si>
    <t>Must have personal qualities such as patience, good listening skills, understanding, a caring nature and must be fun.</t>
  </si>
  <si>
    <t>All mandated CNMI and Federal Payroll taxes</t>
  </si>
  <si>
    <t>C-500-21151-356366</t>
  </si>
  <si>
    <t>UNIT 101 MANGO CITY BLDG. MIDDLE ROAD</t>
  </si>
  <si>
    <t>GENERAL MANAGER/OWNER</t>
  </si>
  <si>
    <t>P-500-20350-959307</t>
  </si>
  <si>
    <t xml:space="preserve">With background in medical sales industry
Knowledgeable in medical mobility aid
Knowledgeable in breathing and respiratory equipment
Knowledgeable in homecare medical equipment
Capacity to learn scientific and medical details
Computer literate
Must be able to drive and has driver's license
At least 12 months of experience on medical sales industry
</t>
  </si>
  <si>
    <t>MEDQUEST MEDICAL SUPPY</t>
  </si>
  <si>
    <t>C-500-21112-250873</t>
  </si>
  <si>
    <t>C-500-21169-408941</t>
  </si>
  <si>
    <t>P.O. Box 500267</t>
  </si>
  <si>
    <t>nadine.valino@akguam.com</t>
  </si>
  <si>
    <t>C-500-21133-312850</t>
  </si>
  <si>
    <t>C-500-21166-396948</t>
  </si>
  <si>
    <t>SAIPAN DAY, LLC</t>
  </si>
  <si>
    <t>DAY TO DAY SAIPAN</t>
  </si>
  <si>
    <t>P.O. BOX 501122</t>
  </si>
  <si>
    <t>SUNG CHUN</t>
  </si>
  <si>
    <t>P-500-21088-179823</t>
  </si>
  <si>
    <t>Can communicate clearly with tourists in order to explain safety regulations and procedures; explaining points of interest in a loud and clear manner. High organizational skills. Able to adhere to a time schedule. Must be initiative, resourceful, flexible, patience. Can speak Korean, Chinese. Must have a valid driver's license required for U.S. citizen and CW-1 workers.</t>
  </si>
  <si>
    <t>BEACH ROAD, GARAPAN VILLAGE</t>
  </si>
  <si>
    <t>C-500-21175-423079</t>
  </si>
  <si>
    <t>marianalabor.net</t>
  </si>
  <si>
    <t>C-500-21160-381386</t>
  </si>
  <si>
    <t>Golden corporation</t>
  </si>
  <si>
    <t>Golden Corp Manpower Services</t>
  </si>
  <si>
    <t>Beach road, Chalan Piao Villa</t>
  </si>
  <si>
    <t>Tolin</t>
  </si>
  <si>
    <t>Lorenzo</t>
  </si>
  <si>
    <t>Organista</t>
  </si>
  <si>
    <t>P-500-20254-814173</t>
  </si>
  <si>
    <t>Skill in Bookkeeping activities. Preparation of Financial Reports. Must have an Employment Certificate for at least 36 months</t>
  </si>
  <si>
    <t>C-500-21192-455104</t>
  </si>
  <si>
    <t>AMORE CORPORATION</t>
  </si>
  <si>
    <t>PEPOY’S CAFÉ AND RESTAURANT</t>
  </si>
  <si>
    <t>P.O. BOX 500607</t>
  </si>
  <si>
    <t>MALASARTE</t>
  </si>
  <si>
    <t>BABAC</t>
  </si>
  <si>
    <t>amore.malou123@gmail.com</t>
  </si>
  <si>
    <t>P-500-21158-376623</t>
  </si>
  <si>
    <t xml:space="preserve">COOK </t>
  </si>
  <si>
    <t>HAMALAP STREET, CHALAN KANOA</t>
  </si>
  <si>
    <t>AMORE.MALOU123@GMAIL.COM</t>
  </si>
  <si>
    <t>C-500-21158-373230</t>
  </si>
  <si>
    <t>P-500-21104-222309</t>
  </si>
  <si>
    <t>C-500-21163-392524</t>
  </si>
  <si>
    <t>Weighers, Measurers, Checkers, and Samplers, Recordkeeping</t>
  </si>
  <si>
    <t>P-500-21128-298063</t>
  </si>
  <si>
    <t>MATERIAL CONTROL MANAGER</t>
  </si>
  <si>
    <t>KNOWLEDGE OF RAW MATERIALS, PRODUCTION PROCESSES, QUALITY CONTROL, COSTS, AND OTHER TECHNIQUES FOR MAXIMIZING THE EFFECTIVE MANUFACTURE AND DISTRIBUTION OF GOODS.</t>
  </si>
  <si>
    <t>C-500-21148-352287</t>
  </si>
  <si>
    <t>JUNG SUK CORPORATION</t>
  </si>
  <si>
    <t>RTE 31 CORNER CHALAN MONSIGNOR GUERRERO</t>
  </si>
  <si>
    <t>P.O. BOX 500541 SAN JOSE</t>
  </si>
  <si>
    <t>P-500-21081-163130</t>
  </si>
  <si>
    <t>MATH TUTOR</t>
  </si>
  <si>
    <t>A college graduate who has knowledge of arithmetic, algebra, geometry, calculus, statistics, and their applications.Has the ability to choose the right mathematical methods or formulas to solve a problem. Know how to prepare and deliver lectures to students on topics such as linear algebra, differential equations, and discrete mathematics.</t>
  </si>
  <si>
    <t>2nd FLOOR LIM'S BLDG. ROOM 206  CHALAN MONSIGNOR GUERRERO</t>
  </si>
  <si>
    <t>rainn123@naver.com</t>
  </si>
  <si>
    <t>marianaslabor.com</t>
  </si>
  <si>
    <t>C-500-21148-352604</t>
  </si>
  <si>
    <t xml:space="preserve">Displaying a good-natured, cooperative attitude.
Can handle complaints and accepts suggestions.
 Can work well with others. 
Can assess the value and quality of food to serve or give to the customers.
</t>
  </si>
  <si>
    <t>C-500-21166-397385</t>
  </si>
  <si>
    <t>Resources Management International Corporation</t>
  </si>
  <si>
    <t>rmicsaipan@gmail.com</t>
  </si>
  <si>
    <t>P-500-21072-144939</t>
  </si>
  <si>
    <t>Must be skilled in working and maintaining groundskeeping equipment such as riding mowers, bush cutter, hedge trimmer, chainsaw, electric clipper, sod cutter and pruning saw. Must have basic knowledge of outdoor plumbing and maintenance for landscaping.</t>
  </si>
  <si>
    <t>C-500-21158-373245</t>
  </si>
  <si>
    <t>P-500-21116-256505</t>
  </si>
  <si>
    <t>C-500-21154-364305</t>
  </si>
  <si>
    <t>P-500-21088-179911</t>
  </si>
  <si>
    <t>C-500-21155-368390</t>
  </si>
  <si>
    <t>AMY INTERNATIONAL CORPORATION</t>
  </si>
  <si>
    <t>PASEO DE MARIANAS GARAPAN</t>
  </si>
  <si>
    <t>P-500-21106-230012</t>
  </si>
  <si>
    <t>MANICURIST</t>
  </si>
  <si>
    <t>Knowledge of providing customer and personal services. 
Ability to provide and determine what tools to use for customer's requests.
Must be able to give full attention to customers inquiries
Knowledge of different designs and services that are provided</t>
  </si>
  <si>
    <t>LOCAL INCOME TAX 4%; FICA 7.65%</t>
  </si>
  <si>
    <t>C-500-21166-397471</t>
  </si>
  <si>
    <t>aljcabael@gmai.com</t>
  </si>
  <si>
    <t>C-500-21155-368177</t>
  </si>
  <si>
    <t>C-500-21237-543538</t>
  </si>
  <si>
    <t xml:space="preserve">MUST HAVE 1 YEAR WORK EXPERIENCE AS A CHINESE CUISINE COOK
</t>
  </si>
  <si>
    <t>C-500-21190-452478</t>
  </si>
  <si>
    <t>P.O. Box 500009 Achugao</t>
  </si>
  <si>
    <t>N.</t>
  </si>
  <si>
    <t>P-500-21158-373100</t>
  </si>
  <si>
    <t>Head Cook</t>
  </si>
  <si>
    <t>Food Handler Certificate required.  At least 36 months experience as a Head Cook in a hotel kitchen or related field.</t>
  </si>
  <si>
    <t>RTE 30, Achugao</t>
  </si>
  <si>
    <t>Leave Benefits and Duty Meals</t>
  </si>
  <si>
    <t>Appropriate deductions as required by Federal and Local laws</t>
  </si>
  <si>
    <t>C-500-21187-445181</t>
  </si>
  <si>
    <t xml:space="preserve">ADVANCE X-TERMINATORS &amp; PEST CONTROL </t>
  </si>
  <si>
    <t>JCT II Bldg, 2nd Floor Susupe St</t>
  </si>
  <si>
    <t>PO Box 506234</t>
  </si>
  <si>
    <t>P-500-21141-332415</t>
  </si>
  <si>
    <t>Must have at least one year of experience in pest control or equivalent. Must have a valid pest control license.
Must possess the following qualities:
Near Vision The ability to see details at close range (within a few feet of the observer). 
Oral Comprehension The ability to listen to and understand information and ideas presented through spoken words and sentences. 
Oral Expression The ability to communicate information and ideas in speaking so others will understand.
Speech Clarity The ability to speak clearly so others can understand you.
Deductive Reasoning The ability to apply general rules to specific problems to produce answers that make sense.
Getting Information Observing, receiving, and otherwise obtaining information from all relevant sources. 
Identifying Objects, Actions, and Events Identifying information by categorizing, estimating, recognizing differences or similarities, and detecting changes in circumstances or events. 
Operating Vehicles, Mechanized Devices, or Equipment Running, maneuvering, navigating, or driving vehicles or mechanized equipment, such as forklifts, passenger vehicles, aircraft, or water craft. 
Inspecting Equipment, Structures, or Material Inspecting equipment, structures, or materials to identify the cause of errors or other problems or defects. 
Making Decisions and Solving Problems Analyzing information and evaluating results to choose the best solution and solve problems.</t>
  </si>
  <si>
    <t>JCT II Bldg, 2nd Floor, Susupe St</t>
  </si>
  <si>
    <t>withholding and federal taxes</t>
  </si>
  <si>
    <t>teamadvancegroupinc.spn@gmail.com</t>
  </si>
  <si>
    <t>C-500-21173-416544</t>
  </si>
  <si>
    <t>P.O. BOX 10001 PMB 485</t>
  </si>
  <si>
    <t>P-500-21023-029621</t>
  </si>
  <si>
    <t>MAINTENANCE - CARPENTRY WORKER</t>
  </si>
  <si>
    <t>C-500-21155-369079</t>
  </si>
  <si>
    <t>MIDDLE RD IN GARAPAN</t>
  </si>
  <si>
    <t>SIDNEY</t>
  </si>
  <si>
    <t>P-500-21126-291354</t>
  </si>
  <si>
    <t>SALE SUPERVISORS</t>
  </si>
  <si>
    <t>At least 24 months working continuous experience in related position.</t>
  </si>
  <si>
    <t>C-500-21155-368304</t>
  </si>
  <si>
    <t>MENESES CORPORATION</t>
  </si>
  <si>
    <t>AHU DR., KOBLERVILLE</t>
  </si>
  <si>
    <t>P.O. BOX 503147 CK</t>
  </si>
  <si>
    <t>OQUIALDA</t>
  </si>
  <si>
    <t>JASMIN</t>
  </si>
  <si>
    <t>SANGALANG</t>
  </si>
  <si>
    <t>MENESESCORP2019@YAHOO.COM</t>
  </si>
  <si>
    <t>P-500-21111-243574</t>
  </si>
  <si>
    <t xml:space="preserve"> Applicant must have 12 months of experience in the same position. Must have ability to complete scheduled tasks while responding to unexpected incidents. Must have knowledge of health and safety standards and the ability to handle cleaning chemicals safely.  CAN WORK DILIGENTLY AND INDEPENDENTLY WITH LEAST SUPERVISION. APPLICANT MUST BE WILLING TO WORK FLEXIBLE TIME, HOLIDAYS AND WEEKENDS WHEN NECESSARY.</t>
  </si>
  <si>
    <t>menesescorp2019@yahoo.com</t>
  </si>
  <si>
    <t>C-500-21154-364264</t>
  </si>
  <si>
    <t>P-500-21084-172909</t>
  </si>
  <si>
    <t>JANITORS AND CLEANERS, EXCEPT MAIDS AND HOUSEKEEPING CLEANER</t>
  </si>
  <si>
    <t>CLEANERS, JANITORS AND HOUSEKEEPING.</t>
  </si>
  <si>
    <t>C-500-21180-431338</t>
  </si>
  <si>
    <t>C-500-21175-425000</t>
  </si>
  <si>
    <t>HA &amp; JO INVESTMENT GROUP LLC</t>
  </si>
  <si>
    <t>ETE CAFE</t>
  </si>
  <si>
    <t>PO BOX 506483</t>
  </si>
  <si>
    <t>STEVE</t>
  </si>
  <si>
    <t>KAP SOO</t>
  </si>
  <si>
    <t>hajoetecafe@gmail.com</t>
  </si>
  <si>
    <t>Baristas</t>
  </si>
  <si>
    <t>P-500-21083-169577</t>
  </si>
  <si>
    <t>C-500-21157-372928</t>
  </si>
  <si>
    <t>P-500-21122-280009</t>
  </si>
  <si>
    <t>MUST BE ABLE TO WORK WELL UNDER PRESSURE; LIFT AT LEAST 50 LBS; WORK NIGHTS, WEEKENDS, AND HOLIDAYS; OBTAIN A FOOD HANDLERS CERTIFICATE; AND HAVE KNOWLEDGE IN PROPER FOOD HANDLING AND SANITATION PRACTICES.</t>
  </si>
  <si>
    <t>P.O. BOX 50131</t>
  </si>
  <si>
    <t>C-500-21157-372919</t>
  </si>
  <si>
    <t>P-500-21122-280002</t>
  </si>
  <si>
    <t xml:space="preserve">MUST BE ABLE TO WORK WELL UNDER PRESSURE; LIFT AT LEAST 50 LBS; WORK NIGHTS, WEEKENDS, AND HOLIDAYS; OBTAIN A FOOD HANDLERS CERTIFICATE; AND HAVE KNOWLEDGE IN PROPER FOOD HANDLING AND SANITATION PRACTICES.
</t>
  </si>
  <si>
    <t>C-500-21154-364423</t>
  </si>
  <si>
    <t>P-500-21109-235451</t>
  </si>
  <si>
    <t>Heating, Air Conditioning, and Refrigeration Mechanics</t>
  </si>
  <si>
    <t>C-500-21196-463139</t>
  </si>
  <si>
    <t xml:space="preserve">PO BOX 505093 </t>
  </si>
  <si>
    <t>VALORIA</t>
  </si>
  <si>
    <t>JEFFREY</t>
  </si>
  <si>
    <t>TAGUBA</t>
  </si>
  <si>
    <t>VICE PRESIDENT / MEMBER</t>
  </si>
  <si>
    <t>jeffvaloria@yahoo.com</t>
  </si>
  <si>
    <t>P-500-21080-162865</t>
  </si>
  <si>
    <t>EXTENSIVE KNOWLEDGE AND EXPERIENCE IN ALL ASPECTS OF INTERNATIONAL FREIGHT FORWARDING AND LOGISTICS
STRONG LEADERSHIP
CAPABLE TO HANDLE THE PERSONNEL AND WITH PROVEN TRACK RECORD OF SUCCESS</t>
  </si>
  <si>
    <t>MARIANAS INSURANCE BUILDING CHALAN MONSIGNOR GUERRERO</t>
  </si>
  <si>
    <t>P.O. BOX 504330 SAIPAN</t>
  </si>
  <si>
    <t>C-500-21214-495239</t>
  </si>
  <si>
    <t>DEEP BLUE SEA CORPORATION</t>
  </si>
  <si>
    <t>PMB 451 BOX 10001</t>
  </si>
  <si>
    <t>CHINA TOWN VILLAGE</t>
  </si>
  <si>
    <t>JEON</t>
  </si>
  <si>
    <t>YOUNG JIN</t>
  </si>
  <si>
    <t>PMB 451 P O BOX 10001</t>
  </si>
  <si>
    <t>jeon461217@gmail.com</t>
  </si>
  <si>
    <t>P-500-21183-441372</t>
  </si>
  <si>
    <t>DIVING INSRTUCTOR (Self-Enrichment Education Teachers)</t>
  </si>
  <si>
    <t>LOT#018 D 24 CHINA TOWN</t>
  </si>
  <si>
    <t>C-500-21161-385481</t>
  </si>
  <si>
    <t xml:space="preserve">KONSTRUCT CORPORATION </t>
  </si>
  <si>
    <t xml:space="preserve">PO Box 505656 </t>
  </si>
  <si>
    <t>konstructcorp.spn@gmail.com</t>
  </si>
  <si>
    <t>Retail Loss Prevention Specialists</t>
  </si>
  <si>
    <t>P-500-21035-054042</t>
  </si>
  <si>
    <t xml:space="preserve">ASSET PROTECTION ASSOCIATE </t>
  </si>
  <si>
    <t xml:space="preserve">Will consider foreign equivalent High School Diploma or GED. Special knowledge and skills: Must be computer literate with specialized knowledge in Microsoft software programs. 
</t>
  </si>
  <si>
    <t>C-500-21203-476933</t>
  </si>
  <si>
    <t>P-500-21118-268341</t>
  </si>
  <si>
    <t xml:space="preserve">Must be at least an Associate's Degree holder. Must have 24 months documented experience in Civil Engineering or in relevant field. Must have a knowledge and skills in Engineering and Technology such as the Computer aided design CAD software. Must have knowledge and skills in Building and Construction. </t>
  </si>
  <si>
    <t>N.A</t>
  </si>
  <si>
    <t>C-500-21177-428242</t>
  </si>
  <si>
    <t>EURO SAIPAN ASSETS 5, LLC</t>
  </si>
  <si>
    <t xml:space="preserve">EURO SAIPAN ASSETS 5 LLC HOTEL </t>
  </si>
  <si>
    <t>P.O. BOX 502624</t>
  </si>
  <si>
    <t>CHICHIRICA AVE., KADENA DI AMOR ST. GARAPAN VILLAGE</t>
  </si>
  <si>
    <t>WU</t>
  </si>
  <si>
    <t>euroclearwater@gmail.com</t>
  </si>
  <si>
    <t>P-500-21104-222317</t>
  </si>
  <si>
    <t>HOTEL OPERATIONS MANAGER</t>
  </si>
  <si>
    <t>A considerable amount of work-related skill, knowledge, or experience is needed for these occupations. Employees in these occupations usually need several years of work-related experience, on-the-job training, and/or vocational training. Many of these occupations involve coordinating, supervising, managing, or training others.</t>
  </si>
  <si>
    <t>ALICE</t>
  </si>
  <si>
    <t>EURO ASSET 5, LLC</t>
  </si>
  <si>
    <t>C-500-21190-452541</t>
  </si>
  <si>
    <t>P-500-21160-381099</t>
  </si>
  <si>
    <t>RESTAURANT SUPERVISOR</t>
  </si>
  <si>
    <t xml:space="preserve"> Ability to operate Microsoft windows, office, POS software, &amp; Micro System, Excellent Product Knowledge of international cuisine and wine; Beverage, cash handling experience. Ability to communicate effectively. Must be able to sit or stand for long periods of time while performing duties. Team player who responds quickly to demands and thrives in a high-pressure work environment. Able to multi task. Be able and willing to work in flexible shifts, days, evening, night, weekend and holidays</t>
  </si>
  <si>
    <t xml:space="preserve"> duty meal, (15) days paid vacation leave after one (1) year of service, 9 holiday pay, optional health insurance &amp; dorm</t>
  </si>
  <si>
    <t>C-500-21174-420040</t>
  </si>
  <si>
    <t xml:space="preserve">MUST HAVE A GED/HIGHSCHOOL DIPLOMA WITH 3 MONTHS WORK EXPERIENCE IN THE SAME OR SIMILAR FIELD. MUST HAVE A KNOWLEDGE ON MIXING, POURING, FINISHING AND SELECTING CONCRETE.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
</t>
  </si>
  <si>
    <t>C-500-21166-398288</t>
  </si>
  <si>
    <t>NOEL M. BAITLON</t>
  </si>
  <si>
    <t>TAGA SECURITY AGENCY</t>
  </si>
  <si>
    <t>PMP 104 P.O. Box 10003</t>
  </si>
  <si>
    <t>BAITLON</t>
  </si>
  <si>
    <t>OWNER / SOLE PROPRIETOR</t>
  </si>
  <si>
    <t>noelbaitlon@rocketmail.com</t>
  </si>
  <si>
    <t>P-500-21134-313214</t>
  </si>
  <si>
    <t>C-500-21164-393226</t>
  </si>
  <si>
    <t>A considerable amount of work-related skill, knowledge, or experience is needed and the accountant must complete a four (4) years of college education and work for at least a minimum of two (2) years in accounting to be considered qualified.</t>
  </si>
  <si>
    <t>C-500-21211-492294</t>
  </si>
  <si>
    <t>DOLLAR DAYW WHOLESALE &amp; SERENITY SALON &amp; SPA</t>
  </si>
  <si>
    <t>P.O. BOX 501328</t>
  </si>
  <si>
    <t>TA</t>
  </si>
  <si>
    <t>KUY</t>
  </si>
  <si>
    <t>BUN</t>
  </si>
  <si>
    <t>P-500-21180-431148</t>
  </si>
  <si>
    <t>MAINTENANCE AND REPAIRER WORKERS</t>
  </si>
  <si>
    <t>BEACH ROAD, GARAPAN, DOLLAR DAYS WHOLESALE BUILDING</t>
  </si>
  <si>
    <t>C-500-21219-508641</t>
  </si>
  <si>
    <t>MOTION AUTO SHOP; R&amp;D CONSTRUCTION; R&amp;D MANPOWER SERVICES</t>
  </si>
  <si>
    <t>2294 PUMPKIN ST., CHALAN LAU LAU</t>
  </si>
  <si>
    <t>P-500-21180-431340</t>
  </si>
  <si>
    <t>AUTOMOTIVE  MASTER MECHANIC</t>
  </si>
  <si>
    <t>MUST HAVE AT LEAST ONE (1) YEAR WORKING EXPERIENCE. KNOWLEDGE IN USING HAND TOOLS, POWER TOOLS &amp; TESTER. MUST HAVE DRIVER'S LICENSE.</t>
  </si>
  <si>
    <t>MOTION AUTOMOTIVE REPAIR CENTER</t>
  </si>
  <si>
    <t>C-500-21196-463070</t>
  </si>
  <si>
    <t>P &amp; Y CORPORATION</t>
  </si>
  <si>
    <t>P &amp; Y APARTMENT</t>
  </si>
  <si>
    <t>PMB 558 BOX 10001</t>
  </si>
  <si>
    <t>SOON JA</t>
  </si>
  <si>
    <t>P-500-21089-182962</t>
  </si>
  <si>
    <t>Having basic carpentry knowledge. Being able to work under pressure. With good attention to details. Able to perform different tasks at the same time. Able to follow precise instructions.</t>
  </si>
  <si>
    <t>C-500-21237-543498</t>
  </si>
  <si>
    <t>Architectural and Civil Drafters</t>
  </si>
  <si>
    <t>P-500-21151-356367</t>
  </si>
  <si>
    <t xml:space="preserve">ARCHITECTURAL AND CIVIL DRATERS </t>
  </si>
  <si>
    <t>1 YEAR EXPERIENCE ARCHITECTURAL DESIGN, BUILD RESIDENTIAL AND COMMERCIAL PROJECTS, FAMILIAR ASSOCIATE DISCIPLINE ACTIVITIES. MUST BE ABLE TO WORK ON FLEXIBLE HOURS INCLUDING WEEKENDS, HOLIDAYS AND NIGHT SHIFTS. MUST AGREE TO A POST-OFFER, PRE-EMPLOYMENT DRUG SCREENING TEST THE PROPECTIVE EMPLOYEE OR APPLICANT WILL BE REQUIRED AN EMPLOYMENT DRUG SCREENING TEST WHICH WILL APPLY EQUALLY TO U.S. WORKERS AND CW-1 WORKERS.</t>
  </si>
  <si>
    <t>al@fritzpacific.com</t>
  </si>
  <si>
    <t>C-500-20223-759479</t>
  </si>
  <si>
    <t>PHILPAN INTERNATIONAL CORPORATION</t>
  </si>
  <si>
    <t>EXECUTIVE HOMES APARTMENT</t>
  </si>
  <si>
    <t>PMB 614 BOX 10001</t>
  </si>
  <si>
    <t>WALUMWO ST., CHALAN LAULAU</t>
  </si>
  <si>
    <t>CHINGKOE</t>
  </si>
  <si>
    <t>MARIA LUZ</t>
  </si>
  <si>
    <t>DOLOTINA</t>
  </si>
  <si>
    <t>25-D, ONE BEVERLY PLACE</t>
  </si>
  <si>
    <t>#35 ANNAPOLIS ST., GREENHILLS</t>
  </si>
  <si>
    <t>SAN JUAN CITY</t>
  </si>
  <si>
    <t>PHILIPPINES</t>
  </si>
  <si>
    <t>METRO MANILA</t>
  </si>
  <si>
    <t>malou08@ymail.com</t>
  </si>
  <si>
    <t>Property, Real Estate, and Community Association Managers</t>
  </si>
  <si>
    <t>P-500-20181-684430</t>
  </si>
  <si>
    <t>special requirements - computer, printer, scanner literate</t>
  </si>
  <si>
    <t>C-500-20304-892600</t>
  </si>
  <si>
    <t>C-500-20211-740432</t>
  </si>
  <si>
    <t>SAIPAN DREAM CORPORATION</t>
  </si>
  <si>
    <t>SAIPAN DREAM COMMERCIAL RENTAL</t>
  </si>
  <si>
    <t>RTE 31 MONSENOR GUERRERO</t>
  </si>
  <si>
    <t>P.O. BOX 506161 SAN JOSE VILLAGE</t>
  </si>
  <si>
    <t>BYOONG SEOB</t>
  </si>
  <si>
    <t>MAGAS LOOP</t>
  </si>
  <si>
    <t>P.O. BOX 506161 NAVY HILL</t>
  </si>
  <si>
    <t>cub7788@yahoo.co.kr</t>
  </si>
  <si>
    <t>P-500-20174-670845</t>
  </si>
  <si>
    <t>Paint or repair roofs, windows, doors, floors, woodwork, plaster, drywall, or other parts of building structures.
Lay brick to repair or maintain buildings, walls, arches, or other structures.
Record type and cost of maintenance or repair work.
Plan and lay out repair work, using diagrams, drawings, blueprints, maintenance manuals, or schematic diagrams.
Assemble, install, or repair wiring, electrical or electronic components, pipe systems, plumbing, machinery, or equipment.
Perform routine maintenance, such as inspecting drives, motors, or belts, checking fluid levels, replacing filters, or doing other preventive maintenance actions.
Order parts, supplies, or equipment from catalogs or suppliers.
Dismantle machines, equipment, or devices to access and remove defective parts, using hoists, cranes, hand tools, or power tools.</t>
  </si>
  <si>
    <t>C-500-20204-728267</t>
  </si>
  <si>
    <t>P-500-20133-561796</t>
  </si>
  <si>
    <t xml:space="preserve">HOUSEKEEPING SUPERVISOR </t>
  </si>
  <si>
    <t>MUST BE ABLE TO WORK NIGHT, WEEKEND, AND HOLIDAYS. MUST BE ABLE TO WALK, STAND, LIFT, AND CARRY OBJECTS. MUST BE ABLE TO WORK UNDER PRESSURE AND DURING INCLEMENT WEATHER.</t>
  </si>
  <si>
    <t>C-500-20218-751749</t>
  </si>
  <si>
    <t>SAN ANTONIO STREET, SAN ANTONIO VILLAGE CORNER GATDAS AVENUE</t>
  </si>
  <si>
    <t xml:space="preserve">LIM </t>
  </si>
  <si>
    <t>P-500-20123-536725</t>
  </si>
  <si>
    <t xml:space="preserve">Must be organized and entrepreneurial-minded person with a strong, disciplined work ethic.
Excellent communication skills a plus.
Interpersonal skills set needed to connect with and build relationships with store managers and clerks.
Professional attitudes and appearance; Detailed oriented with strong problem- solving skills, Current driver's license with clean driving record.
Ability to perform physical activities including lifting and moving up to 50 pounds.
</t>
  </si>
  <si>
    <t>C-500-20226-766407</t>
  </si>
  <si>
    <t>Dispatchers, Except Police, Fire, and Ambulance</t>
  </si>
  <si>
    <t>P-500-20194-709221</t>
  </si>
  <si>
    <t>Supervisor Guest Service Agent - Hospitality</t>
  </si>
  <si>
    <t xml:space="preserve"> High school diploma required.  One (1) years supervisory experience in hotel/ transportation/ concierge/ F&amp;B area.  Ability to speak, read and write in Chinese in order to deal with guests and internal staff from Asian countries, especially non-English-speaking Chinese stakeholders.  Ability to operate Microsoft Windows &amp; office software, including operate computerized accounting and spreadsheet programs.  Able to sit or stand for long periods of time while performing duties.  Able to multi-task.  Able to work on shifts and be flexible regarding work schedules according to business demand.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</si>
  <si>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C-500-20248-805728</t>
  </si>
  <si>
    <t>P-500-20153-614675</t>
  </si>
  <si>
    <t>Proficient in Microsoft Office applications, emphasis on Microsoft Office Accounting and Excel program.</t>
  </si>
  <si>
    <t>C-500-20245-797839</t>
  </si>
  <si>
    <t>YUTA TOUR AGENCY</t>
  </si>
  <si>
    <t>P-500-20189-697943</t>
  </si>
  <si>
    <t>Knowledge of historical events and their causes, indicators, and effects on civilizations and cultures. Knowledge of business principles. Involved in strategic planning, resource allocation, human resources modeling, leadership technique, production methods, and coordination of people and resources.</t>
  </si>
  <si>
    <t>SUGARKING ROAD</t>
  </si>
  <si>
    <t>C-500-20220-756732</t>
  </si>
  <si>
    <t>WHT, FICA Tax , Housing is provided and offered at no cost and optional to workers.</t>
  </si>
  <si>
    <t>C-500-20217-749459</t>
  </si>
  <si>
    <t>Cornelio D ALomia</t>
  </si>
  <si>
    <t>Triple R Pacific Motor Shop</t>
  </si>
  <si>
    <t>PO Box 503286</t>
  </si>
  <si>
    <t>ALOMIA</t>
  </si>
  <si>
    <t>CORNELIO</t>
  </si>
  <si>
    <t>tripleRpacific.spn@gmail.com</t>
  </si>
  <si>
    <t>P-500-20135-570156</t>
  </si>
  <si>
    <t>12 months of working experience as cost estimator</t>
  </si>
  <si>
    <t>triplerpacific.spn@gmail.com</t>
  </si>
  <si>
    <t>TRIPLE R PACIFIC</t>
  </si>
  <si>
    <t>C-500-20258-819976</t>
  </si>
  <si>
    <t>The Micronesian Telecommunications Corporation</t>
  </si>
  <si>
    <t>IT&amp;E</t>
  </si>
  <si>
    <t>Tekken Street</t>
  </si>
  <si>
    <t>Dotts</t>
  </si>
  <si>
    <t>Shirley</t>
  </si>
  <si>
    <t>Moy</t>
  </si>
  <si>
    <t>Human Resource Business Partner</t>
  </si>
  <si>
    <t>shirley.dotts@itehq.net</t>
  </si>
  <si>
    <t>P-500-20199-720235</t>
  </si>
  <si>
    <t>Electronic Access Control Security and Surveillance System I</t>
  </si>
  <si>
    <t>Comprehensive knowledge of integrated security systems is required.</t>
  </si>
  <si>
    <t>Chalan Lau Lau Village</t>
  </si>
  <si>
    <t>The only deductions, other than those required by law, will be those the employee has instructed us to deduct for.  For example, if the employee signs up for 401k plan, then the employee will have that deducted from his/her pay check.</t>
  </si>
  <si>
    <t>http://store.ite.net</t>
  </si>
  <si>
    <t>C-500-20225-766165</t>
  </si>
  <si>
    <t>FM MANPOWER/BENCH'S SNACK BAR</t>
  </si>
  <si>
    <t>P-500-20196-711966</t>
  </si>
  <si>
    <t xml:space="preserve">At least High School graduate with minimum 12 months working experience as cook.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Applicants either US citizen and CW-1 worker must provide training/employment certificate and unexpired food handler certificate.
</t>
  </si>
  <si>
    <t>C-500-20323-916826</t>
  </si>
  <si>
    <t>ORTEGA CORPORATION</t>
  </si>
  <si>
    <t>JMJ  APARTMENT RENTAL</t>
  </si>
  <si>
    <t>P.O. BOX 506136 TUTURAN ROAD</t>
  </si>
  <si>
    <t>P. O. BOX 503024 CHALAN LAU LAU</t>
  </si>
  <si>
    <t>P-500-20282-873566</t>
  </si>
  <si>
    <t xml:space="preserve">Must have at least 24 months or 2-years work-related experience as a maintenance and repair worker, general. 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
</t>
  </si>
  <si>
    <t xml:space="preserve">TUTURAN ROAD , SAN VICENTE </t>
  </si>
  <si>
    <t>jmjtomas1225@gmail.com</t>
  </si>
  <si>
    <t>C-500-20232-775791</t>
  </si>
  <si>
    <t>GROUND FLOOR, UNIT 101, MMC II BUILDING,  CHALAN KANOA</t>
  </si>
  <si>
    <t xml:space="preserve"> P.O. BOX 503938</t>
  </si>
  <si>
    <t>P-500-20190-700885</t>
  </si>
  <si>
    <t>C-500-20239-787861</t>
  </si>
  <si>
    <t>P-500-20121-529743</t>
  </si>
  <si>
    <t xml:space="preserve">Internet browser software  Microsoft Internet Explorer 
Office suite software  Google Drive technology ; Microsoft Office
Operating system software  Microsoft Windows
Spreadsheet software  Microsoft Excel
Word processing software  Google Docs technology ; Microsoft Word technology
Mathematics  Using mathematics to solve problems.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Reading Comprehension  Understanding written sentences and paragraphs in work related documents.
Speaking  Talking to others to convey information effectively.
Writing  Communicating effectively in writing as appropriate for the needs of the audience.
Monitoring  Monitoring/Assessing performance of yourself, other individuals, or organizations to make improvements or take corrective action.
Time Management  Managing one's own time and the time of others. </t>
  </si>
  <si>
    <t>C-500-20225-763673</t>
  </si>
  <si>
    <t>P-500-20114-510883</t>
  </si>
  <si>
    <t xml:space="preserve">PREVIOUS WORK-RELATED SKILLS, KNOWLEDGE, OR EXPERIENCE, AS WELL AS COMMUNICATION, ORGANIZATION, COORDINATION, MATHEMATICS, ACTIVE LISTENING, CRITICAL THINKING, MONITORING, TIME MANAGEMENT, COMPLEX PROBLEM SOLVING, AND COORDINATION. </t>
  </si>
  <si>
    <t>Grand Street,  LOT 003 T11, San Jose Village</t>
  </si>
  <si>
    <t>Personal Cash Advances, FICA, and Withholding Tax.</t>
  </si>
  <si>
    <t>C-500-20310-899877</t>
  </si>
  <si>
    <t>Icekiss Inc.</t>
  </si>
  <si>
    <t>dba Foremost Foods Saipan</t>
  </si>
  <si>
    <t>Del  castillo</t>
  </si>
  <si>
    <t>P-500-20279-857234</t>
  </si>
  <si>
    <t>Associate degree or vocational course in air conditioning and refrigeration, preferably with EPA certificate and valid CNMI drivers license</t>
  </si>
  <si>
    <t>All applicable federal and local taxes.</t>
  </si>
  <si>
    <t>C-500-20252-808586</t>
  </si>
  <si>
    <t>Receptionists and Information Clerks</t>
  </si>
  <si>
    <t>P-500-20118-518974</t>
  </si>
  <si>
    <t>RECEPTIONIST AND INFORMATION CLERK</t>
  </si>
  <si>
    <t>C-500-20204-730358</t>
  </si>
  <si>
    <t>Tropical Trading LLC</t>
  </si>
  <si>
    <t>Accounting Service and Document Handling</t>
  </si>
  <si>
    <t>PMB 2502 PO Box 10002</t>
  </si>
  <si>
    <t>Acosta</t>
  </si>
  <si>
    <t>Renee</t>
  </si>
  <si>
    <t>Unson</t>
  </si>
  <si>
    <t>PMB 2502 Po Box 10002</t>
  </si>
  <si>
    <t>renee.uacosta@gmail.com</t>
  </si>
  <si>
    <t>P-500-20154-617856</t>
  </si>
  <si>
    <t>Apt 1 Navy Hill Town Houses</t>
  </si>
  <si>
    <t>C-500-20322-914946</t>
  </si>
  <si>
    <t>WOO</t>
  </si>
  <si>
    <t>P-500-20209-736042</t>
  </si>
  <si>
    <t>Building Maintenance Custodian</t>
  </si>
  <si>
    <t>*Ability to operate welding equipment.
* Ability to assemble metal or plastic parts or products.</t>
  </si>
  <si>
    <t>C-500-20241-792687</t>
  </si>
  <si>
    <t>P-500-20211-740299</t>
  </si>
  <si>
    <t>SALES SPECIALIST</t>
  </si>
  <si>
    <t>Must have good interpersonal and communication skills. Must have knowledge with Customer and Personal Service.</t>
  </si>
  <si>
    <t>Tun Joaquin Doi Road Corner Gregorio Avenue</t>
  </si>
  <si>
    <t>C-500-20272-847133</t>
  </si>
  <si>
    <t>Units 1-5 Jinam Building Chalan Pale Arnold Road</t>
  </si>
  <si>
    <t>Yeow</t>
  </si>
  <si>
    <t>Chue</t>
  </si>
  <si>
    <t>PO Box 504514 Saipan</t>
  </si>
  <si>
    <t>P-500-20232-776219</t>
  </si>
  <si>
    <t>Food Packer</t>
  </si>
  <si>
    <t>All applicants must be able to read and write.  All applicants must be able to portion bulk items to retail portions using weighing scales, and able to use pricing and labeling scales to accurately price and label retail packs with use-by dates.</t>
  </si>
  <si>
    <t>Units 1-5 Jinam Building II, Chalan Pale Arnold Road</t>
  </si>
  <si>
    <t>Local and Federal Employment Tax Deductions</t>
  </si>
  <si>
    <t>C-500-20308-895983</t>
  </si>
  <si>
    <t>P-500-20269-845098</t>
  </si>
  <si>
    <t>Sales Manager</t>
  </si>
  <si>
    <t>With certification or associate degree in business management, sales or marketing field, or combination of education or work experience equivalent to sale or marketing knowledge; with
strong communication skills and customer-service skills; must have valid CNMI driver's license.</t>
  </si>
  <si>
    <t>C-500-20255-816737</t>
  </si>
  <si>
    <t>P-500-20222-758783</t>
  </si>
  <si>
    <t>Trades Technician, Senior: Mechanic</t>
  </si>
  <si>
    <t>MINIMUM REQUIREMENTS:  High School Diploma or General Education Diploma (GED) or Adult Basic Education (ABE) Program Adult School Diploma (AS) and 3 years of Journey experience related to area of assignment. Knowledge of: Customer service principles; Basic mathematical concepts; Safety procedures and safe work practices; Modern office technology. Skills in: interpreting and applying applicable laws, codes, regulations and standards; Performing skilled maintenance, operations and repair work in assigned area; Reviewing quality levels and providing technical guidance in assigned area; Operating specialized and heavy equipment; Monitoring equipment and making adjustments; Performing inspections and identifying issues; Troubleshooting issues and recommending or implementing solutions; Receiving requests and trouble calls and providing assistance; Monitoring inventory and supplies; Initiating supply requests; Taking equipment readings and maintaining reading data; Preparing and updating activity logs and status reports; Utilizing a computer and relevant software applications; Utilizing communication and interpersonal skills as applied to interaction with coworkers, supervisor, the general public, and others to sufficiently exchange or convey information and to receive work direction. Licensing/Certification: Valid U.S. Drivers License with appropriate class; Trades Licenses and/or Certifications, based on assignment.. All applicants may be tested. All applicants are subject to pre-employment drug testing.</t>
  </si>
  <si>
    <t>All Applicable U.S. and CNMI Wage Taxes (Chapter 2 - CNMI, Chapter 7 - Federal, &amp; FICA - SS/Medicare)</t>
  </si>
  <si>
    <t>C-500-20324-919257</t>
  </si>
  <si>
    <t>Help Supply Services</t>
  </si>
  <si>
    <t xml:space="preserve">P.O. Box 505647 </t>
  </si>
  <si>
    <t>Chalan piao</t>
  </si>
  <si>
    <t>Del Castillo</t>
  </si>
  <si>
    <t>P-500-20221-758636</t>
  </si>
  <si>
    <t>Unit 4 &amp; 5, ACE Building</t>
  </si>
  <si>
    <t>Chalan pio</t>
  </si>
  <si>
    <t>Ch 2 and fica</t>
  </si>
  <si>
    <t>C-500-20234-780823</t>
  </si>
  <si>
    <t>P-500-20204-728222</t>
  </si>
  <si>
    <t>CONCIERGES</t>
  </si>
  <si>
    <t>Please  see addendum</t>
  </si>
  <si>
    <t>C-500-20247-803087</t>
  </si>
  <si>
    <t>REDIE</t>
  </si>
  <si>
    <t>INDEPENDENT CONTRACTOR</t>
  </si>
  <si>
    <t>REDIE76@GMAIL.COM</t>
  </si>
  <si>
    <t>P-500-20208-735602</t>
  </si>
  <si>
    <t>PREVIOUS EXPERIENCE IN CHINESE DELICACIES PREFERRED.</t>
  </si>
  <si>
    <t>BREACH ROAD, GARAPAN</t>
  </si>
  <si>
    <t>C-500-20301-889848</t>
  </si>
  <si>
    <t>GOLDEN BIRD CORPORATION</t>
  </si>
  <si>
    <t>#204 GOLDEN PLAZA BEACH ROAD</t>
  </si>
  <si>
    <t>P-500-20272-847137</t>
  </si>
  <si>
    <t>analyze accounting records, financial statements, prepare tax returns</t>
  </si>
  <si>
    <t>C-500-20210-738311</t>
  </si>
  <si>
    <t>Alex George Aquiningoc</t>
  </si>
  <si>
    <t>AA HEAVY EQUIPMENT RENTAL</t>
  </si>
  <si>
    <t>PO Box 501364 CK</t>
  </si>
  <si>
    <t>AQUININGOC</t>
  </si>
  <si>
    <t>ALEX</t>
  </si>
  <si>
    <t>SOLE PROPIETOR</t>
  </si>
  <si>
    <t>PMB 203 Box 10001</t>
  </si>
  <si>
    <t>ALEXGAQUININGOC@GMAIL.COM</t>
  </si>
  <si>
    <t>P-500-20175-673841</t>
  </si>
  <si>
    <t>MUST HAVE PHYSICAL ABILITY TO STAND STRENUOUS AND DANGEROUS WORK ENVIRONMENT MUST HAVE A KEEN EYE TO DETAILS AND GOOD DECISION MAKING SKILLS
FLEXIBLE TO WORK DURING ODD HOURS. MUST HAVE NO CRIMINAL RECORDS -- BACKGROUND CHECKING WILL BE APPLIED TO ALL APPLICANTS REGARDLESS OF NATIONALITY</t>
  </si>
  <si>
    <t>Alaihai Ave Garapan</t>
  </si>
  <si>
    <t>PO BOX 501364</t>
  </si>
  <si>
    <t>alexg.aquinigoc@gmail.com</t>
  </si>
  <si>
    <t>alexg.aquiningoc@gmail.com</t>
  </si>
  <si>
    <t>C-500-20212-742619</t>
  </si>
  <si>
    <t>ROYALE LAUNDRY</t>
  </si>
  <si>
    <t>P-500-20100-472200</t>
  </si>
  <si>
    <t>Equipment Maintenance  Performing routine maintenance on equipment and determining when and what kind of maintenance is needed.
Repairing  Repairing machines or systems using the needed tools.
Troubleshooting  Determining causes of operating errors and deciding what to do about it.
Equipment Selection  Determining the kind of tools and equipment needed to do a job.</t>
  </si>
  <si>
    <t>C-500-20337-933699</t>
  </si>
  <si>
    <t>StayWell Saipan, Inc.</t>
  </si>
  <si>
    <t>2ND FLOOR, SASHA BLDG., BEACH ROAD CHALAN LAULAU</t>
  </si>
  <si>
    <t>MAILMAN &amp; KARA , LLC</t>
  </si>
  <si>
    <t>P-500-20302-889894</t>
  </si>
  <si>
    <t xml:space="preserve">U.S. AND FOREIGN WORKERS MUST BE PROFICIENT IN MILLIMAN CARE GUIDELINES (MCG)/ MEDICAL SOCIETY GUIDELINES. </t>
  </si>
  <si>
    <t xml:space="preserve">P.O. BOX 502050 </t>
  </si>
  <si>
    <t>C-500-20303-891101</t>
  </si>
  <si>
    <t>J S J CO., LTD</t>
  </si>
  <si>
    <t>ROYAL POKER III</t>
  </si>
  <si>
    <t>P.O. BOX 505173</t>
  </si>
  <si>
    <t>CHALAN MONSIGNOR GUERRERO, SAN JOSE VILLAGE</t>
  </si>
  <si>
    <t>SHUNJIN</t>
  </si>
  <si>
    <t>CHALAN MSGR. GUERRERO, SAN JOSE VILLAGE</t>
  </si>
  <si>
    <t>P-500-20260-825676</t>
  </si>
  <si>
    <t>C-500-21034-050902</t>
  </si>
  <si>
    <t>All federal and CNMI tax required by law</t>
  </si>
  <si>
    <t>C-500-20310-899894</t>
  </si>
  <si>
    <t>AMORLTA</t>
  </si>
  <si>
    <t>C-500-21032-044871</t>
  </si>
  <si>
    <t>360 ENTERPRISES, INC.</t>
  </si>
  <si>
    <t>PMB 360 PO BOX 10000</t>
  </si>
  <si>
    <t>8TH FLOOR MARIANAS BUSINESS PLAZA NAURU LOOP SUSUPE</t>
  </si>
  <si>
    <t>COLBURN</t>
  </si>
  <si>
    <t>ANDREW SR.</t>
  </si>
  <si>
    <t>L.</t>
  </si>
  <si>
    <t>ANDY_AC1@YAHOO.COM</t>
  </si>
  <si>
    <t>P-500-20342-939587</t>
  </si>
  <si>
    <t>ABILITY TO SELL AND GOOD CUSTOMER SERVICE
PATIENCE
ACCOMMODATING 
ABILITY TO REMEMBER CUSTOMER ORDERS
GOOD STAMINA AND ABILITY TO WORK FOR LONG HOURS
TEAM PLAYER</t>
  </si>
  <si>
    <t>andy_ac1@yahoo.com</t>
  </si>
  <si>
    <t>C-500-21097-203112</t>
  </si>
  <si>
    <t>P-500-21038-060960</t>
  </si>
  <si>
    <t>Computer Support Specialist</t>
  </si>
  <si>
    <t>Education: Associate's Degree in Computer Programming or Science or Information Technology
Work Experience: 24 months of previous work-related experience
Special Requirements: Progressive work-related experience in a professional Microsoft Window environment and information. Identifying complex problems and reviewing related information to develop and evaluate options and implement solutions. Determining how a system should work and how changes in conditions, operations, and the environment will affect outcomes. Know ledge of circuit boards, processors, chips, electronic equipment, and computer hardware and software, including applications and programming. Knowledge of transmission, broadcasting, switching, control, and operation of telecommunications systems. Knowledge of principles and processes for providing customer and personal services. This includes customer needs assessment, meeting quality standards for services, and evaluation of customer satisfaction. Previous work-related skill and knowledge is required for this occupation.</t>
  </si>
  <si>
    <t>C-500-21048-081147</t>
  </si>
  <si>
    <t>Genoveva's Hair Power, Inc.</t>
  </si>
  <si>
    <t>Beauty and Barber Shop</t>
  </si>
  <si>
    <t>genovevasaipan@gmail.com</t>
  </si>
  <si>
    <t>P-500-21020-021947</t>
  </si>
  <si>
    <t>Familiar with beauty products and hair  trends.  Good interpersonal and communication skills. Flexible availability, including weekends and holidays.</t>
  </si>
  <si>
    <t>Garapan Street, Garapan VIllage</t>
  </si>
  <si>
    <t>All Mandated CNMI and Federal Payroll Taxes</t>
  </si>
  <si>
    <t>C-500-21097-203037</t>
  </si>
  <si>
    <t>P-500-21038-060971</t>
  </si>
  <si>
    <t>Accounts Payable Supervisor</t>
  </si>
  <si>
    <t>Education: Associate's Degree in Accounting and Finance
Work Experience: 24 months of previous work-related experience
Special Requirements: Knowledge of business and management principles involved in strategic planning, resource allocation, human resources modeling, leadership technique, production methods, and coordination of people and resources. Technology skills required: Accounting Software - System Application of Product in Data Processing (SAP); Document management software ? Adobe Systems Adobe Acrobat Hot technology ; Document management system software ; Microsoft Office (Excel, Word, PowerPoint). Previous work-related skill and knowledge is required for this occupation.</t>
  </si>
  <si>
    <t>C-500-21040-064273</t>
  </si>
  <si>
    <t>P-500-20339-938103</t>
  </si>
  <si>
    <t>PREVIOUS WORK-RELATED SKILL, KNOWLEDGE, OR EXPERIENCE IS REQUIRED FOR THESE OCCUPATIONS. PERFORMING ROUTINE MAINTENANCE ON EQUIPMENT AND BUILDINGS AND DETERMINING WHEN AND WHAT KIND OF MAINTENANCE IS NEEDED. REPAIRING MACHINES OR SYSTEMS USING THE NEEDED TOOLS. INSTALLING EQUIPMENT,
MACHINES, WIRING, OR PROGRAMS TO MEET SPECIFICATIONS.</t>
  </si>
  <si>
    <t>C-500-21095-195851</t>
  </si>
  <si>
    <t>P-500-21064-122313</t>
  </si>
  <si>
    <t xml:space="preserve">ACCOUNT REPRESENTATIVE </t>
  </si>
  <si>
    <t xml:space="preserve">A) High school diploma may be foreign equivalent and 12 months of experience as an Account Representative for wholesaler or Sales Consultant for wholesaler.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5 days paid sick leave per year after completing 90 days from commencement of employment; &amp; transportation to/from work site.  C) .  Housing is optional.  At the worker's option, the Employer will assist the worker in securing housing consisting of a bedroom with shared bathroom, shared kitchen, and shared living room/dining space at a monthly rate, excluding utilities, of $200 per bedroom or $100 if 2-person shared bedroom.  The worker is responsible for paying for the cost of the housing. No deduction will be made from the worker's pay for the housing. </t>
  </si>
  <si>
    <t xml:space="preserve">Employer paid medical/dental insurance ($251/month); [continued at E.b.12.] </t>
  </si>
  <si>
    <t xml:space="preserve">Social Security, Medicare and withholding tax. </t>
  </si>
  <si>
    <t>C-500-21095-195802</t>
  </si>
  <si>
    <t>C-500-21095-195853</t>
  </si>
  <si>
    <t>P-500-21064-122314</t>
  </si>
  <si>
    <t>SALES SUPPORT SPECIALIST</t>
  </si>
  <si>
    <t xml:space="preserve">A) High school diploma may be foreign equivalent and 12 months of experience as a Sales Support Specialist for wholesaler or Product Demonstrator for wholesaler.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5 days paid sick leave per year after completing 90 days from commencement of employment; &amp; transportation to/from work site.  C) .  Housing is optional.  At the worker's option, the Employer will assist the worker in securing housing consisting of a bedroom with shared bathroom, shared kitchen, and shared living room/dining space at a monthly rate, excluding utilities, of $200 per bedroom or $100 if 2-person shared bedroom.  The worker is responsible for paying for the cost of the housing. No deduction will be made from the worker's pay for the housing. </t>
  </si>
  <si>
    <t>C-500-21089-183141</t>
  </si>
  <si>
    <t>Medical and Clinical Laboratory Technologists</t>
  </si>
  <si>
    <t>P-500-20279-857208</t>
  </si>
  <si>
    <t>Clinical Laboratory Technician</t>
  </si>
  <si>
    <t xml:space="preserve">Licensed by the CNMI Healthcare Professions Licensing Board (HCLB) as a Clinical Laboratory Technician, meeting all requirements with appropriate documents and have at least one of the following: U.S. Associate Degree in a Laboratory or Biological Science with the minimum hours of coursework and training required to perform laboratory testing, as defined by CLIA requirements. Graduate of a Foreign Medical Technology program that meets all education and training, as defined by CLIA requirements. At least two years of recent and pertinent experience in the field of laboratory medicine. </t>
  </si>
  <si>
    <t>C-500-21137-317206</t>
  </si>
  <si>
    <t>PROPERTY RENTAL,LANDSCAPING, MANPOWER SERVICES</t>
  </si>
  <si>
    <t>P-500-20311-901943</t>
  </si>
  <si>
    <t>GENERAL MAINTENANCE AND REPAIRER</t>
  </si>
  <si>
    <t xml:space="preserve">Must have at least 1 year work experience and able to repair or maintain building property using hand or power tools. Duties may involve pipe fitting; boiler making; insulating; welding; machining; carpentry; repairing electrical or mechanical equipment; installing, aligning, and balancing new equipment; and repairing buildings, floors, or stairs. Perform general cleaning duties of buildings or properties. Paint or repair roofs, windows, doors, floors, woodwork, plaster, drywall, or other parts of building structures. Operate cutting torches or welding equipment to cut or join metal parts. Record type and cost of maintenance or repair work. </t>
  </si>
  <si>
    <t>RJ COMMERCIAL BUILDING-DANDAN VILLAGE</t>
  </si>
  <si>
    <t>C-500-21095-195901</t>
  </si>
  <si>
    <t>Ambyth Shipping Micronesia, Inc.</t>
  </si>
  <si>
    <t>P.O. Box 503681 CK</t>
  </si>
  <si>
    <t>Dandan</t>
  </si>
  <si>
    <t>Josh</t>
  </si>
  <si>
    <t>Punzalan</t>
  </si>
  <si>
    <t>Corporate Quality Assurance Manager &amp; HR Manager</t>
  </si>
  <si>
    <t>hr@ambythsaipan.com</t>
  </si>
  <si>
    <t>P-500-21056-100264</t>
  </si>
  <si>
    <t xml:space="preserve"> KNOWLEDGE IN CYMA WINDOWS OR SIMILAR ACCOUNTING SOFTWARE A PLUS
	Basic computer knowledge, e.g. Microsoft Officer word, excel and outlook, is required;
	Able to read, understand and communicate information and ideas presented in writing. 
</t>
  </si>
  <si>
    <t>PACIFIC TRADING BLDG., PALE ARNOLD ROAD</t>
  </si>
  <si>
    <t>SUBJECT TO CNMI TAXES AND FICA</t>
  </si>
  <si>
    <t>www.ambyth.com</t>
  </si>
  <si>
    <t>C-500-21096-198990</t>
  </si>
  <si>
    <t xml:space="preserve">Ace Hardware (CNMI), Inc </t>
  </si>
  <si>
    <t xml:space="preserve">Europa Place, Gualo Rai P O Box 500137 </t>
  </si>
  <si>
    <t>P-500-21067-130062</t>
  </si>
  <si>
    <t>Knowledge of general accounting principles. 
Analytical, communication and computer skills. 
Understanding of mathematics and accounting and financial processes. 
Knowledge of bookkeeping software. 
At least two years bookkeeping experience, preferably within a business-services environment. 
Applicants must pass skill test during the application process (Total Passing Score is 89%) 
The skill testing and comprehension exam are required equally of both US and Foreign workers.
Communication skills, both verbal and written 
Attention to detail and accuracy of work.</t>
  </si>
  <si>
    <t xml:space="preserve">Ace Hardware (CNMI), Inc. </t>
  </si>
  <si>
    <t>C-500-21062-115697</t>
  </si>
  <si>
    <t>J</t>
  </si>
  <si>
    <t>jocelynd@BCMCPA.COM</t>
  </si>
  <si>
    <t>P-500-21012-007139</t>
  </si>
  <si>
    <t>MH II Building</t>
  </si>
  <si>
    <t>C-500-21119-269056</t>
  </si>
  <si>
    <t>HUACHANGCORP</t>
  </si>
  <si>
    <t>porker</t>
  </si>
  <si>
    <t>san jose</t>
  </si>
  <si>
    <t>lu</t>
  </si>
  <si>
    <t>xuanbo</t>
  </si>
  <si>
    <t>huachangcorp@gmail.com</t>
  </si>
  <si>
    <t>P-500-21079-162482</t>
  </si>
  <si>
    <t>C-500-21096-202023</t>
  </si>
  <si>
    <t>Triple K Corporation</t>
  </si>
  <si>
    <t>Global Security Agency</t>
  </si>
  <si>
    <t>P.O. Box 502750</t>
  </si>
  <si>
    <t>PUNZALAN</t>
  </si>
  <si>
    <t>MARIA RIZALLIE</t>
  </si>
  <si>
    <t>General Manager/Vice President</t>
  </si>
  <si>
    <t>P.O. BOX 502750</t>
  </si>
  <si>
    <t>rizapunzalan@yahoo.com</t>
  </si>
  <si>
    <t>P-500-21051-090422</t>
  </si>
  <si>
    <t>- Security Guard experience of 12 months.
- Patrolling  secure premises and personnel by patrolling property.
- Law enforcement- security guard may detain or arrest anyone who violates the law
- Customer Service- knowledge of principles and providing cust</t>
  </si>
  <si>
    <t xml:space="preserve">Niyok Street, Finasisu Village </t>
  </si>
  <si>
    <t>Withholding Tax and Fica</t>
  </si>
  <si>
    <t>C-500-21133-309836</t>
  </si>
  <si>
    <t>HIGH SCHOOL DIPLOMA OR EQUIVALENT. FAMILIAR WITH ALL TOURIST SCENIC AREAS IN SAIPAN. ABLE TO WORK IN THE EVENING, ON HOLIDAYS, AND ON WEEKENDS.24 MONTHS OF WORK EXPERIENCE REQUIRED AS TOUR GUIDE.</t>
  </si>
  <si>
    <t>C-500-21162-389055</t>
  </si>
  <si>
    <t>GEM CORPORATION</t>
  </si>
  <si>
    <t>P-500-21015-015459</t>
  </si>
  <si>
    <t>Applicant must have high school diploma. Must also have at least 12 month of work experience.</t>
  </si>
  <si>
    <t>C-500-21110-239381</t>
  </si>
  <si>
    <t>Looking for a person/applicant that represents the following qualities; poised, presentable, and confident while dealing with customers. Has good communication skills. Organized and strong time management skills. Reliable person that can drive truck and tanker truck (automatic/manual) to distribute drinking water to the stores, restaurants, residential and hotel, including ice deliveries (restaurants only). Ability to deliver bulk water overnight. Must be able to understand the weekly schedule. Must have a valid drivers license. Available to work flexible hours that may include early mornings, evenings, weekends, nights and/or holidays. Proof of eligibility are required for both US and Foreign applicants.</t>
  </si>
  <si>
    <t>F.I.C.A., MEDICARE, CHPATER 2 TAX</t>
  </si>
  <si>
    <t>C-500-21110-239760</t>
  </si>
  <si>
    <t>P-500-21072-144741</t>
  </si>
  <si>
    <t>CLEANERS OF VEHICLE AND EQUIPMENT</t>
  </si>
  <si>
    <t xml:space="preserve">4644 Tun Herman </t>
  </si>
  <si>
    <t>C-500-21123-280767</t>
  </si>
  <si>
    <t xml:space="preserve">HIGH SCHOOL GRADUATE. MUST HAVE THREE MONTHS EXPERIENCE AS A HOUSEKEEPING WORKER. MUST HAVE THE ABILITY TO BEND , STRECTH, TWIST, OR REACH WITH YOUR BODY, ARMS, AND/OR LEGS. THE ABILITY TO LISTEN TO AND UNDERSTAND INFORMATION AND IDEAS PRESENTED THROUGH SPOKEN WORDS AND SENTENCES. MUST BE WILLING TO WORK FLEXIBLE SCHEDULES INCLUDING WEEKENDS AND HOLDAYS. </t>
  </si>
  <si>
    <t>MAUG DRIVE, CAPITOL HILL</t>
  </si>
  <si>
    <t>C-500-21081-163118</t>
  </si>
  <si>
    <t xml:space="preserve"> Experience working  in a Christian School environment is a plus, professional and willing to adhere  to the rules and regulations of the employer . He /She must also be the same faith  to help the organization  instill and carry out the mission  and vision of the employing organization.   </t>
  </si>
  <si>
    <t>C-500-21107-233906</t>
  </si>
  <si>
    <t>TCF CORPORATION</t>
  </si>
  <si>
    <t>ELECTRONIC AND PRECISION EQUIPMENT MAINTENANCE REPAIR SERVICE</t>
  </si>
  <si>
    <t>P.O. BOX 502706, AS PERDIDO ROAD</t>
  </si>
  <si>
    <t>P-500-21024-029998</t>
  </si>
  <si>
    <t>C-500-21096-199372</t>
  </si>
  <si>
    <t xml:space="preserve">Joeten Development, Inc </t>
  </si>
  <si>
    <t xml:space="preserve">Roong Lane, Oleai P O Box 500137 </t>
  </si>
  <si>
    <t>P-500-21048-081132</t>
  </si>
  <si>
    <t xml:space="preserve">Commercial Cleaner </t>
  </si>
  <si>
    <t xml:space="preserve">Previous work experience as a Commercial Cleaner 
Work well when supervisors are not present. 
Ability to lift at least 25 pounds. 
Handle basic maintenance, building repairs, cleaning and other janitorial work. 
Basic math skills. 
Able to work safely with a variety of cleaning supplies. 
High school diploma. 
Able to use basic cleaning equipment. 
Self-motivation and the ability to identify and complete needed tasks without direct supervision. 
Knowledge of cleaning chemicals, proper storage and disposal methods. 
Answering a basic literacy comprehension exam (Total Passing Score is 89%) 
The skill testing and comprehension exam are required equally of both US and Foreign workers.
Ability to work after hours, over weekends and on public holidays with short or no notice. </t>
  </si>
  <si>
    <t>Joeten Development Inc dba Joeten Superstore</t>
  </si>
  <si>
    <t>C-500-21119-269137</t>
  </si>
  <si>
    <t>CHANGSHENG CORP</t>
  </si>
  <si>
    <t>chalan piao</t>
  </si>
  <si>
    <t>changshengcor@gmail.com</t>
  </si>
  <si>
    <t>Meat, Poultry, and Fish Cutters and Trimmers</t>
  </si>
  <si>
    <t>P-500-21079-162532</t>
  </si>
  <si>
    <t>STORE BUTCHER&amp; MEAT CUTTER</t>
  </si>
  <si>
    <t>C-500-21110-239784</t>
  </si>
  <si>
    <t>P-500-21072-144737</t>
  </si>
  <si>
    <t>C-500-21156-372347</t>
  </si>
  <si>
    <t>P-500-21086-179474</t>
  </si>
  <si>
    <t>Represent the company in selling fish products to individuals, hotels, and restaurants at the sales site or customers place of business. Manage and determines the price of fish products. Directly interacts with customers, compiles a list of prospective institutional clients for use as sales leads, contact buyers to convince them to buy products, sell products and collect payment, records daily sales. Perform other duties as may be assigned.</t>
  </si>
  <si>
    <t>C-500-21112-248510</t>
  </si>
  <si>
    <t>P-500-21069-134426</t>
  </si>
  <si>
    <t>JANITORS &amp; CLEANERS</t>
  </si>
  <si>
    <t>Knowledge or experience with basic cleaning skills like buffing, sweeping, scrubbing, waxing, mopping, washing floors, walls, and windows.
Knowledge or experience in using cleaning chemicals, tools and equipment and practice good sanitation and safety.</t>
  </si>
  <si>
    <t>C-500-21156-372422</t>
  </si>
  <si>
    <t>HOLLOW BLOCK MANUFACTURER</t>
  </si>
  <si>
    <t>Crushing, Grinding, and Polishing Machine Setters, Operators, and Tenders</t>
  </si>
  <si>
    <t>P-500-21104-224445</t>
  </si>
  <si>
    <t>MACHINE OPERATORS (HOLLOW BLOCK)</t>
  </si>
  <si>
    <t>Must have working experience as machine operator of hollow block. Know how to operate hollow block machine manufacturer. Knowledge in mixing and making different kind of hollow blocks. Can do other related duties inside the factory. Willing to work flexible schedule. Can work independently without supervision.</t>
  </si>
  <si>
    <t>C-500-21134-314057</t>
  </si>
  <si>
    <t xml:space="preserve">L&amp;T Group of Companies, Ltd. </t>
  </si>
  <si>
    <t>P-500-21105-226120</t>
  </si>
  <si>
    <t>Account Representative</t>
  </si>
  <si>
    <t xml:space="preserve">Education: High School Graduate/GED
Work Experience: 12 months of previous work-related experience
Special Requirements: Knowledge of principles and processes for providing customer and personal services. This includes customer needs assessment, meeting quality standards for services, and evaluation of customer satisfaction. Knowledge of the structure and content of the English language including the meaning and spelling of words, rules of composition, and grammar. Proficiency in Adobe Systems: Adobe Acrobat/Reader and Microsoft Office: Word,  PowerPoint, Excel and Outlook. Previous work-related skill and knowledge is required for this occupation.
</t>
  </si>
  <si>
    <t>C-500-21139-326652</t>
  </si>
  <si>
    <t>C-500-21119-268928</t>
  </si>
  <si>
    <t>YONGLONG CORP.</t>
  </si>
  <si>
    <t>RESTAURANT</t>
  </si>
  <si>
    <t>DATE.ST IN GARAPAN</t>
  </si>
  <si>
    <t>KAYEE DANNY</t>
  </si>
  <si>
    <t>SECRETRY</t>
  </si>
  <si>
    <t>YONGLONGCORP@GMAIL.COM</t>
  </si>
  <si>
    <t>P-500-21078-159324</t>
  </si>
  <si>
    <t xml:space="preserve">DATE.ST IN GARAPAN </t>
  </si>
  <si>
    <t>Additional conditions about the wage rate to be paid.</t>
  </si>
  <si>
    <t>yonglongcorp@gmail.com</t>
  </si>
  <si>
    <t>C-500-21117-260400</t>
  </si>
  <si>
    <t>C-500-21103-218580</t>
  </si>
  <si>
    <t>C-500-21111-243903</t>
  </si>
  <si>
    <t>RANNI'S CORPORATION</t>
  </si>
  <si>
    <t>SANAREZ</t>
  </si>
  <si>
    <t>SHIELYNA</t>
  </si>
  <si>
    <t>ranniscorporation@gmail.com</t>
  </si>
  <si>
    <t>P-500-21056-100954</t>
  </si>
  <si>
    <t>RANNIS CORPORATION</t>
  </si>
  <si>
    <t>C-500-21166-396986</t>
  </si>
  <si>
    <t>High School graduate with 3 months training and/or 6 months work experience. 
Customer service oriented and willing to work in flexible shifts, days, evenings, weekends and holidays.
Applicants either US citizen or CW-1 must provide school credentials and/or employment certificate.</t>
  </si>
  <si>
    <t>Based on approved schedules of work</t>
  </si>
  <si>
    <t>C-500-21137-317377</t>
  </si>
  <si>
    <t>Handy Help</t>
  </si>
  <si>
    <t>P.O. BOX 500231</t>
  </si>
  <si>
    <t>P-500-21097-203209</t>
  </si>
  <si>
    <t>LANDSCAPER</t>
  </si>
  <si>
    <t xml:space="preserve">MUST KNOW HOW TO OPERATE VEHICLES OR POWERED EQUIPMENT; KNOWLEDGE OF MACHINES &amp; HANDTOOLS, INCLUDING THEIR DESIGNS, USES, REPAIR AND MAINTENANCE; ABILITY TO PERFORM GENERAL PHYSICAL ACTIVITIES THAT REQUIRE CONSIDERABLE USE OF ARMS &amp; LEGS AND MOVING WHOLE BODY SUCH AS CLIMBING, LIFTING, BALANCING, WALKING, STOOPING AND HANDLING MATERIALS; KNOWLEDGEABLE ON REPAIRING, SERVICING, ADJUSTING, TESTING MACHINES, DEVICES, MOVING PARTS, &amp; EQUIPMENT THAT OPERATE PRIMARILY ON THE BASIS OF MECHANICAL PRINCIPLES. </t>
  </si>
  <si>
    <t>C-500-21160-381352</t>
  </si>
  <si>
    <t>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 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OPERATION MONITORING WATCHING GAUGES, DIALS, OR OTHER INDICATORS TO MAKE SURE A MACHINE IS WORKING PROPERLY. ACTIVE LEARNING UNDERSTANDING THE IMPL ICATIONS OF NEW INFORMATION FOR BOTH CURRENT AND FUTURE PROBLEM-SOLVING AND DECISION-MAKING.</t>
  </si>
  <si>
    <t>C-500-21152-357301</t>
  </si>
  <si>
    <t>CNMI TAX AND FICA TAX. Housing is optional; Employees who are single may live in the housing with a monthly charge of $60, for air condition use and free housing for single employees who opted not to use air condition.</t>
  </si>
  <si>
    <t>C-500-21119-269036</t>
  </si>
  <si>
    <t>C-500-21125-287781</t>
  </si>
  <si>
    <t>P-500-21072-144864</t>
  </si>
  <si>
    <t xml:space="preserve"> HEATING, VENTILATION, AND AIR CONDITIONING INSTALLERS</t>
  </si>
  <si>
    <t>MUST HAVE A GED/HIGHSCHOOL DIPLOMA WITH 12 MONTHS WORK EXPERIENCE IN THE SAME OR SIMILAR FIELD. PREFERABLY WITH CERTIFICATION IN HEATING, AIR CONDITIONING, AND REFRIGERATION VOCATIONAL COURSE. PROFICIENT IN BALANCING AIR AND WATER TREATMENT SYSTEMS IN LINE WITH HVAC PROTOCOLS.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</si>
  <si>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CNMI LOCAL TAXES (Chp.2) and Social Security/Medicare Taxes</t>
  </si>
  <si>
    <t>C-500-21106-229999</t>
  </si>
  <si>
    <t>P-500-20321-913269</t>
  </si>
  <si>
    <t>Drivers/Salesworkers</t>
  </si>
  <si>
    <t>Must have a valid CNMI Drivers License. Must have minimum 1 year experience in sales related occupation.</t>
  </si>
  <si>
    <t>C-500-21126-291311</t>
  </si>
  <si>
    <t>World Wide Insurance, Inc.</t>
  </si>
  <si>
    <t>World Wide Insurance and World Wide Real Estate Broker</t>
  </si>
  <si>
    <t>PMB 305, Box 10000</t>
  </si>
  <si>
    <t>M2M Bldg., Room 202, Garapan</t>
  </si>
  <si>
    <t>Yu</t>
  </si>
  <si>
    <t>Jingyang</t>
  </si>
  <si>
    <t>Secretary/Authorized Representative</t>
  </si>
  <si>
    <t>worldtoursaipan@gmail.com</t>
  </si>
  <si>
    <t>P-500-21096-199345</t>
  </si>
  <si>
    <t>Must have prior experience as an accountant, must have bachelor degree in accounting. All employment requirements apply equally to both U.S. workers and foreign workers.</t>
  </si>
  <si>
    <t>Experience, qualification and performance</t>
  </si>
  <si>
    <t>C-500-21155-368477</t>
  </si>
  <si>
    <t>JARVIS CORPORATION</t>
  </si>
  <si>
    <t>HUISHANG INT'L INVESTMENT CORPORATION BLDG</t>
  </si>
  <si>
    <t>BEACH ROAD, SOUTH GARAPAN</t>
  </si>
  <si>
    <t>OFFICE ASSISTANT</t>
  </si>
  <si>
    <t>jarvis.670.2014@gmail.com</t>
  </si>
  <si>
    <t>P-500-21104-225661</t>
  </si>
  <si>
    <t xml:space="preserve">Education:  High School Graduate or equivalent. Work Experience:  12 months work experience as Sales Representative. Skilled in the use of Plexis POS and Microsoft Excel. Knowledge of principles and methods for showing, promoting, and selling products or services. This includes marketing strategy and tactics, product demonstration, sales techniques, and sales control systems. Knowledge of principles and processes for providing customer and personal services. This includes customer needs assessment, meeting quality standards for services, and evaluation of customer satisfaction. Persuading others to change their minds or behavior. </t>
  </si>
  <si>
    <t>C-500-21125-287503</t>
  </si>
  <si>
    <t>C-500-21099-213502</t>
  </si>
  <si>
    <t>P-500-21022-027319</t>
  </si>
  <si>
    <t>Can operate cleaning tools &amp; equipment. Must have 12 months working experience as a Housekeeping Cleaner. Can possess Employment Certificate</t>
  </si>
  <si>
    <t>In excess of 40 hours per week the rate will be Overtime Rate.</t>
  </si>
  <si>
    <t>C-500-21141-332149</t>
  </si>
  <si>
    <t>C-500-21112-248389</t>
  </si>
  <si>
    <t>C-500-21144-337092</t>
  </si>
  <si>
    <t>J. LUCKY CORPORATION</t>
  </si>
  <si>
    <t>EXPRESS PRINTING</t>
  </si>
  <si>
    <t>PMB 92 PO BOX 10003</t>
  </si>
  <si>
    <t>Room#5 Lims Bldg Mage Guerrero Rd</t>
  </si>
  <si>
    <t>SOLEDAD MARIE</t>
  </si>
  <si>
    <t>FILOTEO</t>
  </si>
  <si>
    <t>PMB 92 BOX 10003</t>
  </si>
  <si>
    <t>expressprintingsaipan@yahoo.com</t>
  </si>
  <si>
    <t>P-500-21090-186239</t>
  </si>
  <si>
    <t>Knowleasgeable computer MS-Office (Excel, Wordss and Power Point.)Adobe Photoshop, Large printing systems. at least 2 years certification. Knowledgeable in engineering printing system.</t>
  </si>
  <si>
    <t>C-500-21124-283694</t>
  </si>
  <si>
    <t>High school diploma or equivalent preferred. 
Prior experience in related food and beverage service and food preparation positions. 
Thorough experience with hot and cold food preparation. Good working knowledge of accepted sanitation standards and health codes.
Ability to use slicers, mixers, grinders, food processors, etc. 
Able to handle work in a fast-paced environment. 
Must pass cooking skill test during interview process. 
The skill testing/comprehension exam is required equally of both US and Foreign workers.
Must be able to work weekends and holidays on short notice.</t>
  </si>
  <si>
    <t>C-500-21106-230036</t>
  </si>
  <si>
    <t>JTV ENTERPRISES, INC.</t>
  </si>
  <si>
    <t>CHALAN MONSIGNOR MARTINEZ ROAD</t>
  </si>
  <si>
    <t>JOSEPH KEVIN</t>
  </si>
  <si>
    <t>JTVEnterprisesinc@gmail.com</t>
  </si>
  <si>
    <t>P-500-21061-111417</t>
  </si>
  <si>
    <t>Work experience required is 12 months current and progressive as janitor, cleaner, or custodial worker.
Must be of good physical health to perform duties.
Ability to bend, stretch, twist, body, arms, and legs.
Job requires dependability, reliability, responsible, and completing tasks.
Must be able to perform general physical activities.
Must be able to handle and move furniture and equipment.
Must be able to prepare report for communicating status of project, facility and material inventory.
Must be able to communicate comprehend speak, read and write in basic English language.
REQUIRED BEFORE START OF WORK: POLICE CLEARANCE and HEALTH CERTIFICATE.
We are an equal opportunity employer and the above requirements shall be applied equally to all successful applicant whether U.S. or CW-1 workers.</t>
  </si>
  <si>
    <t>C-500-21137-320460</t>
  </si>
  <si>
    <t>HONG YE RENTAL &amp; CONSTRUCTION LTD</t>
  </si>
  <si>
    <t>P-500-21103-218469</t>
  </si>
  <si>
    <t>ESTIMATOR</t>
  </si>
  <si>
    <t>BACHELOR'S DEGREE IN CIVIL ENGINEERING/RELATED FIELDS WITH 24 MONTHS OF WORK RELATED EXPERIENCE IN A CONSTRUCTION COMPANY.</t>
  </si>
  <si>
    <t>C-500-21099-210485</t>
  </si>
  <si>
    <t>C-500-21160-381192</t>
  </si>
  <si>
    <t>MARIANAS BUSINESS PLAZA GROUND FLOOR SUITE 100</t>
  </si>
  <si>
    <t>P-500-21132-306389</t>
  </si>
  <si>
    <t>GOOD LISTENING SKILLS;  ABILITY TO WORK QUICKLY AND SAFELY WITH SHARP OBJECTS.</t>
  </si>
  <si>
    <t>MICRO BEACH RD.</t>
  </si>
  <si>
    <t>SS and Medicare (FICA) Taxes; CNMI Local Taxes Ch2 and Ch7</t>
  </si>
  <si>
    <t>fmcorp.manpower@gmail.com</t>
  </si>
  <si>
    <t>C-500-21138-320751</t>
  </si>
  <si>
    <t>IBB SITE ROBERT E. KAMOSA TRANSMITTINGS STATION</t>
  </si>
  <si>
    <t>2ND FLOOR, SASHA BLDG. BEACH ROAD</t>
  </si>
  <si>
    <t>P-500-21095-198595</t>
  </si>
  <si>
    <t>TOWER CLIMBER</t>
  </si>
  <si>
    <t>C-500-21127-294512</t>
  </si>
  <si>
    <t>P &amp; S, INC.</t>
  </si>
  <si>
    <t xml:space="preserve">ORCHID POKER </t>
  </si>
  <si>
    <t>P-500-21096-199154</t>
  </si>
  <si>
    <t xml:space="preserve">Previous work experience in handling money or operating a cash register. Ability to operate a computer and calculator, customer service skills and ability to work independently. Repetitive standing and sitting in a cashier's booth for a long period, may also require waling during shift. Police clearance and drug test required for US Citizen and CW1 workers.
</t>
  </si>
  <si>
    <t>PUTI ATINOBUI AVE., GARAPAN VILLAGE</t>
  </si>
  <si>
    <t>C-500-21136-317095</t>
  </si>
  <si>
    <t>Gualo rai</t>
  </si>
  <si>
    <t>P-500-21098-206878</t>
  </si>
  <si>
    <t>With baking experience in commercial establishment and be able to produce Filipino breads and pastries. Be able to get CNMI Food Handler certificate.</t>
  </si>
  <si>
    <t>Chalan Pale Arnold, Middle Road, Gualo Rai</t>
  </si>
  <si>
    <t>C-500-21120-273593</t>
  </si>
  <si>
    <t>P.O. BOX 502273 CHALAN LAULAU</t>
  </si>
  <si>
    <t>P-500-21083-169930</t>
  </si>
  <si>
    <t>CUSTOMER  SERVICE REPRESENTATIVES</t>
  </si>
  <si>
    <t>Valid CNMI Drivers license.</t>
  </si>
  <si>
    <t>C-500-21137-317690</t>
  </si>
  <si>
    <t>C-500-21154-364019</t>
  </si>
  <si>
    <t>OCEAN STAR RESTAURANT</t>
  </si>
  <si>
    <t>CORNER CORAL TREE AVE. &amp; ROYAL PALM AVE.</t>
  </si>
  <si>
    <t>P-500-21075-148602</t>
  </si>
  <si>
    <t>ABILITY TO COOK CHINESE/FILIPINO CUISINE AND HAVING DIFFERENT METHOD OF COOKING.</t>
  </si>
  <si>
    <t>C-500-21105-226003</t>
  </si>
  <si>
    <t>P-500-21043-073233</t>
  </si>
  <si>
    <t>Education: High School Graduate/GED
Work Experience: 24 months of previous work-related experience
Special Requirements: Must be able to operate hand tools and power tools. Must be able to work nights, weekends, and holidays. Must be able to work outdoors and in inclement/warm weather. Must be able to lift and carry at least 30 pounds on a regular basis. Position requires lots of standing, walking, bending, stretching, and other physical dexterity. Previous work-related skill and knowledge is required for this occupation.</t>
  </si>
  <si>
    <t>C-500-21173-416588</t>
  </si>
  <si>
    <t xml:space="preserve">Beachroad San Jose Village </t>
  </si>
  <si>
    <t>C-500-21160-381213</t>
  </si>
  <si>
    <t>YAO BANG DEVELOPMENT CORPORATION</t>
  </si>
  <si>
    <t>ROYAL SOURCING</t>
  </si>
  <si>
    <t>Laguna Drive, Sadog Tasi</t>
  </si>
  <si>
    <t>PO BOX 505878</t>
  </si>
  <si>
    <t>SIZEMORE</t>
  </si>
  <si>
    <t xml:space="preserve">DONGRONG </t>
  </si>
  <si>
    <t>LAO</t>
  </si>
  <si>
    <t>yaobang2004@gmail.com</t>
  </si>
  <si>
    <t>First Line Supervisors of Non-Retail Sales Workers</t>
  </si>
  <si>
    <t>P-500-21099-211020</t>
  </si>
  <si>
    <t>SALES COORDINATOR</t>
  </si>
  <si>
    <t xml:space="preserve">* Familiarity with customer relationship management.
* Understand sales contract.
* Know how to track  customers' orders.
* Can work independently and meet deadlines.
* Detail oriented and can do  multitasking. </t>
  </si>
  <si>
    <t>CH-2, CH-7, SS &amp; MEDICARE</t>
  </si>
  <si>
    <t>C-500-21188-447295</t>
  </si>
  <si>
    <t>Alba Prime Pacific LLC</t>
  </si>
  <si>
    <t>Multiline Supplies &amp; Services</t>
  </si>
  <si>
    <t>Teer Drive Susupe Village</t>
  </si>
  <si>
    <t>PMB 138 PO BOX 10000</t>
  </si>
  <si>
    <t>Leong</t>
  </si>
  <si>
    <t>Pabustan</t>
  </si>
  <si>
    <t>rleong1969@gmail.com</t>
  </si>
  <si>
    <t>P-500-21076-152327</t>
  </si>
  <si>
    <t>C-500-21175-423088</t>
  </si>
  <si>
    <t>Bayak Drive As Per Dido</t>
  </si>
  <si>
    <t xml:space="preserve">Mary Jane </t>
  </si>
  <si>
    <t xml:space="preserve">PO BOX 5403 CHRB </t>
  </si>
  <si>
    <t>P-500-21146-344260</t>
  </si>
  <si>
    <t>Bachelor Degree in Accounting Required
Three consecutive years of working experience</t>
  </si>
  <si>
    <t xml:space="preserve">Bayak Drive As Per Dido </t>
  </si>
  <si>
    <t>C-500-21167-402006</t>
  </si>
  <si>
    <t>FIRENDSHIP ENTERPRISES INC</t>
  </si>
  <si>
    <t>P-500-21135-316723</t>
  </si>
  <si>
    <t>Keeping a track of the client's accounts and assisting them about their routine accounting functions
Preparing audit reviews after detailed checking of the client accounts
Solve all complex tax and auditing issues within the framed time
Design, manage, and ensure the accuracy of the financial statements
Prepare and analyze all accounting and financial records
Interact with the clients and assist or solve their queries in a timely manner
Coordinate with the clients to perform tests on all internal controls of the organization
Prepare financial reports and suggest the appropriate estimates
Ensure that all the transactions are undertaken with respect to the laws decided by the government</t>
  </si>
  <si>
    <t>GRD FLR HEMLANI BLDG CHALAN PIAO BEACH ROAD</t>
  </si>
  <si>
    <t>C-500-21154-364096</t>
  </si>
  <si>
    <t>N.K. (SAIPAN) CORPORATION</t>
  </si>
  <si>
    <t>PMB 154 BOX 10003</t>
  </si>
  <si>
    <t>KANKANAN PATHIRAGE</t>
  </si>
  <si>
    <t>ATHULA</t>
  </si>
  <si>
    <t>NKSAIPANCORP@GMAIL.COM</t>
  </si>
  <si>
    <t>P-500-21113-252141</t>
  </si>
  <si>
    <t>Must have the ability to repair automobiles, trucks, buses, and other vehicles. Must be knowledgeable in repairing virtually any part on the vehicle and specialize in the transmission system. Applicant must have at least 2 years of experience in the same position. Applicant must be hardworking, able to multi task and work even under pressure. Must be able to maintain cooperative attitude under stressful circumstances. Applicant must be willing to work flexible time. Applicant must know how to drive, have a valid driver's license and no traffic violations or citations.</t>
  </si>
  <si>
    <t>nksaipancorp@gmail.com</t>
  </si>
  <si>
    <t>C-500-21149-355668</t>
  </si>
  <si>
    <t>MJ KITCHENETTE &amp; CATERING, LLC</t>
  </si>
  <si>
    <t>MJ KITCHENETTE &amp; CATERING SERVICES</t>
  </si>
  <si>
    <t>P.O. BOX 500576</t>
  </si>
  <si>
    <t>MARIA LEILA</t>
  </si>
  <si>
    <t>GARONG</t>
  </si>
  <si>
    <t>mjkitchenette.llc@gmail.com</t>
  </si>
  <si>
    <t>P-500-21072-144949</t>
  </si>
  <si>
    <t>Willing to accept flexible working schedule between 3 am to 7 pm with minimum 8 hours per day on daily basis from Monday to Friday.</t>
  </si>
  <si>
    <t>C-500-21157-372924</t>
  </si>
  <si>
    <t>C-500-21180-431113</t>
  </si>
  <si>
    <t>EUNICE SPN CORPORATION</t>
  </si>
  <si>
    <t>FIESTA ST DANDAN VILLAGE</t>
  </si>
  <si>
    <t>PO BOX 503371</t>
  </si>
  <si>
    <t>JUNG SEOP</t>
  </si>
  <si>
    <t>eunicesaipan@gmail.com</t>
  </si>
  <si>
    <t>P-500-21151-356295</t>
  </si>
  <si>
    <t>Communication and organizational skills to coordinate, supervise, manage. Able to tend the needs of tourists and answer their questions and complaints they may have. Knowledge about points of interest of tourist scenic areas for Tour Guide - Occupation Title.</t>
  </si>
  <si>
    <t>C-500-21190-452702</t>
  </si>
  <si>
    <t>P-500-21159-377370</t>
  </si>
  <si>
    <t>RECREATION ATTENDANT</t>
  </si>
  <si>
    <t>1. Service Orientation-actively looking for ways to help others. 2. Good communication in conveying information effectively. 3. Actively listening-giving full attention to what other people are saying; taking time to understand the point being said; asking questions as appropriate; and not interrupting at inappropriate times. 4. Social -Being aware of other's reaction and understanding why they react as they do. 5. Able and willing to Work flexible shifts, day, evening, weekends and holidays</t>
  </si>
  <si>
    <t>C-500-21166-397004</t>
  </si>
  <si>
    <t>C-500-21156-372366</t>
  </si>
  <si>
    <t>Bakke Street</t>
  </si>
  <si>
    <t>P-500-21075-148456</t>
  </si>
  <si>
    <t>Must have at least 1 year previous work experience as an accounting clerk.  Must have knowledge of accounting software, Quickbooks.</t>
  </si>
  <si>
    <t>Unit 9, Langse Street, Susupe</t>
  </si>
  <si>
    <t>C-500-21176-425780</t>
  </si>
  <si>
    <t>High School graduate with at least 3 months training or/and 6 months work experience.
Can work flexible hours during weekends and holidays.
Required for both U.S. citizens and CW1 workers to submit Employment certificate.</t>
  </si>
  <si>
    <t>Taxes and CNMI deductions</t>
  </si>
  <si>
    <t>Medical and Clinical Laboratory Technicians</t>
  </si>
  <si>
    <t>C-500-21194-457963</t>
  </si>
  <si>
    <t>P-500-21136-317083</t>
  </si>
  <si>
    <t>C-500-21167-401208</t>
  </si>
  <si>
    <t>UNIT NO.7, 2ND FLOOR PACIFIC QUICK PRINT BUILDING</t>
  </si>
  <si>
    <t>P.O. BOX 5017 CHRB, MIDDLE ROAD, GARAPAN</t>
  </si>
  <si>
    <t>P-500-21113-251913</t>
  </si>
  <si>
    <t>FABRICATOR &amp; FITTERS</t>
  </si>
  <si>
    <t>PUERTO RICO ROAD LOWER BASE</t>
  </si>
  <si>
    <t>C-500-21162-389462</t>
  </si>
  <si>
    <t>Pioneer Service Sakura LLC</t>
  </si>
  <si>
    <t>Cumulus Music and Language Tutoring</t>
  </si>
  <si>
    <t>Tottotville 34 Flores Asusena Street Koblerville</t>
  </si>
  <si>
    <t>PO Box 502804</t>
  </si>
  <si>
    <t>Niki</t>
  </si>
  <si>
    <t>junniki.cumulus@gmail.com</t>
  </si>
  <si>
    <t>P-500-21131-302039</t>
  </si>
  <si>
    <t>Self Enrichment Teacher</t>
  </si>
  <si>
    <t>Must have a music tutorial experience for one year. 
Must be able to play instrument and know the basic teaching on how to play different kinds of instruments like piano, guitar and violin.</t>
  </si>
  <si>
    <t xml:space="preserve">Tottotville 34 Flores Asusena Street Koblerville </t>
  </si>
  <si>
    <t>Federal and Withholding tax</t>
  </si>
  <si>
    <t>C-500-21156-372430</t>
  </si>
  <si>
    <t>P-500-21116-256727</t>
  </si>
  <si>
    <t>WITH MINIMUM 12 MONTHS EXPERIENCE. MUST HAVE GENERAL KNOWLEDGE OF CARPENTRY, ELECTRICAL, PLUMBING, BUILDING
&amp; MAINTENANCE SKILLS. MUST HAVE SKILLS ON
PAINTING AND REPAIRING ROOFS, WINDOWS, DOORS, FLOORS, AND WOODWORK. ABILITY TO UNDERSTANDS AND FOLLOW SAFETY PROCEDURES. MUST BE ABLE TO
READ BLUEPRINTS AND ENGINEERING PLUMBING,
STRUCTURAL AND ELECTRICAL LAYOUTS.CAN WORK WITHOUT ANY
SUPERVISION. EMPLOYMENT CERTIFICATE RELEVANT TO THIS JOB
OPPORTUNITY. THESE MAY APPLY TO US WORKERS AND FOREIGN WORKERS</t>
  </si>
  <si>
    <t>CNMI &amp; FEDERAL TAX</t>
  </si>
  <si>
    <t>C-500-21159-380756</t>
  </si>
  <si>
    <t>TRI-HANS CORPORATION</t>
  </si>
  <si>
    <t>PARIS CROISSANT</t>
  </si>
  <si>
    <t>PMB 125 BOX 10000</t>
  </si>
  <si>
    <t>SUN WON</t>
  </si>
  <si>
    <t>P-500-21091-189139</t>
  </si>
  <si>
    <t>Able to have a good communication, time and resource management, and planning skills. Attention to detail, especially when performing quality inspection on ingredients and products. Willingness to work independently to solve problems, plan schedules, fulfill orders and create amazing baked goods. Flexibility to work around customer demands, including early morning, night, weekend and holiday availability.</t>
  </si>
  <si>
    <t>C-500-21158-373654</t>
  </si>
  <si>
    <t>Shangrui Investment Development co.,ltd</t>
  </si>
  <si>
    <t>TOUR AGENT</t>
  </si>
  <si>
    <t>shangruiinvestmentdev@gmail.com</t>
  </si>
  <si>
    <t>P-500-21097-202945</t>
  </si>
  <si>
    <t>TOUR GUIDES</t>
  </si>
  <si>
    <t>Minimum of 24 months  experienced as Tour Guide.  Familiar with all tourist scenic areas of Saipan, CNMI. Able and willing to work shifts, evenings, holidays, and weekends.  Preferably able to communicate verbal and written English and Mandarin Chinese.</t>
  </si>
  <si>
    <t>Paseo De Marianas of Garapan(Garapan's pedestrian street)</t>
  </si>
  <si>
    <t>C-500-21157-372758</t>
  </si>
  <si>
    <t>AARON PAUL V. PAMINTUAN</t>
  </si>
  <si>
    <t>ARGEO ENTERPRISES</t>
  </si>
  <si>
    <t>P.O. BOX 503350, TEXAS ROAD</t>
  </si>
  <si>
    <t>AARON PAUL</t>
  </si>
  <si>
    <t>VIDAL</t>
  </si>
  <si>
    <t>pamintuan.aaronpaul@yahoo.com</t>
  </si>
  <si>
    <t>P-500-21031-044537</t>
  </si>
  <si>
    <t>C-500-21194-457975</t>
  </si>
  <si>
    <t>P-500-21142-336045</t>
  </si>
  <si>
    <t>Conveyors Operators and Tenders</t>
  </si>
  <si>
    <t>C-500-21193-455261</t>
  </si>
  <si>
    <t>OCM (SAIPAN) CORPORATION</t>
  </si>
  <si>
    <t>Blue Haus</t>
  </si>
  <si>
    <t>p o box 506058</t>
  </si>
  <si>
    <t>obaldo</t>
  </si>
  <si>
    <t>Maria Cecilia</t>
  </si>
  <si>
    <t>c</t>
  </si>
  <si>
    <t>cecillecamama@gmail.com</t>
  </si>
  <si>
    <t>P-500-21151-356293</t>
  </si>
  <si>
    <t>Bookeeper</t>
  </si>
  <si>
    <t>Bachelor of Science in Commerce , Knowledge in POS and QB</t>
  </si>
  <si>
    <t>Nokami Building Garapan St.</t>
  </si>
  <si>
    <t xml:space="preserve">CNMI WITHHOLDING &amp; FEDERAL TAX </t>
  </si>
  <si>
    <t>ww.marianaslabor.net</t>
  </si>
  <si>
    <t>C-500-21208-484786</t>
  </si>
  <si>
    <t>Assemblers and Fabricators, All Other</t>
  </si>
  <si>
    <t>P-500-21100-214346</t>
  </si>
  <si>
    <t>ASSEMBLER AND FABRICATOR</t>
  </si>
  <si>
    <t>knowledge in using fabrication tools and equipment</t>
  </si>
  <si>
    <t>C-500-21195-460186</t>
  </si>
  <si>
    <t>P-500-21161-384877</t>
  </si>
  <si>
    <t xml:space="preserve">Ability to use CAD software to generate new images.
Knowledge of design techniques, tools, and principles involved in production of precision technical plans, blueprints, drawings, and models
</t>
  </si>
  <si>
    <t>C-500-21160-380860</t>
  </si>
  <si>
    <t>Human Resources Managers</t>
  </si>
  <si>
    <t>P-500-21133-309642</t>
  </si>
  <si>
    <t>ASSISTANT MANAGER</t>
  </si>
  <si>
    <t>Responsible, goal oriented and organized. Able to provide excellent customer service. Quick decision-making and problem-solving abilities. Able to multitask and attention to details.</t>
  </si>
  <si>
    <t>C-500-21168-408724</t>
  </si>
  <si>
    <t>JUN HAN CORPORATION</t>
  </si>
  <si>
    <t>CONTE HOUSE RENTAL</t>
  </si>
  <si>
    <t>BAYAK DR AS PERDIDO</t>
  </si>
  <si>
    <t>MISOON</t>
  </si>
  <si>
    <t>junhancorporation@yahoo.com</t>
  </si>
  <si>
    <t>P-500-21077-158843</t>
  </si>
  <si>
    <t>C-500-21155-368458</t>
  </si>
  <si>
    <t>Rolling Machine Setters, Operators, and Tenders, Metal and Plastic</t>
  </si>
  <si>
    <t>P-500-21109-235543</t>
  </si>
  <si>
    <t>Rolling Machine Setters, Operators, and Tenders</t>
  </si>
  <si>
    <t>C-500-21185-444297</t>
  </si>
  <si>
    <t>AGA ENTERPRISES, INC.</t>
  </si>
  <si>
    <t>Beauty Salon/Acctg. Serv/Janitorial/Telecom Contractor/Room Rental</t>
  </si>
  <si>
    <t>P.O. Box 503894</t>
  </si>
  <si>
    <t>Dama De Noche St., Garapan</t>
  </si>
  <si>
    <t>Gagaring</t>
  </si>
  <si>
    <t>Aida</t>
  </si>
  <si>
    <t>Madreo</t>
  </si>
  <si>
    <t>P.O. BOX 503894</t>
  </si>
  <si>
    <t>DAMA DE NOCHE ST. GARAPAN</t>
  </si>
  <si>
    <t>agaenterprises9@gmail.com</t>
  </si>
  <si>
    <t>P-500-21089-183403</t>
  </si>
  <si>
    <t xml:space="preserve">Have the ability to use common tools such as hammers, hoist, saws, drill and wrenches.  Experience in performing routine maintenance. Skilled in the use of hand and power tools.  Have a organizational and follow-up skills. </t>
  </si>
  <si>
    <t>All CNMI and Federal Payroll deductions</t>
  </si>
  <si>
    <t>C-500-21162-388931</t>
  </si>
  <si>
    <t>UMDA WHOLESALE/RETAIL, INC.</t>
  </si>
  <si>
    <t>UMDA WHOLESALE/RETAIL, INC. dba ISLAND APPAREL</t>
  </si>
  <si>
    <t>IA BUILDING, CHALAN PALE ARNOLD ROAD</t>
  </si>
  <si>
    <t>P.O. BOX 502912, SAIPAN</t>
  </si>
  <si>
    <t>MENDIOLA</t>
  </si>
  <si>
    <t>edward.islandapparel@gmail.com</t>
  </si>
  <si>
    <t>P-500-21118-264252</t>
  </si>
  <si>
    <t>PRODUCTION HELPERS</t>
  </si>
  <si>
    <t>Must be a good team player. Must have a good judgement on the quality of final products. Preferable to have a background in different types of material used for printed products. Good eyesight, high abilities in multi-tasking and working under pressure. Ability to use computer aided design CAD and graphic/photo-imaging softwares are welcome.</t>
  </si>
  <si>
    <t>office.islandapparel@gmail.com</t>
  </si>
  <si>
    <t>C-500-21163-392396</t>
  </si>
  <si>
    <t>P-500-21023-029603</t>
  </si>
  <si>
    <t>C-500-21172-413426</t>
  </si>
  <si>
    <t>cfpj.2014@yahoo.com</t>
  </si>
  <si>
    <t>C-500-21153-360351</t>
  </si>
  <si>
    <t>4JC CORPORATION</t>
  </si>
  <si>
    <t>R&amp;M PRINTERS</t>
  </si>
  <si>
    <t>P.O. BOX 506681 LOWER NAVY HILL</t>
  </si>
  <si>
    <t>DEANG</t>
  </si>
  <si>
    <t>IRINDINA</t>
  </si>
  <si>
    <t>PRUDENTE</t>
  </si>
  <si>
    <t>P.O. BOX 506681 PUBLICO DRIVE</t>
  </si>
  <si>
    <t>P-500-21039-061151</t>
  </si>
  <si>
    <t xml:space="preserve">1. MUST HAVE EXPERIENCE IN A PRINTING COMPANY.
2. CREATIVE AND ARTISTIC.
3. KNOWLEDGE OF ADOBE PHOTOSHOP, ADOBE ILLUSTRATOR, AND MICROSOFT OFFICE.
4. CAN WORK UNDER PRESSURE AND INDEPENDENTLY.
</t>
  </si>
  <si>
    <t xml:space="preserve"> P.O. BOX 506681 PUBLICO DRIVE</t>
  </si>
  <si>
    <t>C-500-21179-428722</t>
  </si>
  <si>
    <t>Have a good communication skill and troubleshooting. Should be creative with an eye for design and color, often to create unique and eye-catching designs</t>
  </si>
  <si>
    <t>C-500-21215-497620</t>
  </si>
  <si>
    <t>Triple J Saipan, Inc.</t>
  </si>
  <si>
    <t>Brigida St., Beach Road</t>
  </si>
  <si>
    <t>Seman</t>
  </si>
  <si>
    <t>Director of Human Resources</t>
  </si>
  <si>
    <t>P-500-21181-434567</t>
  </si>
  <si>
    <t>Maintenance Worker</t>
  </si>
  <si>
    <t>KNOWLEDGE OF MACHINES AND TOOLS, INCLUDING THEIR DESIGNS, USES, REPAIR, AND MAINTENANCE. MUST HAVE AT LEAST 12 MONTHS WORK EXPERIENCE.</t>
  </si>
  <si>
    <t>C-500-21230-528932</t>
  </si>
  <si>
    <t>P-500-21188-447263</t>
  </si>
  <si>
    <t>C-500-21204-479523</t>
  </si>
  <si>
    <t>C-500-21203-478747</t>
  </si>
  <si>
    <t>P-500-21172-414012</t>
  </si>
  <si>
    <t>Maintenance - Insulation Worker</t>
  </si>
  <si>
    <t>C-500-21195-460629</t>
  </si>
  <si>
    <t>Barbers</t>
  </si>
  <si>
    <t>P-500-21157-372738</t>
  </si>
  <si>
    <t>BARBERS</t>
  </si>
  <si>
    <t>Possess and Utilize Their Extensive Hair Knowledge.
Being creative. 
Clean and Committed to Sanitation.
The ability to make precisely coordinated movements of the fingers of one or both hands to grasp, manipulate, or assemble very small objects.</t>
  </si>
  <si>
    <t>C-500-20197-715225</t>
  </si>
  <si>
    <t>LI'S LIMITED CORPORATION</t>
  </si>
  <si>
    <t>LI'S LIMITED CORPORATION (U SAVE CAR PLUS)</t>
  </si>
  <si>
    <t>P.O. BOX 5609 CHRB, BEACH ROAD</t>
  </si>
  <si>
    <t xml:space="preserve">SAN JOSE </t>
  </si>
  <si>
    <t>usavecarrental@yahoo.com</t>
  </si>
  <si>
    <t>P-500-20163-644351</t>
  </si>
  <si>
    <t>CLEANER OF VEHICLE AND EQUIPMENT</t>
  </si>
  <si>
    <t>Good in cleaning and know different types of cleaning solutions. Know how to apply waxes  and kow how to use buffing machine and cleaning equipment. Vacumm interior carpet of the car.</t>
  </si>
  <si>
    <t>C-500-20205-730577</t>
  </si>
  <si>
    <t>SE Construction</t>
  </si>
  <si>
    <t>P-500-20131-557773</t>
  </si>
  <si>
    <t>Maintenance &amp; Repairs Worker, General</t>
  </si>
  <si>
    <t xml:space="preserve">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t>
  </si>
  <si>
    <t>C-500-20234-780706</t>
  </si>
  <si>
    <t xml:space="preserve">ROBERT </t>
  </si>
  <si>
    <t>P-500-20204-728233</t>
  </si>
  <si>
    <t>APPLICANTS MUST BE PROFICIENT WITH TIME MATTERS, BILLING MATTERS AND ACCOUNTING SYSTEM OF THE LAW OFFICE. MUST BE A BACHELOR OF SCIENCE IN COMMERCE MAJOR IN ACCOUNTING GRADUATE, WITH 36 MONTHS EXPERIENCE IN BOOKKEEPING AND ACCOUNTING FIELD. COMPUTER LITERATE INCLUDING WORD PERFECT AND MICROSOFT PROGRAMS, EXCEL, WORD AND POWERPOINT. MUST KNOW THE REVENUE AND TAXES PREPARATION AND FILING. STRONG SKILLS AND ORGANIZATION. ABLE TO WORK IN THE LAW OFFICE ENVIRONMENT AND; STRONG INTERPERSONAL SKILLS. COMPUTER SKILLS: TIME MATTERS AND ACCOUNTING SYSTEM. FILE &amp; SERVE XPRESS LEXIS NEXIS, PEACHTREE ACCOUNTING, MICROSOFT WORD, EXCEL, POWER POINT, MICROSOFT OFFICE PUBLISHER. 
EXPERIENCE: ACCOUNTING AND BOOKKEEPING. MANAGING ACCOUNTING OPERATIONS, INVENTORY, REPORTORIAL AND REVENUE COMPLIANCE.</t>
  </si>
  <si>
    <t>WORKER'S COMPENSATION</t>
  </si>
  <si>
    <t>C-500-20185-694011</t>
  </si>
  <si>
    <t>UNITED EQUIPMENT RENTAL COMPANY CORP</t>
  </si>
  <si>
    <t>PUETTO STREET, PUERTO RICO</t>
  </si>
  <si>
    <t xml:space="preserve">RENATO </t>
  </si>
  <si>
    <t>P-500-20148-602958</t>
  </si>
  <si>
    <t xml:space="preserve">Construction Equipment Operator </t>
  </si>
  <si>
    <t>Operate one or several types of Construction Equipment such as Pay Loaders , Tractors , Boom truck, Crane , Backhoe &amp; Dump Truck.</t>
  </si>
  <si>
    <t>C-500-20220-756793</t>
  </si>
  <si>
    <t>ALJRIC MANPOWER SERVICES, LLC</t>
  </si>
  <si>
    <t>DANDAN ROAD</t>
  </si>
  <si>
    <t>P.O. BOX 505765 DANDAN VILLAGE</t>
  </si>
  <si>
    <t>HABOS</t>
  </si>
  <si>
    <t>ALMA</t>
  </si>
  <si>
    <t>IBUYAT</t>
  </si>
  <si>
    <t>aljricmanpower2017@gmail.com</t>
  </si>
  <si>
    <t>P-500-20165-651635</t>
  </si>
  <si>
    <t xml:space="preserve">JANITORS AND CLEANERS, EXCEPT MAIDS &amp; HOUSEKEEPING CLEANERS </t>
  </si>
  <si>
    <t>HOUSEKEEPING SKILLS;
CAN PROPERLY OPERATION SPECIAL TOOLS AND EQUIPMENTS;
CLEAN AND ORGANIZE;
DRIVER LICENSE IS PREFERRED</t>
  </si>
  <si>
    <t>Dandan Road</t>
  </si>
  <si>
    <t>P.O. Box 505765 Dandan Village</t>
  </si>
  <si>
    <t xml:space="preserve">SOCIAL SECURITY AND MEDICARE TAXES, CHAP. 2 AND CHAP. 7 TAXES. Company will assist workers in securing board, lodging, or other facilities at no cost to workers. </t>
  </si>
  <si>
    <t>C-500-20204-728431</t>
  </si>
  <si>
    <t>wjf0217@gmail.com</t>
  </si>
  <si>
    <t>Heating, Air Conditioning, and Refrigeration Mechanics and Installers</t>
  </si>
  <si>
    <t>P-500-20162-640981</t>
  </si>
  <si>
    <t>Alaihai Avenue, Route 308, Garapan</t>
  </si>
  <si>
    <t>Payroll local taxes and federal tax</t>
  </si>
  <si>
    <t>C-500-20250-807995</t>
  </si>
  <si>
    <t xml:space="preserve">TUN MONSIGNOR GUERRERO ROAD, SAN VICENTE </t>
  </si>
  <si>
    <t>P-500-20177-678907</t>
  </si>
  <si>
    <t>C-500-20215-747322</t>
  </si>
  <si>
    <t>PO Box 501193</t>
  </si>
  <si>
    <t>P-500-20172-670491</t>
  </si>
  <si>
    <t>General Maintenance &amp; Administrative Manager</t>
  </si>
  <si>
    <t>PROVEN MAINTENANCE EXPERIENCE AND TRAINING (PORTFOLIO).
SKILLED IN THE USE OF HAND AND POWER TOOLS.
ABILITY TO TAKE APART MACHINES, EQUIPMENT, OR DEVICES TO REMOVE AND REPLACE DEFECTIVE PARTS.
ABILITY TO CHECK BLUEPRINTS, REPAIR MANUALS, OR PARTS CATALOGS AS NECESSARY.
EXPERIENCE WITH PRECISION MEASURING INSTRUMENTS OR ELECTRONIC TESTING DEVICES.
EXPERIENCE PERFORMING ROUTINE MAINTENANCE.
STRONG ORGANIZATIONAL AND FOLLOW UP SKILLS.
EYE FOR DETAIL.
PROFESSIONAL PRESENTATION AND ATTITUDE.
ABILITY TO MAINTAIN FOCUS WHILE WORKING INDIVIDUALLY.
STRONG TIME MANAGEMENT SKILLS.
HIGH SCHOOL DIPLOMA OR GENERAL EDUCATION DEGREE (GED) EVEN FROM COUNTRY OF ORIGIN</t>
  </si>
  <si>
    <t>Ground Floor Hemlani Bldg., Chalan Piao Beach Road</t>
  </si>
  <si>
    <t>C-500-20252-809223</t>
  </si>
  <si>
    <t>ZHUK CORPORATION</t>
  </si>
  <si>
    <t>ZHUK COMPOUND MIDDLE ROAD</t>
  </si>
  <si>
    <t>ZHUKOVSKII</t>
  </si>
  <si>
    <t>ANDREI</t>
  </si>
  <si>
    <t>zhuk.corp@gmail.com</t>
  </si>
  <si>
    <t>P-500-20217-749874</t>
  </si>
  <si>
    <t>- MUST HAVE ADEQUATE EXPERIENCE AND KNOW HOW IN BANANA RIPENING PROCESS.
- MUST BE ABLE TO LIFT WEIGHT UP TO 40LBS.
- MUST BE ABLE TO WORK SOME NIGHTS AND WEEKENDS.
- MUST HAVE FOOD HANDLERS PERMIT.
- MUST PROVIDE POLICE CLEARANCE (FOREIGN OR US WORKE</t>
  </si>
  <si>
    <t>C-500-20252-809304</t>
  </si>
  <si>
    <t>Saipan Tourmall Corporation</t>
  </si>
  <si>
    <t>SANGHWA</t>
  </si>
  <si>
    <t>saipantour29@gmail.com</t>
  </si>
  <si>
    <t>P-500-20210-738211</t>
  </si>
  <si>
    <t>-MUST KNOW HOW TO SPEAK AND READ KOREAN AS SO THAT HE CAN COMMUNICATE WELL, AS 100% OF CLIENTS ARE KOREAN AND HAVE LIMITED ENGLISH
KNOWLEDGE.
-MUST HAVE 36 MONTHS EXPERIENCE AS TOUR MANAGER.</t>
  </si>
  <si>
    <t>C-500-20304-892429</t>
  </si>
  <si>
    <t>WITHHOLDING,SS AND MED FICA TAX</t>
  </si>
  <si>
    <t>C-500-20246-800992</t>
  </si>
  <si>
    <t>MARI GUEST HOUSE, MARI TOUR, MARI CONSTRUCTION</t>
  </si>
  <si>
    <t>SOLE POPRIETOR</t>
  </si>
  <si>
    <t>PMB 320 BOX 10003</t>
  </si>
  <si>
    <t>P-500-20195-709330</t>
  </si>
  <si>
    <t>A COMPLETE OR COMPREHENSIVE UNDERSTANDING OF ACCOUNTING PRACTICES AND PROCEDURES
THE ABILITY TO ACT RESPONSIBLY AND ETHICALLY WHEN WORKING WITH SENSITIVE FINANCIAL INFORMATION, WHETHER ITS INFORMATION FOR THE COMPANY OR
FOR INDIVIDUALS
SOLID COMMUNICATION SKILLS, WITH PROFICIENCY IN SPEAKING AND WRITING
COMPUTER LITERACY, AS ACCOUNTING CLERKS ARE RESPONSIBLE FOR KEYING INFORMATION INTO VARIOUS COMPUTERS AND SOFTWARE PROGRAMS
STRONG PEOPLE SKILLS A POLITE AND PROFESSIONAL DEMEANOR WHEN WORKING WITH OTHER COMPANIES, AS WELL AS CONSUMERS AND COWORKERS
THE WILLINGNESS AND ABILITY TO COMPLY WITH LOCAL, STATE, AND FEDERAL FINANCIAL REGULATIONS, AS WELL AS THE REGULATIONS ESTABLISHED BY THE
COMPANY ITSELF</t>
  </si>
  <si>
    <t>GARAPAN, 2ND FLOOR OF 777 POKER BLDG</t>
  </si>
  <si>
    <t>C-500-20227-768921</t>
  </si>
  <si>
    <t>SAIN TRADING CO INC</t>
  </si>
  <si>
    <t>P.O. BOX 504330 CK</t>
  </si>
  <si>
    <t>DELOS</t>
  </si>
  <si>
    <t>P-500-20132-557891</t>
  </si>
  <si>
    <t>Service Orientation  Actively looking for ways to help people.
Coordination  Adjusting actions in relation to others.
Must be able to work independently, and with minimum supervision.</t>
  </si>
  <si>
    <t>Grand Vrio Hotel, Beach Road</t>
  </si>
  <si>
    <t>Overtime Rate applies after 40 hours work per week</t>
  </si>
  <si>
    <t xml:space="preserve">Deductions would be CNMI WITHHOLDING TAX, FEDERAL WITHHOLDING TAX , SOCIAL SECURITY AND MEDICARE CONTRIBUTIONS. Employer will assist workers in securing board and lodging. Employees to pay cost of housing and utilities. This offer is optional. Employees are free to look for their own housing facility at their convenience. </t>
  </si>
  <si>
    <t>C-500-20329-925345</t>
  </si>
  <si>
    <t>ACE CONSTRUCTION &amp; MAINTENANCE SERVICES</t>
  </si>
  <si>
    <t>UNIT 309 CDA BUILDING SAN JOSE VILLAGE</t>
  </si>
  <si>
    <t>SACRAMENTO</t>
  </si>
  <si>
    <t>UNIT 309 CDA BUILDING BEACH ROAD SAN JOSE VILLAGE</t>
  </si>
  <si>
    <t>P-500-20254-814320</t>
  </si>
  <si>
    <t>GENERAL MAINTENANCE REPAIRER</t>
  </si>
  <si>
    <t>C-500-20196-712166</t>
  </si>
  <si>
    <t>LONG FENG CORPORATION</t>
  </si>
  <si>
    <t>NEW X.O MARKET/PARTY POKER/XU FARM/WHOLESALES</t>
  </si>
  <si>
    <t>MIDDLE ROAD GUALO RAI VILLAGE</t>
  </si>
  <si>
    <t>GUOWU</t>
  </si>
  <si>
    <t>NEWXOSAIPAN@HOTMAIL.COM</t>
  </si>
  <si>
    <t>P-500-20147-597032</t>
  </si>
  <si>
    <t>WORK SCHEDULES AS FOLLOWS:
8:00 AM TO 12:00 PM, 2:00 PM TO 5:00 PM, 7 HOURS A DAY.
MONDAY THROUGH FRIDAY, 35 HOURS PER WEEK.</t>
  </si>
  <si>
    <t>Biweekly salary $14.44 x 70 hours=$1,010.80(FLSA exempt)</t>
  </si>
  <si>
    <t>newxosaipan@hotmail.com</t>
  </si>
  <si>
    <t>C-500-20280-859181</t>
  </si>
  <si>
    <t>P-500-20154-621438</t>
  </si>
  <si>
    <t>Customer Service Representative</t>
  </si>
  <si>
    <t xml:space="preserve">	Active Listening  Giving full attention to what other people are saying, taking time to understand the points being made, asking questions as appropriate, and not interrupting at inappropriate times. 
	Speaking  Talking to others to convey information effectively. 
	Service Orientation  Actively looking for ways to help people.
	Reading Comprehension  Understanding written sentences and paragraphs in work related documents. 
	Critical Thinking  Using logic and reasoning to identify the strengths and weaknesses of alternative solutions, conclusions or approaches to problems. 
</t>
  </si>
  <si>
    <t>Chalan Pale Arnold, Chalan Laulau</t>
  </si>
  <si>
    <t>C-500-20262-832255</t>
  </si>
  <si>
    <t>CHALAN KANOA, TEXAS RD.</t>
  </si>
  <si>
    <t>C-500-20233-778152</t>
  </si>
  <si>
    <t>C-500-20302-889878</t>
  </si>
  <si>
    <t>Fiesta Resort &amp; Spa Saipan</t>
  </si>
  <si>
    <t>P.O. Box 501029</t>
  </si>
  <si>
    <t>Senior Human Resources Manager</t>
  </si>
  <si>
    <t>P-500-20268-843093</t>
  </si>
  <si>
    <t>Hotel Services Manager</t>
  </si>
  <si>
    <t xml:space="preserve">US or Foreign Workers: Associate's Degree. At least 24 months experience in managing hotel operations. Must be able to work nights, weekends, and holidays. Must be able to work
during inclement weather. Majority of Resort guests are from China, Japan, and Korea and this position will manage proper and efficient guest relations of guests from these countries. As such, language proficiency in Japanese, Korean, OR Chinese is required.
</t>
  </si>
  <si>
    <t>Coral Tree Avenue, Fiesta Resort &amp; Spa Saipan, Garapan</t>
  </si>
  <si>
    <t>1st Floor, Fiesta Resort &amp; Spa Saipan, Coral Tree Avenue, Garapan</t>
  </si>
  <si>
    <t>CNMI and Federal Taxes, share in medical insurance and 401K retirement plan.</t>
  </si>
  <si>
    <t>hr.fiestasaipan@ihg.com</t>
  </si>
  <si>
    <t>C-500-20330-928482</t>
  </si>
  <si>
    <t>Saipan Construction and Manpower Ltd</t>
  </si>
  <si>
    <t>P-500-20184-692572</t>
  </si>
  <si>
    <t>SL Building Micro Beach Road Garapan</t>
  </si>
  <si>
    <t>C-500-20224-761668</t>
  </si>
  <si>
    <t>PAMECO-SAIPAN PACIFIC ALUMINUM &amp; METALWORKS CORPORATION</t>
  </si>
  <si>
    <t>PMB 952 PO BOX 10001</t>
  </si>
  <si>
    <t>JUNG MOON</t>
  </si>
  <si>
    <t>derekju73@gmail.com</t>
  </si>
  <si>
    <t>P-500-20192-706516</t>
  </si>
  <si>
    <t>PAMECO BUILDING AFETNA ROAD</t>
  </si>
  <si>
    <t>SAN ANTONIO VILLAGE LOT#22581-1</t>
  </si>
  <si>
    <t>C-500-20301-888775</t>
  </si>
  <si>
    <t xml:space="preserve">SUITE 201 MARIANANS BUSINESS PLAZA  </t>
  </si>
  <si>
    <t xml:space="preserve">BAT-OCHIR    </t>
  </si>
  <si>
    <t xml:space="preserve"> ALTANGEREL</t>
  </si>
  <si>
    <t>P-500-20257-819809</t>
  </si>
  <si>
    <t>At least 3 months related work experience.</t>
  </si>
  <si>
    <t>C-500-20218-751736</t>
  </si>
  <si>
    <t>U.S. CENTURY CORPORATION LTD.</t>
  </si>
  <si>
    <t>1 TEA</t>
  </si>
  <si>
    <t>PMB 806 P.O. Box 10003</t>
  </si>
  <si>
    <t xml:space="preserve">Coral Tree Avenue, Garapan </t>
  </si>
  <si>
    <t>SANCHEZ</t>
  </si>
  <si>
    <t>Vicenta</t>
  </si>
  <si>
    <t>Gaza</t>
  </si>
  <si>
    <t>Coral Tree Avenue, Garapan</t>
  </si>
  <si>
    <t xml:space="preserve">Supreme Court of Guam and District Court of Guam </t>
  </si>
  <si>
    <t>P-500-20175-673879</t>
  </si>
  <si>
    <t xml:space="preserve">COFFEE SHOP ATTENDANT </t>
  </si>
  <si>
    <t xml:space="preserve">Food Handler Certificate is required and will be applied equally to both U.S. workers and CW-1 workers. </t>
  </si>
  <si>
    <t>Coral Tree Avenue</t>
  </si>
  <si>
    <t xml:space="preserve">Garapan </t>
  </si>
  <si>
    <t xml:space="preserve">CNMI and Federal Tax </t>
  </si>
  <si>
    <t>C-500-20255-816831</t>
  </si>
  <si>
    <t>L AND F, INCORPORATED</t>
  </si>
  <si>
    <t>FISHING TACKLE &amp; SPORTING GOODS</t>
  </si>
  <si>
    <t>P.O.BOX 500726</t>
  </si>
  <si>
    <t>CATHERINE</t>
  </si>
  <si>
    <t>FLORES</t>
  </si>
  <si>
    <t>fishingtacklespn@gmail.com</t>
  </si>
  <si>
    <t>P-500-20139-579801</t>
  </si>
  <si>
    <t>Special Requirements for this job opportunity include a minimum of 2 years experience in the design and repair of various fishing tackle equipment as well as the maintenance of such equipment including salt water fishing activities. Most especially, must have knowledge of the uses and details of fishing equipment for various activities.</t>
  </si>
  <si>
    <t>CNMI and Federal taxes required by law such as withholding and FICA</t>
  </si>
  <si>
    <t>C-500-20202-722990</t>
  </si>
  <si>
    <t>Marianas Printing Service, Inc.</t>
  </si>
  <si>
    <t>PO Box 500030, CK</t>
  </si>
  <si>
    <t>Beach Road, San Jose</t>
  </si>
  <si>
    <t>TOMASA</t>
  </si>
  <si>
    <t>Financial Manager</t>
  </si>
  <si>
    <t>PO BOX 500030, CK</t>
  </si>
  <si>
    <t>marprintsales@gmail.com</t>
  </si>
  <si>
    <t>P-500-20155-621835</t>
  </si>
  <si>
    <t>BINDING AND FINISHING WORKER</t>
  </si>
  <si>
    <t>To operates printing and stamping machines.  Prepare rubber stamp on hand made curves.  Number the invoices, receipts &amp; tickets.  Bookbinding such as on chipboard, coverstock &amp; spiral bind.  Other related duties</t>
  </si>
  <si>
    <t>PO box 500030, CK</t>
  </si>
  <si>
    <t>CNMI and FICA Tax</t>
  </si>
  <si>
    <t>Gregorio</t>
  </si>
  <si>
    <t>Rosebeth</t>
  </si>
  <si>
    <t>C-500-20206-733272</t>
  </si>
  <si>
    <t>P-500-20167-652220</t>
  </si>
  <si>
    <t>Business Development Manager</t>
  </si>
  <si>
    <t xml:space="preserve">EXPERIENCE AS A DEPARTMENTAL MANAGER. KNOWLEDGE ON OVERALL TRANSPORTATION SERVICE OPERATION AND MANAGEMENT.  DEMONSTRATED CUSTOMER SERVICE SKILLS. MUST BE ABLE TO WORK UNDER PRESSURE IN A FAST-PACED WORKING ENVIRONMENT.
</t>
  </si>
  <si>
    <t>C-500-20330-927510</t>
  </si>
  <si>
    <t>PCC Corporation</t>
  </si>
  <si>
    <t>Roberto's Cafe</t>
  </si>
  <si>
    <t>Tun Juaquin Doi Road, Finasisu Village</t>
  </si>
  <si>
    <t>Pacala</t>
  </si>
  <si>
    <t>Marilou</t>
  </si>
  <si>
    <t>P-500-20269-845021</t>
  </si>
  <si>
    <t>SKILLED IN THE USE OF POWER TOOLS AND HAND TOOLS. EXPERIENCE PERFORMING ROUTINE MAINTENANCE. ABILITY TO MAINTAIN FOCUS WHILE WORKING
INDIVIDUALLY. STRONG TIME MANAGEMENT SKILLS.</t>
  </si>
  <si>
    <t>C-500-20347-955559</t>
  </si>
  <si>
    <t>SUN &amp; SURF LIMITED</t>
  </si>
  <si>
    <t>NATIONAL OFFICE SUPPLY</t>
  </si>
  <si>
    <t>UY</t>
  </si>
  <si>
    <t>MARY IRENE</t>
  </si>
  <si>
    <t>SIY</t>
  </si>
  <si>
    <t>nos.saipan@gmail.com</t>
  </si>
  <si>
    <t>P-500-20280-859285</t>
  </si>
  <si>
    <t>TECHNICAL SUPPORT SPECIALIST</t>
  </si>
  <si>
    <t xml:space="preserve">Knowledge of circuit boards, processors, chips, electronic equipment, and computer hardware and software, including applications and programming.  Knowledge of digital copiers, MFPs, POS, time recorders, printers. 
</t>
  </si>
  <si>
    <t>nos.saipan.hr@gmail.com</t>
  </si>
  <si>
    <t>C-500-21032-044854</t>
  </si>
  <si>
    <t xml:space="preserve">Colburn </t>
  </si>
  <si>
    <t>Andrew Sr.</t>
  </si>
  <si>
    <t>Managing Partner</t>
  </si>
  <si>
    <t>PMB 360 PO Box 10000</t>
  </si>
  <si>
    <t>8th Floor Marianas Business Plaza Nauru Loop Susupe</t>
  </si>
  <si>
    <t>P-500-20342-939575</t>
  </si>
  <si>
    <t>COOKS, RESTAURANTS</t>
  </si>
  <si>
    <t>THOROUGH EXPERIENCE WITH HOT AND COLD PREPARATION.
ABILITY TO USE SLICERS, MIXERS, GRINDERS, FOOD PROCESSORS, KNIFE, ETC.
ABLE TO HANDLE WORK IN A FAST-PACED ENVIRONMENT AND CAN WORK UNDER PRESSURE.</t>
  </si>
  <si>
    <t>C-500-20302-889950</t>
  </si>
  <si>
    <t>P-500-20269-845054</t>
  </si>
  <si>
    <t>OFFICE COORDINATOR</t>
  </si>
  <si>
    <t>KNOWLEDGE OF ADMINISTRATIVE AND CLERICAL PROCEDURES AND SYSTEMS SUCH AS WORD PROCESSING, MANAGING FILES AND RECORDS, STENOGRAPHY AND TRANSCRIPTION, DESIGNING FORMS, AND OTHER OFFICE PROCEDURES AND TERMINOLOGY.</t>
  </si>
  <si>
    <t>C-500-20330-927590</t>
  </si>
  <si>
    <t>P-500-20293-882502</t>
  </si>
  <si>
    <t>Master Automotive Technician</t>
  </si>
  <si>
    <t xml:space="preserve"> Knowledge of machines and tools, including their designs, uses, repair, and maintenance.  The ability to tell when something is wrong or is likely to go wrong. Must be able to work for extended hours or work days. Must have the necessary physical stamina. </t>
  </si>
  <si>
    <t>C-500-20342-939558</t>
  </si>
  <si>
    <t>TRI CORPORATION</t>
  </si>
  <si>
    <t>Pacific Sleep Center</t>
  </si>
  <si>
    <t>SUITE 101</t>
  </si>
  <si>
    <t>P-500-20296-885061</t>
  </si>
  <si>
    <t>C-500-21021-024612</t>
  </si>
  <si>
    <t>Manufactured Building and Mobile Home Installers</t>
  </si>
  <si>
    <t>P-500-20328-923368</t>
  </si>
  <si>
    <t>Critical Thinking  Using logic and reasoning to identify the strengths and weaknesses of alternative solutions, conclusions or approaches to problems.
Operation and Control  Controlling operations of equipment or systems.
Quality Control Analysis  Conducting tests and inspections of products, services, or processes to evaluate quality or performance.
Operation Monitoring  Watching gauges, dials, or other indicators to make sure a machine is working properly.
Coordination  Adjusting actions in relation to others' actions.
Judgment and Decision Making  Considering the relative costs and benefits of potential actions to choose the most appropriate one.
Monitoring  Monitoring/Assessing performance of yourself, other individuals, or organizations to make improvements or take corrective action.
Active Learning  Understanding the implications of new information for both current and future problem-solving and decision-making.
Active Listening  Giving full attention to what other people are saying, taking time to understand the points being made, asking questions as appropriate, and not interrupting at inappropriate times.
Complex Problem Solving  Identifying complex problems and reviewing related information to develop and evaluate options and implement solutions.
Learning Strategies  Selecting and using training/instructional methods and procedures appropriate for the situation when learning or teaching new things.
Management of Personnel Resources  Motivating, developing, and directing people as they work, identifying the best people for the job.
Speaking  Talking to others to convey information effectively.
Time Management  Managing one's own time and the time of others.
Instructing  Teaching others how to do something.
Troubleshooting  Determining causes of operating errors and deciding what to do about it.
Negotiation  Bringing others together and trying to reconcile differences.
Reading Comprehension  Understanding written sentences and paragraphs in work related documents.
Repairing  Repairing machines or systems using the needed tools.
Service Orientation  Actively looking for ways to help people.
Persuasion  Persuading others to change their minds or behavior.
Social Perceptiveness  Being aware of others' reactions and understanding why they react as they do.
Equipment Selection  Determining the kind of tools and equipment needed to do a job.
Systems Analysis  Determining how a system should work and how changes in conditions, operations, and the environment will affect outcomes.
Equipment Maintenance  Performing routine maintenance on equipment and determining when and what kind of maintenance is needed.
Installation  Installing equipment, machines, wiring, or programs to meet specifications.
Management of Material Resources  Obtaining and seeing to the appropriate use of equipment, facilities, and materials needed to do certain work.
Mathematics  Using mathematics to solve problems.
Systems Evaluation  Identifying measures or indicators of system performance and the actions needed to improve or correct performance, relative to the goals of the system.
Writing  Communicating effectively in writing as appropriate for the needs of the audience.
Management of Financial Resources  Determining how money will be spent to get the work done, and accounting for these expenditures.
Operations Analysis  Analyzing needs and product requirements to create a design.
Technology Design  Generating or adapting equipment and technology to serve user needs.
Science  Using scientific rules and methods to solve problems.</t>
  </si>
  <si>
    <t>C-500-21014-012893</t>
  </si>
  <si>
    <t>P-500-20350-959434</t>
  </si>
  <si>
    <t>SECRETARIES AND ADMINISTRATIVE ASSISTANT, EXCEPT LEGAL, MEDI</t>
  </si>
  <si>
    <t>C-500-21013-010124</t>
  </si>
  <si>
    <t>KWON &amp; BYUN CORPORATION</t>
  </si>
  <si>
    <t>SAIPAN ATTY DIVE</t>
  </si>
  <si>
    <t>GRANDVRIO HOTEL BEACH ROAD</t>
  </si>
  <si>
    <t>PMB 191 BOX 10001</t>
  </si>
  <si>
    <t>BYOUN</t>
  </si>
  <si>
    <t>TAE SOON</t>
  </si>
  <si>
    <t>CORPORATE  VICE-PRESIDENT</t>
  </si>
  <si>
    <t>PMB 191 BOX 100001</t>
  </si>
  <si>
    <t>saipanattydive16@yahoo.com</t>
  </si>
  <si>
    <t>P-500-20265-835129</t>
  </si>
  <si>
    <t>SCUBA INSTRUCTOR</t>
  </si>
  <si>
    <t>18 YRS OLD &amp; ABOVE, EXTENSIVE DIVING EXPERIENCE, CPR &amp; FIRST AID CERTIFICATION, OPER WATER SCUBA INSTRUCTOR TRAINER CERTIFICATION, PHYSICALLY FIT, MUST BE ABLE TO SPEAK KOREAN TO ACCOMMODATE TARGET MARKET, PROFESSIONAL LIABILITY INSURANCE, POLICE CLEARANCE. QUALIFICATIONS &amp; SPECIAL REQUIREMENTS ARE EQUALLY APPLIED TO BOTH U.S. &amp; CW-1 WORKER APPLICANTS.</t>
  </si>
  <si>
    <t>C-500-21047-078437</t>
  </si>
  <si>
    <t>TREASURE GAME CLUB</t>
  </si>
  <si>
    <t>P-500-21011-004574</t>
  </si>
  <si>
    <t>BOOKEEPING</t>
  </si>
  <si>
    <t>-MUST HAVE AT LEAST 24 MONTHS OF RELEVANT WORK EXPERIENCE AS A BOOKEEPER.
KNOWLEDGE IN ACCOUNTING SOFTWARE SUCH AS QUICKBOOKS, PEACHTREE ACCOUNTING SYSTEM, KNOWLEDGE IN EXCEL 7 MICROSOFT WORD.
-MUST ALSO HAVE A CERTIFICATION OF COMPLETION OF BSA AND AML T</t>
  </si>
  <si>
    <t>Payroll Taxes as required by Law</t>
  </si>
  <si>
    <t>C-500-21103-218578</t>
  </si>
  <si>
    <t>C-500-21111-244194</t>
  </si>
  <si>
    <t>PO Box 5219 CHRB</t>
  </si>
  <si>
    <t>P-500-21060-108302</t>
  </si>
  <si>
    <t>Bachelors Degree 
3 years progressive professional level accounting experience required</t>
  </si>
  <si>
    <t>C-500-21094-195760</t>
  </si>
  <si>
    <t>P-500-21063-118752</t>
  </si>
  <si>
    <t>MAINTENANCE ELECTRICIAN</t>
  </si>
  <si>
    <t>High School graduate or equivalent. 6 months training in trade/vocational school with course on electrical installation and maintenance, or building electrical wiring. Knowledgeable on use of electrical tools such as voltmeters/testers, hand and power tools. Knowledgeable on parts to be used in repair or replacement of damaged wiring. Can read blue print or building plans. Can draw sketches. Can read and understand and comply with building safety codes and manuals. Have clear vision. Must be physically fit and able to lift 50 lbs and above. Can add, subtract, divide and multiply. Can sit, squat, stand for long periods of time. Can work indoors or outdoors in confined and open spaces, under extreme heat, exposed to dirt, duct, noise, insects, cleaning solutions in all kinds of weather at all time, day or night. Ability to work exposed to high voltage electrical power lines. Possess a drivers license in order to go to work sites or to go to hardware stores to purchase materials.</t>
  </si>
  <si>
    <t>All mandated state taxes (Ch2 &amp; Ch7) &amp; federal taxes (FICA &amp; Medicare)</t>
  </si>
  <si>
    <t>C-500-21097-202928</t>
  </si>
  <si>
    <t>Electronic Drafters</t>
  </si>
  <si>
    <t>P-500-21014-012799</t>
  </si>
  <si>
    <t>MUST HAVE AT LEAST 24 MONTHS OF EXPERIENCE IN ELECTRICAL ENGINEERING.</t>
  </si>
  <si>
    <t>BEACHROAD GARAPAN VILLAGE.</t>
  </si>
  <si>
    <t>C-500-21095-196145</t>
  </si>
  <si>
    <t>YY CO. LTD.</t>
  </si>
  <si>
    <t>PACIFIC QUICK PRINT &amp; POST</t>
  </si>
  <si>
    <t>QUICKPRINT BUILDING BOX 10001 PMB 420</t>
  </si>
  <si>
    <t>YONG</t>
  </si>
  <si>
    <t>JOO</t>
  </si>
  <si>
    <t>QUICKPRINT BLDG BOX 10001 PMB 420</t>
  </si>
  <si>
    <t>quickprintofficespn@gmail.com</t>
  </si>
  <si>
    <t>LAMBAT</t>
  </si>
  <si>
    <t>CALLEJO</t>
  </si>
  <si>
    <t>maloulambat04@yahoo.com</t>
  </si>
  <si>
    <t>P-500-21036-057476</t>
  </si>
  <si>
    <t>GENERAL MAINTENANCE &amp; REPAIR WORKER</t>
  </si>
  <si>
    <t xml:space="preserve">Knowledge in using power tools.
Basic knowledge in carpentry, masonry, safety and hazard training
</t>
  </si>
  <si>
    <t>CNMI TAX / FICA TAX / SS MED / AND OTHER TAX BY CNMI</t>
  </si>
  <si>
    <t>www.pqpsaipan.weebly.com</t>
  </si>
  <si>
    <t>C-500-21095-195815</t>
  </si>
  <si>
    <t>C-500-21097-203246</t>
  </si>
  <si>
    <t>Paralegals and Legal Assistants</t>
  </si>
  <si>
    <t>P-500-21038-060967</t>
  </si>
  <si>
    <t>Legal Assistant</t>
  </si>
  <si>
    <t xml:space="preserve">Education: Associate's Degree
Work Experience: 24 months of previous work-related experience
Special Requirements: Knowledge of Microsoft Office software; Legal software: LexisNexis File &amp; Serve; CM/ECF System for the District Court; PACER - Public Access to Court Electronic Records. CJA eVoucher (Electronic Voucher Management System for use by court-appointed counsel).  U.S. Equal Employment Opportunity Commission Public Portal;  U.S. DOL Appeals/ Electronic Filing and Service Request System (EFSR).Knowledge of administrative and clerical procedures and systems such as word processing, managing files and records, stenography and transcription, designing forms, and other office procedures and terminology. Knowledge of laws, legal codes, court procedures, precedents, government regulations, executive orders, agency rules, and the democratic political process. Knowledge of principles and processes for providing customer and personal services. This includes customer needs assessment, meeting quality standards for services, and evaluation of customer satisfaction. Previous work-related skill and knowledge is required for this occupation.
</t>
  </si>
  <si>
    <t>C-500-21098-206934</t>
  </si>
  <si>
    <t>Beatriz Q. Fejeran</t>
  </si>
  <si>
    <t>WJC Mart/ WJC pacific Fishing</t>
  </si>
  <si>
    <t>P.O Box 503742 CK</t>
  </si>
  <si>
    <t>Fejeran</t>
  </si>
  <si>
    <t>Beatriz</t>
  </si>
  <si>
    <t>Q.</t>
  </si>
  <si>
    <t>Dandan Road, San Vicente Village</t>
  </si>
  <si>
    <t>bettyfejeran1964@gmail.com</t>
  </si>
  <si>
    <t>P-500-21067-130050</t>
  </si>
  <si>
    <t xml:space="preserve">Proven with 6 months maintenance experience. Knowledgeable of the above routine maintenance duties. Knowledgeable in repairing boat engines. </t>
  </si>
  <si>
    <t>C-500-21095-195900</t>
  </si>
  <si>
    <t>C-500-21148-352146</t>
  </si>
  <si>
    <t>ROTA MERCHANDISING CORPORATION</t>
  </si>
  <si>
    <t>ISLA SHIPPING</t>
  </si>
  <si>
    <t>DISTRICT 2 SONGSONG VILLAGE</t>
  </si>
  <si>
    <t>SONGSONG VILLAGE -1018</t>
  </si>
  <si>
    <t>islashipping@yahoo.com</t>
  </si>
  <si>
    <t>P-500-21099-210679</t>
  </si>
  <si>
    <t>HEAVY &amp; TRACTOR-TRAILER TRUCK DRIVER</t>
  </si>
  <si>
    <t xml:space="preserve">Drive long distances. Report to a dispatcher any incidents encountered on the road.
Follow all applicable traffic laws. Secure cargo for transport, using ropes, blocks, chains, or covers.
Inspect trailers before and after the trip, and record any defects. Maintain a log for working hours, following all Federal and State Regulations. Report serious mechanical problems to the appropriate personnel. Keep the trucks and associated equipment clean and in good working order.
</t>
  </si>
  <si>
    <t>INCOME TAXES</t>
  </si>
  <si>
    <t>C-500-21141-332137</t>
  </si>
  <si>
    <t>P-500-21113-252209</t>
  </si>
  <si>
    <t>Automotive Service Technician and Mechanic</t>
  </si>
  <si>
    <t>Must have a at least 12 months experience with the job description and can provide an employment certificate with 12 months work experience.</t>
  </si>
  <si>
    <t>Chapter 2 (Local tax) and Fica (Federal tax)</t>
  </si>
  <si>
    <t>C-500-21048-081093</t>
  </si>
  <si>
    <t>PT AIDE CERTIFICATE OR EQUIVALENT EXPERIENCE</t>
  </si>
  <si>
    <t>C-500-21089-183143</t>
  </si>
  <si>
    <t>P-500-20279-857204</t>
  </si>
  <si>
    <t>Clinical Laboratory Scientist</t>
  </si>
  <si>
    <t>Licensed by the CNMI Health Care Professions Licensing Board (HCPLB) as Clinical Laboratory Technologist, meeting all necessary requirements with appropriate documents.  Possess current license to practice laboratory medicine  ASCP (American Society for Clinical Pathology)  or equivalent such as AMT (American Medical Technologists), HHS (Health and Human Services) and have at least one the following:  U.S. Bachelors Degree in a Laboratory or Biological Science with the minimum hours of coursework and training required to perform laboratory testing, as defined by CLIA requirements; OR Bachelors degree graduate of a foreign Medical Technology Program and meets all education and training, as defined by CLIA requirements.  Clinical Laboratory Scientist licensed by the AMT or HHS may be exempt from the four year degree due to licensing requirements prior to 1998.  Applicants must have three years recent and applicable clinical laboratory experience.</t>
  </si>
  <si>
    <t>C-500-21095-195831</t>
  </si>
  <si>
    <t>WINNERS, P&amp;A AND KAGMAN LAUNDRY</t>
  </si>
  <si>
    <t>P-500-21025-030101</t>
  </si>
  <si>
    <t>LAUNDROMAT ATTENDANT</t>
  </si>
  <si>
    <t>High School graduate with at least 3 months of work-related experience. Must be able to multi-tasked and flexible to any work assign duties. Must know basic mathematics for monetary exchanges &amp; computation. Honest &amp; trustworthy. Knowledge of principles and processes for providing customer and personal services which includes customer needs assessment, meeting quality standards for services, and evaluation of customer satisfaction. Must be physically fit to lift, push, pull or carry heavy loads. Must have own transportation to &amp; from work.</t>
  </si>
  <si>
    <t>ORCHID ST</t>
  </si>
  <si>
    <t>C-500-21097-202715</t>
  </si>
  <si>
    <t>P-500-21047-078472</t>
  </si>
  <si>
    <t xml:space="preserve">Associates Degree in Finance or Accounting with at least 24 months work related experience in financial management and/or payroll and general accounting procedures with emphasis on receivables and payable management.  Proficient in Adobe Systems:  Adobe Acrobat/Reader; Microsoft Officer: Word, Excel, PowerPoint, Outlook; and Accounting Software - System Application of Product in Data Processing (SAP). </t>
  </si>
  <si>
    <t>C-500-21110-242939</t>
  </si>
  <si>
    <t>P.O. BOX 502072 CRISPINA ST</t>
  </si>
  <si>
    <t>Tax Preparers</t>
  </si>
  <si>
    <t>P-500-21004-992498</t>
  </si>
  <si>
    <t>TAX PREPARER</t>
  </si>
  <si>
    <t>At least 12 months working experience. High school graduate. Can handle various companies. Can compute financial statement, 1120, 1120F and different types of taxes.</t>
  </si>
  <si>
    <t>C-500-21111-243818</t>
  </si>
  <si>
    <t>High School diploma with 3 months work experience as a concrete laborer or mason. Must have necessary physical stamina. Ability to stand for long periods. Ability to lift heavy materials and work long hours. Knowledge of hand-held and power tools including power vibrators, polishers, cutting saws, and edging tools. Understand and implement building, fire and osha safety requirements.</t>
  </si>
  <si>
    <t>C-500-21098-206871</t>
  </si>
  <si>
    <t xml:space="preserve">UNDERSTANDING THE IMPLICATIONS OF NEW INFORMATION FOR BOTH CURRENT AND FUTURE PROBLEM-SOLVING AND DECISION-MAKING. JOB REQUIRES CAN WORK IN FLEXIBLE HOURS.
</t>
  </si>
  <si>
    <t>C-500-21109-234949</t>
  </si>
  <si>
    <t>LE CORPORATION</t>
  </si>
  <si>
    <t>HAPPY MASSAGE</t>
  </si>
  <si>
    <t>PMB 363 BOX 10002</t>
  </si>
  <si>
    <t>TONY</t>
  </si>
  <si>
    <t>monsablan@gmail.com</t>
  </si>
  <si>
    <t>P-500-21032-044786</t>
  </si>
  <si>
    <t>ROYAL PALM AVE., GARAPAN</t>
  </si>
  <si>
    <t>ALL APPLICABL CNMI AND FEDERAL TAXES</t>
  </si>
  <si>
    <t>C-500-21137-317508</t>
  </si>
  <si>
    <t>KADENA DI AMOR ST</t>
  </si>
  <si>
    <t>C-500-21112-248360</t>
  </si>
  <si>
    <t>P-500-20280-859449</t>
  </si>
  <si>
    <t>STOCK CLERKS, SALES FLOOR</t>
  </si>
  <si>
    <t xml:space="preserve">Demonstrating ability to complete heavy lifting tasks
Possessing effective communication skills
Knowing how to operate a pallet jack
Having basic math skills
Showing an ability to help customers
</t>
  </si>
  <si>
    <t>C-500-21106-229974</t>
  </si>
  <si>
    <t>P.O. Box 520010 San Jose Village</t>
  </si>
  <si>
    <t>P-500-20321-913255</t>
  </si>
  <si>
    <t>Previous work-related skill, knowledge, or experience required.</t>
  </si>
  <si>
    <t>C-500-21146-344469</t>
  </si>
  <si>
    <t>P-500-21111-245998</t>
  </si>
  <si>
    <t>KNOWLEDGE OF MAINTAINING &amp; REPAIRING RESIDENTIAL OR COMMERCIAL BUILDING'S ELECTRICAL, SEWAGE, PLUMBING PROBLEMS.</t>
  </si>
  <si>
    <t>C-500-21173-416549</t>
  </si>
  <si>
    <t>J H 2 CORPORATION</t>
  </si>
  <si>
    <t>HA CHUN</t>
  </si>
  <si>
    <t>P-500-21086-179434</t>
  </si>
  <si>
    <t>TRAVEL GUIDES</t>
  </si>
  <si>
    <t>Flexible, friendly, good verbal communication skills. Able to interact with people from different backgrounds. Knowledge about points of interest of specific cities.</t>
  </si>
  <si>
    <t>C-500-21108-234509</t>
  </si>
  <si>
    <t>Golden Harvest International School &amp; Daycare</t>
  </si>
  <si>
    <t>Golden Harvest International School</t>
  </si>
  <si>
    <t>P-500-21003-992062</t>
  </si>
  <si>
    <t>Elementary School Teacher Except Special Education</t>
  </si>
  <si>
    <t>GOLDEN HARVEST INTERNATIONAL SCHOOL &amp; DAYCARE IS A NONPROFIT ORGANIZATION AND A RECIPIENT OF FEDERAL FINANCIAL ASSISTANCE
FOR CHILD CARE. THIS MADE THE SCHOOL UNDER CLOSE AND STRICT REGULATION OF CNMI DCCA LICENSING AND CHILD CARE
DEVELOPMENT FUND. ALL TEACHERS/STAFF SHOULD HAVE 30 HOURS OF COMPULSORY ANNUAL TRAINING HOURS AND TECHNICAL ASSISTANCE,
TRAINING ON HEALTH AND SAFETY, EMERGENCY PREPAREDNESS, CPR CERTIFICATION, HEALTH CERTIFICATION/FOOD HANDLER, POLICE
CLEARANCE AND CONTINUES TRAINING AND CERTIFICATIONS THAT THE AGENCY REQUIRES PROVIDERS TO POSSESS.</t>
  </si>
  <si>
    <t>CNMI &amp; Federal Taxes</t>
  </si>
  <si>
    <t>C-500-21141-332139</t>
  </si>
  <si>
    <t>dba. TONGYANG CARPET &amp; BIF FURNITURE</t>
  </si>
  <si>
    <t>JAE gyu</t>
  </si>
  <si>
    <t>P-500-21111-243680</t>
  </si>
  <si>
    <t>MAINTENANCE &amp; REPAIR  WORKERS, GENERAL</t>
  </si>
  <si>
    <t>1)  Must have knowledge in carpentry and knows all types of tools that uses in repair and maintenance.
2)  Knows how to perform routine maintenance and knows how to determine when and what kind of maintenance needed and knows how to repair.
3)  Job requires honest, reliable, responsible and dependable in fulfilling the obligations assigned.</t>
  </si>
  <si>
    <t xml:space="preserve">KANNAT TABLA  VILLAGE P O BOX 501568 </t>
  </si>
  <si>
    <t>LOCAL WITHHOLDING TAXES</t>
  </si>
  <si>
    <t>C-500-21158-373211</t>
  </si>
  <si>
    <t>ACERA</t>
  </si>
  <si>
    <t>P-500-21103-221899</t>
  </si>
  <si>
    <t>Extensive knowledge on using logic and reasoning to identify the strengths and weaknesses of alternative solutions, conclusions or approaches to problems.</t>
  </si>
  <si>
    <t>C-500-21188-447097</t>
  </si>
  <si>
    <t>P-500-21075-148677</t>
  </si>
  <si>
    <t>C-500-21102-215014</t>
  </si>
  <si>
    <t>TAPA BAR, INC.</t>
  </si>
  <si>
    <t>SUN PALACE HOTEL</t>
  </si>
  <si>
    <t>BWUGHOS STREET</t>
  </si>
  <si>
    <t>P.O. BOX 500920 SUSUPE VILLAGE</t>
  </si>
  <si>
    <t>P-500-21036-057386</t>
  </si>
  <si>
    <t>Physically fit to perform various duties. Can work in flexible time.</t>
  </si>
  <si>
    <t>SUN PALACE HOTEL, BWUGHOS STREET</t>
  </si>
  <si>
    <t>sunpalace@pticom.com</t>
  </si>
  <si>
    <t>C-500-21097-202884</t>
  </si>
  <si>
    <t>TAXES DEDUCTION APPLICABLE BY LAW.</t>
  </si>
  <si>
    <t>C-500-21124-283811</t>
  </si>
  <si>
    <t>P-500-21036-057818</t>
  </si>
  <si>
    <t>P.O. BOX 505792, GUAO RAI VILLAGE</t>
  </si>
  <si>
    <t>C-500-21146-344148</t>
  </si>
  <si>
    <t>C-500-21133-309824</t>
  </si>
  <si>
    <t>Glory INC.</t>
  </si>
  <si>
    <t>ABCD MARKET</t>
  </si>
  <si>
    <t>gloryincabcd@gmail.com</t>
  </si>
  <si>
    <t>P-500-21098-207032</t>
  </si>
  <si>
    <t>Work in a store maintenance position for at least 12 months and be proficient in the use of tools, as well as system troubleshooting</t>
  </si>
  <si>
    <t>C-500-21173-416612</t>
  </si>
  <si>
    <t>C-500-21147-348462</t>
  </si>
  <si>
    <t>MARIANAS VARIETY NEWS &amp; VIEWS</t>
  </si>
  <si>
    <t>P-500-21090-186446</t>
  </si>
  <si>
    <t>SKILLED IN GRAPHIC DESIGN; MUST BE ABLE TO OPERATE COMPUTER; UPDATED WITH SOFTWARE TECHNOLOGY; KNOWLEDGEABLE IN THE OPERATION OF MAC COMPUTERS; MUST BE ABLE TO LAYOUT NEWSPAPER PAGES AND CONCEPTUALIZE GRAPHIC DESIGNS.</t>
  </si>
  <si>
    <t>C-500-21106-230039</t>
  </si>
  <si>
    <t>CREATIVE CAPITAL CORPORATION</t>
  </si>
  <si>
    <t>SMARTSTART NURTURING CENTER NAVY HILL</t>
  </si>
  <si>
    <t>MAYORIA AVE., NAVY HILL</t>
  </si>
  <si>
    <t>smartstartspn@gmail.com</t>
  </si>
  <si>
    <t>P-500-21050-087224</t>
  </si>
  <si>
    <t>WORK EXPERIENCE REQUIRED IS 12 MONTHS CURRENT AND PROGRESSIVE IN CHILD CARE SETTING. GOOD ORAL AND WRITTEN COMMUNICATION SKILLS.  SUCCESSFUL APPLICANT(S) IS REQUIRED TO SUBMIT AT LEAST TWO (2) RECOMMENDATION LETTERS FROM PREVIOUS EMPLOYMENT, WHICH MUST INCLUDE A STATEMENT ON RELIABILITY AT WORK, PUNCTUALITY, AND ATTENDANCE. SUCCESSFUL APPLICANT(S) WILL BE REQUIRED TO PROVIDE TWO (2) LETTER OF REFERENCE FROM NON-FAMILY MEMBERS. MICROSOFT WORD AND EXCEL USER.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WE ARE AN EQUAL OPPORTUNITY EMPLOYER AND THE ABOVE-MENTIONED REQUIREMENTS SHALL BE APPLIED EQUALLY TO ALL SUCCESSFUL APPLICANTS WHETHER U.S. WORKERS OR CW-1 WORKERS.</t>
  </si>
  <si>
    <t>C-500-21131-305435</t>
  </si>
  <si>
    <t>P-500-20244-795229</t>
  </si>
  <si>
    <t>Use tools ranging from common hand and power tools, perform routine preventive maintenance to ensure that machines and equipment continue to run smoothly, building systems operate efficiently and the physical condition of building does not deteriorate. Assemble, install, or repair wiring, electrical or electronic components, pipe systems, plumbing, machinery and equipment. Maintain cleanliness of the building and its surroundings. Do other related maintenance work.</t>
  </si>
  <si>
    <t>C-500-21130-298599</t>
  </si>
  <si>
    <t>NEW X.O MARKET/ WHOLESALES</t>
  </si>
  <si>
    <t>P-500-21100-214416</t>
  </si>
  <si>
    <t>WORK SCHEDULES AS FOLLOWS:
8:00 AM TO 12:00 PM, 2:00 PM TO 5:00 PM;
7 HOURS A DAY, MONDAY THROUGH FRIDAY, 35 HOURS PER WEEK.</t>
  </si>
  <si>
    <t>C-500-21112-248121</t>
  </si>
  <si>
    <t>P-500-21083-169606</t>
  </si>
  <si>
    <t>BANQUET COORDINATOR</t>
  </si>
  <si>
    <t xml:space="preserve">Ensure that any event ,  it runs smoothly even if they face a complicated situation. 
He/she is required to take immediate action to nip any problem that may arise in the course of an event in the bud. Should be able to make difficult decisions so as to avoid unwanted negative surprises. Must know how to speak chinese, japanese  and english language for tourist market. </t>
  </si>
  <si>
    <t>C-500-21130-298431</t>
  </si>
  <si>
    <t>Micronesia Renewable Energy Inc- CNMI</t>
  </si>
  <si>
    <t>1st Floor Gualo Rai</t>
  </si>
  <si>
    <t>President/CEO</t>
  </si>
  <si>
    <t>mresaipan@micrnonesiarenewableenergy.com</t>
  </si>
  <si>
    <t>P-500-21096-199322</t>
  </si>
  <si>
    <t>-Prior experience working in a warehouse
-Knowledge of operating a forklift
-Experience with inventory software or knowledge of MS Office (Excel)
-Must be able to lift and carry heavy objects at least 50 lbs.
-Ability to work independently and safely</t>
  </si>
  <si>
    <t>https://Marianaslabor.net</t>
  </si>
  <si>
    <t>C-500-21174-419966</t>
  </si>
  <si>
    <t>Carpenters</t>
  </si>
  <si>
    <t>P-500-21069-134325</t>
  </si>
  <si>
    <t>CARPENTERS</t>
  </si>
  <si>
    <t xml:space="preserve">MUST HAVE A GED/HIGHSCHOOL DIPLOMA WITH 1 YEAR WORK EXPERIENCE IN THE SAME OR SIMILAR FIELD. MUST BE ABLE TO SAFELY LIFT UP TO 30-40LBS. HAVE KNOWLEDGE OF CARPENTRY TOOLS. MUST BE ABLE TO READ BLUEPRINTS AND FOLLOW BUILDING PLANS IN ORDER TO MEET THE NEEDS OF THE PROJECT. MUST BE ABLE TO PERFORM IMPORTANT TASKS SUCH AS CONCRETE SETTING, ROOFING, SCAFFOLD ERECTING, ASSEMBLING LADDERS, PAINTING, TILING, PLASTERING, CABINET MAKING, INSTALLING LIGHTS AND FIXTURES, BRICKLAYING, PLUMBING, AND OTHER CARPENTRY WORK.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
</t>
  </si>
  <si>
    <t>C-500-21131-302077</t>
  </si>
  <si>
    <t>C-500-21141-332089</t>
  </si>
  <si>
    <t>PMB 778</t>
  </si>
  <si>
    <t>Matsue</t>
  </si>
  <si>
    <t>P-500-21113-251970</t>
  </si>
  <si>
    <t>Must be able to drive and operate manual and automatic trucks and vehicles, and must have CNMI driver's license.</t>
  </si>
  <si>
    <t>Chapter 2 (CNMI Local tax) and FICA (Federal Tax)</t>
  </si>
  <si>
    <t>C-500-21134-313924</t>
  </si>
  <si>
    <t>TASTY CORPORATION</t>
  </si>
  <si>
    <t>MILOSUN RESTAURANT</t>
  </si>
  <si>
    <t>CPL DERENCE JACK RD, GARAPAN VILLAGE</t>
  </si>
  <si>
    <t>MILOSUN2019@OUTLOOK.COM</t>
  </si>
  <si>
    <t>P-500-21106-230069</t>
  </si>
  <si>
    <t>WORK SCHEDULE AS FOLLOWS:
11:00 AM TO 2:00 PM,
5:00 PM TO 9:00 PM, 7 HOURS A DAY.
MONDAY THROUGH FRIDAY, 35 HOURS PER WEEK.</t>
  </si>
  <si>
    <t>per week exceed 40 hours, overtime rate $8.68 x 1.5=$13.02 per hour</t>
  </si>
  <si>
    <t>milosun2019@outlook.com</t>
  </si>
  <si>
    <t>C-500-21175-423490</t>
  </si>
  <si>
    <t>EQUIPMENT MAINTENANCE PERFORMING ROUTINE MAINTENANCE ON EQUIPMENT AND DETERMINING WHEN AND WHAT KIND OF MAINTENANCE IS NEEDED REPAIRING REPAIRING MACHINES OR SYTEMS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OPERATION MONITORING WATCHING GAUGES, DIALS OR OTHER INDICATORS TO MAKE SURE A MACHINE IS WORKING PROPERLY. ACTIVE LEARNING UNDERSTANDING THE IMPLICATIONS  OF NEW INFORMATION FOR BOTH CURRENT AND FUTURE PROBLEM-SOLVING AND DECISION MAKING.</t>
  </si>
  <si>
    <t>C-500-21097-202896</t>
  </si>
  <si>
    <t>P-500-21015-015207</t>
  </si>
  <si>
    <t>taxes deduction applicatcable by law.</t>
  </si>
  <si>
    <t>C-500-21102-214944</t>
  </si>
  <si>
    <t>Garapan Street, Corner Filooris Avenue</t>
  </si>
  <si>
    <t>Garapan Street  Corner Filooris Avenue</t>
  </si>
  <si>
    <t>P-500-21056-100809</t>
  </si>
  <si>
    <t>Building Maintenance Repairer (General)</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</si>
  <si>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t>
  </si>
  <si>
    <t>Coconut Street</t>
  </si>
  <si>
    <t>C-500-21131-302160</t>
  </si>
  <si>
    <t>P-500-21044-076356</t>
  </si>
  <si>
    <t>KNOWLEDGEABLE WITH AND WITH HANDS-ON EXPERIENCE IN USING ARCHITECTURAL CAD
SOFTWARE.</t>
  </si>
  <si>
    <t>C-500-21137-320357</t>
  </si>
  <si>
    <t>MANTRADE COMPANY INCORPORATED</t>
  </si>
  <si>
    <t>JIGZ BARBER SHOP &amp; BEAUTY SALON</t>
  </si>
  <si>
    <t>P.O. BOX 506118</t>
  </si>
  <si>
    <t>HERNANDO</t>
  </si>
  <si>
    <t>JANETTE</t>
  </si>
  <si>
    <t>RUIZ</t>
  </si>
  <si>
    <t>jigghernando@yahoo.com</t>
  </si>
  <si>
    <t>P-500-21101-214738</t>
  </si>
  <si>
    <t>BARBER AND ALL AROUND BEAUTICIAN</t>
  </si>
  <si>
    <t xml:space="preserve">KEEP WORK STATIONS CLEAN AND SANITIZE TOOLS, SUCH AS SCISSORS AND COMBS. BLEACH, DYE, OR TINT HAIR, USING APPLICATOR OR BRUSH. 
CUT, TRIM AND SHAPE HAIR OR HAIRPIECES, BASED ON CUSTOMER'S INSTRUCTIONS, HAIR TYPE AND FACIAL FEATURES, USING CLIPPERS, SCISSORS, TRIMMERS AND RAZORS. SCHEDULE CLIENT APPOINTMENTS.
UPDATE AND MAINTAIN CUSTOMER INFORMATION RECORDS, SUCH AS BEAUTY SERVICES PROVIDED.
DEMONSTRATE AND SELF HAIR CARE PRODUCTS AND COSMETICS.
ANALYZE PATRONS' HAIR AND OTHER PHYSICAL FEATURES TO DETERMINE AND RECOMMEND BEAUTY TREATMENT OR SUGGEST HAIRSTYLES.
SHAMPOO, RINSE, CONDITION, AND DRY HAIR AND SCALP OR HAIRPIECES WITH WATER, LIQUID SOAP, OR OTHER SOLUTIONS. 
OPERATE CASH REGISTERS TO RECEIVE PAYMENTS FROM PATRONS.
ORDER, DISPLAY, AND MAINTAIN SUPPLIES.
COMB, BRUSH AND SPRAY HAIR OR WIGS TO SET STYLE. DEVELOP NEW STYLES AND TECHNIQUES.
APPLY WATER, SETTING, STRAIGHTENING OR WAVING SOLUTIONS TO HAIR AND USE CURLERS, ROLLERS, HOT COMBS AND CURLING IRONS TO PRESS AND CURL HAIR.
SHAPE EYEBROWS AND REMOVE FACIAL HAIR USING DEPILATORY CREAM, TWEEZERS, ELECTROLYSIS OR WAX.
SHAVE, TRIM, AND SHAPE BEARDS AND MUSTACHES.
TRAIN OR SUPERVISE OTHER HAIRSTYLISTS, HAIRDRESSERS AND ASSISTANTS.
MASSAGE AND TREAT SCALP FOR HYGIENIC AND REMEDIAL PURPOSES, USING HANDS, FINGERS, OR VIBRATING EQUIPMENT.
ADMINISTER THERAPEUTIC MEDICATION AND ADVISE PATRON TO SEEK MEDICAL TREATMENT FOR CHRONIC OR CONTAGIOUS SCALP CONDITIONS.
RECOMMEND  AND EXPLAIN THE USE OF COSMETICS, LOTIONS AND CREAMS TO SOFTEN AND LUBRICATE SKIN AND ENHANCE AND RESTORE NATURAL APPEARANCE.
CLEAN, SHAPE, AND POLISH FINGERNAILS                                  AND TOENAILS USING FILES AND NAIL POLISH.
APPLY ARTIFICIAL FINGERNAILS.
GIVE FACIAL TO PATRONS , USING SPECIAL COMPOUNDS, SUCH AS LOTIONS AND CREAMS.
</t>
  </si>
  <si>
    <t>UNIT 107 CDA BUILDING</t>
  </si>
  <si>
    <t>CNMI TAXES (CHAP 2) AND FEDERAL TAXES</t>
  </si>
  <si>
    <t>C-500-21155-368448</t>
  </si>
  <si>
    <t>P-500-21109-235534</t>
  </si>
  <si>
    <t>C-500-21102-214965</t>
  </si>
  <si>
    <t>P-500-21056-100817</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</si>
  <si>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t>
  </si>
  <si>
    <t>C-500-21104-222318</t>
  </si>
  <si>
    <t>PMB 564,  PPP BOX 10000</t>
  </si>
  <si>
    <t>P-500-21075-148629</t>
  </si>
  <si>
    <t>CHALAN TUN HERMAN PAN (AIRPORT ROAD) COR. FLAME TREE STREET</t>
  </si>
  <si>
    <t>C-500-21125-287778</t>
  </si>
  <si>
    <t>P-500-21068-130488</t>
  </si>
  <si>
    <t>ANY ASSOCIATES DEGREE OR  COLLEGE DIPLOMA WITH TWO YEARS JOB EXPERIENCE IN ACCOUNTING, KNOWLEDGEABLE IN QUICKBOOKS ACCOUNTING AND PEACHTREE ACCOUNTING SOFTWARE. KNOWLEDGEABLE IN EXCEL, POWERPOINT &amp; MICROSOFT WORD</t>
  </si>
  <si>
    <t>CNMI LOCAL TAXES(Chp2) SOCIAL SECURITY/MEDICARE TAXES</t>
  </si>
  <si>
    <t>C-500-21180-431289</t>
  </si>
  <si>
    <t>LOCAL TAX AND FEDERAL TAX</t>
  </si>
  <si>
    <t>C-500-21181-434532</t>
  </si>
  <si>
    <t>P-500-21096-202551</t>
  </si>
  <si>
    <t>Good in selling, communication and negotiation skills. Ability to create and deliver presentations tailored to the audience needs. Understanding of the sales process and dynamics. Competency in Microsoft applications including Word, Excel, and outlook.</t>
  </si>
  <si>
    <t>C-500-21159-376957</t>
  </si>
  <si>
    <t>P-500-21132-305697</t>
  </si>
  <si>
    <t>Health Technologists and Technician, All Others</t>
  </si>
  <si>
    <t>High school graduate, certified from a junior college/technical school in health care related field, attended a hemodialysis training program, must be CCHT certified by the Nephrology nursing certification commission, English language skills-proficient in spoken, written and comprehension, certification in basis cardiopulmonary resuscitation,  performs other related duties as assigned.</t>
  </si>
  <si>
    <t>C-500-21174-420492</t>
  </si>
  <si>
    <t>C-500-21161-385519</t>
  </si>
  <si>
    <t xml:space="preserve">Will consider Foreign Equivalent of High School Diploma or GED. 
Applicant must be able to lift at least 45 lbs.
Applicant must be able to work on a flexible hours. 
Must be knowledgeable in Microsoft applications(Word, Excel).
</t>
  </si>
  <si>
    <t>C-500-21138-320828</t>
  </si>
  <si>
    <t>HERMAN B. CABRERA &amp; ASSOCIATES</t>
  </si>
  <si>
    <t>CHICHIRICA AVENUE GARAPAN VILLAGE</t>
  </si>
  <si>
    <t>P.O. BOX 501421</t>
  </si>
  <si>
    <t>IRIKO DRIVE CHALAN PIAO VILLAGE</t>
  </si>
  <si>
    <t>P-500-21082-166112</t>
  </si>
  <si>
    <t xml:space="preserve">P.O. BOX 501421 </t>
  </si>
  <si>
    <t>C-500-21152-357355</t>
  </si>
  <si>
    <t>P-500-21082-166216</t>
  </si>
  <si>
    <t>MUST HAVE KNOWLEDGE IN ECONOMICS, ACCOUNTING PRINCIPLES AND PRACTICES PARTICULARLY IN ACCOUNTS RECEIVABLES, ACCOUNTS PAYABLE, INVENTORY, AND BANK RECONCILIATION; ABILITY TO MAINTAIN HIGHLY CONFIDENTIAL NATURE OF ACCOUNTING DATA AND POSSESS PROFESSIONALISM WITH GOOD MANNERS AND CONDUCT. MUST BE COMPUTER LITERATE, PREFERABLY WITH KNOWLEDGE ON DIFFERENT SOFTWARE APPLICATIONS.</t>
  </si>
  <si>
    <t>C-500-21156-372368</t>
  </si>
  <si>
    <t>Universal Healthcare Services</t>
  </si>
  <si>
    <t>P-500-21074-148241</t>
  </si>
  <si>
    <t>Caregiver</t>
  </si>
  <si>
    <t>Must be Certified CPR and AED</t>
  </si>
  <si>
    <t>Rapugao Street, Navy Hill</t>
  </si>
  <si>
    <t>C-500-21173-416661</t>
  </si>
  <si>
    <t>VIZION INSURANCE COMPANY, LTD</t>
  </si>
  <si>
    <t>VIZION INSURANCE</t>
  </si>
  <si>
    <t>P.O. BOX 503732</t>
  </si>
  <si>
    <t>Insurance Claims Clerks</t>
  </si>
  <si>
    <t>P-500-21030-044341</t>
  </si>
  <si>
    <t>Insurance Claims Clerk</t>
  </si>
  <si>
    <t>n.a</t>
  </si>
  <si>
    <t>C-500-21185-444300</t>
  </si>
  <si>
    <t>M.M. CORPORATION</t>
  </si>
  <si>
    <t>WHOLESALE COSMETICS</t>
  </si>
  <si>
    <t>mmcorpma@gmail.com</t>
  </si>
  <si>
    <t>Buyers and Purchasing Agents, Farm Products</t>
  </si>
  <si>
    <t>P-500-21143-336495</t>
  </si>
  <si>
    <t>PURCHASING AGENT</t>
  </si>
  <si>
    <t>Work continuously in the cosmetics field for at least 18 months</t>
  </si>
  <si>
    <t>Local Taxes and Federal Taxes</t>
  </si>
  <si>
    <t>C-500-21154-364342</t>
  </si>
  <si>
    <t>P-500-20363-980277</t>
  </si>
  <si>
    <t>Greenskeeper</t>
  </si>
  <si>
    <t>Must have 3 months experience in Golf Course. Experience in maintaining Joysha hybrid grass in Golf Course. Team Player. Flexible in hours.</t>
  </si>
  <si>
    <t>Housing will be offered to all employees with the cost of $80.00 per month (with a roommate) or $130.00 per month (no roommate).  However, the benefit is optional.</t>
  </si>
  <si>
    <t>104 MANGO CITY</t>
  </si>
  <si>
    <t>C-500-21200-469727</t>
  </si>
  <si>
    <t>DMCC Corporation</t>
  </si>
  <si>
    <t>Rendezvous International Cuisine</t>
  </si>
  <si>
    <t>2nd Floor, Saipan Vegas Bldg., Middle Road</t>
  </si>
  <si>
    <t>Wilfredo</t>
  </si>
  <si>
    <t>P.O. Box 503182</t>
  </si>
  <si>
    <t>dmcccorporation4@gmail.com</t>
  </si>
  <si>
    <t>P-500-21168-406804</t>
  </si>
  <si>
    <t>Combined Food Preparation and Serving Workers</t>
  </si>
  <si>
    <t>Hospitable, courteous, and hard-working.</t>
  </si>
  <si>
    <t>CNMI Wage &amp; Salary Tax and FICA</t>
  </si>
  <si>
    <t>C-500-21161-387219</t>
  </si>
  <si>
    <t>P-500-20272-847119</t>
  </si>
  <si>
    <t>Knowledge of machines and tools, including their designs, uses, repair, and maintenance. Must have at least 12 months work experience.</t>
  </si>
  <si>
    <t xml:space="preserve"> https://www.carssaipan.com/careers</t>
  </si>
  <si>
    <t>C-500-21193-455510</t>
  </si>
  <si>
    <t>P-500-21160-381040</t>
  </si>
  <si>
    <t>C-500-21208-484707</t>
  </si>
  <si>
    <t>P-500-21161-385145</t>
  </si>
  <si>
    <t>STORE ROOM CLERK</t>
  </si>
  <si>
    <t xml:space="preserve"> Must have knowledge of business involving strategic planning, resource allocation and coordination of people and resources.  Must have knowledge on raw materials, production process, quality control, costs, and other techniques for maximizing effective ordering, storing, productions and distribution of goods. Must have knowledge of administrative and clerical procedures and systems such as managing files and records, verbal and written skills required. Able to lift containers at a minimum of 50 lbs is required most of the time. Be able and willing to work in flexible shifts, days, night, weekend and holidays. </t>
  </si>
  <si>
    <t xml:space="preserve"> INOS</t>
  </si>
  <si>
    <t>C-500-21163-392553</t>
  </si>
  <si>
    <t>DOREZA</t>
  </si>
  <si>
    <t>JOCELYN</t>
  </si>
  <si>
    <t>P-500-21135-316637</t>
  </si>
  <si>
    <t>HE/SHE MUST BE ABLE TO SPEND THE DAY ON THEIR FEET WITHOUT GETTING OVERLY TIRED. CAN WORK FLEXIBLE TIME, TIME INCLUDING BACK TO BACK, WEEKENDS,
NIGHTS AND HOLIDAYS OTHERS</t>
  </si>
  <si>
    <t>C-500-21158-373206</t>
  </si>
  <si>
    <t>P-500-21116-256459</t>
  </si>
  <si>
    <t>Housekeeping Supervisor</t>
  </si>
  <si>
    <t>C-500-21183-441356</t>
  </si>
  <si>
    <t>P-500-21148-352281</t>
  </si>
  <si>
    <t xml:space="preserve">Graduate of Bachelors Degree in Accounting with 3 years of experience. Experience in the shipping industry and with strong analytical and communication skills. Understanding of mathematics,and accounting and financial processes. Must  be able to pass an Accountant skill test with total Passing Score of 89% during application process. The skill testing and comprehension exam are required equally of both US and Foreign workers. With excellent knowledge of Microsoft Excel, Word/Time keeper system and MAS90 Accounting software. Familiar in CNMI/IRS tax preparation. Diploma and Transcript of Record required. </t>
  </si>
  <si>
    <t>C-500-21153-360572</t>
  </si>
  <si>
    <t>Espana street gualo rai village</t>
  </si>
  <si>
    <t>ESPANA ST., GUALO RAI VILLAGE</t>
  </si>
  <si>
    <t>ALGERIA</t>
  </si>
  <si>
    <t>P-500-21042-070094</t>
  </si>
  <si>
    <t>WAITER/WAITRESS</t>
  </si>
  <si>
    <t xml:space="preserve">Able to work during weekends and holidays. Able to communicate well with customers. </t>
  </si>
  <si>
    <t>Espana street Gualo Rai village</t>
  </si>
  <si>
    <t>C-500-21151-356348</t>
  </si>
  <si>
    <t>P-500-20295-884018</t>
  </si>
  <si>
    <t>C-500-21196-463247</t>
  </si>
  <si>
    <t>Daniel's Coffee &amp; Bakeshop</t>
  </si>
  <si>
    <t>P.O Box 505644</t>
  </si>
  <si>
    <t>P-500-21106-230143</t>
  </si>
  <si>
    <t>Barista</t>
  </si>
  <si>
    <t>Highschool diploma with 3 months work experience as barista. coffee and blended art &amp; design is a plus</t>
  </si>
  <si>
    <t>Daniel's Coffee and Bakeshop</t>
  </si>
  <si>
    <t>Beach Road,Garapan</t>
  </si>
  <si>
    <t>C-500-21196-463235</t>
  </si>
  <si>
    <t>Menu formulation is a plus.Has an at least 6 months experience in Asian and International cuisines. Knowledge of raw materials, production processes, quality control, cost and other techniques for maximizing the effective manufacture and distribution of goods.</t>
  </si>
  <si>
    <t>all applicable taxes</t>
  </si>
  <si>
    <t>C-500-21196-463426</t>
  </si>
  <si>
    <t>SYSTEMS SRVICES COMPANY</t>
  </si>
  <si>
    <t>JAPON MIDDLE ROAD GUALORAI</t>
  </si>
  <si>
    <t>P O BOX502305</t>
  </si>
  <si>
    <t>JAPON MIDDLE ROAD GUALO RAI</t>
  </si>
  <si>
    <t>P-500-21095-196121</t>
  </si>
  <si>
    <t>TECHNICAL ABILITIES, PROBLEM SOLVING ABILITY. ORGANIZATIONAL SKILLS. PHYSICAL ABILITY . ABLE TO WORK QUICKLY UNDER PRESSURE. HIGH SCHOOL GRADUATE.</t>
  </si>
  <si>
    <t>JAPON STREET MIDDLE ROAD GUALO RAI</t>
  </si>
  <si>
    <t>C-500-21202-474332</t>
  </si>
  <si>
    <t>SAINT TRADING COMPANY, INC.</t>
  </si>
  <si>
    <t>MARIANAS INSURANCE BLDG.,  CHALAN MONSIGNOR GUERRERO</t>
  </si>
  <si>
    <t>P.O. BOX 504330</t>
  </si>
  <si>
    <t>MARIANAS INSURANCE BLDG SAN JOSE</t>
  </si>
  <si>
    <t>P-500-21148-352266</t>
  </si>
  <si>
    <t>REPAIR AND MAINTENANCE WORKER, GENERAL</t>
  </si>
  <si>
    <t>Applicants must be knowledgeable in Building and Construction  Knowledge of materials, methods, and the tools involved in the construction or repair of houses, buildings, or other structures such as highways and roads.  A graduate of vocational carpentry course or building maintenance is preferred.</t>
  </si>
  <si>
    <t>MARIANAS INSURANCE BLDG., CHALAN MONSIGNOR GUERRERO ROAD</t>
  </si>
  <si>
    <t>Saint_Trading1986@yahoo.com</t>
  </si>
  <si>
    <t>Human Resources Assistants, Except Payroll and Timekeeping</t>
  </si>
  <si>
    <t>P-500-21161-385097</t>
  </si>
  <si>
    <t>HUMAN RESOURCE ASSOCIATE</t>
  </si>
  <si>
    <t>Diocese of Chalan Kanoa</t>
  </si>
  <si>
    <t>P. O. Box 500745</t>
  </si>
  <si>
    <t>Jimenez</t>
  </si>
  <si>
    <t>Ryan</t>
  </si>
  <si>
    <t>Bishop</t>
  </si>
  <si>
    <t>ryansaipan@gmail.com</t>
  </si>
  <si>
    <t>rcdck.org</t>
  </si>
  <si>
    <t>C-500-21180-431392</t>
  </si>
  <si>
    <t>C-500-21169-408958</t>
  </si>
  <si>
    <t>NADINE</t>
  </si>
  <si>
    <t>C-500-21160-384210</t>
  </si>
  <si>
    <t>C-500-21165-393494</t>
  </si>
  <si>
    <t>RYAN PARK KIM</t>
  </si>
  <si>
    <t>SAIPAN WOORI TOUR</t>
  </si>
  <si>
    <t>SHOKO DRIVE, SAN VICENTE</t>
  </si>
  <si>
    <t>PO BOX 502462</t>
  </si>
  <si>
    <t>Shoko Drive, San Vicente</t>
  </si>
  <si>
    <t>PO Box 502462</t>
  </si>
  <si>
    <t>saipanwoori@hanmisaipan.com</t>
  </si>
  <si>
    <t>HPS@HANMISAIPAN.COM</t>
  </si>
  <si>
    <t>P-500-21110-239389</t>
  </si>
  <si>
    <t>MUST BE ABLE TO COMMUNICATE WITH AND SAFELY GUIDE NON-ENGLISH SPEAKING TOURISTS FROM SOUTH KOREA IN THEIR NATIVE LANGUAGE OF KOREAN. ALL OF THE COMPANY'S TOUR CUSTOMERS ARE KOREAN TOURISTS AND MOST SPEAK ALMOST NO ENGLISH.</t>
  </si>
  <si>
    <t>C-500-21152-357275</t>
  </si>
  <si>
    <t>P-500-21062-115668</t>
  </si>
  <si>
    <t xml:space="preserve">12 month work experience can work flexible time, during weekends and holiday can write and speak Chinese language
Required both US workers and CW-1 Workers. </t>
  </si>
  <si>
    <t>PMB 133 box 10003</t>
  </si>
  <si>
    <t>C-500-21175-423098</t>
  </si>
  <si>
    <t>P-500-21146-344145</t>
  </si>
  <si>
    <t xml:space="preserve">Must be able to present one year work certificate as a Childcare worker and related occupation such as  Caregiver, Child Caregiver, Childcare Provider, Childcare Worker, Daycare Teacher, Daycare Worker, Infant Teacher, or Toddler Teacher
Must also possess the following skills : 
1. Customer and Personal Service  Knowledge of principles and processes for providing customer and personal services. This includes customer needs assessment, meeting quality standards for services, and evaluation of customer satisfaction.
2. English Language  Knowledge of the structure and content of the English language including the meaning and spelling of words, rules of composition, and grammar.
3.Public Safety and Security  Knowledge of relevant equipment, policies, procedures, and strategies to promote effective local, state, or national security operations for the protection of people, data, property, and institutions.
4.Psychology  Knowledge of human behavior and performance; individual differences in ability, personality, and interests; learning and motivation; psychological research methods; and the assessment and treatment of behavioral and affective disorders.
</t>
  </si>
  <si>
    <t xml:space="preserve">Bayak Drive As per dido </t>
  </si>
  <si>
    <t>C-500-21163-392558</t>
  </si>
  <si>
    <t>YONGFANG CORPORATION</t>
  </si>
  <si>
    <t>SUNNY ATV/CONSTRUCTION</t>
  </si>
  <si>
    <t>TAPOCHAO RD, CAPITAL HILL VILLAGE</t>
  </si>
  <si>
    <t>PEDRO CASTRO JR</t>
  </si>
  <si>
    <t>YONGFANGCORP2013@GMAIL.COM</t>
  </si>
  <si>
    <t>Maintenance Workers, Machinery</t>
  </si>
  <si>
    <t>P-500-21117-260457</t>
  </si>
  <si>
    <t>MAINTENANCE WORKER, MACHINERY</t>
  </si>
  <si>
    <t>WORK SCHEDULE AS FOLLOWS:
8:00 AM TO 12:00 PM, 2:00PM TO 5:00PM.
7 HOURS A DAY, MONDAY THROUGH FRIDAY, 35 HOURS PER WEEK.</t>
  </si>
  <si>
    <t>Per week exceed 40 hours, overtime rate $8.90 x 1.5=$13.35 per hour</t>
  </si>
  <si>
    <t>yongfangcorp2013@gmail.com</t>
  </si>
  <si>
    <t>C-500-21158-373186</t>
  </si>
  <si>
    <t>PO BOX 500783</t>
  </si>
  <si>
    <t>P-500-21103-218570</t>
  </si>
  <si>
    <t>KNOWLEDGEABLE WITH AND WITH HANDS-ON EXPERIENCE IN ARCHITECTURAL WORKS</t>
  </si>
  <si>
    <t>C-500-21160-381309</t>
  </si>
  <si>
    <t>marie@saipansubmarine.com</t>
  </si>
  <si>
    <t>C-500-21175-422985</t>
  </si>
  <si>
    <t>S W CORPORATION</t>
  </si>
  <si>
    <t>ORCHID POKER II</t>
  </si>
  <si>
    <t>JIN JOO</t>
  </si>
  <si>
    <t>P-500-21096-199141</t>
  </si>
  <si>
    <t>Previous work experience in handling money or operating cash register, ability to operate a computer and calculator. Customer service skills and the ability to work independently. Repetitive standing and sitting in a cashier's booth for an 8 hour period; may also require walking during shift. Police clearance and drug test required for US Citizen and CW1 workers.</t>
  </si>
  <si>
    <t>AFETNA ROAD, AFETNA VILLAGE</t>
  </si>
  <si>
    <t>C-500-21163-392538</t>
  </si>
  <si>
    <t>P-500-21128-298066</t>
  </si>
  <si>
    <t>MAINTENANCE ENGINEER</t>
  </si>
  <si>
    <t>KNOWLEDGE IN USING HAND AND POWER TOOLS SUCH AS CORDLESS POWER DRILLS, POWER  CIRCULAR SAWS, AND PULLERS.</t>
  </si>
  <si>
    <t>AS PERDIDDO AREA</t>
  </si>
  <si>
    <t>ALJRIC GENERAL SERVICES, LLC</t>
  </si>
  <si>
    <t>GENERAL AND OPERATIONS MANAGER</t>
  </si>
  <si>
    <t>P.O. BOX 505765</t>
  </si>
  <si>
    <t>C-500-21242-551977</t>
  </si>
  <si>
    <t xml:space="preserve"> WEDDING TOUR</t>
  </si>
  <si>
    <t>P-500-21188-447264</t>
  </si>
  <si>
    <t>High school diploma or equivalent.
Prior experience as a Tour Guide is advantageous.
Capacity to stand and walk for extended periods.
Adherence to prescribed safety codes.
Multi language background is preferred, such as English, Korean, or Chinese 
Must able to work flexible shifts and on weekends.</t>
  </si>
  <si>
    <t>SADOG TASI</t>
  </si>
  <si>
    <t>mfsablan@candmholdingcompany.com</t>
  </si>
  <si>
    <t>C-500-21202-474140</t>
  </si>
  <si>
    <t>High School graduate with 3 months training or 3 months work experience. 
Can work flexible schedules including weekends and holidays, daytime or evening.
Applicants either US citizen or CW-1 must provide employment certificate and unexpired food handler certificate.</t>
  </si>
  <si>
    <t>C-500-21214-495160</t>
  </si>
  <si>
    <t>C-500-21165-393608</t>
  </si>
  <si>
    <t>C-500-21208-484761</t>
  </si>
  <si>
    <t>Joseph C. Reyes</t>
  </si>
  <si>
    <t>Joe's Bar-The Steakhouse Capital</t>
  </si>
  <si>
    <t>P.O. Box 502893</t>
  </si>
  <si>
    <t>joesbarandsteakhouse@gmail.com</t>
  </si>
  <si>
    <t>P-500-21171-413322</t>
  </si>
  <si>
    <t>Some previous work-related skill, knowledge, or experience is usually needed. Able to work during night time.  Knowledge of principles and processes for providing customer and personal services.  This includes customer needs assessment, meeting quality standards for services, and evaluation of customer satisfaction.  Knowledge of principles and methods for showing, promoting, and selling products or services.</t>
  </si>
  <si>
    <t>C-500-20216-749274</t>
  </si>
  <si>
    <t>One Call Incorporated</t>
  </si>
  <si>
    <t>One Call Maintenance</t>
  </si>
  <si>
    <t>Chalan Pale Arnold  Middle Road</t>
  </si>
  <si>
    <t>D'Torres Bldg., 1st Floor</t>
  </si>
  <si>
    <t>P-500-20113-506610</t>
  </si>
  <si>
    <t>Capable of performing the job and able to operate the cleaning equipment.</t>
  </si>
  <si>
    <t>C-500-20212-742848</t>
  </si>
  <si>
    <t>SAIPAN J &amp; Y CORPORATION</t>
  </si>
  <si>
    <t>NEW DAE JANG KUM</t>
  </si>
  <si>
    <t>YONG WOON</t>
  </si>
  <si>
    <t>P-500-20115-514754</t>
  </si>
  <si>
    <t>C-500-20196-712232</t>
  </si>
  <si>
    <t>P-500-20132-557865</t>
  </si>
  <si>
    <t>Boat Attendant</t>
  </si>
  <si>
    <t>Knows how to swim and knowledgeable in safety precautions in case of emergency on boat for customers' safety.</t>
  </si>
  <si>
    <t>C-500-20196-712234</t>
  </si>
  <si>
    <t>RAINBOW PRINTING</t>
  </si>
  <si>
    <t>BEACH ROAD OLEAI SAN JOSE</t>
  </si>
  <si>
    <t>FELOTEO</t>
  </si>
  <si>
    <t>P-500-20162-640902</t>
  </si>
  <si>
    <t>C-500-20197-714693</t>
  </si>
  <si>
    <t>P-500-20157-629211</t>
  </si>
  <si>
    <t>Nursery Worker</t>
  </si>
  <si>
    <t>Applicant should have depth knowledge of plants from seed to maturity. Should also be fit to be able to carry heavy plants and the likes and stand different weather as they are working daily outside to carry on their tasks.</t>
  </si>
  <si>
    <t>C-500-20234-780824</t>
  </si>
  <si>
    <t xml:space="preserve">S.FLOWER CORPORATION </t>
  </si>
  <si>
    <t>OH MY HOUSE</t>
  </si>
  <si>
    <t>s.flowercorporation@gmail.com</t>
  </si>
  <si>
    <t>P-500-20200-722735</t>
  </si>
  <si>
    <t xml:space="preserve">MUST KNOW HOW TO USE HAND AND POWER GROUND TOOLS &amp; EQUIPMENT.  </t>
  </si>
  <si>
    <t>ALAHAI AVENUE GARAPAN VILLAGE</t>
  </si>
  <si>
    <t>CNMI Withholding Tax (CH2), FICA &amp; MEDICARE</t>
  </si>
  <si>
    <t>S.FLOWER CORPORATION</t>
  </si>
  <si>
    <t>C-500-20272-847303</t>
  </si>
  <si>
    <t xml:space="preserve">Tun Juaquin Doi Road, </t>
  </si>
  <si>
    <t>Finasisu Village</t>
  </si>
  <si>
    <t>Mallari</t>
  </si>
  <si>
    <t>Tun Juaquin Doi Road</t>
  </si>
  <si>
    <t>P-500-20172-670099</t>
  </si>
  <si>
    <t>C-500-20259-822720</t>
  </si>
  <si>
    <t>C-500-20249-807881</t>
  </si>
  <si>
    <t>All applicable CNMI and tax deductions</t>
  </si>
  <si>
    <t>C-500-20217-749478</t>
  </si>
  <si>
    <t>Dandan Auto Shop</t>
  </si>
  <si>
    <t>Lot 1691 Tanduki Drive  Dandan Village</t>
  </si>
  <si>
    <t>P.O. Box 502356</t>
  </si>
  <si>
    <t>P-500-20127-545040</t>
  </si>
  <si>
    <t>Employment Certificate as Auto Services Technician and Mechanics. The Employer required Employment Certificate as Auto Service Technicians &amp; Mechanics will be applied equally to both U.S workers and CW-1 Workers.</t>
  </si>
  <si>
    <t>Lot 1691 Tanduki Drive Dandan Village</t>
  </si>
  <si>
    <t>C-500-20221-758626</t>
  </si>
  <si>
    <t>SUPER A PLUS GENERAL CONTRACTOR</t>
  </si>
  <si>
    <t>P. O. BOX 10001, PMB 97</t>
  </si>
  <si>
    <t>G/F 99 CENTS SUPERMARKET BLDG., MIDDLE RD., GARAPAN</t>
  </si>
  <si>
    <t>P-500-20173-670641</t>
  </si>
  <si>
    <t>1 YEAR EXPERIENCE AS BUILDING MAINTENANCE IS REQUIRED AND PREFERABLY WITH CARPENTRY RELATED SKILLS SUCH AS REPAIR/INSTALLATION, CAN OPERATE EQUIPMENT AND HAND POWER TOOLS. MUST HAVE PROBLEM SOLVING SKILLS, BE SELF MOTIVATED AND ORGANIZED. MUST BE ABLE TO DELIVER WORK INDEPENDENTLY AND WITH URGENCY.</t>
  </si>
  <si>
    <t>HURIGUCHI BLDG., BEACH ROAD</t>
  </si>
  <si>
    <t>C-500-20274-850959</t>
  </si>
  <si>
    <t>Garapan Road</t>
  </si>
  <si>
    <t>PMB 313 Box 10002</t>
  </si>
  <si>
    <t>CNMI Taxes/State Taxes/Medicare/SS</t>
  </si>
  <si>
    <t>C-500-20250-808044</t>
  </si>
  <si>
    <t>P-500-20196-712474</t>
  </si>
  <si>
    <t>MUST BE KEEN TO DETAILS.
BACKGROUND ON SALES and marketing = 12 months working experience</t>
  </si>
  <si>
    <t>C-500-20273-850668</t>
  </si>
  <si>
    <t>C-500-20206-733462</t>
  </si>
  <si>
    <t>AUTO GLASS PRO</t>
  </si>
  <si>
    <t>LANUZA  JR</t>
  </si>
  <si>
    <t>Automotive Glass Installers and Repairers</t>
  </si>
  <si>
    <t>P-500-20162-640972</t>
  </si>
  <si>
    <t>AUTO GLASS TECHNICIAN</t>
  </si>
  <si>
    <t>12 months of previous work-related skill, knowledge, or experience in needed. Installing equipment, machines, wiring, or programs to meet specifications. Determining the kind of tools and equipment needed to do the job. Knowledge of machines and tools, including their designs, uses, repair, and maintenance.</t>
  </si>
  <si>
    <t>PMB 427 Box 10000</t>
  </si>
  <si>
    <t>C-500-20208-735582</t>
  </si>
  <si>
    <t>Charlene M. Lizama</t>
  </si>
  <si>
    <t>Lorilynn Hotel</t>
  </si>
  <si>
    <t>BROADWAY SAN JOSE VILLAGE</t>
  </si>
  <si>
    <t>llorilynns88@yahoo.com</t>
  </si>
  <si>
    <t>P-500-20161-636789</t>
  </si>
  <si>
    <t>WORK SCHEDULES AS FOLLOWS:
9:00 AM TO 5:00 PM, 7 HOURS A DAY, AN HOUR FOR LUNCH BREAK.
MONDAY THROUGH FRIDAY , 35 HOURS PER WEEK.</t>
  </si>
  <si>
    <t>per week exceed 40 hours, overtime rate $12.64 x 1.5 =$18.96 per hour</t>
  </si>
  <si>
    <t>Deduct all local and federal taxes (e.g.FICA)</t>
  </si>
  <si>
    <t>llorilynns@yahoo.com</t>
  </si>
  <si>
    <t>C-500-20217-749586</t>
  </si>
  <si>
    <t>S-103 TOWER PALACE GUALO RAI</t>
  </si>
  <si>
    <t>P-500-20185-694522</t>
  </si>
  <si>
    <t>CARGO FREIGHT AGENTS</t>
  </si>
  <si>
    <t xml:space="preserve">FIT TO WORK 
MUST HAVE A KNOWLEDGE IN DOCUMENTATION AND TERMS OF FREIGHT FORWARDING BUSINESS
</t>
  </si>
  <si>
    <t>C-500-20275-852807</t>
  </si>
  <si>
    <t>P-500-20184-693988</t>
  </si>
  <si>
    <t>UNDERSTANDING THE IMPLICATIONS OF NEW INFORMATION FOR BOTH CURRENT AND FUTURE PROBLEM-SOLVING AND DECISION-MAKING. JOB REQUIRES BEING CAREFUL ABOUT DETAIL AND THOROUGH IN COMPLETING WORK TASKS. MUST BE HONEST, ETHICAL, RELIABLE, RESPONSIBLE, DEPENDABLE FULFILLING OBLIGATION AND CAN WORK IN FLEXIBLE HOURS.</t>
  </si>
  <si>
    <t>C-500-20252-808566</t>
  </si>
  <si>
    <t>P-500-20107-491565</t>
  </si>
  <si>
    <t>MEDICAL ASSISTANT CERTIFICATION OR EQUIVALENT EXPERIENCE
CPR</t>
  </si>
  <si>
    <t>C-500-20207-735504</t>
  </si>
  <si>
    <t>MONSIGNOR GUERRERO ROA</t>
  </si>
  <si>
    <t>P.O. BOX 504330 SAN JOSE</t>
  </si>
  <si>
    <t>P-500-20090-443318</t>
  </si>
  <si>
    <t>FOOD PREPARATION AND SERVING RELATED WORKERS, ALL OTHER</t>
  </si>
  <si>
    <t>GOOD COMMUNICATION SKILLS BOTH ORAL AND WRITTEN; PROPER HYGIENE;CUSTOMER SERVICE, KNOWLEDGE IN FOOD PREPARATION AND SERVING</t>
  </si>
  <si>
    <t>MONSIGNOR GUERRERO ROAD</t>
  </si>
  <si>
    <t>Social Security and Medicare Taxes, Chapter 2 and Chapter 7</t>
  </si>
  <si>
    <t>C-500-20304-892399</t>
  </si>
  <si>
    <t>P-500-20163-644495</t>
  </si>
  <si>
    <t xml:space="preserve">Most of these occupations require a high school graduate, but some do not.
Employees in these occupations usually need 24 months of work-related experience.
</t>
  </si>
  <si>
    <t>C-500-20308-896018</t>
  </si>
  <si>
    <t>Open water scuba instructor certification.Speaks English, Russian, Japanese and Mongolian.Must pass drug test applicable to US  Worker,CW1 worker, resident or non-resident worker</t>
  </si>
  <si>
    <t>C-500-20351-962486</t>
  </si>
  <si>
    <t>C-500-20240-790470</t>
  </si>
  <si>
    <t>TRIPLE ?B? FORWARDERS (CNMI), INC.</t>
  </si>
  <si>
    <t>SPLC BUILDING 1</t>
  </si>
  <si>
    <t>PAUL</t>
  </si>
  <si>
    <t>PMANGLONA@TRIPLEB.COM</t>
  </si>
  <si>
    <t>P-500-20204-728239</t>
  </si>
  <si>
    <t>SERVICE SALES REPRESENTATIVE</t>
  </si>
  <si>
    <t>MUST HAVE SERVICE SALES EXPERIENCE PREFERABLY IN A CARGO AND FREIGHT FORWARDING BUSINESS; MUST HAVE EXTENSIVE KNOWLEDGE AND EXPERIENCE IN THE FREIGHT FORWARDING BUSINESS; AND PREFERABLY FAMILIAR WITH MS OFFICE APPLICATION, CARGO MATE &amp; WEB FREIGHT PRO.</t>
  </si>
  <si>
    <t>SPLC Building 1st Floor Sta. Remedios Drive, LOWER BASE</t>
  </si>
  <si>
    <t>P.O. Box 501928</t>
  </si>
  <si>
    <t>C-500-20203-725881</t>
  </si>
  <si>
    <t>Mun Su</t>
  </si>
  <si>
    <t>PO Box 503665</t>
  </si>
  <si>
    <t>lawyerpark@hotmail.com</t>
  </si>
  <si>
    <t>Law Office of Park and Associates LLC</t>
  </si>
  <si>
    <t>Supreme Court of Guam</t>
  </si>
  <si>
    <t>P-500-20150-610222</t>
  </si>
  <si>
    <t>#678 Koblerville Road</t>
  </si>
  <si>
    <t>As per Employment Contract</t>
  </si>
  <si>
    <t>C-500-20269-844911</t>
  </si>
  <si>
    <t>P-500-20238-785293</t>
  </si>
  <si>
    <t>CIVIL ENGINEERS</t>
  </si>
  <si>
    <t>BACHELORS DEGREE IN CIVIL ENGINEERING (MAY BE FOREIGN EQUIVALENT); 24 MONTHS EXPERIENCE AS CIVIL ENGINEER, PROJECT ENGINEER OR CHIEF ENGINEER.</t>
  </si>
  <si>
    <t>C-500-20240-790412</t>
  </si>
  <si>
    <t>Admin/HR</t>
  </si>
  <si>
    <t>P-500-20205-730517</t>
  </si>
  <si>
    <t xml:space="preserve">Kulot di Rosa Dr., </t>
  </si>
  <si>
    <t>C-500-20240-790399</t>
  </si>
  <si>
    <t>C-500-20218-751643</t>
  </si>
  <si>
    <t>P-500-20188-695623</t>
  </si>
  <si>
    <t>2 years of experience in scuba diving instructor, must be a PADI or NAUI certified, Licensed scuba diving instructor. Must have current certification in rescue techniques, CPR and first aid certification, will be applied equally to both U.S. workers and CW-1 workers.</t>
  </si>
  <si>
    <t>C-500-20310-899816</t>
  </si>
  <si>
    <t>P-500-20276-855144</t>
  </si>
  <si>
    <t>Radiologic Technician</t>
  </si>
  <si>
    <t xml:space="preserve">Associate's Degree in radiologic technology from a recognized/accredited school of Radiology or foreign equivalent. CNMI Health Care Professions License required equally for all U.S. and foreign workers. </t>
  </si>
  <si>
    <t xml:space="preserve">Songsong Village, Rota </t>
  </si>
  <si>
    <t xml:space="preserve">P. O. Box 1249 </t>
  </si>
  <si>
    <t>C-500-20301-889873</t>
  </si>
  <si>
    <t>KSK CORPORATION</t>
  </si>
  <si>
    <t>CK BUILDING BEACH ROAD CHALAN KANOA</t>
  </si>
  <si>
    <t>Jin</t>
  </si>
  <si>
    <t xml:space="preserve">Shun </t>
  </si>
  <si>
    <t>P-500-20272-847141</t>
  </si>
  <si>
    <t>Slot Attendant</t>
  </si>
  <si>
    <t xml:space="preserve">Inspect slot machines and meters to determine causes of malfunctions and fix minor problems
Test slot machines to determine proper functioning
</t>
  </si>
  <si>
    <t>C-500-20302-890079</t>
  </si>
  <si>
    <t>P-500-20254-814152</t>
  </si>
  <si>
    <t>MAINTENANCE HELPES</t>
  </si>
  <si>
    <t xml:space="preserve"> Knowledge of machines and tools, including their designs, uses, repair, and maintenance. Knowledge of materials, methods, and the tools involved in the construction or repair of houses, buildings, or other structures such as highways and roads.</t>
  </si>
  <si>
    <t xml:space="preserve">DAMA DI NOCHE STREET </t>
  </si>
  <si>
    <t>CNMI Withholding Tax, Federal Withholding Tax, Social Security and Medicare Tax Contributions.  Employees will be offered housing.  Cost will be $100.oo per month which includes utilities.  This offer is optional.  Employees may find their own Boarding house.</t>
  </si>
  <si>
    <t>C-500-20220-756543</t>
  </si>
  <si>
    <t>P-500-20189-698159</t>
  </si>
  <si>
    <t>C-500-20302-890022</t>
  </si>
  <si>
    <t>JUNKET OPERATIONS AND TRAVEL AGENCY</t>
  </si>
  <si>
    <t>P-500-20238-785459</t>
  </si>
  <si>
    <t>AN EMPLOYMENT CERTIFICATION FOR 24 MONTHS OF WORK EXPERIENCED AS A MARKETING MANAGER.</t>
  </si>
  <si>
    <t>SALARY TAX, AND SOCIAL SECURITY AND MEDICARE TAX</t>
  </si>
  <si>
    <t>C-500-20342-939559</t>
  </si>
  <si>
    <t>P-500-20277-856731</t>
  </si>
  <si>
    <t>PHYSICAL THERAPY ASSISTANT</t>
  </si>
  <si>
    <t>C-500-20322-915110</t>
  </si>
  <si>
    <t>CONSTRUCTION,BLDG MAINTENANCE,EQUIPMENT RENTAL,LANDSCAPING,GARBAGE</t>
  </si>
  <si>
    <t xml:space="preserve">KIM </t>
  </si>
  <si>
    <t>P-500-20283-874523</t>
  </si>
  <si>
    <t>Must have knowledge and experience in accounting software such as Quickbooks and Peachtree.  Computer literate and have excellent written and verbal communication skill;  must  be able to drive.</t>
  </si>
  <si>
    <t xml:space="preserve">Lissif Lane Tanapag Village </t>
  </si>
  <si>
    <t>Only CNMI Withholding Tax (Ch2) and Federal (Fica/Medicare) Tax</t>
  </si>
  <si>
    <t>C-500-20337-933702</t>
  </si>
  <si>
    <t xml:space="preserve">UNITED EQUIPMENT RENTAL COMPANY CORP. </t>
  </si>
  <si>
    <t xml:space="preserve">P.O. BOX 504029, </t>
  </si>
  <si>
    <t xml:space="preserve">PRADO </t>
  </si>
  <si>
    <t>P-500-20295-883782</t>
  </si>
  <si>
    <t>CRANE AND TOWER OPERATORS</t>
  </si>
  <si>
    <t>*Operation monitoring watching gauges,dials , or other indicators to make sure machine is working properly.
*Critical thinking using logic and reasoning to identify the strengths and weaknesses of alternative solutions, conclusions or approaches to problems. 
*Active Listening giving full attention to what other people are saying, taking time to understand the points being made., asking questions as appropriate, and not interrupting at inappropriate times. 
*Monitoring /Assessing performance of yourself, other individuals, or organizations to make improvements or take corrective action. 
*Conclusions or approaches</t>
  </si>
  <si>
    <t>Puetto Rd., Puerto Rico</t>
  </si>
  <si>
    <t>C-500-20335-930179</t>
  </si>
  <si>
    <t>Halaby</t>
  </si>
  <si>
    <t>Irma Lucia</t>
  </si>
  <si>
    <t>Morales</t>
  </si>
  <si>
    <t>C-500-20315-905690</t>
  </si>
  <si>
    <t>P-500-20171-666469</t>
  </si>
  <si>
    <t>Dressmaker</t>
  </si>
  <si>
    <t>6 months experience  as tailor/dressmaker/seamstress</t>
  </si>
  <si>
    <t>C-500-20316-907623</t>
  </si>
  <si>
    <t>PMB 369 BOX 10001</t>
  </si>
  <si>
    <t>P-500-20268-843031</t>
  </si>
  <si>
    <t>AUTOMOTIVE SERVICE TECHNICIAN AND MECHANIC</t>
  </si>
  <si>
    <t>24 MONTH OF EXPERIENCE IN REPAIR AND MAINTENANCE VARIOUS VEHICLES, ABLE TO USE PRECISION MEASURING INSTRUMENTS AND POWER MACHINE AND HAND TOOLS,  ABLE TO EXAMINE ENGINE AND PARTS DEFECT,  ABLE TO DISMANTLE AND ASSEMBLE ENGINE AND OTHER MECHANICAL PARTS, ABLE TO TROUBLE SHOOT ENGINE AND MOTOR.</t>
  </si>
  <si>
    <t>Ground Floor, TDI Compound Middle Road, Chalan Pale Arnold</t>
  </si>
  <si>
    <t>Gualo Rai Village</t>
  </si>
  <si>
    <t>C-500-20303-891102</t>
  </si>
  <si>
    <t>P. O. BOX 503424</t>
  </si>
  <si>
    <t>cho_jinjoocorpo@yahoo.com</t>
  </si>
  <si>
    <t>MIDDLE ROAD, CHALAN LALAU</t>
  </si>
  <si>
    <t>P-500-20259-822931</t>
  </si>
  <si>
    <t>1 YEAR OF WORK EXPERIENCE AS SUPERVISOR. EXPERIENCE IN CUSTOMER SERVICE ARRANGEMENT. STRONG LEADERSHIP, MOTIVATIONAL AND PEOPLE SKILLS. GOOD FINANCIAL MANAGEMENT SKILLS. COMPUTER LITERACY.</t>
  </si>
  <si>
    <t>C-500-21015-015550</t>
  </si>
  <si>
    <t>Cutters and Trimmers, Hand</t>
  </si>
  <si>
    <t>P-500-20328-923353</t>
  </si>
  <si>
    <t>Active Listening  Giving full attention to what other people are saying, taking time to understand the points being made, asking questions as appropriate, and not interrupting at inappropriate times.
Speaking  Talking to others to convey information effectively.
Time Management  Managing one's own time and the time of others.
Judgment and Decision Making  Considering the relative costs and benefits of potential actions to choose the most appropriate one.
Monitoring  Monitoring/Assessing performance of yourself, other individuals, or organizations to make improvements or take corrective action.
Reading Comprehension  Understanding written sentences and paragraphs in work related documents.
Social Perceptiveness  Being aware of others' reactions and understanding why they react as they do.
Critical Thinking  Using logic and reasoning to identify the strengths and weaknesses of alternative solutions, conclusions or approaches to problems.
Complex Problem Solving  Identifying complex problems and reviewing related information to develop and evaluate options and implement solutions.
Coordination  Adjusting actions in relation to others' actions.
Management of Personnel Resources  Motivating, developing, and directing people as they work, identifying the best people for the job.
Operation and Control  Controlling operations of equipment or systems.
Operation Monitoring  Watching gauges, dials, or other indicators to make sure a machine is working properly.
Quality Control Analysis  Conducting tests and inspections of products, services, or processes to evaluate quality or performance.
Service Orientation  Actively looking for ways to help people.
Active Learning  Understanding the implications of new information for both current and future problem-solving and decision-making.
Instructing  Teaching others how to do something.
Persuasion  Persuading others to change their minds or behavior.
Writing  Communicating effectively in writing as appropriate for the needs of the audience.
Learning Strategies  Selecting and using training/instructional methods and procedures appropriate for the situation when learning or teaching new things.
Mathematics  Using mathematics to solve problems.
Negotiation  Bringing others together and trying to reconcile differences.
Systems Analysis  Determining how a system should work and how changes in conditions, operations, and the environment will affect outcomes.
Systems Evaluation  Identifying measures or indicators of system performance and the actions needed to improve or correct performance, relative to the goals of the system.
Troubleshooting  Determining causes of operating errors and deciding what to do about it.
Management of Material Resources  Obtaining and seeing to the appropriate use of equipment, facilities, and materials needed to do certain work.
Management of Financial Resources  Determining how money will be spent to get the work done, and accounting for these expenditures.
Operations Analysis  Analyzing needs and product requirements to create a design.
Equipment Maintenance  Performing routine maintenance on equipment and determining when and what kind of maintenance is needed.
Equipment Selection  Determining the kind of tools and equipment needed to do a job.</t>
  </si>
  <si>
    <t>C-500-21021-024256</t>
  </si>
  <si>
    <t>P-500-20348-955851</t>
  </si>
  <si>
    <t>Driver License.  Heavy and Tractor-trailer truck drivers training/certification.</t>
  </si>
  <si>
    <t>FICA, FEDERAL CHAPTER 7 &amp;  CNMI CHAPTER 2  AND 401K</t>
  </si>
  <si>
    <t>C-500-21035-053813</t>
  </si>
  <si>
    <t>WINNERS RESTAURANT, WINNERS RESIDENCE ETC.</t>
  </si>
  <si>
    <t>P.O. Box 506003</t>
  </si>
  <si>
    <t>P-500-20309-897706</t>
  </si>
  <si>
    <t xml:space="preserve">Familiar with the preparation of international cuisine such as American, Korean, Filipino &amp; other saleable menus. College or vocational training in the area of foodservice is an advantage but not mandatory. Must be able to secure the CNMI Department of Public Healths food handler certificate. Able to work all shifts and flexible schedules including weekends and holidays. </t>
  </si>
  <si>
    <t>C-500-21093-195449</t>
  </si>
  <si>
    <t>P-500-21051-090433</t>
  </si>
  <si>
    <t>Helper-Carpenter</t>
  </si>
  <si>
    <t>Must agree to a post-offer pre-employment drug screening test and random drug testing applied equally to both CW-1 &amp; U.S. citizen workers. Must have at least 12-months of experience as carpenter helper and/or similar job occupation. Must be able to report to work on flexible hours including holidays, weekends and night shifts.</t>
  </si>
  <si>
    <t>C-500-21080-163024</t>
  </si>
  <si>
    <t>HOLY GOSPEL PRESBYTERIAN CHURCH</t>
  </si>
  <si>
    <t>OLYMPIO AVE. CHALAN KANOA</t>
  </si>
  <si>
    <t>P.O. BOX 506040</t>
  </si>
  <si>
    <t>KYUNGSIK</t>
  </si>
  <si>
    <t>OLYMPIO AVENUE, CHALAN KANOA</t>
  </si>
  <si>
    <t>holymeeting3@gmail.com</t>
  </si>
  <si>
    <t>2ND FLOOR SASHA BLDG. CHALAN LAU LAU</t>
  </si>
  <si>
    <t>Clergy</t>
  </si>
  <si>
    <t>P-500-21042-070405</t>
  </si>
  <si>
    <t>PASTOR</t>
  </si>
  <si>
    <t>Master's</t>
  </si>
  <si>
    <t>C-500-21061-111107</t>
  </si>
  <si>
    <t>DETAIL ORIENTED TO KEEP PRODUCTS FROM BURNING. ABILITY TO READ AND FOLLOW RECIPES IN ENGLISH LANGUAGE. BASIC MATH SKILLS TO PRECISELY MIX
RECIPES, WEIGH, MEASURE AND CONVERT INGREDIENTS USING METRIC CONVERSION OR ADJUST MIXES ACCORDINGLY. ABILITY TO FOLLOW STRICT HEALTH AND
SAFETY STANDARDS . ABILITY TO LIFT AND CARRY HEAVY BAGS OF FLOUR AND OTHER INGREDIENTS, WHICH MAY WEIGHT UP TO 50 POUNDS. ABILITY TO STAND ON
THEIR FEET FOR EXTENDED PERIODS WHILE THEY PREPARE DOUGH, MONITOR BAKING, OR PACKAGED GOODS. MAINTAIN GOOD PERSONAL HYGIENE. MUST BE ABLE
TO BE ABLE TO OBTAIN FOOD HANDLER'S CERTIFICATION FROM CNMI DEPARTMENT OF PUBLIC HEALTH WHICH APPLIES TO BOTH US&amp; FOREIGN WORKERS. MUST BE ABLE TO WORK ON FLEXIBLE HOURS INCLUDING HOLIDAYS, WEEKENDS, AND EVENING SHIFTS. EXTENSIVE KNOWLEDGE ON RAW MATERIALS, PRODUCTION PROCESSES, QUALITY CONTROL &amp; COSTS TO EFFECTIVELY MAXIMIZE THE MANUFACTURE AND DISTRIBUTION OF GOODS.</t>
  </si>
  <si>
    <t>C-500-20347-955566</t>
  </si>
  <si>
    <t>P-500-20280-859293</t>
  </si>
  <si>
    <t xml:space="preserve">Advanced knowledge of working with spreadsheets in accounting, Peachtree Accounting Software and Word Processing Software for generating and writing reports for record-keeping as well as presentations.  Excellent understanding of accounting rules and procedures including the Generally Accepted Accounting Principles (GAAP) and Statements of Financial Accounting Standards (SFAS) and CNMI &amp; Federal Tax Rules &amp; Financial Legal Requirements.  Experience in the area of financial statement preparation, payroll, accounts payable and accounts receivable, maintaining general ledger, inventory management, fixed assets management and accounts reconciliation. A methodical approach and problem-solving skills.  Reporting skills, attention to detail and deadline-oriented.  Ability to work a flexible schedule that meets the needs of the business including events, holidays, weekends, and extending beyond the regular work hours during peak times such as the end of the financial year. </t>
  </si>
  <si>
    <t>C-500-21040-064462</t>
  </si>
  <si>
    <t>2nd Floor JP Center</t>
  </si>
  <si>
    <t>P-500-20339-938157</t>
  </si>
  <si>
    <t xml:space="preserve">High School diploma or equivalent or Vocational School graduate. Must have at least 24 months experience installing, servicing, and repairing air conditioning &amp; refrigeration systems in residence and commercial establishments. Comply with all applicable standards, policies, and procedures, including safety procedures and the maintenance of a clean work area. Must be able to work flexible hours.
Performing routine maintenance on equipment and determining when and what kind of maintenance is needed. Installing equipment, machines, wiring, or programs to meet specifications. Conducting tests and inspections of products, services, or processes to evaluate quality or performance. Determining causes of operating errors and deciding what to do about it. Watching gauges, dials, or other indicators to make sure a machine is working properly. Knowledge of machines and tools, including their designs, uses, repair, and maintenance. </t>
  </si>
  <si>
    <t>C-500-21095-195856</t>
  </si>
  <si>
    <t>P-500-21064-122310</t>
  </si>
  <si>
    <t xml:space="preserve">ASSISTANT GENERAL MAINTENANCE AND REPAIR WORKER </t>
  </si>
  <si>
    <t xml:space="preserve">A) High school diploma may be foreign equivalent; certificate in refrigeration and air conditioning technology, or practical electricity, or other building systems mechanics; and 6 months of experience as an Assistant General Maintenance and Repair Worker.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5 days paid sick leave per year after completing 90 days from commencement of employment; &amp; transportation to/from work site.  C) .  Housing is optional.  At the worker's option, the Employer will assist the worker in securing housing consisting of a bedroom with shared bathroom, shared kitchen, and shared living room/dining space at a monthly rate, excluding utilities, of $200 per bedroom or $100 if 2-person shared bedroom.  The worker is responsible for paying for the cost of the housing. No deduction will be made from the worker's pay for the housing. </t>
  </si>
  <si>
    <t>C-500-21100-214355</t>
  </si>
  <si>
    <t>Guangdong Development Co., Ltd.</t>
  </si>
  <si>
    <t>P.O. Box 501640, As Lito Village</t>
  </si>
  <si>
    <t>P-500-20265-835675</t>
  </si>
  <si>
    <t>Familiar with construction materials with at least 12 months working experience as a heavy equipment operator. Related skills and knowledge are required to this position and must have a valid local driver license when operating or driving the delivery truck. Must have a potential to acknowledge easily from the supervisor instruction concerning when and where the delivery will occur. Must have a promising experience for safety driving when some emergency or special conditions occur. Must have broad knowledge of loading and unloading construction materials, emergency boom truck repairing and safety hoisting of heavy equipment with heavy loading. Understanding and speaking both English, Chinese, or Filipino language to communicate with local and foreign customers warmly is preferable.  Willing to work on flexible hours even at weekend or holidays.</t>
  </si>
  <si>
    <t>All CNMI and Federal Income Taxes</t>
  </si>
  <si>
    <t>C-500-21095-196153</t>
  </si>
  <si>
    <t>ADETFA STREET</t>
  </si>
  <si>
    <t>P-500-21063-118714</t>
  </si>
  <si>
    <t>Proficient in Quickbooks or Peachtree, Excel, Word and Outlook. B.S. in Accountancy Degree. Knowledgeable on U.S. Generally Accepted Accounting Principles. Proficient in the English language, verbal, written and reading. Analytical and close attention to details. Can sit for long periods of time.</t>
  </si>
  <si>
    <t>All mandated CNMI taxes (Ch2, Ch7) &amp; Federal taxes (FICA, Medicare)</t>
  </si>
  <si>
    <t>C-500-21095-195862</t>
  </si>
  <si>
    <t>MARIANAS MEAT HARVESTING CORPORATION</t>
  </si>
  <si>
    <t>MMHC SLAUGHTERHOUSE, FRESH MARKET, SNACK BAR</t>
  </si>
  <si>
    <t>LOWERBASE</t>
  </si>
  <si>
    <t>P-500-21025-030181</t>
  </si>
  <si>
    <t>RETAIL SUPERVISOR</t>
  </si>
  <si>
    <t xml:space="preserve">High School graduate with a minimum of 1-year work experience in sales or related position. Specialized knowledge in meat cutting standard or premium cuts for marketing and wrapping meats. Familiar with beef &amp; pork meat cuts and pricing. Must be honest, trustworthy, and know the principles and processes for providing excellent customer services. Willing to work flexible hours including holidays and weekends. Hardworking, can work under less supervision, and must be able to meet work deadlines. Must be physically fit to be able to handle all kinds of strenuous work. All applicants must be able to secure the CNMI drivers license and Food Handler's Certificate. </t>
  </si>
  <si>
    <t>ORCHIDS ST.</t>
  </si>
  <si>
    <t>C-500-21094-195704</t>
  </si>
  <si>
    <t>P-500-21035-053640</t>
  </si>
  <si>
    <t>C-500-21103-218332</t>
  </si>
  <si>
    <t>SONG XING CORPORATION</t>
  </si>
  <si>
    <t>PMB 798 BOX 10003</t>
  </si>
  <si>
    <t>songxingcorp@gmail.com</t>
  </si>
  <si>
    <t>Sewing Machine Operators</t>
  </si>
  <si>
    <t>P-500-20308-895956</t>
  </si>
  <si>
    <t>SEWING MACHINE OPERATOR</t>
  </si>
  <si>
    <t xml:space="preserve">MUST BE A QUALIFIED WITH 3 MONTHS EXPERIENCE IN THE REQUIRED FIELD,  ABLE TO WORK IN FLEXIBLE TIME. </t>
  </si>
  <si>
    <t xml:space="preserve">Chalan Tun Joaquin Doi Rd at Chalan Kanoa </t>
  </si>
  <si>
    <t>PMB 798 Box 10003</t>
  </si>
  <si>
    <t>C-500-21074-145400</t>
  </si>
  <si>
    <t>PO BOX 500002</t>
  </si>
  <si>
    <t>5040 Chan Tun Herman Pan, Dandan Village</t>
  </si>
  <si>
    <t>P-500-21039-061137</t>
  </si>
  <si>
    <t>Food Preparation and Serving Related Workers</t>
  </si>
  <si>
    <t>Knowledge of supplies, equipment, and/or services ordering and inventory control.
Ability to follow routine verbal and written instructions.
Ability to read and write.
Ability to understand and follow safety procedures.
Ability to safely use cleaning equipment and supplies.
Ability to lift and manipulate heavy objects up to 25 lbs.
Knowledge of food service lines set-up and temperature requirements.
Skill in cooking and preparing a variety of foods.
Knowledge of food preparation and presentation methods, techniques, and quality standards.
Must obtain Food Handler's Certification from the CNMI Department of Public Health as required by law.
Must be able to work on a flexible hours including holidays, weekends, and evening shifts.</t>
  </si>
  <si>
    <t>C-500-21132-308388</t>
  </si>
  <si>
    <t>C-500-21099-210857</t>
  </si>
  <si>
    <t>P-500-21031-044551</t>
  </si>
  <si>
    <t>EXECUTIVE ADMINISTRATIVE ASSISTANT</t>
  </si>
  <si>
    <t>SUITE 209, 2ND FLOOR, MARIANAS BUSINESS PLAXA</t>
  </si>
  <si>
    <t>C-500-21109-238977</t>
  </si>
  <si>
    <t xml:space="preserve">Preferably with training or experience through on the job or apprenticeship program in an institutional/industrial kitchen. 
Preferably with job-related skills and experience in cooking large quantities and big batches of food for serving. 
Must be knowledgeable with regards to standard food safety requirement when it comes to handling, preparation, and cooking of food and menu.
Must be able to life at least 45lbs. and can work on a flexible or an early morning shift. 
Wil consider foreign equivalent of high school diploma or GED </t>
  </si>
  <si>
    <t>C-500-21048-081158</t>
  </si>
  <si>
    <t>GENOVEVAS HAIR POWER</t>
  </si>
  <si>
    <t>Beauty Salon</t>
  </si>
  <si>
    <t>P-500-21020-021950</t>
  </si>
  <si>
    <t>Barber</t>
  </si>
  <si>
    <t>Familiar with the hair trends. Strong creative skills. Good communication and interpersonal skills.  Flexible availability, including weekends and holidays.</t>
  </si>
  <si>
    <t>C-500-21096-199233</t>
  </si>
  <si>
    <t>Taewoo  Corporation</t>
  </si>
  <si>
    <t>Pale Arnold, Middle Road</t>
  </si>
  <si>
    <t>Pale Arnold Road</t>
  </si>
  <si>
    <t>Parts Salespersons</t>
  </si>
  <si>
    <t>P-500-21010-004538</t>
  </si>
  <si>
    <t>Aluminum Product  &amp; Window Parts Sales Person</t>
  </si>
  <si>
    <t>Knows the principle and method of showing, promoting and selling, good marketing strategies, tactics in product demonstration, sales techniques and sales control system knowledge in aluminum products and glass window including design, uses, repair and maintenance and with driver's  license</t>
  </si>
  <si>
    <t>Withholding Tax &amp; Other Taxes required by law</t>
  </si>
  <si>
    <t>C-500-21061-111124</t>
  </si>
  <si>
    <t>DETAIL ORIENTED TO KEEP PRODUCTS FROM BURNING. ABILITY TO READ AND FOLLOW RECIPES IN ENGLISH LANGUAGE. BASIC MATH SKILLS TO PRECISELY MIX
RECIPES, WEIGH, MEASURE AND CONVERT INGREDIENTS USING METRIC CONVERSION OR ADJUST MIXES ACCORDINGLY. ABILITY TO FOLLOW STRICT HEALTH AND
SAFETY STANDARDS . ABILITY TO LIFT AND CARRY HEAVY BAGS OF FLOUR AND OTHER INGREDIENTS, WHICH MAY WEIGHT UP TO 50 POUNDS. ABILITY TO STAND ON
THEIR FEET FOR EXTENDED PERIODS WHILE THEY PREPARE DOUGH, MONITOR BAKING, OR PACKAGED GOODS. MAINTAIN GOOD PERSONAL HYGIENE. MUST BE ABLE
TO BE ABLE TO OBTAIN FOOD HANDLER'S CERTIFICATION FROM CNMI DEPARTMENT OF PUBLIC HEALTH WHICH APPLIES TO BOTH US CITIZENS &amp; FOREIGN WORKERS. MUST BE ABLE TO WORK ON FLEXIBLE HOURS INCLUDING HOLIDAYS, WEEKENDS, AND EVENING SHIFTS. EXTENSIVE KNOWLEDGE ON RAW MATERIALS, PRODUCTION PROCESSES, QUALITY CONTROL &amp; COSTS TO EFFECTIVELY MAXIMIZE THE MANUFACTURE AND DISTRIBUTION OF GOODS.</t>
  </si>
  <si>
    <t>C-500-21134-313039</t>
  </si>
  <si>
    <t>NAFTAN ROAD 304  OBYAN, SAIPAN MP 96950</t>
  </si>
  <si>
    <t>P-500-21103-221865</t>
  </si>
  <si>
    <t>AUTOMOTIVE BODY AND RELATED REPAIRERS</t>
  </si>
  <si>
    <t>DRIVER LICENSE REQUIRED FOR  US CITIZENS/CW APPLICANTS.  AND MUST HAVE 12 EXPERIENCE AND AUTOMOTIVE BODY AND RELATED REPAIRERS TRAINING CERTIFICATIONS.</t>
  </si>
  <si>
    <t>C-500-21132-306025</t>
  </si>
  <si>
    <t>MARIANAS VARIETY NEWS AND VIEWS</t>
  </si>
  <si>
    <t>P-500-21089-183286</t>
  </si>
  <si>
    <t>WELL-DEVELOPED KNOWLEDGE IN ACCOUNTING FUNCTIONS, TAX PREPARATION AND UPDATED IN TAX LAWS; UPDATED IN COMPUTER TECHNOLOGY &amp; SOFTWARE APPLICATION; SKILLED IN VERBAL &amp; WRITTEN COMMUNICATION; STRATEGY IN COLLECTION.</t>
  </si>
  <si>
    <t>ALAIHAI AVENUE</t>
  </si>
  <si>
    <t>Fica Tax, CNMI Tax, Cash Advance, if any</t>
  </si>
  <si>
    <t>C-500-21140-330397</t>
  </si>
  <si>
    <t>SISTER CORPORATION</t>
  </si>
  <si>
    <t>SISTER MARKET</t>
  </si>
  <si>
    <t>SISTERMARKET@OUTLOOK.COM</t>
  </si>
  <si>
    <t>P-500-21111-244648</t>
  </si>
  <si>
    <t>WORK SCHEDULE AS FOLLOWS:
8:00AM TO 12:00 PM, 2:00PM TO 5:00 PM.
7 HOURS A DAY, MONDAY THROUGH FRIDAY, 35 HOURS PER WEEK.</t>
  </si>
  <si>
    <t>sistermarket@outlook.com</t>
  </si>
  <si>
    <t>C-500-21135-316634</t>
  </si>
  <si>
    <t>G/F 99 CENTS BLDG., MIDDLE RD., GARAPAN</t>
  </si>
  <si>
    <t>P-500-21103-218571</t>
  </si>
  <si>
    <t xml:space="preserve">1 YEAR EXPERIENCE AS BUILDING MAINTENANCE IS REQUIRED AND PREFERABLY WITH CARPENTRY RELATED SKILLS SUCH AS REPAIR/INSTALLATION, CAN OPERATE EQUIPMENT AND HAND POWER TOOLS. MUST HAVE PROBLEM SOLVING SKILLS, BE SELF MOTIVATED AND ORGANIZED. MUST BE ABLE TO DELIVER WORK INDEPENDENTLY AND WITH URGENCY.
</t>
  </si>
  <si>
    <t>C-500-21097-202883</t>
  </si>
  <si>
    <t>ECOSURE INSURANCE</t>
  </si>
  <si>
    <t>P-500-21015-015438</t>
  </si>
  <si>
    <t>INSURANCE UNDERWRITER</t>
  </si>
  <si>
    <t>TAX ES DEDUCTION APPLICABLE BY LAW.</t>
  </si>
  <si>
    <t>C-500-21109-238715</t>
  </si>
  <si>
    <t>ASIA PACIFIC HOTELS INC</t>
  </si>
  <si>
    <t>CROWNE PLAZA RESORT SAIPAN</t>
  </si>
  <si>
    <t>PO BOX 501029</t>
  </si>
  <si>
    <t>MAGOFNA</t>
  </si>
  <si>
    <t>PINA</t>
  </si>
  <si>
    <t>PINA.MAGOFNA1@IHG.COM</t>
  </si>
  <si>
    <t>P-500-21067-126736</t>
  </si>
  <si>
    <t xml:space="preserve">MAINTENANCE TECHNICIAN </t>
  </si>
  <si>
    <t>Must have common knowledge of the use of hand tools, power tools, and maintenance equipment.</t>
  </si>
  <si>
    <t>CORAL TREE AVENUE GARAPAN</t>
  </si>
  <si>
    <t>hr.cprsaipan@ihg.com</t>
  </si>
  <si>
    <t>C-500-21183-441363</t>
  </si>
  <si>
    <t>Polaris Development Corp.</t>
  </si>
  <si>
    <t>PMB 314 PPP Box 10000</t>
  </si>
  <si>
    <t>Jojo</t>
  </si>
  <si>
    <t>PMB 314 PP Box 10000</t>
  </si>
  <si>
    <t>P-500-21147-348525</t>
  </si>
  <si>
    <t>Graphic Artist</t>
  </si>
  <si>
    <t>Proven 36 months experience.Knowledgeable of electronic equipment, computer hardware and software, including applications and programming. Must possess creative skills and have the ability to identify solutions and conclusion in every given situation.</t>
  </si>
  <si>
    <t>Quatermaster road, Chalan Laulau Village</t>
  </si>
  <si>
    <t>Saipan  MP</t>
  </si>
  <si>
    <t>CNMI taxes and Federal taxes</t>
  </si>
  <si>
    <t>POLARIS DEVELOPMENT CORPORATION</t>
  </si>
  <si>
    <t>C-500-21140-328693</t>
  </si>
  <si>
    <t>PMB 704 PO BOX 10000</t>
  </si>
  <si>
    <t xml:space="preserve">12 month work experience can work flexible time, during weekends and holiday
required both US workers and CW-1 Workers </t>
  </si>
  <si>
    <t>PMB 783 Box 10003</t>
  </si>
  <si>
    <t>C-500-21138-321243</t>
  </si>
  <si>
    <t>P-500-21061-111662</t>
  </si>
  <si>
    <t xml:space="preserve">High School Diploma. One year related work experienced. Must work with guest, patrons, and other employees in a courteous manner. Ability to follow directions and adhere to safely guidelines. Ability to work on varied schedules under diverse conditions. Must able to work days, nights, and weekends, holidays.  Must have the stamina to stand in a prolonged period of time.  Ability to hold and carry multiple plates in one serving. Must be willing to work flexible schedules including weekends and holidays. </t>
  </si>
  <si>
    <t>COFFE TREE STREET, GARAPAN</t>
  </si>
  <si>
    <t>C-500-21111-243845</t>
  </si>
  <si>
    <t>P-500-21076-152347</t>
  </si>
  <si>
    <t>SALES WORKER</t>
  </si>
  <si>
    <t>- 12 MONTHS EXPERIENCE AS SALES AGENT/WORKER
- POSSESS A VALID CNMI DRIVER'S LICENSE
- PREFERABLY FLUENT IN CHINESE LANGUAGE</t>
  </si>
  <si>
    <t>C-500-21136-317078</t>
  </si>
  <si>
    <t xml:space="preserve">Asia Pacific Taxi Service </t>
  </si>
  <si>
    <t>P.O. Box 503743</t>
  </si>
  <si>
    <t xml:space="preserve">Kadena Di Amor St. Garapan </t>
  </si>
  <si>
    <t>MD Asharful</t>
  </si>
  <si>
    <t>P-500-21098-206635</t>
  </si>
  <si>
    <t>Must have at least 9 months of prior experience. Must pass pre- employment drug test if selected. Must pass pre-employment criminal background check is selected. Must possesses valid taxi driver's license. Must provide pre-employment criminal record and traffic records clearance. All employment requirements apply equally to both U.S. workers and CW-1  workers.</t>
  </si>
  <si>
    <t>Grandviro Resort , Kanoa Resort &amp; Airport of Saipan</t>
  </si>
  <si>
    <t>C-500-21133-309609</t>
  </si>
  <si>
    <t>P-500-20182-687932</t>
  </si>
  <si>
    <t>NONE.</t>
  </si>
  <si>
    <t xml:space="preserve">CHALAN PALE ARNOLD PAIPAI DR. AS MAHETOG </t>
  </si>
  <si>
    <t>C-500-21145-343929</t>
  </si>
  <si>
    <t>C-500-21135-316605</t>
  </si>
  <si>
    <t>coffee and blended art &amp; design is a plus</t>
  </si>
  <si>
    <t>C-500-21102-214881</t>
  </si>
  <si>
    <t>P-500-21071-141483</t>
  </si>
  <si>
    <t>An Associates Degree in Accounting or equivalent. Mush have knowledge and understanding of bookkeeping practices and procedures. Must have a good communication and multitasking skills, organizational, self-motivation, responsible and able to manage deadlines. Proficient in MS word, excel and sage 50 accounting system. 24 months of experience as a bookkeeper is required.</t>
  </si>
  <si>
    <t>CNMI TAX (CHAP2&amp;7), SS/MED CONTRIBUTION, AND EMPLOYEE'S SHARE OF MEDICAL INSURANCE</t>
  </si>
  <si>
    <t>C-500-21109-235133</t>
  </si>
  <si>
    <t>P-500-21072-144951</t>
  </si>
  <si>
    <t>Koppa De uru Street</t>
  </si>
  <si>
    <t>C-500-21130-298580</t>
  </si>
  <si>
    <t>XU FARM</t>
  </si>
  <si>
    <t>P-500-21100-214430</t>
  </si>
  <si>
    <t>WORK SCHEDULES AS FOLLOWS:
8:00 AM TO 12:00 PM, 2:00 PM TO 5:00 PM;
7 HOURS A DAY.
MONDAY THROUGH FRIDAY , 35 HOURS PER WEEK.</t>
  </si>
  <si>
    <t>C-500-21134-313835</t>
  </si>
  <si>
    <t>P-500-21105-226173</t>
  </si>
  <si>
    <t>WORK SCHEDULE AS FOLLOWS:
8:00 AM TO 5:00 PM, 8 HOURS A DAY.
AN HOUR FOR LUNCH BREAK.
MONDAY THROUGH FRIDAY, 40 HOURS PER WEEK.</t>
  </si>
  <si>
    <t>Biweekly salary exceed 40 hours, overtime rate $7.58 x1.5=$11.37 per hour</t>
  </si>
  <si>
    <t>Deduct all local and federal taxes (e.g. FICA)</t>
  </si>
  <si>
    <t>C-500-21133-309914</t>
  </si>
  <si>
    <t>CHALAN KANOA,  P.O. BOX 500487</t>
  </si>
  <si>
    <t>P-500-21096-199375</t>
  </si>
  <si>
    <t>Must have a High School Diploma or equivalent work experience in a reputable establishment as a Cook. Must have twelve months work experience. Able to perform food preparation and cooking activities of a Dining Restaurant. Can design menu and review food purchases. Should have the ability to forecast food preparation base from increase or decrease customer guest flow. Can create inventory method base from company or restaurants needs. Can comply with nutrition, sanitation regulation and safety standard as prescribed by USDA. Technically updated on latest industry practices.</t>
  </si>
  <si>
    <t>C-500-21098-206812</t>
  </si>
  <si>
    <t>P-500-21036-057387</t>
  </si>
  <si>
    <t>KNOWLEDGE OF TECHNIQUES AND EQUIPMENT FOR FOOD CONSUMPTION, INCLUDING STORAGE AND HANDLING TECHNIQUES. KNOWLEDGE OF PRINCIPLES AND PROCESSES FOR PROVIDING CUSTOMER SERVICE. THIS INCLUDES CUSTOMER NEEDS ASSESSMENT, MEETING QUALITY STANDARDS FOR SERVICES, AND
EVALUATION OF CUSTOMER SATISFACTION. KNOWLEDGE OF RAW MATERIALS, PRODUCTION PROCESSES, QUALITY CONTROL, COSTS, AND OTHER TECHNIQUES FOR MAXIMIZING THE EFFECTIVE MANUFACTURE AND DISTRIBUTION OF GOODS. GIVING FULL ATTENTION TO THE INSTRUCTION, TAKING TIME TO UNDERSTAND THE POINTS
BEING MADE, ASKING QUESTIONS AS APPROPRIATE, AND NOT INTERRUPTING AT INAPPROPRIATE TIMES. USING LOGIC AND REASONING TO IDENTIFY THE STRENGTHS AND WEAKNESSES OF ALTERNATIVE SOLUTIONS, CONCLUSIONS OR APPROACHES TO PROBLEMS. JOB REQUIRES BEING RELIABLE, RESPONSIBLE, DEPENDABLE, FULFILLING OBLIGATIONS, HONEST AND CAN WORK ON A FLEXIBLE HOURS.</t>
  </si>
  <si>
    <t>Required Federal and Local tax</t>
  </si>
  <si>
    <t>C-500-21097-203011</t>
  </si>
  <si>
    <t>PACIFIC SUN LLC</t>
  </si>
  <si>
    <t>PMB 508 BOX 10002</t>
  </si>
  <si>
    <t>JOU</t>
  </si>
  <si>
    <t>LUIS</t>
  </si>
  <si>
    <t>pacificsun8888@gmail.com</t>
  </si>
  <si>
    <t>P-500-20307-894186</t>
  </si>
  <si>
    <t>MASSEUSE</t>
  </si>
  <si>
    <t>MUST HAVE TAKEN COURSES ON VOCATIONAL COURSE IN PHYSICAL THERAPY/MASSEUSE. MUST BE FLEXIBLE AND A TEAM PLAYER.12 MONTHS RELATED WORK EXPERIENCE.</t>
  </si>
  <si>
    <t>PMB 508 Box 10002</t>
  </si>
  <si>
    <t>C-500-21117-260075</t>
  </si>
  <si>
    <t>CONWOOD PRODUCTS, INC.</t>
  </si>
  <si>
    <t xml:space="preserve"> </t>
  </si>
  <si>
    <t>WALUMWO STREET, MIDDLE ROAD</t>
  </si>
  <si>
    <t>P.O. BOX 504459</t>
  </si>
  <si>
    <t>CHALAN LAULAU, SAIPAN</t>
  </si>
  <si>
    <t>CHON</t>
  </si>
  <si>
    <t>BYUNG TAIK</t>
  </si>
  <si>
    <t>saiconwd@gmail.com</t>
  </si>
  <si>
    <t>P-500-21082-166113</t>
  </si>
  <si>
    <t>College Diploma/Bachelor's Degree Certificate</t>
  </si>
  <si>
    <t>WALUMWO STREET, CHALAN LAULAU</t>
  </si>
  <si>
    <t>CNMI Witholding Tax, Social Security and Medicare</t>
  </si>
  <si>
    <t>C-500-21134-313167</t>
  </si>
  <si>
    <t>SAIPAN A VENTURE, LLC</t>
  </si>
  <si>
    <t>SAIPAN ADVENTURE</t>
  </si>
  <si>
    <t>PMB 329 P.O. BOX 10000</t>
  </si>
  <si>
    <t>MIN KI</t>
  </si>
  <si>
    <t>SPNAVENTURE@GMAIL.COM</t>
  </si>
  <si>
    <t>P-500-21095-195773</t>
  </si>
  <si>
    <t>KNOWLEDGE OF HISTORICAL EVENTS AND THEIR CAUSES, EXCEPTIONAL VERBAL COMMUNICATION AND 
INTERPERSONAL SKILLS. CAN WORK FLEXIBLE TIME.</t>
  </si>
  <si>
    <t>SAIPAN A VENTURE LLC</t>
  </si>
  <si>
    <t>spnaventure@gmail.com</t>
  </si>
  <si>
    <t>MARGARITA</t>
  </si>
  <si>
    <t>Laborers and Freight, Stock, and Material Movers, Hand</t>
  </si>
  <si>
    <t>C-500-21188-447209</t>
  </si>
  <si>
    <t>P-500-21153-360387</t>
  </si>
  <si>
    <t>Prior experience in related food and beverage service and food preparation positions. Thorough experience with hot and cold food preparation. Can cook Korean and Chinese dishes. Knowledge of accepted sanitation standards and health codes. Ability to use slicers, mixers, grinders, food processors, etc. Able to handle work in a fast-paced environment.</t>
  </si>
  <si>
    <t>C-500-21154-365019</t>
  </si>
  <si>
    <t>P-500-21028-038327</t>
  </si>
  <si>
    <t>MUST KNOW HOW TO SPEAK AND KOREAN AS TO BE ABLE TO COMUNICATE WELL TO CLIENTS.
MUST HAVE 36 MONTHS EXPERIENCE AS TOUR MANAGER.</t>
  </si>
  <si>
    <t>C-500-21159-377348</t>
  </si>
  <si>
    <t>MARIANAS SKIN CARE SALON AND SPA, INC.</t>
  </si>
  <si>
    <t>P.O. BOX 504699 GUALO RAI</t>
  </si>
  <si>
    <t>P-500-21120-273454</t>
  </si>
  <si>
    <t xml:space="preserve">Has the ability to coordinate two or more limbs (for example, two arms, two legs, or one leg and one arm) while sitting, standing, or lying down.  Has knowledge for providing customer and personal services such as customer needs assessment, meeting quality standards for services, and evaluation of customer satisfaction. Must have proficient knowledge of reflexology, Swedish, prenatal, hot stone, trigger point, sports, and deep tissue massage.  Has the physical strength to apply deep pressure when necessary and the self-awareness and control to use a more delicate touch and has a relaxing energy and speak slowly and calmly when communicating with their clients. 
  </t>
  </si>
  <si>
    <t>evelyngalanza@yahoo.com</t>
  </si>
  <si>
    <t>C-500-21155-368330</t>
  </si>
  <si>
    <t xml:space="preserve"> Applicant must have 12 months of experience in the same position. Must have ability to complete scheduled tasks while responding to unexpected incidents. Must have knowledge of health and safety standards and the ability to handle cleaning chemicals safely. CAN WORK DILIGENTLY AND INDEPENDENTLY WITH LEAST SUPERVISION. APPLICANT MUST BE WILLING TO WORK FLEXIBLE TIME, HOLIDAYS AND WEEKENDS WHEN NECESSARY.</t>
  </si>
  <si>
    <t>C-500-21111-243694</t>
  </si>
  <si>
    <t>G/F Norpac Bldg Dandan Road</t>
  </si>
  <si>
    <t>P-500-21043-073201</t>
  </si>
  <si>
    <t>Helpers-Carpenters</t>
  </si>
  <si>
    <t>Active Listening
Coordination
Operation Monitoring</t>
  </si>
  <si>
    <t>CNMI and Federal Taxex</t>
  </si>
  <si>
    <t>C-500-21140-328689</t>
  </si>
  <si>
    <t xml:space="preserve">Highschool diploma with 3 months related work experience. Knowledge of general maintenance processes and methods. Working knowledge of tools, common appliances and devices.
Good physical condition and strength with a willingness to work overtime
</t>
  </si>
  <si>
    <t>C-500-21132-309307</t>
  </si>
  <si>
    <t>REN</t>
  </si>
  <si>
    <t>ANNIE WU</t>
  </si>
  <si>
    <t>P-500-21078-161704</t>
  </si>
  <si>
    <t>STORE SUPERVISOR</t>
  </si>
  <si>
    <t>C-500-21155-368485</t>
  </si>
  <si>
    <t>Islanders Net, Inc</t>
  </si>
  <si>
    <t>Oleai Beach Bar &amp; Grill</t>
  </si>
  <si>
    <t>P.O.Box 501599</t>
  </si>
  <si>
    <t>Kamegai</t>
  </si>
  <si>
    <t>Seiichi</t>
  </si>
  <si>
    <t>akikokamegai@gmail.com</t>
  </si>
  <si>
    <t>P-500-21105-226082</t>
  </si>
  <si>
    <t>High School Graduate, Minimum one year experience is required.  Knowledge of supplies, equipment, and inventory control.  Ability to follow routine verbal and written instructions.  Ability to understand and follow safety Procedures.  Ability to safely use cleaning equipment and supplies.  Ability to lift and manipulate heavy supplies of up to 20 lbs.  Knowledge of food service line set-up and temperature requirements.  Highly experienced in international cuisine most especially Local, American &amp; Mexican food.  Ability to process fresh fish.  Ability to multi-task and work under pressure.  Self-motivated, well organized and responsible team Player.</t>
  </si>
  <si>
    <t>C-500-21098-206734</t>
  </si>
  <si>
    <t>C-500-21154-364198</t>
  </si>
  <si>
    <t>ALEX GEORGE AQUININGOC</t>
  </si>
  <si>
    <t>PO BOX 501364 CK</t>
  </si>
  <si>
    <t>P-500-20296-885063</t>
  </si>
  <si>
    <t>12 months experience as general maintenance . MUST HAVE PHYSICAL ABILITY TO STAND STRENUOUS WORK ENVIRONMENT. MUST HAVE A KEEN EYE TO DETAILS AND GOOD DECISION MAKING SKILLS. MANAGE TO HANDLE EMERGENCY SITUATIONS, WORK UNDER PRESSURE AND STRESS. CAN WORK INDEPENDENTLY WITH MINIMUM SUPERVISION. GOOD RELATIONSHIP BUILDING ABILITY. FLEXIBLE TO WORK DURING ODD HOURS. MUST HAVE NO CRIMINAL RECORDS - - background checking will be applied to all applicants regardless of nationality, citizenship, status, age / gender</t>
  </si>
  <si>
    <t>ALAIHAI AVE GARAPAN</t>
  </si>
  <si>
    <t xml:space="preserve">ALEX </t>
  </si>
  <si>
    <t>C-500-21135-316685</t>
  </si>
  <si>
    <t>TRANSASIAN CORPORATION</t>
  </si>
  <si>
    <t>ASIA GARDEN APARTMENTS, LUUGHAL PLACE</t>
  </si>
  <si>
    <t xml:space="preserve">P.O. BOX 501579 </t>
  </si>
  <si>
    <t>TRANSASIAN.CNMI@YMAIL.COM</t>
  </si>
  <si>
    <t>P-500-21055-097361</t>
  </si>
  <si>
    <t>1. Must have at least 2 years experience in the same position. 2. Must be proficient in the use of hand and power tools to repair electrical, electronic components, pipe systems, plumbing, machinery or equipment. 3. Must be able to lift, carry and move heavy objects at least 50 lbs. in weight</t>
  </si>
  <si>
    <t xml:space="preserve">Asia Garden Apartments, Luughal Place </t>
  </si>
  <si>
    <t>CNMI payroll withholding tax, FICA &amp; Medicare employee contribution,  child support</t>
  </si>
  <si>
    <t>humanresourceta@gmail.com</t>
  </si>
  <si>
    <t>C-500-21163-392607</t>
  </si>
  <si>
    <t>P-500-21004-992739</t>
  </si>
  <si>
    <t xml:space="preserve">1.Building and Construction Knowledge of materials, methods, and the tools involved in the construction or repair of houses and buildings.
2. Knowledge of machines and tools, including their designs, uses, repair, and maintenance.
3. Knowledge of work safety &amp; health protection.
</t>
  </si>
  <si>
    <t>C-500-21099-211284</t>
  </si>
  <si>
    <t>P-500-20265-835421</t>
  </si>
  <si>
    <t>Material Coordinator</t>
  </si>
  <si>
    <t>At least a high school diploma or equivalent. At least 12 months working experience on related field. Familiar with Microsoft Office. Proficient using of office software for spreading analytical reports and presentation. Being sensitive of data and ability to verify accuracy of transactional data of the inventory, materials and documents. Knowledge of listening and speaking English and Chinese, being able to communicate with local people and different vendors (such as U.S., Singapore, China, and so on) for the receiving variance and products issue, and ability to prepare inventory report and materials monthly sales reports to the management and head office (in China) for proper control. Fast worker. Can stand high working pressure and work even on weekend or holiday. Knowledge of principles and processes for providing customer and business services. Other skills such as active listening, coordination and time management.</t>
  </si>
  <si>
    <t>C-500-21171-413331</t>
  </si>
  <si>
    <t>P-500-21076-152331</t>
  </si>
  <si>
    <t>C-500-21182-439266</t>
  </si>
  <si>
    <t>JAG CORPORATION (CNMI), INC.</t>
  </si>
  <si>
    <t xml:space="preserve">P.O. BOX  505426 KOBLERVILLE </t>
  </si>
  <si>
    <t>P-500-21148-352399</t>
  </si>
  <si>
    <t>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 Must be familiar and know how to use hand tools, power tools and other equipments.</t>
  </si>
  <si>
    <t>juangacayan@yahoo.com</t>
  </si>
  <si>
    <t>C-500-21162-391998</t>
  </si>
  <si>
    <t>C-500-21181-434563</t>
  </si>
  <si>
    <t>Able to make a good in selling, communication and negotiation skills. Ability to create and deliver presentations tailored to the audience needs. Understanding of the sales process and dynamics. Competency in Microsoft applications including Word, Excel, and outlook.</t>
  </si>
  <si>
    <t>C-500-21176-428036</t>
  </si>
  <si>
    <t>PO BOX 501856</t>
  </si>
  <si>
    <t>Groundskeeper</t>
  </si>
  <si>
    <t>P-500-21148-352199</t>
  </si>
  <si>
    <t>These occupations may require a high school diploma or GED certificate.Little or no previous work-related skill, knowledge, or experience is needed for these occupations</t>
  </si>
  <si>
    <t>C-500-21149-355657</t>
  </si>
  <si>
    <t>P-500-21072-144946</t>
  </si>
  <si>
    <t>C-500-21159-377019</t>
  </si>
  <si>
    <t>Guma Familia Estates, LLC</t>
  </si>
  <si>
    <t>Safety Management System</t>
  </si>
  <si>
    <t>Ground Floor Saihon Building</t>
  </si>
  <si>
    <t>Beach Road, Susupe Village</t>
  </si>
  <si>
    <t>PO BOX 502592</t>
  </si>
  <si>
    <t>P-500-21130-298414</t>
  </si>
  <si>
    <t>ground floor Saihon building</t>
  </si>
  <si>
    <t>beach road, susupe village</t>
  </si>
  <si>
    <t>Ch2, Ch7 and Fica Taxes</t>
  </si>
  <si>
    <t>C-500-21158-373231</t>
  </si>
  <si>
    <t>P-500-21116-256500</t>
  </si>
  <si>
    <t>Housekeeping Attendant</t>
  </si>
  <si>
    <t>C-500-21156-372374</t>
  </si>
  <si>
    <t>P.O BOX 503944</t>
  </si>
  <si>
    <t>P-500-21086-179435</t>
  </si>
  <si>
    <t>Must be physically fit to handle duties of fisherman. Must have at least three (3) months work experience as a fisherman</t>
  </si>
  <si>
    <t>C-500-21173-416550</t>
  </si>
  <si>
    <t>P-500-21118-268393</t>
  </si>
  <si>
    <t>AUTOMOTIVE SERVICE TECHNICIAN</t>
  </si>
  <si>
    <t>C-500-21163-392682</t>
  </si>
  <si>
    <t>Green Leisure LLC.</t>
  </si>
  <si>
    <t>PMB 777 Box 10001</t>
  </si>
  <si>
    <t>P-500-21109-234965</t>
  </si>
  <si>
    <t>Frontdesk Supervisor</t>
  </si>
  <si>
    <t xml:space="preserve">HAVE RELATED EXPERIENCE AS FRONT DESK SUPERVISOR.
</t>
  </si>
  <si>
    <t>HOTEL GALLERIA</t>
  </si>
  <si>
    <t>C-500-21189-449727</t>
  </si>
  <si>
    <t>KGE Services Saipan LLC</t>
  </si>
  <si>
    <t>KGE Insurance, KGE Manpower, KGE Construction</t>
  </si>
  <si>
    <t>PO BOX 500103</t>
  </si>
  <si>
    <t>Enriquez</t>
  </si>
  <si>
    <t>Manacop</t>
  </si>
  <si>
    <t>Member/Manager</t>
  </si>
  <si>
    <t>Texas Road Susupe</t>
  </si>
  <si>
    <t>PO Box 500103</t>
  </si>
  <si>
    <t>kgeservicesllc19@gmail.com</t>
  </si>
  <si>
    <t>P-500-21072-144987</t>
  </si>
  <si>
    <t>Work certification as Commercial Cleaner is required for both US Workers and CW-1 Workers.</t>
  </si>
  <si>
    <t>ions: Will make all deductions from the worker's pay check required by law such as Taxes (Chapter 2, Chapter 7, SS &amp; Medicare) and will promptly remit to applicable Government Agencies.</t>
  </si>
  <si>
    <t>C-500-21163-392541</t>
  </si>
  <si>
    <t>P-500-20340-939258</t>
  </si>
  <si>
    <t xml:space="preserve">MUST HAVE KNOWLEDGE AND POSSESS HANDS-ON EXPERIENCE ON THE USE OF ACCOUNTING SOFTWARE, SUCH AS QUICKBOOKS. KNOWLEDGEABLE WITH WORD AND EXCEL.
</t>
  </si>
  <si>
    <t>C-500-21188-447403</t>
  </si>
  <si>
    <t>NAURU LOOP SUSUPE VILLAGE</t>
  </si>
  <si>
    <t>P-500-21154-364417</t>
  </si>
  <si>
    <t>TEACHER ASSISTANTS</t>
  </si>
  <si>
    <t>Ability to manage group of pupils and deal with challenging behavior.</t>
  </si>
  <si>
    <t>GROUND FLOOR MARIANAS BUSINESS PLAZA NAURU LOOP</t>
  </si>
  <si>
    <t>C-500-21163-392531</t>
  </si>
  <si>
    <t>KING'S INC.</t>
  </si>
  <si>
    <t>KING'S JEWELRY</t>
  </si>
  <si>
    <t>PASEO DE MARIANAS, GARAPAN, P O BOX 5050CHRB</t>
  </si>
  <si>
    <t>LEUNG</t>
  </si>
  <si>
    <t>PETER K.K.</t>
  </si>
  <si>
    <t>P O BOX 5050 CHRB</t>
  </si>
  <si>
    <t>kings.jewelry8868@gmail.com</t>
  </si>
  <si>
    <t>Grinding and Polishing Workers, Hand</t>
  </si>
  <si>
    <t>P-500-21134-313554</t>
  </si>
  <si>
    <t>CASTING, GRINDING AND POLISHING WORKER, HAND</t>
  </si>
  <si>
    <t xml:space="preserve">1)  KNOWS HOW TO FABRICATE WAX MOULDING AND PREPARE FOR CASTING.
2)  KNOWS HOW TO OPERATE CASTING MACHINE.
3)  KNOWS GRINDING, POLISHING AND FINAL TOUCH FOR THE FINISH PRODUCT.
</t>
  </si>
  <si>
    <t>YAMAGISHI BLDG. PASEO DE MARIANAS, GARAPAN</t>
  </si>
  <si>
    <t>STATE WITHHOLDING TAX</t>
  </si>
  <si>
    <t>C-500-21164-393070</t>
  </si>
  <si>
    <t>P-500-21081-163591</t>
  </si>
  <si>
    <t>ACCOUNTING SPECIALIST</t>
  </si>
  <si>
    <t>KNOWLEDGE IN ACCOUNTING SOFTWARE; KNOWLEDGE OF ADMINISTRATIVE AND CLERICAL PROCEDURES AND SYSTEMS SUCH AS WORD PROCESSING, MANAGING FILES AND RECORDS, STENOGRAPHY AND TRANSCRIPTION, DESIGNING FORMS, AND OTHER OFFICE PROCEDURES AND TERMINOLOGY; GOOD IN MATHEMATICS TO
SOLVE THE PROBLEMS.</t>
  </si>
  <si>
    <t>C-500-21190-452607</t>
  </si>
  <si>
    <t xml:space="preserve"> Ability to operate Microsoft windows, office, POS software, &amp; Micro System. Beverage, cash handling experience. Ability to communicate effectively. Must be able to sit or stand for long periods of time while performing duties. Able to multi task. Be able and willing to work in flexible shifts, days, evening, night, weekend and holidays</t>
  </si>
  <si>
    <t>C-500-21175-423131</t>
  </si>
  <si>
    <t>MUST HAVE AN ASSOCIATE'S DEGREE IN ARCHITECTURAL OR RELATED FIELD OF STUDY WITH 24 MONTHS  WORKING EXPERIENCE AS ARCHITECTURAL DRAFTER. MUST BE HIGHLY COMPUTER LITERATE AND HAVE STRONG EXPERIENCE IN OPERATING COMPUTER-AIDED DRAFTING (CAD) EQUIPMENT. KNOWLEDGE IN MATERIAL, METHODS AND THE TOOLS INVOLVED IN THE CONSTRUCTION OR REPAIR HOUSES, BUILDINGS, OR OTHER STRUCTURES.</t>
  </si>
  <si>
    <t>MOTIONREPAIRSHOP@GMAIL.COM</t>
  </si>
  <si>
    <t>C-500-21174-420012</t>
  </si>
  <si>
    <t>DONGBEI SAIPAN INC</t>
  </si>
  <si>
    <t>DIAMOND WATER</t>
  </si>
  <si>
    <t>ISA DR., CAPITOL HILL</t>
  </si>
  <si>
    <t>PMB 156 P.O BOX 10003</t>
  </si>
  <si>
    <t>CHUNHUA</t>
  </si>
  <si>
    <t>PMB 156 P.O. BOX 10003</t>
  </si>
  <si>
    <t>DONGBEISAIPAN@GMAIL.COM</t>
  </si>
  <si>
    <t>P-500-21146-344398</t>
  </si>
  <si>
    <t>Applicant must have 12 months of experience in the same position. Must have ability to complete scheduled tasks while responding to unexpected incidents. Must have knowledge of health and safety standards and the ability to handle cleaning chemicals safely. Must be a self-starter, detail oriented and have time management skills. Applicant must be willing to work flexible time between 6:00AM and 6:00PM, holidays and weekends when necessary.</t>
  </si>
  <si>
    <t>dongbeisaipan@gmail.com</t>
  </si>
  <si>
    <t>C-500-21208-484601</t>
  </si>
  <si>
    <t xml:space="preserve">PACIFIC AIRPORT SERVICES INC </t>
  </si>
  <si>
    <t>P.O. Box 503220</t>
  </si>
  <si>
    <t>HUDKINS</t>
  </si>
  <si>
    <t>BRENT</t>
  </si>
  <si>
    <t>pas.acct@pasgps.com</t>
  </si>
  <si>
    <t>P-500-21092-192435</t>
  </si>
  <si>
    <t>SECURITY SCREENER</t>
  </si>
  <si>
    <t>CNMI withholding tax and FICA tax</t>
  </si>
  <si>
    <t>C-500-21197-465834</t>
  </si>
  <si>
    <t>CHECKPOINT INTERNATIONAL CORPORATION</t>
  </si>
  <si>
    <t>SUPPLY HOUSE WORLDWIDE</t>
  </si>
  <si>
    <t>10002 PMB 1593</t>
  </si>
  <si>
    <t>REYNOLD</t>
  </si>
  <si>
    <t>TAGLE</t>
  </si>
  <si>
    <t>928 N MARINE CORPS DRIVE SUITE 101</t>
  </si>
  <si>
    <t>CHECKPOINTINTERNATIONAL@GMAIL.COM</t>
  </si>
  <si>
    <t>P-500-21082-166231</t>
  </si>
  <si>
    <t>Must be able to perform repairs and maintenance job duties.</t>
  </si>
  <si>
    <t>106 MAC BUILDING</t>
  </si>
  <si>
    <t>SS/FICA</t>
  </si>
  <si>
    <t>checkpointinternational@gmail.com</t>
  </si>
  <si>
    <t>C-500-21207-482292</t>
  </si>
  <si>
    <t>P-500-21159-377288</t>
  </si>
  <si>
    <t>Able to demonstrate specific skills: 1. active listening-Giving full attention to what other people are saying, taking time to understand the points being made, asking questions are appropriate, and not interrupting in appropriate times. Able to lift, hold, pull and push 50lbs or more on a continuous basis. Be able to work under stressful situations. Be able and willing to work in flexible shifts, days, evening, night, weekend and holidays.</t>
  </si>
  <si>
    <t>C-500-21172-414130</t>
  </si>
  <si>
    <t xml:space="preserve">MANTRADE INSURANCE </t>
  </si>
  <si>
    <t>POB 506118</t>
  </si>
  <si>
    <t>P-500-21139-325337</t>
  </si>
  <si>
    <t xml:space="preserve">	Mathematics  Using mathematics to solve problems.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Reading Comprehension  Understanding written sentences and paragraphs in work related documents. 
	Speaking  Talking to others to convey information effectively. 
	Writing  Communicating effectively in writing as appropriate for the needs of the audience. 
	Monitoring  Monitoring/Assessing performance of yourself, other individuals, or organizations to make improvements or take corrective action. 
	Time Management  Managing one's own time and the time of others.
</t>
  </si>
  <si>
    <t>107 CDA BUILDING</t>
  </si>
  <si>
    <t>C-500-21154-368067</t>
  </si>
  <si>
    <t>Dhanzel Corporation</t>
  </si>
  <si>
    <t>P.O Box 502457 CK</t>
  </si>
  <si>
    <t>Jacolbe</t>
  </si>
  <si>
    <t>Danilo</t>
  </si>
  <si>
    <t>C.</t>
  </si>
  <si>
    <t>P.O Box 502457 Ck</t>
  </si>
  <si>
    <t>DLCconstructionspn@gmail.com</t>
  </si>
  <si>
    <t>P-500-21089-183249</t>
  </si>
  <si>
    <t>Maintenance and Repairer Worker, General</t>
  </si>
  <si>
    <t xml:space="preserve"> Proven with 6 months maintenance experience. Knowledgeable of the above routine maintenance duties. Knowledgeable using tools like drills, welding machines and other power tools used in repairing.</t>
  </si>
  <si>
    <t>MIDDLE ROAD CHALAN LAULAU VILLAGE</t>
  </si>
  <si>
    <t>CNMI and FICA Taxes</t>
  </si>
  <si>
    <t>dlcconstructionspn@gmail.com</t>
  </si>
  <si>
    <t>dlcconstructionson@gmail.com</t>
  </si>
  <si>
    <t>C-500-21163-392596</t>
  </si>
  <si>
    <t>P-500-20284-875383</t>
  </si>
  <si>
    <t>C-500-21168-405826</t>
  </si>
  <si>
    <t>C-500-21154-364026</t>
  </si>
  <si>
    <t>D &amp; C CORPORATION</t>
  </si>
  <si>
    <t>PMB 257 BOX 10003</t>
  </si>
  <si>
    <t>PMB 257 P.O. BOX 10003</t>
  </si>
  <si>
    <t>DNCCORPSPN@GMAIL.COM</t>
  </si>
  <si>
    <t>P-500-21113-252026</t>
  </si>
  <si>
    <t>BUILDING MAINTENANCE WORKER</t>
  </si>
  <si>
    <t>Must have 2 years of experience in the same position maintaining an existing building to prevent deterioration. Excellent customer service, communication and interpersonal skills are a must. Applicant must be hardworking, able to multi task and work even under pressure. Must be able to maintain cooperative attitude under stressful circumstances. Applicant must be willing to work flexible time, holidays and weekends when necessary. Must have strong organizational and follow up skills, professional presentation and attitude and ability to maintain focus while working individually. Must have strong time management skills., good knowledge of building skills including air-conditioning, electrical, plumbing, painting, and general building repair, adept at using a variety of hand and electrical tools. Must have the ability to climb heights, lift up to 50 lbs. and climb onto ladders</t>
  </si>
  <si>
    <t>dnccorpspn@gmail.com</t>
  </si>
  <si>
    <t>C-500-21172-413471</t>
  </si>
  <si>
    <t>Gaming Supervisors</t>
  </si>
  <si>
    <t>P-500-21141-332441</t>
  </si>
  <si>
    <t>Prior experience in gaming industry. Knowledge of principles and processes for providing customer and personal services. Knowlege in customer needs assessment, meeting quality standards for services, and evaluation of customer satisfaction.</t>
  </si>
  <si>
    <t>C-500-21154-367873</t>
  </si>
  <si>
    <t>SHERMAN CONSULTING, LLC.</t>
  </si>
  <si>
    <t xml:space="preserve">CHIEF EXECUTIVE OFFICER </t>
  </si>
  <si>
    <t>carl@tinianservice.com</t>
  </si>
  <si>
    <t>P-500-21095-195804</t>
  </si>
  <si>
    <t>SPEAKING, ACTIVE LISTENING, READING COMPREHESNION, SOCIAL PERCEPTIVENESS, CRITICAL THINKING, COORDINATION, TIME MANAGEMENT, AND JUDGEMENT AND DECISION MAKING.</t>
  </si>
  <si>
    <t>GRAND STREET, SAN JOSE VILLAGE</t>
  </si>
  <si>
    <t>PERSONAL CASH ADVANCES, FICA, AND WITHHOLDING TAX.</t>
  </si>
  <si>
    <t>C-500-21183-441757</t>
  </si>
  <si>
    <t>MINIMUM OF 12 MONTHS EXPERIENCE AS GENERAL MAINTENANCE, KNOWLEDGEABLE IN ALL MAINTENANCE WORK, INCLUDING ELECTRICAL AND OTHER DRAFTING
WORKS, NO CRIMINAL RECORDS - ALL APPLICANTS WILL BE CHECKED REGARDLESS OF NATIONALITY, STATUS GENDER OR AGE</t>
  </si>
  <si>
    <t>C-500-21181-434904</t>
  </si>
  <si>
    <t>C-500-21145-340629</t>
  </si>
  <si>
    <t>PACIFIC PALM CORPORATION CO., LTD.</t>
  </si>
  <si>
    <t>PACIFIC PALM RESORT</t>
  </si>
  <si>
    <t>P.O. BOX 7929 SVRB</t>
  </si>
  <si>
    <t>JIN  KOO</t>
  </si>
  <si>
    <t>P-500-21069-133879</t>
  </si>
  <si>
    <t>Employment certification for at least 2 years work experience .</t>
  </si>
  <si>
    <t>OLARTE</t>
  </si>
  <si>
    <t>Hudkins</t>
  </si>
  <si>
    <t>Brent</t>
  </si>
  <si>
    <t>Tun Herman Pan Road</t>
  </si>
  <si>
    <t>C-500-21221-509050</t>
  </si>
  <si>
    <t>C-500-21237-543433</t>
  </si>
  <si>
    <t>P-500-21203-477043</t>
  </si>
  <si>
    <t>Must know the work and the duties and responsibilities of a Maintenance and Repair Workes, General</t>
  </si>
  <si>
    <t>C-500-21221-509055</t>
  </si>
  <si>
    <t>C-500-21207-482267</t>
  </si>
  <si>
    <t>Be able and willing to work in flexible shifts, days, evening, night, weekend and holidays</t>
  </si>
  <si>
    <t>C-500-21201-473942</t>
  </si>
  <si>
    <t>Pacific Basin Insurance Company</t>
  </si>
  <si>
    <t>P-500-21166-397265</t>
  </si>
  <si>
    <t>Can operate computers programmed with accounting software to record, store, and analyze information.  Comply with federal, state, and company policies, procedures, and regulations. Knowledge of principles and processes for providing customer and personal services.  Knowledge of economic and accounting principles and practices, the financial markets, banking and the analysis and reporting of financial data.  Work related experience in an insurance carrier is a plus factor.</t>
  </si>
  <si>
    <t>C-500-21195-460599</t>
  </si>
  <si>
    <t>P-500-21157-372727</t>
  </si>
  <si>
    <t>C-500-21208-484732</t>
  </si>
  <si>
    <t>P&amp;P ELEVATOR CO.</t>
  </si>
  <si>
    <t>Lot#1826-2 Chalan Laulau Village</t>
  </si>
  <si>
    <t>PMB 422 PO Box 10000</t>
  </si>
  <si>
    <t>CHUL</t>
  </si>
  <si>
    <t>Lot# 1826-2 Chalan Laulau Village</t>
  </si>
  <si>
    <t>pnpelevator@gmail.com</t>
  </si>
  <si>
    <t>P-500-21180-431147</t>
  </si>
  <si>
    <t>Must be able to perform repairs and maintenance job duties. Must have knowledge in pipe fitting, electrical works, carpentry and welding. Can operate and maintain hand tools and power tools.</t>
  </si>
  <si>
    <t>C-500-20196-712230</t>
  </si>
  <si>
    <t>(670) 234-1367</t>
  </si>
  <si>
    <t>saipanexpressprinting@yahoo.com</t>
  </si>
  <si>
    <t>C-500-20189-698334</t>
  </si>
  <si>
    <t>SAIPAN DIVING WORLD INC.</t>
  </si>
  <si>
    <t>PMB 308 BOX 1003</t>
  </si>
  <si>
    <t>PIERRE</t>
  </si>
  <si>
    <t>junjie_5588@yahoo.co.jp</t>
  </si>
  <si>
    <t>Instructional Coordinators</t>
  </si>
  <si>
    <t>P-500-20151-613937</t>
  </si>
  <si>
    <t>COURSE DIRECTOR (Self Enrichment Teacher)</t>
  </si>
  <si>
    <t>AS PERDIDO ROAD (BESIDE CORNER STONE CHURCH)</t>
  </si>
  <si>
    <t>LOT#317-4-2-1</t>
  </si>
  <si>
    <t>C-500-20206-733309</t>
  </si>
  <si>
    <t>P-500-20143-594654</t>
  </si>
  <si>
    <t xml:space="preserve">Skilled in resolving customer complaints and problems. Has knowledge of selling and ordering electronic products and parts and Indian spices. Skilled in analyzing reports to determine profits of sales of electronics and Indian spices. </t>
  </si>
  <si>
    <t>C-500-20246-801212</t>
  </si>
  <si>
    <t>MARGARITA L GOMES</t>
  </si>
  <si>
    <t>PO BOX 502469</t>
  </si>
  <si>
    <t>LITUMAR</t>
  </si>
  <si>
    <t>MARGARITALGOMES01@GMAIL.COM</t>
  </si>
  <si>
    <t>P-500-20195-709326</t>
  </si>
  <si>
    <t>GROUND MAINTAINANCE WORKER</t>
  </si>
  <si>
    <t xml:space="preserve">KNOWLEDGEABLE IN USING BUSHCUTTING EQUIPMENT AND OTHER GROUND MAINTENANCE TOOLS. MUST HAVE THE ABILITY TO STAND FOR LONG HOURS OUTDOORS. MUST HAVE NO CRIMINAL RECORDS. ALL APPLICANTS WILL UNDERGO BACKGROUND CHECKING REGARDLESS OF NATIONALITY. FLEXIBLE AND CAN WORK ON CALL OR ON WEEKENDS. </t>
  </si>
  <si>
    <t>MARGARITA ST. CHALAN KANOA</t>
  </si>
  <si>
    <t>margaritalgomes01@gmail.com</t>
  </si>
  <si>
    <t>Margarita L Homes dba USB Ground Maintenance</t>
  </si>
  <si>
    <t>C-500-20307-895580</t>
  </si>
  <si>
    <t>P-500-20276-854940</t>
  </si>
  <si>
    <t>Sinapalo Safeway Building</t>
  </si>
  <si>
    <t>CNMI WITHHOLDING TAXES AND FEDERAL TAXES (IF APPLICABLE)</t>
  </si>
  <si>
    <t>C-500-20238-785514</t>
  </si>
  <si>
    <t>ALAIHAI AVE GARAPAN DISTRICT</t>
  </si>
  <si>
    <t>P-500-20126-541252</t>
  </si>
  <si>
    <t>WORK SCHEDULES AS FOLLOWS: 
10:00 AM TO 1:00 PM,  
5:00 PM TO 9:00 PM.  7 HOURS A DAY.
MONDAY THROUGH FRIDAY, 35 HOURS PER WEEK.</t>
  </si>
  <si>
    <t>Biweekly salary $17.63 x70 hours=$1234.10(FLSA exempt)</t>
  </si>
  <si>
    <t>Deduct all local and federal taxes(e.g.FICA)</t>
  </si>
  <si>
    <t>C-500-20272-847121</t>
  </si>
  <si>
    <t>all applicsble cnmi and federal tax deductions</t>
  </si>
  <si>
    <t>wu jin american ent inc</t>
  </si>
  <si>
    <t>C-500-20203-725586</t>
  </si>
  <si>
    <t>MEJOS</t>
  </si>
  <si>
    <t>DOMINADOR</t>
  </si>
  <si>
    <t>P-500-20127-545016</t>
  </si>
  <si>
    <t>*Must have twenty four (24) months work experience as a Heavy Equipment Mechanic.
*Knowledge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*Knowledge of materials, methods, and the tools involved in the construction or repair of houses, buildings, or other structures such as highways and roads. 
*Can work independently without supervision.</t>
  </si>
  <si>
    <t>C-500-20224-761273</t>
  </si>
  <si>
    <t>Ma Rosario</t>
  </si>
  <si>
    <t>QUARTER MASTER ROAD</t>
  </si>
  <si>
    <t>P-500-20114-510893</t>
  </si>
  <si>
    <t>BOOKKEEPING. ACCOUNTING, AND AUDITING CLERKS</t>
  </si>
  <si>
    <t xml:space="preserve">REQUIREMENTS:
-FAMILARITY WITH QUICKBOOKS AND PEACHTREE ACCOUNTING SYSTEM.
-FAMILIARITY WITH MICROSOFT EXCEL AND WORD.
-MUST HAVE GOOD UNDERSTANDING OF WRITTEN SENTENCES IN ENGLISH.
-MUST PAY CAREFUL ATTENTION TO DETAILS.
SKILLS REQUIRED:
MATHEMATICS - USING MATHEMATICS TO SOLVE PROBLEMS.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READING COMPREHENSIONS  UNDERSTANDING WRITTEN SENTENCES AND PARAGRAPHS IN WORK RELATED DOCUMENTS.
SPEAKING  TALKING TO OTHERS TO CONVEY INFORMATION EFFECTIVELY.
</t>
  </si>
  <si>
    <t>C-500-20225-763961</t>
  </si>
  <si>
    <t>P.O. Box 503698</t>
  </si>
  <si>
    <t>P-500-20177-679044</t>
  </si>
  <si>
    <t>BOOK KEEPING</t>
  </si>
  <si>
    <t xml:space="preserve">Must have a knowledge and experience in using Microsoft office tools, accounting software such as QuickBooks, knowledge on CNMI Tax regulation and computation is advantage. Work certificate is required for all applicants (US and CW-1) and must be related to Accounting or Bookkeeping. </t>
  </si>
  <si>
    <t xml:space="preserve">Deductions from pay are Goverment taxes, with holding tax Ch2,IRS,SSS &amp; Medicare, Utility Charges such as Water and Electricity consumption. Housing is offered to all workers and amongst applicants. </t>
  </si>
  <si>
    <t>C-500-20258-822381</t>
  </si>
  <si>
    <t>RAINBOW APARTMENT</t>
  </si>
  <si>
    <t>P-500-20185-694504</t>
  </si>
  <si>
    <t xml:space="preserve"> 6 MONTHS WORKING EXPERIENCE as General Maintenance, KNOWLEDGEABLE IN ALL MAINTENANCE WORK INCLUDING ELECTRICAL &amp; OTHER DRAFTING WORKS. HONEST AND
HARDWORKING. ABLE TO WORK IN A FLEXIBLE SCHEDULE.</t>
  </si>
  <si>
    <t>GULAO RAI</t>
  </si>
  <si>
    <t>C-500-20238-785411</t>
  </si>
  <si>
    <t>P-500-20176-678622</t>
  </si>
  <si>
    <t>Applicant should have good communication skills (can speak English), must be knowledgeable with micro soft office and AUTO CAD.</t>
  </si>
  <si>
    <t>Middle Road Garapan</t>
  </si>
  <si>
    <t>Chapter 2 (Local Tax) and FICA (Federal Tax)</t>
  </si>
  <si>
    <t>C-500-20243-795158</t>
  </si>
  <si>
    <t>Q J CO., LTD</t>
  </si>
  <si>
    <t>TOUR &amp; TRAVEL AGENCY</t>
  </si>
  <si>
    <t>PMB 1136 P.O. BOX 10003</t>
  </si>
  <si>
    <t>BO</t>
  </si>
  <si>
    <t>saipanqj670@gmail.com</t>
  </si>
  <si>
    <t>P-500-20121-530681</t>
  </si>
  <si>
    <t>*Must have at least twenty four (24) months work experience as a Tour Guide.
*Knowledge of principles and processes for providing customer and personal services. 
*Knowledge of the structure and content of the English language including the meaning and spelling of words.
*Knowledge of historical events and their causes, indicators, and effects on civilizations and cultures.
*Knowledge of business and management principles involved in strategic planning.
*Can operate all kinds of office machines.</t>
  </si>
  <si>
    <t>C-500-20219-753954</t>
  </si>
  <si>
    <t>Capital Saipan Corporation</t>
  </si>
  <si>
    <t>BEST MARKET</t>
  </si>
  <si>
    <t>PO BOX 504187</t>
  </si>
  <si>
    <t>WILLIAMS</t>
  </si>
  <si>
    <t>FENGYI</t>
  </si>
  <si>
    <t>PO Box 504187 CK</t>
  </si>
  <si>
    <t>capitalsaipan.bestmarket@gmail.com</t>
  </si>
  <si>
    <t>P-500-20148-603044</t>
  </si>
  <si>
    <t>Provide inspired leadership for the organization.
Make important policy, planning, and strategy decisions.
Develop, implement and review operational policies and procedures. Assist HR with recruiting when necessary.
Help promote a company culture that encourages top performance and high morale. Oversee budgeting, report
ing , planning, and auditing.
Work with senior stakeholders.
Ensure all legal and regulatory documents are
filed and monitor compliance with laws and regulations. Work with the board of directors to determine valu
es and mission, and plan for short and long-term goals.
Identify and address problems and opportunities for
the company.
Build alliances and partnerships with other organizations. Support worker communication with t
he management team.
Do overall managing both revenues and cost elements of company's income statement. Performs other related
duties.</t>
  </si>
  <si>
    <t>Best Market Building</t>
  </si>
  <si>
    <t>All applicable CNMI and federal tax deduction</t>
  </si>
  <si>
    <t>CAPITAL SAIPAN CORPORATION</t>
  </si>
  <si>
    <t>Capitalsaipan.bestmarket@gmail.com</t>
  </si>
  <si>
    <t>C-500-20228-771060</t>
  </si>
  <si>
    <t>P-500-20196-712115</t>
  </si>
  <si>
    <t>Construction Carpenter</t>
  </si>
  <si>
    <t xml:space="preserve">High school diploma / GED. One (1) year on-the-job experience as an Carpenter is a minimum requirement for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</si>
  <si>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C-500-20319-912814</t>
  </si>
  <si>
    <t>Marianas Repairs Co. Inc.,</t>
  </si>
  <si>
    <t>P.O. Box 502690</t>
  </si>
  <si>
    <t>Gvan</t>
  </si>
  <si>
    <t>Natalia</t>
  </si>
  <si>
    <t>Mankhoevna</t>
  </si>
  <si>
    <t>PO Box 502690</t>
  </si>
  <si>
    <t>hochalo13@hotmail.com</t>
  </si>
  <si>
    <t>P-500-20284-875353</t>
  </si>
  <si>
    <t>Heavy Equipment Mechanics</t>
  </si>
  <si>
    <t xml:space="preserve">Proven work experience as a Diesel or Heavy Equipment Mechanic.
Understanding of computer testing technologies.
Ability to lift heavy machinery.
Extensive knowledge of diesel engines and construction equipment.
Ability to work after-hours if required.
Good communication skills.
</t>
  </si>
  <si>
    <t>C-500-20226-766601</t>
  </si>
  <si>
    <t>P-500-20190-700981</t>
  </si>
  <si>
    <t>BARISTAS</t>
  </si>
  <si>
    <t>C-500-20302-889896</t>
  </si>
  <si>
    <t>NJCM LOGISTICS, LLC</t>
  </si>
  <si>
    <t>S-103 TOWER PALACE  MIDDLE ROAD</t>
  </si>
  <si>
    <t>Tile and Marble Setters</t>
  </si>
  <si>
    <t>P-500-20258-819996</t>
  </si>
  <si>
    <t>PLASTERERS &amp; STUCCO MASONS</t>
  </si>
  <si>
    <t>KNOWLEDGE IN MASON OR FINISHING CONCRETE FLOORS, WALLS OR SIDEWALKS CURB</t>
  </si>
  <si>
    <t>C-500-20185-694019</t>
  </si>
  <si>
    <t>United Equipment Rental Company Corp.</t>
  </si>
  <si>
    <t>PUETTO STREET,  PUERTO RICO</t>
  </si>
  <si>
    <t>P-500-20148-602976</t>
  </si>
  <si>
    <t>*Auto Cars Body Repairer Certificate
*Employment Certificate -Previous</t>
  </si>
  <si>
    <t xml:space="preserve">PUETTO STREET, PUERTO RICO </t>
  </si>
  <si>
    <t>C-500-20324-919083</t>
  </si>
  <si>
    <t>HORIZONS INC.</t>
  </si>
  <si>
    <t>CHALAN PALE ARNOLD</t>
  </si>
  <si>
    <t>P.O.  BOX 502399 CK, SAIPAN</t>
  </si>
  <si>
    <t>TIU</t>
  </si>
  <si>
    <t>P.O. BOX 502399 CK, SAIPAN</t>
  </si>
  <si>
    <t>horizons87.hrd@gmail.com</t>
  </si>
  <si>
    <t>P-500-20276-855138</t>
  </si>
  <si>
    <t>SALESPERSON-RETAIL</t>
  </si>
  <si>
    <t>MUST BE HIGH SCHOOL GRADUATE OR IT'S EQUIVALENT. MUST BE VERSED IN MICROSOFT OFFICE APPLICATIONS. MUST HAVE PRIOR KNOWLEDGE ON PRODUCT ESTIMATING AND QUOTING OF PRICES SUCH AS FOOD AND NON FOOD ITEMS AND OFFICE SUPPLIES, CREDIT OR CONTRACT TERMS AND WARRANTIES. MUST BE ABLE TO MONITOR MARKET CONDITIONS, PRODUCT INNOVATIONS AND COMPETITOR'S PRODUCTS, PRICES AND SALES. MUST KNOW HOW TO PLAN, ASSEMBLE AND DISPLAY PRODUCTS OR MAKE RECOMMENDATIONS REGARDING PROMOTIONAL DISPLAYS AND ADVERTISING.</t>
  </si>
  <si>
    <t>horizons-inc-spn.com</t>
  </si>
  <si>
    <t>C-500-20246-800469</t>
  </si>
  <si>
    <t>PERRY INTERNATIONAL CORPORATION</t>
  </si>
  <si>
    <t>O2 SPA</t>
  </si>
  <si>
    <t>GUOXIAN</t>
  </si>
  <si>
    <t>perryinternational@yahoo.com</t>
  </si>
  <si>
    <t>P-500-20209-735707</t>
  </si>
  <si>
    <t>C-500-20214-747091</t>
  </si>
  <si>
    <t>MJ KITCHENETTE &amp; CATERING</t>
  </si>
  <si>
    <t>P.O BOX 500576</t>
  </si>
  <si>
    <t xml:space="preserve"> GALANG</t>
  </si>
  <si>
    <t>P-500-20184-691560</t>
  </si>
  <si>
    <t>PREFERENCE: Willing to accept flexible working schedule at 3:00 am to 7:00 pm daily. Title Job Zone Two: Some Preparation Needed Education. These occupations usually require a high school diploma.Some previous work-related skill, knowledge, or experience is usually needed. Employees in these occupations need anywhere from a few months to one year of working with experienced employees. A recognized apprenticeship program may be associated with these occupations.These occupations often involve using your knowledge and skills to help others.</t>
  </si>
  <si>
    <t>MJ Kitchenette &amp; Catering, LLC  Bldg., Koppa De Uru Street</t>
  </si>
  <si>
    <t>mjkithcnette.llc@gmail.com</t>
  </si>
  <si>
    <t>C-500-20227-769085</t>
  </si>
  <si>
    <t>P-500-20107-491595</t>
  </si>
  <si>
    <t>COMBINED FOOD PREPARATION &amp; SERVING WORKERS</t>
  </si>
  <si>
    <t>Actively looks ways to help people.Cooperative.Can handle complaints and accepts suggestions,Can work well with others.Can assess the value and quality of food to serve or give to the customers.</t>
  </si>
  <si>
    <t>C-500-20220-756356</t>
  </si>
  <si>
    <t>PO BOX 505738</t>
  </si>
  <si>
    <t>P-500-20101-476144</t>
  </si>
  <si>
    <t>6 MONTHS RELATED WORKING EXPERIENCE. KNOWLEDGEABLE IN ALL MAINTENANCE WORK INCLUDING ELECTRICAL AN
D OTHER DRAFTING WORKS. CAN USE EQUIPMENT IN LOADING UNLOADING STOCKS INVENTORIES. NO CRIMINAL RECORDS - BACKGROUND CHECK WILL BE APPLIED
TO ALL NATIONALITIES. . HONEST
AND HARDWORKING. ABLE TO WORK IN A FLEXIBLE SCHEDULE</t>
  </si>
  <si>
    <t>MIngyang Supermarket Building San Vicente</t>
  </si>
  <si>
    <t>All applicable CNMi and federal tax deductions</t>
  </si>
  <si>
    <t>C-500-20309-899609</t>
  </si>
  <si>
    <t>C-500-20316-907811</t>
  </si>
  <si>
    <t>6 months experiences as dressmaker/seamstress</t>
  </si>
  <si>
    <t>C-500-20265-835148</t>
  </si>
  <si>
    <t>C-500-20223-758909</t>
  </si>
  <si>
    <t>P-500-20129-553518</t>
  </si>
  <si>
    <t>Graduate of Bachelors Degree in Accounting with at least 4 years of experience. Experience in the shipping industry. PC proficient and excellent knowledge of Microsoft Excel, Word/Kronos Time keeper system and MAS90 Accounting software. Good command of oral and written communication skills. Familiar in CNMI/IRS tax preparation. Has good moral character and a passion for work. REQUIRED DIPLOMA AND TRANSCRIPT OF RECORD</t>
  </si>
  <si>
    <t>SAIPAN NOTHERN MARIA</t>
  </si>
  <si>
    <t>Employees share on 401k and health insurance premium</t>
  </si>
  <si>
    <t>C-500-20240-790149</t>
  </si>
  <si>
    <t>SAGITARIUS CORPORATION</t>
  </si>
  <si>
    <t>SAGITARIUS SECURITY SERVICES</t>
  </si>
  <si>
    <t>P.O. BOX 8152 SVRB</t>
  </si>
  <si>
    <t>SISON</t>
  </si>
  <si>
    <t>NILDA</t>
  </si>
  <si>
    <t>OLIVAR</t>
  </si>
  <si>
    <t>P O BOX 8152 SVRB</t>
  </si>
  <si>
    <t>P-500-20209-735694</t>
  </si>
  <si>
    <t>1 year of work experience as security guard. Must have a good moral character. Must pass in drug test, required criminal background check and police clearance upon hiring, will be applied to both US citizen and CW-1 workers.</t>
  </si>
  <si>
    <t>P. O. BOX 8152 SVRB</t>
  </si>
  <si>
    <t>C-500-20309-897598</t>
  </si>
  <si>
    <t>Gualo Rai Court Apartment, Inc.</t>
  </si>
  <si>
    <t>Unit 203, 2nd Flr. Gualo Rai Center Bldg 1</t>
  </si>
  <si>
    <t>Cecilia</t>
  </si>
  <si>
    <t>Palacios</t>
  </si>
  <si>
    <t>Unit 203 2nd Flr Gualo Rai Center Bldg. 1</t>
  </si>
  <si>
    <t>grcapartment2015@gmail.com</t>
  </si>
  <si>
    <t>P-500-20275-852875</t>
  </si>
  <si>
    <t>Must have a degree in Bachelor of Science in Business Administration, Major in Accounting, CPA equivalent ,  well knowledgeable with the generally accepted accounting principles, prepare and analyze company's financial statements and tax returns.  Must be familiar with Peachtree Accounting Software, and must be computer literate such as Microsoft Office, Excel, Word, sending/receiving emails, scanning, downloading and uploading files.</t>
  </si>
  <si>
    <t>Unit 203, 2nd Flr. Gualo Rai Center Bldg. 1, Gualo Rai</t>
  </si>
  <si>
    <t>Withholding tax and SS/Medicare tax</t>
  </si>
  <si>
    <t>C-500-20254-814212</t>
  </si>
  <si>
    <t>Overtime rate applies in excess of 40 hours per week</t>
  </si>
  <si>
    <t>CNMI Withholding Tax, Federal withholding Tax, Social Security and Medicare Contributions.  Employer will assist workers in securing board and lodging at workers expense.  This offer is optional.  Workers may look for their own place.</t>
  </si>
  <si>
    <t>C-500-20297-886302</t>
  </si>
  <si>
    <t>JIN YONG AMERICANA, INC.</t>
  </si>
  <si>
    <t>P.O. BOX 504773 CHALAN KANOA</t>
  </si>
  <si>
    <t>PO BOX 504773</t>
  </si>
  <si>
    <t>P-500-20251-808057</t>
  </si>
  <si>
    <t>C-500-20258-820021</t>
  </si>
  <si>
    <t xml:space="preserve">Gonzalo V. Pangelinan, Jr. </t>
  </si>
  <si>
    <t>Pacific Air-Conditioning &amp; Refrigeration</t>
  </si>
  <si>
    <t>P.O. Box 500709</t>
  </si>
  <si>
    <t>Gonzalo</t>
  </si>
  <si>
    <t>Villagomez</t>
  </si>
  <si>
    <t>General m</t>
  </si>
  <si>
    <t>P. O. Box 500709</t>
  </si>
  <si>
    <t>spnpacair@gmail.com</t>
  </si>
  <si>
    <t>P-500-20143-594457</t>
  </si>
  <si>
    <t>A/C Technician</t>
  </si>
  <si>
    <t>A/C Repair and Installation Certification</t>
  </si>
  <si>
    <t>All applicable state and federal deductions.</t>
  </si>
  <si>
    <t>C-500-20324-919196</t>
  </si>
  <si>
    <t>At least six (6) months continuous experience caring for children in an institutional setting such as nursery schools, private schools, preschools and similar institutions. Must have no criminal history and be able to provide current police clearance, will be applied equally to U.S. citizen workers and CW-1 workers. Must be able to obtain licenses, certificates and permits that are required under CNMI law such as CPR training and certification, must have a reliable transportation from/to home to/from work site. Under CNMI law including Child Care Licensing regulations and requirements a Childcare Worker must meet one of the following pre-employment qualifications: (1) High school vocational childcare training course; OR (2) Orientation training course in the DCCA Center. Fluent knowledge (speaking and writing) of the English language is required. Fluent knowledge (speaking and writing) of any second language(s) is acceptable because second language learning is part of the school's curriculum. Fluency in speaking and writing in Mandarin language is preferable, but not required.</t>
  </si>
  <si>
    <t>The only deductions from pay will be those required under applicable law such as Social Security, Medicare, and CNMI tax(es) and other tax laws.</t>
  </si>
  <si>
    <t>C-500-20308-897529</t>
  </si>
  <si>
    <t>C-500-20318-911259</t>
  </si>
  <si>
    <t>PACIFIC ENGINEERING GROUP &amp; SERVICES (PEGS) LLC</t>
  </si>
  <si>
    <t>PEGS LLC</t>
  </si>
  <si>
    <t>P O BOX 502713</t>
  </si>
  <si>
    <t>2ND FLOOR TUN KIKU BUILDING GARAPAN</t>
  </si>
  <si>
    <t>gcastro@pegsmp.com</t>
  </si>
  <si>
    <t>P-500-20261-828665</t>
  </si>
  <si>
    <t>Self motivation, integrity ability to reflect on ones own work as well as the wider consequences of financial decision, business acumen and interest organisational skills and ability to manage deadlines team working ability, communication and interpersonal skills analytical ability a methodical approach and problem-solving skills high level of numeracy.24 Months of experience and must be a Bachelor Degree.</t>
  </si>
  <si>
    <t>C-500-20342-939552</t>
  </si>
  <si>
    <t>C-500-20318-911272</t>
  </si>
  <si>
    <t>Q</t>
  </si>
  <si>
    <t>C-500-20318-912729</t>
  </si>
  <si>
    <t>MOTION AUTOMOTIVE REPAIR CENTER,INC.</t>
  </si>
  <si>
    <t>P-500-20275-852885</t>
  </si>
  <si>
    <t>MUST HAVE AT LEAST ONE (1) YEAR WORKING EXPERIENCE. MUST BE PHYSICALLY FIT, DETAIL ORIENTED AND ORGANIZED. MUST HAVE KNOWLEDGE IN USING VARIOUS TOOLS &amp; EQUIPMENT THAT ARE COMMONLY USED BY GENERAL MAINTENANCE. MUST BE ABLE TO WORK INDEPENDENTLY.</t>
  </si>
  <si>
    <t>C-500-20338-935889</t>
  </si>
  <si>
    <t>C-500-20342-939546</t>
  </si>
  <si>
    <t>NURSING ASSISTANT CERTIFICATE OR EQUIVALENT NURSING TRAINING</t>
  </si>
  <si>
    <t>C-500-20343-941023</t>
  </si>
  <si>
    <t>CHALAN PALE ARNOLD  GARAPAN VILLAGE</t>
  </si>
  <si>
    <t>P-500-20294-882700</t>
  </si>
  <si>
    <t xml:space="preserve">BUTCHER </t>
  </si>
  <si>
    <t>Good communications skills.</t>
  </si>
  <si>
    <t>CNMI TAX,  FICA TAX</t>
  </si>
  <si>
    <t>C-500-20325-921248</t>
  </si>
  <si>
    <t>C-500-21013-009955</t>
  </si>
  <si>
    <t>Joseph C Reyes</t>
  </si>
  <si>
    <t>P-500-20337-933671</t>
  </si>
  <si>
    <t>Short-term on-the-job training.</t>
  </si>
  <si>
    <t>C-500-20366-985737</t>
  </si>
  <si>
    <t>Joeten Superstore</t>
  </si>
  <si>
    <t>Roong Lane, Oleai P O Box 500137</t>
  </si>
  <si>
    <t>P-500-20314-905532</t>
  </si>
  <si>
    <t>Cake Decorator</t>
  </si>
  <si>
    <t>High School Diploma or equivalent.
Must have 12-months experience in commercial baking and operating a commercial mixer, commercial dough roller and commercial gas oven.
Strong communication, time and resource management, and planning skills.
Attention to detail, especially when performing quality inspections on ingredients and products. 
Basic math and computer skills.
Willingness to work independently or with other team members to solve problems, plan schedules, fulfill orders, and create amazing baked goods. 
Flexibility to work around customer demands, including early morning, night, weekend and holiday availability. 
Ability to work in hot, hectic environment, stand, walk, bend, use hands and appliances, and lift heavy items for extended periods. 
Must be able to work on weekends and holidays on short notice.</t>
  </si>
  <si>
    <t>Joeten Development, Inc</t>
  </si>
  <si>
    <t>C-500-21046-076720</t>
  </si>
  <si>
    <t>P-500-21007-999338</t>
  </si>
  <si>
    <t>Fast Food Worker</t>
  </si>
  <si>
    <t xml:space="preserve">Must have a High School/GED diploma or equivalent. Qualified applicants must able to perform duties which combine preparing and serving food and nonalcoholic beverages. Communicate with customers regarding orders, comments, and complaints. Maintain sanitation at all times. 
</t>
  </si>
  <si>
    <t>C-500-20347-955556</t>
  </si>
  <si>
    <t>P-500-20280-859267</t>
  </si>
  <si>
    <t xml:space="preserve">Proficient in MS Office application such as MS Word, MS Excel, MS Publisher and must be able to learn and use companys existing ERP software system.  Knowledge of office and school products.  Knowledge of principles and processes for providing customer and personal services.  Knowledge of business and management principles involved in strategic planning, resource allocation, human resources management, leadership techniques, production methods and coordination of people and resources.
Knowledge of principles and methods for showing, promoting and selling products or services.   Knowledge of marketing strategy and tactics, product demonstration, sales techniques and sales control systems.  Ability to communicate with others to convey information effectively.  Ability to use logic and reasoning to identify the strengths and weaknesses of alternative solutions, conclusions and approaches to problems. Ability to work a flexible schedule that meets the needs of the business including events, holidays, weekends and overtime.  Excellent organizational, time management, prioritization and multitasking skills.  Demonstrated ability to lead by example and to give clear directions and set expectations for staff.
</t>
  </si>
  <si>
    <t>C-500-21095-195803</t>
  </si>
  <si>
    <t>C-500-21054-093993</t>
  </si>
  <si>
    <t>TUU GROUP, LLC</t>
  </si>
  <si>
    <t>Garapan Village, PMB 404 Box 10000</t>
  </si>
  <si>
    <t>TRAM</t>
  </si>
  <si>
    <t>MINH</t>
  </si>
  <si>
    <t>MEMBER - MANAGER</t>
  </si>
  <si>
    <t>tuugroupllc@gmail.com</t>
  </si>
  <si>
    <t>P-500-20338-936047</t>
  </si>
  <si>
    <t>Building Maintenance Repairer General</t>
  </si>
  <si>
    <t>24 MONTHS OF EXPERIENCE IS REQUIRED IN THIS POSITION. DEMONSTRATE SKILLS WITH ELECTRICAL WORK, PLUMBING, CONCRETE, CARPENTRY, MACHINE MAINTENANCE AND REPAIR. PROFICIENT TROUBLESHOOTING AND DIAGNOSTIC SKILLS. TECHNICAL KNOWLEDGE OF ELECTRICAL REPAIR, PLUMBING, ALONG WITH KNOWLEDGE OF CARPENTRY AND GENERAL MAINTENANCE. KNOWS AND FOLLOWS SAFETY PROCEDURES AND MAINTAINS A SAFE WORK ENVIRONMENT. TRAINED IN HANDS-ON EQUIPMENT MAINTENANCE. STRONG WORK ETHICS. USES TIME PRODUCTIVELY TO ACCOMPLISH WORK GOALS. HAS A SOLID UNDERSTANDING OF THE JOB AND ITS DUTIES AND RESPONSIBILITIES. UNDERSTANDS TECHNOLOGY AND CAN GRASP CHALLENGING TECHNICAL ISSUES. PAYS ATTENTION TO DETAIL. APPROACHES WORK IN A METICULOUS AND THOROUGH MANNER. MUST BE FLEXIBLE WITH DUTIES AND WORK SCHEDULE. ABILITY TO PASS THE COMPANY'S PRE-HIRE BACKGROUND CHECK REQUIRED WHICH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 REQUIRES THE ABILITY TO OPERATE EQUIPMENT THAT REQUIRES CONTINUAL AND REPETITIVE HAND AND ARM MOTIONS. CAN SPEAK AND UNDERSTAND MANDARIN/TAIWANESE LANGUAGES.</t>
  </si>
  <si>
    <t>C-500-21113-252323</t>
  </si>
  <si>
    <t>C-500-21095-195866</t>
  </si>
  <si>
    <t>SEAFIX, INCORPORATED</t>
  </si>
  <si>
    <t>SANTA REMEDIOS AVENUE</t>
  </si>
  <si>
    <t>JOSH</t>
  </si>
  <si>
    <t>CORPORATE QUALITY ASSURANCE MANAGER AND HR MANAGER-CNMI</t>
  </si>
  <si>
    <t>P.O. Box 5892 CHRB</t>
  </si>
  <si>
    <t>jdandan@ambythsaipan.com</t>
  </si>
  <si>
    <t>P-500-20316-907554</t>
  </si>
  <si>
    <t>CONFINED SPACE ENTRY SAFETY TRAINING
WELDER CERTIFICATION</t>
  </si>
  <si>
    <t>hr@seafix.net</t>
  </si>
  <si>
    <t>www.seafix.net</t>
  </si>
  <si>
    <t>C-500-21097-202637</t>
  </si>
  <si>
    <t>RM 201 LIM'S  BUILDING</t>
  </si>
  <si>
    <t>P-500-21042-070294</t>
  </si>
  <si>
    <t xml:space="preserve"> High School Graduate with 4 years related experience or College graduate 
 4 Years experience in a tour or travel industry,
  Must have computer skill for input of daily sales, handling reservations and corresponding with other agents. 
 Must be able to read, write and speak Korean. 
 Police clearance required will be equally applied to both to US workers and CW-1 Workers. 
 Proof of Previous employment is required will be equally applied to both to US workers and CW-1 Workers. .
</t>
  </si>
  <si>
    <t>RM 201 LIM'S BUILDING , PO BOX 500968</t>
  </si>
  <si>
    <t>C-500-21102-215269</t>
  </si>
  <si>
    <t>P-500-21041-067376</t>
  </si>
  <si>
    <t xml:space="preserve">High School Diploma. One year related work experienced. Must work with guests, patrons, and other employees in a courteous manner. Ability to follow directions and adhere to safety guidelines. Ability to work on varied schedules under diverse conditions. Must be available to work days, nights and weekends, and occasionally, holidays. Must have good personal presentation skills, friendly, polite and helpful. Must be patient and diplomatic when dealing with complaints. Must be flexible and reliable. Must have the stamina to stand in a prolonged period of time.  Ability to hold and carry multiple plates in one serving. Must be willing to work flexible schedules including weekends and holidays.
</t>
  </si>
  <si>
    <t>BEACH ROAD, SAN JOSE</t>
  </si>
  <si>
    <t>C-500-21098-206724</t>
  </si>
  <si>
    <t>P-500-21067-126746</t>
  </si>
  <si>
    <t>Must have computer knowledge, circuit boards, knowledge of machine and tools.  Certificate in OSHA training is preferred but not mandatory.</t>
  </si>
  <si>
    <t>C-500-21126-290952</t>
  </si>
  <si>
    <t>P &amp; W (USA) INC.</t>
  </si>
  <si>
    <t>PMB 339, Box 10001</t>
  </si>
  <si>
    <t>Paseo De Marianas, Garapan</t>
  </si>
  <si>
    <t>Piao</t>
  </si>
  <si>
    <t>Yuhua</t>
  </si>
  <si>
    <t>wendypiao88@gmail.com</t>
  </si>
  <si>
    <t>P-500-21096-199484</t>
  </si>
  <si>
    <t>Must have at least 12 months of work experience as Retail Salespersons. Must have mandarin Chinese or Korean or Japanese language skills. Must pass pre-employment drug test if selected, and need to provide updated criminal record clearance pre-employment. All employment requirements apply equally to both U.S. workers and CW-1 workers.</t>
  </si>
  <si>
    <t>Paseo De Marianas</t>
  </si>
  <si>
    <t>C-500-21125-290332</t>
  </si>
  <si>
    <t>Sea-Lago Inc.</t>
  </si>
  <si>
    <t>Lot 010 D25 Beach Rd.</t>
  </si>
  <si>
    <t>Markos</t>
  </si>
  <si>
    <t>Sarandos</t>
  </si>
  <si>
    <t>Louis</t>
  </si>
  <si>
    <t>boats@pticom.com</t>
  </si>
  <si>
    <t>P-500-21097-202892</t>
  </si>
  <si>
    <t>Must have a minimum of 12 months experience preparing, seasoning and cooking Chinese buffet food onboard dinner cruise boats
Applicants are required to participate in our company's mandatory random drug testing program, for all workers CW-1 and US workers</t>
  </si>
  <si>
    <t>Lot 010 D25 Beach Rd. (Onboard Dinner Cruise boat)</t>
  </si>
  <si>
    <t>C-500-21096-202498</t>
  </si>
  <si>
    <t>D.K.K. INC.</t>
  </si>
  <si>
    <t>DKK CONSTRUCTION, POKER ROOM, MANPOWER</t>
  </si>
  <si>
    <t>PMB 214 BOX 10005</t>
  </si>
  <si>
    <t>P-500-21025-030197</t>
  </si>
  <si>
    <t>BUILDING MAINTENANCE &amp; REPAIRER</t>
  </si>
  <si>
    <t>High school diploma with a minimum of  2-years proven work experience in the position. Must have a specific understanding of electrical, carpentry, plumbing, hydraulic, and other maintenance systems. Possess knowledge of general building maintenance processes and methods. Working knowledge of construction tools, common appliances, and electrical devices. Willing to work on flexible hours including holidays and weekends. Can work under less supervision, and must be able to meet deadlines. Must be physically fit to handle all kinds of strenuous works. All applicants must be able to secure CNMI drivers license.</t>
  </si>
  <si>
    <t>SAIPANWINNERS5@GMAIL.COM</t>
  </si>
  <si>
    <t xml:space="preserve">EMERLINDA </t>
  </si>
  <si>
    <t>C-500-21150-356069</t>
  </si>
  <si>
    <t>hanamitsuhotel@gmail.com</t>
  </si>
  <si>
    <t>C-500-21136-317068</t>
  </si>
  <si>
    <t>Asia Charcoal</t>
  </si>
  <si>
    <t>Furnace, Kiln, Oven, Drier, and Kettle Operators and Tenders</t>
  </si>
  <si>
    <t>P-500-21098-206735</t>
  </si>
  <si>
    <t>Charcoal Maker</t>
  </si>
  <si>
    <t>Must pass (Pre-employment) charcoal burner handling test if selected, must have at least  1 month of training and 12 months of prior experience as charcoal maker. All employment requirements apply equally to both U.S. workers and CW-1 workers.</t>
  </si>
  <si>
    <t>Silo St. Tanapag Village</t>
  </si>
  <si>
    <t>C-500-21134-313532</t>
  </si>
  <si>
    <t>A.C.C.S. CORPORATION</t>
  </si>
  <si>
    <t>CARTOWN</t>
  </si>
  <si>
    <t>P.O. BOX 504375</t>
  </si>
  <si>
    <t>P.O. Box 504375</t>
  </si>
  <si>
    <t>accscartown@gmail.com</t>
  </si>
  <si>
    <t>P-500-21099-210714</t>
  </si>
  <si>
    <t>AUTOMOTIVE MECHANIC</t>
  </si>
  <si>
    <t>THE SUCCESSFUL APPLICANTS MUST HAVE: FORMAL TRAINING ON AUTOMOTIVE REPAIR; MUST BE ABLE TO READ ELECTRICAL WIRING DIAGRAM. MINIMUM OF TWO YEARS EXPERIENCE IN AUTOMOTIVE INDUSTRY; MUST BE PUNCTUAL, HAVE INTERPERSONAL SKILLS AND GOOD COMMUNICATION SKILLS; MUST BE ABLE TO MEET
PHYSICAL DEMANDS SUCH AS ABILITY TO STAND FOR LONG PERIODS OF TIME, MUST BE ABLE TO LIFT AT LEAST 50 LBS, MUST BE ABLE TO CLIMB, BEND, STOOP AND
REACH; AND MUST BE ABLE TO WORK UNDER EXTREME PRESSURE IN A FAST-PACED WORKING ENVIRONMENT</t>
  </si>
  <si>
    <t xml:space="preserve">ASUSENA AVENUE GARAPAN </t>
  </si>
  <si>
    <t>C-500-21100-214350</t>
  </si>
  <si>
    <t>HAIRDRESSERRS, HAIRSTYLISTS, AND COSMETOLOGISTS</t>
  </si>
  <si>
    <t>Must have knowledge of principles and processes for providing customer and personal services including customer needs assessment, meeting quality standards for services, and evaluation of customer satisfaction. Must be creative and neat.</t>
  </si>
  <si>
    <t>C-500-21068-130561</t>
  </si>
  <si>
    <t>Meridian Land Surveying, LLC</t>
  </si>
  <si>
    <t>Unit 203, 2nd Flr., Gualo Rai Center Bldg. 1</t>
  </si>
  <si>
    <t>mlsllc.spn@gmail.com</t>
  </si>
  <si>
    <t>Surveying and Mapping Technicians</t>
  </si>
  <si>
    <t>P-500-20346-952371</t>
  </si>
  <si>
    <t>Surveying and Mapping Technician</t>
  </si>
  <si>
    <t>Associate's Degree in Civil/Geodetic Engineering. Must be able to operate surveying equipment such as Total Station, Digital Level, Global Positioning System (GPS), data collector, scientific calculator, prism, theodolites.  Must be computer literate and be familiar with the AutoCadd Software.</t>
  </si>
  <si>
    <t>Overtime exempt</t>
  </si>
  <si>
    <t>C-500-21095-195777</t>
  </si>
  <si>
    <t>P-500-21020-022008</t>
  </si>
  <si>
    <t>Must be knowledgeable in scuba diving operations and sites in Saipan and other major islands of the Commonwealth of the Northern Mariana Islands (mainly Tinian and Rota). Basic skills and knowledge in using computers for administrative and retail duties. Must be able to speak, read and write Japanese in order to communicate with Japanese vendors and customers, and with Japanese corporate officer(s) and subordinates for full understanding of the statements that need to be delivered.</t>
  </si>
  <si>
    <t>http://marianaslabor.net</t>
  </si>
  <si>
    <t>C-500-21098-207024</t>
  </si>
  <si>
    <t>ACA CORPORATION</t>
  </si>
  <si>
    <t>PO BOX 503535 CK</t>
  </si>
  <si>
    <t>ESCARCHA</t>
  </si>
  <si>
    <t>AUSTRIA</t>
  </si>
  <si>
    <t>acagift@pticom.com</t>
  </si>
  <si>
    <t>P-500-21068-130340</t>
  </si>
  <si>
    <t>MAINTENANCE,BUILDING</t>
  </si>
  <si>
    <t xml:space="preserve">Must have the knowledge in operating power tools and hand tools used for the repairs and maintenance. Must be physically fit requiring frequent bending and lifting heavy loads . Must be able to do the job independently. Can work outdoors in all kinds of weather. </t>
  </si>
  <si>
    <t>CNMI TAXES, FICA TAXES, HEALTH INSURANCE-if employee enrolled</t>
  </si>
  <si>
    <t>C-500-21156-372416</t>
  </si>
  <si>
    <t>P-500-20159-632955</t>
  </si>
  <si>
    <t>Must be able to make cabinet designs nad make accurate measurements. Know how to read blueprints and buildings plans for accurate layout. Know how to use power tools such as jigsaws, jointers, and mortisers. Good inmaking designs of cabinet.</t>
  </si>
  <si>
    <t>C-500-21097-202894</t>
  </si>
  <si>
    <t>P-500-21015-015260</t>
  </si>
  <si>
    <t>OPERATION SERVICE WORKER</t>
  </si>
  <si>
    <t>C-500-21162-388894</t>
  </si>
  <si>
    <t>12 months experience.  Willing to work flexible/graveyard rotating shift.  Ability to work under pressure.  Ability to work in a team.  Must be of good moral character and passion for work.</t>
  </si>
  <si>
    <t>C-500-21174-420083</t>
  </si>
  <si>
    <t xml:space="preserve">Must have a High School/GED diploma or equivalent. Qualified applicants must able to perform duties which combine preparing and serving food and nonalcoholic beverages. Communicate with customers regarding orders, comments, and complaints. Maintain sanitation at all times. Must obtain no more than 3 months work of experience.
</t>
  </si>
  <si>
    <t>C-500-21119-268998</t>
  </si>
  <si>
    <t>PEACEASIAPACIFICCORP@GMAIL.COM</t>
  </si>
  <si>
    <t>P-500-21079-162418</t>
  </si>
  <si>
    <t>C-500-21111-243808</t>
  </si>
  <si>
    <t>P-500-21070-137944</t>
  </si>
  <si>
    <t>C-500-21148-352483</t>
  </si>
  <si>
    <t xml:space="preserve">Advance understanding of general maintenance procedures and techniques.
Must be well-organized and have the ability to prioritize tasks.
Ability to use hand tools and power tools.
Knowledge in electrical system.
</t>
  </si>
  <si>
    <t>C-500-21100-214386</t>
  </si>
  <si>
    <t>GENERAL CONSTRUCTION CONTRACTOR</t>
  </si>
  <si>
    <t>P-500-21020-022075</t>
  </si>
  <si>
    <t>Must be able to make designs and make accurate measurements. Know how to use hand tools and power tools. Know how to read blueprint and building plans for accurate layout. Knowledge in making designs of cabinets.</t>
  </si>
  <si>
    <t>C-500-21140-328529</t>
  </si>
  <si>
    <t>PRODUCE DEPARTMENT MANAGER</t>
  </si>
  <si>
    <t>Must have 12 months experience in a supervisory role in a produce department of a grocery store. Must be able to be responsible for managing department inventory, pricing integrity, merchandising, labor, and other operational processes to company display standards. Excellent teamwork and management skills are desired. Must have a strong communication skills. Proficient in MS Word/Excel. Can work flexible days even on holidays and weekends.</t>
  </si>
  <si>
    <t>CNMI TAX AND FICA TAX.  Housing is optional; Employees who are single may live in the housing with a monthly charge of $60, for air condition use and free housing for single employees who opted not to use air condition.</t>
  </si>
  <si>
    <t>C-500-21103-218350</t>
  </si>
  <si>
    <t>SUNSTAR CORPORATION</t>
  </si>
  <si>
    <t>SUNSTAR TIRE SHOP</t>
  </si>
  <si>
    <t>SUNSTAR TIRESHOP, ISA DR, KAGMAN</t>
  </si>
  <si>
    <t>GUIHUA</t>
  </si>
  <si>
    <t>sunstarcorp8888@gmail.com</t>
  </si>
  <si>
    <t>P-500-20314-904145</t>
  </si>
  <si>
    <t>TIRE REPAIRER AND CHANGER</t>
  </si>
  <si>
    <t>HIGH SCHOOL DIPLOMA WITH 6MONTHS RELATED WORK EXPERIENCE. MUST BE WILLING TO WORK FLEXIBLE HOURS.</t>
  </si>
  <si>
    <t>C-500-21148-352514</t>
  </si>
  <si>
    <t>C-500-21099-210412</t>
  </si>
  <si>
    <t xml:space="preserve">At least High School Graduate with minimum 3 months training and/or 6 months working experience . Must have general knowledge of carpentry, electrical, plumbing, masonry and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worker or CW-1 must provide school credentials and training/employment certificate. </t>
  </si>
  <si>
    <t>C-500-21128-298061</t>
  </si>
  <si>
    <t>P-500-21097-203043</t>
  </si>
  <si>
    <t>Must pass (Pre-employment) charcoal burner handling test if selected, must have at least 12 months prior experience as charcoal maker. All employment requirements apply equally to both U.S. workers and CW-1 workers.</t>
  </si>
  <si>
    <t>Chalan Pale Arnold St., Tanapag Village</t>
  </si>
  <si>
    <t>Experience and performance</t>
  </si>
  <si>
    <t>C-500-21132-308649</t>
  </si>
  <si>
    <t>P-500-20276-855121</t>
  </si>
  <si>
    <t xml:space="preserve">Tour Guides </t>
  </si>
  <si>
    <t>Must be fluent in English and Chinese for reading, writing and speaking</t>
  </si>
  <si>
    <t>C-500-21106-230213</t>
  </si>
  <si>
    <t>HANAMITSU WEDDING TOUR</t>
  </si>
  <si>
    <t>P-500-21054-093945</t>
  </si>
  <si>
    <t xml:space="preserve">High school diploma or equivalent.
Prior experience as a Tour Guide is advantageous.
Capacity to stand and walk for extended periods.
Adherence to prescribed safety codes.
Multi-language background is preferred, such as English, Korean, or Chinese 
Must able to work flexible shifts and on weekends.
</t>
  </si>
  <si>
    <t>HANAMTISUHOTEL@GMAIL.COM</t>
  </si>
  <si>
    <t>C-500-21113-252237</t>
  </si>
  <si>
    <t xml:space="preserve">P.O. Box 10000 PMB 1028 PPP </t>
  </si>
  <si>
    <t>2F-POI Bldg, GSE, International Terminal Lp, I'Fadang</t>
  </si>
  <si>
    <t>P-500-21083-169564</t>
  </si>
  <si>
    <t xml:space="preserve">At least two (2) years experience as an Accounting Assistant. Must have or be able to obtain a valid Certified Public Accountant (CPA) Certification. Familiarity with Tourism or Hotel Operations is a plus. Skilled in the use of various operating systems: SAP Business Objects Data Integrator, Microsoft Outlook, Microsoft Office, Microsoft Windows, Microsoft PowerPoint, Microsoft Excel, Payroll software, Microsoft Word, and Microsoft Internet Explorer. </t>
  </si>
  <si>
    <t>International Termina Lp, I'Fadang Village</t>
  </si>
  <si>
    <t>C-500-21110-239754</t>
  </si>
  <si>
    <t>P-500-21072-144739</t>
  </si>
  <si>
    <t xml:space="preserve">No. 4644 Tun Herman </t>
  </si>
  <si>
    <t>C-500-21140-329111</t>
  </si>
  <si>
    <t>SYSTEM SRVICES COMPANY</t>
  </si>
  <si>
    <t>ABLE TO WORK QUICKLY UNDER PRESSURE. HIGH SCHOOL GRADUATE. 12 MONTHS EXPERIENCE</t>
  </si>
  <si>
    <t>C-500-21099-210940</t>
  </si>
  <si>
    <t>P-500-21031-044559</t>
  </si>
  <si>
    <t>BILLING CLERK</t>
  </si>
  <si>
    <t>Suite 209, 2nd Floor, Marianas Business Plaza</t>
  </si>
  <si>
    <t>Susupe</t>
  </si>
  <si>
    <t>C-500-21118-264698</t>
  </si>
  <si>
    <t>P-500-21064-122205</t>
  </si>
  <si>
    <t xml:space="preserve">KNOWLEDGE IN SAGE 50 ACCOUNTING SOFTWARE, INTUIT QUICKBOOKS, TAX SOFTWARE. GIVING FULL ATTENTION TO THE INSTRUCTIONS, TAKING TIME TO UNDERSTAND THE POINTS BEING MADE. ASKING QUESTIONS AS APPROPRIATE. CAN UNDERSTAND WRITTEN SENTENCES AND PARAGRAPHS IN WORK RELATED
DOCUMENTS. HAS THE ABILITY TO CHOOSE THE RIGHT MATHEMATICAL METHODS OR FORMULAS TO SOLVE PROBLEMS. 
</t>
  </si>
  <si>
    <t>C-500-21120-273723</t>
  </si>
  <si>
    <t>GERTRUDES U RINON</t>
  </si>
  <si>
    <t>MJ ENTERPRISES</t>
  </si>
  <si>
    <t>PO BOX 500302 AS LITO TEKA LN</t>
  </si>
  <si>
    <t>RINON</t>
  </si>
  <si>
    <t>GERTRUDES</t>
  </si>
  <si>
    <t>ULARTE</t>
  </si>
  <si>
    <t>mjent771@gmail.com</t>
  </si>
  <si>
    <t>P-500-21068-130948</t>
  </si>
  <si>
    <t>PO BOX 5000302 AS LITO TEKA LN</t>
  </si>
  <si>
    <t>C-500-21158-376478</t>
  </si>
  <si>
    <t>International Terminal Lp, I'Fadang Village</t>
  </si>
  <si>
    <t>C-500-21125-287744</t>
  </si>
  <si>
    <t>C-500-21123-280558</t>
  </si>
  <si>
    <t>P-500-20199-720233</t>
  </si>
  <si>
    <t>LANDSCAPING AND GROUNDSKEEPING WORKERS P-500-19325</t>
  </si>
  <si>
    <t>Static Strength -- The ability to exert maximum muscle force to lift, push, pull, or carry objects. Stamina --
The ability to exert yourself physically over long periods of time without getting winded or out of breath. Manual Dexterity -- The ability to quickly move your hand, your hand together with your arm, or your two hands
to grasp, manipulate, or assemble objects</t>
  </si>
  <si>
    <t>C-500-21137-317567</t>
  </si>
  <si>
    <t>P-500-21088-180056</t>
  </si>
  <si>
    <t xml:space="preserve">Has knowledge of ordering and selling electronic products and parts. Skilled in analyzing reports to determine profits of sales of electronics. </t>
  </si>
  <si>
    <t>C-500-21167-401377</t>
  </si>
  <si>
    <t>EDWIN OREJOLA</t>
  </si>
  <si>
    <t>EDNIDA FLEA MARKET</t>
  </si>
  <si>
    <t>OREJOLA</t>
  </si>
  <si>
    <t>EDWIN</t>
  </si>
  <si>
    <t>ednidafleamarket7196@gmail.com</t>
  </si>
  <si>
    <t>P-500-21131-301775</t>
  </si>
  <si>
    <t>EDWIN E OREJOLA</t>
  </si>
  <si>
    <t>C-500-21193-455403</t>
  </si>
  <si>
    <t>PACIFIC ABC CORPORATION</t>
  </si>
  <si>
    <t>J &amp; J MART</t>
  </si>
  <si>
    <t>P O BOX 520037</t>
  </si>
  <si>
    <t>amin8621442@hotmail.com</t>
  </si>
  <si>
    <t>P-500-21160-381465</t>
  </si>
  <si>
    <t>J &amp; J MART - SAN JOSE</t>
  </si>
  <si>
    <t>C-500-21170-412574</t>
  </si>
  <si>
    <t>FIRST ALARM COMPANY</t>
  </si>
  <si>
    <t>P O BOX 500601</t>
  </si>
  <si>
    <t>SUITE # 203, SAIPAN PLAZA BLDG, GUALO RAI</t>
  </si>
  <si>
    <t>BISCOCHO</t>
  </si>
  <si>
    <t>DENNIS</t>
  </si>
  <si>
    <t>firstalarmcompany@yahoo.com</t>
  </si>
  <si>
    <t>P-500-21132-305685</t>
  </si>
  <si>
    <t xml:space="preserve">KNOWLEDGE OF MATERIALS, METHODS AND THE TOOLS INVOLVED IN THE FIELD OF ELECTRICIAN . KNOWLEDGE OF ARITHMETIC, ALGEBRA, GEOMETRY, CALCULUS, STATISTICS AND THEIR APPLICATIONS. </t>
  </si>
  <si>
    <t>SUITE # 203, SAIPAN PLAZA BLDG. GUALO RAI</t>
  </si>
  <si>
    <t>FIRSTALARMCOMPANY@YAHOO.COM</t>
  </si>
  <si>
    <t>DE VERO</t>
  </si>
  <si>
    <t>C-500-21109-234917</t>
  </si>
  <si>
    <t>P-500-20342-940758</t>
  </si>
  <si>
    <t>Ability to follow instructions from supervisors or senior maintenance workers. Knowledge of general carpentry and repair. Ability to use hand tools and power tools. Excellent organizational and time management skills.</t>
  </si>
  <si>
    <t>C-500-21090-186528</t>
  </si>
  <si>
    <t>Electrical and Electronics Installers and Repairers, Transportation Equipment</t>
  </si>
  <si>
    <t>P-500-21062-115089</t>
  </si>
  <si>
    <t>SHIP ELECTRICIAN</t>
  </si>
  <si>
    <t>CONSIDERABLE  KNOWLEDGE OF OPERATION AND MAINTENANCE OF ELECTRICIAL AND ELECTRONIC EQUIPMENT OF THE FERRY. KNOWLEDGE TO IDENTIFY AND EXAMINATE THE CONDITION OF THE ELECTRICAL &amp; ELECTRONIC EQUIPMENT SO TO REPAIR. CERTIFICATE OF PROFICIENCY TO OPERATE ON PASSENGER CARRYING VESSEL IN ACCORDANCE WITH STCW.</t>
  </si>
  <si>
    <t>IN THE ROLL ON AND ROLL OFF PASSENGER SHIP NAMED SAND DIAMOND SAILING BETWEEN TINIAN HARBOR DOCK AND SAIPAN CHARLIE DOCK</t>
  </si>
  <si>
    <t>PERFORM TASKS IN HIGH QUALITY, UP TO COMPANY'S SATISFACTION</t>
  </si>
  <si>
    <t>ALL CNMI &amp; FEDERAL INCOME TAXES, ANY APPLICABLE TAXES AND DUTIES</t>
  </si>
  <si>
    <t>C-500-21111-243615</t>
  </si>
  <si>
    <t>C-500-21097-202822</t>
  </si>
  <si>
    <t>THE PRO'S LLC.</t>
  </si>
  <si>
    <t>P-500-20340-939312</t>
  </si>
  <si>
    <t>12 MONTHS OF PREVIOUS WORK-RELATED SKILL, KNOWLEDGE, OR EXPERIENCE IN NEEDED. INSTALLING EQUIPMENT, MACHINES, WIRING, OR PROGRAMS TO MEET
SPECIFICATIONS. DETERMINING THE KIND OF TOOLS AND EQUIPMENT NEEDED TO DO THE JOB. KNOWLEDGE OF MACHINES AND TOOLS, INCLUDING THEIR DESIGNS,
USES, REPAIR, AND MAINTENANCE.</t>
  </si>
  <si>
    <t>C-500-21155-368464</t>
  </si>
  <si>
    <t>General Building Maintenance</t>
  </si>
  <si>
    <t>Must work without any supervision. need two years of on-the -job experience. Must be able to read blue prints and engineering plumbing, structural and electrical layouts. Demonstrated skills with electrical work, plumbing, concrete, carpentry, machine maintenance and repair.Must be able to maintain cooperative attitude under stressful circumstances. Ability to understand and follow safety procedures.</t>
  </si>
  <si>
    <t>C-500-21109-234931</t>
  </si>
  <si>
    <t>ADMIN,/HR DEPT.</t>
  </si>
  <si>
    <t>P-500-21074-145470</t>
  </si>
  <si>
    <t>MUST PASS NCLEX-RN W/CURRENT CNMI RN LICENSE, MUST HOLD AN ASSOCIATE  OF SCIENCE IN NURSING, ATTENDED A HEMODIALYSIS TRAINING PROGRAM, ONE YEAR HEMODIALYSIS EXPERIENCE OR RELATED FIELD, ENGLISH SKILLS-PROFICIENT IN SPOKEN, WRITTEN AND COMPREHENSION, CERTIFICATION IN BASIC CARDIOPULMONARY RESUSCITATION, IN-SERVICE TRAINING W/BAXTER PHOENIX MACHINE, EXPERIENCE WITH AMERIWATER BICARBONATE DISTRIBUTION SYSTEM</t>
  </si>
  <si>
    <t>(670)234-2902</t>
  </si>
  <si>
    <t>C-500-21152-357261</t>
  </si>
  <si>
    <t>GREAT HARVEST BREAD CO.</t>
  </si>
  <si>
    <t>P-500-20316-907588</t>
  </si>
  <si>
    <t>FIRST LINE SUPERVISOR/DINING</t>
  </si>
  <si>
    <t>Must have High School diploma. Must have 12 months experience as a Restaurant Supervisor in a Restaurant setting not on the Fast Food outlet. Must have sufficient knowledge on computer to do daily reports. Must be able to handle split shift and flexible schedules. Must be able to handle various customer complain, control inventory of food, equipment, small ware and liquor and other items such as uniforms that needed monthly inventory report. Can do basic kitchen preparation and cooking during busy situation.</t>
  </si>
  <si>
    <t>SAN ISIDRO AVENUE</t>
  </si>
  <si>
    <t>C-500-21102-214959</t>
  </si>
  <si>
    <t>P-500-21056-100820</t>
  </si>
  <si>
    <t>Garapn Village</t>
  </si>
  <si>
    <t>C-500-21146-344201</t>
  </si>
  <si>
    <t xml:space="preserve">Knowledge of accounting and bookkeeping principles. Experience with accounting software, Data entry. Ability to keep records and files in attention to details. Able to meet deadlines. Ability to identify errors and solve problems. 
</t>
  </si>
  <si>
    <t>C-500-21141-332370</t>
  </si>
  <si>
    <t>Pacific Palace LLC</t>
  </si>
  <si>
    <t>PMB 418 PO Box 10000</t>
  </si>
  <si>
    <t>Yaping</t>
  </si>
  <si>
    <t>pacificpalacellc@gmail.com</t>
  </si>
  <si>
    <t>P-500-21061-111146</t>
  </si>
  <si>
    <t>Tour Guide and Escort</t>
  </si>
  <si>
    <t>Must be able to read and speak Chinese Language</t>
  </si>
  <si>
    <t xml:space="preserve">Withholding and Federal Tax </t>
  </si>
  <si>
    <t>C-500-21098-207225</t>
  </si>
  <si>
    <t>SHIRLEY D. KIM</t>
  </si>
  <si>
    <t>MAKEOVER BEAUTY SALON &amp; GIFT SHOP</t>
  </si>
  <si>
    <t>P.O. BOX 506541 SUSUPE VILLAGE</t>
  </si>
  <si>
    <t>P-500-21035-053941</t>
  </si>
  <si>
    <t>Good customer service, neatness and creativity. Can work in a flexible time.</t>
  </si>
  <si>
    <t>shirley.kim6750@gmail.com</t>
  </si>
  <si>
    <t>C-500-21155-371027</t>
  </si>
  <si>
    <t>C-500-21134-313068</t>
  </si>
  <si>
    <t>DEEP BLUE, INC.</t>
  </si>
  <si>
    <t>DEEP BLUE GUEST HOUSE</t>
  </si>
  <si>
    <t>PUTI TAINOBU AVE GARAPAN VILLAGE</t>
  </si>
  <si>
    <t>PMB 127 P,O. BOX 10003</t>
  </si>
  <si>
    <t>KWAK</t>
  </si>
  <si>
    <t>SEONGHWAN</t>
  </si>
  <si>
    <t>PUTI TANOBU AVE GARAPAN VILLAGE</t>
  </si>
  <si>
    <t>PMB 127 PO BOX 10003</t>
  </si>
  <si>
    <t>DEEPBLUESPN@GMAIL.COM</t>
  </si>
  <si>
    <t>P-500-21095-195799</t>
  </si>
  <si>
    <t>JANITORS AND COMMERCIAL CLEANERS</t>
  </si>
  <si>
    <t>Knowledge of principles and processes for providing customer and personal services. Meeting quality standard for
services and evaluation of customer satisfaction, the ability to exert maximum muscle force to lift, push, pull or carry heavy objects.</t>
  </si>
  <si>
    <t>PUTI TAINOBU AVE., GARAPAN VILLAGE</t>
  </si>
  <si>
    <t>PMB 127 P.O. BOX 10003</t>
  </si>
  <si>
    <t>deepbluespn@gmail.com</t>
  </si>
  <si>
    <t>C-500-21133-309560</t>
  </si>
  <si>
    <t>Pacific Marine Enterprises, Inc.</t>
  </si>
  <si>
    <t>Marine Cargo Handling</t>
  </si>
  <si>
    <t>Chalan Pale Arnold, Paipai Drive As Mahetog, Tanapag</t>
  </si>
  <si>
    <t>Varela</t>
  </si>
  <si>
    <t>Danilyn</t>
  </si>
  <si>
    <t>Welders, Cutters, and Welder Fitters</t>
  </si>
  <si>
    <t>P-500-20364-981795</t>
  </si>
  <si>
    <t>Welder</t>
  </si>
  <si>
    <t>Chalan Pale Arnold, Paipai Drive, As Mahetog</t>
  </si>
  <si>
    <t>Tanapag</t>
  </si>
  <si>
    <t>C-500-21117-260186</t>
  </si>
  <si>
    <t>DOCOMO PACIFIC (SAIPAN), INC.</t>
  </si>
  <si>
    <t>GUALO RAI COMMERCIAL CENTER, MIDDLE ROAD</t>
  </si>
  <si>
    <t>POST OFFICE BOX 502146, SAIPAN</t>
  </si>
  <si>
    <t>TAIMANGLO</t>
  </si>
  <si>
    <t>NATHAN</t>
  </si>
  <si>
    <t>CHIEF PEOPLE OFFICER</t>
  </si>
  <si>
    <t>ntaimanglo@docomopacific.com</t>
  </si>
  <si>
    <t>Telecommunications Line Installers and Repairers</t>
  </si>
  <si>
    <t>P-500-21074-145456</t>
  </si>
  <si>
    <t>FIBER TECHNICIAN</t>
  </si>
  <si>
    <t xml:space="preserve">A) High school diploma (may be foreign equivalent); 12 months of experience as a Fiber Technician for telecommunications company or Field Technician for telecommunications company; and six (6) months of experience using a Fusion Splicer, Stealth Sweep System, MPEG Analyzer, and Spectrum Analyzer. Verification of qualifications required. </t>
  </si>
  <si>
    <t>Fringe benefits available after 90-day probationary period.  Employer/Emp-      loyee [continued at E.b.12.]</t>
  </si>
  <si>
    <t>jcatalig@docomopacific.com</t>
  </si>
  <si>
    <t>https://www.docomopacific.com/about-us/careers</t>
  </si>
  <si>
    <t>C-500-21163-392593</t>
  </si>
  <si>
    <t>Must have at least one (1) year working experience. Able to understand and follow safety rules and procedures. Able to work with minimal supervision. Must have knowledge in using hand tools, power tools  &amp; equipment that are commonly used by General Maintenance.</t>
  </si>
  <si>
    <t>C-500-21176-425661</t>
  </si>
  <si>
    <t>CONGXIANG S. PALACIOS</t>
  </si>
  <si>
    <t>SA FARMING</t>
  </si>
  <si>
    <t>Afetna Road, San Antonio</t>
  </si>
  <si>
    <t>POBOX 506268</t>
  </si>
  <si>
    <t>CONGXIANG</t>
  </si>
  <si>
    <t>safarming8888@gmail.com</t>
  </si>
  <si>
    <t>P-500-20314-905543</t>
  </si>
  <si>
    <t>Assistant Farm Manager</t>
  </si>
  <si>
    <t>6 months farming work-related experience, Can work flexible hours and holidays, Hardworking, punctual, trustworthy.</t>
  </si>
  <si>
    <t>C-500-21160-381018</t>
  </si>
  <si>
    <t>C-500-21182-439367</t>
  </si>
  <si>
    <t>J.R.B. CONSTRUCTIONS</t>
  </si>
  <si>
    <t>P-500-21106-233434</t>
  </si>
  <si>
    <t>Minimum of two (2) years of experience as Maintenance Personnel. Must have a general knowledge of carpentry, electrical, plumbing, building &amp; maintenance skills. Must have skills in painting and repairing roofs, windows, doors, floors, and woodwork. Ability to understands and follow safety procedures. Must be able to read blueprints and engineering plumbing, structural and electrical Layouts. Must be able to maintain a cooperative attitude under stressful circumstances. Can work without any supervision. Employment certificate relevant to this job opportunity. This may apply to both US Workers and foreign workers. No training required</t>
  </si>
  <si>
    <t>corporatinjrb@gmail.com</t>
  </si>
  <si>
    <t>C-500-21158-373241</t>
  </si>
  <si>
    <t>C-500-21155-368326</t>
  </si>
  <si>
    <t>High school diploma or equivalent.
Prior experience as a Tour Guide is advantageous.
Capacity to stand and walk for extended periods.
Adherence to prescribed safety codes.
Multi-language background is preferred, such as English, Korean, or Chinese 
Must able to work flexible shifts and on weekends.</t>
  </si>
  <si>
    <t>C-500-21156-372098</t>
  </si>
  <si>
    <t>P-500-21122-279868</t>
  </si>
  <si>
    <t>heavy equipment mechanic</t>
  </si>
  <si>
    <t>Must have at least two years of work experience in same field.</t>
  </si>
  <si>
    <t>C-500-21180-431353</t>
  </si>
  <si>
    <t>MARIANAS BEACH INCORPORATION</t>
  </si>
  <si>
    <t>P.O BOX 502292</t>
  </si>
  <si>
    <t>MYUNG</t>
  </si>
  <si>
    <t>marianasbinc@gmail.com</t>
  </si>
  <si>
    <t>P-500-21144-336918</t>
  </si>
  <si>
    <t xml:space="preserve">BUILDING MAINTENANCE </t>
  </si>
  <si>
    <t>2ND FLOOR, MARIANAS BEACH INC. BUILDING</t>
  </si>
  <si>
    <t>CHALAN TUN THOMAS P. SABLAN RD. (BEACH ROAD), SAN ANTONIO</t>
  </si>
  <si>
    <t>MARIANASBINC@GMAIL.COM</t>
  </si>
  <si>
    <t>C-500-21180-431151</t>
  </si>
  <si>
    <t>These occupations  require a high school diploma or GED certificate. Little or no previous work-related skill, knowledge, or experience is needed for these occupations.</t>
  </si>
  <si>
    <t>C-500-21163-392540</t>
  </si>
  <si>
    <t>P-500-21128-297977</t>
  </si>
  <si>
    <t>KNOWLEDGE IN USING HAND AND POWER TOOLS SUCH AS CORDLESS POWER DRILLS, POWER CIRCULAR SAWS, AND PULLERS.</t>
  </si>
  <si>
    <t>C-500-21174-421208</t>
  </si>
  <si>
    <t>P-500-21146-344383</t>
  </si>
  <si>
    <t>C-500-21166-397030</t>
  </si>
  <si>
    <t>BOOKKEEPING, ACOUNTING &amp; AUDITING CLERK</t>
  </si>
  <si>
    <t>P-500-21117-260258</t>
  </si>
  <si>
    <t>HIGH SCOOL/ GED; 3 MONTH PROVEN GENERAL MAINTENANCE &amp; REPAIR WORKER; MUST HAVE BE FAMILIAR AND HAVE AN EXPERIENCE IN DRILLING EQUIPMENTS AND OPERATING DRILLING RIG</t>
  </si>
  <si>
    <t>PHILIPPINE GOODS, INC.</t>
  </si>
  <si>
    <t xml:space="preserve">TRENDS BEAUTY SALON, RETAIL  STORE, PROPERTY RENTAL ,BBQ STAND, </t>
  </si>
  <si>
    <t>P-500-21197-465703</t>
  </si>
  <si>
    <t>PHILIPPINE GOODS BLDG., 2ND FLR.OFFICE</t>
  </si>
  <si>
    <t>C-500-21174-421165</t>
  </si>
  <si>
    <t>C-500-21202-474202</t>
  </si>
  <si>
    <t>C-500-21162-389139</t>
  </si>
  <si>
    <t>PC Bargain</t>
  </si>
  <si>
    <t>PC Bargain Store, Beach Road</t>
  </si>
  <si>
    <t>P-500-21120-273565</t>
  </si>
  <si>
    <t xml:space="preserve">Associated degree in management or any relevant field with 36 months work experience as General Manager. Experience in planning and budgeting. Technical know-how in reviewing Financial Statements, Sales or Activity Reports and other performance data to measure productivity or goal achievement to identify areas needing cost reduction or program improvement. </t>
  </si>
  <si>
    <t>C-500-21166-397057</t>
  </si>
  <si>
    <t>ABANA CO., LTD.</t>
  </si>
  <si>
    <t>HOLIDAY SAIPAN HOTEL</t>
  </si>
  <si>
    <t>PMB A17 BOX 10001</t>
  </si>
  <si>
    <t>OK JA</t>
  </si>
  <si>
    <t>Cho</t>
  </si>
  <si>
    <t>Jin Koo</t>
  </si>
  <si>
    <t>PO BOX 502564</t>
  </si>
  <si>
    <t>P-500-21088-179835</t>
  </si>
  <si>
    <t>HOTEL SERVICES SUPERVISOR</t>
  </si>
  <si>
    <t>Knowledge of business and management principles involved in strategic planning, resource allocation, human resources modeling, leadership technique, production methods, and coordination of people and resources. Knowledge in principles and processes for providing customer and personal services includes customer needs assessment, quality standard for services, and evaluation of customer satisfaction.</t>
  </si>
  <si>
    <t>PUTI TAINOVIU AVENUE, GARAPAN VILLAGE</t>
  </si>
  <si>
    <t>C-500-21179-428652</t>
  </si>
  <si>
    <t>P-500-21103-218543</t>
  </si>
  <si>
    <t>Knowledge in operating and controlling power construction equipment and in monitoring of gauges, dials or other indicators to ensure that the equipment is in good working condition</t>
  </si>
  <si>
    <t>C-500-21163-392668</t>
  </si>
  <si>
    <t>NORTHEN MARIANA ISLANDS</t>
  </si>
  <si>
    <t>COMPUTER LITERATE, GOOD COMMUNICATIONS SKILL, CUSTOMER SERVICE</t>
  </si>
  <si>
    <t xml:space="preserve">P.O. BOX 506557 </t>
  </si>
  <si>
    <t>SOCIAL SECURITY AND MEDICARE TAXES,  CHAPTER 2 AND CHAPTER 7 TAXES</t>
  </si>
  <si>
    <t>C-500-21157-372765</t>
  </si>
  <si>
    <t xml:space="preserve"> GESTUR</t>
  </si>
  <si>
    <t>At least 12 months working continuous experience in related position.</t>
  </si>
  <si>
    <t>C-500-21195-460705</t>
  </si>
  <si>
    <t>C-500-21198-468393</t>
  </si>
  <si>
    <t>PACIFIC CHANGHONG CORPORATION</t>
  </si>
  <si>
    <t>CHANGHONG RETAIL AIR-CONDITIONER</t>
  </si>
  <si>
    <t>P O BOX 505201</t>
  </si>
  <si>
    <t>KOBLER VILLE ROAD</t>
  </si>
  <si>
    <t>pacificchanghongac@gmail.com</t>
  </si>
  <si>
    <t>P-500-21162-388752</t>
  </si>
  <si>
    <t>PACIFIC CHANGHONG BUILDING KOBLER VILLE ROAD</t>
  </si>
  <si>
    <t>KOBLER VILLE VILLAGE</t>
  </si>
  <si>
    <t>C-500-21194-458792</t>
  </si>
  <si>
    <t>P-500-21149-355803</t>
  </si>
  <si>
    <t>C-500-21201-471650</t>
  </si>
  <si>
    <t>P-500-21092-192450</t>
  </si>
  <si>
    <t xml:space="preserve">RAMP AGENT </t>
  </si>
  <si>
    <t>CNMI TAX AND FICA TAX (SS &amp; MEDICARE)</t>
  </si>
  <si>
    <t>SAINT TRADING COMPANY, INC</t>
  </si>
  <si>
    <t xml:space="preserve">CHALAN MONSIGNOR  GUERRERO </t>
  </si>
  <si>
    <t>VELASQUES</t>
  </si>
  <si>
    <t>P-500-21188-447217</t>
  </si>
  <si>
    <t>C-500-21207-484496</t>
  </si>
  <si>
    <t>P-500-21180-431087</t>
  </si>
  <si>
    <t>Ability to comply with operational policies and procedures, codes, and regulations. Familiarity and working knowledge of affordable housing laws and anti-discrimination legislation. Knowledge in Microsoft Office and relevant databases and software.</t>
  </si>
  <si>
    <t>C-500-21166-397027</t>
  </si>
  <si>
    <t>C-500-21163-392672</t>
  </si>
  <si>
    <t>P-500-21084-172925</t>
  </si>
  <si>
    <t>KNOWLEDGE IN REPAIRING AND MAINTENANCE JPB OF BUILDING AND MACHINE.</t>
  </si>
  <si>
    <t>Tun Herman Road, Dandan Village, Saipan P.O.BOX 506557</t>
  </si>
  <si>
    <t>C-500-21166-397339</t>
  </si>
  <si>
    <t>Logisticians</t>
  </si>
  <si>
    <t>P-500-21131-301981</t>
  </si>
  <si>
    <t>Supply Management Specialist</t>
  </si>
  <si>
    <t>Knowledge of principles and methods for moving people or goods by air, rail, sea, or road, including the relative costs and benefits. Knowledge of business and management principles involved in strategic planning, resource allocation, human resources modeling, leadership technique, production methods, and coordination of people and resources. Knowledge of principles and processes for providing customer and personal services. This includes customer needs assessment, meeting quality standards for services, and evaluation of customer satisfaction.  Knowledge of economic and accounting principles and practices, the financial markets, banking and the analysis and reporting of financial data. Knowledge of relevant equipment, policies, procedures, and strategies to promote effective local, state, or national security operations for the protection of people, data, property, and institutions. Knowledge of principles and methods for showing, promoting, and selling products or services. This includes marketing strategy and tactics, product demonstration, sales techniques, and sales control systems.  Knowledge of raw materials, production processes, quality control, costs, and other techniques for maximizing the effective manufacture and distribution of goods. Must be able to lift at least 15 pound items and carry it for at least 100 yards with or without using a hand truck. Must be able and willing to work shifts, evenings, holidays, and weekends. Familiarity with tourism or hotel operations a plus. Skilled in the use of various operating systems: Microsoft Internet Explorer, Microsoft PowerPoint, Microsoft Office, Microsoft Excel, Microsoft Word, and the Point-of-Sales (POS) System.</t>
  </si>
  <si>
    <t>Exempt Status, Paid Leave, Holiday Pay, and 401(k) Retirement Plan subject to company policy.</t>
  </si>
  <si>
    <t>C-500-21173-416961</t>
  </si>
  <si>
    <t>BIG BELL INC.</t>
  </si>
  <si>
    <t>Construction,Bldg Maintenance,Eqpt Rental,Garbage Coll,Landscaping</t>
  </si>
  <si>
    <t>P-500-21133-309826</t>
  </si>
  <si>
    <t xml:space="preserve">MUST HAVE KNOWLEDGE IN USING ELECTRICAL POWER &amp; HAND TOOLS. FAMILIARITY WITH INDUSTRIAL  ELECTRIC SYSTEM AND  THE NATIONAL ELECTRICAL CODE . </t>
  </si>
  <si>
    <t>LISSIF LANE, TANAPAG VILLAGE</t>
  </si>
  <si>
    <t>only CNMI Ch2 Withholding and Federal (Fica/Medicare) Taxes will be deducted</t>
  </si>
  <si>
    <t>C-500-21162-388984</t>
  </si>
  <si>
    <t>C-500-21169-409150</t>
  </si>
  <si>
    <t>J LEE DEVELOPMENT CORPORATION</t>
  </si>
  <si>
    <t>The Summit Condominium &amp; Hotel</t>
  </si>
  <si>
    <t>Fitme Pl Navyhill</t>
  </si>
  <si>
    <t>P-500-20364-981737</t>
  </si>
  <si>
    <t>High School graduate with at least 2 years working experience, willing to work during weekends, holidays, evenings and 24-hour emergency on call.</t>
  </si>
  <si>
    <t>The Summit Condominium and Hotel</t>
  </si>
  <si>
    <t>C-500-21152-357369</t>
  </si>
  <si>
    <t>P-500-21082-166238</t>
  </si>
  <si>
    <t>PERFORMS LANDSCAPE OR MAINTAINS GROUNDS OF PROPERTY USING HAND OR POWER TOOLS OR EQUIPMENT. WORKERS TYPICALLY PERFORM A VARIETY OF TASKS, WHICH MAY INCLUDE ANY COMBINATION OF THE FOLLOWING: SOD LAYING, MOWING, TRIMMING, PLANTING, WATERING, FERTILIZING, DIGGING, RAKING, SPRINKLER INSTALLATION, AND INSTALLATION OF MORTAR LESS SEGMENT CONCRETE MASONRY WALL UNITS .MAINTAIN IRRIGATION SYSTEM SUCH AS REPAIR AND MAINTENANCE. PROPERLY APPLY CHEMICALS AND FERTILIZER IF NEEDED. ENSURE PROPER TRIMMING, GROOMING, CUTTING, AND MAINTENANCE OF GOLF COURSE AND HOTEL LANDSCAPING. OPERATE VEHICLES AND POWERED EQUIPMENT, SUCH AS MOWERS, TRACTORS, TWIN-AXLE VEHICLES, CHAIN SAWS, ELECTRIC CLIPPERS, SOD CUTTERS, AND PRUNING SAWS. REPAIR AND MAINTAIN GASOLINE ENGINES USED TO POWER EQUIPMENT SUCH AS PORTABLE SAWS AND LAWN MOWERS. MOW
OR EDGE LAWNS, USING POWER MOWERS OR EDGERS. CARE FOR ESTABLISHED LAWNS BY MULCHING, AERATING, WEEDING, GRUBBING, REMOVING THATCH, OR TRIMMING OR EDGING AROUND FLOWER BEDS, WALKS, OR WALLS. USE HAND TOOLS, SUCH AS SHOVELS, RAKES, PRUNING SAWS, SAWS, HEDGE OR BRUSH TRIMMERS, OR AXES. PICK UP TRASH AND DISPOSE IT PROPERLY AROUND HOTEL AREAS AND GOLF COURSE. WATER DRY SPOT ON THE GREENS AND TEES, TREES AND PLANTS USING PORTABLE WATER TANK AND HOSES. MIX AND SPRAY OR SPREAD FERTILIZER, HERBICIDES, OR INSECTICIDES ONTO GRASS, SHRUBS AND TREES USING SPRAY RIG FOR BROADCAST APPLICATION AND PORTABLE TANK FOR SPOT APPLICATION AND SPREADER FOR FERTILIZER APPLICATION. FILL SPRAYER TANKS WITH WATER AND CHEMICALS ACCORDING TO FORMULAS. LIFT, PUSH AND SWING NOZZLES, HOSES AND TUBES TO DIRECT SPRAY OVER DESIGNATED AREAS.
IDENTIFY TURF AND PLANTS DISEASES TO DETERMINE THE APPROPRIATE COURSE OF TREATMENT. COVER AREAS TO SPECIFIED DEPTHS WITH PESTICIDES, APPLYING KNOWLEDGE OF WEATHER CONDITIONS, DROPLET SIZE, ELEVATION-TO-DISTANCE RATIOS, AND OBSTRUCTION. OBSERVE PROPER PERSONAL PROTECTIVE EQUIPMENT (PPE) WHEN HANDLING CHEMICALS AND FERTILIZER. RECORD OR FILL UP LOG SHEET OF DAILY CONSUMPTION OF CHEMICALS AND FERTILIZER. OPERATE VARIOUS PIECES OF EQUIPMENT IN ACCORDANCE WITH THE COMPANY PROCEDURES AND SAFETY REGULATIONS. ENSURE PROPER OPERATION OF EQUIPMENT BY PERFORMING REGULAR CHECKS ON THEIR FUNCTIONALITY. DOCUMENT REGULAR MAINTENANCE CHECK BY FILL IN CHECK LIST BEFORE USING THE EQUIPMENT TO ADDRESS ANY IRREGULARITIES OR DAMAGES IF ANY ON THE EQUIPMENT. PROVIDE PREVENTIVE MAINTENANCE TO ENSURE EQUIPMENT SAFETY AND OPERATING PROPERLY. REGULARLY CLEAN EQUIPMENT TO PRESERVE ITS QUALITY AND FUNCTIONALITY. MAINTAIN BUNKERS BY FLY MOWING AROUND IT , EDGING USING POWER EDGER AND RAKE IT ON A DAILY BASIS TO KEEP A WELL MAINTAIN BUNKERS. PERFORM SOME CULTURAL PRACTICES SUCH AS AERATING, VERTICUTTING AND
TOPDRESSING TO AVOID FUTURE PROBLEMS AND ENSURE A CONTINUOUS ACCEPTABLE CONDITION OF THE GOLF COURSE. SET CUPS, MOVE TEE MARKERS AND COLLECT TRASH ON A DAILY BASIS. REPAIR BALL MARKS AND FILL IN DIVOT IF NECESSARY. REMOVE AND REPLACE ANY CONTAMINATION ON THE GREENS. USE IRRIGATION METHODS TO ADJUST THE AMOUNT OF WATER CONSUMPTION AND TO PREVENT WASTE. MAINTAIN IRRIGATION SYSTEM INCLUDING CLEANING AROUND THE VALVE BOX AND SPRINKLER HEADS, DOING REPAIR AND PREVENTIVE MAINTENANCE ON THE SYSTEM. MAINTAIN OR REPAIR TOOLS, EQUIPMENT, OR STRUCTURE
SUCH AS RAILINGS, GREENS HOUSE OR FENCES USING HANDS OR POWER HAND TOOLS.</t>
  </si>
  <si>
    <t>C-500-21153-363627</t>
  </si>
  <si>
    <t>Must be proficient in using computer softwares such as microsoft office and quickbooks.</t>
  </si>
  <si>
    <t>C-500-21193-455214</t>
  </si>
  <si>
    <t>SHUN</t>
  </si>
  <si>
    <t>Coin, Vending, and Amusement Machine Servicers and Repairers</t>
  </si>
  <si>
    <t>P-500-21161-384823</t>
  </si>
  <si>
    <t>Amusement Machine Servicer &amp; Repairer</t>
  </si>
  <si>
    <t>Knowledge of circuit boards, processors, chips, electronic components, equipment</t>
  </si>
  <si>
    <t>C-500-21238-546104</t>
  </si>
  <si>
    <t>C-500-21209-487925</t>
  </si>
  <si>
    <t>SOPHIA ALTHEA JEWELRIES AND GENERAL MERCHANDISE</t>
  </si>
  <si>
    <t>P.O.BOX 504202</t>
  </si>
  <si>
    <t>DIESTRO</t>
  </si>
  <si>
    <t>MARY JANE</t>
  </si>
  <si>
    <t>P.O. BOX 504202</t>
  </si>
  <si>
    <t>sophiaalthea.jewelries2020@gmail.com</t>
  </si>
  <si>
    <t>P-500-21126-291321</t>
  </si>
  <si>
    <t>RETAIL SALESPERSON</t>
  </si>
  <si>
    <t xml:space="preserve">EXPERIENCE IN STORE AND SALES OPERATION
</t>
  </si>
  <si>
    <t>2ND FLOOR D' ELEGANCE BUILDING</t>
  </si>
  <si>
    <t>GARAPAN COR. ALAIHAI STREETS</t>
  </si>
  <si>
    <t>C-500-21204-479530</t>
  </si>
  <si>
    <t>SAIPAN DREAM ACADEMY</t>
  </si>
  <si>
    <t>Administrative Services Managers</t>
  </si>
  <si>
    <t>P-500-21176-425742</t>
  </si>
  <si>
    <t>Experience in a related field, such as management or financial reporting, preferred. Exceptional leadership and time, task, and resource management skills. Able to do problem solving, and verbal and written communication skills. Proficiency with computers, especially MS Office. Ability to plan for and keep track of multiple projects and deadlines. Familiarity with budget planning and enforcement, human resources, and customer service procedures. Willingness to continue building skills through educational opportunities.</t>
  </si>
  <si>
    <t>C-500-21215-497782</t>
  </si>
  <si>
    <t>P-500-21175-423197</t>
  </si>
  <si>
    <t xml:space="preserve">ABILITY TO UNDERSTAND AND MONITOR HOTEL GENERATORS, REVERSE OSMOSIS, HOTEL WATER PUMPS, MONITOR GOLF COURSE IRRIGATIONS, AND HOTEL
DEEPWELL. ABILITY TO MAINTAIN HOTEL FACILITY AIRCON, ELECTRICAL WIRING AND CIRCUITS. ABILITY TO MAINTAIN HOTEL FACILITY BUILDING INFRASTRUCTURES
SUCH AS PAINTING, WELDING AND CARPENTRY OR WOOD AND METAL FABRICATION. ABILITY TO UNDERSTAND. FOLLOW, SPEAK, READ ENGLISH SAFETY INSTRUCTION.
MUST BE ABLE TO WORK UNDER THE SUN AND CAN STAND FOR PROLONGED PERIOD OF TIME AND PHYSICALLY CAN LIFT AT LEAST 50LBS.
</t>
  </si>
  <si>
    <t>Wilfredo Ching</t>
  </si>
  <si>
    <t>P.O. Box 504941</t>
  </si>
  <si>
    <t>C-500-21224-517182</t>
  </si>
  <si>
    <t>LEBI_LEGASPI@CARGOEXPRESSI.COM</t>
  </si>
  <si>
    <t>C-500-20189-698745</t>
  </si>
  <si>
    <t>JULIAN S. CALVOJR</t>
  </si>
  <si>
    <t>P. O BOX 503301</t>
  </si>
  <si>
    <t>P-500-20099-468006</t>
  </si>
  <si>
    <t>Knowledge of materials, methods, and the tools involved in the construction or repair of houses, buildings, or other structures such as highways and roads.
Knowledge of machines and tools, including their designs, uses, repair, and maintenance.
Knowledge of arithmetic, algebra, geometry, calculus, statistics, and their applications.
Knowledge of design techniques, tools, and principles involved in production of precision technical plans, blueprints, drawings, and models.
Knowledge of the structure and content of the English language including the meaning and spelling of words, rules of composition, and grammar.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and prediction of physical principles, laws, their interrelationships, and applications to understanding fluid, material, and atmospheric dynamics, and mechanical, electrical, atomic and sub- atomic structures and processes.
Knowledge of principles and methods for curriculum and training design, teaching and instruction for individuals and groups, and the measurement of training effects.
Knowledge of transmission, broadcasting, switching, control, and operation of telecommunications system</t>
  </si>
  <si>
    <t>C-500-20162-640612</t>
  </si>
  <si>
    <t>L &amp; Q CORPORATION</t>
  </si>
  <si>
    <t>L&amp;Q WHOLESALE</t>
  </si>
  <si>
    <t>CHALAN MONSIGNOR MARTINEZ, AS LITO</t>
  </si>
  <si>
    <t>P.O. BOX 502840</t>
  </si>
  <si>
    <t>MING QIANG</t>
  </si>
  <si>
    <t>CHALAN MONSIGNOR MARTINEZ, AS  LITO</t>
  </si>
  <si>
    <t>lnqcorpsaipan@gmail.com</t>
  </si>
  <si>
    <t>P-500-19197-021415</t>
  </si>
  <si>
    <t>SALES REPRESENTATIVE (WHOLESALE)</t>
  </si>
  <si>
    <t>Knowledgeable in the field of sales and marketing. Responsible for developing, establishing and maintaining marketing and strategies to meet organization objectives. Able to work independently and adapt to changing work priorities and environments. Must have the ability to communicate effectively. Accountable for customer satisfaction and providing high quality service in representing the company. Willing to work on flexible schedule.  Must have a valid CNMI driver's license. The qualifications, knowledge, skills and abilities applies equally to ALL applicants foreign and U.S. workers</t>
  </si>
  <si>
    <t>L&amp;Q WHOLESALE, CHALAN MONSIGNOR MARTINEZ, AS LITO</t>
  </si>
  <si>
    <t>C-500-20239-787849</t>
  </si>
  <si>
    <t>Internet browser software  Microsoft Internet Explorer 
Office suite software  Google Drive technology ; Microsoft Office
Operating system software  Microsoft Windows
Spreadsheet software  Microsoft Excel
Word processing software  Google Docs technology ; Microsoft Word technology
Mathematics  Using mathematics to solve problems.
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Reading Comprehension  Understanding written sentences and paragraphs in work related documents.
Speaking  Talking to others to convey information effectively.
Writing  Communicating effectively in writing as appropriate for the needs of the audience.
Monitoring  Monitoring/Assessing performance of yourself, other individuals, or organizations to make improvements or take corrective action.
Time Management  Managing one's own time and the time of others.</t>
  </si>
  <si>
    <t>C-500-20202-723042</t>
  </si>
  <si>
    <t>PARULAN</t>
  </si>
  <si>
    <t>BANGALAN</t>
  </si>
  <si>
    <t>FIELD MANAGER</t>
  </si>
  <si>
    <t>P-500-20121-530007</t>
  </si>
  <si>
    <t xml:space="preserve">*Must have at least twenty four (24) months work experience as a Field Manager.
* Knowledge of the structure and content of the English language
*Knowledge of business and management principles involved in strategic planning, resource allocation, human resources.
*Providing guidance and direction to subordinates
*Getting members of a group to work together to accomplish task.
*Can operate all kinds of office machines and different kinds of softwares.
</t>
  </si>
  <si>
    <t>C-500-20245-797775</t>
  </si>
  <si>
    <t>P-500-20129-553413</t>
  </si>
  <si>
    <t>FACILITY SUPERVISOR</t>
  </si>
  <si>
    <t>Well verse in Microsoft Office such as Word, Excel and Outlook</t>
  </si>
  <si>
    <t>Afetnas Rd., San Antonio</t>
  </si>
  <si>
    <t>C-500-20220-756447</t>
  </si>
  <si>
    <t>LIFE CARE CENTER INTERNATIONAL INC.</t>
  </si>
  <si>
    <t>MANGO CITY</t>
  </si>
  <si>
    <t>PRESIDENT STREET, MIDDLE ROAD</t>
  </si>
  <si>
    <t>SCOTT,  JR</t>
  </si>
  <si>
    <t>EARL</t>
  </si>
  <si>
    <t>P-500-20135-569777</t>
  </si>
  <si>
    <t>Must know how to operate different kinds of cleaning equipment such as floor buffers, shampooers, vacuum,etc.. Must have basic knowledge in cleaning chemicals,  physical stamina and mobility including ability to reach, kneel and bend, ability to lift, push and pull required load (usually about 30 lbs.). Must  be able to understand and follow instructions and out task in order and willing to work under pressure with the specified number of rooms or duties assigned in everyday.  Willing to work in flexible shifts, days, evenings, weekend and holidays.  Be able to stand for prolong period of time and must posses a friendly and good manners. 3 months experience in housekeeping.</t>
  </si>
  <si>
    <t>C-500-20206-733245</t>
  </si>
  <si>
    <t>P-500-20176-676124</t>
  </si>
  <si>
    <t>Health Technologists and Technician, All Other</t>
  </si>
  <si>
    <t>must hold no more than an Associate's Degree in Radiology Technology, experience/knowledge with practice partner software in electronic health records usage, must have experience in electronic health and practice partner records, required licensed by CNMI Medical Professional Licensing Board and experience or related field.</t>
  </si>
  <si>
    <t>CNMI Taxes, Medicare &amp; Social Security</t>
  </si>
  <si>
    <t>C-500-20303-891150</t>
  </si>
  <si>
    <t>YI EUN</t>
  </si>
  <si>
    <t>P-500-20270-846906</t>
  </si>
  <si>
    <t>SUPERVISOR RESTAURANT</t>
  </si>
  <si>
    <t>Must have one year work experience  as supervisor in restaurant, work flexible time, with good moral character and customer service personality</t>
  </si>
  <si>
    <t>C-500-20307-894257</t>
  </si>
  <si>
    <t>Open water scuba instructor certification.Speaks English, Russian, Japanese and Mongolian.Must pass drug test applicable to US Worker , CW1 worker, resident or non-resident worker</t>
  </si>
  <si>
    <t>C-500-20200-722798</t>
  </si>
  <si>
    <t>H&amp;H ENTERPRISES INC</t>
  </si>
  <si>
    <t>THAI HOUSE RESTAURANT</t>
  </si>
  <si>
    <t>PMB 665 BOX 10001</t>
  </si>
  <si>
    <t>HUDAK</t>
  </si>
  <si>
    <t>BANG-ON</t>
  </si>
  <si>
    <t>thaihouse.hh.enterprises@gmail.com</t>
  </si>
  <si>
    <t>P-500-20168-655755</t>
  </si>
  <si>
    <t>Food handler certificates, Certificate of Training on Thai Cuisines</t>
  </si>
  <si>
    <t>Payroll taxes as required by law</t>
  </si>
  <si>
    <t>C-500-20220-756433</t>
  </si>
  <si>
    <t>SCOTT, JR</t>
  </si>
  <si>
    <t>P-500-20135-569663</t>
  </si>
  <si>
    <t>LANDSCAPING AND GROUNDSKEEPING WORKER</t>
  </si>
  <si>
    <t>MUST KNOW HOW TO OPERATE HAND AND POWER TOOLS FOR GROUNDS CLEANING.  MUST HAVE BASIC KNOWLEDGE IN SWIMMING POOL CLEANING AND USAGE OF SWIMMING POOLS CHEMICALS.</t>
  </si>
  <si>
    <t>C-500-20305-893884</t>
  </si>
  <si>
    <t>C-500-20262-832284</t>
  </si>
  <si>
    <t>CHALAN KANOA, TEXAS RD</t>
  </si>
  <si>
    <t>C-500-20252-808610</t>
  </si>
  <si>
    <t>ufa street</t>
  </si>
  <si>
    <t>lower base</t>
  </si>
  <si>
    <t>Kautz</t>
  </si>
  <si>
    <t>Peter</t>
  </si>
  <si>
    <t>P-500-20218-751979</t>
  </si>
  <si>
    <t>Helper</t>
  </si>
  <si>
    <t xml:space="preserve"> The ability to listen to and understand information and ideas presented through spoken words and sentences and follow instructions.</t>
  </si>
  <si>
    <t>C-500-20219-754039</t>
  </si>
  <si>
    <t>TAE INTERNATIONAL CORPORATION</t>
  </si>
  <si>
    <t>I-TOUR</t>
  </si>
  <si>
    <t>CAPITOL HILL</t>
  </si>
  <si>
    <t>PMB 258 P.O. BOX 10000</t>
  </si>
  <si>
    <t>HYE WON</t>
  </si>
  <si>
    <t>lindachung@hotmail.co.kr</t>
  </si>
  <si>
    <t>P-500-20189-697969</t>
  </si>
  <si>
    <t>To be able to interact with clients, knowledge of historical events and their causes, indicators and effects on civilization and cultures.</t>
  </si>
  <si>
    <t>TAE INTERNATIONAL CORP.</t>
  </si>
  <si>
    <t>C-500-20232-775796</t>
  </si>
  <si>
    <t>P-500-20190-702306</t>
  </si>
  <si>
    <t>UNIT 101, GROUND FLOOR, MMC II BUILDING, Middle Road</t>
  </si>
  <si>
    <t>C-500-20232-778048</t>
  </si>
  <si>
    <t>P-500-20126-540844</t>
  </si>
  <si>
    <t xml:space="preserve">HIGH SCHOOL GRADUATE WITH 6 MONTHS EXPERIENCE.
WITH KNOWLEDGE OF MATERIALS, METHODS, AND THE TOOLS INVOLVED IN THE CONSTRUCTION OR REPAIR OF HOUSES, BUILDINGS, OR OTHER STRUCTURES SUCH
AS HIGHWAYS AND ROADS.
WITH KNOWLEDGE OF MACHINES AND TOOLS, INCLUDING THEIR DESIGNS, USES, REPAIR, AND MAINTENANCE.
MUST HAVE GENERAL KNOWLEDGE OF CARPENTRY, ELECTRICAL, PLUMBING, MASONRY AND BUILDING &amp; MAINTENANCE.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workers and CW-1 workers must provide Diploma and Training/Employment certificate. 
</t>
  </si>
  <si>
    <t>FM CONSTRUCTION Nauru Loop Susupe</t>
  </si>
  <si>
    <t>C-500-20310-899886</t>
  </si>
  <si>
    <t>Dela Torre</t>
  </si>
  <si>
    <t>President /Director</t>
  </si>
  <si>
    <t>P-500-20272-847242</t>
  </si>
  <si>
    <t xml:space="preserve">Job requires knowledge of design techniques, tools, and principles involved in production of precision logos, drawings and models.
Job requires knowledge of the structure and content of the English language including the meaning and spelling of words, rules of composition, and grammar.
Job requires knowledge of Corel Coreldraw Graphics Suite, Microsoft Word, Microsoft Excel, Internet Browser Software, Web Browser Software, and Google Drive. 
Job requires integration of Corel Coreldraw Graphics Suite software into Universal Laser System Engraving and Cutting requirements which is the existing machine in place. 
Job requires knowledge of computer hardware and Microsoft Windows Operating System.
Job requires knowledge of providing customer and personal services. This includes customer needs assessment and meeting quality standards for services. 
Job requires developing specific goals and plans to prioritize, organize, and accomplish work on time. 
Job requires being careful about details and thorough in completing work task.
Job requires talking to others to convey information effectively and understanding written sentences and paragraphs in work related documents. 
Job requires analyzing needs and product requirements to create a design. 
Job requires performing day-to-day administrative tasks such a maintaining information files and processing paperwork. 
Job requires managing ones own time and the time of others. 
</t>
  </si>
  <si>
    <t>C-500-20256-819487</t>
  </si>
  <si>
    <t>P-500-20157-629515</t>
  </si>
  <si>
    <t>Yard Maintenance Worker</t>
  </si>
  <si>
    <t xml:space="preserve">Knowledgeable in using equipment such as mowers, tractors, chainsaw </t>
  </si>
  <si>
    <t>C-500-20227-769363</t>
  </si>
  <si>
    <t>P-500-20107-491800</t>
  </si>
  <si>
    <t>MUST HAVE HIGH PROFICIENCY IN COMPUTER APPLICATIONS AND ACCOUNTING SOFTWARE SUCH AS PEACHTREE ACCOUNTING SOFTWARE AND QUICKBOOKS. 
MUST HAVE HIGH PROFICIENCY IN COMPUTER SOFTWARE SUCH AS EXCEL, WORD, ADOBE ACROBAT AND SUCH. 
MUST BE ABLE TO DO VISA APPLICATIONS SUCH AS CW-1
AND E2 VISAS.</t>
  </si>
  <si>
    <t>GALLERIA HOTEL GROUND FLOOR UNIT 4</t>
  </si>
  <si>
    <t>CHAPTER 2, CHAPTER 7 AND FICA (EMPLOYEE SHARE)</t>
  </si>
  <si>
    <t>C-500-20308-895693</t>
  </si>
  <si>
    <t>KYE BONG</t>
  </si>
  <si>
    <t>MIC BUILDING 1F, SAN JOSE, PO BOX 502861</t>
  </si>
  <si>
    <t>P-500-20274-850704</t>
  </si>
  <si>
    <t>COMPUTER GRAPHIC DESIGN AND SIGN MANUFACTURING KNOWLEDGE</t>
  </si>
  <si>
    <t>C-500-20294-882746</t>
  </si>
  <si>
    <t>2nd Flr Yumul Bldg Msgr Rd Chalan Kiya</t>
  </si>
  <si>
    <t>Maintenance and Repair Workers,General</t>
  </si>
  <si>
    <t>Msgr Guerrero Rd Chalan Kiya</t>
  </si>
  <si>
    <t xml:space="preserve">2nd Flr Yumul Bldg </t>
  </si>
  <si>
    <t>P-500-20205-730595</t>
  </si>
  <si>
    <t>Knowledge in equipment maintenance ,Repairing Trouble shooting,equipment selection or determining the kind of tools and equiment needed to do a job .physically fit</t>
  </si>
  <si>
    <t>2nd flr Yumul Bldg  Msgr Guerrero Rd Chalan Kiya</t>
  </si>
  <si>
    <t>workmens compensation provided</t>
  </si>
  <si>
    <t>All CNMI and Fedral tax required</t>
  </si>
  <si>
    <t>C-500-20232-775800</t>
  </si>
  <si>
    <t>P-500-20190-702259</t>
  </si>
  <si>
    <t>MAINTENANCE AND REPAIR WORKERS</t>
  </si>
  <si>
    <t>C-500-20209-735740</t>
  </si>
  <si>
    <t>P-500-20128-549495</t>
  </si>
  <si>
    <t>CAN IDENTIFY ISSUES AND SOURCE INFORMATION TO RESOLVE PROBLEMS WITH MACHINES AND SOLAR PANEL QUICKLY. MUST BE ABLE TO PLAN AND EXECUTE ROUTINE MAINTENANCE ACTIVITIES AS WELL AS RESPONDING TO TROUBLESHOOTING REQUEST AND UNEXPECTED EQUIPMENT ISSUES. KNOWLEDGE AND SKILL TO MAINTAIN, REPLACE PARTS, ADJUST, INSTALL AND REPAIR SOLAR PANELS, COMBINERS AND INVERTERS. KNOWLEDGEABLE IN ANALYZING SOLAR INVERTER FAULT.</t>
  </si>
  <si>
    <t>C-500-20224-761389</t>
  </si>
  <si>
    <t>Recreation Workers</t>
  </si>
  <si>
    <t>P-500-20170-662941</t>
  </si>
  <si>
    <t>DIVEMASTER</t>
  </si>
  <si>
    <t>18 YRS. OLD &amp; ABOVE, CPR/FIRST AID CERTIFICATION, ADVANCE OPEN WATER CERTIFICATION, DIVEMASTER CERTIFICATION, MEDICAL CERTIFICATION (WITHIN 12 MONTHS), EMPLOYMENT CERTIFICATION FROM PREVIOUS EMPLOYER(S), MUST KNOW HOW  TO SPEAK KOREAN TO ACCOMMODATE TARGET MARKET, PROFESSIONAL LIABILITY INSURANCE, POLICE CLEARANCE MAY BE REQUIRED DURING INTERVIEW. SPECIAL REQUIREMENTS &amp; QUALIFICATIONS ARE EQUALLY APPLIED  TO BOTH U.S. AND CW-1 WORKER APPLICANTS.</t>
  </si>
  <si>
    <t>FICA &amp; LOCAL WAGES &amp; SALARY  TAXES</t>
  </si>
  <si>
    <t>C-500-20305-893877</t>
  </si>
  <si>
    <t>Diving Shop Light House, Inc.</t>
  </si>
  <si>
    <t>PMB 482 PPP BOX 10000, Monggos Pl</t>
  </si>
  <si>
    <t>SAIPAN, Kagman</t>
  </si>
  <si>
    <t>Nishitani</t>
  </si>
  <si>
    <t>Hiromi</t>
  </si>
  <si>
    <t>marianadive670@gmail.com</t>
  </si>
  <si>
    <t>P-500-20273-848935</t>
  </si>
  <si>
    <t>SCUBA Diving Instructor</t>
  </si>
  <si>
    <t>Previouse work-related skill, knowledge, or experience is required 2 years at least for this occupations. Japanese speaking and writing is highly preferred. Need SCUBA Diving Instructor license and drivers license.</t>
  </si>
  <si>
    <t>Income taxes allowed by law.</t>
  </si>
  <si>
    <t>C-500-20214-747081</t>
  </si>
  <si>
    <t>MGA BUSINESS</t>
  </si>
  <si>
    <t>P. O. BOX 503024</t>
  </si>
  <si>
    <t>P-500-20104-480653</t>
  </si>
  <si>
    <t>Must have at least 24 months or 2-years of related works experience. Must be able to deliver words clearly so others will understand. Computer  literate(Microsoft Office-Excel). Knowledge in performing any combination of routine calculating, posting pertaining to business transactions. Has knowledge in basic accounting and familiar with Peach Tree or Sage Accounting software.</t>
  </si>
  <si>
    <t>1st Floor Ace Bldg., Chalan Laulau</t>
  </si>
  <si>
    <t>C-500-20224-761563</t>
  </si>
  <si>
    <t>JOAQUIN Q. ATALIG</t>
  </si>
  <si>
    <t>I LOVE LADDER BEACH GIFT SHOP</t>
  </si>
  <si>
    <t>P.O. Box 10000, PPP 490</t>
  </si>
  <si>
    <t>LADDER BEACH, OBYAN</t>
  </si>
  <si>
    <t xml:space="preserve">JOAQUIN </t>
  </si>
  <si>
    <t xml:space="preserve">QUITUGUA </t>
  </si>
  <si>
    <t>P.O. BOX 10000, PPP 490</t>
  </si>
  <si>
    <t>iloveladderbeach123@gmail.com</t>
  </si>
  <si>
    <t>P-500-20138-579581</t>
  </si>
  <si>
    <t>SALES CLERK</t>
  </si>
  <si>
    <t xml:space="preserve">PREFERABLY BE ABLE TO SPEAK AND UNDERSTAND AT LEAST ONE ASIAN LANGUAGE, E.G. CHINESE OR JAPANESE OR KOREAN. THIS IS HELPFUL PRIMARILY IN COMMUNICATING WITH FOREIGN TOURISTS  WHICH IS THE TARGETED MAIN MARKET OF THE STORE - MAJORITY OF WHOM ARE FROM ASIAN COUNTRIES, SUCH AS CHINA, JAPANESE OR KOREAN.  THIS IS ALSO AT TIMES NECESSARY IN COORDINATING WITH SUPPLIERS OF MERCHANDISE FOR SALE AT THE STORE.  </t>
  </si>
  <si>
    <t>ILOVELADDERBEACH123@GMAIL.COM</t>
  </si>
  <si>
    <t>C-500-20330-927593</t>
  </si>
  <si>
    <t xml:space="preserve"> With 24 months work related experience. Knowledge of machines and tools, including their designs, uses, repair, and maintenance.  The ability to tell when something is wrong or is likely to go wrong. Must be able to work for extended hours or work days. Must have the necessary physical stamina. </t>
  </si>
  <si>
    <t>C-500-20333-929951</t>
  </si>
  <si>
    <t>P-500-20182-686770</t>
  </si>
  <si>
    <t>Preferably 12 months of progressive experience in high-volume food production or catering, or an equivalent combination of relevant education and/or experience. Must be able to work nights, weekends, and holidays. Must be able to lift 50 lbs or more and stand for long periods of time.</t>
  </si>
  <si>
    <t>C-500-20315-905758</t>
  </si>
  <si>
    <t>MARK_CONRAD@PARTECH.COM</t>
  </si>
  <si>
    <t>P-500-20281-861902</t>
  </si>
  <si>
    <t>P.O. BOX 520656 NORTH FIELD</t>
  </si>
  <si>
    <t>C-500-20304-892306</t>
  </si>
  <si>
    <t>C-500-20355-971439</t>
  </si>
  <si>
    <t xml:space="preserve">ALEXANDER INCOPORATED </t>
  </si>
  <si>
    <t xml:space="preserve">ALEXANDER REALTY&amp;DEVELOPMENT, ALEXANDER DRILLING, FAST CASH PAWNS </t>
  </si>
  <si>
    <t>P-500-20321-913302</t>
  </si>
  <si>
    <t xml:space="preserve">Landscaping and Groundskeeping Workers </t>
  </si>
  <si>
    <t>KNOWS HOW TO OPERATE POWER TOOLS OR EQUIPMENT FOR THE LANDSCAPING AND GROUNDS KEEPING TASKS. STRONG KNOWLEDGE OF PEST MANAGEMENT AND BASIC LAWN MAINTENANCE. PROVEN WORKING EXPERIENCE AS LANDSCAPER.</t>
  </si>
  <si>
    <t>FICA taxes</t>
  </si>
  <si>
    <t>royalexanderspn@gmail.com</t>
  </si>
  <si>
    <t>alexanderrealtysaipan.com</t>
  </si>
  <si>
    <t>C-500-20310-899916</t>
  </si>
  <si>
    <t>SKILLED IN THE USE OF POWER TOOLS AND HAND TOOLS. EXPERIENCE PERFORMING ROUTINE MAINTENANCE. ABILITY TO MAINTAIN FOCUS WHILE WORKING
INDIVIDUALLY. STRONG TIME MANAGEMENT SKILLS. ABLE TO WORK IN A FLEXIBLE WORKING HOURS.</t>
  </si>
  <si>
    <t>C-500-21019-019392</t>
  </si>
  <si>
    <t>D&amp;Q SAIPAN CO., LTD</t>
  </si>
  <si>
    <t>DICKERSON &amp; QUINN</t>
  </si>
  <si>
    <t>CTSI BUILDING</t>
  </si>
  <si>
    <t>KRETZERS</t>
  </si>
  <si>
    <t>MAX</t>
  </si>
  <si>
    <t>hr_dq@tanholdings.com</t>
  </si>
  <si>
    <t>P-500-20293-881445</t>
  </si>
  <si>
    <t xml:space="preserve">Requires Bachelor's Degree major in Accounting or Finance
Multi task, works without supervision, reliable, self starter, proficient in English language. Proficient in various computer software: MS Excel; Word; Outlook and Accounting Software - System Application of Product in Data Processing (SAP); SAGE or similar Accounting System.
</t>
  </si>
  <si>
    <t>C-500-20315-907184</t>
  </si>
  <si>
    <t>C-500-20308-896058</t>
  </si>
  <si>
    <t>CARLOS GENERAL COMMERCIAL SERVICES</t>
  </si>
  <si>
    <t>Yutu Commercial Services Manpower</t>
  </si>
  <si>
    <t>BATTO PLACE SAN ANTONIO VILLAGE</t>
  </si>
  <si>
    <t xml:space="preserve">P.O. BOX 504126 </t>
  </si>
  <si>
    <t>OWNER/PRESIDENT</t>
  </si>
  <si>
    <t>carlosfemanpower@gmail.com</t>
  </si>
  <si>
    <t>P-500-20276-855220</t>
  </si>
  <si>
    <t>At least High School Graduate with minimum 12 months experience . Must have general knowledge of carpentry, electrical, plumbing,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Employment certificate relevant to this job opportunity. These may apply to US workers and Foreign workers</t>
  </si>
  <si>
    <t>CNMI and FEDERAL TAXES</t>
  </si>
  <si>
    <t>https:www//marianaslabor.net</t>
  </si>
  <si>
    <t>C-500-20317-910998</t>
  </si>
  <si>
    <t>The position requires working in the acute health care environment to assist in maintaining and repairing wide variety of systems, life safety systems and general biomedical/ dental equipments.  Preferably had 24months of work experience as Medical Equipment Repairer and must be able  to work under close supervision of biomedical service engineer and posses knowledge of electronics or electricity.  Minimum two year degree in Electronics or Electricity.  Willing to work on flexible schedule.  The qualifications, knowledge, skills and abilities applies equally to ALL applicants foreign and U.S. workers.</t>
  </si>
  <si>
    <t>C-500-20308-895899</t>
  </si>
  <si>
    <t>PO BOX 500379</t>
  </si>
  <si>
    <t>PO Box 500379</t>
  </si>
  <si>
    <t>P-500-20273-848977</t>
  </si>
  <si>
    <t>MAID AND HOUSEKEEPING CLEANERS</t>
  </si>
  <si>
    <t>Should know the principles and processes of cleaning and housekeeping to meet the client-customers services satisfaction and its quality standards.  Should be honest.  Should be attentive and can follow the detailed instructions of the supervisor to meet the requirements of the job and the client-customers needs</t>
  </si>
  <si>
    <t>First Floor Island Commercial Center Bldg.</t>
  </si>
  <si>
    <t>Chalan Mon Pale Arnold Rd, Gualo Rai</t>
  </si>
  <si>
    <t>NOTA PPLICABLE</t>
  </si>
  <si>
    <t>C-500-21040-064173</t>
  </si>
  <si>
    <t>P-500-20339-938113</t>
  </si>
  <si>
    <t>REQUIRED HIGH SCHOOL/GED OR EQUIVALENT.
SOME PREVIOUS WORK-RELATED SKILL, KNOWLEDGE, OR EXPERIENCE IS NEEDED.  EMPLOYEES IN THESE OCCUPATIONS NEED THREE (3) MONTHS OF WORKING WITH EXPERIENCED EMPLOYEES.  DEPENDABLE ATTENDANCE, HARD WORKING AND FOLLOWS DIRECTIONS WELL.  SHOULD POSSESS
IMPORTANT QUALITIES SUCH AS DETAILED ORIENTED, RESPONSIBLE.  MUST BE ABLE TO WORK FLEXIBLE HOURS AND DAYS.</t>
  </si>
  <si>
    <t>C-500-21097-203016</t>
  </si>
  <si>
    <t>P-500-21036-057807</t>
  </si>
  <si>
    <t>Education: Associate's in Accounting or Finance
Work Experience: 24 months of previous work-related experience
Special Requirements: Proficient in Accounting Software - System Application of Product in Data Processing (SAP). Knowledge of economic and accounting principles and practices, the financial markets, banking and the analysis and reporting of financial data. Using mathematics to solve problems. Using logic and reasoning to identify the strengths and weaknesses of alternative solutions, conclusions or approaches to problems. Previous work-related skill and knowledge is required for this occupation.</t>
  </si>
  <si>
    <t>C-500-21009-004180</t>
  </si>
  <si>
    <t>Motion Auto Shop; R&amp;D Construction; R&amp;D Manpower Services</t>
  </si>
  <si>
    <t>P-500-20297-887517</t>
  </si>
  <si>
    <t>AUTOMOTIVE GLASS INSTALLERS &amp; REPAIRERS</t>
  </si>
  <si>
    <t>Must have at least one (1) year working related experience. Can work independently &amp; reliable.</t>
  </si>
  <si>
    <t>ALL CNMI &amp; FEDERAL TAXES</t>
  </si>
  <si>
    <t>C-500-21048-080854</t>
  </si>
  <si>
    <t>C-500-21010-004528</t>
  </si>
  <si>
    <t>TSL PLAZA, 2ND FLOOR BEACH ROAD GARAPAN</t>
  </si>
  <si>
    <t>P.O. BOX 504699</t>
  </si>
  <si>
    <t>OWNER/GENERAL DENTIST</t>
  </si>
  <si>
    <t>Insurance Policy Processing Clerks</t>
  </si>
  <si>
    <t>P-500-20342-940823</t>
  </si>
  <si>
    <t>INSURANCE CLAIMS SPECIALIST</t>
  </si>
  <si>
    <t>TSL PLAZA 2ND FLOOR, BEACH ROAD GARAPAN</t>
  </si>
  <si>
    <t>C-500-21049-084552</t>
  </si>
  <si>
    <t>C-500-21050-087217</t>
  </si>
  <si>
    <t>C-500-21063-119101</t>
  </si>
  <si>
    <t>AMERICAN FEDERAL "ZJC" GROUP LTD. COMPANY</t>
  </si>
  <si>
    <t>GREE AIR CONDITIONER</t>
  </si>
  <si>
    <t>PMB 300 P.O. BOX 10002</t>
  </si>
  <si>
    <t>LIAO</t>
  </si>
  <si>
    <t>GUO HONG</t>
  </si>
  <si>
    <t>greesaipan@hotmail.com</t>
  </si>
  <si>
    <t>P-500-21034-050868</t>
  </si>
  <si>
    <t>HIGH SCHOOL GRADUATE. MUST HAVE AT LEAST ONE YEAR EXPERIENCE AS AN AIRCON TECHNICIAN WITH AN EPA APPROVED CERTIFICATION. MUST BE ABLE TO READ SCHEMATICS, GAUGES AND
METERS. MUST HAVE KNOWLEDGE IN WELDING, ELECTRICAL AND CHARGING. MUST BE ABLE TO MULTI TASK AND WORK UNDER PRESSURE. MUST HAVE A GOOD
WORKING ATTITUDE AND BE ABLE TO HANDLE STRESSFUL CIRCUMSTANCES.</t>
  </si>
  <si>
    <t>GREESAIPAN@HOTMAIL.COM</t>
  </si>
  <si>
    <t>C-500-21099-210689</t>
  </si>
  <si>
    <t>Dress Shop</t>
  </si>
  <si>
    <t>P-500-21068-130354</t>
  </si>
  <si>
    <t>Certification of Employment as Dressmaker</t>
  </si>
  <si>
    <t>Dandan Road, San Vicente</t>
  </si>
  <si>
    <t>C-500-21096-199031</t>
  </si>
  <si>
    <t xml:space="preserve">Europa Place, Gualo Rai P O Box 500137 CK </t>
  </si>
  <si>
    <t>P-500-21067-130102</t>
  </si>
  <si>
    <t>C-500-21095-198869</t>
  </si>
  <si>
    <t>GROUND FLOOR MARIANA BEACH BLDG.</t>
  </si>
  <si>
    <t>GROUDN FLOOR, MARIANA BEACH BLDG.</t>
  </si>
  <si>
    <t>BEACH ROAD, CORNER ALU DRIVE, SAN ANTONIO</t>
  </si>
  <si>
    <t>2ND FLOOR, SASHA BLDG.,  BEACH ROAD CHALAN LAULAU</t>
  </si>
  <si>
    <t>P-500-21054-093874</t>
  </si>
  <si>
    <t xml:space="preserve">- U.S. and foreign workers must have at least three (3) years experience as a Sales Manager in car dealership industry. </t>
  </si>
  <si>
    <t>GROUND FLOOR, MARIANA BEACH BLDG.</t>
  </si>
  <si>
    <t>C-500-21098-207413</t>
  </si>
  <si>
    <t>UNI COMPANY</t>
  </si>
  <si>
    <t>UNI ACADEMY</t>
  </si>
  <si>
    <t>P.O. BOX 503392, MIDDLE ROAD</t>
  </si>
  <si>
    <t>UNJOO</t>
  </si>
  <si>
    <t>unicompany@yahoo.com</t>
  </si>
  <si>
    <t>P-500-21024-030005</t>
  </si>
  <si>
    <t>Must have working experience as teacher. Able to speak English and Korean language. Knowledge of principles and methods of curriculum training design, teaching instruction for individual and group and the measurements of training and effects. Know how to make lesson plan.</t>
  </si>
  <si>
    <t>C-500-21097-203050</t>
  </si>
  <si>
    <t>P-500-21062-114877</t>
  </si>
  <si>
    <t>Previous work-related skill, knowledge, or experience is required for these occupations. Requires proven experience as a maintenance worker or other similar position, basic working
knowledge of plumbing, and electrical systems, experience working with tools, including hand and electrical tools.
Performing routine maintenance on equipment and determining when and what kind of maintenance is needed. Determining the kind of tools and equipment needed to do a job. Repairing machines or systems using the needed tools.</t>
  </si>
  <si>
    <t>C-500-21094-195759</t>
  </si>
  <si>
    <t>All Mandated State (Ch2 &amp; Ch7) and Federal  (FICA &amp; MEDICARE)Taxes</t>
  </si>
  <si>
    <t>C-500-21098-206856</t>
  </si>
  <si>
    <t>RM 203 LIM'S BUILDING  PO BOX 500968</t>
  </si>
  <si>
    <t>CORPORATE  SECRETARY</t>
  </si>
  <si>
    <t>RM. 203 LIM'S BUILDING PO BOX 500968</t>
  </si>
  <si>
    <t>P-500-21068-130270</t>
  </si>
  <si>
    <t>RESERVATIONS SALES AGENT</t>
  </si>
  <si>
    <t xml:space="preserve"> At least High school Graduate.  Must be knowledgeable in computer programs ( Excel, Word and Online Reservation System)  Must know how to operate simple office machines such as fax/telephone and computer.  Good verbal and written communication skill required. Must be able to read, write and speak Korean Language for better communications with the main office and with the customers.  At least 1 year related experience in travel/tourism industry.  Police clearance required- Will be applied equally to US workers and CW-1 Workers.  Valid Drivers License Required.  Previous Job Certificate required- Will be applied equally to US workers and CW-1 Workers</t>
  </si>
  <si>
    <t>RM. 203 LIM'S BUILDING</t>
  </si>
  <si>
    <t>C-500-21133-312827</t>
  </si>
  <si>
    <t>TRANSAMERICA (SAIPAN) CORPORATION</t>
  </si>
  <si>
    <t>TRANSAM.SAIPAN@GMAIL.COM</t>
  </si>
  <si>
    <t>P-500-21055-097309</t>
  </si>
  <si>
    <t>Mintenance and Repair Worker, General</t>
  </si>
  <si>
    <t>1. Must possess a valid CNMI driver's license. 2. Must have at least 2 years experience in the same position. 3. Must be proficient in the use of hand and power tools to repair electrical, electronic components, pipe systems, plumbing, machinery or equipment. 4. Must be able to lift, carry and move heavy objects at least 50 lbs. in weight.</t>
  </si>
  <si>
    <t>C-500-21099-210493</t>
  </si>
  <si>
    <t>C-500-21097-203022</t>
  </si>
  <si>
    <t>P-500-20307-894221</t>
  </si>
  <si>
    <t>24 MONTHS OF WORK EXPERIENCE IN THE RESTAURANT REQUIRED. KNOWLEDGE AND CHINESE LANGUAGE IS PREFERRED.</t>
  </si>
  <si>
    <t>C-500-21096-202452</t>
  </si>
  <si>
    <t>DKK CONSTRUCTION, DKK MANPOWER</t>
  </si>
  <si>
    <t>P-500-21025-030217</t>
  </si>
  <si>
    <t>Completed related vocational courses or Associate study. Must have a minimum of at least 2-year work-related experience. Must have specialized knowledge in operating and repair of heavy equipment machines/vehicles. Must be physically fit to be able to handle strenuous work. Willing to work flexible hours including holidays and weekends. Can work under less supervision, and must be able to meet work deadlines. All applicants must be able to secure CNMI Drivers License</t>
  </si>
  <si>
    <t>C-500-21127-294546</t>
  </si>
  <si>
    <t>C-500-21117-260334</t>
  </si>
  <si>
    <t>P-500-21082-166228</t>
  </si>
  <si>
    <t>Must have at least 24 months of experience and Preferably be fluent in English and Chinese language</t>
  </si>
  <si>
    <t>C-500-21120-273610</t>
  </si>
  <si>
    <t>HIGH SCHOOL GRADUATE. MUST HAVE AT LEAST ONE YEAR EXPERIENCE AS AN AIRCON TECHNICIAN WITH AN EPA APPROVED CERTIFICATION. MUST BE ABLE TO READ SCHEMATICS, GAUGES AND
METERS. MUST HAVE KNOWLEDGE IN WELDING, ELECTRICAL AND CHARGING.</t>
  </si>
  <si>
    <t>C-500-21133-312938</t>
  </si>
  <si>
    <t>Federal and local payroll taxes</t>
  </si>
  <si>
    <t>C-500-21096-198976</t>
  </si>
  <si>
    <t>Slaughterers and Meat Packers</t>
  </si>
  <si>
    <t>P-500-21025-030157</t>
  </si>
  <si>
    <t>MEAT PROCESSING WORKER</t>
  </si>
  <si>
    <t xml:space="preserve">High  School  Diploma  with  a  minimum  of  1-year  experience  in  a  related  position. Specialized  knowledge  in  meat  cutting  standard  or  premium  cuts  for  marketing  and  
wrapping meats.  Willing  to  work  flexible  hours  including  holidays  and  weekends.  Hardworking,  canwork under less supervision, and must be able to meet work deadlines. Must be physically fit to be able to handle all kinds of strenuous work. All applicants must be able to secure the CNMI drivers license.
</t>
  </si>
  <si>
    <t>LOWERBASEDRIVE</t>
  </si>
  <si>
    <t>C-500-21093-195450</t>
  </si>
  <si>
    <t>P-500-21051-090432</t>
  </si>
  <si>
    <t>Must agree to a post-offer pre-employment drug screening test and random drug testing applied equally to both CW-1 &amp; U.S. citizen workers. Must have at least 12-months of experience as construction laborer and/or similar job occupation. Must be able to report to work on flexible hours including holidays, weekends and night shifts.</t>
  </si>
  <si>
    <t>C-500-21127-297172</t>
  </si>
  <si>
    <t>P-500-21031-044536</t>
  </si>
  <si>
    <t>Must have working experience as refrigeration technician. Must know how to repair electrical and mechanical system. Knowledge in diagnosing and troubleshooting. Must know all types of refrigerant. Know how to make A/C ducting and can read electrical diagram and layout.</t>
  </si>
  <si>
    <t>C-500-21096-199427</t>
  </si>
  <si>
    <t>L &amp; M Enterprises Inc.</t>
  </si>
  <si>
    <t>Feddos Lane Corner Tun Joaquin Doi Road</t>
  </si>
  <si>
    <t>P.O. Box 502473</t>
  </si>
  <si>
    <t>Finasisu</t>
  </si>
  <si>
    <t>Pablo</t>
  </si>
  <si>
    <t>Bautista</t>
  </si>
  <si>
    <t>ffernandez@tradersinsco.com</t>
  </si>
  <si>
    <t>P-500-21054-094025</t>
  </si>
  <si>
    <t>Experience in cooking crispy pork rind and making of pork sausage and sliced marinated pork.</t>
  </si>
  <si>
    <t>CNMI Withholding tax and FICA tax</t>
  </si>
  <si>
    <t>ffernadez@tradersinsco.com</t>
  </si>
  <si>
    <t>C-500-21125-287750</t>
  </si>
  <si>
    <t>C-500-21127-294495</t>
  </si>
  <si>
    <t>THE SUN DEVELOPMENT, INC.</t>
  </si>
  <si>
    <t>ROYAL POKER</t>
  </si>
  <si>
    <t>P-500-21089-183014</t>
  </si>
  <si>
    <t>Previous work experience in handling money or operating cash register, good mathematical skills, ability to operate a computer and calculator. Customer service skills and the ability to work independently. Repetitive standing and sitting in a cashier's booth for an 8 hour period; may also require walking during shift. Police clearance and drug test required for US Citizen and CW1 workers.</t>
  </si>
  <si>
    <t>AFETNA ROAD, SAN ANTONIO VILLAGE</t>
  </si>
  <si>
    <t>C-500-21158-373031</t>
  </si>
  <si>
    <t>P-500-20257-819805</t>
  </si>
  <si>
    <t>At least with 12 months related work experience</t>
  </si>
  <si>
    <t>C-500-21100-214327</t>
  </si>
  <si>
    <t>VIRAY ENTERPRISES, INC.</t>
  </si>
  <si>
    <t>CHALAN TUN THOMAS P. SABLAN, BEACH ROAD</t>
  </si>
  <si>
    <t>VIRAY</t>
  </si>
  <si>
    <t>FROILAN</t>
  </si>
  <si>
    <t>virayentinc@yahoo.com</t>
  </si>
  <si>
    <t>P-500-21065-125977</t>
  </si>
  <si>
    <t>CAR AIRCON TECHNICIAN</t>
  </si>
  <si>
    <t>Ability to communicate information and ideas orally so others will understand.  Must have a Section 609 Certificate.</t>
  </si>
  <si>
    <t>COMMONWEALTH DRIVE, CHINA TOWN</t>
  </si>
  <si>
    <t>C-500-21104-222286</t>
  </si>
  <si>
    <t>PMB 564</t>
  </si>
  <si>
    <t>PPP BOX 10000</t>
  </si>
  <si>
    <t>P-500-21075-148586</t>
  </si>
  <si>
    <t>C-500-21145-340902</t>
  </si>
  <si>
    <t xml:space="preserve">P.O BOX 5054 CHRB </t>
  </si>
  <si>
    <t>P-500-21095-197857</t>
  </si>
  <si>
    <t xml:space="preserve">AIR CONDITIONING TECHNICIAN </t>
  </si>
  <si>
    <t>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Knowledge of materials, methods, and the tools involved in the construction or repair of houses, buildings, or other structures such as highways and roads.
Knowledge of design techniques, tools, and principles involved in production of precision technical plans, blueprints, drawings, and models.
Knowledge and prediction of physical principles, laws, their interrelationships, and applications to understanding fluid, material, and atmospheric dynamics, and mechanical, electrical, atomic and sub- atomic structures and processes.
Knowledge of the structure and content of the English language including the meaning and spelling of words, rules of composition, and grammar.
Knowledge of circuit boards, processors, chips, electronic equipment, and computer hardware and software, including applications and programming.
Knowledge of principles and methods for showing, promoting, and selling products or services. This includes marketing strategy and tactics, product demonstration, sales techniques, and sales control systems.</t>
  </si>
  <si>
    <t>C-500-21145-340721</t>
  </si>
  <si>
    <t>P-500-21105-225878</t>
  </si>
  <si>
    <t>Knowledge of principles and processes for providing customer and personal services. This includes customer needs assessment, meeting quality standards for services, and evaluation of customer satisfaction.
Knowledge of administrative and clerical procedures and systems such as word processing, managing files and records, stenography and transcription, designing forms, and other office procedures and terminology.
Knowledge of arithmetic, algebra, geometry, calculus, statistics, and their applications.
Knowledge of economic and accounting principles and practices, the financial markets, banking and the analysis and reporting of financial data.
Knowledge of the structure and content of the English language including the meaning and spelling of words, rules of composition, and grammar.
 Knowledge of circuit boards, processors, chips, electronic equipment, and computer hardware and software, including applications and programming.</t>
  </si>
  <si>
    <t>C-500-21134-313226</t>
  </si>
  <si>
    <t>SEOUNGBO</t>
  </si>
  <si>
    <t>INYEONG4Y@GMAIL.COM</t>
  </si>
  <si>
    <t>P-500-21095-195911</t>
  </si>
  <si>
    <t>Must be certified as an open water (for at least 6 months ) with PADI, advanced open water diver, rescue diver, divemaster and emergency first response instructor( CPR and First Aid), have lodged 100 open water dives, and successfully complete the instructor development.</t>
  </si>
  <si>
    <t>C-500-21107-233831</t>
  </si>
  <si>
    <t>SUNLIGHT DOCUMENT HANDLING</t>
  </si>
  <si>
    <t>POLLISCO</t>
  </si>
  <si>
    <t>JEROME</t>
  </si>
  <si>
    <t>REGISTERED AGENT</t>
  </si>
  <si>
    <t>P-500-21056-100950</t>
  </si>
  <si>
    <t>ADMINISTARTIVE MANAGER</t>
  </si>
  <si>
    <t>C-500-21125-287561</t>
  </si>
  <si>
    <t>C-500-21122-279932</t>
  </si>
  <si>
    <t>P-500-21041-067560</t>
  </si>
  <si>
    <t>C-500-21127-297109</t>
  </si>
  <si>
    <t>P-500-21020-021982</t>
  </si>
  <si>
    <t>At least 12 months working experience as accountant. Can compute financial statement, 1120, 1120F, 990T and different types of taxes. Know peachtree accounting. Prepare accounts and tax returns.</t>
  </si>
  <si>
    <t xml:space="preserve">MIDDLE ROAD </t>
  </si>
  <si>
    <t>C-500-21131-302271</t>
  </si>
  <si>
    <t>Join cheers commercial trade corp.</t>
  </si>
  <si>
    <t>Apartment rental</t>
  </si>
  <si>
    <t>joincheers@yahoo.com</t>
  </si>
  <si>
    <t>P-500-21098-207688</t>
  </si>
  <si>
    <t>High school diploma required, experience strongly preferred, need 12months work experience, Basic understanding of electrical, hydraulic and other systems; Knowledge of general maintenance processes and methods; Working knowledge of tools, common appliances and devices; Manual dexterity with a willingness to work overtime; building maintenance technology or relevant field will be a plus.</t>
  </si>
  <si>
    <t>Federal taxes and local taxes</t>
  </si>
  <si>
    <t>C-500-21119-269120</t>
  </si>
  <si>
    <t>SUNLIN'S SINO-US TRADE CORP</t>
  </si>
  <si>
    <t>P-500-21079-162518</t>
  </si>
  <si>
    <t>TOUR GUDIE</t>
  </si>
  <si>
    <t>C-500-21189-450072</t>
  </si>
  <si>
    <t>P-500-21138-321267</t>
  </si>
  <si>
    <t>High School Graduate and with 3 months work related experience. Static Strength -- The ability to exert maximum muscle force to lift, push, pull, or carry objects. Stamina -- The ability to exert yourself physically over long periods of time without getting winded or out of breath. Manual Dexterity -- The ability to quickly move your hand, your hand together with your arm, or your two hands to grasp, manipulate, or assemble objects.</t>
  </si>
  <si>
    <t xml:space="preserve">Chalan Lau Lau, Middle Road, </t>
  </si>
  <si>
    <t>C-500-21143-336503</t>
  </si>
  <si>
    <t>BEAUTY SALON,ACCTG SERV,JANITORIAL,ROOM RENTAL,MANPOWER SERV</t>
  </si>
  <si>
    <t>P-500-21089-183445</t>
  </si>
  <si>
    <t>BUILDING MAINTENANCE</t>
  </si>
  <si>
    <t>Have technical, problem solving and physical ability</t>
  </si>
  <si>
    <t>Dama De Noche St. Garapan</t>
  </si>
  <si>
    <t>All CNMI and federal payroll taxes</t>
  </si>
  <si>
    <t>C-500-21127-294849</t>
  </si>
  <si>
    <t>BOSTONIAN, INC.</t>
  </si>
  <si>
    <t>BOSTONIAN</t>
  </si>
  <si>
    <t>P.O. BOX 500758 CHALAN LAULAU</t>
  </si>
  <si>
    <t>P-500-21050-087255</t>
  </si>
  <si>
    <t xml:space="preserve">Must be a high school graduate or equivalent with 12-months of work related experience. Has knowledge of raw materials, production processes, quality control, costs, and other techniques for maximizing the effective manufacture and distribution of goods. Must be flexible to work around the customer demands, including early morning, night, weekend and holiday availability. Has the ability to work in hot, hectic environment, stand, walk, bend, use hand and appliances, and lift items for extended periods. Must have basic math and computer skills. Must know how to measure and calculate ingredients according to the amount of product needs to produce.    </t>
  </si>
  <si>
    <t>yayoibostonian@gmail.com</t>
  </si>
  <si>
    <t>C-500-21134-315109</t>
  </si>
  <si>
    <t>P-500-20328-923342</t>
  </si>
  <si>
    <t>3 MONTHS EXPERIENCE IS REQUIRED AND PREFERABLY WITH KNOWLEDGE OR EXPERIENCE WITH CLEANING SUPPLIES SUCH AS CLEANING CHEMICALS AND SOLVENTS AND THE ABILITY TO OPERATE THE CLEANING EQUIPMENT/MACHINES, TIME MANAGEMENT, ATTENTION TO DETAIL, ABILITY TO WORK INDEPENDENTLY, AND SUPPLY MANAGEMENT.  JANITORIAL AND WORK IS NOT ONLY ABOUT CLEANING. SOMEONE HAS THE ABILITY TO ORGANIZE WHAT WORK NEEDS TO BE DONE AND WHEN AND WHERE TO DO IT. CLEANING SUPPLIES MUST BE TRACKED, SCHEDULES SET, AND RECORDS KEPT, INCLUDING INVENTORY, ORDERING SUPPLIES, RECORD KEEPING, AND PROPER WORK SCHEDULING. MUST BE WORKING AS PART OF A TEAM AND FOLLOWING INSTRUCTIONS.</t>
  </si>
  <si>
    <t>NORTHERN MARIANAS COLLEGE</t>
  </si>
  <si>
    <t>TUN ANTONIO APA ROAD, FINASISU LANE, DANDAN</t>
  </si>
  <si>
    <t>C-500-21133-309424</t>
  </si>
  <si>
    <t>P-500-21099-210766</t>
  </si>
  <si>
    <t>C-500-21167-404688</t>
  </si>
  <si>
    <t>P-500-20318-911170</t>
  </si>
  <si>
    <t>Engineering Manager</t>
  </si>
  <si>
    <t xml:space="preserve">Previous experience in leadership role in resort/waterpark setting. 	Able to lift up to 15 lbs; bend, stretch, and twist; sit or stand for long periods of time;  climb multiple flights of stairs on daily basis and walk frequently. Must have previous experience in leadership role in resort/waterpark setting. 	Must be able to work under a flexible work schedule including early morning hours, evenings, weekends, holidays and increment weather.
Previous experience in management of maintenance/engineering specific to electrical, plumbing, HVAC system, ventilation system and carpentry.
</t>
  </si>
  <si>
    <t>Local and Federal Taxes as required by law</t>
  </si>
  <si>
    <t>C-500-21111-243705</t>
  </si>
  <si>
    <t>P-500-21043-073189</t>
  </si>
  <si>
    <t>Electrician</t>
  </si>
  <si>
    <t>Ability to repair, troubleshoot &amp; install equipment, machines, wiring or programs to meet specifications.</t>
  </si>
  <si>
    <t>C-500-21099-211227</t>
  </si>
  <si>
    <t>HIGH SCHOOL GRADUATE AND WITH ONE YEAR EXPERIENCED AS A COOK. MUST HAVE BASIC CULINARY SKILLS AND GOOD HYGIENE IS ESENTIAL. ABLE TO WORK INDEPENDENTLY. FAMILIAR IN PREPARATION OF INTERNATIONAL CUISINE. MUST BE ABLE TO WORK SHIFTS AND FLEXIBLE SCHEDULES INCLUDING WEEKENDS AND HOLIDAYS. CNMI FOOD HANDLER CERTIFICATE IS REQUIRED.</t>
  </si>
  <si>
    <t>Chalan Monsignor Guerrero, SAN JOSE VILLAGE</t>
  </si>
  <si>
    <t>P.O. BOX 500261</t>
  </si>
  <si>
    <t>C-500-21179-428681</t>
  </si>
  <si>
    <t>C-500-21160-383344</t>
  </si>
  <si>
    <t>FOUR SEASONS INTERNATIONAL CORP</t>
  </si>
  <si>
    <t>P-500-21093-195609</t>
  </si>
  <si>
    <t>C-500-21188-447313</t>
  </si>
  <si>
    <t>P-500-21120-273332</t>
  </si>
  <si>
    <t>C-500-21172-413582</t>
  </si>
  <si>
    <t>C-500-21131-302153</t>
  </si>
  <si>
    <t>P-500-20302-890121</t>
  </si>
  <si>
    <t xml:space="preserve">WITH KNOWLEDGE OF MACHINES AND TOOLS, INCLUDING THEIR DESIGNS, USES, REPAIR, AND MAINTENANCE; WITH KNOWLEDGE OF MATERIALS, METHOD, AND TOOLS USE IN THE REPAIR AND MAINTENANCE OF BUILDINGS AND HOUSES; WITH ABILITY TO PERFORM ROUTINE MAINTENANCE ON PROPERTY AND DETERMINING  THE APPROPRIATE METHOD OF MAINTENANCE NEEDED.
</t>
  </si>
  <si>
    <t>C-500-21142-336027</t>
  </si>
  <si>
    <t>LUCKY R CORPORATION</t>
  </si>
  <si>
    <t>P.O. BOX 505679</t>
  </si>
  <si>
    <t>ALVAREZ</t>
  </si>
  <si>
    <t>SATURNINA</t>
  </si>
  <si>
    <t>MACATANGAY</t>
  </si>
  <si>
    <t>luckyRcorp@gmail.com</t>
  </si>
  <si>
    <t>P-500-21080-162863</t>
  </si>
  <si>
    <t>FOOD PREPARATION AND SERVING RELATED WORKERS</t>
  </si>
  <si>
    <t>COOKING, BAKING, DISHWASHING, FOOD AND DRINKS SERVING</t>
  </si>
  <si>
    <t>FICA TAXES, CHAPTER 2 AND CHAPTER 7 TAXES</t>
  </si>
  <si>
    <t>C-500-21124-283822</t>
  </si>
  <si>
    <t>RADIOCOM SAIPAN INC.</t>
  </si>
  <si>
    <t>ROOM RENTAL</t>
  </si>
  <si>
    <t>PO BOX 504551 CHALAN KANOA</t>
  </si>
  <si>
    <t>GANACIAS</t>
  </si>
  <si>
    <t>LEO JUN</t>
  </si>
  <si>
    <t>MONTEMAYOR</t>
  </si>
  <si>
    <t>MANAGING DIRECTOR</t>
  </si>
  <si>
    <t>PO BOX 504651 CHALAN KANOA</t>
  </si>
  <si>
    <t>radiocom@radiocomusa.com</t>
  </si>
  <si>
    <t>P-500-21078-159048</t>
  </si>
  <si>
    <t>PERFORMING ROUTINE MAINTENANCE ON EQUIPMENT AND DETERMINING WHEN AND WHAT KIND OF MAINTENANCE IS NEEDED. DETERMINING THE KIND OF TOOLS
AND EQUIPMENT NEEDED TO DO A JOB.</t>
  </si>
  <si>
    <t>2ND FLOOR ROOM 2-A MARIANAS PRINTING SERVICE BLDG., SAN JOSE</t>
  </si>
  <si>
    <t>FICA</t>
  </si>
  <si>
    <t>C-500-21099-213473</t>
  </si>
  <si>
    <t>P-500-21022-027312</t>
  </si>
  <si>
    <t xml:space="preserve">Can cook dishes as requested by the customer. Can operate cooking equipment. At least 12 months working experience as a Cook. Must have Employment Certificate. </t>
  </si>
  <si>
    <t>In excess of 40 hours per week the rate will be Overtime Rate</t>
  </si>
  <si>
    <t>C-500-21137-317217</t>
  </si>
  <si>
    <t>Commercial Pilots</t>
  </si>
  <si>
    <t>P-500-21096-199385</t>
  </si>
  <si>
    <t>Commercial Pilot</t>
  </si>
  <si>
    <t>1. Must meet the requirement under Title 14 CFR135.243(c)(1): Holds at least a commercial pilot certificate with appropriate category and class ratings
 The required certificate will be applied equally to both U.S. workers and CW-1 workers.
2. Must meet the requirements under Title 14 CFR 135.243 (c)(2): at least 1,200 hours of flight time as a pilot, including 500 hours of cross-country flight time, 100 hours of night flight time, and 75 hours of actual or simulated instrument time at least 50 hours of which were in actual flight; and Title 14 CFR 135.105(a): has at least 100 hours pilot in command flight time in the make and model of aircraft to be flown 
 The required flight hours will be applied equally to both U.S. workers and CW-1 workers. 
3. Must pass a DOT/FAA pre-employment drug test requirement under Title 14 CFR 120.109(a)(1): No employer may hire any individual for a safety-sensitive function listed in  120.105 unless the employer first conducts a pre-employment test and receives a verified negative drug test result for that individual. 
 The required drug test will be applied equally to both U.S. workers and CW-1 workers. 
4. Must pass appropriate pilot checks as defined in 14 CFR 135.293(a)(b), 135.297, and 135.299
 The required checks will be applied equally to both U.S. workers and CW-1 workers.</t>
  </si>
  <si>
    <t>pilotjobs@starmarianasair.com</t>
  </si>
  <si>
    <t>C-500-21137-317197</t>
  </si>
  <si>
    <t>C-500-21151-356302</t>
  </si>
  <si>
    <t>P-500-21089-183101</t>
  </si>
  <si>
    <t>No more than 12 months of previous related work experience. Giving full attention to what other people are saying, taking time to understand the points being made, asking questions as appropriate, and not interrupting at inappropriate times. Using logic reasoning to identify the strengths and weaknesses of alternative solutions, conclusions or approaches to problems. Ability to come up with unusual or clever ideas about a given topic or situation, or to develop creative ways to solve a problem. Managing one's own time and the time of others. Available to work flexible hours that may include early mornings, evenings, weekends, nights and/or holidays. Other tasks as assigned.</t>
  </si>
  <si>
    <t>C-500-21130-301609</t>
  </si>
  <si>
    <t>C-500-21117-260468</t>
  </si>
  <si>
    <t>JJ&amp; K COMPANY</t>
  </si>
  <si>
    <t>P.O. BOX 502305ck</t>
  </si>
  <si>
    <t>P-500-21082-166408</t>
  </si>
  <si>
    <t xml:space="preserve">Friendly and Approachable. You have to be able to get along with all kinds of people in order to be a beautician.
Be Professional. As a beautician, you have to keep a high level of professionalism when you are dealing with your clients.
Good time-management skills. 
A Love of Learning. 
</t>
  </si>
  <si>
    <t>C-500-21131-301974</t>
  </si>
  <si>
    <t>KANNAT TABLA DRIVE, CORNER LONG LANE</t>
  </si>
  <si>
    <t>P-500-21063-121886</t>
  </si>
  <si>
    <t>MUST HAVE KNOWLEDGE IN PIPE FITTING, ELECTRICAL WORKS, CARPENTRY AND WELDING.  CAN OPERATE AND MAINTAIN HAND TOOLS AND POWER TOOLS.</t>
  </si>
  <si>
    <t>C-500-21097-202873</t>
  </si>
  <si>
    <t>P-500-21015-015221</t>
  </si>
  <si>
    <t>TECHNICAL SALES MANAGER</t>
  </si>
  <si>
    <t>Must have knowledge and skills in Sales and Marketing - this includes  strategic planning, resource allocation, human resources modeling, leadership technique, production methods, and coordination of people and resources.</t>
  </si>
  <si>
    <t>Tun Joaquin Doi Road Corner Gregorio Avenue Chalan Kanoa Village</t>
  </si>
  <si>
    <t>C-500-21097-202961</t>
  </si>
  <si>
    <t>DREAM PACIFIC CORPORATION</t>
  </si>
  <si>
    <t>BEACH ROAD, CHALAN LAULAU VILLAGE</t>
  </si>
  <si>
    <t>RM. 5&amp;6 HUISHANG BUILDING, PO BOX 500968</t>
  </si>
  <si>
    <t>RM 5&amp;6 HUISHANG BUILDING, PO BOX 500968</t>
  </si>
  <si>
    <t>dreampacificcorp2016@gmail.com</t>
  </si>
  <si>
    <t>P-500-21067-130041</t>
  </si>
  <si>
    <t>Must be at least High school Graduate with 2 years related experience.  Must be knowledgeable in computer programs ( Excel, Word and Online Reservation System)  Must be able to read, write and speak Korean Language for better communications with the main office and with the customers.  At least 2 years related experience in travel/tourism industry.  Police clearance required- equally applied to both US workers and CW-1 Workers.  Must possess a Valid Drivers License.  Previous work experience Certificate required- equally applied to both US workers and CW-1 Workers.</t>
  </si>
  <si>
    <t>C-500-21143-336373</t>
  </si>
  <si>
    <t>PACIFIC HONGFA CORPORATION</t>
  </si>
  <si>
    <t>CANTON RESTAURANT</t>
  </si>
  <si>
    <t>GARAPAN BEACH ROAD</t>
  </si>
  <si>
    <t>PMB 278 PO BOX 100003</t>
  </si>
  <si>
    <t>MCGUIRE</t>
  </si>
  <si>
    <t>CHIRAPAN</t>
  </si>
  <si>
    <t>AUPARAKHOT</t>
  </si>
  <si>
    <t xml:space="preserve">GARAPAN BEACH ROAD </t>
  </si>
  <si>
    <t>cantonrestaurant2017@gmail.com</t>
  </si>
  <si>
    <t>P-500-21101-214567</t>
  </si>
  <si>
    <t>Chinese cooking is a must.</t>
  </si>
  <si>
    <t>C-500-21128-298100</t>
  </si>
  <si>
    <t>X.K CORPORATION</t>
  </si>
  <si>
    <t>X.K MARKET</t>
  </si>
  <si>
    <t>SHI</t>
  </si>
  <si>
    <t>XIUMEI</t>
  </si>
  <si>
    <t>XKCORP2016@HOTMAIL.COM</t>
  </si>
  <si>
    <t>P-500-21099-210708</t>
  </si>
  <si>
    <t>WORK SCHEDULES AS FOLLOWS:
9:00 AM TO 5:00 PM, 7 HOURS A DAY, AN HOURS FOR LUNCH BREAK.
MONDAY THROUGH FRIDAY, 35 HOURS PER WEEK.</t>
  </si>
  <si>
    <t>Biweekly salary $22.55 x 70 hours=$1,578.50(FLSA exempt)</t>
  </si>
  <si>
    <t>xkcorp2016@hotmail.com</t>
  </si>
  <si>
    <t>C-500-21182-439388</t>
  </si>
  <si>
    <t xml:space="preserve">BHUIYAN </t>
  </si>
  <si>
    <t>P-500-21088-180075</t>
  </si>
  <si>
    <t>C-500-21165-393777</t>
  </si>
  <si>
    <t>RISING CORPORAITON</t>
  </si>
  <si>
    <t>RISINGCORPORATION670@GMAIL.COM2GMAIL.COM</t>
  </si>
  <si>
    <t>P-500-21105-226077</t>
  </si>
  <si>
    <t>REQUIRED WORK EXPERIENCE OF 2 YEARS OR 24 MONTHS. SKILLS IN REPAIRING AND INSTALLING AIR CONDITION, ELECTRICIAN, REFRIGERATION MAINTENANCE, APPLIANCES REPAIR, BUILDING MAINTENANCE AND REPAIRS.</t>
  </si>
  <si>
    <t>ROUTE 305, DAN DAN DISTRICT</t>
  </si>
  <si>
    <t>C-500-21130-298458</t>
  </si>
  <si>
    <t>NILDA  O. SISON</t>
  </si>
  <si>
    <t>AMELDA'S MARKET</t>
  </si>
  <si>
    <t>P-500-21099-210639</t>
  </si>
  <si>
    <t>Experience with accounting software. Data entry. Keen attention to detail and ability to keep records and files organized. Competent collaborator and skills cross-functional communicator. Strong time management with respect for deadlines. Ability to identify errors and solve problems. Decisive and critical thinker.</t>
  </si>
  <si>
    <t>MIDDLE ROAD, GUALO RAI VILLAGE</t>
  </si>
  <si>
    <t>C-500-21193-455247</t>
  </si>
  <si>
    <t>DIVE MARIANAS CORPORATION</t>
  </si>
  <si>
    <t>DIVE MARIANAS</t>
  </si>
  <si>
    <t>PMB 245 BOX 10000</t>
  </si>
  <si>
    <t>BEACH ROAD GARAPAN VILLAGE</t>
  </si>
  <si>
    <t>JUNHO</t>
  </si>
  <si>
    <t>aadsaipan@naver.com</t>
  </si>
  <si>
    <t>P-500-21158-373255</t>
  </si>
  <si>
    <t>RESERVATION SALES AGENT</t>
  </si>
  <si>
    <t>DIVE MARIANAS BUILDING</t>
  </si>
  <si>
    <t>C-500-21157-372916</t>
  </si>
  <si>
    <t>P-500-21122-280012</t>
  </si>
  <si>
    <t>REQUIRES A CLEAN DRIVING RECORD. ABILITY TO PASS THE COMPANY'S BACKGROUND CHECK REQUIRED.  BACKGROUND CHECK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t>
  </si>
  <si>
    <t>C-500-21160-384340</t>
  </si>
  <si>
    <t>P-500-21036-057841</t>
  </si>
  <si>
    <t>Can compute financial statement, 1120CM and different types of taxes</t>
  </si>
  <si>
    <t>Wihholding Tax &amp; Fica Tax</t>
  </si>
  <si>
    <t>C-500-21176-428094</t>
  </si>
  <si>
    <t xml:space="preserve">Applicant must be at least an Associate's Degree holder. Must have 24 months of work experience. Must have knowledge and skills in Administrative and Clerical procedure. </t>
  </si>
  <si>
    <t>C-500-21180-431155</t>
  </si>
  <si>
    <t>SCOTT BUILDERS CONSTRUCTION, INC</t>
  </si>
  <si>
    <t>Manpower Services/Bldg. &amp; Cleaning Services/General Construction</t>
  </si>
  <si>
    <t>P-500-21142-336129</t>
  </si>
  <si>
    <t>MAINTENANCE AND REPAIR WORKER'S GENERAL</t>
  </si>
  <si>
    <t>SKILLS
	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OPERATION MONITORING  WATCHING GAUGES, DIALS, OR OTHER INDICATORS TO MAKE SURE A MACHINE IS WORKING PROPERLY.
	ACTIVE LEARNING  UNDERSTANDING THE IMPLICATIONS OF NEW INFORMATION FOR BOTH CURRENT AND FUTURE PROBLEM-SOLVING AND DECISION-MAKING.
	COMPLEX PROBLEM SOLVING  IDENTIFYING COMPLEX PROBLEMS AND REVIEWING RELATED INFORMATION TO DEVELOP AND EVALUATE OPTIONS AND IMPLEMENT
SOLUTIONS.
	COORDINATION  ADJUSTING ACTIONS ABOUT OTHERS' ACTIONS.
	INSTALLATION  INSTALLING EQUIPMENT, MACHINES, WIRING, OR PROGRAMS TO MEET SPECIFICATIONS.
	JUDGMENT AND DECISION MAKING  CONSIDERING THE RELATIVE COSTS AND BENEFITS OF POTENTIAL ACTIONS TO CHOOSE THE MOST APPROPRIATE ONE.
	QUALITY CONTROL ANALYSIS  CONDUCTING TESTS AND INSPECTIONS OF PRODUCTS, SERVICES, OR PROCESSES TO EVALUATE QUALITY OR PERFORMANCE.
	READING COMPREHENSION  UNDERSTANDING WRITTEN SENTENCES AND PARAGRAPHS IN WORK-RELATED DOCUMENTS.
	SPEAKING  TALKING TO OTHERS TO CONVEY INFORMATION EFFECTIVELY.
	TIME MANAGEMENT  MANAGING ONE'S OWN TIME AND THE TIME OF OTHERS.
ABILITIES:
	ARM-HAND STEADINESS  THE ABILITY TO KEEP YOUR HAND AND ARM STEADY WHILE MOVING YOUR ARM OR WHILE HOLDING YOUR ARM AND HAND IN ONE
POSITION.
	MANUAL DEXTERITY  THE ABILITY TO QUICKLY MOVE YOUR HAND, YOUR HAND TOGETHER WITH YOUR ARM, OR YOUR TWO HANDS TO GRASP, MANIPULATE, OR
ASSEMBLE OBJECTS.
	NEAR VISION  THE ABILITY TO SEE DETAILS AT CLOSE RANGE (WITHIN A FEW FEET OF THE OBSERVER).
	INFORMATION ORDERING  THE ABILITY TO ARRANGE THINGS OR ACTIONS IN A CERTAIN ORDER OR PATTERN ACCORDING TO A SPECIFIC RULE OR SET OF RULES
(E.G., PATTERNS OF NUMBERS, LETTERS, WORDS, PICTURES, MATHEMATICAL OPERATIONS).
	PROBLEM SENSITIVITY  THE ABILITY TO TELL WHEN SOMETHING IS WRONG OR IS LIKELY TO GO WRONG. IT DOES NOT INVOLVE SOLVING THE PROBLEM, ONLY
RECOGNIZING THERE IS A PROBLEM.
	FINGER DEXTERITY  THE ABILITY TO MAKE PRECISELY COORDINATED MOVEMENTS OF THE FINGERS OF ONE OR BOTH HANDS TO GRASP, MANIPULATE, OR
ASSEMBLE VERY SMALL OBJECTS.
	MULTI LIMB COORDINATION  THE ABILITY TO COORDINATE TWO OR MORE LIMBS (FOR EXAMPLE, TWO ARMS, TWO LEGS, OR ONE LEG AND ONE ARM) WHILE
SITTING, STANDING, OR LYING DOWN. IT DOES NOT INVOLVE PERFORMING THE ACTIVITIES WHILE THE WHOLE BODY IS IN MOTION.
	VISUALIZATION  THE ABILITY TO IMAGINE HOW SOMETHING WILL LOOK AFTER IT IS MOVED AROUND OR WHEN ITS PARTS ARE MOVED OR REARRANGED.
	STATIC STRENGTH  THE ABILITY TO EXERT MAXIMUM MUSCLE FORCE TO LIFT, PUSH, PULL, OR CARRY OBJECTS.
	CONTROL PRECISION  THE ABILITY TO QUICKLY AND REPEATEDLY ADJUST THE CONTROLS OF A MACHINE OR A VEHICLE TO EXACT POSITIONS.
	DEDUCTIVE REASONING  THE ABILITY TO APPLY GENERAL RULES TO SPECIFIC PROBLEMS TO PRODUCE ANSWERS THAT MAKE SENSE.
	FAR VISION  THE ABILITY TO SEE DETAILS AT A DISTANCE.
	FLEXIBILITY OF CLOSURE  THE ABILITY TO IDENTIFY OR DETECT A KNOWN PATTERN (A FIGURE, OBJECT, WORD, OR SOUND) THAT IS HIDDEN IN OTHER
DISTRACTING MATERIAL.
	INDUCTIVE REASONING  THE ABILITY TO COMBINE PIECES OF INFORMATION TO FORM GENERAL RULES OR CONCLUSION</t>
  </si>
  <si>
    <t xml:space="preserve">RM 209 Sunset Glow Bldg. San Jose Village, Beach Road </t>
  </si>
  <si>
    <t>chap 2 &amp; chap 7 / fica ss &amp; med</t>
  </si>
  <si>
    <t>C-500-21163-392535</t>
  </si>
  <si>
    <t>P-500-21128-298058</t>
  </si>
  <si>
    <t>HVAC SPECIALIST</t>
  </si>
  <si>
    <t>C-500-21186-444422</t>
  </si>
  <si>
    <t>P-500-21149-355801</t>
  </si>
  <si>
    <t xml:space="preserve">JANITORS </t>
  </si>
  <si>
    <t>C-500-21151-356280</t>
  </si>
  <si>
    <t>C-500-21210-492178</t>
  </si>
  <si>
    <t>One Duty  Meal, Medical Benefit</t>
  </si>
  <si>
    <t>C-500-21144-337299</t>
  </si>
  <si>
    <t>C-500-21153-360656</t>
  </si>
  <si>
    <t>Withholding tax and federal taxes</t>
  </si>
  <si>
    <t>scsinc.hnr@gmail.com</t>
  </si>
  <si>
    <t>C-500-21182-439306</t>
  </si>
  <si>
    <t>MIR FARMING</t>
  </si>
  <si>
    <t>P-500-21101-214577</t>
  </si>
  <si>
    <t>FARMERS</t>
  </si>
  <si>
    <t>Controlling operations of equipment or systems. Watching gauges, dials, or other indicators to make sure a machine is working properly. Giving full attention to what other people are saying, taking time to understand the points being made, asking questions as appropriate, and not interrupting at inappropriate times.Adjusting actions in relation to others' actions. Using logic and reasoning to identify the strengths and weaknesses of alternative solutions, conclusions or approaches to problems.. And all other job related.</t>
  </si>
  <si>
    <t>C-500-21163-392356</t>
  </si>
  <si>
    <t>C-500-21161-385132</t>
  </si>
  <si>
    <t>TALAYA AVENUE</t>
  </si>
  <si>
    <t>P-500-20254-813851</t>
  </si>
  <si>
    <t>STOCK CLERK AND ORDER FILLER</t>
  </si>
  <si>
    <t xml:space="preserve">Knowledge of MyMicros Hospitality and Inventory Management System. Must be able to use Microsoft excel and words.  Familiarity with Quick Books Accounting System.  Knowledge of principles and methods of inventory pricing and costing.
Giving full attention to details when receiving instructions from supervisor.  Actively looking for ways to help co-workers, as a team.  Ability to speak well to convey information effectively. Ability in decision making in considering the relative costs and benefits of potential actions to choose the most appropriate one. Ability to tell when something is wrong or is likely to go wrong. Ability in obtaining information from all relevant sources.
 Must be able to work on shift.  Stress tolerance, by being to deal calmly and effectively stressful situations.  
</t>
  </si>
  <si>
    <t>C-500-21200-468729</t>
  </si>
  <si>
    <t>UNIT NO. 7, 2ND FLOOR  PACIFIC QUICK PRINT BUILDING</t>
  </si>
  <si>
    <t>PO BOX 5017 CHRB, MIDDLE ROAD, GARAPAN</t>
  </si>
  <si>
    <t>P-500-21112-251703</t>
  </si>
  <si>
    <t>HE Mechanic</t>
  </si>
  <si>
    <t>PO BOX 5017 CHRB, MIDDLE ROAD, RARAPAN</t>
  </si>
  <si>
    <t>UNIT NO. 7 PACIFIC QUICK PRINT BUILDING</t>
  </si>
  <si>
    <t>CNMI and Fica taxes</t>
  </si>
  <si>
    <t>C-500-21174-420049</t>
  </si>
  <si>
    <t>Pipe Fitters and Steamfitters</t>
  </si>
  <si>
    <t>P-500-21072-144859</t>
  </si>
  <si>
    <t>PLUMBERS</t>
  </si>
  <si>
    <t xml:space="preserve">MUST HAVE A GED/HIGHSCHOOL DIPLOMA WITH 12 MONTHS WORK EXPERIENCE IN THE SAME OR SIMILAR FIELD. PREFERABLY WITH PLUMBING CERTIFICATE. GOOD WORKING KNOWLEDGE OF WATER SUPPLY, HEATING, AND VENTILATION SYSTEMS.PROFICIENCY IN READING BLUEPRINTS AND USING PLUMBING TOOLS.MUST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
</t>
  </si>
  <si>
    <t>CNMI LOCAL TAXES (CHP.2) &amp; SOCIAL SECURITY/ MEDICARE TAXES</t>
  </si>
  <si>
    <t>C-500-21202-474374</t>
  </si>
  <si>
    <t xml:space="preserve">CHALAN TUN HERMAN PAN </t>
  </si>
  <si>
    <t>P.O. BOX 500002</t>
  </si>
  <si>
    <t>CHALAN TUN HERMAN PAN</t>
  </si>
  <si>
    <t>P-500-21169-409356</t>
  </si>
  <si>
    <t xml:space="preserve">Be able to report to work 5-days a week including holidays, morning or evening shift, and weekends.
Be able to lift or carry at least 25 pounds of tools, equipment, and other bakery ingredients.
Be able to get a food handler's certificate from the Bureau of Environmental Health, CNMI which both applies to foreign and U.S. workers.
Be able to observe good hygiene and grooming.
</t>
  </si>
  <si>
    <t>Chalan Tun Herman Pan Dandan Village</t>
  </si>
  <si>
    <t>C-500-21193-455526</t>
  </si>
  <si>
    <t>U-LUCK POKER</t>
  </si>
  <si>
    <t>P O BOX 52033</t>
  </si>
  <si>
    <t>P-500-21160-381035</t>
  </si>
  <si>
    <t>SENIOR POKER ATTENDANT (Gaming Persons &amp; Booth Cashiers)</t>
  </si>
  <si>
    <t>C-500-21193-455398</t>
  </si>
  <si>
    <t>MAC CORPORATION</t>
  </si>
  <si>
    <t>PIL TINTING SERVICE</t>
  </si>
  <si>
    <t>P O BOX 505725</t>
  </si>
  <si>
    <t>VILLAROJAS</t>
  </si>
  <si>
    <t>DIEZA</t>
  </si>
  <si>
    <t>datintman1315@yahoo.com</t>
  </si>
  <si>
    <t>Installation, Maintenance, and Repair Workers, All Other</t>
  </si>
  <si>
    <t>P-500-21160-381455</t>
  </si>
  <si>
    <t>MAINTENANCE-TINT INSTALLER</t>
  </si>
  <si>
    <t>PIL TINTING BEACH ROAD CHALAN KANOA</t>
  </si>
  <si>
    <t>C-500-21162-388993</t>
  </si>
  <si>
    <t>P-500-21014-012745</t>
  </si>
  <si>
    <t>C-500-21193-455472</t>
  </si>
  <si>
    <t>C-500-21154-365066</t>
  </si>
  <si>
    <t xml:space="preserve">Namdeamoon Restaurant </t>
  </si>
  <si>
    <t>P-500-20203-726090</t>
  </si>
  <si>
    <t>NONW</t>
  </si>
  <si>
    <t>C-500-21165-393596</t>
  </si>
  <si>
    <t>P-500-21127-297764</t>
  </si>
  <si>
    <t>KNOWLEDGE OF THE PRACTICAL APPLICATION OF ENGINEERING SCIENCE AND TECHNOLOGY. THIS INCLUDES APPLYING PRINCIPLE S, TECHNIQUES, PROCEDURES, AND EQUIPMENT TO THE DESIGN AND PRODUCTION OF VARIOUS GOODS AND SERVICES.</t>
  </si>
  <si>
    <t>C-500-21161-387179</t>
  </si>
  <si>
    <t>C-500-21210-490100</t>
  </si>
  <si>
    <t>SUNER</t>
  </si>
  <si>
    <t>First-Line Supervisors of Production and Operating Workers</t>
  </si>
  <si>
    <t>P-500-21152-357438</t>
  </si>
  <si>
    <t>SHOULD HAVE A CLEAR UNDERSTANDING OF CUSTOMER SERVICE GUIDELINES/PRINCIPLES
MUST HAVE RELEVANT 12 months EXPERIENCE IN CLEANING AND SUPERVISION OF CLEANING PROCEDURES
must have no criminal records - police clearance is a must and background checking wil be applied to ALL applicants regardless of citizenship, nationality , gender and status</t>
  </si>
  <si>
    <t>GREEN BLDG JUDGEWAY ST CHINATOWN GARAPAN</t>
  </si>
  <si>
    <t>C-500-21196-463240</t>
  </si>
  <si>
    <t>Highschool Diploma with 3 months work experience as barista. coffee and blended art &amp; design is a plus</t>
  </si>
  <si>
    <t>C-500-21197-465867</t>
  </si>
  <si>
    <t>Town House, Inc.</t>
  </si>
  <si>
    <t>P.O. Box 500167 CK</t>
  </si>
  <si>
    <t>P-500-21169-409090</t>
  </si>
  <si>
    <t>Facilities Maintenance Worker</t>
  </si>
  <si>
    <t>Must know how to operate power-driven equipment and hand tools commonly used to maintain facilities and associated equipment.  Has physical ability to move objects like a/c units, equipment and machineries, furniture, etc. weighing up to 150 lbs. using a hand truck or pulley.  Can read and interpret blueprints and schematic drawings relating to plumbing and electrical repairs.  Driving skills required and must pass pre-employment trade test (Note: these requirements are equally applicable to both U.S. and CW1 workers).</t>
  </si>
  <si>
    <t>CNMI Payroll Withholding and Federal FICA Taxes</t>
  </si>
  <si>
    <t>FATIMAH</t>
  </si>
  <si>
    <t>i.s.a.a.farming.spn@gmail.com</t>
  </si>
  <si>
    <t>C-500-21190-452636</t>
  </si>
  <si>
    <t>P-500-21160-380915</t>
  </si>
  <si>
    <t>1. Service Orientation--Actively looking for ways to help people. 2. Coordination-Adjusting actions in relation to others' actions. Be able and willing to work in flexible shifts, days, evening, night, weekend and holidays</t>
  </si>
  <si>
    <t>C-500-21196-463155</t>
  </si>
  <si>
    <t>JET REALTY &amp; DEVELOPMENT</t>
  </si>
  <si>
    <t>P.O. BOX 500029</t>
  </si>
  <si>
    <t>jetrealty18@gmail.com</t>
  </si>
  <si>
    <t>P-500-21161-385158</t>
  </si>
  <si>
    <t>BUILDING CLEANING WORKERS, ALL OTHER</t>
  </si>
  <si>
    <t>At least 6 months working experience. Willing to work on flexible hours including weekends and holidays . Know how to use cleaning solutions and cleaning equipment.  Do other related duties assigned.</t>
  </si>
  <si>
    <t>Aiport Road Dandan</t>
  </si>
  <si>
    <t>C-500-21174-419987</t>
  </si>
  <si>
    <t>C-500-21182-439420</t>
  </si>
  <si>
    <t>corporatiojrb@gmail.com</t>
  </si>
  <si>
    <t>C-500-21176-425856</t>
  </si>
  <si>
    <t>LEZON INTERNATIONAL, INC.</t>
  </si>
  <si>
    <t>Loco &amp; Taco Smoke Dining Bar</t>
  </si>
  <si>
    <t>Lot No. 014 D 35 Garapan Village</t>
  </si>
  <si>
    <t>PMB 711 PO Box 10000</t>
  </si>
  <si>
    <t>locoandtaco@outlook.com</t>
  </si>
  <si>
    <t>P-500-21139-324741</t>
  </si>
  <si>
    <t>Prior experience in related food and beverage preparations. Thorough experience with hot and cold food preparation. Ability to use slicers, mixers, grinders, food processors, etc. Able to handle work in a fast-paced environment. Good working knowledge of accepted sanitation standards and health codes. Can cook Korean/Mexican dishes.</t>
  </si>
  <si>
    <t>C-500-21156-372339</t>
  </si>
  <si>
    <t>P-500-21074-145480</t>
  </si>
  <si>
    <t xml:space="preserve">Must have expert knowledge of Quickbooks.  Must know how to accurately prepare and file Tax Forms 1120, 1040, 941, 940, W3-SS, OS-3705, OS-3105, 3710, 1099, 1096 and All other Tax requirements.  Must be able to perform accounting tasks outlined in Job duties.  </t>
  </si>
  <si>
    <t>C-500-21166-396872</t>
  </si>
  <si>
    <t>WOO JUNG CORPORATION</t>
  </si>
  <si>
    <t>SANG JEE RENT-A-CAR</t>
  </si>
  <si>
    <t>PMB 355 BOX 10000</t>
  </si>
  <si>
    <t>YOUNG TAE</t>
  </si>
  <si>
    <t>P-500-21134-313430</t>
  </si>
  <si>
    <t>RENTAL SALES AGENT</t>
  </si>
  <si>
    <t>1 year work related experience. Knowledge of computers and proficient data entry skills. Has knowledge of commonly-used concepts, practices, and procedures within a particular field. Good in active listening and speaking.</t>
  </si>
  <si>
    <t>C-500-21157-372757</t>
  </si>
  <si>
    <t>Marianas Health Services, Inc</t>
  </si>
  <si>
    <t>Ghiyeghi St</t>
  </si>
  <si>
    <t>PO Box 10003 PMB 1341 Saipan</t>
  </si>
  <si>
    <t>P-500-21128-298190</t>
  </si>
  <si>
    <t xml:space="preserve">(1)CURRENT LICENSE AS A REGISTERED NURSE IN THE STATE(S) OF PRACTICE; (2) MUST BE NCLEX-PASSER; </t>
  </si>
  <si>
    <t>RECRUITMENT@MARIANASHEALTH.COM</t>
  </si>
  <si>
    <t>C-500-21158-373152</t>
  </si>
  <si>
    <t>hems.restaurant@yahoo.com</t>
  </si>
  <si>
    <t>Boyer Trading Company, LLC</t>
  </si>
  <si>
    <t>GINEN SAIPAN</t>
  </si>
  <si>
    <t>P.O. Box 503007 Industrial Drive, Puerto Rico</t>
  </si>
  <si>
    <t>Alejandre</t>
  </si>
  <si>
    <t>Mercita</t>
  </si>
  <si>
    <t>alejandremercy@gmail.com</t>
  </si>
  <si>
    <t>C-500-21211-492321</t>
  </si>
  <si>
    <t>Required Skills/Abilities:
 Working understanding of human resource principles, practices and procedures</t>
  </si>
  <si>
    <t>C-500-21196-463282</t>
  </si>
  <si>
    <t>C-500-21212-494824</t>
  </si>
  <si>
    <t xml:space="preserve">SUITE 209, 2ND FLOOR, MARIANAS BUSINESS PLAZA, </t>
  </si>
  <si>
    <t>UPCA_CNMI@YAHOO.COM</t>
  </si>
  <si>
    <t>P-500-21184-443337</t>
  </si>
  <si>
    <t>C-500-21216-500537</t>
  </si>
  <si>
    <t>ASSOCIATE'S DEGREE IN ACCOUNTING, COMMERCE, OR MANAGEMENT. TWO (2) YEARS PRIOR WORK EXPERIENCE AS AN ACCOUNTING ASSISTANT. MUST BE ABLE AND WILLING TO WORK SHIFTS, EVENINGS, HOLIDAYS, AND WEEKENDS. SKILLED IN THE USE OF VARIOUS OPERATING SYSTEMS: SAP BUSINESS OBJECTS DATA INTEGRATOR, MICROSOFT OUTLOOK, MICROSOFT OFFICE, MICROSOFT WINDOWS, MICROSOFT POWERPOINT, MICROSOFT EXCEL, PAYROLL SOFTWARE, MICROSOFT WORD, AND MICROSOFT INTERNET EXPLORER. KNOWLEDGE OF ARITHMETIC, ALGEBRA, GEOMETRY, CALCULUS, STATISTICS, AND THEIR APPLICATIONS. KNOWLEDGE OF ECONOMIC AND ACCOUNTING PRINCIPLES AND PRACTICES, THE FINANCIAL MARKETS, BANKING AND THE ANALYSIS AND REPORTING OF FINANCIAL DATA. USING MATHEMATICS TO SOLVE PROBLEMS. GIVING FULL ATTENTION TO WHAT OTHER PEOPLE ARE SAYING, TAKING TIME TO UNDERSTAND THE POINTS BEING MADE, ASKING QUESTIONS AS APPROPRIATE, AND NOT INTERRUPTING AT INAPPROPRIATE TIMES. USING LOGIC AND REASONING TO IDENTIFY THE STRENGTHS AND WEAKNESSES OF ALTERNATIVE SOLUTIONS, CONCLUSIONS OR APPROACHES TO PROBLEMS. UNDERSTANDING WRITTEN SENTENCES AND PARAGRAPH S IN WORK RELATED DOCUMENTS. TALKING TO OTHERS TO CONVEY INFORMATION EFFECTIVELY. COMMUNICATING EFFECTIVELY IN WRITING AS APPROPRIATE FOR THE NEEDS OF THE AUDIENCE. MANAGING ONE'S OWN TIME AND THE TIME OF OTHERS.</t>
  </si>
  <si>
    <t>C-500-21225-520050</t>
  </si>
  <si>
    <t>C-500-21202-474731</t>
  </si>
  <si>
    <t>FM MANPOWER/BENCH'S SNACKBAR</t>
  </si>
  <si>
    <t>P-500-21089-183047</t>
  </si>
  <si>
    <t>AT LEAST HIGH SCHOOL GRADUATE WITH MINIMUM 3 MONTHS OF TRAINING AND12 MONTHS WORKING EXPERIENCE AS COOK.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APPLICANTS EITHER US CITIZEN AND CW-1 WORKER MUST PROVIDE SCHOOL CREDENTIALS, TRAINING/EMPLOYMENT CERTIFICATE AND UNEXPIRED FOOD HANDLER CERTIFICATE.</t>
  </si>
  <si>
    <t>FICA Taxes (SS and Medicare)</t>
  </si>
  <si>
    <t>P-500-21136-317082</t>
  </si>
  <si>
    <t>Heavy and Tractor - Trailer Truck Drivers</t>
  </si>
  <si>
    <t>required operating license</t>
  </si>
  <si>
    <t>C-500-20216-747419</t>
  </si>
  <si>
    <t>P-500-20114-510771</t>
  </si>
  <si>
    <t>PROFICIENT IN ACCOUNTING SOFTWARE - SYSTEM APPLICATION OF PRODUCT IN DATA PROCESSING (SAP).
KNOWLEDGE OF ECONOMIC AND ACCOUNTING PRINCIPLES AND PRACTICES, THE FINANCIAL MARKETS, BANKING AND THE ANALYSIS AND REPORTING OF FINANCIAL DATA. USING MATHEMATICS TO SOLVE PROBLEMS. USING LOGIC AND REASONING TO IDENTIFY THE STRENGTHS AND WEAKNESSES OF ALTERNATIVE SOLUTIONS, CONCLUSIONS OR APPROACHES TO PROBLEMS.</t>
  </si>
  <si>
    <t>Ground Floor JP Center</t>
  </si>
  <si>
    <t>C-500-20233-778723</t>
  </si>
  <si>
    <t>M &amp; E ENTERPRISES INC. SAIPAN</t>
  </si>
  <si>
    <t>HI SAIPAN TOUR, NATURAL FACTORS, M &amp; E TRADE AGENCY</t>
  </si>
  <si>
    <t>DIRECTOR IN-CHARGE OF PERSONNEL</t>
  </si>
  <si>
    <t>P-500-20202-723003</t>
  </si>
  <si>
    <t>INTERPRETER (KOREAN-CHINESE)</t>
  </si>
  <si>
    <t>PROFICIENT IN KOREAN &amp; CHINESE LANGUAGE TO BE ABLE TO INTERPRET/TRANSLATE FROM KOREAN TO CHINESE OR CHINESE TO KOREAN ORALLY OR IN WRITING.
SPECIAL REQUIREMENT AND QUALIFICATIONS ARE EQUALLY APPLIED TO BOTH U.S. AND CW-1 WORKER APPLICANTS</t>
  </si>
  <si>
    <t>C-500-20301-889865</t>
  </si>
  <si>
    <t>C-500-20206-733186</t>
  </si>
  <si>
    <t>REJOICE WORLD (COFFEE SHOP)</t>
  </si>
  <si>
    <t>P.O. BOX 500876, SUGAR KING ROAD</t>
  </si>
  <si>
    <t>GARAPAM</t>
  </si>
  <si>
    <t>P.O. BOX 500876,  SUGAR KING ROAD</t>
  </si>
  <si>
    <t>P-500-20164-648615</t>
  </si>
  <si>
    <t>Must know how to make dough for making bread  and other bakery products. Know how to make oriental assorted cookies , cakes, bread and pastries. Must know the techniques in mixing and desired amount of ingredients for making dough. Know how to operate and use baking equipment. Willing to work flexible schedule.</t>
  </si>
  <si>
    <t>C-500-20245-797630</t>
  </si>
  <si>
    <t>Milagros Parchamento Pellegrino</t>
  </si>
  <si>
    <t>Saipan Ice and Water Company</t>
  </si>
  <si>
    <t>Pine Drive, Kagman 3</t>
  </si>
  <si>
    <t>Lisua</t>
  </si>
  <si>
    <t>Maxima</t>
  </si>
  <si>
    <t>Litulumar</t>
  </si>
  <si>
    <t>Human Resources</t>
  </si>
  <si>
    <t>P-500-20135-569946</t>
  </si>
  <si>
    <t>Helper/Production Workers</t>
  </si>
  <si>
    <t>Strong communication skills, listening skills, team player, willingness to learn new skills.</t>
  </si>
  <si>
    <t>social security, cnmi taxes, medicare</t>
  </si>
  <si>
    <t>C-500-20220-756724</t>
  </si>
  <si>
    <t>WHT, FICA Tax, Housing is provided and offered at no cost and optional to workers</t>
  </si>
  <si>
    <t>C-500-20188-695608</t>
  </si>
  <si>
    <t xml:space="preserve">GX INTERNATIONAL CORPORATION </t>
  </si>
  <si>
    <t xml:space="preserve">SAIPAN RENT A CAR, HOTEL &amp; PHOTOGRAPHY SERVICES </t>
  </si>
  <si>
    <t xml:space="preserve">ZIJIAN </t>
  </si>
  <si>
    <t>saipanrentacar@outlook.com</t>
  </si>
  <si>
    <t>Photographers</t>
  </si>
  <si>
    <t>P-500-20147-602231</t>
  </si>
  <si>
    <t xml:space="preserve">PHOTOGRAPHER </t>
  </si>
  <si>
    <t>Knowledge of principles and processes for providing customer and personal services. This includes customer needs assessment, meeting quality standards for services, and evaluation of customer satisfaction.
Knowledge of principles and methods for showing, promoting, and selling products or services. This includes marketing strategy and tactics, product demonstration, sales techniques, and sales control systems.
Knowledge of circuit boards, processors, chips, electronic equipment, and computer hardware and software, including applications and programming.
Knowledge of the theory and techniques required to compose, produce, and perform works of music, dance, visual arts, drama, and sculpture.
Knowledge of the structure and content of the English language including the meaning and spelling of words, rules of composition, and grammar.
Knowledge of media production, communication, and dissemination techniques and methods. This includes alternative ways to inform and entertain via written, oral, and visual media.
Knowledge of business and management principles involved in strategic planning, resource allocation, human resources modeling, leadership technique, production methods, and coordination of people and resources.</t>
  </si>
  <si>
    <t>C-500-20226-766423</t>
  </si>
  <si>
    <t>JWS Air Conditioning &amp; Refrigeration, Inc.</t>
  </si>
  <si>
    <t>WH-Door 2,  Dotse Place, Beach Road</t>
  </si>
  <si>
    <t>PMB 101 Box 10000</t>
  </si>
  <si>
    <t>P-500-20114-510778</t>
  </si>
  <si>
    <t>Carry out heavy cleaning tasks and special projects. And other related duties as assigned company.</t>
  </si>
  <si>
    <t>CNMI Withholding Tax and FICA Tax (SS Medicare)</t>
  </si>
  <si>
    <t>C-500-20237-785138</t>
  </si>
  <si>
    <t>HIGH SCHOOL GRADUATE WITH AT LEAST 3 MONTHS TRAINING OR 6 MONTHS WORKING EXPERIENCE .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APPLICANTS EITHER US CITIZEN WORKER AND CW1 MUST PROVIDE SCHOOL CREDENTIALS AND EMPLOYMENT  OR/ AND TRAINING CERTIFICATES, FOOD HANDLER TRAINING IF APPLICABLE</t>
  </si>
  <si>
    <t>EVEREST KITCHEN/BENCH'S SNACKBAR</t>
  </si>
  <si>
    <t>ALDRIN@FMCORPORATION.NET</t>
  </si>
  <si>
    <t>C-500-20230-771284</t>
  </si>
  <si>
    <t>RONGHUI MARKET</t>
  </si>
  <si>
    <t>P-500-20196-712098</t>
  </si>
  <si>
    <t>STORE MAINTENANCE.</t>
  </si>
  <si>
    <t>12 months working experience as a store maintenance, high school graduation.</t>
  </si>
  <si>
    <t>C-500-20274-850954</t>
  </si>
  <si>
    <t xml:space="preserve">CNMI TAXES/State Taxes/Medicare/SS </t>
  </si>
  <si>
    <t>C-500-20226-766319</t>
  </si>
  <si>
    <t>P-500-20194-709214</t>
  </si>
  <si>
    <t>Manager - Hospitality</t>
  </si>
  <si>
    <t>High school diploma / GED.  Three (3) years of managerial experience in concierge/
transportation/limousine in a well-established casino / 5 star hotel/ well-known property.  Ability to speak, read and write in Chinese in order to deal with guests and internal staff from Asian countries, especially non-English-speaking Chinese speakers.  Ability to operate Microsoft Windows &amp; Office software and transportation management system.  Able to multi-task.  Able to work on shifts and be flexible regarding work schedules according to business demands.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t>
  </si>
  <si>
    <t>C-500-20206-733465</t>
  </si>
  <si>
    <t>C-500-20246-800316</t>
  </si>
  <si>
    <t>C-500-20234-780701</t>
  </si>
  <si>
    <t>P-500-20176-678557</t>
  </si>
  <si>
    <t>C-500-20262-831951</t>
  </si>
  <si>
    <t>AGINGAN LANE, SAN ANTONIO</t>
  </si>
  <si>
    <t>PADILLA</t>
  </si>
  <si>
    <t>KALAYAAN.SPN@GMAIL.COM</t>
  </si>
  <si>
    <t>P-500-20177-678914</t>
  </si>
  <si>
    <t>KITCHEN HELPER</t>
  </si>
  <si>
    <t xml:space="preserve">MUST BE ABLE  TO ATTEND AN EARLY MORNING SHIFT, FLEXIBLE WORK HOURS AND CAN LIFT AT LEAST 50 LBS. EXPERIENCE IN AN INDUSTRIAL KITCHEN IS A PLUS. </t>
  </si>
  <si>
    <t>CHAPTER 2 AND CHAPTER 7 TAXES (LOCAL AND FEDERAL TAX), SOCIAL SECURITY AND MEDICARE TAXES</t>
  </si>
  <si>
    <t>C-500-20217-749590</t>
  </si>
  <si>
    <t>S-103 TOWER PALACE  GUALO RAI</t>
  </si>
  <si>
    <t>P-500-20185-694532</t>
  </si>
  <si>
    <t>MAINTENANCE AND REPAIR WORKER , GENERAL MAINTENANCE</t>
  </si>
  <si>
    <t xml:space="preserve">HIGH SCHOOL  OR EQUIVALENT OF 1 YEAR EXPERIENCE SKILLED IN ALL ASPECT OF BUILDING MAINTENANCE
BASIC ELECTRICAL AND MECHANICAL BACKGROUND IS A PLUS  
</t>
  </si>
  <si>
    <t>C-500-20260-825632</t>
  </si>
  <si>
    <t>Primtek Construction</t>
  </si>
  <si>
    <t>P.O. Box 504921 Kannat Tabla Drive cor Long Lane, Saipan</t>
  </si>
  <si>
    <t>Po</t>
  </si>
  <si>
    <t>Emmanuel</t>
  </si>
  <si>
    <t>P.O. Box 504921</t>
  </si>
  <si>
    <t>P-500-20220-756547</t>
  </si>
  <si>
    <t>Computer aided design CAD software Hot technology; Autodesk AutoCAD Hot technology: Autodesk AutoCAD Civil 3D Hot technology; Bentley Microstation Hot technology; Computer aided design and drafting software CADD.  Electronic mail software Email software; IBM Notes Hot technology; Microsoft Outlook Hot technology.  Spreadsheet software Microsoft Excel Hot technology.  Engineering and Technology, Knowledge of the practical application of engineering science and technology.  This includes applying principles, techniques, procedures and equipment to the design and production of various goods and services.  Building and Construction Knowledge of materials, methods and the tools involved in the construction or repair of houses, buildings or other structures.  Design Knowledge of design techniques, tools and principles involved in production of precision technical plans, blueprints, drawings and models.</t>
  </si>
  <si>
    <t>FICA and Withholding Tax</t>
  </si>
  <si>
    <t>C-500-20251-808141</t>
  </si>
  <si>
    <t>WEN JIAN TOUR</t>
  </si>
  <si>
    <t>P-500-20214-747132</t>
  </si>
  <si>
    <t xml:space="preserve">1.Good public speaking skills.
2.Punctual
3. Flexible schedule to work on weekends
4. Have work experience  as tour guide for 6 months.
5.Can speak Japanese or Korean or Chinese language.
 </t>
  </si>
  <si>
    <t>www.marianslabor.net/jva</t>
  </si>
  <si>
    <t>C-500-20232-775989</t>
  </si>
  <si>
    <t>P-500-20113-506938</t>
  </si>
  <si>
    <t>AUTOMOTIVE MASTER MECHANICS</t>
  </si>
  <si>
    <t>Willing to learn.</t>
  </si>
  <si>
    <t>C-500-20261-828598</t>
  </si>
  <si>
    <t>MICRONESIA RENEWABLE ENERGY INC - CNMI</t>
  </si>
  <si>
    <t>ISLAND COMM. MIDDLE ROAD</t>
  </si>
  <si>
    <t>VOACOLO</t>
  </si>
  <si>
    <t>TRACY</t>
  </si>
  <si>
    <t>ANN</t>
  </si>
  <si>
    <t>ISLAND COMM. MIDDLE RD.</t>
  </si>
  <si>
    <t>Solar Photovoltaic Installers</t>
  </si>
  <si>
    <t>P-500-20229-771255</t>
  </si>
  <si>
    <t>SOLAR PHOTOVOLTAIC PROJECT LEADER</t>
  </si>
  <si>
    <t>Experience in solar energy design, troubleshooting, and maintaining residential solar energy systems.</t>
  </si>
  <si>
    <t>mgtabhancnmi@micronesiarenewableenergy.com</t>
  </si>
  <si>
    <t>C-500-20225-763678</t>
  </si>
  <si>
    <t>NP, LLC</t>
  </si>
  <si>
    <t>Tom Yum Restaurant</t>
  </si>
  <si>
    <t>Member-managed LLC</t>
  </si>
  <si>
    <t>P-500-20169-662504</t>
  </si>
  <si>
    <t xml:space="preserve">Strongly familiar with different types of meats and their cooking times
 Well versed in planning menus, establishing size of food portions, estimating food requirements and costs, and ordering supplies
 Skilled in preparing food for cooking and adding appropriate seasoning
 Highly experienced in performing food quality inspections to ensure that all food items conform to hygiene standards
 Well-honed aesthetic skills aimed at arranging and presenting food in a manner pleasing to the eye
 Solid knowhow of carving and preparing different types of meats for boiling, frying and steaming
 Competent at mixing the right amount of ingredients according to weight and type
 Track record of operating big ovens and cooking ranges
 Special talent for preparing different types of cuisines, relishes and salads
 Highly experienced in performing preventative and general maintenance on kitchen equipment
 Hands-on experience in handling cooking staff efficiently and directing it to ensure handling of kitchen functions
 Track record of following best hygiene and sanitation practices aimed at providing quality food services
 Absolute flexibility aimed at trying and testing new recipes in order to add new items to existing menus
 Able to prepare specialized health food items
 Strong background of handling kitchen functions such as supplies and inventory management and cooking staff schedules and records
 Demonstrated ability to set up and supervise buffets
 Able to maintain accurate inventory and records of food, supplies and utensils
 Committed to maintain a clean kitchen and work area
</t>
  </si>
  <si>
    <t>C-500-20324-919152</t>
  </si>
  <si>
    <t>C-500-20307-894326</t>
  </si>
  <si>
    <t>PASCUAL &amp; JIN CORPORATION</t>
  </si>
  <si>
    <t>Chalan Pale Arnold RD. CHALAN LAULAU</t>
  </si>
  <si>
    <t>P-500-20267-840775</t>
  </si>
  <si>
    <t>Able to provide good customer service and follow local traffic laws. Knowledge in selling general merchandise and food products this includes sales strategy and the product demonstration. Knowledge in simple arithmetic addition and subtraction and the CNMI driver license is required for this job.</t>
  </si>
  <si>
    <t>CNMI &amp; Federal Tax withholds</t>
  </si>
  <si>
    <t>C-500-20323-916959</t>
  </si>
  <si>
    <t>P-500-20286-875645</t>
  </si>
  <si>
    <t xml:space="preserve">Good Communication Skill, able to carry at least 50lbs. of baggage/cargo. </t>
  </si>
  <si>
    <t>Rota International Airport</t>
  </si>
  <si>
    <t>Sinapalo Village 1</t>
  </si>
  <si>
    <t>CNMI Taxes, Federal Taxes if applicable</t>
  </si>
  <si>
    <t>C-500-20342-939541</t>
  </si>
  <si>
    <t>SUITE 203</t>
  </si>
  <si>
    <t>Child, Family, and School Social Workers</t>
  </si>
  <si>
    <t>P-500-20296-884924</t>
  </si>
  <si>
    <t>CHILD, FAMILY AND SOCIAL WORKER</t>
  </si>
  <si>
    <t xml:space="preserve">DIPLOMA IN SOCIAL WORK OR EQUIVALENT EXPERIENCE
</t>
  </si>
  <si>
    <t>C-500-20342-939538</t>
  </si>
  <si>
    <t>P-500-20277-856726</t>
  </si>
  <si>
    <t>C-500-20351-962533</t>
  </si>
  <si>
    <t xml:space="preserve"> CHALAN PALE ARNOLD CHALAN LAULAU</t>
  </si>
  <si>
    <t>yantzecorporation@yahoo.com</t>
  </si>
  <si>
    <t>P-500-20317-909432</t>
  </si>
  <si>
    <t>ELECTRICAL DRAFTER</t>
  </si>
  <si>
    <t>C-500-21011-004632</t>
  </si>
  <si>
    <t>Active Listening  Giving full attention to what other people are saying, taking time to understand the points being made, asking questions as appropriate, and not interrupting at inappropriate times.
Reading Comprehension  Understanding written sentences and paragraphs in work related documents.
Speaking  Talking to others to convey information effectively.
Complex Problem Solving  Identifying complex problems and reviewing related information to develop and evaluate options and implement solutions.See more occupations related to this skill.
Critical Thinking  Using logic and reasoning to identify the strengths and weaknesses of alternative solutions, conclusions or approaches to problems.
Writing  Communicating effectively in writing as appropriate for the needs of the audience.
Judgment and Decision Making  Considering the relative costs and benefits of potential actions to choose the most appropriate one.
Active Learning  Understanding the implications of new information for both current and future problem-solving and decision-making.
Systems Analysis  Determining how a system should work and how changes in conditions, operations, and the environment will affect outcomes.
Instructing  Teaching others how to do something.
Monitoring  Monitoring/Assessing performance of yourself, other individuals, or organizations to make improvements or take corrective action.
Service Orientation  Actively looking for ways to help people.
Time Management  Managing one's own time and the time of others.</t>
  </si>
  <si>
    <t>C-500-21022-027234</t>
  </si>
  <si>
    <t>Tool Grinders, Filers, and Sharpeners</t>
  </si>
  <si>
    <t>P-500-20328-923355</t>
  </si>
  <si>
    <t>Operation Monitoring  Watching gauges, dials, or other indicators to make sure a machine is working properly.
Operation and Control  Controlling operations of equipment or systems.
Quality Control Analysis  Conducting tests and inspections of products, services, or processes to evaluate quality or performance.
Equipment Maintenance  Performing routine maintenance on equipment and determining when and what kind of maintenance is needed.
Repairing  Repairing machines or systems using the needed tools.
Critical Thinking  Using logic and reasoning to identify the strengths and weaknesses of alternative solutions, conclusions or approaches to problems.
Equipment Selection  Determining the kind of tools and equipment needed to do a job.
Monitoring  Monitoring/Assessing performance of yourself, other individuals, or organizations to make improvements or take corrective action.
Troubleshooting  Determining causes of operating errors and deciding what to do about it.
Complex Problem Solving  Identifying complex problems and reviewing related information to develop and evaluate options and implement solutions.
Judgment and Decision Making  Considering the relative costs and benefits of potential actions to choose the most appropriate one.
Reading Comprehension  Understanding written sentences and paragraphs in work related documents.
Active Learning  Understanding the implications of new information for both current and future problem-solving and decision-making.
Active Listening  Giving full attention to what other people are saying, taking time to understand the points being made, asking questions as appropriate, and not interrupting at inappropriate times.
Mathematics  Using mathematics to solve problems.
Time Management  Managing one's own time and the time of others.
Instructing  Teaching others how to do something.
Learning Strategies  Selecting and using training/instructional methods and procedures appropriate for the situation when learning or teaching new things.
Speaking  Talking to others to convey information effectively.
Systems Evaluation  Identifying measures or indicators of system performance and the actions needed to improve or correct performance, relative to the goals of the system.
Management of Material Resources  Obtaining and seeing to the appropriate use of equipment, facilities, and materials needed to do certain work.
Operations Analysis  Analyzing needs and product requirements to create a design.
Technology Design  Generating or adapting equipment and technology to serve user needs.
Science  Using scientific rules and methods to solve problems.</t>
  </si>
  <si>
    <t>C-500-21041-067394</t>
  </si>
  <si>
    <t>P-500-21009-004054</t>
  </si>
  <si>
    <t>Must have at least one (1) year working experience. Must know how to used hand tools and power tools that are commonly use in repairing auto vehicle and body frame. Must be proficient, have strong technical skills in the field, problem-solving skills and the ability to work as a team.</t>
  </si>
  <si>
    <t>C-500-21082-166206</t>
  </si>
  <si>
    <t>P-500-20350-959438</t>
  </si>
  <si>
    <t>C-500-21100-214358</t>
  </si>
  <si>
    <t>Familiar with construction materials with at least 12 months working experience as a heavy equipment operator. Related skills and knowledge are required to this position and must have a valid local driver license when operating or driving the delivery truck. Must have a potential to acknowledge easily from the supervisor instruction concerning when and where the delivery will occur. Must have a promising experience for safety driving when some emergency or special conditions occur. Must have broad knowledge of loading and unloading construction materials, emergency boom truck repairing and safety hoisting of heavy equipment with heavy loading. Understanding and speaking both English, Chinese, or Filipino language to communicate with local and foreign customers warmly is preferable. Willing to work on flexible hours even at weekend or holidays.</t>
  </si>
  <si>
    <t>C-500-21105-229581</t>
  </si>
  <si>
    <t>Driver License required for US Citizens/CW applicants.  Must have 3 months experience documented in  atraining and certification.</t>
  </si>
  <si>
    <t>C-500-21096-199252</t>
  </si>
  <si>
    <t>P-500-20363-980305</t>
  </si>
  <si>
    <t>Must have 12 months experience and must be high school graduate. Good customer service. Flexible in hours. Team Player. Must obtain Food Handler when hired.</t>
  </si>
  <si>
    <t xml:space="preserve">Housing will be offered to all employees with the cost of $80.00 per month (with roommate) or $130.00 per month (no roommate). However, benefit is optional. </t>
  </si>
  <si>
    <t>C-500-21096-199272</t>
  </si>
  <si>
    <t>P.O. Box 5000002</t>
  </si>
  <si>
    <t>P-500-20288-877625</t>
  </si>
  <si>
    <t>Lead Building &amp; Maintenance Worker</t>
  </si>
  <si>
    <t>OSHA Compliance training &amp; Refrigeration troubleshooting</t>
  </si>
  <si>
    <t>C-500-21083-169737</t>
  </si>
  <si>
    <t>All federal and CNMI Tax as required by law.</t>
  </si>
  <si>
    <t>C-500-21055-097317</t>
  </si>
  <si>
    <t>GREENSTAR CORPORATION</t>
  </si>
  <si>
    <t>1F KOREAN CENTER</t>
  </si>
  <si>
    <t xml:space="preserve">SUNG </t>
  </si>
  <si>
    <t>HYUN</t>
  </si>
  <si>
    <t>IF KOREAN CENTER</t>
  </si>
  <si>
    <t>P-500-21016-017885</t>
  </si>
  <si>
    <t>computer graphic and design knowledge.</t>
  </si>
  <si>
    <t>C-500-21150-356082</t>
  </si>
  <si>
    <t>P-500-21054-093926</t>
  </si>
  <si>
    <t xml:space="preserve">In order for applicants to be considered for this occupation, applicants must have knowledge of providing customer personal services which includes customer assessment and satisfaction, knowledge of showing, promoting, and selling products or services which includes product demonstration. This occupation requires at least 1 year experience. Interested applicants may submit their resume to email HANAMITSUHOTEL@GMAIL.COM or call 670-2331818 between Monday through Friday from 12pm to 5pm
</t>
  </si>
  <si>
    <t>C-500-21098-207270</t>
  </si>
  <si>
    <t xml:space="preserve">Knowledgeable in QuickBooks Accounting, Peachtree, Sage, MS Office.
Numerical Skills
Computer Skills
Problem Solving Skills
</t>
  </si>
  <si>
    <t>C-500-21097-203659</t>
  </si>
  <si>
    <t>P.O. BOX 500879, SUGAR KING ROAD</t>
  </si>
  <si>
    <t>C-500-21074-148283</t>
  </si>
  <si>
    <t xml:space="preserve">UNITED EQUIPMENT RENTAL COMPANY CORPORATION </t>
  </si>
  <si>
    <t>P-500-21046-076728</t>
  </si>
  <si>
    <t>Troubleshooting - Determining causes of operating errors and deciding what to do about it.
   	Repairing - Repairing machines or systems using the needed tools.
   	Operation Monitoring - Watching gauges, dials, or other indicators to make sure a machine is working properly.
   	Operation and Control - Controlling operations of equipment or systems.
   	Equipment Maintenance - Performing routine maintenance on equipment and determining when and what kind of maintenance is needed.
   	Quality Control Analysis - Conducting tests and inspections of products, services, or processes to evaluate quality or performance.
   	Critical Thinking - Using logic and reasoning to identify the strengths and weaknesses of alternative solutions, conclusions or approaches to problems.
   	Judgment and Decision Making - Considering the relative costs and benefits of potential actions to choose the most appropriate one.
   	Speaking - Talking to others to convey information effectively.
   	Equipment Selection - Determining the kind of tools and equipment needed to do a job.
   	Monitoring - Monitoring/Assessing performance of yourself, other individuals, or organizations to make improvements or take corrective action.
   	Coordination - Adjusting actions in relation to others' actions.
   	Complex Problem Solving - Identifying complex problems and reviewing related information to develop and evaluate options and implement solutions.
   	Time Management - Managing one's own time and the time of others.
   	Reading Comprehension - Understanding written sentences and paragraphs in work related documents.
   	Active Listening - Giving full attention to what other people are saying, taking time to understand the points being made, asking questions as appropriate, and not interrupting at inappropriate times.
   	Active Learning - Understanding the implications of new information for both current and future problem-solving and decision-making.
   	Learning Strategies - Selecting and using training/instructional methods and procedures appropriate for the situation when learning or teaching new things.
   	Social Perceptiveness - Being aware of others' reactions and understanding why they react as they do.
   	Systems Evaluation - Identifying measures or indicators of system performance and the actions needed to improve or correct performance, relative to the goals of the system.
   	Writing - Communicating effectively in writing as appropriate for the needs of the audience.
   	Systems Analysis - Determining how a system should work and how changes in conditions, operations, and the environment will affect outcomes.</t>
  </si>
  <si>
    <t>Withholding Tax, SS Fica, Medicare</t>
  </si>
  <si>
    <t>C-500-21049-084535</t>
  </si>
  <si>
    <t>C-500-21124-283641</t>
  </si>
  <si>
    <t>P-500-21072-144957</t>
  </si>
  <si>
    <t>BARISTA</t>
  </si>
  <si>
    <t>Candidates must have at least 3-months cafe work experience as a Barista, which specializes on serving real espresso beverages. Must be knowledgeable in making real espresso beverages. Must be able to work alone without supervision.  Must have Knowledge of principles and processes for providing customer and personal services including customer needs assessment, meeting quality standards for services, and evaluation of customer satisfaction. Must have the ability to listen and to understand information and ideas presented through spoken words and sentences. Must have the ability to speak clearly so others can understand.  Requires manual dexterity to use and operate all necessary equipment. Previous experience would be an asset. Must be flexible in work schedule which includes early morning, afternoon and late evening/ weekends/ holidays.</t>
  </si>
  <si>
    <t>C-500-21105-229506</t>
  </si>
  <si>
    <t>DRIVER LICENSE REQUIRED FOR US CITIZENS/CW APPLICANTS. MUST HAVE 3 MONTHS DOCUMENTED IN TRAINING AND CERTIFICATION.</t>
  </si>
  <si>
    <t>C-500-21127-294530</t>
  </si>
  <si>
    <t>P-500-21086-179428</t>
  </si>
  <si>
    <t>ART TEACHER</t>
  </si>
  <si>
    <t>Evaluate and grade students class work, performances, projects. Initiate, facilitate and moderate classroom discussions.  Can prepare course materials. Maintain student attendance records, grades and other required records.</t>
  </si>
  <si>
    <t>C-500-21146-344183</t>
  </si>
  <si>
    <t>Knowledge of communicative language teaching techniques for young learners. Able to meet the individual needs of their students.  Ability to create a positive learning environment.  Familiar with assistive technology devices in a classroom is a plus. Compete fluency in English and Chinese language.</t>
  </si>
  <si>
    <t>C-500-21106-229983</t>
  </si>
  <si>
    <t>P-500-20321-913251</t>
  </si>
  <si>
    <t>Must have a valid CNMI Drivers License</t>
  </si>
  <si>
    <t>C-500-21096-199349</t>
  </si>
  <si>
    <t xml:space="preserve">Knowledge of Point of sale restaurant software, food safety labelling system, menu planning and recipe cost control. 
</t>
  </si>
  <si>
    <t>C-500-21095-196152</t>
  </si>
  <si>
    <t>P.O. BOX 10001 PMB 420</t>
  </si>
  <si>
    <t>CHALAN PALE ARNOLD MIDDLE RD</t>
  </si>
  <si>
    <t>P-500-21036-057469</t>
  </si>
  <si>
    <t>COMPUTER GRAPHIC DESIGNER</t>
  </si>
  <si>
    <t>MUST BE PROFICIENT IN USING WINDOWS AND APPLE BASED COMPUTER SYSTEM . OPERATING AND MAINTAINING  LARGE FORMAT PRINTERS SUCH AS HP, ROLAND AND OCE PLOTTERS. KNOWLEDGEABLE IN USING ADOBE CREATIVE MASTER SUIT</t>
  </si>
  <si>
    <t>CNMI TAX/ FICA TAX/ SS MED / AND OTHER TAX BY CNMI IF NEEDED</t>
  </si>
  <si>
    <t>QUICKPRINTOFFICESPN@GMAIL.COM</t>
  </si>
  <si>
    <t>C-500-21096-202463</t>
  </si>
  <si>
    <t>KANG CORPORATION</t>
  </si>
  <si>
    <t>RETAIL HEAVY EQUIPMENT PARTS &amp; ACCESSORIES/LAUNDRY REPAIR MAINTENA</t>
  </si>
  <si>
    <t>P.O BOX 503053</t>
  </si>
  <si>
    <t>AMARA PI, PALE ARNOLD ROAD CHALAN LAULAU</t>
  </si>
  <si>
    <t xml:space="preserve">P.O BOX 503053 </t>
  </si>
  <si>
    <t>P-500-20343-941207</t>
  </si>
  <si>
    <t>Sales and Electrical Technician</t>
  </si>
  <si>
    <t>MINIMUM OF 24 MONTHS WORK EXPERIENCE AS SALES AND ELECTRICAL TECHNICIANS MUST HAVE THE ABILITY TO UNDERSTAND PARTS BOOKS AND REPAIR MANUALS
AS WELL AS REQUEST AND ORDER PARTS. HIGH SCHOOL DIPLOMA, APPLICANTS ARE REQUIRED FOR TRADE TEST TO CHECK SKILL AND QUALIFICATION AND
EXPERIENCE.</t>
  </si>
  <si>
    <t>AMARA PI, PALE ARNOLD ROAD CHALN LAULAU</t>
  </si>
  <si>
    <t>CNMI Taxes and FICA taxes</t>
  </si>
  <si>
    <t>Kangparts@hotmail.com</t>
  </si>
  <si>
    <t>C-500-21132-305687</t>
  </si>
  <si>
    <t>HWANG JAE CORPORATION</t>
  </si>
  <si>
    <t>PMB 140 BOX 10000</t>
  </si>
  <si>
    <t>LACSINA</t>
  </si>
  <si>
    <t>EFREN</t>
  </si>
  <si>
    <t>GANDO</t>
  </si>
  <si>
    <t>P-500-21096-199103</t>
  </si>
  <si>
    <t>Preparing written reports, statistics and analyses. Know how to use of personal computer hardware and microsoft software programs to include excel, outlook and word. Ability to communicate clearly, concisely and accurately with all levels of staff and customers, both verbally and in writing. Knowledge in management and accounting controls, self-directed, hard-working, creative and forward thinking manner.</t>
  </si>
  <si>
    <t>C-500-21158-373114</t>
  </si>
  <si>
    <t>P-500-20155-621794</t>
  </si>
  <si>
    <t>Have basic skills in monitoring, coordination, management of personnel resources, and social perceptiveness. Flexible and willing to assist as needed to ensure all restaurant standards are met. Be able and willing to work in flexible shifts, days, evening, night, weekend and holidays</t>
  </si>
  <si>
    <t xml:space="preserve">DEBRA </t>
  </si>
  <si>
    <t>C-500-21124-283956</t>
  </si>
  <si>
    <t>P-500-21051-090128</t>
  </si>
  <si>
    <t>one year work experience 
can work flexible hours during weekends and holidays
Required for both U.S workers and CW1 workers.</t>
  </si>
  <si>
    <t>C-500-21121-279246</t>
  </si>
  <si>
    <t xml:space="preserve">Proprietor </t>
  </si>
  <si>
    <t>P-500-21083-169861</t>
  </si>
  <si>
    <t>CNMI Local Taxes an FICA Taxes</t>
  </si>
  <si>
    <t>C-500-21097-202654</t>
  </si>
  <si>
    <t>P-500-20364-981706</t>
  </si>
  <si>
    <t>Accounting Administrative Assistant</t>
  </si>
  <si>
    <t>Must have 12 months experience and Associates degree. Knowledgeable in computer (can perform Microsoft office such as excel, word, publisher, powerpoint, etc.) Detailed oriented and good organization skills.</t>
  </si>
  <si>
    <t>C-500-21110-239157</t>
  </si>
  <si>
    <t>Chae</t>
  </si>
  <si>
    <t>Sungkun</t>
  </si>
  <si>
    <t>GMJ'S Corporation</t>
  </si>
  <si>
    <t>C-500-21154-367905</t>
  </si>
  <si>
    <t xml:space="preserve">UNDERSTANDING THE IMPLICATIONS OF NEW INFORMATION FOR BOTH CURRENT AND FUTURE PROBLEM-SOLVING AND DECISION-MAKING.  JOB REQUIRES CAN WORK IN FLEXIBLE HOURS.
</t>
  </si>
  <si>
    <t>C-500-21141-332141</t>
  </si>
  <si>
    <t>P-500-21113-252038</t>
  </si>
  <si>
    <t>Must be knowledgeable in accounting software like Peachtree and QuickBooks.</t>
  </si>
  <si>
    <t>Chapter 2 (Local Tax) and FICA (Federal tax)</t>
  </si>
  <si>
    <t>C-500-21109-234985</t>
  </si>
  <si>
    <t>Coca-Cola Beverage Co (Micronesia) Inc.</t>
  </si>
  <si>
    <t>P-500-21076-152250</t>
  </si>
  <si>
    <t>With at least (1) one  year of job related work experienced. Must have valid CNMI Drivers license.</t>
  </si>
  <si>
    <t>ALL APPLICABLE FEDERAL &amp; LOCAL TAXES.</t>
  </si>
  <si>
    <t>C-500-21100-214287</t>
  </si>
  <si>
    <t>GROTTO, INC.</t>
  </si>
  <si>
    <t>RESTAURANT GROTTO</t>
  </si>
  <si>
    <t>PMB 721 BOX 10001 GARAPAN</t>
  </si>
  <si>
    <t>P-500-21062-115399</t>
  </si>
  <si>
    <t>COOKS, RESTAURANT</t>
  </si>
  <si>
    <t xml:space="preserve">  Willing to work in a flexible  hours. Must have at least one year of related work experience as cook, restaurant. Knows how to cook various Oriental, Western and European Cuisine. Must be proficient in food preparation and customer service. Preferably with certificates of training in a vocational school or have attended seminars or workshops in culinary arts.</t>
  </si>
  <si>
    <t>saipanyoshi@gmail.com</t>
  </si>
  <si>
    <t>C-500-21127-294480</t>
  </si>
  <si>
    <t>P-500-21089-183019</t>
  </si>
  <si>
    <t>GAMING SUPERVISOR</t>
  </si>
  <si>
    <t>Previous work experience. Must be capable of delegating and managing subordinate employees. Can work flexible time in nights and holidays. Police clearance and drug test required for US Citizen and CW-1 workers.</t>
  </si>
  <si>
    <t>C-500-21126-292553</t>
  </si>
  <si>
    <t>TIANHONG CORPORATION</t>
  </si>
  <si>
    <t>TIANHONG MARKET</t>
  </si>
  <si>
    <t>CANAL ST, SAN JOSE VILLAGE</t>
  </si>
  <si>
    <t>TIANHONGCORPORATION@GMAIL.COM</t>
  </si>
  <si>
    <t>P-500-21095-195905</t>
  </si>
  <si>
    <t>WORK SCHEDULES AS FOLLOWS:
9:00 AM TO 5:00 PM, 7 HOURS A DAY, AN HOUR FOR LUNCH BREAK.
MONDAY THROUGH FRIDAY ,35 HOURS PER WEEK.</t>
  </si>
  <si>
    <t>Biweekly Salary $22.55 x 70 Hours=$1,578.50 (FLSA Exempt)</t>
  </si>
  <si>
    <t>tianhongcorporation@gmail.com</t>
  </si>
  <si>
    <t>C-500-21097-202921</t>
  </si>
  <si>
    <t>BEACH ROAD CHALAN LAULAU VILLAGE</t>
  </si>
  <si>
    <t>RM. 5&amp;6 HUISHANG BUILDING</t>
  </si>
  <si>
    <t>PO BOX 500968</t>
  </si>
  <si>
    <t>P-500-21067-129945</t>
  </si>
  <si>
    <t>1.Two years related experience in tour/travel industry. 2. Must be able to speak, read and write Korean Language. 3. Computer skill required, excel and word. 4. At least High school graduate. 5. Traffic and Police clearance required (Will be applied equally to US workers and CW-1 workers). 6. Possessing a Tour Guide Certificate from MVA/NMC, Preferred. 7. Must possess a valid CNMI Drivers License. ( Will be applied equally to US workers and CW-1 Workers 8. Must be willing to work flexible schedule. 9. Previous work experience certificate required ( Will be applied equally to US workers and CW-1 Workers).</t>
  </si>
  <si>
    <t>C-500-21114-255975</t>
  </si>
  <si>
    <t>JJ&amp;K COMPANY/HELP SUPPLY</t>
  </si>
  <si>
    <t>P-500-21055-097526</t>
  </si>
  <si>
    <t>TECHNICAL ABILITIES, PROBLEM SOLVING, PHYSICAL ABILITY, ABLE TO WORK QUICKLY UNDER PRESSURE. HIGH SCHOOL GRADUATE AND ONE YEAR EXPERIENCE.</t>
  </si>
  <si>
    <t>Workers Compensation Company Provided</t>
  </si>
  <si>
    <t>C-500-21097-202891</t>
  </si>
  <si>
    <t>P-500-21015-015262</t>
  </si>
  <si>
    <t>AUDITING CLERK</t>
  </si>
  <si>
    <t>C-500-21135-316903</t>
  </si>
  <si>
    <t>NEW X.O MARKET/WHOLESALES</t>
  </si>
  <si>
    <t>P-500-21100-214420</t>
  </si>
  <si>
    <t>WORK SCHEDULE AS FOLLOWS:
8:00 AM TO 12:00 PM, 2:00 PM TO 5:00 PM;
7 HOURS A DAY.  MONDAY THROUGH FRIDAY, 35 HOURS PER WEEK.</t>
  </si>
  <si>
    <t>biweekly salary $22.55 x70 hours=$1,578.50(FLSA Exempt)</t>
  </si>
  <si>
    <t>C-500-21127-294497</t>
  </si>
  <si>
    <t>P-500-21088-179827</t>
  </si>
  <si>
    <t>Specialized in financial accounting and external auditing, knows how to prepare BGRT, EQWT, Bar Tax, 1120CM, 1040CM and other federal and state taxes.</t>
  </si>
  <si>
    <t>C-500-21186-444424</t>
  </si>
  <si>
    <t>COMMERCIAL CLEANERS</t>
  </si>
  <si>
    <t>C-500-21117-260348</t>
  </si>
  <si>
    <t>SOUTH PACIFIC GALAXY, CORPORATION</t>
  </si>
  <si>
    <t>P.O. BOX 501030 CHALAN LAULAU</t>
  </si>
  <si>
    <t>Machinists</t>
  </si>
  <si>
    <t>P-500-21064-122280</t>
  </si>
  <si>
    <t>MACHINISTS</t>
  </si>
  <si>
    <t xml:space="preserve">Preferably knowledgeable of machines and tools, including their designs, uses, repair, and maintenance. Must have knowledge in calculating dimensions using micrometers and vernier calipers. Must be specialized in mechanical, design, production and processing. Must have knowledge to any kind of machines and tools such as latches, milling machines, shapers and grinders. </t>
  </si>
  <si>
    <t>spg.corp@yahoo.com</t>
  </si>
  <si>
    <t>C-500-21103-218360</t>
  </si>
  <si>
    <t xml:space="preserve">Preferably with training or experience through on the job or apprenticeship program in an institutional/industrial kitchen. 
Preferably with job-related skills and experience in cooking large quantities and big batches of food for serving. 
Must be knowledgeable with regards to standard food safety requirement when it comes to handling, preparation, and cooking of food and menu.
Must be able to life at least 45lbs. and can work on a flexible or an early morning shift. 
Additional knowledge and skills on quality control analysis and must have stress tolerance to be able to deal calmly and effectively in stressful situations. </t>
  </si>
  <si>
    <t xml:space="preserve">CHAPTER 2 AND CHAPTER 7 TAXES ( STATE AND FEDERAL TAX), SOCIAL SECURITY AND MEDICARE TAXES </t>
  </si>
  <si>
    <t>C-500-21098-207239</t>
  </si>
  <si>
    <t>C-500-21111-243876</t>
  </si>
  <si>
    <t>P-500-21077-155875</t>
  </si>
  <si>
    <t>Maintenance and Repair Worker - General</t>
  </si>
  <si>
    <t xml:space="preserve">Previous work-related skill, knowledge, or experience is required for these occupations. Requires proven experience as a maintenance worker or other similar position, basic working knowledge of plumbing, and electrical systems, experience working with tools, including hand and electrical tools. Performing routine maintenance on equipment and determining when and what kind of maintenance is needed. Determining the kind of tools and equipment needed to  do the job. Repairing machines or systems using the needed tools.
</t>
  </si>
  <si>
    <t>CNMI Local Income Tax (Chapter 2 &amp; 7); SS and Medicare Taxes</t>
  </si>
  <si>
    <t>C-500-21139-324790</t>
  </si>
  <si>
    <t>Unit 4&amp;5, ACE Building Chalan Piao</t>
  </si>
  <si>
    <t>P.O Box 505647</t>
  </si>
  <si>
    <t>P-500-20322-915123</t>
  </si>
  <si>
    <t>Must be able to perform basic safety standards for cleaning tasks.</t>
  </si>
  <si>
    <t>Unit 4 &amp; 5, ACE Building Chalan Piao</t>
  </si>
  <si>
    <t>Chapter 2 and fica.</t>
  </si>
  <si>
    <t>C-500-21099-211255</t>
  </si>
  <si>
    <t>P-500-20312-903983</t>
  </si>
  <si>
    <t>A high school diploma is required. Familiar with construction materials with at least 12 months working experience in a medium to large-sized hardware or related field. Knowledge of listening, speaking and writing English and skills of second language such as Chinese, Filipino is preferable. Fast worker with good energy and honest quality. Can stand high working pressure and work even on weekend or holiday. Knowledge of principles and processes for providing customer and business services. Knowledge of operating the forklift, vehicle or other equipment to load and unload the material. Other skills such as active listening, coordination and time management.</t>
  </si>
  <si>
    <t>GUANGDONG_HARDWARE@163.COM</t>
  </si>
  <si>
    <t>C-500-21105-226031</t>
  </si>
  <si>
    <t>C-500-21157-372912</t>
  </si>
  <si>
    <t>C-500-21181-434488</t>
  </si>
  <si>
    <t>At least High School graduate with 3 months on the job training and/or 3 months work experience. Attention to Details. Time Management. Able to work within a group or individually.
Can work flexible time including back to back, weekends, nights and holidays.
Applicants either US citizen or CW-1 must provide employment certificate.</t>
  </si>
  <si>
    <t>C-500-21154-364438</t>
  </si>
  <si>
    <t>Home Appliance Repairers</t>
  </si>
  <si>
    <t>P-500-21109-235430</t>
  </si>
  <si>
    <t>C-500-21163-392640</t>
  </si>
  <si>
    <t xml:space="preserve"> at least 24 months of experience and Preferably be fluent in English and Chinese language</t>
  </si>
  <si>
    <t>C-500-21086-179529</t>
  </si>
  <si>
    <t>Marianas Beach Building, San Antonio</t>
  </si>
  <si>
    <t>Manager/President</t>
  </si>
  <si>
    <t>Mariana Beach Building, San Antonio</t>
  </si>
  <si>
    <t>P-500-21001-989749</t>
  </si>
  <si>
    <t>Administrative Manager</t>
  </si>
  <si>
    <t>Labor deductions allowed under CNMI</t>
  </si>
  <si>
    <t>C-500-21131-302299</t>
  </si>
  <si>
    <t>double lee corp</t>
  </si>
  <si>
    <t>li's farm</t>
  </si>
  <si>
    <t>doubleleecorp@yahoo.com</t>
  </si>
  <si>
    <t>P-500-21097-204034</t>
  </si>
  <si>
    <t>farmer</t>
  </si>
  <si>
    <t>At least with 12 months continuous work experience as a Farm WorkerMust be able to operate farm equipment &amp; machinery.</t>
  </si>
  <si>
    <t>Workers Compensation provided.</t>
  </si>
  <si>
    <t>C-500-21146-344022</t>
  </si>
  <si>
    <t>P-500-20311-901799</t>
  </si>
  <si>
    <t>GROUNDSKEEPER</t>
  </si>
  <si>
    <t>THREE MONTHS OF WORK RELATED EXPERIENCE AND KNOWLEDGE IN MAINTAINING AND MONITORING DAILY OPERATIONS OF THE GOLF COURSE GREENS.
REQUIRES ADVANCED KNOWLEDGE OF AGRONOMY AND TURF GRASS MANAGEMENT PRACTICES, HANDLING CHEMICALS SUCH AS FERTILIZERS AND PESTICIDES.
KNOWLEDGE OF SAFE, EFFICIENT MECHANICAL EQUIPMENT SUCH AS TRACTORS, MOWERS, AND DRIVING OTHER MOTORIZED EQUIPMENT. KNOWLEDGE OF DIESEL
AND GASOLINE EQUIPMENT OPERATIONS. MUST HAVE THE ABILITY TO IMAGINE HOW PLANTS, TREES, SHRUBS, AND OTHER LANDSCAPING WILL LOOK BEFORE
PLANTING OR TRIMMING. MUST BE ABLE TO WORK UNDER THE SUN AND CAN STAND FOR PROLONGED PERIOD OF TIME AND CAPABLE OF LIFTING AT LEAST 50LBS.
MUST BE ABLE TO ACQUIRE PESTICIDE APPLICATOR LICENSE PRIOR END OF THE TRAINING PERIOD. MUST BE CAPABLE OF DOING PHYSICALLY STRENUOUS LABOR
FOR LONG HOURS, OCCASIONALLY IN EXTREME HEAT OR COLD. WILLING TO WORK IN FLEXIBLE SHIFTS, DAYS, EVENING, WEEKENDS AND HOLIDAYS.</t>
  </si>
  <si>
    <t>C-500-21141-332374</t>
  </si>
  <si>
    <t xml:space="preserve">Preferably with job-related skills and experience in cooking large quantities and big batches of food for serving. Must be knowledgeable with regards to food safety requirement when it comes to handling, preparation, and cooking of food menu.  Must be able to lift at least 45lbs. and can work on a flexible or an early morning shift. Additional knowledge and skills on quality control analysis and must have stress tolerance to be able to deal calmly and effectively in stressful situations. </t>
  </si>
  <si>
    <t xml:space="preserve">CHAPTER 2 AND CHAPTER 7 TAXES (STATE AND FEDERAL TAX), SOCIAL SECURITY AND MEDICARE TAX </t>
  </si>
  <si>
    <t>C-500-21146-344675</t>
  </si>
  <si>
    <t>P-500-21068-130856</t>
  </si>
  <si>
    <t>MUST HAVE KNOWLEDGE AND POSSESS HANDS-ON EXPERIENCE ON THE USE OF ACCOUNTING SOFTWARE, SUCH AS PEACHTREE and QUICKBOOKS.,KNOWLEDGEABLE WITH WORD
AND EXCEL.</t>
  </si>
  <si>
    <t>C-500-21180-431339</t>
  </si>
  <si>
    <t>P-500-21151-356369</t>
  </si>
  <si>
    <t xml:space="preserve">ELECTRICAL ENGINEERS </t>
  </si>
  <si>
    <t xml:space="preserve">1 YEAR PROJECT EXPERIENCE ELECTRICAL CONSTRUCTION, MANAGEMENT ACTIVITIES, ELECTRICAL SITE UTILITIES DESIGN, COST ESTIMATES, SCOPE OF WORK. MUST BE ABLE TO WORK ON FLEXIBLE HOURS INCLUDING WEEKENDS, HOLIDAYS AND NIGHT SHIFTS. MUST AGREE TO A POST-OFFER, PRE-EMPLOYMENT DRUG SCREENING TEST THE PROSPECTIVE EMPLOYEE OR APPLICANT WILL BE REQUIRED AN EMPLOYMENT DRUG SCREENING TEST WHICH WILL APPLY EQUALLY TO U.S. WORKERS AND CW-1 WORKERS. </t>
  </si>
  <si>
    <t>C-500-21166-397489</t>
  </si>
  <si>
    <t>P-500-21137-317303</t>
  </si>
  <si>
    <t xml:space="preserve">CEMENT MASONS AND CONCRETE FINISHERS </t>
  </si>
  <si>
    <t xml:space="preserve">MUST HAVE A GED/ HIGHSCHOOL DIPLOMA WITH 3 MONTHS WORK EXPERIENCE IN THE SAME OR SIMILAR FIELD. MUST HAVE A KNOWLEDGE ON MIXING, POURING, FINISHING AND SELECTING CONCRETE.
MUST BE ABLE TO WORK ON FLEXIBLE HOURS INCLUDING WEEKENDS, HOLIDAYS AND NIGHT SHIFT, IF NEEDED. MUST AGREE TO POST-OFFER , PRE- EMPLOYMENT
DRUG SCREENING TEST WHICH WILL APPLY EQUALLY TO U.S. WORKERS AND CW-1 WORKERS. </t>
  </si>
  <si>
    <t>C-500-21156-372356</t>
  </si>
  <si>
    <t>P-500-20328-923280</t>
  </si>
  <si>
    <t xml:space="preserve">Knowledge of tools, equipment, materials common to carpentry trade. Skills in the construction, repair, restoration and installation of wood related materials. Ability to estimate time and materials needed for assigned project. </t>
  </si>
  <si>
    <t>C-500-21146-344433</t>
  </si>
  <si>
    <t>DONG BOO CORPORATION</t>
  </si>
  <si>
    <t>P.O. BOX 502723</t>
  </si>
  <si>
    <t>DONGBOO@YAHOO.COM</t>
  </si>
  <si>
    <t>P-500-21113-251922</t>
  </si>
  <si>
    <t>Applicant must have 24 months of experience in the same position and industry. Must speak fluent Korean and English to communicate with mostly Korean Tourists. "Excellent customer service, communication and interpersonal skills are a must" - This pertains to an applicant's ability to express themselves, answer clients' inquiries and impart information, historical or otherwise, vital to a client's understanding of a tour site or location. If during the interview an applicant is unable to give a proper answer to at least 3 out of 5 general CNMI tourist inquiries, then he fails this requirement. 
Applicant must be hardworking, able to multi task and work even under pressure. Must be able to maintain cooperative attitude under stressful circumstances. Applicant must be willing to work flexible time, weekends and holidays when necessary. Able to drive and must have a valid driver's license.</t>
  </si>
  <si>
    <t>C-500-21174-420036</t>
  </si>
  <si>
    <t xml:space="preserve">SUITE 409 MARIANAS BUSINESS PLAZA NAURU LOOP SUSUPE </t>
  </si>
  <si>
    <t>AN ASSOCIATES DEGREE OR  COLLEGE DIPLOMA WITH TWO YEARS JOB EXPERIENCE IN ACCOUNTING, KNOWLEDGEABLE IN QUICKBOOKS ACCOUNTING AND PEACHTREE ACCOUNTING SOFTWARE. KNOWLEDGEABLE IN EXCEL, POWERPOINT &amp; MICROSOFT WORD, PERFROM FINANCIAL CALCULATIONS, PAYROLL, BILLING AND INVOICE, FINANCIAL BALANCE SHEETS, RECORD AND MONITOR PROJECT FINANCIAL STATUS</t>
  </si>
  <si>
    <t>C-500-21154-364928</t>
  </si>
  <si>
    <t>JJ&amp;k company</t>
  </si>
  <si>
    <t>P-500-21054-093686</t>
  </si>
  <si>
    <t>HIGH SCHOOL GRADUATE,12 MONTHS EXPERIENCE. ABLE TO WORK FLEXIBLE TIME.
ABLE TO READ AND FOLLOW STANDARDIZE RECOPIES. STRONG KNOWLEDGE OF PROPER FOOD  HANDLING PROCEDURE. ABLE TO WORK AS PART OD A TEAM IN A BUSY KITCHEN ATMOSPHERE</t>
  </si>
  <si>
    <t>C-500-21163-392686</t>
  </si>
  <si>
    <t>GREEN LEISURE LLC.</t>
  </si>
  <si>
    <t>PMB 777 BOX 10000</t>
  </si>
  <si>
    <t>QUITONG</t>
  </si>
  <si>
    <t>PMB 777 BOX 10001</t>
  </si>
  <si>
    <t>P-500-21109-234970</t>
  </si>
  <si>
    <t>- HIGH SCHOOL DIPLOMA
- 2 YEARS WORK EXPERIENCE</t>
  </si>
  <si>
    <t>C-500-21159-377084</t>
  </si>
  <si>
    <t>Chalan Laulau, Saipan</t>
  </si>
  <si>
    <t xml:space="preserve">CHON </t>
  </si>
  <si>
    <t>P-500-21083-169683</t>
  </si>
  <si>
    <t>All interested U.S. and CW-1 applicants must submit High School Diploma and previous Employment Certificate.</t>
  </si>
  <si>
    <t>Walumwo Street, Middle Road</t>
  </si>
  <si>
    <t>CNMI Witholding Taxes, Social Security and Medicare</t>
  </si>
  <si>
    <t>C-500-21159-380813</t>
  </si>
  <si>
    <t>FINE TREE CATERING</t>
  </si>
  <si>
    <t>P-500-21133-309658</t>
  </si>
  <si>
    <t>1 year of work related experienced. Prior experience in related food and beverage service and food preparation positions. Thorough experience with hot and cold food preparation. can cook Korean and Chinese dishes. Knowledge of accepted sanitation standards and health codes. Ability to use slicers, mixers, grinders, food processors, etc. Able to handle work in a fast-paced environment.</t>
  </si>
  <si>
    <t>C-500-21170-412445</t>
  </si>
  <si>
    <t>YK CORPORATION</t>
  </si>
  <si>
    <t>SUNSHINE LAUNDRY</t>
  </si>
  <si>
    <t>BUA LN SAN ANTONIO</t>
  </si>
  <si>
    <t>RHEE</t>
  </si>
  <si>
    <t>GYUNG GU</t>
  </si>
  <si>
    <t>ykcorporation@yahoo.com</t>
  </si>
  <si>
    <t>P-500-21111-247494</t>
  </si>
  <si>
    <t>LAUNDRY WORKER</t>
  </si>
  <si>
    <t>C-500-21190-454570</t>
  </si>
  <si>
    <t>C-500-21193-455588</t>
  </si>
  <si>
    <t>KIMS HAIRMATE.COMB</t>
  </si>
  <si>
    <t>P-500-21160-381703</t>
  </si>
  <si>
    <t>Hairstylist-Hairdressers</t>
  </si>
  <si>
    <t>3K BUILDING 2ND FLOOR DANDAN ROAD</t>
  </si>
  <si>
    <t>C-500-21179-428622</t>
  </si>
  <si>
    <t>Plumeria Avenue Garapan</t>
  </si>
  <si>
    <t>P-500-21141-332405</t>
  </si>
  <si>
    <t>Bachelors Degree in Accountancy Diploma
3 years of progressive professional-level accounting experience is required</t>
  </si>
  <si>
    <t xml:space="preserve">Plumeria Avenue Garapan </t>
  </si>
  <si>
    <t>C-500-21160-380885</t>
  </si>
  <si>
    <t>P-500-21133-309635</t>
  </si>
  <si>
    <t>Must be of legal age to serve alcoholic beverages. Must have all certifications and licenses as required by local health Department. Must have clear written and verbal communication skills. Abilities to carry out the functions of the job description. Must be able to responsibility handle cash transactions. Must be able to consolidate and coordinate needs for all tables within their station. Must be able to carry food and beverages. Must be able to work in team environment.</t>
  </si>
  <si>
    <t>C-500-21158-373240</t>
  </si>
  <si>
    <t>C-500-21189-450001</t>
  </si>
  <si>
    <t>P-500-21154-364336</t>
  </si>
  <si>
    <t xml:space="preserve">Computer literate
With certificate of training in Oxygen-related medical equipment
Must be able to drive and has driver's license
</t>
  </si>
  <si>
    <t>medquestsaipan@gmail.com</t>
  </si>
  <si>
    <t>Navarro</t>
  </si>
  <si>
    <t>Mary Ann</t>
  </si>
  <si>
    <t>C-500-21195-460328</t>
  </si>
  <si>
    <t>P-500-21090-186318</t>
  </si>
  <si>
    <t>Problem-solving skills and work well with co-workers.</t>
  </si>
  <si>
    <t>cnmi taxes, medicare, social security</t>
  </si>
  <si>
    <t>COMPUTER USER SUPPORT SPECIALIST</t>
  </si>
  <si>
    <t>C-500-21166-397146</t>
  </si>
  <si>
    <t>P-500-21135-316649</t>
  </si>
  <si>
    <t xml:space="preserve">- ACCOUNTING GRADUATE
- MUST HAVE AT LEAST 36 MONTHS OF ACOOUNTING EXPERIENCE
- MUST HAVE EXPERIENCE IN BUSINESS TAX PREPARATION
- MUST BE COMPUTER LITERATE AND KNOWLEDGEABLE IN ACCOUNTING SOFTWARE APLICATION PARTICULARLY SAGE 300
- ABLE TO WORK FLEXIBLE </t>
  </si>
  <si>
    <t>PAYROLL TAXES AND MEDICAL CO-INSURANCE IF ANY.</t>
  </si>
  <si>
    <t>C-500-21163-392405</t>
  </si>
  <si>
    <t>P-500-21023-029648</t>
  </si>
  <si>
    <t xml:space="preserve">MAINTENANCE - ELECTRICAL WORKER </t>
  </si>
  <si>
    <t>C-500-21169-409025</t>
  </si>
  <si>
    <t>PRESIDENT /CEO</t>
  </si>
  <si>
    <t xml:space="preserve">AGINGAN LANE, SAN ANTONIO VILLAGE  </t>
  </si>
  <si>
    <t>P-500-20366-985694</t>
  </si>
  <si>
    <t>WILL CONSIDER FOREIGN EQUIVALENT HIGH SCHOOL DIPLOMA OR GED</t>
  </si>
  <si>
    <t>C-500-21153-360807</t>
  </si>
  <si>
    <t>LOT # 22703-8 CHALAN PALE ARNOLD MIDDLE ROAD</t>
  </si>
  <si>
    <t>LOT#22703-B CHALAN PALE ARNOLD MIDDLE ROAD</t>
  </si>
  <si>
    <t>P-500-21083-169890</t>
  </si>
  <si>
    <t>CIVIL ENGINEERING LICENSE OR EQUIVALENT , 2 YEARS WORK EXPERIENCE</t>
  </si>
  <si>
    <t>WITHHOLDINGTAX AND FICA</t>
  </si>
  <si>
    <t>C-500-21186-444800</t>
  </si>
  <si>
    <t>P-500-21153-360422</t>
  </si>
  <si>
    <t>AIR CONDITION &amp; REFRIGERATION TECHNICIAN</t>
  </si>
  <si>
    <t>HAS A US LICENSE AS AIRCON &amp; REFRIGERATION TECHNICIAN</t>
  </si>
  <si>
    <t>C-500-21158-373179</t>
  </si>
  <si>
    <t>P-500-21116-256545</t>
  </si>
  <si>
    <t>Customer Care Supervisor</t>
  </si>
  <si>
    <t>C-500-21174-420039</t>
  </si>
  <si>
    <t xml:space="preserve">SURYNT </t>
  </si>
  <si>
    <t>P-500-21115-256273</t>
  </si>
  <si>
    <t>Have work experience in the same or similar field, must be able to  work on flexible hours including weekends, holidays and night shifts. If needed must agree to a post-offer pre-employment drug screening  test which will apply equally to U.S. and CW-1 workers</t>
  </si>
  <si>
    <t>CNMI Local Taxes (Chp. 2) Social Security/Medicare Taxes</t>
  </si>
  <si>
    <t>C-500-21154-367958</t>
  </si>
  <si>
    <t>C-500-21165-393529</t>
  </si>
  <si>
    <t>C-500-21202-475109</t>
  </si>
  <si>
    <t>P-500-21109-234973</t>
  </si>
  <si>
    <t xml:space="preserve">High school graduate and with 3 months training and/or 1 year working experiece as a cook. Must have basic culinary skills and good hygiene is esentials. Able to work independently. Familiar in preparation of international cuisine. Must be able to work shifts and flexible schedules including weekends and holidays. 
Applicants either US citizen worker or CW-1 must provide school credentials, unexpired food handler certificate &amp; training/employment certificate.
</t>
  </si>
  <si>
    <t>C-500-21243-555916</t>
  </si>
  <si>
    <t>Medical certificate issued by a Health Provider in the CNMI before commencing work.
Food Handler Certificate issued by the CNMI before commencing work.
Police clearance of no derogatory record on file.
Employment certificate of the previous employer.</t>
  </si>
  <si>
    <t>C-500-21230-529034</t>
  </si>
  <si>
    <t>E-COMMUNICATIONS, LLC</t>
  </si>
  <si>
    <t>E-COMMUNICATIONS SAIPAN</t>
  </si>
  <si>
    <t>P.O. BOX 501988</t>
  </si>
  <si>
    <t>LOT # 003 D01 BEACH ROAD, GARAPAN</t>
  </si>
  <si>
    <t>YI YOUNG</t>
  </si>
  <si>
    <t>ecommsaipan@gmail.com</t>
  </si>
  <si>
    <t>P-500-21197-465791</t>
  </si>
  <si>
    <t>PREFERABLY FLUENT IN SPEAKING, WRITING, UNDERSTANDING CHINESE/KOREAN/ENGLISH. BE ABLE TO USE ILLUSTRATOR FOR GRAPHICS.</t>
  </si>
  <si>
    <t>ECOMMSAIPAN@GMAIL.COM</t>
  </si>
  <si>
    <t>DRIVERS/SALES WORKERS</t>
  </si>
  <si>
    <t>C-500-21201-471740</t>
  </si>
  <si>
    <t>FM Construction, FM MANPOWER</t>
  </si>
  <si>
    <t>NORTHERN  MARIANA ISLANDS</t>
  </si>
  <si>
    <t>OREJUDOS</t>
  </si>
  <si>
    <t xml:space="preserve">NAURU LOOP, SUSUPE VILLAGE </t>
  </si>
  <si>
    <t>P-500-21153-360847</t>
  </si>
  <si>
    <t>At least High School Graduate with minimum 6 months training and/or working experience . Must have general knowledge of carpentry, electrical, plumbing, masonry and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worker or CW-1 must provide school credentials and training/employment certificate.</t>
  </si>
  <si>
    <t>C-500-20223-758853</t>
  </si>
  <si>
    <t xml:space="preserve">Payroll related taxes as required by law </t>
  </si>
  <si>
    <t>C-500-20188-695591</t>
  </si>
  <si>
    <t>AMERICAN SAIPAN BEST CORPORATION</t>
  </si>
  <si>
    <t>SAIPAN BEST SHOPPING CENTER &amp; ONE STAR GIFT SHOP</t>
  </si>
  <si>
    <t>CORAL TREE AVENUE GARAPAN VILLAGE</t>
  </si>
  <si>
    <t>XUE</t>
  </si>
  <si>
    <t>JIANDONG</t>
  </si>
  <si>
    <t>americansaipanbest07@gmail.com</t>
  </si>
  <si>
    <t>P-500-20128-552959</t>
  </si>
  <si>
    <t>SALES ASSOCIATE</t>
  </si>
  <si>
    <t>RETAIL SALES EXPERIENCE IS A MUST. A PROFESSIONAL APPEARANCE. MAINTAIN A POSITIVE ATTITUDE AND FOCUS ON CUSTOMER SATISFACTION IN A FAST-PACED
ENVIRONMENT. THE ABILITY TO READ, WRITE, AND PERFORM BASIC MATH. THE ABILITY TO STAND AND WALK FOR EXTENDED PERIODS OF TIME. FLEXIBLE WORKING
HOURS.</t>
  </si>
  <si>
    <t>C-500-20228-771050</t>
  </si>
  <si>
    <t>P-500-20188-695599</t>
  </si>
  <si>
    <t>C-500-20181-684203</t>
  </si>
  <si>
    <t xml:space="preserve">PT Rehab Center </t>
  </si>
  <si>
    <t>BRI BLDG. KOPA DI ORU ST., GARAPAN</t>
  </si>
  <si>
    <t>GIA STELLA</t>
  </si>
  <si>
    <t>P-500-19358-215198</t>
  </si>
  <si>
    <t>PHYSICAL THERAPY LICENSE
CPR</t>
  </si>
  <si>
    <t>BRI BUILDING KOPA DI ORU GARAPAN</t>
  </si>
  <si>
    <t>C-500-20213-745140</t>
  </si>
  <si>
    <t>Kagman III, Kagman Road</t>
  </si>
  <si>
    <t>PMB 1020 Box 10000</t>
  </si>
  <si>
    <t>P-500-20182-686736</t>
  </si>
  <si>
    <t>Assistant Manager, Food and Beverage</t>
  </si>
  <si>
    <t xml:space="preserve">12 months supervisory experience in restaurant operations. Knowledge of food service operations and a variety of styles of services. Must be able to work well under pressure; lift at least 50 lbs; work nights, weekends, and holidays; obtain a food handlers certificate; and Alcohol Beverage Tobacco Control Certification; and have knowledge in proper food handling and sanitation practices. The food handlers certificate and the Alcohol Beverage Tobacco Control Certification will be equally applied to both U.S. workers and CW-1 workers. </t>
  </si>
  <si>
    <t>kagman iii</t>
  </si>
  <si>
    <t>kagman road</t>
  </si>
  <si>
    <t>C-500-20215-747320</t>
  </si>
  <si>
    <t>ALL APPLICABLE CNMI AND FEDERAL TAX DEDUCTION</t>
  </si>
  <si>
    <t xml:space="preserve">FRIENDSHIP ENTERPRISES  INC. </t>
  </si>
  <si>
    <t>C-500-20232-778050</t>
  </si>
  <si>
    <t>P-500-20184-691607</t>
  </si>
  <si>
    <t xml:space="preserve">High School Graduate/GED. At least three months of work related experienced. Knowledge of principles and process for providing customer and personal services including handling large group of arrival and departure. Must be able to understand and follow instructions and out task in order and willing to work under pressure with the specified number of rooms or duties assigned in every day. Has the ability to be extent flexibility that includes bending, twisting and lifting.  Willing to work in flexible shifts, days, evenings, weekend and holidays.
Applicants either US citizen workers and CW-1 workers must provide Diploma and Training/Employment certificate.
</t>
  </si>
  <si>
    <t>Nauru Loop Susupe</t>
  </si>
  <si>
    <t>Marianas Business Plaza</t>
  </si>
  <si>
    <t>C-500-20214-746980</t>
  </si>
  <si>
    <t>P-500-20133-562095</t>
  </si>
  <si>
    <t>Must have at least one (1) year working experience. Must be physically fit, detailed oriented and organized. Must have knowledge in using various tools  &amp; equipment that are commonly used by General Maintenance. Can develop his own ways in doing things and able to work independently.</t>
  </si>
  <si>
    <t>C-500-20266-840241</t>
  </si>
  <si>
    <t>NO</t>
  </si>
  <si>
    <t>C-500-20203-725681</t>
  </si>
  <si>
    <t>United Pacific Collection Agency (CNMI) Inc</t>
  </si>
  <si>
    <t>Suite 209, 2nd Floor Marianas Business Plaza</t>
  </si>
  <si>
    <t>SUITE 209, 2/FLR MARIANAS BUSINESS PLAZA SUSUPE</t>
  </si>
  <si>
    <t>MUN SU</t>
  </si>
  <si>
    <t>2ND FLOOR TOHA BLDG BEACH ROAD SAN ANTONIO</t>
  </si>
  <si>
    <t>Law Offices of Park and Associates LLC</t>
  </si>
  <si>
    <t>P-500-20157-629603</t>
  </si>
  <si>
    <t>Executive Secretary</t>
  </si>
  <si>
    <t>C-500-20308-896094</t>
  </si>
  <si>
    <t>P-500-20190-700962</t>
  </si>
  <si>
    <t>C-500-20317-909399</t>
  </si>
  <si>
    <t xml:space="preserve">Fuel allowance of $200 per month. </t>
  </si>
  <si>
    <t>C-500-20342-939527</t>
  </si>
  <si>
    <t>P-500-20279-857459</t>
  </si>
  <si>
    <t>Twelve (12) months of work-related skill, knowledge, or experience is needed.
Requires work-related experience, on-the-job training, and/or vocational training.
Requires knowledge of business and management principles involved in strategic planning, resource allocation, human resources modeling, leadership technique, production methods, and coordination of people and resources.</t>
  </si>
  <si>
    <t>C-500-20246-800384</t>
  </si>
  <si>
    <t>KEEBENTTON INT'L, INC.</t>
  </si>
  <si>
    <t>DOLLAR DAYS WHOLESALE</t>
  </si>
  <si>
    <t>P-500-20216-747369</t>
  </si>
  <si>
    <t xml:space="preserve">DOLLAR DAYS WHOLESALE, BEACH ROAD, GARAPAN </t>
  </si>
  <si>
    <t>C-500-20309-897874</t>
  </si>
  <si>
    <t>U SAVE CAR PLUS</t>
  </si>
  <si>
    <t>P-500-20278-856981</t>
  </si>
  <si>
    <t>At least 6 months working experience. Good in cleaning and know different types of cleaning solutions. Know how to apply waxes and know how to use buffing machine and cleaning equipments. Know how to do detailing and minor cleaning on engine compartment.</t>
  </si>
  <si>
    <t>C-500-20287-876521</t>
  </si>
  <si>
    <t>Dba Five Star Builders</t>
  </si>
  <si>
    <t>P-500-20245-797853</t>
  </si>
  <si>
    <t>ASSOCIATES DEGREE IN CIVIL ENGINEERING. WITH 24 MONTHS EXPERIENCE IN COST ESTIMATING, PLANNING, SCHEDULING, JOB INSPECTION AND CAD
DRAWING.KNOWLEDGE OF MATERIALS, METHODS, AND THE TOOLS INVOLVED IN THE CONSTRUCTION OR REPAIR OF HOUSES, BUILDINGS, OR OTHER STRUCTURES
SUCH AS HIGHWAYS AND ROADS. MUST BE ABLE TO WORK FOR EXTENDED
HOURS OR WORK DAYS</t>
  </si>
  <si>
    <t>C-500-20218-751603</t>
  </si>
  <si>
    <t>P-500-20182-687376</t>
  </si>
  <si>
    <t>C-500-20233-780608</t>
  </si>
  <si>
    <t>SAIPAN SHRIMP, LLC.</t>
  </si>
  <si>
    <t>BUBBA GUMP SHRIMP RESTAURANT</t>
  </si>
  <si>
    <t>P-500-20140-583236</t>
  </si>
  <si>
    <t>KITCHEN SUPERVISOR</t>
  </si>
  <si>
    <t xml:space="preserve">Must be a High School graduate. Must have 12 months work experience  in a restaurant setting not on the fast food outlet. Must have sufficient knowledge on computer to do daily reports. Must be able to handle split shift and flexible schedules. Must have Food Handlers Certificate will be applied equally to both U.S. workers and Cw-1 workers..
</t>
  </si>
  <si>
    <t>ROUTE 30, BEACH ROAD, GARAPAN</t>
  </si>
  <si>
    <t>hrbubbagump@triplejsaipan.com</t>
  </si>
  <si>
    <t>C-500-20274-851064</t>
  </si>
  <si>
    <t>C-500-20240-790200</t>
  </si>
  <si>
    <t>P-500-20204-728291</t>
  </si>
  <si>
    <t xml:space="preserve">PROFICIENT IN MICROSOFT AND ACCOUNTING SOFTWARE SUCH AS QUICKBOOK AND PEACH TREE,KNOWLEDGEABLE ON US GENERALLY ACCEPTED ACCOUNTING PRINCIPLES ,PROFICIENT IN THE ENGLISH LANGUAGE (VERBAL,WRITTEN AND READING.) ACTIVE LISTENING,CRITICAL THINKING ,CERTIFICATE OF EMPLOYMENT APPLIED EQUALITY TO BOTH US WORKER AND CW-1 WORKER </t>
  </si>
  <si>
    <t>2NDFLR PO BOX 500932</t>
  </si>
  <si>
    <t>All CNMI and Federal Income Taxes required</t>
  </si>
  <si>
    <t>C-500-20302-889904</t>
  </si>
  <si>
    <t xml:space="preserve">CRISPINO </t>
  </si>
  <si>
    <t>PO BOX 50509, CK</t>
  </si>
  <si>
    <t>P-500-20258-820027</t>
  </si>
  <si>
    <t>CARPENTER</t>
  </si>
  <si>
    <t>KNOWLEDGE IN BUILDING CARPENTRY</t>
  </si>
  <si>
    <t>C-500-20174-670896</t>
  </si>
  <si>
    <t>P-500-20106-490978</t>
  </si>
  <si>
    <t>Sexton or Cleaner</t>
  </si>
  <si>
    <t xml:space="preserve">Requires high school diploma and or vocational certificate.  One (1) year work experience.  </t>
  </si>
  <si>
    <t>Mount Carmel Cathedral Rectory</t>
  </si>
  <si>
    <t>Withholding Taxes; EE share on SS and Medicare</t>
  </si>
  <si>
    <t>https://rcdck.org</t>
  </si>
  <si>
    <t>C-500-20255-816670</t>
  </si>
  <si>
    <t>GREEN LEISURE LLC</t>
  </si>
  <si>
    <t>HOTEL GALLERIA SAIPAN</t>
  </si>
  <si>
    <t>QIUTONG</t>
  </si>
  <si>
    <t>GALLERIA HOTEL ALAHAI AVENUE GARAPAN</t>
  </si>
  <si>
    <t>P-500-20223-758794</t>
  </si>
  <si>
    <t>-HIGH SCHOOL DIPLOMA (FOR BOTH US AND FOREIGN APPLICANTS)
-24 MONTHS WORK EXPERIENCE AS BOOKKEEPER (FOR BOTH US AND FOREIGN APPLICANTS)</t>
  </si>
  <si>
    <t>C-500-20215-747318</t>
  </si>
  <si>
    <t>C-500-20233-778621</t>
  </si>
  <si>
    <t>HANNAH FAYE G PARFAN</t>
  </si>
  <si>
    <t>P-500-20114-510874</t>
  </si>
  <si>
    <t>Near Vision - The ability to see details at close range (within a few feet of the observer).
Oral Comprehension - The ability to listen to and understand information and ideas presented through spoken words and sentences.
Static Strength - The ability to exert maximum muscle force to lift, push, pull, or carry objects.
Trunk Strength - The ability to use your abdominal and lower back muscles to support part of the body repeatedly
or continuously over time without giving out' or fatiguing.
Extent Flexibility - The ability to bend, stret
ch, twist, or reach with your body, arms, and/or legs.
Manual Dexterity - The ability to quickly move your hand, your hand together with your arm, or your two hands to grasp, manipulate, or assemble objects.
Active Listening - Giving full attention to what other people are saying, taking time to understand the points being mad
e, asking questions as appropriate, and not interrupting at inappropriate times.</t>
  </si>
  <si>
    <t>C-500-20217-749391</t>
  </si>
  <si>
    <t>C &amp; F CORPORATION</t>
  </si>
  <si>
    <t>AQUA WATER</t>
  </si>
  <si>
    <t>PO Box 500809</t>
  </si>
  <si>
    <t>BUNINAS LOOP AFETNA RD SAN ANTONIO</t>
  </si>
  <si>
    <t>Sin</t>
  </si>
  <si>
    <t>Byung</t>
  </si>
  <si>
    <t>P-500-20105-484232</t>
  </si>
  <si>
    <t>DRIVER LICENSE ONLY.</t>
  </si>
  <si>
    <t>C-500-20309-897699</t>
  </si>
  <si>
    <t>C-500-20219-754308</t>
  </si>
  <si>
    <t>File Clerks</t>
  </si>
  <si>
    <t>P-500-20112-502917</t>
  </si>
  <si>
    <t>FILE CLERK</t>
  </si>
  <si>
    <t>Independent, Innovative and dependable work ethics towards assigned tasks with the integrity, flexibility and persistence for cooperation and concern  in the achievement and completion of work goals.</t>
  </si>
  <si>
    <t>C-500-20318-911221</t>
  </si>
  <si>
    <t>P-500-20287-876569</t>
  </si>
  <si>
    <t>TECHNICAL ABILITIES, ORGANIZATIONAL SKILLS, PHYSICAL ACTIVITIES.ABILITY TO WORK QUICKLY UNDER PRESSURE. HIGH SCHOOL GRADUATE, 12 MONTHS EXPERIENCE</t>
  </si>
  <si>
    <t>PUERTO RICO MIDDLE ROAD GARAPAN</t>
  </si>
  <si>
    <t>C-500-20308-895911</t>
  </si>
  <si>
    <t>C-500-20324-919248</t>
  </si>
  <si>
    <t>GUAM MARIANAS MANAGEMENT SERVICES INC.,</t>
  </si>
  <si>
    <t>DBA: GUAM MARIANAS COLLECTION AGENCY</t>
  </si>
  <si>
    <t>UNIT#105 PANGELINAN BUILDING, FAFA PI, CHALAN LAULAU</t>
  </si>
  <si>
    <t>OVALLES</t>
  </si>
  <si>
    <t>VALENCIA</t>
  </si>
  <si>
    <t>PRESIDENT/CEO</t>
  </si>
  <si>
    <t>414 WEST SOLEDAD AVE.,</t>
  </si>
  <si>
    <t>STE. 601-A GCIC BUILDING</t>
  </si>
  <si>
    <t>gmms.saipan@gmail.com</t>
  </si>
  <si>
    <t>Data Entry Keyers</t>
  </si>
  <si>
    <t>P-500-20176-676263</t>
  </si>
  <si>
    <t>DATA ENCODER</t>
  </si>
  <si>
    <t>AT LEAST 12 MONTHS OF EXPERIENCE  IN MEDICAL BILLING &amp; CODING. MUST BE CERTIFIED BILLERS &amp; CODERS. KNOWLEDGEABLE IN COMPUTER SYSTEM AND NETWORK SYSTEMS ADMINISTRATION, AND BASIC ACCOUNTING.</t>
  </si>
  <si>
    <t>C-500-20343-941038</t>
  </si>
  <si>
    <t>YUN'S CORPORATION</t>
  </si>
  <si>
    <t>SAN JOSE MART</t>
  </si>
  <si>
    <t>CHALAN MONSIGNOR GUERRERO ROAD, SAN JOSE VILLAGE</t>
  </si>
  <si>
    <t>PO BOX 502651</t>
  </si>
  <si>
    <t>HOJIN</t>
  </si>
  <si>
    <t>yunscorp@yahoo.com</t>
  </si>
  <si>
    <t>P-500-20294-882701</t>
  </si>
  <si>
    <t>BUTCHER</t>
  </si>
  <si>
    <t xml:space="preserve">GOOD COMMUNICATION SKILLS. </t>
  </si>
  <si>
    <t>CNMI Witholding Tax, FICA Tax(Social Security, Medicare)</t>
  </si>
  <si>
    <t>MARY GRACE</t>
  </si>
  <si>
    <t>C-500-20364-981788</t>
  </si>
  <si>
    <t>GROUND FLOOR, UNIT 101, MMC II BUILDING</t>
  </si>
  <si>
    <t>C-500-20332-929573</t>
  </si>
  <si>
    <t>P-500-20280-859158</t>
  </si>
  <si>
    <t>C-500-21036-057521</t>
  </si>
  <si>
    <t>P-500-20277-856722</t>
  </si>
  <si>
    <t>C-500-21015-015567</t>
  </si>
  <si>
    <t>P-500-20328-923363</t>
  </si>
  <si>
    <t xml:space="preserve">Troubleshooting  Determining causes of operating errors and deciding what to do about it.
Equipment Maintenance  Performing routine maintenance on equipment and determining when and what kind of maintenance is needed.
Repairing  Repairing machines or systems using the needed tools.
Operation Monitoring  Watching gauges, dials, or other indicators to make sure a machine is working properly.
Installation  Installing equipment, machines, wiring, or programs to meet specifications.
Quality Control Analysis  Conducting tests and inspections of products, services, or processes to evaluate quality or performance.
Critical Thinking  Using logic and reasoning to identify the strengths and weaknesses of alternative solutions, conclusions or approaches to problems.
Active Listening  Giving full attention to what other people are saying, taking time to understand the points being made, asking questions as appropriate, and not interrupting at inappropriate times.
Operation and Control  Controlling operations of equipment or systems.
Equipment Selection  Determining the kind of tools and equipment needed to do a job.
Reading Comprehension  Understanding written sentences and paragraphs in work related documents.
Complex Problem Solving  Identifying complex problems and reviewing related information to develop and evaluate options and implement solutions.
Monitoring  Monitoring/Assessing performance of yourself, other individuals, or organizations to make improvements or take corrective action.
Speaking  Talking to others to convey information effectively.
Time Management  Managing one's own time and the time of others.
Active Learning  Understanding the implications of new information for both current and future problem-solving and decision-making.
Coordination  Adjusting actions in relation to others' actions.
Judgment and Decision Making  Considering the relative costs and benefits of potential actions to choose the most appropriate one.
Social Perceptiveness  Being aware of others' reactions and understanding why they react as they do.
Systems Analysis  Determining how a system should work and how changes in conditions, operations, and the environment will affect outcomes.
Writing  Communicating effectively in writing as appropriate for the needs of the audience.
Instructing  Teaching others how to do something.
Learning Strategies  Selecting and using training/instructional methods and procedures appropriate for the situation when learning or teaching new things.
Service Orientation  Actively looking for ways to help people.
Systems Evaluation  Identifying measures or indicators of system performance and the actions needed to improve or correct performance, relative to the goals of the system.
Persuasion  Persuading others to change their minds or behavior.
Mathematics  Using mathematics to solve problems.
Management of Personnel Resources  Motivating, developing, and directing people as they work, identifying the best people for the job.
Negotiation  Bringing others together and trying to reconcile differences.
Management of Material Resources  Obtaining and seeing to the appropriate use of equipment, facilities, and materials needed to do certain work.
Operations Analysis  Analyzing needs and product requirements to create a design.
Management of Financial Resources  Determining how money will be spent to get the work done, and accounting for these expenditures.
Science  Using scientific rules and methods to solve problems.
Technology Design  Generating or adapting equipment and technology to serve user needs.
</t>
  </si>
  <si>
    <t>C-500-20336-931730</t>
  </si>
  <si>
    <t>P-500-20296-884906</t>
  </si>
  <si>
    <t>Monitoring work performance
Coordination with other workers
Time management</t>
  </si>
  <si>
    <t>C-500-21095-195782</t>
  </si>
  <si>
    <t>Calvary International Mission</t>
  </si>
  <si>
    <t>Agape Christian School</t>
  </si>
  <si>
    <t>Kulales PI</t>
  </si>
  <si>
    <t>Middle Road Gualo Rai</t>
  </si>
  <si>
    <t>Pang</t>
  </si>
  <si>
    <t>Kok</t>
  </si>
  <si>
    <t>Hiong</t>
  </si>
  <si>
    <t>Director of Religious Education</t>
  </si>
  <si>
    <t>acssaipan@gmail.com</t>
  </si>
  <si>
    <t>P-500-21039-061140</t>
  </si>
  <si>
    <t>Some previous work-related skill, knowledge, or experience is needed. Using logic and reasoning to identify the strengths and weaknesses of alternative solutions, conclusions or
approaches to problems. Actively looking for ways to help people. Understanding the implications of new information for both current and future problem-solving and decision-making. 1 year proven experience as a Cook in the School cafeteria, experience in using cutting tools, cookware and bakeware, able to read and follow standardized recipes, required knowledge of
proper food handling procedures, able to work as part of a team in a busy school kitchen atmosphere that serves students, culinary classes is a plus. CNMI Food Handlers Certification required for all employees who will work in this job position - COOK. Able to work on weekends and holidays.</t>
  </si>
  <si>
    <t>Agape Christian School Cafeteria Kulales Pl</t>
  </si>
  <si>
    <t>Free Food and Lodging; Year End Bonus subject to company policy</t>
  </si>
  <si>
    <t>ASCSAIPAN@GMAIL.COM</t>
  </si>
  <si>
    <t>C-500-21096-199659</t>
  </si>
  <si>
    <t>CHUNG NAM CORPORATION</t>
  </si>
  <si>
    <t>UPHOLSTERY</t>
  </si>
  <si>
    <t>P.O. BOX 502957, BEACH ROAD</t>
  </si>
  <si>
    <t>JU</t>
  </si>
  <si>
    <t>JAE YON</t>
  </si>
  <si>
    <t>chungnamcorp@yahoo.com</t>
  </si>
  <si>
    <t>P-500-21006-997199</t>
  </si>
  <si>
    <t>At least 12 months working experience as a upholsterer. Know how to cut fabric and leather materials and design to fit and cover work pieces. Know how to operate sewing machine or sew by hand, lay out, cut, fabricate and install upholstery. Discuss upholstery fabric, color, and style to customer and provide estimate.</t>
  </si>
  <si>
    <t>C-500-20342-940616</t>
  </si>
  <si>
    <t>Kwan</t>
  </si>
  <si>
    <t>John Kierwin</t>
  </si>
  <si>
    <t>Mercado</t>
  </si>
  <si>
    <t>Director of Sales and Marketing</t>
  </si>
  <si>
    <t>P-500-20276-855116</t>
  </si>
  <si>
    <t>Must be fluent in English and Chinese for reading, writing &amp; speaking</t>
  </si>
  <si>
    <t xml:space="preserve">CNMI TAX and FEDERAL TAX </t>
  </si>
  <si>
    <t>C-500-21096-199133</t>
  </si>
  <si>
    <t>P-500-21067-126806</t>
  </si>
  <si>
    <t>Associate's degree in Accounting or related field. 
Strong analytical, communication, and computer skills. 
Understanding of mathematics and accounting and financial processes.
Must have good communication skills and be able to pass an Accountant skill test (Total Passing Score of 89%) during application process. 
The skill testing and comprehension exam are required equally of both US and Foreign workers.
Attention to detail</t>
  </si>
  <si>
    <t>C-500-21095-196151</t>
  </si>
  <si>
    <t>Will make all deductions from the worker's paycheck required by law such as Taxes (Chapter 2, Chapter 7, SS, &amp; Medicare) and will promptly remit to applicable Government Agencies.</t>
  </si>
  <si>
    <t>C-500-21118-264612</t>
  </si>
  <si>
    <t>DEVELOP IDEAS CORPORATION</t>
  </si>
  <si>
    <t>SOFTLAND COMPUTER/TOWER PALACE</t>
  </si>
  <si>
    <t>P O BOX 503049 CK</t>
  </si>
  <si>
    <t>TOWER  PALACE 100 GUALO-RAI</t>
  </si>
  <si>
    <t>HAN YOO</t>
  </si>
  <si>
    <t>P O BOX 503049</t>
  </si>
  <si>
    <t>TOWER PALANCE 100, GUALO-RAI VILLAGE</t>
  </si>
  <si>
    <t>spn0306@gmail.com</t>
  </si>
  <si>
    <t>P-500-21078-159149</t>
  </si>
  <si>
    <t>1. Atleast with 36 months work experience as an Assistant Manager</t>
  </si>
  <si>
    <t>TOWER PALACE 100 GUALO-RAI</t>
  </si>
  <si>
    <t>an overtime pays of $22.82 in excess of 40 hours a week</t>
  </si>
  <si>
    <t>SALARY TAX, SOCIAL SECURITY AND MEDICARE TAX</t>
  </si>
  <si>
    <t>C-500-21054-094032</t>
  </si>
  <si>
    <t>P-500-20279-857202</t>
  </si>
  <si>
    <t>Knowledge of machines, equipment and tools, including their designs, uses, repair, and maintenance.  Must be able to work for extended hours or work days Should possess acute visual perception abilities to accurately judge distances. Workers must exhibit a high degree of stamina and
keen mechanical abilities to excel in
this field. Basic understanding of electronics in order to operate many of the newer vehicles designed with electronic control. Ability to observe proper safety precautions. Ability to understand and follow verbal and written instructions. 
Need license or certification to operate</t>
  </si>
  <si>
    <t>C-500-21096-199321</t>
  </si>
  <si>
    <t xml:space="preserve">Knowledge of MyMicros Hospitality and Inventory Management System. Must be able to use Microsoft excel and words.  Familiarity with Quick Book Accounting System.  Knowledge of principles and methods of inventory pricing and costing.
Giving full attention to details when receiving instructions from supervisor.  Actively looking for ways to help co-workers, as a team.  Ability to speak well to convey information effectively. Ability in decision making in considering the relative costs and benefits of potential actions to choose the most appropriate one. Ability to tell when something is wrong or is likely to go wrong. Ability in obtaining information from all relevant sources. Must be able to work on shift.  Stress tolerance, by being to deal calmly and effectively stressful situations.
</t>
  </si>
  <si>
    <t>C-500-21098-206687</t>
  </si>
  <si>
    <t>C-500-21093-195443</t>
  </si>
  <si>
    <t>C-500-21097-202800</t>
  </si>
  <si>
    <t>Education: Associate's Degree in Accounting or Finance
Work Experience: 24 months of previous work-related experience
Special Requirements: Proficient in Accounting Software: System Application of Product in Data Processing (SAP). Knowledge of economic and accounting principles and practices. Using mathematics to solve problems. Giving full attention to what other people are saying, taking time to understand the points being made, asking questions as appropriate, and not interrupting at inappropriate times. Using logic and reasoning to identify the strengths and weaknesses of alternative solutions, conclusions or approaches to problems. Understanding written sentences and paragraphs in work related documents. Talking to others to convey information effectively. Communicating effectively in writing as appropriate for the needs of the audience. Monitoring/assessing performance of yourself, other individuals, or organizations to make improvements or take corrective actions. Managing one's own time and the time of others. Previous work-related skill and knowledge is required for this occupation.</t>
  </si>
  <si>
    <t>C-500-21082-169291</t>
  </si>
  <si>
    <t>P-500-21011-004579</t>
  </si>
  <si>
    <t xml:space="preserve"> Accounting Assistant</t>
  </si>
  <si>
    <t>ASSOCIATE'S DEGREE GRADUATE MAJOR IN ACCOUNTING, FINANCE OR BUSINESS ADMINISTRATION/MANAGEMENT.  Previous work-related skill, knowledge, or experience is required for this occupation.  PROFICIENT IN ACCOUNTING SOFTWARE - SYSTEM APPLICATION OF PRODUCT IN DATA PROCESSING (SAP).  KNOWLEDGE OF ECONOMIC AND ACCOUNTING PRINCIPLES AND PRACTICES, THE FINANCIAL MARKETS, BANKING AND THE ANALYSIS AND REPORTING OF FINANCIAL DATA. USING MATHEMATICS TO SOLVE PROBLEMS. USING LOGIC AND REASONING TO IDENTIFY THE STRENGTHS AND WEAKNESSES OF ALTERNATIVE SOLUTIONS, CONCLUSIONS OR APPROACHES TO PROBLEMS.</t>
  </si>
  <si>
    <t>C-500-21096-199052</t>
  </si>
  <si>
    <t>P-500-21004-992419</t>
  </si>
  <si>
    <t>Proficient in Microsoft Office and business communication software. Ability to speak and write in Chinese languages preferable.</t>
  </si>
  <si>
    <t>C-500-21120-273808</t>
  </si>
  <si>
    <t>LAGOON SPA VERDE SPA ,DYNAMIC SHIATSU</t>
  </si>
  <si>
    <t>PMB 836 P. O. BOX 10001</t>
  </si>
  <si>
    <t>P-500-21083-169828</t>
  </si>
  <si>
    <t>HIGH SCHOOL GRADUATE. I YEAR EPERIENCE. KNOWLEDGE OF PRINCIPLES AND PROCESS FOR PROVIDING CUSTOMERS AND PERSONAL SERVICES. THIS INCLUDES CUSTOMER NEEDS ASSESSMENTS MEETING QUALITY STANDARDS FOR SERVICES AND EVALUATION OF CUSTOMERS SATISFACTION. DEVELOP NEW STYLES AND TECHNIQUE.</t>
  </si>
  <si>
    <t>C-500-21137-317256</t>
  </si>
  <si>
    <t>3Q, LLC</t>
  </si>
  <si>
    <t>Island Flowers and Novelties/AC88</t>
  </si>
  <si>
    <t>Oleai Beach Road, San Jose Village</t>
  </si>
  <si>
    <t xml:space="preserve">PO BOX 505358 </t>
  </si>
  <si>
    <t>P-500-21098-206611</t>
  </si>
  <si>
    <t>Must have experience in direct sales, marketing, or customer service activities. Knowledge of business and management principles. Involved in strategic planning. Resource allocation, Human resources modelling, leadership technique, production methods and coordination of people and resources.</t>
  </si>
  <si>
    <t>OLEAI BEACH ROAD, SAN JOSE VILLAGE</t>
  </si>
  <si>
    <t>ISLANDFLOWERSANDNOVELTIES@GMAIL.COM</t>
  </si>
  <si>
    <t>MA. CONCEPCION</t>
  </si>
  <si>
    <t>THREE Q LLC</t>
  </si>
  <si>
    <t>C-500-21132-306281</t>
  </si>
  <si>
    <t>P-500-20159-633051</t>
  </si>
  <si>
    <t>Bookkeeping, accounting &amp; auditing clerk</t>
  </si>
  <si>
    <t>12 months work experience required as bookkeeping, accounting and auditing clerk in document handling industry.</t>
  </si>
  <si>
    <t>C-500-21112-248455</t>
  </si>
  <si>
    <t>C-500-21152-357368</t>
  </si>
  <si>
    <t>P-500-21119-268918</t>
  </si>
  <si>
    <t>PHILIPPINE GOODS BUILDING</t>
  </si>
  <si>
    <t>C-500-21125-287853</t>
  </si>
  <si>
    <t>P-500-21095-195955</t>
  </si>
  <si>
    <t>WORK SCHEDULES AS FOLLOWS:
11:00 AM TO 2:00 PM;
5:00 PM TO 9:00 PM, 7 HOURS A DAY.
MONDAY THROUGH FRIDAY, 35 HOURS PER WEEK.</t>
  </si>
  <si>
    <t>Per week exceed 40 hours, overtime rate $8.68 x1.5=$13.02 per hour</t>
  </si>
  <si>
    <t>Deduct all local and federal taxes(e. g. FICA)</t>
  </si>
  <si>
    <t>C-500-21169-409006</t>
  </si>
  <si>
    <t>P-500-21136-317192</t>
  </si>
  <si>
    <t>RENTAL AGENT</t>
  </si>
  <si>
    <t>C-500-21123-280648</t>
  </si>
  <si>
    <t>PMB 368 P.O. Box 10000</t>
  </si>
  <si>
    <t>Civil Drafters</t>
  </si>
  <si>
    <t>P-500-21066-126673</t>
  </si>
  <si>
    <t>CIVIL AUTOCAD OPERATOR</t>
  </si>
  <si>
    <t xml:space="preserve">High School/GED required although would prefer Bachelor Degree in Civil Engineering.
PROFICIENT WITH MS OFFICE TOOLS: MS WORD, MS POWERPOINT; ADOBE; ADOBE ACROBAT AND BLUEBEAM REVU, AUTOCAD 2014-2018, CIVIL3D 2015-2018, CARLSON CIVIL SUITE 2014 AND CARLSON SURVEY REQUIRED.
FAMILIARITY WITH THE USE OF SKETCHUP, 3D STUDIOMAX AND AUTODESK VIZ IS PREFERRED.
CERTIFICATION IN PROCORE ADMIN, PROJECT MANAGEMENT, ENGINEER, QUALITY AND SAFETY, AND FINANCIAL MANAGEMENT IS PREFERRED. </t>
  </si>
  <si>
    <t>2ND FLOOR, JET BUILDING, MIDDLE ROAD</t>
  </si>
  <si>
    <t>C-500-21137-317438</t>
  </si>
  <si>
    <t>EURO SAIPAN ASSET 5 LLC</t>
  </si>
  <si>
    <t>EURO SAIPAN ASSET 5 LLC HOTEL</t>
  </si>
  <si>
    <t>CHICHIRICA AVE., KADENA DI AMOR ST., GARAPAN VILLAGE</t>
  </si>
  <si>
    <t>P-500-21104-222320</t>
  </si>
  <si>
    <t>High School graduate with 12 months working experience and training.</t>
  </si>
  <si>
    <t>C-500-21102-214835</t>
  </si>
  <si>
    <t>HEAVY EQUIPMENY MECHANIC</t>
  </si>
  <si>
    <t>C-500-21104-225668</t>
  </si>
  <si>
    <t>Good in cleaning in and out of the premises. Know how to use cleaning solutions and cleaning equipment. Maintain cleanliness on floors and hallways of the business at all times. Do other related duties as assigned.</t>
  </si>
  <si>
    <t>C-500-21102-214952</t>
  </si>
  <si>
    <t>P-500-21056-100807</t>
  </si>
  <si>
    <t>C-500-21132-305552</t>
  </si>
  <si>
    <t>Good in oral and written communications in English. Knowledge of security premises and personnel by conducting roving inspection around the premises.  Reports losses and damages by reporting irregularities and do not allow trespassers.</t>
  </si>
  <si>
    <t>C-500-21132-305712</t>
  </si>
  <si>
    <t xml:space="preserve">Associate Degree in Accounting, Finance, or similar field of occupation. Understanding of accounting principles and current Financial legislation. The ability to communicate information and ideas in writing so others will understand. The ability to add, subtract, multiply, or divide quickly and correctly.  Extensive knowledge of accounting software such as Sage (Peachtree Accounting) or Quickbooks. Ability to use Microsoft Office Suite such as Excel formula system to solve problems, Microsoft Word to communicate or write memo, Microsoft Outlook for e-mail purposes. </t>
  </si>
  <si>
    <t>5040 Tun Herman Pan, Dandan Village</t>
  </si>
  <si>
    <t>C-500-21112-248394</t>
  </si>
  <si>
    <t>C-500-21141-332743</t>
  </si>
  <si>
    <t>PACIFIC DAIKEN CO., LTD.</t>
  </si>
  <si>
    <t>15 EXECUTIVE CT, CHINA TOWN</t>
  </si>
  <si>
    <t>P.O. BOX 501042, SAIPAN</t>
  </si>
  <si>
    <t>ITO</t>
  </si>
  <si>
    <t>BERNITA</t>
  </si>
  <si>
    <t>ADMINISTRATIVE OFFICER</t>
  </si>
  <si>
    <t>ALBERN1997@GMAIL.COM</t>
  </si>
  <si>
    <t>P-500-21106-229924</t>
  </si>
  <si>
    <t>BUILDING MAINTENANCE REPAIRER</t>
  </si>
  <si>
    <t>U.S. and foreign workers/applicants must have CNMI Certified Water Treatment Plant Operator Class I and CNMI Certified Wastewater Treatment Plant Operator Class I certificates.</t>
  </si>
  <si>
    <t>FICA and Withholding Taxes</t>
  </si>
  <si>
    <t>albern1997@gmail.com</t>
  </si>
  <si>
    <t>C-500-21102-214996</t>
  </si>
  <si>
    <t>TABA BAR, INC.</t>
  </si>
  <si>
    <t>P.O.BOX 500920 SUSUPE</t>
  </si>
  <si>
    <t>P-500-21036-057449</t>
  </si>
  <si>
    <t xml:space="preserve">Must have 24-months of related work experience. Physically fit, allowed to do heavy lifting, detail oriented, organized, knowledge in using various tools and equipment. </t>
  </si>
  <si>
    <t>C-500-21110-239420</t>
  </si>
  <si>
    <t>P-500-21072-144950</t>
  </si>
  <si>
    <t>Cleaner</t>
  </si>
  <si>
    <t>At least 6 months previous work experience as a janitor or cleaner required. Must know how to use cleaning agents and materials safely. Must be careful and thorough in completing tasks.</t>
  </si>
  <si>
    <t>Arizona Building, Susupe</t>
  </si>
  <si>
    <t>C-500-21123-280517</t>
  </si>
  <si>
    <t>C-500-21099-210523</t>
  </si>
  <si>
    <t>C-500-21134-313116</t>
  </si>
  <si>
    <t>C-500-21130-298718</t>
  </si>
  <si>
    <t>I FASHION SALON</t>
  </si>
  <si>
    <t>P-500-21075-148521</t>
  </si>
  <si>
    <t xml:space="preserve">NO SPECIAL SKILLS REQUIRED
</t>
  </si>
  <si>
    <t>C-500-21109-236753</t>
  </si>
  <si>
    <t>C-500-21108-234911</t>
  </si>
  <si>
    <t>Must be physically fit. He/she must be able to spend the day on their feet without getting overly tired. Must be able to move, lift, push furniture to clean the space underneath. Can operate a vacuum cleaner, water blaster and other cleaning and household equipment. Can work in open or confined spaces, exposed to heat cleaning solutions dust and dirt all kinds of insects under all kinds of weather.  Can read write add multiply subtract and divide.  Follow instructions. Can work  weekends and holidays, daytime or evening. Can see objects close and far range. With 3 months work experience as house helper.</t>
  </si>
  <si>
    <t>C-500-21127-296987</t>
  </si>
  <si>
    <t>Must 12 months working experience as teacher. Able to speak English and Korean language. Knowledge of principles and methods of curriculum training design, teaching instruction for individual and group and the measurements of training and effects. Know how to make lesson plan.</t>
  </si>
  <si>
    <t>C-500-21141-332365</t>
  </si>
  <si>
    <t>CHAPTER 2  AND CHAPTER 7 TAXES(STATE AND FEDERAL TAX), SOCIAL SECURITY AND MEDICARE TAX</t>
  </si>
  <si>
    <t>C-500-21102-214816</t>
  </si>
  <si>
    <t>DAYSTAR CORPORATION</t>
  </si>
  <si>
    <t>DAYSTAR FISH STORE</t>
  </si>
  <si>
    <t>P.O. BOX 501494, BEACH ROAD</t>
  </si>
  <si>
    <t>daystarcorporation@yahoo.com</t>
  </si>
  <si>
    <t>P-500-21018-018446</t>
  </si>
  <si>
    <t>At least 12 months working experience. High school graduate. Must have working experience in fishing business. Know also how to make bait and repair fishing nets. Know all the type of fish to sell. Do outside sales in hotels and restaurants. Monitor sales and make sales summary report everyday. Willing to work flexible schedule.</t>
  </si>
  <si>
    <t>C-500-21139-328194</t>
  </si>
  <si>
    <t xml:space="preserve">Himawari </t>
  </si>
  <si>
    <t xml:space="preserve">Vice-President </t>
  </si>
  <si>
    <t>P-500-21036-057362</t>
  </si>
  <si>
    <t>Aircon Technician</t>
  </si>
  <si>
    <t xml:space="preserve">KNOWLEDGE OF MACHINES AND TOOLS, INCLUDING THEIR DESIGNS, USES REPAIR, INSTALLATIONS AND MAINTENANCE. SKILLED IN DETECTING AND FIXING
MALFUNCTIONS IN AC SYSTEM. </t>
  </si>
  <si>
    <t>C-500-21105-226004</t>
  </si>
  <si>
    <t>P-500-21076-152290</t>
  </si>
  <si>
    <t>PRODUCTION OPERATION ASSISTANCE</t>
  </si>
  <si>
    <t>Knowledgeable in operating machines (blowing/molding, pet bottle and packaging machines). Responsible in performing production works with good physical condition. Must be able to understand the weekly schedule. Available to work flexible hours that may include early mornings, evenings, weekends, nights and/or holidays. Other related tasks.</t>
  </si>
  <si>
    <t>C-500-21184-443788</t>
  </si>
  <si>
    <t>ADOR DEVELOPMENT CORPORATION</t>
  </si>
  <si>
    <t>ADOR RESTAURANT</t>
  </si>
  <si>
    <t>BEACH ROAD, SAN ANTONIO</t>
  </si>
  <si>
    <t>P.O. BOX 503087</t>
  </si>
  <si>
    <t>DINGFA</t>
  </si>
  <si>
    <t>ador_restaurant@yahoo.com</t>
  </si>
  <si>
    <t>P-500-21142-335931</t>
  </si>
  <si>
    <t>PREFERABLY WITH PREVIOUS WORK RELATED EXPERIENCE IN PREPARING TRADITIONAL CHINESE CUISINE.</t>
  </si>
  <si>
    <t>ADOR RESTAURANT, BEACH ROAD, SAN ANTONIO</t>
  </si>
  <si>
    <t>Overtime rate applies if work more than 40 hrs. per week. Employee will have free meals while on duty at the restaurant.</t>
  </si>
  <si>
    <t>C-500-21134-313195</t>
  </si>
  <si>
    <t>P-500-21067-126812</t>
  </si>
  <si>
    <t xml:space="preserve">Building Maintenance Repairer </t>
  </si>
  <si>
    <t xml:space="preserve">At least 12 months experience required for this position.  
High school diploma or general education degree (GED). 
Skilled in the use of hand and power tools. 
Ability to take apart machines, equipment, or devices to remove and replace defective parts. 
Ability to check and repair manuals, or parts catalogs as necessary. 
Ability to use common tools such as hammers, hoists, saws, drills, and wrenches. 
Experience with precision measuring instruments or electronic testing devices. 
Experience performing routine maintenance. 
Ability to maintain focus while working individually. 
Time management skills. 
Ability to work after hours, over weekends and on public holidays with short or no notice. </t>
  </si>
  <si>
    <t>C-500-21095-195768</t>
  </si>
  <si>
    <t>C-500-21150-356101</t>
  </si>
  <si>
    <t>JOY LEE CORP.</t>
  </si>
  <si>
    <t>GREEN CONSUME  MARKET</t>
  </si>
  <si>
    <t>KUMAXIONG</t>
  </si>
  <si>
    <t>joyleecorpgreen@gmail.com</t>
  </si>
  <si>
    <t>P-500-21098-206835</t>
  </si>
  <si>
    <t>STORE BUTCHER</t>
  </si>
  <si>
    <t>Must be able to prepare primal cuts of meat into a variety of smaller cuts intended for sale in a retail environment. Prepare meat products, maintain meat department area and perform special order meat product requests. Must have full knowledge and experience of a meat department operations and skills. Ability to work independently.  have at least continuous  3 months of experience at store as butcher.</t>
  </si>
  <si>
    <t>As lito</t>
  </si>
  <si>
    <t>C-500-21131-302154</t>
  </si>
  <si>
    <t>YCO  Corporation</t>
  </si>
  <si>
    <t>PO Box 500932</t>
  </si>
  <si>
    <t>P-500-21098-207038</t>
  </si>
  <si>
    <t>Proficient in microsoft and accoutning software such as quickbook and peach tree,knowledgeable on  U.S  general accepted accounting principles.Proficient in the english language(verbal,written  and reading)Active listening,critical thinking ,certificate of employment applied equality to both US worker and CW-1 worker</t>
  </si>
  <si>
    <t>All CNMI and Federal Income taxes required</t>
  </si>
  <si>
    <t>C-500-21136-317077</t>
  </si>
  <si>
    <t>P-500-21095-195902</t>
  </si>
  <si>
    <t>able to work flexible schedule without supervision</t>
  </si>
  <si>
    <t>C-500-21145-340864</t>
  </si>
  <si>
    <t>C-500-21152-357318</t>
  </si>
  <si>
    <t>C-500-21102-217972</t>
  </si>
  <si>
    <t xml:space="preserve">SAIPAN STEVEDORE COMPANY INC. </t>
  </si>
  <si>
    <t>LOWER BASE, COMMERCIAL PORT, PUERTO RICO</t>
  </si>
  <si>
    <t>DEMAPAN</t>
  </si>
  <si>
    <t>saisteve@pticom.com</t>
  </si>
  <si>
    <t>P-500-21070-140717</t>
  </si>
  <si>
    <t>CHIEF ACCOUNTANT</t>
  </si>
  <si>
    <t>Each applying applicant (U.S. citizens &amp; CW-1 individuals) must have a bachelor's degree in the field of Accounting, and must provide a copy of the diploma to the interviewer (who in the case is the Managing Director of Saipan Stevedore Company Inc.) Must have a 48-month experience in the field of Accountancy. Must have standard communication skills, be able to use accounting programs, and Microsoft office programs. (The accounting program that is used at Saipan Stevedore Company Inc. is FoxPro) .All individuals who are approved, and have all the requirements for the position will then be placed under a 3 month probationary period, in where they will be trained by the existing accounting staff, and have their work closely monitored by the General Manager. The said probationary period will be paid of the said rate of $14.85 per hour, at the frequency of bi-weekly pay. All applying U.S. citizens and CW-1 individuals must obtain a police clearance pre-hire, and undergo a drug test post-hire.</t>
  </si>
  <si>
    <t>LOWER BASE, COMMERCIAL PORT,  PUERTO RICO</t>
  </si>
  <si>
    <t>https://marianaslabor.net/jvapub_list.asp</t>
  </si>
  <si>
    <t>C-500-21130-298611</t>
  </si>
  <si>
    <t>NEW X. O MARKET/WHOLESALES</t>
  </si>
  <si>
    <t>P-500-21100-214413</t>
  </si>
  <si>
    <t>SAIPA</t>
  </si>
  <si>
    <t>per week exceed 40 hours, overtime rate $15.24 x1.5=$22.86 per hour</t>
  </si>
  <si>
    <t>C-500-21109-238685</t>
  </si>
  <si>
    <t>Asia Pacific Hotels Inc</t>
  </si>
  <si>
    <t xml:space="preserve">Crowne Plaza Resort Saipan </t>
  </si>
  <si>
    <t>P-500-21028-038269</t>
  </si>
  <si>
    <t xml:space="preserve">Demi Chef </t>
  </si>
  <si>
    <t xml:space="preserve">required to obtain a CNMI Food Handlers Permit </t>
  </si>
  <si>
    <t>Paid Leave, Holiday Pay, and 401k retirement plan subject to company policy</t>
  </si>
  <si>
    <t>CNMI and Federal taxes, share in medical insurance and 401k retirement plan, if applicable.</t>
  </si>
  <si>
    <t>C-500-21108-234900</t>
  </si>
  <si>
    <t>P-500-20353-968758</t>
  </si>
  <si>
    <t>TRASH COLLECTOR</t>
  </si>
  <si>
    <t>PREFERABLY WITH VALID DRIVING LICENSE AS HEAVY EQUIPMENT OPERATOR. WILLING TO WORK AS EARLY AS 5:00 O'CLOCK IN THE MORNING.</t>
  </si>
  <si>
    <t>C-500-21162-389063</t>
  </si>
  <si>
    <t>RNV FOREX</t>
  </si>
  <si>
    <t>P-500-21015-015477</t>
  </si>
  <si>
    <t>CUSTOMER RELATIONSHIP SPECIALIST</t>
  </si>
  <si>
    <t>C-500-21160-381208</t>
  </si>
  <si>
    <t>LAGUNA DRIVE,  SADOG TASI</t>
  </si>
  <si>
    <t>DONGRONG</t>
  </si>
  <si>
    <t>P-500-21099-210950</t>
  </si>
  <si>
    <t>SHIPPING, RECEIVING AND TRAFFIC CLERK</t>
  </si>
  <si>
    <t>* Knowledge of clerical procedures and systems such as word processing, managing files 
   and records.
* Understanding written Chinese language for transcribing.
* Ability to arrange merchandise in certain order or pattern.
* Knowledge of different related work forms such as manifest, bill of lading, purchase
    requisition, and other related documents.
* Must be able to work in flexible hours.</t>
  </si>
  <si>
    <t>C-500-21155-372033</t>
  </si>
  <si>
    <t>JAI'S CORPORATION</t>
  </si>
  <si>
    <t>NEW MANNA</t>
  </si>
  <si>
    <t>ATOK DR SAN VICENTE</t>
  </si>
  <si>
    <t>KYU NAM</t>
  </si>
  <si>
    <t>jaiscorporation670@gmail.com</t>
  </si>
  <si>
    <t>P-500-21104-225638</t>
  </si>
  <si>
    <t>C-500-21166-397138</t>
  </si>
  <si>
    <t>Dominador O Concepcion</t>
  </si>
  <si>
    <t>Junlyn Salon</t>
  </si>
  <si>
    <t>Beach Raod Garapan</t>
  </si>
  <si>
    <t>PMB 241 PO BOX 10001</t>
  </si>
  <si>
    <t>Dominador</t>
  </si>
  <si>
    <t>Owner/Proprietor</t>
  </si>
  <si>
    <t>PMB 241 PO Box 10001</t>
  </si>
  <si>
    <t>junlynsalon670@gmail.com</t>
  </si>
  <si>
    <t>P-500-21048-080869</t>
  </si>
  <si>
    <t>Beauticians</t>
  </si>
  <si>
    <t>Work Certificates is required for both U.S Workers and CW-1 Workers.</t>
  </si>
  <si>
    <t>(670) 233-2445, (670) 788-5886</t>
  </si>
  <si>
    <t>C-500-21173-416516</t>
  </si>
  <si>
    <t>JU MERCHANDISE, INC</t>
  </si>
  <si>
    <t>CHARMZONE</t>
  </si>
  <si>
    <t>P.O. BOX 504071</t>
  </si>
  <si>
    <t>KI SOO</t>
  </si>
  <si>
    <t>P.O.  BOX 502564</t>
  </si>
  <si>
    <t>P-500-21141-332447</t>
  </si>
  <si>
    <t>1 year work related experience. Ability to work as part of team. Computer literacy. Can understand and analyze the various financial documents under their care, such as budget sheets. Able to keep track of budgets, expense reports, employee files and more.</t>
  </si>
  <si>
    <t>ROYAL PALM AVENUE, GARAPAN VILLAGE</t>
  </si>
  <si>
    <t>CNMI ANDFEDERAL TAX</t>
  </si>
  <si>
    <t>C-500-21182-439252</t>
  </si>
  <si>
    <t>P.O. BOX 505426 KOBLERVILLE</t>
  </si>
  <si>
    <t>P-500-21148-352423</t>
  </si>
  <si>
    <t>C-500-21112-247732</t>
  </si>
  <si>
    <t>HEALTH PROFESSIONAL CORPORATION</t>
  </si>
  <si>
    <t>SAIPAN HEALTH CLINIC</t>
  </si>
  <si>
    <t>P-500-21070-138028</t>
  </si>
  <si>
    <t>RADIOLOGIC TECHNOLOGISTS</t>
  </si>
  <si>
    <t>C-500-21152-357436</t>
  </si>
  <si>
    <t>P-500-20293-881468</t>
  </si>
  <si>
    <t>At least 1 year experience as a semi-skilled worker in one or more of the basic building maintenance trades. And must be able to operate a forklift, light truck and other related motorized equipment. Must be able to lift 50 lbs or more and willing to work nights, weekends and holidays.</t>
  </si>
  <si>
    <t>C-500-21156-372365</t>
  </si>
  <si>
    <t>Copy Express</t>
  </si>
  <si>
    <t>Pangelinan Bldg.</t>
  </si>
  <si>
    <t>P-500-20346-952213</t>
  </si>
  <si>
    <t xml:space="preserve">Certificate in graphic designing or at least 6 months experience in graphic designing. Must be able to meet deadlines. </t>
  </si>
  <si>
    <t>SS tax,Medicare tax, Ch2 tax and Ch7 tax (if applicable)</t>
  </si>
  <si>
    <t>C-500-21154-368028</t>
  </si>
  <si>
    <t>BEATRIZ Q. FEJERAN</t>
  </si>
  <si>
    <t>WJC MART/ WJC PACIFIC FISHING</t>
  </si>
  <si>
    <t>P O BOX 503742 CK</t>
  </si>
  <si>
    <t>FEJERAN</t>
  </si>
  <si>
    <t>BEATRIZ</t>
  </si>
  <si>
    <t>P-500-21057-104350</t>
  </si>
  <si>
    <t>Retail Sales Person</t>
  </si>
  <si>
    <t xml:space="preserve">PROVEN 6 MONTH EXPERIENCE AS SALES PERSON.KNOWLEDGE OF CUSTOMER AND MARKET DYNAMICS AND REQUIREMENTS. SOLID COMMUNICATION AND INTERPERSONAL SKILLS. ABILITY TO READ, WRITE AND
EFFECTIVELY COMMUNICATE WITH CUSTOMERS.
</t>
  </si>
  <si>
    <t xml:space="preserve">Dandan Road, San Vicente Village </t>
  </si>
  <si>
    <t>C-500-21100-214356</t>
  </si>
  <si>
    <t>C-500-21123-280688</t>
  </si>
  <si>
    <t>FRIENDLY FINANCE CO., INC.</t>
  </si>
  <si>
    <t>not applicable</t>
  </si>
  <si>
    <t>RUTH</t>
  </si>
  <si>
    <t>2019ffci@gmail.com</t>
  </si>
  <si>
    <t>P-500-21076-152551</t>
  </si>
  <si>
    <t>An Associate Degree in Accounting or Business Administration 
 or Accounting Certification (Associates equivalent) from non-US certifying body 	is acceptable	
Should have at least 48 months of experience as an Accountant.
Knowledge of accounting principles and practices.
Can operate Accounting software - Peach Tree, Quick Books
Knows how to operate Microsoft Excel, Microsoft Word, Adobe Acrobat
 Can work independently with minimum supervision.</t>
  </si>
  <si>
    <t>FIRST FLOOR SABLAN BLDG , No. 1 GUALO RAI ROAD</t>
  </si>
  <si>
    <t>Not applicable</t>
  </si>
  <si>
    <t xml:space="preserve">With holding Tax – Based on the CNMI With holding Tax Table multiply to Gross  Pay; FICA – Employee’s share:  Social Security  - 6.20% of Gross Pay, Medicare –  1.45% of Gross Pay </t>
  </si>
  <si>
    <t>C-500-21179-428619</t>
  </si>
  <si>
    <t>C-500-21150-356074</t>
  </si>
  <si>
    <t>C-500-21159-376964</t>
  </si>
  <si>
    <t>C-500-21176-425796</t>
  </si>
  <si>
    <t>ESPENA STREET, CHALAN PALE ARNOLD, GUALO RAI VILLAGE</t>
  </si>
  <si>
    <t>C-500-21183-441300</t>
  </si>
  <si>
    <t>SUNNY SIDE CAFE</t>
  </si>
  <si>
    <t>Jennifer Rose</t>
  </si>
  <si>
    <t>Soliman</t>
  </si>
  <si>
    <t>P-500-21151-356309</t>
  </si>
  <si>
    <t>Accounting Associates</t>
  </si>
  <si>
    <t>at least 12 months of work experience in the field of accounting</t>
  </si>
  <si>
    <t>CNMI AND FICA TAXES</t>
  </si>
  <si>
    <t>C-500-21155-368359</t>
  </si>
  <si>
    <t>P-500-21078-159170</t>
  </si>
  <si>
    <t>WELL VERSE IN CARPENTY,PLUMBING, WELDING AND MAINTENANCE OF MECHANICAL AND ELECTRICAL EQUIPMENT. MUST HAVE THE ABILITY TO MAINTAIN AND
REPAIR AIR CONDITIONING SYSTEM, REPAIRING WINDOWS AND DOOR,REPAIR AND INSTALL ROOFING. ABILITY TO MIX AND APPLY PAINTS ON WALLS AND ROOFING.
KNOWLEDGEABLE IN USING POWER TOOLS LIKE DRILLS, WELDING MACHINE, AND OTHER TOOLS NEEDED FOR REPAIRING.</t>
  </si>
  <si>
    <t>Quarter Master Road Chalan Laulau Village</t>
  </si>
  <si>
    <t>C-500-21193-455365</t>
  </si>
  <si>
    <t>JIN JEON</t>
  </si>
  <si>
    <t>P-500-21145-340963</t>
  </si>
  <si>
    <t>SCUBA DIVING INSTRUCTOR (Self Enrichment Teacher)</t>
  </si>
  <si>
    <t>C-500-21236-540080</t>
  </si>
  <si>
    <t>P.O. Box 500409</t>
  </si>
  <si>
    <t>P-500-21195-460457</t>
  </si>
  <si>
    <t>Licensed by the CNMI Health Care Professions Licensing Board (HCPLB) as Clinical Laboratory Technologist, meeting all necessary requirements with appropriate documents. Possess current license to practice laboratory medicine ASCP (American Society for Clinical Pathology) or equivalent such as AMT (American Medical Technologists), HHS (Health and Human Services) and have at least one the following: U.S. Bachelors Degree in a Laboratory or Biological Science with the minimum hours of coursework and training required to perform laboratory testing, as defined by CLIA requirements; OR Bachelors degree graduate of a foreign Medical Technology Program and meets all education and training, as defined by CLIA requirements. Clinical Laboratory Scientist licensed by the AMT or HHS may be exempt from the four year degree due to licensing requirements prior to 1998. Applicants must have three years recent and applicable clinical laboratory experience.</t>
  </si>
  <si>
    <t xml:space="preserve">MIDDLE ROAD, GUALO RAI </t>
  </si>
  <si>
    <t>C-500-21143-336376</t>
  </si>
  <si>
    <t>P-500-21101-214570</t>
  </si>
  <si>
    <t>C-500-21155-368476</t>
  </si>
  <si>
    <t>P-500-21105-226094</t>
  </si>
  <si>
    <t>Combined Food Preparation and Serving Worker</t>
  </si>
  <si>
    <t xml:space="preserve">High School Graduate, minimum 3 months experience is required. Knowledge of supplies, equipment, and inventory control. Ability to follow routine verbal and written instructions. Ability to understand and follow safety Procedures. Ability to safely use cleaning equipment and supplies. Ability to lift and manipulate heavy supplies of up to 20 lbs. Knowledge of food service line set-up and temperature requirements. Ability to process fresh fish. </t>
  </si>
  <si>
    <t>C-500-21164-393223</t>
  </si>
  <si>
    <t>P-500-21134-313257</t>
  </si>
  <si>
    <t>Associate's Degree in Radiology from a school approved by the Commonwealth Board of Nurse Examiners (CBNE) with twelve (12) months of relevant work experience as a Radiologic Technician. Must be licensed under the Health Care Professions Licensing Board as a Radiologic Technician in the CNMI. Must have the ability to work proficiently in a fast paced clinical environment.</t>
  </si>
  <si>
    <t>C-500-21157-372787</t>
  </si>
  <si>
    <t>Middle RD Garapan</t>
  </si>
  <si>
    <t>stephanson</t>
  </si>
  <si>
    <t>P-500-21096-199327</t>
  </si>
  <si>
    <t>At least 24 months working continuous experience in related position</t>
  </si>
  <si>
    <t>MIDDLE RD, GARAPAN</t>
  </si>
  <si>
    <t>C-500-21166-397481</t>
  </si>
  <si>
    <t>P-500-21137-317211</t>
  </si>
  <si>
    <t>HIGH SCHOOL GRADUATE OR GED WITH ONE YEAR WORK EXPERIENCE. HAS ORAL COMPREHENSION, ABILITY TO LISTEN AND TO UNDERSTAND INFORMATION WITH REGARDS TO THE CHILDREN THAT THEY ARE WORKING WITH. MUST AGREE TO PRE-EMPLOYMENT DRUG TESTING TEST.</t>
  </si>
  <si>
    <t>C-500-21195-460591</t>
  </si>
  <si>
    <t>P-500-21157-372714</t>
  </si>
  <si>
    <t>Job requires a willingness to take on responsibilities and challenges.
Thorough experience with hot and cold preparation.
Follow sanitation standards and health codes.
Ability to use slicers, mixers, grinder, food processors, knife, etc.
Able to handle work in fast-paced kitchen environment.
Can work under pressure.
Meeting quality standards for services, and evaluation of customer satisfaction.</t>
  </si>
  <si>
    <t>C-500-21216-500512</t>
  </si>
  <si>
    <t>Must have Valid Drivers License with no more than 12 months of previous related work experience. Must also be presentable and has good communication skills (speech clarity &amp; active listening) to ensure that customer and driver understands each other. Reliable person that can operate/drive Delivery trucks or Tanker trucks (standard/automatic type of trucks) to distribute drinking water to stores, restaurants, residential and hotel, including ice deliveries(restaurants only). Ability to deliver bulk water overnight. Must be able to understand weekly schedule that may include early mornings, evenings, weekends, nights and/or holidays.</t>
  </si>
  <si>
    <t>C-500-21190-452647</t>
  </si>
  <si>
    <t>debra.inos@kensingtonsaipan.com</t>
  </si>
  <si>
    <t>P-500-21160-380976</t>
  </si>
  <si>
    <t>HOUSEKEEPING SUPERVISOR</t>
  </si>
  <si>
    <t>1. Management of People Resources-Motivating, developing and directing people as they work, identifying the best people for the job. 2. Monitoring, Assessing performance of yourself, other individuals, or organizations to make improvements or take corrective action. 3. Social Perceptiveness-Being aware of others' reactions and understanding why they react as they do. 4. Speaking-Talking to others to convey information effectively. 5. Time Management-Managing one's own time and the time of others. 6. Be able to stand, sit, or walk for an extended period of time and have to carry up to 70 pounds without assistance. Be able and willing to work in flexible shifts, days, evening, night, weekend and holidays</t>
  </si>
  <si>
    <t>C-500-21200-468790</t>
  </si>
  <si>
    <t>LUFTHANSA SERVICE SAIPAN, INC</t>
  </si>
  <si>
    <t>AIRPORT ROAD, DANDAN</t>
  </si>
  <si>
    <t>P.O. BOX 500270 CK</t>
  </si>
  <si>
    <t>Food Science Technicians</t>
  </si>
  <si>
    <t>P-500-21148-352163</t>
  </si>
  <si>
    <t>QUALITY ASSURANCE COORDINATOR</t>
  </si>
  <si>
    <t>Most occupations in this zone require training in vocational schools, related on-the-job experience, or an associate's degree.  Communication and organizational skills to coordinate, supervise, manage, or train others to accomplish goals. Knowledge of raw materials, production processes, quality control, costs, and other techniques for maximizing the effective manufacture and distribution of goods.</t>
  </si>
  <si>
    <t>CHALAN TUN HERMAN PAN ROAD</t>
  </si>
  <si>
    <t>This position is  considered "exempt " from overtime</t>
  </si>
  <si>
    <t>CNMI WITHHOLDING TAX, FEDERAL WITHHOLDING TAX, SS AND MEDICARE CONTRIBUTIONS.  EMPLOYER OFFERS HOUSING AT THE COST OF $150.00 PER MONTH INCLUSIVE OF UTILITIES.  THIS OFFER IS OPTIONAL.  EMPLOYEES MAY FIND HOUSING OF THEIR CHOICE.</t>
  </si>
  <si>
    <t>C-500-21190-452609</t>
  </si>
  <si>
    <t>Director Of Human Resources</t>
  </si>
  <si>
    <t>P-500-21159-377184</t>
  </si>
  <si>
    <t>Able to demonstrate specific skills: 1. Equipment Maintenance-Performing routine maintenance on equipment and determining when and what kind of maintenance is needed. 2. Repairing-Repairing machines or systems using the needed tools. 3. Troubleshooting-Determining causes of operation errors and deciding what to do about it. 4. Critical thinking-Using logic and reasoning to identify the strengths and weaknesses of alternative solutions, conclusions or approaches to problems. 5. Equipment Selection- Determining the kind of tools and equipment needed to do a job. Be able and willing to work in flexible shifts, days, evening, night, weekend and holidays</t>
  </si>
  <si>
    <t xml:space="preserve"> Chapter 2 local tax/Chapter 7 federal tax/optional $50.00 monthly dorm &amp; health insurance</t>
  </si>
  <si>
    <t>P-500-21106-229815</t>
  </si>
  <si>
    <t>Secretaries and Administrative Assistants</t>
  </si>
  <si>
    <t>Korean Catholic Church</t>
  </si>
  <si>
    <t>C-500-21160-381552</t>
  </si>
  <si>
    <t>CORPORATE VICE-PRESIDENT</t>
  </si>
  <si>
    <t>P-500-21006-996986</t>
  </si>
  <si>
    <t>18 YRS. OLD &amp; ABOVE, EXTENSIVE DIVING EXPERIENCE, CPR &amp; FIRST AID CERTIFICATION, OPEN WATER SCUBA INSTRUCTOR TRAINER CERTIFICATION, PHYSICALLY FIT, MUST BE ABLE TO SPEAK KOREAN TO ACCOMMODATE TARGET MARKET, PROFESSIONAL LIABILITY INSURANCE, POLICE CLEARANCE. QUALIFICATION &amp; SPECIAL REQUIREMENTS ARE EQUALLY APPLIED TO BOTH U.S. &amp; CW-1 WORKER APPLICANTS.</t>
  </si>
  <si>
    <t>C-500-21156-372364</t>
  </si>
  <si>
    <t>P-500-20346-952209</t>
  </si>
  <si>
    <t xml:space="preserve">Certificate in heavy/construction equipment mechanic or 6 months experience as HE/construction equipment mechanic and should be able to diagnose basic and major mechanical issues. Must be familiar with HE/construction equipment parts. </t>
  </si>
  <si>
    <t>SS tax, Medicare Tax, Ch2 Tax and Ch7 tax (if applicable)</t>
  </si>
  <si>
    <t>C-500-21181-434895</t>
  </si>
  <si>
    <t>P-500-21119-272553</t>
  </si>
  <si>
    <t>C-500-21159-377690</t>
  </si>
  <si>
    <t>SUPERTECH, INC.</t>
  </si>
  <si>
    <t>P-500-21056-102886</t>
  </si>
  <si>
    <t>Minimum of 12 months experience is required.  Able to read electrical diagrams and building plans/blue prints.  Knows how to operate power tools and hand tools.</t>
  </si>
  <si>
    <t>CNMI Tax  and FICA</t>
  </si>
  <si>
    <t>C-500-21179-428687</t>
  </si>
  <si>
    <t xml:space="preserve">Must have a High School diploma or equivalent work experience in a reputable establishment as a Cook. Must have at least 12 months work experience. Able to perform food preparation and cooking activities of a dining restaurant. Can design menu and review food purchases. Should have the ability to forecast food preparation base from increase or decrease customer guest flow. Can create inventory method base from company or restaurant needs. Can comply with nutrition, sanitation regulation and safety standards as prescribed by USDA. Technically updated on latest industry practices.
 </t>
  </si>
  <si>
    <t>C-500-21190-452614</t>
  </si>
  <si>
    <t>P-500-21160-382325</t>
  </si>
  <si>
    <t>Bachelor's Degree in Marketing. 
24 months experience in related position.</t>
  </si>
  <si>
    <t>C-500-21145-340597</t>
  </si>
  <si>
    <t>NILDA O. SISON</t>
  </si>
  <si>
    <t>P-500-21112-247893</t>
  </si>
  <si>
    <t>Hands-on experience as a supervisor to perform business and store operations for various products. Knowledge of executing supervisory qualities, executing training sessions and implementing building plans and strategies to meet sales objectives appropriately. Proficient in Microsoft office products, enterprise resource planning programs, POS equipment, and related computer applications. Familiarity with accounting concepts and arithmetic abilities to perform accurate calculations. Employment certification from previous employer and police clearance required for US citizen and CW1 workers.</t>
  </si>
  <si>
    <t>C-500-21203-476879</t>
  </si>
  <si>
    <t>C-500-21201-471709</t>
  </si>
  <si>
    <t>P-500-21157-373003</t>
  </si>
  <si>
    <t>C-500-21207-482332</t>
  </si>
  <si>
    <t>Telecommunications Equipment Installers and Repairers, Except Line Installers</t>
  </si>
  <si>
    <t>P-500-21117-260190</t>
  </si>
  <si>
    <t>MOBILE FIELD NETWORK MAINTENANCE TECHNICIAN</t>
  </si>
  <si>
    <t xml:space="preserve">A)Associates degree in Electronic or Electrical Engineering may be foreign equivalent.
Six months experience using AutoCAD or other drawing software application, Nokia BTS Site Manager software, Microsoft Project software, and Microsoft Excel software. Verifiication of qualifications required. B) Continuation of E.c.7a: medical/dental insurance premium; 401(k) Employer match up to a maximum of 3.5% of contribution; premium for life insurance policy for coverage in the amount of annual wages; Employer provided unlimited local calls, unlimited local SMS, unlimited data and cable services; and optional enrollment in Employers Mobil Fleet Card Program. </t>
  </si>
  <si>
    <t xml:space="preserve">Fringe benefits available after 90-day probationary period.   Employer/employee-paid </t>
  </si>
  <si>
    <t>Social Security, Medicare and withholding tax</t>
  </si>
  <si>
    <t>+1 671 688-9896</t>
  </si>
  <si>
    <t>jsablan@docomopacific.com</t>
  </si>
  <si>
    <t>C-500-20196-712084</t>
  </si>
  <si>
    <t>P.O. BOX  503207</t>
  </si>
  <si>
    <t xml:space="preserve">Most of these occupations require a high school graduate, but some do not. Employees in these occupations usually need 24 months of work-related experience.
</t>
  </si>
  <si>
    <t>P.O. Box 503207, San Antonio Village</t>
  </si>
  <si>
    <t>C-500-20196-714596</t>
  </si>
  <si>
    <t>Marg's Bakery &amp; Kitcehn</t>
  </si>
  <si>
    <t>P-500-20152-614301</t>
  </si>
  <si>
    <t>C-500-20217-749581</t>
  </si>
  <si>
    <t>ASIA PACIFIC HOTELS INC.</t>
  </si>
  <si>
    <t>CAUSING</t>
  </si>
  <si>
    <t>P-500-20127-545106</t>
  </si>
  <si>
    <t>MAINTENANCE MANAGER</t>
  </si>
  <si>
    <t xml:space="preserve">MUST HAVE KNOWLEDGE OF MACHINES AND TOOLS INCLUDING THEIR DESIGNS, USES, REPAIR AND MAINTENANCE. MUST HAVE THE ABILITY TO INTERPRET BLUEPRINTS, SPECIFICATIONS OR DIAGRAMS. MUST BE KNOWLEDGEABLE OF THE PRACTICAL APPLICATION OF ENGINEERING SCIENCE AND TECHNOLOGY. THIS INCLUDES APPLYING PRINCIPLES, TECHNIQUES, PROCEDURES AND EQUIPMENT TO THE DESIGN AND OPERATIONAL SERVICES. MUST BE ABLE TO WORK NIGHTS, WEEKENDS, AND HOLIDAYS AS NECESSARY. MUST BE PROFICIENT IN THE USE OF MS PROGRAMS AND OTHER COMPUTER SOFTWARE AND HARDWARE. MUST BE ABLE TO ARTICULATE REPORTS AND RECOMMENDATIONS EFFECTIVELY.
</t>
  </si>
  <si>
    <t>C-500-20238-785475</t>
  </si>
  <si>
    <t>P-500-20192-706420</t>
  </si>
  <si>
    <t>LIGHT TRUCK OR DELIVERY SERVICES DRIVERS</t>
  </si>
  <si>
    <t>C-500-20193-709057</t>
  </si>
  <si>
    <t>LI YONG HONG CORPORATION</t>
  </si>
  <si>
    <t>COLA TOUR</t>
  </si>
  <si>
    <t>PO BOX 501471</t>
  </si>
  <si>
    <t>SOMOL</t>
  </si>
  <si>
    <t>ROBERT JOSEPH</t>
  </si>
  <si>
    <t>liyonghongcorp@gmail.com</t>
  </si>
  <si>
    <t>P-500-20155-621953</t>
  </si>
  <si>
    <t>KACHO AVENUE SAN ANTONIO VILLAGE</t>
  </si>
  <si>
    <t>CNMI WITHHOLDING TAXES AND FICA TAXES</t>
  </si>
  <si>
    <t>C-500-20204-728421</t>
  </si>
  <si>
    <t>P.O. BOX 504939</t>
  </si>
  <si>
    <t>P-500-20158-632530</t>
  </si>
  <si>
    <t>Route 309 Corner Talaya Avenue, Susupe</t>
  </si>
  <si>
    <t>Payroll local tax and federal tax.</t>
  </si>
  <si>
    <t>C-500-20220-756565</t>
  </si>
  <si>
    <t>P-500-20189-698149</t>
  </si>
  <si>
    <t>High school diploma, GED or suitable equivalent.
Atleast one year experience as an HVAC technician, and willingness to continue education in HVAC field.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Ensuring compliance with appliance standards and with Occupational Health and Safety Act.</t>
  </si>
  <si>
    <t>C-500-20228-771073</t>
  </si>
  <si>
    <t>Painters, Construction and Maintenance</t>
  </si>
  <si>
    <t>P-500-20196-712058</t>
  </si>
  <si>
    <t xml:space="preserve">High School Diploma / GED. One (1) year on-the-job experience as Painter.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</si>
  <si>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C-500-20264-834866</t>
  </si>
  <si>
    <t>Ester F. Sablan dba Jmilynn Manpower Services</t>
  </si>
  <si>
    <t>PO BOX 504284 Saipan MP</t>
  </si>
  <si>
    <t>Business owner</t>
  </si>
  <si>
    <t>P-500-20226-766484</t>
  </si>
  <si>
    <t>Hairstylist</t>
  </si>
  <si>
    <t>C-500-20225-763748</t>
  </si>
  <si>
    <t>BEAUTY SALON</t>
  </si>
  <si>
    <t>P-500-20161-636876</t>
  </si>
  <si>
    <t>Must know how to cut/style's hair according to the customer's wants" and must know the duties and responsibilities of a hairdresser.</t>
  </si>
  <si>
    <t>C-500-20205-730810</t>
  </si>
  <si>
    <t>P-500-20106-487525</t>
  </si>
  <si>
    <t>MUST HAVE AT LEAST 2 YEARS EXPERIENCE AS AN AIRCON TECHNICIAN WITH AN EPA APPROVED CERTIFICATION. MUST BE ABLE TO READ SCHEMATICS, GAUGES AND METERS. MUST HAVE KNOWLEDGE IN WELDING, ELECTRICAL AND CHARGING. MUST BE ABLE TO MULTI TASK AND WORK UNDER PRESSURE. MUST HAVE A GOOD WORKING ATTITUDE AND BE ABLE TO HANDLE STRESSFUL CIRCUMSTANCES.</t>
  </si>
  <si>
    <t>F&amp;G BLDG., BEACH ROAD</t>
  </si>
  <si>
    <t>C-500-20260-826068</t>
  </si>
  <si>
    <t>MOJICA'S ENTERPRISES</t>
  </si>
  <si>
    <t>3K'S MARKET</t>
  </si>
  <si>
    <t>P.O. BOX 520324</t>
  </si>
  <si>
    <t>MOJICA</t>
  </si>
  <si>
    <t>ESTENZA</t>
  </si>
  <si>
    <t>MAHILUM</t>
  </si>
  <si>
    <t>P-500-20222-758731</t>
  </si>
  <si>
    <t>STOCK CLERKS AND ORDER FILLERS</t>
  </si>
  <si>
    <t>COMPUTER LITERATE AND MATH CALCULATION CAPABILITY</t>
  </si>
  <si>
    <t>P.O. BOX 520324   LOT 004 T18   Grand Street</t>
  </si>
  <si>
    <t>C-500-20223-758917</t>
  </si>
  <si>
    <t>SAIPAN SHIPPING COMPANY, INC.</t>
  </si>
  <si>
    <t>P.O. BOX 500008 CK, industrial road puerto rico</t>
  </si>
  <si>
    <t>P-500-20122-533747</t>
  </si>
  <si>
    <t>MAINTENANCE REPAIRER, GENERAL</t>
  </si>
  <si>
    <t>Must have a knowledge on chassis maintenance and repairs, including electrical and welding. Background on shipping containers and chassis inventories is a must, which requires full detail knowledge on identifying seaworthy and non-seaworthy equipment, with knowledge on general agency and vessel operations and documentation, warehouse activities, safety performance. Able to work independently, must have a strong background in math and analysis for preparing and providing cost and expense for repair and maintenance of equipment. Must be proficient in English comprehension and maritime terminologies and abbreviations, that is required for preparing vessel reports and responding email.  Must be willing to work flexible hours and weekends. Requirement for hazmat-training certificate are required for both U.S. and CW-1 workers.</t>
  </si>
  <si>
    <t>PO BOX 500008 CK,  industrial road puerto rico</t>
  </si>
  <si>
    <t>Employees share on 401K and Health insurance premium</t>
  </si>
  <si>
    <t>C-500-20232-775963</t>
  </si>
  <si>
    <t>P-500-20113-506995</t>
  </si>
  <si>
    <t>No more than associate in Accounting Courses with Diploma. Knowledgeable in MS-Office (Word Excel, Powerpoint, Erc (Peachthree).</t>
  </si>
  <si>
    <t>C-500-20227-769250</t>
  </si>
  <si>
    <t>C-500-20255-816745</t>
  </si>
  <si>
    <t>Industrial Machinery Mechanics</t>
  </si>
  <si>
    <t>P-500-20222-758777</t>
  </si>
  <si>
    <t>Trades Technician: Mechanic</t>
  </si>
  <si>
    <t>Main CUC Power Plant</t>
  </si>
  <si>
    <t>All Applicable U.S. &amp; CNMI Wage Taxes ( Chapter 2 - CNMI, Chpater 7 - Federal, &amp; FICA - SS/Medicare)</t>
  </si>
  <si>
    <t>C-500-20309-897675</t>
  </si>
  <si>
    <t>C-500-20232-775793</t>
  </si>
  <si>
    <t>P-500-20190-702170</t>
  </si>
  <si>
    <t>.</t>
  </si>
  <si>
    <t xml:space="preserve">GROUND FLOOR, UNIT 101, MMC II BUILDING </t>
  </si>
  <si>
    <t>C-500-20210-738175</t>
  </si>
  <si>
    <t>PO Box 504850</t>
  </si>
  <si>
    <t>P-500-20176-676253</t>
  </si>
  <si>
    <t xml:space="preserve">At least 6 months experience as Heavy Equipment Mechanic and ability to diagnose heavy equipment mechanical issues and familiarity on heavy equipment parts. </t>
  </si>
  <si>
    <t>Ch2 tax, Ch7 tax(if needed), SS tax and Medicare tax</t>
  </si>
  <si>
    <t>C-500-20231-773722</t>
  </si>
  <si>
    <t>P-500-20167-652223</t>
  </si>
  <si>
    <t>WAREHOUSE ASSOCIATE</t>
  </si>
  <si>
    <t xml:space="preserve">
	A high school diploma
	Experience with inventory software or knowledge of MS Office (Excel)
	Physical stamina that can lift at least 50 lbs.
	A valid Driver's License is a plus.
	Inventory management- knowledge of electrical materials</t>
  </si>
  <si>
    <t>C-500-20267-840477</t>
  </si>
  <si>
    <t>P-500-20220-756478</t>
  </si>
  <si>
    <t>Certificate of employment from previous employment will be applied equally to both U.S. workers and CW-1 workers. At least have (3) month work experience.</t>
  </si>
  <si>
    <t>Paseo de Marianas Garapan</t>
  </si>
  <si>
    <t>Maytenth 2 bldg Ground floor</t>
  </si>
  <si>
    <t>Withholding tax, Fica</t>
  </si>
  <si>
    <t>C-500-20278-856969</t>
  </si>
  <si>
    <t>P.O. BOX 5609 CHRB</t>
  </si>
  <si>
    <t xml:space="preserve">Knowledge in cleaning and know different types of cleaning solutions. Know how to apply waxes  and kow how to use buffing machine and cleaning equipment. Vacumm interior carpet of the car.  </t>
  </si>
  <si>
    <t>C-500-20266-837924</t>
  </si>
  <si>
    <t>will make all deduction Taxes (Chapter 2, Chapter 7, SS &amp; Medicare) and will promptly remit to applicable Government Agencies.</t>
  </si>
  <si>
    <t>C-500-20318-911258</t>
  </si>
  <si>
    <t>C-500-20342-939498</t>
  </si>
  <si>
    <t>P-500-20315-905699</t>
  </si>
  <si>
    <t xml:space="preserve">Basic skills in construction activities. </t>
  </si>
  <si>
    <t>CNMI tax and Federal tax</t>
  </si>
  <si>
    <t>C-500-20338-936048</t>
  </si>
  <si>
    <t>C-500-20318-911215</t>
  </si>
  <si>
    <t>Health Professional Corporatioan</t>
  </si>
  <si>
    <t>P-500-20287-876522</t>
  </si>
  <si>
    <t>C-500-20228-771072</t>
  </si>
  <si>
    <t>Pacific Drug Testing Services, LLC</t>
  </si>
  <si>
    <t>P-500-20192-706965</t>
  </si>
  <si>
    <t>Associate's of Science in Computer Science.  Cisco Certified Network Associate (CCNA) experience implementing and administering Cisco solutions. Knowledge of basic IP addressing. Knowledge of circuit boards, processors, chips, electronic equipment, and computer hardware and software, including applications and programming.  A level of programming knowledge (e.g. SQL, Visual Basic, C++).</t>
  </si>
  <si>
    <t>C-500-20220-756441</t>
  </si>
  <si>
    <t>C-500-20252-808577</t>
  </si>
  <si>
    <t>BRI BUILDING KOPA DE ORU ST. GARAPAN</t>
  </si>
  <si>
    <t>P-500-20107-491520</t>
  </si>
  <si>
    <t>C-500-20225-763670</t>
  </si>
  <si>
    <t>C-500-20217-749457</t>
  </si>
  <si>
    <t>P-500-20185-694151</t>
  </si>
  <si>
    <t xml:space="preserve">MUST HAVE 12 MONTHS EXPERIENCE AND CERTIFICATE OF EMPLOYMENT </t>
  </si>
  <si>
    <t>TAXES</t>
  </si>
  <si>
    <t>C-500-20218-751801</t>
  </si>
  <si>
    <t>Audio and Video Equipment Technicians</t>
  </si>
  <si>
    <t>P-500-20182-686633</t>
  </si>
  <si>
    <t>Technician - Digital Media</t>
  </si>
  <si>
    <t>Associate's degree in Computer Science, Information Technology Related Discipline. Understanding of audio and video equipment used within the event industry. Two (2) years experience in the project coordination, including the installation and operation of, all aspects of audio visual equipment in the casino industry. Ability to identify and resolve problems in a timely manner, and develop alternative solutions and uses reason even when dealing with emotional topics. Knowledge of and ability to appropriately interpret and follow policies and procedures. Knowledge of and ability to adhere to safety and security procedures, report potentially unsafe conditions, and use equipment and materials properly. Ability to meet the demands of the work schedule, to be at work and on time. May occasionally require the ability to work outside of regularly scheduled hours. Schedules may vary based on business need. Proficient computer skills including e-mail, word processing (Microsoft Word), spreadsheet (Microsoft Excel), database, PowerPoint, presentation. Ability to adopt and implement new approaches and practices to meet changing circumstances. Sound knowledge television terminology. Ability to read, analyze, and interpret documents, such as policy procedure manuals, and other related documents. Able to communicate effectively in English (Written/Spoken). Must be able to sit or stand for long periods of time while performing duties. Able to multi-task.</t>
  </si>
  <si>
    <t>C-500-20238-785684</t>
  </si>
  <si>
    <t>P-500-20202-723204</t>
  </si>
  <si>
    <t xml:space="preserve">MUST BE KNOWLEDGEABLE ON THE USE OF ACCOUNTING SOFTWARE PROGRAMS SUCH AS, BUT NOT LIMITED TO, QUICKBOOKS , PEACH TREE, MAS90, AND DEALER PRO. </t>
  </si>
  <si>
    <t>C-500-20246-801089</t>
  </si>
  <si>
    <t>NILA L TAITANO</t>
  </si>
  <si>
    <t>NILA'S SALON</t>
  </si>
  <si>
    <t>PO BOx 502404</t>
  </si>
  <si>
    <t>Grd Flr. Gold Beach Hotel Garapan Beach Road</t>
  </si>
  <si>
    <t>Taitano</t>
  </si>
  <si>
    <t>Nila</t>
  </si>
  <si>
    <t>PO BOX 502404</t>
  </si>
  <si>
    <t>Ground Flr, Gold Beach Hotel, Garapan Beach Road</t>
  </si>
  <si>
    <t>nilasalon.spn@yahoo.com</t>
  </si>
  <si>
    <t>P-500-20164-648329</t>
  </si>
  <si>
    <t>12 months of experience and certififcation
A working knowledge of skin care therapies, hair removal techniques, and beauty products and trends.
Strong creative skills.
Steady and dexterous hands - all applicants will undergo practical test for the salon</t>
  </si>
  <si>
    <t>Ground Floor Gold Beach Hotel Beach road Garapan</t>
  </si>
  <si>
    <t>All applicable CNMI and federal deductions</t>
  </si>
  <si>
    <t>NILA</t>
  </si>
  <si>
    <t>NILA TAITANO dba NILA's salon</t>
  </si>
  <si>
    <t>C-500-20213-745103</t>
  </si>
  <si>
    <t xml:space="preserve">PMB 1020 Box 10000 </t>
  </si>
  <si>
    <t>P-500-20182-686727</t>
  </si>
  <si>
    <t>Must have knowledge in economics, accounting principles and practices particularly in Accounts Receivables, Accounts Payable, Inventory, and Bank Reconciliation; ability to maintain highly confidential nature of accounting data and possess professionalism with good manners and conduct. Must be computer literate, preferably with knowledge on different software applications.</t>
  </si>
  <si>
    <t>Housing is optional at the amount of $100 per housing costs. Medical Insurance is also optional.</t>
  </si>
  <si>
    <t>C-500-20239-787917</t>
  </si>
  <si>
    <t>P-500-20189-698119</t>
  </si>
  <si>
    <t>C-500-20185-694021</t>
  </si>
  <si>
    <t xml:space="preserve">United Equipment Rental Company Corp. </t>
  </si>
  <si>
    <t xml:space="preserve">Prado </t>
  </si>
  <si>
    <t>P-500-20148-602974</t>
  </si>
  <si>
    <t xml:space="preserve">BUS &amp; TRUCKS MECHANICS AND DIESEL ENGINE SPECIALIST </t>
  </si>
  <si>
    <t xml:space="preserve">*Auto Diesel Mechanic Certificate
*Certificate from Previous Employer 
   that he is indeed a Diesel Mechanic. </t>
  </si>
  <si>
    <t>PUETTO STREET, PUERTO RICO,</t>
  </si>
  <si>
    <t>C-500-20333-929950</t>
  </si>
  <si>
    <t>Pesticide Handlers, Sprayers, and Applicators, Vegetation</t>
  </si>
  <si>
    <t>P-500-20282-872144</t>
  </si>
  <si>
    <t>Chemical Applicator</t>
  </si>
  <si>
    <t xml:space="preserve">Must be able to work outdoors (exposed to natures elements, for extended periods of time.) Must be able to lift at least 50lbs or more. Must be able to work early mornings, weekends, and holidays. </t>
  </si>
  <si>
    <t>C-500-20321-913263</t>
  </si>
  <si>
    <t xml:space="preserve">P.O. Box 520461 </t>
  </si>
  <si>
    <t>P-500-20280-859313</t>
  </si>
  <si>
    <t>Facilities and Ground Support Mechanic</t>
  </si>
  <si>
    <t>Able to operate tools and machinery necessary for building, machine, and auto repair.</t>
  </si>
  <si>
    <t>C-500-20347-955558</t>
  </si>
  <si>
    <t>P-500-20280-859269</t>
  </si>
  <si>
    <t>Knowledge in MS Word, MS Excel, Peachtree and ability to learn and use DDMS Software.  Knowledge of economic and accounting principles and practices, financial markets, banking and the analysis and reporting of financial data.  Ability to identify complex problems and reviewing related information to develop and evaluate options and implement solutions.  Ability to compile, code, categorize, calculate, tabulate, audit or verify information or data.  Ability to learn and use companys existing business management software system for accounting processes.  Ability to manage ones own time</t>
  </si>
  <si>
    <t>C-500-20338-935800</t>
  </si>
  <si>
    <t>Chung</t>
  </si>
  <si>
    <t>Woon</t>
  </si>
  <si>
    <t>P-500-20272-847144</t>
  </si>
  <si>
    <t>C-500-20309-897722</t>
  </si>
  <si>
    <t>C-500-20363-980100</t>
  </si>
  <si>
    <t>C-500-20333-929953</t>
  </si>
  <si>
    <t>www.marianalabor.net</t>
  </si>
  <si>
    <t>C-500-20316-907543</t>
  </si>
  <si>
    <t>Surveying Technicians</t>
  </si>
  <si>
    <t>P-500-20206-733119</t>
  </si>
  <si>
    <t>Instrument Man (I-Man)</t>
  </si>
  <si>
    <t>Must be able to operate a standard surveying equipment such as Total Station and Digital Level.</t>
  </si>
  <si>
    <t>Withholding tax; SS/Med tax</t>
  </si>
  <si>
    <t>C-500-20321-914715</t>
  </si>
  <si>
    <t>PACIFIC INTERNATIONAL PROPERTY MANAGEMENT, LLC</t>
  </si>
  <si>
    <t># 9 .VESTCOR OFFICE ,SADOG TASI.</t>
  </si>
  <si>
    <t>ZOU</t>
  </si>
  <si>
    <t>WENQIANG</t>
  </si>
  <si>
    <t>saipanpipm@gmail.com</t>
  </si>
  <si>
    <t>Ship and Boat Captains</t>
  </si>
  <si>
    <t>P-500-20280-861420</t>
  </si>
  <si>
    <t>YACHT CAPTAIN</t>
  </si>
  <si>
    <t>Preferably at least 500 tons valid master mariner license. Must have an associate degree in Nautical Science or related field. Must have at least 24 months of experience as a yacht captain. With STCW and AEC. Must have Jet Drive Engine Experience. Well, knowledge of vessel engineering and other systems. Have at least 2 years of fleet captain experience. Shipyard experience. Fluency in Microsoft Office. Ability to be on call. Strategic thinker with the ability to work independently. Energetic, creative, and detail-oriented project management skills. Clear and concise written and verbal communication skills. Strong interpersonal and analytical abilities. Familiar with the Northwestern Pacific Ocean navigation area.</t>
  </si>
  <si>
    <t>THE HARBOR OF SAIPAN ISLAND</t>
  </si>
  <si>
    <t>C-500-20355-971558</t>
  </si>
  <si>
    <t>DKK CONSTRUCTION</t>
  </si>
  <si>
    <t>PMB 214 Box 10005</t>
  </si>
  <si>
    <t>P-500-20299-887880</t>
  </si>
  <si>
    <t>Engineering Technician</t>
  </si>
  <si>
    <t>Associates Degree in Engineering. At least 1-year work experience in Engineering position. Proficient in Engineering drawing, designs &amp; draftings software including Microsoft Office. Must be abreast with new Engineering tools &amp; software. Possess excellent organizational and administrative skills and attention to details is a must. Willing to work flexible hours including holidays and weekends. All applicant must be able to secure CNMI drivers license.</t>
  </si>
  <si>
    <t>C-500-20347-955560</t>
  </si>
  <si>
    <t>P-500-20280-859277</t>
  </si>
  <si>
    <t xml:space="preserve">Knowledge of MS Word, MS Excel and ability to learn and use DDMS software. Knowledge of office and school products.  Skill in organizing and time-management  Ability to effectively multi-task.   Ability to work independently with little direct supervision.  Ability to work a flexible schedule that meets the needs of the business including events, holidays, weekends and overtime.  Ability to perform moderate to heavy lifting.
</t>
  </si>
  <si>
    <t>C-500-21020-024166</t>
  </si>
  <si>
    <t>Driver license, Civil Engineering Technicians and Certification</t>
  </si>
  <si>
    <t>FICA, FEDERAL CHAPTER 2 &amp; CNMI CHAPTER 2 AND 401K</t>
  </si>
  <si>
    <t>C-500-21043-073276</t>
  </si>
  <si>
    <t>P-500-21013-009909</t>
  </si>
  <si>
    <t>Solar Photovoltaic Project Leader</t>
  </si>
  <si>
    <t>- Experience in Solar Energy Design
- Knowledge in Microsoft Office (Excel/Word)
- Troubleshooting and maintaining residential solar energy systems.
- Strong interpesonal skills; team player attitude
- Ability to help build and strengthen an organization,</t>
  </si>
  <si>
    <t>C-500-21046-076693</t>
  </si>
  <si>
    <t>With excellent ability to supervise workers engaged in preparing and serving food.  With good communication and positive attitude.</t>
  </si>
  <si>
    <t>C-500-21097-202996</t>
  </si>
  <si>
    <t>LIAO TI CORPORATION</t>
  </si>
  <si>
    <t>COCONUT ST, GARAPAN</t>
  </si>
  <si>
    <t>PMB 2082 Box 10002</t>
  </si>
  <si>
    <t>EMMA</t>
  </si>
  <si>
    <t>liaoticorp8888@gmail.com</t>
  </si>
  <si>
    <t>P-500-20307-894182</t>
  </si>
  <si>
    <t>Bachelor's graduate with at least 24 months of related work experience. Must have the knowledge and the Chinese language is preferred.</t>
  </si>
  <si>
    <t>C-500-21116-256573</t>
  </si>
  <si>
    <t>PACIFIC ORIENTAL INC.</t>
  </si>
  <si>
    <t>G/F POI Building</t>
  </si>
  <si>
    <t>International Terminal Lp</t>
  </si>
  <si>
    <t>Jardinero</t>
  </si>
  <si>
    <t>Maria Luisa</t>
  </si>
  <si>
    <t>P-500-21077-155810</t>
  </si>
  <si>
    <t>Associate's degree major in Accounting, Finance or Business with two (2) years work experience as an Accounting Assistant or Bookkeeper in the airline industry. Skilled in the use of various operating systems. SAP BusinessObjects Data Integrator, SAP R3 FICO, invoicing system, Peachtree, Microsoft Internet Explorer, Microsoft Office, Microsoft Windows, Microsoft PowerPoint, Microsoft Excel, and Microsoft Word. Experience in Airline industry. Must be able to work under time pressure and can work flexible hours.</t>
  </si>
  <si>
    <t>C-500-21054-093696</t>
  </si>
  <si>
    <t>ASSOCIATES DEGREE IN CIVIL ENGINEERING. WITH 24 MONTHS EXPERIENCE IN COST ESTIMATING, PLANNING, SCHEDULING, JOB INSPECTION AND CAD
DRAWING.KNOWLEDGE OF MATERIALS, METHODS, AND THE TOOLS INVOLVED IN THE CONSTRUCTION OR REPAIR OF HOUSES, BUILDINGS, OR OTHER STRUCTURES
SUCH AS HIGHWAYS AND ROADS. MUST BE ABLE TO WORK FOR EXTENDED HOURS OR WORK DAYS.</t>
  </si>
  <si>
    <t>C-500-21015-015199</t>
  </si>
  <si>
    <t xml:space="preserve">Ambyth Shipping Micronesia, Inc. </t>
  </si>
  <si>
    <t>Corporate Quality Assurance Manager and HR Manager</t>
  </si>
  <si>
    <t>P-500-20288-877657</t>
  </si>
  <si>
    <t>EXCELLENT COMPUTER SKILLS PARTICULARLY IN MICROSOFT EXCEL IS ESSENTIAL (KNOWLEDGE IN CYMA WINDOWS OR SIMILAR ACCOUNTING SOFTWARE A PLUS) STRONG INTERPERSONAL, COORDINATION AND COMMUNICATION SKILLS.</t>
  </si>
  <si>
    <t>PACIFIC TRADING BLDG.</t>
  </si>
  <si>
    <t>PALE ARNOLD RD.</t>
  </si>
  <si>
    <t>Subject to CNMI and Federal Taxes, Medical insurance employee share</t>
  </si>
  <si>
    <t>CNMI and Federal Taxes, Medical insurance employee share</t>
  </si>
  <si>
    <t>C-500-21036-057530</t>
  </si>
  <si>
    <t>Exercise Physiologists</t>
  </si>
  <si>
    <t>P-500-20309-897776</t>
  </si>
  <si>
    <t>EXERCISE PHYSIOLOGIST</t>
  </si>
  <si>
    <t>EXERCISE PHYSIOLOGY, KINESIOLOGY OR EQUIVALENT</t>
  </si>
  <si>
    <t>C-500-21021-024489</t>
  </si>
  <si>
    <t>Driver license will be applied equally to US workers and CW-1 workers.  Civil Engineering Technicians and Certification</t>
  </si>
  <si>
    <t>C-500-21097-203207</t>
  </si>
  <si>
    <t>C-500-21051-090427</t>
  </si>
  <si>
    <t>Repairs &amp; Maintenance Workers, General</t>
  </si>
  <si>
    <t>C-500-21099-211374</t>
  </si>
  <si>
    <t>P-500-21042-070464</t>
  </si>
  <si>
    <t>HIGH SCHOOL DIPLOMA AND WITH ONE YEAR EXPERIENCED AS A GENERAL MAINTENANCE . ABILITY TO TAKE APART MACHINES, EQUIPMENT, OR DEVICES TO REMOVE AND REPLACE DEFECTIVE PARTS. ABILITY TO USE COMMON TOOLS SUCH AS HAMMERS, HOISTS, SAWS, DRILLS, AND WRENCHES. EXPERIENCE WITH PRECISION MEASURING INSTRUMENTS OR ELECTRONIC TESTING DEVICES. EXPERIENCE PERFORMING ROUTINE MAINTENANCE. STRONG ORGANIZATIONAL AND FOLLOW UP SKILLS. ABILITY TO MAINTAIN FOCUS WHILE WORKING INDIVIDUALLY. MUST HAVE BASIC KNOWLEDGE OF ELECTRICAL.MUST BE ABLE TO WORK FLEXIBLE SCHEDULE
INCLUDING EARLY MORNING HOURS, WEEKENDS AND HOLIDAYS.</t>
  </si>
  <si>
    <t>ACHIEVE LANE, AS LITO</t>
  </si>
  <si>
    <t>C-500-21104-222199</t>
  </si>
  <si>
    <t>US COMMUNICATIONS LLC</t>
  </si>
  <si>
    <t>Eighth Notes Music</t>
  </si>
  <si>
    <t>PO BOX 504085</t>
  </si>
  <si>
    <t>HYUNGMAN</t>
  </si>
  <si>
    <t>admin@8thnotesmusic.com</t>
  </si>
  <si>
    <t>P-500-21075-149318</t>
  </si>
  <si>
    <t>Music teacher</t>
  </si>
  <si>
    <t>MUST BE ABLE TO PLAY MORE THAN ONE INSTRUMENTS AND HAVE INTERNET ACCESS ON A MOBILE DEVICE. MUST BE ABLE TO SPEAK AND UNDERSTAND ENGLISH AND KOREAN OR ENGLISH AND MANDARIN IN ORDER TO GIVE MUSIC LESSONS IN THOSE LANGUAGES.</t>
  </si>
  <si>
    <t>Middle Rd, Garapan</t>
  </si>
  <si>
    <t>Tun kiku Bldg 2FL</t>
  </si>
  <si>
    <t>Other</t>
  </si>
  <si>
    <t>Every 2 weeks</t>
  </si>
  <si>
    <t>FICA and CNMI withholding tax</t>
  </si>
  <si>
    <t>C-500-21103-218576</t>
  </si>
  <si>
    <t>Medical and Health Services Managers</t>
  </si>
  <si>
    <t>P-500-20282-870551</t>
  </si>
  <si>
    <t>Nurse Unit Manager</t>
  </si>
  <si>
    <t>Bachelor of Science in Nursing from a recognized/accredited School of Nursing. Must pass the NCLEX-RN and must be licensed as a Registered Nurse by the Commonwealth Board of Nurse Examiners (CBNE) to practice nursing in the
Commonwealth of the Northern Mariana Islands (CNMI). Must have Four years (4) nursing experience in an acute care setting. Must possess CPR/BLS Certifications. Must have good communication skills, self-motivated, and proactive for quality improvement. Ability to work with people from culturally and linguistically diverse backgrounds. Must be computer literate.</t>
  </si>
  <si>
    <t>C-500-21094-195689</t>
  </si>
  <si>
    <t>C-500-21104-222577</t>
  </si>
  <si>
    <t>SOLID PARTNERS INCORPOATED</t>
  </si>
  <si>
    <t>P-500-21061-111668</t>
  </si>
  <si>
    <t xml:space="preserve">HIGH SCHOOL GRADUATE AND WITH ONE YEAR EXPERIENCED AS A COOK. MUST HAVE BASIC CULINARY SKILLS AND GOOD HYGIENE IS ESSENTIAL. ABLE TO WORK
INDEPENDENTLY. FAMILIAR IN PREPARATION OF INTERNATIONAL CUISINE. MUST BE ABLE TO WORK SHIFTS AND FLEXIBLE SCHEDULES INCLUDING WEEKENDS AND
HOLIDAYS. 
</t>
  </si>
  <si>
    <t>C-500-21103-221753</t>
  </si>
  <si>
    <t>Bachelor of Science in Nursing from a recognized/accredited School of Nursing. Must pass the NCLEX-RN and must be licensed as a Registered Nurse by the Commonwealth Board of Nurse Examiners (CBNE) to practice nursing in the
Commonwealth of the Northern Mariana Islands (CNMI). Must have Four years (4) nursing experience in an acute care setting. Must possess CPR/BLS Certifications. Must have good communication skills, self-motivated, and proactive for quality improvement.  Must be computer literate.</t>
  </si>
  <si>
    <t>C-500-21096-199049</t>
  </si>
  <si>
    <t>P-500-21040-063754</t>
  </si>
  <si>
    <t>LIGHT TRUCK OR DELIVERY SERVICES DRIVER</t>
  </si>
  <si>
    <t>*MUST POSSESS A VALID CNMI DRIVER'S LICENSE AND TRUCKER'S CERTIFICATE FOR ALL APPLICANTS. *MUST HAVE BASIC UNDERSTANDING ON AUTOMOBILES AND REPAIRS. *MUST BE
MULTI-TASKED AND FLEXIBLE, WITH GOOD CUSTOMER SERVICE SKILLS. *IDEALLY WITH KNOWLEDGE IN HOTEL LINENS AND LAUNDRY EQUIPMENT OR RELATED. *MUST BE PHYSICALLY FIT TO HANDLE ALL STRENOUS WORKS. *CAN WORK UNDER PRESSURE AND LESS SUPERVISION.*CAN WORK ON WEEKENDS AND HOLIDAYS.</t>
  </si>
  <si>
    <t>C-500-21070-137956</t>
  </si>
  <si>
    <t>SKYDIVE SAIPAN LLC</t>
  </si>
  <si>
    <t>JAPAN AIRLINES LANE, SAIPAN INTERNATIONAL AIRPORT</t>
  </si>
  <si>
    <t>POST OFFICE BOX 505333, SAIPAN</t>
  </si>
  <si>
    <t>JOHN</t>
  </si>
  <si>
    <t>john.stewart@skydiveguam.com</t>
  </si>
  <si>
    <t>P-500-20350-958968</t>
  </si>
  <si>
    <t xml:space="preserve">TANDEM PARACHUTE INSTRUCTOR </t>
  </si>
  <si>
    <t>A. High school diploma may be foreign equivalent. Verifications of qualifications required. B) 24 months as a Tandem Parachute Instructor (any job title). C) FAA Third-Class Medical Certificate</t>
  </si>
  <si>
    <t>C-500-21151-356436</t>
  </si>
  <si>
    <t>C-500-21049-084561</t>
  </si>
  <si>
    <t>C-500-21135-316659</t>
  </si>
  <si>
    <t>C-500-21156-372140</t>
  </si>
  <si>
    <t>C-500-21117-260522</t>
  </si>
  <si>
    <t>C-500-21102-214911</t>
  </si>
  <si>
    <t>Salary  Withholding Tax, SS and Medicare Tax</t>
  </si>
  <si>
    <t>C-500-21118-264250</t>
  </si>
  <si>
    <t>Ortega Corproation</t>
  </si>
  <si>
    <t>JMJ Apartment Rental</t>
  </si>
  <si>
    <t>P.O Box 506136</t>
  </si>
  <si>
    <t>China Town, Garapan</t>
  </si>
  <si>
    <t xml:space="preserve">Ortega </t>
  </si>
  <si>
    <t xml:space="preserve">P.O Box 506136 </t>
  </si>
  <si>
    <t xml:space="preserve">China Town, Garapan </t>
  </si>
  <si>
    <t>P-500-21074-145403</t>
  </si>
  <si>
    <t>General Maintenance Repairer</t>
  </si>
  <si>
    <t xml:space="preserve">Candidate must be well oriented, organized, responsive in  problem solving or critical thinking.
 </t>
  </si>
  <si>
    <t>China Town, Garapan Village</t>
  </si>
  <si>
    <t>CNMI Taxes and Federal (FICA) taxes</t>
  </si>
  <si>
    <t>ORTEGA</t>
  </si>
  <si>
    <t>C-500-21077-155777</t>
  </si>
  <si>
    <t>Room 209, Vestcor Office</t>
  </si>
  <si>
    <t>Guo</t>
  </si>
  <si>
    <t xml:space="preserve">Kenneth  </t>
  </si>
  <si>
    <t>Tao</t>
  </si>
  <si>
    <t>P-500-21047-078362</t>
  </si>
  <si>
    <t>Maintenance and Repair Workers</t>
  </si>
  <si>
    <t>12 months of related work experience.</t>
  </si>
  <si>
    <t>Beach Rd in Garapan</t>
  </si>
  <si>
    <t>PO Box 505577</t>
  </si>
  <si>
    <t>C-500-21090-186174</t>
  </si>
  <si>
    <t>P-500-21062-115370</t>
  </si>
  <si>
    <t xml:space="preserve">1. Proficient in accounting software such as Sage and Peachtree. 
2. Knowledge of economic and accounting principles and practices, the financial markets banking and the analysis and reporting of financial date using mathematics to solve problems. 
3. Using logic reasoning to identify the strengths and weakness of alternative solutions, conclusions or approaches to problems. 
4. Ability to work under pressure, manage and meet deadlines. 
5. Understand and knowledgeable about federal and local required taxes. 
6. Computer proficiency and email communication skills is required.
7. Willing to work in flexible shifts, days, evenings, weekends and holidays.
</t>
  </si>
  <si>
    <t>C-500-21095-195888</t>
  </si>
  <si>
    <t>P-500-21061-111375</t>
  </si>
  <si>
    <t>Janitor</t>
  </si>
  <si>
    <t>Some previous work-related skill, knowledge, or experience is needed.</t>
  </si>
  <si>
    <t>C-500-21140-328780</t>
  </si>
  <si>
    <t>AT LEAST 2 YEARS PRIOR WORKING EXPERIENCE AS ARCHITECTURAL DRAFTER. MUST BE HIGHLY COMPUTER LITERATE AND HAVE STRONG EXPERIENCE IN OPERATING COMPUTER-AIDED DRAFTING (CAD) EQUIPMENT AND ABLE TO  WORK INDEPENDENTLY.</t>
  </si>
  <si>
    <t>motionrepaircenter@gmail.com</t>
  </si>
  <si>
    <t>C-500-21158-373064</t>
  </si>
  <si>
    <t>P-500-20155-625484</t>
  </si>
  <si>
    <t xml:space="preserve">	duty meal, (15) days paid vacation leave after one (1) year of service, 9 holiday pay, optional health insurance &amp; dorm</t>
  </si>
  <si>
    <t>Chapter 2 local tax/Chapter 7 federal tax/optional $50.00 dormitory monthly dorm &amp; health insurance</t>
  </si>
  <si>
    <t>DONGWAN.LEE@KENSINGTONSAIPAN.COM</t>
  </si>
  <si>
    <t>C-500-21134-313290</t>
  </si>
  <si>
    <t>CNMI Witholding and FICA Tax (SS and Medicare)</t>
  </si>
  <si>
    <t>C-500-21155-368192</t>
  </si>
  <si>
    <t>Shining Star Trading</t>
  </si>
  <si>
    <t>P.O Box 501328</t>
  </si>
  <si>
    <t>Qi Hao</t>
  </si>
  <si>
    <t>henryliangqihao@hotmail.com</t>
  </si>
  <si>
    <t>P-500-21109-235612</t>
  </si>
  <si>
    <t>Minimum 24 months experience as Tour guide. Must be familiar of places where tourist like to visit and knowledgeable of historic events of such places. Can understand and speak chineese, korean language.Must be able to work flexible time if needed.</t>
  </si>
  <si>
    <t>Garapan Village , Saipan</t>
  </si>
  <si>
    <t>CNMI Taxes and FICA Taxes</t>
  </si>
  <si>
    <t>C-500-21111-243629</t>
  </si>
  <si>
    <t>P-500-21039-061098</t>
  </si>
  <si>
    <t>Guest Service Supervisor</t>
  </si>
  <si>
    <t>Education: High School Graduate/GED
Work Experience: 24 months of previous work-related experience
Special Requirements: Must be proficient in the use of MS programs such as Excel and Word. Must be able to understand and use property management systems such as Opera. Must be able to work nights, weekends, and holidays as needed. Must be able to stand and walk frequently. Previous work-related skill and knowledge is required for this occupation.</t>
  </si>
  <si>
    <t>C-500-21141-332503</t>
  </si>
  <si>
    <t xml:space="preserve">BACHELOR'S  DEGREE  FROM  AN  ACCREDIT  COLLEGE  OR UNIVERSITY.   EXPERIENCE  IN PROGRESSIVE-LEVEL OF  ACCOUNTING.  SPECIAL  KNOWLEDGE,  SKILLS,  AND  ABILITIES: COMPUTER   LITERATE   WITH  SPECIALIZED   KNOWLEDGE   IN   MICROSOFT   SOFTWARE PROGRAMS (EXCEL, ACCES, OUTLOOK AND WORD) AND ACCOUNTING SOFTWARE(QUICKBOOKS  AND  PEACHTREE).    KNOWLEDGEABLE   IN  PREPARATION   OF TAX  RETURNS,  BUDGET  FORECAST,  BUSINESS  AND  FINANCIAL REPORTS,  BILLING  AND COLLECTIONS,   PAYROLL  AND  BUDGETING   DUTIES.  ABLE  TO  ADHERE  TO  AND  MEET REPORTING  DEADLINES AND CAN WORK WITH MINIMUM SUPERVISION."
</t>
  </si>
  <si>
    <t>C-500-21127-294485</t>
  </si>
  <si>
    <t>cho_jinjocorp@yahoo.com</t>
  </si>
  <si>
    <t>C-500-21148-352114</t>
  </si>
  <si>
    <t>SONGSONG VILLAGE-1018</t>
  </si>
  <si>
    <t>P.O. BOX 1018 SONGSONG VILLAGE</t>
  </si>
  <si>
    <t>P-500-21099-210650</t>
  </si>
  <si>
    <t>JANITOR/CLEANER</t>
  </si>
  <si>
    <t>Good in communication, decision making, emergency prepared, basic cleaning skills and cooperating as well.</t>
  </si>
  <si>
    <t>District 2 Songsong Village</t>
  </si>
  <si>
    <t>Songsong Village-1018</t>
  </si>
  <si>
    <t>N//A</t>
  </si>
  <si>
    <t>C-500-21158-373056</t>
  </si>
  <si>
    <t>Chapter 2 local tax/Chapter 7 federal tax/optional $50.00 monthly dorm  &amp;  health insurance</t>
  </si>
  <si>
    <t>C-500-21125-287443</t>
  </si>
  <si>
    <t>Proven 6 months experience as maintenance worker. Knowledgeable of the above routine maintenance duties. knowledgeable in using tools like Measuring, Marking, Leveling &amp; Layout Tools, Hammer, Saw, sanders and accessories.</t>
  </si>
  <si>
    <t>C-500-21141-332638</t>
  </si>
  <si>
    <t>A college graduate who has knowledge of arithmetic, algebra, geometry, calculus, statistics, and their applications with 24-months of work related experience.  Has the ability to choose the right mathematical methods or formulas to solve a problem. Know how to prepare and deliver lectures to students on topics such as linear algebra, differential equations, and discrete mathematics.</t>
  </si>
  <si>
    <t xml:space="preserve"> CHALAN MONSIGNOR GUERRERO</t>
  </si>
  <si>
    <t>2nd FLOOR LIM'S BLDG. ROOM 206 SAN JOSE</t>
  </si>
  <si>
    <t>C-500-21106-229831</t>
  </si>
  <si>
    <t>PHAN, INC.</t>
  </si>
  <si>
    <t>TBK DOCUMENT HANDLING SERVICE &amp; TBK ACCOUNTING SERVICES</t>
  </si>
  <si>
    <t>P.O.BOX 501328</t>
  </si>
  <si>
    <t>P-500-21067-126714</t>
  </si>
  <si>
    <t>KNOWEDGEABLE ANK EXPERIENCE IN ACCOUNITING FIELD</t>
  </si>
  <si>
    <t>BEACH ROAD, GARAPAN, DOLLAR DAYS WHOLESALE BUILDING, 2ND FLR</t>
  </si>
  <si>
    <t>ALL APPLICABLBE CNMI AND FEDERAL TAXES</t>
  </si>
  <si>
    <t>C-500-21156-372125</t>
  </si>
  <si>
    <t>KUANG QING CORPORATION</t>
  </si>
  <si>
    <t>CK INTERNET</t>
  </si>
  <si>
    <t>TAIHONG</t>
  </si>
  <si>
    <t>kuangqingcorporation@gmail.com</t>
  </si>
  <si>
    <t>P-500-21075-148502</t>
  </si>
  <si>
    <t>C-500-21158-373124</t>
  </si>
  <si>
    <t>P-500-20156-625551</t>
  </si>
  <si>
    <t>Able to demonstrate specific skills: 1. active listening-Giving full attention to what other people are saying, taking time to understand the points being made, asking questions are appropriate, and not interrupting in appropriate times. Able to lift, hold, pull and push 50lbs or more on a continuous basis. Employer wish to indicate the qualification that applicant is required to respond quickly to demands and thrives in a high-pressure work environment. Be able and willing to work in flexible shifts, days, evening, night, weekend and holidays.</t>
  </si>
  <si>
    <t>C-500-21132-309394</t>
  </si>
  <si>
    <t>P-500-21054-093910</t>
  </si>
  <si>
    <t xml:space="preserve">	Strongly familiar with different types of meats and their cooking times
	Well versed in planning menus, establishing size of food portions, estimating food requirements and costs, and ordering supplies
	Strong background of handling kitchen functions such as supplies and inventory management and cooking staff schedules and records
	Able to maintain accurate inventory and records of food, supplies and utensils
</t>
  </si>
  <si>
    <t>C-500-21099-213511</t>
  </si>
  <si>
    <t>TEXAS ROAD,  CHALAN KANOA VILLAGE</t>
  </si>
  <si>
    <t>P-500-21022-027309</t>
  </si>
  <si>
    <t>Knowledge in mixing cleaning chemicals. Can handle schedules in the application of cleaning chemicals in the work area. Must have at least working experience as Commercial Cleaner and possess Employment Certificate.</t>
  </si>
  <si>
    <t>C-500-21135-316734</t>
  </si>
  <si>
    <t>ABLE TO WORK INDEPENDENTLY WITH AT LEAST TWO (2) YEARS WORKING EXPERIENCE IN OVERALL ACCOUNTING FUNCTION. PROFICIENCY IN MICROSOFT APPLICATION. ABILITY TO COMMUNICATE EFFECTIVELY BOTH ORALLY AND WRITING. MUST HAVE DRIVER'S LICENSE.</t>
  </si>
  <si>
    <t>C-500-21146-344191</t>
  </si>
  <si>
    <t>C-500-21095-196155</t>
  </si>
  <si>
    <t>PACIFIC REALTY AND MANAGEMENT CORPORATION</t>
  </si>
  <si>
    <t>PMB 328, BOX 10001</t>
  </si>
  <si>
    <t>NG</t>
  </si>
  <si>
    <t>CHEONG PUI</t>
  </si>
  <si>
    <t>prmc_saipan@yahoo.com</t>
  </si>
  <si>
    <t>P-500-21040-063941</t>
  </si>
  <si>
    <t>C-500-21141-332336</t>
  </si>
  <si>
    <t>C-500-21096-199455</t>
  </si>
  <si>
    <t>P-500-20363-980287</t>
  </si>
  <si>
    <t>Must have 6 months experience and high school graduate. Experience in P.O. S. System. Flexible in hours and must be a team player.</t>
  </si>
  <si>
    <t>Housing will be offered to all employees with the cost $80.00 per month (with a roommate) or $130.00 per month (no roommate). However, benefit is optional.</t>
  </si>
  <si>
    <t>C-500-21120-273262</t>
  </si>
  <si>
    <t>C-500-21109-234930</t>
  </si>
  <si>
    <t>Basic communication skills, organizational skills, verbal communication, and interpersonal skills.</t>
  </si>
  <si>
    <t>C-500-21160-381198</t>
  </si>
  <si>
    <t>P-500-21080-162877</t>
  </si>
  <si>
    <t>none except for tax mandated by the llaw</t>
  </si>
  <si>
    <t>C-500-21186-444409</t>
  </si>
  <si>
    <t>P-500-21153-360443</t>
  </si>
  <si>
    <t>Withholding Tax and Fica Tax</t>
  </si>
  <si>
    <t>C-500-21164-393061</t>
  </si>
  <si>
    <t>Can cook dishes requested by the customers. Can operate cooking machine and equipment. Must have at least 12 months working experience as Cook, Must have an Employment Certificate.
Note: This re-requisite applies to BOTH US Workers and CW-1 Workers applicants.</t>
  </si>
  <si>
    <t>In excess of 40 hours per week the rate will overtime rate</t>
  </si>
  <si>
    <t>CNMI Withholding Tax and FICA Taxes</t>
  </si>
  <si>
    <t>C-500-21166-397469</t>
  </si>
  <si>
    <t>C-500-21175-423415</t>
  </si>
  <si>
    <t>C-500-21098-206938</t>
  </si>
  <si>
    <t>C-500-21181-435151</t>
  </si>
  <si>
    <t>SHINING CORPORATION</t>
  </si>
  <si>
    <t>SUNSHINE MARKET</t>
  </si>
  <si>
    <t>KALACHUCHA AVENUE, ROUTE 319</t>
  </si>
  <si>
    <t>ZELMA</t>
  </si>
  <si>
    <t>SHINING.CORPORATION2019@GMAIL.COM</t>
  </si>
  <si>
    <t>P-500-21143-336542</t>
  </si>
  <si>
    <t>Requested minimum of 24 months work experience worked in retail store or supermarket as a sales manager in managing daily business operations.</t>
  </si>
  <si>
    <t>C-500-21147-348206</t>
  </si>
  <si>
    <t>Wilma</t>
  </si>
  <si>
    <t>wilma.ramos@medpharmusa.net</t>
  </si>
  <si>
    <t>238 ARCHBISHOP FLORES STREET, SUITE 903</t>
  </si>
  <si>
    <t>P-500-21113-252340</t>
  </si>
  <si>
    <t>FICA TAX, FEDERAL INCOME TAX, LOCAL INCOME TAX</t>
  </si>
  <si>
    <t>ramil.ilagan@medpharmusa.net</t>
  </si>
  <si>
    <t>C-500-21144-339417</t>
  </si>
  <si>
    <t>P-500-20219-754275</t>
  </si>
  <si>
    <t>PALM STREET  GARAPAN</t>
  </si>
  <si>
    <t>C-500-21153-360718</t>
  </si>
  <si>
    <t>Elliott Systems LLC</t>
  </si>
  <si>
    <t>PO Box 5568 CHRB</t>
  </si>
  <si>
    <t>Elliott</t>
  </si>
  <si>
    <t>Jeff</t>
  </si>
  <si>
    <t>jeff@elliottsystemsllc.com</t>
  </si>
  <si>
    <t>P-500-21044-076350</t>
  </si>
  <si>
    <t>Repair and maintenance worker</t>
  </si>
  <si>
    <t>Isa Drive Capitol Hill</t>
  </si>
  <si>
    <t>C-500-21120-273203</t>
  </si>
  <si>
    <t>C-500-21132-305694</t>
  </si>
  <si>
    <t>P-500-21096-199075</t>
  </si>
  <si>
    <t>HEAVY TRUCK DRIVER</t>
  </si>
  <si>
    <t>Proven work experience as truck driver. Hands on experience with electronic equipment and software. Knowledge of applicable truck driving and regulations. No recent moving or driving violations. Willing to submit background checks and provide employment recommendations. Must pass in medical  and drug test required by Motor carrier division from department of public safety. Valid truck driving license, required for US and CW1 workers.</t>
  </si>
  <si>
    <t>C-500-21158-373276</t>
  </si>
  <si>
    <t>C-500-21119-269037</t>
  </si>
  <si>
    <t>C-500-21135-316713</t>
  </si>
  <si>
    <t>P-500-21107-233889</t>
  </si>
  <si>
    <t>MUST HAVE AT LEAST ONE (1) YEAR WORKING EXPERIENCE. MUST KNOW HOW TO USED HAND TOOLS &amp; POWER TOOLS THAT ARE COMMONLY USED IN REPAIRING VEHICLE AND BODY FRAME. MUST BE PROFICIENT, HAVE STRONG ANALYTICAL SKILLS IN THE FIELD, PROBLEM SOLVING SKILLS AND THE ABILITY TO WORK AS A TEAM.</t>
  </si>
  <si>
    <t>C-500-21131-301755</t>
  </si>
  <si>
    <t>At least 6 months experience as an assistant supervisor. 
Communication skills. 
Computer literacy. 
Organizational skills. 
High school diploma.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</si>
  <si>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C-500-21140-328891</t>
  </si>
  <si>
    <t xml:space="preserve">High School Diploma. One year related work experienced. Must work with guest, patrons, and other employees in a courteous manner. Ability to follow directions and adhere to safely guidelines. Ability to work on varied schedules under diverse conditions. Must able to work days, nights, and weekends, holidays.  Must be patient an diplomatic when dealing with complaints. Must be flexible and reliable. Must have the stamina to stand in a prolonged period of time. Ability to hold and carry multiple plates in one serving. Must be willing to work flexible schedules including weekends and holidays. </t>
  </si>
  <si>
    <t>C-500-21169-409446</t>
  </si>
  <si>
    <t>Computer, Automated Teller, and Office Machine Repairers</t>
  </si>
  <si>
    <t>P-500-21120-273340</t>
  </si>
  <si>
    <t>SERVICE TECHNICIAN</t>
  </si>
  <si>
    <t>Canon certifications on Applied Technology, ImageRunner Advance Technical connections</t>
  </si>
  <si>
    <t>C-500-21144-336853</t>
  </si>
  <si>
    <t xml:space="preserve">Knowledgeable in operating machines (blowing/molding, pet bottle and packaging machines) with 12 months of work experience. Responsible in performing production duties &amp; responsibilities with good physical condition. Can be able to work under pressure. Must be able to understand the weekly schedule. Available to work flexible hours that may include early mornings, evenings, weekends, nights and/or holidays. Other related tasks. </t>
  </si>
  <si>
    <t>F.I.C.A., MEDICARE &amp; CHAPTER 2 TAX</t>
  </si>
  <si>
    <t>C-500-21173-416498</t>
  </si>
  <si>
    <t>KN CORPORATION</t>
  </si>
  <si>
    <t>SHERWOOD</t>
  </si>
  <si>
    <t>P.O. BOX 504564</t>
  </si>
  <si>
    <t>P-500-21141-332429</t>
  </si>
  <si>
    <t>ELECTRONIC TECHNICIAN</t>
  </si>
  <si>
    <t xml:space="preserve">Two years of previous working experience in other electronic or maintenance jobs. Knowledge of electronic theory and variety of power systems. A keen understanding of electronics and computer principles.  Ability to solve complex problems. </t>
  </si>
  <si>
    <t>C-500-21155-368282</t>
  </si>
  <si>
    <t>C-500-21160-383427</t>
  </si>
  <si>
    <t>C-500-21147-348538</t>
  </si>
  <si>
    <t>Experience in P.O. S. System. Flexible in hours and must be a team player.Food Handler are required for both US and Foreigner workers and must obtain when hired.</t>
  </si>
  <si>
    <t>Housing will be offered to all employees with the cost of $80.00 per month (with a roommate) or $130.00 per month (no roommate). However, benefit is optional.</t>
  </si>
  <si>
    <t>C-500-21179-428647</t>
  </si>
  <si>
    <t>P-500-21103-218537</t>
  </si>
  <si>
    <t>C-500-21175-423043</t>
  </si>
  <si>
    <t>DLCconstruction</t>
  </si>
  <si>
    <t xml:space="preserve">Proven 6 months experience as maintenance worker. Knowledgeable of the above routine maintenance duties. knowledgeable 
 in using tools like Measuring, Marking, Leveling &amp; Layout Tools, Hammer, Saw, sanders and accessories needed for repairing.
</t>
  </si>
  <si>
    <t>JACOLBE</t>
  </si>
  <si>
    <t>DHANZEL CORPORATION</t>
  </si>
  <si>
    <t>C-500-21158-373054</t>
  </si>
  <si>
    <t>ROBERT J. BRACKEN</t>
  </si>
  <si>
    <t>THAILAND FOOD STORE</t>
  </si>
  <si>
    <t>P-500-21113-252334</t>
  </si>
  <si>
    <t>DRIVING, FLUENT IN THAILAND, WITH GOOD AND MORAL CHARACTER, WITH POLICE CLEARANCE, HEALTH CERTIFICATE</t>
  </si>
  <si>
    <t>MICRO BEACH GARAPAN</t>
  </si>
  <si>
    <t>CNMI local tax and Fica Tax</t>
  </si>
  <si>
    <t>C-500-21139-324754</t>
  </si>
  <si>
    <t>FIRST LINE SUPERVISOR OF RETAIL SALES WORKERS</t>
  </si>
  <si>
    <t xml:space="preserve">Must be a High School graduate. Must have 12 months experience in supervising or managing the dairy and deli section of a grocery store, overseeing activities including ordering, processing, packaging of all items in the section. Must be proficient in MS Word/Excel. Can work flexible days/hours, even on holidays and weekends. </t>
  </si>
  <si>
    <t>C-500-21172-413502</t>
  </si>
  <si>
    <t>1 year of work related experience as a supervisor to perform business and store operations for various products. Knowledge of executing supervisory qualities, executing training sessions and implementing building plans and strategies to meet sales objectives appropriately. Knowledge in Microsoft office products, enterprise resource planning programs, POS equipment, and related computer applications. Knowledge in  accounting concepts and arithmetic abilities to perform accurate calculations. Employment certification from previous employer and police clearance required for US citizen and CW1 workers.</t>
  </si>
  <si>
    <t>C-500-21169-412200</t>
  </si>
  <si>
    <t>APEX BUILDERS INC</t>
  </si>
  <si>
    <t>K PARTS</t>
  </si>
  <si>
    <t>TUN KYOSHI ROAD AS PERDIDO</t>
  </si>
  <si>
    <t>PO BOX 504357 CK</t>
  </si>
  <si>
    <t>JALANDONI</t>
  </si>
  <si>
    <t>LAGOS</t>
  </si>
  <si>
    <t>elainem@gppcinc.com</t>
  </si>
  <si>
    <t>P-500-21134-316146</t>
  </si>
  <si>
    <t>SALES PERSON</t>
  </si>
  <si>
    <t>KNOWLEDGE IN OPERATING PC, ADDING MACHINE, ELECTRIC TYPEWRITER</t>
  </si>
  <si>
    <t>STRING BEANS AVENUE GUALO RAI</t>
  </si>
  <si>
    <t>IN EXCESS OF 40 HOURS X 1.50 OVERTIME</t>
  </si>
  <si>
    <t>ojalandoni@gmail.com</t>
  </si>
  <si>
    <t>www.kpartscnmi.com</t>
  </si>
  <si>
    <t>C-500-21167-401059</t>
  </si>
  <si>
    <t xml:space="preserve">Must have or be able to obtain a valid Tour Guide Certification from the Marianas Visitor's Authority (MVA). Must have or be able to obtain First Aid &amp; CPR Certifications. Must be able to work during inclement weather. Must be able and willing to work shifts, evenings, holidays, and weekends. Familiarity with Tourism and Hotel Operations is a plus. Must be able to convey information effectively in Chinese and English languages. Must be fluent and can read and write in Chinese language. Must be able to safely drive customers to and from various tour sites using Company vans and other motor vehicles. </t>
  </si>
  <si>
    <t>C-500-21141-332319</t>
  </si>
  <si>
    <t>C-500-21181-434806</t>
  </si>
  <si>
    <t>EXPRESS PRINTING/RAINBOW COLOR</t>
  </si>
  <si>
    <t>P-500-21090-186260</t>
  </si>
  <si>
    <t>DRIVER</t>
  </si>
  <si>
    <t>With Valid Driver License, Fast learner and ability to listen toand understand instructions.</t>
  </si>
  <si>
    <t xml:space="preserve">SOLEDAD MARIE </t>
  </si>
  <si>
    <t>J LUCKY CORPORATION</t>
  </si>
  <si>
    <t>C-500-21159-377015</t>
  </si>
  <si>
    <t>LILIA M. KING</t>
  </si>
  <si>
    <t>P.O. BOX 501496</t>
  </si>
  <si>
    <t>LILIA</t>
  </si>
  <si>
    <t>MAGA</t>
  </si>
  <si>
    <t>OWNER/PROPRIETOR</t>
  </si>
  <si>
    <t>CHELUALYNEZ57@YAHOO.COM</t>
  </si>
  <si>
    <t>P-500-21113-252176</t>
  </si>
  <si>
    <t>AIR CONDITIONING TECHNICIAN</t>
  </si>
  <si>
    <t>Must have at least 2 years of experience in the same position. must have extensive knowledge of air conditioning or refrigeration unit maintenance, repair or installation for automobile, residences, commercial establishments. Must be resourceful and have troubleshooting and problem solving skills. Good customer service, communication and interpersonal skills are a must. Applicants must be hard working able to multi task and work under pressure. Applicant must be willing to work flexible time. Must be cooperative and willing to adhere to supervision.</t>
  </si>
  <si>
    <t>PM BUILDING SAN JOSE ST</t>
  </si>
  <si>
    <t>chelualynez57@yahoo.com</t>
  </si>
  <si>
    <t>C-500-21158-373293</t>
  </si>
  <si>
    <t>P-500-20282-873367</t>
  </si>
  <si>
    <t>C-500-21165-393433</t>
  </si>
  <si>
    <t>Knowledge of Peachtree accounting software. Knowledge in economic and accounting principles and practices and reporting of financial data.</t>
  </si>
  <si>
    <t>C-500-21201-471511</t>
  </si>
  <si>
    <t>P-500-21174-420087</t>
  </si>
  <si>
    <t>Gneral maintenance</t>
  </si>
  <si>
    <t>AT LEAST 6 months OF BUILDING MAINTENANCE EXPERIENCE
ABILIT
Y TO WORK EVENINGS AND WEEKENDS AS ASSIGNED
WILLINGNESS TO INSPECT AND EVALUATE ALL MECHANICAL ASPECTS OF THE BUILDING
MUST HAVE THE ABILITY TO CLIMB HEIGHTS, LIFT UP TO 60 LBS. AND CLIMB ONTO LADDERS doing general maintenance  work</t>
  </si>
  <si>
    <t>GREEN BLDG JUDGEWAY ST CHINATOWN</t>
  </si>
  <si>
    <t>C-500-21194-457979</t>
  </si>
  <si>
    <t>P-500-21136-317061</t>
  </si>
  <si>
    <t>Rolling Machine Setter, Operator &amp; Tender</t>
  </si>
  <si>
    <t>C-500-21194-458017</t>
  </si>
  <si>
    <t>C-500-21208-487053</t>
  </si>
  <si>
    <t xml:space="preserve">GEOTESTING, INC. </t>
  </si>
  <si>
    <t>P-500-21179-428624</t>
  </si>
  <si>
    <t>SENIOR SOILS/MATERIALS TECHNICIAN</t>
  </si>
  <si>
    <t xml:space="preserve">[cont'd. from D.b.1b.: or Civil Engineering Technology] 
Must possess Associates degree in Civil Engineering or Civil Engineering Technology (may be foreign educational equivalent). 24 months experience as a Senior Soils/Materials Technician or Soils/Materials Technician Supervisor. Verification of qualifications required. </t>
  </si>
  <si>
    <t>C-500-21201-471450</t>
  </si>
  <si>
    <t>Driver license required for US Citizens/CW applicants. Must have 1 year  experience and certification .</t>
  </si>
  <si>
    <t>FICA/Federal Chapter 7 &amp; CNMI 2/401K</t>
  </si>
  <si>
    <t>C-500-21195-460366</t>
  </si>
  <si>
    <t>TRIPLE J MOTORS</t>
  </si>
  <si>
    <t>P-500-21096-199398</t>
  </si>
  <si>
    <t xml:space="preserve">Must have 24 months work experience. Must have an Associate Degree. Must have experience using computer diagnostic devices on 2006 and newer Hyundai and Mazda vehicles. Must have communication skills to review work orders and write and justify repair recommendations and/or diagnosis with Supervisors. </t>
  </si>
  <si>
    <t>PAGU AV., RT. 314</t>
  </si>
  <si>
    <t>C-500-21195-460282</t>
  </si>
  <si>
    <t>C-500-21172-413590</t>
  </si>
  <si>
    <t>WING CORPORATION</t>
  </si>
  <si>
    <t>CHUNGGIWA RESTAURANT</t>
  </si>
  <si>
    <t>Alaihai Avenue, Garapan</t>
  </si>
  <si>
    <t>PO Box 10003 PMB 586</t>
  </si>
  <si>
    <t>Hye Young</t>
  </si>
  <si>
    <t>PO BOX 10003 PMB 586</t>
  </si>
  <si>
    <t>hyeyoungkim87@gmail.com</t>
  </si>
  <si>
    <t>P-500-21127-294949</t>
  </si>
  <si>
    <t>At least 1 year of professional cooking experience and proficiency in a wide variety of Korean cuisine is required.
The afternoon shift is from 11:00 A.M. to 2:00 P.M, and the evening shift is from 6:00 PM to 9:00 PM, with a 30 minute meal break during each shift, totaling 5 work hours per day, for 7
days a week, for a total of 35 scheduled work hours per week.</t>
  </si>
  <si>
    <t>Payroll Taxes will be deducted as required by federal and CNMI tax laws. If the employee needs assistance in securing board, lodging or other facilities, the Employer will assist the employee in securing the board, lodging, or other facilities that the employee needs, at reasonable cost to the employee. If the employee wishes the Employer to sign the rental agreement with the owner of the board, lodging, or other facilities on behalf of the employee, the corresponding rental fees will be deducted from the employee's payroll and Employer shall remit the rental fees to the owner of the board, lodging, or other facilities. Such a housing arrangement is optional for the employee, and will be offered upon the employee's request only.</t>
  </si>
  <si>
    <t>C-500-21148-352386</t>
  </si>
  <si>
    <t>C-500-21183-441346</t>
  </si>
  <si>
    <t xml:space="preserve">STRONG COMMUNICATION SKILLS, LISTENING SKILLS, TEAM PLAYER,  WILLINGNESS TO LEARN. </t>
  </si>
  <si>
    <t>social security, medicare, cnmi taxes</t>
  </si>
  <si>
    <t>C-500-21157-372760</t>
  </si>
  <si>
    <t>C-500-21178-428427</t>
  </si>
  <si>
    <t>LUCKY QIANG CORPORATION</t>
  </si>
  <si>
    <t>LUCKY QIANG MART</t>
  </si>
  <si>
    <t>2ND AVENUE, BROADWAY RD</t>
  </si>
  <si>
    <t>LUCKYQIANGCORPORATION@GMAIL.COM</t>
  </si>
  <si>
    <t>P-500-21143-336527</t>
  </si>
  <si>
    <t>REQUIRED WORK EXPERIENCE OF ONE YEAR OR 12 MONTHS. SKILLS IN REPAIRING AND INSTALLING AIR CONDITION, ELECTRICIAN, REFRIGERATION MAINTENANCE,
APPLIANCES REPAIR, BUILDING MAINTENANCE AND REPAIRS.</t>
  </si>
  <si>
    <t>luckyqiangcorporation@gmail.com</t>
  </si>
  <si>
    <t>C-500-21154-364962</t>
  </si>
  <si>
    <t>EXPERIENCE IN STORE AND SALES OPERATION</t>
  </si>
  <si>
    <t>C-500-21160-381217</t>
  </si>
  <si>
    <t>S-103 Tower Palace</t>
  </si>
  <si>
    <t>P-500-21080-162864</t>
  </si>
  <si>
    <t>C-500-21186-444418</t>
  </si>
  <si>
    <t>SAN  ANTONIO</t>
  </si>
  <si>
    <t>P-500-21136-317066</t>
  </si>
  <si>
    <t>LAUNDRY AND DRY-CLEANING WORKER</t>
  </si>
  <si>
    <t xml:space="preserve">*With knowledge in production processes, quality controls, hotel linens and guest or personal laundry. *Must have basic understanding on laundry equipment and system. *Willing to work on flexible hours including weekends and even holidays. *Can work with less supervision. </t>
  </si>
  <si>
    <t>C-500-21163-392372</t>
  </si>
  <si>
    <t>hr.coreplusconstruction@gmaill.com</t>
  </si>
  <si>
    <t>C-500-21207-482327</t>
  </si>
  <si>
    <t>MB Tech Micronesia, LLC</t>
  </si>
  <si>
    <t>P-500-21168-405306</t>
  </si>
  <si>
    <t>Six (6) months experience in carpentry OR Six (6) months experience in electrical works OR Six (6) months experience in plumbing OR Six (6) months experience in building/residential general maintenance job.</t>
  </si>
  <si>
    <t>C-500-21216-500638</t>
  </si>
  <si>
    <t>JRC LOGISTICS (SAIPAN) INC</t>
  </si>
  <si>
    <t>PO BOX 505200</t>
  </si>
  <si>
    <t>ESPINOSA</t>
  </si>
  <si>
    <t>JOMAR</t>
  </si>
  <si>
    <t>PO BOX  505200 CK</t>
  </si>
  <si>
    <t>jrclogistics.spn@gmail.com</t>
  </si>
  <si>
    <t>P-500-21181-435134</t>
  </si>
  <si>
    <t xml:space="preserve">Bachelors Degree holder
	48 months of experience Managerial position in a Shipping/Freight Forwarding industry. With experienced in household goods moving, heavy equipment moving and hazardous materials moving.
Knowledgeable  in all phases of international trade, customs law, negotiable instruments and financial reporting.
</t>
  </si>
  <si>
    <t>CHALAN LAU LAU VILLAGE CHALAN PALE ARNOLD STREET</t>
  </si>
  <si>
    <t>C-500-21212-494840</t>
  </si>
  <si>
    <t>SUITE 209, 2ND FLOOR MARIANAS BUSINESS PLAZA</t>
  </si>
  <si>
    <t>P-500-21184-443319</t>
  </si>
  <si>
    <t>C-500-21217-503419</t>
  </si>
  <si>
    <t>P-500-21168-405163</t>
  </si>
  <si>
    <t xml:space="preserve">COMPUTER AIDED DESIGN CAD SOFTWARE, AUTODESK AUTO CAD 3D.  MICROSOFT EXCEL.  ENGINEERING AND TECHNOLOGY KNOWLEDGE OF THE PRACTICAL APPLICATION OF ENGINEERING SCIENCE AND TECHNOLOGY.  THIS INCLUDES APPLYING PRINCIPLES, TECHNIQUES, PROCEDURES AND EQUIPMENT TO THE DESIGN AND PRODUCTION OF VARIOUS GOODS AND SERVICES.  BUILDING AND CONSTRUCTION KNOWLEDGE OF MATERIALS, METHODS AND THE TOOLS INVOLVED IN THE CONSTRUCTION OR REAPIR OF HOUSE, BUILDINGS OR OTHER STRUCTURES SUCH AS HIGHWAYS AND ROADS.  DESIGN KNOWLEDGE OF DESIGN SYSTEMS SUCH AS WORD PROCESSING, MANAGING FILES AND RECORDS, STENOGRAPHY AND TRANSCRIPTION, DESIGNING FORMS AND OTHER OFFICE PROCEDURES AND TERMINOLOGY.  A HANDSON TEST ON COMPUTER PROGRAMS/SOFTWARE WILL BE SCHEDULED TO DETERMINE THE ELIGIBILITY OF THE POTENTIAL APPLICANT. </t>
  </si>
  <si>
    <t>PO BOX 504699 GARAPAN</t>
  </si>
  <si>
    <t>C-500-20189-698131</t>
  </si>
  <si>
    <t>XUIFANG</t>
  </si>
  <si>
    <t>P O BOX 504602 SAN ANTONIO VILLAGE</t>
  </si>
  <si>
    <t>P-500-20147-597197</t>
  </si>
  <si>
    <t>SUPERVISOR (RETAIL SALES WORKERS)</t>
  </si>
  <si>
    <t>C-500-20223-761050</t>
  </si>
  <si>
    <t>PMB 139 PPP, PO Box 10000</t>
  </si>
  <si>
    <t>P-500-20191-706170</t>
  </si>
  <si>
    <t>WELDING, SOLDERING AND BRAZING MACHINE OPERATOR</t>
  </si>
  <si>
    <t>DRIVER LICENSE, WELDING, SOLDERING AND BRAZING MACHINE OPERATOR CERTIFICATIONS.</t>
  </si>
  <si>
    <t>FICA/FEDERAL TAX/CNMI TAX/401K</t>
  </si>
  <si>
    <t>C-500-20208-735608</t>
  </si>
  <si>
    <t>P-500-20117-518661</t>
  </si>
  <si>
    <t>Must well experience with trouble shoot and maintenance all kind of equipment and machine.</t>
  </si>
  <si>
    <t>C-500-20248-805736</t>
  </si>
  <si>
    <t>Preferably four years of progressive experience in high-volume food production or catering, or an equivalent combination of relevant education and/or experience. Must be able to work nights, weekends, and holidays. Must be able to lift 50 lbs or more and stand for long periods of time. Must be able to obtain Food Handler's Certification for both U.S. Worker &amp; Contract Workers.</t>
  </si>
  <si>
    <t>C-500-20218-751750</t>
  </si>
  <si>
    <t>P-500-20125-536935</t>
  </si>
  <si>
    <t>C-500-20245-797869</t>
  </si>
  <si>
    <t>AS MATUIS VILLAGE</t>
  </si>
  <si>
    <t>P-500-20189-698013</t>
  </si>
  <si>
    <t>Knowledge of principles and processes for providing customer and personal services. Meeting quality standard for services and evaluation of customer satisfaction. The ability to exert maximum muscle force to lift, push, pull or carry heavy object.</t>
  </si>
  <si>
    <t>Lot No. 045 A 149 Suito Drive AS MATUIS VILLAGE</t>
  </si>
  <si>
    <t>C-500-20252-808587</t>
  </si>
  <si>
    <t>P-500-20107-491542</t>
  </si>
  <si>
    <t>ADMINISTRATIVE SERVICES MANAGER</t>
  </si>
  <si>
    <t>SUPERVISORY EXPERIENCE</t>
  </si>
  <si>
    <t>C-500-20317-909419</t>
  </si>
  <si>
    <t>CONSTRUCTION,BUILDING MAINTENANCE,EQUIPMENT RENTAL,LANDSCAPING,GAR</t>
  </si>
  <si>
    <t>P-500-20281-861919</t>
  </si>
  <si>
    <t>MUST BE COMPUTER AND INTERNET LITERATE ; KNOWLEDGEABLE  IN WORD &amp; EXCEL.  MUST HAVE CNMI DRIVERS LICENSE AND ABLE TO DRIVE.</t>
  </si>
  <si>
    <t xml:space="preserve">LISSIF LANE, TANAPAG VILLAGE </t>
  </si>
  <si>
    <t>ONLY CNMI  (CH2)  WITHHOLDING TAX &amp; FEDERAL (FICA/MEDICARE) TAX</t>
  </si>
  <si>
    <t>C-500-20217-749537</t>
  </si>
  <si>
    <t>HELLEY, LLC</t>
  </si>
  <si>
    <t>INKJUNIOR</t>
  </si>
  <si>
    <t>LDK Commercial Bldg. Unit 3, Chalan LauLau Village</t>
  </si>
  <si>
    <t>PMB 422 BOX 10000</t>
  </si>
  <si>
    <t>helleyllc@gmail.com</t>
  </si>
  <si>
    <t>P-500-20132-557832</t>
  </si>
  <si>
    <t>Required Certificate in Cisco Networking Academy course; Certificate of Completion of Apprenticeship as Industrial Instruments Technician; Certificate of Attendance on seminar on Java Gui (MAZE) will be applied equally to both U.S. workers and CW-1 workers.</t>
  </si>
  <si>
    <t xml:space="preserve">PMB 422 BOX 10000 </t>
  </si>
  <si>
    <t>C-500-20229-771177</t>
  </si>
  <si>
    <t>SAIPAN ENTERTAINMENT INC.</t>
  </si>
  <si>
    <t>DBA: NEW KAGMAN MARKET</t>
  </si>
  <si>
    <t>KAGMAN DISTRICT</t>
  </si>
  <si>
    <t>CORPORATION BOARD SECRETARY</t>
  </si>
  <si>
    <t>saipanentertainmentinc@gmail.com</t>
  </si>
  <si>
    <t>P-500-20171-666913</t>
  </si>
  <si>
    <t>INVENTORY CLERK</t>
  </si>
  <si>
    <t>Speaking  Talking to others to convey information effectively.
Active Listening  Giving full attention to what other people are saying, taking time to understand the points being made, asking questions as appropriate, and not interrupting at inappropriate times.
Service Orientation  Actively looking for ways to help people.
Coordination  Adjusting actions in relation to others' actions.</t>
  </si>
  <si>
    <t>SAIPANENTERTAINMENTINC@GMAIL.COM</t>
  </si>
  <si>
    <t>C-500-20252-808564</t>
  </si>
  <si>
    <t>P-500-20120-526102</t>
  </si>
  <si>
    <t>NURSING ASSISTANT CERTIFICATE OR EQUIVALENT</t>
  </si>
  <si>
    <t>C-500-20329-925332</t>
  </si>
  <si>
    <t>C-500-20206-733221</t>
  </si>
  <si>
    <t>Administrative Officer II</t>
  </si>
  <si>
    <t>High School Diploma 
12 months related working experience</t>
  </si>
  <si>
    <t>AMOLITA</t>
  </si>
  <si>
    <t>C-500-20319-912792</t>
  </si>
  <si>
    <t>C-500-20218-751770</t>
  </si>
  <si>
    <t>WINNE U.S.A. CORPORATION</t>
  </si>
  <si>
    <t>PACIFIC GIFT SHOP II</t>
  </si>
  <si>
    <t>P.O. BOX 10003, PMB 93</t>
  </si>
  <si>
    <t>LU</t>
  </si>
  <si>
    <t>BIN</t>
  </si>
  <si>
    <t>3C COAST TO COAST BLDG. LIAT STREET</t>
  </si>
  <si>
    <t>P.O. BOX 10003, PMB 237</t>
  </si>
  <si>
    <t>pacificgiftshop@outlook.com</t>
  </si>
  <si>
    <t>P-500-20165-651433</t>
  </si>
  <si>
    <t>Work well under pressure and with deadlines; significant experience in retail business and health products;  strong leadership; interpersonal, management, customer service, and multitasking skills.  The qualifications, knowledge, skills and abilities applies equally to ALL applicants, foreign and U.S. workers.</t>
  </si>
  <si>
    <t>PACIFIC GIFT SHOP II, BEACH ROAD, GARAPAN</t>
  </si>
  <si>
    <t>C-500-20227-768962</t>
  </si>
  <si>
    <t>Marianas Fitness, Ltd.</t>
  </si>
  <si>
    <t>Gold's Gym Saipan</t>
  </si>
  <si>
    <t>P.O. Box 503004</t>
  </si>
  <si>
    <t>Kopa Di Oru St.</t>
  </si>
  <si>
    <t>Mister</t>
  </si>
  <si>
    <t>Tyce</t>
  </si>
  <si>
    <t>tyce.goldsgymsaipan@gmail.com</t>
  </si>
  <si>
    <t>P-500-20150-610250</t>
  </si>
  <si>
    <t xml:space="preserve">This position requires special skills and experience in teaching Zumba and/or modern dance. Requires Zumba certification or equivalent. 
Other Required Skills: 
*Good communication skills 
*Good customer service skills 
*Be able to function effectively in a fast- paced environment 
*Operate phone and standard office equipment 
*Basic record-keeping skills 
The special requirements would be required for both US &amp; CW-1 workers.
</t>
  </si>
  <si>
    <t>Applicable payroll taxes</t>
  </si>
  <si>
    <t>info@goldsgymsaipan.com</t>
  </si>
  <si>
    <t>C-500-20315-905694</t>
  </si>
  <si>
    <t>ROYAL PACIFIC EXPRESS.COM</t>
  </si>
  <si>
    <t>S-103 Tower Palace Gualo Rai</t>
  </si>
  <si>
    <t>PO Box 505093, CK</t>
  </si>
  <si>
    <t>P-500-20282-873466</t>
  </si>
  <si>
    <t xml:space="preserve">CARGO FREIGHT  AGENTS </t>
  </si>
  <si>
    <t>Fit to work 
Must have a knowledge in documentation and terms of Freight Forwarding business</t>
  </si>
  <si>
    <t xml:space="preserve">none </t>
  </si>
  <si>
    <t>none except for tax mandated by the laws</t>
  </si>
  <si>
    <t>C-500-20223-758836</t>
  </si>
  <si>
    <t>C-500-20233-780593</t>
  </si>
  <si>
    <t>HIGH SCHOOL GRADUATE WITH AT LEAST 3 MONTHS TRANING AND/OR 6 MONTHS WORKING EXPERIENCE .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APPLICANTS EITHER US CITIZEN WORKER OR CW-1 WORKER MUST PROVIDE EMPLOYMENT  OR/AND TRAINING CERTIFICATES AND UNEXPIRED FOOD HANDLER CERTIFICATE</t>
  </si>
  <si>
    <t>EVEREST KITCHEN/BENCH'S SNACK BAR</t>
  </si>
  <si>
    <t>TAXES &amp; OTHER CNMI DEDUCTIONS</t>
  </si>
  <si>
    <t>C-500-20294-882650</t>
  </si>
  <si>
    <t>Classic Design, Inc.</t>
  </si>
  <si>
    <t>Bermuda Construction Company</t>
  </si>
  <si>
    <t>Chalan Monsignor Martinez, Koblerville</t>
  </si>
  <si>
    <t>"N/A"</t>
  </si>
  <si>
    <t>Remedios</t>
  </si>
  <si>
    <t>Salenga</t>
  </si>
  <si>
    <t>288-5032</t>
  </si>
  <si>
    <t>P-500-20155-625274</t>
  </si>
  <si>
    <t>Employment Certificate</t>
  </si>
  <si>
    <t>Rowena</t>
  </si>
  <si>
    <t>C-500-20226-766592</t>
  </si>
  <si>
    <t>P-500-20190-700992</t>
  </si>
  <si>
    <t>Counter Attendants</t>
  </si>
  <si>
    <t>Payroll related taxes as required by law.  We will assist the workers in securing board, lodging or other facilities at workers expense.</t>
  </si>
  <si>
    <t>C-500-20217-749619</t>
  </si>
  <si>
    <t>Kautz Glass Company Inc</t>
  </si>
  <si>
    <t>P-500-20157-629516</t>
  </si>
  <si>
    <t>WITH EXTENSIVE KNOWLEDGE ON GLASS AND ALUMINUM PRODUCTS. ABLE TO DETERMINE WHICH TYPE OF MANUFACTURING PRODUCT WILL BE APPLICABLE TO
CUSTOMER NEEDS ACCORDING TO CUSTOMERS' REQUIREMENTS.</t>
  </si>
  <si>
    <t>Ufa Street</t>
  </si>
  <si>
    <t>C-500-20267-840471</t>
  </si>
  <si>
    <t>C-500-20220-756371</t>
  </si>
  <si>
    <t xml:space="preserve">LI </t>
  </si>
  <si>
    <t>P-500-20183-688550</t>
  </si>
  <si>
    <t>C-500-20300-888767</t>
  </si>
  <si>
    <t>C-500-20219-754128</t>
  </si>
  <si>
    <t>HUAQING SAIPAN CORP</t>
  </si>
  <si>
    <t>SAIPAN GUEST HOUSE</t>
  </si>
  <si>
    <t>ALAIHAI AVE GARAPAN VILLAGE</t>
  </si>
  <si>
    <t>HONGXIANG</t>
  </si>
  <si>
    <t>HUAQINGSAIPANCORP@GMAIL.COM</t>
  </si>
  <si>
    <t>P-500-20171-666632</t>
  </si>
  <si>
    <t>WORK SCHEDULES AS FOLLOWS:
9:00 AM TO 12:00 PM
1:00 PM TO 5:00 PM. 7 HOURS A DAY.
MONDAY THROUGH FRIDAY, 35 HOURS PER WEEK.</t>
  </si>
  <si>
    <t>biweekly salary $30.92 x 70 hours=$2164.40 (FLSA exempt)</t>
  </si>
  <si>
    <t>huaqingsaipan@gmail.com</t>
  </si>
  <si>
    <t>C-500-20342-940791</t>
  </si>
  <si>
    <t>C-500-20213-745048</t>
  </si>
  <si>
    <t>P-500-20147-602100</t>
  </si>
  <si>
    <t>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of principles and methods for showing, promoting, and selling products or services. This includes marketing strategy and tactics, product demonstration, sales techniques, and sales control systems.
Knowledge of the structure and content of the English language including the meaning and spelling of words, rules of composition, and grammar.
Knowledge of principles and methods for curriculum and training design, teaching and instruction for individuals and groups, and the measurement of training effects.
 Knowledge of circuit boards, processors, chips, electronic equipment, and computer hardware and software, including applications and programming.
Knowledge of principles and procedures for personnel recruitment, selection, training, compensation and benefits, labor relations and negotiation, and personnel information systems.
Knowledge of administrative and clerical procedures and systems such as word processing, managing files and records, stenography and transcription, designing forms, and other office procedures and terminology.
 Knowledge of economic and accounting principles and practices, the financial markets, banking and the analysis and reporting of financial data.</t>
  </si>
  <si>
    <t xml:space="preserve">CACTUS STREET BEACHROAD GARAPAN </t>
  </si>
  <si>
    <t>C-500-20232-775998</t>
  </si>
  <si>
    <t>P-500-20113-506927</t>
  </si>
  <si>
    <t>C-500-20255-816657</t>
  </si>
  <si>
    <t>PMB BOX 10000</t>
  </si>
  <si>
    <t>P-500-20223-758797</t>
  </si>
  <si>
    <t>C-500-20350-961923</t>
  </si>
  <si>
    <t>Job vacancy announcements are posted externally at the CNMI Department of Labor's (DOL) official website marianaslabor.n</t>
  </si>
  <si>
    <t>C-500-20251-808309</t>
  </si>
  <si>
    <t>P-500-20133-564544</t>
  </si>
  <si>
    <t>Knowledge of principles and processes for providing customer and personal services. This includes customer needs assessment, meeting quality standards for services, and evaluation of customer satisfaction. Knowledgeable in using Accounting Software such as Quickbooks or Peachtree.</t>
  </si>
  <si>
    <t>C-500-20217-749568</t>
  </si>
  <si>
    <t>VICE PRESIDENT/ MEMBER</t>
  </si>
  <si>
    <t>P-500-20185-694516</t>
  </si>
  <si>
    <t>EXTENSIVE KNOWLEDGE AND EXPERIENCE IN ALL ASPECTS OF INTERNATIONAL AND DOMESTIC FORWARDING AND LOGISTICS STRONG LEADERSHIP CAPABLE TO HANDLE THE PERSONNEL AND WITH PROVEN TRACK RECORD OF SUCCESS</t>
  </si>
  <si>
    <t>S - 103 Tower Palace</t>
  </si>
  <si>
    <t xml:space="preserve">Middle Road Gualo Rai </t>
  </si>
  <si>
    <t>C-500-20202-723215</t>
  </si>
  <si>
    <t>P-500-20167-652391</t>
  </si>
  <si>
    <t>Helper - Production Workers</t>
  </si>
  <si>
    <t>Attention to Detail
Dependability
Cooperation
Self Control
Stress Tolerance
Adaptability/Flexibility
Problem Solving - noticing a problem and figuring out the best way to solve it</t>
  </si>
  <si>
    <t>C-500-20217-749622</t>
  </si>
  <si>
    <t>Kautz Glass Company, Inc</t>
  </si>
  <si>
    <t xml:space="preserve">PO Box 502656 </t>
  </si>
  <si>
    <t>P-500-20157-629514</t>
  </si>
  <si>
    <t>Maid</t>
  </si>
  <si>
    <t xml:space="preserve">No special skills needed.
</t>
  </si>
  <si>
    <t>C-500-20330-927579</t>
  </si>
  <si>
    <t>P-500-20294-882697</t>
  </si>
  <si>
    <t>C-500-20318-911271</t>
  </si>
  <si>
    <t>S-103 TOWER PALACE , GUALO RAI</t>
  </si>
  <si>
    <t>P-500-20287-876535</t>
  </si>
  <si>
    <t>SHIPPING, RECEIVING AND TRAFFIC CLERKS</t>
  </si>
  <si>
    <t>1.KNOWLEDGE OF ADMINISTRATIVE AND CLERICAL PRODURES AND SYSTEM , SUCH A MANAGING FILES AND RECORDS, OFFICE PROCEDURES AND FREIGHT FORWARDING TERMINOLOGY
2.JOB REQUIRES BEING CAREFUL ABOUT DETAIL AND THOROUGH IN COMPLETING WORK.
3.JOB REQUIRES BEING RELIABLE, RESPONSIBLE, AND DEPENDABLE 
4. CAN WORK LESS SUPERVISION</t>
  </si>
  <si>
    <t>none except taxes mandated by the law</t>
  </si>
  <si>
    <t>C-500-20351-962343</t>
  </si>
  <si>
    <t>Hua Xing Enterprises, LTD. Corporation</t>
  </si>
  <si>
    <t>Se7en Department Store</t>
  </si>
  <si>
    <t>Chalan Msgr. Guerrero, San Jose Village</t>
  </si>
  <si>
    <t>P.O. Box 503547 CK</t>
  </si>
  <si>
    <t>Wu</t>
  </si>
  <si>
    <t>Yan Ming</t>
  </si>
  <si>
    <t>se7endept@gmail.com</t>
  </si>
  <si>
    <t>P-500-20323-917012</t>
  </si>
  <si>
    <t>Electronic Repair Technician</t>
  </si>
  <si>
    <t xml:space="preserve">Applicant must have at least 2 years of experience in the same position. Must have extensive knowledge of repair, installation and maintenance for various electronic equipment especially home entertainment equipment. Customer service, communication and interpersonal skills are a must. Chinese speaking is preferred for mainly Chinese clients. Applicant must be hardworking, able to multi task and work under pressure. Applicant must be willing to work flexible time, holidays and weekends if necessary. </t>
  </si>
  <si>
    <t>Chalan Msgr. Guerrero</t>
  </si>
  <si>
    <t>C-500-20338-935854</t>
  </si>
  <si>
    <t>C-500-20342-939537</t>
  </si>
  <si>
    <t>P-500-20296-885016</t>
  </si>
  <si>
    <t xml:space="preserve">FIRST LINE SUPERVISORS OF OFFICE AND ADMINISTRATIVE SUPPORT </t>
  </si>
  <si>
    <t>C-500-20310-899969</t>
  </si>
  <si>
    <t>Open water scuba instructor certification.Speaks English, Russian, Japanese and Mongolian.</t>
  </si>
  <si>
    <t>C-500-21025-030296</t>
  </si>
  <si>
    <t>1. Good public speaking skills.
2.Outgoing personality
3.Punctual
4.Flexible schedule to work on weekends.
5.Have previous experience working as tour guide  
6. Can speak Japanese or Korean or Chinese language.</t>
  </si>
  <si>
    <t>C-500-21070-137792</t>
  </si>
  <si>
    <t>YUE WAH TRADING CORPORATION</t>
  </si>
  <si>
    <t>YUE WAH AUTO SHOP</t>
  </si>
  <si>
    <t>P O BOX 502350</t>
  </si>
  <si>
    <t>CHALAN TUN JOAQUIN DOI CK</t>
  </si>
  <si>
    <t>CHAN</t>
  </si>
  <si>
    <t>SILK HUNG</t>
  </si>
  <si>
    <t>P-500-20363-980258</t>
  </si>
  <si>
    <t>AUTO MECHANIC MAINTENANCE</t>
  </si>
  <si>
    <t>Customer service skills.Identifying problems, repairing or replacing worn parts and knowing the difference between the camshaft and crankshaft. ...
Diagnostic skills. Work ethic. Problem-solving skills. Technical aptitude. .A wide array of knowledge. Resourcefulness. and 
Experience.</t>
  </si>
  <si>
    <t>C-500-21053-090935</t>
  </si>
  <si>
    <t>P.O. 501220</t>
  </si>
  <si>
    <t>P-500-20255-816777</t>
  </si>
  <si>
    <t>Trades Technician: Electrician</t>
  </si>
  <si>
    <t>High School Diploma, General Education Diploma, or Adult Basic Education and Graduate from a Vocational/Technical Institution as an Electrician or related field. Must demonstrate having had: 4 years of increasingly responsible experience in a diesel engine power plant. 4 years of increasingly responsible experience in performing electrical duties. Knowledge of: Applicable Federal, Commonwealth and local laws, codes, regulations and/or ordinances; Principles, practices and procedures of assigned service area; Safety procedures and safe work practices; Modern office technology. Skill in:  Performing skilled maintenance, operations, troubleshooting and repair. Recommending or implementing solutions. Receiving requests and trouble calls and providing assistance. Math and reading. Preparing and updating activity logs and status reports. Utilizing all electrical tools and test equipment. Utilizing a computer and relevant software applications. Utilizing communication and interpersonal skills as applied to interaction with coworkers, supervisor, the general public, and others to sufficiently exchange or convey information and to receive work direction. All Applicants may be tested and All Applicants are subject to pre-employment drug testing.</t>
  </si>
  <si>
    <t>C-500-21050-087219</t>
  </si>
  <si>
    <t>C-500-21094-195692</t>
  </si>
  <si>
    <t>STAR G ENTERPRISES (BBQ AND SNACK BAR)</t>
  </si>
  <si>
    <t>P-500-21004-992520</t>
  </si>
  <si>
    <t>At least 3 months working experience. High School graduate. Knows how to make different kind of dishes. Knows how to make different kinds of snacks and desserts. Knows how to measure and assemble ingredients for menu items. Maintain accurate food inventories. Good in cooking. Ensure that the food preparation area and the kitchen are sanitized at the end of the shift.</t>
  </si>
  <si>
    <t>C-500-21049-084565</t>
  </si>
  <si>
    <t>C-500-21090-186435</t>
  </si>
  <si>
    <t>P-500-21061-111358</t>
  </si>
  <si>
    <t>SHIP MASTER</t>
  </si>
  <si>
    <t>CERTIFICATE OF COMPENTENCY FOR SHIP MASTER, GMDSS, SHIP SECURITY OFFICER, MEDICAL FIRST AID, ADVANCED FIRE FIGHTING, SEAFARER BASIC TRAINING, PROFICIENCY IN SURVIVAL CRAFT &amp; RESCUE BOAT, NAVIGATION &amp; RADIO COMMUNICATIONS</t>
  </si>
  <si>
    <t>FM TINIAN AND SAIPAN</t>
  </si>
  <si>
    <t>MUST FOLLOW COMPANY'S INSTRUCTIONS FOR THE JOB</t>
  </si>
  <si>
    <t>ALL CNMI AND FEDERAL INCOME TAXES AND ANY OTHER APPLICABLE TAXES</t>
  </si>
  <si>
    <t>C-500-21049-084522</t>
  </si>
  <si>
    <t>C-500-21126-291557</t>
  </si>
  <si>
    <t>JAIME G. AGLIPAY</t>
  </si>
  <si>
    <t>GOOD SAMARITAN (HOUSE RENTAL)</t>
  </si>
  <si>
    <t>P.O. BOX 500028, PRESIDENT ST.</t>
  </si>
  <si>
    <t xml:space="preserve">CHINATOWN </t>
  </si>
  <si>
    <t>AGLIPAY</t>
  </si>
  <si>
    <t>JAIME</t>
  </si>
  <si>
    <t>GADOT</t>
  </si>
  <si>
    <t>aglipayjaime@gmail.com</t>
  </si>
  <si>
    <t>P-500-21055-097569</t>
  </si>
  <si>
    <t>Must have experience in maintenance works. Know how to repair doors, locks, windows.  Can read electrical diagram and repair electrical problems.  Do other related duties as assigned.</t>
  </si>
  <si>
    <t xml:space="preserve"> PRESIDENT ST.</t>
  </si>
  <si>
    <t>C-500-21109-234929</t>
  </si>
  <si>
    <t>AYD Compound, Beach Road</t>
  </si>
  <si>
    <t>P-500-20353-968734</t>
  </si>
  <si>
    <t>Knowledge in carpentry,electrical, mechanical and plumbing repairs</t>
  </si>
  <si>
    <t>AYD Compound (Next to Old Office of CNMI DOL) along Beach Road</t>
  </si>
  <si>
    <t>C-500-21113-252406</t>
  </si>
  <si>
    <t>P-500-21078-159336</t>
  </si>
  <si>
    <t>SOCCER PROGRAM ASSISTANT</t>
  </si>
  <si>
    <t>GENERAL KNOWLEDGE OF THE GAME OF SOCCER SPECIALLY OF THE RULES AND REGULATIONS. KNOWLEDGE ON MS WORDS, EXCEL &amp; POWER POINT PRESENTATION NECESSARY. KNOWLEDGE ON COMPUTERIZED LEAGUE MANAGEMENT SCHEDULING PROGRAMS. EXPERIENCE IN DOCUMENTING AND REPORTING OR PLAYERS AND OFFICIALS INTERNATIONAL SOCCER GAMES &amp; EVENTS, TOURNAMENTS, SUMMER TRAINING CAMPS, COURSES, ETC. KNOWLEDGE AND EXPERIENCE IN THE EAFF
AND AFC ELECTRONIC REGISTRATION SYSTEM FOR TOURNAMENTS AND OTHER EVENTS WILL BE GIVEN ADDITIONAL CONSIDERATIONS.</t>
  </si>
  <si>
    <t>C-500-21094-195698</t>
  </si>
  <si>
    <t>C-500-21124-284199</t>
  </si>
  <si>
    <t>168-porker san jose</t>
  </si>
  <si>
    <t>NEARBY E&amp;M BEAUTY SALON</t>
  </si>
  <si>
    <t>C-500-21172-413579</t>
  </si>
  <si>
    <t>Yonsei Academy Corporation</t>
  </si>
  <si>
    <t>Yonsei Academy</t>
  </si>
  <si>
    <t>Rebwong Ct, Finasisu</t>
  </si>
  <si>
    <t>PO Box 505214</t>
  </si>
  <si>
    <t>Hunkyoung</t>
  </si>
  <si>
    <t>yonsei@hanmisaipan.com</t>
  </si>
  <si>
    <t>P-500-21127-294906</t>
  </si>
  <si>
    <t>PIANO TEACHER</t>
  </si>
  <si>
    <t>At least an Associate' s degree in music education and two years of professional piano teaching
experience required.</t>
  </si>
  <si>
    <t>C-500-21123-280491</t>
  </si>
  <si>
    <t>ENTERPRISE NATIONAL CAR RENTAL</t>
  </si>
  <si>
    <t>P-500-21089-182838</t>
  </si>
  <si>
    <t>ROUTE 34, AIRPOR ROAD</t>
  </si>
  <si>
    <t>C-500-21109-234972</t>
  </si>
  <si>
    <t xml:space="preserve">Driver License required for US Citizens/CW applicants. Must have 12 months experience documented in training/certification.  </t>
  </si>
  <si>
    <t>C-500-21082-166202</t>
  </si>
  <si>
    <t>P-500-21048-083833</t>
  </si>
  <si>
    <t>SECRETARY AND ADMINISTRATIVE ASSISTANT</t>
  </si>
  <si>
    <t>FICA and other TAXES required by the government for the employee</t>
  </si>
  <si>
    <t>C-500-21125-287509</t>
  </si>
  <si>
    <t>C-500-21125-287575</t>
  </si>
  <si>
    <t>C-500-21145-340867</t>
  </si>
  <si>
    <t>P-500-21096-199323</t>
  </si>
  <si>
    <t>Knowledge and experience in hotel/resort as baker is an advantage, must be able to work flexible hours including weekends and holidays. The employee must regularly lift and/or move up to 10-25 pounds; stand for long periods of time. Apprenticeship from recognized technical school preferred.</t>
  </si>
  <si>
    <t>C-500-21125-287567</t>
  </si>
  <si>
    <t>C-500-21133-309442</t>
  </si>
  <si>
    <t>JMJ CORPORATION</t>
  </si>
  <si>
    <t>J LAUNDRY</t>
  </si>
  <si>
    <t>CHALAN PALE ARNOLD SAN ROQUE</t>
  </si>
  <si>
    <t>QIUNA</t>
  </si>
  <si>
    <t>jmjcorporation670@yahoo.com</t>
  </si>
  <si>
    <t>P-500-21075-148432</t>
  </si>
  <si>
    <t>QIUNA REN</t>
  </si>
  <si>
    <t>C-500-21145-340852</t>
  </si>
  <si>
    <t>P-500-21096-199176</t>
  </si>
  <si>
    <t>Strong knowledge of Excel and Word and must be knowledgeable in using Opera (Property Management System), Micros Symphony, MAS 90 (integrating the General Ledger, Accounts Payable, Purchase Order, and Inventory Management modules) and Online Bank Business Connection. Able to work weekends, holiday and flexible shits.</t>
  </si>
  <si>
    <t>C-500-21157-372826</t>
  </si>
  <si>
    <t>P. O. Box 505912</t>
  </si>
  <si>
    <t>P-500-21104-222988</t>
  </si>
  <si>
    <t>- Must be a people person.
- Must have 12 months of experience as a Sales Representative</t>
  </si>
  <si>
    <t>#4 Whispering Palms, Plata Drive Chalan Kiya</t>
  </si>
  <si>
    <t>CHAPTE 2, CHAPTER 7  AND FICA EMPLOYEE SHARE</t>
  </si>
  <si>
    <t>globalsoucingllc96950@gmail.com</t>
  </si>
  <si>
    <t>C-500-21097-202952</t>
  </si>
  <si>
    <t>Helpers--Electricians</t>
  </si>
  <si>
    <t>P-500-21013-010024</t>
  </si>
  <si>
    <t>C-500-21157-372824</t>
  </si>
  <si>
    <t>P-500-21104-223171</t>
  </si>
  <si>
    <t>C-500-21157-373000</t>
  </si>
  <si>
    <t>C-500-21117-260566</t>
  </si>
  <si>
    <t>C-500-21105-226048</t>
  </si>
  <si>
    <t>2ND AVENUE, BROADWAY ROAD</t>
  </si>
  <si>
    <t>P-500-21058-107493</t>
  </si>
  <si>
    <t>TWO (2) YEARS WORK EXPERIENCE AS RETAIL SALES MANAGER. KNOWLEDGE OF MANAGEMENT BEST PRACTICES. COMMUNICATION AND INTERPERSONAL SKILLS. STRA TEGIC PLANNING, AND LEADERSHIP SKILLS. SALES AREA MERCHANDISING. FAMILIARITY WITH DATA ANAL YSIS AND CUSTOMER TRAFFIC PRINCIPLES. COMPUTER SKILLS, INCLUDING RETAIL MANAGEMENT SYSTEMS AND SOFTWARE APPLICATION.</t>
  </si>
  <si>
    <t>C-500-21147-348883</t>
  </si>
  <si>
    <t>Have the ability to use common tools such as hammers, hoist, saws, drill and wrenches. Experience in performing routine maintenance. Skilled in the use of hand and power tools. Have a organizational and follow-up skills.</t>
  </si>
  <si>
    <t>C-500-21117-260318</t>
  </si>
  <si>
    <t>HAS KNOWLEDGE OF ORDERING AND SELLING ELECTRONIC PRODUCTS AND PARTS. SKILLED IN ANALYZING REPORTS TO DETERMINE PROFITS OF SALES OF ELECTRONICS.</t>
  </si>
  <si>
    <t>C-500-21098-206917</t>
  </si>
  <si>
    <t>KNOWLEDGE OF MACHINES AND TOOLS, INCLUDING THEIR DESIGNS, USES REPAIR, INSTALLATIONS AND MAINTENANCE. SKILLED IN DETECTING AND FIXING
MALFUNCTIONS IN AC SYSTEM. MUST BE DETAIL-ORIENTED, HAVE A GOOD COMMUNICATIONS SKILLS AND ABLE TO WORK IN FLEXIBLE HOURS</t>
  </si>
  <si>
    <t>C-500-21155-368268</t>
  </si>
  <si>
    <t>High School graduate. 
At least with 3 months training and/or (1) year work experience.
can work flexible hours during weekends and holidays
Required for both U.S workers and CW1 workers.</t>
  </si>
  <si>
    <t>C-500-21176-425756</t>
  </si>
  <si>
    <t>CNMI payroll withholding tax, FICA &amp; medicare employee contribution, child support</t>
  </si>
  <si>
    <t>C-500-21158-373028</t>
  </si>
  <si>
    <t>P.O . BOX 7487 SVRB</t>
  </si>
  <si>
    <t>YUTAREALTOR@HOTMAIL.COM</t>
  </si>
  <si>
    <t>P-500-21095-195767</t>
  </si>
  <si>
    <t>Knowledge of historical events and their causes, indicators, and effects on civilizations and cultures. Knowledge of business principles. Involved in strategic planning, resource allocation, human resources modeling, 
leadership technique, production methods, and coordination of people and resources.</t>
  </si>
  <si>
    <t>C-500-21155-368482</t>
  </si>
  <si>
    <t>6 months of work experience and high school graduate. Experience in P.O.S. Flexible in hours and must be a team player. Food Handler are required for both US and Foreign workers and must obtain when hired.</t>
  </si>
  <si>
    <t>C-500-21150-356079</t>
  </si>
  <si>
    <t>P-500-21054-093935</t>
  </si>
  <si>
    <t>GENERAL MAITENANCE</t>
  </si>
  <si>
    <t>Knowledge of machines and tools, including their designs, uses, repair, and maintenance.
Knowledge of materials, methods, and the tools involved in the construction or repair
Knowledge of relevant equipment, policies, procedures, and strategies to promote effective operations for the protection of the people
The ability to tell when something is wrong or is likely to go wrong.
Be able to read technical information needed to perform maintenance or repairs.</t>
  </si>
  <si>
    <t>C-500-21099-210498</t>
  </si>
  <si>
    <t>C-500-21126-291098</t>
  </si>
  <si>
    <t>SAIPAN BAITUS SALAM JAM-E-MASJID, INC.</t>
  </si>
  <si>
    <t>P.O. Box 503708</t>
  </si>
  <si>
    <t>Flores Rosa St., Garapan</t>
  </si>
  <si>
    <t>Rafiqul</t>
  </si>
  <si>
    <t>kamalspn@yahoo.com</t>
  </si>
  <si>
    <t>P-500-21098-207035</t>
  </si>
  <si>
    <t>Muslim Priest</t>
  </si>
  <si>
    <t xml:space="preserve">MUST BE A MUSLIM PRIEST/IMAM by profession TO APPLY. MUST HAVE MUSLIM RELIGIOUS EDUCATIONAL BACKGROUND. MUST HAVE AT LEAST 24 MONTHS EXPERIENCE AS MUSLIM PRIEST/IMAM.
All employment requirements apply equally to both U.S. workers and foreign workers.
</t>
  </si>
  <si>
    <t>Saipan Baitus Slam Jam E Masjid, Garapan</t>
  </si>
  <si>
    <t>Flores Rosa St. Garapan</t>
  </si>
  <si>
    <t>C-500-21142-335934</t>
  </si>
  <si>
    <t>MANILA DE SALON</t>
  </si>
  <si>
    <t>G/F ABA BLDG., MIDDLE RD., GUALO RAI</t>
  </si>
  <si>
    <t>P-500-21085-176318</t>
  </si>
  <si>
    <t>Associate's degree program in cosmetology or related field. Previous work related skill, knowledge, or experience is required.</t>
  </si>
  <si>
    <t xml:space="preserve">MANILA DE SALON, G/F ABA BLDG., </t>
  </si>
  <si>
    <t>MIDDLE RD., GUALO RAI</t>
  </si>
  <si>
    <t>C-500-21109-234944</t>
  </si>
  <si>
    <t>MUST PASS NCLEX-RN W/CURRENT CNMI RN LICENSE, MUST HOLD AN ASSOCIATE  OF SCIENCE IN NURSING, ATTENDED A HEMODIALYSIS TRAINING PROGRAM, 12 MONTHS HEMODIALYSIS EXPERIENCE OR RELATED FIELD, ENGLISH SKILLS-PROFICIENT IN SPOKEN, WRITTEN AND COMPREHENSION, CERTIFICATION IN BASIC CARDIOPULMONARY RESUSCITATION, IN-SERVICE TRAINING W/BAXTER PHOENIX MACHINE, EXPERIENCE WITH AMERIWATER BICARBONATE DISTRIBUTION SYSTEM</t>
  </si>
  <si>
    <t>C-500-21098-210264</t>
  </si>
  <si>
    <t>PERFECT TRAVEL GROUP CORPORATION</t>
  </si>
  <si>
    <t>PERFECT TRAVEL</t>
  </si>
  <si>
    <t>MIDDLE RD IN GUALO RAI</t>
  </si>
  <si>
    <t>PMB 305 BOX 10003</t>
  </si>
  <si>
    <t>YAO</t>
  </si>
  <si>
    <t>CHUNFEN</t>
  </si>
  <si>
    <t>perfecttravel8888@gmail.com</t>
  </si>
  <si>
    <t>P-500-20307-894206</t>
  </si>
  <si>
    <t>24 MONTHS EXPERIENCE IN TOUR GUIDING, ABLE TO COMMUNICATE IN ENGLISH AND CHINESE AND WORK FLEXIBLE TIME.</t>
  </si>
  <si>
    <t>C-500-21127-294979</t>
  </si>
  <si>
    <t>P-500-21095-196238</t>
  </si>
  <si>
    <t>CIVIL ENGINEER</t>
  </si>
  <si>
    <t>Must have at least an Associate Degree in Civil Engineering; With at least 24 months of relevant work experience in civil engineering works; and Must be familiar with all aspects of civil engineering works.</t>
  </si>
  <si>
    <t>C-500-21154-367992</t>
  </si>
  <si>
    <t>A&amp;C Import/Export</t>
  </si>
  <si>
    <t>Sinapalu 1 P.O. Box 1359</t>
  </si>
  <si>
    <t xml:space="preserve">ALUBIA </t>
  </si>
  <si>
    <t>P-500-21076-152359</t>
  </si>
  <si>
    <t>Farm Workers</t>
  </si>
  <si>
    <t>Must have knowledge to use tractor and truck for loading  of goods. Candidate may be required  to work under the sun or raining if necessary.</t>
  </si>
  <si>
    <t>Sinapalo  Village P.O. Box 1359</t>
  </si>
  <si>
    <t>CNMI taxes anf Fica taxes</t>
  </si>
  <si>
    <t>f</t>
  </si>
  <si>
    <t>A &amp; C Import/Export</t>
  </si>
  <si>
    <t>C-500-21165-393936</t>
  </si>
  <si>
    <t>ASIA PACIFIC CORPORATION</t>
  </si>
  <si>
    <t>1+1 TOUR SERVICE</t>
  </si>
  <si>
    <t>PO BOX 505213</t>
  </si>
  <si>
    <t>PRESIDENT/MANAGER</t>
  </si>
  <si>
    <t>edickwan@yahoo.com</t>
  </si>
  <si>
    <t>P-500-21111-245866</t>
  </si>
  <si>
    <t>REQUIRED TO TAKE TOUR GUIDE EXAMINATION IF WORK AT CNMI.</t>
  </si>
  <si>
    <t>5474 Ellegh Ave, Oleai</t>
  </si>
  <si>
    <t>C-500-21177-428260</t>
  </si>
  <si>
    <t>MARY'S BEAUTY SALON II</t>
  </si>
  <si>
    <t>PMB 388 BOX 10000</t>
  </si>
  <si>
    <t>mmcorpsaipan0316@gmail.com</t>
  </si>
  <si>
    <t>P-500-21107-233958</t>
  </si>
  <si>
    <t xml:space="preserve">NONE
</t>
  </si>
  <si>
    <t>C-500-21157-372870</t>
  </si>
  <si>
    <t>C-500-21155-368536</t>
  </si>
  <si>
    <t>JHER MARIANAS CREATIVE LLC</t>
  </si>
  <si>
    <t>JHER MANPOWER  SERVICES</t>
  </si>
  <si>
    <t>Unit#106 Pangelinan Building, Fafa Pi Chalan LauLau</t>
  </si>
  <si>
    <t>Biado</t>
  </si>
  <si>
    <t>Ana Cristy</t>
  </si>
  <si>
    <t>Sanchez</t>
  </si>
  <si>
    <t>CBCS</t>
  </si>
  <si>
    <t>San Vicente Village, Dan Dan</t>
  </si>
  <si>
    <t>jhercreative@gmail.com</t>
  </si>
  <si>
    <t>P-500-21109-235074</t>
  </si>
  <si>
    <t>Must be High School Graduate and 3 months of exprience. Knowledge of principles and processes for providing customer and personal services. This includes customer  needs assessment, meeting quality standards for services, and evaluation of customer satisfaction.Adequate experience in rendering commercial cleaning services to customers, clients, or organizations Sound knowledge of janitorial activities and customer service practices Well-developed physical fitness which enables a commercial cleaner to move, walk, bend, pull, push, and lift heavy items, and to carry out other exercises effectively. Good time management and self-management and organizational skills which enable the cleaner to maintain his or her composure and carry out his or her cleaning and maintenance duty on time most especially in the management discipline.</t>
  </si>
  <si>
    <t>Unit#106 Pangelinan Building, Fafa Pi, Chalan LauLau</t>
  </si>
  <si>
    <t>Chalan LauLau Middle Road</t>
  </si>
  <si>
    <t>C-500-21158-373263</t>
  </si>
  <si>
    <t>C-500-21182-439430</t>
  </si>
  <si>
    <t>C-500-21189-449713</t>
  </si>
  <si>
    <t>Canaan Realty, LLC</t>
  </si>
  <si>
    <t>P-500-21158-373018</t>
  </si>
  <si>
    <t>C-500-21163-392518</t>
  </si>
  <si>
    <t>P-500-21128-298065</t>
  </si>
  <si>
    <t>KNOWLEDGE OF DESIGN TECHNIQUES, TOOLS, AND PRINCIPLES INVOLVED IN THE PRODUCTION OF PRECISION TECHNICAL PLANS, BLUEPRINTS, DRAWINGS, AND MODELS.</t>
  </si>
  <si>
    <t>C-500-21186-444421</t>
  </si>
  <si>
    <t>C-500-21178-428431</t>
  </si>
  <si>
    <t xml:space="preserve">American Xiong's Corporation </t>
  </si>
  <si>
    <t>PMB-288, PO Box 10002</t>
  </si>
  <si>
    <t>Xiong</t>
  </si>
  <si>
    <t>Hui</t>
  </si>
  <si>
    <t>simonxiong8@hotmail.com</t>
  </si>
  <si>
    <t>P-500-21147-348954</t>
  </si>
  <si>
    <t xml:space="preserve">Sales Assistant </t>
  </si>
  <si>
    <t>6 months work experience required as sales assistant.</t>
  </si>
  <si>
    <t>AS Lito</t>
  </si>
  <si>
    <t>C-500-21194-457961</t>
  </si>
  <si>
    <t>P-500-21136-317067</t>
  </si>
  <si>
    <t>C-500-21201-471513</t>
  </si>
  <si>
    <t>P-500-21141-332442</t>
  </si>
  <si>
    <t xml:space="preserve">Significant work experience in management and hospitality industry. Knowledge of food and beverage service. Knowledge in management and organization skills. Ability to use restaurant management software. Ability to work in a fast-paced environment. </t>
  </si>
  <si>
    <t>C-500-21204-479535</t>
  </si>
  <si>
    <t>DRIVING, FLUENT SPEAKING THAILAND LANGUAGE, WITH GOOD AND MORAL CHARACTER, WITH POLICE CLEARANCE, HEALTH CERTIFICATE</t>
  </si>
  <si>
    <t>C-500-21193-455505</t>
  </si>
  <si>
    <t>P-500-21136-317070</t>
  </si>
  <si>
    <t>C-500-21163-392548</t>
  </si>
  <si>
    <t>C-500-21174-420275</t>
  </si>
  <si>
    <t>HERMAN B. CABRERA AND ASSOCIATES</t>
  </si>
  <si>
    <t>P-500-21082-165956</t>
  </si>
  <si>
    <t>C-500-21182-439300</t>
  </si>
  <si>
    <t>TOHA SUPERMARKET</t>
  </si>
  <si>
    <t>GUIHUI</t>
  </si>
  <si>
    <t>P-500-21101-214575</t>
  </si>
  <si>
    <t>Knowledgeable Bookkeeping software, Database software; ReliaSoft Prism, Microsoft Office, Handheld computer device software, Microsoft Windows, Microsoft Excel. And all other job
related.</t>
  </si>
  <si>
    <t>MIR MAHABOBUR</t>
  </si>
  <si>
    <t>Applicable Federal and CNMI taxes. Housing is optional at the amount of one hundred dollars ($100) per month for housing costs. Medical insurance also optional.</t>
  </si>
  <si>
    <t>C-500-21200-468785</t>
  </si>
  <si>
    <t>C-500-21207-484512</t>
  </si>
  <si>
    <t>C-500-21201-474007</t>
  </si>
  <si>
    <t>P-500-21174-420254</t>
  </si>
  <si>
    <t>FOOD SERVICE SPECIALIST</t>
  </si>
  <si>
    <t>AT LEAST 1 YEAR EXPERIENCE AS A COOK. CANDIDATE MUST BE ABLE TO COOK ASIAN CUISINE ESPECIALLY CHINESE INTERNATIONAL CUISINE AND AMERICAN CUISINE. PREFERABLY ABLE TO COMMUNICATE IN ENGLISH AND CHINESE. TEAM WORKER, ABLE TO COOK HEALTHY FOOD FOR  100-200 OR MORE PATRONS. WILL ADHERE THE RULES AND REGULATIONS AS WELL AS POLICIES OF THE COMPANY.</t>
  </si>
  <si>
    <t>FICA, WITHHOLDING TAX, and all local and federal taxes required.</t>
  </si>
  <si>
    <t>C-500-21175-422978</t>
  </si>
  <si>
    <t>EUGENE LOUIS CORPORATION</t>
  </si>
  <si>
    <t>MBP SUSUPE VILLAGE</t>
  </si>
  <si>
    <t>P.O. BOX 503360 CK</t>
  </si>
  <si>
    <t>PAK</t>
  </si>
  <si>
    <t>LOIDA</t>
  </si>
  <si>
    <t>FUENTEBELLA</t>
  </si>
  <si>
    <t>eugenelouiscorporation@gmail.com</t>
  </si>
  <si>
    <t>P-500-21100-214253</t>
  </si>
  <si>
    <t>BOOKKEEPER-ACCOUNTANT</t>
  </si>
  <si>
    <t>EXPERIENCE IN ACCOUNTING SERVICES, BOOKKEEPING, PAYROLL, BASIC TAX PREPARATION AND BANK RECONCILIATION. EXTENSIVE KNOWLEDGE OF PEACH TREE ACCOUNTING SOFTWARE AND QUICK BOOKS ACCOUNTING SOFTWARE, WORD PERFECT, EXCEL AND OUTLOOK SOFTWARE MANDATORY.</t>
  </si>
  <si>
    <t>MARIANAS BUSINESS PLAZA, SUITE 304, 3RD FLOOR</t>
  </si>
  <si>
    <t>Pak</t>
  </si>
  <si>
    <t>Loida</t>
  </si>
  <si>
    <t>EugeneLouis Corporation</t>
  </si>
  <si>
    <t>C-500-21180-431254</t>
  </si>
  <si>
    <t>C-500-21174-420233</t>
  </si>
  <si>
    <t>Mercantile Capital Corporation</t>
  </si>
  <si>
    <t>LJ's I</t>
  </si>
  <si>
    <t>Chalan Pale Arnold Road, Gualo Rai</t>
  </si>
  <si>
    <t>PO Box 505440</t>
  </si>
  <si>
    <t>168chua@gmail.com</t>
  </si>
  <si>
    <t>P-500-21138-321108</t>
  </si>
  <si>
    <t>Must be able to read and calculate to be able to ensure accurate labelling of retail packs for accuracy and to conform to USDA and consumer protection regulations.  Must be able to safely handle bulk meat and produce cases.</t>
  </si>
  <si>
    <t>CNMI wage withholding and Federal Employment and Social Security Withholding</t>
  </si>
  <si>
    <t>C-500-21195-460586</t>
  </si>
  <si>
    <t>HOLY ANGEL CHILDCARE AND LEARNING CENTER</t>
  </si>
  <si>
    <t>P-500-21142-336048</t>
  </si>
  <si>
    <t xml:space="preserve">Must have no prior felonies or misdemeanors in the CNMI or any place of origin relating to children and minors and be punctual in arriving for shift time. Staff hired at the center, are required to comply with cnmi dcca-cclp requirements and documentations including the mandatory 40 hours of Annual training and participate in CNMI QRJS standard.
</t>
  </si>
  <si>
    <t xml:space="preserve">Texas Road, Chalan Kanoa (Across CK Headstart) </t>
  </si>
  <si>
    <t>SCOTTBUILDERS CONSTRUCTION, INC.</t>
  </si>
  <si>
    <t>Manpower Services/Cleaning &amp; Maintenance Services/General Construc</t>
  </si>
  <si>
    <t>RM 209 Sunset Glow Bldg., San Jose Village Beach Road</t>
  </si>
  <si>
    <t>P-500-21142-336041</t>
  </si>
  <si>
    <t>36 MONTHS EXPERIENCE AS A MANAGER. KNOWLEDGEABLE IN MAKING PROPOSALS WITH ACCURATE PAPER RATES AND OTHER THINGS NEEDED. MUST HAVE
RELIABLE TRANSPORTATION. MUST BE ABLE TO WORK FLEXIBLE DAYS AND FLEXIBLE HOURS SCHEDULE INCLUDING NIGHTS, WEEKENDS, AND HOLIDAYS. MUST HAVE
UNDERSTANDING AND KNOWLEDGE OF SAFETY MUST BE WILLING TO TAKE DRUG TEST UPON HIRING - FINAL INTERVIEW WILL INCLUDE A SKILL TEST REVIEW
FINANCIAL STATEMENTS, SALES OR ACTIVITY REPORTS, OR OTHER PERFORMANCE DATA TO MEASURE PRODUCTIVITY OR GOAL ACHIEVEMENT OR TO IDENTIFY
AREAS NEEDING COST REDUCTION OR PROGRAM IMPROVEMENT, DIRECT AND COORDINATE ACTIVITIES OF BUSINESSES OR DEPARTMENTS CONCERNED WITH THE
SALES, KNOWLEDGE IN DESIGN, ADOBE ILLUSTRATOR &amp; OTHER FILE-RELATED, DIRECT ADMINISTRATIVE ACTIVITIES DIRECTLY RELATED TO PROVIDING SERVICES.
PREPARE STAFF WORK SCHEDULES AND ASSIGN SPECIFIC DUTIES. MONITOR SUPPLIERS TO ENSURE THAT THEY EFFICIENTLY AND EFFECTIVELY PROVIDE NEEDED
GOODS OR SERVICES WITHIN BUDGETARY LIMITS</t>
  </si>
  <si>
    <t>SUNSET GLOW BLDG. SAN JOSE VILLAGE</t>
  </si>
  <si>
    <t>C-500-20189-698757</t>
  </si>
  <si>
    <t>Knowledge of materials, methods, and the tools involved in the construction or repair of houses, buildings, or other structures such as highways and roads.
Knowledge of machines and tools, including their designs, uses, repair, and maintenance.
Knowledge of arithmetic, algebra, geometry, calculus, statistics, and their applications.
Knowledge of design techniques, tools, and principles involved in production of precision technical plans, blueprints, drawings, and models.
Knowledge of the structure and content of the English language including the meaning and spelling of words, rules of composition, and grammar.
Knowledge of relevant equipment, policies, procedures, and strategies to promote effective local, state, or national security operations for the protection of people, data, property, and institutions.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and prediction of physical principles, laws, their interrelationships, and applications to understanding fluid, material, and atmospheric dynamics, and mechanical, electrical, atomic and sub- atomic structures and processes.
Knowledge of principles and methods for curriculum and training design, teaching and instruction for individuals and groups, and the measurement of training effects.
Knowledge of transmission, broadcasting, switching, control, and operation of telecommunications system</t>
  </si>
  <si>
    <t>C-500-20198-717847</t>
  </si>
  <si>
    <t>TANGI</t>
  </si>
  <si>
    <t>HONOFRE</t>
  </si>
  <si>
    <t>P-500-20080-422154</t>
  </si>
  <si>
    <t>C-500-20196-714619</t>
  </si>
  <si>
    <t>PO Box 506645</t>
  </si>
  <si>
    <t>P-500-20152-614303</t>
  </si>
  <si>
    <t>Receive and disburse money in establishments other than financial institutions. May use electronic scanners, cash registers, or related equipment. May process credit or debit card transactions and validate checks.</t>
  </si>
  <si>
    <t>C-500-20269-845141</t>
  </si>
  <si>
    <t>P-500-20196-712380</t>
  </si>
  <si>
    <t xml:space="preserve">Prior experience in food and beverage service and food preparation positions.
Thorough experience with hot and cold food preparation.
Good working knowledge of accepted sanitation standards and health codes.
Ability to use slicers, mixers, grinders, food processors, etc.
</t>
  </si>
  <si>
    <t>1254 SONSONG VILLAGE, SONG SONG</t>
  </si>
  <si>
    <t>C-500-20308-896060</t>
  </si>
  <si>
    <t>P-500-20276-855285</t>
  </si>
  <si>
    <t>HOUSEKEEPING ATTENDANT
COMMERCIAL CLEANER
OPERATIONAL SERVICE WORKER, These may both apply to US worker and foreign worker.</t>
  </si>
  <si>
    <t>http:www///marianaslabor.net</t>
  </si>
  <si>
    <t>C-500-20209-735786</t>
  </si>
  <si>
    <t>High School with 12 months OF EXPERIENCE IN MEDICAL BILLING &amp; CODING. MUST BE CERTIFIED BILLERS &amp; CODERS, KNOWLEDGEABLE IN COMPUTER SYSTEM AND BASIC ACCOUNTING.</t>
  </si>
  <si>
    <t>C-500-20206-733468</t>
  </si>
  <si>
    <t>CDA BUILDING, OLEAI BEACH, SAN JOSE VILLAGE</t>
  </si>
  <si>
    <t>MANGER / OWNER</t>
  </si>
  <si>
    <t>CDA BUILDING, OLEAI BEACH ROAD, SAN JOSE VILLAGE</t>
  </si>
  <si>
    <t>P-500-20155-621702</t>
  </si>
  <si>
    <t>BICYCLE REPAIR TECHNICIAN</t>
  </si>
  <si>
    <t>12 months of previous work-related skill, knowledge, or experience is needed. 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Repairing machines or systems using needed tools. Determining causes of operating errors and deciding what to do about it. Able to describe and explain merchandise such as bike components, accessories, safety operation and care of the bike and merchandise to customer. Able to estimate cost of repair or alteration of merchandise. Must be reliable, honest and able to provide and exemplary technical service. Able to answer service questions with honesty, compassion, patience and friendliness.</t>
  </si>
  <si>
    <t>C-500-20204-728404</t>
  </si>
  <si>
    <t>JAG (CNMI) CORPORATION, INC.</t>
  </si>
  <si>
    <t>CLEANING SERVICES</t>
  </si>
  <si>
    <t>P.O. BOX 505426</t>
  </si>
  <si>
    <t>P-500-20162-640961</t>
  </si>
  <si>
    <t>Tinaktak Drive, Koblerville Saipan</t>
  </si>
  <si>
    <t>Payroll local tax and federal tax</t>
  </si>
  <si>
    <t>C-500-20230-773354</t>
  </si>
  <si>
    <t>CHOI CORPORATION</t>
  </si>
  <si>
    <t>KOREA HARDWARE</t>
  </si>
  <si>
    <t>CHONG SIK</t>
  </si>
  <si>
    <t>koreahardware@yahoo.com</t>
  </si>
  <si>
    <t>P-500-20198-717683</t>
  </si>
  <si>
    <t>BOOKKEEPING, ACCOUNTING, AND AUDITING CERKS</t>
  </si>
  <si>
    <t>TWENTY FOUR (24) MONTHS EXPERIENCE IN HARDWARE STORE AND SHOULD BE ABLE TO COMMUNICATE WITH THE VENDORS AND CLIENTS FOR TRANSACTIONS AND PURCHASES.</t>
  </si>
  <si>
    <t>C-500-20238-785650</t>
  </si>
  <si>
    <t>P-500-20200-722784</t>
  </si>
  <si>
    <t>REQUIRES HIGH SCHOOL/GED OR EQUIVALENT.  SOME PREVIOUS WORK-RELATED SKILL, KNOWLEDGE, OR EXPERIENCE IS NEEDED. EMPLOYEES IN THESE OCCUPATIONS NEED 12 MONTHS OF WORK EXPERIENCE.  MUST BE ABLE TO WORK FLEXIBLE HOURS AND DAYS.</t>
  </si>
  <si>
    <t>JP Center</t>
  </si>
  <si>
    <t>C-500-20231-775717</t>
  </si>
  <si>
    <t>P-500-20114-510927</t>
  </si>
  <si>
    <t>WORK-RELATED SKILLS, KNOWLEDGE, OR EXPERIENCE IS REQUIRED AS WELL AS ACTIVE LISTENING, COORDINATION, CRITICAL THINKING, MANAGEMENT OF PERSONNEL RESOURCES, MONITORING, TIME MANAGEMENT, SOCIAL PERCEPTIVENESS, COMPLEX PROBLEM SOLVING, AND JUDGEMENT AND DECISION MAKING.</t>
  </si>
  <si>
    <t>C-500-20300-887955</t>
  </si>
  <si>
    <t>P-500-20174-670990</t>
  </si>
  <si>
    <t>AT LEAST 1 YEAR OF BUILDING MAINTENANCE EXPERIENCE ABILIT
Y TO WORK EVENINGS AND WEEKENDS AS ASSIGNED
WILLINGNESS TO INSPECT AND EVALUATE ALL MECHANICAL ASPECTS OF THE BUILDING
MUST HAVE THE ABILITY TO CLIMB HEIGHTS, LIF
T UP TO 60 LBS. AND CLIMB ONTO LADDERS</t>
  </si>
  <si>
    <t>Judgeway St. Chinatown, Garapan</t>
  </si>
  <si>
    <t>C-500-20218-751956</t>
  </si>
  <si>
    <t>C-500-20302-889984</t>
  </si>
  <si>
    <t>LDE CORPORATION</t>
  </si>
  <si>
    <t>LLE ENTERPRISES</t>
  </si>
  <si>
    <t>P.O BOX 504943</t>
  </si>
  <si>
    <t>EUSEBIO</t>
  </si>
  <si>
    <t>LOPE</t>
  </si>
  <si>
    <t>DOMINGO</t>
  </si>
  <si>
    <t>ldecorporation@yahoo.com</t>
  </si>
  <si>
    <t>P-500-20269-845128</t>
  </si>
  <si>
    <t>Heating, Airconditioning, and Refrigeration Mechanics and In</t>
  </si>
  <si>
    <t>the airconditioning technician should be able to work in places where they are exposed to dust, fumes, noise, toxic materials and high voltage equipment. They may also have to work in adverse weather and maybe requires to lift heavy objects, bend, stoop, kneel and stand for long stretches of lime. They should know the principles of air-conditioning unit repair and maintenance, including controls, safety practices, and procedures and tools used. They should be able to read and interpret building regulations and codes implement by city, state and federal government agencies pertaining to installing air-conditioning units.</t>
  </si>
  <si>
    <t>Koblerville Avenue Road</t>
  </si>
  <si>
    <t>C-500-20230-771285</t>
  </si>
  <si>
    <t>C-500-20232-775836</t>
  </si>
  <si>
    <t>Outdoor Power Equipment and Other Small Engine Mechanics</t>
  </si>
  <si>
    <t>P-500-20114-510843</t>
  </si>
  <si>
    <t>WORK-RELATED SKILLS, KNOWLEDGE, OR EXPERIENCE REQUIRED AS WELL AS REPAIRING, EQUIPMENT MAINTENANCE, OPERATION MONITORING, TROUBLESHOOTING, CRITICAL THINKING, OPERATION AND CONTROL, QUALITY CONTROL ANALYSIS, EQUIPMENT SELECTION, COMPLEX PROBLEM SOLVING, AND ACTIVE LISTENING SKILLS.</t>
  </si>
  <si>
    <t>C-500-20238-785522</t>
  </si>
  <si>
    <t>P-500-20126-541275</t>
  </si>
  <si>
    <t xml:space="preserve">WORK SCHEDULES AS FOLLOWS:
10:00 AM TO  1:00 PM,
5:00 PM TO 9:00 PM, 7 HOURS A DAY.
MONDAY THROUGH SATURDAY,  42 HOURS PER WEEK. </t>
  </si>
  <si>
    <t>per week exceed 40 hours, Overtimes rate $7.92 x 1.5=$11.88 per hour</t>
  </si>
  <si>
    <t>C-500-20252-808584</t>
  </si>
  <si>
    <t>P-500-20118-518961</t>
  </si>
  <si>
    <t>CUSTOMER SALES REPRESENTATIVE</t>
  </si>
  <si>
    <t>C-500-20219-754297</t>
  </si>
  <si>
    <t>3 HIres Printing Design</t>
  </si>
  <si>
    <t>P-500-20186-695354</t>
  </si>
  <si>
    <t>Printing Press Operator</t>
  </si>
  <si>
    <t>Good knowledge of color combination. Exhibit good knowledge of Quality Management System.  Have knowledge of molding problems. Smart and with good communication skills.</t>
  </si>
  <si>
    <t>C-500-20267-840473</t>
  </si>
  <si>
    <t>C-500-20308-896088</t>
  </si>
  <si>
    <t>C-500-20307-894233</t>
  </si>
  <si>
    <t>Joeten Motor Company, Inc</t>
  </si>
  <si>
    <t>P-500-20274-850721</t>
  </si>
  <si>
    <t>Previous work related experience as a parts receiving clerk.
High school diploma/GED required.
Must have basic computer skills (must be knowledgeable in Microsoft word and Microsoft excel).
Must be flexible with duties, work schedule and be able to work independently.
Must have basic automotive knowledge.
Must be able to lift 30-50 lbs.
Must be able to communicate in a professional manner (over the phone, email and in person).
Applicants must pass skilled test during application process.  (Total Passing Score of 89%) 
The skill testing and comprehension exam are required equally of both US and Foreign workers.
Must be able to work during weekends and holidays when needed.</t>
  </si>
  <si>
    <t>C-500-20316-909161</t>
  </si>
  <si>
    <t>SAIPA N</t>
  </si>
  <si>
    <t>P-500-20268-843025</t>
  </si>
  <si>
    <t>BOOKKEEPING AND ACCOUNTING CLERK</t>
  </si>
  <si>
    <t>12 MONTHS EXPERIENCE IN BOOKKEEPING AND ACCOUNTING JOB, ABLE TO KEEP PAYROLL RECORDS, PREPARE AND KEEP ACCOUNT RECEIVABLE/PAYABLE RECORDS.  ABLE TO KEEP RECORD ON COLLECTION AND  DISBURSEMENT ON DAILY, WEEKLY, MONTHLY, AND ANNUALLY BASIS.  A HIGH SCHOOL GRADUATE.</t>
  </si>
  <si>
    <t>C-500-20242-795005</t>
  </si>
  <si>
    <t>C-500-20232-775809</t>
  </si>
  <si>
    <t>P-500-20190-702373</t>
  </si>
  <si>
    <t>WELDER</t>
  </si>
  <si>
    <t>C-500-20233-778342</t>
  </si>
  <si>
    <t>SM Enterprises, LLC</t>
  </si>
  <si>
    <t>PO Box 503053</t>
  </si>
  <si>
    <t>Malin</t>
  </si>
  <si>
    <t>Scott</t>
  </si>
  <si>
    <t>Member / Manager</t>
  </si>
  <si>
    <t>smellcsaipan@gmail.com</t>
  </si>
  <si>
    <t>P-500-20161-636564</t>
  </si>
  <si>
    <t>Heavy Equipment Driver/Operator</t>
  </si>
  <si>
    <t>Chalan Pale Arnold Road, Chalan Laulau</t>
  </si>
  <si>
    <t xml:space="preserve">CNMI Tax &amp; FICA Tax </t>
  </si>
  <si>
    <t>Christopher Scott</t>
  </si>
  <si>
    <t>C-500-20238-785682</t>
  </si>
  <si>
    <t>Aduana International Freight Forwarding Services Inc.</t>
  </si>
  <si>
    <t>P.O Box 500513</t>
  </si>
  <si>
    <t>Unit 7, Midway Motors Compound San Jose</t>
  </si>
  <si>
    <t>Marfil</t>
  </si>
  <si>
    <t>Antonette</t>
  </si>
  <si>
    <t>aduanaguam@teleguam.net</t>
  </si>
  <si>
    <t>P-500-20199-720339</t>
  </si>
  <si>
    <t>Shipping, Receiving and Traffic Clerks</t>
  </si>
  <si>
    <t>Should be familiar with computers and have a basic math skills.
Should be organized and able to work well under pressure.
Should be able to understand and adhere to oral or written instructions.
May apply physical activities that require considerable use of your arms and legs and moving your whole body.</t>
  </si>
  <si>
    <t>Unit 7 Midway Motors Compound San Jose</t>
  </si>
  <si>
    <t>C-500-20233-778188</t>
  </si>
  <si>
    <t>SALTY SAIPAN CORPORATION</t>
  </si>
  <si>
    <t>Cooks, Private Household</t>
  </si>
  <si>
    <t>P-500-20183-688527</t>
  </si>
  <si>
    <t>C-500-20239-787790</t>
  </si>
  <si>
    <t>DENNIS YOSHIMOTO</t>
  </si>
  <si>
    <t>DMY Realty and Management</t>
  </si>
  <si>
    <t>P.O. BOX 502621</t>
  </si>
  <si>
    <t>Yoshimoto</t>
  </si>
  <si>
    <t>Dennis</t>
  </si>
  <si>
    <t>Mitsuaki</t>
  </si>
  <si>
    <t>dmyoshimoto@gmail.com</t>
  </si>
  <si>
    <t>P-500-20204-728310</t>
  </si>
  <si>
    <t>Well versed in carpentry, electrical, plumbing, welding and maintenance of mechanical and electrical equipment. Must have the ability to maintain and repair airconditioning system. Knowledgeable in repairing and installing windows &amp; doors. Must be able to repair and install roofing. Ability to mix and apply paints on walls &amp; roofing.</t>
  </si>
  <si>
    <t>CM7 Paradise Lane</t>
  </si>
  <si>
    <t>hiremarianas.com</t>
  </si>
  <si>
    <t>C-500-20343-941011</t>
  </si>
  <si>
    <t>P-500-20294-882702</t>
  </si>
  <si>
    <t>MUST HAVE KNOWLEDGE IN COMPUTER AND CALCULATOR.</t>
  </si>
  <si>
    <t>C-500-20359-979481</t>
  </si>
  <si>
    <t>P.O.Box 505213</t>
  </si>
  <si>
    <t>P-500-20264-834899</t>
  </si>
  <si>
    <t>AT LEAST 12 MONTHS RELATED WORK EXPERIENCE, AND REQUIRED TO TAKE TOUR GUIDE CERTIFICATION,  IF WORK AT CNMI.</t>
  </si>
  <si>
    <t>C-500-20350-959305</t>
  </si>
  <si>
    <t>CONSTRUCTION,BUILDING MAINTENANCE,EQUIPMENT RENTAL,LANDSCAPING</t>
  </si>
  <si>
    <t>P-500-20328-923320</t>
  </si>
  <si>
    <t>CEMENT MASON &amp; CONCRETE FINISHER</t>
  </si>
  <si>
    <t>MUST KNOW HOW TO USE OF  POWER AND HAND TOOLS  USE FOR MASONRY.</t>
  </si>
  <si>
    <t>Only CNMI Ch2 Withholding &amp; FICA/Medicare Taxes will be deducted from workers paycheck</t>
  </si>
  <si>
    <t>C-500-20308-895919</t>
  </si>
  <si>
    <t>C-500-20363-980099</t>
  </si>
  <si>
    <t>C-500-20316-907487</t>
  </si>
  <si>
    <t>ASSITANT GENERAL MANAGER</t>
  </si>
  <si>
    <t>P-500-20268-843022</t>
  </si>
  <si>
    <t>12 MONTHS EXPERIENCE IN TOUR GUIDING JOB, ABLE TO COMMUNICATE WITH TOURIST AND AGENTS, ABLE TO WORK FLEXIBLE TIME.</t>
  </si>
  <si>
    <t>Guao Rai Village</t>
  </si>
  <si>
    <t>C-500-20347-955564</t>
  </si>
  <si>
    <t>P-500-20280-859291</t>
  </si>
  <si>
    <t xml:space="preserve">Knowledge of MS Word, MS Excel and ability to learn and use DDMS software. Knowledge of mathematical principles and skill in their use to include basic budget management.  Skills in organizational &amp; time management.  Skills in written and verbal communication.  Ability to pay attention to detail, to maintain a calm and methodical working style and to multitask under pressure.  Ability to learn and use ERP (Enterprise Resource Planning) and data entry systems.  Ability to perform moderate to heavy lifting.  Ability to use a computer and type with proficiency.  Ability and willingness to work weekends, holidays &amp; overtime.
</t>
  </si>
  <si>
    <t>C-500-21032-044875</t>
  </si>
  <si>
    <t>C-500-20308-897567</t>
  </si>
  <si>
    <t>C-500-20342-939555</t>
  </si>
  <si>
    <t>P-500-20309-897778</t>
  </si>
  <si>
    <t>MEDICAL EQUIPMENT REPAIRER  TRAINING CERTIFICATE OR EQUIVALENT EXPERIENCE</t>
  </si>
  <si>
    <t>C-500-20323-916989</t>
  </si>
  <si>
    <t>EXPERIENCE IN LIBRARY CUSTOMER SERVICE ROLE.
BASIC COMPUTER LITERACY.
ATTENTION TO DETAIL AND GOOD PROBLEM SOLVING ABILITY.
BE RELIABLE, HONEST, DEPENDABLE AND TEAM WORKER.
BE IN THE SAME FAITH AS THE ORGANIZATION TO CARRY ON THE VISION MISSION OF THE ORGANIZATION.</t>
  </si>
  <si>
    <t>FICA, and other TAXES required by the law to the employee.</t>
  </si>
  <si>
    <t>C-500-20336-933645</t>
  </si>
  <si>
    <t>UNITED EQUIPMENT RENTAL COMPANY CORP.</t>
  </si>
  <si>
    <t>P-500-20286-875665</t>
  </si>
  <si>
    <t>Operation and Control  Controlling operations of equipment or related to this skill.
Operation Monitoring  Watching gauges, dials, or other indicators to make sure a machine is working properly.
Critical Thinking  Using logic and reasoning to identify the strengths and weaknesses of alternative solutions, conclusions or approaches to problems.
Active Listening  Giving full attention to what other people are saying, taking time to understand the points being made, asking questions as appropriate, and not interrupting at inappropriate times.
Monitoring  Monitoring/Assessing performance of yourself, other individuals, or organizations to make improvements or take corrective action</t>
  </si>
  <si>
    <t xml:space="preserve">saipan </t>
  </si>
  <si>
    <t>C-500-21027-035671</t>
  </si>
  <si>
    <t>State and Federal Taxes</t>
  </si>
  <si>
    <t>C-500-21036-057509</t>
  </si>
  <si>
    <t>C-500-21030-044310</t>
  </si>
  <si>
    <t>CNMI AND FICA TAX</t>
  </si>
  <si>
    <t>C-500-21012-007046</t>
  </si>
  <si>
    <t>P-500-20336-931647</t>
  </si>
  <si>
    <t>Knowledgeable in the operation of different kinds of printing equipment/presses: Must be able to perform routine maintenance on equipment and minor troubleshoot; With ability to communicate in English, both verbal and written; With ability to cope with deadline pressure; Trained In handling chemicals; With ability to interact with others, organizing, planning and prioritizing work.</t>
  </si>
  <si>
    <t>C-500-21097-203143</t>
  </si>
  <si>
    <t>P-500-21038-060970</t>
  </si>
  <si>
    <t>Network Support Specialist</t>
  </si>
  <si>
    <t>Education: Associate's Degree in Computer Science, Information Engineering or other Computer Technology related areas
Work Experience: 48 months of previous work-related experience
Special Requirements: Sound experience in local and wide area networks management and administration including system configuration, setup, troubleshooting, planning, designing, implementation, and user support. Must have knowledge in MS Exchange Email Server. Using logic and reasoning to identify the strengths and weaknesses of alternative solutions, conclusions or approaches to problems. Determining causes of operating errors and deciding what to do about it. Knowledge of circuit boards, processors, chips, electronic equipment, and computer hardware and software, including applications and programming. Knowledge of transmission, broadcasting, switching, control, and operation of telecommunications systems. Knowledge of the practical application of engineering science and technology. This includes applying principles, techniques, procedures, and equipment to the design and production of various goods and services. Previous work-related skill and knowledge is required for this occupation.</t>
  </si>
  <si>
    <t>C-500-21015-015578</t>
  </si>
  <si>
    <t>P-500-20328-923365</t>
  </si>
  <si>
    <t xml:space="preserve">Coordination  Adjusting actions in relation to others' actions.
Critical Thinking  Using logic and reasoning to identify the strengths and weaknesses of alternative solutions, conclusions or approaches to problems.
Operation and Control  Controlling operations of equipment or systems.
Active Listening  Giving full attention to what other people are saying, taking time to understand the points being made, asking questions as appropriate, and not interrupting at inappropriate times.
Operation Monitoring  Watching gauges, dials, or other indicators to make sure a machine is working properly.
Reading Comprehension  Understanding written sentences and paragraphs in work related documents.
Speaking  Talking to others to convey information effectively.
Monitoring  Monitoring/Assessing performance of yourself, other individuals, or organizations to make improvements or take corrective action.
Judgment and Decision Making  Considering the relative costs and benefits of potential actions to choose the most appropriate one.
Time Management  Managing one's own time and the time of others.
Complex Problem Solving  Identifying complex problems and reviewing related information to develop and evaluate options and implement solutions.
Social Perceptiveness  Being aware of others' reactions and understanding why they react as they do.
Writing  Communicating effectively in writing as appropriate for the needs of the audience.
Equipment Maintenance  Performing routine maintenance on equipment and determining when and what kind of maintenance is needed.
Service Orientation  Actively looking for ways to help people.
Troubleshooting  Determining causes of operating errors and deciding what to do about it.
Active Learning  Understanding the implications of new information for both current and future problem-solving and decision-making.
Instructing  Teaching others how to do something.
Repairing  Repairing machines or systems using the needed tools.
Equipment Selection  Determining the kind of tools and equipment needed to do a job.
Learning Strategies  Selecting and using training/instructional methods and procedures appropriate for the situation when learning or teaching new things.
</t>
  </si>
  <si>
    <t>C-500-21021-024606</t>
  </si>
  <si>
    <t>P-500-20328-923367</t>
  </si>
  <si>
    <t xml:space="preserve">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
Monitoring  Monitoring/Assessing performance of yourself, other individuals, or organizations to make improvements or take corrective action.
Operation and Control  Controlling operations of equipment or systems.
Operation Monitoring  Watching gauges, dials, or other indicators to make sure a machine is working properly.
Active Learning  Understanding the implications of new information for both current and future problem-solving and decision-making.
Complex Problem Solving  Identifying complex problems and reviewing related information to develop and evaluate options and implement solutions.
Coordination  Adjusting actions in relation to others' actions.
Installation  Installing equipment, machines, wiring, or programs to meet specifications.
Judgment and Decision Making  Considering the relative costs and benefits of potential actions to choose the most appropriate one.
Quality Control Analysis  Conducting tests and inspections of products, services, or processes to evaluate quality or performance.
Reading Comprehension  Understanding written sentences and paragraphs in work related documents.
Speaking  Talking to others to convey information effectively.
Time Management  Managing one's own time and the time of others.
Active Listening  Giving full attention to what other people are saying, taking time to understand the points being made, asking questions as appropriate, and not interrupting at inappropriate times.
Social Perceptiveness  Being aware of others' reactions and understanding why they react as they do.
Writing  Communicating effectively in writing as appropriate for the needs of the audience.
Systems Analysis  Determining how a system should work and how changes in conditions, operations, and the environment will affect outcomes.
Learning Strategies  Selecting and using training/instructional methods and procedures appropriate for the situation when learning or teaching new things.
Service Orientation  Actively looking for ways to help people.
Systems Evaluation  Identifying measures or indicators of system performance and the actions needed to improve or correct performance, relative to the goals of the system.
Mathematics  Using mathematics to solve problems.
Instructing  Teaching others how to do something.
Management of Material Resources  Obtaining and seeing to the appropriate use of equipment, facilities, and materials needed to do certain work.
Management of Personnel Resources  Motivating, developing, and directing people as they work, identifying the best people for the job.
Operations Analysis  Analyzing needs and product requirements to create a design.
Persuasion  Persuading others to change their minds or behavior.
Technology Design  Generating or adapting equipment and technology to serve user needs.
Management of Financial Resources  Determining how money will be spent to get the work done, and accounting for these expenditures.
Negotiation  Bringing others together and trying to reconcile differences.
Science  Using scientific rules and methods to solve problems.
</t>
  </si>
  <si>
    <t>C-500-21061-111166</t>
  </si>
  <si>
    <t>C-500-21084-173167</t>
  </si>
  <si>
    <t>HIGH SCHOOL GRADUATE,12 MONTHS EXPERIENCE. ABLE TO WORK FLEXIBLE TIME.</t>
  </si>
  <si>
    <t>C-500-21097-203086</t>
  </si>
  <si>
    <t>P-500-21038-060943</t>
  </si>
  <si>
    <t>Computer Technician</t>
  </si>
  <si>
    <t>Education: High School Graduate/GED
Work Experience: 24 months of previous work-related experience
Special Requirements: Require training in vocational schools or related on-the-job experience. Sound experience in electronics and communication systems with emphasis on the repair of computer equipment and installation of telephone cables/systems. Must be knowledgeable in different software applications and in hardware troubleshooting. Must be able to work flexible hours. Identifying complex problems and reviewing related information to develop and evaluate options and implement solutions. Determining how a system should work and how changes in conditions, operations, and the environment will affect outcomes. Knowledge of circuit boards, processors, chips, electronic equipment, and computer hardware and software, including applications and programming. Knowledge of transmission, broadcasting, switching, control, and operation of telecommunications systems. Previous work-related skill and knowledge is required for this occupation.</t>
  </si>
  <si>
    <t>C-500-21108-234907</t>
  </si>
  <si>
    <t>ZYS CORPORATION</t>
  </si>
  <si>
    <t>BLUE SAIPAN GARDEN &amp; OASIS BOUTIQUE HOUSE</t>
  </si>
  <si>
    <t>Chalan monsignor Guerrero Rd San Jose</t>
  </si>
  <si>
    <t>Chichirica Ave,Dama Di Noche St,Garapan</t>
  </si>
  <si>
    <t>SHENGHUA</t>
  </si>
  <si>
    <t>zyscorpsp@gmail.com</t>
  </si>
  <si>
    <t>P-500-21074-145321</t>
  </si>
  <si>
    <t>Air-conditioner technician</t>
  </si>
  <si>
    <t>12 months working experience as an air-conditioner.</t>
  </si>
  <si>
    <t>C-500-21096-199093</t>
  </si>
  <si>
    <t>P-500-21067-126835</t>
  </si>
  <si>
    <t>C-500-21093-195432</t>
  </si>
  <si>
    <t>JUNKET OPERATIONS</t>
  </si>
  <si>
    <t>P-500-20356-971692</t>
  </si>
  <si>
    <t xml:space="preserve">EMPLOYMENT CERTIFICATION WITH  AT LEAST 36  MONTHS WORK EXPERIENCE AS AN ACCOUNTANT SHALL BE APPLIED EQUALLY TO BOTH APPLICANTS, US WORKERS, AND CW-1 WORKERS THEREIN . </t>
  </si>
  <si>
    <t xml:space="preserve">CHALAN KIYA DRIVE, CHALAN KIYA VILLAGE </t>
  </si>
  <si>
    <t>1.5% in excess of 40 hours a week</t>
  </si>
  <si>
    <t>C-500-21052-090919</t>
  </si>
  <si>
    <t>RGB Group, LLC</t>
  </si>
  <si>
    <t>RJ Pizza</t>
  </si>
  <si>
    <t>PO Box 503881</t>
  </si>
  <si>
    <t>Chichirica St. Garapan</t>
  </si>
  <si>
    <t xml:space="preserve">Bautista </t>
  </si>
  <si>
    <t>Romeo</t>
  </si>
  <si>
    <t>P-500-20315-905855</t>
  </si>
  <si>
    <t xml:space="preserve">3 months experience as a cook in the restaurant industry. Able to read and follow standardized recipes. Strong knowledge of proper food handling procedures. Able to work as part of a team in a busy kitchen atmosphere.   </t>
  </si>
  <si>
    <t xml:space="preserve">WITHHODING TAX AND FICA </t>
  </si>
  <si>
    <t>C-500-21089-186084</t>
  </si>
  <si>
    <t>WAY MAKER CORPORATION</t>
  </si>
  <si>
    <t>P.O. BOX 7328 SVRB</t>
  </si>
  <si>
    <t>PO Box 7328 SVRB</t>
  </si>
  <si>
    <t>P-500-21058-107436</t>
  </si>
  <si>
    <t>KANNAT TABLA</t>
  </si>
  <si>
    <t>C-500-21097-203452</t>
  </si>
  <si>
    <t>P-500-21018-018409</t>
  </si>
  <si>
    <t>DRAFTSMAN</t>
  </si>
  <si>
    <t>C-500-21099-211173</t>
  </si>
  <si>
    <t>A high school diploma is required. Familiar with construction materials with at least 12 months working experience in a medium to large-sized hardware or related field. Knowledge of listening, speaking and writing English and skills of second language such as Chinese, Filipino is preferable. Can stand high working pressure and work even on weekend or holiday. Knowledge of principles and processes for providing customer and business services. Knowledge of operating the forklift, vehicle or other equipment to load and unload the material. Other skills such as active listening, coordination and time management.</t>
  </si>
  <si>
    <t>C-500-21103-218362</t>
  </si>
  <si>
    <t>W &amp; Z CORPORATION</t>
  </si>
  <si>
    <t>MIDEA ELECTRIC</t>
  </si>
  <si>
    <t>MIDEA ELECTRIC, TUN SEGUNDO ST, CHALAN KANOA</t>
  </si>
  <si>
    <t>P.O. BOX 501666</t>
  </si>
  <si>
    <t>RUDOLFO</t>
  </si>
  <si>
    <t>haoairconditioning@gmail.com</t>
  </si>
  <si>
    <t>P-500-20314-904164</t>
  </si>
  <si>
    <t>AIR CONDITIONING MECHANICS</t>
  </si>
  <si>
    <t>With at least 12 months of relevant work experience as a Technician.</t>
  </si>
  <si>
    <t>C-500-21148-352315</t>
  </si>
  <si>
    <t>P-500-21112-247851</t>
  </si>
  <si>
    <t>FOOD PREPARATION AND SERVING WORKERS</t>
  </si>
  <si>
    <t>At least High School graduate. With at least 3 months on the job training and 3 months work experience. Can handle complaints and accepts suggestions. Can work well with others. Can assess the value and quality of food to serve or give to the customers. Ability to speak well to convey information effectively. Dependable and responsible on the job, including punctuality and attendance. Must be able to work on shift. Stress tolerance, by being to deal calmly and effectively stressful situations. 
Applicants either US citizen or CW-1 worker must provide training certificate/employment certificate.</t>
  </si>
  <si>
    <t>C-500-21091-189330</t>
  </si>
  <si>
    <t>Marianas Geotech Services, LLC</t>
  </si>
  <si>
    <t>PO Box 501585</t>
  </si>
  <si>
    <t>Chalan Monsignor Guerrero Road, Dan Dan</t>
  </si>
  <si>
    <t>Ripple</t>
  </si>
  <si>
    <t>James William</t>
  </si>
  <si>
    <t>Chalan Monsignor Guerrero Road</t>
  </si>
  <si>
    <t>jripple@marianasgeotech.com</t>
  </si>
  <si>
    <t>Mok</t>
  </si>
  <si>
    <t>Samuel</t>
  </si>
  <si>
    <t>Insoo</t>
  </si>
  <si>
    <t>PMB 1031 PO Box 10000</t>
  </si>
  <si>
    <t>TSL Plaza, Garapan</t>
  </si>
  <si>
    <t>samuelmokattorney@gmail.com</t>
  </si>
  <si>
    <t>MOK LAW, LLC</t>
  </si>
  <si>
    <t>Commonwealth Supreme Court</t>
  </si>
  <si>
    <t>Soil and Plant Scientists</t>
  </si>
  <si>
    <t>P-500-21061-111141</t>
  </si>
  <si>
    <t xml:space="preserve">Soil Scientist </t>
  </si>
  <si>
    <t xml:space="preserve">Knowledge of performing laboratory and field sampling and testing of soils, aggregates, concrete and asphaltic mixtures. DEQ Soil Percolation Tester certificate.  American Concrete Institute certifications. </t>
  </si>
  <si>
    <t xml:space="preserve">Chalan Monsignor Guerrero Road, Dandan </t>
  </si>
  <si>
    <t>admin@marianasgeotech.com</t>
  </si>
  <si>
    <t>www.marianasgeotech.com</t>
  </si>
  <si>
    <t>C-500-21153-361351</t>
  </si>
  <si>
    <t>Must have at least 24 months to 36 months of work experience. Chinese speaking preferred. The ability to listen to and understand information and ideas presented through spoken words and sentences. The ability to read and understand information and ideas presented in writing. The ability to communicate information and ideas in speaking so others will understand. The ability to identify and understand the speech of another person. The ability to communicate information and ideas in writing so others will understand.</t>
  </si>
  <si>
    <t>C-500-21117-260342</t>
  </si>
  <si>
    <t>C-500-21117-260421</t>
  </si>
  <si>
    <t>P-500-21055-097539</t>
  </si>
  <si>
    <t>PREVIOUS WORK RELATED SKILL OR EXPERIENCE IS REQUIRED FOR THIS OCCUPATION. ONE YEAR EXPERIENCE.</t>
  </si>
  <si>
    <t>C-500-21132-309315</t>
  </si>
  <si>
    <t>P-500-21099-210771</t>
  </si>
  <si>
    <t>Specializes Filipino Cuisine.</t>
  </si>
  <si>
    <t>C-500-21102-215055</t>
  </si>
  <si>
    <t>P-500-21067-126917</t>
  </si>
  <si>
    <t>DRIVER SALES WORKER</t>
  </si>
  <si>
    <t xml:space="preserve">Knowledge of principles and processes for providing customer and personal services.
A valid CNMI driver's license will be required to both U.S workers and foreign workers to perform this job.
</t>
  </si>
  <si>
    <t>C-500-21156-372149</t>
  </si>
  <si>
    <t>C-500-21103-218522</t>
  </si>
  <si>
    <t>Joes Bar-The Steakhouse Capital</t>
  </si>
  <si>
    <t>P-500-21002-991381</t>
  </si>
  <si>
    <t>Knowledge and skills on service orientation, critical thinking, coordination, active listening, oral expression and comprehension.  Establishing and maintaining interpersonal relationships.  Knowledge of principles and processes for providing customers and personal services.</t>
  </si>
  <si>
    <t>C-500-21108-234893</t>
  </si>
  <si>
    <t>PREFERABLY WITH VALID DRIVING LICENSE AS HEAVY EQUIPMENT OPERATOR. WILLING TO WORK AS EARLY AS 5:00 O'CLOCK  IN THE MORNING.</t>
  </si>
  <si>
    <t>C-500-21130-301581</t>
  </si>
  <si>
    <t>MICRO CELL CORPORATION</t>
  </si>
  <si>
    <t>COMPUTER ELECTRONICS OUTLET</t>
  </si>
  <si>
    <t>HONGDAN</t>
  </si>
  <si>
    <t>microcellcorporation@gmail.com</t>
  </si>
  <si>
    <t>P-500-21075-148662</t>
  </si>
  <si>
    <t>C-500-21118-264269</t>
  </si>
  <si>
    <t>C-500-21112-247796</t>
  </si>
  <si>
    <t>P-500-21074-148319</t>
  </si>
  <si>
    <t>Proven previous maintenance and repair work experience.  Skilled in the use of hand or power tools.  Able to check blueprints, repair manuals or parts catalogues  as necessary.  Must know how to use common tools such as hammers, hoists, saws, drills and wrenches.  Experience with precision measuring instruments or electronic testing devices.  Must have experience in performing routine maintenance and has eye for details.</t>
  </si>
  <si>
    <t>C-500-21135-316645</t>
  </si>
  <si>
    <t>KYUNAM</t>
  </si>
  <si>
    <t>C-500-21128-298077</t>
  </si>
  <si>
    <t>P-500-20282-873037</t>
  </si>
  <si>
    <t>KNOWLEDGE OF GENERALLY ACCEPTED ACCOUNTING PRINCIPLE AND CAN PREPARE TAXES SUCH AS FEDERAL AND LOCAL TAX AND INDIVIDUAL AND CORPORATE
TAX.</t>
  </si>
  <si>
    <t>C-500-21100-214300</t>
  </si>
  <si>
    <t>KNOWLEDGE OF TECHNIQUES AND EQUIPMENT FOR FOOD CONSUMPTION, INCLUDING STORAGE AND HANDLING TECHNIQUES. KNOWLEDGE OF PRINCIPLES AND PROCESSES FOR PROVIDING CUSTOMER SERVICE. THIS INCLUDES CUSTOMER NEEDS ASSESSMENT, MEETING QUALITY STANDARDS FOR SERVICES, AND
EVALUATION OF CUSTOMER SATISFACTION. KNOWLEDGE OF RAW MATERIALS, PRODUCTION PROCESSES, QUALITY CONTROL, COSTS, AND OTHER TECHNIQUES FOR MAXIMIZING THE EFFECTIVE MANUFACTURE AND DISTRIBUTION OF GOODS. GIVING FULL ATTENTION TO THE INSTRUCTION, TAKING TIME TO UNDERSTAND THE POINTS
BEING MADE, ASKING QUESTIONS AS APPROPRIATE, AND NOT INTERRUPTING AT INAPPROPRIATE TIMES. USING LOGIC AND REASONING TO IDENTIFY THE STRENGTHS AND WEAKNESSES OF ALTERNATIVE SOLUTIONS, CONCLUSIONS OR APPROACHES TO PROBLEMS. CAN WORK FLEXIBLE HOURS.</t>
  </si>
  <si>
    <t>C-500-21126-291466</t>
  </si>
  <si>
    <t xml:space="preserve">Displaying a good-natured, cooperative attitude.
Can handle complaints and accepts suggestions. Can work well with others. 
Can assess the value and quality of food to serve or give to the customers.
</t>
  </si>
  <si>
    <t>C-500-21127-294804</t>
  </si>
  <si>
    <t>Mandated CNMI and Federal Payroll Taxes</t>
  </si>
  <si>
    <t>C-500-21137-317213</t>
  </si>
  <si>
    <t>C-500-21130-299413</t>
  </si>
  <si>
    <t>MEIMEI MARKET</t>
  </si>
  <si>
    <t>ISA DRIVE ROAD, SAN VICENTE VILLAGE</t>
  </si>
  <si>
    <t>ISA DRIVE ROAD,SAN VICENTE VILLAGE</t>
  </si>
  <si>
    <t>P-500-21101-214597</t>
  </si>
  <si>
    <t>WORK SCHEDULES AS FOLLOWS:
8:00 AM TO 12:00 PM, 2:00 PM TO 5:00 PM.
7 HOURS A DAY, MONDAY THROUGH FRIDAY 35 HOURS PER WEEK.</t>
  </si>
  <si>
    <t>C-500-21125-287674</t>
  </si>
  <si>
    <t>MIN WAN INTERNATIONAL INVESTMENT CORPORATION</t>
  </si>
  <si>
    <t>HAN NAM SUPERMARKET/TENDA SUPERMARKET</t>
  </si>
  <si>
    <t>KOBLERVILLE ROAD, KOBLERVILLE VILLAGE</t>
  </si>
  <si>
    <t xml:space="preserve">HERMAN </t>
  </si>
  <si>
    <t>MINWANCORP2010@GMAIL.COM</t>
  </si>
  <si>
    <t>P-500-21095-195810</t>
  </si>
  <si>
    <t>work schedules as follows:
9:00 AM TO 5:00 PM, 7 HOURS A DAY,
AN HOUR FOR LUNCH BREAK.
MONDAY THROUGH FRIDAY 35 HOURS PER WEEK.</t>
  </si>
  <si>
    <t>Biwekly Salary $15.24 x70 hours=$1,066.80 (FLSA Exempt)</t>
  </si>
  <si>
    <t>C-500-21106-230057</t>
  </si>
  <si>
    <t>Construction,Eqpt Rental,Bldg Maintenance,Landscaping,Garbage Coll</t>
  </si>
  <si>
    <t>P-500-21075-148719</t>
  </si>
  <si>
    <t>MUST HAVE KNOWLEDGE HOW TO USE POWER AND HAND TOOLS. FLEXIBLE AND HARDWORKING</t>
  </si>
  <si>
    <t>Only CNMI Withholding  Ch2 and Federal (Fica/Medicare) Tax</t>
  </si>
  <si>
    <t>C-500-21145-340813</t>
  </si>
  <si>
    <t>Kopa Di Oru Street</t>
  </si>
  <si>
    <t>P-500-21090-186359</t>
  </si>
  <si>
    <t>This position requires special skills and experience in teaching Zumba and/or Modern Dance.  Requires Zumba Certification or Equivalent.
Other Required Skills:
*Good Communication Skills
*Good Customer Service Skills
*Be able to function effectively in a fast-paced environment
*operate phone and standard office equipment
*Basic record-keeping skills</t>
  </si>
  <si>
    <t>Kopa Di Oru Street, Garapan</t>
  </si>
  <si>
    <t>Applicable local &amp; payroll taxes.  Health Insurance premium if applicable</t>
  </si>
  <si>
    <t>C-500-21105-226041</t>
  </si>
  <si>
    <t>P-500-21039-061104</t>
  </si>
  <si>
    <t xml:space="preserve">Education: High School Graduate/GED
Work Experience: 12 months of previous work-related experience
Special Requirements: Must be able to operate kitchen equipment. Must be able to work nights, weekends, and holidays as needed. Position requires lots of standing, walking, bending, stretching, and other physical dexterity. Must be able to lift and carry at least 20 pounds. Must be able to work in a warm environment with full-size kitchen equipment. Must obtain a valid food handler's certificate. Previous work-related skill and knowledge is required for this occupation.
</t>
  </si>
  <si>
    <t>C-500-21166-397479</t>
  </si>
  <si>
    <t>P-500-21162-388974</t>
  </si>
  <si>
    <t>Must possess Employment Certificate as a Food Preparation Worker for at least 12 months working experiences.
Note: This pre-requisites apply to both CW1 Workers and U.S. Workers Applicants.</t>
  </si>
  <si>
    <t>In excess of 40 hours per week the rate will be Overtime Time Rate (Basic rate x 1.5)</t>
  </si>
  <si>
    <t>C-500-21104-224713</t>
  </si>
  <si>
    <t>C-500-21096-199449</t>
  </si>
  <si>
    <t>P-500-20363-980270</t>
  </si>
  <si>
    <t>Housekeeping Cleaners</t>
  </si>
  <si>
    <t>Must have 3 months experience and must be high school graduate. Detailed oriented. Team player and flexible in hours.</t>
  </si>
  <si>
    <t>Housing will be provided to all employees with a cost of $80.00 per month (with roommate) or $130.00 per month (no roommate). However, benefit is optional.</t>
  </si>
  <si>
    <t>C-500-21145-340879</t>
  </si>
  <si>
    <t>P-500-21096-199156</t>
  </si>
  <si>
    <t>Must have a High School diploma or equivalent. No more than 24 months of work experience as building maintenance. Must be able to work evenings, weekends and holidays. Must be able to lift up to 50lbs regularly. Safely climb ladders while carrying up to 40lbs. Able to stand, walk, sit, climb or balance, stoop, crawl kneel work at height up to 100 feet. Work under extreme weather condition s. Solid understand of technical aspects of plumbing, carpentry, electrical systems. Official apprenticeship preferred.</t>
  </si>
  <si>
    <t>C-500-21100-214276</t>
  </si>
  <si>
    <t>C-500-21126-291454</t>
  </si>
  <si>
    <t>P-500-21083-169901</t>
  </si>
  <si>
    <t>Automotive Service Technicians &amp; Mechanics</t>
  </si>
  <si>
    <t xml:space="preserve">Ability to work efficiently  to ensure positive team performance of service department.
Ability to read and comprehend instructions and information.
</t>
  </si>
  <si>
    <t>C-500-21182-439224</t>
  </si>
  <si>
    <t>C-500-21109-235143</t>
  </si>
  <si>
    <t>WITHOLDING TAXES, MED AND SS FICA TAX</t>
  </si>
  <si>
    <t>C-500-21096-199413</t>
  </si>
  <si>
    <t>P-500-21048-081194</t>
  </si>
  <si>
    <t>Bachelor's degree in Accounting or related field. 
Strong analytical, communication, and computer skills. 
Understanding of mathematics and accounting and financial processes. 
Must have good communication skills and be able to pass an Accountant skill test (Total Passing Score of 89%) during application process. 
The skill testing and comprehension exam are required equally of both US and Foreign workers.
Attention to detail.</t>
  </si>
  <si>
    <t>C-500-21118-264496</t>
  </si>
  <si>
    <t>INDUSTRIAL PARK, LOWER BASE</t>
  </si>
  <si>
    <t>P-500-21085-176217</t>
  </si>
  <si>
    <t>HELPERS-PRODUCTION WORKERS</t>
  </si>
  <si>
    <t>Must be able to lift a minimum of 50 lbs. to shoulder level. Must be willing to work on a flexible schedule. Must be able to understand, speak and write in the English language.</t>
  </si>
  <si>
    <t>C-500-21210-490187</t>
  </si>
  <si>
    <t>P-500-21137-318573</t>
  </si>
  <si>
    <t>C-500-21179-428807</t>
  </si>
  <si>
    <t xml:space="preserve">	Basic accounting knowledge
	Understanding accounting best practices
	Knowledge of data entry skills
	High attention to detail
	Proficiency in Microsoft Excel
	Produce work with a high level of accuracy
	Professionalism and organization skills
	Knowledge of QuickBooks, Peachtree, Fresh books, or other applications.</t>
  </si>
  <si>
    <t>C-500-21174-420271</t>
  </si>
  <si>
    <t>TSL PLAZA 2ND FLOOR, GARAPAN</t>
  </si>
  <si>
    <t>PO BOX 504699</t>
  </si>
  <si>
    <t>P-500-21144-336838</t>
  </si>
  <si>
    <t>DENTAL LABORATORY TECHNICIAN</t>
  </si>
  <si>
    <t>U.S. and foreign workers must have certification from a dental technician college</t>
  </si>
  <si>
    <t>C-500-21180-431054</t>
  </si>
  <si>
    <t>LDK APARTMENT RENTAL</t>
  </si>
  <si>
    <t>GRPESTATE01@GMAIL.COM</t>
  </si>
  <si>
    <t>P-500-21088-179849</t>
  </si>
  <si>
    <t>Knowledge of principles and processes for providing customer and personal services. This includes customer needs
assessment, meeting quality standards for services, and evaluation of customer satisfaction. The ability to
exert maximum muscle force to lift, push, pull, or carry heavy objects.</t>
  </si>
  <si>
    <t>C-500-21127-296931</t>
  </si>
  <si>
    <t>R.O.G.L. CORPORATION</t>
  </si>
  <si>
    <t>P.O. BOX 7526 SVRB, PUMPKIN ST.</t>
  </si>
  <si>
    <t>roglcorporation@yahoo.com</t>
  </si>
  <si>
    <t>P-500-21024-030002</t>
  </si>
  <si>
    <t>Must have working experience as Cabinet maker and bench carpenter. Must be able to make designs and make accurate measurements. Know how to use hand tools and power tools. Know how to read blueprint and building plans for accurate layout. Know how to make designs of cabinets</t>
  </si>
  <si>
    <t>roglcorporaiton@yahoo.com</t>
  </si>
  <si>
    <t>C-500-21127-294521</t>
  </si>
  <si>
    <t>C-500-21131-302089</t>
  </si>
  <si>
    <t>ANDY CHUL CORPORATION</t>
  </si>
  <si>
    <t>JENNIFER DANCE ACADEMY</t>
  </si>
  <si>
    <t>andychulcorporation@yahoo.com</t>
  </si>
  <si>
    <t>Choreographers</t>
  </si>
  <si>
    <t>P-500-21078-161657</t>
  </si>
  <si>
    <t>DANCE INSTRUCTRESS</t>
  </si>
  <si>
    <t>EUNTEACK</t>
  </si>
  <si>
    <t>C-500-21109-235138</t>
  </si>
  <si>
    <t>P-500-21072-144953</t>
  </si>
  <si>
    <t xml:space="preserve">Garapan Village </t>
  </si>
  <si>
    <t>C-500-21097-202933</t>
  </si>
  <si>
    <t>P-500-21014-012786</t>
  </si>
  <si>
    <t>MAINTENANCE - ELECTRICAL WORKERS</t>
  </si>
  <si>
    <t>C-500-21109-238800</t>
  </si>
  <si>
    <t xml:space="preserve">Agingan Lane, San Antonio </t>
  </si>
  <si>
    <t>P-500-21025-030247</t>
  </si>
  <si>
    <t xml:space="preserve">KITCHEN HELPER </t>
  </si>
  <si>
    <t xml:space="preserve">Must be able to attend an early morning shift, flexible work hours and can lift at least 50lbs. 
Experience in an industrial kitchen is a plus. </t>
  </si>
  <si>
    <t xml:space="preserve">NONE </t>
  </si>
  <si>
    <t>C-500-21117-260455</t>
  </si>
  <si>
    <t>MANGO CITY GARAPAN MIDDLE ROAD</t>
  </si>
  <si>
    <t>104 GARAPAN MIDDLE ROAD</t>
  </si>
  <si>
    <t>P-500-21082-166391</t>
  </si>
  <si>
    <t xml:space="preserve">HIGH SCHOOL DIPLOMA. Retail sales experience.
A professional appearance.
Maintain a positive attitude and focus on customer satisfaction in a fast-paced environment.
The ability to read, write, and perform basic math.6 Months requirement.
</t>
  </si>
  <si>
    <t>C-500-21109-234932</t>
  </si>
  <si>
    <t>C-500-21119-268708</t>
  </si>
  <si>
    <t>670-322-6130/9848/9455</t>
  </si>
  <si>
    <t>C-500-21125-287294</t>
  </si>
  <si>
    <t>Lot 010 D25 Beach Rd</t>
  </si>
  <si>
    <t>P-500-21097-202859</t>
  </si>
  <si>
    <t>Marine Diesel Technician</t>
  </si>
  <si>
    <t>Specialized training in the repair, rebuilding, servicing and maintenance of marine diesel engines, transmissions, generators, pumps and other marine equipment.
24 months or more experience working on Caterpillar 3208 marine diesel engines, Cummins and John Deere marine diesel generators and MTU 12 cylinder diesel engines.
All applicants, CW1 and US workers, are required to participate in our company's mandatory random drug testing program.</t>
  </si>
  <si>
    <t>Lot 010 D25 Beach Rd, ( on board company boats)</t>
  </si>
  <si>
    <t>C-500-21146-344117</t>
  </si>
  <si>
    <t>C-500-21152-357330</t>
  </si>
  <si>
    <t>PHILIPPINE GOODS CONSTRUCTION  BEACH ROAD SAN JOSE</t>
  </si>
  <si>
    <t>C-500-21183-441379</t>
  </si>
  <si>
    <t>CHINESE BIBLE CHURCH INTERNATIONAL INC.</t>
  </si>
  <si>
    <t>P-500-21088-179824</t>
  </si>
  <si>
    <t>ELEMENTARY TEACHER</t>
  </si>
  <si>
    <t xml:space="preserve"> The candidate must possess a bachelor's degree preferably in education or related field. Must have at least 24 months experience teaching preferably in a Christian school. Must also be a computer literate, honest, reliable, dependable, team worker, can work with less or without supervision, can work under pressure, dedicated to his/her profession, works with compassion especially towards children, with a teachable spirit, and willing to abide by the rules and regulations of the company. He/she must be of the same faith to carry out the mission and vision of the petitioner.  </t>
  </si>
  <si>
    <t>FICA, withholding tax required by CNMI and US government</t>
  </si>
  <si>
    <t>C-500-21155-368265</t>
  </si>
  <si>
    <t>C-500-21176-425898</t>
  </si>
  <si>
    <t>P-500-21064-122305</t>
  </si>
  <si>
    <t>ASSISTANT SOILS/MATERIALS TECHNICIAN</t>
  </si>
  <si>
    <t xml:space="preserve">High school diploma (may be foreign equivalent) and 24 months of experience as an Assistant Soils/Materials Technician.  Verification of qualifications required. </t>
  </si>
  <si>
    <t>C-500-21161-384947</t>
  </si>
  <si>
    <t>P-500-21132-306298</t>
  </si>
  <si>
    <t>C-500-21180-431317</t>
  </si>
  <si>
    <t>MUST BE AT LEAST HIGH SCHOOL GRADUATE; WITH A LEAST 12 MONTHS OF RELEVANT WORK EXPERIENCE; PROFICIENT IN: MICROSOFT OFFICE, EXCEL SPREADSHEETS, ADOBE ACROBAT, POWERPOINT; KNOWLEDGE OF OTHER APPLICATIONS SUCH AS ASANA (USED IN
TRACKING DOWN TO DO LIST AND GROUP PROJECTS), EVERNOTE, AND DROPBOX (USED IN REACHING FILES AND SHARING WITH TEAM MEMBERS) IS A PLUS.
MUST HAVE THE FOLLOWING SPECIAL SKILLS: CLERICAL KNOWLEDGE OF ADMINISTRATIVE AND CLERICAL PROCEDURES AND SYSTEMS SUCH AS WORD PROCESSING, MANAGING FILES AND RECORDS, STENOGRAPHY AND TRANSCRIPTION, DESIGNING FORMS, AND OTHER OFFICE PROCEDURES AND TERMINOLOGY.
ENGLISH LANGUAGE: WITH KNOWLEDGE OF THE STRUCTURE AND CONTENT OF THE ENGLISH
LANGUAGE INCLUDING THE MEANING AND SPELLING OF WORDS, RULES OF COMPOSITION AND GRAMMAR AS THIS JOB INVOLVES PREPARATION OF REPORTS FOR USE OF HIGHER MANAGEMENT AND EXECUTIVES.
CUSTOMER AND PERSONAL SERVICE: WITH KNOWLEDGE OF PRINCIPLES AND PROCESSES FOR PROVIDING CUSTOMER
AND PERSONAL SERVICES. THIS INCLUDES CUSTOMER NEEDS ASSESSMENT, MEETING QUALITY STANDARDS FOR SERVICES AND EVALUATION OF CUSTOMER
SATISFACTION.
ADMINISTRATION AND MANAGEMENT: WITH KNOWLEDGE OF BUSINESS AND MANAGEMENT PRINCIPLES INVOLVED IN
STRATEGIC PLANNING, RESOURCE ALLOCATION, HUMAN RESOURCES MODELING, LEADERSHIP TECHNIQUE, PRODUCTION METHODS, AND COORDINATION OF PEOPLE
AND RESOURCES.
ALL OF THE-LISTED QUALIFICATIONS AND SPECIAL SKILLS REQUIREMENTS WILL BE APPLIED EQUALLY TO BOTH U.S. AND NON-U.S. WORKERS APPLICANTS</t>
  </si>
  <si>
    <t>C-500-21174-420139</t>
  </si>
  <si>
    <t>P-500-21138-320955</t>
  </si>
  <si>
    <t xml:space="preserve">Demonstrate ability to safely operate cutting tools, welding tools, cleaning tools, and knowledge of safe practices.   Must have hands on experience in assembling band saws and cutters in order to perform the work. </t>
  </si>
  <si>
    <t>Chalan Pale Arnold Road, Garapan</t>
  </si>
  <si>
    <t>CNMI wage withholding taxes and Federal employment and social security deductions</t>
  </si>
  <si>
    <t>C-500-21189-450103</t>
  </si>
  <si>
    <t>Saipan Dive Academy Inc.</t>
  </si>
  <si>
    <t>PMB 315 Box 10001</t>
  </si>
  <si>
    <t>saipandiveacademy2008@gmail.com</t>
  </si>
  <si>
    <t>P-500-21159-377105</t>
  </si>
  <si>
    <t xml:space="preserve">Must have a valid Professional Association of Diving Instructors (PADI) License or related Scuba Diving License, and must submit Police Clearance and Drug test certification upon employment. With good communication skills and customer service. Saipan Dive Academy Inc. provides equal employment opportunities to all employees and applicants for employment. </t>
  </si>
  <si>
    <t>None, except CNMI and Federal Taxes required by law.</t>
  </si>
  <si>
    <t>C-500-21182-439404</t>
  </si>
  <si>
    <t>C-500-21151-356561</t>
  </si>
  <si>
    <t>TRENDS BEAUTY SALON, BBQ HOUSE,PROPERTY RENTAL,RETAIL STORE</t>
  </si>
  <si>
    <t>P-500-21120-272986</t>
  </si>
  <si>
    <t>C-500-21157-372866</t>
  </si>
  <si>
    <t>C-500-21153-361165</t>
  </si>
  <si>
    <t>P-500-21096-202368</t>
  </si>
  <si>
    <t>Work in a real estate company for at least continuous 12 months</t>
  </si>
  <si>
    <t>C-500-21157-372767</t>
  </si>
  <si>
    <t>C-500-21158-373038</t>
  </si>
  <si>
    <t>B &amp; L CORPORATION</t>
  </si>
  <si>
    <t>BL MACHINE SHOP</t>
  </si>
  <si>
    <t>PMB 11 P.O. BOX 10001</t>
  </si>
  <si>
    <t>BAIS</t>
  </si>
  <si>
    <t>LEILA</t>
  </si>
  <si>
    <t>blmachineshop@yahoo.com</t>
  </si>
  <si>
    <t>Grinding, Lapping, Polishing, and Buffing Machine Tool Setters, Operators, and Tenders, Metal and Plastic</t>
  </si>
  <si>
    <t>P-500-21034-050894</t>
  </si>
  <si>
    <t>GRINDING MACHINE OPERATOR</t>
  </si>
  <si>
    <t>Knowledgeable in Setting Up and Operating Industrial Machine , Can operate Crankshaft Grinding  Machine.</t>
  </si>
  <si>
    <t>Walumwo St. Chalan Lau Lau</t>
  </si>
  <si>
    <t>FICA TAXES / FEDERAL &amp; STATE TAXES</t>
  </si>
  <si>
    <t>C-500-21189-449781</t>
  </si>
  <si>
    <t>P-500-21158-373096</t>
  </si>
  <si>
    <t>Kitchen Steward</t>
  </si>
  <si>
    <t>Food Handler Certificate required.</t>
  </si>
  <si>
    <t xml:space="preserve">Aqua Resort Club, Saipan </t>
  </si>
  <si>
    <t>Appropriate deductions as required by Federal and Local Laws</t>
  </si>
  <si>
    <t>C-500-21193-455359</t>
  </si>
  <si>
    <t>TINIAN SHIPPING SERVICES LLC</t>
  </si>
  <si>
    <t>P O BOX 505736</t>
  </si>
  <si>
    <t>JOAQUIN</t>
  </si>
  <si>
    <t>jcmanglona@gmail.com</t>
  </si>
  <si>
    <t>P-500-21160-381325</t>
  </si>
  <si>
    <t>LOWER BASE DRIVE, LOWER BASE VILLAGE</t>
  </si>
  <si>
    <t>LOT#193 E 01</t>
  </si>
  <si>
    <t>C-500-21159-376888</t>
  </si>
  <si>
    <t>DANDAN AUTO SHOP</t>
  </si>
  <si>
    <t>LOT 1691 TANDUKI DRIVE DANDAN VILLAGE</t>
  </si>
  <si>
    <t>P-500-21097-206285</t>
  </si>
  <si>
    <t>AUTOMOTIVE SERVICE TECHNICIANS &amp; MECHANICS</t>
  </si>
  <si>
    <t>Employment certificates as Auto Service Technicians and mechanics. Employment Certificate as Auto Service Technician and mechanic will be equally applied to both U.S. workers &amp; CW-1 workers.</t>
  </si>
  <si>
    <t>C-500-21177-428253</t>
  </si>
  <si>
    <t>JD INCORPORATED</t>
  </si>
  <si>
    <t>TWINKLE KIDS LAND</t>
  </si>
  <si>
    <t>PMB 974 BOX 10001</t>
  </si>
  <si>
    <t>CUI</t>
  </si>
  <si>
    <t>JIE</t>
  </si>
  <si>
    <t>jdincsaipan21@gmail.com</t>
  </si>
  <si>
    <t>P-500-21140-329064</t>
  </si>
  <si>
    <t>AMUSEMENT AND RECREATION ATTENDANT</t>
  </si>
  <si>
    <t>SUITE 103 &amp; 104 MAC BUILDING</t>
  </si>
  <si>
    <t>MIDDLE ROAD, CHALAN KIYA</t>
  </si>
  <si>
    <t>C-500-21202-474293</t>
  </si>
  <si>
    <t>Middle School Teachers, Except Special and Career/Technical Education</t>
  </si>
  <si>
    <t>P-500-21173-417190</t>
  </si>
  <si>
    <t xml:space="preserve">Middle  School Teacher--Math </t>
  </si>
  <si>
    <t>Teaching certificate in math</t>
  </si>
  <si>
    <t xml:space="preserve">  Kulales PI</t>
  </si>
  <si>
    <t>Free Lodging. Year End Bonus subject to company policy.</t>
  </si>
  <si>
    <t>ACSSAIPAN@GMAIL.COM</t>
  </si>
  <si>
    <t>C-500-21207-482611</t>
  </si>
  <si>
    <t>Global Sourcing LLC</t>
  </si>
  <si>
    <t>P-500-21104-222916</t>
  </si>
  <si>
    <t>C-500-21204-479619</t>
  </si>
  <si>
    <t>n/A</t>
  </si>
  <si>
    <t xml:space="preserve">OPERATIONS MANAGER </t>
  </si>
  <si>
    <t>928 N Marine Corps Drive Suite 101</t>
  </si>
  <si>
    <t>Tamuning</t>
  </si>
  <si>
    <t>P-500-21158-373299</t>
  </si>
  <si>
    <t>C-500-21175-422867</t>
  </si>
  <si>
    <t>ABLESAIPAN CO. LTD.</t>
  </si>
  <si>
    <t>P-500-21085-176146</t>
  </si>
  <si>
    <t>Must be good in selling, communication and negotiation skills. Ability to create and deliver presentations to the clients need. Understanding of the sales process and dynamics.</t>
  </si>
  <si>
    <t>C-500-21176-425819</t>
  </si>
  <si>
    <t>ISLAND FLOWERS AND NOVELTIES/AC88</t>
  </si>
  <si>
    <t>P-500-21098-206641</t>
  </si>
  <si>
    <t>Must have experience to develop artistic or design concepts for decorations, exhibitions or commercial purposes. Ability to listen to and understand information and ideas with clients to determine needs. Ability to imagine how something will look after it is moved around or when its parts are moved to re-arrange.</t>
  </si>
  <si>
    <t>C-500-21167-401971</t>
  </si>
  <si>
    <t>all applicable cnmi and federal tax  deductions</t>
  </si>
  <si>
    <t>friendhipinformation@gmail.com</t>
  </si>
  <si>
    <t>C-500-21159-377170</t>
  </si>
  <si>
    <t>P-500-20331-929535</t>
  </si>
  <si>
    <t>MUST HAVE A VALID PROFESSIONAL ASSOCIATION OF DIVING INSTRUCTORS (PADI) LICENSE OR RELATED SCUBA DIVING LICENSE, AND MUST SUBMIT POLICE
CLEARANCE AND DRUG TEST CERTIFICATION UPON EMPLOYMENT. WITH GOOD COMMUNICATION SKILLS AND CUSTOMER SERVICE. SAIPAN DIVE ACADEMY INC.
PROVIDES EQUAL EMPLOYMENT OPPORTUNITIES TO ALL EMPLOYEES AND APPLICANTS FOR EMPLOYMENT.</t>
  </si>
  <si>
    <t>None except CNMI and State tax required by law.</t>
  </si>
  <si>
    <t>C-500-21155-368138</t>
  </si>
  <si>
    <t>C-500-21155-368777</t>
  </si>
  <si>
    <t>CRISPINA ST</t>
  </si>
  <si>
    <t>C-500-21163-392517</t>
  </si>
  <si>
    <t>P-500-21128-298068</t>
  </si>
  <si>
    <t>Knowledge of the application of engineering science and technology.</t>
  </si>
  <si>
    <t>C-500-21155-368302</t>
  </si>
  <si>
    <t>P.0. BOX 502964 CK</t>
  </si>
  <si>
    <t>P-500-21174-422626</t>
  </si>
  <si>
    <t>C-500-21203-476923</t>
  </si>
  <si>
    <t>Mariana Trekking LLC.</t>
  </si>
  <si>
    <t>P-500-21138-321139</t>
  </si>
  <si>
    <t>Must have at least one year experience in guest relations. Must be able to speak and understand another language other than English (either Korean, Chinese or Japanese). Previous work experience and or Tour Guide certification required. Applied equally to U.S. and CW-1 workers.</t>
  </si>
  <si>
    <t>FICA Taxes and CNMI Local Taxes and co-pay  insurance (50%)</t>
  </si>
  <si>
    <t>Signsational</t>
  </si>
  <si>
    <t>signsational2017@gmail.com</t>
  </si>
  <si>
    <t>C-500-21195-460594</t>
  </si>
  <si>
    <t>P-500-21157-372723</t>
  </si>
  <si>
    <t>C-500-20218-751764</t>
  </si>
  <si>
    <t xml:space="preserve">PMB 999 BOX 10001 </t>
  </si>
  <si>
    <t>P-500-20107-491445</t>
  </si>
  <si>
    <t>COUNTER CLERK</t>
  </si>
  <si>
    <t>Can operate computers , 10 key calculators, copy machine, printers and other office machine needed. Knowledge in computer spread sheet, database and accounting software. Can work without supervision. Must  know how to handle customer complaints and comments. Has the ability to speak clearly so others can understand.  Has knowledge of principles and processes for providing customer and personal services. This includes customer needs assessment, meeting quality standards for services, and evaluation of customer satisfaction.</t>
  </si>
  <si>
    <t>C-500-20213-745117</t>
  </si>
  <si>
    <t>Saipan Handyman</t>
  </si>
  <si>
    <t>P-500-20177-678795</t>
  </si>
  <si>
    <t>Basic skills in Construction Activities. Employment Certificates for at least 12 months working experiences.
Note: Employment Certificate requirements applied to BOTH U.S. Workers and CW1/Foreign Workers</t>
  </si>
  <si>
    <t>In excess of 40 hrs per week it will be overtime rate (normal rate multiply  by 1.5)</t>
  </si>
  <si>
    <t>C-500-20189-698124</t>
  </si>
  <si>
    <t>KAIYUAN AMERICAN CORPORATION</t>
  </si>
  <si>
    <t>HAPPY MARKET</t>
  </si>
  <si>
    <t>P O BOX 504602 AS LITO ROAD</t>
  </si>
  <si>
    <t>KAIYUAN625526@hotmail.com</t>
  </si>
  <si>
    <t>P-500-20147-597498</t>
  </si>
  <si>
    <t>CASHIER-SENIOR</t>
  </si>
  <si>
    <t>AS LITO ROAD, AS LITO VILLAGE</t>
  </si>
  <si>
    <t>HAPPY MARKET- AS LITO</t>
  </si>
  <si>
    <t>C-500-20185-694014</t>
  </si>
  <si>
    <t xml:space="preserve">United Equipment Rental Company Corporation </t>
  </si>
  <si>
    <t>P-500-20148-602962</t>
  </si>
  <si>
    <t xml:space="preserve">CONSTRUCTION EQUIPMENT OPERATOR </t>
  </si>
  <si>
    <t xml:space="preserve">*Certificate of Employment from Previous Employer. 
*Can operate one or several types of Construction Equipment such as Tractors, Boom Truck, Crane , Backhoe,Pay Loader or Dump truck. </t>
  </si>
  <si>
    <t>C-500-20202-723171</t>
  </si>
  <si>
    <t>CONSTRUCTION MANAGER</t>
  </si>
  <si>
    <t>Construction Managers</t>
  </si>
  <si>
    <t>P-500-20120-526357</t>
  </si>
  <si>
    <t xml:space="preserve">*Must have twenty four (24) months work experience as Project Manager.
*Must be graduate of any engineering related course.
*Must have an excellent IT skills-Autocad, Civil 3D, Sketchup and Rivet.
*Confident decision-making ability.
*Excellent communication skills and the ability to work within budgets and to deadlines.
*Can easily give direction, delegate task and respond to emergencies.
</t>
  </si>
  <si>
    <t>C-500-20219-754304</t>
  </si>
  <si>
    <t>C-500-20246-800383</t>
  </si>
  <si>
    <t>C-500-20251-808293</t>
  </si>
  <si>
    <t>AIRPORTRD</t>
  </si>
  <si>
    <t>P-500-20134-568731</t>
  </si>
  <si>
    <t>REFRIGERATION MECHANIC</t>
  </si>
  <si>
    <t>PERFORMING ROUTINE MAINTENANCE ON EQUIPMENT AND DETERMINING WHEN AND WHAT KIND OF MAINTENANCE IS NEEDED.  INSTALLING EQUIPMENT, MACHINES, WIRING, OR PROGRAMS TO MEET SPECIFICATIONS.</t>
  </si>
  <si>
    <t>FRESH N COOL AIR CONDITIONING AND REFRIGERATION SERVICES</t>
  </si>
  <si>
    <t>C-500-20275-852659</t>
  </si>
  <si>
    <t>C-500-20232-775832</t>
  </si>
  <si>
    <t>P-500-20119-522865</t>
  </si>
  <si>
    <t>LAUNDRY AND DRY-CLEANING WORKERS</t>
  </si>
  <si>
    <t>The ability to keep your hand and arm steady while moving your arm or while holding your arm and hand in one position. The ability to quickly and repeatedly adjust the controls of a
machine or a vehicle to exact positions. The ability to quickly move your hand, your hand together with your arm, or your two hands to grasp, manipulate, or assemble objects. The ability to see details at close range (within a few feet of the observer). The ability to listen to and understand information and ideas presented through spoken words and sentences.</t>
  </si>
  <si>
    <t>C-500-20255-816665</t>
  </si>
  <si>
    <t>C-500-20276-855115</t>
  </si>
  <si>
    <t>Kylie's Bakeshop</t>
  </si>
  <si>
    <t>Chalan Pale Arnold, Middle Road Gualo Rai</t>
  </si>
  <si>
    <t>P-500-20244-795214</t>
  </si>
  <si>
    <t>With baking experience in commercial establishment and be able to produce Filipino breads/pastries. Be able to get or provide CNMI Food Handler Certificate.</t>
  </si>
  <si>
    <t>Federal &amp; CNMI taxes</t>
  </si>
  <si>
    <t>C-500-20225-763958</t>
  </si>
  <si>
    <t>P-500-20177-679065</t>
  </si>
  <si>
    <t>Must have a knowledge and experience in using Microsoft Office tools, Adobe software for graphics designing such as InDesign, Photoshop, Illustrator and Bridge, and applicants US and CW-1 workers must present a proof of work experience or Working Certificate.</t>
  </si>
  <si>
    <t>SAN ANTONIO BEACH ROAD, AFETNA</t>
  </si>
  <si>
    <t xml:space="preserve">Deductions from Pay are Government taxes, withholding tax, chapter 2, IRS, SSS and Medicare, Utility Charges such as Water and Electricity consumption. Housing is optional and offered to workers. </t>
  </si>
  <si>
    <t>C-500-20224-761432</t>
  </si>
  <si>
    <t>Saipan A-Venture, LLC</t>
  </si>
  <si>
    <t>Saipan Adventure</t>
  </si>
  <si>
    <t>Grandvrio Resort Lobby, Garapan</t>
  </si>
  <si>
    <t>PMB 329 P.O. Box 10000</t>
  </si>
  <si>
    <t>Min Ki</t>
  </si>
  <si>
    <t>P-500-20118-519061</t>
  </si>
  <si>
    <t>MUST KNOW TO OPERATE QUICKBOOKS ACCOUNTING SOFTWARE AND MICROSOFT OFFICE SOFTWARE, EXCEL, WORD AND POWERPOINT. KNOWLEDGE OF
ADMINISTRATIVE AND CLERICAL PROCEDURES AND SYSTEMS SUCH AS WORD PROCESSING, MANAGING FILES AND RECORDS, STENOGRAPHY AND TRANSCRIPTION,
DESIGNING FORMS, AND OTHER OFFICE PROCEDURES AND TERMINOLOGY.</t>
  </si>
  <si>
    <t>Granvrio Resort Lobby, Garapan</t>
  </si>
  <si>
    <t>Saipan A Venture LLC</t>
  </si>
  <si>
    <t>C-500-20226-766467</t>
  </si>
  <si>
    <t>P-500-20191-703634</t>
  </si>
  <si>
    <t>At least 3 months working experience.  Must have an experience as a finishing mason. Knowledge in masonry works. Know the mixture of cement and sand for patching and finishing. Knowledge in using power tools and hand tools.</t>
  </si>
  <si>
    <t>C-500-20207-735499</t>
  </si>
  <si>
    <t>Pro Ventures International, LLC</t>
  </si>
  <si>
    <t>E2: Works in Process</t>
  </si>
  <si>
    <t>ICC Building  Middle Road Gualo Rai</t>
  </si>
  <si>
    <t>P-500-20176-676328</t>
  </si>
  <si>
    <t>With Employment Certificate related to the job.</t>
  </si>
  <si>
    <t>all legal deductions required by law like FICA, Withholding tax, etc</t>
  </si>
  <si>
    <t>C-500-20206-733500</t>
  </si>
  <si>
    <t>MU SUNG CORPORATION</t>
  </si>
  <si>
    <t>P O BOX 506607</t>
  </si>
  <si>
    <t>YOUNG CHUL</t>
  </si>
  <si>
    <t>musungspn@gmail.com</t>
  </si>
  <si>
    <t>P-500-20148-603556</t>
  </si>
  <si>
    <t>MAINTENANCE, GENERAL</t>
  </si>
  <si>
    <t>KOBLER VILLE ROAD, KOBLER VILLE VILLAGE</t>
  </si>
  <si>
    <t>MUSUNG BUILDING</t>
  </si>
  <si>
    <t>C-500-20225-763588</t>
  </si>
  <si>
    <t>NEW SUMMER HOLIDAY HOTEL APARTMENT RENTAL  COMMERCIAL RENTAL</t>
  </si>
  <si>
    <t>P-500-20191-703823</t>
  </si>
  <si>
    <t>MAINTENANCE SUPERVISOR</t>
  </si>
  <si>
    <t>Employees in these occupations usually need one or two years of training involving both on-the-job experience and informal training with experienced workers. A recognized apprenticeship program may be associated with these occupations.These occupations usually involve using communication and organizational skills to coordinate, supervise, manage others to accomplish goals.</t>
  </si>
  <si>
    <t>C-500-20221-758564</t>
  </si>
  <si>
    <t>CHIKITA STREET</t>
  </si>
  <si>
    <t>P.O. BOX  505679 CHALAN KIYA</t>
  </si>
  <si>
    <t>P.O. BOX 505679 CHALAN KIYA</t>
  </si>
  <si>
    <t>nalvarez93@yahoo.com</t>
  </si>
  <si>
    <t>P-500-20182-686748</t>
  </si>
  <si>
    <t>FOOD PREPARATION AND SERVING RELATED WORKER- ALL OTHER</t>
  </si>
  <si>
    <t>FOOD HANDLER CERTIFICATE; will be applied equally to both U.S. and CW-1 workers. 
CUSTOMER SERVICE;
FOOD ATTENDANT/SERVER;
COOKING;
WAITER</t>
  </si>
  <si>
    <t xml:space="preserve">SOCIAL SECURITY AND MEDICARE TAXES, CHAP. 2 AND CHAP. 7 TAXES. Housing is offered at not cost or deduction to workers. </t>
  </si>
  <si>
    <t>C-500-20219-754293</t>
  </si>
  <si>
    <t>C-500-20244-795255</t>
  </si>
  <si>
    <t>Wash and Wear Washland</t>
  </si>
  <si>
    <t>PO BOX 504456 CK</t>
  </si>
  <si>
    <t>P-500-20175-673877</t>
  </si>
  <si>
    <t>HEALTHY PHYSIQUE.
ABILITY TO WALK, BEND, PUSH, PULL AND LIFT REPETITIVELY DURING WORKING HOURS
KNOWLEDGE OF CLEANING CHEMICALS, PROPER STORAGE AND DISPOSAL METHODS
EXCELLENT COMMUNICATION SKILLS
EXCELLENT ORGANIZATIONAL SKILLS A MUST
SELF-MOTIVATION AND THE ABILITY TO IDENTIFY AND COMPLETE NEEDED TASKS WITHOUT DIRECT SUPERVISION</t>
  </si>
  <si>
    <t>OLD SUBLAND BLDG GROUND FLOOR CHALAN PIAO</t>
  </si>
  <si>
    <t>PJD ORPORATION</t>
  </si>
  <si>
    <t>pjdcorp01@gmail.com</t>
  </si>
  <si>
    <t>C-500-20202-722934</t>
  </si>
  <si>
    <t xml:space="preserve">Experience in Library Customer service roles.
Basic Computer Literacy.
Good organizational skills.
Attention to detail and good problem solving ability.
Excellent written and verbal communication.
Be reliable, honest, dependable and team worker.
Be in the same faith as the organization to carry on the vision mission ofthe organization.
</t>
  </si>
  <si>
    <t>FICA, WITHHOLDING TAXES, AND ALL OTHER LOCAL AND STATE TAXES ALLOWED AND REQUIRED BY THE GOVERNMENT.</t>
  </si>
  <si>
    <t>C-500-20303-891170</t>
  </si>
  <si>
    <t>C-500-20217-749443</t>
  </si>
  <si>
    <t>P-500-20185-694095</t>
  </si>
  <si>
    <t>KNOWS HOW TO OPERATE COPY, FAX, SCAN XEROX MACHINE, PEACHTREE, QUICKBOOKS, EXCEL ,
MICROSOFT WORD, POWER POINT</t>
  </si>
  <si>
    <t>C-500-20217-749694</t>
  </si>
  <si>
    <t>WHT, FICA TAX</t>
  </si>
  <si>
    <t>C-500-20273-850529</t>
  </si>
  <si>
    <t>RJCL CORPORATION DBA RNV FOREX</t>
  </si>
  <si>
    <t xml:space="preserve">RUEL </t>
  </si>
  <si>
    <t>P-500-20233-778350</t>
  </si>
  <si>
    <t xml:space="preserve">Must have knowledge with Accounting Software. Must have knowledge in Clerical and Administrative procedures and systems such as word processing, managing files and records, stenography and transcription, designing forms, and other office procedures and terminology.
</t>
  </si>
  <si>
    <t>C-500-20303-891189</t>
  </si>
  <si>
    <t>C-500-20225-763713</t>
  </si>
  <si>
    <t>RJCL Corporation</t>
  </si>
  <si>
    <t>RNV Construction</t>
  </si>
  <si>
    <t>P.O. BOX 50497</t>
  </si>
  <si>
    <t>P-500-20141-587389</t>
  </si>
  <si>
    <t>Inventory Officer</t>
  </si>
  <si>
    <t xml:space="preserve">Must have the following Knowledge and skills:
1. Knowledge and skills with Customer and Personal Service
2. IT skills including Microsoft Excel and other Data Entry Software
3. High level of accuracy and attention to detail
4. Good interpersonal and communication skills.
</t>
  </si>
  <si>
    <t>Beachroad Garapan</t>
  </si>
  <si>
    <t>C-500-20220-756880</t>
  </si>
  <si>
    <t>P-500-20165-651619</t>
  </si>
  <si>
    <t>MANAGERIAL
COMPUTER LITERATE
WORK SAFETY
PROPER HANDLING OF SPECIAL TOOLS AND EQUIPMENTS
DRIVERS LICENSE</t>
  </si>
  <si>
    <t>DANDAN STREET</t>
  </si>
  <si>
    <t xml:space="preserve">SOCIAL SECURITY AND MEDICARE TAXES, CHAP. 2 AND CHAP. 7 TAXES. Company will assist workers in securing board, lodging, or other facilities at not cost to workers. </t>
  </si>
  <si>
    <t>C-500-20234-780707</t>
  </si>
  <si>
    <t>P-500-20192-706498</t>
  </si>
  <si>
    <t>A/C &amp; Refrigeration Technician</t>
  </si>
  <si>
    <t>Knowledgeable in mechanic and repair technologies. To be able to diagnose and troubleshoot a problem system or application.</t>
  </si>
  <si>
    <t>WH-DOOR 2, Dotse Place, Beach Road</t>
  </si>
  <si>
    <t>CNMI Withholding and FICA Tax (SS and Medicare)</t>
  </si>
  <si>
    <t>C-500-20250-808056</t>
  </si>
  <si>
    <t>P-500-20213-746830</t>
  </si>
  <si>
    <t>FINANCIAL SERVICES REPRESENTATIVE</t>
  </si>
  <si>
    <t xml:space="preserve">Customer and Personal Service  Knowledge of principles and processes for providing customer and personal services. This includes customer needs assessment, meeting quality standards for services, and evaluation of customer satisfaction.
Administration and Management  Knowledge of business and management principles involved in strategic planning, resource allocation, human resources modeling, leadership technique, production methods, and coordination of people and resources.
Clerical  Knowledge of administrative and clerical procedures and systems such as word processing, managing files and records, stenography and transcription, designing forms, and other office procedures and terminology
</t>
  </si>
  <si>
    <t>C-500-20339-938124</t>
  </si>
  <si>
    <t>Dynamic Core Group Inc.</t>
  </si>
  <si>
    <t>Shirley’s Coffee Shop</t>
  </si>
  <si>
    <t>P-500-20276-855069</t>
  </si>
  <si>
    <t xml:space="preserve">Knowledge of Point of Sales Software and Recipe and Menu software. Familiarity with  MyMicros Hospitality and Inventory Management System. Must be able to use Microsoft excel and words.   Knowledge of principles and processes for providing customer and personal services. This includes customer needs assessment, meeting quality standards for services, and evaluation of customer satisfaction.	
ACTIVE LISTENING GIVING FULL ATTENTION TO WHAT OTHER PEOPLE ARE SAYING, TAKING TIME TO UNDERSTAND THE POINTS BEING MADE, ASKING QUESTIONS AS
APPROPRIATE, AND NOT INTERRUPTING AT INAPPROPRIATE TIMES.
MANAGEMENT OF PERSONNEL RESOURCES MOTIVATING, DEVELOPING, AND DIRECTING PEOPLE AS THEY WORK, IDENTIFYING THE BEST PEOPLE FOR THE JOB.
MONITORING/ASSESSING PERFORMANCE OF YOURSELF, OTHER INDIVIDUALS, OR ORGANIZATIONS TO MAKE IMPROVEMENTS OR TAKE CORRECTIVE
ACTION.
SPEAKING TALKING TO OTHERS TO CONVEY INFORMATION EFFECTIVELY.
Required from Successful Applicants Before Start of Work:  Police Clearance , Food Handler Certification and employment certification from previous employer.
Dynamic Core, Inc. is an equal opportunity employer and above-mentioned requirements shall be applied equally to all successful applicants whether U.S. Citizens, U.S. Permanent Legal Residence, or CW-1 workers.     </t>
  </si>
  <si>
    <t>C-500-20351-962362</t>
  </si>
  <si>
    <t>C-500-21014-012922</t>
  </si>
  <si>
    <t>Previous work-related skill, knowledge, or experience is required 2 years at least for this occupations.  Japanese speaking and writing is highly preferred.  Need SCUBA Diving Instructor license and CNMI drivers license is preferred so that the instructor will be able to drive the company vehicle to and from the dive site.  It is also for the convenience of the company and the employee if the employee can drive the company vehicle.  This requirement applies to both contract workers and US applicants.</t>
  </si>
  <si>
    <t>Income Taxes allowed by law.</t>
  </si>
  <si>
    <t>C-500-20316-907700</t>
  </si>
  <si>
    <t>YUTU GENERAL COMMERCIAL SERVICES MANPOWER</t>
  </si>
  <si>
    <t>At least High School Graduate with minimum 12 months experience . Must have general knowledge of carpentry, electrical, plumbing,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Employment certificate relevant to this job opportunity. This may apply to both US Workers  and foreign workers</t>
  </si>
  <si>
    <t>C-500-21096-199745</t>
  </si>
  <si>
    <t>MLF LLC</t>
  </si>
  <si>
    <t>DANDAN BAKERY</t>
  </si>
  <si>
    <t>P.O. BOX 501540 DANDAN ROAD</t>
  </si>
  <si>
    <t>RELL</t>
  </si>
  <si>
    <t>ALBUEN</t>
  </si>
  <si>
    <t>mlfllc@yahoo.com</t>
  </si>
  <si>
    <t>P-500-21018-018424</t>
  </si>
  <si>
    <t>At least 12 months working experience. Must know how to make dough for making bread and other bakery products. Know how to make cake and different menu of bread making. Must know the techniques in mixing and desired amount of ingredients for making dough. Know how to operate and use baking equipment. Willing to work flexible schedule</t>
  </si>
  <si>
    <t>C-500-21093-195438</t>
  </si>
  <si>
    <t>A J Poker</t>
  </si>
  <si>
    <t xml:space="preserve">BEACH ROAD SAN ANTONIO </t>
  </si>
  <si>
    <t>SALARY TAX AND SS MEDICARE TAX</t>
  </si>
  <si>
    <t>C-500-21096-199354</t>
  </si>
  <si>
    <t>P-500-20343-941202</t>
  </si>
  <si>
    <t xml:space="preserve">Knowledge with Quickbooks accounting system , Oracle Hospitality Reporting and Micros Hospitality and Inventory Management System. Must be able to use Microsoft excel, word, powerpoint, electronic mail outlook. Knowledge  of HR2 Payroll system and ZKteco Attendance Management.Knowledge of principles and methods of inventory pricing and costing. Knowledge of economic and accounting principles and practices, the financial markets, banking and the analysis and reporting of financial data.Giving full attention to details when receiving instructions from supervisor.  Actively looking for ways to help co-workers, as a team.  Ability to speak well to convey information effectively. Ability in decision making in considering the relative costs and benefits of potential actions to choose the most appropriate one. Ability to tell when something is wrong or is likely to go wrong. Ability in obtaining information from all relevant sources. Ability to identify complex problems and reviewing related information to develop and evaluate options and implement solutions.
 Understanding the implications of new information for both current and future problem-solving and decision-making.
Dependable, reliable  and responsible on the job, including punctuality and attendance.  Honest and ethical.  Must be able to work on shift.  Stress tolerance, by being to deal calmly and effectively stressful situations.  Careful about detail and thorough in completing work tasks. Job requires analyzing information and using logic to address work-related issues and problems and willingness to take on responsibilities and challenges. Maintaining composure, keeping emotions in check, controlling anger, and avoiding aggressive behavior, even in very difficult situations. Must be of excellent Health.Successful applicant will be required to submit at least two (2) Employment Certification from previous employment. Required from Successful Applicants Before Start of Work:  Police Clearance and Food Handler Certification.
 Dynamic Core, Inc. is an equal opportunity employer and above-mentioned requirements shall be applied equally to all successful applicants whether U.S. Citizens, U.S. Permanent Legal Residence, or CW-1 workers.     
</t>
  </si>
  <si>
    <t>ALL CNMI  AND FEDERAL TAXES</t>
  </si>
  <si>
    <t>C-500-21103-218481</t>
  </si>
  <si>
    <t>P-500-21041-067399</t>
  </si>
  <si>
    <t>A DEGREE IN FINE ARTS &amp; TECHNOLOGY FIELD. ONE YEAR EXPERIENCE AS GRAPHIC ARTIST. CERTIFICATION FROM VOCATIONAL TRAINING IN ANY MULTIMEDIA COURSE. SKILLED IN GRAPHIC DESIGNING. PROFICIENT IN DESKTOP PUBLISHING APPS SUCH AS ADOBE PHOTOSHOP/ILLUSTRATOR AND OTHER GRAPHICS-RELATED SOFTWARE. ABILITY TO DO SKETCHES IN FREEHAND. PREFERABLY WITH EXPERIENCE IN A PRINTING COMPANY. MUST BE PREPARED TO WORK ON FLEXIBLE HOURS, ABILITY TO WORK UNDER PRESSURE. DEPENDABLE AND SELF MOTIVATED.</t>
  </si>
  <si>
    <t>PUBLIKO DRIVE, LOWER NAVY HILL</t>
  </si>
  <si>
    <t>C-500-21097-202978</t>
  </si>
  <si>
    <t>TEXAS RD CHALAN KANOA</t>
  </si>
  <si>
    <t>P-500-21069-133948</t>
  </si>
  <si>
    <t xml:space="preserve">Applicant must posses CNMI driving license. Applicant must have a comprehensive knowledge of methods, materials and equipment in installing, repairing such equipment. Must have the ability to exercise independent judgement in determining  operation  condition required.  To submit documents as proof of the previous work related experience. Must  be physically and mentally fit to work or perform the duties efficiently. </t>
  </si>
  <si>
    <t xml:space="preserve">Texas Road, Chalan Kanoa Village </t>
  </si>
  <si>
    <t>CNMI TAXES, FICA TAX and Health Insurance if employee enrolled</t>
  </si>
  <si>
    <t>C-500-21075-148468</t>
  </si>
  <si>
    <t>P-500-21035-053979</t>
  </si>
  <si>
    <t>Must have an Associate degree. 24 months minimum experience in accounting function and analytical in accounting information. Ability to work with cross functional team and good team player. Excellent computer skills particularly in Microsoft office. Must have knowledge in Quick books, Accounting software. Strong interpersonal coordination and communication skills.</t>
  </si>
  <si>
    <t>CNMI TAX and FICA TAX</t>
  </si>
  <si>
    <t>C-500-21090-186345</t>
  </si>
  <si>
    <t>HARDT EYE CLINIC INC.</t>
  </si>
  <si>
    <t>Marquez</t>
  </si>
  <si>
    <t>P-500-21035-056648</t>
  </si>
  <si>
    <t>CNMI Licensed Registered Nurse</t>
  </si>
  <si>
    <t>C-500-21082-166003</t>
  </si>
  <si>
    <t>P.O. Box 502473 Saipan</t>
  </si>
  <si>
    <t>P-500-21054-093984</t>
  </si>
  <si>
    <t>Knowledgeable on carpentry and masonry works.</t>
  </si>
  <si>
    <t>C-500-21116-256582</t>
  </si>
  <si>
    <t>HUMAN RESOURCES OFFICER</t>
  </si>
  <si>
    <t>Aircraft Mechanics and Service Technicians</t>
  </si>
  <si>
    <t>P-500-21077-155865</t>
  </si>
  <si>
    <t>AIRCRAFT MAINTENANCE TECHNICIAN</t>
  </si>
  <si>
    <t>Associates Degree major in Aircraft Maintenance Technology or Aeronautical Engineering with two (2) years work experience as an Aircraft Maintenance Technician. Knowledge of machines and tools, including their designs, uses, repair, and maintenance. Knowledge of the practical application of engineering science and technology. This includes applying principles, techniques, procedures, and equipment to the design and production of various goods and services. Knowledge of principles and processes for providing customer and personal services. This includes customer needs assessment, meeting quality standards for services, and evaluation of customer satisfaction. Performing routine maintenance on equipment and determining when and what kind of maintenance is needed. Repairing machines or systems using the needed tools. Watching gauges, dials, or other indicators to make sure a machine is working properly. Determining causes of operating errors and deciding what to do about it. Using logic and reasoning to identify the strengths and weaknesses of alternative solutions, conclusions or approaches to problems. Determining the kind of tools and equipment needed to do a job. Skilled in the use of specialized aircraft testing equipment and hold current U.S. FAA A&amp;P License or an equivalent foreign license. Skilled in the use of various operating systems: Technical manual database
software, Microsoft Office, Microsoft Windows, Microsoft Word, and Microsoft Excel.</t>
  </si>
  <si>
    <t>I FADANG</t>
  </si>
  <si>
    <t>C-500-21097-203031</t>
  </si>
  <si>
    <t>FICA TAX, CHAPTER 7 TAX, CHAPTER 2 TAX (CNMI TAX)</t>
  </si>
  <si>
    <t>C-500-21096-199134</t>
  </si>
  <si>
    <t>CNMI Withholding  Tax &amp; Other Taxes required by law</t>
  </si>
  <si>
    <t>C-500-21117-260296</t>
  </si>
  <si>
    <t>SOUTH PACIFIC GALAXY CORPORATION</t>
  </si>
  <si>
    <t>P-500-21069-134034</t>
  </si>
  <si>
    <t xml:space="preserve">Must engage in the following specialization such as Bookkeeping, Accounts Payables, Accounts Receivables, Payroll and Taxation Compliance/Reporting. Must have knowledge in FICA Tax Online Remittance. Knowledgeable in preparing Government Agencies documents on Rental/Lease Agreements, monthly billings, Business License, permits renewal, Annual
Corporation Report, In/Out bound freight forwarding, Vehicle Insurance, Fire Insurance, Workers Compensation. Proficient in Bookkeeping and Accounting. Computer Literate - MS Office(Excel, Word, Access, Outlook) and other site management. Ability to speak words clearly so others will understand, keep on details, flexible and can do work often under pressure. Sales Oriented and knowledgeable in automotive and heavy equipment parts. Can perform work without any supervision to make it of high quality. </t>
  </si>
  <si>
    <t>C-500-21135-316584</t>
  </si>
  <si>
    <t>C-500-21094-195703</t>
  </si>
  <si>
    <t>*Active Listening  Giving full attention to what other people are saying, taking time to understand the points being made, asking questions as appropriate, and not interrupting at inappropriate times. *Critical Thinking  Using logic and reasoning to identify the strengths and weaknesses of alternative solutions, conclusions or approaches to problems.  *Mathematics  Using mathematics to solve problems.  * Reading Comprehension  Understanding written sentences and paragraphs in work related documents.  *Speaking  Talking to others to convey information effectively. *Mathematical Reasoning  The ability to choose the right mathematical methods or formulas to solve a problem. *Written Comprehension  The ability to read and understand information and ideas presented in writing.  *Deductive Reasoning  The ability to apply general rules to specific problems to produce answers that make sense.  *Near Vision  The ability to see details at close range (within a few feet of the observer). *Number Facility  The ability to add, subtract, multiply, or divide quickly and correctly.</t>
  </si>
  <si>
    <t>C-500-21102-214783</t>
  </si>
  <si>
    <t xml:space="preserve">AKHIL CHANDRA </t>
  </si>
  <si>
    <t>P-500-21006-997089</t>
  </si>
  <si>
    <t>At least 12 months working experience. Highschool graduate. Guard and patrol the whole area of the premises. Willing to work  flexible schedule.</t>
  </si>
  <si>
    <t>C-500-21158-373187</t>
  </si>
  <si>
    <t>P-500-20156-625614</t>
  </si>
  <si>
    <t>CNMI AND FEDERAL TAXES AS REQUIRED BY LAW</t>
  </si>
  <si>
    <t>C-500-21123-280332</t>
  </si>
  <si>
    <t>LOWER BASE, PUERTO RICO VILLAGE</t>
  </si>
  <si>
    <t>DONGASPN@GMAIL.COM</t>
  </si>
  <si>
    <t>P-500-21088-179834</t>
  </si>
  <si>
    <t>The ability to exert maximum muscle tools to lift, push, pull, or carry heavy objects.</t>
  </si>
  <si>
    <t>C-500-21119-268959</t>
  </si>
  <si>
    <t>Plata Drive Corner Bwerh, Chalan Kiya</t>
  </si>
  <si>
    <t>PO Box 5756 CHRB, Chalan Kiya</t>
  </si>
  <si>
    <t>P-500-21086-179345</t>
  </si>
  <si>
    <t>1 year related experience</t>
  </si>
  <si>
    <t>Plata Drive Corner Bwerh Place</t>
  </si>
  <si>
    <t>Chalan Kiya</t>
  </si>
  <si>
    <t>C-500-21114-255968</t>
  </si>
  <si>
    <t>HIGH SCHOOL GRADUATE,12 MONTHS EXPERIENCE. ABLE TO WORK FLEXIBLE TIME.
ABLE TO READ AND FOLLOW STANDARDIZE RECIPIES, STRONG KNOWLEDGE OF PROPER FOOD HANDLING PROCEDURE. ABLE TO WORK AS PART OF A TEAM IN A BUSY KITCHEN ATMOSPHERE.</t>
  </si>
  <si>
    <t>WITHHOLDING TAX COMPANY PROVIDED</t>
  </si>
  <si>
    <t>C-500-21138-320738</t>
  </si>
  <si>
    <t>P-500-21095-198731</t>
  </si>
  <si>
    <t>RADIO, CELLULAR, AND TOWER EQUIPMENT INSTALLER  &amp; REPAIRER I</t>
  </si>
  <si>
    <t>C-500-21117-260424</t>
  </si>
  <si>
    <t>C-500-21110-239655</t>
  </si>
  <si>
    <t>P-500-21068-130824</t>
  </si>
  <si>
    <t>COOK FAST FOOD</t>
  </si>
  <si>
    <t xml:space="preserve">Ability to use slicers, mixers, grinders, food processors, knife. 
Thorough experience with hot and cold preparation. 
</t>
  </si>
  <si>
    <t>C-500-21117-264166</t>
  </si>
  <si>
    <t>P.O Box 503053</t>
  </si>
  <si>
    <t xml:space="preserve">P.O Box 503053 </t>
  </si>
  <si>
    <t>P-500-21068-130246</t>
  </si>
  <si>
    <t>Heavy and Tractor-Trailer Truck Driver</t>
  </si>
  <si>
    <t>Proven 6 mos experience of operating
heavy equipment such as  bulldozers, excavators, loaders, crane and backhoes. Also have knowledge in maintaining the heavy equipment.</t>
  </si>
  <si>
    <t>Chalan Pale Arnold Road, Chalan laulau Village</t>
  </si>
  <si>
    <t>C-500-21151-356593</t>
  </si>
  <si>
    <t>C-500-21153-361460</t>
  </si>
  <si>
    <t>Guma Architects, LLC</t>
  </si>
  <si>
    <t>Guma Architects</t>
  </si>
  <si>
    <t xml:space="preserve">P.O. Box 7721 SVRB </t>
  </si>
  <si>
    <t>McPhetres</t>
  </si>
  <si>
    <t>Partner/Member</t>
  </si>
  <si>
    <t>sam@guma.space</t>
  </si>
  <si>
    <t>P-500-21083-169879</t>
  </si>
  <si>
    <t>Architectural Drafter</t>
  </si>
  <si>
    <t>Computer literate and knowledgeable with computer-aided design (CAD) software</t>
  </si>
  <si>
    <t>Island Commercial Center, Gualo Rai</t>
  </si>
  <si>
    <t>SAM@GUMA.SPACE</t>
  </si>
  <si>
    <t>C-500-21119-268853</t>
  </si>
  <si>
    <t>C-500-21130-298709</t>
  </si>
  <si>
    <t>C-500-21160-380969</t>
  </si>
  <si>
    <t>All applicable</t>
  </si>
  <si>
    <t>C-500-21117-260170</t>
  </si>
  <si>
    <t>P-500-21069-134287</t>
  </si>
  <si>
    <t>Driver/ Sales Workers</t>
  </si>
  <si>
    <t>Physically able to lift and deliver about 200 to 300 bottles of 5-gallon water daily.</t>
  </si>
  <si>
    <t>C-500-21125-287551</t>
  </si>
  <si>
    <t>C-500-21114-255970</t>
  </si>
  <si>
    <t>C-500-21126-291901</t>
  </si>
  <si>
    <t>SYSTEMS SERVICES COMAPANY</t>
  </si>
  <si>
    <t>JAPON STREET MIDDLE ROAD GUALORAI</t>
  </si>
  <si>
    <t>P-500-21095-196193</t>
  </si>
  <si>
    <t>THE ABILITY TO BEND, STRETCH, TWIST OR REACH WITH YOUR BODY, ARMS AND OR LEGS, TRUNK STRENGTH.THE ABILITY TO USE YOUR ABDOMINAL AND LOWER BACK MUSCLES TO SUPPORT PART OF THE BODY REPEATEDLY OR CONTINUES OVERTIME WITH OUT GIVING OUT OR FATIGUING STAMINA. THE ABILITY TO EXERT YOURSELF PHYSICALLY OVER LONG PERIODS OF TIME WITHOUT GETTING WINDED OR OUT OF BREATH INFORMATION ORDERING. THE ABILITY TO CARRY HEAVY LINEN.</t>
  </si>
  <si>
    <t>C-500-21160-380920</t>
  </si>
  <si>
    <t>Week</t>
  </si>
  <si>
    <t>C-500-21133-312899</t>
  </si>
  <si>
    <t>P-500-21055-097336</t>
  </si>
  <si>
    <t>ACCOUNTS PAYABLE SPECIALIST</t>
  </si>
  <si>
    <t>1.Must have an Associates degree in Accounting. 2. Must have at least 2 years experience in accounts payable in a retail and wholesale trading company. 3. Must be proficient in CounterPoint MS-DOS accounting software 4. Must have knowledge in Microsoft Office Windows operating system and web-based emails. 5. Must be able to consistently meet all deadlines.</t>
  </si>
  <si>
    <t>CNMI payroll withholding tax, FICA &amp;  Medicare employee contribution, child support</t>
  </si>
  <si>
    <t>C-500-21097-202890</t>
  </si>
  <si>
    <t>C-500-21106-229944</t>
  </si>
  <si>
    <t>P-500-21077-155664</t>
  </si>
  <si>
    <t>Knowledge of principles and methods for showing, promoting, selling products and services. Knowledge of business and management principles involved in strategic planning. Proven experience in sales. Understanding of the sales process and dynamics. A commitment to customer service. Valid driver's license is required for this position. Must have communication skills and build rapport with both customers and suppliers.</t>
  </si>
  <si>
    <t>LOWER BASE, PURTO RICO VILLAGE</t>
  </si>
  <si>
    <t>C-500-21112-248113</t>
  </si>
  <si>
    <t>P-500-21077-155888</t>
  </si>
  <si>
    <t>Knowledge of economic and accounting principles and practices, the financial markets, banking and the analysis and reporting of financial data. Knowledge of the structure and content of the English language including the meaning and spelling of words, rules of composition, and grammar. Knowledge of business and management principles involved in strategic planning, resource allocation, human resources modeling, leadership technique, production methods, and coordination of people and resources. Providing information to supervisors, co-workers, and subordinates by telephone, in written form, e-mail, or in person. Using computers and computer systems (including hardware and software) to program, write software, set up functions, enter data, or process information. Prepare financial documents, reports, or budgets. Advise others on financial matters.See more occupations related to this activity.
Report information to managers or other personnel.See more occupations related to this activity.
Advise others on business or operational matters.See more occupations related to this activity.
Examine financial records.</t>
  </si>
  <si>
    <t>CNMI LOCAL INCOME TAXES ( CHAPTERS 2 &amp; 7) AND SS and MEDICARE TAX</t>
  </si>
  <si>
    <t>C-500-21097-203059</t>
  </si>
  <si>
    <t>C-500-21166-399344</t>
  </si>
  <si>
    <t>C-500-21181-434825</t>
  </si>
  <si>
    <t>P-500-21090-186228</t>
  </si>
  <si>
    <t>Knowledgeable in Printing Servers.Taking ID Photos. Photo Editing using Adobe Photoshop.</t>
  </si>
  <si>
    <t>C-500-21155-371135</t>
  </si>
  <si>
    <t>P.O. BOX 502706 AS PERDIDO ROAD</t>
  </si>
  <si>
    <t>C-500-21181-434706</t>
  </si>
  <si>
    <t>SHOULD HAVE A CLEAR UNDERSTANDING OF CUSTOMER SERVICE GUIDELINES/PRINCIPLES
MUST HAVE RELEVANT EXPERIENCE IN CLEANING AND SUPERVISION OF CLEANING PROCEDURES
must have no criminal records - police clearance is a must and background checking will be applied to ALL applicants regardless of citizenship, nationality , gender and status</t>
  </si>
  <si>
    <t>ALL APPLICABLE CNMI AND FEDERAL TAX</t>
  </si>
  <si>
    <t>C-500-21123-280516</t>
  </si>
  <si>
    <t>C-500-21161-384807</t>
  </si>
  <si>
    <t>C-500-21136-317080</t>
  </si>
  <si>
    <t>P-500-21095-195907</t>
  </si>
  <si>
    <t>MUST WELL EXPERIENCE WITH TROUBLE SHOOT AND MAINTENANCE ALL KIND OF EQUIPMENT AND MACHINE;
ABLE TO WORK FLEXIBLE SCHEDULE WITHOUT SUPERVISION</t>
  </si>
  <si>
    <t>C-500-21140-328331</t>
  </si>
  <si>
    <t>AFH INC</t>
  </si>
  <si>
    <t xml:space="preserve">NATURAL NAIL SPA </t>
  </si>
  <si>
    <t>P.O BOX 503220</t>
  </si>
  <si>
    <t xml:space="preserve">GUALO RAI CHALAN PALE ARNOLD ROAD </t>
  </si>
  <si>
    <t xml:space="preserve">BYRD </t>
  </si>
  <si>
    <t>MERLE</t>
  </si>
  <si>
    <t>COSTELO</t>
  </si>
  <si>
    <t>P.O BOX  503220</t>
  </si>
  <si>
    <t>GUALO RAI CHALAN PALE ARNOLD ROAD</t>
  </si>
  <si>
    <t>merle_byrd@yahoo.com</t>
  </si>
  <si>
    <t>P-500-21104-224816</t>
  </si>
  <si>
    <t>Knowledge of principles and processes for providing customer and personal services. This includes customer needs assessment, meeting quality standards for services, and evaluation of customer satisfaction.
Knowledge of plant and animal organisms, their tissues, cells, functions, interdependencies, and interactions with each other and the environment.
Knowledge of the structure and content of the English language including the meaning and spelling of words, rules of composition, and grammar.</t>
  </si>
  <si>
    <t>mhudkins@pticom.com</t>
  </si>
  <si>
    <t>C-500-21160-381038</t>
  </si>
  <si>
    <t>P-500-21064-122252</t>
  </si>
  <si>
    <t>ACCOUNTING/AUDIT CLERK</t>
  </si>
  <si>
    <t>APPLICANT MUST BE FAMILIAR WITH SAGE ACCOUNTING, INTUIT QUICKBOOKS ACCOUNTING, POS, MICROSOFT WORD AND EXCEL.  USE LOGIC AND REASONING TO IDENTIFY THE STRENGTHS AND WEAKNESSES OF ALTERNATIVE SOLUTIONS, CONCLUSIONS, OR APPROACHES TO PROBLEMS.  ABLE TO COMMUNICATE INFORMATION AND IDEAS IN WRITING, OR ORALLY SO OTHERS WILL UNDERSTAND.  WITH VALID DRIVER'S LICENSE IS PREFERRED. APPLICANT IS ABLE TO WORK ON A FLEXIBLE WORKING SCHEDULE:  DAY SHIFT, WEEKEND, AND HOLIDAYS.  JOB REQUIRES BEING CAREFUL ABOUT DETAIL AND THOROUGH IN COMPLETING WORK TASKS, REQUIRES HONEST AND ETHICAL.</t>
  </si>
  <si>
    <t>MANGROVE PL., LOWER BASE</t>
  </si>
  <si>
    <t>C-500-21095-195863</t>
  </si>
  <si>
    <t>C-500-21215-500311</t>
  </si>
  <si>
    <t>MUST BE ABLE AND WILLING TO WORK SHIFTS, EVENINGS, HOLIDAYS, AND WEEKENDS. SKILLED IN THE USE OF VARIOUS OPERATING SYSTEMS: SAP BUSINESS OBJECTS DATA INTEGRATOR, MICROSOFT OUTLOOK, MICROSOFT OFFICE, MICROSOFT WINDOWS, MICROSOFT POWERPOINT, MICROSOFT EXCEL, PAYROLL SOFTWARE, MICROSOFT WORD, AND MICROSOFT INTERNET EXPLORER. KNOWLEDGE OF ARITHMETIC, ALGEBRA, GEOMETRY, CALCULUS, STATISTICS, AND THEIR APPLICATIONS. KNOWLEDGE OF ECONOMIC AND ACCOUNTING PRINCIPLES AND PRACTICES, THE FINANCIAL MARKETS, BANKING AND THE ANALYSIS AND REPORTING OF FINANCIAL DATA. USING MATHEMATICS TO SOLVE PROBLEMS. GIVING FULL ATTENTION TO WHAT OTHER PEOPLE ARE SAYING, TAKING TIME TO UNDERSTAND THE POINTS BEING MADE, ASKING QUESTIONS AS APPROPRIATE, AND NOT INTERRUPTING AT INAPPROPRIATE TIMES. USING LOGIC AND REASONING TO IDENTIFY THE STRENGTHS AND WEAKNESSES OF ALTERNATIVE SOLUTIONS, CONCLUSIONS OR APPROACHES TO PROBLEMS. UNDERSTANDING WRITTEN SENTENCES AND PARAGRAPH S IN WORK RELATED DOCUMENTS. TALKING TO OTHERS TO CONVEY INFORMATION EFFECTIVELY. COMMUNICATING EFFECTIVELY IN WRITING AS APPROPRIATE FOR THE NEEDS OF THE AUDIENCE. MANAGING ONE'S OWN TIME AND THE TIME OF OTHERS.</t>
  </si>
  <si>
    <t>C-500-21153-360556</t>
  </si>
  <si>
    <t>C-500-21180-431104</t>
  </si>
  <si>
    <t>P-500-21142-336063</t>
  </si>
  <si>
    <t>B.S. IN ACCOUNTANCY MINIMUM OF 48 MONTHS CONTINUOUS WORK EXPERIENCE. KNOWLEDGEABLE IN THE APPLICATION OF GENERALLY ACCEPTED ACCOUNTING
PRINCIPLES AND ADVICE AND IMPLEMENTS SYSTEM OF GENERAL ACCOUNTING INCLUDING PREPARATION OF FINANCIAL STATEMENTS, ACCOUNTS PAYABLE,
RECEIVABLES, PAYROLL, BANK RECONCILIATION, CNMI AND FEDERAL TAX, INTERPRETATION, AND ANALYSIS OF FINANCIAL REPORTS, REVIEW, AND AUDIT OF FINANCIAL
RECORDS AND OTHER RELATED DUTIES. PROFICIENCY IN MS OFFICE (WORD, EXCEL, PUBLISHER, ADOBE, POWERPOINT, ETC. APPLICATIONS A MUST. FAMILIARITY AND
KNOWLEDGE OF PEACHTREE AND QUICKBOOKS ACCOUNTING. MUST BE TRUSTWORTHY AND ABLE TO WORK UNDER TIME PRESSURE, MUST WORK FLEXIBLE HOURS
AND CAN WORK INDEPENDENTLY WITHOUT SUPERVISION.</t>
  </si>
  <si>
    <t>RM 209 Sunset Glow Bld. San Jose Village, Beach Road</t>
  </si>
  <si>
    <t>LOCAL TAX CHAP 2, CHAP 7 AND FICA SS &amp; MED</t>
  </si>
  <si>
    <t>C-500-21158-373107</t>
  </si>
  <si>
    <t>LAW OFFICE OF ROBERT T. TORRES</t>
  </si>
  <si>
    <t>APPLICANTS MUST BE PROFICIENT WITH TIME MATTERS, BILLING MATTERS AND ACCOUNTING SYSTEM OF THE LAW OFFICE. MUST BE A BACHELOR OF SCIENCE IN
COMMERCE MAJOR IN ACCOUNTING GRADUATE, WITH 36 MONTHS EXPERIENCE IN BOOKKEEPING AND ACCOUNTING FIELD. COMPUTER LITERATE INCLUDING WORD
PERFECT AND MICROSOFT PROGRAMS, EXCEL, WORD AND POWERPOINT. MUST KNOW THE REVENUE AND TAXES PREPARATION AND FILING. 
COMPUTER SKILLS: TIME MATTERS AND ACCOUNTING SYSTEM. FILE &amp; SERVE XPRESS LEXIS NEXIS, PEACHTREE ACCOUNTING, MICROSOFT WORD, EXCEL, POWER
POINT, MICROSOFT OFFICE PUBLISHER.
EXPERIENCE: ACCOUNTING AND BOOKKEEPING. MANAGING ACCOUNTING OPERATIONS, INVENTORY, REPORTORIAL AND REVENUE COMPLIANCE.</t>
  </si>
  <si>
    <t>C-500-21174-419960</t>
  </si>
  <si>
    <t>C-500-21096-199301</t>
  </si>
  <si>
    <t>C-500-21119-268804</t>
  </si>
  <si>
    <t>With 24 months work related experience. Knowledge of machines, equipment and tools, including their designs, uses, repair, and maintenance.  Must be able to work for extended hours or work days Should possess acute visual perception abilities to accurately judge distances. Workers must exhibit a high degree of stamina and
keen mechanical abilities to excel in
this field. Basic understanding of electronics in order to operate many of the newer vehicles designed with electronic control. Ability to observe proper safety precautions. Ability to understand and follow verbal and written instructions. 
Need license or certification to operate</t>
  </si>
  <si>
    <t>C-500-21175-424969</t>
  </si>
  <si>
    <t>P-500-21083-169568</t>
  </si>
  <si>
    <t>C-500-21173-416912</t>
  </si>
  <si>
    <t>Capable of operating cleaning equipment such as vacuum cleaner, mops and squeezers.</t>
  </si>
  <si>
    <t>C-500-21119-268679</t>
  </si>
  <si>
    <t>Marianas Fitness,  Ltd.</t>
  </si>
  <si>
    <t>P-500-21090-186361</t>
  </si>
  <si>
    <t>Janitors and Cleaners Except Maids &amp; Housekeeping Cleaners</t>
  </si>
  <si>
    <t>Must be able to work evenings and weekends.
Must have knowledge in operating exercise machines &amp; equipment for safety reasons. Need at least 1 year experience working in a fitness center.
Ability to go up and down stairs.
Must have knowledge in operating powered cleaning tools and equipment.</t>
  </si>
  <si>
    <t>All applicable local and payroll taxes, medical insurance premium if applicable</t>
  </si>
  <si>
    <t>C-500-21138-321087</t>
  </si>
  <si>
    <t>GMA Corporation</t>
  </si>
  <si>
    <t>NMI Contractor</t>
  </si>
  <si>
    <t>Matsue Street China Town</t>
  </si>
  <si>
    <t>gliceriodelmundoarago@gmail.com</t>
  </si>
  <si>
    <t>P-500-21090-186426</t>
  </si>
  <si>
    <t>Knowledge of materials, methods, and the tools involved in the construction or repair of houses. Performing routine maintenance on equipment and determining when and what kind of maintenance is needed. Repairing machines or systems using the needed tools.  Requires 2 years of work experience in general maintenance work in constructions/repair and maintenance line of business.  Must have knowledge and troubleshooting experience in plumbing and electrical, carpentry and general maintenance works.</t>
  </si>
  <si>
    <t>Holiday pay subject to company policy. Workers Compensation provided.</t>
  </si>
  <si>
    <t>(670) 287-0847</t>
  </si>
  <si>
    <t>C-500-21128-298174</t>
  </si>
  <si>
    <t>C-500-21133-309416</t>
  </si>
  <si>
    <t>C-500-21167-401277</t>
  </si>
  <si>
    <t>P-500-21140-328305</t>
  </si>
  <si>
    <t>Procurement Agent</t>
  </si>
  <si>
    <t>Paid leave, holiday pay, and 401k retirement plan subject to company policy</t>
  </si>
  <si>
    <t>CNMI and Federal  taxes, share in medical insurance and 401k retirement plan, if applicable</t>
  </si>
  <si>
    <t>C-500-21157-372878</t>
  </si>
  <si>
    <t>C-500-21180-431215</t>
  </si>
  <si>
    <t>Customer service and interpersonal skills need to meet with prospective and current tenants. Attention to detail and ensure application are accurate and tenant issues or questions are adequately addressed. Knowledge of rental contracts and property and anti-discrimination laws.</t>
  </si>
  <si>
    <t>C-500-21175-425410</t>
  </si>
  <si>
    <t>SARIA</t>
  </si>
  <si>
    <t>P-500-21145-341031</t>
  </si>
  <si>
    <t>C-500-21161-387397</t>
  </si>
  <si>
    <t>P-500-21128-298194</t>
  </si>
  <si>
    <t>Must be able to work well under pressure; lift at least 50 lbs; work nights, weekends, and holidays; obtain a food handlers certificate; and have knowledge in proper food handling and sanitation practices.</t>
  </si>
  <si>
    <t>C-500-21208-486957</t>
  </si>
  <si>
    <t>Francisco M. Atalig</t>
  </si>
  <si>
    <t>P-500-21152-359962</t>
  </si>
  <si>
    <t>Must be proficient in using software such as Microsoft Office and QuickBooks.</t>
  </si>
  <si>
    <t>C-500-21159-377595</t>
  </si>
  <si>
    <t>Must have personal qualities such as patience, good listening skills, understanding, a caring nature and must be
fun.</t>
  </si>
  <si>
    <t>limjs4972@gmail.coml</t>
  </si>
  <si>
    <t>C-500-21180-431552</t>
  </si>
  <si>
    <t>7AS Building Repairs and Maintenance</t>
  </si>
  <si>
    <t>P-500-21131-302059</t>
  </si>
  <si>
    <t>Skills in troubleshooting. Can operate Maintenance &amp; Repair Equipment. Must have at least 12 months working experience as a Maintenance &amp; Repair Worker, General. Must possess Employment Certificate.
Note: This pre-requisites applies to BOTH US Workers and CW-1 Workers</t>
  </si>
  <si>
    <t>C-500-21155-368537</t>
  </si>
  <si>
    <t>Jher Marianas Creative LLC</t>
  </si>
  <si>
    <t>Jher Manpower Services</t>
  </si>
  <si>
    <t>P-500-21106-230725</t>
  </si>
  <si>
    <t>HouseKeeping</t>
  </si>
  <si>
    <t xml:space="preserve">Must be High School Graduate and 3 months of exeprience. Must be able to drive to run errands, to purchase supplies and drive to the assigned work location. Must be able to move, lift, push furniture to clean the space underneath. Can follow instructions. Can work on weekends and holidays, daytime or evening. </t>
  </si>
  <si>
    <t>Unit#106 Pangelinan Building, fafa Pi, Chalan LauLau</t>
  </si>
  <si>
    <t>C-500-21180-431137</t>
  </si>
  <si>
    <t>chap 2 &amp; 7 / fica ss &amp; med</t>
  </si>
  <si>
    <t>yongfengcorp@outlook.com</t>
  </si>
  <si>
    <t>C-500-21193-455224</t>
  </si>
  <si>
    <t>AMBIENT SERVICES CORPORATION</t>
  </si>
  <si>
    <t>AMBIENCE SALON</t>
  </si>
  <si>
    <t>LIM'S BUILDING GROUND FLOOR</t>
  </si>
  <si>
    <t>BADAL</t>
  </si>
  <si>
    <t>MARK KRIS</t>
  </si>
  <si>
    <t>badal.mark@gmail.com</t>
  </si>
  <si>
    <t>P-500-21158-373166</t>
  </si>
  <si>
    <t>HAIRSTYLIST-HAIRDRESSER</t>
  </si>
  <si>
    <t>C-500-21163-392550</t>
  </si>
  <si>
    <t>TU KIOSHI KILELEMAN ROAD, AS PERDIDO</t>
  </si>
  <si>
    <t xml:space="preserve">P.O. BOX 504357 CK </t>
  </si>
  <si>
    <t>TUN KIOSHI KILELEMAN ROAD,  AS PERDIDO</t>
  </si>
  <si>
    <t>P-500-21128-298070</t>
  </si>
  <si>
    <t>KNOWLEDGE IN INVENTORY OF CONSTRUCTION MATERIALS &amp; TOOLS.</t>
  </si>
  <si>
    <t>C-500-21190-452465</t>
  </si>
  <si>
    <t>CORNER COCONUT ST. &amp; COFFE TREE MALL</t>
  </si>
  <si>
    <t>P-500-21074-145345</t>
  </si>
  <si>
    <t xml:space="preserve">ABILITY TO WORK IN HOT, HECTIC ENVIRONMENT,  AND WELL ORGANIZED IN BAKING. CAN WORK DURING WEEKENDS. </t>
  </si>
  <si>
    <t xml:space="preserve">CORNER CORAL TREE AVE. &amp; ROYAL PALM AVE. </t>
  </si>
  <si>
    <t>C-500-21157-372931</t>
  </si>
  <si>
    <t>C-500-21175-423093</t>
  </si>
  <si>
    <t>P-500-21146-344253</t>
  </si>
  <si>
    <t>Must have a one year work certificate as a cook.
Must be able cook food varieties and must know how to plan ahead .
The ability to inspect and clean food preparation areas, such as equipment and work surfaces, or serving areas to ensure safe and sanitary food-handling practices.
Must have Knowledge of principles and processes for providing customer and personal services. This includes customer needs assessment, meeting quality standards for services, and evaluation of customer satisfaction.
Must have a knowledge of raw materials, production processes, quality control, costs, and other techniques for maximizing the effective manufacture and distribution of goods.</t>
  </si>
  <si>
    <t xml:space="preserve">Isa Drive Capitol Hill </t>
  </si>
  <si>
    <t>withholding tax and federal tax</t>
  </si>
  <si>
    <t>C-500-21179-428682</t>
  </si>
  <si>
    <t>P-500-21015-015470</t>
  </si>
  <si>
    <t>C-500-21180-434306</t>
  </si>
  <si>
    <t>Must be able to lift a minimum of 50 lbs. to shoulder level. Must be willing to work on a flexible schedule. Must be able to understand, speak and write in the English language. 
a minimum of 6 months experience is required.</t>
  </si>
  <si>
    <t>Chalan Pale Arnold Rd., Industrial Park, Lower Base, Saipan</t>
  </si>
  <si>
    <t>Applicable CNMI and FEDERAL tax</t>
  </si>
  <si>
    <t>C-500-21161-384958</t>
  </si>
  <si>
    <t>GENESIS ENTERPRISES, LLC.</t>
  </si>
  <si>
    <t>unit 102 katupak bldg beach rd susupe</t>
  </si>
  <si>
    <t>BELO</t>
  </si>
  <si>
    <t>Reynhard</t>
  </si>
  <si>
    <t>General MAnager</t>
  </si>
  <si>
    <t>P O BOX 506228</t>
  </si>
  <si>
    <t>P-500-21140-328692</t>
  </si>
  <si>
    <t>Applicants must be knowledgeable in: Equipment Maintenance  Performing routine maintenance on equipment and determining when and what kind of maintenance is needed.
Repairing  Repairing machines or systems using the needed tools.
Troubleshooting  Determining causes of operating errors and deciding what to do about it.
Critical Thinking  Using logic and reasoning to identify the strengths and weaknesses of alternative solutions, conclusions or approaches to problems.
Equipment Selection  Determining the kind of tools and equipment needed to do a job.</t>
  </si>
  <si>
    <t>genesisenterprises.llc2019@gmail.com</t>
  </si>
  <si>
    <t>C-500-21207-482225</t>
  </si>
  <si>
    <t>PMB 170 PPP BOX 1000, SAIPAN</t>
  </si>
  <si>
    <t>P-500-21124-283630</t>
  </si>
  <si>
    <t>PAINTER</t>
  </si>
  <si>
    <t>12 months experience as painter in shipyard environment. 
High school diploma may be foreign equivalent. Verification of qualifications required. Required to take and pass a substance abuse test after hire. Housing is optional.  At the worker's option,  Employer will provide free housing to worker consisting of a shared bedroom and shared bathroom.</t>
  </si>
  <si>
    <t xml:space="preserve">Gualo Rai </t>
  </si>
  <si>
    <t>C-500-21207-482256</t>
  </si>
  <si>
    <t>AC USA, INC.</t>
  </si>
  <si>
    <t>LAIGUAN AVE. BETWEEN HAKMANG AVE. &amp; GUILI ST.</t>
  </si>
  <si>
    <t>PMB 3 P.O. BOX 10003, SAIPAN</t>
  </si>
  <si>
    <t>NISHIKAWA</t>
  </si>
  <si>
    <t>HIROSHI</t>
  </si>
  <si>
    <t>LAIGUAN AVE. BETWEEN HAKMAG AVE. &amp; GUILI ST.</t>
  </si>
  <si>
    <t>partymodeg@gmail.com</t>
  </si>
  <si>
    <t>P-500-21154-364295</t>
  </si>
  <si>
    <t>GENERAL MANAGER; SCUBA DIVING INSTRUCTOR</t>
  </si>
  <si>
    <t>Must be knowledgeable in tourist businesses in Saipan and other major islands of the Commonwealth of the Northern Mariana Islands. Basic skills and knowledge in using computers for administrative duties. Preferable to be able to speak, read and write both English and Japanese in order to communicate not only with the locals but also with Japanese which currently dominates company's prospective clients, customers and vendors.</t>
  </si>
  <si>
    <t>LAIGUNA AVE. BETWEEN HAKMANG AVE. &amp; GUILI ST.</t>
  </si>
  <si>
    <t>PMB 3 P.O. Box 10003, Saipan</t>
  </si>
  <si>
    <t>Annual dive instructor membership fee &amp; instructor insurance paid by employer.</t>
  </si>
  <si>
    <t>C-500-21162-388955</t>
  </si>
  <si>
    <t>Madantory CNMI &amp; Federal Taxes</t>
  </si>
  <si>
    <t>C-500-21162-388720</t>
  </si>
  <si>
    <t>P-500-21133-309881</t>
  </si>
  <si>
    <t>Knowledge of materials, methods, and the tools involved in the construction or repair of houses, buildings, or other structures such as highways and roads.</t>
  </si>
  <si>
    <t>C-500-21153-360294</t>
  </si>
  <si>
    <t>P-500-21096-199342</t>
  </si>
  <si>
    <t>Knowledge and experience in hotel/resort as a cook is an advantage. Able to quickly memorize complex or multiple orders. The employee must regularly lift and/or move up to 10-25 pounds  and/or stand for long periods of time. Must be able to work weekends and holidays.</t>
  </si>
  <si>
    <t>Shift Duty Meal, medical &amp; Life insurance, vacation leave, holiday pay</t>
  </si>
  <si>
    <t>Local and Federal taxes, employer provided housing (optional) $100 per month.</t>
  </si>
  <si>
    <t>C-500-21154-364762</t>
  </si>
  <si>
    <t xml:space="preserve">li's usa corp </t>
  </si>
  <si>
    <t>NEW I MART</t>
  </si>
  <si>
    <t>Middle Rd, Tanapag</t>
  </si>
  <si>
    <t>GUIHAN</t>
  </si>
  <si>
    <t>lisusacopr@gmail.com</t>
  </si>
  <si>
    <t>P-500-21121-279346</t>
  </si>
  <si>
    <t>store manager</t>
  </si>
  <si>
    <t xml:space="preserve">You need 24 months of continuous working experience as a manager in a supermarket. It is best to understand overseas markets, such as Philippine, South Korea, Thailand, China, etc., understand the market dynamics, reduce store costs, and achieve better store management.
</t>
  </si>
  <si>
    <t>C-500-21179-428621</t>
  </si>
  <si>
    <t>C-500-21180-434285</t>
  </si>
  <si>
    <t>At least High School graduate with minimum 3 months training and/or work experience.
Can work flexible hours during weekends and holidays.
Applicants either US. Citizen or CW-1 worker must provide Employment Certificate.</t>
  </si>
  <si>
    <t>C-500-21173-416988</t>
  </si>
  <si>
    <t>P.O. Box 501961</t>
  </si>
  <si>
    <t>P.O. BOX 504324</t>
  </si>
  <si>
    <t>P-500-21140-328395</t>
  </si>
  <si>
    <t xml:space="preserve">An Associates Degree in Accounting or equivalent. Must have knowledge and understanding of bookkeeping practices and procedures. Proficient in MS word, excel, and Peachtree accounting system. At least 24 months of experience as Accounting Clerk.
</t>
  </si>
  <si>
    <t>C-500-21174-419961</t>
  </si>
  <si>
    <t>P-500-21068-130553</t>
  </si>
  <si>
    <t>EQUIPMENT OPERATOR</t>
  </si>
  <si>
    <t>MUST HAVE A GED/HIGHSCHOOL DIPLOMA OR VOCATIONAL COURSE CERTIFICATE WITH 1 YEAR WORK EXPERIENCE. MUST KNOW HOW TO OPERATE ONE OR SEVERAL TYPES OF POWER CONSTRUCTION EQUIPMENT, SUCH AS MOTOR GRADERS, BULLDOZERS, SCRAPERS, COMPRESSORS, PUMPS, DERRICKS, SHOVELS, TRACTORS, OR FRONT-END LOADERS TO EXCAVATE, MOVE, AND GRADE EARTH, ERECT STRUCTURES, OR POUR CONCRETE OR OTHER HARD SURFACE PAVEMENT.MUST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</si>
  <si>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C-500-21166-397158</t>
  </si>
  <si>
    <t>C-500-21157-372996</t>
  </si>
  <si>
    <t>P-500-21124-283946</t>
  </si>
  <si>
    <t>auto painting</t>
  </si>
  <si>
    <t>Must have 12 months of experience in the same field of work.</t>
  </si>
  <si>
    <t xml:space="preserve">Insatto Street, Susupe P O Box 500137 </t>
  </si>
  <si>
    <t>C-500-21195-460588</t>
  </si>
  <si>
    <t>P-500-21157-372715</t>
  </si>
  <si>
    <t>Knowledge of principles and processes for providing customer and personal services
Knowledge of principles and methods of following safety standards and procedure in work area at all times
Maintained composure and positive attitude in fast-paced and time intensive environment.</t>
  </si>
  <si>
    <t>C-500-21188-447291</t>
  </si>
  <si>
    <t>CACTUS STREET BEACH ROAD GARAPAN</t>
  </si>
  <si>
    <t>P-500-21152-357293</t>
  </si>
  <si>
    <t>DEPARTMENT MANAGER</t>
  </si>
  <si>
    <t>Ability to instruct, direct, and evaluate employees.
Ability to analyze, synthesize, and evaluate a variety of data for use in program development and
analysis.
Ability to analyze and assess operations from the standpoint of management controls, systems, and
procedures.
Ability to establish program or service procedures, policies, or guidelines and to relate these to
objectives.
Ability to organize, evaluate, and present information effectively.
Ability to interpret laws, rules, and regulations relative to the work.
Ability to formulate plans, procedures, and controls in a program or service area.
Ability to maintain favorable public relations.
Ability to communicate effectively.
Ability to organize and coordinate the work of others.</t>
  </si>
  <si>
    <t>C-500-21215-497869</t>
  </si>
  <si>
    <t>P-500-21184-443816</t>
  </si>
  <si>
    <t>Must have at least 12 months work experience as job required knowledge on standard cleaning procedures &amp; proper use of manual and powered cleaning tools and equipments.</t>
  </si>
  <si>
    <t>Alus  St. Beach Road</t>
  </si>
  <si>
    <t>Mandatory CNMI and Federal taxes.</t>
  </si>
  <si>
    <t>C-500-21174-419959</t>
  </si>
  <si>
    <t>C-500-21215-497786</t>
  </si>
  <si>
    <t>P-500-21175-423215</t>
  </si>
  <si>
    <t>1. KNOWLEDGE AND EXPERIENCED IN HOTEL/RESORT AS A COOK IS AN ADVANTAGE.
2. WILLING TO WORK IN FLEXIBLE SHIFTS, DAYS, EVENINGS, WEEKENDS AND HOLIDAYS.
3. ALL INTERESTED APPLICANTS (U.S CITIZEN, FOREIGN WORKER, ETC.) MUST BE ABLE TO OBTAIN A FOOD HANDLER CERTIFICATE.</t>
  </si>
  <si>
    <t>C-500-21225-519988</t>
  </si>
  <si>
    <t xml:space="preserve">Alubia </t>
  </si>
  <si>
    <t>P-500-21196-465635</t>
  </si>
  <si>
    <t>PROVEN 12 MONTHS EXPERIENCE. CANDIDATE CAN FIX/REPAIR COMMERCIAL WASHERS AND DRYERS.CAN DO WELDING JOBS, PLASTERING, PAINTING AND BLUSTERING TO MAKE SURE THE PLACE IS WELL MAINTAINED. CAN OPERATE REPAIRING POWER TOOLS.</t>
  </si>
  <si>
    <t>CNMI taxes and Federal (FICA) Taxes</t>
  </si>
  <si>
    <t>C-500-21201-471477</t>
  </si>
  <si>
    <t>P-500-21174-420131</t>
  </si>
  <si>
    <t>C-500-21190-452460</t>
  </si>
  <si>
    <t>P-500-21160-380906</t>
  </si>
  <si>
    <t>Building Facilities Maintenance Technician</t>
  </si>
  <si>
    <t xml:space="preserve">HIGHSCHOOL DIPLOMA WITH 6 MONTHS RELATED WORK EXPERIENCE. KNOWLEDGE OF GENERAL MAINTENANCE PROCESSES AND METHODS. WORKING KNOWLEDGE
OF TOOLS, COMMON APPLIANCES AND DEVICES. WITH A WILLINGNESS TO WORK OVERTIME. BASIC UNDERSTANDING OF ELECTRICAL, PLUMBING, AND CARPENTRY. 
</t>
  </si>
  <si>
    <t>Tanduki Road Lower Dandan</t>
  </si>
  <si>
    <t>C-500-21215-497672</t>
  </si>
  <si>
    <t>P-500-21186-444408</t>
  </si>
  <si>
    <t>Training in vocational schools, a culinary related or equivalent.  Minimum 1 years work experience in food preparation and cooking with good standards required, preferably in a Japanese restaurant. Must have knowledge about international cuisine. The position requires examination and clearances for Food Handlers certificate before hire. Ability to use equipment/materials properly and adhere to safety procedures. Concentration, alertness and attention to detail required. Ability to read, write in English and perform basic mathematical calculations. Ability to function, work and communicate well in a team effectively. Regular attendance required. Ability to work a flexible schedule including weekends and holidays.</t>
  </si>
  <si>
    <t>C-500-21202-474216</t>
  </si>
  <si>
    <t xml:space="preserve">CHALAN MOSIGNOR GUERRERO </t>
  </si>
  <si>
    <t>SAINT TRADING COMPANY INC.</t>
  </si>
  <si>
    <t>P-500-21141-332252</t>
  </si>
  <si>
    <t>Knowledge of materials, methods, and the tools involved in the construction or repair of houses, buildings, or other structures such as highways and roads. Equipment Selection  Determining the kind of tools and equipment needed to do a job.</t>
  </si>
  <si>
    <t>TUN HERMAN PAN RD</t>
  </si>
  <si>
    <t>OVERTIME RATE APPLIES IN EXCESS OF 40 HRS. WORK PER WEEK</t>
  </si>
  <si>
    <t>CNMI WITHHOLDING TAX, FEDERAL WITHHOLDING TAX, SOCIAL SECURITY AND MEDICARE CONTRIBUTIONS.  COMPANY OFFER HOUSING FOR A TOTAL COST OF $150.00 PER MONTH INCLUSIVE OF UTILITIES.  THIS OFFER IS OPTIONAL.EMPLOYEES MAY FIND SUITABLE HOUSING OF THEIR CHOICE.</t>
  </si>
  <si>
    <t>C-500-20225-763747</t>
  </si>
  <si>
    <t>HTS CONSTRUCTION/HTS MANPOWER SERVICES</t>
  </si>
  <si>
    <t xml:space="preserve">P.O. BOX 10001 PMB 727 </t>
  </si>
  <si>
    <t>P-500-20162-640908</t>
  </si>
  <si>
    <t xml:space="preserve">	Proven experience as a Cleaner or Housekeeper
	Ability to work with little supervision and maintain a high level of performance
	Customer-oriented and friendly
	Prioritization and time management skills
	Working quickly without compromising quality
</t>
  </si>
  <si>
    <t>CNMI TAXES/ FICA/ SS MED/ AND OTHER TAX NEEDED</t>
  </si>
  <si>
    <t>C-500-20218-752050</t>
  </si>
  <si>
    <t>Rose Street Beach  Road Garapan</t>
  </si>
  <si>
    <t>Rose Street Beach Road  Garapan</t>
  </si>
  <si>
    <t>P-500-20164-648230</t>
  </si>
  <si>
    <t>one year of working with experienced employees is requires to both U.S Workers and CW-1 workers</t>
  </si>
  <si>
    <t>C-500-20233-778401</t>
  </si>
  <si>
    <t xml:space="preserve">Legaspi </t>
  </si>
  <si>
    <t>P-500-20162-640665</t>
  </si>
  <si>
    <t xml:space="preserve">coffee and blended art &amp; design is a plus </t>
  </si>
  <si>
    <t>Beach Road,</t>
  </si>
  <si>
    <t>C-500-20251-808110</t>
  </si>
  <si>
    <t>Good News Mission Center, Inc.</t>
  </si>
  <si>
    <t>Good News Church of Saipan</t>
  </si>
  <si>
    <t>PO Box 506691</t>
  </si>
  <si>
    <t>Kwon</t>
  </si>
  <si>
    <t>Young Jo</t>
  </si>
  <si>
    <t>goodnews@hanmisaipan.com</t>
  </si>
  <si>
    <t>P-500-20209-735736</t>
  </si>
  <si>
    <t>This position requires a Master of Divinity degree, and ordination from a Christian denomination compatible with our church. At least 18 months of experience as a pastor at a Christian church
is required.</t>
  </si>
  <si>
    <t>C-500-20241-792595</t>
  </si>
  <si>
    <t>NEW SUMMER HOLIDAY HOTEL APARTMENT RENTAL COMMERCIAL SPACE RENTAL</t>
  </si>
  <si>
    <t>Sustainability Specialists</t>
  </si>
  <si>
    <t>P-500-20191-703644</t>
  </si>
  <si>
    <t>BUSINESS OPERATIONS SPECIALIST</t>
  </si>
  <si>
    <t xml:space="preserve">WILL SUPERVISE THE FOLLOWING POSITIONS: 
1) AUDITOR 
2) HUMAN RESOURCE MANAGEMENT 
3)EXPEDITER 
4) PLANNER 
5) MERCHANDISER 
6) OPERATION MANAGER 
Must be able to address organizational sustainability issues, such as waste stream management, green building practices, and green procurement plans. And must also create or maintain plans or other documents related to sustainability projects and implement business continuity and disaster recovery strategies and solutions. Must know how to seek business solutions that will not have an adverse effect in the future.
</t>
  </si>
  <si>
    <t>WITHHOLDING TAX, MED &amp; SS FICA TAX</t>
  </si>
  <si>
    <t>C-500-20308-895743</t>
  </si>
  <si>
    <t>SUSAN'S CATERING</t>
  </si>
  <si>
    <t>P-500-20267-840482</t>
  </si>
  <si>
    <t>CHALAN MSGR. MARTINEZ, AS LITO</t>
  </si>
  <si>
    <t>C-500-20211-740463</t>
  </si>
  <si>
    <t>Insatto Street, Susupe Box 500137</t>
  </si>
  <si>
    <t>P-500-20136-574733</t>
  </si>
  <si>
    <t>Proven experience in sales. 
Understanding of the sales process and dynamics. 
Experience using computers for a variety of tasks. 
Competency in Microsoft applications including Word, Excel, and Outlook. 
Able to work comfortably in a fast paced environment. 
Must be results-oriented and able to work both independently and within a team environment. 
Must be able to work during weekends and holidays when needed.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</si>
  <si>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Joeten Development Inc</t>
  </si>
  <si>
    <t>C-500-20230-771288</t>
  </si>
  <si>
    <t xml:space="preserve">LEON P. GANACIAS </t>
  </si>
  <si>
    <t xml:space="preserve">KWAW-FM MAGIC 100.3 </t>
  </si>
  <si>
    <t xml:space="preserve">MANAGING DIRECTOR </t>
  </si>
  <si>
    <t>ljganacias@radiocomusa.com</t>
  </si>
  <si>
    <t>P-500-20195-709319</t>
  </si>
  <si>
    <t>Experienced, Knowledgeable in QuickBooks &amp; Excel.</t>
  </si>
  <si>
    <t>KWAW-FM MAGIC 100.3</t>
  </si>
  <si>
    <t>C-500-20230-771302</t>
  </si>
  <si>
    <t>TAE HO CORPORATION</t>
  </si>
  <si>
    <t>EDEN RESTAURANT</t>
  </si>
  <si>
    <t>HOTEL STREET GARAPAN VILLAGE</t>
  </si>
  <si>
    <t>JUANA</t>
  </si>
  <si>
    <t>EDENRESTAURANT2018@OUTLOOK.COM</t>
  </si>
  <si>
    <t>P-500-20192-706527</t>
  </si>
  <si>
    <t>WORK SCHEDULES AS FOLLOWS:
11:00 AM TO 2:00 PM,
5:00 PM TO 9:00 PM. 
7 HOURS A DAY,
MONDAY THROUGH FRIDAY, 35 HOURS PER WEEK.</t>
  </si>
  <si>
    <t>HOTEL STREET  GARAPAN VILLAGE</t>
  </si>
  <si>
    <t>edenrestaurant2018@outlook.com</t>
  </si>
  <si>
    <t>C-500-20217-749565</t>
  </si>
  <si>
    <t>San Antonio Street, San Antonio Village Corner Gatdas Avenue</t>
  </si>
  <si>
    <t>P-500-20123-536821</t>
  </si>
  <si>
    <t>SHIPPING, RECEIVING, AND TRAFFIC CLERKS</t>
  </si>
  <si>
    <t xml:space="preserve">KNOWLEDGE OF ADMINISTRATIVE AND CLERICAL PROCEDURES AND SYSTEMS SUCH AS WORD PROCESSING, MANAGING FILES AND RECORDS.
THE ABILITY TO COMMUNICATE INFORMATION AND IDEAS IN SPEAKING SO OTHERS WILL UNDERSTAND.
THE ABILITY TO ARRANGE THINGS IN A CERTAIN ORDER.
THE ABILITY TO LISTEN TO AND UNDERSTAND INFORMATION AND IDEAS PRESENTED THROUGH SPOKEN WORDS AND SENTENCES
</t>
  </si>
  <si>
    <t xml:space="preserve">San Antonio Street, San Antonio Village Corner Gatdas Avenue </t>
  </si>
  <si>
    <t>C-500-20258-822488</t>
  </si>
  <si>
    <t>Lot #005-E-01</t>
  </si>
  <si>
    <t>P-500-20140-583621</t>
  </si>
  <si>
    <t>Mechanical Technician</t>
  </si>
  <si>
    <t xml:space="preserve">knowledge of machines and tools, mathematics relating to machinery, operation monitoring, written and verbal communication skills, ability to work and learn independently. </t>
  </si>
  <si>
    <t>medicare, cnmi taxes, social security</t>
  </si>
  <si>
    <t>C-500-20274-850679</t>
  </si>
  <si>
    <t>P-500-20212-742620</t>
  </si>
  <si>
    <t>Repairing  laundry and amusement machines or systems using the needed tools</t>
  </si>
  <si>
    <t>#104</t>
  </si>
  <si>
    <t>C-500-20232-775839</t>
  </si>
  <si>
    <t>FARMING</t>
  </si>
  <si>
    <t>P-500-20119-522962</t>
  </si>
  <si>
    <t>FARMWORKERS AND LABORER CROPS</t>
  </si>
  <si>
    <t>WITH GOOD MORAL CHARACTER.</t>
  </si>
  <si>
    <t>C-500-20303-891676</t>
  </si>
  <si>
    <t>Gene's Barber and Beauty Shop</t>
  </si>
  <si>
    <t>P-500-20256-819714</t>
  </si>
  <si>
    <t xml:space="preserve">Hair Stylist </t>
  </si>
  <si>
    <t>Certificate of employment of 24 months.
"Police clearance with no derogatory record" will apply equally to U.S. workers and CW-1 workers.</t>
  </si>
  <si>
    <t>Unit 3 Skills International Bldg., Middle Road</t>
  </si>
  <si>
    <t>FICA and CNMI Wage &amp; Salary Tax</t>
  </si>
  <si>
    <t>C-500-20225-763777</t>
  </si>
  <si>
    <t xml:space="preserve">Payroll related taxes as required by law. We will assist the workers in securing board, lodging or other facilities at workers' expense. </t>
  </si>
  <si>
    <t>C-500-20219-754585</t>
  </si>
  <si>
    <t>HOUSEKEEPING SKILLS;
GOOD COMMUNICATION;
CAN PROPERLY OPERATION SPECIAL TOOLS AND EQUIPMENTS;
GOOD CUSTOMER SERVICE;
CLEAN AND ORGANIZE;
DRIVER LICENSE IS PREFERRED</t>
  </si>
  <si>
    <t xml:space="preserve">SOCIAL SECURITY AND MEDICARE TAXES, CHAP 2 AND CHAP 7. Housing is offered at no cost or deduction to worker. </t>
  </si>
  <si>
    <t>C-500-20226-766623</t>
  </si>
  <si>
    <t>C-500-20248-805866</t>
  </si>
  <si>
    <t xml:space="preserve">Know how to use computer, calculators
Know how to use Quick Books software,  Peach tree, Sage
Organizing files
Dependable on meeting the deadlines
Flexible
Attention to Details 
Showcase good commitment
</t>
  </si>
  <si>
    <t>C-500-20310-899812</t>
  </si>
  <si>
    <t>C-500-20300-887944</t>
  </si>
  <si>
    <t>Marianas Insurance Company, Ltd.</t>
  </si>
  <si>
    <t>1st Floor MIC Building, San Jose</t>
  </si>
  <si>
    <t xml:space="preserve">Rosalia </t>
  </si>
  <si>
    <t>1st Floor MIC Building</t>
  </si>
  <si>
    <t>gm@marianasinsurance.com</t>
  </si>
  <si>
    <t>Scoggins</t>
  </si>
  <si>
    <t>Mark</t>
  </si>
  <si>
    <t>Allen</t>
  </si>
  <si>
    <t>2nd Floor MIC Building, San Jose</t>
  </si>
  <si>
    <t>markascoggins@gmail.com</t>
  </si>
  <si>
    <t>Scoggins Law Office, LLC</t>
  </si>
  <si>
    <t>Supreme Court</t>
  </si>
  <si>
    <t>Insurance Adjusters, Examiners, and Investigators</t>
  </si>
  <si>
    <t>P-500-20244-795261</t>
  </si>
  <si>
    <t>Claims Adjuster</t>
  </si>
  <si>
    <t>A BACHELOR'S DEGREE IN BUSINESS OR RELATED FIELD AND AT LEAST THREE YEARS EXPERIENCE IN INSURANCE ADJUSTING, DEVELOPING AND MAINTAINING LOSS RESERVES, AND APPLICATION OF ACTUARIAL ANALYSIS. MUST HAVE EXCELLENT ORAL AND WRITTEN COMMUNICATION SKILLS. MUST HAVE COMPUTER SKILLS AND BE PROFICIENT IN USE OF CLAIMS APPLICATION SOFTWARE.</t>
  </si>
  <si>
    <t>1st and 2nd Floor MIC Building</t>
  </si>
  <si>
    <t>Chalan Monsignor Guerrero, San Jose</t>
  </si>
  <si>
    <t>C-500-20234-780822</t>
  </si>
  <si>
    <t>PMB  246  Box 10003</t>
  </si>
  <si>
    <t>Buncalan</t>
  </si>
  <si>
    <t>P-500-20164-648211</t>
  </si>
  <si>
    <t>one  year of working with experienced employees is requires to both U.S Workers and CW-1 workers</t>
  </si>
  <si>
    <t>C-500-20228-771061</t>
  </si>
  <si>
    <t>P-500-20196-712066</t>
  </si>
  <si>
    <t xml:space="preserve">High school diploma. 24 months of on-the-job experience as an Electrician is a minimum requirement for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</si>
  <si>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C-500-20286-875668</t>
  </si>
  <si>
    <t>SAME</t>
  </si>
  <si>
    <t>P-500-20224-761352</t>
  </si>
  <si>
    <t>COMPUTER NETWORK SUPPORT SPECIALIST</t>
  </si>
  <si>
    <t>1. Able to set up and administer computer network architecture and Internet Securities.
2. Administer, configure and support Back-Up and Recovery System.
3. Thorough understanding of WAN and LAN support, VM Ware and Hyper V Virtualization.
4. Previous experience with CISCO switches and routers, CCNA certification is a plus.
5. Experience in remote access, network and computer server.
6. Knowledgeable in dot.Net, Visual Basic, and PHP/MVC programming, MYSQL/SQL administration.
7. Analyze user needs and software requirements and design simple system.
8.  Familiarity with server management and monitoring tools.
9. Ability to listen and understand information and ideas presented  through spoken words and sentences.
10.  A minimum of  of four (4) years work experience is required.
11. Must be a graduate of Bachelors  Degree in Computer Science</t>
  </si>
  <si>
    <t>LOWER BASE INDUSTRIAL PARK</t>
  </si>
  <si>
    <t>FEDERAL AND CNMI TAX</t>
  </si>
  <si>
    <t>C-500-20315-905673</t>
  </si>
  <si>
    <t>12 months experience,  accounting and finance knowledge will be assessed through a 50 item exam. knowledgeable with CNMI and federal tax laws at IRS regulations.</t>
  </si>
  <si>
    <t>C-500-20244-795251</t>
  </si>
  <si>
    <t>P-500-20131-557767</t>
  </si>
  <si>
    <t>Maids &amp; Housekeeping Cleaner</t>
  </si>
  <si>
    <t xml:space="preserve">	knowledge of cleaning and sanitation products, techniques and methods
	knowledge of cleaning sensitive materials
	working knowledge of operating cleaning equipment
	physical stamina and mobility including ability to reach, kneel and bend
</t>
  </si>
  <si>
    <t>C-500-20214-747073</t>
  </si>
  <si>
    <t>DJ3D,LLC</t>
  </si>
  <si>
    <t>CHALAN PALE  CHALAN KIYA VILLAGE</t>
  </si>
  <si>
    <t>Employees in these occupations usually need 24 months of training involving both on-the-job experience and informal training with experienced workers. A recognized apprenticeship program may be associated with these occupations.</t>
  </si>
  <si>
    <t>WITHHOLDING TAX, MED AND SS FICA TAX.</t>
  </si>
  <si>
    <t>C-500-20254-814253</t>
  </si>
  <si>
    <t>AIRPORT RD. DANDAN</t>
  </si>
  <si>
    <t>P-500-20138-579602</t>
  </si>
  <si>
    <t>CARPENTER / LABOR</t>
  </si>
  <si>
    <t>KNOWLEDGE IN USING HAND AND POWER TOOLS</t>
  </si>
  <si>
    <t xml:space="preserve">in excess of  40 hrs x 1.50 overtime  </t>
  </si>
  <si>
    <t>C-500-20247-805090</t>
  </si>
  <si>
    <t>P-500-20187-695447</t>
  </si>
  <si>
    <t>Executive Secretaries and Executive Administrative Assistant</t>
  </si>
  <si>
    <t>Good communication skills both oral and written, good in research and analytical thinking</t>
  </si>
  <si>
    <t>C-500-20263-834707</t>
  </si>
  <si>
    <t>RUFINA, LLC</t>
  </si>
  <si>
    <t>Rufina Tropicals/ Bibang's Cafe</t>
  </si>
  <si>
    <t>P.O. Box 505123</t>
  </si>
  <si>
    <t>FLAME TREE ROAD</t>
  </si>
  <si>
    <t>ROWINA</t>
  </si>
  <si>
    <t>OGO</t>
  </si>
  <si>
    <t>P.O. BOX 505123 FLAME TREE ROAD</t>
  </si>
  <si>
    <t>rufinallc.spn@gmail.com</t>
  </si>
  <si>
    <t>P-500-20221-758623</t>
  </si>
  <si>
    <t>P.O. BOX 505123</t>
  </si>
  <si>
    <t>Local Withholding Tax, Med and SS Fica Tax</t>
  </si>
  <si>
    <t>C-500-20302-889899</t>
  </si>
  <si>
    <t>PO BOX 505093,CK</t>
  </si>
  <si>
    <t>P-500-20258-820007</t>
  </si>
  <si>
    <t>PLUMBER</t>
  </si>
  <si>
    <t>KNOWLEDGE IN PLUMBING SPECIFICATIONS AND CODES 
KNOWLEDGE IN ASSEMBLING AND INSTALLATION OF PIPES</t>
  </si>
  <si>
    <t>C-500-20227-769132</t>
  </si>
  <si>
    <t>P-500-20185-695092</t>
  </si>
  <si>
    <t>Guest Service Agent - Food &amp; Beverage</t>
  </si>
  <si>
    <t>High School Diploma / GED. One (1) year guest service experience in a 5- star hotel environment or well-known property. Working knowledge of products of restaurant operations. Experience in cash handling. Be able to sit or stand for long periods of time while performing duties.  Ability to speak, read and write in Chinese, Korean, or Japanese in order to deal with guests and internal staff from Asian countries. Ability to lift and carry up to (50) pounds at a time. Ability to work in an environment where pipe, cigar, and cigarette smoking is permitted. Ability to multi-task. Ability to work a flexible schedule.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t>
  </si>
  <si>
    <t>C-500-20219-754107</t>
  </si>
  <si>
    <t>SUITE 107 MARIANAS BUSINESS PLAZA</t>
  </si>
  <si>
    <t>P-500-20125-536910</t>
  </si>
  <si>
    <t xml:space="preserve">ANY ASSOCIATES DEGREE OR COLLEGE GRADUATE WITH TWO YEARS JOB EXPERIENCE IN ACCOUNTING, KNOWLEGED IN QUICKBOOKS ACCOUNTING AND
PEACHTREE ACCOUNTING SOFTWARE. KNOWLEDGE IN EXCEL, POWERPOINT &amp; MICROSOFT WORD.
</t>
  </si>
  <si>
    <t>CNMI Local Taxes (Chp. 2) &amp; Social Security/Medicare Taxes</t>
  </si>
  <si>
    <t>C-500-20225-763954</t>
  </si>
  <si>
    <t>knowledge in different kind of paper required
used &amp; knowledgein printing equipments &amp; other related machine required.</t>
  </si>
  <si>
    <t>Puti Tainobui Avenue</t>
  </si>
  <si>
    <t>P.O. Box 503698 GARAPAN Village</t>
  </si>
  <si>
    <t xml:space="preserve">Deductions from Pay are Government taxes, withholding tax, chapter 2, IRS, SSS and Medicare. Utility Chargers such as Water and Electricity consumption. Housing is optional and offered to workers. </t>
  </si>
  <si>
    <t>C-500-20209-735688</t>
  </si>
  <si>
    <t xml:space="preserve">H.I.S. SAIPAN, INC. </t>
  </si>
  <si>
    <t>SKYHUB</t>
  </si>
  <si>
    <t>GROUND FLOOR, FIESTA RESORT HOTEL H.I.S. OFFICE</t>
  </si>
  <si>
    <t>P.O. BOX 5094 CHRB GARAPAN</t>
  </si>
  <si>
    <t>ELLEN</t>
  </si>
  <si>
    <t>QUITANO</t>
  </si>
  <si>
    <t>e.camacho@hissaipan.com</t>
  </si>
  <si>
    <t>PMB 238 PPP BOX 10000 CHALAN LAULAU</t>
  </si>
  <si>
    <t>P-500-20168-655885</t>
  </si>
  <si>
    <t>C-500-20319-912846</t>
  </si>
  <si>
    <t xml:space="preserve">Proven work experience as a Diesel or Heavy Equipment Mechanic.
Understanding of computer testing technologies.
Ability to lift heavy machinery.
Extensive knowledge of diesel engines and construction equipment.
Ability to work after-hours if required.
</t>
  </si>
  <si>
    <t>C-500-20318-911247</t>
  </si>
  <si>
    <t>MALIN</t>
  </si>
  <si>
    <t>CHRISTOPHER SCOTT</t>
  </si>
  <si>
    <t>SM ENTERPRISES, LLC</t>
  </si>
  <si>
    <t>C-500-20323-916848</t>
  </si>
  <si>
    <t>Atoms Co Ltd</t>
  </si>
  <si>
    <t>KAIJO</t>
  </si>
  <si>
    <t>JUANITA</t>
  </si>
  <si>
    <t>Gill Blas Condo 1F</t>
  </si>
  <si>
    <t>P-500-20289-878763</t>
  </si>
  <si>
    <t>Must have 12 months experience as technician/repairer fixing appliances such as washers, dryers, stoves, TV, air conditioners, refrigerators and others. Must have training in electronics a electrical wiring. Must be able to obtain a drivers license in the CNMI. Must be able to read sketches or blue prints. Must be able to speak English, add, subtract, divide and multiply. Can work in open or confined spaces exposed to extreme heat, cold weather, dirt and noise. Can squat, stand and sit for long period of time. Can lift or move 50 lbs and above. Must be patient to tenants.</t>
  </si>
  <si>
    <t>1F Gill Blas Condominium Saipan</t>
  </si>
  <si>
    <t>All mandatory State (Ch2 &amp; Ch7) and Federal Taxes (FICA &amp; Medicare)</t>
  </si>
  <si>
    <t>C-500-20353-968726</t>
  </si>
  <si>
    <t>One free duty meal.</t>
  </si>
  <si>
    <t>C-500-21021-024417</t>
  </si>
  <si>
    <t>Driver License will be applied equally to US and CW-1 workers.   Conveyors Operators and Tenders training/certification</t>
  </si>
  <si>
    <t>FICA, FEDERAL CHAPTER 7 &amp; CNMI CHAPTER 7/401K</t>
  </si>
  <si>
    <t>C-500-21021-024673</t>
  </si>
  <si>
    <t>P-500-20343-941177</t>
  </si>
  <si>
    <t>Operation and Control  Controlling operations of equipment or systems.
Coordination  Adjusting actions in relation to others' actions.
Critical Thinking  Using logic and reasoning to identify the strengths and weaknesses of alternative solutions, conclusions or approaches to problems.
Equipment Maintenance  Performing routine maintenance on equipment and determining when and what kind of maintenance is needed.
Operation Monitoring  Watching gauges, dials, or other indicators to make sure a machine is working properly.
Speaking  Talking to others to convey information effectively.
Active Listening  Giving full attention to what other people are saying, taking time to understand the points being made, asking questions as appropriate, and not interrupting at inappropriate times.
Judgment and Decision Making  Considering the relative costs and benefits of potential actions to choose the most appropriate one.
Reading Comprehension  Understanding written sentences and paragraphs in work related documents.
Social Perceptiveness  Being aware of others' reactions and understanding why they react as they do.
Time Management  Managing one's own time and the time of others.
Complex Problem Solving  Identifying complex problems and reviewing related information to develop and evaluate options and implement solutions.
Monitoring  Monitoring/Assessing performance of yourself, other individuals, or organizations to make improvements or take corrective action.
Quality Control Analysis  Conducting tests and inspections of products, services, or processes to evaluate quality or performance.
Service Orientation  Actively looking for ways to help people.
Writing  Communicating effectively in writing as appropriate for the needs of the audience
Troubleshooting  Determining causes of operating errors and deciding what to do about it.
Active Learning  Understanding the implications of new information for both current and future problem-solving and decision-making.
Repairing  Repairing machines or systems using the needed tools.
Persuasion  Persuading others to change their minds or behavior.
Instructing  Teaching others how to do something.
Negotiation  Bringing others together and trying to reconcile differences.
Systems Analysis  Determining how a system should work and how changes in conditions, operations, and the environment will affect outcomes.
Systems Evaluation  Identifying measures or indicators of system performance and the actions needed to improve or correct performance, relative to the goals of the system.
Equipment Selection  Determining the kind of tools and equipment needed to do a job.
Learning Strategies  Selecting and using training/instructional methods and procedures appropriate for the situation when learning or teaching new things.
Management of Material Resources  Obtaining and seeing to the appropriate use of equipment, facilities, and materials needed to do certain work.
Mathematics  Using mathematics to solve problems.</t>
  </si>
  <si>
    <t>C-500-20347-955562</t>
  </si>
  <si>
    <t>P-500-20280-859288</t>
  </si>
  <si>
    <t>WAREHOUSE CLERK</t>
  </si>
  <si>
    <t>Knowledge in operating warehouse equipment such as sit-down forklift, stand-up forklift and pallet jack    Ability to learn and use DDMS software.  Able to work a flexible schedule and able to work on weekends, holidays and extended hours during peak retail periods.</t>
  </si>
  <si>
    <t>C-500-20329-925825</t>
  </si>
  <si>
    <t>PROVEN MAINTENANCE EXPERIENCE AND TRAINING (PORTFOLIO).
SKILLED IN THE USE OF HAND AND POWER TOOLS.
ABILITY TO TAKE APART MACHINES, EQUIPMENT, OR DEVICES TO REMOVE AND REPLACE DEFECTIVE PARTS.
ABILITY TO CHECK BLUEPRINTS, REPAIR MANUALS, OR PARTS CATALOGS AS NECESSARY.
EXPERIENCE WITH PRECISION MEASURING INSTRUMENTS OR ELECTRONIC TESTING DEVICES.
EXPERIENCE PERFORMING ROUTINE MAINTENANCE.
EYE FOR DETAIL.
PROFESSIONAL PRESENTATION AND ATTITUDE.
ABILITY TO MAINTAIN FOCUS WHILE WORKING INDIVIDUALLY.
HIGH SCHOOL DIPLOMA OR GENERAL EDUCATION DEGREE (GED) EVEN FROM COUNTRY OF ORIGIN PREFERABLE</t>
  </si>
  <si>
    <t>C-500-20309-897772</t>
  </si>
  <si>
    <t>C-500-21036-057505</t>
  </si>
  <si>
    <t>Pacific Sleep Canter</t>
  </si>
  <si>
    <t>P-500-20296-885059</t>
  </si>
  <si>
    <t>NURSING ASSISTANT
CPR</t>
  </si>
  <si>
    <t>C-500-21028-041175</t>
  </si>
  <si>
    <t>C-500-21009-004245</t>
  </si>
  <si>
    <t>chalan kiya</t>
  </si>
  <si>
    <t>cNMI</t>
  </si>
  <si>
    <t>P-500-20330-927613</t>
  </si>
  <si>
    <t>Knowledge in equipment,repairing trouble shooting,equipment selection or determining the kind of tools and equipment needed to do a job physically fit.</t>
  </si>
  <si>
    <t>ALL CNMI and US  Income taxes required</t>
  </si>
  <si>
    <t>C-500-21096-199120</t>
  </si>
  <si>
    <t xml:space="preserve">Previous maintenance experience. 
High school diploma or general education degree (GED). 
Skilled in the use of hand and power tools. 
Ability to take apart machines, equipment, or devices to remove and replace defective parts. 
Ability to check and repair manuals, or parts catalogs as necessary. 
Ability to use common tools such as hammers, hoists, saws, drills, and wrenches. 
Experience with precision measuring instruments or electronic testing devices. 
Experience performing routine maintenance. 
Ability to maintain focus while working individually. 
Time management skills. 
Ability to work after hours, over weekends and on public holidays with short or no notice. </t>
  </si>
  <si>
    <t>C-500-21078-158951</t>
  </si>
  <si>
    <t>C-500-21063-118988</t>
  </si>
  <si>
    <t>Matthew Paul Beck</t>
  </si>
  <si>
    <t xml:space="preserve">General Asia Pacific Fuels Consulting </t>
  </si>
  <si>
    <t>World War II Lane</t>
  </si>
  <si>
    <t>PMB 430, PO BOX 10001, Saipan</t>
  </si>
  <si>
    <t>Chinatown</t>
  </si>
  <si>
    <t>Holt</t>
  </si>
  <si>
    <t xml:space="preserve">Shawn </t>
  </si>
  <si>
    <t>Curtis</t>
  </si>
  <si>
    <t xml:space="preserve">World War II Lane </t>
  </si>
  <si>
    <t>PMB 430, P.O. Box 10001, Saipan</t>
  </si>
  <si>
    <t>sholt@gapconsultingllc.com</t>
  </si>
  <si>
    <t>P-500-21032-047209</t>
  </si>
  <si>
    <t xml:space="preserve">Must have the ability to read layouts and blue prints  and follow work orders;  Must have the ability to operate safety equipment and use safe work habits; Must be certified or have the ability to become certified. 
</t>
  </si>
  <si>
    <t>C-500-21090-186541</t>
  </si>
  <si>
    <t>P-500-21061-111385</t>
  </si>
  <si>
    <t>CHIEF OFFICER</t>
  </si>
  <si>
    <t xml:space="preserve">1.Considerable knowledge of and skill in keeping the stability of anchors, lifeboats, vehicles and all movable objects on deck when the ferry is underway;
2.Considerable knowledge of relevant agency policies and procedures; considerable knowledge of SOLAS regulations and ISM;
3. Minimum 2 years work experience of related skills and knowledge on ships 
4. High school diploma or equivalent. 
5. Must Fit for duty (need to provide medical certificate of seafarers)
6. Fluency in written and spoken English </t>
  </si>
  <si>
    <t>ALL CNMI AND FEDERAL INCOME TAXES, ANY OTHER APPLICABLE TAXES AND DUTIES</t>
  </si>
  <si>
    <t>C-500-21096-199307</t>
  </si>
  <si>
    <t>Shirley's Coffee Shop</t>
  </si>
  <si>
    <t>Hagoi Road</t>
  </si>
  <si>
    <t>Talaya Avenue Susupe</t>
  </si>
  <si>
    <t>Macario</t>
  </si>
  <si>
    <t>Edgardo</t>
  </si>
  <si>
    <t>Salazar</t>
  </si>
  <si>
    <t>P-500-20356-971677</t>
  </si>
  <si>
    <t>Bookkeeping, Accounting and Auditing Clerk</t>
  </si>
  <si>
    <t xml:space="preserve">Required skills in Intuit QuickBooks Accounting Software, Financial Analysis
software . Knowledge of Oracle Hospitality Reporting and Analytics software, My micros Inventory Management System. Must be able to use Microsoft Office Excel, word, PowerPoint, and Outlook. Knowledge of principles and methods of inventory pricing and costing. Knowledge of HR2 payroll system.
Job requires knowledge of economic and accounting principles and practices,
the financial markets, banking and the analysis and reporting of financial data. Knowledge of administrative and clerical procedures and systems such as word processing,
managing files and records, designing forms, and other office procedures. 
Dependable, reliable and responsible on the job, including punctuality and attendance.  Honest and ethical. Being careful about details and thorough in completing work task . Stress tolerance, by being to deal calmly and effectively stressful situations and must be of excellent health. 
Previous work related skills, knowledge or experience is
required.
 Successful applicant will be required to submit Employment Certification from   Previous Employment, Police Clearance and Food Handler Certification before start of work.
DYNAMIC CORE GROUP INC. IS AN EQUAL OPPORTUNITY EMPLOYER AND ABOVE-MENTIONED REQUIREMENTS SHALL BE APPLIED EQUALLY TO ALL SUCCESSFUL APPLICANTS WHETHER U.S. CITIZENS, U.S. PERMANENT LEGAL RESIDENCE, OR CW-1 WORKERS.
</t>
  </si>
  <si>
    <t>C-500-21106-230103</t>
  </si>
  <si>
    <t xml:space="preserve">ROMEO </t>
  </si>
  <si>
    <t>P-500-20340-939310</t>
  </si>
  <si>
    <t>12 MONTHS OF PREVIOUS WORK-RELATED SKILL, KNOWLEDGE, OR EXPERIENCE IS NEEDED. 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REPAIRING MACHINES OR SYSTEMS USING NEEDED TOOLS. DETERMINING CAUSES OF OPERATING ERRORS AND DECIDING WHAT TO DO ABOUT IT. ABLE TO DESCRIBE AND EXPLAIN MERCHANDISE SUCH AS BIKE COMPONENTS, ACCESSORIES, SAFETY OPERATION AND CARE OF THE BIKE AND MERCHANDISE TO CUSTOMER. ABLE TO ESTIMATE COST OF REPAIR OR ALTERATION OF MERCHANDISE. MUST BE ABLE TO PROVIDE AND TECHNICAL SERVICE AND ABLE TO ANSWER SERVICE QUESTIONS RELATED TO BICYCLE REPAIR.</t>
  </si>
  <si>
    <t>C-500-21079-162577</t>
  </si>
  <si>
    <t>P-500-21022-027321</t>
  </si>
  <si>
    <t>Knowledge to set up the area on which functions to be conducted like dining/buffet rooms, bars. Must have at least 12 months working experiences as a Waitress. Must possess Employment Certificate. Employment certificate is applied to both U.S. Workers and CW-1 Workers.</t>
  </si>
  <si>
    <t>TEXAS ROAD, CHALANKANOA VILLAGE</t>
  </si>
  <si>
    <t>In excess of 40 hours per week, the rate will overtime rate (multiply 1.5% from the normal rate)</t>
  </si>
  <si>
    <t>CNMI Withholding Tax, FICA Taxes</t>
  </si>
  <si>
    <t>C-500-21103-218609</t>
  </si>
  <si>
    <t>C-500-21036-057532</t>
  </si>
  <si>
    <t>C-500-21099-211345</t>
  </si>
  <si>
    <t>3 months of working experience as a cook. Experience in using cutting tools and cookware. Knowledge of various cooking procedures and methods. Ability to follow all sanitation procedures. Excellent physical condition and stamina. Active Listening and Oral Comprehension. Knowledge of cooking Chinese style fast food will be an advantage.</t>
  </si>
  <si>
    <t>C-500-21093-195430</t>
  </si>
  <si>
    <t>S.N.T. Corporation</t>
  </si>
  <si>
    <t>Char's Thrifty Store</t>
  </si>
  <si>
    <t>Reyes Commercial Building Unit 101</t>
  </si>
  <si>
    <t>Gotti</t>
  </si>
  <si>
    <t>Teresa</t>
  </si>
  <si>
    <t>General &amp; Operation Manager</t>
  </si>
  <si>
    <t>shlasiapacific@outlook.com</t>
  </si>
  <si>
    <t>P-500-21049-084185</t>
  </si>
  <si>
    <t>Work Certification is required for both U.S. Workers and CW-1 Workers</t>
  </si>
  <si>
    <t>WILL MAKE ALL DEDUCTIONS FROM THE WORKER'S PAYCHECK REQUIRED BY LAW SUCH AS TAXES (CHAPTER 2, CHAPTER 7, SS &amp; MEDICARE) AND WILL PROMPTLY REMIT TO APPLICABLE GOVERNMENT AGENCIES.</t>
  </si>
  <si>
    <t>GOTTI</t>
  </si>
  <si>
    <t>S.N.T. CORPORATION</t>
  </si>
  <si>
    <t>C-500-21123-280498</t>
  </si>
  <si>
    <t>Must be a multi tasker. Persistent and have high energy. Able to work during weekends and holidays. Service oriented and with good verbal communication</t>
  </si>
  <si>
    <t>C-500-21153-360642</t>
  </si>
  <si>
    <t xml:space="preserve">Must be able to attend an early morning shift, flexible work hours and can lift at least 50lbs. 
Experience in an industrial kitchen is a plus. 
Will consider foreign equivalent High School Diploma or GED. </t>
  </si>
  <si>
    <t>CHAPTER 2 AND CHAPTER 7 TAXES(STATE AND FEDERAL TAXES), SOCIAL SECURITY AND MEDICARE TAX</t>
  </si>
  <si>
    <t>C-500-21132-305773</t>
  </si>
  <si>
    <t>World Wide Corporation</t>
  </si>
  <si>
    <t>World Tour and Travel</t>
  </si>
  <si>
    <t>PMB 305, BOX 10000</t>
  </si>
  <si>
    <t xml:space="preserve">M2M Bldg., Room 202, Garapan </t>
  </si>
  <si>
    <t>Li</t>
  </si>
  <si>
    <t>Xinlan</t>
  </si>
  <si>
    <t>M2M Bldg. Room 202, Garapan</t>
  </si>
  <si>
    <t>P-500-21095-196057</t>
  </si>
  <si>
    <t>Travel Clerks</t>
  </si>
  <si>
    <t>MUST HAVE 3 MONTHS OF TRAINING AND 12 MONTHS OF PRIOR EXPERIENCE WORKING FOR TRAVEL AGENCY. MANDARIN CHINESE LANGUAGE SKILLS IS PREFERRED. MUST PROVIDE UPDATED CRIMINAL RECORD CLEARANCE PRE EMPLOYMENT. ALL EMPLOYMENT RULES APPLIES EQUALLY TO BOTH U.S. AND FOREIGN WORKERS.</t>
  </si>
  <si>
    <t>C-500-21144-336905</t>
  </si>
  <si>
    <t xml:space="preserve">Ability to follow instructions from supervisors or senior maintenance workers. Knowledge of general carpentry and repair. Ability to use hand tools and power tools. </t>
  </si>
  <si>
    <t>C-500-21097-203232</t>
  </si>
  <si>
    <t>C-500-21094-195690</t>
  </si>
  <si>
    <t>P-500-21035-053952</t>
  </si>
  <si>
    <t>3250 Chanlan Kanoa Dr.</t>
  </si>
  <si>
    <t>Chanlan Kanoa</t>
  </si>
  <si>
    <t>C-500-21096-199365</t>
  </si>
  <si>
    <t>marianaslabor,net</t>
  </si>
  <si>
    <t>C-500-21097-202821</t>
  </si>
  <si>
    <t xml:space="preserve">12 MONTHS OF PREVIOUS WORK-RELATED SKILL, KNOWLEDGE, OR EXPERIENCE IS NEEDED. KNOWLEDGE OF MACHINES AND TOOLS, INCLUDING THEIR DESIGNS,
USES, REPAIR, AND MAINTENANCE. KNOWLEDGE OF PRINCIPLES AND PROCESSES FOR PROVIDING CUSTOMER AND PERSONAL SERVICES. THIS INCLUDES CUSTOMER
NEEDS ASSESSMENT, MEETING QUALITY STANDARDS FOR SERVICES, AND EVALUATION OF CUSTOMER SATISFACTION. REPAIRING MACHINES OR SYSTEMS USING
NEEDED TOOLS. DETERMINING CAUSES OF OPERATING ERRORS AND DECIDING WHAT TO DO ABOUT IT. ABLE TO DESCRIBE AND EXPLAIN MERCHANDISE SUCH AS
BIKE COMPONENTS, ACCESSORIES, SAFETY OPERATION AND CARE OF THE BIKE AND MERCHANDISE TO CUSTOMER. ABLE TO ESTIMATE COST OF REPAIR OR ALTERATION OF MERCHANDISE. </t>
  </si>
  <si>
    <t>C-500-21146-348058</t>
  </si>
  <si>
    <t>Knowledge of materials, methods, and the tools involved in the construction or repair of houses, buildings, or other structures such as highways and roads.
Knowledge of machines and tools, including their designs, uses, repair, and maintenance.
Knowledge of arithmetic, algebra, geometry, calculus, statistics, and their applications.
Knowledge of the structure and content of the English language including the meaning and spelling of words, rules of composition, and grammar.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and prediction of physical principles, laws, their interrelationships, and applications to understanding fluid, material, and atmospheric dynamics, and mechanical, electrical, atomic and sub- atomic structures and processes.
Knowledge of principles and methods for curriculum and training design, teaching and instruction for individuals and groups, and the measurement of training effects.
Knowledge of transmission, broadcasting, switching, control, and operation of telecommunications systems.</t>
  </si>
  <si>
    <t>C-500-21103-218506</t>
  </si>
  <si>
    <t>Somjit Chuamjorhor</t>
  </si>
  <si>
    <t>New Royal Thai Massage</t>
  </si>
  <si>
    <t>PO BOX 10001 PMB 383</t>
  </si>
  <si>
    <t>FIRST FLOOR, GOLD BEACH HOTEL, BEACH ROAD GARAPAN</t>
  </si>
  <si>
    <t>Chuamjorhor</t>
  </si>
  <si>
    <t>Somjit</t>
  </si>
  <si>
    <t>newroyalthaimassage@gmail.com</t>
  </si>
  <si>
    <t>P-500-20258-820498</t>
  </si>
  <si>
    <t>Massage Therapist</t>
  </si>
  <si>
    <t>Preferably with a Thai Massage Therapist Certification or One Year working experience in a thai massage shop</t>
  </si>
  <si>
    <t>First Floor, Gold Beach Hotel, Beach Road Garapan</t>
  </si>
  <si>
    <t>C-500-21137-317446</t>
  </si>
  <si>
    <t>P-500-21104-222319</t>
  </si>
  <si>
    <t>MAINTENANCE AND REPAIRER, GENERAL</t>
  </si>
  <si>
    <t>These occupations require a high school diploma. Some previous work-related skill, knowledge, or experience is usually need. Employees in these occupations need anywhere from a few months to one year of working with experienced employees. These occupations often involve using your knowledge and skills to help others.</t>
  </si>
  <si>
    <t xml:space="preserve">CHICHIRICA AVE., KADENA DI AMOR ST., GARAPAN VILLAGE </t>
  </si>
  <si>
    <t>C-500-21112-248323</t>
  </si>
  <si>
    <t>P-500-21074-145568</t>
  </si>
  <si>
    <t xml:space="preserve">Knowledge of principles and processes for providing customer and personal services. 
Ability to actively look for ways to help people.
Knowledge of principles to control and operate equipment or systems.
Ability to talk to others to convey information effectively.
</t>
  </si>
  <si>
    <t>C-500-21134-313227</t>
  </si>
  <si>
    <t>P-500-21048-081212</t>
  </si>
  <si>
    <t>At least 12 months experience required for this position
High School Diploma or equivalent. 
Ability to diagnose and repair vehicles and follow safety instructions and directions. 
Proficiency with hand tools and other equipment. 
An eye for detail: Not only will this help with hands-on work, but it can be beneficial in other aspects of the job, such as record keeping and maintaining inventory. 
Ability to require a great deal of manual dexterity and fine motor skills. 
Other work demands strength and agility.
Applicants must pass Auto Parts skilled test (Total Passing Score of 89%) during application process.
The skill testing and comprehension exam are required equally of both US and Foreign workers.
Must be able to work on weekends and holidays on short notice.</t>
  </si>
  <si>
    <t>C-500-21145-340908</t>
  </si>
  <si>
    <t>C-500-21154-364450</t>
  </si>
  <si>
    <t>P-500-21099-210734</t>
  </si>
  <si>
    <t>WORK SCHEDULES AS FOLLOWS:
8:30 AM TO 12:30 PM,
2:30 PM TO 5:30 PM. 7 HOURS A DAY.
MONDAY THROUGH FRIDAY, 35 HOURS PER WEEK.</t>
  </si>
  <si>
    <t>per week exceed 40 hours, overtime rate $9.98 x 1.5=$14.97</t>
  </si>
  <si>
    <t>C-500-21124-283907</t>
  </si>
  <si>
    <t>P-500-21097-202663</t>
  </si>
  <si>
    <t>A collage graduate or equivalent.  Minimum 3 years managerial experience in sales in a large-volume full service hotel required. Strong knowledge of hotel property management systems and proficiency in MS Office required. Ability to speak, read and write in English and perform mathematical calculations. To strengthen the Korean Market as a company strategy, ability to read and write in Korean fluently is required. Ability to think strategically, observe a problem, determine its cause and work out a solution. Ability to function, work and communicate well in a team effectively. Concentration, alertness and attention to detail required. Regular attendance required. Ability to work a flexible schedule including weekends and holidays.</t>
  </si>
  <si>
    <t>C-500-21107-233900</t>
  </si>
  <si>
    <t>C-500-21122-279931</t>
  </si>
  <si>
    <t>C-500-21134-313980</t>
  </si>
  <si>
    <t>per week exceed 40 hours, overtime rate $8.68 x1.5=$13.02 per hour</t>
  </si>
  <si>
    <t>C-500-21146-344497</t>
  </si>
  <si>
    <t>HUI HUANG SAIPAN INC</t>
  </si>
  <si>
    <t>P.O. BOX 500344 CK</t>
  </si>
  <si>
    <t>DONG RONG</t>
  </si>
  <si>
    <t>HUIHUANGSAIPAN@GMAIL.COM</t>
  </si>
  <si>
    <t>P-500-21111-243662</t>
  </si>
  <si>
    <t xml:space="preserve">Applicant must have a strong background in retail management. Required 12 months of experience must be as a manager of a grocery store. Must have experience in dealing with various government agencies in the CNMI, and knowledge of accounting, payroll and tax preparation. Must be willing to work flexible time, weekends and holidays when necessary. </t>
  </si>
  <si>
    <t>huihuangsaipan@gmail.com</t>
  </si>
  <si>
    <t>C-500-21119-268800</t>
  </si>
  <si>
    <t>P-500-21080-162871</t>
  </si>
  <si>
    <t>BOOKKEPPING, ACCOUNTING AND AUDITING CLERK</t>
  </si>
  <si>
    <t xml:space="preserve">SOLID UNDERSTANDING ON BOOKKEEPING AND ACCOUNTING PROCEDURES
ABLE TO MAKE STATEMENT OF ACCOUNT PER CLIENTS FOR RECEIVABLE
ABLE TO MAKE REPORT OF COLLECTIONS AND SCHEDULE PAYMENTS FOR PAYABLE
ABILITY TO CALCULATE, POST AND MANAGE ACCOUNTING FIGURES
ABLE TO COMPUTE TAXES
</t>
  </si>
  <si>
    <t xml:space="preserve">n/a </t>
  </si>
  <si>
    <t>C-500-21125-287693</t>
  </si>
  <si>
    <t>Biweekly Salary $15.24 x 70 hours=$1066.80(FLSA Exempt)</t>
  </si>
  <si>
    <t>minwancorp2010@gmail.com</t>
  </si>
  <si>
    <t>C-500-21158-373059</t>
  </si>
  <si>
    <t>LBC MABUHAY SAIPAN, INC</t>
  </si>
  <si>
    <t>P.O. BOX 501910 CHALAN LAULAU</t>
  </si>
  <si>
    <t>P-500-21061-111496</t>
  </si>
  <si>
    <t xml:space="preserve">Must be a Bachelor's Degree, major in Commerce with 48-months of work related experience as a sales manager. Must have extensive knowledge in government rules and regulations pertaining to freight forwarding and foreign exchange remittance. Must have knowledge in the whole processes involved from the time the money leaves the hands of the remitter and up to the point the recipient receives the money. Must be familiar with all reports required by the government for compliance as well as the management reports. Must be familiar and have knowledge of logistics involved in sending cargoes abroad, including acquiring all clearances, permits and all documentations required. Must be familiar with the rules of anti-money laundering and how to apply that rules on the business of foreign exchange and freight forwarding. Must know how to analyze financial records or reports to determine state of operations. Must have the ability to lead in a fast-paced environment. </t>
  </si>
  <si>
    <t>#102 PANGELINAN ANNEX BLDG.</t>
  </si>
  <si>
    <t>lbcspn42@pticom.com</t>
  </si>
  <si>
    <t>C-500-21193-455407</t>
  </si>
  <si>
    <t>VIP CORPORATION</t>
  </si>
  <si>
    <t>LOVE TRAVEL TOUR</t>
  </si>
  <si>
    <t>PMB A-4 BOX 10001</t>
  </si>
  <si>
    <t>GUANGCHAO</t>
  </si>
  <si>
    <t>vip.corp.sp@gmail.com</t>
  </si>
  <si>
    <t>P-500-21160-381634</t>
  </si>
  <si>
    <t>CORAL REEF STREET GARAPAN VILLAGE</t>
  </si>
  <si>
    <t>C-500-21108-234513</t>
  </si>
  <si>
    <t>C-500-21120-273540</t>
  </si>
  <si>
    <t>ALAIHAI STREET AVENUE GARAPAN</t>
  </si>
  <si>
    <t>ALAHAI STREET AVENUE GARAPAN</t>
  </si>
  <si>
    <t>P-500-21082-166462</t>
  </si>
  <si>
    <t>TECHNICAL ACTIVITIES DETAIL ORIENTED . PROBLEM SOLVING ABILITY PHYSICAL ABILITY , ABLE TO WORK QUICKLY UNDER PRESSURE</t>
  </si>
  <si>
    <t xml:space="preserve">ALAIHAI STREET AVENUE GARAPAN </t>
  </si>
  <si>
    <t>WTHHOLDING TAX AND FICA</t>
  </si>
  <si>
    <t>C-500-21105-229399</t>
  </si>
  <si>
    <t xml:space="preserve">Driver License required for US Citizens/CW. Must have 12 months experience documented in training and certification. </t>
  </si>
  <si>
    <t>C-500-21125-287534</t>
  </si>
  <si>
    <t>C-500-21147-348515</t>
  </si>
  <si>
    <t>P-500-21098-206688</t>
  </si>
  <si>
    <t>C-500-21130-298539</t>
  </si>
  <si>
    <t>P-500-21082-169276</t>
  </si>
  <si>
    <t>EXECUTIVE SECRETARY</t>
  </si>
  <si>
    <t>Education:  Associate's Degree. Work Experience: two-year work experience as an Executive Assistant and Administrative Assistant. Skilled in the use of various operating systems and project management software: Microsoft Internet Explorer. Microsoft Office. Microsoft Windows. Microsoft PowerPoint. Microsoft Excel. Microsoft Word. Knowledge of administrative and clerical procedures and systems such as word processing, managing files and records, stenography and transcription, designing forms, and other office procedures and  terminology. Knowledge of business and management principles involved in strategic planning, resource allocation, human resources modeling, leadership technique, production methods, and coordination of people and resources. Understand ethical behavior and business practices, and ensure that own behavior and the behavior of others is consistent with these standards and aligns with the values of the  organization.</t>
  </si>
  <si>
    <t>C-500-21100-214335</t>
  </si>
  <si>
    <t xml:space="preserve">VIRAY </t>
  </si>
  <si>
    <t>P-500-21065-126130</t>
  </si>
  <si>
    <t>Knowledge in Peachtree accounting software.  Knowledge of economic and accounting principles and practices and reporting of financial data.</t>
  </si>
  <si>
    <t>C-500-21163-392530</t>
  </si>
  <si>
    <t>P-500-21128-298071</t>
  </si>
  <si>
    <t>KNOWLEDGE IN USING MEASURING DEVICES, POWER TOOLS, AND TESTING EQUIPMENT SUCH AS OHMMETERS, VOLTMETERS, OSCILLOSCOPES, AMMETERS, OR TEST LAMPS.</t>
  </si>
  <si>
    <t>C-500-21148-352177</t>
  </si>
  <si>
    <t>PEDRO Q. DELA CRUZ</t>
  </si>
  <si>
    <t>DK BROTHERS</t>
  </si>
  <si>
    <t>P.O BOX 1320 SONGSONG VILLAGE</t>
  </si>
  <si>
    <t>SONGSONG VILLAGE - 1320</t>
  </si>
  <si>
    <t>PRINCIPAL OWNER</t>
  </si>
  <si>
    <t>DISTRICT  2 SONGSONG VILLAGE</t>
  </si>
  <si>
    <t>SONGSONG VILLAGE -1320</t>
  </si>
  <si>
    <t>dkbrothers_rota@yahoo.com</t>
  </si>
  <si>
    <t>P-500-21099-210699</t>
  </si>
  <si>
    <t xml:space="preserve">Monitoring - Monitoring/Assessing performance  to make improvements or take corrective action. Adjust  actions in relations to thers action. Use logic and reasoning to identify the strength and weaknesses of alternative solutions, conclusions or approaches to problems. able to control operations of equipment or systems. Talked to others to convey information effectively. Operation Monitoring-Watching gauges, dials or other indicators to make sure a machine is working properly.
</t>
  </si>
  <si>
    <t xml:space="preserve">DISTRICT 2 SONGSONG VILLAGE </t>
  </si>
  <si>
    <t>C-500-21096-199316</t>
  </si>
  <si>
    <t>ANNA G HAYES</t>
  </si>
  <si>
    <t>P-500-21012-006827</t>
  </si>
  <si>
    <t>Must obtain a Food Handler Certification from the CNMI Department of Public Health; Job duties require standing and walking for most of the entire shift; Must have finger dexterity to use some utensils, equipment, and scale for developing, evaluating, and implementing new food recipes. Must be able to work on flexible hours including holidays, weekends, and morning shifts. The employer requires the Food Handler Certification is to be applied equally to both U.S. workers and foreign workers.</t>
  </si>
  <si>
    <t>C-500-21137-317305</t>
  </si>
  <si>
    <t>SAIPAN SUNSET CRUISE, INC.</t>
  </si>
  <si>
    <t>PUERTO RICO VILLAGE</t>
  </si>
  <si>
    <t>P.O. BOX 10000 PMB 623</t>
  </si>
  <si>
    <t>NATIVIDAD</t>
  </si>
  <si>
    <t>CONCEPCION</t>
  </si>
  <si>
    <t>saipansunset3@gmail.com</t>
  </si>
  <si>
    <t>P-500-21097-202668</t>
  </si>
  <si>
    <t>MAINTENANCE (BOAT)</t>
  </si>
  <si>
    <t>ABLE TO WORK WITH FIBERGLASS, EPOXY, PLUMBING, CARPENTRY WORK OR FOR BOAT REPAIR.</t>
  </si>
  <si>
    <t>OUTER COVE MARINA</t>
  </si>
  <si>
    <t>C-500-21155-368332</t>
  </si>
  <si>
    <t>C-500-21132-309325</t>
  </si>
  <si>
    <t>C-500-21143-336501</t>
  </si>
  <si>
    <t>PO Box 503894</t>
  </si>
  <si>
    <t>P-500-21080-163003</t>
  </si>
  <si>
    <t>MUST BE FAMILIAR WITH ACCOUNTING SOFTWARE LIKE PEACHTREE AND QUICKBOOKS. HAVE ANALYTICAL ABILITY AND HIGH LEVEL OF NUMERACY. PROFICIENT IN
COMPUTER.</t>
  </si>
  <si>
    <t>C-500-21095-196239</t>
  </si>
  <si>
    <t>Oasis Workforce, LLC</t>
  </si>
  <si>
    <t>P-500-21057-104443</t>
  </si>
  <si>
    <t>Office Staff</t>
  </si>
  <si>
    <t>C-500-21112-247760</t>
  </si>
  <si>
    <t>P-500-21070-138036</t>
  </si>
  <si>
    <t xml:space="preserve">	Must have 6 months of related work experience
	Must have knowledge in enterprise architecture in health care and public health organizations
	Must have the knowledge to use of enterprise master patient indices, record locator systems, clinical dates repositories, HIE, CPOE and e-Prescribing (eRX)
	Must have ability of clinical decision support and clinical remote monitoring
	Must know interoperability principals including vocabulary standards, content standards, and privacy and security standards
	Must know the concepts of CPT and ICD
	Must know RFID and of wireless concepts in healthcare
	Must know the requirements for government funding EHRs
	Must have general knowledge of industry compliance requirements such as HIPAA and the OIG guidance for group physician practice
	Must have the basic terminology of computing
	Must know computer architecture
	Must know data organization, representation and structure
	Must know the structure of programming languages
	Must know networking and data communication
	Must know basic billing and coding principles including insurance payment models
	Must be responsible to data security including firewall, intrusion payment models secure network structures, access controls, and data encryption
	Must be responsible to business continuity and disaster planning
	Must have a basic vocabulary and conversational familiarity with medical terms
	Must be able to communicate effectively with physicians
	Must understand job expectations in the health care settings
	Must be able to recognize various levels of healthcare providers, places of patient service and the patient-care flow process
	The ability to retrieve information from c-tree databases
	Must have major concepts of quality in healthcare and the technology that is used to assess patient quality of care, patient safety, and medical necessary in the provision of medical services
</t>
  </si>
  <si>
    <t>C-500-21130-298434</t>
  </si>
  <si>
    <t>Queens Building in Garapan</t>
  </si>
  <si>
    <t>Li-wu</t>
  </si>
  <si>
    <t>P-500-21048-083841</t>
  </si>
  <si>
    <t>ACCOUNTANTS</t>
  </si>
  <si>
    <t>MUST HAVE A BACHELOR'S DEGREE IN ACCOUNTING OR BUSINESS ADMINISTRATION, MINIMUM OF 24 MONTHS ACCOUNTING EXPERIENCE IN ACCOUNTS RECEIVABLE,
ACCOUNTS PAYABLE.</t>
  </si>
  <si>
    <t>C-500-21132-305654</t>
  </si>
  <si>
    <t>MASON PI</t>
  </si>
  <si>
    <t>C-500-21139-324694</t>
  </si>
  <si>
    <t>MR CORPORATION</t>
  </si>
  <si>
    <t>UNIT 5, 2ND FLOOR PACIFIC QUICK PRINT BUILDING  GARAPAN</t>
  </si>
  <si>
    <t>MANZANO</t>
  </si>
  <si>
    <t>RANILO</t>
  </si>
  <si>
    <t>UNIT 5 2ND FLOOR PACIFIC QUICK PRINT BUILDING, GARAPAN</t>
  </si>
  <si>
    <t>P-500-21108-234521</t>
  </si>
  <si>
    <t>UNIT 5, PACIFIC QUICK PRINT BUILDING, GARAPAN</t>
  </si>
  <si>
    <t>C-500-21098-206748</t>
  </si>
  <si>
    <t>P-500-21067-126715</t>
  </si>
  <si>
    <t>EXPERTISE IN MS OFFICE TOOLS:  MICROSOFT WORD, EXCEL, POWER POINT, ADOBE AND BLUE BEAM.  CAN OPERATE ACCOUNTING SOFTWARES.  CAN TROUBLESHOOT COMPUTERS AND CAN OPERATED MAJORITY OF THE USUAL OFFICE EQUIPMENT.</t>
  </si>
  <si>
    <t>C-500-21126-291066</t>
  </si>
  <si>
    <t>C-500-21163-392562</t>
  </si>
  <si>
    <t>Payroll related taxes required by law</t>
  </si>
  <si>
    <t>C-500-21164-393225</t>
  </si>
  <si>
    <t>P-500-21036-057400</t>
  </si>
  <si>
    <t xml:space="preserve">Waiter </t>
  </si>
  <si>
    <t xml:space="preserve">MUST BE OF LEGAL AGE TO SERVE ALCOHOLIC BEVERAGES. HAVE CLEAR WRITTEN AND VERBAL COMMUNICATION SKILLS. TEAMWORK, HANDS-ON EXPERIENCE WITH
CASH REGISTER AND ORDERING INFORMATION SYSTEM (POS). BASIC MATH SKILLS. FLEXIBILITY TO WORK IN SHIFTS.
</t>
  </si>
  <si>
    <t>C-500-21176-425767</t>
  </si>
  <si>
    <t>C-500-21188-447323</t>
  </si>
  <si>
    <t>P-500-21120-273331</t>
  </si>
  <si>
    <t>C-500-21176-425852</t>
  </si>
  <si>
    <t>At least High School graduate with 3 months on the job training/ work experience. Can work flexible schedules including weekends and holidays, daytime or evening. Attention to Details. Time Management. Able to work within a group or individually. 
Applicants either US citizen or CW-1 must provide school credentials and/or employment certificate.</t>
  </si>
  <si>
    <t>Chen</t>
  </si>
  <si>
    <t>C-500-21159-377340</t>
  </si>
  <si>
    <t>COOL CARE AUTOMOTIVE AIRCONDITIONING &amp; REFRIGERATION</t>
  </si>
  <si>
    <t>CHALAN PALE ARNOLD CHALAN KIYA VILLAGE</t>
  </si>
  <si>
    <t>JOANNE</t>
  </si>
  <si>
    <t>CHALAN PALE ARNOLD CHALAN KIYA</t>
  </si>
  <si>
    <t>P-500-21095-195927</t>
  </si>
  <si>
    <t xml:space="preserve">EMPLOYEES IN THESE OCCUPATIONS USUALLY NEED 12 MONTHS WORKING EXPERIENCE . </t>
  </si>
  <si>
    <t xml:space="preserve">CHALAN PALE ARNOLD CHALAN KIYA MIDDLE  ROAD </t>
  </si>
  <si>
    <t>C-500-21163-392543</t>
  </si>
  <si>
    <t>C-500-21176-425735</t>
  </si>
  <si>
    <t>P &amp; P ELEVATOR COMPANY</t>
  </si>
  <si>
    <t>Lot No. 1826-2 CHALAN LAULAU VILLAGE</t>
  </si>
  <si>
    <t>PMB 422 PO BOX 10000</t>
  </si>
  <si>
    <t>P-500-21082-165886</t>
  </si>
  <si>
    <t>Must know to operate quickbooks accounting software and microsoft office software, excel, word and powerpoint. Knowledge of administrative and clerical procedures and systems such as word processing, managing files and records, stenography and transcription, designing forms and other office procedures and terminology.</t>
  </si>
  <si>
    <t>C-500-21148-355574</t>
  </si>
  <si>
    <t>P-500-21096-199348</t>
  </si>
  <si>
    <t>Must have a minimum of 12 months work experience with K-Mart brands and merchandise groups. Must have strong communication skills. Proficient in MS Word/Excel. Can work flexible days even on holidays and weekends.</t>
  </si>
  <si>
    <t>C-500-21173-419850</t>
  </si>
  <si>
    <t>C-500-21163-392506</t>
  </si>
  <si>
    <t>C-500-21178-428430</t>
  </si>
  <si>
    <t>Z &amp; L CORPORATION</t>
  </si>
  <si>
    <t>BLUESKY SUPERMARKET, LN MARKET</t>
  </si>
  <si>
    <t>LUCINDA ROAD, CHALAN KANOA</t>
  </si>
  <si>
    <t>P.O. BOX 505677</t>
  </si>
  <si>
    <t>ZLCORP670@GMAIL.COM</t>
  </si>
  <si>
    <t>P-500-21100-214381</t>
  </si>
  <si>
    <t>Work experience of 24 months as Retail Sales Manager.  Knowledge of management best practices and business decision making.  Good communication and interpersonal skills.  Strategic planning, leadership skills, and sales area merchandising.  Familiarity with data analysis and customer traffic principles.  Computer skills, including retail management software.</t>
  </si>
  <si>
    <t>CHALAN PIAO, BEACH ROAD</t>
  </si>
  <si>
    <t>P.O. Box 505677</t>
  </si>
  <si>
    <t>zlcorp670@gmail.com</t>
  </si>
  <si>
    <t>C-500-21167-401009</t>
  </si>
  <si>
    <t>Sea-Touch</t>
  </si>
  <si>
    <t xml:space="preserve">MUST HAVE OR BE ABLE TO OBTAIN VALID LIFEGUARD AND FIRST-AID &amp; CPR CERTIFICATIONS. MUST BE ABLE TO WORK DURING INCLEMENT WEATHER. MUST BE ABLE TO WORK SHIFTS, EVENINGS, HOLIDAYS, AND WEEKENDS. KNOWLEDGE OF PRINCIPLES AND PROCESSES FOR PROVIDING CUSTOMER AND PERSONAL SERVICES. THIS INCLUDES CUSTOMER NEEDS ASSESSMENT, MEETING QUALITY STANDARDS FOR SERVICES, AND EVALUATION OF CUSTOMER SATISFACTION. KNOWLEDGE OF LAWS, LEGAL CODES, COURT PROCEDURES, PRECEDENTS, GOVERNMENT REGULATIONS, EXECUTIVE ORDERS, AGENCY RULES, AND THE DEMOCRATIC POLITICAL PROCESS. KNOWLEDGE OF RELEVANT EQUIPMENT, POLICIES, PROCEDURES, AND STRATEGIES TO PROMOTE EFFECTIVE LOCAL, STATE, OR NATIONAL SECURITY OPERATIONS FOR THE PROTECTION OF PEOPLE, DATA, PROPERTY, AND INSTITUTIONS. USING LOGIC AND REASONING TO IDENTIFY THE STRENGTHS AND WEAKNESSES OF ALTERNATIVE SOLUTIONS, CONCLUSIONS OR APPROACHES TO PROBLEMS. </t>
  </si>
  <si>
    <t>C-500-21175-422974</t>
  </si>
  <si>
    <t>P-500-21145-340709</t>
  </si>
  <si>
    <t>12 months of experience and certififcation
A working knowledge of skin care therapies, hair removal techniques, and beauty products and trends. Steady and dexterous hands - all applicants will undergo practical test for the salon</t>
  </si>
  <si>
    <t>Ground Floor God Beach Hotel Garapan Beach Road</t>
  </si>
  <si>
    <t>C-500-21193-455496</t>
  </si>
  <si>
    <t>P-500-21160-381028</t>
  </si>
  <si>
    <t>C-500-21166-397390</t>
  </si>
  <si>
    <t>C-500-21174-419956</t>
  </si>
  <si>
    <t>C-500-21172-413463</t>
  </si>
  <si>
    <t>Significant work experience in management and the hospitality industry.  knowledge of food and beverage service. Ability to use restaurant management software. With leadership skills. Decisive and critical thinker.</t>
  </si>
  <si>
    <t>C-500-21215-497783</t>
  </si>
  <si>
    <t>P-500-21175-423186</t>
  </si>
  <si>
    <t>1.	ALL INTERESTED APPLICANTS (U.S CITIZEN, FOREIGN WORKER, ETC. ) MUST BE ABLE TO OBTAIN A FOOD HANDLER CERTIFICATION AND ALCOHOL LICENSE
CERTIFICATION.
2.	ACTIVE LISTENING BY GIVING FULL UNDERSTANDING TO WHAT THE CUSTOMER NEEDS BY WRITING FOOD ORDERS ON ORDER SLIPS, MEMORIZE ORDERS, OR
ENTER ORDERS INTO COMPUTERS FOR TRANSMITTAL TO KITCHEN STAFF.
3.	SERVICE ORIENTED PERSON IN A WAY LIKE PREPARING CHECKS THAT ITEMIZE AND TOTAL MEAL COSTS.
4.	SPEAKING EFFECTIVELY IN PRESENTING MENUS TO PATRONS AND ANSWER QUESTIONS ABOUT MENU ITEMS, MAKING RECOMMENDATIONS UPON REQUEST.
5.	SOCIAL PERCEPTIVENESS AND MONITORING SKILLS BY CHECKING CUSTOMERS TO ENSURE THAT THEY ARE ENJOYING THEIR MEALS AND TAKE ACTION TO
CORRECT ANY PROBLEMS.
6.	COORDINATION BETWEEN THE KITCHEN AND THE DINING ROOM AND ANY CUSTOMER SERVICE ISSUES.
7.	WILLING TO WORK IN FLEXIBLE SHIFTS, DAYS, EVENINGS, WEEKENDS AND HOLIDAYS.</t>
  </si>
  <si>
    <t>C-500-21197-465864</t>
  </si>
  <si>
    <t>P-500-21168-405057</t>
  </si>
  <si>
    <t>C-500-21193-455350</t>
  </si>
  <si>
    <t>PRESIIDENT</t>
  </si>
  <si>
    <t>GRD FLR HOMME VIDEO BLG GARAPAN BEACH ROAD</t>
  </si>
  <si>
    <t>P-500-21158-373238</t>
  </si>
  <si>
    <t>12 MONTHS EXPERIIENCE AS MASSAGE THERAPIST OR MASSEUS. PROFICIENT KNOWLEDGE OF REFLEXOLOGY, SWEDISH, PRENATAL, HOT STONE, TRIGGER POINT,SPORTS AND DEEP TISSUE MASSAGE.
DEXTEROUS AND ABLE TO STAND FOR EXTENDED PERIOD WHILE WORKING.
COMFORTABLE WITH PERFORMING MASSAGES ON DIVERSE CLIENTS.</t>
  </si>
  <si>
    <t xml:space="preserve">N/A </t>
  </si>
  <si>
    <t xml:space="preserve">Jun </t>
  </si>
  <si>
    <t>Catherine</t>
  </si>
  <si>
    <t>C-500-21165-393474</t>
  </si>
  <si>
    <t>C-500-21165-393884</t>
  </si>
  <si>
    <t>C-500-21160-381296</t>
  </si>
  <si>
    <t>P-500-21069-133974</t>
  </si>
  <si>
    <t>AUTOMOTIVE SERVICE TECHNICIAN &amp; MECHANICS</t>
  </si>
  <si>
    <t>Must be skilled in mechanical, auto body and electrical in repairs of all types of vehicles and other equipment. Specialized on hose/pipes, hydraulic hose, steering hose, oil hose, and pressure hose fabrication. Knowledgeable in all around auto shop and fabrication jobs including painting jobs, tire replaced/installation. Specialized in car air conditioning for all kinds of vehicles. Must have the ability to perform the job without any supervision, flexible and willing to work weekend and holidays.</t>
  </si>
  <si>
    <t>C-500-21201-471717</t>
  </si>
  <si>
    <t>P-500-21126-291338</t>
  </si>
  <si>
    <t>Freight Agent</t>
  </si>
  <si>
    <t>12 months experience in the freight forwarding industry. . HAVE SAFETY &amp; SECURITY
AWARENESS TRAINING. U.S. TRAINING IN
BASIC HAZARDOUS MATERIAL TRANSPORTATION COURSE AND TRAINING IN
DANGEROUS GOODS AND REGULATIONS. . UNDERSTANDING OF DOMESTIC AND
INTERNATIONAL
SHIPPING REGULATIONS, INCLUDING TARIFF LAWS AND TRADE AGREEMENTS. MUST HAVE NO CRIMINAL RECORDS - BACKGROUND CHECKING WILL BE APPLIED TO ALL APPLICANTS REGARDLESS OF AGE, GENDER, NATIONALITY OR STATUS.</t>
  </si>
  <si>
    <t>ALL APPLICABLE CNMI AN FEDERAL TAX DEDUCTIONS</t>
  </si>
  <si>
    <t>C-500-21177-428254</t>
  </si>
  <si>
    <t>P-500-21140-329094</t>
  </si>
  <si>
    <t>CUSTODIAL WORKER</t>
  </si>
  <si>
    <t>C-500-21156-372350</t>
  </si>
  <si>
    <t>P-500-21074-145426</t>
  </si>
  <si>
    <t>Heavy Equipment Diesel Mechanic</t>
  </si>
  <si>
    <t>Must have knowledge of machines, equipment &amp; tools including their designs, uses, repair and maintenance.  Must have at least 1 year work experience as a good heavy equipment/diesel mechanic.  Must possess a valid driver's license and current police clearance.</t>
  </si>
  <si>
    <t>C-500-21170-412552</t>
  </si>
  <si>
    <t>LORILYNN HOTEL</t>
  </si>
  <si>
    <t>P.O.BOX 473,SAN JOSE VILLAGE MAIN STREET2</t>
  </si>
  <si>
    <t>P.O.BOX473 SANJOSE VILLAGE,MAIN STREET2</t>
  </si>
  <si>
    <t>P-500-21085-176295</t>
  </si>
  <si>
    <t>HOTEL HOUSE KEEPIING</t>
  </si>
  <si>
    <t>WORKMAN COMPENSATION REQUIERD, KNOW HOW TO SPEAK ENGLISH.</t>
  </si>
  <si>
    <t>SAN JOSE VILLAGE MAIN STREET 2</t>
  </si>
  <si>
    <t>C-500-21180-432066</t>
  </si>
  <si>
    <t>Efren J. Casamina</t>
  </si>
  <si>
    <t>Double "E' Maintenance &amp; Repair</t>
  </si>
  <si>
    <t xml:space="preserve">Finasisu Village </t>
  </si>
  <si>
    <t>Casamina</t>
  </si>
  <si>
    <t>Efren</t>
  </si>
  <si>
    <t>Jesuitas</t>
  </si>
  <si>
    <t xml:space="preserve">Fina Sisu Village </t>
  </si>
  <si>
    <t>doublee0522@gmail.com</t>
  </si>
  <si>
    <t>P-500-21036-057801</t>
  </si>
  <si>
    <t>Maintenance &amp; Repair Workers, General</t>
  </si>
  <si>
    <t>With actual experience as Maintenance /Repair Workers &amp; employment work Certifications</t>
  </si>
  <si>
    <t>DOUBLEE0522@GMAIL.COM</t>
  </si>
  <si>
    <t>CASAMINA</t>
  </si>
  <si>
    <t>DOUBLE "E" MAINTENANCE &amp; REPAIR</t>
  </si>
  <si>
    <t>C-500-21172-413571</t>
  </si>
  <si>
    <t>COOKING, BAKING, DISHWASHING, FOOD AND DRINKS SERVING, CUSTOMER SERVICE</t>
  </si>
  <si>
    <t>C-500-21209-487209</t>
  </si>
  <si>
    <t>P-500-21147-348586</t>
  </si>
  <si>
    <t xml:space="preserve">APPLICANT MUST HAVE A HIGH SCHOOL DIPLOMA. MUST HAVE 12 MONTHS OF WORK EXPERIENCE. MUST HAVE KNOWLEDGE AND SKILLS IN
ADMINISTRATIVE AND CLERICAL PROCEDURE.
</t>
  </si>
  <si>
    <t>C-500-21201-471693</t>
  </si>
  <si>
    <t>C-500-21223-514672</t>
  </si>
  <si>
    <t>chapter 2, fica sss, fica med</t>
  </si>
  <si>
    <t>C-500-21212-494839</t>
  </si>
  <si>
    <t>Bill and Account Collectors</t>
  </si>
  <si>
    <t>P-500-21184-443335</t>
  </si>
  <si>
    <t>SUITE 209, MARIANAS BUSINESS PLAZA</t>
  </si>
  <si>
    <t>C-500-20202-723377</t>
  </si>
  <si>
    <t>Mariana Beach Building, 2F Supermarket</t>
  </si>
  <si>
    <t>P-500-20154-618439</t>
  </si>
  <si>
    <t>Mariana Beach Building, Toha, 2nd Floor</t>
  </si>
  <si>
    <t xml:space="preserve">Daphne </t>
  </si>
  <si>
    <t>Oais Workforce LLC</t>
  </si>
  <si>
    <t>oasis_cnmj@outlook.com</t>
  </si>
  <si>
    <t>C-500-20221-758628</t>
  </si>
  <si>
    <t>P-500-20173-670636</t>
  </si>
  <si>
    <t>1 YEAR EXPERIENCE AS A COOK IN INTERNATIONAL CUISINE IS REQUIRED AND PREFERABLY FROM A HIGH VOLUME RESTAURANT.  MUST HAVE PROBLEM SOLVING SKILLS, BE SELF-MOTIVATED AND ORGANIZED.  MUST BE ABLE TO WORK UNDER PRESSURE AND ADAPTABLE TO LAST MINUTE PREPARATION.  ABLE TO WORK A FLEXIBLE SCHEDULE INCLUDING EARLY MORNING HOURS, NIGHTS, WEEKENDS AND HOLIDAYS.</t>
  </si>
  <si>
    <t>CHOW TIME RESTAURANT, G/F 99 CENTS SUPERMARKET BLDG.</t>
  </si>
  <si>
    <t>C-500-20227-768869</t>
  </si>
  <si>
    <t>PACIFIC DEVELOPMENT, INC.</t>
  </si>
  <si>
    <t>PDI</t>
  </si>
  <si>
    <t>Grandvrio Resort Saipan, Ground Floor</t>
  </si>
  <si>
    <t>Beach Road, Garapan, P.O. Box 500502</t>
  </si>
  <si>
    <t>N/S</t>
  </si>
  <si>
    <t>Marciano</t>
  </si>
  <si>
    <t>Amalicia</t>
  </si>
  <si>
    <t>Skilang</t>
  </si>
  <si>
    <t>HR Assistant</t>
  </si>
  <si>
    <t>amalicia@pdisaipan.com</t>
  </si>
  <si>
    <t>P-500-20195-709333</t>
  </si>
  <si>
    <t>Associate's with at least 24 months experience in General Accounting. Must be proficient in General ledger and all applicable CNMI and Federal tax  computations and returns. Must be proficient in Peachtree  Accounting and Microsoft Office.</t>
  </si>
  <si>
    <t>$8.50 life insurance</t>
  </si>
  <si>
    <t>C-500-20192-706439</t>
  </si>
  <si>
    <t>MARIANAS PRINTING SERVICE, INC.</t>
  </si>
  <si>
    <t>Beach Road, San Jose, Saipan</t>
  </si>
  <si>
    <t>Tomasa</t>
  </si>
  <si>
    <t>P-500-20155-621791</t>
  </si>
  <si>
    <t>Draw or prints illustration use by various media to explain or adorn printed material.  Study lay-out sketches or proposed illustration and related materials.  Knowledge in Image setter, trouble shooting and able to use softwares such as photoshop, illustrator, indesigns and other programs related in artwork.</t>
  </si>
  <si>
    <t>PO Box 500030, CK, Saipan, MP 96950</t>
  </si>
  <si>
    <t>CNMI  AND FICA  TAX</t>
  </si>
  <si>
    <t>Marianas Printing Service Inc.</t>
  </si>
  <si>
    <t>C-500-20217-749547</t>
  </si>
  <si>
    <t>MIDDLE ROAD GUALO RAI</t>
  </si>
  <si>
    <t>P-500-20122-533685</t>
  </si>
  <si>
    <t>Proficient in Quickbooks/Peachtree Software.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of principles and method for showing, promoting, and selling products or services. This knowledge includes marketing strategy and tactics product demonstration, sales techniques, and sales control systems.     
Knowledge of tires and related mechanical services preferred.</t>
  </si>
  <si>
    <t>C-500-20261-828861</t>
  </si>
  <si>
    <t>Hannah Faye G. Parfan</t>
  </si>
  <si>
    <t>True Blue Business Services</t>
  </si>
  <si>
    <t>P-500-20209-735889</t>
  </si>
  <si>
    <t>Customer Service Skill.
Service Oriented.
Good Communication
An ability to work individually and as part of a team.
Attention to details.</t>
  </si>
  <si>
    <t>C-500-20300-887907</t>
  </si>
  <si>
    <t xml:space="preserve">MUST BE AT LEAST HIGH SCHOOL GRADUATE; COLLEGE DEGREE IS PREFERRED, BUT NOT REQUIRED; WITH A LEAST 24 MONTHS OF RELEVANT WORK EXPERIENCE; MUST HAVE STRONG TECHNOLOGY APTITUDE; PROFICIENT IN: MICROSOFT OFFICE, EXCEL SPREADSHEETS, ADOBE ACROBAT, POWERPOINT;  KNOWLEDGE OF OTHER APPLICATIONS SUCH AS ASANA (USED IN TRACKING DOWN TO DO LIST AND GROUP PROJECTS), EVERNOTE, AND DROPBOX (USED IN REACHING FILES AND SHARING WITH TEAM MEMBERS) IS A PLUS.  
MUST HAVE THE FOLLOWING SPECIAL SKILLS:
	CLERICAL  KNOWLEDGE OF ADMINISTRATIVE AND CLERICAL PROCEDURES AND SYSTEMS SUCH AS WORD PROCESSING, MANAGING FILES AND RECORDS, STENOGRAPHY AND TRANSCRIPTION, DESIGNING FORMS, AND OTHER OFFICE PROCEDURES AND TERMINOLOGY.
	ENGLISH LANGUAGE  MUST HAVE GOOD PUBLIC WRITTEN AND COMMUNICATION SKILLS. WITH KNOWLEDGE OF THE STRUCTURE AND CONTENT OF THE ENGLISH LANGUAGE INCLUDING THE MEANING AND SPELLING OF WORDS, RULES OF COMPOSITION AND GRAMMAR AS THIS JOB INVOLVES PREPARATION OF REPORTS FOR USE OF HIGHER MANAGEMENT AND EXECUTIVES.
	CUSTOMER AND PERSONAL SERVICE  MUST HAVE GOOD PUBLIC RELATIONSHIP.  WITH KNOWLEDGE OF PRINCIPLES AND PROCESSES FOR PROVIDING CUSTOMER AND PERSONAL SERVICES. THIS INCLUDES CUSTOMER NEEDS ASSESSMENT, MEETING QUALITY STANDARDS FOR SERVICES AND EVALUATION OF CUSTOMER SATISFACTION.
	ADMINISTRATION AND MANAGEMENT  MUST HAVE GOOD PROBLEM-SOLVING SKILLS. WITH KNOWLEDGE OF BUSINESS AND MANAGEMENT PRINCIPLES INVOLVED IN STRATEGIC PLANNING, RESOURCE ALLOCATION, HUMAN RESOURCES MODELING, LEADERSHIP TECHNIQUE, PRODUCTION METHODS, AND COORDINATION OF PEOPLE AND RESOURCES.  
ALL OF THE-LISTED QUALIFICATIONS AND SPECIAL SKILLS REQUIREMENTS WILL BE APPLIED EQUALLY TO BOTH U.S. AND NON-U.S. WORKERS APPLICANTS.
</t>
  </si>
  <si>
    <t>C-500-20240-790411</t>
  </si>
  <si>
    <t>ALL CNMI and Federal Tax Required</t>
  </si>
  <si>
    <t>C-500-20250-808048</t>
  </si>
  <si>
    <t>LIANG PEIJIAN PRESIDENT PO BOX 506021 Grd Flr., Freetow BLDG</t>
  </si>
  <si>
    <t>P-500-20196-712574</t>
  </si>
  <si>
    <t xml:space="preserve">RETAIL SALES EXPERIENCE PREFER
THE ABILITY TO STAND AND WALK FOR EXTENDED PERIODS OF TIME.
</t>
  </si>
  <si>
    <t>Grd Flr., Freetown Building, San Antonio Beach Road</t>
  </si>
  <si>
    <t>All applicable CNMI and other tax deduction</t>
  </si>
  <si>
    <t>C-500-20286-875666</t>
  </si>
  <si>
    <t>SAIPAN EMPLOYMENT AGENCY &amp;  SERVICES, INC.</t>
  </si>
  <si>
    <t>P-500-20210-737996</t>
  </si>
  <si>
    <t>FIBERGLASS LAMINATORS AND FABRICATORS</t>
  </si>
  <si>
    <t>MINIMUM OF 12 MONTHS EXPERIENCE IS REQUIRED. MUST BE ABLE TO UNDERSTAND AND COMMUNICATE IN THE ENGLISH LANGUAGE BOTH WRITTEN AND ORAL. MUST BE KNOWLEDGEABLE IN TECHNICAL  IN TECHNICAL ACTIVITIES. MUST BE WILLING AND COMFORTABLE WORKING AT HEIGHTS AND CONFINES SPACES. MUST BE ABLE TO LIFT A MINIMUM OF 40 LBS AT SHOULDER LEVEL. MUST BE FAMILIAR WITH BOATING TERMINOLOGY.</t>
  </si>
  <si>
    <t>C-500-20318-911072</t>
  </si>
  <si>
    <t>C-500-20308-895862</t>
  </si>
  <si>
    <t>C-500-20221-758570</t>
  </si>
  <si>
    <t>FOOD HANDLER CERTIFICATE; will be applied to both U.S. and CW-1 workers equally. 
CUSTOMER SERVICE;
FOOD ATTENDANT/SERVER;
COOKING;
WAITER</t>
  </si>
  <si>
    <t xml:space="preserve">SOCIAL SECURITY AND MEDICARE TAXES, CHAP. 2 AND CHAP. 7. Housing is offered at no cost or deduction to workers. </t>
  </si>
  <si>
    <t>C-500-20206-733156</t>
  </si>
  <si>
    <t>TASI BUILDING BEACH ROAD SOUTH GARAPAN</t>
  </si>
  <si>
    <t>LUCY058@TASI-SAIPAN.COM</t>
  </si>
  <si>
    <t>P-500-20134-565839</t>
  </si>
  <si>
    <t>MUST HAVE COMPUTER KNOWLEDGE, CIRCUIT BOARDS, KNOWLEDGE OF MACHINE AND TOOLS</t>
  </si>
  <si>
    <t>C-500-20226-766597</t>
  </si>
  <si>
    <t>C-500-20212-742965</t>
  </si>
  <si>
    <t>C-500-20234-780828</t>
  </si>
  <si>
    <t xml:space="preserve">S. FLOWER CORPORATION </t>
  </si>
  <si>
    <t>P-500-20197-714843</t>
  </si>
  <si>
    <t>GUEST SERVICE AGENT</t>
  </si>
  <si>
    <t>MUST BE FLUENT IN KOREAN (BOTH READING AND SPEAKING), FLEXIBLE AND CAN DRIVE.</t>
  </si>
  <si>
    <t>ALAHAI AVENUE, GARAPAN VILLAGE</t>
  </si>
  <si>
    <t>CNMI Withholding (CH2), FICA and MEDICARE</t>
  </si>
  <si>
    <t>S. Flower Corporation</t>
  </si>
  <si>
    <t>C-500-20218-751757</t>
  </si>
  <si>
    <t>ALPEX ENERGY &amp; GAS/ALPEX SAIPAN WHOLESALE/IMPORT &amp; EXPORT</t>
  </si>
  <si>
    <t>P-500-20125-536909</t>
  </si>
  <si>
    <t xml:space="preserve">	Associate degree in Accounting/Bookkeeping or Equivalent.
	Proficient in Quickbooks/Peachtree Software.
</t>
  </si>
  <si>
    <t>C-500-20217-749570</t>
  </si>
  <si>
    <t xml:space="preserve">S-103 TOWER PALACE GUALO RAI </t>
  </si>
  <si>
    <t>P-500-20185-694507</t>
  </si>
  <si>
    <t>SOLID UNDERSTANDING ON BOOKKEEPING AND ACCOUNTING PROCEDURES ABLE TO MAKE STATEMENT OF ACCOUNTS PER CLIENTS FOR RECEIVABLE ABLE TO MAKE REPORT OF COLLECTIONS AND SCHEDULE OF PAYMENT OF PAYABLE ABILITY TO CALCULATE , POST AND MANAGE ACCOUNTING FIGURES. ABLE TO COMPUTE TAXES</t>
  </si>
  <si>
    <t>C-500-20301-888781</t>
  </si>
  <si>
    <t>P-500-20266-837695</t>
  </si>
  <si>
    <t>Licensed by the CNMI Healthcare Professions Licensing Board (HCLB) as a Clinical Laboratory Technician, meeting all requirements with appropriate documents and have at least one of the following: U.S. Associate Degree in a Laboratory or Biological Science with the minimum hours of coursework and training required to perform laboratory testing, as defined by CLIA requirements. Graduate of a Foreign Medical Technology program that meets all education and training, as defined by CLIA requirements. At least two years of recent and pertinent experience in the field of laboratory medicine. Ability to work with people from culturally and linguistically diverse backgrounds.</t>
  </si>
  <si>
    <t>C-500-20203-725731</t>
  </si>
  <si>
    <t>P-500-20147-597506</t>
  </si>
  <si>
    <t>PRESIDENT ROAD</t>
  </si>
  <si>
    <t>C-500-20269-845088</t>
  </si>
  <si>
    <t>BFJ Corporation</t>
  </si>
  <si>
    <t>Box 10001 PMB 495</t>
  </si>
  <si>
    <t>Jones</t>
  </si>
  <si>
    <t>John</t>
  </si>
  <si>
    <t>jcjones612@gmail.com</t>
  </si>
  <si>
    <t>P-500-20150-610295</t>
  </si>
  <si>
    <t>Two years of general building maintenance. Knowledge of machines and tools, including their designs, uses, repair and maintenance.</t>
  </si>
  <si>
    <t xml:space="preserve">Top Shelf Building, Middle Road, Gualo Rai </t>
  </si>
  <si>
    <t>C-500-20288-877690</t>
  </si>
  <si>
    <t>PC Bargain Corp.</t>
  </si>
  <si>
    <t>BES House of Chicken (previously Salut Restaurant)</t>
  </si>
  <si>
    <t xml:space="preserve">P.O. Box 505644 Beach Road </t>
  </si>
  <si>
    <t>P-500-20162-640533</t>
  </si>
  <si>
    <t xml:space="preserve">Has an at least 6 months experience in Asian and International cuisines.
Knowledge of raw materials, production processes, quality control, cost and other techniques for maximizing the effective manufacture and distribution of goods.
</t>
  </si>
  <si>
    <t xml:space="preserve">BES House of Chicken, Beach Road, </t>
  </si>
  <si>
    <t>Federal and Local Taxes</t>
  </si>
  <si>
    <t>C-500-20211-740352</t>
  </si>
  <si>
    <t>P-500-20176-676192</t>
  </si>
  <si>
    <t xml:space="preserve">PMB 313 BOX 10002 </t>
  </si>
  <si>
    <t>C-500-20226-766353</t>
  </si>
  <si>
    <t>HATAMATA INTERNATIONAL, INC.</t>
  </si>
  <si>
    <t>HATAMATA INTERNATIONAL, INC. dba DOLCE HAIRMODE SALON</t>
  </si>
  <si>
    <t>1F HYATT REGENCY SAIPAN, CORAL TREE AVE. &amp; MICRO BEACH RD.</t>
  </si>
  <si>
    <t>PMB 705 BOX 10001, SAIPAN</t>
  </si>
  <si>
    <t>HATAMATA</t>
  </si>
  <si>
    <t>MAMORU</t>
  </si>
  <si>
    <t>1F Hyatt Regency Saipan, Coral Tree Ave  &amp; Micro Beach Rd</t>
  </si>
  <si>
    <t>PMB 705 Box 10001, Saipan</t>
  </si>
  <si>
    <t>mamamoru@gmail.com</t>
  </si>
  <si>
    <t>P-500-20195-709462</t>
  </si>
  <si>
    <t>NAIL TECHNICIAN</t>
  </si>
  <si>
    <t>Ability to verbally communicate information and ideas in English, and preferably in other language(s) such as Japanese, Chinese and Korean to better accommodate hotel guests aside from local residents.</t>
  </si>
  <si>
    <t>1F Hyatt Regency Saipan, Coral Tree Ave. &amp; Micro Beach Rd.</t>
  </si>
  <si>
    <t>C-500-20310-899991</t>
  </si>
  <si>
    <t>FEDERAL AND WITHHOLDING TAXES</t>
  </si>
  <si>
    <t>C-500-20317-910608</t>
  </si>
  <si>
    <t xml:space="preserve">12 MONTHS EXPERIENCE IN THE FREIGHT FORWARDING INDUSTRY.  HAVE SAFETY &amp; SECURITY AWARENESS TRAINING IN
BASIC HAZARDOUS MATERIAL TRANSPORTATION COURSE AND TRAINING IN DANGEROUS GOODS AND REGULATIONS. ABILITY TO WORK UNPREDICTABLE HOURS,
INCLUDING SOME EVENINGS AND WEEKENDS. UNDERSTANDING OF DOMESTIC AND INTERNATIONAL
SHIPPING REGULATIONS, INCLUDING TARIFF LAWS AND TRADE AGREEMENTS
</t>
  </si>
  <si>
    <t>C-500-20318-911227</t>
  </si>
  <si>
    <t>C-500-20328-923267</t>
  </si>
  <si>
    <t>ALMO</t>
  </si>
  <si>
    <t>ABIGAIL</t>
  </si>
  <si>
    <t>MARBIBE</t>
  </si>
  <si>
    <t>P.O. BOX 500724</t>
  </si>
  <si>
    <t>P-500-20286-875650</t>
  </si>
  <si>
    <t>MUST HAVE A CNMI  DRIVERS LICENSE. MUST PASS AND MAINTAIN A DRUG TEST CERTIFICATE, THE DRUG TEST WILL BE REQUIRED POST HIRE FOR BOTH US WORKERS AND NON-RESIDENT WORKERS. MUST HAVE A GOOD COMMAND OF THE ENGLISH LANGUAGE, INCLUDING SPEAKING, WRITING AND UNDERSTANDING WRITTEN LANGUAGE. MUST BE ABLE TO LIFT 50 LBS TO SHOULDER LEVEL. MUST BE WILLING TO WORK ON A FLEXIBLE  SCHEDULE AS NEEDED</t>
  </si>
  <si>
    <t>same</t>
  </si>
  <si>
    <t>C-500-20342-939545</t>
  </si>
  <si>
    <t>C-500-20342-939543</t>
  </si>
  <si>
    <t xml:space="preserve">NURSING ASSISTANT OR EQUIVALENT NURSING TRAINING
</t>
  </si>
  <si>
    <t>C-500-20325-921149</t>
  </si>
  <si>
    <t>AFETNA'S ROAD. SAN ANTONIO</t>
  </si>
  <si>
    <t>P-500-20287-876478</t>
  </si>
  <si>
    <t>FOOD HANDLER
MUST BE KNOWLEDGEABLE IN RETAIL AND WHOLESALE.</t>
  </si>
  <si>
    <t>C-500-20340-939314</t>
  </si>
  <si>
    <t xml:space="preserve">Three months experience as a cook in the restaurant industry. Able to read and follow standardized recipes. Strong knowledge of proper food handling procedures. Able to work as part of a team in a busy kitchen atmosphere.   </t>
  </si>
  <si>
    <t>C-500-20342-939540</t>
  </si>
  <si>
    <t>C-500-20336-931920</t>
  </si>
  <si>
    <t>Restaurant/Catering/BBQ Stand/ Commercial Space Rental</t>
  </si>
  <si>
    <t>Alaihai Avenue corner  Garapan Street</t>
  </si>
  <si>
    <t>P-500-20302-889988</t>
  </si>
  <si>
    <t>Knowledge of the foundation principles in accounting practices, procedures and generally accepted accounting principles. Skill in performing detailed numerical computations. Skill in preparing detailed reports. Skill in both verbal and written communication. Skill in the use of computer and knowledge in accounting software, Microsoft Office especially Excel.</t>
  </si>
  <si>
    <t>Alahai Avenue corner Garapan Street</t>
  </si>
  <si>
    <t>C-500-20351-963993</t>
  </si>
  <si>
    <t>P-500-20305-893897</t>
  </si>
  <si>
    <t>Combined food preparation and serving worker</t>
  </si>
  <si>
    <t xml:space="preserve">Certificate of previous employment in the hospitality industry.  Certificate of previous employment in the hospitality industry and police clearance with no derogatory record will be applied equally to both U.S. workers and CW -1- workers.  
</t>
  </si>
  <si>
    <t>2nd Floor, Saipan Vegas Bldg., Chalan Pale Arnold Street, Chalan Laulau</t>
  </si>
  <si>
    <t xml:space="preserve">CNMI Wage &amp; Salary Tax and FICA </t>
  </si>
  <si>
    <t>C-500-21035-054264</t>
  </si>
  <si>
    <t>BLUE EAGLE ENTEPRISES, LLC</t>
  </si>
  <si>
    <t>VI-LYN'S BBQ AND SNACK BAR</t>
  </si>
  <si>
    <t>PO BOX 504330</t>
  </si>
  <si>
    <t>P-500-21002-991517</t>
  </si>
  <si>
    <t>PREP COOK (PREPARATION COOK)</t>
  </si>
  <si>
    <t>APPLICANTS  WHO POSSESS THE FOLLOWING SKILSS WILL BE GIVEN PRIORITY:  Active Listening  Giving full attention to what other people are saying, taking time to understand the points being made, asking questions as appropriate, and not interrupting at inappropriate times.
Service Orientation  Actively looking for ways to help people.
Speaking  Talking to others to convey information effectively.
Social Perceptiveness  Being aware of others' reactions and understanding why they react as they do.</t>
  </si>
  <si>
    <t xml:space="preserve">PO BOX 504330 </t>
  </si>
  <si>
    <t>OVERTIME RATE APPLIES IN EXCESS OF 40 HOURS WORK PER WEEK</t>
  </si>
  <si>
    <t>FEDERAL WITHHOLDING TAX, FICA, CNMI WITHHOLDING TAX.  Employer will assist in securing board and lodging at no cost. Employee may stay at the company staff house for $150.00 per month.  This includes utilities.  This offer is optional to employees.</t>
  </si>
  <si>
    <t>C-500-21097-202916</t>
  </si>
  <si>
    <t>ROMANTIC SAIPAN GARDEN</t>
  </si>
  <si>
    <t>P-500-20304-892317</t>
  </si>
  <si>
    <t>HOTEL DESK CLERKS</t>
  </si>
  <si>
    <t>3 MONTHS RELATED WORK EXPERIENCE IS NEEDED, KNOWLEDGE OF ADMINISTRATIVE AND CLERICAL PROCEDURES AND SYSTEMS SUCH AS WORD AND EXCEL PROCESSING, MANAGING FILES AND RECORDS, STENOGRAPHY AND TRANSCRIPTION, DESIGNING FORMS, AND OTHER OFFICE PROCEDURES AND TERMINOLOGY.</t>
  </si>
  <si>
    <t>C-500-20336-931992</t>
  </si>
  <si>
    <t>SMART BEAUTY SALON</t>
  </si>
  <si>
    <t>P-500-20302-889990</t>
  </si>
  <si>
    <t>Must know the duties and responsibilities as a Hairdresser and needs to  know what's the customer's style and wants  to make them satisfied.</t>
  </si>
  <si>
    <t>C-500-21032-044850</t>
  </si>
  <si>
    <t>C-500-21095-195763</t>
  </si>
  <si>
    <t>GREEN CORPORATION</t>
  </si>
  <si>
    <t>CHALAN PIAO, SAN ANTONIO</t>
  </si>
  <si>
    <t>greencorp670@gmail.com</t>
  </si>
  <si>
    <t>P-500-21058-107458</t>
  </si>
  <si>
    <t>C-500-21085-179268</t>
  </si>
  <si>
    <t xml:space="preserve">ADDENDUM FOR SECTION E.B.5: SPECIAL REQUIREMENTS
KNOWLEDGE IN MICROSOFT SERVERS, MICROS/POS, E-GOLF, MAS200, AND/OR PABX TELEPHONE OPERATING SYSTEM, AND A COLLEGE DEGREE PREFERRED. 
Must be willing and able to work longer hours should it be deemed necessary to complete work or in an event of an emergency operation for the Company.
</t>
  </si>
  <si>
    <t>C-500-21130-298687</t>
  </si>
  <si>
    <t>C-500-21105-226016</t>
  </si>
  <si>
    <t>Driver License,  required for US Citizens/CW. Must have 3 months experience documented in  training and certification</t>
  </si>
  <si>
    <t>C-500-21096-199021</t>
  </si>
  <si>
    <t>FEDDOS LANE CORNER TUN JOQAQUIN DOI ROAD</t>
  </si>
  <si>
    <t>P-500-21053-093527</t>
  </si>
  <si>
    <t>STEELMAN</t>
  </si>
  <si>
    <t>C-500-21083-169609</t>
  </si>
  <si>
    <t>Familiar with the preparation of international cuisine such as American, Korean, Filipino &amp; other saleable menus. High School graduate.  Must be able to secure the CNMI Department of Public Health food handler certificate. Must be able to work all shifts and flexible schedules including weekends and holidays.  All applicants must be able to secure food handlers certificate as required by CNMI Department of Public Health.</t>
  </si>
  <si>
    <t>C-500-21097-202938</t>
  </si>
  <si>
    <t>P-500-21014-012750</t>
  </si>
  <si>
    <t>HEATING AND AIR-CONDITIONING MECHANIC</t>
  </si>
  <si>
    <t>C-500-21097-202899</t>
  </si>
  <si>
    <t>P-500-21015-015118</t>
  </si>
  <si>
    <t>INVENTORY OFFICER</t>
  </si>
  <si>
    <t>C-500-21095-196156</t>
  </si>
  <si>
    <t>PACIFIC ANCHOR CORPORATION</t>
  </si>
  <si>
    <t>M &amp; M FISH MOBILE</t>
  </si>
  <si>
    <t>P.O. BOX 503624</t>
  </si>
  <si>
    <t>QUINTO</t>
  </si>
  <si>
    <t>BIGORNIA</t>
  </si>
  <si>
    <t>pac_anchor.saipan@yahoo.com</t>
  </si>
  <si>
    <t>P-500-21040-063836</t>
  </si>
  <si>
    <t>C-500-21098-206783</t>
  </si>
  <si>
    <t>P-500-20185-693998</t>
  </si>
  <si>
    <t>KNOWLEDGE OF MACHINES AND TOOLS, INCLUDING THEIR DESIGNS, USES REPAIR, INSTALLATIONS AND MAINTENANCE. SKILLED IN DETECTING AND FIXING MALFUNCTIONS IN AC SYSTEM. MUST BE DETAIL-ORIENTED, HAVE A GOOD COMMUNICATIONS SKILLS AND ABLE TO WORK IN FLEXIBLE HOURS.</t>
  </si>
  <si>
    <t>C-500-21080-162861</t>
  </si>
  <si>
    <t>P-500-21020-021748</t>
  </si>
  <si>
    <t>Can troubleshoot, Can operate Maintenance &amp; Repair Equipment. At least 12 months working experience and with Employment Certificate applied to both US workers and CW-1 workers.</t>
  </si>
  <si>
    <t>C-500-21068-130361</t>
  </si>
  <si>
    <t>THE MICRONESIAN TELECOMMUNICATIONS CORPORATION</t>
  </si>
  <si>
    <t>P.O. Box 500306</t>
  </si>
  <si>
    <t>DOTTS</t>
  </si>
  <si>
    <t>SHIRLEY</t>
  </si>
  <si>
    <t>HUMAN RESOURCES BUSINESS PARTNER</t>
  </si>
  <si>
    <t>SUSUPE VILLAGE, TEKKEN STREET</t>
  </si>
  <si>
    <t>KONDAS</t>
  </si>
  <si>
    <t>adguzman@baumannguam.com</t>
  </si>
  <si>
    <t>BAUMANN, KONDAS AND XU, LLC</t>
  </si>
  <si>
    <t>Supreme Court of Guam and District Court of Guam</t>
  </si>
  <si>
    <t>P-500-21013-010012</t>
  </si>
  <si>
    <t>RF TECHNICAL SPECIALIST</t>
  </si>
  <si>
    <t>Certification in Tower Climbing.</t>
  </si>
  <si>
    <t>THE MICRONESIAN TELECOMMUNICATIONS INC. dba IT&amp;E</t>
  </si>
  <si>
    <t>Susupe Village, Tekken Street</t>
  </si>
  <si>
    <t>Partial deductions from employee's paycheck, but authorized by the employee:  If an employee signs up for the following:  Health Insurance:  35% employee deduction Dental Insurance: 50% employee deductions Life Insurance: Company pays for basic life insurance, but the employee has the option of signing up for more at his/her own expense. Gold's Gym monthly charges:  Company pays $20; employee pays $30. 401k:  Employer matches employee up to 6% of compensation at 75% on the $1.00; employee can contribute up to the maximum amount allowable by law. Gas Card: at 57 cents off the gallon at IP&amp;E (Shell).  Monthly charges are deducted from employee's paycheck</t>
  </si>
  <si>
    <t>hr@itehq.net</t>
  </si>
  <si>
    <t>store.ite.net/careers</t>
  </si>
  <si>
    <t>C-500-21100-214360</t>
  </si>
  <si>
    <t>P-500-20265-835401</t>
  </si>
  <si>
    <t xml:space="preserve">At least a four (4) years bachelors degree. At least Four (4) years of managerial experience in medium to large-sized construction or building materials / hardware or related industry as a Manager in general managing company daily operations. Knowledge and experience of business and management principles involving strategic planning, resource allocation, human resources modeling, leadership technique, production methods, and coordination of people and resources and have a strong decision-making capability. Knowledge and experience of personnel recruitment, selection, training, labor relations and negotiation, and personnel information systems. Relative knowledge of accounting and statistics. Understand, speak and write both in English and Chinese fluently. Understanding Mandarin and Cantonese Chinese and communicate well with prospective Chinese investors and other foreign nationality as well with the islanders. Ability and good presentation skills to use both oral English and Chinese to present or report to the local government departments and Headquarters (in China). Overseas working experience is preferred. Knowledge of the overseas market, have a profound understanding of the industry development is preferred. Have the ability to expand overseas markets and the acumen to explore new business markets. Knowledge and experience of principles and processes for providing customer and personal services. Good computer skills, proficient in Word, Excel, and Power point. General and sensitive feeling of market and economy, quickly and timely reaction for development opportunity. 
</t>
  </si>
  <si>
    <t>C-500-21049-084540</t>
  </si>
  <si>
    <t>(670)9890917</t>
  </si>
  <si>
    <t>C-500-21125-287707</t>
  </si>
  <si>
    <t>C-500-21097-202867</t>
  </si>
  <si>
    <t>C-500-21095-195909</t>
  </si>
  <si>
    <t>P-500-21056-100308</t>
  </si>
  <si>
    <t xml:space="preserve">Bookkeeper </t>
  </si>
  <si>
    <t xml:space="preserve">	Basic computer knowledge, e.g. Microsoft Officer word, excel and outlook, is required;
	Able to read, understand and communicate information and ideas presented in writing. 
</t>
  </si>
  <si>
    <t>C-500-21106-229951</t>
  </si>
  <si>
    <t>AN OVERTIME PAY OF 1.5% IN EXCESS OF 40 HOURS A WEEK</t>
  </si>
  <si>
    <t>STATE SALARY TAX , and SS/MEDICARE TAX</t>
  </si>
  <si>
    <t>shimmerkim@handmail.net</t>
  </si>
  <si>
    <t>C-500-21096-199159</t>
  </si>
  <si>
    <t xml:space="preserve">Advance Carrier, Inc. </t>
  </si>
  <si>
    <t xml:space="preserve">Marianas Carrier </t>
  </si>
  <si>
    <t xml:space="preserve">Gualo Rai Commercial Center, Gualo Rai P O Box 500137 </t>
  </si>
  <si>
    <t>P-500-21043-073247</t>
  </si>
  <si>
    <t xml:space="preserve">HVAC Technician </t>
  </si>
  <si>
    <t>High school diploma, GED or suitable equivalent. 
Atleast one year experience as an HVAC technician, and willingness to continue education in HVAC field.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Ensuring compliance with appliance standards and with Occupational Health and Safety Act</t>
  </si>
  <si>
    <t xml:space="preserve">Advance Carrier, Inc dba Marianas Carrier </t>
  </si>
  <si>
    <t>C-500-21109-236462</t>
  </si>
  <si>
    <t>C-500-21140-328665</t>
  </si>
  <si>
    <t>P-500-21111-243655</t>
  </si>
  <si>
    <t>Inventory Specialist</t>
  </si>
  <si>
    <t>High school diploma with 12 months work experience in the field. Good organizational and time-management skills. Working knowledge of word processor, database and spreadsheet software. Able to work weekends on occasion.</t>
  </si>
  <si>
    <t>C-500-21152-357383</t>
  </si>
  <si>
    <t>C-500-21155-368454</t>
  </si>
  <si>
    <t>Sawing Machine Setters, Operators, and Tenders, Wood</t>
  </si>
  <si>
    <t>P-500-21109-235539</t>
  </si>
  <si>
    <t>C-500-21108-234511</t>
  </si>
  <si>
    <t>C-500-21119-268844</t>
  </si>
  <si>
    <t>Associate's degree major in Accounting or Finance or Business with two (2) years work experience as Accounting Assistant or Bookkeeper in the airline industry. Skilled in the use of various operating systems. SAP BusinessObjects Data Integrator, SAP R3 FICO, invoicing system, Peachtree, Microsoft Internet Explorer, Microsoft Office, Microsoft Windows, Microsoft PowerPoint, Microsoft Excel, and Microsoft Word. Experience in Airline industry. Must be able to work under time pressure and can work flexible hours.</t>
  </si>
  <si>
    <t>C-500-21162-392237</t>
  </si>
  <si>
    <t>P-500-21075-148441</t>
  </si>
  <si>
    <t>OFFICE AND ADMINISTRATIVE SUPPORT WORKER</t>
  </si>
  <si>
    <t>KNOW HOW TO OPERATE MICROSOFT EXCEL, WORD, PEACH TREE OR QUICK BOOKS. MUST HAVE THE ABILITY TO SPEAK CLEARLY WITH CUSTOMERS, EMPLOYEES, AND OTHER INDIVIDUALS TO ANSWER QUESTIONS ON VARIOUS PROCESSING SUCH AS, CW-1 PROCESSING, CW-2 (DEPENDENT OF CW-1),
EAD/HUMANITARIAN PAROLE. MUST HAVE KNOWLEDGE IN ARRANGING OF INTERVIEW SCHEDULE ONLINE TO U.S. EMBASSY. MUST BE ABLE TO DISSEMINATE OR EXPLAIN INFORMATION IN PROCESSING OF CW1, FROM ACQUIRING TLC TO SUBMISSION OF CW-1 TO USCIS. RENEWALS AND VISA
PROCESSING. MUST HAVE BASIC KNOWLEDGE IN COMPUTING PAYROLL , BUSINESS TAX, INSURANCE PREMIUM FOR AUTO AND WORKERS COMPENSATION
INSURANCE. FAMILIAR WITH APPLICABLE USCIS FEES OF CW-1, CW-2 AND EAD. MUST BE ABLE TO TYPE, FORMAT, PROOFREAD AND EDIT CORRESPONDENCE AND OTHER DOCUMENTS FROM NOTES OR DICTATING MACHINES, USING COMPUTER OR TYPEWRITERS. MUST HAVE KNOWLEDGE IN CW-1 EMPLOYERS AND EMPLOYEES
RIGHTS AND OBLIGATIONS IN THE CNMI. CAN WORK UNDER PRESSURE AND CAN DO MULTITASKING. MUST BE ABLE TO TYPE
WITH ABOVE AVERAGE SPEED. NO RECORD OR HISTORY RELATED TO THEFT. MUST HAVE KNOWLEDGE OF PRINCIPLES AND PROCESSES FOR PROVIDING CUSTOMER
AND PERSONAL SERVICES. THIS INCLUDES CUSTOMER NEEDS ASSESSMENT, MEETING QUALITY STANDARDS FOR SERVICES, AND EVALUATION OF CUSTOMER SATISFACTION.</t>
  </si>
  <si>
    <t>C-500-21035-054359</t>
  </si>
  <si>
    <t>C-500-21105-226038</t>
  </si>
  <si>
    <t>C-500-21125-287698</t>
  </si>
  <si>
    <t>C-500-21130-298620</t>
  </si>
  <si>
    <t>JMJ APARTMENT RENTAL</t>
  </si>
  <si>
    <t>TUTURAN ROAD</t>
  </si>
  <si>
    <t>P.O. BOX 506136 SAN VICENTE</t>
  </si>
  <si>
    <t>P-500-21075-148548</t>
  </si>
  <si>
    <t>Must have at least 24 months or 2-years work related experience as a maintenance and repair workers, general. Must have the ability to quickly move hand or move hand together with the arm, or two hands to grasp, manipulate, or assemble objects. Must have the ability to tell when something is wrong or is likely to go wrong. With skills in using logic and reasoning to identify the strengths and weaknesses of alternative solutions, conclusions or approaches to problems.</t>
  </si>
  <si>
    <t>C-500-21141-332154</t>
  </si>
  <si>
    <t>P-500-21113-252218</t>
  </si>
  <si>
    <t>Must be knowledgeable in Auto Cad software.</t>
  </si>
  <si>
    <t>Chapter 2 (CNMI Tax) and FICA (Federal Tax)</t>
  </si>
  <si>
    <t>C-500-21147-348165</t>
  </si>
  <si>
    <t>C-500-21144-337028</t>
  </si>
  <si>
    <t>Attention to Detail
Dependability
Cooperation
Stress Tolerance
Adaptability/Flexibility
Problem Solving - noticing a problem and figuring out the best way to solve it</t>
  </si>
  <si>
    <t>C-500-21110-239453</t>
  </si>
  <si>
    <t>C-500-21138-321095</t>
  </si>
  <si>
    <t>JC MARKETING, INC.(SAIPAN)</t>
  </si>
  <si>
    <t>PMB 874 BOX 10001 CHALAN LAULAU</t>
  </si>
  <si>
    <t>P-500-21103-218413</t>
  </si>
  <si>
    <t xml:space="preserve">Must have 12-months of work related experience as Drivers/Sales Worker with substantial knowledge of each items or product sold such as industrial products, dry goods, office supplies, furnitures, payground materials.  Has the ability to read and understand information and ideas presented in writing, ability to communicate information and ideas in speaking so others can understand. Has knowledge of principles and processess for providing customer and personal services, this includes customer needs assessment, meeting quality standards for services, and evaluation of customer satisfaction. Must have knowledge in administrative and clerical procedures and systems such as word processing, managing files and records, and other office procedures. Proficient in microsoft office and relevant software. Preferably knowledgeable in making sales report . Must be capable of performing physical activities that require considerable use of arms and legs and moving whole body, such as climbing, lifting, balancing, walking, stooping, and handling of materials.  </t>
  </si>
  <si>
    <t>jcmi@jcmarketinginc.com</t>
  </si>
  <si>
    <t>C-500-21102-214976</t>
  </si>
  <si>
    <t>P-500-21035-054066</t>
  </si>
  <si>
    <t>COOKS, FASTFOOD</t>
  </si>
  <si>
    <t>Must have health certificate, good customer service, detail oriented, neat and clean</t>
  </si>
  <si>
    <t>C-500-21098-206883</t>
  </si>
  <si>
    <t>Insurance Claims and Policy Processing Clerks</t>
  </si>
  <si>
    <t>P-500-21064-122428</t>
  </si>
  <si>
    <t>Insurance Claims and Policy Processing Clerk</t>
  </si>
  <si>
    <t xml:space="preserve">Minimum 12 months experience in related field. Must be able to evaluate information from a variety of sources and solve complex problems.  </t>
  </si>
  <si>
    <t>C-500-21095-195800</t>
  </si>
  <si>
    <t>P-500-20276-855141</t>
  </si>
  <si>
    <t xml:space="preserve">Completion of LVN/LPN program from a recognized /accredited school of nursing or foreign equivalent. Must pass NCLEX-LPN examination and be licensed by the CBNE as an LPN to practice nursing in the CNMI. Comply with annual review classes. Demonstrate current knowledge of the legal and ethical standards of nursing practice and patient care. Communicate openly and effectively with members of the health care team, patients and family members. Need one year of work related experience. </t>
  </si>
  <si>
    <t>C-500-21104-222298</t>
  </si>
  <si>
    <t>P-500-21075-148650</t>
  </si>
  <si>
    <t>CEMENT MASONS AND CONCRETE FINISHER</t>
  </si>
  <si>
    <t>C-500-21125-287532</t>
  </si>
  <si>
    <t>AT LEAST HIGH SCHOOL GRADUATE WITH MINIMUM 3 MONTHS OF TRAINING AND/OR 12 MONTHS WORKING EXPERIENCE AS COOK.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APPLICANTS EITHER US CITIZEN AND CW-1 WORKER MUST PROVIDE SCHOOL CREDENTIALS, TRAINING/EMPLOYMENT CERTIFICATE AND UNEXPIRED FOOD HANDLER CERTIFICATE.</t>
  </si>
  <si>
    <t>FM CORPORATION/BENCH'S SNACKBAR</t>
  </si>
  <si>
    <t>MARIANAS BUSINESS PLAZA, NAURU LOOP, SUSUPE</t>
  </si>
  <si>
    <t>C-500-21150-356076</t>
  </si>
  <si>
    <t>Must have knowledge for technology such as using GPS and Microsoft Office
Knowledge of English language and other foreign languages including the meaning and spelling of words, rules of composition, and grammar.
Must be a full active listener
Must be service-oriented, looking for ways to help others
The ability to speak clearly so others can understand you</t>
  </si>
  <si>
    <t>C-500-21102-218028</t>
  </si>
  <si>
    <t>M2M CORPORATION</t>
  </si>
  <si>
    <t>M2M REALTY MANAGEMENT</t>
  </si>
  <si>
    <t xml:space="preserve">RTE 308, M2M BUILDING </t>
  </si>
  <si>
    <t>PMB 682 BOX 10000 GARAPAN</t>
  </si>
  <si>
    <t>MOTTO</t>
  </si>
  <si>
    <t>ROCCO</t>
  </si>
  <si>
    <t>M2M BUILDING</t>
  </si>
  <si>
    <t>joeworldtour@yahoo.com</t>
  </si>
  <si>
    <t>2ND FLOOR, SASHA BLDG. BEACH ROAD, CHALAN LAULAU</t>
  </si>
  <si>
    <t xml:space="preserve">PMB 238 PPP BOX 10000 </t>
  </si>
  <si>
    <t>P-500-21066-126679</t>
  </si>
  <si>
    <t xml:space="preserve">M2M BUILDING </t>
  </si>
  <si>
    <t>C-500-21096-199378</t>
  </si>
  <si>
    <t>C-500-21112-247835</t>
  </si>
  <si>
    <t>P-500-21076-155151</t>
  </si>
  <si>
    <t>Knowledge of machines and tools such as bush cutter and riding mowers including their design, uses, repairs and maintenance.</t>
  </si>
  <si>
    <t>C-500-21098-206930</t>
  </si>
  <si>
    <t>C-500-21165-393272</t>
  </si>
  <si>
    <t>P-500-21134-313495</t>
  </si>
  <si>
    <t>Bachelor's degree in Accounting or related field. 
At least 24 months experience required for this position.
Analytical, communication, and computer skills. 
Understanding of mathematics and accounting and financial processes.
Be able to pass an Accountant skill test (Total Passing Score of 89%) during application process. 
The skill testing and comprehension exam are required equally of both US and Foreign workers.
Attention to detail</t>
  </si>
  <si>
    <t>C-500-21153-361018</t>
  </si>
  <si>
    <t>Pacific property managment llc</t>
  </si>
  <si>
    <t>comercial property management</t>
  </si>
  <si>
    <t>P-500-21098-208168</t>
  </si>
  <si>
    <t>APT. MAINTENANCE WORKER</t>
  </si>
  <si>
    <t>Have proficient maintenance skills and work continuously for at least 12 months.</t>
  </si>
  <si>
    <t>C-500-21179-428685</t>
  </si>
  <si>
    <t>HASHIEH-KAN</t>
  </si>
  <si>
    <t>P-500-21081-163137</t>
  </si>
  <si>
    <t>Must be fluent in speaking and writing Mandarin
Knowledge of the structure and content of a Chinese language including the meaning and spelling of words, rules of composition and grammar, and pronunciation.
Communicating effectively in writing as appropriate for the needs of the client.
The ability to speak clearly so others can understand you.
Translating or explaining what information means and how it can be used.
Communicating with people outside the organization, representing the organization to customers, the public, government, and other external sources. This information can be exchanged in person, in writing, or by telephone or e-mail.</t>
  </si>
  <si>
    <t>FICA, Withholding Tax,  and all local and federal taxes required.</t>
  </si>
  <si>
    <t>C-500-21158-373267</t>
  </si>
  <si>
    <t>P-500-20293-881472</t>
  </si>
  <si>
    <t>Preferably 12 months of progressive experience in high-volume food production or catering, or an equivalent combination of relevant education and/or experience. Korean Cuisine knowledge and skills preferred. Must be able to obtain food handler's certification required for both US worker and foreign worker.</t>
  </si>
  <si>
    <t>C-500-21128-298052</t>
  </si>
  <si>
    <t>MARIANAS SANSHO CORPORATION</t>
  </si>
  <si>
    <t>COCONUT TEI RESTAURANT</t>
  </si>
  <si>
    <t>CORAL STREET AVENUE, GARAPAN</t>
  </si>
  <si>
    <t>P.O. BOX 503016</t>
  </si>
  <si>
    <t>ISLAM</t>
  </si>
  <si>
    <t>RAFIQUL</t>
  </si>
  <si>
    <t>Coral St. Avenue, GARAPAN</t>
  </si>
  <si>
    <t>saipan.coconut.tei@gmail.com</t>
  </si>
  <si>
    <t>P-500-20155-621820</t>
  </si>
  <si>
    <t>Must have at least 12 months prior experience. Must be able to perform routine preventive maintenance.  Knowledge in repairs and maintenance of commercial establishments including minor carpentry and plumbing.  Must be able to perform heavy cleaning duties. Willing to work on flexible schedule including weekends, nights and holidays. All employment requirements apply equally to both U.S. and foreign workers.</t>
  </si>
  <si>
    <t>COCONUT TEI RESTAURANT, CORAL ST., AVENUE, GARAPAN</t>
  </si>
  <si>
    <t xml:space="preserve">Applicable CNMI and Federal employment taxes as required by law. </t>
  </si>
  <si>
    <t>C-500-21133-309747</t>
  </si>
  <si>
    <t xml:space="preserve"> LOWER NAVY HILL VILLAGE</t>
  </si>
  <si>
    <t>P-500-21098-207979</t>
  </si>
  <si>
    <t>Store Manager</t>
  </si>
  <si>
    <t>minimum of 24  months work experience worked at retail or wholesale business as a manager .</t>
  </si>
  <si>
    <t>C-500-21127-294487</t>
  </si>
  <si>
    <t>Knowledge of communicative language teaching techniques for young learners. Responsible, approachable and friendly. Ability to create a positive learning environment. Compete fluency in English and Chinese language.</t>
  </si>
  <si>
    <t>C-500-21112-247695</t>
  </si>
  <si>
    <t>Must be physically fit to lift/carry a minimum of 40 lbs. Must be able to communicate, write and understand the English language. Must be detailed oriented and must be able to work effectively with other people/client.</t>
  </si>
  <si>
    <t>Unit II JC Tenorio Bldg. II, Inosatto Drive, Susupe</t>
  </si>
  <si>
    <t>Applicable CNMI and FEDERAL Tax</t>
  </si>
  <si>
    <t>C-500-21110-239172</t>
  </si>
  <si>
    <t xml:space="preserve">12 months work-related skill, knowledge, or experience is needed. 
Will consider foreign equivalent High School Diploma or GED
Special knowledge and skills: 
Must be computer literate with specialized knowledge in Microsoft software programs. Must be excellent in verbal and written comprehension.  </t>
  </si>
  <si>
    <t>C-500-21165-393773</t>
  </si>
  <si>
    <t>305 ROUTE, DANDAN DISTRICT</t>
  </si>
  <si>
    <t>KOBLERVILLE DISTRICT, BEACH ROAD</t>
  </si>
  <si>
    <t>P-500-21100-214401</t>
  </si>
  <si>
    <t>Six months job experience in retail store.  Moderately heavy physical effort required in lifting and carrying objects frequently weighing up to 40 pounds and occasionally about 50 pounds.  Frequently pushes heavy merchandise, loaded carts, and dollies, etc.  Continually walking, bending, stooping, and reaching.</t>
  </si>
  <si>
    <t>Route 305, Dandan District</t>
  </si>
  <si>
    <t>C-500-21158-373291</t>
  </si>
  <si>
    <t>Leung</t>
  </si>
  <si>
    <t>Reynold</t>
  </si>
  <si>
    <t>Tagle</t>
  </si>
  <si>
    <t>P-500-21082-166220</t>
  </si>
  <si>
    <t>C-500-21105-226035</t>
  </si>
  <si>
    <t>P.O. BOX 570, SAN JOSE VILLAGE</t>
  </si>
  <si>
    <t>P-500-21058-107499</t>
  </si>
  <si>
    <t>STORE CLERK</t>
  </si>
  <si>
    <t>REQUIRED WORK EXPERIENCE OF 12 MONTHS IN RETAIL ENTRY LEVEL POSITION.  MUST BE ABLE TO LIFT AT LEAST 40LBS AT A TIME.  ABLE TO TAKE ORDERS AND FOLLOW INSTRUCTIONS. KNOWLEDGE IN COMPUTER SOFTWARE APPLICATIONS SUCH AS MS WORD AND MS EXCEL.</t>
  </si>
  <si>
    <t>C-500-21155-368105</t>
  </si>
  <si>
    <t>P-500-20276-855125</t>
  </si>
  <si>
    <t>C-500-21112-248384</t>
  </si>
  <si>
    <t xml:space="preserve">Job requires a willingness to take on responsibilities and challenges.
Thorough experience with hot and cold preparation. 
Follow sanitation standards and health codes. 
Ability to use slicers, mixers, grinder, food processors, knife, etc.  
Able to handle work in fast-paced kitchen environment.
Can work under pressure. 
Meeting quality standards for services, and evaluation of customer satisfaction.
</t>
  </si>
  <si>
    <t>C-500-21172-413565</t>
  </si>
  <si>
    <t>ALJRIC GENERAL SERVICES</t>
  </si>
  <si>
    <t>P.O, BOX 505765</t>
  </si>
  <si>
    <t>P-500-21082-166208</t>
  </si>
  <si>
    <t>JOB SAFETY AND PROPER HANDLING AND USE OF SPECIAL TOOLS, EQUIPMENTS AND CLEANING SUPPILES AND MATERIALS</t>
  </si>
  <si>
    <t>P.O. BOX 505675 DANDAN</t>
  </si>
  <si>
    <t>FICA TAXES, CHAPTER 2 AND CHAPTER 7</t>
  </si>
  <si>
    <t>C-500-21177-428252</t>
  </si>
  <si>
    <t>P-500-21140-329009</t>
  </si>
  <si>
    <t>SUITE 103 &amp; 104, MAC BUILDING</t>
  </si>
  <si>
    <t>C-500-21155-368461</t>
  </si>
  <si>
    <t>Jarvis Corporation</t>
  </si>
  <si>
    <t>jardinero</t>
  </si>
  <si>
    <t>maria luisa</t>
  </si>
  <si>
    <t>rivera</t>
  </si>
  <si>
    <t>office assistant</t>
  </si>
  <si>
    <t>P-500-21104-225706</t>
  </si>
  <si>
    <t>Stock Clerk</t>
  </si>
  <si>
    <t>Education:  High School graduate or equivalent.  Work Experience:  12 months of previous work-related experience. Skilled in the use of various operating systems: Microsoft Office, Microsoft Internet Explorer, Microsoft Word, Microsoft Excel, and Inventory Tracking software. Must be able to lift and carry heavy objects at least 50 pounds or more and carry it for at least 100 yards, as required by the job. Must need the endurance to perform strenuous tasks, such as moving or cleaning objects, lifting and carrying heavy objects, and is usually repetitive and physically demanding such as bending, kneeling, crouching, or crawling in awkward positions throughout the day. Previous work-related skill and knowledge is required for this occupation.</t>
  </si>
  <si>
    <t>C-500-21167-401184</t>
  </si>
  <si>
    <t>Applicant must have 12 months of experience in the same position. Must have ability to complete scheduled tasks while responding to unexpected incidents. Must have knowledge of health and safety standards and the ability to handle cleaning chemicals safely. Must be a self-starter, detail oriented and have time management skills. Applicant must be willing to work flexible time, holidays and weekends when necessary.</t>
  </si>
  <si>
    <t>C-500-21154-364440</t>
  </si>
  <si>
    <t>P-500-21109-235483</t>
  </si>
  <si>
    <t>C-500-21154-364321</t>
  </si>
  <si>
    <t>P-500-21092-192566</t>
  </si>
  <si>
    <t>EQUIPMENT MAINTENANCE, REPAIRING, TROUBLESHOOTING, CRITICAL THINKING, MONITORING, AND COMPLEX SOLVING.</t>
  </si>
  <si>
    <t>C-500-21190-452611</t>
  </si>
  <si>
    <t>P-500-21159-377200</t>
  </si>
  <si>
    <t>C-500-21162-388980</t>
  </si>
  <si>
    <t>C-500-21174-419958</t>
  </si>
  <si>
    <t>C-500-21190-454586</t>
  </si>
  <si>
    <t>P-500-21075-148571</t>
  </si>
  <si>
    <t>WAITER</t>
  </si>
  <si>
    <t>C-500-21216-500700</t>
  </si>
  <si>
    <t>PO BOX 506693</t>
  </si>
  <si>
    <t>P-500-21125-290868</t>
  </si>
  <si>
    <t>Good communication and Interpersonal skills to communicate with the patient and to understand what procedure or service the patient needs.</t>
  </si>
  <si>
    <t>https://mtosaipan.com</t>
  </si>
  <si>
    <t>C-500-21190-452537</t>
  </si>
  <si>
    <t>WESTERN PACIFIC ELECTRIC (MIRONESIA), INC.</t>
  </si>
  <si>
    <t>PMB 1034 BOX 10000 SAN VICENTE</t>
  </si>
  <si>
    <t>P-500-21106-230121</t>
  </si>
  <si>
    <t xml:space="preserve">Knowledge in performing any combination of routine calculating, posting pertaining to business transactions. Familiar with either Peach Tree, Quick Books, or Excel for recording of data. </t>
  </si>
  <si>
    <t>runenwpe@pticom.com</t>
  </si>
  <si>
    <t>C-500-21174-419964</t>
  </si>
  <si>
    <t>C-500-21141-332329</t>
  </si>
  <si>
    <t xml:space="preserve">ASIA PACIFIC HOTELS, INC. </t>
  </si>
  <si>
    <t>angelo_rabe@kanoaresort.com</t>
  </si>
  <si>
    <t>P-500-21071-141276</t>
  </si>
  <si>
    <t xml:space="preserve">GENERAL MAINTENANCE WORKER </t>
  </si>
  <si>
    <t xml:space="preserve">Must be able to operate hand tools and power tools. Must be able to work nights, weekends, and holidays. Must be able to work outdoors and in inclement/warm weather. Must be able to lift and carry at least 30 pounds on a regular basis. Position requires a lot of standing, walking, bending, stretching, and other physical dexterity. </t>
  </si>
  <si>
    <t>C-500-21160-381488</t>
  </si>
  <si>
    <t>P-500-21105-226250</t>
  </si>
  <si>
    <t xml:space="preserve">Associate degree in business or related. At least 12 months bookkeeping experience. Knowledge of general accounting principles. Analytical, communication and computer skills. Understanding of mathematics and accounting and financial processes. Knowledge of bookkeeping software. Can operate 10-key Calculators, Typewriter, and copy machines to perform calculations and produce documents.  </t>
  </si>
  <si>
    <t>C-500-21179-428669</t>
  </si>
  <si>
    <t>Applicable local &amp; payroll taxes. Health Insurance premium if applicable.</t>
  </si>
  <si>
    <t>C-500-21153-360672</t>
  </si>
  <si>
    <t>2nd Floor Yumul Bldg 2 Msgr Guerrero RD Chalan Kiya</t>
  </si>
  <si>
    <t>P-500-21054-094038</t>
  </si>
  <si>
    <t>Knowledge in equipment ,repairing trouble shooting,equipment selection or determining the kind of tools and equipment needed to do a job physically fit</t>
  </si>
  <si>
    <t>Monsignor Guerrero Rd Chalan Kiya</t>
  </si>
  <si>
    <t>Workmens Compensation</t>
  </si>
  <si>
    <t>C-500-21193-455489</t>
  </si>
  <si>
    <t>C-500-21148-352368</t>
  </si>
  <si>
    <t>C-500-21156-372382</t>
  </si>
  <si>
    <t>P-500-21120-273001</t>
  </si>
  <si>
    <t>Sulo Street along Talaya Avenue, Susupe Lot 001 H 56</t>
  </si>
  <si>
    <t>C-500-21158-373213</t>
  </si>
  <si>
    <t>C-500-21183-441336</t>
  </si>
  <si>
    <t>TAGA CLEANERS LLC</t>
  </si>
  <si>
    <t>SAN VICENTE VILLAGE</t>
  </si>
  <si>
    <t>PMB 419 BOX 10000</t>
  </si>
  <si>
    <t>GREGORY</t>
  </si>
  <si>
    <t>MATTHEW</t>
  </si>
  <si>
    <t>THEODORE</t>
  </si>
  <si>
    <t>matt@gregoryfirm.com</t>
  </si>
  <si>
    <t>P-500-21100-214293</t>
  </si>
  <si>
    <t>A MINIMUM 24 MONTHS OF WORK  RELATED EXPERIENCE, KNOWLEDGE OR SKILL REQUIRED. MUST HAVE STRONG SKILLS AND KNOWLEDGE IN HOUSEHOLD AND BUILDING MAINTENANCE PROCEDURES, WOODWORKING, AIR CONDITIONING MAINTENANCE, ELECTRICAL AND AUTOMOTIVE, THE OPERATION OF HAND TOOLS AND POWER MOWER, TRIMMER, LEAF BLOWER, ROUTER AND OTHER EQUIPMENT AND PROPER SAFETY PROCEDURE.</t>
  </si>
  <si>
    <t>TAGA CLEANERS, LLC</t>
  </si>
  <si>
    <t>C-500-21182-439197</t>
  </si>
  <si>
    <t>Chapter 2 (CNMI Local Tax) and FICA (Federal Tax)</t>
  </si>
  <si>
    <t>P-500-21138-321118</t>
  </si>
  <si>
    <t>C-500-21193-455217</t>
  </si>
  <si>
    <t>CHIRAPAN AUPARAKHOT</t>
  </si>
  <si>
    <t>HON</t>
  </si>
  <si>
    <t>C-500-21202-476461</t>
  </si>
  <si>
    <t>CNMI Withholding Taxes and Federal Taxes if applicable</t>
  </si>
  <si>
    <t>C-500-21194-458834</t>
  </si>
  <si>
    <t>C-500-21157-372819</t>
  </si>
  <si>
    <t>P-500-21105-226981</t>
  </si>
  <si>
    <t>C-500-21176-425940</t>
  </si>
  <si>
    <t>C-500-21173-416623</t>
  </si>
  <si>
    <t>C-500-21145-340589</t>
  </si>
  <si>
    <t>SAIPAN EMPLOYMENT AGENCY &amp; SERVICES INC.</t>
  </si>
  <si>
    <t>P-500-21099-210727</t>
  </si>
  <si>
    <t>1. Knowledge of circuit boards, processors, chips, electronic equipment and computer hardware and software including applications and programming.
2. Knowledge in effective problem solving techniques and troubleshooting methods for resolving malfunctions in systems.
4. Skills in writing correspondence and system user instructions.
5. Ability to plan and prioritize work.
6. 24 months of experience is required.
6. Ability to translate technical concepts to non-technical people.
7. Ability to listen and understand information and ideas presented through spoken words and sentences.
8. A minimum of 2 years experience is required.
9.  Must be a graduate of Computer Science or related field.</t>
  </si>
  <si>
    <t>San Jose (Oleai), Saipan</t>
  </si>
  <si>
    <t>Applicable CNMI and Federal Tax</t>
  </si>
  <si>
    <t>C-500-21162-389021</t>
  </si>
  <si>
    <t>Proven 6 months experience as maintenance worker. Knowledgeable of the above routine maintenance duties. knowledgeable in using tools like Measuring, Marking, Leveling &amp; Layout Tools, Hammer, Saw, sanders and accessories needed for repairing</t>
  </si>
  <si>
    <t>CNMI Taxes and Fica TAxes</t>
  </si>
  <si>
    <t>C-500-21169-408897</t>
  </si>
  <si>
    <t xml:space="preserve">Will consider foreign equivalent High School Diploma or GED.
Must be able to attend a early morning shift, flexible work hours and can lift at least 50lbs. 
Experience in an industrial kitchen is a plus. </t>
  </si>
  <si>
    <t xml:space="preserve">CHAPTER 2 AND CHAPTER 7 TAXES(STATE AND FEDERAL TAXES), SOCIAL SECURITY AND MEDICARE TAX </t>
  </si>
  <si>
    <t>C-500-21174-419965</t>
  </si>
  <si>
    <t>C-500-21176-425970</t>
  </si>
  <si>
    <t>Must be physically fit to handle duties of fisherman. Must have at least three (3) months work experience as a fisherman.</t>
  </si>
  <si>
    <t>C-500-21155-368366</t>
  </si>
  <si>
    <t>P-500-21078-159176</t>
  </si>
  <si>
    <t>Proven 3 month work experience. KNOWLEDGABLE OF PROPER SAFETY PROCEDURES IN CLEANING. EXPERIENCE WITH A VARIETY OF CLEANING PRODUCTS AND TOOLS.</t>
  </si>
  <si>
    <t>Quartermaster Road, Chalan laulau Village</t>
  </si>
  <si>
    <t>C-500-21159-377070</t>
  </si>
  <si>
    <t>TRIPLE R CONSTRUCTION SERVICES</t>
  </si>
  <si>
    <t>(1) year work experience.
can work flexible hours during weekends and holidays
Required for both U.S workers and CW1 workers.</t>
  </si>
  <si>
    <t>GOOD LISTENING SKILLS;  ABILITY TO WORK QUICKLY AND SAFELY WITH SHARP OBJECTS; SERVICE ORIENTED; PERCEPTIVE; GOOD COORDINATION SKILLS.</t>
  </si>
  <si>
    <t>C-500-21195-460584</t>
  </si>
  <si>
    <t>P-500-21157-372718</t>
  </si>
  <si>
    <t>Knowledge of principles and processes for providing customer and personal services.
Knowledge of principles and methods for showing, promoting and selling the products.
Ability to persuade other people or client to convey information effectively</t>
  </si>
  <si>
    <t>C-500-21208-485081</t>
  </si>
  <si>
    <t>P-500-21145-341354</t>
  </si>
  <si>
    <t>Knowledge in Peachtree Accounting Software is required.</t>
  </si>
  <si>
    <t>CNMI Taxes and FICA</t>
  </si>
  <si>
    <t>mar@supertechincsaipan.com</t>
  </si>
  <si>
    <t>C-500-21212-494835</t>
  </si>
  <si>
    <t>C-500-21223-514609</t>
  </si>
  <si>
    <t>HAN'S TRADE CORPORATION</t>
  </si>
  <si>
    <t>STELLA NATURAL FOOD</t>
  </si>
  <si>
    <t>TUN JOAQUIN DOI</t>
  </si>
  <si>
    <t>YOUNG SOON</t>
  </si>
  <si>
    <t>stella.saipan@gmail.com</t>
  </si>
  <si>
    <t>P-500-21194-457794</t>
  </si>
  <si>
    <t>Know how to make different kinds of  Kimchi (ex. Kimchi radish, cabbage etc.), and Sushi. 
Can work during weekends.</t>
  </si>
  <si>
    <t>C-500-21193-455411</t>
  </si>
  <si>
    <t xml:space="preserve">CHALAN PALE ARNOLD MIDDLE ROAD </t>
  </si>
  <si>
    <t>C-500-21195-460675</t>
  </si>
  <si>
    <t>P-500-21136-317071</t>
  </si>
  <si>
    <t>C-500-20206-733236</t>
  </si>
  <si>
    <t>GRANDVRIO RESORT LOBBY, GARAPAN</t>
  </si>
  <si>
    <t xml:space="preserve"> MIN KI</t>
  </si>
  <si>
    <t>GRANDVRIO RESORT LOBBY , GARAPAN</t>
  </si>
  <si>
    <t>P-500-20118-519091</t>
  </si>
  <si>
    <t>Knowledge of historical events and their causes, indicators and effects on civilizations and cultures.  Knowledge of business principles.  Involved in strategic planning, resource allocation, human resources modeling, leadership technique, production methods and coordination of people and resources.</t>
  </si>
  <si>
    <t>C-500-20260-828372</t>
  </si>
  <si>
    <t>P-500-20190-700927</t>
  </si>
  <si>
    <t xml:space="preserve">KNOWLEDGE ON ECONOMICS AND ACCOUNTING. </t>
  </si>
  <si>
    <t>C-500-20227-768933</t>
  </si>
  <si>
    <t>PO BOX 504330 CK</t>
  </si>
  <si>
    <t>P-500-20171-666925</t>
  </si>
  <si>
    <t>AUDITING/ACCOUNTING CLERK</t>
  </si>
  <si>
    <t>Operate computers programmed with accounting software to record, store, and analyze information. Check figures, postings, and documents for correct entry, mathematical accuracy, and proper codes. Comply with federal, state, and company policies, procedures, and regulations. Operate 10-key calculators, typewriters, and copy machines to perform calculations and produce documents.  Receive, record, and bank cash, checks, and vouchers.</t>
  </si>
  <si>
    <t xml:space="preserve">Marianas Insurance Building </t>
  </si>
  <si>
    <t>Overtime Rate applies after 40 hours of work per week</t>
  </si>
  <si>
    <t>CNMI WITHHOLDING TAX, FEDERAL WITHHOLDING TAX, SOCIAL SECURITY AND MEDICARE CONTRIBUTIONS. Employer will assist workers in securing board and lodging.  Employees to pay cost of housing and utilities. This offer is optional. Employees are free to look for their own housing  facility at their convenience.</t>
  </si>
  <si>
    <t>C-500-20189-698122</t>
  </si>
  <si>
    <t>P-500-20147-597490</t>
  </si>
  <si>
    <t>First Line Supervisors of Office and Administrative Support</t>
  </si>
  <si>
    <t>HAPPY MARKET - AS LITO</t>
  </si>
  <si>
    <t>C-500-20213-745142</t>
  </si>
  <si>
    <t>P-500-20182-686739</t>
  </si>
  <si>
    <t>Equipment Technician</t>
  </si>
  <si>
    <t>Ability to develop and maintain awareness of occupational hazards and safety precautions; skilled in following safety practices and recognizing hazards. Must be reliable, able to work nights, weekends, and holiday, lift at least 50 lbs., and work in a hot environment or other less-than-desirable weather conditions.</t>
  </si>
  <si>
    <t>C-500-20214-747110</t>
  </si>
  <si>
    <t>Jim D Cabanes</t>
  </si>
  <si>
    <t>P-500-20181-684165</t>
  </si>
  <si>
    <t>Salesmen</t>
  </si>
  <si>
    <t>With certifications of work related experience will be applied equally to U.S. workers and CW-1 workers.</t>
  </si>
  <si>
    <t xml:space="preserve"> Garapan Village</t>
  </si>
  <si>
    <t xml:space="preserve"> PO Box 500276 </t>
  </si>
  <si>
    <t>Pacific Source</t>
  </si>
  <si>
    <t>C-500-20248-805916</t>
  </si>
  <si>
    <t>C-500-20218-751747</t>
  </si>
  <si>
    <t>C-500-20231-773696</t>
  </si>
  <si>
    <t>REQUIRES HIGH SCHOOL/GED OR EQUIVALENT.  PREVIOUS WORK-RELATED SKILL, KNOWLEDGE, OR EXPERIENCE IS REQUIRED FOR THESE OCCUPATIONS.  PERFORMING ROUTINE MAINTENANCE ON EQUIPMENT AND DETERMINING WHEN AND WHAT KIND OF MAINTENANCE IS NEEDED. REPAIRING MACHINES OR SYSTEMS USING THE NEEDED TOOLS. INSTALLING EQUIPMENT, MACHINES, WIRING, OR PROGRAMS TO MEET SPECIFICATIONS.</t>
  </si>
  <si>
    <t>C-500-20228-771075</t>
  </si>
  <si>
    <t>P-500-20196-712103</t>
  </si>
  <si>
    <t xml:space="preserve">High school diploma / GED. 24 months of on-the-job experience as an Welder is a minimum requirement for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</si>
  <si>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C-500-20258-820311</t>
  </si>
  <si>
    <t>C-500-20204-728298</t>
  </si>
  <si>
    <t>Open water scuba instructor certification.Speaks English, Russian, Japanese and Mongolian.Must pass drug test.</t>
  </si>
  <si>
    <t>C-500-20252-808590</t>
  </si>
  <si>
    <t>P-500-20107-491543</t>
  </si>
  <si>
    <t>FIRST LINE SUPERVISORS OF OFFICE &amp; ADMIN SUPPORT WORKERS</t>
  </si>
  <si>
    <t>C-500-20226-766349</t>
  </si>
  <si>
    <t>VICENTE CRUZ ALDAN</t>
  </si>
  <si>
    <t>PO BOX 505092</t>
  </si>
  <si>
    <t>AS GONNO VILLAGE</t>
  </si>
  <si>
    <t>VICENTE</t>
  </si>
  <si>
    <t>vicentealdan2020@gmail.com</t>
  </si>
  <si>
    <t>P-500-20196-711995</t>
  </si>
  <si>
    <t>AS GONNO ROAD, AS GONNO VILLAGE</t>
  </si>
  <si>
    <t>LOT#394</t>
  </si>
  <si>
    <t>C-500-20174-671354</t>
  </si>
  <si>
    <t xml:space="preserve">GUALORAI MIDDLE ROAD </t>
  </si>
  <si>
    <t>JAPON MIDDLE ROAD GUOLARAI</t>
  </si>
  <si>
    <t>jariazala@pegsmp.com</t>
  </si>
  <si>
    <t>P-500-20065-379109</t>
  </si>
  <si>
    <t>Technical abilities ,Detail-oriented, Problem solving ability. Organizational skills , Physical ability, able to work quickly under pressure.High School graduate. Must be hard working and honest.</t>
  </si>
  <si>
    <t>jarizala@pegsmp.com</t>
  </si>
  <si>
    <t>marianaslabot.net</t>
  </si>
  <si>
    <t>C-500-20276-855158</t>
  </si>
  <si>
    <t>BRI KOPA DI ORU ST. GARAPAN</t>
  </si>
  <si>
    <t>P-500-20238-785337</t>
  </si>
  <si>
    <t>NURSING DIPLOMA
RN LICENSES</t>
  </si>
  <si>
    <t xml:space="preserve">BRI BLDG KOPA DI ORU ST GARAPAN </t>
  </si>
  <si>
    <t>C-500-20247-802860</t>
  </si>
  <si>
    <t>EURO SAIPAN ASSETS 5 LLC HOTEL</t>
  </si>
  <si>
    <t>PMB 3214 P.O. BOX 10002</t>
  </si>
  <si>
    <t>P-500-20135-570164</t>
  </si>
  <si>
    <t xml:space="preserve">PMB 3214 P.O. BOX 10002 </t>
  </si>
  <si>
    <t xml:space="preserve">Local Withholding and FICA Taxes. </t>
  </si>
  <si>
    <t>C-500-20210-738299</t>
  </si>
  <si>
    <t>MUST HAVE PHYSICAL ABILITY TO STAND STRENUOUS AND DANGEROUS WORK ENVIRONMENT MUST HAVE A KEEN EYE TO DETAILS AND GOOD DECISION MAKING SKILLS
MANAGE TO HANDLE EMERGENCY SITUATIONS, WORK UNDER PRESSURE AND STRESS
CAN WORK INDEPENDENTLY WITH MINIMUM SUPERVISION
GOOD RELATIONSHIP BUILDING ABILITY
FLEXIBLE TO WORK DURING ODD HOURS. MUST HAVE NO CRIMINAL RECORDS - BACKGROUD CHECKING WILL BE APPLIED TO ALL APPLICANTS REGARDLESS OF NATIONALITY</t>
  </si>
  <si>
    <t>AA Enterprise</t>
  </si>
  <si>
    <t>AQUINIGOC</t>
  </si>
  <si>
    <t>C-500-20218-751748</t>
  </si>
  <si>
    <t>P-500-20188-695607</t>
  </si>
  <si>
    <t>Concepcion Jr</t>
  </si>
  <si>
    <t>C-500-20275-852667</t>
  </si>
  <si>
    <t>aaenterrpisecnmi1@gmail.com</t>
  </si>
  <si>
    <t>C-500-20342-940871</t>
  </si>
  <si>
    <t>C-500-20350-961745</t>
  </si>
  <si>
    <t>P-500-20296-884930</t>
  </si>
  <si>
    <t>C-500-20206-733240</t>
  </si>
  <si>
    <t>Friendship office, Ground Flr., Hemlani Blg.</t>
  </si>
  <si>
    <t>P-500-20171-666529</t>
  </si>
  <si>
    <t xml:space="preserve">A bachelors degree in business management or related course.
24 months of working experience as General Manager
Knowledgeable in the specifics of all types of  Insurance -- automobile, fire, public liability etc.,as this is the company's main business  activity.
Knowledgeable in federal and state laws and taxes.
</t>
  </si>
  <si>
    <t>friendsipinformation@gmail.com</t>
  </si>
  <si>
    <t>C-500-20312-903891</t>
  </si>
  <si>
    <t>CNMI Withholding Tax (Ch2), FICA/MEDICARE</t>
  </si>
  <si>
    <t>C-500-20220-758495</t>
  </si>
  <si>
    <t>NEW SUMMER HOLIDAY HOTEL ,APARTMENT RENTAL  COMMERCIAL RENTAL</t>
  </si>
  <si>
    <t>PMB BOX 622 P.O. BOX 10003</t>
  </si>
  <si>
    <t>P-500-20190-703500</t>
  </si>
  <si>
    <t>THESE OCCUPATIONS USUALLY REQUIRE A HIGH SCHOOL DIPLOMA. SOME PREVIOUS WORK-RELATED SKILL, KNOWLEDGE, OR EXPERIENCE IS USUALLY NEEDED.EMPLOYEES IN THESE OCCUPATIONS NEED ANYWHERE FROM A FEW MONTHS TO ONE YEAR OF WORKING WITH EXPERIENCED EMPLOYEES. THESE OCCUPATIONS OFTEN INVOLVE USING YOUR KNOWLEDGE AND SKILLS TO HELP OTHERS.</t>
  </si>
  <si>
    <t>ALAIHAI AVENUE, GARAPAN VILLAGE</t>
  </si>
  <si>
    <t>victoriallc2018@gmail.com</t>
  </si>
  <si>
    <t>C-500-20349-956163</t>
  </si>
  <si>
    <t>aCHIVE LN</t>
  </si>
  <si>
    <t>C-500-20363-981524</t>
  </si>
  <si>
    <t>C-500-20332-929593</t>
  </si>
  <si>
    <t>Fatimah Leilani Basa-Alam</t>
  </si>
  <si>
    <t>I.S.A.A Farming</t>
  </si>
  <si>
    <t>PO Box 501786 CK</t>
  </si>
  <si>
    <t>Basa Alam</t>
  </si>
  <si>
    <t>Fatimah</t>
  </si>
  <si>
    <t>Leilani</t>
  </si>
  <si>
    <t>P-500-20157-629529</t>
  </si>
  <si>
    <t xml:space="preserve">Must have no criminal records - Background checking will be applied in ALL nationalities. </t>
  </si>
  <si>
    <t>Lot 004-G06 Kagman</t>
  </si>
  <si>
    <t>BASA</t>
  </si>
  <si>
    <t>C-500-21014-012898</t>
  </si>
  <si>
    <t>P-500-20350-959440</t>
  </si>
  <si>
    <t>OFFICE AND ADMINISTRATIVE SUPPORT WORKERS, ALL OTHER</t>
  </si>
  <si>
    <t>Group of Medical Insurances</t>
  </si>
  <si>
    <t>C-500-21036-057513</t>
  </si>
  <si>
    <t>PO BOX  9663</t>
  </si>
  <si>
    <t>P-500-20296-884934</t>
  </si>
  <si>
    <t>SOCIAL AND HUMAN SERVICE ASSISTANT</t>
  </si>
  <si>
    <t>C-500-21008-001792</t>
  </si>
  <si>
    <t>Room Rental</t>
  </si>
  <si>
    <t>Chalan Monsignor Martinez</t>
  </si>
  <si>
    <t>Taruc</t>
  </si>
  <si>
    <t>Eduardo</t>
  </si>
  <si>
    <t>P-500-20343-941209</t>
  </si>
  <si>
    <t xml:space="preserve">Commercial Cleaner that will be applied equally to both the U.S. workers and foreign workers. That can be able to keep the building in clean and orderly condition. Can perform heavy cleaning duties, such as cleaning floors, shampooing rugs, washing walls and glass, and can also remove the rubbish. Duties may include tending furnace and boiler, performing routine maintenance activities, notifying management of need of repairs, and cleaning debris from sidewalk. </t>
  </si>
  <si>
    <t>CNMI Chapter 2 &amp; 7 Tax,  Social Security &amp; Medicare (FICA) Tax</t>
  </si>
  <si>
    <t>C-500-21123-280478</t>
  </si>
  <si>
    <t>C-500-21111-243939</t>
  </si>
  <si>
    <t>Employment Certificate.</t>
  </si>
  <si>
    <t>C-500-21095-196144</t>
  </si>
  <si>
    <t>P.O BOX 502399 CK, SAIPAN</t>
  </si>
  <si>
    <t>P-500-21008-001474</t>
  </si>
  <si>
    <t xml:space="preserve"> MUST BE PROFICIENT IN PEACHTREE ACCOUNTING PROGRAM  AND MICROSOFT OFFICE APPLICATIONS. MUST HAVE AN EXTENSIVE KNOWLEDGE IN HANDLING BOOK OF ACCOUNTS, PREPARATION OF TRIAL BALANCES AND OTHER RELATED JOBS.   MUST HAVE KNOWLEDGE AND EXPERIENCE IN COMPUTATION OF TAXES OWED, PREPARATION OF RETURNS AND REPORTING OF OTHER TAX REQUIREMENTS IN COMPLIANCE WITH FEDERAL, STATE, AND COMPANY POLICIES, RULES AND REGULATIONS.</t>
  </si>
  <si>
    <t>horizons-inc-saipan.com</t>
  </si>
  <si>
    <t>C-500-21095-195920</t>
  </si>
  <si>
    <t>P-500-21046-076827</t>
  </si>
  <si>
    <t>High School Diploma or equivalent.
Must have 12-months experience in commercial baking and operating a commercial mixer, commercial dough roller and commercial gas oven.
Attention to detail, especially when performing quality inspections on ingredients and products. 
Basic math skills
Willingness to work independently or with other team members to solve problems, plan schedules, fulfill orders, and create baked goods. 
Flexibility to work around customer demands, including early morning, night, weekend and holiday availability. 
Ability to work in hot, hectic environment, stand, walk, bend, use hands and appliances, and lift heavy items for extended periods. 
Must be able to work on weekends and holidays on short notice.</t>
  </si>
  <si>
    <t>C-500-21033-047748</t>
  </si>
  <si>
    <t>C-500-21022-027232</t>
  </si>
  <si>
    <t>P-500-20343-941208</t>
  </si>
  <si>
    <t>Critical Thinking  Using logic and reasoning to identify the strengths and weaknesses of alternative solutions, conclusions or approaches to problems.
Installation  Installing equipment, machines, wiring, or programs to meet specifications.
Speaking  Talking to others to convey information effectively.
Active Listening  Giving full attention to what other people are saying, taking time to understand the points being made, asking questions as appropriate, and not interrupting at inappropriate times.
Complex Problem Solving  Identifying complex problems and reviewing related information to develop and evaluate options and implement solutions.
Judgment and Decision Making  Considering the relative costs and benefits of potential actions to choose the most appropriate one.
Operation Monitoring  Watching gauges, dials, or other indicators to make sure a machine is working properly.
Quality Control Analysis  Conducting tests and inspections of products, services, or processes to evaluate quality or performance.
Reading Comprehension  Understanding written sentences and paragraphs in work related documents.
Monitoring  Monitoring/Assessing performance of yourself, other individuals, or organizations to make improvements or take corrective action.
Repairing  Repairing machines or systems using the needed tools.
Time Management  Managing one's own time and the time of others.
Troubleshooting  Determining causes of operating errors and deciding what to do about it.
Active Learning  Understanding the implications of new information for both current and future problem-solving and decision-making.
Coordination  Adjusting actions in relation to others' actions.
Operation and Control  Controlling operations of equipment or systems.
Service Orientation  Actively looking for ways to help people.
Social Perceptiveness  Being aware of others' reactions and understanding why they react as they do.
Writing  Communicating effectively in writing as appropriate for the needs of the audience.
Equipment Maintenance  Performing routine maintenance on equipment and determining when and what kind of maintenance is needed.
Instructing  Teaching others how to do something.
Systems Analysis  Determining how a system should work and how changes in conditions, operations, and the environment will affect outcomes.
Systems Evaluation  Identifying measures or indicators of system performance and the actions needed to improve or correct performance, relative to the goals of the system.
Learning Strategies  Selecting and using training/instructional methods and procedures appropriate for the situation when learning or teaching new things.
Equipment Selection  Determining the kind of tools and equipment needed to do a job.
Mathematics  Using mathematics to solve problems.
Negotiation  Bringing others together and trying to reconcile differences.
Management of Material Resources  Obtaining and seeing to the appropriate use of equipment, facilities, and materials needed to do certain work.
Technology Design  Generating or adapting equipment and technology to serve user needs.
Management of Financial Resources  Determining how money will be spent to get the work done, and accounting for these expenditures.
Science  Using scientific rules and methods to solve problems.</t>
  </si>
  <si>
    <t>C-500-21095-195896</t>
  </si>
  <si>
    <t>JOVENCIO</t>
  </si>
  <si>
    <t>ISIP</t>
  </si>
  <si>
    <t>CTSI BUILDING STA REMEDIO</t>
  </si>
  <si>
    <t>P-500-21061-111367</t>
  </si>
  <si>
    <t>Knowledge of business and management principles involved in strategic planning, resource allocation, human resources modeling, leadership technique, production methods, and coordination of people and resources. Using logic and reasoning to identify the strengths and weaknesses of alternative solutions, conclusions or approaches to problems. Motivating, developing, and directing people as they work, identifying the best people for the job. Identifying measures or indicators of system performance and the actions needed to improve or correct performance, relative to the goals of the system. With 24 months of experience in financial management; directing the preparation of financial reports; implementing cash management. Proficient in accounting software - system application of product in data processing (sap).</t>
  </si>
  <si>
    <t>C-500-21096-199441</t>
  </si>
  <si>
    <t>DETAIL ORIENTED TO KEEP PRODUCTS FROM BURNING. ABILITY TO READ AND FOLLOW RECIPES IN ENGLISH LANGUAGE. BASIC MATH SKILLS TO PRECISELY MIX
RECIPES, WEIGH, MEASURE AND CONVERT INGREDIENTS USING METRIC CONVERSION OR ADJUST MIXES ACCORDINGLY. ABILITY TO FOLLOW STRICT HEALTH AND
SAFETY STANDARDS . ABILITY TO LIFT AND CARRY HEAVY BAGS OF FLOUR AND OTHER INGREDIENTS, WHICH MAY WEIGHT UP TO 50 POUNDS. ABILITY TO STAND ON
THEIR FEET FOR EXTENDED PERIODS WHILE THEY PREPARE DOUGH, MONITOR BAKING, OR PACKAGED GOODS. MAINTAIN GOOD PERSONAL HYGIENE. MUST BE ABLE
TO BE ABLE TO OBTAIN FOOD HANDLER'S CERTIFICATION FROM CNMI DEPARTMENT OF PUBLIC HEALTH. MUST BE ABLE TO WORK ON FLEXIBLE HOURS INCLUDING HOLIDAYS, WEEKENDS, AND MORNING/EVENING SHIFTS. EXTENSIVE KNOWLEDGE ON RAW MATERIALS, PRODUCTION PROCESSES, QUALITY CONTROL &amp; COSTS TO EFFECTIVELY MAXIMIZE THE MANUFACTURE AND DISTRIBUTION OF GOODS.</t>
  </si>
  <si>
    <t>C-500-21105-225972</t>
  </si>
  <si>
    <t>NAFTAN ROAD  304 OBYAN SAIPAN MP 96950</t>
  </si>
  <si>
    <t>DRIVER LICENSE  REQUIRED FOR US CITIZENS/CW APPLICANTS. MUST HAVE  2 YEARS DOCUMENTED IN TRAINING AND CERTIFICATION</t>
  </si>
  <si>
    <t>C-500-21095-196154</t>
  </si>
  <si>
    <t>C-500-21098-206862</t>
  </si>
  <si>
    <t>BAKER INTERNATIONAL INC</t>
  </si>
  <si>
    <t>J.L. BAKER &amp; SONS</t>
  </si>
  <si>
    <t>P.O. BOX 506092</t>
  </si>
  <si>
    <t>UNIT 7 SPRINGS PLAZA MIDDLE ROAD</t>
  </si>
  <si>
    <t>LYNN</t>
  </si>
  <si>
    <t>SALVATIERRA</t>
  </si>
  <si>
    <t>jlbaker@jlbakersaipan.com</t>
  </si>
  <si>
    <t>P-500-21064-122518</t>
  </si>
  <si>
    <t>FREIGHT STATION AGENT</t>
  </si>
  <si>
    <t xml:space="preserve">Knowledge of air freight movement and basic customs clearance procedure. 
Skill to use a personal computer, printer, fax machine and scanner. 
Knowledge of Microsoft Office {Excel, Word, PowerPoint) 
Effective interpersonal skills, including proven abilities to listen, comprehend, effectively communicate clearly and concisely to obtain positive results. 
Ability to establish priorities, work independently, and proceed with objectives without supervision. 
Ability to identify, report and execute on recurring problems. </t>
  </si>
  <si>
    <t>UNI 7 SPRINGS PLAZA MIDDLE ROAD</t>
  </si>
  <si>
    <t>C-500-21102-215077</t>
  </si>
  <si>
    <t>P-500-20280-859481</t>
  </si>
  <si>
    <t>RETAIL SALES PERSON</t>
  </si>
  <si>
    <t xml:space="preserve">Knowledge of principles and processes for providing customer and personal services.
Knowledge of principles and methods for showing, promoting and selling the products.
Ability to persuade other people or client to convey information effectively.
</t>
  </si>
  <si>
    <t>C-500-21095-195926</t>
  </si>
  <si>
    <t>P-500-21061-111389</t>
  </si>
  <si>
    <t xml:space="preserve">Repairing machines or systems using the needed tools. Performing routine maintenance on equipment and determining when and what kind of maintenance is needed. Watching gauges, dials, or other indicators to make sure a machine is working properly. Determining causes of operating errors and deciding what to do about it. Using logic and reasoning to identify the strengths and weaknesses of alternative solutions, conclusions or approaches to problems.
Controlling operations of equipment or systems.
</t>
  </si>
  <si>
    <t>C-500-21103-218467</t>
  </si>
  <si>
    <t>Century Travel Agency, Inc.</t>
  </si>
  <si>
    <t>hr@centurytravelagency.com</t>
  </si>
  <si>
    <t>P-500-21074-145564</t>
  </si>
  <si>
    <t>Reservations and Ticketing Agent</t>
  </si>
  <si>
    <t>EDUCATIONAL REQUIREMENTS: High School Diploma/GED
WORK EXPERIENCE REQUIREMENTS: 12 months previous work related experience.
SPECIAL REQUIREMENTS: Data base user interface and query software: Amadeus Altea Reservation. Knowledge of principles and processes for providing customer and personal services. This includes customer needs assessment, meeting quality standards for services, and evaluation of customer satisfaction. Giving full attention to what other people are saying, taking time to understand the points being made, asking questions as appropriate, and not interrupting at inappropriate times. Actively looking for ways to help people. Talking to others to convey information effectively. Previous work related experience required.</t>
  </si>
  <si>
    <t>C-500-21134-315703</t>
  </si>
  <si>
    <t>P.O. Box 10000, PMB 222</t>
  </si>
  <si>
    <t>ROCELIA</t>
  </si>
  <si>
    <t>P-500-21084-173310</t>
  </si>
  <si>
    <t>MUST HAVE AT LEAST 2 YEARS OF WORK RELATED EXPERIENCE IN THIS FIELD. JOB REQUIRES CONSIDERABLE AMOUNT OF WORK-RELATED SKILL, KNOWLEDGE, OR EXPERIENCE AND WILLINGNESS TO TAKE ON RESPONSIBILITIES, CHALLENGES, OPERATIONAL DECISIONS OR ACTIVITIES, AND ANALYZE FINANCIAL RECORDS TO IMPROVE EFFICIENCY. KNOWLEDGE OF PRINCIPLES AND PROCESSES FOR PROVIDING CUSTOMER SERVICES. THIS INCLUDES CUSTOMER NEEDS ASSESSMENT, MEETING QUALITY STANDARDS FOR SERVICES, AND EVALUATION OF CLIENTS SATISFACTION. KNOWLEDGE OF BUSINESS AND MANAGEMENT PRINCIPLES INVOLVED IN STRATEGIC PLANNING, RESOURCE ALLOCATION, HUMAN RESOURCES MODELING, LEADERSHIP TECHNIQUE, PRODUCTION METHODS, AND COORDINATION OF PEOPLE AND RESOURCES.</t>
  </si>
  <si>
    <t>COR. ENRIQUE ST., TEXAS RD., DIST. 2</t>
  </si>
  <si>
    <t>C-500-21172-416406</t>
  </si>
  <si>
    <t>MUST HAVE A GED/HIGHSCHOOL DIPLOMA WITH 12 MONTHS WORK EXPERIENCE IN THE SAME OR SIMILAR FIELD.  WELDER CERTIFICATE. PROFICIENT IN USE OF TOOLS, INCLUDING WELDING EQUIPMENT, LASER LEVELS, JACKS AND METAL SHEARS.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</si>
  <si>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C-500-21146-344142</t>
  </si>
  <si>
    <t>C-500-21148-352385</t>
  </si>
  <si>
    <t>Monster Pizza Pub Inc.</t>
  </si>
  <si>
    <t>G/F Alter City Bldg.</t>
  </si>
  <si>
    <t>P.O. Box 506535, Saipan</t>
  </si>
  <si>
    <t>BoChyul</t>
  </si>
  <si>
    <t>monsterpizzapub@yahoo.com</t>
  </si>
  <si>
    <t>P-500-21076-152454</t>
  </si>
  <si>
    <t xml:space="preserve">Must be knowledgeable in operating large-volume cooking and kitchen equipment such as pizza oven, deep fryers and dough mixer.
</t>
  </si>
  <si>
    <t>C-500-21096-199436</t>
  </si>
  <si>
    <t>C-500-21109-236518</t>
  </si>
  <si>
    <t>C-500-21134-313631</t>
  </si>
  <si>
    <t>Asia Carwash</t>
  </si>
  <si>
    <t>P-500-21098-206765</t>
  </si>
  <si>
    <t xml:space="preserve">Must have at least 12 months of prior experience. Must pass pre employment drug test if selected. Must provide updated criminal record clearance pre-employment. All employment requirements apply equally to both U.S. workers and CW-1 workers.
</t>
  </si>
  <si>
    <t>C-500-21049-083959</t>
  </si>
  <si>
    <t>ADDENDUM FOR SECTION E.B.5: SPECIAL REQUIREMENTS
KNOWLEDGE IN MICROSOFT SERVERS, MICROS/POS, E-GOLF, MAS200, AND/OR PABX TELEPHONE OPERATING SYSTEM, AND A BACHELOR'S DEGREE IS REQUIRED. MUST
BE HIGHLY RELIABLE AS THIS POSITION MAY REQUIRE RESPONDING TO EMERGENCIES OUTSIDE OF REGULAR BUSINESS HOURS (NIGHTS, WEEKENDS, AND HOLIDAYS).</t>
  </si>
  <si>
    <t>C-500-21036-057511</t>
  </si>
  <si>
    <t>C-500-21177-428120</t>
  </si>
  <si>
    <t>C-500-21097-202898</t>
  </si>
  <si>
    <t>P-500-21015-015187</t>
  </si>
  <si>
    <t>taxesdeduction applicable by law.</t>
  </si>
  <si>
    <t>C-500-21137-317198</t>
  </si>
  <si>
    <t>C-500-21158-373178</t>
  </si>
  <si>
    <t>Payroll related taxes  as required by law</t>
  </si>
  <si>
    <t>C-500-21111-243827</t>
  </si>
  <si>
    <t>P-500-21076-152337</t>
  </si>
  <si>
    <t>- PREFERABLY A HOLDER OF ASSOCIATE DEGREE IN ACCOUNTING
- AT LEAST 24 MONTHS OF EXPERIENCE AS AN ACCOUNTING CLERK/ASSOCIATE
- COMPUTER LITERATE (WORD/EXCEL)
- KNOWLEDGE IN SAGE 300</t>
  </si>
  <si>
    <t>C-500-21119-269017</t>
  </si>
  <si>
    <t>PO Box 5756 CHRB</t>
  </si>
  <si>
    <t>P-500-21086-179380</t>
  </si>
  <si>
    <t>1 year of related work experience required</t>
  </si>
  <si>
    <t>C-500-21126-291806</t>
  </si>
  <si>
    <t>TECHNICAL ABILITIES, DETAILS ORIENTED, PROBLEM SOLVING ABILITY. ORGANIZATIONAL SKILLS. PHYSICAL ABILITY .  HIGH SCHOOL GRADUATE.</t>
  </si>
  <si>
    <t>C-500-21113-252443</t>
  </si>
  <si>
    <t>P.O. BOX 501030</t>
  </si>
  <si>
    <t>AUTOMOTIVESERVICE TECHNICIAN &amp; MECHANICS</t>
  </si>
  <si>
    <t>C-500-21145-340862</t>
  </si>
  <si>
    <t>P-500-21096-199351</t>
  </si>
  <si>
    <t>Chef De Cuisine</t>
  </si>
  <si>
    <t>Must be able to work weekends, holidays and flexible shifts. Experienced in preparing multi-ethnic cuisine is required. The employee must regularly lift and/or move up to 10-25 pounds and/or stand for long periods of time. Hotel/Resort experience preferred.</t>
  </si>
  <si>
    <t xml:space="preserve">Local and Federal Taxes </t>
  </si>
  <si>
    <t>C-500-21161-385133</t>
  </si>
  <si>
    <t>C-500-21158-373055</t>
  </si>
  <si>
    <t>C-500-21095-195877</t>
  </si>
  <si>
    <t>Financial Analysts</t>
  </si>
  <si>
    <t>P-500-21061-111444</t>
  </si>
  <si>
    <t>Financial Analyst</t>
  </si>
  <si>
    <t>C-500-21151-356532</t>
  </si>
  <si>
    <t>C-500-21135-316744</t>
  </si>
  <si>
    <t xml:space="preserve"> MOTION AUTO SHOP;R&amp;D CONSTRUCTION;R&amp;D MANPOWER SERVICES</t>
  </si>
  <si>
    <t>P-500-21107-233867</t>
  </si>
  <si>
    <t>MUST OBTAIN AT LEAST ONE (1) YEAR WORKING EXPERIENCE. DEPENDABLE AND WITH POSITIVE ATTITUDE TOWARD THE JOB AND SKILLS FOR THE OFFICE. KNOWS HOW TO OPERATE TYPEWRITER, COPIER MACHINE, COMPUTER AND CALCULATOR TO PERFORM CALCULATIONS AND PRODUCE DOCUMENTS.</t>
  </si>
  <si>
    <t>C-500-21144-336888</t>
  </si>
  <si>
    <t>C-500-21130-298430</t>
  </si>
  <si>
    <t>P-500-21096-199350</t>
  </si>
  <si>
    <t>-Experience in Solar Energy Design
-Knowledge in Microsoft Office (Excel/Word)
-Troubleshooting and maintaining residential solar energy systems.
Strong interpersonal skills with team player attitude.
-Ability to help build and strengthen an organization,</t>
  </si>
  <si>
    <t>C-500-21144-337327</t>
  </si>
  <si>
    <t xml:space="preserve">MD NURUL </t>
  </si>
  <si>
    <t>P-500-21088-180080</t>
  </si>
  <si>
    <t>Minimum of two (2) years of experience as Maintenance Personnel. Available for work shift. English proficient.</t>
  </si>
  <si>
    <t>C-500-21155-368274</t>
  </si>
  <si>
    <t>C-500-21158-373223</t>
  </si>
  <si>
    <t xml:space="preserve">RIVERA </t>
  </si>
  <si>
    <t>P-500-21080-162885</t>
  </si>
  <si>
    <t>SALES REPRESENTATIVE SERVICES</t>
  </si>
  <si>
    <t>none except tax mandated by the law</t>
  </si>
  <si>
    <t>C-500-21169-408902</t>
  </si>
  <si>
    <t>C-500-21158-373062</t>
  </si>
  <si>
    <t>MONIKA'S FURNITURE, LLC</t>
  </si>
  <si>
    <t>FURNITURE</t>
  </si>
  <si>
    <t>P.O. BOX 502331, AMPARO BUILDING, BEACH ROAD</t>
  </si>
  <si>
    <t>NUGENT</t>
  </si>
  <si>
    <t>MONIKA</t>
  </si>
  <si>
    <t>monikanugent670@gmail.com</t>
  </si>
  <si>
    <t>P-500-21126-291618</t>
  </si>
  <si>
    <t>Know how to cut fabric and leather materials and design to fit and cover work pieces. Know how to operate sewing machine or sew by hand, lay out, cut, fabricate and install upholstery. Discuss upholstery fabric, color, and style to customer and provide estimate.</t>
  </si>
  <si>
    <t>AMPARO BUILDING, BEACH ROAD</t>
  </si>
  <si>
    <t>C-500-21167-401424</t>
  </si>
  <si>
    <t>SUNRISE dev,co., LTD</t>
  </si>
  <si>
    <t>sea passion apt. rental</t>
  </si>
  <si>
    <t>sunrisedev@yahoo.com</t>
  </si>
  <si>
    <t>P-500-21097-204195</t>
  </si>
  <si>
    <t>apt maintenance</t>
  </si>
  <si>
    <t>Must have a wealth of knowledge in the repair and maintenance of private property and commercial buildings (including  plumbing facilities). Must be able to perform preventive maintenance, including installing air-conditioning systems, and performing repairs. Need 24 months of relevant experience, and work continuously for at least 24 months.</t>
  </si>
  <si>
    <t>C-500-21190-452662</t>
  </si>
  <si>
    <t>C-500-21163-392559</t>
  </si>
  <si>
    <t>C-500-21111-244045</t>
  </si>
  <si>
    <t>P-500-21073-145143</t>
  </si>
  <si>
    <t>C-500-21127-294708</t>
  </si>
  <si>
    <t>Chars Bldg. Beach Road, CK</t>
  </si>
  <si>
    <t>Avleina Lyn</t>
  </si>
  <si>
    <t>Chars Bldg., Beach Road, CK.</t>
  </si>
  <si>
    <t>P-500-21099-210411</t>
  </si>
  <si>
    <t>Good command of  English and willing to perform the job.</t>
  </si>
  <si>
    <t>Fica taxes and CNMI withholding taxes</t>
  </si>
  <si>
    <t>C-500-21120-273302</t>
  </si>
  <si>
    <t>At least 3 months working continuous  experience in related position.The main work experience is cutting meat in the supermarket, grinding meat, packing, and peeling skins, etc.</t>
  </si>
  <si>
    <t>C-500-21134-313172</t>
  </si>
  <si>
    <t>At least 24 months experience required for this position. Associate's degree in Accounting or related field. 
Strong analytical, communication, and computer skills. 
Understanding of mathematics and accounting and financial processes.
Must have good communication skills and be able to pass an Accountant skill test (Total Passing Score of 89%) during application process. 
The skill testing and comprehension exam are required equally of both US and Foreign workers.
Attention to detail</t>
  </si>
  <si>
    <t>C-500-21130-298484</t>
  </si>
  <si>
    <t>P-500-21077-155821</t>
  </si>
  <si>
    <t>1. Knowledge of multi craft skills in carpentry, air conditioning, plumbing, electrical, welding and painting.
2. Knowledge of materials needed for the repair/maintenance.
3. Knowledge on the methods and tools needed to perform the task.</t>
  </si>
  <si>
    <t>Industrial Park, Lower Base, Saipan</t>
  </si>
  <si>
    <t>C-500-21175-423503</t>
  </si>
  <si>
    <t>C-500-21134-313285</t>
  </si>
  <si>
    <t>P-500-21096-199228</t>
  </si>
  <si>
    <t>Associate's Degree in Nursing from school approved by Commonwealth Board of Nurse Examiners (CBNE), with two (2) years of work experience as a nurse of working in a similar capacity in a healthcare or medical setting. Must possess NCLEX-RN and is a licensed RN by CBNE. Must have the ability to work proficiently in a fast paced clinical environment.</t>
  </si>
  <si>
    <t>C-500-21169-412203</t>
  </si>
  <si>
    <t xml:space="preserve">MUST BE A BACHELOR OF SCIENCE IN ACCOUNTANCY GRADUATE  WITH AT LEAST TWO (2) YEARS WORKING EXPERIENCE IN OVERALL ACCOUNTING FUNCTION. ABLE TO WORK INDEPENDENTLY, PROFICIENCY IN MICROSOFT APPLICATION. ABILITY TO COMMUNICATE EFFECTIVELY BOTH ORALLY AND WRITING. </t>
  </si>
  <si>
    <t>C-500-21106-230195</t>
  </si>
  <si>
    <t>C-500-21161-385195</t>
  </si>
  <si>
    <t>P-500-21133-309872</t>
  </si>
  <si>
    <t>Knowledge of raw materials, production processes, quality control, costs, and other techniques for maximizing the effective manufacture and distribution of goods.</t>
  </si>
  <si>
    <t>C-500-21185-444286</t>
  </si>
  <si>
    <t>P-500-21068-130873</t>
  </si>
  <si>
    <t xml:space="preserve">AT LEAST A HIGH SCHOOL DIPLOMA OR EQUIVALENT. AT LEAST 12 MONTHS WORKING EXPERIENCE ON RELATED FIELD. FAMILIAR WITH MICROSOFT OFFICE. PROFICIENT USING OF OFFICE SOFTWARE FOR SPREADING ANALYTICAL REPORTS AND PRESENTATION. BEING SENSITIVE OF DATA AND ABILITY TO VERIFY ACCURACY OF TRANSACTIONAL DATA OF THE INVENTORY, MATERIALS AND DOCUMENTS. KNOWLEDGE OF LISTENING AND SPEAKING ENGLISH AND CHINESE, BEING ABLE TO COMMUNICATE WITH LOCAL PEOPLE AND DIFFERENT VENDORS (SUCH AS U.S., SINGAPORE, CHINA, AND SO ON) FOR THE RECEIVING VARIANCE AND PRODUCTS ISSUE, AND ABILITY TO PREPARE INVENTORY REPORT AND MATERIALS MONTHLY SALES REPORTS TO THE MANAGEMENT AND HEAD OFFICE (IN CHINA) FOR PROPER CONTROL. WORK EVEN ON WEEKEND OR HOLIDAY. KNOWLEDGE OF PRINCIPLES AND PROCESSES FOR PROVIDING CUSTOMER AND BUSINESS SERVICES. OTHER SKILLS SUCH AS ACTIVE LISTENING, COORDINATION AND TIME MANAGEMENT. </t>
  </si>
  <si>
    <t>C-500-21180-431170</t>
  </si>
  <si>
    <t>LOCAL TAX - CHAP2 &amp; CHAP 7 / FEDERAL TAX FICA SS &amp; MED</t>
  </si>
  <si>
    <t>C-500-21175-422912</t>
  </si>
  <si>
    <t>C-500-21182-439301</t>
  </si>
  <si>
    <t>SAN ANTONIO LAUNDRY, TOHA SUPERMARKET</t>
  </si>
  <si>
    <t>GUI HUI</t>
  </si>
  <si>
    <t>P-500-21101-214574</t>
  </si>
  <si>
    <t>Knowledge of machines and tools, including their designs, uses, repair, and maintenance. Knowledge of materials, methods, and the tools involved in the construction or other structures. Knowledge of relevant equipment, policies, procedures, and strategies to promote effective local, state, or national security operations for the protection of people, data, property, and institutions. Performing routine 
maintenance on equipment and determining when and what kind of maintenance is Needed. Determining causes of operating errors and deciding what to do about it. Determining the kind of tools and equipment needed to do a job.</t>
  </si>
  <si>
    <t xml:space="preserve">PANNA </t>
  </si>
  <si>
    <t>C-500-21187-445075</t>
  </si>
  <si>
    <t>Beach Road and Palm Street</t>
  </si>
  <si>
    <t>Second Floor, Macaranas Building, PMB 738, P.O. Box 10,000</t>
  </si>
  <si>
    <t>P-500-21153-360414</t>
  </si>
  <si>
    <t>BUILDING CLEANING WORKER</t>
  </si>
  <si>
    <t>C-500-21182-440992</t>
  </si>
  <si>
    <t>C-500-21183-441364</t>
  </si>
  <si>
    <t>C-500-21155-368417</t>
  </si>
  <si>
    <t>C-500-21170-412452</t>
  </si>
  <si>
    <t>HAOHE CANYE SAIPAN COMPANY LTD</t>
  </si>
  <si>
    <t>YI XIAO</t>
  </si>
  <si>
    <t>VICE GENERAL MANAGER</t>
  </si>
  <si>
    <t>haohecanyecoltd@gmail.com</t>
  </si>
  <si>
    <t>P-500-21134-313216</t>
  </si>
  <si>
    <t>NO SPECIAL SKILLS</t>
  </si>
  <si>
    <t>HAOHE CANYE (SAIPAN) CO.LTD</t>
  </si>
  <si>
    <t>C-500-21156-372346</t>
  </si>
  <si>
    <t>P-500-21074-145455</t>
  </si>
  <si>
    <t>Must have at least 1 year work experience as an accounting clerk.  Must have knowledge of accounting software, Quickbooks.</t>
  </si>
  <si>
    <t>Susupe, along Beach Road</t>
  </si>
  <si>
    <t>UR Tents Building</t>
  </si>
  <si>
    <t>C-500-21174-422810</t>
  </si>
  <si>
    <t>NORMA M MARFEGA</t>
  </si>
  <si>
    <t>ISLANDER MINI MART I</t>
  </si>
  <si>
    <t>LOT 801 BLDG. SAN ANTONIO VILLAGE</t>
  </si>
  <si>
    <t>P-500-21147-348226</t>
  </si>
  <si>
    <t>With at least a minimum of six months experience and with certificate of employment.</t>
  </si>
  <si>
    <t>NORMA M MARFEGA Dba: Islander Mini Mart I</t>
  </si>
  <si>
    <t>PHYSICAL THERAPIST AIDE TRAINING CERTIFICATE OR EQUIVALENT EXPERIENCE
CPR</t>
  </si>
  <si>
    <t>C-500-21193-455517</t>
  </si>
  <si>
    <t>C-500-21155-368362</t>
  </si>
  <si>
    <t xml:space="preserve">Pacific Trading Company, Ltd. </t>
  </si>
  <si>
    <t>Chalan Pale Arnold, Middle Road, Puerto Rico Village, Saipan</t>
  </si>
  <si>
    <t>PO Box 500236</t>
  </si>
  <si>
    <t xml:space="preserve">Cepeda </t>
  </si>
  <si>
    <t>Charles</t>
  </si>
  <si>
    <t xml:space="preserve">General Manager </t>
  </si>
  <si>
    <t>charlesc@ptcsaipan.com</t>
  </si>
  <si>
    <t>P-500-21116-259906</t>
  </si>
  <si>
    <t xml:space="preserve">Accounting Clerk </t>
  </si>
  <si>
    <t xml:space="preserve">Must have an Associate degree in Accounting or Management. Knowledge in Microsoft Office, QuickBooks, and other accounting program is desirable. Preferably with two or more years accounting experience in retail or wholesale industry. Must have good communication skills. Be able to work under minimum supervision.  </t>
  </si>
  <si>
    <t xml:space="preserve">Chalan Pale Arnold, Middle Road, Puerto Rico Village, Saipan </t>
  </si>
  <si>
    <t>401K Retirement Plan - $50.00 (Bi-Weekly)</t>
  </si>
  <si>
    <t>Lozada</t>
  </si>
  <si>
    <t>Naureen</t>
  </si>
  <si>
    <t>Pacific Trading Company, Ltd.</t>
  </si>
  <si>
    <t>hrptc@ptcsaipan.com</t>
  </si>
  <si>
    <t>C-500-21173-416507</t>
  </si>
  <si>
    <t>DONG GUK CORPORATION</t>
  </si>
  <si>
    <t>PAJUKOL RESTAURANT</t>
  </si>
  <si>
    <t>PMB 392 BOX 10001</t>
  </si>
  <si>
    <t>P-500-21141-332446</t>
  </si>
  <si>
    <t>Work experience in management and the hospitality industry. Ability to work in a fast-paced environment. Knowledge of food and beverage service. Ability to use restaurant management software. With leadership skills.</t>
  </si>
  <si>
    <t>FLORES ROSA ST., GARAPAN VILLAGE</t>
  </si>
  <si>
    <t>C-500-21186-444410</t>
  </si>
  <si>
    <t>C-500-21166-397483</t>
  </si>
  <si>
    <t xml:space="preserve">CNMI LOCAL TAXES (CHP.2) &amp; SOCIAL SECURITY/MEDICARE TAXES </t>
  </si>
  <si>
    <t>C-500-21159-377427</t>
  </si>
  <si>
    <t>FSM RECYCLING CORPORATION</t>
  </si>
  <si>
    <t>PMB 333 Box 10001</t>
  </si>
  <si>
    <t>P-500-21110-239596</t>
  </si>
  <si>
    <t>TIRE RECYCLING SUPERVISOR</t>
  </si>
  <si>
    <t>High school graduate with at least 1 year work experience as recycling supervisor. Preferably with Knowledge of principles of solid waste collection, operations, laws and ordinances.</t>
  </si>
  <si>
    <t>cjaeyoon4@gmail.com</t>
  </si>
  <si>
    <t>C-500-21156-372183</t>
  </si>
  <si>
    <t>C-500-21143-336379</t>
  </si>
  <si>
    <t>C-500-21209-487365</t>
  </si>
  <si>
    <t>At least High School graduate with 3 months on the job training or 3 months work experience. Attention to Details. Time Management. Able to work within a group or individually.
Can work flexible hours during weekends and holidays , daytime and night.
Applicants either US citizen or CW-1 must provide employment certificate.</t>
  </si>
  <si>
    <t xml:space="preserve">According to approved work schedules </t>
  </si>
  <si>
    <t>C-500-21207-484373</t>
  </si>
  <si>
    <t>P.O. BOX 501856</t>
  </si>
  <si>
    <t>P-500-21180-431144</t>
  </si>
  <si>
    <t>General Maintenance and Repair Worker</t>
  </si>
  <si>
    <t xml:space="preserve">Must have at least 24 months of work related experience including training involving both on-the-job experience and informal training with experienced workers. </t>
  </si>
  <si>
    <t>Ben and Bibang Building, Garapan Village</t>
  </si>
  <si>
    <t>Withholding Tax, Med and SS FICA Tax</t>
  </si>
  <si>
    <t>C-500-21194-457852</t>
  </si>
  <si>
    <t>OVERTIME RATE APPLIES IN EXCESS OF 40 HRS WORK PER WEEK.</t>
  </si>
  <si>
    <t>Deductions will be CNMI Withholding Tax, Federal Withholding Tax, Social Security and Medicare Contributions.  Employee will offer staff house to the employees at the cost of $100.00 per month inclusive of utilities.  This offer is optional.  Employees may find their own housing facilities.</t>
  </si>
  <si>
    <t>C-500-21176-425959</t>
  </si>
  <si>
    <t>Must be physically fit to handle duties of fisherman. Must have at least three (3) months work experience as a fisherman. Can work on flexible hours.</t>
  </si>
  <si>
    <t>C-500-21155-371093</t>
  </si>
  <si>
    <t>C-500-21180-431195</t>
  </si>
  <si>
    <t>C-500-21168-405850</t>
  </si>
  <si>
    <t>C-500-21190-452615</t>
  </si>
  <si>
    <t>C-500-21161-385432</t>
  </si>
  <si>
    <t>M.S. VILLAGOMEZ INCORPORATED</t>
  </si>
  <si>
    <t>MSV PROPERTY MANAGEMENT COMPANY</t>
  </si>
  <si>
    <t>P-500-21105-226281</t>
  </si>
  <si>
    <t>MUST HAVE GENERAL SKILLS IN CARPENTRY, PLUMBING, ELECTRICAL, AND OTHER RELATED WORKS.</t>
  </si>
  <si>
    <t>MSV BUILDING 1 CHALAN KANOA BEACH ROAD</t>
  </si>
  <si>
    <t>MSV BUILDING 2 GARAPAN BEACH ROAD</t>
  </si>
  <si>
    <t>C-500-21159-376937</t>
  </si>
  <si>
    <t>GOLDEN CORP APARTMENT RENTAL</t>
  </si>
  <si>
    <t>P-500-20315-905719</t>
  </si>
  <si>
    <t>Can operate maintenance and repair equipment.</t>
  </si>
  <si>
    <t>C-500-21163-392577</t>
  </si>
  <si>
    <t>C-500-21154-364309</t>
  </si>
  <si>
    <t>Cooling and Freezing Equipment Operators and Tenders</t>
  </si>
  <si>
    <t>P-500-21090-186319</t>
  </si>
  <si>
    <t>WORK-RELATED SKILLS, TECHNOLOGY SKILLS, EQUIPMENT MAINTENANCE, REPAIRING, TROUBLESHOOTING, CRITICAL THINKING, EQUIPMENT SELECTION, MONITORING, OPERATION CONTROL, ACTIVE LEARNING, AND COMLEX SOLVING.</t>
  </si>
  <si>
    <t>C-500-21187-445060</t>
  </si>
  <si>
    <t>P-500-21152-357357</t>
  </si>
  <si>
    <t>C-500-21225-519882</t>
  </si>
  <si>
    <t xml:space="preserve">A. </t>
  </si>
  <si>
    <t xml:space="preserve">SUPREME COURT OF GUAM and DISTRICT COURT OF GUAM </t>
  </si>
  <si>
    <t>C-500-21195-460603</t>
  </si>
  <si>
    <t>P-500-21157-372717</t>
  </si>
  <si>
    <t>Childcare workers must be able to talk with parents and colleagues about the progress of the children in their care. They need both good speaking skills to provide this information
effectively and good listening skills to understand parents instructions.
Job requires maintaining composure, keeping emotions in check, controlling anger, and avoiding aggressive behavior, even in very difficult situations.
Job requires accepting criticism and dealing calmly and effectively with high stress situations.
Job requires being pleasant with others on the job and displaying a good-natured, cooperative attitude.</t>
  </si>
  <si>
    <t>At least 12 months of experience as a cook. Familiar in cooking Filipino dishes that is on the menu of the restaurant.</t>
  </si>
  <si>
    <t>C-500-20189-698344</t>
  </si>
  <si>
    <t>C-500-20189-700496</t>
  </si>
  <si>
    <t>P-500-20097-460847</t>
  </si>
  <si>
    <t>KNOWLEDGE OF GENERAL AND PREVENTATIVE MAINTENANCE PROCEDURES AIMED AT HANDLING BOTH BUILDINGS AND GROUNDS MAINTENANCE. PROVEN ABILITY
TO WORK IN EXTREME WEATHER CONDITIONS SUCH AS DURING RAIN AND HEAT WAVES ABILITIES. DETAIL ORIENTED. DEMONSTRATED ABILITY TO LIFT AND MOVE
HEAVY OBJECTS OWING TO EXCEPTIONAL PHYSICAL DEXTERITY. ABLE TO WORK QUICKLY UNDER PRESSURE. FLEXIBLE WORKING HOURS.</t>
  </si>
  <si>
    <t>C-500-20246-802692</t>
  </si>
  <si>
    <t>C-500-20188-695589</t>
  </si>
  <si>
    <t xml:space="preserve">BLUE SKY INTERNATIONAL SAIPAN CORPORATION </t>
  </si>
  <si>
    <t xml:space="preserve">QQ CAR RENTAL </t>
  </si>
  <si>
    <t>P-500-20147-602049</t>
  </si>
  <si>
    <t>Knowledge of machines and tools, including their designs, uses, repair, and maintenance.tools, including their designs, uses, repair, and maintenance.
Knowledge of materials, methods, and the tools involved in the construction or repair of houses, buildings, or other structures such as highways and roads.
Knowledge of principles and processes for providing customer and personal services. This includes customer needs assessment, meeting quality standards for services, and evaluation of customer satisfaction.
Knowledge of relevant equipment, policies, procedures, and strategies to promote effective local, state, or national security operations for the protection of people, data, property, and institutions.
Knowledge of the structure and content of the English language including the meaning and spelling of words, rules of composition, and grammar.</t>
  </si>
  <si>
    <t>C-500-20307-895605</t>
  </si>
  <si>
    <t>P-500-20276-854986</t>
  </si>
  <si>
    <t>C-500-20245-797701</t>
  </si>
  <si>
    <t>CHINESE ASSOCIATION OF MICRONESIA, LTD</t>
  </si>
  <si>
    <t>PMB 988 BOX 10012</t>
  </si>
  <si>
    <t>MATSUE, CHINA TOWN</t>
  </si>
  <si>
    <t>P-500-20141-587246</t>
  </si>
  <si>
    <t>COMPUTER LITERATE WITH KNOWLEDGE IN PEACH TREE AND OTHER ACCOUNTING SOFT WARES.</t>
  </si>
  <si>
    <t>C-500-20218-751710</t>
  </si>
  <si>
    <t xml:space="preserve">U.S. CENTURY CORPORATION, LTD. </t>
  </si>
  <si>
    <t>U.S. WORLD TOUR AGENCY &amp; 1 TEA</t>
  </si>
  <si>
    <t>PMB 806 P.O. BOX 10003</t>
  </si>
  <si>
    <t xml:space="preserve">SANCHEZ </t>
  </si>
  <si>
    <t>P-500-20175-675891</t>
  </si>
  <si>
    <t>CORAL TREE AVENUE</t>
  </si>
  <si>
    <t>C-500-20225-763651</t>
  </si>
  <si>
    <t>Marianas Repairs Company Inc.</t>
  </si>
  <si>
    <t>P-500-20155-621517</t>
  </si>
  <si>
    <t xml:space="preserve">	Mechanical aptitude;
	Knowledgeable about the fundamentals of diesel engines, transmission, electrical systems, computers, and hydraulics;
	Care and use of hand and power tools employed in all phases of heavy equipment mechanical maintenance and repair work;
	Ability to make skillful, controlled manipulations of small objects to repair equipments; and
	Ability to read, understand, and carry out oral and written instructions.
</t>
  </si>
  <si>
    <t>C-500-20206-733313</t>
  </si>
  <si>
    <t>ZHIYE CORPORATION</t>
  </si>
  <si>
    <t>BEACH ROAD SAN ANTONIO</t>
  </si>
  <si>
    <t>zhiyecorporation@gmail.com</t>
  </si>
  <si>
    <t>P-500-20087-439448</t>
  </si>
  <si>
    <t>NO SPECIAL SKILL REQUIRED</t>
  </si>
  <si>
    <t>C-500-20224-761541</t>
  </si>
  <si>
    <t>P-500-20192-706556</t>
  </si>
  <si>
    <t>Cooking proficiency in a wide variety of Korean cuisine is required.  
The afternoon shift is from 11:00 A.M. to 2:00 P.M, and the evening shift is from 6:00 PM to 9:00 PM, with a 30 minute meal break during each shift, totaling 5 work hours per day, for 7 days a week, for a total of 35 scheduled work hours per week.</t>
  </si>
  <si>
    <t xml:space="preserve">Payroll Taxes will be deducted as required by federal and CNMI tax laws. 
If the employee needs assistance in securing board, lodging or other facilities, the Employer will assist the employee in securing the board, lodging, or other facilities that the employee needs, at reasonable cost to the employee. If the employee wishes the Employer to sign the rental agreement with the owner of the board, lodging, or other facilities on behalf of the employee, the corresponding rental fees will be deducted from the employee's payroll and Employer shall remit the rental fees to the owner of the board, lodging, or other facilities. Such a housing arrangement is optional for the employee, and will be offered upon the employee's request only. </t>
  </si>
  <si>
    <t>C-500-20230-773409</t>
  </si>
  <si>
    <t>Brenda C. Yamaguchi</t>
  </si>
  <si>
    <t>Aquarious Karaoke Bar &amp; Grill</t>
  </si>
  <si>
    <t>District IV, Songsong Village</t>
  </si>
  <si>
    <t>P.O. Box 1152</t>
  </si>
  <si>
    <t>Yamaguchi</t>
  </si>
  <si>
    <t>Brenda</t>
  </si>
  <si>
    <t>aquariousbargrill@gmail.com</t>
  </si>
  <si>
    <t>P-500-20190-703329</t>
  </si>
  <si>
    <t>Knowledge of techniques and equipment in food preparation, including storage/handling techniques; Able to develop or create new recipes; Knowledgeable in relevant equipment, policies, procedures, and strategies to promote effective local, state, or national security operations for the protection of people, property and institutions.</t>
  </si>
  <si>
    <t>1152 District IV, Songsong Village</t>
  </si>
  <si>
    <t>Decutions include local and state taxes which is consistent and pertinent to U.S. Federal and CNMI laws (e.g. Chapter 2, Chapter 7, SS, and Medicare).</t>
  </si>
  <si>
    <t>C-500-20302-890140</t>
  </si>
  <si>
    <t>Jan</t>
  </si>
  <si>
    <t>P-500-20257-819821</t>
  </si>
  <si>
    <t>Childcare Aide</t>
  </si>
  <si>
    <t>Of Good Communication skill.  Must be able to complete Online Pre-Service training on 12 Topics as required by DCCA CCDF/CCLP
Must have genuine interest and care for infants and children</t>
  </si>
  <si>
    <t>Texas Road, Chalan Kanoa</t>
  </si>
  <si>
    <t>C-500-20237-783186</t>
  </si>
  <si>
    <t>ARMATECH CORPORATION</t>
  </si>
  <si>
    <t>PO BOX 504388</t>
  </si>
  <si>
    <t>DIESTA</t>
  </si>
  <si>
    <t>bong.armatech@gmail.com</t>
  </si>
  <si>
    <t>Electric Motor, Power Tool, and Related Repairers</t>
  </si>
  <si>
    <t>P-500-20189-698109</t>
  </si>
  <si>
    <t>ELECTRO MOTOR MECHANIC</t>
  </si>
  <si>
    <t>HAMALAP STREET CHALAN KANOA</t>
  </si>
  <si>
    <t>C-500-20223-758900</t>
  </si>
  <si>
    <t xml:space="preserve">Graduate of Bachelors Degree in Accounting with 3 years of experience. Experience in the shipping industry. PC proficient and excellent knowledge of Microsoft Excel, Word/Kronos Time keeper system and MAS90 Accounting software. Familiar in CNMI/IRS tax preparation. Diploma and Transcript of Record. </t>
  </si>
  <si>
    <t>Employee share on 401k and health insurance premium</t>
  </si>
  <si>
    <t>C-500-20255-816873</t>
  </si>
  <si>
    <t>P-500-20139-579787</t>
  </si>
  <si>
    <t>Building Repairer Maintenance</t>
  </si>
  <si>
    <t>This job opportunity requires 2 years of work experience in the field of masonry, carpentry, lighting, electrical, plumbing, painting and operating heavy equipment, but not limited to forklifts and trucks. Must have a valid driver's license.</t>
  </si>
  <si>
    <t>CNMI and Federal taxes required by law such as withholding tax and FICA</t>
  </si>
  <si>
    <t>C-500-20282-873424</t>
  </si>
  <si>
    <t>JHER MANPOWER SERVICES</t>
  </si>
  <si>
    <t>UNIT#106 PANGELINAN BUILDING, FAFA PI CHALAN LAULAU</t>
  </si>
  <si>
    <t xml:space="preserve">Biado </t>
  </si>
  <si>
    <t>Information Technology Project Managers</t>
  </si>
  <si>
    <t>P-500-20246-800517</t>
  </si>
  <si>
    <t>INFORMATION TECHNOLOGY MANAGER</t>
  </si>
  <si>
    <t>Bachelor's degree in Computer Science, Information Systems, a related field, 2 years of experience working in IT operations. Excellent working knowledge of computer systems, security, network and systems administration, database. Desktop Publishing software, adobe systems in Photoshop Design Hot Technology, Microsoft Publisher</t>
  </si>
  <si>
    <t>UNIT#106 PANGELINAN BUILDING, FAFA PI, CHALAN LAULAU</t>
  </si>
  <si>
    <t>C-500-20307-894244</t>
  </si>
  <si>
    <t>P-500-20274-850746</t>
  </si>
  <si>
    <t xml:space="preserve">High school diploma or equivalent.
Prior experience with diagnosing, repairing vehicles and following safety instructions and directions.
Applicants must pass auto parts skilled test (total passing score of 89%) during application process.
The skill testing and comprehension exam are required equally of both us and foreign workers.
Must be able to work on weekends and holidays on short notice. </t>
  </si>
  <si>
    <t>C-500-20206-733251</t>
  </si>
  <si>
    <t>C-500-20215-747321</t>
  </si>
  <si>
    <t>High School/GED
12 months of related working experience</t>
  </si>
  <si>
    <t>e</t>
  </si>
  <si>
    <t>C-500-20226-768676</t>
  </si>
  <si>
    <t>GMA CORPORATION</t>
  </si>
  <si>
    <t>NMI CONTRACTOR</t>
  </si>
  <si>
    <t>MATSUE STREET CHINA TOWN</t>
  </si>
  <si>
    <t>Procurement Clerks</t>
  </si>
  <si>
    <t>P-500-20196-712099</t>
  </si>
  <si>
    <t>Procurement Officer</t>
  </si>
  <si>
    <t xml:space="preserve">Requires training in vocational schools, related on-the-job experience, or an associate's degree. Requires two years of work experience in procurement or purchasing operations in constructions/repair and maintenance line of business.  Must be knowledgeable in purchasing, shipping, and delivery documentation.  Experience in inventory material monitoring and counting required.  Proficiency in MS Office applications such and Word, and Excel is required.  Must be willing to work shifts, evenings, holidays and weekends, if necessary.  </t>
  </si>
  <si>
    <t>GLICERIODELMUNDOARAGO@GMAIL.COM</t>
  </si>
  <si>
    <t>C-500-20238-785664</t>
  </si>
  <si>
    <t>REQUIRES HIGH SCHOOL/GED OR EQUIVALENT. SOME PREVIOUS WORK-RELATED SKILLS, KNOWLEDGE OR EXPERIENCE NEEDED.  MUST BE ABLE TO WORK NIGHT, WEEKEND, AND HOLIDAYS. MUST BE ABLE TO WALK, STAND, LIFT, AND CARRY OBJECTS. MUST BE ABLE TO WORK UNDER PRESSURE AND DURING INCLEMENT WEATHER.</t>
  </si>
  <si>
    <t>C-500-20226-766282</t>
  </si>
  <si>
    <t>Marianas Health Services, Inc.</t>
  </si>
  <si>
    <t>P-500-20134-566485</t>
  </si>
  <si>
    <t>Radiation Technician</t>
  </si>
  <si>
    <t xml:space="preserve">Licensed by the CNMI Healthcare Professional Licensing Board to engage in Radiologic
Technology. 3. KNOWLEDGE OF MEDICAL TERMINOLOGY AND/OR GENERAL MEDICAL BACKGROUND PREFERRED 4. EXCELLENT CUSTOMER SERVICE AND PATIENT SERVICE SKILLS AND INTERPERSONAL SKILLS. 5. INTERMEDIATE COMPUTER SKILLS, SPECIFICALLY INTERNET, EMAIL, MS OFFICE SOFTWARE, ETC. </t>
  </si>
  <si>
    <t>PO Box 10003 PMB 1341  Saipan</t>
  </si>
  <si>
    <t>C-500-20219-754045</t>
  </si>
  <si>
    <t>P.O. BOX 501166</t>
  </si>
  <si>
    <t>P-500-20189-698024</t>
  </si>
  <si>
    <t>Employer requires employer certification from previous employer and police clearance for US workers and CW1 workers for Sales Workers - Occupation Title.</t>
  </si>
  <si>
    <t>C-500-20215-747238</t>
  </si>
  <si>
    <t>P-500-20128-549369</t>
  </si>
  <si>
    <t>Active Listening  Giving full attention to what other people are saying, taking time to understand the points being made, asking questions as appropriate, and not interrupting at inappropriate times.
Coordination  Adjusting actions in relation to others' actions.
Operation Monitoring  Watching gauges, dials, or other indicators to make sure a machine is working properly.
Reading Comprehension  Understanding written sentences and paragraphs in work related documents.
Social Perceptiveness  Being aware of others' reactions and understanding why they react as they do.</t>
  </si>
  <si>
    <t>CNMI WITHHOLDING TAX, FEDERAL WITHHOLDING TAX SOCIAL SECURITY AND MEDICARE TAX CONTRIBUTIONS</t>
  </si>
  <si>
    <t>C-500-20320-913208</t>
  </si>
  <si>
    <t xml:space="preserve">Completion of LVN/LPN program from a recognized /accredited school of nursing or foreign equivalent.  Must pass NCLEX-LPN examination and licensed by the CBNE as an LPN to practice nursing in the CNMI.  Comply with annual review classes.  Demonstrate current knowledge of the legal and ethical standards of nursing practice and patient care.   Communicate openly and effectively with members of the health care team, patients and family members.  Ability to work with people from culturally and linguistically diverse backgrounds.  Need one year of work related experience. </t>
  </si>
  <si>
    <t>C-500-20202-725237</t>
  </si>
  <si>
    <t>J &amp; JEV Enterprises, Inc.</t>
  </si>
  <si>
    <t>Isa Drive</t>
  </si>
  <si>
    <t>Suite 101, JJEV BLDG, PO Box 7013 SVRB, San Vicente</t>
  </si>
  <si>
    <t>Victoria</t>
  </si>
  <si>
    <t>Leon Guerrero</t>
  </si>
  <si>
    <t>PO Box 7013 SVRB</t>
  </si>
  <si>
    <t>jjeventerprises@gmail.com</t>
  </si>
  <si>
    <t>P-500-20154-618200</t>
  </si>
  <si>
    <t>Postal Service Truck Driver</t>
  </si>
  <si>
    <t xml:space="preserve">Must be a holder of CNMI Driver's License. </t>
  </si>
  <si>
    <t>C-500-20243-795159</t>
  </si>
  <si>
    <t>JIAO</t>
  </si>
  <si>
    <t>JIEXIN</t>
  </si>
  <si>
    <t>P-500-20121-530637</t>
  </si>
  <si>
    <t>FEDERAL TAX AND CNMI TAX.</t>
  </si>
  <si>
    <t>C-500-20225-763666</t>
  </si>
  <si>
    <t>P-500-20126-540931</t>
  </si>
  <si>
    <t xml:space="preserve">At least High School Graduate with minimum 6 months experience .
Must have general knowledge of carpentry, electrical, plumbing, masonry and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worker or CW-1 must provide school credentials and training/employment certificate.
Must provide updated police clearance, employment certificate or training certificate
</t>
  </si>
  <si>
    <t>C-500-20288-877686</t>
  </si>
  <si>
    <t>PO Box 505644</t>
  </si>
  <si>
    <t>P-500-20157-629511</t>
  </si>
  <si>
    <t>Technical know how in reviewing Financial Statements, Sales or Activity Reports and other performance data to measure productivity or goal achievement to identify areas needing cost reduction or program improvement.</t>
  </si>
  <si>
    <t xml:space="preserve">PC Bargain Store, Beach Road </t>
  </si>
  <si>
    <t>C-500-20276-855048</t>
  </si>
  <si>
    <t>C-500-20234-780918</t>
  </si>
  <si>
    <t>ROOM 104 Marianas Business Plaza Nauru Loop Susupe</t>
  </si>
  <si>
    <t>P-500-20161-636985</t>
  </si>
  <si>
    <t>Good hand-eye coordination.
Good organisational skills.
Ability to read and follow recipes, to be creative.
Ability to follow strict health and safety standards.
Good health with no skin or breathing complaints.  
Ability to meet strict deadlines.
Maintain a neat and clean apperance.
Can operate large industrial-sized mixing machines and ovens.</t>
  </si>
  <si>
    <t>Room 104  Marianas Business Plaza Nauru Loop Susupe</t>
  </si>
  <si>
    <t>C-500-20226-766607</t>
  </si>
  <si>
    <t>C-500-20316-907587</t>
  </si>
  <si>
    <t xml:space="preserve">ADLAWAN </t>
  </si>
  <si>
    <t>SPNMARIANAS.CORP@GMAIL.COM</t>
  </si>
  <si>
    <t>P-500-20283-874528</t>
  </si>
  <si>
    <t>C-500-20274-850925</t>
  </si>
  <si>
    <t>P-500-20242-795007</t>
  </si>
  <si>
    <t xml:space="preserve">High school diploma/GED required.
1 YEAR experience as a Cook in the restaurant industry.
Able to read and follow standardized recipes.
Strong knowledge of proper food handling procedures.
Able to work as part of a team in a busy kitchen atmosphere.
</t>
  </si>
  <si>
    <t>C-500-20244-795231</t>
  </si>
  <si>
    <t>Joshua Jourdon</t>
  </si>
  <si>
    <t>Regimel</t>
  </si>
  <si>
    <t>P-500-20131-557764</t>
  </si>
  <si>
    <t xml:space="preserve">	</t>
  </si>
  <si>
    <t>C-500-20218-752154</t>
  </si>
  <si>
    <t>P-500-20185-695326</t>
  </si>
  <si>
    <t>C-500-20309-897628</t>
  </si>
  <si>
    <t>C-500-20339-938030</t>
  </si>
  <si>
    <t>Bag ao</t>
  </si>
  <si>
    <t>P-500-20305-893876</t>
  </si>
  <si>
    <t>C-500-20325-921127</t>
  </si>
  <si>
    <t>PO Box 502356</t>
  </si>
  <si>
    <t>P-500-20283-874516</t>
  </si>
  <si>
    <t>Employment certificates as Auto Services Technicians and mechanics.  Employment Certificate as Auto Service Technician and mechanic will be equally applied to both U.S. workers &amp; CW-1 workers</t>
  </si>
  <si>
    <t>C-500-20300-887945</t>
  </si>
  <si>
    <t>Rosalia</t>
  </si>
  <si>
    <t>MIC Building 2nd Floor</t>
  </si>
  <si>
    <t>P-500-20244-795258</t>
  </si>
  <si>
    <t>BACHELOR'S DEGREE IN ACCOUNTING WITH AT LEAST 8 YEARS OF EXPERIENCE IN STATUTORY ACCOUNTING PRACTICES (SAP) AND GENERALLY ACCEPTED ACCOUNTING PRACTICES (GAAP). MUST HAVE KNOWLEDGE AND EXPERIENCE IN ACCOUNTING SOFTWARE. MUST BE COMPUTER LITERATE AND HAVE EXCELLENT PROFESSIONAL WRITTEN AND VERBAL COMMUNICATION SKILLS</t>
  </si>
  <si>
    <t>Chalan Monsignor Guerrero, San Jose Village</t>
  </si>
  <si>
    <t>C-500-20351-962524</t>
  </si>
  <si>
    <t>P-500-20276-855128</t>
  </si>
  <si>
    <t xml:space="preserve">Aircraft Mechanic </t>
  </si>
  <si>
    <t>The requirement of a U.S. Mechanic Certificate will be applied equally to both U.S. workers and CW-1 workers.</t>
  </si>
  <si>
    <t>All Applicable CNMI and Federal taxes</t>
  </si>
  <si>
    <t>C-500-20336-931925</t>
  </si>
  <si>
    <t>Restaurant/BBQ stand/Catering/Commercial Space Rental</t>
  </si>
  <si>
    <t xml:space="preserve">Po Box 501106 </t>
  </si>
  <si>
    <t>P.O. Box 501106</t>
  </si>
  <si>
    <t>P-500-20302-889976</t>
  </si>
  <si>
    <t xml:space="preserve">Understand the importance of sanitation and practice proper procedures to keep their work area tight. Knowledge of ingredients, how those ingredients interact, how to properly store and work with those ingredients, and which items can serve as a substitute for others is essential in the kitchen. Ability to understand and practice the steps involved in all of the primary cooking methods: saute, grill, broil, poach, roast, braise and fry. Must be able to delineate between criticism and critique and accept those opportunities to learn from their mistakes. Be supportive to others and is able and willing to ask for help when the time arises. Have the good organizational skill. Ability to work shifts over weekend and on holidays as required. </t>
  </si>
  <si>
    <t>C-500-21013-009974</t>
  </si>
  <si>
    <t>P-500-20349-956050</t>
  </si>
  <si>
    <t>WORK EXPERIENCE REQUIRED IS 12 MONTHS CURRENT AND PROGRESSIVE IN CHILD CARE SETTING. GOOD ORAL AND WRITTEN COMMUNICATION SKILLS.  CARING AND SOCIAL PERCEPTIVENESS.  INHERENT LOVE OF CHILDREN, INCLUDING SPECIAL NEEDS. SUCCESSFUL APPLICANT(S) IS REQUIRED TO SUBMIT AT LEAST TWO (2) RECOMMENDATION LETTERS FROM PREVIOUS EMPLOYMENT, WHICH MUST INCLUDE A STATEMENT ON RELIABILITY AT WORK, PUNCTUALITY AND ATTENDANCE. MUST HAVE GOOD WORK ETHICS. SUCCESSFUL APPLICANT(S) WILL BE REQUIRED TO PROVIDE TWO (2) LETTER OF REFERENCE FROM NONFAMILY MEMBERS. MICROSOFT WORD AND EXCEL USER.
REQUIRED BY CNMI LICENSING OFFICE BEFORE ALLOWED TO WORK IN ANY CENTER:
*POLICE CLEARANCE, CPR, SEX OFFENDER REGISTRY NOTIFICATION ACT, AND FOOD HANDLER CERTIFICATE.  
*REQUIRED BY CHILD CARE DEVELOPMENT FUND PROGRAM WITHIN 90 DAYS FROM START OF WORK: COMPLETE AND PASS THE 12 TOPICS OF PRE-SERVICE TRAININGS.  
WE ARE AN EQUAL OPPORTUNITY EMPLOYER AND THE ABOVE-MENTIONED REQUIREMENTS SHALL BE APPLIED EQUALLY TO ALL SUCCESSFUL APPLICANTS WHETHER U.S. WORKERS OR CW-1 WORKERS.</t>
  </si>
  <si>
    <t>C-500-20316-907629</t>
  </si>
  <si>
    <t>C and M HOLDING COMPANY</t>
  </si>
  <si>
    <t>CNMI GLOBAL LOGISTICS</t>
  </si>
  <si>
    <t>ISA DR. COR COASTAL DRIVE</t>
  </si>
  <si>
    <t>P-500-20283-874531</t>
  </si>
  <si>
    <t>MAID AND HOUSEKEEPER</t>
  </si>
  <si>
    <t>*Can lift 10lbs of the object and should be physically fit.
*Knows how to operate various cleaning equipment such as vacuum cleaner, blower, floor polishers and any other cleaning tools.</t>
  </si>
  <si>
    <t>C-500-20310-899709</t>
  </si>
  <si>
    <t>C-500-20309-897769</t>
  </si>
  <si>
    <t>C-500-21036-057526</t>
  </si>
  <si>
    <t>C-500-21005-994429</t>
  </si>
  <si>
    <t>At least 1 year of experience as a Restaurant Manager
Computer literacy
Familiarity with restaurant management software
Can work on very flexible hours.</t>
  </si>
  <si>
    <t>WUJIN AMERICAN ENTERPRISES INC</t>
  </si>
  <si>
    <t>C-500-21119-268920</t>
  </si>
  <si>
    <t>C-500-21048-081291</t>
  </si>
  <si>
    <t>HM PACIFIC LLC</t>
  </si>
  <si>
    <t>HM PACIFIC SYSTEMS LLC</t>
  </si>
  <si>
    <t>Ghiyeghi St., San Jose</t>
  </si>
  <si>
    <t>Liban</t>
  </si>
  <si>
    <t>Marshall Jose</t>
  </si>
  <si>
    <t>Lumaban</t>
  </si>
  <si>
    <t>306D Finasisu Terraces</t>
  </si>
  <si>
    <t>manager@hmpacificllc.com</t>
  </si>
  <si>
    <t>P-500-21010-004469</t>
  </si>
  <si>
    <t>Must have good knowledge and experience on general maintenance.</t>
  </si>
  <si>
    <t>C-500-21014-012896</t>
  </si>
  <si>
    <t>C-500-21095-195817</t>
  </si>
  <si>
    <t>LAW OFFICE OF STEPHEN J. NUTTING, LLC</t>
  </si>
  <si>
    <t>LAW OFFICE OF STEPHEN J. NUTTING</t>
  </si>
  <si>
    <t>PO BOX 5093 CHRB</t>
  </si>
  <si>
    <t>SUITE 609 MARIANAS BUSINESS PLAZA NAURU LOOP SUSUPE</t>
  </si>
  <si>
    <t>LLC MEMBER</t>
  </si>
  <si>
    <t>info@sjnlawoffice.com</t>
  </si>
  <si>
    <t>P-500-21005-994527</t>
  </si>
  <si>
    <t>Proficiency in Advantage Law, Quickbooks, MS Office, Sage, Word Perfect, File and Serve.  Compute and file taxes, process payroll, licenses. Prepare and processes court filing and legal documents. Must know how to drive to perform documents handling and filings.</t>
  </si>
  <si>
    <t>Suite 609 Marianas Business Plaza Nauru Loop Susupe</t>
  </si>
  <si>
    <t>PO Box 5093 CHRB</t>
  </si>
  <si>
    <t>C-500-21097-202679</t>
  </si>
  <si>
    <t xml:space="preserve">The Athlete's Foot of Saipan, Inc </t>
  </si>
  <si>
    <t>P-500-21046-076716</t>
  </si>
  <si>
    <t xml:space="preserve">Retail Supervisor </t>
  </si>
  <si>
    <t>High school diploma, GED, or suitable equivalent.
At least 12 months work experience as a Retail Supervisor or similar position.
Proficient knowledge of customer service, and standard office practices and procedures.
Proficient computer skills.
Proficient standard office equipment skills.
Communication skills, both written and verbal.
Phone etiquette.
Organizational skills.
Available to work shifts.
Must be able to work on holidays and weekends.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t>
  </si>
  <si>
    <t>Beach Road, Garapan P O Box 500137 CK</t>
  </si>
  <si>
    <t>C-500-21113-252184</t>
  </si>
  <si>
    <t>C-500-21049-084108</t>
  </si>
  <si>
    <t>Gonzalo V. Pangelinan Jr.</t>
  </si>
  <si>
    <t>Pacific Auto</t>
  </si>
  <si>
    <t xml:space="preserve">Gonzalo </t>
  </si>
  <si>
    <t>V.</t>
  </si>
  <si>
    <t>Manager/Owner</t>
  </si>
  <si>
    <t>PO Box 500709</t>
  </si>
  <si>
    <t>P-500-20322-914898</t>
  </si>
  <si>
    <t>A/C repair and installation certification.</t>
  </si>
  <si>
    <t>All mandatory local and federal taxes</t>
  </si>
  <si>
    <t>C-500-21095-196150</t>
  </si>
  <si>
    <t>Salty's Grill &amp; Cafe</t>
  </si>
  <si>
    <t>P-500-21047-080799</t>
  </si>
  <si>
    <t>Will make all deductions from the worker's pay check required by law such  Taxes (Chapter 2, Chapter 7, SS &amp; Medicare) and will promptly remit to applicable Government Agencies.</t>
  </si>
  <si>
    <t>C-500-21054-093736</t>
  </si>
  <si>
    <t>C-500-21068-130668</t>
  </si>
  <si>
    <t>PAM PACIFIC ENTERPRISES CORPORATION</t>
  </si>
  <si>
    <t>PENA HOUSE BOUTIQUE AND SALON</t>
  </si>
  <si>
    <t xml:space="preserve">MICHELLE </t>
  </si>
  <si>
    <t>P-500-20354-971245</t>
  </si>
  <si>
    <t>GOOD PHYSICAL(HAND/EYE)COORDINATION. EXPERIENCED IN OPERATING A SEWING MACHINE.</t>
  </si>
  <si>
    <t>C-500-21097-202941</t>
  </si>
  <si>
    <t>C-500-21097-202772</t>
  </si>
  <si>
    <t>C-500-21096-202400</t>
  </si>
  <si>
    <t>TSL PLAZA, 2ND FLOOR BEACH ROAD, GARAPAN</t>
  </si>
  <si>
    <t>2ND FLOOR, SASHA BLDG. CHALAN LAULAU, BEACH ROAD</t>
  </si>
  <si>
    <t>bmailman@pticom.com</t>
  </si>
  <si>
    <t>P-500-21064-122365</t>
  </si>
  <si>
    <t xml:space="preserve">DENTAL ASSISTANT </t>
  </si>
  <si>
    <t>TSL PLAZA, 2ND FLOOR, BEACH ROAD, GARAPAN</t>
  </si>
  <si>
    <t>C-500-21117-260360</t>
  </si>
  <si>
    <t>Problem solving skills and work well with co-workers.</t>
  </si>
  <si>
    <t>C-500-21096-199521</t>
  </si>
  <si>
    <t>BETTER TOGETHER/BLACK WOOD FURNITURE</t>
  </si>
  <si>
    <t>P O BOX 7670  SVRB MONSIGNOR MARTINEZ</t>
  </si>
  <si>
    <t>N?A</t>
  </si>
  <si>
    <t>P O BOX 7670 SVRB MONSIGNOR MARTINEZ</t>
  </si>
  <si>
    <t>P-500-21064-122596</t>
  </si>
  <si>
    <t>Must be college graduate with bachelors degree and  must have 4 years work experience as General Manager and work related skills and knowledge</t>
  </si>
  <si>
    <t>P O BOX 7670 SVRb Monsignor Martinez</t>
  </si>
  <si>
    <t>C-500-21079-162579</t>
  </si>
  <si>
    <t>Knowledge to set up the area on which functions to be conducted like dining/buffet rooms, bars. Must have at least 12 months working experiences as a Waitress. Must possess Employment Certificate. Employment certificate is applied to both U.S. Workers and CW-1 Workers</t>
  </si>
  <si>
    <t>In excess of 40 hours per week, the rate will overtime rate (multiply by 1.5%)</t>
  </si>
  <si>
    <t>C-500-21095-195786</t>
  </si>
  <si>
    <t>C-500-21138-320826</t>
  </si>
  <si>
    <t>C-500-21162-388771</t>
  </si>
  <si>
    <t>C-500-21099-211214</t>
  </si>
  <si>
    <t>htpps://marianaslabor.net</t>
  </si>
  <si>
    <t>C-500-21132-309347</t>
  </si>
  <si>
    <t>P-500-21080-162829</t>
  </si>
  <si>
    <t>C-500-21144-337376</t>
  </si>
  <si>
    <t>C-500-21123-280705</t>
  </si>
  <si>
    <t>P-500-21066-126676</t>
  </si>
  <si>
    <t xml:space="preserve">CIVIL ENGINEERING TECHNICIAN </t>
  </si>
  <si>
    <t xml:space="preserve">PROFICIENT OF FHWA/AASHTO/FAA/EPA/NFPA/ASTM 3; AUTOCAD, AUTOCAD CIVIL 3D; BLUEBEAM REVU; STORM AND SANITARY ANALYSTS (SSA) SOFTWARE; MS PROJECTS; AND PROLOG MANAGER AND CONVERGE IS REQUIRED.
FAMILIARITY WITH CARLSON CIVIL SUITE IS PREFERRED.
CERTIFICATION IN PROCORE ADMIN, PROJECT MANAGEMENT, ENGINEER, QUALITY AND SAFETY, AND FINANCIAL MANAGEMENT IS PREFERRED. 
</t>
  </si>
  <si>
    <t>C-500-21131-301918</t>
  </si>
  <si>
    <t>P-500-21077-155804</t>
  </si>
  <si>
    <t>1. Knowledge of multi craft skills in carpentry, air conditioning, plumbing, electrical, welding and painting.
2. Knowledge of materials needed for the repair/maintenance.
3. Knowledge on the methods and tools needed to perform the task.
4. A minimum of 6 months experience is required.</t>
  </si>
  <si>
    <t>C-500-21112-248344</t>
  </si>
  <si>
    <t>C-500-21122-279933</t>
  </si>
  <si>
    <t>P-500-21041-067549</t>
  </si>
  <si>
    <t>C-500-21146-344212</t>
  </si>
  <si>
    <t>P-500-21117-264172</t>
  </si>
  <si>
    <t>Knowledge of machines and tools, mathematics relating to machinery, operation monitoring, written and verbal communication skills, ability to work and learn independently.</t>
  </si>
  <si>
    <t>medicare, social security, cnmi taxes</t>
  </si>
  <si>
    <t>C-500-21137-317200</t>
  </si>
  <si>
    <t>PALM STREET, GARAPAN VILLAGE</t>
  </si>
  <si>
    <t>C-500-21110-239731</t>
  </si>
  <si>
    <t>C-500-21123-280707</t>
  </si>
  <si>
    <t>P-500-21066-126680</t>
  </si>
  <si>
    <t>STRUCTURAL AUTOCAD OPERATOR</t>
  </si>
  <si>
    <t xml:space="preserve">BACHELOR DEGREE IN CIVIL ENGINEERING IS PREFERRED.
PROFICIENT WITH MS OFFICE TOOLS: MS WORD, MS POWERPOINT; ADOBE; ADOBE ACROBAT AND BLUEBEAM REVU, AUTOCAD 2014-2018, CIVIL3D 2015-2018, CARLSON CIVIL SUITE 2014 AND CARLSON SURVEY IS REQUIRED.
FAMILIARITY WITH THE USE OF SKETCHUP, 3D STUDIOMAX AND AUTODESK VIZ IS PREFERRED.
CERTIFICATION IN PROCORE ADMIN, PROJECT MANAGEMENT, ENGINEER, QUALITY AND SAFETY AND FINANCIAL MANAGEMENT IS PREFERRED. </t>
  </si>
  <si>
    <t>C-500-21127-296869</t>
  </si>
  <si>
    <t>P.O. BOX 502072, 3485 CRISPINA ST</t>
  </si>
  <si>
    <t>P.O. BOX 502072,  3485 CRISPINA ST</t>
  </si>
  <si>
    <t xml:space="preserve"> 3485 CRISPINA ST</t>
  </si>
  <si>
    <t>C-500-21110-239780</t>
  </si>
  <si>
    <t>MA JAKOSALEM</t>
  </si>
  <si>
    <t>C-500-21138-322230</t>
  </si>
  <si>
    <t>C-500-21144-336813</t>
  </si>
  <si>
    <t xml:space="preserve">MARIANA ACQUISITION CORPORATION </t>
  </si>
  <si>
    <t xml:space="preserve">IP&amp;E SAIPAN </t>
  </si>
  <si>
    <t>PMB 1009 P.O. Box 10000</t>
  </si>
  <si>
    <t xml:space="preserve">HR Director </t>
  </si>
  <si>
    <t>Daphne.LeonGuerrero@ipehq.com</t>
  </si>
  <si>
    <t xml:space="preserve">Nelson </t>
  </si>
  <si>
    <t>P-500-21098-206868</t>
  </si>
  <si>
    <t xml:space="preserve">FUELS MAINTENANCE TECHNICIAN </t>
  </si>
  <si>
    <t xml:space="preserve">BASIC KNOWLEDGE OF ELECTRICAL AND FUEL SYSTEMS IS REQUIRED.
GILBARCO-VEEDERROOT CERTIFICATION LEVEL II OR LEVEL III IS REQUIRED.
</t>
  </si>
  <si>
    <t>PUERTO RICO TERMINAL OFFICE INDUSTRIAL DRIVE</t>
  </si>
  <si>
    <t>Federal Income Tax and FICA</t>
  </si>
  <si>
    <t>humanresourceteam@ipehq.com</t>
  </si>
  <si>
    <t>C-500-21129-298263</t>
  </si>
  <si>
    <t>C-500-21155-368741</t>
  </si>
  <si>
    <t>P-500-21020-022086</t>
  </si>
  <si>
    <t>At least 3 months working experience. Knowledge in swimming.  Know how to operate fish finder equipment and GPS instrument. Knows how to dive in deep fishing catch. Willing to work flexible schedule.</t>
  </si>
  <si>
    <t>C-500-21107-233840</t>
  </si>
  <si>
    <t>G/F J.E.T. Bldg., Box 501867, Saipan</t>
  </si>
  <si>
    <t>P-500-21070-137909</t>
  </si>
  <si>
    <t>*  With 4 years related experience
*  Expertise on loan accounting principles including booking, funding, billing, payment processing and the    preparation of month-end reports
*  Proficient in Microsoft Office applications, Financial Software and Loan Accounting system
*  Strong analytical, math and auditing skills with willingness to use qualitative and quantitative data in decision making</t>
  </si>
  <si>
    <t>CNMI Chapter 2 and Chapter 7 Taxes and FICA Tax</t>
  </si>
  <si>
    <t>C-500-21107-233843</t>
  </si>
  <si>
    <t>Financial Examiners</t>
  </si>
  <si>
    <t>P-500-21070-137940</t>
  </si>
  <si>
    <t>Compliance Officer</t>
  </si>
  <si>
    <t>*  Minimum 4 years banking experience demonstrating a strong foundation of knowledge on bank compliance
*  Accredited ACH Professional (AAP) certification
*  National Check Professional (NCP) certification
*  Knowledgeable in CNMI and Federal Banking laws, rules and regulation such as Bank Secrecy Act (BSA), Anti-Money Laundering (AML) Rules, and Fair Credit Act
*  Proficient in Microsoft Office applications (Excel, Word, PowerPoint)</t>
  </si>
  <si>
    <t>C-500-21154-364456</t>
  </si>
  <si>
    <t>FEIXIANG CORPORATION</t>
  </si>
  <si>
    <t>FEIXIANG FARM</t>
  </si>
  <si>
    <t>SANTA LOURDES RD,AS TEO VILLAGE</t>
  </si>
  <si>
    <t>JINFU</t>
  </si>
  <si>
    <t>SANTA LOURDES RD, AS TEO VILLAGE</t>
  </si>
  <si>
    <t>FEIXIANGCORP@HOTMAIL.COM</t>
  </si>
  <si>
    <t>P-500-21106-229981</t>
  </si>
  <si>
    <t>WORK SCHEDULE AS FOLLOWS:
8:00 AM TO 12:00 PM,
2:00 PM TO 5:00 PM.
7 HOURS A DAY.
MONDAY THROUGH FRIDAY, 35 HOURS PER WEEK.</t>
  </si>
  <si>
    <t>Per week exceed 40 hours, overtime rate $10.12 x1.5=$15.18 per hour</t>
  </si>
  <si>
    <t>feixiangcorp@hotmail.com</t>
  </si>
  <si>
    <t>C-500-21099-210683</t>
  </si>
  <si>
    <t>TRIPLE STAR INTERNATIONAL CORPORATION</t>
  </si>
  <si>
    <t>STA. REMEDIOS LOWERBASE</t>
  </si>
  <si>
    <t>P-500-21069-134122</t>
  </si>
  <si>
    <t xml:space="preserve">DUTIES INVOLVE, CARPENTRY, REPAIRING MECHANICAL EQUIPMENT AND REPAIRING ROOF IN CASE OF CALAMITIES. </t>
  </si>
  <si>
    <t>C-500-21187-445026</t>
  </si>
  <si>
    <t>Must have the ability to quickly move hand or more hand together with the arm, or two hands to grasp, manipulate, or assemble objects. With skills on critical thinking and troubleshooting, abilities on manual dexterity and problem sensitivity.</t>
  </si>
  <si>
    <t>C-500-21131-302067</t>
  </si>
  <si>
    <t>Nakagawa</t>
  </si>
  <si>
    <t>P-500-21102-214806</t>
  </si>
  <si>
    <t xml:space="preserve">P.O. Box 500009 Achugao </t>
  </si>
  <si>
    <t>C-500-21105-225981</t>
  </si>
  <si>
    <t>24 MONTHS OF EXPERIENCE IS REQUIRED IN THIS POSITION. GRADUATE OF ASSOCIATE'S DEGREE IN ACCOUNTANCY OR BUSINESS ADMINISTRATION (U.S. OR FOREIGN EQUIVALENCE). PROFICIENT IN PEACHTREE OR SAGE BUSINESS ACCOUNTING SOFTWARE PROGRAM AND MS OFFICE. CAN OPERATE 10-KEY CALCULATORS, TYPEWRITER, AND COPY MACHINES TO PERFORM CALCULATIONS AND PRODUCE DOCUMENTS. HAVING A DRIVER'S LICENSE IS A PLUS.</t>
  </si>
  <si>
    <t>C-500-21109-235800</t>
  </si>
  <si>
    <t>DELTA TRADING CO. LTD.</t>
  </si>
  <si>
    <t>H-MART</t>
  </si>
  <si>
    <t>ALU DR. AFETNA</t>
  </si>
  <si>
    <t>KWON</t>
  </si>
  <si>
    <t>YONG BUM</t>
  </si>
  <si>
    <t>DELTATRADECOLTD@GMAIL.COM</t>
  </si>
  <si>
    <t>P-500-21077-155503</t>
  </si>
  <si>
    <t>Applicants must have a valid drivers license. This will be applied equally to both the U.S. workers and foreign workers.</t>
  </si>
  <si>
    <t>ALU DR</t>
  </si>
  <si>
    <t>AFETNA</t>
  </si>
  <si>
    <t>C-500-21125-287323</t>
  </si>
  <si>
    <t>Glory Ent., Inc.</t>
  </si>
  <si>
    <t>Glory Consulting Services</t>
  </si>
  <si>
    <t>PMB 444, P.O. Box 10003</t>
  </si>
  <si>
    <t>SO YOUNG</t>
  </si>
  <si>
    <t>gloryeisaipan@gmail.com</t>
  </si>
  <si>
    <t>P-500-21094-195683</t>
  </si>
  <si>
    <t xml:space="preserve">PREFERABLY BE ABLE TO SPEAK AND WRITE  IN KOREAN LANGUAGE SINCE MOST CLIENTS ARE KOREANS; MUST HAVE GOOD INTERPERSONAL SKILLS, ORGANIZATION AND ANALYTICAL REASONING SKILLS. MUST PASS QUALIFYING WRITTEN TEST AND INTERVIEW TO ASSESS QUALIFICATIONS. THIS REQUIREMENT WILL BE APPLIED TO BOTH U.S. WORKERS AND CW-1 WORKERS.
</t>
  </si>
  <si>
    <t xml:space="preserve"> DANDAN ROAD </t>
  </si>
  <si>
    <t>NEAR CORNER ADIOS PI ST. (AND NORTH SIDE OF LUCK DE MARKET)</t>
  </si>
  <si>
    <t>GLORYEISAIPAN@GMAIL.COM</t>
  </si>
  <si>
    <t>C-500-21118-264719</t>
  </si>
  <si>
    <t>CHALN PALE ARNOLD ROAD</t>
  </si>
  <si>
    <t xml:space="preserve">CHALAN PALE ARNOLD ROAD </t>
  </si>
  <si>
    <t>P-500-21021-024638</t>
  </si>
  <si>
    <t>Know how to diagnose, adjust, repair, or ovehaul automotive vehicle. Know how to dismantle and reassemble heavy equipment using hoists and hand tools. Operate and inspect machines or heavy equipment to diagnose defects. Clean, lubricate and perform other routine. Maintenance work on equipment and vehicles. Can read and understand operating manuals, blueprints and technical drawings. Know how to overhaul and test machines or equipment to ensure operating efficiency. Can work flexible time.</t>
  </si>
  <si>
    <t>C-500-21105-228548</t>
  </si>
  <si>
    <t>- Security Guard experience of 12 months
-Patrolling- secure premises and personnel by patrolling property
 -Law enforcement- security guard may detain or arrest anyone who violates the law.
 -Customer Service- knowledge of principles and providing custom</t>
  </si>
  <si>
    <t>Niyok Street ,Finasisu Village</t>
  </si>
  <si>
    <t>C-500-21187-445040</t>
  </si>
  <si>
    <t>RC LLC</t>
  </si>
  <si>
    <t xml:space="preserve">P.O BOX 5788 CHRB </t>
  </si>
  <si>
    <t xml:space="preserve">SULO ST. SUSUPE </t>
  </si>
  <si>
    <t>P-500-21095-198616</t>
  </si>
  <si>
    <t>COMMERCIAL  CLEANER</t>
  </si>
  <si>
    <t>C-500-21155-368431</t>
  </si>
  <si>
    <t xml:space="preserve">1) A Professional appearance, maintain a positive attitude and focus on customer satisfaction. Ability to read, write and perform basic math.
2) Valid Driver license 
</t>
  </si>
  <si>
    <t>WORKERS COMPENSATION PROVIDED</t>
  </si>
  <si>
    <t>C-500-21167-401438</t>
  </si>
  <si>
    <t>jinli foods corp.</t>
  </si>
  <si>
    <t>jinli store</t>
  </si>
  <si>
    <t>jinlifoodscorp@gmail.com</t>
  </si>
  <si>
    <t>P-500-21097-203773</t>
  </si>
  <si>
    <t xml:space="preserve">Must have 12 months of continuous experience as a store manager, and understand budgeting and accounting knowledge
</t>
  </si>
  <si>
    <t>Rte. 305, Dandan</t>
  </si>
  <si>
    <t>C-500-21166-396977</t>
  </si>
  <si>
    <t>POONG WON DOOR</t>
  </si>
  <si>
    <t>P-500-21086-179481</t>
  </si>
  <si>
    <t>Able to communicate to the customer in friendly and approachable way. Flexibility to work various shifts. Basic math skills. Ability to perform in fast-paced environments. Knowledge of inventory stocking procedures.</t>
  </si>
  <si>
    <t>C-500-21118-264284</t>
  </si>
  <si>
    <t>YAONG CORPORATION</t>
  </si>
  <si>
    <t>UNIT 6 REM CTR., CHERIBIYAN DR</t>
  </si>
  <si>
    <t>APOLINARIO JR.</t>
  </si>
  <si>
    <t>MANGLAPUS</t>
  </si>
  <si>
    <t>GUALO RAI, P.O. BOX 505946</t>
  </si>
  <si>
    <t>JUANCHO_SALCEDO@YAONGCORP.COM</t>
  </si>
  <si>
    <t>P-500-21089-182887</t>
  </si>
  <si>
    <t>Must be able to lift at least 50 lb. objects daily.  Must be proficient in mathematical calculations.  Must be able to speak and communicate clearly.  Must have a valid CNMI driver's license and possess a good driving record.  Must pass a Driver's Medical Health Screening including drug test.  Must have Food Handler certification.  All these requirements will be applied equally to US workers and CW-1 workers.</t>
  </si>
  <si>
    <t>yaong.hr2@gmail.com</t>
  </si>
  <si>
    <t>C-500-21151-356486</t>
  </si>
  <si>
    <t>TRENDS BEAUTY SALON, BBQ STAND, PROPERTY RENTAL, RETAIL STORE</t>
  </si>
  <si>
    <t>SAN JOSE BEACH ROAD</t>
  </si>
  <si>
    <t>P.O.BOX 500165</t>
  </si>
  <si>
    <t>P-500-21120-273014</t>
  </si>
  <si>
    <t>PHILIPPINE GOODS BLDG , SAN JOSE BEACH VILLAGE</t>
  </si>
  <si>
    <t>C-500-21102-214883</t>
  </si>
  <si>
    <t>P-500-21071-141515</t>
  </si>
  <si>
    <t>Must have knowledge in identifying gas line leakage and damage tank; must have the ability to perform LPG line installation; must able to identify to recognize the presence of LPGas hazardous materials in an emergency; must able to understand the role of the first responder site security and control using the emergency response guidebook; training certificate in hazardous materials is required; commercial driver health certificate is required; must possess a current and valid CNMI Drivers License and not be disqualified to operate a motor vehicle (A valid driver's license is applied equally to both U.S. workers and CW-1 workers); and police clearance as required. Updated police clearance is applied to both US workers and CW-1 workers. Must have a minimum experience of 12 months as a General Maintenance.</t>
  </si>
  <si>
    <t>CNMI Taxes (Chap2&amp;7), SS/MED contribution, and Employee's share of medical insurance premium.</t>
  </si>
  <si>
    <t>C-500-21130-298751</t>
  </si>
  <si>
    <t>C-500-21135-316762</t>
  </si>
  <si>
    <t xml:space="preserve">PO BOX 503944 </t>
  </si>
  <si>
    <t>P-500-21077-155772</t>
  </si>
  <si>
    <t>FISHER AND RELATED FISHING WORKER</t>
  </si>
  <si>
    <t>Must be physically fit to handle duties of fisherman. All applicants must be able to secure the CNMI Drivers License.</t>
  </si>
  <si>
    <t>C-500-21180-431250</t>
  </si>
  <si>
    <t>MTO MAINTENANCE (SAIPAN), INC</t>
  </si>
  <si>
    <t>P-500-20284-875393</t>
  </si>
  <si>
    <t>HE/SHE MUST BE ABLE TO SPEND THE DAY ON THEIR FEET WITHOUT GETTING OVERLY TIRED. CAN WORK FLEXIBLE TIME, TIME INCLUDING WEEKENDS, NIGHTS AND HOLIDAYS OTHERS</t>
  </si>
  <si>
    <t>C-500-21201-471447</t>
  </si>
  <si>
    <t>P-500-21165-393645</t>
  </si>
  <si>
    <t>Must have proven 2 months janitorial &amp; cleaning experience; Knows basic cleaning maintenance of building and other properties; Must know how to clean drilling site and organize drilling equipment</t>
  </si>
  <si>
    <t>C-500-21175-422849</t>
  </si>
  <si>
    <t>P-500-21146-344450</t>
  </si>
  <si>
    <t xml:space="preserve">Must have 12 months experience as an Architectural drafter and can present an employment certificate.
</t>
  </si>
  <si>
    <t>Fica (Federal tax) Chapter 2 (CNMI Local Tax)</t>
  </si>
  <si>
    <t>C-500-21144-339779</t>
  </si>
  <si>
    <t>AGA ENTERPRISES, INC</t>
  </si>
  <si>
    <t>BEAUTY SALON, JANITORIAL, TELECOM CONTRACTOR,MANPOWER,ROOM RENTAL</t>
  </si>
  <si>
    <t>DAMA DE NOCHE ST GARAPAN</t>
  </si>
  <si>
    <t>PO BOX 503894</t>
  </si>
  <si>
    <t>DAMA DE NOCHE ST, GARAPAN</t>
  </si>
  <si>
    <t>P-500-21089-183419</t>
  </si>
  <si>
    <t>Maintenance Helper</t>
  </si>
  <si>
    <t xml:space="preserve">Ability to listen and follow instructions effectively. Ability to identify technical defects in electrical units and other equipment in a facility. Ability to work independently.
</t>
  </si>
  <si>
    <t>All mandated CNMI and Federal Payroll deductions</t>
  </si>
  <si>
    <t>C-500-21167-401924</t>
  </si>
  <si>
    <t>P-500-21126-291962</t>
  </si>
  <si>
    <t>Makes garments, such as dresses, coats, and suits, according to customer specifications and
measurements:
Discusses with customer type of material, pattern, or style to be used in making garment.
Measures customer to determine modification or any alteration
Sews fabric parts by hand or operates single-needle sewing machine that joins fabric parts to
form garment.
Presses garment, using hand iron, to smooth seams and remove wrinkles.
May make garment according to picture furnished by customer</t>
  </si>
  <si>
    <t>friendshipinformattion@gmail.com</t>
  </si>
  <si>
    <t>C-500-21168-405343</t>
  </si>
  <si>
    <t xml:space="preserve">	Technical knowledge in equipment maintenance, repairing, trouble shooting, equipment selection or determining the kind of tools and equipment needed to do job. </t>
  </si>
  <si>
    <t>Withholding Taxes, Fica and Medicare contribution</t>
  </si>
  <si>
    <t>C-500-21155-368363</t>
  </si>
  <si>
    <t>Financial Managers, Branch or Department</t>
  </si>
  <si>
    <t>P-500-21116-259915</t>
  </si>
  <si>
    <t>B.S. IN ACCOUNTING. GRADUATE FROM AN ACCREDITED COLLEGE, WITH TWO OR MORE YEARS RELATED WORK EXPERIENCE. STRONG INTERPERSONAL AND WRITTEN COMMUNICATION SKILLS.  MUST BE ABLE TO COMMUNICATE WELL WITH ALL LEVELS OF MANAGEMENT.  STRONG ANALYTICAL SKILLS.  CAN WORK WELL UNDER PRESSURE AND MEET DEADLINES.  KNOWLEDGE IN QUICKBOOKS SOFTWARE IS DESIRABLE.</t>
  </si>
  <si>
    <t xml:space="preserve">Chalan Pale Arnold Middle Road, Puerto Rico Village, Saipan </t>
  </si>
  <si>
    <t>The six digit code is assigned based on the extension 11-3031.02 - Financial Managers, Branch or Department.</t>
  </si>
  <si>
    <t>C-500-21193-455367</t>
  </si>
  <si>
    <t>SAIPAN AUTO CLINIC COMPANY</t>
  </si>
  <si>
    <t xml:space="preserve">SAIPAN AUTO CLINIC </t>
  </si>
  <si>
    <t>P O BOX 503707</t>
  </si>
  <si>
    <t>PO BOX 503707</t>
  </si>
  <si>
    <t>rosevie.querijero@my.marianas.edu</t>
  </si>
  <si>
    <t>P-500-21160-381353</t>
  </si>
  <si>
    <t>LANGSE STREET (BEACH ROAD) SUSUPE VILLAGE</t>
  </si>
  <si>
    <t>AT THE BACK OF SUSUPE SHELL GASOLINE STATION</t>
  </si>
  <si>
    <t>C-500-21169-409402</t>
  </si>
  <si>
    <t>Country House &amp; Moby Dick Restaurant</t>
  </si>
  <si>
    <t>P-500-21076-152346</t>
  </si>
  <si>
    <t>At least one year of experience as a cook in a full restaurant, preferably in a steak house or seafood restaurant is required for both US workers and CW-1 workers</t>
  </si>
  <si>
    <t>www.countryhouse.co.jp</t>
  </si>
  <si>
    <t>Nippon General Trading Corp.</t>
  </si>
  <si>
    <t>C-500-21173-416996</t>
  </si>
  <si>
    <t>PO BOX 504324</t>
  </si>
  <si>
    <t>P-500-21140-328449</t>
  </si>
  <si>
    <t>Acountant</t>
  </si>
  <si>
    <t>AT LEAST 2 YEARS ACCOUNTING/FINANCE EXPERIENCE WITH STRONG COMPUTER SKILLS IN MICROSOFT APPLICATIONS (WORD &amp; EXCEL) AND PEACHTREE ACCOUNTING SOFTWARE. HIGHLY DETAIL ORIENTED AND ORGANIZED IN WORK. ABILITY TO MEET ASSIGNED DEADLINES. ABILITY TO ACT AND OPERATE INDEPENDENTLY WITH MINIMAL DAILY DIRECTION TO ACCOMPLISH ASSIGNED TASKS. ABILITY TO WORK COOPERATIVELY AND COLLABORATIVELY WITH ALL LEVELS OF EMPLOYEES AND MANAGEMENT</t>
  </si>
  <si>
    <t>C-500-21158-373040</t>
  </si>
  <si>
    <t>1)  Must have knowledge in carpentry and knows all types of tools that uses in repair and maintenance.
2)  Knows how to perform routine maintenance and knows how to determine when and what kind of maintenance needed and knows how to repair.</t>
  </si>
  <si>
    <t>C-500-21154-364965</t>
  </si>
  <si>
    <t>New Expo Tour</t>
  </si>
  <si>
    <t>P-500-20218-752162</t>
  </si>
  <si>
    <t xml:space="preserve">- MUST KNOW HOW TO SPEAK AND READ KOREAN AS 100% OF CLIENTS ARE KOREAN AND HAVE LIMITED ENGLISH KNOWLEDGE.
- MUST HAVE EXPERIENCE AS TOUR GUIDE AS SPECIFIED ABOVE </t>
  </si>
  <si>
    <t>C-500-21156-372377</t>
  </si>
  <si>
    <t>Langse Street, Susupe</t>
  </si>
  <si>
    <t>C-500-21193-455486</t>
  </si>
  <si>
    <t>C-500-21165-393408</t>
  </si>
  <si>
    <t xml:space="preserve">Hana Internaitonal Corporaiton </t>
  </si>
  <si>
    <t>Hana Health Massage</t>
  </si>
  <si>
    <t>Beach Road, Chalan Kanoa</t>
  </si>
  <si>
    <t>P-500-21135-316763</t>
  </si>
  <si>
    <t>6 months work experience required as massage therapist in massage parlor industry.</t>
  </si>
  <si>
    <t>C-500-21193-455448</t>
  </si>
  <si>
    <t>P-500-21136-317059</t>
  </si>
  <si>
    <t>C-500-21195-460684</t>
  </si>
  <si>
    <t>P-500-21136-317085</t>
  </si>
  <si>
    <t>C-500-21215-497792</t>
  </si>
  <si>
    <t>P-500-21175-423203</t>
  </si>
  <si>
    <t>GROUNDSKEEPING SUPERVISOR</t>
  </si>
  <si>
    <t xml:space="preserve">1. KNOWLEDGE OF HORTICULTURE, AGRONOMY AND TURF MANAGEMENT IS A PLUS.
2.	ABILITY TO UNDERSTAND GOLF FACILITY CONSTRUCTION PRINCIPLES, PRACTICES AND METHODS.
3.	ABILITY TO UNDERSTAND RULES AND STRATEGIES OF THE GAME OF GOLF.
4.	ABILITY TO SUPERVISE SUBORDINATES.
5.	ABILITY TO WORK ON EMAIL COMMUNICATION OR COMPUTER LITERACY.
6.	ABILITY TO UNDERSTAND, SPEAK, READ ENGLISH SAFETY INSTRUCTION.
7.	MUST BE ABLE TO WORK UNDER THE SUN AND CAN STAND FOR PROLONGED PERIOD OF TIME AND PHYSICALLY CAN LIFT AT LEAST 50LBS.
8.	WILLING TO WORK IN FLEXIBLE SHIFTS, DAYS, EVENING, WEEKENDS AND HOLIDAYS. </t>
  </si>
  <si>
    <t>C-500-21207-482286</t>
  </si>
  <si>
    <t>P-500-21159-377335</t>
  </si>
  <si>
    <t>1. active listening-Giving full attention to what other people are saying, taking time to understand the points being made, asking questions are appropriate, and not interrupting in appropriate times. 2. Service Orientation- Actively looking for ways to help other 3. Speaking-Talking to others to convey information effectively 4. Social Perceptiveness-Being aware of other's reactions and understanding whey they react as they do. 5. Coordination-Adjusting in relation to other's actions. Be able and willing to work in flexible shifts, days, evening, night, weekend and holidays.</t>
  </si>
  <si>
    <t>C-500-21196-463151</t>
  </si>
  <si>
    <t>12 months experience. Understand the importance of sanitation and practice proper procedures to keep their work area tight. Able to  handle work in a fast-paced environment. Ability to work on flexible shifts.</t>
  </si>
  <si>
    <t>C-500-21194-458023</t>
  </si>
  <si>
    <t>C-500-21190-452688</t>
  </si>
  <si>
    <t>P-500-21159-377354</t>
  </si>
  <si>
    <t xml:space="preserve">SALES REPRESENTATIVE </t>
  </si>
  <si>
    <t xml:space="preserve"> 1. active listening-Giving full attention to what other people are saying, taking time to understand the points being made, asking questions are appropriate, and not interrupting in appropriate times. Actively looking for 2. Speaking-Talking to others to convey information effectively 3. Persuasion- Persuading others to change their minds or behavior 4. Social Perceptiveness- Being aware of others' reactions and understanding why they act as they do. 5. Critical Thinking- Using logic and reasoning to identify the strengths and weakness of alternative solutions, conclusions or approaches to problems. Be able and willing to work in flexible shifts, days, evening, night, weekend and holidays.</t>
  </si>
  <si>
    <t>C-500-21201-471476</t>
  </si>
  <si>
    <t>C-500-21140-330796</t>
  </si>
  <si>
    <t xml:space="preserve">Must be a High School graduate. Must have 12 months experience with retail &amp; wholesale industry. Must be proficient in MS Word/Excel. Must be able to handle a split shift schedule. Can work flexible days/hours, even on holidays and weekends. </t>
  </si>
  <si>
    <t>C-500-21174-420064</t>
  </si>
  <si>
    <t>Q &amp; A CORPORATION</t>
  </si>
  <si>
    <t>P.O. BOX 505144 CK</t>
  </si>
  <si>
    <t>ABENDAN</t>
  </si>
  <si>
    <t>ZENAIDA</t>
  </si>
  <si>
    <t>ALOTA</t>
  </si>
  <si>
    <t>QACORP.SPN@GMAIL.COM</t>
  </si>
  <si>
    <t>P-500-21145-340426</t>
  </si>
  <si>
    <t>At least an Associate Degree in Accounting is required. Must have a minimum of two years work experience in the same position handling multiple lines of business and a strong background in administrative services. Computer literate with specialized knowledge in spreadsheets and accounting software (PeachTree, QuickBooks, MS Excel). Knowledgeable in preparation of tax returns, business and financial reports, billing and collections, payroll and budgeting duties.  Must be able to maintain cooperative attitude under stressful circumstances. Applicant must be willing to work flexible time, even weekends or holidays if necessary especially to meet deadlines.</t>
  </si>
  <si>
    <t>P.O. BOX 505144</t>
  </si>
  <si>
    <t>qacorp.spn@gmail.com</t>
  </si>
  <si>
    <t>C-500-21176-425739</t>
  </si>
  <si>
    <t>C-500-21155-368129</t>
  </si>
  <si>
    <t>J.H.J. CORPORATION</t>
  </si>
  <si>
    <t>P-500-21022-027311</t>
  </si>
  <si>
    <t>REFUSE &amp; RECYCLABLE MATERIAL COLLECTOR</t>
  </si>
  <si>
    <t>Knowledge of machine and tools, including their designs, uses, repair, and maintenance. Skilled in controlling operations of equipment or systems. Basic knowledge of water, sewer, and garbage truck and equipment operation. Must be physically fit to perform the job. Must have knowledge of principles and processes for providing customer and personal services, this includes customer needs assessment, meeting quality standards for services, and evaluation of customer satisfaction.</t>
  </si>
  <si>
    <t>firstalarm.670@hotmail.com</t>
  </si>
  <si>
    <t xml:space="preserve">TAMUNING </t>
  </si>
  <si>
    <t>C-500-21207-482338</t>
  </si>
  <si>
    <t>C-500-21221-509059</t>
  </si>
  <si>
    <t>C-500-21195-460579</t>
  </si>
  <si>
    <t>P-500-21157-372712</t>
  </si>
  <si>
    <t>BOOKKEEPING, ACCOUNTING CLERKS</t>
  </si>
  <si>
    <t>Knowledgeable in QuickBooks Accounting, Peachtree, Sage, MS Office.
Numerical Skills
Organizational Skills
Attention to Details
Computer Skills
Problem Solving Skills</t>
  </si>
  <si>
    <t>C-500-21208-484731</t>
  </si>
  <si>
    <t>P-500-21105-225813</t>
  </si>
  <si>
    <t>Must have 12 months continuous experience in store repair and maintenance, and be proficient in using repair tools</t>
  </si>
  <si>
    <t>C-500-21216-500684</t>
  </si>
  <si>
    <t>PASEO DE MARIANAS, GARAPAN</t>
  </si>
  <si>
    <t>P-500-21186-444423</t>
  </si>
  <si>
    <t>1)  KNOWS HO TO FABRICATE WAX MOULDING AND PREPARE FOR CASTING.
2)  KNOWS HOW TO OPERATE CASTING MACHINE.
3)  KNOWS GRINDING, POLISHING AND FINAL TOUCH FOR THE FINISH PRODUCT.</t>
  </si>
  <si>
    <t>STATE  WITHHOLDING TAXES</t>
  </si>
  <si>
    <t>C-500-21190-452642</t>
  </si>
  <si>
    <t>C-500-21182-441025</t>
  </si>
  <si>
    <t>FSS Enterprises</t>
  </si>
  <si>
    <t>PO Box 505654</t>
  </si>
  <si>
    <t>Saltin</t>
  </si>
  <si>
    <t>Florencia</t>
  </si>
  <si>
    <t>Siman</t>
  </si>
  <si>
    <t>fss.enterprises1027@gmail.com</t>
  </si>
  <si>
    <t>P-500-21097-202716</t>
  </si>
  <si>
    <t>C-500-20225-763585</t>
  </si>
  <si>
    <t>NEW SUMMER HOLIDAY HOTEL APARTMENT RENTAL COMMERCIAL RENTAL</t>
  </si>
  <si>
    <t>P-500-20191-703811</t>
  </si>
  <si>
    <t>THESE OCCUPATIONS IN THIS ZONE REQUIRE A FOUR-YEAR BACHELOR'S DEGREE, BUT SOME DO NOT.A CONSIDERABLE AMOUNT OF WORK RELATED SKILL, KNOWLEDGE, OR EXPERIENCE IS NEEDED FOR THESE OCCUPATIONS.EMPLOYEES IN THESE OCCUPATIONS USUALLY NEED SEVERAL YEARS OF WORK RELATED EXPERIENCE, ON-THE-JOB TRAINING, AND/OR VOCATIONAL TRAINING.A RECOGNIZED APPRENTICESHIP PROGRAM MAY BE ASSOCIATED WITH THESE OCCUPATIONS.MANY OF THESE OCCUPATIONS INVOLVE COORDINATING, SUPERVISING, MANAGING, OR TRAINING OTHERS.</t>
  </si>
  <si>
    <t xml:space="preserve">WITHHOLDING TAX, MED AND SS FICA  </t>
  </si>
  <si>
    <t>C-500-20212-742956</t>
  </si>
  <si>
    <t>C-500-20201-722923</t>
  </si>
  <si>
    <t>C-500-20238-785653</t>
  </si>
  <si>
    <t>P-500-20200-722785</t>
  </si>
  <si>
    <t>REQUIRES HIGH SCHOOL/GED OR EQUIVALENT.  SOME PREVIOUS WORK-RELATED SKILL, KNOWLEDGE, OR EXPERIENCE IS NEEDED. GIVING FULL ATTENTION TO WHAT OTHER PEOPLE ARE SAYING, TAKING TIME TO UNDERSTAND THE POINTS BEING MADE, ASKING QUESTIONS AS APPROPRIATE, AND NOT INTERRUPTING AT INAPPROPRIATE TIMES. TALKING TO OTHERS TO CONVEY INFORMATION EFFECTIVELY.</t>
  </si>
  <si>
    <t>C-500-20280-859341</t>
  </si>
  <si>
    <t>C-500-20253-811263</t>
  </si>
  <si>
    <t>Have a six months work experience as seamstress.</t>
  </si>
  <si>
    <t>C-500-20237-783237</t>
  </si>
  <si>
    <t>CATHERING B. PANGELINAN/LEO O. PERTUDO</t>
  </si>
  <si>
    <t>TERRY N BOLIS SNACK BAR</t>
  </si>
  <si>
    <t>P.O. BOX 501452</t>
  </si>
  <si>
    <t>PERTUDO</t>
  </si>
  <si>
    <t>LEO</t>
  </si>
  <si>
    <t>ORDUNIO</t>
  </si>
  <si>
    <t>leopertudo@yahoo.com</t>
  </si>
  <si>
    <t>P-500-20188-695846</t>
  </si>
  <si>
    <t>COOK, FAST FOOD</t>
  </si>
  <si>
    <t>TEXAS ROAD, CHALAN KANOA NEXT OT CK ELEMENTARY SCHOOL</t>
  </si>
  <si>
    <t>C-500-20276-855137</t>
  </si>
  <si>
    <t>C-500-20258-820285</t>
  </si>
  <si>
    <t>C-500-20220-756482</t>
  </si>
  <si>
    <t>HECTOR TABTAB SEVILLA</t>
  </si>
  <si>
    <t>HTS MANPOWER SERVICES / HTS CONSTRUCTION</t>
  </si>
  <si>
    <t>OWNER /GEN. MANAGER</t>
  </si>
  <si>
    <t>P-500-20162-640910</t>
  </si>
  <si>
    <t>CONSTRUCTION WORKERS</t>
  </si>
  <si>
    <t xml:space="preserve">Similar work experience may be beneficial.
Licensure to work with hazardous materials may be required.
Preparing construction site, materials, and tools.
</t>
  </si>
  <si>
    <t>CNMI TAX / FICA TAX / SS MED / OTHER CNMI TAX IF NEEDED</t>
  </si>
  <si>
    <t>C-500-20227-769382</t>
  </si>
  <si>
    <t xml:space="preserve">1 YEAR EXPERIENCE AS A COOK IN INTERNATIONAL CUISINE IS REQUIRED AND PREFERABLY FROM A HIGH VOLUME RESTAURANT.  MUST HAVE PROBLEM SOLVING SKILLS, BE SELF-MOTIVATED AND ORGANIZED.  MUST BE ABLE TO WORK UNDER PRESSURE AND ADAPTABLE TO LAST MINUTE PREPARATION.  ABLE TO WORK A FLEXIBLE SCHEDULE INCLUDING EARLY MORNING HOURS, NIGHTS, WEEKENDS AND HOLIDAYS. </t>
  </si>
  <si>
    <t>NO OTHER DEDUCTIONS WILL BE IMPOSED FROM PAY. EMPLOYER WILL ONLY ASSIST WORKERS IN SECURING BOARD, LODGING, OR OTHER FACILITIES AT NO COST TO WORKER</t>
  </si>
  <si>
    <t>C-500-20259-822759</t>
  </si>
  <si>
    <t>C-500-20252-810651</t>
  </si>
  <si>
    <t>APPLICANTS MUST BE PROFICIENT WITH TIME MATTERS, BILLING MATTERS AND ACCOUNTING SYSTEM OF THE LAW OFFICE. MUST BE A BACHELOR OF SCIENCE IN COMMERCE MAJOR IN ACCOUNTING GRADUATE, WITH 36 MONTHS EXPERIENCE IN BOOKKEEPING AND ACCOUNTING FIELD. COMPUTER LITERATE INCLUDING WORD PERFECT AND MICROSOFT PROGRAMS, EXCEL, WORD AND POWERPOINT. MUST KNOW REVENUE AND TAXES PREPARATION AND FILING. STRONG SKILLS AND ORGANIZATION. ABLE TO WORK IN THE LAW OFFICE ENVIRONMENT AND; STRONG INTERPERSONAL SKILLS. COMPUTER SKILLS: TIME MATTERS AND ACCOUNTING SYSTEM. FILE &amp; SERVE XPRESS LEXIS NEXIS, PEACHTREE ACCOUNTING, MICROSOFT WORD, EXCEL, POWER POINT, MICROSOFT OFFICE PUBLISHER. EXPERIENCE: ACCOUNTING AND BOOKKEEPING. MANAGING ACCOUNTING OPERATIONS, INVENTORY, REPORTORIAL AND REVENUE COMPLIANCE.</t>
  </si>
  <si>
    <t>ROBERT.TORRES@RTTLAWGROUP.COM</t>
  </si>
  <si>
    <t>C-500-20252-809182</t>
  </si>
  <si>
    <t>- MUST KNOW HOW TO SPEAK AND READ KOREAN AS 100% OF CLIENTS ARE KOREAN AND HAVE LIMITED ENGLISH KNOWLEDGE.
- MUST HAVE EXPERIENCE AS TOUR GUIDE AS SPECIFIED ABOVE AND MUST HAVE PLEASING PERSONALITY.</t>
  </si>
  <si>
    <t>C-500-20246-801070</t>
  </si>
  <si>
    <t>NILA L TAITANO dba NILA's SALON</t>
  </si>
  <si>
    <t>C-500-20202-723191</t>
  </si>
  <si>
    <t>P-500-20167-652525</t>
  </si>
  <si>
    <t>Teacher Assistant</t>
  </si>
  <si>
    <t>Ability to plan, prepare and execute lesson plan to enhance children's knowledge.
Ability to monitor children while transitioning from one task to another.
Ability to support co-worker in their goals for student learning.
Ability to be calm, compose and patience when working with children.
Creative and able to help co-worker come up with fun and engaging activities for the students.</t>
  </si>
  <si>
    <t>C-500-20324-919279</t>
  </si>
  <si>
    <t>CONSTRUCTION, BLDG MAINTENANCE,EQUIPMENT RENTAL,LANDSCAPING,GARBAG</t>
  </si>
  <si>
    <t>P-500-20281-861927</t>
  </si>
  <si>
    <t>KNOWLEDGEABLE HOW TO USE POWER AND HAND TOOLS</t>
  </si>
  <si>
    <t>CNMI Withholding Tax (Ch2) and FICA/Medicare</t>
  </si>
  <si>
    <t>C-500-20342-939548</t>
  </si>
  <si>
    <t>C-500-20168-655933</t>
  </si>
  <si>
    <t>KENTO ENTERPRISES, INC.</t>
  </si>
  <si>
    <t>PARKSIDE TERRACE, Husga Ave Along Sugar King Vill Chinatown</t>
  </si>
  <si>
    <t>PMB 611 P.O. BOX  10000</t>
  </si>
  <si>
    <t>TOGAWA</t>
  </si>
  <si>
    <t>YUKO</t>
  </si>
  <si>
    <t>(670)234-2829</t>
  </si>
  <si>
    <t>PARKSIDE TERRACE Husga Ave Along Sugar King Chinatown</t>
  </si>
  <si>
    <t>PMB 611 P.O. BOX 10000</t>
  </si>
  <si>
    <t>kent.ent@pticom.com</t>
  </si>
  <si>
    <t>P-500-20134-566247</t>
  </si>
  <si>
    <t>Determines causes of operating errors and deciding what to do about it.  Performing routine maintenance on equipment and determining when and what kind of maintenance is needed.</t>
  </si>
  <si>
    <t>PMB 611 P. O. BOX  10000</t>
  </si>
  <si>
    <t>SSS/FICA tax ; ESTATE withholding tax</t>
  </si>
  <si>
    <t>C-500-20293-881514</t>
  </si>
  <si>
    <t>P.O.BOX 504126</t>
  </si>
  <si>
    <t xml:space="preserve">MUST HAVE 12 MONTHS EXPERIENCE AND HAVE CERTIFICATE OF EMPLOYMENT, THIS MUST APPLY TO BOTH US WORKERS AND FOREIGN WORKERS. He/She must be able to spend the day on their feet and under the sun without getting overly tired
</t>
  </si>
  <si>
    <t>C-500-20267-842646</t>
  </si>
  <si>
    <t>Reliance Help Supply</t>
  </si>
  <si>
    <t>P-500-20230-771327</t>
  </si>
  <si>
    <t>WITH 24 MONTHS WORK EXPERIENCE. MUST HAVE THE NECESSARY PHYSICAL STAMINA. MUST BE ABLE TO WORK FOR EXTENDED
HOURS OR WORK DAYS. MUST BE CAREFUL DURING WORKING HOURS TO AVOID INJURY. MUST BE ABLE TO WORK WITH POWERED TOOLS. UNDERSTAND AND
IMPLEMENT BUILDING, FIRE AND OSHA SAFETY REQUIREMENTS</t>
  </si>
  <si>
    <t>C-500-20259-825369</t>
  </si>
  <si>
    <t>C-500-20260-825407</t>
  </si>
  <si>
    <t>C-500-20221-758631</t>
  </si>
  <si>
    <t>P-500-20189-698171</t>
  </si>
  <si>
    <t xml:space="preserve">Must have at least 2 years of work related experience in this field. Job requires considerable amount of work-related skill, knowledge, or experience and willingness to take on responsibilities, challenges, operational decisions or activities, and analyze financial records to improve efficiency. Knowledge of principles and processes for providing customer services. This includes customer needs assessment, meeting quality standards for services, and evaluation of clients satisfaction. Knowledge of business and management principles involved in strategic planning, resource allocation, human resources modeling, leadership technique, production methods, and coordination of people and resources.  Knowledge in planning, directing, or coordinating, formulating policies, managing daily operations, and planning the use of materials and human resources. </t>
  </si>
  <si>
    <t>C-500-20239-788447</t>
  </si>
  <si>
    <t>C-500-20325-921251</t>
  </si>
  <si>
    <t>GPPC, INC.</t>
  </si>
  <si>
    <t>P-500-20275-852729</t>
  </si>
  <si>
    <t>KNOWLEDGE IN USING HAND AND POWER TOOLS.</t>
  </si>
  <si>
    <t>C-500-20346-952510</t>
  </si>
  <si>
    <t>WJC Mart/ WJC Pacific Fishing</t>
  </si>
  <si>
    <t>P. O Box 503742</t>
  </si>
  <si>
    <t>P-500-20283-874559</t>
  </si>
  <si>
    <t>Knowledge of customer and market dynamics and requirements. Solid communication and interpersonal skills. Ability to read, write and effectively communicate with customers.Must have 6-months experience as Retail Salesperson.</t>
  </si>
  <si>
    <t>Beatriz Q. Fejeran dba WJC Mart</t>
  </si>
  <si>
    <t>C-500-20325-921225</t>
  </si>
  <si>
    <t>P-500-20287-876532</t>
  </si>
  <si>
    <t>CNMI Withholding Tax /FICA Tax (SS and Medicare)</t>
  </si>
  <si>
    <t>C-500-20302-889882</t>
  </si>
  <si>
    <t>C-500-21021-024290</t>
  </si>
  <si>
    <t>Driver License, and Conveyors Operators and Tenders training/certification</t>
  </si>
  <si>
    <t>C-500-21005-996079</t>
  </si>
  <si>
    <t>CERTIFICATION OF RELATED EXPERIENCE TO BE APPLIED EQUALLY TO BOTH U.S. WORKERS OR CW1 WORKERS. WITH EQUIVALENT  ASSOCIATE DEGREE.</t>
  </si>
  <si>
    <t>C-500-20339-938028</t>
  </si>
  <si>
    <t>P-500-20306-894175</t>
  </si>
  <si>
    <t>ACCOUNTING ASSOCIATES</t>
  </si>
  <si>
    <t>C-500-21078-158916</t>
  </si>
  <si>
    <t>C-500-21099-211190</t>
  </si>
  <si>
    <t>C-500-21099-210760</t>
  </si>
  <si>
    <t>P-500-20307-894177</t>
  </si>
  <si>
    <t>C-500-21129-298262</t>
  </si>
  <si>
    <t>UNIVERSAL TOUR</t>
  </si>
  <si>
    <t xml:space="preserve">PMB 723 BOX 10003, BEACH ROAD </t>
  </si>
  <si>
    <t>P-500-21021-024796</t>
  </si>
  <si>
    <t xml:space="preserve">Must have experience as tour coordinator. Knowledge in geography. Skill in organization in order to coordinate several events simultaneously. At least can understand chinese and korean language. Willing to work from flexible schedule. </t>
  </si>
  <si>
    <t>C-500-21097-202904</t>
  </si>
  <si>
    <t>P-500-20304-892325</t>
  </si>
  <si>
    <t>General Operations Manager</t>
  </si>
  <si>
    <t>BACHELOR'S GRADUATE WITH AT LEAST 24MONTHS WORK EXPERIENCE AS GENERAL MANAGER OF A COMPANY. GOOD IN ENGLISH IN BOTH SPEAKING AND WRITING.
ABILITY IN CHINESE OR KOREA IS HIGHLY PREFERRED.</t>
  </si>
  <si>
    <t>C-500-21132-308946</t>
  </si>
  <si>
    <t>C-500-21097-203071</t>
  </si>
  <si>
    <t>Some previous work-related skill, knowledge, or experience is needed. Knowledge of the theory and techniques required to compose, produce, and perform works of music, dance,. Able to play one or more musical instruments and/or sing as member of a band, perform before live audiences, practice musical instrument/vocal performances individually or in rehearsal with other musicians to better perform pieces of music and to maintain and improve skills.  Giving full attention to what other people are saying, taking time to understand the points being made, asking questions as appropriate, and not interrupting at inappropriate times. Talking to others to convey information effectively.</t>
  </si>
  <si>
    <t>C-500-21036-057514</t>
  </si>
  <si>
    <t>P-500-20277-856730</t>
  </si>
  <si>
    <t>C-500-21054-093768</t>
  </si>
  <si>
    <t>C-500-21098-206876</t>
  </si>
  <si>
    <t>P-500-21064-122453</t>
  </si>
  <si>
    <t xml:space="preserve">Minimum 24 months experience in Statutory Accounting Practices (SAP) and Generally Accepted Accounting Principles (GAAP).  Knowledge and experience in accounting software. </t>
  </si>
  <si>
    <t>C-500-21096-202509</t>
  </si>
  <si>
    <t>DKK CONSTRUCTION, POKER ROOMS, MANPOWER</t>
  </si>
  <si>
    <t>P-500-21025-030194</t>
  </si>
  <si>
    <t>VEHICLE &amp; EQUIPMENT MAINTENANCE</t>
  </si>
  <si>
    <t>High School graduate. Must have at least 1-year working experience. Must have a specific understanding of automobile, equipment &amp; tools diagnosis, troubleshooting &amp; repair. Knowledgeable with truck/automobile repairs &amp; maintenance. Willing to work flexible hours including weekends and holidays. Can work under less supervision and be able to meet work deadlines. Must be physically fit to handle all kinds of strenuous works.  All applicants must be able to secure the CNMI Commercial drivers license.</t>
  </si>
  <si>
    <t>3741 Winners Residence</t>
  </si>
  <si>
    <t>saipanwinner5@gmail.com</t>
  </si>
  <si>
    <t>C-500-21077-155799</t>
  </si>
  <si>
    <t>KENNETH TAO</t>
  </si>
  <si>
    <t>P-500-20269-844990</t>
  </si>
  <si>
    <t>WITH 12 MONTHS EXPERIENCE MUST HAVE NECESSARY PHYSICAL STAMINA, ABLE TO WORK FOR EXTENDED HOURS, ABLE TO WORK WITH POWERED TOOLS, AND UNDERSTAND AND IMPLEMENT BUILDING, FIRE AND OSHA SAFETY REQUIREMENTS.</t>
  </si>
  <si>
    <t>Middle Rd in San Roque of Saipan</t>
  </si>
  <si>
    <t>C-500-21155-370946</t>
  </si>
  <si>
    <t>UNI CATERING SERVICES</t>
  </si>
  <si>
    <t>P-500-21124-283903</t>
  </si>
  <si>
    <t>MUST KNOW HOW TO COOK VARIETY OF FOOD. AT LEAST KNOW HOW TO COOK KOREAN FOODS. KNOW HOW TO ROTATE FOOD STOCK. GOOD IN COOKING. CLEAN FOOD PREPARATION AREA AND SANITIZED UTENSILS AT THE END OF THE SHIFT.</t>
  </si>
  <si>
    <t>C-500-21130-298489</t>
  </si>
  <si>
    <t>HR Generalist</t>
  </si>
  <si>
    <t>P-500-21099-210440</t>
  </si>
  <si>
    <t>Landscaping &amp; Grounds Maintenance</t>
  </si>
  <si>
    <t>must be able to understand &amp; follow instructions; skills in landscaping or horticulture is a plus</t>
  </si>
  <si>
    <t>C-500-21096-199098</t>
  </si>
  <si>
    <t>USA SUN MASON CORPORATION</t>
  </si>
  <si>
    <t>CHALAN SANTA LOURDES IN CAPITOL HILL</t>
  </si>
  <si>
    <t>usasunmasoncorp@gmail.com</t>
  </si>
  <si>
    <t>P-500-21062-115293</t>
  </si>
  <si>
    <t>Can use vacuum cleaners and washing machines properly and use various cleaning products correctly depending on their purpose. 3 months continuous relevant work experience.</t>
  </si>
  <si>
    <t>C-500-21099-210816</t>
  </si>
  <si>
    <t>P-500-21034-051124</t>
  </si>
  <si>
    <t>HIGH SCHOOL GRADUATE AND WITH 3 MONTHS  EXPERIENCED AS A HOUSEKEEPING WORKER. MUST BE AN ACTIVE LISTENER GIVING FULL ATTENTION TO WHAT OTHER PEOPLE SAYING. MUST HAVE THE ABILITY TO BEND , STRECTH, TWIST, OR REACH WITH YOUR BODY, ARMS, AND/OR LEGS. THE ABILITY TO LISTEN TO AND UNDERSTAND INFORMATION AND IDEAS PRESENTED THROUGH SPOKEN WORDS AND SENTENCES. MUST BE WILLING TO WORK FLEXIBLE SCHEDULES INCLUDING WEEKENDS AND HOLDAYS. ABLE TO WORK UNDER PRESSURE AND MUST POSSES A FRIENDLY AND GOOD MANNER.</t>
  </si>
  <si>
    <t>CHALAN KANOA, VILLAGE</t>
  </si>
  <si>
    <t>C-500-21081-163152</t>
  </si>
  <si>
    <t>C-500-21095-195880</t>
  </si>
  <si>
    <t>C-500-21104-221939</t>
  </si>
  <si>
    <t>C-500-21117-260187</t>
  </si>
  <si>
    <t>P-500-21074-145471</t>
  </si>
  <si>
    <t>TECHZONE SUPERVISOR</t>
  </si>
  <si>
    <t>A) High school diploma may be foreign equivalent; 12 months of experience as a techZone Supervisor or supervisor for servicing cellular phones and devices (any job title); and 6 months of experience using Microsoft Excel and MindBill Resource Manager software.  Verification of qualifications required.  B) Continuation of E.c.7a:  paid medical/dental insurance premium; 401(k) Employer match up to a maximum of 3.5% of contribution; premium for life insurance policy for coverage in the amount of annual wages; Employer provided unlimited local calls, unlimited local SMS, unlimited data and cable services; and optional enrollment in Employers Mobil Fleet Card Program.</t>
  </si>
  <si>
    <t>SU</t>
  </si>
  <si>
    <t>C-500-21125-287712</t>
  </si>
  <si>
    <t>C-500-21107-233717</t>
  </si>
  <si>
    <t>only CNMI Ch2 Withholding and Federal (Fica/Medicare) Tax</t>
  </si>
  <si>
    <t>LIBAN</t>
  </si>
  <si>
    <t>MARSHALL JOSE</t>
  </si>
  <si>
    <t>C-500-21145-340856</t>
  </si>
  <si>
    <t>SITONG AUTO SHOP/ SITONG TIRE SHOP</t>
  </si>
  <si>
    <t>CHALAN PALE ARNOLD RD, PURTO RICO VILLAGE</t>
  </si>
  <si>
    <t>P-500-21114-255873</t>
  </si>
  <si>
    <t>AUTO BODY AND RELATED REPAIRERS</t>
  </si>
  <si>
    <t>WORK SCHEDULE AS FOLLOWS:
8:00 AM TO 12:00 PM, 2:30 PM TO 5:30 PM
7 HOURS A DAY, MONDAY THROUGH FRIDAY, 35 HOURS PER WEEK.</t>
  </si>
  <si>
    <t>Per week exceed 40 hours, overtime rate $9.70 x 1.5=$14.55 per hour</t>
  </si>
  <si>
    <t>C-500-21139-324766</t>
  </si>
  <si>
    <t>C-500-21119-268821</t>
  </si>
  <si>
    <t>TORRES REFRIGERATION, INC.</t>
  </si>
  <si>
    <t>COMMERCE PL., AIRPORT ROAD, SAN VICENTE VILLAGE</t>
  </si>
  <si>
    <t>PO BOX 500714 CK</t>
  </si>
  <si>
    <t>COMMERCE PL, AIRPORT ROAD, SAN VICENTE VILLAGE</t>
  </si>
  <si>
    <t>jttorres@pticom.com</t>
  </si>
  <si>
    <t>P-500-21090-186353</t>
  </si>
  <si>
    <t>Heating and Air Conditioning Mechanics and Installer</t>
  </si>
  <si>
    <t xml:space="preserve">Must be a Refrigeration and Air-con Technician proficient in air-con service and repairs, installation and maintenance with 12 months experience. 
Knowledge in System Testings for proper functioning.
Inspection and testing of the air conditioning systems to ensure unit is working properly.
Knowledge of use electrical equipment to test for continuity of circuits and components.
Knowledge in arranging heating and cooling systems for newly constructed residences and businesses. 
</t>
  </si>
  <si>
    <t>COMMERCE PL</t>
  </si>
  <si>
    <t>AIRPORT ROAD, SAN VICENTE VILLAGE</t>
  </si>
  <si>
    <t>C-500-21145-340883</t>
  </si>
  <si>
    <t xml:space="preserve">Local Taxes and Federal, Employer provided housing (optional) $100.00 per month </t>
  </si>
  <si>
    <t>C-500-21155-368506</t>
  </si>
  <si>
    <t>Team Assemblers</t>
  </si>
  <si>
    <t>P-500-21109-235545</t>
  </si>
  <si>
    <t>C-500-21127-294534</t>
  </si>
  <si>
    <t>SUNG JI CORPORATION</t>
  </si>
  <si>
    <t>SAN ROQUE MARKET</t>
  </si>
  <si>
    <t>PMB 737 BOX 10001</t>
  </si>
  <si>
    <t>P-500-21089-182983</t>
  </si>
  <si>
    <t xml:space="preserve">High school diploma or equivalent. Prior cleaning experience strongly preferred. Knowledge of cleaning equipment and supplies.
Ability to follow verbal and written instructions. Able to adapt to changing schedules or routines, have time management skills.
</t>
  </si>
  <si>
    <t>MIDDLE ROAD, SAN ROQUE VILLAGE</t>
  </si>
  <si>
    <t>C-500-21141-332299</t>
  </si>
  <si>
    <t>C-500-21119-268988</t>
  </si>
  <si>
    <t>MARIANAS SKIN CARE, SALON &amp; SPA, INC.</t>
  </si>
  <si>
    <t>P-500-21064-122068</t>
  </si>
  <si>
    <t xml:space="preserve">Must have knowledge of principles and processes for providing customer and personal services including customer needs assessment, meeting quality standards for services, and evaluation of customer satisfaction. </t>
  </si>
  <si>
    <t>C-500-21100-214348</t>
  </si>
  <si>
    <t>Must have knowledge of principles and processes for providing customer and personal services including customer needs assessment, meeting quality standards for services, and evaluation of customer satisfaction. Must be Creative and neat.</t>
  </si>
  <si>
    <t>C-500-21123-280443</t>
  </si>
  <si>
    <t xml:space="preserve">A DEGREE IN FINE ARTS &amp; TECHNOLOGY FIELD. CERTIFICATION FROM VOCATIONAL TRAINING IN ANY MULTIMEDIA COURSE. ONE YEAR EXPERINCE AS A GRAPHIC ARTIST. SKILLED IN GRAPHIC DESIGNING. PROFICIENT IN DESKTOP PUBLISHING APPS SUCH AS ADOBE PHOTOSHOP/ILLUSTRATOR AND OTHER GRAPHICS-RELATED SOFTWARE. ABILITY TO DO SKETCHES IN FREEHAND. PREFERABLY WITH EXPERIENCE IN A PRINTING COMPANY. MUST BE PREPARED TO WORK ON FLEXIBLE HOURS, </t>
  </si>
  <si>
    <t>C-500-21119-269164</t>
  </si>
  <si>
    <t>P-500-21074-145593</t>
  </si>
  <si>
    <t xml:space="preserve">Childcare workers must be able to talk with parents and colleagues about the progress of the children in their care. They need both good speaking skills to provide this information effectively and good listening skills to understand parents instructions.
Job requires maintaining composure, keeping emotions in check, controlling anger, and avoiding aggressive behavior, even in very difficult situations.
Job requires accepting criticism and dealing calmly and effectively with high stress situations.
Job requires being pleasant with others on the job and displaying a good-natured, cooperative attitude.
</t>
  </si>
  <si>
    <t>C-500-21138-320744</t>
  </si>
  <si>
    <t xml:space="preserve">MARK </t>
  </si>
  <si>
    <t xml:space="preserve">2ND FLOOR, SASHA BLDG. BEACH ROAD </t>
  </si>
  <si>
    <t>MAILMAN &amp; KARA, LLC</t>
  </si>
  <si>
    <t>P-500-21095-198684</t>
  </si>
  <si>
    <t>POWER PLANT TECHNICIAN</t>
  </si>
  <si>
    <t>C-500-21166-397495</t>
  </si>
  <si>
    <t>P-500-21157-372728</t>
  </si>
  <si>
    <t xml:space="preserve">Can cook instant dishes requested by the customers. Can operate cooking equipment. Must have at least 12 months working experience as a Cook with Employment Certificate.
Note: This pre-requisite applies to BOTH U.S. Workers applicant and CW-1 Workers applicant
</t>
  </si>
  <si>
    <t>In excess of 40 hours the rate will Overtime Rate (Basic rate x 1.5)</t>
  </si>
  <si>
    <t>C-500-21097-202714</t>
  </si>
  <si>
    <t>P-500-20363-980283</t>
  </si>
  <si>
    <t>Front Desk Clerk</t>
  </si>
  <si>
    <t>Must have 12 years experience and high school graduate. Good Customer Service. Good Telephone Etiquette. Basic Computer Skills, Team Player and Flexible Hours.</t>
  </si>
  <si>
    <t xml:space="preserve">Housing will be provided to all employees with a cost of $80.00 per month (with a roommate) or $130.00 per month (no roommate). However, the benefit is optional. </t>
  </si>
  <si>
    <t>C-500-21174-420105</t>
  </si>
  <si>
    <t>Property Rental, Manpower Services, Landscaping</t>
  </si>
  <si>
    <t>P-500-21020-021881</t>
  </si>
  <si>
    <t xml:space="preserve">Must have a High School/GED diploma or equivalent. Qualified applicants must able to perform duties which combine preparing and serving food and nonalcoholic beverages. Communicate with customers regarding orders, comments, and complaints. Maintain sanitation at all times. Must obtain at least no more than 3 months work experience. </t>
  </si>
  <si>
    <t>C-500-21133-309430</t>
  </si>
  <si>
    <t>C-500-21119-269077</t>
  </si>
  <si>
    <t xml:space="preserve">Attention to Details
Time Management
and will able to work within a group or individually.
</t>
  </si>
  <si>
    <t>C-500-21148-352725</t>
  </si>
  <si>
    <t>P-500-21018-018405</t>
  </si>
  <si>
    <t>C-500-21160-380919</t>
  </si>
  <si>
    <t>P-500-21112-248115</t>
  </si>
  <si>
    <t xml:space="preserve">With 6 months work experience as mason. Knowledge of related tools, masonry techniques, equipment and materials.  Skill in the construction, alteration, repair, and maintenance of masonry structures and surfaces. Ability to lift heavy objects on a continual basis. </t>
  </si>
  <si>
    <t>C-500-21109-236600</t>
  </si>
  <si>
    <t>C-500-21120-273260</t>
  </si>
  <si>
    <t>C-500-21174-420227</t>
  </si>
  <si>
    <t>P-500-21138-321099</t>
  </si>
  <si>
    <t>Must be able to safely operate power tools.  Must be able to safely disassemble, clean, sharpen, and reassemble band saws and slicers.  Must know how to operate lifting equipment such as forklifts.  Hands on light welding experience, and use of chemicals for facility cleaning.</t>
  </si>
  <si>
    <t>CNMI wage withholding and Federal employment and social security deductions</t>
  </si>
  <si>
    <t>C-500-21176-427983</t>
  </si>
  <si>
    <t>BRIDGE INVESTMENT GROUP, LLC</t>
  </si>
  <si>
    <t>199 San Jose Village</t>
  </si>
  <si>
    <t>Fernandez</t>
  </si>
  <si>
    <t>Compliance/Acting Human Resources Officer</t>
  </si>
  <si>
    <t>applications@us-big.com</t>
  </si>
  <si>
    <t>P-500-20193-709063</t>
  </si>
  <si>
    <t>FINANCE ASSISTANT</t>
  </si>
  <si>
    <t>UNDERSTANDING OF DATA PRIVACY STANDARDS; INTEGRITY; HONESTY; CUSTOMER-SERVICE SKILLS; SOLID COMMUNICATION
SKILLS, BOTH WRITTEN AND VERBAL; FAMILIARITY WITH BUSINESS PRINCIPLES AND PRACTICES.
ORGANIZATIONAL SKILLS; PLANNING SKILLS; PROBLEM-SOLVING SKILLS; ANALYTICAL SKILLS; CRITICAL THINKING SKILLS;
COMPUTER SKILLS, PARTICULARLY WITH SPREADSHEETS AND CALCULATION SOFTWARE.
MUST BE PROFICIENT IN ENGLISH BOTH WRITTEN AND ORAL. ABILITY TO COMMUNICATE IN MANDARIN, KOREAN OR JAPANESE IS A PLUS BUT NOT REQUIRED.
MUST BE ABLE TO PERFORM SHIFT DUTIES AND WORK ON WEEKENDS AND PUBLIC HOLIDAYS.
MUST BE ABLE TO SECURE A TCGCC GAMING LICENSE.</t>
  </si>
  <si>
    <t>Tinian Port, San Jose  Village</t>
  </si>
  <si>
    <t>CNMI and state taxes, Medicare, SS and other taxes as required by law.</t>
  </si>
  <si>
    <t>www.us-big.com</t>
  </si>
  <si>
    <t>C-500-21148-352024</t>
  </si>
  <si>
    <t>TANG INVESTMENTS INC</t>
  </si>
  <si>
    <t>HEALING STONE YUYU MASSAGE</t>
  </si>
  <si>
    <t>PUTI TAINOBU AV, GARAPAN</t>
  </si>
  <si>
    <t>PUTI TAINOBU AV,</t>
  </si>
  <si>
    <t>P-500-21106-229920</t>
  </si>
  <si>
    <t>REQUIRED 12 MONTHS WORK EXPERIENCE MUST BE IN THE SAME LINE OF BUSINESS. CAN WORK DILIGENTLY AND INDEPENDENTLY WITH LEAST SUPERVISION. APPLICANT MUST BE HIGHLY RESOURCEFUL AND HAVE EXCELLENT TIME MANAGEMENT SKILLS. APPLICANT MUST BE HARDWORKING, ABLE TO MULTI TASK AND WORK EVEN UNDER PRESSURE. MUST BE ABLE TO MAINTAIN COOPERATIVE ATTITUDE UNDER STRESSFUL CIRCUMSTANCES. APPLICANT MUST BE WILLING TO WORK FLEXIBLE TIME, EVEN DURING WEEKENDS OR HOLIDAYS.</t>
  </si>
  <si>
    <t>C-500-21185-444293</t>
  </si>
  <si>
    <t>BEAUTY SALON,ACCTG SERV,JANITORIAL,TELECOM CONTRACTOR,ROOM RENTAL,</t>
  </si>
  <si>
    <t>P-500-21089-183470</t>
  </si>
  <si>
    <t>QUALITY ASSURANCE REPRESENTATIVE-CALL CENTER</t>
  </si>
  <si>
    <t>SKILLS IN TELEPHONE ETIQUETTE, LISTENING, PROVIDING  CUSTOMER SERVICE AND  HANDLING CUSTOMER COMPLAINTS. KNOWLEDGE OF CALL CENTER OPERATION. ABILITY TO SPEAK AND WRITE IN ENGLISH</t>
  </si>
  <si>
    <t>All CNMI and Federal payroll deductions</t>
  </si>
  <si>
    <t>C-500-21152-357363</t>
  </si>
  <si>
    <t>C-500-21160-381321</t>
  </si>
  <si>
    <t>P-500-21133-309487</t>
  </si>
  <si>
    <t>Skills in control precision when operating heavy equipment. Mechanical skills in repair and maintenance.</t>
  </si>
  <si>
    <t>C-500-21180-431282</t>
  </si>
  <si>
    <t>PALM GARDEN ,INC.</t>
  </si>
  <si>
    <t>HOUSE RENTAL</t>
  </si>
  <si>
    <t>P-500-21062-118443</t>
  </si>
  <si>
    <t>HOUSE MAINTENANCE</t>
  </si>
  <si>
    <t>NEED 12MONTHS RELATED WORK EXPERIENCE, BASIC UNDERSTANDING OF ELECTRICAL, HYDRAULIC AND OTHER SYSTEMS; KNOWLEDGE OF GENERAL MAINTENANCE
PROCESSES AND METHODS; WORKING KNOWLEDGE OF TOOLS, COMMON APPLIANCES AND DEVICES; MANUAL DEXTERITY AND PROBLEM-SOLVING SKILLS; GOOD
PHYSICAL CONDITION AND STRENGTH WITH A WILLINGNESS TO WORK OVERTIME.</t>
  </si>
  <si>
    <t>C-500-21111-243842</t>
  </si>
  <si>
    <t>P-500-21063-118915</t>
  </si>
  <si>
    <t>Must have a Bachelor's Degree in Accounting with minimum 24 months working experience in accounting/finance work and 3 months training. Strong computer skills in Microsoft applications (Word and Excel) and knowledge in accounting software. Highly detail oriented and organized in work. Ability to meet assigned deadlines. Applicants either US citizen or CW-1 worker must provide school credentials, training/employment certificate.</t>
  </si>
  <si>
    <t xml:space="preserve">NAURU LOOP, SUSUPE MARIANAS BUSINESS PLAZA, GROUND FLOOR </t>
  </si>
  <si>
    <t>C-500-21112-250900</t>
  </si>
  <si>
    <t>CNMI Withholding tax, FICA Tax</t>
  </si>
  <si>
    <t>C-500-21131-302069</t>
  </si>
  <si>
    <t>P-500-21103-218254</t>
  </si>
  <si>
    <t>Steward Supervisor</t>
  </si>
  <si>
    <t>Food Handler Certificate is required.</t>
  </si>
  <si>
    <t>C-500-21141-332465</t>
  </si>
  <si>
    <t>XIANGDAN BORJA</t>
  </si>
  <si>
    <t>I ZONE</t>
  </si>
  <si>
    <t>XIANGDAN</t>
  </si>
  <si>
    <t>izoneinternet@yahoo.com</t>
  </si>
  <si>
    <t>P-500-21111-247540</t>
  </si>
  <si>
    <t>C-500-21128-298075</t>
  </si>
  <si>
    <t>C-500-21123-280509</t>
  </si>
  <si>
    <t>C-500-21164-393066</t>
  </si>
  <si>
    <t>In excess of 40 hours the rate will be overtime rate (basic rate x 1.5)</t>
  </si>
  <si>
    <t>C-500-21152-357281</t>
  </si>
  <si>
    <t>Saipan Shrimp, LLC.</t>
  </si>
  <si>
    <t>Bubba Gump Shrimp Co.</t>
  </si>
  <si>
    <t>P.O. Box 500487</t>
  </si>
  <si>
    <t>P-500-21120-273350</t>
  </si>
  <si>
    <t>BACHELOR'S DEGREE IN HOTEL AND RESTAURANT MANAGEMENT (MAY BE FOREIGN EQUIVALENT). MUST HAVE A MINIMUM OF 2 YEARS EXPERIENCE IN A RESTAURANT
SETTING NOT ON A FAST FOOD OUTLET. MUST BE ABLE TO HANDLE 35 STAFFS. MUST HAVE GOOD KNOWLEDGE IN INTERPRETING FINANCIAL STATEMENTS. MUST
HAVE A GOOD COMMUNICATION SKILLS. MUST HAVE SKILLS ON FOOD AND BEVERAGE COSTING. MUST HAVE COMPUTER SKILLS (USE EXCEL, WORD, OUTLOOK). MUST
HAVE SKILLS IN COOKING AND BARTENDING. MUST HAVE KNOWLEDGE IN MARKETING AND ADVERTISEMENT. MUST BE FLEXIBLE WITH WORK SCHEDULE. MUST BE
ABLE TO HANDLE SPLIT SHIFT SCHEDULE.</t>
  </si>
  <si>
    <t>GARAPAN P.O. BOX 500487</t>
  </si>
  <si>
    <t xml:space="preserve">CNMI TAX AND FICA TAX. </t>
  </si>
  <si>
    <t>C-500-21184-443787</t>
  </si>
  <si>
    <t>CNMI LOCAL TAXES (CH.2) &amp; SOCIAL SECURITY/MEDICARE TAXES</t>
  </si>
  <si>
    <t>pacificrim@gmail.com</t>
  </si>
  <si>
    <t>C-500-21163-392532</t>
  </si>
  <si>
    <t>P-500-21128-297937</t>
  </si>
  <si>
    <t>KNOWLEDGE IN USING HOISTS, HAND TOOLS, AND TESTERS.</t>
  </si>
  <si>
    <t>C-500-21158-373268</t>
  </si>
  <si>
    <t>C-500-21161-387357</t>
  </si>
  <si>
    <t>P-500-21128-298206</t>
  </si>
  <si>
    <t>REQUIRES A CLEAN DRIVING RECORD. ABILITY TO PASS THE COMPANY'S BACKGROUND CHECK REQUIREMENT. BACKGROUND CHECK WILL BE APPLIED EQUALLY TO
BOTH U.S. WORKERS AND CW-1 WORKERS. REQUIRES THE ABILITY TO STAND FOR LONG PERIODS OF TIME. REQUIRES THE ABILITY TO BEND, AND TWIST TO PERFORM NORMAL JOB FUNCTIONS. REQUIRES THE ABILITY TO LIFT AND MANEUVER ITEMS WEIGHING 80 LBS. REQUIRES THE ABILITY TO PERFORM TASKS WHILE ON A LADDER.</t>
  </si>
  <si>
    <t>C-500-21167-401899</t>
  </si>
  <si>
    <t>P-500-21126-292006</t>
  </si>
  <si>
    <t>GENERAL MAIINTENANCE</t>
  </si>
  <si>
    <t>MINIMUM OF 6 MONTHS WORKING EXPERIENCE, KNOWLEDGEABLE IN ALL MAINTENANCE WORK INCLUDING ELECTRICAL &amp; OTHER DRAFTING WORKS. NO CRIMINAL
RECORDS (background checking and police clearance will be required to all applicants regardless of gender, status or nationality. ABLE TO WORK IN A FLEXIBLE SCHEDULE</t>
  </si>
  <si>
    <t>all  applicable cnmi and federal tax deductions</t>
  </si>
  <si>
    <t>C-500-21194-458286</t>
  </si>
  <si>
    <t>GX LOGISTICS</t>
  </si>
  <si>
    <t>ISA DRIAVE, SAN VICENTE VILLAGE</t>
  </si>
  <si>
    <t>P-500-21160-382112</t>
  </si>
  <si>
    <t>HEAVY &amp; TRACTOR TRAILER TRUCK DRIVER</t>
  </si>
  <si>
    <t>Good in driving. Know safety rules and regulations in transporting goods.  Know how to operate boom truck.  Willing to be assigned in related duties . Must have valid driver's license.</t>
  </si>
  <si>
    <t>C-500-21161-384980</t>
  </si>
  <si>
    <t>C-500-21148-352061</t>
  </si>
  <si>
    <t>C-500-21158-373254</t>
  </si>
  <si>
    <t>P-500-21116-256507</t>
  </si>
  <si>
    <t>Server</t>
  </si>
  <si>
    <t>C-500-21160-381276</t>
  </si>
  <si>
    <t xml:space="preserve">APPLICANT MUST BE FAMILIAR WITH SAGE ACCOUNTING, INTUIT QUICKBOOKS ACCOUNTING, POS, MICROSOFT WORD AND EXCEL.  USE LOGIC AND REASONING TO IDENTIFY THE STRENGTHS AND WEAKNESSES OF ALTERNATIVE SOLUTIONS, CONCLUSIONS, OR APPROACHES TO PROBLEMS.  ABLE TO COMMUNICATE INFORMATION AND IDEAS IN WRITING, OR ORALLY SO OTHERS WILL UNDERSTAND.  WITH VALID DRIVER'S LICENSE IS PREFERRED. APPLICANT IS ABLE TO WORK ON A FLEXIBLE WORKING SCHEDULE:  DAY SHIFT, WEEKEND, AND HOLIDAYS.  </t>
  </si>
  <si>
    <t>C-500-21156-372359</t>
  </si>
  <si>
    <t>P-500-20346-951846</t>
  </si>
  <si>
    <t>Certificate in basic electricity or at least 6 months experience as residential electrician and must be able to troubleshoot basic electrical issues.</t>
  </si>
  <si>
    <t>Chalan Monsignor</t>
  </si>
  <si>
    <t>Ch2 tax, SS tax and Medicare tax</t>
  </si>
  <si>
    <t>C-500-21169-409538</t>
  </si>
  <si>
    <t>ADUANA INTERNATIONAL FREIGHT FORWARDING SERVICES INC.</t>
  </si>
  <si>
    <t>P.O BOX 500513</t>
  </si>
  <si>
    <t>UNIT 7 MIDWAY MOTORS COMPOUND SAN JOSE</t>
  </si>
  <si>
    <t>MARFIL</t>
  </si>
  <si>
    <t>ANTONETTE</t>
  </si>
  <si>
    <t>P. O BOX 500513</t>
  </si>
  <si>
    <t>Freight Forwarders</t>
  </si>
  <si>
    <t>P-500-21141-332610</t>
  </si>
  <si>
    <t>FREIGHT FORWARDERS</t>
  </si>
  <si>
    <t xml:space="preserve">Knowledge of local and international carriers and routes
Ability to organize shipments
Ability to use key IT systems
</t>
  </si>
  <si>
    <t>C-500-21160-381177</t>
  </si>
  <si>
    <t>P-500-21080-162880</t>
  </si>
  <si>
    <t xml:space="preserve">HIGH SCHOOL OR EQUIVALENT OF 1 YEAR YEAR EXPERIENCE . SKILLED IN ALL ASPECT OF BUILDING MAINTENANCE BASIC ELECTRICAL AND MECHANICAL
BACKGROUND IS A PLUS
</t>
  </si>
  <si>
    <t>C-500-21183-441838</t>
  </si>
  <si>
    <t>MINIMUM OF 12 MONTHS EXPERIENCE AS GENERAL MAINTENANCE, KNOWLEDGEABLE IN ALL MAINTENANCE WORK, INCLUDING ELECTRICAL AND OTHER DRAFTING
WORKS, NO CRIMINAL RECORDS - BACKGROUND CHECKING WILL BE APPLIED TO ALL APPLICANTS REGARDLESS OF AGE, GENDER, STATUS OR NATIONALITY</t>
  </si>
  <si>
    <t>C-500-21190-454615</t>
  </si>
  <si>
    <t>C-500-21148-352341</t>
  </si>
  <si>
    <t>C-500-21167-401454</t>
  </si>
  <si>
    <t>JINLI FOODS CORP.</t>
  </si>
  <si>
    <t>JINLI STORE</t>
  </si>
  <si>
    <t>Rte 305, Dandan</t>
  </si>
  <si>
    <t>P-500-21097-203866</t>
  </si>
  <si>
    <t xml:space="preserve">STORE MAINTENANCE </t>
  </si>
  <si>
    <t>C-500-21157-372873</t>
  </si>
  <si>
    <t>C-500-21182-439330</t>
  </si>
  <si>
    <t>SABA CORPORATION</t>
  </si>
  <si>
    <t>SABA ROOM RENTAL/SABA REAL ESTATE MANAGEMENT</t>
  </si>
  <si>
    <t>RAHMAN</t>
  </si>
  <si>
    <t>corporationsaba2019@gmail.com</t>
  </si>
  <si>
    <t>P-500-21101-214584</t>
  </si>
  <si>
    <t xml:space="preserve">Knowledge of machines and tools, including their designs, uses, repair, and maintenance. Knowledge of materials, methods, and the tools involved in the construction or other structures. Knowledge of relevant equipment, policies, procedures, and strategies to promote effective local, state, or national security operations for the protection of people, data, property, and institutions. Performing routine maintenance on equipment and determining when and what kind of maintenance is Needed. Determining causes of operating errors and deciding what to do about it. Determining the kind of tools and equipment needed to do a job.
</t>
  </si>
  <si>
    <t>XUEMEI</t>
  </si>
  <si>
    <t>C-500-21190-452630</t>
  </si>
  <si>
    <t>C-500-21166-397500</t>
  </si>
  <si>
    <t>C-500-21190-452704</t>
  </si>
  <si>
    <t>P-500-21159-377314</t>
  </si>
  <si>
    <t>SOUS CHEF</t>
  </si>
  <si>
    <t>1. Monitoring-Monitoring/Assessing performance of yourself, other individuals, or organizations to make improvements or take corrective actions. 2. Coordination-Adjusting actions in relation to others' actions. 3. Speaking-Talking to others to convey information effectively.4. Management of Personnel Resources- Motivating, developing, and directing people as they work, identifying the best people for the job. 5. Social Perceptiveness-Being aware of other's reactions and understanding whey they react as they do. Be able and willing to work in flexible shifts, days, evenings, weekend and holidays.</t>
  </si>
  <si>
    <t>C-500-21215-497711</t>
  </si>
  <si>
    <t>P-500-21187-445000</t>
  </si>
  <si>
    <t>C-500-21208-484737</t>
  </si>
  <si>
    <t>C-500-21172-413440</t>
  </si>
  <si>
    <t>P-500-21141-332453</t>
  </si>
  <si>
    <t>Knowledge of accounting, guest and customer services. Knowledge of providing supervisory assistance for restaurant operations. Knowledge of food and beverage service. Ability to use restaurant management software. Ability to work in a fast-paced environment. Ability to stand for extended periods. Police clearance and employment certification required for US citizen and CW-1 workers.</t>
  </si>
  <si>
    <t>C-500-21174-420029</t>
  </si>
  <si>
    <t>BOX</t>
  </si>
  <si>
    <t>MUST HAVE A GED/HIGHSCHOOL DIPLOMA WITH 12 MONTHS WORK EXPERIENCE IN THE SAME OR SIMILAR FIELD.  CERTIFICATION IN HEATING, AIR CONDITIONING, AND REFRIGERATION VOCATIONAL COURSE. PROFICIENT IN BALANCING AIR AND WATER TREATMENT SYSTEMS IN LINE WITH HVAC PROTOCOLS.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t>
  </si>
  <si>
    <t>C-500-21161-388175</t>
  </si>
  <si>
    <t>1. Knowledge of multi craft skills in carpentry, air conditioning, plumbing, electrical, welding and painting.
2. Knowledge of materials needed for the repair/maintenance.
3. Knowledge on the methods and tools needed to perform the task.
4. Minimum of 6 months experience is required.</t>
  </si>
  <si>
    <t>Teer Drive, San Jose (Oleai), Saipan</t>
  </si>
  <si>
    <t>C-500-21193-455352</t>
  </si>
  <si>
    <t>P-500-21160-381322</t>
  </si>
  <si>
    <t>C-500-21208-484711</t>
  </si>
  <si>
    <t>C-500-21159-377396</t>
  </si>
  <si>
    <t>P-500-21130-298544</t>
  </si>
  <si>
    <t>C-500-21158-376586</t>
  </si>
  <si>
    <t>CNNMI MANPOWER, LLC</t>
  </si>
  <si>
    <t>12 months  of working  experience as Construction Worker. A recognized apprenticeship program may be associated with these occupations.</t>
  </si>
  <si>
    <t>C-500-21161-385180</t>
  </si>
  <si>
    <t xml:space="preserve">Must be flexible in schedule which includes early morning, afternoon and late evening or weekends or holidays. Must have at least 12-months or 1-year of work related experience as a cook, restaurant. Must know how to cook various Oriental, Western and European Cuisine. Must be proficient in food preparation and customer service. Must maintain composure, controlling anger, and aggressive behavior even in very difficult situations. Requires working with others. </t>
  </si>
  <si>
    <t>C-500-21201-471668</t>
  </si>
  <si>
    <t>SAIPAN GOLDEN BRIDGE SERVICES CORPORATION</t>
  </si>
  <si>
    <t>PO BOX 10001 PMB 470</t>
  </si>
  <si>
    <t>JIA JUN</t>
  </si>
  <si>
    <t>restaurantwestcoast676@gmail.com</t>
  </si>
  <si>
    <t>P-500-21167-400836</t>
  </si>
  <si>
    <t>HIGH SCHOOL GRADUATE. AT LEAST WITH MINIMUM OF 3 MONTHS TRAINING AND/OR 12 MONTHS WORKING EXPERIENCE AS COOK.
CAN WORK WITH FLEXIBLE HOURS INCLUDING WEEKENDS AND HOLIDAYS.
APPLICANTS EITHER US CITIZEN OR CW-1 WORKER MUST PROVIDE TRAINING/EMPLOYMENT CERTIFICATE AND UNEXPIRED FOOD HANDLER CERTIFICATE.</t>
  </si>
  <si>
    <t>ACCORDING TO APPROVED WORK SCHEDULES</t>
  </si>
  <si>
    <t>restauranttwestcoast676@gmail.com</t>
  </si>
  <si>
    <t>C-500-21203-476894</t>
  </si>
  <si>
    <t>P-500-21109-235061</t>
  </si>
  <si>
    <t>HIGH SCHOOL GRADUATE WITH 3 MONTHS TRAINING AND/OR36 MONTHS WORKING EXPERIENCE .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MUST PROVIDE UPDATED SCHOOL CREDENTIALS, EMPLOYMENT OR/ AND TRAINING CERTIFICATES &amp; UNEXPIRED FOOD HANDLER CERTIFICATE.</t>
  </si>
  <si>
    <t>C-500-21195-460580</t>
  </si>
  <si>
    <t>P.O. Box 505406 CK</t>
  </si>
  <si>
    <t>P-500-21142-336080</t>
  </si>
  <si>
    <t>Childcare Teacher</t>
  </si>
  <si>
    <t xml:space="preserve">P.O. Box 505406 CK </t>
  </si>
  <si>
    <t>C-500-21204-479644</t>
  </si>
  <si>
    <t xml:space="preserve">Kalayaan Inc. </t>
  </si>
  <si>
    <t>P-500-21151-356308</t>
  </si>
  <si>
    <t xml:space="preserve">CAN WORK ON FLEXIBLE WORK DAYS AND WORK HOURS SPECIFICALLY ON AN EARLY MORNING SHIFT. 
MUST BE KNOWLEDGEABLE OF MICROSOFT APPLICATIONS SUCH AS MICROSOFT EXCEL AND MICROSOFT WORD. 
ABLE TO LIFT CONTAINERS AT A MINIMUM OF 50LBS IS REQUIRED MOST OF THE TIME. 
WILL CONSIDER FOREIGN EQUIVALENT HIGH SCHOOL DIPLOMA OR GED. </t>
  </si>
  <si>
    <t>C-500-20231-773725</t>
  </si>
  <si>
    <t>C-500-20195-709512</t>
  </si>
  <si>
    <t xml:space="preserve">Good scratch baking skills (making bread from raw ingredients)
Good organisational skills.
Ability to read and follow recipes, to be creative.
Good health with no skin or breathing complaints.  
Ability to meet strict deadlines.
Can operate large industrial-sized mixing machines and ovens.
</t>
  </si>
  <si>
    <t>C-500-20210-738118</t>
  </si>
  <si>
    <t>Laguna Dr., Sadog Tasi</t>
  </si>
  <si>
    <t>P-500-20166-652100</t>
  </si>
  <si>
    <t>Shipping, receiving and  Traffic Clerk</t>
  </si>
  <si>
    <t>*Knowledge of clerical procedures and systems such as word processing,  managing files and records.
*Understanding written Chinese language for transcribing.
*Ability to arrange merchandise in certain order or pattern.
*Knowledge of different related work forms such as manifest, bill of lading, purchase requistion, and other related 
  documents.
*Proficient in Chinese language.
*Must be able to work in flexible hours.</t>
  </si>
  <si>
    <t>Ch-2, Ch-7, SS &amp; Medicare</t>
  </si>
  <si>
    <t>C-500-20238-785471</t>
  </si>
  <si>
    <t>P-500-20192-706385</t>
  </si>
  <si>
    <t>FOOD HANDLER</t>
  </si>
  <si>
    <t>C-500-20307-895536</t>
  </si>
  <si>
    <t xml:space="preserve">FRANCISCO </t>
  </si>
  <si>
    <t>P-500-20276-854968</t>
  </si>
  <si>
    <t>CNMI WITHHOLDING TAXES AND FEDERAL TAXES(IF APPLICABLE)</t>
  </si>
  <si>
    <t>C-500-20225-763725</t>
  </si>
  <si>
    <t>P-500-20191-703786</t>
  </si>
  <si>
    <t>SKILLED IN THE USE OF VARIOUS OPERATING SYSTEMS: SAP BUSINESS OBJECTS DATA INTEGRATOR, MICROSOFT OUTLOOK, MICROSOFT OFFICE, MICROSOFT WINDOWS, MICROSOFT POWERPOINT, MICROSOFT EXCEL, PAYROLL SOFTWARE, MICROSOFT WORD, AND MICROSOFT INTERNET EXPLORER. KNOWLEDGE OF ARITHMETIC, ALGEBRA, GEOMETRY, CALCULUS, STATISTICS, AND THEIR APPLICATIONS. KNOWLEDGE OF ECONOMIC AND ACCOUNTING PRINCIPLES AND PRACTICES, THE FINANCIAL MARKETS, BANKING AND THE ANALYSIS AND REPORTING OF FINANCIAL DATA. USING MATHEMATICS TO SOLVE PROBLEMS. GIVING FULL ATTENTION TO WHAT OTHER PEOPLE ARE SAYING, TAKING TIME TO UNDERSTAND THE POINTS BEING MADE, ASKING QUESTIONS AS APPROPRIATE, AND NOT INTERRUPTING AT INAPPROPRIATE TIMES. USING LOGIC AND REASONING TO IDENTIFY THE STRENGTHS AND WEAKNESSES OF ALTERNATIVE SOLUTIONS, CONCLUSIONS OR APPROACHES TO PROBLEMS. UNDERSTANDING WRITTEN SENTENCES AND PARAGRAPHS IN WORK RELATED DOCUMENTS. TALKING TO OTHERS TO CONVEY INFORMATION EFFECTIVELY. COMMUNICATING EFFECTIVELY IN WRITING AS APPROPRIATE FOR THE NEEDS OF THE AUDIENCE. MANAGING ONE'S OWN TIME AND THE TIME OF OTHERS.</t>
  </si>
  <si>
    <t>C-500-20226-766406</t>
  </si>
  <si>
    <t>WILLIAM F. BURRELL</t>
  </si>
  <si>
    <t>APINAN'S ROYAL THAI EMPORIUM (ARTE)</t>
  </si>
  <si>
    <t>P.O. BOX 7435 SVRB SAN JOSE</t>
  </si>
  <si>
    <t>BURRELL</t>
  </si>
  <si>
    <t xml:space="preserve">CHALAN MONSIGNOR GUERRERO ROAD </t>
  </si>
  <si>
    <t>wfburrell0148@gmail.com</t>
  </si>
  <si>
    <t xml:space="preserve">LEE </t>
  </si>
  <si>
    <t>P-500-20181-684125</t>
  </si>
  <si>
    <t>MASSAGE THERAPISTS</t>
  </si>
  <si>
    <t>U.S. and foreign workers must have a Certificate in the art of Thai therapeutic massaging and muscle relaxation</t>
  </si>
  <si>
    <t xml:space="preserve">Housing is optional or offered to workers, with a housing allowance up to $400-$500 </t>
  </si>
  <si>
    <t>C-500-20238-785418</t>
  </si>
  <si>
    <t>1st Door Pacific Quick Print Bldg Middle Rd Garapan</t>
  </si>
  <si>
    <t>P-500-20185-694022</t>
  </si>
  <si>
    <t>Must have an idea on how to read plans. Must able to present an employment certificate equivalent to the experience required either in carpentry works or mason works.</t>
  </si>
  <si>
    <t xml:space="preserve">Lot No 038 E 02 SARS Bldg Chalan Sisonyan Street </t>
  </si>
  <si>
    <t xml:space="preserve">Lowerbase </t>
  </si>
  <si>
    <t>C-500-20269-845150</t>
  </si>
  <si>
    <t xml:space="preserve">Prior experience in related food and beverage service and food preparation positions.
Thorough experience with hot and cold food preparation.
Good working knowledge of accepted sanitation standards and health codes.
Ability to use slicers, mixers, grinders, food processors, etc.
</t>
  </si>
  <si>
    <t>C-500-20226-766747</t>
  </si>
  <si>
    <t>TAPAN SHAHA</t>
  </si>
  <si>
    <t>SHAHA TAXI SERVICE</t>
  </si>
  <si>
    <t>PO BOX 506011</t>
  </si>
  <si>
    <t>SHAHA</t>
  </si>
  <si>
    <t>TAPAN</t>
  </si>
  <si>
    <t>Shahatapan8273@gmail.com</t>
  </si>
  <si>
    <t>P-500-20189-697898</t>
  </si>
  <si>
    <t>TAXI DRIVERS AND CHAUFFEURS</t>
  </si>
  <si>
    <t>All interested US Citizen and non US Citizen applicants must have a valid CNMI Taxi Operator's Identification Card (aka Taxi Operator's License) and must meet the requirements for issuance of such license.</t>
  </si>
  <si>
    <t>CHINATOWN, GARAPAN</t>
  </si>
  <si>
    <t>P.O. Box 506011</t>
  </si>
  <si>
    <t>C-500-20271-847012</t>
  </si>
  <si>
    <t>C-500-20275-852685</t>
  </si>
  <si>
    <t>P-500-20244-795225</t>
  </si>
  <si>
    <t>CAN WORK UNDER PRESSURE AND MINIMUM SUPERVISION. KNOWLEDGEABLE IN ACCOUNTING SYSTEM SPECIFICALLY ACCOUNT EDGE PRO.</t>
  </si>
  <si>
    <t>C-500-20302-889877</t>
  </si>
  <si>
    <t>Commerce Pl</t>
  </si>
  <si>
    <t>Airport Road, San Vicente Village, PO Box 500714 CK</t>
  </si>
  <si>
    <t>P-500-20259-822792</t>
  </si>
  <si>
    <t>REFRIGERATION AND AIRCON TECHNICIAN</t>
  </si>
  <si>
    <t xml:space="preserve">MUST BE A REFRIGERATION AND AIR-CON TECHNICIAN WITH 12 MONTHS OF WORK EXPERIENCE, PROFICIENT IN AIR-CON SERVICE AND REPAIRS, INSTALLATION AND MAINTENANCE. KNOWLEDGE IN SYSTEM TESTINGS FOR PROPER FUNCTIONING.
INSPECTION AND TESTING OF THE AIR CONDITIONING SYSTEMS TO ENSURE UNIT IS WORKING PROPERLY. KNOWLEDGE OF USE ELECTRICAL EQUIPMENT TO TEST FOR CONTINUITY OF CIRCUITS AND COMPONENTS. KNOWLEDGE IN ARRANGING HEATING AND COOLING SYSTEMS FOR NEWLY CONSTRUCTED RESIDENCES AND BUSINESSES. </t>
  </si>
  <si>
    <t>C-500-20267-840417</t>
  </si>
  <si>
    <t>Do Lim Corporation</t>
  </si>
  <si>
    <t>Capitol Hill Market</t>
  </si>
  <si>
    <t>Isa Drive, Capitol Hill</t>
  </si>
  <si>
    <t>P.O. Box 501607</t>
  </si>
  <si>
    <t>Won Hee</t>
  </si>
  <si>
    <t>leewdj@hotmail.com</t>
  </si>
  <si>
    <t>P-500-20204-728477</t>
  </si>
  <si>
    <t>Butcher</t>
  </si>
  <si>
    <t>High school diploma and at least one year of experience required.</t>
  </si>
  <si>
    <t>C-500-20324-919274</t>
  </si>
  <si>
    <t xml:space="preserve"> CNMI Withholding Tax (Ch2) and FICA/Medicare </t>
  </si>
  <si>
    <t>C-500-20244-795259</t>
  </si>
  <si>
    <t>C-500-20300-887956</t>
  </si>
  <si>
    <t>FENG SHUN CORPORATION</t>
  </si>
  <si>
    <t>FACE TO FACE RESTAURANT</t>
  </si>
  <si>
    <t>P-500-20251-808118</t>
  </si>
  <si>
    <t xml:space="preserve">ABLE TO PREPARE AND COOK CHINESE CUISINE MEALS.
</t>
  </si>
  <si>
    <t>C-500-20203-725590</t>
  </si>
  <si>
    <t>FICA, Withholding taxes, and all other local taxes allowed and required by the government</t>
  </si>
  <si>
    <t>C-500-20303-891192</t>
  </si>
  <si>
    <t>C-500-20223-758830</t>
  </si>
  <si>
    <t>P-500-20191-703674</t>
  </si>
  <si>
    <t>High school diploma or equivalent. Prior experience in related and beverage service and food preparations. Thorough experience with hot and cold food preparation. Can cook Korean and Chinese dishes. Good working knowledge of accepted sanitation and health codes. Ability to use slicers, mixers, grinders, food processors, etc., Able to handle work in a fast-paced environment.</t>
  </si>
  <si>
    <t>C-500-20232-775822</t>
  </si>
  <si>
    <t xml:space="preserve"> N/A</t>
  </si>
  <si>
    <t>P-500-20190-702518</t>
  </si>
  <si>
    <t>CABINET MAKER</t>
  </si>
  <si>
    <t xml:space="preserve">KNOWLEDGEABLE WITH THE USE OF POWER SAWS, JOINTERS,
AND MORTISERS TO SURFACE, CUT, OR SHAPE LUMBER 
</t>
  </si>
  <si>
    <t>ritodoca071719@gmail.com</t>
  </si>
  <si>
    <t>C-500-20230-771300</t>
  </si>
  <si>
    <t>ISLAND FLOWERS AND NOVELTIES / AC88</t>
  </si>
  <si>
    <t>BEACH ROAD OLEAI VILLAGE</t>
  </si>
  <si>
    <t>P-500-20196-712093</t>
  </si>
  <si>
    <t>KNOWLEDGE OF MACHINE AND TOOLS, INCLUDING THEIR DESIGNS, USES, REPAIR AND MAINTENANCE. KNOWLEDGE OF MATERIALS, METHODS, AND THE TOOLS INVOLVED IN THE CONSTRUCTION OR REPAIR OF HOUSE , BUILDINGS, OR OTHER STRUCTURES AND MACHINERY.</t>
  </si>
  <si>
    <t>C-500-20233-778189</t>
  </si>
  <si>
    <t>NEW PLUS TRADING CORPORATION</t>
  </si>
  <si>
    <t>P.O. BOX 504633</t>
  </si>
  <si>
    <t>HSIEH</t>
  </si>
  <si>
    <t>CHIN-SHAN</t>
  </si>
  <si>
    <t>xiaowenye03@gmail.com</t>
  </si>
  <si>
    <t>P-500-20118-518967</t>
  </si>
  <si>
    <t>MUST HAVE EXPERIENCE AND KNOWLEDGE IN QUICKBOOKS ACCOUNTING SOFTWARE . KNOWLEDGE OF ADMINISTRATIVE AND CLERICAL PROCEDURES AND SYSTEMS
SUCH AS WORD PROCESSING, MANAGING FILES AND RECORDS, STENOGRAPHY AND TRANSCRIPTION, DESIGNING FORMS, AND OTHER OFFICE PROCEDURES AND
TERMINOLOGY.</t>
  </si>
  <si>
    <t>Lot No. 190E01 Lower Base Drive, Puerto Rico Village</t>
  </si>
  <si>
    <t>P.O. Box 504633</t>
  </si>
  <si>
    <t>CHIN SHAN</t>
  </si>
  <si>
    <t>NEW PLUS TRADING CORP.</t>
  </si>
  <si>
    <t>C-500-20212-742979</t>
  </si>
  <si>
    <t>C-500-20202-722940</t>
  </si>
  <si>
    <t>Chinese Bible Church International, Inc.</t>
  </si>
  <si>
    <t>EUCON International School</t>
  </si>
  <si>
    <t>Kulales Place Chalan Pale Arnold</t>
  </si>
  <si>
    <t>PO Box 500087</t>
  </si>
  <si>
    <t>PO BOX 500087</t>
  </si>
  <si>
    <t>P-500-20103-480272</t>
  </si>
  <si>
    <t>Elementary Teacher</t>
  </si>
  <si>
    <t>Reliable, dependable, honest have passion to teach children, team worker, good attitude towards administration, students, co-workers and parents.</t>
  </si>
  <si>
    <t>FICA, Withholding taxes, and all other local taxes allowed and required by the government.</t>
  </si>
  <si>
    <t>C-500-20311-901995</t>
  </si>
  <si>
    <t>KAGMAN VILLAGE</t>
  </si>
  <si>
    <t>C-500-20302-889968</t>
  </si>
  <si>
    <t>CENTURY TOURS, INC.</t>
  </si>
  <si>
    <t>Century Tours</t>
  </si>
  <si>
    <t>Coral Tree Ave., Garapan</t>
  </si>
  <si>
    <t>Ground floor, Fiesta Resort &amp; Spa Saipan</t>
  </si>
  <si>
    <t>P-500-20258-820019</t>
  </si>
  <si>
    <t xml:space="preserve">Education:  Associate's Degree with two years work experience as an Executive Secretary and as an Administrative Assistant. Skilled in the use of various operating systems and project management software: Microsoft Internet Explorer, Microsoft Office, Microsoft Windows, Microsoft PowerPoint, Microsoft Excel, Microsoft Word. Knowledge of administrative and clerical procedures and systems such as work processing, managing files and records, stenography and transcription, designing forms, and other office procedures and terminology. Knowledge of business and management principles involved in strategic planning, resource allocation, human resources modeling, leadership technique, production methods and coordination of people and resources. </t>
  </si>
  <si>
    <t>C-500-20231-773539</t>
  </si>
  <si>
    <t>P-500-20198-717730</t>
  </si>
  <si>
    <t>C-500-20252-808580</t>
  </si>
  <si>
    <t>P-500-20120-526094</t>
  </si>
  <si>
    <t xml:space="preserve">NURSING ASSISTANT CERTIFICATE
</t>
  </si>
  <si>
    <t>C-500-20217-749465</t>
  </si>
  <si>
    <t>P-500-20185-694445</t>
  </si>
  <si>
    <t>KNOW HOW TO OPERATE JANITORIAL CLEANING EQUIPEMENTS
MUST HAVE 12 MONTHS WORKING EXPERIENCE, CERTIFICATE OF EMPLOYMENT</t>
  </si>
  <si>
    <t>C-500-20249-807861</t>
  </si>
  <si>
    <t>Fashion Designers</t>
  </si>
  <si>
    <t>P-500-20215-747247</t>
  </si>
  <si>
    <t>FASHION DESIGNER</t>
  </si>
  <si>
    <t>WORK SCHEDULES AS FOLLOWS:
10:00 AM TO 1:00 PM,
2:00 PM TO 6:00 PM. 7 HOURS A DAY.
MONDAY THROUGH FRIDAY , 35 HOUR PER WEEK.</t>
  </si>
  <si>
    <t>biweekly salary $29.39 x 70 hours=$2,057.30(FLSA exempt)</t>
  </si>
  <si>
    <t>C-500-20309-897695</t>
  </si>
  <si>
    <t>C-500-20302-890100</t>
  </si>
  <si>
    <t>360 ENTERPRISES</t>
  </si>
  <si>
    <t>360 REVOLVING RESTAURANT</t>
  </si>
  <si>
    <t>PMB 360 P.O. BOX  10000</t>
  </si>
  <si>
    <t>COLBURN SR</t>
  </si>
  <si>
    <t>ANDREW</t>
  </si>
  <si>
    <t>PMB 360 P.O. BOX 10000</t>
  </si>
  <si>
    <t>P-500-20261-828689</t>
  </si>
  <si>
    <t>Must be of legal age to serve alcoholic beverages (May vary by state)Must have Food Handler.Must have clear written and verbal communication skills.Must have the physical abilities to carry out the functions of the job description.Must be able to responsibly handle cash transactions.Must be able to consolidate and coordinate needs for all tables within their station.Must be able to carry food and beverage.Must be able to work in a team environment.High School Graduate.At least one-year experience as a food server within a restaurant, hotel, or conference center operation.Any related customer service/oriented experience will be considered.
Ability to comprehend and communicate in fluent English.</t>
  </si>
  <si>
    <t>MARIANAS BUSINESS PLAZA SUSUPE</t>
  </si>
  <si>
    <t>C-500-20220-756434</t>
  </si>
  <si>
    <t>SCOTT, JR.</t>
  </si>
  <si>
    <t>P-500-20135-569647</t>
  </si>
  <si>
    <t>Must know how to operate different kinds of cleaning equipment such as floor buffers, shampooers, vacuum, etc..Must have basic knowledge in cleaning chemicals, physical stamina and mobility including ability to reach, kneel and bend, ability to lift, push and pull required load (usually about 30 lbs.). Must be able to understand and follow instructions and out task in order and willing to work under pressure with the specified number of rooms or duties assigned in everyday.  Willing to work in flexible shifts, days, evenings, weekend and holidays.  Be able to stand for prolong period of time and must posses a friendly and good manners.  Zero to three moths experience in housekeeping.</t>
  </si>
  <si>
    <t>CNMI Taxes, Social Security and Medecare</t>
  </si>
  <si>
    <t>C-500-20344-942387</t>
  </si>
  <si>
    <t>P-500-20317-909422</t>
  </si>
  <si>
    <t>High school graduated or equivalent experience required. - 6 months experience as a Cook in hotel kitchen or related field. - Food handler's certification is required.</t>
  </si>
  <si>
    <t>Chalan Pale Arnold Road, Achugao</t>
  </si>
  <si>
    <t>C-500-20332-929575</t>
  </si>
  <si>
    <t>C-500-20342-939502</t>
  </si>
  <si>
    <t>HELPER  CARPENTER</t>
  </si>
  <si>
    <t>P-500-20315-905709</t>
  </si>
  <si>
    <t>Skills in basic carpentry activities.</t>
  </si>
  <si>
    <t>C-500-20344-942417</t>
  </si>
  <si>
    <t>P-500-20290-879861</t>
  </si>
  <si>
    <t xml:space="preserve">Automotive Service Technicians &amp; Mechanics </t>
  </si>
  <si>
    <t>With 12 months of work related experiences &amp; employment certificate in Automotive Technicians &amp; Mechanics to be applied equally to U.S workers &amp; CW1.</t>
  </si>
  <si>
    <t>Ground Floor of Marfega Building Airport Road Dandan Village</t>
  </si>
  <si>
    <t>C-500-21001-989518</t>
  </si>
  <si>
    <t>C-500-20323-918842</t>
  </si>
  <si>
    <t xml:space="preserve">Saipan  </t>
  </si>
  <si>
    <t>Transportation Managers</t>
  </si>
  <si>
    <t>P-500-20288-877576</t>
  </si>
  <si>
    <t>Manager, Marine Services</t>
  </si>
  <si>
    <t xml:space="preserve">LANGUAGE SKILLS:
	Ability to read and interpret documents such as safety rules, operating and maintenance instructions, and procedure manuals. 
	Ability to write routine reports and correspondence; ability to speak effectively before groups of customers or employees of organization.
	Ability to read, analyze, and interpret common scientific and technical journals, financial reports, and legal documents. 
	Ability to respond to common inquiries or complaints from customers, regulatory agencies, or members of the business community. 
	Ability to write in accordance with the prescribed style and format. 
	Ability to effectively present information to top management, groups, Principles and/or customers.
MATHEMATICAL SKILLS:
	Ability to add, subtract, multiply, and divide in all units of measure, using whole numbers, common fractions, and decimals.
	Ability to compute rate, ratio, and percent and to draw and interpret bar graphs.
	Ability to perform these operations using units of American money and weight measurement, volume, and distance.
REASONING ABILITY:
	Ability to apply commonsense understanding to carry out instructions furnished in written, oral, or diagram form; Ability to deal with problems involving several concrete variables in standardized situations.
	Ability to define problems, collects data, establish facts, and draw valid conclusions. 
	Ability to interpret an extensive variety of technical instructions in mathematical or diagram form and deal with several abstract and concrete variables.
Must possess a valid CNMI Driver's License
Proficient in MS Office
HAZMAT Transportation and Documentation Certification
Strong Oral and Written Communication Skills and Management Skills </t>
  </si>
  <si>
    <t>Pacific Trading Bldg</t>
  </si>
  <si>
    <t>Pale Arnold Rd</t>
  </si>
  <si>
    <t>Basic wage rate is a fully burden rate inclusive of all Company provided fringe benefits.</t>
  </si>
  <si>
    <t>C-500-20342-939529</t>
  </si>
  <si>
    <t>P-500-20309-897775</t>
  </si>
  <si>
    <t>C-500-21036-057533</t>
  </si>
  <si>
    <t>DIPLOMA IN SOCIAL WORK OR EQUIVALENT EXPERIENCE
CPR</t>
  </si>
  <si>
    <t>C-500-21036-057504</t>
  </si>
  <si>
    <t>P-500-20296-885060</t>
  </si>
  <si>
    <t>MEDICAL ASSISTANT CERTIFICATE OR EQUIVALENT OF EXPERIENCE
CPR</t>
  </si>
  <si>
    <t>C-500-21036-057516</t>
  </si>
  <si>
    <t>C-500-21081-163149</t>
  </si>
  <si>
    <t>Must have at least 24 months of relevant work experience as a bookkeeper. Knowledge in Accounting Software such as Quickbooks, Peachtree Accounting System and knowledge in Microsoft Excel and Microsoft Word.</t>
  </si>
  <si>
    <t>C-500-21091-189305</t>
  </si>
  <si>
    <t xml:space="preserve">MUST HAVE PHYSICAL ABILITY TO STAND STRENUOUS WORK ENVIRONMENT. MUST HAVE A KEEN EYE TO DETAILS AND GOOD DECISION MAKING SKILLS. MANAGE TO HANDLE EMERGENCY SITUATIONS, WORK UNDER PRESSURE AND STRESS. CAN WORK INDEPENDENTLY WITH MINIMUM SUPERVISION. </t>
  </si>
  <si>
    <t>AQUINIONGOC</t>
  </si>
  <si>
    <t>AA ENTERPRISES</t>
  </si>
  <si>
    <t>ALEXAQUININGOC@GMAIL.COM</t>
  </si>
  <si>
    <t>C-500-21127-295228</t>
  </si>
  <si>
    <t>C-500-21128-298181</t>
  </si>
  <si>
    <t>PMB 1583 BOX 10005,  AS PERDIDO ROAD</t>
  </si>
  <si>
    <t>P-500-21024-029997</t>
  </si>
  <si>
    <t>HVAC TECHNICIAN</t>
  </si>
  <si>
    <t>Must have experience in HVAC works. Know how to diagnose and troubleshoot. Must know how to repair ventilating equipment. Know how to read electrical diagram and layout. Know how to make A/C ducting.</t>
  </si>
  <si>
    <t>C-500-21098-207265</t>
  </si>
  <si>
    <t xml:space="preserve">Knowledgeable in QuickBooks Accounting, Peachtree, Sage, MS Office.
Numerical Skills
Organizational Skills
Dependable
Flexible
Attention to Details
Showcase good commitment
Computer Skills
Problem Solving Skills
</t>
  </si>
  <si>
    <t>C-500-21097-203012</t>
  </si>
  <si>
    <t>C-500-21103-218384</t>
  </si>
  <si>
    <t>POBOX 501666</t>
  </si>
  <si>
    <t>Rudolfo</t>
  </si>
  <si>
    <t>P-500-20314-904153</t>
  </si>
  <si>
    <t>MUST HAVE AT LEAST 24 MONTHS OF MANAGER WORK EXPERIENCE IN RETAIL AND WHOLESALE IN AIR CONDITIONING MARKET SUCH AS SALES EXPERIENCE, INSTALLATION, SERVICE, AND MAINTENANCE OF BASIC AIR
CONDITION MARKET.</t>
  </si>
  <si>
    <t>C-500-21103-218368</t>
  </si>
  <si>
    <t>P-500-20314-904163</t>
  </si>
  <si>
    <t>Air Conditioning Mechanics and Installers</t>
  </si>
  <si>
    <t>With at least 12 months of relevant work experience.</t>
  </si>
  <si>
    <t>C-500-21088-179854</t>
  </si>
  <si>
    <t>Bridge Investment Group, LLC.</t>
  </si>
  <si>
    <t>P-500-21057-107063</t>
  </si>
  <si>
    <t>Must be a high school graduate or GED, 3years of related experience in interpreting the Chinese / English language, Good oral and written communication skills, Knowledge of the general subject of the speeches that are to be interpreted. Good computer skill is a must, proficient in Word, Excel and Power Point.</t>
  </si>
  <si>
    <t xml:space="preserve">Tinian Port, San Jose, </t>
  </si>
  <si>
    <t>CNMI and state taxes, Medicare, SS and other taxes as required by law</t>
  </si>
  <si>
    <t>C-500-21096-199311</t>
  </si>
  <si>
    <t>P-500-20363-980300</t>
  </si>
  <si>
    <t>12 months related experience and high school graduate. Experience in Golf equipments, A/C and Pumping helpful. Teamplayer and Flexible.</t>
  </si>
  <si>
    <t xml:space="preserve">Housing is provided to all employees with the cost of $80.00 per month (with roommate) or $130.00 per month (no roommate). However, the benefit is optional. </t>
  </si>
  <si>
    <t>Note:  Please see number one</t>
  </si>
  <si>
    <t>C-500-21104-222304</t>
  </si>
  <si>
    <t>C-500-21036-057524</t>
  </si>
  <si>
    <t>C-500-21096-199403</t>
  </si>
  <si>
    <t>C-500-21104-222499</t>
  </si>
  <si>
    <t>P-500-21061-111626</t>
  </si>
  <si>
    <t>HIGH SCHOOL GRADUATE. MUST HAVE THREE (3) MONTHS EXPERIENCE AS A HOUSEKEEPING WORKER. MUST BE AN ACTIVE LISTENER GIVING FULL ATTENTION TO WHAT OTHER PEOPLE SAYING.
MUST HAVE THE ABILITY TO BEND , STRECTH, TWIST, OR REACH WITH YOUR BODY, ARMS, AND/OR LEGS. THE ABILITY TO LISTEN TO AND UNDERSTAND INFORMATION
AND IDEAS PRESENTED THROUGH SPOKEN WORDS AND SENTENCES. MUST BE WILLING TO WORK FLEXIBLE SCHEDULES INCLUDING WEEKENDS AND HOLDAYS. ABLE TO WORK UNDER PRESSURE AND MUST POSSES A FRIENDLY AND GOOD MANNER.</t>
  </si>
  <si>
    <t>SENATE AVE., CHINA TOWN</t>
  </si>
  <si>
    <t>C-500-21103-221861</t>
  </si>
  <si>
    <t>C-500-21166-397015</t>
  </si>
  <si>
    <t>P-500-21157-372725</t>
  </si>
  <si>
    <t xml:space="preserve">Can troubleshoot. Can operate Maintenance &amp; Repair Equipment. Must have at least 12 months working experience as a Maintenance &amp; Repair Workers, General with Employment Certificate.
Note: This pre-requisite applies to BOTH CW-1 Workers and US Workers Applicant
</t>
  </si>
  <si>
    <t>In excess of 40 hours per week the rate will be Overtime Rate (Basic rate x 1.5)</t>
  </si>
  <si>
    <t>7asgrourpcorp@gmail.com</t>
  </si>
  <si>
    <t>C-500-21133-309811</t>
  </si>
  <si>
    <t>P-500-20315-905739</t>
  </si>
  <si>
    <t>BACHELOR'S DEGREE GRADUATE.ENGLISH AND CHINESE LANGUAGE, KNOWLEDGE, OBSERVATION, CULTURAL INTELLIGENCE, WRITING, COMPUTER SKILLS.12 MONTHS OF WORK EXPERIENCE AS TRANSLATOR.</t>
  </si>
  <si>
    <t>C-500-21131-305390</t>
  </si>
  <si>
    <t>B&amp;J Corporation</t>
  </si>
  <si>
    <t>Dive Y2K/Olive Style</t>
  </si>
  <si>
    <t>Beach Road, Garapan PMB 626 Box 10001</t>
  </si>
  <si>
    <t>IM</t>
  </si>
  <si>
    <t>SUK AH</t>
  </si>
  <si>
    <t>Beach Road, Garapan  PMB 626 Box 10001</t>
  </si>
  <si>
    <t>BnJcorp2019@gmail.com</t>
  </si>
  <si>
    <t>P-500-21103-218478</t>
  </si>
  <si>
    <t xml:space="preserve">	TWO YEARS RELATED EXPERIENCE.
	AT LEAST HIGH SCHOOL GRADUATE
	MUST POSSESS A VALID SCUBA DIVING INSTRUCTOR LICENSE FROM NAUI OR PADI
	MUST BE WILLING TO WORK WITH FLEXIBLE SCHEDULE
	MUST BE ABLE TO SPEAK, READ AND WRITE THE KOREAN LANGUAGE FOR BETTER COMMUNICATIONS WITH KOREAN TOURIST CUSTOMER.</t>
  </si>
  <si>
    <t>BEACH ROAD, GARAPAN PMB 626 BOX 10001</t>
  </si>
  <si>
    <t>C-500-21130-298621</t>
  </si>
  <si>
    <t>BUTTONWOOD CORPORATION</t>
  </si>
  <si>
    <t>GOLD ISLAND TOUR AGENT</t>
  </si>
  <si>
    <t>buttonwood670@gmail.com</t>
  </si>
  <si>
    <t>P-500-21074-148080</t>
  </si>
  <si>
    <t>C-500-21109-238702</t>
  </si>
  <si>
    <t xml:space="preserve">Magofna </t>
  </si>
  <si>
    <t>P-500-21028-038283</t>
  </si>
  <si>
    <t>must obtain a CNMI Food Handlers Permit</t>
  </si>
  <si>
    <t>C-500-21119-268901</t>
  </si>
  <si>
    <t>P-500-21006-996940</t>
  </si>
  <si>
    <t>Must have an Associate degree in Graphic Design. Must have 24 months work experience. Software skills, image editing, video editing, social media, photography, print design, print production, lay out &amp; composition, optimization. Must be careful about detail and thorough in completing work tasks. It requires creativity and alternative thinking to develop new ideas for and answers to work-related problems. It requires being reliable, responsible, and dependable, and fulfilling obligations. It requires a willingness to take on responsibilities and challenges. It requires establishing and maintaining personally challenging achievement goals and exerting effort toward mastering tasks.</t>
  </si>
  <si>
    <t>CNMI TAX &amp; FICA TAX</t>
  </si>
  <si>
    <t>C-500-21127-294593</t>
  </si>
  <si>
    <t>HAN NAM SUPERMARKET</t>
  </si>
  <si>
    <t>KOBLERVILLE ROAD, KOBLERVILLAGE</t>
  </si>
  <si>
    <t>per week exceed 40 hours, overtime rate $15.24 x 1.5 =$22.86 per hour</t>
  </si>
  <si>
    <t>C-500-21094-195677</t>
  </si>
  <si>
    <t>Marianas Global Ventures, LLC</t>
  </si>
  <si>
    <t>Priority Care Services</t>
  </si>
  <si>
    <t>PO Box 500170</t>
  </si>
  <si>
    <t>Kevin</t>
  </si>
  <si>
    <t>Owner/President</t>
  </si>
  <si>
    <t>mprioritycareservices@gmail.com</t>
  </si>
  <si>
    <t>Emergency Medical Technicians and Paramedics</t>
  </si>
  <si>
    <t>P-500-20363-980146</t>
  </si>
  <si>
    <t>Emergency Medical Technician/CPR Instructor</t>
  </si>
  <si>
    <t>Must have passed the National Registry of Emergency Medical Technician (NREMT); Must be a Licensed American Heart Association (AHA) Cardio-Pulmonary Resuscitation (CPR) Instructor for Basic Life Support (BLS)-CPR/AED; Must be a LICENSED EMERGENCY MEDICAL TECHNICIAN (as approved by the Healthcare Professions Licensing Board (HCPLB) of the Commonwealth of the Northern Mariana Islands.; Must be a certified Emergency Vehicle Operating Course (EVOC) Operator;  Must know how to operate a vehicle and must have a valid CNMI Driver's License; Must have a clean criminal record; "clean criminal record" requirement will be applied equally to both the U.S. workers and foreign workers. Computer Literate (Microsoft Word/Excel); Must be willing to work flexible hours including nights/weekends and holidays.</t>
  </si>
  <si>
    <t>Chalan Laulau, Beach road</t>
  </si>
  <si>
    <t>401K Contributions (If the employee opt to sign in or enroll to the 401K Contribution); All applicable taxes, ie. Chapter 2 (State Tax), Chapter 7 (Withholding Tax)' FICA (Social Security Contributions and Medicare)</t>
  </si>
  <si>
    <t>C-500-21095-195765</t>
  </si>
  <si>
    <t>P-500-21058-107444</t>
  </si>
  <si>
    <t>Preferably but not required, with knowledge in maintaining and troubleshooting computers, POS system and CCTV and computer networking.</t>
  </si>
  <si>
    <t>C-500-21096-199292</t>
  </si>
  <si>
    <t>P-500-21046-076791</t>
  </si>
  <si>
    <t xml:space="preserve">Stock Control Clerk </t>
  </si>
  <si>
    <t>High school diploma or GED required. 
Minimum of 6 months experience as a stock control clerk. 
Exceptional organizational skills.  
Able to complete tasks with little to no direct supervision. 
Able to work quickly and accurately in a complex, fast-moving environment. 
Physically able to stand and walk for extended periods of time. 
Physically capable of routinely bending to lift and move items up to 40 pounds.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</si>
  <si>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C-500-21148-352498</t>
  </si>
  <si>
    <t>C-500-21154-364270</t>
  </si>
  <si>
    <t>C-500-21148-352249</t>
  </si>
  <si>
    <t>C-500-21106-230207</t>
  </si>
  <si>
    <t>C-500-21127-294532</t>
  </si>
  <si>
    <t>C-500-21135-316749</t>
  </si>
  <si>
    <t>P-500-21086-179495</t>
  </si>
  <si>
    <t>ABILITY TO CREATE NEW STYLE IN BAKING. CREATING DIFFERENT KINDS OF COOKIES , CAKES AND BREADS.</t>
  </si>
  <si>
    <t>C-500-21131-301971</t>
  </si>
  <si>
    <t>A HANDSON TEST ON COMPUTER PROGRAMS/SOFTWARE WILL BE SCHEDULED TO DETERMINE THE ELIGIBILITY OF THE POTENTIAL APPLICANT.  THIS TEST IS APPLICABLE TO BOTH U.S. AND CW-1 APPLICANTS.</t>
  </si>
  <si>
    <t>C-500-21152-357246</t>
  </si>
  <si>
    <t>C-500-21106-230056</t>
  </si>
  <si>
    <t>P-500-21061-111384</t>
  </si>
  <si>
    <t>Work experience required is 12 months current and progressive as janitor, cleaner, or custodial worker.
Must be of good physical health to perform duties.
Ability to bend, stretch, twist, body, arms, and legs.
Job requires dependability, reliability, responsible, and completing tasks.
Must be able to perform general physical activities.
Must be able to handle and move furniture and equipment.
Must be able to use basic Microsoft Word and Excel for communicating status of project, facility and material inventory.
Must be able to communicate comprehend speak, read and write in basic English language.
REQUIRED BY CNMI LICENSING BEFORE START OF WORK: POLICE CLEARANCE, CPR, HEALTH CERTIFICATE AND SORNA (SEXUAL OFFENDER REGISTRY).
We are an equal opportunity employer and the above requirements shall be applied equally to all successful applicant whether U.S. or CW-1 workers.</t>
  </si>
  <si>
    <t>C-500-21132-309243</t>
  </si>
  <si>
    <t>P-500-21099-210773</t>
  </si>
  <si>
    <t>Specializes Filipino cuisine.</t>
  </si>
  <si>
    <t xml:space="preserve">P.O. Box 500529, Saipan </t>
  </si>
  <si>
    <t>C-500-21131-302214</t>
  </si>
  <si>
    <t>C-500-21145-341159</t>
  </si>
  <si>
    <t xml:space="preserve">SS and Medicare (FICA) Taxes and CNMI (Ch2 and Ch7 ) Local Taxes </t>
  </si>
  <si>
    <t>C-500-21155-368499</t>
  </si>
  <si>
    <t>P-500-21109-235561</t>
  </si>
  <si>
    <t>C-500-21125-287279</t>
  </si>
  <si>
    <t>J &amp; JEV Enterprises</t>
  </si>
  <si>
    <t>P-500-20154-618224</t>
  </si>
  <si>
    <t xml:space="preserve">Problem-solving ability. ...
Organizational skills. ...
Physical ability. ...
Able to work quickly under pressure. ...
</t>
  </si>
  <si>
    <t>C-500-21152-357260</t>
  </si>
  <si>
    <t>BRIGIDA ST. BEACH ROAD</t>
  </si>
  <si>
    <t>BRIGIDA ST.  BEACH ROAD</t>
  </si>
  <si>
    <t>P-500-20272-847113</t>
  </si>
  <si>
    <t xml:space="preserve">Must be a High School graduate. Must have 3 months work experience. Must have knowledge of the materials, methods and the tools involved in the construction of repair of houses or buildings. </t>
  </si>
  <si>
    <t>C-500-21103-218226</t>
  </si>
  <si>
    <t>P-500-21075-148567</t>
  </si>
  <si>
    <t xml:space="preserve">Supervisor </t>
  </si>
  <si>
    <t>Previous leadership experience. 
Communication skills. 
Ability to work as part of a team.
Computer literacy. 
Proactive organizational skills. 
High school diploma. 
Ability to keep a positive attitude in a fast paced environment. 
Must take a skilled test during application process:
-Performing basic calculations for inventory and other work-related recordkeeping. 
-Answering a basic literacy comprehension exam 
-Total Passing Score is 89% 
The skill testing and comprehension exam are required equally of both US and Foreign workers.
Must be able to work on weekends and holidays on short notice.</t>
  </si>
  <si>
    <t>C-500-21133-312880</t>
  </si>
  <si>
    <t>C-500-21102-218159</t>
  </si>
  <si>
    <t>D &amp; W ENTERPRISES INC</t>
  </si>
  <si>
    <t>WUSHIN@PTICOM.COM</t>
  </si>
  <si>
    <t>P-500-21071-141543</t>
  </si>
  <si>
    <t>Must earned a Bachelors Degree in Accounting with 24 months working as an accountant; prior experience in petroleum business is required; must have good communication and multitasking skills, organizational, self-motivation, responsible and able to manage deadlines. Proficient in Sage 50 accounting system, Excel, and MS Word system.</t>
  </si>
  <si>
    <t>wushin@pticom.com</t>
  </si>
  <si>
    <t>C-500-21109-234920</t>
  </si>
  <si>
    <t>Local &amp; Federal Taxes, 50% Health Insurance Premium, IOU's</t>
  </si>
  <si>
    <t>C-500-21105-225845</t>
  </si>
  <si>
    <t>Driver License required for US Citizens/CW applicants . Must have 12 experience documented  in training  and certification.</t>
  </si>
  <si>
    <t>FICA/FEDERAL CHAPTER 7 &amp; CNMI Chapter 2/401K</t>
  </si>
  <si>
    <t>C-500-21133-309447</t>
  </si>
  <si>
    <t>J TOURS</t>
  </si>
  <si>
    <t>CHALAN PALE ARNOLD GARAPAN</t>
  </si>
  <si>
    <t>P-500-21075-148449</t>
  </si>
  <si>
    <t>C-500-21134-313503</t>
  </si>
  <si>
    <t>P-500-21106-229697</t>
  </si>
  <si>
    <t xml:space="preserve">Interior Designer </t>
  </si>
  <si>
    <t xml:space="preserve">Minimum of 2 years experience in related field. 
High school diploma.
Must be able to work on holidays and weekends on short notice. 
Familiar with CAD and MS office software (Powerpoint, Word, Excel, Outlook) 
</t>
  </si>
  <si>
    <t>C-500-21146-348075</t>
  </si>
  <si>
    <t>C-500-21105-226104</t>
  </si>
  <si>
    <t>C-500-21125-290874</t>
  </si>
  <si>
    <t>P-500-21063-118615</t>
  </si>
  <si>
    <t>Proficient in MS Excel, Word and Outlook. Familiar with PeachTree. Proficient in English, verbal, written and reading. Attentive to details. Can sit for long periods of time. Can work weekends and holidays.</t>
  </si>
  <si>
    <t>All mandatory state (Ch2 &amp; Ch7) and federal (FICA &amp; Medicare) taxes</t>
  </si>
  <si>
    <t>C-500-21144-336837</t>
  </si>
  <si>
    <t xml:space="preserve">AFH INC. </t>
  </si>
  <si>
    <t>P-500-21104-224883</t>
  </si>
  <si>
    <t>A HEALTH CERTIFICATE FROM THE SAIPAN HEALTH CLINIC IS REQUIRED. A HEALTH CERTIFICATE IS REQUIRED FOR ALL EMPLOYEES.</t>
  </si>
  <si>
    <t>C-500-21097-202954</t>
  </si>
  <si>
    <t>P-500-21012-007159</t>
  </si>
  <si>
    <t xml:space="preserve">CONSTRUCTION WORKER </t>
  </si>
  <si>
    <t>C-500-21159-377322</t>
  </si>
  <si>
    <t>MJ KITCHENETTE &amp; CATERING LLC,</t>
  </si>
  <si>
    <t>Flexible hours between 3:00 AM to 7:00 PM with total of 8 hours per day from Monday to Friday.</t>
  </si>
  <si>
    <t>KOPPA DE URU STREET</t>
  </si>
  <si>
    <t>C-500-21163-392526</t>
  </si>
  <si>
    <t>C-500-21160-380984</t>
  </si>
  <si>
    <t>SAM E CORPORATION</t>
  </si>
  <si>
    <t>I LOVE TINIAN TOUR</t>
  </si>
  <si>
    <t>P.O. BOX 520256</t>
  </si>
  <si>
    <t>SEO</t>
  </si>
  <si>
    <t>JUNG SAM</t>
  </si>
  <si>
    <t>P-500-21133-309677</t>
  </si>
  <si>
    <t>TRAVEL GUIDE</t>
  </si>
  <si>
    <t>Communication and organizational skills to coordinate, supervise, manage, or train others to accomplish goals. Able to tend to the needs of tourists and answer their questions or complaints they may have.  Should be initiative, resourceful, flexibility, patience and compromise. must be able to work with people from different cultures.</t>
  </si>
  <si>
    <t>WALL STREET, SAN JOSE VILLAGE</t>
  </si>
  <si>
    <t>C-500-21097-202895</t>
  </si>
  <si>
    <t>P-500-21015-015217</t>
  </si>
  <si>
    <t>C-500-21119-268934</t>
  </si>
  <si>
    <t>P-500-21078-159321</t>
  </si>
  <si>
    <t>C-500-21125-287743</t>
  </si>
  <si>
    <t>C-500-21116-256489</t>
  </si>
  <si>
    <t>C-500-21112-247759</t>
  </si>
  <si>
    <t>Will make all deductions from the worker's pay check required by law such as Taxes (Chapter 2, Chapter 7, SS &amp; Medicare) and will promptly remit to applicable Government Agencies.</t>
  </si>
  <si>
    <t>C-500-21136-317072</t>
  </si>
  <si>
    <t>P.OBOX10001PMB906</t>
  </si>
  <si>
    <t>P-500-21095-195886</t>
  </si>
  <si>
    <t>PROJECT ENGINEER</t>
  </si>
  <si>
    <t>Must have at least two (2) years of work experience as engineer related in government or commercial projects. Knows how to operate Autocad software and Microsoft Office Excel, Word, Outlook and Project. Knows how to plan, schedule &amp; coordinate project activities to meet deadlines. Knows how to read specifications, such as blue
prints, to determine project requirements or plan procedures. Must be willing to work in flexible days and time.</t>
  </si>
  <si>
    <t>C-500-21165-393776</t>
  </si>
  <si>
    <t>P-500-21105-226072</t>
  </si>
  <si>
    <t>One year or 12 months work experience as a Cashier.  Knowledge of use register scanners, cash registers, or calculators to process payments and returns or exchanges of merchandise. Cashiers should have a basic knowledge of mathematics, because they need to be able to make change and count the money in their registers.</t>
  </si>
  <si>
    <t>C-500-21119-269153</t>
  </si>
  <si>
    <t>C-500-21127-294510</t>
  </si>
  <si>
    <t>Previous restaurant experience. Prior work as a manager or supervisor. Success with customer service. Training in food safety. Financial literacy. Ability to keep inventory organized.</t>
  </si>
  <si>
    <t>C-500-21125-287718</t>
  </si>
  <si>
    <t>C-500-21156-372331</t>
  </si>
  <si>
    <t>C-500-21180-431335</t>
  </si>
  <si>
    <t>P-500-21098-206844</t>
  </si>
  <si>
    <t>DEGREE IN ACCOUNTANCY, PROFICIENT IN QUICKBOOKS AND PEACHTREE.</t>
  </si>
  <si>
    <t>C-500-21179-428668</t>
  </si>
  <si>
    <t>Preferably with job-related skills and experience in cooking large quantities and big batches of food for serving. 
Must be knowledgeable with regards to standard food safety requirement when it comes to handling, preparation, and cooking of food and menu.
Must be able to life at least 45lbs. and can work on a flexible or an early morning shift. 
Will consider foreign equivalent High School Diploma or GED.</t>
  </si>
  <si>
    <t>CHAPTER 2 AND CHAPTER 7 TAXES(STATE AND FEDERAL TAXES), SOCIAL SECURITY AND MEDICARE TAXES</t>
  </si>
  <si>
    <t>C-500-21163-392582</t>
  </si>
  <si>
    <t>C-500-21135-316686</t>
  </si>
  <si>
    <t>Ghiyeghi St San Jose</t>
  </si>
  <si>
    <t>Administrator/President</t>
  </si>
  <si>
    <t>P-500-20226-766272</t>
  </si>
  <si>
    <t>(1) CURRENT LICENSE AS A REGISTERED NURSE IN THE STATE(S) OF PRACTICE; (2) MUST BE NCLEX-PASSER; (3) CURRENT CPR/BLS CERTIFICATION</t>
  </si>
  <si>
    <t>C-500-21184-443781</t>
  </si>
  <si>
    <t>C-500-21158-373141</t>
  </si>
  <si>
    <t>P-500-20156-625521</t>
  </si>
  <si>
    <t>PASTRY SUPERVISOR</t>
  </si>
  <si>
    <t>Able to demonstrate specific skills: 1. Monitoring-Monitoring/Assessing performance of yourself, other individuals, or organizations to make or take corrective action. 2. Coordination- Adjusting actions in relation to others' actions. 3. Speaking- Talking to others to convey information effectively. 4. Management of Personnel Resources- Motivating, developing, and directing people as they work, identifying the best of people for the job. 5. Social Perceptiveness- Being aware of others' reactions and understanding why they react as thy do. Be able and willing to work in flexible shifts, days, evening, night, weekend and holidays.</t>
  </si>
  <si>
    <t>C-500-21179-430989</t>
  </si>
  <si>
    <t>QUINCY</t>
  </si>
  <si>
    <t>CORP</t>
  </si>
  <si>
    <t>Roland</t>
  </si>
  <si>
    <t>Oscar</t>
  </si>
  <si>
    <t>P-500-21145-340678</t>
  </si>
  <si>
    <t>1. Knowledge of multi craft skills in carpentry, air conditioning, plumbing, electrical, welding  and painting.
2. Knowledge of materials needed for the repair/maintenance.
3. Knowledge on the methods and tools needed to perform the task.
4. A minimum of 6  months experience is required.</t>
  </si>
  <si>
    <t>C-500-21165-393279</t>
  </si>
  <si>
    <t>Associate's degree in Accounting or related field. 
At least 24 months experience required for this position.
Strong analytical, communication, and computer skills. 
Understanding of mathematics and accounting and financial processes.
Able to pass an Accountant skill test (Total Passing Score of 89%) during application process. 
The skill testing and comprehension exam are required equally of both US and Foreign workers.
Attention to detail</t>
  </si>
  <si>
    <t>C-500-21182-439381</t>
  </si>
  <si>
    <t xml:space="preserve">JRB CORPORATION </t>
  </si>
  <si>
    <t>JRB CONSTRUCTIONS</t>
  </si>
  <si>
    <t>P.O. BOX 505341 CK</t>
  </si>
  <si>
    <t>P-500-21106-233383</t>
  </si>
  <si>
    <t>CNMI Withholding taxes and SS and Medicaid</t>
  </si>
  <si>
    <t>corporationjjrb@gmail.com</t>
  </si>
  <si>
    <t>C-500-21174-420183</t>
  </si>
  <si>
    <t>LJs II</t>
  </si>
  <si>
    <t>P-500-21138-321048</t>
  </si>
  <si>
    <t>Must be able to use weight scales and labelling machines to conform with local and US regulations related to packing of meats, seafoods, produce and other food products.    Able to read and write to ensure correct and accurate labelling to protect consumers.</t>
  </si>
  <si>
    <t>P.O. Box 504514</t>
  </si>
  <si>
    <t>CNMI Wage withholding and Federal employment and social security withholdings</t>
  </si>
  <si>
    <t>C-500-21225-520018</t>
  </si>
  <si>
    <t>C-500-21163-392654</t>
  </si>
  <si>
    <t>turn love corp</t>
  </si>
  <si>
    <t>SADOG TSAI</t>
  </si>
  <si>
    <t>GONG</t>
  </si>
  <si>
    <t>LIPING</t>
  </si>
  <si>
    <t>turnlovecorp@yahoo.com</t>
  </si>
  <si>
    <t>P-500-21097-206241</t>
  </si>
  <si>
    <t>Minimum of 24 months experienced as Tour Guide or preferably has years experienced in hospitality business environment. Familiar with all tourist scenic areas of Saipan, CNMI. Able and willing to work shifts, evenings, holidays, and weekends.</t>
  </si>
  <si>
    <t>C-500-21155-368532</t>
  </si>
  <si>
    <t>JHER MARIANAS CREATIVE  LLC</t>
  </si>
  <si>
    <t>BIADO</t>
  </si>
  <si>
    <t>ANA CRISTY</t>
  </si>
  <si>
    <t>SAN VICENTE VILLAGE, DAN DAN</t>
  </si>
  <si>
    <t>P-500-21112-248478</t>
  </si>
  <si>
    <t>Knowledge in troubleshooting and repair of electrical and mechanical problems of machines. Knowledge of machines and tools, including their designs, uses, repair, and maintenance. Must a High School graduate. Knowledge of principles and processes for providing customer and personal services. This includes customer needs assessment, meeting quality standards for services, and evaluation of customer satisfaction.
Performing routine maintenance on equipment and determining when and what kind of maintenance is needed. Repairing machines or systems using the needed tools.</t>
  </si>
  <si>
    <t>Chalan LauLau, Middle Road</t>
  </si>
  <si>
    <t>C-500-21154-364319</t>
  </si>
  <si>
    <t>P-500-21092-192410</t>
  </si>
  <si>
    <t>WORK-RELATED SKILLS, KNOWLEDGE, OR EXPERIENCE AS WELL AS REPAIRING, EQUIPMENT MAINTENANCE, OPERATION MONITORING, TROUBLESHOOTING, CRITICAL THINKING, OPERATION AND CONTROL, QUALITY CONTROL ANALYSIS, EQUIPMENT SELECTION, COMPLEX PROBLEM SOLVING, AND ACTIVE LISTENING SKILLS.</t>
  </si>
  <si>
    <t>C-500-21149-355695</t>
  </si>
  <si>
    <t>WITH MINIMUM 12 MONTHS EXPERIENCE. MUST HAVE GENERAL KNOWLEDGE OF CARPENTRY, ELECTRICAL, PLUMBING, BUILDING &amp; MAINTENANCE SKILLS. MUST HAVE SKILLS IN PAINTING AND REPAIRING ROOFS, WINDOWS, DOORS, FLOORS, AND WOODWORK. ABILITY TO UNDERSTANDS AND FOLLOW SAFETY PROCEDURES. MUST BE ABLE TO READ BLUEPRINTS AND ENGINEERING PLUMBING, STRUCTURAL AND ELECTRICAL LAYOUTS. CAN WORK WITHOUT ANY SUPERVISION. EMPLOYMENT CERTIFICATE RELEVANT TO THIS JOB OPPORTUNITY. THESE MAY APPLY TO US WORKERS AND FOREIGN WORKERS.</t>
  </si>
  <si>
    <t>C-500-21146-344392</t>
  </si>
  <si>
    <t>Must have Valid Driver's License with no more than 12 months of previous related work experience. Must also be presentable and has good communication skills (speech clarity &amp; active listening) to ensure that customer and driver understands each other. Reliable person that can operate/drive Delivery trucks or Tanker trucks (standard/automatic	type of trucks) to distribute drinking water to stores, restaurants, residential and hotel, including ice deliveries (restaurants only). Ability to deliver bulk water overnight. Must be able to understand weekly schedule. Available to work flexible hours that may include early mornings, evenings, weekends, nights and/or holidays.</t>
  </si>
  <si>
    <t>Harvest Mart/3Kings Market/3Kings Market Too!</t>
  </si>
  <si>
    <t>Sales Supervisor</t>
  </si>
  <si>
    <t>C-500-21166-400726</t>
  </si>
  <si>
    <t>CNMI Taxes and Federal taxes</t>
  </si>
  <si>
    <t>C-500-21172-414052</t>
  </si>
  <si>
    <t>in excess of 40 hours 1.50 x base hourly wage</t>
  </si>
  <si>
    <t>C-500-21211-492346</t>
  </si>
  <si>
    <t>C-500-21200-468755</t>
  </si>
  <si>
    <t xml:space="preserve">PO BOX 500270  </t>
  </si>
  <si>
    <t>OVERTIME RATE APPLES IN EXCESS OF 40 HRS OF WORK PER WEEK</t>
  </si>
  <si>
    <t>CNMI WITHHOLDING TAX, FEDERAL WITHHOLDING TAX, SS AND MEDICARE CONTRIBUTIONS.  EMPLOYER OFFER HOUAING AT THE COST OF $150.00 PER MONTH INCLUSIVE OF UTILITIES.  THIS OFFER IS OPTIONAL.  EMPLOYEES MAY FIND THEIR OWN HOUSING FACILITY AT THEIR CONVINIENCE</t>
  </si>
  <si>
    <t>C-500-21158-373260</t>
  </si>
  <si>
    <t>C-500-21166-397474</t>
  </si>
  <si>
    <t>C-500-21193-455354</t>
  </si>
  <si>
    <t>P-500-21160-381327</t>
  </si>
  <si>
    <t>LIGHT TRUCK DRIVER</t>
  </si>
  <si>
    <t>LOT# 193 E 01</t>
  </si>
  <si>
    <t>C-500-21176-425781</t>
  </si>
  <si>
    <t>PO BOX 504633</t>
  </si>
  <si>
    <t>SHU LI</t>
  </si>
  <si>
    <t>P-500-21095-195852</t>
  </si>
  <si>
    <t>GENERAL AND OPERATION MANAGER</t>
  </si>
  <si>
    <t>Must have the skills of critical thinking, using logic and reasoning to identify the strengths and weaknesses of alternative solutions, conclusions or approaches to problems.</t>
  </si>
  <si>
    <t>NEW PLUS TRADING CORP</t>
  </si>
  <si>
    <t>xiaoweny03@gmail.com</t>
  </si>
  <si>
    <t>C-500-21158-373219</t>
  </si>
  <si>
    <t>P-500-20155-621778</t>
  </si>
  <si>
    <t>PURCHASING SPECIALIST</t>
  </si>
  <si>
    <t>Able to demonstrate specific skills: Social Perceptiveness, Active Listening, Critical Thinking, Effective Communication Skills, Judgement and Decision Making; Basic knowledge of accounting software &amp; Office suite software. Be able and willing to work in flexible shifts, days, evening, night, weekend and holidays.</t>
  </si>
  <si>
    <t>Chapter 2 local tax/Chapter 7 federal tax/optional $120.00 monthly dorm &amp; health insurance</t>
  </si>
  <si>
    <t>C-500-21152-357241</t>
  </si>
  <si>
    <t>P-500-21062-115651</t>
  </si>
  <si>
    <t xml:space="preserve">Required for US workers and/or CW-1 Workers. 
High School graduate. With atleast 3 months training and/or 12 month work experience. Can work flexible time, during weekends and holiday.
Can write and speak Chinese or other languages.
 </t>
  </si>
  <si>
    <t>C-500-21169-409598</t>
  </si>
  <si>
    <t>WITH A MINIMUM OF 12 MONTHS' EXPERIENCE. MUST HAVE GENERAL KNOWLEDGE OF CARPENTRY, ELECTRICAL, PLUMBING, BUILDING
&amp; MAINTENANCE SKILLS. MUST HAVE SKILLS ON
PAINTING AND REPAIRING ROOFS, WINDOWS, DOORS, FLOORS, AND WOODWORK. ABILITY TO UNDERSTANDS AND FOLLOW SAFETY   PROCEDURES. MUST BE ABLE TO READ BLUEPRINTS AND ENGINEERING PLUMBING,
STRUCTURAL AND ELECTRICAL LAYOUTS. CAN WORK WITHOUT ANY SUPERVISION. EMPLOYMENT CERTIFICATE RELEVANT TO THIS JOB OPPORTUNITY. THESE MAY APPLY TO US WORKERS AND FOREIGN WORKERS</t>
  </si>
  <si>
    <t>CNMI &amp; FEDERAL tax required by law.</t>
  </si>
  <si>
    <t>C-500-21159-377036</t>
  </si>
  <si>
    <t>P-500-21111-243632</t>
  </si>
  <si>
    <t>Bachelor's Degree in Accounting is required. Must have a minimum of three years work experience in the same position handling multiple lines of business and a strong background in administrative services. Computer literate with specialized knowledge in spreadsheets and accounting software (PeachTree, QuickBooks). Knowledgeable in preparation of tax returns, budget forecast, business and financial reports, billing and collections, payroll and budgeting duties. Able to adhere to supervision. With excellent customer service, communication and interpersonal skills. Ability to compose professional correspondences. Must be honest, dependable and trustworthy, can work diligently and independently with least supervision. Applicant must be hardworking, able to multi task and work even under pressure. Must be able to maintain cooperative attitude under stressful circumstances. Applicant must be willing to work flexible time, even weekends or holidays if necessary especially to meet deadlines.</t>
  </si>
  <si>
    <t>C-500-21173-416595</t>
  </si>
  <si>
    <t>JIA JIA CORP.</t>
  </si>
  <si>
    <t>NEW GRAND MARKET</t>
  </si>
  <si>
    <t>C-500-21225-520107</t>
  </si>
  <si>
    <t>P-500-21190-452575</t>
  </si>
  <si>
    <t>SINAPALO I VILLAGE</t>
  </si>
  <si>
    <t>PO BOX 999</t>
  </si>
  <si>
    <t>P-500-21110-239151</t>
  </si>
  <si>
    <t>C-500-21207-482260</t>
  </si>
  <si>
    <t>P-500-21160-381317</t>
  </si>
  <si>
    <t>F&amp;B BARTENDER</t>
  </si>
  <si>
    <t>Tact and diplomacy for dealing with difficult situations. Able to operate calculate and good physical fitness and stamina. Be able and willing to work in flexible shifts, days, evening, night, weekend and holidays.</t>
  </si>
  <si>
    <t>C-500-20213-745115</t>
  </si>
  <si>
    <t>P-500-20182-686731</t>
  </si>
  <si>
    <t>Knowledge in Microsoft Servers, Micros/POS, E-Golf, Mas200, and/or PABX Telephone Operating System, and an Associate's college degree preferred. Must be highly reliable as this position may require responding to emergencies outside of regular business hours (nights, weekends, and holidays).</t>
  </si>
  <si>
    <t>Housing is optional at the amount of $100 per month for the housing costs. Medical insurance is also optional.</t>
  </si>
  <si>
    <t>C-500-20247-802964</t>
  </si>
  <si>
    <t>AC PACIFIC LLC</t>
  </si>
  <si>
    <t>P.O. BOX 503842</t>
  </si>
  <si>
    <t>RULUKED</t>
  </si>
  <si>
    <t>LEONANO</t>
  </si>
  <si>
    <t>LEO@STARSANDSPLAZA.COM</t>
  </si>
  <si>
    <t>P-500-20212-742676</t>
  </si>
  <si>
    <t>Applicant must have excellent communication and customers skills, is friendly and very approachable, with skills sets of persuasion, active listening , customer service oriented, and product knowledge. Must have excellent product knowledge related to the retail and gift industry. Japanese, Korean, Chinese language speaking skills is preferred. Must have good command of basic mathematics of cash handling, basic computer skills, and experience with Retail Store Point of Sale (POS) Dynamics AX and Odoo ERP System Ver. 13 Software. Must be able to work flexible hours including weekends and holidays.</t>
  </si>
  <si>
    <t>FICA, CNMI TAX, HEALTH INSURANCE, 401K, MEDICARE</t>
  </si>
  <si>
    <t>JOBS@STARSANDSPLAZA.COM</t>
  </si>
  <si>
    <t xml:space="preserve"> https://www.starsandsplaza.com/category_s/1928.htm</t>
  </si>
  <si>
    <t>C-500-20189-698196</t>
  </si>
  <si>
    <t>P-500-20147-597190</t>
  </si>
  <si>
    <t>C-500-20217-749587</t>
  </si>
  <si>
    <t>P-500-20185-694526</t>
  </si>
  <si>
    <t>MAINTENANCE AND REPAIR WORKER, GENERAL MAINTENACE</t>
  </si>
  <si>
    <t>C-500-20219-754310</t>
  </si>
  <si>
    <t>C-500-20246-800930</t>
  </si>
  <si>
    <t>MARI TOUR, MARI GUEST HOUSE, MARI CONSTRUCTION</t>
  </si>
  <si>
    <t>PMB 320 PO BOX 10000</t>
  </si>
  <si>
    <t>GIL</t>
  </si>
  <si>
    <t>CHONG KOO</t>
  </si>
  <si>
    <t>P-500-20195-709359</t>
  </si>
  <si>
    <t>MARKETING ASSISTANT MANAGER</t>
  </si>
  <si>
    <t>PROFICIENT IN COMPUTERS AND SHOULD BE CONVERSANT WITH THE USAGE OF MICROSOFT EXCEL, WORD AND POWERPOINT
IMPLEMENT CREATIVE MARKETING TECHNIQUES AND CONCEPTS TO INCREASE THE PROFIT MARGINS FOR THE ORGANIZATION
SHOULD BE A GOOD ANALYZER WITH AN ABILITY TO RESOLVE ISSUES AT THE EARLIEST
SHOULD HAVE GOOD BUSINESS ACUMEN
MUST BE ABLE TO WORK ON WEEKENDS AND BEYOND TRADITIONAL WORKING HOURS.</t>
  </si>
  <si>
    <t>BAB RESTAURANT BLDG GARAPAN BEACH ROAD</t>
  </si>
  <si>
    <t>C-500-20307-894196</t>
  </si>
  <si>
    <t>P-500-20251-808356</t>
  </si>
  <si>
    <t xml:space="preserve">Knowledgeable in using power and hand tools and equipment in the performance of preventive maintenance ensuring that buildings physical condition dont deteriorate. Interested applicants must have knowledge to multi-task, always be focused and organized on the job.  At least High School graduate with minimum of 2 year work experience as Maintenance and Repair worker required. Must be hardworking and able to work independently with least supervision as well as in coordination with co-workers. Must be willing to work flexible hours. </t>
  </si>
  <si>
    <t>C-500-20250-807972</t>
  </si>
  <si>
    <t>Allied Pacific Environmental Corp</t>
  </si>
  <si>
    <t>Allied Pacific Environmental Consulting</t>
  </si>
  <si>
    <t>PO Box 10001 PMB A6</t>
  </si>
  <si>
    <t>Polevich</t>
  </si>
  <si>
    <t>Thomas</t>
  </si>
  <si>
    <t>apec.cnmi.labor@gmail.com</t>
  </si>
  <si>
    <t>Blackburn</t>
  </si>
  <si>
    <t>Pamela</t>
  </si>
  <si>
    <t>Brown</t>
  </si>
  <si>
    <t>PO Box 5077</t>
  </si>
  <si>
    <t>pbrown52@gmail.com</t>
  </si>
  <si>
    <t>Law Offices of Pamela B Blackburn LLC</t>
  </si>
  <si>
    <t>CNMI Superior Court</t>
  </si>
  <si>
    <t>P-500-20189-698016</t>
  </si>
  <si>
    <t>Knowledge of materials, methods, and the tools involved in the repair of equipment, houses, buildings, or other structures</t>
  </si>
  <si>
    <t>2nd Floor Ladera Building</t>
  </si>
  <si>
    <t>Law Offices of Pamela B blackburn LLC</t>
  </si>
  <si>
    <t>C-500-20218-751620</t>
  </si>
  <si>
    <t>BEACHROAD GARAPAN</t>
  </si>
  <si>
    <t>P-500-20184-691742</t>
  </si>
  <si>
    <t>Beachroad near Kopa Di Oru St</t>
  </si>
  <si>
    <t>C-500-20211-740331</t>
  </si>
  <si>
    <t>P-500-20160-636386</t>
  </si>
  <si>
    <t>Speciality Technical Coordinator</t>
  </si>
  <si>
    <t>Valid driver's license is required.</t>
  </si>
  <si>
    <t xml:space="preserve">401(k) with matching up to 6% at $.75 to the $1.00; Basic life Insurance; gas card at $.57 off the gallon price at IP&amp;E </t>
  </si>
  <si>
    <t>ite.net</t>
  </si>
  <si>
    <t>C-500-20231-773669</t>
  </si>
  <si>
    <t xml:space="preserve">Will supervise subordinates:
2 - sales associate
1 - freight agent
1- general maintenance
12 MONTHS EXPERIENCE AS MANAGER. MUST HAVE NO CRIMINAL RECORDS. background checking WILL BE APPLIED TO ALL NATIONALITIES. AND CAN WORK ON A FLEXIBLE SCHEDULE. GOOD COMMUNICATION SKILLS </t>
  </si>
  <si>
    <t xml:space="preserve">SAN ANTONIO </t>
  </si>
  <si>
    <t>C-500-20220-756333</t>
  </si>
  <si>
    <t xml:space="preserve">At least High School Graduate with minimum 12 months experience .
Must have general knowledge of carpentry, electrical,machinery, plumbing, masonry and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 either US citizen worker and CW-1 must provide updated resume,school credentials, employment certificate or training certificate.
</t>
  </si>
  <si>
    <t>According to Approved Schedules</t>
  </si>
  <si>
    <t>C-500-20245-797793</t>
  </si>
  <si>
    <t>P-500-20212-744832</t>
  </si>
  <si>
    <t>MERCHANDISE DISPLAYER &amp; WINDOW TRIMMER</t>
  </si>
  <si>
    <t>C-500-20311-901883</t>
  </si>
  <si>
    <t>P-500-20276-855096</t>
  </si>
  <si>
    <t>Bachelor's Degree in Civil Engineering/related fields and with 24 months of work related experience in a construction company; well-versed MS word and excel.</t>
  </si>
  <si>
    <t>C-500-20302-890007</t>
  </si>
  <si>
    <t>P-500-20266-837703</t>
  </si>
  <si>
    <t>BUILDING/GROUND MAINTENANCE</t>
  </si>
  <si>
    <t xml:space="preserve">Must have the ability to lift heavy loads and boxes. Ability to follow instructions oral or written. Ability to use hand and power tools. Ability to climb stairs and ladders to change light bulbs and paints. Require being on hand and knees for extended period of time to scrub floors and perform landscaping duties if needed. Must have the ability to handle extreme temperature change to perform external maintenance. Must have the knowledge of modern cleaning methods and proper handling of toxic chemical solutions needed for cleaning. Ability to maintain focus while working individually. Must have strong time management  and can work outdoors in all kinds of weather. </t>
  </si>
  <si>
    <t>ACA Corporation Building. Texas Road  CK</t>
  </si>
  <si>
    <t>CNMI and Federal Taxes, Health Insurance,( if employee enrolled)</t>
  </si>
  <si>
    <t>C-500-20251-808302</t>
  </si>
  <si>
    <t>P-500-20133-564706</t>
  </si>
  <si>
    <t>C-500-20237-783167</t>
  </si>
  <si>
    <t xml:space="preserve">Graduate of Bachelors Degree in Accounting with at least 3 years of experience. Experience in the shipping industry. PC proficient and excellent knowledge of Microsoft Excel, Word/Kronos Time keeper system and MAS90 Accounting software. Good command of oral and written communication skills. Familiar in CNMI/IRS tax preparation. Has good moral character and a passion for work. Required Diploma and Transcript of Record. </t>
  </si>
  <si>
    <t xml:space="preserve">Employees share 401k and health insurance premium </t>
  </si>
  <si>
    <t>C-500-20114-510826</t>
  </si>
  <si>
    <t>Admin.HR</t>
  </si>
  <si>
    <t>P-500-20073-403956</t>
  </si>
  <si>
    <t>MUST PASS NCLEX-RN W/CURRENT CNMI RN LICENSE, MUST HOLD AN ASSOCIATE OF SCIENCE IN NURSING, ATTENDED A HEMODIALYSIS TRAINING PROGRAM, ONE TO TWO YEARS HEMODIALYSIS EXPERIENCE OR RELATED FIELD, ENGLISH SKILLS-PROFICIENT IN SPOKEN, WRITTEN AND COMPREHENSION, CERTIFICATION IN BASIC CARDIOPULMONARY RESUSCITATION, IN-SERVICE TRAINING W/BAXTER PHOENIX MACHINE, EXPERIENCE WITH AMERIWATER BICARBONATE DISTRIBUTION SYSTEM.</t>
  </si>
  <si>
    <t>C-500-20226-766610</t>
  </si>
  <si>
    <t>C-500-20204-730374</t>
  </si>
  <si>
    <t>Renee Marie</t>
  </si>
  <si>
    <t>P-500-20166-652197</t>
  </si>
  <si>
    <t>Janitors and Cleaners</t>
  </si>
  <si>
    <t>Navy Hill Apt 1, Navy Hill</t>
  </si>
  <si>
    <t>renee.eacosta@gmail.com</t>
  </si>
  <si>
    <t>C-500-20226-766447</t>
  </si>
  <si>
    <t>1 MONTH EXPERIENCE IS REQUIRED AND PREFERABLEY WITH KNOWLEDGE OR EXPERIENCE WITH CLEANING SUPPLIES SUCH AS CLEANING CHEMICALS AND SOLVENTS AND THE ABILITY TO OPERATE THE CLEANING EQUIPMENT/MACHINES, TIME MANAGEMENT, ATTENTION TO DETAIL, ABILITY TO WORK INDEPENDENTLY, AND SUPPLY MANAGEMENT. JANITORIAL AND WORK IS NOT ONLY ABOUT CLEANING. SOMEONE HAS THE ABILITY TO ORGANIZE WHAT WORK NEEDS TO BE DONE AND WHEN AND WHERE TO DO IT.  CLEANING SUPPLIES MUST BE TRACKED, SCHEDULES SET, AND RECORDS KEPT, INCLUDING INVENTORY, ORDERING SUPPLIES, RECORD KEEPING, AND PROPER WORK  SCHEDULING; MUST BE WORKING  AS PART OF A TEAM AND FOLLOWING INSTRUCTIONS.</t>
  </si>
  <si>
    <t xml:space="preserve">NO OTHER DEDICUTIONS WILL BE IMPOSSED FROM PAY. EMPLOYER WILL ONLY ASSIST WORKERS IN SECURING BOARD, LODGING, OR OTHER FACILITIES AT NO COST TO WORKER. </t>
  </si>
  <si>
    <t>C-500-20315-905705</t>
  </si>
  <si>
    <t>P-500-20282-873577</t>
  </si>
  <si>
    <t>Maintenance and Repair Worker,  General Maintenance</t>
  </si>
  <si>
    <t xml:space="preserve">High School or  equivalent of 1 year year experience .  skilled in all aspect of building maintenance basic electrical and mechanical background is a plus </t>
  </si>
  <si>
    <t>C-500-20206-733262</t>
  </si>
  <si>
    <t>P-500-20167-652342</t>
  </si>
  <si>
    <t>Human Resources Assistant</t>
  </si>
  <si>
    <t xml:space="preserve">Skills
	Active Listening  Giving full attention to what other people are saying, taking time to understand the points being made, asking questions as appropriate, and not interrupting at inappropriate times. 
	Reading Comprehension  Understanding written sentences and paragraphs in work related documents. 
	Speaking  Talking to others to convey information effectively. 
	Writing  Communicating effectively in writing as appropriate for the needs of the audience. 
	Critical Thinking  Using logic and reasoning to identify the strengths and weaknesses of alternative solutions, conclusions or approaches to problems. 
</t>
  </si>
  <si>
    <t>C-500-20239-788104</t>
  </si>
  <si>
    <t>C-500-20303-891124</t>
  </si>
  <si>
    <t>C-500-20303-891172</t>
  </si>
  <si>
    <t>P-500-20265-835680</t>
  </si>
  <si>
    <t>Office Service Representative</t>
  </si>
  <si>
    <t>At least a high school diploma. At least 12 months working experience on related field. Knowledge of business and management principles involved in strategic planning, coordination of people and resources, and so on. Good computer skills, proficient in Word, Excel, and Power point. Proficient using of office software for spreading analytical reports and presentation. Fluently speaking and writing both of English and Chinese languages with good report and analytical skills is preferred. Have a good solid skill in communication both in English and Chinese with local personnel and headquarters personnel (in China) is preferred. Excellent in mathematical skill, understanding of data with privacy standard, integrity and honesty. Can stand high working pressure and work even on weekend or holiday.</t>
  </si>
  <si>
    <t>C-500-20316-907451</t>
  </si>
  <si>
    <t>Pacific Trading Company, LTD.</t>
  </si>
  <si>
    <t>P.O. Box 500236</t>
  </si>
  <si>
    <t>Cepeda</t>
  </si>
  <si>
    <t>P-500-20276-855072</t>
  </si>
  <si>
    <t>Computer Network Support Specialist</t>
  </si>
  <si>
    <t>Problem solving skill, Time management and organization skill. Written and verbal communication skill. System analysis and troubleshooting skill. Analytical thinking skill. Education: Ideally with an associate's degree in computer engineering plus minimum of 48 months of related work experience.</t>
  </si>
  <si>
    <t xml:space="preserve">$50.00 401K Retirement (BI-WEEKLY) </t>
  </si>
  <si>
    <t>Santos</t>
  </si>
  <si>
    <t>Aysia</t>
  </si>
  <si>
    <t>remyv@ptcsaipan.com</t>
  </si>
  <si>
    <t>C-500-20342-939556</t>
  </si>
  <si>
    <t>C-500-20324-919081</t>
  </si>
  <si>
    <t>C-500-20206-733149</t>
  </si>
  <si>
    <t>P-500-20141-587118</t>
  </si>
  <si>
    <t>Employment Certificate for at least 12 months, will be applied equally to both U.S. workers and CW-1 workers. Can operate Electrical Equipment</t>
  </si>
  <si>
    <t>In excess of 40 hrs per week the rate will be overtime rate (normal rate multiply by 1.5)</t>
  </si>
  <si>
    <t>Housing is optional and offered to both U.S. workers and CW-1 workers. Employer will assist workers in securing board, lodging or other facilities free of charge. CNMI Withholding Tax &amp; FICA Taxes</t>
  </si>
  <si>
    <t>C-500-20310-899743</t>
  </si>
  <si>
    <t xml:space="preserve">Star Marianas Air, Inc. </t>
  </si>
  <si>
    <t>P-500-20276-855122</t>
  </si>
  <si>
    <t>Knowledgeable in computer systems, both hardware, and software. Ability to read manuals for computer diagnostics and troubleshooting.</t>
  </si>
  <si>
    <t>C-500-20258-820349</t>
  </si>
  <si>
    <t>C-500-20240-790474</t>
  </si>
  <si>
    <t>YCO CORPORATION TRUE VALUE HARDWARE</t>
  </si>
  <si>
    <t>po box 500932</t>
  </si>
  <si>
    <t>2nd flr Yumul Bldg</t>
  </si>
  <si>
    <t>P-500-20204-728244</t>
  </si>
  <si>
    <t>AUTO MECHANICS/TECHNICIAN</t>
  </si>
  <si>
    <t>knowledge in repairing,troubleshooting,operation and control,ability of critical thinking and judgement and decision making,knowledge in sales and marketing on automotive items,knowledge of machines and tools,including their designed ,uses repair and maintenance ,knowledge in customer and personal service.Must have an updated drivers license,physically fit,with auto mechanics/technician certificate.Employment certificate will be applied equally to both us worker and cw-1 workers.</t>
  </si>
  <si>
    <t>Beach rd Garapan</t>
  </si>
  <si>
    <t>Po Box 500932</t>
  </si>
  <si>
    <t>All CNMI and Federal Taxws required</t>
  </si>
  <si>
    <t>C-500-20247-802962</t>
  </si>
  <si>
    <t>P.O. BOX 5000087</t>
  </si>
  <si>
    <t>P-500-20203-725677</t>
  </si>
  <si>
    <t>Reliable, dependable, honest , have passion to teach children, team worker, good attitude towards administration, students, co worker and parents.</t>
  </si>
  <si>
    <t xml:space="preserve">Kulales places  Chalan pale </t>
  </si>
  <si>
    <t>FICA, Withholding Tax and all other local taxes required by the government</t>
  </si>
  <si>
    <t>C-500-20204-730278</t>
  </si>
  <si>
    <t>PO Box 505738</t>
  </si>
  <si>
    <t>P-500-20175-673733</t>
  </si>
  <si>
    <t>MUST BE ABLE TO WORK NON-TRADITIONAL HOURS ON WEEKENDS AND HOLIDAYS OR OVERNIGHT SHIFTS. ABILITY TO MANAGE INV
ENTORY
ABILITY TO ANALYZE DATA AND PROVIDE INSIGHTS FROM DATA.
CRITICAL THINKER AND PROBLEM-SOLVING SKILLS GOO
D TIME-MANAGEMENT SKILLS
GREAT INTERPERSONAL AND COMMUNICATION SKILLS</t>
  </si>
  <si>
    <t>Mingyang Supermarket San Vicente</t>
  </si>
  <si>
    <t>C-500-20232-776024</t>
  </si>
  <si>
    <t>MD NURUL BHUIYAN</t>
  </si>
  <si>
    <t>ISLAND PROTECTION SERVICES</t>
  </si>
  <si>
    <t>P-500-20153-614809</t>
  </si>
  <si>
    <t>RTE 37 ACROSS AND NEAR TANU LN AS LITO ROAD</t>
  </si>
  <si>
    <t>C-500-20248-805932</t>
  </si>
  <si>
    <t>C-500-21020-024067</t>
  </si>
  <si>
    <t>PMB 139 PPP,  PO BOX 10000</t>
  </si>
  <si>
    <t>P-500-20350-961565</t>
  </si>
  <si>
    <t>Driver license, Welding, Soldering and Brazing Machine Operator training/certification.</t>
  </si>
  <si>
    <t>FICA, FEDERAL CHAPTER 7 &amp; CNMI  CHAPTER 2 AND 401K</t>
  </si>
  <si>
    <t>C-500-20346-952519</t>
  </si>
  <si>
    <t>P-500-20290-879995</t>
  </si>
  <si>
    <t>Fisherman</t>
  </si>
  <si>
    <t>Knowledge in fishing methods  around CNMI. Knowledegable to use fishing equipment like big rods and drills. Have the knowledge to Handle catch fish by sorting, inspecting, cleaning to make sure that fish are not spoiled.</t>
  </si>
  <si>
    <t>CNMI Taxes and Fica taxes</t>
  </si>
  <si>
    <t>C-500-20349-955885</t>
  </si>
  <si>
    <t>C-500-20343-940957</t>
  </si>
  <si>
    <t>Network and Computer Systems Administrators</t>
  </si>
  <si>
    <t>P-500-20314-904196</t>
  </si>
  <si>
    <t>IT TECHNICAL SUPPORT MANAGER</t>
  </si>
  <si>
    <t xml:space="preserve">Must be able to determine how a system should work and how changes in conditions, operations and the environment will affect outcomes. Identifying measures or indicators of system performance and the actions needed to improve or correct performance, relative to the goals of the system. Determining causes of operating errors and deciding what to do about it. Conduct tests and inspections of products, services or processors to evaluate quality or performance. Performing routine maintenance on equipment and determining when and what kind of maintenance is needed. </t>
  </si>
  <si>
    <t>C-500-20310-899746</t>
  </si>
  <si>
    <t>P-500-20276-855120</t>
  </si>
  <si>
    <t xml:space="preserve">LICENSE: MUST HOLD A COMMERCIAL PILOT CERTIFICATE ISSUED BY THE US FEDERAL AVIATION ADMINISTRATION IN ORDER TO OPERATE A MULTI-ENGINE AIRPLANE IN A COMMUTER OPERATION, IN ACCORDANCE WITH CFR TITLE 14 135.243 (A)(1). FLIGHT HOURS: IN ORDER TO SERVE AS PILOT IN COMMEND OF AN AIRCRAFT UNDER IFR (CFR TITLE 14, 135.243 (C)): HAS HAD AT LEAST 1,200 HOURS OF FLIGHT TIME AS A PILOT, INCLUDING 500 HOURS OF CROSS COUNTRY FLIGHT TIME 100 HOURS OF NIGHT FLIGHT TIME, AND 75 HOURS OF ACTUAL OR SIMULATED INSTRUMENT TIME AT LEAST 50 HOURS OF WHICH WERE IN ACTUAL FLIGHT. MUST PASS A DOT/FAA PRE-EMPLOYMENT DRUG TEST IN ACCORDANCE WITH TITLE 14 CFR PART 120.
As an air carrier certificated under 14 CFR Part 119, Star Marianas Air, Inc. complies with the Pre employment drug testing requirements of 14 CFR 120.109(a)(l) which states:
- No employer may hire any individual for a safety-sensitive function listed in 120.105 unless the employer first conducts a pre-employment test and receives a verified negative drug test result for that individual.
14 CFR 120.105 states:
-Each employee, including any assistant, helper, or individual in a training status, who performs a safety-sensitive function listed in this section directly or by contract (including by subcontract at any tier) for an employer as defined in this subpart must be subject to drug testing under a drug testing program implemented in accordance with this subpart. This includes full-time, part-time, temporary, and intermittent employees regardless of the degree of supervision. The safety-sensitive functions are:
(a)	Flight crewmember duties.
(b)	Flight attendant duties.
(c)	Flight instruction duties.
(d)	Aircraft dispatcher duties.
(e)	Aircraft maintenance and preventive maintenance duties.
(f)	Ground security coordinator duties.
(g)	Aviation screening duties.
(h)	Air traffic control duties.
(i)	Operations control specialist duties.
The position of Commercial Pilot falls under 14 CFR 120.105(a) above, which is flight crewmember. The required drug test will be applied equally to both U.S. workers and CW-1 workers.
</t>
  </si>
  <si>
    <t>PO BOX 520461</t>
  </si>
  <si>
    <t>C-500-20325-921245</t>
  </si>
  <si>
    <t>TUN KIOSHI, KILELEMAN TOAD, AS PERDIDO</t>
  </si>
  <si>
    <t>TUN KIOSHI, KILELEMAN ROAD, AS PERDIDO</t>
  </si>
  <si>
    <t>P-500-20268-842957</t>
  </si>
  <si>
    <t>STEEL WORKER</t>
  </si>
  <si>
    <t>KNOWLEDGE IN USING WELDING MACHINE AND POWER TOOLS</t>
  </si>
  <si>
    <t>C-500-20345-948115</t>
  </si>
  <si>
    <t>ABA BUILDING, GUALO RAI</t>
  </si>
  <si>
    <t xml:space="preserve">ABA BUILDING, GUALO RAI </t>
  </si>
  <si>
    <t>P-500-20240-790601</t>
  </si>
  <si>
    <t>Mechanical  Knowledge of machines and tools, including their designs, uses, repair, and maintenance.See more occupations related to this knowledge.
Building and Construction  Knowledge of materials, methods, and the tools involved in the construction or repair of houses, buildings, or other structures such as highways and roads.See more occupations related to this knowledge.
Customer and Personal Service  Knowledge of principles and processes for providing customer and personal services. This includes customer needs assessment, meeting quality standards for services, and evaluation of customer satisfaction.See more occupations related to this knowledge.
Public Safety and Security  Knowledge of relevant equipment, policies, procedures, and strategies to promote effective local, state, or national security operations for the protection of people, data, property, and institutions.See more occupations related to this knowledge.
English Language  Knowledge of the structure and content of the English language including the meaning and spelling of words, rules of composition, and grammar.</t>
  </si>
  <si>
    <t>De Vero</t>
  </si>
  <si>
    <t>Anita</t>
  </si>
  <si>
    <t>C-500-21021-024427</t>
  </si>
  <si>
    <t>Welders, Cutters, Solderers, and Brazers</t>
  </si>
  <si>
    <t>Driver license will be applied equally to US workers and CW-1 workers.  Welding, Soldering and Brazing Machine Operator training/certification.</t>
  </si>
  <si>
    <t>C-500-20338-936110</t>
  </si>
  <si>
    <t>METAL WORKS, REFILLING INDUSTRIAL GASES &amp; FIRE EXTINGUISHER, ETC</t>
  </si>
  <si>
    <t>Packaging and Filling Machine Operators and Tenders</t>
  </si>
  <si>
    <t>P-500-20303-891133</t>
  </si>
  <si>
    <t>PACKAGING AND FILLING MACHINE OPERARS AND TENDERS</t>
  </si>
  <si>
    <t>HAZMAT AND D.O.T. CERTIFICATE</t>
  </si>
  <si>
    <t>C-500-21036-057520</t>
  </si>
  <si>
    <t>C-500-21032-044884</t>
  </si>
  <si>
    <t>PEPOY'S CAFE AND RESTAURANT</t>
  </si>
  <si>
    <t>PO BOX 500607</t>
  </si>
  <si>
    <t>Malasarte</t>
  </si>
  <si>
    <t>PO Box 500607</t>
  </si>
  <si>
    <t>marilou.malasarte@gmail.com</t>
  </si>
  <si>
    <t>P-500-20356-971793</t>
  </si>
  <si>
    <t>Thorough experience with hot and cold preparation.
Follow sanitation standards and health codes.
Ability to use slicers, mixers, grinders, food processors, knife, etc.
Able to handle work in a fast paced kitchen environment, can work under pressure.
Meeting quality standards for services and evaluation of customer satisfaction.</t>
  </si>
  <si>
    <t xml:space="preserve">P O Box 500607 </t>
  </si>
  <si>
    <t>C-500-21032-047103</t>
  </si>
  <si>
    <t>WINNERS RESTAURANT, WINNERS RESIDENCE, INT'L ROLLER SKATES, ETC</t>
  </si>
  <si>
    <t>P-500-20339-938002</t>
  </si>
  <si>
    <t>FOOD PREPARATION &amp; SERVING WORKERS</t>
  </si>
  <si>
    <t>High school graduate with at least  3-month working experience as a Cook, Cook Assistant, Food Server or Wait Staff. Must have general knowledge in food preparation and serving workers. Must possess constructive and cooperative working relationships with others. Must possess good communication and listening skills; and has a sense of responsibility and urgency. Willing to work flexible hours including holidays and weekends. Must be physically fit to be able to handle strenuous activities. All applicants must provide school credentials and employment certificates, food handler's certificate if applicable. Must be able to secure CNMI Drivers license.</t>
  </si>
  <si>
    <t>C-500-21093-195451</t>
  </si>
  <si>
    <t>Facilities Manager</t>
  </si>
  <si>
    <t xml:space="preserve">Must have at least 12-months of experience as a Lead general maintenance and building repairer and or similar job occupation. Must be able to report to work 5-days a week including, weekends, holidays and night shifts. Must agree to a post-offer pre-employment drug screening and random drug testing which will apply to both US and CW-1 workers. </t>
  </si>
  <si>
    <t>C-500-21021-024446</t>
  </si>
  <si>
    <t>Driver License will be applied equally to US and CW-1 workers.  Heavy and Tractor-trailer truck drivers training/certification.</t>
  </si>
  <si>
    <t>FICA/FEDERAL CHAPTER 7/CNMI CHAPTER 2/401K</t>
  </si>
  <si>
    <t>C-500-21113-252278</t>
  </si>
  <si>
    <t>P-500-21083-169649</t>
  </si>
  <si>
    <t>FAMILIARITY WITH TOURISM OR HOTEL OPERATIONS IS A PLUS. SKILLED IN THE USE OF VARIOUS OPERATING SYSTEMS: MICROSOFT INTERNET EXPLORER, MICROSOFT POWERPOINT, MICROSOFT OFFICE, MICROSOFT EXCEL, AND MICROSOFT WORD, POINT OF SALES SYSTEM (POS).</t>
  </si>
  <si>
    <t>Exempt Status, Paid Leave, Holiday Pay, and 401(k) Retirement Plan subject to company policy</t>
  </si>
  <si>
    <t>C-500-21095-195836</t>
  </si>
  <si>
    <t>CONSOLIDATED TRANSPORTATION SERVICES, INC.</t>
  </si>
  <si>
    <t>CTSI LOGISTICS</t>
  </si>
  <si>
    <t>P-500-21061-111374</t>
  </si>
  <si>
    <t>KNOWLEDGE OF ACCOUNTING SOFTWARE - SYSTEM APPLICATION OF PRODUCT IN DATA PROCESSING (SAP). KNOWLEDGE OF ADMINISTRATIVE AND CLERICAL
PROCEDURES AND SYSTEMS SUCH AS WORD PROCESSING, MANAGING FILES AND RECORDS, DESIGNING FORMS, AND OTHER OFFICE PROCEDURES AND TERMINOLOGY. KNOWLEDGE OF ECONOMIC AND ACCOUNTING PRINCIPLES AND PRACTICES, THE FINANCIAL MARKETS, BANKING AND THE ANALYSIS AND REPORTING OF FINANCIAL DATA.</t>
  </si>
  <si>
    <t>C-500-21130-298696</t>
  </si>
  <si>
    <t>C-500-21063-119023</t>
  </si>
  <si>
    <t>C-500-21095-195885</t>
  </si>
  <si>
    <t>First-Line Supervisors of Transportation and Material-Moving Machine and Vehicle Operators</t>
  </si>
  <si>
    <t>P-500-21061-111383</t>
  </si>
  <si>
    <t>FLEET MANAGER</t>
  </si>
  <si>
    <t xml:space="preserve">With at least 12 months experience in management of logistics business with emphasis on air and ocean freight, forwarding, warehousing and fuel hauling. Using logic and reasoning to identify the strengths and weaknesses of alternative solutions, conclusions or approaches to problems. Motivating, developing, and directing people as they work, identifying the best people for the job. Motivating, developing, and directing people as they work, identifying the best people for the job.
</t>
  </si>
  <si>
    <t>C-500-21109-235033</t>
  </si>
  <si>
    <t>Deleon Guerrrero</t>
  </si>
  <si>
    <t>C-500-21095-195794</t>
  </si>
  <si>
    <t>C-500-21104-224518</t>
  </si>
  <si>
    <t>C-500-21051-090220</t>
  </si>
  <si>
    <t>EVER GREEN CHURCH, INC.</t>
  </si>
  <si>
    <t>EVER GREEN CHURCH</t>
  </si>
  <si>
    <t>P.O. BOX 502960 KOBLERVILLE</t>
  </si>
  <si>
    <t>MYEONGTONG</t>
  </si>
  <si>
    <t>P.O. BOX 502960 KOBLERVILL</t>
  </si>
  <si>
    <t>P-500-21021-024554</t>
  </si>
  <si>
    <t>RELIGIOUS WORKER</t>
  </si>
  <si>
    <t>TO KNOW BIBLE AND CHINESE LANGUAGE FOR TEACHING BIBLE.</t>
  </si>
  <si>
    <t>AS GONNO ROAD KOBLERVILL VILLAGE</t>
  </si>
  <si>
    <t>C-500-21050-087221</t>
  </si>
  <si>
    <t>C-500-21119-269085</t>
  </si>
  <si>
    <t xml:space="preserve">Attention to Details
Time Management
and will able to work within a group or individually.
</t>
  </si>
  <si>
    <t>C-500-21149-355635</t>
  </si>
  <si>
    <t>C-500-21146-344165</t>
  </si>
  <si>
    <t>C-500-21139-324803</t>
  </si>
  <si>
    <t>Matsuda Marine Service</t>
  </si>
  <si>
    <t xml:space="preserve">2nd Floor Canton Restaurant Building </t>
  </si>
  <si>
    <t>KAM-WONG</t>
  </si>
  <si>
    <t>P-500-21111-243709</t>
  </si>
  <si>
    <t>MOTORBOAT MECHANICS AND SERVICE TECHNICIANS</t>
  </si>
  <si>
    <t>CERTIFICATES IN BOAT MECHANICS 
AND  KNOWLEDGABLE IN MAKING BOAT ENGINE</t>
  </si>
  <si>
    <t>2nd Floor Canton Restaurant Building</t>
  </si>
  <si>
    <t>C-500-21146-344081</t>
  </si>
  <si>
    <t>At least two years of experience or progressive experience. Preferably knows how to speak, read and write in Japanese language and can communicate well with the company business
head accountant, client's officers and owners. Must be able to work under pressure and willing to work flexible hours including weekends if necessary.
Must be able to use Quickbooks / Peach Tree and other accounting software. Must be excellent to use Power Point, Excel and MS Word.</t>
  </si>
  <si>
    <t>federal and withholding taxes</t>
  </si>
  <si>
    <t>C-500-21098-207477</t>
  </si>
  <si>
    <t>C-500-21095-195892</t>
  </si>
  <si>
    <t>P-500-21061-111412</t>
  </si>
  <si>
    <t>LOGISTICS COORDINATOR</t>
  </si>
  <si>
    <t xml:space="preserve">Knowledge of principles and methods for moving people or goods by air, rail, sea, or road, including the relative costs and benefits. Knowledge of principles and processes for providing customer and personal services. This includes customer needs assessment, meeting quality standards for services, and evaluation of customer satisfaction. Knowledge of principles and methods for describing the features of land, sea, and air masses, including their physical characteristics, locations, interrelationships, and distribution of plant, animal, and human life. Knowledge of household goods handling, airfreight and ocean freight operations.
</t>
  </si>
  <si>
    <t>C-500-21097-202733</t>
  </si>
  <si>
    <t>BACHELOR'S DEGREE GRADUATE.ENGLISH AND CHINESE LANGUAGE, KNOWLEDGE, OBSERVATION, CULTURAL INTELLIGENCE, WRITING, COMPUTER SKILLS.12 MONTHS WORK EXPERIENCE AS
TRANSLATOR.</t>
  </si>
  <si>
    <t>C-500-21102-214868</t>
  </si>
  <si>
    <t>SINO-AMERICAN TRADING CORPORATION</t>
  </si>
  <si>
    <t>GREEN CONSUME MARKET 2</t>
  </si>
  <si>
    <t>P.O. BOX 505799, MIDDLE ROAD</t>
  </si>
  <si>
    <t>YALI</t>
  </si>
  <si>
    <t>sinoamericantrading@yahoo.com</t>
  </si>
  <si>
    <t>P-500-21023-029835</t>
  </si>
  <si>
    <t>Must have experience as store supervisor. Must have strong leadership to a team. Know FIFO merchandise display. Responsible for ensuring that financial objectives are met and all aspect of the store are running smoothly at all times. In-charge in inventory of stocks, pricing and monitor sales. Know how to operate financial software to keep tract of expenses and sales.</t>
  </si>
  <si>
    <t>C-500-21097-203186</t>
  </si>
  <si>
    <t>C-500-21098-206921</t>
  </si>
  <si>
    <t>AFETNA ROAD, SAN ANTONIO</t>
  </si>
  <si>
    <t>P-500-21047-078371</t>
  </si>
  <si>
    <t>Employees' Income Tax as required by Federal &amp; CNMI laws</t>
  </si>
  <si>
    <t>C-500-21127-294537</t>
  </si>
  <si>
    <t>P-500-21089-182977</t>
  </si>
  <si>
    <t>Basic PC knowledge. Familiarity with electronic equipment, like cash register and POS. Good in math skills. Good in communication and time management skills. Customer satisfaction-oriented.</t>
  </si>
  <si>
    <t>C-500-21113-252433</t>
  </si>
  <si>
    <t>Must be a Bachelor's Degree, major in Commerce with 24-months of work-related experience as a sales manager.  Must have knowledge of principles  and processes for providing customer and personal services including customer needs assessment, meeting quality standards for services, and evaluation of customer satisfaction. Knowledge of business and management principles involved in strategic planning,  leadership technique, production methods, and coordination of people and resources. Must know how to  analyze financial records or reports to determine state of operations. Must have the ability to lead in a past-faced environment.</t>
  </si>
  <si>
    <t>C-500-21155-368101</t>
  </si>
  <si>
    <t>C-500-21144-337174</t>
  </si>
  <si>
    <t>C-500-21154-364330</t>
  </si>
  <si>
    <t>P-500-21105-225885</t>
  </si>
  <si>
    <t>Maintenance, Cleaner</t>
  </si>
  <si>
    <t xml:space="preserve">High School Graduate, One year general maintenance experience.  Skill in general custodial duties and facility cleaning duties.  Must be able to work on flexible hours including weekends, holidays and night shifts.  
</t>
  </si>
  <si>
    <t>C-500-21101-214629</t>
  </si>
  <si>
    <t>C-500-21098-207277</t>
  </si>
  <si>
    <t>C-500-21141-332532</t>
  </si>
  <si>
    <t>C-500-21097-202887</t>
  </si>
  <si>
    <t>P-500-21015-015359</t>
  </si>
  <si>
    <t>C-500-21144-339756</t>
  </si>
  <si>
    <t>SKILLS IN TELEPHONE ETIQUETTE, LISTENING, PROVIDING EXCELLENT CUSTOMER SERVICE AND  HANDLING CUSTOMER COMPLAINTS. KNOWLEDGE OF CALL CENTER OPERATION. ABILITY TO SPEAK AND WRITE IN ENGLISH</t>
  </si>
  <si>
    <t>C-500-21124-283613</t>
  </si>
  <si>
    <t>PMB 368  P.O. Box 10000</t>
  </si>
  <si>
    <t xml:space="preserve">HAGATNA </t>
  </si>
  <si>
    <t>Word Processors and Typists</t>
  </si>
  <si>
    <t>P-500-21066-126678</t>
  </si>
  <si>
    <t>PROJECT ASSISTANT</t>
  </si>
  <si>
    <t xml:space="preserve">Associate/Bachelor's Degree is preferred. 
Competent knowledge in MS office including MS Project and Bluebeam REVU is required. 
Certification in Procore Admin, Project Management, Engineer, Quality and Safety and Financial Management is preferred. </t>
  </si>
  <si>
    <t xml:space="preserve">2nd Floor, JET Building, Middle Road </t>
  </si>
  <si>
    <t>C-500-21110-239742</t>
  </si>
  <si>
    <t>P-500-20320-913217</t>
  </si>
  <si>
    <t xml:space="preserve">Associates Degree or equivalent in Business Management, Engineering or related discipline(s). 
Two or more years of business/operational management experience. </t>
  </si>
  <si>
    <t>199 Taga Park Street</t>
  </si>
  <si>
    <t>Tinian MP</t>
  </si>
  <si>
    <t>C-500-21140-329361</t>
  </si>
  <si>
    <t>JOB SAFETY AND PROPER HANDLING AND USE OF SPECIAL TOOLS, EQUIPMENTS AND CLEANING SUPPLIES AND MATERIALS</t>
  </si>
  <si>
    <t>C-500-21114-255966</t>
  </si>
  <si>
    <t>HIGH SCHOOL DIPLOMA .1 YEAR EXPERIENCE AS A COOK IN THE RESTAURANT INDUSTRY. ABLE TO READ AND FOLLOW STANDARDIZE RECIPES, STRONG KNOWLEDGE OF PROPER FOOD HANDLING PROCEDURES. ABLE TO WORK AS PART OF A TEAM IN A BUSY KITCHEN ATMOSPHERE.</t>
  </si>
  <si>
    <t>C-500-21156-372184</t>
  </si>
  <si>
    <t>bo sea coporation</t>
  </si>
  <si>
    <t>gold beach hotel saipan</t>
  </si>
  <si>
    <t>P-500-21122-279880</t>
  </si>
  <si>
    <t>C-500-21144-337088</t>
  </si>
  <si>
    <t>CNMI WITHHOLDING TAXES AND SS &amp; MEDICAID</t>
  </si>
  <si>
    <t>J.LUCKY CORPORATION</t>
  </si>
  <si>
    <t>C-500-21132-305724</t>
  </si>
  <si>
    <t>GARAPAN ESTATE LLC</t>
  </si>
  <si>
    <t>C-500-21124-283941</t>
  </si>
  <si>
    <t>JC MARKETING, INC. (SAIPAN)</t>
  </si>
  <si>
    <t>P-500-21090-186471</t>
  </si>
  <si>
    <t>Must have 24-months of  work related experience as Sales Representative  with Bachelor's Degree  in Business Administration Major in Management. Must have substantial knowledge of each items or products sold such as industrial products, office supplies, furniture, dry goods, playground materials and medical products like medical equipment, medical supplies and various medicine.   Has the ability to read and understand information and ideas presented in writing, ability to communicate information and ideas in speaking so others will understand. Has knowledge of principles and processes for providing customer and
personal services. This includes customer needs assessment, meeting quality standards for services, and evaluation of customer satisfaction. Must have knowledge in administrative and clerical procedures and systems such as word processing, managing files and records, and other office procedures and terminology. Proficient in Microsoft Office -Excel, Word and relevant software.</t>
  </si>
  <si>
    <t>C-500-21099-210878</t>
  </si>
  <si>
    <t>PMB 999 BOX 10001</t>
  </si>
  <si>
    <t xml:space="preserve">Knowledge of machine and tools, including their designs, uses, repair and maintenance. Must be physically fit to perform the job.  Must have knowledge of principles and processes for providing customer and personal services including customer needs assessment, meeting quality standards for services and evaluation of customer satisfaction. </t>
  </si>
  <si>
    <t>C-500-21154-364463</t>
  </si>
  <si>
    <t>P-500-21109-235553</t>
  </si>
  <si>
    <t>C-500-21134-313178</t>
  </si>
  <si>
    <t>C-500-21104-222534</t>
  </si>
  <si>
    <t>P-500-21061-111621</t>
  </si>
  <si>
    <t xml:space="preserve">HIGH SCHOOL GRADUATE. MUST HAVE THREE (3) MONTHS EXPERIENCED AS A HOUSEKEEPING WORKER. MUST HAVE THE ABILITY TO BEND , STRECTH, TWIST, OR REACH WITH YOUR BODY, ARMS, AND/OR LEGS.  MUST BE WILLING TO WORK FLEXIBLE SCHEDULES INCLUDING WEEKENDS AND HOLDAYS. 
</t>
  </si>
  <si>
    <t xml:space="preserve">GLORIA DRIVE UPPER NAVY HILL </t>
  </si>
  <si>
    <t>C-500-21097-202955</t>
  </si>
  <si>
    <t>GENERAL MANANGER</t>
  </si>
  <si>
    <t>P-500-21013-010023</t>
  </si>
  <si>
    <t>C-500-21106-230006</t>
  </si>
  <si>
    <t>C-500-21119-269000</t>
  </si>
  <si>
    <t>C-500-21132-305645</t>
  </si>
  <si>
    <t>Mason PI</t>
  </si>
  <si>
    <t>C-500-21130-301647</t>
  </si>
  <si>
    <t>P-500-21075-148686</t>
  </si>
  <si>
    <t>C-500-21160-383786</t>
  </si>
  <si>
    <t>C-500-21096-199421</t>
  </si>
  <si>
    <t>High School Diploma or equivalent. 
Ability to diagnose and repair vehicles and follow safety instructions and directions. 
Proficiency with hand tools and other equipment. 
Active listening, problem solving, and communication skills. 
Self-motivated, independent, and reliable with a strong work ethic. 
An eye for detail: Not only will this help with hands-on work, but it can be beneficial in other aspects of the job, such as record keeping and maintaining inventory. 
Ability to require a great deal of manual dexterity and fine motor skills. 
Other work demands strength and agility.
Applicants must pass Auto Parts skilled test (Total Passing Score of 89%) during application process.
The skill testing and comprehension exam are required equally of both US and Foreign workers.
Must be able to work on weekends and holidays on short notice.</t>
  </si>
  <si>
    <t>C-500-21098-206842</t>
  </si>
  <si>
    <t>P-500-21036-057346</t>
  </si>
  <si>
    <t>COMPUTER LITERATE. CAN READ, WRITE AND SPEAK JAPANESE LANGUAGE FLUENTLY. KNOWLEDGEABLE WITH ALL JAPANESE PRODUCTS TO DEAL WITH JAPAN WHOLESALER COMPANY IN PLACING AN ORDER FOR WHOLESALE AND RETAIL. OVERSEEING STOCK CONTROL AND RECEIVING ORDERS. MAY ORGANIZE, DISPLAY
ITEMS ON THE SHELVES. GIVING FULL ATTENTION TO THE INSTRUCTIONS, TAKING TIME TO UNDERSTAND THE POINTS BEING MADE, ASKING QUESTIONS AS
APPROPRIATE AND NOT INTERRUPTING AT INAPPROPRIATE TIMES. TEACHING OTHERS HOW TO DO SOMETHING. JOB REQUIRES A WILLINGNESS TO TAKE ON FULFILLING OBLIGATIONS AND CAN WORK ON FLEXIBLE HOURS.</t>
  </si>
  <si>
    <t>C-500-21082-166483</t>
  </si>
  <si>
    <t>Should know the principles and processes of cleaning and housekeeping to meet the client-customers services satisfaction and its quality standards. Can follow the detailed instructions of the supervisor to meet the requirements of the job and the client-customers needs</t>
  </si>
  <si>
    <t>First Floor Sablan Bldg No.1 Gualo  Rai Road</t>
  </si>
  <si>
    <t>With holding Tax, FICA - SSS and Medicare</t>
  </si>
  <si>
    <t>C-500-21158-373020</t>
  </si>
  <si>
    <t>C-500-21146-348047</t>
  </si>
  <si>
    <t>C-500-21138-321183</t>
  </si>
  <si>
    <t>CDN, LLC</t>
  </si>
  <si>
    <t>GREGORIO AVENUE STREET</t>
  </si>
  <si>
    <t>PMB 521 BOX 10003 CHALAN KANOA</t>
  </si>
  <si>
    <t>P-500-21050-087281</t>
  </si>
  <si>
    <t>Must have at least 24 months or 2-years work-related experience as a maintenance and repair worker, general,. Must have the ability to quickly move hand or move hand together with the arm, or two hands to grasp, manipulate, or assemble objects. Must have the ability to tell when something is wrong is likely to go wrong. With skills in using logic and reasoning to identify the strengths and weaknesses of alternative solutions, conclusions or approaches to problems.</t>
  </si>
  <si>
    <t>mylovecp1416@gmail.com</t>
  </si>
  <si>
    <t>C-500-21131-302142</t>
  </si>
  <si>
    <t>C-500-21174-420446</t>
  </si>
  <si>
    <t xml:space="preserve">Sho Robin Suzuki </t>
  </si>
  <si>
    <t>Tokyo En Restaurant &amp; Seashir 003</t>
  </si>
  <si>
    <t>Po Box 1254</t>
  </si>
  <si>
    <t xml:space="preserve">Suzuki </t>
  </si>
  <si>
    <t>Sho Robin</t>
  </si>
  <si>
    <t>PO Box 1254</t>
  </si>
  <si>
    <t>P-500-21145-340747</t>
  </si>
  <si>
    <t>Knowledge of raw materials, production processes, quality control, costs, and other techniques for maximizing the effective manufacture and distribution of goods.
 12months experience as a cook</t>
  </si>
  <si>
    <t xml:space="preserve">1254 SonSong Village, Song song </t>
  </si>
  <si>
    <t xml:space="preserve">Rota </t>
  </si>
  <si>
    <t>C-500-21166-397247</t>
  </si>
  <si>
    <t xml:space="preserve">Skilled in the use of various operating systems: SAP Business Objects Data Integrator, Microsoft Outlook, Microsoft Office, Microsoft Windows, Microsoft PowerPoint, Microsoft Excel, Payroll software, Microsoft Word, and Microsoft Internet Explorer. Knowledge of arithmetic, algebra, geometry, calculus, statistics, and their applications. Knowledge of economic and accounting principles and practices, the financial markets, banking and the analysis and reporting of financial data. Using mathematics to solve problems. Giving full attention to what other people are saying, taking time to understand the points being made, asking questions as appropriate, and not interrupting at inappropriate times. Using logic and reasoning to identify the strengths and weaknesses of alternative solutions, conclusions or approaches to problems. Understanding written sentences and paragraph s in work related documents. Talking to others to convey information effectively. Communicating effectively in writing as appropriate for the needs of the audience. Managing one's own time and the time of others. Must be able to work shifts, evenings, holidays, and weekends. Must have or be able to obtain a valid Certified Public Accountant (CPA) Certification. </t>
  </si>
  <si>
    <t>C-500-21197-465845</t>
  </si>
  <si>
    <t>P-500-21155-368337</t>
  </si>
  <si>
    <t xml:space="preserve">ASSOCIATE'S DEGREE IN MANAGEMENT, FINANCE OR ACCOUNTING. </t>
  </si>
  <si>
    <t>NORMA M. MARFEGA Dba Islander Mini Mart</t>
  </si>
  <si>
    <t>C-500-21190-452690</t>
  </si>
  <si>
    <t>P.O. Box 50484</t>
  </si>
  <si>
    <t>Cnmi tax and Federal tax</t>
  </si>
  <si>
    <t>C-500-21175-425622</t>
  </si>
  <si>
    <t>SCARLET CORPORATION LTD</t>
  </si>
  <si>
    <t>SISI BEAUTY SALON</t>
  </si>
  <si>
    <t>SISI BEAUTY SALON, ALAIHAI AVENUE IN GARAPAN</t>
  </si>
  <si>
    <t>GARAPAN PMB 999 G BOX 10012</t>
  </si>
  <si>
    <t>XIANGZHU</t>
  </si>
  <si>
    <t>SISI BEAUTY SALON, ALAIHAI AVENUE, GARAPAN</t>
  </si>
  <si>
    <t>sisibeautysalon88@gmail.com</t>
  </si>
  <si>
    <t>P-500-20308-895918</t>
  </si>
  <si>
    <t xml:space="preserve">12 months of related work experience. High School diploma or equivalent. </t>
  </si>
  <si>
    <t>C-500-21148-355551</t>
  </si>
  <si>
    <t>C-500-21180-431093</t>
  </si>
  <si>
    <t>CHAP 2, CHAP 7 , FICA SS &amp; MED</t>
  </si>
  <si>
    <t>C-500-21151-356435</t>
  </si>
  <si>
    <t>C-500-21140-328312</t>
  </si>
  <si>
    <t>Knowledge of principles and processes for providing customer and personal services. This includes customer needs assessment, meeting quality standards for services, and evaluation of customer satisfaction.
Knowledge of principles and methods for showing, promoting, and selling products or services. This includes marketing strategy and tactics, product demonstration, sales techniques, and sales control systems.
Knowledge of business and management principles involved in strategic planning, resource allocation, human resources modeling, leadership technique, production methods, and coordination of people and resources.</t>
  </si>
  <si>
    <t>C-500-21125-287572</t>
  </si>
  <si>
    <t>C-500-21108-234876</t>
  </si>
  <si>
    <t xml:space="preserve">Certificate or Associate's degree in Cosmetology or Microblading. Proven 1 year work experience as a Beautician. </t>
  </si>
  <si>
    <t>C-500-21111-243874</t>
  </si>
  <si>
    <t>P-500-21076-152350</t>
  </si>
  <si>
    <t>- 12 MONTHS EXPERIENCE AS WAREHOUSE WORKER
- MUST POSSESS A VALID CNMI DRIVER'S LICENSE
- MUST BE RELIABLE, DEPENDABLE AND HARDWORKING</t>
  </si>
  <si>
    <t>C-500-21105-226093</t>
  </si>
  <si>
    <t>P-500-21043-073253</t>
  </si>
  <si>
    <t>Education: High School Graduate/GED
Work Experience: 12 months of previous work-related experience
Special Requirements: Knowledge of principles and processes for providing customer and personal services. This includes customer needs assessment, meeting quality standards for services, and evaluation of customer satisfaction. Knowledge on Microsoft Office Software: Windows, Outlook, Word, Excel. Giving full attention to what other people are saying, taking time to understand the points being made, asking questions as appropriate, and not interrupting at inappropriate times. Talking to others to convey information effectively. Previous work-related skill and knowledge is required for this occupation.</t>
  </si>
  <si>
    <t>C-500-21148-352401</t>
  </si>
  <si>
    <t>P-500-21076-152449</t>
  </si>
  <si>
    <t>Must be computer literate.  Must be familiar in operating Point of Sale system.</t>
  </si>
  <si>
    <t>C-500-21145-340854</t>
  </si>
  <si>
    <t>C-500-21166-397472</t>
  </si>
  <si>
    <t>C-500-21183-441154</t>
  </si>
  <si>
    <t>https//www.marianaslabor.net</t>
  </si>
  <si>
    <t>C-500-21186-444427</t>
  </si>
  <si>
    <t>P.O. Box 500009</t>
  </si>
  <si>
    <t>P-500-21109-234969</t>
  </si>
  <si>
    <t>Assistant Accounting Manager</t>
  </si>
  <si>
    <t>C-500-21159-380840</t>
  </si>
  <si>
    <t>P-500-21133-309651</t>
  </si>
  <si>
    <t>Previous work-related skill, knowledge, or experience is required. Familiarity with company policies and legal guidelines of the field. Ability to learn a variety of job descriptions. Knowledge of MS Office and excel software.</t>
  </si>
  <si>
    <t>C-500-21181-438970</t>
  </si>
  <si>
    <t xml:space="preserve">Must be knowledgeable in accounting software like Peachtree and QuickBooks.
</t>
  </si>
  <si>
    <t>C-500-21173-416645</t>
  </si>
  <si>
    <t xml:space="preserve">VIZION INSURANCE </t>
  </si>
  <si>
    <t>P-500-21030-044344</t>
  </si>
  <si>
    <t>C-500-21188-447419</t>
  </si>
  <si>
    <t>Sasamo USA Corporation</t>
  </si>
  <si>
    <t>Sasamo Tours</t>
  </si>
  <si>
    <t>sasamousacorp@gmail.com</t>
  </si>
  <si>
    <t>P-500-21139-324966</t>
  </si>
  <si>
    <t>Must be able to drive motor vehicles to transport clients to establishments and tour site locations.  Must be able to speak, read and write Korean language to be able to interact with clients.</t>
  </si>
  <si>
    <t>C-500-21159-380806</t>
  </si>
  <si>
    <t>GTS ENTERPRISES</t>
  </si>
  <si>
    <t>P-500-20262-831552</t>
  </si>
  <si>
    <t>BUILDING MAINTENANCE LABORER</t>
  </si>
  <si>
    <t>KNOWLEDGE OF OPERATIONAL CHARACTERISTICS OF MECHANICAL EQUIPMENT AND TOOLS USED IN THE MAINTENANCE AND REPAIR OF BUILDINGS AND BUILDING
FACILITIES. KNOWLEDGE OF OCCUPATIONAL HAZARDS AND STANDARD SAFETY PRACTICES NECESSARY IN THE MAINTENANCE AND REPAIR OF BUILDINGS AND
BUILDING FACILITIES. KNOWLEDGE OF BASIC BUILDING MAINTENANCE PRACTICES AND PROCEDURES; PRINCIPALS AND PROCEDURES OF RECORD KEEPING. MUST
MEET PHYSICAL REQUIREMENTS TO PERFORM THEIR DUTIES SUCH AS LIFTING OBJECTS OF AT LEAST 25-50 LBS., WITH OR WITHOUT ASSISTANCE OF A HAND TRUCK
OR ANOTHER PERSON; BENDING AND STANDING FOR DURATION OF SHIFT. ABILITY TO EXERT MAXIMUM MUSCLE FORCE TO LIFT, PUSH, PULL OR CARRY HEAVY
OBJECTS; ABILITY TO ARRANGE THINGS OR ACTIONS IN A CERTAIN ORDER OR PATTERN ACCORDING TO A SPECIFIC RULE OR SET OF RULES; MUST HAVE PHYSICAL
STAMINA AND DEXTERITY; ABILITY TO READ TECHNICAL MANUALS AND DRAWINGS; MUST KNOW HOW TO OPERATE HAND AND ELECTRICAL TOOLS SUCH AS
ADJUSTABLE WRENCHES, DRAIN OR PIPE CLEANING EQUIPMENT, HEX KEYS, LEVELS, PIPE OR TUBE CUTTER, PIPE WRENCHES, POWER DRILLS, POWER SAWS,
PULLERS, SCREWDRIVERS, ETC.; EXTENSIVE KNOWLEDGE OF HVAC, PLUMBING AND ELECTRICAL SYSTEM, MATERIALS, METHODS, AND THE TOOLS INVOLVED IN THE
CONSTRUCTION OR REPAIR OF HOUSES, BUILDINGS, OR OTHER STRUCTURES. MUST BE ABLE TO WORK ON WEEKENDS OR NIGHT SHIFT IF NEEDED. THE EMPLOYER REQUIRES POST-OFFER PRE-EMPLOYMENT DRUG SCREENING TEST AND RANDOM DRUG TESTING WHICH IS TO BE APPLIED EQUALLY TO BOTH U.S. WORKERS AND CW-1 WORKERS. THE EMPLOYER REQUIRES THE POST-OFFER PRE-EMPLOYMENT POLICE
CLEARANCE RECORD TO BE PROVIDED TO THE EMPLOYER; THIS REQUIREMENT IS TO BE APPLIED EQUALLY TO BOTH U.S. WORKERS AND CW-1 WORKERS.</t>
  </si>
  <si>
    <t>C-500-21180-431337</t>
  </si>
  <si>
    <t>C-500-21173-416603</t>
  </si>
  <si>
    <t>Knowledge of communicative language teaching techniques for young learners. Responsible, approachable and friendly. Ability to create a good learning environment. Compete fluency in English and Chinese language.</t>
  </si>
  <si>
    <t>C-500-21148-352404</t>
  </si>
  <si>
    <t>C-500-21175-422960</t>
  </si>
  <si>
    <t>SH SAIPAN CORPORATION</t>
  </si>
  <si>
    <t>P.O. BOX 502973</t>
  </si>
  <si>
    <t>P-500-21088-179822</t>
  </si>
  <si>
    <t>FINANCIAL CLERK</t>
  </si>
  <si>
    <t>Knowledge of basic bookkeeping and financial transactions. Knowledge of MS Office and databases. Should have good communication skills so that they can explain policies and procedures to the customers.</t>
  </si>
  <si>
    <t>C-500-21174-420038</t>
  </si>
  <si>
    <t xml:space="preserve">MUST HAVE A GED/HIGHSCHOOL DIPLOMA WITH 3 MONTHS WORK EXPERIENCE IN THE SAME OR SIMILAR FIELD. MUST HAVE A KNOWLEDGE ON MIXING, POURING, FINISHING AND SELECTING CONCRETE.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
</t>
  </si>
  <si>
    <t>C-500-21223-514578</t>
  </si>
  <si>
    <t>P-500-21189-449963</t>
  </si>
  <si>
    <t>At least six months to one year experience as a Housekeeper in a hotel. Must have a pleasant personality. Must be honest, trustworthy, and reliable. Must be able to lift 50 lbs or more. Must be able to communicate effectively. Must be able to work nights, weekends, and holidays.</t>
  </si>
  <si>
    <t>C-500-21158-376620</t>
  </si>
  <si>
    <t>12 months  of working  experience as Construction Worker.</t>
  </si>
  <si>
    <t>C-500-21183-441353</t>
  </si>
  <si>
    <t>P-500-21148-352306</t>
  </si>
  <si>
    <t>MAINTENANCE REPAIRER GENERAL</t>
  </si>
  <si>
    <t>Must have a knowledge on chassis maintenance and repairs, including electrical and welding. Background on shipping containers and chassis inventories is a must, which requires full detail knowledge on identifying seaworthy and non-seaworthy equipment, with knowledge on general agency and vessel operations and documentation, warehouse activities, safety performance. Able to work independently, must have a strong background in math and analysis for preparing and providing cost and expense for repair and maintenance of equipment. Must be proficient in English comprehension and maritime terminologies and abbreviations, that is required for preparing vessel reports and responding email.  Must be willing to work flexible hours and weekends.  Requirement for hazmat-training certificate are required for both U.S. and CW-1workers.</t>
  </si>
  <si>
    <t>401K and Health insurance pemium</t>
  </si>
  <si>
    <t>C-500-21156-372308</t>
  </si>
  <si>
    <t>C-500-21158-373552</t>
  </si>
  <si>
    <t>xulin's American crop.</t>
  </si>
  <si>
    <t>P-500-21097-202713</t>
  </si>
  <si>
    <t>12 months related work experience. knowledge in various International and Chinese cuisine.</t>
  </si>
  <si>
    <t>C-500-21193-455539</t>
  </si>
  <si>
    <t>P-500-21136-317065</t>
  </si>
  <si>
    <t>Operating Engineers &amp; Other Construction Equipment Operator</t>
  </si>
  <si>
    <t>C-500-21159-376936</t>
  </si>
  <si>
    <t>CHALAN MSGR. MARTINEZ, KOBLERVILLE</t>
  </si>
  <si>
    <t>P.O BOX 502754</t>
  </si>
  <si>
    <t>P-500-21115-256254</t>
  </si>
  <si>
    <t>ABLE TO PERFORMED OTHER TASK, IE. TILES INSTALLER.</t>
  </si>
  <si>
    <t>C-500-21167-401338</t>
  </si>
  <si>
    <t>High school diploma required, experience strongly preferred, need 12 months continuous experience in related work</t>
  </si>
  <si>
    <t>C-500-21193-455464</t>
  </si>
  <si>
    <t>POPZ NONI</t>
  </si>
  <si>
    <t>P-500-21160-381288</t>
  </si>
  <si>
    <t>SUNSHINE GARDEN BUILDING</t>
  </si>
  <si>
    <t>C-500-21194-457987</t>
  </si>
  <si>
    <t>P-500-21136-317064</t>
  </si>
  <si>
    <t>C-500-21196-463246</t>
  </si>
  <si>
    <t>Beach Rd., Garapan</t>
  </si>
  <si>
    <t>P-500-21143-336384</t>
  </si>
  <si>
    <t>Familiarity with all professional kitchen equipment, including mixers, blenders and dough sheeters. Ability to work in hot, hectic environment, stand, walk, bend, use hands and appliances, and lift heavy items for extended periods. Flexibility to work in early morning shifts.  Menu formulation is a plus</t>
  </si>
  <si>
    <t>C-500-21210-489924</t>
  </si>
  <si>
    <t>FALLER</t>
  </si>
  <si>
    <t>JOJO</t>
  </si>
  <si>
    <t>C-500-21160-381199</t>
  </si>
  <si>
    <t>P-500-21099-210788</t>
  </si>
  <si>
    <t>* Proven work experience as Sales Representative or similar role.
* Basic knowledge of principles and methods for showing, promoting and selling 
    products.
* Proficiency in Chinese language.
* Working knowledge of customer and and market dynamics and requirements.
* Track record of achieving sales quotas.
* Solid communication and interpersonal skills.
* Availability to work flexible shift.</t>
  </si>
  <si>
    <t>Laguna Drive, Sadog Tasi Village</t>
  </si>
  <si>
    <t>PO  Box 505878</t>
  </si>
  <si>
    <t>C-500-21160-380875</t>
  </si>
  <si>
    <t>Two Seasons Resorts and Suites</t>
  </si>
  <si>
    <t>Paladan Place Tanduki Road Lower Dandan</t>
  </si>
  <si>
    <t>P-500-21118-264346</t>
  </si>
  <si>
    <t xml:space="preserve">Highschool diploma with 3 months related work experience. Knowledge of general maintenance processes and methods. Working knowledge of tools, common appliances and devices.
Good physical condition and strength with a willingness to work overtime. Basic understanding of electrical, plumbing, and carpentry
</t>
  </si>
  <si>
    <t>C-500-21170-412436</t>
  </si>
  <si>
    <t>P-500-21072-144745</t>
  </si>
  <si>
    <t>AUTOMOTIVE BODY AND RELATED REPAIRER</t>
  </si>
  <si>
    <t>C-500-21140-328682</t>
  </si>
  <si>
    <t>Associate's Degree in Architectural or related field of study. With 24 months experience as Architectural Drafter in a Construction company. Must have a knowledge of design techniques, tools, and principles involved in production of precision technical plans, drawings, and models. Knowledge of materials, methods, and the tools involved in the construction or repair of houses, buildings, or other structures.</t>
  </si>
  <si>
    <t>C-500-21176-425989</t>
  </si>
  <si>
    <t>C-500-21157-372759</t>
  </si>
  <si>
    <t>P-500-21128-298192</t>
  </si>
  <si>
    <t xml:space="preserve">MUST HAVE AT LEAST AN ASSOCIATE'S DEGREE IN PRACTICAL OR VOCATIONAL NURSING; MUST BE A LICENSED PRACTICAL NURSE OR LICENSED VOCATIONAL NURSE
IN STATE OF PRACTICE; GRADUATE OF AN ACCREDITED PRACTICAL NURSE PROGRAM OR CERTIFIED VOCATIONAL NURSING PROGRAM; WITH AT LEAST 12 MONTHS OF
NURSING EXPERIENCE; COMMUNITY/HOME HEALTH EXPERIENCE PREFERRED; </t>
  </si>
  <si>
    <t>C-500-21189-449736</t>
  </si>
  <si>
    <t>kevin's corporation</t>
  </si>
  <si>
    <t>P-500-21158-373044</t>
  </si>
  <si>
    <t>Sewing Machine Operator</t>
  </si>
  <si>
    <t>With at least three months of experience in same field. Able to work with minimum supervision.</t>
  </si>
  <si>
    <t>C-500-21174-420033</t>
  </si>
  <si>
    <t>P-500-21072-144862</t>
  </si>
  <si>
    <t xml:space="preserve">MUST HAVE A GED/HIGHSCHOOL DIPLOMA WITH 12 MONTHS WORK EXPERIENCE IN THE SAME OR SIMILAR FIELD.  ELECTRICIAN CERTIFICATE. MUST HAVE A KNOWLEDGE IN DEEP ELECTRICAL SYSTEM, POWER GENERATION, BLUEPRINTS AND MAINTENANCE AND REPAIR. DEMONSTRATED ABILITY TO OPERATE HAND AND POWER TOOLS ASSOCIATED WITH ELECTRICAL WORK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
</t>
  </si>
  <si>
    <t>C-500-21135-316690</t>
  </si>
  <si>
    <t>P-500-20258-820048</t>
  </si>
  <si>
    <t>Quality Assurance &amp; Improvement Assistant</t>
  </si>
  <si>
    <t>PROFICIENT IN MICROSOFT WORD, EXCEL AND ACCESS.</t>
  </si>
  <si>
    <t>C-500-21218-508465</t>
  </si>
  <si>
    <t>C-500-21175-422845</t>
  </si>
  <si>
    <t xml:space="preserve">Overtime rate applies in excess in of 40 hours work  per week. </t>
  </si>
  <si>
    <t>Deductions would be CNMI withholding Tax, Federal withholding Tax Social Security and Medicaid Contributions.  The company offers housing at the cost of $150.00 a month including utilities.  This offer is optional.  Employees may look for their own housing facility or the employer may assist them in securing board and lodging.</t>
  </si>
  <si>
    <t>C-500-20226-766382</t>
  </si>
  <si>
    <t>DK SAIPAN, INC</t>
  </si>
  <si>
    <t>DESIGN K SAIPAN</t>
  </si>
  <si>
    <t>PMB 735 BOX 10005</t>
  </si>
  <si>
    <t xml:space="preserve">PMB 735 BOX 10005 </t>
  </si>
  <si>
    <t>dksaipaninc@gmail.com</t>
  </si>
  <si>
    <t>P-500-20196-711937</t>
  </si>
  <si>
    <t xml:space="preserve">Must have certificate in computer graphics operation, Adobe certified specialist and will be applied equally to both U.S. workers and CW-1 workers. </t>
  </si>
  <si>
    <t>DK SAIPAN, INC.</t>
  </si>
  <si>
    <t>C-500-20204-728384</t>
  </si>
  <si>
    <t>Must have no criminal records - Background checking will be applied in ALL nationalities. Must be able to work in a flexible schedule. Must be able to withsstand long day standing, lifting, planting, puling at farm. Well experienced in all aspect of Farm work.</t>
  </si>
  <si>
    <t>Basa-Alam</t>
  </si>
  <si>
    <t>C-500-20231-773530</t>
  </si>
  <si>
    <t>P-500-20199-722646</t>
  </si>
  <si>
    <t xml:space="preserve">At least with two (2) months relevant work experienced as a Maid &amp; Housekeeping Cleaner. Must have knowledge in cooking vegetables, meats and other food, washes dishes and silverwares, cleans furnishing, floors, and windows, using vacuum cleaner, mops and cleaning solutions.  </t>
  </si>
  <si>
    <t>FICA TAXES AND CNMI WITHHOLDING TAX</t>
  </si>
  <si>
    <t>C-500-20204-728370</t>
  </si>
  <si>
    <t>C-500-20245-797681</t>
  </si>
  <si>
    <t>Restaurant, BBQ Stand, Catering, Commercial Space Rental</t>
  </si>
  <si>
    <t>Alaihai Avenue cor Garapan St.</t>
  </si>
  <si>
    <t>Cunanan</t>
  </si>
  <si>
    <t>Julieta</t>
  </si>
  <si>
    <t>P-500-20184-691582</t>
  </si>
  <si>
    <t>Have the ability to work efficiently.  With good stamina and enthusiasm.  Ability to work quickly and under pressure.  Ability to work work well in a team.  With good communication skills and high standards of personal hygiene.</t>
  </si>
  <si>
    <t>Alaihai Avenue cor Garapan st</t>
  </si>
  <si>
    <t>C-500-20276-855140</t>
  </si>
  <si>
    <t>C-500-20244-795210</t>
  </si>
  <si>
    <t>Harvest Mart/3Kings Market/3Kings Market Too!/Harvest Launderette</t>
  </si>
  <si>
    <t>P-500-20210-737871</t>
  </si>
  <si>
    <t>Knowledge of machines and tools, including their designs, uses, repair, and maintenance. Knowledge of relevant equipment, policies, procedures, and strategies to promote effective local, state, or national security operations for the protection of people, data, property, and institutions. Able to perform routine maintenance on equipment and determining when and what kind of maintenance is needed. Able to determine the causes of operating errors and decide what to do about it.</t>
  </si>
  <si>
    <t>Sinapalo 1/Sinapalo 2/District 4 Songsong Village</t>
  </si>
  <si>
    <t>Deductions include local and state taxes which is consistent and pertinent to U.S. Federal and CNMI laws (e.g. Chapter 2, Chapter 7, SS, and Medicare).</t>
  </si>
  <si>
    <t>C-500-20246-801175</t>
  </si>
  <si>
    <t>PROVEN EXPERIENCE AS SUPERVISOR OR RELEVANT ROLEFAMILIARITY WITH COMPANY POLICIES AND LEGAL GUIDELINES OF THE FIELDABILITY TO LEARN A VARIETY OF JOB DESCRIPTIONSEXCELLENT COMMUNICATION AND INTERPERSON</t>
  </si>
  <si>
    <t>PJD Corporation</t>
  </si>
  <si>
    <t>C-500-20315-905834</t>
  </si>
  <si>
    <t>C-500-20245-797810</t>
  </si>
  <si>
    <t>GROUND FLOOR MARIANAS BUSINESS PLAZA, NAURO LOOP STREET</t>
  </si>
  <si>
    <t>PO BOX 10000, PMB 936</t>
  </si>
  <si>
    <t>RONNIE</t>
  </si>
  <si>
    <t>P-500-20126-541115</t>
  </si>
  <si>
    <t>CHILDCARE WORKER</t>
  </si>
  <si>
    <t>Must have good communication skills and be able to talk with parents and colleagues about the progress of the children in their care. They need both good speaking skills to provide this information effectively and good listening skills to understand parents instructions. High level of patience with immense love and compassion for children. Skilled childcare worker with knowledge of developing fun and interesting activities. Excellent child supervision skills. Deep understanding on childrens need for social, physical and intellectual growth. Efficient in offering safe environment for children. Familiar with the nutritional and hygiene needs of children.</t>
  </si>
  <si>
    <t>C-500-20234-780994</t>
  </si>
  <si>
    <t>PO Box 505878</t>
  </si>
  <si>
    <t>Po Box 505878</t>
  </si>
  <si>
    <t>P-500-20198-718008</t>
  </si>
  <si>
    <t>SALES ASSOCIATES</t>
  </si>
  <si>
    <t xml:space="preserve">*Proven work experience as Sales Associate, Sales Representative or  similar role.
*Basic understanding of sales principles  and customer service practices.
*Proficiency in Chinese language.
*Workinng knowledge of customer and market dynamic requirements.
*Track record of over achieving sales  quotas.
*Hands on experience with POS  transactions.
*Familiarity with inventory and  interpersonal skills.
*Availability to work flexible shifts.
</t>
  </si>
  <si>
    <t>C-500-20225-763682</t>
  </si>
  <si>
    <t>C-500-20258-820110</t>
  </si>
  <si>
    <t xml:space="preserve">Must have High School Diploma. Must have 12 months experience  in a restaurant setting not on the fast food outlet. Must have sufficient knowledge on computer to do daily reports. Must be able to handle split shift and flexible schedules. Must have Food Handlers Certificate, will be applied equally to both U.S. workers and CW-1 workers. </t>
  </si>
  <si>
    <t>C-500-20220-756545</t>
  </si>
  <si>
    <t>P.o Box 503742 CK</t>
  </si>
  <si>
    <t xml:space="preserve">Beatriz </t>
  </si>
  <si>
    <t>P-500-20189-698063</t>
  </si>
  <si>
    <t xml:space="preserve">AUTOMOTIVE MECHANIC </t>
  </si>
  <si>
    <t>Knowledgeable of the  routine maintenance duties. Must be independent,have good time management and communication skills. Must be knowledgeable in maintaining Diesel Boat Engines</t>
  </si>
  <si>
    <t>Dandan Road San Vicente Village</t>
  </si>
  <si>
    <t>CNMI Taxes and CNMI Taxes</t>
  </si>
  <si>
    <t>C-500-20244-795222</t>
  </si>
  <si>
    <t>P-500-20199-720225</t>
  </si>
  <si>
    <t>C-500-20210-738041</t>
  </si>
  <si>
    <t>Saipan Shipping Company, Inc.</t>
  </si>
  <si>
    <t>po box 500008 ck, industrial road puerto rico</t>
  </si>
  <si>
    <t>P-500-20122-533763</t>
  </si>
  <si>
    <t>Graduate of Bachelors Degree in Accounting with 3 years of experience. Experience in the shipping industry. PC proficient and excellent knowledge of Microsoft Excel, Word/Kronos Time keeper system and MAS90 Accounting software. Good command of oral and written communication skills. Familiar in CNMI/IRS tax preparation. Has good moral character and a passion for work. Diploma and Transcript of Record required.</t>
  </si>
  <si>
    <t>employees share on 401K and health insurance premium</t>
  </si>
  <si>
    <t>C-500-20254-814289</t>
  </si>
  <si>
    <t>P-500-20218-751871</t>
  </si>
  <si>
    <t xml:space="preserve"> FLORAL DESIGNER</t>
  </si>
  <si>
    <t xml:space="preserve">MUST BE ARTISTIC AND CREATIVE; MUST HAVE SKILLS ON PRACTICAL HAND-ON PROBLEMS AND SOLUTIONS
</t>
  </si>
  <si>
    <t>C-500-20220-756430</t>
  </si>
  <si>
    <t>Must know how to operate different kinds of cleaning equipment such as floor buffers, shampooers, vacuum,etc.. Must have basic knowledge in cleaning chemicals, physical stamina and mobility including ability to reach, kneel and bend, ability to lift, push and pull required load (usually about 30 lbs.).  Must be able to understand and follow instructions and out task in order and willing to work under pressure with the specified number of rooms or duties assigned in everyday.  Willing to work in flexible shifts, days, evenings, weekend and holidays.  Be able to stand for prolong period of time and must posses a frindly and good manners.  Zero to three months experience in housekeeping.</t>
  </si>
  <si>
    <t>C-500-20204-730386</t>
  </si>
  <si>
    <t>C-500-20252-808618</t>
  </si>
  <si>
    <t>P-500-20218-751995</t>
  </si>
  <si>
    <t>Assembler and Fabricator</t>
  </si>
  <si>
    <t>C-500-20253-811498</t>
  </si>
  <si>
    <t xml:space="preserve">Able to provide technical help to Non-IT  computer user.
May solve a range of problems that vary with the industry and the particular firm.
May work for large software companies or for support service firms and must give instructions to business customers on how to use business-specific programs.
</t>
  </si>
  <si>
    <t>C-500-20272-848734</t>
  </si>
  <si>
    <t>Payroll related taxes as required by law; employer will assist worker in securing board and lodging at the expense of the worker</t>
  </si>
  <si>
    <t>C-500-20228-771062</t>
  </si>
  <si>
    <t>P-500-20196-711913</t>
  </si>
  <si>
    <t xml:space="preserve">High school diploma / GED. 12 months of on-the-job experience as a construction laborer is a minimum requirement for this position. Employees hired under this announcement will work on full time employment thirty-five (35) hours per week. There are three rotating shifts per day from Monday to Sunday: (A) Day Shift will be from 6:00 a.m. until 2:00 p.m. (B) Swing Shift will be from 2:00 p.m. until 10:00 p.m. (C) Night Shift will be from 10:00 p.m. until 6:00 a.m. </t>
  </si>
  <si>
    <t>C-500-20303-891152</t>
  </si>
  <si>
    <t>Must have one year work experience in Japanese, western and Korean cuisines, can work flexible time</t>
  </si>
  <si>
    <t>C-500-20217-749561</t>
  </si>
  <si>
    <t>C-500-20231-773658</t>
  </si>
  <si>
    <t>P-500-20198-717707</t>
  </si>
  <si>
    <t>Must be high school graduate with 12 months related work experience.</t>
  </si>
  <si>
    <t>C-500-20290-879974</t>
  </si>
  <si>
    <t>Julita A. Sablan</t>
  </si>
  <si>
    <t>P.O. BOX 8118 SVRB</t>
  </si>
  <si>
    <t>RTE 30 MIDDLE ROAD, TANAPAG AVE., TANAPAG</t>
  </si>
  <si>
    <t>JULITA</t>
  </si>
  <si>
    <t>sablanjulita44@gmail.com</t>
  </si>
  <si>
    <t>P-500-20188-695826</t>
  </si>
  <si>
    <t>FISHERS AND RELATED FISHING WORKERS</t>
  </si>
  <si>
    <t>C-500-20302-890069</t>
  </si>
  <si>
    <t>P.O. BOX 506082</t>
  </si>
  <si>
    <t>P.O. BOX 506082 SAIPAN</t>
  </si>
  <si>
    <t>P-500-20254-814221</t>
  </si>
  <si>
    <t>CONSTRUCTION HELPERS</t>
  </si>
  <si>
    <t xml:space="preserve">Must be able to understand instructions, knows basic construction tools and equipment, must be able to work independently and with minimum supervision </t>
  </si>
  <si>
    <t>Overtime rate applies in excess of 40 hours work bi-weekly</t>
  </si>
  <si>
    <t>CNMI Withholding Tax, Federal Withholding Tax, Social Security and Medicare Contributions.  Employees will be provided housing including utilities for $100.00 a month.  This offer is optional.  Employees may stay out and choose their own housing facility.</t>
  </si>
  <si>
    <t>C-500-20241-792672</t>
  </si>
  <si>
    <t>SHARAM GENERAL MERCHANDISE, LLC</t>
  </si>
  <si>
    <t>SHARAM BOUTIQUE AND GIFT SHOP</t>
  </si>
  <si>
    <t>RAMONA</t>
  </si>
  <si>
    <t>FAVOR</t>
  </si>
  <si>
    <t>sharamgenmdse2018@gmail.com</t>
  </si>
  <si>
    <t>P-500-20205-732847</t>
  </si>
  <si>
    <t>MERCHANDISE DISPLAYER AND WINDOW TRIMMER</t>
  </si>
  <si>
    <t>HIGH SCHOOL/GED</t>
  </si>
  <si>
    <t>HAMALAP LN, DISTRICT 3,BEACH ROAD</t>
  </si>
  <si>
    <t>WITHHOLDING  TAX, MED AND SS FICA TAX</t>
  </si>
  <si>
    <t>sharamgendmdse2018@gmail.com</t>
  </si>
  <si>
    <t>C-500-20232-775895</t>
  </si>
  <si>
    <t>n\a</t>
  </si>
  <si>
    <t>Law OFfice of Park and Associates LLC</t>
  </si>
  <si>
    <t>P-500-20148-602891</t>
  </si>
  <si>
    <t># 678 Koblerville Road, Koblerville</t>
  </si>
  <si>
    <t>C-500-20248-805896</t>
  </si>
  <si>
    <t>C-500-20252-808591</t>
  </si>
  <si>
    <t>P-500-20107-491605</t>
  </si>
  <si>
    <t xml:space="preserve">HOME HEALTH AIDE CERTIFICATE OR EQUIVALENT EXPERIENCE FOR BOTH CW-1 AND US WORKERS
</t>
  </si>
  <si>
    <t>BRI BUIDING KOPA DI ORU ST. GARAPAN</t>
  </si>
  <si>
    <t>C-500-20232-776038</t>
  </si>
  <si>
    <t>REM INTERNATIONAL CORPORATION</t>
  </si>
  <si>
    <t>REM SYSTEM INTERNATIONAL</t>
  </si>
  <si>
    <t>PO BOX 7135 SVRB</t>
  </si>
  <si>
    <t>REMENTILLA</t>
  </si>
  <si>
    <t>ROMMEL</t>
  </si>
  <si>
    <t>SACDALAN</t>
  </si>
  <si>
    <t>rem.intcorp@gmail.com</t>
  </si>
  <si>
    <t>P-500-20188-695752</t>
  </si>
  <si>
    <t>REFRIGERATION AND AIRCONDITIONING TECHNICIAN</t>
  </si>
  <si>
    <t>Must have 12 months or more work experience. Must have a  Refrigeration and Air-con Technician  Certificates and Trainings.</t>
  </si>
  <si>
    <t>UNIT 3 MIC BUILDING SAN JOSE</t>
  </si>
  <si>
    <t>PO BOX 7315 SVRB</t>
  </si>
  <si>
    <t>FICA Taxes (SS and Medicare) and CNMI Local tax (Ch2 and Ch7)</t>
  </si>
  <si>
    <t>C-500-20252-808831</t>
  </si>
  <si>
    <t>P-500-20188-695668</t>
  </si>
  <si>
    <t xml:space="preserve">Active Listening  Giving full attention to what other people are saying, taking time to understand the points being made, asking questions as appropriate, and not interrupting at inappropriate times.
Monitoring  Monitoring/Assessing performance of yourself, other individuals, or organizations to make improvements or take corrective action.
Quality Control Analysis  Conducting tests and inspections of products, services, or processes to evaluate quality or performance.
Coordination  Adjusting actions in relation to others' actions.
Critical Thinking  Using logic and reasoning to identify the strengths and weaknesses of alternative solutions, conclusions or approaches to problems.
Instructing  Teaching others how to do something.
Operation Monitoring  Watching gauges, dials, or other indicators to make sure a machine is working properly.
Reading Comprehension  Understanding written sentences and paragraphs in work related documents.
Social Perceptiveness  Being aware of others' reactions and understanding why they react as they do.
Speaking  Talking to others to convey information effectively.
Time Management  Managing one's own time and the time of others. </t>
  </si>
  <si>
    <t>C-500-20240-790475</t>
  </si>
  <si>
    <t>K-Amusement Corporation</t>
  </si>
  <si>
    <t>Cha Cha Poker</t>
  </si>
  <si>
    <t>Saiplaza Bldg. 1st Floor Canal St.</t>
  </si>
  <si>
    <t>PO Box 520770, Tinian</t>
  </si>
  <si>
    <t>Eric</t>
  </si>
  <si>
    <t>Unemployed</t>
  </si>
  <si>
    <t>PO Box 520482, Tinian</t>
  </si>
  <si>
    <t>kipkwon41@gmail.com</t>
  </si>
  <si>
    <t>P-500-20177-678712</t>
  </si>
  <si>
    <t>Poker Booth Cashier</t>
  </si>
  <si>
    <t>- Excellent computation and numeracy
- Excellent time management
- Excellent interpersonal skills and a strong 'Customer Focus' - Strong business acumen
- Good hand and eye coordination
- Good verbal and written communication
- Multi-tasking
- Troubleshoo</t>
  </si>
  <si>
    <t>C-500-20206-733746</t>
  </si>
  <si>
    <t>C-500-20263-834736</t>
  </si>
  <si>
    <t xml:space="preserve"> GOOD IN COMMUNICATION SKILLS. ALL STAFF HIRED AT THE CENTER, ARE REQUIRED TO COMPLY WITH CNMI DCCA-CCLP REQUIREMENTS AND DOCUMENTATIONS INCLUDING THE MANDATORY 40 HOURS OF ANNUAL TRAINING AND PARTICIPATE IN CNMI QRIS STANDARD</t>
  </si>
  <si>
    <t>C-500-20255-816661</t>
  </si>
  <si>
    <t>- PREVIOUS OR CURRENT WORK CERTIFICATE AS COMMERCIAL CLEANER, WILL BE APPLIED EQUALLY TO BOTH US WORKERS AND CW-1 WORKERS.
- HIGH SCHOOL DIPLOMA</t>
  </si>
  <si>
    <t>C-500-20299-887875</t>
  </si>
  <si>
    <t>ROBERT T. TORRES,  ATTORNEY AT LAW</t>
  </si>
  <si>
    <t>Attorney At Law</t>
  </si>
  <si>
    <t>Saipan, MP</t>
  </si>
  <si>
    <t>P-500-20252-808819</t>
  </si>
  <si>
    <t>APPLICANTS MUST BE PROFICIENT WITH TIME MATTERS, BILLING MATTERS AND ACCOUNTING SYSTEM OF THE LAW OFFICE. MUST BE A BACHELOR OF SCIENCE IN COMMERCE MAJOR IN ACCOUNTING GRADUATE, WITH 36 MONTHS EXPERIENCE IN BOOKKEEPING AND ACCOUNTING FIELD. COMPUTER LITERATE INCLUDING WORD PERFECT AND MICROSOFT PROGRAMS, EXCEL, WORD AND POWERPOINT. MUST KNOW THE REVENUE AND TAXES PREPARATION AND FILING. STRONG SKILLS AND ORGANIZATION. ABLE TO WORK IN THE LAW OFFICE ENVIRONMENT AND; STRONG INTERPERSONAL SKILLS. COMPUTER SKILLS: TIME MATTERS AND ACCOUNTING SYSTEM. FILE &amp; SERVE XPRESS LEXIS NEXIS, PEACHTREE ACCOUNTING, MICROSOFT WORD, EXCEL, POWER POINT, MICROSOFT OFFICE PUBLISHER. EXPERIENCE: ACCOUNTING AND BOOKKEEPING. MANAGING ACCOUNTING OPERATIONS, INVENTORY, REPORTORIAL AND REVENUE COMPLIANCE.</t>
  </si>
  <si>
    <t>C-500-20210-738134</t>
  </si>
  <si>
    <t>LAGUNA DR., SADOG TASI</t>
  </si>
  <si>
    <t>P-500-20170-663529</t>
  </si>
  <si>
    <t>*Ability to assess and monitor  operation  of the organization and  individuals to 
  make  improvements or  corrective action.
*Ability to tell when something is   wrong  or is likely to go wrong.
*Basic knowledge of business and management principles involved in planning, 
  leadership, and coordination.
*Basic knowledge of principles for providing customer services.
*Basic knowledge of principles for personnel recruitment and selection.
*Proficiency in Chinese language.</t>
  </si>
  <si>
    <t>C-500-21013-010010</t>
  </si>
  <si>
    <t>P-500-20156-625623</t>
  </si>
  <si>
    <t>Able to demonstrate specific skills: 1. active listening-Giving full attention to what other people are saying, taking time to understand the points being made, asking questions are appropriate, and not interrupting in appropriate times. 2. Service Orientation- Actively looking for ways to help other 3. Speaking-Talking to others to convey information effectively 4. Social Perceptiveness-Being aware of other's reactions and understanding whey they react as they do. 5. Coordination-Adjusting in relation to other's actions. Be able and willing to work in flexible shifts, days, evening, night, weekend and holidays.</t>
  </si>
  <si>
    <t xml:space="preserve">duty meal, 15 days vacation leave after 1 year, 9 holiday pay, optional health &amp; housing </t>
  </si>
  <si>
    <t>Chapter 2 local tax/Chapter 7 federal tax/optional housing at $50.00 per month for consumption of water &amp; utility &amp; optional health insurance</t>
  </si>
  <si>
    <t>Inos</t>
  </si>
  <si>
    <t xml:space="preserve">Debra </t>
  </si>
  <si>
    <t xml:space="preserve">Micronesia Resort Inc. dba: Kensington Hotel Saipan </t>
  </si>
  <si>
    <t>C-500-20325-921246</t>
  </si>
  <si>
    <t>C-500-20336-933506</t>
  </si>
  <si>
    <t>C-500-20336-933520</t>
  </si>
  <si>
    <t>C-500-20324-919025</t>
  </si>
  <si>
    <t>SAIPAN PLAZA BUILDING</t>
  </si>
  <si>
    <t>P-500-20240-790592</t>
  </si>
  <si>
    <t xml:space="preserve">knowledge of materials, methods and the tools involved in field of electrician. knowledge of arithmetic , algebra, geometry, calculus, statistics and their applications. </t>
  </si>
  <si>
    <t>firstalarmcompan@yahoo.com</t>
  </si>
  <si>
    <t>C-500-21047-078447</t>
  </si>
  <si>
    <t>C-500-21094-195693</t>
  </si>
  <si>
    <t>C-500-21062-115396</t>
  </si>
  <si>
    <t>C-500-21096-199073</t>
  </si>
  <si>
    <t>P-500-21067-129960</t>
  </si>
  <si>
    <t xml:space="preserve">Lead HVAC Technician </t>
  </si>
  <si>
    <t>High school diploma, GED or suitable equivalent. 
1 year experience as a Lead HVAC technician, and willingness to continue education in HVAC field.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Ensure compliance with appliance standards and with Occupational Health and Safety Act.</t>
  </si>
  <si>
    <t>C-500-21019-019616</t>
  </si>
  <si>
    <t>C-500-21035-054354</t>
  </si>
  <si>
    <t>YUTU  COMMERCIAL SERVICES MANPOWER</t>
  </si>
  <si>
    <t>P-500-20310-899941</t>
  </si>
  <si>
    <t>MUST HAVE 1 MONTH EXPERIENCE AND HAVE CERTIFICATE OF EMPLOYMENT OR RELEVANT, THIS MUST APPLY TO BOTH US WORKERS AND FOREIGN WORKERS</t>
  </si>
  <si>
    <t>P.O. 504126</t>
  </si>
  <si>
    <t>https:www//marianalabor.net</t>
  </si>
  <si>
    <t>C-500-21096-199598</t>
  </si>
  <si>
    <t>titianiumcorporation23@gmail.com</t>
  </si>
  <si>
    <t>C-500-21095-195834</t>
  </si>
  <si>
    <t>Budget Analysts</t>
  </si>
  <si>
    <t>P-500-21061-111432</t>
  </si>
  <si>
    <t>Budget Analyst</t>
  </si>
  <si>
    <t>Knowledge of business and management principles involved in strategic planning, resource allocation, human resources modeling, leadership technique, production methods, and coordination of people and resources. Using logic and reasoning to identify the strengths and weaknesses of alternative solutions, conclusions or approaches to problems. Motivating, developing, and directing people as they work, identifying the best people for the job. Identifying measures or indicators of system performance and the actions needed to improve or correct performance, relative to the goals of the system. With 36 months of experience in financial management; directing the preparation of financial reports; implementing cash management. Proficient in accounting software - system application of product in data processing (sap).</t>
  </si>
  <si>
    <t>C-500-21095-196146</t>
  </si>
  <si>
    <t>All mandated CNMI Taxes (CH2, CH7) and Federal Taxes (FICA &amp; Medicare)</t>
  </si>
  <si>
    <t>C-500-21133-309462</t>
  </si>
  <si>
    <t>Taxes deduction applicable by law.</t>
  </si>
  <si>
    <t>C-500-21097-202950</t>
  </si>
  <si>
    <t>P-500-21013-010031</t>
  </si>
  <si>
    <t>C-500-21104-222551</t>
  </si>
  <si>
    <t>C-500-21053-091009</t>
  </si>
  <si>
    <t>Local and Federal Taxes, 50% Health Insurance Premium</t>
  </si>
  <si>
    <t>C-500-21099-211383</t>
  </si>
  <si>
    <t>C-500-21077-155794</t>
  </si>
  <si>
    <t>Kenneth</t>
  </si>
  <si>
    <t>Operating Manager</t>
  </si>
  <si>
    <t>P-500-21047-078308</t>
  </si>
  <si>
    <t>3 months of related work experience.</t>
  </si>
  <si>
    <t>C-500-21095-195780</t>
  </si>
  <si>
    <t>P.O. Box 5525 CHRB</t>
  </si>
  <si>
    <t>ASUSENA AVENUE, GARAPAN VILLAGE</t>
  </si>
  <si>
    <t>mar@supertech.com</t>
  </si>
  <si>
    <t>C-500-21097-202943</t>
  </si>
  <si>
    <t>P-500-21014-012740</t>
  </si>
  <si>
    <t>AUTOMITIVE SERVICE TECHNICIAN</t>
  </si>
  <si>
    <t>C-500-21082-166046</t>
  </si>
  <si>
    <t>P-500-21053-093464</t>
  </si>
  <si>
    <t>C-500-21097-203225</t>
  </si>
  <si>
    <t>P-500-21038-060954</t>
  </si>
  <si>
    <t>Customer Service Supervisor</t>
  </si>
  <si>
    <t>Education: High School Graduate/GED 
Work Experience: 24 months of previous work-related experience 
Special Requirements: Knowledge of principles and processes for providing customer and personal services. This includes customer needs assessment, meeting quality standards for services, and evaluation of customer satisfaction. Knowledge and experience to execute the following tasks. Supervise the work of office, administrative, or customer service employees to ensure adherence to quality standards, deadlines, and proper procedures, correcting errors or problems. Resolve customer complaints or answer customers' questions regarding policies and procedures. Review records or reports pertaining to activities such as production, payroll, or shipping to verify details, monitor work activities, or evaluate performance. Discuss job performance problems with employees to identify causes and issues and to work on resolving problems. Prepare and issue work schedules, deadlines, and duty assignments for office or administrative staff. Evaluate employees' job performance and conformance to regulations and recommend appropriate personnel action. Coordinate activities with other supervisory personnel or with other work units or departments. Maintain records pertaining to inventory, personnel, orders, supplies, or machine maintenance. Monitor inventory levels and requisition or purchase supplies as needed. Proficient in Adobe Systems: Adobe Acrobat/ Adobe Reader and Microsoft Office: Outlook, Work, PowerPoint, Excel, and Teams. Previous work-related skill and knowledge is required for this occupation.</t>
  </si>
  <si>
    <t>C-500-21140-329287</t>
  </si>
  <si>
    <t>GENERAL/OPERATIONS MANAGER</t>
  </si>
  <si>
    <t>P-500-21082-166224</t>
  </si>
  <si>
    <t>MANAGERIAL
COMPUTER LITERATE
GOOD COMMUNICATION SKILLS
WORK SAFETY
PROPER HANDLING OF SPECIAL TOOLS AND EQUIPMENTS
DRIVERS LICENSE</t>
  </si>
  <si>
    <t>FICA TAXES, CHAPTER AND CHAPTER 7 TAXES</t>
  </si>
  <si>
    <t>C-500-21110-239625</t>
  </si>
  <si>
    <t>P-500-21067-126948</t>
  </si>
  <si>
    <t>SHIPPING, RECEIVING AND INVENTORY CLERKS</t>
  </si>
  <si>
    <t xml:space="preserve">Job requires being careful about detail and thorough in completing work tasks.
Should be familiar with computers and have a basic math skill. 
Should be able to work well under pressure. 
Flexibility to work as part of a team or individually as needed
Knowledge of principles and processes for providing customer and personal services . 
Knowledge of administrative and clerical procedures and systems such as word processing, managing files and records, designing forms, and other office procedures and terminology.
Knowledge of raw materials, production processes, quality control, costs, and other techniques for maximizing the effective manufacture and distribution of goods. 
</t>
  </si>
  <si>
    <t>C-500-21156-372157</t>
  </si>
  <si>
    <t>C-500-21093-195431</t>
  </si>
  <si>
    <t>All CNMI and US Income taxes required</t>
  </si>
  <si>
    <t>C-500-21179-428862</t>
  </si>
  <si>
    <t>IRENE ROSE D. KING</t>
  </si>
  <si>
    <t>ISLAND STORE (COMPUTER ELECTRONIC REPAIR SERVICE)</t>
  </si>
  <si>
    <t>P.O. BOX 520178, GRAND ST</t>
  </si>
  <si>
    <t>IRENE ROSE</t>
  </si>
  <si>
    <t>DONA</t>
  </si>
  <si>
    <t>P.O.  BOX 520178, GRAND ST</t>
  </si>
  <si>
    <t>kingirenerose@gmail.com</t>
  </si>
  <si>
    <t>P-500-21140-329076</t>
  </si>
  <si>
    <t>Must have working experience as Computer Technician. Knowledge in troubleshooting and repair computer hardware. Knowledge in hardware coding/programming, network security and mobile application apps, websites, and mobile devices.</t>
  </si>
  <si>
    <t>GRAND ST.</t>
  </si>
  <si>
    <t>C-500-21094-195757</t>
  </si>
  <si>
    <t>P-500-21056-100401</t>
  </si>
  <si>
    <t>Warehouse Worker (Warehouseman)</t>
  </si>
  <si>
    <t>VALID FORKLIFT OPERATOR CERTIFICATE
MUST POSSES A VALID A/B DRIVER'S LICENSE</t>
  </si>
  <si>
    <t>PACIFIC TRADING BLDG., PALE ARNOLD RD</t>
  </si>
  <si>
    <t>C-500-21127-295285</t>
  </si>
  <si>
    <t>CARLOS JR</t>
  </si>
  <si>
    <t>C-500-21110-239588</t>
  </si>
  <si>
    <t>C-500-21158-373146</t>
  </si>
  <si>
    <t>P-500-20167-652336</t>
  </si>
  <si>
    <t>At least 12 months experience in cooking in a company cafeteria, Experienced working in construction workers cafeteria is plus.</t>
  </si>
  <si>
    <t>C-500-21137-317274</t>
  </si>
  <si>
    <t>P-500-21105-226221</t>
  </si>
  <si>
    <t>WORK SCHEDULE AS FOLLOWS:
8:00 AM TO 12:00 PM,
 2:00 PM TO 5:00 PM. 7 HOURS A DAY.
MONDAY THROUGH FRIDAY, 35 HOURS PER WEEK.</t>
  </si>
  <si>
    <t>Per week exceed 40 hours, overtime rate $15.4 x 1.5 =$22.86 per hour</t>
  </si>
  <si>
    <t>blossomcorp@outlook.com</t>
  </si>
  <si>
    <t>C-500-21106-229928</t>
  </si>
  <si>
    <t>C-500-21135-316698</t>
  </si>
  <si>
    <t>P-500-21107-233894</t>
  </si>
  <si>
    <t>PAINTERS, TRANSPORTATION EQUIPMENT</t>
  </si>
  <si>
    <t>MUST HAVE AT LEAST ONE (1) YEAR WORKING EXPERIENCE. MUST BE PROFICIENT, HAVE STRONG TECHNICAL SKILLS IN THE FIELD AND THE ABILITY TO WORK AS A TEAM. MUST KNOW HOW TO USED POWER MIXING EQUIPMENT AND OTHER TOOLS THAT ARE COMMONLY USED IN AUTO PAINTING.</t>
  </si>
  <si>
    <t>C-500-21144-337286</t>
  </si>
  <si>
    <t>C-500-21104-224142</t>
  </si>
  <si>
    <t>C-500-21095-195785</t>
  </si>
  <si>
    <t>Kulales Pl</t>
  </si>
  <si>
    <t>P-500-21039-061160</t>
  </si>
  <si>
    <t>Bookkeeping, Accounting, and Auditing Clerk</t>
  </si>
  <si>
    <t>REQUIRES TRAINING IN VOCATIONAL SCHOOLS, RELATED ON-THE-JOB EXPERIENCE, OR AN ASSOCIATE'S DEGREE. PREVIOUS WORK-RELATED SKILL, KNOWLEDGE, OR EXPERIENCE IS REQUIRED.
KNOWLEDGE OF ADMINISTRATIVE AND CLERICAL PROCEDURES AND SYSTEMS SUCH AS WORD PROCESSING, MANAGING FILES AND RECORDS, STENOGRAPHY AND TRANSCRIPTION, DESIGNING FORMS, AND OTHER OFFICE PROCEDURES AND TERMINOLOGY.
JOB REQUIRES BEING HONEST AND ETHICAL; RELIABLE, RESPONSIBLE, AND DEPENDABLE, AND FULFILLING OBLIGATIONS; CAREFUL ABOUT DETAIL AND THOROUGH IN COMPLETING WORK TASKS;  AND BEING OPEN TO CHANGE (POSITIVE OR NEGATIVE) AND TO CONSIDERABLE VARIETY IN THE WORKPLACE.</t>
  </si>
  <si>
    <t>C-500-21119-269165</t>
  </si>
  <si>
    <t>LC SAIPAN CORP</t>
  </si>
  <si>
    <t>MARKERT</t>
  </si>
  <si>
    <t xml:space="preserve"> Chalan laolao </t>
  </si>
  <si>
    <t>lcsaipancorp@gmail.com</t>
  </si>
  <si>
    <t>P-500-21079-162547</t>
  </si>
  <si>
    <t>Espana Street and Middle Road</t>
  </si>
  <si>
    <t xml:space="preserve">Chalan laolao </t>
  </si>
  <si>
    <t>C-500-21133-312908</t>
  </si>
  <si>
    <t>P-500-21055-097321</t>
  </si>
  <si>
    <t>1. Must have at least 1 year experience in the same position.2. Must be able to exert muscle force to lift, push, pull or carry objects at least 50 lbs in weight, without assistance. 3. Must be willing to work flexible hours, evenings, Sundays and holidays</t>
  </si>
  <si>
    <t>C-500-21120-273228</t>
  </si>
  <si>
    <t>P-500-21086-179390</t>
  </si>
  <si>
    <t>Required Minimum 6 months related work experience</t>
  </si>
  <si>
    <t>HBR Compound Plata Drive Corner Bwerh Place Chalan Kiya</t>
  </si>
  <si>
    <t>C-500-21098-207245</t>
  </si>
  <si>
    <t>Detail oriented, neat and organized, know how to do multitasking, creative and observant. Preferably with certificates of training in a vocational schools or have attended seminars or workshops in culinary arts. Can work in a flexible time.</t>
  </si>
  <si>
    <t>C-500-21138-320721</t>
  </si>
  <si>
    <t xml:space="preserve">AIKEN </t>
  </si>
  <si>
    <t xml:space="preserve">KIPERLY </t>
  </si>
  <si>
    <t>C-500-21166-397055</t>
  </si>
  <si>
    <t>P-500-21157-372731</t>
  </si>
  <si>
    <t xml:space="preserve">Can operate cleaning tools and equipment. Must have at least 12 months working experience as a Housekeeping Cleaner. Must have Employment Certificate.
Note: This pre-requisite applies to BOTH CW-1 Workers Applicant and U.S. Workers Applicant
</t>
  </si>
  <si>
    <t>In excess of 40 hours per week the rate will Overtime Rate (Basic Rate x 1.5)</t>
  </si>
  <si>
    <t>C-500-21137-317447</t>
  </si>
  <si>
    <t xml:space="preserve">Must have 24 months of continuous experience as a store manager, and understand budgeting and accounting knowledge
</t>
  </si>
  <si>
    <t>Rte 305 Buenas Dias ST</t>
  </si>
  <si>
    <t>C-500-21158-373182</t>
  </si>
  <si>
    <t>P-500-20156-625538</t>
  </si>
  <si>
    <t>Be able and willing to work in flexible shifts, days, evening, night, weekend and holidays.</t>
  </si>
  <si>
    <t>C-500-21167-400962</t>
  </si>
  <si>
    <t xml:space="preserve">All local and federal taxes as required by law. </t>
  </si>
  <si>
    <t>C-500-21125-287711</t>
  </si>
  <si>
    <t>C-500-21125-287713</t>
  </si>
  <si>
    <t>C-500-21165-393513</t>
  </si>
  <si>
    <t>PACIFIC AIRPORT SERVICES INC</t>
  </si>
  <si>
    <t>P-500-21092-192440</t>
  </si>
  <si>
    <t>AIRCRAFT CLEANER</t>
  </si>
  <si>
    <t>C-500-21125-287383</t>
  </si>
  <si>
    <t>NELIDA B. ATALIG</t>
  </si>
  <si>
    <t>DULILI ENTERPRISES</t>
  </si>
  <si>
    <t>P.O. BOX 501904</t>
  </si>
  <si>
    <t>PENALOSA</t>
  </si>
  <si>
    <t>KAHRA</t>
  </si>
  <si>
    <t>nelidaatalig1954@gmail.com</t>
  </si>
  <si>
    <t>P-500-21062-118415</t>
  </si>
  <si>
    <t>High school graduate and with one year experience as General Maintenance and preferably with carpentry related skills such as repair and installation, can operate equipment and hand power tools. Must be highly skilled. Willing and able to work in flexible time.</t>
  </si>
  <si>
    <t>P.O.BOX 501904</t>
  </si>
  <si>
    <t>NELIDAATALIG1954@GMAIL.COM</t>
  </si>
  <si>
    <t>C-500-21133-312867</t>
  </si>
  <si>
    <t>P-500-21055-097084</t>
  </si>
  <si>
    <t>ACCOUNTS RECEIVABLE SPECIALIST</t>
  </si>
  <si>
    <t>1. Must have an Associates degree in Accounting or related field. 2. Must have at least 2 years experience in handling accounts receivable in a retail and wholesale trading company.3. Must be proficient in CounterPoint Point-of-Sale MS-DOS software.4. Must have knowledge in Microsoft Office operating system and web-based emails. 5. Must have experience with customer service and client communication. 6. Must have excellent attention to detail.</t>
  </si>
  <si>
    <t>C-500-21180-431316</t>
  </si>
  <si>
    <t>WITH GOOD COMMUNICATION SKILLS. NEED TO BE FIT SO HE/SHE CAN PHYSICALLY ABLE TO STAND FOR EXTENDED PERIODS. UNDERSTAND THE IMPORTANCE OF SANITATION AND PRACTICE PROPER PROCEDURES TO KEEP THEIR WORK AREA TIGHT. KNOWLEDGE OF INGREDIENTS. ABLE TO WORK SHIFTS OVER WEEKEND AND ON HOLIDAYS AS REQUIRED.</t>
  </si>
  <si>
    <t>WORKMAN'S COMPENSATION</t>
  </si>
  <si>
    <t>C-500-21137-317443</t>
  </si>
  <si>
    <t>C-500-21163-392601</t>
  </si>
  <si>
    <t>C-500-21138-320798</t>
  </si>
  <si>
    <t>KNOWLEDGE OF OPERATIONAL CHARACTERISTICS OF MECHANICAL EQUIPMENT AND TOOLS USED IN THE MAINTENANCE AND REPAIR OF BUILDINGS AND BUILDING
FACILITIES. KNOWLEDGE OF OCCUPATIONAL HAZARDS AND STANDARD SAFETY PRACTICES NECESSARY IN THE MAINTENANCE AND REPAIR OF BUILDINGS AND
BUILDING FACILITIES. KNOWLEDGE OF BASIC BUILDING MAINTENANCE PRACTICES AND PROCEDURES; PRINCIPALS AND PROCEDURES OF RECORD KEEPING. MUST
MEET PHYSICAL REQUIREMENTS TO PERFORM THEIR DUTIES SUCH AS LIFTING OBJECTS OF AT LEAST 25-50 LBS., WITH OR WITHOUT ASSISTANCE OF A HAND TRUCK
OR ANOTHER PERSON; BENDING AND STANDING FOR DURATION OF SHIFT. ABILITY TO EXERT MAXIMUM MUSCLE FORCE TO LIFT, PUSH, PULL OR CARRY HEAVY
OBJECTS; ABILITY TO ARRANGE THINGS OR ACTIONS IN A CERTAIN ORDER OR PATTERN ACCORDING TO A SPECIFIC RULE OR SET OF RULES; MUST HAVE PHYSICAL
STAMINA AND DEXTERITY; ABILITY TO READ TECHNICAL MANUALS AND DRAWINGS; MUST KNOW HOW TO OPERATE HAND AND ELECTRICAL TOOLS SUCH AS
ADJUSTABLE WRENCHES, DRAIN OR PIPE CLEANING EQUIPMENT, HEX KEYS, LEVELS, PIPE OR TUBE CUTTER, PIPE WRENCHES, POWER DRILLS, POWER SAWS,
PULLERS, SCREWDRIVERS, ETC.; EXTENSIVE KNOWLEDGE OF HVAC, PLUMBING AND ELECTRICAL SYSTEM, MATERIALS, METHODS, AND THE TOOLS INVOLVED IN THE
CONSTRUCTION OR REPAIR OF HOUSES, BUILDINGS, OR OTHER STRUCTURES. MUST BE ABLE TO WORK ON WEEKENDS OR NIGHT SHIFT IF NEEDED. MUST HAVE A
GOOD MORALE CHARACTER AND BE TRUSTWORTHY. THE EMPLOYER REQUIRES POST-OFFER PRE-EMPLOYMENT DRUG SCREENING TEST AND RANDOM DRUG
TESTING WHICH IS TO BE APPLIED EQUALLY TO BOTH U.S. WORKERS AND CW-1 WORKERS. THE EMPLOYER REQUIRES THE POST-OFFER PRE-EMPLOYMENT POLICE
CLEARANCE RECORD TO BE PROVIDED TO THE EMPLOYER; THIS REQUIREMENT IS TO BE APPLIED EQUALLY TO BOTH U.S. WORKERS AND CW-1 WORKERS.</t>
  </si>
  <si>
    <t>jlynome.borlaza@yahoo.com</t>
  </si>
  <si>
    <t>C-500-21147-348138</t>
  </si>
  <si>
    <t>Better Together</t>
  </si>
  <si>
    <t>C-500-21102-214900</t>
  </si>
  <si>
    <t>P-500-21056-100814</t>
  </si>
  <si>
    <t>12 MONTHS EXPERIENCE IS REQUIRED IN THIS POSITION. MUST HAVE KNOWLEDGE OF THE METHODOLOGY OF BUFFING AND WAXING, CARPET SHAMPOOING, NOT ONLY THE PROCEDURE BUT MUST KNOW WHAT CHEMICALS TO USE. MUST HAVE EXPERIENCE IN PREPARING CLEANING SOLUTIONS, SUCH AS MIXING WATER AND
DETERGENTS OR ACIDS IN CONTAINERS ACCORDING TO SPECIFICATIONS. KNOWS HOW TO USE ALL CLEANING EQUIPMENT E.G. VACUUM CLEANER, BUFFER,
SWEEPER, BROOM, ETC. KNOWLEDGE OF CLEANING SUPPLIES AND CLEANING AGENTS. KNOWLEDGE ON SAFETY AND PRECAUTION, E.G. CAUTION SIGNS, IS A PLUS. MUST BE IN GOOD PHYSICAL HEALTH.</t>
  </si>
  <si>
    <t>C-500-21162-389044</t>
  </si>
  <si>
    <t>EMPLOYEES IN THESE OCCUPATIONS USUALLY NEED 12 MONTHS WORKING EXPERIENCE.</t>
  </si>
  <si>
    <t>C-500-21135-316693</t>
  </si>
  <si>
    <t>MUST HAVE A BACHELOR'S DEGREE IN PHYSICAL THERAPY; GRADUATE OF A PHYSICAL THERAPY PROGRAM APPROVED BY THE AMERICAN PHYSICAL THERAPY ASSOCIATION, THE COMMITTEE ON ALLIED HEALTH EDUCATION AND ACCREDITATION OF THE AMERICAN MEDICAL ASSOCIATION, OR THE COUNCIL ON MEDICAL EDUCATION OF THE AMERICAN MEDICAL ASSOCIATION AND THE AMERICAN PHYSICAL THERAPY ASSOCIATION; WITH CURRENT LICENSE/REGISTRATION AS A PHYSICAL THERAPIST IN THE STATE(S) IN WHICH PRACTICING; HOME CARE EXPERIENCE PREFERRED; CPR CERTIFIED; KNOWLEDGEABLE IN THE PRINCIPLES AND PRACTICES OF PHYSICAL THERAPY</t>
  </si>
  <si>
    <t>C-500-21215-497592</t>
  </si>
  <si>
    <t>C-500-21106-230151</t>
  </si>
  <si>
    <t>C-500-21117-260347</t>
  </si>
  <si>
    <t>INDUSTRIAL PARK LOWER BASE</t>
  </si>
  <si>
    <t>P-500-21085-176223</t>
  </si>
  <si>
    <t>Must be able or maintain a valid CNMI drivers license. Must be able to understand and communicate in the English language both written and oral. Must be willing to work in flexible schedule. Must be able to lift a minimum of 50 lbs. A minimum 12 months experience with heavy equipment vehicle is required.</t>
  </si>
  <si>
    <t>C-500-21139-324689</t>
  </si>
  <si>
    <t>C-500-21111-243689</t>
  </si>
  <si>
    <t xml:space="preserve">HUNG </t>
  </si>
  <si>
    <t>CHI  KEUNG</t>
  </si>
  <si>
    <t>OPERATNG MANAGER</t>
  </si>
  <si>
    <t>Mates- Ship, Boat, and Barge</t>
  </si>
  <si>
    <t>P-500-21081-163072</t>
  </si>
  <si>
    <t>3RD SHIP OFFICER</t>
  </si>
  <si>
    <t xml:space="preserve">Considerable knowledge of assisting passengers in navigation, emergency situations, helping passengers during a period of stress and follow the directions of the certified survival craft/rescue boat crewman in charge of the liferaft. 
1.Seafarer Basic Training &amp; Navigation. 
2.	Certificate of proficiency to operate or navigate type of passenger carrying vessel in accordance with STCW. 
3.	Support level: the safety training specified in STCW Code section A-V/2, paras. 1 and 3. 
4.	Valid First Aid/CPR Certification, and/or ability to obtain and maintain 
5. Fit for duty (medical certificate of seafarer)
6. Permit/visa to work in CNMI
</t>
  </si>
  <si>
    <t>IN THE ROLL ON AND ROLL OFF PASSENGER SHIP NAMED SAND DIAMOND SAILING BETWEEN TINIAN HARBOR AND SAIPAN CHARLIE DOCK</t>
  </si>
  <si>
    <t>Follow company instruction and complete tasks up to company's satisfactory</t>
  </si>
  <si>
    <t>ALL CNMI AND FEDERAL INCOME TAX AND ANY OTHER APPLICABLE TAXES REQUIRED BY LAW</t>
  </si>
  <si>
    <t>C-500-21133-309553</t>
  </si>
  <si>
    <t>P-500-21104-222316</t>
  </si>
  <si>
    <t>HOUSEKEEPER</t>
  </si>
  <si>
    <t>C-500-21125-287783</t>
  </si>
  <si>
    <t>MUST HAVE A GED/HIGHSCHOOL DIPLOMA WITH 12 MONTHS WORK EXPERIENCE IN THE SAME OR SIMILAR FIELD. PREFERABLY WITH CERTIFICATION IN WELDER VOCATIONAL COURSE. EXCELLENT KNOWLEDGE OF WELDING MACHINERY, ELECTRICAL EQUIPMENT, AND MANUAL TOOLS. ABILITY TO READ AND INTERPRET BLUEPRINTS AND DESIGNS. MUST AGREE TO A POST-OFFER, PRE-EMPLOYMENT DRUG SCREENING TEST THE PROSPECTIVE EMPLOYEE OR APPLICANT WILL BE REQUIRED AN EMPLOYMENT DRUG SCREENING TEST WHICH WILL APPLY EQUALLY TO U.S. WORKERS AND CW-1 WORKERS.</t>
  </si>
  <si>
    <t>C-500-21154-364454</t>
  </si>
  <si>
    <t>P-500-21109-235526</t>
  </si>
  <si>
    <t>C-500-21141-332558</t>
  </si>
  <si>
    <t>MUST HAVE PHYSICAL ABILITY TO STAND STRENUOUS WORK ENVIRONMENT. MUST HAVE A KEEN EYE TO DETAILS AND GOOD DECISION MAKING SKILLS. MANAGE TO HANDLE EMERGENCY SITUATIONS, WORK UNDER PRESSURE AND STRESS. CAN WORK INDEPENDENTLY WITH MINIMUM SUPERVISION.  MUST HAVE NO CRIMINAL RECORDS. -  police clearance and background checking will be applied to all applicants regardless of gender, nationality or status in the CNMI</t>
  </si>
  <si>
    <t>alex.aquiningoc@gmail.com</t>
  </si>
  <si>
    <t>C-500-21133-309913</t>
  </si>
  <si>
    <t>MODERN STATIONERY &amp; TRADING CO., INC.</t>
  </si>
  <si>
    <t>P.O. BOX 500799</t>
  </si>
  <si>
    <t>SUK YING LINDA</t>
  </si>
  <si>
    <t>KOO</t>
  </si>
  <si>
    <t>modstat@pticom.com</t>
  </si>
  <si>
    <t>P-500-21097-203105</t>
  </si>
  <si>
    <t>RETAIL SALESPERSONS</t>
  </si>
  <si>
    <t>1. COMPUTER LITERATE
2. KNOWLEDGE IN POINT-OF-SALE PROGRAM SPECIFICALLY QUICK BOOKS POS
3. GOOD CUSTOMER SERVICE SKILLS 
4. MUST PASS ORAL INTERVIEW AND WRITTEN TEST WHICH ARE APPLIED EQUALLY TO U.S. AND CW-1 WORKERS.</t>
  </si>
  <si>
    <t>C-500-21102-214962</t>
  </si>
  <si>
    <t>P-500-21056-100813</t>
  </si>
  <si>
    <t>C-500-21133-309743</t>
  </si>
  <si>
    <t>P-500-21091-189254</t>
  </si>
  <si>
    <t>Must be PC proficient. Must have experience on accounting software such as Quick books and Wintac. Knowledgeable with Microsoft Word and Microsoft Excel</t>
  </si>
  <si>
    <t>WH-Door 2 Dotse Place, Beach Road</t>
  </si>
  <si>
    <t>CNMI Witholding Tax and FICA Tax (SS and Medicare)</t>
  </si>
  <si>
    <t>Magat</t>
  </si>
  <si>
    <t>Mercedita</t>
  </si>
  <si>
    <t>JWS Air Conditioning and Refrigeration, Inc.</t>
  </si>
  <si>
    <t>C-500-21156-372150</t>
  </si>
  <si>
    <t>P-500-21122-279857</t>
  </si>
  <si>
    <t>equipment rental specialist-sales coordinator</t>
  </si>
  <si>
    <t xml:space="preserve">with minimum six months experience in the same field. </t>
  </si>
  <si>
    <t>kevinsaipan@gmai.com</t>
  </si>
  <si>
    <t>C-500-21141-332289</t>
  </si>
  <si>
    <t>P-500-21026-032971</t>
  </si>
  <si>
    <t>Must have on-the-job experience in culinary arts, pastry-making, baking, or relevant field. 
Must be able to attend an early morning shift, flexible work-hours and can lift at least 50lbs.
Will consider foreign equivalent of High School Diploma or GED.</t>
  </si>
  <si>
    <t>C-500-21128-298088</t>
  </si>
  <si>
    <t>P-500-20357-974431</t>
  </si>
  <si>
    <t>Boat Crew Deck Hand</t>
  </si>
  <si>
    <t>KNOWS HOW TO SWIM AND KNOWLEDGEABLE SAFETY PRECAUTIONS IN CASE OF EMERGENCY ON THE BOAT FOR CUSTOMERS WELFARE THROUGHOUT THE TRAVEL. OTHER REQUIREMENTS WOULD INCLUDE COMPLETING WORK TASKS IN A SYSTEMATIC AND TIMELY MANNER AND KNOWS HOW TO HANDLE DIFFICULT SITUATIONS.</t>
  </si>
  <si>
    <t>C-500-21128-298176</t>
  </si>
  <si>
    <t>C-500-21106-230085</t>
  </si>
  <si>
    <t>C-500-21134-313567</t>
  </si>
  <si>
    <t>CACDAC</t>
  </si>
  <si>
    <t>CEFERINO</t>
  </si>
  <si>
    <t>First-Line Supervisors of Helpers, Laborers, and Material Movers, Hand</t>
  </si>
  <si>
    <t>P-500-21106-229868</t>
  </si>
  <si>
    <t>WAREHOUSE SUPERVISOR</t>
  </si>
  <si>
    <t>PREFERABLY KNOWLEDGEABLE IN HEALTH &amp; BEAUTY CONSUMER PRODUCTS, OTC MEDICINES, OTHER MEDICAL SUPPLIES, AND SAGE 50 ACCOUNTING SOFTWARE. MUST BE PUNCTUAL, HAVE INTERPERSONAL SKILLS AND GOOD COMMUNICATION SKILLS; MUST BE ABLE TO MEET PHYSICAL DEMANDS SUCH AS ABILITY TO STAND FOR LONG PERIODS OF TIME, MUST BE ABLE TO LIFT AT LEAST 50 LBS, MUST BE ABLE TO BEND, STOOP AND REACH; AND MUST BE ABLE TO WORK UNDER EXTREME PRESSURE IN A FAST-PACED WORKING ENVIRONMENT</t>
  </si>
  <si>
    <t>C-500-21114-255842</t>
  </si>
  <si>
    <t>P O BOX 7670 SVRB Monsignor Martinez</t>
  </si>
  <si>
    <t>Furniture Finishers</t>
  </si>
  <si>
    <t>P-500-21080-163025</t>
  </si>
  <si>
    <t>FURNITURE FINISHERS</t>
  </si>
  <si>
    <t xml:space="preserve">With one year work experience as furniture finishers, willing to fwork lexible time </t>
  </si>
  <si>
    <t>C-500-21097-202953</t>
  </si>
  <si>
    <t>VILALCRUSIS</t>
  </si>
  <si>
    <t>P-500-21013-010020</t>
  </si>
  <si>
    <t>C-500-21148-352532</t>
  </si>
  <si>
    <t>Crown Hospitality LLC</t>
  </si>
  <si>
    <t>Holiday Inn Express</t>
  </si>
  <si>
    <t>1100 Lodora Dr</t>
  </si>
  <si>
    <t>Wentzville</t>
  </si>
  <si>
    <t>MO</t>
  </si>
  <si>
    <t>Sharma</t>
  </si>
  <si>
    <t>Dharmesh</t>
  </si>
  <si>
    <t>2291733@gmail.com</t>
  </si>
  <si>
    <t>P-500-21148-352515</t>
  </si>
  <si>
    <t>Housekeeping</t>
  </si>
  <si>
    <t>Damage &amp; Theft</t>
  </si>
  <si>
    <t>C-500-21097-202934</t>
  </si>
  <si>
    <t>P-500-21014-012781</t>
  </si>
  <si>
    <t>C-500-21169-409017</t>
  </si>
  <si>
    <t>SUREME COURT OF GUAM and DISTRICT COURT OF GUAM</t>
  </si>
  <si>
    <t>P-500-21137-317195</t>
  </si>
  <si>
    <t>-Must have Saipan Driver's License</t>
  </si>
  <si>
    <t>C-500-21147-348250</t>
  </si>
  <si>
    <t>C-500-21165-393771</t>
  </si>
  <si>
    <t xml:space="preserve">Must have a minimum of 12 months proven experience as a Shift Manager or relevant management role in retail. Availability to work different shifts, including weekends. Basic knowledge of bookkeeping procedures. A Customer service approach to manage complaints with professionalism. Skills in team management and organizational settings. </t>
  </si>
  <si>
    <t>C-500-21154-364297</t>
  </si>
  <si>
    <t>12 months of work experience and a high school graduate. Food Handler Certificate are  required for both US and Foreign workers and must obtain when hired. Culinary Skills. Team Player. Flexible in working hours.</t>
  </si>
  <si>
    <t>C-500-21160-383289</t>
  </si>
  <si>
    <t>PO Box 495 One Broadway Street</t>
  </si>
  <si>
    <t>Noel</t>
  </si>
  <si>
    <t>P-500-21093-195608</t>
  </si>
  <si>
    <t>computer literate, knowledge in any accounting software</t>
  </si>
  <si>
    <t>C-500-21152-357917</t>
  </si>
  <si>
    <t>P-500-21098-208236</t>
  </si>
  <si>
    <t>24 MONTHS EXPERIENCE IN TOUR GUIDING, ABLE TO COMMUNICATE in English and Chinese AND WORK FLEXIBLE TIME.</t>
  </si>
  <si>
    <t>C-500-21190-452666</t>
  </si>
  <si>
    <t>C-500-21163-392509</t>
  </si>
  <si>
    <t>C-500-21160-381175</t>
  </si>
  <si>
    <t>P-500-21092-192387</t>
  </si>
  <si>
    <t>Computer Aided Design CAD Software
Autodesk AutoCAD; Bentley MicroStation; Dassault Systemes CATIA; PTC Creo Parametric
Desktop Publishing Software
Adobe Systems Adobe FrameMaker; Adobe Systems Adobe InDesign; Microsoft Publisher; QuarkXPress
Graphics or Photo Imaging Software
Adobe Systems Adobe Photoshop; Corel CorelDraw Graphics Suite; Microsoft Visio; Trimble SketchUp Pro
Video creation and editing software
Adobe Systems Adobe AfterEffects; Apple Final Cut Pro; MAXON CINEMA 4D; YouTube
Web platform development software
AJAX; Drupal; Hypertext markup language HTML; JavaScript
Work related experience. Able to operate wide format printing machine &amp; service printing machine.</t>
  </si>
  <si>
    <t>C-500-21186-444815</t>
  </si>
  <si>
    <t>P-500-21153-360433</t>
  </si>
  <si>
    <t>C-500-21163-392418</t>
  </si>
  <si>
    <t xml:space="preserve">TOUR AGENT </t>
  </si>
  <si>
    <t>P-500-21096-202415</t>
  </si>
  <si>
    <t>CHINESE TRANSLATOR</t>
  </si>
  <si>
    <t>24 months working with tourists and must be able to speak chinese and some english to communicate . Bilingual interpreter communication . Must be able to be on a boat for several hours without getting seasick. It is also necessary to read the documents issued by the Tourism Bureau and provide the company to translate some documents</t>
  </si>
  <si>
    <t>C-500-21176-425758</t>
  </si>
  <si>
    <t>P-500-21015-015466</t>
  </si>
  <si>
    <t>C-500-21179-428725</t>
  </si>
  <si>
    <t>C-500-21165-393426</t>
  </si>
  <si>
    <t>P-500-21077-155796</t>
  </si>
  <si>
    <t>1. Knowledge of multi craft maintenance skills in carpentry, air conditioning, plumbing, electrical and painting.
2. Knowledge of materials needed for the repair/maintenance.
3. Knowledge on the methods and tools needed to perform the task.
4. A minimum of 6 months .</t>
  </si>
  <si>
    <t>Tanapag, Saipan MP 96950</t>
  </si>
  <si>
    <t>C-500-21166-396929</t>
  </si>
  <si>
    <t>C-500-21167-401289</t>
  </si>
  <si>
    <t>P-500-21133-309733</t>
  </si>
  <si>
    <t>SUPERVISORS SALES</t>
  </si>
  <si>
    <t>hr@mvariety.com</t>
  </si>
  <si>
    <t>C-500-21190-452691</t>
  </si>
  <si>
    <t>P-500-21159-377346</t>
  </si>
  <si>
    <t>RESERVATION AGENT</t>
  </si>
  <si>
    <t>1. Active Listening-Giving full attention to what other people are saying, taking time to understand the points being made, asking questions as appropriate and not interrupting at inappropriate times. 2. Service Orientation-Actively looking for ways to help people. 3. Speaking-Talking to others to convey information effectively. 4. Social Perceptiveness- Being Aware of others' reactions and understanding why they react as they do. 5. Reading Comprehension-Understanding written sentences and paragraphs in work related documents. Be able and willing to work in flexible shifts, days, evening, night, weekend and holidays</t>
  </si>
  <si>
    <t>C-500-21194-458377</t>
  </si>
  <si>
    <t>C-500-21194-458400</t>
  </si>
  <si>
    <t>C-500-21209-487352</t>
  </si>
  <si>
    <t>P-500-21155-368365</t>
  </si>
  <si>
    <t>Associates Degree in Finance or Accounting with at least 3 months training and 12 months work related experience in financial management, payroll and general accounting procedures with emphasis on receivables and payable management. 
Can work flexible hours during weekends and holidays.
Proficient in Adobe Acrobat/Reader; Word, Excel &amp; Outlook.
Required for both U.S. workers and CW1 workers.</t>
  </si>
  <si>
    <t>C-500-21207-482195</t>
  </si>
  <si>
    <t>C-500-21190-452539</t>
  </si>
  <si>
    <t>P-500-21160-381279</t>
  </si>
  <si>
    <t>C-500-21186-444436</t>
  </si>
  <si>
    <t>P-500-21075-148740</t>
  </si>
  <si>
    <t>Must be computer literate ; knowleagable in word and excel. Must have CNMI Drivers License and able to drive. Hardworking and Flexible.</t>
  </si>
  <si>
    <t>Only CNMI Ch 2 Withholding and Federal Fica/Medicare tax</t>
  </si>
  <si>
    <t>C-500-21163-392662</t>
  </si>
  <si>
    <t>lin xin corp</t>
  </si>
  <si>
    <t>C MARKET</t>
  </si>
  <si>
    <t>BIZHENZHENG</t>
  </si>
  <si>
    <t>linxincorp@yahoo.com</t>
  </si>
  <si>
    <t>P-500-21098-207462</t>
  </si>
  <si>
    <t>Have experience as a store manager and have worked in a store for at least continuous 12 months.</t>
  </si>
  <si>
    <t>C-500-21155-368511</t>
  </si>
  <si>
    <t>P-500-21109-235556</t>
  </si>
  <si>
    <t>C-500-21160-381394</t>
  </si>
  <si>
    <t>MUST HAVE THREE MONTHS EXPERIENCED AS A HOUSEKEEPING WORKER. MUST HAVE THE ABILITY TO BEND , STRECTH, TWIST, OR REACH WITH YOUR BODY, ARMS, AND/OR LEGS. THE ABILITY TO LISTEN TO AND UNDERSTAND INFORMATION AND IDEAS PRESENTED THROUGH SPOKEN WORDS AND SENTENCES. MUST BE WILLING TO WORK FLEXIBLE SCHEDULES INCLUDING WEEKENDS AND HOLIDAYS. ABLE TO WORK UNDER PRESSURE AND MUST POSSES A FRIENDLY AND GOOD MANNER.</t>
  </si>
  <si>
    <t>CATOR PLACE, CAPITOL HILL</t>
  </si>
  <si>
    <t>C-500-21165-393949</t>
  </si>
  <si>
    <t>TABAGO</t>
  </si>
  <si>
    <t>ROGER</t>
  </si>
  <si>
    <t>ISA DRIVE CAPITOL HILL</t>
  </si>
  <si>
    <t>P-500-21122-279954</t>
  </si>
  <si>
    <t xml:space="preserve">BACHELOR'S DEGREE IN COMPUTER SCIENCE, INFORMATION SYSTEMS, A RELATED FIELD, 2 YEARS OF EXPERIENCE WORKING IN IT OPERATIONS. EXCELLENT WORKING KNOWLEDGE OF COMPUTER SYSTEMS, SECURITY, NETWORK AND SYSTEMS ADMINISTRATION, DATABASES.
</t>
  </si>
  <si>
    <t>FEDERAL &amp; CNMI TAXES</t>
  </si>
  <si>
    <t>C-500-21167-401175</t>
  </si>
  <si>
    <t>P-500-21111-243607</t>
  </si>
  <si>
    <t>MUST HAVE 2 YEARS OF EXPERIENCE IN THE SAME POSITION MAINTAINING AN EXISTING BUILDING TO TO PREVENT DETERIORATION. EXCELLENT CUSTOMER SERVICE, COMMUNICATION AND INTERPERSONAL SKILLS ARE A MUST. APPLICANT MUST BE HARDWORKING, ABLE TO MULTI TASK AND WORK EVEN UNDER PRESSURE. MUST BE ABLE TO MAINTAIN COOPERATIVE ATTITUDE UNDER STRESSFUL CIRCUMSTANCES. APPLICANT MUST BE WILLING TO WORK FLEXIBLE TIME, HOLIDAYS AND WEEKENDS WHEN NECESSARY. MUST HAVE STRONG ORGANIZATIONAL AND FOLLOW UP SKILLS, PROFESSIONAL PRESENTATION AND ATTITUDE AND ABILITY TO MAINTAIN FOCUS WHILE WORKING INDIVIDUALLY. MUST HAVE STRONG TIME MANAGEMENT SKILLS., GOOD KNOWLEDGE OF BUILDING SKILLS INCLUDING AIR-CONDITIONING, ELECTRICAL, PLUMBING, PAINTING, AND GENERAL BUILDING REPAIR, ADEPT AT USING A VARIETY OF HAND AND ELECTRICAL TOOLS. MUST HAVE THE ABILITY TO CLIMB HEIGHTS, LIFT UP TO 50 LBS. AND CLIMB ONTO LADDERS</t>
  </si>
  <si>
    <t>C-500-21187-445058</t>
  </si>
  <si>
    <t>P-500-21152-357310</t>
  </si>
  <si>
    <t>C-500-21166-397548</t>
  </si>
  <si>
    <t>HTS CONSTRUCTION / HTS MANPOWER  SERVICEWE</t>
  </si>
  <si>
    <t>OWNER / GENERAL MANAGER</t>
  </si>
  <si>
    <t>P-500-21060-108199</t>
  </si>
  <si>
    <t>CEMENT &amp; MASON &amp; CONCRETE FINISHER</t>
  </si>
  <si>
    <t>Knowledge of materials, methods, and the tools involved in the construction or repair of houses, buildings, or other structures. Knowledge of design techniques, tools, and principles involved in production of precision technical plans, blueprints, drawings, and models. Knowledge of design techniques, tools, and principles involved in production of precision technical plans, blueprints, drawings, and models.</t>
  </si>
  <si>
    <t>FICA TAX/ SS MED / CNMI TAX and other TAX applicable</t>
  </si>
  <si>
    <t>C-500-21201-471663</t>
  </si>
  <si>
    <t xml:space="preserve">SAIPAN GOLDEN BRIDGE SERVICES CORPORATION </t>
  </si>
  <si>
    <t xml:space="preserve">PO BOX 10001 PMB 470 </t>
  </si>
  <si>
    <t>P-500-21166-400770</t>
  </si>
  <si>
    <t>HIGH SCHOOL GRADUATE. AT LEAST WITH MINIMUM 3 MONTHS TRAINING OR/AND 12 MONTHS WORKING EXPERIENCE.
CAN WORK FLEXIBLE HOURS DURING WEEKENDS AND HOLIDAYS. 
APPLICANTS EITHER US CITIZEN AND CW-1 WORKER MUST PROVIDE TRAINING/EMPLOYMENT CERTIFICATE.</t>
  </si>
  <si>
    <t>BASED ON APPROVED WORK SCHEDULES</t>
  </si>
  <si>
    <t>HEMINE IPWAN ISLAM</t>
  </si>
  <si>
    <t>IPWAN SECURITY SERVICES</t>
  </si>
  <si>
    <t>PO BOX 503235 CK</t>
  </si>
  <si>
    <t>AFETNA RD SAN ANTONIO VILLAGE</t>
  </si>
  <si>
    <t>HEMINE</t>
  </si>
  <si>
    <t>IPWAN</t>
  </si>
  <si>
    <t>AFETN RD SAN ANOTNIO VILLAGE</t>
  </si>
  <si>
    <t>ipwansec.spn@gmail.com</t>
  </si>
  <si>
    <t>P-500-21136-317122</t>
  </si>
  <si>
    <t>AFETNA ROAD SAN ANTONIO VILLAGE</t>
  </si>
  <si>
    <t>C-500-20197-714894</t>
  </si>
  <si>
    <t>Computer Systems Analysts</t>
  </si>
  <si>
    <t>P-500-20120-526443</t>
  </si>
  <si>
    <t xml:space="preserve">COMPUTER SYSTEMS ANALYST </t>
  </si>
  <si>
    <t>MUST HAVE KNOWLEDGE OF CIRCUIT BOARDS, PROCESSORS, CHIPS, ELECTRONIC EQUIPMENT, AND COMPUTER HARDWARE AND SOFTWARE, INCLUDING APPLICATIONS AND PROGRAMMING. S. MUST BE ABLE TO WORK NIGHTS, WEEKENDS, AND HOLIDAYS AS NECESSARY. MUST BE PROFICIENT IN THE USE OF MS PROGRAMS AND OTHER COMPUTER SOFTWARE AND HARDWARE. MUST BE ABLE TO ARTICULATE REPORTS AND RECOMMENDATIONS EFFECTIVELY.</t>
  </si>
  <si>
    <t>C-500-20244-795212</t>
  </si>
  <si>
    <t>not availble</t>
  </si>
  <si>
    <t>C-500-20210-738075</t>
  </si>
  <si>
    <t>NENITA DELOS SANTOS OLARTE</t>
  </si>
  <si>
    <t>PROPHET MANPOWER SERVICES</t>
  </si>
  <si>
    <t>MONSIGNOR GUERRERO ROAD, SAN JOSE</t>
  </si>
  <si>
    <t>prophermanpower2017@yahoo.com</t>
  </si>
  <si>
    <t>P-500-20137-579137</t>
  </si>
  <si>
    <t>Combined Food Preparation and Serving Workers and all other.</t>
  </si>
  <si>
    <t>Knowledge in food preparation and serving, customer service manner with good communication skills both oral and written, can work under pressure.</t>
  </si>
  <si>
    <t>FEDERAL AND CNMI INCOME TAX</t>
  </si>
  <si>
    <t>prophetmanpower2017@yahoo.com</t>
  </si>
  <si>
    <t>C-500-20267-840413</t>
  </si>
  <si>
    <t>C-500-20239-787886</t>
  </si>
  <si>
    <t>2ND FLR YUMUL BDG MSGR GUERRERO RD CHALAN KIYA</t>
  </si>
  <si>
    <t>P-500-20204-728314</t>
  </si>
  <si>
    <t xml:space="preserve">Department Hardware Sales Supervisor </t>
  </si>
  <si>
    <t>Good customer service,marketing expertise ,good in computer eg.g data,rock solid system ,excel,word, and other computer,familiar in hardware product ,knowledge of business and management principle ,leadership,production  methods service oriented,physically fit ,can able to drive ,knowledge in inventory system</t>
  </si>
  <si>
    <t>All CNMI  and Federal Income taxes</t>
  </si>
  <si>
    <t>C-500-20307-894208</t>
  </si>
  <si>
    <t>KNOWLEDGE OF OPERATIONAL CHARACTERISTICS OF MECHANICAL EQUIPMENT AND TOOLS USED IN THE MAINTENANCE AND REPAIR OF BUILDINGS AND BUILDING FACILITIES. KNOWLEDGE OF OCCUPATIONAL HAZARDS AND STANDARD SAFETY PRACTICES NECESSARY IN THE MAINTENANCE AND REPAIR OF BUILDINGS AND BUILDING FACILITIES. KNOWLEDGE OF BASIC BUILDING MAINTENANCE PRACTICES AND PROCEDURES; PRINCIPALS AND PROCEDURES OF RECORD KEEPING. MUST
MEET PHYSICAL REQUIREMENTS TO PERFORM THEIR DUTIES SUCH AS LIFTING OBJECTS OF AT LEAST 25-50 LBS., WITH OR WITHOUT ASSISTANCE OF A HAND TRUCK OR ANOTHER PERSON; BENDING AND STANDING FOR DURATION OF SHIFT. ABILITY TO EXERT MAXIMUM MUSCLE FORCE TO LIFT, PUSH, PULL OR CARRY HEAVY OBJECTS; ABILITY TO ARRANGE THINGS OR ACTIONS IN A CERTAIN ORDER OR PATTERN ACCORDING TO A SPECIFIC RULE OR SET OF RULES; MUST HAVE PHYSICAL STAMINA AND DEXTERITY; ABILITY TO READ TECHNICAL MANUALS AND DRAWINGS; MUST KNOW HOW TO OPERATE HAND AND ELECTRICAL TOOLS SUCH AS ADJUSTABLE WRENCHES, DRAIN OR PIPE CLEANING EQUIPMENT, HEX KEYS, LEVELS, PIPE OR TUBE CUTTER, PIPE WRENCHES, POWER DRILLS, POWER SAWS,
PULLERS, SCREWDRIVERS, ETC.; EXTENSIVE KNOWLEDGE OF HVAC, PLUMBING AND ELECTRICAL SYSTEM, MATERIALS, METHODS, AND THE TOOLS INVOLVED IN THE CONSTRUCTION OR REPAIR OF HOUSES, BUILDINGS, OR OTHER STRUCTURES. MUST BE ABLE TO WORK ON WEEKENDS OR NIGHT SHIFT IF NEEDED. MUST HAVE A GOOD MORALE CHARACTER AND BE TRUSTWORTHY. THE EMPLOYER REQUIRES POST-OFFER PRE-EMPLOYMENT DRUG SCREENING TEST AND RANDOM DRUG
TESTING WHICH IS TO BE APPLIED EQUALLY TO BOTH U.S. WORKERS AND CW-1 WORKERS. THE EMPLOYER REQUIRES THE POST-OFFER PRE-EMPLOYMENT POLICE CLEARANCE RECORD TO BE PROVIDED TO THE EMPLOYER; THIS REQUIREMENT IS TO BE APPLIED EQUALLY TO BOTH U.S. WORKERS AND CW-1 WORKERS.</t>
  </si>
  <si>
    <t>DAYS AND HOURS OF WORK MAY VARY ACCORDING TO BUSINESS NEEDS</t>
  </si>
  <si>
    <t>C-500-20310-899738</t>
  </si>
  <si>
    <t>P-500-20279-859037</t>
  </si>
  <si>
    <t>Civil Designer</t>
  </si>
  <si>
    <t>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3 years of direct work with AutoCAD and construction drawing preparation. MUST BE ABLE TO WORK FOR EXTENDED HOURS OR WORK DAYS</t>
  </si>
  <si>
    <t>C-500-20218-751742</t>
  </si>
  <si>
    <t>CHALAN MONSIGNOR GUERRERO RTE 31</t>
  </si>
  <si>
    <t>P-500-20113-507036</t>
  </si>
  <si>
    <t>FOOD AND BEVERAGE MANAGER</t>
  </si>
  <si>
    <t xml:space="preserve">Must have a Bachelor's Degree in Hotel and Restaurant Management. Candidate must have a previous Cafe work experience of at least 48 MONTHS as a Cafe Manager, which specializes in real espresso beverages. Well experienced and knowledgeable about espresso machine regarding calibrations, adjustments, operation and trouble shooting. Well experienced and knowledgeable about espresso machine's maintenance (daily, weekly, monthly, every 6 months and yearly). Well experienced and knowledgeable about how to make, create and cost real specialty espresso beverages and expert in training staff on anything
about espresso. Must have a previous experience with Micros POS system on how to set up, create POS system( button selections for menus items, discounts, sales, inventory,
settlements and other options needed in maintaining POS), performs trouble shootings and cash handling experience is a must. Must be flexible in work schedule which includes early morning, afternoon and late evening/ weekends/ holidays. </t>
  </si>
  <si>
    <t>CHALAN MONSIGNOR GUERRERO RTE 31 DANDAN</t>
  </si>
  <si>
    <t>C-500-20215-747319</t>
  </si>
  <si>
    <t>PUNCTUAL
PROFESSIONAL ATTITUDE WHILE INTERACTING WITH CO-WORKERS AND CLIENTS
ABILITY TO HANDLE CONFIDENTIAL AND SENSITIVE INFORMATION
KNOWLEDGE ABOUT FINANCIAL LAWS DECIDED BY THE GOVERNMENT</t>
  </si>
  <si>
    <t>FRIENDSHIPINFORMATION@GMAIIL.COM</t>
  </si>
  <si>
    <t>C-500-20252-808657</t>
  </si>
  <si>
    <t>C-500-20252-808581</t>
  </si>
  <si>
    <t>SUITE 102</t>
  </si>
  <si>
    <t>P-500-20107-491450</t>
  </si>
  <si>
    <t>PHYSICAL THERAPY AIDE</t>
  </si>
  <si>
    <t>C-500-20252-809196</t>
  </si>
  <si>
    <t>C-500-20233-778334</t>
  </si>
  <si>
    <t>AMERICAN SINOPAN LLC</t>
  </si>
  <si>
    <t>KASE II BLDG ,BEACH RD ,GARAPAN</t>
  </si>
  <si>
    <t>DONGTING</t>
  </si>
  <si>
    <t>SINOPANLLC@GMAIL.COM</t>
  </si>
  <si>
    <t>P-500-20200-722742</t>
  </si>
  <si>
    <t>Bachelors degree in Civil Engineering (may be foreign equivalent); 24 months experience as Civil Engineer, Project Engineer or Chief Engineer.</t>
  </si>
  <si>
    <t>sinopanllc@gmail.com</t>
  </si>
  <si>
    <t>C-500-20223-758808</t>
  </si>
  <si>
    <t>C-500-20220-758517</t>
  </si>
  <si>
    <t>P-500-20191-703548</t>
  </si>
  <si>
    <t>MAIDS &amp; HOUSEKEEPING CLEANERS</t>
  </si>
  <si>
    <t>THESE OCCUPATIONS USUALLY REQUIRE A HIGH SCHOOL DIPLOMA. SOME PREVIOUS WORK-RELATED SKILL, KNOWLEDGE, OR EXPERIENCE IS USUALLY NEEDED. EMPLOYEES IN THESE OCCUPATIONS NEED ANYWHERE FROM A FEW MONTHS TO ONE YEAR OF WORKING WITH EXPERIENCED EMPLOYEES. THESE OCCUPATIONS OFTEN INVOLVE USING YOUR KNOWLEDGE AND SKILLS TO HELP OTHERS.</t>
  </si>
  <si>
    <t>C-500-20238-785465</t>
  </si>
  <si>
    <t>PACIFIC PALM RESORT/BED AND BREAKFAST/APARTMENT RENTAL</t>
  </si>
  <si>
    <t>P O BOX 7929 SVRB</t>
  </si>
  <si>
    <t>P O BOX 7929SRVB</t>
  </si>
  <si>
    <t>suitepalms@gmail.com</t>
  </si>
  <si>
    <t>P-500-20161-636977</t>
  </si>
  <si>
    <t>EMPLOYMENT CERTIFICATION FOR AT LEAST TWO(2)  YEARS WORK EXPERIENCE AN A FIRST LINE SUPERVISOR</t>
  </si>
  <si>
    <t xml:space="preserve">AN OVERTIME PAYS OF $30.15 AN HOUR IN EXCESS OF 40 HOURS A WEEK </t>
  </si>
  <si>
    <t>SALARY TAX AND SS, MEDICARE TAX</t>
  </si>
  <si>
    <t>rodbedania@gmail.com</t>
  </si>
  <si>
    <t>C-500-20251-808313</t>
  </si>
  <si>
    <t>P-500-20133-564587</t>
  </si>
  <si>
    <t>knowledge of the practical application of engineering science and technology. This includes applying principle s, techniques, procedures, and equipment to the design and production of various goods and services.</t>
  </si>
  <si>
    <t>AIRPORT ROAD  DANDAN</t>
  </si>
  <si>
    <t xml:space="preserve"> CNMI withholding and FICA Tax</t>
  </si>
  <si>
    <t>C-500-20280-859295</t>
  </si>
  <si>
    <t>ISLANDERS NET, INC</t>
  </si>
  <si>
    <t>OLEAI BEACH BAR &amp; GRILL</t>
  </si>
  <si>
    <t>P.O. BOX 501599</t>
  </si>
  <si>
    <t>KAMEGAI</t>
  </si>
  <si>
    <t>SEIICHI</t>
  </si>
  <si>
    <t>AKIKOKAMEGAI@GMAIL.COM</t>
  </si>
  <si>
    <t>P-500-20248-805504</t>
  </si>
  <si>
    <t>BARTENDER, RESTAURANT/BAR ASSISTANT MANAGER</t>
  </si>
  <si>
    <t>MUST BE 21 YEARS OR OLDER. KNOWLEDGE AND EXPERIENCE TO PREPARE MIXED/FROZEN DRINKS ARE NEEDED FOR THIS OCCUPATION. ABLE TO MULTI TASK AND WORK UNDER PRESSURE. MUST BE WILLING TO WORK FLEXIBLE TIME INCLUDING WEEKENDS AND HOLIDAYS. FRIENDLY, POLITE WITH PLEASANT COMMUNICATION SKILLS NEEDED. SELF-MOTIVATED,
WELL-ORGANIZED AND RESPONSIBLE TEAM PLAYER.  MUST BE WILLING TO WORK FLEXIBLE SHIFTS AND SCHEDULE INCLUDING WEEKENDS AND HOLIDAYS.</t>
  </si>
  <si>
    <t>C-500-20229-771270</t>
  </si>
  <si>
    <t>P-500-20115-514395</t>
  </si>
  <si>
    <t xml:space="preserve">Associate's graduate in Nursing from school approved by Commonwealth Board of Nurse Examiners (CBNE), with one (1) year of work experience as a Nurse of working in a similar capacity in a health care or medical setting. Must possess NCLEX-RN and is licensed as a RN by CBNE. Must have the ability to work proficiently in a fast paced clinical environment. </t>
  </si>
  <si>
    <t>Withholding Taxes, FICA &amp; Medicare Contributions and 401K</t>
  </si>
  <si>
    <t>C-500-20202-723331</t>
  </si>
  <si>
    <t>Oasis Worforce LLC</t>
  </si>
  <si>
    <t>Mariana Beach Building</t>
  </si>
  <si>
    <t>P-500-20154-618059</t>
  </si>
  <si>
    <t>Office Assistants</t>
  </si>
  <si>
    <t>oasis_cnmi@outlook.cok</t>
  </si>
  <si>
    <t>oasis_cnmi@outlook.com</t>
  </si>
  <si>
    <t>C-500-20237-783066</t>
  </si>
  <si>
    <t xml:space="preserve">At least High School Graduate with minimum 3 months training &amp; 12 months working experience .
Must have general knowledge of carpentry, electrical, plumbing, masonry and building &amp; maintenance Skills. Must have skills on painting and repairing roofs, windows, doors, floors, and woodwork. Ability to understands and follow safety procedures. Must be able to read blue prints and engineering plumbing, structural and electrical Layouts. Must be able to maintain cooperative attitude under stressful circumstances. Can work without any supervision.
Applicants either US citizen worker and CW-1 worker must provide school credentials and employment certificate/training certificate.
</t>
  </si>
  <si>
    <t>C-500-20342-939506</t>
  </si>
  <si>
    <t>C-500-20310-899735</t>
  </si>
  <si>
    <t>Must possess a U.S. Mechanic Certificate with airframe and powerplant rating as specified under 14 CFR 65 Subpart D.</t>
  </si>
  <si>
    <t>C-500-20252-808579</t>
  </si>
  <si>
    <t>P-500-20107-491538</t>
  </si>
  <si>
    <t>C-500-20237-783177</t>
  </si>
  <si>
    <t>PMB 181, Box 10001</t>
  </si>
  <si>
    <t>P-500-20204-728268</t>
  </si>
  <si>
    <t>Diploma of Business Accountancy, Finance or Management.  Bachelors Degree, US Equivalent.  Employment experience certification of 48 months.</t>
  </si>
  <si>
    <t>All deduction required by Law like FICA, SSS, withholding tax etc.</t>
  </si>
  <si>
    <t>C-500-20233-778643</t>
  </si>
  <si>
    <t>P-500-20114-510917</t>
  </si>
  <si>
    <t>The ability to bend, stretch, twist, or reach with your body, arms, and/or legs.
Stamina The ability to exert yourself physically over long periods of time without getting winded or out of breath.
The ability to arrange things or actions in a certain order or pattern according to a specific rule or set of rules.
Attention to Detail - being careful about detail and thorough in completing work tasks.
Cooperation - being pleasant with others on the job and displaying a good-nature, cooperative attitude.</t>
  </si>
  <si>
    <t>C-500-20308-895869</t>
  </si>
  <si>
    <t>C-500-20240-790564</t>
  </si>
  <si>
    <t>P-500-20172-670505</t>
  </si>
  <si>
    <t>MINIMUM OF 6 months WORKING EXPERIENCE, KNOWLEDGEABLE IN ALL MAINTENANCE WORK INCLUDING ELECTRICAL &amp; OTHER DRAFTING WORKS. NO CRIMINAL
RECORDS, HONEST AND HARDWORKING. ABLE TO WORK IN A FLEXIBLE SCHEDULE</t>
  </si>
  <si>
    <t>C-500-20189-698079</t>
  </si>
  <si>
    <t>P-500-20107-491576</t>
  </si>
  <si>
    <t>CHILD,  FAMILY &amp; SCHOOL SOCIAL WORKER</t>
  </si>
  <si>
    <t>Inclusive of all benefits</t>
  </si>
  <si>
    <t>C-500-20226-766609</t>
  </si>
  <si>
    <t>ROOM 104 MARIANAS BUSINESS PLAZA NAURU LOOP SUSUSPE</t>
  </si>
  <si>
    <t>EFG.PACIFIC.HOLDINGS@GMAIL.COM</t>
  </si>
  <si>
    <t>P-500-20182-686803</t>
  </si>
  <si>
    <t>TAILORS,DRESSMAKERS AND CUSTOM SEWERS</t>
  </si>
  <si>
    <t xml:space="preserve"> Must have a very specialized set of skills,include sewing, pattern making, and fashion design. 
Must know how to alter or repair both men's and women's clothes.</t>
  </si>
  <si>
    <t>C-500-20342-939499</t>
  </si>
  <si>
    <t>C-500-20343-942235</t>
  </si>
  <si>
    <t>J LEE ENTERPRISES, INC.</t>
  </si>
  <si>
    <t>P.O. Box 500756</t>
  </si>
  <si>
    <t>P-500-20261-828501</t>
  </si>
  <si>
    <t>J Lee Building Beach Road</t>
  </si>
  <si>
    <t>C-500-20307-894317</t>
  </si>
  <si>
    <t>YONDUK</t>
  </si>
  <si>
    <t>P.O. BOX 502273</t>
  </si>
  <si>
    <t>P-500-20274-850880</t>
  </si>
  <si>
    <t>KNOWLEDGE OF MACHINES AND TOOLS, INCLUDING THEIR DESIGNS , USES, REPAIR, AND MAINTENANCE. KNOWLEDGE OF PRINCIPLES AND PROCESSES FOR PROVIDING CUSTOMER AND PERSONAL SERVICES. THIS INCLUDES CUSTOMER NEED ASSESSMENT, MEETING QUALITY STANDARD FOR SERVICES, AND EVALUATION OF CUSTOMER SATISFACTION. COMPUTERS AND ELECTRONICS KNOWLEDGE OF CIRCUIT BOARDS,PROCESSORS, CHIPS, ELECTRONIC EQUIPMENT, AND COMPUTER HARDWARE AND SOFTWARE, INCLUDING APPLICATIONS AND PROGRAMMING.</t>
  </si>
  <si>
    <t>C-500-20343-941230</t>
  </si>
  <si>
    <t>Barbara Avenue, Chalan Kanoa</t>
  </si>
  <si>
    <t>CNMI food handler certificate required and must be over 21 years old</t>
  </si>
  <si>
    <t>CNMI &amp; FICA taxes</t>
  </si>
  <si>
    <t>C-500-20351-962478</t>
  </si>
  <si>
    <t>C-500-21020-022035</t>
  </si>
  <si>
    <t xml:space="preserve">199 Taga Park Street </t>
  </si>
  <si>
    <t>P.O. Box 520199, Tinian</t>
  </si>
  <si>
    <t>gemma@us-big.com</t>
  </si>
  <si>
    <t>PMB 763, Box 10001, Saipan</t>
  </si>
  <si>
    <t xml:space="preserve">199 Taga Park Street, San Jose Village </t>
  </si>
  <si>
    <t>CNMI local &amp; state taxes, SS &amp; Medicare and other taxes required by law</t>
  </si>
  <si>
    <t>C-500-20342-939536</t>
  </si>
  <si>
    <t>L&amp;T Group of Companies, Ltd</t>
  </si>
  <si>
    <t>P-500-20279-857486</t>
  </si>
  <si>
    <t>Administrative Supervisor</t>
  </si>
  <si>
    <t>Requires previous work-related skill, knowledge, or experience;   
knowledge of business and management principles involved in strategic planning, resource allocation, human resources modeling, leadership technique, production methods, and coordination of people and resources; knowledge of circuit boards, processors, chips, electronic equipment, and computer hardware and software, including applications and programming.</t>
  </si>
  <si>
    <t>C-500-21029-041768</t>
  </si>
  <si>
    <t>MUST HAVE 1 MONTH EXPERIENCE AND HAVE CERTIFICATE OF EMPLOYMENT, THIS MUST APPLY TO BOTH US WORKERS AND FOREIGN WORKERS.</t>
  </si>
  <si>
    <t>nonw</t>
  </si>
  <si>
    <t>CNMI and FEDERAL Taxes</t>
  </si>
  <si>
    <t>C-500-20358-976984</t>
  </si>
  <si>
    <t xml:space="preserve">MUST BE KEEN TO DETAILS.
Background on sales and marketing - 12  months working  experience  </t>
  </si>
  <si>
    <t>Grd. Flr., Freetown Building, San Antonio Beach Road</t>
  </si>
  <si>
    <t>C-500-21104-225705</t>
  </si>
  <si>
    <t>Driver License required for US Citizens and CW applicants. Must have 12 months experience documented in training/certification</t>
  </si>
  <si>
    <t>FICA/FEDERAL TAX CHAPTER 7 &amp; CNMI CHAPTER 2/401K</t>
  </si>
  <si>
    <t>C-500-21105-225888</t>
  </si>
  <si>
    <t>Driver License required for US Citizens/cw applicants . Must have 12 months experience documented in training and certification.</t>
  </si>
  <si>
    <t>C-500-21130-298683</t>
  </si>
  <si>
    <t>C-500-21090-186463</t>
  </si>
  <si>
    <t xml:space="preserve">1.Considerable knowledge of and skill in keeping the stability of anchors, lifeboats, vehicles and all movable objects on deck when the ferry is underway;
2.Considerable knowledge of relevant agency policies and procedures; considerable knowledge of SOLAS regulations and ISM;
3. Minimum 2 years work experience of related skills and knowledge on ships 
4. High school diploma or equivalent. 
5. Must Fit for duty (need to provide medical certificate of seafarers)
6. Fluency in written and spoken English 
</t>
  </si>
  <si>
    <t>PERFORM TASKS IN HIGH QUALITY , TO THE COMPANY'S SATISFACTION</t>
  </si>
  <si>
    <t>ALL CNMI AND FEDERAL INCOME TAXES AND ANY OTHER APPLICABLE TAXES &amp; DUTIES</t>
  </si>
  <si>
    <t>C-500-21021-024684</t>
  </si>
  <si>
    <t>P-500-20343-941182</t>
  </si>
  <si>
    <t>Operation and Control  Controlling operations of equipment or systems.
Operation Monitoring  Watching gauges, dials, or other indicators to make sure a machine is working properly.
Critical Thinking  Using logic and reasoning to identify the strengths and weaknesses of alternative solutions, conclusions or approaches to problems.
Monitoring  Monitoring/Assessing performance of yourself, other individuals, or organizations to make improvements or take corrective action.
Quality Control Analysis  Conducting tests and inspections of products, services, or processes to evaluate quality or performance.
Troubleshooting  Determining causes of operating errors and deciding what to do about it.
Active Listening  Giving full attention to what other people are saying, taking time to understand the points being made, asking questions as appropriate, and not interrupting at inappropriate times.
Equipment Maintenance  Performing routine maintenance on equipment and determining when and what kind of maintenance is needed.
Judgment and Decision Making  Considering the relative costs and benefits of potential actions to choose the most appropriate one.
Time Management  Managing one's own time and the time of others.
Complex Problem Solving  Identifying complex problems and reviewing related information to develop and evaluate options and implement solutions.
Coordination  Adjusting actions in relation to others' actions.
Repairing  Repairing machines or systems using the needed tools.
Speaking  Talking to others to convey information effectively.
Social Perceptiveness  Being aware of others' reactions and understanding why they react as they do.
Reading Comprehension  Understanding written sentences and paragraphs in work related documents.
Active Learning  Understanding the implications of new information for both current and future problem-solving and decision-making.
Equipment Selection  Determining the kind of tools and equipment needed to do a job.
Instructing  Teaching others how to do something.
Learning Strategies  Selecting and using training/instructional methods and procedures appropriate for the situation when learning or teaching new things.
Mathematics  Using mathematics to solve problems.
Systems Analysis  Determining how a system should work and how changes in conditions, operations, and the environment will affect outcomes.</t>
  </si>
  <si>
    <t>C-500-21036-057381</t>
  </si>
  <si>
    <t>CHONG</t>
  </si>
  <si>
    <t>GEMMA</t>
  </si>
  <si>
    <t>COMPLIANCE/ACTING HUMAN RESOURCES OFFICER</t>
  </si>
  <si>
    <t xml:space="preserve"> Bachelor's Degree or equivalent in Business Management, Engineering or related discipline(s). 
 Two years of business/operational management experience.</t>
  </si>
  <si>
    <t>CNMI LOCAL &amp; STATE TAXES, MEDICARE, SS AND ALL TAXES REQUIRED BY LAW.</t>
  </si>
  <si>
    <t>C-500-21113-252318</t>
  </si>
  <si>
    <t>P-500-21085-176095</t>
  </si>
  <si>
    <t>Must be able to work nights, weekends, or holidays. Must be able to work during inclement weather.</t>
  </si>
  <si>
    <t>C-500-21099-210390</t>
  </si>
  <si>
    <t>C-500-21047-080730</t>
  </si>
  <si>
    <t xml:space="preserve">KOBERVILLE </t>
  </si>
  <si>
    <t>P-500-21020-021905</t>
  </si>
  <si>
    <t>INFORMATION TECHNOLOGY SPECIALIST</t>
  </si>
  <si>
    <t xml:space="preserve">	ABILITY TO UNDERSTAND, WORK AND READ OMPUTER PROGRAM/SOFTWARE SUCH AS OPERA,PMS (PROPERTY MANAGEMENT SYSTEM) VER. 5.0, MICROS 9700
VERSION 3.60.453, MATERIALS CONTROL VERSION 8.6, SUN SYSTEM VERSION 4, SAGE ACCOUNTING SYSTEM, VISION EXECUTIVE, KRONOS TIMEKEEPER 4.3,
CELERITIME, ELAVON PROTOBASE.
	ABILITY TO MAINTAIN HIGHLY CONFIDENTIAL NATURE OF PROGRAMMINGWORKS AND POSSESS PROFESSIONALISM WITH GOOD MANNERS AND RIGHT CONDUCT.
	EXCELLENT COMPUTER SKILLS.
	ABILITY TO WORK UNDER PRESSURE AND MANAGE AND MEET DEADLINES.
	WILLING TO WORK IN FLEXIBLE SHIFTS, DAYS, EVENING, WEEKENDS AND HOLIDAYS.</t>
  </si>
  <si>
    <t xml:space="preserve">KOBLERVILLE </t>
  </si>
  <si>
    <t>C-500-21127-296735</t>
  </si>
  <si>
    <t>C-500-21097-202879</t>
  </si>
  <si>
    <t>C-500-21103-218380</t>
  </si>
  <si>
    <t>P-500-20314-904157</t>
  </si>
  <si>
    <t>TECHNICIAN HELPER</t>
  </si>
  <si>
    <t>C-500-21104-222330</t>
  </si>
  <si>
    <t>C-500-21134-313071</t>
  </si>
  <si>
    <t>P-500-21103-221821</t>
  </si>
  <si>
    <t>DRIVER LICENSE REQUIRED FOR US CITIZENS AND CW APPLICANTS . MUST HAVE ONE YEARS EXPERIENCE AND TRAINING CERTIFICATION</t>
  </si>
  <si>
    <t>C-500-21050-087176</t>
  </si>
  <si>
    <t>P.O. BOX 500575 RJ Commercial Building</t>
  </si>
  <si>
    <t>1st Flr. Ste.#6 Chalan Monsignor Guerrero Road</t>
  </si>
  <si>
    <t xml:space="preserve">Must have a High School/GED diploma or equivalent. Must obtain at least 3 months wok experience. Qualified applicants must able to perform duties which combine preparing and serving food and nonalcoholic beverages. Communicate with customers regarding orders, comments, and complaints. Maintain sanitation at all times. </t>
  </si>
  <si>
    <t>C-500-21069-134288</t>
  </si>
  <si>
    <t>Must have the ability to bend, stretch, twist, or reach with your body, arms, and or legs. Ability to understand information and ideas presented thru spoken words and sentences. Must be willing to work flexible schedules including weekends and holidays. Able to work under pressure and possess a friendly and good manner.</t>
  </si>
  <si>
    <t>C-500-21096-199245</t>
  </si>
  <si>
    <t>MARO CORPORATION</t>
  </si>
  <si>
    <t>PMB 110 BOX 10001</t>
  </si>
  <si>
    <t>KITAOKA</t>
  </si>
  <si>
    <t>MAROCORP2010@GMAIL.COM</t>
  </si>
  <si>
    <t>P-500-21004-994143</t>
  </si>
  <si>
    <t>MUST KNOW HOW TO SPEAK RUSSIAN LANGUAGE. EXPERIENCE WITH TRANSLATING IN ENGLISH AND RUSSIAN IN ENGINEERING, CONSTRUCTION AND SOLID WASTE MANAGEMENT FIELDS. DEMONSTRATED KNOWLEDGE OF ENGINEERING AND CONSTRUCTION TERMINOLOGY. EXPERIENCE WITH TRANSLATING TECHNICAL DOCUMENTATION NAMELY METHOD STATEMENTS, MANUALS, SPECIFICATIONS AND PROCEDURES. EXCELLENT CUSTOMER SERVICE, COMMUNICATION AND INTERPERSONAL SKILLS ARE A MUST. APPLICANT MUST BE HARDWORKING, ABLE TO MULTI TASK AND WORK EVEN UNDER PRESSURE. MUST BE ABLE TO MAINTAIN COOPERATIVE ATTITUDE UNDER STRESSFUL CIRCUMSTANCES. APPLICANT MUST BE WILLING TO WORK FLEXIBLE TIME, WEEKENDS AND HOLIDAYS WHEN NECESSARY. APPLICANT MUST BE ABLE TO DRIVE AND HAVE A VALID  DRIVERS LICENSE.</t>
  </si>
  <si>
    <t>marocorp2010@gmail.com</t>
  </si>
  <si>
    <t>C-500-21127-294801</t>
  </si>
  <si>
    <t>P.O. Box 505383; Hyatt Regency Hotel</t>
  </si>
  <si>
    <t>Extension Building, Micro Beach Road, Garapan</t>
  </si>
  <si>
    <t>P-500-21095-195932</t>
  </si>
  <si>
    <t xml:space="preserve"> Taxi Drivers</t>
  </si>
  <si>
    <t>Must have at least 6 months of prior experience. MUST HAVE VALID TAXI OPERATORS LICENSE AND PROVIDE UPDATED CRIMINAL RECORD AND TRAFFIC CLEARANCE PRE-EMPLOYMENT. ALL EMPLOYMENT RULES APPLIES EQUALLY TO BOTH U.S. AND FOREIGN WORKERS.</t>
  </si>
  <si>
    <t>Airport Garapan Hyatt Hotel PIC Hotel</t>
  </si>
  <si>
    <t>C-500-21127-297779</t>
  </si>
  <si>
    <t>All mandatory state (Ch2 &amp; Ch7) and federal (FICA &amp; Medicare) taxes.</t>
  </si>
  <si>
    <t>C-500-21119-268813</t>
  </si>
  <si>
    <t>Airport Road, San Vicente Village, PO BOX 500714 CK</t>
  </si>
  <si>
    <t>AIRPORT ROAD, SAN VICENTE VILLAGE, PO BOX 500714 CK</t>
  </si>
  <si>
    <t>P-500-21090-186365</t>
  </si>
  <si>
    <t>SKILLS:
ANALYSE AUTOMOTIVE AND AUTO AIR-CON PROBLEMS.
KNOWLEDGE OF CAR'S MECHANICAL AND ELECTRONIC SYSTEMS.
COMPETENCE WITH A VARIETY OF ELECTRONIC TOOLS SUCH AS INFRARED ENGINE ANALYZERS AND COMPUTERS.
OPERATES SHOP TOOLS AND MACHINES
MODIFY, DESIGN AND FABRICATE SPECIAL PURPOSE EQUIPMENT.
CERTIFICATIONS AND REQUIREMENTS:
HIGH SCHOOL DIPLOMA OPERATES SHOP TOOLS AND MACHINES.
COMMUNICATE FLUENTLY IN BOTH WRITTEN AND ORAL FORM.</t>
  </si>
  <si>
    <t>C-500-21127-294749</t>
  </si>
  <si>
    <t>Chars Bldg., Beach Road, CK</t>
  </si>
  <si>
    <t>Chars Bldg., Beach Raod, CK.</t>
  </si>
  <si>
    <t>P-500-21098-207049</t>
  </si>
  <si>
    <t>Maid &amp; Housekeeping Cleaner</t>
  </si>
  <si>
    <t>Good communication skills.</t>
  </si>
  <si>
    <t>C-500-21152-357373</t>
  </si>
  <si>
    <t>P-500-20282-873406</t>
  </si>
  <si>
    <t xml:space="preserve">Machine Repairer </t>
  </si>
  <si>
    <t>C-500-21130-301014</t>
  </si>
  <si>
    <t>C-500-21125-290753</t>
  </si>
  <si>
    <t>C-500-21105-229633</t>
  </si>
  <si>
    <t>Driver License required for US Citizens/CW applicants.  Must have 4 months experience documented in training and certification.</t>
  </si>
  <si>
    <t>C-500-21141-332726</t>
  </si>
  <si>
    <t>P-500-21106-229931</t>
  </si>
  <si>
    <t>U.S. and foreign workers/applicants must have Universal Technician Certificate, Refrigeration &amp; Air Conditioning Technician Diploma, and Practical Electricity II Certificate.</t>
  </si>
  <si>
    <t>C-500-21102-214841</t>
  </si>
  <si>
    <t>C-500-21106-229875</t>
  </si>
  <si>
    <t>P-500-21068-130342</t>
  </si>
  <si>
    <t>HAIRDRESSER, HAIRSTYLIST, AND COSMETOLOGISTS</t>
  </si>
  <si>
    <t>BEACH RD, GARAPAN, DOLLAR DAYS WHOLESALE BLDG, 2ND FLR</t>
  </si>
  <si>
    <t>C-500-21119-269170</t>
  </si>
  <si>
    <t>markert</t>
  </si>
  <si>
    <t>Chalan laolao</t>
  </si>
  <si>
    <t>P-500-21079-162554</t>
  </si>
  <si>
    <t>C-500-21140-331831</t>
  </si>
  <si>
    <t>COMPLIANCE/ACTING HR OFFICER</t>
  </si>
  <si>
    <t xml:space="preserve"> Bachelor's Degree or equivalent in Business Management, Engineering or related discipline(s). 
 two of more years of business/operational management experience.</t>
  </si>
  <si>
    <t>CNMI LOCAL &amp; STATE TAXES, MEDICARE, SS AND ALL TAXES REQUIRED BY LAW</t>
  </si>
  <si>
    <t>C-500-21160-380864</t>
  </si>
  <si>
    <t>C-500-21111-243631</t>
  </si>
  <si>
    <t>Driver License required for US Citizens/CW applicants. Must have 3 months experience documented in training and certification.</t>
  </si>
  <si>
    <t>C-500-21172-413576</t>
  </si>
  <si>
    <t>gqc.farm@gmail.com</t>
  </si>
  <si>
    <t>C-500-21138-320742</t>
  </si>
  <si>
    <t>P-500-21095-198690</t>
  </si>
  <si>
    <t>C-500-21102-217928</t>
  </si>
  <si>
    <t xml:space="preserve">SAIPAN STEVEDORE COMPANY, INC. </t>
  </si>
  <si>
    <t>P-500-21070-140779</t>
  </si>
  <si>
    <t xml:space="preserve">DIESEL MECHANIC </t>
  </si>
  <si>
    <t>All applying U.S. citizens and CW individuals preferably have 24 months work experience and skills in related functions. Certification required in the field of diesel mechanic. All applying U.S. citizens and CW individuals must obtain a police clearance pre-hire. All applying U.S. citizens and CW individuals must undergo a drug screening test post-hire.</t>
  </si>
  <si>
    <t>C-500-21109-234927</t>
  </si>
  <si>
    <t>C-500-21106-230051</t>
  </si>
  <si>
    <t>Construction,Bldg Maintenance,Equipment Rental,Garbage Collection,</t>
  </si>
  <si>
    <t>P-500-21074-145335</t>
  </si>
  <si>
    <t>MUST HAVE KNOWLEDGE IN USING  HAND AND POWER TOOLS  FOR CONSTRUCTION. MUST BE FLEXIBLE, HARDWORKING .</t>
  </si>
  <si>
    <t>Only CNMI CH2 Withholding and Federal FICA/Medicare Tax</t>
  </si>
  <si>
    <t>C-500-21136-317088</t>
  </si>
  <si>
    <t>C &amp;  F CORPORATION</t>
  </si>
  <si>
    <t>PO BOX 500809 SAN ANTONIO</t>
  </si>
  <si>
    <t>Ill</t>
  </si>
  <si>
    <t>P-500-21097-202602</t>
  </si>
  <si>
    <t>DRIVER LICENSE</t>
  </si>
  <si>
    <t>BUNINAS LOOP SAN ANTONIO</t>
  </si>
  <si>
    <t>C-500-21146-344482</t>
  </si>
  <si>
    <t>P-500-21111-243669</t>
  </si>
  <si>
    <t>Must have 2 years of experience in the same position maintaining an existing building to to prevent deterioration. Applicant must be willing to work flexible time, holidays and weekends when necessary. Must have strong time management skills., good knowledge of building skills including air-conditioning, electrical, plumbing, painting, and general building repair, adept at using a variety of hand and electrical tools. Must have the ability to climb heights, lift up to 50 lbs. and climb onto ladders.</t>
  </si>
  <si>
    <t>C-500-21123-280529</t>
  </si>
  <si>
    <t>C-500-21135-316876</t>
  </si>
  <si>
    <t>P-500-21106-230000</t>
  </si>
  <si>
    <t xml:space="preserve">WORK SCHEDULE AS FOLLOWS:
8:00AM TO 11:00AM,
I:30 PM TO 5:30 PM. 7 HOURS A DAY.
MONDAY THROUGH FRIDAY, 35 HOURS PER WEEK.
</t>
  </si>
  <si>
    <t>C-500-21124-283939</t>
  </si>
  <si>
    <t>P-500-21097-202660</t>
  </si>
  <si>
    <t>C-500-21166-397482</t>
  </si>
  <si>
    <t>C-500-21135-316758</t>
  </si>
  <si>
    <t xml:space="preserve">HAN'S TRADE </t>
  </si>
  <si>
    <t>P-500-21086-179492</t>
  </si>
  <si>
    <t>HOUSEHOLD WORKER</t>
  </si>
  <si>
    <t xml:space="preserve">KNOW HOW TO COOK FOR THE EMPLOYER. AVAILABLE TO WORK IF IT IS NEEDED DURING HOLIDAYS OR  SPECIAL OCCASION OR WEEKENDS. </t>
  </si>
  <si>
    <t>C-500-21146-344049</t>
  </si>
  <si>
    <t>P-500-20311-901830</t>
  </si>
  <si>
    <t xml:space="preserve">1. KNOWLEDGE OF HORTICULTURE, AGRONOMY AND TURF MANAGEMENT IS A PLUS.
2.	ABILITY TO UNDERSTAND GOLF FACILITY CONSTRUCTION PRINCIPLES, PRACTICES AND METHODS.
3.	ABILITY TO UNDERSTAND RULES AND STRATEGIES OF THE GAME OF GOLF.
4.	ABILITY TO SUPERVISE SUBORDINATES.
5.	ABILITY TO WORK ON EMAIL COMMUNICATION OR COMPUTER LITERACY.
6.	ABILITY TO UNDERSTAND, SPEAK, READ ENGLISH SAFETY INSTRUCTION.
7.	MUST BE ABLE TO WORK UNDER THE SUN AND CAN STAND FOR PROLONGED PERIOD OF TIME AND PHYSICALLY CAN LIFT AT LEAST 50LBS.
8.	WILLING TO WORK IN FLEXIBLE SHIFTS, DAYS, EVENING, WEEKENDS AND HOLIDAYS.
</t>
  </si>
  <si>
    <t>C-500-21141-332402</t>
  </si>
  <si>
    <t xml:space="preserve">At least High School graduate. With at least 3 months on the job training and 3 months work experience. Can handle complaints and accepts suggestions. Can work well with others. Can assess the value and quality of food to serve or give to the customers.Ability to speak well to convey information effectively. Dependable and responsible on the job, including punctuality and attendance. Honest and ethical. Must be able to work on shift. Stress tolerance, by being to deal calmly and effectively stressful situations. .Must be of excellent health to lift trays with food and utensils or move around tables and chairs. </t>
  </si>
  <si>
    <t>C-500-21137-317372</t>
  </si>
  <si>
    <t>P-500-21104-223204</t>
  </si>
  <si>
    <t>per week exceed 40 hours, overtime rate $15.24 x 1.5=$22.86 per hour</t>
  </si>
  <si>
    <t>C-500-21175-423096</t>
  </si>
  <si>
    <t xml:space="preserve">Knowledge in MS WORD and EXCEL applications; can make report and good decision for the company; familiar with all Federal and CNMI taxes.
</t>
  </si>
  <si>
    <t>Tun Herman Road</t>
  </si>
  <si>
    <t>C-500-21097-203073</t>
  </si>
  <si>
    <t>C-500-21180-431177</t>
  </si>
  <si>
    <t>C-500-21163-392411</t>
  </si>
  <si>
    <t>P-500-21012-007114</t>
  </si>
  <si>
    <t>MUST HAVE AN ASSOCIATE'S DEGREE OF SCIENCE IN CIVIL ENGINEERING. MUST HAVE ATLEAST 24 MONTHS OF WORK EXPERIENCE.</t>
  </si>
  <si>
    <t>C-500-21111-243867</t>
  </si>
  <si>
    <t>C-500-21110-239392</t>
  </si>
  <si>
    <t>C-500-21146-344086</t>
  </si>
  <si>
    <t>C-500-21149-355710</t>
  </si>
  <si>
    <t>WITH MINIMUM 12 MONTHS EXPERIENCE. MUST HAVE GENERAL KNOWLEDGE OF CARPENTRY, ELECTRICAL, PLUMBING, BUILDING &amp; MAINTENANCE SKILLS. MUST HAVE SKILLS ON PAINTING AND REPAIRING ROOFS, WINDOWS, DOORS, FLOORS, AND WOODWORK. ABILITY TO UNDERSTANDS AND FOLLOW SAFETY PROCEDURES. MUST BE ABLE TO READ BLUEPRINTS AND ENGINEERING PLUMBING, STRUCTURAL AND ELECTRICAL LAYOUTS. CAN WORK WITHOUT ANY SUPERVISION. EMPLOYMENT CERTIFICATE RELEVANT TO THIS JOB OPPORTUNITY. THESE MAY APPLY TO US WORKERS AND FOREIGN WORKERS.</t>
  </si>
  <si>
    <t>C-500-21111-243858</t>
  </si>
  <si>
    <t>P-500-21076-152341</t>
  </si>
  <si>
    <t xml:space="preserve">- 12 MONTHS EXPERIENCE AS COMMERCIAL CLEANER.
</t>
  </si>
  <si>
    <t xml:space="preserve"> PAYROLL TAXES AND MEDICAL CO-INSURANCE IF ANY</t>
  </si>
  <si>
    <t>C-500-21155-372031</t>
  </si>
  <si>
    <t>P-500-21122-279873</t>
  </si>
  <si>
    <t>heavy equipment operator</t>
  </si>
  <si>
    <t>Must have a least one year of experience in same field. Current/valid operator's license and health certificate.</t>
  </si>
  <si>
    <t>C-500-21182-439199</t>
  </si>
  <si>
    <t>Fica (Federal Tax) and Chapter 2 (CNMI Local Tax)</t>
  </si>
  <si>
    <t>C-500-21124-284020</t>
  </si>
  <si>
    <t>C-500-21095-196158</t>
  </si>
  <si>
    <t xml:space="preserve">CHALAN PALE ARNOLD </t>
  </si>
  <si>
    <t>P-500-21008-001530</t>
  </si>
  <si>
    <t>MASTER MECHANIC</t>
  </si>
  <si>
    <t>GRADUATE OF AUTOMOTIVE TECHNOLOGY OR ITS EQUIVALENT WITH AT LEAST TWO YEARS EXPERIENCE. MUST HAVE THOROUGH KNOWLEDGE IN TROUBLESHOOTING AND REPAIRING OF VEHICLES SUCH AS ENGINES AND TRANSMISSION SYSTEMS AND ELECTRICALS</t>
  </si>
  <si>
    <t>C-500-21124-283824</t>
  </si>
  <si>
    <t>P-500-21078-158959</t>
  </si>
  <si>
    <t>KNOWLEDGE OF CUSTOMER AND MARKET DYNAMICS AND REQUIREMENTS. ABILITY TO READ, WRITE AND EFFECTIVELY COMMUNICATE WITH CUSTOMERS, PEERS AND MANAGEMENT. We are requiring that our Retail Salesperson must have good communication skills in order to avoid any miscommunications when dealing with clients. We will conduct an interview in order to assess this qualification.</t>
  </si>
  <si>
    <t>2ND FLR ROOM 2-A MARIANAS PRINTING SERVICE BLDG., SAN JOSE</t>
  </si>
  <si>
    <t>C-500-21168-405569</t>
  </si>
  <si>
    <t>YONGJUN CORPORATION</t>
  </si>
  <si>
    <t>MY-SPACE RESTAURANT</t>
  </si>
  <si>
    <t>COCONUT STREET, GARAPAN VILLAGE</t>
  </si>
  <si>
    <t>MYSPACERESTAURANT@OUTLOOK.COM</t>
  </si>
  <si>
    <t>P-500-21133-309663</t>
  </si>
  <si>
    <t>WORK SCHEDULE AS FOLLOWS:
11:00 AM TO 2:00 PM,
 5:00 PM TO 9:00 PM. 7 HOURS A DAY, 35 HOURS PER WEEK.</t>
  </si>
  <si>
    <t>Per week exceed 40 hours, overtime rate $8.68 x 1.5=$13.02 per hour</t>
  </si>
  <si>
    <t>myspacerestaurant@outlook.com</t>
  </si>
  <si>
    <t>C-500-21193-455225</t>
  </si>
  <si>
    <t>CHANLAN KIYA ROAD</t>
  </si>
  <si>
    <t>P-500-21158-373198</t>
  </si>
  <si>
    <t>C-500-21148-352017</t>
  </si>
  <si>
    <t>Kitchen Supervisor</t>
  </si>
  <si>
    <t xml:space="preserve">Must be a High School graduate. Must have 12 months work experience in a restaurant settling not on the fast food outlet. Must have sufficient knowledge on computer to do daily reports. Must be able to handle split shift and flexible schedules. </t>
  </si>
  <si>
    <t>C-500-21166-397497</t>
  </si>
  <si>
    <t>C-500-21190-452544</t>
  </si>
  <si>
    <t>Satmonete Lane, Afetna Village</t>
  </si>
  <si>
    <t>P-500-21160-381310</t>
  </si>
  <si>
    <t>Heavy Equipment Technician</t>
  </si>
  <si>
    <t>Calibration skills is required.</t>
  </si>
  <si>
    <t>C-500-21154-364944</t>
  </si>
  <si>
    <t>ALAHAI STREET GARAPAN</t>
  </si>
  <si>
    <t>P-500-21028-038312</t>
  </si>
  <si>
    <t>MUST HAVE HIGH PROFICIENCY IN COMPUTER APPLICATIONS AND ACCOUNTING SOFTWARE SUCH AS PEA CHTREE ACCOUNTING SOFTWARE AND QUICKBOOKS. MUST HAVE HIGH PROFICIENCY IN COMPUTER SOF TWARE SUCH AS EXCEL, WORD, ADOBE ACROBAT AND SUCH. MUST BE ABLE TO DO VISA APPLICATIONS SUCH AS CW-1 AND E2 VISAS.</t>
  </si>
  <si>
    <t>C-500-21155-368336</t>
  </si>
  <si>
    <t>C-500-21190-452530</t>
  </si>
  <si>
    <t>C-500-21159-379989</t>
  </si>
  <si>
    <t>ISLAND STORE</t>
  </si>
  <si>
    <t>P-500-21125-287291</t>
  </si>
  <si>
    <t>Knows how to make different kind of dishes. Knows how to make different kinds of snacks and desserts. Knows how to measure and assemble ingredients for menu items. Maintain accurate food inventories.  Knowledge in cooking. Ensure that the food preparation area and the kitchen are sanitized at the end of the shift.</t>
  </si>
  <si>
    <t>C-500-21160-380965</t>
  </si>
  <si>
    <t>P-500-21132-306334</t>
  </si>
  <si>
    <t>Delivery driver</t>
  </si>
  <si>
    <t>C-500-21156-372361</t>
  </si>
  <si>
    <t>P-500-20345-951801</t>
  </si>
  <si>
    <t>Certificate in masonry job or at least 6 months experience in masonry job</t>
  </si>
  <si>
    <t>C-500-21158-373009</t>
  </si>
  <si>
    <t>C-500-21190-452540</t>
  </si>
  <si>
    <t>C-500-21158-376661</t>
  </si>
  <si>
    <t>P-500-21131-302114</t>
  </si>
  <si>
    <t>Two years job-related experience , knowledgeable in QuickBooks Accounting Software and Peachtree Accounting Software. Knowledgeable in Excel, PowerPoint and Microsoft Word.</t>
  </si>
  <si>
    <t xml:space="preserve">Ben and Bibang Building, Garapan </t>
  </si>
  <si>
    <t>C-500-21193-455513</t>
  </si>
  <si>
    <t>C-500-21193-455523</t>
  </si>
  <si>
    <t>C-500-21161-384817</t>
  </si>
  <si>
    <t>C-500-21160-380939</t>
  </si>
  <si>
    <t>C-500-21162-389003</t>
  </si>
  <si>
    <t>C-500-21182-439261</t>
  </si>
  <si>
    <t>P-500-21142-335966</t>
  </si>
  <si>
    <t>AUTOMOTIVE TECHNICIAN</t>
  </si>
  <si>
    <t xml:space="preserve">AUTOMOTIVE AND ENGINE REPAIR EXPERIENCE
MUST READ, INTERPRET AND TRANSCRIBE DATA IN ORDER TO MAINTAIN ACCURATE RECORDS. PERFORM ROUTINE MAINTENANCE AND OTHER TASKS IN A FAST-PACED ENVIRONMENT.
MAY LIFT OBJECTS THAT WEIGH AS MUCH AS 50 LBS.
ABILITY TO USE THE DIAGNOSTIC EQUIPMENT.
</t>
  </si>
  <si>
    <t>all applicable CNMI and federal tax deductions</t>
  </si>
  <si>
    <t>C-500-21156-372358</t>
  </si>
  <si>
    <t>P-500-21075-148490</t>
  </si>
  <si>
    <t>Must have expert knowledge of QuickBooks.  Must know how to accurately prepare and file Tax Forms 1120, 1040, 941, 940, W3-SS, OS-3705, OS-3105, OS-3710, 1099, 1096 and All other Tax requirements.  Must be able to perform accounting tasks outlined in job duties.</t>
  </si>
  <si>
    <t>C-500-21195-460201</t>
  </si>
  <si>
    <t>P-500-21161-384921</t>
  </si>
  <si>
    <t>SCUBA DIVING TOUR OPERATOR</t>
  </si>
  <si>
    <t>C-500-21200-468764</t>
  </si>
  <si>
    <t>P-500-21141-332318</t>
  </si>
  <si>
    <t>BAKER ASSISTANT</t>
  </si>
  <si>
    <t>Must possess active listening skills, taking time to understand the points being made, monitoring/assessing performance  of other individuals, or organizations to make improvements or take corrective action. Knowledge of principles and processes for providing customer and personal services. This includes customer needs assessment, meeting quality standards for services, and evaluation of customer satisfaction.</t>
  </si>
  <si>
    <t>OVERTIME RATE APPLIES IN EXCESS OF 40 HRS OF WORK PER WEEK</t>
  </si>
  <si>
    <t>DEDUCTIONS ARE:  CNMI WITHHOLDING TAX, FEDERAL WITHHOLDING TAX, SS AND MEDICARE CONTRIBUTIONS.  COMPANY OFFERS HOUSING INCLUSIVE OF UTILITIES FOR $150.00 PER MONTH.  THIS OFFER IS OPTIONAL.  EMPLOYEES MAY FIND THEIR OWN HOUSING FACILITIES.</t>
  </si>
  <si>
    <t>C-500-21166-397464</t>
  </si>
  <si>
    <t>C-500-21189-449747</t>
  </si>
  <si>
    <t>Kevin's Corporation</t>
  </si>
  <si>
    <t>P-500-21158-373045</t>
  </si>
  <si>
    <t>With minimum one year experience in same field. With current CNMI food handler certificate.</t>
  </si>
  <si>
    <t>C-500-21180-431116</t>
  </si>
  <si>
    <t>LOCAL TAX CHAP2 &amp; CHAP 7/ FICA SS &amp; MED</t>
  </si>
  <si>
    <t>C-500-21175-423092</t>
  </si>
  <si>
    <t>JM ENT INC</t>
  </si>
  <si>
    <t>P-500-21141-332426</t>
  </si>
  <si>
    <t>FOOD HANDLERS CERTIFICATE</t>
  </si>
  <si>
    <t>C-500-21157-372761</t>
  </si>
  <si>
    <t>Marianas  Health Services Inc</t>
  </si>
  <si>
    <t>P-500-21128-298203</t>
  </si>
  <si>
    <t>Home Health Aide</t>
  </si>
  <si>
    <t>Successful completion of a formal certification training program and/or written skills test and competency evaluation. Valid State License.</t>
  </si>
  <si>
    <t>C-500-21202-474153</t>
  </si>
  <si>
    <t>ALAIHAI AVENUE GARAPAN</t>
  </si>
  <si>
    <t>P-500-21174-420356</t>
  </si>
  <si>
    <t>HOUSEWORKER</t>
  </si>
  <si>
    <t>KNOWLEDGE IN OPERATION OF HAND AND POWERED TOOLS IN CLEANING; ABILITY TO LIFT OBJECTS OCCASIONALLY; SKILLS IN COMMUNICATION AND INTERPERSONAL SKILLS AS APPLIED TO INTERACTION AND RECEIVE WORK DIRECTION; KNOWLEDGE ON SAFETY MEASURE IN APPLYING CLEANING SUPPLIES AND CHEMICALS.</t>
  </si>
  <si>
    <t>ALAIHAI AVENUE GARAPAN SAIPAN</t>
  </si>
  <si>
    <t>FICA TAX, CNMI  APPLICABLE TAXES, CASH ADVANCE, IF ANY.</t>
  </si>
  <si>
    <t>www@mvariety.com</t>
  </si>
  <si>
    <t>C-500-21163-392514</t>
  </si>
  <si>
    <t>C-500-21157-372998</t>
  </si>
  <si>
    <t>P-500-21124-283942</t>
  </si>
  <si>
    <t>body repairer</t>
  </si>
  <si>
    <t>Must have at least one year of experience in same field of work.</t>
  </si>
  <si>
    <t>C-500-21160-380988</t>
  </si>
  <si>
    <t>J M CO., LTD.</t>
  </si>
  <si>
    <t>PMB 740 BOX 10005</t>
  </si>
  <si>
    <t>KEE HYUN</t>
  </si>
  <si>
    <t>P-500-21086-179451</t>
  </si>
  <si>
    <t>Must be high school graduate or equivalent. experience in handling any cleaning equipment, must be able to tolerate any required cleaning chemicals. Must be able to work flexible hours.  With level of personal cleanliness, able to plan your time and work under pressure. Ability to work with little or no supervision.</t>
  </si>
  <si>
    <t>C-500-21201-471703</t>
  </si>
  <si>
    <t>C-500-21225-520015</t>
  </si>
  <si>
    <t>C-500-21207-482019</t>
  </si>
  <si>
    <t>SAIPAN FRESH MARKER</t>
  </si>
  <si>
    <t>C-500-21216-500626</t>
  </si>
  <si>
    <t xml:space="preserve">MUST BE KNOWLEDGEABLE IN ACCOUNTING SOFTWARE,FINANCIAL ANAYSIS SOFTWARE AMND COMPLIANCE SOFTWARE.   </t>
  </si>
  <si>
    <t>Deductions would be CNMI Withholding Tax, Federal withholding Tax, Social Security and Medicare Contributions.  Employer offers housing facility to employees at the cost of $150.00 per month including utilities.  This offer is optional.  Employees may find suitable housing facility according to their needs.</t>
  </si>
  <si>
    <t>C-500-21185-444288</t>
  </si>
  <si>
    <t xml:space="preserve">AT LEAST A HIGH SCHOOL DIPLOMA OR EQUIVALENT. AT LEAST 12 MONTHS WORKING EXPERIENCE ON RELATED FIELD. FAMILIAR WITH MICROSOFT OFFICE. PROFICIENT USING OF OFFICE SOFTWARE FOR SPREADING ANALYTICAL REPORTS AND PRESENTATION. BEING SENSITIVE OF DATA AND ABILITY TO VERIFY ACCURACY OF TRANSACTIONAL DATA OF THE INVENTORY, MATERIALS AND DOCUMENTS. KNOWLEDGE OF LISTENING AND SPEAKING ENGLISH AND CHINESE, BEING ABLE TO COMMUNICATE WITH LOCAL PEOPLE AND DIFFERENT VENDORS (SUCH AS U.S., SINGAPORE, CHINA, AND SO ON) FOR THE RECEIVING VARIANCE AND PRODUCTS ISSUE, AND ABILITY TO PREPARE INVENTORY REPORT AND MATERIALS MONTHLY SALES REPORTS TO THE MANAGEMENT AND HEAD OFFICE (IN CHINA) FOR PROPER CONTROL. FAST WORKER. CAN STAND HIGH WORKING PRESSURE AND WORK EVEN ON WEEKEND OR HOLIDAY. KNOWLEDGE OF PRINCIPLES AND PROCESSES FOR PROVIDING CUSTOMER AND BUSINESS SERVICES. OTHER SKILLS SUCH AS ACTIVE LISTENING, COORDINATION AND TIME MANAGEMENT. </t>
  </si>
  <si>
    <t>C-500-20216-747340</t>
  </si>
  <si>
    <t>P-500-20184-691553</t>
  </si>
  <si>
    <t>Knowledgeable in Microsoft Office Applications; Able to operate cash registers and point-of-sale (POS) terminals, credit card processing machines and operate 12-key calculator.</t>
  </si>
  <si>
    <t>C-500-20189-700564</t>
  </si>
  <si>
    <t>C-500-20233-778574</t>
  </si>
  <si>
    <t>P-500-20114-510886</t>
  </si>
  <si>
    <t>BARTENDERS</t>
  </si>
  <si>
    <t>KNOWLEDGE OF MIXING DRINKS, COCKTAILS. GOOD MEMORY - NEED TO HAVE GOOD SHORT-TERM AND LONG-TERM MEMORY. SHORT-TERM MEMORY IS VERY
IMPORTANT FOR REMEMBERING AND KEEPING TRACK OF EACH CUSTOMER'S ORDER. LONG-TERM
MEMORY HELPS YOU REMEMBER THE NAMES OF REGULAR CUSTOMERS AND EVEN THEIR FAVORITE DRINKS.
COMMUNICATION - YOU HAVE TO SPEAK WITH CUSTOMERS THROUGHOUT YOUR SHIFT, SO MAKE SURE YOU SPEAK LOUDLY AND CLEARLY AND MAINTAIN A POSITIVE
TONE.
ORGANIZATION - BARTENDERS ARE OFTEN BUSY RUNNING ALL OVER THE BAR AND SERVING MULTIPLE CUSTOMERS. A GOOD BARTENDER KEEPS CLOSE TRACK OF
WHO ORDERED WHAT, WHO PAID, AND WHO IS STILL WAITING FOR A DRINK.
BEING ORGANIZED ALLOWS A BARTENDER TO JUGGLE THESE MULTIPLE TASKS.
COMPOSURE - BEING A BARTENDER CAN BE VERY STRESSFUL. SOMETIMES, YOU ARE SERVING DOZENS OF CUSTOMERS AT ONCE. A GOOD BARTENDER MAINTAINS
ALL THE PREVIOUS QUALITIES MEMORY,
COMMUNICATION, ORGANIZATION,
AND FRIENDLINESS, EVEN UNDER PRESSURE.
CRITICAL THINKING - USING LOGIC AND REASONING TO IDENTIFY THE STRENGTHS AND WEAKNESSES OF ALTERNATIVE SOLUTIONS, CONCLUSIONS OR APPROACHES
TO PROBLEMS.</t>
  </si>
  <si>
    <t>C-500-20222-758727</t>
  </si>
  <si>
    <t>Compliance Managers</t>
  </si>
  <si>
    <t>P-500-20180-683941</t>
  </si>
  <si>
    <t>Compliance/Gaming Audit Manager</t>
  </si>
  <si>
    <t>Four (4) years experience in Gaming related disciplines.  Associate's degree required.  Ability to analyse and interpret regulatory requirements.  Strong interpersonal and communication (both verbal and written) skills.  Ability to coordinate and/or manage committees.  Ability to communicate with and manage department heads concerns and issues.  Capable coaching and training skills.</t>
  </si>
  <si>
    <t>C-500-20224-761598</t>
  </si>
  <si>
    <t>HANA TOUR SERVICE INC</t>
  </si>
  <si>
    <t>SAIPAN HANA TOUR</t>
  </si>
  <si>
    <t>PMB 158 BOX 10000</t>
  </si>
  <si>
    <t>WORLD RESORT HOTEL LOBBY SUSUPE</t>
  </si>
  <si>
    <t>PMb 158 BOX 10000</t>
  </si>
  <si>
    <t>WORLD RESORT  HOTEL LOBBY SUSUPE</t>
  </si>
  <si>
    <t>hanatoursaipan670@gmail.com</t>
  </si>
  <si>
    <t>P-500-20189-698066</t>
  </si>
  <si>
    <t>with at least one year work experience as tour guide, can work flexible time, able to understand, speak Korean language</t>
  </si>
  <si>
    <t>PMb 158 BOX 10000 WORLD RESORT HOTEL LOBBY</t>
  </si>
  <si>
    <t>SUAREZ</t>
  </si>
  <si>
    <t>C-500-20240-790350</t>
  </si>
  <si>
    <t>2nd flr Yumul Bldg Msgr Guerrero  Rd Chalan kiya</t>
  </si>
  <si>
    <t>NARAJA</t>
  </si>
  <si>
    <t xml:space="preserve">2ND FLR YUMUL BLDG MSGR GUERRERO RD </t>
  </si>
  <si>
    <t>P-500-20204-728258</t>
  </si>
  <si>
    <t>KNOWLEDGE IN COMPUTER SYSTEM AND ELECTRONICS SUCH AS PEECHTREE  ,ROCKSOLID,MICROSOFT EXCEL,WORD,ACCESS, POWER POINT ,DATA BASE AND COMPUTER SYSTEM.KNOWLEDGE OF BUSINESS MANAGEMENT INVOLVE IN STRATEGIC PLANNING,HUMAN RESOURCES,LEADERSHIP TECHNIQUE,PRODUCTION METHOD.GOOD IN CUSTOMER AND PERSONAL SERVICE,ABILITY IN ORAL COMPREHENSION AND EXPRESSION AND WRITTEN COMPREHENSION WITH EMPLOYMENT CERTIFICATE AS OFFICE SUPERVISOR.BOTH APPLIED TO US WORKER AND CW-1 WORKERS</t>
  </si>
  <si>
    <t>2ND FLOOR YUMUL BLDG MSGR GUERRERO RD CHALAN KIYA</t>
  </si>
  <si>
    <t>All CNMI and Federal Income required</t>
  </si>
  <si>
    <t>C-500-20197-717424</t>
  </si>
  <si>
    <t>JUNSONWORLD CORPORATION</t>
  </si>
  <si>
    <t xml:space="preserve">SUITE 201 MARINANS BUSINESS PLAZA    </t>
  </si>
  <si>
    <t>P-500-20165-651682</t>
  </si>
  <si>
    <t>CIVIL ENGINERING TECHNICIANS</t>
  </si>
  <si>
    <t>12 months experience as Civil Engineering Technician or related with Skill of autoCAD. Must be Associate's Degree.</t>
  </si>
  <si>
    <t>C-500-20204-730345</t>
  </si>
  <si>
    <t>P-500-20101-476327</t>
  </si>
  <si>
    <t>Must be able to work non-traditional hours on weekends and holidays or overnight shifts.
Ability to manage inv
entory
Ability to analyze data and provide insights from data.
Critical thinker and problem-solving skills
Goo
d time-management skills
Great interpersonal and communication skills</t>
  </si>
  <si>
    <t>MIngyang Supermarket San Vicente</t>
  </si>
  <si>
    <t>C-500-20233-778653</t>
  </si>
  <si>
    <t>P-500-20115-514690</t>
  </si>
  <si>
    <t xml:space="preserve">Dependability - Job requires being reliable, responsible, and dependable, and fulfilling obligations.
Attention to Detail - Job requires being careful about detail and thorough in completing work tasks.
Time Management - Managing one's own time and the time of others.
</t>
  </si>
  <si>
    <t>C-500-20303-891132</t>
  </si>
  <si>
    <t>nothing</t>
  </si>
  <si>
    <t>Local CNMI Taxes and FICA tax</t>
  </si>
  <si>
    <t>Classic Design Inc.,</t>
  </si>
  <si>
    <t>C-500-20219-754416</t>
  </si>
  <si>
    <t>P-500-20165-651647</t>
  </si>
  <si>
    <t>BUILDING AND GROUNDSCAPING AND MAINTENANCE SUPERVISOR</t>
  </si>
  <si>
    <t xml:space="preserve">GROUNDS AND LANDSCAPING SKILLS;
BUILDING MAINTENANCE;
HOUSEKEEPING SKILLS;
GOOD COMMUNICATION;
CAN PROPERLY OPERATION SPECIAL TOOLS AND EQUIPMENTS;
GOOD CUSTOMER AND LEADERSHIP SKILLS;
CLEAN AND ORGANIZE;
DRIVER LICENSE
</t>
  </si>
  <si>
    <t>SOCIAL SECURITY AND MEDICARE TAXES, CHAP 2 AND CHAP 7 TAXES</t>
  </si>
  <si>
    <t>C-500-20246-800548</t>
  </si>
  <si>
    <t xml:space="preserve">PROVEN MAINTENANCE EXPERIENCE AND TRAINING (PORTFOLIO).
SKILLED IN THE USE OF HAND AND POWER TOOLS.
ABILITY TO TAKE APART MACHINES, EQUIPMENT, OR DEVICES TO REMOVE AND REPLACE DEFECTIVE PARTS.
ABILITY TO CHECK BLUEPRINTS, REPAIR MANUALS, OR PARTS CATALOGS AS NECESSARY.
EXPERIENCE WITH PRECISION MEASURING INSTRUMENTS OR ELECTRONIC TESTING DEVICES.
EXPERIENCE PERFORMING ROUTINE MAINTENANCE.
STRONG ORGANIZATIONAL AND FOLLOW UP SKILLS.
EYE FOR DETAIL.
PROFESSIONAL PRESENTATION AND ATTITUDE.
ABILITY TO MAINTAIN FOCUS WHILE WORKING INDIVIDUALLY.
STRONG TIME MANAGEMENT SKILLS.
HIGH SCHOOL DIPLOMA OR GENERAL EDUCATION DEGREE (GED) </t>
  </si>
  <si>
    <t>AMORLITAA</t>
  </si>
  <si>
    <t>FRIENDSHP ENTERPRISES INC</t>
  </si>
  <si>
    <t>C-500-20282-872517</t>
  </si>
  <si>
    <t>CASA FURNITURE &amp; HARDWARE</t>
  </si>
  <si>
    <t>C-500-20245-797797</t>
  </si>
  <si>
    <t>C-500-20324-919128</t>
  </si>
  <si>
    <t xml:space="preserve">Must have 12 months work experience in a restaurant settling.
Ability to cook either one of Japanese, Chinese and Korean dishes is a plus.
</t>
  </si>
  <si>
    <t>C-500-20238-785690</t>
  </si>
  <si>
    <t>C-500-20302-890004</t>
  </si>
  <si>
    <t>US or Foreign Workers: Associate's degree and at least 24 months experience in managing hotel operations. Must be able to work nights, weekends, and holidays. Must be able to work
during inclement weather. Majority of Resort guests are from China, Japan and Korea and this position will manage proper and efficient guest relations of guests from these countries. As such, language proficiency in Japanese, Chinese, or Korean is preferred.</t>
  </si>
  <si>
    <t>Paid leave, Holiday Pay, and 401k retirement plan subject to Resort policy.</t>
  </si>
  <si>
    <t>CNMI and Federal taxes, share in medical insurance and 401k retirement plan.</t>
  </si>
  <si>
    <t>C-500-20311-902008</t>
  </si>
  <si>
    <t>C-500-20267-840423</t>
  </si>
  <si>
    <t>P-500-20150-610305</t>
  </si>
  <si>
    <t>Janitors and  Cleaners</t>
  </si>
  <si>
    <t xml:space="preserve">Specific experience cleaning commercial building and retail space. The ability to bend, stretch, twist or reach with your body, arms and/or legs. </t>
  </si>
  <si>
    <t>Top Shelf Building, Middle Road, Gualo Rai</t>
  </si>
  <si>
    <t>C-500-20274-850792</t>
  </si>
  <si>
    <t>P-500-20238-785348</t>
  </si>
  <si>
    <t>Proven work experience as truck driver. Hands on experience with electronic equipment and software. Knowledge of applicable truck driving and regulations. No recent moving or driving violations. Willing to submit background checks and provide employment recommendations. Must pass in medical and drug test required by Motor carrier division from department of public safety. Valid truck driving license, required for US and CW1 workers.</t>
  </si>
  <si>
    <t>C-500-20223-759073</t>
  </si>
  <si>
    <t>C-500-20302-889909</t>
  </si>
  <si>
    <t xml:space="preserve">DECM CONSULTANCY </t>
  </si>
  <si>
    <t>PO 505093, CK</t>
  </si>
  <si>
    <t xml:space="preserve">PO BOX 505093, </t>
  </si>
  <si>
    <t>P-500-20258-820045</t>
  </si>
  <si>
    <t xml:space="preserve">MUST HAVE A KNOWLEDGE IN ELECTRICAL DEVICES SUCH AS OHMMETERS, VOLTMETERS, AND OSCILLOSCOPE.
KNOWLEDGE IN INSTALLING OF WIRING AND TESTING ELECTRICAL SYSTEM 
</t>
  </si>
  <si>
    <t>C-500-20218-751961</t>
  </si>
  <si>
    <t>ACHIVE LN, FINASISU VILLAGE</t>
  </si>
  <si>
    <t xml:space="preserve">WHT, FICA TAX, Housing is provided and offered at no cost and optional to workers. </t>
  </si>
  <si>
    <t>C-500-20225-766059</t>
  </si>
  <si>
    <t>Personal cash advances, FICA, and Withholding Tax.</t>
  </si>
  <si>
    <t>C-500-20200-722799</t>
  </si>
  <si>
    <t>C-500-20210-738110</t>
  </si>
  <si>
    <t xml:space="preserve">MB Tech. Micronesia, LLC </t>
  </si>
  <si>
    <t>P-500-20176-676136</t>
  </si>
  <si>
    <t xml:space="preserve">Certification in carpentry or at least 6 months experience as a carpenter; certification in electrical works or at least 6 months experience as electrician; certification in plumbing works or at least 6 months experience in plumbing; or at least 6 months experience in building/residential general maintenance job. </t>
  </si>
  <si>
    <t>C2 tax, Ch7 tax (as needed), SS tax and medicare tax</t>
  </si>
  <si>
    <t>C-500-20254-813829</t>
  </si>
  <si>
    <t>P-500-20215-747324</t>
  </si>
  <si>
    <t>Skilled accounting clerk to perform a variety accounting, bookkeeping and financial tasks. Proven accounting experience, preferably as an accounts receivable clerk or accounts payable clerk. Familiarity with bookkeeping and basic accounting procedures. Competency is MS Office, databases and accounting software. Must have knowledge in Quick Books accounting systems. Hands-on experience with spreadsheets and financial reports. Accuracy and attention to detail. Aptitude for numbers. Ability to perform filing and record keeping tasks. Data entry and word processing skills. Well organized. Must speak and understand basic Japanese Language. Must be Associates degree. College graduate and relevant certification is a plus. No more than 24 months of work experience including On the Job experience and informal training with experienced workers. Available to work flexible hours that may include early mornings, evenings, weekends, nights, and/or holidays. Proof of eligibility is required for both U.S. and foreign applicants/workers.</t>
  </si>
  <si>
    <t>F.I.C.A, MEDICARE AND CHAPTER 2 TAXES</t>
  </si>
  <si>
    <t>C-500-20233-778423</t>
  </si>
  <si>
    <t xml:space="preserve">TELESOURCE CNMI, INC. </t>
  </si>
  <si>
    <t>P.O. BOX 520464</t>
  </si>
  <si>
    <t>BARR</t>
  </si>
  <si>
    <t>jeffbarr.telesource@gmail.com</t>
  </si>
  <si>
    <t>P-500-20160-633228</t>
  </si>
  <si>
    <t>- Perform work involving the skills of two or more maintenance or craft occupations to keep machines, mechanical equipment, or the structure of a related support facility in repair. Duties may involve pipe fitting; boiler making; insulating; wielding; mac</t>
  </si>
  <si>
    <t>TINIAN CUC POWER PLANT, SAN JOSE VILLAGE</t>
  </si>
  <si>
    <t>C-500-20220-756737</t>
  </si>
  <si>
    <t xml:space="preserve">WHT, FICA Tax, Husing is provided and offered at no cost and option to workers. </t>
  </si>
  <si>
    <t>C-500-21005-994413</t>
  </si>
  <si>
    <t>C-500-20342-939554</t>
  </si>
  <si>
    <t>P-500-20277-856712</t>
  </si>
  <si>
    <t>C-500-20310-899827</t>
  </si>
  <si>
    <t>C-500-20314-904150</t>
  </si>
  <si>
    <t>C-500-21011-004572</t>
  </si>
  <si>
    <t>THE BANK OF SAIPAN, INC.</t>
  </si>
  <si>
    <t>P.O. Box 500690</t>
  </si>
  <si>
    <t>SALAS</t>
  </si>
  <si>
    <t>IT Manager</t>
  </si>
  <si>
    <t>RJ Building, Ground Floor</t>
  </si>
  <si>
    <t xml:space="preserve">Isla Drive, Lower Dandan </t>
  </si>
  <si>
    <t>richard.salas@bankofsaipan.com</t>
  </si>
  <si>
    <t>P-500-20339-937889</t>
  </si>
  <si>
    <t>SENIOR TECHNICAL SUPPORT SPECIALIST</t>
  </si>
  <si>
    <t xml:space="preserve">MCSE: Core Infrastructure, or (MC**= Microsoft Certified); SE= Solutions Expert;
SA= Solutions Associate or VMWare Certified Professional  Data Center Virtualization, or  SNSP  Certified SonicWall Network Security Professional; RM COBOL and UNIX are preferred. </t>
  </si>
  <si>
    <t>RJ BUILDING, GROUND FLOOR</t>
  </si>
  <si>
    <t>ISLA DRIVE, LOWER DANDAN</t>
  </si>
  <si>
    <t>FICA, CNMI Payroll Tax, Dental Insurance (optional) - $19.47 Employee Share; Medical Insurance (optional) - $94.00 Employee Share; 401K (optional)-$60.00</t>
  </si>
  <si>
    <t>custserv@bankofsaipan.com</t>
  </si>
  <si>
    <t>C-500-20309-897685</t>
  </si>
  <si>
    <t>C-500-20322-914974</t>
  </si>
  <si>
    <t>Shun</t>
  </si>
  <si>
    <t>P-500-20272-847143</t>
  </si>
  <si>
    <t>AMUSEMENT MACHINE SERVICERS &amp; REPAIRER</t>
  </si>
  <si>
    <t>C-500-21010-004529</t>
  </si>
  <si>
    <t>2ND FLOOR, SASH BLDG. CHALAN LAULAU</t>
  </si>
  <si>
    <t>P-500-20342-940825</t>
  </si>
  <si>
    <t>C-500-20365-983441</t>
  </si>
  <si>
    <t xml:space="preserve">Withholding tax; SS/Med </t>
  </si>
  <si>
    <t>C-500-21098-206756</t>
  </si>
  <si>
    <t>C-500-21039-061092</t>
  </si>
  <si>
    <t>KADENA DE AMOR ST., GARAPAN</t>
  </si>
  <si>
    <t>P-500-20357-974286</t>
  </si>
  <si>
    <t>AUTO BODY AND RELATED REPAIRS CERTIFICATE</t>
  </si>
  <si>
    <t>P.O BOX 501962</t>
  </si>
  <si>
    <t>Applicable taxes, cash advance if any.</t>
  </si>
  <si>
    <t>C-500-21128-298186</t>
  </si>
  <si>
    <t>C-500-21049-084526</t>
  </si>
  <si>
    <t>C-500-21090-186575</t>
  </si>
  <si>
    <t>P-500-21062-115073</t>
  </si>
  <si>
    <t>DECK WORKER</t>
  </si>
  <si>
    <t xml:space="preserve">1. Considerable knowledge of assisting passengers in emergency situations, helping passengers during a period of stress and follow the directions of the certified survival craft/rescue boat crewman in charge of the liferaft.
2. 12 months work experience and holding certification of basic seafarer training in compliance with STCW. 
3. Fit for duty (need to provide medical certificate of seafarers)
</t>
  </si>
  <si>
    <t>C-500-21104-222260</t>
  </si>
  <si>
    <t>WITH EMPLOYMENT CERTIFICATION OF 36 MONTHS WORK EXPERIENCE.</t>
  </si>
  <si>
    <t>An Overtime rate of x 1.5% in excess of 40 hours a week.</t>
  </si>
  <si>
    <t>State salary tax, Social Security and Medicare tax</t>
  </si>
  <si>
    <t>C-500-21097-202858</t>
  </si>
  <si>
    <t>P-500-21047-080780</t>
  </si>
  <si>
    <t>Editor</t>
  </si>
  <si>
    <t>Education: Bachelor's Degree in Journalism or Creative Writing
Work Experience: 48 months of previous work-related experience
Special Requirements: Understanding written sentences and paragraphs in work related documents. Communicating effectively in writing as appropriate for the needs of the audience/reader. Knowledge of the structure and content of the English language including the meaning and spelling of words, rules of composition, and grammar. Knowledge of media production, communication, and dissemination techniques and methods. This includes alternative ways to inform and entertain via written, oral, and visual media. Knowledge of administrative and clerical procedures and systems such as word processing, managing files and records, stenography and transcription, designing forms, and other office procedures and terminology. Previous work-related skill and knowledge is required for this occupation.</t>
  </si>
  <si>
    <t>C-500-21127-294492</t>
  </si>
  <si>
    <t>Knowledge of basic bookkeeping and financial transactions. Knowledge of MS office and database. Should have good communication skills so that they can explain policies and procedures to the customers.</t>
  </si>
  <si>
    <t>C-500-21134-313452</t>
  </si>
  <si>
    <t>P-500-21048-081154</t>
  </si>
  <si>
    <t>Yard Worker</t>
  </si>
  <si>
    <t>At least 3 months experience for this position required. 
High school diploma or equivalent qualification.
Experience in a landscaping or grounds keeping role.
Must be able to operate maintenance equipment including lawnmowers, leaf blowers, and hedge trimmers.
Knowledge of pest management and basic lawn maintenance.
Must be able to lift 40 pounds.
Able to take direction and follow instructions.
Must be able to work early shifts as this may be requested from time to time.
Must be able to work holidays and weekends on short notice</t>
  </si>
  <si>
    <t>C-500-21111-244705</t>
  </si>
  <si>
    <t>C-500-21083-169694</t>
  </si>
  <si>
    <t xml:space="preserve">All Federal and CNMI Tax as required by law. </t>
  </si>
  <si>
    <t>C-500-21137-320485</t>
  </si>
  <si>
    <t>P-500-21103-218474</t>
  </si>
  <si>
    <t>C-500-21110-243254</t>
  </si>
  <si>
    <t>DRIVER LICENSE REQUIRED FOR US CITIZENS/CW APPLICANTS. MUST HAVE 12 MONTHS DOCUMENTED TRAINING AND CERTIFICATION.</t>
  </si>
  <si>
    <t>C-500-21133-312956</t>
  </si>
  <si>
    <t>P-500-21103-221699</t>
  </si>
  <si>
    <t>MOBILE HEAVY EQUIPMENT HEAD MECHANIC</t>
  </si>
  <si>
    <t>DRIVER LICENSE REQUIRED FOR US CITIZENS AND CW-1 APPLICANTS. MUST 2 YEARS EXPERIENCE/TRAINING CERTIFICATION</t>
  </si>
  <si>
    <t>NAFTAN RD 304 OBYAN, SAIPAN MP 96950</t>
  </si>
  <si>
    <t>PMB  139 PPP, PO BOX 10000</t>
  </si>
  <si>
    <t>FICA/Federal Chapter 2 &amp; CNMI Chapter 2/401K</t>
  </si>
  <si>
    <t>C-500-21125-287773</t>
  </si>
  <si>
    <t xml:space="preserve">MUST HAVE A GED/HIGHSCHOOL DIPLOMA WITH 12 MONTHS WORK EXPERIENCE IN THE SAME OR SIMILAR FIELD. PREFERABLY WITH ELECTRICIAN CERTIFICATE. MUST HAVE A KNOWLEDGE IN DEEP ELECTRICAL SYSTEM, POWER GENERATION, BLUEPRINTS AND MAINTENANCE AND REPAIR. DEMONSTRATED ABILITY TO OPERATE HAND AND POWER TOOLS ASSOCIATED WITH ELECTRICAL WORK
MUST BE ABLE TO WORK ON FLEXIBLE HOURS INCLUDING WEEKENDS, HOLIDAYS AND NIGHT SHIFTS, IF NEEDED. MUST AGREE TO A POST-OFFER, PRE-EMPLOYMENT DRUG SCREENING TEST THE PROSPECTIVE EMPLOYEE OR APPLICANT WILL BE REQUIRED AN EMPLOYMENT DRUG SCREENING TEST WHICH WILL APPLY EQUALLY TO U.S. WORKERS AND CW-1 WORKERS.
</t>
  </si>
  <si>
    <t>C-500-21136-317076</t>
  </si>
  <si>
    <t>P-500-21095-195890</t>
  </si>
  <si>
    <t>MUST BE EXPERIENCED WITH CLEANING SERVICE FOR COMMERCIAL AND GOVERNMENT BUILDINGS; MUST BE ABLE TO WORK FLEXIBLE HOURS AND WORK WITHOUT SUPERVISION.</t>
  </si>
  <si>
    <t>C-500-21133-309917</t>
  </si>
  <si>
    <t>C-500-21166-397296</t>
  </si>
  <si>
    <t xml:space="preserve">International Terminal Lp, I'Fadang </t>
  </si>
  <si>
    <t>Business Continuity Planners</t>
  </si>
  <si>
    <t>P-500-21113-252206</t>
  </si>
  <si>
    <t>Business Continuity Administrator</t>
  </si>
  <si>
    <t xml:space="preserve">Skilled in the use of various operating systems and/or applications: SAP Business Objects Data Integrator, Microsoft Outlook, Microsoft Office, Microsoft Windows, Microsoft PowerPoint, Microsoft Excel, Microsoft Word, Microsoft Internet Explorer, Homestyler, and Canva. Knowledge of business and management principles involved in strategic planning, resource allocation, human resources modeling, leadership technique, production methods, and coordination of people and resources. Knowledge of relevant equipment, policies, procedures, and strategies to promote effective local, state, or national security operations for the protection of people, data, property, and institutions. Knowledge of principles and processes for providing customer and personal services. This includes customer needs assessment, meeting quality standards for services, and evaluation of customer satisfaction. Knowledge of principles and methods for curriculum and training design, teaching and instruction for individuals and groups, and the measurement of training effects. Knowledge of administrative and clerical procedures and systems such as word processing, managing files and records, stenography and transcription, designing forms, and other office procedures and terminology. Identifying complex problems and reviewing related information to develop and evaluate options and implement solutions. Using logic and reasoning to identify the strengths and weaknesses of alternative solutions, conclusions or approaches to problems. Determining how a system should work and how changes in conditions, operations, and the environment will affect outcomes. Communicating effectively in writing as appropriate for the needs of the audience. Understanding the implications of new information for both current and future problem-solving and decision-making. Must be able and willing to work shifts, evenings, holidays, and weekends. Familiarity with tourism or hotel operations is a plus. </t>
  </si>
  <si>
    <t>C-500-21156-372426</t>
  </si>
  <si>
    <t>C-500-21117-260447</t>
  </si>
  <si>
    <t>P-500-21055-097520</t>
  </si>
  <si>
    <t>AS THE WIDER CONSEQUENCES OF FINANCIAL DECISION INTEREST ORGANIZATION SKILLS AND ABILITY TO MANAGE DEADLINES, TEAM WORKING COMMUNICATION AND INTERPERSONAL SKILLS, PROFICIENCY IN IT ANALYTICAL ACTIVITY METHODICAL APPROACH AND PROBLEM SOLVING SKILLS, HIGH LEVEL OF NUMERACY. SUMMARIZES CURRENT FINANCIAL STATUS BY COLLECTING INFORMATION PREPARING IN BALANCE SHEET. PROFIT AND LOSS STATEMENT AND OTHER REPORTS, FINANCIAL TRANSACTION BY AUDITING DOCUMENTS. MAINTAIN ACCOUNTING CONTROLS BY PREPARING AND RECOMMENDING POLICIES AND PROCEDURE. COLLEGE GRADUATE AND 2 YEARS EXPERIENCE. BACHELOR DEGREE.</t>
  </si>
  <si>
    <t>C-500-21152-357364</t>
  </si>
  <si>
    <t>L and F, Incorporated</t>
  </si>
  <si>
    <t>Fishing Tackle &amp; Sporting Goods</t>
  </si>
  <si>
    <t>P.O.Box 500726</t>
  </si>
  <si>
    <t>P-500-21096-199296</t>
  </si>
  <si>
    <t>C-500-21124-283836</t>
  </si>
  <si>
    <t xml:space="preserve">VALORIA </t>
  </si>
  <si>
    <t>P-500-21074-145467</t>
  </si>
  <si>
    <t>EXTENSIVE KNOWLEDGE AND EXPERIENCE IN ALL ASPECTS OF INTERNATIONAL FREIGHT FORWARDING AND LOGISTICS 
STRONG LEADERSHIP 
CAPABLE TO HANDLE THE PERSONNEL AND WITH PROVEN TRACK RECORD OF SUCCESS</t>
  </si>
  <si>
    <t>C-500-21099-210533</t>
  </si>
  <si>
    <t>C-500-21112-248291</t>
  </si>
  <si>
    <t xml:space="preserve">Knowledgeable in QuickBooks Accounting, Peachtree, Sage, MS Office.
Numerical Skills
Organizational Skills
Attention to Details
Computer Skills
Problem Solving Skills
</t>
  </si>
  <si>
    <t>C-500-21106-230199</t>
  </si>
  <si>
    <t>Knowledge of principles and processes for providing customer and personal services. This includes customer needs assessment, meeting quality standards for services, and evaluation of customer satisfaction.
Knowledge of principles and methods for showing, promoting, and selling products or services.
Knowledge of what tools to use upon customers requested services.</t>
  </si>
  <si>
    <t>state income tax 4%; fica 7.65%</t>
  </si>
  <si>
    <t>C-500-21135-316692</t>
  </si>
  <si>
    <t>Education: High School Graduate/GED
Work Experience: 12 months of previous work-related experience
Special Requirements: Ability to execute the job duties of this occupation. Dependable attendance, hard working and follows directions well. Should possess important qualities such as detailed oriented, responsible.  Must be able to work flexible hours and days. Previous work-related skill and knowledge is required for this occupation.</t>
  </si>
  <si>
    <t>C-500-21122-279925</t>
  </si>
  <si>
    <t>C-500-21107-233910</t>
  </si>
  <si>
    <t xml:space="preserve">HSIA-LING </t>
  </si>
  <si>
    <t>C-500-21176-425815</t>
  </si>
  <si>
    <t>C-500-21202-475068</t>
  </si>
  <si>
    <t>HIGH SCHOOL GRADUATE WITH 3 MONTHS TRAINING AND/OR 6 MONTHS WORKING EXPERIENCE .
MUST HAVE GENERAL KNOWLEDGE IN FOOD PREPARATION. MUST HAVE THE ABILITY TO WORK QUICKLY AND SAFELY WITH SHARP OBJECTS. MUST BE CONSTRUCTIVE AND COOPERATIVE WORKING RELATIONSHIPS WITH OTHERS, AND MAINTAINING THEM OVER TIME.CAN PROVIDE INFORMATION TO SUPERVISORS, CO-WORKERS AND SUBORDINATES . MUST BE ABLE TO MAINTAIN COOPERATIVE ATTITUDE UNDER STRESSFUL CIRCUMSTANCES. CAN WORK WITHOUT ANY SUPERVISION.
MUST PROVIDE UPDATED SCHOOL CREDENTIALS, EMPLOYMENT OR/ AND TRAINING CERTIFICATES &amp; UNEXPIRED FOOD HANDLER CERTIFICATE.</t>
  </si>
  <si>
    <t>C-500-21190-452671</t>
  </si>
  <si>
    <t>C-500-21184-443775</t>
  </si>
  <si>
    <t>SHIRLEY A. WILSON</t>
  </si>
  <si>
    <t>SHIRLEY'S CATERING</t>
  </si>
  <si>
    <t>P.O. BOX 504244</t>
  </si>
  <si>
    <t>WILSON</t>
  </si>
  <si>
    <t>AGOT</t>
  </si>
  <si>
    <t>OWNER/MANAGER</t>
  </si>
  <si>
    <t>shirleyscatering2008@gmail.com</t>
  </si>
  <si>
    <t>P-500-21142-335885</t>
  </si>
  <si>
    <t>MUST BE ABLE TO ASSIST THE COOK IN PREPARATION FOR COOKING LARGE QUANTITIES OF FOOD. RESPONSIBLE IN CLEANING AND MAINTENANCE OF THE KITCHEN AND ALL EQUIPMENTS USED FOR COOKING AND CATERING SERVICES. MUST BE WILLING TO WORK WITH FLEXIBLE SCHEDULE INCLUDING WEEKENDS AND HOLIDAYS AND AS EARLY AS 2:00 IN THE MORNING IN SOME OCCASIONS. PREFERABLY WITH PREVIOUS EXPERIENCE IN FOOD CATERING SERVICES. SELECTED APPLICANTS MUST OBTAIN FOOD HANDLER CERTIFICATE PRIOR TO START OF EMPLOYMENT OR UPON ARRIVAL TO CNMI. THE QUAUFICATIONS, KNOWLEDGE, SKILLS AND ABILITIES APPLIES EQUALLY TO ALL APPLICANTS FOREIGN AND U.S. WORKERS.</t>
  </si>
  <si>
    <t>SHIRLEY'S CATERING, KOBLERVILLE VILLAGE</t>
  </si>
  <si>
    <t>Employee will have free meal while on duty.  Working hours is flexible depending on catering schedule.</t>
  </si>
  <si>
    <t>C-500-21159-376922</t>
  </si>
  <si>
    <t>C-500-21085-176278</t>
  </si>
  <si>
    <t>3 MONTHS EXPERIENCE IS REQUIRED AND PREFERABLY WITH KNOWLEDGE OR EXPERIENCE WITH CLEANING SUPPLIES SUCH AS CLEANING CHEMICALS AND SOLVENTS AND THE ABILITY TO OPERATE THE CLEANING EQUIPMENT/MACHINES, TIME MANAGEMENT, ATTENTION TO DETAIL, ABILITY TO WORK INDEPENDENTLY, AND SUPPLY MANAGEMENT.  JANITORIAL WORK IS NOT ONLY ABOUT CLEANING. SOMEONE HAS THE ABILITY TO ORGANIZE WHAT WORK NEEDS TO BE DONE AND WHEN AND WHERE TO DO IT. CLEANING SUPPLIES MUST BE TRACKED, SCHEDULES SET, AND RECORDS KEPT, INCLUDING INVENTORY, ORDERING SUPPLIES, RECORD KEEPING, AND PROPER WORK SCHEDULING. MUST BE WORKING AS PART OF A TEAM AND FOLLOWING INSTRUCTIONS.</t>
  </si>
  <si>
    <t>NORTHERN MARIANAS COLLEGE Tun Antonio Apa Road</t>
  </si>
  <si>
    <t>Finasisu Lane, Dandan</t>
  </si>
  <si>
    <t>All Federal and CNMI Tax</t>
  </si>
  <si>
    <t>C-500-21127-294501</t>
  </si>
  <si>
    <t>Good interpersonal and communication skills; Communicating clearly with tourists in order to explain safety regulations and procedures; explaining points of interest in a loud and clear manner; High organizational skills. Able to adhere to a time schedule. High levels of initiative, resourcefulness, flexibility, patience. Can speak Korean, Chinese. Valid driver's license required for US citizens and CW1 workers.</t>
  </si>
  <si>
    <t>C-500-21103-218299</t>
  </si>
  <si>
    <t xml:space="preserve">Preferably with training or experience through on the job or apprenticeship program in an institutional/industrial kitchen. 
Preferably with job-related skills and experience in cooking large quantities and big batches of food for serving. 
Must be knowledgeable with regards to standard food safety requirement when it comes to handling, preparation, and cooking of food and menu.
Must be able to life at least 45lbs. and can work on a flexible or an early morning shift. 
</t>
  </si>
  <si>
    <t>CHAPTER 2 AND CHAPTER 7 TAXES(LOCAL AND FEDERAL TAX), SOCIAL SECURITY AND MEDICARE TAXES</t>
  </si>
  <si>
    <t>C-500-21098-206899</t>
  </si>
  <si>
    <t xml:space="preserve">Waitress </t>
  </si>
  <si>
    <t xml:space="preserve">MUST BE OF LEGAL AGE TO SERVE ALCOHOLIC BEVERAGES. HAVE CLEAR WRITTEN AND VERBAL COMMUNICATION SKILLS. TEAMWORK,  HANDS-ON EXPERIENCE WITH CASH REGISTER AND ORDERING INFORMATION SYSTEM (POS). BASIC MATH SKILLS.  FLEXIBILITY TO WORK IN SHIFTS.
</t>
  </si>
  <si>
    <t>C-500-21099-211996</t>
  </si>
  <si>
    <t>C-500-21127-294502</t>
  </si>
  <si>
    <t>cho_jjinjoocorp@yahoo.com</t>
  </si>
  <si>
    <t>C-500-21161-384847</t>
  </si>
  <si>
    <t>C-500-21148-351978</t>
  </si>
  <si>
    <t>A HEALTH CERTIFICATE FROM THE SAIPAN HEALTH CLINIC IS REQUIRED. A HEALTH CERTIFICATE IS REQUIRED FOR U.S WORKERS AS WELL AS CW1 WORKERS.</t>
  </si>
  <si>
    <t>C-500-21187-444912</t>
  </si>
  <si>
    <t>CNMI TAX AND FICA TAX.</t>
  </si>
  <si>
    <t>https://www.carssaipan.com/career</t>
  </si>
  <si>
    <t>C-500-21159-377030</t>
  </si>
  <si>
    <t>Saihon Development, Inc.</t>
  </si>
  <si>
    <t>P-500-21130-298413</t>
  </si>
  <si>
    <t>C-500-21159-376901</t>
  </si>
  <si>
    <t>P-500-21115-256260</t>
  </si>
  <si>
    <t>GENERAL MAINTENANCE &amp; REPAIR WORKERS</t>
  </si>
  <si>
    <t>TRADE SKILL REQUIRED</t>
  </si>
  <si>
    <t>C-500-21174-420035</t>
  </si>
  <si>
    <t>C-500-21169-409288</t>
  </si>
  <si>
    <t>P-500-21137-317223</t>
  </si>
  <si>
    <t>SALES LOT ATTENDANT</t>
  </si>
  <si>
    <t>PREVIOUS AUTO DEALERSHIP EXPREIENCE IN VEHICLE LOT MANAGEMENT.
MUST BE ABLE TO DRIVE BOTH AN AUTOMATIC AND MANUAL CAR SHIFT.
VALID SAIPAN DRIVER'S LICENSE</t>
  </si>
  <si>
    <t>C-500-21146-344159</t>
  </si>
  <si>
    <t>SAIPAN CENTRAL BAPTIST CHURCH, INC.</t>
  </si>
  <si>
    <t>P.O. BOX 504961</t>
  </si>
  <si>
    <t>P-500-21089-183000</t>
  </si>
  <si>
    <t>MINISTER</t>
  </si>
  <si>
    <t>Associate degree in Theology. Ability to motivate and inspire others. Able to speak confidently to large groups and also to listen to the troubles of others with open minds. Must have comprehensive knowledge of the Bible and a strong religious conviction.</t>
  </si>
  <si>
    <t>AGA PLACE, KANAT TABLA</t>
  </si>
  <si>
    <t>C-500-21148-352158</t>
  </si>
  <si>
    <t>C-500-21165-393555</t>
  </si>
  <si>
    <t>C-500-21174-420057</t>
  </si>
  <si>
    <t>C-500-21172-413925</t>
  </si>
  <si>
    <t>IN EXCESS OF 40 HOURS 1.50 X BASE HOURLY WAGE</t>
  </si>
  <si>
    <t>C-500-21193-455297</t>
  </si>
  <si>
    <t>P-500-21078-159182</t>
  </si>
  <si>
    <t>Must have at least 24 months of relevant work experience as a Bookkeeper. -Knowledge in accounting software such as Quickbooks, Peachtree accounting system, knowledge in excel Microsoft word. Good Mathematical Skills.</t>
  </si>
  <si>
    <t>C-500-21184-443776</t>
  </si>
  <si>
    <t xml:space="preserve">MUST BE ABLE TO ASSIST THE COOK IN PREPARATION FOR COOKING LARGE QUANTITIES OF FOOD. RESPONSIBLE IN CLEANING AND MAINTENANCE OF THE KITCHEN AND ALL EQUIPMENTS USED FOR COOKING AND CATERING SERVICES. MUST BE WILLING TO WORK WITH FLEXIBLE SCHEDULE INCLUDING WEEKENDS AND HOLIDAYS AND AS EARLY AS 2:00 IN THE MORNING IN SOME OCCASIONS. PREFERABLY WITH PREVIOUS EXPERIENCE IN FOOD CATERING SERVICES. SELECTED APPLICANTS MUST OBTAIN FOOD HANDLER CERTIFICATE PRIOR TO START OF EMPLOYMENT OR UPON ARRIVAL TO CNMI.  THE QUALIFICATIONS, KNOWLEDGE, SKILLS AND ABILITIES APPLIES EQUALLY TO ALL APPLICANTS FOREIGN AND U.S. WORKERS. </t>
  </si>
  <si>
    <t>Employee will have free meal while on duty.  Working hours is flexible depending on the catering schedule.</t>
  </si>
  <si>
    <t>C-500-21167-401915</t>
  </si>
  <si>
    <t>MINIMUM OF 6 MONTHS WORKING EXPERIENCE, KNOWLEDGEABLE IN ALL MAINTENANCE WORK INCLUDING ELECTRICAL &amp; OTHER DRAFTING WORKS. NO CRIMINAL
RECORDS, (BACKGROUND CHECKING WILL BE APPLIED TO ALL APPLICANTS  RGARDLESS OF GENDER, STATUS OR NATIONALITY). ABLE TO WORK IN A FLEXIBLE SCHEDULE</t>
  </si>
  <si>
    <t>friendshipinformtion@gmail.com</t>
  </si>
  <si>
    <t>C-500-21167-401290</t>
  </si>
  <si>
    <t>KY CORPORATION</t>
  </si>
  <si>
    <t>AMERICAN PIZZA &amp; GRILL</t>
  </si>
  <si>
    <t>P.O. BOX 500756</t>
  </si>
  <si>
    <t>P-500-21111-243534</t>
  </si>
  <si>
    <t>Willing to work in flexible shifts, days, evenings, weekends and holidays. Employees (Cooks) will work on rotating schedule 6 hours every day either Morning Shift (10AM to 2PM) or Night Shift (4PM to 9PM). Schedule rotates every two weeks, workers in the morning shift for the past 2 weeks will work night shift for the next 2 weeks and vice versa.</t>
  </si>
  <si>
    <t>C-500-21158-373132</t>
  </si>
  <si>
    <t>P-500-21051-090312</t>
  </si>
  <si>
    <t>one year work experience
can work flexible hours during weekends and holidays
Required for both U.S. workers and CW1 workers.</t>
  </si>
  <si>
    <t>OVERTIME RATE APPLIES IN EXCESS OF 40 HRS WORK PER WEEK</t>
  </si>
  <si>
    <t>C-500-21180-431189</t>
  </si>
  <si>
    <t>C-500-21182-439397</t>
  </si>
  <si>
    <t>C-500-21194-457873</t>
  </si>
  <si>
    <t>BOSSA NOVA, INC.</t>
  </si>
  <si>
    <t>CASA URASHIMA</t>
  </si>
  <si>
    <t>FISHING BASE STREET, 8TH AVENUE</t>
  </si>
  <si>
    <t>PMB21 BOX 10001 GARAPAN</t>
  </si>
  <si>
    <t>P-500-21160-381314</t>
  </si>
  <si>
    <t xml:space="preserve">Willing to work in a flexible hours. Must have at least one year of related work experience as cook, restaurant. Knows how to cook various Oriental, Western and European Cuisine. Must be proficient in food preparation and customer service. </t>
  </si>
  <si>
    <t>maiko.saipan@gmail.com</t>
  </si>
  <si>
    <t>C-500-21194-457998</t>
  </si>
  <si>
    <t>C-500-21202-474308</t>
  </si>
  <si>
    <t>hrdept@starmarianasair.com</t>
  </si>
  <si>
    <t xml:space="preserve">1. Must meet the requirement under Title 14 CFR135.243(c)(1): Holds at least a commercial pilot certificate with appropriate category and class ratings
 The required certificate will be applied equally to both U.S. workers and CW-1 workers.
2. Must meet the requirements under Title 14 CFR 135.243 (c)(2): at least 1,200 hours of flight time as a pilot, including 500 hours of cross-country flight time, 100 hours of night flight time, and 75 hours of actual or simulated instrument time at least 50 hours of which were in actual flight; and Title 14 CFR 135.105(a): has at least 100 hours pilot in command flight time in the make and model of aircraft to be flown 
 The required flight hours will be applied equally to both U.S. workers and CW-1 workers. 
3. Must pass a DOT/FAA pre-employment drug test requirement under Title 14 CFR 120.109(a)(1): No employer may hire any individual for a safety-sensitive function listed in  120.105 unless the employer first conducts a pre-employment test and receives a verified negative drug test result for that individual. 
 The required drug test will be applied equally to both U.S. workers and CW-1 workers. </t>
  </si>
  <si>
    <t>C-500-21207-482291</t>
  </si>
  <si>
    <t>P-500-21168-405339</t>
  </si>
  <si>
    <t>C-500-21145-340851</t>
  </si>
  <si>
    <t>C-500-21188-447324</t>
  </si>
  <si>
    <t>P-500-21120-273326</t>
  </si>
  <si>
    <t>C-500-21154-364391</t>
  </si>
  <si>
    <t>Mechanical Door Repairers</t>
  </si>
  <si>
    <t>P-500-21109-235383</t>
  </si>
  <si>
    <t xml:space="preserve"> Mechanical Door Repairers</t>
  </si>
  <si>
    <t>C-500-21162-389137</t>
  </si>
  <si>
    <t>P-500-21116-256721</t>
  </si>
  <si>
    <t>Able to use a computer and proficiency with Microsoft Office Applications. Familiar with data entry systems. Attention to detail to identify defective products. Exhibits ability to interpret and explain inventory and sales reports.</t>
  </si>
  <si>
    <t>C-500-21165-393286</t>
  </si>
  <si>
    <t xml:space="preserve">"Require training in vocational schools or related on-the-job training experience. Previous work related skill, knowledge, or experience is required for these occupations. Employees in these occupations usually need one or two years of training involving both on-the-job experience and informal training with experienced workers. These occupations usually involve using communication and organization skills to coordinate, supervise, manage, or train others to accomplish goals, because of the nature of the position. While it is not necessary, the Secretary usually belongs to the Church denomination where he/she works, preferably able to speak/understand Chinese and/or Korean." </t>
  </si>
  <si>
    <t>FICA Tax; Employer's Quarterly Withholding Tax</t>
  </si>
  <si>
    <t>C-500-21179-428623</t>
  </si>
  <si>
    <t>C-500-21182-439190</t>
  </si>
  <si>
    <t>C-500-21158-373277</t>
  </si>
  <si>
    <t>P-500-21082-166180</t>
  </si>
  <si>
    <t>MUST BE ABLE TO SELL PAINT AND CONSTRUCTION SUPPLIES, TO MIX AND MATCH COLORS ACCORDING TO CUSTOMERS NEEDS, TO CONTACT REGULAR /PROSPECTIVE CUSTOMERS TO DEMONSTRATE PRODUCTS, EXPLAIN PRODUCT FEATURES, SOLICIT ORDERS AND PREPARE QUOTATIONS, DRAWINGS AND ESTIMATES. CONSULT WITH CLIENTS AFTER SALES OR CONTRACT SIGNING TO RESOLVE PROBLEMS AND TO PROVIDE ON-GOING SUPPORT AND OTHER RELATED DUTIES.</t>
  </si>
  <si>
    <t>C-500-21180-431123</t>
  </si>
  <si>
    <t>P-500-21151-356288</t>
  </si>
  <si>
    <t>Knowledge of administrative and clerical procedures and systems such as word processing, managing files and records, stenography and transcription, designing forms and other office procedures and terminology.</t>
  </si>
  <si>
    <t>C-500-21193-455436</t>
  </si>
  <si>
    <t>1-670-234-5828</t>
  </si>
  <si>
    <t>C-500-21157-372764</t>
  </si>
  <si>
    <t>P-500-21128-298205</t>
  </si>
  <si>
    <t>Physical Therapist Aide</t>
  </si>
  <si>
    <t xml:space="preserve">PO Box 10003 PMB 1341 Saipan </t>
  </si>
  <si>
    <t>C-500-21173-416654</t>
  </si>
  <si>
    <t>C-500-21181-434923</t>
  </si>
  <si>
    <t>(670) 233-8883</t>
  </si>
  <si>
    <t>C-500-21156-372223</t>
  </si>
  <si>
    <t xml:space="preserve">With 6 months of work experience in same field. </t>
  </si>
  <si>
    <t>C-500-21182-441144</t>
  </si>
  <si>
    <t>C-500-21136-317049</t>
  </si>
  <si>
    <t>P-500-21073-145137</t>
  </si>
  <si>
    <t>CNMI WITHOLDING TAX AND FICA TAXES</t>
  </si>
  <si>
    <t>C-500-21159-377021</t>
  </si>
  <si>
    <t>P-500-21113-252194</t>
  </si>
  <si>
    <t>JEWELRY MAKER</t>
  </si>
  <si>
    <t>Must have at least 2 years of experience in the same position. must have extensive knowledge of various types and styles of jewelry. Must be highly creative, excellent customer service, communication and interpersonal skills are a must. Applicants must be hard working able to multi task and work under pressure. Any interested applicants must submit a resume with supporting documents such as identification and work experience certification.</t>
  </si>
  <si>
    <t>SAN JOSE ST.</t>
  </si>
  <si>
    <t>C-500-21172-413357</t>
  </si>
  <si>
    <t>WINSOCK POWER, LLC</t>
  </si>
  <si>
    <t>WINSOCK POWER</t>
  </si>
  <si>
    <t>P.O. BOX 7790 CHALAN LAULAU</t>
  </si>
  <si>
    <t>P-500-21081-163164</t>
  </si>
  <si>
    <t xml:space="preserve">Must have at least 24 months or 2-years of experience as Maintenance Repairer. Knowledge of machines and tools, including their designs, uses, repair, and maintenance. Skills in performing routine maintenance on equipment and determining when and what kind of maintenance is needed. </t>
  </si>
  <si>
    <t>jamesrthomas67@hotmail.com</t>
  </si>
  <si>
    <t>C-500-21236-540070</t>
  </si>
  <si>
    <t>pas-acct@pasgps.com</t>
  </si>
  <si>
    <t>P-500-21201-472049</t>
  </si>
  <si>
    <t>Aircraft Cleaner</t>
  </si>
  <si>
    <t>C-500-21229-525820</t>
  </si>
  <si>
    <t>S &amp; Y CORPORATION</t>
  </si>
  <si>
    <t>SUNSHINE VARIETY SHOP</t>
  </si>
  <si>
    <t>SINAPALO 1 VILLAGE</t>
  </si>
  <si>
    <t>SUK HEE</t>
  </si>
  <si>
    <t>sycorporation4338@gmail.com</t>
  </si>
  <si>
    <t>P-500-21202-474145</t>
  </si>
  <si>
    <t>A minimum of 24 months  of work related experience, knowledge or skill required as General Maintenance Worker. Must have strong skills and knowledge in household and building maintenance procedures, wood working, air conditioning maintenance, electrical and the operation of hand tools and power mower, trimmer, leaf blower, router and other equipment and proper safety procedures.</t>
  </si>
  <si>
    <t>S&amp;Y CORPORATION</t>
  </si>
  <si>
    <t>C-500-21221-509007</t>
  </si>
  <si>
    <t>C-500-21207-484347</t>
  </si>
  <si>
    <t xml:space="preserve">Good communication skills. Can carry at least 50lbs baggage or cargo. </t>
  </si>
  <si>
    <t xml:space="preserve">CNMI Tax, FICA </t>
  </si>
  <si>
    <t>C-500-21216-500596</t>
  </si>
  <si>
    <t>C-500-20210-737991</t>
  </si>
  <si>
    <t xml:space="preserve"> Three Q LLC</t>
  </si>
  <si>
    <t>Island flowers and Novelties/AC 88</t>
  </si>
  <si>
    <t>Beach Road Oleai Village</t>
  </si>
  <si>
    <t>P.O. Box 505358</t>
  </si>
  <si>
    <t>Mettao</t>
  </si>
  <si>
    <t>Ma. Concepcion</t>
  </si>
  <si>
    <t>Capangpangan</t>
  </si>
  <si>
    <t>P-500-20122-533768</t>
  </si>
  <si>
    <t>C-500-20195-709407</t>
  </si>
  <si>
    <t xml:space="preserve">PC Bargain Corporation, PC Bargain Store </t>
  </si>
  <si>
    <t>C-500-20238-785466</t>
  </si>
  <si>
    <t>P-500-20192-706318</t>
  </si>
  <si>
    <t>FOOD HANDLER
MUST BE KNOWLEDGEABLE IN RETAIL AND WHOLESALE INDUSTRY</t>
  </si>
  <si>
    <t>C-500-20192-706471</t>
  </si>
  <si>
    <t>PO BOX  500030, CK</t>
  </si>
  <si>
    <t>San Jose Beach Road, Saipan</t>
  </si>
  <si>
    <t>SAIPAN, CNMI</t>
  </si>
  <si>
    <t>Fine Artists, Including Painters, Sculptors, and Illustrators</t>
  </si>
  <si>
    <t>P-500-20160-633269</t>
  </si>
  <si>
    <t xml:space="preserve"> Fine Artists, Including Painters, Sculptors, and Illustrato</t>
  </si>
  <si>
    <t>Able to draw and other artworks, prepares printmaking medium used to print fine arts</t>
  </si>
  <si>
    <t>PO Box 50030 CK, Saipan MP 96950</t>
  </si>
  <si>
    <t>CNMI and Fica tax</t>
  </si>
  <si>
    <t>C-500-20220-756935</t>
  </si>
  <si>
    <t>ALJRIC GENERAL SERVICES LLC</t>
  </si>
  <si>
    <t>P.O. BOX 10003 PMB 32</t>
  </si>
  <si>
    <t>P.O. BOX 505795 DANDAN VILLAGE</t>
  </si>
  <si>
    <t>P-500-20170-663008</t>
  </si>
  <si>
    <t>HONEST AND MULTI TASKING;
MASTER IN MS WORD AND EXCEL
knowledge in business taxation, IRS, USCIS and labor laws is preferred, but not required.</t>
  </si>
  <si>
    <t>P.O. 505765 DANDAN VILLAGE</t>
  </si>
  <si>
    <t>C-500-20195-709514</t>
  </si>
  <si>
    <t>Printing Services/Sign Manufacture</t>
  </si>
  <si>
    <t>P-500-20097-461121</t>
  </si>
  <si>
    <t>With good communication skills.  Good in customer service and ability to meet deadlines</t>
  </si>
  <si>
    <t>All mandated local and federal payroll taxes</t>
  </si>
  <si>
    <t>C-500-20231-773727</t>
  </si>
  <si>
    <t>REQUIRES HIGH SCHOOL/GED OR EQUIVALENT.  SOME PREVIOUS WORK-RELATED SKILL, KNOWLEDGE, OR EXPERIENCE IS NEEDED. EMPLOYEES IN THESE OCCUPATIONS NEED ANYWHERE FROM A FEW MONTHS TO ONE YEAR OF WORKING WITH EXPERIENCED EMPLOYEES. DEPENDABLE ATTENDANCE, HARD WORKING AND FOLLOWS DIRECTIONS WELL. SHOULD POSSESS IMPORTANT QUALITIES SUCH AS DETAILED ORIENTED, RESPONSIBLE. MUST BE ABLE TO WORK FLEXIBLE HOURS AND DAYS.</t>
  </si>
  <si>
    <t>C-500-20224-761620</t>
  </si>
  <si>
    <t>P-500-20191-704231</t>
  </si>
  <si>
    <t>C-500-20225-766126</t>
  </si>
  <si>
    <t>C-500-20209-737659</t>
  </si>
  <si>
    <t>P-500-20091-447034</t>
  </si>
  <si>
    <t>Must have knowledge in customer and personal service.</t>
  </si>
  <si>
    <t>Taxes deduction applicable by law</t>
  </si>
  <si>
    <t>C-500-20196-712062</t>
  </si>
  <si>
    <t>SAIPAN Kagman2</t>
  </si>
  <si>
    <t>SAIPAN, Kagman2</t>
  </si>
  <si>
    <t>P-500-20161-639545</t>
  </si>
  <si>
    <t>SCUBA Diving Instructors</t>
  </si>
  <si>
    <t>Previouse work-related skill, knowledge, or experience is required 2 years at least for this occupations.
Japanese speaking and writing is highly preferred.
Need SCUBA diving Instructor license and Drivers license.</t>
  </si>
  <si>
    <t>C-500-20249-807873</t>
  </si>
  <si>
    <t>P-500-20175-673961</t>
  </si>
  <si>
    <t>BACHELORS DEGREE . UNDERSTANDING OF GENERAL FINANCE AND BUDGETING, INCLUDING PROFIT AND LOSS, BALANCE SHEET AND CASH-FLOW MANAGEMENT. 
 ABILITY TO BUILD CONSENSUS AND RELATIONSHIPS AMONG MANAGERS, PARTNERS, AND EMPLOYEES.E  SOLID UNDERSTANDING OF FINANCIAL MANAGEMENT</t>
  </si>
  <si>
    <t>GROUND FLOOR OLD SABIN BLDG CHALAN PIAO</t>
  </si>
  <si>
    <t>lubao</t>
  </si>
  <si>
    <t>pjd corporation</t>
  </si>
  <si>
    <t>C-500-20322-916713</t>
  </si>
  <si>
    <t>#201 BLDG A, ANGEL GARDEN CHINA TOWN</t>
  </si>
  <si>
    <t>#201, BLDG A, ANGEL GARDEN CHINA TOWN</t>
  </si>
  <si>
    <t>P-500-20293-881455</t>
  </si>
  <si>
    <t>Ability to operate welding equipment.
Ability to assemble metal or plastic parts or products</t>
  </si>
  <si>
    <t>C-500-20231-773732</t>
  </si>
  <si>
    <t>INDUSTRIAL DRIVE</t>
  </si>
  <si>
    <t>SAIPAN PO BOX 500440</t>
  </si>
  <si>
    <t>P-500-20115-514563</t>
  </si>
  <si>
    <t>TANKER TRUCK MECHANIC(LPG EQUIPMENT)</t>
  </si>
  <si>
    <t xml:space="preserve">Prior experience as Tank Truck Mechanic (LPG Equipment) in LPG industry is required; has the ability to read and understand various manuals for the purchase of LPG accessories, parts, equipment needed; must have general knowledge in LPG operation and proficient with hazardous materials safety handling; must have knowledge in installation of LPGAS line piping and must be able to perform leak test. Knowledge of all applicable DOT and Motor Carrier Safety Regulations, and regulations from the Fire Department related to safety of LPG line installation; graduate of high school or equivalent; updated training certificate in hazardous materials (LPGas) and dangerous good is required; commercial driver's health certificate clearance is required; must possess a current and valid CNMI Driver's License; and police clearance is required; updated police clearance is applied to both US workers and CW-1 workers; must have a minimum experience of 24 months as a Tanker Truck Mechanic (LPG Equipment) is required. </t>
  </si>
  <si>
    <t>CNMI TAX (CHAP2 AND CHAP7), SS/MED CONTRIBUTION, AND EMPLOYEE'S SHARE MEDICAL INSURANCE PREMIUM</t>
  </si>
  <si>
    <t>C-500-20210-738064</t>
  </si>
  <si>
    <t>A&amp;E Technology Solutions (CNMI) LLC</t>
  </si>
  <si>
    <t>Infotech Computer Services</t>
  </si>
  <si>
    <t>PO Box 506516 CK</t>
  </si>
  <si>
    <t>PO BOX 506516 CK</t>
  </si>
  <si>
    <t>info.aetechsolutions@gmail.com</t>
  </si>
  <si>
    <t>P-500-20153-615586</t>
  </si>
  <si>
    <t>Computer Systems Integrator</t>
  </si>
  <si>
    <t>Technology skills on project management, industrial control, programming languages and hospital management - Voice over IP, network AV, IPTV broadcasting, Assa Abloy lock system; magnimage video wall system, accentic VOD system; QSC Core, Crestron control Zinwave, in building distributed system</t>
  </si>
  <si>
    <t xml:space="preserve">FS 02Joeten Subdivision </t>
  </si>
  <si>
    <t>Hagasas Ct., Finasisu Village</t>
  </si>
  <si>
    <t>FICA TAXES (SS AND MEDICARE) AND CNMI LOCAL TAXES (CH2 AND CH7)</t>
  </si>
  <si>
    <t>C-500-20217-749578</t>
  </si>
  <si>
    <t xml:space="preserve">ROYAL PACIFIC EXPRESS </t>
  </si>
  <si>
    <t>P-500-20185-694501</t>
  </si>
  <si>
    <t xml:space="preserve">MUST HAVE A PASSION IN SELLING
</t>
  </si>
  <si>
    <t>C-500-20195-709415</t>
  </si>
  <si>
    <t>P.O. Box 505644 Beach Road</t>
  </si>
  <si>
    <t>P-500-20158-632345</t>
  </si>
  <si>
    <t>Knowledgeable in the use of Microsoft Office Applications such as Excel, Powerpoint and Word.
Background in accounting &amp; financial reporting is a plus.</t>
  </si>
  <si>
    <t xml:space="preserve">PC Bargain Beach Road </t>
  </si>
  <si>
    <t>C-500-20248-805385</t>
  </si>
  <si>
    <t>EURO SAIPAN ASSETS 5, LLC HOTEL</t>
  </si>
  <si>
    <t>P-500-20216-747406</t>
  </si>
  <si>
    <t>A considerable amount of work-related skill, knowledge, or experience is needed for these occupations. Employees in these occupations need 12 months of work-related experience, on-the-job training, and/or vocational training. Many of these occupations involve coordinating, supervising, managing or training others.</t>
  </si>
  <si>
    <t>LOCAL WITHHOLDING AND FICA TAXES</t>
  </si>
  <si>
    <t>C-500-20215-747327</t>
  </si>
  <si>
    <t>DREAM PLAN ACTION CORP.</t>
  </si>
  <si>
    <t>GROUND FLOOR, MARIANA BEACH BUILDING</t>
  </si>
  <si>
    <t>BEACH ROAD CORNER ALU DRIVE, SAN ANTONIO</t>
  </si>
  <si>
    <t>CNMI SURPEME COURT</t>
  </si>
  <si>
    <t>P-500-20127-548933</t>
  </si>
  <si>
    <t>DPACARMART@GMAIL.COM</t>
  </si>
  <si>
    <t>C-500-20208-735588</t>
  </si>
  <si>
    <t>P-500-20092-450734</t>
  </si>
  <si>
    <t>HOTEL, MOTEL AND RESORT DESK CLERKS</t>
  </si>
  <si>
    <t xml:space="preserve">Knowledge of principles and process for providing customer and personal services. Knowledge of administrative and clerical procedures and systems such as word processing, managing files and records, knowledge of electronic equipment, and computer hardware and software, including applications and programming. </t>
  </si>
  <si>
    <t>Social Security Tax and Medicare Tax, Chapter 2 and Chapter 7</t>
  </si>
  <si>
    <t>C-500-20319-912832</t>
  </si>
  <si>
    <t>P-500-20284-875358</t>
  </si>
  <si>
    <t>The position requires a meticulous, detail-oriented eye. Must have organizational skills and ability to manage deadlines. Must be proficient in IT work environment, and has analytical ability and a methodical approach in problem-solving.</t>
  </si>
  <si>
    <t>C-500-20347-955563</t>
  </si>
  <si>
    <t>P-500-20280-859271</t>
  </si>
  <si>
    <t xml:space="preserve">Knowledge of MS Word, MS Excel and ability to learn and use DDMS Software.
Knowledge of principles and methods for showing, promoting and selling products or services.  Knowledge of marketing strategy and tactics, product demonstration, sales techniques and sales control systems.  Knowledge of administrative and clerical procedures, managing files and records.  Ability to work a flexible schedule that meets the needs of the business including events, holidays, weekends and overtime.
</t>
  </si>
  <si>
    <t>C-500-20233-778809</t>
  </si>
  <si>
    <t>P-500-20202-722957</t>
  </si>
  <si>
    <t>Project Development Manager</t>
  </si>
  <si>
    <t>Associate's degree in real estates, sales, or related discipline. Two (2) years' experience in Real Estates management or Property development. Familiar with real estates industry and property development flows and processes; Experience in property development in the U.S. is preferred. Proficiency in MS Word, Excel, PowerPoint.</t>
  </si>
  <si>
    <t>C-500-20216-747542</t>
  </si>
  <si>
    <t>C-500-20269-845125</t>
  </si>
  <si>
    <t>DELOITTE &amp; TOUCHE LLC</t>
  </si>
  <si>
    <t>P.O. BOX 500308</t>
  </si>
  <si>
    <t>FITZGERALD</t>
  </si>
  <si>
    <t>Daniel</t>
  </si>
  <si>
    <t>Partner</t>
  </si>
  <si>
    <t>P.O. Box 500308</t>
  </si>
  <si>
    <t>dafitzgerald@deloitte.com</t>
  </si>
  <si>
    <t>SUPREME AND DISTRICT COURTS OF GUAM</t>
  </si>
  <si>
    <t>Auditors</t>
  </si>
  <si>
    <t>P-500-20176-676297</t>
  </si>
  <si>
    <t>AUDIT ASSISTANT MANAGER</t>
  </si>
  <si>
    <t>ISA DRIVE, CAPITOL HILL</t>
  </si>
  <si>
    <t>CNMI and Federal Taxes as allowed by law.</t>
  </si>
  <si>
    <t>C-500-20310-899822</t>
  </si>
  <si>
    <t xml:space="preserve">DIRECTOR OF HUMAN RESOURCES </t>
  </si>
  <si>
    <t>Human Resources Specialists</t>
  </si>
  <si>
    <t>P-500-20276-855094</t>
  </si>
  <si>
    <t>HUMAN RESOURCE SPECIALIST</t>
  </si>
  <si>
    <t>Able to demonstrate specific skills: 1. Active listening-giving full attention to what other people are saying, taking time to understand the points being made, asking questions as appropriate, and not interrupting at inappropriate times. 2.Speaking-talking to others to convey information effectively. 3. Reading Comprehension-Understanding written sentences and paragraphs in work related documents. 4. Critical Thinking- Using logic and reasoning to identify the strengths and weaknesses of alternative solutions, conclusions or approaches to problems. 5. Writing-Communicating effectively in writing as appropriate for the needs of the audience.</t>
  </si>
  <si>
    <t xml:space="preserve">DUTY MEAL, 15 DAYS VACATION LEAVE AFTER 1YR; 9 HOLIDAYS; OPTIONAL BASIC HEALTH INSURANCE COVERAGE; OPTIONAL HOUSING </t>
  </si>
  <si>
    <t>CHAPTER 2 LOCAL TAX/CHAPTER 7 FEDERAL TAX/OPTIONAL DORMITORY MONTHLY WATER &amp; UTILITY DEDUCTION OF $100.00/OPTIONAL HEALTH INSURANCE DEDUCTION THAT IS ABOVE BASIC HEALTH PLAN</t>
  </si>
  <si>
    <t>HR@MRISAIPAN.COM</t>
  </si>
  <si>
    <t>Debra</t>
  </si>
  <si>
    <t>MICRONESIA RESORT INC. DBA: KENSINGTON HOTEL SAIPAN</t>
  </si>
  <si>
    <t>C-500-20262-831586</t>
  </si>
  <si>
    <t xml:space="preserve">PAK </t>
  </si>
  <si>
    <t>P-500-20188-695602</t>
  </si>
  <si>
    <t xml:space="preserve">Experience in accounting services, bookkeeping, payroll, basic tax preparation and bank reconciliation. Extensive knowledge of Peach Tree Accounting software and Quick books Accounting software, word perfect, word , excel and outlook software mandatory. </t>
  </si>
  <si>
    <t xml:space="preserve">Marianas Business Plaza, Room 304, 3RD Floor </t>
  </si>
  <si>
    <t>CNMI TAX ( CHAPTER 2) AND FEDERAL TAX (SS AND MEDICARE)</t>
  </si>
  <si>
    <t>C-500-20247-803163</t>
  </si>
  <si>
    <t xml:space="preserve">Crystal Star Corporation </t>
  </si>
  <si>
    <t>Ocean Holiday Tour</t>
  </si>
  <si>
    <t>PO Box 502770</t>
  </si>
  <si>
    <t>saipancrystalstar@gmail.com</t>
  </si>
  <si>
    <t>P-500-20206-733352</t>
  </si>
  <si>
    <t xml:space="preserve">6 months work experience required </t>
  </si>
  <si>
    <t xml:space="preserve">Chalan Pale Arnold, Gualo Rai </t>
  </si>
  <si>
    <t>CNMI &amp; FICA Taxes</t>
  </si>
  <si>
    <t>C-500-20240-790436</t>
  </si>
  <si>
    <t xml:space="preserve">2nd flr Yumul Bldg </t>
  </si>
  <si>
    <t>Msgr. Rd, Chalan Kiya</t>
  </si>
  <si>
    <t>All CNMI and Federal tax required</t>
  </si>
  <si>
    <t>C-500-20356-971671</t>
  </si>
  <si>
    <t>P-500-20282-871421</t>
  </si>
  <si>
    <t xml:space="preserve">Must be a High School graduate. Must have 12 months work experience. Knowledge of raw materials, production processes, quality control, costs, and other techniques for maximizing the effective manufacture and distribution of goods. Must be able to handle split shift schedule. Must be able to work on busy operation days, like holidays. </t>
  </si>
  <si>
    <t>C-500-20338-935953</t>
  </si>
  <si>
    <t>MUST HAVE PHYSICAL ABILITY TO STAND STRENUOUS WORK ENVIRONMENT. MUST HAVE A KEEN EYE TO DETAILS AND GOOD DECISION MAKING SKILLS. MANAGE TO HANDLE EMERGENCY SITUATIONS, WORK UNDER PRESSURE AND STRESS. CAN WORK INDEPENDENTLY WITH MINIMUM SUPERVISION. GOOD RELATIONSHIP BUILDING ABILITY. FLEXIBLE TO WORK DURING ODD HOURS. MUST HAVE NO CRIMINAL RECORDS - BACKGROUND CHECKING WILL BE APPLIED TO ALL APPLICANTS REGARDLESS OF STATUS OR NATIONALITY</t>
  </si>
  <si>
    <t xml:space="preserve">AQUININGOC </t>
  </si>
  <si>
    <t>ALEX G AQUININGOC</t>
  </si>
  <si>
    <t>C-500-20318-911226</t>
  </si>
  <si>
    <t>schristian@starmarianas.com</t>
  </si>
  <si>
    <t>P-500-20281-861876</t>
  </si>
  <si>
    <t>Procurement Specialist</t>
  </si>
  <si>
    <t xml:space="preserve">COMPUTER LITERATE. MUST BE PROFICIENT IN WINDOWS APPLICATIONS, AND MICROSOFT OFFICE PROGRAMS. </t>
  </si>
  <si>
    <t>C-500-20345-948126</t>
  </si>
  <si>
    <t>Ability to maintain highly confidential nature of accounting works and possess professionalism. Proficient in Peachtree or Quickbooks Accounting Software. Must be able to work under pressure and meet deadlines. Must have at least 36-months of working experience as accountant.</t>
  </si>
  <si>
    <t>C-500-20320-913211</t>
  </si>
  <si>
    <t>C-500-21010-004527</t>
  </si>
  <si>
    <t>P.O BOX 504699</t>
  </si>
  <si>
    <t>P-500-20342-940826</t>
  </si>
  <si>
    <t>C-500-20313-904107</t>
  </si>
  <si>
    <t>P.O. Box 505213</t>
  </si>
  <si>
    <t xml:space="preserve">REQUIRED TO TAKE TOUR GUIDE CERTIFICATION, AND LEARN TO MAINLY SPEAK &amp; LISTEN CHINESE(I.E. CANTONESE, MANDARIN) TO CHINESE TOURIST IF WORK AT CNMI. </t>
  </si>
  <si>
    <t>No.3, Ellegh Av, San Jose</t>
  </si>
  <si>
    <t>C-500-20317-909496</t>
  </si>
  <si>
    <t>Oceania Elevator Company, LLC</t>
  </si>
  <si>
    <t>Suite 309, Marianas Business Plaza</t>
  </si>
  <si>
    <t>Marvin</t>
  </si>
  <si>
    <t>Operations Manager / Owner</t>
  </si>
  <si>
    <t>oceaniaecllc@gmail.com</t>
  </si>
  <si>
    <t>P-500-20220-758524</t>
  </si>
  <si>
    <t>OCEANIAECLLC@GMAIL.COM</t>
  </si>
  <si>
    <t>C-500-20325-921218</t>
  </si>
  <si>
    <t>Lot 801 Bldg San Antonio</t>
  </si>
  <si>
    <t>P-500-20293-881456</t>
  </si>
  <si>
    <t>With 12 months of work related experience &amp; with certificate of  employment to be applied equally to both US workers or CW1</t>
  </si>
  <si>
    <t>Lot 801 San Antonio Village</t>
  </si>
  <si>
    <t xml:space="preserve">Dandan </t>
  </si>
  <si>
    <t>C-500-21008-002000</t>
  </si>
  <si>
    <t>PC BARGAIN CORPORATION</t>
  </si>
  <si>
    <t>PC BARGAIN</t>
  </si>
  <si>
    <t>P O BOX 505644</t>
  </si>
  <si>
    <t>LEONARDO</t>
  </si>
  <si>
    <t>P.O. BOX 505644</t>
  </si>
  <si>
    <t>P-500-20340-939313</t>
  </si>
  <si>
    <t>customer service skills.patience and the ability to remain calm in stressful situations and  accept criticism and work well under pressure.leadership skills. enjoy working with other people.
sensitivity and understanding.</t>
  </si>
  <si>
    <t>C-500-21032-047163</t>
  </si>
  <si>
    <t>WINNERS RESTAURANT, WINNERS RESIDENCE</t>
  </si>
  <si>
    <t>P-500-20363-981558</t>
  </si>
  <si>
    <t xml:space="preserve">High school graduate with at least 3-month work-related experience. Must have general knowledge in food preparation and food serving. Must possess constructive and cooperative working relationships with others. Must possess good communication and listening skills; and has a sense of responsibility and urgency. Willing to work flexible hours including holidays and weekends. Must be physically fit to be able to handle strenuous activities. All applicants must provide school credentials and employment certificates, food handler certificates if applicable. Must have own transportation to and from work. </t>
  </si>
  <si>
    <t>C-500-21014-012891</t>
  </si>
  <si>
    <t xml:space="preserve">Must have basic plumbing, electrical, carpentry, masonry and landscaping skills for landscaping, maintenance and repairs as client needs arise.  Because the job will require daily moment in and about Saipan, traveling to and from client building and residence locations and to materials vendors to acquire items necessary for repairs and maintenance, the job requires that the employee obtain a CNMI Driver's License and secure the daily use of an operational, registered and insured vehicle prior to the employee's first day of work and to maintain a valid CNMI driver's license, an operational, registered and insured vehicle at all times during the full term of employment.  Company employees are reimbursed at the IRS mileage rate for their fuel and maintenance costs for all miles traveled in their vehicles for company business.  These requirement and all of the other requirements for this job apply to all Company employees regardless of citizenship, nationality and/or place of hire.
</t>
  </si>
  <si>
    <t>C-500-21089-182903</t>
  </si>
  <si>
    <t>P-500-21048-081179</t>
  </si>
  <si>
    <t>Product Knowledge. To carry out repairs and restore vehicles to safe working condition, auto body workers must have detailed knowledge and understanding of vehicle structures. ...
Repair Techniques. ...
Finishing. ...</t>
  </si>
  <si>
    <t>PUETTO ROAD , PUERTO RICO</t>
  </si>
  <si>
    <t>C-500-21097-203503</t>
  </si>
  <si>
    <t>C-500-21095-195850</t>
  </si>
  <si>
    <t>P-500-21064-122312</t>
  </si>
  <si>
    <t xml:space="preserve">A) Associates degree in Accounting, Business Administration or Marketing Management (may be foreign equivalent); 12 months of experience as a bookkeeper; and 12 months experience using QuickBooks.  Verification of qualifications required. B) [continuation of E.c.7a.] paid leave in accordance with the companys policies including prior recommendation by the employees supervisor and approval by higher management, as follows:  5 days paid vacation leave after 1 year of employment, 7 days paid vacation leave after 2 years of employment, 10 days paid vacation leave after 3 years of employment; 5 days paid sick leave per year after completing 90 days from commencement of employment; &amp; transportation to/from work site.  C) .  Housing is optional.  At the worker's option, the Employer will assist the worker in securing housing consisting of a bedroom with shared bathroom, shared kitchen, and shared living room/dining space at a monthly rate, excluding utilities, of $200 per bedroom or $100 if 2-person shared bedroom.  The worker is responsible for paying for the cost of the housing. No deduction will be made from the worker's pay for the housing.  </t>
  </si>
  <si>
    <t>C-500-21098-206949</t>
  </si>
  <si>
    <t>PO BOX 500440 MIDDLE ROAD, GUALO RAI</t>
  </si>
  <si>
    <t>P-500-21041-067310</t>
  </si>
  <si>
    <t>High school graduate or equivalent with at least 12 MONTHS  continued experience. Knowledgeable in general repair and replacement services to include: truing rotors and drums, disc drums and brakes, wheel alignment, struts and suspension, engine performance (tune-up), fuel systems, cruise control, sound systems, exhaust systems, fluid and filter service, heating and cooling systems, air conditioning systems, drive train/U-joint service, front wheel drive/constant velocity joints and specialty installations</t>
  </si>
  <si>
    <t>MIDDLE ROAD , GUALO RAI</t>
  </si>
  <si>
    <t>C-500-21112-248109</t>
  </si>
  <si>
    <t>P.O. Box 500167</t>
  </si>
  <si>
    <t>P-500-21084-172738</t>
  </si>
  <si>
    <t>Fast Food Restaurant Manager</t>
  </si>
  <si>
    <t xml:space="preserve"> * Must have hands-on experience operating various fast food kitchen equipment
* Knowledge of food product portion costing and CNMI Govt. food safety and sanitary standards.
* Must have the ability to independently learn how to prepare new menu products based on set standards provided  
   by YUM! Brands. 
* Able to understand, interpret, and enforce Franchise Library of Standards and Procedures and be able to train Fast 
   Food Crew based on acquired knowledge from the YUM! Library of Standards and Procedures. 
* Must have a working knowledge on how to operate POS Registers and perform basic troubleshooting of POS 
   hardware and software.
* Must be available and dependable for flexible scheduling of work hours including holidays. 
* Must pass pre-employment trade test (Note: this requirement will be applied equally to both U.S. and CW-1 
  workers).
* Must have a current CNMI Food Handler Certificate (Note: this requirement is equally applicable to both U.S.  and 
  CW-1 workers.
</t>
  </si>
  <si>
    <t>CNMI Payroll Withholding Taxes &amp; Federal Fica Taxes</t>
  </si>
  <si>
    <t>C-500-21051-090329</t>
  </si>
  <si>
    <t>C-500-21036-057528</t>
  </si>
  <si>
    <t>C-500-21102-215040</t>
  </si>
  <si>
    <t>P-500-20258-820238</t>
  </si>
  <si>
    <t>Counter &amp; Rental Clerks</t>
  </si>
  <si>
    <t xml:space="preserve">Customer Service Skill.
Service Oriented.
Good Communication
An ability to work individually and as part of a team.
Attention to details.
</t>
  </si>
  <si>
    <t>C-500-21078-158929</t>
  </si>
  <si>
    <t>C-500-21152-357265</t>
  </si>
  <si>
    <t>C-500-21133-312795</t>
  </si>
  <si>
    <t>C-500-21097-202940</t>
  </si>
  <si>
    <t>P-500-21014-012769</t>
  </si>
  <si>
    <t>C-500-21099-211159</t>
  </si>
  <si>
    <t xml:space="preserve">Must have knowledge in  Commercial  Cleaning and Operation Service work, these may both apply to US workers and foreign workers. </t>
  </si>
  <si>
    <t>C-500-21095-195846</t>
  </si>
  <si>
    <t>WINNERS RESIDENCE, WINNERS APT &amp; COMMERCIAL RENTAL, ETC.</t>
  </si>
  <si>
    <t>SAN ATONIO</t>
  </si>
  <si>
    <t>P-500-21025-030097</t>
  </si>
  <si>
    <t>High School graduate. Must have at least 1-year of work-related experience. Must be able to multi-tasked and flexible to any work assign duties. Can do and perform work assignments under pressure with less supervision; aggressive and hard-working; with friendly and honest demeanor. Must possess good communication and listening skills; and has a sense of responsibility and urgency. Willing to work flexible hours including holidays and weekends. Must be physically fit to be able to handle strenuous activities. Must be physically fit to lift, push, pull or carry heavy loads. Must have own transportation to &amp; from work. All applicant must be able to secure CNMI Drivers License</t>
  </si>
  <si>
    <t>C-500-21096-199386</t>
  </si>
  <si>
    <t>High school diploma or equivalent qualification.
Experience in a landscaping or grounds keeping role.
Must be able to operate maintenance equipment including lawnmowers, leaf blowers, and hedge trimmers.
Knowledge of pest management and basic lawn maintenance.
Must be able to lift 40 pounds.
Able to take direction and follow instructions.
Must be able to work early shifts as this may be requested from time to time.
Must be able to work holidays and weekends on short notice</t>
  </si>
  <si>
    <t>C-500-21125-287701</t>
  </si>
  <si>
    <t>C-500-21148-352566</t>
  </si>
  <si>
    <t>P-500-21074-145604</t>
  </si>
  <si>
    <t xml:space="preserve">Job requires being pleasant with others on the job and displaying a good-natured, cooperative attitude.
Knowledge of principles and processes for providing customer and personal services. This includes customer needs assessment, meeting quality standards for services, and evaluation of customer satisfaction.
Job requires being careful about detail and thorough in completing work tasks.
</t>
  </si>
  <si>
    <t>C-500-21123-280670</t>
  </si>
  <si>
    <t xml:space="preserve">BACHELOR OF SCIENCE IN CIVIL ENGINEERING IS PREFERRED.
PROFICIENT OF FHWA/AASHTO/FAA/EPA/NFPA/ASTM 3; AUTOCAD, AUTOCAD CIVIL 3D; BLUEBEAM REVU; STORM AND SANITARY ANALYSTS (SSA) SOFTWARE; MS PROJECTS; AND PROLOG MANAGER AND CONVERGE IS REQUIRED.
FAMILIARITY WITH CARLSON CIVIL SUITE IS PREFERRED.
CERTIFICATION IN PROCORE ADMIN, PROJECT MANAGEMENT, ENGINEER, QUALITY AND SAFETY, AND FINANCIAL MANAGEMENT IS PREFERRED. 
</t>
  </si>
  <si>
    <t>C-500-21125-287686</t>
  </si>
  <si>
    <t>C-500-21141-332714</t>
  </si>
  <si>
    <t xml:space="preserve">24 MONTHS OF EXPERIENCE IS REQUIRED IN THIS POSITION. GRADUATE OF ASSOCIATE'S DEGREE IN ACCOUNTANCY OR BUSINESS ADMINISTRATION (U.S. OR FOREIGN EQUIVALENCE). PROFICIENT IN PEACHTREE OR SAGE 50 BUSINESS ACCOUNTING SOFTWARE PROGRAM AND MS OFFICE. CAN OPERATE 10-KEY CALCULATORS, TYPEWRITER, AND COPY MACHINES TO PERFORM CALCULATIONS AND PRODUCE DOCUMENTS. </t>
  </si>
  <si>
    <t>C-500-21146-344111</t>
  </si>
  <si>
    <t>C-500-21102-218152</t>
  </si>
  <si>
    <t xml:space="preserve">Li-wu </t>
  </si>
  <si>
    <t>P-500-21049-084008</t>
  </si>
  <si>
    <t>Bachelors degree in Construction Management or related field. Minimum 24months of experience in the construction industry.</t>
  </si>
  <si>
    <t>Garapan in Saipan</t>
  </si>
  <si>
    <t>PO BOX 505577 SAIPAN MP 96950</t>
  </si>
  <si>
    <t>C-500-21102-214776</t>
  </si>
  <si>
    <t>C-500-21154-367331</t>
  </si>
  <si>
    <t>C-500-21145-340833</t>
  </si>
  <si>
    <t>C-500-21132-309383</t>
  </si>
  <si>
    <t>C-500-21134-313091</t>
  </si>
  <si>
    <t>C-500-21125-288358</t>
  </si>
  <si>
    <t>WINNER LI'S CORPORATION</t>
  </si>
  <si>
    <t>LUCKY DE MART II</t>
  </si>
  <si>
    <t>BOLONG</t>
  </si>
  <si>
    <t>WINNERLIS22@GMAIL.COM</t>
  </si>
  <si>
    <t>P-500-21096-199458</t>
  </si>
  <si>
    <t xml:space="preserve">WORK SCHEDULES AS FOLLOWS:
9:00 AM TO 12:00 PM; 
1:00 PM TO 5:00 PM, 7 HOURS A DAY. 
MONDAY THROUGH FRIDAY, 35 HOURS PER WEEK. </t>
  </si>
  <si>
    <t>Biweekly Salary $22.55 x70 hours=$1,578.50(FLSA exempt)</t>
  </si>
  <si>
    <t>winnerlis22@gmail.com</t>
  </si>
  <si>
    <t>C-500-21124-283819</t>
  </si>
  <si>
    <t>ELECTRONIC RETAIL SHOP</t>
  </si>
  <si>
    <t>PO BOX 504651</t>
  </si>
  <si>
    <t>P-500-21078-158908</t>
  </si>
  <si>
    <t>Experienced and Knowledgeable in QuickBooks &amp; Excel.</t>
  </si>
  <si>
    <t>C-500-21128-297939</t>
  </si>
  <si>
    <t>P-500-21098-210267</t>
  </si>
  <si>
    <t>Knowledge of landscaping or maintaining grounds using hand or power tools or equipment.</t>
  </si>
  <si>
    <t>C-500-21151-356428</t>
  </si>
  <si>
    <t>P-500-21100-214341</t>
  </si>
  <si>
    <t>C-500-21151-356362</t>
  </si>
  <si>
    <t>C-500-21104-224218</t>
  </si>
  <si>
    <t>C-500-21102-215068</t>
  </si>
  <si>
    <t>C-500-21098-207015</t>
  </si>
  <si>
    <t>C-500-21134-313783</t>
  </si>
  <si>
    <t>P-500-21105-226154</t>
  </si>
  <si>
    <t>C-500-21131-305424</t>
  </si>
  <si>
    <t>C-500-21182-439384</t>
  </si>
  <si>
    <t xml:space="preserve">J.R.B. CORPORATION </t>
  </si>
  <si>
    <t xml:space="preserve">P.O. BOX 504818 </t>
  </si>
  <si>
    <t>P-500-21106-233350</t>
  </si>
  <si>
    <t>Minimum of two (2) years of experience as Maintenance Personnel. Must have a general knowledge of carpentry, electrical, plumbing, building &amp; maintenance skills. Must have skills in painting and repairing roofs, windows, doors, floors, and woodwork. Ability to understands and follow safety procedures. Must be able to read blueprints and engineering plumbing, structural and electrical Layouts. Can work without any supervision. Employment certificate relevant to this job opportunity. This may apply to both US Workers and foreign workers. No training required</t>
  </si>
  <si>
    <t>P.O. BOX 504818 CK,</t>
  </si>
  <si>
    <t>C-500-21147-348760</t>
  </si>
  <si>
    <t>P-500-21041-067351</t>
  </si>
  <si>
    <t>Must be high School graduate. At least 1 year related work experienced. Ability to manage your time efficiently. Work well when supervisors are not present. Ability to lift at least 25 pounds . Handle basic maintenance. Able to work safely with a variety of cleaning supplies. Able to use basic cleaning equipment. Must be willing to work flexible schedules including weekends and
holidays.</t>
  </si>
  <si>
    <t>BEACH ROAD, SUSUPE</t>
  </si>
  <si>
    <t>C-500-21141-332184</t>
  </si>
  <si>
    <t>C-500-21131-302224</t>
  </si>
  <si>
    <t>4644 TUN HERMAN</t>
  </si>
  <si>
    <t>C-500-21111-243878</t>
  </si>
  <si>
    <t>P-500-21076-152343</t>
  </si>
  <si>
    <t>- 12 MONTHS EXPERIENCE AS DELIVERY DRIVER
- MUST POSSESS A VALID CNMI DRIVER'S LICENSE
- MUST BE ABLE TO DO STRENUOUS WORK WITH SOME LIFTING AND CARRYING OF ITEMS ON THE JOB
- MUST BE ABLE TO PERFORM MATHEMATICAL COMPUTATION</t>
  </si>
  <si>
    <t>C-500-21125-287706</t>
  </si>
  <si>
    <t>C-500-21146-348032</t>
  </si>
  <si>
    <t>C-500-21125-287542</t>
  </si>
  <si>
    <t>P-500-21063-118868</t>
  </si>
  <si>
    <t xml:space="preserve">High School Graduate with at least 3 months training and/or working experience . Must be multi-tasked and flexible; can do and perform work assignment under pressure with less supervision. With good communication skills both oral and written, proper hygiene is needed, customer service oriented and knowledge in Food Preparation and Serving. 
Applicants either US Citizen worker or Cw-1 worker must provide employment/training certificate and unexpired Food Handler Certificate.
</t>
  </si>
  <si>
    <t>Taxes and other deductions</t>
  </si>
  <si>
    <t>C-500-21106-229960</t>
  </si>
  <si>
    <t>C-500-21125-287702</t>
  </si>
  <si>
    <t>C-500-21138-320745</t>
  </si>
  <si>
    <t>P-500-21095-198644</t>
  </si>
  <si>
    <t>RADIO, CELLULAR, AND TOWER EQUIPMENT INSTALLER &amp; REPAIRER II</t>
  </si>
  <si>
    <t>IBB SITE ROBERT E. KAMOSA  TRANSMITTING STATION</t>
  </si>
  <si>
    <t>C-500-21104-222168</t>
  </si>
  <si>
    <t xml:space="preserve">Driver license required for US Citizens and CW applicants. Hawaiian Rock Products requires 12 months documented experience applied equally to both US eligible workers and CW-1 workers. </t>
  </si>
  <si>
    <t>FICA/FEDERAL TAX CHAPTER 2 &amp; CNMI TAX CHAPTER 2 /401K</t>
  </si>
  <si>
    <t>www.marianaaaslabor.net</t>
  </si>
  <si>
    <t>C-500-21137-317291</t>
  </si>
  <si>
    <t>P-500-21105-226229</t>
  </si>
  <si>
    <t>WORK SCHEDULE AS FOLLOWS:
8:00 AM TO 12:00 PM,
2:00 PM TO 5:00 PM. 7 HOURS A DAY.
MONDAY THROUGH FRIDAY, 35 HOURS PER WEEK.</t>
  </si>
  <si>
    <t>C-500-21098-207282</t>
  </si>
  <si>
    <t>C-500-21176-425848</t>
  </si>
  <si>
    <t>P-500-21138-320900</t>
  </si>
  <si>
    <t>Must know to operate Quickbooks accounting software and microsoft software, excel, word and powerpoint. Knowedge of administrative and clerical procedures and systems such as word processing, managing files and record, stenography, and transcriptions, designing forms and other office procedures and terminology.</t>
  </si>
  <si>
    <t>C-500-21222-511789</t>
  </si>
  <si>
    <t>C-500-21177-428264</t>
  </si>
  <si>
    <t>SAIPAN LONG SHUN CORPORATION</t>
  </si>
  <si>
    <t>ISLAND HOTEL</t>
  </si>
  <si>
    <t>PMB 4331 BOX 10002</t>
  </si>
  <si>
    <t>SAYSON</t>
  </si>
  <si>
    <t>LIBERTY</t>
  </si>
  <si>
    <t>islandhotelsaipan@gmail.com</t>
  </si>
  <si>
    <t>P-500-21140-328920</t>
  </si>
  <si>
    <t>HOTEL DESK CLERK</t>
  </si>
  <si>
    <t>Computer literate using Microsoft Excel.</t>
  </si>
  <si>
    <t>ALAIHAI AVENUE GARAPAN VILLAGE</t>
  </si>
  <si>
    <t>C-500-21176-425710</t>
  </si>
  <si>
    <t>Previous work experience in handling money or operating cash register.  Ability to operate a computer and calculator. Customer service skills and the ability to work independently. Repetitive standing and sitting in a cashier's booth for long time period; may also require walking during shift. Police clearance and drug test required for US Citizen and CW1 workers.</t>
  </si>
  <si>
    <t>C-500-21162-389171</t>
  </si>
  <si>
    <t xml:space="preserve">GREEN CONSUME MARKET </t>
  </si>
  <si>
    <t>P-500-21126-291428</t>
  </si>
  <si>
    <t xml:space="preserve">	store maintenance</t>
  </si>
  <si>
    <t>24 Months working experience as a maintenance in the market.</t>
  </si>
  <si>
    <t>C-500-21162-388976</t>
  </si>
  <si>
    <t xml:space="preserve">12 months experience.  Understand the importance of sanitation and practice proper procedures to keep their work area tight.  Ability to work under pressure, be supportive to others and is able and willing to ask for help when the time arises.  Have the good organizational skill.  Ability to work on flexible shifts.  </t>
  </si>
  <si>
    <t>C-500-21156-372437</t>
  </si>
  <si>
    <t>Must have 3-months work experience and have certificate relevant to this job or in housekeeping cleaner, these may apply to both U.S. Citizen workers and Foreign Workers.</t>
  </si>
  <si>
    <t>C-500-21159-376930</t>
  </si>
  <si>
    <t>C-500-21167-401291</t>
  </si>
  <si>
    <t>P-500-21084-172761</t>
  </si>
  <si>
    <t>HVAC Mechanic and Installer</t>
  </si>
  <si>
    <t xml:space="preserve">  Must have a current Refrigerant Containment Certificate (Level 3)
  Must have knowledge of HVAC tools including their uses, repair and maintenance
  Must be available and dependable for flexible scheduling of work hours including holidays
  Must pass pre-employment trade test and must have a current CNMI Drivers 
       License (Note: these requirements equally apply to both U.S. and CW-1 workers). 
</t>
  </si>
  <si>
    <t>C-500-21185-444402</t>
  </si>
  <si>
    <t>Work Experience : 1 year or more on related occupation</t>
  </si>
  <si>
    <t>C-500-21173-416910</t>
  </si>
  <si>
    <t xml:space="preserve">Must be a High School graduate. Must have 12 months experience in supervising or managing the dairy and deli section of a grocery store, overseeing activities including ordering, processing, packaging of all items in the section. Must be proficient in MS Word/Excel. Can work flexible days/hours, even on holidays and weekends.
</t>
  </si>
  <si>
    <t>C-500-21182-439320</t>
  </si>
  <si>
    <t>TOHA SUPERMARKET, PHONE STORE</t>
  </si>
  <si>
    <t>P-500-21101-214583</t>
  </si>
  <si>
    <t>SENIOR SALES SUPERVISOR</t>
  </si>
  <si>
    <t xml:space="preserve">Be a good communicator, technically proficient, Knowledgeable in barcode scanner, money order terminal. Credit card processing machines; Magnetic card readers; PC magnetic card readers. Telecheck processing terminals, Security Monitors and do all other job related.
Must be a High School Graduate. At least 12 months of experience in supervisory level in the field of sales and marketing, preferably in wholesale and retail store business. Strong interpersonal skills, customer focus and strong ability to engage and communicate with the customers. Team-based work ethic with leadership potential. Computer literate and Advanced user of MS-Office applications (Word, Excel, PowerPoint).Excellent communication skills, both verbal and written.Presentation Skills, Client Relationships, Emphasizing Excellence, Energy Level, Negotiation, Prospecting Skills, Meeting Sales Goals, Creativity, Sales Planning, Independence, Motivation for Sales. </t>
  </si>
  <si>
    <t>C-500-21193-455456</t>
  </si>
  <si>
    <t>SUNSHINE GARDEN APARTMENT</t>
  </si>
  <si>
    <t>P-500-21160-381266</t>
  </si>
  <si>
    <t>SUNSHINE GARDEN TEXAS ROAD</t>
  </si>
  <si>
    <t>C-500-21158-373172</t>
  </si>
  <si>
    <t>C-500-21190-452399</t>
  </si>
  <si>
    <t>P.O. Box 520199,</t>
  </si>
  <si>
    <t>P. O. Box 520199,</t>
  </si>
  <si>
    <t>P-500-21160-382009</t>
  </si>
  <si>
    <t>Translator(Chinese/English)</t>
  </si>
  <si>
    <t>MUST BE A HIGH SCHOOL GRADUATE OR GED, 2 YEARS OF RELATED EXPERIENCE IN INTERPRETING THE CHINESE / ENGLISH LANGUAGE VICE-VERSA, GOOD ORAL AND WRITTEN COMMUNICATION SKILLS, KNOWLEDGE OF THE GENERAL SUBJECT OF THE SPEECHES THAT ARE TO BE INTERPRETED. GOOD COMPUTER SKILL IS A MUST, PROFICIENT IN WORD, EXCEL AND POWER POINT.</t>
  </si>
  <si>
    <t>Tinian Port, San Jose</t>
  </si>
  <si>
    <t>CNMI Local and state taxes, Medicare, SS and other taxes as required by law.</t>
  </si>
  <si>
    <t>www.us-big.com/career</t>
  </si>
  <si>
    <t>C-500-21157-372816</t>
  </si>
  <si>
    <t>globalsourcingllcc@gmail.com</t>
  </si>
  <si>
    <t>C-500-21175-422853</t>
  </si>
  <si>
    <t>Communication and organizational skills to coordinate, supervise, manage or train others to accomplish goals. Able to tend the needs of tourists and answer their questions or complaints they may have. Must be able to work with people from different cultures. Knowledge about points of interest of specific cities.</t>
  </si>
  <si>
    <t>C-500-21176-425689</t>
  </si>
  <si>
    <t>P-500-21148-352006</t>
  </si>
  <si>
    <t xml:space="preserve">General Repair Mechanic </t>
  </si>
  <si>
    <t>Education:  High school diploma or equivalent or postsecondary courses in automotive repair, and electronics. 
Work Experience:  one-year work experience as a general repair mechanic or maintenance mechanic.  
Must be aware of small details when inspecting or repairing engines and components, because mechanical and electronic malfunctions are often due to misalignments and other easy-to-miss causes.  Mechanics need a steady hand and good handeye coordination for many tasks, such as disassembling engine parts, connecting or attaching components, and using hand tools. Must be familiar with engine components and systems and know how they interact with each other. They often disassemble major parts for repairs, and they must be able to put them back together properly. Must be able to lift (up to 70 lbs or more) heavy parts and tools, handle greasy or dirty equipment, and work in uncomfortable positions. They may have to stand for long periods or lift heavy objects. These workers may work in uncomfortably hot or cold environments, in uncomfortable or cramped positions.</t>
  </si>
  <si>
    <t>C-500-21161-384842</t>
  </si>
  <si>
    <t xml:space="preserve"> AS PERDIDO ROAD</t>
  </si>
  <si>
    <t>C-500-21156-372353</t>
  </si>
  <si>
    <t>P-500-21119-268910</t>
  </si>
  <si>
    <t xml:space="preserve">SALES SUPERVISOR </t>
  </si>
  <si>
    <t xml:space="preserve">- MUST HAVE 24 MONTHS EXPERIENCE AS SALES SUPERVISOR.
- HOLDER OF ASSOCIATE DEGREE IN BUSINESS OR COMMUNICATION.
- COMPETENT IN USING WORD, EXCEL AND SAGE 300 COMPUTER SOFTWARE.
- EXCELLENT IN ORAL AND WRITTEN COMMUNICATION.
</t>
  </si>
  <si>
    <t>C-500-21195-460617</t>
  </si>
  <si>
    <t>P-500-21157-372735</t>
  </si>
  <si>
    <t>THE ABILITY TO KEEP YOUR HAND AND ARM STEADY WHILE MOVING YOUR ARM OR WHILE HOLDING YOUR ARM AND HAND IN ONE POSITION.
THE ABILITY TO MAKE PRECISELY COORDINATED MOVEMENTS OF THE FINGERS OF ONE OR BOTH HANDS TO GRASP, MANIPULATE, OR
ASSEMBLE VERY SMALL OBJECTS.
THE ABILITY TO MATCH OR DETECT DIFFERENCES BETWEEN COLORS, INCLUDING SHADES OF COLOR AND BRIGHTNESS.
ACTIVELY LOOKING FOR WAYS TO HELP PEOPLE.
UNDERSTANDING THE IMPLICATIONS OF NEW INFORMATION FOR BOTH CURRENT AND FUTURE PROBLEM-SOLVING AND DECISION-MAKING.</t>
  </si>
  <si>
    <t>C-500-21195-460712</t>
  </si>
  <si>
    <t>Diversified Manpower Services Inc</t>
  </si>
  <si>
    <t>Pontan Drive</t>
  </si>
  <si>
    <t>PO Box 502866 Saipan</t>
  </si>
  <si>
    <t>Blanco</t>
  </si>
  <si>
    <t>dmservices.saipan.operations@gmail.com</t>
  </si>
  <si>
    <t>P-500-21142-336062</t>
  </si>
  <si>
    <t>Maintenance Repair Workers</t>
  </si>
  <si>
    <t>C-500-21195-460696</t>
  </si>
  <si>
    <t>Machine Feeders and Offbearers</t>
  </si>
  <si>
    <t>P-500-21142-336049</t>
  </si>
  <si>
    <t>Machine Feeders</t>
  </si>
  <si>
    <t>C-500-21194-457977</t>
  </si>
  <si>
    <t>C-500-21169-408972</t>
  </si>
  <si>
    <t>C-500-21155-368397</t>
  </si>
  <si>
    <t>C-500-21174-420273</t>
  </si>
  <si>
    <t>TSL PLAZA 2ND FLOOR BEACH ROAD</t>
  </si>
  <si>
    <t>P-500-21144-336835</t>
  </si>
  <si>
    <t>C-500-21165-393600</t>
  </si>
  <si>
    <t>Must have 3-months of work experience and have certificate relevant to this job or in housekeeping cleaner, these may apply to both U.S. Citizen workers and Foreign Workers.</t>
  </si>
  <si>
    <t>C-500-21141-332367</t>
  </si>
  <si>
    <t>C-500-21166-397768</t>
  </si>
  <si>
    <t>C-500-21176-425707</t>
  </si>
  <si>
    <t xml:space="preserve">Associates Degree major in Aircraft Maintenance Technology or Aeronautical Engineering. Work experience: 24 months experience as Aircraft Maintenance Technician working  on commercial aircraft. Knowledge of machines and tools, including their designs, uses, repair, and maintenance. Knowledge of the practical application of engineering science and technology. This includes applying principles, techniques, procedures, and equipment to the design and production of various goods and services. Knowledge of principles and processes for providing customer and personal services. This includes customer needs assessment, meeting quality standards for services, and evaluation of customer satisfaction. Performing routine maintenance on equipment and determining when and what kind of maintenance is needed. Repairing machines or systems using the needed tools. Watching gauges, dials, or other indicators to make sure a machine is working properly. Determining causes of operating errors and deciding what to do about it. Using logic and reasoning to identify the strengths and weaknesses of alternative solutions, conclusions or approaches to problems. Determining the kind of tools and equipment needed to do a job. Skilled in the use of specialized aircraft testing equipment and hold current U.S. FAA A&amp;P License or an equivalent foreign license. Skilled in the use of various operating systems: Technical manual database
software, Microsoft Office, Microsoft Windows, Microsoft Word, and Microsoft Excel.  </t>
  </si>
  <si>
    <t>C-500-21158-373516</t>
  </si>
  <si>
    <t>C-500-21165-393416</t>
  </si>
  <si>
    <t xml:space="preserve">Beach Road, Oleai P O Box 500137 CK </t>
  </si>
  <si>
    <t xml:space="preserve">Beach Road, Oleai P O Box 500137 </t>
  </si>
  <si>
    <t>P-500-21134-313491</t>
  </si>
  <si>
    <t>At least 12 months experience required for this position
High School Diploma or equivalent. 
Ability to diagnose and repair vehicles and follow safety instructions and directions. 
Proficiency with hand tools and other equipment. 
Manual dexterity and fine motor skills. 
Applicants must pass Auto Parts skilled test (Total Passing Score of 89%) during application process.
The skill testing and comprehension exam are required equally of both US and Foreign workers.
Must be able to work on weekends and holidays on short notice.</t>
  </si>
  <si>
    <t>C-500-21200-468842</t>
  </si>
  <si>
    <t>C-500-21203-478642</t>
  </si>
  <si>
    <t>C-500-21228-523021</t>
  </si>
  <si>
    <t>P-500-21153-360563</t>
  </si>
  <si>
    <t>Building and Construction  Knowledge of materials, methods, and the tools involved in the construction or repair of houses, buildings, or other structures such as highways and roads. Problem Sensitivity  The ability to tell when something is wrong or is likely to go wrong. It does not involve solving the problem, only recognizing there is a problem.</t>
  </si>
  <si>
    <t>MMARIANAS INSURANCE BUILDING CHALAN MONSIGNOR GUERRERO</t>
  </si>
  <si>
    <t>Overtime Rate applies in excess of 40 hours per week</t>
  </si>
  <si>
    <t>Deductions from pay are:  CNMI Withholding Tax, Federal Withholding Tax, Social Security and Medicare Tax Contributions.  Company offers housing to employees at a moly cost of $100.00.  This does not include utilities.  This offer is optional.  Employees may find its own housing facilities according to their needs.</t>
  </si>
  <si>
    <t>C-500-20195-709395</t>
  </si>
  <si>
    <t>P-500-20154-618133</t>
  </si>
  <si>
    <t>As per employment contract and labor laws</t>
  </si>
  <si>
    <t>Cherry Beth</t>
  </si>
  <si>
    <t>C-500-20220-756549</t>
  </si>
  <si>
    <t>P-500-20189-698162</t>
  </si>
  <si>
    <t>C-500-20204-728427</t>
  </si>
  <si>
    <t>P-500-20162-640923</t>
  </si>
  <si>
    <t>C-500-20230-771289</t>
  </si>
  <si>
    <t>LEON P. GANACIAS</t>
  </si>
  <si>
    <t>P-500-20190-700832</t>
  </si>
  <si>
    <t>C-500-20302-890088</t>
  </si>
  <si>
    <t>C-500-20309-897586</t>
  </si>
  <si>
    <t>To qualify applicants must have at least 18 months experience working in the same position. Must have extensive knowledge of Thai Massage. Applicant must be able to converse in Japanese, Chinese &amp; English to accommodate diverse tourist clientele. Applicant must be hardworking, able to multi task and work even under pressure. Must be able to maintain cooperative attitude under stressful circumstances. Please note that the work schedule will be divided into three shifts (opening shift, mid shift and closing shift) to be spread among the workers.</t>
  </si>
  <si>
    <t>C-500-20227-769124</t>
  </si>
  <si>
    <t>P-500-20113-507061</t>
  </si>
  <si>
    <t>COOKS, FAST FOOD</t>
  </si>
  <si>
    <t xml:space="preserve">ON THE JOB TRAINING.
THOROUGH EXPERIENCE WITH HOT AND COLD PREPARATION. GOOD WORKING KNOWLEDGE OF ACCEPTED SANITATION STANDARDS AND HEALTH CODES. ABILITY TO
USE SLICERS, MIXERS, GRINDERS, FOOD PROCESSORS, KNIFE, ETC.
ABLE TO HANDLE WORK IN FAST-PACED ENVIRONMENT. 
</t>
  </si>
  <si>
    <t>C-500-20223-758832</t>
  </si>
  <si>
    <t>P-500-20191-703671</t>
  </si>
  <si>
    <t>1 YEAR OF EXPERIENCE. HIGH SCHOOL DIPLOMA OR EQUIVALENT. GOOD IN LEADERSHIP, MOTIVATIONAL AND PEOPLE SKILLS. GOOD IN FINANCIAL MANAGEMENT SKILLS. COMPUTER LITERACY.</t>
  </si>
  <si>
    <t>C-500-20275-852679</t>
  </si>
  <si>
    <t>C-500-20252-808572</t>
  </si>
  <si>
    <t>P-500-20118-519000</t>
  </si>
  <si>
    <t>C-500-20232-775873</t>
  </si>
  <si>
    <t>William</t>
  </si>
  <si>
    <t xml:space="preserve">SABLAN </t>
  </si>
  <si>
    <t>2nd Floor, JET Building, Middle Road</t>
  </si>
  <si>
    <t>KDIAZ@BAUMANNGUAM.COM</t>
  </si>
  <si>
    <t xml:space="preserve">SUPREME COURT OF GUAM AND DISTRICT OF GUAM </t>
  </si>
  <si>
    <t>Inspectors, Testers, Sorters, Samplers, and Weighers</t>
  </si>
  <si>
    <t>P-500-20199-720253</t>
  </si>
  <si>
    <t>QUALITY INSPECTOR</t>
  </si>
  <si>
    <t>-Competent knowledge with Procore, Bluebeam Revu, and Microsoft Project, MS Office
-Certification from Procore: Project Management, Quality &amp; Safety, Administration, and Engineer.
Certification from Procore which is applied equally to both U.S. workers an</t>
  </si>
  <si>
    <t>2nd Floor, Jet Building, Middle Road</t>
  </si>
  <si>
    <t>Chapter 2, Chapter 7, FICA Contribution</t>
  </si>
  <si>
    <t>C-500-20307-895663</t>
  </si>
  <si>
    <t>TJENTERPRISES18@GMAIL.COM</t>
  </si>
  <si>
    <t>P-500-20276-855034</t>
  </si>
  <si>
    <t>C-500-20296-884910</t>
  </si>
  <si>
    <t>P-500-20209-735693</t>
  </si>
  <si>
    <t>Culinary skills that specializes Filipino cuisines and be able to get or provide CNMI Food Handler Certificate.</t>
  </si>
  <si>
    <t xml:space="preserve">Chalan Pale Arnold, Middle Road </t>
  </si>
  <si>
    <t>C-500-20226-766713</t>
  </si>
  <si>
    <t>P.O. BOX 504053</t>
  </si>
  <si>
    <t>MH II BUILDING PUERTO RICO</t>
  </si>
  <si>
    <t>bcmllc@bcmcpa.com</t>
  </si>
  <si>
    <t>P-500-20119-523047</t>
  </si>
  <si>
    <t>ACCOUNTANTS/AUDITORS</t>
  </si>
  <si>
    <t>MHII BUILDING PUERTO RICO</t>
  </si>
  <si>
    <t>CHAPTER 2, CHAPTER 7, SOCIAL SECURITY (EMPLOYEE SHARE) &amp; MEDICARE (EMPLOYEE SHARE)</t>
  </si>
  <si>
    <t>C-500-20252-809281</t>
  </si>
  <si>
    <t>C-500-20203-725650</t>
  </si>
  <si>
    <t>Suite 209, 2nd Floor</t>
  </si>
  <si>
    <t xml:space="preserve">ROLAND </t>
  </si>
  <si>
    <t>SUITE 209, 2ND FLR, MARIANAS BUSINESS PLAZA, SUSUPE</t>
  </si>
  <si>
    <t>Law Office of Park and Associates</t>
  </si>
  <si>
    <t>P-500-20155-622046</t>
  </si>
  <si>
    <t>Billing Clerks</t>
  </si>
  <si>
    <t>As per employment contract</t>
  </si>
  <si>
    <t>As per CNMI Labor Laws in all mandatory deductions</t>
  </si>
  <si>
    <t>C-500-20254-814317</t>
  </si>
  <si>
    <t>P-500-20218-751853</t>
  </si>
  <si>
    <t>Must be hardworking; Attentive to instructions and details; Honest; With endurance to do the tasks; and Must be dependable</t>
  </si>
  <si>
    <t>C-500-20252-808575</t>
  </si>
  <si>
    <t>P-500-20107-491630</t>
  </si>
  <si>
    <t>PERSONAL CARE SERVICES WORKERS</t>
  </si>
  <si>
    <t>HOME CARE AIDE CERTIFICATE</t>
  </si>
  <si>
    <t>C-500-20252-808567</t>
  </si>
  <si>
    <t>Pacific Sleep Cente</t>
  </si>
  <si>
    <t>P-500-20108-495244</t>
  </si>
  <si>
    <t>C-500-20235-782902</t>
  </si>
  <si>
    <t>Must well experience with trouble shoot and maintenance all kind of equipment and machine;
Able to work with flexible schedule and work without supervision</t>
  </si>
  <si>
    <t>C-500-20282-874419</t>
  </si>
  <si>
    <t>SUNNY SIDE</t>
  </si>
  <si>
    <t>PMB 114 P.O.Box 10002</t>
  </si>
  <si>
    <t>P-500-20246-800496</t>
  </si>
  <si>
    <t>At least 6 months working experience as a baker. Must know how to make dough for making bread and other bakery products. Know how to make oriental assorted cookies, cakes, bread and pastries. Must know the techniques in mixing and desired amount
of ingredients for making dough. Know how to operate and use of baking equipment. Willing to work on flexible schedule.</t>
  </si>
  <si>
    <t>Azucena Street PMB 114 P.O.Box 10002</t>
  </si>
  <si>
    <t>Chapter 2 tax, FICA tax, SS and Medicare</t>
  </si>
  <si>
    <t>C-500-20220-756439</t>
  </si>
  <si>
    <t>CNMI SURPREME COURT</t>
  </si>
  <si>
    <t>P-500-20112-503052</t>
  </si>
  <si>
    <t>mark_conrad@pertech.com</t>
  </si>
  <si>
    <t>C-500-20189-698078</t>
  </si>
  <si>
    <t>P-500-20118-518982</t>
  </si>
  <si>
    <t>SOCIAL AND HUMAN SERVICES ASSISTANT</t>
  </si>
  <si>
    <t>C-500-20217-751560</t>
  </si>
  <si>
    <t>C-500-20295-883907</t>
  </si>
  <si>
    <t>C-500-20310-899837</t>
  </si>
  <si>
    <t>P-500-20276-855108</t>
  </si>
  <si>
    <t>DUTY MEAL, 15 DAYS VACATION LEAVE AFTER 1YR; 9 HOLIDAYS; OPTION BASIC HEALTH INSURANCE; OPTIONAL HOUSING</t>
  </si>
  <si>
    <t>CHAPTER 2 LOCAL TAX/CHAPTER 7 FEDERAL TAX/OPTIONAL MONTHLY WATER &amp; UTILITY DEDUCTION OF $100.00/OPTIONAL HEALTH INSURANCE DEDUCTION THAT IS ABOVE BASIC HEALTH PLAN</t>
  </si>
  <si>
    <t>C-500-20305-893880</t>
  </si>
  <si>
    <t>PMB 482 PPP BOX 10000, Kagman2, Monggos Pl</t>
  </si>
  <si>
    <t>PMB 482 PPP BOX 10000, Kagman 2,Monggos Pl</t>
  </si>
  <si>
    <t>P-500-20258-820006</t>
  </si>
  <si>
    <t xml:space="preserve">Generals and Operations Manager </t>
  </si>
  <si>
    <t>Previous work-related skill, knowledge, or experiences is required for these occupations.  Employees in these occupations need two (2) years of job experiences and required three(3) month office training. Japanese speaking and writing is highly preferred.</t>
  </si>
  <si>
    <t>C-500-20254-814379</t>
  </si>
  <si>
    <t>C-500-20344-942447</t>
  </si>
  <si>
    <t>P-500-20289-878795</t>
  </si>
  <si>
    <t>Air Conditioning Technician</t>
  </si>
  <si>
    <t>with 12 months experiences &amp; certificate as Certified Universal Technician to be applied equally to all applicants regardless of nationality</t>
  </si>
  <si>
    <t>C-500-20205-730941</t>
  </si>
  <si>
    <t xml:space="preserve">Employer will assist workers in securing board and lodging. All cost must be paid for by the employees. This offer is optional. Employees may find board and lodging by themselves. Other deductions are: Federal Withholding Tax, CNMI Withholding Tax, Social Security and Medicare Contributions. </t>
  </si>
  <si>
    <t>C-500-20287-876531</t>
  </si>
  <si>
    <t>POI Aviation</t>
  </si>
  <si>
    <t>POI Building, International Terminal Lp</t>
  </si>
  <si>
    <t>POI Building, International Terminal LP</t>
  </si>
  <si>
    <t>P-500-20248-805709</t>
  </si>
  <si>
    <t>Education:  Associate's Degree with two years work  experience as an Executive  Secretary and as an Administrative Assistant. Skilled in the use of various  operating systems and project management  software: Microsoft Internet  Explorer. Microsoft Office. Microsoft Windows. Microsoft  PowerPoint. Microsoft Excel.  Microsoft Word. Knowledge  of administrative and clerical  procedures and systems such  as word processing,  managing files and records,  stenography and transcription, designing  forms, and other office  procedures and terminology.  Knowledge of business and  management principles  involved in strategic  planning, resource  allocation, human resources  modeling, leadership  technique, production  methods, and coordination  of people and resources.  Understand ethical behavior  and business practices, and  ensure that own behavior  and the behavior of others is  consistent with these  standards and aligns with the  values of the organization.</t>
  </si>
  <si>
    <t>Paid leave, Holiday pay, and 401(k) retirement plan subject to company policy. Workers' Compensation provided.</t>
  </si>
  <si>
    <t>All Local and State Income Taxes and share of medical insurance, if applicable.</t>
  </si>
  <si>
    <t>C-500-20223-758896</t>
  </si>
  <si>
    <t>Graduate of Bachelors Degree in Accounting with 3 years of experience. Experience in the shipping industry. PC proficient and excellent knowledge of Microsoft Excel, Word/Kronos Time keeper system and MAS90 Accounting software. Familiar in CNMI/IRS tax preparation. Diploma and Trancript of Record.</t>
  </si>
  <si>
    <t xml:space="preserve">Employee share on 401K and Health Insurance premium </t>
  </si>
  <si>
    <t>C-500-20307-894253</t>
  </si>
  <si>
    <t>SHAKIR'S (CNMI) INC.</t>
  </si>
  <si>
    <t>STAR JEWELRY &amp; HANDICRAFTS</t>
  </si>
  <si>
    <t>P.O. BOX 503557</t>
  </si>
  <si>
    <t>SHAKIR</t>
  </si>
  <si>
    <t>MUSTAFA</t>
  </si>
  <si>
    <t>PO BOX 503557</t>
  </si>
  <si>
    <t>SHAKIRCNMI@GMAIL.COM</t>
  </si>
  <si>
    <t>P-500-20267-840488</t>
  </si>
  <si>
    <t>JEWELRY STORE SUPERVISOR</t>
  </si>
  <si>
    <t>Applicant must have at least 12 months of solid experience as a
Jewelry Store Supervisor. ABILITY TO PERFORM BASIC JEWELRY MAINTENANCE SUCH AS CLEANING, POLISHING OR RESIZING. ABILITY TO DISTINGUISH AUTHENTIC JEWELRY and ABILITY TO RECOGNIZE A GEMSTONE'S VARIETY, IDENTIFY, GRADE AND EVALUATE GEMS DETERMINING WHETHER IT IS NATURAL OR SYNTHETIC AND HOW MUCH IT IS WORTH. MUST BE HONEST, DEPENDABLE AND TRUSTWORTHY, CAN WORK DILIGENTLY AND INDEPENDENTLY WITH LEAST SUPERVISION. MUST BE PERSONABLE AND HAVE CUSTOMER SERVICE SKILLS. MUST BE ABLE TO MULTI TASK AND WORK UNDER PRESSURE. MUST BE ABLE TO MAINTAIN COOPERATIVE ATTITUDE UNDER STRESSFUL CIRCUMSTANCES.</t>
  </si>
  <si>
    <t>G.I. BUILDING, BEACH ROAD</t>
  </si>
  <si>
    <t>shakircnmi@gmail.com</t>
  </si>
  <si>
    <t>C-500-20217-749463</t>
  </si>
  <si>
    <t>P-500-20185-694349</t>
  </si>
  <si>
    <t>MUST HAVE 3 MONTHS EXPERIENCE AND CERTIFICATION OF EMPLOYMENT</t>
  </si>
  <si>
    <t>C-500-20234-780790</t>
  </si>
  <si>
    <t>N CORPORATION</t>
  </si>
  <si>
    <t>N SCUBA DIVING</t>
  </si>
  <si>
    <t>FITME PI NAVY HILL</t>
  </si>
  <si>
    <t>ncorporation670@yahoo.com</t>
  </si>
  <si>
    <t>Commercial Divers</t>
  </si>
  <si>
    <t>P-500-20202-723076</t>
  </si>
  <si>
    <t>C-500-20317-909186</t>
  </si>
  <si>
    <t>TOP DEVELOMENT, INC.</t>
  </si>
  <si>
    <t>P-500-20268-843057</t>
  </si>
  <si>
    <t>12 MONTHS EXPERIENCE IN CONCIERGE JOB, ABLE TO ASSISTS GUESTS/CUSTOMERS BY PERFORMING VARIOUS TASK SUCH AS MAKING RESTAURANT RESERVATIONS, BOOKING HOTELS, BOOKING TRANSPORTATION, AND MAKING RECOMMENDATION FOR GUESTS OPTIONAL TOURS SUCH AS ISLAND HOPPING.</t>
  </si>
  <si>
    <t>C-500-20323-916816</t>
  </si>
  <si>
    <t>EBBA</t>
  </si>
  <si>
    <t>P-500-20287-876461</t>
  </si>
  <si>
    <t>Heating, Airconditioning &amp; Refrigeration Mechanics &amp; Install</t>
  </si>
  <si>
    <t>Must have at least 6 months training as  Air Conditioning and Refrigeration Repairer and Installer. Must have at least 24 months job experience as Aircon &amp; Refrigeration Repairer &amp; Installer. Extensive knowledge on the field of Heating, Air conditioning  &amp; Refrigeration field including but not limited to refrigerants and tools needed to perform the job. Must have general knowledge of building electrical wiring. Must be able to read building plans or sketches. Must  be physically fit to lift or move objects 50 lbs. &amp; above. Must be able to work in open or confined spaces, exposed to extreme heat or cold, dirt or noise. Must be able to stand, squat and sit for long periods of time. Must be able to read, write, add, divide, subtract and multiply. Must be able to speak the English language. Must be able to acquire a drivers license or possess a drivers license in order to drive the company car to the job location.</t>
  </si>
  <si>
    <t>Gill Blas Condominium 1F SAIPAN</t>
  </si>
  <si>
    <t>All State mandatory taxes (Ch2 &amp; Ch 7) &amp; Federal Taxes (FICA)</t>
  </si>
  <si>
    <t>C-500-21005-994501</t>
  </si>
  <si>
    <t>C-500-21019-019445</t>
  </si>
  <si>
    <t>P-500-20328-923373</t>
  </si>
  <si>
    <t xml:space="preserve">Operation and Control  Controlling operations of equipment or systems.
Critical Thinking  Using logic and reasoning to identify the strengths and weaknesses of alternative solutions, conclusions or approaches to problems.
Speaking  Talking to others to convey information effectively.
Active Listening  Giving full attention to what other people are saying, taking time to understand the points being made, asking questions as appropriate, and not interrupting at inappropriate times.
Coordination  Adjusting actions in relation to others' actions.
Operation Monitoring  Watching gauges, dials, or other indicators to make sure a machine is working properly.
Time Management  Managing one's own time and the time of others.
Judgment and Decision Making  Considering the relative costs and benefits of potential actions to choose the most appropriate one.
Monitoring  Monitoring/Assessing performance of yourself, other individuals, or organizations to make improvements or take corrective action.
Service Orientation  Actively looking for ways to help people.
Social Perceptiveness  Being aware of others' reactions and understanding why they react as they do.
Active Learning  Understanding the implications of new information for both current and future problem-solving and decision-making.
Complex Problem Solving  Identifying complex problems and reviewing related information to develop and evaluate options and implement solutions.
Reading Comprehension  Understanding written sentences and paragraphs in work related documents.
Repairing  Repairing machines or systems using the needed tools.
Equipment Maintenance  Performing routine maintenance on equipment and determining when and what kind of maintenance is needed.
Equipment Selection  Determining the kind of tools and equipment needed to do a job.
Learning Strategies  Selecting and using training/instructional methods and procedures appropriate for the situation when learning or teaching new things.
</t>
  </si>
  <si>
    <t>C-500-21020-022078</t>
  </si>
  <si>
    <t>P-500-20328-923372</t>
  </si>
  <si>
    <t>Light Truck Drivers</t>
  </si>
  <si>
    <t xml:space="preserve">Operation and Control  Controlling operations of equipment or systems.
Active Listening  Giving full attention to what other people are saying, taking time to understand the points being made, asking questions as appropriate, and not interrupting at inappropriate times.
Speaking  Talking to others to convey information effectively.
Monitoring  Monitoring/Assessing performance of yourself, other individuals, or organizations to make improvements or take corrective action.
Reading Comprehension  Understanding written sentences and paragraphs in work related documents.
Time Management  Managing one's own time and the time of others.
</t>
  </si>
  <si>
    <t>C-500-20342-939549</t>
  </si>
  <si>
    <t xml:space="preserve">MEDICAL ASSISTANT CERTIFICATE OR EQUIVALENT HEALTHCARE EXPERIENCE
</t>
  </si>
  <si>
    <t>C-500-20362-980087</t>
  </si>
  <si>
    <t>Local and Federal taxes</t>
  </si>
  <si>
    <t>ww.picresorts/careers/saipan</t>
  </si>
  <si>
    <t>C-500-21082-165821</t>
  </si>
  <si>
    <t>C-500-21097-203477</t>
  </si>
  <si>
    <t>C-500-21099-211102</t>
  </si>
  <si>
    <t>P-500-21041-067421</t>
  </si>
  <si>
    <t xml:space="preserve">MUST BE A HIGH SCHOOL GRADUATE AND WITH ONE YEAR EXPERIENCE AS A BAKER. MUST BE ABLE TO STAND FOR A VERY LONG PERIOD OF TIME. ABILITY TO WORK IN A FLEXIBLE SCHEDULE INCLUDING EARLY MORNING, LATE EVENING, WEEKENDS AND HOLIDAYS. MUST BE DEPENDABLE AND CAN WORK UNDER PRESSURE. MUST BE ABLE TO WORK WITH LITTLE TO NO SUPERVISION. MUST BE IN GOOD PHYSICAL CONDITION.
</t>
  </si>
  <si>
    <t>CHALAN LAU LAU, MIDDLE ROAD</t>
  </si>
  <si>
    <t>P.O. BOX 500758</t>
  </si>
  <si>
    <t>C-500-21083-169474</t>
  </si>
  <si>
    <t>Saipan Renal Care, LLC</t>
  </si>
  <si>
    <t>Saipan Renal Care Facility</t>
  </si>
  <si>
    <t>President-Owner</t>
  </si>
  <si>
    <t>saipanrenalcare.cnmi@gmail.com</t>
  </si>
  <si>
    <t>Critical Care Nurses</t>
  </si>
  <si>
    <t>P-500-21053-091031</t>
  </si>
  <si>
    <t>Registered Nurse (Renal)</t>
  </si>
  <si>
    <t>Graduate of an accredited school of professional nursing and licensed to practice as a Registered Nurse in the Commonwealth of the Northern Mariana Islands.
Minimum of 1 year nursing experience
Current ACLS and/or BLS Certification
Demonstrates basic computer skills and proficiency in MS word
Prior experience providing nursing care to patients on acute/chronic dialysis preferred
Demonstrates high level of personal and professional accountability and responsibility
Self--directed and performs duties independently 
Ability to solve problem and apply critical thinking skills
Must have the proven ability to maintain confidentiality in the care of patients
Ability and effectively communicate and coordinate patient team care activities with the interdisciplinary team</t>
  </si>
  <si>
    <t>Chalan Laulau Beach Road</t>
  </si>
  <si>
    <t>All applicable taxes (FICA Tax, Chapter 2, &amp; Chapter 7)</t>
  </si>
  <si>
    <t>C-500-21019-019455</t>
  </si>
  <si>
    <t>P-500-20346-952432</t>
  </si>
  <si>
    <t xml:space="preserve">Knowledge in equipment maintenance,repairing trouble shooting,equipment selection or determining the kind of tools and  and  equipment  needed to do job .physically  fit. </t>
  </si>
  <si>
    <t>All CNMI and Federal required taxes</t>
  </si>
  <si>
    <t>C-500-21054-094014</t>
  </si>
  <si>
    <t>C-500-21097-203002</t>
  </si>
  <si>
    <t>C-500-21096-201649</t>
  </si>
  <si>
    <t>C-500-21097-202942</t>
  </si>
  <si>
    <t>P-500-21014-012748</t>
  </si>
  <si>
    <t>HVAC TECHNICIANS</t>
  </si>
  <si>
    <t>C-500-21094-195705</t>
  </si>
  <si>
    <t>C-500-21136-317079</t>
  </si>
  <si>
    <t>C-500-21118-264280</t>
  </si>
  <si>
    <t>Highschool diploma with 3 months related work experience. Knowledge of general maintenance processes and methods.  Working knowledge of tools, common appliances and devices. Good physical condition and strength with a willingness to work overtime</t>
  </si>
  <si>
    <t>C-500-21097-203213</t>
  </si>
  <si>
    <t>C-500-21097-202664</t>
  </si>
  <si>
    <t>C-500-21097-203257</t>
  </si>
  <si>
    <t>C-500-21134-313470</t>
  </si>
  <si>
    <t xml:space="preserve">At least 6 months experience required for this position. 
Work well when supervisors are not present. 
Ability to lift at least 25 pounds. 
Handle basic maintenance, building repairs, cleaning and other janitorial work. 
Basic math skills. 
Able to work safely with a variety of cleaning supplies. 
High school diploma. 
Able to use basic cleaning equipment. 
Self-motivation and the ability to identify and complete needed tasks without direct supervision. 
Knowledge of cleaning chemicals, proper storage and disposal methods. 
Answering a basic literacy comprehension exam (Total Passing Score is 89%) 
The skill testing and comprehension exam are required equally of both US and Foreign workers.
Ability to work after hours, over weekends and on public holidays with short or no notice. </t>
  </si>
  <si>
    <t>C-500-21111-243830</t>
  </si>
  <si>
    <t>P-500-21070-138000</t>
  </si>
  <si>
    <t xml:space="preserve">At least  two years of experience in medical billing, electronic health records and practice partner record, must be familiar with medical terminology, ICD-9, coding of medical procedures and diagnosis, college graduate, English language skills-proficient in spoken, written and comprehension, must be certified pharmacy technician, must be proficient in computer skills, spreadsheet and general accounting skills.  </t>
  </si>
  <si>
    <t>C-500-21133-309929</t>
  </si>
  <si>
    <t>P-500-21105-226390</t>
  </si>
  <si>
    <t>WORK SCHEDULE AS FOLLOWS:
8:00 AM TO 12:00 PM,
2:00 PM TO 5:00 PM.
7 HOURS A DAY, MONDAY THROUGH FRIDAY, 35 HOURS PER WEEK.</t>
  </si>
  <si>
    <t>BEACH ROAD,CHALAN KANOA VILLAGES</t>
  </si>
  <si>
    <t>per week exceed 40 hours, overtime rate $9.98 x1.5=$14.97 per hour</t>
  </si>
  <si>
    <t>C-500-21131-301900</t>
  </si>
  <si>
    <t>Associate's degree required for this position. 
Knowledge of general accounting principles. 
Analytical, communication and computer skills. 
Understanding of mathematics and accounting and financial processes. 
Knowledge of bookkeeping software. 
At least two years bookkeeping experience, preferably within a business-services environment. 
Applicants must pass skill test during the application process (Total Passing Score is 89%) 
The skill testing and comprehension exam are required equally of both US and Foreign workers.
Communication skills, both verbal and written 
Attention to detail and accuracy of work.</t>
  </si>
  <si>
    <t>C-500-21127-294514</t>
  </si>
  <si>
    <t>Two (2) years of sales experience. Ability to meet and exceed sales quotas. Can track record of successfully managing customers relationships. Ability to create and deliver presentations to the clients need. Understanding of the sales process and dynamics. Can communicate and explain to the clients about the products.</t>
  </si>
  <si>
    <t>C-500-21144-336883</t>
  </si>
  <si>
    <t>jdkcastro@yahoo.com</t>
  </si>
  <si>
    <t>C-500-21106-230059</t>
  </si>
  <si>
    <t>Construction,Bldg Maintenance,Eqpt Rental,Garbage Collection,Lands</t>
  </si>
  <si>
    <t>P-500-21074-145367</t>
  </si>
  <si>
    <t>MUST HAVE KNOWLEDGE IN USING POWER AND HAND  TOOLS  .  MUST BE FLEXIBLE AND HARDWORKING.</t>
  </si>
  <si>
    <t>Only CNMI Withholding Ch2 and Federal  (Fica/Medicare) tax</t>
  </si>
  <si>
    <t>C-500-21155-368371</t>
  </si>
  <si>
    <t>CNMI Taxes or FICa taxes</t>
  </si>
  <si>
    <t>C-500-21123-280552</t>
  </si>
  <si>
    <t>ESPANA ST GUALO RAI VILLAGE SAIPAN</t>
  </si>
  <si>
    <t>C-500-21105-226115</t>
  </si>
  <si>
    <t>C-500-21110-243411</t>
  </si>
  <si>
    <t>Driver license required for US Citizens/CW applicants. Must have 12 months documented experience in training and certification.</t>
  </si>
  <si>
    <t>C-500-21096-199221</t>
  </si>
  <si>
    <t xml:space="preserve">Must have basic plumbing, electrical, carpentry, masonry and landscaping skills for landscaping, maintenance and repairs as client needs arise. Because the job will require daily moment in and about Saipan, traveling to and from client building and residence locations and to materials vendors to acquire items necessary for repairs and maintenance, the job requires that the employee obtain a CNMI Driver's License and secure the daily use of an operational, registered and insured vehicle prior to the employee's first day of work and to maintain a valid CNMI driver's license, an operational, registered and insured vehicle at all times during the full term of employment. Company employees are reimbursed at the IRS mileage rate for their fuel and maintenance costs for all miles traveled in their vehicles for company business. These requirement and all of the other requirements for this job apply to all Company employees regardless of citizenship, nationality and/or place of hire. </t>
  </si>
  <si>
    <t>C-500-21095-195838</t>
  </si>
  <si>
    <t>WINNERS RESIDENCE, WINNERS APT &amp; COMMERCIAL SPACE RENTAL, ETC.</t>
  </si>
  <si>
    <t>P-500-21025-030096</t>
  </si>
  <si>
    <t>High School Graduate. At least 6 month of work related experience. Must be able to multi-tasked and flexible to any work assign duties. Can do and perform work assignment under pressure with less supervision; aggressive and hard-working; neat, clean, presentable with friendly and honest demeanor. Must possess good communication and listening skills; and has a sense of responsibility and urgency. Willing to work flexible hours including holidays and weekends. Must be physically fit to be able to handle strenuous activities. Must have own transportation to &amp; from work.</t>
  </si>
  <si>
    <t>C-500-21175-424872</t>
  </si>
  <si>
    <t>C-500-21131-302167</t>
  </si>
  <si>
    <t>C-500-21110-239527</t>
  </si>
  <si>
    <t>MUST BE PHYSICALLY FIT TO HANDLE DUTIES OF FISHERMAN. ALL APPLICANTS MUST BE ABLE TO SECURE THE CNMI DRIVER'S LICENSE</t>
  </si>
  <si>
    <t>C-500-21136-317073</t>
  </si>
  <si>
    <t>P-500-21098-206704</t>
  </si>
  <si>
    <t xml:space="preserve">Must have at least 9 months of work experience as construction laborers. Must pass pre employment drug test if selected, must pass pre-employment criminal background check is selected. All employment requirements apply equally to both U.S. workers and CW-1 worker.
</t>
  </si>
  <si>
    <t>KL Carr Winzy and RCLLC Project sites</t>
  </si>
  <si>
    <t>C-500-21110-239741</t>
  </si>
  <si>
    <t>C-500-21112-248118</t>
  </si>
  <si>
    <t>Joe's Bar - The Steakhouse Capital</t>
  </si>
  <si>
    <t>P-500-21082-166071</t>
  </si>
  <si>
    <t>Well experienced in cooking steaks, local and some Japanese and Chinese dishes.  Good communication skills.  Able to work on flexible days and hours and during weekend and night time.</t>
  </si>
  <si>
    <t>C-500-21097-202936</t>
  </si>
  <si>
    <t>P-500-21014-012772</t>
  </si>
  <si>
    <t xml:space="preserve">LANDSCAPING AND GROUNDSKEEPING WORKER </t>
  </si>
  <si>
    <t>C-500-21137-317425</t>
  </si>
  <si>
    <t>Must have 12 months  continuous experience in store repair and maintenance, and be proficient in using repair tools</t>
  </si>
  <si>
    <t>C-500-21102-218184</t>
  </si>
  <si>
    <t>P-500-21071-144570</t>
  </si>
  <si>
    <t>HAZMAT TANK TRUCK DRIVER (DIESEL)</t>
  </si>
  <si>
    <t>Must have 12 months of experience working as hazmat tank truck driver (diesel); prior experience in petroleum diesel industry is required; must have knowledge with proper methods of loading and unloading of petroleum diesel to be transported; must able to operate diesel tank truck vehicle; must have knowledge and trained on how to appropriately respond when there is emergency situation such as spills or leak during delivery; must have knowledge in emergency procedures and equipment; trained as hazmat tank truck driver; graduate of High School or equivalent; valid training certificate in hazardous materials and transportation of dangerous goods is required; commercial drivers health certificate is required; must possess a current and valid CNMI drivers license and not be disqualified to operate a motor vehicle; and police clearance is required. Updated police clearance is applied both to US workers and CW-1 workers.</t>
  </si>
  <si>
    <t>C-500-21151-356390</t>
  </si>
  <si>
    <t>P-500-20315-905676</t>
  </si>
  <si>
    <t>local and federal</t>
  </si>
  <si>
    <t>C-500-21119-269143</t>
  </si>
  <si>
    <t>C-500-21102-215080</t>
  </si>
  <si>
    <t>The position requires working in the acute health care environment to assist in maintaining and repairing wide variety of systems, life safety systems and general biomedical/ dental equipments.  Preferably had 24months of work experience as Medical Equipment Repairer  and must be able  to work under close supervision of biomedical service engineer and posses knowledge of electronics or electricity.  Minimum two year degree in Electronics or Electricity.  Willing to work on flexible schedule.  The qualifications, knowledge, skills and abilities applies equally to ALL applicants foreign and U.S. workers.</t>
  </si>
  <si>
    <t>C-500-21125-287746</t>
  </si>
  <si>
    <t>C-500-21128-298035</t>
  </si>
  <si>
    <t>C-500-21105-226045</t>
  </si>
  <si>
    <t>SAN JOSE VILLAGE, P.O. BOX 570</t>
  </si>
  <si>
    <t>P-500-21058-107492</t>
  </si>
  <si>
    <t>Three (3) years of managerial experience in retail management in general managing company daily operations. Knowledge and experience of business and management principles involving strategic planning, resource allocation, human resources modeling, leadership technique, production methods, and coordination of people and resources and have a strong decision-making capability. Knowledge and experience of personnel recruitment, selection, training, labor relations and negotiation, and personnel information systems. Relative knowledge of accounting and statistics. .  Knowledge and experience of principles and processes for providing customer and personal services. Proficiency with Microsoft Word, Excel and PowerPoint.</t>
  </si>
  <si>
    <t>C-500-21133-309757</t>
  </si>
  <si>
    <t>lemeng int'l corp.</t>
  </si>
  <si>
    <t>lemengintcorp@yahoo.com</t>
  </si>
  <si>
    <t>P-500-21098-207589</t>
  </si>
  <si>
    <t>C-500-21138-320985</t>
  </si>
  <si>
    <t>C-500-21143-336370</t>
  </si>
  <si>
    <t>P-500-21101-214566</t>
  </si>
  <si>
    <t>PACIFIC HONGFAC CORPORATION</t>
  </si>
  <si>
    <t>C-500-21095-195837</t>
  </si>
  <si>
    <t>P-500-21025-030115</t>
  </si>
  <si>
    <t>High school diploma and has completed vocational training in related fields. Minimum of 2 years proven work experience in building maintenance. Must have a specific understanding of electrical, carpentry, plumbing, hydraulic, and other maintenance systems. Possess knowledge of general maintenance processes and methods. Working knowledge of construction tools, common appliances, and electrical devices. Willing to work on flexible hours including holidays and weekends. Hardworking, can work under less supervision, and must be able to meet deadlines. Must be physically fit to handle all kinds of strenuous works. All applicants must be able to secure the CNMI drivers license.</t>
  </si>
  <si>
    <t>C-500-21180-431357</t>
  </si>
  <si>
    <t>Country House Restaurant</t>
  </si>
  <si>
    <t>PMB 658 Box 10000, Saipan</t>
  </si>
  <si>
    <t>P-500-21144-336976</t>
  </si>
  <si>
    <t>At least one year of bookkeeping experience</t>
  </si>
  <si>
    <t>contact@wildwest.co.jp</t>
  </si>
  <si>
    <t>C-500-21099-210955</t>
  </si>
  <si>
    <t>ICIMA CORPORATION</t>
  </si>
  <si>
    <t>YELLOWPLANE/MADE IN SAIPAN GIFT SHOP/KINGFISHER'S STORY</t>
  </si>
  <si>
    <t>Alaihai Avenue, Beach Road</t>
  </si>
  <si>
    <t>MI HWA</t>
  </si>
  <si>
    <t>gomihwa@yahoo.com</t>
  </si>
  <si>
    <t>P-500-21071-141416</t>
  </si>
  <si>
    <t>Packaging Operator</t>
  </si>
  <si>
    <t>C-500-21163-392549</t>
  </si>
  <si>
    <t>C-500-21095-196157</t>
  </si>
  <si>
    <t>P-500-21040-063885</t>
  </si>
  <si>
    <t>C-500-21104-225649</t>
  </si>
  <si>
    <t>C-500-21127-294479</t>
  </si>
  <si>
    <t>C-500-21125-287766</t>
  </si>
  <si>
    <t>C-500-21108-234882</t>
  </si>
  <si>
    <t>THE FRESH FACTORY</t>
  </si>
  <si>
    <t>P-500-21015-015488</t>
  </si>
  <si>
    <t>EXPERIENCED IN CUTTING WOMENS AND MENS HAIR AND SKILLS IN CREATING STYLES AND HAIR COLORING</t>
  </si>
  <si>
    <t>GROUND FLOOR, SABLAN AFETNA PLAZA, BEACH ROAD</t>
  </si>
  <si>
    <t>C-500-21175-423432</t>
  </si>
  <si>
    <t>Knowledge of materials, methods, and the tools involved in the construction or repair of houses, buildings, or other structures such as highways and roads.
Knowledge of machines and tools, including their designs, uses, repair, and maintenance.
Knowledge of design techniques, tools, and principles involved in the production of precision technical plans, blueprints, drawings, and models.
Knowledge of the structure and content of the English language including the meaning and spelling of words, rules of composition, and grammar.
Knowledge of principles and processes for providing customer and personal services. This includes customer needs assessment, meeting quality standards for services, and evaluation of customer satisfaction.
Knowledge of business and management principles involved in strategic planning, resource allocation, human resources modeling, leadership technique, production methods, and coordination of people and resources.
Knowledge and prediction of physical principles, laws, their interrelationships, and applications to understanding fluid, material, and atmospheric dynamics, and mechanical, electrical, atomic and sub- atomic structures and processes.
Knowledge of transmission, broadcasting, switching, control, and operation of telecommunications systems.</t>
  </si>
  <si>
    <t>C-500-21146-344097</t>
  </si>
  <si>
    <t>C-500-21156-372193</t>
  </si>
  <si>
    <t>C-500-21105-225973</t>
  </si>
  <si>
    <t>C-500-21119-268826</t>
  </si>
  <si>
    <t xml:space="preserve">With 3 months work related experience. Ability to lift heavy materials and work long hours. Knowledge of hand-held and power tools including power vibrators, polishers, cutting saws, and edging tools. Must have necessary physical stamina.  Understand and implement building, fire and osha safety requirements.
</t>
  </si>
  <si>
    <t>C-500-21165-393782</t>
  </si>
  <si>
    <t>P-500-21105-226086</t>
  </si>
  <si>
    <t>One year experience as a butcher or meatcutter. High school diploma or equivalent.  Excellent oral and verbal communication skills.  Knowledge of food safety.</t>
  </si>
  <si>
    <t>C-500-21175-423188</t>
  </si>
  <si>
    <t>C-500-21174-420171</t>
  </si>
  <si>
    <t>SKILLS REQUIRED:
SECURITY OFFICER EXPERIENCE, PATROLLNG, LAW ENFORCEMENT, CUSTOMER SERVICE, ATTENTION TO DETAIL, COMMUNICATION SKILLS, SURVEILLANCE, WRITTEN
COMMUNICATION SKILLS FOR REPORTING</t>
  </si>
  <si>
    <t>MD KAMRUL</t>
  </si>
  <si>
    <t>C-500-21162-388833</t>
  </si>
  <si>
    <t>P-500-21132-306324</t>
  </si>
  <si>
    <t>Cook (Cafeteria)</t>
  </si>
  <si>
    <t>C-500-21100-214394</t>
  </si>
  <si>
    <t>Must have experience as accountant. Can compute financial statement, 1120, 1120F, 990T and different types of taxes. Know peachtree accounting. Prepare accounts and tax returns.</t>
  </si>
  <si>
    <t xml:space="preserve">P.O. BOX 7121 SVRB, MIDDLE ROAD </t>
  </si>
  <si>
    <t>C-500-21117-260289</t>
  </si>
  <si>
    <t>Must be detailed oriented, pays attention to details of work. Must be able to communicate  and understand in the English language both written and oral. Must be willing to work on flexible schedule. Must be able to lift a minimum of 40 lbs.</t>
  </si>
  <si>
    <t>C-500-21104-222005</t>
  </si>
  <si>
    <t>C-500-21157-372817</t>
  </si>
  <si>
    <t>P-500-21105-226940</t>
  </si>
  <si>
    <t>C-500-21097-203352</t>
  </si>
  <si>
    <t>C-500-21145-340847</t>
  </si>
  <si>
    <t>P-500-21114-255887</t>
  </si>
  <si>
    <t>Biweekly salary$22.55 x70 hours=$1,578.50 (FLSA exempt)</t>
  </si>
  <si>
    <t>C-500-21132-306037</t>
  </si>
  <si>
    <t>C-500-21120-273649</t>
  </si>
  <si>
    <t>C-500-21126-291455</t>
  </si>
  <si>
    <t>World Wide Insurance and World Express Service</t>
  </si>
  <si>
    <t>Couriers and Messengers</t>
  </si>
  <si>
    <t>P-500-21096-199370</t>
  </si>
  <si>
    <t>Must have at least 12 months of prior work experience, must pass pre- employment drug test if selected. Mandarin Chinese language skills preferred. All employment requirements apply equally to both U.S. workers and foreign workers.</t>
  </si>
  <si>
    <t>C-500-21134-313419</t>
  </si>
  <si>
    <t>At least 2 years experience required for this position.
Bachelor's degree in Accounting or related field. 
Strong analytical, communication, and computer skills. 
Understanding of mathematics and accounting and financial processes. 
Ethical behavior. 
Must have good communication skills and be able to pass an Accountant skill test (Total Passing Score of 89%) during application process. 
The skill testing and comprehension exam are required equally of both US and Foreign workers.
Attention to detail.</t>
  </si>
  <si>
    <t>C-500-21175-422973</t>
  </si>
  <si>
    <t>Previous work experience. Must be capable of delegating and managing subordinate  employees. Can work flexible time in nights and holidays. Police Clearance and drug test required for US Citizen and CW-1 workers.</t>
  </si>
  <si>
    <t>C-500-21180-431600</t>
  </si>
  <si>
    <t>P-500-21131-302028</t>
  </si>
  <si>
    <t>Skills in troubleshooting. Can operate  Maintenance and Repair Equipment. Must have at least 12 months working experience as a Maintenance &amp; Repair Worker, General. Must possess Employment Certificate.
Note: This pre-requisites applies to BOTH US Workers and CW-1 Workers.</t>
  </si>
  <si>
    <t>C-500-21155-368208</t>
  </si>
  <si>
    <t>C-500-21163-392528</t>
  </si>
  <si>
    <t>State &amp; Local Taxes</t>
  </si>
  <si>
    <t>C-500-21149-355704</t>
  </si>
  <si>
    <t>3 months of working experience as a cook. Experience in using cutting tools and cookware. Knowledge of various cooking procedures and methods. Ability to follow all sanitation procedures. Active Listening and Oral Comprehension. Knowledge of cooking Chinese style fast food will be an advantage.</t>
  </si>
  <si>
    <t>C-500-21163-392660</t>
  </si>
  <si>
    <t>J barber shop</t>
  </si>
  <si>
    <t>P-500-21098-207493</t>
  </si>
  <si>
    <t>barber</t>
  </si>
  <si>
    <t>Work continuously for at least 24 months</t>
  </si>
  <si>
    <t>C-500-21165-393970</t>
  </si>
  <si>
    <t>C-500-21153-360801</t>
  </si>
  <si>
    <t>C-500-21163-392592</t>
  </si>
  <si>
    <t>C-500-21158-373136</t>
  </si>
  <si>
    <t>P-500-21078-158902</t>
  </si>
  <si>
    <t>C-500-21176-425906</t>
  </si>
  <si>
    <t>Specialized training in the repair, rebuilding, servicing and maintenance of marine diesel engines, transmissions, generators, pumps and other marine equipment.
24 months or more experience working on Caterpillar 3208 marine diesel engines, Cummins and John Deere marine diesel generators and MTU 12 cylinder diesel engines.</t>
  </si>
  <si>
    <t>C-500-21162-389022</t>
  </si>
  <si>
    <t>C-500-21153-360412</t>
  </si>
  <si>
    <t>JU &amp; HAN CORPORATION</t>
  </si>
  <si>
    <t>ASIA RENT A CAR</t>
  </si>
  <si>
    <t>PMB 765 BOX 10005</t>
  </si>
  <si>
    <t>OK BUN</t>
  </si>
  <si>
    <t>P-500-21086-179371</t>
  </si>
  <si>
    <t>Computer and project management skills. Familiar or experienced in a consultative sales methodology and value based in selling. Good in problem solving and communication skills. Demonstrated ability to build and maintain client relationships. Experienced in gathering used requirements and documentation of functional specifications.</t>
  </si>
  <si>
    <t>PUTI TAINOBUI AVENUE, GARAPAN VILLAGE</t>
  </si>
  <si>
    <t>C-500-21159-376897</t>
  </si>
  <si>
    <t>C-500-21160-383513</t>
  </si>
  <si>
    <t>C-500-21195-460592</t>
  </si>
  <si>
    <t xml:space="preserve">HOLY ANGEL CHILDCARE AND LEARNING CENTER </t>
  </si>
  <si>
    <t xml:space="preserve">Texas Road Chalan Kanoa </t>
  </si>
  <si>
    <t>P-500-21142-336058</t>
  </si>
  <si>
    <t xml:space="preserve">Must have genuine interest and care for infants and children. With Good Communication skill. Must be able to complete Online Pre-Service training on 12 Topics as required by DCCA CCDF/CCLP
</t>
  </si>
  <si>
    <t xml:space="preserve">Texas Road, Chalan Kanoa </t>
  </si>
  <si>
    <t>C-500-21211-492334</t>
  </si>
  <si>
    <t>C-500-21209-487591</t>
  </si>
  <si>
    <t>C-500-21187-445063</t>
  </si>
  <si>
    <t>P-500-21152-357309</t>
  </si>
  <si>
    <t>Knowledgeable in QuickBooks Accounting, Peachtree, Sage, MS Office. Numerical Skills. Organizational Skills. Computer Skills. Problem Solving Skills.</t>
  </si>
  <si>
    <t>C-500-21182-439349</t>
  </si>
  <si>
    <t>P-500-21106-233471</t>
  </si>
  <si>
    <t>C-500-21182-439376</t>
  </si>
  <si>
    <t>J.R.B.  CONSTRUCTIONS</t>
  </si>
  <si>
    <t>P-500-21106-233408</t>
  </si>
  <si>
    <t xml:space="preserve">MD. NURUL </t>
  </si>
  <si>
    <t>C-500-21166-396987</t>
  </si>
  <si>
    <t>C-500-21185-444299</t>
  </si>
  <si>
    <t>GARAPAN STREET , GARAPAN VILLAGE</t>
  </si>
  <si>
    <t>P-500-21143-336498</t>
  </si>
  <si>
    <t>WHOLESALE REPRESENTATIVE</t>
  </si>
  <si>
    <t>Local Tax &amp; Federal Tax</t>
  </si>
  <si>
    <t>C-500-21189-450002</t>
  </si>
  <si>
    <t>P-500-21152-357388</t>
  </si>
  <si>
    <t>Bookkeeping Accounting &amp; Auditing Clerk</t>
  </si>
  <si>
    <t>C-500-21215-497729</t>
  </si>
  <si>
    <t>C-500-21215-497816</t>
  </si>
  <si>
    <t>P-500-21183-443151</t>
  </si>
  <si>
    <t>C-500-21197-465876</t>
  </si>
  <si>
    <t xml:space="preserve">MARIANAS INSURANCE BLDG. CHALAN MONSIGNOR GUERRERO </t>
  </si>
  <si>
    <t>CNMI WITHHOLDING TAX, FEDERAL WITHHOLDING TAX, SSS AND MEDICARE CONTRIBUTIONS.  EMPLOYER OFFERS HOUSING TO EMPLOYEES AT THE COST OF $150.00 MONTHLY INCLUSIVE OF UTILITIES.  THIS OFER IS OPTIONAL.  EMPLOYEES MAY CHOOSE THEIR OWN PLACE TO STAY.</t>
  </si>
  <si>
    <t>C-500-21208-484582</t>
  </si>
  <si>
    <t>CNMI withholding tax and FICA Tax</t>
  </si>
  <si>
    <t>C-500-20201-722924</t>
  </si>
  <si>
    <t>C-500-20246-802687</t>
  </si>
  <si>
    <t>UNDERSTANDING THE IMPLICATIONS OF NEW INFORMATION FOR BOTH CURRENT AND FUTURE PROBLEM-SOLVING AND DECISION-MAKING. JOB REQUIRES BEING
CAREFUL ABOUT DETAIL AND THOROUGH IN COMPLETING WORK TASKS. MUST BE HONEST, ETHICAL, RELIABLE, RESPONSIBLE, DEPENDABLE FULFILLING OBLIGATION
AND CAN WORK IN FLEXIBLE HOURS.</t>
  </si>
  <si>
    <t>C-500-20218-751975</t>
  </si>
  <si>
    <t>C-500-20210-737970</t>
  </si>
  <si>
    <t xml:space="preserve">SUITE 201 MARINANS BUSINESS PLAZA  </t>
  </si>
  <si>
    <t>P-500-20164-648160</t>
  </si>
  <si>
    <t>High School  Graduate,at least 24 months of related experience required.</t>
  </si>
  <si>
    <t>C-500-20218-752114</t>
  </si>
  <si>
    <t>C-500-20203-727581</t>
  </si>
  <si>
    <t xml:space="preserve">ALM ENTERPRISES, LLC </t>
  </si>
  <si>
    <t>PMB 343 BOX 10001</t>
  </si>
  <si>
    <t>BACKE</t>
  </si>
  <si>
    <t xml:space="preserve">ALEGRIA </t>
  </si>
  <si>
    <t>P-500-20142-590811</t>
  </si>
  <si>
    <t xml:space="preserve">COOK RESTAURANT </t>
  </si>
  <si>
    <t>Knowledge of techniques and equipment for planting, growing, and harvesting food products (both plant and animal) for consumption, including storage/handling techniques.
Knowledge of principles and processes for providing customer and personal services. This includes customer needs assessment, meeting quality standards for services, and evaluation of customer satisfaction.
Knowledge of the structure and content of the English language including the meaning and spelling of words, rules of composition, and grammar.
Knowledge of raw materials, production processes, quality control, costs, and other techniques for maximizing the effective manufacture and distribution of goods.</t>
  </si>
  <si>
    <t xml:space="preserve">SAN JOSE TINIAN </t>
  </si>
  <si>
    <t>C-500-20213-745111</t>
  </si>
  <si>
    <t>P-500-20177-678746</t>
  </si>
  <si>
    <t>HELPER CARPENTER</t>
  </si>
  <si>
    <t>Skills in basic carpentry activities. Employment Certificate for at least 12 months.
Note: Employment Certificate Requirements to BOTH U.S. Workers and CW-1/Foreign Workers.</t>
  </si>
  <si>
    <t>C-500-20218-752075</t>
  </si>
  <si>
    <t>P.S. LLC</t>
  </si>
  <si>
    <t>SAIPAN NAIL SPA</t>
  </si>
  <si>
    <t>CASTRO APARTMENTS KADENA DE AMOR ST. MIDDLE ROAD</t>
  </si>
  <si>
    <t>SURIMA</t>
  </si>
  <si>
    <t>ORLANDO</t>
  </si>
  <si>
    <t>PALMON</t>
  </si>
  <si>
    <t>CASTRO APARTMENTS, KADENA DE AMOR STREET MIDDLE ROAD</t>
  </si>
  <si>
    <t>orlandosurima@gmail.com</t>
  </si>
  <si>
    <t>P-500-20160-633589</t>
  </si>
  <si>
    <t xml:space="preserve">- COSMETOLOGY CERTIFICATION
- HEALTH CERTIFICATE
- MUST HAVE EXPERIENCE IN DOING NAIL ART AND ACRYLIC
-Certifications will be applied equally to both U.S. and CW-1 workers. </t>
  </si>
  <si>
    <t>CASTRO APARTMENTS KADENA DE AMOR STREET</t>
  </si>
  <si>
    <t>C-500-20246-800346</t>
  </si>
  <si>
    <t xml:space="preserve">N/A
</t>
  </si>
  <si>
    <t>C-500-20227-769379</t>
  </si>
  <si>
    <t>Zhuk Compound Middle Road</t>
  </si>
  <si>
    <t>P-500-20192-706507</t>
  </si>
  <si>
    <t>-MUST HAVE ADEQUATE EXPERIENCE AND KNOW HOW IN RIPENING BANANA PROCESS.
- MUST BE ABLE TO LIFT WEIGHT UP TO 40LBS.
-MUST BE ABLE TO WORK SOME NIGHTS AND WEEKENDS.
-MUST HAVE 12 MONTHS EXPERIENCE AS SALES REPRESENTATIVE.
-MUST HAVE FOOD HANDLERS PERMIT.
-M</t>
  </si>
  <si>
    <t>C-500-20253-811297</t>
  </si>
  <si>
    <t xml:space="preserve">1.Good public speaking skills.
2.Outgoing personality
3.Punctual
4.Flexible schedule to work on weekends
5. Have previous experience working as tour guide.
7.Can speak Japanese or Korean or Chinese language.
 </t>
  </si>
  <si>
    <t>C-500-20214-747088</t>
  </si>
  <si>
    <t>GARAPAN VILAGE</t>
  </si>
  <si>
    <t>P-500-20184-691562</t>
  </si>
  <si>
    <t>Knowledge of raw materials, production processes, quality control, costs, and other techniques for maximizing the effective manufacture and distribution of goods. A knowledge and experienced as Cook is required for employees in these occupations need anywhere from a few months to one year of working with experienced employees.  A recognized apprenticeship program may be associated with these occupations. A recognized  good communication and organizational skills to coordinate, supervise, manage, or train others to accomplish goals. Good moral character is a must. Willing to accept flexible working schedule start at 3:00 am p to 7:00 pm daily.</t>
  </si>
  <si>
    <t>MJ Kitchenette &amp; Catering, LLC Bldg., Koppa De Uru Street</t>
  </si>
  <si>
    <t>C-500-20202-723103</t>
  </si>
  <si>
    <t>YANTZE FARM</t>
  </si>
  <si>
    <t>RONG</t>
  </si>
  <si>
    <t>JINGWEN</t>
  </si>
  <si>
    <t>FARM WORKER</t>
  </si>
  <si>
    <t>P-500-20127-545090</t>
  </si>
  <si>
    <t>*Must have three (3) months work experience as a Farm Worker.
*Can set up and operate irrigation equipment.
*Can operate tractors, tractors drawn machinery, and self-propelled machinery to plow. 
*Can apply pesticides and herbicides or fertilizers to crops.
*Can work independently without supervision.</t>
  </si>
  <si>
    <t xml:space="preserve">As Lito Drive, As Lito </t>
  </si>
  <si>
    <t>C-500-20232-776018</t>
  </si>
  <si>
    <t>P-500-20153-614802</t>
  </si>
  <si>
    <t xml:space="preserve">NEAR RTE 30 ASLITO ROAD, SAIPAN MP 6950 </t>
  </si>
  <si>
    <t>C-500-20317-909466</t>
  </si>
  <si>
    <t>jdexcorp@gmail.com</t>
  </si>
  <si>
    <t>P-500-20255-816559</t>
  </si>
  <si>
    <t>High school graduate with 12 months working experience. Must know electrical system and repair. Know how to troubleshoot. Must know all types of refrigerant. Must know how to make A/C ducting and read electrical diagrams.</t>
  </si>
  <si>
    <t>C-500-20202-722971</t>
  </si>
  <si>
    <t>YONGFENG CORPORATION</t>
  </si>
  <si>
    <t>HANMI HARDWARE</t>
  </si>
  <si>
    <t>MIDDLE ROAD GARAPAN VILLAGE</t>
  </si>
  <si>
    <t>YONGFENGCORP@OUTLOOK.COM</t>
  </si>
  <si>
    <t>P-500-20129-553447</t>
  </si>
  <si>
    <t>WORK SCHEDULES AS FOLLOWS:
8:00 AM TO 5:00 PM, 8 HOUR A DAY, AN HOUR FOR LUNCH BREAK.
MONDAY THROUGH FRIDAY, 40 HOURS PER WEEK.</t>
  </si>
  <si>
    <t>per week exceed 40 hours, overtime rate $9.26 x 1.5=$13.89 per hour</t>
  </si>
  <si>
    <t>C-500-20215-747249</t>
  </si>
  <si>
    <t xml:space="preserve">LOT # 22703-8 CHALAN PALE ARNOLD, MIDDLE ROAD </t>
  </si>
  <si>
    <t>LOT# 22703-8</t>
  </si>
  <si>
    <t>P-500-20134-566866</t>
  </si>
  <si>
    <t>CIVIL ENGINEERING LICENSE OR EQUIVALENT, VALID CNMI DRIVERS LICENSE and 2 years work experience.</t>
  </si>
  <si>
    <t>P.O.BOX502273 CHALAN LAULAU</t>
  </si>
  <si>
    <t>marianaslabor.net.com</t>
  </si>
  <si>
    <t>C-500-20204-728229</t>
  </si>
  <si>
    <t>C-500-20356-972772</t>
  </si>
  <si>
    <t>C-500-20269-844932</t>
  </si>
  <si>
    <t>P-500-20238-785247</t>
  </si>
  <si>
    <t>C-500-20249-807874</t>
  </si>
  <si>
    <t>BACHELORS DEGREE . UNDERSTANDING OF GENERAL FINANCE AND BUDGETING, INCLUDING PROFIT AND LOSS, BALANCE SHEET AND CASH-FLOW MANAGEMENT.ABILITY TO BUILD CONSENSUS AND RELATIONSHIPS AMONG MANAGERS, PARTNERS, AND EMPLOYEES.E SOLID UNDERSTANDING OF FINANCIAL MANAGEMENT</t>
  </si>
  <si>
    <t>C-500-20245-797990</t>
  </si>
  <si>
    <t>KOREA TOURISM INC</t>
  </si>
  <si>
    <t>KOREANA TOURS BUREAU</t>
  </si>
  <si>
    <t>HYATT HOTEL LOBBY GARAPAN</t>
  </si>
  <si>
    <t>susupe302@gmail.com</t>
  </si>
  <si>
    <t>P-500-20213-745302</t>
  </si>
  <si>
    <t>TRAVEL AGENT</t>
  </si>
  <si>
    <t>With at least one year work experience as, with computer skills and must understand and read, speak Korean language</t>
  </si>
  <si>
    <t>C-500-20283-875288</t>
  </si>
  <si>
    <t>C-500-20252-808588</t>
  </si>
  <si>
    <t>P-500-20107-491547</t>
  </si>
  <si>
    <t>C-500-20252-808583</t>
  </si>
  <si>
    <t>P-500-20118-518980</t>
  </si>
  <si>
    <t>CHILD, FAMILY AND SCHOOL SOCIAL WORKER</t>
  </si>
  <si>
    <t>DIPLOMA UN SOCIAL WORK OR EQUIVALENT EXPERIENCE
CPR</t>
  </si>
  <si>
    <t>C-500-20293-882383</t>
  </si>
  <si>
    <t>Lot 205 E 01, Santa Remdio Dr.</t>
  </si>
  <si>
    <t>C-500-20324-919235</t>
  </si>
  <si>
    <t>P-500-20280-859226</t>
  </si>
  <si>
    <t>Experience installing, repairing, troubleshooting security systems and alarms and related devices.</t>
  </si>
  <si>
    <t>Chalan Lau Lau, Middle Road</t>
  </si>
  <si>
    <t>If the employee signs up for benefits, 35% for health ins; 50% for dental ins; if the employee signs up for 401k a % that the employee instructs us to deduct for.</t>
  </si>
  <si>
    <t>www.ite.net</t>
  </si>
  <si>
    <t>C-500-21020-023994</t>
  </si>
  <si>
    <t>FICA, FEDERAL CHAPTER 7 AND CNMI CHAPTER 2/401K</t>
  </si>
  <si>
    <t>www,marianaslabor.com</t>
  </si>
  <si>
    <t>C-500-20323-916947</t>
  </si>
  <si>
    <t>P-500-20288-877684</t>
  </si>
  <si>
    <t>MUST HAVE AT LEAST 24 MONTHS OF EXPERIENCE IN ACCOUNTING OR SAME FIELD. MUST HAVE KNOWLEDGE, EXPERIENCE AND SKILLS IN ACCOUNTING SOFTWARE. MUST HAVE KNOWLEDGE AND SKILLS IN CLERICAL AND ADMINISTRATIVE PROCEDURES - Knowledge of administrative and clerical procedures and systems such as word processing, managing files and records, stenography and transcription, designing forms, and other office procedures and terminology.</t>
  </si>
  <si>
    <t>C-500-20330-927618</t>
  </si>
  <si>
    <t>ASIA 360, INC.</t>
  </si>
  <si>
    <t>PMB 316, PPP BOX 10000</t>
  </si>
  <si>
    <t>LOT NO. 869-1-1, MIDDLE ROAD, GARAPAN</t>
  </si>
  <si>
    <t>MONIZ</t>
  </si>
  <si>
    <t>FRANK</t>
  </si>
  <si>
    <t>monizfrank.123.img@gmail.com</t>
  </si>
  <si>
    <t>P-500-20295-883944</t>
  </si>
  <si>
    <t>BUSINESS MANAGER</t>
  </si>
  <si>
    <t xml:space="preserve">MUST BE AT LEAST HIGH SCHOOL GRADUATE; WITH AT LEAST 48 MONTHS OF RELEVANT WORK EXPERIENCE IN A RESPONSIBLE MANAGEMENT POSITION  IN A COMPANY PRIMARILY ENGAGED IN THE MERCHANT WHOLESALE DISTRIBUTION OF LED LIGHTING PRODUCTS, LIGHT BULBS, AND OTHER LIGHTING FIXTURES AND MATERIALS;  MUST BE KNOWLEDGEABLE WITH ALL AREAS OF SALES. ORDERING, PURCHASING, SOURCING OF LIGHTING MATERIALS AND SUPPLIES; MUST BE PROFICIENT IN MICROSOFT OFFICE, EXCEL SPREAD SHEETS, ADOBE ACROBAT, AND POWERPOINT.    </t>
  </si>
  <si>
    <t>LOT NO. 869-1-1, MIDDLE ROAD</t>
  </si>
  <si>
    <t>MONIZFRANK.123.IMG@GMAIL.COM</t>
  </si>
  <si>
    <t>C-500-20323-917003</t>
  </si>
  <si>
    <t xml:space="preserve">Knowledge of design techniques, tools, and principles involved in production of precision technical plans, blueprints, drawings, and models. Knowledge of materials, methods, and the tools involved in the construction or repair of houses, buildings, or other structures such as highways and roads. 24 months of direct work with AutoCAD and construction drawing preparation. </t>
  </si>
  <si>
    <t>C-500-20316-907643</t>
  </si>
  <si>
    <t>TOP DEVELOPMENT INC.</t>
  </si>
  <si>
    <t>P-500-20268-843040</t>
  </si>
  <si>
    <t>3 MONTHS EXPERIENCE IN RESTAURANT'S WAITRESS JOB, ABLE SERVES CUSTOMERS AT BANQUET, SPECIAL FUNCTION ON DURING NORMAL DAILY DINNING ROOM OPERATIONS.  ABLE TO TAKES FOOD AND BEVERAGE ORDER FROM CUSTOMERS, ASKING QUESTION REGARDING PRICES, SUBSTITUTION, QUANTITY OR QUALITY OF MENU, AND AVAILABILITY OF MENU ITEMS.  ABLE TO  DELIVERS FOOD AND BEVERAGES TO TABLE, WAITS ON TABLE TO ENSURE THAT CUSTOMERS ARE SUPPLIED WITH BEVERAGES REFILL OR CLEAN UTENSIL WHEN DESIRED.   ABLE TO REMOVES DISHES AND UTENSILS, CLEANS AND DUST TABLE AND CHAIR.  ABLE TO ASSISTS IN SETTING UP FOR BANQUET OR SPECIAL FUNCTIONS.</t>
  </si>
  <si>
    <t>C-500-20302-890151</t>
  </si>
  <si>
    <t>Aga Enterprises, Inc.</t>
  </si>
  <si>
    <t>agaenterprises9@gmai.com</t>
  </si>
  <si>
    <t>P-500-20239-788229</t>
  </si>
  <si>
    <t>Have technical, physical and problem solving ability. Can work in flexible hours, even weekends and holidays.</t>
  </si>
  <si>
    <t>agaent2016@gmail.com</t>
  </si>
  <si>
    <t>C-500-21020-022043</t>
  </si>
  <si>
    <t>Bookkeeping</t>
  </si>
  <si>
    <t>Must have a knowledge and experience in using Microsoft office tools, accounting software such as Quickbooks, knowledge on CNMI Tax Regulation and computation is advantage. Work Certificate is required for all applicants (US and CW-1) and must be related to Accounting or Bookkeeping.</t>
  </si>
  <si>
    <t>Deduction from pay are Government Taxes, withholding tax such as CH2, IRS, SSS, Medicare, Utility Charges such as Water and Electricity consumption. Housing is offered to all workers and amongst applicants.</t>
  </si>
  <si>
    <t>C-500-20342-939504</t>
  </si>
  <si>
    <t>C-500-20312-903866</t>
  </si>
  <si>
    <t>Construction, Building Maintenance,Equipment Rental,Garbage Collec</t>
  </si>
  <si>
    <t>P-500-20280-859124</t>
  </si>
  <si>
    <t>MUST HAVE KNOWLEDGE IN USING POWER AND HAND TOOLS.</t>
  </si>
  <si>
    <t xml:space="preserve">LISSIF LANE TANAPAG VILLAGE </t>
  </si>
  <si>
    <t>C-500-21036-057510</t>
  </si>
  <si>
    <t>C-500-21020-022050</t>
  </si>
  <si>
    <t>Must have a knowledge and experience in Using Microsoft Office Tools, Adobe Software for graphics designing such as Indesign, Photoshop, Illustrator and Bridge. Applicants (US and CW-1) must present a proof of experience or work certificate.</t>
  </si>
  <si>
    <t>Deduction from pay are Government Taxes, withholding taxes such as CH2, IRS, SS, Medicare, Utility Charges such as Water and Electricity Consumption. Housing is offered to all workers and amongst applicants.</t>
  </si>
  <si>
    <t>C-500-21127-295252</t>
  </si>
  <si>
    <t>EPMPLOYEE WITHHOLDING TAX</t>
  </si>
  <si>
    <t>C-500-21009-004109</t>
  </si>
  <si>
    <t>AROMA SALON KASUMI</t>
  </si>
  <si>
    <t>Tenorio</t>
  </si>
  <si>
    <t>P-500-20299-887796</t>
  </si>
  <si>
    <t>MUST BE HARDWORKING AND KNOWLEDGEABLE IN BEING A MASSEUSE . MUST HAVE 2 YEARS EXPERIENCE AS A MASSEUSE</t>
  </si>
  <si>
    <t>2ND FLOOR, COCO BUILDING, CPL. DERRENCE JACK ROAD</t>
  </si>
  <si>
    <t>CNMI LOCAL AND STATES TAXES, MEDICARE, SS AND ALL TAXES REQUIRED BY LAW</t>
  </si>
  <si>
    <t>C-500-21105-225793</t>
  </si>
  <si>
    <t>Driver License required for US Citizens and CW.  Must have 12 months experience 
 documented in training/certification.</t>
  </si>
  <si>
    <t>C-500-21095-195848</t>
  </si>
  <si>
    <t>LAUNDROMATS, WINNERS RESIDENCE, COMMERCIAL RENTAL</t>
  </si>
  <si>
    <t>P-500-21025-030136</t>
  </si>
  <si>
    <t>ELECTRONIC &amp; EQUIPMENT MAINTENANCE</t>
  </si>
  <si>
    <t>Associates in Electrical or Aircon. Refrigeration.  Must have at least 2-year of working experience in this position. Must possess expertise in HVAC, washer/dryer, equipment troubleshooting, and repair. Demonstrate flexibility and exceptional organizational skills to meet a work deadline. Willing to work flexible hours including weekends &amp; holidays. Hardworking and can work under less supervision. All applicants must be able to secure the CNMI drivers license.</t>
  </si>
  <si>
    <t>C-500-21081-163145</t>
  </si>
  <si>
    <t xml:space="preserve">Can troubleshoot, Can operate Maintenance &amp; Repair Equipment. At least 12 months working experience and with Employment Certificate. Employment certificate is applied to both U.S. Workers and CW-1 Workers. </t>
  </si>
  <si>
    <t>In excess of 40 hrs per week the rate will be Overtime Rate</t>
  </si>
  <si>
    <t>C-500-21111-243868</t>
  </si>
  <si>
    <t>P-500-21076-152352</t>
  </si>
  <si>
    <t>SUPERVISOR (RETAIL SALES)</t>
  </si>
  <si>
    <t>- PREFERABLY A HOLDER OF ASSOCIATE DEGREE IN BUSINESS OR COMMUNICATION
- MUST HAVE AT LEAST 12 MONTHS EXPERIENCE AS RETAIL SUPERVISOR
- COMPETENT IN USING WORD, EXCEL AND SAGE 300 SOFTWARE
-EXCELLENT IN ORAL AND WRITTEN COMMUNICATION</t>
  </si>
  <si>
    <t>C-500-21099-210672</t>
  </si>
  <si>
    <t>Gen Contractor/Commercial Space&amp;Apt Rental</t>
  </si>
  <si>
    <t xml:space="preserve">PO Box 501489 </t>
  </si>
  <si>
    <t>P-500-21068-130384</t>
  </si>
  <si>
    <t>Maintenance, General</t>
  </si>
  <si>
    <t>Employment Certificate as General Maintenance
Police Clearance 
Can be able to drive and must have valid CNMI drivers license, this will be applied equally to both the U.S. workers and foreign workers.</t>
  </si>
  <si>
    <t>All CNMI and Federal Taxes  required by law</t>
  </si>
  <si>
    <t>C-500-21133-309423</t>
  </si>
  <si>
    <t xml:space="preserve">In addition to this list of basic cleaning skills, a special knowledge or experience with cleaning supplies is a plus factor. 
	Clean building floors by sweeping, scrubbing, mopping, waxing, and vacuuming them
	Mow lawns, cut grasses, and trim shrubs or trees around the designated environment
	Clean, polish office tables, chairs, desks and all other furniture used in the office or the entire building
	Dust mechanical devices like monitors, desktops, printers, and any other device
	Clean windows, doors, glasses and mirrors with soapy water, sponge and any other necessary cleaning substance
	Make minor repairs to plumbing, electrical, heating, and cooling systems in a building
	Maintain the supply and equipment needed for cleaning duties
	Make sure that waste bins are emptied to avoid trash littering around
	Restock or resupply restroom papers and make sure the toilet is in a good condition
</t>
  </si>
  <si>
    <t>C-500-21134-313395</t>
  </si>
  <si>
    <t>C-500-21098-207268</t>
  </si>
  <si>
    <t>C-500-21110-239772</t>
  </si>
  <si>
    <t>C-500-21100-214359</t>
  </si>
  <si>
    <t>At least a high school diploma. At least 12 months working experience on related field. Knowledge of business and management principles involved in strategic planning, coordination of people and resources, and so on. Good computer skills, proficient in Word, Excel, and Power point. Proficient using of office software for spreading analytical reports and presentation. Fluently speaking and writing both of English and Chinese languages with knowledge of analysis and reporting of monthly business operation reports and financial data to the management and head office. Proficient in Counterpoint System and PBS System. Knowledge of administrative and clerical procedures and systems such as managing files and records, designing forms, and other office procedures and terminology. Can stand high working pressure and work even on weekend or holiday.</t>
  </si>
  <si>
    <t>C-500-21147-348500</t>
  </si>
  <si>
    <t>C-500-21095-196148</t>
  </si>
  <si>
    <t>M &amp; M FISH MART</t>
  </si>
  <si>
    <t>P-500-21040-063769</t>
  </si>
  <si>
    <t>STOREKEEPER</t>
  </si>
  <si>
    <t>C-500-21054-093797</t>
  </si>
  <si>
    <t>C-500-21095-195861</t>
  </si>
  <si>
    <t>LOWERBASE DRIVE</t>
  </si>
  <si>
    <t>P-500-21025-030161</t>
  </si>
  <si>
    <t>High School Diploma with a minimum of 1 year experience in a related position. Specialized knowledge in suckling pig seasoning and roasting. Know meat cutting standard or premium cuts for marketing and wrapping meats. Must be honest, trustworthy, and know the principles and processes for providing excellent customer services. Willing to work flexible hours including holidays and weekends. Hardworking, can work under less supervision, and must be able to meet work deadlines. Must be physically fit to be able to handle all kinds of strenuous work. All applicants must be able to secure the CNMI drivers license.</t>
  </si>
  <si>
    <t>C-500-21153-361078</t>
  </si>
  <si>
    <t>12 months to 24 months working with tourists and must be able to speak Chinese and some English to communicate . Bilingual interpreter communication . Must be able to be on a boat for several hours without getting seasick. It is also necessary to read the documents issued by the Tourism Bureau and provide the company to translate some documents</t>
  </si>
  <si>
    <t>C-500-21097-202951</t>
  </si>
  <si>
    <t>C-500-21155-368474</t>
  </si>
  <si>
    <t xml:space="preserve">High School Graduate, One year general maintenance experience in repairing buildings, equipment, pluming, electrical systems and experience using power and hand tools.  Skill in general custodial duties and facility cleaning duties.  Skill in routine equipment and vehicle maintenance.  Able to work in fast-paced environment and multi-task effectively.  Must be able to work on flexible hours including weekends, holidays and night shifts.  </t>
  </si>
  <si>
    <t>C-500-21179-428649</t>
  </si>
  <si>
    <t>P-500-21103-218479</t>
  </si>
  <si>
    <t>COMPUTER SUPPORT SPECIALIST</t>
  </si>
  <si>
    <t>C-500-21104-222506</t>
  </si>
  <si>
    <t>P-500-20154-618254</t>
  </si>
  <si>
    <t>Food Service Worker</t>
  </si>
  <si>
    <t>C-500-21111-243866</t>
  </si>
  <si>
    <t>P-500-21076-152353</t>
  </si>
  <si>
    <t>OPERATIONS MANAGER (Warehouse)</t>
  </si>
  <si>
    <t>- 12 MONTHS EXPERIENCE AS OPERATIONS MANAGER (WAREHOUSE)
- COMPETENT IN USING WORD, EXCEL AND SAGE 300 SOFTWARE
- ABLE TO WORK FLEXIBLE HOURS AND CAN WORK UNDER TIME PRESSURE</t>
  </si>
  <si>
    <t>C-500-21158-373071</t>
  </si>
  <si>
    <t>C-500-21106-229835</t>
  </si>
  <si>
    <t>C-500-21096-199044</t>
  </si>
  <si>
    <t>Allied Marine Surveyors, Ltd.</t>
  </si>
  <si>
    <t>Lake Park Apartment No. 1-103 Texas Road</t>
  </si>
  <si>
    <t>P.O. Box 5773 CHRB</t>
  </si>
  <si>
    <t>Slapp</t>
  </si>
  <si>
    <t>allied@pticom.com</t>
  </si>
  <si>
    <t>P-500-21047-080770</t>
  </si>
  <si>
    <t>Knowledge in Account Edge Premium Accounting Software is preferred. Has good communication skills. Must have basic math or basic accounting units and computer skills. Work Certificate is required for both U.S workers and CW-1 workers.</t>
  </si>
  <si>
    <t>C-500-21153-360624</t>
  </si>
  <si>
    <t>Federal and Withholding Taxes</t>
  </si>
  <si>
    <t>C-500-21144-337111</t>
  </si>
  <si>
    <t>C-500-21127-297070</t>
  </si>
  <si>
    <t>EMPLOYEE WITHHODING TAX</t>
  </si>
  <si>
    <t>fielityinternationalcorp@yahoo.com</t>
  </si>
  <si>
    <t>C-500-21138-320904</t>
  </si>
  <si>
    <t>C-500-21137-317244</t>
  </si>
  <si>
    <t xml:space="preserve">Knowledge with Quickbooks accounting system , Oracle Hospitality Reporting and Micros Hospitality and Inventory Management System. Must be able to use Microsoft excel, word, powerpoint, electronic mail outlook. Knowledge  of HR2 Payroll system and ZKteco Attendance Management
Effective follow-up skills, demonstrate a highly professional attitude and personal presentation in all verbal and written communications. Knowledge in utilizing various office equipment and software. Willing to work flexible hours including holiday and weekends. Certificate from previous employer is required.
Food handler Certification and Police Clearance required .
 Dynamic Core Group  Inc. is an equal opportunity employer and above-mentioned requirements shall be applied equally to all successful applicants whether U.S. Citizens, U.S. Permanent Legal Residence, or CW-1 workers.     
</t>
  </si>
  <si>
    <t>shirleys@shirleyscoffeeshopssaipan.com</t>
  </si>
  <si>
    <t>C-500-21166-397367</t>
  </si>
  <si>
    <t xml:space="preserve">KNOWLEDGE OF PRINCIPLES AND PROCESSES FOR PROVIDING CUSTOMER AND PERSONAL SERVICES. THIS INCLUDES CUSTOMER NEEDS ASSESSMENT, MEETING QUALITY STANDARDS FOR SERVICES, AND EVALUATION OF CUSTOMER SATISFACTION. KNOWLEDGE OF RELEVANT EQUIPMENT, POLICIES, PROCEDURES, AND STRATEGIES TO PROMOTE EFFECTIVE LOCAL, STATE, OR NATIONAL SECURITY OPERATIONS FOR THE PROTECTION OF PEOPLE, DATA, PROPERTY, AND INSTITUTIONS. KNOWLEDGE OF PRINCIPLES AND METHODS FOR MOVING PEOPLE OR GOODS BY AIR, RAIL, SEA, OR ROAD, INCLUDING THE RELATIVE COSTS AND BENEFITS. ACTIVELY LOOKING FOR WAYS TO HELP PEOPLE. TALKING TO OTHERS TO CONVEY INFORMATION EFFECTIVELY. CONSIDERING THE RELATIVE COSTS AND BENEFITS OF POTENTIAL ACTIONS TO CHOOSE THE MOST APPROPRIATE ONE. MANAGING ONE'S OWN TIME AND THE TIME OF OTHERS. COMMUNICATING EFFECTIVELY IN WRITING AS APPROPRIATE FOR THE NEEDS OF THE AUDIENCE. IDENTIFYING COMPLEX PROBLEMS AND REVIEWING RELATED INFORMATION TO DEVELOP AND EVALUATE OPTIONS AND IMPLEMENT SOLUTIONS. MUST BE ABLE TO WORK SHIFTS, EVENINGS, HOLIDAYS, AND WEEKENDS. </t>
  </si>
  <si>
    <t>Paid Leave, Holiday Pay, and 401(k) retirement plan subject to company policy</t>
  </si>
  <si>
    <t>C-500-21144-336898</t>
  </si>
  <si>
    <t>Willing to work in flexible shifts, days, evenings, weekends and holidays. Employees (Cooks) will work on rotating schedule 6 hours every day either Morning Shift (10AM to 4PM) or Night Shift (4PM to 10PM). Schedule rotates every two weeks, workers in the morning shift for the past 2 weeks will work night shift for the next 2 weeks and vice versa.</t>
  </si>
  <si>
    <t>C-500-21125-290834</t>
  </si>
  <si>
    <t>C-500-21096-199084</t>
  </si>
  <si>
    <t>P-500-21067-129851</t>
  </si>
  <si>
    <t>High school diploma, GED or suitable equivalent. 
1 year experience as an HVAC technician, and willingness to continue education in HVAC field. 
Understanding of advanced principles of air conditioning, refrigeration and heating. 
Working knowledge of boiler systems. 
Proficient in balancing air and water treatment systems in line with HVAC protocols. 
Proficient in reading schematics and work plans. 
Ability to work after hours, over weekends and on public holidays with short or no notice. 
Ability to work in confined spaces. 
Ensure compliance with appliance standards and with Occupational Health and Safety Act.</t>
  </si>
  <si>
    <t>C-500-21127-294912</t>
  </si>
  <si>
    <t>P-500-21071-141780</t>
  </si>
  <si>
    <t>12 months of work experience in maintenance and repair works.</t>
  </si>
  <si>
    <t>C-500-21160-383557</t>
  </si>
  <si>
    <t>P-500-21093-195617</t>
  </si>
  <si>
    <t>Food Service Assistant</t>
  </si>
  <si>
    <t>C-500-21166-397068</t>
  </si>
  <si>
    <t>Experience working in a congregation and understanding of bookkeeping. Able to have a time management. Ability to a legible handwriting and take notes and accurately, sort and distribute mail. Can handle emails, send thank you notes and record information regarding church members milestones, such as wedding, baptism certificates and list of committees. Able to pay bills, maintaining tax files and schedule service calls for office equipment.</t>
  </si>
  <si>
    <t>C-500-21141-332486</t>
  </si>
  <si>
    <t xml:space="preserve">"BACHELOR'S  DEGREE  FROM  AN  ACCREDIT COLLEGE  OR UNIVERSITY.   EXPERIENCE  IN PROGRESSIVE-LEVEL OF  ACCOUNTING.  SPECIAL  KNOWLEDGE,  SKILLS,  AND  ABILITIES: COMPUTER   LITERATE   WITH  SPECIALIZED   KNOWLEDGE   IN   MICROSOFT   SOFTWARE PROGRAMS  (EXCEL, ACCES, OUTLOOK, AND WORD) AND ACCOUNTING SOFTWARE(QUICKBOOKS  AND  PEACHTREE).     KNOWLEDGEABLE   IN  PREPARATION   OF TAX  RETURNS,  BUDGET  FORECAST,  BUSINESS  AND  FINANCIAL REPORTS,  BILLING  AND COLLECTIONS,  PAYROLL  AND  BUDGETING   DUTIES.  ABLE  TO  ADHERE  TO  AND  MEET REPORTING  DEADLINES  AND CAN WORK WITH MINIMUM SUPERVISION."
</t>
  </si>
  <si>
    <t>CHAPTER 2 AND CHAPTER 7 TAXES (STATE AND LOCAL TAXES), SOCIAL SECURITY AND MEDICARE TAX</t>
  </si>
  <si>
    <t>C-500-21130-298536</t>
  </si>
  <si>
    <t>MUST HAVE KNOWLEDGE AND POSSESS HANDS-ON EXPERIENCE ON THE USE OF ACCOUNTING SOFTWARE, SUCH AS QUICKBOOKS. KNOWLEDGEABLE WITH WORD AND EXCEL.Prepare CNMI individual &amp; Corporate income tax, federal individual &amp; corporate income tax return and various U.S. States individual &amp; corporate tax return.</t>
  </si>
  <si>
    <t>C-500-21149-355665</t>
  </si>
  <si>
    <t xml:space="preserve">MJ KITCHENETTE &amp; CATERING SERVICES </t>
  </si>
  <si>
    <t>C-500-21137-320600</t>
  </si>
  <si>
    <t>MUST HAVE TAKEN COURSES ON VOCATIONAL COURSE IN PHYSICAL THERAPY/MASSEUSE. MUST BE FLEXIBLE AND A TEAM PLAYER.12 MONTHS RELATED WORK
EXPERIENCE.</t>
  </si>
  <si>
    <t>C-500-21160-381201</t>
  </si>
  <si>
    <t>P-500-21111-243647</t>
  </si>
  <si>
    <t>With 12 months of work related experiences and employment certificate in automotive technicians &amp; mechanics to be applied equally to U.S. workers &amp; CW-1</t>
  </si>
  <si>
    <t>C-500-21100-214320</t>
  </si>
  <si>
    <t>P-500-21065-126076</t>
  </si>
  <si>
    <t>CAR AIRCON MECHANIC</t>
  </si>
  <si>
    <t>Must have a Section 609 Certificate</t>
  </si>
  <si>
    <t>C-500-21156-372418</t>
  </si>
  <si>
    <t>C-500-21175-425026</t>
  </si>
  <si>
    <t>C-500-21154-364399</t>
  </si>
  <si>
    <t>Cutting, Punching, and Press Machine Setters, Operators, and Tenders, Metal and Plastic</t>
  </si>
  <si>
    <t>P-500-21109-235409</t>
  </si>
  <si>
    <t>Cutting, Punching, and Press Machine Setters, Operators</t>
  </si>
  <si>
    <t>C-500-21189-449856</t>
  </si>
  <si>
    <t>C-500-21166-397143</t>
  </si>
  <si>
    <t>FICA Taxes and CNMI Local Taxes , co-pay insurance (50%)</t>
  </si>
  <si>
    <t>C-500-21166-397485</t>
  </si>
  <si>
    <t>P-500-21164-393063</t>
  </si>
  <si>
    <t xml:space="preserve">Knowledge in mixing cleaning chemicals. Can handle schedule in the application of cleaning chemicals in the work areas. Must have at least 12 months working experience as a Commercial Cleaner. Must possess Employment Certificate.
Note: The Employment Certificate pre-requisites applies to BOTH U.S. Worker applicants and CW-1
           Worker applicants.
</t>
  </si>
  <si>
    <t>C-500-21146-344375</t>
  </si>
  <si>
    <t>NAINA ENTERPRISES, INC</t>
  </si>
  <si>
    <t>WISCHIRA WAY, SAN JOSE</t>
  </si>
  <si>
    <t>PMB 206 BOX 10000</t>
  </si>
  <si>
    <t>DARYANANI</t>
  </si>
  <si>
    <t>JAGDISH</t>
  </si>
  <si>
    <t>MADHU</t>
  </si>
  <si>
    <t>SANDDOMINGO@YAHOO.COM</t>
  </si>
  <si>
    <t>P-500-21111-243492</t>
  </si>
  <si>
    <t>GENERAL BUILDING MAINTENANCE WORKER</t>
  </si>
  <si>
    <t>MUST HAVE AT LEAST 1 YEAR OF EXPERIENCE IN THE SAME POSITION MAINTAINING AN EXISTING BUILDING TO PREVENT DETERIORATION. EXCELLENT CUSTOMER SERVICE, COMMUNICATION AND INTERPERSONAL SKILLS ARE A MUST. APPLICANT MUST BE HARDWORKING, ABLE TO MULTI TASK AND WORK EVEN UNDER PRESSURE. MUST BE ABLE TO MAINTAIN COOPERATIVE ATTITUDE UNDER STRESSFUL CIRCUMSTANCES. APPLICANT MUST BE WILLING TO WORK FLEXIBLE TIME, HOLIDAYS AND WEEKENDS WHEN NECESSARY. MUST HAVE STRONG ORGANIZATIONAL AND FOLLOW UP SKILLS, PROFESSIONAL PRESENTATION AND ATTITUDE AND ABILITY TO MAINTAIN FOCUS WHILE WORKING INDIVIDUALLY. MUST HAVE STRONG TIME MANAGEMENT SKILLS., GOOD KNOWLEDGE OF BUILDING SKILLS INCLUDING AIR-CONDITIONING, ELECTRICAL, PLUMBING, PAINTING, AND GENERAL BUILDING REPAIR, ADEPT AT USING A VARIETY OF HAND AND ELECTRICAL TOOLS. MUST HAVE THE ABILITY TO CLIMB HEIGHTS, LIFT UP TO 50 LBS. AND CLIMB ONTO LADDERS.</t>
  </si>
  <si>
    <t>WISCHIRA WAY</t>
  </si>
  <si>
    <t>sanddomingo@yahoo.com</t>
  </si>
  <si>
    <t>C-500-21154-367956</t>
  </si>
  <si>
    <t>Sinapalo 1 P.O box 1359</t>
  </si>
  <si>
    <t>P-500-21076-152364</t>
  </si>
  <si>
    <t>Laundry Attendants</t>
  </si>
  <si>
    <t xml:space="preserve">Knowledgeable  TO OPERATE DIGITAL AND MANUAL WASHING MACHINES AND DRYERS. Knowledgeable in trouble shooting of machines.  </t>
  </si>
  <si>
    <t>Sinapalo 1 Village  P.O. Box 1359</t>
  </si>
  <si>
    <t>C-500-21137-317627</t>
  </si>
  <si>
    <t>GOOD ORGANISATION SKILLS
ABILITY TO READ AND FOLLOW RECIPES TO BE CREATIVE.
ABILITY TO FOLLOW STRICT HEALTH AND SAFETY STANDARDS.
ABILITY TO MEET STRICT DEADLINES.
CAN OPERATE LARGE INDUSTRIAL SIZED MIXING MACHINES AND OVENS</t>
  </si>
  <si>
    <t>C-500-21130-301637</t>
  </si>
  <si>
    <t>C-500-21127-297039</t>
  </si>
  <si>
    <t>C-500-21099-210849</t>
  </si>
  <si>
    <t>P-500-21022-027330</t>
  </si>
  <si>
    <t xml:space="preserve">Knowledge of administrative and clerical procedures and systems such as word processing, managing files and records. Must have the ability to speak clearly so others 
can understand. Knowledgeable in Microsoft Office such as excel  and word. Must have knowledge in terms of accounts receivable and accounts payable.
</t>
  </si>
  <si>
    <t>C-500-21158-376630</t>
  </si>
  <si>
    <t>All CNMI and Federal Income Taxes, share in medical insurance and 41(k) retirement plan, if applicable.</t>
  </si>
  <si>
    <t>C-500-21137-320511</t>
  </si>
  <si>
    <t>Associate's Degree in Nursing.
Graduate of an accredited school of professional nursing and licensed to practice as a Registered Nurse in the Commonwealth of the Northern Mariana Islands.
Minimum of 1 year nursing experience
Current ACLS and/or BLS Certification
Demonstrates basic computer skills and proficiency in MS word
Prior experience providing nursing care to patients on acute/chronic dialysis preferred
Demonstrates high level of personal and professional accountability and responsibility
Self-directed and performs duties independently 
Ability to solve problem and apply critical thinking skills
Must have the proven ability to maintain confidentiality in the care of patients
Ability and effectively communicate and coordinate patient team care activities with the interdisciplinary team</t>
  </si>
  <si>
    <t>All Applicable Taxes - CNMI Withholding Taxes (Chapter 2 &amp; Chapter 7) &amp; FICA (Social Security and Medicare)</t>
  </si>
  <si>
    <t>C-500-21112-247753</t>
  </si>
  <si>
    <t>C-500-21160-381326</t>
  </si>
  <si>
    <t xml:space="preserve">Blue Spot Corporation </t>
  </si>
  <si>
    <t>P-500-21133-309455</t>
  </si>
  <si>
    <t>C-500-21159-377331</t>
  </si>
  <si>
    <t>DJ3D, LLC</t>
  </si>
  <si>
    <t>COOL CARE AUTOMOTIVE AIRCONDITIONG &amp; REFRIGERATION</t>
  </si>
  <si>
    <t>PMB 598 BOX 10001</t>
  </si>
  <si>
    <t>P-500-21095-195922</t>
  </si>
  <si>
    <t xml:space="preserve">These occupations do not require a high school diploma.  In these occupations needs at least 12 months of working  experienced. </t>
  </si>
  <si>
    <t>C-500-21193-455357</t>
  </si>
  <si>
    <t>MAGLONA</t>
  </si>
  <si>
    <t>P-500-21160-381330</t>
  </si>
  <si>
    <t>C-500-21154-364445</t>
  </si>
  <si>
    <t>P-500-21109-235522</t>
  </si>
  <si>
    <t>Minimum 3 months related work experience required</t>
  </si>
  <si>
    <t>C-500-21159-377008</t>
  </si>
  <si>
    <t>P-500-21113-252374</t>
  </si>
  <si>
    <t>C-500-21166-399661</t>
  </si>
  <si>
    <t>SAIPAN MARINE DIVE CO., LTD.</t>
  </si>
  <si>
    <t>SCUBA DIVING INSTRUCTION</t>
  </si>
  <si>
    <t>PMB 150 BOX 10001, MIDDLE ROAD</t>
  </si>
  <si>
    <t>HYANG MI</t>
  </si>
  <si>
    <t>saipanmarine2@gmail.com</t>
  </si>
  <si>
    <t>P-500-21111-243804</t>
  </si>
  <si>
    <t>Must have experience in scuba diving business. Knowledge in scuba diving technique and water survival. Know all the equipments and gears of scuba diving. Sales strategy. Knowledge in diving and swimming.</t>
  </si>
  <si>
    <t>C-500-21180-431318</t>
  </si>
  <si>
    <t>Knowledge of machine and tools, including their designs, uses, repair and maintenance. Knowledge of materials, methods and the tools involved in the construction or repair of house, buildings, or other structure or machinery.</t>
  </si>
  <si>
    <t>C-500-21174-420037</t>
  </si>
  <si>
    <t>C-500-21237-543407</t>
  </si>
  <si>
    <t>CHALAN PALE ARNOLD PAIPAI DR, AS MAHETOG, TANAPAG</t>
  </si>
  <si>
    <t>P-500-21188-447198</t>
  </si>
  <si>
    <t>MUST BE AT LEAST HIGH SCHOOL GRADUATE; WITH A LEAST 12 MONTHS OF RELEVANT WORK EXPERIENCE; PROFICIENT IN: MICROSOFT OFFICE, EXCEL
SPREADSHEETS, ADOBE ACROBAT, POWERPOINT; KNOWLEDGE OF OTHER APPLICATIONS SUCH AS ASANA (USED IN TRACKING DOWN TO DO LIST AND GROUP PROJECTS), EVERNOTE, AND DROPBOX (USED IN REACHING FILES AND SHARING WITH TEAM MEMBERS) IS A PLUS. MUST HAVE THE FOLLOWING SPECIAL SKILLS: CLERICAL KNOWLEDGE OF ADMINISTRATIVE AND CLERICAL PROCEDURES AND SYSTEMS SUCH AS WORD PROCESSING, MANAGING FILES AND RECORDS, STENOGRAPHY AND TRANSCRIPTION, DESIGNING FORMS, AND OTHER OFFICE PROCEDURES AND TERMINOLOGY. ENGLISH LANGUAGE: WITH KNOWLEDGE OF THE STRUCTURE AND CONTENT OF THE ENGLISH LANGUAGE INCLUDING THE MEANING AND SPELLING OF WORDS, RULES OF COMPOSITION AND GRAMMAR AS THIS JOB INVOLVES PREPARATION OF REPORTS FOR USE OF HIGHER MANAGEMENT AND EXECUTIVES. CUSTOMER AND PERSONAL SERVICE: WITH KNOWLEDGE OF PRINCIPLES AND PROCESSES FOR PROVIDING CUSTOMER AND PERSONAL SERVICES. THIS INCLUDES CUSTOMER NEEDS ASSESSMENT, MEETING QUALITY STANDARDS FOR SERVICES AND EVALUATION OF CUSTOMER SATISFACTION.
ADMINISTRATION AND MANAGEMENT: WITH KNOWLEDGE OF BUSINESS AND MANAGEMENT PRINCIPLES INVOLVED IN STRATEGIC PLANNING, RESOURCE ALLOCATION, HUMAN RESOURCES MODELING, LEADERSHIP TECHNIQUE, PRODUCTION METHODS, AND COORDINATION OF PEOPLE
AND RESOURCES. ALL OF THE-LISTED QUALIFICATIONS AND SPECIAL SKILLS REQUIREMENTS WILL BE APPLIED EQUALLY TO BOTH U.S. AND NON-U.S. WORKERS APPLICANTS.</t>
  </si>
  <si>
    <t>CHALAN PALE ARNOLD PAIPAI DRIVE, AS MAHETOG</t>
  </si>
  <si>
    <t>C-500-21172-413568</t>
  </si>
  <si>
    <t>C-500-21154-364452</t>
  </si>
  <si>
    <t>P-500-21109-235515</t>
  </si>
  <si>
    <t>C-500-21182-439318</t>
  </si>
  <si>
    <t>P-500-21101-214579</t>
  </si>
  <si>
    <t>C-500-21158-373128</t>
  </si>
  <si>
    <t>ROSE STREET GARAPAN</t>
  </si>
  <si>
    <t>rholyn1975@yahoo.com</t>
  </si>
  <si>
    <t>P-500-21117-260036</t>
  </si>
  <si>
    <t>At least High School graduate. With 3 months training and/or 12 months working experience as TOUR GUIDES AND ESCORTS.
Can work at flexible time during weekends and holidays.
Can write and speak either Korean or Chinese language as required.
Applicants either US citizen or CW-1 worker must provide school credentials or employment certificate.</t>
  </si>
  <si>
    <t>C-500-21166-396867</t>
  </si>
  <si>
    <t>2 years of work related experience. Experience with accounting software. Data entry. Keen attention to detail and ability to keep records and files organized. Competent collaborator and skills cross-functional communicator. Strong time management with respect for deadlines. Ability to identify errors and solve problems. Decisive and critical thinker.</t>
  </si>
  <si>
    <t>C-500-21194-457971</t>
  </si>
  <si>
    <t>C-500-21163-392555</t>
  </si>
  <si>
    <t>IN EXCFESS OF 40 HOURS X 1.50</t>
  </si>
  <si>
    <t>C-500-21183-441378</t>
  </si>
  <si>
    <t>C-500-21157-372885</t>
  </si>
  <si>
    <t>C-500-21168-405375</t>
  </si>
  <si>
    <t>C-500-21195-460276</t>
  </si>
  <si>
    <t>P.O. BOX 501023</t>
  </si>
  <si>
    <t>P-500-21166-396970</t>
  </si>
  <si>
    <t>C-500-21210-492131</t>
  </si>
  <si>
    <t>Sugar King Road</t>
  </si>
  <si>
    <t>C-500-21209-487290</t>
  </si>
  <si>
    <t>Maya International Corporation</t>
  </si>
  <si>
    <t>Maya Tour</t>
  </si>
  <si>
    <t>beach road garapan</t>
  </si>
  <si>
    <t>pmb 96 box 10001</t>
  </si>
  <si>
    <t>p.o. box 502592</t>
  </si>
  <si>
    <t>P-500-21179-428659</t>
  </si>
  <si>
    <t>tour guide</t>
  </si>
  <si>
    <t>24 months experience in tour guiding, able to communicate in English and Chinese and work flexible time.</t>
  </si>
  <si>
    <t>C-500-21202-474493</t>
  </si>
  <si>
    <t>li's usa corp</t>
  </si>
  <si>
    <t>P-500-21154-364943</t>
  </si>
  <si>
    <t>Store Maintenance Worker</t>
  </si>
  <si>
    <t>Work as a maintenance worker in the supermarket for at least 12 consecutive months</t>
  </si>
  <si>
    <t>C-500-21195-460290</t>
  </si>
  <si>
    <t>P-500-21166-397001</t>
  </si>
  <si>
    <t>must have worked on diesel engines.</t>
  </si>
  <si>
    <t>C-500-21156-372431</t>
  </si>
  <si>
    <t>WITH MINIMUM 12 MONTHS EXPERIENCE. MUST HAVE GENERAL KNOWLEDGE OF CARPENTRY, ELECTRICAL, PLUMBING, BUILDING
&amp; MAINTENANCE SKILLS. MUST HAVE SKILLS ON
PAINTING AND REPAIRING ROOFS, WINDOWS, DOORS, FLOORS, AND WOODWORK. ABILITY TO UNDERSTANDS AND FOLLOW SAFETY PROCEDURES. MUST BE ABLE TO
READ BLUEPRINTS AND ENGINEERING PLUMBING,
STRUCTURAL AND ELECTRICAL LAYOUTS. CAN WORK WITHOUT ANY
SUPERVISION. EMPLOYMENT CERTIFICATE RELEVANT TO THIS JOB
OPPORTUNITY. THESE MAY APPLY TO US WORKERS AND FOREIGN WORKERS</t>
  </si>
  <si>
    <t>C-500-21158-373170</t>
  </si>
  <si>
    <t>FICA, Chapter 7, and Chapter 2</t>
  </si>
  <si>
    <t>C-500-21158-373092</t>
  </si>
  <si>
    <t xml:space="preserve">Good in oral and written communications in English. Knowledge in securing premises and personnel by conducting roving inspection  around the premises.  Reports losses and damages by reporting irregularities and do not allow trespassers. </t>
  </si>
  <si>
    <t>C-500-21172-413419</t>
  </si>
  <si>
    <t xml:space="preserve">Must be flexible in schedule which includes early morning, afternoon and late evening or weekends or holidays. Must have at least one year or 12-months of work related experience as cook. Must be proficient in food preparation and customer service. Must have the ability to perform the standard opening and closing procedures on working area by cleaning and sanitizing the working area and its equipment. </t>
  </si>
  <si>
    <t>C-500-21166-397493</t>
  </si>
  <si>
    <t>C-500-21160-381922</t>
  </si>
  <si>
    <t>K S INTERNATIONAL CORPORATION</t>
  </si>
  <si>
    <t>KS INTERNATIONAL BEAUTY CENTER</t>
  </si>
  <si>
    <t>P O BOX 501981</t>
  </si>
  <si>
    <t>kssalon96950@gmail.com</t>
  </si>
  <si>
    <t>P-500-20283-874533</t>
  </si>
  <si>
    <t>K'S BEAUTY SALON BUILDING</t>
  </si>
  <si>
    <t>C-500-21169-409420</t>
  </si>
  <si>
    <t>C-500-21154-367947</t>
  </si>
  <si>
    <t>Proven with 12 months maintenance experience. Knowledgeable of the above routine maintenance duties. Responds to emergency situations during and after work hours and even night  for immediately resolving safety concerns. Knowledgeable in using tools and equipment like welding machines, drills, and other tools as required for repairing.</t>
  </si>
  <si>
    <t>CNMI axes and FICa taxes</t>
  </si>
  <si>
    <t>Ortega Corporation</t>
  </si>
  <si>
    <t>C-500-21230-528720</t>
  </si>
  <si>
    <t>P.O BOX 500267</t>
  </si>
  <si>
    <t>Employee medical option – Semi-Monthly Premium - $35.50 (single), $88.00 (couple), $129.00 (family). Employee dental option - Employee pays 100% of the premium. 401K – Employee may participate in the AK 401(K) Retirement plan. For every dollar the employee contributes, the company will contribute up to 50% of that investment up to 6% of the employee’s contribution. Federal Income Tax, FICA, Medicare</t>
  </si>
  <si>
    <t>C-500-21215-497847</t>
  </si>
  <si>
    <t>Quad L's Corporation</t>
  </si>
  <si>
    <t>PO Box 500941</t>
  </si>
  <si>
    <t>IGNACIA</t>
  </si>
  <si>
    <t>LIFOIFOI</t>
  </si>
  <si>
    <t>quadlscompany@gmail.com</t>
  </si>
  <si>
    <t>P-500-21184-443796</t>
  </si>
  <si>
    <t xml:space="preserve">Must have at least 24 months experience in general maintenance as job entails job precision. </t>
  </si>
  <si>
    <t>Garapan, Beach Road, Saipan</t>
  </si>
  <si>
    <t>QUAD L'S CORP. BUILDING</t>
  </si>
  <si>
    <t>MANDATORY CNMI AND FEDERAL TAXES</t>
  </si>
  <si>
    <t>C-500-21193-455355</t>
  </si>
  <si>
    <t>GRD FLR HOME VIDEO BLDG GARAPAN BEACH ROA</t>
  </si>
  <si>
    <t>P-500-21158-373135</t>
  </si>
  <si>
    <t>ABLE TO SPEND HOURS ON THEIR FEET WHILE WORKING AND ATTENDING TO CUSTOMERS
PERCEPTIVE AND CREATIVE AND CAN DO CULTURAL TRENDS</t>
  </si>
  <si>
    <t>GRD  FLOOR HOME VIDEO BLDG GARAPAN SAIPAN</t>
  </si>
  <si>
    <t>C-500-21194-458011</t>
  </si>
  <si>
    <t>C-500-21207-482279</t>
  </si>
  <si>
    <t>DECISION_DATE</t>
  </si>
  <si>
    <t>CW-1_PERMIT_RENEWAL_DATE</t>
  </si>
  <si>
    <t>EMP-PROVIDED_TOOLS_EQUIPMENT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</si>
</sst>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00"/>
    <numFmt numFmtId="165" formatCode="000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0" fontId="0" fillId="0" borderId="0" xfId="0" applyAlignment="1">
      <alignment vertical="center"/>
    </xf>
    <xf numFmtId="14" fontId="0" fillId="0" borderId="0" xfId="0" applyNumberFormat="1" applyAlignment="1">
      <alignment vertical="center"/>
    </xf>
    <xf numFmtId="164" fontId="0" fillId="0" borderId="0" xfId="0" applyNumberFormat="1" applyAlignment="1">
      <alignment vertical="center"/>
    </xf>
    <xf numFmtId="0" fontId="0" fillId="0" borderId="0" xfId="0" applyAlignment="1">
      <alignment vertical="center" wrapText="1"/>
    </xf>
    <xf numFmtId="0" fontId="0" fillId="0" borderId="0" xfId="0" applyAlignment="1">
      <alignment horizontal="center" vertical="center"/>
    </xf>
    <xf numFmtId="14" fontId="0" fillId="0" borderId="0" xfId="0" applyNumberFormat="1" applyAlignment="1">
      <alignment horizontal="center" vertical="center"/>
    </xf>
    <xf numFmtId="164" fontId="0" fillId="0" borderId="0" xfId="0" applyNumberFormat="1" applyAlignment="1">
      <alignment horizontal="center" vertical="center"/>
    </xf>
    <xf numFmtId="165" fontId="0" fillId="0" borderId="0" xfId="0" applyNumberFormat="1" applyAlignment="1">
      <alignment horizontal="center" vertical="center"/>
    </xf>
    <xf numFmtId="165" fontId="0" fillId="0" borderId="0" xfId="0" applyNumberFormat="1" applyAlignment="1">
      <alignment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4369"/>
  <sheetViews>
    <sheetView tabSelected="1" workbookViewId="0">
      <pane ySplit="1" topLeftCell="A2" activePane="bottomLeft" state="frozen"/>
      <selection pane="bottomLeft" activeCell="B8" sqref="B8"/>
    </sheetView>
  </sheetViews>
  <sheetFormatPr defaultRowHeight="15" x14ac:dyDescent="0.25"/>
  <cols>
    <col min="1" max="1" width="18" style="1" bestFit="1" customWidth="1"/>
    <col min="2" max="2" width="49.85546875" style="1" bestFit="1" customWidth="1"/>
    <col min="3" max="3" width="14.42578125" style="2" bestFit="1" customWidth="1"/>
    <col min="4" max="4" width="22" style="2" bestFit="1" customWidth="1"/>
    <col min="5" max="5" width="30" style="1" bestFit="1" customWidth="1"/>
    <col min="6" max="6" width="27.140625" style="2" bestFit="1" customWidth="1"/>
    <col min="7" max="7" width="19.85546875" style="1" bestFit="1" customWidth="1"/>
    <col min="8" max="8" width="20.42578125" style="1" bestFit="1" customWidth="1"/>
    <col min="9" max="9" width="21.5703125" style="1" bestFit="1" customWidth="1"/>
    <col min="10" max="10" width="63.5703125" style="1" bestFit="1" customWidth="1"/>
    <col min="11" max="11" width="73.42578125" style="1" bestFit="1" customWidth="1"/>
    <col min="12" max="12" width="62.140625" style="1" bestFit="1" customWidth="1"/>
    <col min="13" max="13" width="63.7109375" style="1" bestFit="1" customWidth="1"/>
    <col min="14" max="14" width="29.85546875" style="1" bestFit="1" customWidth="1"/>
    <col min="15" max="15" width="16" style="1" bestFit="1" customWidth="1"/>
    <col min="16" max="16" width="23.140625" style="9" bestFit="1" customWidth="1"/>
    <col min="17" max="17" width="24.85546875" style="1" bestFit="1" customWidth="1"/>
    <col min="18" max="18" width="27" style="1" bestFit="1" customWidth="1"/>
    <col min="19" max="19" width="16.85546875" style="1" bestFit="1" customWidth="1"/>
    <col min="20" max="20" width="20.85546875" style="1" bestFit="1" customWidth="1"/>
    <col min="21" max="21" width="11.5703125" style="1" bestFit="1" customWidth="1"/>
    <col min="22" max="22" width="27.140625" style="1" bestFit="1" customWidth="1"/>
    <col min="23" max="23" width="21.5703125" style="1" bestFit="1" customWidth="1"/>
    <col min="24" max="24" width="25.7109375" style="1" bestFit="1" customWidth="1"/>
    <col min="25" max="25" width="26.28515625" style="1" bestFit="1" customWidth="1"/>
    <col min="26" max="26" width="28.42578125" style="1" bestFit="1" customWidth="1"/>
    <col min="27" max="27" width="60.7109375" style="1" bestFit="1" customWidth="1"/>
    <col min="28" max="28" width="62.28515625" style="1" bestFit="1" customWidth="1"/>
    <col min="29" max="29" width="56.7109375" style="1" bestFit="1" customWidth="1"/>
    <col min="30" max="30" width="29.85546875" style="1" bestFit="1" customWidth="1"/>
    <col min="31" max="31" width="20.5703125" style="1" bestFit="1" customWidth="1"/>
    <col min="32" max="32" width="27.5703125" style="9" bestFit="1" customWidth="1"/>
    <col min="33" max="33" width="24.85546875" style="1" bestFit="1" customWidth="1"/>
    <col min="34" max="34" width="28.5703125" style="1" bestFit="1" customWidth="1"/>
    <col min="35" max="35" width="21.42578125" style="1" bestFit="1" customWidth="1"/>
    <col min="36" max="36" width="25.5703125" style="1" bestFit="1" customWidth="1"/>
    <col min="37" max="37" width="46" style="1" bestFit="1" customWidth="1"/>
    <col min="38" max="38" width="24.140625" style="1" bestFit="1" customWidth="1"/>
    <col min="39" max="39" width="27.85546875" style="1" bestFit="1" customWidth="1"/>
    <col min="40" max="40" width="28.42578125" style="1" bestFit="1" customWidth="1"/>
    <col min="41" max="41" width="30.7109375" style="1" bestFit="1" customWidth="1"/>
    <col min="42" max="42" width="49.7109375" style="1" bestFit="1" customWidth="1"/>
    <col min="43" max="43" width="45.140625" style="1" bestFit="1" customWidth="1"/>
    <col min="44" max="44" width="21.42578125" style="1" bestFit="1" customWidth="1"/>
    <col min="45" max="45" width="22.85546875" style="1" bestFit="1" customWidth="1"/>
    <col min="46" max="46" width="29.85546875" style="9" bestFit="1" customWidth="1"/>
    <col min="47" max="47" width="25.85546875" style="1" bestFit="1" customWidth="1"/>
    <col min="48" max="48" width="26.28515625" style="1" bestFit="1" customWidth="1"/>
    <col min="49" max="49" width="23.5703125" style="1" bestFit="1" customWidth="1"/>
    <col min="50" max="50" width="27.7109375" style="1" bestFit="1" customWidth="1"/>
    <col min="51" max="51" width="32.42578125" style="1" bestFit="1" customWidth="1"/>
    <col min="52" max="52" width="62.28515625" style="1" bestFit="1" customWidth="1"/>
    <col min="53" max="53" width="24.5703125" style="1" bestFit="1" customWidth="1"/>
    <col min="54" max="54" width="52.140625" style="1" bestFit="1" customWidth="1"/>
    <col min="55" max="55" width="10" style="1" bestFit="1" customWidth="1"/>
    <col min="56" max="56" width="89.28515625" style="1" bestFit="1" customWidth="1"/>
    <col min="57" max="57" width="18.7109375" style="1" bestFit="1" customWidth="1"/>
    <col min="58" max="58" width="63.42578125" style="1" bestFit="1" customWidth="1"/>
    <col min="59" max="59" width="26.7109375" style="1" bestFit="1" customWidth="1"/>
    <col min="60" max="60" width="25.28515625" style="1" bestFit="1" customWidth="1"/>
    <col min="61" max="61" width="22.5703125" style="1" bestFit="1" customWidth="1"/>
    <col min="62" max="62" width="20.85546875" style="1" bestFit="1" customWidth="1"/>
    <col min="63" max="63" width="24.5703125" style="1" bestFit="1" customWidth="1"/>
    <col min="64" max="64" width="23" style="1" bestFit="1" customWidth="1"/>
    <col min="65" max="65" width="31" style="1" bestFit="1" customWidth="1"/>
    <col min="66" max="66" width="14.7109375" style="1" bestFit="1" customWidth="1"/>
    <col min="67" max="67" width="15.5703125" style="1" bestFit="1" customWidth="1"/>
    <col min="68" max="68" width="15.42578125" style="1" bestFit="1" customWidth="1"/>
    <col min="69" max="69" width="18.5703125" style="1" bestFit="1" customWidth="1"/>
    <col min="70" max="70" width="16.85546875" style="1" bestFit="1" customWidth="1"/>
    <col min="71" max="71" width="13.85546875" style="1" bestFit="1" customWidth="1"/>
    <col min="72" max="72" width="16.7109375" style="1" bestFit="1" customWidth="1"/>
    <col min="73" max="73" width="23.7109375" style="1" bestFit="1" customWidth="1"/>
    <col min="74" max="74" width="22.140625" style="1" bestFit="1" customWidth="1"/>
    <col min="75" max="75" width="16.5703125" style="1" bestFit="1" customWidth="1"/>
    <col min="76" max="76" width="17.7109375" style="1" bestFit="1" customWidth="1"/>
    <col min="77" max="77" width="17.28515625" style="1" bestFit="1" customWidth="1"/>
    <col min="78" max="78" width="21.42578125" style="1" bestFit="1" customWidth="1"/>
    <col min="79" max="79" width="21.5703125" style="1" bestFit="1" customWidth="1"/>
    <col min="80" max="82" width="50.5703125" style="1" customWidth="1"/>
    <col min="83" max="83" width="31.140625" style="1" bestFit="1" customWidth="1"/>
    <col min="84" max="84" width="15.7109375" style="1" bestFit="1" customWidth="1"/>
    <col min="85" max="85" width="22.85546875" style="1" bestFit="1" customWidth="1"/>
    <col min="86" max="86" width="23.5703125" style="3" bestFit="1" customWidth="1"/>
    <col min="87" max="87" width="22" style="3" bestFit="1" customWidth="1"/>
    <col min="88" max="88" width="21.28515625" style="3" bestFit="1" customWidth="1"/>
    <col min="89" max="89" width="18.42578125" style="3" bestFit="1" customWidth="1"/>
    <col min="90" max="90" width="9.28515625" style="1" bestFit="1" customWidth="1"/>
    <col min="91" max="91" width="50.5703125" style="1" customWidth="1"/>
    <col min="92" max="92" width="18.42578125" style="1" bestFit="1" customWidth="1"/>
    <col min="93" max="93" width="25.42578125" style="1" bestFit="1" customWidth="1"/>
    <col min="94" max="94" width="26.28515625" style="1" bestFit="1" customWidth="1"/>
    <col min="95" max="95" width="34.5703125" style="1" bestFit="1" customWidth="1"/>
    <col min="96" max="96" width="22.140625" style="1" bestFit="1" customWidth="1"/>
    <col min="97" max="97" width="19.7109375" style="1" bestFit="1" customWidth="1"/>
    <col min="98" max="98" width="31.42578125" style="1" bestFit="1" customWidth="1"/>
    <col min="99" max="99" width="32.28515625" style="1" bestFit="1" customWidth="1"/>
    <col min="100" max="100" width="32.42578125" style="1" bestFit="1" customWidth="1"/>
    <col min="101" max="101" width="50.5703125" style="1" customWidth="1"/>
    <col min="102" max="102" width="43.7109375" style="1" bestFit="1" customWidth="1"/>
    <col min="103" max="103" width="43.42578125" style="1" bestFit="1" customWidth="1"/>
    <col min="104" max="104" width="48.42578125" style="1" bestFit="1" customWidth="1"/>
    <col min="105" max="105" width="28.140625" style="1" bestFit="1" customWidth="1"/>
    <col min="106" max="106" width="29.5703125" style="1" bestFit="1" customWidth="1"/>
    <col min="107" max="107" width="20.5703125" style="1" bestFit="1" customWidth="1"/>
    <col min="108" max="108" width="21.7109375" style="1" bestFit="1" customWidth="1"/>
    <col min="109" max="109" width="23.42578125" style="1" bestFit="1" customWidth="1"/>
    <col min="110" max="110" width="56.85546875" style="1" bestFit="1" customWidth="1"/>
    <col min="111" max="111" width="42" style="1" bestFit="1" customWidth="1"/>
    <col min="112" max="16384" width="9.140625" style="1"/>
  </cols>
  <sheetData>
    <row r="1" spans="1:111" s="5" customFormat="1" x14ac:dyDescent="0.25">
      <c r="A1" s="5" t="s">
        <v>0</v>
      </c>
      <c r="B1" s="5" t="s">
        <v>1</v>
      </c>
      <c r="C1" s="6" t="s">
        <v>2</v>
      </c>
      <c r="D1" s="6" t="s">
        <v>22497</v>
      </c>
      <c r="E1" s="5" t="s">
        <v>3</v>
      </c>
      <c r="F1" s="6" t="s">
        <v>22498</v>
      </c>
      <c r="G1" s="5" t="s">
        <v>4</v>
      </c>
      <c r="H1" s="5" t="s">
        <v>5</v>
      </c>
      <c r="I1" s="5" t="s">
        <v>6</v>
      </c>
      <c r="J1" s="5" t="s">
        <v>7</v>
      </c>
      <c r="K1" s="5" t="s">
        <v>8</v>
      </c>
      <c r="L1" s="5" t="s">
        <v>9</v>
      </c>
      <c r="M1" s="5" t="s">
        <v>10</v>
      </c>
      <c r="N1" s="5" t="s">
        <v>11</v>
      </c>
      <c r="O1" s="5" t="s">
        <v>12</v>
      </c>
      <c r="P1" s="8" t="s">
        <v>13</v>
      </c>
      <c r="Q1" s="5" t="s">
        <v>14</v>
      </c>
      <c r="R1" s="5" t="s">
        <v>15</v>
      </c>
      <c r="S1" s="5" t="s">
        <v>16</v>
      </c>
      <c r="T1" s="5" t="s">
        <v>17</v>
      </c>
      <c r="U1" s="5" t="s">
        <v>18</v>
      </c>
      <c r="V1" s="5" t="s">
        <v>19</v>
      </c>
      <c r="W1" s="5" t="s">
        <v>20</v>
      </c>
      <c r="X1" s="5" t="s">
        <v>21</v>
      </c>
      <c r="Y1" s="5" t="s">
        <v>22</v>
      </c>
      <c r="Z1" s="5" t="s">
        <v>23</v>
      </c>
      <c r="AA1" s="5" t="s">
        <v>24</v>
      </c>
      <c r="AB1" s="5" t="s">
        <v>25</v>
      </c>
      <c r="AC1" s="5" t="s">
        <v>26</v>
      </c>
      <c r="AD1" s="5" t="s">
        <v>27</v>
      </c>
      <c r="AE1" s="5" t="s">
        <v>28</v>
      </c>
      <c r="AF1" s="8" t="s">
        <v>29</v>
      </c>
      <c r="AG1" s="5" t="s">
        <v>30</v>
      </c>
      <c r="AH1" s="5" t="s">
        <v>31</v>
      </c>
      <c r="AI1" s="5" t="s">
        <v>32</v>
      </c>
      <c r="AJ1" s="5" t="s">
        <v>33</v>
      </c>
      <c r="AK1" s="5" t="s">
        <v>34</v>
      </c>
      <c r="AL1" s="5" t="s">
        <v>35</v>
      </c>
      <c r="AM1" s="5" t="s">
        <v>36</v>
      </c>
      <c r="AN1" s="5" t="s">
        <v>37</v>
      </c>
      <c r="AO1" s="5" t="s">
        <v>38</v>
      </c>
      <c r="AP1" s="5" t="s">
        <v>39</v>
      </c>
      <c r="AQ1" s="5" t="s">
        <v>40</v>
      </c>
      <c r="AR1" s="5" t="s">
        <v>41</v>
      </c>
      <c r="AS1" s="5" t="s">
        <v>42</v>
      </c>
      <c r="AT1" s="8" t="s">
        <v>43</v>
      </c>
      <c r="AU1" s="5" t="s">
        <v>44</v>
      </c>
      <c r="AV1" s="5" t="s">
        <v>45</v>
      </c>
      <c r="AW1" s="5" t="s">
        <v>46</v>
      </c>
      <c r="AX1" s="5" t="s">
        <v>47</v>
      </c>
      <c r="AY1" s="5" t="s">
        <v>48</v>
      </c>
      <c r="AZ1" s="5" t="s">
        <v>49</v>
      </c>
      <c r="BA1" s="5" t="s">
        <v>50</v>
      </c>
      <c r="BB1" s="5" t="s">
        <v>51</v>
      </c>
      <c r="BC1" s="5" t="s">
        <v>52</v>
      </c>
      <c r="BD1" s="5" t="s">
        <v>53</v>
      </c>
      <c r="BE1" s="5" t="s">
        <v>54</v>
      </c>
      <c r="BF1" s="5" t="s">
        <v>55</v>
      </c>
      <c r="BG1" s="5" t="s">
        <v>56</v>
      </c>
      <c r="BH1" s="5" t="s">
        <v>57</v>
      </c>
      <c r="BI1" s="5" t="s">
        <v>58</v>
      </c>
      <c r="BJ1" s="5" t="s">
        <v>59</v>
      </c>
      <c r="BK1" s="5" t="s">
        <v>60</v>
      </c>
      <c r="BL1" s="5" t="s">
        <v>61</v>
      </c>
      <c r="BM1" s="5" t="s">
        <v>62</v>
      </c>
      <c r="BN1" s="5" t="s">
        <v>63</v>
      </c>
      <c r="BO1" s="5" t="s">
        <v>64</v>
      </c>
      <c r="BP1" s="5" t="s">
        <v>65</v>
      </c>
      <c r="BQ1" s="5" t="s">
        <v>66</v>
      </c>
      <c r="BR1" s="5" t="s">
        <v>67</v>
      </c>
      <c r="BS1" s="5" t="s">
        <v>68</v>
      </c>
      <c r="BT1" s="5" t="s">
        <v>69</v>
      </c>
      <c r="BU1" s="5" t="s">
        <v>70</v>
      </c>
      <c r="BV1" s="5" t="s">
        <v>71</v>
      </c>
      <c r="BW1" s="5" t="s">
        <v>72</v>
      </c>
      <c r="BX1" s="5" t="s">
        <v>73</v>
      </c>
      <c r="BY1" s="5" t="s">
        <v>74</v>
      </c>
      <c r="BZ1" s="5" t="s">
        <v>75</v>
      </c>
      <c r="CA1" s="5" t="s">
        <v>76</v>
      </c>
      <c r="CB1" s="5" t="s">
        <v>77</v>
      </c>
      <c r="CC1" s="5" t="s">
        <v>78</v>
      </c>
      <c r="CD1" s="5" t="s">
        <v>79</v>
      </c>
      <c r="CE1" s="5" t="s">
        <v>80</v>
      </c>
      <c r="CF1" s="5" t="s">
        <v>81</v>
      </c>
      <c r="CG1" s="5" t="s">
        <v>82</v>
      </c>
      <c r="CH1" s="7" t="s">
        <v>83</v>
      </c>
      <c r="CI1" s="7" t="s">
        <v>84</v>
      </c>
      <c r="CJ1" s="7" t="s">
        <v>85</v>
      </c>
      <c r="CK1" s="7" t="s">
        <v>86</v>
      </c>
      <c r="CL1" s="5" t="s">
        <v>87</v>
      </c>
      <c r="CM1" s="5" t="s">
        <v>88</v>
      </c>
      <c r="CN1" s="5" t="s">
        <v>89</v>
      </c>
      <c r="CO1" s="5" t="s">
        <v>90</v>
      </c>
      <c r="CP1" s="5" t="s">
        <v>91</v>
      </c>
      <c r="CQ1" s="5" t="s">
        <v>92</v>
      </c>
      <c r="CR1" s="5" t="s">
        <v>93</v>
      </c>
      <c r="CS1" s="5" t="s">
        <v>94</v>
      </c>
      <c r="CT1" s="5" t="s">
        <v>95</v>
      </c>
      <c r="CU1" s="5" t="s">
        <v>22499</v>
      </c>
      <c r="CV1" s="5" t="s">
        <v>96</v>
      </c>
      <c r="CW1" s="5" t="s">
        <v>97</v>
      </c>
      <c r="CX1" s="5" t="s">
        <v>98</v>
      </c>
      <c r="CY1" s="5" t="s">
        <v>99</v>
      </c>
      <c r="CZ1" s="5" t="s">
        <v>100</v>
      </c>
      <c r="DA1" s="5" t="s">
        <v>101</v>
      </c>
      <c r="DB1" s="5" t="s">
        <v>102</v>
      </c>
      <c r="DC1" s="5" t="s">
        <v>103</v>
      </c>
      <c r="DD1" s="5" t="s">
        <v>104</v>
      </c>
      <c r="DE1" s="5" t="s">
        <v>105</v>
      </c>
      <c r="DF1" s="5" t="s">
        <v>106</v>
      </c>
      <c r="DG1" s="5" t="s">
        <v>107</v>
      </c>
    </row>
    <row r="2" spans="1:111" ht="15.6" customHeight="1" x14ac:dyDescent="0.25">
      <c r="A2" s="1" t="s">
        <v>237</v>
      </c>
      <c r="B2" s="1" t="s">
        <v>238</v>
      </c>
      <c r="C2" s="2">
        <v>44091.352482175927</v>
      </c>
      <c r="D2" s="2">
        <v>44151</v>
      </c>
      <c r="E2" s="1" t="s">
        <v>110</v>
      </c>
      <c r="F2" s="2">
        <v>44103.833333333336</v>
      </c>
      <c r="G2" s="1" t="s">
        <v>111</v>
      </c>
      <c r="H2" s="1" t="s">
        <v>112</v>
      </c>
      <c r="I2" s="1" t="s">
        <v>112</v>
      </c>
      <c r="J2" s="1" t="s">
        <v>239</v>
      </c>
      <c r="K2" s="1" t="s">
        <v>240</v>
      </c>
      <c r="L2" s="1" t="s">
        <v>241</v>
      </c>
      <c r="M2" s="1" t="s">
        <v>138</v>
      </c>
      <c r="N2" s="1" t="s">
        <v>116</v>
      </c>
      <c r="O2" s="1" t="s">
        <v>117</v>
      </c>
      <c r="P2" s="9">
        <v>96950</v>
      </c>
      <c r="Q2" s="1" t="s">
        <v>118</v>
      </c>
      <c r="R2" s="1" t="s">
        <v>242</v>
      </c>
      <c r="S2" s="1">
        <v>16702876622</v>
      </c>
      <c r="U2" s="1">
        <v>7225</v>
      </c>
      <c r="V2" s="1" t="s">
        <v>119</v>
      </c>
      <c r="X2" s="1" t="s">
        <v>243</v>
      </c>
      <c r="Y2" s="1" t="s">
        <v>244</v>
      </c>
      <c r="AA2" s="1" t="s">
        <v>245</v>
      </c>
      <c r="AB2" s="1" t="s">
        <v>246</v>
      </c>
      <c r="AC2" s="1" t="s">
        <v>138</v>
      </c>
      <c r="AD2" s="1" t="s">
        <v>116</v>
      </c>
      <c r="AE2" s="1" t="s">
        <v>117</v>
      </c>
      <c r="AF2" s="9">
        <v>96950</v>
      </c>
      <c r="AG2" s="1" t="s">
        <v>118</v>
      </c>
      <c r="AH2" s="1" t="s">
        <v>242</v>
      </c>
      <c r="AI2" s="1">
        <v>16702876622</v>
      </c>
      <c r="AK2" s="1" t="s">
        <v>247</v>
      </c>
      <c r="BC2" s="1" t="str">
        <f>"11-1021.00"</f>
        <v>11-1021.00</v>
      </c>
      <c r="BD2" s="1" t="s">
        <v>248</v>
      </c>
      <c r="BE2" s="1" t="s">
        <v>249</v>
      </c>
      <c r="BF2" s="1" t="s">
        <v>250</v>
      </c>
      <c r="BG2" s="1">
        <v>1</v>
      </c>
      <c r="BH2" s="1">
        <v>1</v>
      </c>
      <c r="BI2" s="2">
        <v>44105</v>
      </c>
      <c r="BJ2" s="2">
        <v>45199</v>
      </c>
      <c r="BK2" s="2">
        <v>44151</v>
      </c>
      <c r="BL2" s="2">
        <v>45199</v>
      </c>
      <c r="BM2" s="1">
        <v>35</v>
      </c>
      <c r="BN2" s="1">
        <v>0</v>
      </c>
      <c r="BO2" s="1">
        <v>7</v>
      </c>
      <c r="BP2" s="1">
        <v>7</v>
      </c>
      <c r="BQ2" s="1">
        <v>7</v>
      </c>
      <c r="BR2" s="1">
        <v>7</v>
      </c>
      <c r="BS2" s="1">
        <v>7</v>
      </c>
      <c r="BT2" s="1">
        <v>0</v>
      </c>
      <c r="BU2" s="1" t="str">
        <f>"11:00 AM"</f>
        <v>11:00 AM</v>
      </c>
      <c r="BV2" s="1" t="str">
        <f>"9:00 PM"</f>
        <v>9:00 PM</v>
      </c>
      <c r="BW2" s="1" t="s">
        <v>135</v>
      </c>
      <c r="BX2" s="1">
        <v>0</v>
      </c>
      <c r="BY2" s="1">
        <v>36</v>
      </c>
      <c r="BZ2" s="1" t="s">
        <v>111</v>
      </c>
      <c r="CA2" s="1">
        <v>3</v>
      </c>
      <c r="CB2" s="4" t="s">
        <v>251</v>
      </c>
      <c r="CC2" s="1" t="s">
        <v>241</v>
      </c>
      <c r="CD2" s="1" t="s">
        <v>138</v>
      </c>
      <c r="CE2" s="1" t="s">
        <v>116</v>
      </c>
      <c r="CF2" s="1" t="s">
        <v>117</v>
      </c>
      <c r="CG2" s="1">
        <v>96950</v>
      </c>
      <c r="CH2" s="3">
        <v>30.92</v>
      </c>
      <c r="CI2" s="3">
        <v>30.92</v>
      </c>
      <c r="CL2" s="1" t="s">
        <v>137</v>
      </c>
      <c r="CM2" s="1" t="s">
        <v>252</v>
      </c>
      <c r="CN2" s="1" t="s">
        <v>139</v>
      </c>
      <c r="CP2" s="1" t="s">
        <v>112</v>
      </c>
      <c r="CQ2" s="1" t="s">
        <v>111</v>
      </c>
      <c r="CR2" s="1" t="s">
        <v>112</v>
      </c>
      <c r="CS2" s="1" t="s">
        <v>112</v>
      </c>
      <c r="CT2" s="1" t="s">
        <v>138</v>
      </c>
      <c r="CU2" s="1" t="s">
        <v>111</v>
      </c>
      <c r="CV2" s="1" t="s">
        <v>138</v>
      </c>
      <c r="CW2" s="1" t="s">
        <v>253</v>
      </c>
      <c r="CX2" s="1">
        <v>16702876622</v>
      </c>
      <c r="CY2" s="1" t="s">
        <v>254</v>
      </c>
      <c r="CZ2" s="1" t="s">
        <v>168</v>
      </c>
      <c r="DA2" s="1" t="s">
        <v>111</v>
      </c>
      <c r="DB2" s="1" t="s">
        <v>112</v>
      </c>
    </row>
    <row r="3" spans="1:111" ht="15.6" customHeight="1" x14ac:dyDescent="0.25">
      <c r="A3" s="1" t="s">
        <v>286</v>
      </c>
      <c r="B3" s="1" t="s">
        <v>238</v>
      </c>
      <c r="C3" s="2">
        <v>44039.976553587963</v>
      </c>
      <c r="D3" s="2">
        <v>44105</v>
      </c>
      <c r="E3" s="1" t="s">
        <v>180</v>
      </c>
      <c r="G3" s="1" t="s">
        <v>112</v>
      </c>
      <c r="H3" s="1" t="s">
        <v>112</v>
      </c>
      <c r="I3" s="1" t="s">
        <v>112</v>
      </c>
      <c r="J3" s="1" t="s">
        <v>287</v>
      </c>
      <c r="L3" s="1" t="s">
        <v>288</v>
      </c>
      <c r="M3" s="1" t="s">
        <v>289</v>
      </c>
      <c r="N3" s="1" t="s">
        <v>116</v>
      </c>
      <c r="O3" s="1" t="s">
        <v>117</v>
      </c>
      <c r="P3" s="9">
        <v>96950</v>
      </c>
      <c r="Q3" s="1" t="s">
        <v>118</v>
      </c>
      <c r="S3" s="1">
        <v>16702873831</v>
      </c>
      <c r="U3" s="1">
        <v>236116</v>
      </c>
      <c r="V3" s="1" t="s">
        <v>119</v>
      </c>
      <c r="X3" s="1" t="s">
        <v>290</v>
      </c>
      <c r="Y3" s="1" t="s">
        <v>291</v>
      </c>
      <c r="AA3" s="1" t="s">
        <v>245</v>
      </c>
      <c r="AB3" s="1" t="s">
        <v>292</v>
      </c>
      <c r="AC3" s="1" t="s">
        <v>293</v>
      </c>
      <c r="AD3" s="1" t="s">
        <v>116</v>
      </c>
      <c r="AE3" s="1" t="s">
        <v>117</v>
      </c>
      <c r="AF3" s="9">
        <v>96950</v>
      </c>
      <c r="AG3" s="1" t="s">
        <v>118</v>
      </c>
      <c r="AI3" s="1">
        <v>16702873831</v>
      </c>
      <c r="AK3" s="1" t="s">
        <v>294</v>
      </c>
      <c r="BC3" s="1" t="str">
        <f>"47-2051.00"</f>
        <v>47-2051.00</v>
      </c>
      <c r="BD3" s="1" t="s">
        <v>295</v>
      </c>
      <c r="BE3" s="1" t="s">
        <v>296</v>
      </c>
      <c r="BF3" s="1" t="s">
        <v>297</v>
      </c>
      <c r="BG3" s="1">
        <v>35</v>
      </c>
      <c r="BH3" s="1">
        <v>35</v>
      </c>
      <c r="BI3" s="2">
        <v>44105</v>
      </c>
      <c r="BJ3" s="2">
        <v>44469</v>
      </c>
      <c r="BK3" s="2">
        <v>44105</v>
      </c>
      <c r="BL3" s="2">
        <v>44469</v>
      </c>
      <c r="BM3" s="1">
        <v>40</v>
      </c>
      <c r="BN3" s="1">
        <v>0</v>
      </c>
      <c r="BO3" s="1">
        <v>8</v>
      </c>
      <c r="BP3" s="1">
        <v>8</v>
      </c>
      <c r="BQ3" s="1">
        <v>8</v>
      </c>
      <c r="BR3" s="1">
        <v>8</v>
      </c>
      <c r="BS3" s="1">
        <v>8</v>
      </c>
      <c r="BT3" s="1">
        <v>0</v>
      </c>
      <c r="BU3" s="1" t="str">
        <f>"8:00 AM"</f>
        <v>8:00 AM</v>
      </c>
      <c r="BV3" s="1" t="str">
        <f>"5:00 PM"</f>
        <v>5:00 PM</v>
      </c>
      <c r="BW3" s="1" t="s">
        <v>230</v>
      </c>
      <c r="BX3" s="1">
        <v>0</v>
      </c>
      <c r="BY3" s="1">
        <v>3</v>
      </c>
      <c r="BZ3" s="1" t="s">
        <v>112</v>
      </c>
      <c r="CA3" s="1">
        <v>0</v>
      </c>
      <c r="CB3" s="1" t="s">
        <v>298</v>
      </c>
      <c r="CC3" s="1" t="s">
        <v>299</v>
      </c>
      <c r="CD3" s="1" t="s">
        <v>289</v>
      </c>
      <c r="CE3" s="1" t="s">
        <v>116</v>
      </c>
      <c r="CF3" s="1" t="s">
        <v>117</v>
      </c>
      <c r="CG3" s="1">
        <v>96950</v>
      </c>
      <c r="CH3" s="3">
        <v>15.55</v>
      </c>
      <c r="CI3" s="3">
        <v>15.55</v>
      </c>
      <c r="CJ3" s="3">
        <v>23.33</v>
      </c>
      <c r="CK3" s="3">
        <v>23.33</v>
      </c>
      <c r="CL3" s="1" t="s">
        <v>137</v>
      </c>
      <c r="CM3" s="1" t="s">
        <v>138</v>
      </c>
      <c r="CN3" s="1" t="s">
        <v>139</v>
      </c>
      <c r="CP3" s="1" t="s">
        <v>112</v>
      </c>
      <c r="CQ3" s="1" t="s">
        <v>111</v>
      </c>
      <c r="CR3" s="1" t="s">
        <v>112</v>
      </c>
      <c r="CS3" s="1" t="s">
        <v>111</v>
      </c>
      <c r="CT3" s="1" t="s">
        <v>138</v>
      </c>
      <c r="CU3" s="1" t="s">
        <v>111</v>
      </c>
      <c r="CV3" s="1" t="s">
        <v>138</v>
      </c>
      <c r="CW3" s="1" t="s">
        <v>300</v>
      </c>
      <c r="CX3" s="1">
        <v>16702873831</v>
      </c>
      <c r="CY3" s="1" t="s">
        <v>294</v>
      </c>
      <c r="CZ3" s="1" t="s">
        <v>138</v>
      </c>
      <c r="DA3" s="1" t="s">
        <v>111</v>
      </c>
      <c r="DB3" s="1" t="s">
        <v>112</v>
      </c>
    </row>
    <row r="4" spans="1:111" ht="15.6" customHeight="1" x14ac:dyDescent="0.25">
      <c r="A4" s="1" t="s">
        <v>317</v>
      </c>
      <c r="B4" s="1" t="s">
        <v>238</v>
      </c>
      <c r="C4" s="2">
        <v>44071.691552777775</v>
      </c>
      <c r="D4" s="2">
        <v>44151</v>
      </c>
      <c r="E4" s="1" t="s">
        <v>110</v>
      </c>
      <c r="F4" s="2">
        <v>44103.833333333336</v>
      </c>
      <c r="G4" s="1" t="s">
        <v>111</v>
      </c>
      <c r="H4" s="1" t="s">
        <v>112</v>
      </c>
      <c r="I4" s="1" t="s">
        <v>112</v>
      </c>
      <c r="J4" s="1" t="s">
        <v>318</v>
      </c>
      <c r="K4" s="1" t="s">
        <v>319</v>
      </c>
      <c r="L4" s="1" t="s">
        <v>320</v>
      </c>
      <c r="M4" s="1" t="s">
        <v>321</v>
      </c>
      <c r="N4" s="1" t="s">
        <v>167</v>
      </c>
      <c r="O4" s="1" t="s">
        <v>117</v>
      </c>
      <c r="P4" s="9">
        <v>96950</v>
      </c>
      <c r="Q4" s="1" t="s">
        <v>118</v>
      </c>
      <c r="S4" s="1">
        <v>16702874411</v>
      </c>
      <c r="U4" s="1">
        <v>611620</v>
      </c>
      <c r="V4" s="1" t="s">
        <v>119</v>
      </c>
      <c r="X4" s="1" t="s">
        <v>322</v>
      </c>
      <c r="Y4" s="1" t="s">
        <v>323</v>
      </c>
      <c r="Z4" s="1" t="s">
        <v>202</v>
      </c>
      <c r="AA4" s="1" t="s">
        <v>324</v>
      </c>
      <c r="AB4" s="1" t="s">
        <v>325</v>
      </c>
      <c r="AC4" s="1" t="s">
        <v>321</v>
      </c>
      <c r="AD4" s="1" t="s">
        <v>167</v>
      </c>
      <c r="AE4" s="1" t="s">
        <v>117</v>
      </c>
      <c r="AF4" s="9">
        <v>96950</v>
      </c>
      <c r="AG4" s="1" t="s">
        <v>118</v>
      </c>
      <c r="AI4" s="1">
        <v>16702874411</v>
      </c>
      <c r="AK4" s="1" t="s">
        <v>326</v>
      </c>
      <c r="BC4" s="1" t="str">
        <f>"25-3021.00"</f>
        <v>25-3021.00</v>
      </c>
      <c r="BD4" s="1" t="s">
        <v>327</v>
      </c>
      <c r="BE4" s="1" t="s">
        <v>328</v>
      </c>
      <c r="BF4" s="1" t="s">
        <v>329</v>
      </c>
      <c r="BG4" s="1">
        <v>2</v>
      </c>
      <c r="BH4" s="1">
        <v>2</v>
      </c>
      <c r="BI4" s="2">
        <v>44105</v>
      </c>
      <c r="BJ4" s="2">
        <v>44469</v>
      </c>
      <c r="BK4" s="2">
        <v>44151</v>
      </c>
      <c r="BL4" s="2">
        <v>44469</v>
      </c>
      <c r="BM4" s="1">
        <v>36</v>
      </c>
      <c r="BN4" s="1">
        <v>0</v>
      </c>
      <c r="BO4" s="1">
        <v>6</v>
      </c>
      <c r="BP4" s="1">
        <v>6</v>
      </c>
      <c r="BQ4" s="1">
        <v>6</v>
      </c>
      <c r="BR4" s="1">
        <v>6</v>
      </c>
      <c r="BS4" s="1">
        <v>6</v>
      </c>
      <c r="BT4" s="1">
        <v>6</v>
      </c>
      <c r="BU4" s="1" t="str">
        <f>"8:00 AM"</f>
        <v>8:00 AM</v>
      </c>
      <c r="BV4" s="1" t="str">
        <f>"3:00 PM"</f>
        <v>3:00 PM</v>
      </c>
      <c r="BW4" s="1" t="s">
        <v>135</v>
      </c>
      <c r="BX4" s="1">
        <v>0</v>
      </c>
      <c r="BY4" s="1">
        <v>24</v>
      </c>
      <c r="BZ4" s="1" t="s">
        <v>112</v>
      </c>
      <c r="CA4" s="1">
        <v>0</v>
      </c>
      <c r="CB4" s="4" t="s">
        <v>330</v>
      </c>
      <c r="CC4" s="1" t="s">
        <v>167</v>
      </c>
      <c r="CD4" s="1" t="s">
        <v>321</v>
      </c>
      <c r="CE4" s="1" t="s">
        <v>167</v>
      </c>
      <c r="CF4" s="1" t="s">
        <v>117</v>
      </c>
      <c r="CG4" s="1">
        <v>96950</v>
      </c>
      <c r="CH4" s="3">
        <v>11.35</v>
      </c>
      <c r="CI4" s="3">
        <v>11.5</v>
      </c>
      <c r="CJ4" s="3">
        <v>17.03</v>
      </c>
      <c r="CK4" s="3">
        <v>17.25</v>
      </c>
      <c r="CL4" s="1" t="s">
        <v>137</v>
      </c>
      <c r="CM4" s="1" t="s">
        <v>331</v>
      </c>
      <c r="CN4" s="1" t="s">
        <v>139</v>
      </c>
      <c r="CP4" s="1" t="s">
        <v>112</v>
      </c>
      <c r="CQ4" s="1" t="s">
        <v>111</v>
      </c>
      <c r="CR4" s="1" t="s">
        <v>111</v>
      </c>
      <c r="CS4" s="1" t="s">
        <v>111</v>
      </c>
      <c r="CT4" s="1" t="s">
        <v>138</v>
      </c>
      <c r="CU4" s="1" t="s">
        <v>111</v>
      </c>
      <c r="CV4" s="1" t="s">
        <v>138</v>
      </c>
      <c r="CW4" s="1" t="s">
        <v>332</v>
      </c>
      <c r="CX4" s="1">
        <v>16706702330</v>
      </c>
      <c r="CY4" s="1" t="s">
        <v>333</v>
      </c>
      <c r="CZ4" s="1" t="s">
        <v>138</v>
      </c>
      <c r="DA4" s="1" t="s">
        <v>111</v>
      </c>
      <c r="DB4" s="1" t="s">
        <v>112</v>
      </c>
    </row>
    <row r="5" spans="1:111" ht="15.6" customHeight="1" x14ac:dyDescent="0.25">
      <c r="A5" s="1" t="s">
        <v>334</v>
      </c>
      <c r="B5" s="1" t="s">
        <v>238</v>
      </c>
      <c r="C5" s="2">
        <v>44040.427815277777</v>
      </c>
      <c r="D5" s="2">
        <v>44110</v>
      </c>
      <c r="E5" s="1" t="s">
        <v>110</v>
      </c>
      <c r="F5" s="2">
        <v>44103.833333333336</v>
      </c>
      <c r="G5" s="1" t="s">
        <v>111</v>
      </c>
      <c r="H5" s="1" t="s">
        <v>112</v>
      </c>
      <c r="I5" s="1" t="s">
        <v>112</v>
      </c>
      <c r="J5" s="1" t="s">
        <v>335</v>
      </c>
      <c r="K5" s="1" t="s">
        <v>336</v>
      </c>
      <c r="L5" s="1" t="s">
        <v>337</v>
      </c>
      <c r="M5" s="1" t="s">
        <v>338</v>
      </c>
      <c r="N5" s="1" t="s">
        <v>339</v>
      </c>
      <c r="O5" s="1" t="s">
        <v>117</v>
      </c>
      <c r="P5" s="9">
        <v>96950</v>
      </c>
      <c r="Q5" s="1" t="s">
        <v>118</v>
      </c>
      <c r="R5" s="1" t="s">
        <v>168</v>
      </c>
      <c r="S5" s="1">
        <v>16707880701</v>
      </c>
      <c r="U5" s="1">
        <v>61162</v>
      </c>
      <c r="V5" s="1" t="s">
        <v>119</v>
      </c>
      <c r="X5" s="1" t="s">
        <v>340</v>
      </c>
      <c r="Y5" s="1" t="s">
        <v>341</v>
      </c>
      <c r="Z5" s="1" t="s">
        <v>342</v>
      </c>
      <c r="AA5" s="1" t="s">
        <v>343</v>
      </c>
      <c r="AB5" s="1" t="s">
        <v>337</v>
      </c>
      <c r="AC5" s="1" t="s">
        <v>344</v>
      </c>
      <c r="AD5" s="1" t="s">
        <v>167</v>
      </c>
      <c r="AE5" s="1" t="s">
        <v>117</v>
      </c>
      <c r="AF5" s="9">
        <v>96950</v>
      </c>
      <c r="AG5" s="1" t="s">
        <v>118</v>
      </c>
      <c r="AI5" s="1">
        <v>16707880701</v>
      </c>
      <c r="AK5" s="1" t="s">
        <v>345</v>
      </c>
      <c r="BC5" s="1" t="str">
        <f>"25-3021.00"</f>
        <v>25-3021.00</v>
      </c>
      <c r="BD5" s="1" t="s">
        <v>327</v>
      </c>
      <c r="BE5" s="1" t="s">
        <v>346</v>
      </c>
      <c r="BF5" s="1" t="s">
        <v>347</v>
      </c>
      <c r="BG5" s="1">
        <v>1</v>
      </c>
      <c r="BH5" s="1">
        <v>1</v>
      </c>
      <c r="BI5" s="2">
        <v>44105</v>
      </c>
      <c r="BJ5" s="2">
        <v>44469</v>
      </c>
      <c r="BK5" s="2">
        <v>44110</v>
      </c>
      <c r="BL5" s="2">
        <v>44469</v>
      </c>
      <c r="BM5" s="1">
        <v>40</v>
      </c>
      <c r="BN5" s="1">
        <v>8</v>
      </c>
      <c r="BO5" s="1">
        <v>0</v>
      </c>
      <c r="BP5" s="1">
        <v>8</v>
      </c>
      <c r="BQ5" s="1">
        <v>8</v>
      </c>
      <c r="BR5" s="1">
        <v>0</v>
      </c>
      <c r="BS5" s="1">
        <v>8</v>
      </c>
      <c r="BT5" s="1">
        <v>8</v>
      </c>
      <c r="BU5" s="1" t="str">
        <f>"8:00 AM"</f>
        <v>8:00 AM</v>
      </c>
      <c r="BV5" s="1" t="str">
        <f>"5:00 PM"</f>
        <v>5:00 PM</v>
      </c>
      <c r="BW5" s="1" t="s">
        <v>135</v>
      </c>
      <c r="BX5" s="1">
        <v>6</v>
      </c>
      <c r="BY5" s="1">
        <v>12</v>
      </c>
      <c r="BZ5" s="1" t="s">
        <v>112</v>
      </c>
      <c r="CA5" s="1">
        <v>0</v>
      </c>
      <c r="CB5" s="1" t="s">
        <v>348</v>
      </c>
      <c r="CC5" s="1" t="s">
        <v>337</v>
      </c>
      <c r="CD5" s="1" t="s">
        <v>338</v>
      </c>
      <c r="CE5" s="1" t="s">
        <v>339</v>
      </c>
      <c r="CF5" s="1" t="s">
        <v>117</v>
      </c>
      <c r="CG5" s="1">
        <v>96950</v>
      </c>
      <c r="CH5" s="3">
        <v>11.31</v>
      </c>
      <c r="CI5" s="3">
        <v>11.31</v>
      </c>
      <c r="CJ5" s="3">
        <v>16.97</v>
      </c>
      <c r="CK5" s="3">
        <v>16.97</v>
      </c>
      <c r="CL5" s="1" t="s">
        <v>137</v>
      </c>
      <c r="CM5" s="1" t="s">
        <v>168</v>
      </c>
      <c r="CN5" s="1" t="s">
        <v>139</v>
      </c>
      <c r="CP5" s="1" t="s">
        <v>112</v>
      </c>
      <c r="CQ5" s="1" t="s">
        <v>111</v>
      </c>
      <c r="CR5" s="1" t="s">
        <v>111</v>
      </c>
      <c r="CS5" s="1" t="s">
        <v>111</v>
      </c>
      <c r="CT5" s="1" t="s">
        <v>111</v>
      </c>
      <c r="CU5" s="1" t="s">
        <v>111</v>
      </c>
      <c r="CV5" s="1" t="s">
        <v>138</v>
      </c>
      <c r="CW5" s="1" t="s">
        <v>349</v>
      </c>
      <c r="CX5" s="1">
        <v>16706707880</v>
      </c>
      <c r="CY5" s="1" t="s">
        <v>345</v>
      </c>
      <c r="CZ5" s="1" t="s">
        <v>138</v>
      </c>
      <c r="DA5" s="1" t="s">
        <v>111</v>
      </c>
      <c r="DB5" s="1" t="s">
        <v>112</v>
      </c>
    </row>
    <row r="6" spans="1:111" ht="15.6" customHeight="1" x14ac:dyDescent="0.25">
      <c r="A6" s="1" t="s">
        <v>365</v>
      </c>
      <c r="B6" s="1" t="s">
        <v>238</v>
      </c>
      <c r="C6" s="2">
        <v>44061.096098148148</v>
      </c>
      <c r="D6" s="2">
        <v>44131</v>
      </c>
      <c r="E6" s="1" t="s">
        <v>110</v>
      </c>
      <c r="F6" s="2">
        <v>44103.833333333336</v>
      </c>
      <c r="G6" s="1" t="s">
        <v>112</v>
      </c>
      <c r="H6" s="1" t="s">
        <v>112</v>
      </c>
      <c r="I6" s="1" t="s">
        <v>112</v>
      </c>
      <c r="J6" s="1" t="s">
        <v>366</v>
      </c>
      <c r="K6" s="1" t="s">
        <v>367</v>
      </c>
      <c r="L6" s="1" t="s">
        <v>368</v>
      </c>
      <c r="M6" s="1" t="s">
        <v>369</v>
      </c>
      <c r="N6" s="1" t="s">
        <v>116</v>
      </c>
      <c r="O6" s="1" t="s">
        <v>117</v>
      </c>
      <c r="P6" s="9">
        <v>96950</v>
      </c>
      <c r="Q6" s="1" t="s">
        <v>118</v>
      </c>
      <c r="R6" s="1" t="s">
        <v>138</v>
      </c>
      <c r="S6" s="1">
        <v>16702346278</v>
      </c>
      <c r="U6" s="1">
        <v>561410</v>
      </c>
      <c r="V6" s="1" t="s">
        <v>119</v>
      </c>
      <c r="X6" s="1" t="s">
        <v>370</v>
      </c>
      <c r="Y6" s="1" t="s">
        <v>371</v>
      </c>
      <c r="Z6" s="1" t="s">
        <v>372</v>
      </c>
      <c r="AA6" s="1" t="s">
        <v>373</v>
      </c>
      <c r="AB6" s="1" t="s">
        <v>368</v>
      </c>
      <c r="AC6" s="1" t="s">
        <v>369</v>
      </c>
      <c r="AD6" s="1" t="s">
        <v>116</v>
      </c>
      <c r="AE6" s="1" t="s">
        <v>117</v>
      </c>
      <c r="AF6" s="9">
        <v>96950</v>
      </c>
      <c r="AG6" s="1" t="s">
        <v>118</v>
      </c>
      <c r="AH6" s="1" t="s">
        <v>138</v>
      </c>
      <c r="AI6" s="1">
        <v>16702346278</v>
      </c>
      <c r="AK6" s="1" t="s">
        <v>374</v>
      </c>
      <c r="BC6" s="1" t="str">
        <f>"43-9061.00"</f>
        <v>43-9061.00</v>
      </c>
      <c r="BD6" s="1" t="s">
        <v>375</v>
      </c>
      <c r="BE6" s="1" t="s">
        <v>376</v>
      </c>
      <c r="BF6" s="1" t="s">
        <v>377</v>
      </c>
      <c r="BG6" s="1">
        <v>2</v>
      </c>
      <c r="BH6" s="1">
        <v>2</v>
      </c>
      <c r="BI6" s="2">
        <v>44105</v>
      </c>
      <c r="BJ6" s="2">
        <v>44469</v>
      </c>
      <c r="BK6" s="2">
        <v>44131</v>
      </c>
      <c r="BL6" s="2">
        <v>44469</v>
      </c>
      <c r="BM6" s="1">
        <v>35</v>
      </c>
      <c r="BN6" s="1">
        <v>0</v>
      </c>
      <c r="BO6" s="1">
        <v>7</v>
      </c>
      <c r="BP6" s="1">
        <v>7</v>
      </c>
      <c r="BQ6" s="1">
        <v>7</v>
      </c>
      <c r="BR6" s="1">
        <v>7</v>
      </c>
      <c r="BS6" s="1">
        <v>7</v>
      </c>
      <c r="BT6" s="1">
        <v>0</v>
      </c>
      <c r="BU6" s="1" t="str">
        <f>"9:00 AM"</f>
        <v>9:00 AM</v>
      </c>
      <c r="BV6" s="1" t="str">
        <f>"5:00 PM"</f>
        <v>5:00 PM</v>
      </c>
      <c r="BW6" s="1" t="s">
        <v>135</v>
      </c>
      <c r="BX6" s="1">
        <v>0</v>
      </c>
      <c r="BY6" s="1">
        <v>12</v>
      </c>
      <c r="BZ6" s="1" t="s">
        <v>112</v>
      </c>
      <c r="CA6" s="1">
        <v>0</v>
      </c>
      <c r="CB6" s="4" t="s">
        <v>378</v>
      </c>
      <c r="CC6" s="1" t="s">
        <v>368</v>
      </c>
      <c r="CD6" s="1" t="s">
        <v>379</v>
      </c>
      <c r="CE6" s="1" t="s">
        <v>116</v>
      </c>
      <c r="CF6" s="1" t="s">
        <v>117</v>
      </c>
      <c r="CG6" s="1">
        <v>96950</v>
      </c>
      <c r="CH6" s="3">
        <v>11.15</v>
      </c>
      <c r="CJ6" s="3">
        <v>16.73</v>
      </c>
      <c r="CL6" s="1" t="s">
        <v>137</v>
      </c>
      <c r="CM6" s="1" t="s">
        <v>138</v>
      </c>
      <c r="CN6" s="1" t="s">
        <v>139</v>
      </c>
      <c r="CP6" s="1" t="s">
        <v>112</v>
      </c>
      <c r="CQ6" s="1" t="s">
        <v>111</v>
      </c>
      <c r="CR6" s="1" t="s">
        <v>112</v>
      </c>
      <c r="CS6" s="1" t="s">
        <v>111</v>
      </c>
      <c r="CT6" s="1" t="s">
        <v>138</v>
      </c>
      <c r="CU6" s="1" t="s">
        <v>111</v>
      </c>
      <c r="CV6" s="1" t="s">
        <v>138</v>
      </c>
      <c r="CW6" s="1" t="s">
        <v>138</v>
      </c>
      <c r="CX6" s="1">
        <v>16702346278</v>
      </c>
      <c r="CY6" s="1" t="s">
        <v>374</v>
      </c>
      <c r="CZ6" s="1" t="s">
        <v>380</v>
      </c>
      <c r="DA6" s="1" t="s">
        <v>111</v>
      </c>
      <c r="DB6" s="1" t="s">
        <v>112</v>
      </c>
    </row>
    <row r="7" spans="1:111" ht="15.6" customHeight="1" x14ac:dyDescent="0.25">
      <c r="A7" s="1" t="s">
        <v>381</v>
      </c>
      <c r="B7" s="1" t="s">
        <v>238</v>
      </c>
      <c r="C7" s="2">
        <v>44047.04984097222</v>
      </c>
      <c r="D7" s="2">
        <v>44113</v>
      </c>
      <c r="E7" s="1" t="s">
        <v>110</v>
      </c>
      <c r="F7" s="2">
        <v>44103.833333333336</v>
      </c>
      <c r="G7" s="1" t="s">
        <v>111</v>
      </c>
      <c r="H7" s="1" t="s">
        <v>112</v>
      </c>
      <c r="I7" s="1" t="s">
        <v>112</v>
      </c>
      <c r="J7" s="1" t="s">
        <v>382</v>
      </c>
      <c r="K7" s="1" t="s">
        <v>383</v>
      </c>
      <c r="L7" s="1" t="s">
        <v>384</v>
      </c>
      <c r="N7" s="1" t="s">
        <v>116</v>
      </c>
      <c r="O7" s="1" t="s">
        <v>117</v>
      </c>
      <c r="P7" s="9">
        <v>96950</v>
      </c>
      <c r="Q7" s="1" t="s">
        <v>118</v>
      </c>
      <c r="S7" s="1">
        <v>16702345201</v>
      </c>
      <c r="U7" s="1">
        <v>81111</v>
      </c>
      <c r="V7" s="1" t="s">
        <v>119</v>
      </c>
      <c r="X7" s="1" t="s">
        <v>385</v>
      </c>
      <c r="Y7" s="1" t="s">
        <v>386</v>
      </c>
      <c r="Z7" s="1" t="s">
        <v>138</v>
      </c>
      <c r="AA7" s="1" t="s">
        <v>387</v>
      </c>
      <c r="AB7" s="1" t="s">
        <v>384</v>
      </c>
      <c r="AD7" s="1" t="s">
        <v>116</v>
      </c>
      <c r="AE7" s="1" t="s">
        <v>117</v>
      </c>
      <c r="AF7" s="9">
        <v>96950</v>
      </c>
      <c r="AG7" s="1" t="s">
        <v>118</v>
      </c>
      <c r="AI7" s="1">
        <v>16702345201</v>
      </c>
      <c r="AK7" s="1" t="s">
        <v>388</v>
      </c>
      <c r="BC7" s="1" t="str">
        <f>"43-3031.00"</f>
        <v>43-3031.00</v>
      </c>
      <c r="BD7" s="1" t="s">
        <v>389</v>
      </c>
      <c r="BE7" s="1" t="s">
        <v>390</v>
      </c>
      <c r="BF7" s="1" t="s">
        <v>391</v>
      </c>
      <c r="BG7" s="1">
        <v>1</v>
      </c>
      <c r="BH7" s="1">
        <v>1</v>
      </c>
      <c r="BI7" s="2">
        <v>44105</v>
      </c>
      <c r="BJ7" s="2">
        <v>45199</v>
      </c>
      <c r="BK7" s="2">
        <v>44113</v>
      </c>
      <c r="BL7" s="2">
        <v>45199</v>
      </c>
      <c r="BM7" s="1">
        <v>40</v>
      </c>
      <c r="BN7" s="1">
        <v>0</v>
      </c>
      <c r="BO7" s="1">
        <v>8</v>
      </c>
      <c r="BP7" s="1">
        <v>8</v>
      </c>
      <c r="BQ7" s="1">
        <v>8</v>
      </c>
      <c r="BR7" s="1">
        <v>8</v>
      </c>
      <c r="BS7" s="1">
        <v>8</v>
      </c>
      <c r="BT7" s="1">
        <v>0</v>
      </c>
      <c r="BU7" s="1" t="str">
        <f>"8:00 AM"</f>
        <v>8:00 AM</v>
      </c>
      <c r="BV7" s="1" t="str">
        <f>"5:00 PM"</f>
        <v>5:00 PM</v>
      </c>
      <c r="BW7" s="1" t="s">
        <v>392</v>
      </c>
      <c r="BX7" s="1">
        <v>0</v>
      </c>
      <c r="BY7" s="1">
        <v>12</v>
      </c>
      <c r="BZ7" s="1" t="s">
        <v>112</v>
      </c>
      <c r="CA7" s="1">
        <v>0</v>
      </c>
      <c r="CB7" s="4" t="s">
        <v>393</v>
      </c>
      <c r="CC7" s="1" t="s">
        <v>394</v>
      </c>
      <c r="CE7" s="1" t="s">
        <v>116</v>
      </c>
      <c r="CF7" s="1" t="s">
        <v>117</v>
      </c>
      <c r="CG7" s="1">
        <v>96950</v>
      </c>
      <c r="CH7" s="3">
        <v>9.8699999999999992</v>
      </c>
      <c r="CI7" s="3">
        <v>9.8699999999999992</v>
      </c>
      <c r="CJ7" s="3">
        <v>14.81</v>
      </c>
      <c r="CK7" s="3">
        <v>14.81</v>
      </c>
      <c r="CL7" s="1" t="s">
        <v>137</v>
      </c>
      <c r="CM7" s="1" t="s">
        <v>138</v>
      </c>
      <c r="CN7" s="1" t="s">
        <v>139</v>
      </c>
      <c r="CP7" s="1" t="s">
        <v>112</v>
      </c>
      <c r="CQ7" s="1" t="s">
        <v>111</v>
      </c>
      <c r="CR7" s="1" t="s">
        <v>112</v>
      </c>
      <c r="CS7" s="1" t="s">
        <v>111</v>
      </c>
      <c r="CT7" s="1" t="s">
        <v>138</v>
      </c>
      <c r="CU7" s="1" t="s">
        <v>111</v>
      </c>
      <c r="CV7" s="1" t="s">
        <v>138</v>
      </c>
      <c r="CW7" s="1" t="s">
        <v>138</v>
      </c>
      <c r="CX7" s="1">
        <v>16702345201</v>
      </c>
      <c r="CY7" s="1" t="s">
        <v>388</v>
      </c>
      <c r="CZ7" s="1" t="s">
        <v>138</v>
      </c>
      <c r="DA7" s="1" t="s">
        <v>111</v>
      </c>
      <c r="DB7" s="1" t="s">
        <v>112</v>
      </c>
    </row>
    <row r="8" spans="1:111" ht="15.6" customHeight="1" x14ac:dyDescent="0.25">
      <c r="A8" s="1" t="s">
        <v>395</v>
      </c>
      <c r="B8" s="1" t="s">
        <v>238</v>
      </c>
      <c r="C8" s="2">
        <v>44060.906827199076</v>
      </c>
      <c r="D8" s="2">
        <v>44139</v>
      </c>
      <c r="E8" s="1" t="s">
        <v>110</v>
      </c>
      <c r="F8" s="2">
        <v>44103.833333333336</v>
      </c>
      <c r="G8" s="1" t="s">
        <v>111</v>
      </c>
      <c r="H8" s="1" t="s">
        <v>112</v>
      </c>
      <c r="I8" s="1" t="s">
        <v>112</v>
      </c>
      <c r="J8" s="1" t="s">
        <v>396</v>
      </c>
      <c r="L8" s="1" t="s">
        <v>397</v>
      </c>
      <c r="M8" s="1" t="s">
        <v>398</v>
      </c>
      <c r="N8" s="1" t="s">
        <v>399</v>
      </c>
      <c r="O8" s="1" t="s">
        <v>117</v>
      </c>
      <c r="P8" s="9">
        <v>96950</v>
      </c>
      <c r="Q8" s="1" t="s">
        <v>118</v>
      </c>
      <c r="S8" s="1">
        <v>16707898959</v>
      </c>
      <c r="U8" s="1">
        <v>44413</v>
      </c>
      <c r="V8" s="1" t="s">
        <v>119</v>
      </c>
      <c r="X8" s="1" t="s">
        <v>400</v>
      </c>
      <c r="Y8" s="1" t="s">
        <v>401</v>
      </c>
      <c r="Z8" s="1" t="s">
        <v>402</v>
      </c>
      <c r="AA8" s="1" t="s">
        <v>403</v>
      </c>
      <c r="AB8" s="1" t="s">
        <v>404</v>
      </c>
      <c r="AD8" s="1" t="s">
        <v>116</v>
      </c>
      <c r="AE8" s="1" t="s">
        <v>117</v>
      </c>
      <c r="AF8" s="9">
        <v>96950</v>
      </c>
      <c r="AG8" s="1" t="s">
        <v>118</v>
      </c>
      <c r="AI8" s="1">
        <v>16707898959</v>
      </c>
      <c r="AK8" s="1" t="s">
        <v>405</v>
      </c>
      <c r="BC8" s="1" t="str">
        <f>"27-1026.00"</f>
        <v>27-1026.00</v>
      </c>
      <c r="BD8" s="1" t="s">
        <v>406</v>
      </c>
      <c r="BE8" s="1" t="s">
        <v>407</v>
      </c>
      <c r="BF8" s="1" t="s">
        <v>408</v>
      </c>
      <c r="BG8" s="1">
        <v>4</v>
      </c>
      <c r="BH8" s="1">
        <v>4</v>
      </c>
      <c r="BI8" s="2">
        <v>44105</v>
      </c>
      <c r="BJ8" s="2">
        <v>44469</v>
      </c>
      <c r="BK8" s="2">
        <v>44139</v>
      </c>
      <c r="BL8" s="2">
        <v>44469</v>
      </c>
      <c r="BM8" s="1">
        <v>40</v>
      </c>
      <c r="BN8" s="1">
        <v>0</v>
      </c>
      <c r="BO8" s="1">
        <v>8</v>
      </c>
      <c r="BP8" s="1">
        <v>8</v>
      </c>
      <c r="BQ8" s="1">
        <v>8</v>
      </c>
      <c r="BR8" s="1">
        <v>8</v>
      </c>
      <c r="BS8" s="1">
        <v>8</v>
      </c>
      <c r="BT8" s="1">
        <v>0</v>
      </c>
      <c r="BU8" s="1" t="str">
        <f>"7:30 AM"</f>
        <v>7:30 AM</v>
      </c>
      <c r="BV8" s="1" t="str">
        <f>"4:30 PM"</f>
        <v>4:30 PM</v>
      </c>
      <c r="BW8" s="1" t="s">
        <v>135</v>
      </c>
      <c r="BX8" s="1">
        <v>0</v>
      </c>
      <c r="BY8" s="1">
        <v>24</v>
      </c>
      <c r="BZ8" s="1" t="s">
        <v>112</v>
      </c>
      <c r="CA8" s="1">
        <v>0</v>
      </c>
      <c r="CB8" s="4" t="s">
        <v>409</v>
      </c>
      <c r="CC8" s="1" t="s">
        <v>410</v>
      </c>
      <c r="CE8" s="1" t="s">
        <v>167</v>
      </c>
      <c r="CF8" s="1" t="s">
        <v>117</v>
      </c>
      <c r="CG8" s="1">
        <v>96950</v>
      </c>
      <c r="CH8" s="3">
        <v>9.59</v>
      </c>
      <c r="CI8" s="3">
        <v>9.59</v>
      </c>
      <c r="CJ8" s="3">
        <v>14.39</v>
      </c>
      <c r="CK8" s="3">
        <v>14.39</v>
      </c>
      <c r="CL8" s="1" t="s">
        <v>137</v>
      </c>
      <c r="CM8" s="1" t="s">
        <v>138</v>
      </c>
      <c r="CN8" s="1" t="s">
        <v>139</v>
      </c>
      <c r="CP8" s="1" t="s">
        <v>112</v>
      </c>
      <c r="CQ8" s="1" t="s">
        <v>111</v>
      </c>
      <c r="CR8" s="1" t="s">
        <v>112</v>
      </c>
      <c r="CS8" s="1" t="s">
        <v>111</v>
      </c>
      <c r="CT8" s="1" t="s">
        <v>138</v>
      </c>
      <c r="CU8" s="1" t="s">
        <v>111</v>
      </c>
      <c r="CV8" s="1" t="s">
        <v>138</v>
      </c>
      <c r="CW8" s="1" t="s">
        <v>411</v>
      </c>
      <c r="CX8" s="1">
        <v>16707898959</v>
      </c>
      <c r="CY8" s="1" t="s">
        <v>405</v>
      </c>
      <c r="CZ8" s="1" t="s">
        <v>138</v>
      </c>
      <c r="DA8" s="1" t="s">
        <v>111</v>
      </c>
      <c r="DB8" s="1" t="s">
        <v>112</v>
      </c>
    </row>
    <row r="9" spans="1:111" ht="15.6" customHeight="1" x14ac:dyDescent="0.25">
      <c r="A9" s="1" t="s">
        <v>429</v>
      </c>
      <c r="B9" s="1" t="s">
        <v>238</v>
      </c>
      <c r="C9" s="2">
        <v>44046.113225347224</v>
      </c>
      <c r="D9" s="2">
        <v>44113</v>
      </c>
      <c r="E9" s="1" t="s">
        <v>110</v>
      </c>
      <c r="F9" s="2">
        <v>44113.833333333336</v>
      </c>
      <c r="G9" s="1" t="s">
        <v>112</v>
      </c>
      <c r="H9" s="1" t="s">
        <v>112</v>
      </c>
      <c r="I9" s="1" t="s">
        <v>112</v>
      </c>
      <c r="J9" s="1" t="s">
        <v>430</v>
      </c>
      <c r="K9" s="1" t="s">
        <v>431</v>
      </c>
      <c r="L9" s="1" t="s">
        <v>432</v>
      </c>
      <c r="M9" s="1" t="s">
        <v>433</v>
      </c>
      <c r="N9" s="1" t="s">
        <v>116</v>
      </c>
      <c r="O9" s="1" t="s">
        <v>117</v>
      </c>
      <c r="P9" s="9">
        <v>96950</v>
      </c>
      <c r="Q9" s="1" t="s">
        <v>118</v>
      </c>
      <c r="R9" s="1" t="s">
        <v>138</v>
      </c>
      <c r="S9" s="1">
        <v>16702874012</v>
      </c>
      <c r="U9" s="1">
        <v>72251</v>
      </c>
      <c r="V9" s="1" t="s">
        <v>119</v>
      </c>
      <c r="X9" s="1" t="s">
        <v>434</v>
      </c>
      <c r="Y9" s="1" t="s">
        <v>435</v>
      </c>
      <c r="Z9" s="1" t="s">
        <v>436</v>
      </c>
      <c r="AA9" s="1" t="s">
        <v>245</v>
      </c>
      <c r="AB9" s="1" t="s">
        <v>432</v>
      </c>
      <c r="AC9" s="1" t="s">
        <v>433</v>
      </c>
      <c r="AD9" s="1" t="s">
        <v>116</v>
      </c>
      <c r="AE9" s="1" t="s">
        <v>117</v>
      </c>
      <c r="AF9" s="9">
        <v>96950</v>
      </c>
      <c r="AG9" s="1" t="s">
        <v>118</v>
      </c>
      <c r="AH9" s="1" t="s">
        <v>138</v>
      </c>
      <c r="AI9" s="1">
        <v>16702874012</v>
      </c>
      <c r="AK9" s="1" t="s">
        <v>437</v>
      </c>
      <c r="BC9" s="1" t="str">
        <f>"35-2014.00"</f>
        <v>35-2014.00</v>
      </c>
      <c r="BD9" s="1" t="s">
        <v>152</v>
      </c>
      <c r="BE9" s="1" t="s">
        <v>438</v>
      </c>
      <c r="BF9" s="1" t="s">
        <v>154</v>
      </c>
      <c r="BG9" s="1">
        <v>1</v>
      </c>
      <c r="BH9" s="1">
        <v>1</v>
      </c>
      <c r="BI9" s="2">
        <v>44105</v>
      </c>
      <c r="BJ9" s="2">
        <v>44469</v>
      </c>
      <c r="BK9" s="2">
        <v>44113</v>
      </c>
      <c r="BL9" s="2">
        <v>44469</v>
      </c>
      <c r="BM9" s="1">
        <v>40</v>
      </c>
      <c r="BN9" s="1">
        <v>0</v>
      </c>
      <c r="BO9" s="1">
        <v>8</v>
      </c>
      <c r="BP9" s="1">
        <v>8</v>
      </c>
      <c r="BQ9" s="1">
        <v>8</v>
      </c>
      <c r="BR9" s="1">
        <v>8</v>
      </c>
      <c r="BS9" s="1">
        <v>8</v>
      </c>
      <c r="BT9" s="1">
        <v>0</v>
      </c>
      <c r="BU9" s="1" t="str">
        <f>"8:00 AM"</f>
        <v>8:00 AM</v>
      </c>
      <c r="BV9" s="1" t="str">
        <f>"5:00 PM"</f>
        <v>5:00 PM</v>
      </c>
      <c r="BW9" s="1" t="s">
        <v>135</v>
      </c>
      <c r="BX9" s="1">
        <v>0</v>
      </c>
      <c r="BY9" s="1">
        <v>12</v>
      </c>
      <c r="BZ9" s="1" t="s">
        <v>112</v>
      </c>
      <c r="CA9" s="1">
        <v>0</v>
      </c>
      <c r="CB9" s="1" t="e">
        <f>-can inspect facilities, equipment or supplies to ensure conformance to standard
-can check quality of food and supplies
-can cook food and clean food preparation areas, facilities or equipment</f>
        <v>#NAME?</v>
      </c>
      <c r="CC9" s="1" t="s">
        <v>439</v>
      </c>
      <c r="CD9" s="1" t="s">
        <v>440</v>
      </c>
      <c r="CE9" s="1" t="s">
        <v>116</v>
      </c>
      <c r="CF9" s="1" t="s">
        <v>117</v>
      </c>
      <c r="CG9" s="1">
        <v>96950</v>
      </c>
      <c r="CH9" s="3">
        <v>7.92</v>
      </c>
      <c r="CI9" s="3">
        <v>8.25</v>
      </c>
      <c r="CJ9" s="3">
        <v>11.88</v>
      </c>
      <c r="CK9" s="3">
        <v>12.38</v>
      </c>
      <c r="CL9" s="1" t="s">
        <v>137</v>
      </c>
      <c r="CN9" s="1" t="s">
        <v>139</v>
      </c>
      <c r="CP9" s="1" t="s">
        <v>112</v>
      </c>
      <c r="CQ9" s="1" t="s">
        <v>111</v>
      </c>
      <c r="CR9" s="1" t="s">
        <v>112</v>
      </c>
      <c r="CS9" s="1" t="s">
        <v>111</v>
      </c>
      <c r="CT9" s="1" t="s">
        <v>138</v>
      </c>
      <c r="CU9" s="1" t="s">
        <v>111</v>
      </c>
      <c r="CV9" s="1" t="s">
        <v>138</v>
      </c>
      <c r="CW9" s="1" t="s">
        <v>168</v>
      </c>
      <c r="CX9" s="1">
        <v>16702874011</v>
      </c>
      <c r="CY9" s="1" t="s">
        <v>437</v>
      </c>
      <c r="CZ9" s="1" t="s">
        <v>168</v>
      </c>
      <c r="DA9" s="1" t="s">
        <v>111</v>
      </c>
      <c r="DB9" s="1" t="s">
        <v>112</v>
      </c>
    </row>
    <row r="10" spans="1:111" ht="15.6" customHeight="1" x14ac:dyDescent="0.25">
      <c r="A10" s="1" t="s">
        <v>454</v>
      </c>
      <c r="B10" s="1" t="s">
        <v>238</v>
      </c>
      <c r="C10" s="2">
        <v>44046.978245370374</v>
      </c>
      <c r="D10" s="2">
        <v>44112</v>
      </c>
      <c r="E10" s="1" t="s">
        <v>180</v>
      </c>
      <c r="G10" s="1" t="s">
        <v>112</v>
      </c>
      <c r="H10" s="1" t="s">
        <v>112</v>
      </c>
      <c r="I10" s="1" t="s">
        <v>112</v>
      </c>
      <c r="J10" s="1" t="s">
        <v>455</v>
      </c>
      <c r="K10" s="1" t="s">
        <v>456</v>
      </c>
      <c r="L10" s="1" t="s">
        <v>457</v>
      </c>
      <c r="M10" s="1" t="s">
        <v>458</v>
      </c>
      <c r="N10" s="1" t="s">
        <v>116</v>
      </c>
      <c r="O10" s="1" t="s">
        <v>117</v>
      </c>
      <c r="P10" s="9">
        <v>96950</v>
      </c>
      <c r="Q10" s="1" t="s">
        <v>118</v>
      </c>
      <c r="R10" s="1" t="s">
        <v>138</v>
      </c>
      <c r="S10" s="1">
        <v>16702348383</v>
      </c>
      <c r="T10" s="1">
        <v>0</v>
      </c>
      <c r="U10" s="1">
        <v>45439</v>
      </c>
      <c r="V10" s="1" t="s">
        <v>119</v>
      </c>
      <c r="X10" s="1" t="s">
        <v>459</v>
      </c>
      <c r="Y10" s="1" t="s">
        <v>460</v>
      </c>
      <c r="Z10" s="1" t="s">
        <v>202</v>
      </c>
      <c r="AA10" s="1" t="s">
        <v>461</v>
      </c>
      <c r="AB10" s="1" t="s">
        <v>457</v>
      </c>
      <c r="AC10" s="1" t="s">
        <v>458</v>
      </c>
      <c r="AD10" s="1" t="s">
        <v>116</v>
      </c>
      <c r="AE10" s="1" t="s">
        <v>117</v>
      </c>
      <c r="AF10" s="9">
        <v>96950</v>
      </c>
      <c r="AG10" s="1" t="s">
        <v>118</v>
      </c>
      <c r="AH10" s="1" t="s">
        <v>138</v>
      </c>
      <c r="AI10" s="1">
        <v>16702348383</v>
      </c>
      <c r="AJ10" s="1">
        <v>0</v>
      </c>
      <c r="AK10" s="1" t="s">
        <v>462</v>
      </c>
      <c r="BC10" s="1" t="str">
        <f>"27-1023.00"</f>
        <v>27-1023.00</v>
      </c>
      <c r="BD10" s="1" t="s">
        <v>463</v>
      </c>
      <c r="BE10" s="1" t="s">
        <v>464</v>
      </c>
      <c r="BF10" s="1" t="s">
        <v>465</v>
      </c>
      <c r="BG10" s="1">
        <v>1</v>
      </c>
      <c r="BH10" s="1">
        <v>1</v>
      </c>
      <c r="BI10" s="2">
        <v>44105</v>
      </c>
      <c r="BJ10" s="2">
        <v>44469</v>
      </c>
      <c r="BK10" s="2">
        <v>44112</v>
      </c>
      <c r="BL10" s="2">
        <v>44469</v>
      </c>
      <c r="BM10" s="1">
        <v>40</v>
      </c>
      <c r="BN10" s="1">
        <v>0</v>
      </c>
      <c r="BO10" s="1">
        <v>8</v>
      </c>
      <c r="BP10" s="1">
        <v>8</v>
      </c>
      <c r="BQ10" s="1">
        <v>8</v>
      </c>
      <c r="BR10" s="1">
        <v>8</v>
      </c>
      <c r="BS10" s="1">
        <v>8</v>
      </c>
      <c r="BT10" s="1">
        <v>0</v>
      </c>
      <c r="BU10" s="1" t="str">
        <f>"8:00 AM"</f>
        <v>8:00 AM</v>
      </c>
      <c r="BV10" s="1" t="str">
        <f>"5:00 PM"</f>
        <v>5:00 PM</v>
      </c>
      <c r="BW10" s="1" t="s">
        <v>135</v>
      </c>
      <c r="BX10" s="1">
        <v>0</v>
      </c>
      <c r="BY10" s="1">
        <v>12</v>
      </c>
      <c r="BZ10" s="1" t="s">
        <v>112</v>
      </c>
      <c r="CA10" s="1">
        <v>0</v>
      </c>
      <c r="CB10" s="1" t="s">
        <v>466</v>
      </c>
      <c r="CC10" s="1" t="s">
        <v>458</v>
      </c>
      <c r="CD10" s="1" t="s">
        <v>457</v>
      </c>
      <c r="CE10" s="1" t="s">
        <v>116</v>
      </c>
      <c r="CF10" s="1" t="s">
        <v>117</v>
      </c>
      <c r="CG10" s="1">
        <v>96950</v>
      </c>
      <c r="CH10" s="3">
        <v>10.26</v>
      </c>
      <c r="CI10" s="3">
        <v>10.26</v>
      </c>
      <c r="CJ10" s="3">
        <v>15.39</v>
      </c>
      <c r="CK10" s="3">
        <v>15.39</v>
      </c>
      <c r="CL10" s="1" t="s">
        <v>137</v>
      </c>
      <c r="CM10" s="1" t="s">
        <v>138</v>
      </c>
      <c r="CN10" s="1" t="s">
        <v>139</v>
      </c>
      <c r="CP10" s="1" t="s">
        <v>112</v>
      </c>
      <c r="CQ10" s="1" t="s">
        <v>111</v>
      </c>
      <c r="CR10" s="1" t="s">
        <v>112</v>
      </c>
      <c r="CS10" s="1" t="s">
        <v>111</v>
      </c>
      <c r="CT10" s="1" t="s">
        <v>138</v>
      </c>
      <c r="CU10" s="1" t="s">
        <v>111</v>
      </c>
      <c r="CV10" s="1" t="s">
        <v>138</v>
      </c>
      <c r="CW10" s="1" t="s">
        <v>138</v>
      </c>
      <c r="CX10" s="1">
        <v>16702348383</v>
      </c>
      <c r="CY10" s="1" t="s">
        <v>462</v>
      </c>
      <c r="CZ10" s="1" t="s">
        <v>138</v>
      </c>
      <c r="DA10" s="1" t="s">
        <v>111</v>
      </c>
      <c r="DB10" s="1" t="s">
        <v>112</v>
      </c>
      <c r="DC10" s="1" t="s">
        <v>459</v>
      </c>
      <c r="DD10" s="1" t="s">
        <v>460</v>
      </c>
      <c r="DE10" s="1" t="s">
        <v>202</v>
      </c>
      <c r="DF10" s="1" t="s">
        <v>455</v>
      </c>
      <c r="DG10" s="1" t="s">
        <v>462</v>
      </c>
    </row>
    <row r="11" spans="1:111" ht="15.6" customHeight="1" x14ac:dyDescent="0.25">
      <c r="A11" s="1" t="s">
        <v>467</v>
      </c>
      <c r="B11" s="1" t="s">
        <v>238</v>
      </c>
      <c r="C11" s="2">
        <v>44134.409278125</v>
      </c>
      <c r="D11" s="2">
        <v>44181</v>
      </c>
      <c r="E11" s="1" t="s">
        <v>180</v>
      </c>
      <c r="G11" s="1" t="s">
        <v>112</v>
      </c>
      <c r="H11" s="1" t="s">
        <v>112</v>
      </c>
      <c r="I11" s="1" t="s">
        <v>112</v>
      </c>
      <c r="J11" s="1" t="s">
        <v>468</v>
      </c>
      <c r="K11" s="1" t="s">
        <v>469</v>
      </c>
      <c r="L11" s="1" t="s">
        <v>470</v>
      </c>
      <c r="M11" s="1" t="s">
        <v>339</v>
      </c>
      <c r="N11" s="1" t="s">
        <v>167</v>
      </c>
      <c r="O11" s="1" t="s">
        <v>117</v>
      </c>
      <c r="P11" s="9">
        <v>96950</v>
      </c>
      <c r="Q11" s="1" t="s">
        <v>118</v>
      </c>
      <c r="S11" s="1">
        <v>16702379950</v>
      </c>
      <c r="U11" s="1">
        <v>721120</v>
      </c>
      <c r="V11" s="1" t="s">
        <v>119</v>
      </c>
      <c r="X11" s="1" t="s">
        <v>471</v>
      </c>
      <c r="Y11" s="1" t="s">
        <v>472</v>
      </c>
      <c r="AA11" s="1" t="s">
        <v>473</v>
      </c>
      <c r="AB11" s="1" t="s">
        <v>470</v>
      </c>
      <c r="AC11" s="1" t="s">
        <v>339</v>
      </c>
      <c r="AD11" s="1" t="s">
        <v>167</v>
      </c>
      <c r="AE11" s="1" t="s">
        <v>117</v>
      </c>
      <c r="AF11" s="9">
        <v>96950</v>
      </c>
      <c r="AG11" s="1" t="s">
        <v>118</v>
      </c>
      <c r="AI11" s="1">
        <v>16702379950</v>
      </c>
      <c r="AK11" s="1" t="s">
        <v>474</v>
      </c>
      <c r="BC11" s="1" t="str">
        <f>"53-7021.00"</f>
        <v>53-7021.00</v>
      </c>
      <c r="BD11" s="1" t="s">
        <v>475</v>
      </c>
      <c r="BE11" s="1" t="s">
        <v>476</v>
      </c>
      <c r="BF11" s="1" t="s">
        <v>477</v>
      </c>
      <c r="BG11" s="1">
        <v>16</v>
      </c>
      <c r="BH11" s="1">
        <v>16</v>
      </c>
      <c r="BI11" s="2">
        <v>44136</v>
      </c>
      <c r="BJ11" s="2">
        <v>44469</v>
      </c>
      <c r="BK11" s="2">
        <v>44181</v>
      </c>
      <c r="BL11" s="2">
        <v>44469</v>
      </c>
      <c r="BM11" s="1">
        <v>35</v>
      </c>
      <c r="BN11" s="1">
        <v>0</v>
      </c>
      <c r="BO11" s="1">
        <v>7</v>
      </c>
      <c r="BP11" s="1">
        <v>7</v>
      </c>
      <c r="BQ11" s="1">
        <v>7</v>
      </c>
      <c r="BR11" s="1">
        <v>7</v>
      </c>
      <c r="BS11" s="1">
        <v>7</v>
      </c>
      <c r="BT11" s="1">
        <v>0</v>
      </c>
      <c r="BU11" s="1" t="str">
        <f>"6:00 AM"</f>
        <v>6:00 AM</v>
      </c>
      <c r="BV11" s="1" t="str">
        <f>"2:00 PM"</f>
        <v>2:00 PM</v>
      </c>
      <c r="BW11" s="1" t="s">
        <v>135</v>
      </c>
      <c r="BX11" s="1">
        <v>0</v>
      </c>
      <c r="BY11" s="1">
        <v>24</v>
      </c>
      <c r="BZ11" s="1" t="s">
        <v>112</v>
      </c>
      <c r="CA11" s="1">
        <v>0</v>
      </c>
      <c r="CB11" s="1" t="s">
        <v>478</v>
      </c>
      <c r="CC11" s="1" t="s">
        <v>470</v>
      </c>
      <c r="CD11" s="1" t="s">
        <v>339</v>
      </c>
      <c r="CE11" s="1" t="s">
        <v>167</v>
      </c>
      <c r="CF11" s="1" t="s">
        <v>117</v>
      </c>
      <c r="CG11" s="1">
        <v>96950</v>
      </c>
      <c r="CH11" s="3">
        <v>25.2</v>
      </c>
      <c r="CI11" s="3">
        <v>30.24</v>
      </c>
      <c r="CJ11" s="3">
        <v>37.799999999999997</v>
      </c>
      <c r="CK11" s="3">
        <v>45.36</v>
      </c>
      <c r="CL11" s="1" t="s">
        <v>137</v>
      </c>
      <c r="CN11" s="1" t="s">
        <v>139</v>
      </c>
      <c r="CP11" s="1" t="s">
        <v>112</v>
      </c>
      <c r="CQ11" s="1" t="s">
        <v>111</v>
      </c>
      <c r="CR11" s="1" t="s">
        <v>111</v>
      </c>
      <c r="CS11" s="1" t="s">
        <v>111</v>
      </c>
      <c r="CT11" s="1" t="s">
        <v>138</v>
      </c>
      <c r="CU11" s="1" t="s">
        <v>111</v>
      </c>
      <c r="CV11" s="1" t="s">
        <v>111</v>
      </c>
      <c r="CW11" s="1" t="s">
        <v>479</v>
      </c>
      <c r="CX11" s="1">
        <v>16702379900</v>
      </c>
      <c r="CY11" s="1" t="s">
        <v>480</v>
      </c>
      <c r="CZ11" s="1" t="s">
        <v>138</v>
      </c>
      <c r="DA11" s="1" t="s">
        <v>111</v>
      </c>
      <c r="DB11" s="1" t="s">
        <v>112</v>
      </c>
    </row>
    <row r="12" spans="1:111" ht="15.6" customHeight="1" x14ac:dyDescent="0.25">
      <c r="A12" s="1" t="s">
        <v>497</v>
      </c>
      <c r="B12" s="1" t="s">
        <v>238</v>
      </c>
      <c r="C12" s="2">
        <v>44050.276900694444</v>
      </c>
      <c r="D12" s="2">
        <v>44118</v>
      </c>
      <c r="E12" s="1" t="s">
        <v>110</v>
      </c>
      <c r="F12" s="2">
        <v>44103.833333333336</v>
      </c>
      <c r="G12" s="1" t="s">
        <v>112</v>
      </c>
      <c r="H12" s="1" t="s">
        <v>112</v>
      </c>
      <c r="I12" s="1" t="s">
        <v>112</v>
      </c>
      <c r="J12" s="1" t="s">
        <v>468</v>
      </c>
      <c r="K12" s="1" t="s">
        <v>469</v>
      </c>
      <c r="L12" s="1" t="s">
        <v>470</v>
      </c>
      <c r="M12" s="1" t="s">
        <v>339</v>
      </c>
      <c r="N12" s="1" t="s">
        <v>167</v>
      </c>
      <c r="O12" s="1" t="s">
        <v>117</v>
      </c>
      <c r="P12" s="9">
        <v>96950</v>
      </c>
      <c r="Q12" s="1" t="s">
        <v>118</v>
      </c>
      <c r="S12" s="1">
        <v>16702379950</v>
      </c>
      <c r="U12" s="1">
        <v>721120</v>
      </c>
      <c r="V12" s="1" t="s">
        <v>119</v>
      </c>
      <c r="X12" s="1" t="s">
        <v>498</v>
      </c>
      <c r="Y12" s="1" t="s">
        <v>499</v>
      </c>
      <c r="AA12" s="1" t="s">
        <v>473</v>
      </c>
      <c r="AB12" s="1" t="s">
        <v>470</v>
      </c>
      <c r="AC12" s="1" t="s">
        <v>339</v>
      </c>
      <c r="AD12" s="1" t="s">
        <v>167</v>
      </c>
      <c r="AE12" s="1" t="s">
        <v>117</v>
      </c>
      <c r="AF12" s="9">
        <v>96950</v>
      </c>
      <c r="AG12" s="1" t="s">
        <v>118</v>
      </c>
      <c r="AI12" s="1">
        <v>16702379950</v>
      </c>
      <c r="AK12" s="1" t="s">
        <v>474</v>
      </c>
      <c r="BC12" s="1" t="str">
        <f>"11-3071.03"</f>
        <v>11-3071.03</v>
      </c>
      <c r="BD12" s="1" t="s">
        <v>500</v>
      </c>
      <c r="BE12" s="1" t="s">
        <v>501</v>
      </c>
      <c r="BF12" s="1" t="s">
        <v>502</v>
      </c>
      <c r="BG12" s="1">
        <v>2</v>
      </c>
      <c r="BH12" s="1">
        <v>2</v>
      </c>
      <c r="BI12" s="2">
        <v>44105</v>
      </c>
      <c r="BJ12" s="2">
        <v>44469</v>
      </c>
      <c r="BK12" s="2">
        <v>44118</v>
      </c>
      <c r="BL12" s="2">
        <v>44469</v>
      </c>
      <c r="BM12" s="1">
        <v>35</v>
      </c>
      <c r="BN12" s="1">
        <v>0</v>
      </c>
      <c r="BO12" s="1">
        <v>7</v>
      </c>
      <c r="BP12" s="1">
        <v>7</v>
      </c>
      <c r="BQ12" s="1">
        <v>7</v>
      </c>
      <c r="BR12" s="1">
        <v>7</v>
      </c>
      <c r="BS12" s="1">
        <v>7</v>
      </c>
      <c r="BT12" s="1">
        <v>0</v>
      </c>
      <c r="BU12" s="1" t="str">
        <f>"9:00 AM"</f>
        <v>9:00 AM</v>
      </c>
      <c r="BV12" s="1" t="str">
        <f>"5:00 PM"</f>
        <v>5:00 PM</v>
      </c>
      <c r="BW12" s="1" t="s">
        <v>193</v>
      </c>
      <c r="BX12" s="1">
        <v>0</v>
      </c>
      <c r="BY12" s="1">
        <v>36</v>
      </c>
      <c r="BZ12" s="1" t="s">
        <v>111</v>
      </c>
      <c r="CA12" s="1">
        <v>10</v>
      </c>
      <c r="CB12" s="1" t="s">
        <v>503</v>
      </c>
      <c r="CC12" s="1" t="s">
        <v>470</v>
      </c>
      <c r="CD12" s="1" t="s">
        <v>339</v>
      </c>
      <c r="CE12" s="1" t="s">
        <v>167</v>
      </c>
      <c r="CF12" s="1" t="s">
        <v>117</v>
      </c>
      <c r="CG12" s="1">
        <v>96950</v>
      </c>
      <c r="CH12" s="3">
        <v>31.25</v>
      </c>
      <c r="CI12" s="3">
        <v>35</v>
      </c>
      <c r="CL12" s="1" t="s">
        <v>137</v>
      </c>
      <c r="CN12" s="1" t="s">
        <v>139</v>
      </c>
      <c r="CP12" s="1" t="s">
        <v>112</v>
      </c>
      <c r="CQ12" s="1" t="s">
        <v>111</v>
      </c>
      <c r="CR12" s="1" t="s">
        <v>111</v>
      </c>
      <c r="CS12" s="1" t="s">
        <v>112</v>
      </c>
      <c r="CT12" s="1" t="s">
        <v>138</v>
      </c>
      <c r="CU12" s="1" t="s">
        <v>111</v>
      </c>
      <c r="CV12" s="1" t="s">
        <v>111</v>
      </c>
      <c r="CW12" s="1" t="s">
        <v>479</v>
      </c>
      <c r="CX12" s="1">
        <v>16702379900</v>
      </c>
      <c r="CY12" s="1" t="s">
        <v>480</v>
      </c>
      <c r="CZ12" s="1" t="s">
        <v>138</v>
      </c>
      <c r="DA12" s="1" t="s">
        <v>111</v>
      </c>
      <c r="DB12" s="1" t="s">
        <v>112</v>
      </c>
    </row>
    <row r="13" spans="1:111" ht="15.6" customHeight="1" x14ac:dyDescent="0.25">
      <c r="A13" s="1" t="s">
        <v>549</v>
      </c>
      <c r="B13" s="1" t="s">
        <v>238</v>
      </c>
      <c r="C13" s="2">
        <v>44074.017761111114</v>
      </c>
      <c r="D13" s="2">
        <v>44133</v>
      </c>
      <c r="E13" s="1" t="s">
        <v>180</v>
      </c>
      <c r="G13" s="1" t="s">
        <v>111</v>
      </c>
      <c r="H13" s="1" t="s">
        <v>112</v>
      </c>
      <c r="I13" s="1" t="s">
        <v>112</v>
      </c>
      <c r="J13" s="1" t="s">
        <v>550</v>
      </c>
      <c r="K13" s="1" t="s">
        <v>551</v>
      </c>
      <c r="L13" s="1" t="s">
        <v>552</v>
      </c>
      <c r="N13" s="1" t="s">
        <v>167</v>
      </c>
      <c r="O13" s="1" t="s">
        <v>117</v>
      </c>
      <c r="P13" s="9">
        <v>96950</v>
      </c>
      <c r="Q13" s="1" t="s">
        <v>118</v>
      </c>
      <c r="S13" s="1">
        <v>16707836342</v>
      </c>
      <c r="U13" s="1">
        <v>56132</v>
      </c>
      <c r="V13" s="1" t="s">
        <v>119</v>
      </c>
      <c r="X13" s="1" t="s">
        <v>553</v>
      </c>
      <c r="Y13" s="1" t="s">
        <v>554</v>
      </c>
      <c r="Z13" s="1" t="s">
        <v>555</v>
      </c>
      <c r="AA13" s="1" t="s">
        <v>171</v>
      </c>
      <c r="AB13" s="1" t="s">
        <v>552</v>
      </c>
      <c r="AD13" s="1" t="s">
        <v>167</v>
      </c>
      <c r="AE13" s="1" t="s">
        <v>117</v>
      </c>
      <c r="AF13" s="9">
        <v>96950</v>
      </c>
      <c r="AG13" s="1" t="s">
        <v>118</v>
      </c>
      <c r="AI13" s="1">
        <v>16707836342</v>
      </c>
      <c r="AK13" s="1" t="s">
        <v>556</v>
      </c>
      <c r="BC13" s="1" t="str">
        <f>"35-2014.00"</f>
        <v>35-2014.00</v>
      </c>
      <c r="BD13" s="1" t="s">
        <v>152</v>
      </c>
      <c r="BE13" s="1" t="s">
        <v>557</v>
      </c>
      <c r="BF13" s="1" t="s">
        <v>229</v>
      </c>
      <c r="BG13" s="1">
        <v>5</v>
      </c>
      <c r="BH13" s="1">
        <v>5</v>
      </c>
      <c r="BI13" s="2">
        <v>44110</v>
      </c>
      <c r="BJ13" s="2">
        <v>44469</v>
      </c>
      <c r="BK13" s="2">
        <v>44133</v>
      </c>
      <c r="BL13" s="2">
        <v>44469</v>
      </c>
      <c r="BM13" s="1">
        <v>35</v>
      </c>
      <c r="BN13" s="1">
        <v>0</v>
      </c>
      <c r="BO13" s="1">
        <v>7</v>
      </c>
      <c r="BP13" s="1">
        <v>7</v>
      </c>
      <c r="BQ13" s="1">
        <v>7</v>
      </c>
      <c r="BR13" s="1">
        <v>7</v>
      </c>
      <c r="BS13" s="1">
        <v>7</v>
      </c>
      <c r="BT13" s="1">
        <v>0</v>
      </c>
      <c r="BU13" s="1" t="str">
        <f>"9:00 AM"</f>
        <v>9:00 AM</v>
      </c>
      <c r="BV13" s="1" t="str">
        <f>"5:00 PM"</f>
        <v>5:00 PM</v>
      </c>
      <c r="BW13" s="1" t="s">
        <v>135</v>
      </c>
      <c r="BX13" s="1">
        <v>0</v>
      </c>
      <c r="BY13" s="1">
        <v>6</v>
      </c>
      <c r="BZ13" s="1" t="s">
        <v>112</v>
      </c>
      <c r="CA13" s="1">
        <v>0</v>
      </c>
      <c r="CB13" s="4" t="s">
        <v>558</v>
      </c>
      <c r="CC13" s="1" t="s">
        <v>559</v>
      </c>
      <c r="CD13" s="1" t="s">
        <v>560</v>
      </c>
      <c r="CE13" s="1" t="s">
        <v>167</v>
      </c>
      <c r="CF13" s="1" t="s">
        <v>117</v>
      </c>
      <c r="CG13" s="1">
        <v>96950</v>
      </c>
      <c r="CH13" s="3">
        <v>7.92</v>
      </c>
      <c r="CI13" s="3">
        <v>7.92</v>
      </c>
      <c r="CJ13" s="3">
        <v>11.88</v>
      </c>
      <c r="CK13" s="3">
        <v>11.88</v>
      </c>
      <c r="CL13" s="1" t="s">
        <v>137</v>
      </c>
      <c r="CN13" s="1" t="s">
        <v>139</v>
      </c>
      <c r="CP13" s="1" t="s">
        <v>112</v>
      </c>
      <c r="CQ13" s="1" t="s">
        <v>111</v>
      </c>
      <c r="CR13" s="1" t="s">
        <v>112</v>
      </c>
      <c r="CS13" s="1" t="s">
        <v>111</v>
      </c>
      <c r="CT13" s="1" t="s">
        <v>138</v>
      </c>
      <c r="CU13" s="1" t="s">
        <v>111</v>
      </c>
      <c r="CV13" s="1" t="s">
        <v>138</v>
      </c>
      <c r="CW13" s="1" t="s">
        <v>561</v>
      </c>
      <c r="CX13" s="1">
        <v>16707836342</v>
      </c>
      <c r="CY13" s="1" t="s">
        <v>556</v>
      </c>
      <c r="CZ13" s="1" t="s">
        <v>428</v>
      </c>
      <c r="DA13" s="1" t="s">
        <v>111</v>
      </c>
      <c r="DB13" s="1" t="s">
        <v>112</v>
      </c>
    </row>
    <row r="14" spans="1:111" ht="15.6" customHeight="1" x14ac:dyDescent="0.25">
      <c r="A14" s="1" t="s">
        <v>594</v>
      </c>
      <c r="B14" s="1" t="s">
        <v>238</v>
      </c>
      <c r="C14" s="2">
        <v>44123.086447106478</v>
      </c>
      <c r="D14" s="2">
        <v>44166</v>
      </c>
      <c r="E14" s="1" t="s">
        <v>180</v>
      </c>
      <c r="G14" s="1" t="s">
        <v>112</v>
      </c>
      <c r="H14" s="1" t="s">
        <v>112</v>
      </c>
      <c r="I14" s="1" t="s">
        <v>112</v>
      </c>
      <c r="J14" s="1" t="s">
        <v>595</v>
      </c>
      <c r="K14" s="1" t="s">
        <v>138</v>
      </c>
      <c r="L14" s="1" t="s">
        <v>596</v>
      </c>
      <c r="M14" s="1" t="s">
        <v>597</v>
      </c>
      <c r="N14" s="1" t="s">
        <v>167</v>
      </c>
      <c r="O14" s="1" t="s">
        <v>117</v>
      </c>
      <c r="P14" s="9">
        <v>96950</v>
      </c>
      <c r="Q14" s="1" t="s">
        <v>118</v>
      </c>
      <c r="S14" s="1">
        <v>16702348106</v>
      </c>
      <c r="U14" s="1">
        <v>23622</v>
      </c>
      <c r="V14" s="1" t="s">
        <v>119</v>
      </c>
      <c r="X14" s="1" t="s">
        <v>598</v>
      </c>
      <c r="Y14" s="1" t="s">
        <v>599</v>
      </c>
      <c r="AA14" s="1" t="s">
        <v>461</v>
      </c>
      <c r="AB14" s="1" t="s">
        <v>600</v>
      </c>
      <c r="AC14" s="1" t="s">
        <v>597</v>
      </c>
      <c r="AD14" s="1" t="s">
        <v>116</v>
      </c>
      <c r="AE14" s="1" t="s">
        <v>117</v>
      </c>
      <c r="AF14" s="9">
        <v>96950</v>
      </c>
      <c r="AG14" s="1" t="s">
        <v>118</v>
      </c>
      <c r="AI14" s="1">
        <v>16702348106</v>
      </c>
      <c r="AK14" s="1" t="s">
        <v>601</v>
      </c>
      <c r="BC14" s="1" t="str">
        <f>"17-3022.00"</f>
        <v>17-3022.00</v>
      </c>
      <c r="BD14" s="1" t="s">
        <v>602</v>
      </c>
      <c r="BE14" s="1" t="s">
        <v>603</v>
      </c>
      <c r="BF14" s="1" t="s">
        <v>604</v>
      </c>
      <c r="BG14" s="1">
        <v>1</v>
      </c>
      <c r="BH14" s="1">
        <v>1</v>
      </c>
      <c r="BI14" s="2">
        <v>44197</v>
      </c>
      <c r="BJ14" s="2">
        <v>44469</v>
      </c>
      <c r="BK14" s="2">
        <v>44197</v>
      </c>
      <c r="BL14" s="2">
        <v>44469</v>
      </c>
      <c r="BM14" s="1">
        <v>35</v>
      </c>
      <c r="BN14" s="1">
        <v>0</v>
      </c>
      <c r="BO14" s="1">
        <v>7</v>
      </c>
      <c r="BP14" s="1">
        <v>7</v>
      </c>
      <c r="BQ14" s="1">
        <v>7</v>
      </c>
      <c r="BR14" s="1">
        <v>7</v>
      </c>
      <c r="BS14" s="1">
        <v>7</v>
      </c>
      <c r="BT14" s="1">
        <v>0</v>
      </c>
      <c r="BU14" s="1" t="str">
        <f>"8:00 AM"</f>
        <v>8:00 AM</v>
      </c>
      <c r="BV14" s="1" t="str">
        <f>"4:00 PM"</f>
        <v>4:00 PM</v>
      </c>
      <c r="BW14" s="1" t="s">
        <v>135</v>
      </c>
      <c r="BX14" s="1">
        <v>0</v>
      </c>
      <c r="BY14" s="1">
        <v>24</v>
      </c>
      <c r="BZ14" s="1" t="s">
        <v>112</v>
      </c>
      <c r="CA14" s="1">
        <v>0</v>
      </c>
      <c r="CB14" s="1" t="s">
        <v>605</v>
      </c>
      <c r="CC14" s="1" t="s">
        <v>596</v>
      </c>
      <c r="CD14" s="1" t="s">
        <v>597</v>
      </c>
      <c r="CE14" s="1" t="s">
        <v>116</v>
      </c>
      <c r="CF14" s="1" t="s">
        <v>117</v>
      </c>
      <c r="CG14" s="1">
        <v>96950</v>
      </c>
      <c r="CH14" s="3">
        <v>18.559999999999999</v>
      </c>
      <c r="CI14" s="3">
        <v>18.559999999999999</v>
      </c>
      <c r="CJ14" s="3">
        <v>27.84</v>
      </c>
      <c r="CK14" s="3">
        <v>27.84</v>
      </c>
      <c r="CL14" s="1" t="s">
        <v>137</v>
      </c>
      <c r="CN14" s="1" t="s">
        <v>139</v>
      </c>
      <c r="CP14" s="1" t="s">
        <v>112</v>
      </c>
      <c r="CQ14" s="1" t="s">
        <v>111</v>
      </c>
      <c r="CR14" s="1" t="s">
        <v>111</v>
      </c>
      <c r="CS14" s="1" t="s">
        <v>111</v>
      </c>
      <c r="CT14" s="1" t="s">
        <v>138</v>
      </c>
      <c r="CU14" s="1" t="s">
        <v>111</v>
      </c>
      <c r="CV14" s="1" t="s">
        <v>138</v>
      </c>
      <c r="CW14" s="1" t="s">
        <v>606</v>
      </c>
      <c r="CX14" s="1">
        <v>16702348106</v>
      </c>
      <c r="CY14" s="1" t="s">
        <v>601</v>
      </c>
      <c r="CZ14" s="1" t="s">
        <v>138</v>
      </c>
      <c r="DA14" s="1" t="s">
        <v>111</v>
      </c>
      <c r="DB14" s="1" t="s">
        <v>112</v>
      </c>
    </row>
    <row r="15" spans="1:111" ht="15.6" customHeight="1" x14ac:dyDescent="0.25">
      <c r="A15" s="1" t="s">
        <v>607</v>
      </c>
      <c r="B15" s="1" t="s">
        <v>238</v>
      </c>
      <c r="C15" s="2">
        <v>44047.044800810188</v>
      </c>
      <c r="D15" s="2">
        <v>44113</v>
      </c>
      <c r="E15" s="1" t="s">
        <v>110</v>
      </c>
      <c r="F15" s="2">
        <v>44103.833333333336</v>
      </c>
      <c r="G15" s="1" t="s">
        <v>112</v>
      </c>
      <c r="H15" s="1" t="s">
        <v>112</v>
      </c>
      <c r="I15" s="1" t="s">
        <v>112</v>
      </c>
      <c r="J15" s="1" t="s">
        <v>382</v>
      </c>
      <c r="K15" s="1" t="s">
        <v>383</v>
      </c>
      <c r="L15" s="1" t="s">
        <v>394</v>
      </c>
      <c r="N15" s="1" t="s">
        <v>116</v>
      </c>
      <c r="O15" s="1" t="s">
        <v>117</v>
      </c>
      <c r="P15" s="9">
        <v>96950</v>
      </c>
      <c r="Q15" s="1" t="s">
        <v>118</v>
      </c>
      <c r="S15" s="1">
        <v>16702345201</v>
      </c>
      <c r="U15" s="1">
        <v>81111</v>
      </c>
      <c r="V15" s="1" t="s">
        <v>119</v>
      </c>
      <c r="X15" s="1" t="s">
        <v>385</v>
      </c>
      <c r="Y15" s="1" t="s">
        <v>386</v>
      </c>
      <c r="Z15" s="1" t="s">
        <v>138</v>
      </c>
      <c r="AA15" s="1" t="s">
        <v>387</v>
      </c>
      <c r="AB15" s="1" t="s">
        <v>384</v>
      </c>
      <c r="AD15" s="1" t="s">
        <v>116</v>
      </c>
      <c r="AE15" s="1" t="s">
        <v>117</v>
      </c>
      <c r="AF15" s="9">
        <v>96950</v>
      </c>
      <c r="AG15" s="1" t="s">
        <v>118</v>
      </c>
      <c r="AI15" s="1">
        <v>16702345201</v>
      </c>
      <c r="AK15" s="1" t="s">
        <v>388</v>
      </c>
      <c r="BC15" s="1" t="str">
        <f>"49-3023.01"</f>
        <v>49-3023.01</v>
      </c>
      <c r="BD15" s="1" t="s">
        <v>608</v>
      </c>
      <c r="BE15" s="1" t="s">
        <v>609</v>
      </c>
      <c r="BF15" s="1" t="s">
        <v>610</v>
      </c>
      <c r="BG15" s="1">
        <v>2</v>
      </c>
      <c r="BH15" s="1">
        <v>2</v>
      </c>
      <c r="BI15" s="2">
        <v>44105</v>
      </c>
      <c r="BJ15" s="2">
        <v>44469</v>
      </c>
      <c r="BK15" s="2">
        <v>44113</v>
      </c>
      <c r="BL15" s="2">
        <v>44469</v>
      </c>
      <c r="BM15" s="1">
        <v>40</v>
      </c>
      <c r="BN15" s="1">
        <v>0</v>
      </c>
      <c r="BO15" s="1">
        <v>8</v>
      </c>
      <c r="BP15" s="1">
        <v>8</v>
      </c>
      <c r="BQ15" s="1">
        <v>8</v>
      </c>
      <c r="BR15" s="1">
        <v>8</v>
      </c>
      <c r="BS15" s="1">
        <v>8</v>
      </c>
      <c r="BT15" s="1">
        <v>0</v>
      </c>
      <c r="BU15" s="1" t="str">
        <f>"8:00 AM"</f>
        <v>8:00 AM</v>
      </c>
      <c r="BV15" s="1" t="str">
        <f>"5:00 PM"</f>
        <v>5:00 PM</v>
      </c>
      <c r="BW15" s="1" t="s">
        <v>135</v>
      </c>
      <c r="BX15" s="1">
        <v>0</v>
      </c>
      <c r="BY15" s="1">
        <v>12</v>
      </c>
      <c r="BZ15" s="1" t="s">
        <v>112</v>
      </c>
      <c r="CA15" s="1">
        <v>0</v>
      </c>
      <c r="CB15" s="1" t="s">
        <v>611</v>
      </c>
      <c r="CC15" s="1" t="s">
        <v>394</v>
      </c>
      <c r="CE15" s="1" t="s">
        <v>157</v>
      </c>
      <c r="CF15" s="1" t="s">
        <v>117</v>
      </c>
      <c r="CG15" s="1">
        <v>96950</v>
      </c>
      <c r="CH15" s="3">
        <v>7.98</v>
      </c>
      <c r="CI15" s="3">
        <v>7.98</v>
      </c>
      <c r="CJ15" s="3">
        <v>11.97</v>
      </c>
      <c r="CK15" s="3">
        <v>11.97</v>
      </c>
      <c r="CL15" s="1" t="s">
        <v>137</v>
      </c>
      <c r="CN15" s="1" t="s">
        <v>139</v>
      </c>
      <c r="CP15" s="1" t="s">
        <v>112</v>
      </c>
      <c r="CQ15" s="1" t="s">
        <v>111</v>
      </c>
      <c r="CR15" s="1" t="s">
        <v>112</v>
      </c>
      <c r="CS15" s="1" t="s">
        <v>111</v>
      </c>
      <c r="CT15" s="1" t="s">
        <v>138</v>
      </c>
      <c r="CU15" s="1" t="s">
        <v>111</v>
      </c>
      <c r="CV15" s="1" t="s">
        <v>138</v>
      </c>
      <c r="CW15" s="1" t="s">
        <v>138</v>
      </c>
      <c r="CX15" s="1">
        <v>16702345201</v>
      </c>
      <c r="CY15" s="1" t="s">
        <v>388</v>
      </c>
      <c r="CZ15" s="1" t="s">
        <v>138</v>
      </c>
      <c r="DA15" s="1" t="s">
        <v>111</v>
      </c>
      <c r="DB15" s="1" t="s">
        <v>112</v>
      </c>
    </row>
    <row r="16" spans="1:111" ht="15.6" customHeight="1" x14ac:dyDescent="0.25">
      <c r="A16" s="1" t="s">
        <v>612</v>
      </c>
      <c r="B16" s="1" t="s">
        <v>238</v>
      </c>
      <c r="C16" s="2">
        <v>44047.909936458331</v>
      </c>
      <c r="D16" s="2">
        <v>44111</v>
      </c>
      <c r="E16" s="1" t="s">
        <v>180</v>
      </c>
      <c r="G16" s="1" t="s">
        <v>111</v>
      </c>
      <c r="H16" s="1" t="s">
        <v>112</v>
      </c>
      <c r="I16" s="1" t="s">
        <v>112</v>
      </c>
      <c r="J16" s="1" t="s">
        <v>613</v>
      </c>
      <c r="K16" s="1" t="s">
        <v>614</v>
      </c>
      <c r="L16" s="1" t="s">
        <v>615</v>
      </c>
      <c r="M16" s="1" t="s">
        <v>616</v>
      </c>
      <c r="N16" s="1" t="s">
        <v>116</v>
      </c>
      <c r="O16" s="1" t="s">
        <v>117</v>
      </c>
      <c r="P16" s="9">
        <v>96950</v>
      </c>
      <c r="Q16" s="1" t="s">
        <v>118</v>
      </c>
      <c r="S16" s="1">
        <v>16704830456</v>
      </c>
      <c r="U16" s="1">
        <v>56152</v>
      </c>
      <c r="V16" s="1" t="s">
        <v>119</v>
      </c>
      <c r="X16" s="1" t="s">
        <v>617</v>
      </c>
      <c r="Y16" s="1" t="s">
        <v>618</v>
      </c>
      <c r="AA16" s="1" t="s">
        <v>619</v>
      </c>
      <c r="AB16" s="1" t="s">
        <v>615</v>
      </c>
      <c r="AC16" s="1" t="s">
        <v>616</v>
      </c>
      <c r="AD16" s="1" t="s">
        <v>116</v>
      </c>
      <c r="AE16" s="1" t="s">
        <v>117</v>
      </c>
      <c r="AF16" s="9">
        <v>96950</v>
      </c>
      <c r="AG16" s="1" t="s">
        <v>118</v>
      </c>
      <c r="AI16" s="1">
        <v>16704830456</v>
      </c>
      <c r="AK16" s="1" t="s">
        <v>620</v>
      </c>
      <c r="AL16" s="1" t="s">
        <v>125</v>
      </c>
      <c r="AM16" s="1" t="s">
        <v>621</v>
      </c>
      <c r="AN16" s="1" t="s">
        <v>622</v>
      </c>
      <c r="AP16" s="1" t="s">
        <v>623</v>
      </c>
      <c r="AQ16" s="1" t="s">
        <v>624</v>
      </c>
      <c r="AR16" s="1" t="s">
        <v>116</v>
      </c>
      <c r="AS16" s="1" t="s">
        <v>117</v>
      </c>
      <c r="AT16" s="9">
        <v>96950</v>
      </c>
      <c r="AU16" s="1" t="s">
        <v>118</v>
      </c>
      <c r="AW16" s="1">
        <v>16702353403</v>
      </c>
      <c r="AY16" s="1" t="s">
        <v>625</v>
      </c>
      <c r="AZ16" s="1" t="s">
        <v>626</v>
      </c>
      <c r="BC16" s="1" t="str">
        <f>"39-7012.00"</f>
        <v>39-7012.00</v>
      </c>
      <c r="BD16" s="1" t="s">
        <v>627</v>
      </c>
      <c r="BE16" s="1" t="s">
        <v>628</v>
      </c>
      <c r="BF16" s="1" t="s">
        <v>629</v>
      </c>
      <c r="BG16" s="1">
        <v>1</v>
      </c>
      <c r="BH16" s="1">
        <v>1</v>
      </c>
      <c r="BI16" s="2">
        <v>44105</v>
      </c>
      <c r="BJ16" s="2">
        <v>45199</v>
      </c>
      <c r="BK16" s="2">
        <v>44111</v>
      </c>
      <c r="BL16" s="2">
        <v>45199</v>
      </c>
      <c r="BM16" s="1">
        <v>35</v>
      </c>
      <c r="BN16" s="1">
        <v>0</v>
      </c>
      <c r="BO16" s="1">
        <v>7</v>
      </c>
      <c r="BP16" s="1">
        <v>7</v>
      </c>
      <c r="BQ16" s="1">
        <v>7</v>
      </c>
      <c r="BR16" s="1">
        <v>7</v>
      </c>
      <c r="BS16" s="1">
        <v>7</v>
      </c>
      <c r="BT16" s="1">
        <v>0</v>
      </c>
      <c r="BU16" s="1" t="str">
        <f>"9:00 AM"</f>
        <v>9:00 AM</v>
      </c>
      <c r="BV16" s="1" t="str">
        <f>"5:00 PM"</f>
        <v>5:00 PM</v>
      </c>
      <c r="BW16" s="1" t="s">
        <v>135</v>
      </c>
      <c r="BX16" s="1">
        <v>0</v>
      </c>
      <c r="BY16" s="1">
        <v>24</v>
      </c>
      <c r="BZ16" s="1" t="s">
        <v>112</v>
      </c>
      <c r="CA16" s="1">
        <v>0</v>
      </c>
      <c r="CB16" s="4" t="s">
        <v>630</v>
      </c>
      <c r="CC16" s="1" t="s">
        <v>616</v>
      </c>
      <c r="CD16" s="1" t="s">
        <v>615</v>
      </c>
      <c r="CE16" s="1" t="s">
        <v>116</v>
      </c>
      <c r="CF16" s="1" t="s">
        <v>117</v>
      </c>
      <c r="CG16" s="1">
        <v>96950</v>
      </c>
      <c r="CH16" s="3">
        <v>11.17</v>
      </c>
      <c r="CI16" s="3">
        <v>11.17</v>
      </c>
      <c r="CJ16" s="3">
        <v>16.760000000000002</v>
      </c>
      <c r="CK16" s="3">
        <v>16.760000000000002</v>
      </c>
      <c r="CL16" s="1" t="s">
        <v>137</v>
      </c>
      <c r="CN16" s="1" t="s">
        <v>139</v>
      </c>
      <c r="CP16" s="1" t="s">
        <v>112</v>
      </c>
      <c r="CQ16" s="1" t="s">
        <v>111</v>
      </c>
      <c r="CR16" s="1" t="s">
        <v>112</v>
      </c>
      <c r="CS16" s="1" t="s">
        <v>111</v>
      </c>
      <c r="CT16" s="1" t="s">
        <v>138</v>
      </c>
      <c r="CU16" s="1" t="s">
        <v>111</v>
      </c>
      <c r="CV16" s="1" t="s">
        <v>138</v>
      </c>
      <c r="CW16" s="1" t="s">
        <v>631</v>
      </c>
      <c r="CX16" s="1">
        <v>16704830456</v>
      </c>
      <c r="CY16" s="1" t="s">
        <v>620</v>
      </c>
      <c r="CZ16" s="1" t="s">
        <v>138</v>
      </c>
      <c r="DA16" s="1" t="s">
        <v>111</v>
      </c>
      <c r="DB16" s="1" t="s">
        <v>112</v>
      </c>
    </row>
    <row r="17" spans="1:111" ht="15.6" customHeight="1" x14ac:dyDescent="0.25">
      <c r="A17" s="1" t="s">
        <v>632</v>
      </c>
      <c r="B17" s="1" t="s">
        <v>238</v>
      </c>
      <c r="C17" s="2">
        <v>44102.850913541668</v>
      </c>
      <c r="D17" s="2">
        <v>44152</v>
      </c>
      <c r="E17" s="1" t="s">
        <v>110</v>
      </c>
      <c r="F17" s="2">
        <v>44103.833333333336</v>
      </c>
      <c r="G17" s="1" t="s">
        <v>112</v>
      </c>
      <c r="H17" s="1" t="s">
        <v>112</v>
      </c>
      <c r="I17" s="1" t="s">
        <v>112</v>
      </c>
      <c r="J17" s="1" t="s">
        <v>633</v>
      </c>
      <c r="L17" s="1" t="s">
        <v>634</v>
      </c>
      <c r="M17" s="1" t="s">
        <v>635</v>
      </c>
      <c r="N17" s="1" t="s">
        <v>167</v>
      </c>
      <c r="O17" s="1" t="s">
        <v>117</v>
      </c>
      <c r="P17" s="9">
        <v>96950</v>
      </c>
      <c r="Q17" s="1" t="s">
        <v>118</v>
      </c>
      <c r="S17" s="1">
        <v>16702358722</v>
      </c>
      <c r="U17" s="1">
        <v>561720</v>
      </c>
      <c r="V17" s="1" t="s">
        <v>119</v>
      </c>
      <c r="X17" s="1" t="s">
        <v>636</v>
      </c>
      <c r="Y17" s="1" t="s">
        <v>637</v>
      </c>
      <c r="Z17" s="1" t="s">
        <v>638</v>
      </c>
      <c r="AA17" s="1" t="s">
        <v>639</v>
      </c>
      <c r="AB17" s="1" t="s">
        <v>640</v>
      </c>
      <c r="AD17" s="1" t="s">
        <v>167</v>
      </c>
      <c r="AE17" s="1" t="s">
        <v>117</v>
      </c>
      <c r="AF17" s="9">
        <v>96950</v>
      </c>
      <c r="AG17" s="1" t="s">
        <v>118</v>
      </c>
      <c r="AI17" s="1">
        <v>16709890917</v>
      </c>
      <c r="AK17" s="1" t="s">
        <v>641</v>
      </c>
      <c r="BC17" s="1" t="str">
        <f>"49-9071.00"</f>
        <v>49-9071.00</v>
      </c>
      <c r="BD17" s="1" t="s">
        <v>214</v>
      </c>
      <c r="BE17" s="1" t="s">
        <v>642</v>
      </c>
      <c r="BF17" s="1" t="s">
        <v>214</v>
      </c>
      <c r="BG17" s="1">
        <v>2</v>
      </c>
      <c r="BH17" s="1">
        <v>2</v>
      </c>
      <c r="BI17" s="2">
        <v>44105</v>
      </c>
      <c r="BJ17" s="2">
        <v>44469</v>
      </c>
      <c r="BK17" s="2">
        <v>44152</v>
      </c>
      <c r="BL17" s="2">
        <v>44469</v>
      </c>
      <c r="BM17" s="1">
        <v>35</v>
      </c>
      <c r="BN17" s="1">
        <v>0</v>
      </c>
      <c r="BO17" s="1">
        <v>7</v>
      </c>
      <c r="BP17" s="1">
        <v>7</v>
      </c>
      <c r="BQ17" s="1">
        <v>7</v>
      </c>
      <c r="BR17" s="1">
        <v>7</v>
      </c>
      <c r="BS17" s="1">
        <v>7</v>
      </c>
      <c r="BT17" s="1">
        <v>0</v>
      </c>
      <c r="BU17" s="1" t="str">
        <f>"7:00 AM"</f>
        <v>7:00 AM</v>
      </c>
      <c r="BV17" s="1" t="str">
        <f>"5:00 PM"</f>
        <v>5:00 PM</v>
      </c>
      <c r="BW17" s="1" t="s">
        <v>230</v>
      </c>
      <c r="BX17" s="1">
        <v>0</v>
      </c>
      <c r="BY17" s="1">
        <v>6</v>
      </c>
      <c r="BZ17" s="1" t="s">
        <v>112</v>
      </c>
      <c r="CA17" s="1">
        <v>0</v>
      </c>
      <c r="CB17" s="4" t="s">
        <v>643</v>
      </c>
      <c r="CC17" s="1" t="s">
        <v>634</v>
      </c>
      <c r="CE17" s="1" t="s">
        <v>167</v>
      </c>
      <c r="CF17" s="1" t="s">
        <v>117</v>
      </c>
      <c r="CG17" s="1">
        <v>96950</v>
      </c>
      <c r="CH17" s="3">
        <v>12.64</v>
      </c>
      <c r="CI17" s="3">
        <v>12.64</v>
      </c>
      <c r="CJ17" s="3">
        <v>18.96</v>
      </c>
      <c r="CK17" s="3">
        <v>18.96</v>
      </c>
      <c r="CL17" s="1" t="s">
        <v>137</v>
      </c>
      <c r="CN17" s="1" t="s">
        <v>139</v>
      </c>
      <c r="CP17" s="1" t="s">
        <v>111</v>
      </c>
      <c r="CQ17" s="1" t="s">
        <v>111</v>
      </c>
      <c r="CR17" s="1" t="s">
        <v>111</v>
      </c>
      <c r="CS17" s="1" t="s">
        <v>111</v>
      </c>
      <c r="CT17" s="1" t="s">
        <v>111</v>
      </c>
      <c r="CU17" s="1" t="s">
        <v>111</v>
      </c>
      <c r="CV17" s="1" t="s">
        <v>111</v>
      </c>
      <c r="CW17" s="1" t="s">
        <v>644</v>
      </c>
      <c r="CX17" s="1">
        <v>16709890917</v>
      </c>
      <c r="CY17" s="1" t="s">
        <v>641</v>
      </c>
      <c r="CZ17" s="1" t="s">
        <v>645</v>
      </c>
      <c r="DA17" s="1" t="s">
        <v>111</v>
      </c>
      <c r="DB17" s="1" t="s">
        <v>112</v>
      </c>
    </row>
    <row r="18" spans="1:111" ht="15.6" customHeight="1" x14ac:dyDescent="0.25">
      <c r="A18" s="1" t="s">
        <v>646</v>
      </c>
      <c r="B18" s="1" t="s">
        <v>238</v>
      </c>
      <c r="C18" s="2">
        <v>44159.7860806713</v>
      </c>
      <c r="D18" s="2">
        <v>44207</v>
      </c>
      <c r="E18" s="1" t="s">
        <v>110</v>
      </c>
      <c r="F18" s="2">
        <v>44285.833333333336</v>
      </c>
      <c r="G18" s="1" t="s">
        <v>112</v>
      </c>
      <c r="H18" s="1" t="s">
        <v>112</v>
      </c>
      <c r="I18" s="1" t="s">
        <v>112</v>
      </c>
      <c r="J18" s="1" t="s">
        <v>647</v>
      </c>
      <c r="L18" s="1" t="s">
        <v>648</v>
      </c>
      <c r="M18" s="1" t="s">
        <v>649</v>
      </c>
      <c r="N18" s="1" t="s">
        <v>116</v>
      </c>
      <c r="O18" s="1" t="s">
        <v>117</v>
      </c>
      <c r="P18" s="9">
        <v>96950</v>
      </c>
      <c r="Q18" s="1" t="s">
        <v>118</v>
      </c>
      <c r="S18" s="1">
        <v>16702358885</v>
      </c>
      <c r="U18" s="1">
        <v>541618</v>
      </c>
      <c r="V18" s="1" t="s">
        <v>119</v>
      </c>
      <c r="X18" s="1" t="s">
        <v>650</v>
      </c>
      <c r="Y18" s="1" t="s">
        <v>651</v>
      </c>
      <c r="AA18" s="1" t="s">
        <v>357</v>
      </c>
      <c r="AB18" s="1" t="s">
        <v>648</v>
      </c>
      <c r="AC18" s="1" t="s">
        <v>649</v>
      </c>
      <c r="AD18" s="1" t="s">
        <v>116</v>
      </c>
      <c r="AE18" s="1" t="s">
        <v>117</v>
      </c>
      <c r="AF18" s="9">
        <v>96950</v>
      </c>
      <c r="AG18" s="1" t="s">
        <v>118</v>
      </c>
      <c r="AI18" s="1">
        <v>16702358885</v>
      </c>
      <c r="AK18" s="1" t="s">
        <v>652</v>
      </c>
      <c r="AL18" s="1" t="s">
        <v>653</v>
      </c>
      <c r="AM18" s="1" t="s">
        <v>654</v>
      </c>
      <c r="AN18" s="1" t="s">
        <v>655</v>
      </c>
      <c r="AO18" s="1" t="s">
        <v>656</v>
      </c>
      <c r="AP18" s="1" t="s">
        <v>657</v>
      </c>
      <c r="AQ18" s="1" t="s">
        <v>658</v>
      </c>
      <c r="AR18" s="1" t="s">
        <v>116</v>
      </c>
      <c r="AS18" s="1" t="s">
        <v>117</v>
      </c>
      <c r="AT18" s="9">
        <v>96950</v>
      </c>
      <c r="AU18" s="1" t="s">
        <v>118</v>
      </c>
      <c r="AW18" s="1">
        <v>16702330081</v>
      </c>
      <c r="AY18" s="1" t="s">
        <v>659</v>
      </c>
      <c r="AZ18" s="1" t="s">
        <v>660</v>
      </c>
      <c r="BA18" s="1" t="s">
        <v>117</v>
      </c>
      <c r="BB18" s="1" t="s">
        <v>661</v>
      </c>
      <c r="BC18" s="1" t="str">
        <f>"11-1021.00"</f>
        <v>11-1021.00</v>
      </c>
      <c r="BD18" s="1" t="s">
        <v>248</v>
      </c>
      <c r="BE18" s="1" t="s">
        <v>662</v>
      </c>
      <c r="BF18" s="1" t="s">
        <v>663</v>
      </c>
      <c r="BG18" s="1">
        <v>1</v>
      </c>
      <c r="BH18" s="1">
        <v>1</v>
      </c>
      <c r="BI18" s="2">
        <v>44287</v>
      </c>
      <c r="BJ18" s="2">
        <v>44651</v>
      </c>
      <c r="BK18" s="2">
        <v>44287</v>
      </c>
      <c r="BL18" s="2">
        <v>44651</v>
      </c>
      <c r="BM18" s="1">
        <v>40</v>
      </c>
      <c r="BN18" s="1">
        <v>0</v>
      </c>
      <c r="BO18" s="1">
        <v>8</v>
      </c>
      <c r="BP18" s="1">
        <v>8</v>
      </c>
      <c r="BQ18" s="1">
        <v>8</v>
      </c>
      <c r="BR18" s="1">
        <v>8</v>
      </c>
      <c r="BS18" s="1">
        <v>8</v>
      </c>
      <c r="BT18" s="1">
        <v>0</v>
      </c>
      <c r="BU18" s="1" t="str">
        <f>"8:00 AM"</f>
        <v>8:00 AM</v>
      </c>
      <c r="BV18" s="1" t="str">
        <f>"5:00 PM"</f>
        <v>5:00 PM</v>
      </c>
      <c r="BW18" s="1" t="s">
        <v>193</v>
      </c>
      <c r="BX18" s="1">
        <v>0</v>
      </c>
      <c r="BY18" s="1">
        <v>48</v>
      </c>
      <c r="BZ18" s="1" t="s">
        <v>112</v>
      </c>
      <c r="CA18" s="1">
        <v>0</v>
      </c>
      <c r="CB18" s="1" t="s">
        <v>664</v>
      </c>
      <c r="CC18" s="1" t="s">
        <v>648</v>
      </c>
      <c r="CD18" s="1" t="s">
        <v>649</v>
      </c>
      <c r="CE18" s="1" t="s">
        <v>116</v>
      </c>
      <c r="CF18" s="1" t="s">
        <v>117</v>
      </c>
      <c r="CG18" s="1">
        <v>96950</v>
      </c>
      <c r="CH18" s="3">
        <v>22.55</v>
      </c>
      <c r="CI18" s="3">
        <v>22.55</v>
      </c>
      <c r="CL18" s="1" t="s">
        <v>137</v>
      </c>
      <c r="CM18" s="1" t="s">
        <v>138</v>
      </c>
      <c r="CN18" s="1" t="s">
        <v>139</v>
      </c>
      <c r="CP18" s="1" t="s">
        <v>112</v>
      </c>
      <c r="CQ18" s="1" t="s">
        <v>111</v>
      </c>
      <c r="CR18" s="1" t="s">
        <v>112</v>
      </c>
      <c r="CS18" s="1" t="s">
        <v>112</v>
      </c>
      <c r="CT18" s="1" t="s">
        <v>138</v>
      </c>
      <c r="CU18" s="1" t="s">
        <v>111</v>
      </c>
      <c r="CV18" s="1" t="s">
        <v>138</v>
      </c>
      <c r="CW18" s="1" t="s">
        <v>138</v>
      </c>
      <c r="CX18" s="1">
        <v>16702358885</v>
      </c>
      <c r="CY18" s="1" t="s">
        <v>665</v>
      </c>
      <c r="CZ18" s="1" t="s">
        <v>666</v>
      </c>
      <c r="DA18" s="1" t="s">
        <v>111</v>
      </c>
      <c r="DB18" s="1" t="s">
        <v>112</v>
      </c>
    </row>
    <row r="19" spans="1:111" ht="15.6" customHeight="1" x14ac:dyDescent="0.25">
      <c r="A19" s="1" t="s">
        <v>667</v>
      </c>
      <c r="B19" s="1" t="s">
        <v>238</v>
      </c>
      <c r="C19" s="2">
        <v>44147.959508101849</v>
      </c>
      <c r="D19" s="2">
        <v>44194</v>
      </c>
      <c r="E19" s="1" t="s">
        <v>180</v>
      </c>
      <c r="G19" s="1" t="s">
        <v>112</v>
      </c>
      <c r="H19" s="1" t="s">
        <v>111</v>
      </c>
      <c r="I19" s="1" t="s">
        <v>112</v>
      </c>
      <c r="J19" s="1" t="s">
        <v>668</v>
      </c>
      <c r="K19" s="1" t="s">
        <v>569</v>
      </c>
      <c r="L19" s="1" t="s">
        <v>669</v>
      </c>
      <c r="M19" s="1" t="s">
        <v>670</v>
      </c>
      <c r="N19" s="1" t="s">
        <v>116</v>
      </c>
      <c r="O19" s="1" t="s">
        <v>117</v>
      </c>
      <c r="P19" s="9">
        <v>96950</v>
      </c>
      <c r="Q19" s="1" t="s">
        <v>118</v>
      </c>
      <c r="S19" s="1">
        <v>16707837461</v>
      </c>
      <c r="U19" s="1">
        <v>56132</v>
      </c>
      <c r="V19" s="1" t="s">
        <v>119</v>
      </c>
      <c r="X19" s="1" t="s">
        <v>671</v>
      </c>
      <c r="Y19" s="1" t="s">
        <v>672</v>
      </c>
      <c r="Z19" s="1" t="s">
        <v>673</v>
      </c>
      <c r="AA19" s="1" t="s">
        <v>373</v>
      </c>
      <c r="AB19" s="1" t="s">
        <v>674</v>
      </c>
      <c r="AC19" s="1" t="s">
        <v>675</v>
      </c>
      <c r="AD19" s="1" t="s">
        <v>167</v>
      </c>
      <c r="AE19" s="1" t="s">
        <v>117</v>
      </c>
      <c r="AF19" s="9">
        <v>96950</v>
      </c>
      <c r="AG19" s="1" t="s">
        <v>118</v>
      </c>
      <c r="AI19" s="1">
        <v>16707837461</v>
      </c>
      <c r="AK19" s="1" t="s">
        <v>575</v>
      </c>
      <c r="BC19" s="1" t="str">
        <f>"37-2011.00"</f>
        <v>37-2011.00</v>
      </c>
      <c r="BD19" s="1" t="s">
        <v>676</v>
      </c>
      <c r="BE19" s="1" t="s">
        <v>677</v>
      </c>
      <c r="BF19" s="1" t="s">
        <v>678</v>
      </c>
      <c r="BG19" s="1">
        <v>8</v>
      </c>
      <c r="BH19" s="1">
        <v>8</v>
      </c>
      <c r="BI19" s="2">
        <v>44180</v>
      </c>
      <c r="BJ19" s="2">
        <v>44544</v>
      </c>
      <c r="BK19" s="2">
        <v>44194</v>
      </c>
      <c r="BL19" s="2">
        <v>44544</v>
      </c>
      <c r="BM19" s="1">
        <v>35</v>
      </c>
      <c r="BN19" s="1">
        <v>0</v>
      </c>
      <c r="BO19" s="1">
        <v>7</v>
      </c>
      <c r="BP19" s="1">
        <v>7</v>
      </c>
      <c r="BQ19" s="1">
        <v>7</v>
      </c>
      <c r="BR19" s="1">
        <v>7</v>
      </c>
      <c r="BS19" s="1">
        <v>7</v>
      </c>
      <c r="BT19" s="1">
        <v>0</v>
      </c>
      <c r="BU19" s="1" t="str">
        <f>"9:00 AM"</f>
        <v>9:00 AM</v>
      </c>
      <c r="BV19" s="1" t="str">
        <f>"4:00 PM"</f>
        <v>4:00 PM</v>
      </c>
      <c r="BW19" s="1" t="s">
        <v>135</v>
      </c>
      <c r="BX19" s="1">
        <v>0</v>
      </c>
      <c r="BY19" s="1">
        <v>12</v>
      </c>
      <c r="BZ19" s="1" t="s">
        <v>112</v>
      </c>
      <c r="CA19" s="1">
        <v>0</v>
      </c>
      <c r="CB19" s="1" t="s">
        <v>679</v>
      </c>
      <c r="CC19" s="1" t="s">
        <v>680</v>
      </c>
      <c r="CD19" s="1" t="s">
        <v>669</v>
      </c>
      <c r="CE19" s="1" t="s">
        <v>116</v>
      </c>
      <c r="CF19" s="1" t="s">
        <v>117</v>
      </c>
      <c r="CG19" s="1">
        <v>96950</v>
      </c>
      <c r="CH19" s="3">
        <v>8.0500000000000007</v>
      </c>
      <c r="CI19" s="3">
        <v>8.0500000000000007</v>
      </c>
      <c r="CJ19" s="3">
        <v>12.07</v>
      </c>
      <c r="CK19" s="3">
        <v>12.07</v>
      </c>
      <c r="CL19" s="1" t="s">
        <v>137</v>
      </c>
      <c r="CM19" s="1" t="s">
        <v>582</v>
      </c>
      <c r="CN19" s="1" t="s">
        <v>139</v>
      </c>
      <c r="CP19" s="1" t="s">
        <v>112</v>
      </c>
      <c r="CQ19" s="1" t="s">
        <v>111</v>
      </c>
      <c r="CR19" s="1" t="s">
        <v>111</v>
      </c>
      <c r="CS19" s="1" t="s">
        <v>111</v>
      </c>
      <c r="CT19" s="1" t="s">
        <v>138</v>
      </c>
      <c r="CU19" s="1" t="s">
        <v>111</v>
      </c>
      <c r="CV19" s="1" t="s">
        <v>138</v>
      </c>
      <c r="CW19" s="1" t="s">
        <v>583</v>
      </c>
      <c r="CX19" s="1">
        <v>16707837461</v>
      </c>
      <c r="CY19" s="1" t="s">
        <v>575</v>
      </c>
      <c r="CZ19" s="1" t="s">
        <v>428</v>
      </c>
      <c r="DA19" s="1" t="s">
        <v>111</v>
      </c>
      <c r="DB19" s="1" t="s">
        <v>112</v>
      </c>
    </row>
    <row r="20" spans="1:111" ht="15.6" customHeight="1" x14ac:dyDescent="0.25">
      <c r="A20" s="1" t="s">
        <v>700</v>
      </c>
      <c r="B20" s="1" t="s">
        <v>238</v>
      </c>
      <c r="C20" s="2">
        <v>44173.004776967595</v>
      </c>
      <c r="D20" s="2">
        <v>44207</v>
      </c>
      <c r="E20" s="1" t="s">
        <v>180</v>
      </c>
      <c r="G20" s="1" t="s">
        <v>111</v>
      </c>
      <c r="H20" s="1" t="s">
        <v>112</v>
      </c>
      <c r="I20" s="1" t="s">
        <v>112</v>
      </c>
      <c r="J20" s="1" t="s">
        <v>701</v>
      </c>
      <c r="L20" s="1" t="s">
        <v>702</v>
      </c>
      <c r="M20" s="1" t="s">
        <v>703</v>
      </c>
      <c r="N20" s="1" t="s">
        <v>167</v>
      </c>
      <c r="O20" s="1" t="s">
        <v>117</v>
      </c>
      <c r="P20" s="9">
        <v>96950</v>
      </c>
      <c r="Q20" s="1" t="s">
        <v>118</v>
      </c>
      <c r="S20" s="1">
        <v>16702353716</v>
      </c>
      <c r="U20" s="1">
        <v>56152</v>
      </c>
      <c r="V20" s="1" t="s">
        <v>119</v>
      </c>
      <c r="X20" s="1" t="s">
        <v>704</v>
      </c>
      <c r="Y20" s="1" t="s">
        <v>705</v>
      </c>
      <c r="AA20" s="1" t="s">
        <v>706</v>
      </c>
      <c r="AB20" s="1" t="s">
        <v>707</v>
      </c>
      <c r="AC20" s="1" t="s">
        <v>708</v>
      </c>
      <c r="AD20" s="1" t="s">
        <v>167</v>
      </c>
      <c r="AE20" s="1" t="s">
        <v>117</v>
      </c>
      <c r="AF20" s="9">
        <v>96950</v>
      </c>
      <c r="AG20" s="1" t="s">
        <v>118</v>
      </c>
      <c r="AI20" s="1">
        <v>16702852190</v>
      </c>
      <c r="AK20" s="1" t="s">
        <v>709</v>
      </c>
      <c r="BC20" s="1" t="str">
        <f>"43-3031.00"</f>
        <v>43-3031.00</v>
      </c>
      <c r="BD20" s="1" t="s">
        <v>389</v>
      </c>
      <c r="BE20" s="1" t="s">
        <v>710</v>
      </c>
      <c r="BF20" s="1" t="s">
        <v>711</v>
      </c>
      <c r="BG20" s="1">
        <v>2</v>
      </c>
      <c r="BH20" s="1">
        <v>2</v>
      </c>
      <c r="BI20" s="2">
        <v>44207</v>
      </c>
      <c r="BJ20" s="2">
        <v>44469</v>
      </c>
      <c r="BK20" s="2">
        <v>44207</v>
      </c>
      <c r="BL20" s="2">
        <v>44469</v>
      </c>
      <c r="BM20" s="1">
        <v>35</v>
      </c>
      <c r="BN20" s="1">
        <v>0</v>
      </c>
      <c r="BO20" s="1">
        <v>7</v>
      </c>
      <c r="BP20" s="1">
        <v>7</v>
      </c>
      <c r="BQ20" s="1">
        <v>7</v>
      </c>
      <c r="BR20" s="1">
        <v>7</v>
      </c>
      <c r="BS20" s="1">
        <v>7</v>
      </c>
      <c r="BT20" s="1">
        <v>0</v>
      </c>
      <c r="BU20" s="1" t="str">
        <f>"9:00 AM"</f>
        <v>9:00 AM</v>
      </c>
      <c r="BV20" s="1" t="str">
        <f>"5:00 PM"</f>
        <v>5:00 PM</v>
      </c>
      <c r="BW20" s="1" t="s">
        <v>392</v>
      </c>
      <c r="BX20" s="1">
        <v>0</v>
      </c>
      <c r="BY20" s="1">
        <v>24</v>
      </c>
      <c r="BZ20" s="1" t="s">
        <v>112</v>
      </c>
      <c r="CA20" s="1">
        <v>0</v>
      </c>
      <c r="CB20" s="1" t="s">
        <v>712</v>
      </c>
      <c r="CC20" s="1" t="s">
        <v>707</v>
      </c>
      <c r="CD20" s="1" t="s">
        <v>708</v>
      </c>
      <c r="CE20" s="1" t="s">
        <v>167</v>
      </c>
      <c r="CF20" s="1" t="s">
        <v>117</v>
      </c>
      <c r="CG20" s="1">
        <v>96950</v>
      </c>
      <c r="CH20" s="3">
        <v>9.49</v>
      </c>
      <c r="CI20" s="3">
        <v>10.5</v>
      </c>
      <c r="CJ20" s="3">
        <v>14.24</v>
      </c>
      <c r="CK20" s="3">
        <v>15.75</v>
      </c>
      <c r="CL20" s="1" t="s">
        <v>137</v>
      </c>
      <c r="CM20" s="1" t="s">
        <v>713</v>
      </c>
      <c r="CN20" s="1" t="s">
        <v>139</v>
      </c>
      <c r="CP20" s="1" t="s">
        <v>112</v>
      </c>
      <c r="CQ20" s="1" t="s">
        <v>111</v>
      </c>
      <c r="CR20" s="1" t="s">
        <v>112</v>
      </c>
      <c r="CS20" s="1" t="s">
        <v>111</v>
      </c>
      <c r="CT20" s="1" t="s">
        <v>111</v>
      </c>
      <c r="CU20" s="1" t="s">
        <v>111</v>
      </c>
      <c r="CV20" s="1" t="s">
        <v>138</v>
      </c>
      <c r="CW20" s="1" t="s">
        <v>714</v>
      </c>
      <c r="CX20" s="1">
        <v>16702353716</v>
      </c>
      <c r="CY20" s="1" t="s">
        <v>715</v>
      </c>
      <c r="CZ20" s="1" t="s">
        <v>716</v>
      </c>
      <c r="DA20" s="1" t="s">
        <v>111</v>
      </c>
      <c r="DB20" s="1" t="s">
        <v>112</v>
      </c>
    </row>
    <row r="21" spans="1:111" ht="15.6" customHeight="1" x14ac:dyDescent="0.25">
      <c r="A21" s="1" t="s">
        <v>717</v>
      </c>
      <c r="B21" s="1" t="s">
        <v>238</v>
      </c>
      <c r="C21" s="2">
        <v>44137.973425694443</v>
      </c>
      <c r="D21" s="2">
        <v>44183</v>
      </c>
      <c r="E21" s="1" t="s">
        <v>110</v>
      </c>
      <c r="F21" s="2">
        <v>44103.833333333336</v>
      </c>
      <c r="G21" s="1" t="s">
        <v>111</v>
      </c>
      <c r="H21" s="1" t="s">
        <v>112</v>
      </c>
      <c r="I21" s="1" t="s">
        <v>112</v>
      </c>
      <c r="J21" s="1" t="s">
        <v>718</v>
      </c>
      <c r="K21" s="1" t="s">
        <v>719</v>
      </c>
      <c r="L21" s="1" t="s">
        <v>720</v>
      </c>
      <c r="M21" s="1" t="s">
        <v>719</v>
      </c>
      <c r="N21" s="1" t="s">
        <v>116</v>
      </c>
      <c r="O21" s="1" t="s">
        <v>117</v>
      </c>
      <c r="P21" s="9">
        <v>96950</v>
      </c>
      <c r="Q21" s="1" t="s">
        <v>118</v>
      </c>
      <c r="R21" s="1" t="s">
        <v>719</v>
      </c>
      <c r="S21" s="1">
        <v>16702346676</v>
      </c>
      <c r="U21" s="1">
        <v>56173</v>
      </c>
      <c r="V21" s="1" t="s">
        <v>119</v>
      </c>
      <c r="X21" s="1" t="s">
        <v>721</v>
      </c>
      <c r="Y21" s="1" t="s">
        <v>722</v>
      </c>
      <c r="Z21" s="1" t="s">
        <v>723</v>
      </c>
      <c r="AA21" s="1" t="s">
        <v>724</v>
      </c>
      <c r="AB21" s="1" t="s">
        <v>720</v>
      </c>
      <c r="AC21" s="1" t="s">
        <v>719</v>
      </c>
      <c r="AD21" s="1" t="s">
        <v>116</v>
      </c>
      <c r="AE21" s="1" t="s">
        <v>117</v>
      </c>
      <c r="AF21" s="9">
        <v>96950</v>
      </c>
      <c r="AG21" s="1" t="s">
        <v>118</v>
      </c>
      <c r="AH21" s="1" t="s">
        <v>719</v>
      </c>
      <c r="AI21" s="1">
        <v>16702346676</v>
      </c>
      <c r="AK21" s="1" t="s">
        <v>725</v>
      </c>
      <c r="BC21" s="1" t="str">
        <f>"37-3011.00"</f>
        <v>37-3011.00</v>
      </c>
      <c r="BD21" s="1" t="s">
        <v>726</v>
      </c>
      <c r="BE21" s="1" t="s">
        <v>727</v>
      </c>
      <c r="BF21" s="1" t="s">
        <v>728</v>
      </c>
      <c r="BG21" s="1">
        <v>1</v>
      </c>
      <c r="BH21" s="1">
        <v>1</v>
      </c>
      <c r="BI21" s="2">
        <v>44133</v>
      </c>
      <c r="BJ21" s="2">
        <v>44469</v>
      </c>
      <c r="BK21" s="2">
        <v>44183</v>
      </c>
      <c r="BL21" s="2">
        <v>44469</v>
      </c>
      <c r="BM21" s="1">
        <v>36</v>
      </c>
      <c r="BN21" s="1">
        <v>0</v>
      </c>
      <c r="BO21" s="1">
        <v>6</v>
      </c>
      <c r="BP21" s="1">
        <v>6</v>
      </c>
      <c r="BQ21" s="1">
        <v>6</v>
      </c>
      <c r="BR21" s="1">
        <v>6</v>
      </c>
      <c r="BS21" s="1">
        <v>6</v>
      </c>
      <c r="BT21" s="1">
        <v>6</v>
      </c>
      <c r="BU21" s="1" t="str">
        <f>"8:00 AM"</f>
        <v>8:00 AM</v>
      </c>
      <c r="BV21" s="1" t="str">
        <f>"3:00 PM"</f>
        <v>3:00 PM</v>
      </c>
      <c r="BW21" s="1" t="s">
        <v>230</v>
      </c>
      <c r="BX21" s="1">
        <v>0</v>
      </c>
      <c r="BY21" s="1">
        <v>3</v>
      </c>
      <c r="BZ21" s="1" t="s">
        <v>112</v>
      </c>
      <c r="CA21" s="1">
        <v>0</v>
      </c>
      <c r="CB21" s="4" t="s">
        <v>729</v>
      </c>
      <c r="CC21" s="1" t="s">
        <v>730</v>
      </c>
      <c r="CD21" s="1" t="s">
        <v>731</v>
      </c>
      <c r="CE21" s="1" t="s">
        <v>167</v>
      </c>
      <c r="CF21" s="1" t="s">
        <v>117</v>
      </c>
      <c r="CG21" s="1">
        <v>96950</v>
      </c>
      <c r="CH21" s="3">
        <v>8.5</v>
      </c>
      <c r="CI21" s="3">
        <v>8.5</v>
      </c>
      <c r="CJ21" s="3">
        <v>12.75</v>
      </c>
      <c r="CK21" s="3">
        <v>12.75</v>
      </c>
      <c r="CL21" s="1" t="s">
        <v>137</v>
      </c>
      <c r="CM21" s="1" t="s">
        <v>138</v>
      </c>
      <c r="CN21" s="1" t="s">
        <v>139</v>
      </c>
      <c r="CP21" s="1" t="s">
        <v>112</v>
      </c>
      <c r="CQ21" s="1" t="s">
        <v>111</v>
      </c>
      <c r="CR21" s="1" t="s">
        <v>112</v>
      </c>
      <c r="CS21" s="1" t="s">
        <v>111</v>
      </c>
      <c r="CT21" s="1" t="s">
        <v>138</v>
      </c>
      <c r="CU21" s="1" t="s">
        <v>111</v>
      </c>
      <c r="CV21" s="1" t="s">
        <v>138</v>
      </c>
      <c r="CW21" s="1" t="s">
        <v>732</v>
      </c>
      <c r="CX21" s="1">
        <v>16702346676</v>
      </c>
      <c r="CY21" s="1" t="s">
        <v>725</v>
      </c>
      <c r="CZ21" s="1" t="s">
        <v>138</v>
      </c>
      <c r="DA21" s="1" t="s">
        <v>111</v>
      </c>
      <c r="DB21" s="1" t="s">
        <v>112</v>
      </c>
      <c r="DC21" s="1" t="s">
        <v>733</v>
      </c>
      <c r="DD21" s="1" t="s">
        <v>733</v>
      </c>
      <c r="DF21" s="1" t="s">
        <v>733</v>
      </c>
    </row>
    <row r="22" spans="1:111" ht="15.6" customHeight="1" x14ac:dyDescent="0.25">
      <c r="A22" s="1" t="s">
        <v>751</v>
      </c>
      <c r="B22" s="1" t="s">
        <v>238</v>
      </c>
      <c r="C22" s="2">
        <v>44164.92204351852</v>
      </c>
      <c r="D22" s="2">
        <v>44222</v>
      </c>
      <c r="E22" s="1" t="s">
        <v>180</v>
      </c>
      <c r="G22" s="1" t="s">
        <v>111</v>
      </c>
      <c r="H22" s="1" t="s">
        <v>112</v>
      </c>
      <c r="I22" s="1" t="s">
        <v>112</v>
      </c>
      <c r="J22" s="1" t="s">
        <v>752</v>
      </c>
      <c r="K22" s="1" t="s">
        <v>753</v>
      </c>
      <c r="L22" s="1" t="s">
        <v>754</v>
      </c>
      <c r="M22" s="1" t="s">
        <v>755</v>
      </c>
      <c r="N22" s="1" t="s">
        <v>167</v>
      </c>
      <c r="O22" s="1" t="s">
        <v>117</v>
      </c>
      <c r="P22" s="9">
        <v>96950</v>
      </c>
      <c r="Q22" s="1" t="s">
        <v>118</v>
      </c>
      <c r="S22" s="1">
        <v>16702332421</v>
      </c>
      <c r="U22" s="1">
        <v>722513</v>
      </c>
      <c r="V22" s="1" t="s">
        <v>119</v>
      </c>
      <c r="X22" s="1" t="s">
        <v>756</v>
      </c>
      <c r="Y22" s="1" t="s">
        <v>757</v>
      </c>
      <c r="Z22" s="1" t="s">
        <v>758</v>
      </c>
      <c r="AA22" s="1" t="s">
        <v>759</v>
      </c>
      <c r="AB22" s="1" t="s">
        <v>760</v>
      </c>
      <c r="AD22" s="1" t="s">
        <v>116</v>
      </c>
      <c r="AE22" s="1" t="s">
        <v>117</v>
      </c>
      <c r="AF22" s="9">
        <v>96950</v>
      </c>
      <c r="AG22" s="1" t="s">
        <v>118</v>
      </c>
      <c r="AI22" s="1">
        <v>16702875435</v>
      </c>
      <c r="AK22" s="1" t="s">
        <v>761</v>
      </c>
      <c r="BC22" s="1" t="str">
        <f>"43-3031.00"</f>
        <v>43-3031.00</v>
      </c>
      <c r="BD22" s="1" t="s">
        <v>389</v>
      </c>
      <c r="BE22" s="1" t="s">
        <v>762</v>
      </c>
      <c r="BF22" s="1" t="s">
        <v>763</v>
      </c>
      <c r="BG22" s="1">
        <v>1</v>
      </c>
      <c r="BH22" s="1">
        <v>1</v>
      </c>
      <c r="BI22" s="2">
        <v>44256</v>
      </c>
      <c r="BJ22" s="2">
        <v>44620</v>
      </c>
      <c r="BK22" s="2">
        <v>44256</v>
      </c>
      <c r="BL22" s="2">
        <v>44620</v>
      </c>
      <c r="BM22" s="1">
        <v>35</v>
      </c>
      <c r="BN22" s="1">
        <v>0</v>
      </c>
      <c r="BO22" s="1">
        <v>7</v>
      </c>
      <c r="BP22" s="1">
        <v>7</v>
      </c>
      <c r="BQ22" s="1">
        <v>7</v>
      </c>
      <c r="BR22" s="1">
        <v>7</v>
      </c>
      <c r="BS22" s="1">
        <v>7</v>
      </c>
      <c r="BT22" s="1">
        <v>0</v>
      </c>
      <c r="BU22" s="1" t="str">
        <f>"8:00 AM"</f>
        <v>8:00 AM</v>
      </c>
      <c r="BV22" s="1" t="str">
        <f>"4:00 PM"</f>
        <v>4:00 PM</v>
      </c>
      <c r="BW22" s="1" t="s">
        <v>392</v>
      </c>
      <c r="BX22" s="1">
        <v>0</v>
      </c>
      <c r="BY22" s="1">
        <v>24</v>
      </c>
      <c r="BZ22" s="1" t="s">
        <v>112</v>
      </c>
      <c r="CA22" s="1">
        <v>0</v>
      </c>
      <c r="CB22" s="1" t="s">
        <v>764</v>
      </c>
      <c r="CC22" s="1" t="s">
        <v>753</v>
      </c>
      <c r="CD22" s="1" t="s">
        <v>754</v>
      </c>
      <c r="CE22" s="1" t="s">
        <v>167</v>
      </c>
      <c r="CF22" s="1" t="s">
        <v>117</v>
      </c>
      <c r="CG22" s="1">
        <v>96950</v>
      </c>
      <c r="CH22" s="3">
        <v>9.5</v>
      </c>
      <c r="CI22" s="3">
        <v>9.5</v>
      </c>
      <c r="CJ22" s="3">
        <v>14.25</v>
      </c>
      <c r="CK22" s="3">
        <v>14.25</v>
      </c>
      <c r="CL22" s="1" t="s">
        <v>137</v>
      </c>
      <c r="CN22" s="1" t="s">
        <v>139</v>
      </c>
      <c r="CP22" s="1" t="s">
        <v>112</v>
      </c>
      <c r="CQ22" s="1" t="s">
        <v>111</v>
      </c>
      <c r="CR22" s="1" t="s">
        <v>112</v>
      </c>
      <c r="CS22" s="1" t="s">
        <v>111</v>
      </c>
      <c r="CT22" s="1" t="s">
        <v>138</v>
      </c>
      <c r="CU22" s="1" t="s">
        <v>138</v>
      </c>
      <c r="CV22" s="1" t="s">
        <v>138</v>
      </c>
      <c r="CW22" s="1" t="s">
        <v>765</v>
      </c>
      <c r="CX22" s="1">
        <v>16702332421</v>
      </c>
      <c r="CY22" s="1" t="s">
        <v>766</v>
      </c>
      <c r="CZ22" s="1" t="s">
        <v>331</v>
      </c>
      <c r="DA22" s="1" t="s">
        <v>111</v>
      </c>
      <c r="DB22" s="1" t="s">
        <v>112</v>
      </c>
    </row>
    <row r="23" spans="1:111" ht="15.6" customHeight="1" x14ac:dyDescent="0.25">
      <c r="A23" s="1" t="s">
        <v>783</v>
      </c>
      <c r="B23" s="1" t="s">
        <v>238</v>
      </c>
      <c r="C23" s="2">
        <v>44172.018343055555</v>
      </c>
      <c r="D23" s="2">
        <v>44216</v>
      </c>
      <c r="E23" s="1" t="s">
        <v>180</v>
      </c>
      <c r="G23" s="1" t="s">
        <v>112</v>
      </c>
      <c r="H23" s="1" t="s">
        <v>112</v>
      </c>
      <c r="I23" s="1" t="s">
        <v>112</v>
      </c>
      <c r="J23" s="1" t="s">
        <v>784</v>
      </c>
      <c r="K23" s="1" t="s">
        <v>785</v>
      </c>
      <c r="L23" s="1" t="s">
        <v>684</v>
      </c>
      <c r="M23" s="1" t="s">
        <v>786</v>
      </c>
      <c r="N23" s="1" t="s">
        <v>690</v>
      </c>
      <c r="O23" s="1" t="s">
        <v>117</v>
      </c>
      <c r="P23" s="9">
        <v>96950</v>
      </c>
      <c r="Q23" s="1" t="s">
        <v>118</v>
      </c>
      <c r="R23" s="1" t="s">
        <v>138</v>
      </c>
      <c r="S23" s="1">
        <v>16703236877</v>
      </c>
      <c r="U23" s="1">
        <v>6216</v>
      </c>
      <c r="V23" s="1" t="s">
        <v>119</v>
      </c>
      <c r="X23" s="1" t="s">
        <v>686</v>
      </c>
      <c r="Y23" s="1" t="s">
        <v>687</v>
      </c>
      <c r="Z23" s="1" t="s">
        <v>688</v>
      </c>
      <c r="AA23" s="1" t="s">
        <v>245</v>
      </c>
      <c r="AB23" s="1" t="s">
        <v>689</v>
      </c>
      <c r="AD23" s="1" t="s">
        <v>690</v>
      </c>
      <c r="AE23" s="1" t="s">
        <v>691</v>
      </c>
      <c r="AF23" s="9">
        <v>96913</v>
      </c>
      <c r="AG23" s="1" t="s">
        <v>118</v>
      </c>
      <c r="AH23" s="1" t="s">
        <v>138</v>
      </c>
      <c r="AI23" s="1">
        <v>16716498746</v>
      </c>
      <c r="AJ23" s="1">
        <v>203</v>
      </c>
      <c r="AK23" s="1" t="s">
        <v>692</v>
      </c>
      <c r="BC23" s="1" t="str">
        <f>"31-1014.00"</f>
        <v>31-1014.00</v>
      </c>
      <c r="BD23" s="1" t="s">
        <v>531</v>
      </c>
      <c r="BE23" s="1" t="s">
        <v>787</v>
      </c>
      <c r="BF23" s="1" t="s">
        <v>788</v>
      </c>
      <c r="BG23" s="1">
        <v>6</v>
      </c>
      <c r="BH23" s="1">
        <v>6</v>
      </c>
      <c r="BI23" s="2">
        <v>44270</v>
      </c>
      <c r="BJ23" s="2">
        <v>44634</v>
      </c>
      <c r="BK23" s="2">
        <v>44270</v>
      </c>
      <c r="BL23" s="2">
        <v>44634</v>
      </c>
      <c r="BM23" s="1">
        <v>40</v>
      </c>
      <c r="BN23" s="1">
        <v>0</v>
      </c>
      <c r="BO23" s="1">
        <v>8</v>
      </c>
      <c r="BP23" s="1">
        <v>8</v>
      </c>
      <c r="BQ23" s="1">
        <v>8</v>
      </c>
      <c r="BR23" s="1">
        <v>8</v>
      </c>
      <c r="BS23" s="1">
        <v>5</v>
      </c>
      <c r="BT23" s="1">
        <v>3</v>
      </c>
      <c r="BU23" s="1" t="str">
        <f>"8:30 AM"</f>
        <v>8:30 AM</v>
      </c>
      <c r="BV23" s="1" t="str">
        <f>"5:30 PM"</f>
        <v>5:30 PM</v>
      </c>
      <c r="BW23" s="1" t="s">
        <v>135</v>
      </c>
      <c r="BX23" s="1">
        <v>0</v>
      </c>
      <c r="BY23" s="1">
        <v>0</v>
      </c>
      <c r="BZ23" s="1" t="s">
        <v>112</v>
      </c>
      <c r="CA23" s="1">
        <v>0</v>
      </c>
      <c r="CB23" s="1" t="s">
        <v>789</v>
      </c>
      <c r="CC23" s="1" t="s">
        <v>684</v>
      </c>
      <c r="CD23" s="1" t="s">
        <v>786</v>
      </c>
      <c r="CE23" s="1" t="s">
        <v>116</v>
      </c>
      <c r="CF23" s="1" t="s">
        <v>117</v>
      </c>
      <c r="CG23" s="1">
        <v>96950</v>
      </c>
      <c r="CH23" s="3">
        <v>12.21</v>
      </c>
      <c r="CI23" s="3">
        <v>12.21</v>
      </c>
      <c r="CJ23" s="3">
        <v>18.309999999999999</v>
      </c>
      <c r="CK23" s="3">
        <v>18.309999999999999</v>
      </c>
      <c r="CL23" s="1" t="s">
        <v>137</v>
      </c>
      <c r="CN23" s="1" t="s">
        <v>139</v>
      </c>
      <c r="CP23" s="1" t="s">
        <v>112</v>
      </c>
      <c r="CQ23" s="1" t="s">
        <v>111</v>
      </c>
      <c r="CR23" s="1" t="s">
        <v>112</v>
      </c>
      <c r="CS23" s="1" t="s">
        <v>111</v>
      </c>
      <c r="CT23" s="1" t="s">
        <v>138</v>
      </c>
      <c r="CU23" s="1" t="s">
        <v>111</v>
      </c>
      <c r="CV23" s="1" t="s">
        <v>138</v>
      </c>
      <c r="CW23" s="1" t="s">
        <v>698</v>
      </c>
      <c r="CX23" s="1">
        <v>16703236877</v>
      </c>
      <c r="CY23" s="1" t="s">
        <v>699</v>
      </c>
      <c r="CZ23" s="1" t="s">
        <v>138</v>
      </c>
      <c r="DA23" s="1" t="s">
        <v>111</v>
      </c>
      <c r="DB23" s="1" t="s">
        <v>112</v>
      </c>
    </row>
    <row r="24" spans="1:111" ht="15.6" customHeight="1" x14ac:dyDescent="0.25">
      <c r="A24" s="1" t="s">
        <v>842</v>
      </c>
      <c r="B24" s="1" t="s">
        <v>238</v>
      </c>
      <c r="C24" s="2">
        <v>44200.729791898149</v>
      </c>
      <c r="D24" s="2">
        <v>44235</v>
      </c>
      <c r="E24" s="1" t="s">
        <v>110</v>
      </c>
      <c r="F24" s="2">
        <v>44103.833333333336</v>
      </c>
      <c r="G24" s="1" t="s">
        <v>112</v>
      </c>
      <c r="H24" s="1" t="s">
        <v>112</v>
      </c>
      <c r="I24" s="1" t="s">
        <v>112</v>
      </c>
      <c r="J24" s="1" t="s">
        <v>843</v>
      </c>
      <c r="K24" s="1" t="s">
        <v>844</v>
      </c>
      <c r="L24" s="1" t="s">
        <v>845</v>
      </c>
      <c r="M24" s="1" t="s">
        <v>846</v>
      </c>
      <c r="N24" s="1" t="s">
        <v>847</v>
      </c>
      <c r="O24" s="1" t="s">
        <v>117</v>
      </c>
      <c r="P24" s="9">
        <v>96951</v>
      </c>
      <c r="Q24" s="1" t="s">
        <v>118</v>
      </c>
      <c r="R24" s="1" t="s">
        <v>117</v>
      </c>
      <c r="S24" s="1">
        <v>16705320350</v>
      </c>
      <c r="U24" s="1">
        <v>445110</v>
      </c>
      <c r="V24" s="1" t="s">
        <v>119</v>
      </c>
      <c r="X24" s="1" t="s">
        <v>772</v>
      </c>
      <c r="Y24" s="1" t="s">
        <v>848</v>
      </c>
      <c r="Z24" s="1" t="s">
        <v>849</v>
      </c>
      <c r="AA24" s="1" t="s">
        <v>403</v>
      </c>
      <c r="AB24" s="1" t="s">
        <v>845</v>
      </c>
      <c r="AC24" s="1" t="s">
        <v>846</v>
      </c>
      <c r="AD24" s="1" t="s">
        <v>847</v>
      </c>
      <c r="AE24" s="1" t="s">
        <v>117</v>
      </c>
      <c r="AF24" s="9">
        <v>96951</v>
      </c>
      <c r="AG24" s="1" t="s">
        <v>118</v>
      </c>
      <c r="AH24" s="1" t="s">
        <v>117</v>
      </c>
      <c r="AI24" s="1">
        <v>16705320350</v>
      </c>
      <c r="AK24" s="1" t="s">
        <v>850</v>
      </c>
      <c r="BC24" s="1" t="str">
        <f>"35-2021.00"</f>
        <v>35-2021.00</v>
      </c>
      <c r="BD24" s="1" t="s">
        <v>851</v>
      </c>
      <c r="BE24" s="1" t="s">
        <v>852</v>
      </c>
      <c r="BF24" s="1" t="s">
        <v>853</v>
      </c>
      <c r="BG24" s="1">
        <v>2</v>
      </c>
      <c r="BH24" s="1">
        <v>2</v>
      </c>
      <c r="BI24" s="2">
        <v>44211</v>
      </c>
      <c r="BJ24" s="2">
        <v>44469</v>
      </c>
      <c r="BK24" s="2">
        <v>44235</v>
      </c>
      <c r="BL24" s="2">
        <v>44469</v>
      </c>
      <c r="BM24" s="1">
        <v>40</v>
      </c>
      <c r="BN24" s="1">
        <v>0</v>
      </c>
      <c r="BO24" s="1">
        <v>8</v>
      </c>
      <c r="BP24" s="1">
        <v>8</v>
      </c>
      <c r="BQ24" s="1">
        <v>8</v>
      </c>
      <c r="BR24" s="1">
        <v>8</v>
      </c>
      <c r="BS24" s="1">
        <v>8</v>
      </c>
      <c r="BT24" s="1">
        <v>0</v>
      </c>
      <c r="BU24" s="1" t="str">
        <f>"8:00 AM"</f>
        <v>8:00 AM</v>
      </c>
      <c r="BV24" s="1" t="str">
        <f>"5:00 PM"</f>
        <v>5:00 PM</v>
      </c>
      <c r="BW24" s="1" t="s">
        <v>135</v>
      </c>
      <c r="BX24" s="1">
        <v>0</v>
      </c>
      <c r="BY24" s="1">
        <v>3</v>
      </c>
      <c r="BZ24" s="1" t="s">
        <v>112</v>
      </c>
      <c r="CA24" s="1">
        <v>0</v>
      </c>
      <c r="CB24" s="1" t="s">
        <v>854</v>
      </c>
      <c r="CC24" s="1" t="s">
        <v>855</v>
      </c>
      <c r="CD24" s="1" t="s">
        <v>856</v>
      </c>
      <c r="CE24" s="1" t="s">
        <v>847</v>
      </c>
      <c r="CF24" s="1" t="s">
        <v>117</v>
      </c>
      <c r="CG24" s="1">
        <v>96951</v>
      </c>
      <c r="CH24" s="3">
        <v>7.99</v>
      </c>
      <c r="CI24" s="3">
        <v>7.99</v>
      </c>
      <c r="CJ24" s="3">
        <v>11.99</v>
      </c>
      <c r="CK24" s="3">
        <v>11.99</v>
      </c>
      <c r="CL24" s="1" t="s">
        <v>137</v>
      </c>
      <c r="CM24" s="1" t="s">
        <v>138</v>
      </c>
      <c r="CN24" s="1" t="s">
        <v>139</v>
      </c>
      <c r="CP24" s="1" t="s">
        <v>112</v>
      </c>
      <c r="CQ24" s="1" t="s">
        <v>111</v>
      </c>
      <c r="CR24" s="1" t="s">
        <v>111</v>
      </c>
      <c r="CS24" s="1" t="s">
        <v>111</v>
      </c>
      <c r="CT24" s="1" t="s">
        <v>111</v>
      </c>
      <c r="CU24" s="1" t="s">
        <v>111</v>
      </c>
      <c r="CV24" s="1" t="s">
        <v>111</v>
      </c>
      <c r="CW24" s="1" t="s">
        <v>857</v>
      </c>
      <c r="CX24" s="1">
        <v>16705320350</v>
      </c>
      <c r="CY24" s="1" t="s">
        <v>850</v>
      </c>
      <c r="CZ24" s="1" t="s">
        <v>858</v>
      </c>
      <c r="DA24" s="1" t="s">
        <v>111</v>
      </c>
      <c r="DB24" s="1" t="s">
        <v>112</v>
      </c>
    </row>
    <row r="25" spans="1:111" ht="15.6" customHeight="1" x14ac:dyDescent="0.25">
      <c r="A25" s="1" t="s">
        <v>874</v>
      </c>
      <c r="B25" s="1" t="s">
        <v>238</v>
      </c>
      <c r="C25" s="2">
        <v>44192.751848958331</v>
      </c>
      <c r="D25" s="2">
        <v>44236</v>
      </c>
      <c r="E25" s="1" t="s">
        <v>180</v>
      </c>
      <c r="G25" s="1" t="s">
        <v>112</v>
      </c>
      <c r="H25" s="1" t="s">
        <v>112</v>
      </c>
      <c r="I25" s="1" t="s">
        <v>112</v>
      </c>
      <c r="J25" s="1" t="s">
        <v>875</v>
      </c>
      <c r="K25" s="1" t="s">
        <v>876</v>
      </c>
      <c r="L25" s="1" t="s">
        <v>877</v>
      </c>
      <c r="M25" s="1" t="s">
        <v>878</v>
      </c>
      <c r="N25" s="1" t="s">
        <v>879</v>
      </c>
      <c r="O25" s="1" t="s">
        <v>117</v>
      </c>
      <c r="P25" s="9">
        <v>96950</v>
      </c>
      <c r="Q25" s="1" t="s">
        <v>118</v>
      </c>
      <c r="S25" s="1">
        <v>16702347976</v>
      </c>
      <c r="T25" s="1">
        <v>5100</v>
      </c>
      <c r="U25" s="1">
        <v>72111</v>
      </c>
      <c r="V25" s="1" t="s">
        <v>119</v>
      </c>
      <c r="X25" s="1" t="s">
        <v>880</v>
      </c>
      <c r="Y25" s="1" t="s">
        <v>881</v>
      </c>
      <c r="AA25" s="1" t="s">
        <v>528</v>
      </c>
      <c r="AB25" s="1" t="s">
        <v>877</v>
      </c>
      <c r="AC25" s="1" t="s">
        <v>878</v>
      </c>
      <c r="AD25" s="1" t="s">
        <v>167</v>
      </c>
      <c r="AE25" s="1" t="s">
        <v>117</v>
      </c>
      <c r="AF25" s="9">
        <v>96950</v>
      </c>
      <c r="AG25" s="1" t="s">
        <v>118</v>
      </c>
      <c r="AI25" s="1">
        <v>16702347976</v>
      </c>
      <c r="AJ25" s="1">
        <v>5100</v>
      </c>
      <c r="AK25" s="1" t="s">
        <v>882</v>
      </c>
      <c r="BC25" s="1" t="str">
        <f>"39-6012.00"</f>
        <v>39-6012.00</v>
      </c>
      <c r="BD25" s="1" t="s">
        <v>883</v>
      </c>
      <c r="BE25" s="1" t="s">
        <v>884</v>
      </c>
      <c r="BF25" s="1" t="s">
        <v>885</v>
      </c>
      <c r="BG25" s="1">
        <v>3</v>
      </c>
      <c r="BH25" s="1">
        <v>3</v>
      </c>
      <c r="BI25" s="2">
        <v>44291</v>
      </c>
      <c r="BJ25" s="2">
        <v>44655</v>
      </c>
      <c r="BK25" s="2">
        <v>44291</v>
      </c>
      <c r="BL25" s="2">
        <v>44655</v>
      </c>
      <c r="BM25" s="1">
        <v>35</v>
      </c>
      <c r="BN25" s="1">
        <v>7</v>
      </c>
      <c r="BO25" s="1">
        <v>0</v>
      </c>
      <c r="BP25" s="1">
        <v>7</v>
      </c>
      <c r="BQ25" s="1">
        <v>0</v>
      </c>
      <c r="BR25" s="1">
        <v>7</v>
      </c>
      <c r="BS25" s="1">
        <v>7</v>
      </c>
      <c r="BT25" s="1">
        <v>7</v>
      </c>
      <c r="BU25" s="1" t="str">
        <f>"11:30 PM"</f>
        <v>11:30 PM</v>
      </c>
      <c r="BV25" s="1" t="str">
        <f>"7:30 AM"</f>
        <v>7:30 AM</v>
      </c>
      <c r="BW25" s="1" t="s">
        <v>392</v>
      </c>
      <c r="BX25" s="1">
        <v>0</v>
      </c>
      <c r="BY25" s="1">
        <v>6</v>
      </c>
      <c r="BZ25" s="1" t="s">
        <v>112</v>
      </c>
      <c r="CA25" s="1">
        <v>0</v>
      </c>
      <c r="CB25" s="1" t="s">
        <v>886</v>
      </c>
      <c r="CC25" s="1" t="s">
        <v>877</v>
      </c>
      <c r="CD25" s="1" t="s">
        <v>878</v>
      </c>
      <c r="CE25" s="1" t="s">
        <v>167</v>
      </c>
      <c r="CF25" s="1" t="s">
        <v>117</v>
      </c>
      <c r="CG25" s="1">
        <v>96950</v>
      </c>
      <c r="CH25" s="3">
        <v>7.98</v>
      </c>
      <c r="CI25" s="3">
        <v>7.98</v>
      </c>
      <c r="CJ25" s="3">
        <v>11.97</v>
      </c>
      <c r="CL25" s="1" t="s">
        <v>137</v>
      </c>
      <c r="CM25" s="1" t="s">
        <v>138</v>
      </c>
      <c r="CN25" s="1" t="s">
        <v>139</v>
      </c>
      <c r="CP25" s="1" t="s">
        <v>112</v>
      </c>
      <c r="CQ25" s="1" t="s">
        <v>111</v>
      </c>
      <c r="CR25" s="1" t="s">
        <v>112</v>
      </c>
      <c r="CS25" s="1" t="s">
        <v>111</v>
      </c>
      <c r="CT25" s="1" t="s">
        <v>138</v>
      </c>
      <c r="CU25" s="1" t="s">
        <v>111</v>
      </c>
      <c r="CV25" s="1" t="s">
        <v>111</v>
      </c>
      <c r="CW25" s="1" t="s">
        <v>887</v>
      </c>
      <c r="CX25" s="1">
        <v>16702347976</v>
      </c>
      <c r="CY25" s="1" t="s">
        <v>888</v>
      </c>
      <c r="CZ25" s="1" t="s">
        <v>889</v>
      </c>
      <c r="DA25" s="1" t="s">
        <v>111</v>
      </c>
      <c r="DB25" s="1" t="s">
        <v>112</v>
      </c>
      <c r="DC25" s="1" t="s">
        <v>890</v>
      </c>
      <c r="DD25" s="1" t="s">
        <v>891</v>
      </c>
      <c r="DE25" s="1" t="s">
        <v>892</v>
      </c>
    </row>
    <row r="26" spans="1:111" ht="15.6" customHeight="1" x14ac:dyDescent="0.25">
      <c r="A26" s="1" t="s">
        <v>908</v>
      </c>
      <c r="B26" s="1" t="s">
        <v>238</v>
      </c>
      <c r="C26" s="2">
        <v>44293.213896180554</v>
      </c>
      <c r="D26" s="2">
        <v>44327</v>
      </c>
      <c r="E26" s="1" t="s">
        <v>110</v>
      </c>
      <c r="F26" s="2">
        <v>44468.833333333336</v>
      </c>
      <c r="G26" s="1" t="s">
        <v>111</v>
      </c>
      <c r="H26" s="1" t="s">
        <v>112</v>
      </c>
      <c r="I26" s="1" t="s">
        <v>112</v>
      </c>
      <c r="J26" s="1" t="s">
        <v>909</v>
      </c>
      <c r="L26" s="1" t="s">
        <v>910</v>
      </c>
      <c r="M26" s="1" t="s">
        <v>754</v>
      </c>
      <c r="N26" s="1" t="s">
        <v>167</v>
      </c>
      <c r="O26" s="1" t="s">
        <v>117</v>
      </c>
      <c r="P26" s="9">
        <v>96950</v>
      </c>
      <c r="Q26" s="1" t="s">
        <v>118</v>
      </c>
      <c r="S26" s="1">
        <v>16702350561</v>
      </c>
      <c r="T26" s="1">
        <v>115</v>
      </c>
      <c r="U26" s="1">
        <v>531110</v>
      </c>
      <c r="V26" s="1" t="s">
        <v>119</v>
      </c>
      <c r="X26" s="1" t="s">
        <v>911</v>
      </c>
      <c r="Y26" s="1" t="s">
        <v>912</v>
      </c>
      <c r="Z26" s="1" t="s">
        <v>913</v>
      </c>
      <c r="AA26" s="1" t="s">
        <v>914</v>
      </c>
      <c r="AB26" s="1" t="s">
        <v>915</v>
      </c>
      <c r="AC26" s="1" t="s">
        <v>916</v>
      </c>
      <c r="AD26" s="1" t="s">
        <v>167</v>
      </c>
      <c r="AE26" s="1" t="s">
        <v>117</v>
      </c>
      <c r="AF26" s="9">
        <v>96950</v>
      </c>
      <c r="AG26" s="1" t="s">
        <v>118</v>
      </c>
      <c r="AI26" s="1">
        <v>16702350561</v>
      </c>
      <c r="AJ26" s="1">
        <v>115</v>
      </c>
      <c r="AK26" s="1" t="s">
        <v>917</v>
      </c>
      <c r="BC26" s="1" t="str">
        <f>"37-2011.00"</f>
        <v>37-2011.00</v>
      </c>
      <c r="BD26" s="1" t="s">
        <v>676</v>
      </c>
      <c r="BE26" s="1" t="s">
        <v>918</v>
      </c>
      <c r="BF26" s="1" t="s">
        <v>919</v>
      </c>
      <c r="BG26" s="1">
        <v>4</v>
      </c>
      <c r="BH26" s="1">
        <v>4</v>
      </c>
      <c r="BI26" s="2">
        <v>44470</v>
      </c>
      <c r="BJ26" s="2">
        <v>44834</v>
      </c>
      <c r="BK26" s="2">
        <v>44470</v>
      </c>
      <c r="BL26" s="2">
        <v>44834</v>
      </c>
      <c r="BM26" s="1">
        <v>35</v>
      </c>
      <c r="BN26" s="1">
        <v>0</v>
      </c>
      <c r="BO26" s="1">
        <v>7</v>
      </c>
      <c r="BP26" s="1">
        <v>7</v>
      </c>
      <c r="BQ26" s="1">
        <v>7</v>
      </c>
      <c r="BR26" s="1">
        <v>7</v>
      </c>
      <c r="BS26" s="1">
        <v>7</v>
      </c>
      <c r="BT26" s="1">
        <v>0</v>
      </c>
      <c r="BU26" s="1" t="str">
        <f>"8:00 AM"</f>
        <v>8:00 AM</v>
      </c>
      <c r="BV26" s="1" t="str">
        <f>"5:00 PM"</f>
        <v>5:00 PM</v>
      </c>
      <c r="BW26" s="1" t="s">
        <v>135</v>
      </c>
      <c r="BX26" s="1">
        <v>0</v>
      </c>
      <c r="BY26" s="1">
        <v>12</v>
      </c>
      <c r="BZ26" s="1" t="s">
        <v>112</v>
      </c>
      <c r="CA26" s="1">
        <v>0</v>
      </c>
      <c r="CB26" s="4" t="s">
        <v>920</v>
      </c>
      <c r="CC26" s="1" t="s">
        <v>921</v>
      </c>
      <c r="CD26" s="1" t="s">
        <v>754</v>
      </c>
      <c r="CE26" s="1" t="s">
        <v>167</v>
      </c>
      <c r="CF26" s="1" t="s">
        <v>117</v>
      </c>
      <c r="CG26" s="1">
        <v>96950</v>
      </c>
      <c r="CH26" s="3">
        <v>8.0500000000000007</v>
      </c>
      <c r="CI26" s="3">
        <v>8.0500000000000007</v>
      </c>
      <c r="CJ26" s="3">
        <v>12.08</v>
      </c>
      <c r="CK26" s="3">
        <v>12.08</v>
      </c>
      <c r="CL26" s="1" t="s">
        <v>137</v>
      </c>
      <c r="CM26" s="1" t="s">
        <v>922</v>
      </c>
      <c r="CN26" s="1" t="s">
        <v>139</v>
      </c>
      <c r="CP26" s="1" t="s">
        <v>112</v>
      </c>
      <c r="CQ26" s="1" t="s">
        <v>111</v>
      </c>
      <c r="CR26" s="1" t="s">
        <v>112</v>
      </c>
      <c r="CS26" s="1" t="s">
        <v>111</v>
      </c>
      <c r="CT26" s="1" t="s">
        <v>111</v>
      </c>
      <c r="CU26" s="1" t="s">
        <v>111</v>
      </c>
      <c r="CV26" s="1" t="s">
        <v>138</v>
      </c>
      <c r="CW26" s="1" t="s">
        <v>714</v>
      </c>
      <c r="CX26" s="1">
        <v>16702350561</v>
      </c>
      <c r="CY26" s="1" t="s">
        <v>917</v>
      </c>
      <c r="CZ26" s="1" t="s">
        <v>716</v>
      </c>
      <c r="DA26" s="1" t="s">
        <v>111</v>
      </c>
      <c r="DB26" s="1" t="s">
        <v>112</v>
      </c>
    </row>
    <row r="27" spans="1:111" ht="15.6" customHeight="1" x14ac:dyDescent="0.25">
      <c r="A27" s="1" t="s">
        <v>938</v>
      </c>
      <c r="B27" s="1" t="s">
        <v>238</v>
      </c>
      <c r="C27" s="2">
        <v>44391.309420486112</v>
      </c>
      <c r="D27" s="2">
        <v>44453</v>
      </c>
      <c r="E27" s="1" t="s">
        <v>180</v>
      </c>
      <c r="G27" s="1" t="s">
        <v>112</v>
      </c>
      <c r="H27" s="1" t="s">
        <v>112</v>
      </c>
      <c r="I27" s="1" t="s">
        <v>112</v>
      </c>
      <c r="J27" s="1" t="s">
        <v>939</v>
      </c>
      <c r="K27" s="1" t="s">
        <v>940</v>
      </c>
      <c r="L27" s="1" t="s">
        <v>941</v>
      </c>
      <c r="M27" s="1" t="s">
        <v>942</v>
      </c>
      <c r="N27" s="1" t="s">
        <v>116</v>
      </c>
      <c r="O27" s="1" t="s">
        <v>117</v>
      </c>
      <c r="P27" s="9">
        <v>96950</v>
      </c>
      <c r="Q27" s="1" t="s">
        <v>118</v>
      </c>
      <c r="S27" s="1">
        <v>16702352883</v>
      </c>
      <c r="U27" s="1">
        <v>561320</v>
      </c>
      <c r="V27" s="1" t="s">
        <v>119</v>
      </c>
      <c r="X27" s="1" t="s">
        <v>943</v>
      </c>
      <c r="Y27" s="1" t="s">
        <v>944</v>
      </c>
      <c r="Z27" s="1" t="s">
        <v>945</v>
      </c>
      <c r="AA27" s="1" t="s">
        <v>357</v>
      </c>
      <c r="AB27" s="1" t="s">
        <v>941</v>
      </c>
      <c r="AC27" s="1" t="s">
        <v>942</v>
      </c>
      <c r="AD27" s="1" t="s">
        <v>116</v>
      </c>
      <c r="AE27" s="1" t="s">
        <v>117</v>
      </c>
      <c r="AF27" s="9">
        <v>96950</v>
      </c>
      <c r="AG27" s="1" t="s">
        <v>118</v>
      </c>
      <c r="AI27" s="1">
        <v>16702352883</v>
      </c>
      <c r="AK27" s="1" t="s">
        <v>946</v>
      </c>
      <c r="BC27" s="1" t="str">
        <f>"31-9011.00"</f>
        <v>31-9011.00</v>
      </c>
      <c r="BD27" s="1" t="s">
        <v>947</v>
      </c>
      <c r="BE27" s="1" t="s">
        <v>948</v>
      </c>
      <c r="BF27" s="1" t="s">
        <v>949</v>
      </c>
      <c r="BG27" s="1">
        <v>3</v>
      </c>
      <c r="BH27" s="1">
        <v>3</v>
      </c>
      <c r="BI27" s="2">
        <v>44470</v>
      </c>
      <c r="BJ27" s="2">
        <v>44834</v>
      </c>
      <c r="BK27" s="2">
        <v>44470</v>
      </c>
      <c r="BL27" s="2">
        <v>44834</v>
      </c>
      <c r="BM27" s="1">
        <v>35</v>
      </c>
      <c r="BN27" s="1">
        <v>7</v>
      </c>
      <c r="BO27" s="1">
        <v>0</v>
      </c>
      <c r="BP27" s="1">
        <v>0</v>
      </c>
      <c r="BQ27" s="1">
        <v>7</v>
      </c>
      <c r="BR27" s="1">
        <v>7</v>
      </c>
      <c r="BS27" s="1">
        <v>7</v>
      </c>
      <c r="BT27" s="1">
        <v>7</v>
      </c>
      <c r="BU27" s="1" t="str">
        <f>"5:00 PM"</f>
        <v>5:00 PM</v>
      </c>
      <c r="BV27" s="1" t="str">
        <f>"12:00 AM"</f>
        <v>12:00 AM</v>
      </c>
      <c r="BW27" s="1" t="s">
        <v>135</v>
      </c>
      <c r="BX27" s="1">
        <v>6</v>
      </c>
      <c r="BY27" s="1">
        <v>12</v>
      </c>
      <c r="BZ27" s="1" t="s">
        <v>112</v>
      </c>
      <c r="CB27" s="1" t="s">
        <v>138</v>
      </c>
      <c r="CC27" s="1" t="s">
        <v>941</v>
      </c>
      <c r="CD27" s="1" t="s">
        <v>942</v>
      </c>
      <c r="CE27" s="1" t="s">
        <v>116</v>
      </c>
      <c r="CF27" s="1" t="s">
        <v>117</v>
      </c>
      <c r="CG27" s="1">
        <v>96950</v>
      </c>
      <c r="CH27" s="3">
        <v>12.35</v>
      </c>
      <c r="CI27" s="3">
        <v>12.35</v>
      </c>
      <c r="CJ27" s="3">
        <v>18.53</v>
      </c>
      <c r="CK27" s="3">
        <v>18.53</v>
      </c>
      <c r="CL27" s="1" t="s">
        <v>137</v>
      </c>
      <c r="CM27" s="1" t="s">
        <v>138</v>
      </c>
      <c r="CN27" s="1" t="s">
        <v>139</v>
      </c>
      <c r="CP27" s="1" t="s">
        <v>112</v>
      </c>
      <c r="CQ27" s="1" t="s">
        <v>111</v>
      </c>
      <c r="CR27" s="1" t="s">
        <v>112</v>
      </c>
      <c r="CS27" s="1" t="s">
        <v>111</v>
      </c>
      <c r="CT27" s="1" t="s">
        <v>111</v>
      </c>
      <c r="CU27" s="1" t="s">
        <v>111</v>
      </c>
      <c r="CV27" s="1" t="s">
        <v>138</v>
      </c>
      <c r="CW27" s="1" t="s">
        <v>138</v>
      </c>
      <c r="CX27" s="1">
        <v>16702352883</v>
      </c>
      <c r="CY27" s="1" t="s">
        <v>946</v>
      </c>
      <c r="CZ27" s="1" t="s">
        <v>138</v>
      </c>
      <c r="DA27" s="1" t="s">
        <v>111</v>
      </c>
      <c r="DB27" s="1" t="s">
        <v>112</v>
      </c>
    </row>
    <row r="28" spans="1:111" ht="15.6" customHeight="1" x14ac:dyDescent="0.25">
      <c r="A28" s="1" t="s">
        <v>950</v>
      </c>
      <c r="B28" s="1" t="s">
        <v>238</v>
      </c>
      <c r="C28" s="2">
        <v>44291.889607291669</v>
      </c>
      <c r="D28" s="2">
        <v>44321</v>
      </c>
      <c r="E28" s="1" t="s">
        <v>110</v>
      </c>
      <c r="F28" s="2">
        <v>44468.833333333336</v>
      </c>
      <c r="G28" s="1" t="s">
        <v>112</v>
      </c>
      <c r="H28" s="1" t="s">
        <v>112</v>
      </c>
      <c r="I28" s="1" t="s">
        <v>112</v>
      </c>
      <c r="J28" s="1" t="s">
        <v>951</v>
      </c>
      <c r="L28" s="1" t="s">
        <v>952</v>
      </c>
      <c r="M28" s="1" t="s">
        <v>952</v>
      </c>
      <c r="N28" s="1" t="s">
        <v>167</v>
      </c>
      <c r="O28" s="1" t="s">
        <v>117</v>
      </c>
      <c r="P28" s="9">
        <v>96950</v>
      </c>
      <c r="Q28" s="1" t="s">
        <v>118</v>
      </c>
      <c r="S28" s="1">
        <v>16702346445</v>
      </c>
      <c r="T28" s="1">
        <v>2263</v>
      </c>
      <c r="U28" s="1">
        <v>53111</v>
      </c>
      <c r="V28" s="1" t="s">
        <v>119</v>
      </c>
      <c r="X28" s="1" t="s">
        <v>953</v>
      </c>
      <c r="Y28" s="1" t="s">
        <v>954</v>
      </c>
      <c r="AA28" s="1" t="s">
        <v>955</v>
      </c>
      <c r="AB28" s="1" t="s">
        <v>952</v>
      </c>
      <c r="AC28" s="1" t="s">
        <v>952</v>
      </c>
      <c r="AD28" s="1" t="s">
        <v>167</v>
      </c>
      <c r="AE28" s="1" t="s">
        <v>117</v>
      </c>
      <c r="AF28" s="9">
        <v>96950</v>
      </c>
      <c r="AG28" s="1" t="s">
        <v>118</v>
      </c>
      <c r="AI28" s="1">
        <v>16702346445</v>
      </c>
      <c r="AJ28" s="1">
        <v>2263</v>
      </c>
      <c r="AK28" s="1" t="s">
        <v>956</v>
      </c>
      <c r="BC28" s="1" t="str">
        <f>"49-9071.00"</f>
        <v>49-9071.00</v>
      </c>
      <c r="BD28" s="1" t="s">
        <v>214</v>
      </c>
      <c r="BE28" s="1" t="s">
        <v>957</v>
      </c>
      <c r="BF28" s="1" t="s">
        <v>958</v>
      </c>
      <c r="BG28" s="1">
        <v>3</v>
      </c>
      <c r="BH28" s="1">
        <v>3</v>
      </c>
      <c r="BI28" s="2">
        <v>44470</v>
      </c>
      <c r="BJ28" s="2">
        <v>44834</v>
      </c>
      <c r="BK28" s="2">
        <v>44470</v>
      </c>
      <c r="BL28" s="2">
        <v>44834</v>
      </c>
      <c r="BM28" s="1">
        <v>40</v>
      </c>
      <c r="BN28" s="1">
        <v>0</v>
      </c>
      <c r="BO28" s="1">
        <v>8</v>
      </c>
      <c r="BP28" s="1">
        <v>8</v>
      </c>
      <c r="BQ28" s="1">
        <v>8</v>
      </c>
      <c r="BR28" s="1">
        <v>8</v>
      </c>
      <c r="BS28" s="1">
        <v>8</v>
      </c>
      <c r="BT28" s="1">
        <v>0</v>
      </c>
      <c r="BU28" s="1" t="str">
        <f>"8:00 AM"</f>
        <v>8:00 AM</v>
      </c>
      <c r="BV28" s="1" t="str">
        <f>"5:00 PM"</f>
        <v>5:00 PM</v>
      </c>
      <c r="BW28" s="1" t="s">
        <v>135</v>
      </c>
      <c r="BX28" s="1">
        <v>0</v>
      </c>
      <c r="BY28" s="1">
        <v>12</v>
      </c>
      <c r="BZ28" s="1" t="s">
        <v>112</v>
      </c>
      <c r="CA28" s="1">
        <v>0</v>
      </c>
      <c r="CB28" s="4" t="s">
        <v>959</v>
      </c>
      <c r="CC28" s="1" t="s">
        <v>952</v>
      </c>
      <c r="CD28" s="1" t="s">
        <v>952</v>
      </c>
      <c r="CE28" s="1" t="s">
        <v>167</v>
      </c>
      <c r="CF28" s="1" t="s">
        <v>117</v>
      </c>
      <c r="CG28" s="1">
        <v>96950</v>
      </c>
      <c r="CH28" s="3">
        <v>8.7100000000000009</v>
      </c>
      <c r="CI28" s="3">
        <v>8.7100000000000009</v>
      </c>
      <c r="CJ28" s="3">
        <v>13.1</v>
      </c>
      <c r="CK28" s="3">
        <v>13.1</v>
      </c>
      <c r="CL28" s="1" t="s">
        <v>137</v>
      </c>
      <c r="CM28" s="1" t="s">
        <v>960</v>
      </c>
      <c r="CN28" s="1" t="s">
        <v>139</v>
      </c>
      <c r="CP28" s="1" t="s">
        <v>112</v>
      </c>
      <c r="CQ28" s="1" t="s">
        <v>111</v>
      </c>
      <c r="CR28" s="1" t="s">
        <v>112</v>
      </c>
      <c r="CS28" s="1" t="s">
        <v>111</v>
      </c>
      <c r="CT28" s="1" t="s">
        <v>138</v>
      </c>
      <c r="CU28" s="1" t="s">
        <v>111</v>
      </c>
      <c r="CV28" s="1" t="s">
        <v>138</v>
      </c>
      <c r="CW28" s="1" t="s">
        <v>138</v>
      </c>
      <c r="CX28" s="1">
        <v>16702346445</v>
      </c>
      <c r="CY28" s="1" t="s">
        <v>956</v>
      </c>
      <c r="CZ28" s="1" t="s">
        <v>138</v>
      </c>
      <c r="DA28" s="1" t="s">
        <v>111</v>
      </c>
      <c r="DB28" s="1" t="s">
        <v>112</v>
      </c>
      <c r="DC28" s="1" t="s">
        <v>953</v>
      </c>
      <c r="DD28" s="1" t="s">
        <v>954</v>
      </c>
      <c r="DF28" s="1" t="s">
        <v>951</v>
      </c>
      <c r="DG28" s="1" t="s">
        <v>956</v>
      </c>
    </row>
    <row r="29" spans="1:111" ht="15.6" customHeight="1" x14ac:dyDescent="0.25">
      <c r="A29" s="1" t="s">
        <v>967</v>
      </c>
      <c r="B29" s="1" t="s">
        <v>238</v>
      </c>
      <c r="C29" s="2">
        <v>44333.078960185187</v>
      </c>
      <c r="D29" s="2">
        <v>44369</v>
      </c>
      <c r="E29" s="1" t="s">
        <v>110</v>
      </c>
      <c r="F29" s="2">
        <v>44468.833333333336</v>
      </c>
      <c r="G29" s="1" t="s">
        <v>112</v>
      </c>
      <c r="H29" s="1" t="s">
        <v>112</v>
      </c>
      <c r="I29" s="1" t="s">
        <v>112</v>
      </c>
      <c r="J29" s="1" t="s">
        <v>968</v>
      </c>
      <c r="K29" s="1" t="s">
        <v>969</v>
      </c>
      <c r="L29" s="1" t="s">
        <v>970</v>
      </c>
      <c r="M29" s="1" t="s">
        <v>138</v>
      </c>
      <c r="N29" s="1" t="s">
        <v>116</v>
      </c>
      <c r="O29" s="1" t="s">
        <v>117</v>
      </c>
      <c r="P29" s="9">
        <v>96950</v>
      </c>
      <c r="Q29" s="1" t="s">
        <v>118</v>
      </c>
      <c r="R29" s="1" t="s">
        <v>242</v>
      </c>
      <c r="S29" s="1">
        <v>16709898780</v>
      </c>
      <c r="U29" s="1">
        <v>44511</v>
      </c>
      <c r="V29" s="1" t="s">
        <v>119</v>
      </c>
      <c r="X29" s="1" t="s">
        <v>723</v>
      </c>
      <c r="Y29" s="1" t="s">
        <v>971</v>
      </c>
      <c r="Z29" s="1" t="s">
        <v>972</v>
      </c>
      <c r="AA29" s="1" t="s">
        <v>973</v>
      </c>
      <c r="AB29" s="1" t="s">
        <v>970</v>
      </c>
      <c r="AC29" s="1" t="s">
        <v>138</v>
      </c>
      <c r="AD29" s="1" t="s">
        <v>116</v>
      </c>
      <c r="AE29" s="1" t="s">
        <v>117</v>
      </c>
      <c r="AF29" s="9">
        <v>96950</v>
      </c>
      <c r="AG29" s="1" t="s">
        <v>118</v>
      </c>
      <c r="AH29" s="1" t="s">
        <v>242</v>
      </c>
      <c r="AI29" s="1">
        <v>16709898780</v>
      </c>
      <c r="AK29" s="1" t="s">
        <v>974</v>
      </c>
      <c r="BC29" s="1" t="str">
        <f>"41-1011.00"</f>
        <v>41-1011.00</v>
      </c>
      <c r="BD29" s="1" t="s">
        <v>975</v>
      </c>
      <c r="BE29" s="1" t="s">
        <v>976</v>
      </c>
      <c r="BF29" s="1" t="s">
        <v>977</v>
      </c>
      <c r="BG29" s="1">
        <v>2</v>
      </c>
      <c r="BH29" s="1">
        <v>2</v>
      </c>
      <c r="BI29" s="2">
        <v>44470</v>
      </c>
      <c r="BJ29" s="2">
        <v>44834</v>
      </c>
      <c r="BK29" s="2">
        <v>44470</v>
      </c>
      <c r="BL29" s="2">
        <v>44834</v>
      </c>
      <c r="BM29" s="1">
        <v>35</v>
      </c>
      <c r="BN29" s="1">
        <v>0</v>
      </c>
      <c r="BO29" s="1">
        <v>7</v>
      </c>
      <c r="BP29" s="1">
        <v>7</v>
      </c>
      <c r="BQ29" s="1">
        <v>7</v>
      </c>
      <c r="BR29" s="1">
        <v>7</v>
      </c>
      <c r="BS29" s="1">
        <v>7</v>
      </c>
      <c r="BT29" s="1">
        <v>0</v>
      </c>
      <c r="BU29" s="1" t="str">
        <f>"8:00 AM"</f>
        <v>8:00 AM</v>
      </c>
      <c r="BV29" s="1" t="str">
        <f>"5:00 PM"</f>
        <v>5:00 PM</v>
      </c>
      <c r="BW29" s="1" t="s">
        <v>135</v>
      </c>
      <c r="BX29" s="1">
        <v>0</v>
      </c>
      <c r="BY29" s="1">
        <v>12</v>
      </c>
      <c r="BZ29" s="1" t="s">
        <v>111</v>
      </c>
      <c r="CA29" s="1">
        <v>6</v>
      </c>
      <c r="CB29" s="4" t="s">
        <v>978</v>
      </c>
      <c r="CC29" s="1" t="s">
        <v>970</v>
      </c>
      <c r="CD29" s="1" t="s">
        <v>138</v>
      </c>
      <c r="CE29" s="1" t="s">
        <v>116</v>
      </c>
      <c r="CF29" s="1" t="s">
        <v>117</v>
      </c>
      <c r="CG29" s="1">
        <v>96950</v>
      </c>
      <c r="CH29" s="3">
        <v>9.98</v>
      </c>
      <c r="CI29" s="3">
        <v>9.98</v>
      </c>
      <c r="CJ29" s="3">
        <v>14.97</v>
      </c>
      <c r="CK29" s="3">
        <v>14.97</v>
      </c>
      <c r="CL29" s="1" t="s">
        <v>137</v>
      </c>
      <c r="CM29" s="1" t="s">
        <v>979</v>
      </c>
      <c r="CN29" s="1" t="s">
        <v>139</v>
      </c>
      <c r="CP29" s="1" t="s">
        <v>112</v>
      </c>
      <c r="CQ29" s="1" t="s">
        <v>111</v>
      </c>
      <c r="CR29" s="1" t="s">
        <v>112</v>
      </c>
      <c r="CS29" s="1" t="s">
        <v>111</v>
      </c>
      <c r="CT29" s="1" t="s">
        <v>138</v>
      </c>
      <c r="CU29" s="1" t="s">
        <v>111</v>
      </c>
      <c r="CV29" s="1" t="s">
        <v>138</v>
      </c>
      <c r="CW29" s="1" t="s">
        <v>980</v>
      </c>
      <c r="CX29" s="1">
        <v>16709898780</v>
      </c>
      <c r="CY29" s="1" t="s">
        <v>981</v>
      </c>
      <c r="CZ29" s="1" t="s">
        <v>138</v>
      </c>
      <c r="DA29" s="1" t="s">
        <v>111</v>
      </c>
      <c r="DB29" s="1" t="s">
        <v>112</v>
      </c>
    </row>
    <row r="30" spans="1:111" ht="15.6" customHeight="1" x14ac:dyDescent="0.25">
      <c r="A30" s="1" t="s">
        <v>982</v>
      </c>
      <c r="B30" s="1" t="s">
        <v>238</v>
      </c>
      <c r="C30" s="2">
        <v>44291.083221990739</v>
      </c>
      <c r="D30" s="2">
        <v>44327</v>
      </c>
      <c r="E30" s="1" t="s">
        <v>110</v>
      </c>
      <c r="F30" s="2">
        <v>44468.833333333336</v>
      </c>
      <c r="G30" s="1" t="s">
        <v>112</v>
      </c>
      <c r="H30" s="1" t="s">
        <v>112</v>
      </c>
      <c r="I30" s="1" t="s">
        <v>112</v>
      </c>
      <c r="J30" s="1" t="s">
        <v>983</v>
      </c>
      <c r="K30" s="1" t="s">
        <v>984</v>
      </c>
      <c r="L30" s="1" t="s">
        <v>985</v>
      </c>
      <c r="M30" s="1" t="s">
        <v>986</v>
      </c>
      <c r="N30" s="1" t="s">
        <v>167</v>
      </c>
      <c r="O30" s="1" t="s">
        <v>117</v>
      </c>
      <c r="P30" s="9">
        <v>96950</v>
      </c>
      <c r="Q30" s="1" t="s">
        <v>118</v>
      </c>
      <c r="S30" s="1">
        <v>16703221690</v>
      </c>
      <c r="T30" s="1">
        <v>408</v>
      </c>
      <c r="U30" s="1">
        <v>488510</v>
      </c>
      <c r="V30" s="1" t="s">
        <v>119</v>
      </c>
      <c r="X30" s="1" t="s">
        <v>987</v>
      </c>
      <c r="Y30" s="1" t="s">
        <v>988</v>
      </c>
      <c r="Z30" s="1" t="s">
        <v>989</v>
      </c>
      <c r="AA30" s="1" t="s">
        <v>528</v>
      </c>
      <c r="AB30" s="1" t="s">
        <v>985</v>
      </c>
      <c r="AC30" s="1" t="s">
        <v>986</v>
      </c>
      <c r="AD30" s="1" t="s">
        <v>167</v>
      </c>
      <c r="AE30" s="1" t="s">
        <v>117</v>
      </c>
      <c r="AF30" s="9">
        <v>96950</v>
      </c>
      <c r="AG30" s="1" t="s">
        <v>118</v>
      </c>
      <c r="AI30" s="1">
        <v>16703221690</v>
      </c>
      <c r="AJ30" s="1">
        <v>408</v>
      </c>
      <c r="AK30" s="1" t="s">
        <v>990</v>
      </c>
      <c r="BC30" s="1" t="str">
        <f>"53-3032.00"</f>
        <v>53-3032.00</v>
      </c>
      <c r="BD30" s="1" t="s">
        <v>991</v>
      </c>
      <c r="BE30" s="1" t="s">
        <v>992</v>
      </c>
      <c r="BF30" s="1" t="s">
        <v>993</v>
      </c>
      <c r="BG30" s="1">
        <v>1</v>
      </c>
      <c r="BH30" s="1">
        <v>1</v>
      </c>
      <c r="BI30" s="2">
        <v>44470</v>
      </c>
      <c r="BJ30" s="2">
        <v>44834</v>
      </c>
      <c r="BK30" s="2">
        <v>44470</v>
      </c>
      <c r="BL30" s="2">
        <v>44834</v>
      </c>
      <c r="BM30" s="1">
        <v>35</v>
      </c>
      <c r="BN30" s="1">
        <v>0</v>
      </c>
      <c r="BO30" s="1">
        <v>7</v>
      </c>
      <c r="BP30" s="1">
        <v>7</v>
      </c>
      <c r="BQ30" s="1">
        <v>7</v>
      </c>
      <c r="BR30" s="1">
        <v>7</v>
      </c>
      <c r="BS30" s="1">
        <v>7</v>
      </c>
      <c r="BT30" s="1">
        <v>0</v>
      </c>
      <c r="BU30" s="1" t="str">
        <f>"8:00 PM"</f>
        <v>8:00 PM</v>
      </c>
      <c r="BV30" s="1" t="str">
        <f>"5:00 PM"</f>
        <v>5:00 PM</v>
      </c>
      <c r="BW30" s="1" t="s">
        <v>135</v>
      </c>
      <c r="BX30" s="1">
        <v>0</v>
      </c>
      <c r="BY30" s="1">
        <v>12</v>
      </c>
      <c r="BZ30" s="1" t="s">
        <v>112</v>
      </c>
      <c r="CA30" s="1">
        <v>0</v>
      </c>
      <c r="CB30" s="1" t="s">
        <v>994</v>
      </c>
      <c r="CC30" s="1" t="s">
        <v>995</v>
      </c>
      <c r="CD30" s="1" t="s">
        <v>996</v>
      </c>
      <c r="CE30" s="1" t="s">
        <v>997</v>
      </c>
      <c r="CF30" s="1" t="s">
        <v>117</v>
      </c>
      <c r="CG30" s="1">
        <v>96951</v>
      </c>
      <c r="CH30" s="3">
        <v>9.1999999999999993</v>
      </c>
      <c r="CI30" s="3">
        <v>9.1999999999999993</v>
      </c>
      <c r="CJ30" s="3">
        <v>13.8</v>
      </c>
      <c r="CK30" s="3">
        <v>13.8</v>
      </c>
      <c r="CL30" s="1" t="s">
        <v>137</v>
      </c>
      <c r="CM30" s="1" t="s">
        <v>713</v>
      </c>
      <c r="CN30" s="1" t="s">
        <v>139</v>
      </c>
      <c r="CP30" s="1" t="s">
        <v>112</v>
      </c>
      <c r="CQ30" s="1" t="s">
        <v>111</v>
      </c>
      <c r="CR30" s="1" t="s">
        <v>112</v>
      </c>
      <c r="CS30" s="1" t="s">
        <v>111</v>
      </c>
      <c r="CT30" s="1" t="s">
        <v>111</v>
      </c>
      <c r="CU30" s="1" t="s">
        <v>111</v>
      </c>
      <c r="CV30" s="1" t="s">
        <v>138</v>
      </c>
      <c r="CW30" s="1" t="s">
        <v>714</v>
      </c>
      <c r="CX30" s="1">
        <v>16703221690</v>
      </c>
      <c r="CY30" s="1" t="s">
        <v>990</v>
      </c>
      <c r="CZ30" s="1" t="s">
        <v>716</v>
      </c>
      <c r="DA30" s="1" t="s">
        <v>111</v>
      </c>
      <c r="DB30" s="1" t="s">
        <v>112</v>
      </c>
    </row>
    <row r="31" spans="1:111" ht="15.6" customHeight="1" x14ac:dyDescent="0.25">
      <c r="A31" s="1" t="s">
        <v>998</v>
      </c>
      <c r="B31" s="1" t="s">
        <v>238</v>
      </c>
      <c r="C31" s="2">
        <v>44245.337943865743</v>
      </c>
      <c r="D31" s="2">
        <v>44287</v>
      </c>
      <c r="E31" s="1" t="s">
        <v>110</v>
      </c>
      <c r="F31" s="2">
        <v>44285.833333333336</v>
      </c>
      <c r="G31" s="1" t="s">
        <v>111</v>
      </c>
      <c r="H31" s="1" t="s">
        <v>112</v>
      </c>
      <c r="I31" s="1" t="s">
        <v>112</v>
      </c>
      <c r="J31" s="1" t="s">
        <v>999</v>
      </c>
      <c r="L31" s="1" t="s">
        <v>634</v>
      </c>
      <c r="N31" s="1" t="s">
        <v>167</v>
      </c>
      <c r="O31" s="1" t="s">
        <v>117</v>
      </c>
      <c r="P31" s="9">
        <v>96950</v>
      </c>
      <c r="Q31" s="1" t="s">
        <v>118</v>
      </c>
      <c r="S31" s="1">
        <v>16702358722</v>
      </c>
      <c r="U31" s="1">
        <v>561720</v>
      </c>
      <c r="V31" s="1" t="s">
        <v>119</v>
      </c>
      <c r="X31" s="1" t="s">
        <v>636</v>
      </c>
      <c r="Y31" s="1" t="s">
        <v>637</v>
      </c>
      <c r="Z31" s="1" t="s">
        <v>638</v>
      </c>
      <c r="AA31" s="1" t="s">
        <v>639</v>
      </c>
      <c r="AB31" s="1" t="s">
        <v>1000</v>
      </c>
      <c r="AD31" s="1" t="s">
        <v>167</v>
      </c>
      <c r="AE31" s="1" t="s">
        <v>117</v>
      </c>
      <c r="AF31" s="9">
        <v>96950</v>
      </c>
      <c r="AG31" s="1" t="s">
        <v>118</v>
      </c>
      <c r="AI31" s="1">
        <v>16709890917</v>
      </c>
      <c r="AK31" s="1" t="s">
        <v>641</v>
      </c>
      <c r="BC31" s="1" t="str">
        <f>"37-2012.00"</f>
        <v>37-2012.00</v>
      </c>
      <c r="BD31" s="1" t="s">
        <v>576</v>
      </c>
      <c r="BE31" s="1" t="s">
        <v>1001</v>
      </c>
      <c r="BF31" s="1" t="s">
        <v>1002</v>
      </c>
      <c r="BG31" s="1">
        <v>5</v>
      </c>
      <c r="BH31" s="1">
        <v>5</v>
      </c>
      <c r="BI31" s="2">
        <v>44287</v>
      </c>
      <c r="BJ31" s="2">
        <v>44651</v>
      </c>
      <c r="BK31" s="2">
        <v>44287</v>
      </c>
      <c r="BL31" s="2">
        <v>44651</v>
      </c>
      <c r="BM31" s="1">
        <v>35</v>
      </c>
      <c r="BN31" s="1">
        <v>0</v>
      </c>
      <c r="BO31" s="1">
        <v>7</v>
      </c>
      <c r="BP31" s="1">
        <v>7</v>
      </c>
      <c r="BQ31" s="1">
        <v>7</v>
      </c>
      <c r="BR31" s="1">
        <v>7</v>
      </c>
      <c r="BS31" s="1">
        <v>7</v>
      </c>
      <c r="BT31" s="1">
        <v>0</v>
      </c>
      <c r="BU31" s="1" t="str">
        <f>"9:00 AM"</f>
        <v>9:00 AM</v>
      </c>
      <c r="BV31" s="1" t="str">
        <f>"5:00 PM"</f>
        <v>5:00 PM</v>
      </c>
      <c r="BW31" s="1" t="s">
        <v>230</v>
      </c>
      <c r="BX31" s="1">
        <v>0</v>
      </c>
      <c r="BY31" s="1">
        <v>3</v>
      </c>
      <c r="BZ31" s="1" t="s">
        <v>112</v>
      </c>
      <c r="CA31" s="1">
        <v>0</v>
      </c>
      <c r="CB31" s="4" t="s">
        <v>1003</v>
      </c>
      <c r="CC31" s="1" t="s">
        <v>634</v>
      </c>
      <c r="CE31" s="1" t="s">
        <v>167</v>
      </c>
      <c r="CF31" s="1" t="s">
        <v>117</v>
      </c>
      <c r="CG31" s="1">
        <v>96950</v>
      </c>
      <c r="CH31" s="3">
        <v>7.59</v>
      </c>
      <c r="CI31" s="3">
        <v>7.59</v>
      </c>
      <c r="CJ31" s="3">
        <v>11.39</v>
      </c>
      <c r="CK31" s="3">
        <v>11.39</v>
      </c>
      <c r="CL31" s="1" t="s">
        <v>137</v>
      </c>
      <c r="CN31" s="1" t="s">
        <v>139</v>
      </c>
      <c r="CP31" s="1" t="s">
        <v>111</v>
      </c>
      <c r="CQ31" s="1" t="s">
        <v>111</v>
      </c>
      <c r="CR31" s="1" t="s">
        <v>111</v>
      </c>
      <c r="CS31" s="1" t="s">
        <v>111</v>
      </c>
      <c r="CT31" s="1" t="s">
        <v>111</v>
      </c>
      <c r="CU31" s="1" t="s">
        <v>111</v>
      </c>
      <c r="CV31" s="1" t="s">
        <v>111</v>
      </c>
      <c r="CW31" s="1" t="s">
        <v>1004</v>
      </c>
      <c r="CX31" s="1">
        <v>16709890917</v>
      </c>
      <c r="CY31" s="1" t="s">
        <v>641</v>
      </c>
      <c r="CZ31" s="1" t="s">
        <v>645</v>
      </c>
      <c r="DA31" s="1" t="s">
        <v>111</v>
      </c>
      <c r="DB31" s="1" t="s">
        <v>112</v>
      </c>
    </row>
    <row r="32" spans="1:111" ht="15.6" customHeight="1" x14ac:dyDescent="0.25">
      <c r="A32" s="1" t="s">
        <v>1005</v>
      </c>
      <c r="B32" s="1" t="s">
        <v>238</v>
      </c>
      <c r="C32" s="2">
        <v>44291.033732523145</v>
      </c>
      <c r="D32" s="2">
        <v>44327</v>
      </c>
      <c r="E32" s="1" t="s">
        <v>110</v>
      </c>
      <c r="F32" s="2">
        <v>44468.833333333336</v>
      </c>
      <c r="G32" s="1" t="s">
        <v>112</v>
      </c>
      <c r="H32" s="1" t="s">
        <v>112</v>
      </c>
      <c r="I32" s="1" t="s">
        <v>112</v>
      </c>
      <c r="J32" s="1" t="s">
        <v>1006</v>
      </c>
      <c r="K32" s="1" t="s">
        <v>1007</v>
      </c>
      <c r="L32" s="1" t="s">
        <v>1008</v>
      </c>
      <c r="M32" s="1" t="s">
        <v>116</v>
      </c>
      <c r="N32" s="1" t="s">
        <v>1009</v>
      </c>
      <c r="O32" s="1" t="s">
        <v>117</v>
      </c>
      <c r="P32" s="9">
        <v>96950</v>
      </c>
      <c r="Q32" s="1" t="s">
        <v>118</v>
      </c>
      <c r="S32" s="1">
        <v>16702353313</v>
      </c>
      <c r="U32" s="1">
        <v>72111</v>
      </c>
      <c r="V32" s="1" t="s">
        <v>119</v>
      </c>
      <c r="X32" s="1" t="s">
        <v>1010</v>
      </c>
      <c r="Y32" s="1" t="s">
        <v>1011</v>
      </c>
      <c r="AA32" s="1" t="s">
        <v>373</v>
      </c>
      <c r="AB32" s="1" t="s">
        <v>1008</v>
      </c>
      <c r="AC32" s="1" t="s">
        <v>116</v>
      </c>
      <c r="AD32" s="1" t="s">
        <v>1009</v>
      </c>
      <c r="AE32" s="1" t="s">
        <v>117</v>
      </c>
      <c r="AF32" s="9">
        <v>96950</v>
      </c>
      <c r="AG32" s="1" t="s">
        <v>118</v>
      </c>
      <c r="AI32" s="1">
        <v>16702353313</v>
      </c>
      <c r="AK32" s="1" t="s">
        <v>1012</v>
      </c>
      <c r="BC32" s="1" t="str">
        <f>"11-2022.00"</f>
        <v>11-2022.00</v>
      </c>
      <c r="BD32" s="1" t="s">
        <v>1013</v>
      </c>
      <c r="BE32" s="1" t="s">
        <v>1014</v>
      </c>
      <c r="BF32" s="1" t="s">
        <v>1015</v>
      </c>
      <c r="BG32" s="1">
        <v>2</v>
      </c>
      <c r="BH32" s="1">
        <v>2</v>
      </c>
      <c r="BI32" s="2">
        <v>44470</v>
      </c>
      <c r="BJ32" s="2">
        <v>44834</v>
      </c>
      <c r="BK32" s="2">
        <v>44470</v>
      </c>
      <c r="BL32" s="2">
        <v>44834</v>
      </c>
      <c r="BM32" s="1">
        <v>35</v>
      </c>
      <c r="BN32" s="1">
        <v>0</v>
      </c>
      <c r="BO32" s="1">
        <v>7</v>
      </c>
      <c r="BP32" s="1">
        <v>7</v>
      </c>
      <c r="BQ32" s="1">
        <v>7</v>
      </c>
      <c r="BR32" s="1">
        <v>7</v>
      </c>
      <c r="BS32" s="1">
        <v>7</v>
      </c>
      <c r="BT32" s="1">
        <v>0</v>
      </c>
      <c r="BU32" s="1" t="str">
        <f>"8:00 AM"</f>
        <v>8:00 AM</v>
      </c>
      <c r="BV32" s="1" t="str">
        <f>"5:00 PM"</f>
        <v>5:00 PM</v>
      </c>
      <c r="BW32" s="1" t="s">
        <v>193</v>
      </c>
      <c r="BX32" s="1">
        <v>0</v>
      </c>
      <c r="BY32" s="1">
        <v>48</v>
      </c>
      <c r="BZ32" s="1" t="s">
        <v>112</v>
      </c>
      <c r="CA32" s="1">
        <v>0</v>
      </c>
      <c r="CB32" s="1" t="s">
        <v>1016</v>
      </c>
      <c r="CC32" s="1" t="s">
        <v>1017</v>
      </c>
      <c r="CD32" s="1" t="s">
        <v>116</v>
      </c>
      <c r="CE32" s="1" t="s">
        <v>1009</v>
      </c>
      <c r="CF32" s="1" t="s">
        <v>117</v>
      </c>
      <c r="CG32" s="1">
        <v>96950</v>
      </c>
      <c r="CH32" s="3">
        <v>15.24</v>
      </c>
      <c r="CI32" s="3">
        <v>15.24</v>
      </c>
      <c r="CJ32" s="3">
        <v>0</v>
      </c>
      <c r="CK32" s="3">
        <v>0</v>
      </c>
      <c r="CL32" s="1" t="s">
        <v>137</v>
      </c>
      <c r="CM32" s="1" t="s">
        <v>138</v>
      </c>
      <c r="CN32" s="1" t="s">
        <v>139</v>
      </c>
      <c r="CP32" s="1" t="s">
        <v>112</v>
      </c>
      <c r="CQ32" s="1" t="s">
        <v>111</v>
      </c>
      <c r="CR32" s="1" t="s">
        <v>112</v>
      </c>
      <c r="CS32" s="1" t="s">
        <v>112</v>
      </c>
      <c r="CT32" s="1" t="s">
        <v>138</v>
      </c>
      <c r="CU32" s="1" t="s">
        <v>111</v>
      </c>
      <c r="CV32" s="1" t="s">
        <v>138</v>
      </c>
      <c r="CW32" s="1" t="s">
        <v>138</v>
      </c>
      <c r="CX32" s="1">
        <v>16702353313</v>
      </c>
      <c r="CY32" s="1" t="s">
        <v>1012</v>
      </c>
      <c r="CZ32" s="1" t="s">
        <v>138</v>
      </c>
      <c r="DA32" s="1" t="s">
        <v>111</v>
      </c>
      <c r="DB32" s="1" t="s">
        <v>112</v>
      </c>
      <c r="DC32" s="1" t="s">
        <v>1018</v>
      </c>
      <c r="DD32" s="1" t="s">
        <v>1019</v>
      </c>
      <c r="DE32" s="1" t="s">
        <v>202</v>
      </c>
      <c r="DF32" s="1" t="s">
        <v>1006</v>
      </c>
      <c r="DG32" s="1" t="s">
        <v>1012</v>
      </c>
    </row>
    <row r="33" spans="1:111" ht="15.6" customHeight="1" x14ac:dyDescent="0.25">
      <c r="A33" s="1" t="s">
        <v>1035</v>
      </c>
      <c r="B33" s="1" t="s">
        <v>238</v>
      </c>
      <c r="C33" s="2">
        <v>44302.949722106481</v>
      </c>
      <c r="D33" s="2">
        <v>44340</v>
      </c>
      <c r="E33" s="1" t="s">
        <v>110</v>
      </c>
      <c r="F33" s="2">
        <v>44468.833333333336</v>
      </c>
      <c r="G33" s="1" t="s">
        <v>112</v>
      </c>
      <c r="H33" s="1" t="s">
        <v>112</v>
      </c>
      <c r="I33" s="1" t="s">
        <v>112</v>
      </c>
      <c r="J33" s="1" t="s">
        <v>1036</v>
      </c>
      <c r="L33" s="1" t="s">
        <v>445</v>
      </c>
      <c r="M33" s="1" t="s">
        <v>1037</v>
      </c>
      <c r="N33" s="1" t="s">
        <v>1038</v>
      </c>
      <c r="O33" s="1" t="s">
        <v>117</v>
      </c>
      <c r="P33" s="9">
        <v>96950</v>
      </c>
      <c r="Q33" s="1" t="s">
        <v>118</v>
      </c>
      <c r="R33" s="1" t="s">
        <v>242</v>
      </c>
      <c r="S33" s="1">
        <v>16702357701</v>
      </c>
      <c r="U33" s="1">
        <v>52211</v>
      </c>
      <c r="V33" s="1" t="s">
        <v>119</v>
      </c>
      <c r="X33" s="1" t="s">
        <v>1039</v>
      </c>
      <c r="Y33" s="1" t="s">
        <v>1040</v>
      </c>
      <c r="Z33" s="1" t="s">
        <v>1041</v>
      </c>
      <c r="AA33" s="1" t="s">
        <v>1042</v>
      </c>
      <c r="AB33" s="1" t="s">
        <v>445</v>
      </c>
      <c r="AC33" s="1" t="s">
        <v>1037</v>
      </c>
      <c r="AD33" s="1" t="s">
        <v>1038</v>
      </c>
      <c r="AE33" s="1" t="s">
        <v>117</v>
      </c>
      <c r="AF33" s="9">
        <v>96950</v>
      </c>
      <c r="AG33" s="1" t="s">
        <v>118</v>
      </c>
      <c r="AH33" s="1" t="s">
        <v>242</v>
      </c>
      <c r="AI33" s="1">
        <v>16702357701</v>
      </c>
      <c r="AK33" s="1" t="s">
        <v>1043</v>
      </c>
      <c r="BC33" s="1" t="str">
        <f>"43-3031.00"</f>
        <v>43-3031.00</v>
      </c>
      <c r="BD33" s="1" t="s">
        <v>389</v>
      </c>
      <c r="BE33" s="1" t="s">
        <v>1044</v>
      </c>
      <c r="BF33" s="1" t="s">
        <v>1045</v>
      </c>
      <c r="BG33" s="1">
        <v>2</v>
      </c>
      <c r="BH33" s="1">
        <v>2</v>
      </c>
      <c r="BI33" s="2">
        <v>44470</v>
      </c>
      <c r="BJ33" s="2">
        <v>44834</v>
      </c>
      <c r="BK33" s="2">
        <v>44470</v>
      </c>
      <c r="BL33" s="2">
        <v>44834</v>
      </c>
      <c r="BM33" s="1">
        <v>40</v>
      </c>
      <c r="BN33" s="1">
        <v>0</v>
      </c>
      <c r="BO33" s="1">
        <v>7</v>
      </c>
      <c r="BP33" s="1">
        <v>7</v>
      </c>
      <c r="BQ33" s="1">
        <v>7</v>
      </c>
      <c r="BR33" s="1">
        <v>7</v>
      </c>
      <c r="BS33" s="1">
        <v>8</v>
      </c>
      <c r="BT33" s="1">
        <v>4</v>
      </c>
      <c r="BU33" s="1" t="str">
        <f>"8:45 AM"</f>
        <v>8:45 AM</v>
      </c>
      <c r="BV33" s="1" t="str">
        <f>"4:45 PM"</f>
        <v>4:45 PM</v>
      </c>
      <c r="BW33" s="1" t="s">
        <v>392</v>
      </c>
      <c r="BX33" s="1">
        <v>0</v>
      </c>
      <c r="BY33" s="1">
        <v>24</v>
      </c>
      <c r="BZ33" s="1" t="s">
        <v>112</v>
      </c>
      <c r="CA33" s="1">
        <v>0</v>
      </c>
      <c r="CB33" s="4" t="s">
        <v>1046</v>
      </c>
      <c r="CC33" s="1" t="s">
        <v>445</v>
      </c>
      <c r="CD33" s="1" t="s">
        <v>1037</v>
      </c>
      <c r="CE33" s="1" t="s">
        <v>1038</v>
      </c>
      <c r="CF33" s="1" t="s">
        <v>117</v>
      </c>
      <c r="CG33" s="1">
        <v>96950</v>
      </c>
      <c r="CH33" s="3">
        <v>9.49</v>
      </c>
      <c r="CI33" s="3">
        <v>9.8699999999999992</v>
      </c>
      <c r="CJ33" s="3">
        <v>14.24</v>
      </c>
      <c r="CK33" s="3">
        <v>14.81</v>
      </c>
      <c r="CL33" s="1" t="s">
        <v>137</v>
      </c>
      <c r="CN33" s="1" t="s">
        <v>139</v>
      </c>
      <c r="CP33" s="1" t="s">
        <v>112</v>
      </c>
      <c r="CQ33" s="1" t="s">
        <v>111</v>
      </c>
      <c r="CR33" s="1" t="s">
        <v>112</v>
      </c>
      <c r="CS33" s="1" t="s">
        <v>111</v>
      </c>
      <c r="CT33" s="1" t="s">
        <v>138</v>
      </c>
      <c r="CU33" s="1" t="s">
        <v>111</v>
      </c>
      <c r="CV33" s="1" t="s">
        <v>138</v>
      </c>
      <c r="CW33" s="1" t="s">
        <v>1047</v>
      </c>
      <c r="CX33" s="1">
        <v>16702357701</v>
      </c>
      <c r="CY33" s="1" t="s">
        <v>1043</v>
      </c>
      <c r="CZ33" s="1" t="s">
        <v>138</v>
      </c>
      <c r="DA33" s="1" t="s">
        <v>111</v>
      </c>
      <c r="DB33" s="1" t="s">
        <v>112</v>
      </c>
    </row>
    <row r="34" spans="1:111" ht="15.6" customHeight="1" x14ac:dyDescent="0.25">
      <c r="A34" s="1" t="s">
        <v>1048</v>
      </c>
      <c r="B34" s="1" t="s">
        <v>238</v>
      </c>
      <c r="C34" s="2">
        <v>44293.004771759261</v>
      </c>
      <c r="D34" s="2">
        <v>44334</v>
      </c>
      <c r="E34" s="1" t="s">
        <v>110</v>
      </c>
      <c r="F34" s="2">
        <v>44468.833333333336</v>
      </c>
      <c r="G34" s="1" t="s">
        <v>112</v>
      </c>
      <c r="H34" s="1" t="s">
        <v>112</v>
      </c>
      <c r="I34" s="1" t="s">
        <v>112</v>
      </c>
      <c r="J34" s="1" t="s">
        <v>1049</v>
      </c>
      <c r="K34" s="1" t="s">
        <v>1050</v>
      </c>
      <c r="L34" s="1" t="s">
        <v>1051</v>
      </c>
      <c r="N34" s="1" t="s">
        <v>116</v>
      </c>
      <c r="O34" s="1" t="s">
        <v>117</v>
      </c>
      <c r="P34" s="9">
        <v>96950</v>
      </c>
      <c r="Q34" s="1" t="s">
        <v>118</v>
      </c>
      <c r="S34" s="1">
        <v>16702358778</v>
      </c>
      <c r="U34" s="1">
        <v>23622</v>
      </c>
      <c r="V34" s="1" t="s">
        <v>119</v>
      </c>
      <c r="X34" s="1" t="s">
        <v>1052</v>
      </c>
      <c r="Y34" s="1" t="s">
        <v>1053</v>
      </c>
      <c r="Z34" s="1" t="s">
        <v>1054</v>
      </c>
      <c r="AA34" s="1" t="s">
        <v>373</v>
      </c>
      <c r="AB34" s="1" t="s">
        <v>1051</v>
      </c>
      <c r="AD34" s="1" t="s">
        <v>116</v>
      </c>
      <c r="AE34" s="1" t="s">
        <v>117</v>
      </c>
      <c r="AF34" s="9">
        <v>96950</v>
      </c>
      <c r="AG34" s="1" t="s">
        <v>118</v>
      </c>
      <c r="AI34" s="1">
        <v>16702358778</v>
      </c>
      <c r="AK34" s="1" t="s">
        <v>1055</v>
      </c>
      <c r="BC34" s="1" t="str">
        <f>"49-9071.00"</f>
        <v>49-9071.00</v>
      </c>
      <c r="BD34" s="1" t="s">
        <v>214</v>
      </c>
      <c r="BE34" s="1" t="s">
        <v>1056</v>
      </c>
      <c r="BF34" s="1" t="s">
        <v>1057</v>
      </c>
      <c r="BG34" s="1">
        <v>29</v>
      </c>
      <c r="BH34" s="1">
        <v>29</v>
      </c>
      <c r="BI34" s="2">
        <v>44470</v>
      </c>
      <c r="BJ34" s="2">
        <v>44834</v>
      </c>
      <c r="BK34" s="2">
        <v>44470</v>
      </c>
      <c r="BL34" s="2">
        <v>44834</v>
      </c>
      <c r="BM34" s="1">
        <v>40</v>
      </c>
      <c r="BN34" s="1">
        <v>0</v>
      </c>
      <c r="BO34" s="1">
        <v>8</v>
      </c>
      <c r="BP34" s="1">
        <v>8</v>
      </c>
      <c r="BQ34" s="1">
        <v>8</v>
      </c>
      <c r="BR34" s="1">
        <v>8</v>
      </c>
      <c r="BS34" s="1">
        <v>8</v>
      </c>
      <c r="BT34" s="1">
        <v>0</v>
      </c>
      <c r="BU34" s="1" t="str">
        <f>"7:30 AM"</f>
        <v>7:30 AM</v>
      </c>
      <c r="BV34" s="1" t="str">
        <f>"4:30 PM"</f>
        <v>4:30 PM</v>
      </c>
      <c r="BW34" s="1" t="s">
        <v>135</v>
      </c>
      <c r="BX34" s="1">
        <v>0</v>
      </c>
      <c r="BY34" s="1">
        <v>0</v>
      </c>
      <c r="BZ34" s="1" t="s">
        <v>112</v>
      </c>
      <c r="CA34" s="1">
        <v>0</v>
      </c>
      <c r="CB34" s="1" t="s">
        <v>138</v>
      </c>
      <c r="CC34" s="1" t="s">
        <v>1058</v>
      </c>
      <c r="CE34" s="1" t="s">
        <v>116</v>
      </c>
      <c r="CF34" s="1" t="s">
        <v>117</v>
      </c>
      <c r="CG34" s="1">
        <v>96950</v>
      </c>
      <c r="CH34" s="3">
        <v>8.7100000000000009</v>
      </c>
      <c r="CI34" s="3">
        <v>8.7100000000000009</v>
      </c>
      <c r="CJ34" s="3">
        <v>13.06</v>
      </c>
      <c r="CK34" s="3">
        <v>13.06</v>
      </c>
      <c r="CL34" s="1" t="s">
        <v>137</v>
      </c>
      <c r="CM34" s="1" t="s">
        <v>168</v>
      </c>
      <c r="CN34" s="1" t="s">
        <v>139</v>
      </c>
      <c r="CP34" s="1" t="s">
        <v>112</v>
      </c>
      <c r="CQ34" s="1" t="s">
        <v>111</v>
      </c>
      <c r="CR34" s="1" t="s">
        <v>111</v>
      </c>
      <c r="CS34" s="1" t="s">
        <v>111</v>
      </c>
      <c r="CT34" s="1" t="s">
        <v>111</v>
      </c>
      <c r="CU34" s="1" t="s">
        <v>111</v>
      </c>
      <c r="CV34" s="1" t="s">
        <v>111</v>
      </c>
      <c r="CW34" s="1" t="s">
        <v>1059</v>
      </c>
      <c r="CX34" s="1">
        <v>16702358778</v>
      </c>
      <c r="CY34" s="1" t="s">
        <v>1055</v>
      </c>
      <c r="CZ34" s="1" t="s">
        <v>138</v>
      </c>
      <c r="DA34" s="1" t="s">
        <v>111</v>
      </c>
      <c r="DB34" s="1" t="s">
        <v>112</v>
      </c>
    </row>
    <row r="35" spans="1:111" ht="15.6" customHeight="1" x14ac:dyDescent="0.25">
      <c r="A35" s="1" t="s">
        <v>1060</v>
      </c>
      <c r="B35" s="1" t="s">
        <v>238</v>
      </c>
      <c r="C35" s="2">
        <v>44308.021698032404</v>
      </c>
      <c r="D35" s="2">
        <v>44349</v>
      </c>
      <c r="E35" s="1" t="s">
        <v>110</v>
      </c>
      <c r="F35" s="2">
        <v>44468.833333333336</v>
      </c>
      <c r="G35" s="1" t="s">
        <v>111</v>
      </c>
      <c r="H35" s="1" t="s">
        <v>112</v>
      </c>
      <c r="I35" s="1" t="s">
        <v>112</v>
      </c>
      <c r="J35" s="1" t="s">
        <v>1061</v>
      </c>
      <c r="K35" s="1" t="s">
        <v>1062</v>
      </c>
      <c r="L35" s="1" t="s">
        <v>1063</v>
      </c>
      <c r="M35" s="1" t="s">
        <v>1064</v>
      </c>
      <c r="N35" s="1" t="s">
        <v>116</v>
      </c>
      <c r="O35" s="1" t="s">
        <v>117</v>
      </c>
      <c r="P35" s="9">
        <v>96950</v>
      </c>
      <c r="Q35" s="1" t="s">
        <v>118</v>
      </c>
      <c r="S35" s="1">
        <v>16704833702</v>
      </c>
      <c r="U35" s="1">
        <v>531110</v>
      </c>
      <c r="V35" s="1" t="s">
        <v>119</v>
      </c>
      <c r="X35" s="1" t="s">
        <v>656</v>
      </c>
      <c r="Y35" s="1" t="s">
        <v>1065</v>
      </c>
      <c r="AA35" s="1" t="s">
        <v>245</v>
      </c>
      <c r="AB35" s="1" t="s">
        <v>1063</v>
      </c>
      <c r="AC35" s="1" t="s">
        <v>1066</v>
      </c>
      <c r="AD35" s="1" t="s">
        <v>116</v>
      </c>
      <c r="AE35" s="1" t="s">
        <v>117</v>
      </c>
      <c r="AF35" s="9">
        <v>96950</v>
      </c>
      <c r="AG35" s="1" t="s">
        <v>118</v>
      </c>
      <c r="AI35" s="1">
        <v>16704833702</v>
      </c>
      <c r="AK35" s="1" t="s">
        <v>1067</v>
      </c>
      <c r="BC35" s="1" t="str">
        <f>"49-9071.00"</f>
        <v>49-9071.00</v>
      </c>
      <c r="BD35" s="1" t="s">
        <v>214</v>
      </c>
      <c r="BE35" s="1" t="s">
        <v>1068</v>
      </c>
      <c r="BF35" s="1" t="s">
        <v>1069</v>
      </c>
      <c r="BG35" s="1">
        <v>1</v>
      </c>
      <c r="BH35" s="1">
        <v>1</v>
      </c>
      <c r="BI35" s="2">
        <v>44470</v>
      </c>
      <c r="BJ35" s="2">
        <v>45565</v>
      </c>
      <c r="BK35" s="2">
        <v>44470</v>
      </c>
      <c r="BL35" s="2">
        <v>45565</v>
      </c>
      <c r="BM35" s="1">
        <v>40</v>
      </c>
      <c r="BN35" s="1">
        <v>0</v>
      </c>
      <c r="BO35" s="1">
        <v>8</v>
      </c>
      <c r="BP35" s="1">
        <v>8</v>
      </c>
      <c r="BQ35" s="1">
        <v>8</v>
      </c>
      <c r="BR35" s="1">
        <v>8</v>
      </c>
      <c r="BS35" s="1">
        <v>8</v>
      </c>
      <c r="BT35" s="1">
        <v>0</v>
      </c>
      <c r="BU35" s="1" t="str">
        <f>"8:00 AM"</f>
        <v>8:00 AM</v>
      </c>
      <c r="BV35" s="1" t="str">
        <f>"5:00 PM"</f>
        <v>5:00 PM</v>
      </c>
      <c r="BW35" s="1" t="s">
        <v>135</v>
      </c>
      <c r="BX35" s="1">
        <v>0</v>
      </c>
      <c r="BY35" s="1">
        <v>24</v>
      </c>
      <c r="BZ35" s="1" t="s">
        <v>112</v>
      </c>
      <c r="CA35" s="1">
        <v>0</v>
      </c>
      <c r="CB35" s="4" t="s">
        <v>1070</v>
      </c>
      <c r="CC35" s="1" t="s">
        <v>1063</v>
      </c>
      <c r="CD35" s="1" t="s">
        <v>1064</v>
      </c>
      <c r="CE35" s="1" t="s">
        <v>116</v>
      </c>
      <c r="CF35" s="1" t="s">
        <v>117</v>
      </c>
      <c r="CG35" s="1">
        <v>96950</v>
      </c>
      <c r="CH35" s="3">
        <v>8.7100000000000009</v>
      </c>
      <c r="CI35" s="3">
        <v>8.7100000000000009</v>
      </c>
      <c r="CJ35" s="3">
        <v>13.07</v>
      </c>
      <c r="CK35" s="3">
        <v>13.07</v>
      </c>
      <c r="CL35" s="1" t="s">
        <v>137</v>
      </c>
      <c r="CM35" s="1" t="s">
        <v>138</v>
      </c>
      <c r="CN35" s="1" t="s">
        <v>139</v>
      </c>
      <c r="CP35" s="1" t="s">
        <v>112</v>
      </c>
      <c r="CQ35" s="1" t="s">
        <v>111</v>
      </c>
      <c r="CR35" s="1" t="s">
        <v>112</v>
      </c>
      <c r="CS35" s="1" t="s">
        <v>111</v>
      </c>
      <c r="CT35" s="1" t="s">
        <v>138</v>
      </c>
      <c r="CU35" s="1" t="s">
        <v>111</v>
      </c>
      <c r="CV35" s="1" t="s">
        <v>138</v>
      </c>
      <c r="CW35" s="1" t="s">
        <v>138</v>
      </c>
      <c r="CX35" s="1">
        <v>16702333702</v>
      </c>
      <c r="CY35" s="1" t="s">
        <v>1071</v>
      </c>
      <c r="CZ35" s="1" t="s">
        <v>138</v>
      </c>
      <c r="DA35" s="1" t="s">
        <v>111</v>
      </c>
      <c r="DB35" s="1" t="s">
        <v>112</v>
      </c>
      <c r="DC35" s="1" t="s">
        <v>656</v>
      </c>
      <c r="DD35" s="1" t="s">
        <v>1065</v>
      </c>
      <c r="DF35" s="1" t="s">
        <v>1061</v>
      </c>
      <c r="DG35" s="1" t="s">
        <v>1071</v>
      </c>
    </row>
    <row r="36" spans="1:111" ht="15.6" customHeight="1" x14ac:dyDescent="0.25">
      <c r="A36" s="1" t="s">
        <v>1072</v>
      </c>
      <c r="B36" s="1" t="s">
        <v>238</v>
      </c>
      <c r="C36" s="2">
        <v>44350.190309953701</v>
      </c>
      <c r="D36" s="2">
        <v>44379</v>
      </c>
      <c r="E36" s="1" t="s">
        <v>180</v>
      </c>
      <c r="G36" s="1" t="s">
        <v>112</v>
      </c>
      <c r="H36" s="1" t="s">
        <v>112</v>
      </c>
      <c r="I36" s="1" t="s">
        <v>112</v>
      </c>
      <c r="J36" s="1" t="s">
        <v>1073</v>
      </c>
      <c r="K36" s="1" t="s">
        <v>1074</v>
      </c>
      <c r="L36" s="1" t="s">
        <v>1075</v>
      </c>
      <c r="M36" s="1" t="s">
        <v>138</v>
      </c>
      <c r="N36" s="1" t="s">
        <v>116</v>
      </c>
      <c r="O36" s="1" t="s">
        <v>117</v>
      </c>
      <c r="P36" s="9">
        <v>96950</v>
      </c>
      <c r="Q36" s="1" t="s">
        <v>118</v>
      </c>
      <c r="R36" s="1" t="s">
        <v>242</v>
      </c>
      <c r="S36" s="1">
        <v>16707838846</v>
      </c>
      <c r="U36" s="1">
        <v>72251</v>
      </c>
      <c r="V36" s="1" t="s">
        <v>119</v>
      </c>
      <c r="X36" s="1" t="s">
        <v>1076</v>
      </c>
      <c r="Y36" s="1" t="s">
        <v>1077</v>
      </c>
      <c r="AA36" s="1" t="s">
        <v>245</v>
      </c>
      <c r="AB36" s="1" t="s">
        <v>1075</v>
      </c>
      <c r="AC36" s="1" t="s">
        <v>138</v>
      </c>
      <c r="AD36" s="1" t="s">
        <v>116</v>
      </c>
      <c r="AE36" s="1" t="s">
        <v>117</v>
      </c>
      <c r="AF36" s="9">
        <v>96950</v>
      </c>
      <c r="AG36" s="1" t="s">
        <v>118</v>
      </c>
      <c r="AH36" s="1" t="s">
        <v>242</v>
      </c>
      <c r="AI36" s="1">
        <v>16707838846</v>
      </c>
      <c r="AK36" s="1" t="s">
        <v>1078</v>
      </c>
      <c r="BC36" s="1" t="str">
        <f>"51-3011.00"</f>
        <v>51-3011.00</v>
      </c>
      <c r="BD36" s="1" t="s">
        <v>1079</v>
      </c>
      <c r="BE36" s="1" t="s">
        <v>1080</v>
      </c>
      <c r="BF36" s="1" t="s">
        <v>1081</v>
      </c>
      <c r="BG36" s="1">
        <v>2</v>
      </c>
      <c r="BH36" s="1">
        <v>2</v>
      </c>
      <c r="BI36" s="2">
        <v>44470</v>
      </c>
      <c r="BJ36" s="2">
        <v>44834</v>
      </c>
      <c r="BK36" s="2">
        <v>44470</v>
      </c>
      <c r="BL36" s="2">
        <v>44834</v>
      </c>
      <c r="BM36" s="1">
        <v>35</v>
      </c>
      <c r="BN36" s="1">
        <v>0</v>
      </c>
      <c r="BO36" s="1">
        <v>7</v>
      </c>
      <c r="BP36" s="1">
        <v>7</v>
      </c>
      <c r="BQ36" s="1">
        <v>7</v>
      </c>
      <c r="BR36" s="1">
        <v>7</v>
      </c>
      <c r="BS36" s="1">
        <v>7</v>
      </c>
      <c r="BT36" s="1">
        <v>0</v>
      </c>
      <c r="BU36" s="1" t="str">
        <f>"9:00 AM"</f>
        <v>9:00 AM</v>
      </c>
      <c r="BV36" s="1" t="str">
        <f>"5:00 PM"</f>
        <v>5:00 PM</v>
      </c>
      <c r="BW36" s="1" t="s">
        <v>135</v>
      </c>
      <c r="BX36" s="1">
        <v>0</v>
      </c>
      <c r="BY36" s="1">
        <v>12</v>
      </c>
      <c r="BZ36" s="1" t="s">
        <v>112</v>
      </c>
      <c r="CB36" s="4" t="s">
        <v>1082</v>
      </c>
      <c r="CC36" s="1" t="s">
        <v>1075</v>
      </c>
      <c r="CD36" s="1" t="s">
        <v>138</v>
      </c>
      <c r="CE36" s="1" t="s">
        <v>116</v>
      </c>
      <c r="CF36" s="1" t="s">
        <v>117</v>
      </c>
      <c r="CG36" s="1">
        <v>96950</v>
      </c>
      <c r="CH36" s="3">
        <v>7.9</v>
      </c>
      <c r="CI36" s="3">
        <v>7.9</v>
      </c>
      <c r="CJ36" s="3">
        <v>11.85</v>
      </c>
      <c r="CK36" s="3">
        <v>11.85</v>
      </c>
      <c r="CL36" s="1" t="s">
        <v>137</v>
      </c>
      <c r="CM36" s="1" t="s">
        <v>1083</v>
      </c>
      <c r="CN36" s="1" t="s">
        <v>139</v>
      </c>
      <c r="CP36" s="1" t="s">
        <v>112</v>
      </c>
      <c r="CQ36" s="1" t="s">
        <v>111</v>
      </c>
      <c r="CR36" s="1" t="s">
        <v>112</v>
      </c>
      <c r="CS36" s="1" t="s">
        <v>111</v>
      </c>
      <c r="CT36" s="1" t="s">
        <v>138</v>
      </c>
      <c r="CU36" s="1" t="s">
        <v>111</v>
      </c>
      <c r="CV36" s="1" t="s">
        <v>138</v>
      </c>
      <c r="CW36" s="1" t="s">
        <v>980</v>
      </c>
      <c r="CX36" s="1">
        <v>16707838846</v>
      </c>
      <c r="CY36" s="1" t="s">
        <v>1084</v>
      </c>
      <c r="CZ36" s="1" t="s">
        <v>138</v>
      </c>
      <c r="DA36" s="1" t="s">
        <v>111</v>
      </c>
      <c r="DB36" s="1" t="s">
        <v>112</v>
      </c>
    </row>
    <row r="37" spans="1:111" ht="15.6" customHeight="1" x14ac:dyDescent="0.25">
      <c r="A37" s="1" t="s">
        <v>1085</v>
      </c>
      <c r="B37" s="1" t="s">
        <v>238</v>
      </c>
      <c r="C37" s="2">
        <v>44291.917085069443</v>
      </c>
      <c r="D37" s="2">
        <v>44320</v>
      </c>
      <c r="E37" s="1" t="s">
        <v>110</v>
      </c>
      <c r="F37" s="2">
        <v>44466.833333333336</v>
      </c>
      <c r="G37" s="1" t="s">
        <v>112</v>
      </c>
      <c r="H37" s="1" t="s">
        <v>112</v>
      </c>
      <c r="I37" s="1" t="s">
        <v>112</v>
      </c>
      <c r="J37" s="1" t="s">
        <v>1086</v>
      </c>
      <c r="L37" s="1" t="s">
        <v>1087</v>
      </c>
      <c r="M37" s="1" t="s">
        <v>1087</v>
      </c>
      <c r="N37" s="1" t="s">
        <v>167</v>
      </c>
      <c r="O37" s="1" t="s">
        <v>117</v>
      </c>
      <c r="P37" s="9">
        <v>96950</v>
      </c>
      <c r="Q37" s="1" t="s">
        <v>118</v>
      </c>
      <c r="S37" s="1">
        <v>16702346445</v>
      </c>
      <c r="T37" s="1">
        <v>2263</v>
      </c>
      <c r="U37" s="1">
        <v>212311</v>
      </c>
      <c r="V37" s="1" t="s">
        <v>119</v>
      </c>
      <c r="X37" s="1" t="s">
        <v>953</v>
      </c>
      <c r="Y37" s="1" t="s">
        <v>954</v>
      </c>
      <c r="AA37" s="1" t="s">
        <v>955</v>
      </c>
      <c r="AB37" s="1" t="s">
        <v>1088</v>
      </c>
      <c r="AC37" s="1" t="s">
        <v>1088</v>
      </c>
      <c r="AD37" s="1" t="s">
        <v>167</v>
      </c>
      <c r="AE37" s="1" t="s">
        <v>117</v>
      </c>
      <c r="AF37" s="9">
        <v>96950</v>
      </c>
      <c r="AG37" s="1" t="s">
        <v>118</v>
      </c>
      <c r="AI37" s="1">
        <v>16702346445</v>
      </c>
      <c r="AJ37" s="1">
        <v>2263</v>
      </c>
      <c r="AK37" s="1" t="s">
        <v>956</v>
      </c>
      <c r="BC37" s="1" t="str">
        <f>"49-3042.00"</f>
        <v>49-3042.00</v>
      </c>
      <c r="BD37" s="1" t="s">
        <v>1089</v>
      </c>
      <c r="BE37" s="1" t="s">
        <v>1090</v>
      </c>
      <c r="BF37" s="1" t="s">
        <v>1091</v>
      </c>
      <c r="BG37" s="1">
        <v>1</v>
      </c>
      <c r="BH37" s="1">
        <v>1</v>
      </c>
      <c r="BI37" s="2">
        <v>44468</v>
      </c>
      <c r="BJ37" s="2">
        <v>44832</v>
      </c>
      <c r="BK37" s="2">
        <v>44468</v>
      </c>
      <c r="BL37" s="2">
        <v>44832</v>
      </c>
      <c r="BM37" s="1">
        <v>40</v>
      </c>
      <c r="BN37" s="1">
        <v>0</v>
      </c>
      <c r="BO37" s="1">
        <v>8</v>
      </c>
      <c r="BP37" s="1">
        <v>8</v>
      </c>
      <c r="BQ37" s="1">
        <v>8</v>
      </c>
      <c r="BR37" s="1">
        <v>8</v>
      </c>
      <c r="BS37" s="1">
        <v>8</v>
      </c>
      <c r="BT37" s="1">
        <v>0</v>
      </c>
      <c r="BU37" s="1" t="str">
        <f>"8:00 AM"</f>
        <v>8:00 AM</v>
      </c>
      <c r="BV37" s="1" t="str">
        <f>"5:00 PM"</f>
        <v>5:00 PM</v>
      </c>
      <c r="BW37" s="1" t="s">
        <v>135</v>
      </c>
      <c r="BX37" s="1">
        <v>0</v>
      </c>
      <c r="BY37" s="1">
        <v>12</v>
      </c>
      <c r="BZ37" s="1" t="s">
        <v>112</v>
      </c>
      <c r="CA37" s="1">
        <v>0</v>
      </c>
      <c r="CB37" s="4" t="s">
        <v>1092</v>
      </c>
      <c r="CC37" s="1" t="s">
        <v>1087</v>
      </c>
      <c r="CD37" s="1" t="s">
        <v>1087</v>
      </c>
      <c r="CE37" s="1" t="s">
        <v>167</v>
      </c>
      <c r="CF37" s="1" t="s">
        <v>117</v>
      </c>
      <c r="CG37" s="1">
        <v>96950</v>
      </c>
      <c r="CH37" s="3">
        <v>10.050000000000001</v>
      </c>
      <c r="CI37" s="3">
        <v>10.050000000000001</v>
      </c>
      <c r="CJ37" s="3">
        <v>15.1</v>
      </c>
      <c r="CK37" s="3">
        <v>15.1</v>
      </c>
      <c r="CL37" s="1" t="s">
        <v>137</v>
      </c>
      <c r="CM37" s="1" t="s">
        <v>1093</v>
      </c>
      <c r="CN37" s="1" t="s">
        <v>139</v>
      </c>
      <c r="CP37" s="1" t="s">
        <v>112</v>
      </c>
      <c r="CQ37" s="1" t="s">
        <v>111</v>
      </c>
      <c r="CR37" s="1" t="s">
        <v>112</v>
      </c>
      <c r="CS37" s="1" t="s">
        <v>111</v>
      </c>
      <c r="CT37" s="1" t="s">
        <v>138</v>
      </c>
      <c r="CU37" s="1" t="s">
        <v>111</v>
      </c>
      <c r="CV37" s="1" t="s">
        <v>138</v>
      </c>
      <c r="CW37" s="1" t="s">
        <v>138</v>
      </c>
      <c r="CX37" s="1">
        <v>16702346445</v>
      </c>
      <c r="CY37" s="1" t="s">
        <v>956</v>
      </c>
      <c r="CZ37" s="1" t="s">
        <v>138</v>
      </c>
      <c r="DA37" s="1" t="s">
        <v>111</v>
      </c>
      <c r="DB37" s="1" t="s">
        <v>112</v>
      </c>
      <c r="DC37" s="1" t="s">
        <v>953</v>
      </c>
      <c r="DD37" s="1" t="s">
        <v>954</v>
      </c>
      <c r="DF37" s="1" t="s">
        <v>1086</v>
      </c>
      <c r="DG37" s="1" t="s">
        <v>956</v>
      </c>
    </row>
    <row r="38" spans="1:111" ht="15.6" customHeight="1" x14ac:dyDescent="0.25">
      <c r="A38" s="1" t="s">
        <v>1094</v>
      </c>
      <c r="B38" s="1" t="s">
        <v>238</v>
      </c>
      <c r="C38" s="2">
        <v>44250.040866203701</v>
      </c>
      <c r="D38" s="2">
        <v>44292</v>
      </c>
      <c r="E38" s="1" t="s">
        <v>180</v>
      </c>
      <c r="G38" s="1" t="s">
        <v>112</v>
      </c>
      <c r="H38" s="1" t="s">
        <v>112</v>
      </c>
      <c r="I38" s="1" t="s">
        <v>112</v>
      </c>
      <c r="J38" s="1" t="s">
        <v>1095</v>
      </c>
      <c r="K38" s="1" t="s">
        <v>1096</v>
      </c>
      <c r="L38" s="1" t="s">
        <v>410</v>
      </c>
      <c r="N38" s="1" t="s">
        <v>167</v>
      </c>
      <c r="O38" s="1" t="s">
        <v>117</v>
      </c>
      <c r="P38" s="9">
        <v>96950</v>
      </c>
      <c r="Q38" s="1" t="s">
        <v>118</v>
      </c>
      <c r="S38" s="1">
        <v>16702336927</v>
      </c>
      <c r="U38" s="1">
        <v>561320</v>
      </c>
      <c r="V38" s="1" t="s">
        <v>119</v>
      </c>
      <c r="X38" s="1" t="s">
        <v>1097</v>
      </c>
      <c r="Y38" s="1" t="s">
        <v>1098</v>
      </c>
      <c r="Z38" s="1" t="s">
        <v>1099</v>
      </c>
      <c r="AA38" s="1" t="s">
        <v>245</v>
      </c>
      <c r="AB38" s="1" t="s">
        <v>1100</v>
      </c>
      <c r="AD38" s="1" t="s">
        <v>116</v>
      </c>
      <c r="AE38" s="1" t="s">
        <v>117</v>
      </c>
      <c r="AF38" s="9">
        <v>96950</v>
      </c>
      <c r="AG38" s="1" t="s">
        <v>118</v>
      </c>
      <c r="AI38" s="1">
        <v>16702336927</v>
      </c>
      <c r="AK38" s="1" t="s">
        <v>1101</v>
      </c>
      <c r="BC38" s="1" t="str">
        <f>"37-2011.00"</f>
        <v>37-2011.00</v>
      </c>
      <c r="BD38" s="1" t="s">
        <v>676</v>
      </c>
      <c r="BE38" s="1" t="s">
        <v>1102</v>
      </c>
      <c r="BF38" s="1" t="s">
        <v>1103</v>
      </c>
      <c r="BG38" s="1">
        <v>6</v>
      </c>
      <c r="BH38" s="1">
        <v>6</v>
      </c>
      <c r="BI38" s="2">
        <v>44348</v>
      </c>
      <c r="BJ38" s="2">
        <v>44712</v>
      </c>
      <c r="BK38" s="2">
        <v>44348</v>
      </c>
      <c r="BL38" s="2">
        <v>44712</v>
      </c>
      <c r="BM38" s="1">
        <v>40</v>
      </c>
      <c r="BN38" s="1">
        <v>0</v>
      </c>
      <c r="BO38" s="1">
        <v>8</v>
      </c>
      <c r="BP38" s="1">
        <v>8</v>
      </c>
      <c r="BQ38" s="1">
        <v>8</v>
      </c>
      <c r="BR38" s="1">
        <v>8</v>
      </c>
      <c r="BS38" s="1">
        <v>8</v>
      </c>
      <c r="BT38" s="1">
        <v>0</v>
      </c>
      <c r="BU38" s="1" t="str">
        <f>"7:30 AM"</f>
        <v>7:30 AM</v>
      </c>
      <c r="BV38" s="1" t="str">
        <f>"4:30 PM"</f>
        <v>4:30 PM</v>
      </c>
      <c r="BW38" s="1" t="s">
        <v>135</v>
      </c>
      <c r="BX38" s="1">
        <v>0</v>
      </c>
      <c r="BY38" s="1">
        <v>3</v>
      </c>
      <c r="BZ38" s="1" t="s">
        <v>112</v>
      </c>
      <c r="CA38" s="1">
        <v>0</v>
      </c>
      <c r="CB38" s="4" t="s">
        <v>1104</v>
      </c>
      <c r="CC38" s="1" t="s">
        <v>410</v>
      </c>
      <c r="CE38" s="1" t="s">
        <v>167</v>
      </c>
      <c r="CF38" s="1" t="s">
        <v>117</v>
      </c>
      <c r="CG38" s="1">
        <v>96950</v>
      </c>
      <c r="CH38" s="3">
        <v>8.0500000000000007</v>
      </c>
      <c r="CI38" s="3">
        <v>8.0500000000000007</v>
      </c>
      <c r="CJ38" s="3">
        <v>12.08</v>
      </c>
      <c r="CK38" s="3">
        <v>12.08</v>
      </c>
      <c r="CL38" s="1" t="s">
        <v>137</v>
      </c>
      <c r="CN38" s="1" t="s">
        <v>139</v>
      </c>
      <c r="CP38" s="1" t="s">
        <v>112</v>
      </c>
      <c r="CQ38" s="1" t="s">
        <v>111</v>
      </c>
      <c r="CR38" s="1" t="s">
        <v>112</v>
      </c>
      <c r="CS38" s="1" t="s">
        <v>111</v>
      </c>
      <c r="CT38" s="1" t="s">
        <v>138</v>
      </c>
      <c r="CU38" s="1" t="s">
        <v>111</v>
      </c>
      <c r="CV38" s="1" t="s">
        <v>138</v>
      </c>
      <c r="CW38" s="1" t="s">
        <v>411</v>
      </c>
      <c r="CX38" s="1">
        <v>16702336927</v>
      </c>
      <c r="CY38" s="1" t="s">
        <v>1101</v>
      </c>
      <c r="CZ38" s="1" t="s">
        <v>138</v>
      </c>
      <c r="DA38" s="1" t="s">
        <v>111</v>
      </c>
      <c r="DB38" s="1" t="s">
        <v>112</v>
      </c>
    </row>
    <row r="39" spans="1:111" ht="15.6" customHeight="1" x14ac:dyDescent="0.25">
      <c r="A39" s="1" t="s">
        <v>1122</v>
      </c>
      <c r="B39" s="1" t="s">
        <v>238</v>
      </c>
      <c r="C39" s="2">
        <v>44333.351566087964</v>
      </c>
      <c r="D39" s="2">
        <v>44384</v>
      </c>
      <c r="E39" s="1" t="s">
        <v>110</v>
      </c>
      <c r="F39" s="2">
        <v>44468.833333333336</v>
      </c>
      <c r="G39" s="1" t="s">
        <v>111</v>
      </c>
      <c r="H39" s="1" t="s">
        <v>112</v>
      </c>
      <c r="I39" s="1" t="s">
        <v>112</v>
      </c>
      <c r="J39" s="1" t="s">
        <v>1123</v>
      </c>
      <c r="K39" s="1" t="s">
        <v>1124</v>
      </c>
      <c r="L39" s="1" t="s">
        <v>1125</v>
      </c>
      <c r="M39" s="1" t="s">
        <v>1126</v>
      </c>
      <c r="N39" s="1" t="s">
        <v>116</v>
      </c>
      <c r="O39" s="1" t="s">
        <v>117</v>
      </c>
      <c r="P39" s="9">
        <v>96950</v>
      </c>
      <c r="Q39" s="1" t="s">
        <v>118</v>
      </c>
      <c r="R39" s="1" t="s">
        <v>117</v>
      </c>
      <c r="S39" s="1">
        <v>16702341795</v>
      </c>
      <c r="U39" s="1">
        <v>551114</v>
      </c>
      <c r="V39" s="1" t="s">
        <v>119</v>
      </c>
      <c r="X39" s="1" t="s">
        <v>1127</v>
      </c>
      <c r="Y39" s="1" t="s">
        <v>848</v>
      </c>
      <c r="Z39" s="1" t="s">
        <v>1128</v>
      </c>
      <c r="AA39" s="1" t="s">
        <v>1129</v>
      </c>
      <c r="AB39" s="1" t="s">
        <v>1125</v>
      </c>
      <c r="AC39" s="1" t="s">
        <v>1130</v>
      </c>
      <c r="AD39" s="1" t="s">
        <v>116</v>
      </c>
      <c r="AE39" s="1" t="s">
        <v>117</v>
      </c>
      <c r="AF39" s="9">
        <v>96950</v>
      </c>
      <c r="AG39" s="1" t="s">
        <v>118</v>
      </c>
      <c r="AH39" s="1" t="s">
        <v>117</v>
      </c>
      <c r="AI39" s="1">
        <v>16702341795</v>
      </c>
      <c r="AK39" s="1" t="s">
        <v>1131</v>
      </c>
      <c r="BC39" s="1" t="str">
        <f>"13-2011.01"</f>
        <v>13-2011.01</v>
      </c>
      <c r="BD39" s="1" t="s">
        <v>932</v>
      </c>
      <c r="BE39" s="1" t="s">
        <v>1132</v>
      </c>
      <c r="BF39" s="1" t="s">
        <v>759</v>
      </c>
      <c r="BG39" s="1">
        <v>1</v>
      </c>
      <c r="BH39" s="1">
        <v>1</v>
      </c>
      <c r="BI39" s="2">
        <v>44470</v>
      </c>
      <c r="BJ39" s="2">
        <v>45565</v>
      </c>
      <c r="BK39" s="2">
        <v>44470</v>
      </c>
      <c r="BL39" s="2">
        <v>45565</v>
      </c>
      <c r="BM39" s="1">
        <v>40</v>
      </c>
      <c r="BN39" s="1">
        <v>0</v>
      </c>
      <c r="BO39" s="1">
        <v>8</v>
      </c>
      <c r="BP39" s="1">
        <v>8</v>
      </c>
      <c r="BQ39" s="1">
        <v>8</v>
      </c>
      <c r="BR39" s="1">
        <v>8</v>
      </c>
      <c r="BS39" s="1">
        <v>8</v>
      </c>
      <c r="BT39" s="1">
        <v>0</v>
      </c>
      <c r="BU39" s="1" t="str">
        <f>"8:00 AM"</f>
        <v>8:00 AM</v>
      </c>
      <c r="BV39" s="1" t="str">
        <f>"5:00 PM"</f>
        <v>5:00 PM</v>
      </c>
      <c r="BW39" s="1" t="s">
        <v>193</v>
      </c>
      <c r="BX39" s="1">
        <v>0</v>
      </c>
      <c r="BY39" s="1">
        <v>24</v>
      </c>
      <c r="BZ39" s="1" t="s">
        <v>112</v>
      </c>
      <c r="CB39" s="1" t="s">
        <v>1133</v>
      </c>
      <c r="CC39" s="1" t="s">
        <v>1125</v>
      </c>
      <c r="CD39" s="1" t="s">
        <v>1126</v>
      </c>
      <c r="CE39" s="1" t="s">
        <v>116</v>
      </c>
      <c r="CF39" s="1" t="s">
        <v>117</v>
      </c>
      <c r="CG39" s="1">
        <v>96950</v>
      </c>
      <c r="CH39" s="3">
        <v>14.85</v>
      </c>
      <c r="CI39" s="3">
        <v>14.85</v>
      </c>
      <c r="CJ39" s="3">
        <v>0</v>
      </c>
      <c r="CK39" s="3">
        <v>0</v>
      </c>
      <c r="CL39" s="1" t="s">
        <v>137</v>
      </c>
      <c r="CM39" s="1" t="s">
        <v>138</v>
      </c>
      <c r="CN39" s="1" t="s">
        <v>139</v>
      </c>
      <c r="CP39" s="1" t="s">
        <v>112</v>
      </c>
      <c r="CQ39" s="1" t="s">
        <v>111</v>
      </c>
      <c r="CR39" s="1" t="s">
        <v>112</v>
      </c>
      <c r="CS39" s="1" t="s">
        <v>112</v>
      </c>
      <c r="CT39" s="1" t="s">
        <v>138</v>
      </c>
      <c r="CU39" s="1" t="s">
        <v>111</v>
      </c>
      <c r="CV39" s="1" t="s">
        <v>138</v>
      </c>
      <c r="CW39" s="1" t="s">
        <v>1134</v>
      </c>
      <c r="CX39" s="1">
        <v>16702341795</v>
      </c>
      <c r="CY39" s="1" t="s">
        <v>1135</v>
      </c>
      <c r="CZ39" s="1" t="s">
        <v>1136</v>
      </c>
      <c r="DA39" s="1" t="s">
        <v>111</v>
      </c>
      <c r="DB39" s="1" t="s">
        <v>112</v>
      </c>
    </row>
    <row r="40" spans="1:111" ht="15.6" customHeight="1" x14ac:dyDescent="0.25">
      <c r="A40" s="1" t="s">
        <v>1137</v>
      </c>
      <c r="B40" s="1" t="s">
        <v>238</v>
      </c>
      <c r="C40" s="2">
        <v>44341.890903356485</v>
      </c>
      <c r="D40" s="2">
        <v>44378</v>
      </c>
      <c r="E40" s="1" t="s">
        <v>180</v>
      </c>
      <c r="G40" s="1" t="s">
        <v>112</v>
      </c>
      <c r="H40" s="1" t="s">
        <v>112</v>
      </c>
      <c r="I40" s="1" t="s">
        <v>112</v>
      </c>
      <c r="J40" s="1" t="s">
        <v>1138</v>
      </c>
      <c r="K40" s="1" t="s">
        <v>1139</v>
      </c>
      <c r="L40" s="1" t="s">
        <v>1140</v>
      </c>
      <c r="M40" s="1" t="s">
        <v>1141</v>
      </c>
      <c r="N40" s="1" t="s">
        <v>157</v>
      </c>
      <c r="O40" s="1" t="s">
        <v>117</v>
      </c>
      <c r="P40" s="9">
        <v>96950</v>
      </c>
      <c r="Q40" s="1" t="s">
        <v>118</v>
      </c>
      <c r="S40" s="1">
        <v>16702888868</v>
      </c>
      <c r="U40" s="1">
        <v>44511</v>
      </c>
      <c r="V40" s="1" t="s">
        <v>119</v>
      </c>
      <c r="X40" s="1" t="s">
        <v>1142</v>
      </c>
      <c r="Y40" s="1" t="s">
        <v>1143</v>
      </c>
      <c r="AA40" s="1" t="s">
        <v>245</v>
      </c>
      <c r="AB40" s="1" t="s">
        <v>1140</v>
      </c>
      <c r="AC40" s="1" t="s">
        <v>1144</v>
      </c>
      <c r="AD40" s="1" t="s">
        <v>157</v>
      </c>
      <c r="AE40" s="1" t="s">
        <v>117</v>
      </c>
      <c r="AF40" s="9">
        <v>96950</v>
      </c>
      <c r="AG40" s="1" t="s">
        <v>118</v>
      </c>
      <c r="AI40" s="1">
        <v>16702888868</v>
      </c>
      <c r="AK40" s="1" t="s">
        <v>1145</v>
      </c>
      <c r="BC40" s="1" t="str">
        <f>"43-3031.00"</f>
        <v>43-3031.00</v>
      </c>
      <c r="BD40" s="1" t="s">
        <v>389</v>
      </c>
      <c r="BE40" s="1" t="s">
        <v>1146</v>
      </c>
      <c r="BF40" s="1" t="s">
        <v>1147</v>
      </c>
      <c r="BG40" s="1">
        <v>2</v>
      </c>
      <c r="BH40" s="1">
        <v>2</v>
      </c>
      <c r="BI40" s="2">
        <v>44423</v>
      </c>
      <c r="BJ40" s="2">
        <v>44787</v>
      </c>
      <c r="BK40" s="2">
        <v>44423</v>
      </c>
      <c r="BL40" s="2">
        <v>44787</v>
      </c>
      <c r="BM40" s="1">
        <v>35</v>
      </c>
      <c r="BN40" s="1">
        <v>0</v>
      </c>
      <c r="BO40" s="1">
        <v>7</v>
      </c>
      <c r="BP40" s="1">
        <v>7</v>
      </c>
      <c r="BQ40" s="1">
        <v>7</v>
      </c>
      <c r="BR40" s="1">
        <v>7</v>
      </c>
      <c r="BS40" s="1">
        <v>7</v>
      </c>
      <c r="BT40" s="1">
        <v>0</v>
      </c>
      <c r="BU40" s="1" t="str">
        <f>"9:00 AM"</f>
        <v>9:00 AM</v>
      </c>
      <c r="BV40" s="1" t="str">
        <f>"5:00 PM"</f>
        <v>5:00 PM</v>
      </c>
      <c r="BW40" s="1" t="s">
        <v>135</v>
      </c>
      <c r="BX40" s="1">
        <v>0</v>
      </c>
      <c r="BY40" s="1">
        <v>12</v>
      </c>
      <c r="BZ40" s="1" t="s">
        <v>112</v>
      </c>
      <c r="CB40" s="4" t="s">
        <v>1148</v>
      </c>
      <c r="CC40" s="1" t="s">
        <v>1140</v>
      </c>
      <c r="CD40" s="1" t="s">
        <v>1144</v>
      </c>
      <c r="CE40" s="1" t="s">
        <v>116</v>
      </c>
      <c r="CF40" s="1" t="s">
        <v>117</v>
      </c>
      <c r="CG40" s="1">
        <v>96950</v>
      </c>
      <c r="CH40" s="3">
        <v>9.49</v>
      </c>
      <c r="CI40" s="3">
        <v>9.49</v>
      </c>
      <c r="CJ40" s="3">
        <v>14.23</v>
      </c>
      <c r="CK40" s="3">
        <v>14.23</v>
      </c>
      <c r="CL40" s="1" t="s">
        <v>137</v>
      </c>
      <c r="CM40" s="1" t="s">
        <v>138</v>
      </c>
      <c r="CN40" s="1" t="s">
        <v>139</v>
      </c>
      <c r="CP40" s="1" t="s">
        <v>112</v>
      </c>
      <c r="CQ40" s="1" t="s">
        <v>111</v>
      </c>
      <c r="CR40" s="1" t="s">
        <v>112</v>
      </c>
      <c r="CS40" s="1" t="s">
        <v>111</v>
      </c>
      <c r="CT40" s="1" t="s">
        <v>138</v>
      </c>
      <c r="CU40" s="1" t="s">
        <v>111</v>
      </c>
      <c r="CV40" s="1" t="s">
        <v>111</v>
      </c>
      <c r="CW40" s="1" t="s">
        <v>1149</v>
      </c>
      <c r="CX40" s="1">
        <v>16702888868</v>
      </c>
      <c r="CY40" s="1" t="s">
        <v>1150</v>
      </c>
      <c r="CZ40" s="1" t="s">
        <v>138</v>
      </c>
      <c r="DA40" s="1" t="s">
        <v>111</v>
      </c>
      <c r="DB40" s="1" t="s">
        <v>112</v>
      </c>
    </row>
    <row r="41" spans="1:111" ht="15.6" customHeight="1" x14ac:dyDescent="0.25">
      <c r="A41" s="1" t="s">
        <v>1180</v>
      </c>
      <c r="B41" s="1" t="s">
        <v>238</v>
      </c>
      <c r="C41" s="2">
        <v>44314.166371180552</v>
      </c>
      <c r="D41" s="2">
        <v>44357</v>
      </c>
      <c r="E41" s="1" t="s">
        <v>110</v>
      </c>
      <c r="F41" s="2">
        <v>44468.833333333336</v>
      </c>
      <c r="G41" s="1" t="s">
        <v>112</v>
      </c>
      <c r="H41" s="1" t="s">
        <v>112</v>
      </c>
      <c r="I41" s="1" t="s">
        <v>112</v>
      </c>
      <c r="J41" s="1" t="s">
        <v>1181</v>
      </c>
      <c r="K41" s="1" t="s">
        <v>1182</v>
      </c>
      <c r="L41" s="1" t="s">
        <v>368</v>
      </c>
      <c r="M41" s="1" t="s">
        <v>1183</v>
      </c>
      <c r="N41" s="1" t="s">
        <v>116</v>
      </c>
      <c r="O41" s="1" t="s">
        <v>117</v>
      </c>
      <c r="P41" s="9">
        <v>96950</v>
      </c>
      <c r="Q41" s="1" t="s">
        <v>118</v>
      </c>
      <c r="R41" s="1" t="s">
        <v>138</v>
      </c>
      <c r="S41" s="1">
        <v>16702334321</v>
      </c>
      <c r="U41" s="1">
        <v>562111</v>
      </c>
      <c r="V41" s="1" t="s">
        <v>119</v>
      </c>
      <c r="X41" s="1" t="s">
        <v>370</v>
      </c>
      <c r="Y41" s="1" t="s">
        <v>371</v>
      </c>
      <c r="Z41" s="1" t="s">
        <v>372</v>
      </c>
      <c r="AA41" s="1" t="s">
        <v>1184</v>
      </c>
      <c r="AB41" s="1" t="s">
        <v>368</v>
      </c>
      <c r="AC41" s="1" t="s">
        <v>1185</v>
      </c>
      <c r="AD41" s="1" t="s">
        <v>116</v>
      </c>
      <c r="AE41" s="1" t="s">
        <v>117</v>
      </c>
      <c r="AF41" s="9">
        <v>96950</v>
      </c>
      <c r="AG41" s="1" t="s">
        <v>118</v>
      </c>
      <c r="AH41" s="1" t="s">
        <v>138</v>
      </c>
      <c r="AI41" s="1">
        <v>16702346278</v>
      </c>
      <c r="AK41" s="1" t="s">
        <v>1186</v>
      </c>
      <c r="BC41" s="1" t="str">
        <f>"53-7081.00"</f>
        <v>53-7081.00</v>
      </c>
      <c r="BD41" s="1" t="s">
        <v>1187</v>
      </c>
      <c r="BE41" s="1" t="s">
        <v>1188</v>
      </c>
      <c r="BF41" s="1" t="s">
        <v>1189</v>
      </c>
      <c r="BG41" s="1">
        <v>1</v>
      </c>
      <c r="BH41" s="1">
        <v>1</v>
      </c>
      <c r="BI41" s="2">
        <v>44470</v>
      </c>
      <c r="BJ41" s="2">
        <v>44834</v>
      </c>
      <c r="BK41" s="2">
        <v>44470</v>
      </c>
      <c r="BL41" s="2">
        <v>44834</v>
      </c>
      <c r="BM41" s="1">
        <v>40</v>
      </c>
      <c r="BN41" s="1">
        <v>0</v>
      </c>
      <c r="BO41" s="1">
        <v>8</v>
      </c>
      <c r="BP41" s="1">
        <v>8</v>
      </c>
      <c r="BQ41" s="1">
        <v>8</v>
      </c>
      <c r="BR41" s="1">
        <v>8</v>
      </c>
      <c r="BS41" s="1">
        <v>8</v>
      </c>
      <c r="BT41" s="1">
        <v>0</v>
      </c>
      <c r="BU41" s="1" t="str">
        <f>"8:00 AM"</f>
        <v>8:00 AM</v>
      </c>
      <c r="BV41" s="1" t="str">
        <f>"5:00 PM"</f>
        <v>5:00 PM</v>
      </c>
      <c r="BW41" s="1" t="s">
        <v>135</v>
      </c>
      <c r="BX41" s="1">
        <v>0</v>
      </c>
      <c r="BY41" s="1">
        <v>12</v>
      </c>
      <c r="BZ41" s="1" t="s">
        <v>112</v>
      </c>
      <c r="CA41" s="1">
        <v>0</v>
      </c>
      <c r="CB41" s="1" t="s">
        <v>1190</v>
      </c>
      <c r="CC41" s="1" t="s">
        <v>368</v>
      </c>
      <c r="CD41" s="1" t="s">
        <v>1191</v>
      </c>
      <c r="CE41" s="1" t="s">
        <v>116</v>
      </c>
      <c r="CF41" s="1" t="s">
        <v>117</v>
      </c>
      <c r="CG41" s="1">
        <v>96950</v>
      </c>
      <c r="CH41" s="3">
        <v>8.3000000000000007</v>
      </c>
      <c r="CI41" s="3">
        <v>8.3000000000000007</v>
      </c>
      <c r="CJ41" s="3">
        <v>12.45</v>
      </c>
      <c r="CK41" s="3">
        <v>12.45</v>
      </c>
      <c r="CL41" s="1" t="s">
        <v>137</v>
      </c>
      <c r="CM41" s="1" t="s">
        <v>138</v>
      </c>
      <c r="CN41" s="1" t="s">
        <v>139</v>
      </c>
      <c r="CP41" s="1" t="s">
        <v>112</v>
      </c>
      <c r="CQ41" s="1" t="s">
        <v>111</v>
      </c>
      <c r="CR41" s="1" t="s">
        <v>112</v>
      </c>
      <c r="CS41" s="1" t="s">
        <v>111</v>
      </c>
      <c r="CT41" s="1" t="s">
        <v>138</v>
      </c>
      <c r="CU41" s="1" t="s">
        <v>111</v>
      </c>
      <c r="CV41" s="1" t="s">
        <v>138</v>
      </c>
      <c r="CW41" s="1" t="s">
        <v>138</v>
      </c>
      <c r="CX41" s="1">
        <v>16702334321</v>
      </c>
      <c r="CY41" s="1" t="s">
        <v>1192</v>
      </c>
      <c r="CZ41" s="1" t="s">
        <v>380</v>
      </c>
      <c r="DA41" s="1" t="s">
        <v>111</v>
      </c>
      <c r="DB41" s="1" t="s">
        <v>112</v>
      </c>
    </row>
    <row r="42" spans="1:111" ht="15.6" customHeight="1" x14ac:dyDescent="0.25">
      <c r="A42" s="1" t="s">
        <v>1193</v>
      </c>
      <c r="B42" s="1" t="s">
        <v>238</v>
      </c>
      <c r="C42" s="2">
        <v>44308.043397685185</v>
      </c>
      <c r="D42" s="2">
        <v>44349</v>
      </c>
      <c r="E42" s="1" t="s">
        <v>110</v>
      </c>
      <c r="F42" s="2">
        <v>44468.833333333336</v>
      </c>
      <c r="G42" s="1" t="s">
        <v>111</v>
      </c>
      <c r="H42" s="1" t="s">
        <v>112</v>
      </c>
      <c r="I42" s="1" t="s">
        <v>112</v>
      </c>
      <c r="J42" s="1" t="s">
        <v>1194</v>
      </c>
      <c r="K42" s="1" t="s">
        <v>1195</v>
      </c>
      <c r="L42" s="1" t="s">
        <v>1196</v>
      </c>
      <c r="M42" s="1" t="s">
        <v>116</v>
      </c>
      <c r="N42" s="1" t="s">
        <v>1197</v>
      </c>
      <c r="O42" s="1" t="s">
        <v>117</v>
      </c>
      <c r="P42" s="9">
        <v>96950</v>
      </c>
      <c r="Q42" s="1" t="s">
        <v>118</v>
      </c>
      <c r="R42" s="1" t="s">
        <v>138</v>
      </c>
      <c r="S42" s="1">
        <v>16702339995</v>
      </c>
      <c r="U42" s="1">
        <v>7225</v>
      </c>
      <c r="V42" s="1" t="s">
        <v>119</v>
      </c>
      <c r="X42" s="1" t="s">
        <v>210</v>
      </c>
      <c r="Y42" s="1" t="s">
        <v>1198</v>
      </c>
      <c r="AA42" s="1" t="s">
        <v>373</v>
      </c>
      <c r="AB42" s="1" t="s">
        <v>1196</v>
      </c>
      <c r="AC42" s="1" t="s">
        <v>116</v>
      </c>
      <c r="AD42" s="1" t="s">
        <v>1197</v>
      </c>
      <c r="AE42" s="1" t="s">
        <v>117</v>
      </c>
      <c r="AF42" s="9">
        <v>96950</v>
      </c>
      <c r="AG42" s="1" t="s">
        <v>118</v>
      </c>
      <c r="AH42" s="1" t="s">
        <v>138</v>
      </c>
      <c r="AI42" s="1">
        <v>16702339995</v>
      </c>
      <c r="AK42" s="1" t="s">
        <v>1199</v>
      </c>
      <c r="BC42" s="1" t="str">
        <f>"51-3011.00"</f>
        <v>51-3011.00</v>
      </c>
      <c r="BD42" s="1" t="s">
        <v>1079</v>
      </c>
      <c r="BE42" s="1" t="s">
        <v>1200</v>
      </c>
      <c r="BF42" s="1" t="s">
        <v>1081</v>
      </c>
      <c r="BG42" s="1">
        <v>1</v>
      </c>
      <c r="BH42" s="1">
        <v>1</v>
      </c>
      <c r="BI42" s="2">
        <v>44470</v>
      </c>
      <c r="BJ42" s="2">
        <v>44834</v>
      </c>
      <c r="BK42" s="2">
        <v>44470</v>
      </c>
      <c r="BL42" s="2">
        <v>44834</v>
      </c>
      <c r="BM42" s="1">
        <v>36</v>
      </c>
      <c r="BN42" s="1">
        <v>6</v>
      </c>
      <c r="BO42" s="1">
        <v>0</v>
      </c>
      <c r="BP42" s="1">
        <v>6</v>
      </c>
      <c r="BQ42" s="1">
        <v>6</v>
      </c>
      <c r="BR42" s="1">
        <v>6</v>
      </c>
      <c r="BS42" s="1">
        <v>6</v>
      </c>
      <c r="BT42" s="1">
        <v>6</v>
      </c>
      <c r="BU42" s="1" t="str">
        <f>"10:00 AM"</f>
        <v>10:00 AM</v>
      </c>
      <c r="BV42" s="1" t="str">
        <f>"9:00 PM"</f>
        <v>9:00 PM</v>
      </c>
      <c r="BW42" s="1" t="s">
        <v>135</v>
      </c>
      <c r="BX42" s="1">
        <v>0</v>
      </c>
      <c r="BY42" s="1">
        <v>12</v>
      </c>
      <c r="BZ42" s="1" t="s">
        <v>112</v>
      </c>
      <c r="CA42" s="1">
        <v>0</v>
      </c>
      <c r="CB42" s="1" t="s">
        <v>1201</v>
      </c>
      <c r="CC42" s="1" t="s">
        <v>1202</v>
      </c>
      <c r="CD42" s="1" t="s">
        <v>116</v>
      </c>
      <c r="CE42" s="1" t="s">
        <v>1197</v>
      </c>
      <c r="CF42" s="1" t="s">
        <v>117</v>
      </c>
      <c r="CG42" s="1">
        <v>96950</v>
      </c>
      <c r="CH42" s="3">
        <v>7.9</v>
      </c>
      <c r="CI42" s="3">
        <v>7.9</v>
      </c>
      <c r="CJ42" s="3">
        <v>0</v>
      </c>
      <c r="CK42" s="3">
        <v>0</v>
      </c>
      <c r="CL42" s="1" t="s">
        <v>137</v>
      </c>
      <c r="CM42" s="1" t="s">
        <v>168</v>
      </c>
      <c r="CN42" s="1" t="s">
        <v>139</v>
      </c>
      <c r="CP42" s="1" t="s">
        <v>112</v>
      </c>
      <c r="CQ42" s="1" t="s">
        <v>111</v>
      </c>
      <c r="CR42" s="1" t="s">
        <v>112</v>
      </c>
      <c r="CS42" s="1" t="s">
        <v>112</v>
      </c>
      <c r="CT42" s="1" t="s">
        <v>138</v>
      </c>
      <c r="CU42" s="1" t="s">
        <v>111</v>
      </c>
      <c r="CV42" s="1" t="s">
        <v>138</v>
      </c>
      <c r="CW42" s="1" t="s">
        <v>168</v>
      </c>
      <c r="CX42" s="1">
        <v>16702856134</v>
      </c>
      <c r="CY42" s="1" t="s">
        <v>1199</v>
      </c>
      <c r="CZ42" s="1" t="s">
        <v>331</v>
      </c>
      <c r="DA42" s="1" t="s">
        <v>111</v>
      </c>
      <c r="DB42" s="1" t="s">
        <v>112</v>
      </c>
    </row>
    <row r="43" spans="1:111" ht="15.6" customHeight="1" x14ac:dyDescent="0.25">
      <c r="A43" s="1" t="s">
        <v>1203</v>
      </c>
      <c r="B43" s="1" t="s">
        <v>238</v>
      </c>
      <c r="C43" s="2">
        <v>44313.215364236108</v>
      </c>
      <c r="D43" s="2">
        <v>44355</v>
      </c>
      <c r="E43" s="1" t="s">
        <v>110</v>
      </c>
      <c r="F43" s="2">
        <v>44468.833333333336</v>
      </c>
      <c r="G43" s="1" t="s">
        <v>112</v>
      </c>
      <c r="H43" s="1" t="s">
        <v>112</v>
      </c>
      <c r="I43" s="1" t="s">
        <v>112</v>
      </c>
      <c r="J43" s="1" t="s">
        <v>1204</v>
      </c>
      <c r="K43" s="1" t="s">
        <v>1205</v>
      </c>
      <c r="L43" s="1" t="s">
        <v>1206</v>
      </c>
      <c r="M43" s="1" t="s">
        <v>1207</v>
      </c>
      <c r="N43" s="1" t="s">
        <v>116</v>
      </c>
      <c r="O43" s="1" t="s">
        <v>117</v>
      </c>
      <c r="P43" s="9">
        <v>96950</v>
      </c>
      <c r="Q43" s="1" t="s">
        <v>118</v>
      </c>
      <c r="R43" s="1" t="s">
        <v>138</v>
      </c>
      <c r="S43" s="1">
        <v>16702352375</v>
      </c>
      <c r="U43" s="1">
        <v>236115</v>
      </c>
      <c r="V43" s="1" t="s">
        <v>119</v>
      </c>
      <c r="X43" s="1" t="s">
        <v>370</v>
      </c>
      <c r="Y43" s="1" t="s">
        <v>371</v>
      </c>
      <c r="Z43" s="1" t="s">
        <v>372</v>
      </c>
      <c r="AA43" s="1" t="s">
        <v>1184</v>
      </c>
      <c r="AB43" s="1" t="s">
        <v>368</v>
      </c>
      <c r="AC43" s="1" t="s">
        <v>1208</v>
      </c>
      <c r="AD43" s="1" t="s">
        <v>116</v>
      </c>
      <c r="AE43" s="1" t="s">
        <v>117</v>
      </c>
      <c r="AF43" s="9">
        <v>96950</v>
      </c>
      <c r="AG43" s="1" t="s">
        <v>118</v>
      </c>
      <c r="AH43" s="1" t="s">
        <v>138</v>
      </c>
      <c r="AI43" s="1">
        <v>16702346278</v>
      </c>
      <c r="AK43" s="1" t="s">
        <v>1209</v>
      </c>
      <c r="BC43" s="1" t="str">
        <f>"49-9071.00"</f>
        <v>49-9071.00</v>
      </c>
      <c r="BD43" s="1" t="s">
        <v>214</v>
      </c>
      <c r="BE43" s="1" t="s">
        <v>1210</v>
      </c>
      <c r="BF43" s="1" t="s">
        <v>1069</v>
      </c>
      <c r="BG43" s="1">
        <v>6</v>
      </c>
      <c r="BH43" s="1">
        <v>6</v>
      </c>
      <c r="BI43" s="2">
        <v>44470</v>
      </c>
      <c r="BJ43" s="2">
        <v>44834</v>
      </c>
      <c r="BK43" s="2">
        <v>44470</v>
      </c>
      <c r="BL43" s="2">
        <v>44834</v>
      </c>
      <c r="BM43" s="1">
        <v>40</v>
      </c>
      <c r="BN43" s="1">
        <v>0</v>
      </c>
      <c r="BO43" s="1">
        <v>8</v>
      </c>
      <c r="BP43" s="1">
        <v>8</v>
      </c>
      <c r="BQ43" s="1">
        <v>8</v>
      </c>
      <c r="BR43" s="1">
        <v>8</v>
      </c>
      <c r="BS43" s="1">
        <v>8</v>
      </c>
      <c r="BT43" s="1">
        <v>0</v>
      </c>
      <c r="BU43" s="1" t="str">
        <f>"8:00 AM"</f>
        <v>8:00 AM</v>
      </c>
      <c r="BV43" s="1" t="str">
        <f>"5:00 PM"</f>
        <v>5:00 PM</v>
      </c>
      <c r="BW43" s="1" t="s">
        <v>135</v>
      </c>
      <c r="BX43" s="1">
        <v>0</v>
      </c>
      <c r="BY43" s="1">
        <v>24</v>
      </c>
      <c r="BZ43" s="1" t="s">
        <v>112</v>
      </c>
      <c r="CA43" s="1">
        <v>0</v>
      </c>
      <c r="CB43" s="1" t="s">
        <v>1211</v>
      </c>
      <c r="CC43" s="1" t="s">
        <v>1206</v>
      </c>
      <c r="CD43" s="1" t="s">
        <v>1212</v>
      </c>
      <c r="CE43" s="1" t="s">
        <v>116</v>
      </c>
      <c r="CF43" s="1" t="s">
        <v>117</v>
      </c>
      <c r="CG43" s="1">
        <v>96950</v>
      </c>
      <c r="CH43" s="3">
        <v>8.7100000000000009</v>
      </c>
      <c r="CI43" s="3">
        <v>8.7100000000000009</v>
      </c>
      <c r="CJ43" s="3">
        <v>13.07</v>
      </c>
      <c r="CK43" s="3">
        <v>13.07</v>
      </c>
      <c r="CL43" s="1" t="s">
        <v>137</v>
      </c>
      <c r="CM43" s="1" t="s">
        <v>138</v>
      </c>
      <c r="CN43" s="1" t="s">
        <v>139</v>
      </c>
      <c r="CP43" s="1" t="s">
        <v>112</v>
      </c>
      <c r="CQ43" s="1" t="s">
        <v>111</v>
      </c>
      <c r="CR43" s="1" t="s">
        <v>112</v>
      </c>
      <c r="CS43" s="1" t="s">
        <v>111</v>
      </c>
      <c r="CT43" s="1" t="s">
        <v>138</v>
      </c>
      <c r="CU43" s="1" t="s">
        <v>111</v>
      </c>
      <c r="CV43" s="1" t="s">
        <v>138</v>
      </c>
      <c r="CW43" s="1" t="s">
        <v>138</v>
      </c>
      <c r="CX43" s="1">
        <v>16702352375</v>
      </c>
      <c r="CY43" s="1" t="s">
        <v>1213</v>
      </c>
      <c r="CZ43" s="1" t="s">
        <v>380</v>
      </c>
      <c r="DA43" s="1" t="s">
        <v>111</v>
      </c>
      <c r="DB43" s="1" t="s">
        <v>112</v>
      </c>
    </row>
    <row r="44" spans="1:111" ht="15.6" customHeight="1" x14ac:dyDescent="0.25">
      <c r="A44" s="1" t="s">
        <v>1214</v>
      </c>
      <c r="B44" s="1" t="s">
        <v>238</v>
      </c>
      <c r="C44" s="2">
        <v>44323.856113194444</v>
      </c>
      <c r="D44" s="2">
        <v>44357</v>
      </c>
      <c r="E44" s="1" t="s">
        <v>110</v>
      </c>
      <c r="F44" s="2">
        <v>44468.833333333336</v>
      </c>
      <c r="G44" s="1" t="s">
        <v>111</v>
      </c>
      <c r="H44" s="1" t="s">
        <v>112</v>
      </c>
      <c r="I44" s="1" t="s">
        <v>112</v>
      </c>
      <c r="J44" s="1" t="s">
        <v>1215</v>
      </c>
      <c r="K44" s="1" t="s">
        <v>1216</v>
      </c>
      <c r="L44" s="1" t="s">
        <v>1217</v>
      </c>
      <c r="M44" s="1" t="s">
        <v>1218</v>
      </c>
      <c r="N44" s="1" t="s">
        <v>116</v>
      </c>
      <c r="O44" s="1" t="s">
        <v>117</v>
      </c>
      <c r="P44" s="9">
        <v>96950</v>
      </c>
      <c r="Q44" s="1" t="s">
        <v>118</v>
      </c>
      <c r="R44" s="1" t="s">
        <v>138</v>
      </c>
      <c r="S44" s="1">
        <v>16702872348</v>
      </c>
      <c r="U44" s="1">
        <v>315220</v>
      </c>
      <c r="V44" s="1" t="s">
        <v>119</v>
      </c>
      <c r="X44" s="1" t="s">
        <v>1219</v>
      </c>
      <c r="Y44" s="1" t="s">
        <v>1220</v>
      </c>
      <c r="Z44" s="1" t="s">
        <v>1221</v>
      </c>
      <c r="AA44" s="1" t="s">
        <v>1222</v>
      </c>
      <c r="AB44" s="1" t="s">
        <v>1217</v>
      </c>
      <c r="AC44" s="1" t="s">
        <v>1218</v>
      </c>
      <c r="AD44" s="1" t="s">
        <v>116</v>
      </c>
      <c r="AE44" s="1" t="s">
        <v>117</v>
      </c>
      <c r="AF44" s="9">
        <v>96950</v>
      </c>
      <c r="AG44" s="1" t="s">
        <v>118</v>
      </c>
      <c r="AH44" s="1" t="s">
        <v>138</v>
      </c>
      <c r="AI44" s="1">
        <v>16702872348</v>
      </c>
      <c r="AK44" s="1" t="s">
        <v>1223</v>
      </c>
      <c r="BC44" s="1" t="str">
        <f>"51-6052.00"</f>
        <v>51-6052.00</v>
      </c>
      <c r="BD44" s="1" t="s">
        <v>1224</v>
      </c>
      <c r="BE44" s="1" t="s">
        <v>1225</v>
      </c>
      <c r="BF44" s="1" t="s">
        <v>1226</v>
      </c>
      <c r="BG44" s="1">
        <v>1</v>
      </c>
      <c r="BH44" s="1">
        <v>1</v>
      </c>
      <c r="BI44" s="2">
        <v>44470</v>
      </c>
      <c r="BJ44" s="2">
        <v>44834</v>
      </c>
      <c r="BK44" s="2">
        <v>44470</v>
      </c>
      <c r="BL44" s="2">
        <v>44834</v>
      </c>
      <c r="BM44" s="1">
        <v>40</v>
      </c>
      <c r="BN44" s="1">
        <v>0</v>
      </c>
      <c r="BO44" s="1">
        <v>8</v>
      </c>
      <c r="BP44" s="1">
        <v>8</v>
      </c>
      <c r="BQ44" s="1">
        <v>8</v>
      </c>
      <c r="BR44" s="1">
        <v>8</v>
      </c>
      <c r="BS44" s="1">
        <v>8</v>
      </c>
      <c r="BT44" s="1">
        <v>0</v>
      </c>
      <c r="BU44" s="1" t="str">
        <f>"8:00 AM"</f>
        <v>8:00 AM</v>
      </c>
      <c r="BV44" s="1" t="str">
        <f>"5:00 PM"</f>
        <v>5:00 PM</v>
      </c>
      <c r="BW44" s="1" t="s">
        <v>135</v>
      </c>
      <c r="BX44" s="1">
        <v>6</v>
      </c>
      <c r="BY44" s="1">
        <v>12</v>
      </c>
      <c r="BZ44" s="1" t="s">
        <v>112</v>
      </c>
      <c r="CB44" s="1" t="s">
        <v>1227</v>
      </c>
      <c r="CC44" s="1" t="s">
        <v>1228</v>
      </c>
      <c r="CD44" s="1" t="s">
        <v>138</v>
      </c>
      <c r="CE44" s="1" t="s">
        <v>167</v>
      </c>
      <c r="CF44" s="1" t="s">
        <v>117</v>
      </c>
      <c r="CG44" s="1">
        <v>96950</v>
      </c>
      <c r="CH44" s="3">
        <v>8.51</v>
      </c>
      <c r="CI44" s="3">
        <v>8.51</v>
      </c>
      <c r="CJ44" s="3">
        <v>12.77</v>
      </c>
      <c r="CK44" s="3">
        <v>12.77</v>
      </c>
      <c r="CL44" s="1" t="s">
        <v>137</v>
      </c>
      <c r="CM44" s="1" t="s">
        <v>230</v>
      </c>
      <c r="CN44" s="1" t="s">
        <v>139</v>
      </c>
      <c r="CP44" s="1" t="s">
        <v>112</v>
      </c>
      <c r="CQ44" s="1" t="s">
        <v>111</v>
      </c>
      <c r="CR44" s="1" t="s">
        <v>112</v>
      </c>
      <c r="CS44" s="1" t="s">
        <v>111</v>
      </c>
      <c r="CT44" s="1" t="s">
        <v>111</v>
      </c>
      <c r="CU44" s="1" t="s">
        <v>111</v>
      </c>
      <c r="CV44" s="1" t="s">
        <v>138</v>
      </c>
      <c r="CW44" s="1" t="s">
        <v>1229</v>
      </c>
      <c r="CX44" s="1">
        <v>16702872348</v>
      </c>
      <c r="CY44" s="1" t="s">
        <v>1223</v>
      </c>
      <c r="CZ44" s="1" t="s">
        <v>428</v>
      </c>
      <c r="DA44" s="1" t="s">
        <v>111</v>
      </c>
      <c r="DB44" s="1" t="s">
        <v>112</v>
      </c>
    </row>
    <row r="45" spans="1:111" ht="15.6" customHeight="1" x14ac:dyDescent="0.25">
      <c r="A45" s="1" t="s">
        <v>1230</v>
      </c>
      <c r="B45" s="1" t="s">
        <v>238</v>
      </c>
      <c r="C45" s="2">
        <v>44315.415826504628</v>
      </c>
      <c r="D45" s="2">
        <v>44361</v>
      </c>
      <c r="E45" s="1" t="s">
        <v>180</v>
      </c>
      <c r="G45" s="1" t="s">
        <v>112</v>
      </c>
      <c r="H45" s="1" t="s">
        <v>112</v>
      </c>
      <c r="I45" s="1" t="s">
        <v>112</v>
      </c>
      <c r="J45" s="1" t="s">
        <v>1231</v>
      </c>
      <c r="L45" s="1" t="s">
        <v>1232</v>
      </c>
      <c r="M45" s="1" t="s">
        <v>1233</v>
      </c>
      <c r="N45" s="1" t="s">
        <v>167</v>
      </c>
      <c r="O45" s="1" t="s">
        <v>117</v>
      </c>
      <c r="P45" s="9">
        <v>96950</v>
      </c>
      <c r="Q45" s="1" t="s">
        <v>118</v>
      </c>
      <c r="S45" s="1">
        <v>16702330808</v>
      </c>
      <c r="U45" s="1">
        <v>48321</v>
      </c>
      <c r="V45" s="1" t="s">
        <v>119</v>
      </c>
      <c r="X45" s="1" t="s">
        <v>1234</v>
      </c>
      <c r="Y45" s="1" t="s">
        <v>1235</v>
      </c>
      <c r="Z45" s="1" t="s">
        <v>1236</v>
      </c>
      <c r="AA45" s="1" t="s">
        <v>1237</v>
      </c>
      <c r="AB45" s="1" t="s">
        <v>1232</v>
      </c>
      <c r="AC45" s="1" t="s">
        <v>1233</v>
      </c>
      <c r="AD45" s="1" t="s">
        <v>116</v>
      </c>
      <c r="AE45" s="1" t="s">
        <v>117</v>
      </c>
      <c r="AF45" s="9">
        <v>96950</v>
      </c>
      <c r="AG45" s="1" t="s">
        <v>118</v>
      </c>
      <c r="AI45" s="1">
        <v>16702330808</v>
      </c>
      <c r="AK45" s="1" t="s">
        <v>1238</v>
      </c>
      <c r="BC45" s="1" t="str">
        <f>"27-3091.00"</f>
        <v>27-3091.00</v>
      </c>
      <c r="BD45" s="1" t="s">
        <v>1239</v>
      </c>
      <c r="BE45" s="1" t="s">
        <v>1240</v>
      </c>
      <c r="BF45" s="1" t="s">
        <v>1241</v>
      </c>
      <c r="BG45" s="1">
        <v>1</v>
      </c>
      <c r="BH45" s="1">
        <v>1</v>
      </c>
      <c r="BI45" s="2">
        <v>44378</v>
      </c>
      <c r="BJ45" s="2">
        <v>44742</v>
      </c>
      <c r="BK45" s="2">
        <v>44378</v>
      </c>
      <c r="BL45" s="2">
        <v>44742</v>
      </c>
      <c r="BM45" s="1">
        <v>40</v>
      </c>
      <c r="BN45" s="1">
        <v>0</v>
      </c>
      <c r="BO45" s="1">
        <v>8</v>
      </c>
      <c r="BP45" s="1">
        <v>8</v>
      </c>
      <c r="BQ45" s="1">
        <v>8</v>
      </c>
      <c r="BR45" s="1">
        <v>8</v>
      </c>
      <c r="BS45" s="1">
        <v>8</v>
      </c>
      <c r="BT45" s="1">
        <v>0</v>
      </c>
      <c r="BU45" s="1" t="str">
        <f>"8:00 AM"</f>
        <v>8:00 AM</v>
      </c>
      <c r="BV45" s="1" t="str">
        <f>"5:00 PM"</f>
        <v>5:00 PM</v>
      </c>
      <c r="BW45" s="1" t="s">
        <v>392</v>
      </c>
      <c r="BX45" s="1">
        <v>0</v>
      </c>
      <c r="BY45" s="1">
        <v>36</v>
      </c>
      <c r="BZ45" s="1" t="s">
        <v>112</v>
      </c>
      <c r="CA45" s="1">
        <v>0</v>
      </c>
      <c r="CB45" s="1" t="s">
        <v>1242</v>
      </c>
      <c r="CC45" s="1" t="s">
        <v>1232</v>
      </c>
      <c r="CD45" s="1" t="s">
        <v>1243</v>
      </c>
      <c r="CE45" s="1" t="s">
        <v>167</v>
      </c>
      <c r="CF45" s="1" t="s">
        <v>117</v>
      </c>
      <c r="CG45" s="1">
        <v>96950</v>
      </c>
      <c r="CH45" s="3">
        <v>13.19</v>
      </c>
      <c r="CI45" s="3">
        <v>13.19</v>
      </c>
      <c r="CJ45" s="3">
        <v>0</v>
      </c>
      <c r="CK45" s="3">
        <v>0</v>
      </c>
      <c r="CL45" s="1" t="s">
        <v>137</v>
      </c>
      <c r="CM45" s="1" t="s">
        <v>138</v>
      </c>
      <c r="CN45" s="1" t="s">
        <v>139</v>
      </c>
      <c r="CP45" s="1" t="s">
        <v>111</v>
      </c>
      <c r="CQ45" s="1" t="s">
        <v>111</v>
      </c>
      <c r="CR45" s="1" t="s">
        <v>112</v>
      </c>
      <c r="CS45" s="1" t="s">
        <v>112</v>
      </c>
      <c r="CT45" s="1" t="s">
        <v>138</v>
      </c>
      <c r="CU45" s="1" t="s">
        <v>111</v>
      </c>
      <c r="CV45" s="1" t="s">
        <v>138</v>
      </c>
      <c r="CW45" s="1" t="s">
        <v>1244</v>
      </c>
      <c r="CX45" s="1">
        <v>16702330808</v>
      </c>
      <c r="CY45" s="1" t="s">
        <v>1238</v>
      </c>
      <c r="CZ45" s="1" t="s">
        <v>138</v>
      </c>
      <c r="DA45" s="1" t="s">
        <v>111</v>
      </c>
      <c r="DB45" s="1" t="s">
        <v>112</v>
      </c>
    </row>
    <row r="46" spans="1:111" ht="15.6" customHeight="1" x14ac:dyDescent="0.25">
      <c r="A46" s="1" t="s">
        <v>1259</v>
      </c>
      <c r="B46" s="1" t="s">
        <v>238</v>
      </c>
      <c r="C46" s="2">
        <v>44301.056992245372</v>
      </c>
      <c r="D46" s="2">
        <v>44337</v>
      </c>
      <c r="E46" s="1" t="s">
        <v>110</v>
      </c>
      <c r="F46" s="2">
        <v>44468.833333333336</v>
      </c>
      <c r="G46" s="1" t="s">
        <v>111</v>
      </c>
      <c r="H46" s="1" t="s">
        <v>112</v>
      </c>
      <c r="I46" s="1" t="s">
        <v>112</v>
      </c>
      <c r="J46" s="1" t="s">
        <v>1095</v>
      </c>
      <c r="K46" s="1" t="s">
        <v>1260</v>
      </c>
      <c r="L46" s="1" t="s">
        <v>410</v>
      </c>
      <c r="N46" s="1" t="s">
        <v>167</v>
      </c>
      <c r="O46" s="1" t="s">
        <v>117</v>
      </c>
      <c r="P46" s="9">
        <v>96950</v>
      </c>
      <c r="Q46" s="1" t="s">
        <v>118</v>
      </c>
      <c r="S46" s="1">
        <v>16702336927</v>
      </c>
      <c r="U46" s="1">
        <v>236220</v>
      </c>
      <c r="V46" s="1" t="s">
        <v>119</v>
      </c>
      <c r="X46" s="1" t="s">
        <v>1097</v>
      </c>
      <c r="Y46" s="1" t="s">
        <v>1098</v>
      </c>
      <c r="Z46" s="1" t="s">
        <v>1099</v>
      </c>
      <c r="AA46" s="1" t="s">
        <v>245</v>
      </c>
      <c r="AB46" s="1" t="s">
        <v>1100</v>
      </c>
      <c r="AD46" s="1" t="s">
        <v>116</v>
      </c>
      <c r="AE46" s="1" t="s">
        <v>117</v>
      </c>
      <c r="AF46" s="9">
        <v>96950</v>
      </c>
      <c r="AG46" s="1" t="s">
        <v>118</v>
      </c>
      <c r="AI46" s="1">
        <v>16702336927</v>
      </c>
      <c r="AK46" s="1" t="s">
        <v>1101</v>
      </c>
      <c r="BC46" s="1" t="str">
        <f>"47-2061.00"</f>
        <v>47-2061.00</v>
      </c>
      <c r="BD46" s="1" t="s">
        <v>1116</v>
      </c>
      <c r="BE46" s="1" t="s">
        <v>1261</v>
      </c>
      <c r="BF46" s="1" t="s">
        <v>1262</v>
      </c>
      <c r="BG46" s="1">
        <v>2</v>
      </c>
      <c r="BH46" s="1">
        <v>2</v>
      </c>
      <c r="BI46" s="2">
        <v>44470</v>
      </c>
      <c r="BJ46" s="2">
        <v>45565</v>
      </c>
      <c r="BK46" s="2">
        <v>44470</v>
      </c>
      <c r="BL46" s="2">
        <v>45565</v>
      </c>
      <c r="BM46" s="1">
        <v>40</v>
      </c>
      <c r="BN46" s="1">
        <v>0</v>
      </c>
      <c r="BO46" s="1">
        <v>8</v>
      </c>
      <c r="BP46" s="1">
        <v>8</v>
      </c>
      <c r="BQ46" s="1">
        <v>8</v>
      </c>
      <c r="BR46" s="1">
        <v>8</v>
      </c>
      <c r="BS46" s="1">
        <v>8</v>
      </c>
      <c r="BT46" s="1">
        <v>0</v>
      </c>
      <c r="BU46" s="1" t="str">
        <f>"7:30 AM"</f>
        <v>7:30 AM</v>
      </c>
      <c r="BV46" s="1" t="str">
        <f>"4:30 PM"</f>
        <v>4:30 PM</v>
      </c>
      <c r="BW46" s="1" t="s">
        <v>135</v>
      </c>
      <c r="BX46" s="1">
        <v>0</v>
      </c>
      <c r="BY46" s="1">
        <v>12</v>
      </c>
      <c r="BZ46" s="1" t="s">
        <v>112</v>
      </c>
      <c r="CA46" s="1">
        <v>0</v>
      </c>
      <c r="CB46" s="4" t="s">
        <v>1263</v>
      </c>
      <c r="CC46" s="1" t="s">
        <v>410</v>
      </c>
      <c r="CE46" s="1" t="s">
        <v>167</v>
      </c>
      <c r="CF46" s="1" t="s">
        <v>117</v>
      </c>
      <c r="CG46" s="1">
        <v>96950</v>
      </c>
      <c r="CH46" s="3">
        <v>8.9700000000000006</v>
      </c>
      <c r="CI46" s="3">
        <v>8.9700000000000006</v>
      </c>
      <c r="CJ46" s="3">
        <v>13.46</v>
      </c>
      <c r="CK46" s="3">
        <v>13.46</v>
      </c>
      <c r="CL46" s="1" t="s">
        <v>137</v>
      </c>
      <c r="CN46" s="1" t="s">
        <v>139</v>
      </c>
      <c r="CP46" s="1" t="s">
        <v>112</v>
      </c>
      <c r="CQ46" s="1" t="s">
        <v>111</v>
      </c>
      <c r="CR46" s="1" t="s">
        <v>111</v>
      </c>
      <c r="CS46" s="1" t="s">
        <v>111</v>
      </c>
      <c r="CT46" s="1" t="s">
        <v>138</v>
      </c>
      <c r="CU46" s="1" t="s">
        <v>111</v>
      </c>
      <c r="CV46" s="1" t="s">
        <v>138</v>
      </c>
      <c r="CW46" s="1" t="s">
        <v>411</v>
      </c>
      <c r="CX46" s="1">
        <v>16702336927</v>
      </c>
      <c r="CY46" s="1" t="s">
        <v>1101</v>
      </c>
      <c r="CZ46" s="1" t="s">
        <v>138</v>
      </c>
      <c r="DA46" s="1" t="s">
        <v>111</v>
      </c>
      <c r="DB46" s="1" t="s">
        <v>112</v>
      </c>
    </row>
    <row r="47" spans="1:111" ht="15.6" customHeight="1" x14ac:dyDescent="0.25">
      <c r="A47" s="1" t="s">
        <v>1270</v>
      </c>
      <c r="B47" s="1" t="s">
        <v>238</v>
      </c>
      <c r="C47" s="2">
        <v>44326.081852083335</v>
      </c>
      <c r="D47" s="2">
        <v>44356</v>
      </c>
      <c r="E47" s="1" t="s">
        <v>110</v>
      </c>
      <c r="F47" s="2">
        <v>44468.833333333336</v>
      </c>
      <c r="G47" s="1" t="s">
        <v>112</v>
      </c>
      <c r="H47" s="1" t="s">
        <v>112</v>
      </c>
      <c r="I47" s="1" t="s">
        <v>112</v>
      </c>
      <c r="J47" s="1" t="s">
        <v>1271</v>
      </c>
      <c r="K47" s="1" t="s">
        <v>1272</v>
      </c>
      <c r="L47" s="1" t="s">
        <v>1273</v>
      </c>
      <c r="N47" s="1" t="s">
        <v>167</v>
      </c>
      <c r="O47" s="1" t="s">
        <v>117</v>
      </c>
      <c r="P47" s="9">
        <v>96950</v>
      </c>
      <c r="Q47" s="1" t="s">
        <v>118</v>
      </c>
      <c r="S47" s="1">
        <v>16702351495</v>
      </c>
      <c r="U47" s="1">
        <v>23622</v>
      </c>
      <c r="V47" s="1" t="s">
        <v>119</v>
      </c>
      <c r="X47" s="1" t="s">
        <v>930</v>
      </c>
      <c r="Y47" s="1" t="s">
        <v>1274</v>
      </c>
      <c r="Z47" s="1" t="s">
        <v>1275</v>
      </c>
      <c r="AA47" s="1" t="s">
        <v>1276</v>
      </c>
      <c r="AB47" s="1" t="s">
        <v>1273</v>
      </c>
      <c r="AD47" s="1" t="s">
        <v>167</v>
      </c>
      <c r="AE47" s="1" t="s">
        <v>117</v>
      </c>
      <c r="AF47" s="9">
        <v>96950</v>
      </c>
      <c r="AG47" s="1" t="s">
        <v>118</v>
      </c>
      <c r="AI47" s="1">
        <v>16707881495</v>
      </c>
      <c r="AK47" s="1" t="s">
        <v>1277</v>
      </c>
      <c r="BC47" s="1" t="str">
        <f>"43-3031.00"</f>
        <v>43-3031.00</v>
      </c>
      <c r="BD47" s="1" t="s">
        <v>389</v>
      </c>
      <c r="BE47" s="1" t="s">
        <v>1278</v>
      </c>
      <c r="BF47" s="1" t="s">
        <v>1279</v>
      </c>
      <c r="BG47" s="1">
        <v>1</v>
      </c>
      <c r="BH47" s="1">
        <v>1</v>
      </c>
      <c r="BI47" s="2">
        <v>44470</v>
      </c>
      <c r="BJ47" s="2">
        <v>44834</v>
      </c>
      <c r="BK47" s="2">
        <v>44470</v>
      </c>
      <c r="BL47" s="2">
        <v>44834</v>
      </c>
      <c r="BM47" s="1">
        <v>35</v>
      </c>
      <c r="BN47" s="1">
        <v>0</v>
      </c>
      <c r="BO47" s="1">
        <v>7</v>
      </c>
      <c r="BP47" s="1">
        <v>7</v>
      </c>
      <c r="BQ47" s="1">
        <v>7</v>
      </c>
      <c r="BR47" s="1">
        <v>7</v>
      </c>
      <c r="BS47" s="1">
        <v>7</v>
      </c>
      <c r="BT47" s="1">
        <v>0</v>
      </c>
      <c r="BU47" s="1" t="str">
        <f>"9:00 AM"</f>
        <v>9:00 AM</v>
      </c>
      <c r="BV47" s="1" t="str">
        <f>"5:00 PM"</f>
        <v>5:00 PM</v>
      </c>
      <c r="BW47" s="1" t="s">
        <v>135</v>
      </c>
      <c r="BX47" s="1">
        <v>0</v>
      </c>
      <c r="BY47" s="1">
        <v>24</v>
      </c>
      <c r="BZ47" s="1" t="s">
        <v>112</v>
      </c>
      <c r="CB47" s="4" t="s">
        <v>1280</v>
      </c>
      <c r="CC47" s="1" t="s">
        <v>1273</v>
      </c>
      <c r="CE47" s="1" t="s">
        <v>167</v>
      </c>
      <c r="CF47" s="1" t="s">
        <v>117</v>
      </c>
      <c r="CG47" s="1">
        <v>96950</v>
      </c>
      <c r="CH47" s="3">
        <v>9.49</v>
      </c>
      <c r="CI47" s="3">
        <v>9.49</v>
      </c>
      <c r="CJ47" s="3">
        <v>14.24</v>
      </c>
      <c r="CK47" s="3">
        <v>14.24</v>
      </c>
      <c r="CL47" s="1" t="s">
        <v>137</v>
      </c>
      <c r="CN47" s="1" t="s">
        <v>139</v>
      </c>
      <c r="CP47" s="1" t="s">
        <v>112</v>
      </c>
      <c r="CQ47" s="1" t="s">
        <v>111</v>
      </c>
      <c r="CR47" s="1" t="s">
        <v>111</v>
      </c>
      <c r="CS47" s="1" t="s">
        <v>111</v>
      </c>
      <c r="CT47" s="1" t="s">
        <v>111</v>
      </c>
      <c r="CU47" s="1" t="s">
        <v>111</v>
      </c>
      <c r="CV47" s="1" t="s">
        <v>111</v>
      </c>
      <c r="CW47" s="1" t="s">
        <v>1004</v>
      </c>
      <c r="CX47" s="1">
        <v>16707881495</v>
      </c>
      <c r="CY47" s="1" t="s">
        <v>1281</v>
      </c>
      <c r="CZ47" s="1" t="s">
        <v>138</v>
      </c>
      <c r="DA47" s="1" t="s">
        <v>111</v>
      </c>
      <c r="DB47" s="1" t="s">
        <v>112</v>
      </c>
    </row>
    <row r="48" spans="1:111" ht="15.6" customHeight="1" x14ac:dyDescent="0.25">
      <c r="A48" s="1" t="s">
        <v>1296</v>
      </c>
      <c r="B48" s="1" t="s">
        <v>238</v>
      </c>
      <c r="C48" s="2">
        <v>44342.218164930557</v>
      </c>
      <c r="D48" s="2">
        <v>44372</v>
      </c>
      <c r="E48" s="1" t="s">
        <v>110</v>
      </c>
      <c r="F48" s="2">
        <v>44468.833333333336</v>
      </c>
      <c r="G48" s="1" t="s">
        <v>112</v>
      </c>
      <c r="H48" s="1" t="s">
        <v>112</v>
      </c>
      <c r="I48" s="1" t="s">
        <v>112</v>
      </c>
      <c r="J48" s="1" t="s">
        <v>1297</v>
      </c>
      <c r="L48" s="1" t="s">
        <v>1298</v>
      </c>
      <c r="M48" s="1" t="s">
        <v>1299</v>
      </c>
      <c r="N48" s="1" t="s">
        <v>116</v>
      </c>
      <c r="O48" s="1" t="s">
        <v>117</v>
      </c>
      <c r="P48" s="9">
        <v>96950</v>
      </c>
      <c r="Q48" s="1" t="s">
        <v>118</v>
      </c>
      <c r="S48" s="1">
        <v>16702346617</v>
      </c>
      <c r="U48" s="1">
        <v>488510</v>
      </c>
      <c r="V48" s="1" t="s">
        <v>119</v>
      </c>
      <c r="X48" s="1" t="s">
        <v>1300</v>
      </c>
      <c r="Y48" s="1" t="s">
        <v>1301</v>
      </c>
      <c r="Z48" s="1" t="s">
        <v>671</v>
      </c>
      <c r="AA48" s="1" t="s">
        <v>245</v>
      </c>
      <c r="AB48" s="1" t="s">
        <v>1298</v>
      </c>
      <c r="AC48" s="1" t="s">
        <v>1299</v>
      </c>
      <c r="AD48" s="1" t="s">
        <v>116</v>
      </c>
      <c r="AE48" s="1" t="s">
        <v>117</v>
      </c>
      <c r="AF48" s="9">
        <v>96950</v>
      </c>
      <c r="AG48" s="1" t="s">
        <v>118</v>
      </c>
      <c r="AI48" s="1">
        <v>16702346617</v>
      </c>
      <c r="AK48" s="1" t="s">
        <v>1302</v>
      </c>
      <c r="BC48" s="1" t="str">
        <f>"53-3032.00"</f>
        <v>53-3032.00</v>
      </c>
      <c r="BD48" s="1" t="s">
        <v>991</v>
      </c>
      <c r="BE48" s="1" t="s">
        <v>1303</v>
      </c>
      <c r="BF48" s="1" t="s">
        <v>1304</v>
      </c>
      <c r="BG48" s="1">
        <v>5</v>
      </c>
      <c r="BH48" s="1">
        <v>5</v>
      </c>
      <c r="BI48" s="2">
        <v>44470</v>
      </c>
      <c r="BJ48" s="2">
        <v>44834</v>
      </c>
      <c r="BK48" s="2">
        <v>44470</v>
      </c>
      <c r="BL48" s="2">
        <v>44834</v>
      </c>
      <c r="BM48" s="1">
        <v>35</v>
      </c>
      <c r="BN48" s="1">
        <v>0</v>
      </c>
      <c r="BO48" s="1">
        <v>7</v>
      </c>
      <c r="BP48" s="1">
        <v>7</v>
      </c>
      <c r="BQ48" s="1">
        <v>7</v>
      </c>
      <c r="BR48" s="1">
        <v>7</v>
      </c>
      <c r="BS48" s="1">
        <v>7</v>
      </c>
      <c r="BT48" s="1">
        <v>0</v>
      </c>
      <c r="BU48" s="1" t="str">
        <f>"9:00 AM"</f>
        <v>9:00 AM</v>
      </c>
      <c r="BV48" s="1" t="str">
        <f>"5:00 PM"</f>
        <v>5:00 PM</v>
      </c>
      <c r="BW48" s="1" t="s">
        <v>230</v>
      </c>
      <c r="BX48" s="1">
        <v>0</v>
      </c>
      <c r="BY48" s="1">
        <v>12</v>
      </c>
      <c r="BZ48" s="1" t="s">
        <v>112</v>
      </c>
      <c r="CB48" s="1" t="s">
        <v>230</v>
      </c>
      <c r="CC48" s="1" t="s">
        <v>1298</v>
      </c>
      <c r="CD48" s="1" t="s">
        <v>1299</v>
      </c>
      <c r="CE48" s="1" t="s">
        <v>116</v>
      </c>
      <c r="CF48" s="1" t="s">
        <v>117</v>
      </c>
      <c r="CG48" s="1">
        <v>96950</v>
      </c>
      <c r="CH48" s="3">
        <v>9.1999999999999993</v>
      </c>
      <c r="CI48" s="3">
        <v>9.1999999999999993</v>
      </c>
      <c r="CJ48" s="3">
        <v>13.8</v>
      </c>
      <c r="CK48" s="3">
        <v>13.8</v>
      </c>
      <c r="CL48" s="1" t="s">
        <v>137</v>
      </c>
      <c r="CN48" s="1" t="s">
        <v>139</v>
      </c>
      <c r="CP48" s="1" t="s">
        <v>111</v>
      </c>
      <c r="CQ48" s="1" t="s">
        <v>111</v>
      </c>
      <c r="CR48" s="1" t="s">
        <v>111</v>
      </c>
      <c r="CS48" s="1" t="s">
        <v>111</v>
      </c>
      <c r="CT48" s="1" t="s">
        <v>111</v>
      </c>
      <c r="CU48" s="1" t="s">
        <v>111</v>
      </c>
      <c r="CV48" s="1" t="s">
        <v>111</v>
      </c>
      <c r="CW48" s="1" t="s">
        <v>1004</v>
      </c>
      <c r="CX48" s="1">
        <v>16702346617</v>
      </c>
      <c r="CY48" s="1" t="s">
        <v>1305</v>
      </c>
      <c r="CZ48" s="1" t="s">
        <v>138</v>
      </c>
      <c r="DA48" s="1" t="s">
        <v>111</v>
      </c>
      <c r="DB48" s="1" t="s">
        <v>112</v>
      </c>
    </row>
    <row r="49" spans="1:111" ht="15.6" customHeight="1" x14ac:dyDescent="0.25">
      <c r="A49" s="1" t="s">
        <v>1306</v>
      </c>
      <c r="B49" s="1" t="s">
        <v>238</v>
      </c>
      <c r="C49" s="2">
        <v>44307.897686342592</v>
      </c>
      <c r="D49" s="2">
        <v>44348</v>
      </c>
      <c r="E49" s="1" t="s">
        <v>110</v>
      </c>
      <c r="F49" s="2">
        <v>44468.833333333336</v>
      </c>
      <c r="G49" s="1" t="s">
        <v>112</v>
      </c>
      <c r="H49" s="1" t="s">
        <v>112</v>
      </c>
      <c r="I49" s="1" t="s">
        <v>112</v>
      </c>
      <c r="J49" s="1" t="s">
        <v>843</v>
      </c>
      <c r="K49" s="1" t="s">
        <v>844</v>
      </c>
      <c r="L49" s="1" t="s">
        <v>1307</v>
      </c>
      <c r="N49" s="1" t="s">
        <v>117</v>
      </c>
      <c r="O49" s="1" t="s">
        <v>117</v>
      </c>
      <c r="P49" s="9">
        <v>96951</v>
      </c>
      <c r="Q49" s="1" t="s">
        <v>118</v>
      </c>
      <c r="R49" s="1">
        <v>96951</v>
      </c>
      <c r="S49" s="1">
        <v>16705320350</v>
      </c>
      <c r="U49" s="1">
        <v>445110</v>
      </c>
      <c r="V49" s="1" t="s">
        <v>119</v>
      </c>
      <c r="X49" s="1" t="s">
        <v>772</v>
      </c>
      <c r="Y49" s="1" t="s">
        <v>848</v>
      </c>
      <c r="Z49" s="1" t="s">
        <v>1308</v>
      </c>
      <c r="AA49" s="1" t="s">
        <v>403</v>
      </c>
      <c r="AB49" s="1" t="s">
        <v>1307</v>
      </c>
      <c r="AD49" s="1" t="s">
        <v>117</v>
      </c>
      <c r="AE49" s="1" t="s">
        <v>117</v>
      </c>
      <c r="AF49" s="9">
        <v>96951</v>
      </c>
      <c r="AG49" s="1" t="s">
        <v>118</v>
      </c>
      <c r="AH49" s="1" t="s">
        <v>847</v>
      </c>
      <c r="AI49" s="1">
        <v>16705320350</v>
      </c>
      <c r="AK49" s="1" t="s">
        <v>850</v>
      </c>
      <c r="BC49" s="1" t="str">
        <f>"35-2021.00"</f>
        <v>35-2021.00</v>
      </c>
      <c r="BD49" s="1" t="s">
        <v>851</v>
      </c>
      <c r="BE49" s="1" t="s">
        <v>1309</v>
      </c>
      <c r="BF49" s="1" t="s">
        <v>853</v>
      </c>
      <c r="BG49" s="1">
        <v>2</v>
      </c>
      <c r="BH49" s="1">
        <v>2</v>
      </c>
      <c r="BI49" s="2">
        <v>44470</v>
      </c>
      <c r="BJ49" s="2">
        <v>44834</v>
      </c>
      <c r="BK49" s="2">
        <v>44470</v>
      </c>
      <c r="BL49" s="2">
        <v>44834</v>
      </c>
      <c r="BM49" s="1">
        <v>40</v>
      </c>
      <c r="BN49" s="1">
        <v>0</v>
      </c>
      <c r="BO49" s="1">
        <v>8</v>
      </c>
      <c r="BP49" s="1">
        <v>8</v>
      </c>
      <c r="BQ49" s="1">
        <v>8</v>
      </c>
      <c r="BR49" s="1">
        <v>8</v>
      </c>
      <c r="BS49" s="1">
        <v>8</v>
      </c>
      <c r="BT49" s="1">
        <v>0</v>
      </c>
      <c r="BU49" s="1" t="str">
        <f>"8:00 AM"</f>
        <v>8:00 AM</v>
      </c>
      <c r="BV49" s="1" t="str">
        <f>"5:00 PM"</f>
        <v>5:00 PM</v>
      </c>
      <c r="BW49" s="1" t="s">
        <v>135</v>
      </c>
      <c r="BX49" s="1">
        <v>0</v>
      </c>
      <c r="BY49" s="1">
        <v>3</v>
      </c>
      <c r="BZ49" s="1" t="s">
        <v>112</v>
      </c>
      <c r="CA49" s="1">
        <v>0</v>
      </c>
      <c r="CB49" s="1" t="s">
        <v>1310</v>
      </c>
      <c r="CC49" s="1" t="s">
        <v>1311</v>
      </c>
      <c r="CE49" s="1" t="s">
        <v>847</v>
      </c>
      <c r="CF49" s="1" t="s">
        <v>117</v>
      </c>
      <c r="CG49" s="1">
        <v>96951</v>
      </c>
      <c r="CH49" s="3">
        <v>7.99</v>
      </c>
      <c r="CI49" s="3">
        <v>7.99</v>
      </c>
      <c r="CJ49" s="3">
        <v>11.99</v>
      </c>
      <c r="CK49" s="3">
        <v>11.99</v>
      </c>
      <c r="CL49" s="1" t="s">
        <v>137</v>
      </c>
      <c r="CM49" s="1" t="s">
        <v>138</v>
      </c>
      <c r="CN49" s="1" t="s">
        <v>139</v>
      </c>
      <c r="CP49" s="1" t="s">
        <v>112</v>
      </c>
      <c r="CQ49" s="1" t="s">
        <v>111</v>
      </c>
      <c r="CR49" s="1" t="s">
        <v>111</v>
      </c>
      <c r="CS49" s="1" t="s">
        <v>111</v>
      </c>
      <c r="CT49" s="1" t="s">
        <v>111</v>
      </c>
      <c r="CU49" s="1" t="s">
        <v>111</v>
      </c>
      <c r="CV49" s="1" t="s">
        <v>111</v>
      </c>
      <c r="CW49" s="1" t="s">
        <v>857</v>
      </c>
      <c r="CX49" s="1">
        <v>16705320350</v>
      </c>
      <c r="CY49" s="1" t="s">
        <v>850</v>
      </c>
      <c r="CZ49" s="1" t="s">
        <v>858</v>
      </c>
      <c r="DA49" s="1" t="s">
        <v>111</v>
      </c>
      <c r="DB49" s="1" t="s">
        <v>112</v>
      </c>
    </row>
    <row r="50" spans="1:111" ht="15.6" customHeight="1" x14ac:dyDescent="0.25">
      <c r="A50" s="1" t="s">
        <v>1313</v>
      </c>
      <c r="B50" s="1" t="s">
        <v>238</v>
      </c>
      <c r="C50" s="2">
        <v>44300.641263078702</v>
      </c>
      <c r="D50" s="2">
        <v>44335</v>
      </c>
      <c r="E50" s="1" t="s">
        <v>110</v>
      </c>
      <c r="F50" s="2">
        <v>44468.833333333336</v>
      </c>
      <c r="G50" s="1" t="s">
        <v>111</v>
      </c>
      <c r="H50" s="1" t="s">
        <v>112</v>
      </c>
      <c r="I50" s="1" t="s">
        <v>112</v>
      </c>
      <c r="J50" s="1" t="s">
        <v>1314</v>
      </c>
      <c r="K50" s="1" t="s">
        <v>1315</v>
      </c>
      <c r="L50" s="1" t="s">
        <v>1316</v>
      </c>
      <c r="M50" s="1" t="s">
        <v>1191</v>
      </c>
      <c r="N50" s="1" t="s">
        <v>116</v>
      </c>
      <c r="O50" s="1" t="s">
        <v>117</v>
      </c>
      <c r="P50" s="9">
        <v>96950</v>
      </c>
      <c r="Q50" s="1" t="s">
        <v>118</v>
      </c>
      <c r="R50" s="1" t="s">
        <v>117</v>
      </c>
      <c r="S50" s="1">
        <v>16702349011</v>
      </c>
      <c r="U50" s="1">
        <v>327331</v>
      </c>
      <c r="V50" s="1" t="s">
        <v>119</v>
      </c>
      <c r="X50" s="1" t="s">
        <v>1317</v>
      </c>
      <c r="Y50" s="1" t="s">
        <v>1318</v>
      </c>
      <c r="Z50" s="1" t="s">
        <v>1319</v>
      </c>
      <c r="AA50" s="1" t="s">
        <v>357</v>
      </c>
      <c r="AB50" s="1" t="s">
        <v>1316</v>
      </c>
      <c r="AC50" s="1" t="s">
        <v>1191</v>
      </c>
      <c r="AD50" s="1" t="s">
        <v>116</v>
      </c>
      <c r="AE50" s="1" t="s">
        <v>117</v>
      </c>
      <c r="AF50" s="9">
        <v>96950</v>
      </c>
      <c r="AG50" s="1" t="s">
        <v>118</v>
      </c>
      <c r="AH50" s="1" t="s">
        <v>117</v>
      </c>
      <c r="AI50" s="1">
        <v>16702349011</v>
      </c>
      <c r="AK50" s="1" t="s">
        <v>1320</v>
      </c>
      <c r="BC50" s="1" t="str">
        <f>"53-3032.00"</f>
        <v>53-3032.00</v>
      </c>
      <c r="BD50" s="1" t="s">
        <v>991</v>
      </c>
      <c r="BE50" s="1" t="s">
        <v>1321</v>
      </c>
      <c r="BF50" s="1" t="s">
        <v>1322</v>
      </c>
      <c r="BG50" s="1">
        <v>2</v>
      </c>
      <c r="BH50" s="1">
        <v>2</v>
      </c>
      <c r="BI50" s="2">
        <v>44470</v>
      </c>
      <c r="BJ50" s="2">
        <v>44834</v>
      </c>
      <c r="BK50" s="2">
        <v>44470</v>
      </c>
      <c r="BL50" s="2">
        <v>44834</v>
      </c>
      <c r="BM50" s="1">
        <v>40</v>
      </c>
      <c r="BN50" s="1">
        <v>0</v>
      </c>
      <c r="BO50" s="1">
        <v>8</v>
      </c>
      <c r="BP50" s="1">
        <v>8</v>
      </c>
      <c r="BQ50" s="1">
        <v>8</v>
      </c>
      <c r="BR50" s="1">
        <v>8</v>
      </c>
      <c r="BS50" s="1">
        <v>8</v>
      </c>
      <c r="BT50" s="1">
        <v>0</v>
      </c>
      <c r="BU50" s="1" t="str">
        <f>"8:00 AM"</f>
        <v>8:00 AM</v>
      </c>
      <c r="BV50" s="1" t="str">
        <f>"5:00 PM"</f>
        <v>5:00 PM</v>
      </c>
      <c r="BW50" s="1" t="s">
        <v>135</v>
      </c>
      <c r="BX50" s="1">
        <v>0</v>
      </c>
      <c r="BY50" s="1">
        <v>12</v>
      </c>
      <c r="BZ50" s="1" t="s">
        <v>112</v>
      </c>
      <c r="CA50" s="1">
        <v>0</v>
      </c>
      <c r="CB50" s="1" t="s">
        <v>1323</v>
      </c>
      <c r="CC50" s="1" t="s">
        <v>1316</v>
      </c>
      <c r="CD50" s="1" t="s">
        <v>1191</v>
      </c>
      <c r="CE50" s="1" t="s">
        <v>116</v>
      </c>
      <c r="CF50" s="1" t="s">
        <v>117</v>
      </c>
      <c r="CG50" s="1">
        <v>96950</v>
      </c>
      <c r="CH50" s="3">
        <v>9.1999999999999993</v>
      </c>
      <c r="CI50" s="3">
        <v>9.5</v>
      </c>
      <c r="CJ50" s="3">
        <v>13.8</v>
      </c>
      <c r="CK50" s="3">
        <v>14.25</v>
      </c>
      <c r="CL50" s="1" t="s">
        <v>137</v>
      </c>
      <c r="CM50" s="1" t="s">
        <v>138</v>
      </c>
      <c r="CN50" s="1" t="s">
        <v>218</v>
      </c>
      <c r="CP50" s="1" t="s">
        <v>112</v>
      </c>
      <c r="CQ50" s="1" t="s">
        <v>111</v>
      </c>
      <c r="CR50" s="1" t="s">
        <v>111</v>
      </c>
      <c r="CS50" s="1" t="s">
        <v>111</v>
      </c>
      <c r="CT50" s="1" t="s">
        <v>138</v>
      </c>
      <c r="CU50" s="1" t="s">
        <v>111</v>
      </c>
      <c r="CV50" s="1" t="s">
        <v>138</v>
      </c>
      <c r="CW50" s="1" t="s">
        <v>1324</v>
      </c>
      <c r="CX50" s="1">
        <v>16702349011</v>
      </c>
      <c r="CY50" s="1" t="s">
        <v>1320</v>
      </c>
      <c r="CZ50" s="1" t="s">
        <v>138</v>
      </c>
      <c r="DA50" s="1" t="s">
        <v>111</v>
      </c>
      <c r="DB50" s="1" t="s">
        <v>112</v>
      </c>
    </row>
    <row r="51" spans="1:111" ht="15.6" customHeight="1" x14ac:dyDescent="0.25">
      <c r="A51" s="1" t="s">
        <v>1352</v>
      </c>
      <c r="B51" s="1" t="s">
        <v>238</v>
      </c>
      <c r="C51" s="2">
        <v>44340.405361342593</v>
      </c>
      <c r="D51" s="2">
        <v>44377</v>
      </c>
      <c r="E51" s="1" t="s">
        <v>110</v>
      </c>
      <c r="F51" s="2">
        <v>44468.833333333336</v>
      </c>
      <c r="G51" s="1" t="s">
        <v>112</v>
      </c>
      <c r="H51" s="1" t="s">
        <v>112</v>
      </c>
      <c r="I51" s="1" t="s">
        <v>112</v>
      </c>
      <c r="J51" s="1" t="s">
        <v>1353</v>
      </c>
      <c r="K51" s="1" t="s">
        <v>1354</v>
      </c>
      <c r="L51" s="1" t="s">
        <v>1355</v>
      </c>
      <c r="M51" s="1" t="s">
        <v>1356</v>
      </c>
      <c r="N51" s="1" t="s">
        <v>116</v>
      </c>
      <c r="O51" s="1" t="s">
        <v>117</v>
      </c>
      <c r="P51" s="9">
        <v>96950</v>
      </c>
      <c r="Q51" s="1" t="s">
        <v>118</v>
      </c>
      <c r="S51" s="1">
        <v>16702872161</v>
      </c>
      <c r="U51" s="1">
        <v>561612</v>
      </c>
      <c r="V51" s="1" t="s">
        <v>119</v>
      </c>
      <c r="X51" s="1" t="s">
        <v>1357</v>
      </c>
      <c r="Y51" s="1" t="s">
        <v>1358</v>
      </c>
      <c r="AA51" s="1" t="s">
        <v>973</v>
      </c>
      <c r="AB51" s="1" t="s">
        <v>1355</v>
      </c>
      <c r="AC51" s="1" t="s">
        <v>1356</v>
      </c>
      <c r="AD51" s="1" t="s">
        <v>116</v>
      </c>
      <c r="AE51" s="1" t="s">
        <v>117</v>
      </c>
      <c r="AF51" s="9">
        <v>96950</v>
      </c>
      <c r="AG51" s="1" t="s">
        <v>118</v>
      </c>
      <c r="AI51" s="1">
        <v>16702872161</v>
      </c>
      <c r="AK51" s="1" t="s">
        <v>1359</v>
      </c>
      <c r="BC51" s="1" t="str">
        <f>"33-9032.00"</f>
        <v>33-9032.00</v>
      </c>
      <c r="BD51" s="1" t="s">
        <v>1360</v>
      </c>
      <c r="BE51" s="1" t="s">
        <v>1361</v>
      </c>
      <c r="BF51" s="1" t="s">
        <v>1362</v>
      </c>
      <c r="BG51" s="1">
        <v>1</v>
      </c>
      <c r="BH51" s="1">
        <v>1</v>
      </c>
      <c r="BI51" s="2">
        <v>44470</v>
      </c>
      <c r="BJ51" s="2">
        <v>44834</v>
      </c>
      <c r="BK51" s="2">
        <v>44470</v>
      </c>
      <c r="BL51" s="2">
        <v>44834</v>
      </c>
      <c r="BM51" s="1">
        <v>35</v>
      </c>
      <c r="BN51" s="1">
        <v>0</v>
      </c>
      <c r="BO51" s="1">
        <v>7</v>
      </c>
      <c r="BP51" s="1">
        <v>7</v>
      </c>
      <c r="BQ51" s="1">
        <v>0</v>
      </c>
      <c r="BR51" s="1">
        <v>7</v>
      </c>
      <c r="BS51" s="1">
        <v>7</v>
      </c>
      <c r="BT51" s="1">
        <v>7</v>
      </c>
      <c r="BU51" s="1" t="str">
        <f>"8:00 AM"</f>
        <v>8:00 AM</v>
      </c>
      <c r="BV51" s="1" t="str">
        <f>"5:00 PM"</f>
        <v>5:00 PM</v>
      </c>
      <c r="BW51" s="1" t="s">
        <v>135</v>
      </c>
      <c r="BX51" s="1">
        <v>0</v>
      </c>
      <c r="BY51" s="1">
        <v>12</v>
      </c>
      <c r="BZ51" s="1" t="s">
        <v>112</v>
      </c>
      <c r="CB51" s="1" t="s">
        <v>1363</v>
      </c>
      <c r="CC51" s="1" t="s">
        <v>1355</v>
      </c>
      <c r="CD51" s="1" t="s">
        <v>1356</v>
      </c>
      <c r="CE51" s="1" t="s">
        <v>116</v>
      </c>
      <c r="CF51" s="1" t="s">
        <v>117</v>
      </c>
      <c r="CG51" s="1">
        <v>96950</v>
      </c>
      <c r="CH51" s="3">
        <v>7.7</v>
      </c>
      <c r="CI51" s="3">
        <v>7.7</v>
      </c>
      <c r="CJ51" s="3">
        <v>11.55</v>
      </c>
      <c r="CK51" s="3">
        <v>11.55</v>
      </c>
      <c r="CL51" s="1" t="s">
        <v>137</v>
      </c>
      <c r="CM51" s="1" t="s">
        <v>138</v>
      </c>
      <c r="CN51" s="1" t="s">
        <v>139</v>
      </c>
      <c r="CP51" s="1" t="s">
        <v>112</v>
      </c>
      <c r="CQ51" s="1" t="s">
        <v>111</v>
      </c>
      <c r="CR51" s="1" t="s">
        <v>112</v>
      </c>
      <c r="CS51" s="1" t="s">
        <v>111</v>
      </c>
      <c r="CT51" s="1" t="s">
        <v>138</v>
      </c>
      <c r="CU51" s="1" t="s">
        <v>111</v>
      </c>
      <c r="CV51" s="1" t="s">
        <v>138</v>
      </c>
      <c r="CW51" s="1" t="s">
        <v>1364</v>
      </c>
      <c r="CX51" s="1">
        <v>16702872161</v>
      </c>
      <c r="CY51" s="1" t="s">
        <v>1359</v>
      </c>
      <c r="CZ51" s="1" t="s">
        <v>138</v>
      </c>
      <c r="DA51" s="1" t="s">
        <v>111</v>
      </c>
      <c r="DB51" s="1" t="s">
        <v>112</v>
      </c>
      <c r="DC51" s="1" t="s">
        <v>1357</v>
      </c>
      <c r="DD51" s="1" t="s">
        <v>1365</v>
      </c>
      <c r="DF51" s="1" t="s">
        <v>1366</v>
      </c>
      <c r="DG51" s="1" t="s">
        <v>1359</v>
      </c>
    </row>
    <row r="52" spans="1:111" ht="15.6" customHeight="1" x14ac:dyDescent="0.25">
      <c r="A52" s="1" t="s">
        <v>1367</v>
      </c>
      <c r="B52" s="1" t="s">
        <v>238</v>
      </c>
      <c r="C52" s="2">
        <v>44372.185886921296</v>
      </c>
      <c r="D52" s="2">
        <v>44434</v>
      </c>
      <c r="E52" s="1" t="s">
        <v>180</v>
      </c>
      <c r="G52" s="1" t="s">
        <v>111</v>
      </c>
      <c r="H52" s="1" t="s">
        <v>112</v>
      </c>
      <c r="I52" s="1" t="s">
        <v>112</v>
      </c>
      <c r="J52" s="1" t="s">
        <v>875</v>
      </c>
      <c r="K52" s="1" t="s">
        <v>876</v>
      </c>
      <c r="L52" s="1" t="s">
        <v>1368</v>
      </c>
      <c r="M52" s="1" t="s">
        <v>878</v>
      </c>
      <c r="N52" s="1" t="s">
        <v>167</v>
      </c>
      <c r="O52" s="1" t="s">
        <v>117</v>
      </c>
      <c r="P52" s="9">
        <v>96950</v>
      </c>
      <c r="Q52" s="1" t="s">
        <v>118</v>
      </c>
      <c r="S52" s="1">
        <v>16702347976</v>
      </c>
      <c r="T52" s="1">
        <v>5100</v>
      </c>
      <c r="U52" s="1">
        <v>72111</v>
      </c>
      <c r="V52" s="1" t="s">
        <v>119</v>
      </c>
      <c r="X52" s="1" t="s">
        <v>1369</v>
      </c>
      <c r="Y52" s="1" t="s">
        <v>1370</v>
      </c>
      <c r="AA52" s="1" t="s">
        <v>1371</v>
      </c>
      <c r="AB52" s="1" t="s">
        <v>1368</v>
      </c>
      <c r="AC52" s="1" t="s">
        <v>878</v>
      </c>
      <c r="AD52" s="1" t="s">
        <v>167</v>
      </c>
      <c r="AE52" s="1" t="s">
        <v>117</v>
      </c>
      <c r="AF52" s="9">
        <v>96950</v>
      </c>
      <c r="AG52" s="1" t="s">
        <v>118</v>
      </c>
      <c r="AI52" s="1">
        <v>16702347976</v>
      </c>
      <c r="AJ52" s="1">
        <v>5100</v>
      </c>
      <c r="AK52" s="1" t="s">
        <v>888</v>
      </c>
      <c r="BC52" s="1" t="str">
        <f>"35-1012.00"</f>
        <v>35-1012.00</v>
      </c>
      <c r="BD52" s="1" t="s">
        <v>1372</v>
      </c>
      <c r="BE52" s="1" t="s">
        <v>1373</v>
      </c>
      <c r="BF52" s="1" t="s">
        <v>1374</v>
      </c>
      <c r="BG52" s="1">
        <v>2</v>
      </c>
      <c r="BH52" s="1">
        <v>2</v>
      </c>
      <c r="BI52" s="2">
        <v>44470</v>
      </c>
      <c r="BJ52" s="2">
        <v>44834</v>
      </c>
      <c r="BK52" s="2">
        <v>44470</v>
      </c>
      <c r="BL52" s="2">
        <v>44834</v>
      </c>
      <c r="BM52" s="1">
        <v>35</v>
      </c>
      <c r="BN52" s="1">
        <v>7</v>
      </c>
      <c r="BO52" s="1">
        <v>7</v>
      </c>
      <c r="BP52" s="1">
        <v>7</v>
      </c>
      <c r="BQ52" s="1">
        <v>0</v>
      </c>
      <c r="BR52" s="1">
        <v>0</v>
      </c>
      <c r="BS52" s="1">
        <v>7</v>
      </c>
      <c r="BT52" s="1">
        <v>7</v>
      </c>
      <c r="BU52" s="1" t="str">
        <f>"6:00 AM"</f>
        <v>6:00 AM</v>
      </c>
      <c r="BV52" s="1" t="str">
        <f>"1:00 PM"</f>
        <v>1:00 PM</v>
      </c>
      <c r="BW52" s="1" t="s">
        <v>135</v>
      </c>
      <c r="BX52" s="1">
        <v>0</v>
      </c>
      <c r="BY52" s="1">
        <v>12</v>
      </c>
      <c r="BZ52" s="1" t="s">
        <v>111</v>
      </c>
      <c r="CA52" s="1">
        <v>15</v>
      </c>
      <c r="CB52" s="1" t="s">
        <v>1375</v>
      </c>
      <c r="CC52" s="1" t="s">
        <v>1376</v>
      </c>
      <c r="CD52" s="1" t="s">
        <v>878</v>
      </c>
      <c r="CE52" s="1" t="s">
        <v>167</v>
      </c>
      <c r="CF52" s="1" t="s">
        <v>117</v>
      </c>
      <c r="CG52" s="1">
        <v>96950</v>
      </c>
      <c r="CH52" s="3">
        <v>10.039999999999999</v>
      </c>
      <c r="CI52" s="3">
        <v>10.039999999999999</v>
      </c>
      <c r="CJ52" s="3">
        <v>15.06</v>
      </c>
      <c r="CK52" s="3">
        <v>15.06</v>
      </c>
      <c r="CL52" s="1" t="s">
        <v>137</v>
      </c>
      <c r="CN52" s="1" t="s">
        <v>139</v>
      </c>
      <c r="CP52" s="1" t="s">
        <v>112</v>
      </c>
      <c r="CQ52" s="1" t="s">
        <v>111</v>
      </c>
      <c r="CR52" s="1" t="s">
        <v>112</v>
      </c>
      <c r="CS52" s="1" t="s">
        <v>111</v>
      </c>
      <c r="CT52" s="1" t="s">
        <v>138</v>
      </c>
      <c r="CU52" s="1" t="s">
        <v>111</v>
      </c>
      <c r="CV52" s="1" t="s">
        <v>111</v>
      </c>
      <c r="CW52" s="1" t="s">
        <v>1377</v>
      </c>
      <c r="CX52" s="1">
        <v>16702347976</v>
      </c>
      <c r="CY52" s="1" t="s">
        <v>888</v>
      </c>
      <c r="CZ52" s="1" t="s">
        <v>138</v>
      </c>
      <c r="DA52" s="1" t="s">
        <v>111</v>
      </c>
      <c r="DB52" s="1" t="s">
        <v>112</v>
      </c>
    </row>
    <row r="53" spans="1:111" ht="15.6" customHeight="1" x14ac:dyDescent="0.25">
      <c r="A53" s="1" t="s">
        <v>1385</v>
      </c>
      <c r="B53" s="1" t="s">
        <v>238</v>
      </c>
      <c r="C53" s="2">
        <v>44353.787254976851</v>
      </c>
      <c r="D53" s="2">
        <v>44390</v>
      </c>
      <c r="E53" s="1" t="s">
        <v>110</v>
      </c>
      <c r="F53" s="2">
        <v>44468.833333333336</v>
      </c>
      <c r="G53" s="1" t="s">
        <v>111</v>
      </c>
      <c r="H53" s="1" t="s">
        <v>112</v>
      </c>
      <c r="I53" s="1" t="s">
        <v>112</v>
      </c>
      <c r="J53" s="1" t="s">
        <v>1386</v>
      </c>
      <c r="K53" s="1" t="s">
        <v>1387</v>
      </c>
      <c r="L53" s="1" t="s">
        <v>1388</v>
      </c>
      <c r="M53" s="1" t="s">
        <v>1389</v>
      </c>
      <c r="N53" s="1" t="s">
        <v>167</v>
      </c>
      <c r="O53" s="1" t="s">
        <v>117</v>
      </c>
      <c r="P53" s="9">
        <v>96950</v>
      </c>
      <c r="Q53" s="1" t="s">
        <v>118</v>
      </c>
      <c r="S53" s="1">
        <v>16702350011</v>
      </c>
      <c r="U53" s="1">
        <v>81111</v>
      </c>
      <c r="V53" s="1" t="s">
        <v>119</v>
      </c>
      <c r="X53" s="1" t="s">
        <v>1390</v>
      </c>
      <c r="Y53" s="1" t="s">
        <v>1391</v>
      </c>
      <c r="AA53" s="1" t="s">
        <v>1392</v>
      </c>
      <c r="AB53" s="1" t="s">
        <v>1389</v>
      </c>
      <c r="AD53" s="1" t="s">
        <v>167</v>
      </c>
      <c r="AE53" s="1" t="s">
        <v>117</v>
      </c>
      <c r="AF53" s="9">
        <v>96950</v>
      </c>
      <c r="AG53" s="1" t="s">
        <v>118</v>
      </c>
      <c r="AI53" s="1">
        <v>16702878866</v>
      </c>
      <c r="AK53" s="1" t="s">
        <v>1393</v>
      </c>
      <c r="BC53" s="1" t="str">
        <f>"49-3023.02"</f>
        <v>49-3023.02</v>
      </c>
      <c r="BD53" s="1" t="s">
        <v>1394</v>
      </c>
      <c r="BE53" s="1" t="s">
        <v>1395</v>
      </c>
      <c r="BF53" s="1" t="s">
        <v>1396</v>
      </c>
      <c r="BG53" s="1">
        <v>1</v>
      </c>
      <c r="BH53" s="1">
        <v>1</v>
      </c>
      <c r="BI53" s="2">
        <v>44470</v>
      </c>
      <c r="BJ53" s="2">
        <v>44834</v>
      </c>
      <c r="BK53" s="2">
        <v>44470</v>
      </c>
      <c r="BL53" s="2">
        <v>44834</v>
      </c>
      <c r="BM53" s="1">
        <v>40</v>
      </c>
      <c r="BN53" s="1">
        <v>0</v>
      </c>
      <c r="BO53" s="1">
        <v>8</v>
      </c>
      <c r="BP53" s="1">
        <v>8</v>
      </c>
      <c r="BQ53" s="1">
        <v>8</v>
      </c>
      <c r="BR53" s="1">
        <v>8</v>
      </c>
      <c r="BS53" s="1">
        <v>8</v>
      </c>
      <c r="BT53" s="1">
        <v>0</v>
      </c>
      <c r="BU53" s="1" t="str">
        <f>"8:00 AM"</f>
        <v>8:00 AM</v>
      </c>
      <c r="BV53" s="1" t="str">
        <f>"5:00 PM"</f>
        <v>5:00 PM</v>
      </c>
      <c r="BW53" s="1" t="s">
        <v>135</v>
      </c>
      <c r="BX53" s="1">
        <v>0</v>
      </c>
      <c r="BY53" s="1">
        <v>24</v>
      </c>
      <c r="BZ53" s="1" t="s">
        <v>112</v>
      </c>
      <c r="CB53" s="1" t="s">
        <v>1397</v>
      </c>
      <c r="CC53" s="1" t="s">
        <v>1398</v>
      </c>
      <c r="CD53" s="1" t="s">
        <v>1389</v>
      </c>
      <c r="CE53" s="1" t="s">
        <v>167</v>
      </c>
      <c r="CF53" s="1" t="s">
        <v>117</v>
      </c>
      <c r="CG53" s="1">
        <v>96950</v>
      </c>
      <c r="CH53" s="3">
        <v>8.75</v>
      </c>
      <c r="CI53" s="3">
        <v>8.75</v>
      </c>
      <c r="CJ53" s="3">
        <v>13.13</v>
      </c>
      <c r="CK53" s="3">
        <v>13.13</v>
      </c>
      <c r="CL53" s="1" t="s">
        <v>137</v>
      </c>
      <c r="CM53" s="1" t="s">
        <v>331</v>
      </c>
      <c r="CN53" s="1" t="s">
        <v>139</v>
      </c>
      <c r="CP53" s="1" t="s">
        <v>112</v>
      </c>
      <c r="CQ53" s="1" t="s">
        <v>111</v>
      </c>
      <c r="CR53" s="1" t="s">
        <v>112</v>
      </c>
      <c r="CS53" s="1" t="s">
        <v>111</v>
      </c>
      <c r="CT53" s="1" t="s">
        <v>138</v>
      </c>
      <c r="CU53" s="1" t="s">
        <v>111</v>
      </c>
      <c r="CV53" s="1" t="s">
        <v>138</v>
      </c>
      <c r="CW53" s="1" t="s">
        <v>1399</v>
      </c>
      <c r="CX53" s="1">
        <v>16702350011</v>
      </c>
      <c r="CY53" s="1" t="s">
        <v>1393</v>
      </c>
      <c r="CZ53" s="1" t="s">
        <v>168</v>
      </c>
      <c r="DA53" s="1" t="s">
        <v>111</v>
      </c>
      <c r="DB53" s="1" t="s">
        <v>112</v>
      </c>
    </row>
    <row r="54" spans="1:111" ht="15.6" customHeight="1" x14ac:dyDescent="0.25">
      <c r="A54" s="1" t="s">
        <v>1400</v>
      </c>
      <c r="B54" s="1" t="s">
        <v>238</v>
      </c>
      <c r="C54" s="2">
        <v>44361.880069907405</v>
      </c>
      <c r="D54" s="2">
        <v>44400</v>
      </c>
      <c r="E54" s="1" t="s">
        <v>110</v>
      </c>
      <c r="F54" s="2">
        <v>44469.833333333336</v>
      </c>
      <c r="G54" s="1" t="s">
        <v>111</v>
      </c>
      <c r="H54" s="1" t="s">
        <v>112</v>
      </c>
      <c r="I54" s="1" t="s">
        <v>112</v>
      </c>
      <c r="J54" s="1" t="s">
        <v>1401</v>
      </c>
      <c r="K54" s="1" t="s">
        <v>1402</v>
      </c>
      <c r="L54" s="1" t="s">
        <v>1403</v>
      </c>
      <c r="N54" s="1" t="s">
        <v>116</v>
      </c>
      <c r="O54" s="1" t="s">
        <v>117</v>
      </c>
      <c r="P54" s="9">
        <v>96950</v>
      </c>
      <c r="Q54" s="1" t="s">
        <v>118</v>
      </c>
      <c r="S54" s="1">
        <v>16702352855</v>
      </c>
      <c r="U54" s="1">
        <v>61163</v>
      </c>
      <c r="V54" s="1" t="s">
        <v>119</v>
      </c>
      <c r="X54" s="1" t="s">
        <v>1404</v>
      </c>
      <c r="Y54" s="1" t="s">
        <v>1405</v>
      </c>
      <c r="AA54" s="1" t="s">
        <v>245</v>
      </c>
      <c r="AB54" s="1" t="s">
        <v>1403</v>
      </c>
      <c r="AD54" s="1" t="s">
        <v>116</v>
      </c>
      <c r="AE54" s="1" t="s">
        <v>117</v>
      </c>
      <c r="AF54" s="9">
        <v>96950</v>
      </c>
      <c r="AG54" s="1" t="s">
        <v>118</v>
      </c>
      <c r="AI54" s="1">
        <v>16702352855</v>
      </c>
      <c r="AK54" s="1" t="s">
        <v>620</v>
      </c>
      <c r="AL54" s="1" t="s">
        <v>125</v>
      </c>
      <c r="AM54" s="1" t="s">
        <v>621</v>
      </c>
      <c r="AN54" s="1" t="s">
        <v>622</v>
      </c>
      <c r="AP54" s="1" t="s">
        <v>1284</v>
      </c>
      <c r="AR54" s="1" t="s">
        <v>116</v>
      </c>
      <c r="AS54" s="1" t="s">
        <v>117</v>
      </c>
      <c r="AT54" s="9">
        <v>96950</v>
      </c>
      <c r="AU54" s="1" t="s">
        <v>118</v>
      </c>
      <c r="AW54" s="1">
        <v>16702353403</v>
      </c>
      <c r="AY54" s="1" t="s">
        <v>1406</v>
      </c>
      <c r="AZ54" s="1" t="s">
        <v>626</v>
      </c>
      <c r="BA54" s="1" t="s">
        <v>1407</v>
      </c>
      <c r="BC54" s="1" t="str">
        <f>"25-2021.00"</f>
        <v>25-2021.00</v>
      </c>
      <c r="BD54" s="1" t="s">
        <v>1408</v>
      </c>
      <c r="BE54" s="1" t="s">
        <v>1409</v>
      </c>
      <c r="BF54" s="1" t="s">
        <v>1410</v>
      </c>
      <c r="BG54" s="1">
        <v>1</v>
      </c>
      <c r="BH54" s="1">
        <v>1</v>
      </c>
      <c r="BI54" s="2">
        <v>44471</v>
      </c>
      <c r="BJ54" s="2">
        <v>45566</v>
      </c>
      <c r="BK54" s="2">
        <v>44471</v>
      </c>
      <c r="BL54" s="2">
        <v>45566</v>
      </c>
      <c r="BM54" s="1">
        <v>35</v>
      </c>
      <c r="BN54" s="1">
        <v>0</v>
      </c>
      <c r="BO54" s="1">
        <v>7</v>
      </c>
      <c r="BP54" s="1">
        <v>7</v>
      </c>
      <c r="BQ54" s="1">
        <v>7</v>
      </c>
      <c r="BR54" s="1">
        <v>7</v>
      </c>
      <c r="BS54" s="1">
        <v>7</v>
      </c>
      <c r="BT54" s="1">
        <v>0</v>
      </c>
      <c r="BU54" s="1" t="str">
        <f>"9:00 AM"</f>
        <v>9:00 AM</v>
      </c>
      <c r="BV54" s="1" t="str">
        <f>"5:00 PM"</f>
        <v>5:00 PM</v>
      </c>
      <c r="BW54" s="1" t="s">
        <v>135</v>
      </c>
      <c r="BX54" s="1">
        <v>0</v>
      </c>
      <c r="BY54" s="1">
        <v>24</v>
      </c>
      <c r="BZ54" s="1" t="s">
        <v>112</v>
      </c>
      <c r="CB54" s="4" t="s">
        <v>1411</v>
      </c>
      <c r="CC54" s="1" t="s">
        <v>1412</v>
      </c>
      <c r="CD54" s="1" t="s">
        <v>1403</v>
      </c>
      <c r="CE54" s="1" t="s">
        <v>116</v>
      </c>
      <c r="CF54" s="1" t="s">
        <v>117</v>
      </c>
      <c r="CG54" s="1">
        <v>96950</v>
      </c>
      <c r="CH54" s="3">
        <v>13.21</v>
      </c>
      <c r="CI54" s="3">
        <v>13.21</v>
      </c>
      <c r="CJ54" s="3">
        <v>19.82</v>
      </c>
      <c r="CK54" s="3">
        <v>19.82</v>
      </c>
      <c r="CL54" s="1" t="s">
        <v>137</v>
      </c>
      <c r="CN54" s="1" t="s">
        <v>139</v>
      </c>
      <c r="CP54" s="1" t="s">
        <v>112</v>
      </c>
      <c r="CQ54" s="1" t="s">
        <v>111</v>
      </c>
      <c r="CR54" s="1" t="s">
        <v>112</v>
      </c>
      <c r="CS54" s="1" t="s">
        <v>111</v>
      </c>
      <c r="CT54" s="1" t="s">
        <v>138</v>
      </c>
      <c r="CU54" s="1" t="s">
        <v>111</v>
      </c>
      <c r="CV54" s="1" t="s">
        <v>138</v>
      </c>
      <c r="CW54" s="1" t="s">
        <v>631</v>
      </c>
      <c r="CX54" s="1">
        <v>16702352855</v>
      </c>
      <c r="CY54" s="1" t="s">
        <v>620</v>
      </c>
      <c r="CZ54" s="1" t="s">
        <v>138</v>
      </c>
      <c r="DA54" s="1" t="s">
        <v>111</v>
      </c>
      <c r="DB54" s="1" t="s">
        <v>112</v>
      </c>
    </row>
    <row r="55" spans="1:111" ht="15.6" customHeight="1" x14ac:dyDescent="0.25">
      <c r="A55" s="1" t="s">
        <v>1413</v>
      </c>
      <c r="B55" s="1" t="s">
        <v>238</v>
      </c>
      <c r="C55" s="2">
        <v>44327.070338541664</v>
      </c>
      <c r="D55" s="2">
        <v>44362</v>
      </c>
      <c r="E55" s="1" t="s">
        <v>110</v>
      </c>
      <c r="F55" s="2">
        <v>44375.833333333336</v>
      </c>
      <c r="G55" s="1" t="s">
        <v>111</v>
      </c>
      <c r="H55" s="1" t="s">
        <v>112</v>
      </c>
      <c r="I55" s="1" t="s">
        <v>112</v>
      </c>
      <c r="J55" s="1" t="s">
        <v>1414</v>
      </c>
      <c r="K55" s="1" t="s">
        <v>1415</v>
      </c>
      <c r="L55" s="1" t="s">
        <v>1416</v>
      </c>
      <c r="N55" s="1" t="s">
        <v>116</v>
      </c>
      <c r="O55" s="1" t="s">
        <v>117</v>
      </c>
      <c r="P55" s="9">
        <v>96950</v>
      </c>
      <c r="Q55" s="1" t="s">
        <v>118</v>
      </c>
      <c r="S55" s="1">
        <v>16702335100</v>
      </c>
      <c r="U55" s="1">
        <v>71329</v>
      </c>
      <c r="V55" s="1" t="s">
        <v>119</v>
      </c>
      <c r="X55" s="1" t="s">
        <v>1417</v>
      </c>
      <c r="Y55" s="1" t="s">
        <v>1418</v>
      </c>
      <c r="AA55" s="1" t="s">
        <v>373</v>
      </c>
      <c r="AB55" s="1" t="s">
        <v>1416</v>
      </c>
      <c r="AD55" s="1" t="s">
        <v>116</v>
      </c>
      <c r="AE55" s="1" t="s">
        <v>117</v>
      </c>
      <c r="AF55" s="9">
        <v>96950</v>
      </c>
      <c r="AG55" s="1" t="s">
        <v>118</v>
      </c>
      <c r="AI55" s="1">
        <v>16702335100</v>
      </c>
      <c r="AK55" s="1" t="s">
        <v>1419</v>
      </c>
      <c r="BC55" s="1" t="str">
        <f>"41-2012.00"</f>
        <v>41-2012.00</v>
      </c>
      <c r="BD55" s="1" t="s">
        <v>1420</v>
      </c>
      <c r="BE55" s="1" t="s">
        <v>1421</v>
      </c>
      <c r="BF55" s="1" t="s">
        <v>1422</v>
      </c>
      <c r="BG55" s="1">
        <v>1</v>
      </c>
      <c r="BH55" s="1">
        <v>1</v>
      </c>
      <c r="BI55" s="2">
        <v>44377</v>
      </c>
      <c r="BJ55" s="2">
        <v>45106</v>
      </c>
      <c r="BK55" s="2">
        <v>44377</v>
      </c>
      <c r="BL55" s="2">
        <v>45106</v>
      </c>
      <c r="BM55" s="1">
        <v>35</v>
      </c>
      <c r="BN55" s="1">
        <v>0</v>
      </c>
      <c r="BO55" s="1">
        <v>7</v>
      </c>
      <c r="BP55" s="1">
        <v>7</v>
      </c>
      <c r="BQ55" s="1">
        <v>7</v>
      </c>
      <c r="BR55" s="1">
        <v>7</v>
      </c>
      <c r="BS55" s="1">
        <v>7</v>
      </c>
      <c r="BT55" s="1">
        <v>0</v>
      </c>
      <c r="BU55" s="1" t="str">
        <f>"9:00 AM"</f>
        <v>9:00 AM</v>
      </c>
      <c r="BV55" s="1" t="str">
        <f>"5:00 PM"</f>
        <v>5:00 PM</v>
      </c>
      <c r="BW55" s="1" t="s">
        <v>135</v>
      </c>
      <c r="BX55" s="1">
        <v>0</v>
      </c>
      <c r="BY55" s="1">
        <v>6</v>
      </c>
      <c r="BZ55" s="1" t="s">
        <v>112</v>
      </c>
      <c r="CB55" s="1" t="e">
        <f>-SHOULD have EXPERIENCED in POKER ROOM CASHIERING.
-SHOULD have Knowledge in GAMING ROOM PROCEDURES ESPECIALLY in COLLECTION.
-SHOULD KNOW HOW to WORK AS AVAILABLE BASED  ON THE WORK LOAD
-WILLING to WORK MIDNIGHT SHIFT AS WELL AS OTHERS.</f>
        <v>#NAME?</v>
      </c>
      <c r="CC55" s="1" t="s">
        <v>1423</v>
      </c>
      <c r="CD55" s="1" t="s">
        <v>1416</v>
      </c>
      <c r="CE55" s="1" t="s">
        <v>116</v>
      </c>
      <c r="CF55" s="1" t="s">
        <v>117</v>
      </c>
      <c r="CG55" s="1">
        <v>96950</v>
      </c>
      <c r="CH55" s="3">
        <v>8.73</v>
      </c>
      <c r="CI55" s="3">
        <v>8.73</v>
      </c>
      <c r="CJ55" s="3">
        <v>13.1</v>
      </c>
      <c r="CK55" s="3">
        <v>13.1</v>
      </c>
      <c r="CL55" s="1" t="s">
        <v>137</v>
      </c>
      <c r="CN55" s="1" t="s">
        <v>139</v>
      </c>
      <c r="CP55" s="1" t="s">
        <v>112</v>
      </c>
      <c r="CQ55" s="1" t="s">
        <v>111</v>
      </c>
      <c r="CR55" s="1" t="s">
        <v>111</v>
      </c>
      <c r="CS55" s="1" t="s">
        <v>111</v>
      </c>
      <c r="CT55" s="1" t="s">
        <v>111</v>
      </c>
      <c r="CU55" s="1" t="s">
        <v>111</v>
      </c>
      <c r="CV55" s="1" t="s">
        <v>111</v>
      </c>
      <c r="CW55" s="1" t="s">
        <v>1004</v>
      </c>
      <c r="CX55" s="1">
        <v>16702335100</v>
      </c>
      <c r="CY55" s="1" t="s">
        <v>1419</v>
      </c>
      <c r="CZ55" s="1" t="s">
        <v>138</v>
      </c>
      <c r="DA55" s="1" t="s">
        <v>111</v>
      </c>
      <c r="DB55" s="1" t="s">
        <v>112</v>
      </c>
    </row>
    <row r="56" spans="1:111" ht="15.6" customHeight="1" x14ac:dyDescent="0.25">
      <c r="A56" s="1" t="s">
        <v>1440</v>
      </c>
      <c r="B56" s="1" t="s">
        <v>238</v>
      </c>
      <c r="C56" s="2">
        <v>44302.120957870371</v>
      </c>
      <c r="D56" s="2">
        <v>44341</v>
      </c>
      <c r="E56" s="1" t="s">
        <v>110</v>
      </c>
      <c r="F56" s="2">
        <v>44468.833333333336</v>
      </c>
      <c r="G56" s="1" t="s">
        <v>112</v>
      </c>
      <c r="H56" s="1" t="s">
        <v>112</v>
      </c>
      <c r="I56" s="1" t="s">
        <v>112</v>
      </c>
      <c r="J56" s="1" t="s">
        <v>1441</v>
      </c>
      <c r="K56" s="1" t="s">
        <v>1442</v>
      </c>
      <c r="L56" s="1" t="s">
        <v>1443</v>
      </c>
      <c r="M56" s="1" t="s">
        <v>116</v>
      </c>
      <c r="N56" s="1" t="s">
        <v>1197</v>
      </c>
      <c r="O56" s="1" t="s">
        <v>117</v>
      </c>
      <c r="P56" s="9">
        <v>96950</v>
      </c>
      <c r="Q56" s="1" t="s">
        <v>118</v>
      </c>
      <c r="R56" s="1" t="s">
        <v>138</v>
      </c>
      <c r="S56" s="1">
        <v>16702330800</v>
      </c>
      <c r="U56" s="1">
        <v>6244</v>
      </c>
      <c r="V56" s="1" t="s">
        <v>119</v>
      </c>
      <c r="X56" s="1" t="s">
        <v>1444</v>
      </c>
      <c r="Y56" s="1" t="s">
        <v>1445</v>
      </c>
      <c r="Z56" s="1" t="s">
        <v>1446</v>
      </c>
      <c r="AA56" s="1" t="s">
        <v>724</v>
      </c>
      <c r="AB56" s="1" t="s">
        <v>1443</v>
      </c>
      <c r="AC56" s="1" t="s">
        <v>116</v>
      </c>
      <c r="AD56" s="1" t="s">
        <v>1197</v>
      </c>
      <c r="AE56" s="1" t="s">
        <v>117</v>
      </c>
      <c r="AF56" s="9">
        <v>96950</v>
      </c>
      <c r="AG56" s="1" t="s">
        <v>118</v>
      </c>
      <c r="AH56" s="1" t="s">
        <v>138</v>
      </c>
      <c r="AI56" s="1">
        <v>16702330800</v>
      </c>
      <c r="AK56" s="1" t="s">
        <v>1447</v>
      </c>
      <c r="BC56" s="1" t="str">
        <f>"39-9011.00"</f>
        <v>39-9011.00</v>
      </c>
      <c r="BD56" s="1" t="s">
        <v>1448</v>
      </c>
      <c r="BE56" s="1" t="s">
        <v>1449</v>
      </c>
      <c r="BF56" s="1" t="s">
        <v>1450</v>
      </c>
      <c r="BG56" s="1">
        <v>2</v>
      </c>
      <c r="BH56" s="1">
        <v>2</v>
      </c>
      <c r="BI56" s="2">
        <v>44470</v>
      </c>
      <c r="BJ56" s="2">
        <v>44834</v>
      </c>
      <c r="BK56" s="2">
        <v>44470</v>
      </c>
      <c r="BL56" s="2">
        <v>44834</v>
      </c>
      <c r="BM56" s="1">
        <v>35</v>
      </c>
      <c r="BN56" s="1">
        <v>0</v>
      </c>
      <c r="BO56" s="1">
        <v>7</v>
      </c>
      <c r="BP56" s="1">
        <v>7</v>
      </c>
      <c r="BQ56" s="1">
        <v>7</v>
      </c>
      <c r="BR56" s="1">
        <v>7</v>
      </c>
      <c r="BS56" s="1">
        <v>7</v>
      </c>
      <c r="BT56" s="1">
        <v>0</v>
      </c>
      <c r="BU56" s="1" t="str">
        <f>"8:00 AM"</f>
        <v>8:00 AM</v>
      </c>
      <c r="BV56" s="1" t="str">
        <f>"4:00 PM"</f>
        <v>4:00 PM</v>
      </c>
      <c r="BW56" s="1" t="s">
        <v>135</v>
      </c>
      <c r="BX56" s="1">
        <v>0</v>
      </c>
      <c r="BY56" s="1">
        <v>12</v>
      </c>
      <c r="BZ56" s="1" t="s">
        <v>112</v>
      </c>
      <c r="CA56" s="1">
        <v>0</v>
      </c>
      <c r="CB56" s="4" t="s">
        <v>1451</v>
      </c>
      <c r="CC56" s="1" t="s">
        <v>1443</v>
      </c>
      <c r="CD56" s="1" t="s">
        <v>116</v>
      </c>
      <c r="CE56" s="1" t="s">
        <v>1197</v>
      </c>
      <c r="CF56" s="1" t="s">
        <v>117</v>
      </c>
      <c r="CG56" s="1">
        <v>96950</v>
      </c>
      <c r="CH56" s="3">
        <v>7.33</v>
      </c>
      <c r="CI56" s="3">
        <v>7.33</v>
      </c>
      <c r="CJ56" s="3">
        <v>11</v>
      </c>
      <c r="CK56" s="3">
        <v>11</v>
      </c>
      <c r="CL56" s="1" t="s">
        <v>137</v>
      </c>
      <c r="CM56" s="1" t="s">
        <v>362</v>
      </c>
      <c r="CN56" s="1" t="s">
        <v>139</v>
      </c>
      <c r="CP56" s="1" t="s">
        <v>112</v>
      </c>
      <c r="CQ56" s="1" t="s">
        <v>111</v>
      </c>
      <c r="CR56" s="1" t="s">
        <v>112</v>
      </c>
      <c r="CS56" s="1" t="s">
        <v>111</v>
      </c>
      <c r="CT56" s="1" t="s">
        <v>138</v>
      </c>
      <c r="CU56" s="1" t="s">
        <v>111</v>
      </c>
      <c r="CV56" s="1" t="s">
        <v>138</v>
      </c>
      <c r="CW56" s="1" t="s">
        <v>230</v>
      </c>
      <c r="CX56" s="1">
        <v>16702330800</v>
      </c>
      <c r="CY56" s="1" t="s">
        <v>1447</v>
      </c>
      <c r="CZ56" s="1" t="s">
        <v>138</v>
      </c>
      <c r="DA56" s="1" t="s">
        <v>111</v>
      </c>
      <c r="DB56" s="1" t="s">
        <v>112</v>
      </c>
    </row>
    <row r="57" spans="1:111" ht="15.6" customHeight="1" x14ac:dyDescent="0.25">
      <c r="A57" s="1" t="s">
        <v>1452</v>
      </c>
      <c r="B57" s="1" t="s">
        <v>238</v>
      </c>
      <c r="C57" s="2">
        <v>44319.877421527781</v>
      </c>
      <c r="D57" s="2">
        <v>44362</v>
      </c>
      <c r="E57" s="1" t="s">
        <v>110</v>
      </c>
      <c r="F57" s="2">
        <v>44468.833333333336</v>
      </c>
      <c r="G57" s="1" t="s">
        <v>112</v>
      </c>
      <c r="H57" s="1" t="s">
        <v>112</v>
      </c>
      <c r="I57" s="1" t="s">
        <v>112</v>
      </c>
      <c r="J57" s="1" t="s">
        <v>1453</v>
      </c>
      <c r="K57" s="1" t="s">
        <v>1454</v>
      </c>
      <c r="L57" s="1" t="s">
        <v>1455</v>
      </c>
      <c r="M57" s="1" t="s">
        <v>1456</v>
      </c>
      <c r="N57" s="1" t="s">
        <v>116</v>
      </c>
      <c r="O57" s="1" t="s">
        <v>117</v>
      </c>
      <c r="P57" s="9">
        <v>96950</v>
      </c>
      <c r="Q57" s="1" t="s">
        <v>118</v>
      </c>
      <c r="R57" s="1" t="s">
        <v>138</v>
      </c>
      <c r="S57" s="1">
        <v>16702355098</v>
      </c>
      <c r="U57" s="1">
        <v>72251</v>
      </c>
      <c r="V57" s="1" t="s">
        <v>119</v>
      </c>
      <c r="X57" s="1" t="s">
        <v>370</v>
      </c>
      <c r="Y57" s="1" t="s">
        <v>371</v>
      </c>
      <c r="Z57" s="1" t="s">
        <v>372</v>
      </c>
      <c r="AA57" s="1" t="s">
        <v>1184</v>
      </c>
      <c r="AB57" s="1" t="s">
        <v>368</v>
      </c>
      <c r="AC57" s="1" t="s">
        <v>1185</v>
      </c>
      <c r="AD57" s="1" t="s">
        <v>116</v>
      </c>
      <c r="AE57" s="1" t="s">
        <v>117</v>
      </c>
      <c r="AF57" s="9">
        <v>96950</v>
      </c>
      <c r="AG57" s="1" t="s">
        <v>118</v>
      </c>
      <c r="AH57" s="1" t="s">
        <v>138</v>
      </c>
      <c r="AI57" s="1">
        <v>16702346278</v>
      </c>
      <c r="AK57" s="1" t="s">
        <v>1186</v>
      </c>
      <c r="BC57" s="1" t="str">
        <f>"35-2014.00"</f>
        <v>35-2014.00</v>
      </c>
      <c r="BD57" s="1" t="s">
        <v>152</v>
      </c>
      <c r="BE57" s="1" t="s">
        <v>1457</v>
      </c>
      <c r="BF57" s="1" t="s">
        <v>154</v>
      </c>
      <c r="BG57" s="1">
        <v>6</v>
      </c>
      <c r="BH57" s="1">
        <v>6</v>
      </c>
      <c r="BI57" s="2">
        <v>44470</v>
      </c>
      <c r="BJ57" s="2">
        <v>44834</v>
      </c>
      <c r="BK57" s="2">
        <v>44470</v>
      </c>
      <c r="BL57" s="2">
        <v>44834</v>
      </c>
      <c r="BM57" s="1">
        <v>36</v>
      </c>
      <c r="BN57" s="1">
        <v>6</v>
      </c>
      <c r="BO57" s="1">
        <v>6</v>
      </c>
      <c r="BP57" s="1">
        <v>0</v>
      </c>
      <c r="BQ57" s="1">
        <v>6</v>
      </c>
      <c r="BR57" s="1">
        <v>6</v>
      </c>
      <c r="BS57" s="1">
        <v>6</v>
      </c>
      <c r="BT57" s="1">
        <v>6</v>
      </c>
      <c r="BU57" s="1" t="str">
        <f>"7:00 AM"</f>
        <v>7:00 AM</v>
      </c>
      <c r="BV57" s="1" t="str">
        <f>"2:00 PM"</f>
        <v>2:00 PM</v>
      </c>
      <c r="BW57" s="1" t="s">
        <v>135</v>
      </c>
      <c r="BX57" s="1">
        <v>0</v>
      </c>
      <c r="BY57" s="1">
        <v>12</v>
      </c>
      <c r="BZ57" s="1" t="s">
        <v>112</v>
      </c>
      <c r="CB57" s="1" t="s">
        <v>1458</v>
      </c>
      <c r="CC57" s="1" t="s">
        <v>1459</v>
      </c>
      <c r="CD57" s="1" t="s">
        <v>1460</v>
      </c>
      <c r="CE57" s="1" t="s">
        <v>116</v>
      </c>
      <c r="CF57" s="1" t="s">
        <v>117</v>
      </c>
      <c r="CG57" s="1">
        <v>96950</v>
      </c>
      <c r="CH57" s="3">
        <v>8.68</v>
      </c>
      <c r="CI57" s="3">
        <v>8.68</v>
      </c>
      <c r="CJ57" s="3">
        <v>13.02</v>
      </c>
      <c r="CK57" s="3">
        <v>13.02</v>
      </c>
      <c r="CL57" s="1" t="s">
        <v>137</v>
      </c>
      <c r="CM57" s="1" t="s">
        <v>138</v>
      </c>
      <c r="CN57" s="1" t="s">
        <v>139</v>
      </c>
      <c r="CP57" s="1" t="s">
        <v>112</v>
      </c>
      <c r="CQ57" s="1" t="s">
        <v>111</v>
      </c>
      <c r="CR57" s="1" t="s">
        <v>112</v>
      </c>
      <c r="CS57" s="1" t="s">
        <v>111</v>
      </c>
      <c r="CT57" s="1" t="s">
        <v>138</v>
      </c>
      <c r="CU57" s="1" t="s">
        <v>111</v>
      </c>
      <c r="CV57" s="1" t="s">
        <v>138</v>
      </c>
      <c r="CW57" s="1" t="s">
        <v>138</v>
      </c>
      <c r="CX57" s="1">
        <v>16702355098</v>
      </c>
      <c r="CY57" s="1" t="s">
        <v>1461</v>
      </c>
      <c r="CZ57" s="1" t="s">
        <v>380</v>
      </c>
      <c r="DA57" s="1" t="s">
        <v>111</v>
      </c>
      <c r="DB57" s="1" t="s">
        <v>112</v>
      </c>
    </row>
    <row r="58" spans="1:111" ht="15.6" customHeight="1" x14ac:dyDescent="0.25">
      <c r="A58" s="1" t="s">
        <v>1462</v>
      </c>
      <c r="B58" s="1" t="s">
        <v>238</v>
      </c>
      <c r="C58" s="2">
        <v>44323.077745717594</v>
      </c>
      <c r="D58" s="2">
        <v>44357</v>
      </c>
      <c r="E58" s="1" t="s">
        <v>110</v>
      </c>
      <c r="F58" s="2">
        <v>44469.833333333336</v>
      </c>
      <c r="G58" s="1" t="s">
        <v>112</v>
      </c>
      <c r="H58" s="1" t="s">
        <v>112</v>
      </c>
      <c r="I58" s="1" t="s">
        <v>112</v>
      </c>
      <c r="J58" s="1" t="s">
        <v>1463</v>
      </c>
      <c r="K58" s="1" t="s">
        <v>1464</v>
      </c>
      <c r="L58" s="1" t="s">
        <v>1465</v>
      </c>
      <c r="M58" s="1" t="s">
        <v>1466</v>
      </c>
      <c r="N58" s="1" t="s">
        <v>167</v>
      </c>
      <c r="O58" s="1" t="s">
        <v>117</v>
      </c>
      <c r="P58" s="9">
        <v>96950</v>
      </c>
      <c r="Q58" s="1" t="s">
        <v>118</v>
      </c>
      <c r="R58" s="1" t="s">
        <v>1467</v>
      </c>
      <c r="S58" s="1">
        <v>16702349226</v>
      </c>
      <c r="U58" s="1">
        <v>722511</v>
      </c>
      <c r="V58" s="1" t="s">
        <v>119</v>
      </c>
      <c r="X58" s="1" t="s">
        <v>1468</v>
      </c>
      <c r="Y58" s="1" t="s">
        <v>1469</v>
      </c>
      <c r="Z58" s="1" t="s">
        <v>275</v>
      </c>
      <c r="AA58" s="1" t="s">
        <v>528</v>
      </c>
      <c r="AB58" s="1" t="s">
        <v>1465</v>
      </c>
      <c r="AD58" s="1" t="s">
        <v>167</v>
      </c>
      <c r="AE58" s="1" t="s">
        <v>117</v>
      </c>
      <c r="AF58" s="9">
        <v>96950</v>
      </c>
      <c r="AG58" s="1" t="s">
        <v>118</v>
      </c>
      <c r="AI58" s="1">
        <v>16702349226</v>
      </c>
      <c r="AK58" s="1" t="s">
        <v>1470</v>
      </c>
      <c r="BC58" s="1" t="str">
        <f>"35-2014.00"</f>
        <v>35-2014.00</v>
      </c>
      <c r="BD58" s="1" t="s">
        <v>152</v>
      </c>
      <c r="BE58" s="1" t="s">
        <v>1471</v>
      </c>
      <c r="BF58" s="1" t="s">
        <v>229</v>
      </c>
      <c r="BG58" s="1">
        <v>2</v>
      </c>
      <c r="BH58" s="1">
        <v>2</v>
      </c>
      <c r="BI58" s="2">
        <v>44471</v>
      </c>
      <c r="BJ58" s="2">
        <v>44835</v>
      </c>
      <c r="BK58" s="2">
        <v>44471</v>
      </c>
      <c r="BL58" s="2">
        <v>44835</v>
      </c>
      <c r="BM58" s="1">
        <v>35</v>
      </c>
      <c r="BN58" s="1">
        <v>7</v>
      </c>
      <c r="BO58" s="1">
        <v>0</v>
      </c>
      <c r="BP58" s="1">
        <v>0</v>
      </c>
      <c r="BQ58" s="1">
        <v>7</v>
      </c>
      <c r="BR58" s="1">
        <v>7</v>
      </c>
      <c r="BS58" s="1">
        <v>7</v>
      </c>
      <c r="BT58" s="1">
        <v>7</v>
      </c>
      <c r="BU58" s="1" t="str">
        <f>"8:00 PM"</f>
        <v>8:00 PM</v>
      </c>
      <c r="BV58" s="1" t="str">
        <f>"3:00 PM"</f>
        <v>3:00 PM</v>
      </c>
      <c r="BW58" s="1" t="s">
        <v>135</v>
      </c>
      <c r="BX58" s="1">
        <v>0</v>
      </c>
      <c r="BY58" s="1">
        <v>3</v>
      </c>
      <c r="BZ58" s="1" t="s">
        <v>112</v>
      </c>
      <c r="CB58" s="4" t="s">
        <v>1472</v>
      </c>
      <c r="CC58" s="1" t="s">
        <v>1473</v>
      </c>
      <c r="CE58" s="1" t="s">
        <v>167</v>
      </c>
      <c r="CF58" s="1" t="s">
        <v>117</v>
      </c>
      <c r="CG58" s="1">
        <v>96950</v>
      </c>
      <c r="CH58" s="3">
        <v>8.68</v>
      </c>
      <c r="CI58" s="3">
        <v>8.68</v>
      </c>
      <c r="CJ58" s="3">
        <v>13.02</v>
      </c>
      <c r="CK58" s="3">
        <v>13.02</v>
      </c>
      <c r="CL58" s="1" t="s">
        <v>137</v>
      </c>
      <c r="CM58" s="1" t="s">
        <v>1474</v>
      </c>
      <c r="CN58" s="1" t="s">
        <v>139</v>
      </c>
      <c r="CP58" s="1" t="s">
        <v>112</v>
      </c>
      <c r="CQ58" s="1" t="s">
        <v>111</v>
      </c>
      <c r="CR58" s="1" t="s">
        <v>112</v>
      </c>
      <c r="CS58" s="1" t="s">
        <v>111</v>
      </c>
      <c r="CT58" s="1" t="s">
        <v>138</v>
      </c>
      <c r="CU58" s="1" t="s">
        <v>111</v>
      </c>
      <c r="CV58" s="1" t="s">
        <v>138</v>
      </c>
      <c r="CW58" s="1" t="s">
        <v>1475</v>
      </c>
      <c r="CX58" s="1">
        <v>16702349226</v>
      </c>
      <c r="CY58" s="1" t="s">
        <v>1470</v>
      </c>
      <c r="CZ58" s="1" t="s">
        <v>138</v>
      </c>
      <c r="DA58" s="1" t="s">
        <v>111</v>
      </c>
      <c r="DB58" s="1" t="s">
        <v>112</v>
      </c>
    </row>
    <row r="59" spans="1:111" ht="15.6" customHeight="1" x14ac:dyDescent="0.25">
      <c r="A59" s="1" t="s">
        <v>1476</v>
      </c>
      <c r="B59" s="1" t="s">
        <v>238</v>
      </c>
      <c r="C59" s="2">
        <v>44316.050702777778</v>
      </c>
      <c r="D59" s="2">
        <v>44349</v>
      </c>
      <c r="E59" s="1" t="s">
        <v>110</v>
      </c>
      <c r="F59" s="2">
        <v>44468.833333333336</v>
      </c>
      <c r="G59" s="1" t="s">
        <v>112</v>
      </c>
      <c r="H59" s="1" t="s">
        <v>112</v>
      </c>
      <c r="I59" s="1" t="s">
        <v>112</v>
      </c>
      <c r="J59" s="1" t="s">
        <v>1477</v>
      </c>
      <c r="L59" s="1" t="s">
        <v>1478</v>
      </c>
      <c r="N59" s="1" t="s">
        <v>167</v>
      </c>
      <c r="O59" s="1" t="s">
        <v>117</v>
      </c>
      <c r="P59" s="9">
        <v>96950</v>
      </c>
      <c r="Q59" s="1" t="s">
        <v>118</v>
      </c>
      <c r="S59" s="1">
        <v>16702353637</v>
      </c>
      <c r="U59" s="1">
        <v>236220</v>
      </c>
      <c r="V59" s="1" t="s">
        <v>119</v>
      </c>
      <c r="X59" s="1" t="s">
        <v>1479</v>
      </c>
      <c r="Y59" s="1" t="s">
        <v>1480</v>
      </c>
      <c r="Z59" s="1" t="s">
        <v>1481</v>
      </c>
      <c r="AA59" s="1" t="s">
        <v>1482</v>
      </c>
      <c r="AB59" s="1" t="s">
        <v>1483</v>
      </c>
      <c r="AD59" s="1" t="s">
        <v>167</v>
      </c>
      <c r="AE59" s="1" t="s">
        <v>117</v>
      </c>
      <c r="AF59" s="9">
        <v>96950</v>
      </c>
      <c r="AG59" s="1" t="s">
        <v>118</v>
      </c>
      <c r="AI59" s="1">
        <v>16702353637</v>
      </c>
      <c r="AK59" s="1" t="s">
        <v>1484</v>
      </c>
      <c r="BC59" s="1" t="str">
        <f>"49-9071.00"</f>
        <v>49-9071.00</v>
      </c>
      <c r="BD59" s="1" t="s">
        <v>214</v>
      </c>
      <c r="BE59" s="1" t="s">
        <v>1485</v>
      </c>
      <c r="BF59" s="1" t="s">
        <v>1486</v>
      </c>
      <c r="BG59" s="1">
        <v>18</v>
      </c>
      <c r="BH59" s="1">
        <v>18</v>
      </c>
      <c r="BI59" s="2">
        <v>44470</v>
      </c>
      <c r="BJ59" s="2">
        <v>44834</v>
      </c>
      <c r="BK59" s="2">
        <v>44470</v>
      </c>
      <c r="BL59" s="2">
        <v>44834</v>
      </c>
      <c r="BM59" s="1">
        <v>40</v>
      </c>
      <c r="BN59" s="1">
        <v>0</v>
      </c>
      <c r="BO59" s="1">
        <v>8</v>
      </c>
      <c r="BP59" s="1">
        <v>8</v>
      </c>
      <c r="BQ59" s="1">
        <v>8</v>
      </c>
      <c r="BR59" s="1">
        <v>8</v>
      </c>
      <c r="BS59" s="1">
        <v>8</v>
      </c>
      <c r="BT59" s="1">
        <v>0</v>
      </c>
      <c r="BU59" s="1" t="str">
        <f>"8:00 AM"</f>
        <v>8:00 AM</v>
      </c>
      <c r="BV59" s="1" t="str">
        <f t="shared" ref="BV59:BV64" si="0">"5:00 PM"</f>
        <v>5:00 PM</v>
      </c>
      <c r="BW59" s="1" t="s">
        <v>230</v>
      </c>
      <c r="BX59" s="1">
        <v>0</v>
      </c>
      <c r="BY59" s="1">
        <v>12</v>
      </c>
      <c r="BZ59" s="1" t="s">
        <v>112</v>
      </c>
      <c r="CA59" s="1">
        <v>0</v>
      </c>
      <c r="CB59" s="1" t="s">
        <v>1487</v>
      </c>
      <c r="CC59" s="1" t="s">
        <v>1488</v>
      </c>
      <c r="CE59" s="1" t="s">
        <v>167</v>
      </c>
      <c r="CF59" s="1" t="s">
        <v>117</v>
      </c>
      <c r="CG59" s="1">
        <v>96950</v>
      </c>
      <c r="CH59" s="3">
        <v>8.7100000000000009</v>
      </c>
      <c r="CI59" s="3">
        <v>8.7100000000000009</v>
      </c>
      <c r="CJ59" s="3">
        <v>13.06</v>
      </c>
      <c r="CK59" s="3">
        <v>13.06</v>
      </c>
      <c r="CL59" s="1" t="s">
        <v>137</v>
      </c>
      <c r="CN59" s="1" t="s">
        <v>139</v>
      </c>
      <c r="CP59" s="1" t="s">
        <v>111</v>
      </c>
      <c r="CQ59" s="1" t="s">
        <v>111</v>
      </c>
      <c r="CR59" s="1" t="s">
        <v>112</v>
      </c>
      <c r="CS59" s="1" t="s">
        <v>111</v>
      </c>
      <c r="CT59" s="1" t="s">
        <v>138</v>
      </c>
      <c r="CU59" s="1" t="s">
        <v>111</v>
      </c>
      <c r="CV59" s="1" t="s">
        <v>138</v>
      </c>
      <c r="CW59" s="1" t="s">
        <v>1489</v>
      </c>
      <c r="CX59" s="1">
        <v>16702353637</v>
      </c>
      <c r="CY59" s="1" t="s">
        <v>1484</v>
      </c>
      <c r="CZ59" s="1" t="s">
        <v>380</v>
      </c>
      <c r="DA59" s="1" t="s">
        <v>111</v>
      </c>
      <c r="DB59" s="1" t="s">
        <v>112</v>
      </c>
    </row>
    <row r="60" spans="1:111" ht="15.6" customHeight="1" x14ac:dyDescent="0.25">
      <c r="A60" s="1" t="s">
        <v>1490</v>
      </c>
      <c r="B60" s="1" t="s">
        <v>238</v>
      </c>
      <c r="C60" s="2">
        <v>44324.002408449072</v>
      </c>
      <c r="D60" s="2">
        <v>44370</v>
      </c>
      <c r="E60" s="1" t="s">
        <v>180</v>
      </c>
      <c r="G60" s="1" t="s">
        <v>112</v>
      </c>
      <c r="H60" s="1" t="s">
        <v>112</v>
      </c>
      <c r="I60" s="1" t="s">
        <v>112</v>
      </c>
      <c r="J60" s="1" t="s">
        <v>1491</v>
      </c>
      <c r="L60" s="1" t="s">
        <v>1492</v>
      </c>
      <c r="N60" s="1" t="s">
        <v>167</v>
      </c>
      <c r="O60" s="1" t="s">
        <v>117</v>
      </c>
      <c r="P60" s="9">
        <v>96950</v>
      </c>
      <c r="Q60" s="1" t="s">
        <v>118</v>
      </c>
      <c r="S60" s="1">
        <v>16702343358</v>
      </c>
      <c r="U60" s="1">
        <v>81112</v>
      </c>
      <c r="V60" s="1" t="s">
        <v>119</v>
      </c>
      <c r="X60" s="1" t="s">
        <v>1493</v>
      </c>
      <c r="Y60" s="1" t="s">
        <v>1494</v>
      </c>
      <c r="Z60" s="1" t="s">
        <v>1495</v>
      </c>
      <c r="AA60" s="1" t="s">
        <v>171</v>
      </c>
      <c r="AB60" s="1" t="s">
        <v>1492</v>
      </c>
      <c r="AD60" s="1" t="s">
        <v>167</v>
      </c>
      <c r="AE60" s="1" t="s">
        <v>117</v>
      </c>
      <c r="AF60" s="9">
        <v>96950</v>
      </c>
      <c r="AG60" s="1" t="s">
        <v>118</v>
      </c>
      <c r="AI60" s="1">
        <v>16702873361</v>
      </c>
      <c r="AK60" s="1" t="s">
        <v>1496</v>
      </c>
      <c r="BC60" s="1" t="str">
        <f>"49-3021.00"</f>
        <v>49-3021.00</v>
      </c>
      <c r="BD60" s="1" t="s">
        <v>280</v>
      </c>
      <c r="BE60" s="1" t="s">
        <v>1497</v>
      </c>
      <c r="BF60" s="1" t="s">
        <v>1498</v>
      </c>
      <c r="BG60" s="1">
        <v>4</v>
      </c>
      <c r="BH60" s="1">
        <v>4</v>
      </c>
      <c r="BI60" s="2">
        <v>44378</v>
      </c>
      <c r="BJ60" s="2">
        <v>44742</v>
      </c>
      <c r="BK60" s="2">
        <v>44378</v>
      </c>
      <c r="BL60" s="2">
        <v>44742</v>
      </c>
      <c r="BM60" s="1">
        <v>40</v>
      </c>
      <c r="BN60" s="1">
        <v>0</v>
      </c>
      <c r="BO60" s="1">
        <v>8</v>
      </c>
      <c r="BP60" s="1">
        <v>8</v>
      </c>
      <c r="BQ60" s="1">
        <v>8</v>
      </c>
      <c r="BR60" s="1">
        <v>8</v>
      </c>
      <c r="BS60" s="1">
        <v>8</v>
      </c>
      <c r="BT60" s="1">
        <v>0</v>
      </c>
      <c r="BU60" s="1" t="str">
        <f>"8:00 AM"</f>
        <v>8:00 AM</v>
      </c>
      <c r="BV60" s="1" t="str">
        <f t="shared" si="0"/>
        <v>5:00 PM</v>
      </c>
      <c r="BW60" s="1" t="s">
        <v>135</v>
      </c>
      <c r="BX60" s="1">
        <v>0</v>
      </c>
      <c r="BY60" s="1">
        <v>12</v>
      </c>
      <c r="BZ60" s="1" t="s">
        <v>112</v>
      </c>
      <c r="CB60" s="1" t="s">
        <v>362</v>
      </c>
      <c r="CC60" s="1" t="s">
        <v>1499</v>
      </c>
      <c r="CE60" s="1" t="s">
        <v>167</v>
      </c>
      <c r="CF60" s="1" t="s">
        <v>117</v>
      </c>
      <c r="CG60" s="1">
        <v>96950</v>
      </c>
      <c r="CH60" s="3">
        <v>9.6999999999999993</v>
      </c>
      <c r="CI60" s="3">
        <v>9.6999999999999993</v>
      </c>
      <c r="CJ60" s="3">
        <v>14.55</v>
      </c>
      <c r="CK60" s="3">
        <v>14.55</v>
      </c>
      <c r="CL60" s="1" t="s">
        <v>137</v>
      </c>
      <c r="CM60" s="1" t="s">
        <v>138</v>
      </c>
      <c r="CN60" s="1" t="s">
        <v>139</v>
      </c>
      <c r="CP60" s="1" t="s">
        <v>112</v>
      </c>
      <c r="CQ60" s="1" t="s">
        <v>111</v>
      </c>
      <c r="CR60" s="1" t="s">
        <v>112</v>
      </c>
      <c r="CS60" s="1" t="s">
        <v>111</v>
      </c>
      <c r="CT60" s="1" t="s">
        <v>138</v>
      </c>
      <c r="CU60" s="1" t="s">
        <v>111</v>
      </c>
      <c r="CV60" s="1" t="s">
        <v>138</v>
      </c>
      <c r="CW60" s="1" t="s">
        <v>138</v>
      </c>
      <c r="CX60" s="1">
        <v>16702343358</v>
      </c>
      <c r="CY60" s="1" t="s">
        <v>1496</v>
      </c>
      <c r="CZ60" s="1" t="s">
        <v>138</v>
      </c>
      <c r="DA60" s="1" t="s">
        <v>111</v>
      </c>
      <c r="DB60" s="1" t="s">
        <v>112</v>
      </c>
    </row>
    <row r="61" spans="1:111" ht="15.6" customHeight="1" x14ac:dyDescent="0.25">
      <c r="A61" s="1" t="s">
        <v>1500</v>
      </c>
      <c r="B61" s="1" t="s">
        <v>238</v>
      </c>
      <c r="C61" s="2">
        <v>44294.229878124999</v>
      </c>
      <c r="D61" s="2">
        <v>44343</v>
      </c>
      <c r="E61" s="1" t="s">
        <v>110</v>
      </c>
      <c r="F61" s="2">
        <v>44468.833333333336</v>
      </c>
      <c r="G61" s="1" t="s">
        <v>112</v>
      </c>
      <c r="H61" s="1" t="s">
        <v>112</v>
      </c>
      <c r="I61" s="1" t="s">
        <v>112</v>
      </c>
      <c r="J61" s="1" t="s">
        <v>1501</v>
      </c>
      <c r="L61" s="1" t="s">
        <v>1502</v>
      </c>
      <c r="M61" s="1" t="s">
        <v>1503</v>
      </c>
      <c r="N61" s="1" t="s">
        <v>167</v>
      </c>
      <c r="O61" s="1" t="s">
        <v>117</v>
      </c>
      <c r="P61" s="9">
        <v>96950</v>
      </c>
      <c r="Q61" s="1" t="s">
        <v>118</v>
      </c>
      <c r="S61" s="1">
        <v>16703232428</v>
      </c>
      <c r="U61" s="1">
        <v>23711</v>
      </c>
      <c r="V61" s="1" t="s">
        <v>119</v>
      </c>
      <c r="X61" s="1" t="s">
        <v>1504</v>
      </c>
      <c r="Y61" s="1" t="s">
        <v>1172</v>
      </c>
      <c r="Z61" s="1" t="s">
        <v>1505</v>
      </c>
      <c r="AA61" s="1" t="s">
        <v>1506</v>
      </c>
      <c r="AB61" s="1" t="s">
        <v>1502</v>
      </c>
      <c r="AC61" s="1" t="s">
        <v>1503</v>
      </c>
      <c r="AD61" s="1" t="s">
        <v>167</v>
      </c>
      <c r="AE61" s="1" t="s">
        <v>117</v>
      </c>
      <c r="AF61" s="9">
        <v>96950</v>
      </c>
      <c r="AG61" s="1" t="s">
        <v>118</v>
      </c>
      <c r="AI61" s="1">
        <v>16703232428</v>
      </c>
      <c r="AK61" s="1" t="s">
        <v>1507</v>
      </c>
      <c r="BC61" s="1" t="str">
        <f>"49-9071.00"</f>
        <v>49-9071.00</v>
      </c>
      <c r="BD61" s="1" t="s">
        <v>214</v>
      </c>
      <c r="BE61" s="1" t="s">
        <v>1508</v>
      </c>
      <c r="BF61" s="1" t="s">
        <v>1509</v>
      </c>
      <c r="BG61" s="1">
        <v>5</v>
      </c>
      <c r="BH61" s="1">
        <v>5</v>
      </c>
      <c r="BI61" s="2">
        <v>44470</v>
      </c>
      <c r="BJ61" s="2">
        <v>44834</v>
      </c>
      <c r="BK61" s="2">
        <v>44470</v>
      </c>
      <c r="BL61" s="2">
        <v>44834</v>
      </c>
      <c r="BM61" s="1">
        <v>35</v>
      </c>
      <c r="BN61" s="1">
        <v>0</v>
      </c>
      <c r="BO61" s="1">
        <v>6</v>
      </c>
      <c r="BP61" s="1">
        <v>6</v>
      </c>
      <c r="BQ61" s="1">
        <v>6</v>
      </c>
      <c r="BR61" s="1">
        <v>6</v>
      </c>
      <c r="BS61" s="1">
        <v>6</v>
      </c>
      <c r="BT61" s="1">
        <v>5</v>
      </c>
      <c r="BU61" s="1" t="str">
        <f>"7:00 AM"</f>
        <v>7:00 AM</v>
      </c>
      <c r="BV61" s="1" t="str">
        <f t="shared" si="0"/>
        <v>5:00 PM</v>
      </c>
      <c r="BW61" s="1" t="s">
        <v>135</v>
      </c>
      <c r="BX61" s="1">
        <v>0</v>
      </c>
      <c r="BY61" s="1">
        <v>12</v>
      </c>
      <c r="BZ61" s="1" t="s">
        <v>112</v>
      </c>
      <c r="CA61" s="1">
        <v>0</v>
      </c>
      <c r="CB61" s="4" t="s">
        <v>1510</v>
      </c>
      <c r="CC61" s="1" t="s">
        <v>1503</v>
      </c>
      <c r="CD61" s="1" t="s">
        <v>1511</v>
      </c>
      <c r="CE61" s="1" t="s">
        <v>167</v>
      </c>
      <c r="CF61" s="1" t="s">
        <v>117</v>
      </c>
      <c r="CG61" s="1">
        <v>96950</v>
      </c>
      <c r="CH61" s="3">
        <v>8.7100000000000009</v>
      </c>
      <c r="CI61" s="3">
        <v>9</v>
      </c>
      <c r="CJ61" s="3">
        <v>13.07</v>
      </c>
      <c r="CK61" s="3">
        <v>13.5</v>
      </c>
      <c r="CL61" s="1" t="s">
        <v>137</v>
      </c>
      <c r="CM61" s="1" t="s">
        <v>905</v>
      </c>
      <c r="CN61" s="1" t="s">
        <v>139</v>
      </c>
      <c r="CP61" s="1" t="s">
        <v>112</v>
      </c>
      <c r="CQ61" s="1" t="s">
        <v>111</v>
      </c>
      <c r="CR61" s="1" t="s">
        <v>112</v>
      </c>
      <c r="CS61" s="1" t="s">
        <v>111</v>
      </c>
      <c r="CT61" s="1" t="s">
        <v>138</v>
      </c>
      <c r="CU61" s="1" t="s">
        <v>111</v>
      </c>
      <c r="CV61" s="1" t="s">
        <v>138</v>
      </c>
      <c r="CW61" s="1" t="s">
        <v>906</v>
      </c>
      <c r="CX61" s="1">
        <v>16703232428</v>
      </c>
      <c r="CY61" s="1" t="s">
        <v>1507</v>
      </c>
      <c r="CZ61" s="1" t="s">
        <v>230</v>
      </c>
      <c r="DA61" s="1" t="s">
        <v>111</v>
      </c>
      <c r="DB61" s="1" t="s">
        <v>112</v>
      </c>
    </row>
    <row r="62" spans="1:111" ht="15.6" customHeight="1" x14ac:dyDescent="0.25">
      <c r="A62" s="1" t="s">
        <v>1523</v>
      </c>
      <c r="B62" s="1" t="s">
        <v>238</v>
      </c>
      <c r="C62" s="2">
        <v>44321.0950212963</v>
      </c>
      <c r="D62" s="2">
        <v>44350</v>
      </c>
      <c r="E62" s="1" t="s">
        <v>110</v>
      </c>
      <c r="F62" s="2">
        <v>44468.833333333336</v>
      </c>
      <c r="G62" s="1" t="s">
        <v>112</v>
      </c>
      <c r="H62" s="1" t="s">
        <v>112</v>
      </c>
      <c r="I62" s="1" t="s">
        <v>112</v>
      </c>
      <c r="J62" s="1" t="s">
        <v>999</v>
      </c>
      <c r="L62" s="1" t="s">
        <v>634</v>
      </c>
      <c r="N62" s="1" t="s">
        <v>167</v>
      </c>
      <c r="O62" s="1" t="s">
        <v>117</v>
      </c>
      <c r="P62" s="9">
        <v>96950</v>
      </c>
      <c r="Q62" s="1" t="s">
        <v>118</v>
      </c>
      <c r="S62" s="1">
        <v>16702358722</v>
      </c>
      <c r="U62" s="1">
        <v>561720</v>
      </c>
      <c r="V62" s="1" t="s">
        <v>119</v>
      </c>
      <c r="X62" s="1" t="s">
        <v>636</v>
      </c>
      <c r="Y62" s="1" t="s">
        <v>637</v>
      </c>
      <c r="Z62" s="1" t="s">
        <v>638</v>
      </c>
      <c r="AA62" s="1" t="s">
        <v>639</v>
      </c>
      <c r="AB62" s="1" t="s">
        <v>1000</v>
      </c>
      <c r="AD62" s="1" t="s">
        <v>167</v>
      </c>
      <c r="AE62" s="1" t="s">
        <v>117</v>
      </c>
      <c r="AF62" s="9">
        <v>96950</v>
      </c>
      <c r="AG62" s="1" t="s">
        <v>118</v>
      </c>
      <c r="AI62" s="1">
        <v>16709890917</v>
      </c>
      <c r="AK62" s="1" t="s">
        <v>641</v>
      </c>
      <c r="BC62" s="1" t="str">
        <f>"49-9071.00"</f>
        <v>49-9071.00</v>
      </c>
      <c r="BD62" s="1" t="s">
        <v>214</v>
      </c>
      <c r="BE62" s="1" t="s">
        <v>1524</v>
      </c>
      <c r="BF62" s="1" t="s">
        <v>214</v>
      </c>
      <c r="BG62" s="1">
        <v>16</v>
      </c>
      <c r="BH62" s="1">
        <v>16</v>
      </c>
      <c r="BI62" s="2">
        <v>44470</v>
      </c>
      <c r="BJ62" s="2">
        <v>44834</v>
      </c>
      <c r="BK62" s="2">
        <v>44470</v>
      </c>
      <c r="BL62" s="2">
        <v>44834</v>
      </c>
      <c r="BM62" s="1">
        <v>35</v>
      </c>
      <c r="BN62" s="1">
        <v>0</v>
      </c>
      <c r="BO62" s="1">
        <v>7</v>
      </c>
      <c r="BP62" s="1">
        <v>7</v>
      </c>
      <c r="BQ62" s="1">
        <v>7</v>
      </c>
      <c r="BR62" s="1">
        <v>7</v>
      </c>
      <c r="BS62" s="1">
        <v>7</v>
      </c>
      <c r="BT62" s="1">
        <v>0</v>
      </c>
      <c r="BU62" s="1" t="str">
        <f>"9:00 AM"</f>
        <v>9:00 AM</v>
      </c>
      <c r="BV62" s="1" t="str">
        <f t="shared" si="0"/>
        <v>5:00 PM</v>
      </c>
      <c r="BW62" s="1" t="s">
        <v>230</v>
      </c>
      <c r="BX62" s="1">
        <v>0</v>
      </c>
      <c r="BY62" s="1">
        <v>6</v>
      </c>
      <c r="BZ62" s="1" t="s">
        <v>112</v>
      </c>
      <c r="CB62" s="4" t="s">
        <v>643</v>
      </c>
      <c r="CC62" s="1" t="s">
        <v>634</v>
      </c>
      <c r="CE62" s="1" t="s">
        <v>167</v>
      </c>
      <c r="CF62" s="1" t="s">
        <v>117</v>
      </c>
      <c r="CG62" s="1">
        <v>96950</v>
      </c>
      <c r="CH62" s="3">
        <v>8.7100000000000009</v>
      </c>
      <c r="CI62" s="3">
        <v>8.7100000000000009</v>
      </c>
      <c r="CJ62" s="3">
        <v>13.07</v>
      </c>
      <c r="CK62" s="3">
        <v>13.07</v>
      </c>
      <c r="CL62" s="1" t="s">
        <v>137</v>
      </c>
      <c r="CN62" s="1" t="s">
        <v>139</v>
      </c>
      <c r="CP62" s="1" t="s">
        <v>111</v>
      </c>
      <c r="CQ62" s="1" t="s">
        <v>111</v>
      </c>
      <c r="CR62" s="1" t="s">
        <v>111</v>
      </c>
      <c r="CS62" s="1" t="s">
        <v>111</v>
      </c>
      <c r="CT62" s="1" t="s">
        <v>111</v>
      </c>
      <c r="CU62" s="1" t="s">
        <v>111</v>
      </c>
      <c r="CV62" s="1" t="s">
        <v>111</v>
      </c>
      <c r="CW62" s="1" t="s">
        <v>1004</v>
      </c>
      <c r="CX62" s="1">
        <v>16709890917</v>
      </c>
      <c r="CY62" s="1" t="s">
        <v>641</v>
      </c>
      <c r="CZ62" s="1" t="s">
        <v>645</v>
      </c>
      <c r="DA62" s="1" t="s">
        <v>111</v>
      </c>
      <c r="DB62" s="1" t="s">
        <v>112</v>
      </c>
    </row>
    <row r="63" spans="1:111" ht="15.6" customHeight="1" x14ac:dyDescent="0.25">
      <c r="A63" s="1" t="s">
        <v>1525</v>
      </c>
      <c r="B63" s="1" t="s">
        <v>238</v>
      </c>
      <c r="C63" s="2">
        <v>44317.001831250003</v>
      </c>
      <c r="D63" s="2">
        <v>44344</v>
      </c>
      <c r="E63" s="1" t="s">
        <v>110</v>
      </c>
      <c r="F63" s="2">
        <v>44468.833333333336</v>
      </c>
      <c r="G63" s="1" t="s">
        <v>111</v>
      </c>
      <c r="H63" s="1" t="s">
        <v>112</v>
      </c>
      <c r="I63" s="1" t="s">
        <v>112</v>
      </c>
      <c r="J63" s="1" t="s">
        <v>1526</v>
      </c>
      <c r="L63" s="1" t="s">
        <v>1527</v>
      </c>
      <c r="N63" s="1" t="s">
        <v>116</v>
      </c>
      <c r="O63" s="1" t="s">
        <v>117</v>
      </c>
      <c r="P63" s="9">
        <v>96950</v>
      </c>
      <c r="Q63" s="1" t="s">
        <v>118</v>
      </c>
      <c r="S63" s="1">
        <v>16702875665</v>
      </c>
      <c r="U63" s="1">
        <v>44131</v>
      </c>
      <c r="V63" s="1" t="s">
        <v>119</v>
      </c>
      <c r="X63" s="1" t="s">
        <v>1528</v>
      </c>
      <c r="Y63" s="1" t="s">
        <v>1529</v>
      </c>
      <c r="AA63" s="1" t="s">
        <v>1530</v>
      </c>
      <c r="AB63" s="1" t="s">
        <v>1531</v>
      </c>
      <c r="AD63" s="1" t="s">
        <v>167</v>
      </c>
      <c r="AE63" s="1" t="s">
        <v>117</v>
      </c>
      <c r="AF63" s="9">
        <v>96950</v>
      </c>
      <c r="AG63" s="1" t="s">
        <v>118</v>
      </c>
      <c r="AI63" s="1">
        <v>16702875665</v>
      </c>
      <c r="AK63" s="1" t="s">
        <v>1532</v>
      </c>
      <c r="BC63" s="1" t="str">
        <f>"49-2096.00"</f>
        <v>49-2096.00</v>
      </c>
      <c r="BD63" s="1" t="s">
        <v>1533</v>
      </c>
      <c r="BE63" s="1" t="s">
        <v>1534</v>
      </c>
      <c r="BF63" s="1" t="s">
        <v>1535</v>
      </c>
      <c r="BG63" s="1">
        <v>1</v>
      </c>
      <c r="BH63" s="1">
        <v>1</v>
      </c>
      <c r="BI63" s="2">
        <v>44470</v>
      </c>
      <c r="BJ63" s="2">
        <v>44834</v>
      </c>
      <c r="BK63" s="2">
        <v>44470</v>
      </c>
      <c r="BL63" s="2">
        <v>44834</v>
      </c>
      <c r="BM63" s="1">
        <v>35</v>
      </c>
      <c r="BN63" s="1">
        <v>0</v>
      </c>
      <c r="BO63" s="1">
        <v>7</v>
      </c>
      <c r="BP63" s="1">
        <v>7</v>
      </c>
      <c r="BQ63" s="1">
        <v>7</v>
      </c>
      <c r="BR63" s="1">
        <v>7</v>
      </c>
      <c r="BS63" s="1">
        <v>7</v>
      </c>
      <c r="BT63" s="1">
        <v>0</v>
      </c>
      <c r="BU63" s="1" t="str">
        <f>"9:00 AM"</f>
        <v>9:00 AM</v>
      </c>
      <c r="BV63" s="1" t="str">
        <f t="shared" si="0"/>
        <v>5:00 PM</v>
      </c>
      <c r="BW63" s="1" t="s">
        <v>135</v>
      </c>
      <c r="BX63" s="1">
        <v>0</v>
      </c>
      <c r="BY63" s="1">
        <v>12</v>
      </c>
      <c r="BZ63" s="1" t="s">
        <v>112</v>
      </c>
      <c r="CA63" s="1">
        <v>0</v>
      </c>
      <c r="CB63" s="4" t="s">
        <v>1536</v>
      </c>
      <c r="CC63" s="1" t="s">
        <v>1537</v>
      </c>
      <c r="CE63" s="1" t="s">
        <v>167</v>
      </c>
      <c r="CF63" s="1" t="s">
        <v>117</v>
      </c>
      <c r="CG63" s="1">
        <v>96950</v>
      </c>
      <c r="CH63" s="3">
        <v>13.28</v>
      </c>
      <c r="CI63" s="3">
        <v>13.5</v>
      </c>
      <c r="CJ63" s="3">
        <v>19.920000000000002</v>
      </c>
      <c r="CK63" s="3">
        <v>20.25</v>
      </c>
      <c r="CL63" s="1" t="s">
        <v>137</v>
      </c>
      <c r="CN63" s="1" t="s">
        <v>139</v>
      </c>
      <c r="CP63" s="1" t="s">
        <v>112</v>
      </c>
      <c r="CQ63" s="1" t="s">
        <v>111</v>
      </c>
      <c r="CR63" s="1" t="s">
        <v>112</v>
      </c>
      <c r="CS63" s="1" t="s">
        <v>111</v>
      </c>
      <c r="CT63" s="1" t="s">
        <v>138</v>
      </c>
      <c r="CU63" s="1" t="s">
        <v>111</v>
      </c>
      <c r="CV63" s="1" t="s">
        <v>138</v>
      </c>
      <c r="CW63" s="1" t="s">
        <v>1538</v>
      </c>
      <c r="CX63" s="1">
        <v>16702358938</v>
      </c>
      <c r="CY63" s="1" t="s">
        <v>1539</v>
      </c>
      <c r="CZ63" s="1" t="s">
        <v>428</v>
      </c>
      <c r="DA63" s="1" t="s">
        <v>111</v>
      </c>
      <c r="DB63" s="1" t="s">
        <v>112</v>
      </c>
    </row>
    <row r="64" spans="1:111" ht="15.6" customHeight="1" x14ac:dyDescent="0.25">
      <c r="A64" s="1" t="s">
        <v>1540</v>
      </c>
      <c r="B64" s="1" t="s">
        <v>238</v>
      </c>
      <c r="C64" s="2">
        <v>44323.651846296299</v>
      </c>
      <c r="D64" s="2">
        <v>44354</v>
      </c>
      <c r="E64" s="1" t="s">
        <v>110</v>
      </c>
      <c r="F64" s="2">
        <v>44468.833333333336</v>
      </c>
      <c r="G64" s="1" t="s">
        <v>112</v>
      </c>
      <c r="H64" s="1" t="s">
        <v>112</v>
      </c>
      <c r="I64" s="1" t="s">
        <v>112</v>
      </c>
      <c r="J64" s="1" t="s">
        <v>1541</v>
      </c>
      <c r="K64" s="1" t="s">
        <v>1542</v>
      </c>
      <c r="L64" s="1" t="s">
        <v>1543</v>
      </c>
      <c r="M64" s="1" t="s">
        <v>1197</v>
      </c>
      <c r="N64" s="1" t="s">
        <v>116</v>
      </c>
      <c r="O64" s="1" t="s">
        <v>117</v>
      </c>
      <c r="P64" s="9">
        <v>96950</v>
      </c>
      <c r="Q64" s="1" t="s">
        <v>118</v>
      </c>
      <c r="R64" s="1" t="s">
        <v>117</v>
      </c>
      <c r="S64" s="1">
        <v>16702332275</v>
      </c>
      <c r="U64" s="1">
        <v>52229</v>
      </c>
      <c r="V64" s="1" t="s">
        <v>119</v>
      </c>
      <c r="X64" s="1" t="s">
        <v>1544</v>
      </c>
      <c r="Y64" s="1" t="s">
        <v>1545</v>
      </c>
      <c r="Z64" s="1" t="s">
        <v>1546</v>
      </c>
      <c r="AA64" s="1" t="s">
        <v>461</v>
      </c>
      <c r="AB64" s="1" t="s">
        <v>1543</v>
      </c>
      <c r="AC64" s="1" t="s">
        <v>1197</v>
      </c>
      <c r="AD64" s="1" t="s">
        <v>116</v>
      </c>
      <c r="AE64" s="1" t="s">
        <v>117</v>
      </c>
      <c r="AF64" s="9">
        <v>96950</v>
      </c>
      <c r="AG64" s="1" t="s">
        <v>118</v>
      </c>
      <c r="AH64" s="1" t="s">
        <v>117</v>
      </c>
      <c r="AI64" s="1">
        <v>16702332275</v>
      </c>
      <c r="AK64" s="1" t="s">
        <v>1547</v>
      </c>
      <c r="BC64" s="1" t="str">
        <f>"13-2011.01"</f>
        <v>13-2011.01</v>
      </c>
      <c r="BD64" s="1" t="s">
        <v>932</v>
      </c>
      <c r="BE64" s="1" t="s">
        <v>1548</v>
      </c>
      <c r="BF64" s="1" t="s">
        <v>759</v>
      </c>
      <c r="BG64" s="1">
        <v>2</v>
      </c>
      <c r="BH64" s="1">
        <v>2</v>
      </c>
      <c r="BI64" s="2">
        <v>44470</v>
      </c>
      <c r="BJ64" s="2">
        <v>44834</v>
      </c>
      <c r="BK64" s="2">
        <v>44470</v>
      </c>
      <c r="BL64" s="2">
        <v>44834</v>
      </c>
      <c r="BM64" s="1">
        <v>40</v>
      </c>
      <c r="BN64" s="1">
        <v>0</v>
      </c>
      <c r="BO64" s="1">
        <v>8</v>
      </c>
      <c r="BP64" s="1">
        <v>8</v>
      </c>
      <c r="BQ64" s="1">
        <v>8</v>
      </c>
      <c r="BR64" s="1">
        <v>8</v>
      </c>
      <c r="BS64" s="1">
        <v>8</v>
      </c>
      <c r="BT64" s="1">
        <v>0</v>
      </c>
      <c r="BU64" s="1" t="str">
        <f>"8:00 AM"</f>
        <v>8:00 AM</v>
      </c>
      <c r="BV64" s="1" t="str">
        <f t="shared" si="0"/>
        <v>5:00 PM</v>
      </c>
      <c r="BW64" s="1" t="s">
        <v>135</v>
      </c>
      <c r="BX64" s="1">
        <v>0</v>
      </c>
      <c r="BY64" s="1">
        <v>12</v>
      </c>
      <c r="BZ64" s="1" t="s">
        <v>112</v>
      </c>
      <c r="CB64" s="1" t="s">
        <v>1549</v>
      </c>
      <c r="CC64" s="1" t="s">
        <v>1550</v>
      </c>
      <c r="CD64" s="1" t="s">
        <v>1197</v>
      </c>
      <c r="CE64" s="1" t="s">
        <v>116</v>
      </c>
      <c r="CF64" s="1" t="s">
        <v>117</v>
      </c>
      <c r="CG64" s="1">
        <v>96950</v>
      </c>
      <c r="CH64" s="3">
        <v>14.85</v>
      </c>
      <c r="CI64" s="3">
        <v>15</v>
      </c>
      <c r="CJ64" s="3">
        <v>0</v>
      </c>
      <c r="CK64" s="3">
        <v>0</v>
      </c>
      <c r="CL64" s="1" t="s">
        <v>137</v>
      </c>
      <c r="CM64" s="1" t="s">
        <v>138</v>
      </c>
      <c r="CN64" s="1" t="s">
        <v>218</v>
      </c>
      <c r="CP64" s="1" t="s">
        <v>112</v>
      </c>
      <c r="CQ64" s="1" t="s">
        <v>111</v>
      </c>
      <c r="CR64" s="1" t="s">
        <v>111</v>
      </c>
      <c r="CS64" s="1" t="s">
        <v>112</v>
      </c>
      <c r="CT64" s="1" t="s">
        <v>138</v>
      </c>
      <c r="CU64" s="1" t="s">
        <v>111</v>
      </c>
      <c r="CV64" s="1" t="s">
        <v>138</v>
      </c>
      <c r="CW64" s="1" t="s">
        <v>1324</v>
      </c>
      <c r="CX64" s="1">
        <v>16702332275</v>
      </c>
      <c r="CY64" s="1" t="s">
        <v>1551</v>
      </c>
      <c r="CZ64" s="1" t="s">
        <v>138</v>
      </c>
      <c r="DA64" s="1" t="s">
        <v>111</v>
      </c>
      <c r="DB64" s="1" t="s">
        <v>112</v>
      </c>
    </row>
    <row r="65" spans="1:111" ht="15.6" customHeight="1" x14ac:dyDescent="0.25">
      <c r="A65" s="1" t="s">
        <v>1556</v>
      </c>
      <c r="B65" s="1" t="s">
        <v>238</v>
      </c>
      <c r="C65" s="2">
        <v>44364.116461342594</v>
      </c>
      <c r="D65" s="2">
        <v>44418</v>
      </c>
      <c r="E65" s="1" t="s">
        <v>180</v>
      </c>
      <c r="G65" s="1" t="s">
        <v>112</v>
      </c>
      <c r="H65" s="1" t="s">
        <v>112</v>
      </c>
      <c r="I65" s="1" t="s">
        <v>112</v>
      </c>
      <c r="J65" s="1" t="s">
        <v>550</v>
      </c>
      <c r="K65" s="1" t="s">
        <v>1557</v>
      </c>
      <c r="L65" s="1" t="s">
        <v>552</v>
      </c>
      <c r="N65" s="1" t="s">
        <v>167</v>
      </c>
      <c r="O65" s="1" t="s">
        <v>117</v>
      </c>
      <c r="P65" s="9">
        <v>96950</v>
      </c>
      <c r="Q65" s="1" t="s">
        <v>118</v>
      </c>
      <c r="S65" s="1">
        <v>16707836342</v>
      </c>
      <c r="U65" s="1">
        <v>561320</v>
      </c>
      <c r="V65" s="1" t="s">
        <v>119</v>
      </c>
      <c r="X65" s="1" t="s">
        <v>553</v>
      </c>
      <c r="Y65" s="1" t="s">
        <v>554</v>
      </c>
      <c r="Z65" s="1" t="s">
        <v>555</v>
      </c>
      <c r="AA65" s="1" t="s">
        <v>171</v>
      </c>
      <c r="AB65" s="1" t="s">
        <v>552</v>
      </c>
      <c r="AD65" s="1" t="s">
        <v>167</v>
      </c>
      <c r="AE65" s="1" t="s">
        <v>117</v>
      </c>
      <c r="AF65" s="9">
        <v>96950</v>
      </c>
      <c r="AG65" s="1" t="s">
        <v>118</v>
      </c>
      <c r="AI65" s="1">
        <v>16707836342</v>
      </c>
      <c r="AK65" s="1" t="s">
        <v>556</v>
      </c>
      <c r="BC65" s="1" t="str">
        <f>"37-2011.00"</f>
        <v>37-2011.00</v>
      </c>
      <c r="BD65" s="1" t="s">
        <v>676</v>
      </c>
      <c r="BE65" s="1" t="s">
        <v>1558</v>
      </c>
      <c r="BF65" s="1" t="s">
        <v>1559</v>
      </c>
      <c r="BG65" s="1">
        <v>12</v>
      </c>
      <c r="BH65" s="1">
        <v>12</v>
      </c>
      <c r="BI65" s="2">
        <v>44470</v>
      </c>
      <c r="BJ65" s="2">
        <v>44834</v>
      </c>
      <c r="BK65" s="2">
        <v>44470</v>
      </c>
      <c r="BL65" s="2">
        <v>44834</v>
      </c>
      <c r="BM65" s="1">
        <v>35</v>
      </c>
      <c r="BN65" s="1">
        <v>0</v>
      </c>
      <c r="BO65" s="1">
        <v>7</v>
      </c>
      <c r="BP65" s="1">
        <v>7</v>
      </c>
      <c r="BQ65" s="1">
        <v>7</v>
      </c>
      <c r="BR65" s="1">
        <v>7</v>
      </c>
      <c r="BS65" s="1">
        <v>7</v>
      </c>
      <c r="BT65" s="1">
        <v>0</v>
      </c>
      <c r="BU65" s="1" t="str">
        <f>"8:00 AM"</f>
        <v>8:00 AM</v>
      </c>
      <c r="BV65" s="1" t="str">
        <f>"4:00 PM"</f>
        <v>4:00 PM</v>
      </c>
      <c r="BW65" s="1" t="s">
        <v>135</v>
      </c>
      <c r="BX65" s="1">
        <v>0</v>
      </c>
      <c r="BY65" s="1">
        <v>6</v>
      </c>
      <c r="BZ65" s="1" t="s">
        <v>112</v>
      </c>
      <c r="CB65" s="1" t="s">
        <v>1560</v>
      </c>
      <c r="CC65" s="1" t="s">
        <v>559</v>
      </c>
      <c r="CD65" s="1" t="s">
        <v>560</v>
      </c>
      <c r="CE65" s="1" t="s">
        <v>167</v>
      </c>
      <c r="CF65" s="1" t="s">
        <v>117</v>
      </c>
      <c r="CG65" s="1">
        <v>96950</v>
      </c>
      <c r="CH65" s="3">
        <v>8.0500000000000007</v>
      </c>
      <c r="CI65" s="3">
        <v>8.0500000000000007</v>
      </c>
      <c r="CJ65" s="3">
        <v>12.07</v>
      </c>
      <c r="CK65" s="3">
        <v>12.07</v>
      </c>
      <c r="CL65" s="1" t="s">
        <v>137</v>
      </c>
      <c r="CN65" s="1" t="s">
        <v>139</v>
      </c>
      <c r="CP65" s="1" t="s">
        <v>112</v>
      </c>
      <c r="CQ65" s="1" t="s">
        <v>111</v>
      </c>
      <c r="CR65" s="1" t="s">
        <v>112</v>
      </c>
      <c r="CS65" s="1" t="s">
        <v>111</v>
      </c>
      <c r="CT65" s="1" t="s">
        <v>138</v>
      </c>
      <c r="CU65" s="1" t="s">
        <v>111</v>
      </c>
      <c r="CV65" s="1" t="s">
        <v>138</v>
      </c>
      <c r="CW65" s="1" t="s">
        <v>1561</v>
      </c>
      <c r="CX65" s="1">
        <v>16707836342</v>
      </c>
      <c r="CY65" s="1" t="s">
        <v>556</v>
      </c>
      <c r="CZ65" s="1" t="s">
        <v>428</v>
      </c>
      <c r="DA65" s="1" t="s">
        <v>111</v>
      </c>
      <c r="DB65" s="1" t="s">
        <v>112</v>
      </c>
    </row>
    <row r="66" spans="1:111" ht="15.6" customHeight="1" x14ac:dyDescent="0.25">
      <c r="A66" s="1" t="s">
        <v>1595</v>
      </c>
      <c r="B66" s="1" t="s">
        <v>238</v>
      </c>
      <c r="C66" s="2">
        <v>44358.97606064815</v>
      </c>
      <c r="D66" s="2">
        <v>44404</v>
      </c>
      <c r="E66" s="1" t="s">
        <v>110</v>
      </c>
      <c r="F66" s="2">
        <v>44468.833333333336</v>
      </c>
      <c r="G66" s="1" t="s">
        <v>112</v>
      </c>
      <c r="H66" s="1" t="s">
        <v>112</v>
      </c>
      <c r="I66" s="1" t="s">
        <v>112</v>
      </c>
      <c r="J66" s="1" t="s">
        <v>1596</v>
      </c>
      <c r="K66" s="1" t="s">
        <v>362</v>
      </c>
      <c r="L66" s="1" t="s">
        <v>1597</v>
      </c>
      <c r="M66" s="1" t="s">
        <v>1598</v>
      </c>
      <c r="N66" s="1" t="s">
        <v>116</v>
      </c>
      <c r="O66" s="1" t="s">
        <v>117</v>
      </c>
      <c r="P66" s="9">
        <v>96950</v>
      </c>
      <c r="Q66" s="1" t="s">
        <v>118</v>
      </c>
      <c r="R66" s="1" t="s">
        <v>138</v>
      </c>
      <c r="S66" s="1">
        <v>16702347900</v>
      </c>
      <c r="T66" s="1">
        <v>803</v>
      </c>
      <c r="U66" s="1">
        <v>236220</v>
      </c>
      <c r="V66" s="1" t="s">
        <v>119</v>
      </c>
      <c r="X66" s="1" t="s">
        <v>1599</v>
      </c>
      <c r="Y66" s="1" t="s">
        <v>1600</v>
      </c>
      <c r="Z66" s="1" t="s">
        <v>1601</v>
      </c>
      <c r="AA66" s="1" t="s">
        <v>461</v>
      </c>
      <c r="AB66" s="1" t="s">
        <v>1597</v>
      </c>
      <c r="AC66" s="1" t="s">
        <v>1598</v>
      </c>
      <c r="AD66" s="1" t="s">
        <v>116</v>
      </c>
      <c r="AE66" s="1" t="s">
        <v>117</v>
      </c>
      <c r="AF66" s="9">
        <v>96950</v>
      </c>
      <c r="AG66" s="1" t="s">
        <v>118</v>
      </c>
      <c r="AH66" s="1" t="s">
        <v>138</v>
      </c>
      <c r="AI66" s="1">
        <v>16702347900</v>
      </c>
      <c r="AJ66" s="1">
        <v>803</v>
      </c>
      <c r="AK66" s="1" t="s">
        <v>1602</v>
      </c>
      <c r="BC66" s="1" t="str">
        <f>"43-3031.00"</f>
        <v>43-3031.00</v>
      </c>
      <c r="BD66" s="1" t="s">
        <v>389</v>
      </c>
      <c r="BE66" s="1" t="s">
        <v>1603</v>
      </c>
      <c r="BF66" s="1" t="s">
        <v>1604</v>
      </c>
      <c r="BG66" s="1">
        <v>2</v>
      </c>
      <c r="BH66" s="1">
        <v>2</v>
      </c>
      <c r="BI66" s="2">
        <v>44470</v>
      </c>
      <c r="BJ66" s="2">
        <v>44834</v>
      </c>
      <c r="BK66" s="2">
        <v>44470</v>
      </c>
      <c r="BL66" s="2">
        <v>44834</v>
      </c>
      <c r="BM66" s="1">
        <v>40</v>
      </c>
      <c r="BN66" s="1">
        <v>0</v>
      </c>
      <c r="BO66" s="1">
        <v>8</v>
      </c>
      <c r="BP66" s="1">
        <v>8</v>
      </c>
      <c r="BQ66" s="1">
        <v>8</v>
      </c>
      <c r="BR66" s="1">
        <v>8</v>
      </c>
      <c r="BS66" s="1">
        <v>8</v>
      </c>
      <c r="BT66" s="1">
        <v>0</v>
      </c>
      <c r="BU66" s="1" t="str">
        <f>"8:00 AM"</f>
        <v>8:00 AM</v>
      </c>
      <c r="BV66" s="1" t="str">
        <f t="shared" ref="BV66:BV72" si="1">"5:00 PM"</f>
        <v>5:00 PM</v>
      </c>
      <c r="BW66" s="1" t="s">
        <v>135</v>
      </c>
      <c r="BX66" s="1">
        <v>0</v>
      </c>
      <c r="BY66" s="1">
        <v>24</v>
      </c>
      <c r="BZ66" s="1" t="s">
        <v>112</v>
      </c>
      <c r="CB66" s="1" t="s">
        <v>1605</v>
      </c>
      <c r="CC66" s="1" t="s">
        <v>1606</v>
      </c>
      <c r="CD66" s="1" t="s">
        <v>1607</v>
      </c>
      <c r="CE66" s="1" t="s">
        <v>116</v>
      </c>
      <c r="CF66" s="1" t="s">
        <v>117</v>
      </c>
      <c r="CG66" s="1">
        <v>96950</v>
      </c>
      <c r="CH66" s="3">
        <v>9.49</v>
      </c>
      <c r="CI66" s="3">
        <v>9.8699999999999992</v>
      </c>
      <c r="CJ66" s="3">
        <v>14.24</v>
      </c>
      <c r="CK66" s="3">
        <v>14.81</v>
      </c>
      <c r="CL66" s="1" t="s">
        <v>137</v>
      </c>
      <c r="CM66" s="1" t="s">
        <v>1608</v>
      </c>
      <c r="CN66" s="1" t="s">
        <v>139</v>
      </c>
      <c r="CP66" s="1" t="s">
        <v>112</v>
      </c>
      <c r="CQ66" s="1" t="s">
        <v>111</v>
      </c>
      <c r="CR66" s="1" t="s">
        <v>112</v>
      </c>
      <c r="CS66" s="1" t="s">
        <v>111</v>
      </c>
      <c r="CT66" s="1" t="s">
        <v>138</v>
      </c>
      <c r="CU66" s="1" t="s">
        <v>111</v>
      </c>
      <c r="CV66" s="1" t="s">
        <v>138</v>
      </c>
      <c r="CW66" s="1" t="s">
        <v>1609</v>
      </c>
      <c r="CX66" s="1">
        <v>16702347900</v>
      </c>
      <c r="CY66" s="1" t="s">
        <v>1602</v>
      </c>
      <c r="CZ66" s="1" t="s">
        <v>1610</v>
      </c>
      <c r="DA66" s="1" t="s">
        <v>111</v>
      </c>
      <c r="DB66" s="1" t="s">
        <v>112</v>
      </c>
      <c r="DC66" s="1" t="s">
        <v>1599</v>
      </c>
      <c r="DD66" s="1" t="s">
        <v>1600</v>
      </c>
      <c r="DE66" s="1" t="s">
        <v>1236</v>
      </c>
      <c r="DF66" s="1" t="s">
        <v>1596</v>
      </c>
      <c r="DG66" s="1" t="s">
        <v>1602</v>
      </c>
    </row>
    <row r="67" spans="1:111" ht="15.6" customHeight="1" x14ac:dyDescent="0.25">
      <c r="A67" s="1" t="s">
        <v>1634</v>
      </c>
      <c r="B67" s="1" t="s">
        <v>238</v>
      </c>
      <c r="C67" s="2">
        <v>44374.857438425926</v>
      </c>
      <c r="D67" s="2">
        <v>44413</v>
      </c>
      <c r="E67" s="1" t="s">
        <v>180</v>
      </c>
      <c r="G67" s="1" t="s">
        <v>112</v>
      </c>
      <c r="H67" s="1" t="s">
        <v>112</v>
      </c>
      <c r="I67" s="1" t="s">
        <v>112</v>
      </c>
      <c r="J67" s="1" t="s">
        <v>1635</v>
      </c>
      <c r="L67" s="1" t="s">
        <v>1636</v>
      </c>
      <c r="M67" s="1" t="s">
        <v>1637</v>
      </c>
      <c r="N67" s="1" t="s">
        <v>116</v>
      </c>
      <c r="O67" s="1" t="s">
        <v>117</v>
      </c>
      <c r="P67" s="9">
        <v>96950</v>
      </c>
      <c r="Q67" s="1" t="s">
        <v>118</v>
      </c>
      <c r="S67" s="1">
        <v>16702358748</v>
      </c>
      <c r="U67" s="1">
        <v>2362</v>
      </c>
      <c r="V67" s="1" t="s">
        <v>119</v>
      </c>
      <c r="X67" s="1" t="s">
        <v>1110</v>
      </c>
      <c r="Y67" s="1" t="s">
        <v>1111</v>
      </c>
      <c r="Z67" s="1" t="s">
        <v>1112</v>
      </c>
      <c r="AA67" s="1" t="s">
        <v>245</v>
      </c>
      <c r="AB67" s="1" t="s">
        <v>1120</v>
      </c>
      <c r="AC67" s="1" t="s">
        <v>1009</v>
      </c>
      <c r="AD67" s="1" t="s">
        <v>116</v>
      </c>
      <c r="AE67" s="1" t="s">
        <v>117</v>
      </c>
      <c r="AF67" s="9">
        <v>96950</v>
      </c>
      <c r="AG67" s="1" t="s">
        <v>118</v>
      </c>
      <c r="AI67" s="1">
        <v>16702358748</v>
      </c>
      <c r="AK67" s="1" t="s">
        <v>1115</v>
      </c>
      <c r="BC67" s="1" t="str">
        <f>"49-9071.00"</f>
        <v>49-9071.00</v>
      </c>
      <c r="BD67" s="1" t="s">
        <v>214</v>
      </c>
      <c r="BE67" s="1" t="s">
        <v>1638</v>
      </c>
      <c r="BF67" s="1" t="s">
        <v>1639</v>
      </c>
      <c r="BG67" s="1">
        <v>25</v>
      </c>
      <c r="BH67" s="1">
        <v>25</v>
      </c>
      <c r="BI67" s="2">
        <v>44470</v>
      </c>
      <c r="BJ67" s="2">
        <v>44834</v>
      </c>
      <c r="BK67" s="2">
        <v>44470</v>
      </c>
      <c r="BL67" s="2">
        <v>44834</v>
      </c>
      <c r="BM67" s="1">
        <v>35</v>
      </c>
      <c r="BN67" s="1">
        <v>0</v>
      </c>
      <c r="BO67" s="1">
        <v>7</v>
      </c>
      <c r="BP67" s="1">
        <v>7</v>
      </c>
      <c r="BQ67" s="1">
        <v>7</v>
      </c>
      <c r="BR67" s="1">
        <v>7</v>
      </c>
      <c r="BS67" s="1">
        <v>7</v>
      </c>
      <c r="BT67" s="1">
        <v>0</v>
      </c>
      <c r="BU67" s="1" t="str">
        <f>"9:00 AM"</f>
        <v>9:00 AM</v>
      </c>
      <c r="BV67" s="1" t="str">
        <f t="shared" si="1"/>
        <v>5:00 PM</v>
      </c>
      <c r="BW67" s="1" t="s">
        <v>135</v>
      </c>
      <c r="BX67" s="1">
        <v>0</v>
      </c>
      <c r="BY67" s="1">
        <v>12</v>
      </c>
      <c r="BZ67" s="1" t="s">
        <v>112</v>
      </c>
      <c r="CB67" s="1" t="s">
        <v>362</v>
      </c>
      <c r="CC67" s="1" t="s">
        <v>1120</v>
      </c>
      <c r="CD67" s="1" t="s">
        <v>1009</v>
      </c>
      <c r="CE67" s="1" t="s">
        <v>116</v>
      </c>
      <c r="CF67" s="1" t="s">
        <v>117</v>
      </c>
      <c r="CG67" s="1">
        <v>96950</v>
      </c>
      <c r="CH67" s="3">
        <v>8.7100000000000009</v>
      </c>
      <c r="CI67" s="3">
        <v>8.7100000000000009</v>
      </c>
      <c r="CJ67" s="3">
        <v>13.06</v>
      </c>
      <c r="CK67" s="3">
        <v>13.06</v>
      </c>
      <c r="CL67" s="1" t="s">
        <v>137</v>
      </c>
      <c r="CN67" s="1" t="s">
        <v>139</v>
      </c>
      <c r="CP67" s="1" t="s">
        <v>112</v>
      </c>
      <c r="CQ67" s="1" t="s">
        <v>111</v>
      </c>
      <c r="CR67" s="1" t="s">
        <v>112</v>
      </c>
      <c r="CS67" s="1" t="s">
        <v>111</v>
      </c>
      <c r="CT67" s="1" t="s">
        <v>138</v>
      </c>
      <c r="CU67" s="1" t="s">
        <v>111</v>
      </c>
      <c r="CV67" s="1" t="s">
        <v>138</v>
      </c>
      <c r="CW67" s="1" t="s">
        <v>1640</v>
      </c>
      <c r="CX67" s="1">
        <v>16702358748</v>
      </c>
      <c r="CY67" s="1" t="s">
        <v>1115</v>
      </c>
      <c r="CZ67" s="1" t="s">
        <v>138</v>
      </c>
      <c r="DA67" s="1" t="s">
        <v>111</v>
      </c>
      <c r="DB67" s="1" t="s">
        <v>112</v>
      </c>
    </row>
    <row r="68" spans="1:111" ht="15.6" customHeight="1" x14ac:dyDescent="0.25">
      <c r="A68" s="1" t="s">
        <v>1641</v>
      </c>
      <c r="B68" s="1" t="s">
        <v>238</v>
      </c>
      <c r="C68" s="2">
        <v>44364.119438425929</v>
      </c>
      <c r="D68" s="2">
        <v>44411</v>
      </c>
      <c r="E68" s="1" t="s">
        <v>180</v>
      </c>
      <c r="G68" s="1" t="s">
        <v>112</v>
      </c>
      <c r="H68" s="1" t="s">
        <v>112</v>
      </c>
      <c r="I68" s="1" t="s">
        <v>112</v>
      </c>
      <c r="J68" s="1" t="s">
        <v>1642</v>
      </c>
      <c r="K68" s="1" t="s">
        <v>1643</v>
      </c>
      <c r="L68" s="1" t="s">
        <v>1644</v>
      </c>
      <c r="N68" s="1" t="s">
        <v>116</v>
      </c>
      <c r="O68" s="1" t="s">
        <v>117</v>
      </c>
      <c r="P68" s="9">
        <v>96950</v>
      </c>
      <c r="Q68" s="1" t="s">
        <v>118</v>
      </c>
      <c r="R68" s="1" t="s">
        <v>116</v>
      </c>
      <c r="S68" s="1">
        <v>16702352276</v>
      </c>
      <c r="U68" s="1">
        <v>453110</v>
      </c>
      <c r="V68" s="1" t="s">
        <v>119</v>
      </c>
      <c r="X68" s="1" t="s">
        <v>1645</v>
      </c>
      <c r="Y68" s="1" t="s">
        <v>1646</v>
      </c>
      <c r="Z68" s="1" t="s">
        <v>1647</v>
      </c>
      <c r="AA68" s="1" t="s">
        <v>1028</v>
      </c>
      <c r="AB68" s="1" t="s">
        <v>1644</v>
      </c>
      <c r="AD68" s="1" t="s">
        <v>116</v>
      </c>
      <c r="AE68" s="1" t="s">
        <v>117</v>
      </c>
      <c r="AF68" s="9">
        <v>96950</v>
      </c>
      <c r="AG68" s="1" t="s">
        <v>118</v>
      </c>
      <c r="AH68" s="1" t="s">
        <v>116</v>
      </c>
      <c r="AI68" s="1">
        <v>16702352276</v>
      </c>
      <c r="AK68" s="1" t="s">
        <v>1648</v>
      </c>
      <c r="BC68" s="1" t="str">
        <f>"27-1023.00"</f>
        <v>27-1023.00</v>
      </c>
      <c r="BD68" s="1" t="s">
        <v>463</v>
      </c>
      <c r="BE68" s="1" t="s">
        <v>1649</v>
      </c>
      <c r="BF68" s="1" t="s">
        <v>1650</v>
      </c>
      <c r="BG68" s="1">
        <v>1</v>
      </c>
      <c r="BH68" s="1">
        <v>1</v>
      </c>
      <c r="BI68" s="2">
        <v>44470</v>
      </c>
      <c r="BJ68" s="2">
        <v>44834</v>
      </c>
      <c r="BK68" s="2">
        <v>44470</v>
      </c>
      <c r="BL68" s="2">
        <v>44834</v>
      </c>
      <c r="BM68" s="1">
        <v>35</v>
      </c>
      <c r="BN68" s="1">
        <v>0</v>
      </c>
      <c r="BO68" s="1">
        <v>7</v>
      </c>
      <c r="BP68" s="1">
        <v>7</v>
      </c>
      <c r="BQ68" s="1">
        <v>7</v>
      </c>
      <c r="BR68" s="1">
        <v>7</v>
      </c>
      <c r="BS68" s="1">
        <v>7</v>
      </c>
      <c r="BT68" s="1">
        <v>0</v>
      </c>
      <c r="BU68" s="1" t="str">
        <f>"9:00 AM"</f>
        <v>9:00 AM</v>
      </c>
      <c r="BV68" s="1" t="str">
        <f t="shared" si="1"/>
        <v>5:00 PM</v>
      </c>
      <c r="BW68" s="1" t="s">
        <v>135</v>
      </c>
      <c r="BX68" s="1">
        <v>0</v>
      </c>
      <c r="BY68" s="1">
        <v>12</v>
      </c>
      <c r="BZ68" s="1" t="s">
        <v>112</v>
      </c>
      <c r="CB68" s="1" t="s">
        <v>1651</v>
      </c>
      <c r="CC68" s="1" t="s">
        <v>1644</v>
      </c>
      <c r="CE68" s="1" t="s">
        <v>116</v>
      </c>
      <c r="CF68" s="1" t="s">
        <v>117</v>
      </c>
      <c r="CG68" s="1">
        <v>96950</v>
      </c>
      <c r="CH68" s="3">
        <v>10.26</v>
      </c>
      <c r="CI68" s="3">
        <v>10.26</v>
      </c>
      <c r="CJ68" s="3">
        <v>15.39</v>
      </c>
      <c r="CK68" s="3">
        <v>15.39</v>
      </c>
      <c r="CL68" s="1" t="s">
        <v>137</v>
      </c>
      <c r="CM68" s="1" t="s">
        <v>138</v>
      </c>
      <c r="CN68" s="1" t="s">
        <v>139</v>
      </c>
      <c r="CP68" s="1" t="s">
        <v>112</v>
      </c>
      <c r="CQ68" s="1" t="s">
        <v>111</v>
      </c>
      <c r="CR68" s="1" t="s">
        <v>112</v>
      </c>
      <c r="CS68" s="1" t="s">
        <v>111</v>
      </c>
      <c r="CT68" s="1" t="s">
        <v>138</v>
      </c>
      <c r="CU68" s="1" t="s">
        <v>111</v>
      </c>
      <c r="CV68" s="1" t="s">
        <v>138</v>
      </c>
      <c r="CW68" s="1" t="s">
        <v>1652</v>
      </c>
      <c r="CX68" s="1">
        <v>16702352276</v>
      </c>
      <c r="CY68" s="1" t="s">
        <v>1648</v>
      </c>
      <c r="CZ68" s="1" t="s">
        <v>138</v>
      </c>
      <c r="DA68" s="1" t="s">
        <v>111</v>
      </c>
      <c r="DB68" s="1" t="s">
        <v>112</v>
      </c>
    </row>
    <row r="69" spans="1:111" ht="15.6" customHeight="1" x14ac:dyDescent="0.25">
      <c r="A69" s="1" t="s">
        <v>1653</v>
      </c>
      <c r="B69" s="1" t="s">
        <v>238</v>
      </c>
      <c r="C69" s="2">
        <v>44372.167474884256</v>
      </c>
      <c r="D69" s="2">
        <v>44420</v>
      </c>
      <c r="E69" s="1" t="s">
        <v>110</v>
      </c>
      <c r="F69" s="2">
        <v>44469.833333333336</v>
      </c>
      <c r="G69" s="1" t="s">
        <v>112</v>
      </c>
      <c r="H69" s="1" t="s">
        <v>112</v>
      </c>
      <c r="I69" s="1" t="s">
        <v>112</v>
      </c>
      <c r="J69" s="1" t="s">
        <v>1654</v>
      </c>
      <c r="K69" s="1" t="s">
        <v>1655</v>
      </c>
      <c r="L69" s="1" t="s">
        <v>1656</v>
      </c>
      <c r="N69" s="1" t="s">
        <v>116</v>
      </c>
      <c r="O69" s="1" t="s">
        <v>117</v>
      </c>
      <c r="P69" s="9">
        <v>96950</v>
      </c>
      <c r="Q69" s="1" t="s">
        <v>118</v>
      </c>
      <c r="S69" s="1">
        <v>16702876661</v>
      </c>
      <c r="U69" s="1">
        <v>2383</v>
      </c>
      <c r="V69" s="1" t="s">
        <v>119</v>
      </c>
      <c r="X69" s="1" t="s">
        <v>1657</v>
      </c>
      <c r="Y69" s="1" t="s">
        <v>1658</v>
      </c>
      <c r="AA69" s="1" t="s">
        <v>1279</v>
      </c>
      <c r="AB69" s="1" t="s">
        <v>1656</v>
      </c>
      <c r="AD69" s="1" t="s">
        <v>116</v>
      </c>
      <c r="AE69" s="1" t="s">
        <v>117</v>
      </c>
      <c r="AF69" s="9">
        <v>96950</v>
      </c>
      <c r="AG69" s="1" t="s">
        <v>118</v>
      </c>
      <c r="AI69" s="1">
        <v>16702876661</v>
      </c>
      <c r="AK69" s="1" t="s">
        <v>1659</v>
      </c>
      <c r="BC69" s="1" t="str">
        <f>"49-9071.00"</f>
        <v>49-9071.00</v>
      </c>
      <c r="BD69" s="1" t="s">
        <v>214</v>
      </c>
      <c r="BE69" s="1" t="s">
        <v>1660</v>
      </c>
      <c r="BF69" s="1" t="s">
        <v>1661</v>
      </c>
      <c r="BG69" s="1">
        <v>1</v>
      </c>
      <c r="BH69" s="1">
        <v>1</v>
      </c>
      <c r="BI69" s="2">
        <v>44470</v>
      </c>
      <c r="BJ69" s="2">
        <v>44834</v>
      </c>
      <c r="BK69" s="2">
        <v>44470</v>
      </c>
      <c r="BL69" s="2">
        <v>44834</v>
      </c>
      <c r="BM69" s="1">
        <v>35</v>
      </c>
      <c r="BN69" s="1">
        <v>0</v>
      </c>
      <c r="BO69" s="1">
        <v>7</v>
      </c>
      <c r="BP69" s="1">
        <v>7</v>
      </c>
      <c r="BQ69" s="1">
        <v>7</v>
      </c>
      <c r="BR69" s="1">
        <v>7</v>
      </c>
      <c r="BS69" s="1">
        <v>7</v>
      </c>
      <c r="BT69" s="1">
        <v>0</v>
      </c>
      <c r="BU69" s="1" t="str">
        <f>"9:00 AM"</f>
        <v>9:00 AM</v>
      </c>
      <c r="BV69" s="1" t="str">
        <f t="shared" si="1"/>
        <v>5:00 PM</v>
      </c>
      <c r="BW69" s="1" t="s">
        <v>230</v>
      </c>
      <c r="BX69" s="1">
        <v>0</v>
      </c>
      <c r="BY69" s="1">
        <v>12</v>
      </c>
      <c r="BZ69" s="1" t="s">
        <v>112</v>
      </c>
      <c r="CB69" s="1" t="s">
        <v>1662</v>
      </c>
      <c r="CC69" s="1" t="s">
        <v>1656</v>
      </c>
      <c r="CE69" s="1" t="s">
        <v>116</v>
      </c>
      <c r="CF69" s="1" t="s">
        <v>117</v>
      </c>
      <c r="CG69" s="1">
        <v>96950</v>
      </c>
      <c r="CH69" s="3">
        <v>8.7100000000000009</v>
      </c>
      <c r="CI69" s="3">
        <v>8.7100000000000009</v>
      </c>
      <c r="CJ69" s="3">
        <v>13.07</v>
      </c>
      <c r="CK69" s="3">
        <v>13.07</v>
      </c>
      <c r="CL69" s="1" t="s">
        <v>137</v>
      </c>
      <c r="CM69" s="1" t="s">
        <v>331</v>
      </c>
      <c r="CN69" s="1" t="s">
        <v>139</v>
      </c>
      <c r="CP69" s="1" t="s">
        <v>112</v>
      </c>
      <c r="CQ69" s="1" t="s">
        <v>111</v>
      </c>
      <c r="CR69" s="1" t="s">
        <v>112</v>
      </c>
      <c r="CS69" s="1" t="s">
        <v>111</v>
      </c>
      <c r="CT69" s="1" t="s">
        <v>138</v>
      </c>
      <c r="CU69" s="1" t="s">
        <v>111</v>
      </c>
      <c r="CV69" s="1" t="s">
        <v>138</v>
      </c>
      <c r="CW69" s="1" t="s">
        <v>230</v>
      </c>
      <c r="CX69" s="1">
        <v>16702876661</v>
      </c>
      <c r="CY69" s="1" t="s">
        <v>1659</v>
      </c>
      <c r="CZ69" s="1" t="s">
        <v>138</v>
      </c>
      <c r="DA69" s="1" t="s">
        <v>111</v>
      </c>
      <c r="DB69" s="1" t="s">
        <v>112</v>
      </c>
    </row>
    <row r="70" spans="1:111" ht="15.6" customHeight="1" x14ac:dyDescent="0.25">
      <c r="A70" s="1" t="s">
        <v>1669</v>
      </c>
      <c r="B70" s="1" t="s">
        <v>238</v>
      </c>
      <c r="C70" s="2">
        <v>44358.308405787036</v>
      </c>
      <c r="D70" s="2">
        <v>44390</v>
      </c>
      <c r="E70" s="1" t="s">
        <v>180</v>
      </c>
      <c r="G70" s="1" t="s">
        <v>111</v>
      </c>
      <c r="H70" s="1" t="s">
        <v>112</v>
      </c>
      <c r="I70" s="1" t="s">
        <v>112</v>
      </c>
      <c r="J70" s="1" t="s">
        <v>1670</v>
      </c>
      <c r="L70" s="1" t="s">
        <v>1671</v>
      </c>
      <c r="M70" s="1" t="s">
        <v>138</v>
      </c>
      <c r="N70" s="1" t="s">
        <v>116</v>
      </c>
      <c r="O70" s="1" t="s">
        <v>117</v>
      </c>
      <c r="P70" s="9">
        <v>96950</v>
      </c>
      <c r="Q70" s="1" t="s">
        <v>118</v>
      </c>
      <c r="S70" s="1">
        <v>16707836970</v>
      </c>
      <c r="U70" s="1">
        <v>23822</v>
      </c>
      <c r="V70" s="1" t="s">
        <v>119</v>
      </c>
      <c r="X70" s="1" t="s">
        <v>1672</v>
      </c>
      <c r="Y70" s="1" t="s">
        <v>1673</v>
      </c>
      <c r="Z70" s="1" t="s">
        <v>1674</v>
      </c>
      <c r="AA70" s="1" t="s">
        <v>461</v>
      </c>
      <c r="AB70" s="1" t="s">
        <v>1671</v>
      </c>
      <c r="AD70" s="1" t="s">
        <v>116</v>
      </c>
      <c r="AE70" s="1" t="s">
        <v>117</v>
      </c>
      <c r="AF70" s="9">
        <v>96950</v>
      </c>
      <c r="AG70" s="1" t="s">
        <v>118</v>
      </c>
      <c r="AI70" s="1">
        <v>16707836970</v>
      </c>
      <c r="AK70" s="1" t="s">
        <v>1675</v>
      </c>
      <c r="BC70" s="1" t="str">
        <f>"43-3031.00"</f>
        <v>43-3031.00</v>
      </c>
      <c r="BD70" s="1" t="s">
        <v>389</v>
      </c>
      <c r="BE70" s="1" t="s">
        <v>1676</v>
      </c>
      <c r="BF70" s="1" t="s">
        <v>1279</v>
      </c>
      <c r="BG70" s="1">
        <v>1</v>
      </c>
      <c r="BH70" s="1">
        <v>1</v>
      </c>
      <c r="BI70" s="2">
        <v>44470</v>
      </c>
      <c r="BJ70" s="2">
        <v>45565</v>
      </c>
      <c r="BK70" s="2">
        <v>44470</v>
      </c>
      <c r="BL70" s="2">
        <v>45565</v>
      </c>
      <c r="BM70" s="1">
        <v>40</v>
      </c>
      <c r="BN70" s="1">
        <v>0</v>
      </c>
      <c r="BO70" s="1">
        <v>8</v>
      </c>
      <c r="BP70" s="1">
        <v>8</v>
      </c>
      <c r="BQ70" s="1">
        <v>8</v>
      </c>
      <c r="BR70" s="1">
        <v>8</v>
      </c>
      <c r="BS70" s="1">
        <v>8</v>
      </c>
      <c r="BT70" s="1">
        <v>0</v>
      </c>
      <c r="BU70" s="1" t="str">
        <f>"8:00 AM"</f>
        <v>8:00 AM</v>
      </c>
      <c r="BV70" s="1" t="str">
        <f t="shared" si="1"/>
        <v>5:00 PM</v>
      </c>
      <c r="BW70" s="1" t="s">
        <v>135</v>
      </c>
      <c r="BX70" s="1">
        <v>0</v>
      </c>
      <c r="BY70" s="1">
        <v>24</v>
      </c>
      <c r="BZ70" s="1" t="s">
        <v>112</v>
      </c>
      <c r="CB70" s="1" t="s">
        <v>138</v>
      </c>
      <c r="CC70" s="1" t="s">
        <v>1677</v>
      </c>
      <c r="CD70" s="1" t="s">
        <v>138</v>
      </c>
      <c r="CE70" s="1" t="s">
        <v>116</v>
      </c>
      <c r="CF70" s="1" t="s">
        <v>117</v>
      </c>
      <c r="CG70" s="1">
        <v>96950</v>
      </c>
      <c r="CH70" s="3">
        <v>9.49</v>
      </c>
      <c r="CI70" s="3">
        <v>9.49</v>
      </c>
      <c r="CJ70" s="3">
        <v>14.24</v>
      </c>
      <c r="CK70" s="3">
        <v>14.24</v>
      </c>
      <c r="CL70" s="1" t="s">
        <v>137</v>
      </c>
      <c r="CM70" s="1" t="s">
        <v>331</v>
      </c>
      <c r="CN70" s="1" t="s">
        <v>139</v>
      </c>
      <c r="CP70" s="1" t="s">
        <v>112</v>
      </c>
      <c r="CQ70" s="1" t="s">
        <v>111</v>
      </c>
      <c r="CR70" s="1" t="s">
        <v>112</v>
      </c>
      <c r="CS70" s="1" t="s">
        <v>111</v>
      </c>
      <c r="CT70" s="1" t="s">
        <v>138</v>
      </c>
      <c r="CU70" s="1" t="s">
        <v>111</v>
      </c>
      <c r="CV70" s="1" t="s">
        <v>138</v>
      </c>
      <c r="CW70" s="1" t="s">
        <v>1678</v>
      </c>
      <c r="CX70" s="1">
        <v>16702854122</v>
      </c>
      <c r="CY70" s="1" t="s">
        <v>1675</v>
      </c>
      <c r="CZ70" s="1" t="s">
        <v>168</v>
      </c>
      <c r="DA70" s="1" t="s">
        <v>111</v>
      </c>
      <c r="DB70" s="1" t="s">
        <v>112</v>
      </c>
    </row>
    <row r="71" spans="1:111" ht="15.6" customHeight="1" x14ac:dyDescent="0.25">
      <c r="A71" s="1" t="s">
        <v>1690</v>
      </c>
      <c r="B71" s="1" t="s">
        <v>238</v>
      </c>
      <c r="C71" s="2">
        <v>44353.598159606481</v>
      </c>
      <c r="D71" s="2">
        <v>44399</v>
      </c>
      <c r="E71" s="1" t="s">
        <v>180</v>
      </c>
      <c r="G71" s="1" t="s">
        <v>111</v>
      </c>
      <c r="H71" s="1" t="s">
        <v>112</v>
      </c>
      <c r="I71" s="1" t="s">
        <v>112</v>
      </c>
      <c r="J71" s="1" t="s">
        <v>633</v>
      </c>
      <c r="L71" s="1" t="s">
        <v>634</v>
      </c>
      <c r="N71" s="1" t="s">
        <v>167</v>
      </c>
      <c r="O71" s="1" t="s">
        <v>117</v>
      </c>
      <c r="P71" s="9">
        <v>96950</v>
      </c>
      <c r="Q71" s="1" t="s">
        <v>118</v>
      </c>
      <c r="S71" s="1">
        <v>16702358722</v>
      </c>
      <c r="U71" s="1">
        <v>561720</v>
      </c>
      <c r="V71" s="1" t="s">
        <v>119</v>
      </c>
      <c r="X71" s="1" t="s">
        <v>636</v>
      </c>
      <c r="Y71" s="1" t="s">
        <v>637</v>
      </c>
      <c r="Z71" s="1" t="s">
        <v>638</v>
      </c>
      <c r="AA71" s="1" t="s">
        <v>639</v>
      </c>
      <c r="AB71" s="1" t="s">
        <v>1000</v>
      </c>
      <c r="AD71" s="1" t="s">
        <v>167</v>
      </c>
      <c r="AE71" s="1" t="s">
        <v>117</v>
      </c>
      <c r="AF71" s="9">
        <v>96950</v>
      </c>
      <c r="AG71" s="1" t="s">
        <v>118</v>
      </c>
      <c r="AI71" s="1">
        <v>16709890917</v>
      </c>
      <c r="AK71" s="1" t="s">
        <v>641</v>
      </c>
      <c r="BC71" s="1" t="str">
        <f>"37-3011.00"</f>
        <v>37-3011.00</v>
      </c>
      <c r="BD71" s="1" t="s">
        <v>726</v>
      </c>
      <c r="BE71" s="1" t="s">
        <v>1691</v>
      </c>
      <c r="BF71" s="1" t="s">
        <v>726</v>
      </c>
      <c r="BG71" s="1">
        <v>2</v>
      </c>
      <c r="BH71" s="1">
        <v>2</v>
      </c>
      <c r="BI71" s="2">
        <v>44470</v>
      </c>
      <c r="BJ71" s="2">
        <v>44834</v>
      </c>
      <c r="BK71" s="2">
        <v>44470</v>
      </c>
      <c r="BL71" s="2">
        <v>44834</v>
      </c>
      <c r="BM71" s="1">
        <v>35</v>
      </c>
      <c r="BN71" s="1">
        <v>0</v>
      </c>
      <c r="BO71" s="1">
        <v>7</v>
      </c>
      <c r="BP71" s="1">
        <v>7</v>
      </c>
      <c r="BQ71" s="1">
        <v>7</v>
      </c>
      <c r="BR71" s="1">
        <v>7</v>
      </c>
      <c r="BS71" s="1">
        <v>7</v>
      </c>
      <c r="BT71" s="1">
        <v>0</v>
      </c>
      <c r="BU71" s="1" t="str">
        <f>"9:00 AM"</f>
        <v>9:00 AM</v>
      </c>
      <c r="BV71" s="1" t="str">
        <f t="shared" si="1"/>
        <v>5:00 PM</v>
      </c>
      <c r="BW71" s="1" t="s">
        <v>230</v>
      </c>
      <c r="BX71" s="1">
        <v>0</v>
      </c>
      <c r="BY71" s="1">
        <v>3</v>
      </c>
      <c r="BZ71" s="1" t="s">
        <v>112</v>
      </c>
      <c r="CB71" s="4" t="s">
        <v>643</v>
      </c>
      <c r="CC71" s="1" t="s">
        <v>634</v>
      </c>
      <c r="CE71" s="1" t="s">
        <v>167</v>
      </c>
      <c r="CF71" s="1" t="s">
        <v>117</v>
      </c>
      <c r="CG71" s="1">
        <v>96950</v>
      </c>
      <c r="CH71" s="3">
        <v>8.5</v>
      </c>
      <c r="CI71" s="3">
        <v>8.5</v>
      </c>
      <c r="CJ71" s="3">
        <v>12.75</v>
      </c>
      <c r="CK71" s="3">
        <v>12.75</v>
      </c>
      <c r="CL71" s="1" t="s">
        <v>137</v>
      </c>
      <c r="CN71" s="1" t="s">
        <v>139</v>
      </c>
      <c r="CP71" s="1" t="s">
        <v>111</v>
      </c>
      <c r="CQ71" s="1" t="s">
        <v>111</v>
      </c>
      <c r="CR71" s="1" t="s">
        <v>111</v>
      </c>
      <c r="CS71" s="1" t="s">
        <v>111</v>
      </c>
      <c r="CT71" s="1" t="s">
        <v>111</v>
      </c>
      <c r="CU71" s="1" t="s">
        <v>111</v>
      </c>
      <c r="CV71" s="1" t="s">
        <v>111</v>
      </c>
      <c r="CW71" s="1" t="s">
        <v>1004</v>
      </c>
      <c r="CX71" s="1">
        <v>16709890917</v>
      </c>
      <c r="CY71" s="1" t="s">
        <v>641</v>
      </c>
      <c r="CZ71" s="1" t="s">
        <v>645</v>
      </c>
      <c r="DA71" s="1" t="s">
        <v>111</v>
      </c>
      <c r="DB71" s="1" t="s">
        <v>112</v>
      </c>
    </row>
    <row r="72" spans="1:111" ht="15.6" customHeight="1" x14ac:dyDescent="0.25">
      <c r="A72" s="1" t="s">
        <v>1692</v>
      </c>
      <c r="B72" s="1" t="s">
        <v>238</v>
      </c>
      <c r="C72" s="2">
        <v>44390.292136574077</v>
      </c>
      <c r="D72" s="2">
        <v>44435</v>
      </c>
      <c r="E72" s="1" t="s">
        <v>110</v>
      </c>
      <c r="F72" s="2">
        <v>44468.833333333336</v>
      </c>
      <c r="G72" s="1" t="s">
        <v>112</v>
      </c>
      <c r="H72" s="1" t="s">
        <v>112</v>
      </c>
      <c r="I72" s="1" t="s">
        <v>112</v>
      </c>
      <c r="J72" s="1" t="s">
        <v>1693</v>
      </c>
      <c r="L72" s="1" t="s">
        <v>1694</v>
      </c>
      <c r="M72" s="1" t="s">
        <v>1695</v>
      </c>
      <c r="N72" s="1" t="s">
        <v>863</v>
      </c>
      <c r="O72" s="1" t="s">
        <v>117</v>
      </c>
      <c r="P72" s="9">
        <v>96950</v>
      </c>
      <c r="Q72" s="1" t="s">
        <v>118</v>
      </c>
      <c r="S72" s="1">
        <v>16702345828</v>
      </c>
      <c r="U72" s="1">
        <v>56173</v>
      </c>
      <c r="V72" s="1" t="s">
        <v>119</v>
      </c>
      <c r="X72" s="1" t="s">
        <v>1696</v>
      </c>
      <c r="Y72" s="1" t="s">
        <v>1697</v>
      </c>
      <c r="AA72" s="1" t="s">
        <v>171</v>
      </c>
      <c r="AB72" s="1" t="s">
        <v>1694</v>
      </c>
      <c r="AC72" s="1" t="s">
        <v>1695</v>
      </c>
      <c r="AD72" s="1" t="s">
        <v>863</v>
      </c>
      <c r="AE72" s="1" t="s">
        <v>117</v>
      </c>
      <c r="AF72" s="9">
        <v>96950</v>
      </c>
      <c r="AG72" s="1" t="s">
        <v>118</v>
      </c>
      <c r="AI72" s="1">
        <v>16702345828</v>
      </c>
      <c r="AK72" s="1" t="s">
        <v>1698</v>
      </c>
      <c r="BC72" s="1" t="str">
        <f>"37-3011.00"</f>
        <v>37-3011.00</v>
      </c>
      <c r="BD72" s="1" t="s">
        <v>726</v>
      </c>
      <c r="BE72" s="1" t="s">
        <v>1699</v>
      </c>
      <c r="BF72" s="1" t="s">
        <v>1700</v>
      </c>
      <c r="BG72" s="1">
        <v>1</v>
      </c>
      <c r="BH72" s="1">
        <v>1</v>
      </c>
      <c r="BI72" s="2">
        <v>44470</v>
      </c>
      <c r="BJ72" s="2">
        <v>44834</v>
      </c>
      <c r="BK72" s="2">
        <v>44470</v>
      </c>
      <c r="BL72" s="2">
        <v>44834</v>
      </c>
      <c r="BM72" s="1">
        <v>40</v>
      </c>
      <c r="BN72" s="1">
        <v>0</v>
      </c>
      <c r="BO72" s="1">
        <v>8</v>
      </c>
      <c r="BP72" s="1">
        <v>8</v>
      </c>
      <c r="BQ72" s="1">
        <v>8</v>
      </c>
      <c r="BR72" s="1">
        <v>8</v>
      </c>
      <c r="BS72" s="1">
        <v>8</v>
      </c>
      <c r="BT72" s="1">
        <v>0</v>
      </c>
      <c r="BU72" s="1" t="str">
        <f>"8:00 AM"</f>
        <v>8:00 AM</v>
      </c>
      <c r="BV72" s="1" t="str">
        <f t="shared" si="1"/>
        <v>5:00 PM</v>
      </c>
      <c r="BW72" s="1" t="s">
        <v>230</v>
      </c>
      <c r="BX72" s="1">
        <v>0</v>
      </c>
      <c r="BY72" s="1">
        <v>3</v>
      </c>
      <c r="BZ72" s="1" t="s">
        <v>112</v>
      </c>
      <c r="CB72" s="1" t="s">
        <v>331</v>
      </c>
      <c r="CC72" s="1" t="s">
        <v>1694</v>
      </c>
      <c r="CD72" s="1" t="s">
        <v>1695</v>
      </c>
      <c r="CE72" s="1" t="s">
        <v>863</v>
      </c>
      <c r="CF72" s="1" t="s">
        <v>117</v>
      </c>
      <c r="CG72" s="1">
        <v>96950</v>
      </c>
      <c r="CH72" s="3">
        <v>8.5</v>
      </c>
      <c r="CI72" s="3">
        <v>8.5</v>
      </c>
      <c r="CJ72" s="3">
        <v>12.75</v>
      </c>
      <c r="CK72" s="3">
        <v>12.75</v>
      </c>
      <c r="CL72" s="1" t="s">
        <v>137</v>
      </c>
      <c r="CN72" s="1" t="s">
        <v>139</v>
      </c>
      <c r="CP72" s="1" t="s">
        <v>112</v>
      </c>
      <c r="CQ72" s="1" t="s">
        <v>111</v>
      </c>
      <c r="CR72" s="1" t="s">
        <v>112</v>
      </c>
      <c r="CS72" s="1" t="s">
        <v>111</v>
      </c>
      <c r="CT72" s="1" t="s">
        <v>138</v>
      </c>
      <c r="CU72" s="1" t="s">
        <v>111</v>
      </c>
      <c r="CV72" s="1" t="s">
        <v>138</v>
      </c>
      <c r="CW72" s="1" t="s">
        <v>331</v>
      </c>
      <c r="CX72" s="1">
        <v>16702345828</v>
      </c>
      <c r="CY72" s="1" t="s">
        <v>1698</v>
      </c>
      <c r="CZ72" s="1" t="s">
        <v>138</v>
      </c>
      <c r="DA72" s="1" t="s">
        <v>111</v>
      </c>
      <c r="DB72" s="1" t="s">
        <v>112</v>
      </c>
      <c r="DC72" s="1" t="s">
        <v>1701</v>
      </c>
      <c r="DD72" s="1" t="s">
        <v>1702</v>
      </c>
      <c r="DF72" s="1" t="s">
        <v>1703</v>
      </c>
      <c r="DG72" s="1" t="s">
        <v>1704</v>
      </c>
    </row>
    <row r="73" spans="1:111" ht="15.6" customHeight="1" x14ac:dyDescent="0.25">
      <c r="A73" s="1" t="s">
        <v>1705</v>
      </c>
      <c r="B73" s="1" t="s">
        <v>238</v>
      </c>
      <c r="C73" s="2">
        <v>44384.826442361111</v>
      </c>
      <c r="D73" s="2">
        <v>44426</v>
      </c>
      <c r="E73" s="1" t="s">
        <v>110</v>
      </c>
      <c r="F73" s="2">
        <v>44468.833333333336</v>
      </c>
      <c r="G73" s="1" t="s">
        <v>112</v>
      </c>
      <c r="H73" s="1" t="s">
        <v>112</v>
      </c>
      <c r="I73" s="1" t="s">
        <v>112</v>
      </c>
      <c r="J73" s="1" t="s">
        <v>1706</v>
      </c>
      <c r="K73" s="1" t="s">
        <v>1707</v>
      </c>
      <c r="L73" s="1" t="s">
        <v>1708</v>
      </c>
      <c r="M73" s="1" t="s">
        <v>1709</v>
      </c>
      <c r="N73" s="1" t="s">
        <v>738</v>
      </c>
      <c r="O73" s="1" t="s">
        <v>117</v>
      </c>
      <c r="P73" s="9">
        <v>96950</v>
      </c>
      <c r="Q73" s="1" t="s">
        <v>118</v>
      </c>
      <c r="S73" s="1">
        <v>16702348866</v>
      </c>
      <c r="U73" s="1">
        <v>72111</v>
      </c>
      <c r="V73" s="1" t="s">
        <v>119</v>
      </c>
      <c r="X73" s="1" t="s">
        <v>1390</v>
      </c>
      <c r="Y73" s="1" t="s">
        <v>1710</v>
      </c>
      <c r="AA73" s="1" t="s">
        <v>1711</v>
      </c>
      <c r="AB73" s="1" t="s">
        <v>1712</v>
      </c>
      <c r="AD73" s="1" t="s">
        <v>167</v>
      </c>
      <c r="AE73" s="1" t="s">
        <v>117</v>
      </c>
      <c r="AF73" s="9">
        <v>96950</v>
      </c>
      <c r="AG73" s="1" t="s">
        <v>118</v>
      </c>
      <c r="AI73" s="1">
        <v>16702348866</v>
      </c>
      <c r="AK73" s="1" t="s">
        <v>1713</v>
      </c>
      <c r="BC73" s="1" t="str">
        <f>"37-2012.00"</f>
        <v>37-2012.00</v>
      </c>
      <c r="BD73" s="1" t="s">
        <v>576</v>
      </c>
      <c r="BE73" s="1" t="s">
        <v>1714</v>
      </c>
      <c r="BF73" s="1" t="s">
        <v>1715</v>
      </c>
      <c r="BG73" s="1">
        <v>3</v>
      </c>
      <c r="BH73" s="1">
        <v>3</v>
      </c>
      <c r="BI73" s="2">
        <v>44470</v>
      </c>
      <c r="BJ73" s="2">
        <v>44834</v>
      </c>
      <c r="BK73" s="2">
        <v>44470</v>
      </c>
      <c r="BL73" s="2">
        <v>44834</v>
      </c>
      <c r="BM73" s="1">
        <v>35</v>
      </c>
      <c r="BN73" s="1">
        <v>0</v>
      </c>
      <c r="BO73" s="1">
        <v>7</v>
      </c>
      <c r="BP73" s="1">
        <v>7</v>
      </c>
      <c r="BQ73" s="1">
        <v>7</v>
      </c>
      <c r="BR73" s="1">
        <v>7</v>
      </c>
      <c r="BS73" s="1">
        <v>7</v>
      </c>
      <c r="BT73" s="1">
        <v>0</v>
      </c>
      <c r="BU73" s="1" t="str">
        <f>"8:00 AM"</f>
        <v>8:00 AM</v>
      </c>
      <c r="BV73" s="1" t="str">
        <f>"4:00 PM"</f>
        <v>4:00 PM</v>
      </c>
      <c r="BW73" s="1" t="s">
        <v>135</v>
      </c>
      <c r="BX73" s="1">
        <v>0</v>
      </c>
      <c r="BY73" s="1">
        <v>3</v>
      </c>
      <c r="BZ73" s="1" t="s">
        <v>112</v>
      </c>
      <c r="CB73" s="1" t="s">
        <v>1716</v>
      </c>
      <c r="CC73" s="1" t="s">
        <v>1708</v>
      </c>
      <c r="CD73" s="1" t="s">
        <v>1709</v>
      </c>
      <c r="CE73" s="1" t="s">
        <v>738</v>
      </c>
      <c r="CF73" s="1" t="s">
        <v>117</v>
      </c>
      <c r="CG73" s="1">
        <v>96950</v>
      </c>
      <c r="CH73" s="3">
        <v>7.45</v>
      </c>
      <c r="CI73" s="3">
        <v>7.45</v>
      </c>
      <c r="CJ73" s="3">
        <v>11.18</v>
      </c>
      <c r="CK73" s="3">
        <v>11.18</v>
      </c>
      <c r="CL73" s="1" t="s">
        <v>137</v>
      </c>
      <c r="CM73" s="1" t="s">
        <v>230</v>
      </c>
      <c r="CN73" s="1" t="s">
        <v>139</v>
      </c>
      <c r="CP73" s="1" t="s">
        <v>112</v>
      </c>
      <c r="CQ73" s="1" t="s">
        <v>111</v>
      </c>
      <c r="CR73" s="1" t="s">
        <v>112</v>
      </c>
      <c r="CS73" s="1" t="s">
        <v>111</v>
      </c>
      <c r="CT73" s="1" t="s">
        <v>138</v>
      </c>
      <c r="CU73" s="1" t="s">
        <v>111</v>
      </c>
      <c r="CV73" s="1" t="s">
        <v>138</v>
      </c>
      <c r="CW73" s="1" t="s">
        <v>1717</v>
      </c>
      <c r="CX73" s="1">
        <v>16702348866</v>
      </c>
      <c r="CY73" s="1" t="s">
        <v>1713</v>
      </c>
      <c r="CZ73" s="1" t="s">
        <v>168</v>
      </c>
      <c r="DA73" s="1" t="s">
        <v>111</v>
      </c>
      <c r="DB73" s="1" t="s">
        <v>112</v>
      </c>
    </row>
    <row r="74" spans="1:111" ht="15.6" customHeight="1" x14ac:dyDescent="0.25">
      <c r="A74" s="1" t="s">
        <v>1721</v>
      </c>
      <c r="B74" s="1" t="s">
        <v>238</v>
      </c>
      <c r="C74" s="2">
        <v>44359.487441203702</v>
      </c>
      <c r="D74" s="2">
        <v>44404</v>
      </c>
      <c r="E74" s="1" t="s">
        <v>180</v>
      </c>
      <c r="G74" s="1" t="s">
        <v>112</v>
      </c>
      <c r="H74" s="1" t="s">
        <v>112</v>
      </c>
      <c r="I74" s="1" t="s">
        <v>112</v>
      </c>
      <c r="J74" s="1" t="s">
        <v>1722</v>
      </c>
      <c r="L74" s="1" t="s">
        <v>1723</v>
      </c>
      <c r="N74" s="1" t="s">
        <v>167</v>
      </c>
      <c r="O74" s="1" t="s">
        <v>117</v>
      </c>
      <c r="P74" s="9">
        <v>96950</v>
      </c>
      <c r="Q74" s="1" t="s">
        <v>118</v>
      </c>
      <c r="S74" s="1">
        <v>16702331333</v>
      </c>
      <c r="U74" s="1">
        <v>72111</v>
      </c>
      <c r="V74" s="1" t="s">
        <v>119</v>
      </c>
      <c r="X74" s="1" t="s">
        <v>1724</v>
      </c>
      <c r="Y74" s="1" t="s">
        <v>1725</v>
      </c>
      <c r="AA74" s="1" t="s">
        <v>171</v>
      </c>
      <c r="AB74" s="1" t="s">
        <v>1723</v>
      </c>
      <c r="AD74" s="1" t="s">
        <v>167</v>
      </c>
      <c r="AE74" s="1" t="s">
        <v>117</v>
      </c>
      <c r="AF74" s="9">
        <v>96950</v>
      </c>
      <c r="AG74" s="1" t="s">
        <v>118</v>
      </c>
      <c r="AI74" s="1">
        <v>16702331333</v>
      </c>
      <c r="AK74" s="1" t="s">
        <v>1726</v>
      </c>
      <c r="BC74" s="1" t="str">
        <f>"37-2012.00"</f>
        <v>37-2012.00</v>
      </c>
      <c r="BD74" s="1" t="s">
        <v>576</v>
      </c>
      <c r="BE74" s="1" t="s">
        <v>1727</v>
      </c>
      <c r="BF74" s="1" t="s">
        <v>578</v>
      </c>
      <c r="BG74" s="1">
        <v>2</v>
      </c>
      <c r="BH74" s="1">
        <v>2</v>
      </c>
      <c r="BI74" s="2">
        <v>44470</v>
      </c>
      <c r="BJ74" s="2">
        <v>44834</v>
      </c>
      <c r="BK74" s="2">
        <v>44470</v>
      </c>
      <c r="BL74" s="2">
        <v>44834</v>
      </c>
      <c r="BM74" s="1">
        <v>36</v>
      </c>
      <c r="BN74" s="1">
        <v>0</v>
      </c>
      <c r="BO74" s="1">
        <v>6</v>
      </c>
      <c r="BP74" s="1">
        <v>6</v>
      </c>
      <c r="BQ74" s="1">
        <v>6</v>
      </c>
      <c r="BR74" s="1">
        <v>6</v>
      </c>
      <c r="BS74" s="1">
        <v>6</v>
      </c>
      <c r="BT74" s="1">
        <v>6</v>
      </c>
      <c r="BU74" s="1" t="str">
        <f>"12:32 PM"</f>
        <v>12:32 PM</v>
      </c>
      <c r="BV74" s="1" t="str">
        <f>"7:00 PM"</f>
        <v>7:00 PM</v>
      </c>
      <c r="BW74" s="1" t="s">
        <v>135</v>
      </c>
      <c r="BX74" s="1">
        <v>0</v>
      </c>
      <c r="BY74" s="1">
        <v>3</v>
      </c>
      <c r="BZ74" s="1" t="s">
        <v>112</v>
      </c>
      <c r="CB74" s="4" t="s">
        <v>1728</v>
      </c>
      <c r="CC74" s="1" t="s">
        <v>1729</v>
      </c>
      <c r="CD74" s="1" t="s">
        <v>1730</v>
      </c>
      <c r="CE74" s="1" t="s">
        <v>116</v>
      </c>
      <c r="CF74" s="1" t="s">
        <v>117</v>
      </c>
      <c r="CG74" s="1">
        <v>96950</v>
      </c>
      <c r="CH74" s="3">
        <v>7.59</v>
      </c>
      <c r="CI74" s="3">
        <v>7.59</v>
      </c>
      <c r="CJ74" s="3">
        <v>11.39</v>
      </c>
      <c r="CK74" s="3">
        <v>11.39</v>
      </c>
      <c r="CL74" s="1" t="s">
        <v>137</v>
      </c>
      <c r="CM74" s="1" t="s">
        <v>362</v>
      </c>
      <c r="CN74" s="1" t="s">
        <v>139</v>
      </c>
      <c r="CP74" s="1" t="s">
        <v>112</v>
      </c>
      <c r="CQ74" s="1" t="s">
        <v>111</v>
      </c>
      <c r="CR74" s="1" t="s">
        <v>112</v>
      </c>
      <c r="CS74" s="1" t="s">
        <v>111</v>
      </c>
      <c r="CT74" s="1" t="s">
        <v>138</v>
      </c>
      <c r="CU74" s="1" t="s">
        <v>138</v>
      </c>
      <c r="CV74" s="1" t="s">
        <v>138</v>
      </c>
      <c r="CW74" s="1" t="s">
        <v>1731</v>
      </c>
      <c r="CX74" s="1">
        <v>16702331333</v>
      </c>
      <c r="CY74" s="1" t="s">
        <v>1726</v>
      </c>
      <c r="CZ74" s="1" t="s">
        <v>138</v>
      </c>
      <c r="DA74" s="1" t="s">
        <v>111</v>
      </c>
      <c r="DB74" s="1" t="s">
        <v>112</v>
      </c>
    </row>
    <row r="75" spans="1:111" ht="15.6" customHeight="1" x14ac:dyDescent="0.25">
      <c r="A75" s="1" t="s">
        <v>1732</v>
      </c>
      <c r="B75" s="1" t="s">
        <v>238</v>
      </c>
      <c r="C75" s="2">
        <v>44358.879643171298</v>
      </c>
      <c r="D75" s="2">
        <v>44391</v>
      </c>
      <c r="E75" s="1" t="s">
        <v>110</v>
      </c>
      <c r="F75" s="2">
        <v>44468.833333333336</v>
      </c>
      <c r="G75" s="1" t="s">
        <v>112</v>
      </c>
      <c r="H75" s="1" t="s">
        <v>112</v>
      </c>
      <c r="I75" s="1" t="s">
        <v>112</v>
      </c>
      <c r="J75" s="1" t="s">
        <v>1733</v>
      </c>
      <c r="K75" s="1" t="s">
        <v>1734</v>
      </c>
      <c r="L75" s="1" t="s">
        <v>1197</v>
      </c>
      <c r="M75" s="1" t="s">
        <v>138</v>
      </c>
      <c r="N75" s="1" t="s">
        <v>116</v>
      </c>
      <c r="O75" s="1" t="s">
        <v>117</v>
      </c>
      <c r="P75" s="9">
        <v>96950</v>
      </c>
      <c r="Q75" s="1" t="s">
        <v>118</v>
      </c>
      <c r="S75" s="1">
        <v>16702859009</v>
      </c>
      <c r="U75" s="1">
        <v>53131</v>
      </c>
      <c r="V75" s="1" t="s">
        <v>119</v>
      </c>
      <c r="X75" s="1" t="s">
        <v>1735</v>
      </c>
      <c r="Y75" s="1" t="s">
        <v>1736</v>
      </c>
      <c r="AA75" s="1" t="s">
        <v>245</v>
      </c>
      <c r="AB75" s="1" t="s">
        <v>1197</v>
      </c>
      <c r="AC75" s="1" t="s">
        <v>138</v>
      </c>
      <c r="AD75" s="1" t="s">
        <v>116</v>
      </c>
      <c r="AE75" s="1" t="s">
        <v>117</v>
      </c>
      <c r="AF75" s="9">
        <v>96950</v>
      </c>
      <c r="AG75" s="1" t="s">
        <v>118</v>
      </c>
      <c r="AI75" s="1">
        <v>16702859009</v>
      </c>
      <c r="AK75" s="1" t="s">
        <v>1737</v>
      </c>
      <c r="BC75" s="1" t="str">
        <f>"27-3091.00"</f>
        <v>27-3091.00</v>
      </c>
      <c r="BD75" s="1" t="s">
        <v>1239</v>
      </c>
      <c r="BE75" s="1" t="s">
        <v>1738</v>
      </c>
      <c r="BF75" s="1" t="s">
        <v>1739</v>
      </c>
      <c r="BG75" s="1">
        <v>4</v>
      </c>
      <c r="BH75" s="1">
        <v>4</v>
      </c>
      <c r="BI75" s="2">
        <v>44470</v>
      </c>
      <c r="BJ75" s="2">
        <v>44834</v>
      </c>
      <c r="BK75" s="2">
        <v>44470</v>
      </c>
      <c r="BL75" s="2">
        <v>44834</v>
      </c>
      <c r="BM75" s="1">
        <v>40</v>
      </c>
      <c r="BN75" s="1">
        <v>0</v>
      </c>
      <c r="BO75" s="1">
        <v>8</v>
      </c>
      <c r="BP75" s="1">
        <v>8</v>
      </c>
      <c r="BQ75" s="1">
        <v>8</v>
      </c>
      <c r="BR75" s="1">
        <v>8</v>
      </c>
      <c r="BS75" s="1">
        <v>8</v>
      </c>
      <c r="BT75" s="1">
        <v>0</v>
      </c>
      <c r="BU75" s="1" t="str">
        <f>"8:00 AM"</f>
        <v>8:00 AM</v>
      </c>
      <c r="BV75" s="1" t="str">
        <f>"5:00 PM"</f>
        <v>5:00 PM</v>
      </c>
      <c r="BW75" s="1" t="s">
        <v>193</v>
      </c>
      <c r="BX75" s="1">
        <v>0</v>
      </c>
      <c r="BY75" s="1">
        <v>12</v>
      </c>
      <c r="BZ75" s="1" t="s">
        <v>112</v>
      </c>
      <c r="CB75" s="1" t="s">
        <v>1740</v>
      </c>
      <c r="CC75" s="1" t="s">
        <v>1197</v>
      </c>
      <c r="CD75" s="1" t="s">
        <v>138</v>
      </c>
      <c r="CE75" s="1" t="s">
        <v>116</v>
      </c>
      <c r="CF75" s="1" t="s">
        <v>117</v>
      </c>
      <c r="CG75" s="1">
        <v>96950</v>
      </c>
      <c r="CH75" s="3">
        <v>13.19</v>
      </c>
      <c r="CI75" s="3">
        <v>13.19</v>
      </c>
      <c r="CJ75" s="3">
        <v>19.79</v>
      </c>
      <c r="CK75" s="3">
        <v>19.79</v>
      </c>
      <c r="CL75" s="1" t="s">
        <v>137</v>
      </c>
      <c r="CM75" s="1" t="s">
        <v>138</v>
      </c>
      <c r="CN75" s="1" t="s">
        <v>139</v>
      </c>
      <c r="CP75" s="1" t="s">
        <v>112</v>
      </c>
      <c r="CQ75" s="1" t="s">
        <v>111</v>
      </c>
      <c r="CR75" s="1" t="s">
        <v>112</v>
      </c>
      <c r="CS75" s="1" t="s">
        <v>111</v>
      </c>
      <c r="CT75" s="1" t="s">
        <v>138</v>
      </c>
      <c r="CU75" s="1" t="s">
        <v>111</v>
      </c>
      <c r="CV75" s="1" t="s">
        <v>138</v>
      </c>
      <c r="CW75" s="1" t="s">
        <v>1620</v>
      </c>
      <c r="CX75" s="1">
        <v>16702859009</v>
      </c>
      <c r="CY75" s="1" t="s">
        <v>1737</v>
      </c>
      <c r="CZ75" s="1" t="s">
        <v>138</v>
      </c>
      <c r="DA75" s="1" t="s">
        <v>111</v>
      </c>
      <c r="DB75" s="1" t="s">
        <v>112</v>
      </c>
    </row>
    <row r="76" spans="1:111" ht="15.6" customHeight="1" x14ac:dyDescent="0.25">
      <c r="A76" s="1" t="s">
        <v>1741</v>
      </c>
      <c r="B76" s="1" t="s">
        <v>238</v>
      </c>
      <c r="C76" s="2">
        <v>44337.194829166663</v>
      </c>
      <c r="D76" s="2">
        <v>44390</v>
      </c>
      <c r="E76" s="1" t="s">
        <v>110</v>
      </c>
      <c r="F76" s="2">
        <v>44468.833333333336</v>
      </c>
      <c r="G76" s="1" t="s">
        <v>112</v>
      </c>
      <c r="H76" s="1" t="s">
        <v>112</v>
      </c>
      <c r="I76" s="1" t="s">
        <v>112</v>
      </c>
      <c r="J76" s="1" t="s">
        <v>1742</v>
      </c>
      <c r="L76" s="1" t="s">
        <v>1743</v>
      </c>
      <c r="M76" s="1" t="s">
        <v>1744</v>
      </c>
      <c r="N76" s="1" t="s">
        <v>116</v>
      </c>
      <c r="O76" s="1" t="s">
        <v>117</v>
      </c>
      <c r="P76" s="9">
        <v>96950</v>
      </c>
      <c r="Q76" s="1" t="s">
        <v>118</v>
      </c>
      <c r="R76" s="1" t="s">
        <v>117</v>
      </c>
      <c r="S76" s="1">
        <v>16702346647</v>
      </c>
      <c r="U76" s="1">
        <v>624410</v>
      </c>
      <c r="V76" s="1" t="s">
        <v>119</v>
      </c>
      <c r="X76" s="1" t="s">
        <v>1745</v>
      </c>
      <c r="Y76" s="1" t="s">
        <v>1746</v>
      </c>
      <c r="Z76" s="1" t="s">
        <v>1747</v>
      </c>
      <c r="AA76" s="1" t="s">
        <v>245</v>
      </c>
      <c r="AB76" s="1" t="s">
        <v>1743</v>
      </c>
      <c r="AC76" s="1" t="s">
        <v>1744</v>
      </c>
      <c r="AD76" s="1" t="s">
        <v>116</v>
      </c>
      <c r="AE76" s="1" t="s">
        <v>117</v>
      </c>
      <c r="AF76" s="9">
        <v>96950</v>
      </c>
      <c r="AG76" s="1" t="s">
        <v>118</v>
      </c>
      <c r="AH76" s="1" t="s">
        <v>117</v>
      </c>
      <c r="AI76" s="1">
        <v>16702346647</v>
      </c>
      <c r="AK76" s="1" t="s">
        <v>1748</v>
      </c>
      <c r="BC76" s="1" t="str">
        <f>"39-9011.00"</f>
        <v>39-9011.00</v>
      </c>
      <c r="BD76" s="1" t="s">
        <v>1448</v>
      </c>
      <c r="BE76" s="1" t="s">
        <v>1749</v>
      </c>
      <c r="BF76" s="1" t="s">
        <v>1750</v>
      </c>
      <c r="BG76" s="1">
        <v>9</v>
      </c>
      <c r="BH76" s="1">
        <v>9</v>
      </c>
      <c r="BI76" s="2">
        <v>44470</v>
      </c>
      <c r="BJ76" s="2">
        <v>44834</v>
      </c>
      <c r="BK76" s="2">
        <v>44470</v>
      </c>
      <c r="BL76" s="2">
        <v>44834</v>
      </c>
      <c r="BM76" s="1">
        <v>35</v>
      </c>
      <c r="BN76" s="1">
        <v>0</v>
      </c>
      <c r="BO76" s="1">
        <v>7</v>
      </c>
      <c r="BP76" s="1">
        <v>7</v>
      </c>
      <c r="BQ76" s="1">
        <v>7</v>
      </c>
      <c r="BR76" s="1">
        <v>7</v>
      </c>
      <c r="BS76" s="1">
        <v>7</v>
      </c>
      <c r="BT76" s="1">
        <v>0</v>
      </c>
      <c r="BU76" s="1" t="str">
        <f>"8:00 AM"</f>
        <v>8:00 AM</v>
      </c>
      <c r="BV76" s="1" t="str">
        <f>"4:00 PM"</f>
        <v>4:00 PM</v>
      </c>
      <c r="BW76" s="1" t="s">
        <v>135</v>
      </c>
      <c r="BX76" s="1">
        <v>6</v>
      </c>
      <c r="BY76" s="1">
        <v>6</v>
      </c>
      <c r="BZ76" s="1" t="s">
        <v>112</v>
      </c>
      <c r="CB76" s="1" t="s">
        <v>1751</v>
      </c>
      <c r="CC76" s="1" t="s">
        <v>1752</v>
      </c>
      <c r="CD76" s="1" t="s">
        <v>1753</v>
      </c>
      <c r="CE76" s="1" t="s">
        <v>116</v>
      </c>
      <c r="CF76" s="1" t="s">
        <v>117</v>
      </c>
      <c r="CG76" s="1">
        <v>96950</v>
      </c>
      <c r="CH76" s="3">
        <v>7.33</v>
      </c>
      <c r="CI76" s="3">
        <v>8.33</v>
      </c>
      <c r="CJ76" s="3">
        <v>11</v>
      </c>
      <c r="CK76" s="3">
        <v>12.5</v>
      </c>
      <c r="CL76" s="1" t="s">
        <v>137</v>
      </c>
      <c r="CM76" s="1" t="s">
        <v>138</v>
      </c>
      <c r="CN76" s="1" t="s">
        <v>139</v>
      </c>
      <c r="CP76" s="1" t="s">
        <v>112</v>
      </c>
      <c r="CQ76" s="1" t="s">
        <v>111</v>
      </c>
      <c r="CR76" s="1" t="s">
        <v>112</v>
      </c>
      <c r="CS76" s="1" t="s">
        <v>111</v>
      </c>
      <c r="CT76" s="1" t="s">
        <v>111</v>
      </c>
      <c r="CU76" s="1" t="s">
        <v>111</v>
      </c>
      <c r="CV76" s="1" t="s">
        <v>138</v>
      </c>
      <c r="CW76" s="1" t="s">
        <v>138</v>
      </c>
      <c r="CX76" s="1">
        <v>16702346647</v>
      </c>
      <c r="CY76" s="1" t="s">
        <v>1748</v>
      </c>
      <c r="CZ76" s="1" t="s">
        <v>138</v>
      </c>
      <c r="DA76" s="1" t="s">
        <v>111</v>
      </c>
      <c r="DB76" s="1" t="s">
        <v>112</v>
      </c>
    </row>
    <row r="77" spans="1:111" ht="15.6" customHeight="1" x14ac:dyDescent="0.25">
      <c r="A77" s="1" t="s">
        <v>1754</v>
      </c>
      <c r="B77" s="1" t="s">
        <v>238</v>
      </c>
      <c r="C77" s="2">
        <v>44350.092123032409</v>
      </c>
      <c r="D77" s="2">
        <v>44391</v>
      </c>
      <c r="E77" s="1" t="s">
        <v>110</v>
      </c>
      <c r="F77" s="2">
        <v>44468.833333333336</v>
      </c>
      <c r="G77" s="1" t="s">
        <v>112</v>
      </c>
      <c r="H77" s="1" t="s">
        <v>112</v>
      </c>
      <c r="I77" s="1" t="s">
        <v>112</v>
      </c>
      <c r="J77" s="1" t="s">
        <v>1755</v>
      </c>
      <c r="K77" s="1" t="s">
        <v>1756</v>
      </c>
      <c r="L77" s="1" t="s">
        <v>1757</v>
      </c>
      <c r="M77" s="1" t="s">
        <v>1758</v>
      </c>
      <c r="N77" s="1" t="s">
        <v>1759</v>
      </c>
      <c r="O77" s="1" t="s">
        <v>117</v>
      </c>
      <c r="P77" s="9">
        <v>96952</v>
      </c>
      <c r="Q77" s="1" t="s">
        <v>118</v>
      </c>
      <c r="R77" s="1" t="s">
        <v>138</v>
      </c>
      <c r="S77" s="1">
        <v>16704334428</v>
      </c>
      <c r="U77" s="1">
        <v>447110</v>
      </c>
      <c r="V77" s="1" t="s">
        <v>119</v>
      </c>
      <c r="X77" s="1" t="s">
        <v>1760</v>
      </c>
      <c r="Y77" s="1" t="s">
        <v>1761</v>
      </c>
      <c r="Z77" s="1" t="s">
        <v>1762</v>
      </c>
      <c r="AA77" s="1" t="s">
        <v>1763</v>
      </c>
      <c r="AB77" s="1" t="s">
        <v>1757</v>
      </c>
      <c r="AC77" s="1" t="s">
        <v>1758</v>
      </c>
      <c r="AD77" s="1" t="s">
        <v>1759</v>
      </c>
      <c r="AE77" s="1" t="s">
        <v>117</v>
      </c>
      <c r="AF77" s="9">
        <v>96952</v>
      </c>
      <c r="AG77" s="1" t="s">
        <v>118</v>
      </c>
      <c r="AH77" s="1" t="s">
        <v>138</v>
      </c>
      <c r="AI77" s="1">
        <v>16709894711</v>
      </c>
      <c r="AK77" s="1" t="s">
        <v>1764</v>
      </c>
      <c r="BC77" s="1" t="str">
        <f>"43-3031.00"</f>
        <v>43-3031.00</v>
      </c>
      <c r="BD77" s="1" t="s">
        <v>389</v>
      </c>
      <c r="BE77" s="1" t="s">
        <v>1765</v>
      </c>
      <c r="BF77" s="1" t="s">
        <v>1766</v>
      </c>
      <c r="BG77" s="1">
        <v>1</v>
      </c>
      <c r="BH77" s="1">
        <v>1</v>
      </c>
      <c r="BI77" s="2">
        <v>44470</v>
      </c>
      <c r="BJ77" s="2">
        <v>44834</v>
      </c>
      <c r="BK77" s="2">
        <v>44470</v>
      </c>
      <c r="BL77" s="2">
        <v>44834</v>
      </c>
      <c r="BM77" s="1">
        <v>40</v>
      </c>
      <c r="BN77" s="1">
        <v>0</v>
      </c>
      <c r="BO77" s="1">
        <v>8</v>
      </c>
      <c r="BP77" s="1">
        <v>8</v>
      </c>
      <c r="BQ77" s="1">
        <v>8</v>
      </c>
      <c r="BR77" s="1">
        <v>8</v>
      </c>
      <c r="BS77" s="1">
        <v>8</v>
      </c>
      <c r="BT77" s="1">
        <v>0</v>
      </c>
      <c r="BU77" s="1" t="str">
        <f>"7:30 AM"</f>
        <v>7:30 AM</v>
      </c>
      <c r="BV77" s="1" t="str">
        <f>"4:30 PM"</f>
        <v>4:30 PM</v>
      </c>
      <c r="BW77" s="1" t="s">
        <v>392</v>
      </c>
      <c r="BX77" s="1">
        <v>12</v>
      </c>
      <c r="BY77" s="1">
        <v>12</v>
      </c>
      <c r="BZ77" s="1" t="s">
        <v>112</v>
      </c>
      <c r="CB77" s="1" t="s">
        <v>1767</v>
      </c>
      <c r="CC77" s="1" t="s">
        <v>1768</v>
      </c>
      <c r="CD77" s="1" t="s">
        <v>1769</v>
      </c>
      <c r="CE77" s="1" t="s">
        <v>1759</v>
      </c>
      <c r="CF77" s="1" t="s">
        <v>117</v>
      </c>
      <c r="CG77" s="1">
        <v>96952</v>
      </c>
      <c r="CH77" s="3">
        <v>9.49</v>
      </c>
      <c r="CI77" s="3">
        <v>10</v>
      </c>
      <c r="CJ77" s="3">
        <v>14.24</v>
      </c>
      <c r="CK77" s="3">
        <v>15</v>
      </c>
      <c r="CL77" s="1" t="s">
        <v>137</v>
      </c>
      <c r="CM77" s="1" t="s">
        <v>138</v>
      </c>
      <c r="CN77" s="1" t="s">
        <v>139</v>
      </c>
      <c r="CP77" s="1" t="s">
        <v>112</v>
      </c>
      <c r="CQ77" s="1" t="s">
        <v>111</v>
      </c>
      <c r="CR77" s="1" t="s">
        <v>112</v>
      </c>
      <c r="CS77" s="1" t="s">
        <v>111</v>
      </c>
      <c r="CT77" s="1" t="s">
        <v>138</v>
      </c>
      <c r="CU77" s="1" t="s">
        <v>111</v>
      </c>
      <c r="CV77" s="1" t="s">
        <v>138</v>
      </c>
      <c r="CW77" s="1" t="s">
        <v>1770</v>
      </c>
      <c r="CX77" s="1">
        <v>16704334428</v>
      </c>
      <c r="CY77" s="1" t="s">
        <v>1764</v>
      </c>
      <c r="CZ77" s="1" t="s">
        <v>138</v>
      </c>
      <c r="DA77" s="1" t="s">
        <v>111</v>
      </c>
      <c r="DB77" s="1" t="s">
        <v>112</v>
      </c>
    </row>
    <row r="78" spans="1:111" ht="15.6" customHeight="1" x14ac:dyDescent="0.25">
      <c r="A78" s="1" t="s">
        <v>1771</v>
      </c>
      <c r="B78" s="1" t="s">
        <v>238</v>
      </c>
      <c r="C78" s="2">
        <v>44389.363269212961</v>
      </c>
      <c r="D78" s="2">
        <v>44449</v>
      </c>
      <c r="E78" s="1" t="s">
        <v>110</v>
      </c>
      <c r="F78" s="2">
        <v>44468.833333333336</v>
      </c>
      <c r="G78" s="1" t="s">
        <v>112</v>
      </c>
      <c r="H78" s="1" t="s">
        <v>112</v>
      </c>
      <c r="I78" s="1" t="s">
        <v>112</v>
      </c>
      <c r="J78" s="1" t="s">
        <v>1693</v>
      </c>
      <c r="L78" s="1" t="s">
        <v>1694</v>
      </c>
      <c r="M78" s="1" t="s">
        <v>1695</v>
      </c>
      <c r="N78" s="1" t="s">
        <v>863</v>
      </c>
      <c r="O78" s="1" t="s">
        <v>117</v>
      </c>
      <c r="P78" s="9">
        <v>96950</v>
      </c>
      <c r="Q78" s="1" t="s">
        <v>118</v>
      </c>
      <c r="S78" s="1">
        <v>16702345828</v>
      </c>
      <c r="U78" s="1">
        <v>3273</v>
      </c>
      <c r="V78" s="1" t="s">
        <v>119</v>
      </c>
      <c r="X78" s="1" t="s">
        <v>1696</v>
      </c>
      <c r="Y78" s="1" t="s">
        <v>1697</v>
      </c>
      <c r="AA78" s="1" t="s">
        <v>171</v>
      </c>
      <c r="AB78" s="1" t="s">
        <v>1694</v>
      </c>
      <c r="AC78" s="1" t="s">
        <v>1695</v>
      </c>
      <c r="AD78" s="1" t="s">
        <v>863</v>
      </c>
      <c r="AE78" s="1" t="s">
        <v>117</v>
      </c>
      <c r="AF78" s="9">
        <v>96950</v>
      </c>
      <c r="AG78" s="1" t="s">
        <v>118</v>
      </c>
      <c r="AI78" s="1">
        <v>16702345828</v>
      </c>
      <c r="AK78" s="1" t="s">
        <v>1698</v>
      </c>
      <c r="BC78" s="1" t="str">
        <f>"51-9195.07"</f>
        <v>51-9195.07</v>
      </c>
      <c r="BD78" s="1" t="s">
        <v>1772</v>
      </c>
      <c r="BE78" s="1" t="s">
        <v>1773</v>
      </c>
      <c r="BF78" s="1" t="s">
        <v>1774</v>
      </c>
      <c r="BG78" s="1">
        <v>10</v>
      </c>
      <c r="BH78" s="1">
        <v>10</v>
      </c>
      <c r="BI78" s="2">
        <v>44470</v>
      </c>
      <c r="BJ78" s="2">
        <v>44834</v>
      </c>
      <c r="BK78" s="2">
        <v>44470</v>
      </c>
      <c r="BL78" s="2">
        <v>44834</v>
      </c>
      <c r="BM78" s="1">
        <v>40</v>
      </c>
      <c r="BN78" s="1">
        <v>0</v>
      </c>
      <c r="BO78" s="1">
        <v>8</v>
      </c>
      <c r="BP78" s="1">
        <v>8</v>
      </c>
      <c r="BQ78" s="1">
        <v>8</v>
      </c>
      <c r="BR78" s="1">
        <v>8</v>
      </c>
      <c r="BS78" s="1">
        <v>8</v>
      </c>
      <c r="BT78" s="1">
        <v>0</v>
      </c>
      <c r="BU78" s="1" t="str">
        <f>"8:00 AM"</f>
        <v>8:00 AM</v>
      </c>
      <c r="BV78" s="1" t="str">
        <f>"5:00 PM"</f>
        <v>5:00 PM</v>
      </c>
      <c r="BW78" s="1" t="s">
        <v>230</v>
      </c>
      <c r="BX78" s="1">
        <v>0</v>
      </c>
      <c r="BY78" s="1">
        <v>12</v>
      </c>
      <c r="BZ78" s="1" t="s">
        <v>112</v>
      </c>
      <c r="CB78" s="1" t="s">
        <v>331</v>
      </c>
      <c r="CC78" s="1" t="s">
        <v>1694</v>
      </c>
      <c r="CD78" s="1" t="s">
        <v>1695</v>
      </c>
      <c r="CE78" s="1" t="s">
        <v>863</v>
      </c>
      <c r="CF78" s="1" t="s">
        <v>117</v>
      </c>
      <c r="CG78" s="1">
        <v>96950</v>
      </c>
      <c r="CH78" s="3">
        <v>7.82</v>
      </c>
      <c r="CI78" s="3">
        <v>7.82</v>
      </c>
      <c r="CJ78" s="3">
        <v>11.73</v>
      </c>
      <c r="CK78" s="3">
        <v>11.73</v>
      </c>
      <c r="CL78" s="1" t="s">
        <v>137</v>
      </c>
      <c r="CN78" s="1" t="s">
        <v>139</v>
      </c>
      <c r="CP78" s="1" t="s">
        <v>112</v>
      </c>
      <c r="CQ78" s="1" t="s">
        <v>111</v>
      </c>
      <c r="CR78" s="1" t="s">
        <v>112</v>
      </c>
      <c r="CS78" s="1" t="s">
        <v>111</v>
      </c>
      <c r="CT78" s="1" t="s">
        <v>138</v>
      </c>
      <c r="CU78" s="1" t="s">
        <v>111</v>
      </c>
      <c r="CV78" s="1" t="s">
        <v>138</v>
      </c>
      <c r="CW78" s="1" t="s">
        <v>362</v>
      </c>
      <c r="CX78" s="1">
        <v>16702345828</v>
      </c>
      <c r="CY78" s="1" t="s">
        <v>1775</v>
      </c>
      <c r="CZ78" s="1" t="s">
        <v>138</v>
      </c>
      <c r="DA78" s="1" t="s">
        <v>111</v>
      </c>
      <c r="DB78" s="1" t="s">
        <v>112</v>
      </c>
      <c r="DC78" s="1" t="s">
        <v>1776</v>
      </c>
      <c r="DD78" s="1" t="s">
        <v>1777</v>
      </c>
      <c r="DF78" s="1" t="s">
        <v>1778</v>
      </c>
      <c r="DG78" s="1" t="s">
        <v>1779</v>
      </c>
    </row>
    <row r="79" spans="1:111" ht="15.6" customHeight="1" x14ac:dyDescent="0.25">
      <c r="A79" s="1" t="s">
        <v>1798</v>
      </c>
      <c r="B79" s="1" t="s">
        <v>238</v>
      </c>
      <c r="C79" s="2">
        <v>44400.124796296295</v>
      </c>
      <c r="D79" s="2">
        <v>44446</v>
      </c>
      <c r="E79" s="1" t="s">
        <v>110</v>
      </c>
      <c r="F79" s="2">
        <v>44574.791666666664</v>
      </c>
      <c r="G79" s="1" t="s">
        <v>112</v>
      </c>
      <c r="H79" s="1" t="s">
        <v>112</v>
      </c>
      <c r="I79" s="1" t="s">
        <v>112</v>
      </c>
      <c r="J79" s="1" t="s">
        <v>1799</v>
      </c>
      <c r="K79" s="1" t="s">
        <v>1799</v>
      </c>
      <c r="L79" s="1" t="s">
        <v>1800</v>
      </c>
      <c r="N79" s="1" t="s">
        <v>116</v>
      </c>
      <c r="O79" s="1" t="s">
        <v>117</v>
      </c>
      <c r="P79" s="9">
        <v>96950</v>
      </c>
      <c r="Q79" s="1" t="s">
        <v>118</v>
      </c>
      <c r="R79" s="1" t="s">
        <v>116</v>
      </c>
      <c r="S79" s="1">
        <v>16702345577</v>
      </c>
      <c r="U79" s="1">
        <v>236220</v>
      </c>
      <c r="V79" s="1" t="s">
        <v>119</v>
      </c>
      <c r="X79" s="1" t="s">
        <v>1801</v>
      </c>
      <c r="Y79" s="1" t="s">
        <v>1802</v>
      </c>
      <c r="AA79" s="1" t="s">
        <v>245</v>
      </c>
      <c r="AB79" s="1" t="s">
        <v>1800</v>
      </c>
      <c r="AD79" s="1" t="s">
        <v>116</v>
      </c>
      <c r="AE79" s="1" t="s">
        <v>117</v>
      </c>
      <c r="AF79" s="9">
        <v>96950</v>
      </c>
      <c r="AG79" s="1" t="s">
        <v>118</v>
      </c>
      <c r="AH79" s="1" t="s">
        <v>116</v>
      </c>
      <c r="AI79" s="1">
        <v>16702345577</v>
      </c>
      <c r="AK79" s="1" t="s">
        <v>1803</v>
      </c>
      <c r="BC79" s="1" t="str">
        <f>"49-9071.00"</f>
        <v>49-9071.00</v>
      </c>
      <c r="BD79" s="1" t="s">
        <v>214</v>
      </c>
      <c r="BE79" s="1" t="s">
        <v>1804</v>
      </c>
      <c r="BF79" s="1" t="s">
        <v>1661</v>
      </c>
      <c r="BG79" s="1">
        <v>5</v>
      </c>
      <c r="BH79" s="1">
        <v>5</v>
      </c>
      <c r="BI79" s="2">
        <v>44576</v>
      </c>
      <c r="BJ79" s="2">
        <v>44940</v>
      </c>
      <c r="BK79" s="2">
        <v>44576</v>
      </c>
      <c r="BL79" s="2">
        <v>44940</v>
      </c>
      <c r="BM79" s="1">
        <v>40</v>
      </c>
      <c r="BN79" s="1">
        <v>0</v>
      </c>
      <c r="BO79" s="1">
        <v>8</v>
      </c>
      <c r="BP79" s="1">
        <v>8</v>
      </c>
      <c r="BQ79" s="1">
        <v>8</v>
      </c>
      <c r="BR79" s="1">
        <v>8</v>
      </c>
      <c r="BS79" s="1">
        <v>8</v>
      </c>
      <c r="BT79" s="1">
        <v>0</v>
      </c>
      <c r="BU79" s="1" t="str">
        <f>"8:00 AM"</f>
        <v>8:00 AM</v>
      </c>
      <c r="BV79" s="1" t="str">
        <f>"5:00 PM"</f>
        <v>5:00 PM</v>
      </c>
      <c r="BW79" s="1" t="s">
        <v>135</v>
      </c>
      <c r="BX79" s="1">
        <v>0</v>
      </c>
      <c r="BY79" s="1">
        <v>24</v>
      </c>
      <c r="BZ79" s="1" t="s">
        <v>112</v>
      </c>
      <c r="CB79" s="1" t="s">
        <v>138</v>
      </c>
      <c r="CC79" s="1" t="s">
        <v>1805</v>
      </c>
      <c r="CD79" s="1" t="s">
        <v>1806</v>
      </c>
      <c r="CE79" s="1" t="s">
        <v>116</v>
      </c>
      <c r="CF79" s="1" t="s">
        <v>117</v>
      </c>
      <c r="CG79" s="1">
        <v>96950</v>
      </c>
      <c r="CH79" s="3">
        <v>8.7200000000000006</v>
      </c>
      <c r="CI79" s="3">
        <v>8.7200000000000006</v>
      </c>
      <c r="CJ79" s="3">
        <v>13.08</v>
      </c>
      <c r="CK79" s="3">
        <v>13.08</v>
      </c>
      <c r="CL79" s="1" t="s">
        <v>137</v>
      </c>
      <c r="CM79" s="1" t="s">
        <v>168</v>
      </c>
      <c r="CN79" s="1" t="s">
        <v>139</v>
      </c>
      <c r="CP79" s="1" t="s">
        <v>112</v>
      </c>
      <c r="CQ79" s="1" t="s">
        <v>111</v>
      </c>
      <c r="CR79" s="1" t="s">
        <v>111</v>
      </c>
      <c r="CS79" s="1" t="s">
        <v>111</v>
      </c>
      <c r="CT79" s="1" t="s">
        <v>111</v>
      </c>
      <c r="CU79" s="1" t="s">
        <v>111</v>
      </c>
      <c r="CV79" s="1" t="s">
        <v>138</v>
      </c>
      <c r="CW79" s="1" t="s">
        <v>1807</v>
      </c>
      <c r="CX79" s="1">
        <v>16702345577</v>
      </c>
      <c r="CY79" s="1" t="s">
        <v>1803</v>
      </c>
      <c r="CZ79" s="1" t="s">
        <v>168</v>
      </c>
      <c r="DA79" s="1" t="s">
        <v>111</v>
      </c>
      <c r="DB79" s="1" t="s">
        <v>112</v>
      </c>
    </row>
    <row r="80" spans="1:111" ht="15.6" customHeight="1" x14ac:dyDescent="0.25">
      <c r="A80" s="1" t="s">
        <v>1808</v>
      </c>
      <c r="B80" s="1" t="s">
        <v>238</v>
      </c>
      <c r="C80" s="2">
        <v>44390.839951388887</v>
      </c>
      <c r="D80" s="2">
        <v>44442</v>
      </c>
      <c r="E80" s="1" t="s">
        <v>180</v>
      </c>
      <c r="G80" s="1" t="s">
        <v>112</v>
      </c>
      <c r="H80" s="1" t="s">
        <v>112</v>
      </c>
      <c r="I80" s="1" t="s">
        <v>112</v>
      </c>
      <c r="J80" s="1" t="s">
        <v>1809</v>
      </c>
      <c r="K80" s="1" t="s">
        <v>1809</v>
      </c>
      <c r="L80" s="1" t="s">
        <v>1810</v>
      </c>
      <c r="N80" s="1" t="s">
        <v>167</v>
      </c>
      <c r="O80" s="1" t="s">
        <v>117</v>
      </c>
      <c r="P80" s="9">
        <v>96950</v>
      </c>
      <c r="Q80" s="1" t="s">
        <v>118</v>
      </c>
      <c r="S80" s="1">
        <v>16702338040</v>
      </c>
      <c r="U80" s="1">
        <v>53111</v>
      </c>
      <c r="V80" s="1" t="s">
        <v>119</v>
      </c>
      <c r="X80" s="1" t="s">
        <v>1811</v>
      </c>
      <c r="Y80" s="1" t="s">
        <v>1812</v>
      </c>
      <c r="Z80" s="1" t="s">
        <v>1813</v>
      </c>
      <c r="AA80" s="1" t="s">
        <v>461</v>
      </c>
      <c r="AB80" s="1" t="s">
        <v>1810</v>
      </c>
      <c r="AD80" s="1" t="s">
        <v>167</v>
      </c>
      <c r="AE80" s="1" t="s">
        <v>117</v>
      </c>
      <c r="AF80" s="9">
        <v>96950</v>
      </c>
      <c r="AG80" s="1" t="s">
        <v>118</v>
      </c>
      <c r="AI80" s="1">
        <v>16702338040</v>
      </c>
      <c r="AK80" s="1" t="s">
        <v>590</v>
      </c>
      <c r="BC80" s="1" t="str">
        <f>"49-9071.00"</f>
        <v>49-9071.00</v>
      </c>
      <c r="BD80" s="1" t="s">
        <v>214</v>
      </c>
      <c r="BE80" s="1" t="s">
        <v>1814</v>
      </c>
      <c r="BF80" s="1" t="s">
        <v>1815</v>
      </c>
      <c r="BG80" s="1">
        <v>2</v>
      </c>
      <c r="BH80" s="1">
        <v>2</v>
      </c>
      <c r="BI80" s="2">
        <v>44470</v>
      </c>
      <c r="BJ80" s="2">
        <v>44834</v>
      </c>
      <c r="BK80" s="2">
        <v>44470</v>
      </c>
      <c r="BL80" s="2">
        <v>44834</v>
      </c>
      <c r="BM80" s="1">
        <v>40</v>
      </c>
      <c r="BN80" s="1">
        <v>0</v>
      </c>
      <c r="BO80" s="1">
        <v>8</v>
      </c>
      <c r="BP80" s="1">
        <v>8</v>
      </c>
      <c r="BQ80" s="1">
        <v>8</v>
      </c>
      <c r="BR80" s="1">
        <v>8</v>
      </c>
      <c r="BS80" s="1">
        <v>8</v>
      </c>
      <c r="BT80" s="1">
        <v>0</v>
      </c>
      <c r="BU80" s="1" t="str">
        <f>"9:00 AM"</f>
        <v>9:00 AM</v>
      </c>
      <c r="BV80" s="1" t="str">
        <f>"5:00 PM"</f>
        <v>5:00 PM</v>
      </c>
      <c r="BW80" s="1" t="s">
        <v>230</v>
      </c>
      <c r="BX80" s="1">
        <v>3</v>
      </c>
      <c r="BY80" s="1">
        <v>0</v>
      </c>
      <c r="BZ80" s="1" t="s">
        <v>112</v>
      </c>
      <c r="CB80" s="4" t="s">
        <v>1816</v>
      </c>
      <c r="CC80" s="1" t="s">
        <v>1810</v>
      </c>
      <c r="CE80" s="1" t="s">
        <v>167</v>
      </c>
      <c r="CF80" s="1" t="s">
        <v>117</v>
      </c>
      <c r="CG80" s="1">
        <v>96950</v>
      </c>
      <c r="CH80" s="3">
        <v>8.7200000000000006</v>
      </c>
      <c r="CI80" s="3">
        <v>8.7200000000000006</v>
      </c>
      <c r="CJ80" s="3">
        <v>13.08</v>
      </c>
      <c r="CK80" s="3">
        <v>13.08</v>
      </c>
      <c r="CL80" s="1" t="s">
        <v>137</v>
      </c>
      <c r="CM80" s="1" t="s">
        <v>331</v>
      </c>
      <c r="CN80" s="1" t="s">
        <v>139</v>
      </c>
      <c r="CP80" s="1" t="s">
        <v>112</v>
      </c>
      <c r="CQ80" s="1" t="s">
        <v>111</v>
      </c>
      <c r="CR80" s="1" t="s">
        <v>112</v>
      </c>
      <c r="CS80" s="1" t="s">
        <v>111</v>
      </c>
      <c r="CT80" s="1" t="s">
        <v>111</v>
      </c>
      <c r="CU80" s="1" t="s">
        <v>111</v>
      </c>
      <c r="CV80" s="1" t="s">
        <v>138</v>
      </c>
      <c r="CW80" s="1" t="s">
        <v>1817</v>
      </c>
      <c r="CX80" s="1">
        <v>16702338040</v>
      </c>
      <c r="CY80" s="1" t="s">
        <v>590</v>
      </c>
      <c r="CZ80" s="1" t="s">
        <v>168</v>
      </c>
      <c r="DA80" s="1" t="s">
        <v>111</v>
      </c>
      <c r="DB80" s="1" t="s">
        <v>112</v>
      </c>
    </row>
    <row r="81" spans="1:111" ht="15.6" customHeight="1" x14ac:dyDescent="0.25">
      <c r="A81" s="1" t="s">
        <v>1818</v>
      </c>
      <c r="B81" s="1" t="s">
        <v>238</v>
      </c>
      <c r="C81" s="2">
        <v>44366.638951620371</v>
      </c>
      <c r="D81" s="2">
        <v>44424</v>
      </c>
      <c r="E81" s="1" t="s">
        <v>180</v>
      </c>
      <c r="G81" s="1" t="s">
        <v>112</v>
      </c>
      <c r="H81" s="1" t="s">
        <v>112</v>
      </c>
      <c r="I81" s="1" t="s">
        <v>112</v>
      </c>
      <c r="J81" s="1" t="s">
        <v>1271</v>
      </c>
      <c r="K81" s="1" t="s">
        <v>1272</v>
      </c>
      <c r="L81" s="1" t="s">
        <v>1273</v>
      </c>
      <c r="N81" s="1" t="s">
        <v>116</v>
      </c>
      <c r="O81" s="1" t="s">
        <v>117</v>
      </c>
      <c r="P81" s="9">
        <v>96950</v>
      </c>
      <c r="Q81" s="1" t="s">
        <v>118</v>
      </c>
      <c r="S81" s="1">
        <v>16702351495</v>
      </c>
      <c r="U81" s="1">
        <v>236220</v>
      </c>
      <c r="V81" s="1" t="s">
        <v>119</v>
      </c>
      <c r="X81" s="1" t="s">
        <v>930</v>
      </c>
      <c r="Y81" s="1" t="s">
        <v>1274</v>
      </c>
      <c r="Z81" s="1" t="s">
        <v>1275</v>
      </c>
      <c r="AA81" s="1" t="s">
        <v>357</v>
      </c>
      <c r="AB81" s="1" t="s">
        <v>1273</v>
      </c>
      <c r="AD81" s="1" t="s">
        <v>116</v>
      </c>
      <c r="AE81" s="1" t="s">
        <v>117</v>
      </c>
      <c r="AF81" s="9">
        <v>96950</v>
      </c>
      <c r="AG81" s="1" t="s">
        <v>118</v>
      </c>
      <c r="AI81" s="1">
        <v>16707881495</v>
      </c>
      <c r="AK81" s="1" t="s">
        <v>1281</v>
      </c>
      <c r="BC81" s="1" t="str">
        <f>"47-2051.00"</f>
        <v>47-2051.00</v>
      </c>
      <c r="BD81" s="1" t="s">
        <v>295</v>
      </c>
      <c r="BE81" s="1" t="s">
        <v>1819</v>
      </c>
      <c r="BF81" s="1" t="s">
        <v>1820</v>
      </c>
      <c r="BG81" s="1">
        <v>15</v>
      </c>
      <c r="BH81" s="1">
        <v>15</v>
      </c>
      <c r="BI81" s="2">
        <v>44470</v>
      </c>
      <c r="BJ81" s="2">
        <v>44834</v>
      </c>
      <c r="BK81" s="2">
        <v>44470</v>
      </c>
      <c r="BL81" s="2">
        <v>44834</v>
      </c>
      <c r="BM81" s="1">
        <v>35</v>
      </c>
      <c r="BN81" s="1">
        <v>0</v>
      </c>
      <c r="BO81" s="1">
        <v>7</v>
      </c>
      <c r="BP81" s="1">
        <v>7</v>
      </c>
      <c r="BQ81" s="1">
        <v>7</v>
      </c>
      <c r="BR81" s="1">
        <v>7</v>
      </c>
      <c r="BS81" s="1">
        <v>7</v>
      </c>
      <c r="BT81" s="1">
        <v>0</v>
      </c>
      <c r="BU81" s="1" t="str">
        <f>"9:00 AM"</f>
        <v>9:00 AM</v>
      </c>
      <c r="BV81" s="1" t="str">
        <f>"5:00 PM"</f>
        <v>5:00 PM</v>
      </c>
      <c r="BW81" s="1" t="s">
        <v>230</v>
      </c>
      <c r="BX81" s="1">
        <v>0</v>
      </c>
      <c r="BY81" s="1">
        <v>3</v>
      </c>
      <c r="BZ81" s="1" t="s">
        <v>112</v>
      </c>
      <c r="CB81" s="4" t="s">
        <v>1821</v>
      </c>
      <c r="CC81" s="1" t="s">
        <v>1273</v>
      </c>
      <c r="CE81" s="1" t="s">
        <v>116</v>
      </c>
      <c r="CF81" s="1" t="s">
        <v>117</v>
      </c>
      <c r="CG81" s="1">
        <v>96950</v>
      </c>
      <c r="CH81" s="3">
        <v>8.34</v>
      </c>
      <c r="CI81" s="3">
        <v>8.34</v>
      </c>
      <c r="CJ81" s="3">
        <v>12.51</v>
      </c>
      <c r="CK81" s="3">
        <v>12.51</v>
      </c>
      <c r="CL81" s="1" t="s">
        <v>137</v>
      </c>
      <c r="CN81" s="1" t="s">
        <v>139</v>
      </c>
      <c r="CP81" s="1" t="s">
        <v>112</v>
      </c>
      <c r="CQ81" s="1" t="s">
        <v>111</v>
      </c>
      <c r="CR81" s="1" t="s">
        <v>111</v>
      </c>
      <c r="CS81" s="1" t="s">
        <v>111</v>
      </c>
      <c r="CT81" s="1" t="s">
        <v>111</v>
      </c>
      <c r="CU81" s="1" t="s">
        <v>111</v>
      </c>
      <c r="CV81" s="1" t="s">
        <v>111</v>
      </c>
      <c r="CW81" s="1" t="s">
        <v>1004</v>
      </c>
      <c r="CX81" s="1">
        <v>16707881495</v>
      </c>
      <c r="CY81" s="1" t="s">
        <v>1281</v>
      </c>
      <c r="CZ81" s="1" t="s">
        <v>138</v>
      </c>
      <c r="DA81" s="1" t="s">
        <v>111</v>
      </c>
      <c r="DB81" s="1" t="s">
        <v>112</v>
      </c>
    </row>
    <row r="82" spans="1:111" ht="15.6" customHeight="1" x14ac:dyDescent="0.25">
      <c r="A82" s="1" t="s">
        <v>1822</v>
      </c>
      <c r="B82" s="1" t="s">
        <v>238</v>
      </c>
      <c r="C82" s="2">
        <v>44385.823008796295</v>
      </c>
      <c r="D82" s="2">
        <v>44434</v>
      </c>
      <c r="E82" s="1" t="s">
        <v>180</v>
      </c>
      <c r="G82" s="1" t="s">
        <v>112</v>
      </c>
      <c r="H82" s="1" t="s">
        <v>112</v>
      </c>
      <c r="I82" s="1" t="s">
        <v>112</v>
      </c>
      <c r="J82" s="1" t="s">
        <v>1823</v>
      </c>
      <c r="K82" s="1" t="s">
        <v>331</v>
      </c>
      <c r="L82" s="1" t="s">
        <v>1824</v>
      </c>
      <c r="M82" s="1" t="s">
        <v>1825</v>
      </c>
      <c r="N82" s="1" t="s">
        <v>167</v>
      </c>
      <c r="O82" s="1" t="s">
        <v>117</v>
      </c>
      <c r="P82" s="9">
        <v>96950</v>
      </c>
      <c r="Q82" s="1" t="s">
        <v>118</v>
      </c>
      <c r="R82" s="1" t="s">
        <v>138</v>
      </c>
      <c r="S82" s="1">
        <v>16702875550</v>
      </c>
      <c r="U82" s="1">
        <v>812112</v>
      </c>
      <c r="V82" s="1" t="s">
        <v>119</v>
      </c>
      <c r="X82" s="1" t="s">
        <v>1826</v>
      </c>
      <c r="Y82" s="1" t="s">
        <v>1827</v>
      </c>
      <c r="Z82" s="1" t="s">
        <v>1828</v>
      </c>
      <c r="AA82" s="1" t="s">
        <v>1276</v>
      </c>
      <c r="AB82" s="1" t="s">
        <v>1829</v>
      </c>
      <c r="AC82" s="1" t="s">
        <v>1825</v>
      </c>
      <c r="AD82" s="1" t="s">
        <v>879</v>
      </c>
      <c r="AE82" s="1" t="s">
        <v>117</v>
      </c>
      <c r="AF82" s="9">
        <v>96950</v>
      </c>
      <c r="AG82" s="1" t="s">
        <v>118</v>
      </c>
      <c r="AH82" s="1" t="s">
        <v>138</v>
      </c>
      <c r="AI82" s="1">
        <v>16702875550</v>
      </c>
      <c r="AK82" s="1" t="s">
        <v>1830</v>
      </c>
      <c r="BC82" s="1" t="str">
        <f>"39-5012.00"</f>
        <v>39-5012.00</v>
      </c>
      <c r="BD82" s="1" t="s">
        <v>1831</v>
      </c>
      <c r="BE82" s="1" t="s">
        <v>1832</v>
      </c>
      <c r="BF82" s="1" t="s">
        <v>1833</v>
      </c>
      <c r="BG82" s="1">
        <v>3</v>
      </c>
      <c r="BH82" s="1">
        <v>3</v>
      </c>
      <c r="BI82" s="2">
        <v>44470</v>
      </c>
      <c r="BJ82" s="2">
        <v>44834</v>
      </c>
      <c r="BK82" s="2">
        <v>44470</v>
      </c>
      <c r="BL82" s="2">
        <v>44834</v>
      </c>
      <c r="BM82" s="1">
        <v>40</v>
      </c>
      <c r="BN82" s="1">
        <v>0</v>
      </c>
      <c r="BO82" s="1">
        <v>8</v>
      </c>
      <c r="BP82" s="1">
        <v>8</v>
      </c>
      <c r="BQ82" s="1">
        <v>8</v>
      </c>
      <c r="BR82" s="1">
        <v>8</v>
      </c>
      <c r="BS82" s="1">
        <v>8</v>
      </c>
      <c r="BT82" s="1">
        <v>0</v>
      </c>
      <c r="BU82" s="1" t="str">
        <f>"8:00 AM"</f>
        <v>8:00 AM</v>
      </c>
      <c r="BV82" s="1" t="str">
        <f>"5:00 PM"</f>
        <v>5:00 PM</v>
      </c>
      <c r="BW82" s="1" t="s">
        <v>135</v>
      </c>
      <c r="BX82" s="1">
        <v>0</v>
      </c>
      <c r="BY82" s="1">
        <v>24</v>
      </c>
      <c r="BZ82" s="1" t="s">
        <v>112</v>
      </c>
      <c r="CB82" s="1" t="s">
        <v>1834</v>
      </c>
      <c r="CC82" s="1" t="s">
        <v>1825</v>
      </c>
      <c r="CD82" s="1" t="s">
        <v>1835</v>
      </c>
      <c r="CE82" s="1" t="s">
        <v>167</v>
      </c>
      <c r="CF82" s="1" t="s">
        <v>117</v>
      </c>
      <c r="CG82" s="1">
        <v>96950</v>
      </c>
      <c r="CH82" s="3">
        <v>7.52</v>
      </c>
      <c r="CI82" s="3">
        <v>7.6</v>
      </c>
      <c r="CJ82" s="3">
        <v>11.28</v>
      </c>
      <c r="CK82" s="3">
        <v>11.4</v>
      </c>
      <c r="CL82" s="1" t="s">
        <v>137</v>
      </c>
      <c r="CM82" s="1" t="s">
        <v>1836</v>
      </c>
      <c r="CN82" s="1" t="s">
        <v>139</v>
      </c>
      <c r="CP82" s="1" t="s">
        <v>112</v>
      </c>
      <c r="CQ82" s="1" t="s">
        <v>111</v>
      </c>
      <c r="CR82" s="1" t="s">
        <v>112</v>
      </c>
      <c r="CS82" s="1" t="s">
        <v>111</v>
      </c>
      <c r="CT82" s="1" t="s">
        <v>138</v>
      </c>
      <c r="CU82" s="1" t="s">
        <v>111</v>
      </c>
      <c r="CV82" s="1" t="s">
        <v>138</v>
      </c>
      <c r="CW82" s="1" t="s">
        <v>1837</v>
      </c>
      <c r="CX82" s="1">
        <v>16702875550</v>
      </c>
      <c r="CY82" s="1" t="s">
        <v>1830</v>
      </c>
      <c r="CZ82" s="1" t="s">
        <v>1838</v>
      </c>
      <c r="DA82" s="1" t="s">
        <v>111</v>
      </c>
      <c r="DB82" s="1" t="s">
        <v>112</v>
      </c>
      <c r="DC82" s="1" t="s">
        <v>1839</v>
      </c>
      <c r="DD82" s="1" t="s">
        <v>1646</v>
      </c>
      <c r="DE82" s="1" t="s">
        <v>202</v>
      </c>
      <c r="DF82" s="1" t="s">
        <v>1840</v>
      </c>
      <c r="DG82" s="1" t="s">
        <v>1830</v>
      </c>
    </row>
    <row r="83" spans="1:111" ht="15.6" customHeight="1" x14ac:dyDescent="0.25">
      <c r="A83" s="1" t="s">
        <v>1841</v>
      </c>
      <c r="B83" s="1" t="s">
        <v>238</v>
      </c>
      <c r="C83" s="2">
        <v>44354.063910763885</v>
      </c>
      <c r="D83" s="2">
        <v>44390</v>
      </c>
      <c r="E83" s="1" t="s">
        <v>180</v>
      </c>
      <c r="G83" s="1" t="s">
        <v>112</v>
      </c>
      <c r="H83" s="1" t="s">
        <v>112</v>
      </c>
      <c r="I83" s="1" t="s">
        <v>112</v>
      </c>
      <c r="J83" s="1" t="s">
        <v>1842</v>
      </c>
      <c r="L83" s="1" t="s">
        <v>1247</v>
      </c>
      <c r="M83" s="1" t="s">
        <v>1248</v>
      </c>
      <c r="N83" s="1" t="s">
        <v>167</v>
      </c>
      <c r="O83" s="1" t="s">
        <v>117</v>
      </c>
      <c r="P83" s="9">
        <v>96950</v>
      </c>
      <c r="Q83" s="1" t="s">
        <v>118</v>
      </c>
      <c r="S83" s="1">
        <v>16707891106</v>
      </c>
      <c r="U83" s="1">
        <v>56132</v>
      </c>
      <c r="V83" s="1" t="s">
        <v>119</v>
      </c>
      <c r="X83" s="1" t="s">
        <v>1516</v>
      </c>
      <c r="Y83" s="1" t="s">
        <v>1515</v>
      </c>
      <c r="Z83" s="1" t="s">
        <v>1514</v>
      </c>
      <c r="AA83" s="1" t="s">
        <v>1517</v>
      </c>
      <c r="AB83" s="1" t="s">
        <v>1247</v>
      </c>
      <c r="AC83" s="1" t="s">
        <v>1248</v>
      </c>
      <c r="AD83" s="1" t="s">
        <v>167</v>
      </c>
      <c r="AE83" s="1" t="s">
        <v>117</v>
      </c>
      <c r="AF83" s="9">
        <v>96950</v>
      </c>
      <c r="AG83" s="1" t="s">
        <v>118</v>
      </c>
      <c r="AI83" s="1">
        <v>16707891106</v>
      </c>
      <c r="AK83" s="1" t="s">
        <v>1253</v>
      </c>
      <c r="BC83" s="1" t="str">
        <f>"37-2011.00"</f>
        <v>37-2011.00</v>
      </c>
      <c r="BD83" s="1" t="s">
        <v>676</v>
      </c>
      <c r="BE83" s="1" t="s">
        <v>1843</v>
      </c>
      <c r="BF83" s="1" t="s">
        <v>1844</v>
      </c>
      <c r="BG83" s="1">
        <v>3</v>
      </c>
      <c r="BH83" s="1">
        <v>3</v>
      </c>
      <c r="BI83" s="2">
        <v>44409</v>
      </c>
      <c r="BJ83" s="2">
        <v>44773</v>
      </c>
      <c r="BK83" s="2">
        <v>44409</v>
      </c>
      <c r="BL83" s="2">
        <v>44773</v>
      </c>
      <c r="BM83" s="1">
        <v>35</v>
      </c>
      <c r="BN83" s="1">
        <v>0</v>
      </c>
      <c r="BO83" s="1">
        <v>7</v>
      </c>
      <c r="BP83" s="1">
        <v>7</v>
      </c>
      <c r="BQ83" s="1">
        <v>7</v>
      </c>
      <c r="BR83" s="1">
        <v>7</v>
      </c>
      <c r="BS83" s="1">
        <v>7</v>
      </c>
      <c r="BT83" s="1">
        <v>0</v>
      </c>
      <c r="BU83" s="1" t="str">
        <f>"8:00 AM"</f>
        <v>8:00 AM</v>
      </c>
      <c r="BV83" s="1" t="str">
        <f>"4:00 PM"</f>
        <v>4:00 PM</v>
      </c>
      <c r="BW83" s="1" t="s">
        <v>135</v>
      </c>
      <c r="BX83" s="1">
        <v>3</v>
      </c>
      <c r="BY83" s="1">
        <v>6</v>
      </c>
      <c r="BZ83" s="1" t="s">
        <v>112</v>
      </c>
      <c r="CB83" s="4" t="s">
        <v>1845</v>
      </c>
      <c r="CC83" s="1" t="s">
        <v>1247</v>
      </c>
      <c r="CD83" s="1" t="s">
        <v>1248</v>
      </c>
      <c r="CE83" s="1" t="s">
        <v>167</v>
      </c>
      <c r="CF83" s="1" t="s">
        <v>117</v>
      </c>
      <c r="CG83" s="1">
        <v>96950</v>
      </c>
      <c r="CH83" s="3">
        <v>8.0500000000000007</v>
      </c>
      <c r="CI83" s="3">
        <v>8.0500000000000007</v>
      </c>
      <c r="CJ83" s="3">
        <v>12.08</v>
      </c>
      <c r="CK83" s="3">
        <v>12.08</v>
      </c>
      <c r="CL83" s="1" t="s">
        <v>137</v>
      </c>
      <c r="CM83" s="1" t="s">
        <v>1257</v>
      </c>
      <c r="CN83" s="1" t="s">
        <v>1846</v>
      </c>
      <c r="CP83" s="1" t="s">
        <v>112</v>
      </c>
      <c r="CQ83" s="1" t="s">
        <v>111</v>
      </c>
      <c r="CR83" s="1" t="s">
        <v>112</v>
      </c>
      <c r="CS83" s="1" t="s">
        <v>111</v>
      </c>
      <c r="CT83" s="1" t="s">
        <v>111</v>
      </c>
      <c r="CU83" s="1" t="s">
        <v>111</v>
      </c>
      <c r="CV83" s="1" t="s">
        <v>138</v>
      </c>
      <c r="CW83" s="1" t="s">
        <v>1351</v>
      </c>
      <c r="CX83" s="1">
        <v>16707891106</v>
      </c>
      <c r="CY83" s="1" t="s">
        <v>1253</v>
      </c>
      <c r="CZ83" s="1" t="s">
        <v>380</v>
      </c>
      <c r="DA83" s="1" t="s">
        <v>112</v>
      </c>
      <c r="DB83" s="1" t="s">
        <v>112</v>
      </c>
    </row>
    <row r="84" spans="1:111" ht="15.6" customHeight="1" x14ac:dyDescent="0.25">
      <c r="A84" s="1" t="s">
        <v>1847</v>
      </c>
      <c r="B84" s="1" t="s">
        <v>238</v>
      </c>
      <c r="C84" s="2">
        <v>44349.44132662037</v>
      </c>
      <c r="D84" s="2">
        <v>44389</v>
      </c>
      <c r="E84" s="1" t="s">
        <v>110</v>
      </c>
      <c r="F84" s="2">
        <v>44468.833333333336</v>
      </c>
      <c r="G84" s="1" t="s">
        <v>112</v>
      </c>
      <c r="H84" s="1" t="s">
        <v>112</v>
      </c>
      <c r="I84" s="1" t="s">
        <v>112</v>
      </c>
      <c r="J84" s="1" t="s">
        <v>1733</v>
      </c>
      <c r="K84" s="1" t="s">
        <v>1734</v>
      </c>
      <c r="L84" s="1" t="s">
        <v>1197</v>
      </c>
      <c r="M84" s="1" t="s">
        <v>138</v>
      </c>
      <c r="N84" s="1" t="s">
        <v>116</v>
      </c>
      <c r="O84" s="1" t="s">
        <v>117</v>
      </c>
      <c r="P84" s="9">
        <v>96950</v>
      </c>
      <c r="Q84" s="1" t="s">
        <v>118</v>
      </c>
      <c r="S84" s="1">
        <v>16702859009</v>
      </c>
      <c r="U84" s="1">
        <v>53131</v>
      </c>
      <c r="V84" s="1" t="s">
        <v>119</v>
      </c>
      <c r="X84" s="1" t="s">
        <v>1848</v>
      </c>
      <c r="Y84" s="1" t="s">
        <v>1736</v>
      </c>
      <c r="AA84" s="1" t="s">
        <v>1711</v>
      </c>
      <c r="AB84" s="1" t="s">
        <v>1197</v>
      </c>
      <c r="AC84" s="1" t="s">
        <v>138</v>
      </c>
      <c r="AD84" s="1" t="s">
        <v>116</v>
      </c>
      <c r="AE84" s="1" t="s">
        <v>117</v>
      </c>
      <c r="AF84" s="9">
        <v>96950</v>
      </c>
      <c r="AG84" s="1" t="s">
        <v>118</v>
      </c>
      <c r="AI84" s="1">
        <v>16702859009</v>
      </c>
      <c r="AK84" s="1" t="s">
        <v>1737</v>
      </c>
      <c r="BC84" s="1" t="str">
        <f>"13-2011.01"</f>
        <v>13-2011.01</v>
      </c>
      <c r="BD84" s="1" t="s">
        <v>932</v>
      </c>
      <c r="BE84" s="1" t="s">
        <v>1849</v>
      </c>
      <c r="BF84" s="1" t="s">
        <v>1850</v>
      </c>
      <c r="BG84" s="1">
        <v>3</v>
      </c>
      <c r="BH84" s="1">
        <v>3</v>
      </c>
      <c r="BI84" s="2">
        <v>44470</v>
      </c>
      <c r="BJ84" s="2">
        <v>44834</v>
      </c>
      <c r="BK84" s="2">
        <v>44470</v>
      </c>
      <c r="BL84" s="2">
        <v>44834</v>
      </c>
      <c r="BM84" s="1">
        <v>40</v>
      </c>
      <c r="BN84" s="1">
        <v>0</v>
      </c>
      <c r="BO84" s="1">
        <v>8</v>
      </c>
      <c r="BP84" s="1">
        <v>8</v>
      </c>
      <c r="BQ84" s="1">
        <v>8</v>
      </c>
      <c r="BR84" s="1">
        <v>8</v>
      </c>
      <c r="BS84" s="1">
        <v>8</v>
      </c>
      <c r="BT84" s="1">
        <v>0</v>
      </c>
      <c r="BU84" s="1" t="str">
        <f>"8:00 PM"</f>
        <v>8:00 PM</v>
      </c>
      <c r="BV84" s="1" t="str">
        <f>"5:00 PM"</f>
        <v>5:00 PM</v>
      </c>
      <c r="BW84" s="1" t="s">
        <v>193</v>
      </c>
      <c r="BX84" s="1">
        <v>0</v>
      </c>
      <c r="BY84" s="1">
        <v>24</v>
      </c>
      <c r="BZ84" s="1" t="s">
        <v>112</v>
      </c>
      <c r="CB84" s="4" t="s">
        <v>1851</v>
      </c>
      <c r="CC84" s="1" t="s">
        <v>1197</v>
      </c>
      <c r="CD84" s="1" t="s">
        <v>138</v>
      </c>
      <c r="CE84" s="1" t="s">
        <v>116</v>
      </c>
      <c r="CF84" s="1" t="s">
        <v>117</v>
      </c>
      <c r="CG84" s="1">
        <v>96950</v>
      </c>
      <c r="CH84" s="3">
        <v>14.85</v>
      </c>
      <c r="CI84" s="3">
        <v>14.85</v>
      </c>
      <c r="CJ84" s="3">
        <v>22.28</v>
      </c>
      <c r="CK84" s="3">
        <v>22.28</v>
      </c>
      <c r="CL84" s="1" t="s">
        <v>137</v>
      </c>
      <c r="CM84" s="1" t="s">
        <v>138</v>
      </c>
      <c r="CN84" s="1" t="s">
        <v>139</v>
      </c>
      <c r="CP84" s="1" t="s">
        <v>112</v>
      </c>
      <c r="CQ84" s="1" t="s">
        <v>111</v>
      </c>
      <c r="CR84" s="1" t="s">
        <v>112</v>
      </c>
      <c r="CS84" s="1" t="s">
        <v>111</v>
      </c>
      <c r="CT84" s="1" t="s">
        <v>138</v>
      </c>
      <c r="CU84" s="1" t="s">
        <v>111</v>
      </c>
      <c r="CV84" s="1" t="s">
        <v>138</v>
      </c>
      <c r="CW84" s="1" t="s">
        <v>1620</v>
      </c>
      <c r="CX84" s="1">
        <v>16702859009</v>
      </c>
      <c r="CY84" s="1" t="s">
        <v>1737</v>
      </c>
      <c r="CZ84" s="1" t="s">
        <v>138</v>
      </c>
      <c r="DA84" s="1" t="s">
        <v>111</v>
      </c>
      <c r="DB84" s="1" t="s">
        <v>112</v>
      </c>
    </row>
    <row r="85" spans="1:111" ht="15.6" customHeight="1" x14ac:dyDescent="0.25">
      <c r="A85" s="1" t="s">
        <v>1864</v>
      </c>
      <c r="B85" s="1" t="s">
        <v>238</v>
      </c>
      <c r="C85" s="2">
        <v>44370.860289583332</v>
      </c>
      <c r="D85" s="2">
        <v>44413</v>
      </c>
      <c r="E85" s="1" t="s">
        <v>110</v>
      </c>
      <c r="F85" s="2">
        <v>44469.833333333336</v>
      </c>
      <c r="G85" s="1" t="s">
        <v>111</v>
      </c>
      <c r="H85" s="1" t="s">
        <v>112</v>
      </c>
      <c r="I85" s="1" t="s">
        <v>112</v>
      </c>
      <c r="J85" s="1" t="s">
        <v>1865</v>
      </c>
      <c r="K85" s="1" t="s">
        <v>1866</v>
      </c>
      <c r="L85" s="1" t="s">
        <v>1867</v>
      </c>
      <c r="N85" s="1" t="s">
        <v>116</v>
      </c>
      <c r="O85" s="1" t="s">
        <v>117</v>
      </c>
      <c r="P85" s="9">
        <v>96950</v>
      </c>
      <c r="Q85" s="1" t="s">
        <v>118</v>
      </c>
      <c r="S85" s="1">
        <v>16709893336</v>
      </c>
      <c r="U85" s="1">
        <v>611691</v>
      </c>
      <c r="V85" s="1" t="s">
        <v>119</v>
      </c>
      <c r="X85" s="1" t="s">
        <v>1868</v>
      </c>
      <c r="Y85" s="1" t="s">
        <v>1869</v>
      </c>
      <c r="AA85" s="1" t="s">
        <v>245</v>
      </c>
      <c r="AB85" s="1" t="s">
        <v>1870</v>
      </c>
      <c r="AD85" s="1" t="s">
        <v>116</v>
      </c>
      <c r="AE85" s="1" t="s">
        <v>117</v>
      </c>
      <c r="AF85" s="9">
        <v>96950</v>
      </c>
      <c r="AG85" s="1" t="s">
        <v>118</v>
      </c>
      <c r="AI85" s="1">
        <v>16709893336</v>
      </c>
      <c r="AK85" s="1" t="s">
        <v>620</v>
      </c>
      <c r="AL85" s="1" t="s">
        <v>125</v>
      </c>
      <c r="AM85" s="1" t="s">
        <v>621</v>
      </c>
      <c r="AN85" s="1" t="s">
        <v>622</v>
      </c>
      <c r="AP85" s="1" t="s">
        <v>1284</v>
      </c>
      <c r="AR85" s="1" t="s">
        <v>116</v>
      </c>
      <c r="AS85" s="1" t="s">
        <v>117</v>
      </c>
      <c r="AT85" s="9">
        <v>96950</v>
      </c>
      <c r="AU85" s="1" t="s">
        <v>118</v>
      </c>
      <c r="AW85" s="1">
        <v>16702353403</v>
      </c>
      <c r="AY85" s="1" t="s">
        <v>1871</v>
      </c>
      <c r="AZ85" s="1" t="s">
        <v>626</v>
      </c>
      <c r="BC85" s="1" t="str">
        <f>"25-2021.00"</f>
        <v>25-2021.00</v>
      </c>
      <c r="BD85" s="1" t="s">
        <v>1408</v>
      </c>
      <c r="BE85" s="1" t="s">
        <v>1872</v>
      </c>
      <c r="BF85" s="1" t="s">
        <v>1873</v>
      </c>
      <c r="BG85" s="1">
        <v>1</v>
      </c>
      <c r="BH85" s="1">
        <v>1</v>
      </c>
      <c r="BI85" s="2">
        <v>44471</v>
      </c>
      <c r="BJ85" s="2">
        <v>45566</v>
      </c>
      <c r="BK85" s="2">
        <v>44471</v>
      </c>
      <c r="BL85" s="2">
        <v>45566</v>
      </c>
      <c r="BM85" s="1">
        <v>35</v>
      </c>
      <c r="BN85" s="1">
        <v>0</v>
      </c>
      <c r="BO85" s="1">
        <v>7</v>
      </c>
      <c r="BP85" s="1">
        <v>7</v>
      </c>
      <c r="BQ85" s="1">
        <v>7</v>
      </c>
      <c r="BR85" s="1">
        <v>7</v>
      </c>
      <c r="BS85" s="1">
        <v>7</v>
      </c>
      <c r="BT85" s="1">
        <v>0</v>
      </c>
      <c r="BU85" s="1" t="str">
        <f>"9:00 AM"</f>
        <v>9:00 AM</v>
      </c>
      <c r="BV85" s="1" t="str">
        <f>"5:00 PM"</f>
        <v>5:00 PM</v>
      </c>
      <c r="BW85" s="1" t="s">
        <v>135</v>
      </c>
      <c r="BX85" s="1">
        <v>0</v>
      </c>
      <c r="BY85" s="1">
        <v>24</v>
      </c>
      <c r="BZ85" s="1" t="s">
        <v>112</v>
      </c>
      <c r="CB85" s="1" t="s">
        <v>1874</v>
      </c>
      <c r="CC85" s="1" t="s">
        <v>1875</v>
      </c>
      <c r="CD85" s="1" t="s">
        <v>1870</v>
      </c>
      <c r="CE85" s="1" t="s">
        <v>116</v>
      </c>
      <c r="CF85" s="1" t="s">
        <v>117</v>
      </c>
      <c r="CG85" s="1">
        <v>96950</v>
      </c>
      <c r="CH85" s="3">
        <v>13.21</v>
      </c>
      <c r="CI85" s="3">
        <v>13.21</v>
      </c>
      <c r="CJ85" s="3">
        <v>19.82</v>
      </c>
      <c r="CK85" s="3">
        <v>19.82</v>
      </c>
      <c r="CL85" s="1" t="s">
        <v>137</v>
      </c>
      <c r="CN85" s="1" t="s">
        <v>139</v>
      </c>
      <c r="CP85" s="1" t="s">
        <v>112</v>
      </c>
      <c r="CQ85" s="1" t="s">
        <v>111</v>
      </c>
      <c r="CR85" s="1" t="s">
        <v>112</v>
      </c>
      <c r="CS85" s="1" t="s">
        <v>111</v>
      </c>
      <c r="CT85" s="1" t="s">
        <v>138</v>
      </c>
      <c r="CU85" s="1" t="s">
        <v>111</v>
      </c>
      <c r="CV85" s="1" t="s">
        <v>138</v>
      </c>
      <c r="CW85" s="1" t="s">
        <v>631</v>
      </c>
      <c r="CX85" s="1">
        <v>16709893336</v>
      </c>
      <c r="CY85" s="1" t="s">
        <v>620</v>
      </c>
      <c r="CZ85" s="1" t="s">
        <v>138</v>
      </c>
      <c r="DA85" s="1" t="s">
        <v>111</v>
      </c>
      <c r="DB85" s="1" t="s">
        <v>112</v>
      </c>
    </row>
    <row r="86" spans="1:111" ht="15.6" customHeight="1" x14ac:dyDescent="0.25">
      <c r="A86" s="1" t="s">
        <v>1895</v>
      </c>
      <c r="B86" s="1" t="s">
        <v>238</v>
      </c>
      <c r="C86" s="2">
        <v>44417.161544212962</v>
      </c>
      <c r="D86" s="2">
        <v>44463</v>
      </c>
      <c r="E86" s="1" t="s">
        <v>110</v>
      </c>
      <c r="F86" s="2">
        <v>44468.833333333336</v>
      </c>
      <c r="G86" s="1" t="s">
        <v>111</v>
      </c>
      <c r="H86" s="1" t="s">
        <v>112</v>
      </c>
      <c r="I86" s="1" t="s">
        <v>112</v>
      </c>
      <c r="J86" s="1" t="s">
        <v>1877</v>
      </c>
      <c r="L86" s="1" t="s">
        <v>1878</v>
      </c>
      <c r="M86" s="1" t="s">
        <v>760</v>
      </c>
      <c r="N86" s="1" t="s">
        <v>116</v>
      </c>
      <c r="O86" s="1" t="s">
        <v>117</v>
      </c>
      <c r="P86" s="9">
        <v>96950</v>
      </c>
      <c r="Q86" s="1" t="s">
        <v>118</v>
      </c>
      <c r="S86" s="1">
        <v>16702350561</v>
      </c>
      <c r="T86" s="1">
        <v>115</v>
      </c>
      <c r="U86" s="1">
        <v>531110</v>
      </c>
      <c r="V86" s="1" t="s">
        <v>119</v>
      </c>
      <c r="X86" s="1" t="s">
        <v>1879</v>
      </c>
      <c r="Y86" s="1" t="s">
        <v>1880</v>
      </c>
      <c r="Z86" s="1" t="s">
        <v>1881</v>
      </c>
      <c r="AA86" s="1" t="s">
        <v>1882</v>
      </c>
      <c r="AB86" s="1" t="s">
        <v>1878</v>
      </c>
      <c r="AC86" s="1" t="s">
        <v>760</v>
      </c>
      <c r="AD86" s="1" t="s">
        <v>116</v>
      </c>
      <c r="AE86" s="1" t="s">
        <v>117</v>
      </c>
      <c r="AF86" s="9">
        <v>96950</v>
      </c>
      <c r="AG86" s="1" t="s">
        <v>118</v>
      </c>
      <c r="AI86" s="1">
        <v>16702350561</v>
      </c>
      <c r="AJ86" s="1">
        <v>115</v>
      </c>
      <c r="AK86" s="1" t="s">
        <v>1896</v>
      </c>
      <c r="BC86" s="1" t="str">
        <f>"49-9071.00"</f>
        <v>49-9071.00</v>
      </c>
      <c r="BD86" s="1" t="s">
        <v>214</v>
      </c>
      <c r="BE86" s="1" t="s">
        <v>1897</v>
      </c>
      <c r="BF86" s="1" t="s">
        <v>1898</v>
      </c>
      <c r="BG86" s="1">
        <v>10</v>
      </c>
      <c r="BH86" s="1">
        <v>10</v>
      </c>
      <c r="BI86" s="2">
        <v>44470</v>
      </c>
      <c r="BJ86" s="2">
        <v>44834</v>
      </c>
      <c r="BK86" s="2">
        <v>44470</v>
      </c>
      <c r="BL86" s="2">
        <v>44834</v>
      </c>
      <c r="BM86" s="1">
        <v>35</v>
      </c>
      <c r="BN86" s="1">
        <v>0</v>
      </c>
      <c r="BO86" s="1">
        <v>7</v>
      </c>
      <c r="BP86" s="1">
        <v>7</v>
      </c>
      <c r="BQ86" s="1">
        <v>7</v>
      </c>
      <c r="BR86" s="1">
        <v>7</v>
      </c>
      <c r="BS86" s="1">
        <v>7</v>
      </c>
      <c r="BT86" s="1">
        <v>0</v>
      </c>
      <c r="BU86" s="1" t="str">
        <f>"8:00 AM"</f>
        <v>8:00 AM</v>
      </c>
      <c r="BV86" s="1" t="str">
        <f>"4:00 PM"</f>
        <v>4:00 PM</v>
      </c>
      <c r="BW86" s="1" t="s">
        <v>135</v>
      </c>
      <c r="BX86" s="1">
        <v>0</v>
      </c>
      <c r="BY86" s="1">
        <v>24</v>
      </c>
      <c r="BZ86" s="1" t="s">
        <v>112</v>
      </c>
      <c r="CB86" s="1" t="s">
        <v>1899</v>
      </c>
      <c r="CC86" s="1" t="s">
        <v>1886</v>
      </c>
      <c r="CD86" s="1" t="s">
        <v>760</v>
      </c>
      <c r="CE86" s="1" t="s">
        <v>116</v>
      </c>
      <c r="CF86" s="1" t="s">
        <v>117</v>
      </c>
      <c r="CG86" s="1">
        <v>96950</v>
      </c>
      <c r="CH86" s="3">
        <v>8.7200000000000006</v>
      </c>
      <c r="CI86" s="3">
        <v>8.7200000000000006</v>
      </c>
      <c r="CJ86" s="3">
        <v>13.08</v>
      </c>
      <c r="CK86" s="3">
        <v>13.08</v>
      </c>
      <c r="CL86" s="1" t="s">
        <v>137</v>
      </c>
      <c r="CM86" s="1" t="s">
        <v>922</v>
      </c>
      <c r="CN86" s="1" t="s">
        <v>139</v>
      </c>
      <c r="CP86" s="1" t="s">
        <v>112</v>
      </c>
      <c r="CQ86" s="1" t="s">
        <v>111</v>
      </c>
      <c r="CR86" s="1" t="s">
        <v>112</v>
      </c>
      <c r="CS86" s="1" t="s">
        <v>111</v>
      </c>
      <c r="CT86" s="1" t="s">
        <v>111</v>
      </c>
      <c r="CU86" s="1" t="s">
        <v>111</v>
      </c>
      <c r="CV86" s="1" t="s">
        <v>138</v>
      </c>
      <c r="CW86" s="1" t="s">
        <v>714</v>
      </c>
      <c r="CX86" s="1">
        <v>16702350561</v>
      </c>
      <c r="CY86" s="1" t="s">
        <v>917</v>
      </c>
      <c r="CZ86" s="1" t="s">
        <v>716</v>
      </c>
      <c r="DA86" s="1" t="s">
        <v>111</v>
      </c>
      <c r="DB86" s="1" t="s">
        <v>112</v>
      </c>
    </row>
    <row r="87" spans="1:111" ht="15.6" customHeight="1" x14ac:dyDescent="0.25">
      <c r="A87" s="1" t="s">
        <v>1907</v>
      </c>
      <c r="B87" s="1" t="s">
        <v>238</v>
      </c>
      <c r="C87" s="2">
        <v>44404.823389467594</v>
      </c>
      <c r="D87" s="2">
        <v>44454</v>
      </c>
      <c r="E87" s="1" t="s">
        <v>110</v>
      </c>
      <c r="F87" s="2">
        <v>44469.833333333336</v>
      </c>
      <c r="G87" s="1" t="s">
        <v>111</v>
      </c>
      <c r="H87" s="1" t="s">
        <v>112</v>
      </c>
      <c r="I87" s="1" t="s">
        <v>112</v>
      </c>
      <c r="J87" s="1" t="s">
        <v>1908</v>
      </c>
      <c r="K87" s="1" t="s">
        <v>1909</v>
      </c>
      <c r="L87" s="1" t="s">
        <v>1910</v>
      </c>
      <c r="N87" s="1" t="s">
        <v>116</v>
      </c>
      <c r="O87" s="1" t="s">
        <v>117</v>
      </c>
      <c r="P87" s="9">
        <v>96950</v>
      </c>
      <c r="Q87" s="1" t="s">
        <v>118</v>
      </c>
      <c r="S87" s="1">
        <v>16702357717</v>
      </c>
      <c r="U87" s="1">
        <v>72251</v>
      </c>
      <c r="V87" s="1" t="s">
        <v>119</v>
      </c>
      <c r="X87" s="1" t="s">
        <v>1911</v>
      </c>
      <c r="Y87" s="1" t="s">
        <v>1912</v>
      </c>
      <c r="AA87" s="1" t="s">
        <v>245</v>
      </c>
      <c r="AB87" s="1" t="s">
        <v>1910</v>
      </c>
      <c r="AD87" s="1" t="s">
        <v>116</v>
      </c>
      <c r="AE87" s="1" t="s">
        <v>117</v>
      </c>
      <c r="AF87" s="9">
        <v>96950</v>
      </c>
      <c r="AG87" s="1" t="s">
        <v>118</v>
      </c>
      <c r="AI87" s="1">
        <v>16702357717</v>
      </c>
      <c r="AK87" s="1" t="s">
        <v>620</v>
      </c>
      <c r="AL87" s="1" t="s">
        <v>125</v>
      </c>
      <c r="AM87" s="1" t="s">
        <v>621</v>
      </c>
      <c r="AN87" s="1" t="s">
        <v>622</v>
      </c>
      <c r="AP87" s="1" t="s">
        <v>1284</v>
      </c>
      <c r="AR87" s="1" t="s">
        <v>116</v>
      </c>
      <c r="AS87" s="1" t="s">
        <v>117</v>
      </c>
      <c r="AT87" s="9">
        <v>96950</v>
      </c>
      <c r="AU87" s="1" t="s">
        <v>118</v>
      </c>
      <c r="AW87" s="1">
        <v>16702353403</v>
      </c>
      <c r="AY87" s="1" t="s">
        <v>1871</v>
      </c>
      <c r="AZ87" s="1" t="s">
        <v>626</v>
      </c>
      <c r="BC87" s="1" t="str">
        <f>"35-2014.00"</f>
        <v>35-2014.00</v>
      </c>
      <c r="BD87" s="1" t="s">
        <v>152</v>
      </c>
      <c r="BE87" s="1" t="s">
        <v>1913</v>
      </c>
      <c r="BF87" s="1" t="s">
        <v>154</v>
      </c>
      <c r="BG87" s="1">
        <v>1</v>
      </c>
      <c r="BH87" s="1">
        <v>1</v>
      </c>
      <c r="BI87" s="2">
        <v>44471</v>
      </c>
      <c r="BJ87" s="2">
        <v>45566</v>
      </c>
      <c r="BK87" s="2">
        <v>44471</v>
      </c>
      <c r="BL87" s="2">
        <v>45566</v>
      </c>
      <c r="BM87" s="1">
        <v>35</v>
      </c>
      <c r="BN87" s="1">
        <v>0</v>
      </c>
      <c r="BO87" s="1">
        <v>7</v>
      </c>
      <c r="BP87" s="1">
        <v>7</v>
      </c>
      <c r="BQ87" s="1">
        <v>7</v>
      </c>
      <c r="BR87" s="1">
        <v>7</v>
      </c>
      <c r="BS87" s="1">
        <v>7</v>
      </c>
      <c r="BT87" s="1">
        <v>0</v>
      </c>
      <c r="BU87" s="1" t="str">
        <f>"9:00 AM"</f>
        <v>9:00 AM</v>
      </c>
      <c r="BV87" s="1" t="str">
        <f>"5:00 PM"</f>
        <v>5:00 PM</v>
      </c>
      <c r="BW87" s="1" t="s">
        <v>135</v>
      </c>
      <c r="BX87" s="1">
        <v>0</v>
      </c>
      <c r="BY87" s="1">
        <v>12</v>
      </c>
      <c r="BZ87" s="1" t="s">
        <v>112</v>
      </c>
      <c r="CB87" s="1" t="s">
        <v>1914</v>
      </c>
      <c r="CC87" s="1" t="s">
        <v>1915</v>
      </c>
      <c r="CE87" s="1" t="s">
        <v>116</v>
      </c>
      <c r="CF87" s="1" t="s">
        <v>117</v>
      </c>
      <c r="CG87" s="1">
        <v>96950</v>
      </c>
      <c r="CH87" s="3">
        <v>8.17</v>
      </c>
      <c r="CI87" s="3">
        <v>8.17</v>
      </c>
      <c r="CJ87" s="3">
        <v>12.26</v>
      </c>
      <c r="CK87" s="3">
        <v>12.26</v>
      </c>
      <c r="CL87" s="1" t="s">
        <v>137</v>
      </c>
      <c r="CN87" s="1" t="s">
        <v>139</v>
      </c>
      <c r="CP87" s="1" t="s">
        <v>112</v>
      </c>
      <c r="CQ87" s="1" t="s">
        <v>111</v>
      </c>
      <c r="CR87" s="1" t="s">
        <v>112</v>
      </c>
      <c r="CS87" s="1" t="s">
        <v>111</v>
      </c>
      <c r="CT87" s="1" t="s">
        <v>138</v>
      </c>
      <c r="CU87" s="1" t="s">
        <v>111</v>
      </c>
      <c r="CV87" s="1" t="s">
        <v>138</v>
      </c>
      <c r="CW87" s="1" t="s">
        <v>631</v>
      </c>
      <c r="CX87" s="1">
        <v>16702357717</v>
      </c>
      <c r="CY87" s="1" t="s">
        <v>620</v>
      </c>
      <c r="CZ87" s="1" t="s">
        <v>138</v>
      </c>
      <c r="DA87" s="1" t="s">
        <v>111</v>
      </c>
      <c r="DB87" s="1" t="s">
        <v>112</v>
      </c>
    </row>
    <row r="88" spans="1:111" ht="15.6" customHeight="1" x14ac:dyDescent="0.25">
      <c r="A88" s="1" t="s">
        <v>1928</v>
      </c>
      <c r="B88" s="1" t="s">
        <v>238</v>
      </c>
      <c r="C88" s="2">
        <v>44388.799289351853</v>
      </c>
      <c r="D88" s="2">
        <v>44456</v>
      </c>
      <c r="E88" s="1" t="s">
        <v>110</v>
      </c>
      <c r="F88" s="2">
        <v>44560.791666666664</v>
      </c>
      <c r="G88" s="1" t="s">
        <v>112</v>
      </c>
      <c r="H88" s="1" t="s">
        <v>112</v>
      </c>
      <c r="I88" s="1" t="s">
        <v>112</v>
      </c>
      <c r="J88" s="1" t="s">
        <v>1929</v>
      </c>
      <c r="K88" s="1" t="s">
        <v>1930</v>
      </c>
      <c r="L88" s="1" t="s">
        <v>1931</v>
      </c>
      <c r="N88" s="1" t="s">
        <v>167</v>
      </c>
      <c r="O88" s="1" t="s">
        <v>117</v>
      </c>
      <c r="P88" s="9">
        <v>96950</v>
      </c>
      <c r="Q88" s="1" t="s">
        <v>118</v>
      </c>
      <c r="R88" s="1" t="s">
        <v>138</v>
      </c>
      <c r="S88" s="1">
        <v>16702347898</v>
      </c>
      <c r="U88" s="1">
        <v>56132</v>
      </c>
      <c r="V88" s="1" t="s">
        <v>119</v>
      </c>
      <c r="X88" s="1" t="s">
        <v>1932</v>
      </c>
      <c r="Y88" s="1" t="s">
        <v>1933</v>
      </c>
      <c r="Z88" s="1" t="s">
        <v>1934</v>
      </c>
      <c r="AA88" s="1" t="s">
        <v>759</v>
      </c>
      <c r="AB88" s="1" t="s">
        <v>1935</v>
      </c>
      <c r="AD88" s="1" t="s">
        <v>116</v>
      </c>
      <c r="AE88" s="1" t="s">
        <v>117</v>
      </c>
      <c r="AF88" s="9">
        <v>96950</v>
      </c>
      <c r="AG88" s="1" t="s">
        <v>118</v>
      </c>
      <c r="AH88" s="1" t="s">
        <v>138</v>
      </c>
      <c r="AI88" s="1">
        <v>16702347898</v>
      </c>
      <c r="AK88" s="1" t="s">
        <v>1936</v>
      </c>
      <c r="BC88" s="1" t="str">
        <f>"49-9071.00"</f>
        <v>49-9071.00</v>
      </c>
      <c r="BD88" s="1" t="s">
        <v>214</v>
      </c>
      <c r="BE88" s="1" t="s">
        <v>1937</v>
      </c>
      <c r="BF88" s="1" t="s">
        <v>1938</v>
      </c>
      <c r="BG88" s="1">
        <v>4</v>
      </c>
      <c r="BH88" s="1">
        <v>4</v>
      </c>
      <c r="BI88" s="2">
        <v>44562</v>
      </c>
      <c r="BJ88" s="2">
        <v>44926</v>
      </c>
      <c r="BK88" s="2">
        <v>44562</v>
      </c>
      <c r="BL88" s="2">
        <v>44926</v>
      </c>
      <c r="BM88" s="1">
        <v>35</v>
      </c>
      <c r="BN88" s="1">
        <v>0</v>
      </c>
      <c r="BO88" s="1">
        <v>7</v>
      </c>
      <c r="BP88" s="1">
        <v>7</v>
      </c>
      <c r="BQ88" s="1">
        <v>7</v>
      </c>
      <c r="BR88" s="1">
        <v>7</v>
      </c>
      <c r="BS88" s="1">
        <v>7</v>
      </c>
      <c r="BT88" s="1">
        <v>0</v>
      </c>
      <c r="BU88" s="1" t="str">
        <f>"8:00 AM"</f>
        <v>8:00 AM</v>
      </c>
      <c r="BV88" s="1" t="str">
        <f>"4:00 PM"</f>
        <v>4:00 PM</v>
      </c>
      <c r="BW88" s="1" t="s">
        <v>135</v>
      </c>
      <c r="BX88" s="1">
        <v>0</v>
      </c>
      <c r="BY88" s="1">
        <v>12</v>
      </c>
      <c r="BZ88" s="1" t="s">
        <v>112</v>
      </c>
      <c r="CB88" s="4" t="s">
        <v>1939</v>
      </c>
      <c r="CC88" s="1" t="s">
        <v>1940</v>
      </c>
      <c r="CE88" s="1" t="s">
        <v>116</v>
      </c>
      <c r="CF88" s="1" t="s">
        <v>117</v>
      </c>
      <c r="CG88" s="1">
        <v>96950</v>
      </c>
      <c r="CH88" s="3">
        <v>8.7200000000000006</v>
      </c>
      <c r="CI88" s="3">
        <v>8.8000000000000007</v>
      </c>
      <c r="CJ88" s="3">
        <v>13.08</v>
      </c>
      <c r="CK88" s="3">
        <v>13.2</v>
      </c>
      <c r="CL88" s="1" t="s">
        <v>137</v>
      </c>
      <c r="CM88" s="1" t="s">
        <v>1941</v>
      </c>
      <c r="CN88" s="1" t="s">
        <v>139</v>
      </c>
      <c r="CP88" s="1" t="s">
        <v>111</v>
      </c>
      <c r="CQ88" s="1" t="s">
        <v>111</v>
      </c>
      <c r="CR88" s="1" t="s">
        <v>112</v>
      </c>
      <c r="CS88" s="1" t="s">
        <v>112</v>
      </c>
      <c r="CT88" s="1" t="s">
        <v>111</v>
      </c>
      <c r="CU88" s="1" t="s">
        <v>111</v>
      </c>
      <c r="CV88" s="1" t="s">
        <v>138</v>
      </c>
      <c r="CW88" s="1" t="s">
        <v>1942</v>
      </c>
      <c r="CX88" s="1">
        <v>16702347898</v>
      </c>
      <c r="CY88" s="1" t="s">
        <v>1936</v>
      </c>
      <c r="CZ88" s="1" t="s">
        <v>168</v>
      </c>
      <c r="DA88" s="1" t="s">
        <v>111</v>
      </c>
      <c r="DB88" s="1" t="s">
        <v>112</v>
      </c>
    </row>
    <row r="89" spans="1:111" ht="15.6" customHeight="1" x14ac:dyDescent="0.25">
      <c r="A89" s="1" t="s">
        <v>1943</v>
      </c>
      <c r="B89" s="1" t="s">
        <v>238</v>
      </c>
      <c r="C89" s="2">
        <v>44398.467561458332</v>
      </c>
      <c r="D89" s="2">
        <v>44456</v>
      </c>
      <c r="E89" s="1" t="s">
        <v>180</v>
      </c>
      <c r="G89" s="1" t="s">
        <v>112</v>
      </c>
      <c r="H89" s="1" t="s">
        <v>112</v>
      </c>
      <c r="I89" s="1" t="s">
        <v>112</v>
      </c>
      <c r="J89" s="1" t="s">
        <v>1338</v>
      </c>
      <c r="K89" s="1" t="s">
        <v>1944</v>
      </c>
      <c r="L89" s="1" t="s">
        <v>1345</v>
      </c>
      <c r="M89" s="1" t="s">
        <v>1346</v>
      </c>
      <c r="N89" s="1" t="s">
        <v>116</v>
      </c>
      <c r="O89" s="1" t="s">
        <v>117</v>
      </c>
      <c r="P89" s="9">
        <v>96950</v>
      </c>
      <c r="Q89" s="1" t="s">
        <v>118</v>
      </c>
      <c r="R89" s="1" t="s">
        <v>242</v>
      </c>
      <c r="S89" s="1">
        <v>16702344000</v>
      </c>
      <c r="U89" s="1">
        <v>56132</v>
      </c>
      <c r="V89" s="1" t="s">
        <v>119</v>
      </c>
      <c r="X89" s="1" t="s">
        <v>1342</v>
      </c>
      <c r="Y89" s="1" t="s">
        <v>1343</v>
      </c>
      <c r="Z89" s="1" t="s">
        <v>1344</v>
      </c>
      <c r="AA89" s="1" t="s">
        <v>245</v>
      </c>
      <c r="AB89" s="1" t="s">
        <v>1345</v>
      </c>
      <c r="AC89" s="1" t="s">
        <v>1346</v>
      </c>
      <c r="AD89" s="1" t="s">
        <v>116</v>
      </c>
      <c r="AE89" s="1" t="s">
        <v>117</v>
      </c>
      <c r="AF89" s="9">
        <v>96950</v>
      </c>
      <c r="AG89" s="1" t="s">
        <v>118</v>
      </c>
      <c r="AH89" s="1" t="s">
        <v>242</v>
      </c>
      <c r="AI89" s="1">
        <v>16702344000</v>
      </c>
      <c r="AK89" s="1" t="s">
        <v>1945</v>
      </c>
      <c r="BC89" s="1" t="str">
        <f>"47-2061.00"</f>
        <v>47-2061.00</v>
      </c>
      <c r="BD89" s="1" t="s">
        <v>1116</v>
      </c>
      <c r="BE89" s="1" t="s">
        <v>1946</v>
      </c>
      <c r="BF89" s="1" t="s">
        <v>1262</v>
      </c>
      <c r="BG89" s="1">
        <v>10</v>
      </c>
      <c r="BH89" s="1">
        <v>10</v>
      </c>
      <c r="BI89" s="2">
        <v>44470</v>
      </c>
      <c r="BJ89" s="2">
        <v>44834</v>
      </c>
      <c r="BK89" s="2">
        <v>44470</v>
      </c>
      <c r="BL89" s="2">
        <v>44834</v>
      </c>
      <c r="BM89" s="1">
        <v>40</v>
      </c>
      <c r="BN89" s="1">
        <v>0</v>
      </c>
      <c r="BO89" s="1">
        <v>8</v>
      </c>
      <c r="BP89" s="1">
        <v>8</v>
      </c>
      <c r="BQ89" s="1">
        <v>8</v>
      </c>
      <c r="BR89" s="1">
        <v>8</v>
      </c>
      <c r="BS89" s="1">
        <v>8</v>
      </c>
      <c r="BT89" s="1">
        <v>0</v>
      </c>
      <c r="BU89" s="1" t="str">
        <f>"9:00 AM"</f>
        <v>9:00 AM</v>
      </c>
      <c r="BV89" s="1" t="str">
        <f>"5:00 PM"</f>
        <v>5:00 PM</v>
      </c>
      <c r="BW89" s="1" t="s">
        <v>135</v>
      </c>
      <c r="BX89" s="1">
        <v>3</v>
      </c>
      <c r="BY89" s="1">
        <v>6</v>
      </c>
      <c r="BZ89" s="1" t="s">
        <v>112</v>
      </c>
      <c r="CB89" s="4" t="s">
        <v>1947</v>
      </c>
      <c r="CC89" s="1" t="s">
        <v>1948</v>
      </c>
      <c r="CD89" s="1" t="s">
        <v>1949</v>
      </c>
      <c r="CE89" s="1" t="s">
        <v>116</v>
      </c>
      <c r="CF89" s="1" t="s">
        <v>117</v>
      </c>
      <c r="CG89" s="1">
        <v>96950</v>
      </c>
      <c r="CH89" s="3">
        <v>8.9700000000000006</v>
      </c>
      <c r="CI89" s="3">
        <v>8.9700000000000006</v>
      </c>
      <c r="CJ89" s="3">
        <v>13.5</v>
      </c>
      <c r="CK89" s="3">
        <v>13.5</v>
      </c>
      <c r="CL89" s="1" t="s">
        <v>137</v>
      </c>
      <c r="CM89" s="1" t="s">
        <v>138</v>
      </c>
      <c r="CN89" s="1" t="s">
        <v>139</v>
      </c>
      <c r="CP89" s="1" t="s">
        <v>112</v>
      </c>
      <c r="CQ89" s="1" t="s">
        <v>111</v>
      </c>
      <c r="CR89" s="1" t="s">
        <v>112</v>
      </c>
      <c r="CS89" s="1" t="s">
        <v>111</v>
      </c>
      <c r="CT89" s="1" t="s">
        <v>111</v>
      </c>
      <c r="CU89" s="1" t="s">
        <v>111</v>
      </c>
      <c r="CV89" s="1" t="s">
        <v>138</v>
      </c>
      <c r="CW89" s="1" t="s">
        <v>1950</v>
      </c>
      <c r="CX89" s="1">
        <v>16702344000</v>
      </c>
      <c r="CY89" s="1" t="s">
        <v>1945</v>
      </c>
      <c r="CZ89" s="1" t="s">
        <v>138</v>
      </c>
      <c r="DA89" s="1" t="s">
        <v>111</v>
      </c>
      <c r="DB89" s="1" t="s">
        <v>112</v>
      </c>
    </row>
    <row r="90" spans="1:111" ht="15.6" customHeight="1" x14ac:dyDescent="0.25">
      <c r="A90" s="1" t="s">
        <v>1982</v>
      </c>
      <c r="B90" s="1" t="s">
        <v>238</v>
      </c>
      <c r="C90" s="2">
        <v>44055.801979050928</v>
      </c>
      <c r="D90" s="2">
        <v>44113</v>
      </c>
      <c r="E90" s="1" t="s">
        <v>180</v>
      </c>
      <c r="G90" s="1" t="s">
        <v>112</v>
      </c>
      <c r="H90" s="1" t="s">
        <v>112</v>
      </c>
      <c r="I90" s="1" t="s">
        <v>112</v>
      </c>
      <c r="J90" s="1" t="s">
        <v>1983</v>
      </c>
      <c r="K90" s="1" t="s">
        <v>138</v>
      </c>
      <c r="L90" s="1" t="s">
        <v>1984</v>
      </c>
      <c r="M90" s="1" t="s">
        <v>138</v>
      </c>
      <c r="N90" s="1" t="s">
        <v>116</v>
      </c>
      <c r="O90" s="1" t="s">
        <v>117</v>
      </c>
      <c r="P90" s="9">
        <v>96950</v>
      </c>
      <c r="Q90" s="1" t="s">
        <v>118</v>
      </c>
      <c r="S90" s="1">
        <v>16704845868</v>
      </c>
      <c r="U90" s="1">
        <v>444130</v>
      </c>
      <c r="V90" s="1" t="s">
        <v>119</v>
      </c>
      <c r="X90" s="1" t="s">
        <v>1614</v>
      </c>
      <c r="Y90" s="1" t="s">
        <v>1615</v>
      </c>
      <c r="AA90" s="1" t="s">
        <v>973</v>
      </c>
      <c r="AB90" s="1" t="s">
        <v>1984</v>
      </c>
      <c r="AC90" s="1" t="s">
        <v>138</v>
      </c>
      <c r="AD90" s="1" t="s">
        <v>116</v>
      </c>
      <c r="AE90" s="1" t="s">
        <v>117</v>
      </c>
      <c r="AF90" s="9">
        <v>96950</v>
      </c>
      <c r="AG90" s="1" t="s">
        <v>118</v>
      </c>
      <c r="AI90" s="1">
        <v>16704845868</v>
      </c>
      <c r="AK90" s="1" t="s">
        <v>1985</v>
      </c>
      <c r="BC90" s="1" t="str">
        <f>"47-2121.00"</f>
        <v>47-2121.00</v>
      </c>
      <c r="BD90" s="1" t="s">
        <v>1986</v>
      </c>
      <c r="BE90" s="1" t="s">
        <v>1987</v>
      </c>
      <c r="BF90" s="1" t="s">
        <v>1988</v>
      </c>
      <c r="BG90" s="1">
        <v>2</v>
      </c>
      <c r="BH90" s="1">
        <v>2</v>
      </c>
      <c r="BI90" s="2">
        <v>44105</v>
      </c>
      <c r="BJ90" s="2">
        <v>44469</v>
      </c>
      <c r="BK90" s="2">
        <v>44113</v>
      </c>
      <c r="BL90" s="2">
        <v>44469</v>
      </c>
      <c r="BM90" s="1">
        <v>40</v>
      </c>
      <c r="BN90" s="1">
        <v>0</v>
      </c>
      <c r="BO90" s="1">
        <v>8</v>
      </c>
      <c r="BP90" s="1">
        <v>8</v>
      </c>
      <c r="BQ90" s="1">
        <v>8</v>
      </c>
      <c r="BR90" s="1">
        <v>8</v>
      </c>
      <c r="BS90" s="1">
        <v>8</v>
      </c>
      <c r="BT90" s="1">
        <v>0</v>
      </c>
      <c r="BU90" s="1" t="str">
        <f>"8:00 AM"</f>
        <v>8:00 AM</v>
      </c>
      <c r="BV90" s="1" t="str">
        <f>"5:00 PM"</f>
        <v>5:00 PM</v>
      </c>
      <c r="BW90" s="1" t="s">
        <v>230</v>
      </c>
      <c r="BX90" s="1">
        <v>0</v>
      </c>
      <c r="BY90" s="1">
        <v>12</v>
      </c>
      <c r="BZ90" s="1" t="s">
        <v>112</v>
      </c>
      <c r="CA90" s="1">
        <v>0</v>
      </c>
      <c r="CB90" s="1" t="s">
        <v>1989</v>
      </c>
      <c r="CC90" s="1" t="s">
        <v>1984</v>
      </c>
      <c r="CD90" s="1" t="s">
        <v>138</v>
      </c>
      <c r="CE90" s="1" t="s">
        <v>116</v>
      </c>
      <c r="CF90" s="1" t="s">
        <v>117</v>
      </c>
      <c r="CG90" s="1">
        <v>96950</v>
      </c>
      <c r="CH90" s="3">
        <v>17</v>
      </c>
      <c r="CI90" s="3">
        <v>17</v>
      </c>
      <c r="CJ90" s="3">
        <v>25.5</v>
      </c>
      <c r="CK90" s="3">
        <v>25.5</v>
      </c>
      <c r="CL90" s="1" t="s">
        <v>137</v>
      </c>
      <c r="CM90" s="1" t="s">
        <v>138</v>
      </c>
      <c r="CN90" s="1" t="s">
        <v>139</v>
      </c>
      <c r="CP90" s="1" t="s">
        <v>112</v>
      </c>
      <c r="CQ90" s="1" t="s">
        <v>111</v>
      </c>
      <c r="CR90" s="1" t="s">
        <v>112</v>
      </c>
      <c r="CS90" s="1" t="s">
        <v>111</v>
      </c>
      <c r="CT90" s="1" t="s">
        <v>138</v>
      </c>
      <c r="CU90" s="1" t="s">
        <v>111</v>
      </c>
      <c r="CV90" s="1" t="s">
        <v>138</v>
      </c>
      <c r="CW90" s="1" t="s">
        <v>300</v>
      </c>
      <c r="CX90" s="1">
        <v>16704845868</v>
      </c>
      <c r="CY90" s="1" t="s">
        <v>1985</v>
      </c>
      <c r="CZ90" s="1" t="s">
        <v>138</v>
      </c>
      <c r="DA90" s="1" t="s">
        <v>111</v>
      </c>
      <c r="DB90" s="1" t="s">
        <v>112</v>
      </c>
    </row>
    <row r="91" spans="1:111" ht="15.6" customHeight="1" x14ac:dyDescent="0.25">
      <c r="A91" s="1" t="s">
        <v>2000</v>
      </c>
      <c r="B91" s="1" t="s">
        <v>238</v>
      </c>
      <c r="C91" s="2">
        <v>44043.035564120371</v>
      </c>
      <c r="D91" s="2">
        <v>44111</v>
      </c>
      <c r="E91" s="1" t="s">
        <v>110</v>
      </c>
      <c r="F91" s="2">
        <v>44103.833333333336</v>
      </c>
      <c r="G91" s="1" t="s">
        <v>111</v>
      </c>
      <c r="H91" s="1" t="s">
        <v>112</v>
      </c>
      <c r="I91" s="1" t="s">
        <v>112</v>
      </c>
      <c r="J91" s="1" t="s">
        <v>2001</v>
      </c>
      <c r="K91" s="1" t="s">
        <v>138</v>
      </c>
      <c r="L91" s="1" t="s">
        <v>1550</v>
      </c>
      <c r="M91" s="1" t="s">
        <v>2002</v>
      </c>
      <c r="N91" s="1" t="s">
        <v>116</v>
      </c>
      <c r="O91" s="1" t="s">
        <v>117</v>
      </c>
      <c r="P91" s="9">
        <v>96950</v>
      </c>
      <c r="Q91" s="1" t="s">
        <v>118</v>
      </c>
      <c r="R91" s="1" t="s">
        <v>138</v>
      </c>
      <c r="S91" s="1">
        <v>16702347586</v>
      </c>
      <c r="T91" s="1">
        <v>0</v>
      </c>
      <c r="U91" s="1">
        <v>811111</v>
      </c>
      <c r="V91" s="1" t="s">
        <v>119</v>
      </c>
      <c r="X91" s="1" t="s">
        <v>2003</v>
      </c>
      <c r="Y91" s="1" t="s">
        <v>2004</v>
      </c>
      <c r="AA91" s="1" t="s">
        <v>357</v>
      </c>
      <c r="AB91" s="1" t="s">
        <v>1550</v>
      </c>
      <c r="AC91" s="1" t="s">
        <v>2002</v>
      </c>
      <c r="AD91" s="1" t="s">
        <v>116</v>
      </c>
      <c r="AE91" s="1" t="s">
        <v>117</v>
      </c>
      <c r="AF91" s="9">
        <v>96950</v>
      </c>
      <c r="AG91" s="1" t="s">
        <v>118</v>
      </c>
      <c r="AH91" s="1" t="s">
        <v>138</v>
      </c>
      <c r="AI91" s="1">
        <v>16702343586</v>
      </c>
      <c r="AJ91" s="1">
        <v>0</v>
      </c>
      <c r="AK91" s="1" t="s">
        <v>2005</v>
      </c>
      <c r="AL91" s="1" t="s">
        <v>125</v>
      </c>
      <c r="AM91" s="1" t="s">
        <v>2006</v>
      </c>
      <c r="AN91" s="1" t="s">
        <v>2007</v>
      </c>
      <c r="AO91" s="1" t="s">
        <v>2008</v>
      </c>
      <c r="AP91" s="1" t="s">
        <v>2009</v>
      </c>
      <c r="AQ91" s="1" t="s">
        <v>1197</v>
      </c>
      <c r="AR91" s="1" t="s">
        <v>116</v>
      </c>
      <c r="AS91" s="1" t="s">
        <v>117</v>
      </c>
      <c r="AT91" s="9">
        <v>96950</v>
      </c>
      <c r="AU91" s="1" t="s">
        <v>118</v>
      </c>
      <c r="AV91" s="1" t="s">
        <v>138</v>
      </c>
      <c r="AW91" s="1">
        <v>16702858730</v>
      </c>
      <c r="AY91" s="1" t="s">
        <v>2010</v>
      </c>
      <c r="AZ91" s="1" t="s">
        <v>2011</v>
      </c>
      <c r="BC91" s="1" t="str">
        <f>"49-9071.00"</f>
        <v>49-9071.00</v>
      </c>
      <c r="BD91" s="1" t="s">
        <v>214</v>
      </c>
      <c r="BE91" s="1" t="s">
        <v>2012</v>
      </c>
      <c r="BF91" s="1" t="s">
        <v>1069</v>
      </c>
      <c r="BG91" s="1">
        <v>3</v>
      </c>
      <c r="BH91" s="1">
        <v>3</v>
      </c>
      <c r="BI91" s="2">
        <v>44105</v>
      </c>
      <c r="BJ91" s="2">
        <v>44469</v>
      </c>
      <c r="BK91" s="2">
        <v>44111</v>
      </c>
      <c r="BL91" s="2">
        <v>44469</v>
      </c>
      <c r="BM91" s="1">
        <v>40</v>
      </c>
      <c r="BN91" s="1">
        <v>0</v>
      </c>
      <c r="BO91" s="1">
        <v>7</v>
      </c>
      <c r="BP91" s="1">
        <v>7</v>
      </c>
      <c r="BQ91" s="1">
        <v>7</v>
      </c>
      <c r="BR91" s="1">
        <v>7</v>
      </c>
      <c r="BS91" s="1">
        <v>7</v>
      </c>
      <c r="BT91" s="1">
        <v>5</v>
      </c>
      <c r="BU91" s="1" t="str">
        <f>"8:00 AM"</f>
        <v>8:00 AM</v>
      </c>
      <c r="BV91" s="1" t="str">
        <f>"5:00 PM"</f>
        <v>5:00 PM</v>
      </c>
      <c r="BW91" s="1" t="s">
        <v>230</v>
      </c>
      <c r="BX91" s="1">
        <v>1</v>
      </c>
      <c r="BY91" s="1">
        <v>3</v>
      </c>
      <c r="BZ91" s="1" t="s">
        <v>112</v>
      </c>
      <c r="CA91" s="1">
        <v>0</v>
      </c>
      <c r="CB91" s="4" t="s">
        <v>2013</v>
      </c>
      <c r="CC91" s="1" t="s">
        <v>1550</v>
      </c>
      <c r="CD91" s="1" t="s">
        <v>2002</v>
      </c>
      <c r="CE91" s="1" t="s">
        <v>116</v>
      </c>
      <c r="CF91" s="1" t="s">
        <v>117</v>
      </c>
      <c r="CG91" s="1">
        <v>96950</v>
      </c>
      <c r="CH91" s="3">
        <v>12.64</v>
      </c>
      <c r="CI91" s="3">
        <v>12.64</v>
      </c>
      <c r="CJ91" s="3">
        <v>18.96</v>
      </c>
      <c r="CK91" s="3">
        <v>18.96</v>
      </c>
      <c r="CL91" s="1" t="s">
        <v>137</v>
      </c>
      <c r="CM91" s="1" t="s">
        <v>362</v>
      </c>
      <c r="CN91" s="1" t="s">
        <v>139</v>
      </c>
      <c r="CP91" s="1" t="s">
        <v>112</v>
      </c>
      <c r="CQ91" s="1" t="s">
        <v>111</v>
      </c>
      <c r="CR91" s="1" t="s">
        <v>111</v>
      </c>
      <c r="CS91" s="1" t="s">
        <v>111</v>
      </c>
      <c r="CT91" s="1" t="s">
        <v>111</v>
      </c>
      <c r="CU91" s="1" t="s">
        <v>111</v>
      </c>
      <c r="CV91" s="1" t="s">
        <v>111</v>
      </c>
      <c r="CW91" s="1" t="s">
        <v>2014</v>
      </c>
      <c r="CX91" s="1">
        <v>16702858730</v>
      </c>
      <c r="CY91" s="1" t="s">
        <v>2005</v>
      </c>
      <c r="CZ91" s="1" t="s">
        <v>873</v>
      </c>
      <c r="DA91" s="1" t="s">
        <v>111</v>
      </c>
      <c r="DB91" s="1" t="s">
        <v>112</v>
      </c>
      <c r="DC91" s="1" t="s">
        <v>2006</v>
      </c>
      <c r="DD91" s="1" t="s">
        <v>2007</v>
      </c>
      <c r="DE91" s="1" t="s">
        <v>402</v>
      </c>
      <c r="DF91" s="1" t="s">
        <v>2015</v>
      </c>
      <c r="DG91" s="1" t="s">
        <v>2010</v>
      </c>
    </row>
    <row r="92" spans="1:111" ht="15.6" customHeight="1" x14ac:dyDescent="0.25">
      <c r="A92" s="1" t="s">
        <v>2031</v>
      </c>
      <c r="B92" s="1" t="s">
        <v>238</v>
      </c>
      <c r="C92" s="2">
        <v>44052.87762777778</v>
      </c>
      <c r="D92" s="2">
        <v>44125</v>
      </c>
      <c r="E92" s="1" t="s">
        <v>180</v>
      </c>
      <c r="G92" s="1" t="s">
        <v>111</v>
      </c>
      <c r="H92" s="1" t="s">
        <v>112</v>
      </c>
      <c r="I92" s="1" t="s">
        <v>112</v>
      </c>
      <c r="J92" s="1" t="s">
        <v>2032</v>
      </c>
      <c r="K92" s="1" t="s">
        <v>2032</v>
      </c>
      <c r="L92" s="1" t="s">
        <v>2033</v>
      </c>
      <c r="N92" s="1" t="s">
        <v>167</v>
      </c>
      <c r="O92" s="1" t="s">
        <v>117</v>
      </c>
      <c r="P92" s="9">
        <v>96950</v>
      </c>
      <c r="Q92" s="1" t="s">
        <v>118</v>
      </c>
      <c r="S92" s="1">
        <v>16703221558</v>
      </c>
      <c r="U92" s="1">
        <v>236220</v>
      </c>
      <c r="V92" s="1" t="s">
        <v>119</v>
      </c>
      <c r="X92" s="1" t="s">
        <v>2034</v>
      </c>
      <c r="Y92" s="1" t="s">
        <v>2035</v>
      </c>
      <c r="AA92" s="1" t="s">
        <v>171</v>
      </c>
      <c r="AB92" s="1" t="s">
        <v>2033</v>
      </c>
      <c r="AD92" s="1" t="s">
        <v>167</v>
      </c>
      <c r="AE92" s="1" t="s">
        <v>117</v>
      </c>
      <c r="AF92" s="9">
        <v>96950</v>
      </c>
      <c r="AG92" s="1" t="s">
        <v>118</v>
      </c>
      <c r="AI92" s="1">
        <v>16703221558</v>
      </c>
      <c r="AK92" s="1" t="s">
        <v>2036</v>
      </c>
      <c r="BC92" s="1" t="str">
        <f>"13-1051.00"</f>
        <v>13-1051.00</v>
      </c>
      <c r="BD92" s="1" t="s">
        <v>2037</v>
      </c>
      <c r="BE92" s="1" t="s">
        <v>2038</v>
      </c>
      <c r="BF92" s="1" t="s">
        <v>2039</v>
      </c>
      <c r="BG92" s="1">
        <v>2</v>
      </c>
      <c r="BH92" s="1">
        <v>2</v>
      </c>
      <c r="BI92" s="2">
        <v>44165</v>
      </c>
      <c r="BJ92" s="2">
        <v>45259</v>
      </c>
      <c r="BK92" s="2">
        <v>44165</v>
      </c>
      <c r="BL92" s="2">
        <v>45259</v>
      </c>
      <c r="BM92" s="1">
        <v>40</v>
      </c>
      <c r="BN92" s="1">
        <v>0</v>
      </c>
      <c r="BO92" s="1">
        <v>8</v>
      </c>
      <c r="BP92" s="1">
        <v>8</v>
      </c>
      <c r="BQ92" s="1">
        <v>8</v>
      </c>
      <c r="BR92" s="1">
        <v>8</v>
      </c>
      <c r="BS92" s="1">
        <v>8</v>
      </c>
      <c r="BT92" s="1">
        <v>0</v>
      </c>
      <c r="BU92" s="1" t="str">
        <f>"8:00 AM"</f>
        <v>8:00 AM</v>
      </c>
      <c r="BV92" s="1" t="str">
        <f>"5:00 PM"</f>
        <v>5:00 PM</v>
      </c>
      <c r="BW92" s="1" t="s">
        <v>230</v>
      </c>
      <c r="BX92" s="1">
        <v>0</v>
      </c>
      <c r="BY92" s="1">
        <v>12</v>
      </c>
      <c r="BZ92" s="1" t="s">
        <v>111</v>
      </c>
      <c r="CA92" s="1">
        <v>10</v>
      </c>
      <c r="CB92" s="4" t="s">
        <v>2040</v>
      </c>
      <c r="CC92" s="1" t="s">
        <v>2033</v>
      </c>
      <c r="CD92" s="1" t="s">
        <v>2041</v>
      </c>
      <c r="CE92" s="1" t="s">
        <v>167</v>
      </c>
      <c r="CF92" s="1" t="s">
        <v>117</v>
      </c>
      <c r="CG92" s="1">
        <v>96950</v>
      </c>
      <c r="CH92" s="3">
        <v>29.82</v>
      </c>
      <c r="CI92" s="3">
        <v>29.82</v>
      </c>
      <c r="CJ92" s="3">
        <v>44.73</v>
      </c>
      <c r="CK92" s="3">
        <v>44.73</v>
      </c>
      <c r="CL92" s="1" t="s">
        <v>137</v>
      </c>
      <c r="CM92" s="1" t="s">
        <v>230</v>
      </c>
      <c r="CN92" s="1" t="s">
        <v>139</v>
      </c>
      <c r="CP92" s="1" t="s">
        <v>112</v>
      </c>
      <c r="CQ92" s="1" t="s">
        <v>111</v>
      </c>
      <c r="CR92" s="1" t="s">
        <v>111</v>
      </c>
      <c r="CS92" s="1" t="s">
        <v>111</v>
      </c>
      <c r="CT92" s="1" t="s">
        <v>138</v>
      </c>
      <c r="CU92" s="1" t="s">
        <v>111</v>
      </c>
      <c r="CV92" s="1" t="s">
        <v>138</v>
      </c>
      <c r="CW92" s="1" t="s">
        <v>2042</v>
      </c>
      <c r="CX92" s="1">
        <v>16703221558</v>
      </c>
      <c r="CY92" s="1" t="s">
        <v>2036</v>
      </c>
      <c r="CZ92" s="1" t="s">
        <v>230</v>
      </c>
      <c r="DA92" s="1" t="s">
        <v>111</v>
      </c>
      <c r="DB92" s="1" t="s">
        <v>112</v>
      </c>
    </row>
    <row r="93" spans="1:111" ht="15.6" customHeight="1" x14ac:dyDescent="0.25">
      <c r="A93" s="1" t="s">
        <v>2058</v>
      </c>
      <c r="B93" s="1" t="s">
        <v>238</v>
      </c>
      <c r="C93" s="2">
        <v>44077.156405671296</v>
      </c>
      <c r="D93" s="2">
        <v>44169</v>
      </c>
      <c r="E93" s="1" t="s">
        <v>110</v>
      </c>
      <c r="F93" s="2">
        <v>44103.833333333336</v>
      </c>
      <c r="G93" s="1" t="s">
        <v>111</v>
      </c>
      <c r="H93" s="1" t="s">
        <v>112</v>
      </c>
      <c r="I93" s="1" t="s">
        <v>112</v>
      </c>
      <c r="J93" s="1" t="s">
        <v>2059</v>
      </c>
      <c r="K93" s="1" t="s">
        <v>2060</v>
      </c>
      <c r="L93" s="1" t="s">
        <v>2061</v>
      </c>
      <c r="N93" s="1" t="s">
        <v>116</v>
      </c>
      <c r="O93" s="1" t="s">
        <v>117</v>
      </c>
      <c r="P93" s="9">
        <v>96950</v>
      </c>
      <c r="Q93" s="1" t="s">
        <v>118</v>
      </c>
      <c r="S93" s="1">
        <v>16702351033</v>
      </c>
      <c r="U93" s="1">
        <v>72251</v>
      </c>
      <c r="V93" s="1" t="s">
        <v>119</v>
      </c>
      <c r="X93" s="1" t="s">
        <v>821</v>
      </c>
      <c r="Y93" s="1" t="s">
        <v>2062</v>
      </c>
      <c r="Z93" s="1" t="s">
        <v>446</v>
      </c>
      <c r="AA93" s="1" t="s">
        <v>2063</v>
      </c>
      <c r="AB93" s="1" t="s">
        <v>2064</v>
      </c>
      <c r="AD93" s="1" t="s">
        <v>116</v>
      </c>
      <c r="AE93" s="1" t="s">
        <v>117</v>
      </c>
      <c r="AF93" s="9">
        <v>96950</v>
      </c>
      <c r="AG93" s="1" t="s">
        <v>118</v>
      </c>
      <c r="AI93" s="1">
        <v>16704830213</v>
      </c>
      <c r="AK93" s="1" t="s">
        <v>2065</v>
      </c>
      <c r="BC93" s="1" t="str">
        <f>"35-1012.00"</f>
        <v>35-1012.00</v>
      </c>
      <c r="BD93" s="1" t="s">
        <v>1372</v>
      </c>
      <c r="BE93" s="1" t="s">
        <v>2066</v>
      </c>
      <c r="BF93" s="1" t="s">
        <v>2067</v>
      </c>
      <c r="BG93" s="1">
        <v>1</v>
      </c>
      <c r="BH93" s="1">
        <v>1</v>
      </c>
      <c r="BI93" s="2">
        <v>44105</v>
      </c>
      <c r="BJ93" s="2">
        <v>44469</v>
      </c>
      <c r="BK93" s="2">
        <v>44169</v>
      </c>
      <c r="BL93" s="2">
        <v>44469</v>
      </c>
      <c r="BM93" s="1">
        <v>40</v>
      </c>
      <c r="BN93" s="1">
        <v>0</v>
      </c>
      <c r="BO93" s="1">
        <v>8</v>
      </c>
      <c r="BP93" s="1">
        <v>8</v>
      </c>
      <c r="BQ93" s="1">
        <v>8</v>
      </c>
      <c r="BR93" s="1">
        <v>8</v>
      </c>
      <c r="BS93" s="1">
        <v>8</v>
      </c>
      <c r="BT93" s="1">
        <v>0</v>
      </c>
      <c r="BU93" s="1" t="str">
        <f>"10:00 AM"</f>
        <v>10:00 AM</v>
      </c>
      <c r="BV93" s="1" t="str">
        <f>"9:00 PM"</f>
        <v>9:00 PM</v>
      </c>
      <c r="BW93" s="1" t="s">
        <v>135</v>
      </c>
      <c r="BX93" s="1">
        <v>0</v>
      </c>
      <c r="BY93" s="1">
        <v>12</v>
      </c>
      <c r="BZ93" s="1" t="s">
        <v>111</v>
      </c>
      <c r="CA93" s="1">
        <v>5</v>
      </c>
      <c r="CB93" s="1" t="s">
        <v>2068</v>
      </c>
      <c r="CC93" s="1" t="s">
        <v>2069</v>
      </c>
      <c r="CD93" s="1" t="s">
        <v>2070</v>
      </c>
      <c r="CE93" s="1" t="s">
        <v>116</v>
      </c>
      <c r="CF93" s="1" t="s">
        <v>117</v>
      </c>
      <c r="CG93" s="1">
        <v>96950</v>
      </c>
      <c r="CH93" s="3">
        <v>11.88</v>
      </c>
      <c r="CI93" s="3">
        <v>11.88</v>
      </c>
      <c r="CJ93" s="3">
        <v>17.82</v>
      </c>
      <c r="CK93" s="3">
        <v>17.82</v>
      </c>
      <c r="CL93" s="1" t="s">
        <v>137</v>
      </c>
      <c r="CM93" s="1" t="s">
        <v>138</v>
      </c>
      <c r="CN93" s="1" t="s">
        <v>139</v>
      </c>
      <c r="CP93" s="1" t="s">
        <v>112</v>
      </c>
      <c r="CQ93" s="1" t="s">
        <v>111</v>
      </c>
      <c r="CR93" s="1" t="s">
        <v>112</v>
      </c>
      <c r="CS93" s="1" t="s">
        <v>111</v>
      </c>
      <c r="CT93" s="1" t="s">
        <v>138</v>
      </c>
      <c r="CU93" s="1" t="s">
        <v>111</v>
      </c>
      <c r="CV93" s="1" t="s">
        <v>138</v>
      </c>
      <c r="CW93" s="1" t="s">
        <v>138</v>
      </c>
      <c r="CX93" s="1">
        <v>16702351033</v>
      </c>
      <c r="CY93" s="1" t="s">
        <v>2071</v>
      </c>
      <c r="CZ93" s="1" t="s">
        <v>138</v>
      </c>
      <c r="DA93" s="1" t="s">
        <v>111</v>
      </c>
      <c r="DB93" s="1" t="s">
        <v>112</v>
      </c>
      <c r="DC93" s="1" t="s">
        <v>821</v>
      </c>
      <c r="DD93" s="1" t="s">
        <v>2062</v>
      </c>
      <c r="DE93" s="1" t="s">
        <v>1747</v>
      </c>
      <c r="DG93" s="1" t="s">
        <v>2065</v>
      </c>
    </row>
    <row r="94" spans="1:111" ht="15.6" customHeight="1" x14ac:dyDescent="0.25">
      <c r="A94" s="1" t="s">
        <v>2072</v>
      </c>
      <c r="B94" s="1" t="s">
        <v>238</v>
      </c>
      <c r="C94" s="2">
        <v>44137.821294791669</v>
      </c>
      <c r="D94" s="2">
        <v>44175</v>
      </c>
      <c r="E94" s="1" t="s">
        <v>180</v>
      </c>
      <c r="G94" s="1" t="s">
        <v>112</v>
      </c>
      <c r="H94" s="1" t="s">
        <v>112</v>
      </c>
      <c r="I94" s="1" t="s">
        <v>112</v>
      </c>
      <c r="J94" s="1" t="s">
        <v>2073</v>
      </c>
      <c r="K94" s="1" t="s">
        <v>2074</v>
      </c>
      <c r="L94" s="1" t="s">
        <v>2075</v>
      </c>
      <c r="N94" s="1" t="s">
        <v>116</v>
      </c>
      <c r="O94" s="1" t="s">
        <v>117</v>
      </c>
      <c r="P94" s="9">
        <v>96950</v>
      </c>
      <c r="Q94" s="1" t="s">
        <v>118</v>
      </c>
      <c r="S94" s="1">
        <v>16702353602</v>
      </c>
      <c r="U94" s="1">
        <v>33995</v>
      </c>
      <c r="V94" s="1" t="s">
        <v>119</v>
      </c>
      <c r="X94" s="1" t="s">
        <v>2076</v>
      </c>
      <c r="Y94" s="1" t="s">
        <v>2077</v>
      </c>
      <c r="AA94" s="1" t="s">
        <v>461</v>
      </c>
      <c r="AB94" s="1" t="s">
        <v>2078</v>
      </c>
      <c r="AD94" s="1" t="s">
        <v>738</v>
      </c>
      <c r="AE94" s="1" t="s">
        <v>117</v>
      </c>
      <c r="AF94" s="9">
        <v>96950</v>
      </c>
      <c r="AG94" s="1" t="s">
        <v>118</v>
      </c>
      <c r="AI94" s="1">
        <v>16702353602</v>
      </c>
      <c r="AK94" s="1" t="s">
        <v>2079</v>
      </c>
      <c r="BC94" s="1" t="str">
        <f>"51-4011.00"</f>
        <v>51-4011.00</v>
      </c>
      <c r="BD94" s="1" t="s">
        <v>2080</v>
      </c>
      <c r="BE94" s="1" t="s">
        <v>2081</v>
      </c>
      <c r="BF94" s="1" t="s">
        <v>2082</v>
      </c>
      <c r="BG94" s="1">
        <v>1</v>
      </c>
      <c r="BH94" s="1">
        <v>1</v>
      </c>
      <c r="BI94" s="2">
        <v>44256</v>
      </c>
      <c r="BJ94" s="2">
        <v>44620</v>
      </c>
      <c r="BK94" s="2">
        <v>44256</v>
      </c>
      <c r="BL94" s="2">
        <v>44620</v>
      </c>
      <c r="BM94" s="1">
        <v>40</v>
      </c>
      <c r="BN94" s="1">
        <v>0</v>
      </c>
      <c r="BO94" s="1">
        <v>8</v>
      </c>
      <c r="BP94" s="1">
        <v>8</v>
      </c>
      <c r="BQ94" s="1">
        <v>8</v>
      </c>
      <c r="BR94" s="1">
        <v>8</v>
      </c>
      <c r="BS94" s="1">
        <v>8</v>
      </c>
      <c r="BT94" s="1">
        <v>0</v>
      </c>
      <c r="BU94" s="1" t="str">
        <f>"8:00 AM"</f>
        <v>8:00 AM</v>
      </c>
      <c r="BV94" s="1" t="str">
        <f>"5:00 PM"</f>
        <v>5:00 PM</v>
      </c>
      <c r="BW94" s="1" t="s">
        <v>135</v>
      </c>
      <c r="BX94" s="1">
        <v>0</v>
      </c>
      <c r="BY94" s="1">
        <v>6</v>
      </c>
      <c r="BZ94" s="1" t="s">
        <v>112</v>
      </c>
      <c r="CA94" s="1">
        <v>0</v>
      </c>
      <c r="CB94" s="1" t="s">
        <v>2083</v>
      </c>
      <c r="CC94" s="1" t="s">
        <v>2084</v>
      </c>
      <c r="CE94" s="1" t="s">
        <v>116</v>
      </c>
      <c r="CF94" s="1" t="s">
        <v>117</v>
      </c>
      <c r="CG94" s="1">
        <v>96950</v>
      </c>
      <c r="CH94" s="3">
        <v>15</v>
      </c>
      <c r="CI94" s="3">
        <v>15</v>
      </c>
      <c r="CJ94" s="3">
        <v>22.5</v>
      </c>
      <c r="CK94" s="3">
        <v>22.5</v>
      </c>
      <c r="CL94" s="1" t="s">
        <v>137</v>
      </c>
      <c r="CM94" s="1" t="s">
        <v>230</v>
      </c>
      <c r="CN94" s="1" t="s">
        <v>139</v>
      </c>
      <c r="CP94" s="1" t="s">
        <v>112</v>
      </c>
      <c r="CQ94" s="1" t="s">
        <v>111</v>
      </c>
      <c r="CR94" s="1" t="s">
        <v>112</v>
      </c>
      <c r="CS94" s="1" t="s">
        <v>111</v>
      </c>
      <c r="CT94" s="1" t="s">
        <v>138</v>
      </c>
      <c r="CU94" s="1" t="s">
        <v>111</v>
      </c>
      <c r="CV94" s="1" t="s">
        <v>138</v>
      </c>
      <c r="CW94" s="1" t="s">
        <v>230</v>
      </c>
      <c r="CX94" s="1">
        <v>16702353602</v>
      </c>
      <c r="CY94" s="1" t="s">
        <v>2079</v>
      </c>
      <c r="CZ94" s="1" t="s">
        <v>230</v>
      </c>
      <c r="DA94" s="1" t="s">
        <v>111</v>
      </c>
      <c r="DB94" s="1" t="s">
        <v>112</v>
      </c>
    </row>
    <row r="95" spans="1:111" ht="15.6" customHeight="1" x14ac:dyDescent="0.25">
      <c r="A95" s="1" t="s">
        <v>2085</v>
      </c>
      <c r="B95" s="1" t="s">
        <v>238</v>
      </c>
      <c r="C95" s="2">
        <v>44077.879241666669</v>
      </c>
      <c r="D95" s="2">
        <v>44134</v>
      </c>
      <c r="E95" s="1" t="s">
        <v>110</v>
      </c>
      <c r="F95" s="2">
        <v>44103.833333333336</v>
      </c>
      <c r="G95" s="1" t="s">
        <v>111</v>
      </c>
      <c r="H95" s="1" t="s">
        <v>112</v>
      </c>
      <c r="I95" s="1" t="s">
        <v>112</v>
      </c>
      <c r="J95" s="1" t="s">
        <v>2086</v>
      </c>
      <c r="L95" s="1" t="s">
        <v>2087</v>
      </c>
      <c r="N95" s="1" t="s">
        <v>116</v>
      </c>
      <c r="O95" s="1" t="s">
        <v>117</v>
      </c>
      <c r="P95" s="9">
        <v>96950</v>
      </c>
      <c r="Q95" s="1" t="s">
        <v>118</v>
      </c>
      <c r="S95" s="1">
        <v>16702358748</v>
      </c>
      <c r="U95" s="1">
        <v>23611</v>
      </c>
      <c r="V95" s="1" t="s">
        <v>119</v>
      </c>
      <c r="X95" s="1" t="s">
        <v>2088</v>
      </c>
      <c r="Y95" s="1" t="s">
        <v>2089</v>
      </c>
      <c r="Z95" s="1" t="s">
        <v>2090</v>
      </c>
      <c r="AA95" s="1" t="s">
        <v>2091</v>
      </c>
      <c r="AB95" s="1" t="s">
        <v>1108</v>
      </c>
      <c r="AD95" s="1" t="s">
        <v>167</v>
      </c>
      <c r="AE95" s="1" t="s">
        <v>117</v>
      </c>
      <c r="AF95" s="9">
        <v>96950</v>
      </c>
      <c r="AG95" s="1" t="s">
        <v>118</v>
      </c>
      <c r="AI95" s="1">
        <v>16702358748</v>
      </c>
      <c r="AK95" s="1" t="s">
        <v>2092</v>
      </c>
      <c r="BC95" s="1" t="str">
        <f>"47-2061.00"</f>
        <v>47-2061.00</v>
      </c>
      <c r="BD95" s="1" t="s">
        <v>1116</v>
      </c>
      <c r="BE95" s="1" t="s">
        <v>2093</v>
      </c>
      <c r="BF95" s="1" t="s">
        <v>2094</v>
      </c>
      <c r="BG95" s="1">
        <v>3</v>
      </c>
      <c r="BH95" s="1">
        <v>3</v>
      </c>
      <c r="BI95" s="2">
        <v>44105</v>
      </c>
      <c r="BJ95" s="2">
        <v>45199</v>
      </c>
      <c r="BK95" s="2">
        <v>44134</v>
      </c>
      <c r="BL95" s="2">
        <v>45199</v>
      </c>
      <c r="BM95" s="1">
        <v>35</v>
      </c>
      <c r="BN95" s="1">
        <v>0</v>
      </c>
      <c r="BO95" s="1">
        <v>7</v>
      </c>
      <c r="BP95" s="1">
        <v>7</v>
      </c>
      <c r="BQ95" s="1">
        <v>7</v>
      </c>
      <c r="BR95" s="1">
        <v>7</v>
      </c>
      <c r="BS95" s="1">
        <v>7</v>
      </c>
      <c r="BT95" s="1">
        <v>0</v>
      </c>
      <c r="BU95" s="1" t="str">
        <f>"9:00 AM"</f>
        <v>9:00 AM</v>
      </c>
      <c r="BV95" s="1" t="str">
        <f>"5:00 PM"</f>
        <v>5:00 PM</v>
      </c>
      <c r="BW95" s="1" t="s">
        <v>230</v>
      </c>
      <c r="BX95" s="1">
        <v>0</v>
      </c>
      <c r="BY95" s="1">
        <v>12</v>
      </c>
      <c r="BZ95" s="1" t="s">
        <v>112</v>
      </c>
      <c r="CA95" s="1">
        <v>0</v>
      </c>
      <c r="CB95" s="1" t="s">
        <v>1119</v>
      </c>
      <c r="CC95" s="1" t="s">
        <v>2087</v>
      </c>
      <c r="CE95" s="1" t="s">
        <v>116</v>
      </c>
      <c r="CF95" s="1" t="s">
        <v>117</v>
      </c>
      <c r="CG95" s="1">
        <v>96950</v>
      </c>
      <c r="CH95" s="3">
        <v>8.09</v>
      </c>
      <c r="CI95" s="3">
        <v>9.09</v>
      </c>
      <c r="CJ95" s="3">
        <v>12.13</v>
      </c>
      <c r="CK95" s="3">
        <v>13.63</v>
      </c>
      <c r="CL95" s="1" t="s">
        <v>137</v>
      </c>
      <c r="CN95" s="1" t="s">
        <v>139</v>
      </c>
      <c r="CP95" s="1" t="s">
        <v>112</v>
      </c>
      <c r="CQ95" s="1" t="s">
        <v>111</v>
      </c>
      <c r="CR95" s="1" t="s">
        <v>112</v>
      </c>
      <c r="CS95" s="1" t="s">
        <v>111</v>
      </c>
      <c r="CT95" s="1" t="s">
        <v>138</v>
      </c>
      <c r="CU95" s="1" t="s">
        <v>111</v>
      </c>
      <c r="CV95" s="1" t="s">
        <v>111</v>
      </c>
      <c r="CW95" s="1" t="s">
        <v>1121</v>
      </c>
      <c r="CX95" s="1">
        <v>16702358748</v>
      </c>
      <c r="CY95" s="1" t="s">
        <v>2092</v>
      </c>
      <c r="CZ95" s="1" t="s">
        <v>138</v>
      </c>
      <c r="DA95" s="1" t="s">
        <v>111</v>
      </c>
      <c r="DB95" s="1" t="s">
        <v>112</v>
      </c>
    </row>
    <row r="96" spans="1:111" ht="15.6" customHeight="1" x14ac:dyDescent="0.25">
      <c r="A96" s="1" t="s">
        <v>2105</v>
      </c>
      <c r="B96" s="1" t="s">
        <v>238</v>
      </c>
      <c r="C96" s="2">
        <v>44051.094735648148</v>
      </c>
      <c r="D96" s="2">
        <v>44112</v>
      </c>
      <c r="E96" s="1" t="s">
        <v>110</v>
      </c>
      <c r="F96" s="2">
        <v>44103.833333333336</v>
      </c>
      <c r="G96" s="1" t="s">
        <v>112</v>
      </c>
      <c r="H96" s="1" t="s">
        <v>112</v>
      </c>
      <c r="I96" s="1" t="s">
        <v>112</v>
      </c>
      <c r="J96" s="1" t="s">
        <v>2106</v>
      </c>
      <c r="K96" s="1" t="s">
        <v>2107</v>
      </c>
      <c r="L96" s="1" t="s">
        <v>2108</v>
      </c>
      <c r="M96" s="1" t="s">
        <v>2109</v>
      </c>
      <c r="N96" s="1" t="s">
        <v>116</v>
      </c>
      <c r="O96" s="1" t="s">
        <v>117</v>
      </c>
      <c r="P96" s="9">
        <v>96950</v>
      </c>
      <c r="Q96" s="1" t="s">
        <v>118</v>
      </c>
      <c r="S96" s="1">
        <v>16702332652</v>
      </c>
      <c r="U96" s="1">
        <v>812112</v>
      </c>
      <c r="V96" s="1" t="s">
        <v>119</v>
      </c>
      <c r="X96" s="1" t="s">
        <v>2110</v>
      </c>
      <c r="Y96" s="1" t="s">
        <v>1646</v>
      </c>
      <c r="Z96" s="1" t="s">
        <v>2111</v>
      </c>
      <c r="AA96" s="1" t="s">
        <v>245</v>
      </c>
      <c r="AB96" s="1" t="s">
        <v>2108</v>
      </c>
      <c r="AD96" s="1" t="s">
        <v>116</v>
      </c>
      <c r="AE96" s="1" t="s">
        <v>117</v>
      </c>
      <c r="AF96" s="9">
        <v>96950</v>
      </c>
      <c r="AG96" s="1" t="s">
        <v>118</v>
      </c>
      <c r="AI96" s="1">
        <v>16702332652</v>
      </c>
      <c r="AK96" s="1" t="s">
        <v>2112</v>
      </c>
      <c r="BC96" s="1" t="str">
        <f>"39-5012.00"</f>
        <v>39-5012.00</v>
      </c>
      <c r="BD96" s="1" t="s">
        <v>1831</v>
      </c>
      <c r="BE96" s="1" t="s">
        <v>2113</v>
      </c>
      <c r="BF96" s="1" t="s">
        <v>2053</v>
      </c>
      <c r="BG96" s="1">
        <v>2</v>
      </c>
      <c r="BH96" s="1">
        <v>2</v>
      </c>
      <c r="BI96" s="2">
        <v>44105</v>
      </c>
      <c r="BJ96" s="2">
        <v>44469</v>
      </c>
      <c r="BK96" s="2">
        <v>44112</v>
      </c>
      <c r="BL96" s="2">
        <v>44469</v>
      </c>
      <c r="BM96" s="1">
        <v>35</v>
      </c>
      <c r="BN96" s="1">
        <v>7</v>
      </c>
      <c r="BO96" s="1">
        <v>0</v>
      </c>
      <c r="BP96" s="1">
        <v>5</v>
      </c>
      <c r="BQ96" s="1">
        <v>5</v>
      </c>
      <c r="BR96" s="1">
        <v>5</v>
      </c>
      <c r="BS96" s="1">
        <v>6</v>
      </c>
      <c r="BT96" s="1">
        <v>7</v>
      </c>
      <c r="BU96" s="1" t="str">
        <f>"10:00 AM"</f>
        <v>10:00 AM</v>
      </c>
      <c r="BV96" s="1" t="str">
        <f>"6:00 PM"</f>
        <v>6:00 PM</v>
      </c>
      <c r="BW96" s="1" t="s">
        <v>392</v>
      </c>
      <c r="BX96" s="1">
        <v>0</v>
      </c>
      <c r="BY96" s="1">
        <v>24</v>
      </c>
      <c r="BZ96" s="1" t="s">
        <v>112</v>
      </c>
      <c r="CA96" s="1">
        <v>0</v>
      </c>
      <c r="CB96" s="1" t="s">
        <v>2114</v>
      </c>
      <c r="CC96" s="1" t="s">
        <v>2115</v>
      </c>
      <c r="CD96" s="1" t="s">
        <v>394</v>
      </c>
      <c r="CE96" s="1" t="s">
        <v>116</v>
      </c>
      <c r="CF96" s="1" t="s">
        <v>117</v>
      </c>
      <c r="CG96" s="1">
        <v>96950</v>
      </c>
      <c r="CH96" s="3">
        <v>13.01</v>
      </c>
      <c r="CI96" s="3">
        <v>13.01</v>
      </c>
      <c r="CJ96" s="3">
        <v>19.510000000000002</v>
      </c>
      <c r="CK96" s="3">
        <v>19.510000000000002</v>
      </c>
      <c r="CL96" s="1" t="s">
        <v>137</v>
      </c>
      <c r="CM96" s="1" t="s">
        <v>138</v>
      </c>
      <c r="CN96" s="1" t="s">
        <v>139</v>
      </c>
      <c r="CP96" s="1" t="s">
        <v>112</v>
      </c>
      <c r="CQ96" s="1" t="s">
        <v>111</v>
      </c>
      <c r="CR96" s="1" t="s">
        <v>112</v>
      </c>
      <c r="CS96" s="1" t="s">
        <v>111</v>
      </c>
      <c r="CT96" s="1" t="s">
        <v>138</v>
      </c>
      <c r="CU96" s="1" t="s">
        <v>111</v>
      </c>
      <c r="CV96" s="1" t="s">
        <v>111</v>
      </c>
      <c r="CW96" s="1" t="s">
        <v>138</v>
      </c>
      <c r="CX96" s="1">
        <v>16702332652</v>
      </c>
      <c r="CY96" s="1" t="s">
        <v>2112</v>
      </c>
      <c r="CZ96" s="1" t="s">
        <v>138</v>
      </c>
      <c r="DA96" s="1" t="s">
        <v>111</v>
      </c>
      <c r="DB96" s="1" t="s">
        <v>112</v>
      </c>
    </row>
    <row r="97" spans="1:111" ht="15.6" customHeight="1" x14ac:dyDescent="0.25">
      <c r="A97" s="1" t="s">
        <v>2149</v>
      </c>
      <c r="B97" s="1" t="s">
        <v>238</v>
      </c>
      <c r="C97" s="2">
        <v>44109.979558101855</v>
      </c>
      <c r="D97" s="2">
        <v>44160</v>
      </c>
      <c r="E97" s="1" t="s">
        <v>180</v>
      </c>
      <c r="G97" s="1" t="s">
        <v>112</v>
      </c>
      <c r="H97" s="1" t="s">
        <v>112</v>
      </c>
      <c r="I97" s="1" t="s">
        <v>112</v>
      </c>
      <c r="J97" s="1" t="s">
        <v>2150</v>
      </c>
      <c r="K97" s="1" t="s">
        <v>2151</v>
      </c>
      <c r="L97" s="1" t="s">
        <v>2152</v>
      </c>
      <c r="N97" s="1" t="s">
        <v>738</v>
      </c>
      <c r="O97" s="1" t="s">
        <v>117</v>
      </c>
      <c r="P97" s="9">
        <v>96950</v>
      </c>
      <c r="Q97" s="1" t="s">
        <v>118</v>
      </c>
      <c r="R97" s="1" t="s">
        <v>1856</v>
      </c>
      <c r="S97" s="1">
        <v>16702876661</v>
      </c>
      <c r="U97" s="1">
        <v>2383</v>
      </c>
      <c r="V97" s="1" t="s">
        <v>119</v>
      </c>
      <c r="X97" s="1" t="s">
        <v>1657</v>
      </c>
      <c r="Y97" s="1" t="s">
        <v>1658</v>
      </c>
      <c r="AA97" s="1" t="s">
        <v>2153</v>
      </c>
      <c r="AB97" s="1" t="s">
        <v>2152</v>
      </c>
      <c r="AD97" s="1" t="s">
        <v>738</v>
      </c>
      <c r="AE97" s="1" t="s">
        <v>117</v>
      </c>
      <c r="AF97" s="9">
        <v>96950</v>
      </c>
      <c r="AG97" s="1" t="s">
        <v>118</v>
      </c>
      <c r="AI97" s="1">
        <v>16702876661</v>
      </c>
      <c r="AK97" s="1" t="s">
        <v>2154</v>
      </c>
      <c r="BC97" s="1" t="str">
        <f>"49-9071.00"</f>
        <v>49-9071.00</v>
      </c>
      <c r="BD97" s="1" t="s">
        <v>214</v>
      </c>
      <c r="BE97" s="1" t="s">
        <v>2155</v>
      </c>
      <c r="BF97" s="1" t="s">
        <v>2156</v>
      </c>
      <c r="BG97" s="1">
        <v>2</v>
      </c>
      <c r="BH97" s="1">
        <v>2</v>
      </c>
      <c r="BI97" s="2">
        <v>44166</v>
      </c>
      <c r="BJ97" s="2">
        <v>44469</v>
      </c>
      <c r="BK97" s="2">
        <v>44166</v>
      </c>
      <c r="BL97" s="2">
        <v>44469</v>
      </c>
      <c r="BM97" s="1">
        <v>35</v>
      </c>
      <c r="BN97" s="1">
        <v>0</v>
      </c>
      <c r="BO97" s="1">
        <v>7</v>
      </c>
      <c r="BP97" s="1">
        <v>7</v>
      </c>
      <c r="BQ97" s="1">
        <v>7</v>
      </c>
      <c r="BR97" s="1">
        <v>7</v>
      </c>
      <c r="BS97" s="1">
        <v>7</v>
      </c>
      <c r="BT97" s="1">
        <v>0</v>
      </c>
      <c r="BU97" s="1" t="str">
        <f>"10:00 AM"</f>
        <v>10:00 AM</v>
      </c>
      <c r="BV97" s="1" t="str">
        <f>"6:00 PM"</f>
        <v>6:00 PM</v>
      </c>
      <c r="BW97" s="1" t="s">
        <v>230</v>
      </c>
      <c r="BX97" s="1">
        <v>0</v>
      </c>
      <c r="BY97" s="1">
        <v>12</v>
      </c>
      <c r="BZ97" s="1" t="s">
        <v>112</v>
      </c>
      <c r="CA97" s="1">
        <v>0</v>
      </c>
      <c r="CB97" s="1" t="s">
        <v>2157</v>
      </c>
      <c r="CC97" s="1" t="s">
        <v>2152</v>
      </c>
      <c r="CE97" s="1" t="s">
        <v>738</v>
      </c>
      <c r="CF97" s="1" t="s">
        <v>117</v>
      </c>
      <c r="CG97" s="1">
        <v>96950</v>
      </c>
      <c r="CH97" s="3">
        <v>12.64</v>
      </c>
      <c r="CI97" s="3">
        <v>12.64</v>
      </c>
      <c r="CJ97" s="3">
        <v>18.96</v>
      </c>
      <c r="CK97" s="3">
        <v>18.96</v>
      </c>
      <c r="CL97" s="1" t="s">
        <v>137</v>
      </c>
      <c r="CM97" s="1" t="s">
        <v>362</v>
      </c>
      <c r="CN97" s="1" t="s">
        <v>139</v>
      </c>
      <c r="CP97" s="1" t="s">
        <v>112</v>
      </c>
      <c r="CQ97" s="1" t="s">
        <v>111</v>
      </c>
      <c r="CR97" s="1" t="s">
        <v>112</v>
      </c>
      <c r="CS97" s="1" t="s">
        <v>111</v>
      </c>
      <c r="CT97" s="1" t="s">
        <v>138</v>
      </c>
      <c r="CU97" s="1" t="s">
        <v>111</v>
      </c>
      <c r="CV97" s="1" t="s">
        <v>138</v>
      </c>
      <c r="CW97" s="1" t="s">
        <v>362</v>
      </c>
      <c r="CX97" s="1">
        <v>16702876661</v>
      </c>
      <c r="CY97" s="1" t="s">
        <v>2154</v>
      </c>
      <c r="CZ97" s="1" t="s">
        <v>161</v>
      </c>
      <c r="DA97" s="1" t="s">
        <v>111</v>
      </c>
      <c r="DB97" s="1" t="s">
        <v>112</v>
      </c>
    </row>
    <row r="98" spans="1:111" ht="15.6" customHeight="1" x14ac:dyDescent="0.25">
      <c r="A98" s="1" t="s">
        <v>2188</v>
      </c>
      <c r="B98" s="1" t="s">
        <v>238</v>
      </c>
      <c r="C98" s="2">
        <v>44089.407232638892</v>
      </c>
      <c r="D98" s="2">
        <v>44160</v>
      </c>
      <c r="E98" s="1" t="s">
        <v>180</v>
      </c>
      <c r="G98" s="1" t="s">
        <v>111</v>
      </c>
      <c r="H98" s="1" t="s">
        <v>112</v>
      </c>
      <c r="I98" s="1" t="s">
        <v>112</v>
      </c>
      <c r="J98" s="1" t="s">
        <v>2189</v>
      </c>
      <c r="K98" s="1" t="s">
        <v>2190</v>
      </c>
      <c r="L98" s="1" t="s">
        <v>2191</v>
      </c>
      <c r="N98" s="1" t="s">
        <v>116</v>
      </c>
      <c r="O98" s="1" t="s">
        <v>117</v>
      </c>
      <c r="P98" s="9">
        <v>96950</v>
      </c>
      <c r="Q98" s="1" t="s">
        <v>118</v>
      </c>
      <c r="R98" s="1" t="s">
        <v>138</v>
      </c>
      <c r="S98" s="1">
        <v>16709898898</v>
      </c>
      <c r="U98" s="1">
        <v>236220</v>
      </c>
      <c r="V98" s="1" t="s">
        <v>119</v>
      </c>
      <c r="X98" s="1" t="s">
        <v>2192</v>
      </c>
      <c r="Y98" s="1" t="s">
        <v>2193</v>
      </c>
      <c r="Z98" s="1" t="s">
        <v>2194</v>
      </c>
      <c r="AA98" s="1" t="s">
        <v>528</v>
      </c>
      <c r="AB98" s="1" t="s">
        <v>2195</v>
      </c>
      <c r="AD98" s="1" t="s">
        <v>167</v>
      </c>
      <c r="AE98" s="1" t="s">
        <v>117</v>
      </c>
      <c r="AF98" s="9">
        <v>96950</v>
      </c>
      <c r="AG98" s="1" t="s">
        <v>118</v>
      </c>
      <c r="AH98" s="1" t="s">
        <v>138</v>
      </c>
      <c r="AI98" s="1">
        <v>16709898898</v>
      </c>
      <c r="AK98" s="1" t="s">
        <v>2196</v>
      </c>
      <c r="BC98" s="1" t="str">
        <f>"49-9071.00"</f>
        <v>49-9071.00</v>
      </c>
      <c r="BD98" s="1" t="s">
        <v>214</v>
      </c>
      <c r="BE98" s="1" t="s">
        <v>2197</v>
      </c>
      <c r="BF98" s="1" t="s">
        <v>214</v>
      </c>
      <c r="BG98" s="1">
        <v>10</v>
      </c>
      <c r="BH98" s="1">
        <v>10</v>
      </c>
      <c r="BI98" s="2">
        <v>44151</v>
      </c>
      <c r="BJ98" s="2">
        <v>44469</v>
      </c>
      <c r="BK98" s="2">
        <v>44160</v>
      </c>
      <c r="BL98" s="2">
        <v>44469</v>
      </c>
      <c r="BM98" s="1">
        <v>35</v>
      </c>
      <c r="BN98" s="1">
        <v>0</v>
      </c>
      <c r="BO98" s="1">
        <v>7</v>
      </c>
      <c r="BP98" s="1">
        <v>7</v>
      </c>
      <c r="BQ98" s="1">
        <v>7</v>
      </c>
      <c r="BR98" s="1">
        <v>7</v>
      </c>
      <c r="BS98" s="1">
        <v>7</v>
      </c>
      <c r="BT98" s="1">
        <v>0</v>
      </c>
      <c r="BU98" s="1" t="str">
        <f>"8:30 AM"</f>
        <v>8:30 AM</v>
      </c>
      <c r="BV98" s="1" t="str">
        <f>"4:30 PM"</f>
        <v>4:30 PM</v>
      </c>
      <c r="BW98" s="1" t="s">
        <v>135</v>
      </c>
      <c r="BX98" s="1">
        <v>0</v>
      </c>
      <c r="BY98" s="1">
        <v>24</v>
      </c>
      <c r="BZ98" s="1" t="s">
        <v>112</v>
      </c>
      <c r="CA98" s="1">
        <v>0</v>
      </c>
      <c r="CB98" s="1" t="s">
        <v>2198</v>
      </c>
      <c r="CC98" s="1" t="s">
        <v>2191</v>
      </c>
      <c r="CE98" s="1" t="s">
        <v>116</v>
      </c>
      <c r="CF98" s="1" t="s">
        <v>117</v>
      </c>
      <c r="CG98" s="1">
        <v>96950</v>
      </c>
      <c r="CH98" s="3">
        <v>12.64</v>
      </c>
      <c r="CI98" s="3">
        <v>12.64</v>
      </c>
      <c r="CJ98" s="3">
        <v>18.96</v>
      </c>
      <c r="CK98" s="3">
        <v>18.96</v>
      </c>
      <c r="CL98" s="1" t="s">
        <v>137</v>
      </c>
      <c r="CM98" s="1" t="s">
        <v>138</v>
      </c>
      <c r="CN98" s="1" t="s">
        <v>139</v>
      </c>
      <c r="CP98" s="1" t="s">
        <v>112</v>
      </c>
      <c r="CQ98" s="1" t="s">
        <v>111</v>
      </c>
      <c r="CR98" s="1" t="s">
        <v>112</v>
      </c>
      <c r="CS98" s="1" t="s">
        <v>111</v>
      </c>
      <c r="CT98" s="1" t="s">
        <v>138</v>
      </c>
      <c r="CU98" s="1" t="s">
        <v>111</v>
      </c>
      <c r="CV98" s="1" t="s">
        <v>138</v>
      </c>
      <c r="CW98" s="1" t="s">
        <v>2199</v>
      </c>
      <c r="CX98" s="1">
        <v>16709898898</v>
      </c>
      <c r="CY98" s="1" t="s">
        <v>2196</v>
      </c>
      <c r="CZ98" s="1" t="s">
        <v>138</v>
      </c>
      <c r="DA98" s="1" t="s">
        <v>111</v>
      </c>
      <c r="DB98" s="1" t="s">
        <v>112</v>
      </c>
    </row>
    <row r="99" spans="1:111" ht="15.6" customHeight="1" x14ac:dyDescent="0.25">
      <c r="A99" s="1" t="s">
        <v>2200</v>
      </c>
      <c r="B99" s="1" t="s">
        <v>238</v>
      </c>
      <c r="C99" s="2">
        <v>44048.102470254627</v>
      </c>
      <c r="D99" s="2">
        <v>44111</v>
      </c>
      <c r="E99" s="1" t="s">
        <v>110</v>
      </c>
      <c r="F99" s="2">
        <v>44103.833333333336</v>
      </c>
      <c r="G99" s="1" t="s">
        <v>112</v>
      </c>
      <c r="H99" s="1" t="s">
        <v>112</v>
      </c>
      <c r="I99" s="1" t="s">
        <v>112</v>
      </c>
      <c r="J99" s="1" t="s">
        <v>2201</v>
      </c>
      <c r="K99" s="1" t="s">
        <v>2202</v>
      </c>
      <c r="L99" s="1" t="s">
        <v>2203</v>
      </c>
      <c r="N99" s="1" t="s">
        <v>116</v>
      </c>
      <c r="O99" s="1" t="s">
        <v>117</v>
      </c>
      <c r="P99" s="9">
        <v>96950</v>
      </c>
      <c r="Q99" s="1" t="s">
        <v>118</v>
      </c>
      <c r="R99" s="1" t="s">
        <v>138</v>
      </c>
      <c r="S99" s="1">
        <v>16702335201</v>
      </c>
      <c r="U99" s="1">
        <v>72111</v>
      </c>
      <c r="V99" s="1" t="s">
        <v>119</v>
      </c>
      <c r="X99" s="1" t="s">
        <v>385</v>
      </c>
      <c r="Y99" s="1" t="s">
        <v>386</v>
      </c>
      <c r="Z99" s="1" t="s">
        <v>138</v>
      </c>
      <c r="AA99" s="1" t="s">
        <v>387</v>
      </c>
      <c r="AB99" s="1" t="s">
        <v>2204</v>
      </c>
      <c r="AD99" s="1" t="s">
        <v>116</v>
      </c>
      <c r="AE99" s="1" t="s">
        <v>117</v>
      </c>
      <c r="AF99" s="9">
        <v>96950</v>
      </c>
      <c r="AG99" s="1" t="s">
        <v>118</v>
      </c>
      <c r="AH99" s="1" t="s">
        <v>138</v>
      </c>
      <c r="AI99" s="1">
        <v>16702345201</v>
      </c>
      <c r="AK99" s="1" t="s">
        <v>2205</v>
      </c>
      <c r="BC99" s="1" t="str">
        <f>"49-9071.00"</f>
        <v>49-9071.00</v>
      </c>
      <c r="BD99" s="1" t="s">
        <v>214</v>
      </c>
      <c r="BE99" s="1" t="s">
        <v>2206</v>
      </c>
      <c r="BF99" s="1" t="s">
        <v>1069</v>
      </c>
      <c r="BG99" s="1">
        <v>1</v>
      </c>
      <c r="BH99" s="1">
        <v>1</v>
      </c>
      <c r="BI99" s="2">
        <v>44105</v>
      </c>
      <c r="BJ99" s="2">
        <v>44469</v>
      </c>
      <c r="BK99" s="2">
        <v>44111</v>
      </c>
      <c r="BL99" s="2">
        <v>44469</v>
      </c>
      <c r="BM99" s="1">
        <v>40</v>
      </c>
      <c r="BN99" s="1">
        <v>0</v>
      </c>
      <c r="BO99" s="1">
        <v>8</v>
      </c>
      <c r="BP99" s="1">
        <v>8</v>
      </c>
      <c r="BQ99" s="1">
        <v>8</v>
      </c>
      <c r="BR99" s="1">
        <v>8</v>
      </c>
      <c r="BS99" s="1">
        <v>8</v>
      </c>
      <c r="BT99" s="1">
        <v>0</v>
      </c>
      <c r="BU99" s="1" t="str">
        <f>"8:00 AM"</f>
        <v>8:00 AM</v>
      </c>
      <c r="BV99" s="1" t="str">
        <f>"5:00 PM"</f>
        <v>5:00 PM</v>
      </c>
      <c r="BW99" s="1" t="s">
        <v>135</v>
      </c>
      <c r="BX99" s="1">
        <v>0</v>
      </c>
      <c r="BY99" s="1">
        <v>12</v>
      </c>
      <c r="BZ99" s="1" t="s">
        <v>112</v>
      </c>
      <c r="CA99" s="1">
        <v>0</v>
      </c>
      <c r="CB99" s="1" t="s">
        <v>2207</v>
      </c>
      <c r="CC99" s="1" t="s">
        <v>2203</v>
      </c>
      <c r="CE99" s="1" t="s">
        <v>116</v>
      </c>
      <c r="CF99" s="1" t="s">
        <v>117</v>
      </c>
      <c r="CG99" s="1">
        <v>96950</v>
      </c>
      <c r="CH99" s="3">
        <v>8.33</v>
      </c>
      <c r="CI99" s="3">
        <v>8.33</v>
      </c>
      <c r="CJ99" s="3">
        <v>12.5</v>
      </c>
      <c r="CK99" s="3">
        <v>12.5</v>
      </c>
      <c r="CL99" s="1" t="s">
        <v>137</v>
      </c>
      <c r="CM99" s="1" t="s">
        <v>138</v>
      </c>
      <c r="CN99" s="1" t="s">
        <v>139</v>
      </c>
      <c r="CP99" s="1" t="s">
        <v>112</v>
      </c>
      <c r="CQ99" s="1" t="s">
        <v>111</v>
      </c>
      <c r="CR99" s="1" t="s">
        <v>112</v>
      </c>
      <c r="CS99" s="1" t="s">
        <v>111</v>
      </c>
      <c r="CT99" s="1" t="s">
        <v>138</v>
      </c>
      <c r="CU99" s="1" t="s">
        <v>111</v>
      </c>
      <c r="CV99" s="1" t="s">
        <v>138</v>
      </c>
      <c r="CW99" s="1" t="s">
        <v>138</v>
      </c>
      <c r="CX99" s="1">
        <v>16702345201</v>
      </c>
      <c r="CY99" s="1" t="s">
        <v>2205</v>
      </c>
      <c r="CZ99" s="1" t="s">
        <v>138</v>
      </c>
      <c r="DA99" s="1" t="s">
        <v>111</v>
      </c>
      <c r="DB99" s="1" t="s">
        <v>112</v>
      </c>
    </row>
    <row r="100" spans="1:111" ht="15.6" customHeight="1" x14ac:dyDescent="0.25">
      <c r="A100" s="1" t="s">
        <v>2210</v>
      </c>
      <c r="B100" s="1" t="s">
        <v>238</v>
      </c>
      <c r="C100" s="2">
        <v>44060.993533333334</v>
      </c>
      <c r="D100" s="2">
        <v>44137</v>
      </c>
      <c r="E100" s="1" t="s">
        <v>180</v>
      </c>
      <c r="G100" s="1" t="s">
        <v>112</v>
      </c>
      <c r="H100" s="1" t="s">
        <v>112</v>
      </c>
      <c r="I100" s="1" t="s">
        <v>112</v>
      </c>
      <c r="J100" s="1" t="s">
        <v>2211</v>
      </c>
      <c r="K100" s="1" t="s">
        <v>2212</v>
      </c>
      <c r="L100" s="1" t="s">
        <v>2213</v>
      </c>
      <c r="M100" s="1" t="s">
        <v>2214</v>
      </c>
      <c r="N100" s="1" t="s">
        <v>116</v>
      </c>
      <c r="O100" s="1" t="s">
        <v>117</v>
      </c>
      <c r="P100" s="9">
        <v>96950</v>
      </c>
      <c r="Q100" s="1" t="s">
        <v>118</v>
      </c>
      <c r="S100" s="1">
        <v>16702359981</v>
      </c>
      <c r="U100" s="1">
        <v>561110</v>
      </c>
      <c r="V100" s="1" t="s">
        <v>119</v>
      </c>
      <c r="X100" s="1" t="s">
        <v>2076</v>
      </c>
      <c r="Y100" s="1" t="s">
        <v>2215</v>
      </c>
      <c r="AA100" s="1" t="s">
        <v>245</v>
      </c>
      <c r="AB100" s="1" t="s">
        <v>2213</v>
      </c>
      <c r="AC100" s="1" t="s">
        <v>2214</v>
      </c>
      <c r="AD100" s="1" t="s">
        <v>116</v>
      </c>
      <c r="AE100" s="1" t="s">
        <v>117</v>
      </c>
      <c r="AF100" s="9">
        <v>96950</v>
      </c>
      <c r="AG100" s="1" t="s">
        <v>118</v>
      </c>
      <c r="AI100" s="1">
        <v>16702359981</v>
      </c>
      <c r="AK100" s="1" t="s">
        <v>2216</v>
      </c>
      <c r="BC100" s="1" t="str">
        <f>"37-3011.00"</f>
        <v>37-3011.00</v>
      </c>
      <c r="BD100" s="1" t="s">
        <v>726</v>
      </c>
      <c r="BE100" s="1" t="s">
        <v>2217</v>
      </c>
      <c r="BF100" s="1" t="s">
        <v>2218</v>
      </c>
      <c r="BG100" s="1">
        <v>2</v>
      </c>
      <c r="BH100" s="1">
        <v>2</v>
      </c>
      <c r="BI100" s="2">
        <v>44105</v>
      </c>
      <c r="BJ100" s="2">
        <v>45199</v>
      </c>
      <c r="BK100" s="2">
        <v>44137</v>
      </c>
      <c r="BL100" s="2">
        <v>45199</v>
      </c>
      <c r="BM100" s="1">
        <v>40</v>
      </c>
      <c r="BN100" s="1">
        <v>0</v>
      </c>
      <c r="BO100" s="1">
        <v>8</v>
      </c>
      <c r="BP100" s="1">
        <v>8</v>
      </c>
      <c r="BQ100" s="1">
        <v>8</v>
      </c>
      <c r="BR100" s="1">
        <v>8</v>
      </c>
      <c r="BS100" s="1">
        <v>8</v>
      </c>
      <c r="BT100" s="1">
        <v>0</v>
      </c>
      <c r="BU100" s="1" t="str">
        <f>"8:00 AM"</f>
        <v>8:00 AM</v>
      </c>
      <c r="BV100" s="1" t="str">
        <f>"5:00 PM"</f>
        <v>5:00 PM</v>
      </c>
      <c r="BW100" s="1" t="s">
        <v>230</v>
      </c>
      <c r="BX100" s="1">
        <v>0</v>
      </c>
      <c r="BY100" s="1">
        <v>3</v>
      </c>
      <c r="BZ100" s="1" t="s">
        <v>112</v>
      </c>
      <c r="CA100" s="1">
        <v>0</v>
      </c>
      <c r="CB100" s="1" t="s">
        <v>2219</v>
      </c>
      <c r="CC100" s="1" t="s">
        <v>2213</v>
      </c>
      <c r="CD100" s="1" t="s">
        <v>2214</v>
      </c>
      <c r="CE100" s="1" t="s">
        <v>116</v>
      </c>
      <c r="CF100" s="1" t="s">
        <v>117</v>
      </c>
      <c r="CG100" s="1">
        <v>96950</v>
      </c>
      <c r="CH100" s="3">
        <v>10.51</v>
      </c>
      <c r="CI100" s="3">
        <v>10.51</v>
      </c>
      <c r="CJ100" s="3">
        <v>15.77</v>
      </c>
      <c r="CK100" s="3">
        <v>15.77</v>
      </c>
      <c r="CL100" s="1" t="s">
        <v>137</v>
      </c>
      <c r="CM100" s="1" t="s">
        <v>2220</v>
      </c>
      <c r="CN100" s="1" t="s">
        <v>139</v>
      </c>
      <c r="CP100" s="1" t="s">
        <v>112</v>
      </c>
      <c r="CQ100" s="1" t="s">
        <v>111</v>
      </c>
      <c r="CR100" s="1" t="s">
        <v>111</v>
      </c>
      <c r="CS100" s="1" t="s">
        <v>111</v>
      </c>
      <c r="CT100" s="1" t="s">
        <v>138</v>
      </c>
      <c r="CU100" s="1" t="s">
        <v>111</v>
      </c>
      <c r="CV100" s="1" t="s">
        <v>111</v>
      </c>
      <c r="CW100" s="1" t="s">
        <v>2221</v>
      </c>
      <c r="CX100" s="1">
        <v>16702359981</v>
      </c>
      <c r="CY100" s="1" t="s">
        <v>2216</v>
      </c>
      <c r="CZ100" s="1" t="s">
        <v>428</v>
      </c>
      <c r="DA100" s="1" t="s">
        <v>111</v>
      </c>
      <c r="DB100" s="1" t="s">
        <v>112</v>
      </c>
      <c r="DC100" s="1" t="s">
        <v>2222</v>
      </c>
      <c r="DD100" s="1" t="s">
        <v>2223</v>
      </c>
      <c r="DE100" s="1" t="s">
        <v>1747</v>
      </c>
      <c r="DF100" s="1" t="s">
        <v>2224</v>
      </c>
      <c r="DG100" s="1" t="s">
        <v>2216</v>
      </c>
    </row>
    <row r="101" spans="1:111" ht="15.6" customHeight="1" x14ac:dyDescent="0.25">
      <c r="A101" s="1" t="s">
        <v>2225</v>
      </c>
      <c r="B101" s="1" t="s">
        <v>238</v>
      </c>
      <c r="C101" s="2">
        <v>44044.041005555555</v>
      </c>
      <c r="D101" s="2">
        <v>44137</v>
      </c>
      <c r="E101" s="1" t="s">
        <v>110</v>
      </c>
      <c r="F101" s="2">
        <v>44103.833333333336</v>
      </c>
      <c r="G101" s="1" t="s">
        <v>112</v>
      </c>
      <c r="H101" s="1" t="s">
        <v>112</v>
      </c>
      <c r="I101" s="1" t="s">
        <v>112</v>
      </c>
      <c r="J101" s="1" t="s">
        <v>2226</v>
      </c>
      <c r="K101" s="1" t="s">
        <v>2227</v>
      </c>
      <c r="L101" s="1" t="s">
        <v>2228</v>
      </c>
      <c r="M101" s="1" t="s">
        <v>2229</v>
      </c>
      <c r="N101" s="1" t="s">
        <v>116</v>
      </c>
      <c r="O101" s="1" t="s">
        <v>117</v>
      </c>
      <c r="P101" s="9">
        <v>96950</v>
      </c>
      <c r="Q101" s="1" t="s">
        <v>118</v>
      </c>
      <c r="R101" s="1" t="s">
        <v>117</v>
      </c>
      <c r="S101" s="1">
        <v>16707893323</v>
      </c>
      <c r="U101" s="1">
        <v>445220</v>
      </c>
      <c r="V101" s="1" t="s">
        <v>119</v>
      </c>
      <c r="X101" s="1" t="s">
        <v>2230</v>
      </c>
      <c r="Y101" s="1" t="s">
        <v>2231</v>
      </c>
      <c r="Z101" s="1" t="s">
        <v>2232</v>
      </c>
      <c r="AA101" s="1" t="s">
        <v>2233</v>
      </c>
      <c r="AB101" s="1" t="s">
        <v>1998</v>
      </c>
      <c r="AC101" s="1" t="s">
        <v>2234</v>
      </c>
      <c r="AD101" s="1" t="s">
        <v>167</v>
      </c>
      <c r="AE101" s="1" t="s">
        <v>117</v>
      </c>
      <c r="AF101" s="9">
        <v>96950</v>
      </c>
      <c r="AG101" s="1" t="s">
        <v>118</v>
      </c>
      <c r="AH101" s="1" t="s">
        <v>117</v>
      </c>
      <c r="AI101" s="1">
        <v>16707893323</v>
      </c>
      <c r="AK101" s="1" t="s">
        <v>2235</v>
      </c>
      <c r="BC101" s="1" t="str">
        <f>"43-3031.00"</f>
        <v>43-3031.00</v>
      </c>
      <c r="BD101" s="1" t="s">
        <v>389</v>
      </c>
      <c r="BE101" s="1" t="s">
        <v>2236</v>
      </c>
      <c r="BF101" s="1" t="s">
        <v>1279</v>
      </c>
      <c r="BG101" s="1">
        <v>1</v>
      </c>
      <c r="BH101" s="1">
        <v>1</v>
      </c>
      <c r="BI101" s="2">
        <v>44105</v>
      </c>
      <c r="BJ101" s="2">
        <v>44469</v>
      </c>
      <c r="BK101" s="2">
        <v>44137</v>
      </c>
      <c r="BL101" s="2">
        <v>44469</v>
      </c>
      <c r="BM101" s="1">
        <v>35</v>
      </c>
      <c r="BN101" s="1">
        <v>0</v>
      </c>
      <c r="BO101" s="1">
        <v>7</v>
      </c>
      <c r="BP101" s="1">
        <v>7</v>
      </c>
      <c r="BQ101" s="1">
        <v>7</v>
      </c>
      <c r="BR101" s="1">
        <v>7</v>
      </c>
      <c r="BS101" s="1">
        <v>7</v>
      </c>
      <c r="BT101" s="1">
        <v>0</v>
      </c>
      <c r="BU101" s="1" t="str">
        <f>"9:00 AM"</f>
        <v>9:00 AM</v>
      </c>
      <c r="BV101" s="1" t="str">
        <f>"5:00 PM"</f>
        <v>5:00 PM</v>
      </c>
      <c r="BW101" s="1" t="s">
        <v>392</v>
      </c>
      <c r="BX101" s="1">
        <v>0</v>
      </c>
      <c r="BY101" s="1">
        <v>12</v>
      </c>
      <c r="BZ101" s="1" t="s">
        <v>112</v>
      </c>
      <c r="CA101" s="1">
        <v>0</v>
      </c>
      <c r="CB101" s="1" t="s">
        <v>2237</v>
      </c>
      <c r="CC101" s="1" t="s">
        <v>2238</v>
      </c>
      <c r="CD101" s="1" t="s">
        <v>2239</v>
      </c>
      <c r="CE101" s="1" t="s">
        <v>167</v>
      </c>
      <c r="CF101" s="1" t="s">
        <v>117</v>
      </c>
      <c r="CG101" s="1">
        <v>96950</v>
      </c>
      <c r="CH101" s="3">
        <v>13.9</v>
      </c>
      <c r="CI101" s="3">
        <v>13.9</v>
      </c>
      <c r="CJ101" s="3">
        <v>20.85</v>
      </c>
      <c r="CK101" s="3">
        <v>20.85</v>
      </c>
      <c r="CL101" s="1" t="s">
        <v>137</v>
      </c>
      <c r="CM101" s="1" t="s">
        <v>168</v>
      </c>
      <c r="CN101" s="1" t="s">
        <v>139</v>
      </c>
      <c r="CP101" s="1" t="s">
        <v>112</v>
      </c>
      <c r="CQ101" s="1" t="s">
        <v>111</v>
      </c>
      <c r="CR101" s="1" t="s">
        <v>112</v>
      </c>
      <c r="CS101" s="1" t="s">
        <v>111</v>
      </c>
      <c r="CT101" s="1" t="s">
        <v>138</v>
      </c>
      <c r="CU101" s="1" t="s">
        <v>138</v>
      </c>
      <c r="CV101" s="1" t="s">
        <v>138</v>
      </c>
      <c r="CW101" s="1" t="s">
        <v>230</v>
      </c>
      <c r="CX101" s="1">
        <v>16707893323</v>
      </c>
      <c r="CY101" s="1" t="s">
        <v>2235</v>
      </c>
      <c r="CZ101" s="1" t="s">
        <v>138</v>
      </c>
      <c r="DA101" s="1" t="s">
        <v>111</v>
      </c>
      <c r="DB101" s="1" t="s">
        <v>112</v>
      </c>
      <c r="DC101" s="1" t="s">
        <v>2230</v>
      </c>
      <c r="DD101" s="1" t="s">
        <v>2231</v>
      </c>
      <c r="DE101" s="1" t="s">
        <v>829</v>
      </c>
      <c r="DF101" s="1" t="s">
        <v>2227</v>
      </c>
      <c r="DG101" s="1" t="s">
        <v>2235</v>
      </c>
    </row>
    <row r="102" spans="1:111" ht="15.6" customHeight="1" x14ac:dyDescent="0.25">
      <c r="A102" s="1" t="s">
        <v>2240</v>
      </c>
      <c r="B102" s="1" t="s">
        <v>238</v>
      </c>
      <c r="C102" s="2">
        <v>44068.279951041666</v>
      </c>
      <c r="D102" s="2">
        <v>44152</v>
      </c>
      <c r="E102" s="1" t="s">
        <v>180</v>
      </c>
      <c r="G102" s="1" t="s">
        <v>111</v>
      </c>
      <c r="H102" s="1" t="s">
        <v>112</v>
      </c>
      <c r="I102" s="1" t="s">
        <v>112</v>
      </c>
      <c r="J102" s="1" t="s">
        <v>909</v>
      </c>
      <c r="L102" s="1" t="s">
        <v>2241</v>
      </c>
      <c r="M102" s="1" t="s">
        <v>754</v>
      </c>
      <c r="N102" s="1" t="s">
        <v>167</v>
      </c>
      <c r="O102" s="1" t="s">
        <v>117</v>
      </c>
      <c r="P102" s="9">
        <v>96950</v>
      </c>
      <c r="Q102" s="1" t="s">
        <v>118</v>
      </c>
      <c r="S102" s="1">
        <v>16702340560</v>
      </c>
      <c r="U102" s="1">
        <v>531110</v>
      </c>
      <c r="V102" s="1" t="s">
        <v>119</v>
      </c>
      <c r="X102" s="1" t="s">
        <v>911</v>
      </c>
      <c r="Y102" s="1" t="s">
        <v>912</v>
      </c>
      <c r="Z102" s="1" t="s">
        <v>913</v>
      </c>
      <c r="AA102" s="1" t="s">
        <v>2242</v>
      </c>
      <c r="AB102" s="1" t="s">
        <v>2241</v>
      </c>
      <c r="AC102" s="1" t="s">
        <v>754</v>
      </c>
      <c r="AD102" s="1" t="s">
        <v>167</v>
      </c>
      <c r="AE102" s="1" t="s">
        <v>117</v>
      </c>
      <c r="AF102" s="9">
        <v>96950</v>
      </c>
      <c r="AG102" s="1" t="s">
        <v>118</v>
      </c>
      <c r="AI102" s="1">
        <v>16702340560</v>
      </c>
      <c r="AK102" s="1" t="s">
        <v>917</v>
      </c>
      <c r="BC102" s="1" t="str">
        <f>"49-9071.00"</f>
        <v>49-9071.00</v>
      </c>
      <c r="BD102" s="1" t="s">
        <v>214</v>
      </c>
      <c r="BE102" s="1" t="s">
        <v>2243</v>
      </c>
      <c r="BF102" s="1" t="s">
        <v>214</v>
      </c>
      <c r="BG102" s="1">
        <v>5</v>
      </c>
      <c r="BH102" s="1">
        <v>5</v>
      </c>
      <c r="BI102" s="2">
        <v>44105</v>
      </c>
      <c r="BJ102" s="2">
        <v>44469</v>
      </c>
      <c r="BK102" s="2">
        <v>44152</v>
      </c>
      <c r="BL102" s="2">
        <v>44469</v>
      </c>
      <c r="BM102" s="1">
        <v>35</v>
      </c>
      <c r="BN102" s="1">
        <v>0</v>
      </c>
      <c r="BO102" s="1">
        <v>7</v>
      </c>
      <c r="BP102" s="1">
        <v>7</v>
      </c>
      <c r="BQ102" s="1">
        <v>7</v>
      </c>
      <c r="BR102" s="1">
        <v>7</v>
      </c>
      <c r="BS102" s="1">
        <v>7</v>
      </c>
      <c r="BT102" s="1">
        <v>0</v>
      </c>
      <c r="BU102" s="1" t="str">
        <f>"8:00 AM"</f>
        <v>8:00 AM</v>
      </c>
      <c r="BV102" s="1" t="str">
        <f>"5:00 PM"</f>
        <v>5:00 PM</v>
      </c>
      <c r="BW102" s="1" t="s">
        <v>135</v>
      </c>
      <c r="BX102" s="1">
        <v>0</v>
      </c>
      <c r="BY102" s="1">
        <v>12</v>
      </c>
      <c r="BZ102" s="1" t="s">
        <v>112</v>
      </c>
      <c r="CA102" s="1">
        <v>0</v>
      </c>
      <c r="CB102" s="1" t="s">
        <v>2244</v>
      </c>
      <c r="CC102" s="1" t="s">
        <v>2241</v>
      </c>
      <c r="CD102" s="1" t="s">
        <v>754</v>
      </c>
      <c r="CE102" s="1" t="s">
        <v>167</v>
      </c>
      <c r="CF102" s="1" t="s">
        <v>117</v>
      </c>
      <c r="CG102" s="1">
        <v>96950</v>
      </c>
      <c r="CH102" s="3">
        <v>12.64</v>
      </c>
      <c r="CI102" s="3">
        <v>12.64</v>
      </c>
      <c r="CJ102" s="3">
        <v>18.96</v>
      </c>
      <c r="CK102" s="3">
        <v>18.96</v>
      </c>
      <c r="CL102" s="1" t="s">
        <v>137</v>
      </c>
      <c r="CM102" s="1" t="s">
        <v>922</v>
      </c>
      <c r="CN102" s="1" t="s">
        <v>139</v>
      </c>
      <c r="CP102" s="1" t="s">
        <v>112</v>
      </c>
      <c r="CQ102" s="1" t="s">
        <v>111</v>
      </c>
      <c r="CR102" s="1" t="s">
        <v>112</v>
      </c>
      <c r="CS102" s="1" t="s">
        <v>111</v>
      </c>
      <c r="CT102" s="1" t="s">
        <v>111</v>
      </c>
      <c r="CU102" s="1" t="s">
        <v>111</v>
      </c>
      <c r="CV102" s="1" t="s">
        <v>138</v>
      </c>
      <c r="CW102" s="1" t="s">
        <v>714</v>
      </c>
      <c r="CX102" s="1">
        <v>16702340560</v>
      </c>
      <c r="CY102" s="1" t="s">
        <v>917</v>
      </c>
      <c r="CZ102" s="1" t="s">
        <v>716</v>
      </c>
      <c r="DA102" s="1" t="s">
        <v>111</v>
      </c>
      <c r="DB102" s="1" t="s">
        <v>112</v>
      </c>
    </row>
    <row r="103" spans="1:111" ht="15.6" customHeight="1" x14ac:dyDescent="0.25">
      <c r="A103" s="1" t="s">
        <v>2255</v>
      </c>
      <c r="B103" s="1" t="s">
        <v>238</v>
      </c>
      <c r="C103" s="2">
        <v>44137.358023263892</v>
      </c>
      <c r="D103" s="2">
        <v>44169</v>
      </c>
      <c r="E103" s="1" t="s">
        <v>180</v>
      </c>
      <c r="G103" s="1" t="s">
        <v>111</v>
      </c>
      <c r="H103" s="1" t="s">
        <v>112</v>
      </c>
      <c r="I103" s="1" t="s">
        <v>112</v>
      </c>
      <c r="J103" s="1" t="s">
        <v>2256</v>
      </c>
      <c r="K103" s="1" t="s">
        <v>2257</v>
      </c>
      <c r="L103" s="1" t="s">
        <v>2258</v>
      </c>
      <c r="M103" s="1" t="s">
        <v>2259</v>
      </c>
      <c r="N103" s="1" t="s">
        <v>116</v>
      </c>
      <c r="O103" s="1" t="s">
        <v>117</v>
      </c>
      <c r="P103" s="9">
        <v>96950</v>
      </c>
      <c r="Q103" s="1" t="s">
        <v>118</v>
      </c>
      <c r="S103" s="1">
        <v>16702335281</v>
      </c>
      <c r="U103" s="1">
        <v>447110</v>
      </c>
      <c r="V103" s="1" t="s">
        <v>119</v>
      </c>
      <c r="X103" s="1" t="s">
        <v>2260</v>
      </c>
      <c r="Y103" s="1" t="s">
        <v>2261</v>
      </c>
      <c r="Z103" s="1" t="s">
        <v>2262</v>
      </c>
      <c r="AA103" s="1" t="s">
        <v>373</v>
      </c>
      <c r="AB103" s="1" t="s">
        <v>2258</v>
      </c>
      <c r="AC103" s="1" t="s">
        <v>2259</v>
      </c>
      <c r="AD103" s="1" t="s">
        <v>116</v>
      </c>
      <c r="AE103" s="1" t="s">
        <v>117</v>
      </c>
      <c r="AF103" s="9">
        <v>96950</v>
      </c>
      <c r="AG103" s="1" t="s">
        <v>118</v>
      </c>
      <c r="AI103" s="1">
        <v>16702335281</v>
      </c>
      <c r="AK103" s="1" t="s">
        <v>2263</v>
      </c>
      <c r="BC103" s="1" t="str">
        <f>"41-1011.00"</f>
        <v>41-1011.00</v>
      </c>
      <c r="BD103" s="1" t="s">
        <v>975</v>
      </c>
      <c r="BE103" s="1" t="s">
        <v>2264</v>
      </c>
      <c r="BF103" s="1" t="s">
        <v>2265</v>
      </c>
      <c r="BG103" s="1">
        <v>2</v>
      </c>
      <c r="BH103" s="1">
        <v>2</v>
      </c>
      <c r="BI103" s="2">
        <v>44197</v>
      </c>
      <c r="BJ103" s="2">
        <v>45291</v>
      </c>
      <c r="BK103" s="2">
        <v>44197</v>
      </c>
      <c r="BL103" s="2">
        <v>45291</v>
      </c>
      <c r="BM103" s="1">
        <v>40</v>
      </c>
      <c r="BN103" s="1">
        <v>0</v>
      </c>
      <c r="BO103" s="1">
        <v>8</v>
      </c>
      <c r="BP103" s="1">
        <v>8</v>
      </c>
      <c r="BQ103" s="1">
        <v>8</v>
      </c>
      <c r="BR103" s="1">
        <v>8</v>
      </c>
      <c r="BS103" s="1">
        <v>8</v>
      </c>
      <c r="BT103" s="1">
        <v>0</v>
      </c>
      <c r="BU103" s="1" t="str">
        <f>"8:00 AM"</f>
        <v>8:00 AM</v>
      </c>
      <c r="BV103" s="1" t="str">
        <f>"5:00 PM"</f>
        <v>5:00 PM</v>
      </c>
      <c r="BW103" s="1" t="s">
        <v>230</v>
      </c>
      <c r="BX103" s="1">
        <v>1</v>
      </c>
      <c r="BY103" s="1">
        <v>0</v>
      </c>
      <c r="BZ103" s="1" t="s">
        <v>111</v>
      </c>
      <c r="CA103" s="1">
        <v>13</v>
      </c>
      <c r="CB103" s="1" t="s">
        <v>2266</v>
      </c>
      <c r="CC103" s="1" t="s">
        <v>2258</v>
      </c>
      <c r="CD103" s="1" t="s">
        <v>2259</v>
      </c>
      <c r="CE103" s="1" t="s">
        <v>116</v>
      </c>
      <c r="CF103" s="1" t="s">
        <v>117</v>
      </c>
      <c r="CG103" s="1">
        <v>96950</v>
      </c>
      <c r="CH103" s="3">
        <v>9.98</v>
      </c>
      <c r="CI103" s="3">
        <v>9.98</v>
      </c>
      <c r="CJ103" s="3">
        <v>14.97</v>
      </c>
      <c r="CK103" s="3">
        <v>14.97</v>
      </c>
      <c r="CL103" s="1" t="s">
        <v>137</v>
      </c>
      <c r="CN103" s="1" t="s">
        <v>139</v>
      </c>
      <c r="CP103" s="1" t="s">
        <v>112</v>
      </c>
      <c r="CQ103" s="1" t="s">
        <v>111</v>
      </c>
      <c r="CR103" s="1" t="s">
        <v>112</v>
      </c>
      <c r="CS103" s="1" t="s">
        <v>111</v>
      </c>
      <c r="CT103" s="1" t="s">
        <v>111</v>
      </c>
      <c r="CU103" s="1" t="s">
        <v>138</v>
      </c>
      <c r="CV103" s="1" t="s">
        <v>138</v>
      </c>
      <c r="CW103" s="1" t="s">
        <v>2267</v>
      </c>
      <c r="CX103" s="1">
        <v>16702335281</v>
      </c>
      <c r="CY103" s="1" t="s">
        <v>2263</v>
      </c>
      <c r="CZ103" s="1" t="s">
        <v>138</v>
      </c>
      <c r="DA103" s="1" t="s">
        <v>111</v>
      </c>
      <c r="DB103" s="1" t="s">
        <v>112</v>
      </c>
    </row>
    <row r="104" spans="1:111" ht="15.6" customHeight="1" x14ac:dyDescent="0.25">
      <c r="A104" s="1" t="s">
        <v>2301</v>
      </c>
      <c r="B104" s="1" t="s">
        <v>238</v>
      </c>
      <c r="C104" s="2">
        <v>44126.25395914352</v>
      </c>
      <c r="D104" s="2">
        <v>44152</v>
      </c>
      <c r="E104" s="1" t="s">
        <v>180</v>
      </c>
      <c r="G104" s="1" t="s">
        <v>112</v>
      </c>
      <c r="H104" s="1" t="s">
        <v>112</v>
      </c>
      <c r="I104" s="1" t="s">
        <v>112</v>
      </c>
      <c r="J104" s="1" t="s">
        <v>2302</v>
      </c>
      <c r="K104" s="1" t="s">
        <v>2303</v>
      </c>
      <c r="L104" s="1" t="s">
        <v>2304</v>
      </c>
      <c r="M104" s="1" t="s">
        <v>2305</v>
      </c>
      <c r="N104" s="1" t="s">
        <v>116</v>
      </c>
      <c r="O104" s="1" t="s">
        <v>117</v>
      </c>
      <c r="P104" s="9">
        <v>96950</v>
      </c>
      <c r="Q104" s="1" t="s">
        <v>118</v>
      </c>
      <c r="S104" s="1">
        <v>16702352743</v>
      </c>
      <c r="U104" s="1">
        <v>561320</v>
      </c>
      <c r="V104" s="1" t="s">
        <v>119</v>
      </c>
      <c r="X104" s="1" t="s">
        <v>2306</v>
      </c>
      <c r="Y104" s="1" t="s">
        <v>2307</v>
      </c>
      <c r="Z104" s="1" t="s">
        <v>486</v>
      </c>
      <c r="AA104" s="1" t="s">
        <v>2308</v>
      </c>
      <c r="AB104" s="1" t="s">
        <v>2304</v>
      </c>
      <c r="AC104" s="1" t="s">
        <v>2305</v>
      </c>
      <c r="AD104" s="1" t="s">
        <v>116</v>
      </c>
      <c r="AE104" s="1" t="s">
        <v>117</v>
      </c>
      <c r="AF104" s="9">
        <v>96950</v>
      </c>
      <c r="AG104" s="1" t="s">
        <v>118</v>
      </c>
      <c r="AI104" s="1">
        <v>16702352743</v>
      </c>
      <c r="AK104" s="1" t="s">
        <v>2309</v>
      </c>
      <c r="BC104" s="1" t="str">
        <f>"49-9071.00"</f>
        <v>49-9071.00</v>
      </c>
      <c r="BD104" s="1" t="s">
        <v>214</v>
      </c>
      <c r="BE104" s="1" t="s">
        <v>2310</v>
      </c>
      <c r="BF104" s="1" t="s">
        <v>2311</v>
      </c>
      <c r="BG104" s="1">
        <v>10</v>
      </c>
      <c r="BH104" s="1">
        <v>10</v>
      </c>
      <c r="BI104" s="2">
        <v>44166</v>
      </c>
      <c r="BJ104" s="2">
        <v>44530</v>
      </c>
      <c r="BK104" s="2">
        <v>44166</v>
      </c>
      <c r="BL104" s="2">
        <v>44530</v>
      </c>
      <c r="BM104" s="1">
        <v>35</v>
      </c>
      <c r="BN104" s="1">
        <v>0</v>
      </c>
      <c r="BO104" s="1">
        <v>7</v>
      </c>
      <c r="BP104" s="1">
        <v>7</v>
      </c>
      <c r="BQ104" s="1">
        <v>7</v>
      </c>
      <c r="BR104" s="1">
        <v>7</v>
      </c>
      <c r="BS104" s="1">
        <v>7</v>
      </c>
      <c r="BT104" s="1">
        <v>0</v>
      </c>
      <c r="BU104" s="1" t="str">
        <f>"9:00 AM"</f>
        <v>9:00 AM</v>
      </c>
      <c r="BV104" s="1" t="str">
        <f>"4:00 PM"</f>
        <v>4:00 PM</v>
      </c>
      <c r="BW104" s="1" t="s">
        <v>135</v>
      </c>
      <c r="BX104" s="1">
        <v>0</v>
      </c>
      <c r="BY104" s="1">
        <v>12</v>
      </c>
      <c r="BZ104" s="1" t="s">
        <v>112</v>
      </c>
      <c r="CA104" s="1">
        <v>0</v>
      </c>
      <c r="CB104" s="1" t="s">
        <v>2312</v>
      </c>
      <c r="CC104" s="1" t="s">
        <v>2304</v>
      </c>
      <c r="CD104" s="1" t="s">
        <v>2305</v>
      </c>
      <c r="CE104" s="1" t="s">
        <v>116</v>
      </c>
      <c r="CF104" s="1" t="s">
        <v>117</v>
      </c>
      <c r="CG104" s="1">
        <v>96950</v>
      </c>
      <c r="CH104" s="3">
        <v>12.64</v>
      </c>
      <c r="CI104" s="3">
        <v>12.64</v>
      </c>
      <c r="CJ104" s="3">
        <v>18.96</v>
      </c>
      <c r="CK104" s="3">
        <v>18.96</v>
      </c>
      <c r="CL104" s="1" t="s">
        <v>137</v>
      </c>
      <c r="CM104" s="1" t="s">
        <v>331</v>
      </c>
      <c r="CN104" s="1" t="s">
        <v>139</v>
      </c>
      <c r="CP104" s="1" t="s">
        <v>112</v>
      </c>
      <c r="CQ104" s="1" t="s">
        <v>111</v>
      </c>
      <c r="CR104" s="1" t="s">
        <v>111</v>
      </c>
      <c r="CS104" s="1" t="s">
        <v>111</v>
      </c>
      <c r="CT104" s="1" t="s">
        <v>138</v>
      </c>
      <c r="CU104" s="1" t="s">
        <v>111</v>
      </c>
      <c r="CV104" s="1" t="s">
        <v>111</v>
      </c>
      <c r="CW104" s="1" t="s">
        <v>2313</v>
      </c>
      <c r="CX104" s="1">
        <v>16702352743</v>
      </c>
      <c r="CY104" s="1" t="s">
        <v>2314</v>
      </c>
      <c r="CZ104" s="1" t="s">
        <v>161</v>
      </c>
      <c r="DA104" s="1" t="s">
        <v>111</v>
      </c>
      <c r="DB104" s="1" t="s">
        <v>112</v>
      </c>
    </row>
    <row r="105" spans="1:111" ht="15.6" customHeight="1" x14ac:dyDescent="0.25">
      <c r="A105" s="1" t="s">
        <v>2315</v>
      </c>
      <c r="B105" s="1" t="s">
        <v>238</v>
      </c>
      <c r="C105" s="2">
        <v>44137.760288194448</v>
      </c>
      <c r="D105" s="2">
        <v>44169</v>
      </c>
      <c r="E105" s="1" t="s">
        <v>110</v>
      </c>
      <c r="F105" s="2">
        <v>44246.791666666664</v>
      </c>
      <c r="G105" s="1" t="s">
        <v>111</v>
      </c>
      <c r="H105" s="1" t="s">
        <v>112</v>
      </c>
      <c r="I105" s="1" t="s">
        <v>112</v>
      </c>
      <c r="J105" s="1" t="s">
        <v>2316</v>
      </c>
      <c r="K105" s="1" t="s">
        <v>2317</v>
      </c>
      <c r="L105" s="1" t="s">
        <v>2318</v>
      </c>
      <c r="M105" s="1" t="s">
        <v>2319</v>
      </c>
      <c r="N105" s="1" t="s">
        <v>116</v>
      </c>
      <c r="O105" s="1" t="s">
        <v>117</v>
      </c>
      <c r="P105" s="9">
        <v>96950</v>
      </c>
      <c r="Q105" s="1" t="s">
        <v>118</v>
      </c>
      <c r="R105" s="1" t="s">
        <v>138</v>
      </c>
      <c r="S105" s="1">
        <v>16702352020</v>
      </c>
      <c r="U105" s="1">
        <v>312112</v>
      </c>
      <c r="V105" s="1" t="s">
        <v>119</v>
      </c>
      <c r="X105" s="1" t="s">
        <v>2320</v>
      </c>
      <c r="Y105" s="1" t="s">
        <v>2321</v>
      </c>
      <c r="Z105" s="1" t="s">
        <v>2322</v>
      </c>
      <c r="AA105" s="1" t="s">
        <v>1766</v>
      </c>
      <c r="AB105" s="1" t="s">
        <v>2318</v>
      </c>
      <c r="AC105" s="1" t="s">
        <v>2319</v>
      </c>
      <c r="AD105" s="1" t="s">
        <v>116</v>
      </c>
      <c r="AE105" s="1" t="s">
        <v>117</v>
      </c>
      <c r="AF105" s="9">
        <v>96950</v>
      </c>
      <c r="AG105" s="1" t="s">
        <v>118</v>
      </c>
      <c r="AH105" s="1" t="s">
        <v>138</v>
      </c>
      <c r="AI105" s="1">
        <v>16702352020</v>
      </c>
      <c r="AK105" s="1" t="s">
        <v>2323</v>
      </c>
      <c r="BC105" s="1" t="str">
        <f>"43-3031.00"</f>
        <v>43-3031.00</v>
      </c>
      <c r="BD105" s="1" t="s">
        <v>389</v>
      </c>
      <c r="BE105" s="1" t="s">
        <v>2324</v>
      </c>
      <c r="BF105" s="1" t="s">
        <v>1766</v>
      </c>
      <c r="BG105" s="1">
        <v>1</v>
      </c>
      <c r="BH105" s="1">
        <v>1</v>
      </c>
      <c r="BI105" s="2">
        <v>44248</v>
      </c>
      <c r="BJ105" s="2">
        <v>44612</v>
      </c>
      <c r="BK105" s="2">
        <v>44248</v>
      </c>
      <c r="BL105" s="2">
        <v>44612</v>
      </c>
      <c r="BM105" s="1">
        <v>36</v>
      </c>
      <c r="BN105" s="1">
        <v>0</v>
      </c>
      <c r="BO105" s="1">
        <v>8</v>
      </c>
      <c r="BP105" s="1">
        <v>7</v>
      </c>
      <c r="BQ105" s="1">
        <v>7</v>
      </c>
      <c r="BR105" s="1">
        <v>7</v>
      </c>
      <c r="BS105" s="1">
        <v>7</v>
      </c>
      <c r="BT105" s="1">
        <v>0</v>
      </c>
      <c r="BU105" s="1" t="str">
        <f>"8:00 AM"</f>
        <v>8:00 AM</v>
      </c>
      <c r="BV105" s="1" t="str">
        <f>"5:00 PM"</f>
        <v>5:00 PM</v>
      </c>
      <c r="BW105" s="1" t="s">
        <v>392</v>
      </c>
      <c r="BX105" s="1">
        <v>0</v>
      </c>
      <c r="BY105" s="1">
        <v>24</v>
      </c>
      <c r="BZ105" s="1" t="s">
        <v>112</v>
      </c>
      <c r="CA105" s="1">
        <v>0</v>
      </c>
      <c r="CB105" s="1" t="s">
        <v>2325</v>
      </c>
      <c r="CC105" s="1" t="s">
        <v>2318</v>
      </c>
      <c r="CD105" s="1" t="s">
        <v>2319</v>
      </c>
      <c r="CE105" s="1" t="s">
        <v>116</v>
      </c>
      <c r="CF105" s="1" t="s">
        <v>117</v>
      </c>
      <c r="CG105" s="1">
        <v>96950</v>
      </c>
      <c r="CH105" s="3">
        <v>9.49</v>
      </c>
      <c r="CI105" s="3">
        <v>9.49</v>
      </c>
      <c r="CJ105" s="3">
        <v>0</v>
      </c>
      <c r="CK105" s="3">
        <v>0</v>
      </c>
      <c r="CL105" s="1" t="s">
        <v>137</v>
      </c>
      <c r="CM105" s="1" t="s">
        <v>138</v>
      </c>
      <c r="CN105" s="1" t="s">
        <v>139</v>
      </c>
      <c r="CP105" s="1" t="s">
        <v>112</v>
      </c>
      <c r="CQ105" s="1" t="s">
        <v>111</v>
      </c>
      <c r="CR105" s="1" t="s">
        <v>112</v>
      </c>
      <c r="CS105" s="1" t="s">
        <v>112</v>
      </c>
      <c r="CT105" s="1" t="s">
        <v>138</v>
      </c>
      <c r="CU105" s="1" t="s">
        <v>111</v>
      </c>
      <c r="CV105" s="1" t="s">
        <v>138</v>
      </c>
      <c r="CW105" s="1" t="s">
        <v>2326</v>
      </c>
      <c r="CX105" s="1">
        <v>16702352020</v>
      </c>
      <c r="CY105" s="1" t="s">
        <v>2323</v>
      </c>
      <c r="CZ105" s="1" t="s">
        <v>138</v>
      </c>
      <c r="DA105" s="1" t="s">
        <v>111</v>
      </c>
      <c r="DB105" s="1" t="s">
        <v>112</v>
      </c>
    </row>
    <row r="106" spans="1:111" ht="15.6" customHeight="1" x14ac:dyDescent="0.25">
      <c r="A106" s="1" t="s">
        <v>2327</v>
      </c>
      <c r="B106" s="1" t="s">
        <v>238</v>
      </c>
      <c r="C106" s="2">
        <v>44168.87323125</v>
      </c>
      <c r="D106" s="2">
        <v>44207</v>
      </c>
      <c r="E106" s="1" t="s">
        <v>180</v>
      </c>
      <c r="G106" s="1" t="s">
        <v>111</v>
      </c>
      <c r="H106" s="1" t="s">
        <v>111</v>
      </c>
      <c r="I106" s="1" t="s">
        <v>112</v>
      </c>
      <c r="J106" s="1" t="s">
        <v>2328</v>
      </c>
      <c r="K106" s="1" t="s">
        <v>2329</v>
      </c>
      <c r="L106" s="1" t="s">
        <v>2330</v>
      </c>
      <c r="M106" s="1" t="s">
        <v>2331</v>
      </c>
      <c r="N106" s="1" t="s">
        <v>339</v>
      </c>
      <c r="O106" s="1" t="s">
        <v>117</v>
      </c>
      <c r="P106" s="9">
        <v>96950</v>
      </c>
      <c r="Q106" s="1" t="s">
        <v>118</v>
      </c>
      <c r="S106" s="1">
        <v>16702330327</v>
      </c>
      <c r="U106" s="1">
        <v>722511</v>
      </c>
      <c r="V106" s="1" t="s">
        <v>119</v>
      </c>
      <c r="X106" s="1" t="s">
        <v>2332</v>
      </c>
      <c r="Y106" s="1" t="s">
        <v>2333</v>
      </c>
      <c r="AA106" s="1" t="s">
        <v>171</v>
      </c>
      <c r="AB106" s="1" t="s">
        <v>2330</v>
      </c>
      <c r="AC106" s="1" t="s">
        <v>2334</v>
      </c>
      <c r="AD106" s="1" t="s">
        <v>116</v>
      </c>
      <c r="AE106" s="1" t="s">
        <v>117</v>
      </c>
      <c r="AF106" s="9">
        <v>96950</v>
      </c>
      <c r="AG106" s="1" t="s">
        <v>118</v>
      </c>
      <c r="AI106" s="1">
        <v>16707838292</v>
      </c>
      <c r="AK106" s="1" t="s">
        <v>2335</v>
      </c>
      <c r="BC106" s="1" t="str">
        <f>"51-3011.00"</f>
        <v>51-3011.00</v>
      </c>
      <c r="BD106" s="1" t="s">
        <v>1079</v>
      </c>
      <c r="BE106" s="1" t="s">
        <v>2336</v>
      </c>
      <c r="BF106" s="1" t="s">
        <v>1081</v>
      </c>
      <c r="BG106" s="1">
        <v>2</v>
      </c>
      <c r="BH106" s="1">
        <v>2</v>
      </c>
      <c r="BI106" s="2">
        <v>44105</v>
      </c>
      <c r="BJ106" s="2">
        <v>44469</v>
      </c>
      <c r="BK106" s="2">
        <v>44207</v>
      </c>
      <c r="BL106" s="2">
        <v>44469</v>
      </c>
      <c r="BM106" s="1">
        <v>40</v>
      </c>
      <c r="BN106" s="1">
        <v>0</v>
      </c>
      <c r="BO106" s="1">
        <v>8</v>
      </c>
      <c r="BP106" s="1">
        <v>8</v>
      </c>
      <c r="BQ106" s="1">
        <v>8</v>
      </c>
      <c r="BR106" s="1">
        <v>0</v>
      </c>
      <c r="BS106" s="1">
        <v>8</v>
      </c>
      <c r="BT106" s="1">
        <v>8</v>
      </c>
      <c r="BU106" s="1" t="str">
        <f>"6:00 AM"</f>
        <v>6:00 AM</v>
      </c>
      <c r="BV106" s="1" t="str">
        <f>"3:00 PM"</f>
        <v>3:00 PM</v>
      </c>
      <c r="BW106" s="1" t="s">
        <v>135</v>
      </c>
      <c r="BX106" s="1">
        <v>0</v>
      </c>
      <c r="BY106" s="1">
        <v>12</v>
      </c>
      <c r="BZ106" s="1" t="s">
        <v>112</v>
      </c>
      <c r="CA106" s="1">
        <v>0</v>
      </c>
      <c r="CB106" s="1" t="s">
        <v>138</v>
      </c>
      <c r="CC106" s="1" t="s">
        <v>2330</v>
      </c>
      <c r="CD106" s="1" t="s">
        <v>2331</v>
      </c>
      <c r="CE106" s="1" t="s">
        <v>339</v>
      </c>
      <c r="CF106" s="1" t="s">
        <v>117</v>
      </c>
      <c r="CG106" s="1">
        <v>96950</v>
      </c>
      <c r="CH106" s="3">
        <v>7.9</v>
      </c>
      <c r="CI106" s="3">
        <v>7.9</v>
      </c>
      <c r="CJ106" s="3">
        <v>11.85</v>
      </c>
      <c r="CK106" s="3">
        <v>11.85</v>
      </c>
      <c r="CL106" s="1" t="s">
        <v>137</v>
      </c>
      <c r="CN106" s="1" t="s">
        <v>139</v>
      </c>
      <c r="CP106" s="1" t="s">
        <v>112</v>
      </c>
      <c r="CQ106" s="1" t="s">
        <v>111</v>
      </c>
      <c r="CR106" s="1" t="s">
        <v>112</v>
      </c>
      <c r="CS106" s="1" t="s">
        <v>111</v>
      </c>
      <c r="CT106" s="1" t="s">
        <v>138</v>
      </c>
      <c r="CU106" s="1" t="s">
        <v>111</v>
      </c>
      <c r="CV106" s="1" t="s">
        <v>138</v>
      </c>
      <c r="CW106" s="1" t="s">
        <v>2337</v>
      </c>
      <c r="CX106" s="1">
        <v>16707838292</v>
      </c>
      <c r="CY106" s="1" t="s">
        <v>2335</v>
      </c>
      <c r="CZ106" s="1" t="s">
        <v>138</v>
      </c>
      <c r="DA106" s="1" t="s">
        <v>111</v>
      </c>
      <c r="DB106" s="1" t="s">
        <v>112</v>
      </c>
    </row>
    <row r="107" spans="1:111" ht="15.6" customHeight="1" x14ac:dyDescent="0.25">
      <c r="A107" s="1" t="s">
        <v>2345</v>
      </c>
      <c r="B107" s="1" t="s">
        <v>238</v>
      </c>
      <c r="C107" s="2">
        <v>44062.859314699075</v>
      </c>
      <c r="D107" s="2">
        <v>44131</v>
      </c>
      <c r="E107" s="1" t="s">
        <v>110</v>
      </c>
      <c r="F107" s="2">
        <v>44103.833333333336</v>
      </c>
      <c r="G107" s="1" t="s">
        <v>111</v>
      </c>
      <c r="H107" s="1" t="s">
        <v>112</v>
      </c>
      <c r="I107" s="1" t="s">
        <v>112</v>
      </c>
      <c r="J107" s="1" t="s">
        <v>2346</v>
      </c>
      <c r="L107" s="1" t="s">
        <v>2347</v>
      </c>
      <c r="M107" s="1" t="s">
        <v>138</v>
      </c>
      <c r="N107" s="1" t="s">
        <v>116</v>
      </c>
      <c r="O107" s="1" t="s">
        <v>117</v>
      </c>
      <c r="P107" s="9">
        <v>96950</v>
      </c>
      <c r="Q107" s="1" t="s">
        <v>118</v>
      </c>
      <c r="S107" s="1">
        <v>16704845868</v>
      </c>
      <c r="U107" s="1">
        <v>72251</v>
      </c>
      <c r="V107" s="1" t="s">
        <v>119</v>
      </c>
      <c r="X107" s="1" t="s">
        <v>1614</v>
      </c>
      <c r="Y107" s="1" t="s">
        <v>1615</v>
      </c>
      <c r="AA107" s="1" t="s">
        <v>973</v>
      </c>
      <c r="AB107" s="1" t="s">
        <v>2347</v>
      </c>
      <c r="AC107" s="1" t="s">
        <v>138</v>
      </c>
      <c r="AD107" s="1" t="s">
        <v>116</v>
      </c>
      <c r="AE107" s="1" t="s">
        <v>117</v>
      </c>
      <c r="AF107" s="9">
        <v>96950</v>
      </c>
      <c r="AG107" s="1" t="s">
        <v>118</v>
      </c>
      <c r="AI107" s="1">
        <v>16704845868</v>
      </c>
      <c r="AK107" s="1" t="s">
        <v>2348</v>
      </c>
      <c r="BC107" s="1" t="str">
        <f>"35-2014.00"</f>
        <v>35-2014.00</v>
      </c>
      <c r="BD107" s="1" t="s">
        <v>152</v>
      </c>
      <c r="BE107" s="1" t="s">
        <v>2349</v>
      </c>
      <c r="BF107" s="1" t="s">
        <v>2350</v>
      </c>
      <c r="BG107" s="1">
        <v>2</v>
      </c>
      <c r="BH107" s="1">
        <v>2</v>
      </c>
      <c r="BI107" s="2">
        <v>44105</v>
      </c>
      <c r="BJ107" s="2">
        <v>44469</v>
      </c>
      <c r="BK107" s="2">
        <v>44131</v>
      </c>
      <c r="BL107" s="2">
        <v>44469</v>
      </c>
      <c r="BM107" s="1">
        <v>40</v>
      </c>
      <c r="BN107" s="1">
        <v>0</v>
      </c>
      <c r="BO107" s="1">
        <v>8</v>
      </c>
      <c r="BP107" s="1">
        <v>8</v>
      </c>
      <c r="BQ107" s="1">
        <v>8</v>
      </c>
      <c r="BR107" s="1">
        <v>8</v>
      </c>
      <c r="BS107" s="1">
        <v>8</v>
      </c>
      <c r="BT107" s="1">
        <v>0</v>
      </c>
      <c r="BU107" s="1" t="str">
        <f>"8:00 AM"</f>
        <v>8:00 AM</v>
      </c>
      <c r="BV107" s="1" t="str">
        <f>"5:00 PM"</f>
        <v>5:00 PM</v>
      </c>
      <c r="BW107" s="1" t="s">
        <v>135</v>
      </c>
      <c r="BX107" s="1">
        <v>0</v>
      </c>
      <c r="BY107" s="1">
        <v>12</v>
      </c>
      <c r="BZ107" s="1" t="s">
        <v>112</v>
      </c>
      <c r="CA107" s="1">
        <v>0</v>
      </c>
      <c r="CB107" s="1" t="s">
        <v>2351</v>
      </c>
      <c r="CC107" s="1" t="s">
        <v>2347</v>
      </c>
      <c r="CD107" s="1" t="s">
        <v>138</v>
      </c>
      <c r="CE107" s="1" t="s">
        <v>116</v>
      </c>
      <c r="CF107" s="1" t="s">
        <v>117</v>
      </c>
      <c r="CG107" s="1">
        <v>96950</v>
      </c>
      <c r="CH107" s="3">
        <v>10.68</v>
      </c>
      <c r="CI107" s="3">
        <v>10.68</v>
      </c>
      <c r="CJ107" s="3">
        <v>16.02</v>
      </c>
      <c r="CK107" s="3">
        <v>16.02</v>
      </c>
      <c r="CL107" s="1" t="s">
        <v>137</v>
      </c>
      <c r="CM107" s="1" t="s">
        <v>138</v>
      </c>
      <c r="CN107" s="1" t="s">
        <v>139</v>
      </c>
      <c r="CP107" s="1" t="s">
        <v>112</v>
      </c>
      <c r="CQ107" s="1" t="s">
        <v>111</v>
      </c>
      <c r="CR107" s="1" t="s">
        <v>112</v>
      </c>
      <c r="CS107" s="1" t="s">
        <v>111</v>
      </c>
      <c r="CT107" s="1" t="s">
        <v>138</v>
      </c>
      <c r="CU107" s="1" t="s">
        <v>111</v>
      </c>
      <c r="CV107" s="1" t="s">
        <v>138</v>
      </c>
      <c r="CW107" s="1" t="s">
        <v>300</v>
      </c>
      <c r="CX107" s="1">
        <v>16704845868</v>
      </c>
      <c r="CY107" s="1" t="s">
        <v>2348</v>
      </c>
      <c r="CZ107" s="1" t="s">
        <v>138</v>
      </c>
      <c r="DA107" s="1" t="s">
        <v>111</v>
      </c>
      <c r="DB107" s="1" t="s">
        <v>112</v>
      </c>
    </row>
    <row r="108" spans="1:111" ht="15.6" customHeight="1" x14ac:dyDescent="0.25">
      <c r="A108" s="1" t="s">
        <v>2395</v>
      </c>
      <c r="B108" s="1" t="s">
        <v>238</v>
      </c>
      <c r="C108" s="2">
        <v>44096.816953703703</v>
      </c>
      <c r="D108" s="2">
        <v>44148</v>
      </c>
      <c r="E108" s="1" t="s">
        <v>180</v>
      </c>
      <c r="G108" s="1" t="s">
        <v>112</v>
      </c>
      <c r="H108" s="1" t="s">
        <v>112</v>
      </c>
      <c r="I108" s="1" t="s">
        <v>112</v>
      </c>
      <c r="J108" s="1" t="s">
        <v>2396</v>
      </c>
      <c r="K108" s="1" t="s">
        <v>2397</v>
      </c>
      <c r="L108" s="1" t="s">
        <v>2398</v>
      </c>
      <c r="M108" s="1" t="s">
        <v>138</v>
      </c>
      <c r="N108" s="1" t="s">
        <v>116</v>
      </c>
      <c r="O108" s="1" t="s">
        <v>117</v>
      </c>
      <c r="P108" s="9">
        <v>96950</v>
      </c>
      <c r="Q108" s="1" t="s">
        <v>118</v>
      </c>
      <c r="S108" s="1">
        <v>16704845868</v>
      </c>
      <c r="U108" s="1">
        <v>111419</v>
      </c>
      <c r="V108" s="1" t="s">
        <v>119</v>
      </c>
      <c r="X108" s="1" t="s">
        <v>1614</v>
      </c>
      <c r="Y108" s="1" t="s">
        <v>1615</v>
      </c>
      <c r="AA108" s="1" t="s">
        <v>973</v>
      </c>
      <c r="AB108" s="1" t="s">
        <v>2398</v>
      </c>
      <c r="AC108" s="1" t="s">
        <v>138</v>
      </c>
      <c r="AD108" s="1" t="s">
        <v>116</v>
      </c>
      <c r="AE108" s="1" t="s">
        <v>117</v>
      </c>
      <c r="AF108" s="9">
        <v>96950</v>
      </c>
      <c r="AG108" s="1" t="s">
        <v>118</v>
      </c>
      <c r="AI108" s="1">
        <v>16704845868</v>
      </c>
      <c r="AK108" s="1" t="s">
        <v>2399</v>
      </c>
      <c r="BC108" s="1" t="str">
        <f>"45-2092.02"</f>
        <v>45-2092.02</v>
      </c>
      <c r="BD108" s="1" t="s">
        <v>2274</v>
      </c>
      <c r="BE108" s="1" t="s">
        <v>2400</v>
      </c>
      <c r="BF108" s="1" t="s">
        <v>2401</v>
      </c>
      <c r="BG108" s="1">
        <v>2</v>
      </c>
      <c r="BH108" s="1">
        <v>2</v>
      </c>
      <c r="BI108" s="2">
        <v>44105</v>
      </c>
      <c r="BJ108" s="2">
        <v>44469</v>
      </c>
      <c r="BK108" s="2">
        <v>44151</v>
      </c>
      <c r="BL108" s="2">
        <v>44469</v>
      </c>
      <c r="BM108" s="1">
        <v>40</v>
      </c>
      <c r="BN108" s="1">
        <v>0</v>
      </c>
      <c r="BO108" s="1">
        <v>8</v>
      </c>
      <c r="BP108" s="1">
        <v>8</v>
      </c>
      <c r="BQ108" s="1">
        <v>8</v>
      </c>
      <c r="BR108" s="1">
        <v>8</v>
      </c>
      <c r="BS108" s="1">
        <v>8</v>
      </c>
      <c r="BT108" s="1">
        <v>0</v>
      </c>
      <c r="BU108" s="1" t="str">
        <f>"8:00 AM"</f>
        <v>8:00 AM</v>
      </c>
      <c r="BV108" s="1" t="str">
        <f>"5:00 AM"</f>
        <v>5:00 AM</v>
      </c>
      <c r="BW108" s="1" t="s">
        <v>135</v>
      </c>
      <c r="BX108" s="1">
        <v>0</v>
      </c>
      <c r="BY108" s="1">
        <v>3</v>
      </c>
      <c r="BZ108" s="1" t="s">
        <v>112</v>
      </c>
      <c r="CA108" s="1">
        <v>0</v>
      </c>
      <c r="CB108" s="1" t="s">
        <v>2402</v>
      </c>
      <c r="CC108" s="1" t="s">
        <v>2398</v>
      </c>
      <c r="CD108" s="1" t="s">
        <v>138</v>
      </c>
      <c r="CE108" s="1" t="s">
        <v>116</v>
      </c>
      <c r="CF108" s="1" t="s">
        <v>117</v>
      </c>
      <c r="CG108" s="1">
        <v>96950</v>
      </c>
      <c r="CH108" s="3">
        <v>9.91</v>
      </c>
      <c r="CI108" s="3">
        <v>9.91</v>
      </c>
      <c r="CJ108" s="3">
        <v>14.87</v>
      </c>
      <c r="CK108" s="3">
        <v>14.87</v>
      </c>
      <c r="CL108" s="1" t="s">
        <v>137</v>
      </c>
      <c r="CM108" s="1" t="s">
        <v>138</v>
      </c>
      <c r="CN108" s="1" t="s">
        <v>139</v>
      </c>
      <c r="CP108" s="1" t="s">
        <v>112</v>
      </c>
      <c r="CQ108" s="1" t="s">
        <v>111</v>
      </c>
      <c r="CR108" s="1" t="s">
        <v>112</v>
      </c>
      <c r="CS108" s="1" t="s">
        <v>111</v>
      </c>
      <c r="CT108" s="1" t="s">
        <v>138</v>
      </c>
      <c r="CU108" s="1" t="s">
        <v>111</v>
      </c>
      <c r="CV108" s="1" t="s">
        <v>138</v>
      </c>
      <c r="CW108" s="1" t="s">
        <v>300</v>
      </c>
      <c r="CX108" s="1">
        <v>16704845868</v>
      </c>
      <c r="CY108" s="1" t="s">
        <v>2399</v>
      </c>
      <c r="CZ108" s="1" t="s">
        <v>138</v>
      </c>
      <c r="DA108" s="1" t="s">
        <v>111</v>
      </c>
      <c r="DB108" s="1" t="s">
        <v>112</v>
      </c>
    </row>
    <row r="109" spans="1:111" ht="15.6" customHeight="1" x14ac:dyDescent="0.25">
      <c r="A109" s="1" t="s">
        <v>2429</v>
      </c>
      <c r="B109" s="1" t="s">
        <v>238</v>
      </c>
      <c r="C109" s="2">
        <v>44146.767358217592</v>
      </c>
      <c r="D109" s="2">
        <v>44194</v>
      </c>
      <c r="E109" s="1" t="s">
        <v>110</v>
      </c>
      <c r="F109" s="2">
        <v>44103.833333333336</v>
      </c>
      <c r="G109" s="1" t="s">
        <v>111</v>
      </c>
      <c r="H109" s="1" t="s">
        <v>112</v>
      </c>
      <c r="I109" s="1" t="s">
        <v>112</v>
      </c>
      <c r="J109" s="1" t="s">
        <v>2430</v>
      </c>
      <c r="L109" s="1" t="s">
        <v>2431</v>
      </c>
      <c r="N109" s="1" t="s">
        <v>116</v>
      </c>
      <c r="O109" s="1" t="s">
        <v>117</v>
      </c>
      <c r="P109" s="9">
        <v>96950</v>
      </c>
      <c r="Q109" s="1" t="s">
        <v>118</v>
      </c>
      <c r="S109" s="1">
        <v>16709896838</v>
      </c>
      <c r="U109" s="1">
        <v>56152</v>
      </c>
      <c r="V109" s="1" t="s">
        <v>119</v>
      </c>
      <c r="X109" s="1" t="s">
        <v>2432</v>
      </c>
      <c r="Y109" s="1" t="s">
        <v>722</v>
      </c>
      <c r="Z109" s="1" t="s">
        <v>2433</v>
      </c>
      <c r="AA109" s="1" t="s">
        <v>2434</v>
      </c>
      <c r="AB109" s="1" t="s">
        <v>2431</v>
      </c>
      <c r="AD109" s="1" t="s">
        <v>116</v>
      </c>
      <c r="AE109" s="1" t="s">
        <v>117</v>
      </c>
      <c r="AF109" s="9">
        <v>96950</v>
      </c>
      <c r="AG109" s="1" t="s">
        <v>118</v>
      </c>
      <c r="AI109" s="1">
        <v>16702356072</v>
      </c>
      <c r="AK109" s="1" t="s">
        <v>2435</v>
      </c>
      <c r="BC109" s="1" t="str">
        <f>"35-2014.00"</f>
        <v>35-2014.00</v>
      </c>
      <c r="BD109" s="1" t="s">
        <v>152</v>
      </c>
      <c r="BE109" s="1" t="s">
        <v>2436</v>
      </c>
      <c r="BF109" s="1" t="s">
        <v>154</v>
      </c>
      <c r="BG109" s="1">
        <v>6</v>
      </c>
      <c r="BH109" s="1">
        <v>6</v>
      </c>
      <c r="BI109" s="2">
        <v>44105</v>
      </c>
      <c r="BJ109" s="2">
        <v>44469</v>
      </c>
      <c r="BK109" s="2">
        <v>44194</v>
      </c>
      <c r="BL109" s="2">
        <v>44469</v>
      </c>
      <c r="BM109" s="1">
        <v>40</v>
      </c>
      <c r="BN109" s="1">
        <v>0</v>
      </c>
      <c r="BO109" s="1">
        <v>8</v>
      </c>
      <c r="BP109" s="1">
        <v>8</v>
      </c>
      <c r="BQ109" s="1">
        <v>8</v>
      </c>
      <c r="BR109" s="1">
        <v>8</v>
      </c>
      <c r="BS109" s="1">
        <v>8</v>
      </c>
      <c r="BT109" s="1">
        <v>0</v>
      </c>
      <c r="BU109" s="1" t="str">
        <f>"11:00 AM"</f>
        <v>11:00 AM</v>
      </c>
      <c r="BV109" s="1" t="str">
        <f>"7:00 PM"</f>
        <v>7:00 PM</v>
      </c>
      <c r="BW109" s="1" t="s">
        <v>230</v>
      </c>
      <c r="BX109" s="1">
        <v>0</v>
      </c>
      <c r="BY109" s="1">
        <v>6</v>
      </c>
      <c r="BZ109" s="1" t="s">
        <v>112</v>
      </c>
      <c r="CA109" s="1">
        <v>0</v>
      </c>
      <c r="CB109" s="1" t="s">
        <v>2437</v>
      </c>
      <c r="CC109" s="1" t="s">
        <v>2438</v>
      </c>
      <c r="CE109" s="1" t="s">
        <v>116</v>
      </c>
      <c r="CF109" s="1" t="s">
        <v>117</v>
      </c>
      <c r="CG109" s="1">
        <v>96950</v>
      </c>
      <c r="CH109" s="3">
        <v>8.68</v>
      </c>
      <c r="CI109" s="3">
        <v>8.68</v>
      </c>
      <c r="CJ109" s="3">
        <v>13.02</v>
      </c>
      <c r="CK109" s="3">
        <v>13.02</v>
      </c>
      <c r="CL109" s="1" t="s">
        <v>137</v>
      </c>
      <c r="CM109" s="1" t="s">
        <v>168</v>
      </c>
      <c r="CN109" s="1" t="s">
        <v>139</v>
      </c>
      <c r="CP109" s="1" t="s">
        <v>112</v>
      </c>
      <c r="CQ109" s="1" t="s">
        <v>111</v>
      </c>
      <c r="CR109" s="1" t="s">
        <v>112</v>
      </c>
      <c r="CS109" s="1" t="s">
        <v>111</v>
      </c>
      <c r="CT109" s="1" t="s">
        <v>138</v>
      </c>
      <c r="CU109" s="1" t="s">
        <v>111</v>
      </c>
      <c r="CV109" s="1" t="s">
        <v>138</v>
      </c>
      <c r="CW109" s="1" t="s">
        <v>168</v>
      </c>
      <c r="CX109" s="1">
        <v>16709896838</v>
      </c>
      <c r="CY109" s="1" t="s">
        <v>2435</v>
      </c>
      <c r="CZ109" s="1" t="s">
        <v>138</v>
      </c>
      <c r="DA109" s="1" t="s">
        <v>111</v>
      </c>
      <c r="DB109" s="1" t="s">
        <v>112</v>
      </c>
    </row>
    <row r="110" spans="1:111" ht="15.6" customHeight="1" x14ac:dyDescent="0.25">
      <c r="A110" s="1" t="s">
        <v>2443</v>
      </c>
      <c r="B110" s="1" t="s">
        <v>238</v>
      </c>
      <c r="C110" s="2">
        <v>44139.945119675926</v>
      </c>
      <c r="D110" s="2">
        <v>44194</v>
      </c>
      <c r="E110" s="1" t="s">
        <v>110</v>
      </c>
      <c r="F110" s="2">
        <v>44285.833333333336</v>
      </c>
      <c r="G110" s="1" t="s">
        <v>112</v>
      </c>
      <c r="H110" s="1" t="s">
        <v>112</v>
      </c>
      <c r="I110" s="1" t="s">
        <v>112</v>
      </c>
      <c r="J110" s="1" t="s">
        <v>2444</v>
      </c>
      <c r="K110" s="1" t="s">
        <v>138</v>
      </c>
      <c r="L110" s="1" t="s">
        <v>2445</v>
      </c>
      <c r="M110" s="1" t="s">
        <v>2446</v>
      </c>
      <c r="N110" s="1" t="s">
        <v>259</v>
      </c>
      <c r="O110" s="1" t="s">
        <v>117</v>
      </c>
      <c r="P110" s="9">
        <v>96952</v>
      </c>
      <c r="Q110" s="1" t="s">
        <v>118</v>
      </c>
      <c r="R110" s="1" t="s">
        <v>138</v>
      </c>
      <c r="S110" s="1">
        <v>16704339989</v>
      </c>
      <c r="U110" s="1">
        <v>481111</v>
      </c>
      <c r="V110" s="1" t="s">
        <v>119</v>
      </c>
      <c r="X110" s="1" t="s">
        <v>2447</v>
      </c>
      <c r="Y110" s="1" t="s">
        <v>2448</v>
      </c>
      <c r="Z110" s="1" t="s">
        <v>2449</v>
      </c>
      <c r="AA110" s="1" t="s">
        <v>171</v>
      </c>
      <c r="AB110" s="1" t="s">
        <v>2450</v>
      </c>
      <c r="AC110" s="1" t="s">
        <v>2446</v>
      </c>
      <c r="AD110" s="1" t="s">
        <v>259</v>
      </c>
      <c r="AE110" s="1" t="s">
        <v>117</v>
      </c>
      <c r="AF110" s="9">
        <v>96952</v>
      </c>
      <c r="AG110" s="1" t="s">
        <v>118</v>
      </c>
      <c r="AH110" s="1" t="s">
        <v>138</v>
      </c>
      <c r="AI110" s="1">
        <v>16704339989</v>
      </c>
      <c r="AK110" s="1" t="s">
        <v>2451</v>
      </c>
      <c r="BC110" s="1" t="str">
        <f>"43-4051.00"</f>
        <v>43-4051.00</v>
      </c>
      <c r="BD110" s="1" t="s">
        <v>2452</v>
      </c>
      <c r="BE110" s="1" t="s">
        <v>2453</v>
      </c>
      <c r="BF110" s="1" t="s">
        <v>2454</v>
      </c>
      <c r="BG110" s="1">
        <v>2</v>
      </c>
      <c r="BH110" s="1">
        <v>2</v>
      </c>
      <c r="BI110" s="2">
        <v>44287</v>
      </c>
      <c r="BJ110" s="2">
        <v>44651</v>
      </c>
      <c r="BK110" s="2">
        <v>44287</v>
      </c>
      <c r="BL110" s="2">
        <v>44651</v>
      </c>
      <c r="BM110" s="1">
        <v>40</v>
      </c>
      <c r="BN110" s="1">
        <v>0</v>
      </c>
      <c r="BO110" s="1">
        <v>8</v>
      </c>
      <c r="BP110" s="1">
        <v>8</v>
      </c>
      <c r="BQ110" s="1">
        <v>8</v>
      </c>
      <c r="BR110" s="1">
        <v>8</v>
      </c>
      <c r="BS110" s="1">
        <v>8</v>
      </c>
      <c r="BT110" s="1">
        <v>0</v>
      </c>
      <c r="BU110" s="1" t="str">
        <f>"8:00 AM"</f>
        <v>8:00 AM</v>
      </c>
      <c r="BV110" s="1" t="str">
        <f>"5:00 PM"</f>
        <v>5:00 PM</v>
      </c>
      <c r="BW110" s="1" t="s">
        <v>135</v>
      </c>
      <c r="BX110" s="1">
        <v>0</v>
      </c>
      <c r="BY110" s="1">
        <v>12</v>
      </c>
      <c r="BZ110" s="1" t="s">
        <v>112</v>
      </c>
      <c r="CA110" s="1">
        <v>0</v>
      </c>
      <c r="CB110" s="1" t="s">
        <v>2455</v>
      </c>
      <c r="CC110" s="1" t="s">
        <v>2445</v>
      </c>
      <c r="CD110" s="1" t="s">
        <v>2446</v>
      </c>
      <c r="CE110" s="1" t="s">
        <v>259</v>
      </c>
      <c r="CF110" s="1" t="s">
        <v>117</v>
      </c>
      <c r="CG110" s="1">
        <v>96952</v>
      </c>
      <c r="CH110" s="3">
        <v>9.2200000000000006</v>
      </c>
      <c r="CI110" s="3">
        <v>11.54</v>
      </c>
      <c r="CL110" s="1" t="s">
        <v>137</v>
      </c>
      <c r="CM110" s="1" t="s">
        <v>138</v>
      </c>
      <c r="CN110" s="1" t="s">
        <v>139</v>
      </c>
      <c r="CP110" s="1" t="s">
        <v>112</v>
      </c>
      <c r="CQ110" s="1" t="s">
        <v>111</v>
      </c>
      <c r="CR110" s="1" t="s">
        <v>112</v>
      </c>
      <c r="CS110" s="1" t="s">
        <v>112</v>
      </c>
      <c r="CT110" s="1" t="s">
        <v>111</v>
      </c>
      <c r="CU110" s="1" t="s">
        <v>111</v>
      </c>
      <c r="CV110" s="1" t="s">
        <v>138</v>
      </c>
      <c r="CW110" s="1" t="s">
        <v>2456</v>
      </c>
      <c r="CX110" s="1">
        <v>16704339989</v>
      </c>
      <c r="CY110" s="1" t="s">
        <v>2457</v>
      </c>
      <c r="CZ110" s="1" t="s">
        <v>2458</v>
      </c>
      <c r="DA110" s="1" t="s">
        <v>111</v>
      </c>
      <c r="DB110" s="1" t="s">
        <v>112</v>
      </c>
    </row>
    <row r="111" spans="1:111" ht="15.6" customHeight="1" x14ac:dyDescent="0.25">
      <c r="A111" s="1" t="s">
        <v>2459</v>
      </c>
      <c r="B111" s="1" t="s">
        <v>238</v>
      </c>
      <c r="C111" s="2">
        <v>44147.999879513889</v>
      </c>
      <c r="D111" s="2">
        <v>44183</v>
      </c>
      <c r="E111" s="1" t="s">
        <v>180</v>
      </c>
      <c r="G111" s="1" t="s">
        <v>111</v>
      </c>
      <c r="H111" s="1" t="s">
        <v>112</v>
      </c>
      <c r="I111" s="1" t="s">
        <v>112</v>
      </c>
      <c r="J111" s="1" t="s">
        <v>2460</v>
      </c>
      <c r="K111" s="1" t="s">
        <v>2461</v>
      </c>
      <c r="L111" s="1" t="s">
        <v>2462</v>
      </c>
      <c r="M111" s="1" t="s">
        <v>2463</v>
      </c>
      <c r="N111" s="1" t="s">
        <v>167</v>
      </c>
      <c r="O111" s="1" t="s">
        <v>117</v>
      </c>
      <c r="P111" s="9">
        <v>96950</v>
      </c>
      <c r="Q111" s="1" t="s">
        <v>118</v>
      </c>
      <c r="S111" s="1">
        <v>16702342902</v>
      </c>
      <c r="T111" s="1">
        <v>128</v>
      </c>
      <c r="U111" s="1">
        <v>62111</v>
      </c>
      <c r="V111" s="1" t="s">
        <v>119</v>
      </c>
      <c r="X111" s="1" t="s">
        <v>2464</v>
      </c>
      <c r="Y111" s="1" t="s">
        <v>2465</v>
      </c>
      <c r="Z111" s="1" t="s">
        <v>2466</v>
      </c>
      <c r="AA111" s="1" t="s">
        <v>2467</v>
      </c>
      <c r="AB111" s="1" t="s">
        <v>2468</v>
      </c>
      <c r="AD111" s="1" t="s">
        <v>116</v>
      </c>
      <c r="AE111" s="1" t="s">
        <v>117</v>
      </c>
      <c r="AF111" s="9">
        <v>96950</v>
      </c>
      <c r="AG111" s="1" t="s">
        <v>118</v>
      </c>
      <c r="AI111" s="1">
        <v>16702342902</v>
      </c>
      <c r="AJ111" s="1">
        <v>128</v>
      </c>
      <c r="AK111" s="1" t="s">
        <v>2469</v>
      </c>
      <c r="BC111" s="1" t="str">
        <f>"15-1151.00"</f>
        <v>15-1151.00</v>
      </c>
      <c r="BD111" s="1" t="s">
        <v>2470</v>
      </c>
      <c r="BE111" s="1" t="s">
        <v>2471</v>
      </c>
      <c r="BF111" s="1" t="s">
        <v>2472</v>
      </c>
      <c r="BG111" s="1">
        <v>1</v>
      </c>
      <c r="BH111" s="1">
        <v>1</v>
      </c>
      <c r="BI111" s="2">
        <v>44136</v>
      </c>
      <c r="BJ111" s="2">
        <v>44469</v>
      </c>
      <c r="BK111" s="2">
        <v>44183</v>
      </c>
      <c r="BL111" s="2">
        <v>44469</v>
      </c>
      <c r="BM111" s="1">
        <v>35</v>
      </c>
      <c r="BN111" s="1">
        <v>0</v>
      </c>
      <c r="BO111" s="1">
        <v>7</v>
      </c>
      <c r="BP111" s="1">
        <v>7</v>
      </c>
      <c r="BQ111" s="1">
        <v>7</v>
      </c>
      <c r="BR111" s="1">
        <v>7</v>
      </c>
      <c r="BS111" s="1">
        <v>7</v>
      </c>
      <c r="BT111" s="1">
        <v>0</v>
      </c>
      <c r="BU111" s="1" t="str">
        <f>"8:00 AM"</f>
        <v>8:00 AM</v>
      </c>
      <c r="BV111" s="1" t="str">
        <f>"4:00 PM"</f>
        <v>4:00 PM</v>
      </c>
      <c r="BW111" s="1" t="s">
        <v>392</v>
      </c>
      <c r="BX111" s="1">
        <v>0</v>
      </c>
      <c r="BY111" s="1">
        <v>12</v>
      </c>
      <c r="BZ111" s="1" t="s">
        <v>112</v>
      </c>
      <c r="CA111" s="1">
        <v>0</v>
      </c>
      <c r="CB111" s="4" t="s">
        <v>2473</v>
      </c>
      <c r="CC111" s="1" t="s">
        <v>2474</v>
      </c>
      <c r="CE111" s="1" t="s">
        <v>167</v>
      </c>
      <c r="CF111" s="1" t="s">
        <v>117</v>
      </c>
      <c r="CG111" s="1">
        <v>96950</v>
      </c>
      <c r="CH111" s="3">
        <v>12.19</v>
      </c>
      <c r="CJ111" s="3">
        <v>18.28</v>
      </c>
      <c r="CL111" s="1" t="s">
        <v>137</v>
      </c>
      <c r="CM111" s="1" t="s">
        <v>138</v>
      </c>
      <c r="CN111" s="1" t="s">
        <v>139</v>
      </c>
      <c r="CP111" s="1" t="s">
        <v>112</v>
      </c>
      <c r="CQ111" s="1" t="s">
        <v>111</v>
      </c>
      <c r="CR111" s="1" t="s">
        <v>112</v>
      </c>
      <c r="CS111" s="1" t="s">
        <v>112</v>
      </c>
      <c r="CT111" s="1" t="s">
        <v>138</v>
      </c>
      <c r="CU111" s="1" t="s">
        <v>138</v>
      </c>
      <c r="CV111" s="1" t="s">
        <v>138</v>
      </c>
      <c r="CW111" s="1" t="s">
        <v>2475</v>
      </c>
      <c r="CX111" s="1">
        <v>16702342902</v>
      </c>
      <c r="CY111" s="1" t="s">
        <v>2469</v>
      </c>
      <c r="CZ111" s="1" t="s">
        <v>138</v>
      </c>
      <c r="DA111" s="1" t="s">
        <v>111</v>
      </c>
      <c r="DB111" s="1" t="s">
        <v>112</v>
      </c>
    </row>
    <row r="112" spans="1:111" ht="15.6" customHeight="1" x14ac:dyDescent="0.25">
      <c r="A112" s="1" t="s">
        <v>2490</v>
      </c>
      <c r="B112" s="1" t="s">
        <v>238</v>
      </c>
      <c r="C112" s="2">
        <v>44186.166100000002</v>
      </c>
      <c r="D112" s="2">
        <v>44224</v>
      </c>
      <c r="E112" s="1" t="s">
        <v>180</v>
      </c>
      <c r="G112" s="1" t="s">
        <v>112</v>
      </c>
      <c r="H112" s="1" t="s">
        <v>112</v>
      </c>
      <c r="I112" s="1" t="s">
        <v>112</v>
      </c>
      <c r="J112" s="1" t="s">
        <v>1501</v>
      </c>
      <c r="L112" s="1" t="s">
        <v>1502</v>
      </c>
      <c r="M112" s="1" t="s">
        <v>1503</v>
      </c>
      <c r="N112" s="1" t="s">
        <v>167</v>
      </c>
      <c r="O112" s="1" t="s">
        <v>117</v>
      </c>
      <c r="P112" s="9">
        <v>96950</v>
      </c>
      <c r="Q112" s="1" t="s">
        <v>118</v>
      </c>
      <c r="S112" s="1">
        <v>16703232428</v>
      </c>
      <c r="U112" s="1">
        <v>23711</v>
      </c>
      <c r="V112" s="1" t="s">
        <v>119</v>
      </c>
      <c r="X112" s="1" t="s">
        <v>1504</v>
      </c>
      <c r="Y112" s="1" t="s">
        <v>1172</v>
      </c>
      <c r="Z112" s="1" t="s">
        <v>1505</v>
      </c>
      <c r="AA112" s="1" t="s">
        <v>1506</v>
      </c>
      <c r="AB112" s="1" t="s">
        <v>1502</v>
      </c>
      <c r="AC112" s="1" t="s">
        <v>1503</v>
      </c>
      <c r="AD112" s="1" t="s">
        <v>167</v>
      </c>
      <c r="AE112" s="1" t="s">
        <v>117</v>
      </c>
      <c r="AF112" s="9">
        <v>96950</v>
      </c>
      <c r="AG112" s="1" t="s">
        <v>118</v>
      </c>
      <c r="AI112" s="1">
        <v>16703232428</v>
      </c>
      <c r="AK112" s="1" t="s">
        <v>1507</v>
      </c>
      <c r="BC112" s="1" t="str">
        <f>"49-9071.00"</f>
        <v>49-9071.00</v>
      </c>
      <c r="BD112" s="1" t="s">
        <v>214</v>
      </c>
      <c r="BE112" s="1" t="s">
        <v>1508</v>
      </c>
      <c r="BF112" s="1" t="s">
        <v>1509</v>
      </c>
      <c r="BG112" s="1">
        <v>6</v>
      </c>
      <c r="BH112" s="1">
        <v>6</v>
      </c>
      <c r="BI112" s="2">
        <v>44287</v>
      </c>
      <c r="BJ112" s="2">
        <v>44651</v>
      </c>
      <c r="BK112" s="2">
        <v>44287</v>
      </c>
      <c r="BL112" s="2">
        <v>44651</v>
      </c>
      <c r="BM112" s="1">
        <v>35</v>
      </c>
      <c r="BN112" s="1">
        <v>0</v>
      </c>
      <c r="BO112" s="1">
        <v>6</v>
      </c>
      <c r="BP112" s="1">
        <v>6</v>
      </c>
      <c r="BQ112" s="1">
        <v>6</v>
      </c>
      <c r="BR112" s="1">
        <v>6</v>
      </c>
      <c r="BS112" s="1">
        <v>6</v>
      </c>
      <c r="BT112" s="1">
        <v>5</v>
      </c>
      <c r="BU112" s="1" t="str">
        <f>"8:00 AM"</f>
        <v>8:00 AM</v>
      </c>
      <c r="BV112" s="1" t="str">
        <f>"5:00 PM"</f>
        <v>5:00 PM</v>
      </c>
      <c r="BW112" s="1" t="s">
        <v>135</v>
      </c>
      <c r="BX112" s="1">
        <v>0</v>
      </c>
      <c r="BY112" s="1">
        <v>12</v>
      </c>
      <c r="BZ112" s="1" t="s">
        <v>112</v>
      </c>
      <c r="CA112" s="1">
        <v>0</v>
      </c>
      <c r="CB112" s="4" t="s">
        <v>2491</v>
      </c>
      <c r="CC112" s="1" t="s">
        <v>1503</v>
      </c>
      <c r="CD112" s="1" t="s">
        <v>1511</v>
      </c>
      <c r="CE112" s="1" t="s">
        <v>167</v>
      </c>
      <c r="CF112" s="1" t="s">
        <v>117</v>
      </c>
      <c r="CG112" s="1">
        <v>96950</v>
      </c>
      <c r="CH112" s="3">
        <v>8.7100000000000009</v>
      </c>
      <c r="CI112" s="3">
        <v>8.75</v>
      </c>
      <c r="CJ112" s="3">
        <v>13.07</v>
      </c>
      <c r="CK112" s="3">
        <v>13.13</v>
      </c>
      <c r="CL112" s="1" t="s">
        <v>137</v>
      </c>
      <c r="CM112" s="1" t="s">
        <v>905</v>
      </c>
      <c r="CN112" s="1" t="s">
        <v>139</v>
      </c>
      <c r="CP112" s="1" t="s">
        <v>112</v>
      </c>
      <c r="CQ112" s="1" t="s">
        <v>111</v>
      </c>
      <c r="CR112" s="1" t="s">
        <v>112</v>
      </c>
      <c r="CS112" s="1" t="s">
        <v>111</v>
      </c>
      <c r="CT112" s="1" t="s">
        <v>138</v>
      </c>
      <c r="CU112" s="1" t="s">
        <v>111</v>
      </c>
      <c r="CV112" s="1" t="s">
        <v>138</v>
      </c>
      <c r="CW112" s="1" t="s">
        <v>906</v>
      </c>
      <c r="CX112" s="1">
        <v>16703232428</v>
      </c>
      <c r="CY112" s="1" t="s">
        <v>1507</v>
      </c>
      <c r="CZ112" s="1" t="s">
        <v>138</v>
      </c>
      <c r="DA112" s="1" t="s">
        <v>111</v>
      </c>
      <c r="DB112" s="1" t="s">
        <v>112</v>
      </c>
    </row>
    <row r="113" spans="1:109" ht="15.6" customHeight="1" x14ac:dyDescent="0.25">
      <c r="A113" s="1" t="s">
        <v>2512</v>
      </c>
      <c r="B113" s="1" t="s">
        <v>238</v>
      </c>
      <c r="C113" s="2">
        <v>44192.748875578705</v>
      </c>
      <c r="D113" s="2">
        <v>44236</v>
      </c>
      <c r="E113" s="1" t="s">
        <v>180</v>
      </c>
      <c r="G113" s="1" t="s">
        <v>112</v>
      </c>
      <c r="H113" s="1" t="s">
        <v>112</v>
      </c>
      <c r="I113" s="1" t="s">
        <v>112</v>
      </c>
      <c r="J113" s="1" t="s">
        <v>875</v>
      </c>
      <c r="K113" s="1" t="s">
        <v>876</v>
      </c>
      <c r="L113" s="1" t="s">
        <v>877</v>
      </c>
      <c r="M113" s="1" t="s">
        <v>878</v>
      </c>
      <c r="N113" s="1" t="s">
        <v>167</v>
      </c>
      <c r="O113" s="1" t="s">
        <v>117</v>
      </c>
      <c r="P113" s="9">
        <v>96950</v>
      </c>
      <c r="Q113" s="1" t="s">
        <v>118</v>
      </c>
      <c r="S113" s="1">
        <v>16702347976</v>
      </c>
      <c r="T113" s="1">
        <v>5100</v>
      </c>
      <c r="U113" s="1">
        <v>72111</v>
      </c>
      <c r="V113" s="1" t="s">
        <v>119</v>
      </c>
      <c r="X113" s="1" t="s">
        <v>880</v>
      </c>
      <c r="Y113" s="1" t="s">
        <v>881</v>
      </c>
      <c r="AA113" s="1" t="s">
        <v>528</v>
      </c>
      <c r="AB113" s="1" t="s">
        <v>877</v>
      </c>
      <c r="AC113" s="1" t="s">
        <v>878</v>
      </c>
      <c r="AD113" s="1" t="s">
        <v>167</v>
      </c>
      <c r="AE113" s="1" t="s">
        <v>117</v>
      </c>
      <c r="AF113" s="9">
        <v>96950</v>
      </c>
      <c r="AG113" s="1" t="s">
        <v>118</v>
      </c>
      <c r="AI113" s="1">
        <v>16702347976</v>
      </c>
      <c r="AJ113" s="1">
        <v>5100</v>
      </c>
      <c r="AK113" s="1" t="s">
        <v>882</v>
      </c>
      <c r="BC113" s="1" t="str">
        <f>"35-9031.00"</f>
        <v>35-9031.00</v>
      </c>
      <c r="BD113" s="1" t="s">
        <v>2513</v>
      </c>
      <c r="BE113" s="1" t="s">
        <v>2514</v>
      </c>
      <c r="BF113" s="1" t="s">
        <v>2515</v>
      </c>
      <c r="BG113" s="1">
        <v>2</v>
      </c>
      <c r="BH113" s="1">
        <v>2</v>
      </c>
      <c r="BI113" s="2">
        <v>44291</v>
      </c>
      <c r="BJ113" s="2">
        <v>44655</v>
      </c>
      <c r="BK113" s="2">
        <v>44291</v>
      </c>
      <c r="BL113" s="2">
        <v>44655</v>
      </c>
      <c r="BM113" s="1">
        <v>35</v>
      </c>
      <c r="BN113" s="1">
        <v>7</v>
      </c>
      <c r="BO113" s="1">
        <v>0</v>
      </c>
      <c r="BP113" s="1">
        <v>0</v>
      </c>
      <c r="BQ113" s="1">
        <v>7</v>
      </c>
      <c r="BR113" s="1">
        <v>7</v>
      </c>
      <c r="BS113" s="1">
        <v>7</v>
      </c>
      <c r="BT113" s="1">
        <v>7</v>
      </c>
      <c r="BU113" s="1" t="str">
        <f>"6:00 AM"</f>
        <v>6:00 AM</v>
      </c>
      <c r="BV113" s="1" t="str">
        <f>"2:00 PM"</f>
        <v>2:00 PM</v>
      </c>
      <c r="BW113" s="1" t="s">
        <v>135</v>
      </c>
      <c r="BX113" s="1">
        <v>0</v>
      </c>
      <c r="BY113" s="1">
        <v>3</v>
      </c>
      <c r="BZ113" s="1" t="s">
        <v>111</v>
      </c>
      <c r="CA113" s="1">
        <v>2</v>
      </c>
      <c r="CB113" s="4" t="s">
        <v>2516</v>
      </c>
      <c r="CC113" s="1" t="s">
        <v>877</v>
      </c>
      <c r="CD113" s="1" t="s">
        <v>878</v>
      </c>
      <c r="CE113" s="1" t="s">
        <v>167</v>
      </c>
      <c r="CF113" s="1" t="s">
        <v>117</v>
      </c>
      <c r="CG113" s="1">
        <v>96950</v>
      </c>
      <c r="CH113" s="3">
        <v>7.76</v>
      </c>
      <c r="CI113" s="3">
        <v>7.76</v>
      </c>
      <c r="CJ113" s="3">
        <v>11.64</v>
      </c>
      <c r="CL113" s="1" t="s">
        <v>137</v>
      </c>
      <c r="CM113" s="1" t="s">
        <v>230</v>
      </c>
      <c r="CN113" s="1" t="s">
        <v>139</v>
      </c>
      <c r="CP113" s="1" t="s">
        <v>112</v>
      </c>
      <c r="CQ113" s="1" t="s">
        <v>111</v>
      </c>
      <c r="CR113" s="1" t="s">
        <v>112</v>
      </c>
      <c r="CS113" s="1" t="s">
        <v>111</v>
      </c>
      <c r="CT113" s="1" t="s">
        <v>138</v>
      </c>
      <c r="CU113" s="1" t="s">
        <v>111</v>
      </c>
      <c r="CV113" s="1" t="s">
        <v>111</v>
      </c>
      <c r="CW113" s="1" t="s">
        <v>887</v>
      </c>
      <c r="CX113" s="1">
        <v>16702347976</v>
      </c>
      <c r="CY113" s="1" t="s">
        <v>888</v>
      </c>
      <c r="CZ113" s="1" t="s">
        <v>2517</v>
      </c>
      <c r="DA113" s="1" t="s">
        <v>111</v>
      </c>
      <c r="DB113" s="1" t="s">
        <v>112</v>
      </c>
      <c r="DC113" s="1" t="s">
        <v>890</v>
      </c>
      <c r="DD113" s="1" t="s">
        <v>891</v>
      </c>
      <c r="DE113" s="1" t="s">
        <v>892</v>
      </c>
    </row>
    <row r="114" spans="1:109" ht="15.6" customHeight="1" x14ac:dyDescent="0.25">
      <c r="A114" s="1" t="s">
        <v>2518</v>
      </c>
      <c r="B114" s="1" t="s">
        <v>238</v>
      </c>
      <c r="C114" s="2">
        <v>44179.81800752315</v>
      </c>
      <c r="D114" s="2">
        <v>44244</v>
      </c>
      <c r="E114" s="1" t="s">
        <v>110</v>
      </c>
      <c r="F114" s="2">
        <v>44103.833333333336</v>
      </c>
      <c r="G114" s="1" t="s">
        <v>112</v>
      </c>
      <c r="H114" s="1" t="s">
        <v>112</v>
      </c>
      <c r="I114" s="1" t="s">
        <v>112</v>
      </c>
      <c r="J114" s="1" t="s">
        <v>2519</v>
      </c>
      <c r="K114" s="1" t="s">
        <v>2520</v>
      </c>
      <c r="L114" s="1" t="s">
        <v>2521</v>
      </c>
      <c r="M114" s="1" t="s">
        <v>2522</v>
      </c>
      <c r="N114" s="1" t="s">
        <v>116</v>
      </c>
      <c r="O114" s="1" t="s">
        <v>117</v>
      </c>
      <c r="P114" s="9">
        <v>96950</v>
      </c>
      <c r="Q114" s="1" t="s">
        <v>118</v>
      </c>
      <c r="S114" s="1">
        <v>16702346284</v>
      </c>
      <c r="U114" s="1">
        <v>7139</v>
      </c>
      <c r="V114" s="1" t="s">
        <v>119</v>
      </c>
      <c r="X114" s="1" t="s">
        <v>2523</v>
      </c>
      <c r="Y114" s="1" t="s">
        <v>2524</v>
      </c>
      <c r="AA114" s="1" t="s">
        <v>245</v>
      </c>
      <c r="AB114" s="1" t="s">
        <v>2522</v>
      </c>
      <c r="AD114" s="1" t="s">
        <v>116</v>
      </c>
      <c r="AE114" s="1" t="s">
        <v>117</v>
      </c>
      <c r="AF114" s="9">
        <v>96950</v>
      </c>
      <c r="AG114" s="1" t="s">
        <v>118</v>
      </c>
      <c r="AI114" s="1">
        <v>16702346284</v>
      </c>
      <c r="AK114" s="1" t="s">
        <v>2525</v>
      </c>
      <c r="BC114" s="1" t="str">
        <f>"25-3021.00"</f>
        <v>25-3021.00</v>
      </c>
      <c r="BD114" s="1" t="s">
        <v>327</v>
      </c>
      <c r="BE114" s="1" t="s">
        <v>2526</v>
      </c>
      <c r="BF114" s="1" t="s">
        <v>2527</v>
      </c>
      <c r="BG114" s="1">
        <v>1</v>
      </c>
      <c r="BH114" s="1">
        <v>1</v>
      </c>
      <c r="BI114" s="2">
        <v>44256</v>
      </c>
      <c r="BJ114" s="2">
        <v>44620</v>
      </c>
      <c r="BK114" s="2">
        <v>44256</v>
      </c>
      <c r="BL114" s="2">
        <v>44620</v>
      </c>
      <c r="BM114" s="1">
        <v>35</v>
      </c>
      <c r="BN114" s="1">
        <v>0</v>
      </c>
      <c r="BO114" s="1">
        <v>7</v>
      </c>
      <c r="BP114" s="1">
        <v>7</v>
      </c>
      <c r="BQ114" s="1">
        <v>7</v>
      </c>
      <c r="BR114" s="1">
        <v>7</v>
      </c>
      <c r="BS114" s="1">
        <v>7</v>
      </c>
      <c r="BT114" s="1">
        <v>0</v>
      </c>
      <c r="BU114" s="1" t="str">
        <f>"9:00 AM"</f>
        <v>9:00 AM</v>
      </c>
      <c r="BV114" s="1" t="str">
        <f>"5:00 PM"</f>
        <v>5:00 PM</v>
      </c>
      <c r="BW114" s="1" t="s">
        <v>230</v>
      </c>
      <c r="BX114" s="1">
        <v>0</v>
      </c>
      <c r="BY114" s="1">
        <v>24</v>
      </c>
      <c r="BZ114" s="1" t="s">
        <v>112</v>
      </c>
      <c r="CA114" s="1">
        <v>0</v>
      </c>
      <c r="CB114" s="1" t="s">
        <v>2528</v>
      </c>
      <c r="CC114" s="1" t="s">
        <v>560</v>
      </c>
      <c r="CD114" s="1" t="s">
        <v>2522</v>
      </c>
      <c r="CE114" s="1" t="s">
        <v>116</v>
      </c>
      <c r="CF114" s="1" t="s">
        <v>117</v>
      </c>
      <c r="CG114" s="1">
        <v>96950</v>
      </c>
      <c r="CH114" s="3">
        <v>22.66</v>
      </c>
      <c r="CI114" s="3">
        <v>22.66</v>
      </c>
      <c r="CJ114" s="3">
        <v>33.99</v>
      </c>
      <c r="CK114" s="3">
        <v>33.99</v>
      </c>
      <c r="CL114" s="1" t="s">
        <v>137</v>
      </c>
      <c r="CN114" s="1" t="s">
        <v>139</v>
      </c>
      <c r="CP114" s="1" t="s">
        <v>112</v>
      </c>
      <c r="CQ114" s="1" t="s">
        <v>111</v>
      </c>
      <c r="CR114" s="1" t="s">
        <v>111</v>
      </c>
      <c r="CS114" s="1" t="s">
        <v>111</v>
      </c>
      <c r="CT114" s="1" t="s">
        <v>111</v>
      </c>
      <c r="CU114" s="1" t="s">
        <v>111</v>
      </c>
      <c r="CV114" s="1" t="s">
        <v>111</v>
      </c>
      <c r="CW114" s="1" t="s">
        <v>1004</v>
      </c>
      <c r="CX114" s="1">
        <v>16702346284</v>
      </c>
      <c r="CY114" s="1" t="s">
        <v>2525</v>
      </c>
      <c r="CZ114" s="1" t="s">
        <v>138</v>
      </c>
      <c r="DA114" s="1" t="s">
        <v>111</v>
      </c>
      <c r="DB114" s="1" t="s">
        <v>112</v>
      </c>
    </row>
    <row r="115" spans="1:109" ht="15.6" customHeight="1" x14ac:dyDescent="0.25">
      <c r="A115" s="1" t="s">
        <v>2540</v>
      </c>
      <c r="B115" s="1" t="s">
        <v>238</v>
      </c>
      <c r="C115" s="2">
        <v>44289.194945833333</v>
      </c>
      <c r="D115" s="2">
        <v>44327</v>
      </c>
      <c r="E115" s="1" t="s">
        <v>110</v>
      </c>
      <c r="F115" s="2">
        <v>44468.833333333336</v>
      </c>
      <c r="G115" s="1" t="s">
        <v>111</v>
      </c>
      <c r="H115" s="1" t="s">
        <v>112</v>
      </c>
      <c r="I115" s="1" t="s">
        <v>112</v>
      </c>
      <c r="J115" s="1" t="s">
        <v>2541</v>
      </c>
      <c r="L115" s="1" t="s">
        <v>1503</v>
      </c>
      <c r="M115" s="1" t="s">
        <v>1511</v>
      </c>
      <c r="N115" s="1" t="s">
        <v>167</v>
      </c>
      <c r="O115" s="1" t="s">
        <v>117</v>
      </c>
      <c r="P115" s="9">
        <v>96950</v>
      </c>
      <c r="Q115" s="1" t="s">
        <v>118</v>
      </c>
      <c r="S115" s="1">
        <v>16703232428</v>
      </c>
      <c r="U115" s="1">
        <v>23711</v>
      </c>
      <c r="V115" s="1" t="s">
        <v>119</v>
      </c>
      <c r="X115" s="1" t="s">
        <v>1504</v>
      </c>
      <c r="Y115" s="1" t="s">
        <v>1172</v>
      </c>
      <c r="Z115" s="1" t="s">
        <v>1505</v>
      </c>
      <c r="AA115" s="1" t="s">
        <v>2542</v>
      </c>
      <c r="AB115" s="1" t="s">
        <v>1503</v>
      </c>
      <c r="AC115" s="1" t="s">
        <v>1511</v>
      </c>
      <c r="AD115" s="1" t="s">
        <v>167</v>
      </c>
      <c r="AE115" s="1" t="s">
        <v>117</v>
      </c>
      <c r="AF115" s="9">
        <v>96950</v>
      </c>
      <c r="AG115" s="1" t="s">
        <v>118</v>
      </c>
      <c r="AI115" s="1">
        <v>16703232428</v>
      </c>
      <c r="AK115" s="1" t="s">
        <v>1507</v>
      </c>
      <c r="BC115" s="1" t="str">
        <f>"47-3015.00"</f>
        <v>47-3015.00</v>
      </c>
      <c r="BD115" s="1" t="s">
        <v>2543</v>
      </c>
      <c r="BE115" s="1" t="s">
        <v>2544</v>
      </c>
      <c r="BF115" s="1" t="s">
        <v>2545</v>
      </c>
      <c r="BG115" s="1">
        <v>2</v>
      </c>
      <c r="BH115" s="1">
        <v>2</v>
      </c>
      <c r="BI115" s="2">
        <v>44470</v>
      </c>
      <c r="BJ115" s="2">
        <v>44834</v>
      </c>
      <c r="BK115" s="2">
        <v>44470</v>
      </c>
      <c r="BL115" s="2">
        <v>44834</v>
      </c>
      <c r="BM115" s="1">
        <v>35</v>
      </c>
      <c r="BN115" s="1">
        <v>0</v>
      </c>
      <c r="BO115" s="1">
        <v>6</v>
      </c>
      <c r="BP115" s="1">
        <v>6</v>
      </c>
      <c r="BQ115" s="1">
        <v>6</v>
      </c>
      <c r="BR115" s="1">
        <v>6</v>
      </c>
      <c r="BS115" s="1">
        <v>6</v>
      </c>
      <c r="BT115" s="1">
        <v>5</v>
      </c>
      <c r="BU115" s="1" t="str">
        <f>"7:00 AM"</f>
        <v>7:00 AM</v>
      </c>
      <c r="BV115" s="1" t="str">
        <f>"7:00 PM"</f>
        <v>7:00 PM</v>
      </c>
      <c r="BW115" s="1" t="s">
        <v>135</v>
      </c>
      <c r="BX115" s="1">
        <v>0</v>
      </c>
      <c r="BY115" s="1">
        <v>12</v>
      </c>
      <c r="BZ115" s="1" t="s">
        <v>112</v>
      </c>
      <c r="CA115" s="1">
        <v>0</v>
      </c>
      <c r="CB115" s="1" t="s">
        <v>2546</v>
      </c>
      <c r="CC115" s="1" t="s">
        <v>1503</v>
      </c>
      <c r="CD115" s="1" t="s">
        <v>1511</v>
      </c>
      <c r="CE115" s="1" t="s">
        <v>167</v>
      </c>
      <c r="CF115" s="1" t="s">
        <v>117</v>
      </c>
      <c r="CG115" s="1">
        <v>96950</v>
      </c>
      <c r="CH115" s="3">
        <v>11</v>
      </c>
      <c r="CI115" s="3">
        <v>11</v>
      </c>
      <c r="CJ115" s="3">
        <v>16.5</v>
      </c>
      <c r="CK115" s="3">
        <v>16.5</v>
      </c>
      <c r="CL115" s="1" t="s">
        <v>137</v>
      </c>
      <c r="CM115" s="1" t="s">
        <v>905</v>
      </c>
      <c r="CN115" s="1" t="s">
        <v>139</v>
      </c>
      <c r="CP115" s="1" t="s">
        <v>112</v>
      </c>
      <c r="CQ115" s="1" t="s">
        <v>111</v>
      </c>
      <c r="CR115" s="1" t="s">
        <v>112</v>
      </c>
      <c r="CS115" s="1" t="s">
        <v>111</v>
      </c>
      <c r="CT115" s="1" t="s">
        <v>138</v>
      </c>
      <c r="CU115" s="1" t="s">
        <v>111</v>
      </c>
      <c r="CV115" s="1" t="s">
        <v>138</v>
      </c>
      <c r="CW115" s="1" t="s">
        <v>906</v>
      </c>
      <c r="CX115" s="1">
        <v>16703232428</v>
      </c>
      <c r="CY115" s="1" t="s">
        <v>1507</v>
      </c>
      <c r="CZ115" s="1" t="s">
        <v>230</v>
      </c>
      <c r="DA115" s="1" t="s">
        <v>111</v>
      </c>
      <c r="DB115" s="1" t="s">
        <v>112</v>
      </c>
    </row>
    <row r="116" spans="1:109" ht="15.6" customHeight="1" x14ac:dyDescent="0.25">
      <c r="A116" s="1" t="s">
        <v>2551</v>
      </c>
      <c r="B116" s="1" t="s">
        <v>238</v>
      </c>
      <c r="C116" s="2">
        <v>44216.945353356481</v>
      </c>
      <c r="D116" s="2">
        <v>44257</v>
      </c>
      <c r="E116" s="1" t="s">
        <v>180</v>
      </c>
      <c r="G116" s="1" t="s">
        <v>112</v>
      </c>
      <c r="H116" s="1" t="s">
        <v>112</v>
      </c>
      <c r="I116" s="1" t="s">
        <v>112</v>
      </c>
      <c r="J116" s="1" t="s">
        <v>2552</v>
      </c>
      <c r="K116" s="1" t="s">
        <v>2553</v>
      </c>
      <c r="L116" s="1" t="s">
        <v>2554</v>
      </c>
      <c r="M116" s="1" t="s">
        <v>2555</v>
      </c>
      <c r="N116" s="1" t="s">
        <v>116</v>
      </c>
      <c r="O116" s="1" t="s">
        <v>117</v>
      </c>
      <c r="P116" s="9">
        <v>96950</v>
      </c>
      <c r="Q116" s="1" t="s">
        <v>118</v>
      </c>
      <c r="S116" s="1">
        <v>16702880407</v>
      </c>
      <c r="T116" s="1">
        <v>33</v>
      </c>
      <c r="U116" s="1">
        <v>212312</v>
      </c>
      <c r="V116" s="1" t="s">
        <v>119</v>
      </c>
      <c r="X116" s="1" t="s">
        <v>2556</v>
      </c>
      <c r="Y116" s="1" t="s">
        <v>1544</v>
      </c>
      <c r="Z116" s="1" t="s">
        <v>656</v>
      </c>
      <c r="AA116" s="1" t="s">
        <v>2557</v>
      </c>
      <c r="AB116" s="1" t="s">
        <v>2554</v>
      </c>
      <c r="AC116" s="1" t="s">
        <v>2555</v>
      </c>
      <c r="AD116" s="1" t="s">
        <v>116</v>
      </c>
      <c r="AE116" s="1" t="s">
        <v>117</v>
      </c>
      <c r="AF116" s="9">
        <v>96950</v>
      </c>
      <c r="AG116" s="1" t="s">
        <v>118</v>
      </c>
      <c r="AI116" s="1">
        <v>16702880407</v>
      </c>
      <c r="AJ116" s="1">
        <v>33</v>
      </c>
      <c r="AK116" s="1" t="s">
        <v>279</v>
      </c>
      <c r="BC116" s="1" t="str">
        <f>"49-3042.00"</f>
        <v>49-3042.00</v>
      </c>
      <c r="BD116" s="1" t="s">
        <v>1089</v>
      </c>
      <c r="BE116" s="1" t="s">
        <v>2558</v>
      </c>
      <c r="BF116" s="1" t="s">
        <v>2559</v>
      </c>
      <c r="BG116" s="1">
        <v>5</v>
      </c>
      <c r="BH116" s="1">
        <v>5</v>
      </c>
      <c r="BI116" s="2">
        <v>44291</v>
      </c>
      <c r="BJ116" s="2">
        <v>44655</v>
      </c>
      <c r="BK116" s="2">
        <v>44291</v>
      </c>
      <c r="BL116" s="2">
        <v>44655</v>
      </c>
      <c r="BM116" s="1">
        <v>40</v>
      </c>
      <c r="BN116" s="1">
        <v>0</v>
      </c>
      <c r="BO116" s="1">
        <v>8</v>
      </c>
      <c r="BP116" s="1">
        <v>8</v>
      </c>
      <c r="BQ116" s="1">
        <v>8</v>
      </c>
      <c r="BR116" s="1">
        <v>8</v>
      </c>
      <c r="BS116" s="1">
        <v>8</v>
      </c>
      <c r="BT116" s="1">
        <v>0</v>
      </c>
      <c r="BU116" s="1" t="str">
        <f>"7:00 AM"</f>
        <v>7:00 AM</v>
      </c>
      <c r="BV116" s="1" t="str">
        <f>"3:30 PM"</f>
        <v>3:30 PM</v>
      </c>
      <c r="BW116" s="1" t="s">
        <v>135</v>
      </c>
      <c r="BX116" s="1">
        <v>0</v>
      </c>
      <c r="BY116" s="1">
        <v>24</v>
      </c>
      <c r="BZ116" s="1" t="s">
        <v>112</v>
      </c>
      <c r="CA116" s="1">
        <v>0</v>
      </c>
      <c r="CB116" s="1" t="s">
        <v>2560</v>
      </c>
      <c r="CC116" s="1" t="s">
        <v>2561</v>
      </c>
      <c r="CD116" s="1" t="s">
        <v>2555</v>
      </c>
      <c r="CE116" s="1" t="s">
        <v>116</v>
      </c>
      <c r="CF116" s="1" t="s">
        <v>117</v>
      </c>
      <c r="CG116" s="1">
        <v>96950</v>
      </c>
      <c r="CH116" s="3">
        <v>10.050000000000001</v>
      </c>
      <c r="CJ116" s="3">
        <v>15.08</v>
      </c>
      <c r="CL116" s="1" t="s">
        <v>137</v>
      </c>
      <c r="CM116" s="1" t="s">
        <v>138</v>
      </c>
      <c r="CN116" s="1" t="s">
        <v>218</v>
      </c>
      <c r="CP116" s="1" t="s">
        <v>112</v>
      </c>
      <c r="CQ116" s="1" t="s">
        <v>111</v>
      </c>
      <c r="CR116" s="1" t="s">
        <v>112</v>
      </c>
      <c r="CS116" s="1" t="s">
        <v>111</v>
      </c>
      <c r="CT116" s="1" t="s">
        <v>138</v>
      </c>
      <c r="CU116" s="1" t="s">
        <v>111</v>
      </c>
      <c r="CV116" s="1" t="s">
        <v>138</v>
      </c>
      <c r="CW116" s="1" t="s">
        <v>2562</v>
      </c>
      <c r="CX116" s="1">
        <v>16702880407</v>
      </c>
      <c r="CY116" s="1" t="s">
        <v>279</v>
      </c>
      <c r="CZ116" s="1" t="s">
        <v>2563</v>
      </c>
      <c r="DA116" s="1" t="s">
        <v>111</v>
      </c>
      <c r="DB116" s="1" t="s">
        <v>112</v>
      </c>
    </row>
    <row r="117" spans="1:109" ht="15.6" customHeight="1" x14ac:dyDescent="0.25">
      <c r="A117" s="1" t="s">
        <v>2569</v>
      </c>
      <c r="B117" s="1" t="s">
        <v>238</v>
      </c>
      <c r="C117" s="2">
        <v>44293.190985069443</v>
      </c>
      <c r="D117" s="2">
        <v>44320</v>
      </c>
      <c r="E117" s="1" t="s">
        <v>110</v>
      </c>
      <c r="F117" s="2">
        <v>44468.833333333336</v>
      </c>
      <c r="G117" s="1" t="s">
        <v>111</v>
      </c>
      <c r="H117" s="1" t="s">
        <v>112</v>
      </c>
      <c r="I117" s="1" t="s">
        <v>112</v>
      </c>
      <c r="J117" s="1" t="s">
        <v>909</v>
      </c>
      <c r="L117" s="1" t="s">
        <v>910</v>
      </c>
      <c r="M117" s="1" t="s">
        <v>754</v>
      </c>
      <c r="N117" s="1" t="s">
        <v>167</v>
      </c>
      <c r="O117" s="1" t="s">
        <v>117</v>
      </c>
      <c r="P117" s="9">
        <v>96950</v>
      </c>
      <c r="Q117" s="1" t="s">
        <v>118</v>
      </c>
      <c r="S117" s="1">
        <v>16702350561</v>
      </c>
      <c r="T117" s="1">
        <v>115</v>
      </c>
      <c r="U117" s="1">
        <v>531110</v>
      </c>
      <c r="V117" s="1" t="s">
        <v>119</v>
      </c>
      <c r="X117" s="1" t="s">
        <v>911</v>
      </c>
      <c r="Y117" s="1" t="s">
        <v>912</v>
      </c>
      <c r="Z117" s="1" t="s">
        <v>913</v>
      </c>
      <c r="AA117" s="1" t="s">
        <v>914</v>
      </c>
      <c r="AB117" s="1" t="s">
        <v>915</v>
      </c>
      <c r="AC117" s="1" t="s">
        <v>916</v>
      </c>
      <c r="AD117" s="1" t="s">
        <v>167</v>
      </c>
      <c r="AE117" s="1" t="s">
        <v>117</v>
      </c>
      <c r="AF117" s="9">
        <v>96950</v>
      </c>
      <c r="AG117" s="1" t="s">
        <v>118</v>
      </c>
      <c r="AI117" s="1">
        <v>16702350561</v>
      </c>
      <c r="AJ117" s="1">
        <v>115</v>
      </c>
      <c r="AK117" s="1" t="s">
        <v>917</v>
      </c>
      <c r="BC117" s="1" t="str">
        <f>"49-9071.00"</f>
        <v>49-9071.00</v>
      </c>
      <c r="BD117" s="1" t="s">
        <v>214</v>
      </c>
      <c r="BE117" s="1" t="s">
        <v>2570</v>
      </c>
      <c r="BF117" s="1" t="s">
        <v>214</v>
      </c>
      <c r="BG117" s="1">
        <v>10</v>
      </c>
      <c r="BH117" s="1">
        <v>10</v>
      </c>
      <c r="BI117" s="2">
        <v>44470</v>
      </c>
      <c r="BJ117" s="2">
        <v>44834</v>
      </c>
      <c r="BK117" s="2">
        <v>44470</v>
      </c>
      <c r="BL117" s="2">
        <v>44834</v>
      </c>
      <c r="BM117" s="1">
        <v>35</v>
      </c>
      <c r="BN117" s="1">
        <v>0</v>
      </c>
      <c r="BO117" s="1">
        <v>7</v>
      </c>
      <c r="BP117" s="1">
        <v>7</v>
      </c>
      <c r="BQ117" s="1">
        <v>7</v>
      </c>
      <c r="BR117" s="1">
        <v>7</v>
      </c>
      <c r="BS117" s="1">
        <v>7</v>
      </c>
      <c r="BT117" s="1">
        <v>0</v>
      </c>
      <c r="BU117" s="1" t="str">
        <f t="shared" ref="BU117:BU122" si="2">"8:00 AM"</f>
        <v>8:00 AM</v>
      </c>
      <c r="BV117" s="1" t="str">
        <f>"5:00 PM"</f>
        <v>5:00 PM</v>
      </c>
      <c r="BW117" s="1" t="s">
        <v>135</v>
      </c>
      <c r="BX117" s="1">
        <v>0</v>
      </c>
      <c r="BY117" s="1">
        <v>24</v>
      </c>
      <c r="BZ117" s="1" t="s">
        <v>112</v>
      </c>
      <c r="CA117" s="1">
        <v>0</v>
      </c>
      <c r="CB117" s="4" t="s">
        <v>2571</v>
      </c>
      <c r="CC117" s="1" t="s">
        <v>921</v>
      </c>
      <c r="CD117" s="1" t="s">
        <v>754</v>
      </c>
      <c r="CE117" s="1" t="s">
        <v>167</v>
      </c>
      <c r="CF117" s="1" t="s">
        <v>117</v>
      </c>
      <c r="CG117" s="1">
        <v>96950</v>
      </c>
      <c r="CH117" s="3">
        <v>8.7100000000000009</v>
      </c>
      <c r="CI117" s="3">
        <v>8.7100000000000009</v>
      </c>
      <c r="CJ117" s="3">
        <v>13.07</v>
      </c>
      <c r="CK117" s="3">
        <v>13.07</v>
      </c>
      <c r="CL117" s="1" t="s">
        <v>137</v>
      </c>
      <c r="CM117" s="1" t="s">
        <v>922</v>
      </c>
      <c r="CN117" s="1" t="s">
        <v>139</v>
      </c>
      <c r="CP117" s="1" t="s">
        <v>112</v>
      </c>
      <c r="CQ117" s="1" t="s">
        <v>111</v>
      </c>
      <c r="CR117" s="1" t="s">
        <v>112</v>
      </c>
      <c r="CS117" s="1" t="s">
        <v>111</v>
      </c>
      <c r="CT117" s="1" t="s">
        <v>111</v>
      </c>
      <c r="CU117" s="1" t="s">
        <v>111</v>
      </c>
      <c r="CV117" s="1" t="s">
        <v>138</v>
      </c>
      <c r="CW117" s="1" t="s">
        <v>714</v>
      </c>
      <c r="CX117" s="1">
        <v>16702350561</v>
      </c>
      <c r="CY117" s="1" t="s">
        <v>917</v>
      </c>
      <c r="CZ117" s="1" t="s">
        <v>716</v>
      </c>
      <c r="DA117" s="1" t="s">
        <v>111</v>
      </c>
      <c r="DB117" s="1" t="s">
        <v>112</v>
      </c>
    </row>
    <row r="118" spans="1:109" ht="15.6" customHeight="1" x14ac:dyDescent="0.25">
      <c r="A118" s="1" t="s">
        <v>2572</v>
      </c>
      <c r="B118" s="1" t="s">
        <v>238</v>
      </c>
      <c r="C118" s="2">
        <v>44292.119754861109</v>
      </c>
      <c r="D118" s="2">
        <v>44329</v>
      </c>
      <c r="E118" s="1" t="s">
        <v>110</v>
      </c>
      <c r="F118" s="2">
        <v>44467.833333333336</v>
      </c>
      <c r="G118" s="1" t="s">
        <v>112</v>
      </c>
      <c r="H118" s="1" t="s">
        <v>112</v>
      </c>
      <c r="I118" s="1" t="s">
        <v>112</v>
      </c>
      <c r="J118" s="1" t="s">
        <v>550</v>
      </c>
      <c r="K118" s="1" t="s">
        <v>1557</v>
      </c>
      <c r="L118" s="1" t="s">
        <v>552</v>
      </c>
      <c r="N118" s="1" t="s">
        <v>167</v>
      </c>
      <c r="O118" s="1" t="s">
        <v>117</v>
      </c>
      <c r="P118" s="9">
        <v>96950</v>
      </c>
      <c r="Q118" s="1" t="s">
        <v>118</v>
      </c>
      <c r="S118" s="1">
        <v>16707836342</v>
      </c>
      <c r="U118" s="1">
        <v>56132</v>
      </c>
      <c r="V118" s="1" t="s">
        <v>119</v>
      </c>
      <c r="X118" s="1" t="s">
        <v>553</v>
      </c>
      <c r="Y118" s="1" t="s">
        <v>554</v>
      </c>
      <c r="Z118" s="1" t="s">
        <v>555</v>
      </c>
      <c r="AA118" s="1" t="s">
        <v>171</v>
      </c>
      <c r="AB118" s="1" t="s">
        <v>552</v>
      </c>
      <c r="AD118" s="1" t="s">
        <v>167</v>
      </c>
      <c r="AE118" s="1" t="s">
        <v>117</v>
      </c>
      <c r="AF118" s="9">
        <v>96950</v>
      </c>
      <c r="AG118" s="1" t="s">
        <v>118</v>
      </c>
      <c r="AI118" s="1">
        <v>16707836342</v>
      </c>
      <c r="AK118" s="1" t="s">
        <v>556</v>
      </c>
      <c r="BC118" s="1" t="str">
        <f>"13-2011.01"</f>
        <v>13-2011.01</v>
      </c>
      <c r="BD118" s="1" t="s">
        <v>932</v>
      </c>
      <c r="BE118" s="1" t="s">
        <v>2573</v>
      </c>
      <c r="BF118" s="1" t="s">
        <v>511</v>
      </c>
      <c r="BG118" s="1">
        <v>2</v>
      </c>
      <c r="BH118" s="1">
        <v>2</v>
      </c>
      <c r="BI118" s="2">
        <v>44470</v>
      </c>
      <c r="BJ118" s="2">
        <v>44834</v>
      </c>
      <c r="BK118" s="2">
        <v>44470</v>
      </c>
      <c r="BL118" s="2">
        <v>44834</v>
      </c>
      <c r="BM118" s="1">
        <v>35</v>
      </c>
      <c r="BN118" s="1">
        <v>0</v>
      </c>
      <c r="BO118" s="1">
        <v>7</v>
      </c>
      <c r="BP118" s="1">
        <v>7</v>
      </c>
      <c r="BQ118" s="1">
        <v>7</v>
      </c>
      <c r="BR118" s="1">
        <v>7</v>
      </c>
      <c r="BS118" s="1">
        <v>7</v>
      </c>
      <c r="BT118" s="1">
        <v>0</v>
      </c>
      <c r="BU118" s="1" t="str">
        <f t="shared" si="2"/>
        <v>8:00 AM</v>
      </c>
      <c r="BV118" s="1" t="str">
        <f>"4:00 PM"</f>
        <v>4:00 PM</v>
      </c>
      <c r="BW118" s="1" t="s">
        <v>193</v>
      </c>
      <c r="BX118" s="1">
        <v>0</v>
      </c>
      <c r="BY118" s="1">
        <v>24</v>
      </c>
      <c r="BZ118" s="1" t="s">
        <v>112</v>
      </c>
      <c r="CA118" s="1">
        <v>0</v>
      </c>
      <c r="CB118" s="1" t="s">
        <v>2574</v>
      </c>
      <c r="CC118" s="1" t="s">
        <v>559</v>
      </c>
      <c r="CD118" s="1" t="s">
        <v>560</v>
      </c>
      <c r="CE118" s="1" t="s">
        <v>167</v>
      </c>
      <c r="CF118" s="1" t="s">
        <v>117</v>
      </c>
      <c r="CG118" s="1">
        <v>96950</v>
      </c>
      <c r="CH118" s="3">
        <v>14.85</v>
      </c>
      <c r="CI118" s="3">
        <v>14.85</v>
      </c>
      <c r="CJ118" s="3">
        <v>22.27</v>
      </c>
      <c r="CK118" s="3">
        <v>22.27</v>
      </c>
      <c r="CL118" s="1" t="s">
        <v>137</v>
      </c>
      <c r="CN118" s="1" t="s">
        <v>139</v>
      </c>
      <c r="CP118" s="1" t="s">
        <v>112</v>
      </c>
      <c r="CQ118" s="1" t="s">
        <v>111</v>
      </c>
      <c r="CR118" s="1" t="s">
        <v>112</v>
      </c>
      <c r="CS118" s="1" t="s">
        <v>111</v>
      </c>
      <c r="CT118" s="1" t="s">
        <v>138</v>
      </c>
      <c r="CU118" s="1" t="s">
        <v>111</v>
      </c>
      <c r="CV118" s="1" t="s">
        <v>138</v>
      </c>
      <c r="CW118" s="1" t="s">
        <v>2575</v>
      </c>
      <c r="CX118" s="1">
        <v>16707836342</v>
      </c>
      <c r="CY118" s="1" t="s">
        <v>556</v>
      </c>
      <c r="CZ118" s="1" t="s">
        <v>428</v>
      </c>
      <c r="DA118" s="1" t="s">
        <v>111</v>
      </c>
      <c r="DB118" s="1" t="s">
        <v>112</v>
      </c>
    </row>
    <row r="119" spans="1:109" ht="15.6" customHeight="1" x14ac:dyDescent="0.25">
      <c r="A119" s="1" t="s">
        <v>2576</v>
      </c>
      <c r="B119" s="1" t="s">
        <v>238</v>
      </c>
      <c r="C119" s="2">
        <v>44293.400435648146</v>
      </c>
      <c r="D119" s="2">
        <v>44329</v>
      </c>
      <c r="E119" s="1" t="s">
        <v>110</v>
      </c>
      <c r="F119" s="2">
        <v>44468.833333333336</v>
      </c>
      <c r="G119" s="1" t="s">
        <v>111</v>
      </c>
      <c r="H119" s="1" t="s">
        <v>112</v>
      </c>
      <c r="I119" s="1" t="s">
        <v>112</v>
      </c>
      <c r="J119" s="1" t="s">
        <v>2577</v>
      </c>
      <c r="K119" s="1" t="s">
        <v>2578</v>
      </c>
      <c r="L119" s="1" t="s">
        <v>2579</v>
      </c>
      <c r="M119" s="1" t="s">
        <v>1130</v>
      </c>
      <c r="N119" s="1" t="s">
        <v>116</v>
      </c>
      <c r="O119" s="1" t="s">
        <v>117</v>
      </c>
      <c r="P119" s="9">
        <v>96950</v>
      </c>
      <c r="Q119" s="1" t="s">
        <v>118</v>
      </c>
      <c r="R119" s="1" t="s">
        <v>117</v>
      </c>
      <c r="S119" s="1">
        <v>16709898771</v>
      </c>
      <c r="U119" s="1">
        <v>81121</v>
      </c>
      <c r="V119" s="1" t="s">
        <v>119</v>
      </c>
      <c r="X119" s="1" t="s">
        <v>2357</v>
      </c>
      <c r="Y119" s="1" t="s">
        <v>2580</v>
      </c>
      <c r="Z119" s="1" t="s">
        <v>138</v>
      </c>
      <c r="AA119" s="1" t="s">
        <v>245</v>
      </c>
      <c r="AB119" s="1" t="s">
        <v>2579</v>
      </c>
      <c r="AC119" s="1" t="s">
        <v>1130</v>
      </c>
      <c r="AD119" s="1" t="s">
        <v>116</v>
      </c>
      <c r="AE119" s="1" t="s">
        <v>117</v>
      </c>
      <c r="AF119" s="9">
        <v>96950</v>
      </c>
      <c r="AG119" s="1" t="s">
        <v>118</v>
      </c>
      <c r="AH119" s="1" t="s">
        <v>117</v>
      </c>
      <c r="AI119" s="1">
        <v>16709898771</v>
      </c>
      <c r="AK119" s="1" t="s">
        <v>2581</v>
      </c>
      <c r="BC119" s="1" t="str">
        <f>"11-1021.00"</f>
        <v>11-1021.00</v>
      </c>
      <c r="BD119" s="1" t="s">
        <v>248</v>
      </c>
      <c r="BE119" s="1" t="s">
        <v>2582</v>
      </c>
      <c r="BF119" s="1" t="s">
        <v>964</v>
      </c>
      <c r="BG119" s="1">
        <v>2</v>
      </c>
      <c r="BH119" s="1">
        <v>2</v>
      </c>
      <c r="BI119" s="2">
        <v>44470</v>
      </c>
      <c r="BJ119" s="2">
        <v>44834</v>
      </c>
      <c r="BK119" s="2">
        <v>44470</v>
      </c>
      <c r="BL119" s="2">
        <v>44834</v>
      </c>
      <c r="BM119" s="1">
        <v>40</v>
      </c>
      <c r="BN119" s="1">
        <v>0</v>
      </c>
      <c r="BO119" s="1">
        <v>8</v>
      </c>
      <c r="BP119" s="1">
        <v>8</v>
      </c>
      <c r="BQ119" s="1">
        <v>8</v>
      </c>
      <c r="BR119" s="1">
        <v>8</v>
      </c>
      <c r="BS119" s="1">
        <v>8</v>
      </c>
      <c r="BT119" s="1">
        <v>0</v>
      </c>
      <c r="BU119" s="1" t="str">
        <f t="shared" si="2"/>
        <v>8:00 AM</v>
      </c>
      <c r="BV119" s="1" t="str">
        <f>"5:00 PM"</f>
        <v>5:00 PM</v>
      </c>
      <c r="BW119" s="1" t="s">
        <v>135</v>
      </c>
      <c r="BX119" s="1">
        <v>0</v>
      </c>
      <c r="BY119" s="1">
        <v>12</v>
      </c>
      <c r="BZ119" s="1" t="s">
        <v>111</v>
      </c>
      <c r="CA119" s="1">
        <v>6</v>
      </c>
      <c r="CB119" s="1" t="s">
        <v>2583</v>
      </c>
      <c r="CC119" s="1" t="s">
        <v>2579</v>
      </c>
      <c r="CD119" s="1" t="s">
        <v>1130</v>
      </c>
      <c r="CE119" s="1" t="s">
        <v>116</v>
      </c>
      <c r="CF119" s="1" t="s">
        <v>117</v>
      </c>
      <c r="CG119" s="1">
        <v>96950</v>
      </c>
      <c r="CH119" s="3">
        <v>22.55</v>
      </c>
      <c r="CI119" s="3">
        <v>23</v>
      </c>
      <c r="CJ119" s="3">
        <v>0</v>
      </c>
      <c r="CK119" s="3">
        <v>0</v>
      </c>
      <c r="CL119" s="1" t="s">
        <v>137</v>
      </c>
      <c r="CM119" s="1" t="s">
        <v>138</v>
      </c>
      <c r="CN119" s="1" t="s">
        <v>218</v>
      </c>
      <c r="CP119" s="1" t="s">
        <v>112</v>
      </c>
      <c r="CQ119" s="1" t="s">
        <v>111</v>
      </c>
      <c r="CR119" s="1" t="s">
        <v>111</v>
      </c>
      <c r="CS119" s="1" t="s">
        <v>112</v>
      </c>
      <c r="CT119" s="1" t="s">
        <v>138</v>
      </c>
      <c r="CU119" s="1" t="s">
        <v>111</v>
      </c>
      <c r="CV119" s="1" t="s">
        <v>138</v>
      </c>
      <c r="CW119" s="1" t="s">
        <v>1324</v>
      </c>
      <c r="CX119" s="1">
        <v>16708988771</v>
      </c>
      <c r="CY119" s="1" t="s">
        <v>2581</v>
      </c>
      <c r="CZ119" s="1" t="s">
        <v>138</v>
      </c>
      <c r="DA119" s="1" t="s">
        <v>111</v>
      </c>
      <c r="DB119" s="1" t="s">
        <v>112</v>
      </c>
    </row>
    <row r="120" spans="1:109" ht="15.6" customHeight="1" x14ac:dyDescent="0.25">
      <c r="A120" s="1" t="s">
        <v>2584</v>
      </c>
      <c r="B120" s="1" t="s">
        <v>238</v>
      </c>
      <c r="C120" s="2">
        <v>44293.079464699076</v>
      </c>
      <c r="D120" s="2">
        <v>44323</v>
      </c>
      <c r="E120" s="1" t="s">
        <v>110</v>
      </c>
      <c r="F120" s="2">
        <v>44468.833333333336</v>
      </c>
      <c r="G120" s="1" t="s">
        <v>112</v>
      </c>
      <c r="H120" s="1" t="s">
        <v>112</v>
      </c>
      <c r="I120" s="1" t="s">
        <v>112</v>
      </c>
      <c r="J120" s="1" t="s">
        <v>2585</v>
      </c>
      <c r="K120" s="1" t="s">
        <v>2586</v>
      </c>
      <c r="L120" s="1" t="s">
        <v>2587</v>
      </c>
      <c r="M120" s="1" t="s">
        <v>2588</v>
      </c>
      <c r="N120" s="1" t="s">
        <v>116</v>
      </c>
      <c r="O120" s="1" t="s">
        <v>117</v>
      </c>
      <c r="P120" s="9">
        <v>96950</v>
      </c>
      <c r="Q120" s="1" t="s">
        <v>118</v>
      </c>
      <c r="S120" s="1">
        <v>16702334825</v>
      </c>
      <c r="U120" s="1">
        <v>7225</v>
      </c>
      <c r="V120" s="1" t="s">
        <v>119</v>
      </c>
      <c r="X120" s="1" t="s">
        <v>2589</v>
      </c>
      <c r="Y120" s="1" t="s">
        <v>2590</v>
      </c>
      <c r="AA120" s="1" t="s">
        <v>973</v>
      </c>
      <c r="AB120" s="1" t="s">
        <v>2587</v>
      </c>
      <c r="AC120" s="1" t="s">
        <v>2588</v>
      </c>
      <c r="AD120" s="1" t="s">
        <v>116</v>
      </c>
      <c r="AE120" s="1" t="s">
        <v>117</v>
      </c>
      <c r="AF120" s="9">
        <v>96950</v>
      </c>
      <c r="AG120" s="1" t="s">
        <v>118</v>
      </c>
      <c r="AI120" s="1">
        <v>16702334825</v>
      </c>
      <c r="AK120" s="1" t="s">
        <v>2591</v>
      </c>
      <c r="BC120" s="1" t="str">
        <f>"35-2014.00"</f>
        <v>35-2014.00</v>
      </c>
      <c r="BD120" s="1" t="s">
        <v>152</v>
      </c>
      <c r="BE120" s="1" t="s">
        <v>2592</v>
      </c>
      <c r="BF120" s="1" t="s">
        <v>154</v>
      </c>
      <c r="BG120" s="1">
        <v>4</v>
      </c>
      <c r="BH120" s="1">
        <v>4</v>
      </c>
      <c r="BI120" s="2">
        <v>44470</v>
      </c>
      <c r="BJ120" s="2">
        <v>44834</v>
      </c>
      <c r="BK120" s="2">
        <v>44470</v>
      </c>
      <c r="BL120" s="2">
        <v>44834</v>
      </c>
      <c r="BM120" s="1">
        <v>40</v>
      </c>
      <c r="BN120" s="1">
        <v>0</v>
      </c>
      <c r="BO120" s="1">
        <v>8</v>
      </c>
      <c r="BP120" s="1">
        <v>8</v>
      </c>
      <c r="BQ120" s="1">
        <v>8</v>
      </c>
      <c r="BR120" s="1">
        <v>8</v>
      </c>
      <c r="BS120" s="1">
        <v>8</v>
      </c>
      <c r="BT120" s="1">
        <v>0</v>
      </c>
      <c r="BU120" s="1" t="str">
        <f t="shared" si="2"/>
        <v>8:00 AM</v>
      </c>
      <c r="BV120" s="1" t="str">
        <f>"5:00 PM"</f>
        <v>5:00 PM</v>
      </c>
      <c r="BW120" s="1" t="s">
        <v>135</v>
      </c>
      <c r="BX120" s="1">
        <v>0</v>
      </c>
      <c r="BY120" s="1">
        <v>6</v>
      </c>
      <c r="BZ120" s="1" t="s">
        <v>112</v>
      </c>
      <c r="CA120" s="1">
        <v>0</v>
      </c>
      <c r="CB120" s="1" t="s">
        <v>2593</v>
      </c>
      <c r="CC120" s="1" t="s">
        <v>2587</v>
      </c>
      <c r="CD120" s="1" t="s">
        <v>2588</v>
      </c>
      <c r="CE120" s="1" t="s">
        <v>116</v>
      </c>
      <c r="CF120" s="1" t="s">
        <v>117</v>
      </c>
      <c r="CG120" s="1">
        <v>96950</v>
      </c>
      <c r="CH120" s="3">
        <v>8.68</v>
      </c>
      <c r="CI120" s="3">
        <v>8.68</v>
      </c>
      <c r="CJ120" s="3">
        <v>13.02</v>
      </c>
      <c r="CK120" s="3">
        <v>13.02</v>
      </c>
      <c r="CL120" s="1" t="s">
        <v>137</v>
      </c>
      <c r="CM120" s="1" t="s">
        <v>138</v>
      </c>
      <c r="CN120" s="1" t="s">
        <v>139</v>
      </c>
      <c r="CP120" s="1" t="s">
        <v>112</v>
      </c>
      <c r="CQ120" s="1" t="s">
        <v>111</v>
      </c>
      <c r="CR120" s="1" t="s">
        <v>112</v>
      </c>
      <c r="CS120" s="1" t="s">
        <v>111</v>
      </c>
      <c r="CT120" s="1" t="s">
        <v>138</v>
      </c>
      <c r="CU120" s="1" t="s">
        <v>111</v>
      </c>
      <c r="CV120" s="1" t="s">
        <v>138</v>
      </c>
      <c r="CW120" s="1" t="s">
        <v>300</v>
      </c>
      <c r="CX120" s="1">
        <v>16702334825</v>
      </c>
      <c r="CY120" s="1" t="s">
        <v>2591</v>
      </c>
      <c r="CZ120" s="1" t="s">
        <v>138</v>
      </c>
      <c r="DA120" s="1" t="s">
        <v>111</v>
      </c>
      <c r="DB120" s="1" t="s">
        <v>112</v>
      </c>
    </row>
    <row r="121" spans="1:109" ht="15.6" customHeight="1" x14ac:dyDescent="0.25">
      <c r="A121" s="1" t="s">
        <v>2594</v>
      </c>
      <c r="B121" s="1" t="s">
        <v>238</v>
      </c>
      <c r="C121" s="2">
        <v>44294.047954745372</v>
      </c>
      <c r="D121" s="2">
        <v>44327</v>
      </c>
      <c r="E121" s="1" t="s">
        <v>180</v>
      </c>
      <c r="G121" s="1" t="s">
        <v>112</v>
      </c>
      <c r="H121" s="1" t="s">
        <v>112</v>
      </c>
      <c r="I121" s="1" t="s">
        <v>112</v>
      </c>
      <c r="J121" s="1" t="s">
        <v>2595</v>
      </c>
      <c r="K121" s="1" t="s">
        <v>138</v>
      </c>
      <c r="L121" s="1" t="s">
        <v>2596</v>
      </c>
      <c r="M121" s="1" t="s">
        <v>2597</v>
      </c>
      <c r="N121" s="1" t="s">
        <v>167</v>
      </c>
      <c r="O121" s="1" t="s">
        <v>117</v>
      </c>
      <c r="P121" s="9">
        <v>96950</v>
      </c>
      <c r="Q121" s="1" t="s">
        <v>118</v>
      </c>
      <c r="R121" s="1">
        <v>96950</v>
      </c>
      <c r="S121" s="1">
        <v>16702345860</v>
      </c>
      <c r="U121" s="1">
        <v>5241</v>
      </c>
      <c r="V121" s="1" t="s">
        <v>119</v>
      </c>
      <c r="X121" s="1" t="s">
        <v>2598</v>
      </c>
      <c r="Y121" s="1" t="s">
        <v>2599</v>
      </c>
      <c r="Z121" s="1" t="s">
        <v>2163</v>
      </c>
      <c r="AA121" s="1" t="s">
        <v>171</v>
      </c>
      <c r="AB121" s="1" t="s">
        <v>2600</v>
      </c>
      <c r="AD121" s="1" t="s">
        <v>167</v>
      </c>
      <c r="AE121" s="1" t="s">
        <v>117</v>
      </c>
      <c r="AF121" s="9">
        <v>96950</v>
      </c>
      <c r="AG121" s="1" t="s">
        <v>118</v>
      </c>
      <c r="AH121" s="1" t="s">
        <v>117</v>
      </c>
      <c r="AI121" s="1">
        <v>16702345860</v>
      </c>
      <c r="AK121" s="1" t="s">
        <v>2601</v>
      </c>
      <c r="BC121" s="1" t="str">
        <f>"13-2053.00"</f>
        <v>13-2053.00</v>
      </c>
      <c r="BD121" s="1" t="s">
        <v>2602</v>
      </c>
      <c r="BE121" s="1" t="s">
        <v>2603</v>
      </c>
      <c r="BF121" s="1" t="s">
        <v>2604</v>
      </c>
      <c r="BG121" s="1">
        <v>1</v>
      </c>
      <c r="BH121" s="1">
        <v>1</v>
      </c>
      <c r="BI121" s="2">
        <v>44393</v>
      </c>
      <c r="BJ121" s="2">
        <v>44757</v>
      </c>
      <c r="BK121" s="2">
        <v>44393</v>
      </c>
      <c r="BL121" s="2">
        <v>44757</v>
      </c>
      <c r="BM121" s="1">
        <v>40</v>
      </c>
      <c r="BN121" s="1">
        <v>0</v>
      </c>
      <c r="BO121" s="1">
        <v>8</v>
      </c>
      <c r="BP121" s="1">
        <v>8</v>
      </c>
      <c r="BQ121" s="1">
        <v>8</v>
      </c>
      <c r="BR121" s="1">
        <v>8</v>
      </c>
      <c r="BS121" s="1">
        <v>8</v>
      </c>
      <c r="BT121" s="1">
        <v>0</v>
      </c>
      <c r="BU121" s="1" t="str">
        <f t="shared" si="2"/>
        <v>8:00 AM</v>
      </c>
      <c r="BV121" s="1" t="str">
        <f>"5:00 PM"</f>
        <v>5:00 PM</v>
      </c>
      <c r="BW121" s="1" t="s">
        <v>193</v>
      </c>
      <c r="BX121" s="1">
        <v>0</v>
      </c>
      <c r="BY121" s="1">
        <v>24</v>
      </c>
      <c r="BZ121" s="1" t="s">
        <v>111</v>
      </c>
      <c r="CA121" s="1">
        <v>1</v>
      </c>
      <c r="CB121" s="1" t="s">
        <v>2605</v>
      </c>
      <c r="CC121" s="1" t="s">
        <v>2596</v>
      </c>
      <c r="CD121" s="1" t="s">
        <v>2597</v>
      </c>
      <c r="CE121" s="1" t="s">
        <v>167</v>
      </c>
      <c r="CF121" s="1" t="s">
        <v>117</v>
      </c>
      <c r="CG121" s="1">
        <v>96950</v>
      </c>
      <c r="CH121" s="3">
        <v>10.37</v>
      </c>
      <c r="CI121" s="3">
        <v>10.37</v>
      </c>
      <c r="CJ121" s="3">
        <v>15.56</v>
      </c>
      <c r="CK121" s="3">
        <v>15.56</v>
      </c>
      <c r="CL121" s="1" t="s">
        <v>137</v>
      </c>
      <c r="CM121" s="1" t="s">
        <v>138</v>
      </c>
      <c r="CN121" s="1" t="s">
        <v>139</v>
      </c>
      <c r="CP121" s="1" t="s">
        <v>112</v>
      </c>
      <c r="CQ121" s="1" t="s">
        <v>111</v>
      </c>
      <c r="CR121" s="1" t="s">
        <v>112</v>
      </c>
      <c r="CS121" s="1" t="s">
        <v>111</v>
      </c>
      <c r="CT121" s="1" t="s">
        <v>111</v>
      </c>
      <c r="CU121" s="1" t="s">
        <v>111</v>
      </c>
      <c r="CV121" s="1" t="s">
        <v>138</v>
      </c>
      <c r="CW121" s="1" t="s">
        <v>138</v>
      </c>
      <c r="CX121" s="1">
        <v>16702345860</v>
      </c>
      <c r="CY121" s="1" t="s">
        <v>2601</v>
      </c>
      <c r="CZ121" s="1" t="s">
        <v>428</v>
      </c>
      <c r="DA121" s="1" t="s">
        <v>111</v>
      </c>
      <c r="DB121" s="1" t="s">
        <v>112</v>
      </c>
    </row>
    <row r="122" spans="1:109" ht="15.6" customHeight="1" x14ac:dyDescent="0.25">
      <c r="A122" s="1" t="s">
        <v>2606</v>
      </c>
      <c r="B122" s="1" t="s">
        <v>238</v>
      </c>
      <c r="C122" s="2">
        <v>44292.102726620367</v>
      </c>
      <c r="D122" s="2">
        <v>44329</v>
      </c>
      <c r="E122" s="1" t="s">
        <v>110</v>
      </c>
      <c r="F122" s="2">
        <v>44467.833333333336</v>
      </c>
      <c r="G122" s="1" t="s">
        <v>112</v>
      </c>
      <c r="H122" s="1" t="s">
        <v>112</v>
      </c>
      <c r="I122" s="1" t="s">
        <v>112</v>
      </c>
      <c r="J122" s="1" t="s">
        <v>550</v>
      </c>
      <c r="K122" s="1" t="s">
        <v>1557</v>
      </c>
      <c r="L122" s="1" t="s">
        <v>552</v>
      </c>
      <c r="N122" s="1" t="s">
        <v>167</v>
      </c>
      <c r="O122" s="1" t="s">
        <v>117</v>
      </c>
      <c r="P122" s="9">
        <v>96950</v>
      </c>
      <c r="Q122" s="1" t="s">
        <v>118</v>
      </c>
      <c r="S122" s="1">
        <v>16707836342</v>
      </c>
      <c r="U122" s="1">
        <v>561320</v>
      </c>
      <c r="V122" s="1" t="s">
        <v>119</v>
      </c>
      <c r="X122" s="1" t="s">
        <v>553</v>
      </c>
      <c r="Y122" s="1" t="s">
        <v>554</v>
      </c>
      <c r="Z122" s="1" t="s">
        <v>555</v>
      </c>
      <c r="AA122" s="1" t="s">
        <v>171</v>
      </c>
      <c r="AB122" s="1" t="s">
        <v>552</v>
      </c>
      <c r="AD122" s="1" t="s">
        <v>167</v>
      </c>
      <c r="AE122" s="1" t="s">
        <v>117</v>
      </c>
      <c r="AF122" s="9">
        <v>96950</v>
      </c>
      <c r="AG122" s="1" t="s">
        <v>118</v>
      </c>
      <c r="AI122" s="1">
        <v>16707836342</v>
      </c>
      <c r="AK122" s="1" t="s">
        <v>556</v>
      </c>
      <c r="BC122" s="1" t="str">
        <f>"37-2011.00"</f>
        <v>37-2011.00</v>
      </c>
      <c r="BD122" s="1" t="s">
        <v>676</v>
      </c>
      <c r="BE122" s="1" t="s">
        <v>1558</v>
      </c>
      <c r="BF122" s="1" t="s">
        <v>1559</v>
      </c>
      <c r="BG122" s="1">
        <v>11</v>
      </c>
      <c r="BH122" s="1">
        <v>11</v>
      </c>
      <c r="BI122" s="2">
        <v>44470</v>
      </c>
      <c r="BJ122" s="2">
        <v>44834</v>
      </c>
      <c r="BK122" s="2">
        <v>44470</v>
      </c>
      <c r="BL122" s="2">
        <v>44834</v>
      </c>
      <c r="BM122" s="1">
        <v>35</v>
      </c>
      <c r="BN122" s="1">
        <v>0</v>
      </c>
      <c r="BO122" s="1">
        <v>7</v>
      </c>
      <c r="BP122" s="1">
        <v>7</v>
      </c>
      <c r="BQ122" s="1">
        <v>7</v>
      </c>
      <c r="BR122" s="1">
        <v>7</v>
      </c>
      <c r="BS122" s="1">
        <v>7</v>
      </c>
      <c r="BT122" s="1">
        <v>0</v>
      </c>
      <c r="BU122" s="1" t="str">
        <f t="shared" si="2"/>
        <v>8:00 AM</v>
      </c>
      <c r="BV122" s="1" t="str">
        <f>"4:00 PM"</f>
        <v>4:00 PM</v>
      </c>
      <c r="BW122" s="1" t="s">
        <v>135</v>
      </c>
      <c r="BX122" s="1">
        <v>0</v>
      </c>
      <c r="BY122" s="1">
        <v>6</v>
      </c>
      <c r="BZ122" s="1" t="s">
        <v>112</v>
      </c>
      <c r="CA122" s="1">
        <v>0</v>
      </c>
      <c r="CB122" s="1" t="s">
        <v>1560</v>
      </c>
      <c r="CC122" s="1" t="s">
        <v>559</v>
      </c>
      <c r="CD122" s="1" t="s">
        <v>560</v>
      </c>
      <c r="CE122" s="1" t="s">
        <v>167</v>
      </c>
      <c r="CF122" s="1" t="s">
        <v>117</v>
      </c>
      <c r="CG122" s="1">
        <v>96950</v>
      </c>
      <c r="CH122" s="3">
        <v>8.0500000000000007</v>
      </c>
      <c r="CI122" s="3">
        <v>8.0500000000000007</v>
      </c>
      <c r="CJ122" s="3">
        <v>12.07</v>
      </c>
      <c r="CK122" s="3">
        <v>12.07</v>
      </c>
      <c r="CL122" s="1" t="s">
        <v>137</v>
      </c>
      <c r="CN122" s="1" t="s">
        <v>139</v>
      </c>
      <c r="CP122" s="1" t="s">
        <v>112</v>
      </c>
      <c r="CQ122" s="1" t="s">
        <v>111</v>
      </c>
      <c r="CR122" s="1" t="s">
        <v>112</v>
      </c>
      <c r="CS122" s="1" t="s">
        <v>111</v>
      </c>
      <c r="CT122" s="1" t="s">
        <v>138</v>
      </c>
      <c r="CU122" s="1" t="s">
        <v>111</v>
      </c>
      <c r="CV122" s="1" t="s">
        <v>138</v>
      </c>
      <c r="CW122" s="1" t="s">
        <v>2607</v>
      </c>
      <c r="CX122" s="1">
        <v>16707836342</v>
      </c>
      <c r="CY122" s="1" t="s">
        <v>556</v>
      </c>
      <c r="CZ122" s="1" t="s">
        <v>428</v>
      </c>
      <c r="DA122" s="1" t="s">
        <v>111</v>
      </c>
      <c r="DB122" s="1" t="s">
        <v>112</v>
      </c>
    </row>
    <row r="123" spans="1:109" ht="15.6" customHeight="1" x14ac:dyDescent="0.25">
      <c r="A123" s="1" t="s">
        <v>2608</v>
      </c>
      <c r="B123" s="1" t="s">
        <v>238</v>
      </c>
      <c r="C123" s="2">
        <v>44246.224226157407</v>
      </c>
      <c r="D123" s="2">
        <v>44294</v>
      </c>
      <c r="E123" s="1" t="s">
        <v>180</v>
      </c>
      <c r="G123" s="1" t="s">
        <v>112</v>
      </c>
      <c r="H123" s="1" t="s">
        <v>112</v>
      </c>
      <c r="I123" s="1" t="s">
        <v>112</v>
      </c>
      <c r="J123" s="1" t="s">
        <v>2609</v>
      </c>
      <c r="K123" s="1" t="s">
        <v>2610</v>
      </c>
      <c r="L123" s="1" t="s">
        <v>2611</v>
      </c>
      <c r="M123" s="1" t="s">
        <v>2612</v>
      </c>
      <c r="N123" s="1" t="s">
        <v>167</v>
      </c>
      <c r="O123" s="1" t="s">
        <v>117</v>
      </c>
      <c r="P123" s="9">
        <v>96950</v>
      </c>
      <c r="Q123" s="1" t="s">
        <v>118</v>
      </c>
      <c r="R123" s="1" t="s">
        <v>138</v>
      </c>
      <c r="S123" s="1">
        <v>16702855560</v>
      </c>
      <c r="U123" s="1">
        <v>72251</v>
      </c>
      <c r="V123" s="1" t="s">
        <v>119</v>
      </c>
      <c r="X123" s="1" t="s">
        <v>2613</v>
      </c>
      <c r="Y123" s="1" t="s">
        <v>2614</v>
      </c>
      <c r="AA123" s="1" t="s">
        <v>171</v>
      </c>
      <c r="AB123" s="1" t="s">
        <v>2611</v>
      </c>
      <c r="AC123" s="1" t="s">
        <v>2612</v>
      </c>
      <c r="AD123" s="1" t="s">
        <v>167</v>
      </c>
      <c r="AE123" s="1" t="s">
        <v>117</v>
      </c>
      <c r="AF123" s="9">
        <v>96950</v>
      </c>
      <c r="AG123" s="1" t="s">
        <v>118</v>
      </c>
      <c r="AH123" s="1" t="s">
        <v>138</v>
      </c>
      <c r="AI123" s="1">
        <v>16702855560</v>
      </c>
      <c r="AK123" s="1" t="s">
        <v>2615</v>
      </c>
      <c r="AL123" s="1" t="s">
        <v>125</v>
      </c>
      <c r="AM123" s="1" t="s">
        <v>2613</v>
      </c>
      <c r="AN123" s="1" t="s">
        <v>2616</v>
      </c>
      <c r="AP123" s="1" t="s">
        <v>2617</v>
      </c>
      <c r="AQ123" s="1" t="s">
        <v>2618</v>
      </c>
      <c r="AR123" s="1" t="s">
        <v>167</v>
      </c>
      <c r="AS123" s="1" t="s">
        <v>117</v>
      </c>
      <c r="AT123" s="9">
        <v>96950</v>
      </c>
      <c r="AU123" s="1" t="s">
        <v>118</v>
      </c>
      <c r="AV123" s="1" t="s">
        <v>138</v>
      </c>
      <c r="AW123" s="1">
        <v>16702353010</v>
      </c>
      <c r="AY123" s="1" t="s">
        <v>2619</v>
      </c>
      <c r="AZ123" s="1" t="s">
        <v>2620</v>
      </c>
      <c r="BC123" s="1" t="str">
        <f>"35-2014.00"</f>
        <v>35-2014.00</v>
      </c>
      <c r="BD123" s="1" t="s">
        <v>152</v>
      </c>
      <c r="BE123" s="1" t="s">
        <v>2621</v>
      </c>
      <c r="BF123" s="1" t="s">
        <v>2622</v>
      </c>
      <c r="BG123" s="1">
        <v>1</v>
      </c>
      <c r="BH123" s="1">
        <v>1</v>
      </c>
      <c r="BI123" s="2">
        <v>44362</v>
      </c>
      <c r="BJ123" s="2">
        <v>44726</v>
      </c>
      <c r="BK123" s="2">
        <v>44362</v>
      </c>
      <c r="BL123" s="2">
        <v>44726</v>
      </c>
      <c r="BM123" s="1">
        <v>36</v>
      </c>
      <c r="BN123" s="1">
        <v>0</v>
      </c>
      <c r="BO123" s="1">
        <v>6</v>
      </c>
      <c r="BP123" s="1">
        <v>6</v>
      </c>
      <c r="BQ123" s="1">
        <v>6</v>
      </c>
      <c r="BR123" s="1">
        <v>6</v>
      </c>
      <c r="BS123" s="1">
        <v>6</v>
      </c>
      <c r="BT123" s="1">
        <v>6</v>
      </c>
      <c r="BU123" s="1" t="str">
        <f>"3:00 AM"</f>
        <v>3:00 AM</v>
      </c>
      <c r="BV123" s="1" t="str">
        <f>"9:00 AM"</f>
        <v>9:00 AM</v>
      </c>
      <c r="BW123" s="1" t="s">
        <v>135</v>
      </c>
      <c r="BX123" s="1">
        <v>0</v>
      </c>
      <c r="BY123" s="1">
        <v>0</v>
      </c>
      <c r="BZ123" s="1" t="s">
        <v>112</v>
      </c>
      <c r="CA123" s="1">
        <v>0</v>
      </c>
      <c r="CB123" s="1" t="s">
        <v>2623</v>
      </c>
      <c r="CC123" s="1" t="s">
        <v>2611</v>
      </c>
      <c r="CE123" s="1" t="s">
        <v>167</v>
      </c>
      <c r="CF123" s="1" t="s">
        <v>117</v>
      </c>
      <c r="CG123" s="1">
        <v>96950</v>
      </c>
      <c r="CH123" s="3">
        <v>8.68</v>
      </c>
      <c r="CI123" s="3">
        <v>8.68</v>
      </c>
      <c r="CJ123" s="3">
        <v>13.02</v>
      </c>
      <c r="CK123" s="3">
        <v>13.02</v>
      </c>
      <c r="CL123" s="1" t="s">
        <v>137</v>
      </c>
      <c r="CN123" s="1" t="s">
        <v>139</v>
      </c>
      <c r="CP123" s="1" t="s">
        <v>112</v>
      </c>
      <c r="CQ123" s="1" t="s">
        <v>111</v>
      </c>
      <c r="CR123" s="1" t="s">
        <v>111</v>
      </c>
      <c r="CS123" s="1" t="s">
        <v>111</v>
      </c>
      <c r="CT123" s="1" t="s">
        <v>138</v>
      </c>
      <c r="CU123" s="1" t="s">
        <v>111</v>
      </c>
      <c r="CV123" s="1" t="s">
        <v>111</v>
      </c>
      <c r="CW123" s="1" t="s">
        <v>2624</v>
      </c>
      <c r="CX123" s="1">
        <v>16702855560</v>
      </c>
      <c r="CY123" s="1" t="s">
        <v>2615</v>
      </c>
      <c r="CZ123" s="1" t="s">
        <v>428</v>
      </c>
      <c r="DA123" s="1" t="s">
        <v>111</v>
      </c>
      <c r="DB123" s="1" t="s">
        <v>112</v>
      </c>
    </row>
    <row r="124" spans="1:109" ht="15.6" customHeight="1" x14ac:dyDescent="0.25">
      <c r="A124" s="1" t="s">
        <v>2625</v>
      </c>
      <c r="B124" s="1" t="s">
        <v>238</v>
      </c>
      <c r="C124" s="2">
        <v>44290.324267592594</v>
      </c>
      <c r="D124" s="2">
        <v>44327</v>
      </c>
      <c r="E124" s="1" t="s">
        <v>110</v>
      </c>
      <c r="F124" s="2">
        <v>44468.833333333336</v>
      </c>
      <c r="G124" s="1" t="s">
        <v>111</v>
      </c>
      <c r="H124" s="1" t="s">
        <v>112</v>
      </c>
      <c r="I124" s="1" t="s">
        <v>112</v>
      </c>
      <c r="J124" s="1" t="s">
        <v>2626</v>
      </c>
      <c r="L124" s="1" t="s">
        <v>2627</v>
      </c>
      <c r="M124" s="1" t="s">
        <v>116</v>
      </c>
      <c r="N124" s="1" t="s">
        <v>818</v>
      </c>
      <c r="O124" s="1" t="s">
        <v>117</v>
      </c>
      <c r="P124" s="9">
        <v>96950</v>
      </c>
      <c r="Q124" s="1" t="s">
        <v>118</v>
      </c>
      <c r="R124" s="1" t="s">
        <v>117</v>
      </c>
      <c r="S124" s="1">
        <v>16702351231</v>
      </c>
      <c r="U124" s="1">
        <v>44512</v>
      </c>
      <c r="V124" s="1" t="s">
        <v>119</v>
      </c>
      <c r="X124" s="1" t="s">
        <v>656</v>
      </c>
      <c r="Y124" s="1" t="s">
        <v>2628</v>
      </c>
      <c r="AA124" s="1" t="s">
        <v>245</v>
      </c>
      <c r="AB124" s="1" t="s">
        <v>2627</v>
      </c>
      <c r="AC124" s="1" t="s">
        <v>167</v>
      </c>
      <c r="AD124" s="1" t="s">
        <v>818</v>
      </c>
      <c r="AE124" s="1" t="s">
        <v>117</v>
      </c>
      <c r="AF124" s="9">
        <v>96950</v>
      </c>
      <c r="AG124" s="1" t="s">
        <v>118</v>
      </c>
      <c r="AH124" s="1" t="s">
        <v>117</v>
      </c>
      <c r="AI124" s="1">
        <v>16702351231</v>
      </c>
      <c r="AK124" s="1" t="s">
        <v>2629</v>
      </c>
      <c r="BC124" s="1" t="str">
        <f>"11-1021.00"</f>
        <v>11-1021.00</v>
      </c>
      <c r="BD124" s="1" t="s">
        <v>248</v>
      </c>
      <c r="BE124" s="1" t="s">
        <v>2630</v>
      </c>
      <c r="BF124" s="1" t="s">
        <v>373</v>
      </c>
      <c r="BG124" s="1">
        <v>1</v>
      </c>
      <c r="BH124" s="1">
        <v>1</v>
      </c>
      <c r="BI124" s="2">
        <v>44470</v>
      </c>
      <c r="BJ124" s="2">
        <v>45565</v>
      </c>
      <c r="BK124" s="2">
        <v>44470</v>
      </c>
      <c r="BL124" s="2">
        <v>45565</v>
      </c>
      <c r="BM124" s="1">
        <v>35</v>
      </c>
      <c r="BN124" s="1">
        <v>0</v>
      </c>
      <c r="BO124" s="1">
        <v>7</v>
      </c>
      <c r="BP124" s="1">
        <v>8</v>
      </c>
      <c r="BQ124" s="1">
        <v>5</v>
      </c>
      <c r="BR124" s="1">
        <v>5</v>
      </c>
      <c r="BS124" s="1">
        <v>5</v>
      </c>
      <c r="BT124" s="1">
        <v>5</v>
      </c>
      <c r="BU124" s="1" t="str">
        <f>"11:00 AM"</f>
        <v>11:00 AM</v>
      </c>
      <c r="BV124" s="1" t="str">
        <f>"4:00 PM"</f>
        <v>4:00 PM</v>
      </c>
      <c r="BW124" s="1" t="s">
        <v>193</v>
      </c>
      <c r="BX124" s="1">
        <v>0</v>
      </c>
      <c r="BY124" s="1">
        <v>24</v>
      </c>
      <c r="BZ124" s="1" t="s">
        <v>111</v>
      </c>
      <c r="CA124" s="1">
        <v>3</v>
      </c>
      <c r="CB124" s="1" t="s">
        <v>138</v>
      </c>
      <c r="CC124" s="1" t="s">
        <v>2631</v>
      </c>
      <c r="CD124" s="1" t="s">
        <v>167</v>
      </c>
      <c r="CE124" s="1" t="s">
        <v>1130</v>
      </c>
      <c r="CF124" s="1" t="s">
        <v>117</v>
      </c>
      <c r="CG124" s="1">
        <v>96950</v>
      </c>
      <c r="CH124" s="3">
        <v>22.55</v>
      </c>
      <c r="CI124" s="3">
        <v>22.55</v>
      </c>
      <c r="CJ124" s="3">
        <v>33.83</v>
      </c>
      <c r="CK124" s="3">
        <v>33.83</v>
      </c>
      <c r="CL124" s="1" t="s">
        <v>137</v>
      </c>
      <c r="CM124" s="1" t="s">
        <v>138</v>
      </c>
      <c r="CN124" s="1" t="s">
        <v>139</v>
      </c>
      <c r="CP124" s="1" t="s">
        <v>112</v>
      </c>
      <c r="CQ124" s="1" t="s">
        <v>111</v>
      </c>
      <c r="CR124" s="1" t="s">
        <v>112</v>
      </c>
      <c r="CS124" s="1" t="s">
        <v>111</v>
      </c>
      <c r="CT124" s="1" t="s">
        <v>138</v>
      </c>
      <c r="CU124" s="1" t="s">
        <v>111</v>
      </c>
      <c r="CV124" s="1" t="s">
        <v>138</v>
      </c>
      <c r="CW124" s="1" t="s">
        <v>2632</v>
      </c>
      <c r="CX124" s="1">
        <v>16702351231</v>
      </c>
      <c r="CY124" s="1" t="s">
        <v>2629</v>
      </c>
      <c r="CZ124" s="1" t="s">
        <v>138</v>
      </c>
      <c r="DA124" s="1" t="s">
        <v>111</v>
      </c>
      <c r="DB124" s="1" t="s">
        <v>112</v>
      </c>
    </row>
    <row r="125" spans="1:109" ht="15.6" customHeight="1" x14ac:dyDescent="0.25">
      <c r="A125" s="1" t="s">
        <v>2633</v>
      </c>
      <c r="B125" s="1" t="s">
        <v>238</v>
      </c>
      <c r="C125" s="2">
        <v>44298.066126967591</v>
      </c>
      <c r="D125" s="2">
        <v>44343</v>
      </c>
      <c r="E125" s="1" t="s">
        <v>110</v>
      </c>
      <c r="F125" s="2">
        <v>44468.833333333336</v>
      </c>
      <c r="G125" s="1" t="s">
        <v>111</v>
      </c>
      <c r="H125" s="1" t="s">
        <v>112</v>
      </c>
      <c r="I125" s="1" t="s">
        <v>112</v>
      </c>
      <c r="J125" s="1" t="s">
        <v>2634</v>
      </c>
      <c r="K125" s="1" t="s">
        <v>138</v>
      </c>
      <c r="L125" s="1" t="s">
        <v>2635</v>
      </c>
      <c r="M125" s="1" t="s">
        <v>2204</v>
      </c>
      <c r="N125" s="1" t="s">
        <v>116</v>
      </c>
      <c r="O125" s="1" t="s">
        <v>117</v>
      </c>
      <c r="P125" s="9">
        <v>96950</v>
      </c>
      <c r="Q125" s="1" t="s">
        <v>118</v>
      </c>
      <c r="R125" s="1" t="s">
        <v>138</v>
      </c>
      <c r="S125" s="1">
        <v>16703227415</v>
      </c>
      <c r="U125" s="1">
        <v>42472</v>
      </c>
      <c r="V125" s="1" t="s">
        <v>119</v>
      </c>
      <c r="X125" s="1" t="s">
        <v>385</v>
      </c>
      <c r="Y125" s="1" t="s">
        <v>386</v>
      </c>
      <c r="Z125" s="1" t="s">
        <v>138</v>
      </c>
      <c r="AA125" s="1" t="s">
        <v>387</v>
      </c>
      <c r="AB125" s="1" t="s">
        <v>2635</v>
      </c>
      <c r="AC125" s="1" t="s">
        <v>2204</v>
      </c>
      <c r="AD125" s="1" t="s">
        <v>116</v>
      </c>
      <c r="AE125" s="1" t="s">
        <v>117</v>
      </c>
      <c r="AF125" s="9">
        <v>96950</v>
      </c>
      <c r="AG125" s="1" t="s">
        <v>118</v>
      </c>
      <c r="AH125" s="1" t="s">
        <v>138</v>
      </c>
      <c r="AI125" s="1">
        <v>16703227415</v>
      </c>
      <c r="AK125" s="1" t="s">
        <v>2636</v>
      </c>
      <c r="BC125" s="1" t="str">
        <f>"53-3032.00"</f>
        <v>53-3032.00</v>
      </c>
      <c r="BD125" s="1" t="s">
        <v>991</v>
      </c>
      <c r="BE125" s="1" t="s">
        <v>2637</v>
      </c>
      <c r="BF125" s="1" t="s">
        <v>2638</v>
      </c>
      <c r="BG125" s="1">
        <v>1</v>
      </c>
      <c r="BH125" s="1">
        <v>1</v>
      </c>
      <c r="BI125" s="2">
        <v>44470</v>
      </c>
      <c r="BJ125" s="2">
        <v>45565</v>
      </c>
      <c r="BK125" s="2">
        <v>44470</v>
      </c>
      <c r="BL125" s="2">
        <v>45565</v>
      </c>
      <c r="BM125" s="1">
        <v>40</v>
      </c>
      <c r="BN125" s="1">
        <v>0</v>
      </c>
      <c r="BO125" s="1">
        <v>8</v>
      </c>
      <c r="BP125" s="1">
        <v>8</v>
      </c>
      <c r="BQ125" s="1">
        <v>8</v>
      </c>
      <c r="BR125" s="1">
        <v>8</v>
      </c>
      <c r="BS125" s="1">
        <v>8</v>
      </c>
      <c r="BT125" s="1">
        <v>0</v>
      </c>
      <c r="BU125" s="1" t="str">
        <f>"8:00 AM"</f>
        <v>8:00 AM</v>
      </c>
      <c r="BV125" s="1" t="str">
        <f>"5:00 PM"</f>
        <v>5:00 PM</v>
      </c>
      <c r="BW125" s="1" t="s">
        <v>135</v>
      </c>
      <c r="BX125" s="1">
        <v>0</v>
      </c>
      <c r="BY125" s="1">
        <v>12</v>
      </c>
      <c r="BZ125" s="1" t="s">
        <v>112</v>
      </c>
      <c r="CA125" s="1">
        <v>0</v>
      </c>
      <c r="CB125" s="1" t="s">
        <v>2639</v>
      </c>
      <c r="CC125" s="1" t="s">
        <v>2634</v>
      </c>
      <c r="CD125" s="1" t="s">
        <v>2640</v>
      </c>
      <c r="CE125" s="1" t="s">
        <v>116</v>
      </c>
      <c r="CF125" s="1" t="s">
        <v>117</v>
      </c>
      <c r="CG125" s="1">
        <v>96950</v>
      </c>
      <c r="CH125" s="3">
        <v>9.1999999999999993</v>
      </c>
      <c r="CI125" s="3">
        <v>9.1999999999999993</v>
      </c>
      <c r="CJ125" s="3">
        <v>13.8</v>
      </c>
      <c r="CK125" s="3">
        <v>13.8</v>
      </c>
      <c r="CL125" s="1" t="s">
        <v>137</v>
      </c>
      <c r="CM125" s="1" t="s">
        <v>362</v>
      </c>
      <c r="CN125" s="1" t="s">
        <v>139</v>
      </c>
      <c r="CP125" s="1" t="s">
        <v>112</v>
      </c>
      <c r="CQ125" s="1" t="s">
        <v>111</v>
      </c>
      <c r="CR125" s="1" t="s">
        <v>112</v>
      </c>
      <c r="CS125" s="1" t="s">
        <v>111</v>
      </c>
      <c r="CT125" s="1" t="s">
        <v>111</v>
      </c>
      <c r="CU125" s="1" t="s">
        <v>111</v>
      </c>
      <c r="CV125" s="1" t="s">
        <v>138</v>
      </c>
      <c r="CW125" s="1" t="s">
        <v>2641</v>
      </c>
      <c r="CX125" s="1">
        <v>16703227415</v>
      </c>
      <c r="CY125" s="1" t="s">
        <v>2642</v>
      </c>
      <c r="CZ125" s="1" t="s">
        <v>138</v>
      </c>
      <c r="DA125" s="1" t="s">
        <v>111</v>
      </c>
      <c r="DB125" s="1" t="s">
        <v>112</v>
      </c>
      <c r="DC125" s="1" t="s">
        <v>719</v>
      </c>
    </row>
    <row r="126" spans="1:109" ht="15.6" customHeight="1" x14ac:dyDescent="0.25">
      <c r="A126" s="1" t="s">
        <v>2643</v>
      </c>
      <c r="B126" s="1" t="s">
        <v>238</v>
      </c>
      <c r="C126" s="2">
        <v>44315.064182523151</v>
      </c>
      <c r="D126" s="2">
        <v>44361</v>
      </c>
      <c r="E126" s="1" t="s">
        <v>110</v>
      </c>
      <c r="F126" s="2">
        <v>44468.833333333336</v>
      </c>
      <c r="G126" s="1" t="s">
        <v>112</v>
      </c>
      <c r="H126" s="1" t="s">
        <v>112</v>
      </c>
      <c r="I126" s="1" t="s">
        <v>112</v>
      </c>
      <c r="J126" s="1" t="s">
        <v>366</v>
      </c>
      <c r="K126" s="1" t="s">
        <v>367</v>
      </c>
      <c r="L126" s="1" t="s">
        <v>368</v>
      </c>
      <c r="M126" s="1" t="s">
        <v>1185</v>
      </c>
      <c r="N126" s="1" t="s">
        <v>116</v>
      </c>
      <c r="O126" s="1" t="s">
        <v>117</v>
      </c>
      <c r="P126" s="9">
        <v>96950</v>
      </c>
      <c r="Q126" s="1" t="s">
        <v>118</v>
      </c>
      <c r="R126" s="1" t="s">
        <v>138</v>
      </c>
      <c r="S126" s="1">
        <v>16702346278</v>
      </c>
      <c r="U126" s="1">
        <v>561410</v>
      </c>
      <c r="V126" s="1" t="s">
        <v>119</v>
      </c>
      <c r="X126" s="1" t="s">
        <v>370</v>
      </c>
      <c r="Y126" s="1" t="s">
        <v>371</v>
      </c>
      <c r="Z126" s="1" t="s">
        <v>372</v>
      </c>
      <c r="AA126" s="1" t="s">
        <v>373</v>
      </c>
      <c r="AB126" s="1" t="s">
        <v>368</v>
      </c>
      <c r="AC126" s="1" t="s">
        <v>1185</v>
      </c>
      <c r="AD126" s="1" t="s">
        <v>116</v>
      </c>
      <c r="AE126" s="1" t="s">
        <v>117</v>
      </c>
      <c r="AF126" s="9">
        <v>96950</v>
      </c>
      <c r="AG126" s="1" t="s">
        <v>118</v>
      </c>
      <c r="AH126" s="1" t="s">
        <v>138</v>
      </c>
      <c r="AI126" s="1">
        <v>16702346278</v>
      </c>
      <c r="AK126" s="1" t="s">
        <v>1186</v>
      </c>
      <c r="BC126" s="1" t="str">
        <f>"43-9061.00"</f>
        <v>43-9061.00</v>
      </c>
      <c r="BD126" s="1" t="s">
        <v>375</v>
      </c>
      <c r="BE126" s="1" t="s">
        <v>2644</v>
      </c>
      <c r="BF126" s="1" t="s">
        <v>377</v>
      </c>
      <c r="BG126" s="1">
        <v>2</v>
      </c>
      <c r="BH126" s="1">
        <v>2</v>
      </c>
      <c r="BI126" s="2">
        <v>44470</v>
      </c>
      <c r="BJ126" s="2">
        <v>44834</v>
      </c>
      <c r="BK126" s="2">
        <v>44470</v>
      </c>
      <c r="BL126" s="2">
        <v>44834</v>
      </c>
      <c r="BM126" s="1">
        <v>35</v>
      </c>
      <c r="BN126" s="1">
        <v>0</v>
      </c>
      <c r="BO126" s="1">
        <v>7</v>
      </c>
      <c r="BP126" s="1">
        <v>7</v>
      </c>
      <c r="BQ126" s="1">
        <v>7</v>
      </c>
      <c r="BR126" s="1">
        <v>7</v>
      </c>
      <c r="BS126" s="1">
        <v>7</v>
      </c>
      <c r="BT126" s="1">
        <v>0</v>
      </c>
      <c r="BU126" s="1" t="str">
        <f>"9:00 AM"</f>
        <v>9:00 AM</v>
      </c>
      <c r="BV126" s="1" t="str">
        <f>"5:00 PM"</f>
        <v>5:00 PM</v>
      </c>
      <c r="BW126" s="1" t="s">
        <v>135</v>
      </c>
      <c r="BX126" s="1">
        <v>0</v>
      </c>
      <c r="BY126" s="1">
        <v>12</v>
      </c>
      <c r="BZ126" s="1" t="s">
        <v>112</v>
      </c>
      <c r="CA126" s="1">
        <v>0</v>
      </c>
      <c r="CB126" s="4" t="s">
        <v>2645</v>
      </c>
      <c r="CC126" s="1" t="s">
        <v>368</v>
      </c>
      <c r="CD126" s="1" t="s">
        <v>2646</v>
      </c>
      <c r="CE126" s="1" t="s">
        <v>116</v>
      </c>
      <c r="CF126" s="1" t="s">
        <v>117</v>
      </c>
      <c r="CG126" s="1">
        <v>96950</v>
      </c>
      <c r="CH126" s="3">
        <v>11.05</v>
      </c>
      <c r="CI126" s="3">
        <v>11.05</v>
      </c>
      <c r="CJ126" s="3">
        <v>16.579999999999998</v>
      </c>
      <c r="CK126" s="3">
        <v>16.579999999999998</v>
      </c>
      <c r="CL126" s="1" t="s">
        <v>137</v>
      </c>
      <c r="CM126" s="1" t="s">
        <v>138</v>
      </c>
      <c r="CN126" s="1" t="s">
        <v>139</v>
      </c>
      <c r="CP126" s="1" t="s">
        <v>112</v>
      </c>
      <c r="CQ126" s="1" t="s">
        <v>111</v>
      </c>
      <c r="CR126" s="1" t="s">
        <v>112</v>
      </c>
      <c r="CS126" s="1" t="s">
        <v>111</v>
      </c>
      <c r="CT126" s="1" t="s">
        <v>138</v>
      </c>
      <c r="CU126" s="1" t="s">
        <v>111</v>
      </c>
      <c r="CV126" s="1" t="s">
        <v>138</v>
      </c>
      <c r="CW126" s="1" t="s">
        <v>138</v>
      </c>
      <c r="CX126" s="1">
        <v>16702346278</v>
      </c>
      <c r="CY126" s="1" t="s">
        <v>374</v>
      </c>
      <c r="CZ126" s="1" t="s">
        <v>380</v>
      </c>
      <c r="DA126" s="1" t="s">
        <v>111</v>
      </c>
      <c r="DB126" s="1" t="s">
        <v>112</v>
      </c>
    </row>
    <row r="127" spans="1:109" ht="15.6" customHeight="1" x14ac:dyDescent="0.25">
      <c r="A127" s="1" t="s">
        <v>2647</v>
      </c>
      <c r="B127" s="1" t="s">
        <v>238</v>
      </c>
      <c r="C127" s="2">
        <v>44316.383621412038</v>
      </c>
      <c r="D127" s="2">
        <v>44362</v>
      </c>
      <c r="E127" s="1" t="s">
        <v>110</v>
      </c>
      <c r="F127" s="2">
        <v>44468.833333333336</v>
      </c>
      <c r="G127" s="1" t="s">
        <v>112</v>
      </c>
      <c r="H127" s="1" t="s">
        <v>111</v>
      </c>
      <c r="I127" s="1" t="s">
        <v>112</v>
      </c>
      <c r="J127" s="1" t="s">
        <v>2648</v>
      </c>
      <c r="K127" s="1" t="s">
        <v>2649</v>
      </c>
      <c r="L127" s="1" t="s">
        <v>2650</v>
      </c>
      <c r="M127" s="1" t="s">
        <v>2651</v>
      </c>
      <c r="N127" s="1" t="s">
        <v>116</v>
      </c>
      <c r="O127" s="1" t="s">
        <v>117</v>
      </c>
      <c r="P127" s="9">
        <v>96950</v>
      </c>
      <c r="Q127" s="1" t="s">
        <v>118</v>
      </c>
      <c r="S127" s="1">
        <v>16704836668</v>
      </c>
      <c r="U127" s="1">
        <v>81219</v>
      </c>
      <c r="V127" s="1" t="s">
        <v>119</v>
      </c>
      <c r="X127" s="1" t="s">
        <v>243</v>
      </c>
      <c r="Y127" s="1" t="s">
        <v>2652</v>
      </c>
      <c r="AA127" s="1" t="s">
        <v>245</v>
      </c>
      <c r="AB127" s="1" t="s">
        <v>2650</v>
      </c>
      <c r="AC127" s="1" t="s">
        <v>2651</v>
      </c>
      <c r="AD127" s="1" t="s">
        <v>116</v>
      </c>
      <c r="AE127" s="1" t="s">
        <v>117</v>
      </c>
      <c r="AF127" s="9">
        <v>96950</v>
      </c>
      <c r="AG127" s="1" t="s">
        <v>118</v>
      </c>
      <c r="AI127" s="1">
        <v>16704836668</v>
      </c>
      <c r="AK127" s="1" t="s">
        <v>575</v>
      </c>
      <c r="BC127" s="1" t="str">
        <f>"31-9011.00"</f>
        <v>31-9011.00</v>
      </c>
      <c r="BD127" s="1" t="s">
        <v>947</v>
      </c>
      <c r="BE127" s="1" t="s">
        <v>2653</v>
      </c>
      <c r="BF127" s="1" t="s">
        <v>949</v>
      </c>
      <c r="BG127" s="1">
        <v>2</v>
      </c>
      <c r="BH127" s="1">
        <v>2</v>
      </c>
      <c r="BI127" s="2">
        <v>44470</v>
      </c>
      <c r="BJ127" s="2">
        <v>44834</v>
      </c>
      <c r="BK127" s="2">
        <v>44470</v>
      </c>
      <c r="BL127" s="2">
        <v>44834</v>
      </c>
      <c r="BM127" s="1">
        <v>35</v>
      </c>
      <c r="BN127" s="1">
        <v>0</v>
      </c>
      <c r="BO127" s="1">
        <v>7</v>
      </c>
      <c r="BP127" s="1">
        <v>7</v>
      </c>
      <c r="BQ127" s="1">
        <v>7</v>
      </c>
      <c r="BR127" s="1">
        <v>7</v>
      </c>
      <c r="BS127" s="1">
        <v>7</v>
      </c>
      <c r="BT127" s="1">
        <v>0</v>
      </c>
      <c r="BU127" s="1" t="str">
        <f>"9:00 AM"</f>
        <v>9:00 AM</v>
      </c>
      <c r="BV127" s="1" t="str">
        <f>"5:00 PM"</f>
        <v>5:00 PM</v>
      </c>
      <c r="BW127" s="1" t="s">
        <v>135</v>
      </c>
      <c r="BX127" s="1">
        <v>0</v>
      </c>
      <c r="BY127" s="1">
        <v>12</v>
      </c>
      <c r="BZ127" s="1" t="s">
        <v>112</v>
      </c>
      <c r="CA127" s="1">
        <v>0</v>
      </c>
      <c r="CB127" s="1" t="s">
        <v>2654</v>
      </c>
      <c r="CC127" s="1" t="s">
        <v>2650</v>
      </c>
      <c r="CD127" s="1" t="s">
        <v>2651</v>
      </c>
      <c r="CE127" s="1" t="s">
        <v>116</v>
      </c>
      <c r="CF127" s="1" t="s">
        <v>117</v>
      </c>
      <c r="CG127" s="1">
        <v>96950</v>
      </c>
      <c r="CH127" s="3">
        <v>10.6</v>
      </c>
      <c r="CI127" s="3">
        <v>10.6</v>
      </c>
      <c r="CJ127" s="3">
        <v>15.9</v>
      </c>
      <c r="CK127" s="3">
        <v>15.9</v>
      </c>
      <c r="CL127" s="1" t="s">
        <v>137</v>
      </c>
      <c r="CM127" s="1" t="s">
        <v>582</v>
      </c>
      <c r="CN127" s="1" t="s">
        <v>139</v>
      </c>
      <c r="CP127" s="1" t="s">
        <v>112</v>
      </c>
      <c r="CQ127" s="1" t="s">
        <v>111</v>
      </c>
      <c r="CR127" s="1" t="s">
        <v>111</v>
      </c>
      <c r="CS127" s="1" t="s">
        <v>111</v>
      </c>
      <c r="CT127" s="1" t="s">
        <v>138</v>
      </c>
      <c r="CU127" s="1" t="s">
        <v>111</v>
      </c>
      <c r="CV127" s="1" t="s">
        <v>138</v>
      </c>
      <c r="CW127" s="1" t="s">
        <v>583</v>
      </c>
      <c r="CX127" s="1">
        <v>16704836668</v>
      </c>
      <c r="CY127" s="1" t="s">
        <v>575</v>
      </c>
      <c r="CZ127" s="1" t="s">
        <v>428</v>
      </c>
      <c r="DA127" s="1" t="s">
        <v>111</v>
      </c>
      <c r="DB127" s="1" t="s">
        <v>112</v>
      </c>
    </row>
    <row r="128" spans="1:109" ht="15.6" customHeight="1" x14ac:dyDescent="0.25">
      <c r="A128" s="1" t="s">
        <v>2655</v>
      </c>
      <c r="B128" s="1" t="s">
        <v>238</v>
      </c>
      <c r="C128" s="2">
        <v>44315.281980208332</v>
      </c>
      <c r="D128" s="2">
        <v>44361</v>
      </c>
      <c r="E128" s="1" t="s">
        <v>110</v>
      </c>
      <c r="F128" s="2">
        <v>44468.833333333336</v>
      </c>
      <c r="G128" s="1" t="s">
        <v>111</v>
      </c>
      <c r="H128" s="1" t="s">
        <v>112</v>
      </c>
      <c r="I128" s="1" t="s">
        <v>112</v>
      </c>
      <c r="J128" s="1" t="s">
        <v>2656</v>
      </c>
      <c r="K128" s="1" t="s">
        <v>2656</v>
      </c>
      <c r="L128" s="1" t="s">
        <v>2657</v>
      </c>
      <c r="M128" s="1" t="s">
        <v>2658</v>
      </c>
      <c r="N128" s="1" t="s">
        <v>116</v>
      </c>
      <c r="O128" s="1" t="s">
        <v>117</v>
      </c>
      <c r="P128" s="9">
        <v>96950</v>
      </c>
      <c r="Q128" s="1" t="s">
        <v>118</v>
      </c>
      <c r="R128" s="1" t="s">
        <v>242</v>
      </c>
      <c r="S128" s="1">
        <v>16702874639</v>
      </c>
      <c r="U128" s="1">
        <v>541611</v>
      </c>
      <c r="V128" s="1" t="s">
        <v>119</v>
      </c>
      <c r="X128" s="1" t="s">
        <v>943</v>
      </c>
      <c r="Y128" s="1" t="s">
        <v>944</v>
      </c>
      <c r="Z128" s="1" t="s">
        <v>945</v>
      </c>
      <c r="AA128" s="1" t="s">
        <v>2659</v>
      </c>
      <c r="AB128" s="1" t="s">
        <v>2660</v>
      </c>
      <c r="AC128" s="1" t="s">
        <v>2658</v>
      </c>
      <c r="AD128" s="1" t="s">
        <v>116</v>
      </c>
      <c r="AE128" s="1" t="s">
        <v>117</v>
      </c>
      <c r="AF128" s="9">
        <v>96950</v>
      </c>
      <c r="AG128" s="1" t="s">
        <v>118</v>
      </c>
      <c r="AH128" s="1" t="s">
        <v>242</v>
      </c>
      <c r="AI128" s="1">
        <v>16702874639</v>
      </c>
      <c r="AK128" s="1" t="s">
        <v>2661</v>
      </c>
      <c r="BC128" s="1" t="str">
        <f>"39-7011.00"</f>
        <v>39-7011.00</v>
      </c>
      <c r="BD128" s="1" t="s">
        <v>1435</v>
      </c>
      <c r="BE128" s="1" t="s">
        <v>2662</v>
      </c>
      <c r="BF128" s="1" t="s">
        <v>2663</v>
      </c>
      <c r="BG128" s="1">
        <v>1</v>
      </c>
      <c r="BH128" s="1">
        <v>1</v>
      </c>
      <c r="BI128" s="2">
        <v>44470</v>
      </c>
      <c r="BJ128" s="2">
        <v>45565</v>
      </c>
      <c r="BK128" s="2">
        <v>44470</v>
      </c>
      <c r="BL128" s="2">
        <v>45565</v>
      </c>
      <c r="BM128" s="1">
        <v>35</v>
      </c>
      <c r="BN128" s="1">
        <v>0</v>
      </c>
      <c r="BO128" s="1">
        <v>7</v>
      </c>
      <c r="BP128" s="1">
        <v>7</v>
      </c>
      <c r="BQ128" s="1">
        <v>7</v>
      </c>
      <c r="BR128" s="1">
        <v>7</v>
      </c>
      <c r="BS128" s="1">
        <v>7</v>
      </c>
      <c r="BT128" s="1">
        <v>0</v>
      </c>
      <c r="BU128" s="1" t="str">
        <f>"9:01 AM"</f>
        <v>9:01 AM</v>
      </c>
      <c r="BV128" s="1" t="str">
        <f>"6:00 PM"</f>
        <v>6:00 PM</v>
      </c>
      <c r="BW128" s="1" t="s">
        <v>135</v>
      </c>
      <c r="BX128" s="1">
        <v>3</v>
      </c>
      <c r="BY128" s="1">
        <v>6</v>
      </c>
      <c r="BZ128" s="1" t="s">
        <v>112</v>
      </c>
      <c r="CA128" s="1">
        <v>0</v>
      </c>
      <c r="CB128" s="1" t="s">
        <v>2664</v>
      </c>
      <c r="CC128" s="1" t="s">
        <v>2665</v>
      </c>
      <c r="CD128" s="1" t="s">
        <v>2657</v>
      </c>
      <c r="CE128" s="1" t="s">
        <v>157</v>
      </c>
      <c r="CF128" s="1" t="s">
        <v>117</v>
      </c>
      <c r="CG128" s="1">
        <v>96950</v>
      </c>
      <c r="CH128" s="3">
        <v>11.17</v>
      </c>
      <c r="CI128" s="3">
        <v>11.17</v>
      </c>
      <c r="CJ128" s="3">
        <v>16.75</v>
      </c>
      <c r="CK128" s="3">
        <v>16.75</v>
      </c>
      <c r="CL128" s="1" t="s">
        <v>137</v>
      </c>
      <c r="CM128" s="1" t="s">
        <v>719</v>
      </c>
      <c r="CN128" s="1" t="s">
        <v>139</v>
      </c>
      <c r="CP128" s="1" t="s">
        <v>112</v>
      </c>
      <c r="CQ128" s="1" t="s">
        <v>111</v>
      </c>
      <c r="CR128" s="1" t="s">
        <v>112</v>
      </c>
      <c r="CS128" s="1" t="s">
        <v>111</v>
      </c>
      <c r="CT128" s="1" t="s">
        <v>111</v>
      </c>
      <c r="CU128" s="1" t="s">
        <v>111</v>
      </c>
      <c r="CV128" s="1" t="s">
        <v>138</v>
      </c>
      <c r="CW128" s="1" t="s">
        <v>719</v>
      </c>
      <c r="CX128" s="1">
        <v>16702341610</v>
      </c>
      <c r="CY128" s="1" t="s">
        <v>2666</v>
      </c>
      <c r="CZ128" s="1" t="s">
        <v>138</v>
      </c>
      <c r="DA128" s="1" t="s">
        <v>111</v>
      </c>
      <c r="DB128" s="1" t="s">
        <v>112</v>
      </c>
    </row>
    <row r="129" spans="1:106" ht="15.6" customHeight="1" x14ac:dyDescent="0.25">
      <c r="A129" s="1" t="s">
        <v>2667</v>
      </c>
      <c r="B129" s="1" t="s">
        <v>238</v>
      </c>
      <c r="C129" s="2">
        <v>44347.240635069444</v>
      </c>
      <c r="D129" s="2">
        <v>44376</v>
      </c>
      <c r="E129" s="1" t="s">
        <v>110</v>
      </c>
      <c r="F129" s="2">
        <v>44468.833333333336</v>
      </c>
      <c r="G129" s="1" t="s">
        <v>112</v>
      </c>
      <c r="H129" s="1" t="s">
        <v>112</v>
      </c>
      <c r="I129" s="1" t="s">
        <v>112</v>
      </c>
      <c r="J129" s="1" t="s">
        <v>2668</v>
      </c>
      <c r="K129" s="1" t="s">
        <v>2669</v>
      </c>
      <c r="L129" s="1" t="s">
        <v>2670</v>
      </c>
      <c r="M129" s="1" t="s">
        <v>2671</v>
      </c>
      <c r="N129" s="1" t="s">
        <v>116</v>
      </c>
      <c r="O129" s="1" t="s">
        <v>117</v>
      </c>
      <c r="P129" s="9">
        <v>96950</v>
      </c>
      <c r="Q129" s="1" t="s">
        <v>118</v>
      </c>
      <c r="S129" s="1">
        <v>16702346485</v>
      </c>
      <c r="U129" s="1">
        <v>812112</v>
      </c>
      <c r="V129" s="1" t="s">
        <v>119</v>
      </c>
      <c r="X129" s="1" t="s">
        <v>1052</v>
      </c>
      <c r="Y129" s="1" t="s">
        <v>2672</v>
      </c>
      <c r="Z129" s="1" t="s">
        <v>2673</v>
      </c>
      <c r="AA129" s="1" t="s">
        <v>373</v>
      </c>
      <c r="AB129" s="1" t="s">
        <v>2670</v>
      </c>
      <c r="AC129" s="1" t="s">
        <v>2674</v>
      </c>
      <c r="AD129" s="1" t="s">
        <v>116</v>
      </c>
      <c r="AE129" s="1" t="s">
        <v>117</v>
      </c>
      <c r="AF129" s="9">
        <v>96950</v>
      </c>
      <c r="AG129" s="1" t="s">
        <v>118</v>
      </c>
      <c r="AI129" s="1">
        <v>16702346485</v>
      </c>
      <c r="AK129" s="1" t="s">
        <v>2675</v>
      </c>
      <c r="BC129" s="1" t="str">
        <f>"39-5012.00"</f>
        <v>39-5012.00</v>
      </c>
      <c r="BD129" s="1" t="s">
        <v>1831</v>
      </c>
      <c r="BE129" s="1" t="s">
        <v>2676</v>
      </c>
      <c r="BF129" s="1" t="s">
        <v>2677</v>
      </c>
      <c r="BG129" s="1">
        <v>3</v>
      </c>
      <c r="BH129" s="1">
        <v>3</v>
      </c>
      <c r="BI129" s="2">
        <v>44470</v>
      </c>
      <c r="BJ129" s="2">
        <v>44834</v>
      </c>
      <c r="BK129" s="2">
        <v>44470</v>
      </c>
      <c r="BL129" s="2">
        <v>44834</v>
      </c>
      <c r="BM129" s="1">
        <v>35</v>
      </c>
      <c r="BN129" s="1">
        <v>7</v>
      </c>
      <c r="BO129" s="1">
        <v>0</v>
      </c>
      <c r="BP129" s="1">
        <v>0</v>
      </c>
      <c r="BQ129" s="1">
        <v>7</v>
      </c>
      <c r="BR129" s="1">
        <v>7</v>
      </c>
      <c r="BS129" s="1">
        <v>7</v>
      </c>
      <c r="BT129" s="1">
        <v>7</v>
      </c>
      <c r="BU129" s="1" t="str">
        <f>"11:00 AM"</f>
        <v>11:00 AM</v>
      </c>
      <c r="BV129" s="1" t="str">
        <f>"7:00 PM"</f>
        <v>7:00 PM</v>
      </c>
      <c r="BW129" s="1" t="s">
        <v>135</v>
      </c>
      <c r="BX129" s="1">
        <v>0</v>
      </c>
      <c r="BY129" s="1">
        <v>12</v>
      </c>
      <c r="BZ129" s="1" t="s">
        <v>112</v>
      </c>
      <c r="CB129" s="1" t="s">
        <v>138</v>
      </c>
      <c r="CC129" s="1" t="s">
        <v>2670</v>
      </c>
      <c r="CD129" s="1" t="s">
        <v>2678</v>
      </c>
      <c r="CE129" s="1" t="s">
        <v>116</v>
      </c>
      <c r="CF129" s="1" t="s">
        <v>117</v>
      </c>
      <c r="CG129" s="1">
        <v>96950</v>
      </c>
      <c r="CH129" s="3">
        <v>8.08</v>
      </c>
      <c r="CI129" s="3">
        <v>8.08</v>
      </c>
      <c r="CJ129" s="3">
        <v>12.12</v>
      </c>
      <c r="CK129" s="3">
        <v>12.12</v>
      </c>
      <c r="CL129" s="1" t="s">
        <v>137</v>
      </c>
      <c r="CM129" s="1" t="s">
        <v>138</v>
      </c>
      <c r="CN129" s="1" t="s">
        <v>139</v>
      </c>
      <c r="CP129" s="1" t="s">
        <v>112</v>
      </c>
      <c r="CQ129" s="1" t="s">
        <v>111</v>
      </c>
      <c r="CR129" s="1" t="s">
        <v>112</v>
      </c>
      <c r="CS129" s="1" t="s">
        <v>111</v>
      </c>
      <c r="CT129" s="1" t="s">
        <v>138</v>
      </c>
      <c r="CU129" s="1" t="s">
        <v>111</v>
      </c>
      <c r="CV129" s="1" t="s">
        <v>138</v>
      </c>
      <c r="CW129" s="1" t="s">
        <v>362</v>
      </c>
      <c r="CX129" s="1">
        <v>16702346485</v>
      </c>
      <c r="CY129" s="1" t="s">
        <v>2675</v>
      </c>
      <c r="CZ129" s="1" t="s">
        <v>716</v>
      </c>
      <c r="DA129" s="1" t="s">
        <v>111</v>
      </c>
      <c r="DB129" s="1" t="s">
        <v>112</v>
      </c>
    </row>
    <row r="130" spans="1:106" ht="15.6" customHeight="1" x14ac:dyDescent="0.25">
      <c r="A130" s="1" t="s">
        <v>2697</v>
      </c>
      <c r="B130" s="1" t="s">
        <v>238</v>
      </c>
      <c r="C130" s="2">
        <v>44292.139524768521</v>
      </c>
      <c r="D130" s="2">
        <v>44336</v>
      </c>
      <c r="E130" s="1" t="s">
        <v>110</v>
      </c>
      <c r="F130" s="2">
        <v>44468.833333333336</v>
      </c>
      <c r="G130" s="1" t="s">
        <v>111</v>
      </c>
      <c r="H130" s="1" t="s">
        <v>112</v>
      </c>
      <c r="I130" s="1" t="s">
        <v>112</v>
      </c>
      <c r="J130" s="1" t="s">
        <v>2698</v>
      </c>
      <c r="L130" s="1" t="s">
        <v>2699</v>
      </c>
      <c r="N130" s="1" t="s">
        <v>997</v>
      </c>
      <c r="O130" s="1" t="s">
        <v>117</v>
      </c>
      <c r="P130" s="9">
        <v>96951</v>
      </c>
      <c r="Q130" s="1" t="s">
        <v>118</v>
      </c>
      <c r="R130" s="1" t="s">
        <v>138</v>
      </c>
      <c r="S130" s="1">
        <v>16705321155</v>
      </c>
      <c r="U130" s="1">
        <v>721110</v>
      </c>
      <c r="V130" s="1" t="s">
        <v>119</v>
      </c>
      <c r="X130" s="1" t="s">
        <v>2700</v>
      </c>
      <c r="Y130" s="1" t="s">
        <v>2701</v>
      </c>
      <c r="Z130" s="1" t="s">
        <v>1251</v>
      </c>
      <c r="AA130" s="1" t="s">
        <v>2702</v>
      </c>
      <c r="AB130" s="1" t="s">
        <v>2703</v>
      </c>
      <c r="AD130" s="1" t="s">
        <v>2704</v>
      </c>
      <c r="AE130" s="1" t="s">
        <v>691</v>
      </c>
      <c r="AF130" s="9">
        <v>96913</v>
      </c>
      <c r="AG130" s="1" t="s">
        <v>118</v>
      </c>
      <c r="AH130" s="1" t="s">
        <v>138</v>
      </c>
      <c r="AI130" s="1">
        <v>16716453231</v>
      </c>
      <c r="AK130" s="1" t="s">
        <v>2705</v>
      </c>
      <c r="BC130" s="1" t="str">
        <f>"35-2014.00"</f>
        <v>35-2014.00</v>
      </c>
      <c r="BD130" s="1" t="s">
        <v>152</v>
      </c>
      <c r="BE130" s="1" t="s">
        <v>2706</v>
      </c>
      <c r="BF130" s="1" t="s">
        <v>229</v>
      </c>
      <c r="BG130" s="1">
        <v>4</v>
      </c>
      <c r="BH130" s="1">
        <v>4</v>
      </c>
      <c r="BI130" s="2">
        <v>44470</v>
      </c>
      <c r="BJ130" s="2">
        <v>44834</v>
      </c>
      <c r="BK130" s="2">
        <v>44470</v>
      </c>
      <c r="BL130" s="2">
        <v>44834</v>
      </c>
      <c r="BM130" s="1">
        <v>40</v>
      </c>
      <c r="BN130" s="1">
        <v>8</v>
      </c>
      <c r="BO130" s="1">
        <v>0</v>
      </c>
      <c r="BP130" s="1">
        <v>8</v>
      </c>
      <c r="BQ130" s="1">
        <v>8</v>
      </c>
      <c r="BR130" s="1">
        <v>0</v>
      </c>
      <c r="BS130" s="1">
        <v>8</v>
      </c>
      <c r="BT130" s="1">
        <v>8</v>
      </c>
      <c r="BU130" s="1" t="str">
        <f>"5:00 AM"</f>
        <v>5:00 AM</v>
      </c>
      <c r="BV130" s="1" t="str">
        <f>"10:00 PM"</f>
        <v>10:00 PM</v>
      </c>
      <c r="BW130" s="1" t="s">
        <v>135</v>
      </c>
      <c r="BX130" s="1">
        <v>0</v>
      </c>
      <c r="BY130" s="1">
        <v>12</v>
      </c>
      <c r="BZ130" s="1" t="s">
        <v>112</v>
      </c>
      <c r="CA130" s="1">
        <v>0</v>
      </c>
      <c r="CB130" s="1" t="s">
        <v>2707</v>
      </c>
      <c r="CC130" s="1" t="s">
        <v>2699</v>
      </c>
      <c r="CE130" s="1" t="s">
        <v>997</v>
      </c>
      <c r="CF130" s="1" t="s">
        <v>117</v>
      </c>
      <c r="CG130" s="1">
        <v>96951</v>
      </c>
      <c r="CH130" s="3">
        <v>8.68</v>
      </c>
      <c r="CI130" s="3">
        <v>8.68</v>
      </c>
      <c r="CJ130" s="3">
        <v>13.02</v>
      </c>
      <c r="CK130" s="3">
        <v>13.02</v>
      </c>
      <c r="CL130" s="1" t="s">
        <v>137</v>
      </c>
      <c r="CM130" s="1" t="s">
        <v>230</v>
      </c>
      <c r="CN130" s="1" t="s">
        <v>139</v>
      </c>
      <c r="CP130" s="1" t="s">
        <v>112</v>
      </c>
      <c r="CQ130" s="1" t="s">
        <v>111</v>
      </c>
      <c r="CR130" s="1" t="s">
        <v>112</v>
      </c>
      <c r="CS130" s="1" t="s">
        <v>111</v>
      </c>
      <c r="CT130" s="1" t="s">
        <v>111</v>
      </c>
      <c r="CU130" s="1" t="s">
        <v>111</v>
      </c>
      <c r="CV130" s="1" t="s">
        <v>111</v>
      </c>
      <c r="CW130" s="1" t="s">
        <v>2708</v>
      </c>
      <c r="CX130" s="1">
        <v>16705321155</v>
      </c>
      <c r="CY130" s="1" t="s">
        <v>2705</v>
      </c>
      <c r="CZ130" s="1" t="s">
        <v>380</v>
      </c>
      <c r="DA130" s="1" t="s">
        <v>111</v>
      </c>
      <c r="DB130" s="1" t="s">
        <v>112</v>
      </c>
    </row>
    <row r="131" spans="1:106" ht="15.6" customHeight="1" x14ac:dyDescent="0.25">
      <c r="A131" s="1" t="s">
        <v>2709</v>
      </c>
      <c r="B131" s="1" t="s">
        <v>238</v>
      </c>
      <c r="C131" s="2">
        <v>44293.010979513892</v>
      </c>
      <c r="D131" s="2">
        <v>44333</v>
      </c>
      <c r="E131" s="1" t="s">
        <v>110</v>
      </c>
      <c r="F131" s="2">
        <v>44468.833333333336</v>
      </c>
      <c r="G131" s="1" t="s">
        <v>112</v>
      </c>
      <c r="H131" s="1" t="s">
        <v>112</v>
      </c>
      <c r="I131" s="1" t="s">
        <v>112</v>
      </c>
      <c r="J131" s="1" t="s">
        <v>1049</v>
      </c>
      <c r="K131" s="1" t="s">
        <v>1050</v>
      </c>
      <c r="L131" s="1" t="s">
        <v>1051</v>
      </c>
      <c r="N131" s="1" t="s">
        <v>116</v>
      </c>
      <c r="O131" s="1" t="s">
        <v>117</v>
      </c>
      <c r="P131" s="9">
        <v>96950</v>
      </c>
      <c r="Q131" s="1" t="s">
        <v>118</v>
      </c>
      <c r="S131" s="1">
        <v>16702358778</v>
      </c>
      <c r="U131" s="1">
        <v>23622</v>
      </c>
      <c r="V131" s="1" t="s">
        <v>119</v>
      </c>
      <c r="X131" s="1" t="s">
        <v>1052</v>
      </c>
      <c r="Y131" s="1" t="s">
        <v>1053</v>
      </c>
      <c r="Z131" s="1" t="s">
        <v>1054</v>
      </c>
      <c r="AA131" s="1" t="s">
        <v>373</v>
      </c>
      <c r="AB131" s="1" t="s">
        <v>1051</v>
      </c>
      <c r="AD131" s="1" t="s">
        <v>116</v>
      </c>
      <c r="AE131" s="1" t="s">
        <v>117</v>
      </c>
      <c r="AF131" s="9">
        <v>96950</v>
      </c>
      <c r="AG131" s="1" t="s">
        <v>118</v>
      </c>
      <c r="AI131" s="1">
        <v>16702358778</v>
      </c>
      <c r="AK131" s="1" t="s">
        <v>1055</v>
      </c>
      <c r="BC131" s="1" t="str">
        <f>"49-9071.00"</f>
        <v>49-9071.00</v>
      </c>
      <c r="BD131" s="1" t="s">
        <v>214</v>
      </c>
      <c r="BE131" s="1" t="s">
        <v>2710</v>
      </c>
      <c r="BF131" s="1" t="s">
        <v>2711</v>
      </c>
      <c r="BG131" s="1">
        <v>5</v>
      </c>
      <c r="BH131" s="1">
        <v>5</v>
      </c>
      <c r="BI131" s="2">
        <v>44470</v>
      </c>
      <c r="BJ131" s="2">
        <v>44834</v>
      </c>
      <c r="BK131" s="2">
        <v>44470</v>
      </c>
      <c r="BL131" s="2">
        <v>44834</v>
      </c>
      <c r="BM131" s="1">
        <v>40</v>
      </c>
      <c r="BN131" s="1">
        <v>0</v>
      </c>
      <c r="BO131" s="1">
        <v>8</v>
      </c>
      <c r="BP131" s="1">
        <v>8</v>
      </c>
      <c r="BQ131" s="1">
        <v>8</v>
      </c>
      <c r="BR131" s="1">
        <v>8</v>
      </c>
      <c r="BS131" s="1">
        <v>8</v>
      </c>
      <c r="BT131" s="1">
        <v>0</v>
      </c>
      <c r="BU131" s="1" t="str">
        <f>"7:30 AM"</f>
        <v>7:30 AM</v>
      </c>
      <c r="BV131" s="1" t="str">
        <f>"4:30 PM"</f>
        <v>4:30 PM</v>
      </c>
      <c r="BW131" s="1" t="s">
        <v>135</v>
      </c>
      <c r="BX131" s="1">
        <v>0</v>
      </c>
      <c r="BY131" s="1">
        <v>0</v>
      </c>
      <c r="BZ131" s="1" t="s">
        <v>112</v>
      </c>
      <c r="CA131" s="1">
        <v>0</v>
      </c>
      <c r="CB131" s="1" t="s">
        <v>138</v>
      </c>
      <c r="CC131" s="1" t="s">
        <v>1058</v>
      </c>
      <c r="CE131" s="1" t="s">
        <v>116</v>
      </c>
      <c r="CF131" s="1" t="s">
        <v>117</v>
      </c>
      <c r="CG131" s="1">
        <v>96950</v>
      </c>
      <c r="CH131" s="3">
        <v>8.7100000000000009</v>
      </c>
      <c r="CI131" s="3">
        <v>8.7100000000000009</v>
      </c>
      <c r="CJ131" s="3">
        <v>13.06</v>
      </c>
      <c r="CK131" s="3">
        <v>13.06</v>
      </c>
      <c r="CL131" s="1" t="s">
        <v>137</v>
      </c>
      <c r="CN131" s="1" t="s">
        <v>139</v>
      </c>
      <c r="CP131" s="1" t="s">
        <v>112</v>
      </c>
      <c r="CQ131" s="1" t="s">
        <v>111</v>
      </c>
      <c r="CR131" s="1" t="s">
        <v>111</v>
      </c>
      <c r="CS131" s="1" t="s">
        <v>111</v>
      </c>
      <c r="CT131" s="1" t="s">
        <v>138</v>
      </c>
      <c r="CU131" s="1" t="s">
        <v>111</v>
      </c>
      <c r="CV131" s="1" t="s">
        <v>111</v>
      </c>
      <c r="CW131" s="1" t="s">
        <v>2712</v>
      </c>
      <c r="CX131" s="1">
        <v>16702358778</v>
      </c>
      <c r="CY131" s="1" t="s">
        <v>2713</v>
      </c>
      <c r="CZ131" s="1" t="s">
        <v>138</v>
      </c>
      <c r="DA131" s="1" t="s">
        <v>111</v>
      </c>
      <c r="DB131" s="1" t="s">
        <v>112</v>
      </c>
    </row>
    <row r="132" spans="1:106" ht="15.6" customHeight="1" x14ac:dyDescent="0.25">
      <c r="A132" s="1" t="s">
        <v>2714</v>
      </c>
      <c r="B132" s="1" t="s">
        <v>238</v>
      </c>
      <c r="C132" s="2">
        <v>44292.354028472226</v>
      </c>
      <c r="D132" s="2">
        <v>44323</v>
      </c>
      <c r="E132" s="1" t="s">
        <v>110</v>
      </c>
      <c r="F132" s="2">
        <v>44468.833333333336</v>
      </c>
      <c r="G132" s="1" t="s">
        <v>111</v>
      </c>
      <c r="H132" s="1" t="s">
        <v>112</v>
      </c>
      <c r="I132" s="1" t="s">
        <v>112</v>
      </c>
      <c r="J132" s="1" t="s">
        <v>1541</v>
      </c>
      <c r="K132" s="1" t="s">
        <v>1542</v>
      </c>
      <c r="L132" s="1" t="s">
        <v>1543</v>
      </c>
      <c r="M132" s="1" t="s">
        <v>1197</v>
      </c>
      <c r="N132" s="1" t="s">
        <v>116</v>
      </c>
      <c r="O132" s="1" t="s">
        <v>117</v>
      </c>
      <c r="P132" s="9">
        <v>96950</v>
      </c>
      <c r="Q132" s="1" t="s">
        <v>118</v>
      </c>
      <c r="R132" s="1" t="s">
        <v>117</v>
      </c>
      <c r="S132" s="1">
        <v>16702332275</v>
      </c>
      <c r="U132" s="1">
        <v>52229</v>
      </c>
      <c r="V132" s="1" t="s">
        <v>119</v>
      </c>
      <c r="X132" s="1" t="s">
        <v>1544</v>
      </c>
      <c r="Y132" s="1" t="s">
        <v>1545</v>
      </c>
      <c r="Z132" s="1" t="s">
        <v>1546</v>
      </c>
      <c r="AA132" s="1" t="s">
        <v>461</v>
      </c>
      <c r="AB132" s="1" t="s">
        <v>1543</v>
      </c>
      <c r="AC132" s="1" t="s">
        <v>1197</v>
      </c>
      <c r="AD132" s="1" t="s">
        <v>116</v>
      </c>
      <c r="AE132" s="1" t="s">
        <v>117</v>
      </c>
      <c r="AF132" s="9">
        <v>96950</v>
      </c>
      <c r="AG132" s="1" t="s">
        <v>118</v>
      </c>
      <c r="AH132" s="1" t="s">
        <v>117</v>
      </c>
      <c r="AI132" s="1">
        <v>16702322275</v>
      </c>
      <c r="AK132" s="1" t="s">
        <v>1547</v>
      </c>
      <c r="BC132" s="1" t="str">
        <f>"51-9071.01"</f>
        <v>51-9071.01</v>
      </c>
      <c r="BD132" s="1" t="s">
        <v>2715</v>
      </c>
      <c r="BE132" s="1" t="s">
        <v>2716</v>
      </c>
      <c r="BF132" s="1" t="s">
        <v>2717</v>
      </c>
      <c r="BG132" s="1">
        <v>3</v>
      </c>
      <c r="BH132" s="1">
        <v>3</v>
      </c>
      <c r="BI132" s="2">
        <v>44470</v>
      </c>
      <c r="BJ132" s="2">
        <v>44834</v>
      </c>
      <c r="BK132" s="2">
        <v>44470</v>
      </c>
      <c r="BL132" s="2">
        <v>44834</v>
      </c>
      <c r="BM132" s="1">
        <v>40</v>
      </c>
      <c r="BN132" s="1">
        <v>0</v>
      </c>
      <c r="BO132" s="1">
        <v>8</v>
      </c>
      <c r="BP132" s="1">
        <v>8</v>
      </c>
      <c r="BQ132" s="1">
        <v>8</v>
      </c>
      <c r="BR132" s="1">
        <v>8</v>
      </c>
      <c r="BS132" s="1">
        <v>8</v>
      </c>
      <c r="BT132" s="1">
        <v>0</v>
      </c>
      <c r="BU132" s="1" t="str">
        <f>"8:00 AM"</f>
        <v>8:00 AM</v>
      </c>
      <c r="BV132" s="1" t="str">
        <f>"5:00 PM"</f>
        <v>5:00 PM</v>
      </c>
      <c r="BW132" s="1" t="s">
        <v>135</v>
      </c>
      <c r="BX132" s="1">
        <v>0</v>
      </c>
      <c r="BY132" s="1">
        <v>12</v>
      </c>
      <c r="BZ132" s="1" t="s">
        <v>112</v>
      </c>
      <c r="CA132" s="1">
        <v>0</v>
      </c>
      <c r="CB132" s="1" t="s">
        <v>2718</v>
      </c>
      <c r="CC132" s="1" t="s">
        <v>1543</v>
      </c>
      <c r="CD132" s="1" t="s">
        <v>1197</v>
      </c>
      <c r="CE132" s="1" t="s">
        <v>116</v>
      </c>
      <c r="CF132" s="1" t="s">
        <v>117</v>
      </c>
      <c r="CG132" s="1">
        <v>96950</v>
      </c>
      <c r="CH132" s="3">
        <v>9.81</v>
      </c>
      <c r="CI132" s="3">
        <v>10.5</v>
      </c>
      <c r="CJ132" s="3">
        <v>14.71</v>
      </c>
      <c r="CK132" s="3">
        <v>15.75</v>
      </c>
      <c r="CL132" s="1" t="s">
        <v>137</v>
      </c>
      <c r="CM132" s="1" t="s">
        <v>138</v>
      </c>
      <c r="CN132" s="1" t="s">
        <v>218</v>
      </c>
      <c r="CP132" s="1" t="s">
        <v>112</v>
      </c>
      <c r="CQ132" s="1" t="s">
        <v>111</v>
      </c>
      <c r="CR132" s="1" t="s">
        <v>111</v>
      </c>
      <c r="CS132" s="1" t="s">
        <v>111</v>
      </c>
      <c r="CT132" s="1" t="s">
        <v>138</v>
      </c>
      <c r="CU132" s="1" t="s">
        <v>111</v>
      </c>
      <c r="CV132" s="1" t="s">
        <v>138</v>
      </c>
      <c r="CW132" s="1" t="s">
        <v>1324</v>
      </c>
      <c r="CX132" s="1">
        <v>16702332275</v>
      </c>
      <c r="CY132" s="1" t="s">
        <v>1547</v>
      </c>
      <c r="CZ132" s="1" t="s">
        <v>138</v>
      </c>
      <c r="DA132" s="1" t="s">
        <v>111</v>
      </c>
      <c r="DB132" s="1" t="s">
        <v>112</v>
      </c>
    </row>
    <row r="133" spans="1:106" ht="15.6" customHeight="1" x14ac:dyDescent="0.25">
      <c r="A133" s="1" t="s">
        <v>2719</v>
      </c>
      <c r="B133" s="1" t="s">
        <v>238</v>
      </c>
      <c r="C133" s="2">
        <v>44292.842816319448</v>
      </c>
      <c r="D133" s="2">
        <v>44328</v>
      </c>
      <c r="E133" s="1" t="s">
        <v>110</v>
      </c>
      <c r="F133" s="2">
        <v>44468.833333333336</v>
      </c>
      <c r="G133" s="1" t="s">
        <v>111</v>
      </c>
      <c r="H133" s="1" t="s">
        <v>112</v>
      </c>
      <c r="I133" s="1" t="s">
        <v>112</v>
      </c>
      <c r="J133" s="1" t="s">
        <v>2720</v>
      </c>
      <c r="K133" s="1" t="s">
        <v>2721</v>
      </c>
      <c r="L133" s="1" t="s">
        <v>2722</v>
      </c>
      <c r="N133" s="1" t="s">
        <v>167</v>
      </c>
      <c r="O133" s="1" t="s">
        <v>117</v>
      </c>
      <c r="P133" s="9">
        <v>96950</v>
      </c>
      <c r="Q133" s="1" t="s">
        <v>118</v>
      </c>
      <c r="R133" s="1" t="s">
        <v>138</v>
      </c>
      <c r="S133" s="1">
        <v>16702352222</v>
      </c>
      <c r="U133" s="1">
        <v>236220</v>
      </c>
      <c r="V133" s="1" t="s">
        <v>119</v>
      </c>
      <c r="X133" s="1" t="s">
        <v>2723</v>
      </c>
      <c r="Y133" s="1" t="s">
        <v>2724</v>
      </c>
      <c r="Z133" s="1" t="s">
        <v>892</v>
      </c>
      <c r="AA133" s="1" t="s">
        <v>171</v>
      </c>
      <c r="AB133" s="1" t="s">
        <v>2722</v>
      </c>
      <c r="AD133" s="1" t="s">
        <v>167</v>
      </c>
      <c r="AE133" s="1" t="s">
        <v>117</v>
      </c>
      <c r="AF133" s="9">
        <v>96950</v>
      </c>
      <c r="AG133" s="1" t="s">
        <v>118</v>
      </c>
      <c r="AH133" s="1" t="s">
        <v>138</v>
      </c>
      <c r="AI133" s="1">
        <v>16702352222</v>
      </c>
      <c r="AK133" s="1" t="s">
        <v>2725</v>
      </c>
      <c r="BC133" s="1" t="str">
        <f>"43-3031.00"</f>
        <v>43-3031.00</v>
      </c>
      <c r="BD133" s="1" t="s">
        <v>389</v>
      </c>
      <c r="BE133" s="1" t="s">
        <v>2726</v>
      </c>
      <c r="BF133" s="1" t="s">
        <v>763</v>
      </c>
      <c r="BG133" s="1">
        <v>1</v>
      </c>
      <c r="BH133" s="1">
        <v>1</v>
      </c>
      <c r="BI133" s="2">
        <v>44470</v>
      </c>
      <c r="BJ133" s="2">
        <v>45565</v>
      </c>
      <c r="BK133" s="2">
        <v>44470</v>
      </c>
      <c r="BL133" s="2">
        <v>45565</v>
      </c>
      <c r="BM133" s="1">
        <v>35</v>
      </c>
      <c r="BN133" s="1">
        <v>0</v>
      </c>
      <c r="BO133" s="1">
        <v>7</v>
      </c>
      <c r="BP133" s="1">
        <v>7</v>
      </c>
      <c r="BQ133" s="1">
        <v>7</v>
      </c>
      <c r="BR133" s="1">
        <v>7</v>
      </c>
      <c r="BS133" s="1">
        <v>7</v>
      </c>
      <c r="BT133" s="1">
        <v>0</v>
      </c>
      <c r="BU133" s="1" t="str">
        <f>"8:00 AM"</f>
        <v>8:00 AM</v>
      </c>
      <c r="BV133" s="1" t="str">
        <f>"4:00 PM"</f>
        <v>4:00 PM</v>
      </c>
      <c r="BW133" s="1" t="s">
        <v>392</v>
      </c>
      <c r="BX133" s="1">
        <v>0</v>
      </c>
      <c r="BY133" s="1">
        <v>24</v>
      </c>
      <c r="BZ133" s="1" t="s">
        <v>112</v>
      </c>
      <c r="CA133" s="1">
        <v>0</v>
      </c>
      <c r="CB133" s="4" t="s">
        <v>2727</v>
      </c>
      <c r="CC133" s="1" t="s">
        <v>2728</v>
      </c>
      <c r="CE133" s="1" t="s">
        <v>879</v>
      </c>
      <c r="CF133" s="1" t="s">
        <v>117</v>
      </c>
      <c r="CG133" s="1">
        <v>96950</v>
      </c>
      <c r="CH133" s="3">
        <v>9.49</v>
      </c>
      <c r="CI133" s="3">
        <v>9.49</v>
      </c>
      <c r="CJ133" s="3">
        <v>14.23</v>
      </c>
      <c r="CK133" s="3">
        <v>14.23</v>
      </c>
      <c r="CL133" s="1" t="s">
        <v>137</v>
      </c>
      <c r="CN133" s="1" t="s">
        <v>139</v>
      </c>
      <c r="CP133" s="1" t="s">
        <v>112</v>
      </c>
      <c r="CQ133" s="1" t="s">
        <v>111</v>
      </c>
      <c r="CR133" s="1" t="s">
        <v>111</v>
      </c>
      <c r="CS133" s="1" t="s">
        <v>111</v>
      </c>
      <c r="CT133" s="1" t="s">
        <v>138</v>
      </c>
      <c r="CU133" s="1" t="s">
        <v>111</v>
      </c>
      <c r="CV133" s="1" t="s">
        <v>111</v>
      </c>
      <c r="CW133" s="1" t="s">
        <v>2729</v>
      </c>
      <c r="CX133" s="1">
        <v>16702352222</v>
      </c>
      <c r="CY133" s="1" t="s">
        <v>2725</v>
      </c>
      <c r="CZ133" s="1" t="s">
        <v>138</v>
      </c>
      <c r="DA133" s="1" t="s">
        <v>111</v>
      </c>
      <c r="DB133" s="1" t="s">
        <v>112</v>
      </c>
    </row>
    <row r="134" spans="1:106" ht="15.6" customHeight="1" x14ac:dyDescent="0.25">
      <c r="A134" s="1" t="s">
        <v>2730</v>
      </c>
      <c r="B134" s="1" t="s">
        <v>238</v>
      </c>
      <c r="C134" s="2">
        <v>44286.237146064814</v>
      </c>
      <c r="D134" s="2">
        <v>44328</v>
      </c>
      <c r="E134" s="1" t="s">
        <v>180</v>
      </c>
      <c r="G134" s="1" t="s">
        <v>111</v>
      </c>
      <c r="H134" s="1" t="s">
        <v>112</v>
      </c>
      <c r="I134" s="1" t="s">
        <v>112</v>
      </c>
      <c r="J134" s="1" t="s">
        <v>2731</v>
      </c>
      <c r="L134" s="1" t="s">
        <v>1757</v>
      </c>
      <c r="M134" s="1" t="s">
        <v>2732</v>
      </c>
      <c r="N134" s="1" t="s">
        <v>1759</v>
      </c>
      <c r="O134" s="1" t="s">
        <v>117</v>
      </c>
      <c r="P134" s="9">
        <v>96952</v>
      </c>
      <c r="Q134" s="1" t="s">
        <v>118</v>
      </c>
      <c r="R134" s="1" t="s">
        <v>242</v>
      </c>
      <c r="S134" s="1">
        <v>16702863383</v>
      </c>
      <c r="U134" s="1">
        <v>483212</v>
      </c>
      <c r="V134" s="1" t="s">
        <v>119</v>
      </c>
      <c r="X134" s="1" t="s">
        <v>2733</v>
      </c>
      <c r="Y134" s="1" t="s">
        <v>2734</v>
      </c>
      <c r="AA134" s="1" t="s">
        <v>2735</v>
      </c>
      <c r="AB134" s="1" t="s">
        <v>1757</v>
      </c>
      <c r="AC134" s="1" t="s">
        <v>2732</v>
      </c>
      <c r="AD134" s="1" t="s">
        <v>1759</v>
      </c>
      <c r="AE134" s="1" t="s">
        <v>117</v>
      </c>
      <c r="AF134" s="9">
        <v>96952</v>
      </c>
      <c r="AG134" s="1" t="s">
        <v>118</v>
      </c>
      <c r="AH134" s="1" t="s">
        <v>242</v>
      </c>
      <c r="AI134" s="1">
        <v>16702863383</v>
      </c>
      <c r="AK134" s="1" t="s">
        <v>2736</v>
      </c>
      <c r="BC134" s="1" t="str">
        <f>"53-5031.00"</f>
        <v>53-5031.00</v>
      </c>
      <c r="BD134" s="1" t="s">
        <v>2737</v>
      </c>
      <c r="BE134" s="1" t="s">
        <v>2738</v>
      </c>
      <c r="BF134" s="1" t="s">
        <v>2739</v>
      </c>
      <c r="BG134" s="1">
        <v>2</v>
      </c>
      <c r="BH134" s="1">
        <v>2</v>
      </c>
      <c r="BI134" s="2">
        <v>44406</v>
      </c>
      <c r="BJ134" s="2">
        <v>44770</v>
      </c>
      <c r="BK134" s="2">
        <v>44406</v>
      </c>
      <c r="BL134" s="2">
        <v>44770</v>
      </c>
      <c r="BM134" s="1">
        <v>40</v>
      </c>
      <c r="BN134" s="1">
        <v>6</v>
      </c>
      <c r="BO134" s="1">
        <v>6</v>
      </c>
      <c r="BP134" s="1">
        <v>6</v>
      </c>
      <c r="BQ134" s="1">
        <v>5</v>
      </c>
      <c r="BR134" s="1">
        <v>5</v>
      </c>
      <c r="BS134" s="1">
        <v>6</v>
      </c>
      <c r="BT134" s="1">
        <v>6</v>
      </c>
      <c r="BU134" s="1" t="str">
        <f>"7:00 AM"</f>
        <v>7:00 AM</v>
      </c>
      <c r="BV134" s="1" t="str">
        <f>"1:00 PM"</f>
        <v>1:00 PM</v>
      </c>
      <c r="BW134" s="1" t="s">
        <v>135</v>
      </c>
      <c r="BX134" s="1">
        <v>6</v>
      </c>
      <c r="BY134" s="1">
        <v>24</v>
      </c>
      <c r="BZ134" s="1" t="s">
        <v>111</v>
      </c>
      <c r="CA134" s="1">
        <v>1</v>
      </c>
      <c r="CB134" s="4" t="s">
        <v>2740</v>
      </c>
      <c r="CC134" s="1" t="s">
        <v>2741</v>
      </c>
      <c r="CD134" s="1" t="s">
        <v>2742</v>
      </c>
      <c r="CE134" s="1" t="s">
        <v>1759</v>
      </c>
      <c r="CF134" s="1" t="s">
        <v>117</v>
      </c>
      <c r="CG134" s="1">
        <v>96952</v>
      </c>
      <c r="CH134" s="3">
        <v>26.39</v>
      </c>
      <c r="CI134" s="3">
        <v>26.5</v>
      </c>
      <c r="CJ134" s="3">
        <v>39.590000000000003</v>
      </c>
      <c r="CK134" s="3">
        <v>39.75</v>
      </c>
      <c r="CL134" s="1" t="s">
        <v>137</v>
      </c>
      <c r="CN134" s="1" t="s">
        <v>139</v>
      </c>
      <c r="CP134" s="1" t="s">
        <v>112</v>
      </c>
      <c r="CQ134" s="1" t="s">
        <v>111</v>
      </c>
      <c r="CR134" s="1" t="s">
        <v>112</v>
      </c>
      <c r="CS134" s="1" t="s">
        <v>111</v>
      </c>
      <c r="CT134" s="1" t="s">
        <v>111</v>
      </c>
      <c r="CU134" s="1" t="s">
        <v>111</v>
      </c>
      <c r="CV134" s="1" t="s">
        <v>138</v>
      </c>
      <c r="CW134" s="1" t="s">
        <v>2743</v>
      </c>
      <c r="CX134" s="1">
        <v>16702863383</v>
      </c>
      <c r="CY134" s="1" t="s">
        <v>2736</v>
      </c>
      <c r="CZ134" s="1" t="s">
        <v>138</v>
      </c>
      <c r="DA134" s="1" t="s">
        <v>111</v>
      </c>
      <c r="DB134" s="1" t="s">
        <v>112</v>
      </c>
    </row>
    <row r="135" spans="1:106" ht="15.6" customHeight="1" x14ac:dyDescent="0.25">
      <c r="A135" s="1" t="s">
        <v>2744</v>
      </c>
      <c r="B135" s="1" t="s">
        <v>238</v>
      </c>
      <c r="C135" s="2">
        <v>44329.774047222221</v>
      </c>
      <c r="D135" s="2">
        <v>44368</v>
      </c>
      <c r="E135" s="1" t="s">
        <v>110</v>
      </c>
      <c r="F135" s="2">
        <v>44465.833333333336</v>
      </c>
      <c r="G135" s="1" t="s">
        <v>111</v>
      </c>
      <c r="H135" s="1" t="s">
        <v>112</v>
      </c>
      <c r="I135" s="1" t="s">
        <v>112</v>
      </c>
      <c r="J135" s="1" t="s">
        <v>2745</v>
      </c>
      <c r="K135" s="1" t="s">
        <v>2745</v>
      </c>
      <c r="L135" s="1" t="s">
        <v>2746</v>
      </c>
      <c r="M135" s="1" t="s">
        <v>1191</v>
      </c>
      <c r="N135" s="1" t="s">
        <v>116</v>
      </c>
      <c r="O135" s="1" t="s">
        <v>117</v>
      </c>
      <c r="P135" s="9">
        <v>96950</v>
      </c>
      <c r="Q135" s="1" t="s">
        <v>118</v>
      </c>
      <c r="R135" s="1" t="s">
        <v>138</v>
      </c>
      <c r="S135" s="1">
        <v>16702355004</v>
      </c>
      <c r="U135" s="1">
        <v>44413</v>
      </c>
      <c r="V135" s="1" t="s">
        <v>119</v>
      </c>
      <c r="X135" s="1" t="s">
        <v>385</v>
      </c>
      <c r="Y135" s="1" t="s">
        <v>2747</v>
      </c>
      <c r="Z135" s="1" t="s">
        <v>2748</v>
      </c>
      <c r="AA135" s="1" t="s">
        <v>245</v>
      </c>
      <c r="AB135" s="1" t="s">
        <v>2746</v>
      </c>
      <c r="AC135" s="1" t="s">
        <v>1191</v>
      </c>
      <c r="AD135" s="1" t="s">
        <v>116</v>
      </c>
      <c r="AE135" s="1" t="s">
        <v>117</v>
      </c>
      <c r="AF135" s="9">
        <v>96950</v>
      </c>
      <c r="AG135" s="1" t="s">
        <v>118</v>
      </c>
      <c r="AH135" s="1" t="s">
        <v>138</v>
      </c>
      <c r="AI135" s="1">
        <v>16702355004</v>
      </c>
      <c r="AK135" s="1" t="s">
        <v>2749</v>
      </c>
      <c r="BC135" s="1" t="str">
        <f>"49-3023.01"</f>
        <v>49-3023.01</v>
      </c>
      <c r="BD135" s="1" t="s">
        <v>608</v>
      </c>
      <c r="BE135" s="1" t="s">
        <v>2750</v>
      </c>
      <c r="BF135" s="1" t="s">
        <v>2751</v>
      </c>
      <c r="BG135" s="1">
        <v>2</v>
      </c>
      <c r="BH135" s="1">
        <v>2</v>
      </c>
      <c r="BI135" s="2">
        <v>44467</v>
      </c>
      <c r="BJ135" s="2">
        <v>45562</v>
      </c>
      <c r="BK135" s="2">
        <v>44467</v>
      </c>
      <c r="BL135" s="2">
        <v>45562</v>
      </c>
      <c r="BM135" s="1">
        <v>35</v>
      </c>
      <c r="BN135" s="1">
        <v>0</v>
      </c>
      <c r="BO135" s="1">
        <v>6</v>
      </c>
      <c r="BP135" s="1">
        <v>6</v>
      </c>
      <c r="BQ135" s="1">
        <v>6</v>
      </c>
      <c r="BR135" s="1">
        <v>6</v>
      </c>
      <c r="BS135" s="1">
        <v>6</v>
      </c>
      <c r="BT135" s="1">
        <v>5</v>
      </c>
      <c r="BU135" s="1" t="str">
        <f>"8:00 AM"</f>
        <v>8:00 AM</v>
      </c>
      <c r="BV135" s="1" t="str">
        <f>"5:00 PM"</f>
        <v>5:00 PM</v>
      </c>
      <c r="BW135" s="1" t="s">
        <v>135</v>
      </c>
      <c r="BX135" s="1">
        <v>0</v>
      </c>
      <c r="BY135" s="1">
        <v>24</v>
      </c>
      <c r="BZ135" s="1" t="s">
        <v>112</v>
      </c>
      <c r="CB135" s="4" t="s">
        <v>2752</v>
      </c>
      <c r="CC135" s="1" t="s">
        <v>2753</v>
      </c>
      <c r="CD135" s="1" t="s">
        <v>2754</v>
      </c>
      <c r="CE135" s="1" t="s">
        <v>167</v>
      </c>
      <c r="CF135" s="1" t="s">
        <v>117</v>
      </c>
      <c r="CG135" s="1">
        <v>96950</v>
      </c>
      <c r="CH135" s="3">
        <v>8.75</v>
      </c>
      <c r="CI135" s="3">
        <v>8.75</v>
      </c>
      <c r="CJ135" s="3">
        <v>13.13</v>
      </c>
      <c r="CK135" s="3">
        <v>13.13</v>
      </c>
      <c r="CL135" s="1" t="s">
        <v>137</v>
      </c>
      <c r="CM135" s="1" t="s">
        <v>138</v>
      </c>
      <c r="CN135" s="1" t="s">
        <v>139</v>
      </c>
      <c r="CP135" s="1" t="s">
        <v>112</v>
      </c>
      <c r="CQ135" s="1" t="s">
        <v>111</v>
      </c>
      <c r="CR135" s="1" t="s">
        <v>112</v>
      </c>
      <c r="CS135" s="1" t="s">
        <v>111</v>
      </c>
      <c r="CT135" s="1" t="s">
        <v>138</v>
      </c>
      <c r="CU135" s="1" t="s">
        <v>111</v>
      </c>
      <c r="CV135" s="1" t="s">
        <v>138</v>
      </c>
      <c r="CW135" s="1" t="s">
        <v>2755</v>
      </c>
      <c r="CX135" s="1">
        <v>16702355004</v>
      </c>
      <c r="CY135" s="1" t="s">
        <v>2756</v>
      </c>
      <c r="CZ135" s="1" t="s">
        <v>138</v>
      </c>
      <c r="DA135" s="1" t="s">
        <v>111</v>
      </c>
      <c r="DB135" s="1" t="s">
        <v>112</v>
      </c>
    </row>
    <row r="136" spans="1:106" ht="15.6" customHeight="1" x14ac:dyDescent="0.25">
      <c r="A136" s="1" t="s">
        <v>2757</v>
      </c>
      <c r="B136" s="1" t="s">
        <v>238</v>
      </c>
      <c r="C136" s="2">
        <v>44322.271537499997</v>
      </c>
      <c r="D136" s="2">
        <v>44354</v>
      </c>
      <c r="E136" s="1" t="s">
        <v>110</v>
      </c>
      <c r="F136" s="2">
        <v>44468.833333333336</v>
      </c>
      <c r="G136" s="1" t="s">
        <v>112</v>
      </c>
      <c r="H136" s="1" t="s">
        <v>112</v>
      </c>
      <c r="I136" s="1" t="s">
        <v>112</v>
      </c>
      <c r="J136" s="1" t="s">
        <v>2758</v>
      </c>
      <c r="K136" s="1" t="s">
        <v>1979</v>
      </c>
      <c r="L136" s="1" t="s">
        <v>941</v>
      </c>
      <c r="M136" s="1" t="s">
        <v>942</v>
      </c>
      <c r="N136" s="1" t="s">
        <v>116</v>
      </c>
      <c r="O136" s="1" t="s">
        <v>117</v>
      </c>
      <c r="P136" s="9">
        <v>96950</v>
      </c>
      <c r="Q136" s="1" t="s">
        <v>118</v>
      </c>
      <c r="S136" s="1">
        <v>16702352883</v>
      </c>
      <c r="U136" s="1">
        <v>561320</v>
      </c>
      <c r="V136" s="1" t="s">
        <v>119</v>
      </c>
      <c r="X136" s="1" t="s">
        <v>943</v>
      </c>
      <c r="Y136" s="1" t="s">
        <v>944</v>
      </c>
      <c r="Z136" s="1" t="s">
        <v>945</v>
      </c>
      <c r="AA136" s="1" t="s">
        <v>373</v>
      </c>
      <c r="AB136" s="1" t="s">
        <v>941</v>
      </c>
      <c r="AC136" s="1" t="s">
        <v>942</v>
      </c>
      <c r="AD136" s="1" t="s">
        <v>116</v>
      </c>
      <c r="AE136" s="1" t="s">
        <v>117</v>
      </c>
      <c r="AF136" s="9">
        <v>96950</v>
      </c>
      <c r="AG136" s="1" t="s">
        <v>118</v>
      </c>
      <c r="AI136" s="1">
        <v>16702352883</v>
      </c>
      <c r="AK136" s="1" t="s">
        <v>530</v>
      </c>
      <c r="BC136" s="1" t="str">
        <f>"49-9071.00"</f>
        <v>49-9071.00</v>
      </c>
      <c r="BD136" s="1" t="s">
        <v>214</v>
      </c>
      <c r="BE136" s="1" t="s">
        <v>2759</v>
      </c>
      <c r="BF136" s="1" t="s">
        <v>2760</v>
      </c>
      <c r="BG136" s="1">
        <v>5</v>
      </c>
      <c r="BH136" s="1">
        <v>5</v>
      </c>
      <c r="BI136" s="2">
        <v>44470</v>
      </c>
      <c r="BJ136" s="2">
        <v>44834</v>
      </c>
      <c r="BK136" s="2">
        <v>44470</v>
      </c>
      <c r="BL136" s="2">
        <v>44834</v>
      </c>
      <c r="BM136" s="1">
        <v>35</v>
      </c>
      <c r="BN136" s="1">
        <v>0</v>
      </c>
      <c r="BO136" s="1">
        <v>7</v>
      </c>
      <c r="BP136" s="1">
        <v>7</v>
      </c>
      <c r="BQ136" s="1">
        <v>7</v>
      </c>
      <c r="BR136" s="1">
        <v>7</v>
      </c>
      <c r="BS136" s="1">
        <v>7</v>
      </c>
      <c r="BT136" s="1">
        <v>0</v>
      </c>
      <c r="BU136" s="1" t="str">
        <f>"9:00 AM"</f>
        <v>9:00 AM</v>
      </c>
      <c r="BV136" s="1" t="str">
        <f>"5:00 PM"</f>
        <v>5:00 PM</v>
      </c>
      <c r="BW136" s="1" t="s">
        <v>135</v>
      </c>
      <c r="BX136" s="1">
        <v>6</v>
      </c>
      <c r="BY136" s="1">
        <v>12</v>
      </c>
      <c r="BZ136" s="1" t="s">
        <v>112</v>
      </c>
      <c r="CB136" s="4" t="s">
        <v>2761</v>
      </c>
      <c r="CC136" s="1" t="s">
        <v>941</v>
      </c>
      <c r="CD136" s="1" t="s">
        <v>942</v>
      </c>
      <c r="CE136" s="1" t="s">
        <v>116</v>
      </c>
      <c r="CF136" s="1" t="s">
        <v>117</v>
      </c>
      <c r="CG136" s="1">
        <v>96950</v>
      </c>
      <c r="CH136" s="3">
        <v>8.7100000000000009</v>
      </c>
      <c r="CI136" s="3">
        <v>8.7100000000000009</v>
      </c>
      <c r="CJ136" s="3">
        <v>13.07</v>
      </c>
      <c r="CK136" s="3">
        <v>13.07</v>
      </c>
      <c r="CL136" s="1" t="s">
        <v>137</v>
      </c>
      <c r="CM136" s="1" t="s">
        <v>138</v>
      </c>
      <c r="CN136" s="1" t="s">
        <v>139</v>
      </c>
      <c r="CP136" s="1" t="s">
        <v>112</v>
      </c>
      <c r="CQ136" s="1" t="s">
        <v>111</v>
      </c>
      <c r="CR136" s="1" t="s">
        <v>112</v>
      </c>
      <c r="CS136" s="1" t="s">
        <v>111</v>
      </c>
      <c r="CT136" s="1" t="s">
        <v>111</v>
      </c>
      <c r="CU136" s="1" t="s">
        <v>111</v>
      </c>
      <c r="CV136" s="1" t="s">
        <v>138</v>
      </c>
      <c r="CW136" s="1" t="s">
        <v>138</v>
      </c>
      <c r="CX136" s="1">
        <v>16702352883</v>
      </c>
      <c r="CY136" s="1" t="s">
        <v>530</v>
      </c>
      <c r="CZ136" s="1" t="s">
        <v>138</v>
      </c>
      <c r="DA136" s="1" t="s">
        <v>111</v>
      </c>
      <c r="DB136" s="1" t="s">
        <v>112</v>
      </c>
    </row>
    <row r="137" spans="1:106" ht="15.6" customHeight="1" x14ac:dyDescent="0.25">
      <c r="A137" s="1" t="s">
        <v>2762</v>
      </c>
      <c r="B137" s="1" t="s">
        <v>238</v>
      </c>
      <c r="C137" s="2">
        <v>44293.010554513887</v>
      </c>
      <c r="D137" s="2">
        <v>44333</v>
      </c>
      <c r="E137" s="1" t="s">
        <v>110</v>
      </c>
      <c r="F137" s="2">
        <v>44468.833333333336</v>
      </c>
      <c r="G137" s="1" t="s">
        <v>112</v>
      </c>
      <c r="H137" s="1" t="s">
        <v>112</v>
      </c>
      <c r="I137" s="1" t="s">
        <v>112</v>
      </c>
      <c r="J137" s="1" t="s">
        <v>1049</v>
      </c>
      <c r="K137" s="1" t="s">
        <v>1050</v>
      </c>
      <c r="L137" s="1" t="s">
        <v>1051</v>
      </c>
      <c r="N137" s="1" t="s">
        <v>116</v>
      </c>
      <c r="O137" s="1" t="s">
        <v>117</v>
      </c>
      <c r="P137" s="9">
        <v>96950</v>
      </c>
      <c r="Q137" s="1" t="s">
        <v>118</v>
      </c>
      <c r="R137" s="1" t="s">
        <v>2763</v>
      </c>
      <c r="S137" s="1">
        <v>16702358778</v>
      </c>
      <c r="U137" s="1">
        <v>23622</v>
      </c>
      <c r="V137" s="1" t="s">
        <v>119</v>
      </c>
      <c r="X137" s="1" t="s">
        <v>1052</v>
      </c>
      <c r="Y137" s="1" t="s">
        <v>1053</v>
      </c>
      <c r="Z137" s="1" t="s">
        <v>1054</v>
      </c>
      <c r="AA137" s="1" t="s">
        <v>373</v>
      </c>
      <c r="AB137" s="1" t="s">
        <v>1051</v>
      </c>
      <c r="AD137" s="1" t="s">
        <v>116</v>
      </c>
      <c r="AE137" s="1" t="s">
        <v>117</v>
      </c>
      <c r="AF137" s="9">
        <v>96950</v>
      </c>
      <c r="AG137" s="1" t="s">
        <v>118</v>
      </c>
      <c r="AI137" s="1">
        <v>16702358778</v>
      </c>
      <c r="AK137" s="1" t="s">
        <v>1055</v>
      </c>
      <c r="BC137" s="1" t="str">
        <f>"49-9071.00"</f>
        <v>49-9071.00</v>
      </c>
      <c r="BD137" s="1" t="s">
        <v>214</v>
      </c>
      <c r="BE137" s="1" t="s">
        <v>2764</v>
      </c>
      <c r="BF137" s="1" t="s">
        <v>2765</v>
      </c>
      <c r="BG137" s="1">
        <v>43</v>
      </c>
      <c r="BH137" s="1">
        <v>43</v>
      </c>
      <c r="BI137" s="2">
        <v>44470</v>
      </c>
      <c r="BJ137" s="2">
        <v>44834</v>
      </c>
      <c r="BK137" s="2">
        <v>44470</v>
      </c>
      <c r="BL137" s="2">
        <v>44834</v>
      </c>
      <c r="BM137" s="1">
        <v>40</v>
      </c>
      <c r="BN137" s="1">
        <v>0</v>
      </c>
      <c r="BO137" s="1">
        <v>8</v>
      </c>
      <c r="BP137" s="1">
        <v>8</v>
      </c>
      <c r="BQ137" s="1">
        <v>8</v>
      </c>
      <c r="BR137" s="1">
        <v>8</v>
      </c>
      <c r="BS137" s="1">
        <v>8</v>
      </c>
      <c r="BT137" s="1">
        <v>0</v>
      </c>
      <c r="BU137" s="1" t="str">
        <f>"7:30 AM"</f>
        <v>7:30 AM</v>
      </c>
      <c r="BV137" s="1" t="str">
        <f>"4:30 PM"</f>
        <v>4:30 PM</v>
      </c>
      <c r="BW137" s="1" t="s">
        <v>135</v>
      </c>
      <c r="BX137" s="1">
        <v>0</v>
      </c>
      <c r="BY137" s="1">
        <v>0</v>
      </c>
      <c r="BZ137" s="1" t="s">
        <v>112</v>
      </c>
      <c r="CA137" s="1">
        <v>0</v>
      </c>
      <c r="CB137" s="1" t="s">
        <v>138</v>
      </c>
      <c r="CC137" s="1" t="s">
        <v>1058</v>
      </c>
      <c r="CE137" s="1" t="s">
        <v>116</v>
      </c>
      <c r="CF137" s="1" t="s">
        <v>117</v>
      </c>
      <c r="CG137" s="1">
        <v>96950</v>
      </c>
      <c r="CH137" s="3">
        <v>8.7100000000000009</v>
      </c>
      <c r="CI137" s="3">
        <v>8.7100000000000009</v>
      </c>
      <c r="CJ137" s="3">
        <v>13.06</v>
      </c>
      <c r="CK137" s="3">
        <v>13.06</v>
      </c>
      <c r="CL137" s="1" t="s">
        <v>137</v>
      </c>
      <c r="CN137" s="1" t="s">
        <v>139</v>
      </c>
      <c r="CP137" s="1" t="s">
        <v>112</v>
      </c>
      <c r="CQ137" s="1" t="s">
        <v>111</v>
      </c>
      <c r="CR137" s="1" t="s">
        <v>111</v>
      </c>
      <c r="CS137" s="1" t="s">
        <v>111</v>
      </c>
      <c r="CT137" s="1" t="s">
        <v>138</v>
      </c>
      <c r="CU137" s="1" t="s">
        <v>111</v>
      </c>
      <c r="CV137" s="1" t="s">
        <v>111</v>
      </c>
      <c r="CW137" s="1" t="s">
        <v>2766</v>
      </c>
      <c r="CX137" s="1">
        <v>16702358778</v>
      </c>
      <c r="CY137" s="1" t="s">
        <v>1055</v>
      </c>
      <c r="CZ137" s="1" t="s">
        <v>138</v>
      </c>
      <c r="DA137" s="1" t="s">
        <v>111</v>
      </c>
      <c r="DB137" s="1" t="s">
        <v>112</v>
      </c>
    </row>
    <row r="138" spans="1:106" ht="15.6" customHeight="1" x14ac:dyDescent="0.25">
      <c r="A138" s="1" t="s">
        <v>2777</v>
      </c>
      <c r="B138" s="1" t="s">
        <v>238</v>
      </c>
      <c r="C138" s="2">
        <v>44320.093701504629</v>
      </c>
      <c r="D138" s="2">
        <v>44361</v>
      </c>
      <c r="E138" s="1" t="s">
        <v>110</v>
      </c>
      <c r="F138" s="2">
        <v>44468.833333333336</v>
      </c>
      <c r="G138" s="1" t="s">
        <v>112</v>
      </c>
      <c r="H138" s="1" t="s">
        <v>112</v>
      </c>
      <c r="I138" s="1" t="s">
        <v>112</v>
      </c>
      <c r="J138" s="1" t="s">
        <v>2778</v>
      </c>
      <c r="L138" s="1" t="s">
        <v>368</v>
      </c>
      <c r="M138" s="1" t="s">
        <v>2779</v>
      </c>
      <c r="N138" s="1" t="s">
        <v>116</v>
      </c>
      <c r="O138" s="1" t="s">
        <v>117</v>
      </c>
      <c r="P138" s="9">
        <v>96950</v>
      </c>
      <c r="Q138" s="1" t="s">
        <v>118</v>
      </c>
      <c r="R138" s="1" t="s">
        <v>138</v>
      </c>
      <c r="S138" s="1">
        <v>16702339380</v>
      </c>
      <c r="U138" s="1">
        <v>23822</v>
      </c>
      <c r="V138" s="1" t="s">
        <v>119</v>
      </c>
      <c r="X138" s="1" t="s">
        <v>370</v>
      </c>
      <c r="Y138" s="1" t="s">
        <v>371</v>
      </c>
      <c r="Z138" s="1" t="s">
        <v>372</v>
      </c>
      <c r="AA138" s="1" t="s">
        <v>1184</v>
      </c>
      <c r="AB138" s="1" t="s">
        <v>368</v>
      </c>
      <c r="AC138" s="1" t="s">
        <v>1185</v>
      </c>
      <c r="AD138" s="1" t="s">
        <v>116</v>
      </c>
      <c r="AE138" s="1" t="s">
        <v>117</v>
      </c>
      <c r="AF138" s="9">
        <v>96950</v>
      </c>
      <c r="AG138" s="1" t="s">
        <v>118</v>
      </c>
      <c r="AH138" s="1" t="s">
        <v>138</v>
      </c>
      <c r="AI138" s="1">
        <v>16702346278</v>
      </c>
      <c r="AK138" s="1" t="s">
        <v>1186</v>
      </c>
      <c r="BC138" s="1" t="str">
        <f>"49-9071.00"</f>
        <v>49-9071.00</v>
      </c>
      <c r="BD138" s="1" t="s">
        <v>214</v>
      </c>
      <c r="BE138" s="1" t="s">
        <v>2780</v>
      </c>
      <c r="BF138" s="1" t="s">
        <v>1069</v>
      </c>
      <c r="BG138" s="1">
        <v>2</v>
      </c>
      <c r="BH138" s="1">
        <v>2</v>
      </c>
      <c r="BI138" s="2">
        <v>44470</v>
      </c>
      <c r="BJ138" s="2">
        <v>44834</v>
      </c>
      <c r="BK138" s="2">
        <v>44470</v>
      </c>
      <c r="BL138" s="2">
        <v>44834</v>
      </c>
      <c r="BM138" s="1">
        <v>40</v>
      </c>
      <c r="BN138" s="1">
        <v>0</v>
      </c>
      <c r="BO138" s="1">
        <v>8</v>
      </c>
      <c r="BP138" s="1">
        <v>8</v>
      </c>
      <c r="BQ138" s="1">
        <v>8</v>
      </c>
      <c r="BR138" s="1">
        <v>8</v>
      </c>
      <c r="BS138" s="1">
        <v>8</v>
      </c>
      <c r="BT138" s="1">
        <v>0</v>
      </c>
      <c r="BU138" s="1" t="str">
        <f>"8:00 AM"</f>
        <v>8:00 AM</v>
      </c>
      <c r="BV138" s="1" t="str">
        <f>"5:00 PM"</f>
        <v>5:00 PM</v>
      </c>
      <c r="BW138" s="1" t="s">
        <v>135</v>
      </c>
      <c r="BX138" s="1">
        <v>0</v>
      </c>
      <c r="BY138" s="1">
        <v>24</v>
      </c>
      <c r="BZ138" s="1" t="s">
        <v>112</v>
      </c>
      <c r="CB138" s="1" t="s">
        <v>2781</v>
      </c>
      <c r="CC138" s="1" t="s">
        <v>368</v>
      </c>
      <c r="CD138" s="1" t="s">
        <v>1197</v>
      </c>
      <c r="CE138" s="1" t="s">
        <v>116</v>
      </c>
      <c r="CF138" s="1" t="s">
        <v>117</v>
      </c>
      <c r="CG138" s="1">
        <v>96950</v>
      </c>
      <c r="CH138" s="3">
        <v>8.7100000000000009</v>
      </c>
      <c r="CI138" s="3">
        <v>8.7100000000000009</v>
      </c>
      <c r="CJ138" s="3">
        <v>13.07</v>
      </c>
      <c r="CK138" s="3">
        <v>13.07</v>
      </c>
      <c r="CL138" s="1" t="s">
        <v>137</v>
      </c>
      <c r="CM138" s="1" t="s">
        <v>138</v>
      </c>
      <c r="CN138" s="1" t="s">
        <v>139</v>
      </c>
      <c r="CP138" s="1" t="s">
        <v>112</v>
      </c>
      <c r="CQ138" s="1" t="s">
        <v>111</v>
      </c>
      <c r="CR138" s="1" t="s">
        <v>112</v>
      </c>
      <c r="CS138" s="1" t="s">
        <v>111</v>
      </c>
      <c r="CT138" s="1" t="s">
        <v>138</v>
      </c>
      <c r="CU138" s="1" t="s">
        <v>111</v>
      </c>
      <c r="CV138" s="1" t="s">
        <v>138</v>
      </c>
      <c r="CW138" s="1" t="s">
        <v>138</v>
      </c>
      <c r="CX138" s="1">
        <v>16702349380</v>
      </c>
      <c r="CY138" s="1" t="s">
        <v>2782</v>
      </c>
      <c r="CZ138" s="1" t="s">
        <v>380</v>
      </c>
      <c r="DA138" s="1" t="s">
        <v>111</v>
      </c>
      <c r="DB138" s="1" t="s">
        <v>112</v>
      </c>
    </row>
    <row r="139" spans="1:106" ht="15.6" customHeight="1" x14ac:dyDescent="0.25">
      <c r="A139" s="1" t="s">
        <v>2783</v>
      </c>
      <c r="B139" s="1" t="s">
        <v>238</v>
      </c>
      <c r="C139" s="2">
        <v>44301.099366435184</v>
      </c>
      <c r="D139" s="2">
        <v>44343</v>
      </c>
      <c r="E139" s="1" t="s">
        <v>110</v>
      </c>
      <c r="F139" s="2">
        <v>44468.833333333336</v>
      </c>
      <c r="G139" s="1" t="s">
        <v>111</v>
      </c>
      <c r="H139" s="1" t="s">
        <v>112</v>
      </c>
      <c r="I139" s="1" t="s">
        <v>112</v>
      </c>
      <c r="J139" s="1" t="s">
        <v>1095</v>
      </c>
      <c r="K139" s="1" t="s">
        <v>1260</v>
      </c>
      <c r="L139" s="1" t="s">
        <v>410</v>
      </c>
      <c r="N139" s="1" t="s">
        <v>167</v>
      </c>
      <c r="O139" s="1" t="s">
        <v>117</v>
      </c>
      <c r="P139" s="9">
        <v>96950</v>
      </c>
      <c r="Q139" s="1" t="s">
        <v>118</v>
      </c>
      <c r="S139" s="1">
        <v>16702336927</v>
      </c>
      <c r="U139" s="1">
        <v>236220</v>
      </c>
      <c r="V139" s="1" t="s">
        <v>119</v>
      </c>
      <c r="X139" s="1" t="s">
        <v>400</v>
      </c>
      <c r="Y139" s="1" t="s">
        <v>2784</v>
      </c>
      <c r="Z139" s="1" t="s">
        <v>2785</v>
      </c>
      <c r="AA139" s="1" t="s">
        <v>171</v>
      </c>
      <c r="AB139" s="1" t="s">
        <v>2786</v>
      </c>
      <c r="AD139" s="1" t="s">
        <v>2787</v>
      </c>
      <c r="AE139" s="1" t="s">
        <v>117</v>
      </c>
      <c r="AF139" s="9">
        <v>96950</v>
      </c>
      <c r="AG139" s="1" t="s">
        <v>118</v>
      </c>
      <c r="AI139" s="1">
        <v>16702336927</v>
      </c>
      <c r="AK139" s="1" t="s">
        <v>1101</v>
      </c>
      <c r="BC139" s="1" t="str">
        <f>"47-2051.00"</f>
        <v>47-2051.00</v>
      </c>
      <c r="BD139" s="1" t="s">
        <v>295</v>
      </c>
      <c r="BE139" s="1" t="s">
        <v>2788</v>
      </c>
      <c r="BF139" s="1" t="s">
        <v>2789</v>
      </c>
      <c r="BG139" s="1">
        <v>4</v>
      </c>
      <c r="BH139" s="1">
        <v>4</v>
      </c>
      <c r="BI139" s="2">
        <v>44470</v>
      </c>
      <c r="BJ139" s="2">
        <v>44834</v>
      </c>
      <c r="BK139" s="2">
        <v>44470</v>
      </c>
      <c r="BL139" s="2">
        <v>44834</v>
      </c>
      <c r="BM139" s="1">
        <v>40</v>
      </c>
      <c r="BN139" s="1">
        <v>0</v>
      </c>
      <c r="BO139" s="1">
        <v>8</v>
      </c>
      <c r="BP139" s="1">
        <v>8</v>
      </c>
      <c r="BQ139" s="1">
        <v>8</v>
      </c>
      <c r="BR139" s="1">
        <v>8</v>
      </c>
      <c r="BS139" s="1">
        <v>8</v>
      </c>
      <c r="BT139" s="1">
        <v>0</v>
      </c>
      <c r="BU139" s="1" t="str">
        <f>"7:30 AM"</f>
        <v>7:30 AM</v>
      </c>
      <c r="BV139" s="1" t="str">
        <f>"4:30 PM"</f>
        <v>4:30 PM</v>
      </c>
      <c r="BW139" s="1" t="s">
        <v>135</v>
      </c>
      <c r="BX139" s="1">
        <v>0</v>
      </c>
      <c r="BY139" s="1">
        <v>3</v>
      </c>
      <c r="BZ139" s="1" t="s">
        <v>112</v>
      </c>
      <c r="CA139" s="1">
        <v>0</v>
      </c>
      <c r="CB139" s="4" t="s">
        <v>2790</v>
      </c>
      <c r="CC139" s="1" t="s">
        <v>410</v>
      </c>
      <c r="CE139" s="1" t="s">
        <v>167</v>
      </c>
      <c r="CF139" s="1" t="s">
        <v>117</v>
      </c>
      <c r="CG139" s="1">
        <v>96950</v>
      </c>
      <c r="CH139" s="3">
        <v>8.34</v>
      </c>
      <c r="CI139" s="3">
        <v>8.34</v>
      </c>
      <c r="CJ139" s="3">
        <v>12.51</v>
      </c>
      <c r="CK139" s="3">
        <v>12.51</v>
      </c>
      <c r="CL139" s="1" t="s">
        <v>137</v>
      </c>
      <c r="CN139" s="1" t="s">
        <v>139</v>
      </c>
      <c r="CP139" s="1" t="s">
        <v>112</v>
      </c>
      <c r="CQ139" s="1" t="s">
        <v>111</v>
      </c>
      <c r="CR139" s="1" t="s">
        <v>111</v>
      </c>
      <c r="CS139" s="1" t="s">
        <v>111</v>
      </c>
      <c r="CT139" s="1" t="s">
        <v>138</v>
      </c>
      <c r="CU139" s="1" t="s">
        <v>111</v>
      </c>
      <c r="CV139" s="1" t="s">
        <v>138</v>
      </c>
      <c r="CW139" s="1" t="s">
        <v>411</v>
      </c>
      <c r="CX139" s="1">
        <v>16702336927</v>
      </c>
      <c r="CY139" s="1" t="s">
        <v>1101</v>
      </c>
      <c r="CZ139" s="1" t="s">
        <v>138</v>
      </c>
      <c r="DA139" s="1" t="s">
        <v>111</v>
      </c>
      <c r="DB139" s="1" t="s">
        <v>112</v>
      </c>
    </row>
    <row r="140" spans="1:106" ht="15.6" customHeight="1" x14ac:dyDescent="0.25">
      <c r="A140" s="1" t="s">
        <v>2791</v>
      </c>
      <c r="B140" s="1" t="s">
        <v>238</v>
      </c>
      <c r="C140" s="2">
        <v>44298.113494675927</v>
      </c>
      <c r="D140" s="2">
        <v>44341</v>
      </c>
      <c r="E140" s="1" t="s">
        <v>110</v>
      </c>
      <c r="F140" s="2">
        <v>44462.833333333336</v>
      </c>
      <c r="G140" s="1" t="s">
        <v>112</v>
      </c>
      <c r="H140" s="1" t="s">
        <v>112</v>
      </c>
      <c r="I140" s="1" t="s">
        <v>112</v>
      </c>
      <c r="J140" s="1" t="s">
        <v>2792</v>
      </c>
      <c r="K140" s="1" t="s">
        <v>138</v>
      </c>
      <c r="L140" s="1" t="s">
        <v>2793</v>
      </c>
      <c r="M140" s="1" t="s">
        <v>2794</v>
      </c>
      <c r="N140" s="1" t="s">
        <v>116</v>
      </c>
      <c r="O140" s="1" t="s">
        <v>117</v>
      </c>
      <c r="P140" s="9">
        <v>96950</v>
      </c>
      <c r="Q140" s="1" t="s">
        <v>118</v>
      </c>
      <c r="R140" s="1" t="s">
        <v>138</v>
      </c>
      <c r="S140" s="1">
        <v>16702345050</v>
      </c>
      <c r="U140" s="1">
        <v>56132</v>
      </c>
      <c r="V140" s="1" t="s">
        <v>119</v>
      </c>
      <c r="X140" s="1" t="s">
        <v>2795</v>
      </c>
      <c r="Y140" s="1" t="s">
        <v>2796</v>
      </c>
      <c r="Z140" s="1" t="s">
        <v>2797</v>
      </c>
      <c r="AA140" s="1" t="s">
        <v>2798</v>
      </c>
      <c r="AB140" s="1" t="s">
        <v>2793</v>
      </c>
      <c r="AC140" s="1" t="s">
        <v>2794</v>
      </c>
      <c r="AD140" s="1" t="s">
        <v>116</v>
      </c>
      <c r="AE140" s="1" t="s">
        <v>117</v>
      </c>
      <c r="AF140" s="9">
        <v>96950</v>
      </c>
      <c r="AG140" s="1" t="s">
        <v>118</v>
      </c>
      <c r="AH140" s="1" t="s">
        <v>362</v>
      </c>
      <c r="AI140" s="1">
        <v>16702345050</v>
      </c>
      <c r="AK140" s="1" t="s">
        <v>2799</v>
      </c>
      <c r="BC140" s="1" t="str">
        <f>"37-1011.00"</f>
        <v>37-1011.00</v>
      </c>
      <c r="BD140" s="1" t="s">
        <v>2800</v>
      </c>
      <c r="BE140" s="1" t="s">
        <v>2801</v>
      </c>
      <c r="BF140" s="1" t="s">
        <v>2802</v>
      </c>
      <c r="BG140" s="1">
        <v>1</v>
      </c>
      <c r="BH140" s="1">
        <v>1</v>
      </c>
      <c r="BI140" s="2">
        <v>44464</v>
      </c>
      <c r="BJ140" s="2">
        <v>44828</v>
      </c>
      <c r="BK140" s="2">
        <v>44464</v>
      </c>
      <c r="BL140" s="2">
        <v>44828</v>
      </c>
      <c r="BM140" s="1">
        <v>35</v>
      </c>
      <c r="BN140" s="1">
        <v>0</v>
      </c>
      <c r="BO140" s="1">
        <v>7</v>
      </c>
      <c r="BP140" s="1">
        <v>7</v>
      </c>
      <c r="BQ140" s="1">
        <v>7</v>
      </c>
      <c r="BR140" s="1">
        <v>7</v>
      </c>
      <c r="BS140" s="1">
        <v>7</v>
      </c>
      <c r="BT140" s="1">
        <v>0</v>
      </c>
      <c r="BU140" s="1" t="str">
        <f>"9:00 AM"</f>
        <v>9:00 AM</v>
      </c>
      <c r="BV140" s="1" t="str">
        <f>"5:00 PM"</f>
        <v>5:00 PM</v>
      </c>
      <c r="BW140" s="1" t="s">
        <v>230</v>
      </c>
      <c r="BX140" s="1">
        <v>0</v>
      </c>
      <c r="BY140" s="1">
        <v>12</v>
      </c>
      <c r="BZ140" s="1" t="s">
        <v>111</v>
      </c>
      <c r="CA140" s="1">
        <v>15</v>
      </c>
      <c r="CB140" s="4" t="s">
        <v>2803</v>
      </c>
      <c r="CC140" s="1" t="s">
        <v>2804</v>
      </c>
      <c r="CD140" s="1" t="s">
        <v>2805</v>
      </c>
      <c r="CE140" s="1" t="s">
        <v>116</v>
      </c>
      <c r="CF140" s="1" t="s">
        <v>117</v>
      </c>
      <c r="CG140" s="1">
        <v>96950</v>
      </c>
      <c r="CH140" s="3">
        <v>9.3699999999999992</v>
      </c>
      <c r="CI140" s="3">
        <v>9.3699999999999992</v>
      </c>
      <c r="CJ140" s="3">
        <v>14.06</v>
      </c>
      <c r="CK140" s="3">
        <v>14.06</v>
      </c>
      <c r="CL140" s="1" t="s">
        <v>137</v>
      </c>
      <c r="CN140" s="1" t="s">
        <v>139</v>
      </c>
      <c r="CP140" s="1" t="s">
        <v>112</v>
      </c>
      <c r="CQ140" s="1" t="s">
        <v>111</v>
      </c>
      <c r="CR140" s="1" t="s">
        <v>112</v>
      </c>
      <c r="CS140" s="1" t="s">
        <v>111</v>
      </c>
      <c r="CT140" s="1" t="s">
        <v>138</v>
      </c>
      <c r="CU140" s="1" t="s">
        <v>111</v>
      </c>
      <c r="CV140" s="1" t="s">
        <v>138</v>
      </c>
      <c r="CW140" s="1" t="s">
        <v>168</v>
      </c>
      <c r="CX140" s="1">
        <v>16702345050</v>
      </c>
      <c r="CY140" s="1" t="s">
        <v>2799</v>
      </c>
      <c r="CZ140" s="1" t="s">
        <v>138</v>
      </c>
      <c r="DA140" s="1" t="s">
        <v>111</v>
      </c>
      <c r="DB140" s="1" t="s">
        <v>112</v>
      </c>
    </row>
    <row r="141" spans="1:106" ht="15.6" customHeight="1" x14ac:dyDescent="0.25">
      <c r="A141" s="1" t="s">
        <v>2819</v>
      </c>
      <c r="B141" s="1" t="s">
        <v>238</v>
      </c>
      <c r="C141" s="2">
        <v>44299.783320254632</v>
      </c>
      <c r="D141" s="2">
        <v>44335</v>
      </c>
      <c r="E141" s="1" t="s">
        <v>110</v>
      </c>
      <c r="F141" s="2">
        <v>44468.833333333336</v>
      </c>
      <c r="G141" s="1" t="s">
        <v>111</v>
      </c>
      <c r="H141" s="1" t="s">
        <v>112</v>
      </c>
      <c r="I141" s="1" t="s">
        <v>112</v>
      </c>
      <c r="J141" s="1" t="s">
        <v>2820</v>
      </c>
      <c r="K141" s="1" t="s">
        <v>2821</v>
      </c>
      <c r="L141" s="1" t="s">
        <v>2822</v>
      </c>
      <c r="M141" s="1" t="s">
        <v>2823</v>
      </c>
      <c r="N141" s="1" t="s">
        <v>167</v>
      </c>
      <c r="O141" s="1" t="s">
        <v>117</v>
      </c>
      <c r="P141" s="9">
        <v>96950</v>
      </c>
      <c r="Q141" s="1" t="s">
        <v>118</v>
      </c>
      <c r="S141" s="1">
        <v>16702353027</v>
      </c>
      <c r="U141" s="1">
        <v>722310</v>
      </c>
      <c r="V141" s="1" t="s">
        <v>119</v>
      </c>
      <c r="X141" s="1" t="s">
        <v>2824</v>
      </c>
      <c r="Y141" s="1" t="s">
        <v>2825</v>
      </c>
      <c r="Z141" s="1" t="s">
        <v>2826</v>
      </c>
      <c r="AA141" s="1" t="s">
        <v>171</v>
      </c>
      <c r="AB141" s="1" t="s">
        <v>2827</v>
      </c>
      <c r="AC141" s="1" t="s">
        <v>2828</v>
      </c>
      <c r="AD141" s="1" t="s">
        <v>116</v>
      </c>
      <c r="AE141" s="1" t="s">
        <v>117</v>
      </c>
      <c r="AF141" s="9">
        <v>96950</v>
      </c>
      <c r="AG141" s="1" t="s">
        <v>118</v>
      </c>
      <c r="AI141" s="1">
        <v>16702353027</v>
      </c>
      <c r="AK141" s="1" t="s">
        <v>2829</v>
      </c>
      <c r="BC141" s="1" t="str">
        <f>"13-2011.01"</f>
        <v>13-2011.01</v>
      </c>
      <c r="BD141" s="1" t="s">
        <v>932</v>
      </c>
      <c r="BE141" s="1" t="s">
        <v>2830</v>
      </c>
      <c r="BF141" s="1" t="s">
        <v>759</v>
      </c>
      <c r="BG141" s="1">
        <v>1</v>
      </c>
      <c r="BH141" s="1">
        <v>1</v>
      </c>
      <c r="BI141" s="2">
        <v>44470</v>
      </c>
      <c r="BJ141" s="2">
        <v>45565</v>
      </c>
      <c r="BK141" s="2">
        <v>44470</v>
      </c>
      <c r="BL141" s="2">
        <v>45565</v>
      </c>
      <c r="BM141" s="1">
        <v>35</v>
      </c>
      <c r="BN141" s="1">
        <v>0</v>
      </c>
      <c r="BO141" s="1">
        <v>7</v>
      </c>
      <c r="BP141" s="1">
        <v>7</v>
      </c>
      <c r="BQ141" s="1">
        <v>7</v>
      </c>
      <c r="BR141" s="1">
        <v>7</v>
      </c>
      <c r="BS141" s="1">
        <v>7</v>
      </c>
      <c r="BT141" s="1">
        <v>0</v>
      </c>
      <c r="BU141" s="1" t="str">
        <f>"8:00 PM"</f>
        <v>8:00 PM</v>
      </c>
      <c r="BV141" s="1" t="str">
        <f>"3:00 PM"</f>
        <v>3:00 PM</v>
      </c>
      <c r="BW141" s="1" t="s">
        <v>193</v>
      </c>
      <c r="BX141" s="1">
        <v>0</v>
      </c>
      <c r="BY141" s="1">
        <v>48</v>
      </c>
      <c r="BZ141" s="1" t="s">
        <v>112</v>
      </c>
      <c r="CA141" s="1">
        <v>0</v>
      </c>
      <c r="CB141" s="1" t="s">
        <v>2831</v>
      </c>
      <c r="CC141" s="1" t="s">
        <v>2822</v>
      </c>
      <c r="CD141" s="1" t="s">
        <v>2823</v>
      </c>
      <c r="CE141" s="1" t="s">
        <v>167</v>
      </c>
      <c r="CF141" s="1" t="s">
        <v>117</v>
      </c>
      <c r="CG141" s="1">
        <v>96950</v>
      </c>
      <c r="CH141" s="3">
        <v>14.85</v>
      </c>
      <c r="CJ141" s="3">
        <v>22.28</v>
      </c>
      <c r="CL141" s="1" t="s">
        <v>137</v>
      </c>
      <c r="CM141" s="1" t="s">
        <v>362</v>
      </c>
      <c r="CN141" s="1" t="s">
        <v>139</v>
      </c>
      <c r="CP141" s="1" t="s">
        <v>112</v>
      </c>
      <c r="CQ141" s="1" t="s">
        <v>111</v>
      </c>
      <c r="CR141" s="1" t="s">
        <v>112</v>
      </c>
      <c r="CS141" s="1" t="s">
        <v>111</v>
      </c>
      <c r="CT141" s="1" t="s">
        <v>138</v>
      </c>
      <c r="CU141" s="1" t="s">
        <v>111</v>
      </c>
      <c r="CV141" s="1" t="s">
        <v>138</v>
      </c>
      <c r="CW141" s="1" t="s">
        <v>2832</v>
      </c>
      <c r="CX141" s="1">
        <v>16702353027</v>
      </c>
      <c r="CY141" s="1" t="s">
        <v>2829</v>
      </c>
      <c r="CZ141" s="1" t="s">
        <v>138</v>
      </c>
      <c r="DA141" s="1" t="s">
        <v>111</v>
      </c>
      <c r="DB141" s="1" t="s">
        <v>112</v>
      </c>
    </row>
    <row r="142" spans="1:106" ht="15.6" customHeight="1" x14ac:dyDescent="0.25">
      <c r="A142" s="1" t="s">
        <v>2833</v>
      </c>
      <c r="B142" s="1" t="s">
        <v>238</v>
      </c>
      <c r="C142" s="2">
        <v>44344.120055439816</v>
      </c>
      <c r="D142" s="2">
        <v>44376</v>
      </c>
      <c r="E142" s="1" t="s">
        <v>110</v>
      </c>
      <c r="F142" s="2">
        <v>44468.833333333336</v>
      </c>
      <c r="G142" s="1" t="s">
        <v>112</v>
      </c>
      <c r="H142" s="1" t="s">
        <v>112</v>
      </c>
      <c r="I142" s="1" t="s">
        <v>112</v>
      </c>
      <c r="J142" s="1" t="s">
        <v>2834</v>
      </c>
      <c r="K142" s="1" t="s">
        <v>2835</v>
      </c>
      <c r="L142" s="1" t="s">
        <v>2670</v>
      </c>
      <c r="M142" s="1" t="s">
        <v>2836</v>
      </c>
      <c r="N142" s="1" t="s">
        <v>116</v>
      </c>
      <c r="O142" s="1" t="s">
        <v>117</v>
      </c>
      <c r="P142" s="9">
        <v>96950</v>
      </c>
      <c r="Q142" s="1" t="s">
        <v>118</v>
      </c>
      <c r="S142" s="1">
        <v>16702340455</v>
      </c>
      <c r="U142" s="1">
        <v>236220</v>
      </c>
      <c r="V142" s="1" t="s">
        <v>119</v>
      </c>
      <c r="X142" s="1" t="s">
        <v>1052</v>
      </c>
      <c r="Y142" s="1" t="s">
        <v>2672</v>
      </c>
      <c r="Z142" s="1" t="s">
        <v>2673</v>
      </c>
      <c r="AA142" s="1" t="s">
        <v>245</v>
      </c>
      <c r="AB142" s="1" t="s">
        <v>2670</v>
      </c>
      <c r="AC142" s="1" t="s">
        <v>2836</v>
      </c>
      <c r="AD142" s="1" t="s">
        <v>116</v>
      </c>
      <c r="AE142" s="1" t="s">
        <v>117</v>
      </c>
      <c r="AF142" s="9">
        <v>96950</v>
      </c>
      <c r="AG142" s="1" t="s">
        <v>118</v>
      </c>
      <c r="AI142" s="1">
        <v>16702340455</v>
      </c>
      <c r="AK142" s="1" t="s">
        <v>2837</v>
      </c>
      <c r="BC142" s="1" t="str">
        <f>"49-9071.00"</f>
        <v>49-9071.00</v>
      </c>
      <c r="BD142" s="1" t="s">
        <v>214</v>
      </c>
      <c r="BE142" s="1" t="s">
        <v>2838</v>
      </c>
      <c r="BF142" s="1" t="s">
        <v>1069</v>
      </c>
      <c r="BG142" s="1">
        <v>3</v>
      </c>
      <c r="BH142" s="1">
        <v>3</v>
      </c>
      <c r="BI142" s="2">
        <v>44470</v>
      </c>
      <c r="BJ142" s="2">
        <v>44834</v>
      </c>
      <c r="BK142" s="2">
        <v>44470</v>
      </c>
      <c r="BL142" s="2">
        <v>44834</v>
      </c>
      <c r="BM142" s="1">
        <v>35</v>
      </c>
      <c r="BN142" s="1">
        <v>0</v>
      </c>
      <c r="BO142" s="1">
        <v>7</v>
      </c>
      <c r="BP142" s="1">
        <v>7</v>
      </c>
      <c r="BQ142" s="1">
        <v>7</v>
      </c>
      <c r="BR142" s="1">
        <v>7</v>
      </c>
      <c r="BS142" s="1">
        <v>7</v>
      </c>
      <c r="BT142" s="1">
        <v>0</v>
      </c>
      <c r="BU142" s="1" t="str">
        <f>"8:00 AM"</f>
        <v>8:00 AM</v>
      </c>
      <c r="BV142" s="1" t="str">
        <f>"4:00 PM"</f>
        <v>4:00 PM</v>
      </c>
      <c r="BW142" s="1" t="s">
        <v>135</v>
      </c>
      <c r="BX142" s="1">
        <v>0</v>
      </c>
      <c r="BY142" s="1">
        <v>12</v>
      </c>
      <c r="BZ142" s="1" t="s">
        <v>112</v>
      </c>
      <c r="CB142" s="1" t="s">
        <v>719</v>
      </c>
      <c r="CC142" s="1" t="s">
        <v>2670</v>
      </c>
      <c r="CD142" s="1" t="s">
        <v>2839</v>
      </c>
      <c r="CE142" s="1" t="s">
        <v>116</v>
      </c>
      <c r="CF142" s="1" t="s">
        <v>117</v>
      </c>
      <c r="CG142" s="1">
        <v>96950</v>
      </c>
      <c r="CH142" s="3">
        <v>8.7100000000000009</v>
      </c>
      <c r="CI142" s="3">
        <v>8.7100000000000009</v>
      </c>
      <c r="CJ142" s="3">
        <v>13.07</v>
      </c>
      <c r="CK142" s="3">
        <v>13.07</v>
      </c>
      <c r="CL142" s="1" t="s">
        <v>137</v>
      </c>
      <c r="CM142" s="1" t="s">
        <v>362</v>
      </c>
      <c r="CN142" s="1" t="s">
        <v>139</v>
      </c>
      <c r="CP142" s="1" t="s">
        <v>112</v>
      </c>
      <c r="CQ142" s="1" t="s">
        <v>111</v>
      </c>
      <c r="CR142" s="1" t="s">
        <v>112</v>
      </c>
      <c r="CS142" s="1" t="s">
        <v>111</v>
      </c>
      <c r="CT142" s="1" t="s">
        <v>138</v>
      </c>
      <c r="CU142" s="1" t="s">
        <v>111</v>
      </c>
      <c r="CV142" s="1" t="s">
        <v>138</v>
      </c>
      <c r="CW142" s="1" t="s">
        <v>362</v>
      </c>
      <c r="CX142" s="1">
        <v>16702340455</v>
      </c>
      <c r="CY142" s="1" t="s">
        <v>2837</v>
      </c>
      <c r="CZ142" s="1" t="s">
        <v>716</v>
      </c>
      <c r="DA142" s="1" t="s">
        <v>111</v>
      </c>
      <c r="DB142" s="1" t="s">
        <v>112</v>
      </c>
    </row>
    <row r="143" spans="1:106" ht="15.6" customHeight="1" x14ac:dyDescent="0.25">
      <c r="A143" s="1" t="s">
        <v>2852</v>
      </c>
      <c r="B143" s="1" t="s">
        <v>238</v>
      </c>
      <c r="C143" s="2">
        <v>44292.938912731479</v>
      </c>
      <c r="D143" s="2">
        <v>44340</v>
      </c>
      <c r="E143" s="1" t="s">
        <v>180</v>
      </c>
      <c r="G143" s="1" t="s">
        <v>112</v>
      </c>
      <c r="H143" s="1" t="s">
        <v>112</v>
      </c>
      <c r="I143" s="1" t="s">
        <v>112</v>
      </c>
      <c r="J143" s="1" t="s">
        <v>2853</v>
      </c>
      <c r="K143" s="1" t="s">
        <v>2854</v>
      </c>
      <c r="L143" s="1" t="s">
        <v>2855</v>
      </c>
      <c r="M143" s="1" t="s">
        <v>2856</v>
      </c>
      <c r="N143" s="1" t="s">
        <v>116</v>
      </c>
      <c r="O143" s="1" t="s">
        <v>117</v>
      </c>
      <c r="P143" s="9">
        <v>96950</v>
      </c>
      <c r="Q143" s="1" t="s">
        <v>118</v>
      </c>
      <c r="S143" s="1">
        <v>16702359037</v>
      </c>
      <c r="U143" s="1">
        <v>45111</v>
      </c>
      <c r="V143" s="1" t="s">
        <v>119</v>
      </c>
      <c r="X143" s="1" t="s">
        <v>2857</v>
      </c>
      <c r="Y143" s="1" t="s">
        <v>2858</v>
      </c>
      <c r="Z143" s="1" t="s">
        <v>686</v>
      </c>
      <c r="AA143" s="1" t="s">
        <v>2859</v>
      </c>
      <c r="AB143" s="1" t="s">
        <v>2855</v>
      </c>
      <c r="AC143" s="1" t="s">
        <v>2856</v>
      </c>
      <c r="AD143" s="1" t="s">
        <v>116</v>
      </c>
      <c r="AE143" s="1" t="s">
        <v>117</v>
      </c>
      <c r="AF143" s="9">
        <v>96950</v>
      </c>
      <c r="AG143" s="1" t="s">
        <v>118</v>
      </c>
      <c r="AI143" s="1">
        <v>16702359037</v>
      </c>
      <c r="AK143" s="1" t="s">
        <v>2860</v>
      </c>
      <c r="BC143" s="1" t="str">
        <f>"49-3091.00"</f>
        <v>49-3091.00</v>
      </c>
      <c r="BD143" s="1" t="s">
        <v>2861</v>
      </c>
      <c r="BE143" s="1" t="s">
        <v>2862</v>
      </c>
      <c r="BF143" s="1" t="s">
        <v>2863</v>
      </c>
      <c r="BG143" s="1">
        <v>1</v>
      </c>
      <c r="BH143" s="1">
        <v>1</v>
      </c>
      <c r="BI143" s="2">
        <v>44409</v>
      </c>
      <c r="BJ143" s="2">
        <v>44773</v>
      </c>
      <c r="BK143" s="2">
        <v>44409</v>
      </c>
      <c r="BL143" s="2">
        <v>44773</v>
      </c>
      <c r="BM143" s="1">
        <v>35</v>
      </c>
      <c r="BN143" s="1">
        <v>0</v>
      </c>
      <c r="BO143" s="1">
        <v>7</v>
      </c>
      <c r="BP143" s="1">
        <v>7</v>
      </c>
      <c r="BQ143" s="1">
        <v>7</v>
      </c>
      <c r="BR143" s="1">
        <v>7</v>
      </c>
      <c r="BS143" s="1">
        <v>7</v>
      </c>
      <c r="BT143" s="1">
        <v>0</v>
      </c>
      <c r="BU143" s="1" t="str">
        <f>"9:00 AM"</f>
        <v>9:00 AM</v>
      </c>
      <c r="BV143" s="1" t="str">
        <f>"5:00 PM"</f>
        <v>5:00 PM</v>
      </c>
      <c r="BW143" s="1" t="s">
        <v>135</v>
      </c>
      <c r="BX143" s="1">
        <v>0</v>
      </c>
      <c r="BY143" s="1">
        <v>12</v>
      </c>
      <c r="BZ143" s="1" t="s">
        <v>112</v>
      </c>
      <c r="CA143" s="1">
        <v>0</v>
      </c>
      <c r="CB143" s="1" t="s">
        <v>2864</v>
      </c>
      <c r="CC143" s="1" t="s">
        <v>2855</v>
      </c>
      <c r="CD143" s="1" t="s">
        <v>2856</v>
      </c>
      <c r="CE143" s="1" t="s">
        <v>116</v>
      </c>
      <c r="CF143" s="1" t="s">
        <v>117</v>
      </c>
      <c r="CG143" s="1">
        <v>96950</v>
      </c>
      <c r="CH143" s="3">
        <v>10.4</v>
      </c>
      <c r="CI143" s="3">
        <v>10.4</v>
      </c>
      <c r="CJ143" s="3">
        <v>15.6</v>
      </c>
      <c r="CK143" s="3">
        <v>15.6</v>
      </c>
      <c r="CL143" s="1" t="s">
        <v>137</v>
      </c>
      <c r="CM143" s="1" t="s">
        <v>331</v>
      </c>
      <c r="CN143" s="1" t="s">
        <v>139</v>
      </c>
      <c r="CP143" s="1" t="s">
        <v>112</v>
      </c>
      <c r="CQ143" s="1" t="s">
        <v>111</v>
      </c>
      <c r="CR143" s="1" t="s">
        <v>112</v>
      </c>
      <c r="CS143" s="1" t="s">
        <v>111</v>
      </c>
      <c r="CT143" s="1" t="s">
        <v>111</v>
      </c>
      <c r="CU143" s="1" t="s">
        <v>111</v>
      </c>
      <c r="CV143" s="1" t="s">
        <v>138</v>
      </c>
      <c r="CW143" s="1" t="s">
        <v>331</v>
      </c>
      <c r="CX143" s="1">
        <v>16702359037</v>
      </c>
      <c r="CY143" s="1" t="s">
        <v>2860</v>
      </c>
      <c r="CZ143" s="1" t="s">
        <v>138</v>
      </c>
      <c r="DA143" s="1" t="s">
        <v>111</v>
      </c>
      <c r="DB143" s="1" t="s">
        <v>112</v>
      </c>
    </row>
    <row r="144" spans="1:106" ht="15.6" customHeight="1" x14ac:dyDescent="0.25">
      <c r="A144" s="1" t="s">
        <v>2872</v>
      </c>
      <c r="B144" s="1" t="s">
        <v>238</v>
      </c>
      <c r="C144" s="2">
        <v>44315.912450000003</v>
      </c>
      <c r="D144" s="2">
        <v>44349</v>
      </c>
      <c r="E144" s="1" t="s">
        <v>110</v>
      </c>
      <c r="F144" s="2">
        <v>44468.833333333336</v>
      </c>
      <c r="G144" s="1" t="s">
        <v>112</v>
      </c>
      <c r="H144" s="1" t="s">
        <v>112</v>
      </c>
      <c r="I144" s="1" t="s">
        <v>112</v>
      </c>
      <c r="J144" s="1" t="s">
        <v>2873</v>
      </c>
      <c r="L144" s="1" t="s">
        <v>1483</v>
      </c>
      <c r="N144" s="1" t="s">
        <v>167</v>
      </c>
      <c r="O144" s="1" t="s">
        <v>117</v>
      </c>
      <c r="P144" s="9">
        <v>96950</v>
      </c>
      <c r="Q144" s="1" t="s">
        <v>118</v>
      </c>
      <c r="S144" s="1">
        <v>16702353637</v>
      </c>
      <c r="U144" s="1">
        <v>236220</v>
      </c>
      <c r="V144" s="1" t="s">
        <v>119</v>
      </c>
      <c r="X144" s="1" t="s">
        <v>1479</v>
      </c>
      <c r="Y144" s="1" t="s">
        <v>1480</v>
      </c>
      <c r="Z144" s="1" t="s">
        <v>1481</v>
      </c>
      <c r="AA144" s="1" t="s">
        <v>1482</v>
      </c>
      <c r="AB144" s="1" t="s">
        <v>1483</v>
      </c>
      <c r="AD144" s="1" t="s">
        <v>167</v>
      </c>
      <c r="AE144" s="1" t="s">
        <v>117</v>
      </c>
      <c r="AF144" s="9">
        <v>96950</v>
      </c>
      <c r="AG144" s="1" t="s">
        <v>118</v>
      </c>
      <c r="AI144" s="1">
        <v>16702353637</v>
      </c>
      <c r="AK144" s="1" t="s">
        <v>1484</v>
      </c>
      <c r="BC144" s="1" t="str">
        <f>"43-3031.00"</f>
        <v>43-3031.00</v>
      </c>
      <c r="BD144" s="1" t="s">
        <v>389</v>
      </c>
      <c r="BE144" s="1" t="s">
        <v>2874</v>
      </c>
      <c r="BF144" s="1" t="s">
        <v>2875</v>
      </c>
      <c r="BG144" s="1">
        <v>1</v>
      </c>
      <c r="BH144" s="1">
        <v>1</v>
      </c>
      <c r="BI144" s="2">
        <v>44470</v>
      </c>
      <c r="BJ144" s="2">
        <v>44834</v>
      </c>
      <c r="BK144" s="2">
        <v>44470</v>
      </c>
      <c r="BL144" s="2">
        <v>44834</v>
      </c>
      <c r="BM144" s="1">
        <v>40</v>
      </c>
      <c r="BN144" s="1">
        <v>0</v>
      </c>
      <c r="BO144" s="1">
        <v>8</v>
      </c>
      <c r="BP144" s="1">
        <v>8</v>
      </c>
      <c r="BQ144" s="1">
        <v>8</v>
      </c>
      <c r="BR144" s="1">
        <v>8</v>
      </c>
      <c r="BS144" s="1">
        <v>8</v>
      </c>
      <c r="BT144" s="1">
        <v>0</v>
      </c>
      <c r="BU144" s="1" t="str">
        <f>"8:00 AM"</f>
        <v>8:00 AM</v>
      </c>
      <c r="BV144" s="1" t="str">
        <f>"5:00 PM"</f>
        <v>5:00 PM</v>
      </c>
      <c r="BW144" s="1" t="s">
        <v>392</v>
      </c>
      <c r="BX144" s="1">
        <v>0</v>
      </c>
      <c r="BY144" s="1">
        <v>12</v>
      </c>
      <c r="BZ144" s="1" t="s">
        <v>112</v>
      </c>
      <c r="CA144" s="1">
        <v>0</v>
      </c>
      <c r="CB144" s="4" t="s">
        <v>2876</v>
      </c>
      <c r="CC144" s="1" t="s">
        <v>2877</v>
      </c>
      <c r="CE144" s="1" t="s">
        <v>167</v>
      </c>
      <c r="CF144" s="1" t="s">
        <v>117</v>
      </c>
      <c r="CG144" s="1">
        <v>96950</v>
      </c>
      <c r="CH144" s="3">
        <v>9.8699999999999992</v>
      </c>
      <c r="CI144" s="3">
        <v>9.8699999999999992</v>
      </c>
      <c r="CJ144" s="3">
        <v>14.8</v>
      </c>
      <c r="CK144" s="3">
        <v>14.8</v>
      </c>
      <c r="CL144" s="1" t="s">
        <v>137</v>
      </c>
      <c r="CN144" s="1" t="s">
        <v>139</v>
      </c>
      <c r="CP144" s="1" t="s">
        <v>112</v>
      </c>
      <c r="CQ144" s="1" t="s">
        <v>111</v>
      </c>
      <c r="CR144" s="1" t="s">
        <v>112</v>
      </c>
      <c r="CS144" s="1" t="s">
        <v>111</v>
      </c>
      <c r="CT144" s="1" t="s">
        <v>138</v>
      </c>
      <c r="CU144" s="1" t="s">
        <v>111</v>
      </c>
      <c r="CV144" s="1" t="s">
        <v>138</v>
      </c>
      <c r="CW144" s="1" t="s">
        <v>2878</v>
      </c>
      <c r="CX144" s="1">
        <v>16702353637</v>
      </c>
      <c r="CY144" s="1" t="s">
        <v>1484</v>
      </c>
      <c r="CZ144" s="1" t="s">
        <v>380</v>
      </c>
      <c r="DA144" s="1" t="s">
        <v>111</v>
      </c>
      <c r="DB144" s="1" t="s">
        <v>112</v>
      </c>
    </row>
    <row r="145" spans="1:111" ht="15.6" customHeight="1" x14ac:dyDescent="0.25">
      <c r="A145" s="1" t="s">
        <v>2890</v>
      </c>
      <c r="B145" s="1" t="s">
        <v>238</v>
      </c>
      <c r="C145" s="2">
        <v>44338.194813657406</v>
      </c>
      <c r="D145" s="2">
        <v>44375</v>
      </c>
      <c r="E145" s="1" t="s">
        <v>110</v>
      </c>
      <c r="F145" s="2">
        <v>44468.833333333336</v>
      </c>
      <c r="G145" s="1" t="s">
        <v>112</v>
      </c>
      <c r="H145" s="1" t="s">
        <v>112</v>
      </c>
      <c r="I145" s="1" t="s">
        <v>112</v>
      </c>
      <c r="J145" s="1" t="s">
        <v>2891</v>
      </c>
      <c r="K145" s="1" t="s">
        <v>2821</v>
      </c>
      <c r="L145" s="1" t="s">
        <v>2827</v>
      </c>
      <c r="M145" s="1" t="s">
        <v>2892</v>
      </c>
      <c r="N145" s="1" t="s">
        <v>116</v>
      </c>
      <c r="O145" s="1" t="s">
        <v>117</v>
      </c>
      <c r="P145" s="9">
        <v>96950</v>
      </c>
      <c r="Q145" s="1" t="s">
        <v>118</v>
      </c>
      <c r="S145" s="1">
        <v>16702353027</v>
      </c>
      <c r="U145" s="1">
        <v>722310</v>
      </c>
      <c r="V145" s="1" t="s">
        <v>119</v>
      </c>
      <c r="X145" s="1" t="s">
        <v>2893</v>
      </c>
      <c r="Y145" s="1" t="s">
        <v>2894</v>
      </c>
      <c r="Z145" s="1" t="s">
        <v>2895</v>
      </c>
      <c r="AA145" s="1" t="s">
        <v>2896</v>
      </c>
      <c r="AB145" s="1" t="s">
        <v>2897</v>
      </c>
      <c r="AC145" s="1" t="s">
        <v>2828</v>
      </c>
      <c r="AD145" s="1" t="s">
        <v>116</v>
      </c>
      <c r="AE145" s="1" t="s">
        <v>117</v>
      </c>
      <c r="AF145" s="9">
        <v>96950</v>
      </c>
      <c r="AG145" s="1" t="s">
        <v>118</v>
      </c>
      <c r="AI145" s="1">
        <v>16702353027</v>
      </c>
      <c r="AK145" s="1" t="s">
        <v>2898</v>
      </c>
      <c r="BC145" s="1" t="str">
        <f>"37-3011.00"</f>
        <v>37-3011.00</v>
      </c>
      <c r="BD145" s="1" t="s">
        <v>726</v>
      </c>
      <c r="BE145" s="1" t="s">
        <v>2899</v>
      </c>
      <c r="BF145" s="1" t="s">
        <v>2900</v>
      </c>
      <c r="BG145" s="1">
        <v>3</v>
      </c>
      <c r="BH145" s="1">
        <v>3</v>
      </c>
      <c r="BI145" s="2">
        <v>44470</v>
      </c>
      <c r="BJ145" s="2">
        <v>44834</v>
      </c>
      <c r="BK145" s="2">
        <v>44470</v>
      </c>
      <c r="BL145" s="2">
        <v>44834</v>
      </c>
      <c r="BM145" s="1">
        <v>35</v>
      </c>
      <c r="BN145" s="1">
        <v>0</v>
      </c>
      <c r="BO145" s="1">
        <v>7</v>
      </c>
      <c r="BP145" s="1">
        <v>7</v>
      </c>
      <c r="BQ145" s="1">
        <v>7</v>
      </c>
      <c r="BR145" s="1">
        <v>7</v>
      </c>
      <c r="BS145" s="1">
        <v>7</v>
      </c>
      <c r="BT145" s="1">
        <v>0</v>
      </c>
      <c r="BU145" s="1" t="str">
        <f>"7:00 AM"</f>
        <v>7:00 AM</v>
      </c>
      <c r="BV145" s="1" t="str">
        <f>"2:00 PM"</f>
        <v>2:00 PM</v>
      </c>
      <c r="BW145" s="1" t="s">
        <v>135</v>
      </c>
      <c r="BX145" s="1">
        <v>0</v>
      </c>
      <c r="BY145" s="1">
        <v>3</v>
      </c>
      <c r="BZ145" s="1" t="s">
        <v>112</v>
      </c>
      <c r="CB145" s="4" t="s">
        <v>2901</v>
      </c>
      <c r="CC145" s="1" t="s">
        <v>2827</v>
      </c>
      <c r="CD145" s="1" t="s">
        <v>2827</v>
      </c>
      <c r="CE145" s="1" t="s">
        <v>116</v>
      </c>
      <c r="CF145" s="1" t="s">
        <v>117</v>
      </c>
      <c r="CG145" s="1">
        <v>96950</v>
      </c>
      <c r="CH145" s="3">
        <v>8.5</v>
      </c>
      <c r="CJ145" s="3">
        <v>12.75</v>
      </c>
      <c r="CL145" s="1" t="s">
        <v>137</v>
      </c>
      <c r="CM145" s="1" t="s">
        <v>362</v>
      </c>
      <c r="CN145" s="1" t="s">
        <v>139</v>
      </c>
      <c r="CP145" s="1" t="s">
        <v>112</v>
      </c>
      <c r="CQ145" s="1" t="s">
        <v>111</v>
      </c>
      <c r="CR145" s="1" t="s">
        <v>112</v>
      </c>
      <c r="CS145" s="1" t="s">
        <v>111</v>
      </c>
      <c r="CT145" s="1" t="s">
        <v>138</v>
      </c>
      <c r="CU145" s="1" t="s">
        <v>111</v>
      </c>
      <c r="CV145" s="1" t="s">
        <v>138</v>
      </c>
      <c r="CW145" s="1" t="s">
        <v>2902</v>
      </c>
      <c r="CX145" s="1">
        <v>16702353027</v>
      </c>
      <c r="CY145" s="1" t="s">
        <v>2829</v>
      </c>
      <c r="CZ145" s="1" t="s">
        <v>138</v>
      </c>
      <c r="DA145" s="1" t="s">
        <v>111</v>
      </c>
      <c r="DB145" s="1" t="s">
        <v>112</v>
      </c>
    </row>
    <row r="146" spans="1:111" ht="15.6" customHeight="1" x14ac:dyDescent="0.25">
      <c r="A146" s="1" t="s">
        <v>2903</v>
      </c>
      <c r="B146" s="1" t="s">
        <v>238</v>
      </c>
      <c r="C146" s="2">
        <v>44298.989244560187</v>
      </c>
      <c r="D146" s="2">
        <v>44335</v>
      </c>
      <c r="E146" s="1" t="s">
        <v>110</v>
      </c>
      <c r="F146" s="2">
        <v>44468.833333333336</v>
      </c>
      <c r="G146" s="1" t="s">
        <v>112</v>
      </c>
      <c r="H146" s="1" t="s">
        <v>112</v>
      </c>
      <c r="I146" s="1" t="s">
        <v>112</v>
      </c>
      <c r="J146" s="1" t="s">
        <v>2904</v>
      </c>
      <c r="K146" s="1" t="s">
        <v>2905</v>
      </c>
      <c r="L146" s="1" t="s">
        <v>2906</v>
      </c>
      <c r="M146" s="1" t="s">
        <v>2823</v>
      </c>
      <c r="N146" s="1" t="s">
        <v>167</v>
      </c>
      <c r="O146" s="1" t="s">
        <v>117</v>
      </c>
      <c r="P146" s="9">
        <v>96950</v>
      </c>
      <c r="Q146" s="1" t="s">
        <v>118</v>
      </c>
      <c r="S146" s="1">
        <v>16702353027</v>
      </c>
      <c r="U146" s="1">
        <v>722310</v>
      </c>
      <c r="V146" s="1" t="s">
        <v>119</v>
      </c>
      <c r="X146" s="1" t="s">
        <v>2907</v>
      </c>
      <c r="Y146" s="1" t="s">
        <v>2908</v>
      </c>
      <c r="Z146" s="1" t="s">
        <v>2909</v>
      </c>
      <c r="AA146" s="1" t="s">
        <v>2910</v>
      </c>
      <c r="AB146" s="1" t="s">
        <v>2906</v>
      </c>
      <c r="AC146" s="1" t="s">
        <v>2823</v>
      </c>
      <c r="AD146" s="1" t="s">
        <v>167</v>
      </c>
      <c r="AE146" s="1" t="s">
        <v>117</v>
      </c>
      <c r="AF146" s="9">
        <v>96950</v>
      </c>
      <c r="AG146" s="1" t="s">
        <v>118</v>
      </c>
      <c r="AI146" s="1">
        <v>16702353027</v>
      </c>
      <c r="AK146" s="1" t="s">
        <v>2829</v>
      </c>
      <c r="BC146" s="1" t="str">
        <f>"43-5081.03"</f>
        <v>43-5081.03</v>
      </c>
      <c r="BD146" s="1" t="s">
        <v>868</v>
      </c>
      <c r="BE146" s="1" t="s">
        <v>2911</v>
      </c>
      <c r="BF146" s="1" t="s">
        <v>2912</v>
      </c>
      <c r="BG146" s="1">
        <v>1</v>
      </c>
      <c r="BH146" s="1">
        <v>1</v>
      </c>
      <c r="BI146" s="2">
        <v>44470</v>
      </c>
      <c r="BJ146" s="2">
        <v>44834</v>
      </c>
      <c r="BK146" s="2">
        <v>44470</v>
      </c>
      <c r="BL146" s="2">
        <v>44834</v>
      </c>
      <c r="BM146" s="1">
        <v>35</v>
      </c>
      <c r="BN146" s="1">
        <v>0</v>
      </c>
      <c r="BO146" s="1">
        <v>7</v>
      </c>
      <c r="BP146" s="1">
        <v>7</v>
      </c>
      <c r="BQ146" s="1">
        <v>7</v>
      </c>
      <c r="BR146" s="1">
        <v>7</v>
      </c>
      <c r="BS146" s="1">
        <v>7</v>
      </c>
      <c r="BT146" s="1">
        <v>0</v>
      </c>
      <c r="BU146" s="1" t="str">
        <f>"8:00 AM"</f>
        <v>8:00 AM</v>
      </c>
      <c r="BV146" s="1" t="str">
        <f>"3:00 PM"</f>
        <v>3:00 PM</v>
      </c>
      <c r="BW146" s="1" t="s">
        <v>135</v>
      </c>
      <c r="BX146" s="1">
        <v>0</v>
      </c>
      <c r="BY146" s="1">
        <v>12</v>
      </c>
      <c r="BZ146" s="1" t="s">
        <v>112</v>
      </c>
      <c r="CA146" s="1">
        <v>0</v>
      </c>
      <c r="CB146" s="4" t="s">
        <v>2913</v>
      </c>
      <c r="CC146" s="1" t="s">
        <v>2906</v>
      </c>
      <c r="CD146" s="1" t="s">
        <v>2823</v>
      </c>
      <c r="CE146" s="1" t="s">
        <v>167</v>
      </c>
      <c r="CF146" s="1" t="s">
        <v>117</v>
      </c>
      <c r="CG146" s="1">
        <v>96950</v>
      </c>
      <c r="CH146" s="3">
        <v>7.58</v>
      </c>
      <c r="CI146" s="3">
        <v>7.93</v>
      </c>
      <c r="CJ146" s="3">
        <v>11.37</v>
      </c>
      <c r="CK146" s="3">
        <v>11.9</v>
      </c>
      <c r="CL146" s="1" t="s">
        <v>137</v>
      </c>
      <c r="CM146" s="1" t="s">
        <v>362</v>
      </c>
      <c r="CN146" s="1" t="s">
        <v>139</v>
      </c>
      <c r="CP146" s="1" t="s">
        <v>112</v>
      </c>
      <c r="CQ146" s="1" t="s">
        <v>111</v>
      </c>
      <c r="CR146" s="1" t="s">
        <v>112</v>
      </c>
      <c r="CS146" s="1" t="s">
        <v>111</v>
      </c>
      <c r="CT146" s="1" t="s">
        <v>138</v>
      </c>
      <c r="CU146" s="1" t="s">
        <v>111</v>
      </c>
      <c r="CV146" s="1" t="s">
        <v>138</v>
      </c>
      <c r="CW146" s="1" t="s">
        <v>2914</v>
      </c>
      <c r="CX146" s="1">
        <v>16702353027</v>
      </c>
      <c r="CY146" s="1" t="s">
        <v>2829</v>
      </c>
      <c r="CZ146" s="1" t="s">
        <v>138</v>
      </c>
      <c r="DA146" s="1" t="s">
        <v>111</v>
      </c>
      <c r="DB146" s="1" t="s">
        <v>112</v>
      </c>
    </row>
    <row r="147" spans="1:111" ht="15.6" customHeight="1" x14ac:dyDescent="0.25">
      <c r="A147" s="1" t="s">
        <v>2915</v>
      </c>
      <c r="B147" s="1" t="s">
        <v>238</v>
      </c>
      <c r="C147" s="2">
        <v>44370.342226967594</v>
      </c>
      <c r="D147" s="2">
        <v>44413</v>
      </c>
      <c r="E147" s="1" t="s">
        <v>110</v>
      </c>
      <c r="F147" s="2">
        <v>44468.833333333336</v>
      </c>
      <c r="G147" s="1" t="s">
        <v>112</v>
      </c>
      <c r="H147" s="1" t="s">
        <v>112</v>
      </c>
      <c r="I147" s="1" t="s">
        <v>112</v>
      </c>
      <c r="J147" s="1" t="s">
        <v>2684</v>
      </c>
      <c r="L147" s="1" t="s">
        <v>2685</v>
      </c>
      <c r="M147" s="1" t="s">
        <v>2686</v>
      </c>
      <c r="N147" s="1" t="s">
        <v>167</v>
      </c>
      <c r="O147" s="1" t="s">
        <v>117</v>
      </c>
      <c r="P147" s="9">
        <v>96950</v>
      </c>
      <c r="Q147" s="1" t="s">
        <v>118</v>
      </c>
      <c r="R147" s="1" t="s">
        <v>117</v>
      </c>
      <c r="S147" s="1">
        <v>16702338818</v>
      </c>
      <c r="U147" s="1">
        <v>56152</v>
      </c>
      <c r="V147" s="1" t="s">
        <v>119</v>
      </c>
      <c r="X147" s="1" t="s">
        <v>2687</v>
      </c>
      <c r="Y147" s="1" t="s">
        <v>2688</v>
      </c>
      <c r="AA147" s="1" t="s">
        <v>528</v>
      </c>
      <c r="AB147" s="1" t="s">
        <v>2685</v>
      </c>
      <c r="AC147" s="1" t="s">
        <v>2686</v>
      </c>
      <c r="AD147" s="1" t="s">
        <v>167</v>
      </c>
      <c r="AE147" s="1" t="s">
        <v>117</v>
      </c>
      <c r="AF147" s="9">
        <v>96950</v>
      </c>
      <c r="AG147" s="1" t="s">
        <v>118</v>
      </c>
      <c r="AH147" s="1">
        <v>96950</v>
      </c>
      <c r="AI147" s="1">
        <v>16702338818</v>
      </c>
      <c r="AK147" s="1" t="s">
        <v>2689</v>
      </c>
      <c r="BC147" s="1" t="str">
        <f>"49-3023.01"</f>
        <v>49-3023.01</v>
      </c>
      <c r="BD147" s="1" t="s">
        <v>608</v>
      </c>
      <c r="BE147" s="1" t="s">
        <v>2690</v>
      </c>
      <c r="BF147" s="1" t="s">
        <v>2691</v>
      </c>
      <c r="BG147" s="1">
        <v>5</v>
      </c>
      <c r="BH147" s="1">
        <v>5</v>
      </c>
      <c r="BI147" s="2">
        <v>44470</v>
      </c>
      <c r="BJ147" s="2">
        <v>44834</v>
      </c>
      <c r="BK147" s="2">
        <v>44470</v>
      </c>
      <c r="BL147" s="2">
        <v>44834</v>
      </c>
      <c r="BM147" s="1">
        <v>35</v>
      </c>
      <c r="BN147" s="1">
        <v>0</v>
      </c>
      <c r="BO147" s="1">
        <v>7</v>
      </c>
      <c r="BP147" s="1">
        <v>7</v>
      </c>
      <c r="BQ147" s="1">
        <v>7</v>
      </c>
      <c r="BR147" s="1">
        <v>7</v>
      </c>
      <c r="BS147" s="1">
        <v>7</v>
      </c>
      <c r="BT147" s="1">
        <v>0</v>
      </c>
      <c r="BU147" s="1" t="str">
        <f>"9:00 AM"</f>
        <v>9:00 AM</v>
      </c>
      <c r="BV147" s="1" t="str">
        <f>"5:00 PM"</f>
        <v>5:00 PM</v>
      </c>
      <c r="BW147" s="1" t="s">
        <v>135</v>
      </c>
      <c r="BX147" s="1">
        <v>0</v>
      </c>
      <c r="BY147" s="1">
        <v>24</v>
      </c>
      <c r="BZ147" s="1" t="s">
        <v>112</v>
      </c>
      <c r="CB147" s="1" t="s">
        <v>168</v>
      </c>
      <c r="CC147" s="1" t="s">
        <v>2685</v>
      </c>
      <c r="CD147" s="1" t="s">
        <v>2686</v>
      </c>
      <c r="CE147" s="1" t="s">
        <v>167</v>
      </c>
      <c r="CF147" s="1" t="s">
        <v>117</v>
      </c>
      <c r="CG147" s="1">
        <v>96950</v>
      </c>
      <c r="CH147" s="3">
        <v>8.75</v>
      </c>
      <c r="CI147" s="3">
        <v>8.75</v>
      </c>
      <c r="CJ147" s="3">
        <v>13.13</v>
      </c>
      <c r="CK147" s="3">
        <v>13.13</v>
      </c>
      <c r="CL147" s="1" t="s">
        <v>137</v>
      </c>
      <c r="CM147" s="1" t="s">
        <v>331</v>
      </c>
      <c r="CN147" s="1" t="s">
        <v>139</v>
      </c>
      <c r="CP147" s="1" t="s">
        <v>112</v>
      </c>
      <c r="CQ147" s="1" t="s">
        <v>111</v>
      </c>
      <c r="CR147" s="1" t="s">
        <v>112</v>
      </c>
      <c r="CS147" s="1" t="s">
        <v>111</v>
      </c>
      <c r="CT147" s="1" t="s">
        <v>138</v>
      </c>
      <c r="CU147" s="1" t="s">
        <v>111</v>
      </c>
      <c r="CV147" s="1" t="s">
        <v>138</v>
      </c>
      <c r="CW147" s="1" t="s">
        <v>1439</v>
      </c>
      <c r="CX147" s="1">
        <v>16702872199</v>
      </c>
      <c r="CY147" s="1" t="s">
        <v>2689</v>
      </c>
      <c r="CZ147" s="1" t="s">
        <v>331</v>
      </c>
      <c r="DA147" s="1" t="s">
        <v>111</v>
      </c>
      <c r="DB147" s="1" t="s">
        <v>112</v>
      </c>
    </row>
    <row r="148" spans="1:111" ht="15.6" customHeight="1" x14ac:dyDescent="0.25">
      <c r="A148" s="1" t="s">
        <v>2916</v>
      </c>
      <c r="B148" s="1" t="s">
        <v>238</v>
      </c>
      <c r="C148" s="2">
        <v>44357.336082870374</v>
      </c>
      <c r="D148" s="2">
        <v>44404</v>
      </c>
      <c r="E148" s="1" t="s">
        <v>110</v>
      </c>
      <c r="F148" s="2">
        <v>44468.833333333336</v>
      </c>
      <c r="G148" s="1" t="s">
        <v>112</v>
      </c>
      <c r="H148" s="1" t="s">
        <v>112</v>
      </c>
      <c r="I148" s="1" t="s">
        <v>112</v>
      </c>
      <c r="J148" s="1" t="s">
        <v>2917</v>
      </c>
      <c r="K148" s="1" t="s">
        <v>2918</v>
      </c>
      <c r="L148" s="1" t="s">
        <v>2827</v>
      </c>
      <c r="M148" s="1" t="s">
        <v>2828</v>
      </c>
      <c r="N148" s="1" t="s">
        <v>116</v>
      </c>
      <c r="O148" s="1" t="s">
        <v>117</v>
      </c>
      <c r="P148" s="9">
        <v>96950</v>
      </c>
      <c r="Q148" s="1" t="s">
        <v>118</v>
      </c>
      <c r="S148" s="1">
        <v>16702353027</v>
      </c>
      <c r="U148" s="1">
        <v>424410</v>
      </c>
      <c r="V148" s="1" t="s">
        <v>119</v>
      </c>
      <c r="X148" s="1" t="s">
        <v>2919</v>
      </c>
      <c r="Y148" s="1" t="s">
        <v>2920</v>
      </c>
      <c r="Z148" s="1" t="s">
        <v>2921</v>
      </c>
      <c r="AA148" s="1" t="s">
        <v>245</v>
      </c>
      <c r="AB148" s="1" t="s">
        <v>2827</v>
      </c>
      <c r="AC148" s="1" t="s">
        <v>2828</v>
      </c>
      <c r="AD148" s="1" t="s">
        <v>116</v>
      </c>
      <c r="AE148" s="1" t="s">
        <v>117</v>
      </c>
      <c r="AF148" s="9">
        <v>96950</v>
      </c>
      <c r="AG148" s="1" t="s">
        <v>118</v>
      </c>
      <c r="AI148" s="1">
        <v>16702353027</v>
      </c>
      <c r="AK148" s="1" t="s">
        <v>2922</v>
      </c>
      <c r="BC148" s="1" t="str">
        <f>"43-5081.00"</f>
        <v>43-5081.00</v>
      </c>
      <c r="BD148" s="1" t="s">
        <v>2923</v>
      </c>
      <c r="BE148" s="1" t="s">
        <v>2924</v>
      </c>
      <c r="BF148" s="1" t="s">
        <v>2925</v>
      </c>
      <c r="BG148" s="1">
        <v>1</v>
      </c>
      <c r="BH148" s="1">
        <v>1</v>
      </c>
      <c r="BI148" s="2">
        <v>44470</v>
      </c>
      <c r="BJ148" s="2">
        <v>44834</v>
      </c>
      <c r="BK148" s="2">
        <v>44470</v>
      </c>
      <c r="BL148" s="2">
        <v>44834</v>
      </c>
      <c r="BM148" s="1">
        <v>35</v>
      </c>
      <c r="BN148" s="1">
        <v>0</v>
      </c>
      <c r="BO148" s="1">
        <v>7</v>
      </c>
      <c r="BP148" s="1">
        <v>7</v>
      </c>
      <c r="BQ148" s="1">
        <v>7</v>
      </c>
      <c r="BR148" s="1">
        <v>7</v>
      </c>
      <c r="BS148" s="1">
        <v>7</v>
      </c>
      <c r="BT148" s="1">
        <v>0</v>
      </c>
      <c r="BU148" s="1" t="str">
        <f>"8:30 AM"</f>
        <v>8:30 AM</v>
      </c>
      <c r="BV148" s="1" t="str">
        <f>"3:30 PM"</f>
        <v>3:30 PM</v>
      </c>
      <c r="BW148" s="1" t="s">
        <v>135</v>
      </c>
      <c r="BX148" s="1">
        <v>0</v>
      </c>
      <c r="BY148" s="1">
        <v>6</v>
      </c>
      <c r="BZ148" s="1" t="s">
        <v>112</v>
      </c>
      <c r="CB148" s="4" t="s">
        <v>2926</v>
      </c>
      <c r="CC148" s="1" t="s">
        <v>2827</v>
      </c>
      <c r="CD148" s="1" t="s">
        <v>2827</v>
      </c>
      <c r="CE148" s="1" t="s">
        <v>116</v>
      </c>
      <c r="CF148" s="1" t="s">
        <v>117</v>
      </c>
      <c r="CG148" s="1">
        <v>96950</v>
      </c>
      <c r="CH148" s="3">
        <v>7.58</v>
      </c>
      <c r="CI148" s="3">
        <v>7.75</v>
      </c>
      <c r="CJ148" s="3">
        <v>11.37</v>
      </c>
      <c r="CK148" s="3">
        <v>11.63</v>
      </c>
      <c r="CL148" s="1" t="s">
        <v>137</v>
      </c>
      <c r="CM148" s="1" t="s">
        <v>362</v>
      </c>
      <c r="CN148" s="1" t="s">
        <v>139</v>
      </c>
      <c r="CP148" s="1" t="s">
        <v>112</v>
      </c>
      <c r="CQ148" s="1" t="s">
        <v>111</v>
      </c>
      <c r="CR148" s="1" t="s">
        <v>112</v>
      </c>
      <c r="CS148" s="1" t="s">
        <v>111</v>
      </c>
      <c r="CT148" s="1" t="s">
        <v>138</v>
      </c>
      <c r="CU148" s="1" t="s">
        <v>111</v>
      </c>
      <c r="CV148" s="1" t="s">
        <v>138</v>
      </c>
      <c r="CW148" s="1" t="s">
        <v>2902</v>
      </c>
      <c r="CX148" s="1">
        <v>16702353027</v>
      </c>
      <c r="CY148" s="1" t="s">
        <v>2922</v>
      </c>
      <c r="CZ148" s="1" t="s">
        <v>138</v>
      </c>
      <c r="DA148" s="1" t="s">
        <v>111</v>
      </c>
      <c r="DB148" s="1" t="s">
        <v>112</v>
      </c>
    </row>
    <row r="149" spans="1:111" ht="15.6" customHeight="1" x14ac:dyDescent="0.25">
      <c r="A149" s="1" t="s">
        <v>2927</v>
      </c>
      <c r="B149" s="1" t="s">
        <v>238</v>
      </c>
      <c r="C149" s="2">
        <v>44305.307201620373</v>
      </c>
      <c r="D149" s="2">
        <v>44340</v>
      </c>
      <c r="E149" s="1" t="s">
        <v>110</v>
      </c>
      <c r="F149" s="2">
        <v>44468.833333333336</v>
      </c>
      <c r="G149" s="1" t="s">
        <v>112</v>
      </c>
      <c r="H149" s="1" t="s">
        <v>112</v>
      </c>
      <c r="I149" s="1" t="s">
        <v>112</v>
      </c>
      <c r="J149" s="1" t="s">
        <v>2928</v>
      </c>
      <c r="K149" s="1" t="s">
        <v>2929</v>
      </c>
      <c r="L149" s="1" t="s">
        <v>2930</v>
      </c>
      <c r="N149" s="1" t="s">
        <v>157</v>
      </c>
      <c r="O149" s="1" t="s">
        <v>117</v>
      </c>
      <c r="P149" s="9">
        <v>96950</v>
      </c>
      <c r="Q149" s="1" t="s">
        <v>118</v>
      </c>
      <c r="R149" s="1" t="s">
        <v>116</v>
      </c>
      <c r="S149" s="1">
        <v>16702345117</v>
      </c>
      <c r="U149" s="1">
        <v>5313</v>
      </c>
      <c r="V149" s="1" t="s">
        <v>119</v>
      </c>
      <c r="X149" s="1" t="s">
        <v>2931</v>
      </c>
      <c r="Y149" s="1" t="s">
        <v>2932</v>
      </c>
      <c r="Z149" s="1" t="s">
        <v>2933</v>
      </c>
      <c r="AA149" s="1" t="s">
        <v>2934</v>
      </c>
      <c r="AB149" s="1" t="s">
        <v>2935</v>
      </c>
      <c r="AC149" s="1" t="s">
        <v>138</v>
      </c>
      <c r="AD149" s="1" t="s">
        <v>116</v>
      </c>
      <c r="AE149" s="1" t="s">
        <v>117</v>
      </c>
      <c r="AF149" s="9">
        <v>96950</v>
      </c>
      <c r="AG149" s="1" t="s">
        <v>118</v>
      </c>
      <c r="AH149" s="1" t="s">
        <v>138</v>
      </c>
      <c r="AI149" s="1">
        <v>16702875116</v>
      </c>
      <c r="AK149" s="1" t="s">
        <v>2936</v>
      </c>
      <c r="BC149" s="1" t="str">
        <f>"43-3031.00"</f>
        <v>43-3031.00</v>
      </c>
      <c r="BD149" s="1" t="s">
        <v>389</v>
      </c>
      <c r="BE149" s="1" t="s">
        <v>2937</v>
      </c>
      <c r="BF149" s="1" t="s">
        <v>2938</v>
      </c>
      <c r="BG149" s="1">
        <v>1</v>
      </c>
      <c r="BH149" s="1">
        <v>1</v>
      </c>
      <c r="BI149" s="2">
        <v>44470</v>
      </c>
      <c r="BJ149" s="2">
        <v>44834</v>
      </c>
      <c r="BK149" s="2">
        <v>44470</v>
      </c>
      <c r="BL149" s="2">
        <v>44834</v>
      </c>
      <c r="BM149" s="1">
        <v>40</v>
      </c>
      <c r="BN149" s="1">
        <v>0</v>
      </c>
      <c r="BO149" s="1">
        <v>8</v>
      </c>
      <c r="BP149" s="1">
        <v>8</v>
      </c>
      <c r="BQ149" s="1">
        <v>8</v>
      </c>
      <c r="BR149" s="1">
        <v>8</v>
      </c>
      <c r="BS149" s="1">
        <v>8</v>
      </c>
      <c r="BT149" s="1">
        <v>0</v>
      </c>
      <c r="BU149" s="1" t="str">
        <f>"8:00 AM"</f>
        <v>8:00 AM</v>
      </c>
      <c r="BV149" s="1" t="str">
        <f>"5:00 PM"</f>
        <v>5:00 PM</v>
      </c>
      <c r="BW149" s="1" t="s">
        <v>193</v>
      </c>
      <c r="BX149" s="1">
        <v>0</v>
      </c>
      <c r="BY149" s="1">
        <v>24</v>
      </c>
      <c r="BZ149" s="1" t="s">
        <v>112</v>
      </c>
      <c r="CA149" s="1">
        <v>0</v>
      </c>
      <c r="CB149" s="1" t="s">
        <v>2939</v>
      </c>
      <c r="CC149" s="1" t="s">
        <v>2940</v>
      </c>
      <c r="CD149" s="1" t="s">
        <v>2941</v>
      </c>
      <c r="CE149" s="1" t="s">
        <v>116</v>
      </c>
      <c r="CF149" s="1" t="s">
        <v>117</v>
      </c>
      <c r="CG149" s="1">
        <v>96950</v>
      </c>
      <c r="CH149" s="3">
        <v>9.49</v>
      </c>
      <c r="CI149" s="3">
        <v>9.49</v>
      </c>
      <c r="CJ149" s="3">
        <v>14.24</v>
      </c>
      <c r="CK149" s="3">
        <v>14.24</v>
      </c>
      <c r="CL149" s="1" t="s">
        <v>137</v>
      </c>
      <c r="CN149" s="1" t="s">
        <v>139</v>
      </c>
      <c r="CP149" s="1" t="s">
        <v>112</v>
      </c>
      <c r="CQ149" s="1" t="s">
        <v>111</v>
      </c>
      <c r="CR149" s="1" t="s">
        <v>112</v>
      </c>
      <c r="CS149" s="1" t="s">
        <v>111</v>
      </c>
      <c r="CT149" s="1" t="s">
        <v>138</v>
      </c>
      <c r="CU149" s="1" t="s">
        <v>111</v>
      </c>
      <c r="CV149" s="1" t="s">
        <v>138</v>
      </c>
      <c r="CW149" s="1" t="s">
        <v>2942</v>
      </c>
      <c r="CX149" s="1">
        <v>16702345117</v>
      </c>
      <c r="CY149" s="1" t="s">
        <v>2936</v>
      </c>
      <c r="CZ149" s="1" t="s">
        <v>2943</v>
      </c>
      <c r="DA149" s="1" t="s">
        <v>111</v>
      </c>
      <c r="DB149" s="1" t="s">
        <v>112</v>
      </c>
    </row>
    <row r="150" spans="1:111" ht="15.6" customHeight="1" x14ac:dyDescent="0.25">
      <c r="A150" s="1" t="s">
        <v>2944</v>
      </c>
      <c r="B150" s="1" t="s">
        <v>238</v>
      </c>
      <c r="C150" s="2">
        <v>44305.904722569445</v>
      </c>
      <c r="D150" s="2">
        <v>44337</v>
      </c>
      <c r="E150" s="1" t="s">
        <v>110</v>
      </c>
      <c r="F150" s="2">
        <v>44468.833333333336</v>
      </c>
      <c r="G150" s="1" t="s">
        <v>112</v>
      </c>
      <c r="H150" s="1" t="s">
        <v>112</v>
      </c>
      <c r="I150" s="1" t="s">
        <v>112</v>
      </c>
      <c r="J150" s="1" t="s">
        <v>1095</v>
      </c>
      <c r="K150" s="1" t="s">
        <v>2945</v>
      </c>
      <c r="L150" s="1" t="s">
        <v>410</v>
      </c>
      <c r="N150" s="1" t="s">
        <v>167</v>
      </c>
      <c r="O150" s="1" t="s">
        <v>117</v>
      </c>
      <c r="P150" s="9">
        <v>96950</v>
      </c>
      <c r="Q150" s="1" t="s">
        <v>118</v>
      </c>
      <c r="S150" s="1">
        <v>16702336927</v>
      </c>
      <c r="U150" s="1">
        <v>811111</v>
      </c>
      <c r="V150" s="1" t="s">
        <v>119</v>
      </c>
      <c r="X150" s="1" t="s">
        <v>1097</v>
      </c>
      <c r="Y150" s="1" t="s">
        <v>1098</v>
      </c>
      <c r="Z150" s="1" t="s">
        <v>1099</v>
      </c>
      <c r="AA150" s="1" t="s">
        <v>245</v>
      </c>
      <c r="AB150" s="1" t="s">
        <v>1100</v>
      </c>
      <c r="AD150" s="1" t="s">
        <v>116</v>
      </c>
      <c r="AE150" s="1" t="s">
        <v>117</v>
      </c>
      <c r="AF150" s="9">
        <v>96950</v>
      </c>
      <c r="AG150" s="1" t="s">
        <v>118</v>
      </c>
      <c r="AI150" s="1">
        <v>16702336927</v>
      </c>
      <c r="AK150" s="1" t="s">
        <v>1101</v>
      </c>
      <c r="BC150" s="1" t="str">
        <f>"49-3023.01"</f>
        <v>49-3023.01</v>
      </c>
      <c r="BD150" s="1" t="s">
        <v>608</v>
      </c>
      <c r="BE150" s="1" t="s">
        <v>2946</v>
      </c>
      <c r="BF150" s="1" t="s">
        <v>610</v>
      </c>
      <c r="BG150" s="1">
        <v>2</v>
      </c>
      <c r="BH150" s="1">
        <v>2</v>
      </c>
      <c r="BI150" s="2">
        <v>44470</v>
      </c>
      <c r="BJ150" s="2">
        <v>44834</v>
      </c>
      <c r="BK150" s="2">
        <v>44470</v>
      </c>
      <c r="BL150" s="2">
        <v>44834</v>
      </c>
      <c r="BM150" s="1">
        <v>40</v>
      </c>
      <c r="BN150" s="1">
        <v>0</v>
      </c>
      <c r="BO150" s="1">
        <v>8</v>
      </c>
      <c r="BP150" s="1">
        <v>8</v>
      </c>
      <c r="BQ150" s="1">
        <v>8</v>
      </c>
      <c r="BR150" s="1">
        <v>8</v>
      </c>
      <c r="BS150" s="1">
        <v>8</v>
      </c>
      <c r="BT150" s="1">
        <v>0</v>
      </c>
      <c r="BU150" s="1" t="str">
        <f>"7:30 AM"</f>
        <v>7:30 AM</v>
      </c>
      <c r="BV150" s="1" t="str">
        <f>"4:30 PM"</f>
        <v>4:30 PM</v>
      </c>
      <c r="BW150" s="1" t="s">
        <v>135</v>
      </c>
      <c r="BX150" s="1">
        <v>0</v>
      </c>
      <c r="BY150" s="1">
        <v>12</v>
      </c>
      <c r="BZ150" s="1" t="s">
        <v>112</v>
      </c>
      <c r="CA150" s="1">
        <v>0</v>
      </c>
      <c r="CB150" s="4" t="s">
        <v>2947</v>
      </c>
      <c r="CC150" s="1" t="s">
        <v>410</v>
      </c>
      <c r="CE150" s="1" t="s">
        <v>167</v>
      </c>
      <c r="CF150" s="1" t="s">
        <v>117</v>
      </c>
      <c r="CG150" s="1">
        <v>96950</v>
      </c>
      <c r="CH150" s="3">
        <v>8.75</v>
      </c>
      <c r="CI150" s="3">
        <v>8.75</v>
      </c>
      <c r="CJ150" s="3">
        <v>13.13</v>
      </c>
      <c r="CK150" s="3">
        <v>13.13</v>
      </c>
      <c r="CL150" s="1" t="s">
        <v>137</v>
      </c>
      <c r="CN150" s="1" t="s">
        <v>139</v>
      </c>
      <c r="CP150" s="1" t="s">
        <v>112</v>
      </c>
      <c r="CQ150" s="1" t="s">
        <v>111</v>
      </c>
      <c r="CR150" s="1" t="s">
        <v>111</v>
      </c>
      <c r="CS150" s="1" t="s">
        <v>111</v>
      </c>
      <c r="CT150" s="1" t="s">
        <v>138</v>
      </c>
      <c r="CU150" s="1" t="s">
        <v>111</v>
      </c>
      <c r="CV150" s="1" t="s">
        <v>138</v>
      </c>
      <c r="CW150" s="1" t="s">
        <v>411</v>
      </c>
      <c r="CX150" s="1">
        <v>16702336927</v>
      </c>
      <c r="CY150" s="1" t="s">
        <v>1101</v>
      </c>
      <c r="CZ150" s="1" t="s">
        <v>138</v>
      </c>
      <c r="DA150" s="1" t="s">
        <v>111</v>
      </c>
      <c r="DB150" s="1" t="s">
        <v>112</v>
      </c>
    </row>
    <row r="151" spans="1:111" ht="15.6" customHeight="1" x14ac:dyDescent="0.25">
      <c r="A151" s="1" t="s">
        <v>2948</v>
      </c>
      <c r="B151" s="1" t="s">
        <v>238</v>
      </c>
      <c r="C151" s="2">
        <v>44344.991235879628</v>
      </c>
      <c r="D151" s="2">
        <v>44386</v>
      </c>
      <c r="E151" s="1" t="s">
        <v>180</v>
      </c>
      <c r="G151" s="1" t="s">
        <v>112</v>
      </c>
      <c r="H151" s="1" t="s">
        <v>112</v>
      </c>
      <c r="I151" s="1" t="s">
        <v>112</v>
      </c>
      <c r="J151" s="1" t="s">
        <v>2949</v>
      </c>
      <c r="K151" s="1" t="s">
        <v>2950</v>
      </c>
      <c r="L151" s="1" t="s">
        <v>2951</v>
      </c>
      <c r="N151" s="1" t="s">
        <v>116</v>
      </c>
      <c r="O151" s="1" t="s">
        <v>117</v>
      </c>
      <c r="P151" s="9">
        <v>96950</v>
      </c>
      <c r="Q151" s="1" t="s">
        <v>118</v>
      </c>
      <c r="R151" s="1" t="s">
        <v>168</v>
      </c>
      <c r="S151" s="1">
        <v>16702352743</v>
      </c>
      <c r="U151" s="1">
        <v>561320</v>
      </c>
      <c r="V151" s="1" t="s">
        <v>119</v>
      </c>
      <c r="X151" s="1" t="s">
        <v>2952</v>
      </c>
      <c r="Y151" s="1" t="s">
        <v>2307</v>
      </c>
      <c r="Z151" s="1" t="s">
        <v>2953</v>
      </c>
      <c r="AA151" s="1" t="s">
        <v>245</v>
      </c>
      <c r="AB151" s="1" t="s">
        <v>2304</v>
      </c>
      <c r="AD151" s="1" t="s">
        <v>116</v>
      </c>
      <c r="AE151" s="1" t="s">
        <v>117</v>
      </c>
      <c r="AF151" s="9">
        <v>96950</v>
      </c>
      <c r="AG151" s="1" t="s">
        <v>118</v>
      </c>
      <c r="AH151" s="1" t="s">
        <v>116</v>
      </c>
      <c r="AI151" s="1">
        <v>16702352743</v>
      </c>
      <c r="AK151" s="1" t="s">
        <v>2954</v>
      </c>
      <c r="BC151" s="1" t="str">
        <f>"37-2012.00"</f>
        <v>37-2012.00</v>
      </c>
      <c r="BD151" s="1" t="s">
        <v>576</v>
      </c>
      <c r="BE151" s="1" t="s">
        <v>2955</v>
      </c>
      <c r="BF151" s="1" t="s">
        <v>2956</v>
      </c>
      <c r="BG151" s="1">
        <v>10</v>
      </c>
      <c r="BH151" s="1">
        <v>10</v>
      </c>
      <c r="BI151" s="2">
        <v>44440</v>
      </c>
      <c r="BJ151" s="2">
        <v>44804</v>
      </c>
      <c r="BK151" s="2">
        <v>44440</v>
      </c>
      <c r="BL151" s="2">
        <v>44804</v>
      </c>
      <c r="BM151" s="1">
        <v>35</v>
      </c>
      <c r="BN151" s="1">
        <v>0</v>
      </c>
      <c r="BO151" s="1">
        <v>7</v>
      </c>
      <c r="BP151" s="1">
        <v>7</v>
      </c>
      <c r="BQ151" s="1">
        <v>7</v>
      </c>
      <c r="BR151" s="1">
        <v>7</v>
      </c>
      <c r="BS151" s="1">
        <v>7</v>
      </c>
      <c r="BT151" s="1">
        <v>0</v>
      </c>
      <c r="BU151" s="1" t="str">
        <f>"8:00 AM"</f>
        <v>8:00 AM</v>
      </c>
      <c r="BV151" s="1" t="str">
        <f>"4:00 PM"</f>
        <v>4:00 PM</v>
      </c>
      <c r="BW151" s="1" t="s">
        <v>230</v>
      </c>
      <c r="BX151" s="1">
        <v>1</v>
      </c>
      <c r="BY151" s="1">
        <v>3</v>
      </c>
      <c r="BZ151" s="1" t="s">
        <v>112</v>
      </c>
      <c r="CB151" s="4" t="s">
        <v>2957</v>
      </c>
      <c r="CC151" s="1" t="s">
        <v>2304</v>
      </c>
      <c r="CE151" s="1" t="s">
        <v>116</v>
      </c>
      <c r="CF151" s="1" t="s">
        <v>117</v>
      </c>
      <c r="CG151" s="1">
        <v>96950</v>
      </c>
      <c r="CH151" s="3">
        <v>7.59</v>
      </c>
      <c r="CI151" s="3">
        <v>7.65</v>
      </c>
      <c r="CJ151" s="3">
        <v>11.39</v>
      </c>
      <c r="CK151" s="3">
        <v>11.48</v>
      </c>
      <c r="CL151" s="1" t="s">
        <v>137</v>
      </c>
      <c r="CM151" s="1" t="s">
        <v>331</v>
      </c>
      <c r="CN151" s="1" t="s">
        <v>139</v>
      </c>
      <c r="CP151" s="1" t="s">
        <v>111</v>
      </c>
      <c r="CQ151" s="1" t="s">
        <v>111</v>
      </c>
      <c r="CR151" s="1" t="s">
        <v>111</v>
      </c>
      <c r="CS151" s="1" t="s">
        <v>111</v>
      </c>
      <c r="CT151" s="1" t="s">
        <v>111</v>
      </c>
      <c r="CU151" s="1" t="s">
        <v>111</v>
      </c>
      <c r="CV151" s="1" t="s">
        <v>111</v>
      </c>
      <c r="CW151" s="1" t="s">
        <v>2958</v>
      </c>
      <c r="CX151" s="1">
        <v>16702352743</v>
      </c>
      <c r="CY151" s="1" t="s">
        <v>2954</v>
      </c>
      <c r="CZ151" s="1" t="s">
        <v>168</v>
      </c>
      <c r="DA151" s="1" t="s">
        <v>111</v>
      </c>
      <c r="DB151" s="1" t="s">
        <v>112</v>
      </c>
    </row>
    <row r="152" spans="1:111" ht="15.6" customHeight="1" x14ac:dyDescent="0.25">
      <c r="A152" s="1" t="s">
        <v>2959</v>
      </c>
      <c r="B152" s="1" t="s">
        <v>238</v>
      </c>
      <c r="C152" s="2">
        <v>44306.221403356481</v>
      </c>
      <c r="D152" s="2">
        <v>44337</v>
      </c>
      <c r="E152" s="1" t="s">
        <v>110</v>
      </c>
      <c r="F152" s="2">
        <v>44468.833333333336</v>
      </c>
      <c r="G152" s="1" t="s">
        <v>111</v>
      </c>
      <c r="H152" s="1" t="s">
        <v>112</v>
      </c>
      <c r="I152" s="1" t="s">
        <v>112</v>
      </c>
      <c r="J152" s="1" t="s">
        <v>2960</v>
      </c>
      <c r="K152" s="1" t="s">
        <v>2961</v>
      </c>
      <c r="L152" s="1" t="s">
        <v>2962</v>
      </c>
      <c r="N152" s="1" t="s">
        <v>116</v>
      </c>
      <c r="O152" s="1" t="s">
        <v>117</v>
      </c>
      <c r="P152" s="9">
        <v>96950</v>
      </c>
      <c r="Q152" s="1" t="s">
        <v>118</v>
      </c>
      <c r="S152" s="1">
        <v>16702874242</v>
      </c>
      <c r="U152" s="1">
        <v>722511</v>
      </c>
      <c r="V152" s="1" t="s">
        <v>119</v>
      </c>
      <c r="X152" s="1" t="s">
        <v>2963</v>
      </c>
      <c r="Y152" s="1" t="s">
        <v>2964</v>
      </c>
      <c r="AA152" s="1" t="s">
        <v>245</v>
      </c>
      <c r="AB152" s="1" t="s">
        <v>2965</v>
      </c>
      <c r="AD152" s="1" t="s">
        <v>116</v>
      </c>
      <c r="AE152" s="1" t="s">
        <v>117</v>
      </c>
      <c r="AF152" s="9">
        <v>96950</v>
      </c>
      <c r="AG152" s="1" t="s">
        <v>118</v>
      </c>
      <c r="AI152" s="1">
        <v>16702874242</v>
      </c>
      <c r="AK152" s="1" t="s">
        <v>2966</v>
      </c>
      <c r="BC152" s="1" t="str">
        <f>"35-3031.00"</f>
        <v>35-3031.00</v>
      </c>
      <c r="BD152" s="1" t="s">
        <v>174</v>
      </c>
      <c r="BE152" s="1" t="s">
        <v>2967</v>
      </c>
      <c r="BF152" s="1" t="s">
        <v>2968</v>
      </c>
      <c r="BG152" s="1">
        <v>1</v>
      </c>
      <c r="BH152" s="1">
        <v>1</v>
      </c>
      <c r="BI152" s="2">
        <v>44470</v>
      </c>
      <c r="BJ152" s="2">
        <v>44834</v>
      </c>
      <c r="BK152" s="2">
        <v>44470</v>
      </c>
      <c r="BL152" s="2">
        <v>44834</v>
      </c>
      <c r="BM152" s="1">
        <v>40</v>
      </c>
      <c r="BN152" s="1">
        <v>4</v>
      </c>
      <c r="BO152" s="1">
        <v>6</v>
      </c>
      <c r="BP152" s="1">
        <v>6</v>
      </c>
      <c r="BQ152" s="1">
        <v>6</v>
      </c>
      <c r="BR152" s="1">
        <v>6</v>
      </c>
      <c r="BS152" s="1">
        <v>6</v>
      </c>
      <c r="BT152" s="1">
        <v>6</v>
      </c>
      <c r="BU152" s="1" t="str">
        <f>"4:00 PM"</f>
        <v>4:00 PM</v>
      </c>
      <c r="BV152" s="1" t="str">
        <f>"10:00 PM"</f>
        <v>10:00 PM</v>
      </c>
      <c r="BW152" s="1" t="s">
        <v>230</v>
      </c>
      <c r="BX152" s="1">
        <v>0</v>
      </c>
      <c r="BY152" s="1">
        <v>6</v>
      </c>
      <c r="BZ152" s="1" t="s">
        <v>112</v>
      </c>
      <c r="CA152" s="1">
        <v>0</v>
      </c>
      <c r="CB152" s="1" t="s">
        <v>2969</v>
      </c>
      <c r="CC152" s="1" t="s">
        <v>2970</v>
      </c>
      <c r="CE152" s="1" t="s">
        <v>116</v>
      </c>
      <c r="CF152" s="1" t="s">
        <v>117</v>
      </c>
      <c r="CG152" s="1">
        <v>96950</v>
      </c>
      <c r="CH152" s="3">
        <v>9.23</v>
      </c>
      <c r="CI152" s="3">
        <v>9.23</v>
      </c>
      <c r="CJ152" s="3">
        <v>13.85</v>
      </c>
      <c r="CK152" s="3">
        <v>13.85</v>
      </c>
      <c r="CL152" s="1" t="s">
        <v>137</v>
      </c>
      <c r="CM152" s="1" t="s">
        <v>138</v>
      </c>
      <c r="CN152" s="1" t="s">
        <v>139</v>
      </c>
      <c r="CP152" s="1" t="s">
        <v>112</v>
      </c>
      <c r="CQ152" s="1" t="s">
        <v>111</v>
      </c>
      <c r="CR152" s="1" t="s">
        <v>112</v>
      </c>
      <c r="CS152" s="1" t="s">
        <v>111</v>
      </c>
      <c r="CT152" s="1" t="s">
        <v>138</v>
      </c>
      <c r="CU152" s="1" t="s">
        <v>111</v>
      </c>
      <c r="CV152" s="1" t="s">
        <v>111</v>
      </c>
      <c r="CW152" s="1" t="s">
        <v>138</v>
      </c>
      <c r="CX152" s="1">
        <v>16702874242</v>
      </c>
      <c r="CY152" s="1" t="s">
        <v>2966</v>
      </c>
      <c r="CZ152" s="1" t="s">
        <v>138</v>
      </c>
      <c r="DA152" s="1" t="s">
        <v>111</v>
      </c>
      <c r="DB152" s="1" t="s">
        <v>112</v>
      </c>
    </row>
    <row r="153" spans="1:111" ht="15.6" customHeight="1" x14ac:dyDescent="0.25">
      <c r="A153" s="1" t="s">
        <v>2983</v>
      </c>
      <c r="B153" s="1" t="s">
        <v>238</v>
      </c>
      <c r="C153" s="2">
        <v>44354.192954398146</v>
      </c>
      <c r="D153" s="2">
        <v>44386</v>
      </c>
      <c r="E153" s="1" t="s">
        <v>180</v>
      </c>
      <c r="G153" s="1" t="s">
        <v>111</v>
      </c>
      <c r="H153" s="1" t="s">
        <v>112</v>
      </c>
      <c r="I153" s="1" t="s">
        <v>112</v>
      </c>
      <c r="J153" s="1" t="s">
        <v>2984</v>
      </c>
      <c r="K153" s="1" t="s">
        <v>2985</v>
      </c>
      <c r="L153" s="1" t="s">
        <v>2986</v>
      </c>
      <c r="M153" s="1" t="s">
        <v>2987</v>
      </c>
      <c r="N153" s="1" t="s">
        <v>167</v>
      </c>
      <c r="O153" s="1" t="s">
        <v>117</v>
      </c>
      <c r="P153" s="9">
        <v>96950</v>
      </c>
      <c r="Q153" s="1" t="s">
        <v>118</v>
      </c>
      <c r="S153" s="1">
        <v>16702368888</v>
      </c>
      <c r="T153" s="1">
        <v>8821</v>
      </c>
      <c r="U153" s="1">
        <v>71391</v>
      </c>
      <c r="V153" s="1" t="s">
        <v>119</v>
      </c>
      <c r="X153" s="1" t="s">
        <v>2988</v>
      </c>
      <c r="Y153" s="1" t="s">
        <v>2989</v>
      </c>
      <c r="AA153" s="1" t="s">
        <v>2990</v>
      </c>
      <c r="AB153" s="1" t="s">
        <v>2986</v>
      </c>
      <c r="AC153" s="1" t="s">
        <v>2987</v>
      </c>
      <c r="AD153" s="1" t="s">
        <v>167</v>
      </c>
      <c r="AE153" s="1" t="s">
        <v>117</v>
      </c>
      <c r="AF153" s="9">
        <v>96950</v>
      </c>
      <c r="AG153" s="1" t="s">
        <v>118</v>
      </c>
      <c r="AI153" s="1">
        <v>16702875514</v>
      </c>
      <c r="AK153" s="1" t="s">
        <v>2991</v>
      </c>
      <c r="BC153" s="1" t="str">
        <f>"37-2011.00"</f>
        <v>37-2011.00</v>
      </c>
      <c r="BD153" s="1" t="s">
        <v>676</v>
      </c>
      <c r="BE153" s="1" t="s">
        <v>2992</v>
      </c>
      <c r="BF153" s="1" t="s">
        <v>2993</v>
      </c>
      <c r="BG153" s="1">
        <v>2</v>
      </c>
      <c r="BH153" s="1">
        <v>2</v>
      </c>
      <c r="BI153" s="2">
        <v>44470</v>
      </c>
      <c r="BJ153" s="2">
        <v>45565</v>
      </c>
      <c r="BK153" s="2">
        <v>44470</v>
      </c>
      <c r="BL153" s="2">
        <v>45565</v>
      </c>
      <c r="BM153" s="1">
        <v>35</v>
      </c>
      <c r="BN153" s="1">
        <v>5</v>
      </c>
      <c r="BO153" s="1">
        <v>5</v>
      </c>
      <c r="BP153" s="1">
        <v>5</v>
      </c>
      <c r="BQ153" s="1">
        <v>5</v>
      </c>
      <c r="BR153" s="1">
        <v>5</v>
      </c>
      <c r="BS153" s="1">
        <v>5</v>
      </c>
      <c r="BT153" s="1">
        <v>5</v>
      </c>
      <c r="BU153" s="1" t="str">
        <f>"6:00 AM"</f>
        <v>6:00 AM</v>
      </c>
      <c r="BV153" s="1" t="str">
        <f>"12:00 PM"</f>
        <v>12:00 PM</v>
      </c>
      <c r="BW153" s="1" t="s">
        <v>135</v>
      </c>
      <c r="BX153" s="1">
        <v>0</v>
      </c>
      <c r="BY153" s="1">
        <v>12</v>
      </c>
      <c r="BZ153" s="1" t="s">
        <v>112</v>
      </c>
      <c r="CB153" s="1" t="s">
        <v>2994</v>
      </c>
      <c r="CC153" s="1" t="s">
        <v>2986</v>
      </c>
      <c r="CD153" s="1" t="s">
        <v>2987</v>
      </c>
      <c r="CE153" s="1" t="s">
        <v>167</v>
      </c>
      <c r="CF153" s="1" t="s">
        <v>117</v>
      </c>
      <c r="CG153" s="1">
        <v>96950</v>
      </c>
      <c r="CH153" s="3">
        <v>8.0500000000000007</v>
      </c>
      <c r="CI153" s="3">
        <v>8.0500000000000007</v>
      </c>
      <c r="CJ153" s="3">
        <v>12.08</v>
      </c>
      <c r="CK153" s="3">
        <v>12.08</v>
      </c>
      <c r="CL153" s="1" t="s">
        <v>137</v>
      </c>
      <c r="CM153" s="1" t="s">
        <v>230</v>
      </c>
      <c r="CN153" s="1" t="s">
        <v>139</v>
      </c>
      <c r="CP153" s="1" t="s">
        <v>112</v>
      </c>
      <c r="CQ153" s="1" t="s">
        <v>111</v>
      </c>
      <c r="CR153" s="1" t="s">
        <v>112</v>
      </c>
      <c r="CS153" s="1" t="s">
        <v>111</v>
      </c>
      <c r="CT153" s="1" t="s">
        <v>138</v>
      </c>
      <c r="CU153" s="1" t="s">
        <v>111</v>
      </c>
      <c r="CV153" s="1" t="s">
        <v>111</v>
      </c>
      <c r="CW153" s="1" t="s">
        <v>2995</v>
      </c>
      <c r="CX153" s="1">
        <v>16702368888</v>
      </c>
      <c r="CY153" s="1" t="s">
        <v>2991</v>
      </c>
      <c r="CZ153" s="1" t="s">
        <v>380</v>
      </c>
      <c r="DA153" s="1" t="s">
        <v>111</v>
      </c>
      <c r="DB153" s="1" t="s">
        <v>112</v>
      </c>
      <c r="DC153" s="1" t="s">
        <v>2988</v>
      </c>
      <c r="DD153" s="1" t="s">
        <v>2989</v>
      </c>
      <c r="DF153" s="1" t="s">
        <v>2984</v>
      </c>
      <c r="DG153" s="1" t="s">
        <v>2991</v>
      </c>
    </row>
    <row r="154" spans="1:111" ht="15.6" customHeight="1" x14ac:dyDescent="0.25">
      <c r="A154" s="1" t="s">
        <v>3006</v>
      </c>
      <c r="B154" s="1" t="s">
        <v>238</v>
      </c>
      <c r="C154" s="2">
        <v>44334.975671990738</v>
      </c>
      <c r="D154" s="2">
        <v>44375</v>
      </c>
      <c r="E154" s="1" t="s">
        <v>180</v>
      </c>
      <c r="G154" s="1" t="s">
        <v>112</v>
      </c>
      <c r="H154" s="1" t="s">
        <v>112</v>
      </c>
      <c r="I154" s="1" t="s">
        <v>112</v>
      </c>
      <c r="J154" s="1" t="s">
        <v>3007</v>
      </c>
      <c r="K154" s="1" t="s">
        <v>3008</v>
      </c>
      <c r="L154" s="1" t="s">
        <v>3009</v>
      </c>
      <c r="M154" s="1" t="s">
        <v>3010</v>
      </c>
      <c r="N154" s="1" t="s">
        <v>167</v>
      </c>
      <c r="O154" s="1" t="s">
        <v>117</v>
      </c>
      <c r="P154" s="9">
        <v>96950</v>
      </c>
      <c r="Q154" s="1" t="s">
        <v>118</v>
      </c>
      <c r="R154" s="1" t="s">
        <v>1856</v>
      </c>
      <c r="S154" s="1">
        <v>16702356533</v>
      </c>
      <c r="U154" s="1">
        <v>236220</v>
      </c>
      <c r="V154" s="1" t="s">
        <v>119</v>
      </c>
      <c r="X154" s="1" t="s">
        <v>2138</v>
      </c>
      <c r="Y154" s="1" t="s">
        <v>554</v>
      </c>
      <c r="Z154" s="1" t="s">
        <v>3011</v>
      </c>
      <c r="AA154" s="1" t="s">
        <v>528</v>
      </c>
      <c r="AB154" s="1" t="s">
        <v>3009</v>
      </c>
      <c r="AC154" s="1" t="s">
        <v>3010</v>
      </c>
      <c r="AD154" s="1" t="s">
        <v>167</v>
      </c>
      <c r="AE154" s="1" t="s">
        <v>117</v>
      </c>
      <c r="AF154" s="9">
        <v>96950</v>
      </c>
      <c r="AG154" s="1" t="s">
        <v>118</v>
      </c>
      <c r="AH154" s="1" t="s">
        <v>1856</v>
      </c>
      <c r="AI154" s="1">
        <v>16702356533</v>
      </c>
      <c r="AK154" s="1" t="s">
        <v>3012</v>
      </c>
      <c r="BC154" s="1" t="str">
        <f>"47-2051.00"</f>
        <v>47-2051.00</v>
      </c>
      <c r="BD154" s="1" t="s">
        <v>295</v>
      </c>
      <c r="BE154" s="1" t="s">
        <v>3013</v>
      </c>
      <c r="BF154" s="1" t="s">
        <v>295</v>
      </c>
      <c r="BG154" s="1">
        <v>10</v>
      </c>
      <c r="BH154" s="1">
        <v>10</v>
      </c>
      <c r="BI154" s="2">
        <v>44409</v>
      </c>
      <c r="BJ154" s="2">
        <v>44773</v>
      </c>
      <c r="BK154" s="2">
        <v>44409</v>
      </c>
      <c r="BL154" s="2">
        <v>44773</v>
      </c>
      <c r="BM154" s="1">
        <v>35</v>
      </c>
      <c r="BN154" s="1">
        <v>0</v>
      </c>
      <c r="BO154" s="1">
        <v>7</v>
      </c>
      <c r="BP154" s="1">
        <v>7</v>
      </c>
      <c r="BQ154" s="1">
        <v>7</v>
      </c>
      <c r="BR154" s="1">
        <v>7</v>
      </c>
      <c r="BS154" s="1">
        <v>7</v>
      </c>
      <c r="BT154" s="1">
        <v>0</v>
      </c>
      <c r="BU154" s="1" t="str">
        <f>"8:00 AM"</f>
        <v>8:00 AM</v>
      </c>
      <c r="BV154" s="1" t="str">
        <f>"4:00 PM"</f>
        <v>4:00 PM</v>
      </c>
      <c r="BW154" s="1" t="s">
        <v>230</v>
      </c>
      <c r="BX154" s="1">
        <v>0</v>
      </c>
      <c r="BY154" s="1">
        <v>3</v>
      </c>
      <c r="BZ154" s="1" t="s">
        <v>112</v>
      </c>
      <c r="CB154" s="1" t="s">
        <v>3014</v>
      </c>
      <c r="CC154" s="1" t="s">
        <v>3009</v>
      </c>
      <c r="CD154" s="1" t="s">
        <v>3010</v>
      </c>
      <c r="CE154" s="1" t="s">
        <v>167</v>
      </c>
      <c r="CF154" s="1" t="s">
        <v>117</v>
      </c>
      <c r="CG154" s="1">
        <v>96950</v>
      </c>
      <c r="CH154" s="3">
        <v>8.34</v>
      </c>
      <c r="CI154" s="3">
        <v>9</v>
      </c>
      <c r="CJ154" s="3">
        <v>12.51</v>
      </c>
      <c r="CK154" s="3">
        <v>13.5</v>
      </c>
      <c r="CL154" s="1" t="s">
        <v>137</v>
      </c>
      <c r="CM154" s="1" t="s">
        <v>138</v>
      </c>
      <c r="CN154" s="1" t="s">
        <v>139</v>
      </c>
      <c r="CP154" s="1" t="s">
        <v>112</v>
      </c>
      <c r="CQ154" s="1" t="s">
        <v>111</v>
      </c>
      <c r="CR154" s="1" t="s">
        <v>111</v>
      </c>
      <c r="CS154" s="1" t="s">
        <v>111</v>
      </c>
      <c r="CT154" s="1" t="s">
        <v>138</v>
      </c>
      <c r="CU154" s="1" t="s">
        <v>111</v>
      </c>
      <c r="CV154" s="1" t="s">
        <v>111</v>
      </c>
      <c r="CW154" s="1" t="s">
        <v>3015</v>
      </c>
      <c r="CX154" s="1">
        <v>16702356533</v>
      </c>
      <c r="CY154" s="1" t="s">
        <v>3012</v>
      </c>
      <c r="CZ154" s="1" t="s">
        <v>380</v>
      </c>
      <c r="DA154" s="1" t="s">
        <v>111</v>
      </c>
      <c r="DB154" s="1" t="s">
        <v>112</v>
      </c>
    </row>
    <row r="155" spans="1:111" ht="15.6" customHeight="1" x14ac:dyDescent="0.25">
      <c r="A155" s="1" t="s">
        <v>3030</v>
      </c>
      <c r="B155" s="1" t="s">
        <v>238</v>
      </c>
      <c r="C155" s="2">
        <v>44353.470227546299</v>
      </c>
      <c r="D155" s="2">
        <v>44389</v>
      </c>
      <c r="E155" s="1" t="s">
        <v>180</v>
      </c>
      <c r="G155" s="1" t="s">
        <v>112</v>
      </c>
      <c r="H155" s="1" t="s">
        <v>112</v>
      </c>
      <c r="I155" s="1" t="s">
        <v>112</v>
      </c>
      <c r="J155" s="1" t="s">
        <v>3031</v>
      </c>
      <c r="K155" s="1" t="s">
        <v>168</v>
      </c>
      <c r="L155" s="1" t="s">
        <v>3032</v>
      </c>
      <c r="M155" s="1" t="s">
        <v>3033</v>
      </c>
      <c r="N155" s="1" t="s">
        <v>167</v>
      </c>
      <c r="O155" s="1" t="s">
        <v>117</v>
      </c>
      <c r="P155" s="9">
        <v>96950</v>
      </c>
      <c r="Q155" s="1" t="s">
        <v>118</v>
      </c>
      <c r="R155" s="1" t="s">
        <v>168</v>
      </c>
      <c r="S155" s="1">
        <v>16702877268</v>
      </c>
      <c r="U155" s="1">
        <v>81219</v>
      </c>
      <c r="V155" s="1" t="s">
        <v>119</v>
      </c>
      <c r="X155" s="1" t="s">
        <v>3034</v>
      </c>
      <c r="Y155" s="1" t="s">
        <v>3035</v>
      </c>
      <c r="Z155" s="1" t="s">
        <v>3036</v>
      </c>
      <c r="AA155" s="1" t="s">
        <v>1568</v>
      </c>
      <c r="AB155" s="1" t="s">
        <v>3032</v>
      </c>
      <c r="AC155" s="1" t="s">
        <v>3037</v>
      </c>
      <c r="AD155" s="1" t="s">
        <v>167</v>
      </c>
      <c r="AE155" s="1" t="s">
        <v>117</v>
      </c>
      <c r="AF155" s="9">
        <v>96950</v>
      </c>
      <c r="AG155" s="1" t="s">
        <v>118</v>
      </c>
      <c r="AH155" s="1" t="s">
        <v>168</v>
      </c>
      <c r="AI155" s="1">
        <v>16702877268</v>
      </c>
      <c r="AK155" s="1" t="s">
        <v>3038</v>
      </c>
      <c r="BC155" s="1" t="str">
        <f>"31-9011.00"</f>
        <v>31-9011.00</v>
      </c>
      <c r="BD155" s="1" t="s">
        <v>947</v>
      </c>
      <c r="BE155" s="1" t="s">
        <v>3039</v>
      </c>
      <c r="BF155" s="1" t="s">
        <v>3040</v>
      </c>
      <c r="BG155" s="1">
        <v>1</v>
      </c>
      <c r="BH155" s="1">
        <v>1</v>
      </c>
      <c r="BI155" s="2">
        <v>44378</v>
      </c>
      <c r="BJ155" s="2">
        <v>44742</v>
      </c>
      <c r="BK155" s="2">
        <v>44398</v>
      </c>
      <c r="BL155" s="2">
        <v>44742</v>
      </c>
      <c r="BM155" s="1">
        <v>40</v>
      </c>
      <c r="BN155" s="1">
        <v>0</v>
      </c>
      <c r="BO155" s="1">
        <v>8</v>
      </c>
      <c r="BP155" s="1">
        <v>8</v>
      </c>
      <c r="BQ155" s="1">
        <v>8</v>
      </c>
      <c r="BR155" s="1">
        <v>8</v>
      </c>
      <c r="BS155" s="1">
        <v>8</v>
      </c>
      <c r="BT155" s="1">
        <v>0</v>
      </c>
      <c r="BU155" s="1" t="str">
        <f>"8:00 AM"</f>
        <v>8:00 AM</v>
      </c>
      <c r="BV155" s="1" t="str">
        <f>"5:00 PM"</f>
        <v>5:00 PM</v>
      </c>
      <c r="BW155" s="1" t="s">
        <v>230</v>
      </c>
      <c r="BX155" s="1">
        <v>0</v>
      </c>
      <c r="BY155" s="1">
        <v>6</v>
      </c>
      <c r="BZ155" s="1" t="s">
        <v>112</v>
      </c>
      <c r="CB155" s="4" t="s">
        <v>3041</v>
      </c>
      <c r="CC155" s="1" t="s">
        <v>3042</v>
      </c>
      <c r="CD155" s="1" t="s">
        <v>3032</v>
      </c>
      <c r="CE155" s="1" t="s">
        <v>167</v>
      </c>
      <c r="CF155" s="1" t="s">
        <v>117</v>
      </c>
      <c r="CG155" s="1">
        <v>96950</v>
      </c>
      <c r="CH155" s="3">
        <v>10.6</v>
      </c>
      <c r="CI155" s="3">
        <v>10.6</v>
      </c>
      <c r="CJ155" s="3">
        <v>15.9</v>
      </c>
      <c r="CK155" s="3">
        <v>15.9</v>
      </c>
      <c r="CL155" s="1" t="s">
        <v>137</v>
      </c>
      <c r="CM155" s="1" t="s">
        <v>138</v>
      </c>
      <c r="CN155" s="1" t="s">
        <v>139</v>
      </c>
      <c r="CP155" s="1" t="s">
        <v>112</v>
      </c>
      <c r="CQ155" s="1" t="s">
        <v>111</v>
      </c>
      <c r="CR155" s="1" t="s">
        <v>112</v>
      </c>
      <c r="CS155" s="1" t="s">
        <v>111</v>
      </c>
      <c r="CT155" s="1" t="s">
        <v>138</v>
      </c>
      <c r="CU155" s="1" t="s">
        <v>111</v>
      </c>
      <c r="CV155" s="1" t="s">
        <v>138</v>
      </c>
      <c r="CW155" s="1" t="s">
        <v>138</v>
      </c>
      <c r="CX155" s="1">
        <v>16702877268</v>
      </c>
      <c r="CY155" s="1" t="s">
        <v>3043</v>
      </c>
      <c r="CZ155" s="1" t="s">
        <v>138</v>
      </c>
      <c r="DA155" s="1" t="s">
        <v>111</v>
      </c>
      <c r="DB155" s="1" t="s">
        <v>112</v>
      </c>
    </row>
    <row r="156" spans="1:111" ht="15.6" customHeight="1" x14ac:dyDescent="0.25">
      <c r="A156" s="1" t="s">
        <v>3044</v>
      </c>
      <c r="B156" s="1" t="s">
        <v>238</v>
      </c>
      <c r="C156" s="2">
        <v>44389.21928946759</v>
      </c>
      <c r="D156" s="2">
        <v>44435</v>
      </c>
      <c r="E156" s="1" t="s">
        <v>110</v>
      </c>
      <c r="F156" s="2">
        <v>44468.833333333336</v>
      </c>
      <c r="G156" s="1" t="s">
        <v>112</v>
      </c>
      <c r="H156" s="1" t="s">
        <v>112</v>
      </c>
      <c r="I156" s="1" t="s">
        <v>112</v>
      </c>
      <c r="J156" s="1" t="s">
        <v>3045</v>
      </c>
      <c r="K156" s="1" t="s">
        <v>3046</v>
      </c>
      <c r="L156" s="1" t="s">
        <v>3047</v>
      </c>
      <c r="M156" s="1" t="s">
        <v>1757</v>
      </c>
      <c r="N156" s="1" t="s">
        <v>1759</v>
      </c>
      <c r="O156" s="1" t="s">
        <v>117</v>
      </c>
      <c r="P156" s="9">
        <v>96952</v>
      </c>
      <c r="Q156" s="1" t="s">
        <v>118</v>
      </c>
      <c r="R156" s="1" t="s">
        <v>719</v>
      </c>
      <c r="S156" s="1">
        <v>16704333565</v>
      </c>
      <c r="U156" s="1">
        <v>72251</v>
      </c>
      <c r="V156" s="1" t="s">
        <v>119</v>
      </c>
      <c r="X156" s="1" t="s">
        <v>3048</v>
      </c>
      <c r="Y156" s="1" t="s">
        <v>3049</v>
      </c>
      <c r="Z156" s="1" t="s">
        <v>3050</v>
      </c>
      <c r="AA156" s="1" t="s">
        <v>1332</v>
      </c>
      <c r="AB156" s="1" t="s">
        <v>3047</v>
      </c>
      <c r="AC156" s="1" t="s">
        <v>1757</v>
      </c>
      <c r="AD156" s="1" t="s">
        <v>1759</v>
      </c>
      <c r="AE156" s="1" t="s">
        <v>117</v>
      </c>
      <c r="AF156" s="9">
        <v>96952</v>
      </c>
      <c r="AG156" s="1" t="s">
        <v>118</v>
      </c>
      <c r="AH156" s="1" t="s">
        <v>719</v>
      </c>
      <c r="AI156" s="1">
        <v>16704333565</v>
      </c>
      <c r="AK156" s="1" t="s">
        <v>3051</v>
      </c>
      <c r="BC156" s="1" t="str">
        <f>"35-2014.00"</f>
        <v>35-2014.00</v>
      </c>
      <c r="BD156" s="1" t="s">
        <v>152</v>
      </c>
      <c r="BE156" s="1" t="s">
        <v>3052</v>
      </c>
      <c r="BF156" s="1" t="s">
        <v>154</v>
      </c>
      <c r="BG156" s="1">
        <v>2</v>
      </c>
      <c r="BH156" s="1">
        <v>2</v>
      </c>
      <c r="BI156" s="2">
        <v>44470</v>
      </c>
      <c r="BJ156" s="2">
        <v>44834</v>
      </c>
      <c r="BK156" s="2">
        <v>44470</v>
      </c>
      <c r="BL156" s="2">
        <v>44834</v>
      </c>
      <c r="BM156" s="1">
        <v>35</v>
      </c>
      <c r="BN156" s="1">
        <v>0</v>
      </c>
      <c r="BO156" s="1">
        <v>7</v>
      </c>
      <c r="BP156" s="1">
        <v>7</v>
      </c>
      <c r="BQ156" s="1">
        <v>7</v>
      </c>
      <c r="BR156" s="1">
        <v>7</v>
      </c>
      <c r="BS156" s="1">
        <v>7</v>
      </c>
      <c r="BT156" s="1">
        <v>0</v>
      </c>
      <c r="BU156" s="1" t="str">
        <f>"9:00 AM"</f>
        <v>9:00 AM</v>
      </c>
      <c r="BV156" s="1" t="str">
        <f>"5:00 PM"</f>
        <v>5:00 PM</v>
      </c>
      <c r="BW156" s="1" t="s">
        <v>230</v>
      </c>
      <c r="BX156" s="1">
        <v>0</v>
      </c>
      <c r="BY156" s="1">
        <v>6</v>
      </c>
      <c r="BZ156" s="1" t="s">
        <v>112</v>
      </c>
      <c r="CB156" s="1" t="s">
        <v>719</v>
      </c>
      <c r="CC156" s="1" t="s">
        <v>3053</v>
      </c>
      <c r="CD156" s="1" t="s">
        <v>1757</v>
      </c>
      <c r="CE156" s="1" t="s">
        <v>1759</v>
      </c>
      <c r="CF156" s="1" t="s">
        <v>117</v>
      </c>
      <c r="CG156" s="1">
        <v>96950</v>
      </c>
      <c r="CH156" s="3">
        <v>8.17</v>
      </c>
      <c r="CI156" s="3">
        <v>8.17</v>
      </c>
      <c r="CJ156" s="3">
        <v>12.26</v>
      </c>
      <c r="CK156" s="3">
        <v>12.26</v>
      </c>
      <c r="CL156" s="1" t="s">
        <v>137</v>
      </c>
      <c r="CM156" s="1" t="s">
        <v>719</v>
      </c>
      <c r="CN156" s="1" t="s">
        <v>139</v>
      </c>
      <c r="CP156" s="1" t="s">
        <v>112</v>
      </c>
      <c r="CQ156" s="1" t="s">
        <v>111</v>
      </c>
      <c r="CR156" s="1" t="s">
        <v>112</v>
      </c>
      <c r="CS156" s="1" t="s">
        <v>111</v>
      </c>
      <c r="CT156" s="1" t="s">
        <v>138</v>
      </c>
      <c r="CU156" s="1" t="s">
        <v>111</v>
      </c>
      <c r="CV156" s="1" t="s">
        <v>138</v>
      </c>
      <c r="CW156" s="1" t="s">
        <v>719</v>
      </c>
      <c r="CX156" s="1">
        <v>16704333565</v>
      </c>
      <c r="CY156" s="1" t="s">
        <v>3051</v>
      </c>
      <c r="CZ156" s="1" t="s">
        <v>716</v>
      </c>
      <c r="DA156" s="1" t="s">
        <v>111</v>
      </c>
      <c r="DB156" s="1" t="s">
        <v>112</v>
      </c>
    </row>
    <row r="157" spans="1:111" ht="15.6" customHeight="1" x14ac:dyDescent="0.25">
      <c r="A157" s="1" t="s">
        <v>3054</v>
      </c>
      <c r="B157" s="1" t="s">
        <v>238</v>
      </c>
      <c r="C157" s="2">
        <v>44371.169835763889</v>
      </c>
      <c r="D157" s="2">
        <v>44414</v>
      </c>
      <c r="E157" s="1" t="s">
        <v>180</v>
      </c>
      <c r="G157" s="1" t="s">
        <v>112</v>
      </c>
      <c r="H157" s="1" t="s">
        <v>112</v>
      </c>
      <c r="I157" s="1" t="s">
        <v>112</v>
      </c>
      <c r="J157" s="1" t="s">
        <v>1622</v>
      </c>
      <c r="K157" s="1" t="s">
        <v>3055</v>
      </c>
      <c r="L157" s="1" t="s">
        <v>3056</v>
      </c>
      <c r="N157" s="1" t="s">
        <v>116</v>
      </c>
      <c r="O157" s="1" t="s">
        <v>117</v>
      </c>
      <c r="P157" s="9">
        <v>96950</v>
      </c>
      <c r="Q157" s="1" t="s">
        <v>118</v>
      </c>
      <c r="S157" s="1">
        <v>16702339032</v>
      </c>
      <c r="U157" s="1">
        <v>53111</v>
      </c>
      <c r="V157" s="1" t="s">
        <v>119</v>
      </c>
      <c r="X157" s="1" t="s">
        <v>1625</v>
      </c>
      <c r="Y157" s="1" t="s">
        <v>1626</v>
      </c>
      <c r="Z157" s="1" t="s">
        <v>434</v>
      </c>
      <c r="AA157" s="1" t="s">
        <v>3057</v>
      </c>
      <c r="AB157" s="1" t="s">
        <v>3058</v>
      </c>
      <c r="AD157" s="1" t="s">
        <v>116</v>
      </c>
      <c r="AE157" s="1" t="s">
        <v>117</v>
      </c>
      <c r="AF157" s="9">
        <v>96950</v>
      </c>
      <c r="AG157" s="1" t="s">
        <v>118</v>
      </c>
      <c r="AI157" s="1">
        <v>16702339032</v>
      </c>
      <c r="AK157" s="1" t="s">
        <v>1628</v>
      </c>
      <c r="BC157" s="1" t="str">
        <f>"49-9071.00"</f>
        <v>49-9071.00</v>
      </c>
      <c r="BD157" s="1" t="s">
        <v>214</v>
      </c>
      <c r="BE157" s="1" t="s">
        <v>3059</v>
      </c>
      <c r="BF157" s="1" t="s">
        <v>839</v>
      </c>
      <c r="BG157" s="1">
        <v>2</v>
      </c>
      <c r="BH157" s="1">
        <v>2</v>
      </c>
      <c r="BI157" s="2">
        <v>44470</v>
      </c>
      <c r="BJ157" s="2">
        <v>44834</v>
      </c>
      <c r="BK157" s="2">
        <v>44470</v>
      </c>
      <c r="BL157" s="2">
        <v>44834</v>
      </c>
      <c r="BM157" s="1">
        <v>40</v>
      </c>
      <c r="BN157" s="1">
        <v>0</v>
      </c>
      <c r="BO157" s="1">
        <v>8</v>
      </c>
      <c r="BP157" s="1">
        <v>8</v>
      </c>
      <c r="BQ157" s="1">
        <v>8</v>
      </c>
      <c r="BR157" s="1">
        <v>8</v>
      </c>
      <c r="BS157" s="1">
        <v>8</v>
      </c>
      <c r="BT157" s="1">
        <v>0</v>
      </c>
      <c r="BU157" s="1" t="str">
        <f>"8:00 AM"</f>
        <v>8:00 AM</v>
      </c>
      <c r="BV157" s="1" t="str">
        <f>"5:00 PM"</f>
        <v>5:00 PM</v>
      </c>
      <c r="BW157" s="1" t="s">
        <v>230</v>
      </c>
      <c r="BX157" s="1">
        <v>0</v>
      </c>
      <c r="BY157" s="1">
        <v>12</v>
      </c>
      <c r="BZ157" s="1" t="s">
        <v>112</v>
      </c>
      <c r="CB157" s="4" t="s">
        <v>3060</v>
      </c>
      <c r="CC157" s="1" t="s">
        <v>3061</v>
      </c>
      <c r="CE157" s="1" t="s">
        <v>116</v>
      </c>
      <c r="CF157" s="1" t="s">
        <v>117</v>
      </c>
      <c r="CG157" s="1">
        <v>96950</v>
      </c>
      <c r="CH157" s="3">
        <v>8.7100000000000009</v>
      </c>
      <c r="CI157" s="3">
        <v>8.7100000000000009</v>
      </c>
      <c r="CJ157" s="3">
        <v>0</v>
      </c>
      <c r="CK157" s="3">
        <v>0</v>
      </c>
      <c r="CL157" s="1" t="s">
        <v>137</v>
      </c>
      <c r="CM157" s="1" t="s">
        <v>331</v>
      </c>
      <c r="CN157" s="1" t="s">
        <v>139</v>
      </c>
      <c r="CP157" s="1" t="s">
        <v>112</v>
      </c>
      <c r="CQ157" s="1" t="s">
        <v>111</v>
      </c>
      <c r="CR157" s="1" t="s">
        <v>112</v>
      </c>
      <c r="CS157" s="1" t="s">
        <v>112</v>
      </c>
      <c r="CT157" s="1" t="s">
        <v>138</v>
      </c>
      <c r="CU157" s="1" t="s">
        <v>111</v>
      </c>
      <c r="CV157" s="1" t="s">
        <v>138</v>
      </c>
      <c r="CW157" s="1" t="s">
        <v>3062</v>
      </c>
      <c r="CX157" s="1">
        <v>16702339032</v>
      </c>
      <c r="CY157" s="1" t="s">
        <v>1628</v>
      </c>
      <c r="CZ157" s="1" t="s">
        <v>138</v>
      </c>
      <c r="DA157" s="1" t="s">
        <v>111</v>
      </c>
      <c r="DB157" s="1" t="s">
        <v>112</v>
      </c>
      <c r="DC157" s="1" t="s">
        <v>1625</v>
      </c>
      <c r="DD157" s="1" t="s">
        <v>1626</v>
      </c>
      <c r="DE157" s="1" t="s">
        <v>1236</v>
      </c>
      <c r="DF157" s="1" t="s">
        <v>1623</v>
      </c>
      <c r="DG157" s="1" t="s">
        <v>1628</v>
      </c>
    </row>
    <row r="158" spans="1:111" ht="15.6" customHeight="1" x14ac:dyDescent="0.25">
      <c r="A158" s="1" t="s">
        <v>3063</v>
      </c>
      <c r="B158" s="1" t="s">
        <v>238</v>
      </c>
      <c r="C158" s="2">
        <v>44333.982703703703</v>
      </c>
      <c r="D158" s="2">
        <v>44385</v>
      </c>
      <c r="E158" s="1" t="s">
        <v>110</v>
      </c>
      <c r="F158" s="2">
        <v>44468.833333333336</v>
      </c>
      <c r="G158" s="1" t="s">
        <v>111</v>
      </c>
      <c r="H158" s="1" t="s">
        <v>112</v>
      </c>
      <c r="I158" s="1" t="s">
        <v>112</v>
      </c>
      <c r="J158" s="1" t="s">
        <v>3064</v>
      </c>
      <c r="K158" s="1" t="s">
        <v>3065</v>
      </c>
      <c r="L158" s="1" t="s">
        <v>3066</v>
      </c>
      <c r="M158" s="1" t="s">
        <v>3067</v>
      </c>
      <c r="N158" s="1" t="s">
        <v>116</v>
      </c>
      <c r="O158" s="1" t="s">
        <v>117</v>
      </c>
      <c r="P158" s="9">
        <v>96950</v>
      </c>
      <c r="Q158" s="1" t="s">
        <v>118</v>
      </c>
      <c r="S158" s="1">
        <v>16702352351</v>
      </c>
      <c r="U158" s="1">
        <v>722410</v>
      </c>
      <c r="V158" s="1" t="s">
        <v>119</v>
      </c>
      <c r="X158" s="1" t="s">
        <v>2076</v>
      </c>
      <c r="Y158" s="1" t="s">
        <v>3068</v>
      </c>
      <c r="Z158" s="1" t="s">
        <v>3069</v>
      </c>
      <c r="AA158" s="1" t="s">
        <v>245</v>
      </c>
      <c r="AB158" s="1" t="s">
        <v>3067</v>
      </c>
      <c r="AC158" s="1" t="s">
        <v>3066</v>
      </c>
      <c r="AD158" s="1" t="s">
        <v>116</v>
      </c>
      <c r="AE158" s="1" t="s">
        <v>117</v>
      </c>
      <c r="AF158" s="9">
        <v>96950</v>
      </c>
      <c r="AG158" s="1" t="s">
        <v>118</v>
      </c>
      <c r="AI158" s="1">
        <v>16702352351</v>
      </c>
      <c r="AK158" s="1" t="s">
        <v>2216</v>
      </c>
      <c r="BC158" s="1" t="str">
        <f>"41-1011.00"</f>
        <v>41-1011.00</v>
      </c>
      <c r="BD158" s="1" t="s">
        <v>975</v>
      </c>
      <c r="BE158" s="1" t="s">
        <v>3070</v>
      </c>
      <c r="BF158" s="1" t="s">
        <v>2265</v>
      </c>
      <c r="BG158" s="1">
        <v>1</v>
      </c>
      <c r="BH158" s="1">
        <v>1</v>
      </c>
      <c r="BI158" s="2">
        <v>44470</v>
      </c>
      <c r="BJ158" s="2">
        <v>45565</v>
      </c>
      <c r="BK158" s="2">
        <v>44470</v>
      </c>
      <c r="BL158" s="2">
        <v>45565</v>
      </c>
      <c r="BM158" s="1">
        <v>40</v>
      </c>
      <c r="BN158" s="1">
        <v>0</v>
      </c>
      <c r="BO158" s="1">
        <v>8</v>
      </c>
      <c r="BP158" s="1">
        <v>8</v>
      </c>
      <c r="BQ158" s="1">
        <v>8</v>
      </c>
      <c r="BR158" s="1">
        <v>8</v>
      </c>
      <c r="BS158" s="1">
        <v>8</v>
      </c>
      <c r="BT158" s="1">
        <v>0</v>
      </c>
      <c r="BU158" s="1" t="str">
        <f>"5:00 PM"</f>
        <v>5:00 PM</v>
      </c>
      <c r="BV158" s="1" t="str">
        <f>"1:00 AM"</f>
        <v>1:00 AM</v>
      </c>
      <c r="BW158" s="1" t="s">
        <v>230</v>
      </c>
      <c r="BX158" s="1">
        <v>0</v>
      </c>
      <c r="BY158" s="1">
        <v>12</v>
      </c>
      <c r="BZ158" s="1" t="s">
        <v>111</v>
      </c>
      <c r="CA158" s="1">
        <v>2</v>
      </c>
      <c r="CB158" s="1" t="s">
        <v>3071</v>
      </c>
      <c r="CC158" s="1" t="s">
        <v>3066</v>
      </c>
      <c r="CD158" s="1" t="s">
        <v>3067</v>
      </c>
      <c r="CE158" s="1" t="s">
        <v>116</v>
      </c>
      <c r="CF158" s="1" t="s">
        <v>117</v>
      </c>
      <c r="CG158" s="1">
        <v>96950</v>
      </c>
      <c r="CH158" s="3">
        <v>9.98</v>
      </c>
      <c r="CI158" s="3">
        <v>9.98</v>
      </c>
      <c r="CJ158" s="3">
        <v>14.97</v>
      </c>
      <c r="CK158" s="3">
        <v>14.97</v>
      </c>
      <c r="CL158" s="1" t="s">
        <v>137</v>
      </c>
      <c r="CM158" s="1" t="s">
        <v>3072</v>
      </c>
      <c r="CN158" s="1" t="s">
        <v>139</v>
      </c>
      <c r="CP158" s="1" t="s">
        <v>112</v>
      </c>
      <c r="CQ158" s="1" t="s">
        <v>111</v>
      </c>
      <c r="CR158" s="1" t="s">
        <v>111</v>
      </c>
      <c r="CS158" s="1" t="s">
        <v>111</v>
      </c>
      <c r="CT158" s="1" t="s">
        <v>138</v>
      </c>
      <c r="CU158" s="1" t="s">
        <v>111</v>
      </c>
      <c r="CV158" s="1" t="s">
        <v>111</v>
      </c>
      <c r="CW158" s="1" t="s">
        <v>3073</v>
      </c>
      <c r="CX158" s="1">
        <v>16702352351</v>
      </c>
      <c r="CY158" s="1" t="s">
        <v>2216</v>
      </c>
      <c r="CZ158" s="1" t="s">
        <v>428</v>
      </c>
      <c r="DA158" s="1" t="s">
        <v>111</v>
      </c>
      <c r="DB158" s="1" t="s">
        <v>112</v>
      </c>
      <c r="DC158" s="1" t="s">
        <v>2076</v>
      </c>
      <c r="DD158" s="1" t="s">
        <v>3068</v>
      </c>
      <c r="DE158" s="1" t="s">
        <v>3074</v>
      </c>
      <c r="DF158" s="1">
        <v>660844891</v>
      </c>
      <c r="DG158" s="1" t="s">
        <v>2216</v>
      </c>
    </row>
    <row r="159" spans="1:111" ht="15.6" customHeight="1" x14ac:dyDescent="0.25">
      <c r="A159" s="1" t="s">
        <v>3088</v>
      </c>
      <c r="B159" s="1" t="s">
        <v>238</v>
      </c>
      <c r="C159" s="2">
        <v>44371.06526354167</v>
      </c>
      <c r="D159" s="2">
        <v>44417</v>
      </c>
      <c r="E159" s="1" t="s">
        <v>180</v>
      </c>
      <c r="G159" s="1" t="s">
        <v>112</v>
      </c>
      <c r="H159" s="1" t="s">
        <v>112</v>
      </c>
      <c r="I159" s="1" t="s">
        <v>112</v>
      </c>
      <c r="J159" s="1" t="s">
        <v>3089</v>
      </c>
      <c r="L159" s="1" t="s">
        <v>3090</v>
      </c>
      <c r="M159" s="1" t="s">
        <v>3091</v>
      </c>
      <c r="N159" s="1" t="s">
        <v>167</v>
      </c>
      <c r="O159" s="1" t="s">
        <v>117</v>
      </c>
      <c r="P159" s="9">
        <v>96950</v>
      </c>
      <c r="Q159" s="1" t="s">
        <v>118</v>
      </c>
      <c r="S159" s="1">
        <v>16709894888</v>
      </c>
      <c r="U159" s="1">
        <v>541611</v>
      </c>
      <c r="V159" s="1" t="s">
        <v>119</v>
      </c>
      <c r="X159" s="1" t="s">
        <v>3092</v>
      </c>
      <c r="Y159" s="1" t="s">
        <v>3093</v>
      </c>
      <c r="Z159" s="1" t="s">
        <v>3094</v>
      </c>
      <c r="AA159" s="1" t="s">
        <v>343</v>
      </c>
      <c r="AB159" s="1" t="s">
        <v>3095</v>
      </c>
      <c r="AC159" s="1" t="s">
        <v>3091</v>
      </c>
      <c r="AD159" s="1" t="s">
        <v>167</v>
      </c>
      <c r="AE159" s="1" t="s">
        <v>117</v>
      </c>
      <c r="AF159" s="9">
        <v>96950</v>
      </c>
      <c r="AG159" s="1" t="s">
        <v>118</v>
      </c>
      <c r="AI159" s="1">
        <v>16709894888</v>
      </c>
      <c r="AK159" s="1" t="s">
        <v>3096</v>
      </c>
      <c r="BC159" s="1" t="str">
        <f>"49-9071.00"</f>
        <v>49-9071.00</v>
      </c>
      <c r="BD159" s="1" t="s">
        <v>214</v>
      </c>
      <c r="BE159" s="1" t="s">
        <v>3097</v>
      </c>
      <c r="BF159" s="1" t="s">
        <v>3098</v>
      </c>
      <c r="BG159" s="1">
        <v>10</v>
      </c>
      <c r="BH159" s="1">
        <v>10</v>
      </c>
      <c r="BI159" s="2">
        <v>44470</v>
      </c>
      <c r="BJ159" s="2">
        <v>44834</v>
      </c>
      <c r="BK159" s="2">
        <v>44470</v>
      </c>
      <c r="BL159" s="2">
        <v>44834</v>
      </c>
      <c r="BM159" s="1">
        <v>35</v>
      </c>
      <c r="BN159" s="1">
        <v>0</v>
      </c>
      <c r="BO159" s="1">
        <v>7</v>
      </c>
      <c r="BP159" s="1">
        <v>7</v>
      </c>
      <c r="BQ159" s="1">
        <v>7</v>
      </c>
      <c r="BR159" s="1">
        <v>7</v>
      </c>
      <c r="BS159" s="1">
        <v>7</v>
      </c>
      <c r="BT159" s="1">
        <v>0</v>
      </c>
      <c r="BU159" s="1" t="str">
        <f>"9:00 AM"</f>
        <v>9:00 AM</v>
      </c>
      <c r="BV159" s="1" t="str">
        <f>"5:00 PM"</f>
        <v>5:00 PM</v>
      </c>
      <c r="BW159" s="1" t="s">
        <v>230</v>
      </c>
      <c r="BX159" s="1">
        <v>0</v>
      </c>
      <c r="BY159" s="1">
        <v>12</v>
      </c>
      <c r="BZ159" s="1" t="s">
        <v>112</v>
      </c>
      <c r="CB159" s="4" t="s">
        <v>3099</v>
      </c>
      <c r="CC159" s="1" t="s">
        <v>3091</v>
      </c>
      <c r="CE159" s="1" t="s">
        <v>167</v>
      </c>
      <c r="CF159" s="1" t="s">
        <v>117</v>
      </c>
      <c r="CG159" s="1">
        <v>96950</v>
      </c>
      <c r="CH159" s="3">
        <v>8.7100000000000009</v>
      </c>
      <c r="CI159" s="3">
        <v>8.7100000000000009</v>
      </c>
      <c r="CJ159" s="3">
        <v>0</v>
      </c>
      <c r="CK159" s="3">
        <v>0</v>
      </c>
      <c r="CL159" s="1" t="s">
        <v>137</v>
      </c>
      <c r="CN159" s="1" t="s">
        <v>139</v>
      </c>
      <c r="CP159" s="1" t="s">
        <v>112</v>
      </c>
      <c r="CQ159" s="1" t="s">
        <v>111</v>
      </c>
      <c r="CR159" s="1" t="s">
        <v>112</v>
      </c>
      <c r="CS159" s="1" t="s">
        <v>112</v>
      </c>
      <c r="CT159" s="1" t="s">
        <v>138</v>
      </c>
      <c r="CU159" s="1" t="s">
        <v>111</v>
      </c>
      <c r="CV159" s="1" t="s">
        <v>138</v>
      </c>
      <c r="CW159" s="1" t="s">
        <v>3100</v>
      </c>
      <c r="CX159" s="1">
        <v>16709894888</v>
      </c>
      <c r="CY159" s="1" t="s">
        <v>3096</v>
      </c>
      <c r="CZ159" s="1" t="s">
        <v>428</v>
      </c>
      <c r="DA159" s="1" t="s">
        <v>111</v>
      </c>
      <c r="DB159" s="1" t="s">
        <v>112</v>
      </c>
    </row>
    <row r="160" spans="1:111" ht="15.6" customHeight="1" x14ac:dyDescent="0.25">
      <c r="A160" s="1" t="s">
        <v>3101</v>
      </c>
      <c r="B160" s="1" t="s">
        <v>238</v>
      </c>
      <c r="C160" s="2">
        <v>44350.752472916669</v>
      </c>
      <c r="D160" s="2">
        <v>44391</v>
      </c>
      <c r="E160" s="1" t="s">
        <v>180</v>
      </c>
      <c r="G160" s="1" t="s">
        <v>112</v>
      </c>
      <c r="H160" s="1" t="s">
        <v>112</v>
      </c>
      <c r="I160" s="1" t="s">
        <v>112</v>
      </c>
      <c r="J160" s="1" t="s">
        <v>3102</v>
      </c>
      <c r="K160" s="1" t="s">
        <v>844</v>
      </c>
      <c r="L160" s="1" t="s">
        <v>1307</v>
      </c>
      <c r="N160" s="1" t="s">
        <v>117</v>
      </c>
      <c r="O160" s="1" t="s">
        <v>117</v>
      </c>
      <c r="P160" s="9">
        <v>96951</v>
      </c>
      <c r="Q160" s="1" t="s">
        <v>118</v>
      </c>
      <c r="R160" s="1" t="s">
        <v>997</v>
      </c>
      <c r="S160" s="1">
        <v>16705320350</v>
      </c>
      <c r="U160" s="1">
        <v>445110</v>
      </c>
      <c r="V160" s="1" t="s">
        <v>119</v>
      </c>
      <c r="X160" s="1" t="s">
        <v>772</v>
      </c>
      <c r="Y160" s="1" t="s">
        <v>848</v>
      </c>
      <c r="Z160" s="1" t="s">
        <v>1308</v>
      </c>
      <c r="AA160" s="1" t="s">
        <v>403</v>
      </c>
      <c r="AB160" s="1" t="s">
        <v>1307</v>
      </c>
      <c r="AD160" s="1" t="s">
        <v>117</v>
      </c>
      <c r="AE160" s="1" t="s">
        <v>117</v>
      </c>
      <c r="AF160" s="9">
        <v>96951</v>
      </c>
      <c r="AG160" s="1" t="s">
        <v>118</v>
      </c>
      <c r="AH160" s="1" t="s">
        <v>997</v>
      </c>
      <c r="AI160" s="1">
        <v>16705320350</v>
      </c>
      <c r="AK160" s="1" t="s">
        <v>850</v>
      </c>
      <c r="BC160" s="1" t="str">
        <f>"51-9198.00"</f>
        <v>51-9198.00</v>
      </c>
      <c r="BD160" s="1" t="s">
        <v>1924</v>
      </c>
      <c r="BE160" s="1" t="s">
        <v>3103</v>
      </c>
      <c r="BF160" s="1" t="s">
        <v>3104</v>
      </c>
      <c r="BG160" s="1">
        <v>2</v>
      </c>
      <c r="BH160" s="1">
        <v>2</v>
      </c>
      <c r="BI160" s="2">
        <v>44470</v>
      </c>
      <c r="BJ160" s="2">
        <v>44834</v>
      </c>
      <c r="BK160" s="2">
        <v>44470</v>
      </c>
      <c r="BL160" s="2">
        <v>44834</v>
      </c>
      <c r="BM160" s="1">
        <v>40</v>
      </c>
      <c r="BN160" s="1">
        <v>0</v>
      </c>
      <c r="BO160" s="1">
        <v>8</v>
      </c>
      <c r="BP160" s="1">
        <v>8</v>
      </c>
      <c r="BQ160" s="1">
        <v>8</v>
      </c>
      <c r="BR160" s="1">
        <v>8</v>
      </c>
      <c r="BS160" s="1">
        <v>8</v>
      </c>
      <c r="BT160" s="1">
        <v>0</v>
      </c>
      <c r="BU160" s="1" t="str">
        <f>"8:00 AM"</f>
        <v>8:00 AM</v>
      </c>
      <c r="BV160" s="1" t="str">
        <f>"5:00 PM"</f>
        <v>5:00 PM</v>
      </c>
      <c r="BW160" s="1" t="s">
        <v>230</v>
      </c>
      <c r="BX160" s="1">
        <v>0</v>
      </c>
      <c r="BY160" s="1">
        <v>0</v>
      </c>
      <c r="BZ160" s="1" t="s">
        <v>112</v>
      </c>
      <c r="CB160" s="1" t="s">
        <v>3105</v>
      </c>
      <c r="CC160" s="1" t="s">
        <v>1311</v>
      </c>
      <c r="CE160" s="1" t="s">
        <v>847</v>
      </c>
      <c r="CF160" s="1" t="s">
        <v>117</v>
      </c>
      <c r="CG160" s="1">
        <v>96951</v>
      </c>
      <c r="CH160" s="3">
        <v>7.54</v>
      </c>
      <c r="CI160" s="3">
        <v>7.54</v>
      </c>
      <c r="CJ160" s="3">
        <v>11.31</v>
      </c>
      <c r="CK160" s="3">
        <v>11.31</v>
      </c>
      <c r="CL160" s="1" t="s">
        <v>137</v>
      </c>
      <c r="CM160" s="1" t="s">
        <v>138</v>
      </c>
      <c r="CN160" s="1" t="s">
        <v>139</v>
      </c>
      <c r="CP160" s="1" t="s">
        <v>112</v>
      </c>
      <c r="CQ160" s="1" t="s">
        <v>111</v>
      </c>
      <c r="CR160" s="1" t="s">
        <v>111</v>
      </c>
      <c r="CS160" s="1" t="s">
        <v>111</v>
      </c>
      <c r="CT160" s="1" t="s">
        <v>111</v>
      </c>
      <c r="CU160" s="1" t="s">
        <v>111</v>
      </c>
      <c r="CV160" s="1" t="s">
        <v>111</v>
      </c>
      <c r="CW160" s="1" t="s">
        <v>857</v>
      </c>
      <c r="CX160" s="1">
        <v>16705320350</v>
      </c>
      <c r="CY160" s="1" t="s">
        <v>850</v>
      </c>
      <c r="CZ160" s="1" t="s">
        <v>858</v>
      </c>
      <c r="DA160" s="1" t="s">
        <v>111</v>
      </c>
      <c r="DB160" s="1" t="s">
        <v>112</v>
      </c>
    </row>
    <row r="161" spans="1:111" ht="15.6" customHeight="1" x14ac:dyDescent="0.25">
      <c r="A161" s="1" t="s">
        <v>3117</v>
      </c>
      <c r="B161" s="1" t="s">
        <v>238</v>
      </c>
      <c r="C161" s="2">
        <v>44353.396477083334</v>
      </c>
      <c r="D161" s="2">
        <v>44400</v>
      </c>
      <c r="E161" s="1" t="s">
        <v>110</v>
      </c>
      <c r="F161" s="2">
        <v>44468.833333333336</v>
      </c>
      <c r="G161" s="1" t="s">
        <v>112</v>
      </c>
      <c r="H161" s="1" t="s">
        <v>112</v>
      </c>
      <c r="I161" s="1" t="s">
        <v>112</v>
      </c>
      <c r="J161" s="1" t="s">
        <v>3118</v>
      </c>
      <c r="K161" s="1" t="s">
        <v>3119</v>
      </c>
      <c r="L161" s="1" t="s">
        <v>1197</v>
      </c>
      <c r="M161" s="1" t="s">
        <v>138</v>
      </c>
      <c r="N161" s="1" t="s">
        <v>116</v>
      </c>
      <c r="O161" s="1" t="s">
        <v>117</v>
      </c>
      <c r="P161" s="9">
        <v>96950</v>
      </c>
      <c r="Q161" s="1" t="s">
        <v>118</v>
      </c>
      <c r="S161" s="1">
        <v>16704830326</v>
      </c>
      <c r="U161" s="1">
        <v>4451</v>
      </c>
      <c r="V161" s="1" t="s">
        <v>119</v>
      </c>
      <c r="X161" s="1" t="s">
        <v>3120</v>
      </c>
      <c r="Y161" s="1" t="s">
        <v>3121</v>
      </c>
      <c r="Z161" s="1" t="s">
        <v>3122</v>
      </c>
      <c r="AA161" s="1" t="s">
        <v>245</v>
      </c>
      <c r="AB161" s="1" t="s">
        <v>1197</v>
      </c>
      <c r="AC161" s="1" t="s">
        <v>138</v>
      </c>
      <c r="AD161" s="1" t="s">
        <v>116</v>
      </c>
      <c r="AE161" s="1" t="s">
        <v>117</v>
      </c>
      <c r="AF161" s="9">
        <v>96950</v>
      </c>
      <c r="AG161" s="1" t="s">
        <v>118</v>
      </c>
      <c r="AI161" s="1">
        <v>16704830326</v>
      </c>
      <c r="AK161" s="1" t="s">
        <v>3123</v>
      </c>
      <c r="BC161" s="1" t="str">
        <f>"49-9071.00"</f>
        <v>49-9071.00</v>
      </c>
      <c r="BD161" s="1" t="s">
        <v>214</v>
      </c>
      <c r="BE161" s="1" t="s">
        <v>3124</v>
      </c>
      <c r="BF161" s="1" t="s">
        <v>678</v>
      </c>
      <c r="BG161" s="1">
        <v>1</v>
      </c>
      <c r="BH161" s="1">
        <v>1</v>
      </c>
      <c r="BI161" s="2">
        <v>44470</v>
      </c>
      <c r="BJ161" s="2">
        <v>44834</v>
      </c>
      <c r="BK161" s="2">
        <v>44470</v>
      </c>
      <c r="BL161" s="2">
        <v>44834</v>
      </c>
      <c r="BM161" s="1">
        <v>40</v>
      </c>
      <c r="BN161" s="1">
        <v>0</v>
      </c>
      <c r="BO161" s="1">
        <v>8</v>
      </c>
      <c r="BP161" s="1">
        <v>8</v>
      </c>
      <c r="BQ161" s="1">
        <v>8</v>
      </c>
      <c r="BR161" s="1">
        <v>8</v>
      </c>
      <c r="BS161" s="1">
        <v>8</v>
      </c>
      <c r="BT161" s="1">
        <v>0</v>
      </c>
      <c r="BU161" s="1" t="str">
        <f>"8:00 AM"</f>
        <v>8:00 AM</v>
      </c>
      <c r="BV161" s="1" t="str">
        <f>"5:00 PM"</f>
        <v>5:00 PM</v>
      </c>
      <c r="BW161" s="1" t="s">
        <v>135</v>
      </c>
      <c r="BX161" s="1">
        <v>0</v>
      </c>
      <c r="BY161" s="1">
        <v>12</v>
      </c>
      <c r="BZ161" s="1" t="s">
        <v>112</v>
      </c>
      <c r="CB161" s="1" t="s">
        <v>3125</v>
      </c>
      <c r="CC161" s="1" t="s">
        <v>1197</v>
      </c>
      <c r="CD161" s="1" t="s">
        <v>138</v>
      </c>
      <c r="CE161" s="1" t="s">
        <v>116</v>
      </c>
      <c r="CF161" s="1" t="s">
        <v>117</v>
      </c>
      <c r="CG161" s="1">
        <v>96950</v>
      </c>
      <c r="CH161" s="3">
        <v>8.7100000000000009</v>
      </c>
      <c r="CI161" s="3">
        <v>8.7100000000000009</v>
      </c>
      <c r="CJ161" s="3">
        <v>13.07</v>
      </c>
      <c r="CK161" s="3">
        <v>13.07</v>
      </c>
      <c r="CL161" s="1" t="s">
        <v>137</v>
      </c>
      <c r="CM161" s="1" t="s">
        <v>138</v>
      </c>
      <c r="CN161" s="1" t="s">
        <v>139</v>
      </c>
      <c r="CP161" s="1" t="s">
        <v>112</v>
      </c>
      <c r="CQ161" s="1" t="s">
        <v>111</v>
      </c>
      <c r="CR161" s="1" t="s">
        <v>112</v>
      </c>
      <c r="CS161" s="1" t="s">
        <v>111</v>
      </c>
      <c r="CT161" s="1" t="s">
        <v>138</v>
      </c>
      <c r="CU161" s="1" t="s">
        <v>111</v>
      </c>
      <c r="CV161" s="1" t="s">
        <v>138</v>
      </c>
      <c r="CW161" s="1" t="s">
        <v>1620</v>
      </c>
      <c r="CX161" s="1">
        <v>16704830326</v>
      </c>
      <c r="CY161" s="1" t="s">
        <v>3123</v>
      </c>
      <c r="CZ161" s="1" t="s">
        <v>138</v>
      </c>
      <c r="DA161" s="1" t="s">
        <v>111</v>
      </c>
      <c r="DB161" s="1" t="s">
        <v>112</v>
      </c>
    </row>
    <row r="162" spans="1:111" ht="15.6" customHeight="1" x14ac:dyDescent="0.25">
      <c r="A162" s="1" t="s">
        <v>3126</v>
      </c>
      <c r="B162" s="1" t="s">
        <v>238</v>
      </c>
      <c r="C162" s="2">
        <v>44347.811572569444</v>
      </c>
      <c r="D162" s="2">
        <v>44392</v>
      </c>
      <c r="E162" s="1" t="s">
        <v>110</v>
      </c>
      <c r="F162" s="2">
        <v>44468.833333333336</v>
      </c>
      <c r="G162" s="1" t="s">
        <v>112</v>
      </c>
      <c r="H162" s="1" t="s">
        <v>112</v>
      </c>
      <c r="I162" s="1" t="s">
        <v>112</v>
      </c>
      <c r="J162" s="1" t="s">
        <v>3127</v>
      </c>
      <c r="K162" s="1" t="s">
        <v>3128</v>
      </c>
      <c r="L162" s="1" t="s">
        <v>3129</v>
      </c>
      <c r="M162" s="1" t="s">
        <v>3130</v>
      </c>
      <c r="N162" s="1" t="s">
        <v>167</v>
      </c>
      <c r="O162" s="1" t="s">
        <v>117</v>
      </c>
      <c r="P162" s="9">
        <v>96950</v>
      </c>
      <c r="Q162" s="1" t="s">
        <v>118</v>
      </c>
      <c r="S162" s="1">
        <v>16702348286</v>
      </c>
      <c r="U162" s="1">
        <v>32311</v>
      </c>
      <c r="V162" s="1" t="s">
        <v>119</v>
      </c>
      <c r="X162" s="1" t="s">
        <v>3131</v>
      </c>
      <c r="Y162" s="1" t="s">
        <v>3132</v>
      </c>
      <c r="Z162" s="1" t="s">
        <v>3133</v>
      </c>
      <c r="AA162" s="1" t="s">
        <v>3134</v>
      </c>
      <c r="AB162" s="1" t="s">
        <v>3129</v>
      </c>
      <c r="AC162" s="1" t="s">
        <v>3135</v>
      </c>
      <c r="AD162" s="1" t="s">
        <v>167</v>
      </c>
      <c r="AE162" s="1" t="s">
        <v>117</v>
      </c>
      <c r="AF162" s="9">
        <v>96950</v>
      </c>
      <c r="AG162" s="1" t="s">
        <v>118</v>
      </c>
      <c r="AI162" s="1">
        <v>16702348266</v>
      </c>
      <c r="AK162" s="1" t="s">
        <v>3136</v>
      </c>
      <c r="BC162" s="1" t="str">
        <f>"27-1024.00"</f>
        <v>27-1024.00</v>
      </c>
      <c r="BD162" s="1" t="s">
        <v>3137</v>
      </c>
      <c r="BE162" s="1" t="s">
        <v>3138</v>
      </c>
      <c r="BF162" s="1" t="s">
        <v>3139</v>
      </c>
      <c r="BG162" s="1">
        <v>1</v>
      </c>
      <c r="BH162" s="1">
        <v>1</v>
      </c>
      <c r="BI162" s="2">
        <v>44470</v>
      </c>
      <c r="BJ162" s="2">
        <v>44834</v>
      </c>
      <c r="BK162" s="2">
        <v>44470</v>
      </c>
      <c r="BL162" s="2">
        <v>44834</v>
      </c>
      <c r="BM162" s="1">
        <v>40</v>
      </c>
      <c r="BN162" s="1">
        <v>0</v>
      </c>
      <c r="BO162" s="1">
        <v>8</v>
      </c>
      <c r="BP162" s="1">
        <v>8</v>
      </c>
      <c r="BQ162" s="1">
        <v>8</v>
      </c>
      <c r="BR162" s="1">
        <v>8</v>
      </c>
      <c r="BS162" s="1">
        <v>8</v>
      </c>
      <c r="BT162" s="1">
        <v>0</v>
      </c>
      <c r="BU162" s="1" t="str">
        <f>"8:00 AM"</f>
        <v>8:00 AM</v>
      </c>
      <c r="BV162" s="1" t="str">
        <f>"4:00 PM"</f>
        <v>4:00 PM</v>
      </c>
      <c r="BW162" s="1" t="s">
        <v>135</v>
      </c>
      <c r="BX162" s="1">
        <v>0</v>
      </c>
      <c r="BY162" s="1">
        <v>12</v>
      </c>
      <c r="BZ162" s="1" t="s">
        <v>112</v>
      </c>
      <c r="CB162" s="1" t="s">
        <v>3140</v>
      </c>
      <c r="CC162" s="1" t="s">
        <v>3135</v>
      </c>
      <c r="CD162" s="1" t="s">
        <v>2026</v>
      </c>
      <c r="CE162" s="1" t="s">
        <v>167</v>
      </c>
      <c r="CF162" s="1" t="s">
        <v>117</v>
      </c>
      <c r="CG162" s="1">
        <v>96950</v>
      </c>
      <c r="CH162" s="3">
        <v>8.93</v>
      </c>
      <c r="CI162" s="3">
        <v>8.93</v>
      </c>
      <c r="CJ162" s="3">
        <v>13.4</v>
      </c>
      <c r="CK162" s="3">
        <v>13.4</v>
      </c>
      <c r="CL162" s="1" t="s">
        <v>137</v>
      </c>
      <c r="CM162" s="1" t="s">
        <v>1474</v>
      </c>
      <c r="CN162" s="1" t="s">
        <v>139</v>
      </c>
      <c r="CP162" s="1" t="s">
        <v>112</v>
      </c>
      <c r="CQ162" s="1" t="s">
        <v>111</v>
      </c>
      <c r="CR162" s="1" t="s">
        <v>112</v>
      </c>
      <c r="CS162" s="1" t="s">
        <v>111</v>
      </c>
      <c r="CT162" s="1" t="s">
        <v>138</v>
      </c>
      <c r="CU162" s="1" t="s">
        <v>111</v>
      </c>
      <c r="CV162" s="1" t="s">
        <v>138</v>
      </c>
      <c r="CW162" s="1" t="s">
        <v>3141</v>
      </c>
      <c r="CX162" s="1">
        <v>16702348286</v>
      </c>
      <c r="CY162" s="1" t="s">
        <v>3142</v>
      </c>
      <c r="CZ162" s="1" t="s">
        <v>138</v>
      </c>
      <c r="DA162" s="1" t="s">
        <v>111</v>
      </c>
      <c r="DB162" s="1" t="s">
        <v>112</v>
      </c>
    </row>
    <row r="163" spans="1:111" ht="15.6" customHeight="1" x14ac:dyDescent="0.25">
      <c r="A163" s="1" t="s">
        <v>3155</v>
      </c>
      <c r="B163" s="1" t="s">
        <v>238</v>
      </c>
      <c r="C163" s="2">
        <v>44357.070405439816</v>
      </c>
      <c r="D163" s="2">
        <v>44412</v>
      </c>
      <c r="E163" s="1" t="s">
        <v>110</v>
      </c>
      <c r="F163" s="2">
        <v>44468.833333333336</v>
      </c>
      <c r="G163" s="1" t="s">
        <v>111</v>
      </c>
      <c r="H163" s="1" t="s">
        <v>112</v>
      </c>
      <c r="I163" s="1" t="s">
        <v>112</v>
      </c>
      <c r="J163" s="1" t="s">
        <v>3156</v>
      </c>
      <c r="K163" s="1" t="s">
        <v>3157</v>
      </c>
      <c r="L163" s="1" t="s">
        <v>1644</v>
      </c>
      <c r="N163" s="1" t="s">
        <v>116</v>
      </c>
      <c r="O163" s="1" t="s">
        <v>117</v>
      </c>
      <c r="P163" s="9">
        <v>96950</v>
      </c>
      <c r="Q163" s="1" t="s">
        <v>118</v>
      </c>
      <c r="R163" s="1" t="s">
        <v>116</v>
      </c>
      <c r="S163" s="1">
        <v>16702358641</v>
      </c>
      <c r="U163" s="1">
        <v>72251</v>
      </c>
      <c r="V163" s="1" t="s">
        <v>119</v>
      </c>
      <c r="X163" s="1" t="s">
        <v>1645</v>
      </c>
      <c r="Y163" s="1" t="s">
        <v>3158</v>
      </c>
      <c r="Z163" s="1" t="s">
        <v>721</v>
      </c>
      <c r="AA163" s="1" t="s">
        <v>245</v>
      </c>
      <c r="AB163" s="1" t="s">
        <v>1644</v>
      </c>
      <c r="AD163" s="1" t="s">
        <v>116</v>
      </c>
      <c r="AE163" s="1" t="s">
        <v>117</v>
      </c>
      <c r="AF163" s="9">
        <v>96950</v>
      </c>
      <c r="AG163" s="1" t="s">
        <v>118</v>
      </c>
      <c r="AH163" s="1" t="s">
        <v>116</v>
      </c>
      <c r="AI163" s="1">
        <v>16702358641</v>
      </c>
      <c r="AK163" s="1" t="s">
        <v>3159</v>
      </c>
      <c r="BC163" s="1" t="str">
        <f>"49-9071.00"</f>
        <v>49-9071.00</v>
      </c>
      <c r="BD163" s="1" t="s">
        <v>214</v>
      </c>
      <c r="BE163" s="1" t="s">
        <v>3160</v>
      </c>
      <c r="BF163" s="1" t="s">
        <v>3161</v>
      </c>
      <c r="BG163" s="1">
        <v>2</v>
      </c>
      <c r="BH163" s="1">
        <v>2</v>
      </c>
      <c r="BI163" s="2">
        <v>44470</v>
      </c>
      <c r="BJ163" s="2">
        <v>45565</v>
      </c>
      <c r="BK163" s="2">
        <v>44470</v>
      </c>
      <c r="BL163" s="2">
        <v>45565</v>
      </c>
      <c r="BM163" s="1">
        <v>35</v>
      </c>
      <c r="BN163" s="1">
        <v>0</v>
      </c>
      <c r="BO163" s="1">
        <v>7</v>
      </c>
      <c r="BP163" s="1">
        <v>7</v>
      </c>
      <c r="BQ163" s="1">
        <v>7</v>
      </c>
      <c r="BR163" s="1">
        <v>7</v>
      </c>
      <c r="BS163" s="1">
        <v>7</v>
      </c>
      <c r="BT163" s="1">
        <v>0</v>
      </c>
      <c r="BU163" s="1" t="str">
        <f>"2:00 PM"</f>
        <v>2:00 PM</v>
      </c>
      <c r="BV163" s="1" t="str">
        <f>"10:00 PM"</f>
        <v>10:00 PM</v>
      </c>
      <c r="BW163" s="1" t="s">
        <v>135</v>
      </c>
      <c r="BX163" s="1">
        <v>0</v>
      </c>
      <c r="BY163" s="1">
        <v>24</v>
      </c>
      <c r="BZ163" s="1" t="s">
        <v>112</v>
      </c>
      <c r="CB163" s="1" t="s">
        <v>3162</v>
      </c>
      <c r="CC163" s="1" t="s">
        <v>2839</v>
      </c>
      <c r="CE163" s="1" t="s">
        <v>116</v>
      </c>
      <c r="CF163" s="1" t="s">
        <v>117</v>
      </c>
      <c r="CG163" s="1">
        <v>96950</v>
      </c>
      <c r="CH163" s="3">
        <v>8.7100000000000009</v>
      </c>
      <c r="CI163" s="3">
        <v>10.5</v>
      </c>
      <c r="CJ163" s="3">
        <v>13.07</v>
      </c>
      <c r="CK163" s="3">
        <v>15.75</v>
      </c>
      <c r="CL163" s="1" t="s">
        <v>137</v>
      </c>
      <c r="CM163" s="1" t="s">
        <v>138</v>
      </c>
      <c r="CN163" s="1" t="s">
        <v>139</v>
      </c>
      <c r="CP163" s="1" t="s">
        <v>112</v>
      </c>
      <c r="CQ163" s="1" t="s">
        <v>111</v>
      </c>
      <c r="CR163" s="1" t="s">
        <v>112</v>
      </c>
      <c r="CS163" s="1" t="s">
        <v>111</v>
      </c>
      <c r="CT163" s="1" t="s">
        <v>138</v>
      </c>
      <c r="CU163" s="1" t="s">
        <v>111</v>
      </c>
      <c r="CV163" s="1" t="s">
        <v>138</v>
      </c>
      <c r="CW163" s="1" t="s">
        <v>1652</v>
      </c>
      <c r="CX163" s="1">
        <v>16702358641</v>
      </c>
      <c r="CY163" s="1" t="s">
        <v>3159</v>
      </c>
      <c r="CZ163" s="1" t="s">
        <v>138</v>
      </c>
      <c r="DA163" s="1" t="s">
        <v>111</v>
      </c>
      <c r="DB163" s="1" t="s">
        <v>112</v>
      </c>
    </row>
    <row r="164" spans="1:111" ht="15.6" customHeight="1" x14ac:dyDescent="0.25">
      <c r="A164" s="1" t="s">
        <v>3167</v>
      </c>
      <c r="B164" s="1" t="s">
        <v>238</v>
      </c>
      <c r="C164" s="2">
        <v>44364.747122685185</v>
      </c>
      <c r="D164" s="2">
        <v>44406</v>
      </c>
      <c r="E164" s="1" t="s">
        <v>110</v>
      </c>
      <c r="F164" s="2">
        <v>44468.833333333336</v>
      </c>
      <c r="G164" s="1" t="s">
        <v>112</v>
      </c>
      <c r="H164" s="1" t="s">
        <v>112</v>
      </c>
      <c r="I164" s="1" t="s">
        <v>112</v>
      </c>
      <c r="J164" s="1" t="s">
        <v>3168</v>
      </c>
      <c r="K164" s="1" t="s">
        <v>3169</v>
      </c>
      <c r="L164" s="1" t="s">
        <v>3170</v>
      </c>
      <c r="N164" s="1" t="s">
        <v>116</v>
      </c>
      <c r="O164" s="1" t="s">
        <v>117</v>
      </c>
      <c r="P164" s="9">
        <v>96950</v>
      </c>
      <c r="Q164" s="1" t="s">
        <v>118</v>
      </c>
      <c r="S164" s="1">
        <v>16705881009</v>
      </c>
      <c r="U164" s="1">
        <v>56132</v>
      </c>
      <c r="V164" s="1" t="s">
        <v>119</v>
      </c>
      <c r="X164" s="1" t="s">
        <v>1317</v>
      </c>
      <c r="Y164" s="1" t="s">
        <v>3171</v>
      </c>
      <c r="AA164" s="1" t="s">
        <v>1028</v>
      </c>
      <c r="AB164" s="1" t="s">
        <v>3172</v>
      </c>
      <c r="AD164" s="1" t="s">
        <v>116</v>
      </c>
      <c r="AE164" s="1" t="s">
        <v>117</v>
      </c>
      <c r="AF164" s="9">
        <v>96950</v>
      </c>
      <c r="AG164" s="1" t="s">
        <v>118</v>
      </c>
      <c r="AI164" s="1">
        <v>16705881009</v>
      </c>
      <c r="AK164" s="1" t="s">
        <v>3173</v>
      </c>
      <c r="BC164" s="1" t="str">
        <f>"25-2021.00"</f>
        <v>25-2021.00</v>
      </c>
      <c r="BD164" s="1" t="s">
        <v>1408</v>
      </c>
      <c r="BE164" s="1" t="s">
        <v>3174</v>
      </c>
      <c r="BF164" s="1" t="s">
        <v>1410</v>
      </c>
      <c r="BG164" s="1">
        <v>1</v>
      </c>
      <c r="BH164" s="1">
        <v>1</v>
      </c>
      <c r="BI164" s="2">
        <v>44470</v>
      </c>
      <c r="BJ164" s="2">
        <v>44834</v>
      </c>
      <c r="BK164" s="2">
        <v>44470</v>
      </c>
      <c r="BL164" s="2">
        <v>44834</v>
      </c>
      <c r="BM164" s="1">
        <v>35</v>
      </c>
      <c r="BN164" s="1">
        <v>0</v>
      </c>
      <c r="BO164" s="1">
        <v>7</v>
      </c>
      <c r="BP164" s="1">
        <v>7</v>
      </c>
      <c r="BQ164" s="1">
        <v>7</v>
      </c>
      <c r="BR164" s="1">
        <v>7</v>
      </c>
      <c r="BS164" s="1">
        <v>7</v>
      </c>
      <c r="BT164" s="1">
        <v>0</v>
      </c>
      <c r="BU164" s="1" t="str">
        <f>"9:00 AM"</f>
        <v>9:00 AM</v>
      </c>
      <c r="BV164" s="1" t="str">
        <f>"5:00 PM"</f>
        <v>5:00 PM</v>
      </c>
      <c r="BW164" s="1" t="s">
        <v>392</v>
      </c>
      <c r="BX164" s="1">
        <v>0</v>
      </c>
      <c r="BY164" s="1">
        <v>6</v>
      </c>
      <c r="BZ164" s="1" t="s">
        <v>112</v>
      </c>
      <c r="CB164" s="1" t="s">
        <v>3175</v>
      </c>
      <c r="CC164" s="1" t="s">
        <v>3170</v>
      </c>
      <c r="CE164" s="1" t="s">
        <v>116</v>
      </c>
      <c r="CF164" s="1" t="s">
        <v>117</v>
      </c>
      <c r="CG164" s="1">
        <v>96950</v>
      </c>
      <c r="CH164" s="3">
        <v>13.21</v>
      </c>
      <c r="CI164" s="3">
        <v>13.21</v>
      </c>
      <c r="CJ164" s="3">
        <v>19.809999999999999</v>
      </c>
      <c r="CK164" s="3">
        <v>19.809999999999999</v>
      </c>
      <c r="CL164" s="1" t="s">
        <v>137</v>
      </c>
      <c r="CN164" s="1" t="s">
        <v>139</v>
      </c>
      <c r="CP164" s="1" t="s">
        <v>112</v>
      </c>
      <c r="CQ164" s="1" t="s">
        <v>111</v>
      </c>
      <c r="CR164" s="1" t="s">
        <v>112</v>
      </c>
      <c r="CS164" s="1" t="s">
        <v>111</v>
      </c>
      <c r="CT164" s="1" t="s">
        <v>138</v>
      </c>
      <c r="CU164" s="1" t="s">
        <v>111</v>
      </c>
      <c r="CV164" s="1" t="s">
        <v>138</v>
      </c>
      <c r="CW164" s="1" t="s">
        <v>2313</v>
      </c>
      <c r="CX164" s="1">
        <v>16705881009</v>
      </c>
      <c r="CY164" s="1" t="s">
        <v>3173</v>
      </c>
      <c r="CZ164" s="1" t="s">
        <v>138</v>
      </c>
      <c r="DA164" s="1" t="s">
        <v>111</v>
      </c>
      <c r="DB164" s="1" t="s">
        <v>112</v>
      </c>
      <c r="DC164" s="1" t="s">
        <v>1317</v>
      </c>
      <c r="DD164" s="1" t="s">
        <v>3171</v>
      </c>
      <c r="DF164" s="1" t="s">
        <v>3168</v>
      </c>
      <c r="DG164" s="1" t="s">
        <v>3173</v>
      </c>
    </row>
    <row r="165" spans="1:111" ht="15.6" customHeight="1" x14ac:dyDescent="0.25">
      <c r="A165" s="1" t="s">
        <v>3176</v>
      </c>
      <c r="B165" s="1" t="s">
        <v>238</v>
      </c>
      <c r="C165" s="2">
        <v>44370.900387847221</v>
      </c>
      <c r="D165" s="2">
        <v>44411</v>
      </c>
      <c r="E165" s="1" t="s">
        <v>110</v>
      </c>
      <c r="F165" s="2">
        <v>44469.833333333336</v>
      </c>
      <c r="G165" s="1" t="s">
        <v>111</v>
      </c>
      <c r="H165" s="1" t="s">
        <v>112</v>
      </c>
      <c r="I165" s="1" t="s">
        <v>112</v>
      </c>
      <c r="J165" s="1" t="s">
        <v>3177</v>
      </c>
      <c r="K165" s="1" t="s">
        <v>3178</v>
      </c>
      <c r="L165" s="1" t="s">
        <v>3179</v>
      </c>
      <c r="N165" s="1" t="s">
        <v>116</v>
      </c>
      <c r="O165" s="1" t="s">
        <v>117</v>
      </c>
      <c r="P165" s="9">
        <v>96950</v>
      </c>
      <c r="Q165" s="1" t="s">
        <v>118</v>
      </c>
      <c r="S165" s="1">
        <v>16702350470</v>
      </c>
      <c r="U165" s="1">
        <v>423990</v>
      </c>
      <c r="V165" s="1" t="s">
        <v>119</v>
      </c>
      <c r="X165" s="1" t="s">
        <v>3180</v>
      </c>
      <c r="Y165" s="1" t="s">
        <v>3181</v>
      </c>
      <c r="AA165" s="1" t="s">
        <v>245</v>
      </c>
      <c r="AB165" s="1" t="s">
        <v>3179</v>
      </c>
      <c r="AD165" s="1" t="s">
        <v>116</v>
      </c>
      <c r="AE165" s="1" t="s">
        <v>117</v>
      </c>
      <c r="AF165" s="9">
        <v>96950</v>
      </c>
      <c r="AG165" s="1" t="s">
        <v>118</v>
      </c>
      <c r="AI165" s="1">
        <v>16702350470</v>
      </c>
      <c r="AK165" s="1" t="s">
        <v>620</v>
      </c>
      <c r="AL165" s="1" t="s">
        <v>125</v>
      </c>
      <c r="AM165" s="1" t="s">
        <v>621</v>
      </c>
      <c r="AN165" s="1" t="s">
        <v>622</v>
      </c>
      <c r="AP165" s="1" t="s">
        <v>1284</v>
      </c>
      <c r="AR165" s="1" t="s">
        <v>116</v>
      </c>
      <c r="AS165" s="1" t="s">
        <v>117</v>
      </c>
      <c r="AT165" s="9">
        <v>96950</v>
      </c>
      <c r="AU165" s="1" t="s">
        <v>118</v>
      </c>
      <c r="AW165" s="1">
        <v>16702353403</v>
      </c>
      <c r="AY165" s="1" t="s">
        <v>1871</v>
      </c>
      <c r="AZ165" s="1" t="s">
        <v>626</v>
      </c>
      <c r="BC165" s="1" t="str">
        <f>"41-4011.00"</f>
        <v>41-4011.00</v>
      </c>
      <c r="BD165" s="1" t="s">
        <v>3182</v>
      </c>
      <c r="BE165" s="1" t="s">
        <v>3183</v>
      </c>
      <c r="BF165" s="1" t="s">
        <v>3151</v>
      </c>
      <c r="BG165" s="1">
        <v>2</v>
      </c>
      <c r="BH165" s="1">
        <v>2</v>
      </c>
      <c r="BI165" s="2">
        <v>44471</v>
      </c>
      <c r="BJ165" s="2">
        <v>45566</v>
      </c>
      <c r="BK165" s="2">
        <v>44471</v>
      </c>
      <c r="BL165" s="2">
        <v>45566</v>
      </c>
      <c r="BM165" s="1">
        <v>35</v>
      </c>
      <c r="BN165" s="1">
        <v>0</v>
      </c>
      <c r="BO165" s="1">
        <v>7</v>
      </c>
      <c r="BP165" s="1">
        <v>7</v>
      </c>
      <c r="BQ165" s="1">
        <v>7</v>
      </c>
      <c r="BR165" s="1">
        <v>7</v>
      </c>
      <c r="BS165" s="1">
        <v>7</v>
      </c>
      <c r="BT165" s="1">
        <v>0</v>
      </c>
      <c r="BU165" s="1" t="str">
        <f>"9:00 AM"</f>
        <v>9:00 AM</v>
      </c>
      <c r="BV165" s="1" t="str">
        <f>"5:00 PM"</f>
        <v>5:00 PM</v>
      </c>
      <c r="BW165" s="1" t="s">
        <v>135</v>
      </c>
      <c r="BX165" s="1">
        <v>0</v>
      </c>
      <c r="BY165" s="1">
        <v>24</v>
      </c>
      <c r="BZ165" s="1" t="s">
        <v>112</v>
      </c>
      <c r="CB165" s="1" t="s">
        <v>3184</v>
      </c>
      <c r="CC165" s="1" t="s">
        <v>3185</v>
      </c>
      <c r="CD165" s="1" t="s">
        <v>3179</v>
      </c>
      <c r="CE165" s="1" t="s">
        <v>116</v>
      </c>
      <c r="CF165" s="1" t="s">
        <v>117</v>
      </c>
      <c r="CG165" s="1">
        <v>96950</v>
      </c>
      <c r="CH165" s="3">
        <v>13.17</v>
      </c>
      <c r="CI165" s="3">
        <v>13.17</v>
      </c>
      <c r="CJ165" s="3">
        <v>19.760000000000002</v>
      </c>
      <c r="CK165" s="3">
        <v>19.760000000000002</v>
      </c>
      <c r="CL165" s="1" t="s">
        <v>137</v>
      </c>
      <c r="CN165" s="1" t="s">
        <v>139</v>
      </c>
      <c r="CP165" s="1" t="s">
        <v>112</v>
      </c>
      <c r="CQ165" s="1" t="s">
        <v>111</v>
      </c>
      <c r="CR165" s="1" t="s">
        <v>112</v>
      </c>
      <c r="CS165" s="1" t="s">
        <v>111</v>
      </c>
      <c r="CT165" s="1" t="s">
        <v>138</v>
      </c>
      <c r="CU165" s="1" t="s">
        <v>111</v>
      </c>
      <c r="CV165" s="1" t="s">
        <v>138</v>
      </c>
      <c r="CW165" s="1" t="s">
        <v>631</v>
      </c>
      <c r="CX165" s="1">
        <v>16702350470</v>
      </c>
      <c r="CY165" s="1" t="s">
        <v>620</v>
      </c>
      <c r="CZ165" s="1" t="s">
        <v>138</v>
      </c>
      <c r="DA165" s="1" t="s">
        <v>111</v>
      </c>
      <c r="DB165" s="1" t="s">
        <v>112</v>
      </c>
    </row>
    <row r="166" spans="1:111" ht="15.6" customHeight="1" x14ac:dyDescent="0.25">
      <c r="A166" s="1" t="s">
        <v>3196</v>
      </c>
      <c r="B166" s="1" t="s">
        <v>238</v>
      </c>
      <c r="C166" s="2">
        <v>44347.132617708332</v>
      </c>
      <c r="D166" s="2">
        <v>44431</v>
      </c>
      <c r="E166" s="1" t="s">
        <v>110</v>
      </c>
      <c r="F166" s="2">
        <v>44468.833333333336</v>
      </c>
      <c r="G166" s="1" t="s">
        <v>111</v>
      </c>
      <c r="H166" s="1" t="s">
        <v>112</v>
      </c>
      <c r="I166" s="1" t="s">
        <v>112</v>
      </c>
      <c r="J166" s="1" t="s">
        <v>3197</v>
      </c>
      <c r="L166" s="1" t="s">
        <v>3198</v>
      </c>
      <c r="M166" s="1" t="s">
        <v>3199</v>
      </c>
      <c r="N166" s="1" t="s">
        <v>116</v>
      </c>
      <c r="O166" s="1" t="s">
        <v>117</v>
      </c>
      <c r="P166" s="9">
        <v>96950</v>
      </c>
      <c r="Q166" s="1" t="s">
        <v>118</v>
      </c>
      <c r="S166" s="1">
        <v>16703229282</v>
      </c>
      <c r="U166" s="1">
        <v>332321</v>
      </c>
      <c r="V166" s="1" t="s">
        <v>119</v>
      </c>
      <c r="X166" s="1" t="s">
        <v>3200</v>
      </c>
      <c r="Y166" s="1" t="s">
        <v>1172</v>
      </c>
      <c r="Z166" s="1" t="s">
        <v>2974</v>
      </c>
      <c r="AA166" s="1" t="s">
        <v>245</v>
      </c>
      <c r="AB166" s="1" t="s">
        <v>3201</v>
      </c>
      <c r="AD166" s="1" t="s">
        <v>116</v>
      </c>
      <c r="AE166" s="1" t="s">
        <v>117</v>
      </c>
      <c r="AF166" s="9">
        <v>96950</v>
      </c>
      <c r="AG166" s="1" t="s">
        <v>118</v>
      </c>
      <c r="AH166" s="1" t="s">
        <v>3199</v>
      </c>
      <c r="AI166" s="1">
        <v>16703229282</v>
      </c>
      <c r="AK166" s="1" t="s">
        <v>3202</v>
      </c>
      <c r="BC166" s="1" t="str">
        <f>"37-2012.00"</f>
        <v>37-2012.00</v>
      </c>
      <c r="BD166" s="1" t="s">
        <v>576</v>
      </c>
      <c r="BE166" s="1" t="s">
        <v>3203</v>
      </c>
      <c r="BF166" s="1" t="s">
        <v>3204</v>
      </c>
      <c r="BG166" s="1">
        <v>1</v>
      </c>
      <c r="BH166" s="1">
        <v>1</v>
      </c>
      <c r="BI166" s="2">
        <v>44470</v>
      </c>
      <c r="BJ166" s="2">
        <v>45565</v>
      </c>
      <c r="BK166" s="2">
        <v>44470</v>
      </c>
      <c r="BL166" s="2">
        <v>45565</v>
      </c>
      <c r="BM166" s="1">
        <v>40</v>
      </c>
      <c r="BN166" s="1">
        <v>0</v>
      </c>
      <c r="BO166" s="1">
        <v>8</v>
      </c>
      <c r="BP166" s="1">
        <v>8</v>
      </c>
      <c r="BQ166" s="1">
        <v>8</v>
      </c>
      <c r="BR166" s="1">
        <v>8</v>
      </c>
      <c r="BS166" s="1">
        <v>8</v>
      </c>
      <c r="BT166" s="1">
        <v>0</v>
      </c>
      <c r="BU166" s="1" t="str">
        <f>"8:00 AM"</f>
        <v>8:00 AM</v>
      </c>
      <c r="BV166" s="1" t="str">
        <f>"5:00 PM"</f>
        <v>5:00 PM</v>
      </c>
      <c r="BW166" s="1" t="s">
        <v>230</v>
      </c>
      <c r="BX166" s="1">
        <v>0</v>
      </c>
      <c r="BY166" s="1">
        <v>3</v>
      </c>
      <c r="BZ166" s="1" t="s">
        <v>112</v>
      </c>
      <c r="CB166" s="1" t="s">
        <v>3205</v>
      </c>
      <c r="CC166" s="1" t="s">
        <v>3206</v>
      </c>
      <c r="CD166" s="1" t="s">
        <v>2775</v>
      </c>
      <c r="CE166" s="1" t="s">
        <v>116</v>
      </c>
      <c r="CF166" s="1" t="s">
        <v>117</v>
      </c>
      <c r="CG166" s="1">
        <v>96950</v>
      </c>
      <c r="CH166" s="3">
        <v>7.59</v>
      </c>
      <c r="CI166" s="3">
        <v>9.41</v>
      </c>
      <c r="CJ166" s="3">
        <v>11.39</v>
      </c>
      <c r="CK166" s="3">
        <v>14.12</v>
      </c>
      <c r="CL166" s="1" t="s">
        <v>137</v>
      </c>
      <c r="CM166" s="1" t="s">
        <v>230</v>
      </c>
      <c r="CN166" s="1" t="s">
        <v>139</v>
      </c>
      <c r="CP166" s="1" t="s">
        <v>112</v>
      </c>
      <c r="CQ166" s="1" t="s">
        <v>111</v>
      </c>
      <c r="CR166" s="1" t="s">
        <v>112</v>
      </c>
      <c r="CS166" s="1" t="s">
        <v>111</v>
      </c>
      <c r="CT166" s="1" t="s">
        <v>138</v>
      </c>
      <c r="CU166" s="1" t="s">
        <v>111</v>
      </c>
      <c r="CV166" s="1" t="s">
        <v>138</v>
      </c>
      <c r="CW166" s="1" t="s">
        <v>230</v>
      </c>
      <c r="CX166" s="1">
        <v>16703229282</v>
      </c>
      <c r="CY166" s="1" t="s">
        <v>3202</v>
      </c>
      <c r="CZ166" s="1" t="s">
        <v>230</v>
      </c>
      <c r="DA166" s="1" t="s">
        <v>111</v>
      </c>
      <c r="DB166" s="1" t="s">
        <v>112</v>
      </c>
    </row>
    <row r="167" spans="1:111" ht="15.6" customHeight="1" x14ac:dyDescent="0.25">
      <c r="A167" s="1" t="s">
        <v>3218</v>
      </c>
      <c r="B167" s="1" t="s">
        <v>238</v>
      </c>
      <c r="C167" s="2">
        <v>44390.848439236113</v>
      </c>
      <c r="D167" s="2">
        <v>44442</v>
      </c>
      <c r="E167" s="1" t="s">
        <v>180</v>
      </c>
      <c r="G167" s="1" t="s">
        <v>112</v>
      </c>
      <c r="H167" s="1" t="s">
        <v>112</v>
      </c>
      <c r="I167" s="1" t="s">
        <v>112</v>
      </c>
      <c r="J167" s="1" t="s">
        <v>1809</v>
      </c>
      <c r="L167" s="1" t="s">
        <v>1810</v>
      </c>
      <c r="N167" s="1" t="s">
        <v>167</v>
      </c>
      <c r="O167" s="1" t="s">
        <v>117</v>
      </c>
      <c r="P167" s="9">
        <v>96950</v>
      </c>
      <c r="Q167" s="1" t="s">
        <v>118</v>
      </c>
      <c r="S167" s="1">
        <v>16702338040</v>
      </c>
      <c r="U167" s="1">
        <v>61162</v>
      </c>
      <c r="V167" s="1" t="s">
        <v>119</v>
      </c>
      <c r="X167" s="1" t="s">
        <v>1811</v>
      </c>
      <c r="Y167" s="1" t="s">
        <v>1812</v>
      </c>
      <c r="Z167" s="1" t="s">
        <v>1813</v>
      </c>
      <c r="AA167" s="1" t="s">
        <v>461</v>
      </c>
      <c r="AB167" s="1" t="s">
        <v>1810</v>
      </c>
      <c r="AD167" s="1" t="s">
        <v>167</v>
      </c>
      <c r="AE167" s="1" t="s">
        <v>117</v>
      </c>
      <c r="AF167" s="9">
        <v>96950</v>
      </c>
      <c r="AG167" s="1" t="s">
        <v>118</v>
      </c>
      <c r="AI167" s="1">
        <v>16702338040</v>
      </c>
      <c r="AK167" s="1" t="s">
        <v>590</v>
      </c>
      <c r="BC167" s="1" t="str">
        <f>"25-3021.00"</f>
        <v>25-3021.00</v>
      </c>
      <c r="BD167" s="1" t="s">
        <v>327</v>
      </c>
      <c r="BE167" s="1" t="s">
        <v>3219</v>
      </c>
      <c r="BF167" s="1" t="s">
        <v>3220</v>
      </c>
      <c r="BG167" s="1">
        <v>2</v>
      </c>
      <c r="BH167" s="1">
        <v>2</v>
      </c>
      <c r="BI167" s="2">
        <v>44470</v>
      </c>
      <c r="BJ167" s="2">
        <v>44834</v>
      </c>
      <c r="BK167" s="2">
        <v>44470</v>
      </c>
      <c r="BL167" s="2">
        <v>44834</v>
      </c>
      <c r="BM167" s="1">
        <v>40</v>
      </c>
      <c r="BN167" s="1">
        <v>0</v>
      </c>
      <c r="BO167" s="1">
        <v>8</v>
      </c>
      <c r="BP167" s="1">
        <v>8</v>
      </c>
      <c r="BQ167" s="1">
        <v>8</v>
      </c>
      <c r="BR167" s="1">
        <v>8</v>
      </c>
      <c r="BS167" s="1">
        <v>8</v>
      </c>
      <c r="BT167" s="1">
        <v>0</v>
      </c>
      <c r="BU167" s="1" t="str">
        <f>"9:00 AM"</f>
        <v>9:00 AM</v>
      </c>
      <c r="BV167" s="1" t="str">
        <f>"5:00 PM"</f>
        <v>5:00 PM</v>
      </c>
      <c r="BW167" s="1" t="s">
        <v>230</v>
      </c>
      <c r="BX167" s="1">
        <v>3</v>
      </c>
      <c r="BY167" s="1">
        <v>12</v>
      </c>
      <c r="BZ167" s="1" t="s">
        <v>112</v>
      </c>
      <c r="CB167" s="1" t="s">
        <v>362</v>
      </c>
      <c r="CC167" s="1" t="s">
        <v>3221</v>
      </c>
      <c r="CE167" s="1" t="s">
        <v>738</v>
      </c>
      <c r="CF167" s="1" t="s">
        <v>117</v>
      </c>
      <c r="CG167" s="1">
        <v>96950</v>
      </c>
      <c r="CH167" s="3">
        <v>16.66</v>
      </c>
      <c r="CI167" s="3">
        <v>16.66</v>
      </c>
      <c r="CJ167" s="3">
        <v>24.99</v>
      </c>
      <c r="CK167" s="3">
        <v>24.99</v>
      </c>
      <c r="CL167" s="1" t="s">
        <v>137</v>
      </c>
      <c r="CM167" s="1" t="s">
        <v>362</v>
      </c>
      <c r="CN167" s="1" t="s">
        <v>139</v>
      </c>
      <c r="CP167" s="1" t="s">
        <v>112</v>
      </c>
      <c r="CQ167" s="1" t="s">
        <v>111</v>
      </c>
      <c r="CR167" s="1" t="s">
        <v>112</v>
      </c>
      <c r="CS167" s="1" t="s">
        <v>111</v>
      </c>
      <c r="CT167" s="1" t="s">
        <v>111</v>
      </c>
      <c r="CU167" s="1" t="s">
        <v>111</v>
      </c>
      <c r="CV167" s="1" t="s">
        <v>138</v>
      </c>
      <c r="CW167" s="1" t="s">
        <v>1817</v>
      </c>
      <c r="CX167" s="1">
        <v>16702338040</v>
      </c>
      <c r="CY167" s="1" t="s">
        <v>590</v>
      </c>
      <c r="CZ167" s="1" t="s">
        <v>138</v>
      </c>
      <c r="DA167" s="1" t="s">
        <v>112</v>
      </c>
      <c r="DB167" s="1" t="s">
        <v>112</v>
      </c>
    </row>
    <row r="168" spans="1:111" ht="15.6" customHeight="1" x14ac:dyDescent="0.25">
      <c r="A168" s="1" t="s">
        <v>3228</v>
      </c>
      <c r="B168" s="1" t="s">
        <v>238</v>
      </c>
      <c r="C168" s="2">
        <v>44410.939949189815</v>
      </c>
      <c r="D168" s="2">
        <v>44446</v>
      </c>
      <c r="E168" s="1" t="s">
        <v>180</v>
      </c>
      <c r="G168" s="1" t="s">
        <v>111</v>
      </c>
      <c r="H168" s="1" t="s">
        <v>112</v>
      </c>
      <c r="I168" s="1" t="s">
        <v>112</v>
      </c>
      <c r="J168" s="1" t="s">
        <v>3229</v>
      </c>
      <c r="K168" s="1" t="s">
        <v>3230</v>
      </c>
      <c r="L168" s="1" t="s">
        <v>3231</v>
      </c>
      <c r="M168" s="1" t="s">
        <v>3232</v>
      </c>
      <c r="N168" s="1" t="s">
        <v>116</v>
      </c>
      <c r="O168" s="1" t="s">
        <v>117</v>
      </c>
      <c r="P168" s="9">
        <v>96950</v>
      </c>
      <c r="Q168" s="1" t="s">
        <v>118</v>
      </c>
      <c r="R168" s="1" t="s">
        <v>138</v>
      </c>
      <c r="S168" s="1">
        <v>16702346495</v>
      </c>
      <c r="T168" s="1">
        <v>5840</v>
      </c>
      <c r="U168" s="1">
        <v>72111</v>
      </c>
      <c r="V168" s="1" t="s">
        <v>119</v>
      </c>
      <c r="X168" s="1" t="s">
        <v>3233</v>
      </c>
      <c r="Y168" s="1" t="s">
        <v>3234</v>
      </c>
      <c r="Z168" s="1" t="s">
        <v>138</v>
      </c>
      <c r="AA168" s="1" t="s">
        <v>3235</v>
      </c>
      <c r="AB168" s="1" t="s">
        <v>3231</v>
      </c>
      <c r="AC168" s="1" t="s">
        <v>3232</v>
      </c>
      <c r="AD168" s="1" t="s">
        <v>116</v>
      </c>
      <c r="AE168" s="1" t="s">
        <v>117</v>
      </c>
      <c r="AF168" s="9">
        <v>96950</v>
      </c>
      <c r="AG168" s="1" t="s">
        <v>118</v>
      </c>
      <c r="AH168" s="1" t="s">
        <v>138</v>
      </c>
      <c r="AI168" s="1">
        <v>16702346495</v>
      </c>
      <c r="AJ168" s="1">
        <v>5840</v>
      </c>
      <c r="AK168" s="1" t="s">
        <v>3236</v>
      </c>
      <c r="BC168" s="1" t="str">
        <f>"35-2014.00"</f>
        <v>35-2014.00</v>
      </c>
      <c r="BD168" s="1" t="s">
        <v>152</v>
      </c>
      <c r="BE168" s="1" t="s">
        <v>3237</v>
      </c>
      <c r="BF168" s="1" t="s">
        <v>229</v>
      </c>
      <c r="BG168" s="1">
        <v>1</v>
      </c>
      <c r="BH168" s="1">
        <v>1</v>
      </c>
      <c r="BI168" s="2">
        <v>44470</v>
      </c>
      <c r="BJ168" s="2">
        <v>45565</v>
      </c>
      <c r="BK168" s="2">
        <v>44470</v>
      </c>
      <c r="BL168" s="2">
        <v>45565</v>
      </c>
      <c r="BM168" s="1">
        <v>35</v>
      </c>
      <c r="BN168" s="1">
        <v>7</v>
      </c>
      <c r="BO168" s="1">
        <v>0</v>
      </c>
      <c r="BP168" s="1">
        <v>7</v>
      </c>
      <c r="BQ168" s="1">
        <v>0</v>
      </c>
      <c r="BR168" s="1">
        <v>7</v>
      </c>
      <c r="BS168" s="1">
        <v>7</v>
      </c>
      <c r="BT168" s="1">
        <v>7</v>
      </c>
      <c r="BU168" s="1" t="str">
        <f>"8:00 AM"</f>
        <v>8:00 AM</v>
      </c>
      <c r="BV168" s="1" t="str">
        <f>"4:00 PM"</f>
        <v>4:00 PM</v>
      </c>
      <c r="BW168" s="1" t="s">
        <v>135</v>
      </c>
      <c r="BX168" s="1">
        <v>0</v>
      </c>
      <c r="BY168" s="1">
        <v>12</v>
      </c>
      <c r="BZ168" s="1" t="s">
        <v>112</v>
      </c>
      <c r="CB168" s="1" t="s">
        <v>3238</v>
      </c>
      <c r="CC168" s="1" t="s">
        <v>3231</v>
      </c>
      <c r="CD168" s="1" t="s">
        <v>3232</v>
      </c>
      <c r="CE168" s="1" t="s">
        <v>167</v>
      </c>
      <c r="CF168" s="1" t="s">
        <v>117</v>
      </c>
      <c r="CG168" s="1">
        <v>96950</v>
      </c>
      <c r="CH168" s="3">
        <v>8.17</v>
      </c>
      <c r="CI168" s="3">
        <v>8.17</v>
      </c>
      <c r="CJ168" s="3">
        <v>12.25</v>
      </c>
      <c r="CK168" s="3">
        <v>12.25</v>
      </c>
      <c r="CL168" s="1" t="s">
        <v>137</v>
      </c>
      <c r="CM168" s="1" t="s">
        <v>3239</v>
      </c>
      <c r="CN168" s="1" t="s">
        <v>139</v>
      </c>
      <c r="CP168" s="1" t="s">
        <v>112</v>
      </c>
      <c r="CQ168" s="1" t="s">
        <v>111</v>
      </c>
      <c r="CR168" s="1" t="s">
        <v>112</v>
      </c>
      <c r="CS168" s="1" t="s">
        <v>111</v>
      </c>
      <c r="CT168" s="1" t="s">
        <v>111</v>
      </c>
      <c r="CU168" s="1" t="s">
        <v>111</v>
      </c>
      <c r="CV168" s="1" t="s">
        <v>138</v>
      </c>
      <c r="CW168" s="1" t="s">
        <v>138</v>
      </c>
      <c r="CX168" s="1">
        <v>16702346495</v>
      </c>
      <c r="CY168" s="1" t="s">
        <v>3236</v>
      </c>
      <c r="CZ168" s="1" t="s">
        <v>138</v>
      </c>
      <c r="DA168" s="1" t="s">
        <v>111</v>
      </c>
      <c r="DB168" s="1" t="s">
        <v>112</v>
      </c>
      <c r="DC168" s="1" t="s">
        <v>3233</v>
      </c>
      <c r="DD168" s="1" t="s">
        <v>3234</v>
      </c>
      <c r="DE168" s="1" t="s">
        <v>138</v>
      </c>
      <c r="DF168" s="1" t="s">
        <v>3229</v>
      </c>
      <c r="DG168" s="1" t="s">
        <v>3236</v>
      </c>
    </row>
    <row r="169" spans="1:111" ht="15.6" customHeight="1" x14ac:dyDescent="0.25">
      <c r="A169" s="1" t="s">
        <v>3240</v>
      </c>
      <c r="B169" s="1" t="s">
        <v>238</v>
      </c>
      <c r="C169" s="2">
        <v>44379.476397685183</v>
      </c>
      <c r="D169" s="2">
        <v>44425</v>
      </c>
      <c r="E169" s="1" t="s">
        <v>110</v>
      </c>
      <c r="F169" s="2">
        <v>44103.833333333336</v>
      </c>
      <c r="G169" s="1" t="s">
        <v>112</v>
      </c>
      <c r="H169" s="1" t="s">
        <v>112</v>
      </c>
      <c r="I169" s="1" t="s">
        <v>112</v>
      </c>
      <c r="J169" s="1" t="s">
        <v>3241</v>
      </c>
      <c r="L169" s="1" t="s">
        <v>3242</v>
      </c>
      <c r="M169" s="1" t="s">
        <v>3243</v>
      </c>
      <c r="N169" s="1" t="s">
        <v>116</v>
      </c>
      <c r="O169" s="1" t="s">
        <v>117</v>
      </c>
      <c r="P169" s="9">
        <v>96950</v>
      </c>
      <c r="Q169" s="1" t="s">
        <v>118</v>
      </c>
      <c r="S169" s="1">
        <v>16702850478</v>
      </c>
      <c r="U169" s="1">
        <v>5619</v>
      </c>
      <c r="V169" s="1" t="s">
        <v>119</v>
      </c>
      <c r="X169" s="1" t="s">
        <v>3244</v>
      </c>
      <c r="Y169" s="1" t="s">
        <v>3245</v>
      </c>
      <c r="Z169" s="1" t="s">
        <v>892</v>
      </c>
      <c r="AA169" s="1" t="s">
        <v>373</v>
      </c>
      <c r="AB169" s="1" t="s">
        <v>3246</v>
      </c>
      <c r="AC169" s="1" t="s">
        <v>3243</v>
      </c>
      <c r="AD169" s="1" t="s">
        <v>116</v>
      </c>
      <c r="AE169" s="1" t="s">
        <v>117</v>
      </c>
      <c r="AF169" s="9">
        <v>96950</v>
      </c>
      <c r="AG169" s="1" t="s">
        <v>118</v>
      </c>
      <c r="AI169" s="1">
        <v>16702850478</v>
      </c>
      <c r="AK169" s="1" t="s">
        <v>3247</v>
      </c>
      <c r="BC169" s="1" t="str">
        <f>"49-9071.00"</f>
        <v>49-9071.00</v>
      </c>
      <c r="BD169" s="1" t="s">
        <v>214</v>
      </c>
      <c r="BE169" s="1" t="s">
        <v>3248</v>
      </c>
      <c r="BF169" s="1" t="s">
        <v>839</v>
      </c>
      <c r="BG169" s="1">
        <v>12</v>
      </c>
      <c r="BH169" s="1">
        <v>12</v>
      </c>
      <c r="BI169" s="2">
        <v>44470</v>
      </c>
      <c r="BJ169" s="2">
        <v>44834</v>
      </c>
      <c r="BK169" s="2">
        <v>44470</v>
      </c>
      <c r="BL169" s="2">
        <v>44834</v>
      </c>
      <c r="BM169" s="1">
        <v>40</v>
      </c>
      <c r="BN169" s="1">
        <v>0</v>
      </c>
      <c r="BO169" s="1">
        <v>8</v>
      </c>
      <c r="BP169" s="1">
        <v>8</v>
      </c>
      <c r="BQ169" s="1">
        <v>8</v>
      </c>
      <c r="BR169" s="1">
        <v>8</v>
      </c>
      <c r="BS169" s="1">
        <v>8</v>
      </c>
      <c r="BT169" s="1">
        <v>0</v>
      </c>
      <c r="BU169" s="1" t="str">
        <f>"8:00 AM"</f>
        <v>8:00 AM</v>
      </c>
      <c r="BV169" s="1" t="str">
        <f>"5:00 PM"</f>
        <v>5:00 PM</v>
      </c>
      <c r="BW169" s="1" t="s">
        <v>230</v>
      </c>
      <c r="BX169" s="1">
        <v>0</v>
      </c>
      <c r="BY169" s="1">
        <v>12</v>
      </c>
      <c r="BZ169" s="1" t="s">
        <v>112</v>
      </c>
      <c r="CB169" s="4" t="s">
        <v>3249</v>
      </c>
      <c r="CC169" s="1" t="s">
        <v>3243</v>
      </c>
      <c r="CD169" s="1" t="s">
        <v>3246</v>
      </c>
      <c r="CE169" s="1" t="s">
        <v>116</v>
      </c>
      <c r="CF169" s="1" t="s">
        <v>117</v>
      </c>
      <c r="CG169" s="1">
        <v>96950</v>
      </c>
      <c r="CH169" s="3">
        <v>8.7100000000000009</v>
      </c>
      <c r="CI169" s="3">
        <v>8.7100000000000009</v>
      </c>
      <c r="CJ169" s="3">
        <v>0</v>
      </c>
      <c r="CK169" s="3">
        <v>0</v>
      </c>
      <c r="CL169" s="1" t="s">
        <v>137</v>
      </c>
      <c r="CM169" s="1" t="s">
        <v>362</v>
      </c>
      <c r="CN169" s="1" t="s">
        <v>139</v>
      </c>
      <c r="CP169" s="1" t="s">
        <v>112</v>
      </c>
      <c r="CQ169" s="1" t="s">
        <v>111</v>
      </c>
      <c r="CR169" s="1" t="s">
        <v>112</v>
      </c>
      <c r="CS169" s="1" t="s">
        <v>112</v>
      </c>
      <c r="CT169" s="1" t="s">
        <v>138</v>
      </c>
      <c r="CU169" s="1" t="s">
        <v>111</v>
      </c>
      <c r="CV169" s="1" t="s">
        <v>138</v>
      </c>
      <c r="CW169" s="1" t="s">
        <v>3250</v>
      </c>
      <c r="CX169" s="1">
        <v>16702850478</v>
      </c>
      <c r="CY169" s="1" t="s">
        <v>3247</v>
      </c>
      <c r="CZ169" s="1" t="s">
        <v>138</v>
      </c>
      <c r="DA169" s="1" t="s">
        <v>111</v>
      </c>
      <c r="DB169" s="1" t="s">
        <v>112</v>
      </c>
      <c r="DC169" s="1" t="s">
        <v>3244</v>
      </c>
      <c r="DD169" s="1" t="s">
        <v>3245</v>
      </c>
      <c r="DE169" s="1" t="s">
        <v>892</v>
      </c>
      <c r="DF169" s="1" t="s">
        <v>3241</v>
      </c>
      <c r="DG169" s="1" t="s">
        <v>3247</v>
      </c>
    </row>
    <row r="170" spans="1:111" ht="15.6" customHeight="1" x14ac:dyDescent="0.25">
      <c r="A170" s="1" t="s">
        <v>3270</v>
      </c>
      <c r="B170" s="1" t="s">
        <v>238</v>
      </c>
      <c r="C170" s="2">
        <v>44358.122855439811</v>
      </c>
      <c r="D170" s="2">
        <v>44405</v>
      </c>
      <c r="E170" s="1" t="s">
        <v>110</v>
      </c>
      <c r="F170" s="2">
        <v>44468.833333333336</v>
      </c>
      <c r="G170" s="1" t="s">
        <v>111</v>
      </c>
      <c r="H170" s="1" t="s">
        <v>112</v>
      </c>
      <c r="I170" s="1" t="s">
        <v>112</v>
      </c>
      <c r="J170" s="1" t="s">
        <v>3271</v>
      </c>
      <c r="K170" s="1" t="s">
        <v>1643</v>
      </c>
      <c r="L170" s="1" t="s">
        <v>1644</v>
      </c>
      <c r="N170" s="1" t="s">
        <v>116</v>
      </c>
      <c r="O170" s="1" t="s">
        <v>117</v>
      </c>
      <c r="P170" s="9">
        <v>96950</v>
      </c>
      <c r="Q170" s="1" t="s">
        <v>118</v>
      </c>
      <c r="R170" s="1" t="s">
        <v>116</v>
      </c>
      <c r="S170" s="1">
        <v>16702352276</v>
      </c>
      <c r="U170" s="1">
        <v>453110</v>
      </c>
      <c r="V170" s="1" t="s">
        <v>119</v>
      </c>
      <c r="X170" s="1" t="s">
        <v>1645</v>
      </c>
      <c r="Y170" s="1" t="s">
        <v>1646</v>
      </c>
      <c r="Z170" s="1" t="s">
        <v>1647</v>
      </c>
      <c r="AA170" s="1" t="s">
        <v>1028</v>
      </c>
      <c r="AB170" s="1" t="s">
        <v>1644</v>
      </c>
      <c r="AD170" s="1" t="s">
        <v>116</v>
      </c>
      <c r="AE170" s="1" t="s">
        <v>117</v>
      </c>
      <c r="AF170" s="9">
        <v>96950</v>
      </c>
      <c r="AG170" s="1" t="s">
        <v>118</v>
      </c>
      <c r="AH170" s="1" t="s">
        <v>116</v>
      </c>
      <c r="AI170" s="1">
        <v>16702352276</v>
      </c>
      <c r="AK170" s="1" t="s">
        <v>1648</v>
      </c>
      <c r="BC170" s="1" t="str">
        <f>"53-3031.00"</f>
        <v>53-3031.00</v>
      </c>
      <c r="BD170" s="1" t="s">
        <v>3272</v>
      </c>
      <c r="BE170" s="1" t="s">
        <v>3273</v>
      </c>
      <c r="BF170" s="1" t="s">
        <v>3274</v>
      </c>
      <c r="BG170" s="1">
        <v>1</v>
      </c>
      <c r="BH170" s="1">
        <v>1</v>
      </c>
      <c r="BI170" s="2">
        <v>44470</v>
      </c>
      <c r="BJ170" s="2">
        <v>45565</v>
      </c>
      <c r="BK170" s="2">
        <v>44470</v>
      </c>
      <c r="BL170" s="2">
        <v>45565</v>
      </c>
      <c r="BM170" s="1">
        <v>35</v>
      </c>
      <c r="BN170" s="1">
        <v>0</v>
      </c>
      <c r="BO170" s="1">
        <v>7</v>
      </c>
      <c r="BP170" s="1">
        <v>7</v>
      </c>
      <c r="BQ170" s="1">
        <v>7</v>
      </c>
      <c r="BR170" s="1">
        <v>7</v>
      </c>
      <c r="BS170" s="1">
        <v>7</v>
      </c>
      <c r="BT170" s="1">
        <v>0</v>
      </c>
      <c r="BU170" s="1" t="str">
        <f>"9:00 AM"</f>
        <v>9:00 AM</v>
      </c>
      <c r="BV170" s="1" t="str">
        <f>"5:00 PM"</f>
        <v>5:00 PM</v>
      </c>
      <c r="BW170" s="1" t="s">
        <v>135</v>
      </c>
      <c r="BX170" s="1">
        <v>0</v>
      </c>
      <c r="BY170" s="1">
        <v>12</v>
      </c>
      <c r="BZ170" s="1" t="s">
        <v>112</v>
      </c>
      <c r="CB170" s="1" t="s">
        <v>3275</v>
      </c>
      <c r="CC170" s="1" t="s">
        <v>1644</v>
      </c>
      <c r="CE170" s="1" t="s">
        <v>116</v>
      </c>
      <c r="CF170" s="1" t="s">
        <v>117</v>
      </c>
      <c r="CG170" s="1">
        <v>96950</v>
      </c>
      <c r="CH170" s="3">
        <v>7.69</v>
      </c>
      <c r="CI170" s="3">
        <v>7.69</v>
      </c>
      <c r="CJ170" s="3">
        <v>11.54</v>
      </c>
      <c r="CK170" s="3">
        <v>11.54</v>
      </c>
      <c r="CL170" s="1" t="s">
        <v>137</v>
      </c>
      <c r="CM170" s="1" t="s">
        <v>138</v>
      </c>
      <c r="CN170" s="1" t="s">
        <v>139</v>
      </c>
      <c r="CP170" s="1" t="s">
        <v>112</v>
      </c>
      <c r="CQ170" s="1" t="s">
        <v>111</v>
      </c>
      <c r="CR170" s="1" t="s">
        <v>112</v>
      </c>
      <c r="CS170" s="1" t="s">
        <v>111</v>
      </c>
      <c r="CT170" s="1" t="s">
        <v>138</v>
      </c>
      <c r="CU170" s="1" t="s">
        <v>111</v>
      </c>
      <c r="CV170" s="1" t="s">
        <v>138</v>
      </c>
      <c r="CW170" s="1" t="s">
        <v>3276</v>
      </c>
      <c r="CX170" s="1">
        <v>16702352276</v>
      </c>
      <c r="CY170" s="1" t="s">
        <v>1648</v>
      </c>
      <c r="CZ170" s="1" t="s">
        <v>138</v>
      </c>
      <c r="DA170" s="1" t="s">
        <v>111</v>
      </c>
      <c r="DB170" s="1" t="s">
        <v>112</v>
      </c>
    </row>
    <row r="171" spans="1:111" ht="15.6" customHeight="1" x14ac:dyDescent="0.25">
      <c r="A171" s="1" t="s">
        <v>3277</v>
      </c>
      <c r="B171" s="1" t="s">
        <v>238</v>
      </c>
      <c r="C171" s="2">
        <v>44344.873724652774</v>
      </c>
      <c r="D171" s="2">
        <v>44386</v>
      </c>
      <c r="E171" s="1" t="s">
        <v>110</v>
      </c>
      <c r="F171" s="2">
        <v>44468.833333333336</v>
      </c>
      <c r="G171" s="1" t="s">
        <v>111</v>
      </c>
      <c r="H171" s="1" t="s">
        <v>112</v>
      </c>
      <c r="I171" s="1" t="s">
        <v>112</v>
      </c>
      <c r="J171" s="1" t="s">
        <v>3278</v>
      </c>
      <c r="K171" s="1" t="s">
        <v>3279</v>
      </c>
      <c r="L171" s="1" t="s">
        <v>3280</v>
      </c>
      <c r="M171" s="1" t="s">
        <v>3281</v>
      </c>
      <c r="N171" s="1" t="s">
        <v>116</v>
      </c>
      <c r="O171" s="1" t="s">
        <v>117</v>
      </c>
      <c r="P171" s="9">
        <v>96950</v>
      </c>
      <c r="Q171" s="1" t="s">
        <v>118</v>
      </c>
      <c r="S171" s="1">
        <v>16702353285</v>
      </c>
      <c r="U171" s="1">
        <v>81111</v>
      </c>
      <c r="V171" s="1" t="s">
        <v>119</v>
      </c>
      <c r="X171" s="1" t="s">
        <v>3282</v>
      </c>
      <c r="Y171" s="1" t="s">
        <v>3283</v>
      </c>
      <c r="Z171" s="1" t="s">
        <v>3109</v>
      </c>
      <c r="AA171" s="1" t="s">
        <v>3284</v>
      </c>
      <c r="AB171" s="1" t="s">
        <v>3280</v>
      </c>
      <c r="AC171" s="1" t="s">
        <v>3281</v>
      </c>
      <c r="AD171" s="1" t="s">
        <v>116</v>
      </c>
      <c r="AE171" s="1" t="s">
        <v>117</v>
      </c>
      <c r="AF171" s="9">
        <v>96950</v>
      </c>
      <c r="AG171" s="1" t="s">
        <v>118</v>
      </c>
      <c r="AI171" s="1">
        <v>16702353285</v>
      </c>
      <c r="AK171" s="1" t="s">
        <v>3285</v>
      </c>
      <c r="BC171" s="1" t="str">
        <f>"49-3023.01"</f>
        <v>49-3023.01</v>
      </c>
      <c r="BD171" s="1" t="s">
        <v>608</v>
      </c>
      <c r="BE171" s="1" t="s">
        <v>3286</v>
      </c>
      <c r="BF171" s="1" t="s">
        <v>2751</v>
      </c>
      <c r="BG171" s="1">
        <v>1</v>
      </c>
      <c r="BH171" s="1">
        <v>1</v>
      </c>
      <c r="BI171" s="2">
        <v>44470</v>
      </c>
      <c r="BJ171" s="2">
        <v>45565</v>
      </c>
      <c r="BK171" s="2">
        <v>44470</v>
      </c>
      <c r="BL171" s="2">
        <v>45565</v>
      </c>
      <c r="BM171" s="1">
        <v>40</v>
      </c>
      <c r="BN171" s="1">
        <v>0</v>
      </c>
      <c r="BO171" s="1">
        <v>8</v>
      </c>
      <c r="BP171" s="1">
        <v>8</v>
      </c>
      <c r="BQ171" s="1">
        <v>8</v>
      </c>
      <c r="BR171" s="1">
        <v>8</v>
      </c>
      <c r="BS171" s="1">
        <v>8</v>
      </c>
      <c r="BT171" s="1">
        <v>0</v>
      </c>
      <c r="BU171" s="1" t="str">
        <f>"8:00 AM"</f>
        <v>8:00 AM</v>
      </c>
      <c r="BV171" s="1" t="str">
        <f>"5:00 PM"</f>
        <v>5:00 PM</v>
      </c>
      <c r="BW171" s="1" t="s">
        <v>135</v>
      </c>
      <c r="BX171" s="1">
        <v>0</v>
      </c>
      <c r="BY171" s="1">
        <v>12</v>
      </c>
      <c r="BZ171" s="1" t="s">
        <v>111</v>
      </c>
      <c r="CA171" s="1">
        <v>4</v>
      </c>
      <c r="CB171" s="1" t="s">
        <v>362</v>
      </c>
      <c r="CC171" s="1" t="s">
        <v>3280</v>
      </c>
      <c r="CD171" s="1" t="s">
        <v>3287</v>
      </c>
      <c r="CE171" s="1" t="s">
        <v>116</v>
      </c>
      <c r="CF171" s="1" t="s">
        <v>117</v>
      </c>
      <c r="CG171" s="1">
        <v>96950</v>
      </c>
      <c r="CH171" s="3">
        <v>8.75</v>
      </c>
      <c r="CI171" s="3">
        <v>8.75</v>
      </c>
      <c r="CJ171" s="3">
        <v>13.12</v>
      </c>
      <c r="CK171" s="3">
        <v>13.12</v>
      </c>
      <c r="CL171" s="1" t="s">
        <v>137</v>
      </c>
      <c r="CM171" s="1" t="s">
        <v>362</v>
      </c>
      <c r="CN171" s="1" t="s">
        <v>139</v>
      </c>
      <c r="CP171" s="1" t="s">
        <v>112</v>
      </c>
      <c r="CQ171" s="1" t="s">
        <v>111</v>
      </c>
      <c r="CR171" s="1" t="s">
        <v>112</v>
      </c>
      <c r="CS171" s="1" t="s">
        <v>111</v>
      </c>
      <c r="CT171" s="1" t="s">
        <v>138</v>
      </c>
      <c r="CU171" s="1" t="s">
        <v>111</v>
      </c>
      <c r="CV171" s="1" t="s">
        <v>138</v>
      </c>
      <c r="CW171" s="1" t="s">
        <v>3288</v>
      </c>
      <c r="CX171" s="1">
        <v>16702353285</v>
      </c>
      <c r="CY171" s="1" t="s">
        <v>3285</v>
      </c>
      <c r="CZ171" s="1" t="s">
        <v>138</v>
      </c>
      <c r="DA171" s="1" t="s">
        <v>111</v>
      </c>
      <c r="DB171" s="1" t="s">
        <v>112</v>
      </c>
      <c r="DC171" s="1" t="s">
        <v>3282</v>
      </c>
      <c r="DD171" s="1" t="s">
        <v>3283</v>
      </c>
      <c r="DE171" s="1" t="s">
        <v>448</v>
      </c>
      <c r="DF171" s="1" t="s">
        <v>138</v>
      </c>
      <c r="DG171" s="1" t="s">
        <v>138</v>
      </c>
    </row>
    <row r="172" spans="1:111" ht="15.6" customHeight="1" x14ac:dyDescent="0.25">
      <c r="A172" s="1" t="s">
        <v>3299</v>
      </c>
      <c r="B172" s="1" t="s">
        <v>238</v>
      </c>
      <c r="C172" s="2">
        <v>44364.479745486111</v>
      </c>
      <c r="D172" s="2">
        <v>44407</v>
      </c>
      <c r="E172" s="1" t="s">
        <v>180</v>
      </c>
      <c r="G172" s="1" t="s">
        <v>112</v>
      </c>
      <c r="H172" s="1" t="s">
        <v>112</v>
      </c>
      <c r="I172" s="1" t="s">
        <v>112</v>
      </c>
      <c r="J172" s="1" t="s">
        <v>3300</v>
      </c>
      <c r="K172" s="1" t="s">
        <v>3301</v>
      </c>
      <c r="L172" s="1" t="s">
        <v>3302</v>
      </c>
      <c r="M172" s="1" t="s">
        <v>3303</v>
      </c>
      <c r="N172" s="1" t="s">
        <v>116</v>
      </c>
      <c r="O172" s="1" t="s">
        <v>117</v>
      </c>
      <c r="P172" s="9">
        <v>96950</v>
      </c>
      <c r="Q172" s="1" t="s">
        <v>118</v>
      </c>
      <c r="S172" s="1">
        <v>16709894247</v>
      </c>
      <c r="U172" s="1">
        <v>722513</v>
      </c>
      <c r="V172" s="1" t="s">
        <v>119</v>
      </c>
      <c r="X172" s="1" t="s">
        <v>3304</v>
      </c>
      <c r="Y172" s="1" t="s">
        <v>3305</v>
      </c>
      <c r="Z172" s="1" t="s">
        <v>3306</v>
      </c>
      <c r="AA172" s="1" t="s">
        <v>245</v>
      </c>
      <c r="AB172" s="1" t="s">
        <v>3307</v>
      </c>
      <c r="AC172" s="1" t="s">
        <v>3308</v>
      </c>
      <c r="AD172" s="1" t="s">
        <v>116</v>
      </c>
      <c r="AE172" s="1" t="s">
        <v>117</v>
      </c>
      <c r="AF172" s="9">
        <v>96950</v>
      </c>
      <c r="AG172" s="1" t="s">
        <v>118</v>
      </c>
      <c r="AI172" s="1">
        <v>16709894247</v>
      </c>
      <c r="AK172" s="1" t="s">
        <v>3309</v>
      </c>
      <c r="BC172" s="1" t="str">
        <f>"35-2014.00"</f>
        <v>35-2014.00</v>
      </c>
      <c r="BD172" s="1" t="s">
        <v>152</v>
      </c>
      <c r="BE172" s="1" t="s">
        <v>3310</v>
      </c>
      <c r="BF172" s="1" t="s">
        <v>154</v>
      </c>
      <c r="BG172" s="1">
        <v>8</v>
      </c>
      <c r="BH172" s="1">
        <v>8</v>
      </c>
      <c r="BI172" s="2">
        <v>44470</v>
      </c>
      <c r="BJ172" s="2">
        <v>44834</v>
      </c>
      <c r="BK172" s="2">
        <v>44470</v>
      </c>
      <c r="BL172" s="2">
        <v>44834</v>
      </c>
      <c r="BM172" s="1">
        <v>36</v>
      </c>
      <c r="BN172" s="1">
        <v>6</v>
      </c>
      <c r="BO172" s="1">
        <v>0</v>
      </c>
      <c r="BP172" s="1">
        <v>6</v>
      </c>
      <c r="BQ172" s="1">
        <v>6</v>
      </c>
      <c r="BR172" s="1">
        <v>6</v>
      </c>
      <c r="BS172" s="1">
        <v>6</v>
      </c>
      <c r="BT172" s="1">
        <v>6</v>
      </c>
      <c r="BU172" s="1" t="str">
        <f>"6:00 AM"</f>
        <v>6:00 AM</v>
      </c>
      <c r="BV172" s="1" t="str">
        <f>"12:00 PM"</f>
        <v>12:00 PM</v>
      </c>
      <c r="BW172" s="1" t="s">
        <v>135</v>
      </c>
      <c r="BX172" s="1">
        <v>0</v>
      </c>
      <c r="BY172" s="1">
        <v>12</v>
      </c>
      <c r="BZ172" s="1" t="s">
        <v>112</v>
      </c>
      <c r="CB172" s="1" t="s">
        <v>3311</v>
      </c>
      <c r="CC172" s="1" t="s">
        <v>3312</v>
      </c>
      <c r="CD172" s="1" t="s">
        <v>3313</v>
      </c>
      <c r="CE172" s="1" t="s">
        <v>116</v>
      </c>
      <c r="CF172" s="1" t="s">
        <v>117</v>
      </c>
      <c r="CG172" s="1">
        <v>96950</v>
      </c>
      <c r="CH172" s="3">
        <v>8.68</v>
      </c>
      <c r="CI172" s="3">
        <v>8.68</v>
      </c>
      <c r="CJ172" s="3">
        <v>13.02</v>
      </c>
      <c r="CK172" s="3">
        <v>13.02</v>
      </c>
      <c r="CL172" s="1" t="s">
        <v>137</v>
      </c>
      <c r="CM172" s="1" t="s">
        <v>138</v>
      </c>
      <c r="CN172" s="1" t="s">
        <v>139</v>
      </c>
      <c r="CP172" s="1" t="s">
        <v>112</v>
      </c>
      <c r="CQ172" s="1" t="s">
        <v>111</v>
      </c>
      <c r="CR172" s="1" t="s">
        <v>112</v>
      </c>
      <c r="CS172" s="1" t="s">
        <v>111</v>
      </c>
      <c r="CT172" s="1" t="s">
        <v>138</v>
      </c>
      <c r="CU172" s="1" t="s">
        <v>111</v>
      </c>
      <c r="CV172" s="1" t="s">
        <v>111</v>
      </c>
      <c r="CW172" s="1" t="s">
        <v>3314</v>
      </c>
      <c r="CX172" s="1">
        <v>16709894247</v>
      </c>
      <c r="CY172" s="1" t="s">
        <v>3309</v>
      </c>
      <c r="CZ172" s="1" t="s">
        <v>138</v>
      </c>
      <c r="DA172" s="1" t="s">
        <v>111</v>
      </c>
      <c r="DB172" s="1" t="s">
        <v>112</v>
      </c>
    </row>
    <row r="173" spans="1:111" ht="15.6" customHeight="1" x14ac:dyDescent="0.25">
      <c r="A173" s="1" t="s">
        <v>3315</v>
      </c>
      <c r="B173" s="1" t="s">
        <v>238</v>
      </c>
      <c r="C173" s="2">
        <v>44356.653431712963</v>
      </c>
      <c r="D173" s="2">
        <v>44399</v>
      </c>
      <c r="E173" s="1" t="s">
        <v>110</v>
      </c>
      <c r="F173" s="2">
        <v>44468.833333333336</v>
      </c>
      <c r="G173" s="1" t="s">
        <v>111</v>
      </c>
      <c r="H173" s="1" t="s">
        <v>112</v>
      </c>
      <c r="I173" s="1" t="s">
        <v>112</v>
      </c>
      <c r="J173" s="1" t="s">
        <v>3316</v>
      </c>
      <c r="K173" s="1" t="s">
        <v>3317</v>
      </c>
      <c r="L173" s="1" t="s">
        <v>3318</v>
      </c>
      <c r="M173" s="1" t="s">
        <v>3319</v>
      </c>
      <c r="N173" s="1" t="s">
        <v>3320</v>
      </c>
      <c r="O173" s="1" t="s">
        <v>117</v>
      </c>
      <c r="P173" s="9">
        <v>96952</v>
      </c>
      <c r="Q173" s="1" t="s">
        <v>118</v>
      </c>
      <c r="S173" s="1">
        <v>16704330123</v>
      </c>
      <c r="U173" s="1">
        <v>72251</v>
      </c>
      <c r="V173" s="1" t="s">
        <v>119</v>
      </c>
      <c r="X173" s="1" t="s">
        <v>3321</v>
      </c>
      <c r="Y173" s="1" t="s">
        <v>3322</v>
      </c>
      <c r="Z173" s="1" t="s">
        <v>3323</v>
      </c>
      <c r="AA173" s="1" t="s">
        <v>245</v>
      </c>
      <c r="AB173" s="1" t="s">
        <v>3318</v>
      </c>
      <c r="AC173" s="1" t="s">
        <v>3319</v>
      </c>
      <c r="AD173" s="1" t="s">
        <v>3320</v>
      </c>
      <c r="AE173" s="1" t="s">
        <v>117</v>
      </c>
      <c r="AF173" s="9">
        <v>96952</v>
      </c>
      <c r="AG173" s="1" t="s">
        <v>118</v>
      </c>
      <c r="AI173" s="1">
        <v>16704330123</v>
      </c>
      <c r="AK173" s="1" t="s">
        <v>3324</v>
      </c>
      <c r="BC173" s="1" t="str">
        <f>"35-3031.00"</f>
        <v>35-3031.00</v>
      </c>
      <c r="BD173" s="1" t="s">
        <v>174</v>
      </c>
      <c r="BE173" s="1" t="s">
        <v>3325</v>
      </c>
      <c r="BF173" s="1" t="s">
        <v>3258</v>
      </c>
      <c r="BG173" s="1">
        <v>5</v>
      </c>
      <c r="BH173" s="1">
        <v>5</v>
      </c>
      <c r="BI173" s="2">
        <v>44470</v>
      </c>
      <c r="BJ173" s="2">
        <v>44834</v>
      </c>
      <c r="BK173" s="2">
        <v>44470</v>
      </c>
      <c r="BL173" s="2">
        <v>44834</v>
      </c>
      <c r="BM173" s="1">
        <v>40</v>
      </c>
      <c r="BN173" s="1">
        <v>8</v>
      </c>
      <c r="BO173" s="1">
        <v>0</v>
      </c>
      <c r="BP173" s="1">
        <v>0</v>
      </c>
      <c r="BQ173" s="1">
        <v>8</v>
      </c>
      <c r="BR173" s="1">
        <v>8</v>
      </c>
      <c r="BS173" s="1">
        <v>8</v>
      </c>
      <c r="BT173" s="1">
        <v>8</v>
      </c>
      <c r="BU173" s="1" t="str">
        <f>"6:00 PM"</f>
        <v>6:00 PM</v>
      </c>
      <c r="BV173" s="1" t="str">
        <f>"2:00 AM"</f>
        <v>2:00 AM</v>
      </c>
      <c r="BW173" s="1" t="s">
        <v>135</v>
      </c>
      <c r="BX173" s="1">
        <v>0</v>
      </c>
      <c r="BY173" s="1">
        <v>12</v>
      </c>
      <c r="BZ173" s="1" t="s">
        <v>112</v>
      </c>
      <c r="CB173" s="1" t="s">
        <v>362</v>
      </c>
      <c r="CC173" s="1" t="s">
        <v>3318</v>
      </c>
      <c r="CD173" s="1" t="s">
        <v>3319</v>
      </c>
      <c r="CE173" s="1" t="s">
        <v>3320</v>
      </c>
      <c r="CF173" s="1" t="s">
        <v>117</v>
      </c>
      <c r="CG173" s="1">
        <v>96952</v>
      </c>
      <c r="CH173" s="3">
        <v>8.5</v>
      </c>
      <c r="CI173" s="3">
        <v>8.5</v>
      </c>
      <c r="CJ173" s="3">
        <v>12.75</v>
      </c>
      <c r="CK173" s="3">
        <v>12.75</v>
      </c>
      <c r="CL173" s="1" t="s">
        <v>137</v>
      </c>
      <c r="CM173" s="1" t="s">
        <v>362</v>
      </c>
      <c r="CN173" s="1" t="s">
        <v>139</v>
      </c>
      <c r="CP173" s="1" t="s">
        <v>112</v>
      </c>
      <c r="CQ173" s="1" t="s">
        <v>111</v>
      </c>
      <c r="CR173" s="1" t="s">
        <v>112</v>
      </c>
      <c r="CS173" s="1" t="s">
        <v>111</v>
      </c>
      <c r="CT173" s="1" t="s">
        <v>138</v>
      </c>
      <c r="CU173" s="1" t="s">
        <v>111</v>
      </c>
      <c r="CV173" s="1" t="s">
        <v>138</v>
      </c>
      <c r="CW173" s="1" t="s">
        <v>1439</v>
      </c>
      <c r="CX173" s="1">
        <v>16707832999</v>
      </c>
      <c r="CY173" s="1" t="s">
        <v>3324</v>
      </c>
      <c r="CZ173" s="1" t="s">
        <v>331</v>
      </c>
      <c r="DA173" s="1" t="s">
        <v>111</v>
      </c>
      <c r="DB173" s="1" t="s">
        <v>112</v>
      </c>
    </row>
    <row r="174" spans="1:111" ht="15.6" customHeight="1" x14ac:dyDescent="0.25">
      <c r="A174" s="1" t="s">
        <v>3326</v>
      </c>
      <c r="B174" s="1" t="s">
        <v>238</v>
      </c>
      <c r="C174" s="2">
        <v>44362.254482870369</v>
      </c>
      <c r="D174" s="2">
        <v>44404</v>
      </c>
      <c r="E174" s="1" t="s">
        <v>110</v>
      </c>
      <c r="F174" s="2">
        <v>44468.833333333336</v>
      </c>
      <c r="G174" s="1" t="s">
        <v>112</v>
      </c>
      <c r="H174" s="1" t="s">
        <v>112</v>
      </c>
      <c r="I174" s="1" t="s">
        <v>112</v>
      </c>
      <c r="J174" s="1" t="s">
        <v>3327</v>
      </c>
      <c r="K174" s="1" t="s">
        <v>3328</v>
      </c>
      <c r="L174" s="1" t="s">
        <v>3329</v>
      </c>
      <c r="M174" s="1" t="s">
        <v>3330</v>
      </c>
      <c r="N174" s="1" t="s">
        <v>116</v>
      </c>
      <c r="O174" s="1" t="s">
        <v>117</v>
      </c>
      <c r="P174" s="9">
        <v>96950</v>
      </c>
      <c r="Q174" s="1" t="s">
        <v>118</v>
      </c>
      <c r="R174" s="1" t="s">
        <v>116</v>
      </c>
      <c r="S174" s="1">
        <v>16702342664</v>
      </c>
      <c r="T174" s="1">
        <v>0</v>
      </c>
      <c r="U174" s="1">
        <v>561320</v>
      </c>
      <c r="V174" s="1" t="s">
        <v>119</v>
      </c>
      <c r="X174" s="1" t="s">
        <v>3331</v>
      </c>
      <c r="Y174" s="1" t="s">
        <v>3332</v>
      </c>
      <c r="Z174" s="1" t="s">
        <v>3333</v>
      </c>
      <c r="AA174" s="1" t="s">
        <v>3334</v>
      </c>
      <c r="AB174" s="1" t="s">
        <v>3329</v>
      </c>
      <c r="AC174" s="1" t="s">
        <v>3330</v>
      </c>
      <c r="AD174" s="1" t="s">
        <v>116</v>
      </c>
      <c r="AE174" s="1" t="s">
        <v>117</v>
      </c>
      <c r="AF174" s="9">
        <v>96950</v>
      </c>
      <c r="AG174" s="1" t="s">
        <v>118</v>
      </c>
      <c r="AH174" s="1" t="s">
        <v>116</v>
      </c>
      <c r="AI174" s="1">
        <v>16702342664</v>
      </c>
      <c r="AJ174" s="1">
        <v>0</v>
      </c>
      <c r="AK174" s="1" t="s">
        <v>3335</v>
      </c>
      <c r="BC174" s="1" t="str">
        <f>"35-2021.00"</f>
        <v>35-2021.00</v>
      </c>
      <c r="BD174" s="1" t="s">
        <v>851</v>
      </c>
      <c r="BE174" s="1" t="s">
        <v>3336</v>
      </c>
      <c r="BF174" s="1" t="s">
        <v>853</v>
      </c>
      <c r="BG174" s="1">
        <v>15</v>
      </c>
      <c r="BH174" s="1">
        <v>15</v>
      </c>
      <c r="BI174" s="2">
        <v>44470</v>
      </c>
      <c r="BJ174" s="2">
        <v>44834</v>
      </c>
      <c r="BK174" s="2">
        <v>44470</v>
      </c>
      <c r="BL174" s="2">
        <v>44834</v>
      </c>
      <c r="BM174" s="1">
        <v>40</v>
      </c>
      <c r="BN174" s="1">
        <v>0</v>
      </c>
      <c r="BO174" s="1">
        <v>8</v>
      </c>
      <c r="BP174" s="1">
        <v>8</v>
      </c>
      <c r="BQ174" s="1">
        <v>8</v>
      </c>
      <c r="BR174" s="1">
        <v>8</v>
      </c>
      <c r="BS174" s="1">
        <v>8</v>
      </c>
      <c r="BT174" s="1">
        <v>0</v>
      </c>
      <c r="BU174" s="1" t="str">
        <f>"8:00 AM"</f>
        <v>8:00 AM</v>
      </c>
      <c r="BV174" s="1" t="str">
        <f>"5:00 PM"</f>
        <v>5:00 PM</v>
      </c>
      <c r="BW174" s="1" t="s">
        <v>135</v>
      </c>
      <c r="BX174" s="1">
        <v>0</v>
      </c>
      <c r="BY174" s="1">
        <v>3</v>
      </c>
      <c r="BZ174" s="1" t="s">
        <v>112</v>
      </c>
      <c r="CB174" s="1" t="s">
        <v>3337</v>
      </c>
      <c r="CC174" s="1" t="s">
        <v>3329</v>
      </c>
      <c r="CD174" s="1" t="s">
        <v>3338</v>
      </c>
      <c r="CE174" s="1" t="s">
        <v>116</v>
      </c>
      <c r="CF174" s="1" t="s">
        <v>117</v>
      </c>
      <c r="CG174" s="1">
        <v>96950</v>
      </c>
      <c r="CH174" s="3">
        <v>7.99</v>
      </c>
      <c r="CI174" s="3">
        <v>7.99</v>
      </c>
      <c r="CJ174" s="3">
        <v>11.99</v>
      </c>
      <c r="CK174" s="3">
        <v>11.99</v>
      </c>
      <c r="CL174" s="1" t="s">
        <v>137</v>
      </c>
      <c r="CM174" s="1" t="s">
        <v>138</v>
      </c>
      <c r="CN174" s="1" t="s">
        <v>139</v>
      </c>
      <c r="CP174" s="1" t="s">
        <v>112</v>
      </c>
      <c r="CQ174" s="1" t="s">
        <v>111</v>
      </c>
      <c r="CR174" s="1" t="s">
        <v>112</v>
      </c>
      <c r="CS174" s="1" t="s">
        <v>111</v>
      </c>
      <c r="CT174" s="1" t="s">
        <v>138</v>
      </c>
      <c r="CU174" s="1" t="s">
        <v>111</v>
      </c>
      <c r="CV174" s="1" t="s">
        <v>138</v>
      </c>
      <c r="CW174" s="1" t="s">
        <v>1179</v>
      </c>
      <c r="CX174" s="1">
        <v>16702342664</v>
      </c>
      <c r="CY174" s="1" t="s">
        <v>3335</v>
      </c>
      <c r="CZ174" s="1" t="s">
        <v>380</v>
      </c>
      <c r="DA174" s="1" t="s">
        <v>111</v>
      </c>
      <c r="DB174" s="1" t="s">
        <v>112</v>
      </c>
    </row>
    <row r="175" spans="1:111" ht="15.6" customHeight="1" x14ac:dyDescent="0.25">
      <c r="A175" s="1" t="s">
        <v>3339</v>
      </c>
      <c r="B175" s="1" t="s">
        <v>238</v>
      </c>
      <c r="C175" s="2">
        <v>44372.841147453706</v>
      </c>
      <c r="D175" s="2">
        <v>44419</v>
      </c>
      <c r="E175" s="1" t="s">
        <v>110</v>
      </c>
      <c r="F175" s="2">
        <v>44468.833333333336</v>
      </c>
      <c r="G175" s="1" t="s">
        <v>112</v>
      </c>
      <c r="H175" s="1" t="s">
        <v>112</v>
      </c>
      <c r="I175" s="1" t="s">
        <v>112</v>
      </c>
      <c r="J175" s="1" t="s">
        <v>3340</v>
      </c>
      <c r="K175" s="1" t="s">
        <v>3341</v>
      </c>
      <c r="L175" s="1" t="s">
        <v>3342</v>
      </c>
      <c r="N175" s="1" t="s">
        <v>116</v>
      </c>
      <c r="O175" s="1" t="s">
        <v>117</v>
      </c>
      <c r="P175" s="9">
        <v>96950</v>
      </c>
      <c r="Q175" s="1" t="s">
        <v>118</v>
      </c>
      <c r="R175" s="1" t="s">
        <v>116</v>
      </c>
      <c r="S175" s="1">
        <v>16702353481</v>
      </c>
      <c r="U175" s="1">
        <v>811111</v>
      </c>
      <c r="V175" s="1" t="s">
        <v>119</v>
      </c>
      <c r="X175" s="1" t="s">
        <v>3344</v>
      </c>
      <c r="Y175" s="1" t="s">
        <v>3171</v>
      </c>
      <c r="Z175" s="1" t="s">
        <v>3345</v>
      </c>
      <c r="AA175" s="1" t="s">
        <v>1222</v>
      </c>
      <c r="AB175" s="1" t="s">
        <v>3342</v>
      </c>
      <c r="AD175" s="1" t="s">
        <v>116</v>
      </c>
      <c r="AE175" s="1" t="s">
        <v>117</v>
      </c>
      <c r="AF175" s="9">
        <v>96950</v>
      </c>
      <c r="AG175" s="1" t="s">
        <v>118</v>
      </c>
      <c r="AH175" s="1">
        <v>96950</v>
      </c>
      <c r="AI175" s="1">
        <v>16702353481</v>
      </c>
      <c r="AK175" s="1" t="s">
        <v>3346</v>
      </c>
      <c r="BC175" s="1" t="str">
        <f>"13-2011.01"</f>
        <v>13-2011.01</v>
      </c>
      <c r="BD175" s="1" t="s">
        <v>932</v>
      </c>
      <c r="BE175" s="1" t="s">
        <v>3347</v>
      </c>
      <c r="BF175" s="1" t="s">
        <v>759</v>
      </c>
      <c r="BG175" s="1">
        <v>1</v>
      </c>
      <c r="BH175" s="1">
        <v>1</v>
      </c>
      <c r="BI175" s="2">
        <v>44470</v>
      </c>
      <c r="BJ175" s="2">
        <v>44834</v>
      </c>
      <c r="BK175" s="2">
        <v>44470</v>
      </c>
      <c r="BL175" s="2">
        <v>44834</v>
      </c>
      <c r="BM175" s="1">
        <v>35</v>
      </c>
      <c r="BN175" s="1">
        <v>0</v>
      </c>
      <c r="BO175" s="1">
        <v>7</v>
      </c>
      <c r="BP175" s="1">
        <v>7</v>
      </c>
      <c r="BQ175" s="1">
        <v>7</v>
      </c>
      <c r="BR175" s="1">
        <v>7</v>
      </c>
      <c r="BS175" s="1">
        <v>7</v>
      </c>
      <c r="BT175" s="1">
        <v>0</v>
      </c>
      <c r="BU175" s="1" t="str">
        <f>"8:00 AM"</f>
        <v>8:00 AM</v>
      </c>
      <c r="BV175" s="1" t="str">
        <f>"4:00 PM"</f>
        <v>4:00 PM</v>
      </c>
      <c r="BW175" s="1" t="s">
        <v>193</v>
      </c>
      <c r="BX175" s="1">
        <v>0</v>
      </c>
      <c r="BY175" s="1">
        <v>24</v>
      </c>
      <c r="BZ175" s="1" t="s">
        <v>112</v>
      </c>
      <c r="CB175" s="1" t="s">
        <v>3348</v>
      </c>
      <c r="CC175" s="1" t="s">
        <v>3342</v>
      </c>
      <c r="CE175" s="1" t="s">
        <v>116</v>
      </c>
      <c r="CF175" s="1" t="s">
        <v>117</v>
      </c>
      <c r="CG175" s="1">
        <v>96950</v>
      </c>
      <c r="CH175" s="3">
        <v>14.85</v>
      </c>
      <c r="CI175" s="3">
        <v>14.85</v>
      </c>
      <c r="CJ175" s="3">
        <v>22.28</v>
      </c>
      <c r="CK175" s="3">
        <v>22.28</v>
      </c>
      <c r="CL175" s="1" t="s">
        <v>137</v>
      </c>
      <c r="CM175" s="1" t="s">
        <v>138</v>
      </c>
      <c r="CN175" s="1" t="s">
        <v>139</v>
      </c>
      <c r="CP175" s="1" t="s">
        <v>112</v>
      </c>
      <c r="CQ175" s="1" t="s">
        <v>111</v>
      </c>
      <c r="CR175" s="1" t="s">
        <v>112</v>
      </c>
      <c r="CS175" s="1" t="s">
        <v>111</v>
      </c>
      <c r="CT175" s="1" t="s">
        <v>138</v>
      </c>
      <c r="CU175" s="1" t="s">
        <v>111</v>
      </c>
      <c r="CV175" s="1" t="s">
        <v>111</v>
      </c>
      <c r="CW175" s="1" t="s">
        <v>3349</v>
      </c>
      <c r="CX175" s="1">
        <v>16702353481</v>
      </c>
      <c r="CY175" s="1" t="s">
        <v>3346</v>
      </c>
      <c r="CZ175" s="1" t="s">
        <v>138</v>
      </c>
      <c r="DA175" s="1" t="s">
        <v>111</v>
      </c>
      <c r="DB175" s="1" t="s">
        <v>112</v>
      </c>
      <c r="DC175" s="1" t="s">
        <v>3350</v>
      </c>
      <c r="DD175" s="1" t="s">
        <v>3351</v>
      </c>
      <c r="DE175" s="1" t="s">
        <v>3352</v>
      </c>
      <c r="DF175" s="1" t="s">
        <v>3353</v>
      </c>
      <c r="DG175" s="1" t="s">
        <v>3346</v>
      </c>
    </row>
    <row r="176" spans="1:111" ht="15.6" customHeight="1" x14ac:dyDescent="0.25">
      <c r="A176" s="1" t="s">
        <v>3385</v>
      </c>
      <c r="B176" s="1" t="s">
        <v>238</v>
      </c>
      <c r="C176" s="2">
        <v>44412.074566203701</v>
      </c>
      <c r="D176" s="2">
        <v>44459</v>
      </c>
      <c r="E176" s="1" t="s">
        <v>110</v>
      </c>
      <c r="F176" s="2">
        <v>44468.833333333336</v>
      </c>
      <c r="G176" s="1" t="s">
        <v>111</v>
      </c>
      <c r="H176" s="1" t="s">
        <v>112</v>
      </c>
      <c r="I176" s="1" t="s">
        <v>112</v>
      </c>
      <c r="J176" s="1" t="s">
        <v>701</v>
      </c>
      <c r="L176" s="1" t="s">
        <v>3386</v>
      </c>
      <c r="M176" s="1" t="s">
        <v>3387</v>
      </c>
      <c r="N176" s="1" t="s">
        <v>167</v>
      </c>
      <c r="O176" s="1" t="s">
        <v>117</v>
      </c>
      <c r="P176" s="9">
        <v>96950</v>
      </c>
      <c r="Q176" s="1" t="s">
        <v>118</v>
      </c>
      <c r="S176" s="1">
        <v>16702353715</v>
      </c>
      <c r="U176" s="1">
        <v>56152</v>
      </c>
      <c r="V176" s="1" t="s">
        <v>119</v>
      </c>
      <c r="X176" s="1" t="s">
        <v>704</v>
      </c>
      <c r="Y176" s="1" t="s">
        <v>705</v>
      </c>
      <c r="AA176" s="1" t="s">
        <v>706</v>
      </c>
      <c r="AB176" s="1" t="s">
        <v>3386</v>
      </c>
      <c r="AC176" s="1" t="s">
        <v>3387</v>
      </c>
      <c r="AD176" s="1" t="s">
        <v>167</v>
      </c>
      <c r="AE176" s="1" t="s">
        <v>117</v>
      </c>
      <c r="AF176" s="9">
        <v>96950</v>
      </c>
      <c r="AG176" s="1" t="s">
        <v>118</v>
      </c>
      <c r="AI176" s="1">
        <v>16702353715</v>
      </c>
      <c r="AK176" s="1" t="s">
        <v>709</v>
      </c>
      <c r="BC176" s="1" t="str">
        <f>"43-3031.00"</f>
        <v>43-3031.00</v>
      </c>
      <c r="BD176" s="1" t="s">
        <v>389</v>
      </c>
      <c r="BE176" s="1" t="s">
        <v>3388</v>
      </c>
      <c r="BF176" s="1" t="s">
        <v>1045</v>
      </c>
      <c r="BG176" s="1">
        <v>1</v>
      </c>
      <c r="BH176" s="1">
        <v>1</v>
      </c>
      <c r="BI176" s="2">
        <v>44470</v>
      </c>
      <c r="BJ176" s="2">
        <v>44834</v>
      </c>
      <c r="BK176" s="2">
        <v>44470</v>
      </c>
      <c r="BL176" s="2">
        <v>44834</v>
      </c>
      <c r="BM176" s="1">
        <v>35</v>
      </c>
      <c r="BN176" s="1">
        <v>0</v>
      </c>
      <c r="BO176" s="1">
        <v>7</v>
      </c>
      <c r="BP176" s="1">
        <v>7</v>
      </c>
      <c r="BQ176" s="1">
        <v>7</v>
      </c>
      <c r="BR176" s="1">
        <v>7</v>
      </c>
      <c r="BS176" s="1">
        <v>7</v>
      </c>
      <c r="BT176" s="1">
        <v>0</v>
      </c>
      <c r="BU176" s="1" t="str">
        <f>"8:00 AM"</f>
        <v>8:00 AM</v>
      </c>
      <c r="BV176" s="1" t="str">
        <f>"4:00 PM"</f>
        <v>4:00 PM</v>
      </c>
      <c r="BW176" s="1" t="s">
        <v>392</v>
      </c>
      <c r="BX176" s="1">
        <v>0</v>
      </c>
      <c r="BY176" s="1">
        <v>24</v>
      </c>
      <c r="BZ176" s="1" t="s">
        <v>112</v>
      </c>
      <c r="CB176" s="4" t="s">
        <v>3389</v>
      </c>
      <c r="CC176" s="1" t="s">
        <v>3386</v>
      </c>
      <c r="CD176" s="1" t="s">
        <v>3387</v>
      </c>
      <c r="CE176" s="1" t="s">
        <v>167</v>
      </c>
      <c r="CF176" s="1" t="s">
        <v>117</v>
      </c>
      <c r="CG176" s="1">
        <v>96950</v>
      </c>
      <c r="CH176" s="3">
        <v>9.49</v>
      </c>
      <c r="CI176" s="3">
        <v>10.49</v>
      </c>
      <c r="CJ176" s="3">
        <v>14.24</v>
      </c>
      <c r="CK176" s="3">
        <v>15.74</v>
      </c>
      <c r="CL176" s="1" t="s">
        <v>137</v>
      </c>
      <c r="CM176" s="1" t="s">
        <v>713</v>
      </c>
      <c r="CN176" s="1" t="s">
        <v>139</v>
      </c>
      <c r="CP176" s="1" t="s">
        <v>112</v>
      </c>
      <c r="CQ176" s="1" t="s">
        <v>111</v>
      </c>
      <c r="CR176" s="1" t="s">
        <v>112</v>
      </c>
      <c r="CS176" s="1" t="s">
        <v>111</v>
      </c>
      <c r="CT176" s="1" t="s">
        <v>111</v>
      </c>
      <c r="CU176" s="1" t="s">
        <v>111</v>
      </c>
      <c r="CV176" s="1" t="s">
        <v>138</v>
      </c>
      <c r="CW176" s="1" t="s">
        <v>714</v>
      </c>
      <c r="CX176" s="1">
        <v>16702353715</v>
      </c>
      <c r="CY176" s="1" t="s">
        <v>3005</v>
      </c>
      <c r="CZ176" s="1" t="s">
        <v>716</v>
      </c>
      <c r="DA176" s="1" t="s">
        <v>111</v>
      </c>
      <c r="DB176" s="1" t="s">
        <v>112</v>
      </c>
    </row>
    <row r="177" spans="1:111" ht="15.6" customHeight="1" x14ac:dyDescent="0.25">
      <c r="A177" s="1" t="s">
        <v>3401</v>
      </c>
      <c r="B177" s="1" t="s">
        <v>238</v>
      </c>
      <c r="C177" s="2">
        <v>44027.92922824074</v>
      </c>
      <c r="D177" s="2">
        <v>44106</v>
      </c>
      <c r="E177" s="1" t="s">
        <v>110</v>
      </c>
      <c r="F177" s="2">
        <v>44073.833333333336</v>
      </c>
      <c r="G177" s="1" t="s">
        <v>112</v>
      </c>
      <c r="H177" s="1" t="s">
        <v>112</v>
      </c>
      <c r="I177" s="1" t="s">
        <v>112</v>
      </c>
      <c r="J177" s="1" t="s">
        <v>3402</v>
      </c>
      <c r="L177" s="1" t="s">
        <v>3403</v>
      </c>
      <c r="N177" s="1" t="s">
        <v>116</v>
      </c>
      <c r="O177" s="1" t="s">
        <v>117</v>
      </c>
      <c r="P177" s="9">
        <v>96950</v>
      </c>
      <c r="Q177" s="1" t="s">
        <v>118</v>
      </c>
      <c r="S177" s="1">
        <v>16702358748</v>
      </c>
      <c r="U177" s="1">
        <v>23611</v>
      </c>
      <c r="V177" s="1" t="s">
        <v>119</v>
      </c>
      <c r="X177" s="1" t="s">
        <v>1110</v>
      </c>
      <c r="Y177" s="1" t="s">
        <v>1111</v>
      </c>
      <c r="Z177" s="1" t="s">
        <v>1112</v>
      </c>
      <c r="AA177" s="1" t="s">
        <v>962</v>
      </c>
      <c r="AB177" s="1" t="s">
        <v>1636</v>
      </c>
      <c r="AD177" s="1" t="s">
        <v>116</v>
      </c>
      <c r="AE177" s="1" t="s">
        <v>117</v>
      </c>
      <c r="AF177" s="9">
        <v>96950</v>
      </c>
      <c r="AG177" s="1" t="s">
        <v>118</v>
      </c>
      <c r="AI177" s="1">
        <v>16702358748</v>
      </c>
      <c r="AK177" s="1" t="s">
        <v>2092</v>
      </c>
      <c r="BC177" s="1" t="str">
        <f>"17-3022.00"</f>
        <v>17-3022.00</v>
      </c>
      <c r="BD177" s="1" t="s">
        <v>602</v>
      </c>
      <c r="BE177" s="1" t="s">
        <v>3404</v>
      </c>
      <c r="BF177" s="1" t="s">
        <v>3405</v>
      </c>
      <c r="BG177" s="1">
        <v>1</v>
      </c>
      <c r="BH177" s="1">
        <v>1</v>
      </c>
      <c r="BI177" s="2">
        <v>44075</v>
      </c>
      <c r="BJ177" s="2">
        <v>44439</v>
      </c>
      <c r="BK177" s="2">
        <v>44106</v>
      </c>
      <c r="BL177" s="2">
        <v>44439</v>
      </c>
      <c r="BM177" s="1">
        <v>35</v>
      </c>
      <c r="BN177" s="1">
        <v>0</v>
      </c>
      <c r="BO177" s="1">
        <v>7</v>
      </c>
      <c r="BP177" s="1">
        <v>7</v>
      </c>
      <c r="BQ177" s="1">
        <v>7</v>
      </c>
      <c r="BR177" s="1">
        <v>7</v>
      </c>
      <c r="BS177" s="1">
        <v>7</v>
      </c>
      <c r="BT177" s="1">
        <v>0</v>
      </c>
      <c r="BU177" s="1" t="str">
        <f>"9:00 AM"</f>
        <v>9:00 AM</v>
      </c>
      <c r="BV177" s="1" t="str">
        <f>"5:00 PM"</f>
        <v>5:00 PM</v>
      </c>
      <c r="BW177" s="1" t="s">
        <v>392</v>
      </c>
      <c r="BX177" s="1">
        <v>0</v>
      </c>
      <c r="BY177" s="1">
        <v>24</v>
      </c>
      <c r="BZ177" s="1" t="s">
        <v>111</v>
      </c>
      <c r="CA177" s="1">
        <v>10</v>
      </c>
      <c r="CB177" s="1" t="s">
        <v>3406</v>
      </c>
      <c r="CC177" s="1" t="s">
        <v>3407</v>
      </c>
      <c r="CE177" s="1" t="s">
        <v>116</v>
      </c>
      <c r="CF177" s="1" t="s">
        <v>117</v>
      </c>
      <c r="CG177" s="1">
        <v>96950</v>
      </c>
      <c r="CH177" s="3">
        <v>18.559999999999999</v>
      </c>
      <c r="CI177" s="3">
        <v>18.559999999999999</v>
      </c>
      <c r="CJ177" s="3">
        <v>27.84</v>
      </c>
      <c r="CK177" s="3">
        <v>27.84</v>
      </c>
      <c r="CL177" s="1" t="s">
        <v>137</v>
      </c>
      <c r="CN177" s="1" t="s">
        <v>139</v>
      </c>
      <c r="CP177" s="1" t="s">
        <v>112</v>
      </c>
      <c r="CQ177" s="1" t="s">
        <v>111</v>
      </c>
      <c r="CR177" s="1" t="s">
        <v>112</v>
      </c>
      <c r="CS177" s="1" t="s">
        <v>111</v>
      </c>
      <c r="CT177" s="1" t="s">
        <v>138</v>
      </c>
      <c r="CU177" s="1" t="s">
        <v>111</v>
      </c>
      <c r="CV177" s="1" t="s">
        <v>111</v>
      </c>
      <c r="CW177" s="1" t="s">
        <v>3408</v>
      </c>
      <c r="CX177" s="1">
        <v>16702358748</v>
      </c>
      <c r="CY177" s="1" t="s">
        <v>2092</v>
      </c>
      <c r="CZ177" s="1" t="s">
        <v>138</v>
      </c>
      <c r="DA177" s="1" t="s">
        <v>111</v>
      </c>
      <c r="DB177" s="1" t="s">
        <v>112</v>
      </c>
    </row>
    <row r="178" spans="1:111" ht="15.6" customHeight="1" x14ac:dyDescent="0.25">
      <c r="A178" s="1" t="s">
        <v>3473</v>
      </c>
      <c r="B178" s="1" t="s">
        <v>238</v>
      </c>
      <c r="C178" s="2">
        <v>44139.943284143519</v>
      </c>
      <c r="D178" s="2">
        <v>44174</v>
      </c>
      <c r="E178" s="1" t="s">
        <v>180</v>
      </c>
      <c r="G178" s="1" t="s">
        <v>112</v>
      </c>
      <c r="H178" s="1" t="s">
        <v>112</v>
      </c>
      <c r="I178" s="1" t="s">
        <v>112</v>
      </c>
      <c r="J178" s="1" t="s">
        <v>3474</v>
      </c>
      <c r="K178" s="1" t="s">
        <v>3475</v>
      </c>
      <c r="L178" s="1" t="s">
        <v>3476</v>
      </c>
      <c r="M178" s="1" t="s">
        <v>3477</v>
      </c>
      <c r="N178" s="1" t="s">
        <v>167</v>
      </c>
      <c r="O178" s="1" t="s">
        <v>117</v>
      </c>
      <c r="P178" s="9">
        <v>96950</v>
      </c>
      <c r="Q178" s="1" t="s">
        <v>118</v>
      </c>
      <c r="R178" s="1" t="s">
        <v>138</v>
      </c>
      <c r="S178" s="1">
        <v>16702368202</v>
      </c>
      <c r="T178" s="1">
        <v>3554</v>
      </c>
      <c r="U178" s="1">
        <v>622110</v>
      </c>
      <c r="V178" s="1" t="s">
        <v>119</v>
      </c>
      <c r="X178" s="1" t="s">
        <v>3478</v>
      </c>
      <c r="Y178" s="1" t="s">
        <v>3479</v>
      </c>
      <c r="Z178" s="1" t="s">
        <v>1701</v>
      </c>
      <c r="AA178" s="1" t="s">
        <v>3480</v>
      </c>
      <c r="AB178" s="1" t="s">
        <v>3476</v>
      </c>
      <c r="AC178" s="1" t="s">
        <v>3477</v>
      </c>
      <c r="AD178" s="1" t="s">
        <v>167</v>
      </c>
      <c r="AE178" s="1" t="s">
        <v>117</v>
      </c>
      <c r="AF178" s="9">
        <v>96950</v>
      </c>
      <c r="AG178" s="1" t="s">
        <v>118</v>
      </c>
      <c r="AH178" s="1" t="s">
        <v>138</v>
      </c>
      <c r="AI178" s="1">
        <v>16702368202</v>
      </c>
      <c r="AJ178" s="1">
        <v>3554</v>
      </c>
      <c r="AK178" s="1" t="s">
        <v>3481</v>
      </c>
      <c r="BC178" s="1" t="str">
        <f>"29-2034.00"</f>
        <v>29-2034.00</v>
      </c>
      <c r="BD178" s="1" t="s">
        <v>3482</v>
      </c>
      <c r="BE178" s="1" t="s">
        <v>3483</v>
      </c>
      <c r="BF178" s="1" t="s">
        <v>3484</v>
      </c>
      <c r="BG178" s="1">
        <v>1</v>
      </c>
      <c r="BH178" s="1">
        <v>1</v>
      </c>
      <c r="BI178" s="2">
        <v>44197</v>
      </c>
      <c r="BJ178" s="2">
        <v>44561</v>
      </c>
      <c r="BK178" s="2">
        <v>44197</v>
      </c>
      <c r="BL178" s="2">
        <v>44561</v>
      </c>
      <c r="BM178" s="1">
        <v>40</v>
      </c>
      <c r="BN178" s="1">
        <v>0</v>
      </c>
      <c r="BO178" s="1">
        <v>8</v>
      </c>
      <c r="BP178" s="1">
        <v>8</v>
      </c>
      <c r="BQ178" s="1">
        <v>8</v>
      </c>
      <c r="BR178" s="1">
        <v>8</v>
      </c>
      <c r="BS178" s="1">
        <v>8</v>
      </c>
      <c r="BT178" s="1">
        <v>0</v>
      </c>
      <c r="BU178" s="1" t="str">
        <f>"7:30 AM"</f>
        <v>7:30 AM</v>
      </c>
      <c r="BV178" s="1" t="str">
        <f>"4:30 PM"</f>
        <v>4:30 PM</v>
      </c>
      <c r="BW178" s="1" t="s">
        <v>392</v>
      </c>
      <c r="BX178" s="1">
        <v>0</v>
      </c>
      <c r="BY178" s="1">
        <v>24</v>
      </c>
      <c r="BZ178" s="1" t="s">
        <v>112</v>
      </c>
      <c r="CA178" s="1">
        <v>0</v>
      </c>
      <c r="CB178" s="1" t="s">
        <v>3485</v>
      </c>
      <c r="CC178" s="1" t="s">
        <v>3476</v>
      </c>
      <c r="CD178" s="1" t="s">
        <v>3477</v>
      </c>
      <c r="CE178" s="1" t="s">
        <v>167</v>
      </c>
      <c r="CF178" s="1" t="s">
        <v>117</v>
      </c>
      <c r="CG178" s="1">
        <v>96950</v>
      </c>
      <c r="CH178" s="3">
        <v>15.24</v>
      </c>
      <c r="CI178" s="3">
        <v>22.43</v>
      </c>
      <c r="CJ178" s="3">
        <v>22.86</v>
      </c>
      <c r="CK178" s="3">
        <v>33.64</v>
      </c>
      <c r="CL178" s="1" t="s">
        <v>137</v>
      </c>
      <c r="CM178" s="1" t="s">
        <v>3486</v>
      </c>
      <c r="CN178" s="1" t="s">
        <v>139</v>
      </c>
      <c r="CP178" s="1" t="s">
        <v>111</v>
      </c>
      <c r="CQ178" s="1" t="s">
        <v>111</v>
      </c>
      <c r="CR178" s="1" t="s">
        <v>112</v>
      </c>
      <c r="CS178" s="1" t="s">
        <v>111</v>
      </c>
      <c r="CT178" s="1" t="s">
        <v>138</v>
      </c>
      <c r="CU178" s="1" t="s">
        <v>138</v>
      </c>
      <c r="CV178" s="1" t="s">
        <v>138</v>
      </c>
      <c r="CW178" s="1" t="s">
        <v>3487</v>
      </c>
      <c r="CX178" s="1">
        <v>16702368202</v>
      </c>
      <c r="CY178" s="1" t="s">
        <v>3488</v>
      </c>
      <c r="CZ178" s="1" t="s">
        <v>3489</v>
      </c>
      <c r="DA178" s="1" t="s">
        <v>111</v>
      </c>
      <c r="DB178" s="1" t="s">
        <v>112</v>
      </c>
      <c r="DC178" s="1" t="s">
        <v>890</v>
      </c>
      <c r="DD178" s="1" t="s">
        <v>3490</v>
      </c>
      <c r="DE178" s="1" t="s">
        <v>3491</v>
      </c>
      <c r="DF178" s="1" t="s">
        <v>3474</v>
      </c>
      <c r="DG178" s="1" t="s">
        <v>3492</v>
      </c>
    </row>
    <row r="179" spans="1:111" ht="15.6" customHeight="1" x14ac:dyDescent="0.25">
      <c r="A179" s="1" t="s">
        <v>3533</v>
      </c>
      <c r="B179" s="1" t="s">
        <v>238</v>
      </c>
      <c r="C179" s="2">
        <v>44058.194916203705</v>
      </c>
      <c r="D179" s="2">
        <v>44145</v>
      </c>
      <c r="E179" s="1" t="s">
        <v>180</v>
      </c>
      <c r="G179" s="1" t="s">
        <v>112</v>
      </c>
      <c r="H179" s="1" t="s">
        <v>112</v>
      </c>
      <c r="I179" s="1" t="s">
        <v>112</v>
      </c>
      <c r="J179" s="1" t="s">
        <v>468</v>
      </c>
      <c r="K179" s="1" t="s">
        <v>469</v>
      </c>
      <c r="L179" s="1" t="s">
        <v>470</v>
      </c>
      <c r="M179" s="1" t="s">
        <v>339</v>
      </c>
      <c r="N179" s="1" t="s">
        <v>167</v>
      </c>
      <c r="O179" s="1" t="s">
        <v>117</v>
      </c>
      <c r="P179" s="9">
        <v>96950</v>
      </c>
      <c r="Q179" s="1" t="s">
        <v>118</v>
      </c>
      <c r="S179" s="1">
        <v>16702379950</v>
      </c>
      <c r="U179" s="1">
        <v>721120</v>
      </c>
      <c r="V179" s="1" t="s">
        <v>119</v>
      </c>
      <c r="X179" s="1" t="s">
        <v>498</v>
      </c>
      <c r="Y179" s="1" t="s">
        <v>499</v>
      </c>
      <c r="AA179" s="1" t="s">
        <v>473</v>
      </c>
      <c r="AB179" s="1" t="s">
        <v>470</v>
      </c>
      <c r="AC179" s="1" t="s">
        <v>339</v>
      </c>
      <c r="AD179" s="1" t="s">
        <v>167</v>
      </c>
      <c r="AE179" s="1" t="s">
        <v>117</v>
      </c>
      <c r="AF179" s="9">
        <v>96950</v>
      </c>
      <c r="AG179" s="1" t="s">
        <v>118</v>
      </c>
      <c r="AI179" s="1">
        <v>16702379950</v>
      </c>
      <c r="AK179" s="1" t="s">
        <v>474</v>
      </c>
      <c r="BC179" s="1" t="str">
        <f>"47-2051.00"</f>
        <v>47-2051.00</v>
      </c>
      <c r="BD179" s="1" t="s">
        <v>295</v>
      </c>
      <c r="BE179" s="1" t="s">
        <v>3534</v>
      </c>
      <c r="BF179" s="1" t="s">
        <v>3535</v>
      </c>
      <c r="BG179" s="1">
        <v>80</v>
      </c>
      <c r="BH179" s="1">
        <v>80</v>
      </c>
      <c r="BI179" s="2">
        <v>44105</v>
      </c>
      <c r="BJ179" s="2">
        <v>44469</v>
      </c>
      <c r="BK179" s="2">
        <v>44147</v>
      </c>
      <c r="BL179" s="2">
        <v>44469</v>
      </c>
      <c r="BM179" s="1">
        <v>35</v>
      </c>
      <c r="BN179" s="1">
        <v>0</v>
      </c>
      <c r="BO179" s="1">
        <v>7</v>
      </c>
      <c r="BP179" s="1">
        <v>7</v>
      </c>
      <c r="BQ179" s="1">
        <v>7</v>
      </c>
      <c r="BR179" s="1">
        <v>7</v>
      </c>
      <c r="BS179" s="1">
        <v>7</v>
      </c>
      <c r="BT179" s="1">
        <v>0</v>
      </c>
      <c r="BU179" s="1" t="str">
        <f>"6:00 AM"</f>
        <v>6:00 AM</v>
      </c>
      <c r="BV179" s="1" t="str">
        <f>"2:00 PM"</f>
        <v>2:00 PM</v>
      </c>
      <c r="BW179" s="1" t="s">
        <v>135</v>
      </c>
      <c r="BX179" s="1">
        <v>0</v>
      </c>
      <c r="BY179" s="1">
        <v>3</v>
      </c>
      <c r="BZ179" s="1" t="s">
        <v>112</v>
      </c>
      <c r="CA179" s="1">
        <v>0</v>
      </c>
      <c r="CB179" s="1" t="s">
        <v>3536</v>
      </c>
      <c r="CC179" s="1" t="s">
        <v>470</v>
      </c>
      <c r="CD179" s="1" t="s">
        <v>339</v>
      </c>
      <c r="CE179" s="1" t="s">
        <v>167</v>
      </c>
      <c r="CF179" s="1" t="s">
        <v>117</v>
      </c>
      <c r="CG179" s="1">
        <v>96950</v>
      </c>
      <c r="CH179" s="3">
        <v>15.55</v>
      </c>
      <c r="CI179" s="3">
        <v>18.66</v>
      </c>
      <c r="CJ179" s="3">
        <v>23.33</v>
      </c>
      <c r="CK179" s="3">
        <v>27.99</v>
      </c>
      <c r="CL179" s="1" t="s">
        <v>137</v>
      </c>
      <c r="CN179" s="1" t="s">
        <v>139</v>
      </c>
      <c r="CP179" s="1" t="s">
        <v>112</v>
      </c>
      <c r="CQ179" s="1" t="s">
        <v>111</v>
      </c>
      <c r="CR179" s="1" t="s">
        <v>111</v>
      </c>
      <c r="CS179" s="1" t="s">
        <v>111</v>
      </c>
      <c r="CT179" s="1" t="s">
        <v>138</v>
      </c>
      <c r="CU179" s="1" t="s">
        <v>111</v>
      </c>
      <c r="CV179" s="1" t="s">
        <v>111</v>
      </c>
      <c r="CW179" s="1" t="s">
        <v>479</v>
      </c>
      <c r="CX179" s="1">
        <v>16702379900</v>
      </c>
      <c r="CY179" s="1" t="s">
        <v>480</v>
      </c>
      <c r="CZ179" s="1" t="s">
        <v>138</v>
      </c>
      <c r="DA179" s="1" t="s">
        <v>111</v>
      </c>
      <c r="DB179" s="1" t="s">
        <v>112</v>
      </c>
    </row>
    <row r="180" spans="1:111" ht="15.6" customHeight="1" x14ac:dyDescent="0.25">
      <c r="A180" s="1" t="s">
        <v>3560</v>
      </c>
      <c r="B180" s="1" t="s">
        <v>238</v>
      </c>
      <c r="C180" s="2">
        <v>44054.437225925925</v>
      </c>
      <c r="D180" s="2">
        <v>44127</v>
      </c>
      <c r="E180" s="1" t="s">
        <v>180</v>
      </c>
      <c r="G180" s="1" t="s">
        <v>112</v>
      </c>
      <c r="H180" s="1" t="s">
        <v>111</v>
      </c>
      <c r="I180" s="1" t="s">
        <v>112</v>
      </c>
      <c r="J180" s="1" t="s">
        <v>3561</v>
      </c>
      <c r="K180" s="1" t="s">
        <v>3562</v>
      </c>
      <c r="L180" s="1" t="s">
        <v>669</v>
      </c>
      <c r="M180" s="1" t="s">
        <v>1197</v>
      </c>
      <c r="N180" s="1" t="s">
        <v>116</v>
      </c>
      <c r="O180" s="1" t="s">
        <v>117</v>
      </c>
      <c r="P180" s="9">
        <v>96950</v>
      </c>
      <c r="Q180" s="1" t="s">
        <v>118</v>
      </c>
      <c r="S180" s="1">
        <v>16702874047</v>
      </c>
      <c r="U180" s="1">
        <v>1113</v>
      </c>
      <c r="V180" s="1" t="s">
        <v>119</v>
      </c>
      <c r="X180" s="1" t="s">
        <v>723</v>
      </c>
      <c r="Y180" s="1" t="s">
        <v>3563</v>
      </c>
      <c r="Z180" s="1" t="s">
        <v>3048</v>
      </c>
      <c r="AA180" s="1" t="s">
        <v>1584</v>
      </c>
      <c r="AB180" s="1" t="s">
        <v>669</v>
      </c>
      <c r="AC180" s="1" t="s">
        <v>1197</v>
      </c>
      <c r="AD180" s="1" t="s">
        <v>3564</v>
      </c>
      <c r="AE180" s="1" t="s">
        <v>117</v>
      </c>
      <c r="AF180" s="9">
        <v>96950</v>
      </c>
      <c r="AG180" s="1" t="s">
        <v>118</v>
      </c>
      <c r="AI180" s="1">
        <v>16702874740</v>
      </c>
      <c r="AK180" s="1" t="s">
        <v>575</v>
      </c>
      <c r="BC180" s="1" t="str">
        <f>"37-2011.00"</f>
        <v>37-2011.00</v>
      </c>
      <c r="BD180" s="1" t="s">
        <v>676</v>
      </c>
      <c r="BE180" s="1" t="s">
        <v>3565</v>
      </c>
      <c r="BF180" s="1" t="s">
        <v>578</v>
      </c>
      <c r="BG180" s="1">
        <v>1</v>
      </c>
      <c r="BH180" s="1">
        <v>1</v>
      </c>
      <c r="BI180" s="2">
        <v>44105</v>
      </c>
      <c r="BJ180" s="2">
        <v>44469</v>
      </c>
      <c r="BK180" s="2">
        <v>44127</v>
      </c>
      <c r="BL180" s="2">
        <v>44469</v>
      </c>
      <c r="BM180" s="1">
        <v>35</v>
      </c>
      <c r="BN180" s="1">
        <v>0</v>
      </c>
      <c r="BO180" s="1">
        <v>7</v>
      </c>
      <c r="BP180" s="1">
        <v>7</v>
      </c>
      <c r="BQ180" s="1">
        <v>7</v>
      </c>
      <c r="BR180" s="1">
        <v>7</v>
      </c>
      <c r="BS180" s="1">
        <v>7</v>
      </c>
      <c r="BT180" s="1">
        <v>0</v>
      </c>
      <c r="BU180" s="1" t="str">
        <f>"9:00 AM"</f>
        <v>9:00 AM</v>
      </c>
      <c r="BV180" s="1" t="str">
        <f>"4:00 PM"</f>
        <v>4:00 PM</v>
      </c>
      <c r="BW180" s="1" t="s">
        <v>230</v>
      </c>
      <c r="BX180" s="1">
        <v>0</v>
      </c>
      <c r="BY180" s="1">
        <v>12</v>
      </c>
      <c r="BZ180" s="1" t="s">
        <v>112</v>
      </c>
      <c r="CA180" s="1">
        <v>0</v>
      </c>
      <c r="CB180" s="4" t="s">
        <v>3566</v>
      </c>
      <c r="CC180" s="1" t="s">
        <v>3567</v>
      </c>
      <c r="CD180" s="1" t="s">
        <v>1197</v>
      </c>
      <c r="CE180" s="1" t="s">
        <v>116</v>
      </c>
      <c r="CF180" s="1" t="s">
        <v>117</v>
      </c>
      <c r="CG180" s="1">
        <v>96950</v>
      </c>
      <c r="CH180" s="3">
        <v>10.42</v>
      </c>
      <c r="CI180" s="3">
        <v>10.42</v>
      </c>
      <c r="CJ180" s="3">
        <v>15.63</v>
      </c>
      <c r="CK180" s="3">
        <v>15.63</v>
      </c>
      <c r="CL180" s="1" t="s">
        <v>137</v>
      </c>
      <c r="CM180" s="1" t="s">
        <v>582</v>
      </c>
      <c r="CN180" s="1" t="s">
        <v>139</v>
      </c>
      <c r="CP180" s="1" t="s">
        <v>112</v>
      </c>
      <c r="CQ180" s="1" t="s">
        <v>111</v>
      </c>
      <c r="CR180" s="1" t="s">
        <v>111</v>
      </c>
      <c r="CS180" s="1" t="s">
        <v>111</v>
      </c>
      <c r="CT180" s="1" t="s">
        <v>138</v>
      </c>
      <c r="CU180" s="1" t="s">
        <v>111</v>
      </c>
      <c r="CV180" s="1" t="s">
        <v>138</v>
      </c>
      <c r="CW180" s="1" t="s">
        <v>583</v>
      </c>
      <c r="CX180" s="1">
        <v>16702874047</v>
      </c>
      <c r="CY180" s="1" t="s">
        <v>575</v>
      </c>
      <c r="CZ180" s="1" t="s">
        <v>428</v>
      </c>
      <c r="DA180" s="1" t="s">
        <v>111</v>
      </c>
      <c r="DB180" s="1" t="s">
        <v>112</v>
      </c>
    </row>
    <row r="181" spans="1:111" ht="15.6" customHeight="1" x14ac:dyDescent="0.25">
      <c r="A181" s="1" t="s">
        <v>3568</v>
      </c>
      <c r="B181" s="1" t="s">
        <v>238</v>
      </c>
      <c r="C181" s="2">
        <v>44175.146551967591</v>
      </c>
      <c r="D181" s="2">
        <v>44211</v>
      </c>
      <c r="E181" s="1" t="s">
        <v>180</v>
      </c>
      <c r="G181" s="1" t="s">
        <v>111</v>
      </c>
      <c r="H181" s="1" t="s">
        <v>112</v>
      </c>
      <c r="I181" s="1" t="s">
        <v>112</v>
      </c>
      <c r="J181" s="1" t="s">
        <v>3569</v>
      </c>
      <c r="K181" s="1" t="s">
        <v>3570</v>
      </c>
      <c r="L181" s="1" t="s">
        <v>3571</v>
      </c>
      <c r="M181" s="1" t="s">
        <v>3572</v>
      </c>
      <c r="N181" s="1" t="s">
        <v>116</v>
      </c>
      <c r="O181" s="1" t="s">
        <v>117</v>
      </c>
      <c r="P181" s="9">
        <v>96950</v>
      </c>
      <c r="Q181" s="1" t="s">
        <v>118</v>
      </c>
      <c r="S181" s="1">
        <v>16702339019</v>
      </c>
      <c r="U181" s="1">
        <v>72241</v>
      </c>
      <c r="V181" s="1" t="s">
        <v>119</v>
      </c>
      <c r="X181" s="1" t="s">
        <v>2464</v>
      </c>
      <c r="Y181" s="1" t="s">
        <v>3573</v>
      </c>
      <c r="Z181" s="1" t="s">
        <v>539</v>
      </c>
      <c r="AA181" s="1" t="s">
        <v>171</v>
      </c>
      <c r="AB181" s="1" t="s">
        <v>3574</v>
      </c>
      <c r="AC181" s="1" t="s">
        <v>3575</v>
      </c>
      <c r="AD181" s="1" t="s">
        <v>167</v>
      </c>
      <c r="AE181" s="1" t="s">
        <v>117</v>
      </c>
      <c r="AF181" s="9">
        <v>96950</v>
      </c>
      <c r="AG181" s="1" t="s">
        <v>118</v>
      </c>
      <c r="AI181" s="1">
        <v>16702339019</v>
      </c>
      <c r="AK181" s="1" t="s">
        <v>3576</v>
      </c>
      <c r="BC181" s="1" t="str">
        <f>"27-2042.01"</f>
        <v>27-2042.01</v>
      </c>
      <c r="BD181" s="1" t="s">
        <v>3577</v>
      </c>
      <c r="BE181" s="1" t="s">
        <v>3578</v>
      </c>
      <c r="BF181" s="1" t="s">
        <v>3579</v>
      </c>
      <c r="BG181" s="1">
        <v>2</v>
      </c>
      <c r="BH181" s="1">
        <v>2</v>
      </c>
      <c r="BI181" s="2">
        <v>44194</v>
      </c>
      <c r="BJ181" s="2">
        <v>44558</v>
      </c>
      <c r="BK181" s="2">
        <v>44211</v>
      </c>
      <c r="BL181" s="2">
        <v>44558</v>
      </c>
      <c r="BM181" s="1">
        <v>35</v>
      </c>
      <c r="BN181" s="1">
        <v>6</v>
      </c>
      <c r="BO181" s="1">
        <v>0</v>
      </c>
      <c r="BP181" s="1">
        <v>6</v>
      </c>
      <c r="BQ181" s="1">
        <v>5</v>
      </c>
      <c r="BR181" s="1">
        <v>6</v>
      </c>
      <c r="BS181" s="1">
        <v>6</v>
      </c>
      <c r="BT181" s="1">
        <v>6</v>
      </c>
      <c r="BU181" s="1" t="str">
        <f>"7:00 PM"</f>
        <v>7:00 PM</v>
      </c>
      <c r="BV181" s="1" t="str">
        <f>"1:00 AM"</f>
        <v>1:00 AM</v>
      </c>
      <c r="BW181" s="1" t="s">
        <v>135</v>
      </c>
      <c r="BX181" s="1">
        <v>0</v>
      </c>
      <c r="BY181" s="1">
        <v>12</v>
      </c>
      <c r="BZ181" s="1" t="s">
        <v>112</v>
      </c>
      <c r="CA181" s="1">
        <v>0</v>
      </c>
      <c r="CB181" s="4" t="s">
        <v>3580</v>
      </c>
      <c r="CC181" s="1" t="s">
        <v>3575</v>
      </c>
      <c r="CD181" s="1" t="s">
        <v>3574</v>
      </c>
      <c r="CE181" s="1" t="s">
        <v>167</v>
      </c>
      <c r="CF181" s="1" t="s">
        <v>117</v>
      </c>
      <c r="CG181" s="1">
        <v>96950</v>
      </c>
      <c r="CH181" s="3">
        <v>13.7</v>
      </c>
      <c r="CI181" s="3">
        <v>13.7</v>
      </c>
      <c r="CJ181" s="3">
        <v>20.55</v>
      </c>
      <c r="CK181" s="3">
        <v>20.55</v>
      </c>
      <c r="CL181" s="1" t="s">
        <v>137</v>
      </c>
      <c r="CN181" s="1" t="s">
        <v>139</v>
      </c>
      <c r="CP181" s="1" t="s">
        <v>112</v>
      </c>
      <c r="CQ181" s="1" t="s">
        <v>111</v>
      </c>
      <c r="CR181" s="1" t="s">
        <v>112</v>
      </c>
      <c r="CS181" s="1" t="s">
        <v>111</v>
      </c>
      <c r="CT181" s="1" t="s">
        <v>138</v>
      </c>
      <c r="CU181" s="1" t="s">
        <v>111</v>
      </c>
      <c r="CV181" s="1" t="s">
        <v>138</v>
      </c>
      <c r="CW181" s="1" t="s">
        <v>453</v>
      </c>
      <c r="CX181" s="1">
        <v>16702339019</v>
      </c>
      <c r="CY181" s="1" t="s">
        <v>3576</v>
      </c>
      <c r="CZ181" s="1" t="s">
        <v>138</v>
      </c>
      <c r="DA181" s="1" t="s">
        <v>111</v>
      </c>
      <c r="DB181" s="1" t="s">
        <v>112</v>
      </c>
    </row>
    <row r="182" spans="1:111" ht="15.6" customHeight="1" x14ac:dyDescent="0.25">
      <c r="A182" s="1" t="s">
        <v>3581</v>
      </c>
      <c r="B182" s="1" t="s">
        <v>238</v>
      </c>
      <c r="C182" s="2">
        <v>44117.876893865738</v>
      </c>
      <c r="D182" s="2">
        <v>44169</v>
      </c>
      <c r="E182" s="1" t="s">
        <v>180</v>
      </c>
      <c r="G182" s="1" t="s">
        <v>112</v>
      </c>
      <c r="H182" s="1" t="s">
        <v>112</v>
      </c>
      <c r="I182" s="1" t="s">
        <v>112</v>
      </c>
      <c r="J182" s="1" t="s">
        <v>633</v>
      </c>
      <c r="L182" s="1" t="s">
        <v>3582</v>
      </c>
      <c r="M182" s="1" t="s">
        <v>2866</v>
      </c>
      <c r="N182" s="1" t="s">
        <v>167</v>
      </c>
      <c r="O182" s="1" t="s">
        <v>117</v>
      </c>
      <c r="P182" s="9">
        <v>96950</v>
      </c>
      <c r="Q182" s="1" t="s">
        <v>118</v>
      </c>
      <c r="S182" s="1">
        <v>16702358722</v>
      </c>
      <c r="U182" s="1">
        <v>56172</v>
      </c>
      <c r="V182" s="1" t="s">
        <v>119</v>
      </c>
      <c r="X182" s="1" t="s">
        <v>636</v>
      </c>
      <c r="Y182" s="1" t="s">
        <v>637</v>
      </c>
      <c r="Z182" s="1" t="s">
        <v>638</v>
      </c>
      <c r="AA182" s="1" t="s">
        <v>639</v>
      </c>
      <c r="AB182" s="1" t="s">
        <v>640</v>
      </c>
      <c r="AD182" s="1" t="s">
        <v>167</v>
      </c>
      <c r="AE182" s="1" t="s">
        <v>117</v>
      </c>
      <c r="AF182" s="9">
        <v>96950</v>
      </c>
      <c r="AG182" s="1" t="s">
        <v>118</v>
      </c>
      <c r="AI182" s="1">
        <v>16709890917</v>
      </c>
      <c r="AK182" s="1" t="s">
        <v>641</v>
      </c>
      <c r="BC182" s="1" t="str">
        <f>"37-2012.00"</f>
        <v>37-2012.00</v>
      </c>
      <c r="BD182" s="1" t="s">
        <v>576</v>
      </c>
      <c r="BE182" s="1" t="s">
        <v>3583</v>
      </c>
      <c r="BF182" s="1" t="s">
        <v>1002</v>
      </c>
      <c r="BG182" s="1">
        <v>2</v>
      </c>
      <c r="BH182" s="1">
        <v>2</v>
      </c>
      <c r="BI182" s="2">
        <v>44105</v>
      </c>
      <c r="BJ182" s="2">
        <v>44469</v>
      </c>
      <c r="BK182" s="2">
        <v>44169</v>
      </c>
      <c r="BL182" s="2">
        <v>44469</v>
      </c>
      <c r="BM182" s="1">
        <v>35</v>
      </c>
      <c r="BN182" s="1">
        <v>0</v>
      </c>
      <c r="BO182" s="1">
        <v>7</v>
      </c>
      <c r="BP182" s="1">
        <v>7</v>
      </c>
      <c r="BQ182" s="1">
        <v>7</v>
      </c>
      <c r="BR182" s="1">
        <v>7</v>
      </c>
      <c r="BS182" s="1">
        <v>7</v>
      </c>
      <c r="BT182" s="1">
        <v>0</v>
      </c>
      <c r="BU182" s="1" t="str">
        <f>"9:00 AM"</f>
        <v>9:00 AM</v>
      </c>
      <c r="BV182" s="1" t="str">
        <f>"5:00 PM"</f>
        <v>5:00 PM</v>
      </c>
      <c r="BW182" s="1" t="s">
        <v>230</v>
      </c>
      <c r="BX182" s="1">
        <v>0</v>
      </c>
      <c r="BY182" s="1">
        <v>3</v>
      </c>
      <c r="BZ182" s="1" t="s">
        <v>112</v>
      </c>
      <c r="CA182" s="1">
        <v>0</v>
      </c>
      <c r="CB182" s="4" t="s">
        <v>1003</v>
      </c>
      <c r="CC182" s="1" t="s">
        <v>634</v>
      </c>
      <c r="CE182" s="1" t="s">
        <v>167</v>
      </c>
      <c r="CF182" s="1" t="s">
        <v>117</v>
      </c>
      <c r="CG182" s="1">
        <v>96950</v>
      </c>
      <c r="CH182" s="3">
        <v>9.41</v>
      </c>
      <c r="CI182" s="3">
        <v>9.41</v>
      </c>
      <c r="CJ182" s="3">
        <v>14.12</v>
      </c>
      <c r="CK182" s="3">
        <v>14.12</v>
      </c>
      <c r="CL182" s="1" t="s">
        <v>137</v>
      </c>
      <c r="CN182" s="1" t="s">
        <v>139</v>
      </c>
      <c r="CP182" s="1" t="s">
        <v>111</v>
      </c>
      <c r="CQ182" s="1" t="s">
        <v>111</v>
      </c>
      <c r="CR182" s="1" t="s">
        <v>111</v>
      </c>
      <c r="CS182" s="1" t="s">
        <v>111</v>
      </c>
      <c r="CT182" s="1" t="s">
        <v>111</v>
      </c>
      <c r="CU182" s="1" t="s">
        <v>111</v>
      </c>
      <c r="CV182" s="1" t="s">
        <v>111</v>
      </c>
      <c r="CW182" s="1" t="s">
        <v>1004</v>
      </c>
      <c r="CX182" s="1">
        <v>16709890917</v>
      </c>
      <c r="CY182" s="1" t="s">
        <v>641</v>
      </c>
      <c r="CZ182" s="1" t="s">
        <v>645</v>
      </c>
      <c r="DA182" s="1" t="s">
        <v>111</v>
      </c>
      <c r="DB182" s="1" t="s">
        <v>112</v>
      </c>
    </row>
    <row r="183" spans="1:111" ht="15.6" customHeight="1" x14ac:dyDescent="0.25">
      <c r="A183" s="1" t="s">
        <v>3607</v>
      </c>
      <c r="B183" s="1" t="s">
        <v>238</v>
      </c>
      <c r="C183" s="2">
        <v>44139.775092476855</v>
      </c>
      <c r="D183" s="2">
        <v>44183</v>
      </c>
      <c r="E183" s="1" t="s">
        <v>180</v>
      </c>
      <c r="G183" s="1" t="s">
        <v>112</v>
      </c>
      <c r="H183" s="1" t="s">
        <v>112</v>
      </c>
      <c r="I183" s="1" t="s">
        <v>112</v>
      </c>
      <c r="J183" s="1" t="s">
        <v>1095</v>
      </c>
      <c r="K183" s="1" t="s">
        <v>1260</v>
      </c>
      <c r="L183" s="1" t="s">
        <v>410</v>
      </c>
      <c r="N183" s="1" t="s">
        <v>167</v>
      </c>
      <c r="O183" s="1" t="s">
        <v>117</v>
      </c>
      <c r="P183" s="9">
        <v>96950</v>
      </c>
      <c r="Q183" s="1" t="s">
        <v>118</v>
      </c>
      <c r="S183" s="1">
        <v>16702336927</v>
      </c>
      <c r="U183" s="1">
        <v>236220</v>
      </c>
      <c r="V183" s="1" t="s">
        <v>119</v>
      </c>
      <c r="X183" s="1" t="s">
        <v>1097</v>
      </c>
      <c r="Y183" s="1" t="s">
        <v>1098</v>
      </c>
      <c r="Z183" s="1" t="s">
        <v>1099</v>
      </c>
      <c r="AA183" s="1" t="s">
        <v>245</v>
      </c>
      <c r="AB183" s="1" t="s">
        <v>1100</v>
      </c>
      <c r="AD183" s="1" t="s">
        <v>116</v>
      </c>
      <c r="AE183" s="1" t="s">
        <v>117</v>
      </c>
      <c r="AF183" s="9">
        <v>96950</v>
      </c>
      <c r="AG183" s="1" t="s">
        <v>118</v>
      </c>
      <c r="AI183" s="1">
        <v>16702336927</v>
      </c>
      <c r="AK183" s="1" t="s">
        <v>1101</v>
      </c>
      <c r="BC183" s="1" t="str">
        <f>"49-9071.00"</f>
        <v>49-9071.00</v>
      </c>
      <c r="BD183" s="1" t="s">
        <v>214</v>
      </c>
      <c r="BE183" s="1" t="s">
        <v>3608</v>
      </c>
      <c r="BF183" s="1" t="s">
        <v>3609</v>
      </c>
      <c r="BG183" s="1">
        <v>7</v>
      </c>
      <c r="BH183" s="1">
        <v>7</v>
      </c>
      <c r="BI183" s="2">
        <v>44256</v>
      </c>
      <c r="BJ183" s="2">
        <v>44620</v>
      </c>
      <c r="BK183" s="2">
        <v>44256</v>
      </c>
      <c r="BL183" s="2">
        <v>44620</v>
      </c>
      <c r="BM183" s="1">
        <v>40</v>
      </c>
      <c r="BN183" s="1">
        <v>0</v>
      </c>
      <c r="BO183" s="1">
        <v>8</v>
      </c>
      <c r="BP183" s="1">
        <v>8</v>
      </c>
      <c r="BQ183" s="1">
        <v>8</v>
      </c>
      <c r="BR183" s="1">
        <v>8</v>
      </c>
      <c r="BS183" s="1">
        <v>8</v>
      </c>
      <c r="BT183" s="1">
        <v>0</v>
      </c>
      <c r="BU183" s="1" t="str">
        <f>"7:30 AM"</f>
        <v>7:30 AM</v>
      </c>
      <c r="BV183" s="1" t="str">
        <f>"4:30 PM"</f>
        <v>4:30 PM</v>
      </c>
      <c r="BW183" s="1" t="s">
        <v>135</v>
      </c>
      <c r="BX183" s="1">
        <v>0</v>
      </c>
      <c r="BY183" s="1">
        <v>24</v>
      </c>
      <c r="BZ183" s="1" t="s">
        <v>112</v>
      </c>
      <c r="CA183" s="1">
        <v>0</v>
      </c>
      <c r="CB183" s="4" t="s">
        <v>3610</v>
      </c>
      <c r="CC183" s="1" t="s">
        <v>410</v>
      </c>
      <c r="CE183" s="1" t="s">
        <v>167</v>
      </c>
      <c r="CF183" s="1" t="s">
        <v>117</v>
      </c>
      <c r="CG183" s="1">
        <v>96950</v>
      </c>
      <c r="CH183" s="3">
        <v>8.7100000000000009</v>
      </c>
      <c r="CI183" s="3">
        <v>8.7100000000000009</v>
      </c>
      <c r="CJ183" s="3">
        <v>13.07</v>
      </c>
      <c r="CK183" s="3">
        <v>13.07</v>
      </c>
      <c r="CL183" s="1" t="s">
        <v>137</v>
      </c>
      <c r="CN183" s="1" t="s">
        <v>139</v>
      </c>
      <c r="CP183" s="1" t="s">
        <v>112</v>
      </c>
      <c r="CQ183" s="1" t="s">
        <v>111</v>
      </c>
      <c r="CR183" s="1" t="s">
        <v>111</v>
      </c>
      <c r="CS183" s="1" t="s">
        <v>111</v>
      </c>
      <c r="CT183" s="1" t="s">
        <v>138</v>
      </c>
      <c r="CU183" s="1" t="s">
        <v>111</v>
      </c>
      <c r="CV183" s="1" t="s">
        <v>138</v>
      </c>
      <c r="CW183" s="1" t="s">
        <v>411</v>
      </c>
      <c r="CX183" s="1">
        <v>16702336927</v>
      </c>
      <c r="CY183" s="1" t="s">
        <v>1101</v>
      </c>
      <c r="CZ183" s="1" t="s">
        <v>138</v>
      </c>
      <c r="DA183" s="1" t="s">
        <v>111</v>
      </c>
      <c r="DB183" s="1" t="s">
        <v>112</v>
      </c>
    </row>
    <row r="184" spans="1:111" ht="15.6" customHeight="1" x14ac:dyDescent="0.25">
      <c r="A184" s="1" t="s">
        <v>3613</v>
      </c>
      <c r="B184" s="1" t="s">
        <v>238</v>
      </c>
      <c r="C184" s="2">
        <v>44154.980712037039</v>
      </c>
      <c r="D184" s="2">
        <v>44201</v>
      </c>
      <c r="E184" s="1" t="s">
        <v>110</v>
      </c>
      <c r="F184" s="2">
        <v>44103.833333333336</v>
      </c>
      <c r="G184" s="1" t="s">
        <v>111</v>
      </c>
      <c r="H184" s="1" t="s">
        <v>112</v>
      </c>
      <c r="I184" s="1" t="s">
        <v>112</v>
      </c>
      <c r="J184" s="1" t="s">
        <v>3614</v>
      </c>
      <c r="K184" s="1" t="s">
        <v>3615</v>
      </c>
      <c r="L184" s="1" t="s">
        <v>3616</v>
      </c>
      <c r="M184" s="1" t="s">
        <v>138</v>
      </c>
      <c r="N184" s="1" t="s">
        <v>116</v>
      </c>
      <c r="O184" s="1" t="s">
        <v>117</v>
      </c>
      <c r="P184" s="9">
        <v>96950</v>
      </c>
      <c r="Q184" s="1" t="s">
        <v>118</v>
      </c>
      <c r="R184" s="1" t="s">
        <v>117</v>
      </c>
      <c r="S184" s="1">
        <v>16702358233</v>
      </c>
      <c r="U184" s="1">
        <v>44512</v>
      </c>
      <c r="V184" s="1" t="s">
        <v>119</v>
      </c>
      <c r="X184" s="1" t="s">
        <v>3617</v>
      </c>
      <c r="Y184" s="1" t="s">
        <v>3618</v>
      </c>
      <c r="Z184" s="1" t="s">
        <v>3619</v>
      </c>
      <c r="AA184" s="1" t="s">
        <v>822</v>
      </c>
      <c r="AB184" s="1" t="s">
        <v>3110</v>
      </c>
      <c r="AC184" s="1" t="s">
        <v>138</v>
      </c>
      <c r="AD184" s="1" t="s">
        <v>116</v>
      </c>
      <c r="AE184" s="1" t="s">
        <v>117</v>
      </c>
      <c r="AF184" s="9">
        <v>96950</v>
      </c>
      <c r="AG184" s="1" t="s">
        <v>118</v>
      </c>
      <c r="AH184" s="1" t="s">
        <v>117</v>
      </c>
      <c r="AI184" s="1">
        <v>16702880373</v>
      </c>
      <c r="AK184" s="1" t="s">
        <v>3620</v>
      </c>
      <c r="BC184" s="1" t="str">
        <f>"37-2011.00"</f>
        <v>37-2011.00</v>
      </c>
      <c r="BD184" s="1" t="s">
        <v>676</v>
      </c>
      <c r="BE184" s="1" t="s">
        <v>3621</v>
      </c>
      <c r="BF184" s="1" t="s">
        <v>3622</v>
      </c>
      <c r="BG184" s="1">
        <v>1</v>
      </c>
      <c r="BH184" s="1">
        <v>1</v>
      </c>
      <c r="BI184" s="2">
        <v>44105</v>
      </c>
      <c r="BJ184" s="2">
        <v>45199</v>
      </c>
      <c r="BK184" s="2">
        <v>44202</v>
      </c>
      <c r="BL184" s="2">
        <v>45199</v>
      </c>
      <c r="BM184" s="1">
        <v>40</v>
      </c>
      <c r="BN184" s="1">
        <v>0</v>
      </c>
      <c r="BO184" s="1">
        <v>8</v>
      </c>
      <c r="BP184" s="1">
        <v>8</v>
      </c>
      <c r="BQ184" s="1">
        <v>8</v>
      </c>
      <c r="BR184" s="1">
        <v>8</v>
      </c>
      <c r="BS184" s="1">
        <v>8</v>
      </c>
      <c r="BT184" s="1">
        <v>0</v>
      </c>
      <c r="BU184" s="1" t="str">
        <f>"8:00 AM"</f>
        <v>8:00 AM</v>
      </c>
      <c r="BV184" s="1" t="str">
        <f>"5:00 PM"</f>
        <v>5:00 PM</v>
      </c>
      <c r="BW184" s="1" t="s">
        <v>230</v>
      </c>
      <c r="BX184" s="1">
        <v>0</v>
      </c>
      <c r="BY184" s="1">
        <v>6</v>
      </c>
      <c r="BZ184" s="1" t="s">
        <v>112</v>
      </c>
      <c r="CA184" s="1">
        <v>0</v>
      </c>
      <c r="CB184" s="1" t="s">
        <v>3623</v>
      </c>
      <c r="CC184" s="1" t="s">
        <v>3624</v>
      </c>
      <c r="CD184" s="1" t="s">
        <v>138</v>
      </c>
      <c r="CE184" s="1" t="s">
        <v>116</v>
      </c>
      <c r="CF184" s="1" t="s">
        <v>117</v>
      </c>
      <c r="CG184" s="1">
        <v>96950</v>
      </c>
      <c r="CH184" s="3">
        <v>8.0500000000000007</v>
      </c>
      <c r="CI184" s="3">
        <v>8.0500000000000007</v>
      </c>
      <c r="CJ184" s="3">
        <v>12.08</v>
      </c>
      <c r="CK184" s="3">
        <v>12.08</v>
      </c>
      <c r="CL184" s="1" t="s">
        <v>137</v>
      </c>
      <c r="CM184" s="1" t="s">
        <v>138</v>
      </c>
      <c r="CN184" s="1" t="s">
        <v>139</v>
      </c>
      <c r="CP184" s="1" t="s">
        <v>112</v>
      </c>
      <c r="CQ184" s="1" t="s">
        <v>111</v>
      </c>
      <c r="CR184" s="1" t="s">
        <v>112</v>
      </c>
      <c r="CS184" s="1" t="s">
        <v>111</v>
      </c>
      <c r="CT184" s="1" t="s">
        <v>138</v>
      </c>
      <c r="CU184" s="1" t="s">
        <v>111</v>
      </c>
      <c r="CV184" s="1" t="s">
        <v>138</v>
      </c>
      <c r="CW184" s="1" t="s">
        <v>138</v>
      </c>
      <c r="CX184" s="1">
        <v>16702358233</v>
      </c>
      <c r="CY184" s="1" t="s">
        <v>3620</v>
      </c>
      <c r="CZ184" s="1" t="s">
        <v>138</v>
      </c>
      <c r="DA184" s="1" t="s">
        <v>111</v>
      </c>
      <c r="DB184" s="1" t="s">
        <v>112</v>
      </c>
      <c r="DC184" s="1" t="s">
        <v>3617</v>
      </c>
      <c r="DD184" s="1" t="s">
        <v>3618</v>
      </c>
      <c r="DE184" s="1" t="s">
        <v>402</v>
      </c>
      <c r="DF184" s="1" t="s">
        <v>3625</v>
      </c>
      <c r="DG184" s="1" t="s">
        <v>3620</v>
      </c>
    </row>
    <row r="185" spans="1:111" ht="15.6" customHeight="1" x14ac:dyDescent="0.25">
      <c r="A185" s="1" t="s">
        <v>3626</v>
      </c>
      <c r="B185" s="1" t="s">
        <v>238</v>
      </c>
      <c r="C185" s="2">
        <v>44179.054546064814</v>
      </c>
      <c r="D185" s="2">
        <v>44217</v>
      </c>
      <c r="E185" s="1" t="s">
        <v>180</v>
      </c>
      <c r="G185" s="1" t="s">
        <v>111</v>
      </c>
      <c r="H185" s="1" t="s">
        <v>112</v>
      </c>
      <c r="I185" s="1" t="s">
        <v>112</v>
      </c>
      <c r="J185" s="1" t="s">
        <v>3627</v>
      </c>
      <c r="L185" s="1" t="s">
        <v>3628</v>
      </c>
      <c r="M185" s="1" t="s">
        <v>3629</v>
      </c>
      <c r="N185" s="1" t="s">
        <v>3630</v>
      </c>
      <c r="O185" s="1" t="s">
        <v>117</v>
      </c>
      <c r="P185" s="9">
        <v>96950</v>
      </c>
      <c r="Q185" s="1" t="s">
        <v>118</v>
      </c>
      <c r="S185" s="1">
        <v>16702350173</v>
      </c>
      <c r="U185" s="1">
        <v>711211</v>
      </c>
      <c r="V185" s="1" t="s">
        <v>119</v>
      </c>
      <c r="X185" s="1" t="s">
        <v>3631</v>
      </c>
      <c r="Y185" s="1" t="s">
        <v>3632</v>
      </c>
      <c r="AA185" s="1" t="s">
        <v>245</v>
      </c>
      <c r="AB185" s="1" t="s">
        <v>3628</v>
      </c>
      <c r="AC185" s="1" t="s">
        <v>3629</v>
      </c>
      <c r="AD185" s="1" t="s">
        <v>116</v>
      </c>
      <c r="AE185" s="1" t="s">
        <v>117</v>
      </c>
      <c r="AF185" s="9">
        <v>96950</v>
      </c>
      <c r="AG185" s="1" t="s">
        <v>118</v>
      </c>
      <c r="AI185" s="1">
        <v>16702350173</v>
      </c>
      <c r="AK185" s="1" t="s">
        <v>3633</v>
      </c>
      <c r="BC185" s="1" t="str">
        <f>"29-1125.00"</f>
        <v>29-1125.00</v>
      </c>
      <c r="BD185" s="1" t="s">
        <v>3634</v>
      </c>
      <c r="BE185" s="1" t="s">
        <v>3635</v>
      </c>
      <c r="BF185" s="1" t="s">
        <v>3636</v>
      </c>
      <c r="BG185" s="1">
        <v>1</v>
      </c>
      <c r="BH185" s="1">
        <v>1</v>
      </c>
      <c r="BI185" s="2">
        <v>44287</v>
      </c>
      <c r="BJ185" s="2">
        <v>44651</v>
      </c>
      <c r="BK185" s="2">
        <v>44287</v>
      </c>
      <c r="BL185" s="2">
        <v>44651</v>
      </c>
      <c r="BM185" s="1">
        <v>40</v>
      </c>
      <c r="BN185" s="1">
        <v>0</v>
      </c>
      <c r="BO185" s="1">
        <v>8</v>
      </c>
      <c r="BP185" s="1">
        <v>8</v>
      </c>
      <c r="BQ185" s="1">
        <v>8</v>
      </c>
      <c r="BR185" s="1">
        <v>8</v>
      </c>
      <c r="BS185" s="1">
        <v>8</v>
      </c>
      <c r="BT185" s="1">
        <v>0</v>
      </c>
      <c r="BU185" s="1" t="str">
        <f>"8:30 AM"</f>
        <v>8:30 AM</v>
      </c>
      <c r="BV185" s="1" t="str">
        <f>"5:30 PM"</f>
        <v>5:30 PM</v>
      </c>
      <c r="BW185" s="1" t="s">
        <v>193</v>
      </c>
      <c r="BX185" s="1">
        <v>0</v>
      </c>
      <c r="BY185" s="1">
        <v>24</v>
      </c>
      <c r="BZ185" s="1" t="s">
        <v>112</v>
      </c>
      <c r="CA185" s="1">
        <v>0</v>
      </c>
      <c r="CB185" s="4" t="s">
        <v>3637</v>
      </c>
      <c r="CC185" s="1" t="s">
        <v>3638</v>
      </c>
      <c r="CD185" s="1" t="s">
        <v>3639</v>
      </c>
      <c r="CE185" s="1" t="s">
        <v>3630</v>
      </c>
      <c r="CF185" s="1" t="s">
        <v>117</v>
      </c>
      <c r="CG185" s="1">
        <v>96950</v>
      </c>
      <c r="CH185" s="3">
        <v>17.28</v>
      </c>
      <c r="CI185" s="3">
        <v>17.28</v>
      </c>
      <c r="CJ185" s="3">
        <v>25.92</v>
      </c>
      <c r="CK185" s="3">
        <v>25.92</v>
      </c>
      <c r="CL185" s="1" t="s">
        <v>137</v>
      </c>
      <c r="CM185" s="1" t="s">
        <v>138</v>
      </c>
      <c r="CN185" s="1" t="s">
        <v>139</v>
      </c>
      <c r="CP185" s="1" t="s">
        <v>112</v>
      </c>
      <c r="CQ185" s="1" t="s">
        <v>111</v>
      </c>
      <c r="CR185" s="1" t="s">
        <v>112</v>
      </c>
      <c r="CS185" s="1" t="s">
        <v>111</v>
      </c>
      <c r="CT185" s="1" t="s">
        <v>111</v>
      </c>
      <c r="CU185" s="1" t="s">
        <v>111</v>
      </c>
      <c r="CV185" s="1" t="s">
        <v>111</v>
      </c>
      <c r="CW185" s="1" t="s">
        <v>230</v>
      </c>
      <c r="CX185" s="1">
        <v>16702350173</v>
      </c>
      <c r="CY185" s="1" t="s">
        <v>3640</v>
      </c>
      <c r="CZ185" s="1" t="s">
        <v>716</v>
      </c>
      <c r="DA185" s="1" t="s">
        <v>111</v>
      </c>
      <c r="DB185" s="1" t="s">
        <v>112</v>
      </c>
    </row>
    <row r="186" spans="1:111" ht="15.6" customHeight="1" x14ac:dyDescent="0.25">
      <c r="A186" s="1" t="s">
        <v>3657</v>
      </c>
      <c r="B186" s="1" t="s">
        <v>238</v>
      </c>
      <c r="C186" s="2">
        <v>44214.79512800926</v>
      </c>
      <c r="D186" s="2">
        <v>44251</v>
      </c>
      <c r="E186" s="1" t="s">
        <v>180</v>
      </c>
      <c r="G186" s="1" t="s">
        <v>111</v>
      </c>
      <c r="H186" s="1" t="s">
        <v>112</v>
      </c>
      <c r="I186" s="1" t="s">
        <v>112</v>
      </c>
      <c r="J186" s="1" t="s">
        <v>2460</v>
      </c>
      <c r="K186" s="1" t="s">
        <v>2461</v>
      </c>
      <c r="L186" s="1" t="s">
        <v>2462</v>
      </c>
      <c r="M186" s="1" t="s">
        <v>3658</v>
      </c>
      <c r="N186" s="1" t="s">
        <v>167</v>
      </c>
      <c r="O186" s="1" t="s">
        <v>117</v>
      </c>
      <c r="P186" s="9">
        <v>96950</v>
      </c>
      <c r="Q186" s="1" t="s">
        <v>118</v>
      </c>
      <c r="S186" s="1">
        <v>16702342902</v>
      </c>
      <c r="T186" s="1">
        <v>128</v>
      </c>
      <c r="U186" s="1">
        <v>62111</v>
      </c>
      <c r="V186" s="1" t="s">
        <v>119</v>
      </c>
      <c r="X186" s="1" t="s">
        <v>2464</v>
      </c>
      <c r="Y186" s="1" t="s">
        <v>3659</v>
      </c>
      <c r="Z186" s="1" t="s">
        <v>2466</v>
      </c>
      <c r="AA186" s="1" t="s">
        <v>2467</v>
      </c>
      <c r="AB186" s="1" t="s">
        <v>2462</v>
      </c>
      <c r="AC186" s="1" t="s">
        <v>3658</v>
      </c>
      <c r="AD186" s="1" t="s">
        <v>167</v>
      </c>
      <c r="AE186" s="1" t="s">
        <v>117</v>
      </c>
      <c r="AF186" s="9">
        <v>96950</v>
      </c>
      <c r="AG186" s="1" t="s">
        <v>118</v>
      </c>
      <c r="AI186" s="1">
        <v>16702342902</v>
      </c>
      <c r="AJ186" s="1">
        <v>128</v>
      </c>
      <c r="AK186" s="1" t="s">
        <v>2469</v>
      </c>
      <c r="BC186" s="1" t="str">
        <f>"29-2099.06"</f>
        <v>29-2099.06</v>
      </c>
      <c r="BD186" s="1" t="s">
        <v>3660</v>
      </c>
      <c r="BE186" s="1" t="s">
        <v>3661</v>
      </c>
      <c r="BF186" s="1" t="s">
        <v>3482</v>
      </c>
      <c r="BG186" s="1">
        <v>2</v>
      </c>
      <c r="BH186" s="1">
        <v>2</v>
      </c>
      <c r="BI186" s="2">
        <v>44215</v>
      </c>
      <c r="BJ186" s="2">
        <v>44469</v>
      </c>
      <c r="BK186" s="2">
        <v>44251</v>
      </c>
      <c r="BL186" s="2">
        <v>44469</v>
      </c>
      <c r="BM186" s="1">
        <v>48</v>
      </c>
      <c r="BN186" s="1">
        <v>0</v>
      </c>
      <c r="BO186" s="1">
        <v>8</v>
      </c>
      <c r="BP186" s="1">
        <v>8</v>
      </c>
      <c r="BQ186" s="1">
        <v>8</v>
      </c>
      <c r="BR186" s="1">
        <v>8</v>
      </c>
      <c r="BS186" s="1">
        <v>8</v>
      </c>
      <c r="BT186" s="1">
        <v>8</v>
      </c>
      <c r="BU186" s="1" t="str">
        <f>"8:00 AM"</f>
        <v>8:00 AM</v>
      </c>
      <c r="BV186" s="1" t="str">
        <f>"5:00 PM"</f>
        <v>5:00 PM</v>
      </c>
      <c r="BW186" s="1" t="s">
        <v>392</v>
      </c>
      <c r="BX186" s="1">
        <v>0</v>
      </c>
      <c r="BY186" s="1">
        <v>6</v>
      </c>
      <c r="BZ186" s="1" t="s">
        <v>112</v>
      </c>
      <c r="CA186" s="1">
        <v>0</v>
      </c>
      <c r="CB186" s="1" t="s">
        <v>3662</v>
      </c>
      <c r="CC186" s="1" t="s">
        <v>2474</v>
      </c>
      <c r="CE186" s="1" t="s">
        <v>167</v>
      </c>
      <c r="CF186" s="1" t="s">
        <v>117</v>
      </c>
      <c r="CG186" s="1">
        <v>96950</v>
      </c>
      <c r="CH186" s="3">
        <v>15.24</v>
      </c>
      <c r="CI186" s="3">
        <v>15.24</v>
      </c>
      <c r="CJ186" s="3">
        <v>22.86</v>
      </c>
      <c r="CK186" s="3">
        <v>22.86</v>
      </c>
      <c r="CL186" s="1" t="s">
        <v>137</v>
      </c>
      <c r="CM186" s="1" t="s">
        <v>138</v>
      </c>
      <c r="CN186" s="1" t="s">
        <v>139</v>
      </c>
      <c r="CP186" s="1" t="s">
        <v>112</v>
      </c>
      <c r="CQ186" s="1" t="s">
        <v>111</v>
      </c>
      <c r="CR186" s="1" t="s">
        <v>112</v>
      </c>
      <c r="CS186" s="1" t="s">
        <v>111</v>
      </c>
      <c r="CT186" s="1" t="s">
        <v>138</v>
      </c>
      <c r="CU186" s="1" t="s">
        <v>138</v>
      </c>
      <c r="CV186" s="1" t="s">
        <v>138</v>
      </c>
      <c r="CW186" s="1" t="s">
        <v>2475</v>
      </c>
      <c r="CX186" s="1">
        <v>16702342902</v>
      </c>
      <c r="CY186" s="1" t="s">
        <v>2469</v>
      </c>
      <c r="CZ186" s="1" t="s">
        <v>138</v>
      </c>
      <c r="DA186" s="1" t="s">
        <v>111</v>
      </c>
      <c r="DB186" s="1" t="s">
        <v>112</v>
      </c>
    </row>
    <row r="187" spans="1:111" ht="15.6" customHeight="1" x14ac:dyDescent="0.25">
      <c r="A187" s="1" t="s">
        <v>3667</v>
      </c>
      <c r="B187" s="1" t="s">
        <v>238</v>
      </c>
      <c r="C187" s="2">
        <v>44139.799744212964</v>
      </c>
      <c r="D187" s="2">
        <v>44182</v>
      </c>
      <c r="E187" s="1" t="s">
        <v>180</v>
      </c>
      <c r="G187" s="1" t="s">
        <v>112</v>
      </c>
      <c r="H187" s="1" t="s">
        <v>112</v>
      </c>
      <c r="I187" s="1" t="s">
        <v>112</v>
      </c>
      <c r="J187" s="1" t="s">
        <v>1095</v>
      </c>
      <c r="K187" s="1" t="s">
        <v>2945</v>
      </c>
      <c r="L187" s="1" t="s">
        <v>410</v>
      </c>
      <c r="N187" s="1" t="s">
        <v>167</v>
      </c>
      <c r="O187" s="1" t="s">
        <v>117</v>
      </c>
      <c r="P187" s="9">
        <v>96950</v>
      </c>
      <c r="Q187" s="1" t="s">
        <v>118</v>
      </c>
      <c r="S187" s="1">
        <v>16702336927</v>
      </c>
      <c r="U187" s="1">
        <v>811111</v>
      </c>
      <c r="V187" s="1" t="s">
        <v>119</v>
      </c>
      <c r="X187" s="1" t="s">
        <v>1097</v>
      </c>
      <c r="Y187" s="1" t="s">
        <v>1098</v>
      </c>
      <c r="Z187" s="1" t="s">
        <v>1099</v>
      </c>
      <c r="AA187" s="1" t="s">
        <v>245</v>
      </c>
      <c r="AB187" s="1" t="s">
        <v>1100</v>
      </c>
      <c r="AD187" s="1" t="s">
        <v>116</v>
      </c>
      <c r="AE187" s="1" t="s">
        <v>117</v>
      </c>
      <c r="AF187" s="9">
        <v>96950</v>
      </c>
      <c r="AG187" s="1" t="s">
        <v>118</v>
      </c>
      <c r="AI187" s="1">
        <v>16702336927</v>
      </c>
      <c r="AK187" s="1" t="s">
        <v>1101</v>
      </c>
      <c r="BC187" s="1" t="str">
        <f>"49-3023.01"</f>
        <v>49-3023.01</v>
      </c>
      <c r="BD187" s="1" t="s">
        <v>608</v>
      </c>
      <c r="BE187" s="1" t="s">
        <v>2946</v>
      </c>
      <c r="BF187" s="1" t="s">
        <v>610</v>
      </c>
      <c r="BG187" s="1">
        <v>6</v>
      </c>
      <c r="BH187" s="1">
        <v>6</v>
      </c>
      <c r="BI187" s="2">
        <v>44256</v>
      </c>
      <c r="BJ187" s="2">
        <v>44620</v>
      </c>
      <c r="BK187" s="2">
        <v>44256</v>
      </c>
      <c r="BL187" s="2">
        <v>44620</v>
      </c>
      <c r="BM187" s="1">
        <v>40</v>
      </c>
      <c r="BN187" s="1">
        <v>0</v>
      </c>
      <c r="BO187" s="1">
        <v>8</v>
      </c>
      <c r="BP187" s="1">
        <v>8</v>
      </c>
      <c r="BQ187" s="1">
        <v>8</v>
      </c>
      <c r="BR187" s="1">
        <v>8</v>
      </c>
      <c r="BS187" s="1">
        <v>8</v>
      </c>
      <c r="BT187" s="1">
        <v>0</v>
      </c>
      <c r="BU187" s="1" t="str">
        <f>"7:30 AM"</f>
        <v>7:30 AM</v>
      </c>
      <c r="BV187" s="1" t="str">
        <f>"4:30 PM"</f>
        <v>4:30 PM</v>
      </c>
      <c r="BW187" s="1" t="s">
        <v>135</v>
      </c>
      <c r="BX187" s="1">
        <v>0</v>
      </c>
      <c r="BY187" s="1">
        <v>12</v>
      </c>
      <c r="BZ187" s="1" t="s">
        <v>112</v>
      </c>
      <c r="CA187" s="1">
        <v>0</v>
      </c>
      <c r="CB187" s="4" t="s">
        <v>3668</v>
      </c>
      <c r="CC187" s="1" t="s">
        <v>410</v>
      </c>
      <c r="CE187" s="1" t="s">
        <v>167</v>
      </c>
      <c r="CF187" s="1" t="s">
        <v>117</v>
      </c>
      <c r="CG187" s="1">
        <v>96950</v>
      </c>
      <c r="CH187" s="3">
        <v>8.75</v>
      </c>
      <c r="CI187" s="3">
        <v>8.75</v>
      </c>
      <c r="CJ187" s="3">
        <v>13.13</v>
      </c>
      <c r="CK187" s="3">
        <v>13.13</v>
      </c>
      <c r="CL187" s="1" t="s">
        <v>137</v>
      </c>
      <c r="CN187" s="1" t="s">
        <v>139</v>
      </c>
      <c r="CP187" s="1" t="s">
        <v>112</v>
      </c>
      <c r="CQ187" s="1" t="s">
        <v>111</v>
      </c>
      <c r="CR187" s="1" t="s">
        <v>111</v>
      </c>
      <c r="CS187" s="1" t="s">
        <v>111</v>
      </c>
      <c r="CT187" s="1" t="s">
        <v>138</v>
      </c>
      <c r="CU187" s="1" t="s">
        <v>111</v>
      </c>
      <c r="CV187" s="1" t="s">
        <v>138</v>
      </c>
      <c r="CW187" s="1" t="s">
        <v>411</v>
      </c>
      <c r="CX187" s="1">
        <v>16702336927</v>
      </c>
      <c r="CY187" s="1" t="s">
        <v>1101</v>
      </c>
      <c r="CZ187" s="1" t="s">
        <v>138</v>
      </c>
      <c r="DA187" s="1" t="s">
        <v>111</v>
      </c>
      <c r="DB187" s="1" t="s">
        <v>112</v>
      </c>
    </row>
    <row r="188" spans="1:111" ht="15.6" customHeight="1" x14ac:dyDescent="0.25">
      <c r="A188" s="1" t="s">
        <v>3677</v>
      </c>
      <c r="B188" s="1" t="s">
        <v>238</v>
      </c>
      <c r="C188" s="2">
        <v>44155.082752083334</v>
      </c>
      <c r="D188" s="2">
        <v>44203</v>
      </c>
      <c r="E188" s="1" t="s">
        <v>180</v>
      </c>
      <c r="G188" s="1" t="s">
        <v>112</v>
      </c>
      <c r="H188" s="1" t="s">
        <v>112</v>
      </c>
      <c r="I188" s="1" t="s">
        <v>112</v>
      </c>
      <c r="J188" s="1" t="s">
        <v>1596</v>
      </c>
      <c r="K188" s="1" t="s">
        <v>362</v>
      </c>
      <c r="L188" s="1" t="s">
        <v>1597</v>
      </c>
      <c r="M188" s="1" t="s">
        <v>1598</v>
      </c>
      <c r="N188" s="1" t="s">
        <v>116</v>
      </c>
      <c r="O188" s="1" t="s">
        <v>117</v>
      </c>
      <c r="P188" s="9">
        <v>96950</v>
      </c>
      <c r="Q188" s="1" t="s">
        <v>118</v>
      </c>
      <c r="R188" s="1" t="s">
        <v>138</v>
      </c>
      <c r="S188" s="1">
        <v>16702347900</v>
      </c>
      <c r="T188" s="1">
        <v>803</v>
      </c>
      <c r="U188" s="1">
        <v>236220</v>
      </c>
      <c r="V188" s="1" t="s">
        <v>119</v>
      </c>
      <c r="X188" s="1" t="s">
        <v>1599</v>
      </c>
      <c r="Y188" s="1" t="s">
        <v>1600</v>
      </c>
      <c r="Z188" s="1" t="s">
        <v>1601</v>
      </c>
      <c r="AA188" s="1" t="s">
        <v>461</v>
      </c>
      <c r="AB188" s="1" t="s">
        <v>1597</v>
      </c>
      <c r="AC188" s="1" t="s">
        <v>3678</v>
      </c>
      <c r="AD188" s="1" t="s">
        <v>116</v>
      </c>
      <c r="AE188" s="1" t="s">
        <v>117</v>
      </c>
      <c r="AF188" s="9">
        <v>96950</v>
      </c>
      <c r="AG188" s="1" t="s">
        <v>118</v>
      </c>
      <c r="AH188" s="1" t="s">
        <v>138</v>
      </c>
      <c r="AI188" s="1">
        <v>16702347900</v>
      </c>
      <c r="AJ188" s="1">
        <v>803</v>
      </c>
      <c r="AK188" s="1" t="s">
        <v>1602</v>
      </c>
      <c r="BC188" s="1" t="str">
        <f>"49-9071.00"</f>
        <v>49-9071.00</v>
      </c>
      <c r="BD188" s="1" t="s">
        <v>214</v>
      </c>
      <c r="BE188" s="1" t="s">
        <v>3679</v>
      </c>
      <c r="BF188" s="1" t="s">
        <v>3680</v>
      </c>
      <c r="BG188" s="1">
        <v>5</v>
      </c>
      <c r="BH188" s="1">
        <v>5</v>
      </c>
      <c r="BI188" s="2">
        <v>44228</v>
      </c>
      <c r="BJ188" s="2">
        <v>44592</v>
      </c>
      <c r="BK188" s="2">
        <v>44228</v>
      </c>
      <c r="BL188" s="2">
        <v>44592</v>
      </c>
      <c r="BM188" s="1">
        <v>40</v>
      </c>
      <c r="BN188" s="1">
        <v>0</v>
      </c>
      <c r="BO188" s="1">
        <v>8</v>
      </c>
      <c r="BP188" s="1">
        <v>8</v>
      </c>
      <c r="BQ188" s="1">
        <v>8</v>
      </c>
      <c r="BR188" s="1">
        <v>8</v>
      </c>
      <c r="BS188" s="1">
        <v>8</v>
      </c>
      <c r="BT188" s="1">
        <v>0</v>
      </c>
      <c r="BU188" s="1" t="str">
        <f>"7:30 AM"</f>
        <v>7:30 AM</v>
      </c>
      <c r="BV188" s="1" t="str">
        <f>"4:30 PM"</f>
        <v>4:30 PM</v>
      </c>
      <c r="BW188" s="1" t="s">
        <v>135</v>
      </c>
      <c r="BX188" s="1">
        <v>0</v>
      </c>
      <c r="BY188" s="1">
        <v>12</v>
      </c>
      <c r="BZ188" s="1" t="s">
        <v>112</v>
      </c>
      <c r="CA188" s="1">
        <v>0</v>
      </c>
      <c r="CB188" s="1" t="s">
        <v>3681</v>
      </c>
      <c r="CC188" s="1" t="s">
        <v>3682</v>
      </c>
      <c r="CD188" s="1" t="s">
        <v>1607</v>
      </c>
      <c r="CE188" s="1" t="s">
        <v>116</v>
      </c>
      <c r="CF188" s="1" t="s">
        <v>117</v>
      </c>
      <c r="CG188" s="1">
        <v>96950</v>
      </c>
      <c r="CH188" s="3">
        <v>8.7100000000000009</v>
      </c>
      <c r="CI188" s="3">
        <v>8.7100000000000009</v>
      </c>
      <c r="CJ188" s="3">
        <v>13.07</v>
      </c>
      <c r="CK188" s="3">
        <v>13.07</v>
      </c>
      <c r="CL188" s="1" t="s">
        <v>137</v>
      </c>
      <c r="CM188" s="1" t="s">
        <v>1608</v>
      </c>
      <c r="CN188" s="1" t="s">
        <v>139</v>
      </c>
      <c r="CP188" s="1" t="s">
        <v>112</v>
      </c>
      <c r="CQ188" s="1" t="s">
        <v>111</v>
      </c>
      <c r="CR188" s="1" t="s">
        <v>112</v>
      </c>
      <c r="CS188" s="1" t="s">
        <v>111</v>
      </c>
      <c r="CT188" s="1" t="s">
        <v>138</v>
      </c>
      <c r="CU188" s="1" t="s">
        <v>111</v>
      </c>
      <c r="CV188" s="1" t="s">
        <v>138</v>
      </c>
      <c r="CW188" s="1" t="s">
        <v>3683</v>
      </c>
      <c r="CX188" s="1">
        <v>16702347900</v>
      </c>
      <c r="CY188" s="1" t="s">
        <v>1602</v>
      </c>
      <c r="CZ188" s="1" t="s">
        <v>1610</v>
      </c>
      <c r="DA188" s="1" t="s">
        <v>111</v>
      </c>
      <c r="DB188" s="1" t="s">
        <v>112</v>
      </c>
      <c r="DC188" s="1" t="s">
        <v>1599</v>
      </c>
      <c r="DD188" s="1" t="s">
        <v>1600</v>
      </c>
      <c r="DE188" s="1" t="s">
        <v>1236</v>
      </c>
      <c r="DF188" s="1" t="s">
        <v>1596</v>
      </c>
      <c r="DG188" s="1" t="s">
        <v>1602</v>
      </c>
    </row>
    <row r="189" spans="1:111" ht="15.6" customHeight="1" x14ac:dyDescent="0.25">
      <c r="A189" s="1" t="s">
        <v>3684</v>
      </c>
      <c r="B189" s="1" t="s">
        <v>238</v>
      </c>
      <c r="C189" s="2">
        <v>44183.013659953707</v>
      </c>
      <c r="D189" s="2">
        <v>44223</v>
      </c>
      <c r="E189" s="1" t="s">
        <v>180</v>
      </c>
      <c r="G189" s="1" t="s">
        <v>112</v>
      </c>
      <c r="H189" s="1" t="s">
        <v>112</v>
      </c>
      <c r="I189" s="1" t="s">
        <v>112</v>
      </c>
      <c r="J189" s="1" t="s">
        <v>1123</v>
      </c>
      <c r="K189" s="1" t="s">
        <v>3685</v>
      </c>
      <c r="L189" s="1" t="s">
        <v>1125</v>
      </c>
      <c r="M189" s="1" t="s">
        <v>1126</v>
      </c>
      <c r="N189" s="1" t="s">
        <v>116</v>
      </c>
      <c r="O189" s="1" t="s">
        <v>117</v>
      </c>
      <c r="P189" s="9">
        <v>96950</v>
      </c>
      <c r="Q189" s="1" t="s">
        <v>118</v>
      </c>
      <c r="R189" s="1" t="s">
        <v>117</v>
      </c>
      <c r="S189" s="1">
        <v>16702341795</v>
      </c>
      <c r="U189" s="1">
        <v>722511</v>
      </c>
      <c r="V189" s="1" t="s">
        <v>119</v>
      </c>
      <c r="X189" s="1" t="s">
        <v>1127</v>
      </c>
      <c r="Y189" s="1" t="s">
        <v>848</v>
      </c>
      <c r="Z189" s="1" t="s">
        <v>1128</v>
      </c>
      <c r="AA189" s="1" t="s">
        <v>1129</v>
      </c>
      <c r="AB189" s="1" t="s">
        <v>1125</v>
      </c>
      <c r="AC189" s="1" t="s">
        <v>1130</v>
      </c>
      <c r="AD189" s="1" t="s">
        <v>116</v>
      </c>
      <c r="AE189" s="1" t="s">
        <v>117</v>
      </c>
      <c r="AF189" s="9">
        <v>96950</v>
      </c>
      <c r="AG189" s="1" t="s">
        <v>118</v>
      </c>
      <c r="AH189" s="1" t="s">
        <v>117</v>
      </c>
      <c r="AI189" s="1">
        <v>16702341795</v>
      </c>
      <c r="AK189" s="1" t="s">
        <v>1131</v>
      </c>
      <c r="BC189" s="1" t="str">
        <f>"35-2014.00"</f>
        <v>35-2014.00</v>
      </c>
      <c r="BD189" s="1" t="s">
        <v>152</v>
      </c>
      <c r="BE189" s="1" t="s">
        <v>3686</v>
      </c>
      <c r="BF189" s="1" t="s">
        <v>154</v>
      </c>
      <c r="BG189" s="1">
        <v>1</v>
      </c>
      <c r="BH189" s="1">
        <v>1</v>
      </c>
      <c r="BI189" s="2">
        <v>44287</v>
      </c>
      <c r="BJ189" s="2">
        <v>44651</v>
      </c>
      <c r="BK189" s="2">
        <v>44287</v>
      </c>
      <c r="BL189" s="2">
        <v>44651</v>
      </c>
      <c r="BM189" s="1">
        <v>35</v>
      </c>
      <c r="BN189" s="1">
        <v>6</v>
      </c>
      <c r="BO189" s="1">
        <v>6</v>
      </c>
      <c r="BP189" s="1">
        <v>6</v>
      </c>
      <c r="BQ189" s="1">
        <v>5</v>
      </c>
      <c r="BR189" s="1">
        <v>0</v>
      </c>
      <c r="BS189" s="1">
        <v>6</v>
      </c>
      <c r="BT189" s="1">
        <v>6</v>
      </c>
      <c r="BU189" s="1" t="str">
        <f>"6:00 AM"</f>
        <v>6:00 AM</v>
      </c>
      <c r="BV189" s="1" t="str">
        <f>"11:00 PM"</f>
        <v>11:00 PM</v>
      </c>
      <c r="BW189" s="1" t="s">
        <v>135</v>
      </c>
      <c r="BX189" s="1">
        <v>0</v>
      </c>
      <c r="BY189" s="1">
        <v>12</v>
      </c>
      <c r="BZ189" s="1" t="s">
        <v>112</v>
      </c>
      <c r="CA189" s="1">
        <v>0</v>
      </c>
      <c r="CB189" s="1" t="s">
        <v>3687</v>
      </c>
      <c r="CC189" s="1" t="s">
        <v>3688</v>
      </c>
      <c r="CD189" s="1" t="s">
        <v>3689</v>
      </c>
      <c r="CE189" s="1" t="s">
        <v>116</v>
      </c>
      <c r="CF189" s="1" t="s">
        <v>117</v>
      </c>
      <c r="CG189" s="1">
        <v>96950</v>
      </c>
      <c r="CH189" s="3">
        <v>8.68</v>
      </c>
      <c r="CI189" s="3">
        <v>8.68</v>
      </c>
      <c r="CJ189" s="3">
        <v>13.02</v>
      </c>
      <c r="CK189" s="3">
        <v>13.02</v>
      </c>
      <c r="CL189" s="1" t="s">
        <v>137</v>
      </c>
      <c r="CM189" s="1" t="s">
        <v>3690</v>
      </c>
      <c r="CN189" s="1" t="s">
        <v>139</v>
      </c>
      <c r="CP189" s="1" t="s">
        <v>112</v>
      </c>
      <c r="CQ189" s="1" t="s">
        <v>111</v>
      </c>
      <c r="CR189" s="1" t="s">
        <v>111</v>
      </c>
      <c r="CS189" s="1" t="s">
        <v>111</v>
      </c>
      <c r="CT189" s="1" t="s">
        <v>138</v>
      </c>
      <c r="CU189" s="1" t="s">
        <v>111</v>
      </c>
      <c r="CV189" s="1" t="s">
        <v>111</v>
      </c>
      <c r="CW189" s="1" t="s">
        <v>1134</v>
      </c>
      <c r="CX189" s="1">
        <v>16702341795</v>
      </c>
      <c r="CY189" s="1" t="s">
        <v>1135</v>
      </c>
      <c r="CZ189" s="1" t="s">
        <v>1136</v>
      </c>
      <c r="DA189" s="1" t="s">
        <v>111</v>
      </c>
      <c r="DB189" s="1" t="s">
        <v>112</v>
      </c>
    </row>
    <row r="190" spans="1:111" ht="15.6" customHeight="1" x14ac:dyDescent="0.25">
      <c r="A190" s="1" t="s">
        <v>3691</v>
      </c>
      <c r="B190" s="1" t="s">
        <v>238</v>
      </c>
      <c r="C190" s="2">
        <v>44172.787815277778</v>
      </c>
      <c r="D190" s="2">
        <v>44210</v>
      </c>
      <c r="E190" s="1" t="s">
        <v>110</v>
      </c>
      <c r="F190" s="2">
        <v>44315.833333333336</v>
      </c>
      <c r="G190" s="1" t="s">
        <v>112</v>
      </c>
      <c r="H190" s="1" t="s">
        <v>112</v>
      </c>
      <c r="I190" s="1" t="s">
        <v>112</v>
      </c>
      <c r="J190" s="1" t="s">
        <v>3692</v>
      </c>
      <c r="L190" s="1" t="s">
        <v>3693</v>
      </c>
      <c r="M190" s="1" t="s">
        <v>1757</v>
      </c>
      <c r="N190" s="1" t="s">
        <v>1759</v>
      </c>
      <c r="O190" s="1" t="s">
        <v>117</v>
      </c>
      <c r="P190" s="9">
        <v>96952</v>
      </c>
      <c r="Q190" s="1" t="s">
        <v>118</v>
      </c>
      <c r="S190" s="1">
        <v>16704330422</v>
      </c>
      <c r="U190" s="1">
        <v>312112</v>
      </c>
      <c r="V190" s="1" t="s">
        <v>119</v>
      </c>
      <c r="X190" s="1" t="s">
        <v>3694</v>
      </c>
      <c r="Y190" s="1" t="s">
        <v>3695</v>
      </c>
      <c r="Z190" s="1" t="s">
        <v>1787</v>
      </c>
      <c r="AA190" s="1" t="s">
        <v>245</v>
      </c>
      <c r="AB190" s="1" t="s">
        <v>3693</v>
      </c>
      <c r="AC190" s="1" t="s">
        <v>1757</v>
      </c>
      <c r="AD190" s="1" t="s">
        <v>1759</v>
      </c>
      <c r="AE190" s="1" t="s">
        <v>117</v>
      </c>
      <c r="AF190" s="9">
        <v>96952</v>
      </c>
      <c r="AG190" s="1" t="s">
        <v>118</v>
      </c>
      <c r="AI190" s="1">
        <v>16704330422</v>
      </c>
      <c r="AK190" s="1" t="s">
        <v>3696</v>
      </c>
      <c r="BC190" s="1" t="str">
        <f>"43-3031.00"</f>
        <v>43-3031.00</v>
      </c>
      <c r="BD190" s="1" t="s">
        <v>389</v>
      </c>
      <c r="BE190" s="1" t="s">
        <v>3697</v>
      </c>
      <c r="BF190" s="1" t="s">
        <v>763</v>
      </c>
      <c r="BG190" s="1">
        <v>1</v>
      </c>
      <c r="BH190" s="1">
        <v>1</v>
      </c>
      <c r="BI190" s="2">
        <v>44317</v>
      </c>
      <c r="BJ190" s="2">
        <v>44681</v>
      </c>
      <c r="BK190" s="2">
        <v>44317</v>
      </c>
      <c r="BL190" s="2">
        <v>44681</v>
      </c>
      <c r="BM190" s="1">
        <v>40</v>
      </c>
      <c r="BN190" s="1">
        <v>0</v>
      </c>
      <c r="BO190" s="1">
        <v>8</v>
      </c>
      <c r="BP190" s="1">
        <v>8</v>
      </c>
      <c r="BQ190" s="1">
        <v>8</v>
      </c>
      <c r="BR190" s="1">
        <v>8</v>
      </c>
      <c r="BS190" s="1">
        <v>8</v>
      </c>
      <c r="BT190" s="1">
        <v>0</v>
      </c>
      <c r="BU190" s="1" t="str">
        <f t="shared" ref="BU190:BU196" si="3">"8:00 AM"</f>
        <v>8:00 AM</v>
      </c>
      <c r="BV190" s="1" t="str">
        <f>"5:00 PM"</f>
        <v>5:00 PM</v>
      </c>
      <c r="BW190" s="1" t="s">
        <v>392</v>
      </c>
      <c r="BX190" s="1">
        <v>0</v>
      </c>
      <c r="BY190" s="1">
        <v>12</v>
      </c>
      <c r="BZ190" s="1" t="s">
        <v>112</v>
      </c>
      <c r="CA190" s="1">
        <v>0</v>
      </c>
      <c r="CB190" s="1" t="s">
        <v>3698</v>
      </c>
      <c r="CC190" s="1" t="s">
        <v>3699</v>
      </c>
      <c r="CE190" s="1" t="s">
        <v>259</v>
      </c>
      <c r="CF190" s="1" t="s">
        <v>117</v>
      </c>
      <c r="CG190" s="1">
        <v>96952</v>
      </c>
      <c r="CH190" s="3">
        <v>9.8699999999999992</v>
      </c>
      <c r="CI190" s="3">
        <v>9.8699999999999992</v>
      </c>
      <c r="CJ190" s="3">
        <v>14.81</v>
      </c>
      <c r="CK190" s="3">
        <v>14.81</v>
      </c>
      <c r="CL190" s="1" t="s">
        <v>137</v>
      </c>
      <c r="CM190" s="1" t="s">
        <v>3700</v>
      </c>
      <c r="CN190" s="1" t="s">
        <v>139</v>
      </c>
      <c r="CP190" s="1" t="s">
        <v>112</v>
      </c>
      <c r="CQ190" s="1" t="s">
        <v>111</v>
      </c>
      <c r="CR190" s="1" t="s">
        <v>112</v>
      </c>
      <c r="CS190" s="1" t="s">
        <v>111</v>
      </c>
      <c r="CT190" s="1" t="s">
        <v>138</v>
      </c>
      <c r="CU190" s="1" t="s">
        <v>111</v>
      </c>
      <c r="CV190" s="1" t="s">
        <v>138</v>
      </c>
      <c r="CW190" s="1" t="s">
        <v>3701</v>
      </c>
      <c r="CX190" s="1">
        <v>16704330422</v>
      </c>
      <c r="CY190" s="1" t="s">
        <v>3696</v>
      </c>
      <c r="CZ190" s="1" t="s">
        <v>138</v>
      </c>
      <c r="DA190" s="1" t="s">
        <v>111</v>
      </c>
      <c r="DB190" s="1" t="s">
        <v>112</v>
      </c>
    </row>
    <row r="191" spans="1:111" ht="15.6" customHeight="1" x14ac:dyDescent="0.25">
      <c r="A191" s="1" t="s">
        <v>3702</v>
      </c>
      <c r="B191" s="1" t="s">
        <v>238</v>
      </c>
      <c r="C191" s="2">
        <v>44234.734642013886</v>
      </c>
      <c r="D191" s="2">
        <v>44267</v>
      </c>
      <c r="E191" s="1" t="s">
        <v>110</v>
      </c>
      <c r="F191" s="2">
        <v>44390.833333333336</v>
      </c>
      <c r="G191" s="1" t="s">
        <v>112</v>
      </c>
      <c r="H191" s="1" t="s">
        <v>112</v>
      </c>
      <c r="I191" s="1" t="s">
        <v>112</v>
      </c>
      <c r="J191" s="1" t="s">
        <v>2745</v>
      </c>
      <c r="K191" s="1" t="s">
        <v>2745</v>
      </c>
      <c r="L191" s="1" t="s">
        <v>2746</v>
      </c>
      <c r="M191" s="1" t="s">
        <v>1191</v>
      </c>
      <c r="N191" s="1" t="s">
        <v>116</v>
      </c>
      <c r="O191" s="1" t="s">
        <v>117</v>
      </c>
      <c r="P191" s="9">
        <v>96950</v>
      </c>
      <c r="Q191" s="1" t="s">
        <v>118</v>
      </c>
      <c r="R191" s="1" t="s">
        <v>138</v>
      </c>
      <c r="S191" s="1">
        <v>16702355004</v>
      </c>
      <c r="U191" s="1">
        <v>44413</v>
      </c>
      <c r="V191" s="1" t="s">
        <v>119</v>
      </c>
      <c r="X191" s="1" t="s">
        <v>385</v>
      </c>
      <c r="Y191" s="1" t="s">
        <v>2747</v>
      </c>
      <c r="Z191" s="1" t="s">
        <v>2748</v>
      </c>
      <c r="AA191" s="1" t="s">
        <v>245</v>
      </c>
      <c r="AB191" s="1" t="s">
        <v>2746</v>
      </c>
      <c r="AC191" s="1" t="s">
        <v>1191</v>
      </c>
      <c r="AD191" s="1" t="s">
        <v>116</v>
      </c>
      <c r="AE191" s="1" t="s">
        <v>117</v>
      </c>
      <c r="AF191" s="9">
        <v>96950</v>
      </c>
      <c r="AG191" s="1" t="s">
        <v>118</v>
      </c>
      <c r="AH191" s="1" t="s">
        <v>138</v>
      </c>
      <c r="AI191" s="1">
        <v>16702355004</v>
      </c>
      <c r="AK191" s="1" t="s">
        <v>2749</v>
      </c>
      <c r="BC191" s="1" t="str">
        <f>"49-3023.01"</f>
        <v>49-3023.01</v>
      </c>
      <c r="BD191" s="1" t="s">
        <v>608</v>
      </c>
      <c r="BE191" s="1" t="s">
        <v>2750</v>
      </c>
      <c r="BF191" s="1" t="s">
        <v>2751</v>
      </c>
      <c r="BG191" s="1">
        <v>4</v>
      </c>
      <c r="BH191" s="1">
        <v>4</v>
      </c>
      <c r="BI191" s="2">
        <v>44392</v>
      </c>
      <c r="BJ191" s="2">
        <v>44756</v>
      </c>
      <c r="BK191" s="2">
        <v>44392</v>
      </c>
      <c r="BL191" s="2">
        <v>44756</v>
      </c>
      <c r="BM191" s="1">
        <v>35</v>
      </c>
      <c r="BN191" s="1">
        <v>0</v>
      </c>
      <c r="BO191" s="1">
        <v>6</v>
      </c>
      <c r="BP191" s="1">
        <v>6</v>
      </c>
      <c r="BQ191" s="1">
        <v>6</v>
      </c>
      <c r="BR191" s="1">
        <v>6</v>
      </c>
      <c r="BS191" s="1">
        <v>6</v>
      </c>
      <c r="BT191" s="1">
        <v>5</v>
      </c>
      <c r="BU191" s="1" t="str">
        <f t="shared" si="3"/>
        <v>8:00 AM</v>
      </c>
      <c r="BV191" s="1" t="str">
        <f>"5:00 PM"</f>
        <v>5:00 PM</v>
      </c>
      <c r="BW191" s="1" t="s">
        <v>135</v>
      </c>
      <c r="BX191" s="1">
        <v>0</v>
      </c>
      <c r="BY191" s="1">
        <v>24</v>
      </c>
      <c r="BZ191" s="1" t="s">
        <v>112</v>
      </c>
      <c r="CA191" s="1">
        <v>0</v>
      </c>
      <c r="CB191" s="4" t="s">
        <v>2752</v>
      </c>
      <c r="CC191" s="1" t="s">
        <v>2753</v>
      </c>
      <c r="CD191" s="1" t="s">
        <v>2754</v>
      </c>
      <c r="CE191" s="1" t="s">
        <v>167</v>
      </c>
      <c r="CF191" s="1" t="s">
        <v>117</v>
      </c>
      <c r="CG191" s="1">
        <v>96950</v>
      </c>
      <c r="CH191" s="3">
        <v>8.75</v>
      </c>
      <c r="CI191" s="3">
        <v>8.75</v>
      </c>
      <c r="CJ191" s="3">
        <v>13.13</v>
      </c>
      <c r="CK191" s="3">
        <v>13.13</v>
      </c>
      <c r="CL191" s="1" t="s">
        <v>137</v>
      </c>
      <c r="CM191" s="1" t="s">
        <v>138</v>
      </c>
      <c r="CN191" s="1" t="s">
        <v>139</v>
      </c>
      <c r="CP191" s="1" t="s">
        <v>112</v>
      </c>
      <c r="CQ191" s="1" t="s">
        <v>111</v>
      </c>
      <c r="CR191" s="1" t="s">
        <v>112</v>
      </c>
      <c r="CS191" s="1" t="s">
        <v>111</v>
      </c>
      <c r="CT191" s="1" t="s">
        <v>138</v>
      </c>
      <c r="CU191" s="1" t="s">
        <v>111</v>
      </c>
      <c r="CV191" s="1" t="s">
        <v>138</v>
      </c>
      <c r="CW191" s="1" t="s">
        <v>3703</v>
      </c>
      <c r="CX191" s="1">
        <v>16702357843</v>
      </c>
      <c r="CY191" s="1" t="s">
        <v>2756</v>
      </c>
      <c r="CZ191" s="1" t="s">
        <v>138</v>
      </c>
      <c r="DA191" s="1" t="s">
        <v>111</v>
      </c>
      <c r="DB191" s="1" t="s">
        <v>112</v>
      </c>
    </row>
    <row r="192" spans="1:111" ht="15.6" customHeight="1" x14ac:dyDescent="0.25">
      <c r="A192" s="1" t="s">
        <v>3704</v>
      </c>
      <c r="B192" s="1" t="s">
        <v>238</v>
      </c>
      <c r="C192" s="2">
        <v>44291.888908912035</v>
      </c>
      <c r="D192" s="2">
        <v>44328</v>
      </c>
      <c r="E192" s="1" t="s">
        <v>110</v>
      </c>
      <c r="F192" s="2">
        <v>44468.833333333336</v>
      </c>
      <c r="G192" s="1" t="s">
        <v>111</v>
      </c>
      <c r="H192" s="1" t="s">
        <v>112</v>
      </c>
      <c r="I192" s="1" t="s">
        <v>112</v>
      </c>
      <c r="J192" s="1" t="s">
        <v>3705</v>
      </c>
      <c r="K192" s="1" t="s">
        <v>3706</v>
      </c>
      <c r="L192" s="1" t="s">
        <v>3707</v>
      </c>
      <c r="M192" s="1" t="s">
        <v>3708</v>
      </c>
      <c r="N192" s="1" t="s">
        <v>116</v>
      </c>
      <c r="O192" s="1" t="s">
        <v>117</v>
      </c>
      <c r="P192" s="9">
        <v>96950</v>
      </c>
      <c r="Q192" s="1" t="s">
        <v>118</v>
      </c>
      <c r="R192" s="1" t="s">
        <v>138</v>
      </c>
      <c r="S192" s="1">
        <v>16702343423</v>
      </c>
      <c r="U192" s="1">
        <v>332321</v>
      </c>
      <c r="V192" s="1" t="s">
        <v>119</v>
      </c>
      <c r="X192" s="1" t="s">
        <v>3709</v>
      </c>
      <c r="Y192" s="1" t="s">
        <v>3525</v>
      </c>
      <c r="Z192" s="1" t="s">
        <v>138</v>
      </c>
      <c r="AA192" s="1" t="s">
        <v>3710</v>
      </c>
      <c r="AB192" s="1" t="s">
        <v>3707</v>
      </c>
      <c r="AC192" s="1" t="s">
        <v>3711</v>
      </c>
      <c r="AD192" s="1" t="s">
        <v>116</v>
      </c>
      <c r="AE192" s="1" t="s">
        <v>117</v>
      </c>
      <c r="AF192" s="9">
        <v>96950</v>
      </c>
      <c r="AG192" s="1" t="s">
        <v>118</v>
      </c>
      <c r="AH192" s="1" t="s">
        <v>138</v>
      </c>
      <c r="AI192" s="1">
        <v>16702343423</v>
      </c>
      <c r="AK192" s="1" t="s">
        <v>3712</v>
      </c>
      <c r="BC192" s="1" t="str">
        <f>"51-9198.00"</f>
        <v>51-9198.00</v>
      </c>
      <c r="BD192" s="1" t="s">
        <v>1924</v>
      </c>
      <c r="BE192" s="1" t="s">
        <v>3713</v>
      </c>
      <c r="BF192" s="1" t="s">
        <v>3714</v>
      </c>
      <c r="BG192" s="1">
        <v>2</v>
      </c>
      <c r="BH192" s="1">
        <v>2</v>
      </c>
      <c r="BI192" s="2">
        <v>44470</v>
      </c>
      <c r="BJ192" s="2">
        <v>45565</v>
      </c>
      <c r="BK192" s="2">
        <v>44470</v>
      </c>
      <c r="BL192" s="2">
        <v>45565</v>
      </c>
      <c r="BM192" s="1">
        <v>40</v>
      </c>
      <c r="BN192" s="1">
        <v>0</v>
      </c>
      <c r="BO192" s="1">
        <v>8</v>
      </c>
      <c r="BP192" s="1">
        <v>8</v>
      </c>
      <c r="BQ192" s="1">
        <v>8</v>
      </c>
      <c r="BR192" s="1">
        <v>8</v>
      </c>
      <c r="BS192" s="1">
        <v>8</v>
      </c>
      <c r="BT192" s="1">
        <v>0</v>
      </c>
      <c r="BU192" s="1" t="str">
        <f t="shared" si="3"/>
        <v>8:00 AM</v>
      </c>
      <c r="BV192" s="1" t="str">
        <f>"5:00 PM"</f>
        <v>5:00 PM</v>
      </c>
      <c r="BW192" s="1" t="s">
        <v>135</v>
      </c>
      <c r="BX192" s="1">
        <v>0</v>
      </c>
      <c r="BY192" s="1">
        <v>12</v>
      </c>
      <c r="BZ192" s="1" t="s">
        <v>112</v>
      </c>
      <c r="CA192" s="1">
        <v>0</v>
      </c>
      <c r="CB192" s="1" t="s">
        <v>3715</v>
      </c>
      <c r="CC192" s="1" t="s">
        <v>3707</v>
      </c>
      <c r="CD192" s="1" t="s">
        <v>3708</v>
      </c>
      <c r="CE192" s="1" t="s">
        <v>116</v>
      </c>
      <c r="CF192" s="1" t="s">
        <v>117</v>
      </c>
      <c r="CG192" s="1">
        <v>96950</v>
      </c>
      <c r="CH192" s="3">
        <v>7.54</v>
      </c>
      <c r="CI192" s="3">
        <v>7.54</v>
      </c>
      <c r="CJ192" s="3">
        <v>11.31</v>
      </c>
      <c r="CK192" s="3">
        <v>11.31</v>
      </c>
      <c r="CL192" s="1" t="s">
        <v>137</v>
      </c>
      <c r="CM192" s="1" t="s">
        <v>230</v>
      </c>
      <c r="CN192" s="1" t="s">
        <v>139</v>
      </c>
      <c r="CP192" s="1" t="s">
        <v>112</v>
      </c>
      <c r="CQ192" s="1" t="s">
        <v>111</v>
      </c>
      <c r="CR192" s="1" t="s">
        <v>111</v>
      </c>
      <c r="CS192" s="1" t="s">
        <v>111</v>
      </c>
      <c r="CT192" s="1" t="s">
        <v>138</v>
      </c>
      <c r="CU192" s="1" t="s">
        <v>111</v>
      </c>
      <c r="CV192" s="1" t="s">
        <v>138</v>
      </c>
      <c r="CW192" s="1" t="s">
        <v>3716</v>
      </c>
      <c r="CX192" s="1">
        <v>16702343423</v>
      </c>
      <c r="CY192" s="1" t="s">
        <v>3712</v>
      </c>
      <c r="CZ192" s="1" t="s">
        <v>168</v>
      </c>
      <c r="DA192" s="1" t="s">
        <v>111</v>
      </c>
      <c r="DB192" s="1" t="s">
        <v>112</v>
      </c>
    </row>
    <row r="193" spans="1:111" ht="15.6" customHeight="1" x14ac:dyDescent="0.25">
      <c r="A193" s="1" t="s">
        <v>3727</v>
      </c>
      <c r="B193" s="1" t="s">
        <v>238</v>
      </c>
      <c r="C193" s="2">
        <v>44290.832854282409</v>
      </c>
      <c r="D193" s="2">
        <v>44329</v>
      </c>
      <c r="E193" s="1" t="s">
        <v>110</v>
      </c>
      <c r="F193" s="2">
        <v>44468.833333333336</v>
      </c>
      <c r="G193" s="1" t="s">
        <v>111</v>
      </c>
      <c r="H193" s="1" t="s">
        <v>112</v>
      </c>
      <c r="I193" s="1" t="s">
        <v>112</v>
      </c>
      <c r="J193" s="1" t="s">
        <v>3728</v>
      </c>
      <c r="K193" s="1" t="s">
        <v>3729</v>
      </c>
      <c r="L193" s="1" t="s">
        <v>754</v>
      </c>
      <c r="M193" s="1" t="s">
        <v>3730</v>
      </c>
      <c r="N193" s="1" t="s">
        <v>167</v>
      </c>
      <c r="O193" s="1" t="s">
        <v>117</v>
      </c>
      <c r="P193" s="9">
        <v>96950</v>
      </c>
      <c r="Q193" s="1" t="s">
        <v>118</v>
      </c>
      <c r="R193" s="1" t="s">
        <v>168</v>
      </c>
      <c r="S193" s="1">
        <v>16702337258</v>
      </c>
      <c r="U193" s="1">
        <v>236220</v>
      </c>
      <c r="V193" s="1" t="s">
        <v>119</v>
      </c>
      <c r="X193" s="1" t="s">
        <v>3731</v>
      </c>
      <c r="Y193" s="1" t="s">
        <v>3732</v>
      </c>
      <c r="AA193" s="1" t="s">
        <v>528</v>
      </c>
      <c r="AB193" s="1" t="s">
        <v>754</v>
      </c>
      <c r="AC193" s="1" t="s">
        <v>3733</v>
      </c>
      <c r="AD193" s="1" t="s">
        <v>167</v>
      </c>
      <c r="AE193" s="1" t="s">
        <v>117</v>
      </c>
      <c r="AF193" s="9">
        <v>96950</v>
      </c>
      <c r="AG193" s="1" t="s">
        <v>118</v>
      </c>
      <c r="AH193" s="1" t="s">
        <v>168</v>
      </c>
      <c r="AI193" s="1">
        <v>16707898862</v>
      </c>
      <c r="AK193" s="1" t="s">
        <v>3734</v>
      </c>
      <c r="BC193" s="1" t="str">
        <f>"49-9071.00"</f>
        <v>49-9071.00</v>
      </c>
      <c r="BD193" s="1" t="s">
        <v>214</v>
      </c>
      <c r="BE193" s="1" t="s">
        <v>3735</v>
      </c>
      <c r="BF193" s="1" t="s">
        <v>214</v>
      </c>
      <c r="BG193" s="1">
        <v>2</v>
      </c>
      <c r="BH193" s="1">
        <v>2</v>
      </c>
      <c r="BI193" s="2">
        <v>44470</v>
      </c>
      <c r="BJ193" s="2">
        <v>44834</v>
      </c>
      <c r="BK193" s="2">
        <v>44470</v>
      </c>
      <c r="BL193" s="2">
        <v>44834</v>
      </c>
      <c r="BM193" s="1">
        <v>35</v>
      </c>
      <c r="BN193" s="1">
        <v>0</v>
      </c>
      <c r="BO193" s="1">
        <v>7</v>
      </c>
      <c r="BP193" s="1">
        <v>7</v>
      </c>
      <c r="BQ193" s="1">
        <v>7</v>
      </c>
      <c r="BR193" s="1">
        <v>7</v>
      </c>
      <c r="BS193" s="1">
        <v>7</v>
      </c>
      <c r="BT193" s="1">
        <v>0</v>
      </c>
      <c r="BU193" s="1" t="str">
        <f t="shared" si="3"/>
        <v>8:00 AM</v>
      </c>
      <c r="BV193" s="1" t="str">
        <f>"4:00 PM"</f>
        <v>4:00 PM</v>
      </c>
      <c r="BW193" s="1" t="s">
        <v>135</v>
      </c>
      <c r="BX193" s="1">
        <v>0</v>
      </c>
      <c r="BY193" s="1">
        <v>12</v>
      </c>
      <c r="BZ193" s="1" t="s">
        <v>112</v>
      </c>
      <c r="CA193" s="1">
        <v>0</v>
      </c>
      <c r="CB193" s="1" t="s">
        <v>3736</v>
      </c>
      <c r="CC193" s="1" t="s">
        <v>3737</v>
      </c>
      <c r="CE193" s="1" t="s">
        <v>167</v>
      </c>
      <c r="CF193" s="1" t="s">
        <v>117</v>
      </c>
      <c r="CG193" s="1">
        <v>96950</v>
      </c>
      <c r="CH193" s="3">
        <v>8.7100000000000009</v>
      </c>
      <c r="CI193" s="3">
        <v>8.7100000000000009</v>
      </c>
      <c r="CJ193" s="3">
        <v>13.07</v>
      </c>
      <c r="CK193" s="3">
        <v>13.07</v>
      </c>
      <c r="CL193" s="1" t="s">
        <v>137</v>
      </c>
      <c r="CN193" s="1" t="s">
        <v>139</v>
      </c>
      <c r="CP193" s="1" t="s">
        <v>112</v>
      </c>
      <c r="CQ193" s="1" t="s">
        <v>111</v>
      </c>
      <c r="CR193" s="1" t="s">
        <v>112</v>
      </c>
      <c r="CS193" s="1" t="s">
        <v>111</v>
      </c>
      <c r="CT193" s="1" t="s">
        <v>138</v>
      </c>
      <c r="CU193" s="1" t="s">
        <v>111</v>
      </c>
      <c r="CV193" s="1" t="s">
        <v>138</v>
      </c>
      <c r="CW193" s="1" t="s">
        <v>178</v>
      </c>
      <c r="CX193" s="1">
        <v>16707898862</v>
      </c>
      <c r="CY193" s="1" t="s">
        <v>3734</v>
      </c>
      <c r="CZ193" s="1" t="s">
        <v>168</v>
      </c>
      <c r="DA193" s="1" t="s">
        <v>111</v>
      </c>
      <c r="DB193" s="1" t="s">
        <v>112</v>
      </c>
    </row>
    <row r="194" spans="1:111" ht="15.6" customHeight="1" x14ac:dyDescent="0.25">
      <c r="A194" s="1" t="s">
        <v>3744</v>
      </c>
      <c r="B194" s="1" t="s">
        <v>238</v>
      </c>
      <c r="C194" s="2">
        <v>44292.295229745374</v>
      </c>
      <c r="D194" s="2">
        <v>44323</v>
      </c>
      <c r="E194" s="1" t="s">
        <v>110</v>
      </c>
      <c r="F194" s="2">
        <v>44467.833333333336</v>
      </c>
      <c r="G194" s="1" t="s">
        <v>111</v>
      </c>
      <c r="H194" s="1" t="s">
        <v>112</v>
      </c>
      <c r="I194" s="1" t="s">
        <v>112</v>
      </c>
      <c r="J194" s="1" t="s">
        <v>2530</v>
      </c>
      <c r="K194" s="1" t="s">
        <v>2531</v>
      </c>
      <c r="L194" s="1" t="s">
        <v>2532</v>
      </c>
      <c r="M194" s="1" t="s">
        <v>2272</v>
      </c>
      <c r="N194" s="1" t="s">
        <v>116</v>
      </c>
      <c r="O194" s="1" t="s">
        <v>117</v>
      </c>
      <c r="P194" s="9">
        <v>96950</v>
      </c>
      <c r="Q194" s="1" t="s">
        <v>118</v>
      </c>
      <c r="R194" s="1" t="s">
        <v>138</v>
      </c>
      <c r="S194" s="1">
        <v>16702346708</v>
      </c>
      <c r="U194" s="1">
        <v>56199</v>
      </c>
      <c r="V194" s="1" t="s">
        <v>119</v>
      </c>
      <c r="X194" s="1" t="s">
        <v>1010</v>
      </c>
      <c r="Y194" s="1" t="s">
        <v>2533</v>
      </c>
      <c r="AA194" s="1" t="s">
        <v>373</v>
      </c>
      <c r="AB194" s="1" t="s">
        <v>2532</v>
      </c>
      <c r="AC194" s="1" t="s">
        <v>2272</v>
      </c>
      <c r="AD194" s="1" t="s">
        <v>116</v>
      </c>
      <c r="AE194" s="1" t="s">
        <v>117</v>
      </c>
      <c r="AF194" s="9">
        <v>96950</v>
      </c>
      <c r="AG194" s="1" t="s">
        <v>118</v>
      </c>
      <c r="AH194" s="1" t="s">
        <v>138</v>
      </c>
      <c r="AI194" s="1">
        <v>16702346708</v>
      </c>
      <c r="AK194" s="1" t="s">
        <v>2534</v>
      </c>
      <c r="BC194" s="1" t="str">
        <f>"49-9071.00"</f>
        <v>49-9071.00</v>
      </c>
      <c r="BD194" s="1" t="s">
        <v>214</v>
      </c>
      <c r="BE194" s="1" t="s">
        <v>2535</v>
      </c>
      <c r="BF194" s="1" t="s">
        <v>2536</v>
      </c>
      <c r="BG194" s="1">
        <v>7</v>
      </c>
      <c r="BH194" s="1">
        <v>7</v>
      </c>
      <c r="BI194" s="2">
        <v>44470</v>
      </c>
      <c r="BJ194" s="2">
        <v>44834</v>
      </c>
      <c r="BK194" s="2">
        <v>44470</v>
      </c>
      <c r="BL194" s="2">
        <v>44834</v>
      </c>
      <c r="BM194" s="1">
        <v>40</v>
      </c>
      <c r="BN194" s="1">
        <v>0</v>
      </c>
      <c r="BO194" s="1">
        <v>8</v>
      </c>
      <c r="BP194" s="1">
        <v>8</v>
      </c>
      <c r="BQ194" s="1">
        <v>8</v>
      </c>
      <c r="BR194" s="1">
        <v>8</v>
      </c>
      <c r="BS194" s="1">
        <v>8</v>
      </c>
      <c r="BT194" s="1">
        <v>0</v>
      </c>
      <c r="BU194" s="1" t="str">
        <f t="shared" si="3"/>
        <v>8:00 AM</v>
      </c>
      <c r="BV194" s="1" t="str">
        <f>"5:00 PM"</f>
        <v>5:00 PM</v>
      </c>
      <c r="BW194" s="1" t="s">
        <v>135</v>
      </c>
      <c r="BX194" s="1">
        <v>0</v>
      </c>
      <c r="BY194" s="1">
        <v>12</v>
      </c>
      <c r="BZ194" s="1" t="s">
        <v>112</v>
      </c>
      <c r="CA194" s="1">
        <v>0</v>
      </c>
      <c r="CB194" s="1" t="s">
        <v>3745</v>
      </c>
      <c r="CC194" s="1" t="s">
        <v>2532</v>
      </c>
      <c r="CD194" s="1" t="s">
        <v>2272</v>
      </c>
      <c r="CE194" s="1" t="s">
        <v>116</v>
      </c>
      <c r="CF194" s="1" t="s">
        <v>117</v>
      </c>
      <c r="CG194" s="1">
        <v>96950</v>
      </c>
      <c r="CH194" s="3">
        <v>8.7100000000000009</v>
      </c>
      <c r="CJ194" s="3">
        <v>13.06</v>
      </c>
      <c r="CL194" s="1" t="s">
        <v>137</v>
      </c>
      <c r="CM194" s="1" t="s">
        <v>362</v>
      </c>
      <c r="CN194" s="1" t="s">
        <v>139</v>
      </c>
      <c r="CP194" s="1" t="s">
        <v>112</v>
      </c>
      <c r="CQ194" s="1" t="s">
        <v>111</v>
      </c>
      <c r="CR194" s="1" t="s">
        <v>111</v>
      </c>
      <c r="CS194" s="1" t="s">
        <v>111</v>
      </c>
      <c r="CT194" s="1" t="s">
        <v>138</v>
      </c>
      <c r="CU194" s="1" t="s">
        <v>111</v>
      </c>
      <c r="CV194" s="1" t="s">
        <v>138</v>
      </c>
      <c r="CW194" s="1" t="s">
        <v>2538</v>
      </c>
      <c r="CX194" s="1">
        <v>16702346708</v>
      </c>
      <c r="CY194" s="1" t="s">
        <v>2534</v>
      </c>
      <c r="CZ194" s="1" t="s">
        <v>138</v>
      </c>
      <c r="DA194" s="1" t="s">
        <v>111</v>
      </c>
      <c r="DB194" s="1" t="s">
        <v>112</v>
      </c>
      <c r="DC194" s="1" t="s">
        <v>2539</v>
      </c>
      <c r="DD194" s="1" t="s">
        <v>1318</v>
      </c>
      <c r="DF194" s="1" t="s">
        <v>2530</v>
      </c>
      <c r="DG194" s="1" t="s">
        <v>2534</v>
      </c>
    </row>
    <row r="195" spans="1:111" ht="15.6" customHeight="1" x14ac:dyDescent="0.25">
      <c r="A195" s="1" t="s">
        <v>3746</v>
      </c>
      <c r="B195" s="1" t="s">
        <v>238</v>
      </c>
      <c r="C195" s="2">
        <v>44292.986825231485</v>
      </c>
      <c r="D195" s="2">
        <v>44327</v>
      </c>
      <c r="E195" s="1" t="s">
        <v>110</v>
      </c>
      <c r="F195" s="2">
        <v>44468.833333333336</v>
      </c>
      <c r="G195" s="1" t="s">
        <v>111</v>
      </c>
      <c r="H195" s="1" t="s">
        <v>112</v>
      </c>
      <c r="I195" s="1" t="s">
        <v>112</v>
      </c>
      <c r="J195" s="1" t="s">
        <v>3747</v>
      </c>
      <c r="K195" s="1" t="s">
        <v>3748</v>
      </c>
      <c r="L195" s="1" t="s">
        <v>3749</v>
      </c>
      <c r="M195" s="1" t="s">
        <v>3750</v>
      </c>
      <c r="N195" s="1" t="s">
        <v>116</v>
      </c>
      <c r="O195" s="1" t="s">
        <v>117</v>
      </c>
      <c r="P195" s="9">
        <v>96950</v>
      </c>
      <c r="Q195" s="1" t="s">
        <v>118</v>
      </c>
      <c r="S195" s="1">
        <v>16705889899</v>
      </c>
      <c r="U195" s="1">
        <v>561510</v>
      </c>
      <c r="V195" s="1" t="s">
        <v>119</v>
      </c>
      <c r="X195" s="1" t="s">
        <v>1911</v>
      </c>
      <c r="Y195" s="1" t="s">
        <v>3751</v>
      </c>
      <c r="AA195" s="1" t="s">
        <v>245</v>
      </c>
      <c r="AB195" s="1" t="s">
        <v>3752</v>
      </c>
      <c r="AC195" s="1" t="s">
        <v>3750</v>
      </c>
      <c r="AD195" s="1" t="s">
        <v>116</v>
      </c>
      <c r="AE195" s="1" t="s">
        <v>117</v>
      </c>
      <c r="AF195" s="9">
        <v>96950</v>
      </c>
      <c r="AG195" s="1" t="s">
        <v>118</v>
      </c>
      <c r="AI195" s="1">
        <v>16705889899</v>
      </c>
      <c r="AK195" s="1" t="s">
        <v>3753</v>
      </c>
      <c r="BC195" s="1" t="str">
        <f>"39-7011.00"</f>
        <v>39-7011.00</v>
      </c>
      <c r="BD195" s="1" t="s">
        <v>1435</v>
      </c>
      <c r="BE195" s="1" t="s">
        <v>3754</v>
      </c>
      <c r="BF195" s="1" t="s">
        <v>3755</v>
      </c>
      <c r="BG195" s="1">
        <v>3</v>
      </c>
      <c r="BH195" s="1">
        <v>3</v>
      </c>
      <c r="BI195" s="2">
        <v>44470</v>
      </c>
      <c r="BJ195" s="2">
        <v>44834</v>
      </c>
      <c r="BK195" s="2">
        <v>44470</v>
      </c>
      <c r="BL195" s="2">
        <v>44834</v>
      </c>
      <c r="BM195" s="1">
        <v>40</v>
      </c>
      <c r="BN195" s="1">
        <v>0</v>
      </c>
      <c r="BO195" s="1">
        <v>8</v>
      </c>
      <c r="BP195" s="1">
        <v>8</v>
      </c>
      <c r="BQ195" s="1">
        <v>8</v>
      </c>
      <c r="BR195" s="1">
        <v>8</v>
      </c>
      <c r="BS195" s="1">
        <v>8</v>
      </c>
      <c r="BT195" s="1">
        <v>0</v>
      </c>
      <c r="BU195" s="1" t="str">
        <f t="shared" si="3"/>
        <v>8:00 AM</v>
      </c>
      <c r="BV195" s="1" t="str">
        <f>"5:00 PM"</f>
        <v>5:00 PM</v>
      </c>
      <c r="BW195" s="1" t="s">
        <v>135</v>
      </c>
      <c r="BX195" s="1">
        <v>0</v>
      </c>
      <c r="BY195" s="1">
        <v>24</v>
      </c>
      <c r="BZ195" s="1" t="s">
        <v>112</v>
      </c>
      <c r="CA195" s="1">
        <v>0</v>
      </c>
      <c r="CB195" s="4" t="s">
        <v>3756</v>
      </c>
      <c r="CC195" s="1" t="s">
        <v>3757</v>
      </c>
      <c r="CD195" s="1" t="s">
        <v>3750</v>
      </c>
      <c r="CE195" s="1" t="s">
        <v>116</v>
      </c>
      <c r="CF195" s="1" t="s">
        <v>117</v>
      </c>
      <c r="CG195" s="1">
        <v>96950</v>
      </c>
      <c r="CH195" s="3">
        <v>12.14</v>
      </c>
      <c r="CI195" s="3">
        <v>12.14</v>
      </c>
      <c r="CJ195" s="3">
        <v>18.21</v>
      </c>
      <c r="CK195" s="3">
        <v>18.21</v>
      </c>
      <c r="CL195" s="1" t="s">
        <v>137</v>
      </c>
      <c r="CM195" s="1" t="s">
        <v>138</v>
      </c>
      <c r="CN195" s="1" t="s">
        <v>139</v>
      </c>
      <c r="CP195" s="1" t="s">
        <v>112</v>
      </c>
      <c r="CQ195" s="1" t="s">
        <v>111</v>
      </c>
      <c r="CR195" s="1" t="s">
        <v>112</v>
      </c>
      <c r="CS195" s="1" t="s">
        <v>111</v>
      </c>
      <c r="CT195" s="1" t="s">
        <v>138</v>
      </c>
      <c r="CU195" s="1" t="s">
        <v>111</v>
      </c>
      <c r="CV195" s="1" t="s">
        <v>138</v>
      </c>
      <c r="CW195" s="1" t="s">
        <v>300</v>
      </c>
      <c r="CX195" s="1">
        <v>16705889899</v>
      </c>
      <c r="CY195" s="1" t="s">
        <v>3753</v>
      </c>
      <c r="CZ195" s="1" t="s">
        <v>138</v>
      </c>
      <c r="DA195" s="1" t="s">
        <v>111</v>
      </c>
      <c r="DB195" s="1" t="s">
        <v>112</v>
      </c>
    </row>
    <row r="196" spans="1:111" ht="15.6" customHeight="1" x14ac:dyDescent="0.25">
      <c r="A196" s="1" t="s">
        <v>3758</v>
      </c>
      <c r="B196" s="1" t="s">
        <v>238</v>
      </c>
      <c r="C196" s="2">
        <v>44292.115877083335</v>
      </c>
      <c r="D196" s="2">
        <v>44329</v>
      </c>
      <c r="E196" s="1" t="s">
        <v>110</v>
      </c>
      <c r="F196" s="2">
        <v>44467.833333333336</v>
      </c>
      <c r="G196" s="1" t="s">
        <v>112</v>
      </c>
      <c r="H196" s="1" t="s">
        <v>112</v>
      </c>
      <c r="I196" s="1" t="s">
        <v>112</v>
      </c>
      <c r="J196" s="1" t="s">
        <v>550</v>
      </c>
      <c r="K196" s="1" t="s">
        <v>1557</v>
      </c>
      <c r="L196" s="1" t="s">
        <v>552</v>
      </c>
      <c r="N196" s="1" t="s">
        <v>167</v>
      </c>
      <c r="O196" s="1" t="s">
        <v>117</v>
      </c>
      <c r="P196" s="9">
        <v>96950</v>
      </c>
      <c r="Q196" s="1" t="s">
        <v>118</v>
      </c>
      <c r="S196" s="1">
        <v>16707836342</v>
      </c>
      <c r="U196" s="1">
        <v>56132</v>
      </c>
      <c r="V196" s="1" t="s">
        <v>119</v>
      </c>
      <c r="X196" s="1" t="s">
        <v>553</v>
      </c>
      <c r="Y196" s="1" t="s">
        <v>554</v>
      </c>
      <c r="Z196" s="1" t="s">
        <v>555</v>
      </c>
      <c r="AA196" s="1" t="s">
        <v>171</v>
      </c>
      <c r="AB196" s="1" t="s">
        <v>552</v>
      </c>
      <c r="AD196" s="1" t="s">
        <v>167</v>
      </c>
      <c r="AE196" s="1" t="s">
        <v>117</v>
      </c>
      <c r="AF196" s="9">
        <v>96950</v>
      </c>
      <c r="AG196" s="1" t="s">
        <v>118</v>
      </c>
      <c r="AI196" s="1">
        <v>16707836342</v>
      </c>
      <c r="AK196" s="1" t="s">
        <v>556</v>
      </c>
      <c r="BC196" s="1" t="str">
        <f>"35-9021.00"</f>
        <v>35-9021.00</v>
      </c>
      <c r="BD196" s="1" t="s">
        <v>1160</v>
      </c>
      <c r="BE196" s="1" t="s">
        <v>3759</v>
      </c>
      <c r="BF196" s="1" t="s">
        <v>1160</v>
      </c>
      <c r="BG196" s="1">
        <v>7</v>
      </c>
      <c r="BH196" s="1">
        <v>7</v>
      </c>
      <c r="BI196" s="2">
        <v>44470</v>
      </c>
      <c r="BJ196" s="2">
        <v>44834</v>
      </c>
      <c r="BK196" s="2">
        <v>44470</v>
      </c>
      <c r="BL196" s="2">
        <v>44834</v>
      </c>
      <c r="BM196" s="1">
        <v>35</v>
      </c>
      <c r="BN196" s="1">
        <v>0</v>
      </c>
      <c r="BO196" s="1">
        <v>7</v>
      </c>
      <c r="BP196" s="1">
        <v>7</v>
      </c>
      <c r="BQ196" s="1">
        <v>7</v>
      </c>
      <c r="BR196" s="1">
        <v>7</v>
      </c>
      <c r="BS196" s="1">
        <v>7</v>
      </c>
      <c r="BT196" s="1">
        <v>0</v>
      </c>
      <c r="BU196" s="1" t="str">
        <f t="shared" si="3"/>
        <v>8:00 AM</v>
      </c>
      <c r="BV196" s="1" t="str">
        <f>"4:00 PM"</f>
        <v>4:00 PM</v>
      </c>
      <c r="BW196" s="1" t="s">
        <v>230</v>
      </c>
      <c r="BX196" s="1">
        <v>0</v>
      </c>
      <c r="BY196" s="1">
        <v>3</v>
      </c>
      <c r="BZ196" s="1" t="s">
        <v>112</v>
      </c>
      <c r="CA196" s="1">
        <v>0</v>
      </c>
      <c r="CB196" s="1" t="s">
        <v>331</v>
      </c>
      <c r="CC196" s="1" t="s">
        <v>559</v>
      </c>
      <c r="CD196" s="1" t="s">
        <v>3760</v>
      </c>
      <c r="CE196" s="1" t="s">
        <v>167</v>
      </c>
      <c r="CF196" s="1" t="s">
        <v>117</v>
      </c>
      <c r="CG196" s="1">
        <v>96950</v>
      </c>
      <c r="CH196" s="3">
        <v>7.76</v>
      </c>
      <c r="CI196" s="3">
        <v>7.76</v>
      </c>
      <c r="CJ196" s="3">
        <v>11.64</v>
      </c>
      <c r="CK196" s="3">
        <v>11.64</v>
      </c>
      <c r="CL196" s="1" t="s">
        <v>137</v>
      </c>
      <c r="CN196" s="1" t="s">
        <v>139</v>
      </c>
      <c r="CP196" s="1" t="s">
        <v>112</v>
      </c>
      <c r="CQ196" s="1" t="s">
        <v>111</v>
      </c>
      <c r="CR196" s="1" t="s">
        <v>112</v>
      </c>
      <c r="CS196" s="1" t="s">
        <v>111</v>
      </c>
      <c r="CT196" s="1" t="s">
        <v>138</v>
      </c>
      <c r="CU196" s="1" t="s">
        <v>111</v>
      </c>
      <c r="CV196" s="1" t="s">
        <v>138</v>
      </c>
      <c r="CW196" s="1" t="s">
        <v>2575</v>
      </c>
      <c r="CX196" s="1">
        <v>16707836342</v>
      </c>
      <c r="CY196" s="1" t="s">
        <v>556</v>
      </c>
      <c r="CZ196" s="1" t="s">
        <v>428</v>
      </c>
      <c r="DA196" s="1" t="s">
        <v>111</v>
      </c>
      <c r="DB196" s="1" t="s">
        <v>112</v>
      </c>
    </row>
    <row r="197" spans="1:111" ht="15.6" customHeight="1" x14ac:dyDescent="0.25">
      <c r="A197" s="1" t="s">
        <v>3772</v>
      </c>
      <c r="B197" s="1" t="s">
        <v>238</v>
      </c>
      <c r="C197" s="2">
        <v>44293.015053356481</v>
      </c>
      <c r="D197" s="2">
        <v>44330</v>
      </c>
      <c r="E197" s="1" t="s">
        <v>110</v>
      </c>
      <c r="F197" s="2">
        <v>44468.833333333336</v>
      </c>
      <c r="G197" s="1" t="s">
        <v>111</v>
      </c>
      <c r="H197" s="1" t="s">
        <v>112</v>
      </c>
      <c r="I197" s="1" t="s">
        <v>112</v>
      </c>
      <c r="J197" s="1" t="s">
        <v>3773</v>
      </c>
      <c r="K197" s="1" t="s">
        <v>1050</v>
      </c>
      <c r="L197" s="1" t="s">
        <v>1051</v>
      </c>
      <c r="N197" s="1" t="s">
        <v>116</v>
      </c>
      <c r="O197" s="1" t="s">
        <v>117</v>
      </c>
      <c r="P197" s="9">
        <v>96950</v>
      </c>
      <c r="Q197" s="1" t="s">
        <v>118</v>
      </c>
      <c r="R197" s="1" t="s">
        <v>138</v>
      </c>
      <c r="S197" s="1">
        <v>16702358778</v>
      </c>
      <c r="U197" s="1">
        <v>23622</v>
      </c>
      <c r="V197" s="1" t="s">
        <v>119</v>
      </c>
      <c r="X197" s="1" t="s">
        <v>1052</v>
      </c>
      <c r="Y197" s="1" t="s">
        <v>1053</v>
      </c>
      <c r="Z197" s="1" t="s">
        <v>1054</v>
      </c>
      <c r="AA197" s="1" t="s">
        <v>373</v>
      </c>
      <c r="AB197" s="1" t="s">
        <v>1051</v>
      </c>
      <c r="AD197" s="1" t="s">
        <v>116</v>
      </c>
      <c r="AE197" s="1" t="s">
        <v>117</v>
      </c>
      <c r="AF197" s="9">
        <v>96950</v>
      </c>
      <c r="AG197" s="1" t="s">
        <v>118</v>
      </c>
      <c r="AI197" s="1">
        <v>16702358778</v>
      </c>
      <c r="AK197" s="1" t="s">
        <v>1055</v>
      </c>
      <c r="BC197" s="1" t="str">
        <f>"49-9071.00"</f>
        <v>49-9071.00</v>
      </c>
      <c r="BD197" s="1" t="s">
        <v>214</v>
      </c>
      <c r="BE197" s="1" t="s">
        <v>3774</v>
      </c>
      <c r="BF197" s="1" t="s">
        <v>3775</v>
      </c>
      <c r="BG197" s="1">
        <v>2</v>
      </c>
      <c r="BH197" s="1">
        <v>2</v>
      </c>
      <c r="BI197" s="2">
        <v>44470</v>
      </c>
      <c r="BJ197" s="2">
        <v>45565</v>
      </c>
      <c r="BK197" s="2">
        <v>44470</v>
      </c>
      <c r="BL197" s="2">
        <v>45565</v>
      </c>
      <c r="BM197" s="1">
        <v>40</v>
      </c>
      <c r="BN197" s="1">
        <v>0</v>
      </c>
      <c r="BO197" s="1">
        <v>8</v>
      </c>
      <c r="BP197" s="1">
        <v>8</v>
      </c>
      <c r="BQ197" s="1">
        <v>8</v>
      </c>
      <c r="BR197" s="1">
        <v>8</v>
      </c>
      <c r="BS197" s="1">
        <v>8</v>
      </c>
      <c r="BT197" s="1">
        <v>0</v>
      </c>
      <c r="BU197" s="1" t="str">
        <f>"7:30 AM"</f>
        <v>7:30 AM</v>
      </c>
      <c r="BV197" s="1" t="str">
        <f>"4:30 PM"</f>
        <v>4:30 PM</v>
      </c>
      <c r="BW197" s="1" t="s">
        <v>135</v>
      </c>
      <c r="BX197" s="1">
        <v>0</v>
      </c>
      <c r="BY197" s="1">
        <v>24</v>
      </c>
      <c r="BZ197" s="1" t="s">
        <v>112</v>
      </c>
      <c r="CA197" s="1">
        <v>0</v>
      </c>
      <c r="CB197" s="1" t="s">
        <v>3776</v>
      </c>
      <c r="CC197" s="1" t="s">
        <v>1058</v>
      </c>
      <c r="CE197" s="1" t="s">
        <v>116</v>
      </c>
      <c r="CF197" s="1" t="s">
        <v>117</v>
      </c>
      <c r="CG197" s="1">
        <v>96950</v>
      </c>
      <c r="CH197" s="3">
        <v>8.7100000000000009</v>
      </c>
      <c r="CI197" s="3">
        <v>10</v>
      </c>
      <c r="CJ197" s="3">
        <v>13.06</v>
      </c>
      <c r="CK197" s="3">
        <v>15</v>
      </c>
      <c r="CL197" s="1" t="s">
        <v>137</v>
      </c>
      <c r="CM197" s="1" t="s">
        <v>138</v>
      </c>
      <c r="CN197" s="1" t="s">
        <v>139</v>
      </c>
      <c r="CP197" s="1" t="s">
        <v>112</v>
      </c>
      <c r="CQ197" s="1" t="s">
        <v>111</v>
      </c>
      <c r="CR197" s="1" t="s">
        <v>111</v>
      </c>
      <c r="CS197" s="1" t="s">
        <v>111</v>
      </c>
      <c r="CT197" s="1" t="s">
        <v>138</v>
      </c>
      <c r="CU197" s="1" t="s">
        <v>111</v>
      </c>
      <c r="CV197" s="1" t="s">
        <v>111</v>
      </c>
      <c r="CW197" s="1" t="s">
        <v>3777</v>
      </c>
      <c r="CX197" s="1">
        <v>16702358778</v>
      </c>
      <c r="CY197" s="1" t="s">
        <v>1055</v>
      </c>
      <c r="CZ197" s="1" t="s">
        <v>138</v>
      </c>
      <c r="DA197" s="1" t="s">
        <v>111</v>
      </c>
      <c r="DB197" s="1" t="s">
        <v>112</v>
      </c>
    </row>
    <row r="198" spans="1:111" ht="15.6" customHeight="1" x14ac:dyDescent="0.25">
      <c r="A198" s="1" t="s">
        <v>3778</v>
      </c>
      <c r="B198" s="1" t="s">
        <v>238</v>
      </c>
      <c r="C198" s="2">
        <v>44249.871700115742</v>
      </c>
      <c r="D198" s="2">
        <v>44292</v>
      </c>
      <c r="E198" s="1" t="s">
        <v>180</v>
      </c>
      <c r="G198" s="1" t="s">
        <v>112</v>
      </c>
      <c r="H198" s="1" t="s">
        <v>112</v>
      </c>
      <c r="I198" s="1" t="s">
        <v>112</v>
      </c>
      <c r="J198" s="1" t="s">
        <v>1095</v>
      </c>
      <c r="K198" s="1" t="s">
        <v>1260</v>
      </c>
      <c r="L198" s="1" t="s">
        <v>410</v>
      </c>
      <c r="N198" s="1" t="s">
        <v>167</v>
      </c>
      <c r="O198" s="1" t="s">
        <v>117</v>
      </c>
      <c r="P198" s="9">
        <v>96950</v>
      </c>
      <c r="Q198" s="1" t="s">
        <v>118</v>
      </c>
      <c r="S198" s="1">
        <v>16702336927</v>
      </c>
      <c r="U198" s="1">
        <v>236220</v>
      </c>
      <c r="V198" s="1" t="s">
        <v>119</v>
      </c>
      <c r="X198" s="1" t="s">
        <v>400</v>
      </c>
      <c r="Y198" s="1" t="s">
        <v>2784</v>
      </c>
      <c r="Z198" s="1" t="s">
        <v>2785</v>
      </c>
      <c r="AA198" s="1" t="s">
        <v>171</v>
      </c>
      <c r="AB198" s="1" t="s">
        <v>2786</v>
      </c>
      <c r="AD198" s="1" t="s">
        <v>2787</v>
      </c>
      <c r="AE198" s="1" t="s">
        <v>117</v>
      </c>
      <c r="AF198" s="9">
        <v>96950</v>
      </c>
      <c r="AG198" s="1" t="s">
        <v>118</v>
      </c>
      <c r="AI198" s="1">
        <v>16702336927</v>
      </c>
      <c r="AK198" s="1" t="s">
        <v>1101</v>
      </c>
      <c r="BC198" s="1" t="str">
        <f>"47-2051.00"</f>
        <v>47-2051.00</v>
      </c>
      <c r="BD198" s="1" t="s">
        <v>295</v>
      </c>
      <c r="BE198" s="1" t="s">
        <v>2788</v>
      </c>
      <c r="BF198" s="1" t="s">
        <v>2789</v>
      </c>
      <c r="BG198" s="1">
        <v>6</v>
      </c>
      <c r="BH198" s="1">
        <v>6</v>
      </c>
      <c r="BI198" s="2">
        <v>44348</v>
      </c>
      <c r="BJ198" s="2">
        <v>44712</v>
      </c>
      <c r="BK198" s="2">
        <v>44348</v>
      </c>
      <c r="BL198" s="2">
        <v>44712</v>
      </c>
      <c r="BM198" s="1">
        <v>40</v>
      </c>
      <c r="BN198" s="1">
        <v>0</v>
      </c>
      <c r="BO198" s="1">
        <v>8</v>
      </c>
      <c r="BP198" s="1">
        <v>8</v>
      </c>
      <c r="BQ198" s="1">
        <v>8</v>
      </c>
      <c r="BR198" s="1">
        <v>8</v>
      </c>
      <c r="BS198" s="1">
        <v>8</v>
      </c>
      <c r="BT198" s="1">
        <v>0</v>
      </c>
      <c r="BU198" s="1" t="str">
        <f>"7:30 AM"</f>
        <v>7:30 AM</v>
      </c>
      <c r="BV198" s="1" t="str">
        <f>"4:30 PM"</f>
        <v>4:30 PM</v>
      </c>
      <c r="BW198" s="1" t="s">
        <v>135</v>
      </c>
      <c r="BX198" s="1">
        <v>0</v>
      </c>
      <c r="BY198" s="1">
        <v>3</v>
      </c>
      <c r="BZ198" s="1" t="s">
        <v>112</v>
      </c>
      <c r="CA198" s="1">
        <v>0</v>
      </c>
      <c r="CB198" s="4" t="s">
        <v>2790</v>
      </c>
      <c r="CC198" s="1" t="s">
        <v>410</v>
      </c>
      <c r="CE198" s="1" t="s">
        <v>167</v>
      </c>
      <c r="CF198" s="1" t="s">
        <v>117</v>
      </c>
      <c r="CG198" s="1">
        <v>96950</v>
      </c>
      <c r="CH198" s="3">
        <v>8.34</v>
      </c>
      <c r="CI198" s="3">
        <v>8.34</v>
      </c>
      <c r="CJ198" s="3">
        <v>12.51</v>
      </c>
      <c r="CK198" s="3">
        <v>12.51</v>
      </c>
      <c r="CL198" s="1" t="s">
        <v>137</v>
      </c>
      <c r="CN198" s="1" t="s">
        <v>139</v>
      </c>
      <c r="CP198" s="1" t="s">
        <v>112</v>
      </c>
      <c r="CQ198" s="1" t="s">
        <v>111</v>
      </c>
      <c r="CR198" s="1" t="s">
        <v>111</v>
      </c>
      <c r="CS198" s="1" t="s">
        <v>111</v>
      </c>
      <c r="CT198" s="1" t="s">
        <v>138</v>
      </c>
      <c r="CU198" s="1" t="s">
        <v>111</v>
      </c>
      <c r="CV198" s="1" t="s">
        <v>138</v>
      </c>
      <c r="CW198" s="1" t="s">
        <v>411</v>
      </c>
      <c r="CX198" s="1">
        <v>16702336927</v>
      </c>
      <c r="CY198" s="1" t="s">
        <v>1101</v>
      </c>
      <c r="CZ198" s="1" t="s">
        <v>138</v>
      </c>
      <c r="DA198" s="1" t="s">
        <v>111</v>
      </c>
      <c r="DB198" s="1" t="s">
        <v>112</v>
      </c>
    </row>
    <row r="199" spans="1:111" ht="15.6" customHeight="1" x14ac:dyDescent="0.25">
      <c r="A199" s="1" t="s">
        <v>3779</v>
      </c>
      <c r="B199" s="1" t="s">
        <v>238</v>
      </c>
      <c r="C199" s="2">
        <v>44285.987431712965</v>
      </c>
      <c r="D199" s="2">
        <v>44327</v>
      </c>
      <c r="E199" s="1" t="s">
        <v>110</v>
      </c>
      <c r="F199" s="2">
        <v>44406.833333333336</v>
      </c>
      <c r="G199" s="1" t="s">
        <v>111</v>
      </c>
      <c r="H199" s="1" t="s">
        <v>112</v>
      </c>
      <c r="I199" s="1" t="s">
        <v>112</v>
      </c>
      <c r="J199" s="1" t="s">
        <v>3780</v>
      </c>
      <c r="L199" s="1" t="s">
        <v>3781</v>
      </c>
      <c r="M199" s="1" t="s">
        <v>3782</v>
      </c>
      <c r="N199" s="1" t="s">
        <v>167</v>
      </c>
      <c r="O199" s="1" t="s">
        <v>117</v>
      </c>
      <c r="P199" s="9">
        <v>96950</v>
      </c>
      <c r="Q199" s="1" t="s">
        <v>118</v>
      </c>
      <c r="S199" s="1">
        <v>16702352030</v>
      </c>
      <c r="U199" s="1">
        <v>621320</v>
      </c>
      <c r="V199" s="1" t="s">
        <v>119</v>
      </c>
      <c r="X199" s="1" t="s">
        <v>3783</v>
      </c>
      <c r="Y199" s="1" t="s">
        <v>3784</v>
      </c>
      <c r="Z199" s="1" t="s">
        <v>402</v>
      </c>
      <c r="AA199" s="1" t="s">
        <v>3785</v>
      </c>
      <c r="AB199" s="1" t="s">
        <v>3781</v>
      </c>
      <c r="AC199" s="1" t="s">
        <v>3782</v>
      </c>
      <c r="AD199" s="1" t="s">
        <v>167</v>
      </c>
      <c r="AE199" s="1" t="s">
        <v>117</v>
      </c>
      <c r="AF199" s="9">
        <v>96950</v>
      </c>
      <c r="AG199" s="1" t="s">
        <v>118</v>
      </c>
      <c r="AI199" s="1">
        <v>16702352030</v>
      </c>
      <c r="AK199" s="1" t="s">
        <v>3786</v>
      </c>
      <c r="BC199" s="1" t="str">
        <f>"31-9092.00"</f>
        <v>31-9092.00</v>
      </c>
      <c r="BD199" s="1" t="s">
        <v>3787</v>
      </c>
      <c r="BE199" s="1" t="s">
        <v>3788</v>
      </c>
      <c r="BF199" s="1" t="s">
        <v>3789</v>
      </c>
      <c r="BG199" s="1">
        <v>1</v>
      </c>
      <c r="BH199" s="1">
        <v>1</v>
      </c>
      <c r="BI199" s="2">
        <v>44408</v>
      </c>
      <c r="BJ199" s="2">
        <v>44772</v>
      </c>
      <c r="BK199" s="2">
        <v>44408</v>
      </c>
      <c r="BL199" s="2">
        <v>44772</v>
      </c>
      <c r="BM199" s="1">
        <v>35</v>
      </c>
      <c r="BN199" s="1">
        <v>0</v>
      </c>
      <c r="BO199" s="1">
        <v>6</v>
      </c>
      <c r="BP199" s="1">
        <v>6</v>
      </c>
      <c r="BQ199" s="1">
        <v>5</v>
      </c>
      <c r="BR199" s="1">
        <v>6</v>
      </c>
      <c r="BS199" s="1">
        <v>6</v>
      </c>
      <c r="BT199" s="1">
        <v>6</v>
      </c>
      <c r="BU199" s="1" t="str">
        <f>"9:00 AM"</f>
        <v>9:00 AM</v>
      </c>
      <c r="BV199" s="1" t="str">
        <f>"3:00 PM"</f>
        <v>3:00 PM</v>
      </c>
      <c r="BW199" s="1" t="s">
        <v>392</v>
      </c>
      <c r="BX199" s="1">
        <v>0</v>
      </c>
      <c r="BY199" s="1">
        <v>0</v>
      </c>
      <c r="BZ199" s="1" t="s">
        <v>112</v>
      </c>
      <c r="CA199" s="1">
        <v>0</v>
      </c>
      <c r="CB199" s="1" t="s">
        <v>138</v>
      </c>
      <c r="CC199" s="1" t="s">
        <v>3790</v>
      </c>
      <c r="CD199" s="1" t="s">
        <v>3791</v>
      </c>
      <c r="CE199" s="1" t="s">
        <v>167</v>
      </c>
      <c r="CF199" s="1" t="s">
        <v>117</v>
      </c>
      <c r="CG199" s="1">
        <v>96950</v>
      </c>
      <c r="CH199" s="3">
        <v>11.66</v>
      </c>
      <c r="CI199" s="3">
        <v>17</v>
      </c>
      <c r="CJ199" s="3">
        <v>17.489999999999998</v>
      </c>
      <c r="CK199" s="3">
        <v>25.5</v>
      </c>
      <c r="CL199" s="1" t="s">
        <v>137</v>
      </c>
      <c r="CM199" s="1" t="s">
        <v>230</v>
      </c>
      <c r="CN199" s="1" t="s">
        <v>139</v>
      </c>
      <c r="CP199" s="1" t="s">
        <v>112</v>
      </c>
      <c r="CQ199" s="1" t="s">
        <v>111</v>
      </c>
      <c r="CR199" s="1" t="s">
        <v>112</v>
      </c>
      <c r="CS199" s="1" t="s">
        <v>111</v>
      </c>
      <c r="CT199" s="1" t="s">
        <v>138</v>
      </c>
      <c r="CU199" s="1" t="s">
        <v>138</v>
      </c>
      <c r="CV199" s="1" t="s">
        <v>138</v>
      </c>
      <c r="CW199" s="1" t="s">
        <v>230</v>
      </c>
      <c r="CX199" s="1">
        <v>16702352030</v>
      </c>
      <c r="CY199" s="1" t="s">
        <v>3786</v>
      </c>
      <c r="CZ199" s="1" t="s">
        <v>138</v>
      </c>
      <c r="DA199" s="1" t="s">
        <v>111</v>
      </c>
      <c r="DB199" s="1" t="s">
        <v>112</v>
      </c>
    </row>
    <row r="200" spans="1:111" ht="15.6" customHeight="1" x14ac:dyDescent="0.25">
      <c r="A200" s="1" t="s">
        <v>3792</v>
      </c>
      <c r="B200" s="1" t="s">
        <v>238</v>
      </c>
      <c r="C200" s="2">
        <v>44294.047044444444</v>
      </c>
      <c r="D200" s="2">
        <v>44330</v>
      </c>
      <c r="E200" s="1" t="s">
        <v>110</v>
      </c>
      <c r="F200" s="2">
        <v>44468.833333333336</v>
      </c>
      <c r="G200" s="1" t="s">
        <v>112</v>
      </c>
      <c r="H200" s="1" t="s">
        <v>112</v>
      </c>
      <c r="I200" s="1" t="s">
        <v>112</v>
      </c>
      <c r="J200" s="1" t="s">
        <v>3793</v>
      </c>
      <c r="K200" s="1" t="s">
        <v>3794</v>
      </c>
      <c r="L200" s="1" t="s">
        <v>2203</v>
      </c>
      <c r="N200" s="1" t="s">
        <v>116</v>
      </c>
      <c r="O200" s="1" t="s">
        <v>117</v>
      </c>
      <c r="P200" s="9">
        <v>96950</v>
      </c>
      <c r="Q200" s="1" t="s">
        <v>118</v>
      </c>
      <c r="R200" s="1" t="s">
        <v>138</v>
      </c>
      <c r="S200" s="1">
        <v>16702335201</v>
      </c>
      <c r="U200" s="1">
        <v>72111</v>
      </c>
      <c r="V200" s="1" t="s">
        <v>119</v>
      </c>
      <c r="X200" s="1" t="s">
        <v>385</v>
      </c>
      <c r="Y200" s="1" t="s">
        <v>386</v>
      </c>
      <c r="Z200" s="1" t="s">
        <v>138</v>
      </c>
      <c r="AA200" s="1" t="s">
        <v>387</v>
      </c>
      <c r="AB200" s="1" t="s">
        <v>2204</v>
      </c>
      <c r="AD200" s="1" t="s">
        <v>116</v>
      </c>
      <c r="AE200" s="1" t="s">
        <v>117</v>
      </c>
      <c r="AF200" s="9">
        <v>96950</v>
      </c>
      <c r="AG200" s="1" t="s">
        <v>118</v>
      </c>
      <c r="AH200" s="1" t="s">
        <v>138</v>
      </c>
      <c r="AI200" s="1">
        <v>16702345201</v>
      </c>
      <c r="AK200" s="1" t="s">
        <v>2205</v>
      </c>
      <c r="BC200" s="1" t="str">
        <f>"49-9071.00"</f>
        <v>49-9071.00</v>
      </c>
      <c r="BD200" s="1" t="s">
        <v>214</v>
      </c>
      <c r="BE200" s="1" t="s">
        <v>3795</v>
      </c>
      <c r="BF200" s="1" t="s">
        <v>1069</v>
      </c>
      <c r="BG200" s="1">
        <v>1</v>
      </c>
      <c r="BH200" s="1">
        <v>1</v>
      </c>
      <c r="BI200" s="2">
        <v>44470</v>
      </c>
      <c r="BJ200" s="2">
        <v>44834</v>
      </c>
      <c r="BK200" s="2">
        <v>44470</v>
      </c>
      <c r="BL200" s="2">
        <v>44834</v>
      </c>
      <c r="BM200" s="1">
        <v>35</v>
      </c>
      <c r="BN200" s="1">
        <v>0</v>
      </c>
      <c r="BO200" s="1">
        <v>7</v>
      </c>
      <c r="BP200" s="1">
        <v>7</v>
      </c>
      <c r="BQ200" s="1">
        <v>7</v>
      </c>
      <c r="BR200" s="1">
        <v>7</v>
      </c>
      <c r="BS200" s="1">
        <v>7</v>
      </c>
      <c r="BT200" s="1">
        <v>0</v>
      </c>
      <c r="BU200" s="1" t="str">
        <f>"8:00 AM"</f>
        <v>8:00 AM</v>
      </c>
      <c r="BV200" s="1" t="str">
        <f>"4:00 PM"</f>
        <v>4:00 PM</v>
      </c>
      <c r="BW200" s="1" t="s">
        <v>135</v>
      </c>
      <c r="BX200" s="1">
        <v>0</v>
      </c>
      <c r="BY200" s="1">
        <v>12</v>
      </c>
      <c r="BZ200" s="1" t="s">
        <v>112</v>
      </c>
      <c r="CA200" s="1">
        <v>0</v>
      </c>
      <c r="CB200" s="1" t="s">
        <v>3796</v>
      </c>
      <c r="CC200" s="1" t="s">
        <v>2203</v>
      </c>
      <c r="CE200" s="1" t="s">
        <v>116</v>
      </c>
      <c r="CF200" s="1" t="s">
        <v>117</v>
      </c>
      <c r="CG200" s="1">
        <v>96950</v>
      </c>
      <c r="CH200" s="3">
        <v>8.7100000000000009</v>
      </c>
      <c r="CI200" s="3">
        <v>8.7100000000000009</v>
      </c>
      <c r="CJ200" s="3">
        <v>13.07</v>
      </c>
      <c r="CK200" s="3">
        <v>13.07</v>
      </c>
      <c r="CL200" s="1" t="s">
        <v>137</v>
      </c>
      <c r="CN200" s="1" t="s">
        <v>139</v>
      </c>
      <c r="CP200" s="1" t="s">
        <v>112</v>
      </c>
      <c r="CQ200" s="1" t="s">
        <v>111</v>
      </c>
      <c r="CR200" s="1" t="s">
        <v>112</v>
      </c>
      <c r="CS200" s="1" t="s">
        <v>111</v>
      </c>
      <c r="CT200" s="1" t="s">
        <v>138</v>
      </c>
      <c r="CU200" s="1" t="s">
        <v>111</v>
      </c>
      <c r="CV200" s="1" t="s">
        <v>138</v>
      </c>
      <c r="CW200" s="1" t="s">
        <v>3797</v>
      </c>
      <c r="CX200" s="1">
        <v>16702345201</v>
      </c>
      <c r="CY200" s="1" t="s">
        <v>2205</v>
      </c>
      <c r="CZ200" s="1" t="s">
        <v>138</v>
      </c>
      <c r="DA200" s="1" t="s">
        <v>111</v>
      </c>
      <c r="DB200" s="1" t="s">
        <v>112</v>
      </c>
    </row>
    <row r="201" spans="1:111" ht="15.6" customHeight="1" x14ac:dyDescent="0.25">
      <c r="A201" s="1" t="s">
        <v>3798</v>
      </c>
      <c r="B201" s="1" t="s">
        <v>238</v>
      </c>
      <c r="C201" s="2">
        <v>44334.374398032407</v>
      </c>
      <c r="D201" s="2">
        <v>44378</v>
      </c>
      <c r="E201" s="1" t="s">
        <v>180</v>
      </c>
      <c r="G201" s="1" t="s">
        <v>112</v>
      </c>
      <c r="H201" s="1" t="s">
        <v>112</v>
      </c>
      <c r="I201" s="1" t="s">
        <v>112</v>
      </c>
      <c r="J201" s="1" t="s">
        <v>3799</v>
      </c>
      <c r="K201" s="1" t="s">
        <v>3800</v>
      </c>
      <c r="L201" s="1" t="s">
        <v>3801</v>
      </c>
      <c r="M201" s="1" t="s">
        <v>3802</v>
      </c>
      <c r="N201" s="1" t="s">
        <v>167</v>
      </c>
      <c r="O201" s="1" t="s">
        <v>117</v>
      </c>
      <c r="P201" s="9">
        <v>96950</v>
      </c>
      <c r="Q201" s="1" t="s">
        <v>118</v>
      </c>
      <c r="S201" s="1">
        <v>16702861656</v>
      </c>
      <c r="U201" s="1">
        <v>722410</v>
      </c>
      <c r="V201" s="1" t="s">
        <v>119</v>
      </c>
      <c r="X201" s="1" t="s">
        <v>3803</v>
      </c>
      <c r="Y201" s="1" t="s">
        <v>3804</v>
      </c>
      <c r="Z201" s="1" t="s">
        <v>3805</v>
      </c>
      <c r="AA201" s="1" t="s">
        <v>1568</v>
      </c>
      <c r="AB201" s="1" t="s">
        <v>3801</v>
      </c>
      <c r="AC201" s="1" t="s">
        <v>3802</v>
      </c>
      <c r="AD201" s="1" t="s">
        <v>167</v>
      </c>
      <c r="AE201" s="1" t="s">
        <v>117</v>
      </c>
      <c r="AF201" s="9">
        <v>96950</v>
      </c>
      <c r="AG201" s="1" t="s">
        <v>118</v>
      </c>
      <c r="AI201" s="1">
        <v>16702861656</v>
      </c>
      <c r="AK201" s="1" t="s">
        <v>3806</v>
      </c>
      <c r="AL201" s="1" t="s">
        <v>125</v>
      </c>
      <c r="AM201" s="1" t="s">
        <v>1566</v>
      </c>
      <c r="AN201" s="1" t="s">
        <v>3807</v>
      </c>
      <c r="AP201" s="1" t="s">
        <v>1565</v>
      </c>
      <c r="AR201" s="1" t="s">
        <v>167</v>
      </c>
      <c r="AS201" s="1" t="s">
        <v>117</v>
      </c>
      <c r="AT201" s="9">
        <v>96950</v>
      </c>
      <c r="AU201" s="1" t="s">
        <v>118</v>
      </c>
      <c r="AW201" s="1">
        <v>16702875139</v>
      </c>
      <c r="AY201" s="1" t="s">
        <v>1570</v>
      </c>
      <c r="AZ201" s="1" t="s">
        <v>1563</v>
      </c>
      <c r="BC201" s="1" t="str">
        <f>"35-3031.00"</f>
        <v>35-3031.00</v>
      </c>
      <c r="BD201" s="1" t="s">
        <v>174</v>
      </c>
      <c r="BE201" s="1" t="s">
        <v>3808</v>
      </c>
      <c r="BF201" s="1" t="s">
        <v>3809</v>
      </c>
      <c r="BG201" s="1">
        <v>2</v>
      </c>
      <c r="BH201" s="1">
        <v>2</v>
      </c>
      <c r="BI201" s="2">
        <v>44440</v>
      </c>
      <c r="BJ201" s="2">
        <v>44804</v>
      </c>
      <c r="BK201" s="2">
        <v>44440</v>
      </c>
      <c r="BL201" s="2">
        <v>44804</v>
      </c>
      <c r="BM201" s="1">
        <v>35</v>
      </c>
      <c r="BN201" s="1">
        <v>5</v>
      </c>
      <c r="BO201" s="1">
        <v>5</v>
      </c>
      <c r="BP201" s="1">
        <v>5</v>
      </c>
      <c r="BQ201" s="1">
        <v>5</v>
      </c>
      <c r="BR201" s="1">
        <v>5</v>
      </c>
      <c r="BS201" s="1">
        <v>5</v>
      </c>
      <c r="BT201" s="1">
        <v>5</v>
      </c>
      <c r="BU201" s="1" t="str">
        <f>"8:00 PM"</f>
        <v>8:00 PM</v>
      </c>
      <c r="BV201" s="1" t="str">
        <f>"1:00 AM"</f>
        <v>1:00 AM</v>
      </c>
      <c r="BW201" s="1" t="s">
        <v>230</v>
      </c>
      <c r="BX201" s="1">
        <v>0</v>
      </c>
      <c r="BY201" s="1">
        <v>6</v>
      </c>
      <c r="BZ201" s="1" t="s">
        <v>112</v>
      </c>
      <c r="CB201" s="1" t="s">
        <v>3810</v>
      </c>
      <c r="CC201" s="1" t="s">
        <v>3811</v>
      </c>
      <c r="CD201" s="1" t="s">
        <v>3801</v>
      </c>
      <c r="CE201" s="1" t="s">
        <v>167</v>
      </c>
      <c r="CF201" s="1" t="s">
        <v>117</v>
      </c>
      <c r="CG201" s="1">
        <v>96950</v>
      </c>
      <c r="CH201" s="3">
        <v>8.11</v>
      </c>
      <c r="CI201" s="3">
        <v>8.11</v>
      </c>
      <c r="CJ201" s="3">
        <v>12.17</v>
      </c>
      <c r="CK201" s="3">
        <v>12.17</v>
      </c>
      <c r="CL201" s="1" t="s">
        <v>137</v>
      </c>
      <c r="CM201" s="1" t="s">
        <v>230</v>
      </c>
      <c r="CN201" s="1" t="s">
        <v>139</v>
      </c>
      <c r="CP201" s="1" t="s">
        <v>112</v>
      </c>
      <c r="CQ201" s="1" t="s">
        <v>111</v>
      </c>
      <c r="CR201" s="1" t="s">
        <v>112</v>
      </c>
      <c r="CS201" s="1" t="s">
        <v>111</v>
      </c>
      <c r="CT201" s="1" t="s">
        <v>138</v>
      </c>
      <c r="CU201" s="1" t="s">
        <v>111</v>
      </c>
      <c r="CV201" s="1" t="s">
        <v>138</v>
      </c>
      <c r="CW201" s="1" t="s">
        <v>3812</v>
      </c>
      <c r="CX201" s="1">
        <v>16702861656</v>
      </c>
      <c r="CY201" s="1" t="s">
        <v>3806</v>
      </c>
      <c r="CZ201" s="1" t="s">
        <v>331</v>
      </c>
      <c r="DA201" s="1" t="s">
        <v>111</v>
      </c>
      <c r="DB201" s="1" t="s">
        <v>112</v>
      </c>
      <c r="DC201" s="1" t="s">
        <v>1566</v>
      </c>
      <c r="DD201" s="1" t="s">
        <v>3807</v>
      </c>
      <c r="DF201" s="1" t="s">
        <v>1563</v>
      </c>
      <c r="DG201" s="1" t="s">
        <v>1570</v>
      </c>
    </row>
    <row r="202" spans="1:111" ht="15.6" customHeight="1" x14ac:dyDescent="0.25">
      <c r="A202" s="1" t="s">
        <v>3813</v>
      </c>
      <c r="B202" s="1" t="s">
        <v>238</v>
      </c>
      <c r="C202" s="2">
        <v>44293.08358622685</v>
      </c>
      <c r="D202" s="2">
        <v>44322</v>
      </c>
      <c r="E202" s="1" t="s">
        <v>110</v>
      </c>
      <c r="F202" s="2">
        <v>44468.833333333336</v>
      </c>
      <c r="G202" s="1" t="s">
        <v>112</v>
      </c>
      <c r="H202" s="1" t="s">
        <v>112</v>
      </c>
      <c r="I202" s="1" t="s">
        <v>112</v>
      </c>
      <c r="J202" s="1" t="s">
        <v>2585</v>
      </c>
      <c r="K202" s="1" t="s">
        <v>2586</v>
      </c>
      <c r="L202" s="1" t="s">
        <v>3814</v>
      </c>
      <c r="M202" s="1" t="s">
        <v>2588</v>
      </c>
      <c r="N202" s="1" t="s">
        <v>116</v>
      </c>
      <c r="O202" s="1" t="s">
        <v>117</v>
      </c>
      <c r="P202" s="9">
        <v>96950</v>
      </c>
      <c r="Q202" s="1" t="s">
        <v>118</v>
      </c>
      <c r="S202" s="1">
        <v>16702334825</v>
      </c>
      <c r="U202" s="1">
        <v>72251</v>
      </c>
      <c r="V202" s="1" t="s">
        <v>119</v>
      </c>
      <c r="X202" s="1" t="s">
        <v>2589</v>
      </c>
      <c r="Y202" s="1" t="s">
        <v>2590</v>
      </c>
      <c r="AA202" s="1" t="s">
        <v>973</v>
      </c>
      <c r="AB202" s="1" t="s">
        <v>3814</v>
      </c>
      <c r="AC202" s="1" t="s">
        <v>2588</v>
      </c>
      <c r="AD202" s="1" t="s">
        <v>116</v>
      </c>
      <c r="AE202" s="1" t="s">
        <v>117</v>
      </c>
      <c r="AF202" s="9">
        <v>96950</v>
      </c>
      <c r="AG202" s="1" t="s">
        <v>118</v>
      </c>
      <c r="AI202" s="1">
        <v>16702334825</v>
      </c>
      <c r="AK202" s="1" t="s">
        <v>2591</v>
      </c>
      <c r="BC202" s="1" t="str">
        <f>"35-1011.00"</f>
        <v>35-1011.00</v>
      </c>
      <c r="BD202" s="1" t="s">
        <v>3815</v>
      </c>
      <c r="BE202" s="1" t="s">
        <v>3816</v>
      </c>
      <c r="BF202" s="1" t="s">
        <v>3817</v>
      </c>
      <c r="BG202" s="1">
        <v>2</v>
      </c>
      <c r="BH202" s="1">
        <v>2</v>
      </c>
      <c r="BI202" s="2">
        <v>44470</v>
      </c>
      <c r="BJ202" s="2">
        <v>44834</v>
      </c>
      <c r="BK202" s="2">
        <v>44470</v>
      </c>
      <c r="BL202" s="2">
        <v>44834</v>
      </c>
      <c r="BM202" s="1">
        <v>40</v>
      </c>
      <c r="BN202" s="1">
        <v>0</v>
      </c>
      <c r="BO202" s="1">
        <v>8</v>
      </c>
      <c r="BP202" s="1">
        <v>8</v>
      </c>
      <c r="BQ202" s="1">
        <v>8</v>
      </c>
      <c r="BR202" s="1">
        <v>8</v>
      </c>
      <c r="BS202" s="1">
        <v>8</v>
      </c>
      <c r="BT202" s="1">
        <v>0</v>
      </c>
      <c r="BU202" s="1" t="str">
        <f>"8:00 AM"</f>
        <v>8:00 AM</v>
      </c>
      <c r="BV202" s="1" t="str">
        <f t="shared" ref="BV202:BV209" si="4">"5:00 PM"</f>
        <v>5:00 PM</v>
      </c>
      <c r="BW202" s="1" t="s">
        <v>135</v>
      </c>
      <c r="BX202" s="1">
        <v>0</v>
      </c>
      <c r="BY202" s="1">
        <v>12</v>
      </c>
      <c r="BZ202" s="1" t="s">
        <v>111</v>
      </c>
      <c r="CA202" s="1">
        <v>2</v>
      </c>
      <c r="CB202" s="4" t="s">
        <v>3818</v>
      </c>
      <c r="CC202" s="1" t="s">
        <v>3814</v>
      </c>
      <c r="CD202" s="1" t="s">
        <v>2588</v>
      </c>
      <c r="CE202" s="1" t="s">
        <v>116</v>
      </c>
      <c r="CF202" s="1" t="s">
        <v>117</v>
      </c>
      <c r="CG202" s="1">
        <v>96950</v>
      </c>
      <c r="CH202" s="3">
        <v>16.18</v>
      </c>
      <c r="CI202" s="3">
        <v>16.18</v>
      </c>
      <c r="CJ202" s="3">
        <v>24.27</v>
      </c>
      <c r="CK202" s="3">
        <v>24.27</v>
      </c>
      <c r="CL202" s="1" t="s">
        <v>137</v>
      </c>
      <c r="CM202" s="1" t="s">
        <v>138</v>
      </c>
      <c r="CN202" s="1" t="s">
        <v>139</v>
      </c>
      <c r="CP202" s="1" t="s">
        <v>112</v>
      </c>
      <c r="CQ202" s="1" t="s">
        <v>111</v>
      </c>
      <c r="CR202" s="1" t="s">
        <v>112</v>
      </c>
      <c r="CS202" s="1" t="s">
        <v>111</v>
      </c>
      <c r="CT202" s="1" t="s">
        <v>138</v>
      </c>
      <c r="CU202" s="1" t="s">
        <v>111</v>
      </c>
      <c r="CV202" s="1" t="s">
        <v>138</v>
      </c>
      <c r="CW202" s="1" t="s">
        <v>300</v>
      </c>
      <c r="CX202" s="1">
        <v>16702334825</v>
      </c>
      <c r="CY202" s="1" t="s">
        <v>2591</v>
      </c>
      <c r="CZ202" s="1" t="s">
        <v>138</v>
      </c>
      <c r="DA202" s="1" t="s">
        <v>111</v>
      </c>
      <c r="DB202" s="1" t="s">
        <v>112</v>
      </c>
    </row>
    <row r="203" spans="1:111" ht="15.6" customHeight="1" x14ac:dyDescent="0.25">
      <c r="A203" s="1" t="s">
        <v>3832</v>
      </c>
      <c r="B203" s="1" t="s">
        <v>238</v>
      </c>
      <c r="C203" s="2">
        <v>44337.065165509259</v>
      </c>
      <c r="D203" s="2">
        <v>44389</v>
      </c>
      <c r="E203" s="1" t="s">
        <v>110</v>
      </c>
      <c r="F203" s="2">
        <v>44468.833333333336</v>
      </c>
      <c r="G203" s="1" t="s">
        <v>112</v>
      </c>
      <c r="H203" s="1" t="s">
        <v>112</v>
      </c>
      <c r="I203" s="1" t="s">
        <v>112</v>
      </c>
      <c r="J203" s="1" t="s">
        <v>3833</v>
      </c>
      <c r="L203" s="1" t="s">
        <v>3834</v>
      </c>
      <c r="N203" s="1" t="s">
        <v>167</v>
      </c>
      <c r="O203" s="1" t="s">
        <v>117</v>
      </c>
      <c r="P203" s="9">
        <v>96950</v>
      </c>
      <c r="Q203" s="1" t="s">
        <v>118</v>
      </c>
      <c r="S203" s="1">
        <v>16702333625</v>
      </c>
      <c r="U203" s="1">
        <v>54121</v>
      </c>
      <c r="V203" s="1" t="s">
        <v>119</v>
      </c>
      <c r="X203" s="1" t="s">
        <v>3835</v>
      </c>
      <c r="Y203" s="1" t="s">
        <v>3836</v>
      </c>
      <c r="AA203" s="1" t="s">
        <v>171</v>
      </c>
      <c r="AB203" s="1" t="s">
        <v>3837</v>
      </c>
      <c r="AD203" s="1" t="s">
        <v>167</v>
      </c>
      <c r="AE203" s="1" t="s">
        <v>117</v>
      </c>
      <c r="AF203" s="9">
        <v>96950</v>
      </c>
      <c r="AG203" s="1" t="s">
        <v>118</v>
      </c>
      <c r="AI203" s="1">
        <v>16702333625</v>
      </c>
      <c r="AK203" s="1" t="s">
        <v>3838</v>
      </c>
      <c r="BC203" s="1" t="str">
        <f>"43-3031.00"</f>
        <v>43-3031.00</v>
      </c>
      <c r="BD203" s="1" t="s">
        <v>389</v>
      </c>
      <c r="BE203" s="1" t="s">
        <v>3839</v>
      </c>
      <c r="BF203" s="1" t="s">
        <v>1045</v>
      </c>
      <c r="BG203" s="1">
        <v>5</v>
      </c>
      <c r="BH203" s="1">
        <v>5</v>
      </c>
      <c r="BI203" s="2">
        <v>44470</v>
      </c>
      <c r="BJ203" s="2">
        <v>44834</v>
      </c>
      <c r="BK203" s="2">
        <v>44470</v>
      </c>
      <c r="BL203" s="2">
        <v>44834</v>
      </c>
      <c r="BM203" s="1">
        <v>35</v>
      </c>
      <c r="BN203" s="1">
        <v>0</v>
      </c>
      <c r="BO203" s="1">
        <v>7</v>
      </c>
      <c r="BP203" s="1">
        <v>7</v>
      </c>
      <c r="BQ203" s="1">
        <v>7</v>
      </c>
      <c r="BR203" s="1">
        <v>7</v>
      </c>
      <c r="BS203" s="1">
        <v>7</v>
      </c>
      <c r="BT203" s="1">
        <v>0</v>
      </c>
      <c r="BU203" s="1" t="str">
        <f>"9:00 AM"</f>
        <v>9:00 AM</v>
      </c>
      <c r="BV203" s="1" t="str">
        <f t="shared" si="4"/>
        <v>5:00 PM</v>
      </c>
      <c r="BW203" s="1" t="s">
        <v>135</v>
      </c>
      <c r="BX203" s="1">
        <v>0</v>
      </c>
      <c r="BY203" s="1">
        <v>24</v>
      </c>
      <c r="BZ203" s="1" t="s">
        <v>112</v>
      </c>
      <c r="CB203" s="4" t="s">
        <v>3840</v>
      </c>
      <c r="CC203" s="1" t="s">
        <v>339</v>
      </c>
      <c r="CE203" s="1" t="s">
        <v>167</v>
      </c>
      <c r="CF203" s="1" t="s">
        <v>117</v>
      </c>
      <c r="CG203" s="1">
        <v>96950</v>
      </c>
      <c r="CH203" s="3">
        <v>9.49</v>
      </c>
      <c r="CI203" s="3">
        <v>9.49</v>
      </c>
      <c r="CJ203" s="3">
        <v>0</v>
      </c>
      <c r="CK203" s="3">
        <v>0</v>
      </c>
      <c r="CL203" s="1" t="s">
        <v>137</v>
      </c>
      <c r="CN203" s="1" t="s">
        <v>139</v>
      </c>
      <c r="CP203" s="1" t="s">
        <v>112</v>
      </c>
      <c r="CQ203" s="1" t="s">
        <v>111</v>
      </c>
      <c r="CR203" s="1" t="s">
        <v>112</v>
      </c>
      <c r="CS203" s="1" t="s">
        <v>112</v>
      </c>
      <c r="CT203" s="1" t="s">
        <v>138</v>
      </c>
      <c r="CU203" s="1" t="s">
        <v>111</v>
      </c>
      <c r="CV203" s="1" t="s">
        <v>138</v>
      </c>
      <c r="CW203" s="1" t="s">
        <v>3841</v>
      </c>
      <c r="CX203" s="1">
        <v>16702333625</v>
      </c>
      <c r="CY203" s="1" t="s">
        <v>3838</v>
      </c>
      <c r="CZ203" s="1" t="s">
        <v>428</v>
      </c>
      <c r="DA203" s="1" t="s">
        <v>111</v>
      </c>
      <c r="DB203" s="1" t="s">
        <v>112</v>
      </c>
    </row>
    <row r="204" spans="1:111" ht="15.6" customHeight="1" x14ac:dyDescent="0.25">
      <c r="A204" s="1" t="s">
        <v>3842</v>
      </c>
      <c r="B204" s="1" t="s">
        <v>238</v>
      </c>
      <c r="C204" s="2">
        <v>44339.99366122685</v>
      </c>
      <c r="D204" s="2">
        <v>44377</v>
      </c>
      <c r="E204" s="1" t="s">
        <v>110</v>
      </c>
      <c r="F204" s="2">
        <v>44468.833333333336</v>
      </c>
      <c r="G204" s="1" t="s">
        <v>112</v>
      </c>
      <c r="H204" s="1" t="s">
        <v>112</v>
      </c>
      <c r="I204" s="1" t="s">
        <v>112</v>
      </c>
      <c r="J204" s="1" t="s">
        <v>3843</v>
      </c>
      <c r="K204" s="1" t="s">
        <v>3844</v>
      </c>
      <c r="L204" s="1" t="s">
        <v>3845</v>
      </c>
      <c r="M204" s="1" t="s">
        <v>115</v>
      </c>
      <c r="N204" s="1" t="s">
        <v>116</v>
      </c>
      <c r="O204" s="1" t="s">
        <v>117</v>
      </c>
      <c r="P204" s="9">
        <v>96950</v>
      </c>
      <c r="Q204" s="1" t="s">
        <v>118</v>
      </c>
      <c r="S204" s="1">
        <v>16702876273</v>
      </c>
      <c r="U204" s="1">
        <v>812112</v>
      </c>
      <c r="V204" s="1" t="s">
        <v>119</v>
      </c>
      <c r="X204" s="1" t="s">
        <v>3846</v>
      </c>
      <c r="Y204" s="1" t="s">
        <v>3847</v>
      </c>
      <c r="Z204" s="1" t="s">
        <v>3848</v>
      </c>
      <c r="AA204" s="1" t="s">
        <v>245</v>
      </c>
      <c r="AB204" s="1" t="s">
        <v>3849</v>
      </c>
      <c r="AC204" s="1" t="s">
        <v>115</v>
      </c>
      <c r="AD204" s="1" t="s">
        <v>116</v>
      </c>
      <c r="AE204" s="1" t="s">
        <v>117</v>
      </c>
      <c r="AF204" s="9">
        <v>96950</v>
      </c>
      <c r="AG204" s="1" t="s">
        <v>118</v>
      </c>
      <c r="AI204" s="1">
        <v>16702876273</v>
      </c>
      <c r="AK204" s="1" t="s">
        <v>3850</v>
      </c>
      <c r="BC204" s="1" t="str">
        <f>"39-5012.00"</f>
        <v>39-5012.00</v>
      </c>
      <c r="BD204" s="1" t="s">
        <v>1831</v>
      </c>
      <c r="BE204" s="1" t="s">
        <v>3851</v>
      </c>
      <c r="BF204" s="1" t="s">
        <v>2053</v>
      </c>
      <c r="BG204" s="1">
        <v>3</v>
      </c>
      <c r="BH204" s="1">
        <v>3</v>
      </c>
      <c r="BI204" s="2">
        <v>44470</v>
      </c>
      <c r="BJ204" s="2">
        <v>44834</v>
      </c>
      <c r="BK204" s="2">
        <v>44470</v>
      </c>
      <c r="BL204" s="2">
        <v>44834</v>
      </c>
      <c r="BM204" s="1">
        <v>35</v>
      </c>
      <c r="BN204" s="1">
        <v>0</v>
      </c>
      <c r="BO204" s="1">
        <v>7</v>
      </c>
      <c r="BP204" s="1">
        <v>7</v>
      </c>
      <c r="BQ204" s="1">
        <v>7</v>
      </c>
      <c r="BR204" s="1">
        <v>7</v>
      </c>
      <c r="BS204" s="1">
        <v>7</v>
      </c>
      <c r="BT204" s="1">
        <v>0</v>
      </c>
      <c r="BU204" s="1" t="str">
        <f>"9:00 AM"</f>
        <v>9:00 AM</v>
      </c>
      <c r="BV204" s="1" t="str">
        <f t="shared" si="4"/>
        <v>5:00 PM</v>
      </c>
      <c r="BW204" s="1" t="s">
        <v>135</v>
      </c>
      <c r="BX204" s="1">
        <v>0</v>
      </c>
      <c r="BY204" s="1">
        <v>12</v>
      </c>
      <c r="BZ204" s="1" t="s">
        <v>112</v>
      </c>
      <c r="CB204" s="1" t="s">
        <v>3852</v>
      </c>
      <c r="CC204" s="1" t="s">
        <v>3845</v>
      </c>
      <c r="CD204" s="1" t="s">
        <v>115</v>
      </c>
      <c r="CE204" s="1" t="s">
        <v>116</v>
      </c>
      <c r="CF204" s="1" t="s">
        <v>117</v>
      </c>
      <c r="CG204" s="1">
        <v>96950</v>
      </c>
      <c r="CH204" s="3">
        <v>8.08</v>
      </c>
      <c r="CI204" s="3">
        <v>8.08</v>
      </c>
      <c r="CJ204" s="3">
        <v>12.12</v>
      </c>
      <c r="CK204" s="3">
        <v>12.12</v>
      </c>
      <c r="CL204" s="1" t="s">
        <v>137</v>
      </c>
      <c r="CM204" s="1" t="s">
        <v>138</v>
      </c>
      <c r="CN204" s="1" t="s">
        <v>139</v>
      </c>
      <c r="CP204" s="1" t="s">
        <v>112</v>
      </c>
      <c r="CQ204" s="1" t="s">
        <v>111</v>
      </c>
      <c r="CR204" s="1" t="s">
        <v>112</v>
      </c>
      <c r="CS204" s="1" t="s">
        <v>111</v>
      </c>
      <c r="CT204" s="1" t="s">
        <v>138</v>
      </c>
      <c r="CU204" s="1" t="s">
        <v>111</v>
      </c>
      <c r="CV204" s="1" t="s">
        <v>111</v>
      </c>
      <c r="CW204" s="1" t="s">
        <v>1034</v>
      </c>
      <c r="CX204" s="1">
        <v>16702876273</v>
      </c>
      <c r="CY204" s="1" t="s">
        <v>3853</v>
      </c>
      <c r="CZ204" s="1" t="s">
        <v>138</v>
      </c>
      <c r="DA204" s="1" t="s">
        <v>111</v>
      </c>
      <c r="DB204" s="1" t="s">
        <v>112</v>
      </c>
    </row>
    <row r="205" spans="1:111" ht="15.6" customHeight="1" x14ac:dyDescent="0.25">
      <c r="A205" s="1" t="s">
        <v>3879</v>
      </c>
      <c r="B205" s="1" t="s">
        <v>238</v>
      </c>
      <c r="C205" s="2">
        <v>44307.787688310185</v>
      </c>
      <c r="D205" s="2">
        <v>44349</v>
      </c>
      <c r="E205" s="1" t="s">
        <v>110</v>
      </c>
      <c r="F205" s="2">
        <v>44468.833333333336</v>
      </c>
      <c r="G205" s="1" t="s">
        <v>112</v>
      </c>
      <c r="H205" s="1" t="s">
        <v>112</v>
      </c>
      <c r="I205" s="1" t="s">
        <v>112</v>
      </c>
      <c r="J205" s="1" t="s">
        <v>3880</v>
      </c>
      <c r="K205" s="1" t="s">
        <v>3881</v>
      </c>
      <c r="L205" s="1" t="s">
        <v>3882</v>
      </c>
      <c r="M205" s="1" t="s">
        <v>3883</v>
      </c>
      <c r="N205" s="1" t="s">
        <v>116</v>
      </c>
      <c r="O205" s="1" t="s">
        <v>117</v>
      </c>
      <c r="P205" s="9">
        <v>96950</v>
      </c>
      <c r="Q205" s="1" t="s">
        <v>118</v>
      </c>
      <c r="S205" s="1">
        <v>16702359090</v>
      </c>
      <c r="U205" s="1">
        <v>621111</v>
      </c>
      <c r="V205" s="1" t="s">
        <v>119</v>
      </c>
      <c r="X205" s="1" t="s">
        <v>3884</v>
      </c>
      <c r="Y205" s="1" t="s">
        <v>3885</v>
      </c>
      <c r="Z205" s="1" t="s">
        <v>1747</v>
      </c>
      <c r="AA205" s="1" t="s">
        <v>3886</v>
      </c>
      <c r="AB205" s="1" t="s">
        <v>3882</v>
      </c>
      <c r="AC205" s="1" t="s">
        <v>3883</v>
      </c>
      <c r="AD205" s="1" t="s">
        <v>116</v>
      </c>
      <c r="AE205" s="1" t="s">
        <v>117</v>
      </c>
      <c r="AF205" s="9">
        <v>96950</v>
      </c>
      <c r="AG205" s="1" t="s">
        <v>118</v>
      </c>
      <c r="AI205" s="1">
        <v>16702359090</v>
      </c>
      <c r="AK205" s="1" t="s">
        <v>3887</v>
      </c>
      <c r="BC205" s="1" t="str">
        <f>"29-2057.00"</f>
        <v>29-2057.00</v>
      </c>
      <c r="BD205" s="1" t="s">
        <v>3888</v>
      </c>
      <c r="BE205" s="1" t="s">
        <v>3889</v>
      </c>
      <c r="BF205" s="1" t="s">
        <v>3890</v>
      </c>
      <c r="BG205" s="1">
        <v>1</v>
      </c>
      <c r="BH205" s="1">
        <v>1</v>
      </c>
      <c r="BI205" s="2">
        <v>44470</v>
      </c>
      <c r="BJ205" s="2">
        <v>44834</v>
      </c>
      <c r="BK205" s="2">
        <v>44470</v>
      </c>
      <c r="BL205" s="2">
        <v>44834</v>
      </c>
      <c r="BM205" s="1">
        <v>40</v>
      </c>
      <c r="BN205" s="1">
        <v>0</v>
      </c>
      <c r="BO205" s="1">
        <v>8</v>
      </c>
      <c r="BP205" s="1">
        <v>8</v>
      </c>
      <c r="BQ205" s="1">
        <v>8</v>
      </c>
      <c r="BR205" s="1">
        <v>8</v>
      </c>
      <c r="BS205" s="1">
        <v>8</v>
      </c>
      <c r="BT205" s="1">
        <v>0</v>
      </c>
      <c r="BU205" s="1" t="str">
        <f>"8:00 AM"</f>
        <v>8:00 AM</v>
      </c>
      <c r="BV205" s="1" t="str">
        <f t="shared" si="4"/>
        <v>5:00 PM</v>
      </c>
      <c r="BW205" s="1" t="s">
        <v>135</v>
      </c>
      <c r="BX205" s="1">
        <v>0</v>
      </c>
      <c r="BY205" s="1">
        <v>24</v>
      </c>
      <c r="BZ205" s="1" t="s">
        <v>111</v>
      </c>
      <c r="CA205" s="1">
        <v>5</v>
      </c>
      <c r="CB205" s="4" t="s">
        <v>3891</v>
      </c>
      <c r="CC205" s="1" t="s">
        <v>3892</v>
      </c>
      <c r="CE205" s="1" t="s">
        <v>116</v>
      </c>
      <c r="CF205" s="1" t="s">
        <v>117</v>
      </c>
      <c r="CG205" s="1">
        <v>96950</v>
      </c>
      <c r="CH205" s="3">
        <v>12.86</v>
      </c>
      <c r="CI205" s="3">
        <v>15</v>
      </c>
      <c r="CJ205" s="3">
        <v>19.29</v>
      </c>
      <c r="CK205" s="3">
        <v>22.5</v>
      </c>
      <c r="CL205" s="1" t="s">
        <v>137</v>
      </c>
      <c r="CM205" s="1" t="s">
        <v>168</v>
      </c>
      <c r="CN205" s="1" t="s">
        <v>139</v>
      </c>
      <c r="CP205" s="1" t="s">
        <v>112</v>
      </c>
      <c r="CQ205" s="1" t="s">
        <v>111</v>
      </c>
      <c r="CR205" s="1" t="s">
        <v>112</v>
      </c>
      <c r="CS205" s="1" t="s">
        <v>111</v>
      </c>
      <c r="CT205" s="1" t="s">
        <v>138</v>
      </c>
      <c r="CU205" s="1" t="s">
        <v>111</v>
      </c>
      <c r="CV205" s="1" t="s">
        <v>138</v>
      </c>
      <c r="CW205" s="1" t="s">
        <v>168</v>
      </c>
      <c r="CX205" s="1">
        <v>16702359090</v>
      </c>
      <c r="CY205" s="1" t="s">
        <v>3887</v>
      </c>
      <c r="CZ205" s="1" t="s">
        <v>3893</v>
      </c>
      <c r="DA205" s="1" t="s">
        <v>111</v>
      </c>
      <c r="DB205" s="1" t="s">
        <v>112</v>
      </c>
      <c r="DC205" s="1" t="s">
        <v>3884</v>
      </c>
      <c r="DD205" s="1" t="s">
        <v>3885</v>
      </c>
    </row>
    <row r="206" spans="1:111" ht="15.6" customHeight="1" x14ac:dyDescent="0.25">
      <c r="A206" s="1" t="s">
        <v>3894</v>
      </c>
      <c r="B206" s="1" t="s">
        <v>238</v>
      </c>
      <c r="C206" s="2">
        <v>44344.375987731481</v>
      </c>
      <c r="D206" s="2">
        <v>44375</v>
      </c>
      <c r="E206" s="1" t="s">
        <v>110</v>
      </c>
      <c r="F206" s="2">
        <v>44468.833333333336</v>
      </c>
      <c r="G206" s="1" t="s">
        <v>111</v>
      </c>
      <c r="H206" s="1" t="s">
        <v>112</v>
      </c>
      <c r="I206" s="1" t="s">
        <v>112</v>
      </c>
      <c r="J206" s="1" t="s">
        <v>1541</v>
      </c>
      <c r="K206" s="1" t="s">
        <v>1542</v>
      </c>
      <c r="L206" s="1" t="s">
        <v>1543</v>
      </c>
      <c r="M206" s="1" t="s">
        <v>1197</v>
      </c>
      <c r="N206" s="1" t="s">
        <v>116</v>
      </c>
      <c r="O206" s="1" t="s">
        <v>117</v>
      </c>
      <c r="P206" s="9">
        <v>96950</v>
      </c>
      <c r="Q206" s="1" t="s">
        <v>118</v>
      </c>
      <c r="R206" s="1" t="s">
        <v>117</v>
      </c>
      <c r="S206" s="1">
        <v>16702332275</v>
      </c>
      <c r="U206" s="1">
        <v>52229</v>
      </c>
      <c r="V206" s="1" t="s">
        <v>119</v>
      </c>
      <c r="X206" s="1" t="s">
        <v>1544</v>
      </c>
      <c r="Y206" s="1" t="s">
        <v>1545</v>
      </c>
      <c r="Z206" s="1" t="s">
        <v>1546</v>
      </c>
      <c r="AA206" s="1" t="s">
        <v>461</v>
      </c>
      <c r="AB206" s="1" t="s">
        <v>1543</v>
      </c>
      <c r="AC206" s="1" t="s">
        <v>1197</v>
      </c>
      <c r="AD206" s="1" t="s">
        <v>116</v>
      </c>
      <c r="AE206" s="1" t="s">
        <v>117</v>
      </c>
      <c r="AF206" s="9">
        <v>96950</v>
      </c>
      <c r="AG206" s="1" t="s">
        <v>118</v>
      </c>
      <c r="AH206" s="1" t="s">
        <v>117</v>
      </c>
      <c r="AI206" s="1">
        <v>16702322275</v>
      </c>
      <c r="AK206" s="1" t="s">
        <v>1547</v>
      </c>
      <c r="BC206" s="1" t="str">
        <f>"51-9071.01"</f>
        <v>51-9071.01</v>
      </c>
      <c r="BD206" s="1" t="s">
        <v>2715</v>
      </c>
      <c r="BE206" s="1" t="s">
        <v>2716</v>
      </c>
      <c r="BF206" s="1" t="s">
        <v>2717</v>
      </c>
      <c r="BG206" s="1">
        <v>2</v>
      </c>
      <c r="BH206" s="1">
        <v>2</v>
      </c>
      <c r="BI206" s="2">
        <v>44470</v>
      </c>
      <c r="BJ206" s="2">
        <v>45565</v>
      </c>
      <c r="BK206" s="2">
        <v>44470</v>
      </c>
      <c r="BL206" s="2">
        <v>45565</v>
      </c>
      <c r="BM206" s="1">
        <v>40</v>
      </c>
      <c r="BN206" s="1">
        <v>0</v>
      </c>
      <c r="BO206" s="1">
        <v>8</v>
      </c>
      <c r="BP206" s="1">
        <v>8</v>
      </c>
      <c r="BQ206" s="1">
        <v>8</v>
      </c>
      <c r="BR206" s="1">
        <v>8</v>
      </c>
      <c r="BS206" s="1">
        <v>8</v>
      </c>
      <c r="BT206" s="1">
        <v>0</v>
      </c>
      <c r="BU206" s="1" t="str">
        <f>"8:00 AM"</f>
        <v>8:00 AM</v>
      </c>
      <c r="BV206" s="1" t="str">
        <f t="shared" si="4"/>
        <v>5:00 PM</v>
      </c>
      <c r="BW206" s="1" t="s">
        <v>135</v>
      </c>
      <c r="BX206" s="1">
        <v>0</v>
      </c>
      <c r="BY206" s="1">
        <v>12</v>
      </c>
      <c r="BZ206" s="1" t="s">
        <v>112</v>
      </c>
      <c r="CB206" s="1" t="s">
        <v>2718</v>
      </c>
      <c r="CC206" s="1" t="s">
        <v>1550</v>
      </c>
      <c r="CD206" s="1" t="s">
        <v>1197</v>
      </c>
      <c r="CE206" s="1" t="s">
        <v>116</v>
      </c>
      <c r="CF206" s="1" t="s">
        <v>117</v>
      </c>
      <c r="CG206" s="1">
        <v>96950</v>
      </c>
      <c r="CH206" s="3">
        <v>9.81</v>
      </c>
      <c r="CI206" s="3">
        <v>10.5</v>
      </c>
      <c r="CJ206" s="3">
        <v>14.71</v>
      </c>
      <c r="CK206" s="3">
        <v>15.75</v>
      </c>
      <c r="CL206" s="1" t="s">
        <v>137</v>
      </c>
      <c r="CM206" s="1" t="s">
        <v>138</v>
      </c>
      <c r="CN206" s="1" t="s">
        <v>218</v>
      </c>
      <c r="CP206" s="1" t="s">
        <v>112</v>
      </c>
      <c r="CQ206" s="1" t="s">
        <v>111</v>
      </c>
      <c r="CR206" s="1" t="s">
        <v>111</v>
      </c>
      <c r="CS206" s="1" t="s">
        <v>111</v>
      </c>
      <c r="CT206" s="1" t="s">
        <v>138</v>
      </c>
      <c r="CU206" s="1" t="s">
        <v>111</v>
      </c>
      <c r="CV206" s="1" t="s">
        <v>138</v>
      </c>
      <c r="CW206" s="1" t="s">
        <v>1324</v>
      </c>
      <c r="CX206" s="1">
        <v>16702332275</v>
      </c>
      <c r="CY206" s="1" t="s">
        <v>1547</v>
      </c>
      <c r="CZ206" s="1" t="s">
        <v>138</v>
      </c>
      <c r="DA206" s="1" t="s">
        <v>111</v>
      </c>
      <c r="DB206" s="1" t="s">
        <v>112</v>
      </c>
    </row>
    <row r="207" spans="1:111" ht="15.6" customHeight="1" x14ac:dyDescent="0.25">
      <c r="A207" s="1" t="s">
        <v>3895</v>
      </c>
      <c r="B207" s="1" t="s">
        <v>238</v>
      </c>
      <c r="C207" s="2">
        <v>44341.006893749996</v>
      </c>
      <c r="D207" s="2">
        <v>44372</v>
      </c>
      <c r="E207" s="1" t="s">
        <v>180</v>
      </c>
      <c r="G207" s="1" t="s">
        <v>112</v>
      </c>
      <c r="H207" s="1" t="s">
        <v>112</v>
      </c>
      <c r="I207" s="1" t="s">
        <v>112</v>
      </c>
      <c r="J207" s="1" t="s">
        <v>3896</v>
      </c>
      <c r="K207" s="1" t="s">
        <v>3897</v>
      </c>
      <c r="L207" s="1" t="s">
        <v>3898</v>
      </c>
      <c r="M207" s="1" t="s">
        <v>3899</v>
      </c>
      <c r="N207" s="1" t="s">
        <v>116</v>
      </c>
      <c r="O207" s="1" t="s">
        <v>117</v>
      </c>
      <c r="P207" s="9">
        <v>96950</v>
      </c>
      <c r="Q207" s="1" t="s">
        <v>118</v>
      </c>
      <c r="S207" s="1">
        <v>16702566396</v>
      </c>
      <c r="U207" s="1">
        <v>44511</v>
      </c>
      <c r="V207" s="1" t="s">
        <v>119</v>
      </c>
      <c r="X207" s="1" t="s">
        <v>3900</v>
      </c>
      <c r="Y207" s="1" t="s">
        <v>3901</v>
      </c>
      <c r="Z207" s="1" t="s">
        <v>1076</v>
      </c>
      <c r="AA207" s="1" t="s">
        <v>489</v>
      </c>
      <c r="AB207" s="1" t="s">
        <v>3898</v>
      </c>
      <c r="AC207" s="1" t="s">
        <v>3899</v>
      </c>
      <c r="AD207" s="1" t="s">
        <v>116</v>
      </c>
      <c r="AE207" s="1" t="s">
        <v>117</v>
      </c>
      <c r="AF207" s="9">
        <v>96950</v>
      </c>
      <c r="AG207" s="1" t="s">
        <v>118</v>
      </c>
      <c r="AI207" s="1">
        <v>16702566396</v>
      </c>
      <c r="AK207" s="1" t="s">
        <v>3902</v>
      </c>
      <c r="BC207" s="1" t="str">
        <f>"49-9071.00"</f>
        <v>49-9071.00</v>
      </c>
      <c r="BD207" s="1" t="s">
        <v>214</v>
      </c>
      <c r="BE207" s="1" t="s">
        <v>3903</v>
      </c>
      <c r="BF207" s="1" t="s">
        <v>1032</v>
      </c>
      <c r="BG207" s="1">
        <v>3</v>
      </c>
      <c r="BH207" s="1">
        <v>3</v>
      </c>
      <c r="BI207" s="2">
        <v>44423</v>
      </c>
      <c r="BJ207" s="2">
        <v>44787</v>
      </c>
      <c r="BK207" s="2">
        <v>44423</v>
      </c>
      <c r="BL207" s="2">
        <v>44787</v>
      </c>
      <c r="BM207" s="1">
        <v>35</v>
      </c>
      <c r="BN207" s="1">
        <v>0</v>
      </c>
      <c r="BO207" s="1">
        <v>7</v>
      </c>
      <c r="BP207" s="1">
        <v>7</v>
      </c>
      <c r="BQ207" s="1">
        <v>7</v>
      </c>
      <c r="BR207" s="1">
        <v>7</v>
      </c>
      <c r="BS207" s="1">
        <v>7</v>
      </c>
      <c r="BT207" s="1">
        <v>0</v>
      </c>
      <c r="BU207" s="1" t="str">
        <f>"9:00 AM"</f>
        <v>9:00 AM</v>
      </c>
      <c r="BV207" s="1" t="str">
        <f t="shared" si="4"/>
        <v>5:00 PM</v>
      </c>
      <c r="BW207" s="1" t="s">
        <v>135</v>
      </c>
      <c r="BX207" s="1">
        <v>0</v>
      </c>
      <c r="BY207" s="1">
        <v>12</v>
      </c>
      <c r="BZ207" s="1" t="s">
        <v>112</v>
      </c>
      <c r="CB207" s="4" t="s">
        <v>1033</v>
      </c>
      <c r="CC207" s="1" t="s">
        <v>3898</v>
      </c>
      <c r="CD207" s="1" t="s">
        <v>3899</v>
      </c>
      <c r="CE207" s="1" t="s">
        <v>116</v>
      </c>
      <c r="CF207" s="1" t="s">
        <v>117</v>
      </c>
      <c r="CG207" s="1">
        <v>96950</v>
      </c>
      <c r="CH207" s="3">
        <v>8.7100000000000009</v>
      </c>
      <c r="CI207" s="3">
        <v>8.7100000000000009</v>
      </c>
      <c r="CJ207" s="3">
        <v>13.06</v>
      </c>
      <c r="CK207" s="3">
        <v>13.06</v>
      </c>
      <c r="CL207" s="1" t="s">
        <v>137</v>
      </c>
      <c r="CM207" s="1" t="s">
        <v>138</v>
      </c>
      <c r="CN207" s="1" t="s">
        <v>139</v>
      </c>
      <c r="CP207" s="1" t="s">
        <v>112</v>
      </c>
      <c r="CQ207" s="1" t="s">
        <v>111</v>
      </c>
      <c r="CR207" s="1" t="s">
        <v>112</v>
      </c>
      <c r="CS207" s="1" t="s">
        <v>111</v>
      </c>
      <c r="CT207" s="1" t="s">
        <v>138</v>
      </c>
      <c r="CU207" s="1" t="s">
        <v>111</v>
      </c>
      <c r="CV207" s="1" t="s">
        <v>111</v>
      </c>
      <c r="CW207" s="1" t="s">
        <v>1034</v>
      </c>
      <c r="CX207" s="1">
        <v>16702566396</v>
      </c>
      <c r="CY207" s="1" t="s">
        <v>3902</v>
      </c>
      <c r="CZ207" s="1" t="s">
        <v>138</v>
      </c>
      <c r="DA207" s="1" t="s">
        <v>111</v>
      </c>
      <c r="DB207" s="1" t="s">
        <v>112</v>
      </c>
    </row>
    <row r="208" spans="1:111" ht="15.6" customHeight="1" x14ac:dyDescent="0.25">
      <c r="A208" s="1" t="s">
        <v>3904</v>
      </c>
      <c r="B208" s="1" t="s">
        <v>238</v>
      </c>
      <c r="C208" s="2">
        <v>44296.372465624998</v>
      </c>
      <c r="D208" s="2">
        <v>44335</v>
      </c>
      <c r="E208" s="1" t="s">
        <v>110</v>
      </c>
      <c r="F208" s="2">
        <v>44468.833333333336</v>
      </c>
      <c r="G208" s="1" t="s">
        <v>111</v>
      </c>
      <c r="H208" s="1" t="s">
        <v>112</v>
      </c>
      <c r="I208" s="1" t="s">
        <v>112</v>
      </c>
      <c r="J208" s="1" t="s">
        <v>3905</v>
      </c>
      <c r="K208" s="1" t="s">
        <v>3906</v>
      </c>
      <c r="L208" s="1" t="s">
        <v>3907</v>
      </c>
      <c r="M208" s="1" t="s">
        <v>1197</v>
      </c>
      <c r="N208" s="1" t="s">
        <v>116</v>
      </c>
      <c r="O208" s="1" t="s">
        <v>117</v>
      </c>
      <c r="P208" s="9">
        <v>96950</v>
      </c>
      <c r="Q208" s="1" t="s">
        <v>118</v>
      </c>
      <c r="R208" s="1" t="s">
        <v>117</v>
      </c>
      <c r="S208" s="1">
        <v>16719884535</v>
      </c>
      <c r="U208" s="1">
        <v>81121</v>
      </c>
      <c r="V208" s="1" t="s">
        <v>119</v>
      </c>
      <c r="X208" s="1" t="s">
        <v>3908</v>
      </c>
      <c r="Y208" s="1" t="s">
        <v>3909</v>
      </c>
      <c r="Z208" s="1" t="s">
        <v>3910</v>
      </c>
      <c r="AA208" s="1" t="s">
        <v>245</v>
      </c>
      <c r="AB208" s="1" t="s">
        <v>3907</v>
      </c>
      <c r="AC208" s="1" t="s">
        <v>1197</v>
      </c>
      <c r="AD208" s="1" t="s">
        <v>116</v>
      </c>
      <c r="AE208" s="1" t="s">
        <v>117</v>
      </c>
      <c r="AF208" s="9">
        <v>96950</v>
      </c>
      <c r="AG208" s="1" t="s">
        <v>118</v>
      </c>
      <c r="AI208" s="1">
        <v>16719884535</v>
      </c>
      <c r="AK208" s="1" t="s">
        <v>3911</v>
      </c>
      <c r="BC208" s="1" t="str">
        <f>"49-9071.00"</f>
        <v>49-9071.00</v>
      </c>
      <c r="BD208" s="1" t="s">
        <v>214</v>
      </c>
      <c r="BE208" s="1" t="s">
        <v>3912</v>
      </c>
      <c r="BF208" s="1" t="s">
        <v>3913</v>
      </c>
      <c r="BG208" s="1">
        <v>4</v>
      </c>
      <c r="BH208" s="1">
        <v>4</v>
      </c>
      <c r="BI208" s="2">
        <v>44470</v>
      </c>
      <c r="BJ208" s="2">
        <v>44834</v>
      </c>
      <c r="BK208" s="2">
        <v>44470</v>
      </c>
      <c r="BL208" s="2">
        <v>44834</v>
      </c>
      <c r="BM208" s="1">
        <v>40</v>
      </c>
      <c r="BN208" s="1">
        <v>0</v>
      </c>
      <c r="BO208" s="1">
        <v>8</v>
      </c>
      <c r="BP208" s="1">
        <v>8</v>
      </c>
      <c r="BQ208" s="1">
        <v>8</v>
      </c>
      <c r="BR208" s="1">
        <v>8</v>
      </c>
      <c r="BS208" s="1">
        <v>8</v>
      </c>
      <c r="BT208" s="1">
        <v>0</v>
      </c>
      <c r="BU208" s="1" t="str">
        <f>"8:00 AM"</f>
        <v>8:00 AM</v>
      </c>
      <c r="BV208" s="1" t="str">
        <f t="shared" si="4"/>
        <v>5:00 PM</v>
      </c>
      <c r="BW208" s="1" t="s">
        <v>135</v>
      </c>
      <c r="BX208" s="1">
        <v>0</v>
      </c>
      <c r="BY208" s="1">
        <v>12</v>
      </c>
      <c r="BZ208" s="1" t="s">
        <v>112</v>
      </c>
      <c r="CA208" s="1">
        <v>0</v>
      </c>
      <c r="CB208" s="1" t="s">
        <v>3914</v>
      </c>
      <c r="CC208" s="1" t="s">
        <v>3907</v>
      </c>
      <c r="CD208" s="1" t="s">
        <v>1197</v>
      </c>
      <c r="CE208" s="1" t="s">
        <v>116</v>
      </c>
      <c r="CF208" s="1" t="s">
        <v>117</v>
      </c>
      <c r="CG208" s="1">
        <v>96950</v>
      </c>
      <c r="CH208" s="3">
        <v>8.7100000000000009</v>
      </c>
      <c r="CI208" s="3">
        <v>9.5</v>
      </c>
      <c r="CJ208" s="3">
        <v>13.06</v>
      </c>
      <c r="CK208" s="3">
        <v>14.25</v>
      </c>
      <c r="CL208" s="1" t="s">
        <v>137</v>
      </c>
      <c r="CM208" s="1" t="s">
        <v>138</v>
      </c>
      <c r="CN208" s="1" t="s">
        <v>218</v>
      </c>
      <c r="CP208" s="1" t="s">
        <v>112</v>
      </c>
      <c r="CQ208" s="1" t="s">
        <v>111</v>
      </c>
      <c r="CR208" s="1" t="s">
        <v>111</v>
      </c>
      <c r="CS208" s="1" t="s">
        <v>111</v>
      </c>
      <c r="CT208" s="1" t="s">
        <v>138</v>
      </c>
      <c r="CU208" s="1" t="s">
        <v>111</v>
      </c>
      <c r="CV208" s="1" t="s">
        <v>138</v>
      </c>
      <c r="CW208" s="1" t="s">
        <v>1324</v>
      </c>
      <c r="CX208" s="1">
        <v>16719884535</v>
      </c>
      <c r="CY208" s="1" t="s">
        <v>3915</v>
      </c>
      <c r="CZ208" s="1" t="s">
        <v>138</v>
      </c>
      <c r="DA208" s="1" t="s">
        <v>111</v>
      </c>
      <c r="DB208" s="1" t="s">
        <v>112</v>
      </c>
    </row>
    <row r="209" spans="1:111" ht="15.6" customHeight="1" x14ac:dyDescent="0.25">
      <c r="A209" s="1" t="s">
        <v>3936</v>
      </c>
      <c r="B209" s="1" t="s">
        <v>238</v>
      </c>
      <c r="C209" s="2">
        <v>44335.065596180553</v>
      </c>
      <c r="D209" s="2">
        <v>44370</v>
      </c>
      <c r="E209" s="1" t="s">
        <v>110</v>
      </c>
      <c r="F209" s="2">
        <v>44468.833333333336</v>
      </c>
      <c r="G209" s="1" t="s">
        <v>112</v>
      </c>
      <c r="H209" s="1" t="s">
        <v>112</v>
      </c>
      <c r="I209" s="1" t="s">
        <v>112</v>
      </c>
      <c r="J209" s="1" t="s">
        <v>3937</v>
      </c>
      <c r="K209" s="1" t="s">
        <v>3938</v>
      </c>
      <c r="L209" s="1" t="s">
        <v>1905</v>
      </c>
      <c r="M209" s="1" t="s">
        <v>3939</v>
      </c>
      <c r="N209" s="1" t="s">
        <v>167</v>
      </c>
      <c r="O209" s="1" t="s">
        <v>117</v>
      </c>
      <c r="P209" s="9">
        <v>96950</v>
      </c>
      <c r="Q209" s="1" t="s">
        <v>118</v>
      </c>
      <c r="R209" s="1" t="s">
        <v>138</v>
      </c>
      <c r="S209" s="1">
        <v>16702352360</v>
      </c>
      <c r="U209" s="1">
        <v>23822</v>
      </c>
      <c r="V209" s="1" t="s">
        <v>119</v>
      </c>
      <c r="X209" s="1" t="s">
        <v>3940</v>
      </c>
      <c r="Y209" s="1" t="s">
        <v>3941</v>
      </c>
      <c r="Z209" s="1" t="s">
        <v>138</v>
      </c>
      <c r="AA209" s="1" t="s">
        <v>171</v>
      </c>
      <c r="AB209" s="1" t="s">
        <v>1905</v>
      </c>
      <c r="AC209" s="1" t="s">
        <v>3942</v>
      </c>
      <c r="AD209" s="1" t="s">
        <v>167</v>
      </c>
      <c r="AE209" s="1" t="s">
        <v>117</v>
      </c>
      <c r="AF209" s="9">
        <v>96950</v>
      </c>
      <c r="AG209" s="1" t="s">
        <v>118</v>
      </c>
      <c r="AH209" s="1" t="s">
        <v>138</v>
      </c>
      <c r="AI209" s="1">
        <v>16702352360</v>
      </c>
      <c r="AK209" s="1" t="s">
        <v>3943</v>
      </c>
      <c r="AL209" s="1" t="s">
        <v>653</v>
      </c>
      <c r="AM209" s="1" t="s">
        <v>3050</v>
      </c>
      <c r="AN209" s="1" t="s">
        <v>3376</v>
      </c>
      <c r="AO209" s="1" t="s">
        <v>1868</v>
      </c>
      <c r="AP209" s="1" t="s">
        <v>3377</v>
      </c>
      <c r="AQ209" s="1" t="s">
        <v>1197</v>
      </c>
      <c r="AR209" s="1" t="s">
        <v>116</v>
      </c>
      <c r="AS209" s="1" t="s">
        <v>117</v>
      </c>
      <c r="AT209" s="9">
        <v>96950</v>
      </c>
      <c r="AU209" s="1" t="s">
        <v>118</v>
      </c>
      <c r="AV209" s="1" t="s">
        <v>138</v>
      </c>
      <c r="AW209" s="1">
        <v>16702331209</v>
      </c>
      <c r="AX209" s="1" t="s">
        <v>138</v>
      </c>
      <c r="AY209" s="1" t="s">
        <v>3378</v>
      </c>
      <c r="AZ209" s="1" t="s">
        <v>3379</v>
      </c>
      <c r="BA209" s="1" t="s">
        <v>117</v>
      </c>
      <c r="BB209" s="1" t="s">
        <v>661</v>
      </c>
      <c r="BC209" s="1" t="str">
        <f>"49-9021.01"</f>
        <v>49-9021.01</v>
      </c>
      <c r="BD209" s="1" t="s">
        <v>3944</v>
      </c>
      <c r="BE209" s="1" t="s">
        <v>3945</v>
      </c>
      <c r="BF209" s="1" t="s">
        <v>3946</v>
      </c>
      <c r="BG209" s="1">
        <v>3</v>
      </c>
      <c r="BH209" s="1">
        <v>3</v>
      </c>
      <c r="BI209" s="2">
        <v>44470</v>
      </c>
      <c r="BJ209" s="2">
        <v>44834</v>
      </c>
      <c r="BK209" s="2">
        <v>44470</v>
      </c>
      <c r="BL209" s="2">
        <v>44834</v>
      </c>
      <c r="BM209" s="1">
        <v>40</v>
      </c>
      <c r="BN209" s="1">
        <v>0</v>
      </c>
      <c r="BO209" s="1">
        <v>8</v>
      </c>
      <c r="BP209" s="1">
        <v>8</v>
      </c>
      <c r="BQ209" s="1">
        <v>8</v>
      </c>
      <c r="BR209" s="1">
        <v>8</v>
      </c>
      <c r="BS209" s="1">
        <v>8</v>
      </c>
      <c r="BT209" s="1">
        <v>0</v>
      </c>
      <c r="BU209" s="1" t="str">
        <f>"8:00 AM"</f>
        <v>8:00 AM</v>
      </c>
      <c r="BV209" s="1" t="str">
        <f t="shared" si="4"/>
        <v>5:00 PM</v>
      </c>
      <c r="BW209" s="1" t="s">
        <v>135</v>
      </c>
      <c r="BX209" s="1">
        <v>0</v>
      </c>
      <c r="BY209" s="1">
        <v>24</v>
      </c>
      <c r="BZ209" s="1" t="s">
        <v>112</v>
      </c>
      <c r="CB209" s="1" t="s">
        <v>3947</v>
      </c>
      <c r="CC209" s="1" t="s">
        <v>1905</v>
      </c>
      <c r="CD209" s="1" t="s">
        <v>3939</v>
      </c>
      <c r="CE209" s="1" t="s">
        <v>167</v>
      </c>
      <c r="CF209" s="1" t="s">
        <v>117</v>
      </c>
      <c r="CG209" s="1">
        <v>96950</v>
      </c>
      <c r="CH209" s="3">
        <v>9.0299999999999994</v>
      </c>
      <c r="CI209" s="3">
        <v>9.0299999999999994</v>
      </c>
      <c r="CJ209" s="3">
        <v>13.55</v>
      </c>
      <c r="CK209" s="3">
        <v>13.55</v>
      </c>
      <c r="CL209" s="1" t="s">
        <v>137</v>
      </c>
      <c r="CM209" s="1" t="s">
        <v>138</v>
      </c>
      <c r="CN209" s="1" t="s">
        <v>139</v>
      </c>
      <c r="CP209" s="1" t="s">
        <v>111</v>
      </c>
      <c r="CQ209" s="1" t="s">
        <v>111</v>
      </c>
      <c r="CR209" s="1" t="s">
        <v>111</v>
      </c>
      <c r="CS209" s="1" t="s">
        <v>111</v>
      </c>
      <c r="CT209" s="1" t="s">
        <v>138</v>
      </c>
      <c r="CU209" s="1" t="s">
        <v>111</v>
      </c>
      <c r="CV209" s="1" t="s">
        <v>138</v>
      </c>
      <c r="CW209" s="1" t="s">
        <v>138</v>
      </c>
      <c r="CX209" s="1">
        <v>16702352360</v>
      </c>
      <c r="CY209" s="1" t="s">
        <v>3948</v>
      </c>
      <c r="CZ209" s="1" t="s">
        <v>138</v>
      </c>
      <c r="DA209" s="1" t="s">
        <v>111</v>
      </c>
      <c r="DB209" s="1" t="s">
        <v>112</v>
      </c>
      <c r="DC209" s="1" t="s">
        <v>3050</v>
      </c>
      <c r="DD209" s="1" t="s">
        <v>3376</v>
      </c>
      <c r="DE209" s="1" t="s">
        <v>3384</v>
      </c>
      <c r="DF209" s="1" t="s">
        <v>3379</v>
      </c>
      <c r="DG209" s="1" t="s">
        <v>3378</v>
      </c>
    </row>
    <row r="210" spans="1:111" ht="15.6" customHeight="1" x14ac:dyDescent="0.25">
      <c r="A210" s="1" t="s">
        <v>3954</v>
      </c>
      <c r="B210" s="1" t="s">
        <v>238</v>
      </c>
      <c r="C210" s="2">
        <v>44315.127152430556</v>
      </c>
      <c r="D210" s="2">
        <v>44351</v>
      </c>
      <c r="E210" s="1" t="s">
        <v>110</v>
      </c>
      <c r="F210" s="2">
        <v>44438.833333333336</v>
      </c>
      <c r="G210" s="1" t="s">
        <v>112</v>
      </c>
      <c r="H210" s="1" t="s">
        <v>112</v>
      </c>
      <c r="I210" s="1" t="s">
        <v>112</v>
      </c>
      <c r="J210" s="1" t="s">
        <v>1123</v>
      </c>
      <c r="K210" s="1" t="s">
        <v>3955</v>
      </c>
      <c r="L210" s="1" t="s">
        <v>1125</v>
      </c>
      <c r="M210" s="1" t="s">
        <v>1126</v>
      </c>
      <c r="N210" s="1" t="s">
        <v>116</v>
      </c>
      <c r="O210" s="1" t="s">
        <v>117</v>
      </c>
      <c r="P210" s="9">
        <v>96950</v>
      </c>
      <c r="Q210" s="1" t="s">
        <v>118</v>
      </c>
      <c r="R210" s="1" t="s">
        <v>117</v>
      </c>
      <c r="S210" s="1">
        <v>16702341795</v>
      </c>
      <c r="U210" s="1">
        <v>45399</v>
      </c>
      <c r="V210" s="1" t="s">
        <v>119</v>
      </c>
      <c r="X210" s="1" t="s">
        <v>1127</v>
      </c>
      <c r="Y210" s="1" t="s">
        <v>848</v>
      </c>
      <c r="Z210" s="1" t="s">
        <v>1128</v>
      </c>
      <c r="AA210" s="1" t="s">
        <v>1129</v>
      </c>
      <c r="AB210" s="1" t="s">
        <v>1125</v>
      </c>
      <c r="AC210" s="1" t="s">
        <v>1130</v>
      </c>
      <c r="AD210" s="1" t="s">
        <v>116</v>
      </c>
      <c r="AE210" s="1" t="s">
        <v>117</v>
      </c>
      <c r="AF210" s="9">
        <v>96950</v>
      </c>
      <c r="AG210" s="1" t="s">
        <v>118</v>
      </c>
      <c r="AH210" s="1" t="s">
        <v>117</v>
      </c>
      <c r="AI210" s="1">
        <v>16702341795</v>
      </c>
      <c r="AK210" s="1" t="s">
        <v>1131</v>
      </c>
      <c r="BC210" s="1" t="str">
        <f>"41-1011.00"</f>
        <v>41-1011.00</v>
      </c>
      <c r="BD210" s="1" t="s">
        <v>975</v>
      </c>
      <c r="BE210" s="1" t="s">
        <v>3956</v>
      </c>
      <c r="BF210" s="1" t="s">
        <v>3957</v>
      </c>
      <c r="BG210" s="1">
        <v>1</v>
      </c>
      <c r="BH210" s="1">
        <v>1</v>
      </c>
      <c r="BI210" s="2">
        <v>44440</v>
      </c>
      <c r="BJ210" s="2">
        <v>44804</v>
      </c>
      <c r="BK210" s="2">
        <v>44440</v>
      </c>
      <c r="BL210" s="2">
        <v>44804</v>
      </c>
      <c r="BM210" s="1">
        <v>35</v>
      </c>
      <c r="BN210" s="1">
        <v>6</v>
      </c>
      <c r="BO210" s="1">
        <v>0</v>
      </c>
      <c r="BP210" s="1">
        <v>5</v>
      </c>
      <c r="BQ210" s="1">
        <v>6</v>
      </c>
      <c r="BR210" s="1">
        <v>6</v>
      </c>
      <c r="BS210" s="1">
        <v>6</v>
      </c>
      <c r="BT210" s="1">
        <v>6</v>
      </c>
      <c r="BU210" s="1" t="str">
        <f>"7:00 AM"</f>
        <v>7:00 AM</v>
      </c>
      <c r="BV210" s="1" t="str">
        <f>"10:00 PM"</f>
        <v>10:00 PM</v>
      </c>
      <c r="BW210" s="1" t="s">
        <v>135</v>
      </c>
      <c r="BX210" s="1">
        <v>0</v>
      </c>
      <c r="BY210" s="1">
        <v>12</v>
      </c>
      <c r="BZ210" s="1" t="s">
        <v>111</v>
      </c>
      <c r="CA210" s="1">
        <v>8</v>
      </c>
      <c r="CB210" s="1" t="s">
        <v>3958</v>
      </c>
      <c r="CC210" s="1" t="s">
        <v>3959</v>
      </c>
      <c r="CD210" s="1" t="s">
        <v>3960</v>
      </c>
      <c r="CE210" s="1" t="s">
        <v>116</v>
      </c>
      <c r="CF210" s="1" t="s">
        <v>117</v>
      </c>
      <c r="CG210" s="1">
        <v>96950</v>
      </c>
      <c r="CH210" s="3">
        <v>9.98</v>
      </c>
      <c r="CI210" s="3">
        <v>9.98</v>
      </c>
      <c r="CJ210" s="3">
        <v>14.97</v>
      </c>
      <c r="CK210" s="3">
        <v>14.97</v>
      </c>
      <c r="CL210" s="1" t="s">
        <v>137</v>
      </c>
      <c r="CN210" s="1" t="s">
        <v>139</v>
      </c>
      <c r="CP210" s="1" t="s">
        <v>112</v>
      </c>
      <c r="CQ210" s="1" t="s">
        <v>111</v>
      </c>
      <c r="CR210" s="1" t="s">
        <v>112</v>
      </c>
      <c r="CS210" s="1" t="s">
        <v>111</v>
      </c>
      <c r="CT210" s="1" t="s">
        <v>138</v>
      </c>
      <c r="CU210" s="1" t="s">
        <v>111</v>
      </c>
      <c r="CV210" s="1" t="s">
        <v>111</v>
      </c>
      <c r="CW210" s="1" t="s">
        <v>3961</v>
      </c>
      <c r="CX210" s="1">
        <v>16702341795</v>
      </c>
      <c r="CY210" s="1" t="s">
        <v>1135</v>
      </c>
      <c r="CZ210" s="1" t="s">
        <v>1136</v>
      </c>
      <c r="DA210" s="1" t="s">
        <v>111</v>
      </c>
      <c r="DB210" s="1" t="s">
        <v>112</v>
      </c>
    </row>
    <row r="211" spans="1:111" ht="15.6" customHeight="1" x14ac:dyDescent="0.25">
      <c r="A211" s="1" t="s">
        <v>3962</v>
      </c>
      <c r="B211" s="1" t="s">
        <v>238</v>
      </c>
      <c r="C211" s="2">
        <v>44327.181197453705</v>
      </c>
      <c r="D211" s="2">
        <v>44362</v>
      </c>
      <c r="E211" s="1" t="s">
        <v>110</v>
      </c>
      <c r="F211" s="2">
        <v>44468.833333333336</v>
      </c>
      <c r="G211" s="1" t="s">
        <v>112</v>
      </c>
      <c r="H211" s="1" t="s">
        <v>112</v>
      </c>
      <c r="I211" s="1" t="s">
        <v>112</v>
      </c>
      <c r="J211" s="1" t="s">
        <v>3278</v>
      </c>
      <c r="K211" s="1" t="s">
        <v>3279</v>
      </c>
      <c r="L211" s="1" t="s">
        <v>3280</v>
      </c>
      <c r="M211" s="1" t="s">
        <v>3281</v>
      </c>
      <c r="N211" s="1" t="s">
        <v>116</v>
      </c>
      <c r="O211" s="1" t="s">
        <v>117</v>
      </c>
      <c r="P211" s="9">
        <v>96950</v>
      </c>
      <c r="Q211" s="1" t="s">
        <v>118</v>
      </c>
      <c r="S211" s="1">
        <v>16702353285</v>
      </c>
      <c r="U211" s="1">
        <v>81111</v>
      </c>
      <c r="V211" s="1" t="s">
        <v>119</v>
      </c>
      <c r="X211" s="1" t="s">
        <v>3282</v>
      </c>
      <c r="Y211" s="1" t="s">
        <v>3283</v>
      </c>
      <c r="Z211" s="1" t="s">
        <v>3109</v>
      </c>
      <c r="AA211" s="1" t="s">
        <v>3284</v>
      </c>
      <c r="AB211" s="1" t="s">
        <v>3280</v>
      </c>
      <c r="AC211" s="1" t="s">
        <v>3281</v>
      </c>
      <c r="AD211" s="1" t="s">
        <v>116</v>
      </c>
      <c r="AE211" s="1" t="s">
        <v>117</v>
      </c>
      <c r="AF211" s="9">
        <v>96950</v>
      </c>
      <c r="AG211" s="1" t="s">
        <v>118</v>
      </c>
      <c r="AI211" s="1">
        <v>16706702353</v>
      </c>
      <c r="AK211" s="1" t="s">
        <v>3285</v>
      </c>
      <c r="BC211" s="1" t="str">
        <f>"49-3023.02"</f>
        <v>49-3023.02</v>
      </c>
      <c r="BD211" s="1" t="s">
        <v>1394</v>
      </c>
      <c r="BE211" s="1" t="s">
        <v>3963</v>
      </c>
      <c r="BF211" s="1" t="s">
        <v>3964</v>
      </c>
      <c r="BG211" s="1">
        <v>4</v>
      </c>
      <c r="BH211" s="1">
        <v>4</v>
      </c>
      <c r="BI211" s="2">
        <v>44470</v>
      </c>
      <c r="BJ211" s="2">
        <v>44834</v>
      </c>
      <c r="BK211" s="2">
        <v>44470</v>
      </c>
      <c r="BL211" s="2">
        <v>44834</v>
      </c>
      <c r="BM211" s="1">
        <v>40</v>
      </c>
      <c r="BN211" s="1">
        <v>0</v>
      </c>
      <c r="BO211" s="1">
        <v>8</v>
      </c>
      <c r="BP211" s="1">
        <v>8</v>
      </c>
      <c r="BQ211" s="1">
        <v>8</v>
      </c>
      <c r="BR211" s="1">
        <v>8</v>
      </c>
      <c r="BS211" s="1">
        <v>8</v>
      </c>
      <c r="BT211" s="1">
        <v>0</v>
      </c>
      <c r="BU211" s="1" t="str">
        <f>"8:00 AM"</f>
        <v>8:00 AM</v>
      </c>
      <c r="BV211" s="1" t="str">
        <f>"5:00 PM"</f>
        <v>5:00 PM</v>
      </c>
      <c r="BW211" s="1" t="s">
        <v>135</v>
      </c>
      <c r="BX211" s="1">
        <v>0</v>
      </c>
      <c r="BY211" s="1">
        <v>12</v>
      </c>
      <c r="BZ211" s="1" t="s">
        <v>112</v>
      </c>
      <c r="CB211" s="1" t="s">
        <v>230</v>
      </c>
      <c r="CC211" s="1" t="s">
        <v>3280</v>
      </c>
      <c r="CD211" s="1" t="s">
        <v>3965</v>
      </c>
      <c r="CE211" s="1" t="s">
        <v>116</v>
      </c>
      <c r="CF211" s="1" t="s">
        <v>117</v>
      </c>
      <c r="CG211" s="1">
        <v>96950</v>
      </c>
      <c r="CH211" s="3">
        <v>8.75</v>
      </c>
      <c r="CI211" s="3">
        <v>8.75</v>
      </c>
      <c r="CJ211" s="3">
        <v>13.12</v>
      </c>
      <c r="CK211" s="3">
        <v>13.12</v>
      </c>
      <c r="CL211" s="1" t="s">
        <v>137</v>
      </c>
      <c r="CM211" s="1" t="s">
        <v>362</v>
      </c>
      <c r="CN211" s="1" t="s">
        <v>139</v>
      </c>
      <c r="CP211" s="1" t="s">
        <v>112</v>
      </c>
      <c r="CQ211" s="1" t="s">
        <v>111</v>
      </c>
      <c r="CR211" s="1" t="s">
        <v>112</v>
      </c>
      <c r="CS211" s="1" t="s">
        <v>111</v>
      </c>
      <c r="CT211" s="1" t="s">
        <v>138</v>
      </c>
      <c r="CU211" s="1" t="s">
        <v>111</v>
      </c>
      <c r="CV211" s="1" t="s">
        <v>138</v>
      </c>
      <c r="CW211" s="1" t="s">
        <v>3288</v>
      </c>
      <c r="CX211" s="1">
        <v>16702353285</v>
      </c>
      <c r="CY211" s="1" t="s">
        <v>3285</v>
      </c>
      <c r="CZ211" s="1" t="s">
        <v>138</v>
      </c>
      <c r="DA211" s="1" t="s">
        <v>111</v>
      </c>
      <c r="DB211" s="1" t="s">
        <v>112</v>
      </c>
      <c r="DC211" s="1" t="s">
        <v>3282</v>
      </c>
      <c r="DD211" s="1" t="s">
        <v>3283</v>
      </c>
      <c r="DE211" s="1" t="s">
        <v>448</v>
      </c>
      <c r="DF211" s="1" t="s">
        <v>138</v>
      </c>
      <c r="DG211" s="1" t="s">
        <v>138</v>
      </c>
    </row>
    <row r="212" spans="1:111" ht="15.6" customHeight="1" x14ac:dyDescent="0.25">
      <c r="A212" s="1" t="s">
        <v>3974</v>
      </c>
      <c r="B212" s="1" t="s">
        <v>238</v>
      </c>
      <c r="C212" s="2">
        <v>44305.003502430554</v>
      </c>
      <c r="D212" s="2">
        <v>44340</v>
      </c>
      <c r="E212" s="1" t="s">
        <v>110</v>
      </c>
      <c r="F212" s="2">
        <v>44468.833333333336</v>
      </c>
      <c r="G212" s="1" t="s">
        <v>111</v>
      </c>
      <c r="H212" s="1" t="s">
        <v>112</v>
      </c>
      <c r="I212" s="1" t="s">
        <v>112</v>
      </c>
      <c r="J212" s="1" t="s">
        <v>3975</v>
      </c>
      <c r="K212" s="1" t="s">
        <v>3976</v>
      </c>
      <c r="L212" s="1" t="s">
        <v>3977</v>
      </c>
      <c r="M212" s="1" t="s">
        <v>3978</v>
      </c>
      <c r="N212" s="1" t="s">
        <v>167</v>
      </c>
      <c r="O212" s="1" t="s">
        <v>117</v>
      </c>
      <c r="P212" s="9">
        <v>96950</v>
      </c>
      <c r="Q212" s="1" t="s">
        <v>118</v>
      </c>
      <c r="R212" s="1" t="s">
        <v>168</v>
      </c>
      <c r="S212" s="1">
        <v>16702346900</v>
      </c>
      <c r="U212" s="1">
        <v>722511</v>
      </c>
      <c r="V212" s="1" t="s">
        <v>119</v>
      </c>
      <c r="X212" s="1" t="s">
        <v>3979</v>
      </c>
      <c r="Y212" s="1" t="s">
        <v>3980</v>
      </c>
      <c r="AA212" s="1" t="s">
        <v>171</v>
      </c>
      <c r="AB212" s="1" t="s">
        <v>3977</v>
      </c>
      <c r="AC212" s="1" t="s">
        <v>3978</v>
      </c>
      <c r="AD212" s="1" t="s">
        <v>167</v>
      </c>
      <c r="AE212" s="1" t="s">
        <v>117</v>
      </c>
      <c r="AF212" s="9">
        <v>96950</v>
      </c>
      <c r="AG212" s="1" t="s">
        <v>118</v>
      </c>
      <c r="AH212" s="1" t="s">
        <v>168</v>
      </c>
      <c r="AI212" s="1">
        <v>16702346900</v>
      </c>
      <c r="AK212" s="1" t="s">
        <v>3981</v>
      </c>
      <c r="BC212" s="1" t="str">
        <f>"49-9071.00"</f>
        <v>49-9071.00</v>
      </c>
      <c r="BD212" s="1" t="s">
        <v>214</v>
      </c>
      <c r="BE212" s="1" t="s">
        <v>3982</v>
      </c>
      <c r="BF212" s="1" t="s">
        <v>3983</v>
      </c>
      <c r="BG212" s="1">
        <v>2</v>
      </c>
      <c r="BH212" s="1">
        <v>2</v>
      </c>
      <c r="BI212" s="2">
        <v>44470</v>
      </c>
      <c r="BJ212" s="2">
        <v>44834</v>
      </c>
      <c r="BK212" s="2">
        <v>44470</v>
      </c>
      <c r="BL212" s="2">
        <v>44834</v>
      </c>
      <c r="BM212" s="1">
        <v>36</v>
      </c>
      <c r="BN212" s="1">
        <v>0</v>
      </c>
      <c r="BO212" s="1">
        <v>6</v>
      </c>
      <c r="BP212" s="1">
        <v>6</v>
      </c>
      <c r="BQ212" s="1">
        <v>6</v>
      </c>
      <c r="BR212" s="1">
        <v>6</v>
      </c>
      <c r="BS212" s="1">
        <v>6</v>
      </c>
      <c r="BT212" s="1">
        <v>6</v>
      </c>
      <c r="BU212" s="1" t="str">
        <f>"9:00 AM"</f>
        <v>9:00 AM</v>
      </c>
      <c r="BV212" s="1" t="str">
        <f>"4:00 PM"</f>
        <v>4:00 PM</v>
      </c>
      <c r="BW212" s="1" t="s">
        <v>135</v>
      </c>
      <c r="BX212" s="1">
        <v>0</v>
      </c>
      <c r="BY212" s="1">
        <v>12</v>
      </c>
      <c r="BZ212" s="1" t="s">
        <v>112</v>
      </c>
      <c r="CA212" s="1">
        <v>0</v>
      </c>
      <c r="CB212" s="4" t="s">
        <v>3984</v>
      </c>
      <c r="CC212" s="1" t="s">
        <v>3978</v>
      </c>
      <c r="CD212" s="1" t="s">
        <v>3977</v>
      </c>
      <c r="CE212" s="1" t="s">
        <v>167</v>
      </c>
      <c r="CF212" s="1" t="s">
        <v>117</v>
      </c>
      <c r="CG212" s="1">
        <v>96950</v>
      </c>
      <c r="CH212" s="3">
        <v>8.7100000000000009</v>
      </c>
      <c r="CI212" s="3">
        <v>8.7100000000000009</v>
      </c>
      <c r="CJ212" s="3">
        <v>13.07</v>
      </c>
      <c r="CK212" s="3">
        <v>13.07</v>
      </c>
      <c r="CL212" s="1" t="s">
        <v>137</v>
      </c>
      <c r="CM212" s="1" t="s">
        <v>331</v>
      </c>
      <c r="CN212" s="1" t="s">
        <v>139</v>
      </c>
      <c r="CP212" s="1" t="s">
        <v>112</v>
      </c>
      <c r="CQ212" s="1" t="s">
        <v>111</v>
      </c>
      <c r="CR212" s="1" t="s">
        <v>112</v>
      </c>
      <c r="CS212" s="1" t="s">
        <v>111</v>
      </c>
      <c r="CT212" s="1" t="s">
        <v>138</v>
      </c>
      <c r="CU212" s="1" t="s">
        <v>111</v>
      </c>
      <c r="CV212" s="1" t="s">
        <v>138</v>
      </c>
      <c r="CW212" s="1" t="s">
        <v>3985</v>
      </c>
      <c r="CX212" s="1">
        <v>16702346900</v>
      </c>
      <c r="CY212" s="1" t="s">
        <v>3981</v>
      </c>
      <c r="CZ212" s="1" t="s">
        <v>168</v>
      </c>
      <c r="DA212" s="1" t="s">
        <v>111</v>
      </c>
      <c r="DB212" s="1" t="s">
        <v>112</v>
      </c>
      <c r="DC212" s="1" t="s">
        <v>3986</v>
      </c>
      <c r="DD212" s="1" t="s">
        <v>3987</v>
      </c>
      <c r="DE212" s="1" t="s">
        <v>3848</v>
      </c>
      <c r="DF212" s="1" t="s">
        <v>3975</v>
      </c>
      <c r="DG212" s="1" t="s">
        <v>3981</v>
      </c>
    </row>
    <row r="213" spans="1:111" ht="15.6" customHeight="1" x14ac:dyDescent="0.25">
      <c r="A213" s="1" t="s">
        <v>4012</v>
      </c>
      <c r="B213" s="1" t="s">
        <v>238</v>
      </c>
      <c r="C213" s="2">
        <v>44344.823452777775</v>
      </c>
      <c r="D213" s="2">
        <v>44383</v>
      </c>
      <c r="E213" s="1" t="s">
        <v>110</v>
      </c>
      <c r="F213" s="2">
        <v>44437.833333333336</v>
      </c>
      <c r="G213" s="1" t="s">
        <v>111</v>
      </c>
      <c r="H213" s="1" t="s">
        <v>112</v>
      </c>
      <c r="I213" s="1" t="s">
        <v>112</v>
      </c>
      <c r="J213" s="1" t="s">
        <v>2972</v>
      </c>
      <c r="K213" s="1" t="s">
        <v>138</v>
      </c>
      <c r="L213" s="1" t="s">
        <v>2973</v>
      </c>
      <c r="M213" s="1" t="s">
        <v>115</v>
      </c>
      <c r="N213" s="1" t="s">
        <v>116</v>
      </c>
      <c r="O213" s="1" t="s">
        <v>117</v>
      </c>
      <c r="P213" s="9">
        <v>96950</v>
      </c>
      <c r="Q213" s="1" t="s">
        <v>118</v>
      </c>
      <c r="R213" s="1" t="s">
        <v>362</v>
      </c>
      <c r="S213" s="1">
        <v>16702357011</v>
      </c>
      <c r="T213" s="1">
        <v>0</v>
      </c>
      <c r="U213" s="1">
        <v>5613</v>
      </c>
      <c r="V213" s="1" t="s">
        <v>119</v>
      </c>
      <c r="X213" s="1" t="s">
        <v>721</v>
      </c>
      <c r="Y213" s="1" t="s">
        <v>2974</v>
      </c>
      <c r="Z213" s="1" t="s">
        <v>2975</v>
      </c>
      <c r="AA213" s="1" t="s">
        <v>461</v>
      </c>
      <c r="AB213" s="1" t="s">
        <v>2976</v>
      </c>
      <c r="AC213" s="1" t="s">
        <v>115</v>
      </c>
      <c r="AD213" s="1" t="s">
        <v>116</v>
      </c>
      <c r="AE213" s="1" t="s">
        <v>117</v>
      </c>
      <c r="AF213" s="9">
        <v>96950</v>
      </c>
      <c r="AG213" s="1" t="s">
        <v>118</v>
      </c>
      <c r="AH213" s="1" t="s">
        <v>362</v>
      </c>
      <c r="AI213" s="1">
        <v>16702357011</v>
      </c>
      <c r="AJ213" s="1">
        <v>0</v>
      </c>
      <c r="AK213" s="1" t="s">
        <v>2977</v>
      </c>
      <c r="BC213" s="1" t="str">
        <f>"37-2012.00"</f>
        <v>37-2012.00</v>
      </c>
      <c r="BD213" s="1" t="s">
        <v>576</v>
      </c>
      <c r="BE213" s="1" t="s">
        <v>2978</v>
      </c>
      <c r="BF213" s="1" t="s">
        <v>2979</v>
      </c>
      <c r="BG213" s="1">
        <v>2</v>
      </c>
      <c r="BH213" s="1">
        <v>2</v>
      </c>
      <c r="BI213" s="2">
        <v>44439</v>
      </c>
      <c r="BJ213" s="2">
        <v>45534</v>
      </c>
      <c r="BK213" s="2">
        <v>44439</v>
      </c>
      <c r="BL213" s="2">
        <v>45534</v>
      </c>
      <c r="BM213" s="1">
        <v>35</v>
      </c>
      <c r="BN213" s="1">
        <v>0</v>
      </c>
      <c r="BO213" s="1">
        <v>7</v>
      </c>
      <c r="BP213" s="1">
        <v>7</v>
      </c>
      <c r="BQ213" s="1">
        <v>7</v>
      </c>
      <c r="BR213" s="1">
        <v>7</v>
      </c>
      <c r="BS213" s="1">
        <v>7</v>
      </c>
      <c r="BT213" s="1">
        <v>0</v>
      </c>
      <c r="BU213" s="1" t="str">
        <f>"8:00 AM"</f>
        <v>8:00 AM</v>
      </c>
      <c r="BV213" s="1" t="str">
        <f>"4:00 PM"</f>
        <v>4:00 PM</v>
      </c>
      <c r="BW213" s="1" t="s">
        <v>135</v>
      </c>
      <c r="BX213" s="1">
        <v>0</v>
      </c>
      <c r="BY213" s="1">
        <v>3</v>
      </c>
      <c r="BZ213" s="1" t="s">
        <v>112</v>
      </c>
      <c r="CB213" s="1" t="s">
        <v>4013</v>
      </c>
      <c r="CC213" s="1" t="s">
        <v>2981</v>
      </c>
      <c r="CD213" s="1" t="s">
        <v>2982</v>
      </c>
      <c r="CE213" s="1" t="s">
        <v>116</v>
      </c>
      <c r="CF213" s="1" t="s">
        <v>117</v>
      </c>
      <c r="CG213" s="1">
        <v>96950</v>
      </c>
      <c r="CH213" s="3">
        <v>7.59</v>
      </c>
      <c r="CI213" s="3">
        <v>7.59</v>
      </c>
      <c r="CL213" s="1" t="s">
        <v>137</v>
      </c>
      <c r="CM213" s="1" t="s">
        <v>138</v>
      </c>
      <c r="CN213" s="1" t="s">
        <v>139</v>
      </c>
      <c r="CP213" s="1" t="s">
        <v>112</v>
      </c>
      <c r="CQ213" s="1" t="s">
        <v>111</v>
      </c>
      <c r="CR213" s="1" t="s">
        <v>112</v>
      </c>
      <c r="CS213" s="1" t="s">
        <v>112</v>
      </c>
      <c r="CT213" s="1" t="s">
        <v>138</v>
      </c>
      <c r="CU213" s="1" t="s">
        <v>111</v>
      </c>
      <c r="CV213" s="1" t="s">
        <v>138</v>
      </c>
      <c r="CW213" s="1" t="s">
        <v>138</v>
      </c>
      <c r="CX213" s="1">
        <v>16702357011</v>
      </c>
      <c r="CY213" s="1" t="s">
        <v>2977</v>
      </c>
      <c r="CZ213" s="1" t="s">
        <v>428</v>
      </c>
      <c r="DA213" s="1" t="s">
        <v>111</v>
      </c>
      <c r="DB213" s="1" t="s">
        <v>112</v>
      </c>
    </row>
    <row r="214" spans="1:111" ht="15.6" customHeight="1" x14ac:dyDescent="0.25">
      <c r="A214" s="1" t="s">
        <v>4014</v>
      </c>
      <c r="B214" s="1" t="s">
        <v>238</v>
      </c>
      <c r="C214" s="2">
        <v>44316.047756944441</v>
      </c>
      <c r="D214" s="2">
        <v>44354</v>
      </c>
      <c r="E214" s="1" t="s">
        <v>110</v>
      </c>
      <c r="F214" s="2">
        <v>44468.833333333336</v>
      </c>
      <c r="G214" s="1" t="s">
        <v>111</v>
      </c>
      <c r="H214" s="1" t="s">
        <v>112</v>
      </c>
      <c r="I214" s="1" t="s">
        <v>112</v>
      </c>
      <c r="J214" s="1" t="s">
        <v>482</v>
      </c>
      <c r="K214" s="1" t="s">
        <v>4015</v>
      </c>
      <c r="L214" s="1" t="s">
        <v>496</v>
      </c>
      <c r="M214" s="1" t="s">
        <v>4016</v>
      </c>
      <c r="N214" s="1" t="s">
        <v>116</v>
      </c>
      <c r="O214" s="1" t="s">
        <v>117</v>
      </c>
      <c r="P214" s="9">
        <v>96950</v>
      </c>
      <c r="Q214" s="1" t="s">
        <v>118</v>
      </c>
      <c r="S214" s="1">
        <v>16704836526</v>
      </c>
      <c r="U214" s="1">
        <v>488510</v>
      </c>
      <c r="V214" s="1" t="s">
        <v>119</v>
      </c>
      <c r="X214" s="1" t="s">
        <v>486</v>
      </c>
      <c r="Y214" s="1" t="s">
        <v>487</v>
      </c>
      <c r="Z214" s="1" t="s">
        <v>488</v>
      </c>
      <c r="AA214" s="1" t="s">
        <v>964</v>
      </c>
      <c r="AB214" s="1" t="s">
        <v>484</v>
      </c>
      <c r="AC214" s="1" t="s">
        <v>4016</v>
      </c>
      <c r="AD214" s="1" t="s">
        <v>116</v>
      </c>
      <c r="AE214" s="1" t="s">
        <v>117</v>
      </c>
      <c r="AF214" s="9">
        <v>96950</v>
      </c>
      <c r="AG214" s="1" t="s">
        <v>118</v>
      </c>
      <c r="AI214" s="1">
        <v>16704836526</v>
      </c>
      <c r="AK214" s="1" t="s">
        <v>491</v>
      </c>
      <c r="BC214" s="1" t="str">
        <f>"43-5011.00"</f>
        <v>43-5011.00</v>
      </c>
      <c r="BD214" s="1" t="s">
        <v>2022</v>
      </c>
      <c r="BE214" s="1" t="s">
        <v>4017</v>
      </c>
      <c r="BF214" s="1" t="s">
        <v>4018</v>
      </c>
      <c r="BG214" s="1">
        <v>2</v>
      </c>
      <c r="BH214" s="1">
        <v>2</v>
      </c>
      <c r="BI214" s="2">
        <v>44470</v>
      </c>
      <c r="BJ214" s="2">
        <v>45565</v>
      </c>
      <c r="BK214" s="2">
        <v>44470</v>
      </c>
      <c r="BL214" s="2">
        <v>45565</v>
      </c>
      <c r="BM214" s="1">
        <v>40</v>
      </c>
      <c r="BN214" s="1">
        <v>0</v>
      </c>
      <c r="BO214" s="1">
        <v>8</v>
      </c>
      <c r="BP214" s="1">
        <v>8</v>
      </c>
      <c r="BQ214" s="1">
        <v>8</v>
      </c>
      <c r="BR214" s="1">
        <v>8</v>
      </c>
      <c r="BS214" s="1">
        <v>8</v>
      </c>
      <c r="BT214" s="1">
        <v>0</v>
      </c>
      <c r="BU214" s="1" t="str">
        <f>"8:00 AM"</f>
        <v>8:00 AM</v>
      </c>
      <c r="BV214" s="1" t="str">
        <f>"5:00 PM"</f>
        <v>5:00 PM</v>
      </c>
      <c r="BW214" s="1" t="s">
        <v>135</v>
      </c>
      <c r="BX214" s="1">
        <v>0</v>
      </c>
      <c r="BY214" s="1">
        <v>12</v>
      </c>
      <c r="BZ214" s="1" t="s">
        <v>112</v>
      </c>
      <c r="CA214" s="1">
        <v>0</v>
      </c>
      <c r="CB214" s="4" t="s">
        <v>4019</v>
      </c>
      <c r="CC214" s="1" t="s">
        <v>484</v>
      </c>
      <c r="CD214" s="1" t="s">
        <v>4016</v>
      </c>
      <c r="CE214" s="1" t="s">
        <v>116</v>
      </c>
      <c r="CF214" s="1" t="s">
        <v>117</v>
      </c>
      <c r="CG214" s="1">
        <v>96950</v>
      </c>
      <c r="CH214" s="3">
        <v>8.16</v>
      </c>
      <c r="CI214" s="3">
        <v>8.16</v>
      </c>
      <c r="CJ214" s="3">
        <v>12.24</v>
      </c>
      <c r="CK214" s="3">
        <v>12.24</v>
      </c>
      <c r="CL214" s="1" t="s">
        <v>137</v>
      </c>
      <c r="CM214" s="1" t="s">
        <v>331</v>
      </c>
      <c r="CN214" s="1" t="s">
        <v>139</v>
      </c>
      <c r="CP214" s="1" t="s">
        <v>111</v>
      </c>
      <c r="CQ214" s="1" t="s">
        <v>111</v>
      </c>
      <c r="CR214" s="1" t="s">
        <v>112</v>
      </c>
      <c r="CS214" s="1" t="s">
        <v>111</v>
      </c>
      <c r="CT214" s="1" t="s">
        <v>138</v>
      </c>
      <c r="CU214" s="1" t="s">
        <v>111</v>
      </c>
      <c r="CV214" s="1" t="s">
        <v>138</v>
      </c>
      <c r="CW214" s="1" t="s">
        <v>331</v>
      </c>
      <c r="CX214" s="1">
        <v>16704836526</v>
      </c>
      <c r="CY214" s="1" t="s">
        <v>491</v>
      </c>
      <c r="CZ214" s="1" t="s">
        <v>138</v>
      </c>
      <c r="DA214" s="1" t="s">
        <v>111</v>
      </c>
      <c r="DB214" s="1" t="s">
        <v>112</v>
      </c>
    </row>
    <row r="215" spans="1:111" ht="15.6" customHeight="1" x14ac:dyDescent="0.25">
      <c r="A215" s="1" t="s">
        <v>4020</v>
      </c>
      <c r="B215" s="1" t="s">
        <v>238</v>
      </c>
      <c r="C215" s="2">
        <v>44333.312747569442</v>
      </c>
      <c r="D215" s="2">
        <v>44362</v>
      </c>
      <c r="E215" s="1" t="s">
        <v>110</v>
      </c>
      <c r="F215" s="2">
        <v>44468.833333333336</v>
      </c>
      <c r="G215" s="1" t="s">
        <v>111</v>
      </c>
      <c r="H215" s="1" t="s">
        <v>112</v>
      </c>
      <c r="I215" s="1" t="s">
        <v>112</v>
      </c>
      <c r="J215" s="1" t="s">
        <v>1978</v>
      </c>
      <c r="K215" s="1" t="s">
        <v>1979</v>
      </c>
      <c r="L215" s="1" t="s">
        <v>941</v>
      </c>
      <c r="M215" s="1" t="s">
        <v>942</v>
      </c>
      <c r="N215" s="1" t="s">
        <v>116</v>
      </c>
      <c r="O215" s="1" t="s">
        <v>117</v>
      </c>
      <c r="P215" s="9">
        <v>96950</v>
      </c>
      <c r="Q215" s="1" t="s">
        <v>118</v>
      </c>
      <c r="S215" s="1">
        <v>16702352883</v>
      </c>
      <c r="U215" s="1">
        <v>561320</v>
      </c>
      <c r="V215" s="1" t="s">
        <v>119</v>
      </c>
      <c r="X215" s="1" t="s">
        <v>943</v>
      </c>
      <c r="Y215" s="1" t="s">
        <v>944</v>
      </c>
      <c r="Z215" s="1" t="s">
        <v>945</v>
      </c>
      <c r="AA215" s="1" t="s">
        <v>373</v>
      </c>
      <c r="AB215" s="1" t="s">
        <v>941</v>
      </c>
      <c r="AC215" s="1" t="s">
        <v>942</v>
      </c>
      <c r="AD215" s="1" t="s">
        <v>116</v>
      </c>
      <c r="AE215" s="1" t="s">
        <v>117</v>
      </c>
      <c r="AF215" s="9">
        <v>96950</v>
      </c>
      <c r="AG215" s="1" t="s">
        <v>118</v>
      </c>
      <c r="AI215" s="1">
        <v>16702352883</v>
      </c>
      <c r="AK215" s="1" t="s">
        <v>530</v>
      </c>
      <c r="BC215" s="1" t="str">
        <f>"51-3011.00"</f>
        <v>51-3011.00</v>
      </c>
      <c r="BD215" s="1" t="s">
        <v>1079</v>
      </c>
      <c r="BE215" s="1" t="s">
        <v>4021</v>
      </c>
      <c r="BF215" s="1" t="s">
        <v>4022</v>
      </c>
      <c r="BG215" s="1">
        <v>3</v>
      </c>
      <c r="BH215" s="1">
        <v>3</v>
      </c>
      <c r="BI215" s="2">
        <v>44470</v>
      </c>
      <c r="BJ215" s="2">
        <v>45565</v>
      </c>
      <c r="BK215" s="2">
        <v>44470</v>
      </c>
      <c r="BL215" s="2">
        <v>45565</v>
      </c>
      <c r="BM215" s="1">
        <v>35</v>
      </c>
      <c r="BN215" s="1">
        <v>7</v>
      </c>
      <c r="BO215" s="1">
        <v>0</v>
      </c>
      <c r="BP215" s="1">
        <v>0</v>
      </c>
      <c r="BQ215" s="1">
        <v>7</v>
      </c>
      <c r="BR215" s="1">
        <v>7</v>
      </c>
      <c r="BS215" s="1">
        <v>7</v>
      </c>
      <c r="BT215" s="1">
        <v>7</v>
      </c>
      <c r="BU215" s="1" t="str">
        <f>"9:00 PM"</f>
        <v>9:00 PM</v>
      </c>
      <c r="BV215" s="1" t="str">
        <f>"4:00 AM"</f>
        <v>4:00 AM</v>
      </c>
      <c r="BW215" s="1" t="s">
        <v>135</v>
      </c>
      <c r="BX215" s="1">
        <v>6</v>
      </c>
      <c r="BY215" s="1">
        <v>12</v>
      </c>
      <c r="BZ215" s="1" t="s">
        <v>112</v>
      </c>
      <c r="CB215" s="4" t="s">
        <v>4023</v>
      </c>
      <c r="CC215" s="1" t="s">
        <v>941</v>
      </c>
      <c r="CD215" s="1" t="s">
        <v>942</v>
      </c>
      <c r="CE215" s="1" t="s">
        <v>116</v>
      </c>
      <c r="CF215" s="1" t="s">
        <v>117</v>
      </c>
      <c r="CG215" s="1">
        <v>96950</v>
      </c>
      <c r="CH215" s="3">
        <v>7.9</v>
      </c>
      <c r="CI215" s="3">
        <v>8.5</v>
      </c>
      <c r="CJ215" s="3">
        <v>11.85</v>
      </c>
      <c r="CK215" s="3">
        <v>12.75</v>
      </c>
      <c r="CL215" s="1" t="s">
        <v>137</v>
      </c>
      <c r="CM215" s="1" t="s">
        <v>138</v>
      </c>
      <c r="CN215" s="1" t="s">
        <v>139</v>
      </c>
      <c r="CP215" s="1" t="s">
        <v>112</v>
      </c>
      <c r="CQ215" s="1" t="s">
        <v>111</v>
      </c>
      <c r="CR215" s="1" t="s">
        <v>112</v>
      </c>
      <c r="CS215" s="1" t="s">
        <v>111</v>
      </c>
      <c r="CT215" s="1" t="s">
        <v>111</v>
      </c>
      <c r="CU215" s="1" t="s">
        <v>111</v>
      </c>
      <c r="CV215" s="1" t="s">
        <v>138</v>
      </c>
      <c r="CW215" s="1" t="s">
        <v>138</v>
      </c>
      <c r="CX215" s="1">
        <v>16702352883</v>
      </c>
      <c r="CY215" s="1" t="s">
        <v>530</v>
      </c>
      <c r="CZ215" s="1" t="s">
        <v>138</v>
      </c>
      <c r="DA215" s="1" t="s">
        <v>111</v>
      </c>
      <c r="DB215" s="1" t="s">
        <v>112</v>
      </c>
    </row>
    <row r="216" spans="1:111" ht="15.6" customHeight="1" x14ac:dyDescent="0.25">
      <c r="A216" s="1" t="s">
        <v>4026</v>
      </c>
      <c r="B216" s="1" t="s">
        <v>238</v>
      </c>
      <c r="C216" s="2">
        <v>44308.300245138889</v>
      </c>
      <c r="D216" s="2">
        <v>44348</v>
      </c>
      <c r="E216" s="1" t="s">
        <v>110</v>
      </c>
      <c r="F216" s="2">
        <v>44468.833333333336</v>
      </c>
      <c r="G216" s="1" t="s">
        <v>112</v>
      </c>
      <c r="H216" s="1" t="s">
        <v>112</v>
      </c>
      <c r="I216" s="1" t="s">
        <v>112</v>
      </c>
      <c r="J216" s="1" t="s">
        <v>2758</v>
      </c>
      <c r="K216" s="1" t="s">
        <v>1979</v>
      </c>
      <c r="L216" s="1" t="s">
        <v>941</v>
      </c>
      <c r="M216" s="1" t="s">
        <v>942</v>
      </c>
      <c r="N216" s="1" t="s">
        <v>116</v>
      </c>
      <c r="O216" s="1" t="s">
        <v>117</v>
      </c>
      <c r="P216" s="9">
        <v>96950</v>
      </c>
      <c r="Q216" s="1" t="s">
        <v>118</v>
      </c>
      <c r="S216" s="1">
        <v>16702352883</v>
      </c>
      <c r="U216" s="1">
        <v>561320</v>
      </c>
      <c r="V216" s="1" t="s">
        <v>119</v>
      </c>
      <c r="X216" s="1" t="s">
        <v>943</v>
      </c>
      <c r="Y216" s="1" t="s">
        <v>944</v>
      </c>
      <c r="Z216" s="1" t="s">
        <v>945</v>
      </c>
      <c r="AA216" s="1" t="s">
        <v>373</v>
      </c>
      <c r="AB216" s="1" t="s">
        <v>941</v>
      </c>
      <c r="AC216" s="1" t="s">
        <v>942</v>
      </c>
      <c r="AD216" s="1" t="s">
        <v>116</v>
      </c>
      <c r="AE216" s="1" t="s">
        <v>117</v>
      </c>
      <c r="AF216" s="9">
        <v>96950</v>
      </c>
      <c r="AG216" s="1" t="s">
        <v>118</v>
      </c>
      <c r="AI216" s="1">
        <v>16702352883</v>
      </c>
      <c r="AK216" s="1" t="s">
        <v>530</v>
      </c>
      <c r="BC216" s="1" t="str">
        <f>"35-2014.00"</f>
        <v>35-2014.00</v>
      </c>
      <c r="BD216" s="1" t="s">
        <v>152</v>
      </c>
      <c r="BE216" s="1" t="s">
        <v>4027</v>
      </c>
      <c r="BF216" s="1" t="s">
        <v>4028</v>
      </c>
      <c r="BG216" s="1">
        <v>5</v>
      </c>
      <c r="BH216" s="1">
        <v>5</v>
      </c>
      <c r="BI216" s="2">
        <v>44470</v>
      </c>
      <c r="BJ216" s="2">
        <v>44834</v>
      </c>
      <c r="BK216" s="2">
        <v>44470</v>
      </c>
      <c r="BL216" s="2">
        <v>44834</v>
      </c>
      <c r="BM216" s="1">
        <v>35</v>
      </c>
      <c r="BN216" s="1">
        <v>0</v>
      </c>
      <c r="BO216" s="1">
        <v>0</v>
      </c>
      <c r="BP216" s="1">
        <v>7</v>
      </c>
      <c r="BQ216" s="1">
        <v>7</v>
      </c>
      <c r="BR216" s="1">
        <v>7</v>
      </c>
      <c r="BS216" s="1">
        <v>7</v>
      </c>
      <c r="BT216" s="1">
        <v>7</v>
      </c>
      <c r="BU216" s="1" t="str">
        <f>"2:00 PM"</f>
        <v>2:00 PM</v>
      </c>
      <c r="BV216" s="1" t="str">
        <f>"9:00 PM"</f>
        <v>9:00 PM</v>
      </c>
      <c r="BW216" s="1" t="s">
        <v>135</v>
      </c>
      <c r="BX216" s="1">
        <v>6</v>
      </c>
      <c r="BY216" s="1">
        <v>6</v>
      </c>
      <c r="BZ216" s="1" t="s">
        <v>112</v>
      </c>
      <c r="CA216" s="1">
        <v>0</v>
      </c>
      <c r="CB216" s="4" t="s">
        <v>4029</v>
      </c>
      <c r="CC216" s="1" t="s">
        <v>941</v>
      </c>
      <c r="CD216" s="1" t="s">
        <v>942</v>
      </c>
      <c r="CE216" s="1" t="s">
        <v>116</v>
      </c>
      <c r="CF216" s="1" t="s">
        <v>117</v>
      </c>
      <c r="CG216" s="1">
        <v>96950</v>
      </c>
      <c r="CH216" s="3">
        <v>8.68</v>
      </c>
      <c r="CI216" s="3">
        <v>8.68</v>
      </c>
      <c r="CJ216" s="3">
        <v>13.02</v>
      </c>
      <c r="CK216" s="3">
        <v>13.02</v>
      </c>
      <c r="CL216" s="1" t="s">
        <v>137</v>
      </c>
      <c r="CM216" s="1" t="s">
        <v>138</v>
      </c>
      <c r="CN216" s="1" t="s">
        <v>139</v>
      </c>
      <c r="CP216" s="1" t="s">
        <v>112</v>
      </c>
      <c r="CQ216" s="1" t="s">
        <v>111</v>
      </c>
      <c r="CR216" s="1" t="s">
        <v>112</v>
      </c>
      <c r="CS216" s="1" t="s">
        <v>111</v>
      </c>
      <c r="CT216" s="1" t="s">
        <v>111</v>
      </c>
      <c r="CU216" s="1" t="s">
        <v>111</v>
      </c>
      <c r="CV216" s="1" t="s">
        <v>138</v>
      </c>
      <c r="CW216" s="1" t="s">
        <v>138</v>
      </c>
      <c r="CX216" s="1">
        <v>16702352883</v>
      </c>
      <c r="CY216" s="1" t="s">
        <v>530</v>
      </c>
      <c r="CZ216" s="1" t="s">
        <v>138</v>
      </c>
      <c r="DA216" s="1" t="s">
        <v>111</v>
      </c>
      <c r="DB216" s="1" t="s">
        <v>112</v>
      </c>
    </row>
    <row r="217" spans="1:111" ht="15.6" customHeight="1" x14ac:dyDescent="0.25">
      <c r="A217" s="1" t="s">
        <v>4030</v>
      </c>
      <c r="B217" s="1" t="s">
        <v>238</v>
      </c>
      <c r="C217" s="2">
        <v>44319.918444675925</v>
      </c>
      <c r="D217" s="2">
        <v>44350</v>
      </c>
      <c r="E217" s="1" t="s">
        <v>110</v>
      </c>
      <c r="F217" s="2">
        <v>44468.833333333336</v>
      </c>
      <c r="G217" s="1" t="s">
        <v>112</v>
      </c>
      <c r="H217" s="1" t="s">
        <v>112</v>
      </c>
      <c r="I217" s="1" t="s">
        <v>112</v>
      </c>
      <c r="J217" s="1" t="s">
        <v>4031</v>
      </c>
      <c r="L217" s="1" t="s">
        <v>4032</v>
      </c>
      <c r="M217" s="1" t="s">
        <v>4033</v>
      </c>
      <c r="N217" s="1" t="s">
        <v>1197</v>
      </c>
      <c r="O217" s="1" t="s">
        <v>117</v>
      </c>
      <c r="P217" s="9">
        <v>96950</v>
      </c>
      <c r="Q217" s="1" t="s">
        <v>118</v>
      </c>
      <c r="R217" s="1" t="s">
        <v>138</v>
      </c>
      <c r="S217" s="1">
        <v>16702338880</v>
      </c>
      <c r="T217" s="1">
        <v>225</v>
      </c>
      <c r="U217" s="1">
        <v>53131</v>
      </c>
      <c r="V217" s="1" t="s">
        <v>119</v>
      </c>
      <c r="X217" s="1" t="s">
        <v>4034</v>
      </c>
      <c r="Y217" s="1" t="s">
        <v>4035</v>
      </c>
      <c r="Z217" s="1" t="s">
        <v>4036</v>
      </c>
      <c r="AA217" s="1" t="s">
        <v>3672</v>
      </c>
      <c r="AB217" s="1" t="s">
        <v>4032</v>
      </c>
      <c r="AC217" s="1" t="s">
        <v>4033</v>
      </c>
      <c r="AD217" s="1" t="s">
        <v>1197</v>
      </c>
      <c r="AE217" s="1" t="s">
        <v>117</v>
      </c>
      <c r="AF217" s="9">
        <v>96950</v>
      </c>
      <c r="AG217" s="1" t="s">
        <v>118</v>
      </c>
      <c r="AH217" s="1" t="s">
        <v>138</v>
      </c>
      <c r="AI217" s="1">
        <v>16702338880</v>
      </c>
      <c r="AJ217" s="1">
        <v>225</v>
      </c>
      <c r="AK217" s="1" t="s">
        <v>4037</v>
      </c>
      <c r="BC217" s="1" t="str">
        <f>"37-2012.00"</f>
        <v>37-2012.00</v>
      </c>
      <c r="BD217" s="1" t="s">
        <v>576</v>
      </c>
      <c r="BE217" s="1" t="s">
        <v>4038</v>
      </c>
      <c r="BF217" s="1" t="s">
        <v>2956</v>
      </c>
      <c r="BG217" s="1">
        <v>1</v>
      </c>
      <c r="BH217" s="1">
        <v>1</v>
      </c>
      <c r="BI217" s="2">
        <v>44470</v>
      </c>
      <c r="BJ217" s="2">
        <v>44834</v>
      </c>
      <c r="BK217" s="2">
        <v>44470</v>
      </c>
      <c r="BL217" s="2">
        <v>44834</v>
      </c>
      <c r="BM217" s="1">
        <v>35</v>
      </c>
      <c r="BN217" s="1">
        <v>6</v>
      </c>
      <c r="BO217" s="1">
        <v>6</v>
      </c>
      <c r="BP217" s="1">
        <v>6</v>
      </c>
      <c r="BQ217" s="1">
        <v>6</v>
      </c>
      <c r="BR217" s="1">
        <v>5</v>
      </c>
      <c r="BS217" s="1">
        <v>6</v>
      </c>
      <c r="BT217" s="1">
        <v>0</v>
      </c>
      <c r="BU217" s="1" t="str">
        <f>"10:00 AM"</f>
        <v>10:00 AM</v>
      </c>
      <c r="BV217" s="1" t="str">
        <f>"5:00 PM"</f>
        <v>5:00 PM</v>
      </c>
      <c r="BW217" s="1" t="s">
        <v>135</v>
      </c>
      <c r="BX217" s="1">
        <v>0</v>
      </c>
      <c r="BY217" s="1">
        <v>3</v>
      </c>
      <c r="BZ217" s="1" t="s">
        <v>112</v>
      </c>
      <c r="CB217" s="1" t="s">
        <v>4039</v>
      </c>
      <c r="CC217" s="1" t="s">
        <v>4032</v>
      </c>
      <c r="CD217" s="1" t="s">
        <v>4033</v>
      </c>
      <c r="CE217" s="1" t="s">
        <v>1197</v>
      </c>
      <c r="CF217" s="1" t="s">
        <v>117</v>
      </c>
      <c r="CG217" s="1">
        <v>96950</v>
      </c>
      <c r="CH217" s="3">
        <v>7.59</v>
      </c>
      <c r="CI217" s="3">
        <v>7.59</v>
      </c>
      <c r="CJ217" s="3">
        <v>11.39</v>
      </c>
      <c r="CK217" s="3">
        <v>11.39</v>
      </c>
      <c r="CL217" s="1" t="s">
        <v>137</v>
      </c>
      <c r="CM217" s="1" t="s">
        <v>362</v>
      </c>
      <c r="CN217" s="1" t="s">
        <v>139</v>
      </c>
      <c r="CP217" s="1" t="s">
        <v>111</v>
      </c>
      <c r="CQ217" s="1" t="s">
        <v>111</v>
      </c>
      <c r="CR217" s="1" t="s">
        <v>111</v>
      </c>
      <c r="CS217" s="1" t="s">
        <v>111</v>
      </c>
      <c r="CT217" s="1" t="s">
        <v>138</v>
      </c>
      <c r="CU217" s="1" t="s">
        <v>111</v>
      </c>
      <c r="CV217" s="1" t="s">
        <v>111</v>
      </c>
      <c r="CW217" s="1" t="s">
        <v>4040</v>
      </c>
      <c r="CX217" s="1">
        <v>16702338880</v>
      </c>
      <c r="CY217" s="1" t="s">
        <v>4037</v>
      </c>
      <c r="CZ217" s="1" t="s">
        <v>4041</v>
      </c>
      <c r="DA217" s="1" t="s">
        <v>111</v>
      </c>
      <c r="DB217" s="1" t="s">
        <v>112</v>
      </c>
    </row>
    <row r="218" spans="1:111" ht="15.6" customHeight="1" x14ac:dyDescent="0.25">
      <c r="A218" s="1" t="s">
        <v>4071</v>
      </c>
      <c r="B218" s="1" t="s">
        <v>238</v>
      </c>
      <c r="C218" s="2">
        <v>44327.012634143517</v>
      </c>
      <c r="D218" s="2">
        <v>44362</v>
      </c>
      <c r="E218" s="1" t="s">
        <v>110</v>
      </c>
      <c r="F218" s="2">
        <v>44468.833333333336</v>
      </c>
      <c r="G218" s="1" t="s">
        <v>112</v>
      </c>
      <c r="H218" s="1" t="s">
        <v>112</v>
      </c>
      <c r="I218" s="1" t="s">
        <v>112</v>
      </c>
      <c r="J218" s="1" t="s">
        <v>4072</v>
      </c>
      <c r="K218" s="1" t="s">
        <v>4073</v>
      </c>
      <c r="L218" s="1" t="s">
        <v>4074</v>
      </c>
      <c r="N218" s="1" t="s">
        <v>116</v>
      </c>
      <c r="O218" s="1" t="s">
        <v>117</v>
      </c>
      <c r="P218" s="9">
        <v>96950</v>
      </c>
      <c r="Q218" s="1" t="s">
        <v>118</v>
      </c>
      <c r="S218" s="1">
        <v>16702883388</v>
      </c>
      <c r="U218" s="1">
        <v>42441</v>
      </c>
      <c r="V218" s="1" t="s">
        <v>119</v>
      </c>
      <c r="X218" s="1" t="s">
        <v>1614</v>
      </c>
      <c r="Y218" s="1" t="s">
        <v>4075</v>
      </c>
      <c r="AA218" s="1" t="s">
        <v>245</v>
      </c>
      <c r="AB218" s="1" t="s">
        <v>4074</v>
      </c>
      <c r="AD218" s="1" t="s">
        <v>116</v>
      </c>
      <c r="AE218" s="1" t="s">
        <v>117</v>
      </c>
      <c r="AF218" s="9">
        <v>96950</v>
      </c>
      <c r="AG218" s="1" t="s">
        <v>118</v>
      </c>
      <c r="AI218" s="1">
        <v>16702883388</v>
      </c>
      <c r="AK218" s="1" t="s">
        <v>4076</v>
      </c>
      <c r="BC218" s="1" t="str">
        <f>"43-6014.00"</f>
        <v>43-6014.00</v>
      </c>
      <c r="BD218" s="1" t="s">
        <v>3652</v>
      </c>
      <c r="BE218" s="1" t="s">
        <v>4077</v>
      </c>
      <c r="BF218" s="1" t="s">
        <v>4078</v>
      </c>
      <c r="BG218" s="1">
        <v>1</v>
      </c>
      <c r="BH218" s="1">
        <v>1</v>
      </c>
      <c r="BI218" s="2">
        <v>44470</v>
      </c>
      <c r="BJ218" s="2">
        <v>44834</v>
      </c>
      <c r="BK218" s="2">
        <v>44470</v>
      </c>
      <c r="BL218" s="2">
        <v>44834</v>
      </c>
      <c r="BM218" s="1">
        <v>35</v>
      </c>
      <c r="BN218" s="1">
        <v>0</v>
      </c>
      <c r="BO218" s="1">
        <v>7</v>
      </c>
      <c r="BP218" s="1">
        <v>7</v>
      </c>
      <c r="BQ218" s="1">
        <v>7</v>
      </c>
      <c r="BR218" s="1">
        <v>7</v>
      </c>
      <c r="BS218" s="1">
        <v>7</v>
      </c>
      <c r="BT218" s="1">
        <v>0</v>
      </c>
      <c r="BU218" s="1" t="str">
        <f>"9:00 AM"</f>
        <v>9:00 AM</v>
      </c>
      <c r="BV218" s="1" t="str">
        <f>"5:00 PM"</f>
        <v>5:00 PM</v>
      </c>
      <c r="BW218" s="1" t="s">
        <v>135</v>
      </c>
      <c r="BX218" s="1">
        <v>0</v>
      </c>
      <c r="BY218" s="1">
        <v>3</v>
      </c>
      <c r="BZ218" s="1" t="s">
        <v>112</v>
      </c>
      <c r="CB218" s="1" t="s">
        <v>3175</v>
      </c>
      <c r="CC218" s="1" t="s">
        <v>4074</v>
      </c>
      <c r="CE218" s="1" t="s">
        <v>116</v>
      </c>
      <c r="CF218" s="1" t="s">
        <v>117</v>
      </c>
      <c r="CG218" s="1">
        <v>96950</v>
      </c>
      <c r="CH218" s="3">
        <v>10.33</v>
      </c>
      <c r="CI218" s="3">
        <v>10.33</v>
      </c>
      <c r="CJ218" s="3">
        <v>15.49</v>
      </c>
      <c r="CK218" s="3">
        <v>15.49</v>
      </c>
      <c r="CL218" s="1" t="s">
        <v>137</v>
      </c>
      <c r="CN218" s="1" t="s">
        <v>139</v>
      </c>
      <c r="CP218" s="1" t="s">
        <v>112</v>
      </c>
      <c r="CQ218" s="1" t="s">
        <v>111</v>
      </c>
      <c r="CR218" s="1" t="s">
        <v>112</v>
      </c>
      <c r="CS218" s="1" t="s">
        <v>111</v>
      </c>
      <c r="CT218" s="1" t="s">
        <v>138</v>
      </c>
      <c r="CU218" s="1" t="s">
        <v>111</v>
      </c>
      <c r="CV218" s="1" t="s">
        <v>138</v>
      </c>
      <c r="CW218" s="1" t="s">
        <v>2313</v>
      </c>
      <c r="CX218" s="1">
        <v>16702883388</v>
      </c>
      <c r="CY218" s="1" t="s">
        <v>4076</v>
      </c>
      <c r="CZ218" s="1" t="s">
        <v>138</v>
      </c>
      <c r="DA218" s="1" t="s">
        <v>111</v>
      </c>
      <c r="DB218" s="1" t="s">
        <v>112</v>
      </c>
      <c r="DC218" s="1" t="s">
        <v>1614</v>
      </c>
      <c r="DD218" s="1" t="s">
        <v>4075</v>
      </c>
      <c r="DF218" s="1" t="s">
        <v>4072</v>
      </c>
      <c r="DG218" s="1" t="s">
        <v>4076</v>
      </c>
    </row>
    <row r="219" spans="1:111" ht="15.6" customHeight="1" x14ac:dyDescent="0.25">
      <c r="A219" s="1" t="s">
        <v>4079</v>
      </c>
      <c r="B219" s="1" t="s">
        <v>238</v>
      </c>
      <c r="C219" s="2">
        <v>44323.121243865739</v>
      </c>
      <c r="D219" s="2">
        <v>44368</v>
      </c>
      <c r="E219" s="1" t="s">
        <v>110</v>
      </c>
      <c r="F219" s="2">
        <v>44468.833333333336</v>
      </c>
      <c r="G219" s="1" t="s">
        <v>112</v>
      </c>
      <c r="H219" s="1" t="s">
        <v>112</v>
      </c>
      <c r="I219" s="1" t="s">
        <v>112</v>
      </c>
      <c r="J219" s="1" t="s">
        <v>4080</v>
      </c>
      <c r="K219" s="1" t="s">
        <v>4081</v>
      </c>
      <c r="L219" s="1" t="s">
        <v>4082</v>
      </c>
      <c r="M219" s="1" t="s">
        <v>4083</v>
      </c>
      <c r="N219" s="1" t="s">
        <v>116</v>
      </c>
      <c r="O219" s="1" t="s">
        <v>117</v>
      </c>
      <c r="P219" s="9">
        <v>96950</v>
      </c>
      <c r="Q219" s="1" t="s">
        <v>118</v>
      </c>
      <c r="R219" s="1" t="s">
        <v>138</v>
      </c>
      <c r="S219" s="1">
        <v>16702351934</v>
      </c>
      <c r="U219" s="1">
        <v>532310</v>
      </c>
      <c r="V219" s="1" t="s">
        <v>119</v>
      </c>
      <c r="X219" s="1" t="s">
        <v>370</v>
      </c>
      <c r="Y219" s="1" t="s">
        <v>371</v>
      </c>
      <c r="Z219" s="1" t="s">
        <v>372</v>
      </c>
      <c r="AA219" s="1" t="s">
        <v>1184</v>
      </c>
      <c r="AB219" s="1" t="s">
        <v>368</v>
      </c>
      <c r="AC219" s="1" t="s">
        <v>1185</v>
      </c>
      <c r="AD219" s="1" t="s">
        <v>116</v>
      </c>
      <c r="AE219" s="1" t="s">
        <v>117</v>
      </c>
      <c r="AF219" s="9">
        <v>96950</v>
      </c>
      <c r="AG219" s="1" t="s">
        <v>118</v>
      </c>
      <c r="AH219" s="1" t="s">
        <v>138</v>
      </c>
      <c r="AI219" s="1">
        <v>16702346278</v>
      </c>
      <c r="AK219" s="1" t="s">
        <v>1186</v>
      </c>
      <c r="BC219" s="1" t="str">
        <f>"49-9071.00"</f>
        <v>49-9071.00</v>
      </c>
      <c r="BD219" s="1" t="s">
        <v>214</v>
      </c>
      <c r="BE219" s="1" t="s">
        <v>4084</v>
      </c>
      <c r="BF219" s="1" t="s">
        <v>1069</v>
      </c>
      <c r="BG219" s="1">
        <v>1</v>
      </c>
      <c r="BH219" s="1">
        <v>1</v>
      </c>
      <c r="BI219" s="2">
        <v>44470</v>
      </c>
      <c r="BJ219" s="2">
        <v>44834</v>
      </c>
      <c r="BK219" s="2">
        <v>44470</v>
      </c>
      <c r="BL219" s="2">
        <v>44834</v>
      </c>
      <c r="BM219" s="1">
        <v>40</v>
      </c>
      <c r="BN219" s="1">
        <v>0</v>
      </c>
      <c r="BO219" s="1">
        <v>8</v>
      </c>
      <c r="BP219" s="1">
        <v>8</v>
      </c>
      <c r="BQ219" s="1">
        <v>8</v>
      </c>
      <c r="BR219" s="1">
        <v>8</v>
      </c>
      <c r="BS219" s="1">
        <v>8</v>
      </c>
      <c r="BT219" s="1">
        <v>0</v>
      </c>
      <c r="BU219" s="1" t="str">
        <f>"8:00 AM"</f>
        <v>8:00 AM</v>
      </c>
      <c r="BV219" s="1" t="str">
        <f>"5:00 PM"</f>
        <v>5:00 PM</v>
      </c>
      <c r="BW219" s="1" t="s">
        <v>135</v>
      </c>
      <c r="BX219" s="1">
        <v>0</v>
      </c>
      <c r="BY219" s="1">
        <v>24</v>
      </c>
      <c r="BZ219" s="1" t="s">
        <v>112</v>
      </c>
      <c r="CB219" s="4" t="s">
        <v>4085</v>
      </c>
      <c r="CC219" s="1" t="s">
        <v>4082</v>
      </c>
      <c r="CD219" s="1" t="s">
        <v>4086</v>
      </c>
      <c r="CE219" s="1" t="s">
        <v>116</v>
      </c>
      <c r="CF219" s="1" t="s">
        <v>117</v>
      </c>
      <c r="CG219" s="1">
        <v>96950</v>
      </c>
      <c r="CH219" s="3">
        <v>8.7100000000000009</v>
      </c>
      <c r="CI219" s="3">
        <v>8.7100000000000009</v>
      </c>
      <c r="CJ219" s="3">
        <v>13.07</v>
      </c>
      <c r="CK219" s="3">
        <v>13.07</v>
      </c>
      <c r="CL219" s="1" t="s">
        <v>137</v>
      </c>
      <c r="CM219" s="1" t="s">
        <v>138</v>
      </c>
      <c r="CN219" s="1" t="s">
        <v>139</v>
      </c>
      <c r="CP219" s="1" t="s">
        <v>112</v>
      </c>
      <c r="CQ219" s="1" t="s">
        <v>111</v>
      </c>
      <c r="CR219" s="1" t="s">
        <v>112</v>
      </c>
      <c r="CS219" s="1" t="s">
        <v>111</v>
      </c>
      <c r="CT219" s="1" t="s">
        <v>138</v>
      </c>
      <c r="CU219" s="1" t="s">
        <v>111</v>
      </c>
      <c r="CV219" s="1" t="s">
        <v>138</v>
      </c>
      <c r="CW219" s="1" t="s">
        <v>138</v>
      </c>
      <c r="CX219" s="1">
        <v>16702351934</v>
      </c>
      <c r="CY219" s="1" t="s">
        <v>4087</v>
      </c>
      <c r="CZ219" s="1" t="s">
        <v>380</v>
      </c>
      <c r="DA219" s="1" t="s">
        <v>111</v>
      </c>
      <c r="DB219" s="1" t="s">
        <v>112</v>
      </c>
    </row>
    <row r="220" spans="1:111" ht="15.6" customHeight="1" x14ac:dyDescent="0.25">
      <c r="A220" s="1" t="s">
        <v>4088</v>
      </c>
      <c r="B220" s="1" t="s">
        <v>238</v>
      </c>
      <c r="C220" s="2">
        <v>44318.171781249999</v>
      </c>
      <c r="D220" s="2">
        <v>44364</v>
      </c>
      <c r="E220" s="1" t="s">
        <v>110</v>
      </c>
      <c r="F220" s="2">
        <v>44346.833333333336</v>
      </c>
      <c r="G220" s="1" t="s">
        <v>112</v>
      </c>
      <c r="H220" s="1" t="s">
        <v>112</v>
      </c>
      <c r="I220" s="1" t="s">
        <v>112</v>
      </c>
      <c r="J220" s="1" t="s">
        <v>1951</v>
      </c>
      <c r="K220" s="1" t="s">
        <v>4089</v>
      </c>
      <c r="L220" s="1" t="s">
        <v>4090</v>
      </c>
      <c r="N220" s="1" t="s">
        <v>167</v>
      </c>
      <c r="O220" s="1" t="s">
        <v>117</v>
      </c>
      <c r="P220" s="9">
        <v>96950</v>
      </c>
      <c r="Q220" s="1" t="s">
        <v>118</v>
      </c>
      <c r="S220" s="1">
        <v>16702330058</v>
      </c>
      <c r="U220" s="1">
        <v>81219</v>
      </c>
      <c r="V220" s="1" t="s">
        <v>119</v>
      </c>
      <c r="X220" s="1" t="s">
        <v>1234</v>
      </c>
      <c r="Y220" s="1" t="s">
        <v>1235</v>
      </c>
      <c r="AA220" s="1" t="s">
        <v>4091</v>
      </c>
      <c r="AB220" s="1" t="s">
        <v>1956</v>
      </c>
      <c r="AD220" s="1" t="s">
        <v>167</v>
      </c>
      <c r="AE220" s="1" t="s">
        <v>117</v>
      </c>
      <c r="AF220" s="9">
        <v>96950</v>
      </c>
      <c r="AG220" s="1" t="s">
        <v>118</v>
      </c>
      <c r="AI220" s="1">
        <v>16702330058</v>
      </c>
      <c r="AK220" s="1" t="s">
        <v>1957</v>
      </c>
      <c r="BC220" s="1" t="str">
        <f>"31-9011.00"</f>
        <v>31-9011.00</v>
      </c>
      <c r="BD220" s="1" t="s">
        <v>947</v>
      </c>
      <c r="BE220" s="1" t="s">
        <v>4092</v>
      </c>
      <c r="BF220" s="1" t="s">
        <v>3040</v>
      </c>
      <c r="BG220" s="1">
        <v>2</v>
      </c>
      <c r="BH220" s="1">
        <v>2</v>
      </c>
      <c r="BI220" s="2">
        <v>44348</v>
      </c>
      <c r="BJ220" s="2">
        <v>44712</v>
      </c>
      <c r="BK220" s="2">
        <v>44369</v>
      </c>
      <c r="BL220" s="2">
        <v>44712</v>
      </c>
      <c r="BM220" s="1">
        <v>40</v>
      </c>
      <c r="BN220" s="1">
        <v>0</v>
      </c>
      <c r="BO220" s="1">
        <v>8</v>
      </c>
      <c r="BP220" s="1">
        <v>8</v>
      </c>
      <c r="BQ220" s="1">
        <v>8</v>
      </c>
      <c r="BR220" s="1">
        <v>8</v>
      </c>
      <c r="BS220" s="1">
        <v>8</v>
      </c>
      <c r="BT220" s="1">
        <v>0</v>
      </c>
      <c r="BU220" s="1" t="str">
        <f>"12:00 AM"</f>
        <v>12:00 AM</v>
      </c>
      <c r="BV220" s="1" t="str">
        <f>"3:00 PM"</f>
        <v>3:00 PM</v>
      </c>
      <c r="BW220" s="1" t="s">
        <v>230</v>
      </c>
      <c r="BX220" s="1">
        <v>0</v>
      </c>
      <c r="BY220" s="1">
        <v>24</v>
      </c>
      <c r="BZ220" s="1" t="s">
        <v>112</v>
      </c>
      <c r="CA220" s="1">
        <v>0</v>
      </c>
      <c r="CB220" s="4" t="s">
        <v>4093</v>
      </c>
      <c r="CC220" s="1" t="s">
        <v>4090</v>
      </c>
      <c r="CE220" s="1" t="s">
        <v>167</v>
      </c>
      <c r="CF220" s="1" t="s">
        <v>117</v>
      </c>
      <c r="CG220" s="1">
        <v>96950</v>
      </c>
      <c r="CH220" s="3">
        <v>10.6</v>
      </c>
      <c r="CI220" s="3">
        <v>10.6</v>
      </c>
      <c r="CJ220" s="3">
        <v>15.9</v>
      </c>
      <c r="CK220" s="3">
        <v>15.9</v>
      </c>
      <c r="CL220" s="1" t="s">
        <v>137</v>
      </c>
      <c r="CN220" s="1" t="s">
        <v>139</v>
      </c>
      <c r="CP220" s="1" t="s">
        <v>112</v>
      </c>
      <c r="CQ220" s="1" t="s">
        <v>111</v>
      </c>
      <c r="CR220" s="1" t="s">
        <v>112</v>
      </c>
      <c r="CS220" s="1" t="s">
        <v>111</v>
      </c>
      <c r="CT220" s="1" t="s">
        <v>138</v>
      </c>
      <c r="CU220" s="1" t="s">
        <v>111</v>
      </c>
      <c r="CV220" s="1" t="s">
        <v>138</v>
      </c>
      <c r="CW220" s="1" t="s">
        <v>4094</v>
      </c>
      <c r="CX220" s="1">
        <v>16702330058</v>
      </c>
      <c r="CY220" s="1" t="s">
        <v>1957</v>
      </c>
      <c r="CZ220" s="1" t="s">
        <v>138</v>
      </c>
      <c r="DA220" s="1" t="s">
        <v>111</v>
      </c>
      <c r="DB220" s="1" t="s">
        <v>112</v>
      </c>
    </row>
    <row r="221" spans="1:111" ht="15.6" customHeight="1" x14ac:dyDescent="0.25">
      <c r="A221" s="1" t="s">
        <v>4095</v>
      </c>
      <c r="B221" s="1" t="s">
        <v>238</v>
      </c>
      <c r="C221" s="2">
        <v>44362.082922569447</v>
      </c>
      <c r="D221" s="2">
        <v>44405</v>
      </c>
      <c r="E221" s="1" t="s">
        <v>180</v>
      </c>
      <c r="G221" s="1" t="s">
        <v>112</v>
      </c>
      <c r="H221" s="1" t="s">
        <v>112</v>
      </c>
      <c r="I221" s="1" t="s">
        <v>112</v>
      </c>
      <c r="J221" s="1" t="s">
        <v>4096</v>
      </c>
      <c r="L221" s="1" t="s">
        <v>4097</v>
      </c>
      <c r="M221" s="1" t="s">
        <v>4097</v>
      </c>
      <c r="N221" s="1" t="s">
        <v>879</v>
      </c>
      <c r="O221" s="1" t="s">
        <v>117</v>
      </c>
      <c r="P221" s="9">
        <v>96950</v>
      </c>
      <c r="Q221" s="1" t="s">
        <v>118</v>
      </c>
      <c r="S221" s="1">
        <v>16702346445</v>
      </c>
      <c r="T221" s="1">
        <v>2263</v>
      </c>
      <c r="U221" s="1">
        <v>72251</v>
      </c>
      <c r="V221" s="1" t="s">
        <v>119</v>
      </c>
      <c r="X221" s="1" t="s">
        <v>953</v>
      </c>
      <c r="Y221" s="1" t="s">
        <v>954</v>
      </c>
      <c r="AA221" s="1" t="s">
        <v>955</v>
      </c>
      <c r="AB221" s="1" t="s">
        <v>4098</v>
      </c>
      <c r="AC221" s="1" t="s">
        <v>4098</v>
      </c>
      <c r="AD221" s="1" t="s">
        <v>879</v>
      </c>
      <c r="AE221" s="1" t="s">
        <v>117</v>
      </c>
      <c r="AF221" s="9">
        <v>96950</v>
      </c>
      <c r="AG221" s="1" t="s">
        <v>118</v>
      </c>
      <c r="AI221" s="1">
        <v>16702346445</v>
      </c>
      <c r="AJ221" s="1">
        <v>2263</v>
      </c>
      <c r="AK221" s="1" t="s">
        <v>956</v>
      </c>
      <c r="BC221" s="1" t="str">
        <f>"35-2014.00"</f>
        <v>35-2014.00</v>
      </c>
      <c r="BD221" s="1" t="s">
        <v>152</v>
      </c>
      <c r="BE221" s="1" t="s">
        <v>4099</v>
      </c>
      <c r="BF221" s="1" t="s">
        <v>4100</v>
      </c>
      <c r="BG221" s="1">
        <v>1</v>
      </c>
      <c r="BH221" s="1">
        <v>1</v>
      </c>
      <c r="BI221" s="2">
        <v>44417</v>
      </c>
      <c r="BJ221" s="2">
        <v>44781</v>
      </c>
      <c r="BK221" s="2">
        <v>44417</v>
      </c>
      <c r="BL221" s="2">
        <v>44781</v>
      </c>
      <c r="BM221" s="1">
        <v>35</v>
      </c>
      <c r="BN221" s="1">
        <v>0</v>
      </c>
      <c r="BO221" s="1">
        <v>7</v>
      </c>
      <c r="BP221" s="1">
        <v>7</v>
      </c>
      <c r="BQ221" s="1">
        <v>7</v>
      </c>
      <c r="BR221" s="1">
        <v>7</v>
      </c>
      <c r="BS221" s="1">
        <v>7</v>
      </c>
      <c r="BT221" s="1">
        <v>0</v>
      </c>
      <c r="BU221" s="1" t="str">
        <f>"5:00 AM"</f>
        <v>5:00 AM</v>
      </c>
      <c r="BV221" s="1" t="str">
        <f>"12:00 PM"</f>
        <v>12:00 PM</v>
      </c>
      <c r="BW221" s="1" t="s">
        <v>135</v>
      </c>
      <c r="BX221" s="1">
        <v>0</v>
      </c>
      <c r="BY221" s="1">
        <v>12</v>
      </c>
      <c r="BZ221" s="1" t="s">
        <v>112</v>
      </c>
      <c r="CB221" s="4" t="s">
        <v>4101</v>
      </c>
      <c r="CC221" s="1" t="s">
        <v>4097</v>
      </c>
      <c r="CD221" s="1" t="s">
        <v>4097</v>
      </c>
      <c r="CE221" s="1" t="s">
        <v>879</v>
      </c>
      <c r="CF221" s="1" t="s">
        <v>117</v>
      </c>
      <c r="CG221" s="1">
        <v>96950</v>
      </c>
      <c r="CH221" s="3">
        <v>8.68</v>
      </c>
      <c r="CI221" s="3">
        <v>9</v>
      </c>
      <c r="CJ221" s="3">
        <v>13.02</v>
      </c>
      <c r="CK221" s="3">
        <v>13.5</v>
      </c>
      <c r="CL221" s="1" t="s">
        <v>137</v>
      </c>
      <c r="CM221" s="1" t="s">
        <v>960</v>
      </c>
      <c r="CN221" s="1" t="s">
        <v>139</v>
      </c>
      <c r="CP221" s="1" t="s">
        <v>112</v>
      </c>
      <c r="CQ221" s="1" t="s">
        <v>111</v>
      </c>
      <c r="CR221" s="1" t="s">
        <v>112</v>
      </c>
      <c r="CS221" s="1" t="s">
        <v>111</v>
      </c>
      <c r="CT221" s="1" t="s">
        <v>138</v>
      </c>
      <c r="CU221" s="1" t="s">
        <v>111</v>
      </c>
      <c r="CV221" s="1" t="s">
        <v>138</v>
      </c>
      <c r="CW221" s="1" t="s">
        <v>138</v>
      </c>
      <c r="CX221" s="1">
        <v>16702346445</v>
      </c>
      <c r="CY221" s="1" t="s">
        <v>956</v>
      </c>
      <c r="CZ221" s="1" t="s">
        <v>138</v>
      </c>
      <c r="DA221" s="1" t="s">
        <v>112</v>
      </c>
      <c r="DB221" s="1" t="s">
        <v>112</v>
      </c>
      <c r="DC221" s="1" t="s">
        <v>3601</v>
      </c>
      <c r="DD221" s="1" t="s">
        <v>3602</v>
      </c>
      <c r="DF221" s="1" t="s">
        <v>3600</v>
      </c>
      <c r="DG221" s="1" t="s">
        <v>956</v>
      </c>
    </row>
    <row r="222" spans="1:111" ht="15.6" customHeight="1" x14ac:dyDescent="0.25">
      <c r="A222" s="1" t="s">
        <v>4102</v>
      </c>
      <c r="B222" s="1" t="s">
        <v>238</v>
      </c>
      <c r="C222" s="2">
        <v>44376.437565509259</v>
      </c>
      <c r="D222" s="2">
        <v>44418</v>
      </c>
      <c r="E222" s="1" t="s">
        <v>180</v>
      </c>
      <c r="G222" s="1" t="s">
        <v>111</v>
      </c>
      <c r="H222" s="1" t="s">
        <v>111</v>
      </c>
      <c r="I222" s="1" t="s">
        <v>112</v>
      </c>
      <c r="J222" s="1" t="s">
        <v>924</v>
      </c>
      <c r="K222" s="1" t="s">
        <v>3262</v>
      </c>
      <c r="L222" s="1" t="s">
        <v>3263</v>
      </c>
      <c r="M222" s="1" t="s">
        <v>3264</v>
      </c>
      <c r="N222" s="1" t="s">
        <v>167</v>
      </c>
      <c r="O222" s="1" t="s">
        <v>117</v>
      </c>
      <c r="P222" s="9">
        <v>96950</v>
      </c>
      <c r="Q222" s="1" t="s">
        <v>118</v>
      </c>
      <c r="R222" s="1" t="s">
        <v>168</v>
      </c>
      <c r="S222" s="1">
        <v>16702341071</v>
      </c>
      <c r="U222" s="1">
        <v>56132</v>
      </c>
      <c r="V222" s="1" t="s">
        <v>119</v>
      </c>
      <c r="X222" s="1" t="s">
        <v>928</v>
      </c>
      <c r="Y222" s="1" t="s">
        <v>3265</v>
      </c>
      <c r="Z222" s="1" t="s">
        <v>930</v>
      </c>
      <c r="AA222" s="1" t="s">
        <v>528</v>
      </c>
      <c r="AB222" s="1" t="s">
        <v>3263</v>
      </c>
      <c r="AC222" s="1" t="s">
        <v>3264</v>
      </c>
      <c r="AD222" s="1" t="s">
        <v>167</v>
      </c>
      <c r="AE222" s="1" t="s">
        <v>117</v>
      </c>
      <c r="AF222" s="9">
        <v>96950</v>
      </c>
      <c r="AG222" s="1" t="s">
        <v>118</v>
      </c>
      <c r="AH222" s="1" t="s">
        <v>168</v>
      </c>
      <c r="AI222" s="1">
        <v>16702854403</v>
      </c>
      <c r="AK222" s="1" t="s">
        <v>931</v>
      </c>
      <c r="BC222" s="1" t="str">
        <f>"37-2011.00"</f>
        <v>37-2011.00</v>
      </c>
      <c r="BD222" s="1" t="s">
        <v>676</v>
      </c>
      <c r="BE222" s="1" t="s">
        <v>4103</v>
      </c>
      <c r="BF222" s="1" t="s">
        <v>4104</v>
      </c>
      <c r="BG222" s="1">
        <v>17</v>
      </c>
      <c r="BH222" s="1">
        <v>17</v>
      </c>
      <c r="BI222" s="2">
        <v>44470</v>
      </c>
      <c r="BJ222" s="2">
        <v>45565</v>
      </c>
      <c r="BK222" s="2">
        <v>44470</v>
      </c>
      <c r="BL222" s="2">
        <v>45565</v>
      </c>
      <c r="BM222" s="1">
        <v>40</v>
      </c>
      <c r="BN222" s="1">
        <v>0</v>
      </c>
      <c r="BO222" s="1">
        <v>8</v>
      </c>
      <c r="BP222" s="1">
        <v>8</v>
      </c>
      <c r="BQ222" s="1">
        <v>8</v>
      </c>
      <c r="BR222" s="1">
        <v>8</v>
      </c>
      <c r="BS222" s="1">
        <v>8</v>
      </c>
      <c r="BT222" s="1">
        <v>0</v>
      </c>
      <c r="BU222" s="1" t="str">
        <f>"8:00 AM"</f>
        <v>8:00 AM</v>
      </c>
      <c r="BV222" s="1" t="str">
        <f>"5:00 PM"</f>
        <v>5:00 PM</v>
      </c>
      <c r="BW222" s="1" t="s">
        <v>135</v>
      </c>
      <c r="BX222" s="1">
        <v>0</v>
      </c>
      <c r="BY222" s="1">
        <v>12</v>
      </c>
      <c r="BZ222" s="1" t="s">
        <v>112</v>
      </c>
      <c r="CB222" s="4" t="s">
        <v>4105</v>
      </c>
      <c r="CC222" s="1" t="s">
        <v>3263</v>
      </c>
      <c r="CD222" s="1" t="s">
        <v>3264</v>
      </c>
      <c r="CE222" s="1" t="s">
        <v>167</v>
      </c>
      <c r="CF222" s="1" t="s">
        <v>117</v>
      </c>
      <c r="CG222" s="1">
        <v>96950</v>
      </c>
      <c r="CH222" s="3">
        <v>8.0500000000000007</v>
      </c>
      <c r="CI222" s="3">
        <v>8.0500000000000007</v>
      </c>
      <c r="CJ222" s="3">
        <v>12.07</v>
      </c>
      <c r="CK222" s="3">
        <v>12.07</v>
      </c>
      <c r="CL222" s="1" t="s">
        <v>137</v>
      </c>
      <c r="CM222" s="1" t="s">
        <v>4106</v>
      </c>
      <c r="CN222" s="1" t="s">
        <v>139</v>
      </c>
      <c r="CP222" s="1" t="s">
        <v>112</v>
      </c>
      <c r="CQ222" s="1" t="s">
        <v>111</v>
      </c>
      <c r="CR222" s="1" t="s">
        <v>111</v>
      </c>
      <c r="CS222" s="1" t="s">
        <v>111</v>
      </c>
      <c r="CT222" s="1" t="s">
        <v>138</v>
      </c>
      <c r="CU222" s="1" t="s">
        <v>111</v>
      </c>
      <c r="CV222" s="1" t="s">
        <v>111</v>
      </c>
      <c r="CW222" s="1" t="s">
        <v>4107</v>
      </c>
      <c r="CX222" s="1">
        <v>16702341071</v>
      </c>
      <c r="CY222" s="1" t="s">
        <v>4108</v>
      </c>
      <c r="CZ222" s="1" t="s">
        <v>380</v>
      </c>
      <c r="DA222" s="1" t="s">
        <v>111</v>
      </c>
      <c r="DB222" s="1" t="s">
        <v>112</v>
      </c>
    </row>
    <row r="223" spans="1:111" ht="15.6" customHeight="1" x14ac:dyDescent="0.25">
      <c r="A223" s="1" t="s">
        <v>4109</v>
      </c>
      <c r="B223" s="1" t="s">
        <v>238</v>
      </c>
      <c r="C223" s="2">
        <v>44378.769025347225</v>
      </c>
      <c r="D223" s="2">
        <v>44424</v>
      </c>
      <c r="E223" s="1" t="s">
        <v>110</v>
      </c>
      <c r="F223" s="2">
        <v>44468.833333333336</v>
      </c>
      <c r="G223" s="1" t="s">
        <v>111</v>
      </c>
      <c r="H223" s="1" t="s">
        <v>112</v>
      </c>
      <c r="I223" s="1" t="s">
        <v>112</v>
      </c>
      <c r="J223" s="1" t="s">
        <v>4110</v>
      </c>
      <c r="K223" s="1" t="s">
        <v>3169</v>
      </c>
      <c r="L223" s="1" t="s">
        <v>4111</v>
      </c>
      <c r="N223" s="1" t="s">
        <v>116</v>
      </c>
      <c r="O223" s="1" t="s">
        <v>117</v>
      </c>
      <c r="P223" s="9">
        <v>96950</v>
      </c>
      <c r="Q223" s="1" t="s">
        <v>118</v>
      </c>
      <c r="S223" s="1">
        <v>16702336060</v>
      </c>
      <c r="U223" s="1">
        <v>56132</v>
      </c>
      <c r="V223" s="1" t="s">
        <v>119</v>
      </c>
      <c r="X223" s="1" t="s">
        <v>4112</v>
      </c>
      <c r="Y223" s="1" t="s">
        <v>4113</v>
      </c>
      <c r="Z223" s="1" t="s">
        <v>4114</v>
      </c>
      <c r="AA223" s="1" t="s">
        <v>1028</v>
      </c>
      <c r="AB223" s="1" t="s">
        <v>4111</v>
      </c>
      <c r="AD223" s="1" t="s">
        <v>116</v>
      </c>
      <c r="AE223" s="1" t="s">
        <v>117</v>
      </c>
      <c r="AF223" s="9">
        <v>96950</v>
      </c>
      <c r="AG223" s="1" t="s">
        <v>118</v>
      </c>
      <c r="AI223" s="1">
        <v>16702336060</v>
      </c>
      <c r="AK223" s="1" t="s">
        <v>4115</v>
      </c>
      <c r="BC223" s="1" t="str">
        <f>"37-2012.00"</f>
        <v>37-2012.00</v>
      </c>
      <c r="BD223" s="1" t="s">
        <v>576</v>
      </c>
      <c r="BE223" s="1" t="s">
        <v>4116</v>
      </c>
      <c r="BF223" s="1" t="s">
        <v>4117</v>
      </c>
      <c r="BG223" s="1">
        <v>2</v>
      </c>
      <c r="BH223" s="1">
        <v>2</v>
      </c>
      <c r="BI223" s="2">
        <v>44470</v>
      </c>
      <c r="BJ223" s="2">
        <v>45565</v>
      </c>
      <c r="BK223" s="2">
        <v>44470</v>
      </c>
      <c r="BL223" s="2">
        <v>45565</v>
      </c>
      <c r="BM223" s="1">
        <v>35</v>
      </c>
      <c r="BN223" s="1">
        <v>0</v>
      </c>
      <c r="BO223" s="1">
        <v>7</v>
      </c>
      <c r="BP223" s="1">
        <v>7</v>
      </c>
      <c r="BQ223" s="1">
        <v>7</v>
      </c>
      <c r="BR223" s="1">
        <v>7</v>
      </c>
      <c r="BS223" s="1">
        <v>7</v>
      </c>
      <c r="BT223" s="1">
        <v>0</v>
      </c>
      <c r="BU223" s="1" t="str">
        <f>"9:00 AM"</f>
        <v>9:00 AM</v>
      </c>
      <c r="BV223" s="1" t="str">
        <f>"5:00 PM"</f>
        <v>5:00 PM</v>
      </c>
      <c r="BW223" s="1" t="s">
        <v>230</v>
      </c>
      <c r="BX223" s="1">
        <v>0</v>
      </c>
      <c r="BY223" s="1">
        <v>3</v>
      </c>
      <c r="BZ223" s="1" t="s">
        <v>112</v>
      </c>
      <c r="CB223" s="1" t="s">
        <v>3175</v>
      </c>
      <c r="CC223" s="1" t="s">
        <v>4111</v>
      </c>
      <c r="CE223" s="1" t="s">
        <v>116</v>
      </c>
      <c r="CF223" s="1" t="s">
        <v>117</v>
      </c>
      <c r="CG223" s="1">
        <v>96950</v>
      </c>
      <c r="CH223" s="3">
        <v>7.59</v>
      </c>
      <c r="CI223" s="3">
        <v>7.59</v>
      </c>
      <c r="CJ223" s="3">
        <v>11.38</v>
      </c>
      <c r="CK223" s="3">
        <v>11.38</v>
      </c>
      <c r="CL223" s="1" t="s">
        <v>137</v>
      </c>
      <c r="CN223" s="1" t="s">
        <v>139</v>
      </c>
      <c r="CP223" s="1" t="s">
        <v>112</v>
      </c>
      <c r="CQ223" s="1" t="s">
        <v>111</v>
      </c>
      <c r="CR223" s="1" t="s">
        <v>112</v>
      </c>
      <c r="CS223" s="1" t="s">
        <v>111</v>
      </c>
      <c r="CT223" s="1" t="s">
        <v>138</v>
      </c>
      <c r="CU223" s="1" t="s">
        <v>111</v>
      </c>
      <c r="CV223" s="1" t="s">
        <v>138</v>
      </c>
      <c r="CW223" s="1" t="s">
        <v>2313</v>
      </c>
      <c r="CX223" s="1">
        <v>16702336060</v>
      </c>
      <c r="CY223" s="1" t="s">
        <v>4115</v>
      </c>
      <c r="CZ223" s="1" t="s">
        <v>138</v>
      </c>
      <c r="DA223" s="1" t="s">
        <v>111</v>
      </c>
      <c r="DB223" s="1" t="s">
        <v>112</v>
      </c>
      <c r="DC223" s="1" t="s">
        <v>4112</v>
      </c>
      <c r="DD223" s="1" t="s">
        <v>4113</v>
      </c>
      <c r="DE223" s="1" t="s">
        <v>1747</v>
      </c>
      <c r="DF223" s="1" t="s">
        <v>4110</v>
      </c>
      <c r="DG223" s="1" t="s">
        <v>4115</v>
      </c>
    </row>
    <row r="224" spans="1:111" ht="15.6" customHeight="1" x14ac:dyDescent="0.25">
      <c r="A224" s="1" t="s">
        <v>4118</v>
      </c>
      <c r="B224" s="1" t="s">
        <v>238</v>
      </c>
      <c r="C224" s="2">
        <v>44358.085138888891</v>
      </c>
      <c r="D224" s="2">
        <v>44404</v>
      </c>
      <c r="E224" s="1" t="s">
        <v>180</v>
      </c>
      <c r="G224" s="1" t="s">
        <v>112</v>
      </c>
      <c r="H224" s="1" t="s">
        <v>112</v>
      </c>
      <c r="I224" s="1" t="s">
        <v>112</v>
      </c>
      <c r="J224" s="1" t="s">
        <v>4119</v>
      </c>
      <c r="K224" s="1" t="s">
        <v>4120</v>
      </c>
      <c r="L224" s="1" t="s">
        <v>4121</v>
      </c>
      <c r="M224" s="1" t="s">
        <v>339</v>
      </c>
      <c r="N224" s="1" t="s">
        <v>167</v>
      </c>
      <c r="O224" s="1" t="s">
        <v>117</v>
      </c>
      <c r="P224" s="9">
        <v>96950</v>
      </c>
      <c r="Q224" s="1" t="s">
        <v>118</v>
      </c>
      <c r="S224" s="1">
        <v>16702877474</v>
      </c>
      <c r="U224" s="1">
        <v>722410</v>
      </c>
      <c r="V224" s="1" t="s">
        <v>119</v>
      </c>
      <c r="X224" s="1" t="s">
        <v>4122</v>
      </c>
      <c r="Y224" s="1" t="s">
        <v>4123</v>
      </c>
      <c r="Z224" s="1" t="s">
        <v>4124</v>
      </c>
      <c r="AA224" s="1" t="s">
        <v>2091</v>
      </c>
      <c r="AB224" s="1" t="s">
        <v>4121</v>
      </c>
      <c r="AC224" s="1" t="s">
        <v>339</v>
      </c>
      <c r="AD224" s="1" t="s">
        <v>167</v>
      </c>
      <c r="AE224" s="1" t="s">
        <v>117</v>
      </c>
      <c r="AF224" s="9">
        <v>96950</v>
      </c>
      <c r="AG224" s="1" t="s">
        <v>118</v>
      </c>
      <c r="AI224" s="1">
        <v>16702877474</v>
      </c>
      <c r="AK224" s="1" t="s">
        <v>4125</v>
      </c>
      <c r="BC224" s="1" t="str">
        <f>"35-3011.00"</f>
        <v>35-3011.00</v>
      </c>
      <c r="BD224" s="1" t="s">
        <v>4126</v>
      </c>
      <c r="BE224" s="1" t="s">
        <v>4127</v>
      </c>
      <c r="BF224" s="1" t="s">
        <v>4128</v>
      </c>
      <c r="BG224" s="1">
        <v>1</v>
      </c>
      <c r="BH224" s="1">
        <v>1</v>
      </c>
      <c r="BI224" s="2">
        <v>44470</v>
      </c>
      <c r="BJ224" s="2">
        <v>44834</v>
      </c>
      <c r="BK224" s="2">
        <v>44470</v>
      </c>
      <c r="BL224" s="2">
        <v>44834</v>
      </c>
      <c r="BM224" s="1">
        <v>35</v>
      </c>
      <c r="BN224" s="1">
        <v>4</v>
      </c>
      <c r="BO224" s="1">
        <v>3</v>
      </c>
      <c r="BP224" s="1">
        <v>3</v>
      </c>
      <c r="BQ224" s="1">
        <v>4</v>
      </c>
      <c r="BR224" s="1">
        <v>7</v>
      </c>
      <c r="BS224" s="1">
        <v>7</v>
      </c>
      <c r="BT224" s="1">
        <v>7</v>
      </c>
      <c r="BU224" s="1" t="str">
        <f>"5:00 PM"</f>
        <v>5:00 PM</v>
      </c>
      <c r="BV224" s="1" t="str">
        <f>"1:00 AM"</f>
        <v>1:00 AM</v>
      </c>
      <c r="BW224" s="1" t="s">
        <v>135</v>
      </c>
      <c r="BX224" s="1">
        <v>0</v>
      </c>
      <c r="BY224" s="1">
        <v>12</v>
      </c>
      <c r="BZ224" s="1" t="s">
        <v>112</v>
      </c>
      <c r="CB224" s="4" t="s">
        <v>4129</v>
      </c>
      <c r="CC224" s="1" t="s">
        <v>4121</v>
      </c>
      <c r="CD224" s="1" t="s">
        <v>339</v>
      </c>
      <c r="CE224" s="1" t="s">
        <v>167</v>
      </c>
      <c r="CF224" s="1" t="s">
        <v>117</v>
      </c>
      <c r="CG224" s="1">
        <v>96950</v>
      </c>
      <c r="CH224" s="3">
        <v>8.41</v>
      </c>
      <c r="CI224" s="3">
        <v>8.41</v>
      </c>
      <c r="CJ224" s="3">
        <v>12.62</v>
      </c>
      <c r="CK224" s="3">
        <v>12.62</v>
      </c>
      <c r="CL224" s="1" t="s">
        <v>137</v>
      </c>
      <c r="CM224" s="1" t="s">
        <v>4130</v>
      </c>
      <c r="CN224" s="1" t="s">
        <v>139</v>
      </c>
      <c r="CP224" s="1" t="s">
        <v>112</v>
      </c>
      <c r="CQ224" s="1" t="s">
        <v>111</v>
      </c>
      <c r="CR224" s="1" t="s">
        <v>112</v>
      </c>
      <c r="CS224" s="1" t="s">
        <v>111</v>
      </c>
      <c r="CT224" s="1" t="s">
        <v>111</v>
      </c>
      <c r="CU224" s="1" t="s">
        <v>111</v>
      </c>
      <c r="CV224" s="1" t="s">
        <v>138</v>
      </c>
      <c r="CW224" s="1" t="s">
        <v>138</v>
      </c>
      <c r="CX224" s="1">
        <v>16702877474</v>
      </c>
      <c r="CY224" s="1" t="s">
        <v>4125</v>
      </c>
      <c r="CZ224" s="1" t="s">
        <v>716</v>
      </c>
      <c r="DA224" s="1" t="s">
        <v>111</v>
      </c>
      <c r="DB224" s="1" t="s">
        <v>112</v>
      </c>
    </row>
    <row r="225" spans="1:111" ht="15.6" customHeight="1" x14ac:dyDescent="0.25">
      <c r="A225" s="1" t="s">
        <v>4131</v>
      </c>
      <c r="B225" s="1" t="s">
        <v>238</v>
      </c>
      <c r="C225" s="2">
        <v>44357.010103703702</v>
      </c>
      <c r="D225" s="2">
        <v>44397</v>
      </c>
      <c r="E225" s="1" t="s">
        <v>180</v>
      </c>
      <c r="G225" s="1" t="s">
        <v>112</v>
      </c>
      <c r="H225" s="1" t="s">
        <v>112</v>
      </c>
      <c r="I225" s="1" t="s">
        <v>112</v>
      </c>
      <c r="J225" s="1" t="s">
        <v>4132</v>
      </c>
      <c r="K225" s="1" t="s">
        <v>4133</v>
      </c>
      <c r="L225" s="1" t="s">
        <v>4134</v>
      </c>
      <c r="M225" s="1" t="s">
        <v>4135</v>
      </c>
      <c r="N225" s="1" t="s">
        <v>116</v>
      </c>
      <c r="O225" s="1" t="s">
        <v>117</v>
      </c>
      <c r="P225" s="9">
        <v>96950</v>
      </c>
      <c r="Q225" s="1" t="s">
        <v>118</v>
      </c>
      <c r="R225" s="1" t="s">
        <v>138</v>
      </c>
      <c r="S225" s="1">
        <v>16702851951</v>
      </c>
      <c r="U225" s="1">
        <v>23622</v>
      </c>
      <c r="V225" s="1" t="s">
        <v>119</v>
      </c>
      <c r="X225" s="1" t="s">
        <v>370</v>
      </c>
      <c r="Y225" s="1" t="s">
        <v>371</v>
      </c>
      <c r="Z225" s="1" t="s">
        <v>372</v>
      </c>
      <c r="AA225" s="1" t="s">
        <v>1184</v>
      </c>
      <c r="AB225" s="1" t="s">
        <v>368</v>
      </c>
      <c r="AC225" s="1" t="s">
        <v>1185</v>
      </c>
      <c r="AD225" s="1" t="s">
        <v>116</v>
      </c>
      <c r="AE225" s="1" t="s">
        <v>117</v>
      </c>
      <c r="AF225" s="9">
        <v>96950</v>
      </c>
      <c r="AG225" s="1" t="s">
        <v>118</v>
      </c>
      <c r="AH225" s="1" t="s">
        <v>138</v>
      </c>
      <c r="AI225" s="1">
        <v>16702346278</v>
      </c>
      <c r="AK225" s="1" t="s">
        <v>1186</v>
      </c>
      <c r="BC225" s="1" t="str">
        <f>"49-9071.00"</f>
        <v>49-9071.00</v>
      </c>
      <c r="BD225" s="1" t="s">
        <v>214</v>
      </c>
      <c r="BE225" s="1" t="s">
        <v>4136</v>
      </c>
      <c r="BF225" s="1" t="s">
        <v>2536</v>
      </c>
      <c r="BG225" s="1">
        <v>1</v>
      </c>
      <c r="BH225" s="1">
        <v>1</v>
      </c>
      <c r="BI225" s="2">
        <v>44470</v>
      </c>
      <c r="BJ225" s="2">
        <v>44834</v>
      </c>
      <c r="BK225" s="2">
        <v>44470</v>
      </c>
      <c r="BL225" s="2">
        <v>44834</v>
      </c>
      <c r="BM225" s="1">
        <v>40</v>
      </c>
      <c r="BN225" s="1">
        <v>0</v>
      </c>
      <c r="BO225" s="1">
        <v>8</v>
      </c>
      <c r="BP225" s="1">
        <v>8</v>
      </c>
      <c r="BQ225" s="1">
        <v>8</v>
      </c>
      <c r="BR225" s="1">
        <v>8</v>
      </c>
      <c r="BS225" s="1">
        <v>8</v>
      </c>
      <c r="BT225" s="1">
        <v>0</v>
      </c>
      <c r="BU225" s="1" t="str">
        <f>"8:00 AM"</f>
        <v>8:00 AM</v>
      </c>
      <c r="BV225" s="1" t="str">
        <f>"5:00 PM"</f>
        <v>5:00 PM</v>
      </c>
      <c r="BW225" s="1" t="s">
        <v>135</v>
      </c>
      <c r="BX225" s="1">
        <v>0</v>
      </c>
      <c r="BY225" s="1">
        <v>24</v>
      </c>
      <c r="BZ225" s="1" t="s">
        <v>112</v>
      </c>
      <c r="CB225" s="1" t="s">
        <v>4137</v>
      </c>
      <c r="CC225" s="1" t="s">
        <v>4134</v>
      </c>
      <c r="CD225" s="1" t="s">
        <v>2982</v>
      </c>
      <c r="CE225" s="1" t="s">
        <v>116</v>
      </c>
      <c r="CF225" s="1" t="s">
        <v>117</v>
      </c>
      <c r="CG225" s="1">
        <v>96950</v>
      </c>
      <c r="CH225" s="3">
        <v>8.7100000000000009</v>
      </c>
      <c r="CI225" s="3">
        <v>8.7100000000000009</v>
      </c>
      <c r="CJ225" s="3">
        <v>13.07</v>
      </c>
      <c r="CK225" s="3">
        <v>13.07</v>
      </c>
      <c r="CL225" s="1" t="s">
        <v>137</v>
      </c>
      <c r="CM225" s="1" t="s">
        <v>138</v>
      </c>
      <c r="CN225" s="1" t="s">
        <v>139</v>
      </c>
      <c r="CP225" s="1" t="s">
        <v>112</v>
      </c>
      <c r="CQ225" s="1" t="s">
        <v>111</v>
      </c>
      <c r="CR225" s="1" t="s">
        <v>112</v>
      </c>
      <c r="CS225" s="1" t="s">
        <v>111</v>
      </c>
      <c r="CT225" s="1" t="s">
        <v>138</v>
      </c>
      <c r="CU225" s="1" t="s">
        <v>111</v>
      </c>
      <c r="CV225" s="1" t="s">
        <v>138</v>
      </c>
      <c r="CW225" s="1" t="s">
        <v>138</v>
      </c>
      <c r="CX225" s="1">
        <v>16702851951</v>
      </c>
      <c r="CY225" s="1" t="s">
        <v>4138</v>
      </c>
      <c r="CZ225" s="1" t="s">
        <v>428</v>
      </c>
      <c r="DA225" s="1" t="s">
        <v>111</v>
      </c>
      <c r="DB225" s="1" t="s">
        <v>112</v>
      </c>
    </row>
    <row r="226" spans="1:111" ht="15.6" customHeight="1" x14ac:dyDescent="0.25">
      <c r="A226" s="1" t="s">
        <v>4139</v>
      </c>
      <c r="B226" s="1" t="s">
        <v>238</v>
      </c>
      <c r="C226" s="2">
        <v>44298.876932523148</v>
      </c>
      <c r="D226" s="2">
        <v>44335</v>
      </c>
      <c r="E226" s="1" t="s">
        <v>110</v>
      </c>
      <c r="F226" s="2">
        <v>44468.833333333336</v>
      </c>
      <c r="G226" s="1" t="s">
        <v>111</v>
      </c>
      <c r="H226" s="1" t="s">
        <v>112</v>
      </c>
      <c r="I226" s="1" t="s">
        <v>112</v>
      </c>
      <c r="J226" s="1" t="s">
        <v>4140</v>
      </c>
      <c r="K226" s="1" t="s">
        <v>4141</v>
      </c>
      <c r="L226" s="1" t="s">
        <v>4142</v>
      </c>
      <c r="M226" s="1" t="s">
        <v>4143</v>
      </c>
      <c r="N226" s="1" t="s">
        <v>157</v>
      </c>
      <c r="O226" s="1" t="s">
        <v>117</v>
      </c>
      <c r="P226" s="9">
        <v>96950</v>
      </c>
      <c r="Q226" s="1" t="s">
        <v>118</v>
      </c>
      <c r="S226" s="1">
        <v>16702341667</v>
      </c>
      <c r="U226" s="1">
        <v>56152</v>
      </c>
      <c r="V226" s="1" t="s">
        <v>119</v>
      </c>
      <c r="X226" s="1" t="s">
        <v>4144</v>
      </c>
      <c r="Y226" s="1" t="s">
        <v>4145</v>
      </c>
      <c r="Z226" s="1" t="s">
        <v>138</v>
      </c>
      <c r="AA226" s="1" t="s">
        <v>245</v>
      </c>
      <c r="AB226" s="1" t="s">
        <v>4146</v>
      </c>
      <c r="AC226" s="1" t="s">
        <v>4147</v>
      </c>
      <c r="AD226" s="1" t="s">
        <v>116</v>
      </c>
      <c r="AE226" s="1" t="s">
        <v>117</v>
      </c>
      <c r="AF226" s="9">
        <v>96950</v>
      </c>
      <c r="AG226" s="1" t="s">
        <v>118</v>
      </c>
      <c r="AI226" s="1">
        <v>16702341667</v>
      </c>
      <c r="AK226" s="1" t="s">
        <v>4148</v>
      </c>
      <c r="BC226" s="1" t="str">
        <f>"39-7012.00"</f>
        <v>39-7012.00</v>
      </c>
      <c r="BD226" s="1" t="s">
        <v>627</v>
      </c>
      <c r="BE226" s="1" t="s">
        <v>4149</v>
      </c>
      <c r="BF226" s="1" t="s">
        <v>357</v>
      </c>
      <c r="BG226" s="1">
        <v>1</v>
      </c>
      <c r="BH226" s="1">
        <v>1</v>
      </c>
      <c r="BI226" s="2">
        <v>44470</v>
      </c>
      <c r="BJ226" s="2">
        <v>45565</v>
      </c>
      <c r="BK226" s="2">
        <v>44470</v>
      </c>
      <c r="BL226" s="2">
        <v>45565</v>
      </c>
      <c r="BM226" s="1">
        <v>40</v>
      </c>
      <c r="BN226" s="1">
        <v>0</v>
      </c>
      <c r="BO226" s="1">
        <v>8</v>
      </c>
      <c r="BP226" s="1">
        <v>8</v>
      </c>
      <c r="BQ226" s="1">
        <v>8</v>
      </c>
      <c r="BR226" s="1">
        <v>8</v>
      </c>
      <c r="BS226" s="1">
        <v>8</v>
      </c>
      <c r="BT226" s="1">
        <v>0</v>
      </c>
      <c r="BU226" s="1" t="str">
        <f>"9:00 AM"</f>
        <v>9:00 AM</v>
      </c>
      <c r="BV226" s="1" t="str">
        <f>"6:00 PM"</f>
        <v>6:00 PM</v>
      </c>
      <c r="BW226" s="1" t="s">
        <v>135</v>
      </c>
      <c r="BX226" s="1">
        <v>0</v>
      </c>
      <c r="BY226" s="1">
        <v>24</v>
      </c>
      <c r="BZ226" s="1" t="s">
        <v>112</v>
      </c>
      <c r="CA226" s="1">
        <v>0</v>
      </c>
      <c r="CB226" s="1" t="s">
        <v>4150</v>
      </c>
      <c r="CC226" s="1" t="s">
        <v>4151</v>
      </c>
      <c r="CD226" s="1" t="s">
        <v>4147</v>
      </c>
      <c r="CE226" s="1" t="s">
        <v>116</v>
      </c>
      <c r="CF226" s="1" t="s">
        <v>117</v>
      </c>
      <c r="CG226" s="1">
        <v>96950</v>
      </c>
      <c r="CH226" s="3">
        <v>12.73</v>
      </c>
      <c r="CI226" s="3">
        <v>12.73</v>
      </c>
      <c r="CJ226" s="3">
        <v>19.100000000000001</v>
      </c>
      <c r="CK226" s="3">
        <v>19.100000000000001</v>
      </c>
      <c r="CL226" s="1" t="s">
        <v>137</v>
      </c>
      <c r="CN226" s="1" t="s">
        <v>139</v>
      </c>
      <c r="CP226" s="1" t="s">
        <v>112</v>
      </c>
      <c r="CQ226" s="1" t="s">
        <v>111</v>
      </c>
      <c r="CR226" s="1" t="s">
        <v>112</v>
      </c>
      <c r="CS226" s="1" t="s">
        <v>111</v>
      </c>
      <c r="CT226" s="1" t="s">
        <v>138</v>
      </c>
      <c r="CU226" s="1" t="s">
        <v>111</v>
      </c>
      <c r="CV226" s="1" t="s">
        <v>138</v>
      </c>
      <c r="CW226" s="1" t="s">
        <v>4152</v>
      </c>
      <c r="CX226" s="1">
        <v>16702341667</v>
      </c>
      <c r="CY226" s="1" t="s">
        <v>4148</v>
      </c>
      <c r="CZ226" s="1" t="s">
        <v>138</v>
      </c>
      <c r="DA226" s="1" t="s">
        <v>111</v>
      </c>
      <c r="DB226" s="1" t="s">
        <v>112</v>
      </c>
    </row>
    <row r="227" spans="1:111" ht="15.6" customHeight="1" x14ac:dyDescent="0.25">
      <c r="A227" s="1" t="s">
        <v>4153</v>
      </c>
      <c r="B227" s="1" t="s">
        <v>238</v>
      </c>
      <c r="C227" s="2">
        <v>44324.042755092596</v>
      </c>
      <c r="D227" s="2">
        <v>44357</v>
      </c>
      <c r="E227" s="1" t="s">
        <v>110</v>
      </c>
      <c r="F227" s="2">
        <v>44468.833333333336</v>
      </c>
      <c r="G227" s="1" t="s">
        <v>111</v>
      </c>
      <c r="H227" s="1" t="s">
        <v>112</v>
      </c>
      <c r="I227" s="1" t="s">
        <v>112</v>
      </c>
      <c r="J227" s="1" t="s">
        <v>4154</v>
      </c>
      <c r="L227" s="1" t="s">
        <v>4155</v>
      </c>
      <c r="M227" s="1" t="s">
        <v>4156</v>
      </c>
      <c r="N227" s="1" t="s">
        <v>167</v>
      </c>
      <c r="O227" s="1" t="s">
        <v>117</v>
      </c>
      <c r="P227" s="9">
        <v>96950</v>
      </c>
      <c r="Q227" s="1" t="s">
        <v>118</v>
      </c>
      <c r="R227" s="1" t="s">
        <v>242</v>
      </c>
      <c r="S227" s="1">
        <v>16702857557</v>
      </c>
      <c r="U227" s="1">
        <v>485310</v>
      </c>
      <c r="V227" s="1" t="s">
        <v>119</v>
      </c>
      <c r="X227" s="1" t="s">
        <v>4157</v>
      </c>
      <c r="Y227" s="1" t="s">
        <v>4158</v>
      </c>
      <c r="AA227" s="1" t="s">
        <v>171</v>
      </c>
      <c r="AB227" s="1" t="s">
        <v>4155</v>
      </c>
      <c r="AC227" s="1" t="s">
        <v>4159</v>
      </c>
      <c r="AD227" s="1" t="s">
        <v>167</v>
      </c>
      <c r="AE227" s="1" t="s">
        <v>117</v>
      </c>
      <c r="AF227" s="9">
        <v>96950</v>
      </c>
      <c r="AG227" s="1" t="s">
        <v>118</v>
      </c>
      <c r="AH227" s="1" t="s">
        <v>242</v>
      </c>
      <c r="AI227" s="1">
        <v>16702857557</v>
      </c>
      <c r="AK227" s="1" t="s">
        <v>4160</v>
      </c>
      <c r="BC227" s="1" t="str">
        <f>"53-3041.00"</f>
        <v>53-3041.00</v>
      </c>
      <c r="BD227" s="1" t="s">
        <v>4161</v>
      </c>
      <c r="BE227" s="1" t="s">
        <v>4162</v>
      </c>
      <c r="BF227" s="1" t="s">
        <v>4163</v>
      </c>
      <c r="BG227" s="1">
        <v>3</v>
      </c>
      <c r="BH227" s="1">
        <v>3</v>
      </c>
      <c r="BI227" s="2">
        <v>44470</v>
      </c>
      <c r="BJ227" s="2">
        <v>44834</v>
      </c>
      <c r="BK227" s="2">
        <v>44470</v>
      </c>
      <c r="BL227" s="2">
        <v>44834</v>
      </c>
      <c r="BM227" s="1">
        <v>40</v>
      </c>
      <c r="BN227" s="1">
        <v>0</v>
      </c>
      <c r="BO227" s="1">
        <v>8</v>
      </c>
      <c r="BP227" s="1">
        <v>8</v>
      </c>
      <c r="BQ227" s="1">
        <v>8</v>
      </c>
      <c r="BR227" s="1">
        <v>8</v>
      </c>
      <c r="BS227" s="1">
        <v>8</v>
      </c>
      <c r="BT227" s="1">
        <v>0</v>
      </c>
      <c r="BU227" s="1" t="str">
        <f>"12:00 AM"</f>
        <v>12:00 AM</v>
      </c>
      <c r="BV227" s="1" t="str">
        <f>"8:00 AM"</f>
        <v>8:00 AM</v>
      </c>
      <c r="BW227" s="1" t="s">
        <v>230</v>
      </c>
      <c r="BX227" s="1">
        <v>0</v>
      </c>
      <c r="BY227" s="1">
        <v>6</v>
      </c>
      <c r="BZ227" s="1" t="s">
        <v>112</v>
      </c>
      <c r="CB227" s="1" t="s">
        <v>4164</v>
      </c>
      <c r="CC227" s="1" t="s">
        <v>4165</v>
      </c>
      <c r="CD227" s="1" t="s">
        <v>167</v>
      </c>
      <c r="CE227" s="1" t="s">
        <v>167</v>
      </c>
      <c r="CF227" s="1" t="s">
        <v>117</v>
      </c>
      <c r="CG227" s="1">
        <v>96950</v>
      </c>
      <c r="CH227" s="3">
        <v>8.83</v>
      </c>
      <c r="CI227" s="3">
        <v>8.83</v>
      </c>
      <c r="CJ227" s="3">
        <v>13.25</v>
      </c>
      <c r="CK227" s="3">
        <v>13.25</v>
      </c>
      <c r="CL227" s="1" t="s">
        <v>137</v>
      </c>
      <c r="CM227" s="1" t="s">
        <v>138</v>
      </c>
      <c r="CN227" s="1" t="s">
        <v>139</v>
      </c>
      <c r="CP227" s="1" t="s">
        <v>112</v>
      </c>
      <c r="CQ227" s="1" t="s">
        <v>111</v>
      </c>
      <c r="CR227" s="1" t="s">
        <v>111</v>
      </c>
      <c r="CS227" s="1" t="s">
        <v>112</v>
      </c>
      <c r="CT227" s="1" t="s">
        <v>111</v>
      </c>
      <c r="CU227" s="1" t="s">
        <v>111</v>
      </c>
      <c r="CV227" s="1" t="s">
        <v>138</v>
      </c>
      <c r="CW227" s="1" t="s">
        <v>4166</v>
      </c>
      <c r="CX227" s="1">
        <v>16702857557</v>
      </c>
      <c r="CY227" s="1" t="s">
        <v>4160</v>
      </c>
      <c r="CZ227" s="1" t="s">
        <v>138</v>
      </c>
      <c r="DA227" s="1" t="s">
        <v>111</v>
      </c>
      <c r="DB227" s="1" t="s">
        <v>112</v>
      </c>
    </row>
    <row r="228" spans="1:111" ht="15.6" customHeight="1" x14ac:dyDescent="0.25">
      <c r="A228" s="1" t="s">
        <v>4181</v>
      </c>
      <c r="B228" s="1" t="s">
        <v>238</v>
      </c>
      <c r="C228" s="2">
        <v>44322.265219328707</v>
      </c>
      <c r="D228" s="2">
        <v>44355</v>
      </c>
      <c r="E228" s="1" t="s">
        <v>110</v>
      </c>
      <c r="F228" s="2">
        <v>44468.833333333336</v>
      </c>
      <c r="G228" s="1" t="s">
        <v>112</v>
      </c>
      <c r="H228" s="1" t="s">
        <v>112</v>
      </c>
      <c r="I228" s="1" t="s">
        <v>112</v>
      </c>
      <c r="J228" s="1" t="s">
        <v>2758</v>
      </c>
      <c r="K228" s="1" t="s">
        <v>1979</v>
      </c>
      <c r="L228" s="1" t="s">
        <v>941</v>
      </c>
      <c r="M228" s="1" t="s">
        <v>942</v>
      </c>
      <c r="N228" s="1" t="s">
        <v>116</v>
      </c>
      <c r="O228" s="1" t="s">
        <v>117</v>
      </c>
      <c r="P228" s="9">
        <v>96950</v>
      </c>
      <c r="Q228" s="1" t="s">
        <v>118</v>
      </c>
      <c r="S228" s="1">
        <v>16702352883</v>
      </c>
      <c r="U228" s="1">
        <v>561320</v>
      </c>
      <c r="V228" s="1" t="s">
        <v>119</v>
      </c>
      <c r="X228" s="1" t="s">
        <v>943</v>
      </c>
      <c r="Y228" s="1" t="s">
        <v>944</v>
      </c>
      <c r="Z228" s="1" t="s">
        <v>945</v>
      </c>
      <c r="AA228" s="1" t="s">
        <v>373</v>
      </c>
      <c r="AB228" s="1" t="s">
        <v>941</v>
      </c>
      <c r="AC228" s="1" t="s">
        <v>942</v>
      </c>
      <c r="AD228" s="1" t="s">
        <v>116</v>
      </c>
      <c r="AE228" s="1" t="s">
        <v>117</v>
      </c>
      <c r="AF228" s="9">
        <v>96950</v>
      </c>
      <c r="AG228" s="1" t="s">
        <v>118</v>
      </c>
      <c r="AI228" s="1">
        <v>16702352883</v>
      </c>
      <c r="AK228" s="1" t="s">
        <v>530</v>
      </c>
      <c r="BC228" s="1" t="str">
        <f>"49-9021.01"</f>
        <v>49-9021.01</v>
      </c>
      <c r="BD228" s="1" t="s">
        <v>3944</v>
      </c>
      <c r="BE228" s="1" t="s">
        <v>4182</v>
      </c>
      <c r="BF228" s="1" t="s">
        <v>4183</v>
      </c>
      <c r="BG228" s="1">
        <v>5</v>
      </c>
      <c r="BH228" s="1">
        <v>5</v>
      </c>
      <c r="BI228" s="2">
        <v>44470</v>
      </c>
      <c r="BJ228" s="2">
        <v>44834</v>
      </c>
      <c r="BK228" s="2">
        <v>44470</v>
      </c>
      <c r="BL228" s="2">
        <v>44834</v>
      </c>
      <c r="BM228" s="1">
        <v>35</v>
      </c>
      <c r="BN228" s="1">
        <v>0</v>
      </c>
      <c r="BO228" s="1">
        <v>7</v>
      </c>
      <c r="BP228" s="1">
        <v>7</v>
      </c>
      <c r="BQ228" s="1">
        <v>7</v>
      </c>
      <c r="BR228" s="1">
        <v>7</v>
      </c>
      <c r="BS228" s="1">
        <v>7</v>
      </c>
      <c r="BT228" s="1">
        <v>0</v>
      </c>
      <c r="BU228" s="1" t="str">
        <f>"9:00 AM"</f>
        <v>9:00 AM</v>
      </c>
      <c r="BV228" s="1" t="str">
        <f>"5:00 PM"</f>
        <v>5:00 PM</v>
      </c>
      <c r="BW228" s="1" t="s">
        <v>135</v>
      </c>
      <c r="BX228" s="1">
        <v>6</v>
      </c>
      <c r="BY228" s="1">
        <v>12</v>
      </c>
      <c r="BZ228" s="1" t="s">
        <v>112</v>
      </c>
      <c r="CB228" s="4" t="s">
        <v>4184</v>
      </c>
      <c r="CC228" s="1" t="s">
        <v>941</v>
      </c>
      <c r="CD228" s="1" t="s">
        <v>942</v>
      </c>
      <c r="CE228" s="1" t="s">
        <v>116</v>
      </c>
      <c r="CF228" s="1" t="s">
        <v>117</v>
      </c>
      <c r="CG228" s="1">
        <v>96950</v>
      </c>
      <c r="CH228" s="3">
        <v>9.0299999999999994</v>
      </c>
      <c r="CI228" s="3">
        <v>9.25</v>
      </c>
      <c r="CJ228" s="3">
        <v>13.55</v>
      </c>
      <c r="CK228" s="3">
        <v>13.88</v>
      </c>
      <c r="CL228" s="1" t="s">
        <v>137</v>
      </c>
      <c r="CM228" s="1" t="s">
        <v>138</v>
      </c>
      <c r="CN228" s="1" t="s">
        <v>139</v>
      </c>
      <c r="CP228" s="1" t="s">
        <v>112</v>
      </c>
      <c r="CQ228" s="1" t="s">
        <v>111</v>
      </c>
      <c r="CR228" s="1" t="s">
        <v>112</v>
      </c>
      <c r="CS228" s="1" t="s">
        <v>111</v>
      </c>
      <c r="CT228" s="1" t="s">
        <v>111</v>
      </c>
      <c r="CU228" s="1" t="s">
        <v>111</v>
      </c>
      <c r="CV228" s="1" t="s">
        <v>138</v>
      </c>
      <c r="CW228" s="1" t="s">
        <v>138</v>
      </c>
      <c r="CX228" s="1">
        <v>16702352883</v>
      </c>
      <c r="CY228" s="1" t="s">
        <v>530</v>
      </c>
      <c r="CZ228" s="1" t="s">
        <v>138</v>
      </c>
      <c r="DA228" s="1" t="s">
        <v>111</v>
      </c>
      <c r="DB228" s="1" t="s">
        <v>112</v>
      </c>
    </row>
    <row r="229" spans="1:111" ht="15.6" customHeight="1" x14ac:dyDescent="0.25">
      <c r="A229" s="1" t="s">
        <v>4185</v>
      </c>
      <c r="B229" s="1" t="s">
        <v>238</v>
      </c>
      <c r="C229" s="2">
        <v>44289.039940625</v>
      </c>
      <c r="D229" s="2">
        <v>44334</v>
      </c>
      <c r="E229" s="1" t="s">
        <v>110</v>
      </c>
      <c r="F229" s="2">
        <v>44468.833333333336</v>
      </c>
      <c r="G229" s="1" t="s">
        <v>112</v>
      </c>
      <c r="H229" s="1" t="s">
        <v>112</v>
      </c>
      <c r="I229" s="1" t="s">
        <v>112</v>
      </c>
      <c r="J229" s="1" t="s">
        <v>4186</v>
      </c>
      <c r="L229" s="1" t="s">
        <v>4187</v>
      </c>
      <c r="M229" s="1" t="s">
        <v>1550</v>
      </c>
      <c r="N229" s="1" t="s">
        <v>116</v>
      </c>
      <c r="O229" s="1" t="s">
        <v>117</v>
      </c>
      <c r="P229" s="9">
        <v>96950</v>
      </c>
      <c r="Q229" s="1" t="s">
        <v>118</v>
      </c>
      <c r="R229" s="1" t="s">
        <v>138</v>
      </c>
      <c r="S229" s="1">
        <v>16702347586</v>
      </c>
      <c r="U229" s="1">
        <v>81111</v>
      </c>
      <c r="V229" s="1" t="s">
        <v>119</v>
      </c>
      <c r="X229" s="1" t="s">
        <v>1868</v>
      </c>
      <c r="Y229" s="1" t="s">
        <v>2004</v>
      </c>
      <c r="AA229" s="1" t="s">
        <v>357</v>
      </c>
      <c r="AB229" s="1" t="s">
        <v>4187</v>
      </c>
      <c r="AC229" s="1" t="s">
        <v>1550</v>
      </c>
      <c r="AD229" s="1" t="s">
        <v>116</v>
      </c>
      <c r="AE229" s="1" t="s">
        <v>117</v>
      </c>
      <c r="AF229" s="9">
        <v>96950</v>
      </c>
      <c r="AG229" s="1" t="s">
        <v>118</v>
      </c>
      <c r="AH229" s="1" t="s">
        <v>1954</v>
      </c>
      <c r="AI229" s="1">
        <v>16702347586</v>
      </c>
      <c r="AK229" s="1" t="s">
        <v>2005</v>
      </c>
      <c r="BC229" s="1" t="str">
        <f>"49-9071.00"</f>
        <v>49-9071.00</v>
      </c>
      <c r="BD229" s="1" t="s">
        <v>214</v>
      </c>
      <c r="BE229" s="1" t="s">
        <v>4188</v>
      </c>
      <c r="BF229" s="1" t="s">
        <v>212</v>
      </c>
      <c r="BG229" s="1">
        <v>3</v>
      </c>
      <c r="BH229" s="1">
        <v>3</v>
      </c>
      <c r="BI229" s="2">
        <v>44470</v>
      </c>
      <c r="BJ229" s="2">
        <v>44834</v>
      </c>
      <c r="BK229" s="2">
        <v>44470</v>
      </c>
      <c r="BL229" s="2">
        <v>44834</v>
      </c>
      <c r="BM229" s="1">
        <v>40</v>
      </c>
      <c r="BN229" s="1">
        <v>0</v>
      </c>
      <c r="BO229" s="1">
        <v>7</v>
      </c>
      <c r="BP229" s="1">
        <v>7</v>
      </c>
      <c r="BQ229" s="1">
        <v>7</v>
      </c>
      <c r="BR229" s="1">
        <v>7</v>
      </c>
      <c r="BS229" s="1">
        <v>7</v>
      </c>
      <c r="BT229" s="1">
        <v>5</v>
      </c>
      <c r="BU229" s="1" t="str">
        <f>"9:00 AM"</f>
        <v>9:00 AM</v>
      </c>
      <c r="BV229" s="1" t="str">
        <f>"5:00 PM"</f>
        <v>5:00 PM</v>
      </c>
      <c r="BW229" s="1" t="s">
        <v>230</v>
      </c>
      <c r="BX229" s="1">
        <v>1</v>
      </c>
      <c r="BY229" s="1">
        <v>3</v>
      </c>
      <c r="BZ229" s="1" t="s">
        <v>112</v>
      </c>
      <c r="CA229" s="1">
        <v>0</v>
      </c>
      <c r="CB229" s="4" t="s">
        <v>4189</v>
      </c>
      <c r="CC229" s="1" t="s">
        <v>4190</v>
      </c>
      <c r="CD229" s="1" t="s">
        <v>4191</v>
      </c>
      <c r="CE229" s="1" t="s">
        <v>116</v>
      </c>
      <c r="CF229" s="1" t="s">
        <v>117</v>
      </c>
      <c r="CG229" s="1">
        <v>96950</v>
      </c>
      <c r="CH229" s="3">
        <v>8.7100000000000009</v>
      </c>
      <c r="CI229" s="3">
        <v>8.7100000000000009</v>
      </c>
      <c r="CJ229" s="3">
        <v>13.07</v>
      </c>
      <c r="CK229" s="3">
        <v>13.07</v>
      </c>
      <c r="CL229" s="1" t="s">
        <v>137</v>
      </c>
      <c r="CM229" s="1" t="s">
        <v>331</v>
      </c>
      <c r="CN229" s="1" t="s">
        <v>139</v>
      </c>
      <c r="CP229" s="1" t="s">
        <v>112</v>
      </c>
      <c r="CQ229" s="1" t="s">
        <v>111</v>
      </c>
      <c r="CR229" s="1" t="s">
        <v>111</v>
      </c>
      <c r="CS229" s="1" t="s">
        <v>111</v>
      </c>
      <c r="CT229" s="1" t="s">
        <v>111</v>
      </c>
      <c r="CU229" s="1" t="s">
        <v>111</v>
      </c>
      <c r="CV229" s="1" t="s">
        <v>111</v>
      </c>
      <c r="CW229" s="1" t="s">
        <v>4192</v>
      </c>
      <c r="CX229" s="1">
        <v>16702347586</v>
      </c>
      <c r="CY229" s="1" t="s">
        <v>2005</v>
      </c>
      <c r="CZ229" s="1" t="s">
        <v>873</v>
      </c>
      <c r="DA229" s="1" t="s">
        <v>111</v>
      </c>
      <c r="DB229" s="1" t="s">
        <v>112</v>
      </c>
    </row>
    <row r="230" spans="1:111" ht="15.6" customHeight="1" x14ac:dyDescent="0.25">
      <c r="A230" s="1" t="s">
        <v>4193</v>
      </c>
      <c r="B230" s="1" t="s">
        <v>238</v>
      </c>
      <c r="C230" s="2">
        <v>44341.074837731481</v>
      </c>
      <c r="D230" s="2">
        <v>44378</v>
      </c>
      <c r="E230" s="1" t="s">
        <v>110</v>
      </c>
      <c r="F230" s="2">
        <v>44468.833333333336</v>
      </c>
      <c r="G230" s="1" t="s">
        <v>112</v>
      </c>
      <c r="H230" s="1" t="s">
        <v>112</v>
      </c>
      <c r="I230" s="1" t="s">
        <v>112</v>
      </c>
      <c r="J230" s="1" t="s">
        <v>875</v>
      </c>
      <c r="K230" s="1" t="s">
        <v>876</v>
      </c>
      <c r="L230" s="1" t="s">
        <v>1376</v>
      </c>
      <c r="M230" s="1" t="s">
        <v>878</v>
      </c>
      <c r="N230" s="1" t="s">
        <v>167</v>
      </c>
      <c r="O230" s="1" t="s">
        <v>117</v>
      </c>
      <c r="P230" s="9">
        <v>96950</v>
      </c>
      <c r="Q230" s="1" t="s">
        <v>118</v>
      </c>
      <c r="S230" s="1">
        <v>16702347976</v>
      </c>
      <c r="T230" s="1">
        <v>5100</v>
      </c>
      <c r="U230" s="1">
        <v>72111</v>
      </c>
      <c r="V230" s="1" t="s">
        <v>119</v>
      </c>
      <c r="X230" s="1" t="s">
        <v>880</v>
      </c>
      <c r="Y230" s="1" t="s">
        <v>881</v>
      </c>
      <c r="AA230" s="1" t="s">
        <v>528</v>
      </c>
      <c r="AB230" s="1" t="s">
        <v>1376</v>
      </c>
      <c r="AC230" s="1" t="s">
        <v>878</v>
      </c>
      <c r="AD230" s="1" t="s">
        <v>167</v>
      </c>
      <c r="AE230" s="1" t="s">
        <v>117</v>
      </c>
      <c r="AF230" s="9">
        <v>96950</v>
      </c>
      <c r="AG230" s="1" t="s">
        <v>118</v>
      </c>
      <c r="AI230" s="1">
        <v>16702347976</v>
      </c>
      <c r="AJ230" s="1">
        <v>5100</v>
      </c>
      <c r="AK230" s="1" t="s">
        <v>882</v>
      </c>
      <c r="BC230" s="1" t="str">
        <f>"35-1012.00"</f>
        <v>35-1012.00</v>
      </c>
      <c r="BD230" s="1" t="s">
        <v>1372</v>
      </c>
      <c r="BE230" s="1" t="s">
        <v>4194</v>
      </c>
      <c r="BF230" s="1" t="s">
        <v>4195</v>
      </c>
      <c r="BG230" s="1">
        <v>1</v>
      </c>
      <c r="BH230" s="1">
        <v>1</v>
      </c>
      <c r="BI230" s="2">
        <v>44470</v>
      </c>
      <c r="BJ230" s="2">
        <v>44834</v>
      </c>
      <c r="BK230" s="2">
        <v>44470</v>
      </c>
      <c r="BL230" s="2">
        <v>44834</v>
      </c>
      <c r="BM230" s="1">
        <v>35</v>
      </c>
      <c r="BN230" s="1">
        <v>7</v>
      </c>
      <c r="BO230" s="1">
        <v>7</v>
      </c>
      <c r="BP230" s="1">
        <v>7</v>
      </c>
      <c r="BQ230" s="1">
        <v>7</v>
      </c>
      <c r="BR230" s="1">
        <v>0</v>
      </c>
      <c r="BS230" s="1">
        <v>0</v>
      </c>
      <c r="BT230" s="1">
        <v>7</v>
      </c>
      <c r="BU230" s="1" t="str">
        <f>"6:00 AM"</f>
        <v>6:00 AM</v>
      </c>
      <c r="BV230" s="1" t="str">
        <f>"2:00 PM"</f>
        <v>2:00 PM</v>
      </c>
      <c r="BW230" s="1" t="s">
        <v>135</v>
      </c>
      <c r="BX230" s="1">
        <v>0</v>
      </c>
      <c r="BY230" s="1">
        <v>12</v>
      </c>
      <c r="BZ230" s="1" t="s">
        <v>111</v>
      </c>
      <c r="CA230" s="1">
        <v>15</v>
      </c>
      <c r="CB230" s="1" t="s">
        <v>4196</v>
      </c>
      <c r="CC230" s="1" t="s">
        <v>1376</v>
      </c>
      <c r="CD230" s="1" t="s">
        <v>878</v>
      </c>
      <c r="CE230" s="1" t="s">
        <v>167</v>
      </c>
      <c r="CF230" s="1" t="s">
        <v>117</v>
      </c>
      <c r="CG230" s="1">
        <v>96950</v>
      </c>
      <c r="CH230" s="3">
        <v>10.039999999999999</v>
      </c>
      <c r="CI230" s="3">
        <v>10.039999999999999</v>
      </c>
      <c r="CJ230" s="3">
        <v>15.06</v>
      </c>
      <c r="CK230" s="3">
        <v>15.06</v>
      </c>
      <c r="CL230" s="1" t="s">
        <v>137</v>
      </c>
      <c r="CM230" s="1" t="s">
        <v>4197</v>
      </c>
      <c r="CN230" s="1" t="s">
        <v>139</v>
      </c>
      <c r="CP230" s="1" t="s">
        <v>112</v>
      </c>
      <c r="CQ230" s="1" t="s">
        <v>111</v>
      </c>
      <c r="CR230" s="1" t="s">
        <v>112</v>
      </c>
      <c r="CS230" s="1" t="s">
        <v>111</v>
      </c>
      <c r="CT230" s="1" t="s">
        <v>138</v>
      </c>
      <c r="CU230" s="1" t="s">
        <v>111</v>
      </c>
      <c r="CV230" s="1" t="s">
        <v>111</v>
      </c>
      <c r="CW230" s="1" t="s">
        <v>887</v>
      </c>
      <c r="CX230" s="1">
        <v>16702347976</v>
      </c>
      <c r="CY230" s="1" t="s">
        <v>888</v>
      </c>
      <c r="CZ230" s="1" t="s">
        <v>4198</v>
      </c>
      <c r="DA230" s="1" t="s">
        <v>111</v>
      </c>
      <c r="DB230" s="1" t="s">
        <v>112</v>
      </c>
    </row>
    <row r="231" spans="1:111" ht="15.6" customHeight="1" x14ac:dyDescent="0.25">
      <c r="A231" s="1" t="s">
        <v>4209</v>
      </c>
      <c r="B231" s="1" t="s">
        <v>238</v>
      </c>
      <c r="C231" s="2">
        <v>44324.055335648147</v>
      </c>
      <c r="D231" s="2">
        <v>44357</v>
      </c>
      <c r="E231" s="1" t="s">
        <v>110</v>
      </c>
      <c r="F231" s="2">
        <v>44468.833333333336</v>
      </c>
      <c r="G231" s="1" t="s">
        <v>111</v>
      </c>
      <c r="H231" s="1" t="s">
        <v>112</v>
      </c>
      <c r="I231" s="1" t="s">
        <v>112</v>
      </c>
      <c r="J231" s="1" t="s">
        <v>4154</v>
      </c>
      <c r="L231" s="1" t="s">
        <v>4155</v>
      </c>
      <c r="M231" s="1" t="s">
        <v>4156</v>
      </c>
      <c r="N231" s="1" t="s">
        <v>167</v>
      </c>
      <c r="O231" s="1" t="s">
        <v>117</v>
      </c>
      <c r="P231" s="9">
        <v>96950</v>
      </c>
      <c r="Q231" s="1" t="s">
        <v>118</v>
      </c>
      <c r="R231" s="1" t="s">
        <v>242</v>
      </c>
      <c r="S231" s="1">
        <v>16702857557</v>
      </c>
      <c r="U231" s="1">
        <v>561320</v>
      </c>
      <c r="V231" s="1" t="s">
        <v>119</v>
      </c>
      <c r="X231" s="1" t="s">
        <v>4157</v>
      </c>
      <c r="Y231" s="1" t="s">
        <v>4158</v>
      </c>
      <c r="AA231" s="1" t="s">
        <v>171</v>
      </c>
      <c r="AB231" s="1" t="s">
        <v>4155</v>
      </c>
      <c r="AC231" s="1" t="s">
        <v>4156</v>
      </c>
      <c r="AD231" s="1" t="s">
        <v>167</v>
      </c>
      <c r="AE231" s="1" t="s">
        <v>117</v>
      </c>
      <c r="AF231" s="9">
        <v>96950</v>
      </c>
      <c r="AG231" s="1" t="s">
        <v>118</v>
      </c>
      <c r="AH231" s="1">
        <v>96950</v>
      </c>
      <c r="AI231" s="1">
        <v>16702857557</v>
      </c>
      <c r="AK231" s="1" t="s">
        <v>4160</v>
      </c>
      <c r="BC231" s="1" t="str">
        <f>"37-2012.00"</f>
        <v>37-2012.00</v>
      </c>
      <c r="BD231" s="1" t="s">
        <v>576</v>
      </c>
      <c r="BE231" s="1" t="s">
        <v>4210</v>
      </c>
      <c r="BF231" s="1" t="s">
        <v>1002</v>
      </c>
      <c r="BG231" s="1">
        <v>3</v>
      </c>
      <c r="BH231" s="1">
        <v>3</v>
      </c>
      <c r="BI231" s="2">
        <v>44470</v>
      </c>
      <c r="BJ231" s="2">
        <v>44834</v>
      </c>
      <c r="BK231" s="2">
        <v>44470</v>
      </c>
      <c r="BL231" s="2">
        <v>44834</v>
      </c>
      <c r="BM231" s="1">
        <v>40</v>
      </c>
      <c r="BN231" s="1">
        <v>0</v>
      </c>
      <c r="BO231" s="1">
        <v>8</v>
      </c>
      <c r="BP231" s="1">
        <v>8</v>
      </c>
      <c r="BQ231" s="1">
        <v>8</v>
      </c>
      <c r="BR231" s="1">
        <v>8</v>
      </c>
      <c r="BS231" s="1">
        <v>8</v>
      </c>
      <c r="BT231" s="1">
        <v>0</v>
      </c>
      <c r="BU231" s="1" t="str">
        <f>"8:00 AM"</f>
        <v>8:00 AM</v>
      </c>
      <c r="BV231" s="1" t="str">
        <f>"5:00 PM"</f>
        <v>5:00 PM</v>
      </c>
      <c r="BW231" s="1" t="s">
        <v>230</v>
      </c>
      <c r="BX231" s="1">
        <v>0</v>
      </c>
      <c r="BY231" s="1">
        <v>3</v>
      </c>
      <c r="BZ231" s="1" t="s">
        <v>112</v>
      </c>
      <c r="CB231" s="1" t="s">
        <v>4211</v>
      </c>
      <c r="CC231" s="1" t="s">
        <v>4212</v>
      </c>
      <c r="CD231" s="1" t="s">
        <v>167</v>
      </c>
      <c r="CE231" s="1" t="s">
        <v>167</v>
      </c>
      <c r="CF231" s="1" t="s">
        <v>117</v>
      </c>
      <c r="CG231" s="1">
        <v>96950</v>
      </c>
      <c r="CH231" s="3">
        <v>7.59</v>
      </c>
      <c r="CI231" s="3">
        <v>7.59</v>
      </c>
      <c r="CJ231" s="3">
        <v>11.39</v>
      </c>
      <c r="CK231" s="3">
        <v>11.39</v>
      </c>
      <c r="CL231" s="1" t="s">
        <v>137</v>
      </c>
      <c r="CM231" s="1" t="s">
        <v>4213</v>
      </c>
      <c r="CN231" s="1" t="s">
        <v>139</v>
      </c>
      <c r="CP231" s="1" t="s">
        <v>112</v>
      </c>
      <c r="CQ231" s="1" t="s">
        <v>111</v>
      </c>
      <c r="CR231" s="1" t="s">
        <v>111</v>
      </c>
      <c r="CS231" s="1" t="s">
        <v>112</v>
      </c>
      <c r="CT231" s="1" t="s">
        <v>111</v>
      </c>
      <c r="CU231" s="1" t="s">
        <v>111</v>
      </c>
      <c r="CV231" s="1" t="s">
        <v>138</v>
      </c>
      <c r="CW231" s="1" t="s">
        <v>4166</v>
      </c>
      <c r="CX231" s="1">
        <v>16702857557</v>
      </c>
      <c r="CY231" s="1" t="s">
        <v>4160</v>
      </c>
      <c r="CZ231" s="1" t="s">
        <v>138</v>
      </c>
      <c r="DA231" s="1" t="s">
        <v>111</v>
      </c>
      <c r="DB231" s="1" t="s">
        <v>112</v>
      </c>
    </row>
    <row r="232" spans="1:111" ht="15.6" customHeight="1" x14ac:dyDescent="0.25">
      <c r="A232" s="1" t="s">
        <v>4214</v>
      </c>
      <c r="B232" s="1" t="s">
        <v>238</v>
      </c>
      <c r="C232" s="2">
        <v>44349.817396643521</v>
      </c>
      <c r="D232" s="2">
        <v>44390</v>
      </c>
      <c r="E232" s="1" t="s">
        <v>110</v>
      </c>
      <c r="F232" s="2">
        <v>44462.833333333336</v>
      </c>
      <c r="G232" s="1" t="s">
        <v>112</v>
      </c>
      <c r="H232" s="1" t="s">
        <v>112</v>
      </c>
      <c r="I232" s="1" t="s">
        <v>112</v>
      </c>
      <c r="J232" s="1" t="s">
        <v>4215</v>
      </c>
      <c r="L232" s="1" t="s">
        <v>1940</v>
      </c>
      <c r="M232" s="1" t="s">
        <v>1935</v>
      </c>
      <c r="N232" s="1" t="s">
        <v>116</v>
      </c>
      <c r="O232" s="1" t="s">
        <v>117</v>
      </c>
      <c r="P232" s="9">
        <v>96950</v>
      </c>
      <c r="Q232" s="1" t="s">
        <v>118</v>
      </c>
      <c r="R232" s="1" t="s">
        <v>138</v>
      </c>
      <c r="S232" s="1">
        <v>16702347898</v>
      </c>
      <c r="U232" s="1">
        <v>52239</v>
      </c>
      <c r="V232" s="1" t="s">
        <v>119</v>
      </c>
      <c r="X232" s="1" t="s">
        <v>1932</v>
      </c>
      <c r="Y232" s="1" t="s">
        <v>1933</v>
      </c>
      <c r="Z232" s="1" t="s">
        <v>1934</v>
      </c>
      <c r="AA232" s="1" t="s">
        <v>4216</v>
      </c>
      <c r="AB232" s="1" t="s">
        <v>1940</v>
      </c>
      <c r="AC232" s="1" t="s">
        <v>3110</v>
      </c>
      <c r="AD232" s="1" t="s">
        <v>116</v>
      </c>
      <c r="AE232" s="1" t="s">
        <v>117</v>
      </c>
      <c r="AF232" s="9">
        <v>96950</v>
      </c>
      <c r="AG232" s="1" t="s">
        <v>118</v>
      </c>
      <c r="AH232" s="1" t="s">
        <v>138</v>
      </c>
      <c r="AI232" s="1">
        <v>16702347898</v>
      </c>
      <c r="AK232" s="1" t="s">
        <v>4217</v>
      </c>
      <c r="BC232" s="1" t="str">
        <f>"43-3031.00"</f>
        <v>43-3031.00</v>
      </c>
      <c r="BD232" s="1" t="s">
        <v>389</v>
      </c>
      <c r="BE232" s="1" t="s">
        <v>4218</v>
      </c>
      <c r="BF232" s="1" t="s">
        <v>4219</v>
      </c>
      <c r="BG232" s="1">
        <v>1</v>
      </c>
      <c r="BH232" s="1">
        <v>1</v>
      </c>
      <c r="BI232" s="2">
        <v>44464</v>
      </c>
      <c r="BJ232" s="2">
        <v>44828</v>
      </c>
      <c r="BK232" s="2">
        <v>44464</v>
      </c>
      <c r="BL232" s="2">
        <v>44828</v>
      </c>
      <c r="BM232" s="1">
        <v>35</v>
      </c>
      <c r="BN232" s="1">
        <v>0</v>
      </c>
      <c r="BO232" s="1">
        <v>7</v>
      </c>
      <c r="BP232" s="1">
        <v>7</v>
      </c>
      <c r="BQ232" s="1">
        <v>7</v>
      </c>
      <c r="BR232" s="1">
        <v>7</v>
      </c>
      <c r="BS232" s="1">
        <v>7</v>
      </c>
      <c r="BT232" s="1">
        <v>0</v>
      </c>
      <c r="BU232" s="1" t="str">
        <f>"9:00 AM"</f>
        <v>9:00 AM</v>
      </c>
      <c r="BV232" s="1" t="str">
        <f>"5:00 PM"</f>
        <v>5:00 PM</v>
      </c>
      <c r="BW232" s="1" t="s">
        <v>392</v>
      </c>
      <c r="BX232" s="1">
        <v>0</v>
      </c>
      <c r="BY232" s="1">
        <v>24</v>
      </c>
      <c r="BZ232" s="1" t="s">
        <v>112</v>
      </c>
      <c r="CB232" s="1" t="s">
        <v>4220</v>
      </c>
      <c r="CC232" s="1" t="s">
        <v>1940</v>
      </c>
      <c r="CD232" s="1" t="s">
        <v>1935</v>
      </c>
      <c r="CE232" s="1" t="s">
        <v>116</v>
      </c>
      <c r="CF232" s="1" t="s">
        <v>117</v>
      </c>
      <c r="CG232" s="1">
        <v>96950</v>
      </c>
      <c r="CH232" s="3">
        <v>9.8699999999999992</v>
      </c>
      <c r="CI232" s="3">
        <v>10.5</v>
      </c>
      <c r="CJ232" s="3">
        <v>14.81</v>
      </c>
      <c r="CK232" s="3">
        <v>15.75</v>
      </c>
      <c r="CL232" s="1" t="s">
        <v>137</v>
      </c>
      <c r="CM232" s="1" t="s">
        <v>4221</v>
      </c>
      <c r="CN232" s="1" t="s">
        <v>139</v>
      </c>
      <c r="CP232" s="1" t="s">
        <v>112</v>
      </c>
      <c r="CQ232" s="1" t="s">
        <v>111</v>
      </c>
      <c r="CR232" s="1" t="s">
        <v>112</v>
      </c>
      <c r="CS232" s="1" t="s">
        <v>111</v>
      </c>
      <c r="CT232" s="1" t="s">
        <v>138</v>
      </c>
      <c r="CU232" s="1" t="s">
        <v>111</v>
      </c>
      <c r="CV232" s="1" t="s">
        <v>138</v>
      </c>
      <c r="CW232" s="1" t="s">
        <v>1942</v>
      </c>
      <c r="CX232" s="1">
        <v>16702347898</v>
      </c>
      <c r="CY232" s="1" t="s">
        <v>4217</v>
      </c>
      <c r="CZ232" s="1" t="s">
        <v>168</v>
      </c>
      <c r="DA232" s="1" t="s">
        <v>111</v>
      </c>
      <c r="DB232" s="1" t="s">
        <v>112</v>
      </c>
    </row>
    <row r="233" spans="1:111" ht="15.6" customHeight="1" x14ac:dyDescent="0.25">
      <c r="A233" s="1" t="s">
        <v>4222</v>
      </c>
      <c r="B233" s="1" t="s">
        <v>238</v>
      </c>
      <c r="C233" s="2">
        <v>44380.744784027775</v>
      </c>
      <c r="D233" s="2">
        <v>44439</v>
      </c>
      <c r="E233" s="1" t="s">
        <v>110</v>
      </c>
      <c r="F233" s="2">
        <v>44468.833333333336</v>
      </c>
      <c r="G233" s="1" t="s">
        <v>112</v>
      </c>
      <c r="H233" s="1" t="s">
        <v>112</v>
      </c>
      <c r="I233" s="1" t="s">
        <v>112</v>
      </c>
      <c r="J233" s="1" t="s">
        <v>4223</v>
      </c>
      <c r="K233" s="1" t="s">
        <v>4224</v>
      </c>
      <c r="L233" s="1" t="s">
        <v>4225</v>
      </c>
      <c r="N233" s="1" t="s">
        <v>167</v>
      </c>
      <c r="O233" s="1" t="s">
        <v>117</v>
      </c>
      <c r="P233" s="9">
        <v>96950</v>
      </c>
      <c r="Q233" s="1" t="s">
        <v>118</v>
      </c>
      <c r="R233" s="1" t="s">
        <v>138</v>
      </c>
      <c r="S233" s="1">
        <v>16702336267</v>
      </c>
      <c r="U233" s="1">
        <v>56211</v>
      </c>
      <c r="V233" s="1" t="s">
        <v>119</v>
      </c>
      <c r="X233" s="1" t="s">
        <v>4226</v>
      </c>
      <c r="Y233" s="1" t="s">
        <v>4227</v>
      </c>
      <c r="Z233" s="1" t="s">
        <v>4228</v>
      </c>
      <c r="AA233" s="1" t="s">
        <v>4229</v>
      </c>
      <c r="AB233" s="1" t="s">
        <v>4225</v>
      </c>
      <c r="AD233" s="1" t="s">
        <v>167</v>
      </c>
      <c r="AE233" s="1" t="s">
        <v>117</v>
      </c>
      <c r="AF233" s="9">
        <v>96950</v>
      </c>
      <c r="AG233" s="1" t="s">
        <v>118</v>
      </c>
      <c r="AH233" s="1" t="s">
        <v>138</v>
      </c>
      <c r="AI233" s="1">
        <v>16702336267</v>
      </c>
      <c r="AK233" s="1" t="s">
        <v>4230</v>
      </c>
      <c r="BC233" s="1" t="str">
        <f>"53-7081.00"</f>
        <v>53-7081.00</v>
      </c>
      <c r="BD233" s="1" t="s">
        <v>1187</v>
      </c>
      <c r="BE233" s="1" t="s">
        <v>4231</v>
      </c>
      <c r="BF233" s="1" t="s">
        <v>4232</v>
      </c>
      <c r="BG233" s="1">
        <v>1</v>
      </c>
      <c r="BH233" s="1">
        <v>1</v>
      </c>
      <c r="BI233" s="2">
        <v>44470</v>
      </c>
      <c r="BJ233" s="2">
        <v>44834</v>
      </c>
      <c r="BK233" s="2">
        <v>44470</v>
      </c>
      <c r="BL233" s="2">
        <v>44834</v>
      </c>
      <c r="BM233" s="1">
        <v>35</v>
      </c>
      <c r="BN233" s="1">
        <v>0</v>
      </c>
      <c r="BO233" s="1">
        <v>7</v>
      </c>
      <c r="BP233" s="1">
        <v>7</v>
      </c>
      <c r="BQ233" s="1">
        <v>7</v>
      </c>
      <c r="BR233" s="1">
        <v>7</v>
      </c>
      <c r="BS233" s="1">
        <v>7</v>
      </c>
      <c r="BT233" s="1">
        <v>0</v>
      </c>
      <c r="BU233" s="1" t="str">
        <f>"8:00 AM"</f>
        <v>8:00 AM</v>
      </c>
      <c r="BV233" s="1" t="str">
        <f>"4:00 PM"</f>
        <v>4:00 PM</v>
      </c>
      <c r="BW233" s="1" t="s">
        <v>135</v>
      </c>
      <c r="BX233" s="1">
        <v>0</v>
      </c>
      <c r="BY233" s="1">
        <v>12</v>
      </c>
      <c r="BZ233" s="1" t="s">
        <v>112</v>
      </c>
      <c r="CB233" s="1" t="s">
        <v>4233</v>
      </c>
      <c r="CC233" s="1" t="s">
        <v>4234</v>
      </c>
      <c r="CD233" s="1" t="s">
        <v>4225</v>
      </c>
      <c r="CE233" s="1" t="s">
        <v>116</v>
      </c>
      <c r="CF233" s="1" t="s">
        <v>117</v>
      </c>
      <c r="CG233" s="1">
        <v>96950</v>
      </c>
      <c r="CH233" s="3">
        <v>8.3000000000000007</v>
      </c>
      <c r="CI233" s="3">
        <v>8.3000000000000007</v>
      </c>
      <c r="CL233" s="1" t="s">
        <v>137</v>
      </c>
      <c r="CM233" s="1" t="s">
        <v>230</v>
      </c>
      <c r="CN233" s="1" t="s">
        <v>139</v>
      </c>
      <c r="CP233" s="1" t="s">
        <v>112</v>
      </c>
      <c r="CQ233" s="1" t="s">
        <v>111</v>
      </c>
      <c r="CR233" s="1" t="s">
        <v>112</v>
      </c>
      <c r="CS233" s="1" t="s">
        <v>112</v>
      </c>
      <c r="CT233" s="1" t="s">
        <v>138</v>
      </c>
      <c r="CU233" s="1" t="s">
        <v>111</v>
      </c>
      <c r="CV233" s="1" t="s">
        <v>138</v>
      </c>
      <c r="CW233" s="1" t="s">
        <v>4235</v>
      </c>
      <c r="CX233" s="1">
        <v>16702336267</v>
      </c>
      <c r="CY233" s="1" t="s">
        <v>4230</v>
      </c>
      <c r="CZ233" s="1" t="s">
        <v>138</v>
      </c>
      <c r="DA233" s="1" t="s">
        <v>111</v>
      </c>
      <c r="DB233" s="1" t="s">
        <v>112</v>
      </c>
    </row>
    <row r="234" spans="1:111" ht="15.6" customHeight="1" x14ac:dyDescent="0.25">
      <c r="A234" s="1" t="s">
        <v>4240</v>
      </c>
      <c r="B234" s="1" t="s">
        <v>238</v>
      </c>
      <c r="C234" s="2">
        <v>44383.120242824072</v>
      </c>
      <c r="D234" s="2">
        <v>44432</v>
      </c>
      <c r="E234" s="1" t="s">
        <v>180</v>
      </c>
      <c r="G234" s="1" t="s">
        <v>112</v>
      </c>
      <c r="H234" s="1" t="s">
        <v>112</v>
      </c>
      <c r="I234" s="1" t="s">
        <v>112</v>
      </c>
      <c r="J234" s="1" t="s">
        <v>4241</v>
      </c>
      <c r="K234" s="1" t="s">
        <v>4242</v>
      </c>
      <c r="L234" s="1" t="s">
        <v>4243</v>
      </c>
      <c r="M234" s="1" t="s">
        <v>4244</v>
      </c>
      <c r="N234" s="1" t="s">
        <v>116</v>
      </c>
      <c r="O234" s="1" t="s">
        <v>117</v>
      </c>
      <c r="P234" s="9">
        <v>96950</v>
      </c>
      <c r="Q234" s="1" t="s">
        <v>118</v>
      </c>
      <c r="S234" s="1">
        <v>16702342127</v>
      </c>
      <c r="U234" s="1">
        <v>56132</v>
      </c>
      <c r="V234" s="1" t="s">
        <v>119</v>
      </c>
      <c r="X234" s="1" t="s">
        <v>4245</v>
      </c>
      <c r="Y234" s="1" t="s">
        <v>4246</v>
      </c>
      <c r="Z234" s="1" t="s">
        <v>4247</v>
      </c>
      <c r="AA234" s="1" t="s">
        <v>4248</v>
      </c>
      <c r="AB234" s="1" t="s">
        <v>4243</v>
      </c>
      <c r="AC234" s="1" t="s">
        <v>4244</v>
      </c>
      <c r="AD234" s="1" t="s">
        <v>116</v>
      </c>
      <c r="AE234" s="1" t="s">
        <v>117</v>
      </c>
      <c r="AF234" s="9">
        <v>96950</v>
      </c>
      <c r="AG234" s="1" t="s">
        <v>118</v>
      </c>
      <c r="AI234" s="1">
        <v>16702342127</v>
      </c>
      <c r="AK234" s="1" t="s">
        <v>4249</v>
      </c>
      <c r="BC234" s="1" t="str">
        <f>"49-9071.00"</f>
        <v>49-9071.00</v>
      </c>
      <c r="BD234" s="1" t="s">
        <v>214</v>
      </c>
      <c r="BE234" s="1" t="s">
        <v>4250</v>
      </c>
      <c r="BF234" s="1" t="s">
        <v>4251</v>
      </c>
      <c r="BG234" s="1">
        <v>10</v>
      </c>
      <c r="BH234" s="1">
        <v>10</v>
      </c>
      <c r="BI234" s="2">
        <v>44470</v>
      </c>
      <c r="BJ234" s="2">
        <v>44834</v>
      </c>
      <c r="BK234" s="2">
        <v>44470</v>
      </c>
      <c r="BL234" s="2">
        <v>44834</v>
      </c>
      <c r="BM234" s="1">
        <v>35</v>
      </c>
      <c r="BN234" s="1">
        <v>0</v>
      </c>
      <c r="BO234" s="1">
        <v>7</v>
      </c>
      <c r="BP234" s="1">
        <v>7</v>
      </c>
      <c r="BQ234" s="1">
        <v>7</v>
      </c>
      <c r="BR234" s="1">
        <v>7</v>
      </c>
      <c r="BS234" s="1">
        <v>7</v>
      </c>
      <c r="BT234" s="1">
        <v>0</v>
      </c>
      <c r="BU234" s="1" t="str">
        <f>"9:00 AM"</f>
        <v>9:00 AM</v>
      </c>
      <c r="BV234" s="1" t="str">
        <f>"5:00 PM"</f>
        <v>5:00 PM</v>
      </c>
      <c r="BW234" s="1" t="s">
        <v>135</v>
      </c>
      <c r="BX234" s="1">
        <v>0</v>
      </c>
      <c r="BY234" s="1">
        <v>12</v>
      </c>
      <c r="BZ234" s="1" t="s">
        <v>112</v>
      </c>
      <c r="CB234" s="1" t="s">
        <v>4252</v>
      </c>
      <c r="CC234" s="1" t="s">
        <v>4243</v>
      </c>
      <c r="CD234" s="1" t="s">
        <v>4244</v>
      </c>
      <c r="CE234" s="1" t="s">
        <v>116</v>
      </c>
      <c r="CF234" s="1" t="s">
        <v>117</v>
      </c>
      <c r="CG234" s="1">
        <v>96950</v>
      </c>
      <c r="CH234" s="3">
        <v>8.7100000000000009</v>
      </c>
      <c r="CI234" s="3">
        <v>8.7100000000000009</v>
      </c>
      <c r="CJ234" s="3">
        <v>13.06</v>
      </c>
      <c r="CK234" s="3">
        <v>13.06</v>
      </c>
      <c r="CL234" s="1" t="s">
        <v>137</v>
      </c>
      <c r="CM234" s="1" t="s">
        <v>138</v>
      </c>
      <c r="CN234" s="1" t="s">
        <v>139</v>
      </c>
      <c r="CP234" s="1" t="s">
        <v>112</v>
      </c>
      <c r="CQ234" s="1" t="s">
        <v>111</v>
      </c>
      <c r="CR234" s="1" t="s">
        <v>112</v>
      </c>
      <c r="CS234" s="1" t="s">
        <v>111</v>
      </c>
      <c r="CT234" s="1" t="s">
        <v>138</v>
      </c>
      <c r="CU234" s="1" t="s">
        <v>111</v>
      </c>
      <c r="CV234" s="1" t="s">
        <v>111</v>
      </c>
      <c r="CW234" s="1" t="s">
        <v>1034</v>
      </c>
      <c r="CX234" s="1">
        <v>16702342127</v>
      </c>
      <c r="CY234" s="1" t="s">
        <v>4249</v>
      </c>
      <c r="CZ234" s="1" t="s">
        <v>138</v>
      </c>
      <c r="DA234" s="1" t="s">
        <v>111</v>
      </c>
      <c r="DB234" s="1" t="s">
        <v>112</v>
      </c>
    </row>
    <row r="235" spans="1:111" ht="15.6" customHeight="1" x14ac:dyDescent="0.25">
      <c r="A235" s="1" t="s">
        <v>4253</v>
      </c>
      <c r="B235" s="1" t="s">
        <v>238</v>
      </c>
      <c r="C235" s="2">
        <v>44378.288726620369</v>
      </c>
      <c r="D235" s="2">
        <v>44424</v>
      </c>
      <c r="E235" s="1" t="s">
        <v>180</v>
      </c>
      <c r="G235" s="1" t="s">
        <v>112</v>
      </c>
      <c r="H235" s="1" t="s">
        <v>112</v>
      </c>
      <c r="I235" s="1" t="s">
        <v>112</v>
      </c>
      <c r="J235" s="1" t="s">
        <v>4254</v>
      </c>
      <c r="K235" s="1" t="s">
        <v>4255</v>
      </c>
      <c r="L235" s="1" t="s">
        <v>4256</v>
      </c>
      <c r="M235" s="1" t="s">
        <v>4257</v>
      </c>
      <c r="N235" s="1" t="s">
        <v>116</v>
      </c>
      <c r="O235" s="1" t="s">
        <v>117</v>
      </c>
      <c r="P235" s="9">
        <v>96950</v>
      </c>
      <c r="Q235" s="1" t="s">
        <v>118</v>
      </c>
      <c r="S235" s="1">
        <v>16702346666</v>
      </c>
      <c r="U235" s="1">
        <v>81231</v>
      </c>
      <c r="V235" s="1" t="s">
        <v>119</v>
      </c>
      <c r="X235" s="1" t="s">
        <v>723</v>
      </c>
      <c r="Y235" s="1" t="s">
        <v>4258</v>
      </c>
      <c r="Z235" s="1" t="s">
        <v>4259</v>
      </c>
      <c r="AA235" s="1" t="s">
        <v>973</v>
      </c>
      <c r="AB235" s="1" t="s">
        <v>4256</v>
      </c>
      <c r="AC235" s="1" t="s">
        <v>4257</v>
      </c>
      <c r="AD235" s="1" t="s">
        <v>116</v>
      </c>
      <c r="AE235" s="1" t="s">
        <v>117</v>
      </c>
      <c r="AF235" s="9">
        <v>96950</v>
      </c>
      <c r="AG235" s="1" t="s">
        <v>118</v>
      </c>
      <c r="AI235" s="1">
        <v>16702346666</v>
      </c>
      <c r="AK235" s="1" t="s">
        <v>4260</v>
      </c>
      <c r="BC235" s="1" t="str">
        <f>"51-6011.00"</f>
        <v>51-6011.00</v>
      </c>
      <c r="BD235" s="1" t="s">
        <v>4261</v>
      </c>
      <c r="BE235" s="1" t="s">
        <v>4262</v>
      </c>
      <c r="BF235" s="1" t="s">
        <v>4263</v>
      </c>
      <c r="BG235" s="1">
        <v>1</v>
      </c>
      <c r="BH235" s="1">
        <v>1</v>
      </c>
      <c r="BI235" s="2">
        <v>44470</v>
      </c>
      <c r="BJ235" s="2">
        <v>44834</v>
      </c>
      <c r="BK235" s="2">
        <v>44470</v>
      </c>
      <c r="BL235" s="2">
        <v>44834</v>
      </c>
      <c r="BM235" s="1">
        <v>35</v>
      </c>
      <c r="BN235" s="1">
        <v>7</v>
      </c>
      <c r="BO235" s="1">
        <v>0</v>
      </c>
      <c r="BP235" s="1">
        <v>0</v>
      </c>
      <c r="BQ235" s="1">
        <v>7</v>
      </c>
      <c r="BR235" s="1">
        <v>7</v>
      </c>
      <c r="BS235" s="1">
        <v>7</v>
      </c>
      <c r="BT235" s="1">
        <v>7</v>
      </c>
      <c r="BU235" s="1" t="str">
        <f>"8:00 PM"</f>
        <v>8:00 PM</v>
      </c>
      <c r="BV235" s="1" t="str">
        <f>"4:00 PM"</f>
        <v>4:00 PM</v>
      </c>
      <c r="BW235" s="1" t="s">
        <v>135</v>
      </c>
      <c r="BX235" s="1">
        <v>0</v>
      </c>
      <c r="BY235" s="1">
        <v>3</v>
      </c>
      <c r="BZ235" s="1" t="s">
        <v>112</v>
      </c>
      <c r="CB235" s="4" t="s">
        <v>4264</v>
      </c>
      <c r="CC235" s="1" t="s">
        <v>4257</v>
      </c>
      <c r="CD235" s="1" t="s">
        <v>4256</v>
      </c>
      <c r="CE235" s="1" t="s">
        <v>116</v>
      </c>
      <c r="CF235" s="1" t="s">
        <v>117</v>
      </c>
      <c r="CG235" s="1">
        <v>96950</v>
      </c>
      <c r="CH235" s="3">
        <v>7.69</v>
      </c>
      <c r="CI235" s="3">
        <v>7.69</v>
      </c>
      <c r="CJ235" s="3">
        <v>11.53</v>
      </c>
      <c r="CK235" s="3">
        <v>11.53</v>
      </c>
      <c r="CL235" s="1" t="s">
        <v>137</v>
      </c>
      <c r="CM235" s="1" t="s">
        <v>168</v>
      </c>
      <c r="CN235" s="1" t="s">
        <v>139</v>
      </c>
      <c r="CP235" s="1" t="s">
        <v>112</v>
      </c>
      <c r="CQ235" s="1" t="s">
        <v>111</v>
      </c>
      <c r="CR235" s="1" t="s">
        <v>112</v>
      </c>
      <c r="CS235" s="1" t="s">
        <v>111</v>
      </c>
      <c r="CT235" s="1" t="s">
        <v>138</v>
      </c>
      <c r="CU235" s="1" t="s">
        <v>111</v>
      </c>
      <c r="CV235" s="1" t="s">
        <v>138</v>
      </c>
      <c r="CW235" s="1" t="s">
        <v>4265</v>
      </c>
      <c r="CX235" s="1">
        <v>16702346666</v>
      </c>
      <c r="CY235" s="1" t="s">
        <v>4260</v>
      </c>
      <c r="CZ235" s="1" t="s">
        <v>138</v>
      </c>
      <c r="DA235" s="1" t="s">
        <v>111</v>
      </c>
      <c r="DB235" s="1" t="s">
        <v>112</v>
      </c>
      <c r="DC235" s="1" t="s">
        <v>4266</v>
      </c>
      <c r="DD235" s="1" t="s">
        <v>4267</v>
      </c>
      <c r="DE235" s="1" t="s">
        <v>2497</v>
      </c>
      <c r="DF235" s="1" t="s">
        <v>4254</v>
      </c>
      <c r="DG235" s="1" t="s">
        <v>4260</v>
      </c>
    </row>
    <row r="236" spans="1:111" ht="15.6" customHeight="1" x14ac:dyDescent="0.25">
      <c r="A236" s="1" t="s">
        <v>4270</v>
      </c>
      <c r="B236" s="1" t="s">
        <v>238</v>
      </c>
      <c r="C236" s="2">
        <v>44354.090322337965</v>
      </c>
      <c r="D236" s="2">
        <v>44403</v>
      </c>
      <c r="E236" s="1" t="s">
        <v>180</v>
      </c>
      <c r="G236" s="1" t="s">
        <v>112</v>
      </c>
      <c r="H236" s="1" t="s">
        <v>112</v>
      </c>
      <c r="I236" s="1" t="s">
        <v>112</v>
      </c>
      <c r="J236" s="1" t="s">
        <v>3359</v>
      </c>
      <c r="K236" s="1" t="s">
        <v>3360</v>
      </c>
      <c r="L236" s="1" t="s">
        <v>3368</v>
      </c>
      <c r="N236" s="1" t="s">
        <v>167</v>
      </c>
      <c r="O236" s="1" t="s">
        <v>117</v>
      </c>
      <c r="P236" s="9">
        <v>96950</v>
      </c>
      <c r="Q236" s="1" t="s">
        <v>118</v>
      </c>
      <c r="S236" s="1">
        <v>16702345900</v>
      </c>
      <c r="T236" s="1">
        <v>563</v>
      </c>
      <c r="U236" s="1">
        <v>721110</v>
      </c>
      <c r="V236" s="1" t="s">
        <v>119</v>
      </c>
      <c r="X236" s="1" t="s">
        <v>3362</v>
      </c>
      <c r="Y236" s="1" t="s">
        <v>3363</v>
      </c>
      <c r="AA236" s="1" t="s">
        <v>3235</v>
      </c>
      <c r="AB236" s="1" t="s">
        <v>3361</v>
      </c>
      <c r="AD236" s="1" t="s">
        <v>167</v>
      </c>
      <c r="AE236" s="1" t="s">
        <v>117</v>
      </c>
      <c r="AF236" s="9">
        <v>96950</v>
      </c>
      <c r="AG236" s="1" t="s">
        <v>118</v>
      </c>
      <c r="AI236" s="1">
        <v>16702345900</v>
      </c>
      <c r="AJ236" s="1">
        <v>563</v>
      </c>
      <c r="AK236" s="1" t="s">
        <v>3364</v>
      </c>
      <c r="BC236" s="1" t="str">
        <f>"49-9071.00"</f>
        <v>49-9071.00</v>
      </c>
      <c r="BD236" s="1" t="s">
        <v>214</v>
      </c>
      <c r="BE236" s="1" t="s">
        <v>4271</v>
      </c>
      <c r="BF236" s="1" t="s">
        <v>4272</v>
      </c>
      <c r="BG236" s="1">
        <v>2</v>
      </c>
      <c r="BH236" s="1">
        <v>2</v>
      </c>
      <c r="BI236" s="2">
        <v>44470</v>
      </c>
      <c r="BJ236" s="2">
        <v>44834</v>
      </c>
      <c r="BK236" s="2">
        <v>44470</v>
      </c>
      <c r="BL236" s="2">
        <v>44834</v>
      </c>
      <c r="BM236" s="1">
        <v>40</v>
      </c>
      <c r="BN236" s="1">
        <v>0</v>
      </c>
      <c r="BO236" s="1">
        <v>7</v>
      </c>
      <c r="BP236" s="1">
        <v>6</v>
      </c>
      <c r="BQ236" s="1">
        <v>7</v>
      </c>
      <c r="BR236" s="1">
        <v>7</v>
      </c>
      <c r="BS236" s="1">
        <v>7</v>
      </c>
      <c r="BT236" s="1">
        <v>6</v>
      </c>
      <c r="BU236" s="1" t="str">
        <f>"9:00 AM"</f>
        <v>9:00 AM</v>
      </c>
      <c r="BV236" s="1" t="str">
        <f>"6:00 PM"</f>
        <v>6:00 PM</v>
      </c>
      <c r="BW236" s="1" t="s">
        <v>135</v>
      </c>
      <c r="BX236" s="1">
        <v>0</v>
      </c>
      <c r="BY236" s="1">
        <v>24</v>
      </c>
      <c r="BZ236" s="1" t="s">
        <v>112</v>
      </c>
      <c r="CB236" s="1" t="s">
        <v>331</v>
      </c>
      <c r="CC236" s="1" t="s">
        <v>3368</v>
      </c>
      <c r="CE236" s="1" t="s">
        <v>167</v>
      </c>
      <c r="CF236" s="1" t="s">
        <v>117</v>
      </c>
      <c r="CG236" s="1">
        <v>96950</v>
      </c>
      <c r="CH236" s="3">
        <v>8.7100000000000009</v>
      </c>
      <c r="CI236" s="3">
        <v>8.7100000000000009</v>
      </c>
      <c r="CJ236" s="3">
        <v>13.06</v>
      </c>
      <c r="CK236" s="3">
        <v>13.06</v>
      </c>
      <c r="CL236" s="1" t="s">
        <v>137</v>
      </c>
      <c r="CN236" s="1" t="s">
        <v>139</v>
      </c>
      <c r="CP236" s="1" t="s">
        <v>112</v>
      </c>
      <c r="CQ236" s="1" t="s">
        <v>111</v>
      </c>
      <c r="CR236" s="1" t="s">
        <v>112</v>
      </c>
      <c r="CS236" s="1" t="s">
        <v>111</v>
      </c>
      <c r="CT236" s="1" t="s">
        <v>138</v>
      </c>
      <c r="CU236" s="1" t="s">
        <v>111</v>
      </c>
      <c r="CV236" s="1" t="s">
        <v>138</v>
      </c>
      <c r="CW236" s="1" t="s">
        <v>3369</v>
      </c>
      <c r="CX236" s="1">
        <v>16702345900</v>
      </c>
      <c r="CY236" s="1" t="s">
        <v>3364</v>
      </c>
      <c r="CZ236" s="1" t="s">
        <v>138</v>
      </c>
      <c r="DA236" s="1" t="s">
        <v>111</v>
      </c>
      <c r="DB236" s="1" t="s">
        <v>112</v>
      </c>
    </row>
    <row r="237" spans="1:111" ht="15.6" customHeight="1" x14ac:dyDescent="0.25">
      <c r="A237" s="1" t="s">
        <v>4273</v>
      </c>
      <c r="B237" s="1" t="s">
        <v>238</v>
      </c>
      <c r="C237" s="2">
        <v>44355.836014120374</v>
      </c>
      <c r="D237" s="2">
        <v>44390</v>
      </c>
      <c r="E237" s="1" t="s">
        <v>180</v>
      </c>
      <c r="G237" s="1" t="s">
        <v>112</v>
      </c>
      <c r="H237" s="1" t="s">
        <v>112</v>
      </c>
      <c r="I237" s="1" t="s">
        <v>112</v>
      </c>
      <c r="J237" s="1" t="s">
        <v>4274</v>
      </c>
      <c r="K237" s="1" t="s">
        <v>4275</v>
      </c>
      <c r="L237" s="1" t="s">
        <v>4276</v>
      </c>
      <c r="N237" s="1" t="s">
        <v>116</v>
      </c>
      <c r="O237" s="1" t="s">
        <v>117</v>
      </c>
      <c r="P237" s="9">
        <v>96950</v>
      </c>
      <c r="Q237" s="1" t="s">
        <v>118</v>
      </c>
      <c r="S237" s="1">
        <v>16702357726</v>
      </c>
      <c r="U237" s="1">
        <v>72251</v>
      </c>
      <c r="V237" s="1" t="s">
        <v>119</v>
      </c>
      <c r="X237" s="1" t="s">
        <v>4277</v>
      </c>
      <c r="Y237" s="1" t="s">
        <v>4278</v>
      </c>
      <c r="AA237" s="1" t="s">
        <v>245</v>
      </c>
      <c r="AB237" s="1" t="s">
        <v>4276</v>
      </c>
      <c r="AD237" s="1" t="s">
        <v>116</v>
      </c>
      <c r="AE237" s="1" t="s">
        <v>117</v>
      </c>
      <c r="AF237" s="9">
        <v>96950</v>
      </c>
      <c r="AG237" s="1" t="s">
        <v>118</v>
      </c>
      <c r="AI237" s="1">
        <v>16702357726</v>
      </c>
      <c r="AK237" s="1" t="s">
        <v>620</v>
      </c>
      <c r="AL237" s="1" t="s">
        <v>125</v>
      </c>
      <c r="AM237" s="1" t="s">
        <v>621</v>
      </c>
      <c r="AN237" s="1" t="s">
        <v>622</v>
      </c>
      <c r="AP237" s="1" t="s">
        <v>1284</v>
      </c>
      <c r="AR237" s="1" t="s">
        <v>116</v>
      </c>
      <c r="AS237" s="1" t="s">
        <v>117</v>
      </c>
      <c r="AT237" s="9">
        <v>96950</v>
      </c>
      <c r="AU237" s="1" t="s">
        <v>118</v>
      </c>
      <c r="AW237" s="1">
        <v>16702353403</v>
      </c>
      <c r="AY237" s="1" t="s">
        <v>620</v>
      </c>
      <c r="AZ237" s="1" t="s">
        <v>626</v>
      </c>
      <c r="BC237" s="1" t="str">
        <f>"35-2014.00"</f>
        <v>35-2014.00</v>
      </c>
      <c r="BD237" s="1" t="s">
        <v>152</v>
      </c>
      <c r="BE237" s="1" t="s">
        <v>4279</v>
      </c>
      <c r="BF237" s="1" t="s">
        <v>154</v>
      </c>
      <c r="BG237" s="1">
        <v>1</v>
      </c>
      <c r="BH237" s="1">
        <v>1</v>
      </c>
      <c r="BI237" s="2">
        <v>44471</v>
      </c>
      <c r="BJ237" s="2">
        <v>44835</v>
      </c>
      <c r="BK237" s="2">
        <v>44471</v>
      </c>
      <c r="BL237" s="2">
        <v>44835</v>
      </c>
      <c r="BM237" s="1">
        <v>35</v>
      </c>
      <c r="BN237" s="1">
        <v>0</v>
      </c>
      <c r="BO237" s="1">
        <v>7</v>
      </c>
      <c r="BP237" s="1">
        <v>7</v>
      </c>
      <c r="BQ237" s="1">
        <v>7</v>
      </c>
      <c r="BR237" s="1">
        <v>7</v>
      </c>
      <c r="BS237" s="1">
        <v>7</v>
      </c>
      <c r="BT237" s="1">
        <v>0</v>
      </c>
      <c r="BU237" s="1" t="str">
        <f>"9:00 AM"</f>
        <v>9:00 AM</v>
      </c>
      <c r="BV237" s="1" t="str">
        <f>"5:00 PM"</f>
        <v>5:00 PM</v>
      </c>
      <c r="BW237" s="1" t="s">
        <v>135</v>
      </c>
      <c r="BX237" s="1">
        <v>0</v>
      </c>
      <c r="BY237" s="1">
        <v>12</v>
      </c>
      <c r="BZ237" s="1" t="s">
        <v>112</v>
      </c>
      <c r="CA237" s="1">
        <v>0</v>
      </c>
      <c r="CB237" s="1" t="s">
        <v>4280</v>
      </c>
      <c r="CC237" s="1" t="s">
        <v>4281</v>
      </c>
      <c r="CD237" s="1" t="s">
        <v>4276</v>
      </c>
      <c r="CE237" s="1" t="s">
        <v>116</v>
      </c>
      <c r="CF237" s="1" t="s">
        <v>117</v>
      </c>
      <c r="CG237" s="1">
        <v>96950</v>
      </c>
      <c r="CH237" s="3">
        <v>8.68</v>
      </c>
      <c r="CI237" s="3">
        <v>8.68</v>
      </c>
      <c r="CJ237" s="3">
        <v>13.02</v>
      </c>
      <c r="CK237" s="3">
        <v>13.02</v>
      </c>
      <c r="CL237" s="1" t="s">
        <v>137</v>
      </c>
      <c r="CN237" s="1" t="s">
        <v>139</v>
      </c>
      <c r="CP237" s="1" t="s">
        <v>112</v>
      </c>
      <c r="CQ237" s="1" t="s">
        <v>111</v>
      </c>
      <c r="CR237" s="1" t="s">
        <v>112</v>
      </c>
      <c r="CS237" s="1" t="s">
        <v>111</v>
      </c>
      <c r="CT237" s="1" t="s">
        <v>138</v>
      </c>
      <c r="CU237" s="1" t="s">
        <v>111</v>
      </c>
      <c r="CV237" s="1" t="s">
        <v>138</v>
      </c>
      <c r="CW237" s="1" t="s">
        <v>631</v>
      </c>
      <c r="CX237" s="1">
        <v>16702357726</v>
      </c>
      <c r="CY237" s="1" t="s">
        <v>620</v>
      </c>
      <c r="CZ237" s="1" t="s">
        <v>138</v>
      </c>
      <c r="DA237" s="1" t="s">
        <v>111</v>
      </c>
      <c r="DB237" s="1" t="s">
        <v>112</v>
      </c>
    </row>
    <row r="238" spans="1:111" ht="15.6" customHeight="1" x14ac:dyDescent="0.25">
      <c r="A238" s="1" t="s">
        <v>4282</v>
      </c>
      <c r="B238" s="1" t="s">
        <v>238</v>
      </c>
      <c r="C238" s="2">
        <v>44333.299938078701</v>
      </c>
      <c r="D238" s="2">
        <v>44426</v>
      </c>
      <c r="E238" s="1" t="s">
        <v>110</v>
      </c>
      <c r="F238" s="2">
        <v>44468.833333333336</v>
      </c>
      <c r="G238" s="1" t="s">
        <v>112</v>
      </c>
      <c r="H238" s="1" t="s">
        <v>112</v>
      </c>
      <c r="I238" s="1" t="s">
        <v>112</v>
      </c>
      <c r="J238" s="1" t="s">
        <v>2758</v>
      </c>
      <c r="K238" s="1" t="s">
        <v>1979</v>
      </c>
      <c r="L238" s="1" t="s">
        <v>941</v>
      </c>
      <c r="M238" s="1" t="s">
        <v>942</v>
      </c>
      <c r="N238" s="1" t="s">
        <v>116</v>
      </c>
      <c r="O238" s="1" t="s">
        <v>117</v>
      </c>
      <c r="P238" s="9">
        <v>96950</v>
      </c>
      <c r="Q238" s="1" t="s">
        <v>118</v>
      </c>
      <c r="S238" s="1">
        <v>16702352883</v>
      </c>
      <c r="U238" s="1">
        <v>561320</v>
      </c>
      <c r="V238" s="1" t="s">
        <v>119</v>
      </c>
      <c r="X238" s="1" t="s">
        <v>943</v>
      </c>
      <c r="Y238" s="1" t="s">
        <v>944</v>
      </c>
      <c r="Z238" s="1" t="s">
        <v>945</v>
      </c>
      <c r="AA238" s="1" t="s">
        <v>373</v>
      </c>
      <c r="AB238" s="1" t="s">
        <v>941</v>
      </c>
      <c r="AC238" s="1" t="s">
        <v>4283</v>
      </c>
      <c r="AD238" s="1" t="s">
        <v>116</v>
      </c>
      <c r="AE238" s="1" t="s">
        <v>117</v>
      </c>
      <c r="AF238" s="9">
        <v>96950</v>
      </c>
      <c r="AG238" s="1" t="s">
        <v>118</v>
      </c>
      <c r="AI238" s="1">
        <v>16702352883</v>
      </c>
      <c r="AK238" s="1" t="s">
        <v>530</v>
      </c>
      <c r="BC238" s="1" t="str">
        <f>"43-3031.00"</f>
        <v>43-3031.00</v>
      </c>
      <c r="BD238" s="1" t="s">
        <v>389</v>
      </c>
      <c r="BE238" s="1" t="s">
        <v>4284</v>
      </c>
      <c r="BF238" s="1" t="s">
        <v>4285</v>
      </c>
      <c r="BG238" s="1">
        <v>5</v>
      </c>
      <c r="BH238" s="1">
        <v>5</v>
      </c>
      <c r="BI238" s="2">
        <v>44470</v>
      </c>
      <c r="BJ238" s="2">
        <v>44834</v>
      </c>
      <c r="BK238" s="2">
        <v>44470</v>
      </c>
      <c r="BL238" s="2">
        <v>44834</v>
      </c>
      <c r="BM238" s="1">
        <v>35</v>
      </c>
      <c r="BN238" s="1">
        <v>0</v>
      </c>
      <c r="BO238" s="1">
        <v>7</v>
      </c>
      <c r="BP238" s="1">
        <v>7</v>
      </c>
      <c r="BQ238" s="1">
        <v>7</v>
      </c>
      <c r="BR238" s="1">
        <v>7</v>
      </c>
      <c r="BS238" s="1">
        <v>7</v>
      </c>
      <c r="BT238" s="1">
        <v>0</v>
      </c>
      <c r="BU238" s="1" t="str">
        <f>"9:00 AM"</f>
        <v>9:00 AM</v>
      </c>
      <c r="BV238" s="1" t="str">
        <f>"5:00 PM"</f>
        <v>5:00 PM</v>
      </c>
      <c r="BW238" s="1" t="s">
        <v>135</v>
      </c>
      <c r="BX238" s="1">
        <v>6</v>
      </c>
      <c r="BY238" s="1">
        <v>12</v>
      </c>
      <c r="BZ238" s="1" t="s">
        <v>112</v>
      </c>
      <c r="CB238" s="4" t="s">
        <v>4286</v>
      </c>
      <c r="CC238" s="1" t="s">
        <v>941</v>
      </c>
      <c r="CD238" s="1" t="s">
        <v>942</v>
      </c>
      <c r="CE238" s="1" t="s">
        <v>116</v>
      </c>
      <c r="CF238" s="1" t="s">
        <v>117</v>
      </c>
      <c r="CG238" s="1">
        <v>96950</v>
      </c>
      <c r="CH238" s="3">
        <v>9.49</v>
      </c>
      <c r="CI238" s="3">
        <v>13</v>
      </c>
      <c r="CJ238" s="3">
        <v>14.24</v>
      </c>
      <c r="CK238" s="3">
        <v>19.5</v>
      </c>
      <c r="CL238" s="1" t="s">
        <v>137</v>
      </c>
      <c r="CM238" s="1" t="s">
        <v>138</v>
      </c>
      <c r="CN238" s="1" t="s">
        <v>139</v>
      </c>
      <c r="CP238" s="1" t="s">
        <v>112</v>
      </c>
      <c r="CQ238" s="1" t="s">
        <v>111</v>
      </c>
      <c r="CR238" s="1" t="s">
        <v>112</v>
      </c>
      <c r="CS238" s="1" t="s">
        <v>111</v>
      </c>
      <c r="CT238" s="1" t="s">
        <v>111</v>
      </c>
      <c r="CU238" s="1" t="s">
        <v>111</v>
      </c>
      <c r="CV238" s="1" t="s">
        <v>138</v>
      </c>
      <c r="CW238" s="1" t="s">
        <v>138</v>
      </c>
      <c r="CX238" s="1">
        <v>16702352883</v>
      </c>
      <c r="CY238" s="1" t="s">
        <v>530</v>
      </c>
      <c r="CZ238" s="1" t="s">
        <v>138</v>
      </c>
      <c r="DA238" s="1" t="s">
        <v>111</v>
      </c>
      <c r="DB238" s="1" t="s">
        <v>112</v>
      </c>
    </row>
    <row r="239" spans="1:111" ht="15.6" customHeight="1" x14ac:dyDescent="0.25">
      <c r="A239" s="1" t="s">
        <v>4287</v>
      </c>
      <c r="B239" s="1" t="s">
        <v>238</v>
      </c>
      <c r="C239" s="2">
        <v>44350.850427546298</v>
      </c>
      <c r="D239" s="2">
        <v>44389</v>
      </c>
      <c r="E239" s="1" t="s">
        <v>180</v>
      </c>
      <c r="G239" s="1" t="s">
        <v>112</v>
      </c>
      <c r="H239" s="1" t="s">
        <v>112</v>
      </c>
      <c r="I239" s="1" t="s">
        <v>112</v>
      </c>
      <c r="J239" s="1" t="s">
        <v>4288</v>
      </c>
      <c r="K239" s="1" t="s">
        <v>4289</v>
      </c>
      <c r="L239" s="1" t="s">
        <v>4290</v>
      </c>
      <c r="M239" s="1" t="s">
        <v>4291</v>
      </c>
      <c r="N239" s="1" t="s">
        <v>116</v>
      </c>
      <c r="O239" s="1" t="s">
        <v>117</v>
      </c>
      <c r="P239" s="9">
        <v>96950</v>
      </c>
      <c r="Q239" s="1" t="s">
        <v>118</v>
      </c>
      <c r="R239" s="1" t="s">
        <v>138</v>
      </c>
      <c r="S239" s="1">
        <v>16702336696</v>
      </c>
      <c r="U239" s="1">
        <v>81219</v>
      </c>
      <c r="V239" s="1" t="s">
        <v>119</v>
      </c>
      <c r="X239" s="1" t="s">
        <v>4292</v>
      </c>
      <c r="Y239" s="1" t="s">
        <v>3647</v>
      </c>
      <c r="AA239" s="1" t="s">
        <v>373</v>
      </c>
      <c r="AB239" s="1" t="s">
        <v>4290</v>
      </c>
      <c r="AC239" s="1" t="s">
        <v>4291</v>
      </c>
      <c r="AD239" s="1" t="s">
        <v>116</v>
      </c>
      <c r="AE239" s="1" t="s">
        <v>117</v>
      </c>
      <c r="AF239" s="9">
        <v>96950</v>
      </c>
      <c r="AG239" s="1" t="s">
        <v>118</v>
      </c>
      <c r="AH239" s="1" t="s">
        <v>138</v>
      </c>
      <c r="AI239" s="1">
        <v>16704848787</v>
      </c>
      <c r="AK239" s="1" t="s">
        <v>4293</v>
      </c>
      <c r="BC239" s="1" t="str">
        <f>"31-9011.00"</f>
        <v>31-9011.00</v>
      </c>
      <c r="BD239" s="1" t="s">
        <v>947</v>
      </c>
      <c r="BE239" s="1" t="s">
        <v>4294</v>
      </c>
      <c r="BF239" s="1" t="s">
        <v>949</v>
      </c>
      <c r="BG239" s="1">
        <v>3</v>
      </c>
      <c r="BH239" s="1">
        <v>3</v>
      </c>
      <c r="BI239" s="2">
        <v>44470</v>
      </c>
      <c r="BJ239" s="2">
        <v>44834</v>
      </c>
      <c r="BK239" s="2">
        <v>44470</v>
      </c>
      <c r="BL239" s="2">
        <v>44834</v>
      </c>
      <c r="BM239" s="1">
        <v>35</v>
      </c>
      <c r="BN239" s="1">
        <v>6</v>
      </c>
      <c r="BO239" s="1">
        <v>6</v>
      </c>
      <c r="BP239" s="1">
        <v>5</v>
      </c>
      <c r="BQ239" s="1">
        <v>0</v>
      </c>
      <c r="BR239" s="1">
        <v>6</v>
      </c>
      <c r="BS239" s="1">
        <v>6</v>
      </c>
      <c r="BT239" s="1">
        <v>6</v>
      </c>
      <c r="BU239" s="1" t="str">
        <f>"11:00 AM"</f>
        <v>11:00 AM</v>
      </c>
      <c r="BV239" s="1" t="str">
        <f>"1:00 AM"</f>
        <v>1:00 AM</v>
      </c>
      <c r="BW239" s="1" t="s">
        <v>230</v>
      </c>
      <c r="BX239" s="1">
        <v>0</v>
      </c>
      <c r="BY239" s="1">
        <v>18</v>
      </c>
      <c r="BZ239" s="1" t="s">
        <v>112</v>
      </c>
      <c r="CB239" s="1" t="s">
        <v>4295</v>
      </c>
      <c r="CC239" s="1" t="s">
        <v>4296</v>
      </c>
      <c r="CD239" s="1" t="s">
        <v>1197</v>
      </c>
      <c r="CE239" s="1" t="s">
        <v>116</v>
      </c>
      <c r="CF239" s="1" t="s">
        <v>117</v>
      </c>
      <c r="CG239" s="1">
        <v>96950</v>
      </c>
      <c r="CH239" s="3">
        <v>10.6</v>
      </c>
      <c r="CI239" s="3">
        <v>10.6</v>
      </c>
      <c r="CJ239" s="3">
        <v>0</v>
      </c>
      <c r="CK239" s="3">
        <v>0</v>
      </c>
      <c r="CL239" s="1" t="s">
        <v>137</v>
      </c>
      <c r="CM239" s="1" t="s">
        <v>168</v>
      </c>
      <c r="CN239" s="1" t="s">
        <v>139</v>
      </c>
      <c r="CP239" s="1" t="s">
        <v>112</v>
      </c>
      <c r="CQ239" s="1" t="s">
        <v>111</v>
      </c>
      <c r="CR239" s="1" t="s">
        <v>112</v>
      </c>
      <c r="CS239" s="1" t="s">
        <v>112</v>
      </c>
      <c r="CT239" s="1" t="s">
        <v>138</v>
      </c>
      <c r="CU239" s="1" t="s">
        <v>111</v>
      </c>
      <c r="CV239" s="1" t="s">
        <v>138</v>
      </c>
      <c r="CW239" s="1" t="s">
        <v>168</v>
      </c>
      <c r="CX239" s="1">
        <v>16702336696</v>
      </c>
      <c r="CY239" s="1" t="s">
        <v>4297</v>
      </c>
      <c r="CZ239" s="1" t="s">
        <v>168</v>
      </c>
      <c r="DA239" s="1" t="s">
        <v>111</v>
      </c>
      <c r="DB239" s="1" t="s">
        <v>112</v>
      </c>
    </row>
    <row r="240" spans="1:111" ht="15.6" customHeight="1" x14ac:dyDescent="0.25">
      <c r="A240" s="1" t="s">
        <v>4314</v>
      </c>
      <c r="B240" s="1" t="s">
        <v>238</v>
      </c>
      <c r="C240" s="2">
        <v>44356.299709953702</v>
      </c>
      <c r="D240" s="2">
        <v>44399</v>
      </c>
      <c r="E240" s="1" t="s">
        <v>110</v>
      </c>
      <c r="F240" s="2">
        <v>44468.833333333336</v>
      </c>
      <c r="G240" s="1" t="s">
        <v>112</v>
      </c>
      <c r="H240" s="1" t="s">
        <v>112</v>
      </c>
      <c r="I240" s="1" t="s">
        <v>112</v>
      </c>
      <c r="J240" s="1" t="s">
        <v>4315</v>
      </c>
      <c r="K240" s="1" t="s">
        <v>4316</v>
      </c>
      <c r="L240" s="1" t="s">
        <v>4317</v>
      </c>
      <c r="M240" s="1" t="s">
        <v>4318</v>
      </c>
      <c r="N240" s="1" t="s">
        <v>116</v>
      </c>
      <c r="O240" s="1" t="s">
        <v>117</v>
      </c>
      <c r="P240" s="9">
        <v>96950</v>
      </c>
      <c r="Q240" s="1" t="s">
        <v>118</v>
      </c>
      <c r="R240" s="1" t="s">
        <v>719</v>
      </c>
      <c r="S240" s="1">
        <v>16702346323</v>
      </c>
      <c r="U240" s="1">
        <v>621210</v>
      </c>
      <c r="V240" s="1" t="s">
        <v>119</v>
      </c>
      <c r="X240" s="1" t="s">
        <v>4319</v>
      </c>
      <c r="Y240" s="1" t="s">
        <v>4320</v>
      </c>
      <c r="Z240" s="1" t="s">
        <v>4321</v>
      </c>
      <c r="AA240" s="1" t="s">
        <v>4322</v>
      </c>
      <c r="AB240" s="1" t="s">
        <v>4317</v>
      </c>
      <c r="AC240" s="1" t="s">
        <v>4318</v>
      </c>
      <c r="AD240" s="1" t="s">
        <v>116</v>
      </c>
      <c r="AE240" s="1" t="s">
        <v>117</v>
      </c>
      <c r="AF240" s="9">
        <v>96950</v>
      </c>
      <c r="AG240" s="1" t="s">
        <v>118</v>
      </c>
      <c r="AH240" s="1" t="s">
        <v>719</v>
      </c>
      <c r="AI240" s="1">
        <v>16702346323</v>
      </c>
      <c r="AK240" s="1" t="s">
        <v>4323</v>
      </c>
      <c r="BC240" s="1" t="str">
        <f>"31-9092.00"</f>
        <v>31-9092.00</v>
      </c>
      <c r="BD240" s="1" t="s">
        <v>3787</v>
      </c>
      <c r="BE240" s="1" t="s">
        <v>4324</v>
      </c>
      <c r="BF240" s="1" t="s">
        <v>4325</v>
      </c>
      <c r="BG240" s="1">
        <v>1</v>
      </c>
      <c r="BH240" s="1">
        <v>1</v>
      </c>
      <c r="BI240" s="2">
        <v>44470</v>
      </c>
      <c r="BJ240" s="2">
        <v>44834</v>
      </c>
      <c r="BK240" s="2">
        <v>44470</v>
      </c>
      <c r="BL240" s="2">
        <v>44834</v>
      </c>
      <c r="BM240" s="1">
        <v>35</v>
      </c>
      <c r="BN240" s="1">
        <v>0</v>
      </c>
      <c r="BO240" s="1">
        <v>7</v>
      </c>
      <c r="BP240" s="1">
        <v>7</v>
      </c>
      <c r="BQ240" s="1">
        <v>7</v>
      </c>
      <c r="BR240" s="1">
        <v>7</v>
      </c>
      <c r="BS240" s="1">
        <v>7</v>
      </c>
      <c r="BT240" s="1">
        <v>0</v>
      </c>
      <c r="BU240" s="1" t="str">
        <f>"9:00 AM"</f>
        <v>9:00 AM</v>
      </c>
      <c r="BV240" s="1" t="str">
        <f t="shared" ref="BV240:BV245" si="5">"5:00 PM"</f>
        <v>5:00 PM</v>
      </c>
      <c r="BW240" s="1" t="s">
        <v>135</v>
      </c>
      <c r="BX240" s="1">
        <v>0</v>
      </c>
      <c r="BY240" s="1">
        <v>12</v>
      </c>
      <c r="BZ240" s="1" t="s">
        <v>112</v>
      </c>
      <c r="CB240" s="1" t="s">
        <v>4326</v>
      </c>
      <c r="CC240" s="1" t="s">
        <v>4327</v>
      </c>
      <c r="CD240" s="1" t="s">
        <v>4318</v>
      </c>
      <c r="CE240" s="1" t="s">
        <v>116</v>
      </c>
      <c r="CF240" s="1" t="s">
        <v>117</v>
      </c>
      <c r="CG240" s="1">
        <v>96950</v>
      </c>
      <c r="CH240" s="3">
        <v>11.66</v>
      </c>
      <c r="CI240" s="3">
        <v>13</v>
      </c>
      <c r="CJ240" s="3">
        <v>17.489999999999998</v>
      </c>
      <c r="CK240" s="3">
        <v>19.5</v>
      </c>
      <c r="CL240" s="1" t="s">
        <v>137</v>
      </c>
      <c r="CM240" s="1" t="s">
        <v>719</v>
      </c>
      <c r="CN240" s="1" t="s">
        <v>139</v>
      </c>
      <c r="CP240" s="1" t="s">
        <v>112</v>
      </c>
      <c r="CQ240" s="1" t="s">
        <v>111</v>
      </c>
      <c r="CR240" s="1" t="s">
        <v>112</v>
      </c>
      <c r="CS240" s="1" t="s">
        <v>111</v>
      </c>
      <c r="CT240" s="1" t="s">
        <v>138</v>
      </c>
      <c r="CU240" s="1" t="s">
        <v>111</v>
      </c>
      <c r="CV240" s="1" t="s">
        <v>138</v>
      </c>
      <c r="CW240" s="1" t="s">
        <v>4328</v>
      </c>
      <c r="CX240" s="1">
        <v>16702347326</v>
      </c>
      <c r="CY240" s="1" t="s">
        <v>4323</v>
      </c>
      <c r="CZ240" s="1" t="s">
        <v>716</v>
      </c>
      <c r="DA240" s="1" t="s">
        <v>111</v>
      </c>
      <c r="DB240" s="1" t="s">
        <v>112</v>
      </c>
    </row>
    <row r="241" spans="1:111" ht="15.6" customHeight="1" x14ac:dyDescent="0.25">
      <c r="A241" s="1" t="s">
        <v>4334</v>
      </c>
      <c r="B241" s="1" t="s">
        <v>238</v>
      </c>
      <c r="C241" s="2">
        <v>44369.966828356482</v>
      </c>
      <c r="D241" s="2">
        <v>44411</v>
      </c>
      <c r="E241" s="1" t="s">
        <v>110</v>
      </c>
      <c r="F241" s="2">
        <v>44462.833333333336</v>
      </c>
      <c r="G241" s="1" t="s">
        <v>112</v>
      </c>
      <c r="H241" s="1" t="s">
        <v>112</v>
      </c>
      <c r="I241" s="1" t="s">
        <v>112</v>
      </c>
      <c r="J241" s="1" t="s">
        <v>4335</v>
      </c>
      <c r="K241" s="1" t="s">
        <v>4336</v>
      </c>
      <c r="L241" s="1" t="s">
        <v>4337</v>
      </c>
      <c r="M241" s="1" t="s">
        <v>4338</v>
      </c>
      <c r="N241" s="1" t="s">
        <v>116</v>
      </c>
      <c r="O241" s="1" t="s">
        <v>117</v>
      </c>
      <c r="P241" s="9">
        <v>96950</v>
      </c>
      <c r="Q241" s="1" t="s">
        <v>118</v>
      </c>
      <c r="R241" s="1" t="s">
        <v>719</v>
      </c>
      <c r="S241" s="1">
        <v>16702350823</v>
      </c>
      <c r="U241" s="1">
        <v>54121</v>
      </c>
      <c r="V241" s="1" t="s">
        <v>119</v>
      </c>
      <c r="X241" s="1" t="s">
        <v>4339</v>
      </c>
      <c r="Y241" s="1" t="s">
        <v>4340</v>
      </c>
      <c r="Z241" s="1" t="s">
        <v>4341</v>
      </c>
      <c r="AA241" s="1" t="s">
        <v>387</v>
      </c>
      <c r="AB241" s="1" t="s">
        <v>4337</v>
      </c>
      <c r="AC241" s="1" t="s">
        <v>4338</v>
      </c>
      <c r="AD241" s="1" t="s">
        <v>116</v>
      </c>
      <c r="AE241" s="1" t="s">
        <v>117</v>
      </c>
      <c r="AF241" s="9">
        <v>96950</v>
      </c>
      <c r="AG241" s="1" t="s">
        <v>118</v>
      </c>
      <c r="AH241" s="1" t="s">
        <v>719</v>
      </c>
      <c r="AI241" s="1">
        <v>16702350823</v>
      </c>
      <c r="AK241" s="1" t="s">
        <v>4342</v>
      </c>
      <c r="BC241" s="1" t="str">
        <f>"13-2011.01"</f>
        <v>13-2011.01</v>
      </c>
      <c r="BD241" s="1" t="s">
        <v>932</v>
      </c>
      <c r="BE241" s="1" t="s">
        <v>4343</v>
      </c>
      <c r="BF241" s="1" t="s">
        <v>2875</v>
      </c>
      <c r="BG241" s="1">
        <v>2</v>
      </c>
      <c r="BH241" s="1">
        <v>2</v>
      </c>
      <c r="BI241" s="2">
        <v>44464</v>
      </c>
      <c r="BJ241" s="2">
        <v>44828</v>
      </c>
      <c r="BK241" s="2">
        <v>44464</v>
      </c>
      <c r="BL241" s="2">
        <v>44828</v>
      </c>
      <c r="BM241" s="1">
        <v>35</v>
      </c>
      <c r="BN241" s="1">
        <v>0</v>
      </c>
      <c r="BO241" s="1">
        <v>7</v>
      </c>
      <c r="BP241" s="1">
        <v>7</v>
      </c>
      <c r="BQ241" s="1">
        <v>7</v>
      </c>
      <c r="BR241" s="1">
        <v>7</v>
      </c>
      <c r="BS241" s="1">
        <v>7</v>
      </c>
      <c r="BT241" s="1">
        <v>0</v>
      </c>
      <c r="BU241" s="1" t="str">
        <f>"9:00 AM"</f>
        <v>9:00 AM</v>
      </c>
      <c r="BV241" s="1" t="str">
        <f t="shared" si="5"/>
        <v>5:00 PM</v>
      </c>
      <c r="BW241" s="1" t="s">
        <v>392</v>
      </c>
      <c r="BX241" s="1">
        <v>0</v>
      </c>
      <c r="BY241" s="1">
        <v>12</v>
      </c>
      <c r="BZ241" s="1" t="s">
        <v>112</v>
      </c>
      <c r="CB241" s="1" t="s">
        <v>138</v>
      </c>
      <c r="CC241" s="1" t="s">
        <v>4344</v>
      </c>
      <c r="CD241" s="1" t="s">
        <v>1757</v>
      </c>
      <c r="CE241" s="1" t="s">
        <v>116</v>
      </c>
      <c r="CF241" s="1" t="s">
        <v>117</v>
      </c>
      <c r="CG241" s="1">
        <v>96950</v>
      </c>
      <c r="CH241" s="3">
        <v>14.85</v>
      </c>
      <c r="CI241" s="3">
        <v>15</v>
      </c>
      <c r="CJ241" s="3">
        <v>22.28</v>
      </c>
      <c r="CK241" s="3">
        <v>22.5</v>
      </c>
      <c r="CL241" s="1" t="s">
        <v>137</v>
      </c>
      <c r="CM241" s="1" t="s">
        <v>719</v>
      </c>
      <c r="CN241" s="1" t="s">
        <v>139</v>
      </c>
      <c r="CP241" s="1" t="s">
        <v>112</v>
      </c>
      <c r="CQ241" s="1" t="s">
        <v>111</v>
      </c>
      <c r="CR241" s="1" t="s">
        <v>112</v>
      </c>
      <c r="CS241" s="1" t="s">
        <v>111</v>
      </c>
      <c r="CT241" s="1" t="s">
        <v>138</v>
      </c>
      <c r="CU241" s="1" t="s">
        <v>111</v>
      </c>
      <c r="CV241" s="1" t="s">
        <v>138</v>
      </c>
      <c r="CW241" s="1" t="s">
        <v>719</v>
      </c>
      <c r="CX241" s="1">
        <v>16702350823</v>
      </c>
      <c r="CY241" s="1" t="s">
        <v>4345</v>
      </c>
      <c r="CZ241" s="1" t="s">
        <v>716</v>
      </c>
      <c r="DA241" s="1" t="s">
        <v>111</v>
      </c>
      <c r="DB241" s="1" t="s">
        <v>112</v>
      </c>
    </row>
    <row r="242" spans="1:111" ht="15.6" customHeight="1" x14ac:dyDescent="0.25">
      <c r="A242" s="1" t="s">
        <v>4346</v>
      </c>
      <c r="B242" s="1" t="s">
        <v>238</v>
      </c>
      <c r="C242" s="2">
        <v>44386.170491203702</v>
      </c>
      <c r="D242" s="2">
        <v>44441</v>
      </c>
      <c r="E242" s="1" t="s">
        <v>180</v>
      </c>
      <c r="G242" s="1" t="s">
        <v>112</v>
      </c>
      <c r="H242" s="1" t="s">
        <v>112</v>
      </c>
      <c r="I242" s="1" t="s">
        <v>112</v>
      </c>
      <c r="J242" s="1" t="s">
        <v>4347</v>
      </c>
      <c r="K242" s="1" t="s">
        <v>4348</v>
      </c>
      <c r="L242" s="1" t="s">
        <v>4349</v>
      </c>
      <c r="M242" s="1" t="s">
        <v>4350</v>
      </c>
      <c r="N242" s="1" t="s">
        <v>116</v>
      </c>
      <c r="O242" s="1" t="s">
        <v>117</v>
      </c>
      <c r="P242" s="9">
        <v>96950</v>
      </c>
      <c r="Q242" s="1" t="s">
        <v>118</v>
      </c>
      <c r="S242" s="1">
        <v>16703223311</v>
      </c>
      <c r="T242" s="1">
        <v>4504</v>
      </c>
      <c r="U242" s="1">
        <v>72111</v>
      </c>
      <c r="V242" s="1" t="s">
        <v>119</v>
      </c>
      <c r="X242" s="1" t="s">
        <v>656</v>
      </c>
      <c r="Y242" s="1" t="s">
        <v>4351</v>
      </c>
      <c r="AA242" s="1" t="s">
        <v>1129</v>
      </c>
      <c r="AB242" s="1" t="s">
        <v>4349</v>
      </c>
      <c r="AC242" s="1" t="s">
        <v>4350</v>
      </c>
      <c r="AD242" s="1" t="s">
        <v>116</v>
      </c>
      <c r="AE242" s="1" t="s">
        <v>117</v>
      </c>
      <c r="AF242" s="9">
        <v>96950</v>
      </c>
      <c r="AG242" s="1" t="s">
        <v>118</v>
      </c>
      <c r="AI242" s="1">
        <v>16703223311</v>
      </c>
      <c r="AJ242" s="1">
        <v>4504</v>
      </c>
      <c r="AK242" s="1" t="s">
        <v>4352</v>
      </c>
      <c r="BC242" s="1" t="str">
        <f>"43-4081.00"</f>
        <v>43-4081.00</v>
      </c>
      <c r="BD242" s="1" t="s">
        <v>3862</v>
      </c>
      <c r="BE242" s="1" t="s">
        <v>4353</v>
      </c>
      <c r="BF242" s="1" t="s">
        <v>3864</v>
      </c>
      <c r="BG242" s="1">
        <v>4</v>
      </c>
      <c r="BH242" s="1">
        <v>4</v>
      </c>
      <c r="BI242" s="2">
        <v>44470</v>
      </c>
      <c r="BJ242" s="2">
        <v>44834</v>
      </c>
      <c r="BK242" s="2">
        <v>44470</v>
      </c>
      <c r="BL242" s="2">
        <v>44834</v>
      </c>
      <c r="BM242" s="1">
        <v>40</v>
      </c>
      <c r="BN242" s="1">
        <v>0</v>
      </c>
      <c r="BO242" s="1">
        <v>8</v>
      </c>
      <c r="BP242" s="1">
        <v>8</v>
      </c>
      <c r="BQ242" s="1">
        <v>8</v>
      </c>
      <c r="BR242" s="1">
        <v>8</v>
      </c>
      <c r="BS242" s="1">
        <v>8</v>
      </c>
      <c r="BT242" s="1">
        <v>0</v>
      </c>
      <c r="BU242" s="1" t="str">
        <f>"8:00 AM"</f>
        <v>8:00 AM</v>
      </c>
      <c r="BV242" s="1" t="str">
        <f t="shared" si="5"/>
        <v>5:00 PM</v>
      </c>
      <c r="BW242" s="1" t="s">
        <v>135</v>
      </c>
      <c r="BX242" s="1">
        <v>0</v>
      </c>
      <c r="BY242" s="1">
        <v>12</v>
      </c>
      <c r="BZ242" s="1" t="s">
        <v>112</v>
      </c>
      <c r="CB242" s="1" t="s">
        <v>4354</v>
      </c>
      <c r="CC242" s="1" t="s">
        <v>4349</v>
      </c>
      <c r="CD242" s="1" t="s">
        <v>4350</v>
      </c>
      <c r="CE242" s="1" t="s">
        <v>116</v>
      </c>
      <c r="CF242" s="1" t="s">
        <v>117</v>
      </c>
      <c r="CG242" s="1">
        <v>96950</v>
      </c>
      <c r="CH242" s="3">
        <v>9.4499999999999993</v>
      </c>
      <c r="CI242" s="3">
        <v>9.4499999999999993</v>
      </c>
      <c r="CJ242" s="3">
        <v>14.18</v>
      </c>
      <c r="CK242" s="3">
        <v>14.18</v>
      </c>
      <c r="CL242" s="1" t="s">
        <v>137</v>
      </c>
      <c r="CM242" s="1" t="s">
        <v>4355</v>
      </c>
      <c r="CN242" s="1" t="s">
        <v>139</v>
      </c>
      <c r="CP242" s="1" t="s">
        <v>112</v>
      </c>
      <c r="CQ242" s="1" t="s">
        <v>111</v>
      </c>
      <c r="CR242" s="1" t="s">
        <v>112</v>
      </c>
      <c r="CS242" s="1" t="s">
        <v>111</v>
      </c>
      <c r="CT242" s="1" t="s">
        <v>138</v>
      </c>
      <c r="CU242" s="1" t="s">
        <v>111</v>
      </c>
      <c r="CV242" s="1" t="s">
        <v>111</v>
      </c>
      <c r="CW242" s="1" t="s">
        <v>4356</v>
      </c>
      <c r="CX242" s="1">
        <v>16703223311</v>
      </c>
      <c r="CY242" s="1" t="s">
        <v>4357</v>
      </c>
      <c r="CZ242" s="1" t="s">
        <v>4358</v>
      </c>
      <c r="DA242" s="1" t="s">
        <v>111</v>
      </c>
      <c r="DB242" s="1" t="s">
        <v>112</v>
      </c>
      <c r="DC242" s="1" t="s">
        <v>4359</v>
      </c>
      <c r="DD242" s="1" t="s">
        <v>4360</v>
      </c>
      <c r="DE242" s="1" t="s">
        <v>1747</v>
      </c>
      <c r="DF242" s="1" t="s">
        <v>4347</v>
      </c>
      <c r="DG242" s="1" t="s">
        <v>4361</v>
      </c>
    </row>
    <row r="243" spans="1:111" ht="15.6" customHeight="1" x14ac:dyDescent="0.25">
      <c r="A243" s="1" t="s">
        <v>4389</v>
      </c>
      <c r="B243" s="1" t="s">
        <v>238</v>
      </c>
      <c r="C243" s="2">
        <v>44389.400202199075</v>
      </c>
      <c r="D243" s="2">
        <v>44435</v>
      </c>
      <c r="E243" s="1" t="s">
        <v>180</v>
      </c>
      <c r="G243" s="1" t="s">
        <v>112</v>
      </c>
      <c r="H243" s="1" t="s">
        <v>112</v>
      </c>
      <c r="I243" s="1" t="s">
        <v>112</v>
      </c>
      <c r="J243" s="1" t="s">
        <v>4390</v>
      </c>
      <c r="K243" s="1" t="s">
        <v>4391</v>
      </c>
      <c r="L243" s="1" t="s">
        <v>4392</v>
      </c>
      <c r="M243" s="1" t="s">
        <v>1757</v>
      </c>
      <c r="N243" s="1" t="s">
        <v>116</v>
      </c>
      <c r="O243" s="1" t="s">
        <v>117</v>
      </c>
      <c r="P243" s="9">
        <v>96950</v>
      </c>
      <c r="Q243" s="1" t="s">
        <v>118</v>
      </c>
      <c r="R243" s="1" t="s">
        <v>719</v>
      </c>
      <c r="S243" s="1">
        <v>16702355901</v>
      </c>
      <c r="U243" s="1">
        <v>54121</v>
      </c>
      <c r="V243" s="1" t="s">
        <v>119</v>
      </c>
      <c r="X243" s="1" t="s">
        <v>4339</v>
      </c>
      <c r="Y243" s="1" t="s">
        <v>4393</v>
      </c>
      <c r="Z243" s="1" t="s">
        <v>4394</v>
      </c>
      <c r="AA243" s="1" t="s">
        <v>245</v>
      </c>
      <c r="AB243" s="1" t="s">
        <v>4392</v>
      </c>
      <c r="AC243" s="1" t="s">
        <v>1757</v>
      </c>
      <c r="AD243" s="1" t="s">
        <v>116</v>
      </c>
      <c r="AE243" s="1" t="s">
        <v>117</v>
      </c>
      <c r="AF243" s="9">
        <v>96950</v>
      </c>
      <c r="AG243" s="1" t="s">
        <v>118</v>
      </c>
      <c r="AH243" s="1" t="s">
        <v>719</v>
      </c>
      <c r="AI243" s="1">
        <v>16702355901</v>
      </c>
      <c r="AK243" s="1" t="s">
        <v>4395</v>
      </c>
      <c r="BC243" s="1" t="str">
        <f>"43-3031.00"</f>
        <v>43-3031.00</v>
      </c>
      <c r="BD243" s="1" t="s">
        <v>389</v>
      </c>
      <c r="BE243" s="1" t="s">
        <v>4396</v>
      </c>
      <c r="BF243" s="1" t="s">
        <v>1279</v>
      </c>
      <c r="BG243" s="1">
        <v>1</v>
      </c>
      <c r="BH243" s="1">
        <v>1</v>
      </c>
      <c r="BI243" s="2">
        <v>44470</v>
      </c>
      <c r="BJ243" s="2">
        <v>44834</v>
      </c>
      <c r="BK243" s="2">
        <v>44470</v>
      </c>
      <c r="BL243" s="2">
        <v>44834</v>
      </c>
      <c r="BM243" s="1">
        <v>35</v>
      </c>
      <c r="BN243" s="1">
        <v>0</v>
      </c>
      <c r="BO243" s="1">
        <v>7</v>
      </c>
      <c r="BP243" s="1">
        <v>7</v>
      </c>
      <c r="BQ243" s="1">
        <v>7</v>
      </c>
      <c r="BR243" s="1">
        <v>7</v>
      </c>
      <c r="BS243" s="1">
        <v>7</v>
      </c>
      <c r="BT243" s="1">
        <v>0</v>
      </c>
      <c r="BU243" s="1" t="str">
        <f>"9:00 AM"</f>
        <v>9:00 AM</v>
      </c>
      <c r="BV243" s="1" t="str">
        <f t="shared" si="5"/>
        <v>5:00 PM</v>
      </c>
      <c r="BW243" s="1" t="s">
        <v>392</v>
      </c>
      <c r="BX243" s="1">
        <v>0</v>
      </c>
      <c r="BY243" s="1">
        <v>3</v>
      </c>
      <c r="BZ243" s="1" t="s">
        <v>112</v>
      </c>
      <c r="CB243" s="1" t="s">
        <v>719</v>
      </c>
      <c r="CC243" s="1" t="s">
        <v>4397</v>
      </c>
      <c r="CD243" s="1" t="s">
        <v>1757</v>
      </c>
      <c r="CE243" s="1" t="s">
        <v>116</v>
      </c>
      <c r="CF243" s="1" t="s">
        <v>117</v>
      </c>
      <c r="CG243" s="1">
        <v>96950</v>
      </c>
      <c r="CH243" s="3">
        <v>10.16</v>
      </c>
      <c r="CI243" s="3">
        <v>10.16</v>
      </c>
      <c r="CJ243" s="3">
        <v>15.24</v>
      </c>
      <c r="CK243" s="3">
        <v>15.24</v>
      </c>
      <c r="CL243" s="1" t="s">
        <v>137</v>
      </c>
      <c r="CM243" s="1" t="s">
        <v>719</v>
      </c>
      <c r="CN243" s="1" t="s">
        <v>139</v>
      </c>
      <c r="CP243" s="1" t="s">
        <v>112</v>
      </c>
      <c r="CQ243" s="1" t="s">
        <v>111</v>
      </c>
      <c r="CR243" s="1" t="s">
        <v>112</v>
      </c>
      <c r="CS243" s="1" t="s">
        <v>111</v>
      </c>
      <c r="CT243" s="1" t="s">
        <v>138</v>
      </c>
      <c r="CU243" s="1" t="s">
        <v>111</v>
      </c>
      <c r="CV243" s="1" t="s">
        <v>138</v>
      </c>
      <c r="CW243" s="1" t="s">
        <v>719</v>
      </c>
      <c r="CX243" s="1">
        <v>16702355901</v>
      </c>
      <c r="CY243" s="1" t="s">
        <v>4342</v>
      </c>
      <c r="CZ243" s="1" t="s">
        <v>716</v>
      </c>
      <c r="DA243" s="1" t="s">
        <v>111</v>
      </c>
      <c r="DB243" s="1" t="s">
        <v>112</v>
      </c>
    </row>
    <row r="244" spans="1:111" ht="15.6" customHeight="1" x14ac:dyDescent="0.25">
      <c r="A244" s="1" t="s">
        <v>4398</v>
      </c>
      <c r="B244" s="1" t="s">
        <v>238</v>
      </c>
      <c r="C244" s="2">
        <v>44362.256799884257</v>
      </c>
      <c r="D244" s="2">
        <v>44411</v>
      </c>
      <c r="E244" s="1" t="s">
        <v>110</v>
      </c>
      <c r="F244" s="2">
        <v>44468.833333333336</v>
      </c>
      <c r="G244" s="1" t="s">
        <v>112</v>
      </c>
      <c r="H244" s="1" t="s">
        <v>112</v>
      </c>
      <c r="I244" s="1" t="s">
        <v>112</v>
      </c>
      <c r="J244" s="1" t="s">
        <v>3327</v>
      </c>
      <c r="K244" s="1" t="s">
        <v>3328</v>
      </c>
      <c r="L244" s="1" t="s">
        <v>3329</v>
      </c>
      <c r="M244" s="1" t="s">
        <v>3330</v>
      </c>
      <c r="N244" s="1" t="s">
        <v>116</v>
      </c>
      <c r="O244" s="1" t="s">
        <v>117</v>
      </c>
      <c r="P244" s="9">
        <v>96950</v>
      </c>
      <c r="Q244" s="1" t="s">
        <v>118</v>
      </c>
      <c r="R244" s="1" t="s">
        <v>116</v>
      </c>
      <c r="S244" s="1">
        <v>16702342664</v>
      </c>
      <c r="T244" s="1">
        <v>0</v>
      </c>
      <c r="U244" s="1">
        <v>561320</v>
      </c>
      <c r="V244" s="1" t="s">
        <v>119</v>
      </c>
      <c r="X244" s="1" t="s">
        <v>3331</v>
      </c>
      <c r="Y244" s="1" t="s">
        <v>3332</v>
      </c>
      <c r="Z244" s="1" t="s">
        <v>3333</v>
      </c>
      <c r="AA244" s="1" t="s">
        <v>3334</v>
      </c>
      <c r="AB244" s="1" t="s">
        <v>3329</v>
      </c>
      <c r="AC244" s="1" t="s">
        <v>3330</v>
      </c>
      <c r="AD244" s="1" t="s">
        <v>116</v>
      </c>
      <c r="AE244" s="1" t="s">
        <v>117</v>
      </c>
      <c r="AF244" s="9">
        <v>96950</v>
      </c>
      <c r="AG244" s="1" t="s">
        <v>118</v>
      </c>
      <c r="AH244" s="1" t="s">
        <v>116</v>
      </c>
      <c r="AI244" s="1">
        <v>16702342664</v>
      </c>
      <c r="AJ244" s="1">
        <v>0</v>
      </c>
      <c r="AK244" s="1" t="s">
        <v>3335</v>
      </c>
      <c r="BC244" s="1" t="str">
        <f>"35-2021.00"</f>
        <v>35-2021.00</v>
      </c>
      <c r="BD244" s="1" t="s">
        <v>851</v>
      </c>
      <c r="BE244" s="1" t="s">
        <v>3336</v>
      </c>
      <c r="BF244" s="1" t="s">
        <v>853</v>
      </c>
      <c r="BG244" s="1">
        <v>10</v>
      </c>
      <c r="BH244" s="1">
        <v>10</v>
      </c>
      <c r="BI244" s="2">
        <v>44470</v>
      </c>
      <c r="BJ244" s="2">
        <v>44834</v>
      </c>
      <c r="BK244" s="2">
        <v>44470</v>
      </c>
      <c r="BL244" s="2">
        <v>44834</v>
      </c>
      <c r="BM244" s="1">
        <v>40</v>
      </c>
      <c r="BN244" s="1">
        <v>0</v>
      </c>
      <c r="BO244" s="1">
        <v>8</v>
      </c>
      <c r="BP244" s="1">
        <v>8</v>
      </c>
      <c r="BQ244" s="1">
        <v>8</v>
      </c>
      <c r="BR244" s="1">
        <v>8</v>
      </c>
      <c r="BS244" s="1">
        <v>8</v>
      </c>
      <c r="BT244" s="1">
        <v>0</v>
      </c>
      <c r="BU244" s="1" t="str">
        <f>"8:00 AM"</f>
        <v>8:00 AM</v>
      </c>
      <c r="BV244" s="1" t="str">
        <f t="shared" si="5"/>
        <v>5:00 PM</v>
      </c>
      <c r="BW244" s="1" t="s">
        <v>135</v>
      </c>
      <c r="BX244" s="1">
        <v>0</v>
      </c>
      <c r="BY244" s="1">
        <v>3</v>
      </c>
      <c r="BZ244" s="1" t="s">
        <v>112</v>
      </c>
      <c r="CB244" s="1" t="s">
        <v>3337</v>
      </c>
      <c r="CC244" s="1" t="s">
        <v>3329</v>
      </c>
      <c r="CD244" s="1" t="s">
        <v>3338</v>
      </c>
      <c r="CE244" s="1" t="s">
        <v>116</v>
      </c>
      <c r="CF244" s="1" t="s">
        <v>117</v>
      </c>
      <c r="CG244" s="1">
        <v>96950</v>
      </c>
      <c r="CH244" s="3">
        <v>7.99</v>
      </c>
      <c r="CI244" s="3">
        <v>7.99</v>
      </c>
      <c r="CJ244" s="3">
        <v>11.99</v>
      </c>
      <c r="CK244" s="3">
        <v>11.99</v>
      </c>
      <c r="CL244" s="1" t="s">
        <v>137</v>
      </c>
      <c r="CM244" s="1" t="s">
        <v>138</v>
      </c>
      <c r="CN244" s="1" t="s">
        <v>139</v>
      </c>
      <c r="CP244" s="1" t="s">
        <v>112</v>
      </c>
      <c r="CQ244" s="1" t="s">
        <v>111</v>
      </c>
      <c r="CR244" s="1" t="s">
        <v>112</v>
      </c>
      <c r="CS244" s="1" t="s">
        <v>111</v>
      </c>
      <c r="CT244" s="1" t="s">
        <v>138</v>
      </c>
      <c r="CU244" s="1" t="s">
        <v>111</v>
      </c>
      <c r="CV244" s="1" t="s">
        <v>138</v>
      </c>
      <c r="CW244" s="1" t="s">
        <v>1179</v>
      </c>
      <c r="CX244" s="1">
        <v>16702342664</v>
      </c>
      <c r="CY244" s="1" t="s">
        <v>3335</v>
      </c>
      <c r="CZ244" s="1" t="s">
        <v>380</v>
      </c>
      <c r="DA244" s="1" t="s">
        <v>111</v>
      </c>
      <c r="DB244" s="1" t="s">
        <v>112</v>
      </c>
    </row>
    <row r="245" spans="1:111" ht="15.6" customHeight="1" x14ac:dyDescent="0.25">
      <c r="A245" s="1" t="s">
        <v>4399</v>
      </c>
      <c r="B245" s="1" t="s">
        <v>238</v>
      </c>
      <c r="C245" s="2">
        <v>44389.362706712964</v>
      </c>
      <c r="D245" s="2">
        <v>44438</v>
      </c>
      <c r="E245" s="1" t="s">
        <v>110</v>
      </c>
      <c r="F245" s="2">
        <v>44468.833333333336</v>
      </c>
      <c r="G245" s="1" t="s">
        <v>112</v>
      </c>
      <c r="H245" s="1" t="s">
        <v>112</v>
      </c>
      <c r="I245" s="1" t="s">
        <v>112</v>
      </c>
      <c r="J245" s="1" t="s">
        <v>4400</v>
      </c>
      <c r="K245" s="1" t="s">
        <v>4401</v>
      </c>
      <c r="L245" s="1" t="s">
        <v>4402</v>
      </c>
      <c r="M245" s="1" t="s">
        <v>1757</v>
      </c>
      <c r="N245" s="1" t="s">
        <v>1759</v>
      </c>
      <c r="O245" s="1" t="s">
        <v>117</v>
      </c>
      <c r="P245" s="9">
        <v>96952</v>
      </c>
      <c r="Q245" s="1" t="s">
        <v>118</v>
      </c>
      <c r="R245" s="1" t="s">
        <v>719</v>
      </c>
      <c r="S245" s="1">
        <v>16704330105</v>
      </c>
      <c r="U245" s="1">
        <v>445110</v>
      </c>
      <c r="V245" s="1" t="s">
        <v>119</v>
      </c>
      <c r="X245" s="1" t="s">
        <v>3428</v>
      </c>
      <c r="Y245" s="1" t="s">
        <v>4403</v>
      </c>
      <c r="AA245" s="1" t="s">
        <v>373</v>
      </c>
      <c r="AB245" s="1" t="s">
        <v>4402</v>
      </c>
      <c r="AC245" s="1" t="s">
        <v>1757</v>
      </c>
      <c r="AD245" s="1" t="s">
        <v>1759</v>
      </c>
      <c r="AE245" s="1" t="s">
        <v>117</v>
      </c>
      <c r="AF245" s="9">
        <v>96952</v>
      </c>
      <c r="AG245" s="1" t="s">
        <v>118</v>
      </c>
      <c r="AH245" s="1" t="s">
        <v>719</v>
      </c>
      <c r="AI245" s="1">
        <v>16704330105</v>
      </c>
      <c r="AK245" s="1" t="s">
        <v>4404</v>
      </c>
      <c r="BC245" s="1" t="str">
        <f>"43-5081.03"</f>
        <v>43-5081.03</v>
      </c>
      <c r="BD245" s="1" t="s">
        <v>868</v>
      </c>
      <c r="BE245" s="1" t="s">
        <v>4405</v>
      </c>
      <c r="BF245" s="1" t="s">
        <v>4406</v>
      </c>
      <c r="BG245" s="1">
        <v>2</v>
      </c>
      <c r="BH245" s="1">
        <v>2</v>
      </c>
      <c r="BI245" s="2">
        <v>44470</v>
      </c>
      <c r="BJ245" s="2">
        <v>44834</v>
      </c>
      <c r="BK245" s="2">
        <v>44470</v>
      </c>
      <c r="BL245" s="2">
        <v>44834</v>
      </c>
      <c r="BM245" s="1">
        <v>35</v>
      </c>
      <c r="BN245" s="1">
        <v>0</v>
      </c>
      <c r="BO245" s="1">
        <v>7</v>
      </c>
      <c r="BP245" s="1">
        <v>7</v>
      </c>
      <c r="BQ245" s="1">
        <v>7</v>
      </c>
      <c r="BR245" s="1">
        <v>7</v>
      </c>
      <c r="BS245" s="1">
        <v>7</v>
      </c>
      <c r="BT245" s="1">
        <v>0</v>
      </c>
      <c r="BU245" s="1" t="str">
        <f>"9:00 AM"</f>
        <v>9:00 AM</v>
      </c>
      <c r="BV245" s="1" t="str">
        <f t="shared" si="5"/>
        <v>5:00 PM</v>
      </c>
      <c r="BW245" s="1" t="s">
        <v>230</v>
      </c>
      <c r="BX245" s="1">
        <v>0</v>
      </c>
      <c r="BY245" s="1">
        <v>6</v>
      </c>
      <c r="BZ245" s="1" t="s">
        <v>112</v>
      </c>
      <c r="CB245" s="1" t="s">
        <v>719</v>
      </c>
      <c r="CC245" s="1" t="s">
        <v>4407</v>
      </c>
      <c r="CD245" s="1" t="s">
        <v>1757</v>
      </c>
      <c r="CE245" s="1" t="s">
        <v>1759</v>
      </c>
      <c r="CF245" s="1" t="s">
        <v>117</v>
      </c>
      <c r="CG245" s="1">
        <v>96952</v>
      </c>
      <c r="CH245" s="3">
        <v>7.92</v>
      </c>
      <c r="CI245" s="3">
        <v>7.92</v>
      </c>
      <c r="CJ245" s="3">
        <v>11.88</v>
      </c>
      <c r="CK245" s="3">
        <v>11.88</v>
      </c>
      <c r="CL245" s="1" t="s">
        <v>137</v>
      </c>
      <c r="CM245" s="1" t="s">
        <v>719</v>
      </c>
      <c r="CN245" s="1" t="s">
        <v>139</v>
      </c>
      <c r="CP245" s="1" t="s">
        <v>112</v>
      </c>
      <c r="CQ245" s="1" t="s">
        <v>111</v>
      </c>
      <c r="CR245" s="1" t="s">
        <v>112</v>
      </c>
      <c r="CS245" s="1" t="s">
        <v>111</v>
      </c>
      <c r="CT245" s="1" t="s">
        <v>138</v>
      </c>
      <c r="CU245" s="1" t="s">
        <v>111</v>
      </c>
      <c r="CV245" s="1" t="s">
        <v>138</v>
      </c>
      <c r="CW245" s="1" t="s">
        <v>719</v>
      </c>
      <c r="CX245" s="1">
        <v>16704330105</v>
      </c>
      <c r="CY245" s="1" t="s">
        <v>4404</v>
      </c>
      <c r="CZ245" s="1" t="s">
        <v>716</v>
      </c>
      <c r="DA245" s="1" t="s">
        <v>111</v>
      </c>
      <c r="DB245" s="1" t="s">
        <v>112</v>
      </c>
    </row>
    <row r="246" spans="1:111" ht="15.6" customHeight="1" x14ac:dyDescent="0.25">
      <c r="A246" s="1" t="s">
        <v>4416</v>
      </c>
      <c r="B246" s="1" t="s">
        <v>238</v>
      </c>
      <c r="C246" s="2">
        <v>44406.006750347224</v>
      </c>
      <c r="D246" s="2">
        <v>44447</v>
      </c>
      <c r="E246" s="1" t="s">
        <v>110</v>
      </c>
      <c r="F246" s="2">
        <v>44468.833333333336</v>
      </c>
      <c r="G246" s="1" t="s">
        <v>112</v>
      </c>
      <c r="H246" s="1" t="s">
        <v>112</v>
      </c>
      <c r="I246" s="1" t="s">
        <v>112</v>
      </c>
      <c r="J246" s="1" t="s">
        <v>3144</v>
      </c>
      <c r="K246" s="1" t="s">
        <v>3145</v>
      </c>
      <c r="L246" s="1" t="s">
        <v>4417</v>
      </c>
      <c r="M246" s="1" t="s">
        <v>4418</v>
      </c>
      <c r="N246" s="1" t="s">
        <v>116</v>
      </c>
      <c r="O246" s="1" t="s">
        <v>117</v>
      </c>
      <c r="P246" s="9">
        <v>96950</v>
      </c>
      <c r="Q246" s="1" t="s">
        <v>118</v>
      </c>
      <c r="S246" s="1">
        <v>16702341361</v>
      </c>
      <c r="U246" s="1">
        <v>442110</v>
      </c>
      <c r="V246" s="1" t="s">
        <v>119</v>
      </c>
      <c r="X246" s="1" t="s">
        <v>2357</v>
      </c>
      <c r="Y246" s="1" t="s">
        <v>3148</v>
      </c>
      <c r="Z246" s="1" t="s">
        <v>138</v>
      </c>
      <c r="AA246" s="1" t="s">
        <v>245</v>
      </c>
      <c r="AB246" s="1" t="s">
        <v>4417</v>
      </c>
      <c r="AC246" s="1" t="s">
        <v>4418</v>
      </c>
      <c r="AD246" s="1" t="s">
        <v>116</v>
      </c>
      <c r="AE246" s="1" t="s">
        <v>117</v>
      </c>
      <c r="AF246" s="9">
        <v>96950</v>
      </c>
      <c r="AG246" s="1" t="s">
        <v>118</v>
      </c>
      <c r="AI246" s="1">
        <v>16702341361</v>
      </c>
      <c r="AK246" s="1" t="s">
        <v>3149</v>
      </c>
      <c r="BC246" s="1" t="str">
        <f>"49-9071.00"</f>
        <v>49-9071.00</v>
      </c>
      <c r="BD246" s="1" t="s">
        <v>214</v>
      </c>
      <c r="BE246" s="1" t="s">
        <v>4419</v>
      </c>
      <c r="BF246" s="1" t="s">
        <v>4420</v>
      </c>
      <c r="BG246" s="1">
        <v>5</v>
      </c>
      <c r="BH246" s="1">
        <v>5</v>
      </c>
      <c r="BI246" s="2">
        <v>44470</v>
      </c>
      <c r="BJ246" s="2">
        <v>44834</v>
      </c>
      <c r="BK246" s="2">
        <v>44470</v>
      </c>
      <c r="BL246" s="2">
        <v>44834</v>
      </c>
      <c r="BM246" s="1">
        <v>35</v>
      </c>
      <c r="BN246" s="1">
        <v>0</v>
      </c>
      <c r="BO246" s="1">
        <v>7</v>
      </c>
      <c r="BP246" s="1">
        <v>7</v>
      </c>
      <c r="BQ246" s="1">
        <v>7</v>
      </c>
      <c r="BR246" s="1">
        <v>7</v>
      </c>
      <c r="BS246" s="1">
        <v>7</v>
      </c>
      <c r="BT246" s="1">
        <v>0</v>
      </c>
      <c r="BU246" s="1" t="str">
        <f>"8:00 AM"</f>
        <v>8:00 AM</v>
      </c>
      <c r="BV246" s="1" t="str">
        <f>"4:00 PM"</f>
        <v>4:00 PM</v>
      </c>
      <c r="BW246" s="1" t="s">
        <v>135</v>
      </c>
      <c r="BX246" s="1">
        <v>0</v>
      </c>
      <c r="BY246" s="1">
        <v>0</v>
      </c>
      <c r="BZ246" s="1" t="s">
        <v>112</v>
      </c>
      <c r="CB246" s="4" t="s">
        <v>4421</v>
      </c>
      <c r="CC246" s="1" t="s">
        <v>4417</v>
      </c>
      <c r="CD246" s="1" t="s">
        <v>4418</v>
      </c>
      <c r="CE246" s="1" t="s">
        <v>116</v>
      </c>
      <c r="CF246" s="1" t="s">
        <v>117</v>
      </c>
      <c r="CG246" s="1">
        <v>96950</v>
      </c>
      <c r="CH246" s="3">
        <v>8.7200000000000006</v>
      </c>
      <c r="CI246" s="3">
        <v>9</v>
      </c>
      <c r="CJ246" s="3">
        <v>13.08</v>
      </c>
      <c r="CK246" s="3">
        <v>13.5</v>
      </c>
      <c r="CL246" s="1" t="s">
        <v>137</v>
      </c>
      <c r="CM246" s="1" t="s">
        <v>138</v>
      </c>
      <c r="CN246" s="1" t="s">
        <v>139</v>
      </c>
      <c r="CP246" s="1" t="s">
        <v>112</v>
      </c>
      <c r="CQ246" s="1" t="s">
        <v>111</v>
      </c>
      <c r="CR246" s="1" t="s">
        <v>112</v>
      </c>
      <c r="CS246" s="1" t="s">
        <v>111</v>
      </c>
      <c r="CT246" s="1" t="s">
        <v>138</v>
      </c>
      <c r="CU246" s="1" t="s">
        <v>111</v>
      </c>
      <c r="CV246" s="1" t="s">
        <v>138</v>
      </c>
      <c r="CW246" s="1" t="s">
        <v>3154</v>
      </c>
      <c r="CX246" s="1">
        <v>16702341361</v>
      </c>
      <c r="CY246" s="1" t="s">
        <v>3149</v>
      </c>
      <c r="CZ246" s="1" t="s">
        <v>138</v>
      </c>
      <c r="DA246" s="1" t="s">
        <v>111</v>
      </c>
      <c r="DB246" s="1" t="s">
        <v>112</v>
      </c>
    </row>
    <row r="247" spans="1:111" ht="15.6" customHeight="1" x14ac:dyDescent="0.25">
      <c r="A247" s="1" t="s">
        <v>4422</v>
      </c>
      <c r="B247" s="1" t="s">
        <v>238</v>
      </c>
      <c r="C247" s="2">
        <v>44394.195367476852</v>
      </c>
      <c r="D247" s="2">
        <v>44446</v>
      </c>
      <c r="E247" s="1" t="s">
        <v>110</v>
      </c>
      <c r="F247" s="2">
        <v>44468.833333333336</v>
      </c>
      <c r="G247" s="1" t="s">
        <v>112</v>
      </c>
      <c r="H247" s="1" t="s">
        <v>112</v>
      </c>
      <c r="I247" s="1" t="s">
        <v>112</v>
      </c>
      <c r="J247" s="1" t="s">
        <v>4423</v>
      </c>
      <c r="K247" s="1" t="s">
        <v>4424</v>
      </c>
      <c r="L247" s="1" t="s">
        <v>4425</v>
      </c>
      <c r="M247" s="1" t="s">
        <v>4426</v>
      </c>
      <c r="N247" s="1" t="s">
        <v>116</v>
      </c>
      <c r="O247" s="1" t="s">
        <v>117</v>
      </c>
      <c r="P247" s="9">
        <v>96950</v>
      </c>
      <c r="Q247" s="1" t="s">
        <v>118</v>
      </c>
      <c r="S247" s="1">
        <v>16702331212</v>
      </c>
      <c r="U247" s="1">
        <v>53112</v>
      </c>
      <c r="V247" s="1" t="s">
        <v>119</v>
      </c>
      <c r="X247" s="1" t="s">
        <v>4427</v>
      </c>
      <c r="Y247" s="1" t="s">
        <v>4428</v>
      </c>
      <c r="AA247" s="1" t="s">
        <v>245</v>
      </c>
      <c r="AB247" s="1" t="s">
        <v>4425</v>
      </c>
      <c r="AC247" s="1" t="s">
        <v>4426</v>
      </c>
      <c r="AD247" s="1" t="s">
        <v>116</v>
      </c>
      <c r="AE247" s="1" t="s">
        <v>117</v>
      </c>
      <c r="AF247" s="9">
        <v>96950</v>
      </c>
      <c r="AG247" s="1" t="s">
        <v>118</v>
      </c>
      <c r="AI247" s="1">
        <v>16702331212</v>
      </c>
      <c r="AK247" s="1" t="s">
        <v>4429</v>
      </c>
      <c r="BC247" s="1" t="str">
        <f>"49-9071.00"</f>
        <v>49-9071.00</v>
      </c>
      <c r="BD247" s="1" t="s">
        <v>214</v>
      </c>
      <c r="BE247" s="1" t="s">
        <v>4430</v>
      </c>
      <c r="BF247" s="1" t="s">
        <v>4431</v>
      </c>
      <c r="BG247" s="1">
        <v>2</v>
      </c>
      <c r="BH247" s="1">
        <v>2</v>
      </c>
      <c r="BI247" s="2">
        <v>44470</v>
      </c>
      <c r="BJ247" s="2">
        <v>44834</v>
      </c>
      <c r="BK247" s="2">
        <v>44470</v>
      </c>
      <c r="BL247" s="2">
        <v>44834</v>
      </c>
      <c r="BM247" s="1">
        <v>35</v>
      </c>
      <c r="BN247" s="1">
        <v>0</v>
      </c>
      <c r="BO247" s="1">
        <v>6</v>
      </c>
      <c r="BP247" s="1">
        <v>6</v>
      </c>
      <c r="BQ247" s="1">
        <v>6</v>
      </c>
      <c r="BR247" s="1">
        <v>6</v>
      </c>
      <c r="BS247" s="1">
        <v>6</v>
      </c>
      <c r="BT247" s="1">
        <v>5</v>
      </c>
      <c r="BU247" s="1" t="str">
        <f>"8:00 AM"</f>
        <v>8:00 AM</v>
      </c>
      <c r="BV247" s="1" t="str">
        <f>"3:00 PM"</f>
        <v>3:00 PM</v>
      </c>
      <c r="BW247" s="1" t="s">
        <v>135</v>
      </c>
      <c r="BX247" s="1">
        <v>0</v>
      </c>
      <c r="BY247" s="1">
        <v>24</v>
      </c>
      <c r="BZ247" s="1" t="s">
        <v>112</v>
      </c>
      <c r="CB247" s="1" t="s">
        <v>4432</v>
      </c>
      <c r="CC247" s="1" t="s">
        <v>4433</v>
      </c>
      <c r="CD247" s="1" t="s">
        <v>4434</v>
      </c>
      <c r="CE247" s="1" t="s">
        <v>167</v>
      </c>
      <c r="CF247" s="1" t="s">
        <v>117</v>
      </c>
      <c r="CG247" s="1">
        <v>96950</v>
      </c>
      <c r="CH247" s="3">
        <v>8.7100000000000009</v>
      </c>
      <c r="CI247" s="3">
        <v>8.7100000000000009</v>
      </c>
      <c r="CL247" s="1" t="s">
        <v>137</v>
      </c>
      <c r="CM247" s="1" t="s">
        <v>138</v>
      </c>
      <c r="CN247" s="1" t="s">
        <v>139</v>
      </c>
      <c r="CP247" s="1" t="s">
        <v>111</v>
      </c>
      <c r="CQ247" s="1" t="s">
        <v>111</v>
      </c>
      <c r="CR247" s="1" t="s">
        <v>112</v>
      </c>
      <c r="CS247" s="1" t="s">
        <v>112</v>
      </c>
      <c r="CT247" s="1" t="s">
        <v>138</v>
      </c>
      <c r="CU247" s="1" t="s">
        <v>111</v>
      </c>
      <c r="CV247" s="1" t="s">
        <v>138</v>
      </c>
      <c r="CW247" s="1" t="s">
        <v>2456</v>
      </c>
      <c r="CX247" s="1">
        <v>16702331212</v>
      </c>
      <c r="CY247" s="1" t="s">
        <v>4435</v>
      </c>
      <c r="CZ247" s="1" t="s">
        <v>138</v>
      </c>
      <c r="DA247" s="1" t="s">
        <v>111</v>
      </c>
      <c r="DB247" s="1" t="s">
        <v>112</v>
      </c>
    </row>
    <row r="248" spans="1:111" ht="15.6" customHeight="1" x14ac:dyDescent="0.25">
      <c r="A248" s="1" t="s">
        <v>4436</v>
      </c>
      <c r="B248" s="1" t="s">
        <v>238</v>
      </c>
      <c r="C248" s="2">
        <v>44391.990616898147</v>
      </c>
      <c r="D248" s="2">
        <v>44447</v>
      </c>
      <c r="E248" s="1" t="s">
        <v>180</v>
      </c>
      <c r="G248" s="1" t="s">
        <v>112</v>
      </c>
      <c r="H248" s="1" t="s">
        <v>112</v>
      </c>
      <c r="I248" s="1" t="s">
        <v>112</v>
      </c>
      <c r="J248" s="1" t="s">
        <v>3107</v>
      </c>
      <c r="L248" s="1" t="s">
        <v>4437</v>
      </c>
      <c r="M248" s="1" t="s">
        <v>3110</v>
      </c>
      <c r="N248" s="1" t="s">
        <v>116</v>
      </c>
      <c r="O248" s="1" t="s">
        <v>117</v>
      </c>
      <c r="P248" s="9">
        <v>96950</v>
      </c>
      <c r="Q248" s="1" t="s">
        <v>118</v>
      </c>
      <c r="S248" s="1">
        <v>16702881463</v>
      </c>
      <c r="U248" s="1">
        <v>56132</v>
      </c>
      <c r="V248" s="1" t="s">
        <v>119</v>
      </c>
      <c r="X248" s="1" t="s">
        <v>2482</v>
      </c>
      <c r="Y248" s="1" t="s">
        <v>1646</v>
      </c>
      <c r="Z248" s="1" t="s">
        <v>3109</v>
      </c>
      <c r="AA248" s="1" t="s">
        <v>373</v>
      </c>
      <c r="AB248" s="1" t="s">
        <v>4437</v>
      </c>
      <c r="AC248" s="1" t="s">
        <v>3110</v>
      </c>
      <c r="AD248" s="1" t="s">
        <v>116</v>
      </c>
      <c r="AE248" s="1" t="s">
        <v>117</v>
      </c>
      <c r="AF248" s="9">
        <v>96950</v>
      </c>
      <c r="AG248" s="1" t="s">
        <v>118</v>
      </c>
      <c r="AI248" s="1">
        <v>16702881463</v>
      </c>
      <c r="AK248" s="1" t="s">
        <v>3111</v>
      </c>
      <c r="BC248" s="1" t="str">
        <f>"51-3011.00"</f>
        <v>51-3011.00</v>
      </c>
      <c r="BD248" s="1" t="s">
        <v>1079</v>
      </c>
      <c r="BE248" s="1" t="s">
        <v>4438</v>
      </c>
      <c r="BF248" s="1" t="s">
        <v>1081</v>
      </c>
      <c r="BG248" s="1">
        <v>10</v>
      </c>
      <c r="BH248" s="1">
        <v>10</v>
      </c>
      <c r="BI248" s="2">
        <v>44470</v>
      </c>
      <c r="BJ248" s="2">
        <v>44834</v>
      </c>
      <c r="BK248" s="2">
        <v>44470</v>
      </c>
      <c r="BL248" s="2">
        <v>44834</v>
      </c>
      <c r="BM248" s="1">
        <v>35</v>
      </c>
      <c r="BN248" s="1">
        <v>0</v>
      </c>
      <c r="BO248" s="1">
        <v>7</v>
      </c>
      <c r="BP248" s="1">
        <v>7</v>
      </c>
      <c r="BQ248" s="1">
        <v>7</v>
      </c>
      <c r="BR248" s="1">
        <v>7</v>
      </c>
      <c r="BS248" s="1">
        <v>7</v>
      </c>
      <c r="BT248" s="1">
        <v>0</v>
      </c>
      <c r="BU248" s="1" t="str">
        <f>"8:00 AM"</f>
        <v>8:00 AM</v>
      </c>
      <c r="BV248" s="1" t="str">
        <f>"4:00 PM"</f>
        <v>4:00 PM</v>
      </c>
      <c r="BW248" s="1" t="s">
        <v>135</v>
      </c>
      <c r="BX248" s="1">
        <v>1</v>
      </c>
      <c r="BY248" s="1">
        <v>6</v>
      </c>
      <c r="BZ248" s="1" t="s">
        <v>112</v>
      </c>
      <c r="CB248" s="1" t="s">
        <v>4439</v>
      </c>
      <c r="CC248" s="1" t="s">
        <v>3108</v>
      </c>
      <c r="CD248" s="1" t="s">
        <v>4440</v>
      </c>
      <c r="CE248" s="1" t="s">
        <v>116</v>
      </c>
      <c r="CF248" s="1" t="s">
        <v>117</v>
      </c>
      <c r="CG248" s="1">
        <v>96950</v>
      </c>
      <c r="CH248" s="3">
        <v>7.96</v>
      </c>
      <c r="CI248" s="3">
        <v>7.96</v>
      </c>
      <c r="CJ248" s="3">
        <v>11.94</v>
      </c>
      <c r="CK248" s="3">
        <v>11.94</v>
      </c>
      <c r="CL248" s="1" t="s">
        <v>137</v>
      </c>
      <c r="CM248" s="1" t="s">
        <v>362</v>
      </c>
      <c r="CN248" s="1" t="s">
        <v>139</v>
      </c>
      <c r="CP248" s="1" t="s">
        <v>112</v>
      </c>
      <c r="CQ248" s="1" t="s">
        <v>111</v>
      </c>
      <c r="CR248" s="1" t="s">
        <v>111</v>
      </c>
      <c r="CS248" s="1" t="s">
        <v>111</v>
      </c>
      <c r="CT248" s="1" t="s">
        <v>111</v>
      </c>
      <c r="CU248" s="1" t="s">
        <v>111</v>
      </c>
      <c r="CV248" s="1" t="s">
        <v>111</v>
      </c>
      <c r="CW248" s="1" t="s">
        <v>3115</v>
      </c>
      <c r="CX248" s="1">
        <v>16702881463</v>
      </c>
      <c r="CY248" s="1" t="s">
        <v>3111</v>
      </c>
      <c r="CZ248" s="1" t="s">
        <v>716</v>
      </c>
      <c r="DA248" s="1" t="s">
        <v>111</v>
      </c>
      <c r="DB248" s="1" t="s">
        <v>112</v>
      </c>
    </row>
    <row r="249" spans="1:111" ht="15.6" customHeight="1" x14ac:dyDescent="0.25">
      <c r="A249" s="1" t="s">
        <v>4441</v>
      </c>
      <c r="B249" s="1" t="s">
        <v>238</v>
      </c>
      <c r="C249" s="2">
        <v>44395.807714814815</v>
      </c>
      <c r="D249" s="2">
        <v>44447</v>
      </c>
      <c r="E249" s="1" t="s">
        <v>180</v>
      </c>
      <c r="G249" s="1" t="s">
        <v>112</v>
      </c>
      <c r="H249" s="1" t="s">
        <v>112</v>
      </c>
      <c r="I249" s="1" t="s">
        <v>112</v>
      </c>
      <c r="J249" s="1" t="s">
        <v>3718</v>
      </c>
      <c r="K249" s="1" t="s">
        <v>3719</v>
      </c>
      <c r="L249" s="1" t="s">
        <v>3720</v>
      </c>
      <c r="N249" s="1" t="s">
        <v>116</v>
      </c>
      <c r="O249" s="1" t="s">
        <v>117</v>
      </c>
      <c r="P249" s="9">
        <v>96950</v>
      </c>
      <c r="Q249" s="1" t="s">
        <v>118</v>
      </c>
      <c r="S249" s="1">
        <v>16702350064</v>
      </c>
      <c r="U249" s="1">
        <v>236220</v>
      </c>
      <c r="V249" s="1" t="s">
        <v>119</v>
      </c>
      <c r="X249" s="1" t="s">
        <v>3721</v>
      </c>
      <c r="Y249" s="1" t="s">
        <v>3722</v>
      </c>
      <c r="Z249" s="1" t="s">
        <v>385</v>
      </c>
      <c r="AA249" s="1" t="s">
        <v>373</v>
      </c>
      <c r="AB249" s="1" t="s">
        <v>3720</v>
      </c>
      <c r="AD249" s="1" t="s">
        <v>116</v>
      </c>
      <c r="AE249" s="1" t="s">
        <v>117</v>
      </c>
      <c r="AF249" s="9">
        <v>96950</v>
      </c>
      <c r="AG249" s="1" t="s">
        <v>118</v>
      </c>
      <c r="AI249" s="1">
        <v>16702350064</v>
      </c>
      <c r="AK249" s="1" t="s">
        <v>3723</v>
      </c>
      <c r="BC249" s="1" t="str">
        <f>"49-9071.00"</f>
        <v>49-9071.00</v>
      </c>
      <c r="BD249" s="1" t="s">
        <v>214</v>
      </c>
      <c r="BE249" s="1" t="s">
        <v>4442</v>
      </c>
      <c r="BF249" s="1" t="s">
        <v>4443</v>
      </c>
      <c r="BG249" s="1">
        <v>4</v>
      </c>
      <c r="BH249" s="1">
        <v>4</v>
      </c>
      <c r="BI249" s="2">
        <v>44470</v>
      </c>
      <c r="BJ249" s="2">
        <v>44834</v>
      </c>
      <c r="BK249" s="2">
        <v>44470</v>
      </c>
      <c r="BL249" s="2">
        <v>44834</v>
      </c>
      <c r="BM249" s="1">
        <v>40</v>
      </c>
      <c r="BN249" s="1">
        <v>0</v>
      </c>
      <c r="BO249" s="1">
        <v>8</v>
      </c>
      <c r="BP249" s="1">
        <v>8</v>
      </c>
      <c r="BQ249" s="1">
        <v>8</v>
      </c>
      <c r="BR249" s="1">
        <v>8</v>
      </c>
      <c r="BS249" s="1">
        <v>8</v>
      </c>
      <c r="BT249" s="1">
        <v>0</v>
      </c>
      <c r="BU249" s="1" t="str">
        <f>"8:00 AM"</f>
        <v>8:00 AM</v>
      </c>
      <c r="BV249" s="1" t="str">
        <f>"5:00 PM"</f>
        <v>5:00 PM</v>
      </c>
      <c r="BW249" s="1" t="s">
        <v>135</v>
      </c>
      <c r="BX249" s="1">
        <v>0</v>
      </c>
      <c r="BY249" s="1">
        <v>24</v>
      </c>
      <c r="BZ249" s="1" t="s">
        <v>112</v>
      </c>
      <c r="CB249" s="4" t="s">
        <v>4444</v>
      </c>
      <c r="CC249" s="1" t="s">
        <v>3720</v>
      </c>
      <c r="CE249" s="1" t="s">
        <v>116</v>
      </c>
      <c r="CF249" s="1" t="s">
        <v>117</v>
      </c>
      <c r="CG249" s="1">
        <v>96950</v>
      </c>
      <c r="CH249" s="3">
        <v>8.7100000000000009</v>
      </c>
      <c r="CI249" s="3">
        <v>9</v>
      </c>
      <c r="CJ249" s="3">
        <v>13.07</v>
      </c>
      <c r="CK249" s="3">
        <v>13.5</v>
      </c>
      <c r="CL249" s="1" t="s">
        <v>137</v>
      </c>
      <c r="CN249" s="1" t="s">
        <v>139</v>
      </c>
      <c r="CP249" s="1" t="s">
        <v>112</v>
      </c>
      <c r="CQ249" s="1" t="s">
        <v>111</v>
      </c>
      <c r="CR249" s="1" t="s">
        <v>112</v>
      </c>
      <c r="CS249" s="1" t="s">
        <v>111</v>
      </c>
      <c r="CT249" s="1" t="s">
        <v>138</v>
      </c>
      <c r="CU249" s="1" t="s">
        <v>111</v>
      </c>
      <c r="CV249" s="1" t="s">
        <v>138</v>
      </c>
      <c r="CW249" s="1" t="s">
        <v>3726</v>
      </c>
      <c r="CX249" s="1">
        <v>16702350064</v>
      </c>
      <c r="CY249" s="1" t="s">
        <v>3723</v>
      </c>
      <c r="CZ249" s="1" t="s">
        <v>138</v>
      </c>
      <c r="DA249" s="1" t="s">
        <v>111</v>
      </c>
      <c r="DB249" s="1" t="s">
        <v>112</v>
      </c>
      <c r="DC249" s="1" t="s">
        <v>4445</v>
      </c>
    </row>
    <row r="250" spans="1:111" ht="15.6" customHeight="1" x14ac:dyDescent="0.25">
      <c r="A250" s="1" t="s">
        <v>4446</v>
      </c>
      <c r="B250" s="1" t="s">
        <v>238</v>
      </c>
      <c r="C250" s="2">
        <v>44405.000795138891</v>
      </c>
      <c r="D250" s="2">
        <v>44448</v>
      </c>
      <c r="E250" s="1" t="s">
        <v>110</v>
      </c>
      <c r="F250" s="2">
        <v>44468.833333333336</v>
      </c>
      <c r="G250" s="1" t="s">
        <v>112</v>
      </c>
      <c r="H250" s="1" t="s">
        <v>112</v>
      </c>
      <c r="I250" s="1" t="s">
        <v>112</v>
      </c>
      <c r="J250" s="1" t="s">
        <v>4447</v>
      </c>
      <c r="K250" s="1" t="s">
        <v>4448</v>
      </c>
      <c r="L250" s="1" t="s">
        <v>4449</v>
      </c>
      <c r="M250" s="1" t="s">
        <v>4450</v>
      </c>
      <c r="N250" s="1" t="s">
        <v>116</v>
      </c>
      <c r="O250" s="1" t="s">
        <v>117</v>
      </c>
      <c r="P250" s="9">
        <v>96950</v>
      </c>
      <c r="Q250" s="1" t="s">
        <v>118</v>
      </c>
      <c r="S250" s="1">
        <v>16704833702</v>
      </c>
      <c r="T250" s="1">
        <v>0</v>
      </c>
      <c r="U250" s="1">
        <v>42449</v>
      </c>
      <c r="V250" s="1" t="s">
        <v>119</v>
      </c>
      <c r="X250" s="1" t="s">
        <v>656</v>
      </c>
      <c r="Y250" s="1" t="s">
        <v>1065</v>
      </c>
      <c r="AA250" s="1" t="s">
        <v>461</v>
      </c>
      <c r="AB250" s="1" t="s">
        <v>4449</v>
      </c>
      <c r="AC250" s="1" t="s">
        <v>4450</v>
      </c>
      <c r="AD250" s="1" t="s">
        <v>116</v>
      </c>
      <c r="AE250" s="1" t="s">
        <v>117</v>
      </c>
      <c r="AF250" s="9">
        <v>96950</v>
      </c>
      <c r="AG250" s="1" t="s">
        <v>118</v>
      </c>
      <c r="AI250" s="1">
        <v>16704833702</v>
      </c>
      <c r="AJ250" s="1">
        <v>0</v>
      </c>
      <c r="AK250" s="1" t="s">
        <v>4451</v>
      </c>
      <c r="BC250" s="1" t="str">
        <f>"43-3031.00"</f>
        <v>43-3031.00</v>
      </c>
      <c r="BD250" s="1" t="s">
        <v>389</v>
      </c>
      <c r="BE250" s="1" t="s">
        <v>4452</v>
      </c>
      <c r="BF250" s="1" t="s">
        <v>1279</v>
      </c>
      <c r="BG250" s="1">
        <v>1</v>
      </c>
      <c r="BH250" s="1">
        <v>1</v>
      </c>
      <c r="BI250" s="2">
        <v>44470</v>
      </c>
      <c r="BJ250" s="2">
        <v>44834</v>
      </c>
      <c r="BK250" s="2">
        <v>44470</v>
      </c>
      <c r="BL250" s="2">
        <v>44834</v>
      </c>
      <c r="BM250" s="1">
        <v>40</v>
      </c>
      <c r="BN250" s="1">
        <v>0</v>
      </c>
      <c r="BO250" s="1">
        <v>8</v>
      </c>
      <c r="BP250" s="1">
        <v>8</v>
      </c>
      <c r="BQ250" s="1">
        <v>8</v>
      </c>
      <c r="BR250" s="1">
        <v>8</v>
      </c>
      <c r="BS250" s="1">
        <v>8</v>
      </c>
      <c r="BT250" s="1">
        <v>0</v>
      </c>
      <c r="BU250" s="1" t="str">
        <f>"8:00 AM"</f>
        <v>8:00 AM</v>
      </c>
      <c r="BV250" s="1" t="str">
        <f>"5:00 PM"</f>
        <v>5:00 PM</v>
      </c>
      <c r="BW250" s="1" t="s">
        <v>392</v>
      </c>
      <c r="BX250" s="1">
        <v>0</v>
      </c>
      <c r="BY250" s="1">
        <v>24</v>
      </c>
      <c r="BZ250" s="1" t="s">
        <v>112</v>
      </c>
      <c r="CB250" s="1" t="s">
        <v>4453</v>
      </c>
      <c r="CC250" s="1" t="s">
        <v>4449</v>
      </c>
      <c r="CD250" s="1" t="s">
        <v>4450</v>
      </c>
      <c r="CE250" s="1" t="s">
        <v>116</v>
      </c>
      <c r="CF250" s="1" t="s">
        <v>117</v>
      </c>
      <c r="CG250" s="1">
        <v>96950</v>
      </c>
      <c r="CH250" s="3">
        <v>10.16</v>
      </c>
      <c r="CI250" s="3">
        <v>10.16</v>
      </c>
      <c r="CJ250" s="3">
        <v>15.24</v>
      </c>
      <c r="CK250" s="3">
        <v>15.24</v>
      </c>
      <c r="CL250" s="1" t="s">
        <v>137</v>
      </c>
      <c r="CM250" s="1" t="s">
        <v>138</v>
      </c>
      <c r="CN250" s="1" t="s">
        <v>139</v>
      </c>
      <c r="CP250" s="1" t="s">
        <v>112</v>
      </c>
      <c r="CQ250" s="1" t="s">
        <v>111</v>
      </c>
      <c r="CR250" s="1" t="s">
        <v>112</v>
      </c>
      <c r="CS250" s="1" t="s">
        <v>111</v>
      </c>
      <c r="CT250" s="1" t="s">
        <v>138</v>
      </c>
      <c r="CU250" s="1" t="s">
        <v>111</v>
      </c>
      <c r="CV250" s="1" t="s">
        <v>138</v>
      </c>
      <c r="CW250" s="1" t="s">
        <v>138</v>
      </c>
      <c r="CX250" s="1">
        <v>16702873347</v>
      </c>
      <c r="CY250" s="1" t="s">
        <v>4451</v>
      </c>
      <c r="CZ250" s="1" t="s">
        <v>138</v>
      </c>
      <c r="DA250" s="1" t="s">
        <v>111</v>
      </c>
      <c r="DB250" s="1" t="s">
        <v>112</v>
      </c>
      <c r="DC250" s="1" t="s">
        <v>656</v>
      </c>
      <c r="DD250" s="1" t="s">
        <v>1065</v>
      </c>
      <c r="DF250" s="1" t="s">
        <v>4447</v>
      </c>
      <c r="DG250" s="1" t="s">
        <v>4451</v>
      </c>
    </row>
    <row r="251" spans="1:111" ht="15.6" customHeight="1" x14ac:dyDescent="0.25">
      <c r="A251" s="1" t="s">
        <v>4474</v>
      </c>
      <c r="B251" s="1" t="s">
        <v>238</v>
      </c>
      <c r="C251" s="2">
        <v>44357.118381018518</v>
      </c>
      <c r="D251" s="2">
        <v>44406</v>
      </c>
      <c r="E251" s="1" t="s">
        <v>110</v>
      </c>
      <c r="F251" s="2">
        <v>44468.833333333336</v>
      </c>
      <c r="G251" s="1" t="s">
        <v>111</v>
      </c>
      <c r="H251" s="1" t="s">
        <v>112</v>
      </c>
      <c r="I251" s="1" t="s">
        <v>112</v>
      </c>
      <c r="J251" s="1" t="s">
        <v>3156</v>
      </c>
      <c r="K251" s="1" t="s">
        <v>3157</v>
      </c>
      <c r="L251" s="1" t="s">
        <v>1644</v>
      </c>
      <c r="N251" s="1" t="s">
        <v>116</v>
      </c>
      <c r="O251" s="1" t="s">
        <v>117</v>
      </c>
      <c r="P251" s="9">
        <v>96950</v>
      </c>
      <c r="Q251" s="1" t="s">
        <v>118</v>
      </c>
      <c r="R251" s="1" t="s">
        <v>116</v>
      </c>
      <c r="S251" s="1">
        <v>16702358641</v>
      </c>
      <c r="U251" s="1">
        <v>7225</v>
      </c>
      <c r="V251" s="1" t="s">
        <v>119</v>
      </c>
      <c r="X251" s="1" t="s">
        <v>1645</v>
      </c>
      <c r="Y251" s="1" t="s">
        <v>3158</v>
      </c>
      <c r="Z251" s="1" t="s">
        <v>721</v>
      </c>
      <c r="AA251" s="1" t="s">
        <v>245</v>
      </c>
      <c r="AB251" s="1" t="s">
        <v>1644</v>
      </c>
      <c r="AD251" s="1" t="s">
        <v>116</v>
      </c>
      <c r="AE251" s="1" t="s">
        <v>117</v>
      </c>
      <c r="AF251" s="9">
        <v>96950</v>
      </c>
      <c r="AG251" s="1" t="s">
        <v>118</v>
      </c>
      <c r="AH251" s="1" t="s">
        <v>116</v>
      </c>
      <c r="AI251" s="1">
        <v>16702358641</v>
      </c>
      <c r="AK251" s="1" t="s">
        <v>3159</v>
      </c>
      <c r="BC251" s="1" t="str">
        <f>"35-3022.00"</f>
        <v>35-3022.00</v>
      </c>
      <c r="BD251" s="1" t="s">
        <v>4475</v>
      </c>
      <c r="BE251" s="1" t="s">
        <v>4476</v>
      </c>
      <c r="BF251" s="1" t="s">
        <v>4477</v>
      </c>
      <c r="BG251" s="1">
        <v>13</v>
      </c>
      <c r="BH251" s="1">
        <v>13</v>
      </c>
      <c r="BI251" s="2">
        <v>44470</v>
      </c>
      <c r="BJ251" s="2">
        <v>45565</v>
      </c>
      <c r="BK251" s="2">
        <v>44470</v>
      </c>
      <c r="BL251" s="2">
        <v>45565</v>
      </c>
      <c r="BM251" s="1">
        <v>35</v>
      </c>
      <c r="BN251" s="1">
        <v>0</v>
      </c>
      <c r="BO251" s="1">
        <v>7</v>
      </c>
      <c r="BP251" s="1">
        <v>0</v>
      </c>
      <c r="BQ251" s="1">
        <v>7</v>
      </c>
      <c r="BR251" s="1">
        <v>7</v>
      </c>
      <c r="BS251" s="1">
        <v>7</v>
      </c>
      <c r="BT251" s="1">
        <v>7</v>
      </c>
      <c r="BU251" s="1" t="str">
        <f>"6:00 AM"</f>
        <v>6:00 AM</v>
      </c>
      <c r="BV251" s="1" t="str">
        <f>"1:00 PM"</f>
        <v>1:00 PM</v>
      </c>
      <c r="BW251" s="1" t="s">
        <v>135</v>
      </c>
      <c r="BX251" s="1">
        <v>0</v>
      </c>
      <c r="BY251" s="1">
        <v>3</v>
      </c>
      <c r="BZ251" s="1" t="s">
        <v>112</v>
      </c>
      <c r="CB251" s="1" t="s">
        <v>4478</v>
      </c>
      <c r="CC251" s="1" t="s">
        <v>1644</v>
      </c>
      <c r="CD251" s="1" t="s">
        <v>2839</v>
      </c>
      <c r="CE251" s="1" t="s">
        <v>116</v>
      </c>
      <c r="CF251" s="1" t="s">
        <v>117</v>
      </c>
      <c r="CG251" s="1">
        <v>96950</v>
      </c>
      <c r="CH251" s="3">
        <v>8.15</v>
      </c>
      <c r="CI251" s="3">
        <v>8.25</v>
      </c>
      <c r="CJ251" s="3">
        <v>12.23</v>
      </c>
      <c r="CK251" s="3">
        <v>12.38</v>
      </c>
      <c r="CL251" s="1" t="s">
        <v>137</v>
      </c>
      <c r="CM251" s="1" t="s">
        <v>138</v>
      </c>
      <c r="CN251" s="1" t="s">
        <v>139</v>
      </c>
      <c r="CP251" s="1" t="s">
        <v>112</v>
      </c>
      <c r="CQ251" s="1" t="s">
        <v>111</v>
      </c>
      <c r="CR251" s="1" t="s">
        <v>112</v>
      </c>
      <c r="CS251" s="1" t="s">
        <v>111</v>
      </c>
      <c r="CT251" s="1" t="s">
        <v>138</v>
      </c>
      <c r="CU251" s="1" t="s">
        <v>111</v>
      </c>
      <c r="CV251" s="1" t="s">
        <v>138</v>
      </c>
      <c r="CW251" s="1" t="s">
        <v>1652</v>
      </c>
      <c r="CX251" s="1">
        <v>16702358641</v>
      </c>
      <c r="CY251" s="1" t="s">
        <v>3159</v>
      </c>
      <c r="CZ251" s="1" t="s">
        <v>138</v>
      </c>
      <c r="DA251" s="1" t="s">
        <v>111</v>
      </c>
      <c r="DB251" s="1" t="s">
        <v>112</v>
      </c>
    </row>
    <row r="252" spans="1:111" ht="15.6" customHeight="1" x14ac:dyDescent="0.25">
      <c r="A252" s="1" t="s">
        <v>4489</v>
      </c>
      <c r="B252" s="1" t="s">
        <v>238</v>
      </c>
      <c r="C252" s="2">
        <v>44350.848425925928</v>
      </c>
      <c r="D252" s="2">
        <v>44389</v>
      </c>
      <c r="E252" s="1" t="s">
        <v>180</v>
      </c>
      <c r="G252" s="1" t="s">
        <v>112</v>
      </c>
      <c r="H252" s="1" t="s">
        <v>112</v>
      </c>
      <c r="I252" s="1" t="s">
        <v>112</v>
      </c>
      <c r="J252" s="1" t="s">
        <v>4288</v>
      </c>
      <c r="K252" s="1" t="s">
        <v>4289</v>
      </c>
      <c r="L252" s="1" t="s">
        <v>4290</v>
      </c>
      <c r="M252" s="1" t="s">
        <v>4291</v>
      </c>
      <c r="N252" s="1" t="s">
        <v>116</v>
      </c>
      <c r="O252" s="1" t="s">
        <v>117</v>
      </c>
      <c r="P252" s="9">
        <v>96950</v>
      </c>
      <c r="Q252" s="1" t="s">
        <v>118</v>
      </c>
      <c r="R252" s="1" t="s">
        <v>138</v>
      </c>
      <c r="S252" s="1">
        <v>16702336696</v>
      </c>
      <c r="U252" s="1">
        <v>81219</v>
      </c>
      <c r="V252" s="1" t="s">
        <v>119</v>
      </c>
      <c r="X252" s="1" t="s">
        <v>4292</v>
      </c>
      <c r="Y252" s="1" t="s">
        <v>3647</v>
      </c>
      <c r="AA252" s="1" t="s">
        <v>373</v>
      </c>
      <c r="AB252" s="1" t="s">
        <v>4290</v>
      </c>
      <c r="AC252" s="1" t="s">
        <v>4291</v>
      </c>
      <c r="AD252" s="1" t="s">
        <v>116</v>
      </c>
      <c r="AE252" s="1" t="s">
        <v>117</v>
      </c>
      <c r="AF252" s="9">
        <v>96950</v>
      </c>
      <c r="AG252" s="1" t="s">
        <v>118</v>
      </c>
      <c r="AH252" s="1" t="s">
        <v>138</v>
      </c>
      <c r="AI252" s="1">
        <v>16704848787</v>
      </c>
      <c r="AK252" s="1" t="s">
        <v>4293</v>
      </c>
      <c r="BC252" s="1" t="str">
        <f>"31-9011.00"</f>
        <v>31-9011.00</v>
      </c>
      <c r="BD252" s="1" t="s">
        <v>947</v>
      </c>
      <c r="BE252" s="1" t="s">
        <v>4294</v>
      </c>
      <c r="BF252" s="1" t="s">
        <v>949</v>
      </c>
      <c r="BG252" s="1">
        <v>4</v>
      </c>
      <c r="BH252" s="1">
        <v>4</v>
      </c>
      <c r="BI252" s="2">
        <v>44470</v>
      </c>
      <c r="BJ252" s="2">
        <v>44834</v>
      </c>
      <c r="BK252" s="2">
        <v>44470</v>
      </c>
      <c r="BL252" s="2">
        <v>44834</v>
      </c>
      <c r="BM252" s="1">
        <v>35</v>
      </c>
      <c r="BN252" s="1">
        <v>6</v>
      </c>
      <c r="BO252" s="1">
        <v>6</v>
      </c>
      <c r="BP252" s="1">
        <v>6</v>
      </c>
      <c r="BQ252" s="1">
        <v>6</v>
      </c>
      <c r="BR252" s="1">
        <v>0</v>
      </c>
      <c r="BS252" s="1">
        <v>5</v>
      </c>
      <c r="BT252" s="1">
        <v>6</v>
      </c>
      <c r="BU252" s="1" t="str">
        <f>"11:00 AM"</f>
        <v>11:00 AM</v>
      </c>
      <c r="BV252" s="1" t="str">
        <f>"1:00 AM"</f>
        <v>1:00 AM</v>
      </c>
      <c r="BW252" s="1" t="s">
        <v>230</v>
      </c>
      <c r="BX252" s="1">
        <v>0</v>
      </c>
      <c r="BY252" s="1">
        <v>18</v>
      </c>
      <c r="BZ252" s="1" t="s">
        <v>112</v>
      </c>
      <c r="CB252" s="1" t="s">
        <v>4295</v>
      </c>
      <c r="CC252" s="1" t="s">
        <v>4296</v>
      </c>
      <c r="CD252" s="1" t="s">
        <v>1197</v>
      </c>
      <c r="CE252" s="1" t="s">
        <v>116</v>
      </c>
      <c r="CF252" s="1" t="s">
        <v>117</v>
      </c>
      <c r="CG252" s="1">
        <v>96950</v>
      </c>
      <c r="CH252" s="3">
        <v>10.6</v>
      </c>
      <c r="CI252" s="3">
        <v>10.6</v>
      </c>
      <c r="CJ252" s="3">
        <v>0</v>
      </c>
      <c r="CK252" s="3">
        <v>0</v>
      </c>
      <c r="CL252" s="1" t="s">
        <v>137</v>
      </c>
      <c r="CM252" s="1" t="s">
        <v>168</v>
      </c>
      <c r="CN252" s="1" t="s">
        <v>139</v>
      </c>
      <c r="CP252" s="1" t="s">
        <v>112</v>
      </c>
      <c r="CQ252" s="1" t="s">
        <v>111</v>
      </c>
      <c r="CR252" s="1" t="s">
        <v>112</v>
      </c>
      <c r="CS252" s="1" t="s">
        <v>112</v>
      </c>
      <c r="CT252" s="1" t="s">
        <v>138</v>
      </c>
      <c r="CU252" s="1" t="s">
        <v>111</v>
      </c>
      <c r="CV252" s="1" t="s">
        <v>138</v>
      </c>
      <c r="CW252" s="1" t="s">
        <v>168</v>
      </c>
      <c r="CX252" s="1">
        <v>16702336696</v>
      </c>
      <c r="CY252" s="1" t="s">
        <v>4297</v>
      </c>
      <c r="CZ252" s="1" t="s">
        <v>168</v>
      </c>
      <c r="DA252" s="1" t="s">
        <v>111</v>
      </c>
      <c r="DB252" s="1" t="s">
        <v>112</v>
      </c>
    </row>
    <row r="253" spans="1:111" ht="15.6" customHeight="1" x14ac:dyDescent="0.25">
      <c r="A253" s="1" t="s">
        <v>4490</v>
      </c>
      <c r="B253" s="1" t="s">
        <v>238</v>
      </c>
      <c r="C253" s="2">
        <v>44376.91849664352</v>
      </c>
      <c r="D253" s="2">
        <v>44420</v>
      </c>
      <c r="E253" s="1" t="s">
        <v>110</v>
      </c>
      <c r="F253" s="2">
        <v>44469.833333333336</v>
      </c>
      <c r="G253" s="1" t="s">
        <v>111</v>
      </c>
      <c r="H253" s="1" t="s">
        <v>112</v>
      </c>
      <c r="I253" s="1" t="s">
        <v>112</v>
      </c>
      <c r="J253" s="1" t="s">
        <v>4491</v>
      </c>
      <c r="K253" s="1" t="s">
        <v>4492</v>
      </c>
      <c r="L253" s="1" t="s">
        <v>4493</v>
      </c>
      <c r="N253" s="1" t="s">
        <v>116</v>
      </c>
      <c r="O253" s="1" t="s">
        <v>117</v>
      </c>
      <c r="P253" s="9">
        <v>96950</v>
      </c>
      <c r="Q253" s="1" t="s">
        <v>118</v>
      </c>
      <c r="S253" s="1">
        <v>16702354663</v>
      </c>
      <c r="U253" s="1">
        <v>7225</v>
      </c>
      <c r="V253" s="1" t="s">
        <v>119</v>
      </c>
      <c r="X253" s="1" t="s">
        <v>656</v>
      </c>
      <c r="Y253" s="1" t="s">
        <v>4494</v>
      </c>
      <c r="AA253" s="1" t="s">
        <v>387</v>
      </c>
      <c r="AB253" s="1" t="s">
        <v>4493</v>
      </c>
      <c r="AD253" s="1" t="s">
        <v>116</v>
      </c>
      <c r="AE253" s="1" t="s">
        <v>117</v>
      </c>
      <c r="AF253" s="9">
        <v>96950</v>
      </c>
      <c r="AG253" s="1" t="s">
        <v>118</v>
      </c>
      <c r="AI253" s="1">
        <v>16702354663</v>
      </c>
      <c r="AK253" s="1" t="s">
        <v>620</v>
      </c>
      <c r="AL253" s="1" t="s">
        <v>125</v>
      </c>
      <c r="AM253" s="1" t="s">
        <v>621</v>
      </c>
      <c r="AN253" s="1" t="s">
        <v>622</v>
      </c>
      <c r="AP253" s="1" t="s">
        <v>1284</v>
      </c>
      <c r="AR253" s="1" t="s">
        <v>116</v>
      </c>
      <c r="AS253" s="1" t="s">
        <v>117</v>
      </c>
      <c r="AT253" s="9">
        <v>96950</v>
      </c>
      <c r="AU253" s="1" t="s">
        <v>118</v>
      </c>
      <c r="AW253" s="1">
        <v>16702353403</v>
      </c>
      <c r="AY253" s="1" t="s">
        <v>1871</v>
      </c>
      <c r="AZ253" s="1" t="s">
        <v>626</v>
      </c>
      <c r="BC253" s="1" t="str">
        <f>"35-2014.00"</f>
        <v>35-2014.00</v>
      </c>
      <c r="BD253" s="1" t="s">
        <v>152</v>
      </c>
      <c r="BE253" s="1" t="s">
        <v>4495</v>
      </c>
      <c r="BF253" s="1" t="s">
        <v>154</v>
      </c>
      <c r="BG253" s="1">
        <v>1</v>
      </c>
      <c r="BH253" s="1">
        <v>1</v>
      </c>
      <c r="BI253" s="2">
        <v>44471</v>
      </c>
      <c r="BJ253" s="2">
        <v>45566</v>
      </c>
      <c r="BK253" s="2">
        <v>44471</v>
      </c>
      <c r="BL253" s="2">
        <v>45566</v>
      </c>
      <c r="BM253" s="1">
        <v>35</v>
      </c>
      <c r="BN253" s="1">
        <v>0</v>
      </c>
      <c r="BO253" s="1">
        <v>7</v>
      </c>
      <c r="BP253" s="1">
        <v>7</v>
      </c>
      <c r="BQ253" s="1">
        <v>7</v>
      </c>
      <c r="BR253" s="1">
        <v>7</v>
      </c>
      <c r="BS253" s="1">
        <v>7</v>
      </c>
      <c r="BT253" s="1">
        <v>0</v>
      </c>
      <c r="BU253" s="1" t="str">
        <f>"9:00 AM"</f>
        <v>9:00 AM</v>
      </c>
      <c r="BV253" s="1" t="str">
        <f>"5:00 PM"</f>
        <v>5:00 PM</v>
      </c>
      <c r="BW253" s="1" t="s">
        <v>135</v>
      </c>
      <c r="BX253" s="1">
        <v>0</v>
      </c>
      <c r="BY253" s="1">
        <v>12</v>
      </c>
      <c r="BZ253" s="1" t="s">
        <v>112</v>
      </c>
      <c r="CB253" s="1" t="s">
        <v>4496</v>
      </c>
      <c r="CC253" s="1" t="s">
        <v>2214</v>
      </c>
      <c r="CD253" s="1" t="s">
        <v>4493</v>
      </c>
      <c r="CE253" s="1" t="s">
        <v>116</v>
      </c>
      <c r="CF253" s="1" t="s">
        <v>117</v>
      </c>
      <c r="CG253" s="1">
        <v>96950</v>
      </c>
      <c r="CH253" s="3">
        <v>8.68</v>
      </c>
      <c r="CI253" s="3">
        <v>8.68</v>
      </c>
      <c r="CJ253" s="3">
        <v>13.02</v>
      </c>
      <c r="CK253" s="3">
        <v>13.02</v>
      </c>
      <c r="CL253" s="1" t="s">
        <v>137</v>
      </c>
      <c r="CN253" s="1" t="s">
        <v>139</v>
      </c>
      <c r="CP253" s="1" t="s">
        <v>112</v>
      </c>
      <c r="CQ253" s="1" t="s">
        <v>111</v>
      </c>
      <c r="CR253" s="1" t="s">
        <v>112</v>
      </c>
      <c r="CS253" s="1" t="s">
        <v>111</v>
      </c>
      <c r="CT253" s="1" t="s">
        <v>138</v>
      </c>
      <c r="CU253" s="1" t="s">
        <v>111</v>
      </c>
      <c r="CV253" s="1" t="s">
        <v>138</v>
      </c>
      <c r="CW253" s="1" t="s">
        <v>631</v>
      </c>
      <c r="CX253" s="1">
        <v>16702354663</v>
      </c>
      <c r="CY253" s="1" t="s">
        <v>620</v>
      </c>
      <c r="CZ253" s="1" t="s">
        <v>138</v>
      </c>
      <c r="DA253" s="1" t="s">
        <v>111</v>
      </c>
      <c r="DB253" s="1" t="s">
        <v>112</v>
      </c>
    </row>
    <row r="254" spans="1:111" ht="15.6" customHeight="1" x14ac:dyDescent="0.25">
      <c r="A254" s="1" t="s">
        <v>4497</v>
      </c>
      <c r="B254" s="1" t="s">
        <v>238</v>
      </c>
      <c r="C254" s="2">
        <v>44355.870581944444</v>
      </c>
      <c r="D254" s="2">
        <v>44403</v>
      </c>
      <c r="E254" s="1" t="s">
        <v>110</v>
      </c>
      <c r="F254" s="2">
        <v>44438.833333333336</v>
      </c>
      <c r="G254" s="1" t="s">
        <v>112</v>
      </c>
      <c r="H254" s="1" t="s">
        <v>112</v>
      </c>
      <c r="I254" s="1" t="s">
        <v>112</v>
      </c>
      <c r="J254" s="1" t="s">
        <v>4498</v>
      </c>
      <c r="K254" s="1" t="s">
        <v>4499</v>
      </c>
      <c r="L254" s="1" t="s">
        <v>1554</v>
      </c>
      <c r="M254" s="1" t="s">
        <v>4500</v>
      </c>
      <c r="N254" s="1" t="s">
        <v>116</v>
      </c>
      <c r="O254" s="1" t="s">
        <v>117</v>
      </c>
      <c r="P254" s="9">
        <v>96950</v>
      </c>
      <c r="Q254" s="1" t="s">
        <v>118</v>
      </c>
      <c r="R254" s="1" t="s">
        <v>719</v>
      </c>
      <c r="S254" s="1">
        <v>16702347492</v>
      </c>
      <c r="U254" s="1">
        <v>722320</v>
      </c>
      <c r="V254" s="1" t="s">
        <v>119</v>
      </c>
      <c r="X254" s="1" t="s">
        <v>4501</v>
      </c>
      <c r="Y254" s="1" t="s">
        <v>4502</v>
      </c>
      <c r="Z254" s="1" t="s">
        <v>4503</v>
      </c>
      <c r="AA254" s="1" t="s">
        <v>245</v>
      </c>
      <c r="AB254" s="1" t="s">
        <v>1554</v>
      </c>
      <c r="AC254" s="1" t="s">
        <v>4500</v>
      </c>
      <c r="AD254" s="1" t="s">
        <v>116</v>
      </c>
      <c r="AE254" s="1" t="s">
        <v>117</v>
      </c>
      <c r="AF254" s="9">
        <v>96950</v>
      </c>
      <c r="AG254" s="1" t="s">
        <v>118</v>
      </c>
      <c r="AH254" s="1" t="s">
        <v>719</v>
      </c>
      <c r="AI254" s="1">
        <v>16702347492</v>
      </c>
      <c r="AK254" s="1" t="s">
        <v>4504</v>
      </c>
      <c r="BC254" s="1" t="str">
        <f>"35-2021.00"</f>
        <v>35-2021.00</v>
      </c>
      <c r="BD254" s="1" t="s">
        <v>851</v>
      </c>
      <c r="BE254" s="1" t="s">
        <v>4505</v>
      </c>
      <c r="BF254" s="1" t="s">
        <v>4506</v>
      </c>
      <c r="BG254" s="1">
        <v>8</v>
      </c>
      <c r="BH254" s="1">
        <v>8</v>
      </c>
      <c r="BI254" s="2">
        <v>44440</v>
      </c>
      <c r="BJ254" s="2">
        <v>44804</v>
      </c>
      <c r="BK254" s="2">
        <v>44440</v>
      </c>
      <c r="BL254" s="2">
        <v>44804</v>
      </c>
      <c r="BM254" s="1">
        <v>35</v>
      </c>
      <c r="BN254" s="1">
        <v>0</v>
      </c>
      <c r="BO254" s="1">
        <v>7</v>
      </c>
      <c r="BP254" s="1">
        <v>7</v>
      </c>
      <c r="BQ254" s="1">
        <v>7</v>
      </c>
      <c r="BR254" s="1">
        <v>7</v>
      </c>
      <c r="BS254" s="1">
        <v>7</v>
      </c>
      <c r="BT254" s="1">
        <v>0</v>
      </c>
      <c r="BU254" s="1" t="str">
        <f>"5:00 AM"</f>
        <v>5:00 AM</v>
      </c>
      <c r="BV254" s="1" t="str">
        <f>"2:00 PM"</f>
        <v>2:00 PM</v>
      </c>
      <c r="BW254" s="1" t="s">
        <v>135</v>
      </c>
      <c r="BX254" s="1">
        <v>0</v>
      </c>
      <c r="BY254" s="1">
        <v>3</v>
      </c>
      <c r="BZ254" s="1" t="s">
        <v>112</v>
      </c>
      <c r="CB254" s="1" t="s">
        <v>719</v>
      </c>
      <c r="CC254" s="1" t="s">
        <v>1554</v>
      </c>
      <c r="CD254" s="1" t="s">
        <v>4500</v>
      </c>
      <c r="CE254" s="1" t="s">
        <v>116</v>
      </c>
      <c r="CF254" s="1" t="s">
        <v>117</v>
      </c>
      <c r="CG254" s="1">
        <v>96950</v>
      </c>
      <c r="CH254" s="3">
        <v>7.99</v>
      </c>
      <c r="CI254" s="3">
        <v>8.5</v>
      </c>
      <c r="CJ254" s="3">
        <v>11.99</v>
      </c>
      <c r="CK254" s="3">
        <v>12.75</v>
      </c>
      <c r="CL254" s="1" t="s">
        <v>137</v>
      </c>
      <c r="CM254" s="1" t="s">
        <v>719</v>
      </c>
      <c r="CN254" s="1" t="s">
        <v>139</v>
      </c>
      <c r="CP254" s="1" t="s">
        <v>112</v>
      </c>
      <c r="CQ254" s="1" t="s">
        <v>111</v>
      </c>
      <c r="CR254" s="1" t="s">
        <v>112</v>
      </c>
      <c r="CS254" s="1" t="s">
        <v>111</v>
      </c>
      <c r="CT254" s="1" t="s">
        <v>138</v>
      </c>
      <c r="CU254" s="1" t="s">
        <v>111</v>
      </c>
      <c r="CV254" s="1" t="s">
        <v>138</v>
      </c>
      <c r="CW254" s="1" t="s">
        <v>2313</v>
      </c>
      <c r="CX254" s="1">
        <v>16702347492</v>
      </c>
      <c r="CY254" s="1" t="s">
        <v>4504</v>
      </c>
      <c r="CZ254" s="1" t="s">
        <v>716</v>
      </c>
      <c r="DA254" s="1" t="s">
        <v>111</v>
      </c>
      <c r="DB254" s="1" t="s">
        <v>112</v>
      </c>
    </row>
    <row r="255" spans="1:111" ht="15.6" customHeight="1" x14ac:dyDescent="0.25">
      <c r="A255" s="1" t="s">
        <v>4512</v>
      </c>
      <c r="B255" s="1" t="s">
        <v>238</v>
      </c>
      <c r="C255" s="2">
        <v>44370.871991898151</v>
      </c>
      <c r="D255" s="2">
        <v>44411</v>
      </c>
      <c r="E255" s="1" t="s">
        <v>110</v>
      </c>
      <c r="F255" s="2">
        <v>44469.833333333336</v>
      </c>
      <c r="G255" s="1" t="s">
        <v>111</v>
      </c>
      <c r="H255" s="1" t="s">
        <v>112</v>
      </c>
      <c r="I255" s="1" t="s">
        <v>112</v>
      </c>
      <c r="J255" s="1" t="s">
        <v>626</v>
      </c>
      <c r="K255" s="1" t="s">
        <v>1283</v>
      </c>
      <c r="L255" s="1" t="s">
        <v>1284</v>
      </c>
      <c r="N255" s="1" t="s">
        <v>116</v>
      </c>
      <c r="O255" s="1" t="s">
        <v>117</v>
      </c>
      <c r="P255" s="9">
        <v>96950</v>
      </c>
      <c r="Q255" s="1" t="s">
        <v>118</v>
      </c>
      <c r="S255" s="1">
        <v>16702353403</v>
      </c>
      <c r="U255" s="1">
        <v>54121</v>
      </c>
      <c r="V255" s="1" t="s">
        <v>119</v>
      </c>
      <c r="X255" s="1" t="s">
        <v>1010</v>
      </c>
      <c r="Y255" s="1" t="s">
        <v>1285</v>
      </c>
      <c r="AA255" s="1" t="s">
        <v>387</v>
      </c>
      <c r="AB255" s="1" t="s">
        <v>1284</v>
      </c>
      <c r="AD255" s="1" t="s">
        <v>116</v>
      </c>
      <c r="AE255" s="1" t="s">
        <v>117</v>
      </c>
      <c r="AF255" s="9">
        <v>96950</v>
      </c>
      <c r="AG255" s="1" t="s">
        <v>118</v>
      </c>
      <c r="AI255" s="1">
        <v>16702353403</v>
      </c>
      <c r="AK255" s="1" t="s">
        <v>620</v>
      </c>
      <c r="BC255" s="1" t="str">
        <f>"43-3031.00"</f>
        <v>43-3031.00</v>
      </c>
      <c r="BD255" s="1" t="s">
        <v>389</v>
      </c>
      <c r="BE255" s="1" t="s">
        <v>4513</v>
      </c>
      <c r="BF255" s="1" t="s">
        <v>1279</v>
      </c>
      <c r="BG255" s="1">
        <v>3</v>
      </c>
      <c r="BH255" s="1">
        <v>3</v>
      </c>
      <c r="BI255" s="2">
        <v>44471</v>
      </c>
      <c r="BJ255" s="2">
        <v>45566</v>
      </c>
      <c r="BK255" s="2">
        <v>44471</v>
      </c>
      <c r="BL255" s="2">
        <v>45566</v>
      </c>
      <c r="BM255" s="1">
        <v>35</v>
      </c>
      <c r="BN255" s="1">
        <v>0</v>
      </c>
      <c r="BO255" s="1">
        <v>7</v>
      </c>
      <c r="BP255" s="1">
        <v>7</v>
      </c>
      <c r="BQ255" s="1">
        <v>7</v>
      </c>
      <c r="BR255" s="1">
        <v>7</v>
      </c>
      <c r="BS255" s="1">
        <v>7</v>
      </c>
      <c r="BT255" s="1">
        <v>0</v>
      </c>
      <c r="BU255" s="1" t="str">
        <f>"9:00 AM"</f>
        <v>9:00 AM</v>
      </c>
      <c r="BV255" s="1" t="str">
        <f>"5:00 PM"</f>
        <v>5:00 PM</v>
      </c>
      <c r="BW255" s="1" t="s">
        <v>135</v>
      </c>
      <c r="BX255" s="1">
        <v>0</v>
      </c>
      <c r="BY255" s="1">
        <v>24</v>
      </c>
      <c r="BZ255" s="1" t="s">
        <v>112</v>
      </c>
      <c r="CB255" s="1" t="s">
        <v>4514</v>
      </c>
      <c r="CC255" s="1" t="s">
        <v>624</v>
      </c>
      <c r="CE255" s="1" t="s">
        <v>116</v>
      </c>
      <c r="CF255" s="1" t="s">
        <v>117</v>
      </c>
      <c r="CG255" s="1">
        <v>96950</v>
      </c>
      <c r="CH255" s="3">
        <v>9.49</v>
      </c>
      <c r="CI255" s="3">
        <v>9.49</v>
      </c>
      <c r="CJ255" s="3">
        <v>14.24</v>
      </c>
      <c r="CK255" s="3">
        <v>14.24</v>
      </c>
      <c r="CL255" s="1" t="s">
        <v>137</v>
      </c>
      <c r="CN255" s="1" t="s">
        <v>139</v>
      </c>
      <c r="CP255" s="1" t="s">
        <v>112</v>
      </c>
      <c r="CQ255" s="1" t="s">
        <v>111</v>
      </c>
      <c r="CR255" s="1" t="s">
        <v>112</v>
      </c>
      <c r="CS255" s="1" t="s">
        <v>111</v>
      </c>
      <c r="CT255" s="1" t="s">
        <v>138</v>
      </c>
      <c r="CU255" s="1" t="s">
        <v>111</v>
      </c>
      <c r="CV255" s="1" t="s">
        <v>138</v>
      </c>
      <c r="CW255" s="1" t="s">
        <v>631</v>
      </c>
      <c r="CX255" s="1">
        <v>16702353403</v>
      </c>
      <c r="CY255" s="1" t="s">
        <v>620</v>
      </c>
      <c r="CZ255" s="1" t="s">
        <v>138</v>
      </c>
      <c r="DA255" s="1" t="s">
        <v>111</v>
      </c>
      <c r="DB255" s="1" t="s">
        <v>112</v>
      </c>
    </row>
    <row r="256" spans="1:111" ht="15.6" customHeight="1" x14ac:dyDescent="0.25">
      <c r="A256" s="1" t="s">
        <v>4549</v>
      </c>
      <c r="B256" s="1" t="s">
        <v>238</v>
      </c>
      <c r="C256" s="2">
        <v>44417.79875671296</v>
      </c>
      <c r="D256" s="2">
        <v>44460</v>
      </c>
      <c r="E256" s="1" t="s">
        <v>180</v>
      </c>
      <c r="G256" s="1" t="s">
        <v>112</v>
      </c>
      <c r="H256" s="1" t="s">
        <v>112</v>
      </c>
      <c r="I256" s="1" t="s">
        <v>112</v>
      </c>
      <c r="J256" s="1" t="s">
        <v>4550</v>
      </c>
      <c r="L256" s="1" t="s">
        <v>4551</v>
      </c>
      <c r="M256" s="1" t="s">
        <v>4552</v>
      </c>
      <c r="N256" s="1" t="s">
        <v>879</v>
      </c>
      <c r="O256" s="1" t="s">
        <v>117</v>
      </c>
      <c r="P256" s="9">
        <v>96950</v>
      </c>
      <c r="Q256" s="1" t="s">
        <v>118</v>
      </c>
      <c r="S256" s="1">
        <v>16702359369</v>
      </c>
      <c r="U256" s="1">
        <v>44131</v>
      </c>
      <c r="V256" s="1" t="s">
        <v>119</v>
      </c>
      <c r="X256" s="1" t="s">
        <v>1010</v>
      </c>
      <c r="Y256" s="1" t="s">
        <v>4553</v>
      </c>
      <c r="AA256" s="1" t="s">
        <v>171</v>
      </c>
      <c r="AB256" s="1" t="s">
        <v>4551</v>
      </c>
      <c r="AC256" s="1" t="s">
        <v>4554</v>
      </c>
      <c r="AD256" s="1" t="s">
        <v>879</v>
      </c>
      <c r="AE256" s="1" t="s">
        <v>117</v>
      </c>
      <c r="AF256" s="9">
        <v>96950</v>
      </c>
      <c r="AG256" s="1" t="s">
        <v>118</v>
      </c>
      <c r="AI256" s="1">
        <v>16702359369</v>
      </c>
      <c r="AK256" s="1" t="s">
        <v>4555</v>
      </c>
      <c r="BC256" s="1" t="str">
        <f>"49-9098.00"</f>
        <v>49-9098.00</v>
      </c>
      <c r="BD256" s="1" t="s">
        <v>4556</v>
      </c>
      <c r="BE256" s="1" t="s">
        <v>4557</v>
      </c>
      <c r="BF256" s="1" t="s">
        <v>4558</v>
      </c>
      <c r="BG256" s="1">
        <v>1</v>
      </c>
      <c r="BH256" s="1">
        <v>1</v>
      </c>
      <c r="BI256" s="2">
        <v>44470</v>
      </c>
      <c r="BJ256" s="2">
        <v>44834</v>
      </c>
      <c r="BK256" s="2">
        <v>44470</v>
      </c>
      <c r="BL256" s="2">
        <v>44834</v>
      </c>
      <c r="BM256" s="1">
        <v>35</v>
      </c>
      <c r="BN256" s="1">
        <v>0</v>
      </c>
      <c r="BO256" s="1">
        <v>7</v>
      </c>
      <c r="BP256" s="1">
        <v>7</v>
      </c>
      <c r="BQ256" s="1">
        <v>7</v>
      </c>
      <c r="BR256" s="1">
        <v>7</v>
      </c>
      <c r="BS256" s="1">
        <v>7</v>
      </c>
      <c r="BT256" s="1">
        <v>0</v>
      </c>
      <c r="BU256" s="1" t="str">
        <f>"8:00 AM"</f>
        <v>8:00 AM</v>
      </c>
      <c r="BV256" s="1" t="str">
        <f>"5:00 PM"</f>
        <v>5:00 PM</v>
      </c>
      <c r="BW256" s="1" t="s">
        <v>135</v>
      </c>
      <c r="BX256" s="1">
        <v>0</v>
      </c>
      <c r="BY256" s="1">
        <v>12</v>
      </c>
      <c r="BZ256" s="1" t="s">
        <v>112</v>
      </c>
      <c r="CB256" s="1" t="s">
        <v>4559</v>
      </c>
      <c r="CC256" s="1" t="s">
        <v>4560</v>
      </c>
      <c r="CD256" s="1" t="s">
        <v>4551</v>
      </c>
      <c r="CE256" s="1" t="s">
        <v>167</v>
      </c>
      <c r="CF256" s="1" t="s">
        <v>117</v>
      </c>
      <c r="CG256" s="1">
        <v>96950</v>
      </c>
      <c r="CH256" s="3">
        <v>9.0500000000000007</v>
      </c>
      <c r="CI256" s="3">
        <v>9.0500000000000007</v>
      </c>
      <c r="CJ256" s="3">
        <v>13.57</v>
      </c>
      <c r="CK256" s="3">
        <v>13.57</v>
      </c>
      <c r="CL256" s="1" t="s">
        <v>137</v>
      </c>
      <c r="CM256" s="1" t="s">
        <v>230</v>
      </c>
      <c r="CN256" s="1" t="s">
        <v>139</v>
      </c>
      <c r="CP256" s="1" t="s">
        <v>112</v>
      </c>
      <c r="CQ256" s="1" t="s">
        <v>111</v>
      </c>
      <c r="CR256" s="1" t="s">
        <v>112</v>
      </c>
      <c r="CS256" s="1" t="s">
        <v>111</v>
      </c>
      <c r="CT256" s="1" t="s">
        <v>138</v>
      </c>
      <c r="CU256" s="1" t="s">
        <v>111</v>
      </c>
      <c r="CV256" s="1" t="s">
        <v>138</v>
      </c>
      <c r="CW256" s="1" t="s">
        <v>4561</v>
      </c>
      <c r="CX256" s="1">
        <v>16702359369</v>
      </c>
      <c r="CY256" s="1" t="s">
        <v>4555</v>
      </c>
      <c r="CZ256" s="1" t="s">
        <v>138</v>
      </c>
      <c r="DA256" s="1" t="s">
        <v>111</v>
      </c>
      <c r="DB256" s="1" t="s">
        <v>112</v>
      </c>
      <c r="DC256" s="1" t="s">
        <v>4562</v>
      </c>
      <c r="DD256" s="1" t="s">
        <v>4563</v>
      </c>
      <c r="DF256" s="1" t="s">
        <v>4550</v>
      </c>
      <c r="DG256" s="1" t="s">
        <v>4555</v>
      </c>
    </row>
    <row r="257" spans="1:111" ht="15.6" customHeight="1" x14ac:dyDescent="0.25">
      <c r="A257" s="1" t="s">
        <v>4636</v>
      </c>
      <c r="B257" s="1" t="s">
        <v>238</v>
      </c>
      <c r="C257" s="2">
        <v>44035.895256828706</v>
      </c>
      <c r="D257" s="2">
        <v>44106</v>
      </c>
      <c r="E257" s="1" t="s">
        <v>110</v>
      </c>
      <c r="F257" s="2">
        <v>44103.833333333336</v>
      </c>
      <c r="G257" s="1" t="s">
        <v>111</v>
      </c>
      <c r="H257" s="1" t="s">
        <v>111</v>
      </c>
      <c r="I257" s="1" t="s">
        <v>112</v>
      </c>
      <c r="J257" s="1" t="s">
        <v>4637</v>
      </c>
      <c r="K257" s="1" t="s">
        <v>4638</v>
      </c>
      <c r="L257" s="1" t="s">
        <v>4639</v>
      </c>
      <c r="N257" s="1" t="s">
        <v>167</v>
      </c>
      <c r="O257" s="1" t="s">
        <v>117</v>
      </c>
      <c r="P257" s="9">
        <v>96950</v>
      </c>
      <c r="Q257" s="1" t="s">
        <v>118</v>
      </c>
      <c r="R257" s="1" t="s">
        <v>138</v>
      </c>
      <c r="S257" s="1">
        <v>16702356129</v>
      </c>
      <c r="U257" s="1">
        <v>531110</v>
      </c>
      <c r="V257" s="1" t="s">
        <v>119</v>
      </c>
      <c r="X257" s="1" t="s">
        <v>4640</v>
      </c>
      <c r="Y257" s="1" t="s">
        <v>4641</v>
      </c>
      <c r="Z257" s="1" t="s">
        <v>4642</v>
      </c>
      <c r="AA257" s="1" t="s">
        <v>964</v>
      </c>
      <c r="AB257" s="1" t="s">
        <v>4639</v>
      </c>
      <c r="AD257" s="1" t="s">
        <v>167</v>
      </c>
      <c r="AE257" s="1" t="s">
        <v>117</v>
      </c>
      <c r="AF257" s="9">
        <v>96950</v>
      </c>
      <c r="AG257" s="1" t="s">
        <v>118</v>
      </c>
      <c r="AH257" s="1" t="s">
        <v>138</v>
      </c>
      <c r="AI257" s="1">
        <v>16702356129</v>
      </c>
      <c r="AK257" s="1" t="s">
        <v>4643</v>
      </c>
      <c r="BC257" s="1" t="str">
        <f>"37-2012.00"</f>
        <v>37-2012.00</v>
      </c>
      <c r="BD257" s="1" t="s">
        <v>576</v>
      </c>
      <c r="BE257" s="1" t="s">
        <v>4644</v>
      </c>
      <c r="BF257" s="1" t="s">
        <v>4645</v>
      </c>
      <c r="BG257" s="1">
        <v>10</v>
      </c>
      <c r="BH257" s="1">
        <v>10</v>
      </c>
      <c r="BI257" s="2">
        <v>44105</v>
      </c>
      <c r="BJ257" s="2">
        <v>44469</v>
      </c>
      <c r="BK257" s="2">
        <v>44106</v>
      </c>
      <c r="BL257" s="2">
        <v>44469</v>
      </c>
      <c r="BM257" s="1">
        <v>40</v>
      </c>
      <c r="BN257" s="1">
        <v>0</v>
      </c>
      <c r="BO257" s="1">
        <v>8</v>
      </c>
      <c r="BP257" s="1">
        <v>8</v>
      </c>
      <c r="BQ257" s="1">
        <v>8</v>
      </c>
      <c r="BR257" s="1">
        <v>8</v>
      </c>
      <c r="BS257" s="1">
        <v>8</v>
      </c>
      <c r="BT257" s="1">
        <v>0</v>
      </c>
      <c r="BU257" s="1" t="str">
        <f>"8:00 AM"</f>
        <v>8:00 AM</v>
      </c>
      <c r="BV257" s="1" t="str">
        <f>"5:00 PM"</f>
        <v>5:00 PM</v>
      </c>
      <c r="BW257" s="1" t="s">
        <v>135</v>
      </c>
      <c r="BX257" s="1">
        <v>0</v>
      </c>
      <c r="BY257" s="1">
        <v>3</v>
      </c>
      <c r="BZ257" s="1" t="s">
        <v>112</v>
      </c>
      <c r="CA257" s="1">
        <v>0</v>
      </c>
      <c r="CB257" s="1" t="s">
        <v>4646</v>
      </c>
      <c r="CC257" s="1" t="s">
        <v>4639</v>
      </c>
      <c r="CE257" s="1" t="s">
        <v>167</v>
      </c>
      <c r="CF257" s="1" t="s">
        <v>117</v>
      </c>
      <c r="CG257" s="1">
        <v>96950</v>
      </c>
      <c r="CH257" s="3">
        <v>7.33</v>
      </c>
      <c r="CI257" s="3">
        <v>7.33</v>
      </c>
      <c r="CJ257" s="3">
        <v>11</v>
      </c>
      <c r="CK257" s="3">
        <v>11</v>
      </c>
      <c r="CL257" s="1" t="s">
        <v>137</v>
      </c>
      <c r="CM257" s="1" t="s">
        <v>4647</v>
      </c>
      <c r="CN257" s="1" t="s">
        <v>139</v>
      </c>
      <c r="CP257" s="1" t="s">
        <v>112</v>
      </c>
      <c r="CQ257" s="1" t="s">
        <v>111</v>
      </c>
      <c r="CR257" s="1" t="s">
        <v>111</v>
      </c>
      <c r="CS257" s="1" t="s">
        <v>111</v>
      </c>
      <c r="CT257" s="1" t="s">
        <v>138</v>
      </c>
      <c r="CU257" s="1" t="s">
        <v>111</v>
      </c>
      <c r="CV257" s="1" t="s">
        <v>111</v>
      </c>
      <c r="CW257" s="1" t="s">
        <v>3953</v>
      </c>
      <c r="CX257" s="1">
        <v>16702356129</v>
      </c>
      <c r="CY257" s="1" t="s">
        <v>4643</v>
      </c>
      <c r="CZ257" s="1" t="s">
        <v>380</v>
      </c>
      <c r="DA257" s="1" t="s">
        <v>111</v>
      </c>
      <c r="DB257" s="1" t="s">
        <v>112</v>
      </c>
    </row>
    <row r="258" spans="1:111" ht="15.6" customHeight="1" x14ac:dyDescent="0.25">
      <c r="A258" s="1" t="s">
        <v>4672</v>
      </c>
      <c r="B258" s="1" t="s">
        <v>238</v>
      </c>
      <c r="C258" s="2">
        <v>44037.176221412039</v>
      </c>
      <c r="D258" s="2">
        <v>44110</v>
      </c>
      <c r="E258" s="1" t="s">
        <v>180</v>
      </c>
      <c r="F258" s="2">
        <v>44103.833333333336</v>
      </c>
      <c r="G258" s="1" t="s">
        <v>111</v>
      </c>
      <c r="H258" s="1" t="s">
        <v>112</v>
      </c>
      <c r="I258" s="1" t="s">
        <v>112</v>
      </c>
      <c r="J258" s="1" t="s">
        <v>4673</v>
      </c>
      <c r="K258" s="1" t="s">
        <v>4674</v>
      </c>
      <c r="L258" s="1" t="s">
        <v>4675</v>
      </c>
      <c r="M258" s="1" t="s">
        <v>4676</v>
      </c>
      <c r="N258" s="1" t="s">
        <v>167</v>
      </c>
      <c r="O258" s="1" t="s">
        <v>117</v>
      </c>
      <c r="P258" s="9">
        <v>96950</v>
      </c>
      <c r="Q258" s="1" t="s">
        <v>118</v>
      </c>
      <c r="R258" s="1" t="s">
        <v>117</v>
      </c>
      <c r="S258" s="1">
        <v>16707890506</v>
      </c>
      <c r="U258" s="1">
        <v>511210</v>
      </c>
      <c r="V258" s="1" t="s">
        <v>119</v>
      </c>
      <c r="X258" s="1" t="s">
        <v>4677</v>
      </c>
      <c r="Y258" s="1" t="s">
        <v>4678</v>
      </c>
      <c r="Z258" s="1" t="s">
        <v>4679</v>
      </c>
      <c r="AA258" s="1" t="s">
        <v>171</v>
      </c>
      <c r="AB258" s="1" t="s">
        <v>4680</v>
      </c>
      <c r="AC258" s="1" t="s">
        <v>4681</v>
      </c>
      <c r="AD258" s="1" t="s">
        <v>167</v>
      </c>
      <c r="AE258" s="1" t="s">
        <v>117</v>
      </c>
      <c r="AF258" s="9">
        <v>96950</v>
      </c>
      <c r="AG258" s="1" t="s">
        <v>118</v>
      </c>
      <c r="AH258" s="1" t="s">
        <v>117</v>
      </c>
      <c r="AI258" s="1">
        <v>16707890506</v>
      </c>
      <c r="AK258" s="1" t="s">
        <v>4682</v>
      </c>
      <c r="BC258" s="1" t="str">
        <f>"15-1151.00"</f>
        <v>15-1151.00</v>
      </c>
      <c r="BD258" s="1" t="s">
        <v>2470</v>
      </c>
      <c r="BE258" s="1" t="s">
        <v>4683</v>
      </c>
      <c r="BF258" s="1" t="s">
        <v>2470</v>
      </c>
      <c r="BG258" s="1">
        <v>2</v>
      </c>
      <c r="BH258" s="1">
        <v>2</v>
      </c>
      <c r="BI258" s="2">
        <v>44105</v>
      </c>
      <c r="BJ258" s="2">
        <v>45199</v>
      </c>
      <c r="BK258" s="2">
        <v>44110</v>
      </c>
      <c r="BL258" s="2">
        <v>45199</v>
      </c>
      <c r="BM258" s="1">
        <v>35</v>
      </c>
      <c r="BN258" s="1">
        <v>0</v>
      </c>
      <c r="BO258" s="1">
        <v>7</v>
      </c>
      <c r="BP258" s="1">
        <v>7</v>
      </c>
      <c r="BQ258" s="1">
        <v>7</v>
      </c>
      <c r="BR258" s="1">
        <v>7</v>
      </c>
      <c r="BS258" s="1">
        <v>7</v>
      </c>
      <c r="BT258" s="1">
        <v>0</v>
      </c>
      <c r="BU258" s="1" t="str">
        <f>"9:00 AM"</f>
        <v>9:00 AM</v>
      </c>
      <c r="BV258" s="1" t="str">
        <f>"5:00 PM"</f>
        <v>5:00 PM</v>
      </c>
      <c r="BW258" s="1" t="s">
        <v>392</v>
      </c>
      <c r="BX258" s="1">
        <v>0</v>
      </c>
      <c r="BY258" s="1">
        <v>24</v>
      </c>
      <c r="BZ258" s="1" t="s">
        <v>112</v>
      </c>
      <c r="CA258" s="1">
        <v>0</v>
      </c>
      <c r="CB258" s="1" t="s">
        <v>4684</v>
      </c>
      <c r="CC258" s="1" t="s">
        <v>4685</v>
      </c>
      <c r="CD258" s="1" t="s">
        <v>4676</v>
      </c>
      <c r="CE258" s="1" t="s">
        <v>167</v>
      </c>
      <c r="CF258" s="1" t="s">
        <v>117</v>
      </c>
      <c r="CG258" s="1">
        <v>96950</v>
      </c>
      <c r="CH258" s="3">
        <v>17.48</v>
      </c>
      <c r="CI258" s="3">
        <v>17.48</v>
      </c>
      <c r="CJ258" s="3">
        <v>26.22</v>
      </c>
      <c r="CK258" s="3">
        <v>26.22</v>
      </c>
      <c r="CL258" s="1" t="s">
        <v>137</v>
      </c>
      <c r="CM258" s="1" t="s">
        <v>138</v>
      </c>
      <c r="CN258" s="1" t="s">
        <v>139</v>
      </c>
      <c r="CP258" s="1" t="s">
        <v>112</v>
      </c>
      <c r="CQ258" s="1" t="s">
        <v>111</v>
      </c>
      <c r="CR258" s="1" t="s">
        <v>112</v>
      </c>
      <c r="CS258" s="1" t="s">
        <v>111</v>
      </c>
      <c r="CT258" s="1" t="s">
        <v>138</v>
      </c>
      <c r="CU258" s="1" t="s">
        <v>138</v>
      </c>
      <c r="CV258" s="1" t="s">
        <v>138</v>
      </c>
      <c r="CW258" s="1" t="s">
        <v>4686</v>
      </c>
      <c r="CX258" s="1">
        <v>16702350506</v>
      </c>
      <c r="CY258" s="1" t="s">
        <v>4682</v>
      </c>
      <c r="CZ258" s="1" t="s">
        <v>138</v>
      </c>
      <c r="DA258" s="1" t="s">
        <v>111</v>
      </c>
      <c r="DB258" s="1" t="s">
        <v>112</v>
      </c>
      <c r="DC258" s="1" t="s">
        <v>4677</v>
      </c>
      <c r="DD258" s="1" t="s">
        <v>4678</v>
      </c>
      <c r="DE258" s="1" t="s">
        <v>1236</v>
      </c>
      <c r="DF258" s="1" t="s">
        <v>4673</v>
      </c>
      <c r="DG258" s="1" t="s">
        <v>4682</v>
      </c>
    </row>
    <row r="259" spans="1:111" ht="15.6" customHeight="1" x14ac:dyDescent="0.25">
      <c r="A259" s="1" t="s">
        <v>4700</v>
      </c>
      <c r="B259" s="1" t="s">
        <v>238</v>
      </c>
      <c r="C259" s="2">
        <v>44039.252198842594</v>
      </c>
      <c r="D259" s="2">
        <v>44109</v>
      </c>
      <c r="E259" s="1" t="s">
        <v>110</v>
      </c>
      <c r="F259" s="2">
        <v>44103.833333333336</v>
      </c>
      <c r="G259" s="1" t="s">
        <v>111</v>
      </c>
      <c r="H259" s="1" t="s">
        <v>112</v>
      </c>
      <c r="I259" s="1" t="s">
        <v>112</v>
      </c>
      <c r="J259" s="1" t="s">
        <v>4701</v>
      </c>
      <c r="K259" s="1" t="s">
        <v>4702</v>
      </c>
      <c r="L259" s="1" t="s">
        <v>4703</v>
      </c>
      <c r="N259" s="1" t="s">
        <v>259</v>
      </c>
      <c r="O259" s="1" t="s">
        <v>117</v>
      </c>
      <c r="P259" s="9">
        <v>96952</v>
      </c>
      <c r="Q259" s="1" t="s">
        <v>118</v>
      </c>
      <c r="S259" s="1">
        <v>16704330003</v>
      </c>
      <c r="U259" s="1">
        <v>452319</v>
      </c>
      <c r="V259" s="1" t="s">
        <v>119</v>
      </c>
      <c r="X259" s="1" t="s">
        <v>4704</v>
      </c>
      <c r="Y259" s="1" t="s">
        <v>4705</v>
      </c>
      <c r="Z259" s="1" t="s">
        <v>4706</v>
      </c>
      <c r="AA259" s="1" t="s">
        <v>4707</v>
      </c>
      <c r="AB259" s="1" t="s">
        <v>4703</v>
      </c>
      <c r="AD259" s="1" t="s">
        <v>259</v>
      </c>
      <c r="AE259" s="1" t="s">
        <v>117</v>
      </c>
      <c r="AF259" s="9">
        <v>96952</v>
      </c>
      <c r="AG259" s="1" t="s">
        <v>118</v>
      </c>
      <c r="AI259" s="1">
        <v>16704330003</v>
      </c>
      <c r="AK259" s="1" t="s">
        <v>4708</v>
      </c>
      <c r="BC259" s="1" t="str">
        <f>"41-1011.00"</f>
        <v>41-1011.00</v>
      </c>
      <c r="BD259" s="1" t="s">
        <v>975</v>
      </c>
      <c r="BE259" s="1" t="s">
        <v>4709</v>
      </c>
      <c r="BF259" s="1" t="s">
        <v>4710</v>
      </c>
      <c r="BG259" s="1">
        <v>1</v>
      </c>
      <c r="BH259" s="1">
        <v>1</v>
      </c>
      <c r="BI259" s="2">
        <v>44105</v>
      </c>
      <c r="BJ259" s="2">
        <v>45199</v>
      </c>
      <c r="BK259" s="2">
        <v>44109</v>
      </c>
      <c r="BL259" s="2">
        <v>45199</v>
      </c>
      <c r="BM259" s="1">
        <v>40</v>
      </c>
      <c r="BN259" s="1">
        <v>0</v>
      </c>
      <c r="BO259" s="1">
        <v>8</v>
      </c>
      <c r="BP259" s="1">
        <v>8</v>
      </c>
      <c r="BQ259" s="1">
        <v>8</v>
      </c>
      <c r="BR259" s="1">
        <v>8</v>
      </c>
      <c r="BS259" s="1">
        <v>8</v>
      </c>
      <c r="BT259" s="1">
        <v>0</v>
      </c>
      <c r="BU259" s="1" t="str">
        <f>"7:00 AM"</f>
        <v>7:00 AM</v>
      </c>
      <c r="BV259" s="1" t="str">
        <f>"4:00 PM"</f>
        <v>4:00 PM</v>
      </c>
      <c r="BW259" s="1" t="s">
        <v>135</v>
      </c>
      <c r="BX259" s="1">
        <v>0</v>
      </c>
      <c r="BY259" s="1">
        <v>12</v>
      </c>
      <c r="BZ259" s="1" t="s">
        <v>111</v>
      </c>
      <c r="CA259" s="1">
        <v>3</v>
      </c>
      <c r="CB259" s="4" t="s">
        <v>4711</v>
      </c>
      <c r="CC259" s="1" t="s">
        <v>4712</v>
      </c>
      <c r="CD259" s="1" t="s">
        <v>4713</v>
      </c>
      <c r="CE259" s="1" t="s">
        <v>259</v>
      </c>
      <c r="CF259" s="1" t="s">
        <v>117</v>
      </c>
      <c r="CG259" s="1">
        <v>96952</v>
      </c>
      <c r="CH259" s="3">
        <v>9.4600000000000009</v>
      </c>
      <c r="CI259" s="3">
        <v>9.4600000000000009</v>
      </c>
      <c r="CJ259" s="3">
        <v>14.19</v>
      </c>
      <c r="CK259" s="3">
        <v>14.19</v>
      </c>
      <c r="CL259" s="1" t="s">
        <v>137</v>
      </c>
      <c r="CN259" s="1" t="s">
        <v>139</v>
      </c>
      <c r="CP259" s="1" t="s">
        <v>112</v>
      </c>
      <c r="CQ259" s="1" t="s">
        <v>111</v>
      </c>
      <c r="CR259" s="1" t="s">
        <v>112</v>
      </c>
      <c r="CS259" s="1" t="s">
        <v>111</v>
      </c>
      <c r="CT259" s="1" t="s">
        <v>138</v>
      </c>
      <c r="CU259" s="1" t="s">
        <v>111</v>
      </c>
      <c r="CV259" s="1" t="s">
        <v>138</v>
      </c>
      <c r="CW259" s="1" t="s">
        <v>4714</v>
      </c>
      <c r="CX259" s="1">
        <v>16704330003</v>
      </c>
      <c r="CY259" s="1" t="s">
        <v>4708</v>
      </c>
      <c r="CZ259" s="1" t="s">
        <v>138</v>
      </c>
      <c r="DA259" s="1" t="s">
        <v>111</v>
      </c>
      <c r="DB259" s="1" t="s">
        <v>112</v>
      </c>
      <c r="DC259" s="1" t="s">
        <v>331</v>
      </c>
    </row>
    <row r="260" spans="1:111" ht="15.6" customHeight="1" x14ac:dyDescent="0.25">
      <c r="A260" s="1" t="s">
        <v>4738</v>
      </c>
      <c r="B260" s="1" t="s">
        <v>238</v>
      </c>
      <c r="C260" s="2">
        <v>44144.942964351852</v>
      </c>
      <c r="D260" s="2">
        <v>44180</v>
      </c>
      <c r="E260" s="1" t="s">
        <v>180</v>
      </c>
      <c r="G260" s="1" t="s">
        <v>111</v>
      </c>
      <c r="H260" s="1" t="s">
        <v>112</v>
      </c>
      <c r="I260" s="1" t="s">
        <v>112</v>
      </c>
      <c r="J260" s="1" t="s">
        <v>4739</v>
      </c>
      <c r="K260" s="1" t="s">
        <v>4740</v>
      </c>
      <c r="L260" s="1" t="s">
        <v>4741</v>
      </c>
      <c r="M260" s="1" t="s">
        <v>4742</v>
      </c>
      <c r="N260" s="1" t="s">
        <v>167</v>
      </c>
      <c r="O260" s="1" t="s">
        <v>117</v>
      </c>
      <c r="P260" s="9">
        <v>96950</v>
      </c>
      <c r="Q260" s="1" t="s">
        <v>118</v>
      </c>
      <c r="S260" s="1">
        <v>16704836526</v>
      </c>
      <c r="U260" s="1">
        <v>236220</v>
      </c>
      <c r="V260" s="1" t="s">
        <v>119</v>
      </c>
      <c r="X260" s="1" t="s">
        <v>4743</v>
      </c>
      <c r="Y260" s="1" t="s">
        <v>4744</v>
      </c>
      <c r="Z260" s="1" t="s">
        <v>4745</v>
      </c>
      <c r="AA260" s="1" t="s">
        <v>451</v>
      </c>
      <c r="AB260" s="1" t="s">
        <v>4746</v>
      </c>
      <c r="AC260" s="1" t="s">
        <v>4747</v>
      </c>
      <c r="AD260" s="1" t="s">
        <v>167</v>
      </c>
      <c r="AE260" s="1" t="s">
        <v>117</v>
      </c>
      <c r="AF260" s="9">
        <v>96950</v>
      </c>
      <c r="AG260" s="1" t="s">
        <v>118</v>
      </c>
      <c r="AI260" s="1">
        <v>16704836526</v>
      </c>
      <c r="AK260" s="1" t="s">
        <v>491</v>
      </c>
      <c r="BC260" s="1" t="str">
        <f>"49-9071.00"</f>
        <v>49-9071.00</v>
      </c>
      <c r="BD260" s="1" t="s">
        <v>214</v>
      </c>
      <c r="BE260" s="1" t="s">
        <v>4748</v>
      </c>
      <c r="BF260" s="1" t="s">
        <v>1293</v>
      </c>
      <c r="BG260" s="1">
        <v>5</v>
      </c>
      <c r="BH260" s="1">
        <v>5</v>
      </c>
      <c r="BI260" s="2">
        <v>44145</v>
      </c>
      <c r="BJ260" s="2">
        <v>44469</v>
      </c>
      <c r="BK260" s="2">
        <v>44180</v>
      </c>
      <c r="BL260" s="2">
        <v>44469</v>
      </c>
      <c r="BM260" s="1">
        <v>40</v>
      </c>
      <c r="BN260" s="1">
        <v>0</v>
      </c>
      <c r="BO260" s="1">
        <v>8</v>
      </c>
      <c r="BP260" s="1">
        <v>8</v>
      </c>
      <c r="BQ260" s="1">
        <v>8</v>
      </c>
      <c r="BR260" s="1">
        <v>8</v>
      </c>
      <c r="BS260" s="1">
        <v>8</v>
      </c>
      <c r="BT260" s="1">
        <v>0</v>
      </c>
      <c r="BU260" s="1" t="str">
        <f>"8:00 AM"</f>
        <v>8:00 AM</v>
      </c>
      <c r="BV260" s="1" t="str">
        <f>"5:00 PM"</f>
        <v>5:00 PM</v>
      </c>
      <c r="BW260" s="1" t="s">
        <v>135</v>
      </c>
      <c r="BX260" s="1">
        <v>0</v>
      </c>
      <c r="BY260" s="1">
        <v>12</v>
      </c>
      <c r="BZ260" s="1" t="s">
        <v>112</v>
      </c>
      <c r="CA260" s="1">
        <v>0</v>
      </c>
      <c r="CB260" s="4" t="s">
        <v>4749</v>
      </c>
      <c r="CC260" s="1" t="s">
        <v>4750</v>
      </c>
      <c r="CD260" s="1" t="s">
        <v>4751</v>
      </c>
      <c r="CE260" s="1" t="s">
        <v>738</v>
      </c>
      <c r="CF260" s="1" t="s">
        <v>117</v>
      </c>
      <c r="CG260" s="1">
        <v>96950</v>
      </c>
      <c r="CH260" s="3">
        <v>8.7100000000000009</v>
      </c>
      <c r="CI260" s="3">
        <v>8.7100000000000009</v>
      </c>
      <c r="CJ260" s="3">
        <v>13.07</v>
      </c>
      <c r="CK260" s="3">
        <v>13.07</v>
      </c>
      <c r="CL260" s="1" t="s">
        <v>137</v>
      </c>
      <c r="CN260" s="1" t="s">
        <v>139</v>
      </c>
      <c r="CP260" s="1" t="s">
        <v>111</v>
      </c>
      <c r="CQ260" s="1" t="s">
        <v>111</v>
      </c>
      <c r="CR260" s="1" t="s">
        <v>112</v>
      </c>
      <c r="CS260" s="1" t="s">
        <v>111</v>
      </c>
      <c r="CT260" s="1" t="s">
        <v>138</v>
      </c>
      <c r="CU260" s="1" t="s">
        <v>111</v>
      </c>
      <c r="CV260" s="1" t="s">
        <v>138</v>
      </c>
      <c r="CW260" s="1" t="s">
        <v>331</v>
      </c>
      <c r="CX260" s="1">
        <v>16704836526</v>
      </c>
      <c r="CY260" s="1" t="s">
        <v>491</v>
      </c>
      <c r="CZ260" s="1" t="s">
        <v>138</v>
      </c>
      <c r="DA260" s="1" t="s">
        <v>111</v>
      </c>
      <c r="DB260" s="1" t="s">
        <v>112</v>
      </c>
    </row>
    <row r="261" spans="1:111" ht="15.6" customHeight="1" x14ac:dyDescent="0.25">
      <c r="A261" s="1" t="s">
        <v>4752</v>
      </c>
      <c r="B261" s="1" t="s">
        <v>238</v>
      </c>
      <c r="C261" s="2">
        <v>44139.072681481484</v>
      </c>
      <c r="D261" s="2">
        <v>44181</v>
      </c>
      <c r="E261" s="1" t="s">
        <v>110</v>
      </c>
      <c r="F261" s="2">
        <v>44195.791666666664</v>
      </c>
      <c r="G261" s="1" t="s">
        <v>112</v>
      </c>
      <c r="H261" s="1" t="s">
        <v>112</v>
      </c>
      <c r="I261" s="1" t="s">
        <v>112</v>
      </c>
      <c r="J261" s="1" t="s">
        <v>1477</v>
      </c>
      <c r="L261" s="1" t="s">
        <v>4753</v>
      </c>
      <c r="N261" s="1" t="s">
        <v>167</v>
      </c>
      <c r="O261" s="1" t="s">
        <v>117</v>
      </c>
      <c r="P261" s="9">
        <v>96950</v>
      </c>
      <c r="Q261" s="1" t="s">
        <v>118</v>
      </c>
      <c r="S261" s="1">
        <v>16702353637</v>
      </c>
      <c r="U261" s="1">
        <v>236220</v>
      </c>
      <c r="V261" s="1" t="s">
        <v>119</v>
      </c>
      <c r="X261" s="1" t="s">
        <v>1479</v>
      </c>
      <c r="Y261" s="1" t="s">
        <v>1480</v>
      </c>
      <c r="Z261" s="1" t="s">
        <v>1481</v>
      </c>
      <c r="AA261" s="1" t="s">
        <v>1482</v>
      </c>
      <c r="AB261" s="1" t="s">
        <v>1483</v>
      </c>
      <c r="AD261" s="1" t="s">
        <v>167</v>
      </c>
      <c r="AE261" s="1" t="s">
        <v>117</v>
      </c>
      <c r="AF261" s="9">
        <v>96950</v>
      </c>
      <c r="AG261" s="1" t="s">
        <v>118</v>
      </c>
      <c r="AI261" s="1">
        <v>16702353637</v>
      </c>
      <c r="AK261" s="1" t="s">
        <v>1484</v>
      </c>
      <c r="BC261" s="1" t="str">
        <f>"49-9071.00"</f>
        <v>49-9071.00</v>
      </c>
      <c r="BD261" s="1" t="s">
        <v>214</v>
      </c>
      <c r="BE261" s="1" t="s">
        <v>4754</v>
      </c>
      <c r="BF261" s="1" t="s">
        <v>1486</v>
      </c>
      <c r="BG261" s="1">
        <v>5</v>
      </c>
      <c r="BH261" s="1">
        <v>5</v>
      </c>
      <c r="BI261" s="2">
        <v>44197</v>
      </c>
      <c r="BJ261" s="2">
        <v>44561</v>
      </c>
      <c r="BK261" s="2">
        <v>44197</v>
      </c>
      <c r="BL261" s="2">
        <v>44561</v>
      </c>
      <c r="BM261" s="1">
        <v>40</v>
      </c>
      <c r="BN261" s="1">
        <v>0</v>
      </c>
      <c r="BO261" s="1">
        <v>8</v>
      </c>
      <c r="BP261" s="1">
        <v>8</v>
      </c>
      <c r="BQ261" s="1">
        <v>8</v>
      </c>
      <c r="BR261" s="1">
        <v>8</v>
      </c>
      <c r="BS261" s="1">
        <v>8</v>
      </c>
      <c r="BT261" s="1">
        <v>0</v>
      </c>
      <c r="BU261" s="1" t="str">
        <f>"8:00 AM"</f>
        <v>8:00 AM</v>
      </c>
      <c r="BV261" s="1" t="str">
        <f>"5:00 PM"</f>
        <v>5:00 PM</v>
      </c>
      <c r="BW261" s="1" t="s">
        <v>230</v>
      </c>
      <c r="BX261" s="1">
        <v>0</v>
      </c>
      <c r="BY261" s="1">
        <v>12</v>
      </c>
      <c r="BZ261" s="1" t="s">
        <v>112</v>
      </c>
      <c r="CA261" s="1">
        <v>0</v>
      </c>
      <c r="CB261" s="1" t="s">
        <v>1487</v>
      </c>
      <c r="CC261" s="1" t="s">
        <v>4755</v>
      </c>
      <c r="CE261" s="1" t="s">
        <v>167</v>
      </c>
      <c r="CF261" s="1" t="s">
        <v>117</v>
      </c>
      <c r="CG261" s="1">
        <v>96950</v>
      </c>
      <c r="CH261" s="3">
        <v>8.7100000000000009</v>
      </c>
      <c r="CI261" s="3">
        <v>8.7100000000000009</v>
      </c>
      <c r="CJ261" s="3">
        <v>13.06</v>
      </c>
      <c r="CK261" s="3">
        <v>13.06</v>
      </c>
      <c r="CL261" s="1" t="s">
        <v>137</v>
      </c>
      <c r="CN261" s="1" t="s">
        <v>139</v>
      </c>
      <c r="CP261" s="1" t="s">
        <v>111</v>
      </c>
      <c r="CQ261" s="1" t="s">
        <v>111</v>
      </c>
      <c r="CR261" s="1" t="s">
        <v>112</v>
      </c>
      <c r="CS261" s="1" t="s">
        <v>111</v>
      </c>
      <c r="CT261" s="1" t="s">
        <v>138</v>
      </c>
      <c r="CU261" s="1" t="s">
        <v>111</v>
      </c>
      <c r="CV261" s="1" t="s">
        <v>138</v>
      </c>
      <c r="CW261" s="1" t="s">
        <v>1489</v>
      </c>
      <c r="CX261" s="1">
        <v>16702353637</v>
      </c>
      <c r="CY261" s="1" t="s">
        <v>1484</v>
      </c>
      <c r="CZ261" s="1" t="s">
        <v>380</v>
      </c>
      <c r="DA261" s="1" t="s">
        <v>111</v>
      </c>
      <c r="DB261" s="1" t="s">
        <v>112</v>
      </c>
    </row>
    <row r="262" spans="1:111" ht="15.6" customHeight="1" x14ac:dyDescent="0.25">
      <c r="A262" s="1" t="s">
        <v>4756</v>
      </c>
      <c r="B262" s="1" t="s">
        <v>238</v>
      </c>
      <c r="C262" s="2">
        <v>44040.241782523146</v>
      </c>
      <c r="D262" s="2">
        <v>44111</v>
      </c>
      <c r="E262" s="1" t="s">
        <v>180</v>
      </c>
      <c r="G262" s="1" t="s">
        <v>111</v>
      </c>
      <c r="H262" s="1" t="s">
        <v>112</v>
      </c>
      <c r="I262" s="1" t="s">
        <v>112</v>
      </c>
      <c r="J262" s="1" t="s">
        <v>505</v>
      </c>
      <c r="K262" s="1" t="s">
        <v>138</v>
      </c>
      <c r="L262" s="1" t="s">
        <v>1290</v>
      </c>
      <c r="M262" s="1" t="s">
        <v>507</v>
      </c>
      <c r="N262" s="1" t="s">
        <v>167</v>
      </c>
      <c r="O262" s="1" t="s">
        <v>117</v>
      </c>
      <c r="P262" s="9">
        <v>96950</v>
      </c>
      <c r="Q262" s="1" t="s">
        <v>118</v>
      </c>
      <c r="S262" s="1">
        <v>16702356622</v>
      </c>
      <c r="U262" s="1">
        <v>531110</v>
      </c>
      <c r="V262" s="1" t="s">
        <v>119</v>
      </c>
      <c r="X262" s="1" t="s">
        <v>508</v>
      </c>
      <c r="Y262" s="1" t="s">
        <v>509</v>
      </c>
      <c r="Z262" s="1" t="s">
        <v>510</v>
      </c>
      <c r="AA262" s="1" t="s">
        <v>511</v>
      </c>
      <c r="AB262" s="1" t="s">
        <v>512</v>
      </c>
      <c r="AC262" s="1" t="s">
        <v>507</v>
      </c>
      <c r="AD262" s="1" t="s">
        <v>167</v>
      </c>
      <c r="AE262" s="1" t="s">
        <v>117</v>
      </c>
      <c r="AF262" s="9">
        <v>96950</v>
      </c>
      <c r="AG262" s="1" t="s">
        <v>118</v>
      </c>
      <c r="AI262" s="1">
        <v>16707830215</v>
      </c>
      <c r="AK262" s="1" t="s">
        <v>513</v>
      </c>
      <c r="BC262" s="1" t="str">
        <f>"49-9071.00"</f>
        <v>49-9071.00</v>
      </c>
      <c r="BD262" s="1" t="s">
        <v>214</v>
      </c>
      <c r="BE262" s="1" t="s">
        <v>4757</v>
      </c>
      <c r="BF262" s="1" t="s">
        <v>214</v>
      </c>
      <c r="BG262" s="1">
        <v>2</v>
      </c>
      <c r="BH262" s="1">
        <v>2</v>
      </c>
      <c r="BI262" s="2">
        <v>44105</v>
      </c>
      <c r="BJ262" s="2">
        <v>44469</v>
      </c>
      <c r="BK262" s="2">
        <v>44111</v>
      </c>
      <c r="BL262" s="2">
        <v>44469</v>
      </c>
      <c r="BM262" s="1">
        <v>40</v>
      </c>
      <c r="BN262" s="1">
        <v>0</v>
      </c>
      <c r="BO262" s="1">
        <v>8</v>
      </c>
      <c r="BP262" s="1">
        <v>8</v>
      </c>
      <c r="BQ262" s="1">
        <v>8</v>
      </c>
      <c r="BR262" s="1">
        <v>8</v>
      </c>
      <c r="BS262" s="1">
        <v>8</v>
      </c>
      <c r="BT262" s="1">
        <v>0</v>
      </c>
      <c r="BU262" s="1" t="str">
        <f>"7:30 AM"</f>
        <v>7:30 AM</v>
      </c>
      <c r="BV262" s="1" t="str">
        <f>"4:30 PM"</f>
        <v>4:30 PM</v>
      </c>
      <c r="BW262" s="1" t="s">
        <v>135</v>
      </c>
      <c r="BX262" s="1">
        <v>0</v>
      </c>
      <c r="BY262" s="1">
        <v>6</v>
      </c>
      <c r="BZ262" s="1" t="s">
        <v>112</v>
      </c>
      <c r="CA262" s="1">
        <v>0</v>
      </c>
      <c r="CB262" s="1" t="s">
        <v>4758</v>
      </c>
      <c r="CC262" s="1" t="s">
        <v>507</v>
      </c>
      <c r="CE262" s="1" t="s">
        <v>167</v>
      </c>
      <c r="CF262" s="1" t="s">
        <v>117</v>
      </c>
      <c r="CG262" s="1">
        <v>96950</v>
      </c>
      <c r="CH262" s="3">
        <v>12.64</v>
      </c>
      <c r="CI262" s="3">
        <v>12.64</v>
      </c>
      <c r="CJ262" s="3">
        <v>18.96</v>
      </c>
      <c r="CK262" s="3">
        <v>18.96</v>
      </c>
      <c r="CL262" s="1" t="s">
        <v>137</v>
      </c>
      <c r="CM262" s="1" t="s">
        <v>230</v>
      </c>
      <c r="CN262" s="1" t="s">
        <v>139</v>
      </c>
      <c r="CP262" s="1" t="s">
        <v>112</v>
      </c>
      <c r="CQ262" s="1" t="s">
        <v>111</v>
      </c>
      <c r="CR262" s="1" t="s">
        <v>111</v>
      </c>
      <c r="CS262" s="1" t="s">
        <v>111</v>
      </c>
      <c r="CT262" s="1" t="s">
        <v>138</v>
      </c>
      <c r="CU262" s="1" t="s">
        <v>111</v>
      </c>
      <c r="CV262" s="1" t="s">
        <v>138</v>
      </c>
      <c r="CW262" s="1" t="s">
        <v>4759</v>
      </c>
      <c r="CX262" s="1">
        <v>16702356622</v>
      </c>
      <c r="CY262" s="1" t="s">
        <v>513</v>
      </c>
      <c r="CZ262" s="1" t="s">
        <v>230</v>
      </c>
      <c r="DA262" s="1" t="s">
        <v>111</v>
      </c>
      <c r="DB262" s="1" t="s">
        <v>112</v>
      </c>
      <c r="DC262" s="1" t="s">
        <v>719</v>
      </c>
    </row>
    <row r="263" spans="1:111" ht="15.6" customHeight="1" x14ac:dyDescent="0.25">
      <c r="A263" s="1" t="s">
        <v>4760</v>
      </c>
      <c r="B263" s="1" t="s">
        <v>238</v>
      </c>
      <c r="C263" s="2">
        <v>44063.874211111113</v>
      </c>
      <c r="D263" s="2">
        <v>44152</v>
      </c>
      <c r="E263" s="1" t="s">
        <v>180</v>
      </c>
      <c r="G263" s="1" t="s">
        <v>112</v>
      </c>
      <c r="H263" s="1" t="s">
        <v>112</v>
      </c>
      <c r="I263" s="1" t="s">
        <v>112</v>
      </c>
      <c r="J263" s="1" t="s">
        <v>4761</v>
      </c>
      <c r="L263" s="1" t="s">
        <v>4762</v>
      </c>
      <c r="M263" s="1" t="s">
        <v>4763</v>
      </c>
      <c r="N263" s="1" t="s">
        <v>116</v>
      </c>
      <c r="O263" s="1" t="s">
        <v>117</v>
      </c>
      <c r="P263" s="9">
        <v>96950</v>
      </c>
      <c r="Q263" s="1" t="s">
        <v>118</v>
      </c>
      <c r="S263" s="1">
        <v>16702343810</v>
      </c>
      <c r="U263" s="1">
        <v>621210</v>
      </c>
      <c r="V263" s="1" t="s">
        <v>119</v>
      </c>
      <c r="X263" s="1" t="s">
        <v>4764</v>
      </c>
      <c r="Y263" s="1" t="s">
        <v>4765</v>
      </c>
      <c r="AA263" s="1" t="s">
        <v>1028</v>
      </c>
      <c r="AB263" s="1" t="s">
        <v>4762</v>
      </c>
      <c r="AC263" s="1" t="s">
        <v>4763</v>
      </c>
      <c r="AD263" s="1" t="s">
        <v>116</v>
      </c>
      <c r="AE263" s="1" t="s">
        <v>117</v>
      </c>
      <c r="AF263" s="9">
        <v>96950</v>
      </c>
      <c r="AG263" s="1" t="s">
        <v>118</v>
      </c>
      <c r="AI263" s="1">
        <v>16702343810</v>
      </c>
      <c r="AK263" s="1" t="s">
        <v>4766</v>
      </c>
      <c r="AL263" s="1" t="s">
        <v>653</v>
      </c>
      <c r="AM263" s="1" t="s">
        <v>654</v>
      </c>
      <c r="AN263" s="1" t="s">
        <v>4767</v>
      </c>
      <c r="AO263" s="1" t="s">
        <v>656</v>
      </c>
      <c r="AP263" s="1" t="s">
        <v>4768</v>
      </c>
      <c r="AQ263" s="1" t="s">
        <v>4769</v>
      </c>
      <c r="AR263" s="1" t="s">
        <v>116</v>
      </c>
      <c r="AS263" s="1" t="s">
        <v>117</v>
      </c>
      <c r="AT263" s="9">
        <v>96950</v>
      </c>
      <c r="AU263" s="1" t="s">
        <v>118</v>
      </c>
      <c r="AW263" s="1">
        <v>16702330081</v>
      </c>
      <c r="AY263" s="1" t="s">
        <v>659</v>
      </c>
      <c r="AZ263" s="1" t="s">
        <v>4770</v>
      </c>
      <c r="BA263" s="1" t="s">
        <v>117</v>
      </c>
      <c r="BB263" s="1" t="s">
        <v>661</v>
      </c>
      <c r="BC263" s="1" t="str">
        <f>"51-9081.00"</f>
        <v>51-9081.00</v>
      </c>
      <c r="BD263" s="1" t="s">
        <v>4771</v>
      </c>
      <c r="BE263" s="1" t="s">
        <v>4772</v>
      </c>
      <c r="BF263" s="1" t="s">
        <v>4773</v>
      </c>
      <c r="BG263" s="1">
        <v>1</v>
      </c>
      <c r="BH263" s="1">
        <v>1</v>
      </c>
      <c r="BI263" s="2">
        <v>44136</v>
      </c>
      <c r="BJ263" s="2">
        <v>44500</v>
      </c>
      <c r="BK263" s="2">
        <v>44152</v>
      </c>
      <c r="BL263" s="2">
        <v>44500</v>
      </c>
      <c r="BM263" s="1">
        <v>40</v>
      </c>
      <c r="BN263" s="1">
        <v>0</v>
      </c>
      <c r="BO263" s="1">
        <v>0</v>
      </c>
      <c r="BP263" s="1">
        <v>8</v>
      </c>
      <c r="BQ263" s="1">
        <v>8</v>
      </c>
      <c r="BR263" s="1">
        <v>8</v>
      </c>
      <c r="BS263" s="1">
        <v>8</v>
      </c>
      <c r="BT263" s="1">
        <v>8</v>
      </c>
      <c r="BU263" s="1" t="str">
        <f>"8:00 AM"</f>
        <v>8:00 AM</v>
      </c>
      <c r="BV263" s="1" t="str">
        <f>"5:00 PM"</f>
        <v>5:00 PM</v>
      </c>
      <c r="BW263" s="1" t="s">
        <v>135</v>
      </c>
      <c r="BX263" s="1">
        <v>0</v>
      </c>
      <c r="BY263" s="1">
        <v>12</v>
      </c>
      <c r="BZ263" s="1" t="s">
        <v>112</v>
      </c>
      <c r="CA263" s="1">
        <v>0</v>
      </c>
      <c r="CB263" s="1" t="e">
        <f>- must have CERTIFICATION FROM a Dental Technician College. U.S. and foreign workers must have CERTIFICATION FROM a Dental Technician college</f>
        <v>#NAME?</v>
      </c>
      <c r="CC263" s="1" t="s">
        <v>4774</v>
      </c>
      <c r="CD263" s="1" t="s">
        <v>4763</v>
      </c>
      <c r="CE263" s="1" t="s">
        <v>116</v>
      </c>
      <c r="CF263" s="1" t="s">
        <v>117</v>
      </c>
      <c r="CG263" s="1">
        <v>96950</v>
      </c>
      <c r="CH263" s="3">
        <v>15.13</v>
      </c>
      <c r="CI263" s="3">
        <v>15.13</v>
      </c>
      <c r="CL263" s="1" t="s">
        <v>137</v>
      </c>
      <c r="CM263" s="1" t="s">
        <v>138</v>
      </c>
      <c r="CN263" s="1" t="s">
        <v>139</v>
      </c>
      <c r="CP263" s="1" t="s">
        <v>112</v>
      </c>
      <c r="CQ263" s="1" t="s">
        <v>111</v>
      </c>
      <c r="CR263" s="1" t="s">
        <v>112</v>
      </c>
      <c r="CS263" s="1" t="s">
        <v>112</v>
      </c>
      <c r="CT263" s="1" t="s">
        <v>138</v>
      </c>
      <c r="CU263" s="1" t="s">
        <v>111</v>
      </c>
      <c r="CV263" s="1" t="s">
        <v>138</v>
      </c>
      <c r="CW263" s="1" t="s">
        <v>138</v>
      </c>
      <c r="CX263" s="1">
        <v>16702343810</v>
      </c>
      <c r="CY263" s="1" t="s">
        <v>4775</v>
      </c>
      <c r="CZ263" s="1" t="s">
        <v>138</v>
      </c>
      <c r="DA263" s="1" t="s">
        <v>111</v>
      </c>
      <c r="DB263" s="1" t="s">
        <v>112</v>
      </c>
    </row>
    <row r="264" spans="1:111" ht="15.6" customHeight="1" x14ac:dyDescent="0.25">
      <c r="A264" s="1" t="s">
        <v>4818</v>
      </c>
      <c r="B264" s="1" t="s">
        <v>238</v>
      </c>
      <c r="C264" s="2">
        <v>44166.084674537036</v>
      </c>
      <c r="D264" s="2">
        <v>44216</v>
      </c>
      <c r="E264" s="1" t="s">
        <v>180</v>
      </c>
      <c r="G264" s="1" t="s">
        <v>112</v>
      </c>
      <c r="H264" s="1" t="s">
        <v>112</v>
      </c>
      <c r="I264" s="1" t="s">
        <v>112</v>
      </c>
      <c r="J264" s="1" t="s">
        <v>1123</v>
      </c>
      <c r="K264" s="1" t="s">
        <v>3955</v>
      </c>
      <c r="L264" s="1" t="s">
        <v>1125</v>
      </c>
      <c r="M264" s="1" t="s">
        <v>1126</v>
      </c>
      <c r="N264" s="1" t="s">
        <v>116</v>
      </c>
      <c r="O264" s="1" t="s">
        <v>117</v>
      </c>
      <c r="P264" s="9">
        <v>96950</v>
      </c>
      <c r="Q264" s="1" t="s">
        <v>118</v>
      </c>
      <c r="R264" s="1" t="s">
        <v>117</v>
      </c>
      <c r="S264" s="1">
        <v>16702341795</v>
      </c>
      <c r="U264" s="1">
        <v>45399</v>
      </c>
      <c r="V264" s="1" t="s">
        <v>119</v>
      </c>
      <c r="X264" s="1" t="s">
        <v>1127</v>
      </c>
      <c r="Y264" s="1" t="s">
        <v>848</v>
      </c>
      <c r="Z264" s="1" t="s">
        <v>1128</v>
      </c>
      <c r="AA264" s="1" t="s">
        <v>1129</v>
      </c>
      <c r="AB264" s="1" t="s">
        <v>1125</v>
      </c>
      <c r="AC264" s="1" t="s">
        <v>1130</v>
      </c>
      <c r="AD264" s="1" t="s">
        <v>116</v>
      </c>
      <c r="AE264" s="1" t="s">
        <v>117</v>
      </c>
      <c r="AF264" s="9">
        <v>96950</v>
      </c>
      <c r="AG264" s="1" t="s">
        <v>118</v>
      </c>
      <c r="AH264" s="1" t="s">
        <v>117</v>
      </c>
      <c r="AI264" s="1">
        <v>16702341795</v>
      </c>
      <c r="AK264" s="1" t="s">
        <v>1131</v>
      </c>
      <c r="BC264" s="1" t="str">
        <f>"51-3021.00"</f>
        <v>51-3021.00</v>
      </c>
      <c r="BD264" s="1" t="s">
        <v>4564</v>
      </c>
      <c r="BE264" s="1" t="s">
        <v>4819</v>
      </c>
      <c r="BF264" s="1" t="s">
        <v>4565</v>
      </c>
      <c r="BG264" s="1">
        <v>1</v>
      </c>
      <c r="BH264" s="1">
        <v>1</v>
      </c>
      <c r="BI264" s="2">
        <v>44286</v>
      </c>
      <c r="BJ264" s="2">
        <v>44650</v>
      </c>
      <c r="BK264" s="2">
        <v>44286</v>
      </c>
      <c r="BL264" s="2">
        <v>44650</v>
      </c>
      <c r="BM264" s="1">
        <v>35</v>
      </c>
      <c r="BN264" s="1">
        <v>0</v>
      </c>
      <c r="BO264" s="1">
        <v>6</v>
      </c>
      <c r="BP264" s="1">
        <v>6</v>
      </c>
      <c r="BQ264" s="1">
        <v>6</v>
      </c>
      <c r="BR264" s="1">
        <v>5</v>
      </c>
      <c r="BS264" s="1">
        <v>6</v>
      </c>
      <c r="BT264" s="1">
        <v>6</v>
      </c>
      <c r="BU264" s="1" t="str">
        <f>"6:00 AM"</f>
        <v>6:00 AM</v>
      </c>
      <c r="BV264" s="1" t="str">
        <f>"6:00 PM"</f>
        <v>6:00 PM</v>
      </c>
      <c r="BW264" s="1" t="s">
        <v>135</v>
      </c>
      <c r="BX264" s="1">
        <v>0</v>
      </c>
      <c r="BY264" s="1">
        <v>3</v>
      </c>
      <c r="BZ264" s="1" t="s">
        <v>112</v>
      </c>
      <c r="CA264" s="1">
        <v>0</v>
      </c>
      <c r="CB264" s="1" t="s">
        <v>4820</v>
      </c>
      <c r="CC264" s="1" t="s">
        <v>3959</v>
      </c>
      <c r="CD264" s="1" t="s">
        <v>3960</v>
      </c>
      <c r="CE264" s="1" t="s">
        <v>116</v>
      </c>
      <c r="CF264" s="1" t="s">
        <v>117</v>
      </c>
      <c r="CG264" s="1">
        <v>96950</v>
      </c>
      <c r="CH264" s="3">
        <v>7.97</v>
      </c>
      <c r="CI264" s="3">
        <v>10.5</v>
      </c>
      <c r="CJ264" s="3">
        <v>11.96</v>
      </c>
      <c r="CK264" s="3">
        <v>15.75</v>
      </c>
      <c r="CL264" s="1" t="s">
        <v>137</v>
      </c>
      <c r="CN264" s="1" t="s">
        <v>139</v>
      </c>
      <c r="CP264" s="1" t="s">
        <v>112</v>
      </c>
      <c r="CQ264" s="1" t="s">
        <v>111</v>
      </c>
      <c r="CR264" s="1" t="s">
        <v>111</v>
      </c>
      <c r="CS264" s="1" t="s">
        <v>111</v>
      </c>
      <c r="CT264" s="1" t="s">
        <v>138</v>
      </c>
      <c r="CU264" s="1" t="s">
        <v>111</v>
      </c>
      <c r="CV264" s="1" t="s">
        <v>111</v>
      </c>
      <c r="CW264" s="1" t="s">
        <v>1134</v>
      </c>
      <c r="CX264" s="1">
        <v>16702371795</v>
      </c>
      <c r="CY264" s="1" t="s">
        <v>1131</v>
      </c>
      <c r="CZ264" s="1" t="s">
        <v>1136</v>
      </c>
      <c r="DA264" s="1" t="s">
        <v>111</v>
      </c>
      <c r="DB264" s="1" t="s">
        <v>112</v>
      </c>
    </row>
    <row r="265" spans="1:111" ht="15.6" customHeight="1" x14ac:dyDescent="0.25">
      <c r="A265" s="1" t="s">
        <v>4821</v>
      </c>
      <c r="B265" s="1" t="s">
        <v>238</v>
      </c>
      <c r="C265" s="2">
        <v>44148.649805324072</v>
      </c>
      <c r="D265" s="2">
        <v>44193</v>
      </c>
      <c r="E265" s="1" t="s">
        <v>180</v>
      </c>
      <c r="G265" s="1" t="s">
        <v>112</v>
      </c>
      <c r="H265" s="1" t="s">
        <v>112</v>
      </c>
      <c r="I265" s="1" t="s">
        <v>112</v>
      </c>
      <c r="J265" s="1" t="s">
        <v>4822</v>
      </c>
      <c r="K265" s="1" t="s">
        <v>4823</v>
      </c>
      <c r="L265" s="1" t="s">
        <v>4824</v>
      </c>
      <c r="N265" s="1" t="s">
        <v>116</v>
      </c>
      <c r="O265" s="1" t="s">
        <v>117</v>
      </c>
      <c r="P265" s="9">
        <v>96950</v>
      </c>
      <c r="Q265" s="1" t="s">
        <v>118</v>
      </c>
      <c r="S265" s="1">
        <v>16702889218</v>
      </c>
      <c r="U265" s="1">
        <v>561320</v>
      </c>
      <c r="V265" s="1" t="s">
        <v>119</v>
      </c>
      <c r="X265" s="1" t="s">
        <v>2975</v>
      </c>
      <c r="Y265" s="1" t="s">
        <v>4825</v>
      </c>
      <c r="Z265" s="1" t="s">
        <v>4826</v>
      </c>
      <c r="AA265" s="1" t="s">
        <v>245</v>
      </c>
      <c r="AB265" s="1" t="s">
        <v>4824</v>
      </c>
      <c r="AD265" s="1" t="s">
        <v>116</v>
      </c>
      <c r="AE265" s="1" t="s">
        <v>117</v>
      </c>
      <c r="AF265" s="9">
        <v>96950</v>
      </c>
      <c r="AG265" s="1" t="s">
        <v>118</v>
      </c>
      <c r="AI265" s="1">
        <v>16702889218</v>
      </c>
      <c r="AK265" s="1" t="s">
        <v>4827</v>
      </c>
      <c r="BC265" s="1" t="str">
        <f>"37-2011.00"</f>
        <v>37-2011.00</v>
      </c>
      <c r="BD265" s="1" t="s">
        <v>676</v>
      </c>
      <c r="BE265" s="1" t="s">
        <v>4828</v>
      </c>
      <c r="BF265" s="1" t="s">
        <v>578</v>
      </c>
      <c r="BG265" s="1">
        <v>5</v>
      </c>
      <c r="BH265" s="1">
        <v>5</v>
      </c>
      <c r="BI265" s="2">
        <v>44197</v>
      </c>
      <c r="BJ265" s="2">
        <v>44561</v>
      </c>
      <c r="BK265" s="2">
        <v>44197</v>
      </c>
      <c r="BL265" s="2">
        <v>44561</v>
      </c>
      <c r="BM265" s="1">
        <v>35</v>
      </c>
      <c r="BN265" s="1">
        <v>0</v>
      </c>
      <c r="BO265" s="1">
        <v>7</v>
      </c>
      <c r="BP265" s="1">
        <v>7</v>
      </c>
      <c r="BQ265" s="1">
        <v>7</v>
      </c>
      <c r="BR265" s="1">
        <v>7</v>
      </c>
      <c r="BS265" s="1">
        <v>7</v>
      </c>
      <c r="BT265" s="1">
        <v>0</v>
      </c>
      <c r="BU265" s="1" t="str">
        <f>"8:00 AM"</f>
        <v>8:00 AM</v>
      </c>
      <c r="BV265" s="1" t="str">
        <f>"4:00 PM"</f>
        <v>4:00 PM</v>
      </c>
      <c r="BW265" s="1" t="s">
        <v>135</v>
      </c>
      <c r="BX265" s="1">
        <v>0</v>
      </c>
      <c r="BY265" s="1">
        <v>12</v>
      </c>
      <c r="BZ265" s="1" t="s">
        <v>112</v>
      </c>
      <c r="CA265" s="1">
        <v>0</v>
      </c>
      <c r="CB265" s="1" t="s">
        <v>4829</v>
      </c>
      <c r="CC265" s="1" t="s">
        <v>4830</v>
      </c>
      <c r="CE265" s="1" t="s">
        <v>116</v>
      </c>
      <c r="CF265" s="1" t="s">
        <v>117</v>
      </c>
      <c r="CG265" s="1">
        <v>96950</v>
      </c>
      <c r="CH265" s="3">
        <v>8.0500000000000007</v>
      </c>
      <c r="CL265" s="1" t="s">
        <v>137</v>
      </c>
      <c r="CM265" s="1" t="s">
        <v>138</v>
      </c>
      <c r="CN265" s="1" t="s">
        <v>139</v>
      </c>
      <c r="CP265" s="1" t="s">
        <v>112</v>
      </c>
      <c r="CQ265" s="1" t="s">
        <v>111</v>
      </c>
      <c r="CR265" s="1" t="s">
        <v>112</v>
      </c>
      <c r="CS265" s="1" t="s">
        <v>112</v>
      </c>
      <c r="CT265" s="1" t="s">
        <v>138</v>
      </c>
      <c r="CU265" s="1" t="s">
        <v>111</v>
      </c>
      <c r="CV265" s="1" t="s">
        <v>138</v>
      </c>
      <c r="CW265" s="1" t="s">
        <v>4831</v>
      </c>
      <c r="CX265" s="1">
        <v>16702889218</v>
      </c>
      <c r="CY265" s="1" t="s">
        <v>4827</v>
      </c>
      <c r="CZ265" s="1" t="s">
        <v>138</v>
      </c>
      <c r="DA265" s="1" t="s">
        <v>111</v>
      </c>
      <c r="DB265" s="1" t="s">
        <v>112</v>
      </c>
    </row>
    <row r="266" spans="1:111" ht="15.6" customHeight="1" x14ac:dyDescent="0.25">
      <c r="A266" s="1" t="s">
        <v>4832</v>
      </c>
      <c r="B266" s="1" t="s">
        <v>238</v>
      </c>
      <c r="C266" s="2">
        <v>44161.893599537034</v>
      </c>
      <c r="D266" s="2">
        <v>44210</v>
      </c>
      <c r="E266" s="1" t="s">
        <v>180</v>
      </c>
      <c r="G266" s="1" t="s">
        <v>112</v>
      </c>
      <c r="H266" s="1" t="s">
        <v>112</v>
      </c>
      <c r="I266" s="1" t="s">
        <v>112</v>
      </c>
      <c r="J266" s="1" t="s">
        <v>3453</v>
      </c>
      <c r="K266" s="1" t="s">
        <v>4833</v>
      </c>
      <c r="L266" s="1" t="s">
        <v>3455</v>
      </c>
      <c r="N266" s="1" t="s">
        <v>167</v>
      </c>
      <c r="O266" s="1" t="s">
        <v>117</v>
      </c>
      <c r="P266" s="9">
        <v>96950</v>
      </c>
      <c r="Q266" s="1" t="s">
        <v>118</v>
      </c>
      <c r="S266" s="1">
        <v>16702341229</v>
      </c>
      <c r="U266" s="1">
        <v>31181</v>
      </c>
      <c r="V266" s="1" t="s">
        <v>119</v>
      </c>
      <c r="X266" s="1" t="s">
        <v>3456</v>
      </c>
      <c r="Y266" s="1" t="s">
        <v>3457</v>
      </c>
      <c r="Z266" s="1" t="s">
        <v>3458</v>
      </c>
      <c r="AA266" s="1" t="s">
        <v>3134</v>
      </c>
      <c r="AB266" s="1" t="s">
        <v>3455</v>
      </c>
      <c r="AD266" s="1" t="s">
        <v>167</v>
      </c>
      <c r="AE266" s="1" t="s">
        <v>117</v>
      </c>
      <c r="AF266" s="9">
        <v>96950</v>
      </c>
      <c r="AG266" s="1" t="s">
        <v>118</v>
      </c>
      <c r="AI266" s="1">
        <v>16702341229</v>
      </c>
      <c r="AK266" s="1" t="s">
        <v>3459</v>
      </c>
      <c r="BC266" s="1" t="str">
        <f>"51-3011.00"</f>
        <v>51-3011.00</v>
      </c>
      <c r="BD266" s="1" t="s">
        <v>1079</v>
      </c>
      <c r="BE266" s="1" t="s">
        <v>4834</v>
      </c>
      <c r="BF266" s="1" t="s">
        <v>3366</v>
      </c>
      <c r="BG266" s="1">
        <v>1</v>
      </c>
      <c r="BH266" s="1">
        <v>1</v>
      </c>
      <c r="BI266" s="2">
        <v>44197</v>
      </c>
      <c r="BJ266" s="2">
        <v>44469</v>
      </c>
      <c r="BK266" s="2">
        <v>44210</v>
      </c>
      <c r="BL266" s="2">
        <v>44469</v>
      </c>
      <c r="BM266" s="1">
        <v>35</v>
      </c>
      <c r="BN266" s="1">
        <v>0</v>
      </c>
      <c r="BO266" s="1">
        <v>7</v>
      </c>
      <c r="BP266" s="1">
        <v>7</v>
      </c>
      <c r="BQ266" s="1">
        <v>7</v>
      </c>
      <c r="BR266" s="1">
        <v>7</v>
      </c>
      <c r="BS266" s="1">
        <v>7</v>
      </c>
      <c r="BT266" s="1">
        <v>0</v>
      </c>
      <c r="BU266" s="1" t="str">
        <f>"8:00 AM"</f>
        <v>8:00 AM</v>
      </c>
      <c r="BV266" s="1" t="str">
        <f>"4:00 PM"</f>
        <v>4:00 PM</v>
      </c>
      <c r="BW266" s="1" t="s">
        <v>135</v>
      </c>
      <c r="BX266" s="1">
        <v>0</v>
      </c>
      <c r="BY266" s="1">
        <v>12</v>
      </c>
      <c r="BZ266" s="1" t="s">
        <v>112</v>
      </c>
      <c r="CA266" s="1">
        <v>0</v>
      </c>
      <c r="CB266" s="4" t="s">
        <v>4835</v>
      </c>
      <c r="CC266" s="1" t="s">
        <v>3463</v>
      </c>
      <c r="CE266" s="1" t="s">
        <v>167</v>
      </c>
      <c r="CF266" s="1" t="s">
        <v>117</v>
      </c>
      <c r="CG266" s="1">
        <v>96950</v>
      </c>
      <c r="CH266" s="3">
        <v>7.9</v>
      </c>
      <c r="CI266" s="3">
        <v>7.9</v>
      </c>
      <c r="CJ266" s="3">
        <v>11.85</v>
      </c>
      <c r="CK266" s="3">
        <v>11.85</v>
      </c>
      <c r="CL266" s="1" t="s">
        <v>137</v>
      </c>
      <c r="CN266" s="1" t="s">
        <v>139</v>
      </c>
      <c r="CP266" s="1" t="s">
        <v>112</v>
      </c>
      <c r="CQ266" s="1" t="s">
        <v>111</v>
      </c>
      <c r="CR266" s="1" t="s">
        <v>112</v>
      </c>
      <c r="CS266" s="1" t="s">
        <v>111</v>
      </c>
      <c r="CT266" s="1" t="s">
        <v>138</v>
      </c>
      <c r="CU266" s="1" t="s">
        <v>111</v>
      </c>
      <c r="CV266" s="1" t="s">
        <v>138</v>
      </c>
      <c r="CW266" s="1" t="s">
        <v>3422</v>
      </c>
      <c r="CX266" s="1">
        <v>16702341229</v>
      </c>
      <c r="CY266" s="1" t="s">
        <v>3459</v>
      </c>
      <c r="CZ266" s="1" t="s">
        <v>428</v>
      </c>
      <c r="DA266" s="1" t="s">
        <v>111</v>
      </c>
      <c r="DB266" s="1" t="s">
        <v>112</v>
      </c>
    </row>
    <row r="267" spans="1:111" ht="15.6" customHeight="1" x14ac:dyDescent="0.25">
      <c r="A267" s="1" t="s">
        <v>4868</v>
      </c>
      <c r="B267" s="1" t="s">
        <v>238</v>
      </c>
      <c r="C267" s="2">
        <v>44047.961415625003</v>
      </c>
      <c r="D267" s="2">
        <v>44117</v>
      </c>
      <c r="E267" s="1" t="s">
        <v>180</v>
      </c>
      <c r="G267" s="1" t="s">
        <v>112</v>
      </c>
      <c r="H267" s="1" t="s">
        <v>112</v>
      </c>
      <c r="I267" s="1" t="s">
        <v>112</v>
      </c>
      <c r="J267" s="1" t="s">
        <v>468</v>
      </c>
      <c r="K267" s="1" t="s">
        <v>469</v>
      </c>
      <c r="L267" s="1" t="s">
        <v>470</v>
      </c>
      <c r="M267" s="1" t="s">
        <v>339</v>
      </c>
      <c r="N267" s="1" t="s">
        <v>167</v>
      </c>
      <c r="O267" s="1" t="s">
        <v>117</v>
      </c>
      <c r="P267" s="9">
        <v>96950</v>
      </c>
      <c r="Q267" s="1" t="s">
        <v>118</v>
      </c>
      <c r="S267" s="1">
        <v>16702379950</v>
      </c>
      <c r="U267" s="1">
        <v>721120</v>
      </c>
      <c r="V267" s="1" t="s">
        <v>119</v>
      </c>
      <c r="X267" s="1" t="s">
        <v>498</v>
      </c>
      <c r="Y267" s="1" t="s">
        <v>499</v>
      </c>
      <c r="AA267" s="1" t="s">
        <v>473</v>
      </c>
      <c r="AB267" s="1" t="s">
        <v>470</v>
      </c>
      <c r="AC267" s="1" t="s">
        <v>339</v>
      </c>
      <c r="AD267" s="1" t="s">
        <v>167</v>
      </c>
      <c r="AE267" s="1" t="s">
        <v>117</v>
      </c>
      <c r="AF267" s="9">
        <v>96950</v>
      </c>
      <c r="AG267" s="1" t="s">
        <v>118</v>
      </c>
      <c r="AI267" s="1">
        <v>16702379950</v>
      </c>
      <c r="AK267" s="1" t="s">
        <v>474</v>
      </c>
      <c r="BC267" s="1" t="str">
        <f>"35-1011.00"</f>
        <v>35-1011.00</v>
      </c>
      <c r="BD267" s="1" t="s">
        <v>3815</v>
      </c>
      <c r="BE267" s="1" t="s">
        <v>4869</v>
      </c>
      <c r="BF267" s="1" t="s">
        <v>4870</v>
      </c>
      <c r="BG267" s="1">
        <v>2</v>
      </c>
      <c r="BH267" s="1">
        <v>2</v>
      </c>
      <c r="BI267" s="2">
        <v>44105</v>
      </c>
      <c r="BJ267" s="2">
        <v>44469</v>
      </c>
      <c r="BK267" s="2">
        <v>44117</v>
      </c>
      <c r="BL267" s="2">
        <v>44469</v>
      </c>
      <c r="BM267" s="1">
        <v>35</v>
      </c>
      <c r="BN267" s="1">
        <v>0</v>
      </c>
      <c r="BO267" s="1">
        <v>7</v>
      </c>
      <c r="BP267" s="1">
        <v>7</v>
      </c>
      <c r="BQ267" s="1">
        <v>7</v>
      </c>
      <c r="BR267" s="1">
        <v>7</v>
      </c>
      <c r="BS267" s="1">
        <v>7</v>
      </c>
      <c r="BT267" s="1">
        <v>0</v>
      </c>
      <c r="BU267" s="1" t="str">
        <f>"6:00 AM"</f>
        <v>6:00 AM</v>
      </c>
      <c r="BV267" s="1" t="str">
        <f>"2:00 PM"</f>
        <v>2:00 PM</v>
      </c>
      <c r="BW267" s="1" t="s">
        <v>135</v>
      </c>
      <c r="BX267" s="1">
        <v>0</v>
      </c>
      <c r="BY267" s="1">
        <v>24</v>
      </c>
      <c r="BZ267" s="1" t="s">
        <v>111</v>
      </c>
      <c r="CA267" s="1">
        <v>25</v>
      </c>
      <c r="CB267" s="1" t="s">
        <v>4871</v>
      </c>
      <c r="CC267" s="1" t="s">
        <v>470</v>
      </c>
      <c r="CD267" s="1" t="s">
        <v>339</v>
      </c>
      <c r="CE267" s="1" t="s">
        <v>167</v>
      </c>
      <c r="CF267" s="1" t="s">
        <v>117</v>
      </c>
      <c r="CG267" s="1">
        <v>96950</v>
      </c>
      <c r="CH267" s="3">
        <v>16.73</v>
      </c>
      <c r="CI267" s="3">
        <v>38</v>
      </c>
      <c r="CL267" s="1" t="s">
        <v>137</v>
      </c>
      <c r="CN267" s="1" t="s">
        <v>139</v>
      </c>
      <c r="CP267" s="1" t="s">
        <v>112</v>
      </c>
      <c r="CQ267" s="1" t="s">
        <v>111</v>
      </c>
      <c r="CR267" s="1" t="s">
        <v>111</v>
      </c>
      <c r="CS267" s="1" t="s">
        <v>112</v>
      </c>
      <c r="CT267" s="1" t="s">
        <v>138</v>
      </c>
      <c r="CU267" s="1" t="s">
        <v>111</v>
      </c>
      <c r="CV267" s="1" t="s">
        <v>111</v>
      </c>
      <c r="CW267" s="1" t="s">
        <v>479</v>
      </c>
      <c r="CX267" s="1">
        <v>16702379900</v>
      </c>
      <c r="CY267" s="1" t="s">
        <v>480</v>
      </c>
      <c r="CZ267" s="1" t="s">
        <v>138</v>
      </c>
      <c r="DA267" s="1" t="s">
        <v>111</v>
      </c>
      <c r="DB267" s="1" t="s">
        <v>112</v>
      </c>
    </row>
    <row r="268" spans="1:111" ht="15.6" customHeight="1" x14ac:dyDescent="0.25">
      <c r="A268" s="1" t="s">
        <v>4911</v>
      </c>
      <c r="B268" s="1" t="s">
        <v>238</v>
      </c>
      <c r="C268" s="2">
        <v>44172.020763773151</v>
      </c>
      <c r="D268" s="2">
        <v>44216</v>
      </c>
      <c r="E268" s="1" t="s">
        <v>180</v>
      </c>
      <c r="G268" s="1" t="s">
        <v>112</v>
      </c>
      <c r="H268" s="1" t="s">
        <v>112</v>
      </c>
      <c r="I268" s="1" t="s">
        <v>112</v>
      </c>
      <c r="J268" s="1" t="s">
        <v>784</v>
      </c>
      <c r="K268" s="1" t="s">
        <v>785</v>
      </c>
      <c r="L268" s="1" t="s">
        <v>4912</v>
      </c>
      <c r="M268" s="1" t="s">
        <v>786</v>
      </c>
      <c r="N268" s="1" t="s">
        <v>116</v>
      </c>
      <c r="O268" s="1" t="s">
        <v>117</v>
      </c>
      <c r="P268" s="9">
        <v>96950</v>
      </c>
      <c r="Q268" s="1" t="s">
        <v>118</v>
      </c>
      <c r="R268" s="1" t="s">
        <v>719</v>
      </c>
      <c r="S268" s="1">
        <v>16703236877</v>
      </c>
      <c r="U268" s="1">
        <v>6216</v>
      </c>
      <c r="V268" s="1" t="s">
        <v>119</v>
      </c>
      <c r="X268" s="1" t="s">
        <v>686</v>
      </c>
      <c r="Y268" s="1" t="s">
        <v>687</v>
      </c>
      <c r="Z268" s="1" t="s">
        <v>688</v>
      </c>
      <c r="AA268" s="1" t="s">
        <v>245</v>
      </c>
      <c r="AB268" s="1" t="s">
        <v>689</v>
      </c>
      <c r="AD268" s="1" t="s">
        <v>690</v>
      </c>
      <c r="AE268" s="1" t="s">
        <v>691</v>
      </c>
      <c r="AF268" s="9">
        <v>96931</v>
      </c>
      <c r="AG268" s="1" t="s">
        <v>118</v>
      </c>
      <c r="AH268" s="1" t="s">
        <v>719</v>
      </c>
      <c r="AI268" s="1">
        <v>16716498746</v>
      </c>
      <c r="AJ268" s="1">
        <v>203</v>
      </c>
      <c r="AK268" s="1" t="s">
        <v>692</v>
      </c>
      <c r="BC268" s="1" t="str">
        <f>"29-1141.00"</f>
        <v>29-1141.00</v>
      </c>
      <c r="BD268" s="1" t="s">
        <v>1381</v>
      </c>
      <c r="BE268" s="1" t="s">
        <v>4913</v>
      </c>
      <c r="BF268" s="1" t="s">
        <v>1383</v>
      </c>
      <c r="BG268" s="1">
        <v>8</v>
      </c>
      <c r="BH268" s="1">
        <v>8</v>
      </c>
      <c r="BI268" s="2">
        <v>44270</v>
      </c>
      <c r="BJ268" s="2">
        <v>44634</v>
      </c>
      <c r="BK268" s="2">
        <v>44270</v>
      </c>
      <c r="BL268" s="2">
        <v>44634</v>
      </c>
      <c r="BM268" s="1">
        <v>40</v>
      </c>
      <c r="BN268" s="1">
        <v>0</v>
      </c>
      <c r="BO268" s="1">
        <v>8</v>
      </c>
      <c r="BP268" s="1">
        <v>8</v>
      </c>
      <c r="BQ268" s="1">
        <v>8</v>
      </c>
      <c r="BR268" s="1">
        <v>8</v>
      </c>
      <c r="BS268" s="1">
        <v>5</v>
      </c>
      <c r="BT268" s="1">
        <v>3</v>
      </c>
      <c r="BU268" s="1" t="str">
        <f>"8:30 AM"</f>
        <v>8:30 AM</v>
      </c>
      <c r="BV268" s="1" t="str">
        <f>"5:30 PM"</f>
        <v>5:30 PM</v>
      </c>
      <c r="BW268" s="1" t="s">
        <v>392</v>
      </c>
      <c r="BX268" s="1">
        <v>0</v>
      </c>
      <c r="BY268" s="1">
        <v>0</v>
      </c>
      <c r="BZ268" s="1" t="s">
        <v>112</v>
      </c>
      <c r="CA268" s="1">
        <v>0</v>
      </c>
      <c r="CB268" s="4" t="s">
        <v>1384</v>
      </c>
      <c r="CC268" s="1" t="s">
        <v>4912</v>
      </c>
      <c r="CD268" s="1" t="s">
        <v>786</v>
      </c>
      <c r="CE268" s="1" t="s">
        <v>116</v>
      </c>
      <c r="CF268" s="1" t="s">
        <v>117</v>
      </c>
      <c r="CG268" s="1">
        <v>96950</v>
      </c>
      <c r="CH268" s="3">
        <v>22.19</v>
      </c>
      <c r="CI268" s="3">
        <v>22.19</v>
      </c>
      <c r="CL268" s="1" t="s">
        <v>137</v>
      </c>
      <c r="CN268" s="1" t="s">
        <v>139</v>
      </c>
      <c r="CP268" s="1" t="s">
        <v>112</v>
      </c>
      <c r="CQ268" s="1" t="s">
        <v>111</v>
      </c>
      <c r="CR268" s="1" t="s">
        <v>112</v>
      </c>
      <c r="CS268" s="1" t="s">
        <v>112</v>
      </c>
      <c r="CT268" s="1" t="s">
        <v>138</v>
      </c>
      <c r="CU268" s="1" t="s">
        <v>111</v>
      </c>
      <c r="CV268" s="1" t="s">
        <v>138</v>
      </c>
      <c r="CW268" s="1" t="s">
        <v>698</v>
      </c>
      <c r="CX268" s="1">
        <v>16703236877</v>
      </c>
      <c r="CY268" s="1" t="s">
        <v>699</v>
      </c>
      <c r="CZ268" s="1" t="s">
        <v>138</v>
      </c>
      <c r="DA268" s="1" t="s">
        <v>111</v>
      </c>
      <c r="DB268" s="1" t="s">
        <v>112</v>
      </c>
    </row>
    <row r="269" spans="1:111" ht="15.6" customHeight="1" x14ac:dyDescent="0.25">
      <c r="A269" s="1" t="s">
        <v>4922</v>
      </c>
      <c r="B269" s="1" t="s">
        <v>238</v>
      </c>
      <c r="C269" s="2">
        <v>44155.043706249999</v>
      </c>
      <c r="D269" s="2">
        <v>44202</v>
      </c>
      <c r="E269" s="1" t="s">
        <v>180</v>
      </c>
      <c r="G269" s="1" t="s">
        <v>111</v>
      </c>
      <c r="H269" s="1" t="s">
        <v>112</v>
      </c>
      <c r="I269" s="1" t="s">
        <v>112</v>
      </c>
      <c r="J269" s="1" t="s">
        <v>1596</v>
      </c>
      <c r="K269" s="1" t="s">
        <v>362</v>
      </c>
      <c r="L269" s="1" t="s">
        <v>1597</v>
      </c>
      <c r="M269" s="1" t="s">
        <v>1598</v>
      </c>
      <c r="N269" s="1" t="s">
        <v>116</v>
      </c>
      <c r="O269" s="1" t="s">
        <v>117</v>
      </c>
      <c r="P269" s="9">
        <v>96950</v>
      </c>
      <c r="Q269" s="1" t="s">
        <v>118</v>
      </c>
      <c r="R269" s="1" t="s">
        <v>138</v>
      </c>
      <c r="S269" s="1">
        <v>16702347900</v>
      </c>
      <c r="T269" s="1">
        <v>803</v>
      </c>
      <c r="U269" s="1">
        <v>236220</v>
      </c>
      <c r="V269" s="1" t="s">
        <v>119</v>
      </c>
      <c r="X269" s="1" t="s">
        <v>1599</v>
      </c>
      <c r="Y269" s="1" t="s">
        <v>1600</v>
      </c>
      <c r="Z269" s="1" t="s">
        <v>1601</v>
      </c>
      <c r="AA269" s="1" t="s">
        <v>461</v>
      </c>
      <c r="AB269" s="1" t="s">
        <v>1597</v>
      </c>
      <c r="AC269" s="1" t="s">
        <v>1598</v>
      </c>
      <c r="AD269" s="1" t="s">
        <v>116</v>
      </c>
      <c r="AE269" s="1" t="s">
        <v>117</v>
      </c>
      <c r="AF269" s="9">
        <v>96950</v>
      </c>
      <c r="AG269" s="1" t="s">
        <v>118</v>
      </c>
      <c r="AH269" s="1" t="s">
        <v>138</v>
      </c>
      <c r="AI269" s="1">
        <v>16702347900</v>
      </c>
      <c r="AJ269" s="1">
        <v>803</v>
      </c>
      <c r="AK269" s="1" t="s">
        <v>1602</v>
      </c>
      <c r="BC269" s="1" t="str">
        <f>"43-3031.00"</f>
        <v>43-3031.00</v>
      </c>
      <c r="BD269" s="1" t="s">
        <v>389</v>
      </c>
      <c r="BE269" s="1" t="s">
        <v>4923</v>
      </c>
      <c r="BF269" s="1" t="s">
        <v>4924</v>
      </c>
      <c r="BG269" s="1">
        <v>2</v>
      </c>
      <c r="BH269" s="1">
        <v>2</v>
      </c>
      <c r="BI269" s="2">
        <v>44228</v>
      </c>
      <c r="BJ269" s="2">
        <v>45322</v>
      </c>
      <c r="BK269" s="2">
        <v>44228</v>
      </c>
      <c r="BL269" s="2">
        <v>45322</v>
      </c>
      <c r="BM269" s="1">
        <v>40</v>
      </c>
      <c r="BN269" s="1">
        <v>0</v>
      </c>
      <c r="BO269" s="1">
        <v>8</v>
      </c>
      <c r="BP269" s="1">
        <v>8</v>
      </c>
      <c r="BQ269" s="1">
        <v>8</v>
      </c>
      <c r="BR269" s="1">
        <v>8</v>
      </c>
      <c r="BS269" s="1">
        <v>8</v>
      </c>
      <c r="BT269" s="1">
        <v>0</v>
      </c>
      <c r="BU269" s="1" t="str">
        <f>"8:00 AM"</f>
        <v>8:00 AM</v>
      </c>
      <c r="BV269" s="1" t="str">
        <f>"5:00 PM"</f>
        <v>5:00 PM</v>
      </c>
      <c r="BW269" s="1" t="s">
        <v>135</v>
      </c>
      <c r="BX269" s="1">
        <v>0</v>
      </c>
      <c r="BY269" s="1">
        <v>24</v>
      </c>
      <c r="BZ269" s="1" t="s">
        <v>112</v>
      </c>
      <c r="CA269" s="1">
        <v>0</v>
      </c>
      <c r="CB269" s="1" t="s">
        <v>4925</v>
      </c>
      <c r="CC269" s="1" t="s">
        <v>3682</v>
      </c>
      <c r="CD269" s="1" t="s">
        <v>1607</v>
      </c>
      <c r="CE269" s="1" t="s">
        <v>116</v>
      </c>
      <c r="CF269" s="1" t="s">
        <v>117</v>
      </c>
      <c r="CG269" s="1">
        <v>96950</v>
      </c>
      <c r="CH269" s="3">
        <v>9.49</v>
      </c>
      <c r="CI269" s="3">
        <v>10</v>
      </c>
      <c r="CJ269" s="3">
        <v>14.24</v>
      </c>
      <c r="CK269" s="3">
        <v>15</v>
      </c>
      <c r="CL269" s="1" t="s">
        <v>137</v>
      </c>
      <c r="CM269" s="1" t="s">
        <v>1608</v>
      </c>
      <c r="CN269" s="1" t="s">
        <v>139</v>
      </c>
      <c r="CP269" s="1" t="s">
        <v>112</v>
      </c>
      <c r="CQ269" s="1" t="s">
        <v>111</v>
      </c>
      <c r="CR269" s="1" t="s">
        <v>112</v>
      </c>
      <c r="CS269" s="1" t="s">
        <v>111</v>
      </c>
      <c r="CT269" s="1" t="s">
        <v>138</v>
      </c>
      <c r="CU269" s="1" t="s">
        <v>111</v>
      </c>
      <c r="CV269" s="1" t="s">
        <v>138</v>
      </c>
      <c r="CW269" s="1" t="s">
        <v>3683</v>
      </c>
      <c r="CX269" s="1">
        <v>16702347900</v>
      </c>
      <c r="CY269" s="1" t="s">
        <v>1602</v>
      </c>
      <c r="CZ269" s="1" t="s">
        <v>1610</v>
      </c>
      <c r="DA269" s="1" t="s">
        <v>111</v>
      </c>
      <c r="DB269" s="1" t="s">
        <v>112</v>
      </c>
      <c r="DC269" s="1" t="s">
        <v>1599</v>
      </c>
      <c r="DD269" s="1" t="s">
        <v>1600</v>
      </c>
      <c r="DE269" s="1" t="s">
        <v>1236</v>
      </c>
      <c r="DF269" s="1" t="s">
        <v>1596</v>
      </c>
      <c r="DG269" s="1" t="s">
        <v>1602</v>
      </c>
    </row>
    <row r="270" spans="1:111" ht="15.6" customHeight="1" x14ac:dyDescent="0.25">
      <c r="A270" s="1" t="s">
        <v>4926</v>
      </c>
      <c r="B270" s="1" t="s">
        <v>238</v>
      </c>
      <c r="C270" s="2">
        <v>44165.093853935185</v>
      </c>
      <c r="D270" s="2">
        <v>44196</v>
      </c>
      <c r="E270" s="1" t="s">
        <v>180</v>
      </c>
      <c r="G270" s="1" t="s">
        <v>111</v>
      </c>
      <c r="H270" s="1" t="s">
        <v>111</v>
      </c>
      <c r="I270" s="1" t="s">
        <v>112</v>
      </c>
      <c r="J270" s="1" t="s">
        <v>4927</v>
      </c>
      <c r="K270" s="1" t="s">
        <v>4928</v>
      </c>
      <c r="L270" s="1" t="s">
        <v>4929</v>
      </c>
      <c r="M270" s="1" t="s">
        <v>2334</v>
      </c>
      <c r="N270" s="1" t="s">
        <v>116</v>
      </c>
      <c r="O270" s="1" t="s">
        <v>117</v>
      </c>
      <c r="P270" s="9">
        <v>96950</v>
      </c>
      <c r="Q270" s="1" t="s">
        <v>118</v>
      </c>
      <c r="S270" s="1">
        <v>16707838292</v>
      </c>
      <c r="U270" s="1">
        <v>713990</v>
      </c>
      <c r="V270" s="1" t="s">
        <v>119</v>
      </c>
      <c r="X270" s="1" t="s">
        <v>2332</v>
      </c>
      <c r="Y270" s="1" t="s">
        <v>2333</v>
      </c>
      <c r="AA270" s="1" t="s">
        <v>171</v>
      </c>
      <c r="AB270" s="1" t="s">
        <v>4930</v>
      </c>
      <c r="AC270" s="1" t="s">
        <v>2334</v>
      </c>
      <c r="AD270" s="1" t="s">
        <v>116</v>
      </c>
      <c r="AE270" s="1" t="s">
        <v>117</v>
      </c>
      <c r="AF270" s="9">
        <v>96950</v>
      </c>
      <c r="AG270" s="1" t="s">
        <v>118</v>
      </c>
      <c r="AI270" s="1">
        <v>16707838292</v>
      </c>
      <c r="AK270" s="1" t="s">
        <v>2335</v>
      </c>
      <c r="BC270" s="1" t="str">
        <f>"15-1151.00"</f>
        <v>15-1151.00</v>
      </c>
      <c r="BD270" s="1" t="s">
        <v>2470</v>
      </c>
      <c r="BE270" s="1" t="s">
        <v>4931</v>
      </c>
      <c r="BF270" s="1" t="s">
        <v>4932</v>
      </c>
      <c r="BG270" s="1">
        <v>1</v>
      </c>
      <c r="BH270" s="1">
        <v>1</v>
      </c>
      <c r="BI270" s="2">
        <v>44105</v>
      </c>
      <c r="BJ270" s="2">
        <v>44469</v>
      </c>
      <c r="BK270" s="2">
        <v>44200</v>
      </c>
      <c r="BL270" s="2">
        <v>44469</v>
      </c>
      <c r="BM270" s="1">
        <v>40</v>
      </c>
      <c r="BN270" s="1">
        <v>0</v>
      </c>
      <c r="BO270" s="1">
        <v>8</v>
      </c>
      <c r="BP270" s="1">
        <v>8</v>
      </c>
      <c r="BQ270" s="1">
        <v>8</v>
      </c>
      <c r="BR270" s="1">
        <v>0</v>
      </c>
      <c r="BS270" s="1">
        <v>8</v>
      </c>
      <c r="BT270" s="1">
        <v>8</v>
      </c>
      <c r="BU270" s="1" t="str">
        <f>"8:00 AM"</f>
        <v>8:00 AM</v>
      </c>
      <c r="BV270" s="1" t="str">
        <f>"5:00 PM"</f>
        <v>5:00 PM</v>
      </c>
      <c r="BW270" s="1" t="s">
        <v>135</v>
      </c>
      <c r="BX270" s="1">
        <v>0</v>
      </c>
      <c r="BY270" s="1">
        <v>12</v>
      </c>
      <c r="BZ270" s="1" t="s">
        <v>112</v>
      </c>
      <c r="CA270" s="1">
        <v>0</v>
      </c>
      <c r="CB270" s="1" t="s">
        <v>138</v>
      </c>
      <c r="CC270" s="1" t="s">
        <v>4930</v>
      </c>
      <c r="CD270" s="1" t="s">
        <v>2334</v>
      </c>
      <c r="CE270" s="1" t="s">
        <v>116</v>
      </c>
      <c r="CF270" s="1" t="s">
        <v>117</v>
      </c>
      <c r="CG270" s="1">
        <v>96950</v>
      </c>
      <c r="CH270" s="3">
        <v>12.19</v>
      </c>
      <c r="CI270" s="3">
        <v>12.19</v>
      </c>
      <c r="CJ270" s="3">
        <v>18.29</v>
      </c>
      <c r="CK270" s="3">
        <v>18.29</v>
      </c>
      <c r="CL270" s="1" t="s">
        <v>137</v>
      </c>
      <c r="CN270" s="1" t="s">
        <v>139</v>
      </c>
      <c r="CP270" s="1" t="s">
        <v>112</v>
      </c>
      <c r="CQ270" s="1" t="s">
        <v>111</v>
      </c>
      <c r="CR270" s="1" t="s">
        <v>112</v>
      </c>
      <c r="CS270" s="1" t="s">
        <v>111</v>
      </c>
      <c r="CT270" s="1" t="s">
        <v>138</v>
      </c>
      <c r="CU270" s="1" t="s">
        <v>111</v>
      </c>
      <c r="CV270" s="1" t="s">
        <v>138</v>
      </c>
      <c r="CW270" s="1" t="s">
        <v>2337</v>
      </c>
      <c r="CX270" s="1">
        <v>16707838292</v>
      </c>
      <c r="CY270" s="1" t="s">
        <v>4933</v>
      </c>
      <c r="CZ270" s="1" t="s">
        <v>138</v>
      </c>
      <c r="DA270" s="1" t="s">
        <v>111</v>
      </c>
      <c r="DB270" s="1" t="s">
        <v>112</v>
      </c>
    </row>
    <row r="271" spans="1:111" ht="15.6" customHeight="1" x14ac:dyDescent="0.25">
      <c r="A271" s="1" t="s">
        <v>4976</v>
      </c>
      <c r="B271" s="1" t="s">
        <v>238</v>
      </c>
      <c r="C271" s="2">
        <v>44292.967576157411</v>
      </c>
      <c r="D271" s="2">
        <v>44326</v>
      </c>
      <c r="E271" s="1" t="s">
        <v>110</v>
      </c>
      <c r="F271" s="2">
        <v>44468.833333333336</v>
      </c>
      <c r="G271" s="1" t="s">
        <v>111</v>
      </c>
      <c r="H271" s="1" t="s">
        <v>112</v>
      </c>
      <c r="I271" s="1" t="s">
        <v>112</v>
      </c>
      <c r="J271" s="1" t="s">
        <v>4977</v>
      </c>
      <c r="L271" s="1" t="s">
        <v>3589</v>
      </c>
      <c r="M271" s="1" t="s">
        <v>754</v>
      </c>
      <c r="N271" s="1" t="s">
        <v>167</v>
      </c>
      <c r="O271" s="1" t="s">
        <v>117</v>
      </c>
      <c r="P271" s="9">
        <v>96950</v>
      </c>
      <c r="Q271" s="1" t="s">
        <v>118</v>
      </c>
      <c r="S271" s="1">
        <v>16702340560</v>
      </c>
      <c r="T271" s="1">
        <v>115</v>
      </c>
      <c r="U271" s="1">
        <v>511110</v>
      </c>
      <c r="V271" s="1" t="s">
        <v>119</v>
      </c>
      <c r="X271" s="1" t="s">
        <v>911</v>
      </c>
      <c r="Y271" s="1" t="s">
        <v>912</v>
      </c>
      <c r="Z271" s="1" t="s">
        <v>913</v>
      </c>
      <c r="AA271" s="1" t="s">
        <v>171</v>
      </c>
      <c r="AB271" s="1" t="s">
        <v>3589</v>
      </c>
      <c r="AC271" s="1" t="s">
        <v>754</v>
      </c>
      <c r="AD271" s="1" t="s">
        <v>167</v>
      </c>
      <c r="AE271" s="1" t="s">
        <v>117</v>
      </c>
      <c r="AF271" s="9">
        <v>96950</v>
      </c>
      <c r="AG271" s="1" t="s">
        <v>118</v>
      </c>
      <c r="AI271" s="1">
        <v>16702340560</v>
      </c>
      <c r="AJ271" s="1">
        <v>115</v>
      </c>
      <c r="AK271" s="1" t="s">
        <v>4978</v>
      </c>
      <c r="BC271" s="1" t="str">
        <f>"27-3041.00"</f>
        <v>27-3041.00</v>
      </c>
      <c r="BD271" s="1" t="s">
        <v>4979</v>
      </c>
      <c r="BE271" s="1" t="s">
        <v>4980</v>
      </c>
      <c r="BF271" s="1" t="s">
        <v>4981</v>
      </c>
      <c r="BG271" s="1">
        <v>1</v>
      </c>
      <c r="BH271" s="1">
        <v>1</v>
      </c>
      <c r="BI271" s="2">
        <v>44470</v>
      </c>
      <c r="BJ271" s="2">
        <v>44834</v>
      </c>
      <c r="BK271" s="2">
        <v>44470</v>
      </c>
      <c r="BL271" s="2">
        <v>44834</v>
      </c>
      <c r="BM271" s="1">
        <v>35</v>
      </c>
      <c r="BN271" s="1">
        <v>3</v>
      </c>
      <c r="BO271" s="1">
        <v>7</v>
      </c>
      <c r="BP271" s="1">
        <v>7</v>
      </c>
      <c r="BQ271" s="1">
        <v>7</v>
      </c>
      <c r="BR271" s="1">
        <v>7</v>
      </c>
      <c r="BS271" s="1">
        <v>4</v>
      </c>
      <c r="BT271" s="1">
        <v>0</v>
      </c>
      <c r="BU271" s="1" t="str">
        <f>"2:00 PM"</f>
        <v>2:00 PM</v>
      </c>
      <c r="BV271" s="1" t="str">
        <f>"10:00 PM"</f>
        <v>10:00 PM</v>
      </c>
      <c r="BW271" s="1" t="s">
        <v>193</v>
      </c>
      <c r="BX271" s="1">
        <v>0</v>
      </c>
      <c r="BY271" s="1">
        <v>48</v>
      </c>
      <c r="BZ271" s="1" t="s">
        <v>111</v>
      </c>
      <c r="CA271" s="1">
        <v>5</v>
      </c>
      <c r="CB271" s="4" t="s">
        <v>4982</v>
      </c>
      <c r="CC271" s="1" t="s">
        <v>3589</v>
      </c>
      <c r="CD271" s="1" t="s">
        <v>754</v>
      </c>
      <c r="CE271" s="1" t="s">
        <v>167</v>
      </c>
      <c r="CF271" s="1" t="s">
        <v>117</v>
      </c>
      <c r="CG271" s="1">
        <v>96950</v>
      </c>
      <c r="CH271" s="3">
        <v>13.19</v>
      </c>
      <c r="CI271" s="3">
        <v>18</v>
      </c>
      <c r="CJ271" s="3">
        <v>19.79</v>
      </c>
      <c r="CK271" s="3">
        <v>27</v>
      </c>
      <c r="CL271" s="1" t="s">
        <v>137</v>
      </c>
      <c r="CM271" s="1" t="s">
        <v>922</v>
      </c>
      <c r="CN271" s="1" t="s">
        <v>139</v>
      </c>
      <c r="CP271" s="1" t="s">
        <v>112</v>
      </c>
      <c r="CQ271" s="1" t="s">
        <v>111</v>
      </c>
      <c r="CR271" s="1" t="s">
        <v>112</v>
      </c>
      <c r="CS271" s="1" t="s">
        <v>111</v>
      </c>
      <c r="CT271" s="1" t="s">
        <v>111</v>
      </c>
      <c r="CU271" s="1" t="s">
        <v>111</v>
      </c>
      <c r="CV271" s="1" t="s">
        <v>138</v>
      </c>
      <c r="CW271" s="1" t="s">
        <v>714</v>
      </c>
      <c r="CX271" s="1">
        <v>16702350561</v>
      </c>
      <c r="CY271" s="1" t="s">
        <v>4978</v>
      </c>
      <c r="CZ271" s="1" t="s">
        <v>716</v>
      </c>
      <c r="DA271" s="1" t="s">
        <v>111</v>
      </c>
      <c r="DB271" s="1" t="s">
        <v>112</v>
      </c>
    </row>
    <row r="272" spans="1:111" ht="15.6" customHeight="1" x14ac:dyDescent="0.25">
      <c r="A272" s="1" t="s">
        <v>4983</v>
      </c>
      <c r="B272" s="1" t="s">
        <v>238</v>
      </c>
      <c r="C272" s="2">
        <v>44276.896404861109</v>
      </c>
      <c r="D272" s="2">
        <v>44308</v>
      </c>
      <c r="E272" s="1" t="s">
        <v>180</v>
      </c>
      <c r="G272" s="1" t="s">
        <v>112</v>
      </c>
      <c r="H272" s="1" t="s">
        <v>112</v>
      </c>
      <c r="I272" s="1" t="s">
        <v>112</v>
      </c>
      <c r="J272" s="1" t="s">
        <v>2530</v>
      </c>
      <c r="K272" s="1" t="s">
        <v>2531</v>
      </c>
      <c r="L272" s="1" t="s">
        <v>2532</v>
      </c>
      <c r="M272" s="1" t="s">
        <v>2272</v>
      </c>
      <c r="N272" s="1" t="s">
        <v>116</v>
      </c>
      <c r="O272" s="1" t="s">
        <v>117</v>
      </c>
      <c r="P272" s="9">
        <v>96950</v>
      </c>
      <c r="Q272" s="1" t="s">
        <v>118</v>
      </c>
      <c r="R272" s="1" t="s">
        <v>138</v>
      </c>
      <c r="S272" s="1">
        <v>16702346708</v>
      </c>
      <c r="U272" s="1">
        <v>56199</v>
      </c>
      <c r="V272" s="1" t="s">
        <v>119</v>
      </c>
      <c r="X272" s="1" t="s">
        <v>1010</v>
      </c>
      <c r="Y272" s="1" t="s">
        <v>2533</v>
      </c>
      <c r="AA272" s="1" t="s">
        <v>373</v>
      </c>
      <c r="AB272" s="1" t="s">
        <v>2532</v>
      </c>
      <c r="AC272" s="1" t="s">
        <v>2272</v>
      </c>
      <c r="AD272" s="1" t="s">
        <v>116</v>
      </c>
      <c r="AE272" s="1" t="s">
        <v>117</v>
      </c>
      <c r="AF272" s="9">
        <v>96950</v>
      </c>
      <c r="AG272" s="1" t="s">
        <v>118</v>
      </c>
      <c r="AH272" s="1" t="s">
        <v>138</v>
      </c>
      <c r="AI272" s="1">
        <v>16702346708</v>
      </c>
      <c r="AK272" s="1" t="s">
        <v>2534</v>
      </c>
      <c r="BC272" s="1" t="str">
        <f>"49-9071.00"</f>
        <v>49-9071.00</v>
      </c>
      <c r="BD272" s="1" t="s">
        <v>214</v>
      </c>
      <c r="BE272" s="1" t="s">
        <v>2535</v>
      </c>
      <c r="BF272" s="1" t="s">
        <v>2536</v>
      </c>
      <c r="BG272" s="1">
        <v>2</v>
      </c>
      <c r="BH272" s="1">
        <v>2</v>
      </c>
      <c r="BI272" s="2">
        <v>44368</v>
      </c>
      <c r="BJ272" s="2">
        <v>44732</v>
      </c>
      <c r="BK272" s="2">
        <v>44368</v>
      </c>
      <c r="BL272" s="2">
        <v>44732</v>
      </c>
      <c r="BM272" s="1">
        <v>35</v>
      </c>
      <c r="BN272" s="1">
        <v>0</v>
      </c>
      <c r="BO272" s="1">
        <v>7</v>
      </c>
      <c r="BP272" s="1">
        <v>7</v>
      </c>
      <c r="BQ272" s="1">
        <v>7</v>
      </c>
      <c r="BR272" s="1">
        <v>7</v>
      </c>
      <c r="BS272" s="1">
        <v>7</v>
      </c>
      <c r="BT272" s="1">
        <v>0</v>
      </c>
      <c r="BU272" s="1" t="str">
        <f>"8:00 AM"</f>
        <v>8:00 AM</v>
      </c>
      <c r="BV272" s="1" t="str">
        <f>"4:00 PM"</f>
        <v>4:00 PM</v>
      </c>
      <c r="BW272" s="1" t="s">
        <v>135</v>
      </c>
      <c r="BX272" s="1">
        <v>0</v>
      </c>
      <c r="BY272" s="1">
        <v>12</v>
      </c>
      <c r="BZ272" s="1" t="s">
        <v>112</v>
      </c>
      <c r="CA272" s="1">
        <v>0</v>
      </c>
      <c r="CB272" s="1" t="s">
        <v>2537</v>
      </c>
      <c r="CC272" s="1" t="s">
        <v>2532</v>
      </c>
      <c r="CD272" s="1" t="s">
        <v>2272</v>
      </c>
      <c r="CE272" s="1" t="s">
        <v>116</v>
      </c>
      <c r="CF272" s="1" t="s">
        <v>117</v>
      </c>
      <c r="CG272" s="1">
        <v>96950</v>
      </c>
      <c r="CH272" s="3">
        <v>8.7100000000000009</v>
      </c>
      <c r="CI272" s="3">
        <v>8.7100000000000009</v>
      </c>
      <c r="CJ272" s="3">
        <v>13.06</v>
      </c>
      <c r="CK272" s="3">
        <v>13.06</v>
      </c>
      <c r="CL272" s="1" t="s">
        <v>137</v>
      </c>
      <c r="CM272" s="1" t="s">
        <v>362</v>
      </c>
      <c r="CN272" s="1" t="s">
        <v>139</v>
      </c>
      <c r="CP272" s="1" t="s">
        <v>112</v>
      </c>
      <c r="CQ272" s="1" t="s">
        <v>111</v>
      </c>
      <c r="CR272" s="1" t="s">
        <v>111</v>
      </c>
      <c r="CS272" s="1" t="s">
        <v>111</v>
      </c>
      <c r="CT272" s="1" t="s">
        <v>138</v>
      </c>
      <c r="CU272" s="1" t="s">
        <v>111</v>
      </c>
      <c r="CV272" s="1" t="s">
        <v>138</v>
      </c>
      <c r="CW272" s="1" t="s">
        <v>2538</v>
      </c>
      <c r="CX272" s="1">
        <v>16702346708</v>
      </c>
      <c r="CY272" s="1" t="s">
        <v>2534</v>
      </c>
      <c r="CZ272" s="1" t="s">
        <v>138</v>
      </c>
      <c r="DA272" s="1" t="s">
        <v>111</v>
      </c>
      <c r="DB272" s="1" t="s">
        <v>112</v>
      </c>
      <c r="DC272" s="1" t="s">
        <v>2539</v>
      </c>
      <c r="DD272" s="1" t="s">
        <v>1318</v>
      </c>
      <c r="DF272" s="1" t="s">
        <v>2530</v>
      </c>
      <c r="DG272" s="1" t="s">
        <v>2534</v>
      </c>
    </row>
    <row r="273" spans="1:111" ht="15.6" customHeight="1" x14ac:dyDescent="0.25">
      <c r="A273" s="1" t="s">
        <v>5002</v>
      </c>
      <c r="B273" s="1" t="s">
        <v>238</v>
      </c>
      <c r="C273" s="2">
        <v>44278.803315277779</v>
      </c>
      <c r="D273" s="2">
        <v>44309</v>
      </c>
      <c r="E273" s="1" t="s">
        <v>110</v>
      </c>
      <c r="F273" s="2">
        <v>44420.833333333336</v>
      </c>
      <c r="G273" s="1" t="s">
        <v>111</v>
      </c>
      <c r="H273" s="1" t="s">
        <v>112</v>
      </c>
      <c r="I273" s="1" t="s">
        <v>112</v>
      </c>
      <c r="J273" s="1" t="s">
        <v>5003</v>
      </c>
      <c r="K273" s="1" t="s">
        <v>5004</v>
      </c>
      <c r="L273" s="1" t="s">
        <v>5005</v>
      </c>
      <c r="N273" s="1" t="s">
        <v>116</v>
      </c>
      <c r="O273" s="1" t="s">
        <v>117</v>
      </c>
      <c r="P273" s="9">
        <v>96950</v>
      </c>
      <c r="Q273" s="1" t="s">
        <v>118</v>
      </c>
      <c r="R273" s="1" t="s">
        <v>242</v>
      </c>
      <c r="S273" s="1">
        <v>16702358763</v>
      </c>
      <c r="U273" s="1">
        <v>561320</v>
      </c>
      <c r="V273" s="1" t="s">
        <v>2479</v>
      </c>
      <c r="W273" s="1" t="s">
        <v>111</v>
      </c>
      <c r="X273" s="1" t="s">
        <v>5006</v>
      </c>
      <c r="Y273" s="1" t="s">
        <v>5007</v>
      </c>
      <c r="Z273" s="1" t="s">
        <v>5008</v>
      </c>
      <c r="AA273" s="1" t="s">
        <v>5009</v>
      </c>
      <c r="AB273" s="1" t="s">
        <v>5010</v>
      </c>
      <c r="AC273" s="1" t="s">
        <v>1976</v>
      </c>
      <c r="AD273" s="1" t="s">
        <v>116</v>
      </c>
      <c r="AE273" s="1" t="s">
        <v>117</v>
      </c>
      <c r="AF273" s="9">
        <v>96950</v>
      </c>
      <c r="AG273" s="1" t="s">
        <v>118</v>
      </c>
      <c r="AH273" s="1" t="s">
        <v>242</v>
      </c>
      <c r="AI273" s="1">
        <v>16702358763</v>
      </c>
      <c r="AK273" s="1" t="s">
        <v>5011</v>
      </c>
      <c r="BC273" s="1" t="str">
        <f>"35-1012.00"</f>
        <v>35-1012.00</v>
      </c>
      <c r="BD273" s="1" t="s">
        <v>1372</v>
      </c>
      <c r="BE273" s="1" t="s">
        <v>5012</v>
      </c>
      <c r="BF273" s="1" t="s">
        <v>5013</v>
      </c>
      <c r="BG273" s="1">
        <v>2</v>
      </c>
      <c r="BH273" s="1">
        <v>2</v>
      </c>
      <c r="BI273" s="2">
        <v>44421</v>
      </c>
      <c r="BJ273" s="2">
        <v>45516</v>
      </c>
      <c r="BK273" s="2">
        <v>44421</v>
      </c>
      <c r="BL273" s="2">
        <v>45516</v>
      </c>
      <c r="BM273" s="1">
        <v>35</v>
      </c>
      <c r="BN273" s="1">
        <v>7</v>
      </c>
      <c r="BO273" s="1">
        <v>7</v>
      </c>
      <c r="BP273" s="1">
        <v>0</v>
      </c>
      <c r="BQ273" s="1">
        <v>0</v>
      </c>
      <c r="BR273" s="1">
        <v>7</v>
      </c>
      <c r="BS273" s="1">
        <v>7</v>
      </c>
      <c r="BT273" s="1">
        <v>7</v>
      </c>
      <c r="BU273" s="1" t="str">
        <f>"6:00 AM"</f>
        <v>6:00 AM</v>
      </c>
      <c r="BV273" s="1" t="str">
        <f>"1:00 PM"</f>
        <v>1:00 PM</v>
      </c>
      <c r="BW273" s="1" t="s">
        <v>135</v>
      </c>
      <c r="BX273" s="1">
        <v>0</v>
      </c>
      <c r="BY273" s="1">
        <v>12</v>
      </c>
      <c r="BZ273" s="1" t="s">
        <v>111</v>
      </c>
      <c r="CA273" s="1">
        <v>30</v>
      </c>
      <c r="CB273" s="1" t="s">
        <v>5014</v>
      </c>
      <c r="CC273" s="1" t="s">
        <v>5015</v>
      </c>
      <c r="CD273" s="1" t="s">
        <v>5016</v>
      </c>
      <c r="CE273" s="1" t="s">
        <v>167</v>
      </c>
      <c r="CF273" s="1" t="s">
        <v>117</v>
      </c>
      <c r="CG273" s="1">
        <v>96950</v>
      </c>
      <c r="CH273" s="3">
        <v>10.039999999999999</v>
      </c>
      <c r="CI273" s="3">
        <v>10.039999999999999</v>
      </c>
      <c r="CJ273" s="3">
        <v>15.06</v>
      </c>
      <c r="CK273" s="3">
        <v>15.06</v>
      </c>
      <c r="CL273" s="1" t="s">
        <v>137</v>
      </c>
      <c r="CM273" s="1" t="s">
        <v>138</v>
      </c>
      <c r="CN273" s="1" t="s">
        <v>139</v>
      </c>
      <c r="CP273" s="1" t="s">
        <v>112</v>
      </c>
      <c r="CQ273" s="1" t="s">
        <v>111</v>
      </c>
      <c r="CR273" s="1" t="s">
        <v>112</v>
      </c>
      <c r="CS273" s="1" t="s">
        <v>111</v>
      </c>
      <c r="CT273" s="1" t="s">
        <v>138</v>
      </c>
      <c r="CU273" s="1" t="s">
        <v>111</v>
      </c>
      <c r="CV273" s="1" t="s">
        <v>138</v>
      </c>
      <c r="CW273" s="1" t="s">
        <v>1134</v>
      </c>
      <c r="CX273" s="1">
        <v>16702358763</v>
      </c>
      <c r="CY273" s="1" t="s">
        <v>5011</v>
      </c>
      <c r="CZ273" s="1" t="s">
        <v>138</v>
      </c>
      <c r="DA273" s="1" t="s">
        <v>111</v>
      </c>
      <c r="DB273" s="1" t="s">
        <v>111</v>
      </c>
      <c r="DC273" s="1" t="s">
        <v>5006</v>
      </c>
      <c r="DD273" s="1" t="s">
        <v>5007</v>
      </c>
      <c r="DE273" s="1" t="s">
        <v>448</v>
      </c>
      <c r="DF273" s="1" t="s">
        <v>5003</v>
      </c>
      <c r="DG273" s="1" t="s">
        <v>5011</v>
      </c>
    </row>
    <row r="274" spans="1:111" ht="15.6" customHeight="1" x14ac:dyDescent="0.25">
      <c r="A274" s="1" t="s">
        <v>5017</v>
      </c>
      <c r="B274" s="1" t="s">
        <v>238</v>
      </c>
      <c r="C274" s="2">
        <v>44250.096132175924</v>
      </c>
      <c r="D274" s="2">
        <v>44312</v>
      </c>
      <c r="E274" s="1" t="s">
        <v>110</v>
      </c>
      <c r="F274" s="2">
        <v>44297.833333333336</v>
      </c>
      <c r="G274" s="1" t="s">
        <v>111</v>
      </c>
      <c r="H274" s="1" t="s">
        <v>112</v>
      </c>
      <c r="I274" s="1" t="s">
        <v>112</v>
      </c>
      <c r="J274" s="1" t="s">
        <v>5018</v>
      </c>
      <c r="K274" s="1" t="s">
        <v>3643</v>
      </c>
      <c r="L274" s="1" t="s">
        <v>4986</v>
      </c>
      <c r="N274" s="1" t="s">
        <v>879</v>
      </c>
      <c r="O274" s="1" t="s">
        <v>117</v>
      </c>
      <c r="P274" s="9">
        <v>96950</v>
      </c>
      <c r="Q274" s="1" t="s">
        <v>118</v>
      </c>
      <c r="R274" s="1" t="s">
        <v>3646</v>
      </c>
      <c r="S274" s="1">
        <v>16702343203</v>
      </c>
      <c r="U274" s="1">
        <v>611110</v>
      </c>
      <c r="V274" s="1" t="s">
        <v>119</v>
      </c>
      <c r="X274" s="1" t="s">
        <v>3647</v>
      </c>
      <c r="Y274" s="1" t="s">
        <v>4987</v>
      </c>
      <c r="Z274" s="1" t="s">
        <v>3649</v>
      </c>
      <c r="AA274" s="1" t="s">
        <v>245</v>
      </c>
      <c r="AB274" s="1" t="s">
        <v>4986</v>
      </c>
      <c r="AD274" s="1" t="s">
        <v>167</v>
      </c>
      <c r="AE274" s="1" t="s">
        <v>117</v>
      </c>
      <c r="AF274" s="9">
        <v>96950</v>
      </c>
      <c r="AG274" s="1" t="s">
        <v>118</v>
      </c>
      <c r="AH274" s="1" t="s">
        <v>3646</v>
      </c>
      <c r="AI274" s="1">
        <v>16702343203</v>
      </c>
      <c r="AK274" s="1" t="s">
        <v>3651</v>
      </c>
      <c r="BC274" s="1" t="str">
        <f>"35-2012.00"</f>
        <v>35-2012.00</v>
      </c>
      <c r="BD274" s="1" t="s">
        <v>5019</v>
      </c>
      <c r="BE274" s="1" t="s">
        <v>5020</v>
      </c>
      <c r="BF274" s="1" t="s">
        <v>5021</v>
      </c>
      <c r="BG274" s="1">
        <v>1</v>
      </c>
      <c r="BH274" s="1">
        <v>1</v>
      </c>
      <c r="BI274" s="2">
        <v>44299</v>
      </c>
      <c r="BJ274" s="2">
        <v>45394</v>
      </c>
      <c r="BK274" s="2">
        <v>44312</v>
      </c>
      <c r="BL274" s="2">
        <v>45394</v>
      </c>
      <c r="BM274" s="1">
        <v>40</v>
      </c>
      <c r="BN274" s="1">
        <v>0</v>
      </c>
      <c r="BO274" s="1">
        <v>8</v>
      </c>
      <c r="BP274" s="1">
        <v>8</v>
      </c>
      <c r="BQ274" s="1">
        <v>8</v>
      </c>
      <c r="BR274" s="1">
        <v>8</v>
      </c>
      <c r="BS274" s="1">
        <v>8</v>
      </c>
      <c r="BT274" s="1">
        <v>0</v>
      </c>
      <c r="BU274" s="1" t="str">
        <f>"8:00 AM"</f>
        <v>8:00 AM</v>
      </c>
      <c r="BV274" s="1" t="str">
        <f>"5:00 PM"</f>
        <v>5:00 PM</v>
      </c>
      <c r="BW274" s="1" t="s">
        <v>135</v>
      </c>
      <c r="BX274" s="1">
        <v>6</v>
      </c>
      <c r="BY274" s="1">
        <v>12</v>
      </c>
      <c r="BZ274" s="1" t="s">
        <v>112</v>
      </c>
      <c r="CA274" s="1">
        <v>0</v>
      </c>
      <c r="CB274" s="1" t="s">
        <v>5022</v>
      </c>
      <c r="CC274" s="1" t="s">
        <v>5023</v>
      </c>
      <c r="CD274" s="1" t="s">
        <v>5024</v>
      </c>
      <c r="CE274" s="1" t="s">
        <v>116</v>
      </c>
      <c r="CF274" s="1" t="s">
        <v>117</v>
      </c>
      <c r="CG274" s="1">
        <v>96950</v>
      </c>
      <c r="CH274" s="3">
        <v>8.81</v>
      </c>
      <c r="CI274" s="3">
        <v>8.81</v>
      </c>
      <c r="CJ274" s="3">
        <v>13.22</v>
      </c>
      <c r="CK274" s="3">
        <v>13.22</v>
      </c>
      <c r="CL274" s="1" t="s">
        <v>137</v>
      </c>
      <c r="CN274" s="1" t="s">
        <v>139</v>
      </c>
      <c r="CP274" s="1" t="s">
        <v>112</v>
      </c>
      <c r="CQ274" s="1" t="s">
        <v>111</v>
      </c>
      <c r="CR274" s="1" t="s">
        <v>112</v>
      </c>
      <c r="CS274" s="1" t="s">
        <v>111</v>
      </c>
      <c r="CT274" s="1" t="s">
        <v>138</v>
      </c>
      <c r="CU274" s="1" t="s">
        <v>111</v>
      </c>
      <c r="CV274" s="1" t="s">
        <v>138</v>
      </c>
      <c r="CW274" s="1" t="s">
        <v>5025</v>
      </c>
      <c r="CX274" s="1">
        <v>16702343203</v>
      </c>
      <c r="CY274" s="1" t="s">
        <v>3651</v>
      </c>
      <c r="CZ274" s="1" t="s">
        <v>138</v>
      </c>
      <c r="DA274" s="1" t="s">
        <v>111</v>
      </c>
      <c r="DB274" s="1" t="s">
        <v>112</v>
      </c>
    </row>
    <row r="275" spans="1:111" ht="15.6" customHeight="1" x14ac:dyDescent="0.25">
      <c r="A275" s="1" t="s">
        <v>5034</v>
      </c>
      <c r="B275" s="1" t="s">
        <v>238</v>
      </c>
      <c r="C275" s="2">
        <v>44298.193830671298</v>
      </c>
      <c r="D275" s="2">
        <v>44329</v>
      </c>
      <c r="E275" s="1" t="s">
        <v>110</v>
      </c>
      <c r="F275" s="2">
        <v>44468.833333333336</v>
      </c>
      <c r="G275" s="1" t="s">
        <v>112</v>
      </c>
      <c r="H275" s="1" t="s">
        <v>112</v>
      </c>
      <c r="I275" s="1" t="s">
        <v>112</v>
      </c>
      <c r="J275" s="1" t="s">
        <v>2758</v>
      </c>
      <c r="K275" s="1" t="s">
        <v>1979</v>
      </c>
      <c r="L275" s="1" t="s">
        <v>941</v>
      </c>
      <c r="M275" s="1" t="s">
        <v>942</v>
      </c>
      <c r="N275" s="1" t="s">
        <v>116</v>
      </c>
      <c r="O275" s="1" t="s">
        <v>117</v>
      </c>
      <c r="P275" s="9">
        <v>96950</v>
      </c>
      <c r="Q275" s="1" t="s">
        <v>118</v>
      </c>
      <c r="S275" s="1">
        <v>16702352883</v>
      </c>
      <c r="U275" s="1">
        <v>561320</v>
      </c>
      <c r="V275" s="1" t="s">
        <v>119</v>
      </c>
      <c r="X275" s="1" t="s">
        <v>943</v>
      </c>
      <c r="Y275" s="1" t="s">
        <v>944</v>
      </c>
      <c r="Z275" s="1" t="s">
        <v>945</v>
      </c>
      <c r="AA275" s="1" t="s">
        <v>373</v>
      </c>
      <c r="AB275" s="1" t="s">
        <v>941</v>
      </c>
      <c r="AC275" s="1" t="s">
        <v>942</v>
      </c>
      <c r="AD275" s="1" t="s">
        <v>116</v>
      </c>
      <c r="AE275" s="1" t="s">
        <v>117</v>
      </c>
      <c r="AF275" s="9">
        <v>96950</v>
      </c>
      <c r="AG275" s="1" t="s">
        <v>118</v>
      </c>
      <c r="AI275" s="1">
        <v>16702352883</v>
      </c>
      <c r="AK275" s="1" t="s">
        <v>530</v>
      </c>
      <c r="BC275" s="1" t="str">
        <f>"39-6012.00"</f>
        <v>39-6012.00</v>
      </c>
      <c r="BD275" s="1" t="s">
        <v>883</v>
      </c>
      <c r="BE275" s="1" t="s">
        <v>5035</v>
      </c>
      <c r="BF275" s="1" t="s">
        <v>5036</v>
      </c>
      <c r="BG275" s="1">
        <v>5</v>
      </c>
      <c r="BH275" s="1">
        <v>5</v>
      </c>
      <c r="BI275" s="2">
        <v>44470</v>
      </c>
      <c r="BJ275" s="2">
        <v>44834</v>
      </c>
      <c r="BK275" s="2">
        <v>44470</v>
      </c>
      <c r="BL275" s="2">
        <v>44834</v>
      </c>
      <c r="BM275" s="1">
        <v>35</v>
      </c>
      <c r="BN275" s="1">
        <v>0</v>
      </c>
      <c r="BO275" s="1">
        <v>7</v>
      </c>
      <c r="BP275" s="1">
        <v>7</v>
      </c>
      <c r="BQ275" s="1">
        <v>7</v>
      </c>
      <c r="BR275" s="1">
        <v>7</v>
      </c>
      <c r="BS275" s="1">
        <v>7</v>
      </c>
      <c r="BT275" s="1">
        <v>0</v>
      </c>
      <c r="BU275" s="1" t="str">
        <f>"9:00 AM"</f>
        <v>9:00 AM</v>
      </c>
      <c r="BV275" s="1" t="str">
        <f>"5:00 PM"</f>
        <v>5:00 PM</v>
      </c>
      <c r="BW275" s="1" t="s">
        <v>135</v>
      </c>
      <c r="BX275" s="1">
        <v>3</v>
      </c>
      <c r="BY275" s="1">
        <v>12</v>
      </c>
      <c r="BZ275" s="1" t="s">
        <v>112</v>
      </c>
      <c r="CA275" s="1">
        <v>0</v>
      </c>
      <c r="CB275" s="4" t="s">
        <v>5037</v>
      </c>
      <c r="CC275" s="1" t="s">
        <v>941</v>
      </c>
      <c r="CD275" s="1" t="s">
        <v>942</v>
      </c>
      <c r="CE275" s="1" t="s">
        <v>116</v>
      </c>
      <c r="CF275" s="1" t="s">
        <v>117</v>
      </c>
      <c r="CG275" s="1">
        <v>96950</v>
      </c>
      <c r="CH275" s="3">
        <v>7.98</v>
      </c>
      <c r="CI275" s="3">
        <v>7.98</v>
      </c>
      <c r="CJ275" s="3">
        <v>11.97</v>
      </c>
      <c r="CK275" s="3">
        <v>11.97</v>
      </c>
      <c r="CL275" s="1" t="s">
        <v>137</v>
      </c>
      <c r="CM275" s="1" t="s">
        <v>138</v>
      </c>
      <c r="CN275" s="1" t="s">
        <v>139</v>
      </c>
      <c r="CP275" s="1" t="s">
        <v>112</v>
      </c>
      <c r="CQ275" s="1" t="s">
        <v>111</v>
      </c>
      <c r="CR275" s="1" t="s">
        <v>112</v>
      </c>
      <c r="CS275" s="1" t="s">
        <v>111</v>
      </c>
      <c r="CT275" s="1" t="s">
        <v>111</v>
      </c>
      <c r="CU275" s="1" t="s">
        <v>111</v>
      </c>
      <c r="CV275" s="1" t="s">
        <v>138</v>
      </c>
      <c r="CW275" s="1" t="s">
        <v>138</v>
      </c>
      <c r="CX275" s="1">
        <v>16702352883</v>
      </c>
      <c r="CY275" s="1" t="s">
        <v>530</v>
      </c>
      <c r="CZ275" s="1" t="s">
        <v>138</v>
      </c>
      <c r="DA275" s="1" t="s">
        <v>111</v>
      </c>
      <c r="DB275" s="1" t="s">
        <v>112</v>
      </c>
    </row>
    <row r="276" spans="1:111" ht="15.6" customHeight="1" x14ac:dyDescent="0.25">
      <c r="A276" s="1" t="s">
        <v>5038</v>
      </c>
      <c r="B276" s="1" t="s">
        <v>238</v>
      </c>
      <c r="C276" s="2">
        <v>44292.85375451389</v>
      </c>
      <c r="D276" s="2">
        <v>44329</v>
      </c>
      <c r="E276" s="1" t="s">
        <v>110</v>
      </c>
      <c r="F276" s="2">
        <v>44468.833333333336</v>
      </c>
      <c r="G276" s="1" t="s">
        <v>111</v>
      </c>
      <c r="H276" s="1" t="s">
        <v>112</v>
      </c>
      <c r="I276" s="1" t="s">
        <v>112</v>
      </c>
      <c r="J276" s="1" t="s">
        <v>5039</v>
      </c>
      <c r="K276" s="1" t="s">
        <v>5040</v>
      </c>
      <c r="L276" s="1" t="s">
        <v>5041</v>
      </c>
      <c r="M276" s="1" t="s">
        <v>5042</v>
      </c>
      <c r="N276" s="1" t="s">
        <v>116</v>
      </c>
      <c r="O276" s="1" t="s">
        <v>117</v>
      </c>
      <c r="P276" s="9">
        <v>96950</v>
      </c>
      <c r="Q276" s="1" t="s">
        <v>118</v>
      </c>
      <c r="S276" s="1">
        <v>16702341667</v>
      </c>
      <c r="U276" s="1">
        <v>53112</v>
      </c>
      <c r="V276" s="1" t="s">
        <v>119</v>
      </c>
      <c r="X276" s="1" t="s">
        <v>385</v>
      </c>
      <c r="Y276" s="1" t="s">
        <v>5043</v>
      </c>
      <c r="Z276" s="1" t="s">
        <v>5044</v>
      </c>
      <c r="AA276" s="1" t="s">
        <v>387</v>
      </c>
      <c r="AB276" s="1" t="s">
        <v>5041</v>
      </c>
      <c r="AC276" s="1" t="s">
        <v>5045</v>
      </c>
      <c r="AD276" s="1" t="s">
        <v>116</v>
      </c>
      <c r="AE276" s="1" t="s">
        <v>117</v>
      </c>
      <c r="AF276" s="9">
        <v>96950</v>
      </c>
      <c r="AG276" s="1" t="s">
        <v>118</v>
      </c>
      <c r="AI276" s="1">
        <v>16702341667</v>
      </c>
      <c r="AK276" s="1" t="s">
        <v>5046</v>
      </c>
      <c r="BC276" s="1" t="str">
        <f>"13-2011.01"</f>
        <v>13-2011.01</v>
      </c>
      <c r="BD276" s="1" t="s">
        <v>932</v>
      </c>
      <c r="BE276" s="1" t="s">
        <v>5047</v>
      </c>
      <c r="BF276" s="1" t="s">
        <v>759</v>
      </c>
      <c r="BG276" s="1">
        <v>1</v>
      </c>
      <c r="BH276" s="1">
        <v>1</v>
      </c>
      <c r="BI276" s="2">
        <v>44470</v>
      </c>
      <c r="BJ276" s="2">
        <v>45565</v>
      </c>
      <c r="BK276" s="2">
        <v>44470</v>
      </c>
      <c r="BL276" s="2">
        <v>45565</v>
      </c>
      <c r="BM276" s="1">
        <v>35</v>
      </c>
      <c r="BN276" s="1">
        <v>0</v>
      </c>
      <c r="BO276" s="1">
        <v>7</v>
      </c>
      <c r="BP276" s="1">
        <v>7</v>
      </c>
      <c r="BQ276" s="1">
        <v>7</v>
      </c>
      <c r="BR276" s="1">
        <v>7</v>
      </c>
      <c r="BS276" s="1">
        <v>7</v>
      </c>
      <c r="BT276" s="1">
        <v>0</v>
      </c>
      <c r="BU276" s="1" t="str">
        <f>"8:00 AM"</f>
        <v>8:00 AM</v>
      </c>
      <c r="BV276" s="1" t="str">
        <f>"4:30 PM"</f>
        <v>4:30 PM</v>
      </c>
      <c r="BW276" s="1" t="s">
        <v>193</v>
      </c>
      <c r="BX276" s="1">
        <v>0</v>
      </c>
      <c r="BY276" s="1">
        <v>36</v>
      </c>
      <c r="BZ276" s="1" t="s">
        <v>112</v>
      </c>
      <c r="CA276" s="1">
        <v>0</v>
      </c>
      <c r="CB276" s="1" t="s">
        <v>5048</v>
      </c>
      <c r="CC276" s="1" t="s">
        <v>5049</v>
      </c>
      <c r="CD276" s="1" t="s">
        <v>5041</v>
      </c>
      <c r="CE276" s="1" t="s">
        <v>116</v>
      </c>
      <c r="CF276" s="1" t="s">
        <v>117</v>
      </c>
      <c r="CG276" s="1">
        <v>96950</v>
      </c>
      <c r="CH276" s="3">
        <v>14.85</v>
      </c>
      <c r="CI276" s="3">
        <v>14.85</v>
      </c>
      <c r="CJ276" s="3">
        <v>22.28</v>
      </c>
      <c r="CK276" s="3">
        <v>22.28</v>
      </c>
      <c r="CL276" s="1" t="s">
        <v>137</v>
      </c>
      <c r="CN276" s="1" t="s">
        <v>139</v>
      </c>
      <c r="CP276" s="1" t="s">
        <v>112</v>
      </c>
      <c r="CQ276" s="1" t="s">
        <v>111</v>
      </c>
      <c r="CR276" s="1" t="s">
        <v>112</v>
      </c>
      <c r="CS276" s="1" t="s">
        <v>111</v>
      </c>
      <c r="CT276" s="1" t="s">
        <v>138</v>
      </c>
      <c r="CU276" s="1" t="s">
        <v>111</v>
      </c>
      <c r="CV276" s="1" t="s">
        <v>138</v>
      </c>
      <c r="CW276" s="1" t="s">
        <v>4152</v>
      </c>
      <c r="CX276" s="1">
        <v>16702341667</v>
      </c>
      <c r="CY276" s="1" t="s">
        <v>5046</v>
      </c>
      <c r="CZ276" s="1" t="s">
        <v>138</v>
      </c>
      <c r="DA276" s="1" t="s">
        <v>111</v>
      </c>
      <c r="DB276" s="1" t="s">
        <v>112</v>
      </c>
    </row>
    <row r="277" spans="1:111" ht="15.6" customHeight="1" x14ac:dyDescent="0.25">
      <c r="A277" s="1" t="s">
        <v>5050</v>
      </c>
      <c r="B277" s="1" t="s">
        <v>238</v>
      </c>
      <c r="C277" s="2">
        <v>44327.793719675923</v>
      </c>
      <c r="D277" s="2">
        <v>44357</v>
      </c>
      <c r="E277" s="1" t="s">
        <v>110</v>
      </c>
      <c r="F277" s="2">
        <v>44468.833333333336</v>
      </c>
      <c r="G277" s="1" t="s">
        <v>112</v>
      </c>
      <c r="H277" s="1" t="s">
        <v>112</v>
      </c>
      <c r="I277" s="1" t="s">
        <v>112</v>
      </c>
      <c r="J277" s="1" t="s">
        <v>5051</v>
      </c>
      <c r="K277" s="1" t="s">
        <v>5052</v>
      </c>
      <c r="L277" s="1" t="s">
        <v>5053</v>
      </c>
      <c r="M277" s="1" t="s">
        <v>5054</v>
      </c>
      <c r="N277" s="1" t="s">
        <v>167</v>
      </c>
      <c r="O277" s="1" t="s">
        <v>117</v>
      </c>
      <c r="P277" s="9">
        <v>96950</v>
      </c>
      <c r="Q277" s="1" t="s">
        <v>118</v>
      </c>
      <c r="R277" s="1" t="s">
        <v>168</v>
      </c>
      <c r="S277" s="1">
        <v>16702872348</v>
      </c>
      <c r="U277" s="1">
        <v>561720</v>
      </c>
      <c r="V277" s="1" t="s">
        <v>119</v>
      </c>
      <c r="X277" s="1" t="s">
        <v>2598</v>
      </c>
      <c r="Y277" s="1" t="s">
        <v>5055</v>
      </c>
      <c r="Z277" s="1" t="s">
        <v>5056</v>
      </c>
      <c r="AA277" s="1" t="s">
        <v>5057</v>
      </c>
      <c r="AB277" s="1" t="s">
        <v>5053</v>
      </c>
      <c r="AC277" s="1" t="s">
        <v>1218</v>
      </c>
      <c r="AD277" s="1" t="s">
        <v>167</v>
      </c>
      <c r="AE277" s="1" t="s">
        <v>117</v>
      </c>
      <c r="AF277" s="9">
        <v>96950</v>
      </c>
      <c r="AG277" s="1" t="s">
        <v>118</v>
      </c>
      <c r="AH277" s="1" t="s">
        <v>168</v>
      </c>
      <c r="AI277" s="1">
        <v>16702872348</v>
      </c>
      <c r="AK277" s="1" t="s">
        <v>1223</v>
      </c>
      <c r="BC277" s="1" t="str">
        <f>"37-2011.00"</f>
        <v>37-2011.00</v>
      </c>
      <c r="BD277" s="1" t="s">
        <v>676</v>
      </c>
      <c r="BE277" s="1" t="s">
        <v>5058</v>
      </c>
      <c r="BF277" s="1" t="s">
        <v>4104</v>
      </c>
      <c r="BG277" s="1">
        <v>3</v>
      </c>
      <c r="BH277" s="1">
        <v>3</v>
      </c>
      <c r="BI277" s="2">
        <v>44470</v>
      </c>
      <c r="BJ277" s="2">
        <v>44834</v>
      </c>
      <c r="BK277" s="2">
        <v>44470</v>
      </c>
      <c r="BL277" s="2">
        <v>44834</v>
      </c>
      <c r="BM277" s="1">
        <v>40</v>
      </c>
      <c r="BN277" s="1">
        <v>0</v>
      </c>
      <c r="BO277" s="1">
        <v>8</v>
      </c>
      <c r="BP277" s="1">
        <v>8</v>
      </c>
      <c r="BQ277" s="1">
        <v>8</v>
      </c>
      <c r="BR277" s="1">
        <v>8</v>
      </c>
      <c r="BS277" s="1">
        <v>8</v>
      </c>
      <c r="BT277" s="1">
        <v>0</v>
      </c>
      <c r="BU277" s="1" t="str">
        <f>"8:00 AM"</f>
        <v>8:00 AM</v>
      </c>
      <c r="BV277" s="1" t="str">
        <f>"5:00 PM"</f>
        <v>5:00 PM</v>
      </c>
      <c r="BW277" s="1" t="s">
        <v>135</v>
      </c>
      <c r="BX277" s="1">
        <v>1</v>
      </c>
      <c r="BY277" s="1">
        <v>3</v>
      </c>
      <c r="BZ277" s="1" t="s">
        <v>112</v>
      </c>
      <c r="CB277" s="1" t="s">
        <v>5059</v>
      </c>
      <c r="CC277" s="1" t="s">
        <v>1228</v>
      </c>
      <c r="CE277" s="1" t="s">
        <v>167</v>
      </c>
      <c r="CF277" s="1" t="s">
        <v>117</v>
      </c>
      <c r="CG277" s="1">
        <v>96950</v>
      </c>
      <c r="CH277" s="3">
        <v>8.0500000000000007</v>
      </c>
      <c r="CI277" s="3">
        <v>8.0500000000000007</v>
      </c>
      <c r="CJ277" s="3">
        <v>12.07</v>
      </c>
      <c r="CK277" s="3">
        <v>12.07</v>
      </c>
      <c r="CL277" s="1" t="s">
        <v>137</v>
      </c>
      <c r="CM277" s="1" t="s">
        <v>230</v>
      </c>
      <c r="CN277" s="1" t="s">
        <v>139</v>
      </c>
      <c r="CP277" s="1" t="s">
        <v>112</v>
      </c>
      <c r="CQ277" s="1" t="s">
        <v>112</v>
      </c>
      <c r="CR277" s="1" t="s">
        <v>112</v>
      </c>
      <c r="CS277" s="1" t="s">
        <v>111</v>
      </c>
      <c r="CT277" s="1" t="s">
        <v>111</v>
      </c>
      <c r="CU277" s="1" t="s">
        <v>111</v>
      </c>
      <c r="CV277" s="1" t="s">
        <v>138</v>
      </c>
      <c r="CW277" s="1" t="s">
        <v>5060</v>
      </c>
      <c r="CX277" s="1">
        <v>16702872348</v>
      </c>
      <c r="CY277" s="1" t="s">
        <v>1223</v>
      </c>
      <c r="CZ277" s="1" t="s">
        <v>428</v>
      </c>
      <c r="DA277" s="1" t="s">
        <v>111</v>
      </c>
      <c r="DB277" s="1" t="s">
        <v>112</v>
      </c>
    </row>
    <row r="278" spans="1:111" ht="15.6" customHeight="1" x14ac:dyDescent="0.25">
      <c r="A278" s="1" t="s">
        <v>5061</v>
      </c>
      <c r="B278" s="1" t="s">
        <v>238</v>
      </c>
      <c r="C278" s="2">
        <v>44313.318796412037</v>
      </c>
      <c r="D278" s="2">
        <v>44350</v>
      </c>
      <c r="E278" s="1" t="s">
        <v>110</v>
      </c>
      <c r="F278" s="2">
        <v>44468.833333333336</v>
      </c>
      <c r="G278" s="1" t="s">
        <v>112</v>
      </c>
      <c r="H278" s="1" t="s">
        <v>111</v>
      </c>
      <c r="I278" s="1" t="s">
        <v>112</v>
      </c>
      <c r="J278" s="1" t="s">
        <v>568</v>
      </c>
      <c r="K278" s="1" t="s">
        <v>569</v>
      </c>
      <c r="L278" s="1" t="s">
        <v>571</v>
      </c>
      <c r="M278" s="1" t="s">
        <v>669</v>
      </c>
      <c r="N278" s="1" t="s">
        <v>5062</v>
      </c>
      <c r="O278" s="1" t="s">
        <v>117</v>
      </c>
      <c r="P278" s="9">
        <v>96950</v>
      </c>
      <c r="Q278" s="1" t="s">
        <v>118</v>
      </c>
      <c r="S278" s="1">
        <v>16703225246</v>
      </c>
      <c r="U278" s="1">
        <v>56132</v>
      </c>
      <c r="V278" s="1" t="s">
        <v>119</v>
      </c>
      <c r="X278" s="1" t="s">
        <v>572</v>
      </c>
      <c r="Y278" s="1" t="s">
        <v>573</v>
      </c>
      <c r="Z278" s="1" t="s">
        <v>574</v>
      </c>
      <c r="AA278" s="1" t="s">
        <v>245</v>
      </c>
      <c r="AB278" s="1" t="s">
        <v>571</v>
      </c>
      <c r="AC278" s="1" t="s">
        <v>669</v>
      </c>
      <c r="AD278" s="1" t="s">
        <v>116</v>
      </c>
      <c r="AE278" s="1" t="s">
        <v>117</v>
      </c>
      <c r="AF278" s="9">
        <v>96950</v>
      </c>
      <c r="AG278" s="1" t="s">
        <v>118</v>
      </c>
      <c r="AI278" s="1">
        <v>16703225246</v>
      </c>
      <c r="AK278" s="1" t="s">
        <v>575</v>
      </c>
      <c r="BC278" s="1" t="str">
        <f>"37-2012.00"</f>
        <v>37-2012.00</v>
      </c>
      <c r="BD278" s="1" t="s">
        <v>576</v>
      </c>
      <c r="BE278" s="1" t="s">
        <v>5063</v>
      </c>
      <c r="BF278" s="1" t="s">
        <v>578</v>
      </c>
      <c r="BG278" s="1">
        <v>4</v>
      </c>
      <c r="BH278" s="1">
        <v>4</v>
      </c>
      <c r="BI278" s="2">
        <v>44470</v>
      </c>
      <c r="BJ278" s="2">
        <v>44834</v>
      </c>
      <c r="BK278" s="2">
        <v>44470</v>
      </c>
      <c r="BL278" s="2">
        <v>44834</v>
      </c>
      <c r="BM278" s="1">
        <v>35</v>
      </c>
      <c r="BN278" s="1">
        <v>0</v>
      </c>
      <c r="BO278" s="1">
        <v>7</v>
      </c>
      <c r="BP278" s="1">
        <v>7</v>
      </c>
      <c r="BQ278" s="1">
        <v>7</v>
      </c>
      <c r="BR278" s="1">
        <v>7</v>
      </c>
      <c r="BS278" s="1">
        <v>7</v>
      </c>
      <c r="BT278" s="1">
        <v>0</v>
      </c>
      <c r="BU278" s="1" t="str">
        <f>"8:00 AM"</f>
        <v>8:00 AM</v>
      </c>
      <c r="BV278" s="1" t="str">
        <f>"4:00 PM"</f>
        <v>4:00 PM</v>
      </c>
      <c r="BW278" s="1" t="s">
        <v>135</v>
      </c>
      <c r="BX278" s="1">
        <v>0</v>
      </c>
      <c r="BY278" s="1">
        <v>6</v>
      </c>
      <c r="BZ278" s="1" t="s">
        <v>112</v>
      </c>
      <c r="CA278" s="1">
        <v>0</v>
      </c>
      <c r="CB278" s="1" t="s">
        <v>5064</v>
      </c>
      <c r="CC278" s="1" t="s">
        <v>571</v>
      </c>
      <c r="CD278" s="1" t="s">
        <v>669</v>
      </c>
      <c r="CE278" s="1" t="s">
        <v>5062</v>
      </c>
      <c r="CF278" s="1" t="s">
        <v>117</v>
      </c>
      <c r="CG278" s="1">
        <v>96950</v>
      </c>
      <c r="CH278" s="3">
        <v>7.59</v>
      </c>
      <c r="CI278" s="3">
        <v>7.59</v>
      </c>
      <c r="CJ278" s="3">
        <v>11.38</v>
      </c>
      <c r="CK278" s="3">
        <v>11.38</v>
      </c>
      <c r="CL278" s="1" t="s">
        <v>137</v>
      </c>
      <c r="CM278" s="1" t="s">
        <v>582</v>
      </c>
      <c r="CN278" s="1" t="s">
        <v>139</v>
      </c>
      <c r="CP278" s="1" t="s">
        <v>112</v>
      </c>
      <c r="CQ278" s="1" t="s">
        <v>111</v>
      </c>
      <c r="CR278" s="1" t="s">
        <v>111</v>
      </c>
      <c r="CS278" s="1" t="s">
        <v>111</v>
      </c>
      <c r="CT278" s="1" t="s">
        <v>138</v>
      </c>
      <c r="CU278" s="1" t="s">
        <v>111</v>
      </c>
      <c r="CV278" s="1" t="s">
        <v>138</v>
      </c>
      <c r="CW278" s="1" t="s">
        <v>583</v>
      </c>
      <c r="CX278" s="1">
        <v>16707837461</v>
      </c>
      <c r="CY278" s="1" t="s">
        <v>575</v>
      </c>
      <c r="CZ278" s="1" t="s">
        <v>428</v>
      </c>
      <c r="DA278" s="1" t="s">
        <v>111</v>
      </c>
      <c r="DB278" s="1" t="s">
        <v>112</v>
      </c>
    </row>
    <row r="279" spans="1:111" ht="15.6" customHeight="1" x14ac:dyDescent="0.25">
      <c r="A279" s="1" t="s">
        <v>5065</v>
      </c>
      <c r="B279" s="1" t="s">
        <v>238</v>
      </c>
      <c r="C279" s="2">
        <v>44308.080380208332</v>
      </c>
      <c r="D279" s="2">
        <v>44344</v>
      </c>
      <c r="E279" s="1" t="s">
        <v>110</v>
      </c>
      <c r="F279" s="2">
        <v>44468.833333333336</v>
      </c>
      <c r="G279" s="1" t="s">
        <v>111</v>
      </c>
      <c r="H279" s="1" t="s">
        <v>112</v>
      </c>
      <c r="I279" s="1" t="s">
        <v>112</v>
      </c>
      <c r="J279" s="1" t="s">
        <v>1194</v>
      </c>
      <c r="K279" s="1" t="s">
        <v>1195</v>
      </c>
      <c r="L279" s="1" t="s">
        <v>1196</v>
      </c>
      <c r="M279" s="1" t="s">
        <v>157</v>
      </c>
      <c r="N279" s="1" t="s">
        <v>1197</v>
      </c>
      <c r="O279" s="1" t="s">
        <v>117</v>
      </c>
      <c r="P279" s="9">
        <v>96950</v>
      </c>
      <c r="Q279" s="1" t="s">
        <v>118</v>
      </c>
      <c r="R279" s="1" t="s">
        <v>138</v>
      </c>
      <c r="S279" s="1">
        <v>16702339995</v>
      </c>
      <c r="U279" s="1">
        <v>72251</v>
      </c>
      <c r="V279" s="1" t="s">
        <v>119</v>
      </c>
      <c r="X279" s="1" t="s">
        <v>5066</v>
      </c>
      <c r="Y279" s="1" t="s">
        <v>1198</v>
      </c>
      <c r="AA279" s="1" t="s">
        <v>373</v>
      </c>
      <c r="AB279" s="1" t="s">
        <v>1196</v>
      </c>
      <c r="AC279" s="1" t="s">
        <v>116</v>
      </c>
      <c r="AD279" s="1" t="s">
        <v>1197</v>
      </c>
      <c r="AE279" s="1" t="s">
        <v>117</v>
      </c>
      <c r="AF279" s="9">
        <v>96950</v>
      </c>
      <c r="AG279" s="1" t="s">
        <v>118</v>
      </c>
      <c r="AH279" s="1" t="s">
        <v>138</v>
      </c>
      <c r="AI279" s="1">
        <v>16702339995</v>
      </c>
      <c r="AK279" s="1" t="s">
        <v>1199</v>
      </c>
      <c r="BC279" s="1" t="str">
        <f>"35-2014.00"</f>
        <v>35-2014.00</v>
      </c>
      <c r="BD279" s="1" t="s">
        <v>152</v>
      </c>
      <c r="BE279" s="1" t="s">
        <v>5067</v>
      </c>
      <c r="BF279" s="1" t="s">
        <v>154</v>
      </c>
      <c r="BG279" s="1">
        <v>1</v>
      </c>
      <c r="BH279" s="1">
        <v>1</v>
      </c>
      <c r="BI279" s="2">
        <v>44470</v>
      </c>
      <c r="BJ279" s="2">
        <v>45565</v>
      </c>
      <c r="BK279" s="2">
        <v>44470</v>
      </c>
      <c r="BL279" s="2">
        <v>45565</v>
      </c>
      <c r="BM279" s="1">
        <v>40</v>
      </c>
      <c r="BN279" s="1">
        <v>8</v>
      </c>
      <c r="BO279" s="1">
        <v>0</v>
      </c>
      <c r="BP279" s="1">
        <v>6</v>
      </c>
      <c r="BQ279" s="1">
        <v>6</v>
      </c>
      <c r="BR279" s="1">
        <v>6</v>
      </c>
      <c r="BS279" s="1">
        <v>8</v>
      </c>
      <c r="BT279" s="1">
        <v>6</v>
      </c>
      <c r="BU279" s="1" t="str">
        <f>"10:30 AM"</f>
        <v>10:30 AM</v>
      </c>
      <c r="BV279" s="1" t="str">
        <f>"9:00 PM"</f>
        <v>9:00 PM</v>
      </c>
      <c r="BW279" s="1" t="s">
        <v>135</v>
      </c>
      <c r="BX279" s="1">
        <v>0</v>
      </c>
      <c r="BY279" s="1">
        <v>12</v>
      </c>
      <c r="BZ279" s="1" t="s">
        <v>112</v>
      </c>
      <c r="CA279" s="1">
        <v>0</v>
      </c>
      <c r="CB279" s="1" t="s">
        <v>5068</v>
      </c>
      <c r="CC279" s="1" t="s">
        <v>1196</v>
      </c>
      <c r="CD279" s="1" t="s">
        <v>116</v>
      </c>
      <c r="CE279" s="1" t="s">
        <v>1197</v>
      </c>
      <c r="CF279" s="1" t="s">
        <v>117</v>
      </c>
      <c r="CG279" s="1">
        <v>96950</v>
      </c>
      <c r="CH279" s="3">
        <v>8.68</v>
      </c>
      <c r="CI279" s="3">
        <v>8.68</v>
      </c>
      <c r="CJ279" s="3">
        <v>13.02</v>
      </c>
      <c r="CK279" s="3">
        <v>13.02</v>
      </c>
      <c r="CL279" s="1" t="s">
        <v>137</v>
      </c>
      <c r="CM279" s="1" t="s">
        <v>168</v>
      </c>
      <c r="CN279" s="1" t="s">
        <v>139</v>
      </c>
      <c r="CP279" s="1" t="s">
        <v>112</v>
      </c>
      <c r="CQ279" s="1" t="s">
        <v>111</v>
      </c>
      <c r="CR279" s="1" t="s">
        <v>112</v>
      </c>
      <c r="CS279" s="1" t="s">
        <v>111</v>
      </c>
      <c r="CT279" s="1" t="s">
        <v>138</v>
      </c>
      <c r="CU279" s="1" t="s">
        <v>111</v>
      </c>
      <c r="CV279" s="1" t="s">
        <v>138</v>
      </c>
      <c r="CW279" s="1" t="s">
        <v>168</v>
      </c>
      <c r="CX279" s="1">
        <v>16702856134</v>
      </c>
      <c r="CY279" s="1" t="s">
        <v>1199</v>
      </c>
      <c r="CZ279" s="1" t="s">
        <v>168</v>
      </c>
      <c r="DA279" s="1" t="s">
        <v>111</v>
      </c>
      <c r="DB279" s="1" t="s">
        <v>112</v>
      </c>
    </row>
    <row r="280" spans="1:111" ht="15.6" customHeight="1" x14ac:dyDescent="0.25">
      <c r="A280" s="1" t="s">
        <v>5069</v>
      </c>
      <c r="B280" s="1" t="s">
        <v>238</v>
      </c>
      <c r="C280" s="2">
        <v>44329.960909953705</v>
      </c>
      <c r="D280" s="2">
        <v>44368</v>
      </c>
      <c r="E280" s="1" t="s">
        <v>110</v>
      </c>
      <c r="F280" s="2">
        <v>44478.833333333336</v>
      </c>
      <c r="G280" s="1" t="s">
        <v>112</v>
      </c>
      <c r="H280" s="1" t="s">
        <v>112</v>
      </c>
      <c r="I280" s="1" t="s">
        <v>112</v>
      </c>
      <c r="J280" s="1" t="s">
        <v>5070</v>
      </c>
      <c r="K280" s="1" t="s">
        <v>138</v>
      </c>
      <c r="L280" s="1" t="s">
        <v>5071</v>
      </c>
      <c r="M280" s="1" t="s">
        <v>5072</v>
      </c>
      <c r="N280" s="1" t="s">
        <v>339</v>
      </c>
      <c r="O280" s="1" t="s">
        <v>117</v>
      </c>
      <c r="P280" s="9">
        <v>96950</v>
      </c>
      <c r="Q280" s="1" t="s">
        <v>118</v>
      </c>
      <c r="R280" s="1" t="s">
        <v>138</v>
      </c>
      <c r="S280" s="1">
        <v>16702355572</v>
      </c>
      <c r="U280" s="1">
        <v>23822</v>
      </c>
      <c r="V280" s="1" t="s">
        <v>119</v>
      </c>
      <c r="X280" s="1" t="s">
        <v>5073</v>
      </c>
      <c r="Y280" s="1" t="s">
        <v>5074</v>
      </c>
      <c r="Z280" s="1" t="s">
        <v>138</v>
      </c>
      <c r="AA280" s="1" t="s">
        <v>5075</v>
      </c>
      <c r="AB280" s="1" t="s">
        <v>5076</v>
      </c>
      <c r="AC280" s="1" t="s">
        <v>5077</v>
      </c>
      <c r="AD280" s="1" t="s">
        <v>339</v>
      </c>
      <c r="AE280" s="1" t="s">
        <v>117</v>
      </c>
      <c r="AF280" s="9">
        <v>96950</v>
      </c>
      <c r="AG280" s="1" t="s">
        <v>118</v>
      </c>
      <c r="AH280" s="1" t="s">
        <v>138</v>
      </c>
      <c r="AI280" s="1">
        <v>16702355572</v>
      </c>
      <c r="AK280" s="1" t="s">
        <v>5078</v>
      </c>
      <c r="BC280" s="1" t="str">
        <f>"49-9021.01"</f>
        <v>49-9021.01</v>
      </c>
      <c r="BD280" s="1" t="s">
        <v>3944</v>
      </c>
      <c r="BE280" s="1" t="s">
        <v>5079</v>
      </c>
      <c r="BF280" s="1" t="s">
        <v>5080</v>
      </c>
      <c r="BG280" s="1">
        <v>3</v>
      </c>
      <c r="BH280" s="1">
        <v>3</v>
      </c>
      <c r="BI280" s="2">
        <v>44480</v>
      </c>
      <c r="BJ280" s="2">
        <v>44844</v>
      </c>
      <c r="BK280" s="2">
        <v>44480</v>
      </c>
      <c r="BL280" s="2">
        <v>44844</v>
      </c>
      <c r="BM280" s="1">
        <v>40</v>
      </c>
      <c r="BN280" s="1">
        <v>0</v>
      </c>
      <c r="BO280" s="1">
        <v>8</v>
      </c>
      <c r="BP280" s="1">
        <v>8</v>
      </c>
      <c r="BQ280" s="1">
        <v>8</v>
      </c>
      <c r="BR280" s="1">
        <v>8</v>
      </c>
      <c r="BS280" s="1">
        <v>8</v>
      </c>
      <c r="BT280" s="1">
        <v>0</v>
      </c>
      <c r="BU280" s="1" t="str">
        <f>"8:00 AM"</f>
        <v>8:00 AM</v>
      </c>
      <c r="BV280" s="1" t="str">
        <f>"5:00 PM"</f>
        <v>5:00 PM</v>
      </c>
      <c r="BW280" s="1" t="s">
        <v>135</v>
      </c>
      <c r="BX280" s="1">
        <v>0</v>
      </c>
      <c r="BY280" s="1">
        <v>24</v>
      </c>
      <c r="BZ280" s="1" t="s">
        <v>112</v>
      </c>
      <c r="CB280" s="1" t="s">
        <v>5081</v>
      </c>
      <c r="CC280" s="1" t="s">
        <v>5071</v>
      </c>
      <c r="CD280" s="1" t="s">
        <v>167</v>
      </c>
      <c r="CE280" s="1" t="s">
        <v>339</v>
      </c>
      <c r="CF280" s="1" t="s">
        <v>117</v>
      </c>
      <c r="CG280" s="1">
        <v>96950</v>
      </c>
      <c r="CH280" s="3">
        <v>9.0299999999999994</v>
      </c>
      <c r="CI280" s="3">
        <v>15</v>
      </c>
      <c r="CJ280" s="3">
        <v>13.55</v>
      </c>
      <c r="CK280" s="3">
        <v>22.5</v>
      </c>
      <c r="CL280" s="1" t="s">
        <v>137</v>
      </c>
      <c r="CM280" s="1" t="s">
        <v>138</v>
      </c>
      <c r="CN280" s="1" t="s">
        <v>139</v>
      </c>
      <c r="CP280" s="1" t="s">
        <v>112</v>
      </c>
      <c r="CQ280" s="1" t="s">
        <v>111</v>
      </c>
      <c r="CR280" s="1" t="s">
        <v>111</v>
      </c>
      <c r="CS280" s="1" t="s">
        <v>111</v>
      </c>
      <c r="CT280" s="1" t="s">
        <v>138</v>
      </c>
      <c r="CU280" s="1" t="s">
        <v>111</v>
      </c>
      <c r="CV280" s="1" t="s">
        <v>138</v>
      </c>
      <c r="CW280" s="1" t="s">
        <v>5082</v>
      </c>
      <c r="CX280" s="1" t="s">
        <v>138</v>
      </c>
      <c r="CY280" s="1" t="s">
        <v>5078</v>
      </c>
      <c r="CZ280" s="1" t="s">
        <v>380</v>
      </c>
      <c r="DA280" s="1" t="s">
        <v>111</v>
      </c>
      <c r="DB280" s="1" t="s">
        <v>112</v>
      </c>
    </row>
    <row r="281" spans="1:111" ht="15.6" customHeight="1" x14ac:dyDescent="0.25">
      <c r="A281" s="1" t="s">
        <v>5095</v>
      </c>
      <c r="B281" s="1" t="s">
        <v>238</v>
      </c>
      <c r="C281" s="2">
        <v>44315.196530787034</v>
      </c>
      <c r="D281" s="2">
        <v>44354</v>
      </c>
      <c r="E281" s="1" t="s">
        <v>110</v>
      </c>
      <c r="F281" s="2">
        <v>44468.833333333336</v>
      </c>
      <c r="G281" s="1" t="s">
        <v>111</v>
      </c>
      <c r="H281" s="1" t="s">
        <v>112</v>
      </c>
      <c r="I281" s="1" t="s">
        <v>112</v>
      </c>
      <c r="J281" s="1" t="s">
        <v>2758</v>
      </c>
      <c r="K281" s="1" t="s">
        <v>1979</v>
      </c>
      <c r="L281" s="1" t="s">
        <v>941</v>
      </c>
      <c r="M281" s="1" t="s">
        <v>942</v>
      </c>
      <c r="N281" s="1" t="s">
        <v>116</v>
      </c>
      <c r="O281" s="1" t="s">
        <v>117</v>
      </c>
      <c r="P281" s="9">
        <v>96950</v>
      </c>
      <c r="Q281" s="1" t="s">
        <v>118</v>
      </c>
      <c r="S281" s="1">
        <v>16702352883</v>
      </c>
      <c r="U281" s="1">
        <v>561320</v>
      </c>
      <c r="V281" s="1" t="s">
        <v>119</v>
      </c>
      <c r="X281" s="1" t="s">
        <v>943</v>
      </c>
      <c r="Y281" s="1" t="s">
        <v>944</v>
      </c>
      <c r="Z281" s="1" t="s">
        <v>945</v>
      </c>
      <c r="AA281" s="1" t="s">
        <v>373</v>
      </c>
      <c r="AB281" s="1" t="s">
        <v>941</v>
      </c>
      <c r="AC281" s="1" t="s">
        <v>942</v>
      </c>
      <c r="AD281" s="1" t="s">
        <v>116</v>
      </c>
      <c r="AE281" s="1" t="s">
        <v>117</v>
      </c>
      <c r="AF281" s="9">
        <v>96950</v>
      </c>
      <c r="AG281" s="1" t="s">
        <v>118</v>
      </c>
      <c r="AI281" s="1">
        <v>16702352883</v>
      </c>
      <c r="AK281" s="1" t="s">
        <v>530</v>
      </c>
      <c r="BC281" s="1" t="str">
        <f>"37-3011.00"</f>
        <v>37-3011.00</v>
      </c>
      <c r="BD281" s="1" t="s">
        <v>726</v>
      </c>
      <c r="BE281" s="1" t="s">
        <v>5096</v>
      </c>
      <c r="BF281" s="1" t="s">
        <v>5097</v>
      </c>
      <c r="BG281" s="1">
        <v>5</v>
      </c>
      <c r="BH281" s="1">
        <v>5</v>
      </c>
      <c r="BI281" s="2">
        <v>44470</v>
      </c>
      <c r="BJ281" s="2">
        <v>45565</v>
      </c>
      <c r="BK281" s="2">
        <v>44470</v>
      </c>
      <c r="BL281" s="2">
        <v>45565</v>
      </c>
      <c r="BM281" s="1">
        <v>35</v>
      </c>
      <c r="BN281" s="1">
        <v>0</v>
      </c>
      <c r="BO281" s="1">
        <v>7</v>
      </c>
      <c r="BP281" s="1">
        <v>7</v>
      </c>
      <c r="BQ281" s="1">
        <v>7</v>
      </c>
      <c r="BR281" s="1">
        <v>7</v>
      </c>
      <c r="BS281" s="1">
        <v>7</v>
      </c>
      <c r="BT281" s="1">
        <v>0</v>
      </c>
      <c r="BU281" s="1" t="str">
        <f>"9:00 AM"</f>
        <v>9:00 AM</v>
      </c>
      <c r="BV281" s="1" t="str">
        <f>"5:00 PM"</f>
        <v>5:00 PM</v>
      </c>
      <c r="BW281" s="1" t="s">
        <v>135</v>
      </c>
      <c r="BX281" s="1">
        <v>3</v>
      </c>
      <c r="BY281" s="1">
        <v>3</v>
      </c>
      <c r="BZ281" s="1" t="s">
        <v>112</v>
      </c>
      <c r="CA281" s="1">
        <v>0</v>
      </c>
      <c r="CB281" s="4" t="s">
        <v>5098</v>
      </c>
      <c r="CC281" s="1" t="s">
        <v>941</v>
      </c>
      <c r="CD281" s="1" t="s">
        <v>942</v>
      </c>
      <c r="CE281" s="1" t="s">
        <v>116</v>
      </c>
      <c r="CF281" s="1" t="s">
        <v>117</v>
      </c>
      <c r="CG281" s="1">
        <v>96950</v>
      </c>
      <c r="CH281" s="3">
        <v>8.5</v>
      </c>
      <c r="CI281" s="3">
        <v>8.5</v>
      </c>
      <c r="CJ281" s="3">
        <v>12.75</v>
      </c>
      <c r="CK281" s="3">
        <v>12.75</v>
      </c>
      <c r="CL281" s="1" t="s">
        <v>137</v>
      </c>
      <c r="CM281" s="1" t="s">
        <v>138</v>
      </c>
      <c r="CN281" s="1" t="s">
        <v>139</v>
      </c>
      <c r="CP281" s="1" t="s">
        <v>112</v>
      </c>
      <c r="CQ281" s="1" t="s">
        <v>111</v>
      </c>
      <c r="CR281" s="1" t="s">
        <v>112</v>
      </c>
      <c r="CS281" s="1" t="s">
        <v>111</v>
      </c>
      <c r="CT281" s="1" t="s">
        <v>111</v>
      </c>
      <c r="CU281" s="1" t="s">
        <v>111</v>
      </c>
      <c r="CV281" s="1" t="s">
        <v>138</v>
      </c>
      <c r="CW281" s="1" t="s">
        <v>138</v>
      </c>
      <c r="CX281" s="1">
        <v>16702352883</v>
      </c>
      <c r="CY281" s="1" t="s">
        <v>530</v>
      </c>
      <c r="CZ281" s="1" t="s">
        <v>138</v>
      </c>
      <c r="DA281" s="1" t="s">
        <v>111</v>
      </c>
      <c r="DB281" s="1" t="s">
        <v>112</v>
      </c>
    </row>
    <row r="282" spans="1:111" ht="15.6" customHeight="1" x14ac:dyDescent="0.25">
      <c r="A282" s="1" t="s">
        <v>5113</v>
      </c>
      <c r="B282" s="1" t="s">
        <v>238</v>
      </c>
      <c r="C282" s="2">
        <v>44297.822918981481</v>
      </c>
      <c r="D282" s="2">
        <v>44334</v>
      </c>
      <c r="E282" s="1" t="s">
        <v>110</v>
      </c>
      <c r="F282" s="2">
        <v>44468.833333333336</v>
      </c>
      <c r="G282" s="1" t="s">
        <v>111</v>
      </c>
      <c r="H282" s="1" t="s">
        <v>112</v>
      </c>
      <c r="I282" s="1" t="s">
        <v>112</v>
      </c>
      <c r="J282" s="1" t="s">
        <v>5114</v>
      </c>
      <c r="K282" s="1" t="s">
        <v>5115</v>
      </c>
      <c r="L282" s="1" t="s">
        <v>5116</v>
      </c>
      <c r="M282" s="1" t="s">
        <v>1197</v>
      </c>
      <c r="N282" s="1" t="s">
        <v>116</v>
      </c>
      <c r="O282" s="1" t="s">
        <v>117</v>
      </c>
      <c r="P282" s="9">
        <v>96950</v>
      </c>
      <c r="Q282" s="1" t="s">
        <v>118</v>
      </c>
      <c r="R282" s="1" t="s">
        <v>117</v>
      </c>
      <c r="S282" s="1">
        <v>16702879595</v>
      </c>
      <c r="U282" s="1">
        <v>71399</v>
      </c>
      <c r="V282" s="1" t="s">
        <v>119</v>
      </c>
      <c r="X282" s="1" t="s">
        <v>5117</v>
      </c>
      <c r="Y282" s="1" t="s">
        <v>5118</v>
      </c>
      <c r="Z282" s="1" t="s">
        <v>138</v>
      </c>
      <c r="AA282" s="1" t="s">
        <v>1332</v>
      </c>
      <c r="AB282" s="1" t="s">
        <v>5116</v>
      </c>
      <c r="AC282" s="1" t="s">
        <v>1197</v>
      </c>
      <c r="AD282" s="1" t="s">
        <v>116</v>
      </c>
      <c r="AE282" s="1" t="s">
        <v>117</v>
      </c>
      <c r="AF282" s="9">
        <v>96950</v>
      </c>
      <c r="AG282" s="1" t="s">
        <v>118</v>
      </c>
      <c r="AH282" s="1" t="s">
        <v>117</v>
      </c>
      <c r="AI282" s="1">
        <v>16702879595</v>
      </c>
      <c r="AK282" s="1" t="s">
        <v>5119</v>
      </c>
      <c r="BC282" s="1" t="str">
        <f>"11-1021.00"</f>
        <v>11-1021.00</v>
      </c>
      <c r="BD282" s="1" t="s">
        <v>248</v>
      </c>
      <c r="BE282" s="1" t="s">
        <v>5120</v>
      </c>
      <c r="BF282" s="1" t="s">
        <v>964</v>
      </c>
      <c r="BG282" s="1">
        <v>2</v>
      </c>
      <c r="BH282" s="1">
        <v>2</v>
      </c>
      <c r="BI282" s="2">
        <v>44470</v>
      </c>
      <c r="BJ282" s="2">
        <v>44834</v>
      </c>
      <c r="BK282" s="2">
        <v>44470</v>
      </c>
      <c r="BL282" s="2">
        <v>44834</v>
      </c>
      <c r="BM282" s="1">
        <v>40</v>
      </c>
      <c r="BN282" s="1">
        <v>0</v>
      </c>
      <c r="BO282" s="1">
        <v>8</v>
      </c>
      <c r="BP282" s="1">
        <v>8</v>
      </c>
      <c r="BQ282" s="1">
        <v>8</v>
      </c>
      <c r="BR282" s="1">
        <v>8</v>
      </c>
      <c r="BS282" s="1">
        <v>8</v>
      </c>
      <c r="BT282" s="1">
        <v>0</v>
      </c>
      <c r="BU282" s="1" t="str">
        <f>"8:00 AM"</f>
        <v>8:00 AM</v>
      </c>
      <c r="BV282" s="1" t="str">
        <f>"5:00 PM"</f>
        <v>5:00 PM</v>
      </c>
      <c r="BW282" s="1" t="s">
        <v>135</v>
      </c>
      <c r="BX282" s="1">
        <v>0</v>
      </c>
      <c r="BY282" s="1">
        <v>12</v>
      </c>
      <c r="BZ282" s="1" t="s">
        <v>111</v>
      </c>
      <c r="CA282" s="1">
        <v>8</v>
      </c>
      <c r="CB282" s="1" t="s">
        <v>5121</v>
      </c>
      <c r="CC282" s="1" t="s">
        <v>5116</v>
      </c>
      <c r="CD282" s="1" t="s">
        <v>1197</v>
      </c>
      <c r="CE282" s="1" t="s">
        <v>116</v>
      </c>
      <c r="CF282" s="1" t="s">
        <v>117</v>
      </c>
      <c r="CG282" s="1">
        <v>96950</v>
      </c>
      <c r="CH282" s="3">
        <v>22.55</v>
      </c>
      <c r="CI282" s="3">
        <v>23</v>
      </c>
      <c r="CJ282" s="3">
        <v>0</v>
      </c>
      <c r="CK282" s="3">
        <v>0</v>
      </c>
      <c r="CL282" s="1" t="s">
        <v>137</v>
      </c>
      <c r="CM282" s="1" t="s">
        <v>138</v>
      </c>
      <c r="CN282" s="1" t="s">
        <v>218</v>
      </c>
      <c r="CP282" s="1" t="s">
        <v>112</v>
      </c>
      <c r="CQ282" s="1" t="s">
        <v>111</v>
      </c>
      <c r="CR282" s="1" t="s">
        <v>111</v>
      </c>
      <c r="CS282" s="1" t="s">
        <v>112</v>
      </c>
      <c r="CT282" s="1" t="s">
        <v>138</v>
      </c>
      <c r="CU282" s="1" t="s">
        <v>111</v>
      </c>
      <c r="CV282" s="1" t="s">
        <v>138</v>
      </c>
      <c r="CW282" s="1" t="s">
        <v>1324</v>
      </c>
      <c r="CX282" s="1">
        <v>16702879595</v>
      </c>
      <c r="CY282" s="1" t="s">
        <v>5119</v>
      </c>
      <c r="CZ282" s="1" t="s">
        <v>138</v>
      </c>
      <c r="DA282" s="1" t="s">
        <v>111</v>
      </c>
      <c r="DB282" s="1" t="s">
        <v>112</v>
      </c>
    </row>
    <row r="283" spans="1:111" ht="15.6" customHeight="1" x14ac:dyDescent="0.25">
      <c r="A283" s="1" t="s">
        <v>5125</v>
      </c>
      <c r="B283" s="1" t="s">
        <v>238</v>
      </c>
      <c r="C283" s="2">
        <v>44336.846189351854</v>
      </c>
      <c r="D283" s="2">
        <v>44385</v>
      </c>
      <c r="E283" s="1" t="s">
        <v>110</v>
      </c>
      <c r="F283" s="2">
        <v>44467.833333333336</v>
      </c>
      <c r="G283" s="1" t="s">
        <v>111</v>
      </c>
      <c r="H283" s="1" t="s">
        <v>112</v>
      </c>
      <c r="I283" s="1" t="s">
        <v>112</v>
      </c>
      <c r="J283" s="1" t="s">
        <v>2032</v>
      </c>
      <c r="K283" s="1" t="s">
        <v>2032</v>
      </c>
      <c r="L283" s="1" t="s">
        <v>2033</v>
      </c>
      <c r="N283" s="1" t="s">
        <v>167</v>
      </c>
      <c r="O283" s="1" t="s">
        <v>117</v>
      </c>
      <c r="P283" s="9">
        <v>96950</v>
      </c>
      <c r="Q283" s="1" t="s">
        <v>118</v>
      </c>
      <c r="S283" s="1">
        <v>16703221558</v>
      </c>
      <c r="U283" s="1">
        <v>5324</v>
      </c>
      <c r="V283" s="1" t="s">
        <v>119</v>
      </c>
      <c r="X283" s="1" t="s">
        <v>2034</v>
      </c>
      <c r="Y283" s="1" t="s">
        <v>2035</v>
      </c>
      <c r="AA283" s="1" t="s">
        <v>171</v>
      </c>
      <c r="AB283" s="1" t="s">
        <v>2033</v>
      </c>
      <c r="AD283" s="1" t="s">
        <v>167</v>
      </c>
      <c r="AE283" s="1" t="s">
        <v>117</v>
      </c>
      <c r="AF283" s="9">
        <v>96950</v>
      </c>
      <c r="AG283" s="1" t="s">
        <v>118</v>
      </c>
      <c r="AH283" s="1" t="s">
        <v>167</v>
      </c>
      <c r="AI283" s="1">
        <v>16703221558</v>
      </c>
      <c r="AK283" s="1" t="s">
        <v>2036</v>
      </c>
      <c r="BC283" s="1" t="str">
        <f>"53-3032.00"</f>
        <v>53-3032.00</v>
      </c>
      <c r="BD283" s="1" t="s">
        <v>991</v>
      </c>
      <c r="BE283" s="1" t="s">
        <v>5126</v>
      </c>
      <c r="BF283" s="1" t="s">
        <v>991</v>
      </c>
      <c r="BG283" s="1">
        <v>10</v>
      </c>
      <c r="BH283" s="1">
        <v>10</v>
      </c>
      <c r="BI283" s="2">
        <v>44464</v>
      </c>
      <c r="BJ283" s="2">
        <v>44858</v>
      </c>
      <c r="BK283" s="2">
        <v>44464</v>
      </c>
      <c r="BL283" s="2">
        <v>44858</v>
      </c>
      <c r="BM283" s="1">
        <v>40</v>
      </c>
      <c r="BN283" s="1">
        <v>0</v>
      </c>
      <c r="BO283" s="1">
        <v>8</v>
      </c>
      <c r="BP283" s="1">
        <v>8</v>
      </c>
      <c r="BQ283" s="1">
        <v>8</v>
      </c>
      <c r="BR283" s="1">
        <v>8</v>
      </c>
      <c r="BS283" s="1">
        <v>8</v>
      </c>
      <c r="BT283" s="1">
        <v>0</v>
      </c>
      <c r="BU283" s="1" t="str">
        <f>"8:00 AM"</f>
        <v>8:00 AM</v>
      </c>
      <c r="BV283" s="1" t="str">
        <f>"5:00 PM"</f>
        <v>5:00 PM</v>
      </c>
      <c r="BW283" s="1" t="s">
        <v>230</v>
      </c>
      <c r="BX283" s="1">
        <v>0</v>
      </c>
      <c r="BY283" s="1">
        <v>12</v>
      </c>
      <c r="BZ283" s="1" t="s">
        <v>112</v>
      </c>
      <c r="CB283" s="4" t="s">
        <v>5127</v>
      </c>
      <c r="CC283" s="1" t="s">
        <v>5128</v>
      </c>
      <c r="CD283" s="1" t="s">
        <v>5129</v>
      </c>
      <c r="CE283" s="1" t="s">
        <v>167</v>
      </c>
      <c r="CF283" s="1" t="s">
        <v>117</v>
      </c>
      <c r="CG283" s="1">
        <v>96950</v>
      </c>
      <c r="CH283" s="3">
        <v>9.1999999999999993</v>
      </c>
      <c r="CI283" s="3">
        <v>9.1999999999999993</v>
      </c>
      <c r="CJ283" s="3">
        <v>13.8</v>
      </c>
      <c r="CK283" s="3">
        <v>13.8</v>
      </c>
      <c r="CL283" s="1" t="s">
        <v>137</v>
      </c>
      <c r="CM283" s="1" t="s">
        <v>138</v>
      </c>
      <c r="CN283" s="1" t="s">
        <v>139</v>
      </c>
      <c r="CP283" s="1" t="s">
        <v>112</v>
      </c>
      <c r="CQ283" s="1" t="s">
        <v>111</v>
      </c>
      <c r="CR283" s="1" t="s">
        <v>112</v>
      </c>
      <c r="CS283" s="1" t="s">
        <v>111</v>
      </c>
      <c r="CT283" s="1" t="s">
        <v>138</v>
      </c>
      <c r="CU283" s="1" t="s">
        <v>111</v>
      </c>
      <c r="CV283" s="1" t="s">
        <v>138</v>
      </c>
      <c r="CW283" s="1" t="s">
        <v>5130</v>
      </c>
      <c r="CX283" s="1">
        <v>16703221558</v>
      </c>
      <c r="CY283" s="1" t="s">
        <v>2036</v>
      </c>
      <c r="CZ283" s="1" t="s">
        <v>138</v>
      </c>
      <c r="DA283" s="1" t="s">
        <v>111</v>
      </c>
      <c r="DB283" s="1" t="s">
        <v>112</v>
      </c>
    </row>
    <row r="284" spans="1:111" ht="15.6" customHeight="1" x14ac:dyDescent="0.25">
      <c r="A284" s="1" t="s">
        <v>5140</v>
      </c>
      <c r="B284" s="1" t="s">
        <v>238</v>
      </c>
      <c r="C284" s="2">
        <v>44292.843083680556</v>
      </c>
      <c r="D284" s="2">
        <v>44335</v>
      </c>
      <c r="E284" s="1" t="s">
        <v>110</v>
      </c>
      <c r="F284" s="2">
        <v>44468.833333333336</v>
      </c>
      <c r="G284" s="1" t="s">
        <v>111</v>
      </c>
      <c r="H284" s="1" t="s">
        <v>112</v>
      </c>
      <c r="I284" s="1" t="s">
        <v>112</v>
      </c>
      <c r="J284" s="1" t="s">
        <v>2698</v>
      </c>
      <c r="L284" s="1" t="s">
        <v>2699</v>
      </c>
      <c r="N284" s="1" t="s">
        <v>997</v>
      </c>
      <c r="O284" s="1" t="s">
        <v>117</v>
      </c>
      <c r="P284" s="9">
        <v>96951</v>
      </c>
      <c r="Q284" s="1" t="s">
        <v>118</v>
      </c>
      <c r="R284" s="1" t="s">
        <v>138</v>
      </c>
      <c r="S284" s="1">
        <v>16705321155</v>
      </c>
      <c r="U284" s="1">
        <v>721110</v>
      </c>
      <c r="V284" s="1" t="s">
        <v>119</v>
      </c>
      <c r="X284" s="1" t="s">
        <v>2700</v>
      </c>
      <c r="Y284" s="1" t="s">
        <v>2701</v>
      </c>
      <c r="Z284" s="1" t="s">
        <v>1251</v>
      </c>
      <c r="AA284" s="1" t="s">
        <v>2702</v>
      </c>
      <c r="AB284" s="1" t="s">
        <v>2703</v>
      </c>
      <c r="AD284" s="1" t="s">
        <v>2704</v>
      </c>
      <c r="AE284" s="1" t="s">
        <v>691</v>
      </c>
      <c r="AF284" s="9">
        <v>96913</v>
      </c>
      <c r="AG284" s="1" t="s">
        <v>118</v>
      </c>
      <c r="AH284" s="1" t="s">
        <v>138</v>
      </c>
      <c r="AI284" s="1">
        <v>16716453231</v>
      </c>
      <c r="AK284" s="1" t="s">
        <v>2705</v>
      </c>
      <c r="BC284" s="1" t="str">
        <f>"51-6011.00"</f>
        <v>51-6011.00</v>
      </c>
      <c r="BD284" s="1" t="s">
        <v>4261</v>
      </c>
      <c r="BE284" s="1" t="s">
        <v>5141</v>
      </c>
      <c r="BF284" s="1" t="s">
        <v>5142</v>
      </c>
      <c r="BG284" s="1">
        <v>3</v>
      </c>
      <c r="BH284" s="1">
        <v>3</v>
      </c>
      <c r="BI284" s="2">
        <v>44470</v>
      </c>
      <c r="BJ284" s="2">
        <v>44834</v>
      </c>
      <c r="BK284" s="2">
        <v>44470</v>
      </c>
      <c r="BL284" s="2">
        <v>44834</v>
      </c>
      <c r="BM284" s="1">
        <v>40</v>
      </c>
      <c r="BN284" s="1">
        <v>0</v>
      </c>
      <c r="BO284" s="1">
        <v>8</v>
      </c>
      <c r="BP284" s="1">
        <v>8</v>
      </c>
      <c r="BQ284" s="1">
        <v>8</v>
      </c>
      <c r="BR284" s="1">
        <v>8</v>
      </c>
      <c r="BS284" s="1">
        <v>8</v>
      </c>
      <c r="BT284" s="1">
        <v>0</v>
      </c>
      <c r="BU284" s="1" t="str">
        <f>"8:00 AM"</f>
        <v>8:00 AM</v>
      </c>
      <c r="BV284" s="1" t="str">
        <f>"5:00 PM"</f>
        <v>5:00 PM</v>
      </c>
      <c r="BW284" s="1" t="s">
        <v>135</v>
      </c>
      <c r="BX284" s="1">
        <v>0</v>
      </c>
      <c r="BY284" s="1">
        <v>3</v>
      </c>
      <c r="BZ284" s="1" t="s">
        <v>112</v>
      </c>
      <c r="CA284" s="1">
        <v>0</v>
      </c>
      <c r="CB284" s="1" t="s">
        <v>5143</v>
      </c>
      <c r="CC284" s="1" t="s">
        <v>2699</v>
      </c>
      <c r="CE284" s="1" t="s">
        <v>997</v>
      </c>
      <c r="CF284" s="1" t="s">
        <v>117</v>
      </c>
      <c r="CG284" s="1">
        <v>96951</v>
      </c>
      <c r="CH284" s="3">
        <v>7.69</v>
      </c>
      <c r="CI284" s="3">
        <v>7.69</v>
      </c>
      <c r="CJ284" s="3">
        <v>11.54</v>
      </c>
      <c r="CK284" s="3">
        <v>11.54</v>
      </c>
      <c r="CL284" s="1" t="s">
        <v>137</v>
      </c>
      <c r="CM284" s="1" t="s">
        <v>230</v>
      </c>
      <c r="CN284" s="1" t="s">
        <v>139</v>
      </c>
      <c r="CP284" s="1" t="s">
        <v>112</v>
      </c>
      <c r="CQ284" s="1" t="s">
        <v>111</v>
      </c>
      <c r="CR284" s="1" t="s">
        <v>112</v>
      </c>
      <c r="CS284" s="1" t="s">
        <v>111</v>
      </c>
      <c r="CT284" s="1" t="s">
        <v>111</v>
      </c>
      <c r="CU284" s="1" t="s">
        <v>111</v>
      </c>
      <c r="CV284" s="1" t="s">
        <v>111</v>
      </c>
      <c r="CW284" s="1" t="s">
        <v>5144</v>
      </c>
      <c r="CX284" s="1">
        <v>16705321155</v>
      </c>
      <c r="CY284" s="1" t="s">
        <v>2705</v>
      </c>
      <c r="CZ284" s="1" t="s">
        <v>2563</v>
      </c>
      <c r="DA284" s="1" t="s">
        <v>111</v>
      </c>
      <c r="DB284" s="1" t="s">
        <v>112</v>
      </c>
    </row>
    <row r="285" spans="1:111" ht="15.6" customHeight="1" x14ac:dyDescent="0.25">
      <c r="A285" s="1" t="s">
        <v>5145</v>
      </c>
      <c r="B285" s="1" t="s">
        <v>238</v>
      </c>
      <c r="C285" s="2">
        <v>44323.087493287036</v>
      </c>
      <c r="D285" s="2">
        <v>44368</v>
      </c>
      <c r="E285" s="1" t="s">
        <v>110</v>
      </c>
      <c r="F285" s="2">
        <v>44468.833333333336</v>
      </c>
      <c r="G285" s="1" t="s">
        <v>111</v>
      </c>
      <c r="H285" s="1" t="s">
        <v>112</v>
      </c>
      <c r="I285" s="1" t="s">
        <v>112</v>
      </c>
      <c r="J285" s="1" t="s">
        <v>1463</v>
      </c>
      <c r="K285" s="1" t="s">
        <v>1464</v>
      </c>
      <c r="L285" s="1" t="s">
        <v>1465</v>
      </c>
      <c r="M285" s="1" t="s">
        <v>1466</v>
      </c>
      <c r="N285" s="1" t="s">
        <v>167</v>
      </c>
      <c r="O285" s="1" t="s">
        <v>117</v>
      </c>
      <c r="P285" s="9">
        <v>96950</v>
      </c>
      <c r="Q285" s="1" t="s">
        <v>118</v>
      </c>
      <c r="R285" s="1" t="s">
        <v>1467</v>
      </c>
      <c r="S285" s="1">
        <v>16702349226</v>
      </c>
      <c r="U285" s="1">
        <v>722511</v>
      </c>
      <c r="V285" s="1" t="s">
        <v>119</v>
      </c>
      <c r="X285" s="1" t="s">
        <v>1468</v>
      </c>
      <c r="Y285" s="1" t="s">
        <v>1469</v>
      </c>
      <c r="Z285" s="1" t="s">
        <v>829</v>
      </c>
      <c r="AA285" s="1" t="s">
        <v>528</v>
      </c>
      <c r="AB285" s="1" t="s">
        <v>1465</v>
      </c>
      <c r="AD285" s="1" t="s">
        <v>167</v>
      </c>
      <c r="AE285" s="1" t="s">
        <v>117</v>
      </c>
      <c r="AF285" s="9">
        <v>96950</v>
      </c>
      <c r="AG285" s="1" t="s">
        <v>118</v>
      </c>
      <c r="AI285" s="1">
        <v>16702349226</v>
      </c>
      <c r="AK285" s="1" t="s">
        <v>1470</v>
      </c>
      <c r="BC285" s="1" t="str">
        <f>"35-2014.00"</f>
        <v>35-2014.00</v>
      </c>
      <c r="BD285" s="1" t="s">
        <v>152</v>
      </c>
      <c r="BE285" s="1" t="s">
        <v>1471</v>
      </c>
      <c r="BF285" s="1" t="s">
        <v>229</v>
      </c>
      <c r="BG285" s="1">
        <v>1</v>
      </c>
      <c r="BH285" s="1">
        <v>1</v>
      </c>
      <c r="BI285" s="2">
        <v>44470</v>
      </c>
      <c r="BJ285" s="2">
        <v>45565</v>
      </c>
      <c r="BK285" s="2">
        <v>44470</v>
      </c>
      <c r="BL285" s="2">
        <v>45565</v>
      </c>
      <c r="BM285" s="1">
        <v>35</v>
      </c>
      <c r="BN285" s="1">
        <v>6</v>
      </c>
      <c r="BO285" s="1">
        <v>6</v>
      </c>
      <c r="BP285" s="1">
        <v>5</v>
      </c>
      <c r="BQ285" s="1">
        <v>0</v>
      </c>
      <c r="BR285" s="1">
        <v>6</v>
      </c>
      <c r="BS285" s="1">
        <v>6</v>
      </c>
      <c r="BT285" s="1">
        <v>6</v>
      </c>
      <c r="BU285" s="1" t="str">
        <f>"8:00 AM"</f>
        <v>8:00 AM</v>
      </c>
      <c r="BV285" s="1" t="str">
        <f>"2:00 PM"</f>
        <v>2:00 PM</v>
      </c>
      <c r="BW285" s="1" t="s">
        <v>135</v>
      </c>
      <c r="BX285" s="1">
        <v>0</v>
      </c>
      <c r="BY285" s="1">
        <v>3</v>
      </c>
      <c r="BZ285" s="1" t="s">
        <v>112</v>
      </c>
      <c r="CB285" s="4" t="s">
        <v>1472</v>
      </c>
      <c r="CC285" s="1" t="s">
        <v>1473</v>
      </c>
      <c r="CE285" s="1" t="s">
        <v>167</v>
      </c>
      <c r="CF285" s="1" t="s">
        <v>117</v>
      </c>
      <c r="CG285" s="1">
        <v>96950</v>
      </c>
      <c r="CH285" s="3">
        <v>8.68</v>
      </c>
      <c r="CI285" s="3">
        <v>8.68</v>
      </c>
      <c r="CJ285" s="3">
        <v>13.02</v>
      </c>
      <c r="CK285" s="3">
        <v>13.02</v>
      </c>
      <c r="CL285" s="1" t="s">
        <v>137</v>
      </c>
      <c r="CM285" s="1" t="s">
        <v>1474</v>
      </c>
      <c r="CN285" s="1" t="s">
        <v>139</v>
      </c>
      <c r="CP285" s="1" t="s">
        <v>112</v>
      </c>
      <c r="CQ285" s="1" t="s">
        <v>111</v>
      </c>
      <c r="CR285" s="1" t="s">
        <v>112</v>
      </c>
      <c r="CS285" s="1" t="s">
        <v>111</v>
      </c>
      <c r="CT285" s="1" t="s">
        <v>138</v>
      </c>
      <c r="CU285" s="1" t="s">
        <v>111</v>
      </c>
      <c r="CV285" s="1" t="s">
        <v>138</v>
      </c>
      <c r="CW285" s="1" t="s">
        <v>5146</v>
      </c>
      <c r="CX285" s="1">
        <v>16702349226</v>
      </c>
      <c r="CY285" s="1" t="s">
        <v>1470</v>
      </c>
      <c r="CZ285" s="1" t="s">
        <v>138</v>
      </c>
      <c r="DA285" s="1" t="s">
        <v>111</v>
      </c>
      <c r="DB285" s="1" t="s">
        <v>112</v>
      </c>
    </row>
    <row r="286" spans="1:111" ht="15.6" customHeight="1" x14ac:dyDescent="0.25">
      <c r="A286" s="1" t="s">
        <v>5147</v>
      </c>
      <c r="B286" s="1" t="s">
        <v>238</v>
      </c>
      <c r="C286" s="2">
        <v>44337.25449363426</v>
      </c>
      <c r="D286" s="2">
        <v>44379</v>
      </c>
      <c r="E286" s="1" t="s">
        <v>110</v>
      </c>
      <c r="F286" s="2">
        <v>44468.833333333336</v>
      </c>
      <c r="G286" s="1" t="s">
        <v>112</v>
      </c>
      <c r="H286" s="1" t="s">
        <v>112</v>
      </c>
      <c r="I286" s="1" t="s">
        <v>112</v>
      </c>
      <c r="J286" s="1" t="s">
        <v>5148</v>
      </c>
      <c r="K286" s="1" t="s">
        <v>5149</v>
      </c>
      <c r="L286" s="1" t="s">
        <v>368</v>
      </c>
      <c r="M286" s="1" t="s">
        <v>5150</v>
      </c>
      <c r="N286" s="1" t="s">
        <v>116</v>
      </c>
      <c r="O286" s="1" t="s">
        <v>117</v>
      </c>
      <c r="P286" s="9">
        <v>96950</v>
      </c>
      <c r="Q286" s="1" t="s">
        <v>118</v>
      </c>
      <c r="R286" s="1" t="s">
        <v>138</v>
      </c>
      <c r="S286" s="1">
        <v>16702330490</v>
      </c>
      <c r="U286" s="1">
        <v>812112</v>
      </c>
      <c r="V286" s="1" t="s">
        <v>119</v>
      </c>
      <c r="X286" s="1" t="s">
        <v>370</v>
      </c>
      <c r="Y286" s="1" t="s">
        <v>371</v>
      </c>
      <c r="Z286" s="1" t="s">
        <v>372</v>
      </c>
      <c r="AA286" s="1" t="s">
        <v>1184</v>
      </c>
      <c r="AB286" s="1" t="s">
        <v>368</v>
      </c>
      <c r="AC286" s="1" t="s">
        <v>1185</v>
      </c>
      <c r="AD286" s="1" t="s">
        <v>116</v>
      </c>
      <c r="AE286" s="1" t="s">
        <v>117</v>
      </c>
      <c r="AF286" s="9">
        <v>96950</v>
      </c>
      <c r="AG286" s="1" t="s">
        <v>118</v>
      </c>
      <c r="AH286" s="1" t="s">
        <v>138</v>
      </c>
      <c r="AI286" s="1">
        <v>16702346278</v>
      </c>
      <c r="AK286" s="1" t="s">
        <v>1186</v>
      </c>
      <c r="BC286" s="1" t="str">
        <f>"39-5012.00"</f>
        <v>39-5012.00</v>
      </c>
      <c r="BD286" s="1" t="s">
        <v>1831</v>
      </c>
      <c r="BE286" s="1" t="s">
        <v>5151</v>
      </c>
      <c r="BF286" s="1" t="s">
        <v>5152</v>
      </c>
      <c r="BG286" s="1">
        <v>2</v>
      </c>
      <c r="BH286" s="1">
        <v>2</v>
      </c>
      <c r="BI286" s="2">
        <v>44470</v>
      </c>
      <c r="BJ286" s="2">
        <v>44834</v>
      </c>
      <c r="BK286" s="2">
        <v>44470</v>
      </c>
      <c r="BL286" s="2">
        <v>44834</v>
      </c>
      <c r="BM286" s="1">
        <v>35</v>
      </c>
      <c r="BN286" s="1">
        <v>7</v>
      </c>
      <c r="BO286" s="1">
        <v>0</v>
      </c>
      <c r="BP286" s="1">
        <v>7</v>
      </c>
      <c r="BQ286" s="1">
        <v>0</v>
      </c>
      <c r="BR286" s="1">
        <v>7</v>
      </c>
      <c r="BS286" s="1">
        <v>7</v>
      </c>
      <c r="BT286" s="1">
        <v>7</v>
      </c>
      <c r="BU286" s="1" t="str">
        <f>"10:00 PM"</f>
        <v>10:00 PM</v>
      </c>
      <c r="BV286" s="1" t="str">
        <f>"6:00 PM"</f>
        <v>6:00 PM</v>
      </c>
      <c r="BW286" s="1" t="s">
        <v>135</v>
      </c>
      <c r="BX286" s="1">
        <v>0</v>
      </c>
      <c r="BY286" s="1">
        <v>24</v>
      </c>
      <c r="BZ286" s="1" t="s">
        <v>112</v>
      </c>
      <c r="CB286" s="1" t="s">
        <v>5153</v>
      </c>
      <c r="CC286" s="1" t="s">
        <v>368</v>
      </c>
      <c r="CD286" s="1" t="s">
        <v>5154</v>
      </c>
      <c r="CE286" s="1" t="s">
        <v>116</v>
      </c>
      <c r="CF286" s="1" t="s">
        <v>117</v>
      </c>
      <c r="CG286" s="1">
        <v>96950</v>
      </c>
      <c r="CH286" s="3">
        <v>8.08</v>
      </c>
      <c r="CI286" s="3">
        <v>8.08</v>
      </c>
      <c r="CJ286" s="3">
        <v>12.12</v>
      </c>
      <c r="CK286" s="3">
        <v>12.12</v>
      </c>
      <c r="CL286" s="1" t="s">
        <v>137</v>
      </c>
      <c r="CM286" s="1" t="s">
        <v>138</v>
      </c>
      <c r="CN286" s="1" t="s">
        <v>139</v>
      </c>
      <c r="CP286" s="1" t="s">
        <v>112</v>
      </c>
      <c r="CQ286" s="1" t="s">
        <v>111</v>
      </c>
      <c r="CR286" s="1" t="s">
        <v>112</v>
      </c>
      <c r="CS286" s="1" t="s">
        <v>111</v>
      </c>
      <c r="CT286" s="1" t="s">
        <v>138</v>
      </c>
      <c r="CU286" s="1" t="s">
        <v>111</v>
      </c>
      <c r="CV286" s="1" t="s">
        <v>138</v>
      </c>
      <c r="CW286" s="1" t="s">
        <v>138</v>
      </c>
      <c r="CX286" s="1">
        <v>16702330490</v>
      </c>
      <c r="CY286" s="1" t="s">
        <v>5155</v>
      </c>
      <c r="CZ286" s="1" t="s">
        <v>428</v>
      </c>
      <c r="DA286" s="1" t="s">
        <v>111</v>
      </c>
      <c r="DB286" s="1" t="s">
        <v>112</v>
      </c>
    </row>
    <row r="287" spans="1:111" ht="15.6" customHeight="1" x14ac:dyDescent="0.25">
      <c r="A287" s="1" t="s">
        <v>5156</v>
      </c>
      <c r="B287" s="1" t="s">
        <v>238</v>
      </c>
      <c r="C287" s="2">
        <v>44315.263958333337</v>
      </c>
      <c r="D287" s="2">
        <v>44355</v>
      </c>
      <c r="E287" s="1" t="s">
        <v>110</v>
      </c>
      <c r="F287" s="2">
        <v>44468.833333333336</v>
      </c>
      <c r="G287" s="1" t="s">
        <v>112</v>
      </c>
      <c r="H287" s="1" t="s">
        <v>112</v>
      </c>
      <c r="I287" s="1" t="s">
        <v>112</v>
      </c>
      <c r="J287" s="1" t="s">
        <v>2758</v>
      </c>
      <c r="K287" s="1" t="s">
        <v>1979</v>
      </c>
      <c r="L287" s="1" t="s">
        <v>941</v>
      </c>
      <c r="M287" s="1" t="s">
        <v>942</v>
      </c>
      <c r="N287" s="1" t="s">
        <v>116</v>
      </c>
      <c r="O287" s="1" t="s">
        <v>117</v>
      </c>
      <c r="P287" s="9">
        <v>96950</v>
      </c>
      <c r="Q287" s="1" t="s">
        <v>118</v>
      </c>
      <c r="S287" s="1">
        <v>16702352883</v>
      </c>
      <c r="U287" s="1">
        <v>561320</v>
      </c>
      <c r="V287" s="1" t="s">
        <v>119</v>
      </c>
      <c r="X287" s="1" t="s">
        <v>943</v>
      </c>
      <c r="Y287" s="1" t="s">
        <v>944</v>
      </c>
      <c r="Z287" s="1" t="s">
        <v>945</v>
      </c>
      <c r="AA287" s="1" t="s">
        <v>373</v>
      </c>
      <c r="AB287" s="1" t="s">
        <v>941</v>
      </c>
      <c r="AC287" s="1" t="s">
        <v>942</v>
      </c>
      <c r="AD287" s="1" t="s">
        <v>116</v>
      </c>
      <c r="AE287" s="1" t="s">
        <v>117</v>
      </c>
      <c r="AF287" s="9">
        <v>96950</v>
      </c>
      <c r="AG287" s="1" t="s">
        <v>118</v>
      </c>
      <c r="AI287" s="1">
        <v>16702352883</v>
      </c>
      <c r="AK287" s="1" t="s">
        <v>530</v>
      </c>
      <c r="BC287" s="1" t="str">
        <f>"37-2012.00"</f>
        <v>37-2012.00</v>
      </c>
      <c r="BD287" s="1" t="s">
        <v>576</v>
      </c>
      <c r="BE287" s="1" t="s">
        <v>5157</v>
      </c>
      <c r="BF287" s="1" t="s">
        <v>5158</v>
      </c>
      <c r="BG287" s="1">
        <v>5</v>
      </c>
      <c r="BH287" s="1">
        <v>5</v>
      </c>
      <c r="BI287" s="2">
        <v>44470</v>
      </c>
      <c r="BJ287" s="2">
        <v>44834</v>
      </c>
      <c r="BK287" s="2">
        <v>44470</v>
      </c>
      <c r="BL287" s="2">
        <v>44834</v>
      </c>
      <c r="BM287" s="1">
        <v>35</v>
      </c>
      <c r="BN287" s="1">
        <v>0</v>
      </c>
      <c r="BO287" s="1">
        <v>7</v>
      </c>
      <c r="BP287" s="1">
        <v>7</v>
      </c>
      <c r="BQ287" s="1">
        <v>7</v>
      </c>
      <c r="BR287" s="1">
        <v>7</v>
      </c>
      <c r="BS287" s="1">
        <v>7</v>
      </c>
      <c r="BT287" s="1">
        <v>0</v>
      </c>
      <c r="BU287" s="1" t="str">
        <f>"10:00 AM"</f>
        <v>10:00 AM</v>
      </c>
      <c r="BV287" s="1" t="str">
        <f>"6:00 PM"</f>
        <v>6:00 PM</v>
      </c>
      <c r="BW287" s="1" t="s">
        <v>135</v>
      </c>
      <c r="BX287" s="1">
        <v>3</v>
      </c>
      <c r="BY287" s="1">
        <v>6</v>
      </c>
      <c r="BZ287" s="1" t="s">
        <v>112</v>
      </c>
      <c r="CA287" s="1">
        <v>0</v>
      </c>
      <c r="CB287" s="4" t="s">
        <v>5159</v>
      </c>
      <c r="CC287" s="1" t="s">
        <v>941</v>
      </c>
      <c r="CD287" s="1" t="s">
        <v>942</v>
      </c>
      <c r="CE287" s="1" t="s">
        <v>116</v>
      </c>
      <c r="CF287" s="1" t="s">
        <v>117</v>
      </c>
      <c r="CG287" s="1">
        <v>96950</v>
      </c>
      <c r="CH287" s="3">
        <v>7.59</v>
      </c>
      <c r="CI287" s="3">
        <v>7.59</v>
      </c>
      <c r="CJ287" s="3">
        <v>11.39</v>
      </c>
      <c r="CK287" s="3">
        <v>11.39</v>
      </c>
      <c r="CL287" s="1" t="s">
        <v>137</v>
      </c>
      <c r="CM287" s="1" t="s">
        <v>138</v>
      </c>
      <c r="CN287" s="1" t="s">
        <v>139</v>
      </c>
      <c r="CP287" s="1" t="s">
        <v>112</v>
      </c>
      <c r="CQ287" s="1" t="s">
        <v>111</v>
      </c>
      <c r="CR287" s="1" t="s">
        <v>112</v>
      </c>
      <c r="CS287" s="1" t="s">
        <v>111</v>
      </c>
      <c r="CT287" s="1" t="s">
        <v>111</v>
      </c>
      <c r="CU287" s="1" t="s">
        <v>111</v>
      </c>
      <c r="CV287" s="1" t="s">
        <v>138</v>
      </c>
      <c r="CW287" s="1" t="s">
        <v>138</v>
      </c>
      <c r="CX287" s="1">
        <v>16702352883</v>
      </c>
      <c r="CY287" s="1" t="s">
        <v>530</v>
      </c>
      <c r="CZ287" s="1" t="s">
        <v>138</v>
      </c>
      <c r="DA287" s="1" t="s">
        <v>111</v>
      </c>
      <c r="DB287" s="1" t="s">
        <v>112</v>
      </c>
    </row>
    <row r="288" spans="1:111" ht="15.6" customHeight="1" x14ac:dyDescent="0.25">
      <c r="A288" s="1" t="s">
        <v>5160</v>
      </c>
      <c r="B288" s="1" t="s">
        <v>238</v>
      </c>
      <c r="C288" s="2">
        <v>44333.878940393515</v>
      </c>
      <c r="D288" s="2">
        <v>44375</v>
      </c>
      <c r="E288" s="1" t="s">
        <v>110</v>
      </c>
      <c r="F288" s="2">
        <v>44468.833333333336</v>
      </c>
      <c r="G288" s="1" t="s">
        <v>111</v>
      </c>
      <c r="H288" s="1" t="s">
        <v>112</v>
      </c>
      <c r="I288" s="1" t="s">
        <v>112</v>
      </c>
      <c r="J288" s="1" t="s">
        <v>5161</v>
      </c>
      <c r="L288" s="1" t="s">
        <v>5162</v>
      </c>
      <c r="N288" s="1" t="s">
        <v>167</v>
      </c>
      <c r="O288" s="1" t="s">
        <v>117</v>
      </c>
      <c r="P288" s="9">
        <v>96950</v>
      </c>
      <c r="Q288" s="1" t="s">
        <v>118</v>
      </c>
      <c r="R288" s="1" t="s">
        <v>138</v>
      </c>
      <c r="S288" s="1">
        <v>16702335503</v>
      </c>
      <c r="U288" s="1">
        <v>561320</v>
      </c>
      <c r="V288" s="1" t="s">
        <v>119</v>
      </c>
      <c r="X288" s="1" t="s">
        <v>2464</v>
      </c>
      <c r="Y288" s="1" t="s">
        <v>5163</v>
      </c>
      <c r="Z288" s="1" t="s">
        <v>5164</v>
      </c>
      <c r="AA288" s="1" t="s">
        <v>171</v>
      </c>
      <c r="AB288" s="1" t="s">
        <v>5162</v>
      </c>
      <c r="AD288" s="1" t="s">
        <v>167</v>
      </c>
      <c r="AE288" s="1" t="s">
        <v>117</v>
      </c>
      <c r="AF288" s="9">
        <v>96950</v>
      </c>
      <c r="AG288" s="1" t="s">
        <v>118</v>
      </c>
      <c r="AH288" s="1" t="s">
        <v>138</v>
      </c>
      <c r="AI288" s="1">
        <v>16702335503</v>
      </c>
      <c r="AK288" s="1" t="s">
        <v>5165</v>
      </c>
      <c r="BC288" s="1" t="str">
        <f>"43-3031.00"</f>
        <v>43-3031.00</v>
      </c>
      <c r="BD288" s="1" t="s">
        <v>389</v>
      </c>
      <c r="BE288" s="1" t="s">
        <v>5166</v>
      </c>
      <c r="BF288" s="1" t="s">
        <v>763</v>
      </c>
      <c r="BG288" s="1">
        <v>1</v>
      </c>
      <c r="BH288" s="1">
        <v>1</v>
      </c>
      <c r="BI288" s="2">
        <v>44470</v>
      </c>
      <c r="BJ288" s="2">
        <v>44834</v>
      </c>
      <c r="BK288" s="2">
        <v>44470</v>
      </c>
      <c r="BL288" s="2">
        <v>44834</v>
      </c>
      <c r="BM288" s="1">
        <v>40</v>
      </c>
      <c r="BN288" s="1">
        <v>0</v>
      </c>
      <c r="BO288" s="1">
        <v>8</v>
      </c>
      <c r="BP288" s="1">
        <v>8</v>
      </c>
      <c r="BQ288" s="1">
        <v>8</v>
      </c>
      <c r="BR288" s="1">
        <v>8</v>
      </c>
      <c r="BS288" s="1">
        <v>8</v>
      </c>
      <c r="BT288" s="1">
        <v>0</v>
      </c>
      <c r="BU288" s="1" t="str">
        <f>"8:00 AM"</f>
        <v>8:00 AM</v>
      </c>
      <c r="BV288" s="1" t="str">
        <f>"5:00 PM"</f>
        <v>5:00 PM</v>
      </c>
      <c r="BW288" s="1" t="s">
        <v>135</v>
      </c>
      <c r="BX288" s="1">
        <v>0</v>
      </c>
      <c r="BY288" s="1">
        <v>24</v>
      </c>
      <c r="BZ288" s="1" t="s">
        <v>112</v>
      </c>
      <c r="CB288" s="1" t="s">
        <v>5167</v>
      </c>
      <c r="CC288" s="1" t="s">
        <v>5168</v>
      </c>
      <c r="CD288" s="1" t="s">
        <v>3086</v>
      </c>
      <c r="CE288" s="1" t="s">
        <v>167</v>
      </c>
      <c r="CF288" s="1" t="s">
        <v>117</v>
      </c>
      <c r="CG288" s="1">
        <v>96950</v>
      </c>
      <c r="CH288" s="3">
        <v>9.49</v>
      </c>
      <c r="CI288" s="3">
        <v>9.49</v>
      </c>
      <c r="CJ288" s="3">
        <v>14.24</v>
      </c>
      <c r="CK288" s="3">
        <v>14.24</v>
      </c>
      <c r="CL288" s="1" t="s">
        <v>137</v>
      </c>
      <c r="CM288" s="1" t="s">
        <v>138</v>
      </c>
      <c r="CN288" s="1" t="s">
        <v>139</v>
      </c>
      <c r="CP288" s="1" t="s">
        <v>112</v>
      </c>
      <c r="CQ288" s="1" t="s">
        <v>111</v>
      </c>
      <c r="CR288" s="1" t="s">
        <v>112</v>
      </c>
      <c r="CS288" s="1" t="s">
        <v>111</v>
      </c>
      <c r="CT288" s="1" t="s">
        <v>138</v>
      </c>
      <c r="CU288" s="1" t="s">
        <v>111</v>
      </c>
      <c r="CV288" s="1" t="s">
        <v>138</v>
      </c>
      <c r="CW288" s="1" t="s">
        <v>4921</v>
      </c>
      <c r="CX288" s="1">
        <v>16702335503</v>
      </c>
      <c r="CY288" s="1" t="s">
        <v>5165</v>
      </c>
      <c r="CZ288" s="1" t="s">
        <v>138</v>
      </c>
      <c r="DA288" s="1" t="s">
        <v>111</v>
      </c>
      <c r="DB288" s="1" t="s">
        <v>112</v>
      </c>
    </row>
    <row r="289" spans="1:111" ht="15.6" customHeight="1" x14ac:dyDescent="0.25">
      <c r="A289" s="1" t="s">
        <v>5169</v>
      </c>
      <c r="B289" s="1" t="s">
        <v>238</v>
      </c>
      <c r="C289" s="2">
        <v>44293.999241782411</v>
      </c>
      <c r="D289" s="2">
        <v>44334</v>
      </c>
      <c r="E289" s="1" t="s">
        <v>110</v>
      </c>
      <c r="F289" s="2">
        <v>44468.833333333336</v>
      </c>
      <c r="G289" s="1" t="s">
        <v>112</v>
      </c>
      <c r="H289" s="1" t="s">
        <v>112</v>
      </c>
      <c r="I289" s="1" t="s">
        <v>112</v>
      </c>
      <c r="J289" s="1" t="s">
        <v>3820</v>
      </c>
      <c r="K289" s="1" t="s">
        <v>3821</v>
      </c>
      <c r="L289" s="1" t="s">
        <v>3822</v>
      </c>
      <c r="M289" s="1" t="s">
        <v>167</v>
      </c>
      <c r="N289" s="1" t="s">
        <v>339</v>
      </c>
      <c r="O289" s="1" t="s">
        <v>117</v>
      </c>
      <c r="P289" s="9">
        <v>96950</v>
      </c>
      <c r="Q289" s="1" t="s">
        <v>118</v>
      </c>
      <c r="R289" s="1" t="s">
        <v>168</v>
      </c>
      <c r="S289" s="1">
        <v>16702331530</v>
      </c>
      <c r="U289" s="1">
        <v>31181</v>
      </c>
      <c r="V289" s="1" t="s">
        <v>119</v>
      </c>
      <c r="X289" s="1" t="s">
        <v>3823</v>
      </c>
      <c r="Y289" s="1" t="s">
        <v>3824</v>
      </c>
      <c r="Z289" s="1" t="s">
        <v>168</v>
      </c>
      <c r="AA289" s="1" t="s">
        <v>3825</v>
      </c>
      <c r="AB289" s="1" t="s">
        <v>3822</v>
      </c>
      <c r="AC289" s="1" t="s">
        <v>167</v>
      </c>
      <c r="AD289" s="1" t="s">
        <v>339</v>
      </c>
      <c r="AE289" s="1" t="s">
        <v>117</v>
      </c>
      <c r="AF289" s="9">
        <v>96950</v>
      </c>
      <c r="AG289" s="1" t="s">
        <v>118</v>
      </c>
      <c r="AH289" s="1" t="s">
        <v>168</v>
      </c>
      <c r="AI289" s="1">
        <v>16702331530</v>
      </c>
      <c r="AK289" s="1" t="s">
        <v>3826</v>
      </c>
      <c r="BC289" s="1" t="str">
        <f>"49-9071.00"</f>
        <v>49-9071.00</v>
      </c>
      <c r="BD289" s="1" t="s">
        <v>214</v>
      </c>
      <c r="BE289" s="1" t="s">
        <v>5170</v>
      </c>
      <c r="BF289" s="1" t="s">
        <v>5171</v>
      </c>
      <c r="BG289" s="1">
        <v>1</v>
      </c>
      <c r="BH289" s="1">
        <v>1</v>
      </c>
      <c r="BI289" s="2">
        <v>44470</v>
      </c>
      <c r="BJ289" s="2">
        <v>44834</v>
      </c>
      <c r="BK289" s="2">
        <v>44470</v>
      </c>
      <c r="BL289" s="2">
        <v>44834</v>
      </c>
      <c r="BM289" s="1">
        <v>35</v>
      </c>
      <c r="BN289" s="1">
        <v>0</v>
      </c>
      <c r="BO289" s="1">
        <v>6</v>
      </c>
      <c r="BP289" s="1">
        <v>6</v>
      </c>
      <c r="BQ289" s="1">
        <v>6</v>
      </c>
      <c r="BR289" s="1">
        <v>6</v>
      </c>
      <c r="BS289" s="1">
        <v>6</v>
      </c>
      <c r="BT289" s="1">
        <v>5</v>
      </c>
      <c r="BU289" s="1" t="str">
        <f>"7:00 AM"</f>
        <v>7:00 AM</v>
      </c>
      <c r="BV289" s="1" t="str">
        <f>"4:00 PM"</f>
        <v>4:00 PM</v>
      </c>
      <c r="BW289" s="1" t="s">
        <v>135</v>
      </c>
      <c r="BX289" s="1">
        <v>0</v>
      </c>
      <c r="BY289" s="1">
        <v>24</v>
      </c>
      <c r="BZ289" s="1" t="s">
        <v>112</v>
      </c>
      <c r="CA289" s="1">
        <v>0</v>
      </c>
      <c r="CB289" s="1" t="s">
        <v>5172</v>
      </c>
      <c r="CC289" s="1" t="s">
        <v>3822</v>
      </c>
      <c r="CD289" s="1" t="s">
        <v>167</v>
      </c>
      <c r="CE289" s="1" t="s">
        <v>339</v>
      </c>
      <c r="CF289" s="1" t="s">
        <v>117</v>
      </c>
      <c r="CG289" s="1">
        <v>96950</v>
      </c>
      <c r="CH289" s="3">
        <v>8.7100000000000009</v>
      </c>
      <c r="CI289" s="3">
        <v>8.7100000000000009</v>
      </c>
      <c r="CJ289" s="3">
        <v>13.07</v>
      </c>
      <c r="CK289" s="3">
        <v>13.07</v>
      </c>
      <c r="CL289" s="1" t="s">
        <v>137</v>
      </c>
      <c r="CM289" s="1" t="s">
        <v>168</v>
      </c>
      <c r="CN289" s="1" t="s">
        <v>139</v>
      </c>
      <c r="CP289" s="1" t="s">
        <v>112</v>
      </c>
      <c r="CQ289" s="1" t="s">
        <v>111</v>
      </c>
      <c r="CR289" s="1" t="s">
        <v>112</v>
      </c>
      <c r="CS289" s="1" t="s">
        <v>111</v>
      </c>
      <c r="CT289" s="1" t="s">
        <v>138</v>
      </c>
      <c r="CU289" s="1" t="s">
        <v>111</v>
      </c>
      <c r="CV289" s="1" t="s">
        <v>138</v>
      </c>
      <c r="CW289" s="1" t="s">
        <v>3830</v>
      </c>
      <c r="CX289" s="1">
        <v>16702331530</v>
      </c>
      <c r="CY289" s="1" t="s">
        <v>3826</v>
      </c>
      <c r="CZ289" s="1" t="s">
        <v>3831</v>
      </c>
      <c r="DA289" s="1" t="s">
        <v>111</v>
      </c>
      <c r="DB289" s="1" t="s">
        <v>112</v>
      </c>
      <c r="DC289" s="1" t="s">
        <v>3823</v>
      </c>
      <c r="DD289" s="1" t="s">
        <v>3824</v>
      </c>
      <c r="DE289" s="1" t="s">
        <v>168</v>
      </c>
    </row>
    <row r="290" spans="1:111" ht="15.6" customHeight="1" x14ac:dyDescent="0.25">
      <c r="A290" s="1" t="s">
        <v>5173</v>
      </c>
      <c r="B290" s="1" t="s">
        <v>238</v>
      </c>
      <c r="C290" s="2">
        <v>44335.014081712965</v>
      </c>
      <c r="D290" s="2">
        <v>44376</v>
      </c>
      <c r="E290" s="1" t="s">
        <v>110</v>
      </c>
      <c r="F290" s="2">
        <v>44468.833333333336</v>
      </c>
      <c r="G290" s="1" t="s">
        <v>111</v>
      </c>
      <c r="H290" s="1" t="s">
        <v>112</v>
      </c>
      <c r="I290" s="1" t="s">
        <v>112</v>
      </c>
      <c r="J290" s="1" t="s">
        <v>5174</v>
      </c>
      <c r="K290" s="1" t="s">
        <v>5175</v>
      </c>
      <c r="L290" s="1" t="s">
        <v>5176</v>
      </c>
      <c r="N290" s="1" t="s">
        <v>167</v>
      </c>
      <c r="O290" s="1" t="s">
        <v>117</v>
      </c>
      <c r="P290" s="9">
        <v>96950</v>
      </c>
      <c r="Q290" s="1" t="s">
        <v>118</v>
      </c>
      <c r="S290" s="1">
        <v>16702339391</v>
      </c>
      <c r="U290" s="1">
        <v>812112</v>
      </c>
      <c r="V290" s="1" t="s">
        <v>119</v>
      </c>
      <c r="X290" s="1" t="s">
        <v>5177</v>
      </c>
      <c r="Y290" s="1" t="s">
        <v>5178</v>
      </c>
      <c r="Z290" s="1" t="s">
        <v>138</v>
      </c>
      <c r="AA290" s="1" t="s">
        <v>245</v>
      </c>
      <c r="AB290" s="1" t="s">
        <v>5179</v>
      </c>
      <c r="AD290" s="1" t="s">
        <v>116</v>
      </c>
      <c r="AE290" s="1" t="s">
        <v>117</v>
      </c>
      <c r="AF290" s="9">
        <v>96950</v>
      </c>
      <c r="AG290" s="1" t="s">
        <v>118</v>
      </c>
      <c r="AI290" s="1">
        <v>16702339391</v>
      </c>
      <c r="AK290" s="1" t="s">
        <v>5180</v>
      </c>
      <c r="BC290" s="1" t="str">
        <f>"39-5012.00"</f>
        <v>39-5012.00</v>
      </c>
      <c r="BD290" s="1" t="s">
        <v>1831</v>
      </c>
      <c r="BE290" s="1" t="s">
        <v>5181</v>
      </c>
      <c r="BF290" s="1" t="s">
        <v>5182</v>
      </c>
      <c r="BG290" s="1">
        <v>3</v>
      </c>
      <c r="BH290" s="1">
        <v>3</v>
      </c>
      <c r="BI290" s="2">
        <v>44470</v>
      </c>
      <c r="BJ290" s="2">
        <v>45565</v>
      </c>
      <c r="BK290" s="2">
        <v>44470</v>
      </c>
      <c r="BL290" s="2">
        <v>45565</v>
      </c>
      <c r="BM290" s="1">
        <v>35</v>
      </c>
      <c r="BN290" s="1">
        <v>0</v>
      </c>
      <c r="BO290" s="1">
        <v>7</v>
      </c>
      <c r="BP290" s="1">
        <v>7</v>
      </c>
      <c r="BQ290" s="1">
        <v>7</v>
      </c>
      <c r="BR290" s="1">
        <v>7</v>
      </c>
      <c r="BS290" s="1">
        <v>7</v>
      </c>
      <c r="BT290" s="1">
        <v>0</v>
      </c>
      <c r="BU290" s="1" t="str">
        <f>"9:00 AM"</f>
        <v>9:00 AM</v>
      </c>
      <c r="BV290" s="1" t="str">
        <f>"5:00 PM"</f>
        <v>5:00 PM</v>
      </c>
      <c r="BW290" s="1" t="s">
        <v>230</v>
      </c>
      <c r="BX290" s="1">
        <v>0</v>
      </c>
      <c r="BY290" s="1">
        <v>12</v>
      </c>
      <c r="BZ290" s="1" t="s">
        <v>112</v>
      </c>
      <c r="CB290" s="1" t="s">
        <v>5183</v>
      </c>
      <c r="CC290" s="1" t="s">
        <v>5184</v>
      </c>
      <c r="CE290" s="1" t="s">
        <v>167</v>
      </c>
      <c r="CF290" s="1" t="s">
        <v>117</v>
      </c>
      <c r="CG290" s="1">
        <v>96950</v>
      </c>
      <c r="CH290" s="3">
        <v>8.08</v>
      </c>
      <c r="CI290" s="3">
        <v>8.08</v>
      </c>
      <c r="CJ290" s="3">
        <v>0</v>
      </c>
      <c r="CK290" s="3">
        <v>0</v>
      </c>
      <c r="CL290" s="1" t="s">
        <v>137</v>
      </c>
      <c r="CN290" s="1" t="s">
        <v>139</v>
      </c>
      <c r="CP290" s="1" t="s">
        <v>112</v>
      </c>
      <c r="CQ290" s="1" t="s">
        <v>111</v>
      </c>
      <c r="CR290" s="1" t="s">
        <v>112</v>
      </c>
      <c r="CS290" s="1" t="s">
        <v>112</v>
      </c>
      <c r="CT290" s="1" t="s">
        <v>138</v>
      </c>
      <c r="CU290" s="1" t="s">
        <v>111</v>
      </c>
      <c r="CV290" s="1" t="s">
        <v>138</v>
      </c>
      <c r="CW290" s="1" t="s">
        <v>5185</v>
      </c>
      <c r="CX290" s="1">
        <v>16702339391</v>
      </c>
      <c r="CY290" s="1" t="s">
        <v>5180</v>
      </c>
      <c r="CZ290" s="1" t="s">
        <v>428</v>
      </c>
      <c r="DA290" s="1" t="s">
        <v>111</v>
      </c>
      <c r="DB290" s="1" t="s">
        <v>112</v>
      </c>
    </row>
    <row r="291" spans="1:111" ht="15.6" customHeight="1" x14ac:dyDescent="0.25">
      <c r="A291" s="1" t="s">
        <v>5186</v>
      </c>
      <c r="B291" s="1" t="s">
        <v>238</v>
      </c>
      <c r="C291" s="2">
        <v>44341.151392708336</v>
      </c>
      <c r="D291" s="2">
        <v>44378</v>
      </c>
      <c r="E291" s="1" t="s">
        <v>110</v>
      </c>
      <c r="F291" s="2">
        <v>44468.833333333336</v>
      </c>
      <c r="G291" s="1" t="s">
        <v>112</v>
      </c>
      <c r="H291" s="1" t="s">
        <v>112</v>
      </c>
      <c r="I291" s="1" t="s">
        <v>112</v>
      </c>
      <c r="J291" s="1" t="s">
        <v>875</v>
      </c>
      <c r="K291" s="1" t="s">
        <v>876</v>
      </c>
      <c r="L291" s="1" t="s">
        <v>1368</v>
      </c>
      <c r="M291" s="1" t="s">
        <v>878</v>
      </c>
      <c r="N291" s="1" t="s">
        <v>167</v>
      </c>
      <c r="O291" s="1" t="s">
        <v>117</v>
      </c>
      <c r="P291" s="9">
        <v>96950</v>
      </c>
      <c r="Q291" s="1" t="s">
        <v>118</v>
      </c>
      <c r="S291" s="1">
        <v>16702347976</v>
      </c>
      <c r="T291" s="1">
        <v>5100</v>
      </c>
      <c r="U291" s="1">
        <v>72111</v>
      </c>
      <c r="V291" s="1" t="s">
        <v>119</v>
      </c>
      <c r="X291" s="1" t="s">
        <v>880</v>
      </c>
      <c r="Y291" s="1" t="s">
        <v>881</v>
      </c>
      <c r="AA291" s="1" t="s">
        <v>528</v>
      </c>
      <c r="AB291" s="1" t="s">
        <v>1368</v>
      </c>
      <c r="AC291" s="1" t="s">
        <v>878</v>
      </c>
      <c r="AD291" s="1" t="s">
        <v>167</v>
      </c>
      <c r="AE291" s="1" t="s">
        <v>117</v>
      </c>
      <c r="AF291" s="9">
        <v>96950</v>
      </c>
      <c r="AG291" s="1" t="s">
        <v>118</v>
      </c>
      <c r="AI291" s="1">
        <v>16702347976</v>
      </c>
      <c r="AJ291" s="1">
        <v>5100</v>
      </c>
      <c r="AK291" s="1" t="s">
        <v>5187</v>
      </c>
      <c r="BC291" s="1" t="str">
        <f>"35-1012.00"</f>
        <v>35-1012.00</v>
      </c>
      <c r="BD291" s="1" t="s">
        <v>1372</v>
      </c>
      <c r="BE291" s="1" t="s">
        <v>1373</v>
      </c>
      <c r="BF291" s="1" t="s">
        <v>1374</v>
      </c>
      <c r="BG291" s="1">
        <v>1</v>
      </c>
      <c r="BH291" s="1">
        <v>1</v>
      </c>
      <c r="BI291" s="2">
        <v>44470</v>
      </c>
      <c r="BJ291" s="2">
        <v>44834</v>
      </c>
      <c r="BK291" s="2">
        <v>44470</v>
      </c>
      <c r="BL291" s="2">
        <v>44834</v>
      </c>
      <c r="BM291" s="1">
        <v>35</v>
      </c>
      <c r="BN291" s="1">
        <v>7</v>
      </c>
      <c r="BO291" s="1">
        <v>0</v>
      </c>
      <c r="BP291" s="1">
        <v>7</v>
      </c>
      <c r="BQ291" s="1">
        <v>7</v>
      </c>
      <c r="BR291" s="1">
        <v>0</v>
      </c>
      <c r="BS291" s="1">
        <v>7</v>
      </c>
      <c r="BT291" s="1">
        <v>7</v>
      </c>
      <c r="BU291" s="1" t="str">
        <f>"5:00 AM"</f>
        <v>5:00 AM</v>
      </c>
      <c r="BV291" s="1" t="str">
        <f>"1:00 PM"</f>
        <v>1:00 PM</v>
      </c>
      <c r="BW291" s="1" t="s">
        <v>135</v>
      </c>
      <c r="BX291" s="1">
        <v>0</v>
      </c>
      <c r="BY291" s="1">
        <v>12</v>
      </c>
      <c r="BZ291" s="1" t="s">
        <v>111</v>
      </c>
      <c r="CA291" s="1">
        <v>15</v>
      </c>
      <c r="CB291" s="1" t="s">
        <v>1375</v>
      </c>
      <c r="CC291" s="1" t="s">
        <v>1376</v>
      </c>
      <c r="CD291" s="1" t="s">
        <v>878</v>
      </c>
      <c r="CE291" s="1" t="s">
        <v>167</v>
      </c>
      <c r="CF291" s="1" t="s">
        <v>117</v>
      </c>
      <c r="CG291" s="1">
        <v>96950</v>
      </c>
      <c r="CH291" s="3">
        <v>10.039999999999999</v>
      </c>
      <c r="CI291" s="3">
        <v>10.039999999999999</v>
      </c>
      <c r="CJ291" s="3">
        <v>15.06</v>
      </c>
      <c r="CK291" s="3">
        <v>15.06</v>
      </c>
      <c r="CL291" s="1" t="s">
        <v>137</v>
      </c>
      <c r="CM291" s="1" t="s">
        <v>5188</v>
      </c>
      <c r="CN291" s="1" t="s">
        <v>139</v>
      </c>
      <c r="CP291" s="1" t="s">
        <v>112</v>
      </c>
      <c r="CQ291" s="1" t="s">
        <v>111</v>
      </c>
      <c r="CR291" s="1" t="s">
        <v>112</v>
      </c>
      <c r="CS291" s="1" t="s">
        <v>111</v>
      </c>
      <c r="CT291" s="1" t="s">
        <v>138</v>
      </c>
      <c r="CU291" s="1" t="s">
        <v>111</v>
      </c>
      <c r="CV291" s="1" t="s">
        <v>111</v>
      </c>
      <c r="CW291" s="1" t="s">
        <v>5189</v>
      </c>
      <c r="CX291" s="1">
        <v>16702347976</v>
      </c>
      <c r="CY291" s="1" t="s">
        <v>888</v>
      </c>
      <c r="CZ291" s="1" t="s">
        <v>2517</v>
      </c>
      <c r="DA291" s="1" t="s">
        <v>111</v>
      </c>
      <c r="DB291" s="1" t="s">
        <v>112</v>
      </c>
    </row>
    <row r="292" spans="1:111" ht="15.6" customHeight="1" x14ac:dyDescent="0.25">
      <c r="A292" s="1" t="s">
        <v>5198</v>
      </c>
      <c r="B292" s="1" t="s">
        <v>238</v>
      </c>
      <c r="C292" s="2">
        <v>44361.319532060188</v>
      </c>
      <c r="D292" s="2">
        <v>44405</v>
      </c>
      <c r="E292" s="1" t="s">
        <v>110</v>
      </c>
      <c r="F292" s="2">
        <v>44468.833333333336</v>
      </c>
      <c r="G292" s="1" t="s">
        <v>112</v>
      </c>
      <c r="H292" s="1" t="s">
        <v>112</v>
      </c>
      <c r="I292" s="1" t="s">
        <v>112</v>
      </c>
      <c r="J292" s="1" t="s">
        <v>1577</v>
      </c>
      <c r="K292" s="1" t="s">
        <v>1578</v>
      </c>
      <c r="L292" s="1" t="s">
        <v>5199</v>
      </c>
      <c r="M292" s="1" t="s">
        <v>1580</v>
      </c>
      <c r="N292" s="1" t="s">
        <v>116</v>
      </c>
      <c r="O292" s="1" t="s">
        <v>117</v>
      </c>
      <c r="P292" s="9">
        <v>96950</v>
      </c>
      <c r="Q292" s="1" t="s">
        <v>118</v>
      </c>
      <c r="R292" s="1" t="s">
        <v>138</v>
      </c>
      <c r="S292" s="1">
        <v>16702349889</v>
      </c>
      <c r="U292" s="1">
        <v>236116</v>
      </c>
      <c r="V292" s="1" t="s">
        <v>119</v>
      </c>
      <c r="X292" s="1" t="s">
        <v>1581</v>
      </c>
      <c r="Y292" s="1" t="s">
        <v>1582</v>
      </c>
      <c r="Z292" s="1" t="s">
        <v>1583</v>
      </c>
      <c r="AA292" s="1" t="s">
        <v>1584</v>
      </c>
      <c r="AB292" s="1" t="s">
        <v>1585</v>
      </c>
      <c r="AC292" s="1" t="s">
        <v>1580</v>
      </c>
      <c r="AD292" s="1" t="s">
        <v>116</v>
      </c>
      <c r="AE292" s="1" t="s">
        <v>117</v>
      </c>
      <c r="AF292" s="9">
        <v>96950</v>
      </c>
      <c r="AG292" s="1" t="s">
        <v>118</v>
      </c>
      <c r="AH292" s="1" t="s">
        <v>138</v>
      </c>
      <c r="AI292" s="1">
        <v>16702349889</v>
      </c>
      <c r="AK292" s="1" t="s">
        <v>1586</v>
      </c>
      <c r="BC292" s="1" t="str">
        <f>"49-9071.00"</f>
        <v>49-9071.00</v>
      </c>
      <c r="BD292" s="1" t="s">
        <v>214</v>
      </c>
      <c r="BE292" s="1" t="s">
        <v>5200</v>
      </c>
      <c r="BF292" s="1" t="s">
        <v>3680</v>
      </c>
      <c r="BG292" s="1">
        <v>5</v>
      </c>
      <c r="BH292" s="1">
        <v>5</v>
      </c>
      <c r="BI292" s="2">
        <v>44470</v>
      </c>
      <c r="BJ292" s="2">
        <v>44834</v>
      </c>
      <c r="BK292" s="2">
        <v>44470</v>
      </c>
      <c r="BL292" s="2">
        <v>44834</v>
      </c>
      <c r="BM292" s="1">
        <v>40</v>
      </c>
      <c r="BN292" s="1">
        <v>0</v>
      </c>
      <c r="BO292" s="1">
        <v>8</v>
      </c>
      <c r="BP292" s="1">
        <v>8</v>
      </c>
      <c r="BQ292" s="1">
        <v>8</v>
      </c>
      <c r="BR292" s="1">
        <v>8</v>
      </c>
      <c r="BS292" s="1">
        <v>8</v>
      </c>
      <c r="BT292" s="1">
        <v>0</v>
      </c>
      <c r="BU292" s="1" t="str">
        <f>"7:30 AM"</f>
        <v>7:30 AM</v>
      </c>
      <c r="BV292" s="1" t="str">
        <f>"4:30 PM"</f>
        <v>4:30 PM</v>
      </c>
      <c r="BW292" s="1" t="s">
        <v>135</v>
      </c>
      <c r="BX292" s="1">
        <v>0</v>
      </c>
      <c r="BY292" s="1">
        <v>24</v>
      </c>
      <c r="BZ292" s="1" t="s">
        <v>112</v>
      </c>
      <c r="CB292" s="1" t="s">
        <v>5201</v>
      </c>
      <c r="CC292" s="1" t="s">
        <v>1585</v>
      </c>
      <c r="CD292" s="1" t="s">
        <v>1580</v>
      </c>
      <c r="CE292" s="1" t="s">
        <v>157</v>
      </c>
      <c r="CF292" s="1" t="s">
        <v>117</v>
      </c>
      <c r="CG292" s="1">
        <v>96950</v>
      </c>
      <c r="CH292" s="3">
        <v>8.7100000000000009</v>
      </c>
      <c r="CI292" s="3">
        <v>8.7100000000000009</v>
      </c>
      <c r="CJ292" s="3">
        <v>13.07</v>
      </c>
      <c r="CK292" s="3">
        <v>13.07</v>
      </c>
      <c r="CL292" s="1" t="s">
        <v>137</v>
      </c>
      <c r="CM292" s="1" t="s">
        <v>2511</v>
      </c>
      <c r="CN292" s="1" t="s">
        <v>139</v>
      </c>
      <c r="CP292" s="1" t="s">
        <v>112</v>
      </c>
      <c r="CQ292" s="1" t="s">
        <v>111</v>
      </c>
      <c r="CR292" s="1" t="s">
        <v>112</v>
      </c>
      <c r="CS292" s="1" t="s">
        <v>111</v>
      </c>
      <c r="CT292" s="1" t="s">
        <v>138</v>
      </c>
      <c r="CU292" s="1" t="s">
        <v>111</v>
      </c>
      <c r="CV292" s="1" t="s">
        <v>138</v>
      </c>
      <c r="CW292" s="1" t="s">
        <v>1592</v>
      </c>
      <c r="CX292" s="1">
        <v>16702349889</v>
      </c>
      <c r="CY292" s="1" t="s">
        <v>1593</v>
      </c>
      <c r="CZ292" s="1" t="s">
        <v>331</v>
      </c>
      <c r="DA292" s="1" t="s">
        <v>111</v>
      </c>
      <c r="DB292" s="1" t="s">
        <v>112</v>
      </c>
      <c r="DC292" s="1" t="s">
        <v>1581</v>
      </c>
      <c r="DD292" s="1" t="s">
        <v>1582</v>
      </c>
      <c r="DE292" s="1" t="s">
        <v>402</v>
      </c>
      <c r="DF292" s="1" t="s">
        <v>1594</v>
      </c>
      <c r="DG292" s="1" t="s">
        <v>1586</v>
      </c>
    </row>
    <row r="293" spans="1:111" ht="15.6" customHeight="1" x14ac:dyDescent="0.25">
      <c r="A293" s="1" t="s">
        <v>5202</v>
      </c>
      <c r="B293" s="1" t="s">
        <v>238</v>
      </c>
      <c r="C293" s="2">
        <v>44329.980594212961</v>
      </c>
      <c r="D293" s="2">
        <v>44375</v>
      </c>
      <c r="E293" s="1" t="s">
        <v>110</v>
      </c>
      <c r="F293" s="2">
        <v>44466.833333333336</v>
      </c>
      <c r="G293" s="1" t="s">
        <v>112</v>
      </c>
      <c r="H293" s="1" t="s">
        <v>112</v>
      </c>
      <c r="I293" s="1" t="s">
        <v>112</v>
      </c>
      <c r="J293" s="1" t="s">
        <v>5132</v>
      </c>
      <c r="L293" s="1" t="s">
        <v>5133</v>
      </c>
      <c r="M293" s="1" t="s">
        <v>5133</v>
      </c>
      <c r="N293" s="1" t="s">
        <v>167</v>
      </c>
      <c r="O293" s="1" t="s">
        <v>117</v>
      </c>
      <c r="P293" s="9">
        <v>96950</v>
      </c>
      <c r="Q293" s="1" t="s">
        <v>118</v>
      </c>
      <c r="S293" s="1">
        <v>16702346445</v>
      </c>
      <c r="T293" s="1">
        <v>2263</v>
      </c>
      <c r="U293" s="1">
        <v>4411</v>
      </c>
      <c r="V293" s="1" t="s">
        <v>119</v>
      </c>
      <c r="X293" s="1" t="s">
        <v>953</v>
      </c>
      <c r="Y293" s="1" t="s">
        <v>3602</v>
      </c>
      <c r="AA293" s="1" t="s">
        <v>955</v>
      </c>
      <c r="AB293" s="1" t="s">
        <v>1088</v>
      </c>
      <c r="AC293" s="1" t="s">
        <v>1088</v>
      </c>
      <c r="AD293" s="1" t="s">
        <v>167</v>
      </c>
      <c r="AE293" s="1" t="s">
        <v>117</v>
      </c>
      <c r="AF293" s="9">
        <v>96950</v>
      </c>
      <c r="AG293" s="1" t="s">
        <v>118</v>
      </c>
      <c r="AI293" s="1">
        <v>16702346445</v>
      </c>
      <c r="AJ293" s="1">
        <v>2263</v>
      </c>
      <c r="AK293" s="1" t="s">
        <v>956</v>
      </c>
      <c r="BC293" s="1" t="str">
        <f>"49-3021.00"</f>
        <v>49-3021.00</v>
      </c>
      <c r="BD293" s="1" t="s">
        <v>280</v>
      </c>
      <c r="BE293" s="1" t="s">
        <v>5134</v>
      </c>
      <c r="BF293" s="1" t="s">
        <v>5135</v>
      </c>
      <c r="BG293" s="1">
        <v>1</v>
      </c>
      <c r="BH293" s="1">
        <v>1</v>
      </c>
      <c r="BI293" s="2">
        <v>44468</v>
      </c>
      <c r="BJ293" s="2">
        <v>44832</v>
      </c>
      <c r="BK293" s="2">
        <v>44468</v>
      </c>
      <c r="BL293" s="2">
        <v>44832</v>
      </c>
      <c r="BM293" s="1">
        <v>35</v>
      </c>
      <c r="BN293" s="1">
        <v>0</v>
      </c>
      <c r="BO293" s="1">
        <v>7</v>
      </c>
      <c r="BP293" s="1">
        <v>7</v>
      </c>
      <c r="BQ293" s="1">
        <v>7</v>
      </c>
      <c r="BR293" s="1">
        <v>7</v>
      </c>
      <c r="BS293" s="1">
        <v>7</v>
      </c>
      <c r="BT293" s="1">
        <v>0</v>
      </c>
      <c r="BU293" s="1" t="str">
        <f>"8:00 AM"</f>
        <v>8:00 AM</v>
      </c>
      <c r="BV293" s="1" t="str">
        <f>"4:00 PM"</f>
        <v>4:00 PM</v>
      </c>
      <c r="BW293" s="1" t="s">
        <v>135</v>
      </c>
      <c r="BX293" s="1">
        <v>0</v>
      </c>
      <c r="BY293" s="1">
        <v>12</v>
      </c>
      <c r="BZ293" s="1" t="s">
        <v>112</v>
      </c>
      <c r="CB293" s="4" t="s">
        <v>5203</v>
      </c>
      <c r="CC293" s="1" t="s">
        <v>5133</v>
      </c>
      <c r="CD293" s="1" t="s">
        <v>5133</v>
      </c>
      <c r="CE293" s="1" t="s">
        <v>167</v>
      </c>
      <c r="CF293" s="1" t="s">
        <v>117</v>
      </c>
      <c r="CG293" s="1">
        <v>96950</v>
      </c>
      <c r="CH293" s="3">
        <v>9.6999999999999993</v>
      </c>
      <c r="CI293" s="3">
        <v>12.54</v>
      </c>
      <c r="CJ293" s="3">
        <v>14.55</v>
      </c>
      <c r="CK293" s="3">
        <v>18.809999999999999</v>
      </c>
      <c r="CL293" s="1" t="s">
        <v>137</v>
      </c>
      <c r="CM293" s="1" t="s">
        <v>1093</v>
      </c>
      <c r="CN293" s="1" t="s">
        <v>139</v>
      </c>
      <c r="CP293" s="1" t="s">
        <v>112</v>
      </c>
      <c r="CQ293" s="1" t="s">
        <v>111</v>
      </c>
      <c r="CR293" s="1" t="s">
        <v>112</v>
      </c>
      <c r="CS293" s="1" t="s">
        <v>111</v>
      </c>
      <c r="CT293" s="1" t="s">
        <v>138</v>
      </c>
      <c r="CU293" s="1" t="s">
        <v>111</v>
      </c>
      <c r="CV293" s="1" t="s">
        <v>138</v>
      </c>
      <c r="CW293" s="1" t="s">
        <v>138</v>
      </c>
      <c r="CX293" s="1">
        <v>16702346445</v>
      </c>
      <c r="CY293" s="1" t="s">
        <v>956</v>
      </c>
      <c r="CZ293" s="1" t="s">
        <v>138</v>
      </c>
      <c r="DA293" s="1" t="s">
        <v>111</v>
      </c>
      <c r="DB293" s="1" t="s">
        <v>112</v>
      </c>
      <c r="DC293" s="1" t="s">
        <v>953</v>
      </c>
      <c r="DD293" s="1" t="s">
        <v>954</v>
      </c>
      <c r="DF293" s="1" t="s">
        <v>5132</v>
      </c>
      <c r="DG293" s="1" t="s">
        <v>956</v>
      </c>
    </row>
    <row r="294" spans="1:111" ht="15.6" customHeight="1" x14ac:dyDescent="0.25">
      <c r="A294" s="1" t="s">
        <v>5204</v>
      </c>
      <c r="B294" s="1" t="s">
        <v>238</v>
      </c>
      <c r="C294" s="2">
        <v>44298.149562847226</v>
      </c>
      <c r="D294" s="2">
        <v>44340</v>
      </c>
      <c r="E294" s="1" t="s">
        <v>110</v>
      </c>
      <c r="F294" s="2">
        <v>44462.833333333336</v>
      </c>
      <c r="G294" s="1" t="s">
        <v>112</v>
      </c>
      <c r="H294" s="1" t="s">
        <v>112</v>
      </c>
      <c r="I294" s="1" t="s">
        <v>112</v>
      </c>
      <c r="J294" s="1" t="s">
        <v>5205</v>
      </c>
      <c r="K294" s="1" t="s">
        <v>168</v>
      </c>
      <c r="L294" s="1" t="s">
        <v>5206</v>
      </c>
      <c r="M294" s="1" t="s">
        <v>5207</v>
      </c>
      <c r="N294" s="1" t="s">
        <v>167</v>
      </c>
      <c r="O294" s="1" t="s">
        <v>117</v>
      </c>
      <c r="P294" s="9">
        <v>96950</v>
      </c>
      <c r="Q294" s="1" t="s">
        <v>118</v>
      </c>
      <c r="S294" s="1">
        <v>16702345050</v>
      </c>
      <c r="U294" s="1">
        <v>56132</v>
      </c>
      <c r="V294" s="1" t="s">
        <v>119</v>
      </c>
      <c r="X294" s="1" t="s">
        <v>2795</v>
      </c>
      <c r="Y294" s="1" t="s">
        <v>2796</v>
      </c>
      <c r="Z294" s="1" t="s">
        <v>2797</v>
      </c>
      <c r="AA294" s="1" t="s">
        <v>2798</v>
      </c>
      <c r="AB294" s="1" t="s">
        <v>5206</v>
      </c>
      <c r="AC294" s="1" t="s">
        <v>5207</v>
      </c>
      <c r="AD294" s="1" t="s">
        <v>167</v>
      </c>
      <c r="AE294" s="1" t="s">
        <v>117</v>
      </c>
      <c r="AF294" s="9">
        <v>96950</v>
      </c>
      <c r="AG294" s="1" t="s">
        <v>118</v>
      </c>
      <c r="AI294" s="1">
        <v>16702345050</v>
      </c>
      <c r="AK294" s="1" t="s">
        <v>2799</v>
      </c>
      <c r="BC294" s="1" t="str">
        <f>"49-9071.00"</f>
        <v>49-9071.00</v>
      </c>
      <c r="BD294" s="1" t="s">
        <v>214</v>
      </c>
      <c r="BE294" s="1" t="s">
        <v>5208</v>
      </c>
      <c r="BF294" s="1" t="s">
        <v>5209</v>
      </c>
      <c r="BG294" s="1">
        <v>3</v>
      </c>
      <c r="BH294" s="1">
        <v>3</v>
      </c>
      <c r="BI294" s="2">
        <v>44464</v>
      </c>
      <c r="BJ294" s="2">
        <v>44828</v>
      </c>
      <c r="BK294" s="2">
        <v>44464</v>
      </c>
      <c r="BL294" s="2">
        <v>44828</v>
      </c>
      <c r="BM294" s="1">
        <v>35</v>
      </c>
      <c r="BN294" s="1">
        <v>0</v>
      </c>
      <c r="BO294" s="1">
        <v>7</v>
      </c>
      <c r="BP294" s="1">
        <v>7</v>
      </c>
      <c r="BQ294" s="1">
        <v>7</v>
      </c>
      <c r="BR294" s="1">
        <v>7</v>
      </c>
      <c r="BS294" s="1">
        <v>7</v>
      </c>
      <c r="BT294" s="1">
        <v>0</v>
      </c>
      <c r="BU294" s="1" t="str">
        <f>"9:00 AM"</f>
        <v>9:00 AM</v>
      </c>
      <c r="BV294" s="1" t="str">
        <f>"5:00 PM"</f>
        <v>5:00 PM</v>
      </c>
      <c r="BW294" s="1" t="s">
        <v>230</v>
      </c>
      <c r="BX294" s="1">
        <v>0</v>
      </c>
      <c r="BY294" s="1">
        <v>24</v>
      </c>
      <c r="BZ294" s="1" t="s">
        <v>112</v>
      </c>
      <c r="CA294" s="1">
        <v>0</v>
      </c>
      <c r="CB294" s="4" t="s">
        <v>5210</v>
      </c>
      <c r="CC294" s="1" t="s">
        <v>5211</v>
      </c>
      <c r="CE294" s="1" t="s">
        <v>167</v>
      </c>
      <c r="CF294" s="1" t="s">
        <v>117</v>
      </c>
      <c r="CG294" s="1">
        <v>96950</v>
      </c>
      <c r="CH294" s="3">
        <v>8.7100000000000009</v>
      </c>
      <c r="CI294" s="3">
        <v>8.7100000000000009</v>
      </c>
      <c r="CJ294" s="3">
        <v>13.07</v>
      </c>
      <c r="CK294" s="3">
        <v>13.07</v>
      </c>
      <c r="CL294" s="1" t="s">
        <v>137</v>
      </c>
      <c r="CN294" s="1" t="s">
        <v>139</v>
      </c>
      <c r="CP294" s="1" t="s">
        <v>112</v>
      </c>
      <c r="CQ294" s="1" t="s">
        <v>111</v>
      </c>
      <c r="CR294" s="1" t="s">
        <v>112</v>
      </c>
      <c r="CS294" s="1" t="s">
        <v>111</v>
      </c>
      <c r="CT294" s="1" t="s">
        <v>138</v>
      </c>
      <c r="CU294" s="1" t="s">
        <v>111</v>
      </c>
      <c r="CV294" s="1" t="s">
        <v>138</v>
      </c>
      <c r="CW294" s="1" t="s">
        <v>168</v>
      </c>
      <c r="CX294" s="1">
        <v>16702345050</v>
      </c>
      <c r="CY294" s="1" t="s">
        <v>2799</v>
      </c>
      <c r="CZ294" s="1" t="s">
        <v>138</v>
      </c>
      <c r="DA294" s="1" t="s">
        <v>111</v>
      </c>
      <c r="DB294" s="1" t="s">
        <v>112</v>
      </c>
    </row>
    <row r="295" spans="1:111" ht="15.6" customHeight="1" x14ac:dyDescent="0.25">
      <c r="A295" s="1" t="s">
        <v>5212</v>
      </c>
      <c r="B295" s="1" t="s">
        <v>238</v>
      </c>
      <c r="C295" s="2">
        <v>44320.069517013886</v>
      </c>
      <c r="D295" s="2">
        <v>44361</v>
      </c>
      <c r="E295" s="1" t="s">
        <v>110</v>
      </c>
      <c r="F295" s="2">
        <v>44468.833333333336</v>
      </c>
      <c r="G295" s="1" t="s">
        <v>112</v>
      </c>
      <c r="H295" s="1" t="s">
        <v>112</v>
      </c>
      <c r="I295" s="1" t="s">
        <v>112</v>
      </c>
      <c r="J295" s="1" t="s">
        <v>5213</v>
      </c>
      <c r="K295" s="1" t="s">
        <v>5214</v>
      </c>
      <c r="L295" s="1" t="s">
        <v>2259</v>
      </c>
      <c r="N295" s="1" t="s">
        <v>116</v>
      </c>
      <c r="O295" s="1" t="s">
        <v>117</v>
      </c>
      <c r="P295" s="9">
        <v>96950</v>
      </c>
      <c r="Q295" s="1" t="s">
        <v>118</v>
      </c>
      <c r="R295" s="1" t="s">
        <v>117</v>
      </c>
      <c r="S295" s="1">
        <v>16702357827</v>
      </c>
      <c r="U295" s="1">
        <v>42441</v>
      </c>
      <c r="V295" s="1" t="s">
        <v>119</v>
      </c>
      <c r="X295" s="1" t="s">
        <v>2260</v>
      </c>
      <c r="Y295" s="1" t="s">
        <v>2261</v>
      </c>
      <c r="Z295" s="1" t="s">
        <v>2262</v>
      </c>
      <c r="AA295" s="1" t="s">
        <v>357</v>
      </c>
      <c r="AB295" s="1" t="s">
        <v>2259</v>
      </c>
      <c r="AD295" s="1" t="s">
        <v>116</v>
      </c>
      <c r="AE295" s="1" t="s">
        <v>117</v>
      </c>
      <c r="AF295" s="9">
        <v>96950</v>
      </c>
      <c r="AG295" s="1" t="s">
        <v>118</v>
      </c>
      <c r="AH295" s="1" t="s">
        <v>117</v>
      </c>
      <c r="AI295" s="1">
        <v>16702357827</v>
      </c>
      <c r="AK295" s="1" t="s">
        <v>5215</v>
      </c>
      <c r="BC295" s="1" t="str">
        <f>"53-3031.00"</f>
        <v>53-3031.00</v>
      </c>
      <c r="BD295" s="1" t="s">
        <v>3272</v>
      </c>
      <c r="BE295" s="1" t="s">
        <v>5216</v>
      </c>
      <c r="BF295" s="1" t="s">
        <v>5217</v>
      </c>
      <c r="BG295" s="1">
        <v>2</v>
      </c>
      <c r="BH295" s="1">
        <v>2</v>
      </c>
      <c r="BI295" s="2">
        <v>44470</v>
      </c>
      <c r="BJ295" s="2">
        <v>44834</v>
      </c>
      <c r="BK295" s="2">
        <v>44470</v>
      </c>
      <c r="BL295" s="2">
        <v>44834</v>
      </c>
      <c r="BM295" s="1">
        <v>40</v>
      </c>
      <c r="BN295" s="1">
        <v>0</v>
      </c>
      <c r="BO295" s="1">
        <v>8</v>
      </c>
      <c r="BP295" s="1">
        <v>8</v>
      </c>
      <c r="BQ295" s="1">
        <v>8</v>
      </c>
      <c r="BR295" s="1">
        <v>8</v>
      </c>
      <c r="BS295" s="1">
        <v>8</v>
      </c>
      <c r="BT295" s="1">
        <v>0</v>
      </c>
      <c r="BU295" s="1" t="str">
        <f>"8:00 AM"</f>
        <v>8:00 AM</v>
      </c>
      <c r="BV295" s="1" t="str">
        <f>"5:00 PM"</f>
        <v>5:00 PM</v>
      </c>
      <c r="BW295" s="1" t="s">
        <v>230</v>
      </c>
      <c r="BX295" s="1">
        <v>1</v>
      </c>
      <c r="BY295" s="1">
        <v>12</v>
      </c>
      <c r="BZ295" s="1" t="s">
        <v>112</v>
      </c>
      <c r="CB295" s="1" t="s">
        <v>5218</v>
      </c>
      <c r="CC295" s="1" t="s">
        <v>5219</v>
      </c>
      <c r="CE295" s="1" t="s">
        <v>116</v>
      </c>
      <c r="CF295" s="1" t="s">
        <v>117</v>
      </c>
      <c r="CG295" s="1">
        <v>96950</v>
      </c>
      <c r="CH295" s="3">
        <v>7.69</v>
      </c>
      <c r="CI295" s="3">
        <v>7.75</v>
      </c>
      <c r="CJ295" s="3">
        <v>11.54</v>
      </c>
      <c r="CK295" s="3">
        <v>11.63</v>
      </c>
      <c r="CL295" s="1" t="s">
        <v>137</v>
      </c>
      <c r="CN295" s="1" t="s">
        <v>139</v>
      </c>
      <c r="CP295" s="1" t="s">
        <v>112</v>
      </c>
      <c r="CQ295" s="1" t="s">
        <v>111</v>
      </c>
      <c r="CR295" s="1" t="s">
        <v>112</v>
      </c>
      <c r="CS295" s="1" t="s">
        <v>111</v>
      </c>
      <c r="CT295" s="1" t="s">
        <v>111</v>
      </c>
      <c r="CU295" s="1" t="s">
        <v>111</v>
      </c>
      <c r="CV295" s="1" t="s">
        <v>138</v>
      </c>
      <c r="CW295" s="1" t="s">
        <v>362</v>
      </c>
      <c r="CX295" s="1">
        <v>16702357827</v>
      </c>
      <c r="CY295" s="1" t="s">
        <v>5215</v>
      </c>
      <c r="CZ295" s="1" t="s">
        <v>138</v>
      </c>
      <c r="DA295" s="1" t="s">
        <v>111</v>
      </c>
      <c r="DB295" s="1" t="s">
        <v>112</v>
      </c>
    </row>
    <row r="296" spans="1:111" ht="15.6" customHeight="1" x14ac:dyDescent="0.25">
      <c r="A296" s="1" t="s">
        <v>5220</v>
      </c>
      <c r="B296" s="1" t="s">
        <v>238</v>
      </c>
      <c r="C296" s="2">
        <v>44323.041660185183</v>
      </c>
      <c r="D296" s="2">
        <v>44361</v>
      </c>
      <c r="E296" s="1" t="s">
        <v>110</v>
      </c>
      <c r="F296" s="2">
        <v>44468.833333333336</v>
      </c>
      <c r="G296" s="1" t="s">
        <v>112</v>
      </c>
      <c r="H296" s="1" t="s">
        <v>112</v>
      </c>
      <c r="I296" s="1" t="s">
        <v>112</v>
      </c>
      <c r="J296" s="1" t="s">
        <v>1463</v>
      </c>
      <c r="K296" s="1" t="s">
        <v>5221</v>
      </c>
      <c r="L296" s="1" t="s">
        <v>1465</v>
      </c>
      <c r="M296" s="1" t="s">
        <v>1466</v>
      </c>
      <c r="N296" s="1" t="s">
        <v>167</v>
      </c>
      <c r="O296" s="1" t="s">
        <v>117</v>
      </c>
      <c r="P296" s="9">
        <v>96950</v>
      </c>
      <c r="Q296" s="1" t="s">
        <v>118</v>
      </c>
      <c r="S296" s="1">
        <v>16702349226</v>
      </c>
      <c r="U296" s="1">
        <v>722511</v>
      </c>
      <c r="V296" s="1" t="s">
        <v>119</v>
      </c>
      <c r="X296" s="1" t="s">
        <v>1468</v>
      </c>
      <c r="Y296" s="1" t="s">
        <v>1469</v>
      </c>
      <c r="Z296" s="1" t="s">
        <v>275</v>
      </c>
      <c r="AA296" s="1" t="s">
        <v>528</v>
      </c>
      <c r="AB296" s="1" t="s">
        <v>1465</v>
      </c>
      <c r="AC296" s="1" t="s">
        <v>1466</v>
      </c>
      <c r="AD296" s="1" t="s">
        <v>167</v>
      </c>
      <c r="AE296" s="1" t="s">
        <v>117</v>
      </c>
      <c r="AF296" s="9">
        <v>96950</v>
      </c>
      <c r="AG296" s="1" t="s">
        <v>118</v>
      </c>
      <c r="AI296" s="1">
        <v>16702349226</v>
      </c>
      <c r="AK296" s="1" t="s">
        <v>1470</v>
      </c>
      <c r="BC296" s="1" t="str">
        <f>"49-9071.00"</f>
        <v>49-9071.00</v>
      </c>
      <c r="BD296" s="1" t="s">
        <v>214</v>
      </c>
      <c r="BE296" s="1" t="s">
        <v>5222</v>
      </c>
      <c r="BF296" s="1" t="s">
        <v>5223</v>
      </c>
      <c r="BG296" s="1">
        <v>1</v>
      </c>
      <c r="BH296" s="1">
        <v>1</v>
      </c>
      <c r="BI296" s="2">
        <v>44470</v>
      </c>
      <c r="BJ296" s="2">
        <v>44834</v>
      </c>
      <c r="BK296" s="2">
        <v>44470</v>
      </c>
      <c r="BL296" s="2">
        <v>44834</v>
      </c>
      <c r="BM296" s="1">
        <v>35</v>
      </c>
      <c r="BN296" s="1">
        <v>0</v>
      </c>
      <c r="BO296" s="1">
        <v>7</v>
      </c>
      <c r="BP296" s="1">
        <v>7</v>
      </c>
      <c r="BQ296" s="1">
        <v>7</v>
      </c>
      <c r="BR296" s="1">
        <v>7</v>
      </c>
      <c r="BS296" s="1">
        <v>7</v>
      </c>
      <c r="BT296" s="1">
        <v>0</v>
      </c>
      <c r="BU296" s="1" t="str">
        <f>"9:00 AM"</f>
        <v>9:00 AM</v>
      </c>
      <c r="BV296" s="1" t="str">
        <f>"4:00 PM"</f>
        <v>4:00 PM</v>
      </c>
      <c r="BW296" s="1" t="s">
        <v>135</v>
      </c>
      <c r="BX296" s="1">
        <v>0</v>
      </c>
      <c r="BY296" s="1">
        <v>12</v>
      </c>
      <c r="BZ296" s="1" t="s">
        <v>112</v>
      </c>
      <c r="CB296" s="4" t="s">
        <v>5224</v>
      </c>
      <c r="CC296" s="1" t="s">
        <v>5225</v>
      </c>
      <c r="CE296" s="1" t="s">
        <v>167</v>
      </c>
      <c r="CF296" s="1" t="s">
        <v>117</v>
      </c>
      <c r="CG296" s="1">
        <v>96950</v>
      </c>
      <c r="CH296" s="3">
        <v>8.7100000000000009</v>
      </c>
      <c r="CI296" s="3">
        <v>8.7100000000000009</v>
      </c>
      <c r="CJ296" s="3">
        <v>13.07</v>
      </c>
      <c r="CK296" s="3">
        <v>13.07</v>
      </c>
      <c r="CL296" s="1" t="s">
        <v>137</v>
      </c>
      <c r="CM296" s="1" t="s">
        <v>1474</v>
      </c>
      <c r="CN296" s="1" t="s">
        <v>139</v>
      </c>
      <c r="CP296" s="1" t="s">
        <v>112</v>
      </c>
      <c r="CQ296" s="1" t="s">
        <v>111</v>
      </c>
      <c r="CR296" s="1" t="s">
        <v>112</v>
      </c>
      <c r="CS296" s="1" t="s">
        <v>111</v>
      </c>
      <c r="CT296" s="1" t="s">
        <v>138</v>
      </c>
      <c r="CU296" s="1" t="s">
        <v>111</v>
      </c>
      <c r="CV296" s="1" t="s">
        <v>138</v>
      </c>
      <c r="CW296" s="1" t="s">
        <v>1475</v>
      </c>
      <c r="CX296" s="1">
        <v>16702349226</v>
      </c>
      <c r="CY296" s="1" t="s">
        <v>1470</v>
      </c>
      <c r="CZ296" s="1" t="s">
        <v>138</v>
      </c>
      <c r="DA296" s="1" t="s">
        <v>111</v>
      </c>
      <c r="DB296" s="1" t="s">
        <v>112</v>
      </c>
    </row>
    <row r="297" spans="1:111" ht="15.6" customHeight="1" x14ac:dyDescent="0.25">
      <c r="A297" s="1" t="s">
        <v>5230</v>
      </c>
      <c r="B297" s="1" t="s">
        <v>238</v>
      </c>
      <c r="C297" s="2">
        <v>44376.845364236113</v>
      </c>
      <c r="D297" s="2">
        <v>44417</v>
      </c>
      <c r="E297" s="1" t="s">
        <v>180</v>
      </c>
      <c r="G297" s="1" t="s">
        <v>112</v>
      </c>
      <c r="H297" s="1" t="s">
        <v>112</v>
      </c>
      <c r="I297" s="1" t="s">
        <v>112</v>
      </c>
      <c r="J297" s="1" t="s">
        <v>5003</v>
      </c>
      <c r="K297" s="1" t="s">
        <v>5231</v>
      </c>
      <c r="L297" s="1" t="s">
        <v>5232</v>
      </c>
      <c r="M297" s="1" t="s">
        <v>1976</v>
      </c>
      <c r="N297" s="1" t="s">
        <v>116</v>
      </c>
      <c r="O297" s="1" t="s">
        <v>117</v>
      </c>
      <c r="P297" s="9">
        <v>96950</v>
      </c>
      <c r="Q297" s="1" t="s">
        <v>118</v>
      </c>
      <c r="R297" s="1" t="s">
        <v>242</v>
      </c>
      <c r="S297" s="1">
        <v>16702358763</v>
      </c>
      <c r="U297" s="1">
        <v>561320</v>
      </c>
      <c r="V297" s="1" t="s">
        <v>2479</v>
      </c>
      <c r="W297" s="1" t="s">
        <v>111</v>
      </c>
      <c r="X297" s="1" t="s">
        <v>5006</v>
      </c>
      <c r="Y297" s="1" t="s">
        <v>5007</v>
      </c>
      <c r="Z297" s="1" t="s">
        <v>5008</v>
      </c>
      <c r="AA297" s="1" t="s">
        <v>5009</v>
      </c>
      <c r="AB297" s="1" t="s">
        <v>5010</v>
      </c>
      <c r="AC297" s="1" t="s">
        <v>1976</v>
      </c>
      <c r="AD297" s="1" t="s">
        <v>116</v>
      </c>
      <c r="AE297" s="1" t="s">
        <v>117</v>
      </c>
      <c r="AF297" s="9">
        <v>96950</v>
      </c>
      <c r="AG297" s="1" t="s">
        <v>118</v>
      </c>
      <c r="AH297" s="1" t="s">
        <v>242</v>
      </c>
      <c r="AI297" s="1">
        <v>16702358763</v>
      </c>
      <c r="AK297" s="1" t="s">
        <v>5011</v>
      </c>
      <c r="BC297" s="1" t="str">
        <f>"37-2012.00"</f>
        <v>37-2012.00</v>
      </c>
      <c r="BD297" s="1" t="s">
        <v>576</v>
      </c>
      <c r="BE297" s="1" t="s">
        <v>5233</v>
      </c>
      <c r="BF297" s="1" t="s">
        <v>5234</v>
      </c>
      <c r="BG297" s="1">
        <v>1</v>
      </c>
      <c r="BH297" s="1">
        <v>1</v>
      </c>
      <c r="BI297" s="2">
        <v>44470</v>
      </c>
      <c r="BJ297" s="2">
        <v>44834</v>
      </c>
      <c r="BK297" s="2">
        <v>44470</v>
      </c>
      <c r="BL297" s="2">
        <v>44834</v>
      </c>
      <c r="BM297" s="1">
        <v>35</v>
      </c>
      <c r="BN297" s="1">
        <v>0</v>
      </c>
      <c r="BO297" s="1">
        <v>7</v>
      </c>
      <c r="BP297" s="1">
        <v>7</v>
      </c>
      <c r="BQ297" s="1">
        <v>7</v>
      </c>
      <c r="BR297" s="1">
        <v>7</v>
      </c>
      <c r="BS297" s="1">
        <v>7</v>
      </c>
      <c r="BT297" s="1">
        <v>0</v>
      </c>
      <c r="BU297" s="1" t="str">
        <f>"9:00 AM"</f>
        <v>9:00 AM</v>
      </c>
      <c r="BV297" s="1" t="str">
        <f>"5:00 PM"</f>
        <v>5:00 PM</v>
      </c>
      <c r="BW297" s="1" t="s">
        <v>135</v>
      </c>
      <c r="BX297" s="1">
        <v>0</v>
      </c>
      <c r="BY297" s="1">
        <v>3</v>
      </c>
      <c r="BZ297" s="1" t="s">
        <v>112</v>
      </c>
      <c r="CB297" s="1" t="s">
        <v>5235</v>
      </c>
      <c r="CC297" s="1" t="s">
        <v>5236</v>
      </c>
      <c r="CD297" s="1" t="s">
        <v>138</v>
      </c>
      <c r="CE297" s="1" t="s">
        <v>116</v>
      </c>
      <c r="CF297" s="1" t="s">
        <v>117</v>
      </c>
      <c r="CG297" s="1">
        <v>96950</v>
      </c>
      <c r="CH297" s="3">
        <v>7.59</v>
      </c>
      <c r="CI297" s="3">
        <v>7.59</v>
      </c>
      <c r="CJ297" s="3">
        <v>11.38</v>
      </c>
      <c r="CK297" s="3">
        <v>11.38</v>
      </c>
      <c r="CL297" s="1" t="s">
        <v>137</v>
      </c>
      <c r="CM297" s="1" t="s">
        <v>138</v>
      </c>
      <c r="CN297" s="1" t="s">
        <v>139</v>
      </c>
      <c r="CP297" s="1" t="s">
        <v>112</v>
      </c>
      <c r="CQ297" s="1" t="s">
        <v>111</v>
      </c>
      <c r="CR297" s="1" t="s">
        <v>112</v>
      </c>
      <c r="CS297" s="1" t="s">
        <v>111</v>
      </c>
      <c r="CT297" s="1" t="s">
        <v>138</v>
      </c>
      <c r="CU297" s="1" t="s">
        <v>111</v>
      </c>
      <c r="CV297" s="1" t="s">
        <v>138</v>
      </c>
      <c r="CW297" s="1" t="s">
        <v>5237</v>
      </c>
      <c r="CX297" s="1">
        <v>16702358763</v>
      </c>
      <c r="CY297" s="1" t="s">
        <v>5011</v>
      </c>
      <c r="CZ297" s="1" t="s">
        <v>138</v>
      </c>
      <c r="DA297" s="1" t="s">
        <v>111</v>
      </c>
      <c r="DB297" s="1" t="s">
        <v>111</v>
      </c>
      <c r="DC297" s="1" t="s">
        <v>5238</v>
      </c>
      <c r="DD297" s="1" t="s">
        <v>5239</v>
      </c>
      <c r="DE297" s="1" t="s">
        <v>448</v>
      </c>
      <c r="DF297" s="1" t="s">
        <v>5003</v>
      </c>
      <c r="DG297" s="1" t="s">
        <v>5011</v>
      </c>
    </row>
    <row r="298" spans="1:111" ht="15.6" customHeight="1" x14ac:dyDescent="0.25">
      <c r="A298" s="1" t="s">
        <v>5240</v>
      </c>
      <c r="B298" s="1" t="s">
        <v>238</v>
      </c>
      <c r="C298" s="2">
        <v>44357.642093634262</v>
      </c>
      <c r="D298" s="2">
        <v>44400</v>
      </c>
      <c r="E298" s="1" t="s">
        <v>110</v>
      </c>
      <c r="F298" s="2">
        <v>44468.833333333336</v>
      </c>
      <c r="G298" s="1" t="s">
        <v>112</v>
      </c>
      <c r="H298" s="1" t="s">
        <v>112</v>
      </c>
      <c r="I298" s="1" t="s">
        <v>112</v>
      </c>
      <c r="J298" s="1" t="s">
        <v>5241</v>
      </c>
      <c r="K298" s="1" t="s">
        <v>5242</v>
      </c>
      <c r="L298" s="1" t="s">
        <v>5243</v>
      </c>
      <c r="N298" s="1" t="s">
        <v>116</v>
      </c>
      <c r="O298" s="1" t="s">
        <v>117</v>
      </c>
      <c r="P298" s="9">
        <v>96950</v>
      </c>
      <c r="Q298" s="1" t="s">
        <v>118</v>
      </c>
      <c r="S298" s="1">
        <v>16702840753</v>
      </c>
      <c r="U298" s="1">
        <v>72232</v>
      </c>
      <c r="V298" s="1" t="s">
        <v>119</v>
      </c>
      <c r="X298" s="1" t="s">
        <v>5244</v>
      </c>
      <c r="Y298" s="1" t="s">
        <v>5245</v>
      </c>
      <c r="Z298" s="1" t="s">
        <v>5246</v>
      </c>
      <c r="AA298" s="1" t="s">
        <v>5247</v>
      </c>
      <c r="AB298" s="1" t="s">
        <v>5243</v>
      </c>
      <c r="AD298" s="1" t="s">
        <v>116</v>
      </c>
      <c r="AE298" s="1" t="s">
        <v>117</v>
      </c>
      <c r="AF298" s="9">
        <v>96950</v>
      </c>
      <c r="AG298" s="1" t="s">
        <v>118</v>
      </c>
      <c r="AI298" s="1">
        <v>16702840753</v>
      </c>
      <c r="AK298" s="1" t="s">
        <v>5248</v>
      </c>
      <c r="BC298" s="1" t="str">
        <f>"37-2012.00"</f>
        <v>37-2012.00</v>
      </c>
      <c r="BD298" s="1" t="s">
        <v>576</v>
      </c>
      <c r="BE298" s="1" t="s">
        <v>5249</v>
      </c>
      <c r="BF298" s="1" t="s">
        <v>578</v>
      </c>
      <c r="BG298" s="1">
        <v>5</v>
      </c>
      <c r="BH298" s="1">
        <v>5</v>
      </c>
      <c r="BI298" s="2">
        <v>44470</v>
      </c>
      <c r="BJ298" s="2">
        <v>44834</v>
      </c>
      <c r="BK298" s="2">
        <v>44470</v>
      </c>
      <c r="BL298" s="2">
        <v>44834</v>
      </c>
      <c r="BM298" s="1">
        <v>35</v>
      </c>
      <c r="BN298" s="1">
        <v>0</v>
      </c>
      <c r="BO298" s="1">
        <v>7</v>
      </c>
      <c r="BP298" s="1">
        <v>7</v>
      </c>
      <c r="BQ298" s="1">
        <v>7</v>
      </c>
      <c r="BR298" s="1">
        <v>7</v>
      </c>
      <c r="BS298" s="1">
        <v>7</v>
      </c>
      <c r="BT298" s="1">
        <v>0</v>
      </c>
      <c r="BU298" s="1" t="str">
        <f>"8:00 AM"</f>
        <v>8:00 AM</v>
      </c>
      <c r="BV298" s="1" t="str">
        <f>"4:00 PM"</f>
        <v>4:00 PM</v>
      </c>
      <c r="BW298" s="1" t="s">
        <v>135</v>
      </c>
      <c r="BX298" s="1">
        <v>0</v>
      </c>
      <c r="BY298" s="1">
        <v>3</v>
      </c>
      <c r="BZ298" s="1" t="s">
        <v>112</v>
      </c>
      <c r="CB298" s="4" t="s">
        <v>5250</v>
      </c>
      <c r="CC298" s="1" t="s">
        <v>5251</v>
      </c>
      <c r="CD298" s="1" t="s">
        <v>5243</v>
      </c>
      <c r="CE298" s="1" t="s">
        <v>116</v>
      </c>
      <c r="CF298" s="1" t="s">
        <v>117</v>
      </c>
      <c r="CG298" s="1">
        <v>96950</v>
      </c>
      <c r="CH298" s="3">
        <v>7.59</v>
      </c>
      <c r="CI298" s="3">
        <v>7.59</v>
      </c>
      <c r="CL298" s="1" t="s">
        <v>137</v>
      </c>
      <c r="CM298" s="1" t="s">
        <v>138</v>
      </c>
      <c r="CN298" s="1" t="s">
        <v>139</v>
      </c>
      <c r="CP298" s="1" t="s">
        <v>112</v>
      </c>
      <c r="CQ298" s="1" t="s">
        <v>111</v>
      </c>
      <c r="CR298" s="1" t="s">
        <v>112</v>
      </c>
      <c r="CS298" s="1" t="s">
        <v>112</v>
      </c>
      <c r="CT298" s="1" t="s">
        <v>138</v>
      </c>
      <c r="CU298" s="1" t="s">
        <v>111</v>
      </c>
      <c r="CV298" s="1" t="s">
        <v>138</v>
      </c>
      <c r="CW298" s="1" t="s">
        <v>5252</v>
      </c>
      <c r="CX298" s="1">
        <v>16702840753</v>
      </c>
      <c r="CY298" s="1" t="s">
        <v>5248</v>
      </c>
      <c r="CZ298" s="1" t="s">
        <v>138</v>
      </c>
      <c r="DA298" s="1" t="s">
        <v>111</v>
      </c>
      <c r="DB298" s="1" t="s">
        <v>112</v>
      </c>
    </row>
    <row r="299" spans="1:111" ht="15.6" customHeight="1" x14ac:dyDescent="0.25">
      <c r="A299" s="1" t="s">
        <v>5253</v>
      </c>
      <c r="B299" s="1" t="s">
        <v>238</v>
      </c>
      <c r="C299" s="2">
        <v>44386.238243171298</v>
      </c>
      <c r="D299" s="2">
        <v>44424</v>
      </c>
      <c r="E299" s="1" t="s">
        <v>180</v>
      </c>
      <c r="G299" s="1" t="s">
        <v>112</v>
      </c>
      <c r="H299" s="1" t="s">
        <v>112</v>
      </c>
      <c r="I299" s="1" t="s">
        <v>112</v>
      </c>
      <c r="J299" s="1" t="s">
        <v>4347</v>
      </c>
      <c r="K299" s="1" t="s">
        <v>4348</v>
      </c>
      <c r="L299" s="1" t="s">
        <v>4349</v>
      </c>
      <c r="M299" s="1" t="s">
        <v>4350</v>
      </c>
      <c r="N299" s="1" t="s">
        <v>116</v>
      </c>
      <c r="O299" s="1" t="s">
        <v>117</v>
      </c>
      <c r="P299" s="9">
        <v>96950</v>
      </c>
      <c r="Q299" s="1" t="s">
        <v>118</v>
      </c>
      <c r="S299" s="1">
        <v>16703223311</v>
      </c>
      <c r="T299" s="1">
        <v>4504</v>
      </c>
      <c r="U299" s="1">
        <v>72111</v>
      </c>
      <c r="V299" s="1" t="s">
        <v>119</v>
      </c>
      <c r="X299" s="1" t="s">
        <v>656</v>
      </c>
      <c r="Y299" s="1" t="s">
        <v>4351</v>
      </c>
      <c r="AA299" s="1" t="s">
        <v>1129</v>
      </c>
      <c r="AB299" s="1" t="s">
        <v>4349</v>
      </c>
      <c r="AC299" s="1" t="s">
        <v>4350</v>
      </c>
      <c r="AD299" s="1" t="s">
        <v>116</v>
      </c>
      <c r="AE299" s="1" t="s">
        <v>117</v>
      </c>
      <c r="AF299" s="9">
        <v>96950</v>
      </c>
      <c r="AG299" s="1" t="s">
        <v>118</v>
      </c>
      <c r="AI299" s="1">
        <v>16703223311</v>
      </c>
      <c r="AJ299" s="1">
        <v>4504</v>
      </c>
      <c r="AK299" s="1" t="s">
        <v>4352</v>
      </c>
      <c r="BC299" s="1" t="str">
        <f>"35-1012.00"</f>
        <v>35-1012.00</v>
      </c>
      <c r="BD299" s="1" t="s">
        <v>1372</v>
      </c>
      <c r="BE299" s="1" t="s">
        <v>5254</v>
      </c>
      <c r="BF299" s="1" t="s">
        <v>5255</v>
      </c>
      <c r="BG299" s="1">
        <v>5</v>
      </c>
      <c r="BH299" s="1">
        <v>5</v>
      </c>
      <c r="BI299" s="2">
        <v>44470</v>
      </c>
      <c r="BJ299" s="2">
        <v>44834</v>
      </c>
      <c r="BK299" s="2">
        <v>44470</v>
      </c>
      <c r="BL299" s="2">
        <v>44834</v>
      </c>
      <c r="BM299" s="1">
        <v>40</v>
      </c>
      <c r="BN299" s="1">
        <v>0</v>
      </c>
      <c r="BO299" s="1">
        <v>8</v>
      </c>
      <c r="BP299" s="1">
        <v>8</v>
      </c>
      <c r="BQ299" s="1">
        <v>8</v>
      </c>
      <c r="BR299" s="1">
        <v>8</v>
      </c>
      <c r="BS299" s="1">
        <v>8</v>
      </c>
      <c r="BT299" s="1">
        <v>0</v>
      </c>
      <c r="BU299" s="1" t="str">
        <f>"8:00 AM"</f>
        <v>8:00 AM</v>
      </c>
      <c r="BV299" s="1" t="str">
        <f>"5:00 PM"</f>
        <v>5:00 PM</v>
      </c>
      <c r="BW299" s="1" t="s">
        <v>135</v>
      </c>
      <c r="BX299" s="1">
        <v>0</v>
      </c>
      <c r="BY299" s="1">
        <v>12</v>
      </c>
      <c r="BZ299" s="1" t="s">
        <v>111</v>
      </c>
      <c r="CA299" s="1">
        <v>4</v>
      </c>
      <c r="CB299" s="1" t="s">
        <v>5256</v>
      </c>
      <c r="CC299" s="1" t="s">
        <v>4349</v>
      </c>
      <c r="CD299" s="1" t="s">
        <v>4350</v>
      </c>
      <c r="CE299" s="1" t="s">
        <v>116</v>
      </c>
      <c r="CF299" s="1" t="s">
        <v>117</v>
      </c>
      <c r="CG299" s="1">
        <v>96950</v>
      </c>
      <c r="CH299" s="3">
        <v>9.59</v>
      </c>
      <c r="CI299" s="3">
        <v>9.59</v>
      </c>
      <c r="CJ299" s="3">
        <v>14.39</v>
      </c>
      <c r="CK299" s="3">
        <v>14.39</v>
      </c>
      <c r="CL299" s="1" t="s">
        <v>137</v>
      </c>
      <c r="CM299" s="1" t="s">
        <v>4355</v>
      </c>
      <c r="CN299" s="1" t="s">
        <v>139</v>
      </c>
      <c r="CP299" s="1" t="s">
        <v>112</v>
      </c>
      <c r="CQ299" s="1" t="s">
        <v>111</v>
      </c>
      <c r="CR299" s="1" t="s">
        <v>112</v>
      </c>
      <c r="CS299" s="1" t="s">
        <v>111</v>
      </c>
      <c r="CT299" s="1" t="s">
        <v>138</v>
      </c>
      <c r="CU299" s="1" t="s">
        <v>111</v>
      </c>
      <c r="CV299" s="1" t="s">
        <v>111</v>
      </c>
      <c r="CW299" s="1" t="s">
        <v>5257</v>
      </c>
      <c r="CX299" s="1">
        <v>16703223311</v>
      </c>
      <c r="CY299" s="1" t="s">
        <v>4357</v>
      </c>
      <c r="CZ299" s="1" t="s">
        <v>4358</v>
      </c>
      <c r="DA299" s="1" t="s">
        <v>111</v>
      </c>
      <c r="DB299" s="1" t="s">
        <v>112</v>
      </c>
      <c r="DC299" s="1" t="s">
        <v>4359</v>
      </c>
      <c r="DD299" s="1" t="s">
        <v>4360</v>
      </c>
      <c r="DE299" s="1" t="s">
        <v>1747</v>
      </c>
      <c r="DF299" s="1" t="s">
        <v>4347</v>
      </c>
      <c r="DG299" s="1" t="s">
        <v>4361</v>
      </c>
    </row>
    <row r="300" spans="1:111" ht="15.6" customHeight="1" x14ac:dyDescent="0.25">
      <c r="A300" s="1" t="s">
        <v>5258</v>
      </c>
      <c r="B300" s="1" t="s">
        <v>238</v>
      </c>
      <c r="C300" s="2">
        <v>44359.09877916667</v>
      </c>
      <c r="D300" s="2">
        <v>44400</v>
      </c>
      <c r="E300" s="1" t="s">
        <v>180</v>
      </c>
      <c r="G300" s="1" t="s">
        <v>112</v>
      </c>
      <c r="H300" s="1" t="s">
        <v>112</v>
      </c>
      <c r="I300" s="1" t="s">
        <v>112</v>
      </c>
      <c r="J300" s="1" t="s">
        <v>999</v>
      </c>
      <c r="L300" s="1" t="s">
        <v>634</v>
      </c>
      <c r="N300" s="1" t="s">
        <v>167</v>
      </c>
      <c r="O300" s="1" t="s">
        <v>117</v>
      </c>
      <c r="P300" s="9">
        <v>96950</v>
      </c>
      <c r="Q300" s="1" t="s">
        <v>118</v>
      </c>
      <c r="S300" s="1">
        <v>16702358722</v>
      </c>
      <c r="U300" s="1">
        <v>561720</v>
      </c>
      <c r="V300" s="1" t="s">
        <v>119</v>
      </c>
      <c r="X300" s="1" t="s">
        <v>636</v>
      </c>
      <c r="Y300" s="1" t="s">
        <v>637</v>
      </c>
      <c r="Z300" s="1" t="s">
        <v>638</v>
      </c>
      <c r="AA300" s="1" t="s">
        <v>639</v>
      </c>
      <c r="AB300" s="1" t="s">
        <v>1000</v>
      </c>
      <c r="AD300" s="1" t="s">
        <v>167</v>
      </c>
      <c r="AE300" s="1" t="s">
        <v>117</v>
      </c>
      <c r="AF300" s="9">
        <v>96950</v>
      </c>
      <c r="AG300" s="1" t="s">
        <v>118</v>
      </c>
      <c r="AI300" s="1">
        <v>16709890917</v>
      </c>
      <c r="AK300" s="1" t="s">
        <v>641</v>
      </c>
      <c r="BC300" s="1" t="str">
        <f>"49-9071.00"</f>
        <v>49-9071.00</v>
      </c>
      <c r="BD300" s="1" t="s">
        <v>214</v>
      </c>
      <c r="BE300" s="1" t="s">
        <v>1524</v>
      </c>
      <c r="BF300" s="1" t="s">
        <v>214</v>
      </c>
      <c r="BG300" s="1">
        <v>8</v>
      </c>
      <c r="BH300" s="1">
        <v>8</v>
      </c>
      <c r="BI300" s="2">
        <v>44470</v>
      </c>
      <c r="BJ300" s="2">
        <v>44834</v>
      </c>
      <c r="BK300" s="2">
        <v>44470</v>
      </c>
      <c r="BL300" s="2">
        <v>44834</v>
      </c>
      <c r="BM300" s="1">
        <v>35</v>
      </c>
      <c r="BN300" s="1">
        <v>0</v>
      </c>
      <c r="BO300" s="1">
        <v>7</v>
      </c>
      <c r="BP300" s="1">
        <v>7</v>
      </c>
      <c r="BQ300" s="1">
        <v>7</v>
      </c>
      <c r="BR300" s="1">
        <v>7</v>
      </c>
      <c r="BS300" s="1">
        <v>7</v>
      </c>
      <c r="BT300" s="1">
        <v>0</v>
      </c>
      <c r="BU300" s="1" t="str">
        <f>"9:00 AM"</f>
        <v>9:00 AM</v>
      </c>
      <c r="BV300" s="1" t="str">
        <f>"5:00 PM"</f>
        <v>5:00 PM</v>
      </c>
      <c r="BW300" s="1" t="s">
        <v>230</v>
      </c>
      <c r="BX300" s="1">
        <v>0</v>
      </c>
      <c r="BY300" s="1">
        <v>6</v>
      </c>
      <c r="BZ300" s="1" t="s">
        <v>112</v>
      </c>
      <c r="CB300" s="4" t="s">
        <v>643</v>
      </c>
      <c r="CC300" s="1" t="s">
        <v>634</v>
      </c>
      <c r="CE300" s="1" t="s">
        <v>167</v>
      </c>
      <c r="CF300" s="1" t="s">
        <v>117</v>
      </c>
      <c r="CG300" s="1">
        <v>96950</v>
      </c>
      <c r="CH300" s="3">
        <v>8.7100000000000009</v>
      </c>
      <c r="CI300" s="3">
        <v>8.7100000000000009</v>
      </c>
      <c r="CJ300" s="3">
        <v>13.07</v>
      </c>
      <c r="CK300" s="3">
        <v>13.07</v>
      </c>
      <c r="CL300" s="1" t="s">
        <v>137</v>
      </c>
      <c r="CN300" s="1" t="s">
        <v>139</v>
      </c>
      <c r="CP300" s="1" t="s">
        <v>111</v>
      </c>
      <c r="CQ300" s="1" t="s">
        <v>111</v>
      </c>
      <c r="CR300" s="1" t="s">
        <v>111</v>
      </c>
      <c r="CS300" s="1" t="s">
        <v>111</v>
      </c>
      <c r="CT300" s="1" t="s">
        <v>111</v>
      </c>
      <c r="CU300" s="1" t="s">
        <v>111</v>
      </c>
      <c r="CV300" s="1" t="s">
        <v>111</v>
      </c>
      <c r="CW300" s="1" t="s">
        <v>1004</v>
      </c>
      <c r="CX300" s="1">
        <v>16709890917</v>
      </c>
      <c r="CY300" s="1" t="s">
        <v>641</v>
      </c>
      <c r="CZ300" s="1" t="s">
        <v>645</v>
      </c>
      <c r="DA300" s="1" t="s">
        <v>111</v>
      </c>
      <c r="DB300" s="1" t="s">
        <v>112</v>
      </c>
    </row>
    <row r="301" spans="1:111" ht="15.6" customHeight="1" x14ac:dyDescent="0.25">
      <c r="A301" s="1" t="s">
        <v>5261</v>
      </c>
      <c r="B301" s="1" t="s">
        <v>238</v>
      </c>
      <c r="C301" s="2">
        <v>44301.105770601855</v>
      </c>
      <c r="D301" s="2">
        <v>44344</v>
      </c>
      <c r="E301" s="1" t="s">
        <v>110</v>
      </c>
      <c r="F301" s="2">
        <v>44468.833333333336</v>
      </c>
      <c r="G301" s="1" t="s">
        <v>111</v>
      </c>
      <c r="H301" s="1" t="s">
        <v>112</v>
      </c>
      <c r="I301" s="1" t="s">
        <v>112</v>
      </c>
      <c r="J301" s="1" t="s">
        <v>1095</v>
      </c>
      <c r="K301" s="1" t="s">
        <v>1096</v>
      </c>
      <c r="L301" s="1" t="s">
        <v>410</v>
      </c>
      <c r="N301" s="1" t="s">
        <v>167</v>
      </c>
      <c r="O301" s="1" t="s">
        <v>117</v>
      </c>
      <c r="P301" s="9">
        <v>96950</v>
      </c>
      <c r="Q301" s="1" t="s">
        <v>118</v>
      </c>
      <c r="S301" s="1">
        <v>16702336927</v>
      </c>
      <c r="U301" s="1">
        <v>561320</v>
      </c>
      <c r="V301" s="1" t="s">
        <v>119</v>
      </c>
      <c r="X301" s="1" t="s">
        <v>1097</v>
      </c>
      <c r="Y301" s="1" t="s">
        <v>1098</v>
      </c>
      <c r="Z301" s="1" t="s">
        <v>1099</v>
      </c>
      <c r="AA301" s="1" t="s">
        <v>245</v>
      </c>
      <c r="AB301" s="1" t="s">
        <v>1100</v>
      </c>
      <c r="AD301" s="1" t="s">
        <v>116</v>
      </c>
      <c r="AE301" s="1" t="s">
        <v>117</v>
      </c>
      <c r="AF301" s="9">
        <v>96950</v>
      </c>
      <c r="AG301" s="1" t="s">
        <v>118</v>
      </c>
      <c r="AI301" s="1">
        <v>16702336927</v>
      </c>
      <c r="AK301" s="1" t="s">
        <v>1101</v>
      </c>
      <c r="BC301" s="1" t="str">
        <f>"37-3011.00"</f>
        <v>37-3011.00</v>
      </c>
      <c r="BD301" s="1" t="s">
        <v>726</v>
      </c>
      <c r="BE301" s="1" t="s">
        <v>5262</v>
      </c>
      <c r="BF301" s="1" t="s">
        <v>5263</v>
      </c>
      <c r="BG301" s="1">
        <v>10</v>
      </c>
      <c r="BH301" s="1">
        <v>10</v>
      </c>
      <c r="BI301" s="2">
        <v>44470</v>
      </c>
      <c r="BJ301" s="2">
        <v>44834</v>
      </c>
      <c r="BK301" s="2">
        <v>44470</v>
      </c>
      <c r="BL301" s="2">
        <v>44834</v>
      </c>
      <c r="BM301" s="1">
        <v>40</v>
      </c>
      <c r="BN301" s="1">
        <v>0</v>
      </c>
      <c r="BO301" s="1">
        <v>8</v>
      </c>
      <c r="BP301" s="1">
        <v>8</v>
      </c>
      <c r="BQ301" s="1">
        <v>8</v>
      </c>
      <c r="BR301" s="1">
        <v>8</v>
      </c>
      <c r="BS301" s="1">
        <v>8</v>
      </c>
      <c r="BT301" s="1">
        <v>0</v>
      </c>
      <c r="BU301" s="1" t="str">
        <f>"7:30 AM"</f>
        <v>7:30 AM</v>
      </c>
      <c r="BV301" s="1" t="str">
        <f>"4:30 PM"</f>
        <v>4:30 PM</v>
      </c>
      <c r="BW301" s="1" t="s">
        <v>135</v>
      </c>
      <c r="BX301" s="1">
        <v>0</v>
      </c>
      <c r="BY301" s="1">
        <v>3</v>
      </c>
      <c r="BZ301" s="1" t="s">
        <v>112</v>
      </c>
      <c r="CA301" s="1">
        <v>0</v>
      </c>
      <c r="CB301" s="4" t="s">
        <v>5264</v>
      </c>
      <c r="CC301" s="1" t="s">
        <v>410</v>
      </c>
      <c r="CE301" s="1" t="s">
        <v>167</v>
      </c>
      <c r="CF301" s="1" t="s">
        <v>117</v>
      </c>
      <c r="CG301" s="1">
        <v>96950</v>
      </c>
      <c r="CH301" s="3">
        <v>8.5</v>
      </c>
      <c r="CI301" s="3">
        <v>8.5</v>
      </c>
      <c r="CJ301" s="3">
        <v>12.75</v>
      </c>
      <c r="CK301" s="3">
        <v>12.75</v>
      </c>
      <c r="CL301" s="1" t="s">
        <v>137</v>
      </c>
      <c r="CN301" s="1" t="s">
        <v>139</v>
      </c>
      <c r="CP301" s="1" t="s">
        <v>112</v>
      </c>
      <c r="CQ301" s="1" t="s">
        <v>111</v>
      </c>
      <c r="CR301" s="1" t="s">
        <v>111</v>
      </c>
      <c r="CS301" s="1" t="s">
        <v>111</v>
      </c>
      <c r="CT301" s="1" t="s">
        <v>138</v>
      </c>
      <c r="CU301" s="1" t="s">
        <v>111</v>
      </c>
      <c r="CV301" s="1" t="s">
        <v>138</v>
      </c>
      <c r="CW301" s="1" t="s">
        <v>411</v>
      </c>
      <c r="CX301" s="1">
        <v>16702336927</v>
      </c>
      <c r="CY301" s="1" t="s">
        <v>1101</v>
      </c>
      <c r="CZ301" s="1" t="s">
        <v>138</v>
      </c>
      <c r="DA301" s="1" t="s">
        <v>111</v>
      </c>
      <c r="DB301" s="1" t="s">
        <v>112</v>
      </c>
    </row>
    <row r="302" spans="1:111" ht="15.6" customHeight="1" x14ac:dyDescent="0.25">
      <c r="A302" s="1" t="s">
        <v>5265</v>
      </c>
      <c r="B302" s="1" t="s">
        <v>238</v>
      </c>
      <c r="C302" s="2">
        <v>44300.930631249998</v>
      </c>
      <c r="D302" s="2">
        <v>44334</v>
      </c>
      <c r="E302" s="1" t="s">
        <v>110</v>
      </c>
      <c r="F302" s="2">
        <v>44469.833333333336</v>
      </c>
      <c r="G302" s="1" t="s">
        <v>111</v>
      </c>
      <c r="H302" s="1" t="s">
        <v>112</v>
      </c>
      <c r="I302" s="1" t="s">
        <v>112</v>
      </c>
      <c r="J302" s="1" t="s">
        <v>2552</v>
      </c>
      <c r="K302" s="1" t="s">
        <v>2553</v>
      </c>
      <c r="L302" s="1" t="s">
        <v>3742</v>
      </c>
      <c r="M302" s="1" t="s">
        <v>2555</v>
      </c>
      <c r="N302" s="1" t="s">
        <v>116</v>
      </c>
      <c r="O302" s="1" t="s">
        <v>117</v>
      </c>
      <c r="P302" s="9">
        <v>96950</v>
      </c>
      <c r="Q302" s="1" t="s">
        <v>118</v>
      </c>
      <c r="S302" s="1">
        <v>16702880407</v>
      </c>
      <c r="T302" s="1">
        <v>33</v>
      </c>
      <c r="U302" s="1">
        <v>212312</v>
      </c>
      <c r="V302" s="1" t="s">
        <v>119</v>
      </c>
      <c r="X302" s="1" t="s">
        <v>2556</v>
      </c>
      <c r="Y302" s="1" t="s">
        <v>1544</v>
      </c>
      <c r="Z302" s="1" t="s">
        <v>656</v>
      </c>
      <c r="AA302" s="1" t="s">
        <v>2557</v>
      </c>
      <c r="AB302" s="1" t="s">
        <v>2561</v>
      </c>
      <c r="AC302" s="1" t="s">
        <v>2555</v>
      </c>
      <c r="AD302" s="1" t="s">
        <v>116</v>
      </c>
      <c r="AE302" s="1" t="s">
        <v>117</v>
      </c>
      <c r="AF302" s="9">
        <v>96950</v>
      </c>
      <c r="AG302" s="1" t="s">
        <v>118</v>
      </c>
      <c r="AI302" s="1">
        <v>16702880407</v>
      </c>
      <c r="AJ302" s="1">
        <v>33</v>
      </c>
      <c r="AK302" s="1" t="s">
        <v>279</v>
      </c>
      <c r="BC302" s="1" t="str">
        <f>"17-3022.00"</f>
        <v>17-3022.00</v>
      </c>
      <c r="BD302" s="1" t="s">
        <v>602</v>
      </c>
      <c r="BE302" s="1" t="s">
        <v>5266</v>
      </c>
      <c r="BF302" s="1" t="s">
        <v>5267</v>
      </c>
      <c r="BG302" s="1">
        <v>1</v>
      </c>
      <c r="BH302" s="1">
        <v>1</v>
      </c>
      <c r="BI302" s="2">
        <v>44470</v>
      </c>
      <c r="BJ302" s="2">
        <v>44834</v>
      </c>
      <c r="BK302" s="2">
        <v>44470</v>
      </c>
      <c r="BL302" s="2">
        <v>44834</v>
      </c>
      <c r="BM302" s="1">
        <v>40</v>
      </c>
      <c r="BN302" s="1">
        <v>0</v>
      </c>
      <c r="BO302" s="1">
        <v>8</v>
      </c>
      <c r="BP302" s="1">
        <v>8</v>
      </c>
      <c r="BQ302" s="1">
        <v>8</v>
      </c>
      <c r="BR302" s="1">
        <v>8</v>
      </c>
      <c r="BS302" s="1">
        <v>8</v>
      </c>
      <c r="BT302" s="1">
        <v>0</v>
      </c>
      <c r="BU302" s="1" t="str">
        <f>"7:00 AM"</f>
        <v>7:00 AM</v>
      </c>
      <c r="BV302" s="1" t="str">
        <f>"3:30 PM"</f>
        <v>3:30 PM</v>
      </c>
      <c r="BW302" s="1" t="s">
        <v>392</v>
      </c>
      <c r="BX302" s="1">
        <v>0</v>
      </c>
      <c r="BY302" s="1">
        <v>12</v>
      </c>
      <c r="BZ302" s="1" t="s">
        <v>112</v>
      </c>
      <c r="CA302" s="1">
        <v>0</v>
      </c>
      <c r="CB302" s="1" t="s">
        <v>5268</v>
      </c>
      <c r="CC302" s="1" t="s">
        <v>3742</v>
      </c>
      <c r="CD302" s="1" t="s">
        <v>2555</v>
      </c>
      <c r="CE302" s="1" t="s">
        <v>116</v>
      </c>
      <c r="CF302" s="1" t="s">
        <v>117</v>
      </c>
      <c r="CG302" s="1">
        <v>96950</v>
      </c>
      <c r="CH302" s="3">
        <v>17.25</v>
      </c>
      <c r="CI302" s="3">
        <v>17.25</v>
      </c>
      <c r="CJ302" s="3">
        <v>25.87</v>
      </c>
      <c r="CK302" s="3">
        <v>25.87</v>
      </c>
      <c r="CL302" s="1" t="s">
        <v>137</v>
      </c>
      <c r="CM302" s="1" t="s">
        <v>138</v>
      </c>
      <c r="CN302" s="1" t="s">
        <v>218</v>
      </c>
      <c r="CP302" s="1" t="s">
        <v>112</v>
      </c>
      <c r="CQ302" s="1" t="s">
        <v>111</v>
      </c>
      <c r="CR302" s="1" t="s">
        <v>112</v>
      </c>
      <c r="CS302" s="1" t="s">
        <v>111</v>
      </c>
      <c r="CT302" s="1" t="s">
        <v>138</v>
      </c>
      <c r="CU302" s="1" t="s">
        <v>111</v>
      </c>
      <c r="CV302" s="1" t="s">
        <v>138</v>
      </c>
      <c r="CW302" s="1" t="s">
        <v>3743</v>
      </c>
      <c r="CX302" s="1">
        <v>16702880407</v>
      </c>
      <c r="CY302" s="1" t="s">
        <v>279</v>
      </c>
      <c r="CZ302" s="1" t="s">
        <v>380</v>
      </c>
      <c r="DA302" s="1" t="s">
        <v>111</v>
      </c>
      <c r="DB302" s="1" t="s">
        <v>112</v>
      </c>
      <c r="DC302" s="1" t="s">
        <v>230</v>
      </c>
    </row>
    <row r="303" spans="1:111" ht="15.6" customHeight="1" x14ac:dyDescent="0.25">
      <c r="A303" s="1" t="s">
        <v>5269</v>
      </c>
      <c r="B303" s="1" t="s">
        <v>238</v>
      </c>
      <c r="C303" s="2">
        <v>44336.822022569446</v>
      </c>
      <c r="D303" s="2">
        <v>44384</v>
      </c>
      <c r="E303" s="1" t="s">
        <v>180</v>
      </c>
      <c r="G303" s="1" t="s">
        <v>111</v>
      </c>
      <c r="H303" s="1" t="s">
        <v>112</v>
      </c>
      <c r="I303" s="1" t="s">
        <v>112</v>
      </c>
      <c r="J303" s="1" t="s">
        <v>5270</v>
      </c>
      <c r="K303" s="1" t="s">
        <v>5271</v>
      </c>
      <c r="L303" s="1" t="s">
        <v>4468</v>
      </c>
      <c r="M303" s="1" t="s">
        <v>5272</v>
      </c>
      <c r="N303" s="1" t="s">
        <v>116</v>
      </c>
      <c r="O303" s="1" t="s">
        <v>117</v>
      </c>
      <c r="P303" s="9">
        <v>96950</v>
      </c>
      <c r="Q303" s="1" t="s">
        <v>118</v>
      </c>
      <c r="R303" s="1" t="s">
        <v>138</v>
      </c>
      <c r="S303" s="1">
        <v>16702875905</v>
      </c>
      <c r="U303" s="1">
        <v>561720</v>
      </c>
      <c r="V303" s="1" t="s">
        <v>119</v>
      </c>
      <c r="X303" s="1" t="s">
        <v>5273</v>
      </c>
      <c r="Y303" s="1" t="s">
        <v>5274</v>
      </c>
      <c r="Z303" s="1" t="s">
        <v>4660</v>
      </c>
      <c r="AA303" s="1" t="s">
        <v>461</v>
      </c>
      <c r="AB303" s="1" t="s">
        <v>4468</v>
      </c>
      <c r="AC303" s="1" t="s">
        <v>5272</v>
      </c>
      <c r="AD303" s="1" t="s">
        <v>116</v>
      </c>
      <c r="AE303" s="1" t="s">
        <v>117</v>
      </c>
      <c r="AF303" s="9">
        <v>96950</v>
      </c>
      <c r="AG303" s="1" t="s">
        <v>118</v>
      </c>
      <c r="AH303" s="1" t="s">
        <v>138</v>
      </c>
      <c r="AI303" s="1">
        <v>16702758905</v>
      </c>
      <c r="AK303" s="1" t="s">
        <v>5275</v>
      </c>
      <c r="BC303" s="1" t="str">
        <f>"37-2011.00"</f>
        <v>37-2011.00</v>
      </c>
      <c r="BD303" s="1" t="s">
        <v>676</v>
      </c>
      <c r="BE303" s="1" t="s">
        <v>5276</v>
      </c>
      <c r="BF303" s="1" t="s">
        <v>5277</v>
      </c>
      <c r="BG303" s="1">
        <v>4</v>
      </c>
      <c r="BH303" s="1">
        <v>4</v>
      </c>
      <c r="BI303" s="2">
        <v>44440</v>
      </c>
      <c r="BJ303" s="2">
        <v>44804</v>
      </c>
      <c r="BK303" s="2">
        <v>44440</v>
      </c>
      <c r="BL303" s="2">
        <v>44804</v>
      </c>
      <c r="BM303" s="1">
        <v>36</v>
      </c>
      <c r="BN303" s="1">
        <v>0</v>
      </c>
      <c r="BO303" s="1">
        <v>6</v>
      </c>
      <c r="BP303" s="1">
        <v>6</v>
      </c>
      <c r="BQ303" s="1">
        <v>8</v>
      </c>
      <c r="BR303" s="1">
        <v>4</v>
      </c>
      <c r="BS303" s="1">
        <v>8</v>
      </c>
      <c r="BT303" s="1">
        <v>4</v>
      </c>
      <c r="BU303" s="1" t="str">
        <f>"8:00 AM"</f>
        <v>8:00 AM</v>
      </c>
      <c r="BV303" s="1" t="str">
        <f>"6:00 PM"</f>
        <v>6:00 PM</v>
      </c>
      <c r="BW303" s="1" t="s">
        <v>230</v>
      </c>
      <c r="BX303" s="1">
        <v>0</v>
      </c>
      <c r="BY303" s="1">
        <v>0</v>
      </c>
      <c r="BZ303" s="1" t="s">
        <v>112</v>
      </c>
      <c r="CB303" s="1" t="s">
        <v>5278</v>
      </c>
      <c r="CC303" s="1" t="s">
        <v>4468</v>
      </c>
      <c r="CD303" s="1" t="s">
        <v>5272</v>
      </c>
      <c r="CE303" s="1" t="s">
        <v>116</v>
      </c>
      <c r="CF303" s="1" t="s">
        <v>117</v>
      </c>
      <c r="CG303" s="1">
        <v>96950</v>
      </c>
      <c r="CH303" s="3">
        <v>8.0500000000000007</v>
      </c>
      <c r="CI303" s="3">
        <v>8.5</v>
      </c>
      <c r="CJ303" s="3">
        <v>12.08</v>
      </c>
      <c r="CK303" s="3">
        <v>12.75</v>
      </c>
      <c r="CL303" s="1" t="s">
        <v>137</v>
      </c>
      <c r="CM303" s="1" t="s">
        <v>362</v>
      </c>
      <c r="CN303" s="1" t="s">
        <v>139</v>
      </c>
      <c r="CP303" s="1" t="s">
        <v>111</v>
      </c>
      <c r="CQ303" s="1" t="s">
        <v>111</v>
      </c>
      <c r="CR303" s="1" t="s">
        <v>111</v>
      </c>
      <c r="CS303" s="1" t="s">
        <v>111</v>
      </c>
      <c r="CT303" s="1" t="s">
        <v>138</v>
      </c>
      <c r="CU303" s="1" t="s">
        <v>111</v>
      </c>
      <c r="CV303" s="1" t="s">
        <v>138</v>
      </c>
      <c r="CW303" s="1" t="s">
        <v>362</v>
      </c>
      <c r="CX303" s="1">
        <v>16702875905</v>
      </c>
      <c r="CY303" s="1" t="s">
        <v>5279</v>
      </c>
      <c r="CZ303" s="1" t="s">
        <v>138</v>
      </c>
      <c r="DA303" s="1" t="s">
        <v>111</v>
      </c>
      <c r="DB303" s="1" t="s">
        <v>112</v>
      </c>
    </row>
    <row r="304" spans="1:111" ht="15.6" customHeight="1" x14ac:dyDescent="0.25">
      <c r="A304" s="1" t="s">
        <v>5280</v>
      </c>
      <c r="B304" s="1" t="s">
        <v>238</v>
      </c>
      <c r="C304" s="2">
        <v>44334.512449074071</v>
      </c>
      <c r="D304" s="2">
        <v>44371</v>
      </c>
      <c r="E304" s="1" t="s">
        <v>110</v>
      </c>
      <c r="F304" s="2">
        <v>44470.833333333336</v>
      </c>
      <c r="G304" s="1" t="s">
        <v>112</v>
      </c>
      <c r="H304" s="1" t="s">
        <v>112</v>
      </c>
      <c r="I304" s="1" t="s">
        <v>112</v>
      </c>
      <c r="J304" s="1" t="s">
        <v>3371</v>
      </c>
      <c r="K304" s="1" t="s">
        <v>138</v>
      </c>
      <c r="L304" s="1" t="s">
        <v>3372</v>
      </c>
      <c r="N304" s="1" t="s">
        <v>116</v>
      </c>
      <c r="O304" s="1" t="s">
        <v>117</v>
      </c>
      <c r="P304" s="9">
        <v>96950</v>
      </c>
      <c r="Q304" s="1" t="s">
        <v>118</v>
      </c>
      <c r="R304" s="1" t="s">
        <v>138</v>
      </c>
      <c r="S304" s="1">
        <v>16702342440</v>
      </c>
      <c r="U304" s="1">
        <v>23622</v>
      </c>
      <c r="V304" s="1" t="s">
        <v>119</v>
      </c>
      <c r="X304" s="1" t="s">
        <v>3373</v>
      </c>
      <c r="Y304" s="1" t="s">
        <v>1111</v>
      </c>
      <c r="Z304" s="1" t="s">
        <v>3374</v>
      </c>
      <c r="AA304" s="1" t="s">
        <v>962</v>
      </c>
      <c r="AB304" s="1" t="s">
        <v>3372</v>
      </c>
      <c r="AD304" s="1" t="s">
        <v>116</v>
      </c>
      <c r="AE304" s="1" t="s">
        <v>117</v>
      </c>
      <c r="AF304" s="9">
        <v>96950</v>
      </c>
      <c r="AG304" s="1" t="s">
        <v>118</v>
      </c>
      <c r="AH304" s="1" t="s">
        <v>138</v>
      </c>
      <c r="AI304" s="1">
        <v>16702342440</v>
      </c>
      <c r="AK304" s="1" t="s">
        <v>3375</v>
      </c>
      <c r="AL304" s="1" t="s">
        <v>653</v>
      </c>
      <c r="AM304" s="1" t="s">
        <v>3050</v>
      </c>
      <c r="AN304" s="1" t="s">
        <v>3376</v>
      </c>
      <c r="AO304" s="1" t="s">
        <v>1868</v>
      </c>
      <c r="AP304" s="1" t="s">
        <v>3377</v>
      </c>
      <c r="AQ304" s="1" t="s">
        <v>1197</v>
      </c>
      <c r="AR304" s="1" t="s">
        <v>116</v>
      </c>
      <c r="AS304" s="1" t="s">
        <v>117</v>
      </c>
      <c r="AT304" s="9">
        <v>96950</v>
      </c>
      <c r="AU304" s="1" t="s">
        <v>118</v>
      </c>
      <c r="AV304" s="1" t="s">
        <v>138</v>
      </c>
      <c r="AW304" s="1">
        <v>16702331209</v>
      </c>
      <c r="AX304" s="1" t="s">
        <v>138</v>
      </c>
      <c r="AY304" s="1" t="s">
        <v>3378</v>
      </c>
      <c r="AZ304" s="1" t="s">
        <v>3379</v>
      </c>
      <c r="BA304" s="1" t="s">
        <v>117</v>
      </c>
      <c r="BB304" s="1" t="s">
        <v>661</v>
      </c>
      <c r="BC304" s="1" t="str">
        <f>"17-3011.01"</f>
        <v>17-3011.01</v>
      </c>
      <c r="BD304" s="1" t="s">
        <v>3356</v>
      </c>
      <c r="BE304" s="1" t="s">
        <v>5281</v>
      </c>
      <c r="BF304" s="1" t="s">
        <v>5282</v>
      </c>
      <c r="BG304" s="1">
        <v>1</v>
      </c>
      <c r="BH304" s="1">
        <v>1</v>
      </c>
      <c r="BI304" s="2">
        <v>44472</v>
      </c>
      <c r="BJ304" s="2">
        <v>44836</v>
      </c>
      <c r="BK304" s="2">
        <v>44472</v>
      </c>
      <c r="BL304" s="2">
        <v>44836</v>
      </c>
      <c r="BM304" s="1">
        <v>40</v>
      </c>
      <c r="BN304" s="1">
        <v>0</v>
      </c>
      <c r="BO304" s="1">
        <v>8</v>
      </c>
      <c r="BP304" s="1">
        <v>8</v>
      </c>
      <c r="BQ304" s="1">
        <v>8</v>
      </c>
      <c r="BR304" s="1">
        <v>8</v>
      </c>
      <c r="BS304" s="1">
        <v>8</v>
      </c>
      <c r="BT304" s="1">
        <v>0</v>
      </c>
      <c r="BU304" s="1" t="str">
        <f>"8:00 AM"</f>
        <v>8:00 AM</v>
      </c>
      <c r="BV304" s="1" t="str">
        <f>"5:00 PM"</f>
        <v>5:00 PM</v>
      </c>
      <c r="BW304" s="1" t="s">
        <v>193</v>
      </c>
      <c r="BX304" s="1">
        <v>0</v>
      </c>
      <c r="BY304" s="1">
        <v>12</v>
      </c>
      <c r="BZ304" s="1" t="s">
        <v>112</v>
      </c>
      <c r="CB304" s="1" t="s">
        <v>5283</v>
      </c>
      <c r="CC304" s="1" t="s">
        <v>2505</v>
      </c>
      <c r="CD304" s="1" t="s">
        <v>2272</v>
      </c>
      <c r="CE304" s="1" t="s">
        <v>116</v>
      </c>
      <c r="CF304" s="1" t="s">
        <v>117</v>
      </c>
      <c r="CG304" s="1">
        <v>96950</v>
      </c>
      <c r="CH304" s="3">
        <v>15.86</v>
      </c>
      <c r="CI304" s="3">
        <v>15.86</v>
      </c>
      <c r="CJ304" s="3">
        <v>23.79</v>
      </c>
      <c r="CK304" s="3">
        <v>23.79</v>
      </c>
      <c r="CL304" s="1" t="s">
        <v>137</v>
      </c>
      <c r="CM304" s="1" t="s">
        <v>138</v>
      </c>
      <c r="CN304" s="1" t="s">
        <v>139</v>
      </c>
      <c r="CP304" s="1" t="s">
        <v>112</v>
      </c>
      <c r="CQ304" s="1" t="s">
        <v>111</v>
      </c>
      <c r="CR304" s="1" t="s">
        <v>112</v>
      </c>
      <c r="CS304" s="1" t="s">
        <v>111</v>
      </c>
      <c r="CT304" s="1" t="s">
        <v>138</v>
      </c>
      <c r="CU304" s="1" t="s">
        <v>111</v>
      </c>
      <c r="CV304" s="1" t="s">
        <v>138</v>
      </c>
      <c r="CW304" s="1" t="s">
        <v>138</v>
      </c>
      <c r="CX304" s="1">
        <v>16702342440</v>
      </c>
      <c r="CY304" s="1" t="s">
        <v>3383</v>
      </c>
      <c r="CZ304" s="1" t="s">
        <v>138</v>
      </c>
      <c r="DA304" s="1" t="s">
        <v>111</v>
      </c>
      <c r="DB304" s="1" t="s">
        <v>112</v>
      </c>
      <c r="DC304" s="1" t="s">
        <v>3050</v>
      </c>
      <c r="DD304" s="1" t="s">
        <v>3376</v>
      </c>
      <c r="DE304" s="1" t="s">
        <v>3384</v>
      </c>
      <c r="DF304" s="1" t="s">
        <v>3379</v>
      </c>
      <c r="DG304" s="1" t="s">
        <v>3378</v>
      </c>
    </row>
    <row r="305" spans="1:111" ht="15.6" customHeight="1" x14ac:dyDescent="0.25">
      <c r="A305" s="1" t="s">
        <v>5284</v>
      </c>
      <c r="B305" s="1" t="s">
        <v>238</v>
      </c>
      <c r="C305" s="2">
        <v>44305.771594560189</v>
      </c>
      <c r="D305" s="2">
        <v>44334</v>
      </c>
      <c r="E305" s="1" t="s">
        <v>110</v>
      </c>
      <c r="F305" s="2">
        <v>44468.833333333336</v>
      </c>
      <c r="G305" s="1" t="s">
        <v>111</v>
      </c>
      <c r="H305" s="1" t="s">
        <v>112</v>
      </c>
      <c r="I305" s="1" t="s">
        <v>112</v>
      </c>
      <c r="J305" s="1" t="s">
        <v>5285</v>
      </c>
      <c r="K305" s="1" t="s">
        <v>5286</v>
      </c>
      <c r="L305" s="1" t="s">
        <v>5287</v>
      </c>
      <c r="N305" s="1" t="s">
        <v>167</v>
      </c>
      <c r="O305" s="1" t="s">
        <v>117</v>
      </c>
      <c r="P305" s="9">
        <v>96950</v>
      </c>
      <c r="Q305" s="1" t="s">
        <v>118</v>
      </c>
      <c r="S305" s="1">
        <v>16702346412</v>
      </c>
      <c r="U305" s="1">
        <v>72111</v>
      </c>
      <c r="V305" s="1" t="s">
        <v>119</v>
      </c>
      <c r="X305" s="1" t="s">
        <v>5288</v>
      </c>
      <c r="Y305" s="1" t="s">
        <v>5289</v>
      </c>
      <c r="AA305" s="1" t="s">
        <v>5290</v>
      </c>
      <c r="AB305" s="1" t="s">
        <v>5287</v>
      </c>
      <c r="AD305" s="1" t="s">
        <v>167</v>
      </c>
      <c r="AE305" s="1" t="s">
        <v>117</v>
      </c>
      <c r="AF305" s="9">
        <v>96950</v>
      </c>
      <c r="AG305" s="1" t="s">
        <v>118</v>
      </c>
      <c r="AI305" s="1">
        <v>16702346412</v>
      </c>
      <c r="AK305" s="1" t="s">
        <v>5291</v>
      </c>
      <c r="BC305" s="1" t="str">
        <f>"49-9071.00"</f>
        <v>49-9071.00</v>
      </c>
      <c r="BD305" s="1" t="s">
        <v>214</v>
      </c>
      <c r="BE305" s="1" t="s">
        <v>5292</v>
      </c>
      <c r="BF305" s="1" t="s">
        <v>3296</v>
      </c>
      <c r="BG305" s="1">
        <v>4</v>
      </c>
      <c r="BH305" s="1">
        <v>4</v>
      </c>
      <c r="BI305" s="2">
        <v>44470</v>
      </c>
      <c r="BJ305" s="2">
        <v>44834</v>
      </c>
      <c r="BK305" s="2">
        <v>44470</v>
      </c>
      <c r="BL305" s="2">
        <v>44834</v>
      </c>
      <c r="BM305" s="1">
        <v>35</v>
      </c>
      <c r="BN305" s="1">
        <v>0</v>
      </c>
      <c r="BO305" s="1">
        <v>7</v>
      </c>
      <c r="BP305" s="1">
        <v>7</v>
      </c>
      <c r="BQ305" s="1">
        <v>7</v>
      </c>
      <c r="BR305" s="1">
        <v>7</v>
      </c>
      <c r="BS305" s="1">
        <v>7</v>
      </c>
      <c r="BT305" s="1">
        <v>0</v>
      </c>
      <c r="BU305" s="1" t="str">
        <f>"8:00 AM"</f>
        <v>8:00 AM</v>
      </c>
      <c r="BV305" s="1" t="str">
        <f>"4:00 PM"</f>
        <v>4:00 PM</v>
      </c>
      <c r="BW305" s="1" t="s">
        <v>135</v>
      </c>
      <c r="BX305" s="1">
        <v>0</v>
      </c>
      <c r="BY305" s="1">
        <v>12</v>
      </c>
      <c r="BZ305" s="1" t="s">
        <v>112</v>
      </c>
      <c r="CA305" s="1">
        <v>0</v>
      </c>
      <c r="CB305" s="1" t="s">
        <v>5293</v>
      </c>
      <c r="CC305" s="1" t="s">
        <v>5294</v>
      </c>
      <c r="CD305" s="1" t="s">
        <v>5286</v>
      </c>
      <c r="CE305" s="1" t="s">
        <v>167</v>
      </c>
      <c r="CF305" s="1" t="s">
        <v>117</v>
      </c>
      <c r="CG305" s="1">
        <v>96950</v>
      </c>
      <c r="CH305" s="3">
        <v>8.7100000000000009</v>
      </c>
      <c r="CI305" s="3">
        <v>9.1</v>
      </c>
      <c r="CJ305" s="3">
        <v>13.07</v>
      </c>
      <c r="CK305" s="3">
        <v>13.65</v>
      </c>
      <c r="CL305" s="1" t="s">
        <v>137</v>
      </c>
      <c r="CM305" s="1" t="s">
        <v>5295</v>
      </c>
      <c r="CN305" s="1" t="s">
        <v>139</v>
      </c>
      <c r="CP305" s="1" t="s">
        <v>112</v>
      </c>
      <c r="CQ305" s="1" t="s">
        <v>111</v>
      </c>
      <c r="CR305" s="1" t="s">
        <v>112</v>
      </c>
      <c r="CS305" s="1" t="s">
        <v>111</v>
      </c>
      <c r="CT305" s="1" t="s">
        <v>138</v>
      </c>
      <c r="CU305" s="1" t="s">
        <v>111</v>
      </c>
      <c r="CV305" s="1" t="s">
        <v>138</v>
      </c>
      <c r="CW305" s="1" t="s">
        <v>5296</v>
      </c>
      <c r="CX305" s="1">
        <v>16702346412</v>
      </c>
      <c r="CY305" s="1" t="s">
        <v>5297</v>
      </c>
      <c r="CZ305" s="1" t="s">
        <v>138</v>
      </c>
      <c r="DA305" s="1" t="s">
        <v>111</v>
      </c>
      <c r="DB305" s="1" t="s">
        <v>112</v>
      </c>
    </row>
    <row r="306" spans="1:111" ht="15.6" customHeight="1" x14ac:dyDescent="0.25">
      <c r="A306" s="1" t="s">
        <v>5316</v>
      </c>
      <c r="B306" s="1" t="s">
        <v>238</v>
      </c>
      <c r="C306" s="2">
        <v>44329.149156481479</v>
      </c>
      <c r="D306" s="2">
        <v>44362</v>
      </c>
      <c r="E306" s="1" t="s">
        <v>110</v>
      </c>
      <c r="F306" s="2">
        <v>44468.833333333336</v>
      </c>
      <c r="G306" s="1" t="s">
        <v>112</v>
      </c>
      <c r="H306" s="1" t="s">
        <v>112</v>
      </c>
      <c r="I306" s="1" t="s">
        <v>112</v>
      </c>
      <c r="J306" s="1" t="s">
        <v>5317</v>
      </c>
      <c r="K306" s="1" t="s">
        <v>5318</v>
      </c>
      <c r="L306" s="1" t="s">
        <v>5319</v>
      </c>
      <c r="M306" s="1" t="s">
        <v>138</v>
      </c>
      <c r="N306" s="1" t="s">
        <v>116</v>
      </c>
      <c r="O306" s="1" t="s">
        <v>117</v>
      </c>
      <c r="P306" s="9">
        <v>96950</v>
      </c>
      <c r="Q306" s="1" t="s">
        <v>118</v>
      </c>
      <c r="R306" s="1" t="s">
        <v>242</v>
      </c>
      <c r="S306" s="1">
        <v>16704833666</v>
      </c>
      <c r="U306" s="1">
        <v>4451</v>
      </c>
      <c r="V306" s="1" t="s">
        <v>119</v>
      </c>
      <c r="X306" s="1" t="s">
        <v>5320</v>
      </c>
      <c r="Y306" s="1" t="s">
        <v>5321</v>
      </c>
      <c r="Z306" s="1" t="s">
        <v>5322</v>
      </c>
      <c r="AA306" s="1" t="s">
        <v>973</v>
      </c>
      <c r="AB306" s="1" t="s">
        <v>5323</v>
      </c>
      <c r="AC306" s="1" t="s">
        <v>138</v>
      </c>
      <c r="AD306" s="1" t="s">
        <v>116</v>
      </c>
      <c r="AE306" s="1" t="s">
        <v>117</v>
      </c>
      <c r="AF306" s="9">
        <v>96950</v>
      </c>
      <c r="AG306" s="1" t="s">
        <v>118</v>
      </c>
      <c r="AH306" s="1" t="s">
        <v>242</v>
      </c>
      <c r="AI306" s="1">
        <v>16704833666</v>
      </c>
      <c r="AK306" s="1" t="s">
        <v>5324</v>
      </c>
      <c r="BC306" s="1" t="str">
        <f>"43-5081.01"</f>
        <v>43-5081.01</v>
      </c>
      <c r="BD306" s="1" t="s">
        <v>132</v>
      </c>
      <c r="BE306" s="1" t="s">
        <v>5325</v>
      </c>
      <c r="BF306" s="1" t="s">
        <v>5326</v>
      </c>
      <c r="BG306" s="1">
        <v>2</v>
      </c>
      <c r="BH306" s="1">
        <v>2</v>
      </c>
      <c r="BI306" s="2">
        <v>44470</v>
      </c>
      <c r="BJ306" s="2">
        <v>44834</v>
      </c>
      <c r="BK306" s="2">
        <v>44470</v>
      </c>
      <c r="BL306" s="2">
        <v>44834</v>
      </c>
      <c r="BM306" s="1">
        <v>35</v>
      </c>
      <c r="BN306" s="1">
        <v>0</v>
      </c>
      <c r="BO306" s="1">
        <v>7</v>
      </c>
      <c r="BP306" s="1">
        <v>7</v>
      </c>
      <c r="BQ306" s="1">
        <v>7</v>
      </c>
      <c r="BR306" s="1">
        <v>7</v>
      </c>
      <c r="BS306" s="1">
        <v>7</v>
      </c>
      <c r="BT306" s="1">
        <v>0</v>
      </c>
      <c r="BU306" s="1" t="str">
        <f>"8:00 AM"</f>
        <v>8:00 AM</v>
      </c>
      <c r="BV306" s="1" t="str">
        <f>"5:00 PM"</f>
        <v>5:00 PM</v>
      </c>
      <c r="BW306" s="1" t="s">
        <v>135</v>
      </c>
      <c r="BX306" s="1">
        <v>0</v>
      </c>
      <c r="BY306" s="1">
        <v>6</v>
      </c>
      <c r="BZ306" s="1" t="s">
        <v>112</v>
      </c>
      <c r="CB306" s="4" t="s">
        <v>5327</v>
      </c>
      <c r="CC306" s="1" t="s">
        <v>5319</v>
      </c>
      <c r="CD306" s="1" t="s">
        <v>138</v>
      </c>
      <c r="CE306" s="1" t="s">
        <v>116</v>
      </c>
      <c r="CF306" s="1" t="s">
        <v>117</v>
      </c>
      <c r="CG306" s="1">
        <v>96950</v>
      </c>
      <c r="CH306" s="3">
        <v>7.58</v>
      </c>
      <c r="CI306" s="3">
        <v>7.58</v>
      </c>
      <c r="CJ306" s="3">
        <v>11.37</v>
      </c>
      <c r="CK306" s="3">
        <v>11.37</v>
      </c>
      <c r="CL306" s="1" t="s">
        <v>137</v>
      </c>
      <c r="CM306" s="1" t="s">
        <v>5328</v>
      </c>
      <c r="CN306" s="1" t="s">
        <v>139</v>
      </c>
      <c r="CP306" s="1" t="s">
        <v>112</v>
      </c>
      <c r="CQ306" s="1" t="s">
        <v>111</v>
      </c>
      <c r="CR306" s="1" t="s">
        <v>112</v>
      </c>
      <c r="CS306" s="1" t="s">
        <v>111</v>
      </c>
      <c r="CT306" s="1" t="s">
        <v>138</v>
      </c>
      <c r="CU306" s="1" t="s">
        <v>111</v>
      </c>
      <c r="CV306" s="1" t="s">
        <v>138</v>
      </c>
      <c r="CW306" s="1" t="s">
        <v>5329</v>
      </c>
      <c r="CX306" s="1">
        <v>16704833666</v>
      </c>
      <c r="CY306" s="1" t="s">
        <v>5330</v>
      </c>
      <c r="CZ306" s="1" t="s">
        <v>138</v>
      </c>
      <c r="DA306" s="1" t="s">
        <v>111</v>
      </c>
      <c r="DB306" s="1" t="s">
        <v>112</v>
      </c>
    </row>
    <row r="307" spans="1:111" ht="15.6" customHeight="1" x14ac:dyDescent="0.25">
      <c r="A307" s="1" t="s">
        <v>5339</v>
      </c>
      <c r="B307" s="1" t="s">
        <v>238</v>
      </c>
      <c r="C307" s="2">
        <v>44350.125831712961</v>
      </c>
      <c r="D307" s="2">
        <v>44377</v>
      </c>
      <c r="E307" s="1" t="s">
        <v>180</v>
      </c>
      <c r="G307" s="1" t="s">
        <v>111</v>
      </c>
      <c r="H307" s="1" t="s">
        <v>112</v>
      </c>
      <c r="I307" s="1" t="s">
        <v>112</v>
      </c>
      <c r="J307" s="1" t="s">
        <v>5161</v>
      </c>
      <c r="L307" s="1" t="s">
        <v>5162</v>
      </c>
      <c r="N307" s="1" t="s">
        <v>167</v>
      </c>
      <c r="O307" s="1" t="s">
        <v>117</v>
      </c>
      <c r="P307" s="9">
        <v>96950</v>
      </c>
      <c r="Q307" s="1" t="s">
        <v>118</v>
      </c>
      <c r="R307" s="1" t="s">
        <v>138</v>
      </c>
      <c r="S307" s="1">
        <v>16702335503</v>
      </c>
      <c r="U307" s="1">
        <v>561320</v>
      </c>
      <c r="V307" s="1" t="s">
        <v>119</v>
      </c>
      <c r="X307" s="1" t="s">
        <v>2464</v>
      </c>
      <c r="Y307" s="1" t="s">
        <v>5163</v>
      </c>
      <c r="Z307" s="1" t="s">
        <v>5164</v>
      </c>
      <c r="AA307" s="1" t="s">
        <v>171</v>
      </c>
      <c r="AB307" s="1" t="s">
        <v>5162</v>
      </c>
      <c r="AD307" s="1" t="s">
        <v>167</v>
      </c>
      <c r="AE307" s="1" t="s">
        <v>117</v>
      </c>
      <c r="AF307" s="9">
        <v>96950</v>
      </c>
      <c r="AG307" s="1" t="s">
        <v>118</v>
      </c>
      <c r="AH307" s="1" t="s">
        <v>138</v>
      </c>
      <c r="AI307" s="1">
        <v>16702335503</v>
      </c>
      <c r="AK307" s="1" t="s">
        <v>5165</v>
      </c>
      <c r="BC307" s="1" t="str">
        <f>"43-3031.00"</f>
        <v>43-3031.00</v>
      </c>
      <c r="BD307" s="1" t="s">
        <v>389</v>
      </c>
      <c r="BE307" s="1" t="s">
        <v>5166</v>
      </c>
      <c r="BF307" s="1" t="s">
        <v>763</v>
      </c>
      <c r="BG307" s="1">
        <v>1</v>
      </c>
      <c r="BH307" s="1">
        <v>1</v>
      </c>
      <c r="BI307" s="2">
        <v>44470</v>
      </c>
      <c r="BJ307" s="2">
        <v>44834</v>
      </c>
      <c r="BK307" s="2">
        <v>44470</v>
      </c>
      <c r="BL307" s="2">
        <v>44834</v>
      </c>
      <c r="BM307" s="1">
        <v>40</v>
      </c>
      <c r="BN307" s="1">
        <v>0</v>
      </c>
      <c r="BO307" s="1">
        <v>8</v>
      </c>
      <c r="BP307" s="1">
        <v>8</v>
      </c>
      <c r="BQ307" s="1">
        <v>8</v>
      </c>
      <c r="BR307" s="1">
        <v>8</v>
      </c>
      <c r="BS307" s="1">
        <v>8</v>
      </c>
      <c r="BT307" s="1">
        <v>0</v>
      </c>
      <c r="BU307" s="1" t="str">
        <f>"8:00 AM"</f>
        <v>8:00 AM</v>
      </c>
      <c r="BV307" s="1" t="str">
        <f>"5:00 PM"</f>
        <v>5:00 PM</v>
      </c>
      <c r="BW307" s="1" t="s">
        <v>135</v>
      </c>
      <c r="BX307" s="1">
        <v>0</v>
      </c>
      <c r="BY307" s="1">
        <v>24</v>
      </c>
      <c r="BZ307" s="1" t="s">
        <v>112</v>
      </c>
      <c r="CB307" s="1" t="s">
        <v>5340</v>
      </c>
      <c r="CC307" s="1" t="s">
        <v>5168</v>
      </c>
      <c r="CD307" s="1" t="s">
        <v>339</v>
      </c>
      <c r="CE307" s="1" t="s">
        <v>167</v>
      </c>
      <c r="CF307" s="1" t="s">
        <v>117</v>
      </c>
      <c r="CG307" s="1">
        <v>96950</v>
      </c>
      <c r="CH307" s="3">
        <v>9.49</v>
      </c>
      <c r="CI307" s="3">
        <v>9.49</v>
      </c>
      <c r="CJ307" s="3">
        <v>14.24</v>
      </c>
      <c r="CK307" s="3">
        <v>14.24</v>
      </c>
      <c r="CL307" s="1" t="s">
        <v>137</v>
      </c>
      <c r="CM307" s="1" t="s">
        <v>138</v>
      </c>
      <c r="CN307" s="1" t="s">
        <v>139</v>
      </c>
      <c r="CP307" s="1" t="s">
        <v>112</v>
      </c>
      <c r="CQ307" s="1" t="s">
        <v>111</v>
      </c>
      <c r="CR307" s="1" t="s">
        <v>112</v>
      </c>
      <c r="CS307" s="1" t="s">
        <v>111</v>
      </c>
      <c r="CT307" s="1" t="s">
        <v>138</v>
      </c>
      <c r="CU307" s="1" t="s">
        <v>111</v>
      </c>
      <c r="CV307" s="1" t="s">
        <v>138</v>
      </c>
      <c r="CW307" s="1" t="s">
        <v>5341</v>
      </c>
      <c r="CX307" s="1">
        <v>16702335503</v>
      </c>
      <c r="CY307" s="1" t="s">
        <v>5165</v>
      </c>
      <c r="CZ307" s="1" t="s">
        <v>138</v>
      </c>
      <c r="DA307" s="1" t="s">
        <v>111</v>
      </c>
      <c r="DB307" s="1" t="s">
        <v>112</v>
      </c>
    </row>
    <row r="308" spans="1:111" ht="15.6" customHeight="1" x14ac:dyDescent="0.25">
      <c r="A308" s="1" t="s">
        <v>5342</v>
      </c>
      <c r="B308" s="1" t="s">
        <v>238</v>
      </c>
      <c r="C308" s="2">
        <v>44333.85669479167</v>
      </c>
      <c r="D308" s="2">
        <v>44375</v>
      </c>
      <c r="E308" s="1" t="s">
        <v>110</v>
      </c>
      <c r="F308" s="2">
        <v>44468.833333333336</v>
      </c>
      <c r="G308" s="1" t="s">
        <v>111</v>
      </c>
      <c r="H308" s="1" t="s">
        <v>112</v>
      </c>
      <c r="I308" s="1" t="s">
        <v>112</v>
      </c>
      <c r="J308" s="1" t="s">
        <v>5343</v>
      </c>
      <c r="L308" s="1" t="s">
        <v>5344</v>
      </c>
      <c r="M308" s="1" t="s">
        <v>5345</v>
      </c>
      <c r="N308" s="1" t="s">
        <v>1759</v>
      </c>
      <c r="O308" s="1" t="s">
        <v>117</v>
      </c>
      <c r="P308" s="9">
        <v>96952</v>
      </c>
      <c r="Q308" s="1" t="s">
        <v>118</v>
      </c>
      <c r="S308" s="1">
        <v>16702345080</v>
      </c>
      <c r="U308" s="1">
        <v>334210</v>
      </c>
      <c r="V308" s="1" t="s">
        <v>119</v>
      </c>
      <c r="X308" s="1" t="s">
        <v>5346</v>
      </c>
      <c r="Y308" s="1" t="s">
        <v>5347</v>
      </c>
      <c r="AA308" s="1" t="s">
        <v>2542</v>
      </c>
      <c r="AB308" s="1" t="s">
        <v>5348</v>
      </c>
      <c r="AC308" s="1" t="s">
        <v>5345</v>
      </c>
      <c r="AD308" s="1" t="s">
        <v>116</v>
      </c>
      <c r="AE308" s="1" t="s">
        <v>117</v>
      </c>
      <c r="AF308" s="9">
        <v>96950</v>
      </c>
      <c r="AG308" s="1" t="s">
        <v>118</v>
      </c>
      <c r="AI308" s="1">
        <v>16702345080</v>
      </c>
      <c r="AK308" s="1" t="s">
        <v>5349</v>
      </c>
      <c r="AL308" s="1" t="s">
        <v>653</v>
      </c>
      <c r="AM308" s="1" t="s">
        <v>5350</v>
      </c>
      <c r="AN308" s="1" t="s">
        <v>655</v>
      </c>
      <c r="AO308" s="1" t="s">
        <v>656</v>
      </c>
      <c r="AP308" s="1" t="s">
        <v>5351</v>
      </c>
      <c r="AQ308" s="1" t="s">
        <v>658</v>
      </c>
      <c r="AR308" s="1" t="s">
        <v>116</v>
      </c>
      <c r="AS308" s="1" t="s">
        <v>117</v>
      </c>
      <c r="AT308" s="9">
        <v>96950</v>
      </c>
      <c r="AU308" s="1" t="s">
        <v>118</v>
      </c>
      <c r="AW308" s="1">
        <v>16702330081</v>
      </c>
      <c r="AY308" s="1" t="s">
        <v>659</v>
      </c>
      <c r="AZ308" s="1" t="s">
        <v>5352</v>
      </c>
      <c r="BA308" s="1" t="s">
        <v>117</v>
      </c>
      <c r="BB308" s="1" t="s">
        <v>5353</v>
      </c>
      <c r="BC308" s="1" t="str">
        <f>"49-2021.00"</f>
        <v>49-2021.00</v>
      </c>
      <c r="BD308" s="1" t="s">
        <v>5354</v>
      </c>
      <c r="BE308" s="1" t="s">
        <v>5355</v>
      </c>
      <c r="BF308" s="1" t="s">
        <v>5356</v>
      </c>
      <c r="BG308" s="1">
        <v>2</v>
      </c>
      <c r="BH308" s="1">
        <v>2</v>
      </c>
      <c r="BI308" s="2">
        <v>44470</v>
      </c>
      <c r="BJ308" s="2">
        <v>45565</v>
      </c>
      <c r="BK308" s="2">
        <v>44470</v>
      </c>
      <c r="BL308" s="2">
        <v>45565</v>
      </c>
      <c r="BM308" s="1">
        <v>40</v>
      </c>
      <c r="BN308" s="1">
        <v>0</v>
      </c>
      <c r="BO308" s="1">
        <v>8</v>
      </c>
      <c r="BP308" s="1">
        <v>8</v>
      </c>
      <c r="BQ308" s="1">
        <v>8</v>
      </c>
      <c r="BR308" s="1">
        <v>8</v>
      </c>
      <c r="BS308" s="1">
        <v>8</v>
      </c>
      <c r="BT308" s="1">
        <v>0</v>
      </c>
      <c r="BU308" s="1" t="str">
        <f>"7:30 AM"</f>
        <v>7:30 AM</v>
      </c>
      <c r="BV308" s="1" t="str">
        <f>"4:00 PM"</f>
        <v>4:00 PM</v>
      </c>
      <c r="BW308" s="1" t="s">
        <v>392</v>
      </c>
      <c r="BX308" s="1">
        <v>0</v>
      </c>
      <c r="BY308" s="1">
        <v>24</v>
      </c>
      <c r="BZ308" s="1" t="s">
        <v>112</v>
      </c>
      <c r="CB308" s="1" t="e">
        <f>-U.S. and foreign workers must PASS THE GOVERNMENT ELECTRONICS ANALOG and DIGITAL THEORY TESTS.</f>
        <v>#NAME?</v>
      </c>
      <c r="CC308" s="1" t="s">
        <v>5344</v>
      </c>
      <c r="CD308" s="1" t="s">
        <v>5345</v>
      </c>
      <c r="CE308" s="1" t="s">
        <v>5357</v>
      </c>
      <c r="CF308" s="1" t="s">
        <v>117</v>
      </c>
      <c r="CG308" s="1">
        <v>96952</v>
      </c>
      <c r="CH308" s="3">
        <v>14.63</v>
      </c>
      <c r="CI308" s="3">
        <v>14.63</v>
      </c>
      <c r="CJ308" s="3">
        <v>21.95</v>
      </c>
      <c r="CK308" s="3">
        <v>21.95</v>
      </c>
      <c r="CL308" s="1" t="s">
        <v>137</v>
      </c>
      <c r="CM308" s="1" t="s">
        <v>138</v>
      </c>
      <c r="CN308" s="1" t="s">
        <v>139</v>
      </c>
      <c r="CP308" s="1" t="s">
        <v>112</v>
      </c>
      <c r="CQ308" s="1" t="s">
        <v>111</v>
      </c>
      <c r="CR308" s="1" t="s">
        <v>112</v>
      </c>
      <c r="CS308" s="1" t="s">
        <v>111</v>
      </c>
      <c r="CT308" s="1" t="s">
        <v>138</v>
      </c>
      <c r="CU308" s="1" t="s">
        <v>111</v>
      </c>
      <c r="CV308" s="1" t="s">
        <v>138</v>
      </c>
      <c r="CW308" s="1" t="s">
        <v>138</v>
      </c>
      <c r="CX308" s="1">
        <v>16702345080</v>
      </c>
      <c r="CY308" s="1" t="s">
        <v>5349</v>
      </c>
      <c r="CZ308" s="1" t="s">
        <v>138</v>
      </c>
      <c r="DA308" s="1" t="s">
        <v>111</v>
      </c>
      <c r="DB308" s="1" t="s">
        <v>112</v>
      </c>
    </row>
    <row r="309" spans="1:111" ht="15.6" customHeight="1" x14ac:dyDescent="0.25">
      <c r="A309" s="1" t="s">
        <v>5358</v>
      </c>
      <c r="B309" s="1" t="s">
        <v>238</v>
      </c>
      <c r="C309" s="2">
        <v>44340.373234143517</v>
      </c>
      <c r="D309" s="2">
        <v>44376</v>
      </c>
      <c r="E309" s="1" t="s">
        <v>110</v>
      </c>
      <c r="F309" s="2">
        <v>44468.833333333336</v>
      </c>
      <c r="G309" s="1" t="s">
        <v>112</v>
      </c>
      <c r="H309" s="1" t="s">
        <v>112</v>
      </c>
      <c r="I309" s="1" t="s">
        <v>112</v>
      </c>
      <c r="J309" s="1" t="s">
        <v>1353</v>
      </c>
      <c r="K309" s="1" t="s">
        <v>1354</v>
      </c>
      <c r="L309" s="1" t="s">
        <v>1356</v>
      </c>
      <c r="N309" s="1" t="s">
        <v>116</v>
      </c>
      <c r="O309" s="1" t="s">
        <v>117</v>
      </c>
      <c r="P309" s="9">
        <v>96950</v>
      </c>
      <c r="Q309" s="1" t="s">
        <v>118</v>
      </c>
      <c r="S309" s="1">
        <v>16702872161</v>
      </c>
      <c r="U309" s="1">
        <v>561612</v>
      </c>
      <c r="V309" s="1" t="s">
        <v>119</v>
      </c>
      <c r="X309" s="1" t="s">
        <v>1357</v>
      </c>
      <c r="Y309" s="1" t="s">
        <v>1358</v>
      </c>
      <c r="AA309" s="1" t="s">
        <v>973</v>
      </c>
      <c r="AB309" s="1" t="s">
        <v>5359</v>
      </c>
      <c r="AD309" s="1" t="s">
        <v>167</v>
      </c>
      <c r="AE309" s="1" t="s">
        <v>117</v>
      </c>
      <c r="AF309" s="9">
        <v>96950</v>
      </c>
      <c r="AG309" s="1" t="s">
        <v>118</v>
      </c>
      <c r="AI309" s="1">
        <v>16702872161</v>
      </c>
      <c r="AK309" s="1" t="s">
        <v>1359</v>
      </c>
      <c r="BC309" s="1" t="str">
        <f>"33-9032.00"</f>
        <v>33-9032.00</v>
      </c>
      <c r="BD309" s="1" t="s">
        <v>1360</v>
      </c>
      <c r="BE309" s="1" t="s">
        <v>5360</v>
      </c>
      <c r="BF309" s="1" t="s">
        <v>5361</v>
      </c>
      <c r="BG309" s="1">
        <v>2</v>
      </c>
      <c r="BH309" s="1">
        <v>2</v>
      </c>
      <c r="BI309" s="2">
        <v>44470</v>
      </c>
      <c r="BJ309" s="2">
        <v>44834</v>
      </c>
      <c r="BK309" s="2">
        <v>44470</v>
      </c>
      <c r="BL309" s="2">
        <v>44834</v>
      </c>
      <c r="BM309" s="1">
        <v>35</v>
      </c>
      <c r="BN309" s="1">
        <v>0</v>
      </c>
      <c r="BO309" s="1">
        <v>7</v>
      </c>
      <c r="BP309" s="1">
        <v>7</v>
      </c>
      <c r="BQ309" s="1">
        <v>7</v>
      </c>
      <c r="BR309" s="1">
        <v>7</v>
      </c>
      <c r="BS309" s="1">
        <v>7</v>
      </c>
      <c r="BT309" s="1">
        <v>0</v>
      </c>
      <c r="BU309" s="1" t="str">
        <f>"6:00 AM"</f>
        <v>6:00 AM</v>
      </c>
      <c r="BV309" s="1" t="str">
        <f>"3:00 PM"</f>
        <v>3:00 PM</v>
      </c>
      <c r="BW309" s="1" t="s">
        <v>135</v>
      </c>
      <c r="BX309" s="1">
        <v>0</v>
      </c>
      <c r="BY309" s="1">
        <v>12</v>
      </c>
      <c r="BZ309" s="1" t="s">
        <v>112</v>
      </c>
      <c r="CB309" s="1" t="s">
        <v>1363</v>
      </c>
      <c r="CC309" s="1" t="s">
        <v>1355</v>
      </c>
      <c r="CE309" s="1" t="s">
        <v>116</v>
      </c>
      <c r="CF309" s="1" t="s">
        <v>117</v>
      </c>
      <c r="CG309" s="1">
        <v>96950</v>
      </c>
      <c r="CH309" s="3">
        <v>7.7</v>
      </c>
      <c r="CI309" s="3">
        <v>7.7</v>
      </c>
      <c r="CJ309" s="3">
        <v>11.55</v>
      </c>
      <c r="CK309" s="3">
        <v>11.55</v>
      </c>
      <c r="CL309" s="1" t="s">
        <v>137</v>
      </c>
      <c r="CM309" s="1" t="s">
        <v>138</v>
      </c>
      <c r="CN309" s="1" t="s">
        <v>139</v>
      </c>
      <c r="CP309" s="1" t="s">
        <v>112</v>
      </c>
      <c r="CQ309" s="1" t="s">
        <v>111</v>
      </c>
      <c r="CR309" s="1" t="s">
        <v>112</v>
      </c>
      <c r="CS309" s="1" t="s">
        <v>111</v>
      </c>
      <c r="CT309" s="1" t="s">
        <v>138</v>
      </c>
      <c r="CU309" s="1" t="s">
        <v>111</v>
      </c>
      <c r="CV309" s="1" t="s">
        <v>138</v>
      </c>
      <c r="CW309" s="1" t="s">
        <v>1364</v>
      </c>
      <c r="CX309" s="1">
        <v>16702872161</v>
      </c>
      <c r="CY309" s="1" t="s">
        <v>1359</v>
      </c>
      <c r="CZ309" s="1" t="s">
        <v>138</v>
      </c>
      <c r="DA309" s="1" t="s">
        <v>111</v>
      </c>
      <c r="DB309" s="1" t="s">
        <v>112</v>
      </c>
      <c r="DC309" s="1" t="s">
        <v>1357</v>
      </c>
      <c r="DD309" s="1" t="s">
        <v>1365</v>
      </c>
      <c r="DF309" s="1" t="s">
        <v>1366</v>
      </c>
      <c r="DG309" s="1" t="s">
        <v>1359</v>
      </c>
    </row>
    <row r="310" spans="1:111" ht="15.6" customHeight="1" x14ac:dyDescent="0.25">
      <c r="A310" s="1" t="s">
        <v>5363</v>
      </c>
      <c r="B310" s="1" t="s">
        <v>238</v>
      </c>
      <c r="C310" s="2">
        <v>44358.857799652775</v>
      </c>
      <c r="D310" s="2">
        <v>44404</v>
      </c>
      <c r="E310" s="1" t="s">
        <v>180</v>
      </c>
      <c r="G310" s="1" t="s">
        <v>112</v>
      </c>
      <c r="H310" s="1" t="s">
        <v>112</v>
      </c>
      <c r="I310" s="1" t="s">
        <v>112</v>
      </c>
      <c r="J310" s="1" t="s">
        <v>5364</v>
      </c>
      <c r="K310" s="1" t="s">
        <v>5365</v>
      </c>
      <c r="L310" s="1" t="s">
        <v>5366</v>
      </c>
      <c r="N310" s="1" t="s">
        <v>116</v>
      </c>
      <c r="O310" s="1" t="s">
        <v>117</v>
      </c>
      <c r="P310" s="9">
        <v>96950</v>
      </c>
      <c r="Q310" s="1" t="s">
        <v>118</v>
      </c>
      <c r="S310" s="1">
        <v>16702338883</v>
      </c>
      <c r="U310" s="1">
        <v>23622</v>
      </c>
      <c r="V310" s="1" t="s">
        <v>119</v>
      </c>
      <c r="X310" s="1" t="s">
        <v>5367</v>
      </c>
      <c r="Y310" s="1" t="s">
        <v>5368</v>
      </c>
      <c r="Z310" s="1" t="s">
        <v>5369</v>
      </c>
      <c r="AA310" s="1" t="s">
        <v>373</v>
      </c>
      <c r="AB310" s="1" t="s">
        <v>5370</v>
      </c>
      <c r="AD310" s="1" t="s">
        <v>116</v>
      </c>
      <c r="AE310" s="1" t="s">
        <v>117</v>
      </c>
      <c r="AF310" s="9">
        <v>96950</v>
      </c>
      <c r="AG310" s="1" t="s">
        <v>118</v>
      </c>
      <c r="AI310" s="1">
        <v>16702338883</v>
      </c>
      <c r="AK310" s="1" t="s">
        <v>5371</v>
      </c>
      <c r="BC310" s="1" t="str">
        <f>"53-3033.00"</f>
        <v>53-3033.00</v>
      </c>
      <c r="BD310" s="1" t="s">
        <v>5372</v>
      </c>
      <c r="BE310" s="1" t="s">
        <v>5373</v>
      </c>
      <c r="BF310" s="1" t="s">
        <v>5374</v>
      </c>
      <c r="BG310" s="1">
        <v>1</v>
      </c>
      <c r="BH310" s="1">
        <v>1</v>
      </c>
      <c r="BI310" s="2">
        <v>44470</v>
      </c>
      <c r="BJ310" s="2">
        <v>44834</v>
      </c>
      <c r="BK310" s="2">
        <v>44470</v>
      </c>
      <c r="BL310" s="2">
        <v>44834</v>
      </c>
      <c r="BM310" s="1">
        <v>40</v>
      </c>
      <c r="BN310" s="1">
        <v>0</v>
      </c>
      <c r="BO310" s="1">
        <v>8</v>
      </c>
      <c r="BP310" s="1">
        <v>8</v>
      </c>
      <c r="BQ310" s="1">
        <v>8</v>
      </c>
      <c r="BR310" s="1">
        <v>8</v>
      </c>
      <c r="BS310" s="1">
        <v>8</v>
      </c>
      <c r="BT310" s="1">
        <v>0</v>
      </c>
      <c r="BU310" s="1" t="str">
        <f>"7:30 AM"</f>
        <v>7:30 AM</v>
      </c>
      <c r="BV310" s="1" t="str">
        <f>"4:30 PM"</f>
        <v>4:30 PM</v>
      </c>
      <c r="BW310" s="1" t="s">
        <v>135</v>
      </c>
      <c r="BX310" s="1">
        <v>0</v>
      </c>
      <c r="BY310" s="1">
        <v>0</v>
      </c>
      <c r="BZ310" s="1" t="s">
        <v>112</v>
      </c>
      <c r="CB310" s="1" t="s">
        <v>168</v>
      </c>
      <c r="CC310" s="1" t="s">
        <v>5375</v>
      </c>
      <c r="CE310" s="1" t="s">
        <v>167</v>
      </c>
      <c r="CF310" s="1" t="s">
        <v>117</v>
      </c>
      <c r="CG310" s="1">
        <v>96950</v>
      </c>
      <c r="CH310" s="3">
        <v>7.68</v>
      </c>
      <c r="CI310" s="3">
        <v>8.75</v>
      </c>
      <c r="CJ310" s="3">
        <v>11.52</v>
      </c>
      <c r="CK310" s="3">
        <v>13.12</v>
      </c>
      <c r="CL310" s="1" t="s">
        <v>137</v>
      </c>
      <c r="CM310" s="1" t="s">
        <v>168</v>
      </c>
      <c r="CN310" s="1" t="s">
        <v>139</v>
      </c>
      <c r="CP310" s="1" t="s">
        <v>112</v>
      </c>
      <c r="CQ310" s="1" t="s">
        <v>111</v>
      </c>
      <c r="CR310" s="1" t="s">
        <v>111</v>
      </c>
      <c r="CS310" s="1" t="s">
        <v>111</v>
      </c>
      <c r="CT310" s="1" t="s">
        <v>138</v>
      </c>
      <c r="CU310" s="1" t="s">
        <v>111</v>
      </c>
      <c r="CV310" s="1" t="s">
        <v>111</v>
      </c>
      <c r="CW310" s="1" t="s">
        <v>1059</v>
      </c>
      <c r="CX310" s="1">
        <v>16702338883</v>
      </c>
      <c r="CY310" s="1" t="s">
        <v>5371</v>
      </c>
      <c r="CZ310" s="1" t="s">
        <v>138</v>
      </c>
      <c r="DA310" s="1" t="s">
        <v>111</v>
      </c>
      <c r="DB310" s="1" t="s">
        <v>112</v>
      </c>
    </row>
    <row r="311" spans="1:111" ht="15.6" customHeight="1" x14ac:dyDescent="0.25">
      <c r="A311" s="1" t="s">
        <v>5376</v>
      </c>
      <c r="B311" s="1" t="s">
        <v>238</v>
      </c>
      <c r="C311" s="2">
        <v>44363.126450694443</v>
      </c>
      <c r="D311" s="2">
        <v>44406</v>
      </c>
      <c r="E311" s="1" t="s">
        <v>110</v>
      </c>
      <c r="F311" s="2">
        <v>44468.833333333336</v>
      </c>
      <c r="G311" s="1" t="s">
        <v>112</v>
      </c>
      <c r="H311" s="1" t="s">
        <v>112</v>
      </c>
      <c r="I311" s="1" t="s">
        <v>112</v>
      </c>
      <c r="J311" s="1" t="s">
        <v>5377</v>
      </c>
      <c r="K311" s="1" t="s">
        <v>5378</v>
      </c>
      <c r="L311" s="1" t="s">
        <v>5379</v>
      </c>
      <c r="M311" s="1" t="s">
        <v>168</v>
      </c>
      <c r="N311" s="1" t="s">
        <v>738</v>
      </c>
      <c r="O311" s="1" t="s">
        <v>117</v>
      </c>
      <c r="P311" s="9">
        <v>96950</v>
      </c>
      <c r="Q311" s="1" t="s">
        <v>118</v>
      </c>
      <c r="S311" s="1">
        <v>16704845868</v>
      </c>
      <c r="U311" s="1">
        <v>4451</v>
      </c>
      <c r="V311" s="1" t="s">
        <v>119</v>
      </c>
      <c r="X311" s="1" t="s">
        <v>5380</v>
      </c>
      <c r="Y311" s="1" t="s">
        <v>5381</v>
      </c>
      <c r="AA311" s="1" t="s">
        <v>5382</v>
      </c>
      <c r="AB311" s="1" t="s">
        <v>5379</v>
      </c>
      <c r="AC311" s="1" t="s">
        <v>168</v>
      </c>
      <c r="AD311" s="1" t="s">
        <v>738</v>
      </c>
      <c r="AE311" s="1" t="s">
        <v>117</v>
      </c>
      <c r="AF311" s="9">
        <v>96950</v>
      </c>
      <c r="AG311" s="1" t="s">
        <v>118</v>
      </c>
      <c r="AI311" s="1">
        <v>16704845868</v>
      </c>
      <c r="AK311" s="1" t="s">
        <v>5383</v>
      </c>
      <c r="BC311" s="1" t="str">
        <f>"49-9071.00"</f>
        <v>49-9071.00</v>
      </c>
      <c r="BD311" s="1" t="s">
        <v>214</v>
      </c>
      <c r="BE311" s="1" t="s">
        <v>5384</v>
      </c>
      <c r="BF311" s="1" t="s">
        <v>5385</v>
      </c>
      <c r="BG311" s="1">
        <v>2</v>
      </c>
      <c r="BH311" s="1">
        <v>2</v>
      </c>
      <c r="BI311" s="2">
        <v>44470</v>
      </c>
      <c r="BJ311" s="2">
        <v>44834</v>
      </c>
      <c r="BK311" s="2">
        <v>44470</v>
      </c>
      <c r="BL311" s="2">
        <v>44834</v>
      </c>
      <c r="BM311" s="1">
        <v>40</v>
      </c>
      <c r="BN311" s="1">
        <v>0</v>
      </c>
      <c r="BO311" s="1">
        <v>8</v>
      </c>
      <c r="BP311" s="1">
        <v>8</v>
      </c>
      <c r="BQ311" s="1">
        <v>8</v>
      </c>
      <c r="BR311" s="1">
        <v>8</v>
      </c>
      <c r="BS311" s="1">
        <v>8</v>
      </c>
      <c r="BT311" s="1">
        <v>0</v>
      </c>
      <c r="BU311" s="1" t="str">
        <f>"8:00 AM"</f>
        <v>8:00 AM</v>
      </c>
      <c r="BV311" s="1" t="str">
        <f>"5:00 PM"</f>
        <v>5:00 PM</v>
      </c>
      <c r="BW311" s="1" t="s">
        <v>230</v>
      </c>
      <c r="BX311" s="1">
        <v>0</v>
      </c>
      <c r="BY311" s="1">
        <v>12</v>
      </c>
      <c r="BZ311" s="1" t="s">
        <v>112</v>
      </c>
      <c r="CB311" s="1" t="s">
        <v>5386</v>
      </c>
      <c r="CC311" s="1" t="s">
        <v>5379</v>
      </c>
      <c r="CD311" s="1" t="s">
        <v>168</v>
      </c>
      <c r="CE311" s="1" t="s">
        <v>738</v>
      </c>
      <c r="CF311" s="1" t="s">
        <v>117</v>
      </c>
      <c r="CG311" s="1">
        <v>96950</v>
      </c>
      <c r="CH311" s="3">
        <v>8.7100000000000009</v>
      </c>
      <c r="CI311" s="3">
        <v>8.7100000000000009</v>
      </c>
      <c r="CJ311" s="3">
        <v>13.07</v>
      </c>
      <c r="CK311" s="3">
        <v>13.07</v>
      </c>
      <c r="CL311" s="1" t="s">
        <v>137</v>
      </c>
      <c r="CM311" s="1" t="s">
        <v>138</v>
      </c>
      <c r="CN311" s="1" t="s">
        <v>139</v>
      </c>
      <c r="CP311" s="1" t="s">
        <v>112</v>
      </c>
      <c r="CQ311" s="1" t="s">
        <v>111</v>
      </c>
      <c r="CR311" s="1" t="s">
        <v>112</v>
      </c>
      <c r="CS311" s="1" t="s">
        <v>111</v>
      </c>
      <c r="CT311" s="1" t="s">
        <v>138</v>
      </c>
      <c r="CU311" s="1" t="s">
        <v>111</v>
      </c>
      <c r="CV311" s="1" t="s">
        <v>138</v>
      </c>
      <c r="CW311" s="1" t="s">
        <v>1620</v>
      </c>
      <c r="CX311" s="1">
        <v>16704845868</v>
      </c>
      <c r="CY311" s="1" t="s">
        <v>5383</v>
      </c>
      <c r="CZ311" s="1" t="s">
        <v>138</v>
      </c>
      <c r="DA311" s="1" t="s">
        <v>111</v>
      </c>
      <c r="DB311" s="1" t="s">
        <v>112</v>
      </c>
    </row>
    <row r="312" spans="1:111" ht="15.6" customHeight="1" x14ac:dyDescent="0.25">
      <c r="A312" s="1" t="s">
        <v>5387</v>
      </c>
      <c r="B312" s="1" t="s">
        <v>238</v>
      </c>
      <c r="C312" s="2">
        <v>44353.877161921293</v>
      </c>
      <c r="D312" s="2">
        <v>44400</v>
      </c>
      <c r="E312" s="1" t="s">
        <v>110</v>
      </c>
      <c r="F312" s="2">
        <v>44468.833333333336</v>
      </c>
      <c r="G312" s="1" t="s">
        <v>111</v>
      </c>
      <c r="H312" s="1" t="s">
        <v>111</v>
      </c>
      <c r="I312" s="1" t="s">
        <v>112</v>
      </c>
      <c r="J312" s="1" t="s">
        <v>5388</v>
      </c>
      <c r="K312" s="1" t="s">
        <v>5389</v>
      </c>
      <c r="L312" s="1" t="s">
        <v>1789</v>
      </c>
      <c r="M312" s="1" t="s">
        <v>5390</v>
      </c>
      <c r="N312" s="1" t="s">
        <v>116</v>
      </c>
      <c r="O312" s="1" t="s">
        <v>117</v>
      </c>
      <c r="P312" s="9">
        <v>96950</v>
      </c>
      <c r="Q312" s="1" t="s">
        <v>118</v>
      </c>
      <c r="R312" s="1" t="s">
        <v>138</v>
      </c>
      <c r="S312" s="1">
        <v>16702353000</v>
      </c>
      <c r="U312" s="1">
        <v>72251</v>
      </c>
      <c r="V312" s="1" t="s">
        <v>119</v>
      </c>
      <c r="X312" s="1" t="s">
        <v>1785</v>
      </c>
      <c r="Y312" s="1" t="s">
        <v>1786</v>
      </c>
      <c r="Z312" s="1" t="s">
        <v>1787</v>
      </c>
      <c r="AA312" s="1" t="s">
        <v>1028</v>
      </c>
      <c r="AB312" s="1" t="s">
        <v>1789</v>
      </c>
      <c r="AC312" s="1" t="s">
        <v>5390</v>
      </c>
      <c r="AD312" s="1" t="s">
        <v>116</v>
      </c>
      <c r="AE312" s="1" t="s">
        <v>117</v>
      </c>
      <c r="AF312" s="9">
        <v>96950</v>
      </c>
      <c r="AG312" s="1" t="s">
        <v>118</v>
      </c>
      <c r="AH312" s="1" t="s">
        <v>138</v>
      </c>
      <c r="AI312" s="1">
        <v>16702353000</v>
      </c>
      <c r="AK312" s="1" t="s">
        <v>1791</v>
      </c>
      <c r="BC312" s="1" t="str">
        <f>"35-2014.00"</f>
        <v>35-2014.00</v>
      </c>
      <c r="BD312" s="1" t="s">
        <v>152</v>
      </c>
      <c r="BE312" s="1" t="s">
        <v>5391</v>
      </c>
      <c r="BF312" s="1" t="s">
        <v>154</v>
      </c>
      <c r="BG312" s="1">
        <v>7</v>
      </c>
      <c r="BH312" s="1">
        <v>7</v>
      </c>
      <c r="BI312" s="2">
        <v>44470</v>
      </c>
      <c r="BJ312" s="2">
        <v>45565</v>
      </c>
      <c r="BK312" s="2">
        <v>44470</v>
      </c>
      <c r="BL312" s="2">
        <v>45565</v>
      </c>
      <c r="BM312" s="1">
        <v>40</v>
      </c>
      <c r="BN312" s="1">
        <v>0</v>
      </c>
      <c r="BO312" s="1">
        <v>8</v>
      </c>
      <c r="BP312" s="1">
        <v>8</v>
      </c>
      <c r="BQ312" s="1">
        <v>8</v>
      </c>
      <c r="BR312" s="1">
        <v>8</v>
      </c>
      <c r="BS312" s="1">
        <v>8</v>
      </c>
      <c r="BT312" s="1">
        <v>0</v>
      </c>
      <c r="BU312" s="1" t="str">
        <f>"5:00 AM"</f>
        <v>5:00 AM</v>
      </c>
      <c r="BV312" s="1" t="str">
        <f>"2:00 PM"</f>
        <v>2:00 PM</v>
      </c>
      <c r="BW312" s="1" t="s">
        <v>135</v>
      </c>
      <c r="BX312" s="1">
        <v>0</v>
      </c>
      <c r="BY312" s="1">
        <v>12</v>
      </c>
      <c r="BZ312" s="1" t="s">
        <v>112</v>
      </c>
      <c r="CB312" s="1" t="s">
        <v>362</v>
      </c>
      <c r="CC312" s="1" t="s">
        <v>5392</v>
      </c>
      <c r="CD312" s="1" t="s">
        <v>138</v>
      </c>
      <c r="CE312" s="1" t="s">
        <v>116</v>
      </c>
      <c r="CF312" s="1" t="s">
        <v>117</v>
      </c>
      <c r="CG312" s="1">
        <v>96950</v>
      </c>
      <c r="CH312" s="3">
        <v>8.68</v>
      </c>
      <c r="CI312" s="3">
        <v>8.68</v>
      </c>
      <c r="CJ312" s="3">
        <v>13.02</v>
      </c>
      <c r="CK312" s="3">
        <v>13.02</v>
      </c>
      <c r="CL312" s="1" t="s">
        <v>137</v>
      </c>
      <c r="CM312" s="1" t="s">
        <v>230</v>
      </c>
      <c r="CN312" s="1" t="s">
        <v>139</v>
      </c>
      <c r="CP312" s="1" t="s">
        <v>112</v>
      </c>
      <c r="CQ312" s="1" t="s">
        <v>111</v>
      </c>
      <c r="CR312" s="1" t="s">
        <v>111</v>
      </c>
      <c r="CS312" s="1" t="s">
        <v>111</v>
      </c>
      <c r="CT312" s="1" t="s">
        <v>138</v>
      </c>
      <c r="CU312" s="1" t="s">
        <v>111</v>
      </c>
      <c r="CV312" s="1" t="s">
        <v>138</v>
      </c>
      <c r="CW312" s="1" t="s">
        <v>1797</v>
      </c>
      <c r="CX312" s="1">
        <v>16702353000</v>
      </c>
      <c r="CY312" s="1" t="s">
        <v>1791</v>
      </c>
      <c r="CZ312" s="1" t="s">
        <v>138</v>
      </c>
      <c r="DA312" s="1" t="s">
        <v>111</v>
      </c>
      <c r="DB312" s="1" t="s">
        <v>112</v>
      </c>
    </row>
    <row r="313" spans="1:111" ht="15.6" customHeight="1" x14ac:dyDescent="0.25">
      <c r="A313" s="1" t="s">
        <v>5397</v>
      </c>
      <c r="B313" s="1" t="s">
        <v>238</v>
      </c>
      <c r="C313" s="2">
        <v>44370.867351967594</v>
      </c>
      <c r="D313" s="2">
        <v>44412</v>
      </c>
      <c r="E313" s="1" t="s">
        <v>110</v>
      </c>
      <c r="F313" s="2">
        <v>44469.833333333336</v>
      </c>
      <c r="G313" s="1" t="s">
        <v>112</v>
      </c>
      <c r="H313" s="1" t="s">
        <v>112</v>
      </c>
      <c r="I313" s="1" t="s">
        <v>112</v>
      </c>
      <c r="J313" s="1" t="s">
        <v>626</v>
      </c>
      <c r="K313" s="1" t="s">
        <v>1283</v>
      </c>
      <c r="L313" s="1" t="s">
        <v>1284</v>
      </c>
      <c r="N313" s="1" t="s">
        <v>116</v>
      </c>
      <c r="O313" s="1" t="s">
        <v>117</v>
      </c>
      <c r="P313" s="9">
        <v>96950</v>
      </c>
      <c r="Q313" s="1" t="s">
        <v>118</v>
      </c>
      <c r="S313" s="1">
        <v>16702353403</v>
      </c>
      <c r="U313" s="1">
        <v>561410</v>
      </c>
      <c r="V313" s="1" t="s">
        <v>119</v>
      </c>
      <c r="X313" s="1" t="s">
        <v>1010</v>
      </c>
      <c r="Y313" s="1" t="s">
        <v>1285</v>
      </c>
      <c r="AA313" s="1" t="s">
        <v>387</v>
      </c>
      <c r="AB313" s="1" t="s">
        <v>1284</v>
      </c>
      <c r="AD313" s="1" t="s">
        <v>116</v>
      </c>
      <c r="AE313" s="1" t="s">
        <v>117</v>
      </c>
      <c r="AF313" s="9">
        <v>96950</v>
      </c>
      <c r="AG313" s="1" t="s">
        <v>118</v>
      </c>
      <c r="AI313" s="1">
        <v>16702353403</v>
      </c>
      <c r="AK313" s="1" t="s">
        <v>620</v>
      </c>
      <c r="BC313" s="1" t="str">
        <f>"27-3091.00"</f>
        <v>27-3091.00</v>
      </c>
      <c r="BD313" s="1" t="s">
        <v>1239</v>
      </c>
      <c r="BE313" s="1" t="s">
        <v>1286</v>
      </c>
      <c r="BF313" s="1" t="s">
        <v>1287</v>
      </c>
      <c r="BG313" s="1">
        <v>1</v>
      </c>
      <c r="BH313" s="1">
        <v>1</v>
      </c>
      <c r="BI313" s="2">
        <v>44471</v>
      </c>
      <c r="BJ313" s="2">
        <v>44835</v>
      </c>
      <c r="BK313" s="2">
        <v>44471</v>
      </c>
      <c r="BL313" s="2">
        <v>44835</v>
      </c>
      <c r="BM313" s="1">
        <v>35</v>
      </c>
      <c r="BN313" s="1">
        <v>0</v>
      </c>
      <c r="BO313" s="1">
        <v>7</v>
      </c>
      <c r="BP313" s="1">
        <v>7</v>
      </c>
      <c r="BQ313" s="1">
        <v>7</v>
      </c>
      <c r="BR313" s="1">
        <v>7</v>
      </c>
      <c r="BS313" s="1">
        <v>7</v>
      </c>
      <c r="BT313" s="1">
        <v>0</v>
      </c>
      <c r="BU313" s="1" t="str">
        <f>"9:00 AM"</f>
        <v>9:00 AM</v>
      </c>
      <c r="BV313" s="1" t="str">
        <f>"5:00 PM"</f>
        <v>5:00 PM</v>
      </c>
      <c r="BW313" s="1" t="s">
        <v>135</v>
      </c>
      <c r="BX313" s="1">
        <v>0</v>
      </c>
      <c r="BY313" s="1">
        <v>24</v>
      </c>
      <c r="BZ313" s="1" t="s">
        <v>112</v>
      </c>
      <c r="CB313" s="1" t="s">
        <v>5398</v>
      </c>
      <c r="CC313" s="1" t="s">
        <v>624</v>
      </c>
      <c r="CE313" s="1" t="s">
        <v>116</v>
      </c>
      <c r="CF313" s="1" t="s">
        <v>117</v>
      </c>
      <c r="CG313" s="1">
        <v>96950</v>
      </c>
      <c r="CH313" s="3">
        <v>13.19</v>
      </c>
      <c r="CI313" s="3">
        <v>13.19</v>
      </c>
      <c r="CJ313" s="3">
        <v>19.79</v>
      </c>
      <c r="CK313" s="3">
        <v>19.79</v>
      </c>
      <c r="CL313" s="1" t="s">
        <v>137</v>
      </c>
      <c r="CN313" s="1" t="s">
        <v>139</v>
      </c>
      <c r="CP313" s="1" t="s">
        <v>112</v>
      </c>
      <c r="CQ313" s="1" t="s">
        <v>111</v>
      </c>
      <c r="CR313" s="1" t="s">
        <v>112</v>
      </c>
      <c r="CS313" s="1" t="s">
        <v>111</v>
      </c>
      <c r="CT313" s="1" t="s">
        <v>138</v>
      </c>
      <c r="CU313" s="1" t="s">
        <v>111</v>
      </c>
      <c r="CV313" s="1" t="s">
        <v>138</v>
      </c>
      <c r="CW313" s="1" t="s">
        <v>631</v>
      </c>
      <c r="CX313" s="1">
        <v>16702353403</v>
      </c>
      <c r="CY313" s="1" t="s">
        <v>620</v>
      </c>
      <c r="CZ313" s="1" t="s">
        <v>138</v>
      </c>
      <c r="DA313" s="1" t="s">
        <v>111</v>
      </c>
      <c r="DB313" s="1" t="s">
        <v>112</v>
      </c>
    </row>
    <row r="314" spans="1:111" ht="15.6" customHeight="1" x14ac:dyDescent="0.25">
      <c r="A314" s="1" t="s">
        <v>5404</v>
      </c>
      <c r="B314" s="1" t="s">
        <v>238</v>
      </c>
      <c r="C314" s="2">
        <v>44355.784315393517</v>
      </c>
      <c r="D314" s="2">
        <v>44399</v>
      </c>
      <c r="E314" s="1" t="s">
        <v>180</v>
      </c>
      <c r="G314" s="1" t="s">
        <v>112</v>
      </c>
      <c r="H314" s="1" t="s">
        <v>112</v>
      </c>
      <c r="I314" s="1" t="s">
        <v>112</v>
      </c>
      <c r="J314" s="1" t="s">
        <v>5161</v>
      </c>
      <c r="L314" s="1" t="s">
        <v>5162</v>
      </c>
      <c r="M314" s="1" t="s">
        <v>5405</v>
      </c>
      <c r="N314" s="1" t="s">
        <v>167</v>
      </c>
      <c r="O314" s="1" t="s">
        <v>117</v>
      </c>
      <c r="P314" s="9">
        <v>96950</v>
      </c>
      <c r="Q314" s="1" t="s">
        <v>118</v>
      </c>
      <c r="S314" s="1">
        <v>16702335503</v>
      </c>
      <c r="U314" s="1">
        <v>561320</v>
      </c>
      <c r="V314" s="1" t="s">
        <v>119</v>
      </c>
      <c r="X314" s="1" t="s">
        <v>2464</v>
      </c>
      <c r="Y314" s="1" t="s">
        <v>5163</v>
      </c>
      <c r="Z314" s="1" t="s">
        <v>5164</v>
      </c>
      <c r="AA314" s="1" t="s">
        <v>171</v>
      </c>
      <c r="AB314" s="1" t="s">
        <v>5162</v>
      </c>
      <c r="AD314" s="1" t="s">
        <v>167</v>
      </c>
      <c r="AE314" s="1" t="s">
        <v>117</v>
      </c>
      <c r="AF314" s="9">
        <v>96950</v>
      </c>
      <c r="AG314" s="1" t="s">
        <v>118</v>
      </c>
      <c r="AI314" s="1">
        <v>16702335503</v>
      </c>
      <c r="AK314" s="1" t="s">
        <v>5165</v>
      </c>
      <c r="BC314" s="1" t="str">
        <f>"47-2061.00"</f>
        <v>47-2061.00</v>
      </c>
      <c r="BD314" s="1" t="s">
        <v>1116</v>
      </c>
      <c r="BE314" s="1" t="s">
        <v>5406</v>
      </c>
      <c r="BF314" s="1" t="s">
        <v>2094</v>
      </c>
      <c r="BG314" s="1">
        <v>50</v>
      </c>
      <c r="BH314" s="1">
        <v>50</v>
      </c>
      <c r="BI314" s="2">
        <v>44470</v>
      </c>
      <c r="BJ314" s="2">
        <v>44834</v>
      </c>
      <c r="BK314" s="2">
        <v>44470</v>
      </c>
      <c r="BL314" s="2">
        <v>44834</v>
      </c>
      <c r="BM314" s="1">
        <v>40</v>
      </c>
      <c r="BN314" s="1">
        <v>0</v>
      </c>
      <c r="BO314" s="1">
        <v>8</v>
      </c>
      <c r="BP314" s="1">
        <v>8</v>
      </c>
      <c r="BQ314" s="1">
        <v>8</v>
      </c>
      <c r="BR314" s="1">
        <v>8</v>
      </c>
      <c r="BS314" s="1">
        <v>8</v>
      </c>
      <c r="BT314" s="1">
        <v>0</v>
      </c>
      <c r="BU314" s="1" t="str">
        <f>"8:00 AM"</f>
        <v>8:00 AM</v>
      </c>
      <c r="BV314" s="1" t="str">
        <f>"5:00 PM"</f>
        <v>5:00 PM</v>
      </c>
      <c r="BW314" s="1" t="s">
        <v>135</v>
      </c>
      <c r="BX314" s="1">
        <v>0</v>
      </c>
      <c r="BY314" s="1">
        <v>12</v>
      </c>
      <c r="BZ314" s="1" t="s">
        <v>112</v>
      </c>
      <c r="CB314" s="1" t="s">
        <v>5407</v>
      </c>
      <c r="CC314" s="1" t="s">
        <v>5168</v>
      </c>
      <c r="CD314" s="1" t="s">
        <v>5408</v>
      </c>
      <c r="CE314" s="1" t="s">
        <v>167</v>
      </c>
      <c r="CF314" s="1" t="s">
        <v>117</v>
      </c>
      <c r="CG314" s="1">
        <v>96950</v>
      </c>
      <c r="CH314" s="3">
        <v>8.9700000000000006</v>
      </c>
      <c r="CI314" s="3">
        <v>8.9700000000000006</v>
      </c>
      <c r="CJ314" s="3">
        <v>13.46</v>
      </c>
      <c r="CK314" s="3">
        <v>13.46</v>
      </c>
      <c r="CL314" s="1" t="s">
        <v>137</v>
      </c>
      <c r="CM314" s="1" t="s">
        <v>230</v>
      </c>
      <c r="CN314" s="1" t="s">
        <v>139</v>
      </c>
      <c r="CP314" s="1" t="s">
        <v>112</v>
      </c>
      <c r="CQ314" s="1" t="s">
        <v>111</v>
      </c>
      <c r="CR314" s="1" t="s">
        <v>112</v>
      </c>
      <c r="CS314" s="1" t="s">
        <v>111</v>
      </c>
      <c r="CT314" s="1" t="s">
        <v>138</v>
      </c>
      <c r="CU314" s="1" t="s">
        <v>111</v>
      </c>
      <c r="CV314" s="1" t="s">
        <v>138</v>
      </c>
      <c r="CW314" s="1" t="s">
        <v>5409</v>
      </c>
      <c r="CX314" s="1">
        <v>16702335503</v>
      </c>
      <c r="CY314" s="1" t="s">
        <v>5410</v>
      </c>
      <c r="CZ314" s="1" t="s">
        <v>138</v>
      </c>
      <c r="DA314" s="1" t="s">
        <v>111</v>
      </c>
      <c r="DB314" s="1" t="s">
        <v>112</v>
      </c>
    </row>
    <row r="315" spans="1:111" ht="15.6" customHeight="1" x14ac:dyDescent="0.25">
      <c r="A315" s="1" t="s">
        <v>5411</v>
      </c>
      <c r="B315" s="1" t="s">
        <v>238</v>
      </c>
      <c r="C315" s="2">
        <v>44357.059416898148</v>
      </c>
      <c r="D315" s="2">
        <v>44441</v>
      </c>
      <c r="E315" s="1" t="s">
        <v>110</v>
      </c>
      <c r="F315" s="2">
        <v>44468.833333333336</v>
      </c>
      <c r="G315" s="1" t="s">
        <v>111</v>
      </c>
      <c r="H315" s="1" t="s">
        <v>112</v>
      </c>
      <c r="I315" s="1" t="s">
        <v>112</v>
      </c>
      <c r="J315" s="1" t="s">
        <v>3156</v>
      </c>
      <c r="K315" s="1" t="s">
        <v>5412</v>
      </c>
      <c r="L315" s="1" t="s">
        <v>1644</v>
      </c>
      <c r="N315" s="1" t="s">
        <v>116</v>
      </c>
      <c r="O315" s="1" t="s">
        <v>117</v>
      </c>
      <c r="P315" s="9">
        <v>96950</v>
      </c>
      <c r="Q315" s="1" t="s">
        <v>118</v>
      </c>
      <c r="R315" s="1" t="s">
        <v>116</v>
      </c>
      <c r="S315" s="1">
        <v>16702358641</v>
      </c>
      <c r="U315" s="1">
        <v>72251</v>
      </c>
      <c r="V315" s="1" t="s">
        <v>119</v>
      </c>
      <c r="X315" s="1" t="s">
        <v>1645</v>
      </c>
      <c r="Y315" s="1" t="s">
        <v>3158</v>
      </c>
      <c r="Z315" s="1" t="s">
        <v>721</v>
      </c>
      <c r="AA315" s="1" t="s">
        <v>245</v>
      </c>
      <c r="AB315" s="1" t="s">
        <v>1644</v>
      </c>
      <c r="AD315" s="1" t="s">
        <v>116</v>
      </c>
      <c r="AE315" s="1" t="s">
        <v>117</v>
      </c>
      <c r="AF315" s="9">
        <v>96950</v>
      </c>
      <c r="AG315" s="1" t="s">
        <v>118</v>
      </c>
      <c r="AH315" s="1" t="s">
        <v>116</v>
      </c>
      <c r="AI315" s="1">
        <v>16702358641</v>
      </c>
      <c r="AK315" s="1" t="s">
        <v>3159</v>
      </c>
      <c r="BC315" s="1" t="str">
        <f>"13-2011.01"</f>
        <v>13-2011.01</v>
      </c>
      <c r="BD315" s="1" t="s">
        <v>932</v>
      </c>
      <c r="BE315" s="1" t="s">
        <v>5413</v>
      </c>
      <c r="BF315" s="1" t="s">
        <v>759</v>
      </c>
      <c r="BG315" s="1">
        <v>1</v>
      </c>
      <c r="BH315" s="1">
        <v>1</v>
      </c>
      <c r="BI315" s="2">
        <v>44470</v>
      </c>
      <c r="BJ315" s="2">
        <v>45565</v>
      </c>
      <c r="BK315" s="2">
        <v>44470</v>
      </c>
      <c r="BL315" s="2">
        <v>45565</v>
      </c>
      <c r="BM315" s="1">
        <v>35</v>
      </c>
      <c r="BN315" s="1">
        <v>0</v>
      </c>
      <c r="BO315" s="1">
        <v>7</v>
      </c>
      <c r="BP315" s="1">
        <v>7</v>
      </c>
      <c r="BQ315" s="1">
        <v>7</v>
      </c>
      <c r="BR315" s="1">
        <v>7</v>
      </c>
      <c r="BS315" s="1">
        <v>7</v>
      </c>
      <c r="BT315" s="1">
        <v>0</v>
      </c>
      <c r="BU315" s="1" t="str">
        <f>"8:00 AM"</f>
        <v>8:00 AM</v>
      </c>
      <c r="BV315" s="1" t="str">
        <f>"4:00 PM"</f>
        <v>4:00 PM</v>
      </c>
      <c r="BW315" s="1" t="s">
        <v>193</v>
      </c>
      <c r="BX315" s="1">
        <v>0</v>
      </c>
      <c r="BY315" s="1">
        <v>36</v>
      </c>
      <c r="BZ315" s="1" t="s">
        <v>112</v>
      </c>
      <c r="CB315" s="1" t="s">
        <v>5414</v>
      </c>
      <c r="CC315" s="1" t="s">
        <v>1644</v>
      </c>
      <c r="CE315" s="1" t="s">
        <v>116</v>
      </c>
      <c r="CF315" s="1" t="s">
        <v>117</v>
      </c>
      <c r="CG315" s="1">
        <v>96950</v>
      </c>
      <c r="CH315" s="3">
        <v>14.85</v>
      </c>
      <c r="CI315" s="3">
        <v>14.9</v>
      </c>
      <c r="CJ315" s="3">
        <v>22.28</v>
      </c>
      <c r="CK315" s="3">
        <v>22.35</v>
      </c>
      <c r="CL315" s="1" t="s">
        <v>137</v>
      </c>
      <c r="CM315" s="1" t="s">
        <v>138</v>
      </c>
      <c r="CN315" s="1" t="s">
        <v>139</v>
      </c>
      <c r="CP315" s="1" t="s">
        <v>112</v>
      </c>
      <c r="CQ315" s="1" t="s">
        <v>111</v>
      </c>
      <c r="CR315" s="1" t="s">
        <v>112</v>
      </c>
      <c r="CS315" s="1" t="s">
        <v>111</v>
      </c>
      <c r="CT315" s="1" t="s">
        <v>138</v>
      </c>
      <c r="CU315" s="1" t="s">
        <v>111</v>
      </c>
      <c r="CV315" s="1" t="s">
        <v>138</v>
      </c>
      <c r="CW315" s="1" t="s">
        <v>1652</v>
      </c>
      <c r="CX315" s="1">
        <v>16702358641</v>
      </c>
      <c r="CY315" s="1" t="s">
        <v>3159</v>
      </c>
      <c r="CZ315" s="1" t="s">
        <v>138</v>
      </c>
      <c r="DA315" s="1" t="s">
        <v>111</v>
      </c>
      <c r="DB315" s="1" t="s">
        <v>112</v>
      </c>
    </row>
    <row r="316" spans="1:111" ht="15.6" customHeight="1" x14ac:dyDescent="0.25">
      <c r="A316" s="1" t="s">
        <v>5415</v>
      </c>
      <c r="B316" s="1" t="s">
        <v>238</v>
      </c>
      <c r="C316" s="2">
        <v>44355.891491319446</v>
      </c>
      <c r="D316" s="2">
        <v>44396</v>
      </c>
      <c r="E316" s="1" t="s">
        <v>180</v>
      </c>
      <c r="G316" s="1" t="s">
        <v>112</v>
      </c>
      <c r="H316" s="1" t="s">
        <v>112</v>
      </c>
      <c r="I316" s="1" t="s">
        <v>112</v>
      </c>
      <c r="J316" s="1" t="s">
        <v>5416</v>
      </c>
      <c r="K316" s="1" t="s">
        <v>5417</v>
      </c>
      <c r="L316" s="1" t="s">
        <v>3281</v>
      </c>
      <c r="M316" s="1" t="s">
        <v>5418</v>
      </c>
      <c r="N316" s="1" t="s">
        <v>116</v>
      </c>
      <c r="O316" s="1" t="s">
        <v>117</v>
      </c>
      <c r="P316" s="9">
        <v>96950</v>
      </c>
      <c r="Q316" s="1" t="s">
        <v>118</v>
      </c>
      <c r="R316" s="1" t="s">
        <v>117</v>
      </c>
      <c r="S316" s="1">
        <v>16702880373</v>
      </c>
      <c r="U316" s="1">
        <v>532111</v>
      </c>
      <c r="V316" s="1" t="s">
        <v>119</v>
      </c>
      <c r="X316" s="1" t="s">
        <v>5419</v>
      </c>
      <c r="Y316" s="1" t="s">
        <v>5420</v>
      </c>
      <c r="Z316" s="1" t="s">
        <v>5421</v>
      </c>
      <c r="AA316" s="1" t="s">
        <v>245</v>
      </c>
      <c r="AB316" s="1" t="s">
        <v>3281</v>
      </c>
      <c r="AC316" s="1" t="s">
        <v>5422</v>
      </c>
      <c r="AD316" s="1" t="s">
        <v>116</v>
      </c>
      <c r="AE316" s="1" t="s">
        <v>117</v>
      </c>
      <c r="AF316" s="9">
        <v>96950</v>
      </c>
      <c r="AG316" s="1" t="s">
        <v>118</v>
      </c>
      <c r="AH316" s="1" t="s">
        <v>117</v>
      </c>
      <c r="AI316" s="1">
        <v>16702880373</v>
      </c>
      <c r="AK316" s="1" t="s">
        <v>5423</v>
      </c>
      <c r="BC316" s="1" t="str">
        <f>"43-3031.00"</f>
        <v>43-3031.00</v>
      </c>
      <c r="BD316" s="1" t="s">
        <v>389</v>
      </c>
      <c r="BE316" s="1" t="s">
        <v>5424</v>
      </c>
      <c r="BF316" s="1" t="s">
        <v>5425</v>
      </c>
      <c r="BG316" s="1">
        <v>2</v>
      </c>
      <c r="BH316" s="1">
        <v>2</v>
      </c>
      <c r="BI316" s="2">
        <v>44470</v>
      </c>
      <c r="BJ316" s="2">
        <v>44834</v>
      </c>
      <c r="BK316" s="2">
        <v>44470</v>
      </c>
      <c r="BL316" s="2">
        <v>44834</v>
      </c>
      <c r="BM316" s="1">
        <v>35</v>
      </c>
      <c r="BN316" s="1">
        <v>0</v>
      </c>
      <c r="BO316" s="1">
        <v>7</v>
      </c>
      <c r="BP316" s="1">
        <v>7</v>
      </c>
      <c r="BQ316" s="1">
        <v>7</v>
      </c>
      <c r="BR316" s="1">
        <v>7</v>
      </c>
      <c r="BS316" s="1">
        <v>7</v>
      </c>
      <c r="BT316" s="1">
        <v>0</v>
      </c>
      <c r="BU316" s="1" t="str">
        <f>"9:00 AM"</f>
        <v>9:00 AM</v>
      </c>
      <c r="BV316" s="1" t="str">
        <f>"5:00 PM"</f>
        <v>5:00 PM</v>
      </c>
      <c r="BW316" s="1" t="s">
        <v>392</v>
      </c>
      <c r="BX316" s="1">
        <v>0</v>
      </c>
      <c r="BY316" s="1">
        <v>12</v>
      </c>
      <c r="BZ316" s="1" t="s">
        <v>112</v>
      </c>
      <c r="CB316" s="1" t="s">
        <v>5426</v>
      </c>
      <c r="CC316" s="1" t="s">
        <v>3281</v>
      </c>
      <c r="CD316" s="1" t="s">
        <v>5418</v>
      </c>
      <c r="CE316" s="1" t="s">
        <v>116</v>
      </c>
      <c r="CF316" s="1" t="s">
        <v>117</v>
      </c>
      <c r="CG316" s="1">
        <v>96950</v>
      </c>
      <c r="CH316" s="3">
        <v>9.49</v>
      </c>
      <c r="CI316" s="3">
        <v>9.49</v>
      </c>
      <c r="CJ316" s="3">
        <v>14.24</v>
      </c>
      <c r="CK316" s="3">
        <v>14.24</v>
      </c>
      <c r="CL316" s="1" t="s">
        <v>137</v>
      </c>
      <c r="CM316" s="1" t="s">
        <v>362</v>
      </c>
      <c r="CN316" s="1" t="s">
        <v>139</v>
      </c>
      <c r="CP316" s="1" t="s">
        <v>112</v>
      </c>
      <c r="CQ316" s="1" t="s">
        <v>111</v>
      </c>
      <c r="CR316" s="1" t="s">
        <v>112</v>
      </c>
      <c r="CS316" s="1" t="s">
        <v>111</v>
      </c>
      <c r="CT316" s="1" t="s">
        <v>138</v>
      </c>
      <c r="CU316" s="1" t="s">
        <v>111</v>
      </c>
      <c r="CV316" s="1" t="s">
        <v>138</v>
      </c>
      <c r="CW316" s="1" t="s">
        <v>138</v>
      </c>
      <c r="CX316" s="1">
        <v>16702880373</v>
      </c>
      <c r="CY316" s="1" t="s">
        <v>5423</v>
      </c>
      <c r="CZ316" s="1" t="s">
        <v>138</v>
      </c>
      <c r="DA316" s="1" t="s">
        <v>111</v>
      </c>
      <c r="DB316" s="1" t="s">
        <v>112</v>
      </c>
      <c r="DC316" s="1" t="s">
        <v>5419</v>
      </c>
      <c r="DD316" s="1" t="s">
        <v>5420</v>
      </c>
      <c r="DE316" s="1" t="s">
        <v>402</v>
      </c>
      <c r="DF316" s="1" t="s">
        <v>5416</v>
      </c>
      <c r="DG316" s="1" t="s">
        <v>5423</v>
      </c>
    </row>
    <row r="317" spans="1:111" ht="15.6" customHeight="1" x14ac:dyDescent="0.25">
      <c r="A317" s="1" t="s">
        <v>5427</v>
      </c>
      <c r="B317" s="1" t="s">
        <v>238</v>
      </c>
      <c r="C317" s="2">
        <v>44355.85155428241</v>
      </c>
      <c r="D317" s="2">
        <v>44398</v>
      </c>
      <c r="E317" s="1" t="s">
        <v>180</v>
      </c>
      <c r="G317" s="1" t="s">
        <v>112</v>
      </c>
      <c r="H317" s="1" t="s">
        <v>112</v>
      </c>
      <c r="I317" s="1" t="s">
        <v>112</v>
      </c>
      <c r="J317" s="1" t="s">
        <v>843</v>
      </c>
      <c r="K317" s="1" t="s">
        <v>844</v>
      </c>
      <c r="L317" s="1" t="s">
        <v>5428</v>
      </c>
      <c r="N317" s="1" t="s">
        <v>847</v>
      </c>
      <c r="O317" s="1" t="s">
        <v>117</v>
      </c>
      <c r="P317" s="9">
        <v>96951</v>
      </c>
      <c r="Q317" s="1" t="s">
        <v>118</v>
      </c>
      <c r="R317" s="1" t="s">
        <v>117</v>
      </c>
      <c r="S317" s="1">
        <v>16705320350</v>
      </c>
      <c r="U317" s="1">
        <v>445110</v>
      </c>
      <c r="V317" s="1" t="s">
        <v>119</v>
      </c>
      <c r="X317" s="1" t="s">
        <v>772</v>
      </c>
      <c r="Y317" s="1" t="s">
        <v>848</v>
      </c>
      <c r="Z317" s="1" t="s">
        <v>1308</v>
      </c>
      <c r="AA317" s="1" t="s">
        <v>403</v>
      </c>
      <c r="AB317" s="1" t="s">
        <v>846</v>
      </c>
      <c r="AD317" s="1" t="s">
        <v>847</v>
      </c>
      <c r="AE317" s="1" t="s">
        <v>117</v>
      </c>
      <c r="AF317" s="9">
        <v>96951</v>
      </c>
      <c r="AG317" s="1" t="s">
        <v>118</v>
      </c>
      <c r="AH317" s="1" t="s">
        <v>117</v>
      </c>
      <c r="AI317" s="1">
        <v>16705320350</v>
      </c>
      <c r="AK317" s="1" t="s">
        <v>850</v>
      </c>
      <c r="BC317" s="1" t="str">
        <f>"51-9198.00"</f>
        <v>51-9198.00</v>
      </c>
      <c r="BD317" s="1" t="s">
        <v>1924</v>
      </c>
      <c r="BE317" s="1" t="s">
        <v>5429</v>
      </c>
      <c r="BF317" s="1" t="s">
        <v>5430</v>
      </c>
      <c r="BG317" s="1">
        <v>1</v>
      </c>
      <c r="BH317" s="1">
        <v>1</v>
      </c>
      <c r="BI317" s="2">
        <v>44470</v>
      </c>
      <c r="BJ317" s="2">
        <v>44834</v>
      </c>
      <c r="BK317" s="2">
        <v>44470</v>
      </c>
      <c r="BL317" s="2">
        <v>44834</v>
      </c>
      <c r="BM317" s="1">
        <v>40</v>
      </c>
      <c r="BN317" s="1">
        <v>0</v>
      </c>
      <c r="BO317" s="1">
        <v>8</v>
      </c>
      <c r="BP317" s="1">
        <v>8</v>
      </c>
      <c r="BQ317" s="1">
        <v>8</v>
      </c>
      <c r="BR317" s="1">
        <v>8</v>
      </c>
      <c r="BS317" s="1">
        <v>8</v>
      </c>
      <c r="BT317" s="1">
        <v>0</v>
      </c>
      <c r="BU317" s="1" t="str">
        <f>"8:00 AM"</f>
        <v>8:00 AM</v>
      </c>
      <c r="BV317" s="1" t="str">
        <f>"5:00 PM"</f>
        <v>5:00 PM</v>
      </c>
      <c r="BW317" s="1" t="s">
        <v>230</v>
      </c>
      <c r="BX317" s="1">
        <v>0</v>
      </c>
      <c r="BY317" s="1">
        <v>0</v>
      </c>
      <c r="BZ317" s="1" t="s">
        <v>112</v>
      </c>
      <c r="CB317" s="1" t="s">
        <v>5431</v>
      </c>
      <c r="CC317" s="1" t="s">
        <v>1311</v>
      </c>
      <c r="CE317" s="1" t="s">
        <v>847</v>
      </c>
      <c r="CF317" s="1" t="s">
        <v>117</v>
      </c>
      <c r="CG317" s="1">
        <v>96951</v>
      </c>
      <c r="CH317" s="3">
        <v>7.54</v>
      </c>
      <c r="CI317" s="3">
        <v>7.54</v>
      </c>
      <c r="CJ317" s="3">
        <v>11.31</v>
      </c>
      <c r="CK317" s="3">
        <v>11.31</v>
      </c>
      <c r="CL317" s="1" t="s">
        <v>137</v>
      </c>
      <c r="CM317" s="1" t="s">
        <v>138</v>
      </c>
      <c r="CN317" s="1" t="s">
        <v>139</v>
      </c>
      <c r="CP317" s="1" t="s">
        <v>112</v>
      </c>
      <c r="CQ317" s="1" t="s">
        <v>111</v>
      </c>
      <c r="CR317" s="1" t="s">
        <v>111</v>
      </c>
      <c r="CS317" s="1" t="s">
        <v>111</v>
      </c>
      <c r="CT317" s="1" t="s">
        <v>111</v>
      </c>
      <c r="CU317" s="1" t="s">
        <v>111</v>
      </c>
      <c r="CV317" s="1" t="s">
        <v>111</v>
      </c>
      <c r="CW317" s="1" t="s">
        <v>857</v>
      </c>
      <c r="CX317" s="1">
        <v>16705320350</v>
      </c>
      <c r="CY317" s="1" t="s">
        <v>850</v>
      </c>
      <c r="CZ317" s="1" t="s">
        <v>138</v>
      </c>
      <c r="DA317" s="1" t="s">
        <v>112</v>
      </c>
      <c r="DB317" s="1" t="s">
        <v>112</v>
      </c>
    </row>
    <row r="318" spans="1:111" ht="15.6" customHeight="1" x14ac:dyDescent="0.25">
      <c r="A318" s="1" t="s">
        <v>5432</v>
      </c>
      <c r="B318" s="1" t="s">
        <v>238</v>
      </c>
      <c r="C318" s="2">
        <v>44363.076229976854</v>
      </c>
      <c r="D318" s="2">
        <v>44411</v>
      </c>
      <c r="E318" s="1" t="s">
        <v>180</v>
      </c>
      <c r="G318" s="1" t="s">
        <v>111</v>
      </c>
      <c r="H318" s="1" t="s">
        <v>112</v>
      </c>
      <c r="I318" s="1" t="s">
        <v>112</v>
      </c>
      <c r="J318" s="1" t="s">
        <v>5433</v>
      </c>
      <c r="L318" s="1" t="s">
        <v>5434</v>
      </c>
      <c r="M318" s="1" t="s">
        <v>5435</v>
      </c>
      <c r="N318" s="1" t="s">
        <v>167</v>
      </c>
      <c r="O318" s="1" t="s">
        <v>117</v>
      </c>
      <c r="P318" s="9">
        <v>96950</v>
      </c>
      <c r="Q318" s="1" t="s">
        <v>118</v>
      </c>
      <c r="S318" s="1">
        <v>16702353715</v>
      </c>
      <c r="U318" s="1">
        <v>56159</v>
      </c>
      <c r="V318" s="1" t="s">
        <v>119</v>
      </c>
      <c r="X318" s="1" t="s">
        <v>704</v>
      </c>
      <c r="Y318" s="1" t="s">
        <v>705</v>
      </c>
      <c r="AA318" s="1" t="s">
        <v>706</v>
      </c>
      <c r="AB318" s="1" t="s">
        <v>3386</v>
      </c>
      <c r="AC318" s="1" t="s">
        <v>5435</v>
      </c>
      <c r="AD318" s="1" t="s">
        <v>167</v>
      </c>
      <c r="AE318" s="1" t="s">
        <v>117</v>
      </c>
      <c r="AF318" s="9">
        <v>96950</v>
      </c>
      <c r="AG318" s="1" t="s">
        <v>118</v>
      </c>
      <c r="AI318" s="1">
        <v>16702353715</v>
      </c>
      <c r="AK318" s="1" t="s">
        <v>709</v>
      </c>
      <c r="BC318" s="1" t="str">
        <f>"43-4181.00"</f>
        <v>43-4181.00</v>
      </c>
      <c r="BD318" s="1" t="s">
        <v>5436</v>
      </c>
      <c r="BE318" s="1" t="s">
        <v>5437</v>
      </c>
      <c r="BF318" s="1" t="s">
        <v>5438</v>
      </c>
      <c r="BG318" s="1">
        <v>1</v>
      </c>
      <c r="BH318" s="1">
        <v>1</v>
      </c>
      <c r="BI318" s="2">
        <v>44470</v>
      </c>
      <c r="BJ318" s="2">
        <v>44834</v>
      </c>
      <c r="BK318" s="2">
        <v>44470</v>
      </c>
      <c r="BL318" s="2">
        <v>44834</v>
      </c>
      <c r="BM318" s="1">
        <v>35</v>
      </c>
      <c r="BN318" s="1">
        <v>0</v>
      </c>
      <c r="BO318" s="1">
        <v>7</v>
      </c>
      <c r="BP318" s="1">
        <v>7</v>
      </c>
      <c r="BQ318" s="1">
        <v>7</v>
      </c>
      <c r="BR318" s="1">
        <v>7</v>
      </c>
      <c r="BS318" s="1">
        <v>7</v>
      </c>
      <c r="BT318" s="1">
        <v>0</v>
      </c>
      <c r="BU318" s="1" t="str">
        <f>"9:00 AM"</f>
        <v>9:00 AM</v>
      </c>
      <c r="BV318" s="1" t="str">
        <f>"5:00 PM"</f>
        <v>5:00 PM</v>
      </c>
      <c r="BW318" s="1" t="s">
        <v>135</v>
      </c>
      <c r="BX318" s="1">
        <v>0</v>
      </c>
      <c r="BY318" s="1">
        <v>12</v>
      </c>
      <c r="BZ318" s="1" t="s">
        <v>111</v>
      </c>
      <c r="CA318" s="1">
        <v>5</v>
      </c>
      <c r="CB318" s="1" t="s">
        <v>5439</v>
      </c>
      <c r="CC318" s="1" t="s">
        <v>3386</v>
      </c>
      <c r="CD318" s="1" t="s">
        <v>3387</v>
      </c>
      <c r="CE318" s="1" t="s">
        <v>167</v>
      </c>
      <c r="CF318" s="1" t="s">
        <v>117</v>
      </c>
      <c r="CG318" s="1">
        <v>96950</v>
      </c>
      <c r="CH318" s="3">
        <v>8.5</v>
      </c>
      <c r="CI318" s="3">
        <v>12.69</v>
      </c>
      <c r="CJ318" s="3">
        <v>12.75</v>
      </c>
      <c r="CK318" s="3">
        <v>19.04</v>
      </c>
      <c r="CL318" s="1" t="s">
        <v>137</v>
      </c>
      <c r="CM318" s="1" t="s">
        <v>5440</v>
      </c>
      <c r="CN318" s="1" t="s">
        <v>139</v>
      </c>
      <c r="CP318" s="1" t="s">
        <v>112</v>
      </c>
      <c r="CQ318" s="1" t="s">
        <v>111</v>
      </c>
      <c r="CR318" s="1" t="s">
        <v>112</v>
      </c>
      <c r="CS318" s="1" t="s">
        <v>111</v>
      </c>
      <c r="CT318" s="1" t="s">
        <v>111</v>
      </c>
      <c r="CU318" s="1" t="s">
        <v>111</v>
      </c>
      <c r="CV318" s="1" t="s">
        <v>138</v>
      </c>
      <c r="CW318" s="1" t="s">
        <v>714</v>
      </c>
      <c r="CX318" s="1">
        <v>16702353715</v>
      </c>
      <c r="CY318" s="1" t="s">
        <v>3005</v>
      </c>
      <c r="CZ318" s="1" t="s">
        <v>716</v>
      </c>
      <c r="DA318" s="1" t="s">
        <v>111</v>
      </c>
      <c r="DB318" s="1" t="s">
        <v>112</v>
      </c>
    </row>
    <row r="319" spans="1:111" ht="15.6" customHeight="1" x14ac:dyDescent="0.25">
      <c r="A319" s="1" t="s">
        <v>5447</v>
      </c>
      <c r="B319" s="1" t="s">
        <v>238</v>
      </c>
      <c r="C319" s="2">
        <v>44411.120857060188</v>
      </c>
      <c r="D319" s="2">
        <v>44446</v>
      </c>
      <c r="E319" s="1" t="s">
        <v>180</v>
      </c>
      <c r="G319" s="1" t="s">
        <v>112</v>
      </c>
      <c r="H319" s="1" t="s">
        <v>112</v>
      </c>
      <c r="I319" s="1" t="s">
        <v>112</v>
      </c>
      <c r="J319" s="1" t="s">
        <v>1049</v>
      </c>
      <c r="K319" s="1" t="s">
        <v>1050</v>
      </c>
      <c r="L319" s="1" t="s">
        <v>5448</v>
      </c>
      <c r="N319" s="1" t="s">
        <v>116</v>
      </c>
      <c r="O319" s="1" t="s">
        <v>117</v>
      </c>
      <c r="P319" s="9">
        <v>96950</v>
      </c>
      <c r="Q319" s="1" t="s">
        <v>118</v>
      </c>
      <c r="S319" s="1">
        <v>16702358778</v>
      </c>
      <c r="U319" s="1">
        <v>23622</v>
      </c>
      <c r="V319" s="1" t="s">
        <v>119</v>
      </c>
      <c r="X319" s="1" t="s">
        <v>1052</v>
      </c>
      <c r="Y319" s="1" t="s">
        <v>1053</v>
      </c>
      <c r="Z319" s="1" t="s">
        <v>1054</v>
      </c>
      <c r="AA319" s="1" t="s">
        <v>373</v>
      </c>
      <c r="AB319" s="1" t="s">
        <v>1051</v>
      </c>
      <c r="AD319" s="1" t="s">
        <v>116</v>
      </c>
      <c r="AE319" s="1" t="s">
        <v>117</v>
      </c>
      <c r="AF319" s="9">
        <v>96950</v>
      </c>
      <c r="AG319" s="1" t="s">
        <v>118</v>
      </c>
      <c r="AI319" s="1">
        <v>16702358778</v>
      </c>
      <c r="AK319" s="1" t="s">
        <v>1055</v>
      </c>
      <c r="BC319" s="1" t="str">
        <f>"49-9071.00"</f>
        <v>49-9071.00</v>
      </c>
      <c r="BD319" s="1" t="s">
        <v>214</v>
      </c>
      <c r="BE319" s="1" t="s">
        <v>5449</v>
      </c>
      <c r="BF319" s="1" t="s">
        <v>2765</v>
      </c>
      <c r="BG319" s="1">
        <v>15</v>
      </c>
      <c r="BH319" s="1">
        <v>15</v>
      </c>
      <c r="BI319" s="2">
        <v>44470</v>
      </c>
      <c r="BJ319" s="2">
        <v>44834</v>
      </c>
      <c r="BK319" s="2">
        <v>44470</v>
      </c>
      <c r="BL319" s="2">
        <v>44834</v>
      </c>
      <c r="BM319" s="1">
        <v>40</v>
      </c>
      <c r="BN319" s="1">
        <v>0</v>
      </c>
      <c r="BO319" s="1">
        <v>8</v>
      </c>
      <c r="BP319" s="1">
        <v>8</v>
      </c>
      <c r="BQ319" s="1">
        <v>8</v>
      </c>
      <c r="BR319" s="1">
        <v>8</v>
      </c>
      <c r="BS319" s="1">
        <v>8</v>
      </c>
      <c r="BT319" s="1">
        <v>0</v>
      </c>
      <c r="BU319" s="1" t="str">
        <f>"7:30 AM"</f>
        <v>7:30 AM</v>
      </c>
      <c r="BV319" s="1" t="str">
        <f>"4:30 PM"</f>
        <v>4:30 PM</v>
      </c>
      <c r="BW319" s="1" t="s">
        <v>135</v>
      </c>
      <c r="BX319" s="1">
        <v>0</v>
      </c>
      <c r="BY319" s="1">
        <v>0</v>
      </c>
      <c r="BZ319" s="1" t="s">
        <v>112</v>
      </c>
      <c r="CB319" s="1" t="s">
        <v>5450</v>
      </c>
      <c r="CC319" s="1" t="s">
        <v>5375</v>
      </c>
      <c r="CE319" s="1" t="s">
        <v>167</v>
      </c>
      <c r="CF319" s="1" t="s">
        <v>117</v>
      </c>
      <c r="CG319" s="1">
        <v>96950</v>
      </c>
      <c r="CH319" s="3">
        <v>8.7200000000000006</v>
      </c>
      <c r="CI319" s="3">
        <v>8.7200000000000006</v>
      </c>
      <c r="CJ319" s="3">
        <v>13.08</v>
      </c>
      <c r="CK319" s="3">
        <v>13.08</v>
      </c>
      <c r="CL319" s="1" t="s">
        <v>137</v>
      </c>
      <c r="CM319" s="1" t="s">
        <v>168</v>
      </c>
      <c r="CN319" s="1" t="s">
        <v>139</v>
      </c>
      <c r="CP319" s="1" t="s">
        <v>112</v>
      </c>
      <c r="CQ319" s="1" t="s">
        <v>111</v>
      </c>
      <c r="CR319" s="1" t="s">
        <v>111</v>
      </c>
      <c r="CS319" s="1" t="s">
        <v>111</v>
      </c>
      <c r="CT319" s="1" t="s">
        <v>138</v>
      </c>
      <c r="CU319" s="1" t="s">
        <v>111</v>
      </c>
      <c r="CV319" s="1" t="s">
        <v>111</v>
      </c>
      <c r="CW319" s="1" t="s">
        <v>1059</v>
      </c>
      <c r="CX319" s="1">
        <v>16702358778</v>
      </c>
      <c r="CY319" s="1" t="s">
        <v>1055</v>
      </c>
      <c r="CZ319" s="1" t="s">
        <v>138</v>
      </c>
      <c r="DA319" s="1" t="s">
        <v>111</v>
      </c>
      <c r="DB319" s="1" t="s">
        <v>112</v>
      </c>
    </row>
    <row r="320" spans="1:111" ht="15.6" customHeight="1" x14ac:dyDescent="0.25">
      <c r="A320" s="1" t="s">
        <v>5452</v>
      </c>
      <c r="B320" s="1" t="s">
        <v>238</v>
      </c>
      <c r="C320" s="2">
        <v>44398.165603472225</v>
      </c>
      <c r="D320" s="2">
        <v>44449</v>
      </c>
      <c r="E320" s="1" t="s">
        <v>110</v>
      </c>
      <c r="F320" s="2">
        <v>44468.833333333336</v>
      </c>
      <c r="G320" s="1" t="s">
        <v>111</v>
      </c>
      <c r="H320" s="1" t="s">
        <v>112</v>
      </c>
      <c r="I320" s="1" t="s">
        <v>112</v>
      </c>
      <c r="J320" s="1" t="s">
        <v>5453</v>
      </c>
      <c r="L320" s="1" t="s">
        <v>445</v>
      </c>
      <c r="M320" s="1" t="s">
        <v>5454</v>
      </c>
      <c r="N320" s="1" t="s">
        <v>167</v>
      </c>
      <c r="O320" s="1" t="s">
        <v>117</v>
      </c>
      <c r="P320" s="9">
        <v>96950</v>
      </c>
      <c r="Q320" s="1" t="s">
        <v>118</v>
      </c>
      <c r="S320" s="1">
        <v>16703238735</v>
      </c>
      <c r="U320" s="1">
        <v>71399</v>
      </c>
      <c r="V320" s="1" t="s">
        <v>119</v>
      </c>
      <c r="X320" s="1" t="s">
        <v>5455</v>
      </c>
      <c r="Y320" s="1" t="s">
        <v>2193</v>
      </c>
      <c r="Z320" s="1" t="s">
        <v>5456</v>
      </c>
      <c r="AA320" s="1" t="s">
        <v>171</v>
      </c>
      <c r="AB320" s="1" t="s">
        <v>5457</v>
      </c>
      <c r="AD320" s="1" t="s">
        <v>167</v>
      </c>
      <c r="AE320" s="1" t="s">
        <v>117</v>
      </c>
      <c r="AF320" s="9">
        <v>96950</v>
      </c>
      <c r="AG320" s="1" t="s">
        <v>118</v>
      </c>
      <c r="AI320" s="1">
        <v>16702877761</v>
      </c>
      <c r="AK320" s="1" t="s">
        <v>5458</v>
      </c>
      <c r="BC320" s="1" t="str">
        <f>"49-3023.01"</f>
        <v>49-3023.01</v>
      </c>
      <c r="BD320" s="1" t="s">
        <v>608</v>
      </c>
      <c r="BE320" s="1" t="s">
        <v>5459</v>
      </c>
      <c r="BF320" s="1" t="s">
        <v>5460</v>
      </c>
      <c r="BG320" s="1">
        <v>1</v>
      </c>
      <c r="BH320" s="1">
        <v>1</v>
      </c>
      <c r="BI320" s="2">
        <v>44470</v>
      </c>
      <c r="BJ320" s="2">
        <v>44834</v>
      </c>
      <c r="BK320" s="2">
        <v>44470</v>
      </c>
      <c r="BL320" s="2">
        <v>44834</v>
      </c>
      <c r="BM320" s="1">
        <v>35</v>
      </c>
      <c r="BN320" s="1">
        <v>0</v>
      </c>
      <c r="BO320" s="1">
        <v>6</v>
      </c>
      <c r="BP320" s="1">
        <v>6</v>
      </c>
      <c r="BQ320" s="1">
        <v>5</v>
      </c>
      <c r="BR320" s="1">
        <v>6</v>
      </c>
      <c r="BS320" s="1">
        <v>6</v>
      </c>
      <c r="BT320" s="1">
        <v>6</v>
      </c>
      <c r="BU320" s="1" t="str">
        <f>"9:30 AM"</f>
        <v>9:30 AM</v>
      </c>
      <c r="BV320" s="1" t="str">
        <f>"4:30 PM"</f>
        <v>4:30 PM</v>
      </c>
      <c r="BW320" s="1" t="s">
        <v>135</v>
      </c>
      <c r="BX320" s="1">
        <v>0</v>
      </c>
      <c r="BY320" s="1">
        <v>24</v>
      </c>
      <c r="BZ320" s="1" t="s">
        <v>112</v>
      </c>
      <c r="CB320" s="1" t="s">
        <v>5461</v>
      </c>
      <c r="CC320" s="1" t="s">
        <v>445</v>
      </c>
      <c r="CD320" s="1" t="s">
        <v>5454</v>
      </c>
      <c r="CE320" s="1" t="s">
        <v>167</v>
      </c>
      <c r="CF320" s="1" t="s">
        <v>117</v>
      </c>
      <c r="CG320" s="1">
        <v>96950</v>
      </c>
      <c r="CH320" s="3">
        <v>8.75</v>
      </c>
      <c r="CI320" s="3">
        <v>8.75</v>
      </c>
      <c r="CJ320" s="3">
        <v>13.12</v>
      </c>
      <c r="CK320" s="3">
        <v>13.12</v>
      </c>
      <c r="CL320" s="1" t="s">
        <v>137</v>
      </c>
      <c r="CN320" s="1" t="s">
        <v>139</v>
      </c>
      <c r="CP320" s="1" t="s">
        <v>112</v>
      </c>
      <c r="CQ320" s="1" t="s">
        <v>111</v>
      </c>
      <c r="CR320" s="1" t="s">
        <v>112</v>
      </c>
      <c r="CS320" s="1" t="s">
        <v>111</v>
      </c>
      <c r="CT320" s="1" t="s">
        <v>138</v>
      </c>
      <c r="CU320" s="1" t="s">
        <v>111</v>
      </c>
      <c r="CV320" s="1" t="s">
        <v>138</v>
      </c>
      <c r="CW320" s="1" t="s">
        <v>5462</v>
      </c>
      <c r="CX320" s="1">
        <v>16702342211</v>
      </c>
      <c r="CY320" s="1" t="s">
        <v>5463</v>
      </c>
      <c r="CZ320" s="1" t="s">
        <v>138</v>
      </c>
      <c r="DA320" s="1" t="s">
        <v>111</v>
      </c>
      <c r="DB320" s="1" t="s">
        <v>112</v>
      </c>
    </row>
    <row r="321" spans="1:111" ht="15.6" customHeight="1" x14ac:dyDescent="0.25">
      <c r="A321" s="1" t="s">
        <v>5484</v>
      </c>
      <c r="B321" s="1" t="s">
        <v>238</v>
      </c>
      <c r="C321" s="2">
        <v>44369.968599768516</v>
      </c>
      <c r="D321" s="2">
        <v>44413</v>
      </c>
      <c r="E321" s="1" t="s">
        <v>110</v>
      </c>
      <c r="F321" s="2">
        <v>44468.833333333336</v>
      </c>
      <c r="G321" s="1" t="s">
        <v>111</v>
      </c>
      <c r="H321" s="1" t="s">
        <v>112</v>
      </c>
      <c r="I321" s="1" t="s">
        <v>112</v>
      </c>
      <c r="J321" s="1" t="s">
        <v>5485</v>
      </c>
      <c r="K321" s="1" t="s">
        <v>5486</v>
      </c>
      <c r="L321" s="1" t="s">
        <v>5487</v>
      </c>
      <c r="M321" s="1" t="s">
        <v>5488</v>
      </c>
      <c r="N321" s="1" t="s">
        <v>167</v>
      </c>
      <c r="O321" s="1" t="s">
        <v>117</v>
      </c>
      <c r="P321" s="9">
        <v>96950</v>
      </c>
      <c r="Q321" s="1" t="s">
        <v>118</v>
      </c>
      <c r="S321" s="1">
        <v>16702335551</v>
      </c>
      <c r="U321" s="1">
        <v>445110</v>
      </c>
      <c r="V321" s="1" t="s">
        <v>119</v>
      </c>
      <c r="X321" s="1" t="s">
        <v>5489</v>
      </c>
      <c r="Y321" s="1" t="s">
        <v>5490</v>
      </c>
      <c r="Z321" s="1" t="s">
        <v>5491</v>
      </c>
      <c r="AA321" s="1" t="s">
        <v>2091</v>
      </c>
      <c r="AB321" s="1" t="s">
        <v>5487</v>
      </c>
      <c r="AC321" s="1" t="s">
        <v>5488</v>
      </c>
      <c r="AD321" s="1" t="s">
        <v>167</v>
      </c>
      <c r="AE321" s="1" t="s">
        <v>117</v>
      </c>
      <c r="AF321" s="9">
        <v>96950</v>
      </c>
      <c r="AG321" s="1" t="s">
        <v>118</v>
      </c>
      <c r="AI321" s="1">
        <v>16702335551</v>
      </c>
      <c r="AK321" s="1" t="s">
        <v>5492</v>
      </c>
      <c r="BC321" s="1" t="str">
        <f>"51-3021.00"</f>
        <v>51-3021.00</v>
      </c>
      <c r="BD321" s="1" t="s">
        <v>4564</v>
      </c>
      <c r="BE321" s="1" t="s">
        <v>5493</v>
      </c>
      <c r="BF321" s="1" t="s">
        <v>5494</v>
      </c>
      <c r="BG321" s="1">
        <v>2</v>
      </c>
      <c r="BH321" s="1">
        <v>2</v>
      </c>
      <c r="BI321" s="2">
        <v>44470</v>
      </c>
      <c r="BJ321" s="2">
        <v>44834</v>
      </c>
      <c r="BK321" s="2">
        <v>44470</v>
      </c>
      <c r="BL321" s="2">
        <v>44834</v>
      </c>
      <c r="BM321" s="1">
        <v>40</v>
      </c>
      <c r="BN321" s="1">
        <v>6</v>
      </c>
      <c r="BO321" s="1">
        <v>6</v>
      </c>
      <c r="BP321" s="1">
        <v>6</v>
      </c>
      <c r="BQ321" s="1">
        <v>4</v>
      </c>
      <c r="BR321" s="1">
        <v>6</v>
      </c>
      <c r="BS321" s="1">
        <v>6</v>
      </c>
      <c r="BT321" s="1">
        <v>6</v>
      </c>
      <c r="BU321" s="1" t="str">
        <f>"8:00 AM"</f>
        <v>8:00 AM</v>
      </c>
      <c r="BV321" s="1" t="str">
        <f>"7:00 PM"</f>
        <v>7:00 PM</v>
      </c>
      <c r="BW321" s="1" t="s">
        <v>135</v>
      </c>
      <c r="BX321" s="1">
        <v>0</v>
      </c>
      <c r="BY321" s="1">
        <v>6</v>
      </c>
      <c r="BZ321" s="1" t="s">
        <v>112</v>
      </c>
      <c r="CB321" s="4" t="s">
        <v>5495</v>
      </c>
      <c r="CC321" s="1" t="s">
        <v>5487</v>
      </c>
      <c r="CD321" s="1" t="s">
        <v>5496</v>
      </c>
      <c r="CE321" s="1" t="s">
        <v>167</v>
      </c>
      <c r="CF321" s="1" t="s">
        <v>117</v>
      </c>
      <c r="CG321" s="1">
        <v>96950</v>
      </c>
      <c r="CH321" s="3">
        <v>7.97</v>
      </c>
      <c r="CI321" s="3">
        <v>13</v>
      </c>
      <c r="CJ321" s="3">
        <v>11.96</v>
      </c>
      <c r="CK321" s="3">
        <v>19.5</v>
      </c>
      <c r="CL321" s="1" t="s">
        <v>137</v>
      </c>
      <c r="CM321" s="1" t="s">
        <v>230</v>
      </c>
      <c r="CN321" s="1" t="s">
        <v>139</v>
      </c>
      <c r="CP321" s="1" t="s">
        <v>112</v>
      </c>
      <c r="CQ321" s="1" t="s">
        <v>111</v>
      </c>
      <c r="CR321" s="1" t="s">
        <v>112</v>
      </c>
      <c r="CS321" s="1" t="s">
        <v>111</v>
      </c>
      <c r="CT321" s="1" t="s">
        <v>138</v>
      </c>
      <c r="CU321" s="1" t="s">
        <v>111</v>
      </c>
      <c r="CV321" s="1" t="s">
        <v>138</v>
      </c>
      <c r="CW321" s="1" t="s">
        <v>5497</v>
      </c>
      <c r="CX321" s="1">
        <v>16702335551</v>
      </c>
      <c r="CY321" s="1" t="s">
        <v>5492</v>
      </c>
      <c r="CZ321" s="1" t="s">
        <v>138</v>
      </c>
      <c r="DA321" s="1" t="s">
        <v>111</v>
      </c>
      <c r="DB321" s="1" t="s">
        <v>112</v>
      </c>
    </row>
    <row r="322" spans="1:111" ht="15.6" customHeight="1" x14ac:dyDescent="0.25">
      <c r="A322" s="1" t="s">
        <v>5498</v>
      </c>
      <c r="B322" s="1" t="s">
        <v>238</v>
      </c>
      <c r="C322" s="2">
        <v>44354.995352546299</v>
      </c>
      <c r="D322" s="2">
        <v>44393</v>
      </c>
      <c r="E322" s="1" t="s">
        <v>110</v>
      </c>
      <c r="F322" s="2">
        <v>44468.833333333336</v>
      </c>
      <c r="G322" s="1" t="s">
        <v>112</v>
      </c>
      <c r="H322" s="1" t="s">
        <v>112</v>
      </c>
      <c r="I322" s="1" t="s">
        <v>112</v>
      </c>
      <c r="J322" s="1" t="s">
        <v>5499</v>
      </c>
      <c r="L322" s="1" t="s">
        <v>5500</v>
      </c>
      <c r="M322" s="1" t="s">
        <v>3086</v>
      </c>
      <c r="N322" s="1" t="s">
        <v>167</v>
      </c>
      <c r="O322" s="1" t="s">
        <v>117</v>
      </c>
      <c r="P322" s="9">
        <v>96950</v>
      </c>
      <c r="Q322" s="1" t="s">
        <v>118</v>
      </c>
      <c r="S322" s="1">
        <v>16703223622</v>
      </c>
      <c r="U322" s="1">
        <v>48721</v>
      </c>
      <c r="V322" s="1" t="s">
        <v>119</v>
      </c>
      <c r="X322" s="1" t="s">
        <v>276</v>
      </c>
      <c r="Y322" s="1" t="s">
        <v>5501</v>
      </c>
      <c r="AA322" s="1" t="s">
        <v>171</v>
      </c>
      <c r="AB322" s="1" t="s">
        <v>5500</v>
      </c>
      <c r="AC322" s="1" t="s">
        <v>3086</v>
      </c>
      <c r="AD322" s="1" t="s">
        <v>167</v>
      </c>
      <c r="AE322" s="1" t="s">
        <v>117</v>
      </c>
      <c r="AF322" s="9">
        <v>96950</v>
      </c>
      <c r="AG322" s="1" t="s">
        <v>118</v>
      </c>
      <c r="AI322" s="1">
        <v>16703223622</v>
      </c>
      <c r="AK322" s="1" t="s">
        <v>5502</v>
      </c>
      <c r="BC322" s="1" t="str">
        <f>"53-6031.00"</f>
        <v>53-6031.00</v>
      </c>
      <c r="BD322" s="1" t="s">
        <v>5503</v>
      </c>
      <c r="BE322" s="1" t="s">
        <v>5504</v>
      </c>
      <c r="BF322" s="1" t="s">
        <v>5505</v>
      </c>
      <c r="BG322" s="1">
        <v>2</v>
      </c>
      <c r="BH322" s="1">
        <v>2</v>
      </c>
      <c r="BI322" s="2">
        <v>44470</v>
      </c>
      <c r="BJ322" s="2">
        <v>44834</v>
      </c>
      <c r="BK322" s="2">
        <v>44470</v>
      </c>
      <c r="BL322" s="2">
        <v>44834</v>
      </c>
      <c r="BM322" s="1">
        <v>36</v>
      </c>
      <c r="BN322" s="1">
        <v>0</v>
      </c>
      <c r="BO322" s="1">
        <v>6</v>
      </c>
      <c r="BP322" s="1">
        <v>6</v>
      </c>
      <c r="BQ322" s="1">
        <v>6</v>
      </c>
      <c r="BR322" s="1">
        <v>6</v>
      </c>
      <c r="BS322" s="1">
        <v>6</v>
      </c>
      <c r="BT322" s="1">
        <v>6</v>
      </c>
      <c r="BU322" s="1" t="str">
        <f>"9:00 AM"</f>
        <v>9:00 AM</v>
      </c>
      <c r="BV322" s="1" t="str">
        <f>"4:00 PM"</f>
        <v>4:00 PM</v>
      </c>
      <c r="BW322" s="1" t="s">
        <v>135</v>
      </c>
      <c r="BX322" s="1">
        <v>6</v>
      </c>
      <c r="BY322" s="1">
        <v>12</v>
      </c>
      <c r="BZ322" s="1" t="s">
        <v>112</v>
      </c>
      <c r="CB322" s="4" t="s">
        <v>5506</v>
      </c>
      <c r="CC322" s="1" t="s">
        <v>5507</v>
      </c>
      <c r="CD322" s="1" t="s">
        <v>3086</v>
      </c>
      <c r="CE322" s="1" t="s">
        <v>167</v>
      </c>
      <c r="CF322" s="1" t="s">
        <v>117</v>
      </c>
      <c r="CG322" s="1">
        <v>96950</v>
      </c>
      <c r="CH322" s="3">
        <v>7.85</v>
      </c>
      <c r="CI322" s="3">
        <v>7.85</v>
      </c>
      <c r="CJ322" s="3">
        <v>11.78</v>
      </c>
      <c r="CK322" s="3">
        <v>11.78</v>
      </c>
      <c r="CL322" s="1" t="s">
        <v>137</v>
      </c>
      <c r="CM322" s="1" t="s">
        <v>331</v>
      </c>
      <c r="CN322" s="1" t="s">
        <v>139</v>
      </c>
      <c r="CP322" s="1" t="s">
        <v>112</v>
      </c>
      <c r="CQ322" s="1" t="s">
        <v>111</v>
      </c>
      <c r="CR322" s="1" t="s">
        <v>112</v>
      </c>
      <c r="CS322" s="1" t="s">
        <v>111</v>
      </c>
      <c r="CT322" s="1" t="s">
        <v>138</v>
      </c>
      <c r="CU322" s="1" t="s">
        <v>111</v>
      </c>
      <c r="CV322" s="1" t="s">
        <v>138</v>
      </c>
      <c r="CW322" s="1" t="s">
        <v>5508</v>
      </c>
      <c r="CX322" s="1">
        <v>16703223622</v>
      </c>
      <c r="CY322" s="1" t="s">
        <v>5502</v>
      </c>
      <c r="CZ322" s="1" t="s">
        <v>138</v>
      </c>
      <c r="DA322" s="1" t="s">
        <v>111</v>
      </c>
      <c r="DB322" s="1" t="s">
        <v>112</v>
      </c>
    </row>
    <row r="323" spans="1:111" ht="15.6" customHeight="1" x14ac:dyDescent="0.25">
      <c r="A323" s="1" t="s">
        <v>5517</v>
      </c>
      <c r="B323" s="1" t="s">
        <v>238</v>
      </c>
      <c r="C323" s="2">
        <v>44357.080421064813</v>
      </c>
      <c r="D323" s="2">
        <v>44412</v>
      </c>
      <c r="E323" s="1" t="s">
        <v>110</v>
      </c>
      <c r="F323" s="2">
        <v>44468.833333333336</v>
      </c>
      <c r="G323" s="1" t="s">
        <v>111</v>
      </c>
      <c r="H323" s="1" t="s">
        <v>112</v>
      </c>
      <c r="I323" s="1" t="s">
        <v>112</v>
      </c>
      <c r="J323" s="1" t="s">
        <v>3156</v>
      </c>
      <c r="K323" s="1" t="s">
        <v>3157</v>
      </c>
      <c r="L323" s="1" t="s">
        <v>1644</v>
      </c>
      <c r="N323" s="1" t="s">
        <v>116</v>
      </c>
      <c r="O323" s="1" t="s">
        <v>117</v>
      </c>
      <c r="P323" s="9">
        <v>96950</v>
      </c>
      <c r="Q323" s="1" t="s">
        <v>118</v>
      </c>
      <c r="R323" s="1" t="s">
        <v>116</v>
      </c>
      <c r="S323" s="1">
        <v>16702358641</v>
      </c>
      <c r="U323" s="1">
        <v>72251</v>
      </c>
      <c r="V323" s="1" t="s">
        <v>119</v>
      </c>
      <c r="X323" s="1" t="s">
        <v>1645</v>
      </c>
      <c r="Y323" s="1" t="s">
        <v>3158</v>
      </c>
      <c r="Z323" s="1" t="s">
        <v>721</v>
      </c>
      <c r="AA323" s="1" t="s">
        <v>245</v>
      </c>
      <c r="AB323" s="1" t="s">
        <v>1644</v>
      </c>
      <c r="AD323" s="1" t="s">
        <v>116</v>
      </c>
      <c r="AE323" s="1" t="s">
        <v>117</v>
      </c>
      <c r="AF323" s="9">
        <v>96950</v>
      </c>
      <c r="AG323" s="1" t="s">
        <v>118</v>
      </c>
      <c r="AH323" s="1" t="s">
        <v>116</v>
      </c>
      <c r="AI323" s="1">
        <v>16702358641</v>
      </c>
      <c r="AK323" s="1" t="s">
        <v>3159</v>
      </c>
      <c r="BC323" s="1" t="str">
        <f>"49-9071.00"</f>
        <v>49-9071.00</v>
      </c>
      <c r="BD323" s="1" t="s">
        <v>214</v>
      </c>
      <c r="BE323" s="1" t="s">
        <v>5518</v>
      </c>
      <c r="BF323" s="1" t="s">
        <v>5519</v>
      </c>
      <c r="BG323" s="1">
        <v>2</v>
      </c>
      <c r="BH323" s="1">
        <v>2</v>
      </c>
      <c r="BI323" s="2">
        <v>44470</v>
      </c>
      <c r="BJ323" s="2">
        <v>45565</v>
      </c>
      <c r="BK323" s="2">
        <v>44470</v>
      </c>
      <c r="BL323" s="2">
        <v>45565</v>
      </c>
      <c r="BM323" s="1">
        <v>35</v>
      </c>
      <c r="BN323" s="1">
        <v>0</v>
      </c>
      <c r="BO323" s="1">
        <v>7</v>
      </c>
      <c r="BP323" s="1">
        <v>7</v>
      </c>
      <c r="BQ323" s="1">
        <v>7</v>
      </c>
      <c r="BR323" s="1">
        <v>7</v>
      </c>
      <c r="BS323" s="1">
        <v>7</v>
      </c>
      <c r="BT323" s="1">
        <v>0</v>
      </c>
      <c r="BU323" s="1" t="str">
        <f>"8:00 AM"</f>
        <v>8:00 AM</v>
      </c>
      <c r="BV323" s="1" t="str">
        <f>"4:00 PM"</f>
        <v>4:00 PM</v>
      </c>
      <c r="BW323" s="1" t="s">
        <v>135</v>
      </c>
      <c r="BX323" s="1">
        <v>0</v>
      </c>
      <c r="BY323" s="1">
        <v>24</v>
      </c>
      <c r="BZ323" s="1" t="s">
        <v>112</v>
      </c>
      <c r="CB323" s="1" t="s">
        <v>5520</v>
      </c>
      <c r="CC323" s="1" t="s">
        <v>1644</v>
      </c>
      <c r="CD323" s="1" t="s">
        <v>2839</v>
      </c>
      <c r="CE323" s="1" t="s">
        <v>116</v>
      </c>
      <c r="CF323" s="1" t="s">
        <v>117</v>
      </c>
      <c r="CG323" s="1">
        <v>96950</v>
      </c>
      <c r="CH323" s="3">
        <v>8.7100000000000009</v>
      </c>
      <c r="CI323" s="3">
        <v>8.7100000000000009</v>
      </c>
      <c r="CJ323" s="3">
        <v>13.07</v>
      </c>
      <c r="CK323" s="3">
        <v>13.07</v>
      </c>
      <c r="CL323" s="1" t="s">
        <v>137</v>
      </c>
      <c r="CM323" s="1" t="s">
        <v>138</v>
      </c>
      <c r="CN323" s="1" t="s">
        <v>139</v>
      </c>
      <c r="CP323" s="1" t="s">
        <v>112</v>
      </c>
      <c r="CQ323" s="1" t="s">
        <v>111</v>
      </c>
      <c r="CR323" s="1" t="s">
        <v>112</v>
      </c>
      <c r="CS323" s="1" t="s">
        <v>111</v>
      </c>
      <c r="CT323" s="1" t="s">
        <v>138</v>
      </c>
      <c r="CU323" s="1" t="s">
        <v>111</v>
      </c>
      <c r="CV323" s="1" t="s">
        <v>138</v>
      </c>
      <c r="CW323" s="1" t="s">
        <v>5521</v>
      </c>
      <c r="CX323" s="1">
        <v>16702358641</v>
      </c>
      <c r="CY323" s="1" t="s">
        <v>3159</v>
      </c>
      <c r="CZ323" s="1" t="s">
        <v>138</v>
      </c>
      <c r="DA323" s="1" t="s">
        <v>111</v>
      </c>
      <c r="DB323" s="1" t="s">
        <v>112</v>
      </c>
    </row>
    <row r="324" spans="1:111" ht="15.6" customHeight="1" x14ac:dyDescent="0.25">
      <c r="A324" s="1" t="s">
        <v>5522</v>
      </c>
      <c r="B324" s="1" t="s">
        <v>238</v>
      </c>
      <c r="C324" s="2">
        <v>44371.145587384257</v>
      </c>
      <c r="D324" s="2">
        <v>44413</v>
      </c>
      <c r="E324" s="1" t="s">
        <v>110</v>
      </c>
      <c r="F324" s="2">
        <v>44468.833333333336</v>
      </c>
      <c r="G324" s="1" t="s">
        <v>112</v>
      </c>
      <c r="H324" s="1" t="s">
        <v>112</v>
      </c>
      <c r="I324" s="1" t="s">
        <v>112</v>
      </c>
      <c r="J324" s="1" t="s">
        <v>1021</v>
      </c>
      <c r="K324" s="1" t="s">
        <v>1022</v>
      </c>
      <c r="L324" s="1" t="s">
        <v>1023</v>
      </c>
      <c r="M324" s="1" t="s">
        <v>1024</v>
      </c>
      <c r="N324" s="1" t="s">
        <v>116</v>
      </c>
      <c r="O324" s="1" t="s">
        <v>117</v>
      </c>
      <c r="P324" s="9">
        <v>96950</v>
      </c>
      <c r="Q324" s="1" t="s">
        <v>118</v>
      </c>
      <c r="S324" s="1">
        <v>16702341595</v>
      </c>
      <c r="U324" s="1">
        <v>23821</v>
      </c>
      <c r="V324" s="1" t="s">
        <v>119</v>
      </c>
      <c r="X324" s="1" t="s">
        <v>1265</v>
      </c>
      <c r="Y324" s="1" t="s">
        <v>1266</v>
      </c>
      <c r="Z324" s="1" t="s">
        <v>1027</v>
      </c>
      <c r="AA324" s="1" t="s">
        <v>1028</v>
      </c>
      <c r="AB324" s="1" t="s">
        <v>1023</v>
      </c>
      <c r="AC324" s="1" t="s">
        <v>1024</v>
      </c>
      <c r="AD324" s="1" t="s">
        <v>116</v>
      </c>
      <c r="AE324" s="1" t="s">
        <v>117</v>
      </c>
      <c r="AF324" s="9">
        <v>96950</v>
      </c>
      <c r="AG324" s="1" t="s">
        <v>118</v>
      </c>
      <c r="AI324" s="1">
        <v>16702341595</v>
      </c>
      <c r="AK324" s="1" t="s">
        <v>1030</v>
      </c>
      <c r="BC324" s="1" t="str">
        <f>"49-3023.01"</f>
        <v>49-3023.01</v>
      </c>
      <c r="BD324" s="1" t="s">
        <v>608</v>
      </c>
      <c r="BE324" s="1" t="s">
        <v>1267</v>
      </c>
      <c r="BF324" s="1" t="s">
        <v>1268</v>
      </c>
      <c r="BG324" s="1">
        <v>3</v>
      </c>
      <c r="BH324" s="1">
        <v>3</v>
      </c>
      <c r="BI324" s="2">
        <v>44470</v>
      </c>
      <c r="BJ324" s="2">
        <v>44834</v>
      </c>
      <c r="BK324" s="2">
        <v>44470</v>
      </c>
      <c r="BL324" s="2">
        <v>44834</v>
      </c>
      <c r="BM324" s="1">
        <v>35</v>
      </c>
      <c r="BN324" s="1">
        <v>0</v>
      </c>
      <c r="BO324" s="1">
        <v>7</v>
      </c>
      <c r="BP324" s="1">
        <v>7</v>
      </c>
      <c r="BQ324" s="1">
        <v>7</v>
      </c>
      <c r="BR324" s="1">
        <v>7</v>
      </c>
      <c r="BS324" s="1">
        <v>7</v>
      </c>
      <c r="BT324" s="1">
        <v>0</v>
      </c>
      <c r="BU324" s="1" t="str">
        <f>"9:00 AM"</f>
        <v>9:00 AM</v>
      </c>
      <c r="BV324" s="1" t="str">
        <f>"5:00 PM"</f>
        <v>5:00 PM</v>
      </c>
      <c r="BW324" s="1" t="s">
        <v>135</v>
      </c>
      <c r="BX324" s="1">
        <v>0</v>
      </c>
      <c r="BY324" s="1">
        <v>12</v>
      </c>
      <c r="BZ324" s="1" t="s">
        <v>112</v>
      </c>
      <c r="CB324" s="4" t="s">
        <v>1269</v>
      </c>
      <c r="CC324" s="1" t="s">
        <v>1023</v>
      </c>
      <c r="CD324" s="1" t="s">
        <v>1024</v>
      </c>
      <c r="CE324" s="1" t="s">
        <v>116</v>
      </c>
      <c r="CF324" s="1" t="s">
        <v>117</v>
      </c>
      <c r="CG324" s="1">
        <v>96950</v>
      </c>
      <c r="CH324" s="3">
        <v>8.75</v>
      </c>
      <c r="CI324" s="3">
        <v>8.75</v>
      </c>
      <c r="CJ324" s="3">
        <v>13.12</v>
      </c>
      <c r="CK324" s="3">
        <v>13.12</v>
      </c>
      <c r="CL324" s="1" t="s">
        <v>137</v>
      </c>
      <c r="CM324" s="1" t="s">
        <v>138</v>
      </c>
      <c r="CN324" s="1" t="s">
        <v>139</v>
      </c>
      <c r="CP324" s="1" t="s">
        <v>112</v>
      </c>
      <c r="CQ324" s="1" t="s">
        <v>111</v>
      </c>
      <c r="CR324" s="1" t="s">
        <v>112</v>
      </c>
      <c r="CS324" s="1" t="s">
        <v>111</v>
      </c>
      <c r="CT324" s="1" t="s">
        <v>138</v>
      </c>
      <c r="CU324" s="1" t="s">
        <v>111</v>
      </c>
      <c r="CV324" s="1" t="s">
        <v>111</v>
      </c>
      <c r="CW324" s="1" t="s">
        <v>1149</v>
      </c>
      <c r="CX324" s="1">
        <v>16702341595</v>
      </c>
      <c r="CY324" s="1" t="s">
        <v>1030</v>
      </c>
      <c r="CZ324" s="1" t="s">
        <v>138</v>
      </c>
      <c r="DA324" s="1" t="s">
        <v>111</v>
      </c>
      <c r="DB324" s="1" t="s">
        <v>112</v>
      </c>
    </row>
    <row r="325" spans="1:111" ht="15.6" customHeight="1" x14ac:dyDescent="0.25">
      <c r="A325" s="1" t="s">
        <v>5523</v>
      </c>
      <c r="B325" s="1" t="s">
        <v>238</v>
      </c>
      <c r="C325" s="2">
        <v>44342.959312500003</v>
      </c>
      <c r="D325" s="2">
        <v>44389</v>
      </c>
      <c r="E325" s="1" t="s">
        <v>110</v>
      </c>
      <c r="F325" s="2">
        <v>44468.833333333336</v>
      </c>
      <c r="G325" s="1" t="s">
        <v>112</v>
      </c>
      <c r="H325" s="1" t="s">
        <v>112</v>
      </c>
      <c r="I325" s="1" t="s">
        <v>112</v>
      </c>
      <c r="J325" s="1" t="s">
        <v>5524</v>
      </c>
      <c r="K325" s="1" t="s">
        <v>5525</v>
      </c>
      <c r="L325" s="1" t="s">
        <v>5526</v>
      </c>
      <c r="M325" s="1" t="s">
        <v>5527</v>
      </c>
      <c r="N325" s="1" t="s">
        <v>116</v>
      </c>
      <c r="O325" s="1" t="s">
        <v>117</v>
      </c>
      <c r="P325" s="9">
        <v>96950</v>
      </c>
      <c r="Q325" s="1" t="s">
        <v>118</v>
      </c>
      <c r="S325" s="1">
        <v>16702884238</v>
      </c>
      <c r="U325" s="1">
        <v>53111</v>
      </c>
      <c r="V325" s="1" t="s">
        <v>119</v>
      </c>
      <c r="X325" s="1" t="s">
        <v>621</v>
      </c>
      <c r="Y325" s="1" t="s">
        <v>5528</v>
      </c>
      <c r="Z325" s="1" t="s">
        <v>138</v>
      </c>
      <c r="AA325" s="1" t="s">
        <v>973</v>
      </c>
      <c r="AB325" s="1" t="s">
        <v>5529</v>
      </c>
      <c r="AC325" s="1" t="s">
        <v>5527</v>
      </c>
      <c r="AD325" s="1" t="s">
        <v>116</v>
      </c>
      <c r="AE325" s="1" t="s">
        <v>117</v>
      </c>
      <c r="AF325" s="9">
        <v>96950</v>
      </c>
      <c r="AG325" s="1" t="s">
        <v>118</v>
      </c>
      <c r="AI325" s="1">
        <v>16702884238</v>
      </c>
      <c r="AK325" s="1" t="s">
        <v>5530</v>
      </c>
      <c r="BC325" s="1" t="str">
        <f>"11-1021.00"</f>
        <v>11-1021.00</v>
      </c>
      <c r="BD325" s="1" t="s">
        <v>248</v>
      </c>
      <c r="BE325" s="1" t="s">
        <v>5531</v>
      </c>
      <c r="BF325" s="1" t="s">
        <v>373</v>
      </c>
      <c r="BG325" s="1">
        <v>1</v>
      </c>
      <c r="BH325" s="1">
        <v>1</v>
      </c>
      <c r="BI325" s="2">
        <v>44470</v>
      </c>
      <c r="BJ325" s="2">
        <v>44834</v>
      </c>
      <c r="BK325" s="2">
        <v>44470</v>
      </c>
      <c r="BL325" s="2">
        <v>44834</v>
      </c>
      <c r="BM325" s="1">
        <v>35</v>
      </c>
      <c r="BN325" s="1">
        <v>0</v>
      </c>
      <c r="BO325" s="1">
        <v>6</v>
      </c>
      <c r="BP325" s="1">
        <v>6</v>
      </c>
      <c r="BQ325" s="1">
        <v>6</v>
      </c>
      <c r="BR325" s="1">
        <v>6</v>
      </c>
      <c r="BS325" s="1">
        <v>6</v>
      </c>
      <c r="BT325" s="1">
        <v>5</v>
      </c>
      <c r="BU325" s="1" t="str">
        <f>"9:00 AM"</f>
        <v>9:00 AM</v>
      </c>
      <c r="BV325" s="1" t="str">
        <f>"4:00 PM"</f>
        <v>4:00 PM</v>
      </c>
      <c r="BW325" s="1" t="s">
        <v>135</v>
      </c>
      <c r="BX325" s="1">
        <v>0</v>
      </c>
      <c r="BY325" s="1">
        <v>48</v>
      </c>
      <c r="BZ325" s="1" t="s">
        <v>111</v>
      </c>
      <c r="CA325" s="1">
        <v>1</v>
      </c>
      <c r="CB325" s="1" t="s">
        <v>5532</v>
      </c>
      <c r="CC325" s="1" t="s">
        <v>5526</v>
      </c>
      <c r="CD325" s="1" t="s">
        <v>5527</v>
      </c>
      <c r="CE325" s="1" t="s">
        <v>116</v>
      </c>
      <c r="CF325" s="1" t="s">
        <v>117</v>
      </c>
      <c r="CG325" s="1">
        <v>96950</v>
      </c>
      <c r="CH325" s="3">
        <v>22.55</v>
      </c>
      <c r="CI325" s="3">
        <v>22.55</v>
      </c>
      <c r="CJ325" s="3">
        <v>0</v>
      </c>
      <c r="CK325" s="3">
        <v>0</v>
      </c>
      <c r="CL325" s="1" t="s">
        <v>137</v>
      </c>
      <c r="CM325" s="1" t="s">
        <v>138</v>
      </c>
      <c r="CN325" s="1" t="s">
        <v>139</v>
      </c>
      <c r="CP325" s="1" t="s">
        <v>112</v>
      </c>
      <c r="CQ325" s="1" t="s">
        <v>111</v>
      </c>
      <c r="CR325" s="1" t="s">
        <v>112</v>
      </c>
      <c r="CS325" s="1" t="s">
        <v>112</v>
      </c>
      <c r="CT325" s="1" t="s">
        <v>138</v>
      </c>
      <c r="CU325" s="1" t="s">
        <v>111</v>
      </c>
      <c r="CV325" s="1" t="s">
        <v>138</v>
      </c>
      <c r="CW325" s="1" t="s">
        <v>138</v>
      </c>
      <c r="CX325" s="1">
        <v>16702884238</v>
      </c>
      <c r="CY325" s="1" t="s">
        <v>5530</v>
      </c>
      <c r="CZ325" s="1" t="s">
        <v>138</v>
      </c>
      <c r="DA325" s="1" t="s">
        <v>111</v>
      </c>
      <c r="DB325" s="1" t="s">
        <v>112</v>
      </c>
    </row>
    <row r="326" spans="1:111" ht="15.6" customHeight="1" x14ac:dyDescent="0.25">
      <c r="A326" s="1" t="s">
        <v>5533</v>
      </c>
      <c r="B326" s="1" t="s">
        <v>238</v>
      </c>
      <c r="C326" s="2">
        <v>44386.037317245369</v>
      </c>
      <c r="D326" s="2">
        <v>44438</v>
      </c>
      <c r="E326" s="1" t="s">
        <v>180</v>
      </c>
      <c r="G326" s="1" t="s">
        <v>112</v>
      </c>
      <c r="H326" s="1" t="s">
        <v>112</v>
      </c>
      <c r="I326" s="1" t="s">
        <v>112</v>
      </c>
      <c r="J326" s="1" t="s">
        <v>5364</v>
      </c>
      <c r="K326" s="1" t="s">
        <v>5365</v>
      </c>
      <c r="L326" s="1" t="s">
        <v>5366</v>
      </c>
      <c r="N326" s="1" t="s">
        <v>116</v>
      </c>
      <c r="O326" s="1" t="s">
        <v>117</v>
      </c>
      <c r="P326" s="9">
        <v>96950</v>
      </c>
      <c r="Q326" s="1" t="s">
        <v>118</v>
      </c>
      <c r="S326" s="1">
        <v>16702338883</v>
      </c>
      <c r="U326" s="1">
        <v>23622</v>
      </c>
      <c r="V326" s="1" t="s">
        <v>119</v>
      </c>
      <c r="X326" s="1" t="s">
        <v>5367</v>
      </c>
      <c r="Y326" s="1" t="s">
        <v>5368</v>
      </c>
      <c r="Z326" s="1" t="s">
        <v>5369</v>
      </c>
      <c r="AA326" s="1" t="s">
        <v>5534</v>
      </c>
      <c r="AB326" s="1" t="s">
        <v>5366</v>
      </c>
      <c r="AD326" s="1" t="s">
        <v>116</v>
      </c>
      <c r="AE326" s="1" t="s">
        <v>117</v>
      </c>
      <c r="AF326" s="9">
        <v>96950</v>
      </c>
      <c r="AG326" s="1" t="s">
        <v>118</v>
      </c>
      <c r="AI326" s="1">
        <v>16702338883</v>
      </c>
      <c r="AK326" s="1" t="s">
        <v>5371</v>
      </c>
      <c r="BC326" s="1" t="str">
        <f>"43-9061.00"</f>
        <v>43-9061.00</v>
      </c>
      <c r="BD326" s="1" t="s">
        <v>375</v>
      </c>
      <c r="BE326" s="1" t="s">
        <v>5535</v>
      </c>
      <c r="BF326" s="1" t="s">
        <v>5536</v>
      </c>
      <c r="BG326" s="1">
        <v>1</v>
      </c>
      <c r="BH326" s="1">
        <v>1</v>
      </c>
      <c r="BI326" s="2">
        <v>44470</v>
      </c>
      <c r="BJ326" s="2">
        <v>44834</v>
      </c>
      <c r="BK326" s="2">
        <v>44470</v>
      </c>
      <c r="BL326" s="2">
        <v>44834</v>
      </c>
      <c r="BM326" s="1">
        <v>40</v>
      </c>
      <c r="BN326" s="1">
        <v>0</v>
      </c>
      <c r="BO326" s="1">
        <v>8</v>
      </c>
      <c r="BP326" s="1">
        <v>8</v>
      </c>
      <c r="BQ326" s="1">
        <v>8</v>
      </c>
      <c r="BR326" s="1">
        <v>8</v>
      </c>
      <c r="BS326" s="1">
        <v>8</v>
      </c>
      <c r="BT326" s="1">
        <v>0</v>
      </c>
      <c r="BU326" s="1" t="str">
        <f>"8:00 AM"</f>
        <v>8:00 AM</v>
      </c>
      <c r="BV326" s="1" t="str">
        <f>"5:00 PM"</f>
        <v>5:00 PM</v>
      </c>
      <c r="BW326" s="1" t="s">
        <v>135</v>
      </c>
      <c r="BX326" s="1">
        <v>0</v>
      </c>
      <c r="BY326" s="1">
        <v>12</v>
      </c>
      <c r="BZ326" s="1" t="s">
        <v>112</v>
      </c>
      <c r="CB326" s="1" t="s">
        <v>5537</v>
      </c>
      <c r="CC326" s="1" t="s">
        <v>2935</v>
      </c>
      <c r="CE326" s="1" t="s">
        <v>116</v>
      </c>
      <c r="CF326" s="1" t="s">
        <v>117</v>
      </c>
      <c r="CG326" s="1">
        <v>96950</v>
      </c>
      <c r="CH326" s="3">
        <v>11.05</v>
      </c>
      <c r="CI326" s="3">
        <v>11.05</v>
      </c>
      <c r="CJ326" s="3">
        <v>16.57</v>
      </c>
      <c r="CK326" s="3">
        <v>16.57</v>
      </c>
      <c r="CL326" s="1" t="s">
        <v>137</v>
      </c>
      <c r="CM326" s="1" t="s">
        <v>168</v>
      </c>
      <c r="CN326" s="1" t="s">
        <v>139</v>
      </c>
      <c r="CP326" s="1" t="s">
        <v>112</v>
      </c>
      <c r="CQ326" s="1" t="s">
        <v>111</v>
      </c>
      <c r="CR326" s="1" t="s">
        <v>111</v>
      </c>
      <c r="CS326" s="1" t="s">
        <v>111</v>
      </c>
      <c r="CT326" s="1" t="s">
        <v>138</v>
      </c>
      <c r="CU326" s="1" t="s">
        <v>111</v>
      </c>
      <c r="CV326" s="1" t="s">
        <v>111</v>
      </c>
      <c r="CW326" s="1" t="s">
        <v>1059</v>
      </c>
      <c r="CX326" s="1">
        <v>16702338883</v>
      </c>
      <c r="CY326" s="1" t="s">
        <v>5371</v>
      </c>
      <c r="CZ326" s="1" t="s">
        <v>138</v>
      </c>
      <c r="DA326" s="1" t="s">
        <v>111</v>
      </c>
      <c r="DB326" s="1" t="s">
        <v>112</v>
      </c>
    </row>
    <row r="327" spans="1:111" ht="15.6" customHeight="1" x14ac:dyDescent="0.25">
      <c r="A327" s="1" t="s">
        <v>5561</v>
      </c>
      <c r="B327" s="1" t="s">
        <v>238</v>
      </c>
      <c r="C327" s="2">
        <v>44412.158031134262</v>
      </c>
      <c r="D327" s="2">
        <v>44460</v>
      </c>
      <c r="E327" s="1" t="s">
        <v>110</v>
      </c>
      <c r="F327" s="2">
        <v>44468.833333333336</v>
      </c>
      <c r="G327" s="1" t="s">
        <v>111</v>
      </c>
      <c r="H327" s="1" t="s">
        <v>112</v>
      </c>
      <c r="I327" s="1" t="s">
        <v>112</v>
      </c>
      <c r="J327" s="1" t="s">
        <v>5562</v>
      </c>
      <c r="K327" s="1" t="s">
        <v>5563</v>
      </c>
      <c r="L327" s="1" t="s">
        <v>5564</v>
      </c>
      <c r="N327" s="1" t="s">
        <v>116</v>
      </c>
      <c r="O327" s="1" t="s">
        <v>117</v>
      </c>
      <c r="P327" s="9">
        <v>96950</v>
      </c>
      <c r="Q327" s="1" t="s">
        <v>118</v>
      </c>
      <c r="S327" s="1">
        <v>16702356075</v>
      </c>
      <c r="U327" s="1">
        <v>56152</v>
      </c>
      <c r="V327" s="1" t="s">
        <v>119</v>
      </c>
      <c r="X327" s="1" t="s">
        <v>1657</v>
      </c>
      <c r="Y327" s="1" t="s">
        <v>1658</v>
      </c>
      <c r="AA327" s="1" t="s">
        <v>1279</v>
      </c>
      <c r="AB327" s="1" t="s">
        <v>5565</v>
      </c>
      <c r="AD327" s="1" t="s">
        <v>738</v>
      </c>
      <c r="AE327" s="1" t="s">
        <v>117</v>
      </c>
      <c r="AF327" s="9">
        <v>96950</v>
      </c>
      <c r="AG327" s="1" t="s">
        <v>118</v>
      </c>
      <c r="AI327" s="1">
        <v>16702356075</v>
      </c>
      <c r="AK327" s="1" t="s">
        <v>5566</v>
      </c>
      <c r="BC327" s="1" t="str">
        <f>"39-7011.00"</f>
        <v>39-7011.00</v>
      </c>
      <c r="BD327" s="1" t="s">
        <v>1435</v>
      </c>
      <c r="BE327" s="1" t="s">
        <v>5567</v>
      </c>
      <c r="BF327" s="1" t="s">
        <v>5568</v>
      </c>
      <c r="BG327" s="1">
        <v>2</v>
      </c>
      <c r="BH327" s="1">
        <v>2</v>
      </c>
      <c r="BI327" s="2">
        <v>44470</v>
      </c>
      <c r="BJ327" s="2">
        <v>45565</v>
      </c>
      <c r="BK327" s="2">
        <v>44470</v>
      </c>
      <c r="BL327" s="2">
        <v>45565</v>
      </c>
      <c r="BM327" s="1">
        <v>35</v>
      </c>
      <c r="BN327" s="1">
        <v>0</v>
      </c>
      <c r="BO327" s="1">
        <v>7</v>
      </c>
      <c r="BP327" s="1">
        <v>7</v>
      </c>
      <c r="BQ327" s="1">
        <v>7</v>
      </c>
      <c r="BR327" s="1">
        <v>7</v>
      </c>
      <c r="BS327" s="1">
        <v>7</v>
      </c>
      <c r="BT327" s="1">
        <v>0</v>
      </c>
      <c r="BU327" s="1" t="str">
        <f>"12:00 AM"</f>
        <v>12:00 AM</v>
      </c>
      <c r="BV327" s="1" t="str">
        <f>"7:00 AM"</f>
        <v>7:00 AM</v>
      </c>
      <c r="BW327" s="1" t="s">
        <v>230</v>
      </c>
      <c r="BX327" s="1">
        <v>0</v>
      </c>
      <c r="BY327" s="1">
        <v>12</v>
      </c>
      <c r="BZ327" s="1" t="s">
        <v>112</v>
      </c>
      <c r="CB327" s="1" t="s">
        <v>5569</v>
      </c>
      <c r="CC327" s="1" t="s">
        <v>5564</v>
      </c>
      <c r="CE327" s="1" t="s">
        <v>116</v>
      </c>
      <c r="CF327" s="1" t="s">
        <v>117</v>
      </c>
      <c r="CG327" s="1">
        <v>96950</v>
      </c>
      <c r="CH327" s="3">
        <v>12.14</v>
      </c>
      <c r="CI327" s="3">
        <v>12.14</v>
      </c>
      <c r="CJ327" s="3">
        <v>18.21</v>
      </c>
      <c r="CK327" s="3">
        <v>18.21</v>
      </c>
      <c r="CL327" s="1" t="s">
        <v>137</v>
      </c>
      <c r="CM327" s="1" t="s">
        <v>362</v>
      </c>
      <c r="CN327" s="1" t="s">
        <v>139</v>
      </c>
      <c r="CP327" s="1" t="s">
        <v>112</v>
      </c>
      <c r="CQ327" s="1" t="s">
        <v>111</v>
      </c>
      <c r="CR327" s="1" t="s">
        <v>112</v>
      </c>
      <c r="CS327" s="1" t="s">
        <v>111</v>
      </c>
      <c r="CT327" s="1" t="s">
        <v>138</v>
      </c>
      <c r="CU327" s="1" t="s">
        <v>138</v>
      </c>
      <c r="CV327" s="1" t="s">
        <v>138</v>
      </c>
      <c r="CW327" s="1" t="s">
        <v>362</v>
      </c>
      <c r="CX327" s="1">
        <v>16702876661</v>
      </c>
      <c r="CY327" s="1" t="s">
        <v>5566</v>
      </c>
      <c r="CZ327" s="1" t="s">
        <v>138</v>
      </c>
      <c r="DA327" s="1" t="s">
        <v>111</v>
      </c>
      <c r="DB327" s="1" t="s">
        <v>112</v>
      </c>
    </row>
    <row r="328" spans="1:111" ht="15.6" customHeight="1" x14ac:dyDescent="0.25">
      <c r="A328" s="1" t="s">
        <v>5602</v>
      </c>
      <c r="B328" s="1" t="s">
        <v>238</v>
      </c>
      <c r="C328" s="2">
        <v>44036.037749421295</v>
      </c>
      <c r="D328" s="2">
        <v>44106</v>
      </c>
      <c r="E328" s="1" t="s">
        <v>180</v>
      </c>
      <c r="G328" s="1" t="s">
        <v>112</v>
      </c>
      <c r="H328" s="1" t="s">
        <v>112</v>
      </c>
      <c r="I328" s="1" t="s">
        <v>112</v>
      </c>
      <c r="J328" s="1" t="s">
        <v>5343</v>
      </c>
      <c r="L328" s="1" t="s">
        <v>5348</v>
      </c>
      <c r="M328" s="1" t="s">
        <v>5603</v>
      </c>
      <c r="N328" s="1" t="s">
        <v>1759</v>
      </c>
      <c r="O328" s="1" t="s">
        <v>117</v>
      </c>
      <c r="P328" s="9">
        <v>96952</v>
      </c>
      <c r="Q328" s="1" t="s">
        <v>118</v>
      </c>
      <c r="S328" s="1">
        <v>16702345080</v>
      </c>
      <c r="U328" s="1">
        <v>334210</v>
      </c>
      <c r="V328" s="1" t="s">
        <v>119</v>
      </c>
      <c r="X328" s="1" t="s">
        <v>5346</v>
      </c>
      <c r="Y328" s="1" t="s">
        <v>5347</v>
      </c>
      <c r="AA328" s="1" t="s">
        <v>2542</v>
      </c>
      <c r="AB328" s="1" t="s">
        <v>5604</v>
      </c>
      <c r="AC328" s="1" t="s">
        <v>5603</v>
      </c>
      <c r="AD328" s="1" t="s">
        <v>1759</v>
      </c>
      <c r="AE328" s="1" t="s">
        <v>117</v>
      </c>
      <c r="AF328" s="9">
        <v>96952</v>
      </c>
      <c r="AG328" s="1" t="s">
        <v>118</v>
      </c>
      <c r="AI328" s="1">
        <v>16702345080</v>
      </c>
      <c r="AK328" s="1" t="s">
        <v>5349</v>
      </c>
      <c r="AL328" s="1" t="s">
        <v>653</v>
      </c>
      <c r="AM328" s="1" t="s">
        <v>654</v>
      </c>
      <c r="AN328" s="1" t="s">
        <v>655</v>
      </c>
      <c r="AO328" s="1" t="s">
        <v>656</v>
      </c>
      <c r="AP328" s="1" t="s">
        <v>5351</v>
      </c>
      <c r="AQ328" s="1" t="s">
        <v>658</v>
      </c>
      <c r="AR328" s="1" t="s">
        <v>116</v>
      </c>
      <c r="AS328" s="1" t="s">
        <v>117</v>
      </c>
      <c r="AT328" s="9">
        <v>96950</v>
      </c>
      <c r="AU328" s="1" t="s">
        <v>118</v>
      </c>
      <c r="AW328" s="1">
        <v>16702330081</v>
      </c>
      <c r="AY328" s="1" t="s">
        <v>659</v>
      </c>
      <c r="AZ328" s="1" t="s">
        <v>660</v>
      </c>
      <c r="BA328" s="1" t="s">
        <v>117</v>
      </c>
      <c r="BB328" s="1" t="s">
        <v>661</v>
      </c>
      <c r="BC328" s="1" t="str">
        <f>"49-1011.00"</f>
        <v>49-1011.00</v>
      </c>
      <c r="BD328" s="1" t="s">
        <v>5605</v>
      </c>
      <c r="BE328" s="1" t="s">
        <v>5606</v>
      </c>
      <c r="BF328" s="1" t="s">
        <v>5607</v>
      </c>
      <c r="BG328" s="1">
        <v>1</v>
      </c>
      <c r="BH328" s="1">
        <v>1</v>
      </c>
      <c r="BI328" s="2">
        <v>44105</v>
      </c>
      <c r="BJ328" s="2">
        <v>44469</v>
      </c>
      <c r="BK328" s="2">
        <v>44106</v>
      </c>
      <c r="BL328" s="2">
        <v>44469</v>
      </c>
      <c r="BM328" s="1">
        <v>40</v>
      </c>
      <c r="BN328" s="1">
        <v>0</v>
      </c>
      <c r="BO328" s="1">
        <v>8</v>
      </c>
      <c r="BP328" s="1">
        <v>8</v>
      </c>
      <c r="BQ328" s="1">
        <v>8</v>
      </c>
      <c r="BR328" s="1">
        <v>8</v>
      </c>
      <c r="BS328" s="1">
        <v>8</v>
      </c>
      <c r="BT328" s="1">
        <v>0</v>
      </c>
      <c r="BU328" s="1" t="str">
        <f>"7:30 AM"</f>
        <v>7:30 AM</v>
      </c>
      <c r="BV328" s="1" t="str">
        <f>"4:00 PM"</f>
        <v>4:00 PM</v>
      </c>
      <c r="BW328" s="1" t="s">
        <v>392</v>
      </c>
      <c r="BX328" s="1">
        <v>0</v>
      </c>
      <c r="BY328" s="1">
        <v>24</v>
      </c>
      <c r="BZ328" s="1" t="s">
        <v>111</v>
      </c>
      <c r="CA328" s="1">
        <v>5</v>
      </c>
      <c r="CB328" s="1" t="e">
        <f>-NONE</f>
        <v>#NAME?</v>
      </c>
      <c r="CC328" s="1" t="s">
        <v>5608</v>
      </c>
      <c r="CD328" s="1" t="s">
        <v>5609</v>
      </c>
      <c r="CE328" s="1" t="s">
        <v>116</v>
      </c>
      <c r="CF328" s="1" t="s">
        <v>117</v>
      </c>
      <c r="CG328" s="1">
        <v>96950</v>
      </c>
      <c r="CH328" s="3">
        <v>24.99</v>
      </c>
      <c r="CJ328" s="3">
        <v>37.49</v>
      </c>
      <c r="CL328" s="1" t="s">
        <v>137</v>
      </c>
      <c r="CM328" s="1" t="s">
        <v>138</v>
      </c>
      <c r="CN328" s="1" t="s">
        <v>139</v>
      </c>
      <c r="CP328" s="1" t="s">
        <v>112</v>
      </c>
      <c r="CQ328" s="1" t="s">
        <v>111</v>
      </c>
      <c r="CR328" s="1" t="s">
        <v>112</v>
      </c>
      <c r="CS328" s="1" t="s">
        <v>111</v>
      </c>
      <c r="CT328" s="1" t="s">
        <v>138</v>
      </c>
      <c r="CU328" s="1" t="s">
        <v>111</v>
      </c>
      <c r="CV328" s="1" t="s">
        <v>138</v>
      </c>
      <c r="CW328" s="1" t="s">
        <v>138</v>
      </c>
      <c r="CX328" s="1">
        <v>16702345080</v>
      </c>
      <c r="CY328" s="1" t="s">
        <v>5349</v>
      </c>
      <c r="CZ328" s="1" t="s">
        <v>138</v>
      </c>
      <c r="DA328" s="1" t="s">
        <v>111</v>
      </c>
      <c r="DB328" s="1" t="s">
        <v>112</v>
      </c>
    </row>
    <row r="329" spans="1:111" ht="15.6" customHeight="1" x14ac:dyDescent="0.25">
      <c r="A329" s="1" t="s">
        <v>5670</v>
      </c>
      <c r="B329" s="1" t="s">
        <v>238</v>
      </c>
      <c r="C329" s="2">
        <v>44081.261527199073</v>
      </c>
      <c r="D329" s="2">
        <v>44158</v>
      </c>
      <c r="E329" s="1" t="s">
        <v>180</v>
      </c>
      <c r="G329" s="1" t="s">
        <v>112</v>
      </c>
      <c r="H329" s="1" t="s">
        <v>112</v>
      </c>
      <c r="I329" s="1" t="s">
        <v>112</v>
      </c>
      <c r="J329" s="1" t="s">
        <v>1577</v>
      </c>
      <c r="K329" s="1" t="s">
        <v>5671</v>
      </c>
      <c r="L329" s="1" t="s">
        <v>1579</v>
      </c>
      <c r="M329" s="1" t="s">
        <v>1460</v>
      </c>
      <c r="N329" s="1" t="s">
        <v>116</v>
      </c>
      <c r="O329" s="1" t="s">
        <v>117</v>
      </c>
      <c r="P329" s="9">
        <v>96950</v>
      </c>
      <c r="Q329" s="1" t="s">
        <v>118</v>
      </c>
      <c r="R329" s="1" t="s">
        <v>138</v>
      </c>
      <c r="S329" s="1">
        <v>16702349889</v>
      </c>
      <c r="U329" s="1">
        <v>33341</v>
      </c>
      <c r="V329" s="1" t="s">
        <v>119</v>
      </c>
      <c r="X329" s="1" t="s">
        <v>1581</v>
      </c>
      <c r="Y329" s="1" t="s">
        <v>1582</v>
      </c>
      <c r="Z329" s="1" t="s">
        <v>1583</v>
      </c>
      <c r="AA329" s="1" t="s">
        <v>1584</v>
      </c>
      <c r="AB329" s="1" t="s">
        <v>5672</v>
      </c>
      <c r="AC329" s="1" t="s">
        <v>1460</v>
      </c>
      <c r="AD329" s="1" t="s">
        <v>116</v>
      </c>
      <c r="AE329" s="1" t="s">
        <v>117</v>
      </c>
      <c r="AF329" s="9">
        <v>96950</v>
      </c>
      <c r="AG329" s="1" t="s">
        <v>118</v>
      </c>
      <c r="AH329" s="1" t="s">
        <v>138</v>
      </c>
      <c r="AI329" s="1">
        <v>16702349889</v>
      </c>
      <c r="AK329" s="1" t="s">
        <v>1586</v>
      </c>
      <c r="BC329" s="1" t="str">
        <f>"49-9021.01"</f>
        <v>49-9021.01</v>
      </c>
      <c r="BD329" s="1" t="s">
        <v>3944</v>
      </c>
      <c r="BE329" s="1" t="s">
        <v>5673</v>
      </c>
      <c r="BF329" s="1" t="s">
        <v>5674</v>
      </c>
      <c r="BG329" s="1">
        <v>6</v>
      </c>
      <c r="BH329" s="1">
        <v>6</v>
      </c>
      <c r="BI329" s="2">
        <v>44136</v>
      </c>
      <c r="BJ329" s="2">
        <v>44500</v>
      </c>
      <c r="BK329" s="2">
        <v>44158</v>
      </c>
      <c r="BL329" s="2">
        <v>44500</v>
      </c>
      <c r="BM329" s="1">
        <v>40</v>
      </c>
      <c r="BN329" s="1">
        <v>0</v>
      </c>
      <c r="BO329" s="1">
        <v>8</v>
      </c>
      <c r="BP329" s="1">
        <v>8</v>
      </c>
      <c r="BQ329" s="1">
        <v>8</v>
      </c>
      <c r="BR329" s="1">
        <v>8</v>
      </c>
      <c r="BS329" s="1">
        <v>8</v>
      </c>
      <c r="BT329" s="1">
        <v>0</v>
      </c>
      <c r="BU329" s="1" t="str">
        <f>"7:30 AM"</f>
        <v>7:30 AM</v>
      </c>
      <c r="BV329" s="1" t="str">
        <f>"4:30 PM"</f>
        <v>4:30 PM</v>
      </c>
      <c r="BW329" s="1" t="s">
        <v>135</v>
      </c>
      <c r="BX329" s="1">
        <v>0</v>
      </c>
      <c r="BY329" s="1">
        <v>24</v>
      </c>
      <c r="BZ329" s="1" t="s">
        <v>112</v>
      </c>
      <c r="CA329" s="1">
        <v>0</v>
      </c>
      <c r="CB329" s="1" t="s">
        <v>5675</v>
      </c>
      <c r="CC329" s="1" t="s">
        <v>4365</v>
      </c>
      <c r="CD329" s="1" t="s">
        <v>1579</v>
      </c>
      <c r="CE329" s="1" t="s">
        <v>116</v>
      </c>
      <c r="CF329" s="1" t="s">
        <v>117</v>
      </c>
      <c r="CG329" s="1">
        <v>96950</v>
      </c>
      <c r="CH329" s="3">
        <v>8.08</v>
      </c>
      <c r="CI329" s="3">
        <v>8.08</v>
      </c>
      <c r="CJ329" s="3">
        <v>12.12</v>
      </c>
      <c r="CK329" s="3">
        <v>12.12</v>
      </c>
      <c r="CL329" s="1" t="s">
        <v>137</v>
      </c>
      <c r="CM329" s="1" t="s">
        <v>2511</v>
      </c>
      <c r="CN329" s="1" t="s">
        <v>139</v>
      </c>
      <c r="CP329" s="1" t="s">
        <v>112</v>
      </c>
      <c r="CQ329" s="1" t="s">
        <v>111</v>
      </c>
      <c r="CR329" s="1" t="s">
        <v>112</v>
      </c>
      <c r="CS329" s="1" t="s">
        <v>111</v>
      </c>
      <c r="CT329" s="1" t="s">
        <v>138</v>
      </c>
      <c r="CU329" s="1" t="s">
        <v>111</v>
      </c>
      <c r="CV329" s="1" t="s">
        <v>138</v>
      </c>
      <c r="CW329" s="1" t="s">
        <v>1837</v>
      </c>
      <c r="CX329" s="1">
        <v>16702349889</v>
      </c>
      <c r="CY329" s="1" t="s">
        <v>1593</v>
      </c>
      <c r="CZ329" s="1" t="s">
        <v>230</v>
      </c>
      <c r="DA329" s="1" t="s">
        <v>111</v>
      </c>
      <c r="DB329" s="1" t="s">
        <v>112</v>
      </c>
      <c r="DC329" s="1" t="s">
        <v>1581</v>
      </c>
      <c r="DD329" s="1" t="s">
        <v>1582</v>
      </c>
      <c r="DE329" s="1" t="s">
        <v>402</v>
      </c>
      <c r="DF329" s="1" t="s">
        <v>5676</v>
      </c>
      <c r="DG329" s="1" t="s">
        <v>5677</v>
      </c>
    </row>
    <row r="330" spans="1:111" ht="15.6" customHeight="1" x14ac:dyDescent="0.25">
      <c r="A330" s="1" t="s">
        <v>5702</v>
      </c>
      <c r="B330" s="1" t="s">
        <v>238</v>
      </c>
      <c r="C330" s="2">
        <v>44050.169127199071</v>
      </c>
      <c r="D330" s="2">
        <v>44112</v>
      </c>
      <c r="E330" s="1" t="s">
        <v>110</v>
      </c>
      <c r="F330" s="2">
        <v>44104.833333333336</v>
      </c>
      <c r="G330" s="1" t="s">
        <v>111</v>
      </c>
      <c r="H330" s="1" t="s">
        <v>112</v>
      </c>
      <c r="I330" s="1" t="s">
        <v>112</v>
      </c>
      <c r="J330" s="1" t="s">
        <v>5703</v>
      </c>
      <c r="K330" s="1" t="s">
        <v>5704</v>
      </c>
      <c r="L330" s="1" t="s">
        <v>5705</v>
      </c>
      <c r="N330" s="1" t="s">
        <v>167</v>
      </c>
      <c r="O330" s="1" t="s">
        <v>117</v>
      </c>
      <c r="P330" s="9">
        <v>96950</v>
      </c>
      <c r="Q330" s="1" t="s">
        <v>118</v>
      </c>
      <c r="S330" s="1">
        <v>16702357379</v>
      </c>
      <c r="U330" s="1">
        <v>42345</v>
      </c>
      <c r="V330" s="1" t="s">
        <v>119</v>
      </c>
      <c r="X330" s="1" t="s">
        <v>5706</v>
      </c>
      <c r="Y330" s="1" t="s">
        <v>5707</v>
      </c>
      <c r="Z330" s="1" t="s">
        <v>5708</v>
      </c>
      <c r="AA330" s="1" t="s">
        <v>2091</v>
      </c>
      <c r="AB330" s="1" t="s">
        <v>5709</v>
      </c>
      <c r="AD330" s="1" t="s">
        <v>167</v>
      </c>
      <c r="AE330" s="1" t="s">
        <v>117</v>
      </c>
      <c r="AF330" s="9">
        <v>96950</v>
      </c>
      <c r="AG330" s="1" t="s">
        <v>118</v>
      </c>
      <c r="AI330" s="1">
        <v>16702357379</v>
      </c>
      <c r="AK330" s="1" t="s">
        <v>5710</v>
      </c>
      <c r="BC330" s="1" t="str">
        <f>"11-1021.00"</f>
        <v>11-1021.00</v>
      </c>
      <c r="BD330" s="1" t="s">
        <v>248</v>
      </c>
      <c r="BE330" s="1" t="s">
        <v>5711</v>
      </c>
      <c r="BF330" s="1" t="s">
        <v>2483</v>
      </c>
      <c r="BG330" s="1">
        <v>1</v>
      </c>
      <c r="BH330" s="1">
        <v>1</v>
      </c>
      <c r="BI330" s="2">
        <v>44106</v>
      </c>
      <c r="BJ330" s="2">
        <v>44470</v>
      </c>
      <c r="BK330" s="2">
        <v>44112</v>
      </c>
      <c r="BL330" s="2">
        <v>44470</v>
      </c>
      <c r="BM330" s="1">
        <v>40</v>
      </c>
      <c r="BN330" s="1">
        <v>0</v>
      </c>
      <c r="BO330" s="1">
        <v>8</v>
      </c>
      <c r="BP330" s="1">
        <v>8</v>
      </c>
      <c r="BQ330" s="1">
        <v>8</v>
      </c>
      <c r="BR330" s="1">
        <v>8</v>
      </c>
      <c r="BS330" s="1">
        <v>8</v>
      </c>
      <c r="BT330" s="1">
        <v>0</v>
      </c>
      <c r="BU330" s="1" t="str">
        <f>"8:00 AM"</f>
        <v>8:00 AM</v>
      </c>
      <c r="BV330" s="1" t="str">
        <f>"5:00 PM"</f>
        <v>5:00 PM</v>
      </c>
      <c r="BW330" s="1" t="s">
        <v>135</v>
      </c>
      <c r="BX330" s="1">
        <v>0</v>
      </c>
      <c r="BY330" s="1">
        <v>36</v>
      </c>
      <c r="BZ330" s="1" t="s">
        <v>111</v>
      </c>
      <c r="CA330" s="1">
        <v>7</v>
      </c>
      <c r="CB330" s="1" t="s">
        <v>168</v>
      </c>
      <c r="CC330" s="1" t="s">
        <v>5712</v>
      </c>
      <c r="CE330" s="1" t="s">
        <v>167</v>
      </c>
      <c r="CF330" s="1" t="s">
        <v>117</v>
      </c>
      <c r="CG330" s="1">
        <v>96950</v>
      </c>
      <c r="CH330" s="3">
        <v>30.92</v>
      </c>
      <c r="CI330" s="3">
        <v>30.92</v>
      </c>
      <c r="CJ330" s="3">
        <v>46.38</v>
      </c>
      <c r="CK330" s="3">
        <v>46.38</v>
      </c>
      <c r="CL330" s="1" t="s">
        <v>137</v>
      </c>
      <c r="CM330" s="1" t="s">
        <v>168</v>
      </c>
      <c r="CN330" s="1" t="s">
        <v>139</v>
      </c>
      <c r="CP330" s="1" t="s">
        <v>112</v>
      </c>
      <c r="CQ330" s="1" t="s">
        <v>111</v>
      </c>
      <c r="CR330" s="1" t="s">
        <v>112</v>
      </c>
      <c r="CS330" s="1" t="s">
        <v>111</v>
      </c>
      <c r="CT330" s="1" t="s">
        <v>138</v>
      </c>
      <c r="CU330" s="1" t="s">
        <v>111</v>
      </c>
      <c r="CV330" s="1" t="s">
        <v>138</v>
      </c>
      <c r="CW330" s="1" t="s">
        <v>5713</v>
      </c>
      <c r="CX330" s="1">
        <v>16702357379</v>
      </c>
      <c r="CY330" s="1" t="s">
        <v>5710</v>
      </c>
      <c r="CZ330" s="1" t="s">
        <v>138</v>
      </c>
      <c r="DA330" s="1" t="s">
        <v>111</v>
      </c>
      <c r="DB330" s="1" t="s">
        <v>112</v>
      </c>
    </row>
    <row r="331" spans="1:111" ht="15.6" customHeight="1" x14ac:dyDescent="0.25">
      <c r="A331" s="1" t="s">
        <v>5726</v>
      </c>
      <c r="B331" s="1" t="s">
        <v>238</v>
      </c>
      <c r="C331" s="2">
        <v>44144.909702777775</v>
      </c>
      <c r="D331" s="2">
        <v>44174</v>
      </c>
      <c r="E331" s="1" t="s">
        <v>180</v>
      </c>
      <c r="G331" s="1" t="s">
        <v>112</v>
      </c>
      <c r="H331" s="1" t="s">
        <v>112</v>
      </c>
      <c r="I331" s="1" t="s">
        <v>112</v>
      </c>
      <c r="J331" s="1" t="s">
        <v>4637</v>
      </c>
      <c r="K331" s="1" t="s">
        <v>5727</v>
      </c>
      <c r="L331" s="1" t="s">
        <v>4639</v>
      </c>
      <c r="M331" s="1" t="s">
        <v>5728</v>
      </c>
      <c r="N331" s="1" t="s">
        <v>167</v>
      </c>
      <c r="O331" s="1" t="s">
        <v>117</v>
      </c>
      <c r="P331" s="9">
        <v>96950</v>
      </c>
      <c r="Q331" s="1" t="s">
        <v>118</v>
      </c>
      <c r="R331" s="1" t="s">
        <v>138</v>
      </c>
      <c r="S331" s="1">
        <v>16702356129</v>
      </c>
      <c r="U331" s="1">
        <v>812112</v>
      </c>
      <c r="V331" s="1" t="s">
        <v>119</v>
      </c>
      <c r="X331" s="1" t="s">
        <v>4640</v>
      </c>
      <c r="Y331" s="1" t="s">
        <v>4641</v>
      </c>
      <c r="Z331" s="1" t="s">
        <v>4642</v>
      </c>
      <c r="AA331" s="1" t="s">
        <v>964</v>
      </c>
      <c r="AB331" s="1" t="s">
        <v>4639</v>
      </c>
      <c r="AC331" s="1" t="s">
        <v>5728</v>
      </c>
      <c r="AD331" s="1" t="s">
        <v>167</v>
      </c>
      <c r="AE331" s="1" t="s">
        <v>117</v>
      </c>
      <c r="AF331" s="9">
        <v>96950</v>
      </c>
      <c r="AG331" s="1" t="s">
        <v>118</v>
      </c>
      <c r="AH331" s="1" t="s">
        <v>138</v>
      </c>
      <c r="AI331" s="1">
        <v>16707830872</v>
      </c>
      <c r="AK331" s="1" t="s">
        <v>4643</v>
      </c>
      <c r="BC331" s="1" t="str">
        <f>"39-5012.00"</f>
        <v>39-5012.00</v>
      </c>
      <c r="BD331" s="1" t="s">
        <v>1831</v>
      </c>
      <c r="BE331" s="1" t="s">
        <v>5729</v>
      </c>
      <c r="BF331" s="1" t="s">
        <v>5730</v>
      </c>
      <c r="BG331" s="1">
        <v>5</v>
      </c>
      <c r="BH331" s="1">
        <v>5</v>
      </c>
      <c r="BI331" s="2">
        <v>44256</v>
      </c>
      <c r="BJ331" s="2">
        <v>44469</v>
      </c>
      <c r="BK331" s="2">
        <v>44256</v>
      </c>
      <c r="BL331" s="2">
        <v>44469</v>
      </c>
      <c r="BM331" s="1">
        <v>40</v>
      </c>
      <c r="BN331" s="1">
        <v>8</v>
      </c>
      <c r="BO331" s="1">
        <v>0</v>
      </c>
      <c r="BP331" s="1">
        <v>0</v>
      </c>
      <c r="BQ331" s="1">
        <v>8</v>
      </c>
      <c r="BR331" s="1">
        <v>8</v>
      </c>
      <c r="BS331" s="1">
        <v>8</v>
      </c>
      <c r="BT331" s="1">
        <v>8</v>
      </c>
      <c r="BU331" s="1" t="str">
        <f>"8:00 AM"</f>
        <v>8:00 AM</v>
      </c>
      <c r="BV331" s="1" t="str">
        <f>"5:00 PM"</f>
        <v>5:00 PM</v>
      </c>
      <c r="BW331" s="1" t="s">
        <v>135</v>
      </c>
      <c r="BX331" s="1">
        <v>0</v>
      </c>
      <c r="BY331" s="1">
        <v>12</v>
      </c>
      <c r="BZ331" s="1" t="s">
        <v>112</v>
      </c>
      <c r="CA331" s="1">
        <v>0</v>
      </c>
      <c r="CB331" s="1" t="s">
        <v>5731</v>
      </c>
      <c r="CC331" s="1" t="s">
        <v>4639</v>
      </c>
      <c r="CE331" s="1" t="s">
        <v>167</v>
      </c>
      <c r="CF331" s="1" t="s">
        <v>117</v>
      </c>
      <c r="CG331" s="1">
        <v>96950</v>
      </c>
      <c r="CH331" s="3">
        <v>8.08</v>
      </c>
      <c r="CI331" s="3">
        <v>8.08</v>
      </c>
      <c r="CJ331" s="3">
        <v>12.12</v>
      </c>
      <c r="CK331" s="3">
        <v>12.12</v>
      </c>
      <c r="CL331" s="1" t="s">
        <v>137</v>
      </c>
      <c r="CM331" s="1" t="s">
        <v>331</v>
      </c>
      <c r="CN331" s="1" t="s">
        <v>139</v>
      </c>
      <c r="CP331" s="1" t="s">
        <v>112</v>
      </c>
      <c r="CQ331" s="1" t="s">
        <v>111</v>
      </c>
      <c r="CR331" s="1" t="s">
        <v>112</v>
      </c>
      <c r="CS331" s="1" t="s">
        <v>111</v>
      </c>
      <c r="CT331" s="1" t="s">
        <v>138</v>
      </c>
      <c r="CU331" s="1" t="s">
        <v>111</v>
      </c>
      <c r="CV331" s="1" t="s">
        <v>138</v>
      </c>
      <c r="CW331" s="1" t="s">
        <v>5732</v>
      </c>
      <c r="CX331" s="1">
        <v>16702356129</v>
      </c>
      <c r="CY331" s="1" t="s">
        <v>4643</v>
      </c>
      <c r="CZ331" s="1" t="s">
        <v>331</v>
      </c>
      <c r="DA331" s="1" t="s">
        <v>111</v>
      </c>
      <c r="DB331" s="1" t="s">
        <v>112</v>
      </c>
    </row>
    <row r="332" spans="1:111" ht="15.6" customHeight="1" x14ac:dyDescent="0.25">
      <c r="A332" s="1" t="s">
        <v>5733</v>
      </c>
      <c r="B332" s="1" t="s">
        <v>238</v>
      </c>
      <c r="C332" s="2">
        <v>44027.08800462963</v>
      </c>
      <c r="D332" s="2">
        <v>44110</v>
      </c>
      <c r="E332" s="1" t="s">
        <v>110</v>
      </c>
      <c r="F332" s="2">
        <v>44103.833333333336</v>
      </c>
      <c r="G332" s="1" t="s">
        <v>111</v>
      </c>
      <c r="H332" s="1" t="s">
        <v>112</v>
      </c>
      <c r="I332" s="1" t="s">
        <v>112</v>
      </c>
      <c r="J332" s="1" t="s">
        <v>143</v>
      </c>
      <c r="K332" s="1" t="s">
        <v>156</v>
      </c>
      <c r="L332" s="1" t="s">
        <v>145</v>
      </c>
      <c r="N332" s="1" t="s">
        <v>116</v>
      </c>
      <c r="O332" s="1" t="s">
        <v>117</v>
      </c>
      <c r="P332" s="9">
        <v>96950</v>
      </c>
      <c r="Q332" s="1" t="s">
        <v>118</v>
      </c>
      <c r="R332" s="1" t="s">
        <v>138</v>
      </c>
      <c r="S332" s="1">
        <v>16702346601</v>
      </c>
      <c r="T332" s="1">
        <v>711</v>
      </c>
      <c r="U332" s="1">
        <v>72111</v>
      </c>
      <c r="V332" s="1" t="s">
        <v>119</v>
      </c>
      <c r="X332" s="1" t="s">
        <v>4584</v>
      </c>
      <c r="Y332" s="1" t="s">
        <v>147</v>
      </c>
      <c r="Z332" s="1" t="s">
        <v>148</v>
      </c>
      <c r="AA332" s="1" t="s">
        <v>149</v>
      </c>
      <c r="AB332" s="1" t="s">
        <v>150</v>
      </c>
      <c r="AD332" s="1" t="s">
        <v>116</v>
      </c>
      <c r="AE332" s="1" t="s">
        <v>117</v>
      </c>
      <c r="AF332" s="9">
        <v>96950</v>
      </c>
      <c r="AG332" s="1" t="s">
        <v>118</v>
      </c>
      <c r="AH332" s="1" t="s">
        <v>138</v>
      </c>
      <c r="AI332" s="1">
        <v>16702346601</v>
      </c>
      <c r="AJ332" s="1">
        <v>711</v>
      </c>
      <c r="AK332" s="1" t="s">
        <v>151</v>
      </c>
      <c r="BC332" s="1" t="str">
        <f>"43-3031.00"</f>
        <v>43-3031.00</v>
      </c>
      <c r="BD332" s="1" t="s">
        <v>389</v>
      </c>
      <c r="BE332" s="1" t="s">
        <v>5734</v>
      </c>
      <c r="BF332" s="1" t="s">
        <v>5735</v>
      </c>
      <c r="BG332" s="1">
        <v>2</v>
      </c>
      <c r="BH332" s="1">
        <v>2</v>
      </c>
      <c r="BI332" s="2">
        <v>44105</v>
      </c>
      <c r="BJ332" s="2">
        <v>44469</v>
      </c>
      <c r="BK332" s="2">
        <v>44110</v>
      </c>
      <c r="BL332" s="2">
        <v>44469</v>
      </c>
      <c r="BM332" s="1">
        <v>35</v>
      </c>
      <c r="BN332" s="1">
        <v>0</v>
      </c>
      <c r="BO332" s="1">
        <v>7</v>
      </c>
      <c r="BP332" s="1">
        <v>7</v>
      </c>
      <c r="BQ332" s="1">
        <v>7</v>
      </c>
      <c r="BR332" s="1">
        <v>7</v>
      </c>
      <c r="BS332" s="1">
        <v>7</v>
      </c>
      <c r="BT332" s="1">
        <v>0</v>
      </c>
      <c r="BU332" s="1" t="str">
        <f>"7:00 AM"</f>
        <v>7:00 AM</v>
      </c>
      <c r="BV332" s="1" t="str">
        <f>"2:30 PM"</f>
        <v>2:30 PM</v>
      </c>
      <c r="BW332" s="1" t="s">
        <v>392</v>
      </c>
      <c r="BX332" s="1">
        <v>0</v>
      </c>
      <c r="BY332" s="1">
        <v>24</v>
      </c>
      <c r="BZ332" s="1" t="s">
        <v>112</v>
      </c>
      <c r="CA332" s="1">
        <v>0</v>
      </c>
      <c r="CB332" s="1" t="s">
        <v>5736</v>
      </c>
      <c r="CC332" s="1" t="s">
        <v>156</v>
      </c>
      <c r="CD332" s="1" t="s">
        <v>145</v>
      </c>
      <c r="CE332" s="1" t="s">
        <v>157</v>
      </c>
      <c r="CF332" s="1" t="s">
        <v>117</v>
      </c>
      <c r="CG332" s="1">
        <v>96950</v>
      </c>
      <c r="CH332" s="3">
        <v>9.8699999999999992</v>
      </c>
      <c r="CI332" s="3">
        <v>10.87</v>
      </c>
      <c r="CJ332" s="3">
        <v>14.81</v>
      </c>
      <c r="CK332" s="3">
        <v>16.309999999999999</v>
      </c>
      <c r="CL332" s="1" t="s">
        <v>137</v>
      </c>
      <c r="CM332" s="1" t="s">
        <v>5737</v>
      </c>
      <c r="CN332" s="1" t="s">
        <v>139</v>
      </c>
      <c r="CP332" s="1" t="s">
        <v>112</v>
      </c>
      <c r="CQ332" s="1" t="s">
        <v>111</v>
      </c>
      <c r="CR332" s="1" t="s">
        <v>112</v>
      </c>
      <c r="CS332" s="1" t="s">
        <v>111</v>
      </c>
      <c r="CT332" s="1" t="s">
        <v>111</v>
      </c>
      <c r="CU332" s="1" t="s">
        <v>111</v>
      </c>
      <c r="CV332" s="1" t="s">
        <v>138</v>
      </c>
      <c r="CW332" s="1" t="s">
        <v>159</v>
      </c>
      <c r="CX332" s="1">
        <v>16702346601</v>
      </c>
      <c r="CY332" s="1" t="s">
        <v>160</v>
      </c>
      <c r="CZ332" s="1" t="s">
        <v>5738</v>
      </c>
      <c r="DA332" s="1" t="s">
        <v>111</v>
      </c>
      <c r="DB332" s="1" t="s">
        <v>112</v>
      </c>
    </row>
    <row r="333" spans="1:111" ht="15.6" customHeight="1" x14ac:dyDescent="0.25">
      <c r="A333" s="1" t="s">
        <v>5745</v>
      </c>
      <c r="B333" s="1" t="s">
        <v>238</v>
      </c>
      <c r="C333" s="2">
        <v>44055.862781944445</v>
      </c>
      <c r="D333" s="2">
        <v>44145</v>
      </c>
      <c r="E333" s="1" t="s">
        <v>180</v>
      </c>
      <c r="G333" s="1" t="s">
        <v>112</v>
      </c>
      <c r="H333" s="1" t="s">
        <v>112</v>
      </c>
      <c r="I333" s="1" t="s">
        <v>112</v>
      </c>
      <c r="J333" s="1" t="s">
        <v>5746</v>
      </c>
      <c r="L333" s="1" t="s">
        <v>5747</v>
      </c>
      <c r="M333" s="1" t="s">
        <v>5748</v>
      </c>
      <c r="N333" s="1" t="s">
        <v>167</v>
      </c>
      <c r="O333" s="1" t="s">
        <v>117</v>
      </c>
      <c r="P333" s="9">
        <v>96950</v>
      </c>
      <c r="Q333" s="1" t="s">
        <v>118</v>
      </c>
      <c r="S333" s="1">
        <v>16702334646</v>
      </c>
      <c r="U333" s="1">
        <v>6216</v>
      </c>
      <c r="V333" s="1" t="s">
        <v>119</v>
      </c>
      <c r="X333" s="1" t="s">
        <v>987</v>
      </c>
      <c r="Y333" s="1" t="s">
        <v>5749</v>
      </c>
      <c r="AA333" s="1" t="s">
        <v>5750</v>
      </c>
      <c r="AB333" s="1" t="s">
        <v>5747</v>
      </c>
      <c r="AC333" s="1" t="s">
        <v>5751</v>
      </c>
      <c r="AD333" s="1" t="s">
        <v>167</v>
      </c>
      <c r="AE333" s="1" t="s">
        <v>117</v>
      </c>
      <c r="AF333" s="9">
        <v>96950</v>
      </c>
      <c r="AG333" s="1" t="s">
        <v>118</v>
      </c>
      <c r="AI333" s="1">
        <v>16702334646</v>
      </c>
      <c r="AK333" s="1" t="s">
        <v>5752</v>
      </c>
      <c r="BC333" s="1" t="str">
        <f>"29-1123.00"</f>
        <v>29-1123.00</v>
      </c>
      <c r="BD333" s="1" t="s">
        <v>4961</v>
      </c>
      <c r="BE333" s="1" t="s">
        <v>5753</v>
      </c>
      <c r="BF333" s="1" t="s">
        <v>5754</v>
      </c>
      <c r="BG333" s="1">
        <v>10</v>
      </c>
      <c r="BH333" s="1">
        <v>10</v>
      </c>
      <c r="BI333" s="2">
        <v>44105</v>
      </c>
      <c r="BJ333" s="2">
        <v>44469</v>
      </c>
      <c r="BK333" s="2">
        <v>44145</v>
      </c>
      <c r="BL333" s="2">
        <v>44469</v>
      </c>
      <c r="BM333" s="1">
        <v>40</v>
      </c>
      <c r="BN333" s="1">
        <v>0</v>
      </c>
      <c r="BO333" s="1">
        <v>8</v>
      </c>
      <c r="BP333" s="1">
        <v>8</v>
      </c>
      <c r="BQ333" s="1">
        <v>8</v>
      </c>
      <c r="BR333" s="1">
        <v>8</v>
      </c>
      <c r="BS333" s="1">
        <v>8</v>
      </c>
      <c r="BT333" s="1">
        <v>0</v>
      </c>
      <c r="BU333" s="1" t="str">
        <f>"8:00 AM"</f>
        <v>8:00 AM</v>
      </c>
      <c r="BV333" s="1" t="str">
        <f>"5:00 PM"</f>
        <v>5:00 PM</v>
      </c>
      <c r="BW333" s="1" t="s">
        <v>193</v>
      </c>
      <c r="BX333" s="1">
        <v>0</v>
      </c>
      <c r="BY333" s="1">
        <v>12</v>
      </c>
      <c r="BZ333" s="1" t="s">
        <v>112</v>
      </c>
      <c r="CA333" s="1">
        <v>0</v>
      </c>
      <c r="CB333" s="1" t="s">
        <v>5755</v>
      </c>
      <c r="CC333" s="1" t="s">
        <v>5747</v>
      </c>
      <c r="CD333" s="1" t="s">
        <v>5748</v>
      </c>
      <c r="CE333" s="1" t="s">
        <v>167</v>
      </c>
      <c r="CF333" s="1" t="s">
        <v>117</v>
      </c>
      <c r="CG333" s="1">
        <v>96950</v>
      </c>
      <c r="CH333" s="3">
        <v>34.56</v>
      </c>
      <c r="CI333" s="3">
        <v>34.56</v>
      </c>
      <c r="CJ333" s="3">
        <v>51.84</v>
      </c>
      <c r="CK333" s="3">
        <v>51.84</v>
      </c>
      <c r="CL333" s="1" t="s">
        <v>137</v>
      </c>
      <c r="CN333" s="1" t="s">
        <v>139</v>
      </c>
      <c r="CP333" s="1" t="s">
        <v>112</v>
      </c>
      <c r="CQ333" s="1" t="s">
        <v>111</v>
      </c>
      <c r="CR333" s="1" t="s">
        <v>112</v>
      </c>
      <c r="CS333" s="1" t="s">
        <v>111</v>
      </c>
      <c r="CT333" s="1" t="s">
        <v>138</v>
      </c>
      <c r="CU333" s="1" t="s">
        <v>111</v>
      </c>
      <c r="CV333" s="1" t="s">
        <v>138</v>
      </c>
      <c r="CW333" s="1" t="s">
        <v>331</v>
      </c>
      <c r="CX333" s="1">
        <v>16702334646</v>
      </c>
      <c r="CY333" s="1" t="s">
        <v>5756</v>
      </c>
      <c r="CZ333" s="1" t="s">
        <v>138</v>
      </c>
      <c r="DA333" s="1" t="s">
        <v>111</v>
      </c>
      <c r="DB333" s="1" t="s">
        <v>112</v>
      </c>
      <c r="DC333" s="1" t="s">
        <v>1701</v>
      </c>
      <c r="DD333" s="1" t="s">
        <v>1702</v>
      </c>
      <c r="DF333" s="1" t="s">
        <v>1703</v>
      </c>
      <c r="DG333" s="1" t="s">
        <v>1704</v>
      </c>
    </row>
    <row r="334" spans="1:111" ht="15.6" customHeight="1" x14ac:dyDescent="0.25">
      <c r="A334" s="1" t="s">
        <v>5757</v>
      </c>
      <c r="B334" s="1" t="s">
        <v>238</v>
      </c>
      <c r="C334" s="2">
        <v>44080.777839467592</v>
      </c>
      <c r="D334" s="2">
        <v>44160</v>
      </c>
      <c r="E334" s="1" t="s">
        <v>110</v>
      </c>
      <c r="F334" s="2">
        <v>44103.833333333336</v>
      </c>
      <c r="G334" s="1" t="s">
        <v>111</v>
      </c>
      <c r="H334" s="1" t="s">
        <v>112</v>
      </c>
      <c r="I334" s="1" t="s">
        <v>112</v>
      </c>
      <c r="J334" s="1" t="s">
        <v>5758</v>
      </c>
      <c r="L334" s="1" t="s">
        <v>5759</v>
      </c>
      <c r="N334" s="1" t="s">
        <v>116</v>
      </c>
      <c r="O334" s="1" t="s">
        <v>117</v>
      </c>
      <c r="P334" s="9">
        <v>96950</v>
      </c>
      <c r="Q334" s="1" t="s">
        <v>118</v>
      </c>
      <c r="S334" s="1">
        <v>16702342838</v>
      </c>
      <c r="U334" s="1">
        <v>42512</v>
      </c>
      <c r="V334" s="1" t="s">
        <v>119</v>
      </c>
      <c r="X334" s="1" t="s">
        <v>5760</v>
      </c>
      <c r="Y334" s="1" t="s">
        <v>5761</v>
      </c>
      <c r="Z334" s="1" t="s">
        <v>138</v>
      </c>
      <c r="AA334" s="1" t="s">
        <v>245</v>
      </c>
      <c r="AB334" s="1" t="s">
        <v>5759</v>
      </c>
      <c r="AD334" s="1" t="s">
        <v>116</v>
      </c>
      <c r="AE334" s="1" t="s">
        <v>117</v>
      </c>
      <c r="AF334" s="9">
        <v>96950</v>
      </c>
      <c r="AG334" s="1" t="s">
        <v>118</v>
      </c>
      <c r="AI334" s="1">
        <v>16702342838</v>
      </c>
      <c r="AK334" s="1" t="s">
        <v>5762</v>
      </c>
      <c r="BC334" s="1" t="str">
        <f>"11-1021.00"</f>
        <v>11-1021.00</v>
      </c>
      <c r="BD334" s="1" t="s">
        <v>248</v>
      </c>
      <c r="BE334" s="1" t="s">
        <v>5763</v>
      </c>
      <c r="BF334" s="1" t="s">
        <v>5764</v>
      </c>
      <c r="BG334" s="1">
        <v>1</v>
      </c>
      <c r="BH334" s="1">
        <v>1</v>
      </c>
      <c r="BI334" s="2">
        <v>44105</v>
      </c>
      <c r="BJ334" s="2">
        <v>45199</v>
      </c>
      <c r="BK334" s="2">
        <v>44162</v>
      </c>
      <c r="BL334" s="2">
        <v>45199</v>
      </c>
      <c r="BM334" s="1">
        <v>40</v>
      </c>
      <c r="BN334" s="1">
        <v>0</v>
      </c>
      <c r="BO334" s="1">
        <v>8</v>
      </c>
      <c r="BP334" s="1">
        <v>8</v>
      </c>
      <c r="BQ334" s="1">
        <v>8</v>
      </c>
      <c r="BR334" s="1">
        <v>8</v>
      </c>
      <c r="BS334" s="1">
        <v>8</v>
      </c>
      <c r="BT334" s="1">
        <v>0</v>
      </c>
      <c r="BU334" s="1" t="str">
        <f>"8:00 AM"</f>
        <v>8:00 AM</v>
      </c>
      <c r="BV334" s="1" t="str">
        <f>"5:00 PM"</f>
        <v>5:00 PM</v>
      </c>
      <c r="BW334" s="1" t="s">
        <v>230</v>
      </c>
      <c r="BX334" s="1">
        <v>0</v>
      </c>
      <c r="BY334" s="1">
        <v>12</v>
      </c>
      <c r="BZ334" s="1" t="s">
        <v>111</v>
      </c>
      <c r="CA334" s="1">
        <v>4</v>
      </c>
      <c r="CB334" s="1" t="s">
        <v>5765</v>
      </c>
      <c r="CC334" s="1" t="s">
        <v>5766</v>
      </c>
      <c r="CD334" s="1" t="s">
        <v>5767</v>
      </c>
      <c r="CE334" s="1" t="s">
        <v>116</v>
      </c>
      <c r="CF334" s="1" t="s">
        <v>117</v>
      </c>
      <c r="CG334" s="1">
        <v>96950</v>
      </c>
      <c r="CH334" s="3">
        <v>30.92</v>
      </c>
      <c r="CI334" s="3">
        <v>30.92</v>
      </c>
      <c r="CJ334" s="3">
        <v>0</v>
      </c>
      <c r="CK334" s="3">
        <v>0</v>
      </c>
      <c r="CL334" s="1" t="s">
        <v>137</v>
      </c>
      <c r="CM334" s="1" t="s">
        <v>230</v>
      </c>
      <c r="CN334" s="1" t="s">
        <v>139</v>
      </c>
      <c r="CP334" s="1" t="s">
        <v>112</v>
      </c>
      <c r="CQ334" s="1" t="s">
        <v>111</v>
      </c>
      <c r="CR334" s="1" t="s">
        <v>112</v>
      </c>
      <c r="CS334" s="1" t="s">
        <v>112</v>
      </c>
      <c r="CT334" s="1" t="s">
        <v>138</v>
      </c>
      <c r="CU334" s="1" t="s">
        <v>111</v>
      </c>
      <c r="CV334" s="1" t="s">
        <v>138</v>
      </c>
      <c r="CW334" s="1" t="s">
        <v>5768</v>
      </c>
      <c r="CX334" s="1">
        <v>16702873381</v>
      </c>
      <c r="CY334" s="1" t="s">
        <v>5769</v>
      </c>
      <c r="CZ334" s="1" t="s">
        <v>138</v>
      </c>
      <c r="DA334" s="1" t="s">
        <v>111</v>
      </c>
      <c r="DB334" s="1" t="s">
        <v>112</v>
      </c>
      <c r="DC334" s="1" t="s">
        <v>5760</v>
      </c>
      <c r="DD334" s="1" t="s">
        <v>5761</v>
      </c>
      <c r="DE334" s="1" t="s">
        <v>3532</v>
      </c>
      <c r="DF334" s="1" t="s">
        <v>5758</v>
      </c>
      <c r="DG334" s="1" t="s">
        <v>5762</v>
      </c>
    </row>
    <row r="335" spans="1:111" ht="15.6" customHeight="1" x14ac:dyDescent="0.25">
      <c r="A335" s="1" t="s">
        <v>5812</v>
      </c>
      <c r="B335" s="1" t="s">
        <v>238</v>
      </c>
      <c r="C335" s="2">
        <v>44111.1462537037</v>
      </c>
      <c r="D335" s="2">
        <v>44152</v>
      </c>
      <c r="E335" s="1" t="s">
        <v>180</v>
      </c>
      <c r="G335" s="1" t="s">
        <v>112</v>
      </c>
      <c r="H335" s="1" t="s">
        <v>112</v>
      </c>
      <c r="I335" s="1" t="s">
        <v>112</v>
      </c>
      <c r="J335" s="1" t="s">
        <v>2339</v>
      </c>
      <c r="K335" s="1" t="s">
        <v>2340</v>
      </c>
      <c r="L335" s="1" t="s">
        <v>2178</v>
      </c>
      <c r="M335" s="1" t="s">
        <v>138</v>
      </c>
      <c r="N335" s="1" t="s">
        <v>116</v>
      </c>
      <c r="O335" s="1" t="s">
        <v>117</v>
      </c>
      <c r="P335" s="9">
        <v>96950</v>
      </c>
      <c r="Q335" s="1" t="s">
        <v>118</v>
      </c>
      <c r="R335" s="1" t="s">
        <v>117</v>
      </c>
      <c r="S335" s="1">
        <v>16718881388</v>
      </c>
      <c r="U335" s="1">
        <v>811111</v>
      </c>
      <c r="V335" s="1" t="s">
        <v>119</v>
      </c>
      <c r="X335" s="1" t="s">
        <v>2179</v>
      </c>
      <c r="Y335" s="1" t="s">
        <v>2180</v>
      </c>
      <c r="Z335" s="1" t="s">
        <v>2181</v>
      </c>
      <c r="AA335" s="1" t="s">
        <v>387</v>
      </c>
      <c r="AB335" s="1" t="s">
        <v>2178</v>
      </c>
      <c r="AC335" s="1" t="s">
        <v>138</v>
      </c>
      <c r="AD335" s="1" t="s">
        <v>116</v>
      </c>
      <c r="AE335" s="1" t="s">
        <v>117</v>
      </c>
      <c r="AF335" s="9">
        <v>96950</v>
      </c>
      <c r="AG335" s="1" t="s">
        <v>118</v>
      </c>
      <c r="AH335" s="1" t="s">
        <v>117</v>
      </c>
      <c r="AI335" s="1">
        <v>16718881388</v>
      </c>
      <c r="AK335" s="1" t="s">
        <v>2182</v>
      </c>
      <c r="BC335" s="1" t="str">
        <f>"53-6031.00"</f>
        <v>53-6031.00</v>
      </c>
      <c r="BD335" s="1" t="s">
        <v>5503</v>
      </c>
      <c r="BE335" s="1" t="s">
        <v>5813</v>
      </c>
      <c r="BF335" s="1" t="s">
        <v>5814</v>
      </c>
      <c r="BG335" s="1">
        <v>2</v>
      </c>
      <c r="BH335" s="1">
        <v>2</v>
      </c>
      <c r="BI335" s="2">
        <v>44227</v>
      </c>
      <c r="BJ335" s="2">
        <v>44591</v>
      </c>
      <c r="BK335" s="2">
        <v>44227</v>
      </c>
      <c r="BL335" s="2">
        <v>44591</v>
      </c>
      <c r="BM335" s="1">
        <v>35</v>
      </c>
      <c r="BN335" s="1">
        <v>0</v>
      </c>
      <c r="BO335" s="1">
        <v>7</v>
      </c>
      <c r="BP335" s="1">
        <v>7</v>
      </c>
      <c r="BQ335" s="1">
        <v>7</v>
      </c>
      <c r="BR335" s="1">
        <v>7</v>
      </c>
      <c r="BS335" s="1">
        <v>7</v>
      </c>
      <c r="BT335" s="1">
        <v>0</v>
      </c>
      <c r="BU335" s="1" t="str">
        <f>"8:00 AM"</f>
        <v>8:00 AM</v>
      </c>
      <c r="BV335" s="1" t="str">
        <f>"4:00 PM"</f>
        <v>4:00 PM</v>
      </c>
      <c r="BW335" s="1" t="s">
        <v>230</v>
      </c>
      <c r="BX335" s="1">
        <v>0</v>
      </c>
      <c r="BY335" s="1">
        <v>6</v>
      </c>
      <c r="BZ335" s="1" t="s">
        <v>112</v>
      </c>
      <c r="CA335" s="1">
        <v>0</v>
      </c>
      <c r="CB335" s="1" t="s">
        <v>5815</v>
      </c>
      <c r="CC335" s="1" t="s">
        <v>2178</v>
      </c>
      <c r="CD335" s="1" t="s">
        <v>138</v>
      </c>
      <c r="CE335" s="1" t="s">
        <v>116</v>
      </c>
      <c r="CF335" s="1" t="s">
        <v>117</v>
      </c>
      <c r="CG335" s="1">
        <v>96950</v>
      </c>
      <c r="CH335" s="3">
        <v>7.85</v>
      </c>
      <c r="CI335" s="3">
        <v>7.85</v>
      </c>
      <c r="CJ335" s="3">
        <v>11.77</v>
      </c>
      <c r="CK335" s="3">
        <v>11.77</v>
      </c>
      <c r="CL335" s="1" t="s">
        <v>137</v>
      </c>
      <c r="CM335" s="1" t="s">
        <v>138</v>
      </c>
      <c r="CN335" s="1" t="s">
        <v>139</v>
      </c>
      <c r="CP335" s="1" t="s">
        <v>112</v>
      </c>
      <c r="CQ335" s="1" t="s">
        <v>111</v>
      </c>
      <c r="CR335" s="1" t="s">
        <v>111</v>
      </c>
      <c r="CS335" s="1" t="s">
        <v>111</v>
      </c>
      <c r="CT335" s="1" t="s">
        <v>138</v>
      </c>
      <c r="CU335" s="1" t="s">
        <v>111</v>
      </c>
      <c r="CV335" s="1" t="s">
        <v>138</v>
      </c>
      <c r="CW335" s="1" t="s">
        <v>5816</v>
      </c>
      <c r="CX335" s="1">
        <v>16718881388</v>
      </c>
      <c r="CY335" s="1" t="s">
        <v>2182</v>
      </c>
      <c r="CZ335" s="1" t="s">
        <v>2187</v>
      </c>
      <c r="DA335" s="1" t="s">
        <v>111</v>
      </c>
      <c r="DB335" s="1" t="s">
        <v>112</v>
      </c>
    </row>
    <row r="336" spans="1:111" ht="15.6" customHeight="1" x14ac:dyDescent="0.25">
      <c r="A336" s="1" t="s">
        <v>5821</v>
      </c>
      <c r="B336" s="1" t="s">
        <v>238</v>
      </c>
      <c r="C336" s="2">
        <v>44137.077855439813</v>
      </c>
      <c r="D336" s="2">
        <v>44167</v>
      </c>
      <c r="E336" s="1" t="s">
        <v>110</v>
      </c>
      <c r="F336" s="2">
        <v>44229.791666666664</v>
      </c>
      <c r="G336" s="1" t="s">
        <v>112</v>
      </c>
      <c r="H336" s="1" t="s">
        <v>112</v>
      </c>
      <c r="I336" s="1" t="s">
        <v>112</v>
      </c>
      <c r="J336" s="1" t="s">
        <v>5822</v>
      </c>
      <c r="K336" s="1" t="s">
        <v>5823</v>
      </c>
      <c r="L336" s="1" t="s">
        <v>5824</v>
      </c>
      <c r="M336" s="1" t="s">
        <v>5824</v>
      </c>
      <c r="N336" s="1" t="s">
        <v>167</v>
      </c>
      <c r="O336" s="1" t="s">
        <v>117</v>
      </c>
      <c r="P336" s="9">
        <v>96950</v>
      </c>
      <c r="Q336" s="1" t="s">
        <v>118</v>
      </c>
      <c r="S336" s="1">
        <v>16702346445</v>
      </c>
      <c r="T336" s="1">
        <v>2263</v>
      </c>
      <c r="U336" s="1">
        <v>23822</v>
      </c>
      <c r="V336" s="1" t="s">
        <v>119</v>
      </c>
      <c r="X336" s="1" t="s">
        <v>3601</v>
      </c>
      <c r="Y336" s="1" t="s">
        <v>3602</v>
      </c>
      <c r="AA336" s="1" t="s">
        <v>2702</v>
      </c>
      <c r="AB336" s="1" t="s">
        <v>1088</v>
      </c>
      <c r="AC336" s="1" t="s">
        <v>1088</v>
      </c>
      <c r="AD336" s="1" t="s">
        <v>167</v>
      </c>
      <c r="AE336" s="1" t="s">
        <v>117</v>
      </c>
      <c r="AF336" s="9">
        <v>96950</v>
      </c>
      <c r="AG336" s="1" t="s">
        <v>118</v>
      </c>
      <c r="AI336" s="1">
        <v>16702346445</v>
      </c>
      <c r="AJ336" s="1">
        <v>2263</v>
      </c>
      <c r="AK336" s="1" t="s">
        <v>956</v>
      </c>
      <c r="BC336" s="1" t="str">
        <f>"49-9021.01"</f>
        <v>49-9021.01</v>
      </c>
      <c r="BD336" s="1" t="s">
        <v>3944</v>
      </c>
      <c r="BE336" s="1" t="s">
        <v>5825</v>
      </c>
      <c r="BF336" s="1" t="s">
        <v>5826</v>
      </c>
      <c r="BG336" s="1">
        <v>1</v>
      </c>
      <c r="BH336" s="1">
        <v>1</v>
      </c>
      <c r="BI336" s="2">
        <v>44231</v>
      </c>
      <c r="BJ336" s="2">
        <v>44595</v>
      </c>
      <c r="BK336" s="2">
        <v>44231</v>
      </c>
      <c r="BL336" s="2">
        <v>44595</v>
      </c>
      <c r="BM336" s="1">
        <v>40</v>
      </c>
      <c r="BN336" s="1">
        <v>0</v>
      </c>
      <c r="BO336" s="1">
        <v>8</v>
      </c>
      <c r="BP336" s="1">
        <v>8</v>
      </c>
      <c r="BQ336" s="1">
        <v>8</v>
      </c>
      <c r="BR336" s="1">
        <v>8</v>
      </c>
      <c r="BS336" s="1">
        <v>8</v>
      </c>
      <c r="BT336" s="1">
        <v>0</v>
      </c>
      <c r="BU336" s="1" t="str">
        <f>"8:00 AM"</f>
        <v>8:00 AM</v>
      </c>
      <c r="BV336" s="1" t="str">
        <f>"5:00 PM"</f>
        <v>5:00 PM</v>
      </c>
      <c r="BW336" s="1" t="s">
        <v>135</v>
      </c>
      <c r="BX336" s="1">
        <v>0</v>
      </c>
      <c r="BY336" s="1">
        <v>12</v>
      </c>
      <c r="BZ336" s="1" t="s">
        <v>112</v>
      </c>
      <c r="CA336" s="1">
        <v>0</v>
      </c>
      <c r="CB336" s="4" t="s">
        <v>5827</v>
      </c>
      <c r="CC336" s="1" t="s">
        <v>5824</v>
      </c>
      <c r="CD336" s="1" t="s">
        <v>5824</v>
      </c>
      <c r="CE336" s="1" t="s">
        <v>167</v>
      </c>
      <c r="CF336" s="1" t="s">
        <v>117</v>
      </c>
      <c r="CG336" s="1">
        <v>96950</v>
      </c>
      <c r="CH336" s="3">
        <v>9.0299999999999994</v>
      </c>
      <c r="CI336" s="3">
        <v>9.0299999999999994</v>
      </c>
      <c r="CJ336" s="3">
        <v>13.55</v>
      </c>
      <c r="CK336" s="3">
        <v>13.55</v>
      </c>
      <c r="CL336" s="1" t="s">
        <v>137</v>
      </c>
      <c r="CM336" s="1" t="s">
        <v>5828</v>
      </c>
      <c r="CN336" s="1" t="s">
        <v>139</v>
      </c>
      <c r="CP336" s="1" t="s">
        <v>112</v>
      </c>
      <c r="CQ336" s="1" t="s">
        <v>111</v>
      </c>
      <c r="CR336" s="1" t="s">
        <v>112</v>
      </c>
      <c r="CS336" s="1" t="s">
        <v>111</v>
      </c>
      <c r="CT336" s="1" t="s">
        <v>138</v>
      </c>
      <c r="CU336" s="1" t="s">
        <v>111</v>
      </c>
      <c r="CV336" s="1" t="s">
        <v>138</v>
      </c>
      <c r="CW336" s="1" t="s">
        <v>138</v>
      </c>
      <c r="CX336" s="1">
        <v>16702330210</v>
      </c>
      <c r="CY336" s="1" t="s">
        <v>5829</v>
      </c>
      <c r="CZ336" s="1" t="s">
        <v>138</v>
      </c>
      <c r="DA336" s="1" t="s">
        <v>111</v>
      </c>
      <c r="DB336" s="1" t="s">
        <v>112</v>
      </c>
      <c r="DC336" s="1" t="s">
        <v>3601</v>
      </c>
      <c r="DD336" s="1" t="s">
        <v>3602</v>
      </c>
      <c r="DF336" s="1" t="s">
        <v>5822</v>
      </c>
      <c r="DG336" s="1" t="s">
        <v>956</v>
      </c>
    </row>
    <row r="337" spans="1:111" ht="15.6" customHeight="1" x14ac:dyDescent="0.25">
      <c r="A337" s="1" t="s">
        <v>5848</v>
      </c>
      <c r="B337" s="1" t="s">
        <v>238</v>
      </c>
      <c r="C337" s="2">
        <v>44033.093004513888</v>
      </c>
      <c r="D337" s="2">
        <v>44127</v>
      </c>
      <c r="E337" s="1" t="s">
        <v>110</v>
      </c>
      <c r="F337" s="2">
        <v>44103.833333333336</v>
      </c>
      <c r="G337" s="1" t="s">
        <v>111</v>
      </c>
      <c r="H337" s="1" t="s">
        <v>112</v>
      </c>
      <c r="I337" s="1" t="s">
        <v>112</v>
      </c>
      <c r="J337" s="1" t="s">
        <v>1706</v>
      </c>
      <c r="K337" s="1" t="s">
        <v>1707</v>
      </c>
      <c r="L337" s="1" t="s">
        <v>5849</v>
      </c>
      <c r="N337" s="1" t="s">
        <v>167</v>
      </c>
      <c r="O337" s="1" t="s">
        <v>117</v>
      </c>
      <c r="P337" s="9">
        <v>96950</v>
      </c>
      <c r="Q337" s="1" t="s">
        <v>118</v>
      </c>
      <c r="S337" s="1">
        <v>16702348866</v>
      </c>
      <c r="U337" s="1">
        <v>72111</v>
      </c>
      <c r="V337" s="1" t="s">
        <v>119</v>
      </c>
      <c r="X337" s="1" t="s">
        <v>5850</v>
      </c>
      <c r="Y337" s="1" t="s">
        <v>5851</v>
      </c>
      <c r="AA337" s="1" t="s">
        <v>171</v>
      </c>
      <c r="AB337" s="1" t="s">
        <v>5849</v>
      </c>
      <c r="AD337" s="1" t="s">
        <v>167</v>
      </c>
      <c r="AE337" s="1" t="s">
        <v>117</v>
      </c>
      <c r="AF337" s="9">
        <v>96950</v>
      </c>
      <c r="AG337" s="1" t="s">
        <v>118</v>
      </c>
      <c r="AI337" s="1">
        <v>16702348866</v>
      </c>
      <c r="AK337" s="1" t="s">
        <v>1713</v>
      </c>
      <c r="BC337" s="1" t="str">
        <f>"37-2012.00"</f>
        <v>37-2012.00</v>
      </c>
      <c r="BD337" s="1" t="s">
        <v>576</v>
      </c>
      <c r="BE337" s="1" t="s">
        <v>5852</v>
      </c>
      <c r="BF337" s="1" t="s">
        <v>1715</v>
      </c>
      <c r="BG337" s="1">
        <v>3</v>
      </c>
      <c r="BH337" s="1">
        <v>3</v>
      </c>
      <c r="BI337" s="2">
        <v>44105</v>
      </c>
      <c r="BJ337" s="2">
        <v>44469</v>
      </c>
      <c r="BK337" s="2">
        <v>44127</v>
      </c>
      <c r="BL337" s="2">
        <v>44469</v>
      </c>
      <c r="BM337" s="1">
        <v>35</v>
      </c>
      <c r="BN337" s="1">
        <v>0</v>
      </c>
      <c r="BO337" s="1">
        <v>7</v>
      </c>
      <c r="BP337" s="1">
        <v>7</v>
      </c>
      <c r="BQ337" s="1">
        <v>7</v>
      </c>
      <c r="BR337" s="1">
        <v>7</v>
      </c>
      <c r="BS337" s="1">
        <v>7</v>
      </c>
      <c r="BT337" s="1">
        <v>0</v>
      </c>
      <c r="BU337" s="1" t="str">
        <f>"8:00 AM"</f>
        <v>8:00 AM</v>
      </c>
      <c r="BV337" s="1" t="str">
        <f>"5:00 PM"</f>
        <v>5:00 PM</v>
      </c>
      <c r="BW337" s="1" t="s">
        <v>135</v>
      </c>
      <c r="BX337" s="1">
        <v>0</v>
      </c>
      <c r="BY337" s="1">
        <v>3</v>
      </c>
      <c r="BZ337" s="1" t="s">
        <v>112</v>
      </c>
      <c r="CA337" s="1">
        <v>0</v>
      </c>
      <c r="CB337" s="1" t="s">
        <v>1716</v>
      </c>
      <c r="CC337" s="1" t="s">
        <v>5853</v>
      </c>
      <c r="CE337" s="1" t="s">
        <v>167</v>
      </c>
      <c r="CF337" s="1" t="s">
        <v>117</v>
      </c>
      <c r="CG337" s="1">
        <v>96950</v>
      </c>
      <c r="CH337" s="3">
        <v>7.33</v>
      </c>
      <c r="CI337" s="3">
        <v>7.33</v>
      </c>
      <c r="CJ337" s="3">
        <v>11</v>
      </c>
      <c r="CK337" s="3">
        <v>11</v>
      </c>
      <c r="CL337" s="1" t="s">
        <v>137</v>
      </c>
      <c r="CM337" s="1" t="s">
        <v>230</v>
      </c>
      <c r="CN337" s="1" t="s">
        <v>139</v>
      </c>
      <c r="CP337" s="1" t="s">
        <v>112</v>
      </c>
      <c r="CQ337" s="1" t="s">
        <v>111</v>
      </c>
      <c r="CR337" s="1" t="s">
        <v>112</v>
      </c>
      <c r="CS337" s="1" t="s">
        <v>111</v>
      </c>
      <c r="CT337" s="1" t="s">
        <v>138</v>
      </c>
      <c r="CU337" s="1" t="s">
        <v>111</v>
      </c>
      <c r="CV337" s="1" t="s">
        <v>138</v>
      </c>
      <c r="CW337" s="1" t="s">
        <v>5854</v>
      </c>
      <c r="CX337" s="1">
        <v>16702348866</v>
      </c>
      <c r="CY337" s="1" t="s">
        <v>1713</v>
      </c>
      <c r="CZ337" s="1" t="s">
        <v>168</v>
      </c>
      <c r="DA337" s="1" t="s">
        <v>111</v>
      </c>
      <c r="DB337" s="1" t="s">
        <v>112</v>
      </c>
    </row>
    <row r="338" spans="1:111" ht="15.6" customHeight="1" x14ac:dyDescent="0.25">
      <c r="A338" s="1" t="s">
        <v>5855</v>
      </c>
      <c r="B338" s="1" t="s">
        <v>238</v>
      </c>
      <c r="C338" s="2">
        <v>44063.095133449075</v>
      </c>
      <c r="D338" s="2">
        <v>44160</v>
      </c>
      <c r="E338" s="1" t="s">
        <v>180</v>
      </c>
      <c r="G338" s="1" t="s">
        <v>112</v>
      </c>
      <c r="H338" s="1" t="s">
        <v>112</v>
      </c>
      <c r="I338" s="1" t="s">
        <v>112</v>
      </c>
      <c r="J338" s="1" t="s">
        <v>5856</v>
      </c>
      <c r="K338" s="1" t="s">
        <v>5857</v>
      </c>
      <c r="L338" s="1" t="s">
        <v>5858</v>
      </c>
      <c r="M338" s="1" t="s">
        <v>5015</v>
      </c>
      <c r="N338" s="1" t="s">
        <v>167</v>
      </c>
      <c r="O338" s="1" t="s">
        <v>117</v>
      </c>
      <c r="P338" s="9">
        <v>96950</v>
      </c>
      <c r="Q338" s="1" t="s">
        <v>118</v>
      </c>
      <c r="S338" s="1">
        <v>16707898261</v>
      </c>
      <c r="U338" s="1">
        <v>722515</v>
      </c>
      <c r="V338" s="1" t="s">
        <v>119</v>
      </c>
      <c r="X338" s="1" t="s">
        <v>5859</v>
      </c>
      <c r="Y338" s="1" t="s">
        <v>5860</v>
      </c>
      <c r="Z338" s="1" t="s">
        <v>5861</v>
      </c>
      <c r="AA338" s="1" t="s">
        <v>171</v>
      </c>
      <c r="AB338" s="1" t="s">
        <v>5858</v>
      </c>
      <c r="AC338" s="1" t="s">
        <v>5862</v>
      </c>
      <c r="AD338" s="1" t="s">
        <v>167</v>
      </c>
      <c r="AE338" s="1" t="s">
        <v>117</v>
      </c>
      <c r="AF338" s="9">
        <v>96950</v>
      </c>
      <c r="AG338" s="1" t="s">
        <v>118</v>
      </c>
      <c r="AI338" s="1">
        <v>16707898261</v>
      </c>
      <c r="AK338" s="1" t="s">
        <v>5863</v>
      </c>
      <c r="BC338" s="1" t="str">
        <f>"51-3011.00"</f>
        <v>51-3011.00</v>
      </c>
      <c r="BD338" s="1" t="s">
        <v>1079</v>
      </c>
      <c r="BE338" s="1" t="s">
        <v>5864</v>
      </c>
      <c r="BF338" s="1" t="s">
        <v>3366</v>
      </c>
      <c r="BG338" s="1">
        <v>2</v>
      </c>
      <c r="BH338" s="1">
        <v>2</v>
      </c>
      <c r="BI338" s="2">
        <v>44105</v>
      </c>
      <c r="BJ338" s="2">
        <v>44469</v>
      </c>
      <c r="BK338" s="2">
        <v>44162</v>
      </c>
      <c r="BL338" s="2">
        <v>44469</v>
      </c>
      <c r="BM338" s="1">
        <v>40</v>
      </c>
      <c r="BN338" s="1">
        <v>6</v>
      </c>
      <c r="BO338" s="1">
        <v>6</v>
      </c>
      <c r="BP338" s="1">
        <v>6</v>
      </c>
      <c r="BQ338" s="1">
        <v>6</v>
      </c>
      <c r="BR338" s="1">
        <v>6</v>
      </c>
      <c r="BS338" s="1">
        <v>6</v>
      </c>
      <c r="BT338" s="1">
        <v>4</v>
      </c>
      <c r="BU338" s="1" t="str">
        <f>"5:00 AM"</f>
        <v>5:00 AM</v>
      </c>
      <c r="BV338" s="1" t="str">
        <f>"2:00 PM"</f>
        <v>2:00 PM</v>
      </c>
      <c r="BW338" s="1" t="s">
        <v>135</v>
      </c>
      <c r="BX338" s="1">
        <v>0</v>
      </c>
      <c r="BY338" s="1">
        <v>12</v>
      </c>
      <c r="BZ338" s="1" t="s">
        <v>112</v>
      </c>
      <c r="CA338" s="1">
        <v>0</v>
      </c>
      <c r="CB338" s="1" t="s">
        <v>5865</v>
      </c>
      <c r="CC338" s="1" t="s">
        <v>5857</v>
      </c>
      <c r="CD338" s="1" t="s">
        <v>5015</v>
      </c>
      <c r="CE338" s="1" t="s">
        <v>167</v>
      </c>
      <c r="CF338" s="1" t="s">
        <v>117</v>
      </c>
      <c r="CG338" s="1">
        <v>96950</v>
      </c>
      <c r="CH338" s="3">
        <v>10.27</v>
      </c>
      <c r="CI338" s="3">
        <v>10.27</v>
      </c>
      <c r="CJ338" s="3">
        <v>15.41</v>
      </c>
      <c r="CK338" s="3">
        <v>15.41</v>
      </c>
      <c r="CL338" s="1" t="s">
        <v>137</v>
      </c>
      <c r="CM338" s="1" t="s">
        <v>168</v>
      </c>
      <c r="CN338" s="1" t="s">
        <v>139</v>
      </c>
      <c r="CP338" s="1" t="s">
        <v>112</v>
      </c>
      <c r="CQ338" s="1" t="s">
        <v>111</v>
      </c>
      <c r="CR338" s="1" t="s">
        <v>112</v>
      </c>
      <c r="CS338" s="1" t="s">
        <v>111</v>
      </c>
      <c r="CT338" s="1" t="s">
        <v>138</v>
      </c>
      <c r="CU338" s="1" t="s">
        <v>111</v>
      </c>
      <c r="CV338" s="1" t="s">
        <v>138</v>
      </c>
      <c r="CW338" s="1" t="s">
        <v>168</v>
      </c>
      <c r="CX338" s="1">
        <v>16707898261</v>
      </c>
      <c r="CY338" s="1" t="s">
        <v>5863</v>
      </c>
      <c r="CZ338" s="1" t="s">
        <v>168</v>
      </c>
      <c r="DA338" s="1" t="s">
        <v>111</v>
      </c>
      <c r="DB338" s="1" t="s">
        <v>112</v>
      </c>
    </row>
    <row r="339" spans="1:111" ht="15.6" customHeight="1" x14ac:dyDescent="0.25">
      <c r="A339" s="1" t="s">
        <v>5879</v>
      </c>
      <c r="B339" s="1" t="s">
        <v>238</v>
      </c>
      <c r="C339" s="2">
        <v>44153.869994560184</v>
      </c>
      <c r="D339" s="2">
        <v>44187</v>
      </c>
      <c r="E339" s="1" t="s">
        <v>180</v>
      </c>
      <c r="G339" s="1" t="s">
        <v>112</v>
      </c>
      <c r="H339" s="1" t="s">
        <v>112</v>
      </c>
      <c r="I339" s="1" t="s">
        <v>112</v>
      </c>
      <c r="J339" s="1" t="s">
        <v>585</v>
      </c>
      <c r="L339" s="1" t="s">
        <v>586</v>
      </c>
      <c r="N339" s="1" t="s">
        <v>167</v>
      </c>
      <c r="O339" s="1" t="s">
        <v>117</v>
      </c>
      <c r="P339" s="9">
        <v>96950</v>
      </c>
      <c r="Q339" s="1" t="s">
        <v>118</v>
      </c>
      <c r="S339" s="1">
        <v>16702353334</v>
      </c>
      <c r="U339" s="1">
        <v>722511</v>
      </c>
      <c r="V339" s="1" t="s">
        <v>119</v>
      </c>
      <c r="X339" s="1" t="s">
        <v>276</v>
      </c>
      <c r="Y339" s="1" t="s">
        <v>587</v>
      </c>
      <c r="Z339" s="1" t="s">
        <v>588</v>
      </c>
      <c r="AA339" s="1" t="s">
        <v>343</v>
      </c>
      <c r="AB339" s="1" t="s">
        <v>586</v>
      </c>
      <c r="AD339" s="1" t="s">
        <v>167</v>
      </c>
      <c r="AE339" s="1" t="s">
        <v>117</v>
      </c>
      <c r="AF339" s="9">
        <v>96950</v>
      </c>
      <c r="AG339" s="1" t="s">
        <v>118</v>
      </c>
      <c r="AI339" s="1">
        <v>16702353334</v>
      </c>
      <c r="AK339" s="1" t="s">
        <v>590</v>
      </c>
      <c r="BC339" s="1" t="str">
        <f>"35-2014.00"</f>
        <v>35-2014.00</v>
      </c>
      <c r="BD339" s="1" t="s">
        <v>152</v>
      </c>
      <c r="BE339" s="1" t="s">
        <v>591</v>
      </c>
      <c r="BF339" s="1" t="s">
        <v>592</v>
      </c>
      <c r="BG339" s="1">
        <v>4</v>
      </c>
      <c r="BH339" s="1">
        <v>4</v>
      </c>
      <c r="BI339" s="2">
        <v>44197</v>
      </c>
      <c r="BJ339" s="2">
        <v>44469</v>
      </c>
      <c r="BK339" s="2">
        <v>44197</v>
      </c>
      <c r="BL339" s="2">
        <v>44469</v>
      </c>
      <c r="BM339" s="1">
        <v>40</v>
      </c>
      <c r="BN339" s="1">
        <v>0</v>
      </c>
      <c r="BO339" s="1">
        <v>8</v>
      </c>
      <c r="BP339" s="1">
        <v>8</v>
      </c>
      <c r="BQ339" s="1">
        <v>8</v>
      </c>
      <c r="BR339" s="1">
        <v>8</v>
      </c>
      <c r="BS339" s="1">
        <v>8</v>
      </c>
      <c r="BT339" s="1">
        <v>0</v>
      </c>
      <c r="BU339" s="1" t="str">
        <f>"9:00 AM"</f>
        <v>9:00 AM</v>
      </c>
      <c r="BV339" s="1" t="str">
        <f>"5:00 PM"</f>
        <v>5:00 PM</v>
      </c>
      <c r="BW339" s="1" t="s">
        <v>230</v>
      </c>
      <c r="BX339" s="1">
        <v>3</v>
      </c>
      <c r="BY339" s="1">
        <v>12</v>
      </c>
      <c r="BZ339" s="1" t="s">
        <v>112</v>
      </c>
      <c r="CA339" s="1">
        <v>0</v>
      </c>
      <c r="CB339" s="4" t="s">
        <v>5880</v>
      </c>
      <c r="CC339" s="1" t="s">
        <v>586</v>
      </c>
      <c r="CE339" s="1" t="s">
        <v>167</v>
      </c>
      <c r="CF339" s="1" t="s">
        <v>117</v>
      </c>
      <c r="CG339" s="1">
        <v>96950</v>
      </c>
      <c r="CH339" s="3">
        <v>8.68</v>
      </c>
      <c r="CI339" s="3">
        <v>8.6999999999999993</v>
      </c>
      <c r="CJ339" s="3">
        <v>13.02</v>
      </c>
      <c r="CK339" s="3">
        <v>13.05</v>
      </c>
      <c r="CL339" s="1" t="s">
        <v>137</v>
      </c>
      <c r="CM339" s="1" t="s">
        <v>362</v>
      </c>
      <c r="CN339" s="1" t="s">
        <v>139</v>
      </c>
      <c r="CP339" s="1" t="s">
        <v>112</v>
      </c>
      <c r="CQ339" s="1" t="s">
        <v>111</v>
      </c>
      <c r="CR339" s="1" t="s">
        <v>112</v>
      </c>
      <c r="CS339" s="1" t="s">
        <v>111</v>
      </c>
      <c r="CT339" s="1" t="s">
        <v>111</v>
      </c>
      <c r="CU339" s="1" t="s">
        <v>111</v>
      </c>
      <c r="CV339" s="1" t="s">
        <v>138</v>
      </c>
      <c r="CW339" s="1" t="s">
        <v>593</v>
      </c>
      <c r="CX339" s="1">
        <v>16702353334</v>
      </c>
      <c r="CY339" s="1" t="s">
        <v>590</v>
      </c>
      <c r="CZ339" s="1" t="s">
        <v>138</v>
      </c>
      <c r="DA339" s="1" t="s">
        <v>111</v>
      </c>
      <c r="DB339" s="1" t="s">
        <v>112</v>
      </c>
    </row>
    <row r="340" spans="1:111" ht="15.6" customHeight="1" x14ac:dyDescent="0.25">
      <c r="A340" s="1" t="s">
        <v>5881</v>
      </c>
      <c r="B340" s="1" t="s">
        <v>238</v>
      </c>
      <c r="C340" s="2">
        <v>44172.792489004627</v>
      </c>
      <c r="D340" s="2">
        <v>44210</v>
      </c>
      <c r="E340" s="1" t="s">
        <v>110</v>
      </c>
      <c r="F340" s="2">
        <v>44315.833333333336</v>
      </c>
      <c r="G340" s="1" t="s">
        <v>112</v>
      </c>
      <c r="H340" s="1" t="s">
        <v>112</v>
      </c>
      <c r="I340" s="1" t="s">
        <v>112</v>
      </c>
      <c r="J340" s="1" t="s">
        <v>5882</v>
      </c>
      <c r="L340" s="1" t="s">
        <v>3693</v>
      </c>
      <c r="N340" s="1" t="s">
        <v>1759</v>
      </c>
      <c r="O340" s="1" t="s">
        <v>117</v>
      </c>
      <c r="P340" s="9">
        <v>96952</v>
      </c>
      <c r="Q340" s="1" t="s">
        <v>118</v>
      </c>
      <c r="S340" s="1">
        <v>16704330422</v>
      </c>
      <c r="U340" s="1">
        <v>212312</v>
      </c>
      <c r="V340" s="1" t="s">
        <v>119</v>
      </c>
      <c r="X340" s="1" t="s">
        <v>3694</v>
      </c>
      <c r="Y340" s="1" t="s">
        <v>3695</v>
      </c>
      <c r="Z340" s="1" t="s">
        <v>1787</v>
      </c>
      <c r="AA340" s="1" t="s">
        <v>962</v>
      </c>
      <c r="AB340" s="1" t="s">
        <v>3693</v>
      </c>
      <c r="AD340" s="1" t="s">
        <v>1759</v>
      </c>
      <c r="AE340" s="1" t="s">
        <v>117</v>
      </c>
      <c r="AF340" s="9">
        <v>96952</v>
      </c>
      <c r="AG340" s="1" t="s">
        <v>118</v>
      </c>
      <c r="AI340" s="1">
        <v>16704330422</v>
      </c>
      <c r="AK340" s="1" t="s">
        <v>5883</v>
      </c>
      <c r="BC340" s="1" t="str">
        <f>"49-3042.00"</f>
        <v>49-3042.00</v>
      </c>
      <c r="BD340" s="1" t="s">
        <v>1089</v>
      </c>
      <c r="BE340" s="1" t="s">
        <v>5884</v>
      </c>
      <c r="BF340" s="1" t="s">
        <v>5885</v>
      </c>
      <c r="BG340" s="1">
        <v>1</v>
      </c>
      <c r="BH340" s="1">
        <v>1</v>
      </c>
      <c r="BI340" s="2">
        <v>44317</v>
      </c>
      <c r="BJ340" s="2">
        <v>44681</v>
      </c>
      <c r="BK340" s="2">
        <v>44317</v>
      </c>
      <c r="BL340" s="2">
        <v>44681</v>
      </c>
      <c r="BM340" s="1">
        <v>40</v>
      </c>
      <c r="BN340" s="1">
        <v>0</v>
      </c>
      <c r="BO340" s="1">
        <v>8</v>
      </c>
      <c r="BP340" s="1">
        <v>8</v>
      </c>
      <c r="BQ340" s="1">
        <v>8</v>
      </c>
      <c r="BR340" s="1">
        <v>8</v>
      </c>
      <c r="BS340" s="1">
        <v>8</v>
      </c>
      <c r="BT340" s="1">
        <v>0</v>
      </c>
      <c r="BU340" s="1" t="str">
        <f>"7:30 AM"</f>
        <v>7:30 AM</v>
      </c>
      <c r="BV340" s="1" t="str">
        <f>"4:30 PM"</f>
        <v>4:30 PM</v>
      </c>
      <c r="BW340" s="1" t="s">
        <v>230</v>
      </c>
      <c r="BX340" s="1">
        <v>0</v>
      </c>
      <c r="BY340" s="1">
        <v>24</v>
      </c>
      <c r="BZ340" s="1" t="s">
        <v>112</v>
      </c>
      <c r="CA340" s="1">
        <v>0</v>
      </c>
      <c r="CB340" s="1" t="s">
        <v>5886</v>
      </c>
      <c r="CC340" s="1" t="s">
        <v>3921</v>
      </c>
      <c r="CE340" s="1" t="s">
        <v>259</v>
      </c>
      <c r="CF340" s="1" t="s">
        <v>117</v>
      </c>
      <c r="CG340" s="1">
        <v>96952</v>
      </c>
      <c r="CH340" s="3">
        <v>10.050000000000001</v>
      </c>
      <c r="CI340" s="3">
        <v>10.050000000000001</v>
      </c>
      <c r="CJ340" s="3">
        <v>15.08</v>
      </c>
      <c r="CK340" s="3">
        <v>15.08</v>
      </c>
      <c r="CL340" s="1" t="s">
        <v>137</v>
      </c>
      <c r="CM340" s="1" t="s">
        <v>3700</v>
      </c>
      <c r="CN340" s="1" t="s">
        <v>218</v>
      </c>
      <c r="CP340" s="1" t="s">
        <v>112</v>
      </c>
      <c r="CQ340" s="1" t="s">
        <v>111</v>
      </c>
      <c r="CR340" s="1" t="s">
        <v>111</v>
      </c>
      <c r="CS340" s="1" t="s">
        <v>111</v>
      </c>
      <c r="CT340" s="1" t="s">
        <v>138</v>
      </c>
      <c r="CU340" s="1" t="s">
        <v>111</v>
      </c>
      <c r="CV340" s="1" t="s">
        <v>111</v>
      </c>
      <c r="CW340" s="1" t="s">
        <v>3701</v>
      </c>
      <c r="CX340" s="1">
        <v>16704330422</v>
      </c>
      <c r="CY340" s="1" t="s">
        <v>3696</v>
      </c>
      <c r="CZ340" s="1" t="s">
        <v>138</v>
      </c>
      <c r="DA340" s="1" t="s">
        <v>111</v>
      </c>
      <c r="DB340" s="1" t="s">
        <v>112</v>
      </c>
    </row>
    <row r="341" spans="1:111" ht="15.6" customHeight="1" x14ac:dyDescent="0.25">
      <c r="A341" s="1" t="s">
        <v>5892</v>
      </c>
      <c r="B341" s="1" t="s">
        <v>238</v>
      </c>
      <c r="C341" s="2">
        <v>44160.60069363426</v>
      </c>
      <c r="D341" s="2">
        <v>44222</v>
      </c>
      <c r="E341" s="1" t="s">
        <v>180</v>
      </c>
      <c r="G341" s="1" t="s">
        <v>111</v>
      </c>
      <c r="H341" s="1" t="s">
        <v>112</v>
      </c>
      <c r="I341" s="1" t="s">
        <v>112</v>
      </c>
      <c r="J341" s="1" t="s">
        <v>5893</v>
      </c>
      <c r="L341" s="1" t="s">
        <v>5894</v>
      </c>
      <c r="N341" s="1" t="s">
        <v>167</v>
      </c>
      <c r="O341" s="1" t="s">
        <v>117</v>
      </c>
      <c r="P341" s="9">
        <v>96950</v>
      </c>
      <c r="Q341" s="1" t="s">
        <v>118</v>
      </c>
      <c r="S341" s="1">
        <v>16702355238</v>
      </c>
      <c r="U341" s="1">
        <v>236220</v>
      </c>
      <c r="V341" s="1" t="s">
        <v>119</v>
      </c>
      <c r="X341" s="1" t="s">
        <v>5895</v>
      </c>
      <c r="Y341" s="1" t="s">
        <v>5896</v>
      </c>
      <c r="Z341" s="1" t="s">
        <v>5490</v>
      </c>
      <c r="AA341" s="1" t="s">
        <v>5897</v>
      </c>
      <c r="AB341" s="1" t="s">
        <v>5894</v>
      </c>
      <c r="AD341" s="1" t="s">
        <v>167</v>
      </c>
      <c r="AE341" s="1" t="s">
        <v>117</v>
      </c>
      <c r="AF341" s="9">
        <v>96950</v>
      </c>
      <c r="AG341" s="1" t="s">
        <v>118</v>
      </c>
      <c r="AI341" s="1">
        <v>16702355238</v>
      </c>
      <c r="AK341" s="1" t="s">
        <v>5898</v>
      </c>
      <c r="BC341" s="1" t="str">
        <f>"47-2061.00"</f>
        <v>47-2061.00</v>
      </c>
      <c r="BD341" s="1" t="s">
        <v>1116</v>
      </c>
      <c r="BE341" s="1" t="s">
        <v>5899</v>
      </c>
      <c r="BF341" s="1" t="s">
        <v>1116</v>
      </c>
      <c r="BG341" s="1">
        <v>10</v>
      </c>
      <c r="BH341" s="1">
        <v>10</v>
      </c>
      <c r="BI341" s="2">
        <v>44165</v>
      </c>
      <c r="BJ341" s="2">
        <v>44470</v>
      </c>
      <c r="BK341" s="2">
        <v>44222</v>
      </c>
      <c r="BL341" s="2">
        <v>44470</v>
      </c>
      <c r="BM341" s="1">
        <v>40</v>
      </c>
      <c r="BN341" s="1">
        <v>0</v>
      </c>
      <c r="BO341" s="1">
        <v>8</v>
      </c>
      <c r="BP341" s="1">
        <v>8</v>
      </c>
      <c r="BQ341" s="1">
        <v>8</v>
      </c>
      <c r="BR341" s="1">
        <v>8</v>
      </c>
      <c r="BS341" s="1">
        <v>8</v>
      </c>
      <c r="BT341" s="1">
        <v>0</v>
      </c>
      <c r="BU341" s="1" t="str">
        <f>"8:00 AM"</f>
        <v>8:00 AM</v>
      </c>
      <c r="BV341" s="1" t="str">
        <f>"5:00 PM"</f>
        <v>5:00 PM</v>
      </c>
      <c r="BW341" s="1" t="s">
        <v>135</v>
      </c>
      <c r="BX341" s="1">
        <v>0</v>
      </c>
      <c r="BY341" s="1">
        <v>12</v>
      </c>
      <c r="BZ341" s="1" t="s">
        <v>112</v>
      </c>
      <c r="CA341" s="1">
        <v>0</v>
      </c>
      <c r="CB341" s="1" t="s">
        <v>138</v>
      </c>
      <c r="CC341" s="1" t="s">
        <v>5900</v>
      </c>
      <c r="CE341" s="1" t="s">
        <v>167</v>
      </c>
      <c r="CF341" s="1" t="s">
        <v>117</v>
      </c>
      <c r="CG341" s="1">
        <v>96950</v>
      </c>
      <c r="CH341" s="3">
        <v>11.2</v>
      </c>
      <c r="CI341" s="3">
        <v>11.7</v>
      </c>
      <c r="CJ341" s="3">
        <v>16.8</v>
      </c>
      <c r="CK341" s="3">
        <v>17.55</v>
      </c>
      <c r="CL341" s="1" t="s">
        <v>137</v>
      </c>
      <c r="CM341" s="1" t="s">
        <v>331</v>
      </c>
      <c r="CN341" s="1" t="s">
        <v>218</v>
      </c>
      <c r="CP341" s="1" t="s">
        <v>112</v>
      </c>
      <c r="CQ341" s="1" t="s">
        <v>111</v>
      </c>
      <c r="CR341" s="1" t="s">
        <v>111</v>
      </c>
      <c r="CS341" s="1" t="s">
        <v>111</v>
      </c>
      <c r="CT341" s="1" t="s">
        <v>138</v>
      </c>
      <c r="CU341" s="1" t="s">
        <v>111</v>
      </c>
      <c r="CV341" s="1" t="s">
        <v>111</v>
      </c>
      <c r="CW341" s="1" t="s">
        <v>5901</v>
      </c>
      <c r="CX341" s="1">
        <v>16702355238</v>
      </c>
      <c r="CY341" s="1" t="s">
        <v>5898</v>
      </c>
      <c r="CZ341" s="1" t="s">
        <v>380</v>
      </c>
      <c r="DA341" s="1" t="s">
        <v>111</v>
      </c>
      <c r="DB341" s="1" t="s">
        <v>112</v>
      </c>
    </row>
    <row r="342" spans="1:111" ht="15.6" customHeight="1" x14ac:dyDescent="0.25">
      <c r="A342" s="1" t="s">
        <v>5912</v>
      </c>
      <c r="B342" s="1" t="s">
        <v>238</v>
      </c>
      <c r="C342" s="2">
        <v>44215.861765162037</v>
      </c>
      <c r="D342" s="2">
        <v>44250</v>
      </c>
      <c r="E342" s="1" t="s">
        <v>180</v>
      </c>
      <c r="G342" s="1" t="s">
        <v>111</v>
      </c>
      <c r="H342" s="1" t="s">
        <v>112</v>
      </c>
      <c r="I342" s="1" t="s">
        <v>112</v>
      </c>
      <c r="J342" s="1" t="s">
        <v>2420</v>
      </c>
      <c r="K342" s="1" t="s">
        <v>168</v>
      </c>
      <c r="L342" s="1" t="s">
        <v>2421</v>
      </c>
      <c r="M342" s="1" t="s">
        <v>2422</v>
      </c>
      <c r="N342" s="1" t="s">
        <v>167</v>
      </c>
      <c r="O342" s="1" t="s">
        <v>117</v>
      </c>
      <c r="P342" s="9">
        <v>96950</v>
      </c>
      <c r="Q342" s="1" t="s">
        <v>118</v>
      </c>
      <c r="S342" s="1">
        <v>16704832072</v>
      </c>
      <c r="U342" s="1">
        <v>813990</v>
      </c>
      <c r="V342" s="1" t="s">
        <v>119</v>
      </c>
      <c r="X342" s="1" t="s">
        <v>2423</v>
      </c>
      <c r="Y342" s="1" t="s">
        <v>2424</v>
      </c>
      <c r="AA342" s="1" t="s">
        <v>2242</v>
      </c>
      <c r="AB342" s="1" t="s">
        <v>2421</v>
      </c>
      <c r="AC342" s="1" t="s">
        <v>2422</v>
      </c>
      <c r="AD342" s="1" t="s">
        <v>167</v>
      </c>
      <c r="AE342" s="1" t="s">
        <v>117</v>
      </c>
      <c r="AF342" s="9">
        <v>96950</v>
      </c>
      <c r="AG342" s="1" t="s">
        <v>118</v>
      </c>
      <c r="AI342" s="1">
        <v>16704832072</v>
      </c>
      <c r="AK342" s="1" t="s">
        <v>2425</v>
      </c>
      <c r="BC342" s="1" t="str">
        <f>"49-9071.00"</f>
        <v>49-9071.00</v>
      </c>
      <c r="BD342" s="1" t="s">
        <v>214</v>
      </c>
      <c r="BE342" s="1" t="s">
        <v>5913</v>
      </c>
      <c r="BF342" s="1" t="s">
        <v>5914</v>
      </c>
      <c r="BG342" s="1">
        <v>1</v>
      </c>
      <c r="BH342" s="1">
        <v>1</v>
      </c>
      <c r="BI342" s="2">
        <v>44242</v>
      </c>
      <c r="BJ342" s="2">
        <v>45199</v>
      </c>
      <c r="BK342" s="2">
        <v>44250</v>
      </c>
      <c r="BL342" s="2">
        <v>45199</v>
      </c>
      <c r="BM342" s="1">
        <v>35</v>
      </c>
      <c r="BN342" s="1">
        <v>0</v>
      </c>
      <c r="BO342" s="1">
        <v>7</v>
      </c>
      <c r="BP342" s="1">
        <v>7</v>
      </c>
      <c r="BQ342" s="1">
        <v>7</v>
      </c>
      <c r="BR342" s="1">
        <v>7</v>
      </c>
      <c r="BS342" s="1">
        <v>7</v>
      </c>
      <c r="BT342" s="1">
        <v>0</v>
      </c>
      <c r="BU342" s="1" t="str">
        <f>"7:30 AM"</f>
        <v>7:30 AM</v>
      </c>
      <c r="BV342" s="1" t="str">
        <f>"3:30 PM"</f>
        <v>3:30 PM</v>
      </c>
      <c r="BW342" s="1" t="s">
        <v>135</v>
      </c>
      <c r="BX342" s="1">
        <v>0</v>
      </c>
      <c r="BY342" s="1">
        <v>24</v>
      </c>
      <c r="BZ342" s="1" t="s">
        <v>112</v>
      </c>
      <c r="CA342" s="1">
        <v>0</v>
      </c>
      <c r="CB342" s="1" t="s">
        <v>2428</v>
      </c>
      <c r="CC342" s="1" t="s">
        <v>2421</v>
      </c>
      <c r="CD342" s="1" t="s">
        <v>2422</v>
      </c>
      <c r="CE342" s="1" t="s">
        <v>167</v>
      </c>
      <c r="CF342" s="1" t="s">
        <v>117</v>
      </c>
      <c r="CG342" s="1">
        <v>96950</v>
      </c>
      <c r="CH342" s="3">
        <v>8.7100000000000009</v>
      </c>
      <c r="CL342" s="1" t="s">
        <v>137</v>
      </c>
      <c r="CM342" s="1" t="s">
        <v>168</v>
      </c>
      <c r="CN342" s="1" t="s">
        <v>139</v>
      </c>
      <c r="CP342" s="1" t="s">
        <v>112</v>
      </c>
      <c r="CQ342" s="1" t="s">
        <v>111</v>
      </c>
      <c r="CR342" s="1" t="s">
        <v>112</v>
      </c>
      <c r="CS342" s="1" t="s">
        <v>112</v>
      </c>
      <c r="CT342" s="1" t="s">
        <v>138</v>
      </c>
      <c r="CU342" s="1" t="s">
        <v>111</v>
      </c>
      <c r="CV342" s="1" t="s">
        <v>111</v>
      </c>
      <c r="CW342" s="1" t="s">
        <v>168</v>
      </c>
      <c r="CX342" s="1">
        <v>16702349351</v>
      </c>
      <c r="CY342" s="1" t="s">
        <v>2425</v>
      </c>
      <c r="CZ342" s="1" t="s">
        <v>138</v>
      </c>
      <c r="DA342" s="1" t="s">
        <v>111</v>
      </c>
      <c r="DB342" s="1" t="s">
        <v>112</v>
      </c>
    </row>
    <row r="343" spans="1:111" ht="15.6" customHeight="1" x14ac:dyDescent="0.25">
      <c r="A343" s="1" t="s">
        <v>5915</v>
      </c>
      <c r="B343" s="1" t="s">
        <v>238</v>
      </c>
      <c r="C343" s="2">
        <v>44179.812856828707</v>
      </c>
      <c r="D343" s="2">
        <v>44244</v>
      </c>
      <c r="E343" s="1" t="s">
        <v>110</v>
      </c>
      <c r="F343" s="2">
        <v>44103.833333333336</v>
      </c>
      <c r="G343" s="1" t="s">
        <v>112</v>
      </c>
      <c r="H343" s="1" t="s">
        <v>112</v>
      </c>
      <c r="I343" s="1" t="s">
        <v>112</v>
      </c>
      <c r="J343" s="1" t="s">
        <v>2519</v>
      </c>
      <c r="K343" s="1" t="s">
        <v>2520</v>
      </c>
      <c r="L343" s="1" t="s">
        <v>2521</v>
      </c>
      <c r="M343" s="1" t="s">
        <v>2522</v>
      </c>
      <c r="N343" s="1" t="s">
        <v>116</v>
      </c>
      <c r="O343" s="1" t="s">
        <v>117</v>
      </c>
      <c r="P343" s="9">
        <v>96950</v>
      </c>
      <c r="Q343" s="1" t="s">
        <v>118</v>
      </c>
      <c r="S343" s="1">
        <v>16702346284</v>
      </c>
      <c r="U343" s="1">
        <v>7139</v>
      </c>
      <c r="V343" s="1" t="s">
        <v>119</v>
      </c>
      <c r="X343" s="1" t="s">
        <v>2523</v>
      </c>
      <c r="Y343" s="1" t="s">
        <v>2524</v>
      </c>
      <c r="AA343" s="1" t="s">
        <v>245</v>
      </c>
      <c r="AB343" s="1" t="s">
        <v>2522</v>
      </c>
      <c r="AD343" s="1" t="s">
        <v>116</v>
      </c>
      <c r="AE343" s="1" t="s">
        <v>117</v>
      </c>
      <c r="AF343" s="9">
        <v>96950</v>
      </c>
      <c r="AG343" s="1" t="s">
        <v>118</v>
      </c>
      <c r="AI343" s="1">
        <v>16702346284</v>
      </c>
      <c r="AK343" s="1" t="s">
        <v>2525</v>
      </c>
      <c r="BC343" s="1" t="str">
        <f>"25-3021.00"</f>
        <v>25-3021.00</v>
      </c>
      <c r="BD343" s="1" t="s">
        <v>327</v>
      </c>
      <c r="BE343" s="1" t="s">
        <v>2526</v>
      </c>
      <c r="BF343" s="1" t="s">
        <v>2527</v>
      </c>
      <c r="BG343" s="1">
        <v>1</v>
      </c>
      <c r="BH343" s="1">
        <v>1</v>
      </c>
      <c r="BI343" s="2">
        <v>44256</v>
      </c>
      <c r="BJ343" s="2">
        <v>44620</v>
      </c>
      <c r="BK343" s="2">
        <v>44256</v>
      </c>
      <c r="BL343" s="2">
        <v>44620</v>
      </c>
      <c r="BM343" s="1">
        <v>35</v>
      </c>
      <c r="BN343" s="1">
        <v>0</v>
      </c>
      <c r="BO343" s="1">
        <v>7</v>
      </c>
      <c r="BP343" s="1">
        <v>7</v>
      </c>
      <c r="BQ343" s="1">
        <v>7</v>
      </c>
      <c r="BR343" s="1">
        <v>7</v>
      </c>
      <c r="BS343" s="1">
        <v>7</v>
      </c>
      <c r="BT343" s="1">
        <v>0</v>
      </c>
      <c r="BU343" s="1" t="str">
        <f>"9:00 AM"</f>
        <v>9:00 AM</v>
      </c>
      <c r="BV343" s="1" t="str">
        <f>"5:00 PM"</f>
        <v>5:00 PM</v>
      </c>
      <c r="BW343" s="1" t="s">
        <v>135</v>
      </c>
      <c r="BX343" s="1">
        <v>0</v>
      </c>
      <c r="BY343" s="1">
        <v>24</v>
      </c>
      <c r="BZ343" s="1" t="s">
        <v>112</v>
      </c>
      <c r="CA343" s="1">
        <v>0</v>
      </c>
      <c r="CB343" s="1" t="s">
        <v>5916</v>
      </c>
      <c r="CC343" s="1" t="s">
        <v>560</v>
      </c>
      <c r="CD343" s="1" t="s">
        <v>2522</v>
      </c>
      <c r="CE343" s="1" t="s">
        <v>116</v>
      </c>
      <c r="CF343" s="1" t="s">
        <v>117</v>
      </c>
      <c r="CG343" s="1">
        <v>96950</v>
      </c>
      <c r="CH343" s="3">
        <v>22.66</v>
      </c>
      <c r="CI343" s="3">
        <v>22.66</v>
      </c>
      <c r="CJ343" s="3">
        <v>33.99</v>
      </c>
      <c r="CK343" s="3">
        <v>33.99</v>
      </c>
      <c r="CL343" s="1" t="s">
        <v>137</v>
      </c>
      <c r="CN343" s="1" t="s">
        <v>139</v>
      </c>
      <c r="CP343" s="1" t="s">
        <v>112</v>
      </c>
      <c r="CQ343" s="1" t="s">
        <v>111</v>
      </c>
      <c r="CR343" s="1" t="s">
        <v>111</v>
      </c>
      <c r="CS343" s="1" t="s">
        <v>111</v>
      </c>
      <c r="CT343" s="1" t="s">
        <v>111</v>
      </c>
      <c r="CU343" s="1" t="s">
        <v>111</v>
      </c>
      <c r="CV343" s="1" t="s">
        <v>111</v>
      </c>
      <c r="CW343" s="1" t="s">
        <v>1004</v>
      </c>
      <c r="CX343" s="1">
        <v>16702346284</v>
      </c>
      <c r="CY343" s="1" t="s">
        <v>2525</v>
      </c>
      <c r="CZ343" s="1" t="s">
        <v>138</v>
      </c>
      <c r="DA343" s="1" t="s">
        <v>111</v>
      </c>
      <c r="DB343" s="1" t="s">
        <v>112</v>
      </c>
    </row>
    <row r="344" spans="1:111" ht="15.6" customHeight="1" x14ac:dyDescent="0.25">
      <c r="A344" s="1" t="s">
        <v>5921</v>
      </c>
      <c r="B344" s="1" t="s">
        <v>238</v>
      </c>
      <c r="C344" s="2">
        <v>44291.994093518515</v>
      </c>
      <c r="D344" s="2">
        <v>44320</v>
      </c>
      <c r="E344" s="1" t="s">
        <v>110</v>
      </c>
      <c r="F344" s="2">
        <v>44466.833333333336</v>
      </c>
      <c r="G344" s="1" t="s">
        <v>112</v>
      </c>
      <c r="H344" s="1" t="s">
        <v>112</v>
      </c>
      <c r="I344" s="1" t="s">
        <v>112</v>
      </c>
      <c r="J344" s="1" t="s">
        <v>5922</v>
      </c>
      <c r="L344" s="1" t="s">
        <v>1087</v>
      </c>
      <c r="M344" s="1" t="s">
        <v>1087</v>
      </c>
      <c r="N344" s="1" t="s">
        <v>167</v>
      </c>
      <c r="O344" s="1" t="s">
        <v>117</v>
      </c>
      <c r="P344" s="9">
        <v>96950</v>
      </c>
      <c r="Q344" s="1" t="s">
        <v>118</v>
      </c>
      <c r="S344" s="1">
        <v>16702346445</v>
      </c>
      <c r="T344" s="1">
        <v>2263</v>
      </c>
      <c r="U344" s="1">
        <v>212311</v>
      </c>
      <c r="V344" s="1" t="s">
        <v>119</v>
      </c>
      <c r="X344" s="1" t="s">
        <v>953</v>
      </c>
      <c r="Y344" s="1" t="s">
        <v>954</v>
      </c>
      <c r="AA344" s="1" t="s">
        <v>955</v>
      </c>
      <c r="AB344" s="1" t="s">
        <v>1088</v>
      </c>
      <c r="AC344" s="1" t="s">
        <v>1088</v>
      </c>
      <c r="AD344" s="1" t="s">
        <v>167</v>
      </c>
      <c r="AE344" s="1" t="s">
        <v>117</v>
      </c>
      <c r="AF344" s="9">
        <v>96950</v>
      </c>
      <c r="AG344" s="1" t="s">
        <v>118</v>
      </c>
      <c r="AI344" s="1">
        <v>16702346445</v>
      </c>
      <c r="AJ344" s="1">
        <v>2263</v>
      </c>
      <c r="AK344" s="1" t="s">
        <v>956</v>
      </c>
      <c r="BC344" s="1" t="str">
        <f>"53-3032.00"</f>
        <v>53-3032.00</v>
      </c>
      <c r="BD344" s="1" t="s">
        <v>991</v>
      </c>
      <c r="BE344" s="1" t="s">
        <v>5923</v>
      </c>
      <c r="BF344" s="1" t="s">
        <v>5924</v>
      </c>
      <c r="BG344" s="1">
        <v>1</v>
      </c>
      <c r="BH344" s="1">
        <v>1</v>
      </c>
      <c r="BI344" s="2">
        <v>44468</v>
      </c>
      <c r="BJ344" s="2">
        <v>44832</v>
      </c>
      <c r="BK344" s="2">
        <v>44468</v>
      </c>
      <c r="BL344" s="2">
        <v>44832</v>
      </c>
      <c r="BM344" s="1">
        <v>40</v>
      </c>
      <c r="BN344" s="1">
        <v>0</v>
      </c>
      <c r="BO344" s="1">
        <v>8</v>
      </c>
      <c r="BP344" s="1">
        <v>8</v>
      </c>
      <c r="BQ344" s="1">
        <v>8</v>
      </c>
      <c r="BR344" s="1">
        <v>8</v>
      </c>
      <c r="BS344" s="1">
        <v>8</v>
      </c>
      <c r="BT344" s="1">
        <v>0</v>
      </c>
      <c r="BU344" s="1" t="str">
        <f>"8:00 AM"</f>
        <v>8:00 AM</v>
      </c>
      <c r="BV344" s="1" t="str">
        <f>"5:00 PM"</f>
        <v>5:00 PM</v>
      </c>
      <c r="BW344" s="1" t="s">
        <v>135</v>
      </c>
      <c r="BX344" s="1">
        <v>0</v>
      </c>
      <c r="BY344" s="1">
        <v>6</v>
      </c>
      <c r="BZ344" s="1" t="s">
        <v>112</v>
      </c>
      <c r="CA344" s="1">
        <v>0</v>
      </c>
      <c r="CB344" s="4" t="s">
        <v>5925</v>
      </c>
      <c r="CC344" s="1" t="s">
        <v>1087</v>
      </c>
      <c r="CD344" s="1" t="s">
        <v>1087</v>
      </c>
      <c r="CE344" s="1" t="s">
        <v>167</v>
      </c>
      <c r="CF344" s="1" t="s">
        <v>117</v>
      </c>
      <c r="CG344" s="1">
        <v>96950</v>
      </c>
      <c r="CH344" s="3">
        <v>9.1999999999999993</v>
      </c>
      <c r="CI344" s="3">
        <v>9.1999999999999993</v>
      </c>
      <c r="CJ344" s="3">
        <v>13.8</v>
      </c>
      <c r="CK344" s="3">
        <v>13.8</v>
      </c>
      <c r="CL344" s="1" t="s">
        <v>137</v>
      </c>
      <c r="CM344" s="1" t="s">
        <v>1093</v>
      </c>
      <c r="CN344" s="1" t="s">
        <v>139</v>
      </c>
      <c r="CP344" s="1" t="s">
        <v>112</v>
      </c>
      <c r="CQ344" s="1" t="s">
        <v>111</v>
      </c>
      <c r="CR344" s="1" t="s">
        <v>112</v>
      </c>
      <c r="CS344" s="1" t="s">
        <v>111</v>
      </c>
      <c r="CT344" s="1" t="s">
        <v>138</v>
      </c>
      <c r="CU344" s="1" t="s">
        <v>111</v>
      </c>
      <c r="CV344" s="1" t="s">
        <v>138</v>
      </c>
      <c r="CW344" s="1" t="s">
        <v>138</v>
      </c>
      <c r="CX344" s="1">
        <v>16702346445</v>
      </c>
      <c r="CY344" s="1" t="s">
        <v>956</v>
      </c>
      <c r="CZ344" s="1" t="s">
        <v>138</v>
      </c>
      <c r="DA344" s="1" t="s">
        <v>111</v>
      </c>
      <c r="DB344" s="1" t="s">
        <v>112</v>
      </c>
      <c r="DC344" s="1" t="s">
        <v>953</v>
      </c>
      <c r="DD344" s="1" t="s">
        <v>954</v>
      </c>
      <c r="DF344" s="1" t="s">
        <v>5922</v>
      </c>
      <c r="DG344" s="1" t="s">
        <v>956</v>
      </c>
    </row>
    <row r="345" spans="1:111" ht="15.6" customHeight="1" x14ac:dyDescent="0.25">
      <c r="A345" s="1" t="s">
        <v>5932</v>
      </c>
      <c r="B345" s="1" t="s">
        <v>238</v>
      </c>
      <c r="C345" s="2">
        <v>44238.021971412039</v>
      </c>
      <c r="D345" s="2">
        <v>44271</v>
      </c>
      <c r="E345" s="1" t="s">
        <v>180</v>
      </c>
      <c r="G345" s="1" t="s">
        <v>112</v>
      </c>
      <c r="H345" s="1" t="s">
        <v>112</v>
      </c>
      <c r="I345" s="1" t="s">
        <v>112</v>
      </c>
      <c r="J345" s="1" t="s">
        <v>5933</v>
      </c>
      <c r="L345" s="1" t="s">
        <v>5934</v>
      </c>
      <c r="M345" s="1" t="s">
        <v>896</v>
      </c>
      <c r="N345" s="1" t="s">
        <v>167</v>
      </c>
      <c r="O345" s="1" t="s">
        <v>117</v>
      </c>
      <c r="P345" s="9">
        <v>96950</v>
      </c>
      <c r="Q345" s="1" t="s">
        <v>118</v>
      </c>
      <c r="S345" s="1">
        <v>16702341726</v>
      </c>
      <c r="U345" s="1">
        <v>311812</v>
      </c>
      <c r="V345" s="1" t="s">
        <v>119</v>
      </c>
      <c r="X345" s="1" t="s">
        <v>5935</v>
      </c>
      <c r="Y345" s="1" t="s">
        <v>5936</v>
      </c>
      <c r="Z345" s="1" t="s">
        <v>5937</v>
      </c>
      <c r="AA345" s="1" t="s">
        <v>528</v>
      </c>
      <c r="AB345" s="1" t="s">
        <v>5934</v>
      </c>
      <c r="AC345" s="1" t="s">
        <v>896</v>
      </c>
      <c r="AD345" s="1" t="s">
        <v>167</v>
      </c>
      <c r="AE345" s="1" t="s">
        <v>117</v>
      </c>
      <c r="AF345" s="9">
        <v>96950</v>
      </c>
      <c r="AG345" s="1" t="s">
        <v>118</v>
      </c>
      <c r="AI345" s="1">
        <v>16702341726</v>
      </c>
      <c r="AK345" s="1" t="s">
        <v>900</v>
      </c>
      <c r="BC345" s="1" t="str">
        <f>"49-9071.00"</f>
        <v>49-9071.00</v>
      </c>
      <c r="BD345" s="1" t="s">
        <v>214</v>
      </c>
      <c r="BE345" s="1" t="s">
        <v>5938</v>
      </c>
      <c r="BF345" s="1" t="s">
        <v>5939</v>
      </c>
      <c r="BG345" s="1">
        <v>3</v>
      </c>
      <c r="BH345" s="1">
        <v>3</v>
      </c>
      <c r="BI345" s="2">
        <v>44348</v>
      </c>
      <c r="BJ345" s="2">
        <v>44712</v>
      </c>
      <c r="BK345" s="2">
        <v>44348</v>
      </c>
      <c r="BL345" s="2">
        <v>44712</v>
      </c>
      <c r="BM345" s="1">
        <v>35</v>
      </c>
      <c r="BN345" s="1">
        <v>5</v>
      </c>
      <c r="BO345" s="1">
        <v>5</v>
      </c>
      <c r="BP345" s="1">
        <v>5</v>
      </c>
      <c r="BQ345" s="1">
        <v>5</v>
      </c>
      <c r="BR345" s="1">
        <v>5</v>
      </c>
      <c r="BS345" s="1">
        <v>5</v>
      </c>
      <c r="BT345" s="1">
        <v>5</v>
      </c>
      <c r="BU345" s="1" t="str">
        <f>"8:00 AM"</f>
        <v>8:00 AM</v>
      </c>
      <c r="BV345" s="1" t="str">
        <f>"5:00 PM"</f>
        <v>5:00 PM</v>
      </c>
      <c r="BW345" s="1" t="s">
        <v>135</v>
      </c>
      <c r="BX345" s="1">
        <v>0</v>
      </c>
      <c r="BY345" s="1">
        <v>12</v>
      </c>
      <c r="BZ345" s="1" t="s">
        <v>112</v>
      </c>
      <c r="CA345" s="1">
        <v>0</v>
      </c>
      <c r="CB345" s="1" t="s">
        <v>5940</v>
      </c>
      <c r="CC345" s="1" t="s">
        <v>5934</v>
      </c>
      <c r="CD345" s="1" t="s">
        <v>896</v>
      </c>
      <c r="CE345" s="1" t="s">
        <v>167</v>
      </c>
      <c r="CF345" s="1" t="s">
        <v>117</v>
      </c>
      <c r="CG345" s="1">
        <v>96950</v>
      </c>
      <c r="CH345" s="3">
        <v>8.7100000000000009</v>
      </c>
      <c r="CI345" s="3">
        <v>8.7100000000000009</v>
      </c>
      <c r="CJ345" s="3">
        <v>13.07</v>
      </c>
      <c r="CK345" s="3">
        <v>13.07</v>
      </c>
      <c r="CL345" s="1" t="s">
        <v>137</v>
      </c>
      <c r="CM345" s="1" t="s">
        <v>905</v>
      </c>
      <c r="CN345" s="1" t="s">
        <v>139</v>
      </c>
      <c r="CP345" s="1" t="s">
        <v>112</v>
      </c>
      <c r="CQ345" s="1" t="s">
        <v>111</v>
      </c>
      <c r="CR345" s="1" t="s">
        <v>112</v>
      </c>
      <c r="CS345" s="1" t="s">
        <v>111</v>
      </c>
      <c r="CT345" s="1" t="s">
        <v>138</v>
      </c>
      <c r="CU345" s="1" t="s">
        <v>111</v>
      </c>
      <c r="CV345" s="1" t="s">
        <v>138</v>
      </c>
      <c r="CW345" s="1" t="s">
        <v>906</v>
      </c>
      <c r="CX345" s="1">
        <v>16702341726</v>
      </c>
      <c r="CY345" s="1" t="s">
        <v>907</v>
      </c>
      <c r="CZ345" s="1" t="s">
        <v>138</v>
      </c>
      <c r="DA345" s="1" t="s">
        <v>111</v>
      </c>
      <c r="DB345" s="1" t="s">
        <v>112</v>
      </c>
    </row>
    <row r="346" spans="1:111" ht="15.6" customHeight="1" x14ac:dyDescent="0.25">
      <c r="A346" s="1" t="s">
        <v>5954</v>
      </c>
      <c r="B346" s="1" t="s">
        <v>238</v>
      </c>
      <c r="C346" s="2">
        <v>44294.247745486115</v>
      </c>
      <c r="D346" s="2">
        <v>44326</v>
      </c>
      <c r="E346" s="1" t="s">
        <v>110</v>
      </c>
      <c r="F346" s="2">
        <v>44468.833333333336</v>
      </c>
      <c r="G346" s="1" t="s">
        <v>111</v>
      </c>
      <c r="H346" s="1" t="s">
        <v>112</v>
      </c>
      <c r="I346" s="1" t="s">
        <v>112</v>
      </c>
      <c r="J346" s="1" t="s">
        <v>909</v>
      </c>
      <c r="L346" s="1" t="s">
        <v>910</v>
      </c>
      <c r="M346" s="1" t="s">
        <v>754</v>
      </c>
      <c r="N346" s="1" t="s">
        <v>167</v>
      </c>
      <c r="O346" s="1" t="s">
        <v>117</v>
      </c>
      <c r="P346" s="9">
        <v>96950</v>
      </c>
      <c r="Q346" s="1" t="s">
        <v>118</v>
      </c>
      <c r="S346" s="1">
        <v>16702350561</v>
      </c>
      <c r="T346" s="1">
        <v>115</v>
      </c>
      <c r="U346" s="1">
        <v>531110</v>
      </c>
      <c r="V346" s="1" t="s">
        <v>119</v>
      </c>
      <c r="X346" s="1" t="s">
        <v>911</v>
      </c>
      <c r="Y346" s="1" t="s">
        <v>912</v>
      </c>
      <c r="Z346" s="1" t="s">
        <v>913</v>
      </c>
      <c r="AA346" s="1" t="s">
        <v>914</v>
      </c>
      <c r="AB346" s="1" t="s">
        <v>915</v>
      </c>
      <c r="AC346" s="1" t="s">
        <v>916</v>
      </c>
      <c r="AD346" s="1" t="s">
        <v>167</v>
      </c>
      <c r="AE346" s="1" t="s">
        <v>117</v>
      </c>
      <c r="AF346" s="9">
        <v>96950</v>
      </c>
      <c r="AG346" s="1" t="s">
        <v>118</v>
      </c>
      <c r="AI346" s="1">
        <v>16702350561</v>
      </c>
      <c r="AJ346" s="1">
        <v>115</v>
      </c>
      <c r="AK346" s="1" t="s">
        <v>917</v>
      </c>
      <c r="BC346" s="1" t="str">
        <f>"49-9021.01"</f>
        <v>49-9021.01</v>
      </c>
      <c r="BD346" s="1" t="s">
        <v>3944</v>
      </c>
      <c r="BE346" s="1" t="s">
        <v>5955</v>
      </c>
      <c r="BF346" s="1" t="s">
        <v>5956</v>
      </c>
      <c r="BG346" s="1">
        <v>1</v>
      </c>
      <c r="BH346" s="1">
        <v>1</v>
      </c>
      <c r="BI346" s="2">
        <v>44470</v>
      </c>
      <c r="BJ346" s="2">
        <v>45565</v>
      </c>
      <c r="BK346" s="2">
        <v>44470</v>
      </c>
      <c r="BL346" s="2">
        <v>45565</v>
      </c>
      <c r="BM346" s="1">
        <v>35</v>
      </c>
      <c r="BN346" s="1">
        <v>0</v>
      </c>
      <c r="BO346" s="1">
        <v>7</v>
      </c>
      <c r="BP346" s="1">
        <v>7</v>
      </c>
      <c r="BQ346" s="1">
        <v>7</v>
      </c>
      <c r="BR346" s="1">
        <v>7</v>
      </c>
      <c r="BS346" s="1">
        <v>7</v>
      </c>
      <c r="BT346" s="1">
        <v>0</v>
      </c>
      <c r="BU346" s="1" t="str">
        <f>"8:00 AM"</f>
        <v>8:00 AM</v>
      </c>
      <c r="BV346" s="1" t="str">
        <f>"5:00 PM"</f>
        <v>5:00 PM</v>
      </c>
      <c r="BW346" s="1" t="s">
        <v>135</v>
      </c>
      <c r="BX346" s="1">
        <v>0</v>
      </c>
      <c r="BY346" s="1">
        <v>24</v>
      </c>
      <c r="BZ346" s="1" t="s">
        <v>112</v>
      </c>
      <c r="CA346" s="1">
        <v>0</v>
      </c>
      <c r="CB346" s="4" t="s">
        <v>5957</v>
      </c>
      <c r="CC346" s="1" t="s">
        <v>921</v>
      </c>
      <c r="CD346" s="1" t="s">
        <v>754</v>
      </c>
      <c r="CE346" s="1" t="s">
        <v>167</v>
      </c>
      <c r="CF346" s="1" t="s">
        <v>117</v>
      </c>
      <c r="CG346" s="1">
        <v>96950</v>
      </c>
      <c r="CH346" s="3">
        <v>9.0299999999999994</v>
      </c>
      <c r="CI346" s="3">
        <v>10.5</v>
      </c>
      <c r="CJ346" s="3">
        <v>13.55</v>
      </c>
      <c r="CK346" s="3">
        <v>15.75</v>
      </c>
      <c r="CL346" s="1" t="s">
        <v>137</v>
      </c>
      <c r="CM346" s="1" t="s">
        <v>922</v>
      </c>
      <c r="CN346" s="1" t="s">
        <v>139</v>
      </c>
      <c r="CP346" s="1" t="s">
        <v>112</v>
      </c>
      <c r="CQ346" s="1" t="s">
        <v>111</v>
      </c>
      <c r="CR346" s="1" t="s">
        <v>112</v>
      </c>
      <c r="CS346" s="1" t="s">
        <v>111</v>
      </c>
      <c r="CT346" s="1" t="s">
        <v>111</v>
      </c>
      <c r="CU346" s="1" t="s">
        <v>111</v>
      </c>
      <c r="CV346" s="1" t="s">
        <v>138</v>
      </c>
      <c r="CW346" s="1" t="s">
        <v>714</v>
      </c>
      <c r="CX346" s="1">
        <v>16702350561</v>
      </c>
      <c r="CY346" s="1" t="s">
        <v>917</v>
      </c>
      <c r="CZ346" s="1" t="s">
        <v>716</v>
      </c>
      <c r="DA346" s="1" t="s">
        <v>111</v>
      </c>
      <c r="DB346" s="1" t="s">
        <v>112</v>
      </c>
    </row>
    <row r="347" spans="1:111" ht="15.6" customHeight="1" x14ac:dyDescent="0.25">
      <c r="A347" s="1" t="s">
        <v>5958</v>
      </c>
      <c r="B347" s="1" t="s">
        <v>238</v>
      </c>
      <c r="C347" s="2">
        <v>44290.836945833333</v>
      </c>
      <c r="D347" s="2">
        <v>44329</v>
      </c>
      <c r="E347" s="1" t="s">
        <v>110</v>
      </c>
      <c r="F347" s="2">
        <v>44468.833333333336</v>
      </c>
      <c r="G347" s="1" t="s">
        <v>111</v>
      </c>
      <c r="H347" s="1" t="s">
        <v>112</v>
      </c>
      <c r="I347" s="1" t="s">
        <v>112</v>
      </c>
      <c r="J347" s="1" t="s">
        <v>3728</v>
      </c>
      <c r="K347" s="1" t="s">
        <v>3729</v>
      </c>
      <c r="L347" s="1" t="s">
        <v>754</v>
      </c>
      <c r="M347" s="1" t="s">
        <v>3730</v>
      </c>
      <c r="N347" s="1" t="s">
        <v>167</v>
      </c>
      <c r="O347" s="1" t="s">
        <v>117</v>
      </c>
      <c r="P347" s="9">
        <v>96950</v>
      </c>
      <c r="Q347" s="1" t="s">
        <v>118</v>
      </c>
      <c r="R347" s="1" t="s">
        <v>168</v>
      </c>
      <c r="S347" s="1">
        <v>16702337258</v>
      </c>
      <c r="U347" s="1">
        <v>236220</v>
      </c>
      <c r="V347" s="1" t="s">
        <v>119</v>
      </c>
      <c r="X347" s="1" t="s">
        <v>3731</v>
      </c>
      <c r="Y347" s="1" t="s">
        <v>3732</v>
      </c>
      <c r="AA347" s="1" t="s">
        <v>528</v>
      </c>
      <c r="AB347" s="1" t="s">
        <v>754</v>
      </c>
      <c r="AC347" s="1" t="s">
        <v>3733</v>
      </c>
      <c r="AD347" s="1" t="s">
        <v>167</v>
      </c>
      <c r="AE347" s="1" t="s">
        <v>117</v>
      </c>
      <c r="AF347" s="9">
        <v>96950</v>
      </c>
      <c r="AG347" s="1" t="s">
        <v>118</v>
      </c>
      <c r="AH347" s="1" t="s">
        <v>168</v>
      </c>
      <c r="AI347" s="1">
        <v>16707898862</v>
      </c>
      <c r="AK347" s="1" t="s">
        <v>3734</v>
      </c>
      <c r="BC347" s="1" t="str">
        <f>"49-9071.00"</f>
        <v>49-9071.00</v>
      </c>
      <c r="BD347" s="1" t="s">
        <v>214</v>
      </c>
      <c r="BE347" s="1" t="s">
        <v>3735</v>
      </c>
      <c r="BF347" s="1" t="s">
        <v>214</v>
      </c>
      <c r="BG347" s="1">
        <v>1</v>
      </c>
      <c r="BH347" s="1">
        <v>1</v>
      </c>
      <c r="BI347" s="2">
        <v>44470</v>
      </c>
      <c r="BJ347" s="2">
        <v>44834</v>
      </c>
      <c r="BK347" s="2">
        <v>44470</v>
      </c>
      <c r="BL347" s="2">
        <v>44834</v>
      </c>
      <c r="BM347" s="1">
        <v>35</v>
      </c>
      <c r="BN347" s="1">
        <v>0</v>
      </c>
      <c r="BO347" s="1">
        <v>7</v>
      </c>
      <c r="BP347" s="1">
        <v>7</v>
      </c>
      <c r="BQ347" s="1">
        <v>7</v>
      </c>
      <c r="BR347" s="1">
        <v>7</v>
      </c>
      <c r="BS347" s="1">
        <v>7</v>
      </c>
      <c r="BT347" s="1">
        <v>0</v>
      </c>
      <c r="BU347" s="1" t="str">
        <f>"8:00 AM"</f>
        <v>8:00 AM</v>
      </c>
      <c r="BV347" s="1" t="str">
        <f>"4:00 PM"</f>
        <v>4:00 PM</v>
      </c>
      <c r="BW347" s="1" t="s">
        <v>135</v>
      </c>
      <c r="BX347" s="1">
        <v>0</v>
      </c>
      <c r="BY347" s="1">
        <v>12</v>
      </c>
      <c r="BZ347" s="1" t="s">
        <v>112</v>
      </c>
      <c r="CA347" s="1">
        <v>0</v>
      </c>
      <c r="CB347" s="1" t="s">
        <v>3736</v>
      </c>
      <c r="CC347" s="1" t="s">
        <v>3737</v>
      </c>
      <c r="CE347" s="1" t="s">
        <v>167</v>
      </c>
      <c r="CF347" s="1" t="s">
        <v>117</v>
      </c>
      <c r="CG347" s="1">
        <v>96950</v>
      </c>
      <c r="CH347" s="3">
        <v>8.7100000000000009</v>
      </c>
      <c r="CI347" s="3">
        <v>8.7100000000000009</v>
      </c>
      <c r="CJ347" s="3">
        <v>13.07</v>
      </c>
      <c r="CK347" s="3">
        <v>13.07</v>
      </c>
      <c r="CL347" s="1" t="s">
        <v>137</v>
      </c>
      <c r="CN347" s="1" t="s">
        <v>139</v>
      </c>
      <c r="CP347" s="1" t="s">
        <v>112</v>
      </c>
      <c r="CQ347" s="1" t="s">
        <v>111</v>
      </c>
      <c r="CR347" s="1" t="s">
        <v>112</v>
      </c>
      <c r="CS347" s="1" t="s">
        <v>111</v>
      </c>
      <c r="CT347" s="1" t="s">
        <v>138</v>
      </c>
      <c r="CU347" s="1" t="s">
        <v>111</v>
      </c>
      <c r="CV347" s="1" t="s">
        <v>138</v>
      </c>
      <c r="CW347" s="1" t="s">
        <v>178</v>
      </c>
      <c r="CX347" s="1">
        <v>16707898862</v>
      </c>
      <c r="CY347" s="1" t="s">
        <v>3734</v>
      </c>
      <c r="CZ347" s="1" t="s">
        <v>168</v>
      </c>
      <c r="DA347" s="1" t="s">
        <v>111</v>
      </c>
      <c r="DB347" s="1" t="s">
        <v>112</v>
      </c>
    </row>
    <row r="348" spans="1:111" ht="15.6" customHeight="1" x14ac:dyDescent="0.25">
      <c r="A348" s="1" t="s">
        <v>5966</v>
      </c>
      <c r="B348" s="1" t="s">
        <v>238</v>
      </c>
      <c r="C348" s="2">
        <v>44257.999213425923</v>
      </c>
      <c r="D348" s="2">
        <v>44295</v>
      </c>
      <c r="E348" s="1" t="s">
        <v>180</v>
      </c>
      <c r="G348" s="1" t="s">
        <v>112</v>
      </c>
      <c r="H348" s="1" t="s">
        <v>112</v>
      </c>
      <c r="I348" s="1" t="s">
        <v>112</v>
      </c>
      <c r="J348" s="1" t="s">
        <v>752</v>
      </c>
      <c r="K348" s="1" t="s">
        <v>752</v>
      </c>
      <c r="L348" s="1" t="s">
        <v>397</v>
      </c>
      <c r="M348" s="1" t="s">
        <v>1197</v>
      </c>
      <c r="N348" s="1" t="s">
        <v>116</v>
      </c>
      <c r="O348" s="1" t="s">
        <v>117</v>
      </c>
      <c r="P348" s="9">
        <v>96950</v>
      </c>
      <c r="Q348" s="1" t="s">
        <v>118</v>
      </c>
      <c r="S348" s="1">
        <v>16702332421</v>
      </c>
      <c r="U348" s="1">
        <v>7225</v>
      </c>
      <c r="V348" s="1" t="s">
        <v>119</v>
      </c>
      <c r="X348" s="1" t="s">
        <v>5967</v>
      </c>
      <c r="Y348" s="1" t="s">
        <v>5968</v>
      </c>
      <c r="Z348" s="1" t="s">
        <v>5969</v>
      </c>
      <c r="AA348" s="1" t="s">
        <v>511</v>
      </c>
      <c r="AB348" s="1" t="s">
        <v>754</v>
      </c>
      <c r="AD348" s="1" t="s">
        <v>116</v>
      </c>
      <c r="AE348" s="1" t="s">
        <v>117</v>
      </c>
      <c r="AF348" s="9">
        <v>96950</v>
      </c>
      <c r="AG348" s="1" t="s">
        <v>118</v>
      </c>
      <c r="AI348" s="1">
        <v>16702875435</v>
      </c>
      <c r="AK348" s="1" t="s">
        <v>761</v>
      </c>
      <c r="BC348" s="1" t="str">
        <f>"49-9071.00"</f>
        <v>49-9071.00</v>
      </c>
      <c r="BD348" s="1" t="s">
        <v>214</v>
      </c>
      <c r="BE348" s="1" t="s">
        <v>5970</v>
      </c>
      <c r="BF348" s="1" t="s">
        <v>5971</v>
      </c>
      <c r="BG348" s="1">
        <v>1</v>
      </c>
      <c r="BH348" s="1">
        <v>1</v>
      </c>
      <c r="BI348" s="2">
        <v>44378</v>
      </c>
      <c r="BJ348" s="2">
        <v>44742</v>
      </c>
      <c r="BK348" s="2">
        <v>44378</v>
      </c>
      <c r="BL348" s="2">
        <v>44742</v>
      </c>
      <c r="BM348" s="1">
        <v>35</v>
      </c>
      <c r="BN348" s="1">
        <v>0</v>
      </c>
      <c r="BO348" s="1">
        <v>7</v>
      </c>
      <c r="BP348" s="1">
        <v>7</v>
      </c>
      <c r="BQ348" s="1">
        <v>7</v>
      </c>
      <c r="BR348" s="1">
        <v>7</v>
      </c>
      <c r="BS348" s="1">
        <v>7</v>
      </c>
      <c r="BT348" s="1">
        <v>0</v>
      </c>
      <c r="BU348" s="1" t="str">
        <f>"8:00 AM"</f>
        <v>8:00 AM</v>
      </c>
      <c r="BV348" s="1" t="str">
        <f>"4:00 PM"</f>
        <v>4:00 PM</v>
      </c>
      <c r="BW348" s="1" t="s">
        <v>135</v>
      </c>
      <c r="BX348" s="1">
        <v>0</v>
      </c>
      <c r="BY348" s="1">
        <v>12</v>
      </c>
      <c r="BZ348" s="1" t="s">
        <v>112</v>
      </c>
      <c r="CA348" s="1">
        <v>0</v>
      </c>
      <c r="CB348" s="1" t="s">
        <v>5972</v>
      </c>
      <c r="CC348" s="1" t="s">
        <v>753</v>
      </c>
      <c r="CD348" s="1" t="s">
        <v>754</v>
      </c>
      <c r="CE348" s="1" t="s">
        <v>167</v>
      </c>
      <c r="CF348" s="1" t="s">
        <v>117</v>
      </c>
      <c r="CG348" s="1">
        <v>96950</v>
      </c>
      <c r="CH348" s="3">
        <v>8.7100000000000009</v>
      </c>
      <c r="CI348" s="3">
        <v>8.7100000000000009</v>
      </c>
      <c r="CJ348" s="3">
        <v>13.07</v>
      </c>
      <c r="CK348" s="3">
        <v>13.07</v>
      </c>
      <c r="CL348" s="1" t="s">
        <v>137</v>
      </c>
      <c r="CN348" s="1" t="s">
        <v>139</v>
      </c>
      <c r="CP348" s="1" t="s">
        <v>112</v>
      </c>
      <c r="CQ348" s="1" t="s">
        <v>111</v>
      </c>
      <c r="CR348" s="1" t="s">
        <v>112</v>
      </c>
      <c r="CS348" s="1" t="s">
        <v>111</v>
      </c>
      <c r="CT348" s="1" t="s">
        <v>138</v>
      </c>
      <c r="CU348" s="1" t="s">
        <v>111</v>
      </c>
      <c r="CV348" s="1" t="s">
        <v>138</v>
      </c>
      <c r="CW348" s="1" t="s">
        <v>5973</v>
      </c>
      <c r="CX348" s="1">
        <v>16702332421</v>
      </c>
      <c r="CY348" s="1" t="s">
        <v>766</v>
      </c>
      <c r="CZ348" s="1" t="s">
        <v>138</v>
      </c>
      <c r="DA348" s="1" t="s">
        <v>111</v>
      </c>
      <c r="DB348" s="1" t="s">
        <v>112</v>
      </c>
    </row>
    <row r="349" spans="1:111" ht="15.6" customHeight="1" x14ac:dyDescent="0.25">
      <c r="A349" s="1" t="s">
        <v>5997</v>
      </c>
      <c r="B349" s="1" t="s">
        <v>238</v>
      </c>
      <c r="C349" s="2">
        <v>44342.223242245367</v>
      </c>
      <c r="D349" s="2">
        <v>44372</v>
      </c>
      <c r="E349" s="1" t="s">
        <v>110</v>
      </c>
      <c r="F349" s="2">
        <v>44468.833333333336</v>
      </c>
      <c r="G349" s="1" t="s">
        <v>111</v>
      </c>
      <c r="H349" s="1" t="s">
        <v>112</v>
      </c>
      <c r="I349" s="1" t="s">
        <v>112</v>
      </c>
      <c r="J349" s="1" t="s">
        <v>1297</v>
      </c>
      <c r="L349" s="1" t="s">
        <v>1298</v>
      </c>
      <c r="M349" s="1" t="s">
        <v>1299</v>
      </c>
      <c r="N349" s="1" t="s">
        <v>116</v>
      </c>
      <c r="O349" s="1" t="s">
        <v>117</v>
      </c>
      <c r="P349" s="9">
        <v>96950</v>
      </c>
      <c r="Q349" s="1" t="s">
        <v>118</v>
      </c>
      <c r="S349" s="1">
        <v>16702346617</v>
      </c>
      <c r="U349" s="1">
        <v>488510</v>
      </c>
      <c r="V349" s="1" t="s">
        <v>119</v>
      </c>
      <c r="X349" s="1" t="s">
        <v>1300</v>
      </c>
      <c r="Y349" s="1" t="s">
        <v>1301</v>
      </c>
      <c r="Z349" s="1" t="s">
        <v>671</v>
      </c>
      <c r="AA349" s="1" t="s">
        <v>245</v>
      </c>
      <c r="AB349" s="1" t="s">
        <v>1298</v>
      </c>
      <c r="AC349" s="1" t="s">
        <v>1299</v>
      </c>
      <c r="AD349" s="1" t="s">
        <v>116</v>
      </c>
      <c r="AE349" s="1" t="s">
        <v>117</v>
      </c>
      <c r="AF349" s="9">
        <v>96950</v>
      </c>
      <c r="AG349" s="1" t="s">
        <v>118</v>
      </c>
      <c r="AI349" s="1">
        <v>16702346617</v>
      </c>
      <c r="AK349" s="1" t="s">
        <v>1302</v>
      </c>
      <c r="BC349" s="1" t="str">
        <f>"49-9071.00"</f>
        <v>49-9071.00</v>
      </c>
      <c r="BD349" s="1" t="s">
        <v>214</v>
      </c>
      <c r="BE349" s="1" t="s">
        <v>5998</v>
      </c>
      <c r="BF349" s="1" t="s">
        <v>214</v>
      </c>
      <c r="BG349" s="1">
        <v>1</v>
      </c>
      <c r="BH349" s="1">
        <v>1</v>
      </c>
      <c r="BI349" s="2">
        <v>44470</v>
      </c>
      <c r="BJ349" s="2">
        <v>45565</v>
      </c>
      <c r="BK349" s="2">
        <v>44470</v>
      </c>
      <c r="BL349" s="2">
        <v>45565</v>
      </c>
      <c r="BM349" s="1">
        <v>35</v>
      </c>
      <c r="BN349" s="1">
        <v>0</v>
      </c>
      <c r="BO349" s="1">
        <v>7</v>
      </c>
      <c r="BP349" s="1">
        <v>7</v>
      </c>
      <c r="BQ349" s="1">
        <v>7</v>
      </c>
      <c r="BR349" s="1">
        <v>7</v>
      </c>
      <c r="BS349" s="1">
        <v>7</v>
      </c>
      <c r="BT349" s="1">
        <v>0</v>
      </c>
      <c r="BU349" s="1" t="str">
        <f>"9:00 AM"</f>
        <v>9:00 AM</v>
      </c>
      <c r="BV349" s="1" t="str">
        <f t="shared" ref="BV349:BV359" si="6">"5:00 PM"</f>
        <v>5:00 PM</v>
      </c>
      <c r="BW349" s="1" t="s">
        <v>230</v>
      </c>
      <c r="BX349" s="1">
        <v>0</v>
      </c>
      <c r="BY349" s="1">
        <v>6</v>
      </c>
      <c r="BZ349" s="1" t="s">
        <v>112</v>
      </c>
      <c r="CB349" s="4" t="s">
        <v>643</v>
      </c>
      <c r="CC349" s="1" t="s">
        <v>1298</v>
      </c>
      <c r="CD349" s="1" t="s">
        <v>1299</v>
      </c>
      <c r="CE349" s="1" t="s">
        <v>116</v>
      </c>
      <c r="CF349" s="1" t="s">
        <v>117</v>
      </c>
      <c r="CG349" s="1">
        <v>96950</v>
      </c>
      <c r="CH349" s="3">
        <v>8.7100000000000009</v>
      </c>
      <c r="CI349" s="3">
        <v>8.7100000000000009</v>
      </c>
      <c r="CJ349" s="3">
        <v>13.07</v>
      </c>
      <c r="CK349" s="3">
        <v>13.07</v>
      </c>
      <c r="CL349" s="1" t="s">
        <v>137</v>
      </c>
      <c r="CN349" s="1" t="s">
        <v>139</v>
      </c>
      <c r="CP349" s="1" t="s">
        <v>112</v>
      </c>
      <c r="CQ349" s="1" t="s">
        <v>111</v>
      </c>
      <c r="CR349" s="1" t="s">
        <v>111</v>
      </c>
      <c r="CS349" s="1" t="s">
        <v>111</v>
      </c>
      <c r="CT349" s="1" t="s">
        <v>111</v>
      </c>
      <c r="CU349" s="1" t="s">
        <v>111</v>
      </c>
      <c r="CV349" s="1" t="s">
        <v>111</v>
      </c>
      <c r="CW349" s="1" t="s">
        <v>1004</v>
      </c>
      <c r="CX349" s="1">
        <v>16702346617</v>
      </c>
      <c r="CY349" s="1" t="s">
        <v>1305</v>
      </c>
      <c r="CZ349" s="1" t="s">
        <v>5999</v>
      </c>
      <c r="DA349" s="1" t="s">
        <v>111</v>
      </c>
      <c r="DB349" s="1" t="s">
        <v>112</v>
      </c>
    </row>
    <row r="350" spans="1:111" ht="15.6" customHeight="1" x14ac:dyDescent="0.25">
      <c r="A350" s="1" t="s">
        <v>6007</v>
      </c>
      <c r="B350" s="1" t="s">
        <v>238</v>
      </c>
      <c r="C350" s="2">
        <v>44326.789842592596</v>
      </c>
      <c r="D350" s="2">
        <v>44363</v>
      </c>
      <c r="E350" s="1" t="s">
        <v>110</v>
      </c>
      <c r="F350" s="2">
        <v>44468.833333333336</v>
      </c>
      <c r="G350" s="1" t="s">
        <v>112</v>
      </c>
      <c r="H350" s="1" t="s">
        <v>112</v>
      </c>
      <c r="I350" s="1" t="s">
        <v>112</v>
      </c>
      <c r="J350" s="1" t="s">
        <v>6008</v>
      </c>
      <c r="L350" s="1" t="s">
        <v>6009</v>
      </c>
      <c r="N350" s="1" t="s">
        <v>116</v>
      </c>
      <c r="O350" s="1" t="s">
        <v>117</v>
      </c>
      <c r="P350" s="9">
        <v>96950</v>
      </c>
      <c r="Q350" s="1" t="s">
        <v>118</v>
      </c>
      <c r="S350" s="1">
        <v>16702872387</v>
      </c>
      <c r="U350" s="1">
        <v>56152</v>
      </c>
      <c r="V350" s="1" t="s">
        <v>119</v>
      </c>
      <c r="X350" s="1" t="s">
        <v>6010</v>
      </c>
      <c r="Y350" s="1" t="s">
        <v>6011</v>
      </c>
      <c r="AA350" s="1" t="s">
        <v>245</v>
      </c>
      <c r="AB350" s="1" t="s">
        <v>6012</v>
      </c>
      <c r="AD350" s="1" t="s">
        <v>116</v>
      </c>
      <c r="AE350" s="1" t="s">
        <v>117</v>
      </c>
      <c r="AF350" s="9">
        <v>96950</v>
      </c>
      <c r="AG350" s="1" t="s">
        <v>118</v>
      </c>
      <c r="AI350" s="1">
        <v>16702872387</v>
      </c>
      <c r="AK350" s="1" t="s">
        <v>6013</v>
      </c>
      <c r="BC350" s="1" t="str">
        <f>"39-7011.00"</f>
        <v>39-7011.00</v>
      </c>
      <c r="BD350" s="1" t="s">
        <v>1435</v>
      </c>
      <c r="BE350" s="1" t="s">
        <v>6014</v>
      </c>
      <c r="BF350" s="1" t="s">
        <v>3755</v>
      </c>
      <c r="BG350" s="1">
        <v>1</v>
      </c>
      <c r="BH350" s="1">
        <v>1</v>
      </c>
      <c r="BI350" s="2">
        <v>44470</v>
      </c>
      <c r="BJ350" s="2">
        <v>44834</v>
      </c>
      <c r="BK350" s="2">
        <v>44470</v>
      </c>
      <c r="BL350" s="2">
        <v>44834</v>
      </c>
      <c r="BM350" s="1">
        <v>35</v>
      </c>
      <c r="BN350" s="1">
        <v>0</v>
      </c>
      <c r="BO350" s="1">
        <v>7</v>
      </c>
      <c r="BP350" s="1">
        <v>7</v>
      </c>
      <c r="BQ350" s="1">
        <v>7</v>
      </c>
      <c r="BR350" s="1">
        <v>7</v>
      </c>
      <c r="BS350" s="1">
        <v>7</v>
      </c>
      <c r="BT350" s="1">
        <v>0</v>
      </c>
      <c r="BU350" s="1" t="str">
        <f>"9:00 AM"</f>
        <v>9:00 AM</v>
      </c>
      <c r="BV350" s="1" t="str">
        <f t="shared" si="6"/>
        <v>5:00 PM</v>
      </c>
      <c r="BW350" s="1" t="s">
        <v>135</v>
      </c>
      <c r="BX350" s="1">
        <v>0</v>
      </c>
      <c r="BY350" s="1">
        <v>3</v>
      </c>
      <c r="BZ350" s="1" t="s">
        <v>112</v>
      </c>
      <c r="CB350" s="1" t="s">
        <v>3175</v>
      </c>
      <c r="CC350" s="1" t="s">
        <v>6015</v>
      </c>
      <c r="CE350" s="1" t="s">
        <v>116</v>
      </c>
      <c r="CF350" s="1" t="s">
        <v>117</v>
      </c>
      <c r="CG350" s="1">
        <v>96950</v>
      </c>
      <c r="CH350" s="3">
        <v>12.14</v>
      </c>
      <c r="CI350" s="3">
        <v>12.14</v>
      </c>
      <c r="CJ350" s="3">
        <v>18.21</v>
      </c>
      <c r="CK350" s="3">
        <v>18.21</v>
      </c>
      <c r="CL350" s="1" t="s">
        <v>137</v>
      </c>
      <c r="CN350" s="1" t="s">
        <v>139</v>
      </c>
      <c r="CP350" s="1" t="s">
        <v>112</v>
      </c>
      <c r="CQ350" s="1" t="s">
        <v>111</v>
      </c>
      <c r="CR350" s="1" t="s">
        <v>112</v>
      </c>
      <c r="CS350" s="1" t="s">
        <v>111</v>
      </c>
      <c r="CT350" s="1" t="s">
        <v>138</v>
      </c>
      <c r="CU350" s="1" t="s">
        <v>111</v>
      </c>
      <c r="CV350" s="1" t="s">
        <v>138</v>
      </c>
      <c r="CW350" s="1" t="s">
        <v>2313</v>
      </c>
      <c r="CX350" s="1">
        <v>16702872387</v>
      </c>
      <c r="CY350" s="1" t="s">
        <v>6013</v>
      </c>
      <c r="CZ350" s="1" t="s">
        <v>138</v>
      </c>
      <c r="DA350" s="1" t="s">
        <v>111</v>
      </c>
      <c r="DB350" s="1" t="s">
        <v>112</v>
      </c>
      <c r="DC350" s="1" t="s">
        <v>6010</v>
      </c>
      <c r="DD350" s="1" t="s">
        <v>6011</v>
      </c>
      <c r="DF350" s="1" t="s">
        <v>6008</v>
      </c>
      <c r="DG350" s="1" t="s">
        <v>6013</v>
      </c>
    </row>
    <row r="351" spans="1:111" ht="15.6" customHeight="1" x14ac:dyDescent="0.25">
      <c r="A351" s="1" t="s">
        <v>6016</v>
      </c>
      <c r="B351" s="1" t="s">
        <v>238</v>
      </c>
      <c r="C351" s="2">
        <v>44291.032385763887</v>
      </c>
      <c r="D351" s="2">
        <v>44327</v>
      </c>
      <c r="E351" s="1" t="s">
        <v>110</v>
      </c>
      <c r="F351" s="2">
        <v>44468.833333333336</v>
      </c>
      <c r="G351" s="1" t="s">
        <v>111</v>
      </c>
      <c r="H351" s="1" t="s">
        <v>112</v>
      </c>
      <c r="I351" s="1" t="s">
        <v>112</v>
      </c>
      <c r="J351" s="1" t="s">
        <v>983</v>
      </c>
      <c r="K351" s="1" t="s">
        <v>984</v>
      </c>
      <c r="L351" s="1" t="s">
        <v>985</v>
      </c>
      <c r="M351" s="1" t="s">
        <v>986</v>
      </c>
      <c r="N351" s="1" t="s">
        <v>167</v>
      </c>
      <c r="O351" s="1" t="s">
        <v>117</v>
      </c>
      <c r="P351" s="9">
        <v>96950</v>
      </c>
      <c r="Q351" s="1" t="s">
        <v>118</v>
      </c>
      <c r="S351" s="1">
        <v>16703221690</v>
      </c>
      <c r="T351" s="1">
        <v>408</v>
      </c>
      <c r="U351" s="1">
        <v>488510</v>
      </c>
      <c r="V351" s="1" t="s">
        <v>119</v>
      </c>
      <c r="X351" s="1" t="s">
        <v>987</v>
      </c>
      <c r="Y351" s="1" t="s">
        <v>988</v>
      </c>
      <c r="Z351" s="1" t="s">
        <v>989</v>
      </c>
      <c r="AA351" s="1" t="s">
        <v>528</v>
      </c>
      <c r="AB351" s="1" t="s">
        <v>985</v>
      </c>
      <c r="AC351" s="1" t="s">
        <v>986</v>
      </c>
      <c r="AD351" s="1" t="s">
        <v>167</v>
      </c>
      <c r="AE351" s="1" t="s">
        <v>117</v>
      </c>
      <c r="AF351" s="9">
        <v>96950</v>
      </c>
      <c r="AG351" s="1" t="s">
        <v>118</v>
      </c>
      <c r="AI351" s="1">
        <v>16703221690</v>
      </c>
      <c r="AJ351" s="1">
        <v>408</v>
      </c>
      <c r="AK351" s="1" t="s">
        <v>990</v>
      </c>
      <c r="BC351" s="1" t="str">
        <f>"13-2011.01"</f>
        <v>13-2011.01</v>
      </c>
      <c r="BD351" s="1" t="s">
        <v>932</v>
      </c>
      <c r="BE351" s="1" t="s">
        <v>6017</v>
      </c>
      <c r="BF351" s="1" t="s">
        <v>511</v>
      </c>
      <c r="BG351" s="1">
        <v>1</v>
      </c>
      <c r="BH351" s="1">
        <v>1</v>
      </c>
      <c r="BI351" s="2">
        <v>44470</v>
      </c>
      <c r="BJ351" s="2">
        <v>45565</v>
      </c>
      <c r="BK351" s="2">
        <v>44470</v>
      </c>
      <c r="BL351" s="2">
        <v>45565</v>
      </c>
      <c r="BM351" s="1">
        <v>35</v>
      </c>
      <c r="BN351" s="1">
        <v>0</v>
      </c>
      <c r="BO351" s="1">
        <v>7</v>
      </c>
      <c r="BP351" s="1">
        <v>7</v>
      </c>
      <c r="BQ351" s="1">
        <v>7</v>
      </c>
      <c r="BR351" s="1">
        <v>7</v>
      </c>
      <c r="BS351" s="1">
        <v>7</v>
      </c>
      <c r="BT351" s="1">
        <v>0</v>
      </c>
      <c r="BU351" s="1" t="str">
        <f>"8:00 AM"</f>
        <v>8:00 AM</v>
      </c>
      <c r="BV351" s="1" t="str">
        <f t="shared" si="6"/>
        <v>5:00 PM</v>
      </c>
      <c r="BW351" s="1" t="s">
        <v>193</v>
      </c>
      <c r="BX351" s="1">
        <v>0</v>
      </c>
      <c r="BY351" s="1">
        <v>36</v>
      </c>
      <c r="BZ351" s="1" t="s">
        <v>112</v>
      </c>
      <c r="CA351" s="1">
        <v>0</v>
      </c>
      <c r="CB351" s="1" t="s">
        <v>6018</v>
      </c>
      <c r="CC351" s="1" t="s">
        <v>985</v>
      </c>
      <c r="CD351" s="1" t="s">
        <v>986</v>
      </c>
      <c r="CE351" s="1" t="s">
        <v>167</v>
      </c>
      <c r="CF351" s="1" t="s">
        <v>117</v>
      </c>
      <c r="CG351" s="1">
        <v>96950</v>
      </c>
      <c r="CH351" s="3">
        <v>14.85</v>
      </c>
      <c r="CI351" s="3">
        <v>14.85</v>
      </c>
      <c r="CJ351" s="3">
        <v>22.28</v>
      </c>
      <c r="CK351" s="3">
        <v>22.28</v>
      </c>
      <c r="CL351" s="1" t="s">
        <v>137</v>
      </c>
      <c r="CM351" s="1" t="s">
        <v>922</v>
      </c>
      <c r="CN351" s="1" t="s">
        <v>139</v>
      </c>
      <c r="CP351" s="1" t="s">
        <v>112</v>
      </c>
      <c r="CQ351" s="1" t="s">
        <v>111</v>
      </c>
      <c r="CR351" s="1" t="s">
        <v>112</v>
      </c>
      <c r="CS351" s="1" t="s">
        <v>111</v>
      </c>
      <c r="CT351" s="1" t="s">
        <v>111</v>
      </c>
      <c r="CU351" s="1" t="s">
        <v>111</v>
      </c>
      <c r="CV351" s="1" t="s">
        <v>138</v>
      </c>
      <c r="CW351" s="1" t="s">
        <v>714</v>
      </c>
      <c r="CX351" s="1">
        <v>16703221690</v>
      </c>
      <c r="CY351" s="1" t="s">
        <v>990</v>
      </c>
      <c r="CZ351" s="1" t="s">
        <v>6019</v>
      </c>
      <c r="DA351" s="1" t="s">
        <v>111</v>
      </c>
      <c r="DB351" s="1" t="s">
        <v>112</v>
      </c>
    </row>
    <row r="352" spans="1:111" ht="15.6" customHeight="1" x14ac:dyDescent="0.25">
      <c r="A352" s="1" t="s">
        <v>6020</v>
      </c>
      <c r="B352" s="1" t="s">
        <v>238</v>
      </c>
      <c r="C352" s="2">
        <v>44251.36369421296</v>
      </c>
      <c r="D352" s="2">
        <v>44300</v>
      </c>
      <c r="E352" s="1" t="s">
        <v>180</v>
      </c>
      <c r="G352" s="1" t="s">
        <v>112</v>
      </c>
      <c r="H352" s="1" t="s">
        <v>112</v>
      </c>
      <c r="I352" s="1" t="s">
        <v>112</v>
      </c>
      <c r="J352" s="1" t="s">
        <v>6021</v>
      </c>
      <c r="K352" s="1" t="s">
        <v>6022</v>
      </c>
      <c r="L352" s="1" t="s">
        <v>6023</v>
      </c>
      <c r="M352" s="1" t="s">
        <v>6024</v>
      </c>
      <c r="N352" s="1" t="s">
        <v>339</v>
      </c>
      <c r="O352" s="1" t="s">
        <v>117</v>
      </c>
      <c r="P352" s="9">
        <v>96950</v>
      </c>
      <c r="Q352" s="1" t="s">
        <v>118</v>
      </c>
      <c r="R352" s="1" t="s">
        <v>168</v>
      </c>
      <c r="S352" s="1">
        <v>16702349272</v>
      </c>
      <c r="U352" s="1">
        <v>511110</v>
      </c>
      <c r="V352" s="1" t="s">
        <v>119</v>
      </c>
      <c r="X352" s="1" t="s">
        <v>6025</v>
      </c>
      <c r="Y352" s="1" t="s">
        <v>6026</v>
      </c>
      <c r="Z352" s="1" t="s">
        <v>2163</v>
      </c>
      <c r="AA352" s="1" t="s">
        <v>171</v>
      </c>
      <c r="AB352" s="1" t="s">
        <v>6023</v>
      </c>
      <c r="AC352" s="1" t="s">
        <v>6024</v>
      </c>
      <c r="AD352" s="1" t="s">
        <v>339</v>
      </c>
      <c r="AE352" s="1" t="s">
        <v>117</v>
      </c>
      <c r="AF352" s="9">
        <v>96950</v>
      </c>
      <c r="AG352" s="1" t="s">
        <v>118</v>
      </c>
      <c r="AH352" s="1" t="s">
        <v>168</v>
      </c>
      <c r="AI352" s="1">
        <v>16702349272</v>
      </c>
      <c r="AJ352" s="1">
        <v>102</v>
      </c>
      <c r="AK352" s="1" t="s">
        <v>6027</v>
      </c>
      <c r="AL352" s="1" t="s">
        <v>653</v>
      </c>
      <c r="AM352" s="1" t="s">
        <v>4900</v>
      </c>
      <c r="AN352" s="1" t="s">
        <v>4901</v>
      </c>
      <c r="AO352" s="1" t="s">
        <v>4902</v>
      </c>
      <c r="AP352" s="1" t="s">
        <v>6028</v>
      </c>
      <c r="AQ352" s="1" t="s">
        <v>339</v>
      </c>
      <c r="AR352" s="1" t="s">
        <v>167</v>
      </c>
      <c r="AS352" s="1" t="s">
        <v>117</v>
      </c>
      <c r="AT352" s="9">
        <v>96950</v>
      </c>
      <c r="AU352" s="1" t="s">
        <v>118</v>
      </c>
      <c r="AV352" s="1" t="s">
        <v>168</v>
      </c>
      <c r="AW352" s="1">
        <v>16702331209</v>
      </c>
      <c r="AX352" s="1" t="s">
        <v>168</v>
      </c>
      <c r="AY352" s="1" t="s">
        <v>4904</v>
      </c>
      <c r="AZ352" s="1" t="s">
        <v>4905</v>
      </c>
      <c r="BA352" s="1" t="s">
        <v>117</v>
      </c>
      <c r="BB352" s="1" t="s">
        <v>4906</v>
      </c>
      <c r="BC352" s="1" t="str">
        <f>"27-3022.00"</f>
        <v>27-3022.00</v>
      </c>
      <c r="BD352" s="1" t="s">
        <v>6029</v>
      </c>
      <c r="BE352" s="1" t="s">
        <v>6030</v>
      </c>
      <c r="BF352" s="1" t="s">
        <v>6031</v>
      </c>
      <c r="BG352" s="1">
        <v>1</v>
      </c>
      <c r="BH352" s="1">
        <v>1</v>
      </c>
      <c r="BI352" s="2">
        <v>44251</v>
      </c>
      <c r="BJ352" s="2">
        <v>44615</v>
      </c>
      <c r="BK352" s="2">
        <v>44300</v>
      </c>
      <c r="BL352" s="2">
        <v>44615</v>
      </c>
      <c r="BM352" s="1">
        <v>35</v>
      </c>
      <c r="BN352" s="1">
        <v>0</v>
      </c>
      <c r="BO352" s="1">
        <v>8</v>
      </c>
      <c r="BP352" s="1">
        <v>8</v>
      </c>
      <c r="BQ352" s="1">
        <v>8</v>
      </c>
      <c r="BR352" s="1">
        <v>8</v>
      </c>
      <c r="BS352" s="1">
        <v>3</v>
      </c>
      <c r="BT352" s="1">
        <v>0</v>
      </c>
      <c r="BU352" s="1" t="str">
        <f>"8:00 AM"</f>
        <v>8:00 AM</v>
      </c>
      <c r="BV352" s="1" t="str">
        <f t="shared" si="6"/>
        <v>5:00 PM</v>
      </c>
      <c r="BW352" s="1" t="s">
        <v>193</v>
      </c>
      <c r="BX352" s="1">
        <v>0</v>
      </c>
      <c r="BY352" s="1">
        <v>48</v>
      </c>
      <c r="BZ352" s="1" t="s">
        <v>112</v>
      </c>
      <c r="CA352" s="1">
        <v>0</v>
      </c>
      <c r="CB352" s="1" t="s">
        <v>6032</v>
      </c>
      <c r="CC352" s="1" t="s">
        <v>6023</v>
      </c>
      <c r="CD352" s="1" t="s">
        <v>6024</v>
      </c>
      <c r="CE352" s="1" t="s">
        <v>339</v>
      </c>
      <c r="CF352" s="1" t="s">
        <v>117</v>
      </c>
      <c r="CG352" s="1">
        <v>96950</v>
      </c>
      <c r="CH352" s="3">
        <v>13.19</v>
      </c>
      <c r="CI352" s="3">
        <v>13.19</v>
      </c>
      <c r="CJ352" s="3">
        <v>19.79</v>
      </c>
      <c r="CK352" s="3">
        <v>19.79</v>
      </c>
      <c r="CL352" s="1" t="s">
        <v>137</v>
      </c>
      <c r="CM352" s="1" t="s">
        <v>168</v>
      </c>
      <c r="CN352" s="1" t="s">
        <v>139</v>
      </c>
      <c r="CP352" s="1" t="s">
        <v>112</v>
      </c>
      <c r="CQ352" s="1" t="s">
        <v>111</v>
      </c>
      <c r="CR352" s="1" t="s">
        <v>112</v>
      </c>
      <c r="CS352" s="1" t="s">
        <v>111</v>
      </c>
      <c r="CT352" s="1" t="s">
        <v>138</v>
      </c>
      <c r="CU352" s="1" t="s">
        <v>111</v>
      </c>
      <c r="CV352" s="1" t="s">
        <v>138</v>
      </c>
      <c r="CW352" s="1" t="s">
        <v>168</v>
      </c>
      <c r="CX352" s="1">
        <v>16702349272</v>
      </c>
      <c r="CY352" s="1" t="s">
        <v>6033</v>
      </c>
      <c r="CZ352" s="1" t="s">
        <v>168</v>
      </c>
      <c r="DA352" s="1" t="s">
        <v>111</v>
      </c>
      <c r="DB352" s="1" t="s">
        <v>112</v>
      </c>
      <c r="DC352" s="1" t="s">
        <v>4900</v>
      </c>
      <c r="DD352" s="1" t="s">
        <v>4901</v>
      </c>
      <c r="DE352" s="1" t="s">
        <v>3384</v>
      </c>
      <c r="DF352" s="1" t="s">
        <v>4905</v>
      </c>
      <c r="DG352" s="1" t="s">
        <v>4904</v>
      </c>
    </row>
    <row r="353" spans="1:111" ht="15.6" customHeight="1" x14ac:dyDescent="0.25">
      <c r="A353" s="1" t="s">
        <v>6034</v>
      </c>
      <c r="B353" s="1" t="s">
        <v>238</v>
      </c>
      <c r="C353" s="2">
        <v>44264.69276111111</v>
      </c>
      <c r="D353" s="2">
        <v>44313</v>
      </c>
      <c r="E353" s="1" t="s">
        <v>180</v>
      </c>
      <c r="G353" s="1" t="s">
        <v>112</v>
      </c>
      <c r="H353" s="1" t="s">
        <v>112</v>
      </c>
      <c r="I353" s="1" t="s">
        <v>112</v>
      </c>
      <c r="J353" s="1" t="s">
        <v>6035</v>
      </c>
      <c r="L353" s="1" t="s">
        <v>6036</v>
      </c>
      <c r="M353" s="1" t="s">
        <v>6037</v>
      </c>
      <c r="N353" s="1" t="s">
        <v>116</v>
      </c>
      <c r="O353" s="1" t="s">
        <v>117</v>
      </c>
      <c r="P353" s="9">
        <v>96950</v>
      </c>
      <c r="Q353" s="1" t="s">
        <v>118</v>
      </c>
      <c r="S353" s="1">
        <v>16702358722</v>
      </c>
      <c r="U353" s="1">
        <v>541211</v>
      </c>
      <c r="V353" s="1" t="s">
        <v>119</v>
      </c>
      <c r="X353" s="1" t="s">
        <v>6038</v>
      </c>
      <c r="Y353" s="1" t="s">
        <v>1544</v>
      </c>
      <c r="AA353" s="1" t="s">
        <v>6039</v>
      </c>
      <c r="AB353" s="1" t="s">
        <v>6036</v>
      </c>
      <c r="AC353" s="1" t="s">
        <v>6037</v>
      </c>
      <c r="AD353" s="1" t="s">
        <v>116</v>
      </c>
      <c r="AE353" s="1" t="s">
        <v>117</v>
      </c>
      <c r="AF353" s="9">
        <v>96950</v>
      </c>
      <c r="AG353" s="1" t="s">
        <v>118</v>
      </c>
      <c r="AI353" s="1">
        <v>16702358722</v>
      </c>
      <c r="AK353" s="1" t="s">
        <v>641</v>
      </c>
      <c r="BC353" s="1" t="str">
        <f>"43-3031.00"</f>
        <v>43-3031.00</v>
      </c>
      <c r="BD353" s="1" t="s">
        <v>389</v>
      </c>
      <c r="BE353" s="1" t="s">
        <v>6040</v>
      </c>
      <c r="BF353" s="1" t="s">
        <v>389</v>
      </c>
      <c r="BG353" s="1">
        <v>1</v>
      </c>
      <c r="BH353" s="1">
        <v>1</v>
      </c>
      <c r="BI353" s="2">
        <v>44348</v>
      </c>
      <c r="BJ353" s="2">
        <v>44712</v>
      </c>
      <c r="BK353" s="2">
        <v>44348</v>
      </c>
      <c r="BL353" s="2">
        <v>44712</v>
      </c>
      <c r="BM353" s="1">
        <v>40</v>
      </c>
      <c r="BN353" s="1">
        <v>0</v>
      </c>
      <c r="BO353" s="1">
        <v>8</v>
      </c>
      <c r="BP353" s="1">
        <v>8</v>
      </c>
      <c r="BQ353" s="1">
        <v>8</v>
      </c>
      <c r="BR353" s="1">
        <v>8</v>
      </c>
      <c r="BS353" s="1">
        <v>8</v>
      </c>
      <c r="BT353" s="1">
        <v>0</v>
      </c>
      <c r="BU353" s="1" t="str">
        <f>"8:00 AM"</f>
        <v>8:00 AM</v>
      </c>
      <c r="BV353" s="1" t="str">
        <f t="shared" si="6"/>
        <v>5:00 PM</v>
      </c>
      <c r="BW353" s="1" t="s">
        <v>392</v>
      </c>
      <c r="BX353" s="1">
        <v>0</v>
      </c>
      <c r="BY353" s="1">
        <v>12</v>
      </c>
      <c r="BZ353" s="1" t="s">
        <v>112</v>
      </c>
      <c r="CA353" s="1">
        <v>0</v>
      </c>
      <c r="CB353" s="1" t="s">
        <v>6041</v>
      </c>
      <c r="CC353" s="1" t="s">
        <v>6036</v>
      </c>
      <c r="CD353" s="1" t="s">
        <v>6037</v>
      </c>
      <c r="CE353" s="1" t="s">
        <v>116</v>
      </c>
      <c r="CF353" s="1" t="s">
        <v>117</v>
      </c>
      <c r="CG353" s="1">
        <v>96950</v>
      </c>
      <c r="CH353" s="3">
        <v>9.49</v>
      </c>
      <c r="CI353" s="3">
        <v>9.49</v>
      </c>
      <c r="CJ353" s="3">
        <v>14.24</v>
      </c>
      <c r="CK353" s="3">
        <v>14.24</v>
      </c>
      <c r="CL353" s="1" t="s">
        <v>137</v>
      </c>
      <c r="CN353" s="1" t="s">
        <v>139</v>
      </c>
      <c r="CP353" s="1" t="s">
        <v>112</v>
      </c>
      <c r="CQ353" s="1" t="s">
        <v>111</v>
      </c>
      <c r="CR353" s="1" t="s">
        <v>111</v>
      </c>
      <c r="CS353" s="1" t="s">
        <v>111</v>
      </c>
      <c r="CT353" s="1" t="s">
        <v>138</v>
      </c>
      <c r="CU353" s="1" t="s">
        <v>111</v>
      </c>
      <c r="CV353" s="1" t="s">
        <v>111</v>
      </c>
      <c r="CW353" s="1" t="s">
        <v>6042</v>
      </c>
      <c r="CX353" s="1">
        <v>16702358722</v>
      </c>
      <c r="CY353" s="1" t="s">
        <v>641</v>
      </c>
      <c r="CZ353" s="1" t="s">
        <v>6043</v>
      </c>
      <c r="DA353" s="1" t="s">
        <v>111</v>
      </c>
      <c r="DB353" s="1" t="s">
        <v>112</v>
      </c>
    </row>
    <row r="354" spans="1:111" ht="15.6" customHeight="1" x14ac:dyDescent="0.25">
      <c r="A354" s="1" t="s">
        <v>6047</v>
      </c>
      <c r="B354" s="1" t="s">
        <v>238</v>
      </c>
      <c r="C354" s="2">
        <v>44297.83854675926</v>
      </c>
      <c r="D354" s="2">
        <v>44335</v>
      </c>
      <c r="E354" s="1" t="s">
        <v>110</v>
      </c>
      <c r="F354" s="2">
        <v>44468.833333333336</v>
      </c>
      <c r="G354" s="1" t="s">
        <v>111</v>
      </c>
      <c r="H354" s="1" t="s">
        <v>112</v>
      </c>
      <c r="I354" s="1" t="s">
        <v>112</v>
      </c>
      <c r="J354" s="1" t="s">
        <v>5114</v>
      </c>
      <c r="K354" s="1" t="s">
        <v>6048</v>
      </c>
      <c r="L354" s="1" t="s">
        <v>6049</v>
      </c>
      <c r="M354" s="1" t="s">
        <v>1197</v>
      </c>
      <c r="N354" s="1" t="s">
        <v>116</v>
      </c>
      <c r="O354" s="1" t="s">
        <v>117</v>
      </c>
      <c r="P354" s="9">
        <v>96950</v>
      </c>
      <c r="Q354" s="1" t="s">
        <v>118</v>
      </c>
      <c r="R354" s="1" t="s">
        <v>117</v>
      </c>
      <c r="S354" s="1">
        <v>16702873600</v>
      </c>
      <c r="U354" s="1">
        <v>71399</v>
      </c>
      <c r="V354" s="1" t="s">
        <v>119</v>
      </c>
      <c r="X354" s="1" t="s">
        <v>5117</v>
      </c>
      <c r="Y354" s="1" t="s">
        <v>5118</v>
      </c>
      <c r="Z354" s="1" t="s">
        <v>138</v>
      </c>
      <c r="AA354" s="1" t="s">
        <v>1332</v>
      </c>
      <c r="AB354" s="1" t="s">
        <v>6049</v>
      </c>
      <c r="AC354" s="1" t="s">
        <v>1197</v>
      </c>
      <c r="AD354" s="1" t="s">
        <v>116</v>
      </c>
      <c r="AE354" s="1" t="s">
        <v>117</v>
      </c>
      <c r="AF354" s="9">
        <v>96950</v>
      </c>
      <c r="AG354" s="1" t="s">
        <v>118</v>
      </c>
      <c r="AH354" s="1" t="s">
        <v>117</v>
      </c>
      <c r="AI354" s="1">
        <v>16702879595</v>
      </c>
      <c r="AK354" s="1" t="s">
        <v>5119</v>
      </c>
      <c r="BC354" s="1" t="str">
        <f>"43-4051.00"</f>
        <v>43-4051.00</v>
      </c>
      <c r="BD354" s="1" t="s">
        <v>2452</v>
      </c>
      <c r="BE354" s="1" t="s">
        <v>6050</v>
      </c>
      <c r="BF354" s="1" t="s">
        <v>3556</v>
      </c>
      <c r="BG354" s="1">
        <v>2</v>
      </c>
      <c r="BH354" s="1">
        <v>2</v>
      </c>
      <c r="BI354" s="2">
        <v>44470</v>
      </c>
      <c r="BJ354" s="2">
        <v>44834</v>
      </c>
      <c r="BK354" s="2">
        <v>44470</v>
      </c>
      <c r="BL354" s="2">
        <v>44834</v>
      </c>
      <c r="BM354" s="1">
        <v>40</v>
      </c>
      <c r="BN354" s="1">
        <v>0</v>
      </c>
      <c r="BO354" s="1">
        <v>8</v>
      </c>
      <c r="BP354" s="1">
        <v>8</v>
      </c>
      <c r="BQ354" s="1">
        <v>8</v>
      </c>
      <c r="BR354" s="1">
        <v>8</v>
      </c>
      <c r="BS354" s="1">
        <v>8</v>
      </c>
      <c r="BT354" s="1">
        <v>0</v>
      </c>
      <c r="BU354" s="1" t="str">
        <f>"8:00 AM"</f>
        <v>8:00 AM</v>
      </c>
      <c r="BV354" s="1" t="str">
        <f t="shared" si="6"/>
        <v>5:00 PM</v>
      </c>
      <c r="BW354" s="1" t="s">
        <v>135</v>
      </c>
      <c r="BX354" s="1">
        <v>0</v>
      </c>
      <c r="BY354" s="1">
        <v>12</v>
      </c>
      <c r="BZ354" s="1" t="s">
        <v>112</v>
      </c>
      <c r="CA354" s="1">
        <v>0</v>
      </c>
      <c r="CB354" s="1" t="s">
        <v>6051</v>
      </c>
      <c r="CC354" s="1" t="s">
        <v>6049</v>
      </c>
      <c r="CD354" s="1" t="s">
        <v>1197</v>
      </c>
      <c r="CE354" s="1" t="s">
        <v>116</v>
      </c>
      <c r="CF354" s="1" t="s">
        <v>117</v>
      </c>
      <c r="CG354" s="1">
        <v>96950</v>
      </c>
      <c r="CH354" s="3">
        <v>9.2200000000000006</v>
      </c>
      <c r="CI354" s="3">
        <v>9.5</v>
      </c>
      <c r="CJ354" s="3">
        <v>13.83</v>
      </c>
      <c r="CK354" s="3">
        <v>14.25</v>
      </c>
      <c r="CL354" s="1" t="s">
        <v>137</v>
      </c>
      <c r="CM354" s="1" t="s">
        <v>138</v>
      </c>
      <c r="CN354" s="1" t="s">
        <v>218</v>
      </c>
      <c r="CP354" s="1" t="s">
        <v>112</v>
      </c>
      <c r="CQ354" s="1" t="s">
        <v>111</v>
      </c>
      <c r="CR354" s="1" t="s">
        <v>111</v>
      </c>
      <c r="CS354" s="1" t="s">
        <v>111</v>
      </c>
      <c r="CT354" s="1" t="s">
        <v>138</v>
      </c>
      <c r="CU354" s="1" t="s">
        <v>111</v>
      </c>
      <c r="CV354" s="1" t="s">
        <v>138</v>
      </c>
      <c r="CW354" s="1" t="s">
        <v>1324</v>
      </c>
      <c r="CX354" s="1">
        <v>16702873600</v>
      </c>
      <c r="CY354" s="1" t="s">
        <v>5119</v>
      </c>
      <c r="CZ354" s="1" t="s">
        <v>138</v>
      </c>
      <c r="DA354" s="1" t="s">
        <v>111</v>
      </c>
      <c r="DB354" s="1" t="s">
        <v>112</v>
      </c>
    </row>
    <row r="355" spans="1:111" ht="15.6" customHeight="1" x14ac:dyDescent="0.25">
      <c r="A355" s="1" t="s">
        <v>6052</v>
      </c>
      <c r="B355" s="1" t="s">
        <v>238</v>
      </c>
      <c r="C355" s="2">
        <v>44305.113362731485</v>
      </c>
      <c r="D355" s="2">
        <v>44337</v>
      </c>
      <c r="E355" s="1" t="s">
        <v>110</v>
      </c>
      <c r="F355" s="2">
        <v>44468.833333333336</v>
      </c>
      <c r="G355" s="1" t="s">
        <v>111</v>
      </c>
      <c r="H355" s="1" t="s">
        <v>112</v>
      </c>
      <c r="I355" s="1" t="s">
        <v>112</v>
      </c>
      <c r="J355" s="1" t="s">
        <v>3975</v>
      </c>
      <c r="K355" s="1" t="s">
        <v>6053</v>
      </c>
      <c r="L355" s="1" t="s">
        <v>3977</v>
      </c>
      <c r="M355" s="1" t="s">
        <v>3978</v>
      </c>
      <c r="N355" s="1" t="s">
        <v>167</v>
      </c>
      <c r="O355" s="1" t="s">
        <v>117</v>
      </c>
      <c r="P355" s="9">
        <v>96950</v>
      </c>
      <c r="Q355" s="1" t="s">
        <v>118</v>
      </c>
      <c r="R355" s="1" t="s">
        <v>168</v>
      </c>
      <c r="S355" s="1">
        <v>16702346900</v>
      </c>
      <c r="U355" s="1">
        <v>722511</v>
      </c>
      <c r="V355" s="1" t="s">
        <v>119</v>
      </c>
      <c r="X355" s="1" t="s">
        <v>3979</v>
      </c>
      <c r="Y355" s="1" t="s">
        <v>3980</v>
      </c>
      <c r="AA355" s="1" t="s">
        <v>171</v>
      </c>
      <c r="AB355" s="1" t="s">
        <v>3977</v>
      </c>
      <c r="AC355" s="1" t="s">
        <v>3978</v>
      </c>
      <c r="AD355" s="1" t="s">
        <v>167</v>
      </c>
      <c r="AE355" s="1" t="s">
        <v>117</v>
      </c>
      <c r="AF355" s="9">
        <v>96950</v>
      </c>
      <c r="AG355" s="1" t="s">
        <v>118</v>
      </c>
      <c r="AH355" s="1" t="s">
        <v>168</v>
      </c>
      <c r="AI355" s="1">
        <v>16702346900</v>
      </c>
      <c r="AK355" s="1" t="s">
        <v>3981</v>
      </c>
      <c r="BC355" s="1" t="str">
        <f>"35-2014.00"</f>
        <v>35-2014.00</v>
      </c>
      <c r="BD355" s="1" t="s">
        <v>152</v>
      </c>
      <c r="BE355" s="1" t="s">
        <v>6054</v>
      </c>
      <c r="BF355" s="1" t="s">
        <v>229</v>
      </c>
      <c r="BG355" s="1">
        <v>1</v>
      </c>
      <c r="BH355" s="1">
        <v>1</v>
      </c>
      <c r="BI355" s="2">
        <v>44470</v>
      </c>
      <c r="BJ355" s="2">
        <v>44834</v>
      </c>
      <c r="BK355" s="2">
        <v>44470</v>
      </c>
      <c r="BL355" s="2">
        <v>44834</v>
      </c>
      <c r="BM355" s="1">
        <v>36</v>
      </c>
      <c r="BN355" s="1">
        <v>0</v>
      </c>
      <c r="BO355" s="1">
        <v>6</v>
      </c>
      <c r="BP355" s="1">
        <v>6</v>
      </c>
      <c r="BQ355" s="1">
        <v>6</v>
      </c>
      <c r="BR355" s="1">
        <v>6</v>
      </c>
      <c r="BS355" s="1">
        <v>6</v>
      </c>
      <c r="BT355" s="1">
        <v>6</v>
      </c>
      <c r="BU355" s="1" t="str">
        <f>"10:00 AM"</f>
        <v>10:00 AM</v>
      </c>
      <c r="BV355" s="1" t="str">
        <f t="shared" si="6"/>
        <v>5:00 PM</v>
      </c>
      <c r="BW355" s="1" t="s">
        <v>135</v>
      </c>
      <c r="BX355" s="1">
        <v>0</v>
      </c>
      <c r="BY355" s="1">
        <v>6</v>
      </c>
      <c r="BZ355" s="1" t="s">
        <v>112</v>
      </c>
      <c r="CA355" s="1">
        <v>0</v>
      </c>
      <c r="CB355" s="4" t="s">
        <v>6055</v>
      </c>
      <c r="CC355" s="1" t="s">
        <v>3978</v>
      </c>
      <c r="CD355" s="1" t="s">
        <v>3977</v>
      </c>
      <c r="CE355" s="1" t="s">
        <v>167</v>
      </c>
      <c r="CF355" s="1" t="s">
        <v>117</v>
      </c>
      <c r="CG355" s="1">
        <v>96950</v>
      </c>
      <c r="CH355" s="3">
        <v>8.68</v>
      </c>
      <c r="CI355" s="3">
        <v>8.68</v>
      </c>
      <c r="CJ355" s="3">
        <v>13.02</v>
      </c>
      <c r="CK355" s="3">
        <v>13.02</v>
      </c>
      <c r="CL355" s="1" t="s">
        <v>137</v>
      </c>
      <c r="CM355" s="1" t="s">
        <v>331</v>
      </c>
      <c r="CN355" s="1" t="s">
        <v>139</v>
      </c>
      <c r="CP355" s="1" t="s">
        <v>112</v>
      </c>
      <c r="CQ355" s="1" t="s">
        <v>111</v>
      </c>
      <c r="CR355" s="1" t="s">
        <v>112</v>
      </c>
      <c r="CS355" s="1" t="s">
        <v>111</v>
      </c>
      <c r="CT355" s="1" t="s">
        <v>138</v>
      </c>
      <c r="CU355" s="1" t="s">
        <v>111</v>
      </c>
      <c r="CV355" s="1" t="s">
        <v>138</v>
      </c>
      <c r="CW355" s="1" t="s">
        <v>6056</v>
      </c>
      <c r="CX355" s="1">
        <v>16702346900</v>
      </c>
      <c r="CY355" s="1" t="s">
        <v>3981</v>
      </c>
      <c r="CZ355" s="1" t="s">
        <v>168</v>
      </c>
      <c r="DA355" s="1" t="s">
        <v>111</v>
      </c>
      <c r="DB355" s="1" t="s">
        <v>112</v>
      </c>
      <c r="DC355" s="1" t="s">
        <v>3986</v>
      </c>
      <c r="DD355" s="1" t="s">
        <v>3987</v>
      </c>
      <c r="DE355" s="1" t="s">
        <v>3848</v>
      </c>
      <c r="DF355" s="1" t="s">
        <v>3975</v>
      </c>
      <c r="DG355" s="1" t="s">
        <v>3981</v>
      </c>
    </row>
    <row r="356" spans="1:111" ht="15.6" customHeight="1" x14ac:dyDescent="0.25">
      <c r="A356" s="1" t="s">
        <v>6057</v>
      </c>
      <c r="B356" s="1" t="s">
        <v>238</v>
      </c>
      <c r="C356" s="2">
        <v>44307.221620370372</v>
      </c>
      <c r="D356" s="2">
        <v>44350</v>
      </c>
      <c r="E356" s="1" t="s">
        <v>110</v>
      </c>
      <c r="F356" s="2">
        <v>44468.833333333336</v>
      </c>
      <c r="G356" s="1" t="s">
        <v>111</v>
      </c>
      <c r="H356" s="1" t="s">
        <v>112</v>
      </c>
      <c r="I356" s="1" t="s">
        <v>112</v>
      </c>
      <c r="J356" s="1" t="s">
        <v>6058</v>
      </c>
      <c r="K356" s="1" t="s">
        <v>6059</v>
      </c>
      <c r="L356" s="1" t="s">
        <v>6060</v>
      </c>
      <c r="N356" s="1" t="s">
        <v>116</v>
      </c>
      <c r="O356" s="1" t="s">
        <v>117</v>
      </c>
      <c r="P356" s="9">
        <v>96950</v>
      </c>
      <c r="Q356" s="1" t="s">
        <v>118</v>
      </c>
      <c r="R356" s="1" t="s">
        <v>138</v>
      </c>
      <c r="S356" s="1">
        <v>16703224190</v>
      </c>
      <c r="U356" s="1">
        <v>561330</v>
      </c>
      <c r="V356" s="1" t="s">
        <v>119</v>
      </c>
      <c r="X356" s="1" t="s">
        <v>621</v>
      </c>
      <c r="Y356" s="1" t="s">
        <v>6061</v>
      </c>
      <c r="Z356" s="1" t="s">
        <v>138</v>
      </c>
      <c r="AA356" s="1" t="s">
        <v>245</v>
      </c>
      <c r="AB356" s="1" t="s">
        <v>6060</v>
      </c>
      <c r="AD356" s="1" t="s">
        <v>116</v>
      </c>
      <c r="AE356" s="1" t="s">
        <v>117</v>
      </c>
      <c r="AF356" s="9">
        <v>96950</v>
      </c>
      <c r="AG356" s="1" t="s">
        <v>118</v>
      </c>
      <c r="AH356" s="1" t="s">
        <v>138</v>
      </c>
      <c r="AI356" s="1">
        <v>16703224190</v>
      </c>
      <c r="AK356" s="1" t="s">
        <v>6062</v>
      </c>
      <c r="BC356" s="1" t="str">
        <f>"41-1011.00"</f>
        <v>41-1011.00</v>
      </c>
      <c r="BD356" s="1" t="s">
        <v>975</v>
      </c>
      <c r="BE356" s="1" t="s">
        <v>6063</v>
      </c>
      <c r="BF356" s="1" t="s">
        <v>6064</v>
      </c>
      <c r="BG356" s="1">
        <v>1</v>
      </c>
      <c r="BH356" s="1">
        <v>1</v>
      </c>
      <c r="BI356" s="2">
        <v>44470</v>
      </c>
      <c r="BJ356" s="2">
        <v>45565</v>
      </c>
      <c r="BK356" s="2">
        <v>44470</v>
      </c>
      <c r="BL356" s="2">
        <v>45565</v>
      </c>
      <c r="BM356" s="1">
        <v>40</v>
      </c>
      <c r="BN356" s="1">
        <v>0</v>
      </c>
      <c r="BO356" s="1">
        <v>8</v>
      </c>
      <c r="BP356" s="1">
        <v>8</v>
      </c>
      <c r="BQ356" s="1">
        <v>8</v>
      </c>
      <c r="BR356" s="1">
        <v>8</v>
      </c>
      <c r="BS356" s="1">
        <v>8</v>
      </c>
      <c r="BT356" s="1">
        <v>0</v>
      </c>
      <c r="BU356" s="1" t="str">
        <f>"8:00 AM"</f>
        <v>8:00 AM</v>
      </c>
      <c r="BV356" s="1" t="str">
        <f t="shared" si="6"/>
        <v>5:00 PM</v>
      </c>
      <c r="BW356" s="1" t="s">
        <v>135</v>
      </c>
      <c r="BX356" s="1">
        <v>0</v>
      </c>
      <c r="BY356" s="1">
        <v>12</v>
      </c>
      <c r="BZ356" s="1" t="s">
        <v>111</v>
      </c>
      <c r="CA356" s="1">
        <v>4</v>
      </c>
      <c r="CB356" s="1" t="e">
        <f>- ENGLISH LANGUAGE SKILL, STRUCTURE and CONTENT INCLUDING THE MEANING and SPELLING of WORDS, RULES of COMPOSITION and GRAMMAR.
- ARITHMETIC skills and its APPLICATIONS.
- skills in operating of equipment FOR BUSINESS POINT of SALES.</f>
        <v>#NAME?</v>
      </c>
      <c r="CC356" s="1" t="s">
        <v>6065</v>
      </c>
      <c r="CD356" s="1" t="s">
        <v>6066</v>
      </c>
      <c r="CE356" s="1" t="s">
        <v>116</v>
      </c>
      <c r="CF356" s="1" t="s">
        <v>117</v>
      </c>
      <c r="CG356" s="1">
        <v>96950</v>
      </c>
      <c r="CH356" s="3">
        <v>9.98</v>
      </c>
      <c r="CI356" s="3">
        <v>9.98</v>
      </c>
      <c r="CJ356" s="3">
        <v>14.97</v>
      </c>
      <c r="CK356" s="3">
        <v>14.97</v>
      </c>
      <c r="CL356" s="1" t="s">
        <v>137</v>
      </c>
      <c r="CM356" s="1" t="s">
        <v>6067</v>
      </c>
      <c r="CN356" s="1" t="s">
        <v>139</v>
      </c>
      <c r="CP356" s="1" t="s">
        <v>112</v>
      </c>
      <c r="CQ356" s="1" t="s">
        <v>111</v>
      </c>
      <c r="CR356" s="1" t="s">
        <v>112</v>
      </c>
      <c r="CS356" s="1" t="s">
        <v>111</v>
      </c>
      <c r="CT356" s="1" t="s">
        <v>111</v>
      </c>
      <c r="CU356" s="1" t="s">
        <v>111</v>
      </c>
      <c r="CV356" s="1" t="s">
        <v>138</v>
      </c>
      <c r="CW356" s="1" t="s">
        <v>6068</v>
      </c>
      <c r="CX356" s="1">
        <v>16703224190</v>
      </c>
      <c r="CY356" s="1" t="s">
        <v>6062</v>
      </c>
      <c r="CZ356" s="1" t="s">
        <v>138</v>
      </c>
      <c r="DA356" s="1" t="s">
        <v>111</v>
      </c>
      <c r="DB356" s="1" t="s">
        <v>112</v>
      </c>
    </row>
    <row r="357" spans="1:111" ht="15.6" customHeight="1" x14ac:dyDescent="0.25">
      <c r="A357" s="1" t="s">
        <v>6069</v>
      </c>
      <c r="B357" s="1" t="s">
        <v>238</v>
      </c>
      <c r="C357" s="2">
        <v>44348.842253587965</v>
      </c>
      <c r="D357" s="2">
        <v>44375</v>
      </c>
      <c r="E357" s="1" t="s">
        <v>110</v>
      </c>
      <c r="F357" s="2">
        <v>44468.833333333336</v>
      </c>
      <c r="G357" s="1" t="s">
        <v>111</v>
      </c>
      <c r="H357" s="1" t="s">
        <v>112</v>
      </c>
      <c r="I357" s="1" t="s">
        <v>112</v>
      </c>
      <c r="J357" s="1" t="s">
        <v>6070</v>
      </c>
      <c r="L357" s="1" t="s">
        <v>3918</v>
      </c>
      <c r="N357" s="1" t="s">
        <v>1759</v>
      </c>
      <c r="O357" s="1" t="s">
        <v>117</v>
      </c>
      <c r="P357" s="9">
        <v>96952</v>
      </c>
      <c r="Q357" s="1" t="s">
        <v>118</v>
      </c>
      <c r="S357" s="1">
        <v>16704330422</v>
      </c>
      <c r="U357" s="1">
        <v>212312</v>
      </c>
      <c r="V357" s="1" t="s">
        <v>119</v>
      </c>
      <c r="X357" s="1" t="s">
        <v>3694</v>
      </c>
      <c r="Y357" s="1" t="s">
        <v>3695</v>
      </c>
      <c r="Z357" s="1" t="s">
        <v>1787</v>
      </c>
      <c r="AA357" s="1" t="s">
        <v>962</v>
      </c>
      <c r="AB357" s="1" t="s">
        <v>3918</v>
      </c>
      <c r="AD357" s="1" t="s">
        <v>1759</v>
      </c>
      <c r="AE357" s="1" t="s">
        <v>117</v>
      </c>
      <c r="AF357" s="9">
        <v>96952</v>
      </c>
      <c r="AG357" s="1" t="s">
        <v>118</v>
      </c>
      <c r="AI357" s="1">
        <v>16704330422</v>
      </c>
      <c r="AK357" s="1" t="s">
        <v>3696</v>
      </c>
      <c r="BC357" s="1" t="str">
        <f>"13-2011.01"</f>
        <v>13-2011.01</v>
      </c>
      <c r="BD357" s="1" t="s">
        <v>932</v>
      </c>
      <c r="BE357" s="1" t="s">
        <v>6071</v>
      </c>
      <c r="BF357" s="1" t="s">
        <v>759</v>
      </c>
      <c r="BG357" s="1">
        <v>1</v>
      </c>
      <c r="BH357" s="1">
        <v>1</v>
      </c>
      <c r="BI357" s="2">
        <v>44470</v>
      </c>
      <c r="BJ357" s="2">
        <v>45565</v>
      </c>
      <c r="BK357" s="2">
        <v>44470</v>
      </c>
      <c r="BL357" s="2">
        <v>45565</v>
      </c>
      <c r="BM357" s="1">
        <v>40</v>
      </c>
      <c r="BN357" s="1">
        <v>0</v>
      </c>
      <c r="BO357" s="1">
        <v>8</v>
      </c>
      <c r="BP357" s="1">
        <v>8</v>
      </c>
      <c r="BQ357" s="1">
        <v>8</v>
      </c>
      <c r="BR357" s="1">
        <v>8</v>
      </c>
      <c r="BS357" s="1">
        <v>8</v>
      </c>
      <c r="BT357" s="1">
        <v>0</v>
      </c>
      <c r="BU357" s="1" t="str">
        <f>"8:00 AM"</f>
        <v>8:00 AM</v>
      </c>
      <c r="BV357" s="1" t="str">
        <f t="shared" si="6"/>
        <v>5:00 PM</v>
      </c>
      <c r="BW357" s="1" t="s">
        <v>193</v>
      </c>
      <c r="BX357" s="1">
        <v>0</v>
      </c>
      <c r="BY357" s="1">
        <v>24</v>
      </c>
      <c r="BZ357" s="1" t="s">
        <v>111</v>
      </c>
      <c r="CA357" s="1">
        <v>5</v>
      </c>
      <c r="CB357" s="1" t="s">
        <v>6072</v>
      </c>
      <c r="CC357" s="1" t="s">
        <v>3921</v>
      </c>
      <c r="CE357" s="1" t="s">
        <v>259</v>
      </c>
      <c r="CF357" s="1" t="s">
        <v>117</v>
      </c>
      <c r="CG357" s="1">
        <v>96952</v>
      </c>
      <c r="CH357" s="3">
        <v>14.85</v>
      </c>
      <c r="CI357" s="3">
        <v>14.85</v>
      </c>
      <c r="CJ357" s="3">
        <v>22.28</v>
      </c>
      <c r="CK357" s="3">
        <v>22.28</v>
      </c>
      <c r="CL357" s="1" t="s">
        <v>137</v>
      </c>
      <c r="CM357" s="1" t="s">
        <v>3922</v>
      </c>
      <c r="CN357" s="1" t="s">
        <v>139</v>
      </c>
      <c r="CP357" s="1" t="s">
        <v>112</v>
      </c>
      <c r="CQ357" s="1" t="s">
        <v>111</v>
      </c>
      <c r="CR357" s="1" t="s">
        <v>111</v>
      </c>
      <c r="CS357" s="1" t="s">
        <v>111</v>
      </c>
      <c r="CT357" s="1" t="s">
        <v>138</v>
      </c>
      <c r="CU357" s="1" t="s">
        <v>111</v>
      </c>
      <c r="CV357" s="1" t="s">
        <v>138</v>
      </c>
      <c r="CW357" s="1" t="s">
        <v>6073</v>
      </c>
      <c r="CX357" s="1">
        <v>16704330422</v>
      </c>
      <c r="CY357" s="1" t="s">
        <v>3696</v>
      </c>
      <c r="CZ357" s="1" t="s">
        <v>138</v>
      </c>
      <c r="DA357" s="1" t="s">
        <v>111</v>
      </c>
      <c r="DB357" s="1" t="s">
        <v>112</v>
      </c>
    </row>
    <row r="358" spans="1:111" ht="15.6" customHeight="1" x14ac:dyDescent="0.25">
      <c r="A358" s="1" t="s">
        <v>6074</v>
      </c>
      <c r="B358" s="1" t="s">
        <v>238</v>
      </c>
      <c r="C358" s="2">
        <v>44340.396453356479</v>
      </c>
      <c r="D358" s="2">
        <v>44378</v>
      </c>
      <c r="E358" s="1" t="s">
        <v>110</v>
      </c>
      <c r="F358" s="2">
        <v>44468.833333333336</v>
      </c>
      <c r="G358" s="1" t="s">
        <v>112</v>
      </c>
      <c r="H358" s="1" t="s">
        <v>112</v>
      </c>
      <c r="I358" s="1" t="s">
        <v>112</v>
      </c>
      <c r="J358" s="1" t="s">
        <v>1353</v>
      </c>
      <c r="K358" s="1" t="s">
        <v>1354</v>
      </c>
      <c r="L358" s="1" t="s">
        <v>6075</v>
      </c>
      <c r="N358" s="1" t="s">
        <v>116</v>
      </c>
      <c r="O358" s="1" t="s">
        <v>117</v>
      </c>
      <c r="P358" s="9">
        <v>96950</v>
      </c>
      <c r="Q358" s="1" t="s">
        <v>118</v>
      </c>
      <c r="S358" s="1">
        <v>16702872161</v>
      </c>
      <c r="U358" s="1">
        <v>561612</v>
      </c>
      <c r="V358" s="1" t="s">
        <v>119</v>
      </c>
      <c r="X358" s="1" t="s">
        <v>1357</v>
      </c>
      <c r="Y358" s="1" t="s">
        <v>1358</v>
      </c>
      <c r="AA358" s="1" t="s">
        <v>973</v>
      </c>
      <c r="AB358" s="1" t="s">
        <v>1355</v>
      </c>
      <c r="AC358" s="1" t="s">
        <v>1356</v>
      </c>
      <c r="AD358" s="1" t="s">
        <v>116</v>
      </c>
      <c r="AE358" s="1" t="s">
        <v>117</v>
      </c>
      <c r="AF358" s="9">
        <v>96950</v>
      </c>
      <c r="AG358" s="1" t="s">
        <v>118</v>
      </c>
      <c r="AI358" s="1">
        <v>16702872161</v>
      </c>
      <c r="AK358" s="1" t="s">
        <v>1359</v>
      </c>
      <c r="BC358" s="1" t="str">
        <f>"37-2011.00"</f>
        <v>37-2011.00</v>
      </c>
      <c r="BD358" s="1" t="s">
        <v>676</v>
      </c>
      <c r="BE358" s="1" t="s">
        <v>6076</v>
      </c>
      <c r="BF358" s="1" t="s">
        <v>578</v>
      </c>
      <c r="BG358" s="1">
        <v>1</v>
      </c>
      <c r="BH358" s="1">
        <v>1</v>
      </c>
      <c r="BI358" s="2">
        <v>44470</v>
      </c>
      <c r="BJ358" s="2">
        <v>44834</v>
      </c>
      <c r="BK358" s="2">
        <v>44470</v>
      </c>
      <c r="BL358" s="2">
        <v>44834</v>
      </c>
      <c r="BM358" s="1">
        <v>35</v>
      </c>
      <c r="BN358" s="1">
        <v>0</v>
      </c>
      <c r="BO358" s="1">
        <v>7</v>
      </c>
      <c r="BP358" s="1">
        <v>7</v>
      </c>
      <c r="BQ358" s="1">
        <v>7</v>
      </c>
      <c r="BR358" s="1">
        <v>7</v>
      </c>
      <c r="BS358" s="1">
        <v>7</v>
      </c>
      <c r="BT358" s="1">
        <v>0</v>
      </c>
      <c r="BU358" s="1" t="str">
        <f>"8:00 AM"</f>
        <v>8:00 AM</v>
      </c>
      <c r="BV358" s="1" t="str">
        <f t="shared" si="6"/>
        <v>5:00 PM</v>
      </c>
      <c r="BW358" s="1" t="s">
        <v>135</v>
      </c>
      <c r="BX358" s="1">
        <v>0</v>
      </c>
      <c r="BY358" s="1">
        <v>12</v>
      </c>
      <c r="BZ358" s="1" t="s">
        <v>112</v>
      </c>
      <c r="CB358" s="1" t="s">
        <v>6077</v>
      </c>
      <c r="CC358" s="1" t="s">
        <v>1355</v>
      </c>
      <c r="CD358" s="1" t="s">
        <v>1356</v>
      </c>
      <c r="CE358" s="1" t="s">
        <v>116</v>
      </c>
      <c r="CF358" s="1" t="s">
        <v>117</v>
      </c>
      <c r="CG358" s="1">
        <v>96950</v>
      </c>
      <c r="CH358" s="3">
        <v>8.0500000000000007</v>
      </c>
      <c r="CI358" s="3">
        <v>8.0500000000000007</v>
      </c>
      <c r="CJ358" s="3">
        <v>12.07</v>
      </c>
      <c r="CK358" s="3">
        <v>12.07</v>
      </c>
      <c r="CL358" s="1" t="s">
        <v>137</v>
      </c>
      <c r="CM358" s="1" t="s">
        <v>138</v>
      </c>
      <c r="CN358" s="1" t="s">
        <v>139</v>
      </c>
      <c r="CP358" s="1" t="s">
        <v>112</v>
      </c>
      <c r="CQ358" s="1" t="s">
        <v>111</v>
      </c>
      <c r="CR358" s="1" t="s">
        <v>112</v>
      </c>
      <c r="CS358" s="1" t="s">
        <v>111</v>
      </c>
      <c r="CT358" s="1" t="s">
        <v>138</v>
      </c>
      <c r="CU358" s="1" t="s">
        <v>111</v>
      </c>
      <c r="CV358" s="1" t="s">
        <v>138</v>
      </c>
      <c r="CW358" s="1" t="s">
        <v>1364</v>
      </c>
      <c r="CX358" s="1">
        <v>16702872161</v>
      </c>
      <c r="CY358" s="1" t="s">
        <v>1359</v>
      </c>
      <c r="CZ358" s="1" t="s">
        <v>138</v>
      </c>
      <c r="DA358" s="1" t="s">
        <v>111</v>
      </c>
      <c r="DB358" s="1" t="s">
        <v>112</v>
      </c>
      <c r="DC358" s="1" t="s">
        <v>1357</v>
      </c>
      <c r="DD358" s="1" t="s">
        <v>1365</v>
      </c>
      <c r="DF358" s="1" t="s">
        <v>1366</v>
      </c>
      <c r="DG358" s="1" t="s">
        <v>1359</v>
      </c>
    </row>
    <row r="359" spans="1:111" ht="15.6" customHeight="1" x14ac:dyDescent="0.25">
      <c r="A359" s="1" t="s">
        <v>6078</v>
      </c>
      <c r="B359" s="1" t="s">
        <v>238</v>
      </c>
      <c r="C359" s="2">
        <v>44332.920093865738</v>
      </c>
      <c r="D359" s="2">
        <v>44369</v>
      </c>
      <c r="E359" s="1" t="s">
        <v>110</v>
      </c>
      <c r="F359" s="2">
        <v>44468.833333333336</v>
      </c>
      <c r="G359" s="1" t="s">
        <v>112</v>
      </c>
      <c r="H359" s="1" t="s">
        <v>112</v>
      </c>
      <c r="I359" s="1" t="s">
        <v>112</v>
      </c>
      <c r="J359" s="1" t="s">
        <v>5003</v>
      </c>
      <c r="K359" s="1" t="s">
        <v>6079</v>
      </c>
      <c r="L359" s="1" t="s">
        <v>5232</v>
      </c>
      <c r="M359" s="1" t="s">
        <v>1976</v>
      </c>
      <c r="N359" s="1" t="s">
        <v>116</v>
      </c>
      <c r="O359" s="1" t="s">
        <v>117</v>
      </c>
      <c r="P359" s="9">
        <v>96950</v>
      </c>
      <c r="Q359" s="1" t="s">
        <v>118</v>
      </c>
      <c r="R359" s="1" t="s">
        <v>671</v>
      </c>
      <c r="S359" s="1">
        <v>16702358763</v>
      </c>
      <c r="U359" s="1">
        <v>561320</v>
      </c>
      <c r="V359" s="1" t="s">
        <v>2479</v>
      </c>
      <c r="W359" s="1" t="s">
        <v>111</v>
      </c>
      <c r="X359" s="1" t="s">
        <v>5006</v>
      </c>
      <c r="Y359" s="1" t="s">
        <v>5007</v>
      </c>
      <c r="Z359" s="1" t="s">
        <v>5008</v>
      </c>
      <c r="AA359" s="1" t="s">
        <v>5009</v>
      </c>
      <c r="AB359" s="1" t="s">
        <v>5232</v>
      </c>
      <c r="AC359" s="1" t="s">
        <v>1976</v>
      </c>
      <c r="AD359" s="1" t="s">
        <v>116</v>
      </c>
      <c r="AE359" s="1" t="s">
        <v>117</v>
      </c>
      <c r="AF359" s="9">
        <v>96950</v>
      </c>
      <c r="AG359" s="1" t="s">
        <v>118</v>
      </c>
      <c r="AH359" s="1" t="s">
        <v>242</v>
      </c>
      <c r="AI359" s="1">
        <v>16702358763</v>
      </c>
      <c r="AK359" s="1" t="s">
        <v>5011</v>
      </c>
      <c r="BC359" s="1" t="str">
        <f>"49-9021.01"</f>
        <v>49-9021.01</v>
      </c>
      <c r="BD359" s="1" t="s">
        <v>3944</v>
      </c>
      <c r="BE359" s="1" t="s">
        <v>6080</v>
      </c>
      <c r="BF359" s="1" t="s">
        <v>6081</v>
      </c>
      <c r="BG359" s="1">
        <v>1</v>
      </c>
      <c r="BH359" s="1">
        <v>1</v>
      </c>
      <c r="BI359" s="2">
        <v>44470</v>
      </c>
      <c r="BJ359" s="2">
        <v>44834</v>
      </c>
      <c r="BK359" s="2">
        <v>44470</v>
      </c>
      <c r="BL359" s="2">
        <v>44834</v>
      </c>
      <c r="BM359" s="1">
        <v>35</v>
      </c>
      <c r="BN359" s="1">
        <v>0</v>
      </c>
      <c r="BO359" s="1">
        <v>7</v>
      </c>
      <c r="BP359" s="1">
        <v>7</v>
      </c>
      <c r="BQ359" s="1">
        <v>7</v>
      </c>
      <c r="BR359" s="1">
        <v>7</v>
      </c>
      <c r="BS359" s="1">
        <v>7</v>
      </c>
      <c r="BT359" s="1">
        <v>0</v>
      </c>
      <c r="BU359" s="1" t="str">
        <f>"9:00 AM"</f>
        <v>9:00 AM</v>
      </c>
      <c r="BV359" s="1" t="str">
        <f t="shared" si="6"/>
        <v>5:00 PM</v>
      </c>
      <c r="BW359" s="1" t="s">
        <v>392</v>
      </c>
      <c r="BX359" s="1">
        <v>0</v>
      </c>
      <c r="BY359" s="1">
        <v>24</v>
      </c>
      <c r="BZ359" s="1" t="s">
        <v>112</v>
      </c>
      <c r="CB359" s="1" t="s">
        <v>6082</v>
      </c>
      <c r="CC359" s="1" t="s">
        <v>6083</v>
      </c>
      <c r="CD359" s="1" t="s">
        <v>138</v>
      </c>
      <c r="CE359" s="1" t="s">
        <v>116</v>
      </c>
      <c r="CF359" s="1" t="s">
        <v>117</v>
      </c>
      <c r="CG359" s="1">
        <v>96950</v>
      </c>
      <c r="CH359" s="3">
        <v>9.0299999999999994</v>
      </c>
      <c r="CI359" s="3">
        <v>9.0299999999999994</v>
      </c>
      <c r="CJ359" s="3">
        <v>13.54</v>
      </c>
      <c r="CK359" s="3">
        <v>13.54</v>
      </c>
      <c r="CL359" s="1" t="s">
        <v>137</v>
      </c>
      <c r="CM359" s="1" t="s">
        <v>138</v>
      </c>
      <c r="CN359" s="1" t="s">
        <v>139</v>
      </c>
      <c r="CP359" s="1" t="s">
        <v>111</v>
      </c>
      <c r="CQ359" s="1" t="s">
        <v>111</v>
      </c>
      <c r="CR359" s="1" t="s">
        <v>112</v>
      </c>
      <c r="CS359" s="1" t="s">
        <v>111</v>
      </c>
      <c r="CT359" s="1" t="s">
        <v>138</v>
      </c>
      <c r="CU359" s="1" t="s">
        <v>111</v>
      </c>
      <c r="CV359" s="1" t="s">
        <v>138</v>
      </c>
      <c r="CW359" s="1" t="s">
        <v>1134</v>
      </c>
      <c r="CX359" s="1">
        <v>16702358763</v>
      </c>
      <c r="CY359" s="1" t="s">
        <v>5011</v>
      </c>
      <c r="CZ359" s="1" t="s">
        <v>138</v>
      </c>
      <c r="DA359" s="1" t="s">
        <v>111</v>
      </c>
      <c r="DB359" s="1" t="s">
        <v>111</v>
      </c>
      <c r="DC359" s="1" t="s">
        <v>5238</v>
      </c>
      <c r="DD359" s="1" t="s">
        <v>5239</v>
      </c>
      <c r="DE359" s="1" t="s">
        <v>448</v>
      </c>
      <c r="DF359" s="1" t="s">
        <v>5003</v>
      </c>
      <c r="DG359" s="1" t="s">
        <v>5011</v>
      </c>
    </row>
    <row r="360" spans="1:111" ht="15.6" customHeight="1" x14ac:dyDescent="0.25">
      <c r="A360" s="1" t="s">
        <v>6084</v>
      </c>
      <c r="B360" s="1" t="s">
        <v>238</v>
      </c>
      <c r="C360" s="2">
        <v>44293.934864351853</v>
      </c>
      <c r="D360" s="2">
        <v>44340</v>
      </c>
      <c r="E360" s="1" t="s">
        <v>110</v>
      </c>
      <c r="F360" s="2">
        <v>44468.833333333336</v>
      </c>
      <c r="G360" s="1" t="s">
        <v>112</v>
      </c>
      <c r="H360" s="1" t="s">
        <v>112</v>
      </c>
      <c r="I360" s="1" t="s">
        <v>112</v>
      </c>
      <c r="J360" s="1" t="s">
        <v>3820</v>
      </c>
      <c r="K360" s="1" t="s">
        <v>3821</v>
      </c>
      <c r="L360" s="1" t="s">
        <v>3822</v>
      </c>
      <c r="M360" s="1" t="s">
        <v>167</v>
      </c>
      <c r="N360" s="1" t="s">
        <v>339</v>
      </c>
      <c r="O360" s="1" t="s">
        <v>117</v>
      </c>
      <c r="P360" s="9">
        <v>96950</v>
      </c>
      <c r="Q360" s="1" t="s">
        <v>118</v>
      </c>
      <c r="R360" s="1" t="s">
        <v>168</v>
      </c>
      <c r="S360" s="1">
        <v>16702331530</v>
      </c>
      <c r="U360" s="1">
        <v>31181</v>
      </c>
      <c r="V360" s="1" t="s">
        <v>119</v>
      </c>
      <c r="X360" s="1" t="s">
        <v>3823</v>
      </c>
      <c r="Y360" s="1" t="s">
        <v>3824</v>
      </c>
      <c r="Z360" s="1" t="s">
        <v>168</v>
      </c>
      <c r="AA360" s="1" t="s">
        <v>3825</v>
      </c>
      <c r="AB360" s="1" t="s">
        <v>3822</v>
      </c>
      <c r="AC360" s="1" t="s">
        <v>167</v>
      </c>
      <c r="AD360" s="1" t="s">
        <v>339</v>
      </c>
      <c r="AE360" s="1" t="s">
        <v>117</v>
      </c>
      <c r="AF360" s="9">
        <v>96950</v>
      </c>
      <c r="AG360" s="1" t="s">
        <v>118</v>
      </c>
      <c r="AH360" s="1" t="s">
        <v>168</v>
      </c>
      <c r="AI360" s="1">
        <v>16702331530</v>
      </c>
      <c r="AK360" s="1" t="s">
        <v>3826</v>
      </c>
      <c r="BC360" s="1" t="str">
        <f>"43-4081.00"</f>
        <v>43-4081.00</v>
      </c>
      <c r="BD360" s="1" t="s">
        <v>3862</v>
      </c>
      <c r="BE360" s="1" t="s">
        <v>6085</v>
      </c>
      <c r="BF360" s="1" t="s">
        <v>6086</v>
      </c>
      <c r="BG360" s="1">
        <v>2</v>
      </c>
      <c r="BH360" s="1">
        <v>2</v>
      </c>
      <c r="BI360" s="2">
        <v>44470</v>
      </c>
      <c r="BJ360" s="2">
        <v>44834</v>
      </c>
      <c r="BK360" s="2">
        <v>44470</v>
      </c>
      <c r="BL360" s="2">
        <v>44834</v>
      </c>
      <c r="BM360" s="1">
        <v>35</v>
      </c>
      <c r="BN360" s="1">
        <v>5</v>
      </c>
      <c r="BO360" s="1">
        <v>6</v>
      </c>
      <c r="BP360" s="1">
        <v>0</v>
      </c>
      <c r="BQ360" s="1">
        <v>6</v>
      </c>
      <c r="BR360" s="1">
        <v>6</v>
      </c>
      <c r="BS360" s="1">
        <v>6</v>
      </c>
      <c r="BT360" s="1">
        <v>6</v>
      </c>
      <c r="BU360" s="1" t="str">
        <f>"5:00 AM"</f>
        <v>5:00 AM</v>
      </c>
      <c r="BV360" s="1" t="str">
        <f>"1:00 PM"</f>
        <v>1:00 PM</v>
      </c>
      <c r="BW360" s="1" t="s">
        <v>135</v>
      </c>
      <c r="BX360" s="1">
        <v>0</v>
      </c>
      <c r="BY360" s="1">
        <v>12</v>
      </c>
      <c r="BZ360" s="1" t="s">
        <v>112</v>
      </c>
      <c r="CA360" s="1">
        <v>0</v>
      </c>
      <c r="CB360" s="1" t="s">
        <v>6087</v>
      </c>
      <c r="CC360" s="1" t="s">
        <v>3822</v>
      </c>
      <c r="CD360" s="1" t="s">
        <v>167</v>
      </c>
      <c r="CE360" s="1" t="s">
        <v>339</v>
      </c>
      <c r="CF360" s="1" t="s">
        <v>117</v>
      </c>
      <c r="CG360" s="1">
        <v>96950</v>
      </c>
      <c r="CH360" s="3">
        <v>7.98</v>
      </c>
      <c r="CI360" s="3">
        <v>7.98</v>
      </c>
      <c r="CJ360" s="3">
        <v>11.97</v>
      </c>
      <c r="CK360" s="3">
        <v>11.97</v>
      </c>
      <c r="CL360" s="1" t="s">
        <v>137</v>
      </c>
      <c r="CM360" s="1" t="s">
        <v>168</v>
      </c>
      <c r="CN360" s="1" t="s">
        <v>139</v>
      </c>
      <c r="CP360" s="1" t="s">
        <v>112</v>
      </c>
      <c r="CQ360" s="1" t="s">
        <v>111</v>
      </c>
      <c r="CR360" s="1" t="s">
        <v>112</v>
      </c>
      <c r="CS360" s="1" t="s">
        <v>111</v>
      </c>
      <c r="CT360" s="1" t="s">
        <v>138</v>
      </c>
      <c r="CU360" s="1" t="s">
        <v>111</v>
      </c>
      <c r="CV360" s="1" t="s">
        <v>138</v>
      </c>
      <c r="CW360" s="1" t="s">
        <v>3830</v>
      </c>
      <c r="CX360" s="1">
        <v>16702331530</v>
      </c>
      <c r="CY360" s="1" t="s">
        <v>3826</v>
      </c>
      <c r="CZ360" s="1" t="s">
        <v>3831</v>
      </c>
      <c r="DA360" s="1" t="s">
        <v>111</v>
      </c>
      <c r="DB360" s="1" t="s">
        <v>112</v>
      </c>
      <c r="DC360" s="1" t="s">
        <v>3823</v>
      </c>
      <c r="DD360" s="1" t="s">
        <v>3824</v>
      </c>
      <c r="DE360" s="1" t="s">
        <v>168</v>
      </c>
    </row>
    <row r="361" spans="1:111" ht="15.6" customHeight="1" x14ac:dyDescent="0.25">
      <c r="A361" s="1" t="s">
        <v>6088</v>
      </c>
      <c r="B361" s="1" t="s">
        <v>238</v>
      </c>
      <c r="C361" s="2">
        <v>44341.940177662036</v>
      </c>
      <c r="D361" s="2">
        <v>44383</v>
      </c>
      <c r="E361" s="1" t="s">
        <v>180</v>
      </c>
      <c r="G361" s="1" t="s">
        <v>112</v>
      </c>
      <c r="H361" s="1" t="s">
        <v>112</v>
      </c>
      <c r="I361" s="1" t="s">
        <v>112</v>
      </c>
      <c r="J361" s="1" t="s">
        <v>6089</v>
      </c>
      <c r="L361" s="1" t="s">
        <v>6090</v>
      </c>
      <c r="M361" s="1" t="s">
        <v>1024</v>
      </c>
      <c r="N361" s="1" t="s">
        <v>116</v>
      </c>
      <c r="O361" s="1" t="s">
        <v>117</v>
      </c>
      <c r="P361" s="9">
        <v>96950</v>
      </c>
      <c r="Q361" s="1" t="s">
        <v>118</v>
      </c>
      <c r="S361" s="1">
        <v>16702343870</v>
      </c>
      <c r="U361" s="1">
        <v>23821</v>
      </c>
      <c r="V361" s="1" t="s">
        <v>119</v>
      </c>
      <c r="X361" s="1" t="s">
        <v>6091</v>
      </c>
      <c r="Y361" s="1" t="s">
        <v>6092</v>
      </c>
      <c r="Z361" s="1" t="s">
        <v>6093</v>
      </c>
      <c r="AA361" s="1" t="s">
        <v>962</v>
      </c>
      <c r="AB361" s="1" t="s">
        <v>6090</v>
      </c>
      <c r="AC361" s="1" t="s">
        <v>1024</v>
      </c>
      <c r="AD361" s="1" t="s">
        <v>116</v>
      </c>
      <c r="AE361" s="1" t="s">
        <v>117</v>
      </c>
      <c r="AF361" s="9">
        <v>96950</v>
      </c>
      <c r="AG361" s="1" t="s">
        <v>118</v>
      </c>
      <c r="AH361" s="1" t="s">
        <v>6094</v>
      </c>
      <c r="AI361" s="1">
        <v>16702343870</v>
      </c>
      <c r="AK361" s="1" t="s">
        <v>6095</v>
      </c>
      <c r="BC361" s="1" t="str">
        <f>"47-2111.00"</f>
        <v>47-2111.00</v>
      </c>
      <c r="BD361" s="1" t="s">
        <v>1792</v>
      </c>
      <c r="BE361" s="1" t="s">
        <v>6096</v>
      </c>
      <c r="BF361" s="1" t="s">
        <v>1794</v>
      </c>
      <c r="BG361" s="1">
        <v>6</v>
      </c>
      <c r="BH361" s="1">
        <v>6</v>
      </c>
      <c r="BI361" s="2">
        <v>44423</v>
      </c>
      <c r="BJ361" s="2">
        <v>44787</v>
      </c>
      <c r="BK361" s="2">
        <v>44423</v>
      </c>
      <c r="BL361" s="2">
        <v>44787</v>
      </c>
      <c r="BM361" s="1">
        <v>35</v>
      </c>
      <c r="BN361" s="1">
        <v>0</v>
      </c>
      <c r="BO361" s="1">
        <v>7</v>
      </c>
      <c r="BP361" s="1">
        <v>7</v>
      </c>
      <c r="BQ361" s="1">
        <v>7</v>
      </c>
      <c r="BR361" s="1">
        <v>7</v>
      </c>
      <c r="BS361" s="1">
        <v>7</v>
      </c>
      <c r="BT361" s="1">
        <v>0</v>
      </c>
      <c r="BU361" s="1" t="str">
        <f>"9:00 AM"</f>
        <v>9:00 AM</v>
      </c>
      <c r="BV361" s="1" t="str">
        <f>"5:00 PM"</f>
        <v>5:00 PM</v>
      </c>
      <c r="BW361" s="1" t="s">
        <v>135</v>
      </c>
      <c r="BX361" s="1">
        <v>0</v>
      </c>
      <c r="BY361" s="1">
        <v>12</v>
      </c>
      <c r="BZ361" s="1" t="s">
        <v>112</v>
      </c>
      <c r="CB361" s="4" t="s">
        <v>6097</v>
      </c>
      <c r="CC361" s="1" t="s">
        <v>6090</v>
      </c>
      <c r="CD361" s="1" t="s">
        <v>1024</v>
      </c>
      <c r="CE361" s="1" t="s">
        <v>116</v>
      </c>
      <c r="CF361" s="1" t="s">
        <v>117</v>
      </c>
      <c r="CG361" s="1">
        <v>96950</v>
      </c>
      <c r="CH361" s="3">
        <v>10.53</v>
      </c>
      <c r="CI361" s="3">
        <v>10.53</v>
      </c>
      <c r="CJ361" s="3">
        <v>15.79</v>
      </c>
      <c r="CK361" s="3">
        <v>15.79</v>
      </c>
      <c r="CL361" s="1" t="s">
        <v>137</v>
      </c>
      <c r="CM361" s="1" t="s">
        <v>138</v>
      </c>
      <c r="CN361" s="1" t="s">
        <v>139</v>
      </c>
      <c r="CP361" s="1" t="s">
        <v>112</v>
      </c>
      <c r="CQ361" s="1" t="s">
        <v>111</v>
      </c>
      <c r="CR361" s="1" t="s">
        <v>112</v>
      </c>
      <c r="CS361" s="1" t="s">
        <v>111</v>
      </c>
      <c r="CT361" s="1" t="s">
        <v>138</v>
      </c>
      <c r="CU361" s="1" t="s">
        <v>111</v>
      </c>
      <c r="CV361" s="1" t="s">
        <v>111</v>
      </c>
      <c r="CW361" s="1" t="s">
        <v>1149</v>
      </c>
      <c r="CX361" s="1">
        <v>16702343870</v>
      </c>
      <c r="CY361" s="1" t="s">
        <v>6095</v>
      </c>
      <c r="CZ361" s="1" t="s">
        <v>138</v>
      </c>
      <c r="DA361" s="1" t="s">
        <v>111</v>
      </c>
      <c r="DB361" s="1" t="s">
        <v>112</v>
      </c>
    </row>
    <row r="362" spans="1:111" ht="15.6" customHeight="1" x14ac:dyDescent="0.25">
      <c r="A362" s="1" t="s">
        <v>6109</v>
      </c>
      <c r="B362" s="1" t="s">
        <v>238</v>
      </c>
      <c r="C362" s="2">
        <v>44351.862242129631</v>
      </c>
      <c r="D362" s="2">
        <v>44386</v>
      </c>
      <c r="E362" s="1" t="s">
        <v>110</v>
      </c>
      <c r="F362" s="2">
        <v>44468.833333333336</v>
      </c>
      <c r="G362" s="1" t="s">
        <v>111</v>
      </c>
      <c r="H362" s="1" t="s">
        <v>112</v>
      </c>
      <c r="I362" s="1" t="s">
        <v>112</v>
      </c>
      <c r="J362" s="1" t="s">
        <v>6110</v>
      </c>
      <c r="L362" s="1" t="s">
        <v>1708</v>
      </c>
      <c r="M362" s="1" t="s">
        <v>6111</v>
      </c>
      <c r="N362" s="1" t="s">
        <v>738</v>
      </c>
      <c r="O362" s="1" t="s">
        <v>117</v>
      </c>
      <c r="P362" s="9">
        <v>96950</v>
      </c>
      <c r="Q362" s="1" t="s">
        <v>118</v>
      </c>
      <c r="S362" s="1">
        <v>16702348866</v>
      </c>
      <c r="U362" s="1">
        <v>238910</v>
      </c>
      <c r="V362" s="1" t="s">
        <v>119</v>
      </c>
      <c r="X362" s="1" t="s">
        <v>1390</v>
      </c>
      <c r="Y362" s="1" t="s">
        <v>1710</v>
      </c>
      <c r="AA362" s="1" t="s">
        <v>1711</v>
      </c>
      <c r="AB362" s="1" t="s">
        <v>6111</v>
      </c>
      <c r="AD362" s="1" t="s">
        <v>738</v>
      </c>
      <c r="AE362" s="1" t="s">
        <v>117</v>
      </c>
      <c r="AF362" s="9">
        <v>96950</v>
      </c>
      <c r="AG362" s="1" t="s">
        <v>118</v>
      </c>
      <c r="AI362" s="1">
        <v>16702878866</v>
      </c>
      <c r="AK362" s="1" t="s">
        <v>1713</v>
      </c>
      <c r="BC362" s="1" t="str">
        <f>"13-2011.01"</f>
        <v>13-2011.01</v>
      </c>
      <c r="BD362" s="1" t="s">
        <v>932</v>
      </c>
      <c r="BE362" s="1" t="s">
        <v>6112</v>
      </c>
      <c r="BF362" s="1" t="s">
        <v>1850</v>
      </c>
      <c r="BG362" s="1">
        <v>1</v>
      </c>
      <c r="BH362" s="1">
        <v>1</v>
      </c>
      <c r="BI362" s="2">
        <v>44470</v>
      </c>
      <c r="BJ362" s="2">
        <v>45565</v>
      </c>
      <c r="BK362" s="2">
        <v>44470</v>
      </c>
      <c r="BL362" s="2">
        <v>45565</v>
      </c>
      <c r="BM362" s="1">
        <v>40</v>
      </c>
      <c r="BN362" s="1">
        <v>0</v>
      </c>
      <c r="BO362" s="1">
        <v>8</v>
      </c>
      <c r="BP362" s="1">
        <v>8</v>
      </c>
      <c r="BQ362" s="1">
        <v>8</v>
      </c>
      <c r="BR362" s="1">
        <v>8</v>
      </c>
      <c r="BS362" s="1">
        <v>8</v>
      </c>
      <c r="BT362" s="1">
        <v>0</v>
      </c>
      <c r="BU362" s="1" t="str">
        <f>"8:00 AM"</f>
        <v>8:00 AM</v>
      </c>
      <c r="BV362" s="1" t="str">
        <f>"5:00 PM"</f>
        <v>5:00 PM</v>
      </c>
      <c r="BW362" s="1" t="s">
        <v>193</v>
      </c>
      <c r="BX362" s="1">
        <v>0</v>
      </c>
      <c r="BY362" s="1">
        <v>24</v>
      </c>
      <c r="BZ362" s="1" t="s">
        <v>112</v>
      </c>
      <c r="CB362" s="1" t="s">
        <v>6113</v>
      </c>
      <c r="CC362" s="1" t="s">
        <v>1708</v>
      </c>
      <c r="CD362" s="1" t="s">
        <v>1709</v>
      </c>
      <c r="CE362" s="1" t="s">
        <v>738</v>
      </c>
      <c r="CF362" s="1" t="s">
        <v>117</v>
      </c>
      <c r="CG362" s="1">
        <v>96950</v>
      </c>
      <c r="CH362" s="3">
        <v>14.85</v>
      </c>
      <c r="CI362" s="3">
        <v>14.85</v>
      </c>
      <c r="CJ362" s="3">
        <v>22.28</v>
      </c>
      <c r="CK362" s="3">
        <v>22.28</v>
      </c>
      <c r="CL362" s="1" t="s">
        <v>137</v>
      </c>
      <c r="CM362" s="1" t="s">
        <v>331</v>
      </c>
      <c r="CN362" s="1" t="s">
        <v>139</v>
      </c>
      <c r="CP362" s="1" t="s">
        <v>112</v>
      </c>
      <c r="CQ362" s="1" t="s">
        <v>111</v>
      </c>
      <c r="CR362" s="1" t="s">
        <v>112</v>
      </c>
      <c r="CS362" s="1" t="s">
        <v>111</v>
      </c>
      <c r="CT362" s="1" t="s">
        <v>138</v>
      </c>
      <c r="CU362" s="1" t="s">
        <v>111</v>
      </c>
      <c r="CV362" s="1" t="s">
        <v>138</v>
      </c>
      <c r="CW362" s="1" t="s">
        <v>6114</v>
      </c>
      <c r="CX362" s="1">
        <v>16702348866</v>
      </c>
      <c r="CY362" s="1" t="s">
        <v>1713</v>
      </c>
      <c r="CZ362" s="1" t="s">
        <v>168</v>
      </c>
      <c r="DA362" s="1" t="s">
        <v>111</v>
      </c>
      <c r="DB362" s="1" t="s">
        <v>112</v>
      </c>
    </row>
    <row r="363" spans="1:111" ht="15.6" customHeight="1" x14ac:dyDescent="0.25">
      <c r="A363" s="1" t="s">
        <v>6120</v>
      </c>
      <c r="B363" s="1" t="s">
        <v>238</v>
      </c>
      <c r="C363" s="2">
        <v>44341.898427546294</v>
      </c>
      <c r="D363" s="2">
        <v>44378</v>
      </c>
      <c r="E363" s="1" t="s">
        <v>110</v>
      </c>
      <c r="F363" s="2">
        <v>44468.833333333336</v>
      </c>
      <c r="G363" s="1" t="s">
        <v>112</v>
      </c>
      <c r="H363" s="1" t="s">
        <v>112</v>
      </c>
      <c r="I363" s="1" t="s">
        <v>112</v>
      </c>
      <c r="J363" s="1" t="s">
        <v>1138</v>
      </c>
      <c r="K363" s="1" t="s">
        <v>6121</v>
      </c>
      <c r="L363" s="1" t="s">
        <v>1140</v>
      </c>
      <c r="M363" s="1" t="s">
        <v>1141</v>
      </c>
      <c r="N363" s="1" t="s">
        <v>157</v>
      </c>
      <c r="O363" s="1" t="s">
        <v>117</v>
      </c>
      <c r="P363" s="9">
        <v>96950</v>
      </c>
      <c r="Q363" s="1" t="s">
        <v>118</v>
      </c>
      <c r="S363" s="1">
        <v>16702888868</v>
      </c>
      <c r="U363" s="1">
        <v>44511</v>
      </c>
      <c r="V363" s="1" t="s">
        <v>119</v>
      </c>
      <c r="X363" s="1" t="s">
        <v>1142</v>
      </c>
      <c r="Y363" s="1" t="s">
        <v>1143</v>
      </c>
      <c r="AA363" s="1" t="s">
        <v>245</v>
      </c>
      <c r="AB363" s="1" t="s">
        <v>1140</v>
      </c>
      <c r="AC363" s="1" t="s">
        <v>1141</v>
      </c>
      <c r="AD363" s="1" t="s">
        <v>157</v>
      </c>
      <c r="AE363" s="1" t="s">
        <v>117</v>
      </c>
      <c r="AF363" s="9">
        <v>96950</v>
      </c>
      <c r="AG363" s="1" t="s">
        <v>118</v>
      </c>
      <c r="AI363" s="1">
        <v>16702888868</v>
      </c>
      <c r="AK363" s="1" t="s">
        <v>1145</v>
      </c>
      <c r="BC363" s="1" t="str">
        <f>"41-1011.00"</f>
        <v>41-1011.00</v>
      </c>
      <c r="BD363" s="1" t="s">
        <v>975</v>
      </c>
      <c r="BE363" s="1" t="s">
        <v>6122</v>
      </c>
      <c r="BF363" s="1" t="s">
        <v>6123</v>
      </c>
      <c r="BG363" s="1">
        <v>2</v>
      </c>
      <c r="BH363" s="1">
        <v>2</v>
      </c>
      <c r="BI363" s="2">
        <v>44470</v>
      </c>
      <c r="BJ363" s="2">
        <v>44834</v>
      </c>
      <c r="BK363" s="2">
        <v>44470</v>
      </c>
      <c r="BL363" s="2">
        <v>44834</v>
      </c>
      <c r="BM363" s="1">
        <v>35</v>
      </c>
      <c r="BN363" s="1">
        <v>0</v>
      </c>
      <c r="BO363" s="1">
        <v>7</v>
      </c>
      <c r="BP363" s="1">
        <v>7</v>
      </c>
      <c r="BQ363" s="1">
        <v>7</v>
      </c>
      <c r="BR363" s="1">
        <v>7</v>
      </c>
      <c r="BS363" s="1">
        <v>7</v>
      </c>
      <c r="BT363" s="1">
        <v>0</v>
      </c>
      <c r="BU363" s="1" t="str">
        <f>"9:00 AM"</f>
        <v>9:00 AM</v>
      </c>
      <c r="BV363" s="1" t="str">
        <f>"5:00 PM"</f>
        <v>5:00 PM</v>
      </c>
      <c r="BW363" s="1" t="s">
        <v>135</v>
      </c>
      <c r="BX363" s="1">
        <v>0</v>
      </c>
      <c r="BY363" s="1">
        <v>24</v>
      </c>
      <c r="BZ363" s="1" t="s">
        <v>111</v>
      </c>
      <c r="CA363" s="1">
        <v>6</v>
      </c>
      <c r="CB363" s="4" t="s">
        <v>6124</v>
      </c>
      <c r="CC363" s="1" t="s">
        <v>1140</v>
      </c>
      <c r="CD363" s="1" t="s">
        <v>1144</v>
      </c>
      <c r="CE363" s="1" t="s">
        <v>157</v>
      </c>
      <c r="CF363" s="1" t="s">
        <v>117</v>
      </c>
      <c r="CG363" s="1">
        <v>96950</v>
      </c>
      <c r="CH363" s="3">
        <v>9.98</v>
      </c>
      <c r="CI363" s="3">
        <v>9.98</v>
      </c>
      <c r="CJ363" s="3">
        <v>14.97</v>
      </c>
      <c r="CK363" s="3">
        <v>14.97</v>
      </c>
      <c r="CL363" s="1" t="s">
        <v>137</v>
      </c>
      <c r="CM363" s="1" t="s">
        <v>138</v>
      </c>
      <c r="CN363" s="1" t="s">
        <v>139</v>
      </c>
      <c r="CP363" s="1" t="s">
        <v>112</v>
      </c>
      <c r="CQ363" s="1" t="s">
        <v>111</v>
      </c>
      <c r="CR363" s="1" t="s">
        <v>112</v>
      </c>
      <c r="CS363" s="1" t="s">
        <v>111</v>
      </c>
      <c r="CT363" s="1" t="s">
        <v>138</v>
      </c>
      <c r="CU363" s="1" t="s">
        <v>111</v>
      </c>
      <c r="CV363" s="1" t="s">
        <v>111</v>
      </c>
      <c r="CW363" s="1" t="s">
        <v>1149</v>
      </c>
      <c r="CX363" s="1">
        <v>16702888868</v>
      </c>
      <c r="CY363" s="1" t="s">
        <v>1150</v>
      </c>
      <c r="CZ363" s="1" t="s">
        <v>138</v>
      </c>
      <c r="DA363" s="1" t="s">
        <v>111</v>
      </c>
      <c r="DB363" s="1" t="s">
        <v>112</v>
      </c>
    </row>
    <row r="364" spans="1:111" ht="15.6" customHeight="1" x14ac:dyDescent="0.25">
      <c r="A364" s="1" t="s">
        <v>6125</v>
      </c>
      <c r="B364" s="1" t="s">
        <v>238</v>
      </c>
      <c r="C364" s="2">
        <v>44331.029908796299</v>
      </c>
      <c r="D364" s="2">
        <v>44369</v>
      </c>
      <c r="E364" s="1" t="s">
        <v>110</v>
      </c>
      <c r="F364" s="2">
        <v>44468.833333333336</v>
      </c>
      <c r="G364" s="1" t="s">
        <v>112</v>
      </c>
      <c r="H364" s="1" t="s">
        <v>112</v>
      </c>
      <c r="I364" s="1" t="s">
        <v>112</v>
      </c>
      <c r="J364" s="1" t="s">
        <v>3340</v>
      </c>
      <c r="K364" s="1" t="s">
        <v>6126</v>
      </c>
      <c r="L364" s="1" t="s">
        <v>3342</v>
      </c>
      <c r="N364" s="1" t="s">
        <v>116</v>
      </c>
      <c r="O364" s="1" t="s">
        <v>117</v>
      </c>
      <c r="P364" s="9">
        <v>96950</v>
      </c>
      <c r="Q364" s="1" t="s">
        <v>118</v>
      </c>
      <c r="R364" s="1" t="s">
        <v>116</v>
      </c>
      <c r="S364" s="1">
        <v>16702353481</v>
      </c>
      <c r="U364" s="1">
        <v>811111</v>
      </c>
      <c r="V364" s="1" t="s">
        <v>119</v>
      </c>
      <c r="X364" s="1" t="s">
        <v>3344</v>
      </c>
      <c r="Y364" s="1" t="s">
        <v>3171</v>
      </c>
      <c r="Z364" s="1" t="s">
        <v>3345</v>
      </c>
      <c r="AA364" s="1" t="s">
        <v>1222</v>
      </c>
      <c r="AB364" s="1" t="s">
        <v>3342</v>
      </c>
      <c r="AD364" s="1" t="s">
        <v>116</v>
      </c>
      <c r="AE364" s="1" t="s">
        <v>117</v>
      </c>
      <c r="AF364" s="9">
        <v>96950</v>
      </c>
      <c r="AG364" s="1" t="s">
        <v>118</v>
      </c>
      <c r="AH364" s="1" t="s">
        <v>116</v>
      </c>
      <c r="AI364" s="1">
        <v>16702353481</v>
      </c>
      <c r="AK364" s="1" t="s">
        <v>3346</v>
      </c>
      <c r="BC364" s="1" t="str">
        <f>"49-9071.00"</f>
        <v>49-9071.00</v>
      </c>
      <c r="BD364" s="1" t="s">
        <v>214</v>
      </c>
      <c r="BE364" s="1" t="s">
        <v>6127</v>
      </c>
      <c r="BF364" s="1" t="s">
        <v>6128</v>
      </c>
      <c r="BG364" s="1">
        <v>2</v>
      </c>
      <c r="BH364" s="1">
        <v>2</v>
      </c>
      <c r="BI364" s="2">
        <v>44470</v>
      </c>
      <c r="BJ364" s="2">
        <v>44834</v>
      </c>
      <c r="BK364" s="2">
        <v>44470</v>
      </c>
      <c r="BL364" s="2">
        <v>44834</v>
      </c>
      <c r="BM364" s="1">
        <v>35</v>
      </c>
      <c r="BN364" s="1">
        <v>0</v>
      </c>
      <c r="BO364" s="1">
        <v>7</v>
      </c>
      <c r="BP364" s="1">
        <v>7</v>
      </c>
      <c r="BQ364" s="1">
        <v>7</v>
      </c>
      <c r="BR364" s="1">
        <v>7</v>
      </c>
      <c r="BS364" s="1">
        <v>7</v>
      </c>
      <c r="BT364" s="1">
        <v>0</v>
      </c>
      <c r="BU364" s="1" t="str">
        <f>"8:00 AM"</f>
        <v>8:00 AM</v>
      </c>
      <c r="BV364" s="1" t="str">
        <f>"4:00 PM"</f>
        <v>4:00 PM</v>
      </c>
      <c r="BW364" s="1" t="s">
        <v>230</v>
      </c>
      <c r="BX364" s="1">
        <v>0</v>
      </c>
      <c r="BY364" s="1">
        <v>12</v>
      </c>
      <c r="BZ364" s="1" t="s">
        <v>112</v>
      </c>
      <c r="CB364" s="1" t="s">
        <v>6129</v>
      </c>
      <c r="CC364" s="1" t="s">
        <v>3342</v>
      </c>
      <c r="CE364" s="1" t="s">
        <v>116</v>
      </c>
      <c r="CF364" s="1" t="s">
        <v>117</v>
      </c>
      <c r="CG364" s="1">
        <v>96950</v>
      </c>
      <c r="CH364" s="3">
        <v>8.7100000000000009</v>
      </c>
      <c r="CI364" s="3">
        <v>8.7100000000000009</v>
      </c>
      <c r="CJ364" s="3">
        <v>13.07</v>
      </c>
      <c r="CK364" s="3">
        <v>13.07</v>
      </c>
      <c r="CL364" s="1" t="s">
        <v>137</v>
      </c>
      <c r="CM364" s="1" t="s">
        <v>138</v>
      </c>
      <c r="CN364" s="1" t="s">
        <v>139</v>
      </c>
      <c r="CP364" s="1" t="s">
        <v>112</v>
      </c>
      <c r="CQ364" s="1" t="s">
        <v>111</v>
      </c>
      <c r="CR364" s="1" t="s">
        <v>112</v>
      </c>
      <c r="CS364" s="1" t="s">
        <v>111</v>
      </c>
      <c r="CT364" s="1" t="s">
        <v>138</v>
      </c>
      <c r="CU364" s="1" t="s">
        <v>111</v>
      </c>
      <c r="CV364" s="1" t="s">
        <v>111</v>
      </c>
      <c r="CW364" s="1" t="s">
        <v>3349</v>
      </c>
      <c r="CX364" s="1">
        <v>16702353481</v>
      </c>
      <c r="CY364" s="1" t="s">
        <v>3346</v>
      </c>
      <c r="CZ364" s="1" t="s">
        <v>138</v>
      </c>
      <c r="DA364" s="1" t="s">
        <v>111</v>
      </c>
      <c r="DB364" s="1" t="s">
        <v>112</v>
      </c>
      <c r="DC364" s="1" t="s">
        <v>3350</v>
      </c>
      <c r="DD364" s="1" t="s">
        <v>3351</v>
      </c>
      <c r="DE364" s="1" t="s">
        <v>3352</v>
      </c>
      <c r="DF364" s="1" t="s">
        <v>3340</v>
      </c>
      <c r="DG364" s="1" t="s">
        <v>3346</v>
      </c>
    </row>
    <row r="365" spans="1:111" ht="15.6" customHeight="1" x14ac:dyDescent="0.25">
      <c r="A365" s="1" t="s">
        <v>6130</v>
      </c>
      <c r="B365" s="1" t="s">
        <v>238</v>
      </c>
      <c r="C365" s="2">
        <v>44331.969777314815</v>
      </c>
      <c r="D365" s="2">
        <v>44364</v>
      </c>
      <c r="E365" s="1" t="s">
        <v>110</v>
      </c>
      <c r="F365" s="2">
        <v>44375.833333333336</v>
      </c>
      <c r="G365" s="1" t="s">
        <v>112</v>
      </c>
      <c r="H365" s="1" t="s">
        <v>112</v>
      </c>
      <c r="I365" s="1" t="s">
        <v>112</v>
      </c>
      <c r="J365" s="1" t="s">
        <v>1414</v>
      </c>
      <c r="K365" s="1" t="s">
        <v>1415</v>
      </c>
      <c r="L365" s="1" t="s">
        <v>1416</v>
      </c>
      <c r="N365" s="1" t="s">
        <v>116</v>
      </c>
      <c r="O365" s="1" t="s">
        <v>117</v>
      </c>
      <c r="P365" s="9">
        <v>96950</v>
      </c>
      <c r="Q365" s="1" t="s">
        <v>118</v>
      </c>
      <c r="S365" s="1">
        <v>16702335100</v>
      </c>
      <c r="U365" s="1">
        <v>71329</v>
      </c>
      <c r="V365" s="1" t="s">
        <v>119</v>
      </c>
      <c r="X365" s="1" t="s">
        <v>1417</v>
      </c>
      <c r="Y365" s="1" t="s">
        <v>1418</v>
      </c>
      <c r="AA365" s="1" t="s">
        <v>373</v>
      </c>
      <c r="AB365" s="1" t="s">
        <v>1416</v>
      </c>
      <c r="AD365" s="1" t="s">
        <v>116</v>
      </c>
      <c r="AE365" s="1" t="s">
        <v>117</v>
      </c>
      <c r="AF365" s="9">
        <v>96950</v>
      </c>
      <c r="AG365" s="1" t="s">
        <v>118</v>
      </c>
      <c r="AI365" s="1">
        <v>16702335100</v>
      </c>
      <c r="AK365" s="1" t="s">
        <v>1419</v>
      </c>
      <c r="BC365" s="1" t="str">
        <f>"41-2012.00"</f>
        <v>41-2012.00</v>
      </c>
      <c r="BD365" s="1" t="s">
        <v>1420</v>
      </c>
      <c r="BE365" s="1" t="s">
        <v>1421</v>
      </c>
      <c r="BF365" s="1" t="s">
        <v>1422</v>
      </c>
      <c r="BG365" s="1">
        <v>2</v>
      </c>
      <c r="BH365" s="1">
        <v>2</v>
      </c>
      <c r="BI365" s="2">
        <v>44377</v>
      </c>
      <c r="BJ365" s="2">
        <v>44741</v>
      </c>
      <c r="BK365" s="2">
        <v>44377</v>
      </c>
      <c r="BL365" s="2">
        <v>44741</v>
      </c>
      <c r="BM365" s="1">
        <v>35</v>
      </c>
      <c r="BN365" s="1">
        <v>0</v>
      </c>
      <c r="BO365" s="1">
        <v>7</v>
      </c>
      <c r="BP365" s="1">
        <v>7</v>
      </c>
      <c r="BQ365" s="1">
        <v>7</v>
      </c>
      <c r="BR365" s="1">
        <v>7</v>
      </c>
      <c r="BS365" s="1">
        <v>7</v>
      </c>
      <c r="BT365" s="1">
        <v>0</v>
      </c>
      <c r="BU365" s="1" t="str">
        <f>"9:00 AM"</f>
        <v>9:00 AM</v>
      </c>
      <c r="BV365" s="1" t="str">
        <f>"5:00 PM"</f>
        <v>5:00 PM</v>
      </c>
      <c r="BW365" s="1" t="s">
        <v>135</v>
      </c>
      <c r="BX365" s="1">
        <v>0</v>
      </c>
      <c r="BY365" s="1">
        <v>6</v>
      </c>
      <c r="BZ365" s="1" t="s">
        <v>112</v>
      </c>
      <c r="CB365" s="1" t="e">
        <f>-SHOULD have EXPERIENCED in POKER ROOM CASHIERING.
-SHOULD have Knowledge in GAMING ROOM PROCEDURES ESPECIALLY in COLLECTION.
-SHOULD KNOW HOW to WORK AS AVAILABLE BASED  ON THE WORK LOAD
-WILLING to WORK MIDNIGHT SHIFT AS WELL AS OTHERS.</f>
        <v>#NAME?</v>
      </c>
      <c r="CC365" s="1" t="s">
        <v>1423</v>
      </c>
      <c r="CD365" s="1" t="s">
        <v>1416</v>
      </c>
      <c r="CE365" s="1" t="s">
        <v>116</v>
      </c>
      <c r="CF365" s="1" t="s">
        <v>117</v>
      </c>
      <c r="CG365" s="1">
        <v>96950</v>
      </c>
      <c r="CH365" s="3">
        <v>8.73</v>
      </c>
      <c r="CI365" s="3">
        <v>8.73</v>
      </c>
      <c r="CJ365" s="3">
        <v>13.1</v>
      </c>
      <c r="CK365" s="3">
        <v>13.1</v>
      </c>
      <c r="CL365" s="1" t="s">
        <v>137</v>
      </c>
      <c r="CN365" s="1" t="s">
        <v>139</v>
      </c>
      <c r="CP365" s="1" t="s">
        <v>112</v>
      </c>
      <c r="CQ365" s="1" t="s">
        <v>111</v>
      </c>
      <c r="CR365" s="1" t="s">
        <v>111</v>
      </c>
      <c r="CS365" s="1" t="s">
        <v>111</v>
      </c>
      <c r="CT365" s="1" t="s">
        <v>111</v>
      </c>
      <c r="CU365" s="1" t="s">
        <v>111</v>
      </c>
      <c r="CV365" s="1" t="s">
        <v>111</v>
      </c>
      <c r="CW365" s="1" t="s">
        <v>1004</v>
      </c>
      <c r="CX365" s="1">
        <v>16702335100</v>
      </c>
      <c r="CY365" s="1" t="s">
        <v>1419</v>
      </c>
      <c r="CZ365" s="1" t="s">
        <v>138</v>
      </c>
      <c r="DA365" s="1" t="s">
        <v>111</v>
      </c>
      <c r="DB365" s="1" t="s">
        <v>112</v>
      </c>
    </row>
    <row r="366" spans="1:111" ht="15.6" customHeight="1" x14ac:dyDescent="0.25">
      <c r="A366" s="1" t="s">
        <v>6153</v>
      </c>
      <c r="B366" s="1" t="s">
        <v>238</v>
      </c>
      <c r="C366" s="2">
        <v>44340.401099768518</v>
      </c>
      <c r="D366" s="2">
        <v>44376</v>
      </c>
      <c r="E366" s="1" t="s">
        <v>110</v>
      </c>
      <c r="F366" s="2">
        <v>44468.833333333336</v>
      </c>
      <c r="G366" s="1" t="s">
        <v>112</v>
      </c>
      <c r="H366" s="1" t="s">
        <v>112</v>
      </c>
      <c r="I366" s="1" t="s">
        <v>112</v>
      </c>
      <c r="J366" s="1" t="s">
        <v>6154</v>
      </c>
      <c r="K366" s="1" t="s">
        <v>6155</v>
      </c>
      <c r="L366" s="1" t="s">
        <v>6156</v>
      </c>
      <c r="M366" s="1" t="s">
        <v>138</v>
      </c>
      <c r="N366" s="1" t="s">
        <v>116</v>
      </c>
      <c r="O366" s="1" t="s">
        <v>117</v>
      </c>
      <c r="P366" s="9">
        <v>96950</v>
      </c>
      <c r="Q366" s="1" t="s">
        <v>118</v>
      </c>
      <c r="R366" s="1" t="s">
        <v>242</v>
      </c>
      <c r="S366" s="1">
        <v>16702880676</v>
      </c>
      <c r="U366" s="1">
        <v>111419</v>
      </c>
      <c r="V366" s="1" t="s">
        <v>119</v>
      </c>
      <c r="X366" s="1" t="s">
        <v>6157</v>
      </c>
      <c r="Y366" s="1" t="s">
        <v>6158</v>
      </c>
      <c r="AA366" s="1" t="s">
        <v>245</v>
      </c>
      <c r="AB366" s="1" t="s">
        <v>6156</v>
      </c>
      <c r="AC366" s="1" t="s">
        <v>138</v>
      </c>
      <c r="AD366" s="1" t="s">
        <v>116</v>
      </c>
      <c r="AE366" s="1" t="s">
        <v>117</v>
      </c>
      <c r="AF366" s="9">
        <v>96950</v>
      </c>
      <c r="AG366" s="1" t="s">
        <v>118</v>
      </c>
      <c r="AH366" s="1" t="s">
        <v>242</v>
      </c>
      <c r="AI366" s="1">
        <v>16702880676</v>
      </c>
      <c r="AK366" s="1" t="s">
        <v>6159</v>
      </c>
      <c r="BC366" s="1" t="str">
        <f>"45-2092.02"</f>
        <v>45-2092.02</v>
      </c>
      <c r="BD366" s="1" t="s">
        <v>2274</v>
      </c>
      <c r="BE366" s="1" t="s">
        <v>6160</v>
      </c>
      <c r="BF366" s="1" t="s">
        <v>2401</v>
      </c>
      <c r="BG366" s="1">
        <v>2</v>
      </c>
      <c r="BH366" s="1">
        <v>2</v>
      </c>
      <c r="BI366" s="2">
        <v>44470</v>
      </c>
      <c r="BJ366" s="2">
        <v>44834</v>
      </c>
      <c r="BK366" s="2">
        <v>44470</v>
      </c>
      <c r="BL366" s="2">
        <v>44834</v>
      </c>
      <c r="BM366" s="1">
        <v>35</v>
      </c>
      <c r="BN366" s="1">
        <v>0</v>
      </c>
      <c r="BO366" s="1">
        <v>7</v>
      </c>
      <c r="BP366" s="1">
        <v>7</v>
      </c>
      <c r="BQ366" s="1">
        <v>7</v>
      </c>
      <c r="BR366" s="1">
        <v>7</v>
      </c>
      <c r="BS366" s="1">
        <v>7</v>
      </c>
      <c r="BT366" s="1">
        <v>0</v>
      </c>
      <c r="BU366" s="1" t="str">
        <f>"7:30 AM"</f>
        <v>7:30 AM</v>
      </c>
      <c r="BV366" s="1" t="str">
        <f>"5:30 PM"</f>
        <v>5:30 PM</v>
      </c>
      <c r="BW366" s="1" t="s">
        <v>135</v>
      </c>
      <c r="BX366" s="1">
        <v>0</v>
      </c>
      <c r="BY366" s="1">
        <v>3</v>
      </c>
      <c r="BZ366" s="1" t="s">
        <v>112</v>
      </c>
      <c r="CB366" s="4" t="s">
        <v>6161</v>
      </c>
      <c r="CC366" s="1" t="s">
        <v>6162</v>
      </c>
      <c r="CD366" s="1" t="s">
        <v>138</v>
      </c>
      <c r="CE366" s="1" t="s">
        <v>116</v>
      </c>
      <c r="CF366" s="1" t="s">
        <v>117</v>
      </c>
      <c r="CG366" s="1">
        <v>96950</v>
      </c>
      <c r="CH366" s="3">
        <v>9.91</v>
      </c>
      <c r="CI366" s="3">
        <v>9.91</v>
      </c>
      <c r="CJ366" s="3">
        <v>14.86</v>
      </c>
      <c r="CK366" s="3">
        <v>14.86</v>
      </c>
      <c r="CL366" s="1" t="s">
        <v>137</v>
      </c>
      <c r="CM366" s="1" t="s">
        <v>6163</v>
      </c>
      <c r="CN366" s="1" t="s">
        <v>139</v>
      </c>
      <c r="CP366" s="1" t="s">
        <v>112</v>
      </c>
      <c r="CQ366" s="1" t="s">
        <v>111</v>
      </c>
      <c r="CR366" s="1" t="s">
        <v>112</v>
      </c>
      <c r="CS366" s="1" t="s">
        <v>111</v>
      </c>
      <c r="CT366" s="1" t="s">
        <v>138</v>
      </c>
      <c r="CU366" s="1" t="s">
        <v>111</v>
      </c>
      <c r="CV366" s="1" t="s">
        <v>138</v>
      </c>
      <c r="CW366" s="1" t="s">
        <v>980</v>
      </c>
      <c r="CX366" s="1">
        <v>16702880676</v>
      </c>
      <c r="CY366" s="1" t="s">
        <v>6164</v>
      </c>
      <c r="CZ366" s="1" t="s">
        <v>138</v>
      </c>
      <c r="DA366" s="1" t="s">
        <v>111</v>
      </c>
      <c r="DB366" s="1" t="s">
        <v>112</v>
      </c>
    </row>
    <row r="367" spans="1:111" ht="15.6" customHeight="1" x14ac:dyDescent="0.25">
      <c r="A367" s="1" t="s">
        <v>6177</v>
      </c>
      <c r="B367" s="1" t="s">
        <v>238</v>
      </c>
      <c r="C367" s="2">
        <v>44334.028542245367</v>
      </c>
      <c r="D367" s="2">
        <v>44372</v>
      </c>
      <c r="E367" s="1" t="s">
        <v>180</v>
      </c>
      <c r="G367" s="1" t="s">
        <v>111</v>
      </c>
      <c r="H367" s="1" t="s">
        <v>112</v>
      </c>
      <c r="I367" s="1" t="s">
        <v>112</v>
      </c>
      <c r="J367" s="1" t="s">
        <v>6178</v>
      </c>
      <c r="K367" s="1" t="s">
        <v>6179</v>
      </c>
      <c r="L367" s="1" t="s">
        <v>6180</v>
      </c>
      <c r="N367" s="1" t="s">
        <v>116</v>
      </c>
      <c r="O367" s="1" t="s">
        <v>117</v>
      </c>
      <c r="P367" s="9">
        <v>96950</v>
      </c>
      <c r="Q367" s="1" t="s">
        <v>118</v>
      </c>
      <c r="S367" s="1">
        <v>16702341004</v>
      </c>
      <c r="U367" s="1">
        <v>713120</v>
      </c>
      <c r="V367" s="1" t="s">
        <v>119</v>
      </c>
      <c r="X367" s="1" t="s">
        <v>2262</v>
      </c>
      <c r="Y367" s="1" t="s">
        <v>6181</v>
      </c>
      <c r="AA367" s="1" t="s">
        <v>387</v>
      </c>
      <c r="AB367" s="1" t="s">
        <v>6180</v>
      </c>
      <c r="AC367" s="1" t="s">
        <v>1412</v>
      </c>
      <c r="AD367" s="1" t="s">
        <v>116</v>
      </c>
      <c r="AE367" s="1" t="s">
        <v>117</v>
      </c>
      <c r="AF367" s="9">
        <v>96950</v>
      </c>
      <c r="AG367" s="1" t="s">
        <v>118</v>
      </c>
      <c r="AI367" s="1">
        <v>16702341004</v>
      </c>
      <c r="AK367" s="1" t="s">
        <v>6182</v>
      </c>
      <c r="BC367" s="1" t="str">
        <f>"13-2011.01"</f>
        <v>13-2011.01</v>
      </c>
      <c r="BD367" s="1" t="s">
        <v>932</v>
      </c>
      <c r="BE367" s="1" t="s">
        <v>6183</v>
      </c>
      <c r="BF367" s="1" t="s">
        <v>759</v>
      </c>
      <c r="BG367" s="1">
        <v>1</v>
      </c>
      <c r="BH367" s="1">
        <v>1</v>
      </c>
      <c r="BI367" s="2">
        <v>44365</v>
      </c>
      <c r="BJ367" s="2">
        <v>45460</v>
      </c>
      <c r="BK367" s="2">
        <v>44372</v>
      </c>
      <c r="BL367" s="2">
        <v>45460</v>
      </c>
      <c r="BM367" s="1">
        <v>40</v>
      </c>
      <c r="BN367" s="1">
        <v>0</v>
      </c>
      <c r="BO367" s="1">
        <v>8</v>
      </c>
      <c r="BP367" s="1">
        <v>8</v>
      </c>
      <c r="BQ367" s="1">
        <v>8</v>
      </c>
      <c r="BR367" s="1">
        <v>8</v>
      </c>
      <c r="BS367" s="1">
        <v>8</v>
      </c>
      <c r="BT367" s="1">
        <v>0</v>
      </c>
      <c r="BU367" s="1" t="str">
        <f>"6:00 AM"</f>
        <v>6:00 AM</v>
      </c>
      <c r="BV367" s="1" t="str">
        <f>"2:00 PM"</f>
        <v>2:00 PM</v>
      </c>
      <c r="BW367" s="1" t="s">
        <v>230</v>
      </c>
      <c r="BX367" s="1">
        <v>0</v>
      </c>
      <c r="BY367" s="1">
        <v>36</v>
      </c>
      <c r="BZ367" s="1" t="s">
        <v>112</v>
      </c>
      <c r="CB367" s="1" t="s">
        <v>6184</v>
      </c>
      <c r="CC367" s="1" t="s">
        <v>6180</v>
      </c>
      <c r="CD367" s="1" t="s">
        <v>6185</v>
      </c>
      <c r="CE367" s="1" t="s">
        <v>116</v>
      </c>
      <c r="CF367" s="1" t="s">
        <v>117</v>
      </c>
      <c r="CG367" s="1">
        <v>96950</v>
      </c>
      <c r="CH367" s="3">
        <v>14.85</v>
      </c>
      <c r="CI367" s="3">
        <v>14.85</v>
      </c>
      <c r="CJ367" s="3">
        <v>22.28</v>
      </c>
      <c r="CK367" s="3">
        <v>22.28</v>
      </c>
      <c r="CL367" s="1" t="s">
        <v>137</v>
      </c>
      <c r="CM367" s="1" t="s">
        <v>6186</v>
      </c>
      <c r="CN367" s="1" t="s">
        <v>139</v>
      </c>
      <c r="CP367" s="1" t="s">
        <v>112</v>
      </c>
      <c r="CQ367" s="1" t="s">
        <v>111</v>
      </c>
      <c r="CR367" s="1" t="s">
        <v>111</v>
      </c>
      <c r="CS367" s="1" t="s">
        <v>111</v>
      </c>
      <c r="CT367" s="1" t="s">
        <v>138</v>
      </c>
      <c r="CU367" s="1" t="s">
        <v>111</v>
      </c>
      <c r="CV367" s="1" t="s">
        <v>111</v>
      </c>
      <c r="CW367" s="1" t="s">
        <v>6187</v>
      </c>
      <c r="CX367" s="1">
        <v>16702341004</v>
      </c>
      <c r="CY367" s="1" t="s">
        <v>6182</v>
      </c>
      <c r="CZ367" s="1" t="s">
        <v>428</v>
      </c>
      <c r="DA367" s="1" t="s">
        <v>111</v>
      </c>
      <c r="DB367" s="1" t="s">
        <v>112</v>
      </c>
      <c r="DC367" s="1" t="s">
        <v>2222</v>
      </c>
      <c r="DD367" s="1" t="s">
        <v>2223</v>
      </c>
      <c r="DE367" s="1" t="s">
        <v>1747</v>
      </c>
      <c r="DF367" s="1" t="s">
        <v>6178</v>
      </c>
      <c r="DG367" s="1" t="s">
        <v>6182</v>
      </c>
    </row>
    <row r="368" spans="1:111" ht="15.6" customHeight="1" x14ac:dyDescent="0.25">
      <c r="A368" s="1" t="s">
        <v>6196</v>
      </c>
      <c r="B368" s="1" t="s">
        <v>238</v>
      </c>
      <c r="C368" s="2">
        <v>44350.207496875002</v>
      </c>
      <c r="D368" s="2">
        <v>44392</v>
      </c>
      <c r="E368" s="1" t="s">
        <v>180</v>
      </c>
      <c r="G368" s="1" t="s">
        <v>112</v>
      </c>
      <c r="H368" s="1" t="s">
        <v>112</v>
      </c>
      <c r="I368" s="1" t="s">
        <v>112</v>
      </c>
      <c r="J368" s="1" t="s">
        <v>6197</v>
      </c>
      <c r="K368" s="1" t="s">
        <v>6198</v>
      </c>
      <c r="L368" s="1" t="s">
        <v>6199</v>
      </c>
      <c r="N368" s="1" t="s">
        <v>167</v>
      </c>
      <c r="O368" s="1" t="s">
        <v>117</v>
      </c>
      <c r="P368" s="9">
        <v>96950</v>
      </c>
      <c r="Q368" s="1" t="s">
        <v>118</v>
      </c>
      <c r="S368" s="1">
        <v>16707898261</v>
      </c>
      <c r="U368" s="1">
        <v>72251</v>
      </c>
      <c r="V368" s="1" t="s">
        <v>119</v>
      </c>
      <c r="X368" s="1" t="s">
        <v>5859</v>
      </c>
      <c r="Y368" s="1" t="s">
        <v>5860</v>
      </c>
      <c r="Z368" s="1" t="s">
        <v>5861</v>
      </c>
      <c r="AA368" s="1" t="s">
        <v>171</v>
      </c>
      <c r="AB368" s="1" t="s">
        <v>6200</v>
      </c>
      <c r="AD368" s="1" t="s">
        <v>167</v>
      </c>
      <c r="AE368" s="1" t="s">
        <v>117</v>
      </c>
      <c r="AF368" s="9">
        <v>96950</v>
      </c>
      <c r="AG368" s="1" t="s">
        <v>118</v>
      </c>
      <c r="AI368" s="1">
        <v>16707898261</v>
      </c>
      <c r="AK368" s="1" t="s">
        <v>5863</v>
      </c>
      <c r="BC368" s="1" t="str">
        <f>"35-2014.00"</f>
        <v>35-2014.00</v>
      </c>
      <c r="BD368" s="1" t="s">
        <v>152</v>
      </c>
      <c r="BE368" s="1" t="s">
        <v>6201</v>
      </c>
      <c r="BF368" s="1" t="s">
        <v>229</v>
      </c>
      <c r="BG368" s="1">
        <v>6</v>
      </c>
      <c r="BH368" s="1">
        <v>6</v>
      </c>
      <c r="BI368" s="2">
        <v>44470</v>
      </c>
      <c r="BJ368" s="2">
        <v>44834</v>
      </c>
      <c r="BK368" s="2">
        <v>44470</v>
      </c>
      <c r="BL368" s="2">
        <v>44834</v>
      </c>
      <c r="BM368" s="1">
        <v>40</v>
      </c>
      <c r="BN368" s="1">
        <v>0</v>
      </c>
      <c r="BO368" s="1">
        <v>8</v>
      </c>
      <c r="BP368" s="1">
        <v>8</v>
      </c>
      <c r="BQ368" s="1">
        <v>8</v>
      </c>
      <c r="BR368" s="1">
        <v>8</v>
      </c>
      <c r="BS368" s="1">
        <v>8</v>
      </c>
      <c r="BT368" s="1">
        <v>0</v>
      </c>
      <c r="BU368" s="1" t="str">
        <f>"6:00 AM"</f>
        <v>6:00 AM</v>
      </c>
      <c r="BV368" s="1" t="str">
        <f>"3:00 PM"</f>
        <v>3:00 PM</v>
      </c>
      <c r="BW368" s="1" t="s">
        <v>135</v>
      </c>
      <c r="BX368" s="1">
        <v>0</v>
      </c>
      <c r="BY368" s="1">
        <v>6</v>
      </c>
      <c r="BZ368" s="1" t="s">
        <v>112</v>
      </c>
      <c r="CB368" s="4" t="s">
        <v>6202</v>
      </c>
      <c r="CC368" s="1" t="s">
        <v>6203</v>
      </c>
      <c r="CE368" s="1" t="s">
        <v>167</v>
      </c>
      <c r="CF368" s="1" t="s">
        <v>117</v>
      </c>
      <c r="CG368" s="1">
        <v>96950</v>
      </c>
      <c r="CH368" s="3">
        <v>8.68</v>
      </c>
      <c r="CI368" s="3">
        <v>8.68</v>
      </c>
      <c r="CL368" s="1" t="s">
        <v>137</v>
      </c>
      <c r="CN368" s="1" t="s">
        <v>139</v>
      </c>
      <c r="CP368" s="1" t="s">
        <v>112</v>
      </c>
      <c r="CQ368" s="1" t="s">
        <v>111</v>
      </c>
      <c r="CR368" s="1" t="s">
        <v>112</v>
      </c>
      <c r="CS368" s="1" t="s">
        <v>112</v>
      </c>
      <c r="CT368" s="1" t="s">
        <v>138</v>
      </c>
      <c r="CU368" s="1" t="s">
        <v>111</v>
      </c>
      <c r="CV368" s="1" t="s">
        <v>138</v>
      </c>
      <c r="CW368" s="1" t="s">
        <v>411</v>
      </c>
      <c r="CX368" s="1">
        <v>16707898261</v>
      </c>
      <c r="CY368" s="1" t="s">
        <v>5863</v>
      </c>
      <c r="CZ368" s="1" t="s">
        <v>138</v>
      </c>
      <c r="DA368" s="1" t="s">
        <v>111</v>
      </c>
      <c r="DB368" s="1" t="s">
        <v>112</v>
      </c>
    </row>
    <row r="369" spans="1:111" ht="15.6" customHeight="1" x14ac:dyDescent="0.25">
      <c r="A369" s="1" t="s">
        <v>6204</v>
      </c>
      <c r="B369" s="1" t="s">
        <v>238</v>
      </c>
      <c r="C369" s="2">
        <v>44350.760181018515</v>
      </c>
      <c r="D369" s="2">
        <v>44391</v>
      </c>
      <c r="E369" s="1" t="s">
        <v>180</v>
      </c>
      <c r="G369" s="1" t="s">
        <v>112</v>
      </c>
      <c r="H369" s="1" t="s">
        <v>112</v>
      </c>
      <c r="I369" s="1" t="s">
        <v>112</v>
      </c>
      <c r="J369" s="1" t="s">
        <v>843</v>
      </c>
      <c r="K369" s="1" t="s">
        <v>844</v>
      </c>
      <c r="L369" s="1" t="s">
        <v>846</v>
      </c>
      <c r="N369" s="1" t="s">
        <v>847</v>
      </c>
      <c r="O369" s="1" t="s">
        <v>117</v>
      </c>
      <c r="P369" s="9">
        <v>96951</v>
      </c>
      <c r="Q369" s="1" t="s">
        <v>118</v>
      </c>
      <c r="R369" s="1" t="s">
        <v>117</v>
      </c>
      <c r="S369" s="1">
        <v>16705320350</v>
      </c>
      <c r="U369" s="1">
        <v>445110</v>
      </c>
      <c r="V369" s="1" t="s">
        <v>119</v>
      </c>
      <c r="X369" s="1" t="s">
        <v>772</v>
      </c>
      <c r="Y369" s="1" t="s">
        <v>848</v>
      </c>
      <c r="Z369" s="1" t="s">
        <v>1308</v>
      </c>
      <c r="AA369" s="1" t="s">
        <v>403</v>
      </c>
      <c r="AB369" s="1" t="s">
        <v>5428</v>
      </c>
      <c r="AD369" s="1" t="s">
        <v>847</v>
      </c>
      <c r="AE369" s="1" t="s">
        <v>117</v>
      </c>
      <c r="AF369" s="9">
        <v>96951</v>
      </c>
      <c r="AG369" s="1" t="s">
        <v>118</v>
      </c>
      <c r="AH369" s="1" t="s">
        <v>117</v>
      </c>
      <c r="AI369" s="1">
        <v>16705320350</v>
      </c>
      <c r="AK369" s="1" t="s">
        <v>850</v>
      </c>
      <c r="BC369" s="1" t="str">
        <f>"43-5081.03"</f>
        <v>43-5081.03</v>
      </c>
      <c r="BD369" s="1" t="s">
        <v>868</v>
      </c>
      <c r="BE369" s="1" t="s">
        <v>6205</v>
      </c>
      <c r="BF369" s="1" t="s">
        <v>6206</v>
      </c>
      <c r="BG369" s="1">
        <v>1</v>
      </c>
      <c r="BH369" s="1">
        <v>1</v>
      </c>
      <c r="BI369" s="2">
        <v>44470</v>
      </c>
      <c r="BJ369" s="2">
        <v>44834</v>
      </c>
      <c r="BK369" s="2">
        <v>44470</v>
      </c>
      <c r="BL369" s="2">
        <v>44834</v>
      </c>
      <c r="BM369" s="1">
        <v>40</v>
      </c>
      <c r="BN369" s="1">
        <v>0</v>
      </c>
      <c r="BO369" s="1">
        <v>8</v>
      </c>
      <c r="BP369" s="1">
        <v>8</v>
      </c>
      <c r="BQ369" s="1">
        <v>8</v>
      </c>
      <c r="BR369" s="1">
        <v>8</v>
      </c>
      <c r="BS369" s="1">
        <v>8</v>
      </c>
      <c r="BT369" s="1">
        <v>0</v>
      </c>
      <c r="BU369" s="1" t="str">
        <f>"8:00 AM"</f>
        <v>8:00 AM</v>
      </c>
      <c r="BV369" s="1" t="str">
        <f>"5:00 PM"</f>
        <v>5:00 PM</v>
      </c>
      <c r="BW369" s="1" t="s">
        <v>135</v>
      </c>
      <c r="BX369" s="1">
        <v>0</v>
      </c>
      <c r="BY369" s="1">
        <v>3</v>
      </c>
      <c r="BZ369" s="1" t="s">
        <v>112</v>
      </c>
      <c r="CB369" s="1" t="s">
        <v>6207</v>
      </c>
      <c r="CC369" s="1" t="s">
        <v>1311</v>
      </c>
      <c r="CE369" s="1" t="s">
        <v>847</v>
      </c>
      <c r="CF369" s="1" t="s">
        <v>117</v>
      </c>
      <c r="CG369" s="1">
        <v>96951</v>
      </c>
      <c r="CH369" s="3">
        <v>7.58</v>
      </c>
      <c r="CI369" s="3">
        <v>7.58</v>
      </c>
      <c r="CJ369" s="3">
        <v>11.37</v>
      </c>
      <c r="CK369" s="3">
        <v>11.37</v>
      </c>
      <c r="CL369" s="1" t="s">
        <v>137</v>
      </c>
      <c r="CM369" s="1" t="s">
        <v>138</v>
      </c>
      <c r="CN369" s="1" t="s">
        <v>139</v>
      </c>
      <c r="CP369" s="1" t="s">
        <v>112</v>
      </c>
      <c r="CQ369" s="1" t="s">
        <v>111</v>
      </c>
      <c r="CR369" s="1" t="s">
        <v>111</v>
      </c>
      <c r="CS369" s="1" t="s">
        <v>111</v>
      </c>
      <c r="CT369" s="1" t="s">
        <v>111</v>
      </c>
      <c r="CU369" s="1" t="s">
        <v>111</v>
      </c>
      <c r="CV369" s="1" t="s">
        <v>111</v>
      </c>
      <c r="CW369" s="1" t="s">
        <v>857</v>
      </c>
      <c r="CX369" s="1">
        <v>16705320350</v>
      </c>
      <c r="CY369" s="1" t="s">
        <v>850</v>
      </c>
      <c r="CZ369" s="1" t="s">
        <v>858</v>
      </c>
      <c r="DA369" s="1" t="s">
        <v>111</v>
      </c>
      <c r="DB369" s="1" t="s">
        <v>112</v>
      </c>
    </row>
    <row r="370" spans="1:111" ht="15.6" customHeight="1" x14ac:dyDescent="0.25">
      <c r="A370" s="1" t="s">
        <v>6208</v>
      </c>
      <c r="B370" s="1" t="s">
        <v>238</v>
      </c>
      <c r="C370" s="2">
        <v>44370.805650115741</v>
      </c>
      <c r="D370" s="2">
        <v>44418</v>
      </c>
      <c r="E370" s="1" t="s">
        <v>110</v>
      </c>
      <c r="F370" s="2">
        <v>44468.833333333336</v>
      </c>
      <c r="G370" s="1" t="s">
        <v>112</v>
      </c>
      <c r="H370" s="1" t="s">
        <v>112</v>
      </c>
      <c r="I370" s="1" t="s">
        <v>112</v>
      </c>
      <c r="J370" s="1" t="s">
        <v>6209</v>
      </c>
      <c r="L370" s="1" t="s">
        <v>6210</v>
      </c>
      <c r="N370" s="1" t="s">
        <v>116</v>
      </c>
      <c r="O370" s="1" t="s">
        <v>117</v>
      </c>
      <c r="P370" s="9">
        <v>96950</v>
      </c>
      <c r="Q370" s="1" t="s">
        <v>118</v>
      </c>
      <c r="S370" s="1">
        <v>16702345911</v>
      </c>
      <c r="U370" s="1">
        <v>441110</v>
      </c>
      <c r="V370" s="1" t="s">
        <v>119</v>
      </c>
      <c r="X370" s="1" t="s">
        <v>6211</v>
      </c>
      <c r="Y370" s="1" t="s">
        <v>6212</v>
      </c>
      <c r="Z370" s="1" t="s">
        <v>972</v>
      </c>
      <c r="AA370" s="1" t="s">
        <v>6213</v>
      </c>
      <c r="AB370" s="1" t="s">
        <v>6210</v>
      </c>
      <c r="AD370" s="1" t="s">
        <v>116</v>
      </c>
      <c r="AE370" s="1" t="s">
        <v>117</v>
      </c>
      <c r="AF370" s="9">
        <v>96950</v>
      </c>
      <c r="AG370" s="1" t="s">
        <v>118</v>
      </c>
      <c r="AI370" s="1">
        <v>16702345911</v>
      </c>
      <c r="AK370" s="1" t="s">
        <v>6214</v>
      </c>
      <c r="AL370" s="1" t="s">
        <v>653</v>
      </c>
      <c r="AM370" s="1" t="s">
        <v>6215</v>
      </c>
      <c r="AN370" s="1" t="s">
        <v>6216</v>
      </c>
      <c r="AO370" s="1" t="s">
        <v>972</v>
      </c>
      <c r="AP370" s="1" t="s">
        <v>6217</v>
      </c>
      <c r="AQ370" s="1" t="s">
        <v>6218</v>
      </c>
      <c r="AR370" s="1" t="s">
        <v>6219</v>
      </c>
      <c r="AS370" s="1" t="s">
        <v>691</v>
      </c>
      <c r="AT370" s="9">
        <v>96910</v>
      </c>
      <c r="AU370" s="1" t="s">
        <v>118</v>
      </c>
      <c r="AW370" s="1">
        <v>16714779084</v>
      </c>
      <c r="AY370" s="1" t="s">
        <v>6220</v>
      </c>
      <c r="AZ370" s="1" t="s">
        <v>6221</v>
      </c>
      <c r="BA370" s="1" t="s">
        <v>691</v>
      </c>
      <c r="BB370" s="1" t="s">
        <v>6222</v>
      </c>
      <c r="BC370" s="1" t="str">
        <f>"49-3021.00"</f>
        <v>49-3021.00</v>
      </c>
      <c r="BD370" s="1" t="s">
        <v>280</v>
      </c>
      <c r="BE370" s="1" t="s">
        <v>6223</v>
      </c>
      <c r="BF370" s="1" t="s">
        <v>6224</v>
      </c>
      <c r="BG370" s="1">
        <v>1</v>
      </c>
      <c r="BH370" s="1">
        <v>1</v>
      </c>
      <c r="BI370" s="2">
        <v>44470</v>
      </c>
      <c r="BJ370" s="2">
        <v>44834</v>
      </c>
      <c r="BK370" s="2">
        <v>44470</v>
      </c>
      <c r="BL370" s="2">
        <v>44834</v>
      </c>
      <c r="BM370" s="1">
        <v>40</v>
      </c>
      <c r="BN370" s="1">
        <v>0</v>
      </c>
      <c r="BO370" s="1">
        <v>8</v>
      </c>
      <c r="BP370" s="1">
        <v>8</v>
      </c>
      <c r="BQ370" s="1">
        <v>8</v>
      </c>
      <c r="BR370" s="1">
        <v>8</v>
      </c>
      <c r="BS370" s="1">
        <v>8</v>
      </c>
      <c r="BT370" s="1">
        <v>0</v>
      </c>
      <c r="BU370" s="1" t="str">
        <f>"8:00 AM"</f>
        <v>8:00 AM</v>
      </c>
      <c r="BV370" s="1" t="str">
        <f>"5:00 PM"</f>
        <v>5:00 PM</v>
      </c>
      <c r="BW370" s="1" t="s">
        <v>135</v>
      </c>
      <c r="BX370" s="1">
        <v>0</v>
      </c>
      <c r="BY370" s="1">
        <v>12</v>
      </c>
      <c r="BZ370" s="1" t="s">
        <v>112</v>
      </c>
      <c r="CB370" s="4" t="s">
        <v>6225</v>
      </c>
      <c r="CC370" s="1" t="s">
        <v>6209</v>
      </c>
      <c r="CD370" s="1" t="s">
        <v>1757</v>
      </c>
      <c r="CE370" s="1" t="s">
        <v>116</v>
      </c>
      <c r="CF370" s="1" t="s">
        <v>117</v>
      </c>
      <c r="CG370" s="1">
        <v>96950</v>
      </c>
      <c r="CH370" s="3">
        <v>13.26</v>
      </c>
      <c r="CI370" s="3">
        <v>13.26</v>
      </c>
      <c r="CJ370" s="3">
        <v>19.89</v>
      </c>
      <c r="CK370" s="3">
        <v>19.89</v>
      </c>
      <c r="CL370" s="1" t="s">
        <v>137</v>
      </c>
      <c r="CN370" s="1" t="s">
        <v>139</v>
      </c>
      <c r="CP370" s="1" t="s">
        <v>112</v>
      </c>
      <c r="CQ370" s="1" t="s">
        <v>111</v>
      </c>
      <c r="CR370" s="1" t="s">
        <v>112</v>
      </c>
      <c r="CS370" s="1" t="s">
        <v>111</v>
      </c>
      <c r="CT370" s="1" t="s">
        <v>138</v>
      </c>
      <c r="CU370" s="1" t="s">
        <v>111</v>
      </c>
      <c r="CV370" s="1" t="s">
        <v>138</v>
      </c>
      <c r="CW370" s="1" t="s">
        <v>6226</v>
      </c>
      <c r="CX370" s="1">
        <v>16702345911</v>
      </c>
      <c r="CY370" s="1" t="s">
        <v>6227</v>
      </c>
      <c r="CZ370" s="1" t="s">
        <v>6228</v>
      </c>
      <c r="DA370" s="1" t="s">
        <v>111</v>
      </c>
      <c r="DB370" s="1" t="s">
        <v>112</v>
      </c>
    </row>
    <row r="371" spans="1:111" ht="15.6" customHeight="1" x14ac:dyDescent="0.25">
      <c r="A371" s="1" t="s">
        <v>6229</v>
      </c>
      <c r="B371" s="1" t="s">
        <v>238</v>
      </c>
      <c r="C371" s="2">
        <v>44350.095518287038</v>
      </c>
      <c r="D371" s="2">
        <v>44390</v>
      </c>
      <c r="E371" s="1" t="s">
        <v>180</v>
      </c>
      <c r="G371" s="1" t="s">
        <v>112</v>
      </c>
      <c r="H371" s="1" t="s">
        <v>112</v>
      </c>
      <c r="I371" s="1" t="s">
        <v>112</v>
      </c>
      <c r="J371" s="1" t="s">
        <v>6230</v>
      </c>
      <c r="K371" s="1" t="s">
        <v>138</v>
      </c>
      <c r="L371" s="1" t="s">
        <v>6231</v>
      </c>
      <c r="M371" s="1" t="s">
        <v>6232</v>
      </c>
      <c r="N371" s="1" t="s">
        <v>2131</v>
      </c>
      <c r="O371" s="1" t="s">
        <v>117</v>
      </c>
      <c r="P371" s="9">
        <v>96950</v>
      </c>
      <c r="Q371" s="1" t="s">
        <v>118</v>
      </c>
      <c r="R371" s="1" t="s">
        <v>138</v>
      </c>
      <c r="S371" s="1">
        <v>16703226031</v>
      </c>
      <c r="U371" s="1">
        <v>42441</v>
      </c>
      <c r="V371" s="1" t="s">
        <v>119</v>
      </c>
      <c r="X371" s="1" t="s">
        <v>6233</v>
      </c>
      <c r="Y371" s="1" t="s">
        <v>2672</v>
      </c>
      <c r="Z371" s="1" t="s">
        <v>6234</v>
      </c>
      <c r="AA371" s="1" t="s">
        <v>6235</v>
      </c>
      <c r="AB371" s="1" t="s">
        <v>6231</v>
      </c>
      <c r="AC371" s="1" t="s">
        <v>6232</v>
      </c>
      <c r="AD371" s="1" t="s">
        <v>2131</v>
      </c>
      <c r="AE371" s="1" t="s">
        <v>117</v>
      </c>
      <c r="AF371" s="9">
        <v>96950</v>
      </c>
      <c r="AG371" s="1" t="s">
        <v>118</v>
      </c>
      <c r="AH371" s="1" t="s">
        <v>138</v>
      </c>
      <c r="AI371" s="1">
        <v>16703226931</v>
      </c>
      <c r="AK371" s="1" t="s">
        <v>6236</v>
      </c>
      <c r="AL371" s="1" t="s">
        <v>653</v>
      </c>
      <c r="AM371" s="1" t="s">
        <v>6237</v>
      </c>
      <c r="AN371" s="1" t="s">
        <v>6238</v>
      </c>
      <c r="AO371" s="1" t="s">
        <v>6239</v>
      </c>
      <c r="AP371" s="1" t="s">
        <v>6240</v>
      </c>
      <c r="AR371" s="1" t="s">
        <v>690</v>
      </c>
      <c r="AS371" s="1" t="s">
        <v>691</v>
      </c>
      <c r="AT371" s="9">
        <v>96913</v>
      </c>
      <c r="AU371" s="1" t="s">
        <v>118</v>
      </c>
      <c r="AV371" s="1" t="s">
        <v>138</v>
      </c>
      <c r="AW371" s="1">
        <v>16716461222</v>
      </c>
      <c r="AX371" s="1">
        <v>111</v>
      </c>
      <c r="AY371" s="1" t="s">
        <v>6241</v>
      </c>
      <c r="AZ371" s="1" t="s">
        <v>6242</v>
      </c>
      <c r="BA371" s="1" t="s">
        <v>691</v>
      </c>
      <c r="BB371" s="1" t="s">
        <v>6243</v>
      </c>
      <c r="BC371" s="1" t="str">
        <f>"43-5081.01"</f>
        <v>43-5081.01</v>
      </c>
      <c r="BD371" s="1" t="s">
        <v>132</v>
      </c>
      <c r="BE371" s="1" t="s">
        <v>6244</v>
      </c>
      <c r="BF371" s="1" t="s">
        <v>2925</v>
      </c>
      <c r="BG371" s="1">
        <v>2</v>
      </c>
      <c r="BH371" s="1">
        <v>2</v>
      </c>
      <c r="BI371" s="2">
        <v>44470</v>
      </c>
      <c r="BJ371" s="2">
        <v>44834</v>
      </c>
      <c r="BK371" s="2">
        <v>44470</v>
      </c>
      <c r="BL371" s="2">
        <v>44834</v>
      </c>
      <c r="BM371" s="1">
        <v>40</v>
      </c>
      <c r="BN371" s="1">
        <v>0</v>
      </c>
      <c r="BO371" s="1">
        <v>8</v>
      </c>
      <c r="BP371" s="1">
        <v>8</v>
      </c>
      <c r="BQ371" s="1">
        <v>8</v>
      </c>
      <c r="BR371" s="1">
        <v>8</v>
      </c>
      <c r="BS371" s="1">
        <v>8</v>
      </c>
      <c r="BT371" s="1">
        <v>0</v>
      </c>
      <c r="BU371" s="1" t="str">
        <f>"8:00 AM"</f>
        <v>8:00 AM</v>
      </c>
      <c r="BV371" s="1" t="str">
        <f>"5:00 PM"</f>
        <v>5:00 PM</v>
      </c>
      <c r="BW371" s="1" t="s">
        <v>135</v>
      </c>
      <c r="BX371" s="1">
        <v>0</v>
      </c>
      <c r="BY371" s="1">
        <v>12</v>
      </c>
      <c r="BZ371" s="1" t="s">
        <v>112</v>
      </c>
      <c r="CA371" s="1">
        <v>0</v>
      </c>
      <c r="CB371" s="1" t="s">
        <v>6245</v>
      </c>
      <c r="CC371" s="1" t="s">
        <v>6231</v>
      </c>
      <c r="CD371" s="1" t="s">
        <v>2131</v>
      </c>
      <c r="CE371" s="1" t="s">
        <v>116</v>
      </c>
      <c r="CF371" s="1" t="s">
        <v>117</v>
      </c>
      <c r="CG371" s="1">
        <v>96950</v>
      </c>
      <c r="CH371" s="3">
        <v>7.58</v>
      </c>
      <c r="CI371" s="3">
        <v>7.58</v>
      </c>
      <c r="CJ371" s="3">
        <v>11.37</v>
      </c>
      <c r="CK371" s="3">
        <v>11.37</v>
      </c>
      <c r="CL371" s="1" t="s">
        <v>137</v>
      </c>
      <c r="CM371" s="1" t="s">
        <v>6246</v>
      </c>
      <c r="CN371" s="1" t="s">
        <v>139</v>
      </c>
      <c r="CP371" s="1" t="s">
        <v>111</v>
      </c>
      <c r="CQ371" s="1" t="s">
        <v>111</v>
      </c>
      <c r="CR371" s="1" t="s">
        <v>111</v>
      </c>
      <c r="CS371" s="1" t="s">
        <v>111</v>
      </c>
      <c r="CT371" s="1" t="s">
        <v>138</v>
      </c>
      <c r="CU371" s="1" t="s">
        <v>111</v>
      </c>
      <c r="CV371" s="1" t="s">
        <v>111</v>
      </c>
      <c r="CW371" s="1" t="s">
        <v>6247</v>
      </c>
      <c r="CX371" s="1">
        <v>16703226031</v>
      </c>
      <c r="CY371" s="1" t="s">
        <v>6236</v>
      </c>
      <c r="CZ371" s="1" t="s">
        <v>138</v>
      </c>
      <c r="DA371" s="1" t="s">
        <v>111</v>
      </c>
      <c r="DB371" s="1" t="s">
        <v>112</v>
      </c>
      <c r="DC371" s="1" t="s">
        <v>6237</v>
      </c>
      <c r="DD371" s="1" t="s">
        <v>6238</v>
      </c>
      <c r="DE371" s="1" t="s">
        <v>892</v>
      </c>
      <c r="DF371" s="1" t="s">
        <v>6242</v>
      </c>
      <c r="DG371" s="1" t="s">
        <v>6241</v>
      </c>
    </row>
    <row r="372" spans="1:111" ht="15.6" customHeight="1" x14ac:dyDescent="0.25">
      <c r="A372" s="1" t="s">
        <v>6248</v>
      </c>
      <c r="B372" s="1" t="s">
        <v>238</v>
      </c>
      <c r="C372" s="2">
        <v>44303.049932060188</v>
      </c>
      <c r="D372" s="2">
        <v>44348</v>
      </c>
      <c r="E372" s="1" t="s">
        <v>180</v>
      </c>
      <c r="G372" s="1" t="s">
        <v>112</v>
      </c>
      <c r="H372" s="1" t="s">
        <v>112</v>
      </c>
      <c r="I372" s="1" t="s">
        <v>112</v>
      </c>
      <c r="J372" s="1" t="s">
        <v>6249</v>
      </c>
      <c r="K372" s="1" t="s">
        <v>6250</v>
      </c>
      <c r="L372" s="1" t="s">
        <v>6251</v>
      </c>
      <c r="N372" s="1" t="s">
        <v>167</v>
      </c>
      <c r="O372" s="1" t="s">
        <v>117</v>
      </c>
      <c r="P372" s="9">
        <v>96950</v>
      </c>
      <c r="Q372" s="1" t="s">
        <v>118</v>
      </c>
      <c r="S372" s="1">
        <v>16702333300</v>
      </c>
      <c r="U372" s="1">
        <v>621210</v>
      </c>
      <c r="V372" s="1" t="s">
        <v>119</v>
      </c>
      <c r="X372" s="1" t="s">
        <v>6252</v>
      </c>
      <c r="Y372" s="1" t="s">
        <v>1111</v>
      </c>
      <c r="Z372" s="1" t="s">
        <v>6253</v>
      </c>
      <c r="AA372" s="1" t="s">
        <v>6254</v>
      </c>
      <c r="AB372" s="1" t="s">
        <v>6251</v>
      </c>
      <c r="AD372" s="1" t="s">
        <v>167</v>
      </c>
      <c r="AE372" s="1" t="s">
        <v>117</v>
      </c>
      <c r="AF372" s="9">
        <v>96950</v>
      </c>
      <c r="AG372" s="1" t="s">
        <v>118</v>
      </c>
      <c r="AI372" s="1">
        <v>16702333300</v>
      </c>
      <c r="AK372" s="1" t="s">
        <v>6255</v>
      </c>
      <c r="BC372" s="1" t="str">
        <f>"31-9091.00"</f>
        <v>31-9091.00</v>
      </c>
      <c r="BD372" s="1" t="s">
        <v>1686</v>
      </c>
      <c r="BE372" s="1" t="s">
        <v>6256</v>
      </c>
      <c r="BF372" s="1" t="s">
        <v>1688</v>
      </c>
      <c r="BG372" s="1">
        <v>1</v>
      </c>
      <c r="BH372" s="1">
        <v>1</v>
      </c>
      <c r="BI372" s="2">
        <v>44317</v>
      </c>
      <c r="BJ372" s="2">
        <v>44681</v>
      </c>
      <c r="BK372" s="2">
        <v>44349</v>
      </c>
      <c r="BL372" s="2">
        <v>44681</v>
      </c>
      <c r="BM372" s="1">
        <v>40</v>
      </c>
      <c r="BN372" s="1">
        <v>0</v>
      </c>
      <c r="BO372" s="1">
        <v>8</v>
      </c>
      <c r="BP372" s="1">
        <v>8</v>
      </c>
      <c r="BQ372" s="1">
        <v>8</v>
      </c>
      <c r="BR372" s="1">
        <v>0</v>
      </c>
      <c r="BS372" s="1">
        <v>8</v>
      </c>
      <c r="BT372" s="1">
        <v>8</v>
      </c>
      <c r="BU372" s="1" t="str">
        <f>"8:30 AM"</f>
        <v>8:30 AM</v>
      </c>
      <c r="BV372" s="1" t="str">
        <f>"5:30 PM"</f>
        <v>5:30 PM</v>
      </c>
      <c r="BW372" s="1" t="s">
        <v>392</v>
      </c>
      <c r="BX372" s="1">
        <v>0</v>
      </c>
      <c r="BY372" s="1">
        <v>12</v>
      </c>
      <c r="BZ372" s="1" t="s">
        <v>112</v>
      </c>
      <c r="CA372" s="1">
        <v>0</v>
      </c>
      <c r="CB372" s="4" t="s">
        <v>6257</v>
      </c>
      <c r="CC372" s="1" t="s">
        <v>6251</v>
      </c>
      <c r="CE372" s="1" t="s">
        <v>167</v>
      </c>
      <c r="CF372" s="1" t="s">
        <v>117</v>
      </c>
      <c r="CG372" s="1">
        <v>96950</v>
      </c>
      <c r="CH372" s="3">
        <v>11.66</v>
      </c>
      <c r="CI372" s="3">
        <v>15.4</v>
      </c>
      <c r="CJ372" s="3">
        <v>17.489999999999998</v>
      </c>
      <c r="CK372" s="3">
        <v>23.1</v>
      </c>
      <c r="CL372" s="1" t="s">
        <v>137</v>
      </c>
      <c r="CM372" s="1" t="s">
        <v>331</v>
      </c>
      <c r="CN372" s="1" t="s">
        <v>139</v>
      </c>
      <c r="CP372" s="1" t="s">
        <v>112</v>
      </c>
      <c r="CQ372" s="1" t="s">
        <v>111</v>
      </c>
      <c r="CR372" s="1" t="s">
        <v>112</v>
      </c>
      <c r="CS372" s="1" t="s">
        <v>111</v>
      </c>
      <c r="CT372" s="1" t="s">
        <v>138</v>
      </c>
      <c r="CU372" s="1" t="s">
        <v>111</v>
      </c>
      <c r="CV372" s="1" t="s">
        <v>138</v>
      </c>
      <c r="CW372" s="1" t="s">
        <v>6258</v>
      </c>
      <c r="CX372" s="1">
        <v>16702333300</v>
      </c>
      <c r="CY372" s="1" t="s">
        <v>6255</v>
      </c>
      <c r="CZ372" s="1" t="s">
        <v>138</v>
      </c>
      <c r="DA372" s="1" t="s">
        <v>111</v>
      </c>
      <c r="DB372" s="1" t="s">
        <v>112</v>
      </c>
    </row>
    <row r="373" spans="1:111" ht="15.6" customHeight="1" x14ac:dyDescent="0.25">
      <c r="A373" s="1" t="s">
        <v>6264</v>
      </c>
      <c r="B373" s="1" t="s">
        <v>238</v>
      </c>
      <c r="C373" s="2">
        <v>44313.338247569445</v>
      </c>
      <c r="D373" s="2">
        <v>44350</v>
      </c>
      <c r="E373" s="1" t="s">
        <v>110</v>
      </c>
      <c r="F373" s="2">
        <v>44468.833333333336</v>
      </c>
      <c r="G373" s="1" t="s">
        <v>111</v>
      </c>
      <c r="H373" s="1" t="s">
        <v>111</v>
      </c>
      <c r="I373" s="1" t="s">
        <v>112</v>
      </c>
      <c r="J373" s="1" t="s">
        <v>568</v>
      </c>
      <c r="K373" s="1" t="s">
        <v>569</v>
      </c>
      <c r="L373" s="1" t="s">
        <v>6265</v>
      </c>
      <c r="M373" s="1" t="s">
        <v>571</v>
      </c>
      <c r="N373" s="1" t="s">
        <v>5062</v>
      </c>
      <c r="O373" s="1" t="s">
        <v>117</v>
      </c>
      <c r="P373" s="9">
        <v>96950</v>
      </c>
      <c r="Q373" s="1" t="s">
        <v>118</v>
      </c>
      <c r="S373" s="1">
        <v>16703225246</v>
      </c>
      <c r="U373" s="1">
        <v>56132</v>
      </c>
      <c r="V373" s="1" t="s">
        <v>119</v>
      </c>
      <c r="X373" s="1" t="s">
        <v>572</v>
      </c>
      <c r="Y373" s="1" t="s">
        <v>573</v>
      </c>
      <c r="Z373" s="1" t="s">
        <v>574</v>
      </c>
      <c r="AA373" s="1" t="s">
        <v>245</v>
      </c>
      <c r="AB373" s="1" t="s">
        <v>669</v>
      </c>
      <c r="AC373" s="1" t="s">
        <v>6266</v>
      </c>
      <c r="AD373" s="1" t="s">
        <v>5062</v>
      </c>
      <c r="AE373" s="1" t="s">
        <v>117</v>
      </c>
      <c r="AF373" s="9">
        <v>96950</v>
      </c>
      <c r="AG373" s="1" t="s">
        <v>118</v>
      </c>
      <c r="AI373" s="1">
        <v>16703225246</v>
      </c>
      <c r="AK373" s="1" t="s">
        <v>575</v>
      </c>
      <c r="BC373" s="1" t="str">
        <f>"51-6052.00"</f>
        <v>51-6052.00</v>
      </c>
      <c r="BD373" s="1" t="s">
        <v>1224</v>
      </c>
      <c r="BE373" s="1" t="s">
        <v>6267</v>
      </c>
      <c r="BF373" s="1" t="s">
        <v>6268</v>
      </c>
      <c r="BG373" s="1">
        <v>6</v>
      </c>
      <c r="BH373" s="1">
        <v>6</v>
      </c>
      <c r="BI373" s="2">
        <v>44470</v>
      </c>
      <c r="BJ373" s="2">
        <v>45565</v>
      </c>
      <c r="BK373" s="2">
        <v>44470</v>
      </c>
      <c r="BL373" s="2">
        <v>45565</v>
      </c>
      <c r="BM373" s="1">
        <v>35</v>
      </c>
      <c r="BN373" s="1">
        <v>0</v>
      </c>
      <c r="BO373" s="1">
        <v>7</v>
      </c>
      <c r="BP373" s="1">
        <v>7</v>
      </c>
      <c r="BQ373" s="1">
        <v>7</v>
      </c>
      <c r="BR373" s="1">
        <v>7</v>
      </c>
      <c r="BS373" s="1">
        <v>7</v>
      </c>
      <c r="BT373" s="1">
        <v>0</v>
      </c>
      <c r="BU373" s="1" t="str">
        <f>"9:00 AM"</f>
        <v>9:00 AM</v>
      </c>
      <c r="BV373" s="1" t="str">
        <f t="shared" ref="BV373:BV378" si="7">"5:00 PM"</f>
        <v>5:00 PM</v>
      </c>
      <c r="BW373" s="1" t="s">
        <v>135</v>
      </c>
      <c r="BX373" s="1">
        <v>0</v>
      </c>
      <c r="BY373" s="1">
        <v>12</v>
      </c>
      <c r="BZ373" s="1" t="s">
        <v>112</v>
      </c>
      <c r="CA373" s="1">
        <v>0</v>
      </c>
      <c r="CB373" s="1" t="s">
        <v>6269</v>
      </c>
      <c r="CC373" s="1" t="s">
        <v>571</v>
      </c>
      <c r="CD373" s="1" t="s">
        <v>669</v>
      </c>
      <c r="CE373" s="1" t="s">
        <v>116</v>
      </c>
      <c r="CF373" s="1" t="s">
        <v>117</v>
      </c>
      <c r="CG373" s="1">
        <v>96950</v>
      </c>
      <c r="CH373" s="3">
        <v>8.51</v>
      </c>
      <c r="CI373" s="3">
        <v>8.51</v>
      </c>
      <c r="CJ373" s="3">
        <v>12.76</v>
      </c>
      <c r="CK373" s="3">
        <v>12.76</v>
      </c>
      <c r="CL373" s="1" t="s">
        <v>137</v>
      </c>
      <c r="CM373" s="1" t="s">
        <v>6270</v>
      </c>
      <c r="CN373" s="1" t="s">
        <v>139</v>
      </c>
      <c r="CP373" s="1" t="s">
        <v>112</v>
      </c>
      <c r="CQ373" s="1" t="s">
        <v>111</v>
      </c>
      <c r="CR373" s="1" t="s">
        <v>111</v>
      </c>
      <c r="CS373" s="1" t="s">
        <v>111</v>
      </c>
      <c r="CT373" s="1" t="s">
        <v>138</v>
      </c>
      <c r="CU373" s="1" t="s">
        <v>111</v>
      </c>
      <c r="CV373" s="1" t="s">
        <v>138</v>
      </c>
      <c r="CW373" s="1" t="s">
        <v>583</v>
      </c>
      <c r="CX373" s="1">
        <v>16707837461</v>
      </c>
      <c r="CY373" s="1" t="s">
        <v>575</v>
      </c>
      <c r="CZ373" s="1" t="s">
        <v>428</v>
      </c>
      <c r="DA373" s="1" t="s">
        <v>111</v>
      </c>
      <c r="DB373" s="1" t="s">
        <v>112</v>
      </c>
    </row>
    <row r="374" spans="1:111" ht="15.6" customHeight="1" x14ac:dyDescent="0.25">
      <c r="A374" s="1" t="s">
        <v>6277</v>
      </c>
      <c r="B374" s="1" t="s">
        <v>238</v>
      </c>
      <c r="C374" s="2">
        <v>44326.478186574073</v>
      </c>
      <c r="D374" s="2">
        <v>44354</v>
      </c>
      <c r="E374" s="1" t="s">
        <v>110</v>
      </c>
      <c r="F374" s="2">
        <v>44468.833333333336</v>
      </c>
      <c r="G374" s="1" t="s">
        <v>112</v>
      </c>
      <c r="H374" s="1" t="s">
        <v>112</v>
      </c>
      <c r="I374" s="1" t="s">
        <v>112</v>
      </c>
      <c r="J374" s="1" t="s">
        <v>6278</v>
      </c>
      <c r="K374" s="1" t="s">
        <v>6279</v>
      </c>
      <c r="L374" s="1" t="s">
        <v>6280</v>
      </c>
      <c r="M374" s="1" t="s">
        <v>138</v>
      </c>
      <c r="N374" s="1" t="s">
        <v>116</v>
      </c>
      <c r="O374" s="1" t="s">
        <v>117</v>
      </c>
      <c r="P374" s="9">
        <v>96950</v>
      </c>
      <c r="Q374" s="1" t="s">
        <v>118</v>
      </c>
      <c r="R374" s="1" t="s">
        <v>242</v>
      </c>
      <c r="S374" s="1">
        <v>16702871861</v>
      </c>
      <c r="U374" s="1">
        <v>4451</v>
      </c>
      <c r="V374" s="1" t="s">
        <v>119</v>
      </c>
      <c r="X374" s="1" t="s">
        <v>3428</v>
      </c>
      <c r="Y374" s="1" t="s">
        <v>6281</v>
      </c>
      <c r="AA374" s="1" t="s">
        <v>245</v>
      </c>
      <c r="AB374" s="1" t="s">
        <v>6280</v>
      </c>
      <c r="AC374" s="1" t="s">
        <v>138</v>
      </c>
      <c r="AD374" s="1" t="s">
        <v>116</v>
      </c>
      <c r="AE374" s="1" t="s">
        <v>117</v>
      </c>
      <c r="AF374" s="9">
        <v>96950</v>
      </c>
      <c r="AG374" s="1" t="s">
        <v>118</v>
      </c>
      <c r="AH374" s="1" t="s">
        <v>242</v>
      </c>
      <c r="AI374" s="1">
        <v>16702871861</v>
      </c>
      <c r="AK374" s="1" t="s">
        <v>6282</v>
      </c>
      <c r="BC374" s="1" t="str">
        <f>"41-1011.00"</f>
        <v>41-1011.00</v>
      </c>
      <c r="BD374" s="1" t="s">
        <v>975</v>
      </c>
      <c r="BE374" s="1" t="s">
        <v>6283</v>
      </c>
      <c r="BF374" s="1" t="s">
        <v>977</v>
      </c>
      <c r="BG374" s="1">
        <v>1</v>
      </c>
      <c r="BH374" s="1">
        <v>1</v>
      </c>
      <c r="BI374" s="2">
        <v>44470</v>
      </c>
      <c r="BJ374" s="2">
        <v>44834</v>
      </c>
      <c r="BK374" s="2">
        <v>44470</v>
      </c>
      <c r="BL374" s="2">
        <v>44834</v>
      </c>
      <c r="BM374" s="1">
        <v>35</v>
      </c>
      <c r="BN374" s="1">
        <v>0</v>
      </c>
      <c r="BO374" s="1">
        <v>7</v>
      </c>
      <c r="BP374" s="1">
        <v>7</v>
      </c>
      <c r="BQ374" s="1">
        <v>7</v>
      </c>
      <c r="BR374" s="1">
        <v>7</v>
      </c>
      <c r="BS374" s="1">
        <v>7</v>
      </c>
      <c r="BT374" s="1">
        <v>0</v>
      </c>
      <c r="BU374" s="1" t="str">
        <f>"8:00 AM"</f>
        <v>8:00 AM</v>
      </c>
      <c r="BV374" s="1" t="str">
        <f t="shared" si="7"/>
        <v>5:00 PM</v>
      </c>
      <c r="BW374" s="1" t="s">
        <v>135</v>
      </c>
      <c r="BX374" s="1">
        <v>0</v>
      </c>
      <c r="BY374" s="1">
        <v>12</v>
      </c>
      <c r="BZ374" s="1" t="s">
        <v>111</v>
      </c>
      <c r="CA374" s="1">
        <v>3</v>
      </c>
      <c r="CB374" s="4" t="s">
        <v>6284</v>
      </c>
      <c r="CC374" s="1" t="s">
        <v>6280</v>
      </c>
      <c r="CD374" s="1" t="s">
        <v>138</v>
      </c>
      <c r="CE374" s="1" t="s">
        <v>116</v>
      </c>
      <c r="CF374" s="1" t="s">
        <v>117</v>
      </c>
      <c r="CG374" s="1">
        <v>96950</v>
      </c>
      <c r="CH374" s="3">
        <v>9.98</v>
      </c>
      <c r="CI374" s="3">
        <v>9.98</v>
      </c>
      <c r="CJ374" s="3">
        <v>14.97</v>
      </c>
      <c r="CK374" s="3">
        <v>14.97</v>
      </c>
      <c r="CL374" s="1" t="s">
        <v>137</v>
      </c>
      <c r="CM374" s="1" t="s">
        <v>6285</v>
      </c>
      <c r="CN374" s="1" t="s">
        <v>139</v>
      </c>
      <c r="CP374" s="1" t="s">
        <v>112</v>
      </c>
      <c r="CQ374" s="1" t="s">
        <v>111</v>
      </c>
      <c r="CR374" s="1" t="s">
        <v>112</v>
      </c>
      <c r="CS374" s="1" t="s">
        <v>111</v>
      </c>
      <c r="CT374" s="1" t="s">
        <v>138</v>
      </c>
      <c r="CU374" s="1" t="s">
        <v>111</v>
      </c>
      <c r="CV374" s="1" t="s">
        <v>138</v>
      </c>
      <c r="CW374" s="1" t="s">
        <v>980</v>
      </c>
      <c r="CX374" s="1">
        <v>16702871861</v>
      </c>
      <c r="CY374" s="1" t="s">
        <v>6286</v>
      </c>
      <c r="CZ374" s="1" t="s">
        <v>138</v>
      </c>
      <c r="DA374" s="1" t="s">
        <v>111</v>
      </c>
      <c r="DB374" s="1" t="s">
        <v>112</v>
      </c>
    </row>
    <row r="375" spans="1:111" ht="15.6" customHeight="1" x14ac:dyDescent="0.25">
      <c r="A375" s="1" t="s">
        <v>6295</v>
      </c>
      <c r="B375" s="1" t="s">
        <v>238</v>
      </c>
      <c r="C375" s="2">
        <v>44349.279337268519</v>
      </c>
      <c r="D375" s="2">
        <v>44379</v>
      </c>
      <c r="E375" s="1" t="s">
        <v>110</v>
      </c>
      <c r="F375" s="2">
        <v>44468.833333333336</v>
      </c>
      <c r="G375" s="1" t="s">
        <v>111</v>
      </c>
      <c r="H375" s="1" t="s">
        <v>112</v>
      </c>
      <c r="I375" s="1" t="s">
        <v>112</v>
      </c>
      <c r="J375" s="1" t="s">
        <v>6296</v>
      </c>
      <c r="K375" s="1" t="s">
        <v>6297</v>
      </c>
      <c r="L375" s="1" t="s">
        <v>6298</v>
      </c>
      <c r="M375" s="1" t="s">
        <v>138</v>
      </c>
      <c r="N375" s="1" t="s">
        <v>116</v>
      </c>
      <c r="O375" s="1" t="s">
        <v>117</v>
      </c>
      <c r="P375" s="9">
        <v>96950</v>
      </c>
      <c r="Q375" s="1" t="s">
        <v>118</v>
      </c>
      <c r="R375" s="1" t="s">
        <v>242</v>
      </c>
      <c r="S375" s="1">
        <v>16702876611</v>
      </c>
      <c r="U375" s="1">
        <v>81111</v>
      </c>
      <c r="V375" s="1" t="s">
        <v>119</v>
      </c>
      <c r="X375" s="1" t="s">
        <v>6299</v>
      </c>
      <c r="Y375" s="1" t="s">
        <v>6300</v>
      </c>
      <c r="AA375" s="1" t="s">
        <v>973</v>
      </c>
      <c r="AB375" s="1" t="s">
        <v>6298</v>
      </c>
      <c r="AC375" s="1" t="s">
        <v>138</v>
      </c>
      <c r="AD375" s="1" t="s">
        <v>116</v>
      </c>
      <c r="AE375" s="1" t="s">
        <v>117</v>
      </c>
      <c r="AF375" s="9">
        <v>96950</v>
      </c>
      <c r="AG375" s="1" t="s">
        <v>118</v>
      </c>
      <c r="AH375" s="1" t="s">
        <v>242</v>
      </c>
      <c r="AI375" s="1">
        <v>16702876611</v>
      </c>
      <c r="AK375" s="1" t="s">
        <v>6301</v>
      </c>
      <c r="BC375" s="1" t="str">
        <f>"51-9121.00"</f>
        <v>51-9121.00</v>
      </c>
      <c r="BD375" s="1" t="s">
        <v>6302</v>
      </c>
      <c r="BE375" s="1" t="s">
        <v>6303</v>
      </c>
      <c r="BF375" s="1" t="s">
        <v>6304</v>
      </c>
      <c r="BG375" s="1">
        <v>2</v>
      </c>
      <c r="BH375" s="1">
        <v>2</v>
      </c>
      <c r="BI375" s="2">
        <v>44470</v>
      </c>
      <c r="BJ375" s="2">
        <v>45565</v>
      </c>
      <c r="BK375" s="2">
        <v>44470</v>
      </c>
      <c r="BL375" s="2">
        <v>45565</v>
      </c>
      <c r="BM375" s="1">
        <v>35</v>
      </c>
      <c r="BN375" s="1">
        <v>0</v>
      </c>
      <c r="BO375" s="1">
        <v>7</v>
      </c>
      <c r="BP375" s="1">
        <v>7</v>
      </c>
      <c r="BQ375" s="1">
        <v>7</v>
      </c>
      <c r="BR375" s="1">
        <v>7</v>
      </c>
      <c r="BS375" s="1">
        <v>7</v>
      </c>
      <c r="BT375" s="1">
        <v>0</v>
      </c>
      <c r="BU375" s="1" t="str">
        <f>"8:00 AM"</f>
        <v>8:00 AM</v>
      </c>
      <c r="BV375" s="1" t="str">
        <f t="shared" si="7"/>
        <v>5:00 PM</v>
      </c>
      <c r="BW375" s="1" t="s">
        <v>135</v>
      </c>
      <c r="BX375" s="1">
        <v>0</v>
      </c>
      <c r="BY375" s="1">
        <v>3</v>
      </c>
      <c r="BZ375" s="1" t="s">
        <v>112</v>
      </c>
      <c r="CB375" s="4" t="s">
        <v>6305</v>
      </c>
      <c r="CC375" s="1" t="s">
        <v>6298</v>
      </c>
      <c r="CD375" s="1" t="s">
        <v>138</v>
      </c>
      <c r="CE375" s="1" t="s">
        <v>116</v>
      </c>
      <c r="CF375" s="1" t="s">
        <v>117</v>
      </c>
      <c r="CG375" s="1">
        <v>96950</v>
      </c>
      <c r="CH375" s="3">
        <v>9.81</v>
      </c>
      <c r="CI375" s="3">
        <v>9.81</v>
      </c>
      <c r="CJ375" s="3">
        <v>14.71</v>
      </c>
      <c r="CK375" s="3">
        <v>14.71</v>
      </c>
      <c r="CL375" s="1" t="s">
        <v>137</v>
      </c>
      <c r="CM375" s="1" t="s">
        <v>6306</v>
      </c>
      <c r="CN375" s="1" t="s">
        <v>139</v>
      </c>
      <c r="CP375" s="1" t="s">
        <v>112</v>
      </c>
      <c r="CQ375" s="1" t="s">
        <v>111</v>
      </c>
      <c r="CR375" s="1" t="s">
        <v>112</v>
      </c>
      <c r="CS375" s="1" t="s">
        <v>111</v>
      </c>
      <c r="CT375" s="1" t="s">
        <v>138</v>
      </c>
      <c r="CU375" s="1" t="s">
        <v>111</v>
      </c>
      <c r="CV375" s="1" t="s">
        <v>138</v>
      </c>
      <c r="CW375" s="1" t="s">
        <v>980</v>
      </c>
      <c r="CX375" s="1">
        <v>16702876611</v>
      </c>
      <c r="CY375" s="1" t="s">
        <v>6307</v>
      </c>
      <c r="CZ375" s="1" t="s">
        <v>138</v>
      </c>
      <c r="DA375" s="1" t="s">
        <v>111</v>
      </c>
      <c r="DB375" s="1" t="s">
        <v>112</v>
      </c>
    </row>
    <row r="376" spans="1:111" ht="15.6" customHeight="1" x14ac:dyDescent="0.25">
      <c r="A376" s="1" t="s">
        <v>6308</v>
      </c>
      <c r="B376" s="1" t="s">
        <v>238</v>
      </c>
      <c r="C376" s="2">
        <v>44351.876093981482</v>
      </c>
      <c r="D376" s="2">
        <v>44386</v>
      </c>
      <c r="E376" s="1" t="s">
        <v>180</v>
      </c>
      <c r="G376" s="1" t="s">
        <v>112</v>
      </c>
      <c r="H376" s="1" t="s">
        <v>112</v>
      </c>
      <c r="I376" s="1" t="s">
        <v>112</v>
      </c>
      <c r="J376" s="1" t="s">
        <v>6309</v>
      </c>
      <c r="K376" s="1" t="s">
        <v>6310</v>
      </c>
      <c r="L376" s="1" t="s">
        <v>760</v>
      </c>
      <c r="N376" s="1" t="s">
        <v>116</v>
      </c>
      <c r="O376" s="1" t="s">
        <v>117</v>
      </c>
      <c r="P376" s="9">
        <v>96950</v>
      </c>
      <c r="Q376" s="1" t="s">
        <v>118</v>
      </c>
      <c r="S376" s="1">
        <v>16704835400</v>
      </c>
      <c r="U376" s="1">
        <v>56152</v>
      </c>
      <c r="V376" s="1" t="s">
        <v>119</v>
      </c>
      <c r="X376" s="1" t="s">
        <v>6311</v>
      </c>
      <c r="Y376" s="1" t="s">
        <v>6312</v>
      </c>
      <c r="AA376" s="1" t="s">
        <v>245</v>
      </c>
      <c r="AB376" s="1" t="s">
        <v>760</v>
      </c>
      <c r="AD376" s="1" t="s">
        <v>116</v>
      </c>
      <c r="AE376" s="1" t="s">
        <v>117</v>
      </c>
      <c r="AF376" s="9">
        <v>96950</v>
      </c>
      <c r="AG376" s="1" t="s">
        <v>118</v>
      </c>
      <c r="AI376" s="1">
        <v>16704835400</v>
      </c>
      <c r="AK376" s="1" t="s">
        <v>6313</v>
      </c>
      <c r="BC376" s="1" t="str">
        <f>"39-7011.00"</f>
        <v>39-7011.00</v>
      </c>
      <c r="BD376" s="1" t="s">
        <v>1435</v>
      </c>
      <c r="BE376" s="1" t="s">
        <v>6314</v>
      </c>
      <c r="BF376" s="1" t="s">
        <v>3755</v>
      </c>
      <c r="BG376" s="1">
        <v>1</v>
      </c>
      <c r="BH376" s="1">
        <v>1</v>
      </c>
      <c r="BI376" s="2">
        <v>44470</v>
      </c>
      <c r="BJ376" s="2">
        <v>44834</v>
      </c>
      <c r="BK376" s="2">
        <v>44470</v>
      </c>
      <c r="BL376" s="2">
        <v>44834</v>
      </c>
      <c r="BM376" s="1">
        <v>35</v>
      </c>
      <c r="BN376" s="1">
        <v>0</v>
      </c>
      <c r="BO376" s="1">
        <v>7</v>
      </c>
      <c r="BP376" s="1">
        <v>7</v>
      </c>
      <c r="BQ376" s="1">
        <v>7</v>
      </c>
      <c r="BR376" s="1">
        <v>7</v>
      </c>
      <c r="BS376" s="1">
        <v>7</v>
      </c>
      <c r="BT376" s="1">
        <v>0</v>
      </c>
      <c r="BU376" s="1" t="str">
        <f>"9:00 AM"</f>
        <v>9:00 AM</v>
      </c>
      <c r="BV376" s="1" t="str">
        <f t="shared" si="7"/>
        <v>5:00 PM</v>
      </c>
      <c r="BW376" s="1" t="s">
        <v>135</v>
      </c>
      <c r="BX376" s="1">
        <v>0</v>
      </c>
      <c r="BY376" s="1">
        <v>3</v>
      </c>
      <c r="BZ376" s="1" t="s">
        <v>112</v>
      </c>
      <c r="CB376" s="1" t="s">
        <v>3175</v>
      </c>
      <c r="CC376" s="1" t="s">
        <v>760</v>
      </c>
      <c r="CE376" s="1" t="s">
        <v>116</v>
      </c>
      <c r="CF376" s="1" t="s">
        <v>117</v>
      </c>
      <c r="CG376" s="1">
        <v>96950</v>
      </c>
      <c r="CH376" s="3">
        <v>12.14</v>
      </c>
      <c r="CI376" s="3">
        <v>12.14</v>
      </c>
      <c r="CJ376" s="3">
        <v>18.21</v>
      </c>
      <c r="CK376" s="3">
        <v>18.21</v>
      </c>
      <c r="CL376" s="1" t="s">
        <v>137</v>
      </c>
      <c r="CN376" s="1" t="s">
        <v>139</v>
      </c>
      <c r="CP376" s="1" t="s">
        <v>112</v>
      </c>
      <c r="CQ376" s="1" t="s">
        <v>111</v>
      </c>
      <c r="CR376" s="1" t="s">
        <v>112</v>
      </c>
      <c r="CS376" s="1" t="s">
        <v>111</v>
      </c>
      <c r="CT376" s="1" t="s">
        <v>138</v>
      </c>
      <c r="CU376" s="1" t="s">
        <v>111</v>
      </c>
      <c r="CV376" s="1" t="s">
        <v>138</v>
      </c>
      <c r="CW376" s="1" t="s">
        <v>2313</v>
      </c>
      <c r="CX376" s="1">
        <v>16704835400</v>
      </c>
      <c r="CY376" s="1" t="s">
        <v>6313</v>
      </c>
      <c r="CZ376" s="1" t="s">
        <v>138</v>
      </c>
      <c r="DA376" s="1" t="s">
        <v>111</v>
      </c>
      <c r="DB376" s="1" t="s">
        <v>112</v>
      </c>
      <c r="DC376" s="1" t="s">
        <v>6311</v>
      </c>
      <c r="DD376" s="1" t="s">
        <v>6312</v>
      </c>
      <c r="DF376" s="1" t="s">
        <v>6309</v>
      </c>
      <c r="DG376" s="1" t="s">
        <v>6313</v>
      </c>
    </row>
    <row r="377" spans="1:111" ht="15.6" customHeight="1" x14ac:dyDescent="0.25">
      <c r="A377" s="1" t="s">
        <v>6315</v>
      </c>
      <c r="B377" s="1" t="s">
        <v>238</v>
      </c>
      <c r="C377" s="2">
        <v>44330.997212268521</v>
      </c>
      <c r="D377" s="2">
        <v>44362</v>
      </c>
      <c r="E377" s="1" t="s">
        <v>110</v>
      </c>
      <c r="F377" s="2">
        <v>44468.833333333336</v>
      </c>
      <c r="G377" s="1" t="s">
        <v>111</v>
      </c>
      <c r="H377" s="1" t="s">
        <v>112</v>
      </c>
      <c r="I377" s="1" t="s">
        <v>112</v>
      </c>
      <c r="J377" s="1" t="s">
        <v>909</v>
      </c>
      <c r="K377" s="1" t="s">
        <v>6316</v>
      </c>
      <c r="L377" s="1" t="s">
        <v>910</v>
      </c>
      <c r="M377" s="1" t="s">
        <v>754</v>
      </c>
      <c r="N377" s="1" t="s">
        <v>167</v>
      </c>
      <c r="O377" s="1" t="s">
        <v>117</v>
      </c>
      <c r="P377" s="9">
        <v>96950</v>
      </c>
      <c r="Q377" s="1" t="s">
        <v>118</v>
      </c>
      <c r="S377" s="1">
        <v>16702350561</v>
      </c>
      <c r="T377" s="1">
        <v>115</v>
      </c>
      <c r="U377" s="1">
        <v>72111</v>
      </c>
      <c r="V377" s="1" t="s">
        <v>119</v>
      </c>
      <c r="X377" s="1" t="s">
        <v>911</v>
      </c>
      <c r="Y377" s="1" t="s">
        <v>912</v>
      </c>
      <c r="Z377" s="1" t="s">
        <v>913</v>
      </c>
      <c r="AA377" s="1" t="s">
        <v>914</v>
      </c>
      <c r="AB377" s="1" t="s">
        <v>915</v>
      </c>
      <c r="AC377" s="1" t="s">
        <v>916</v>
      </c>
      <c r="AD377" s="1" t="s">
        <v>167</v>
      </c>
      <c r="AE377" s="1" t="s">
        <v>117</v>
      </c>
      <c r="AF377" s="9">
        <v>96950</v>
      </c>
      <c r="AG377" s="1" t="s">
        <v>118</v>
      </c>
      <c r="AI377" s="1">
        <v>16702350561</v>
      </c>
      <c r="AJ377" s="1">
        <v>115</v>
      </c>
      <c r="AK377" s="1" t="s">
        <v>917</v>
      </c>
      <c r="BC377" s="1" t="str">
        <f>"37-2012.00"</f>
        <v>37-2012.00</v>
      </c>
      <c r="BD377" s="1" t="s">
        <v>576</v>
      </c>
      <c r="BE377" s="1" t="s">
        <v>6317</v>
      </c>
      <c r="BF377" s="1" t="s">
        <v>1715</v>
      </c>
      <c r="BG377" s="1">
        <v>1</v>
      </c>
      <c r="BH377" s="1">
        <v>1</v>
      </c>
      <c r="BI377" s="2">
        <v>44470</v>
      </c>
      <c r="BJ377" s="2">
        <v>44834</v>
      </c>
      <c r="BK377" s="2">
        <v>44470</v>
      </c>
      <c r="BL377" s="2">
        <v>44834</v>
      </c>
      <c r="BM377" s="1">
        <v>35</v>
      </c>
      <c r="BN377" s="1">
        <v>0</v>
      </c>
      <c r="BO377" s="1">
        <v>7</v>
      </c>
      <c r="BP377" s="1">
        <v>7</v>
      </c>
      <c r="BQ377" s="1">
        <v>7</v>
      </c>
      <c r="BR377" s="1">
        <v>7</v>
      </c>
      <c r="BS377" s="1">
        <v>7</v>
      </c>
      <c r="BT377" s="1">
        <v>0</v>
      </c>
      <c r="BU377" s="1" t="str">
        <f>"8:00 AM"</f>
        <v>8:00 AM</v>
      </c>
      <c r="BV377" s="1" t="str">
        <f t="shared" si="7"/>
        <v>5:00 PM</v>
      </c>
      <c r="BW377" s="1" t="s">
        <v>230</v>
      </c>
      <c r="BX377" s="1">
        <v>0</v>
      </c>
      <c r="BY377" s="1">
        <v>3</v>
      </c>
      <c r="BZ377" s="1" t="s">
        <v>112</v>
      </c>
      <c r="CB377" s="4" t="s">
        <v>6318</v>
      </c>
      <c r="CC377" s="1" t="s">
        <v>6319</v>
      </c>
      <c r="CD377" s="1" t="s">
        <v>6320</v>
      </c>
      <c r="CE377" s="1" t="s">
        <v>997</v>
      </c>
      <c r="CF377" s="1" t="s">
        <v>117</v>
      </c>
      <c r="CG377" s="1">
        <v>96951</v>
      </c>
      <c r="CH377" s="3">
        <v>7.59</v>
      </c>
      <c r="CI377" s="3">
        <v>7.59</v>
      </c>
      <c r="CJ377" s="3">
        <v>11.39</v>
      </c>
      <c r="CK377" s="3">
        <v>11.39</v>
      </c>
      <c r="CL377" s="1" t="s">
        <v>137</v>
      </c>
      <c r="CM377" s="1" t="s">
        <v>922</v>
      </c>
      <c r="CN377" s="1" t="s">
        <v>139</v>
      </c>
      <c r="CP377" s="1" t="s">
        <v>112</v>
      </c>
      <c r="CQ377" s="1" t="s">
        <v>111</v>
      </c>
      <c r="CR377" s="1" t="s">
        <v>112</v>
      </c>
      <c r="CS377" s="1" t="s">
        <v>111</v>
      </c>
      <c r="CT377" s="1" t="s">
        <v>111</v>
      </c>
      <c r="CU377" s="1" t="s">
        <v>111</v>
      </c>
      <c r="CV377" s="1" t="s">
        <v>138</v>
      </c>
      <c r="CW377" s="1" t="s">
        <v>714</v>
      </c>
      <c r="CX377" s="1">
        <v>16702350561</v>
      </c>
      <c r="CY377" s="1" t="s">
        <v>917</v>
      </c>
      <c r="CZ377" s="1" t="s">
        <v>716</v>
      </c>
      <c r="DA377" s="1" t="s">
        <v>111</v>
      </c>
      <c r="DB377" s="1" t="s">
        <v>112</v>
      </c>
    </row>
    <row r="378" spans="1:111" ht="15.6" customHeight="1" x14ac:dyDescent="0.25">
      <c r="A378" s="1" t="s">
        <v>6321</v>
      </c>
      <c r="B378" s="1" t="s">
        <v>238</v>
      </c>
      <c r="C378" s="2">
        <v>44330.076007291667</v>
      </c>
      <c r="D378" s="2">
        <v>44361</v>
      </c>
      <c r="E378" s="1" t="s">
        <v>110</v>
      </c>
      <c r="F378" s="2">
        <v>44468.833333333336</v>
      </c>
      <c r="G378" s="1" t="s">
        <v>112</v>
      </c>
      <c r="H378" s="1" t="s">
        <v>112</v>
      </c>
      <c r="I378" s="1" t="s">
        <v>112</v>
      </c>
      <c r="J378" s="1" t="s">
        <v>6322</v>
      </c>
      <c r="K378" s="1" t="s">
        <v>6323</v>
      </c>
      <c r="L378" s="1" t="s">
        <v>6324</v>
      </c>
      <c r="M378" s="1" t="s">
        <v>6325</v>
      </c>
      <c r="N378" s="1" t="s">
        <v>116</v>
      </c>
      <c r="O378" s="1" t="s">
        <v>117</v>
      </c>
      <c r="P378" s="9">
        <v>96950</v>
      </c>
      <c r="Q378" s="1" t="s">
        <v>118</v>
      </c>
      <c r="S378" s="1">
        <v>16707897835</v>
      </c>
      <c r="U378" s="1">
        <v>81119</v>
      </c>
      <c r="V378" s="1" t="s">
        <v>119</v>
      </c>
      <c r="X378" s="1" t="s">
        <v>1219</v>
      </c>
      <c r="Y378" s="1" t="s">
        <v>6326</v>
      </c>
      <c r="Z378" s="1" t="s">
        <v>3352</v>
      </c>
      <c r="AA378" s="1" t="s">
        <v>245</v>
      </c>
      <c r="AB378" s="1" t="s">
        <v>6324</v>
      </c>
      <c r="AC378" s="1" t="s">
        <v>6325</v>
      </c>
      <c r="AD378" s="1" t="s">
        <v>116</v>
      </c>
      <c r="AE378" s="1" t="s">
        <v>117</v>
      </c>
      <c r="AF378" s="9">
        <v>96950</v>
      </c>
      <c r="AG378" s="1" t="s">
        <v>118</v>
      </c>
      <c r="AI378" s="1">
        <v>16707897835</v>
      </c>
      <c r="AK378" s="1" t="s">
        <v>6327</v>
      </c>
      <c r="BC378" s="1" t="str">
        <f>"51-6093.00"</f>
        <v>51-6093.00</v>
      </c>
      <c r="BD378" s="1" t="s">
        <v>6328</v>
      </c>
      <c r="BE378" s="1" t="s">
        <v>6329</v>
      </c>
      <c r="BF378" s="1" t="s">
        <v>6330</v>
      </c>
      <c r="BG378" s="1">
        <v>1</v>
      </c>
      <c r="BH378" s="1">
        <v>1</v>
      </c>
      <c r="BI378" s="2">
        <v>44470</v>
      </c>
      <c r="BJ378" s="2">
        <v>44834</v>
      </c>
      <c r="BK378" s="2">
        <v>44470</v>
      </c>
      <c r="BL378" s="2">
        <v>44834</v>
      </c>
      <c r="BM378" s="1">
        <v>40</v>
      </c>
      <c r="BN378" s="1">
        <v>0</v>
      </c>
      <c r="BO378" s="1">
        <v>8</v>
      </c>
      <c r="BP378" s="1">
        <v>8</v>
      </c>
      <c r="BQ378" s="1">
        <v>8</v>
      </c>
      <c r="BR378" s="1">
        <v>8</v>
      </c>
      <c r="BS378" s="1">
        <v>8</v>
      </c>
      <c r="BT378" s="1">
        <v>0</v>
      </c>
      <c r="BU378" s="1" t="str">
        <f>"8:00 AM"</f>
        <v>8:00 AM</v>
      </c>
      <c r="BV378" s="1" t="str">
        <f t="shared" si="7"/>
        <v>5:00 PM</v>
      </c>
      <c r="BW378" s="1" t="s">
        <v>230</v>
      </c>
      <c r="BX378" s="1">
        <v>0</v>
      </c>
      <c r="BY378" s="1">
        <v>12</v>
      </c>
      <c r="BZ378" s="1" t="s">
        <v>112</v>
      </c>
      <c r="CB378" s="1" t="s">
        <v>6331</v>
      </c>
      <c r="CC378" s="1" t="s">
        <v>6324</v>
      </c>
      <c r="CD378" s="1" t="s">
        <v>6325</v>
      </c>
      <c r="CE378" s="1" t="s">
        <v>116</v>
      </c>
      <c r="CF378" s="1" t="s">
        <v>117</v>
      </c>
      <c r="CG378" s="1">
        <v>96950</v>
      </c>
      <c r="CH378" s="3">
        <v>8.51</v>
      </c>
      <c r="CI378" s="3">
        <v>8.51</v>
      </c>
      <c r="CJ378" s="3">
        <v>12.77</v>
      </c>
      <c r="CK378" s="3">
        <v>12.77</v>
      </c>
      <c r="CL378" s="1" t="s">
        <v>137</v>
      </c>
      <c r="CM378" s="1" t="s">
        <v>138</v>
      </c>
      <c r="CN378" s="1" t="s">
        <v>139</v>
      </c>
      <c r="CP378" s="1" t="s">
        <v>112</v>
      </c>
      <c r="CQ378" s="1" t="s">
        <v>111</v>
      </c>
      <c r="CR378" s="1" t="s">
        <v>112</v>
      </c>
      <c r="CS378" s="1" t="s">
        <v>111</v>
      </c>
      <c r="CT378" s="1" t="s">
        <v>138</v>
      </c>
      <c r="CU378" s="1" t="s">
        <v>111</v>
      </c>
      <c r="CV378" s="1" t="s">
        <v>138</v>
      </c>
      <c r="CW378" s="1" t="s">
        <v>300</v>
      </c>
      <c r="CX378" s="1">
        <v>16707897835</v>
      </c>
      <c r="CY378" s="1" t="s">
        <v>6327</v>
      </c>
      <c r="CZ378" s="1" t="s">
        <v>138</v>
      </c>
      <c r="DA378" s="1" t="s">
        <v>111</v>
      </c>
      <c r="DB378" s="1" t="s">
        <v>112</v>
      </c>
    </row>
    <row r="379" spans="1:111" ht="15.6" customHeight="1" x14ac:dyDescent="0.25">
      <c r="A379" s="1" t="s">
        <v>6332</v>
      </c>
      <c r="B379" s="1" t="s">
        <v>238</v>
      </c>
      <c r="C379" s="2">
        <v>44344.918542013889</v>
      </c>
      <c r="D379" s="2">
        <v>44384</v>
      </c>
      <c r="E379" s="1" t="s">
        <v>110</v>
      </c>
      <c r="F379" s="2">
        <v>44469.833333333336</v>
      </c>
      <c r="G379" s="1" t="s">
        <v>111</v>
      </c>
      <c r="H379" s="1" t="s">
        <v>112</v>
      </c>
      <c r="I379" s="1" t="s">
        <v>112</v>
      </c>
      <c r="J379" s="1" t="s">
        <v>6333</v>
      </c>
      <c r="L379" s="1" t="s">
        <v>6334</v>
      </c>
      <c r="N379" s="1" t="s">
        <v>116</v>
      </c>
      <c r="O379" s="1" t="s">
        <v>117</v>
      </c>
      <c r="P379" s="9">
        <v>96950</v>
      </c>
      <c r="Q379" s="1" t="s">
        <v>118</v>
      </c>
      <c r="S379" s="1">
        <v>16702334445</v>
      </c>
      <c r="U379" s="1">
        <v>72241</v>
      </c>
      <c r="V379" s="1" t="s">
        <v>119</v>
      </c>
      <c r="X379" s="1" t="s">
        <v>1785</v>
      </c>
      <c r="Y379" s="1" t="s">
        <v>6335</v>
      </c>
      <c r="AA379" s="1" t="s">
        <v>973</v>
      </c>
      <c r="AB379" s="1" t="s">
        <v>1197</v>
      </c>
      <c r="AC379" s="1" t="s">
        <v>6336</v>
      </c>
      <c r="AD379" s="1" t="s">
        <v>116</v>
      </c>
      <c r="AE379" s="1" t="s">
        <v>117</v>
      </c>
      <c r="AF379" s="9">
        <v>96950</v>
      </c>
      <c r="AG379" s="1" t="s">
        <v>118</v>
      </c>
      <c r="AI379" s="1">
        <v>16704836653</v>
      </c>
      <c r="AK379" s="1" t="s">
        <v>6337</v>
      </c>
      <c r="BC379" s="1" t="str">
        <f>"11-1021.00"</f>
        <v>11-1021.00</v>
      </c>
      <c r="BD379" s="1" t="s">
        <v>248</v>
      </c>
      <c r="BE379" s="1" t="s">
        <v>6338</v>
      </c>
      <c r="BF379" s="1" t="s">
        <v>373</v>
      </c>
      <c r="BG379" s="1">
        <v>1</v>
      </c>
      <c r="BH379" s="1">
        <v>1</v>
      </c>
      <c r="BI379" s="2">
        <v>44471</v>
      </c>
      <c r="BJ379" s="2">
        <v>45566</v>
      </c>
      <c r="BK379" s="2">
        <v>44471</v>
      </c>
      <c r="BL379" s="2">
        <v>45566</v>
      </c>
      <c r="BM379" s="1">
        <v>35</v>
      </c>
      <c r="BN379" s="1">
        <v>0</v>
      </c>
      <c r="BO379" s="1">
        <v>5</v>
      </c>
      <c r="BP379" s="1">
        <v>6</v>
      </c>
      <c r="BQ379" s="1">
        <v>6</v>
      </c>
      <c r="BR379" s="1">
        <v>6</v>
      </c>
      <c r="BS379" s="1">
        <v>6</v>
      </c>
      <c r="BT379" s="1">
        <v>6</v>
      </c>
      <c r="BU379" s="1" t="str">
        <f>"7:00 PM"</f>
        <v>7:00 PM</v>
      </c>
      <c r="BV379" s="1" t="str">
        <f>"1:00 AM"</f>
        <v>1:00 AM</v>
      </c>
      <c r="BW379" s="1" t="s">
        <v>193</v>
      </c>
      <c r="BX379" s="1">
        <v>0</v>
      </c>
      <c r="BY379" s="1">
        <v>48</v>
      </c>
      <c r="BZ379" s="1" t="s">
        <v>111</v>
      </c>
      <c r="CA379" s="1">
        <v>3</v>
      </c>
      <c r="CB379" s="1" t="s">
        <v>6339</v>
      </c>
      <c r="CC379" s="1" t="s">
        <v>6340</v>
      </c>
      <c r="CE379" s="1" t="s">
        <v>116</v>
      </c>
      <c r="CF379" s="1" t="s">
        <v>117</v>
      </c>
      <c r="CG379" s="1">
        <v>96950</v>
      </c>
      <c r="CH379" s="3">
        <v>22.55</v>
      </c>
      <c r="CI379" s="3">
        <v>22.55</v>
      </c>
      <c r="CJ379" s="3">
        <v>33.83</v>
      </c>
      <c r="CK379" s="3">
        <v>33.83</v>
      </c>
      <c r="CL379" s="1" t="s">
        <v>137</v>
      </c>
      <c r="CM379" s="1" t="s">
        <v>138</v>
      </c>
      <c r="CN379" s="1" t="s">
        <v>139</v>
      </c>
      <c r="CP379" s="1" t="s">
        <v>112</v>
      </c>
      <c r="CQ379" s="1" t="s">
        <v>111</v>
      </c>
      <c r="CR379" s="1" t="s">
        <v>112</v>
      </c>
      <c r="CS379" s="1" t="s">
        <v>111</v>
      </c>
      <c r="CT379" s="1" t="s">
        <v>138</v>
      </c>
      <c r="CU379" s="1" t="s">
        <v>111</v>
      </c>
      <c r="CV379" s="1" t="s">
        <v>138</v>
      </c>
      <c r="CW379" s="1" t="s">
        <v>138</v>
      </c>
      <c r="CX379" s="1">
        <v>16702334445</v>
      </c>
      <c r="CY379" s="1" t="s">
        <v>6337</v>
      </c>
      <c r="CZ379" s="1" t="s">
        <v>138</v>
      </c>
      <c r="DA379" s="1" t="s">
        <v>111</v>
      </c>
      <c r="DB379" s="1" t="s">
        <v>112</v>
      </c>
    </row>
    <row r="380" spans="1:111" ht="15.6" customHeight="1" x14ac:dyDescent="0.25">
      <c r="A380" s="1" t="s">
        <v>6341</v>
      </c>
      <c r="B380" s="1" t="s">
        <v>238</v>
      </c>
      <c r="C380" s="2">
        <v>44298.224333796294</v>
      </c>
      <c r="D380" s="2">
        <v>44354</v>
      </c>
      <c r="E380" s="1" t="s">
        <v>110</v>
      </c>
      <c r="F380" s="2">
        <v>44468.833333333336</v>
      </c>
      <c r="G380" s="1" t="s">
        <v>112</v>
      </c>
      <c r="H380" s="1" t="s">
        <v>112</v>
      </c>
      <c r="I380" s="1" t="s">
        <v>112</v>
      </c>
      <c r="J380" s="1" t="s">
        <v>6342</v>
      </c>
      <c r="L380" s="1" t="s">
        <v>368</v>
      </c>
      <c r="M380" s="1" t="s">
        <v>6343</v>
      </c>
      <c r="N380" s="1" t="s">
        <v>116</v>
      </c>
      <c r="O380" s="1" t="s">
        <v>117</v>
      </c>
      <c r="P380" s="9">
        <v>96950</v>
      </c>
      <c r="Q380" s="1" t="s">
        <v>118</v>
      </c>
      <c r="R380" s="1" t="s">
        <v>138</v>
      </c>
      <c r="S380" s="1">
        <v>16702348079</v>
      </c>
      <c r="U380" s="1">
        <v>562111</v>
      </c>
      <c r="V380" s="1" t="s">
        <v>119</v>
      </c>
      <c r="X380" s="1" t="s">
        <v>370</v>
      </c>
      <c r="Y380" s="1" t="s">
        <v>371</v>
      </c>
      <c r="Z380" s="1" t="s">
        <v>372</v>
      </c>
      <c r="AA380" s="1" t="s">
        <v>1184</v>
      </c>
      <c r="AB380" s="1" t="s">
        <v>368</v>
      </c>
      <c r="AC380" s="1" t="s">
        <v>1185</v>
      </c>
      <c r="AD380" s="1" t="s">
        <v>116</v>
      </c>
      <c r="AE380" s="1" t="s">
        <v>117</v>
      </c>
      <c r="AF380" s="9">
        <v>96950</v>
      </c>
      <c r="AG380" s="1" t="s">
        <v>118</v>
      </c>
      <c r="AH380" s="1" t="s">
        <v>138</v>
      </c>
      <c r="AI380" s="1">
        <v>16702346278</v>
      </c>
      <c r="AK380" s="1" t="s">
        <v>1186</v>
      </c>
      <c r="BC380" s="1" t="str">
        <f>"51-9199.01"</f>
        <v>51-9199.01</v>
      </c>
      <c r="BD380" s="1" t="s">
        <v>6344</v>
      </c>
      <c r="BE380" s="1" t="s">
        <v>6345</v>
      </c>
      <c r="BF380" s="1" t="s">
        <v>6346</v>
      </c>
      <c r="BG380" s="1">
        <v>2</v>
      </c>
      <c r="BH380" s="1">
        <v>2</v>
      </c>
      <c r="BI380" s="2">
        <v>44470</v>
      </c>
      <c r="BJ380" s="2">
        <v>44834</v>
      </c>
      <c r="BK380" s="2">
        <v>44470</v>
      </c>
      <c r="BL380" s="2">
        <v>44834</v>
      </c>
      <c r="BM380" s="1">
        <v>40</v>
      </c>
      <c r="BN380" s="1">
        <v>0</v>
      </c>
      <c r="BO380" s="1">
        <v>8</v>
      </c>
      <c r="BP380" s="1">
        <v>8</v>
      </c>
      <c r="BQ380" s="1">
        <v>8</v>
      </c>
      <c r="BR380" s="1">
        <v>8</v>
      </c>
      <c r="BS380" s="1">
        <v>8</v>
      </c>
      <c r="BT380" s="1">
        <v>0</v>
      </c>
      <c r="BU380" s="1" t="str">
        <f>"8:00 AM"</f>
        <v>8:00 AM</v>
      </c>
      <c r="BV380" s="1" t="str">
        <f t="shared" ref="BV380:BV385" si="8">"5:00 PM"</f>
        <v>5:00 PM</v>
      </c>
      <c r="BW380" s="1" t="s">
        <v>135</v>
      </c>
      <c r="BX380" s="1">
        <v>0</v>
      </c>
      <c r="BY380" s="1">
        <v>12</v>
      </c>
      <c r="BZ380" s="1" t="s">
        <v>112</v>
      </c>
      <c r="CA380" s="1">
        <v>0</v>
      </c>
      <c r="CB380" s="1" t="s">
        <v>6347</v>
      </c>
      <c r="CC380" s="1" t="s">
        <v>368</v>
      </c>
      <c r="CD380" s="1" t="s">
        <v>1298</v>
      </c>
      <c r="CE380" s="1" t="s">
        <v>116</v>
      </c>
      <c r="CF380" s="1" t="s">
        <v>117</v>
      </c>
      <c r="CG380" s="1">
        <v>96950</v>
      </c>
      <c r="CH380" s="3">
        <v>7.82</v>
      </c>
      <c r="CI380" s="3">
        <v>7.82</v>
      </c>
      <c r="CJ380" s="3">
        <v>11.73</v>
      </c>
      <c r="CK380" s="3">
        <v>11.73</v>
      </c>
      <c r="CL380" s="1" t="s">
        <v>137</v>
      </c>
      <c r="CM380" s="1" t="s">
        <v>138</v>
      </c>
      <c r="CN380" s="1" t="s">
        <v>139</v>
      </c>
      <c r="CP380" s="1" t="s">
        <v>112</v>
      </c>
      <c r="CQ380" s="1" t="s">
        <v>111</v>
      </c>
      <c r="CR380" s="1" t="s">
        <v>112</v>
      </c>
      <c r="CS380" s="1" t="s">
        <v>111</v>
      </c>
      <c r="CT380" s="1" t="s">
        <v>138</v>
      </c>
      <c r="CU380" s="1" t="s">
        <v>111</v>
      </c>
      <c r="CV380" s="1" t="s">
        <v>138</v>
      </c>
      <c r="CW380" s="1" t="s">
        <v>138</v>
      </c>
      <c r="CX380" s="1">
        <v>16702348079</v>
      </c>
      <c r="CY380" s="1" t="s">
        <v>6348</v>
      </c>
      <c r="CZ380" s="1" t="s">
        <v>380</v>
      </c>
      <c r="DA380" s="1" t="s">
        <v>111</v>
      </c>
      <c r="DB380" s="1" t="s">
        <v>112</v>
      </c>
    </row>
    <row r="381" spans="1:111" ht="15.6" customHeight="1" x14ac:dyDescent="0.25">
      <c r="A381" s="1" t="s">
        <v>6349</v>
      </c>
      <c r="B381" s="1" t="s">
        <v>238</v>
      </c>
      <c r="C381" s="2">
        <v>44327.81367708333</v>
      </c>
      <c r="D381" s="2">
        <v>44361</v>
      </c>
      <c r="E381" s="1" t="s">
        <v>110</v>
      </c>
      <c r="F381" s="2">
        <v>44468.833333333336</v>
      </c>
      <c r="G381" s="1" t="s">
        <v>111</v>
      </c>
      <c r="H381" s="1" t="s">
        <v>112</v>
      </c>
      <c r="I381" s="1" t="s">
        <v>112</v>
      </c>
      <c r="J381" s="1" t="s">
        <v>5051</v>
      </c>
      <c r="K381" s="1" t="s">
        <v>5052</v>
      </c>
      <c r="L381" s="1" t="s">
        <v>5053</v>
      </c>
      <c r="M381" s="1" t="s">
        <v>1218</v>
      </c>
      <c r="N381" s="1" t="s">
        <v>167</v>
      </c>
      <c r="O381" s="1" t="s">
        <v>117</v>
      </c>
      <c r="P381" s="9">
        <v>96950</v>
      </c>
      <c r="Q381" s="1" t="s">
        <v>118</v>
      </c>
      <c r="R381" s="1" t="s">
        <v>168</v>
      </c>
      <c r="S381" s="1">
        <v>16702872348</v>
      </c>
      <c r="U381" s="1">
        <v>561612</v>
      </c>
      <c r="V381" s="1" t="s">
        <v>119</v>
      </c>
      <c r="X381" s="1" t="s">
        <v>2598</v>
      </c>
      <c r="Y381" s="1" t="s">
        <v>5055</v>
      </c>
      <c r="Z381" s="1" t="s">
        <v>5056</v>
      </c>
      <c r="AA381" s="1" t="s">
        <v>5057</v>
      </c>
      <c r="AB381" s="1" t="s">
        <v>5053</v>
      </c>
      <c r="AC381" s="1" t="s">
        <v>1218</v>
      </c>
      <c r="AD381" s="1" t="s">
        <v>167</v>
      </c>
      <c r="AE381" s="1" t="s">
        <v>117</v>
      </c>
      <c r="AF381" s="9">
        <v>96950</v>
      </c>
      <c r="AG381" s="1" t="s">
        <v>118</v>
      </c>
      <c r="AH381" s="1" t="s">
        <v>168</v>
      </c>
      <c r="AI381" s="1">
        <v>16702872348</v>
      </c>
      <c r="AK381" s="1" t="s">
        <v>1223</v>
      </c>
      <c r="BC381" s="1" t="str">
        <f>"33-9032.00"</f>
        <v>33-9032.00</v>
      </c>
      <c r="BD381" s="1" t="s">
        <v>1360</v>
      </c>
      <c r="BE381" s="1" t="s">
        <v>6350</v>
      </c>
      <c r="BF381" s="1" t="s">
        <v>6351</v>
      </c>
      <c r="BG381" s="1">
        <v>3</v>
      </c>
      <c r="BH381" s="1">
        <v>3</v>
      </c>
      <c r="BI381" s="2">
        <v>44470</v>
      </c>
      <c r="BJ381" s="2">
        <v>45565</v>
      </c>
      <c r="BK381" s="2">
        <v>44470</v>
      </c>
      <c r="BL381" s="2">
        <v>45565</v>
      </c>
      <c r="BM381" s="1">
        <v>40</v>
      </c>
      <c r="BN381" s="1">
        <v>0</v>
      </c>
      <c r="BO381" s="1">
        <v>8</v>
      </c>
      <c r="BP381" s="1">
        <v>8</v>
      </c>
      <c r="BQ381" s="1">
        <v>8</v>
      </c>
      <c r="BR381" s="1">
        <v>8</v>
      </c>
      <c r="BS381" s="1">
        <v>8</v>
      </c>
      <c r="BT381" s="1">
        <v>0</v>
      </c>
      <c r="BU381" s="1" t="str">
        <f>"8:00 AM"</f>
        <v>8:00 AM</v>
      </c>
      <c r="BV381" s="1" t="str">
        <f t="shared" si="8"/>
        <v>5:00 PM</v>
      </c>
      <c r="BW381" s="1" t="s">
        <v>135</v>
      </c>
      <c r="BX381" s="1">
        <v>3</v>
      </c>
      <c r="BY381" s="1">
        <v>6</v>
      </c>
      <c r="BZ381" s="1" t="s">
        <v>112</v>
      </c>
      <c r="CB381" s="1" t="s">
        <v>6352</v>
      </c>
      <c r="CC381" s="1" t="s">
        <v>1228</v>
      </c>
      <c r="CD381" s="1" t="s">
        <v>168</v>
      </c>
      <c r="CE381" s="1" t="s">
        <v>167</v>
      </c>
      <c r="CF381" s="1" t="s">
        <v>117</v>
      </c>
      <c r="CG381" s="1">
        <v>96950</v>
      </c>
      <c r="CH381" s="3">
        <v>7.7</v>
      </c>
      <c r="CI381" s="3">
        <v>7.7</v>
      </c>
      <c r="CJ381" s="3">
        <v>11.55</v>
      </c>
      <c r="CK381" s="3">
        <v>11.55</v>
      </c>
      <c r="CL381" s="1" t="s">
        <v>137</v>
      </c>
      <c r="CM381" s="1" t="s">
        <v>230</v>
      </c>
      <c r="CN381" s="1" t="s">
        <v>139</v>
      </c>
      <c r="CP381" s="1" t="s">
        <v>112</v>
      </c>
      <c r="CQ381" s="1" t="s">
        <v>111</v>
      </c>
      <c r="CR381" s="1" t="s">
        <v>112</v>
      </c>
      <c r="CS381" s="1" t="s">
        <v>111</v>
      </c>
      <c r="CT381" s="1" t="s">
        <v>111</v>
      </c>
      <c r="CU381" s="1" t="s">
        <v>111</v>
      </c>
      <c r="CV381" s="1" t="s">
        <v>138</v>
      </c>
      <c r="CW381" s="1" t="s">
        <v>6353</v>
      </c>
      <c r="CX381" s="1">
        <v>16702872348</v>
      </c>
      <c r="CY381" s="1" t="s">
        <v>1223</v>
      </c>
      <c r="CZ381" s="1" t="s">
        <v>428</v>
      </c>
      <c r="DA381" s="1" t="s">
        <v>111</v>
      </c>
      <c r="DB381" s="1" t="s">
        <v>112</v>
      </c>
    </row>
    <row r="382" spans="1:111" ht="15.6" customHeight="1" x14ac:dyDescent="0.25">
      <c r="A382" s="1" t="s">
        <v>6354</v>
      </c>
      <c r="B382" s="1" t="s">
        <v>238</v>
      </c>
      <c r="C382" s="2">
        <v>44386.20269583333</v>
      </c>
      <c r="D382" s="2">
        <v>44434</v>
      </c>
      <c r="E382" s="1" t="s">
        <v>110</v>
      </c>
      <c r="F382" s="2">
        <v>44468.833333333336</v>
      </c>
      <c r="G382" s="1" t="s">
        <v>112</v>
      </c>
      <c r="H382" s="1" t="s">
        <v>112</v>
      </c>
      <c r="I382" s="1" t="s">
        <v>112</v>
      </c>
      <c r="J382" s="1" t="s">
        <v>4347</v>
      </c>
      <c r="K382" s="1" t="s">
        <v>4348</v>
      </c>
      <c r="L382" s="1" t="s">
        <v>4349</v>
      </c>
      <c r="M382" s="1" t="s">
        <v>4350</v>
      </c>
      <c r="N382" s="1" t="s">
        <v>116</v>
      </c>
      <c r="O382" s="1" t="s">
        <v>117</v>
      </c>
      <c r="P382" s="9">
        <v>96950</v>
      </c>
      <c r="Q382" s="1" t="s">
        <v>118</v>
      </c>
      <c r="S382" s="1">
        <v>16703223311</v>
      </c>
      <c r="T382" s="1">
        <v>4504</v>
      </c>
      <c r="U382" s="1">
        <v>72111</v>
      </c>
      <c r="V382" s="1" t="s">
        <v>119</v>
      </c>
      <c r="X382" s="1" t="s">
        <v>656</v>
      </c>
      <c r="Y382" s="1" t="s">
        <v>4351</v>
      </c>
      <c r="AA382" s="1" t="s">
        <v>1129</v>
      </c>
      <c r="AB382" s="1" t="s">
        <v>4349</v>
      </c>
      <c r="AC382" s="1" t="s">
        <v>4350</v>
      </c>
      <c r="AD382" s="1" t="s">
        <v>116</v>
      </c>
      <c r="AE382" s="1" t="s">
        <v>117</v>
      </c>
      <c r="AF382" s="9">
        <v>96950</v>
      </c>
      <c r="AG382" s="1" t="s">
        <v>118</v>
      </c>
      <c r="AI382" s="1">
        <v>16703223311</v>
      </c>
      <c r="AJ382" s="1">
        <v>4504</v>
      </c>
      <c r="AK382" s="1" t="s">
        <v>4352</v>
      </c>
      <c r="BC382" s="1" t="str">
        <f>"35-2014.00"</f>
        <v>35-2014.00</v>
      </c>
      <c r="BD382" s="1" t="s">
        <v>152</v>
      </c>
      <c r="BE382" s="1" t="s">
        <v>6355</v>
      </c>
      <c r="BF382" s="1" t="s">
        <v>154</v>
      </c>
      <c r="BG382" s="1">
        <v>1</v>
      </c>
      <c r="BH382" s="1">
        <v>1</v>
      </c>
      <c r="BI382" s="2">
        <v>44470</v>
      </c>
      <c r="BJ382" s="2">
        <v>44834</v>
      </c>
      <c r="BK382" s="2">
        <v>44470</v>
      </c>
      <c r="BL382" s="2">
        <v>44834</v>
      </c>
      <c r="BM382" s="1">
        <v>40</v>
      </c>
      <c r="BN382" s="1">
        <v>0</v>
      </c>
      <c r="BO382" s="1">
        <v>8</v>
      </c>
      <c r="BP382" s="1">
        <v>8</v>
      </c>
      <c r="BQ382" s="1">
        <v>8</v>
      </c>
      <c r="BR382" s="1">
        <v>8</v>
      </c>
      <c r="BS382" s="1">
        <v>8</v>
      </c>
      <c r="BT382" s="1">
        <v>0</v>
      </c>
      <c r="BU382" s="1" t="str">
        <f>"8:00 AM"</f>
        <v>8:00 AM</v>
      </c>
      <c r="BV382" s="1" t="str">
        <f t="shared" si="8"/>
        <v>5:00 PM</v>
      </c>
      <c r="BW382" s="1" t="s">
        <v>135</v>
      </c>
      <c r="BX382" s="1">
        <v>0</v>
      </c>
      <c r="BY382" s="1">
        <v>6</v>
      </c>
      <c r="BZ382" s="1" t="s">
        <v>112</v>
      </c>
      <c r="CB382" s="1" t="s">
        <v>6356</v>
      </c>
      <c r="CC382" s="1" t="s">
        <v>4349</v>
      </c>
      <c r="CD382" s="1" t="s">
        <v>4350</v>
      </c>
      <c r="CE382" s="1" t="s">
        <v>116</v>
      </c>
      <c r="CF382" s="1" t="s">
        <v>117</v>
      </c>
      <c r="CG382" s="1">
        <v>96950</v>
      </c>
      <c r="CH382" s="3">
        <v>8.17</v>
      </c>
      <c r="CI382" s="3">
        <v>8.17</v>
      </c>
      <c r="CJ382" s="3">
        <v>12.26</v>
      </c>
      <c r="CK382" s="3">
        <v>12.26</v>
      </c>
      <c r="CL382" s="1" t="s">
        <v>137</v>
      </c>
      <c r="CM382" s="1" t="s">
        <v>4355</v>
      </c>
      <c r="CN382" s="1" t="s">
        <v>139</v>
      </c>
      <c r="CP382" s="1" t="s">
        <v>112</v>
      </c>
      <c r="CQ382" s="1" t="s">
        <v>111</v>
      </c>
      <c r="CR382" s="1" t="s">
        <v>112</v>
      </c>
      <c r="CS382" s="1" t="s">
        <v>111</v>
      </c>
      <c r="CT382" s="1" t="s">
        <v>138</v>
      </c>
      <c r="CU382" s="1" t="s">
        <v>111</v>
      </c>
      <c r="CV382" s="1" t="s">
        <v>111</v>
      </c>
      <c r="CW382" s="1" t="s">
        <v>5257</v>
      </c>
      <c r="CX382" s="1">
        <v>16703223311</v>
      </c>
      <c r="CY382" s="1" t="s">
        <v>4357</v>
      </c>
      <c r="CZ382" s="1" t="s">
        <v>4358</v>
      </c>
      <c r="DA382" s="1" t="s">
        <v>111</v>
      </c>
      <c r="DB382" s="1" t="s">
        <v>112</v>
      </c>
      <c r="DC382" s="1" t="s">
        <v>4359</v>
      </c>
      <c r="DD382" s="1" t="s">
        <v>4360</v>
      </c>
      <c r="DE382" s="1" t="s">
        <v>1747</v>
      </c>
      <c r="DF382" s="1" t="s">
        <v>4347</v>
      </c>
      <c r="DG382" s="1" t="s">
        <v>4361</v>
      </c>
    </row>
    <row r="383" spans="1:111" ht="15.6" customHeight="1" x14ac:dyDescent="0.25">
      <c r="A383" s="1" t="s">
        <v>6357</v>
      </c>
      <c r="B383" s="1" t="s">
        <v>238</v>
      </c>
      <c r="C383" s="2">
        <v>44376.9239787037</v>
      </c>
      <c r="D383" s="2">
        <v>44419</v>
      </c>
      <c r="E383" s="1" t="s">
        <v>110</v>
      </c>
      <c r="F383" s="2">
        <v>44469.833333333336</v>
      </c>
      <c r="G383" s="1" t="s">
        <v>111</v>
      </c>
      <c r="H383" s="1" t="s">
        <v>112</v>
      </c>
      <c r="I383" s="1" t="s">
        <v>112</v>
      </c>
      <c r="J383" s="1" t="s">
        <v>4491</v>
      </c>
      <c r="K383" s="1" t="s">
        <v>4492</v>
      </c>
      <c r="L383" s="1" t="s">
        <v>4493</v>
      </c>
      <c r="N383" s="1" t="s">
        <v>116</v>
      </c>
      <c r="O383" s="1" t="s">
        <v>117</v>
      </c>
      <c r="P383" s="9">
        <v>96950</v>
      </c>
      <c r="Q383" s="1" t="s">
        <v>118</v>
      </c>
      <c r="S383" s="1">
        <v>16702354663</v>
      </c>
      <c r="U383" s="1">
        <v>72251</v>
      </c>
      <c r="V383" s="1" t="s">
        <v>119</v>
      </c>
      <c r="X383" s="1" t="s">
        <v>656</v>
      </c>
      <c r="Y383" s="1" t="s">
        <v>4494</v>
      </c>
      <c r="AA383" s="1" t="s">
        <v>387</v>
      </c>
      <c r="AB383" s="1" t="s">
        <v>4493</v>
      </c>
      <c r="AD383" s="1" t="s">
        <v>116</v>
      </c>
      <c r="AE383" s="1" t="s">
        <v>117</v>
      </c>
      <c r="AF383" s="9">
        <v>96950</v>
      </c>
      <c r="AG383" s="1" t="s">
        <v>118</v>
      </c>
      <c r="AI383" s="1">
        <v>16702354663</v>
      </c>
      <c r="AK383" s="1" t="s">
        <v>620</v>
      </c>
      <c r="AL383" s="1" t="s">
        <v>125</v>
      </c>
      <c r="AM383" s="1" t="s">
        <v>621</v>
      </c>
      <c r="AN383" s="1" t="s">
        <v>622</v>
      </c>
      <c r="AP383" s="1" t="s">
        <v>1284</v>
      </c>
      <c r="AR383" s="1" t="s">
        <v>116</v>
      </c>
      <c r="AS383" s="1" t="s">
        <v>117</v>
      </c>
      <c r="AT383" s="9">
        <v>96950</v>
      </c>
      <c r="AU383" s="1" t="s">
        <v>118</v>
      </c>
      <c r="AW383" s="1">
        <v>16702353403</v>
      </c>
      <c r="AY383" s="1" t="s">
        <v>1871</v>
      </c>
      <c r="AZ383" s="1" t="s">
        <v>626</v>
      </c>
      <c r="BC383" s="1" t="str">
        <f>"11-9051.00"</f>
        <v>11-9051.00</v>
      </c>
      <c r="BD383" s="1" t="s">
        <v>2101</v>
      </c>
      <c r="BE383" s="1" t="s">
        <v>6358</v>
      </c>
      <c r="BF383" s="1" t="s">
        <v>6359</v>
      </c>
      <c r="BG383" s="1">
        <v>1</v>
      </c>
      <c r="BH383" s="1">
        <v>1</v>
      </c>
      <c r="BI383" s="2">
        <v>44471</v>
      </c>
      <c r="BJ383" s="2">
        <v>45566</v>
      </c>
      <c r="BK383" s="2">
        <v>44471</v>
      </c>
      <c r="BL383" s="2">
        <v>45566</v>
      </c>
      <c r="BM383" s="1">
        <v>35</v>
      </c>
      <c r="BN383" s="1">
        <v>0</v>
      </c>
      <c r="BO383" s="1">
        <v>7</v>
      </c>
      <c r="BP383" s="1">
        <v>7</v>
      </c>
      <c r="BQ383" s="1">
        <v>7</v>
      </c>
      <c r="BR383" s="1">
        <v>7</v>
      </c>
      <c r="BS383" s="1">
        <v>7</v>
      </c>
      <c r="BT383" s="1">
        <v>0</v>
      </c>
      <c r="BU383" s="1" t="str">
        <f>"9:00 AM"</f>
        <v>9:00 AM</v>
      </c>
      <c r="BV383" s="1" t="str">
        <f t="shared" si="8"/>
        <v>5:00 PM</v>
      </c>
      <c r="BW383" s="1" t="s">
        <v>135</v>
      </c>
      <c r="BX383" s="1">
        <v>0</v>
      </c>
      <c r="BY383" s="1">
        <v>12</v>
      </c>
      <c r="BZ383" s="1" t="s">
        <v>111</v>
      </c>
      <c r="CA383" s="1">
        <v>2</v>
      </c>
      <c r="CB383" s="1" t="s">
        <v>6360</v>
      </c>
      <c r="CC383" s="1" t="s">
        <v>2214</v>
      </c>
      <c r="CD383" s="1" t="s">
        <v>4493</v>
      </c>
      <c r="CE383" s="1" t="s">
        <v>116</v>
      </c>
      <c r="CF383" s="1" t="s">
        <v>117</v>
      </c>
      <c r="CG383" s="1">
        <v>96950</v>
      </c>
      <c r="CH383" s="3">
        <v>19.309999999999999</v>
      </c>
      <c r="CI383" s="3">
        <v>19.309999999999999</v>
      </c>
      <c r="CJ383" s="3">
        <v>0</v>
      </c>
      <c r="CK383" s="3">
        <v>0</v>
      </c>
      <c r="CL383" s="1" t="s">
        <v>137</v>
      </c>
      <c r="CN383" s="1" t="s">
        <v>139</v>
      </c>
      <c r="CP383" s="1" t="s">
        <v>112</v>
      </c>
      <c r="CQ383" s="1" t="s">
        <v>111</v>
      </c>
      <c r="CR383" s="1" t="s">
        <v>112</v>
      </c>
      <c r="CS383" s="1" t="s">
        <v>112</v>
      </c>
      <c r="CT383" s="1" t="s">
        <v>138</v>
      </c>
      <c r="CU383" s="1" t="s">
        <v>111</v>
      </c>
      <c r="CV383" s="1" t="s">
        <v>138</v>
      </c>
      <c r="CW383" s="1" t="s">
        <v>631</v>
      </c>
      <c r="CX383" s="1">
        <v>16702354663</v>
      </c>
      <c r="CY383" s="1" t="s">
        <v>620</v>
      </c>
      <c r="CZ383" s="1" t="s">
        <v>138</v>
      </c>
      <c r="DA383" s="1" t="s">
        <v>111</v>
      </c>
      <c r="DB383" s="1" t="s">
        <v>112</v>
      </c>
    </row>
    <row r="384" spans="1:111" ht="15.6" customHeight="1" x14ac:dyDescent="0.25">
      <c r="A384" s="1" t="s">
        <v>6364</v>
      </c>
      <c r="B384" s="1" t="s">
        <v>238</v>
      </c>
      <c r="C384" s="2">
        <v>44354.122772106479</v>
      </c>
      <c r="D384" s="2">
        <v>44396</v>
      </c>
      <c r="E384" s="1" t="s">
        <v>110</v>
      </c>
      <c r="F384" s="2">
        <v>44468.833333333336</v>
      </c>
      <c r="G384" s="1" t="s">
        <v>112</v>
      </c>
      <c r="H384" s="1" t="s">
        <v>112</v>
      </c>
      <c r="I384" s="1" t="s">
        <v>112</v>
      </c>
      <c r="J384" s="1" t="s">
        <v>206</v>
      </c>
      <c r="L384" s="1" t="s">
        <v>6365</v>
      </c>
      <c r="M384" s="1" t="s">
        <v>6366</v>
      </c>
      <c r="N384" s="1" t="s">
        <v>167</v>
      </c>
      <c r="O384" s="1" t="s">
        <v>117</v>
      </c>
      <c r="P384" s="9">
        <v>96950</v>
      </c>
      <c r="Q384" s="1" t="s">
        <v>118</v>
      </c>
      <c r="S384" s="1">
        <v>16702356678</v>
      </c>
      <c r="U384" s="1">
        <v>236116</v>
      </c>
      <c r="V384" s="1" t="s">
        <v>119</v>
      </c>
      <c r="X384" s="1" t="s">
        <v>6367</v>
      </c>
      <c r="Y384" s="1" t="s">
        <v>6368</v>
      </c>
      <c r="AA384" s="1" t="s">
        <v>461</v>
      </c>
      <c r="AB384" s="1" t="s">
        <v>6365</v>
      </c>
      <c r="AC384" s="1" t="s">
        <v>6366</v>
      </c>
      <c r="AD384" s="1" t="s">
        <v>167</v>
      </c>
      <c r="AE384" s="1" t="s">
        <v>117</v>
      </c>
      <c r="AF384" s="9">
        <v>96950</v>
      </c>
      <c r="AG384" s="1" t="s">
        <v>118</v>
      </c>
      <c r="AH384" s="1">
        <v>205</v>
      </c>
      <c r="AI384" s="1">
        <v>16702356678</v>
      </c>
      <c r="AK384" s="1" t="s">
        <v>213</v>
      </c>
      <c r="BC384" s="1" t="str">
        <f>"17-3012.02"</f>
        <v>17-3012.02</v>
      </c>
      <c r="BD384" s="1" t="s">
        <v>6369</v>
      </c>
      <c r="BE384" s="1" t="s">
        <v>6370</v>
      </c>
      <c r="BF384" s="1" t="s">
        <v>6371</v>
      </c>
      <c r="BG384" s="1">
        <v>1</v>
      </c>
      <c r="BH384" s="1">
        <v>1</v>
      </c>
      <c r="BI384" s="2">
        <v>44470</v>
      </c>
      <c r="BJ384" s="2">
        <v>44834</v>
      </c>
      <c r="BK384" s="2">
        <v>44470</v>
      </c>
      <c r="BL384" s="2">
        <v>44834</v>
      </c>
      <c r="BM384" s="1">
        <v>35</v>
      </c>
      <c r="BN384" s="1">
        <v>0</v>
      </c>
      <c r="BO384" s="1">
        <v>7</v>
      </c>
      <c r="BP384" s="1">
        <v>7</v>
      </c>
      <c r="BQ384" s="1">
        <v>7</v>
      </c>
      <c r="BR384" s="1">
        <v>7</v>
      </c>
      <c r="BS384" s="1">
        <v>7</v>
      </c>
      <c r="BT384" s="1">
        <v>0</v>
      </c>
      <c r="BU384" s="1" t="str">
        <f>"9:00 AM"</f>
        <v>9:00 AM</v>
      </c>
      <c r="BV384" s="1" t="str">
        <f t="shared" si="8"/>
        <v>5:00 PM</v>
      </c>
      <c r="BW384" s="1" t="s">
        <v>135</v>
      </c>
      <c r="BX384" s="1">
        <v>0</v>
      </c>
      <c r="BY384" s="1">
        <v>24</v>
      </c>
      <c r="BZ384" s="1" t="s">
        <v>112</v>
      </c>
      <c r="CB384" s="4" t="s">
        <v>6372</v>
      </c>
      <c r="CC384" s="1" t="s">
        <v>6365</v>
      </c>
      <c r="CD384" s="1" t="s">
        <v>6366</v>
      </c>
      <c r="CE384" s="1" t="s">
        <v>167</v>
      </c>
      <c r="CF384" s="1" t="s">
        <v>117</v>
      </c>
      <c r="CG384" s="1">
        <v>96950</v>
      </c>
      <c r="CH384" s="3">
        <v>15.86</v>
      </c>
      <c r="CI384" s="3">
        <v>15.86</v>
      </c>
      <c r="CJ384" s="3">
        <v>23.79</v>
      </c>
      <c r="CK384" s="3">
        <v>23.79</v>
      </c>
      <c r="CL384" s="1" t="s">
        <v>137</v>
      </c>
      <c r="CN384" s="1" t="s">
        <v>139</v>
      </c>
      <c r="CP384" s="1" t="s">
        <v>112</v>
      </c>
      <c r="CQ384" s="1" t="s">
        <v>111</v>
      </c>
      <c r="CR384" s="1" t="s">
        <v>111</v>
      </c>
      <c r="CS384" s="1" t="s">
        <v>111</v>
      </c>
      <c r="CT384" s="1" t="s">
        <v>111</v>
      </c>
      <c r="CU384" s="1" t="s">
        <v>111</v>
      </c>
      <c r="CV384" s="1" t="s">
        <v>111</v>
      </c>
      <c r="CW384" s="1" t="s">
        <v>1004</v>
      </c>
      <c r="CX384" s="1">
        <v>16702356678</v>
      </c>
      <c r="CY384" s="1" t="s">
        <v>213</v>
      </c>
      <c r="CZ384" s="1" t="s">
        <v>138</v>
      </c>
      <c r="DA384" s="1" t="s">
        <v>111</v>
      </c>
      <c r="DB384" s="1" t="s">
        <v>112</v>
      </c>
    </row>
    <row r="385" spans="1:111" ht="15.6" customHeight="1" x14ac:dyDescent="0.25">
      <c r="A385" s="1" t="s">
        <v>6383</v>
      </c>
      <c r="B385" s="1" t="s">
        <v>238</v>
      </c>
      <c r="C385" s="2">
        <v>44362.239144328705</v>
      </c>
      <c r="D385" s="2">
        <v>44405</v>
      </c>
      <c r="E385" s="1" t="s">
        <v>180</v>
      </c>
      <c r="G385" s="1" t="s">
        <v>112</v>
      </c>
      <c r="H385" s="1" t="s">
        <v>112</v>
      </c>
      <c r="I385" s="1" t="s">
        <v>112</v>
      </c>
      <c r="J385" s="1" t="s">
        <v>4528</v>
      </c>
      <c r="K385" s="1" t="s">
        <v>4529</v>
      </c>
      <c r="L385" s="1" t="s">
        <v>4237</v>
      </c>
      <c r="M385" s="1" t="s">
        <v>4531</v>
      </c>
      <c r="N385" s="1" t="s">
        <v>116</v>
      </c>
      <c r="O385" s="1" t="s">
        <v>117</v>
      </c>
      <c r="P385" s="9">
        <v>96950</v>
      </c>
      <c r="Q385" s="1" t="s">
        <v>118</v>
      </c>
      <c r="R385" s="1" t="s">
        <v>116</v>
      </c>
      <c r="S385" s="1">
        <v>16702342664</v>
      </c>
      <c r="T385" s="1">
        <v>0</v>
      </c>
      <c r="U385" s="1">
        <v>561320</v>
      </c>
      <c r="V385" s="1" t="s">
        <v>119</v>
      </c>
      <c r="X385" s="1" t="s">
        <v>4532</v>
      </c>
      <c r="Y385" s="1" t="s">
        <v>4533</v>
      </c>
      <c r="Z385" s="1" t="s">
        <v>4534</v>
      </c>
      <c r="AA385" s="1" t="s">
        <v>6384</v>
      </c>
      <c r="AB385" s="1" t="s">
        <v>4237</v>
      </c>
      <c r="AC385" s="1" t="s">
        <v>4531</v>
      </c>
      <c r="AD385" s="1" t="s">
        <v>116</v>
      </c>
      <c r="AE385" s="1" t="s">
        <v>117</v>
      </c>
      <c r="AF385" s="9">
        <v>96950</v>
      </c>
      <c r="AG385" s="1" t="s">
        <v>118</v>
      </c>
      <c r="AH385" s="1" t="s">
        <v>116</v>
      </c>
      <c r="AI385" s="1">
        <v>16702342664</v>
      </c>
      <c r="AJ385" s="1">
        <v>0</v>
      </c>
      <c r="AK385" s="1" t="s">
        <v>4536</v>
      </c>
      <c r="BC385" s="1" t="str">
        <f>"43-3031.00"</f>
        <v>43-3031.00</v>
      </c>
      <c r="BD385" s="1" t="s">
        <v>389</v>
      </c>
      <c r="BE385" s="1" t="s">
        <v>6385</v>
      </c>
      <c r="BF385" s="1" t="s">
        <v>6386</v>
      </c>
      <c r="BG385" s="1">
        <v>6</v>
      </c>
      <c r="BH385" s="1">
        <v>6</v>
      </c>
      <c r="BI385" s="2">
        <v>44470</v>
      </c>
      <c r="BJ385" s="2">
        <v>44834</v>
      </c>
      <c r="BK385" s="2">
        <v>44470</v>
      </c>
      <c r="BL385" s="2">
        <v>44834</v>
      </c>
      <c r="BM385" s="1">
        <v>40</v>
      </c>
      <c r="BN385" s="1">
        <v>0</v>
      </c>
      <c r="BO385" s="1">
        <v>8</v>
      </c>
      <c r="BP385" s="1">
        <v>8</v>
      </c>
      <c r="BQ385" s="1">
        <v>8</v>
      </c>
      <c r="BR385" s="1">
        <v>8</v>
      </c>
      <c r="BS385" s="1">
        <v>8</v>
      </c>
      <c r="BT385" s="1">
        <v>0</v>
      </c>
      <c r="BU385" s="1" t="str">
        <f>"8:00 AM"</f>
        <v>8:00 AM</v>
      </c>
      <c r="BV385" s="1" t="str">
        <f t="shared" si="8"/>
        <v>5:00 PM</v>
      </c>
      <c r="BW385" s="1" t="s">
        <v>392</v>
      </c>
      <c r="BX385" s="1">
        <v>0</v>
      </c>
      <c r="BY385" s="1">
        <v>24</v>
      </c>
      <c r="BZ385" s="1" t="s">
        <v>112</v>
      </c>
      <c r="CB385" s="1" t="s">
        <v>6387</v>
      </c>
      <c r="CC385" s="1" t="s">
        <v>4237</v>
      </c>
      <c r="CD385" s="1" t="s">
        <v>4531</v>
      </c>
      <c r="CE385" s="1" t="s">
        <v>116</v>
      </c>
      <c r="CF385" s="1" t="s">
        <v>117</v>
      </c>
      <c r="CG385" s="1">
        <v>96950</v>
      </c>
      <c r="CH385" s="3">
        <v>9.49</v>
      </c>
      <c r="CI385" s="3">
        <v>9.49</v>
      </c>
      <c r="CJ385" s="3">
        <v>14.24</v>
      </c>
      <c r="CK385" s="3">
        <v>14.24</v>
      </c>
      <c r="CL385" s="1" t="s">
        <v>137</v>
      </c>
      <c r="CM385" s="1" t="s">
        <v>138</v>
      </c>
      <c r="CN385" s="1" t="s">
        <v>139</v>
      </c>
      <c r="CP385" s="1" t="s">
        <v>112</v>
      </c>
      <c r="CQ385" s="1" t="s">
        <v>111</v>
      </c>
      <c r="CR385" s="1" t="s">
        <v>112</v>
      </c>
      <c r="CS385" s="1" t="s">
        <v>111</v>
      </c>
      <c r="CT385" s="1" t="s">
        <v>138</v>
      </c>
      <c r="CU385" s="1" t="s">
        <v>138</v>
      </c>
      <c r="CV385" s="1" t="s">
        <v>138</v>
      </c>
      <c r="CW385" s="1" t="s">
        <v>1179</v>
      </c>
      <c r="CX385" s="1">
        <v>16702342664</v>
      </c>
      <c r="CY385" s="1" t="s">
        <v>4536</v>
      </c>
      <c r="CZ385" s="1" t="s">
        <v>380</v>
      </c>
      <c r="DA385" s="1" t="s">
        <v>111</v>
      </c>
      <c r="DB385" s="1" t="s">
        <v>112</v>
      </c>
    </row>
    <row r="386" spans="1:111" ht="15.6" customHeight="1" x14ac:dyDescent="0.25">
      <c r="A386" s="1" t="s">
        <v>6388</v>
      </c>
      <c r="B386" s="1" t="s">
        <v>238</v>
      </c>
      <c r="C386" s="2">
        <v>44352.119972685185</v>
      </c>
      <c r="D386" s="2">
        <v>44396</v>
      </c>
      <c r="E386" s="1" t="s">
        <v>180</v>
      </c>
      <c r="G386" s="1" t="s">
        <v>112</v>
      </c>
      <c r="H386" s="1" t="s">
        <v>112</v>
      </c>
      <c r="I386" s="1" t="s">
        <v>112</v>
      </c>
      <c r="J386" s="1" t="s">
        <v>505</v>
      </c>
      <c r="K386" s="1" t="s">
        <v>230</v>
      </c>
      <c r="L386" s="1" t="s">
        <v>1290</v>
      </c>
      <c r="M386" s="1" t="s">
        <v>507</v>
      </c>
      <c r="N386" s="1" t="s">
        <v>167</v>
      </c>
      <c r="O386" s="1" t="s">
        <v>117</v>
      </c>
      <c r="P386" s="9">
        <v>96950</v>
      </c>
      <c r="Q386" s="1" t="s">
        <v>118</v>
      </c>
      <c r="S386" s="1">
        <v>16702356622</v>
      </c>
      <c r="U386" s="1">
        <v>236115</v>
      </c>
      <c r="V386" s="1" t="s">
        <v>119</v>
      </c>
      <c r="X386" s="1" t="s">
        <v>508</v>
      </c>
      <c r="Y386" s="1" t="s">
        <v>509</v>
      </c>
      <c r="Z386" s="1" t="s">
        <v>510</v>
      </c>
      <c r="AA386" s="1" t="s">
        <v>511</v>
      </c>
      <c r="AB386" s="1" t="s">
        <v>1291</v>
      </c>
      <c r="AC386" s="1" t="s">
        <v>1038</v>
      </c>
      <c r="AD386" s="1" t="s">
        <v>879</v>
      </c>
      <c r="AE386" s="1" t="s">
        <v>117</v>
      </c>
      <c r="AF386" s="9">
        <v>96950</v>
      </c>
      <c r="AG386" s="1" t="s">
        <v>118</v>
      </c>
      <c r="AI386" s="1">
        <v>16707835750</v>
      </c>
      <c r="AK386" s="1" t="s">
        <v>513</v>
      </c>
      <c r="BC386" s="1" t="str">
        <f>"47-2152.02"</f>
        <v>47-2152.02</v>
      </c>
      <c r="BD386" s="1" t="s">
        <v>563</v>
      </c>
      <c r="BE386" s="1" t="s">
        <v>6389</v>
      </c>
      <c r="BF386" s="1" t="s">
        <v>565</v>
      </c>
      <c r="BG386" s="1">
        <v>2</v>
      </c>
      <c r="BH386" s="1">
        <v>2</v>
      </c>
      <c r="BI386" s="2">
        <v>44470</v>
      </c>
      <c r="BJ386" s="2">
        <v>44834</v>
      </c>
      <c r="BK386" s="2">
        <v>44470</v>
      </c>
      <c r="BL386" s="2">
        <v>44834</v>
      </c>
      <c r="BM386" s="1">
        <v>40</v>
      </c>
      <c r="BN386" s="1">
        <v>0</v>
      </c>
      <c r="BO386" s="1">
        <v>8</v>
      </c>
      <c r="BP386" s="1">
        <v>8</v>
      </c>
      <c r="BQ386" s="1">
        <v>8</v>
      </c>
      <c r="BR386" s="1">
        <v>8</v>
      </c>
      <c r="BS386" s="1">
        <v>8</v>
      </c>
      <c r="BT386" s="1">
        <v>0</v>
      </c>
      <c r="BU386" s="1" t="str">
        <f>"7:30 AM"</f>
        <v>7:30 AM</v>
      </c>
      <c r="BV386" s="1" t="str">
        <f>"4:30 PM"</f>
        <v>4:30 PM</v>
      </c>
      <c r="BW386" s="1" t="s">
        <v>135</v>
      </c>
      <c r="BX386" s="1">
        <v>0</v>
      </c>
      <c r="BY386" s="1">
        <v>6</v>
      </c>
      <c r="BZ386" s="1" t="s">
        <v>112</v>
      </c>
      <c r="CA386" s="1">
        <v>0</v>
      </c>
      <c r="CB386" s="1" t="s">
        <v>6390</v>
      </c>
      <c r="CC386" s="1" t="s">
        <v>1290</v>
      </c>
      <c r="CD386" s="1" t="s">
        <v>507</v>
      </c>
      <c r="CE386" s="1" t="s">
        <v>167</v>
      </c>
      <c r="CF386" s="1" t="s">
        <v>117</v>
      </c>
      <c r="CG386" s="1">
        <v>96950</v>
      </c>
      <c r="CH386" s="3">
        <v>10.039999999999999</v>
      </c>
      <c r="CI386" s="3">
        <v>10.039999999999999</v>
      </c>
      <c r="CJ386" s="3">
        <v>15.06</v>
      </c>
      <c r="CK386" s="3">
        <v>15.06</v>
      </c>
      <c r="CL386" s="1" t="s">
        <v>137</v>
      </c>
      <c r="CM386" s="1" t="s">
        <v>230</v>
      </c>
      <c r="CN386" s="1" t="s">
        <v>139</v>
      </c>
      <c r="CP386" s="1" t="s">
        <v>112</v>
      </c>
      <c r="CQ386" s="1" t="s">
        <v>111</v>
      </c>
      <c r="CR386" s="1" t="s">
        <v>111</v>
      </c>
      <c r="CS386" s="1" t="s">
        <v>111</v>
      </c>
      <c r="CT386" s="1" t="s">
        <v>138</v>
      </c>
      <c r="CU386" s="1" t="s">
        <v>111</v>
      </c>
      <c r="CV386" s="1" t="s">
        <v>111</v>
      </c>
      <c r="CW386" s="1" t="s">
        <v>6391</v>
      </c>
      <c r="CX386" s="1">
        <v>16702356622</v>
      </c>
      <c r="CY386" s="1" t="s">
        <v>513</v>
      </c>
      <c r="CZ386" s="1" t="s">
        <v>230</v>
      </c>
      <c r="DA386" s="1" t="s">
        <v>111</v>
      </c>
      <c r="DB386" s="1" t="s">
        <v>112</v>
      </c>
    </row>
    <row r="387" spans="1:111" ht="15.6" customHeight="1" x14ac:dyDescent="0.25">
      <c r="A387" s="1" t="s">
        <v>6392</v>
      </c>
      <c r="B387" s="1" t="s">
        <v>238</v>
      </c>
      <c r="C387" s="2">
        <v>44364.384619212964</v>
      </c>
      <c r="D387" s="2">
        <v>44406</v>
      </c>
      <c r="E387" s="1" t="s">
        <v>180</v>
      </c>
      <c r="G387" s="1" t="s">
        <v>112</v>
      </c>
      <c r="H387" s="1" t="s">
        <v>112</v>
      </c>
      <c r="I387" s="1" t="s">
        <v>112</v>
      </c>
      <c r="J387" s="1" t="s">
        <v>6393</v>
      </c>
      <c r="L387" s="1" t="s">
        <v>6375</v>
      </c>
      <c r="N387" s="1" t="s">
        <v>116</v>
      </c>
      <c r="O387" s="1" t="s">
        <v>117</v>
      </c>
      <c r="P387" s="9">
        <v>96950</v>
      </c>
      <c r="Q387" s="1" t="s">
        <v>118</v>
      </c>
      <c r="R387" s="1" t="s">
        <v>138</v>
      </c>
      <c r="S387" s="1">
        <v>16702330880</v>
      </c>
      <c r="U387" s="1">
        <v>236220</v>
      </c>
      <c r="V387" s="1" t="s">
        <v>119</v>
      </c>
      <c r="X387" s="1" t="s">
        <v>6376</v>
      </c>
      <c r="Y387" s="1" t="s">
        <v>6377</v>
      </c>
      <c r="Z387" s="1" t="s">
        <v>6378</v>
      </c>
      <c r="AA387" s="1" t="s">
        <v>973</v>
      </c>
      <c r="AB387" s="1" t="s">
        <v>6375</v>
      </c>
      <c r="AD387" s="1" t="s">
        <v>116</v>
      </c>
      <c r="AE387" s="1" t="s">
        <v>117</v>
      </c>
      <c r="AF387" s="9">
        <v>96950</v>
      </c>
      <c r="AG387" s="1" t="s">
        <v>118</v>
      </c>
      <c r="AH387" s="1" t="s">
        <v>138</v>
      </c>
      <c r="AI387" s="1">
        <v>16702330880</v>
      </c>
      <c r="AK387" s="1" t="s">
        <v>6379</v>
      </c>
      <c r="BC387" s="1" t="str">
        <f>"47-2051.00"</f>
        <v>47-2051.00</v>
      </c>
      <c r="BD387" s="1" t="s">
        <v>295</v>
      </c>
      <c r="BE387" s="1" t="s">
        <v>6394</v>
      </c>
      <c r="BF387" s="1" t="s">
        <v>6395</v>
      </c>
      <c r="BG387" s="1">
        <v>15</v>
      </c>
      <c r="BH387" s="1">
        <v>15</v>
      </c>
      <c r="BI387" s="2">
        <v>44470</v>
      </c>
      <c r="BJ387" s="2">
        <v>44834</v>
      </c>
      <c r="BK387" s="2">
        <v>44470</v>
      </c>
      <c r="BL387" s="2">
        <v>44834</v>
      </c>
      <c r="BM387" s="1">
        <v>40</v>
      </c>
      <c r="BN387" s="1">
        <v>0</v>
      </c>
      <c r="BO387" s="1">
        <v>8</v>
      </c>
      <c r="BP387" s="1">
        <v>8</v>
      </c>
      <c r="BQ387" s="1">
        <v>8</v>
      </c>
      <c r="BR387" s="1">
        <v>8</v>
      </c>
      <c r="BS387" s="1">
        <v>8</v>
      </c>
      <c r="BT387" s="1">
        <v>0</v>
      </c>
      <c r="BU387" s="1" t="str">
        <f>"8:00 AM"</f>
        <v>8:00 AM</v>
      </c>
      <c r="BV387" s="1" t="str">
        <f>"5:00 PM"</f>
        <v>5:00 PM</v>
      </c>
      <c r="BW387" s="1" t="s">
        <v>230</v>
      </c>
      <c r="BX387" s="1">
        <v>0</v>
      </c>
      <c r="BY387" s="1">
        <v>3</v>
      </c>
      <c r="BZ387" s="1" t="s">
        <v>112</v>
      </c>
      <c r="CB387" s="1" t="s">
        <v>362</v>
      </c>
      <c r="CC387" s="1" t="s">
        <v>6396</v>
      </c>
      <c r="CD387" s="1" t="s">
        <v>1197</v>
      </c>
      <c r="CE387" s="1" t="s">
        <v>116</v>
      </c>
      <c r="CF387" s="1" t="s">
        <v>117</v>
      </c>
      <c r="CG387" s="1">
        <v>96950</v>
      </c>
      <c r="CH387" s="3">
        <v>8.34</v>
      </c>
      <c r="CI387" s="3">
        <v>8.34</v>
      </c>
      <c r="CJ387" s="3">
        <v>12.51</v>
      </c>
      <c r="CK387" s="3">
        <v>12.51</v>
      </c>
      <c r="CL387" s="1" t="s">
        <v>137</v>
      </c>
      <c r="CM387" s="1" t="s">
        <v>138</v>
      </c>
      <c r="CN387" s="1" t="s">
        <v>139</v>
      </c>
      <c r="CP387" s="1" t="s">
        <v>111</v>
      </c>
      <c r="CQ387" s="1" t="s">
        <v>111</v>
      </c>
      <c r="CR387" s="1" t="s">
        <v>111</v>
      </c>
      <c r="CS387" s="1" t="s">
        <v>111</v>
      </c>
      <c r="CT387" s="1" t="s">
        <v>138</v>
      </c>
      <c r="CU387" s="1" t="s">
        <v>111</v>
      </c>
      <c r="CV387" s="1" t="s">
        <v>138</v>
      </c>
      <c r="CW387" s="1" t="s">
        <v>138</v>
      </c>
      <c r="CX387" s="1">
        <v>16702330880</v>
      </c>
      <c r="CY387" s="1" t="s">
        <v>6382</v>
      </c>
      <c r="CZ387" s="1" t="s">
        <v>138</v>
      </c>
      <c r="DA387" s="1" t="s">
        <v>111</v>
      </c>
      <c r="DB387" s="1" t="s">
        <v>112</v>
      </c>
    </row>
    <row r="388" spans="1:111" ht="15.6" customHeight="1" x14ac:dyDescent="0.25">
      <c r="A388" s="1" t="s">
        <v>6397</v>
      </c>
      <c r="B388" s="1" t="s">
        <v>238</v>
      </c>
      <c r="C388" s="2">
        <v>44370.846357870367</v>
      </c>
      <c r="D388" s="2">
        <v>44411</v>
      </c>
      <c r="E388" s="1" t="s">
        <v>180</v>
      </c>
      <c r="G388" s="1" t="s">
        <v>112</v>
      </c>
      <c r="H388" s="1" t="s">
        <v>112</v>
      </c>
      <c r="I388" s="1" t="s">
        <v>112</v>
      </c>
      <c r="J388" s="1" t="s">
        <v>6398</v>
      </c>
      <c r="K388" s="1" t="s">
        <v>6399</v>
      </c>
      <c r="L388" s="1" t="s">
        <v>6400</v>
      </c>
      <c r="M388" s="1" t="s">
        <v>1009</v>
      </c>
      <c r="N388" s="1" t="s">
        <v>116</v>
      </c>
      <c r="O388" s="1" t="s">
        <v>117</v>
      </c>
      <c r="P388" s="9">
        <v>96950</v>
      </c>
      <c r="Q388" s="1" t="s">
        <v>118</v>
      </c>
      <c r="R388" s="1" t="s">
        <v>117</v>
      </c>
      <c r="S388" s="1">
        <v>16702355547</v>
      </c>
      <c r="U388" s="1">
        <v>442210</v>
      </c>
      <c r="V388" s="1" t="s">
        <v>119</v>
      </c>
      <c r="X388" s="1" t="s">
        <v>6401</v>
      </c>
      <c r="Y388" s="1" t="s">
        <v>6402</v>
      </c>
      <c r="Z388" s="1" t="s">
        <v>138</v>
      </c>
      <c r="AA388" s="1" t="s">
        <v>357</v>
      </c>
      <c r="AB388" s="1" t="s">
        <v>6400</v>
      </c>
      <c r="AC388" s="1" t="s">
        <v>1009</v>
      </c>
      <c r="AD388" s="1" t="s">
        <v>116</v>
      </c>
      <c r="AE388" s="1" t="s">
        <v>117</v>
      </c>
      <c r="AF388" s="9">
        <v>96950</v>
      </c>
      <c r="AG388" s="1" t="s">
        <v>118</v>
      </c>
      <c r="AH388" s="1" t="s">
        <v>117</v>
      </c>
      <c r="AI388" s="1">
        <v>16702355547</v>
      </c>
      <c r="AK388" s="1" t="s">
        <v>6403</v>
      </c>
      <c r="BC388" s="1" t="str">
        <f>"27-1025.00"</f>
        <v>27-1025.00</v>
      </c>
      <c r="BD388" s="1" t="s">
        <v>6404</v>
      </c>
      <c r="BE388" s="1" t="s">
        <v>6405</v>
      </c>
      <c r="BF388" s="1" t="s">
        <v>6406</v>
      </c>
      <c r="BG388" s="1">
        <v>2</v>
      </c>
      <c r="BH388" s="1">
        <v>2</v>
      </c>
      <c r="BI388" s="2">
        <v>44470</v>
      </c>
      <c r="BJ388" s="2">
        <v>44834</v>
      </c>
      <c r="BK388" s="2">
        <v>44470</v>
      </c>
      <c r="BL388" s="2">
        <v>44834</v>
      </c>
      <c r="BM388" s="1">
        <v>40</v>
      </c>
      <c r="BN388" s="1">
        <v>0</v>
      </c>
      <c r="BO388" s="1">
        <v>8</v>
      </c>
      <c r="BP388" s="1">
        <v>8</v>
      </c>
      <c r="BQ388" s="1">
        <v>8</v>
      </c>
      <c r="BR388" s="1">
        <v>8</v>
      </c>
      <c r="BS388" s="1">
        <v>8</v>
      </c>
      <c r="BT388" s="1">
        <v>0</v>
      </c>
      <c r="BU388" s="1" t="str">
        <f>"8:00 AM"</f>
        <v>8:00 AM</v>
      </c>
      <c r="BV388" s="1" t="str">
        <f>"5:00 PM"</f>
        <v>5:00 PM</v>
      </c>
      <c r="BW388" s="1" t="s">
        <v>135</v>
      </c>
      <c r="BX388" s="1">
        <v>0</v>
      </c>
      <c r="BY388" s="1">
        <v>12</v>
      </c>
      <c r="BZ388" s="1" t="s">
        <v>112</v>
      </c>
      <c r="CB388" s="1" t="s">
        <v>6407</v>
      </c>
      <c r="CC388" s="1" t="s">
        <v>6408</v>
      </c>
      <c r="CD388" s="1" t="s">
        <v>1009</v>
      </c>
      <c r="CE388" s="1" t="s">
        <v>116</v>
      </c>
      <c r="CF388" s="1" t="s">
        <v>117</v>
      </c>
      <c r="CG388" s="1">
        <v>96950</v>
      </c>
      <c r="CH388" s="3">
        <v>8.93</v>
      </c>
      <c r="CI388" s="3">
        <v>9.5</v>
      </c>
      <c r="CJ388" s="3">
        <v>13.39</v>
      </c>
      <c r="CK388" s="3">
        <v>14.25</v>
      </c>
      <c r="CL388" s="1" t="s">
        <v>137</v>
      </c>
      <c r="CM388" s="1" t="s">
        <v>138</v>
      </c>
      <c r="CN388" s="1" t="s">
        <v>218</v>
      </c>
      <c r="CP388" s="1" t="s">
        <v>112</v>
      </c>
      <c r="CQ388" s="1" t="s">
        <v>111</v>
      </c>
      <c r="CR388" s="1" t="s">
        <v>111</v>
      </c>
      <c r="CS388" s="1" t="s">
        <v>111</v>
      </c>
      <c r="CT388" s="1" t="s">
        <v>138</v>
      </c>
      <c r="CU388" s="1" t="s">
        <v>111</v>
      </c>
      <c r="CV388" s="1" t="s">
        <v>138</v>
      </c>
      <c r="CW388" s="1" t="s">
        <v>1324</v>
      </c>
      <c r="CX388" s="1">
        <v>16702355547</v>
      </c>
      <c r="CY388" s="1" t="s">
        <v>6403</v>
      </c>
      <c r="CZ388" s="1" t="s">
        <v>138</v>
      </c>
      <c r="DA388" s="1" t="s">
        <v>111</v>
      </c>
      <c r="DB388" s="1" t="s">
        <v>112</v>
      </c>
    </row>
    <row r="389" spans="1:111" ht="15.6" customHeight="1" x14ac:dyDescent="0.25">
      <c r="A389" s="1" t="s">
        <v>6409</v>
      </c>
      <c r="B389" s="1" t="s">
        <v>238</v>
      </c>
      <c r="C389" s="2">
        <v>44368.824770833337</v>
      </c>
      <c r="D389" s="2">
        <v>44418</v>
      </c>
      <c r="E389" s="1" t="s">
        <v>180</v>
      </c>
      <c r="G389" s="1" t="s">
        <v>111</v>
      </c>
      <c r="H389" s="1" t="s">
        <v>112</v>
      </c>
      <c r="I389" s="1" t="s">
        <v>112</v>
      </c>
      <c r="J389" s="1" t="s">
        <v>1168</v>
      </c>
      <c r="L389" s="1" t="s">
        <v>1169</v>
      </c>
      <c r="M389" s="1" t="s">
        <v>1170</v>
      </c>
      <c r="N389" s="1" t="s">
        <v>116</v>
      </c>
      <c r="O389" s="1" t="s">
        <v>117</v>
      </c>
      <c r="P389" s="9">
        <v>96950</v>
      </c>
      <c r="Q389" s="1" t="s">
        <v>118</v>
      </c>
      <c r="R389" s="1" t="s">
        <v>116</v>
      </c>
      <c r="S389" s="1">
        <v>16705887746</v>
      </c>
      <c r="T389" s="1">
        <v>0</v>
      </c>
      <c r="U389" s="1">
        <v>23622</v>
      </c>
      <c r="V389" s="1" t="s">
        <v>119</v>
      </c>
      <c r="X389" s="1" t="s">
        <v>1171</v>
      </c>
      <c r="Y389" s="1" t="s">
        <v>1172</v>
      </c>
      <c r="AA389" s="1" t="s">
        <v>1173</v>
      </c>
      <c r="AB389" s="1" t="s">
        <v>1169</v>
      </c>
      <c r="AC389" s="1" t="s">
        <v>1170</v>
      </c>
      <c r="AD389" s="1" t="s">
        <v>116</v>
      </c>
      <c r="AE389" s="1" t="s">
        <v>117</v>
      </c>
      <c r="AF389" s="9">
        <v>96950</v>
      </c>
      <c r="AG389" s="1" t="s">
        <v>118</v>
      </c>
      <c r="AH389" s="1" t="s">
        <v>116</v>
      </c>
      <c r="AI389" s="1">
        <v>16717773710</v>
      </c>
      <c r="AJ389" s="1">
        <v>0</v>
      </c>
      <c r="AK389" s="1" t="s">
        <v>1174</v>
      </c>
      <c r="BC389" s="1" t="str">
        <f>"51-4122.00"</f>
        <v>51-4122.00</v>
      </c>
      <c r="BD389" s="1" t="s">
        <v>6410</v>
      </c>
      <c r="BE389" s="1" t="s">
        <v>6411</v>
      </c>
      <c r="BF389" s="1" t="s">
        <v>6412</v>
      </c>
      <c r="BG389" s="1">
        <v>2</v>
      </c>
      <c r="BH389" s="1">
        <v>2</v>
      </c>
      <c r="BI389" s="2">
        <v>44470</v>
      </c>
      <c r="BJ389" s="2">
        <v>45565</v>
      </c>
      <c r="BK389" s="2">
        <v>44470</v>
      </c>
      <c r="BL389" s="2">
        <v>45565</v>
      </c>
      <c r="BM389" s="1">
        <v>40</v>
      </c>
      <c r="BN389" s="1">
        <v>0</v>
      </c>
      <c r="BO389" s="1">
        <v>8</v>
      </c>
      <c r="BP389" s="1">
        <v>8</v>
      </c>
      <c r="BQ389" s="1">
        <v>8</v>
      </c>
      <c r="BR389" s="1">
        <v>8</v>
      </c>
      <c r="BS389" s="1">
        <v>8</v>
      </c>
      <c r="BT389" s="1">
        <v>0</v>
      </c>
      <c r="BU389" s="1" t="str">
        <f>"8:00 AM"</f>
        <v>8:00 AM</v>
      </c>
      <c r="BV389" s="1" t="str">
        <f>"5:00 PM"</f>
        <v>5:00 PM</v>
      </c>
      <c r="BW389" s="1" t="s">
        <v>135</v>
      </c>
      <c r="BX389" s="1">
        <v>0</v>
      </c>
      <c r="BY389" s="1">
        <v>12</v>
      </c>
      <c r="BZ389" s="1" t="s">
        <v>112</v>
      </c>
      <c r="CB389" s="1" t="s">
        <v>6413</v>
      </c>
      <c r="CC389" s="1" t="s">
        <v>1169</v>
      </c>
      <c r="CD389" s="1" t="s">
        <v>1170</v>
      </c>
      <c r="CE389" s="1" t="s">
        <v>116</v>
      </c>
      <c r="CF389" s="1" t="s">
        <v>117</v>
      </c>
      <c r="CG389" s="1">
        <v>96950</v>
      </c>
      <c r="CH389" s="3">
        <v>13.35</v>
      </c>
      <c r="CJ389" s="3">
        <v>20.03</v>
      </c>
      <c r="CL389" s="1" t="s">
        <v>137</v>
      </c>
      <c r="CN389" s="1" t="s">
        <v>139</v>
      </c>
      <c r="CP389" s="1" t="s">
        <v>112</v>
      </c>
      <c r="CQ389" s="1" t="s">
        <v>111</v>
      </c>
      <c r="CR389" s="1" t="s">
        <v>112</v>
      </c>
      <c r="CS389" s="1" t="s">
        <v>111</v>
      </c>
      <c r="CT389" s="1" t="s">
        <v>138</v>
      </c>
      <c r="CU389" s="1" t="s">
        <v>111</v>
      </c>
      <c r="CV389" s="1" t="s">
        <v>138</v>
      </c>
      <c r="CW389" s="1" t="s">
        <v>6414</v>
      </c>
      <c r="CX389" s="1">
        <v>16705887746</v>
      </c>
      <c r="CY389" s="1" t="s">
        <v>1174</v>
      </c>
      <c r="CZ389" s="1" t="s">
        <v>380</v>
      </c>
      <c r="DA389" s="1" t="s">
        <v>111</v>
      </c>
      <c r="DB389" s="1" t="s">
        <v>112</v>
      </c>
    </row>
    <row r="390" spans="1:111" ht="15.6" customHeight="1" x14ac:dyDescent="0.25">
      <c r="A390" s="1" t="s">
        <v>6415</v>
      </c>
      <c r="B390" s="1" t="s">
        <v>238</v>
      </c>
      <c r="C390" s="2">
        <v>44378.765365624997</v>
      </c>
      <c r="D390" s="2">
        <v>44419</v>
      </c>
      <c r="E390" s="1" t="s">
        <v>180</v>
      </c>
      <c r="G390" s="1" t="s">
        <v>112</v>
      </c>
      <c r="H390" s="1" t="s">
        <v>112</v>
      </c>
      <c r="I390" s="1" t="s">
        <v>112</v>
      </c>
      <c r="J390" s="1" t="s">
        <v>4110</v>
      </c>
      <c r="K390" s="1" t="s">
        <v>3169</v>
      </c>
      <c r="L390" s="1" t="s">
        <v>4111</v>
      </c>
      <c r="N390" s="1" t="s">
        <v>116</v>
      </c>
      <c r="O390" s="1" t="s">
        <v>117</v>
      </c>
      <c r="P390" s="9">
        <v>96950</v>
      </c>
      <c r="Q390" s="1" t="s">
        <v>118</v>
      </c>
      <c r="S390" s="1">
        <v>16702336060</v>
      </c>
      <c r="U390" s="1">
        <v>56132</v>
      </c>
      <c r="V390" s="1" t="s">
        <v>119</v>
      </c>
      <c r="X390" s="1" t="s">
        <v>4112</v>
      </c>
      <c r="Y390" s="1" t="s">
        <v>4113</v>
      </c>
      <c r="Z390" s="1" t="s">
        <v>4114</v>
      </c>
      <c r="AA390" s="1" t="s">
        <v>1028</v>
      </c>
      <c r="AB390" s="1" t="s">
        <v>4111</v>
      </c>
      <c r="AD390" s="1" t="s">
        <v>116</v>
      </c>
      <c r="AE390" s="1" t="s">
        <v>117</v>
      </c>
      <c r="AF390" s="9">
        <v>96950</v>
      </c>
      <c r="AG390" s="1" t="s">
        <v>118</v>
      </c>
      <c r="AI390" s="1">
        <v>16702336060</v>
      </c>
      <c r="AK390" s="1" t="s">
        <v>4115</v>
      </c>
      <c r="BC390" s="1" t="str">
        <f>"49-9071.00"</f>
        <v>49-9071.00</v>
      </c>
      <c r="BD390" s="1" t="s">
        <v>214</v>
      </c>
      <c r="BE390" s="1" t="s">
        <v>6416</v>
      </c>
      <c r="BF390" s="1" t="s">
        <v>2311</v>
      </c>
      <c r="BG390" s="1">
        <v>4</v>
      </c>
      <c r="BH390" s="1">
        <v>4</v>
      </c>
      <c r="BI390" s="2">
        <v>44470</v>
      </c>
      <c r="BJ390" s="2">
        <v>44834</v>
      </c>
      <c r="BK390" s="2">
        <v>44470</v>
      </c>
      <c r="BL390" s="2">
        <v>44834</v>
      </c>
      <c r="BM390" s="1">
        <v>35</v>
      </c>
      <c r="BN390" s="1">
        <v>0</v>
      </c>
      <c r="BO390" s="1">
        <v>7</v>
      </c>
      <c r="BP390" s="1">
        <v>7</v>
      </c>
      <c r="BQ390" s="1">
        <v>7</v>
      </c>
      <c r="BR390" s="1">
        <v>7</v>
      </c>
      <c r="BS390" s="1">
        <v>7</v>
      </c>
      <c r="BT390" s="1">
        <v>0</v>
      </c>
      <c r="BU390" s="1" t="str">
        <f>"9:00 AM"</f>
        <v>9:00 AM</v>
      </c>
      <c r="BV390" s="1" t="str">
        <f>"5:00 PM"</f>
        <v>5:00 PM</v>
      </c>
      <c r="BW390" s="1" t="s">
        <v>135</v>
      </c>
      <c r="BX390" s="1">
        <v>0</v>
      </c>
      <c r="BY390" s="1">
        <v>3</v>
      </c>
      <c r="BZ390" s="1" t="s">
        <v>112</v>
      </c>
      <c r="CB390" s="1" t="s">
        <v>3175</v>
      </c>
      <c r="CC390" s="1" t="s">
        <v>4111</v>
      </c>
      <c r="CE390" s="1" t="s">
        <v>116</v>
      </c>
      <c r="CF390" s="1" t="s">
        <v>117</v>
      </c>
      <c r="CG390" s="1">
        <v>96950</v>
      </c>
      <c r="CH390" s="3">
        <v>8.7100000000000009</v>
      </c>
      <c r="CI390" s="3">
        <v>8.7100000000000009</v>
      </c>
      <c r="CJ390" s="3">
        <v>13.06</v>
      </c>
      <c r="CK390" s="3">
        <v>13.06</v>
      </c>
      <c r="CL390" s="1" t="s">
        <v>137</v>
      </c>
      <c r="CN390" s="1" t="s">
        <v>139</v>
      </c>
      <c r="CP390" s="1" t="s">
        <v>112</v>
      </c>
      <c r="CQ390" s="1" t="s">
        <v>111</v>
      </c>
      <c r="CR390" s="1" t="s">
        <v>112</v>
      </c>
      <c r="CS390" s="1" t="s">
        <v>111</v>
      </c>
      <c r="CT390" s="1" t="s">
        <v>138</v>
      </c>
      <c r="CU390" s="1" t="s">
        <v>111</v>
      </c>
      <c r="CV390" s="1" t="s">
        <v>138</v>
      </c>
      <c r="CW390" s="1" t="s">
        <v>2313</v>
      </c>
      <c r="CX390" s="1">
        <v>16702336060</v>
      </c>
      <c r="CY390" s="1" t="s">
        <v>4115</v>
      </c>
      <c r="CZ390" s="1" t="s">
        <v>138</v>
      </c>
      <c r="DA390" s="1" t="s">
        <v>111</v>
      </c>
      <c r="DB390" s="1" t="s">
        <v>112</v>
      </c>
      <c r="DC390" s="1" t="s">
        <v>4112</v>
      </c>
      <c r="DD390" s="1" t="s">
        <v>4113</v>
      </c>
      <c r="DF390" s="1" t="s">
        <v>4110</v>
      </c>
      <c r="DG390" s="1" t="s">
        <v>4115</v>
      </c>
    </row>
    <row r="391" spans="1:111" ht="15.6" customHeight="1" x14ac:dyDescent="0.25">
      <c r="A391" s="1" t="s">
        <v>6417</v>
      </c>
      <c r="B391" s="1" t="s">
        <v>238</v>
      </c>
      <c r="C391" s="2">
        <v>44351.829289120367</v>
      </c>
      <c r="D391" s="2">
        <v>44386</v>
      </c>
      <c r="E391" s="1" t="s">
        <v>180</v>
      </c>
      <c r="G391" s="1" t="s">
        <v>112</v>
      </c>
      <c r="H391" s="1" t="s">
        <v>112</v>
      </c>
      <c r="I391" s="1" t="s">
        <v>112</v>
      </c>
      <c r="J391" s="1" t="s">
        <v>5942</v>
      </c>
      <c r="K391" s="1" t="s">
        <v>5943</v>
      </c>
      <c r="L391" s="1" t="s">
        <v>5944</v>
      </c>
      <c r="N391" s="1" t="s">
        <v>116</v>
      </c>
      <c r="O391" s="1" t="s">
        <v>117</v>
      </c>
      <c r="P391" s="9">
        <v>96950</v>
      </c>
      <c r="Q391" s="1" t="s">
        <v>118</v>
      </c>
      <c r="S391" s="1">
        <v>16702889509</v>
      </c>
      <c r="U391" s="1">
        <v>445220</v>
      </c>
      <c r="V391" s="1" t="s">
        <v>119</v>
      </c>
      <c r="X391" s="1" t="s">
        <v>5945</v>
      </c>
      <c r="Y391" s="1" t="s">
        <v>5946</v>
      </c>
      <c r="AA391" s="1" t="s">
        <v>1028</v>
      </c>
      <c r="AB391" s="1" t="s">
        <v>5944</v>
      </c>
      <c r="AD391" s="1" t="s">
        <v>116</v>
      </c>
      <c r="AE391" s="1" t="s">
        <v>117</v>
      </c>
      <c r="AF391" s="9">
        <v>96950</v>
      </c>
      <c r="AG391" s="1" t="s">
        <v>118</v>
      </c>
      <c r="AI391" s="1">
        <v>16702889509</v>
      </c>
      <c r="AK391" s="1" t="s">
        <v>5947</v>
      </c>
      <c r="BC391" s="1" t="str">
        <f>"49-9071.00"</f>
        <v>49-9071.00</v>
      </c>
      <c r="BD391" s="1" t="s">
        <v>214</v>
      </c>
      <c r="BE391" s="1" t="s">
        <v>6418</v>
      </c>
      <c r="BF391" s="1" t="s">
        <v>2311</v>
      </c>
      <c r="BG391" s="1">
        <v>1</v>
      </c>
      <c r="BH391" s="1">
        <v>1</v>
      </c>
      <c r="BI391" s="2">
        <v>44470</v>
      </c>
      <c r="BJ391" s="2">
        <v>44834</v>
      </c>
      <c r="BK391" s="2">
        <v>44470</v>
      </c>
      <c r="BL391" s="2">
        <v>44834</v>
      </c>
      <c r="BM391" s="1">
        <v>35</v>
      </c>
      <c r="BN391" s="1">
        <v>0</v>
      </c>
      <c r="BO391" s="1">
        <v>7</v>
      </c>
      <c r="BP391" s="1">
        <v>7</v>
      </c>
      <c r="BQ391" s="1">
        <v>7</v>
      </c>
      <c r="BR391" s="1">
        <v>7</v>
      </c>
      <c r="BS391" s="1">
        <v>7</v>
      </c>
      <c r="BT391" s="1">
        <v>0</v>
      </c>
      <c r="BU391" s="1" t="str">
        <f>"9:00 AM"</f>
        <v>9:00 AM</v>
      </c>
      <c r="BV391" s="1" t="str">
        <f>"5:00 PM"</f>
        <v>5:00 PM</v>
      </c>
      <c r="BW391" s="1" t="s">
        <v>135</v>
      </c>
      <c r="BX391" s="1">
        <v>0</v>
      </c>
      <c r="BY391" s="1">
        <v>3</v>
      </c>
      <c r="BZ391" s="1" t="s">
        <v>112</v>
      </c>
      <c r="CB391" s="1" t="s">
        <v>3175</v>
      </c>
      <c r="CC391" s="1" t="s">
        <v>5944</v>
      </c>
      <c r="CE391" s="1" t="s">
        <v>116</v>
      </c>
      <c r="CF391" s="1" t="s">
        <v>117</v>
      </c>
      <c r="CG391" s="1">
        <v>96950</v>
      </c>
      <c r="CH391" s="3">
        <v>8.7100000000000009</v>
      </c>
      <c r="CI391" s="3">
        <v>8.7100000000000009</v>
      </c>
      <c r="CJ391" s="3">
        <v>13.06</v>
      </c>
      <c r="CK391" s="3">
        <v>13.06</v>
      </c>
      <c r="CL391" s="1" t="s">
        <v>137</v>
      </c>
      <c r="CN391" s="1" t="s">
        <v>139</v>
      </c>
      <c r="CP391" s="1" t="s">
        <v>112</v>
      </c>
      <c r="CQ391" s="1" t="s">
        <v>111</v>
      </c>
      <c r="CR391" s="1" t="s">
        <v>112</v>
      </c>
      <c r="CS391" s="1" t="s">
        <v>111</v>
      </c>
      <c r="CT391" s="1" t="s">
        <v>138</v>
      </c>
      <c r="CU391" s="1" t="s">
        <v>111</v>
      </c>
      <c r="CV391" s="1" t="s">
        <v>138</v>
      </c>
      <c r="CW391" s="1" t="s">
        <v>2313</v>
      </c>
      <c r="CX391" s="1">
        <v>16702889509</v>
      </c>
      <c r="CY391" s="1" t="s">
        <v>5947</v>
      </c>
      <c r="CZ391" s="1" t="s">
        <v>138</v>
      </c>
      <c r="DA391" s="1" t="s">
        <v>111</v>
      </c>
      <c r="DB391" s="1" t="s">
        <v>112</v>
      </c>
      <c r="DC391" s="1" t="s">
        <v>5945</v>
      </c>
      <c r="DD391" s="1" t="s">
        <v>5946</v>
      </c>
      <c r="DF391" s="1" t="s">
        <v>5942</v>
      </c>
      <c r="DG391" s="1" t="s">
        <v>5947</v>
      </c>
    </row>
    <row r="392" spans="1:111" ht="15.6" customHeight="1" x14ac:dyDescent="0.25">
      <c r="A392" s="1" t="s">
        <v>6419</v>
      </c>
      <c r="B392" s="1" t="s">
        <v>238</v>
      </c>
      <c r="C392" s="2">
        <v>44350.0942005787</v>
      </c>
      <c r="D392" s="2">
        <v>44391</v>
      </c>
      <c r="E392" s="1" t="s">
        <v>110</v>
      </c>
      <c r="F392" s="2">
        <v>44468.833333333336</v>
      </c>
      <c r="G392" s="1" t="s">
        <v>112</v>
      </c>
      <c r="H392" s="1" t="s">
        <v>112</v>
      </c>
      <c r="I392" s="1" t="s">
        <v>112</v>
      </c>
      <c r="J392" s="1" t="s">
        <v>1755</v>
      </c>
      <c r="K392" s="1" t="s">
        <v>1756</v>
      </c>
      <c r="L392" s="1" t="s">
        <v>1757</v>
      </c>
      <c r="M392" s="1" t="s">
        <v>1758</v>
      </c>
      <c r="N392" s="1" t="s">
        <v>1759</v>
      </c>
      <c r="O392" s="1" t="s">
        <v>117</v>
      </c>
      <c r="P392" s="9">
        <v>96952</v>
      </c>
      <c r="Q392" s="1" t="s">
        <v>118</v>
      </c>
      <c r="R392" s="1" t="s">
        <v>138</v>
      </c>
      <c r="S392" s="1">
        <v>16704334428</v>
      </c>
      <c r="U392" s="1">
        <v>447110</v>
      </c>
      <c r="V392" s="1" t="s">
        <v>119</v>
      </c>
      <c r="X392" s="1" t="s">
        <v>1760</v>
      </c>
      <c r="Y392" s="1" t="s">
        <v>1761</v>
      </c>
      <c r="Z392" s="1" t="s">
        <v>1762</v>
      </c>
      <c r="AA392" s="1" t="s">
        <v>1763</v>
      </c>
      <c r="AB392" s="1" t="s">
        <v>1757</v>
      </c>
      <c r="AC392" s="1" t="s">
        <v>1758</v>
      </c>
      <c r="AD392" s="1" t="s">
        <v>1759</v>
      </c>
      <c r="AE392" s="1" t="s">
        <v>117</v>
      </c>
      <c r="AF392" s="9">
        <v>96952</v>
      </c>
      <c r="AG392" s="1" t="s">
        <v>118</v>
      </c>
      <c r="AH392" s="1" t="s">
        <v>138</v>
      </c>
      <c r="AI392" s="1">
        <v>16709894711</v>
      </c>
      <c r="AK392" s="1" t="s">
        <v>1764</v>
      </c>
      <c r="BC392" s="1" t="str">
        <f>"51-2022.00"</f>
        <v>51-2022.00</v>
      </c>
      <c r="BD392" s="1" t="s">
        <v>6420</v>
      </c>
      <c r="BE392" s="1" t="s">
        <v>6421</v>
      </c>
      <c r="BF392" s="1" t="s">
        <v>3680</v>
      </c>
      <c r="BG392" s="1">
        <v>1</v>
      </c>
      <c r="BH392" s="1">
        <v>1</v>
      </c>
      <c r="BI392" s="2">
        <v>44470</v>
      </c>
      <c r="BJ392" s="2">
        <v>44834</v>
      </c>
      <c r="BK392" s="2">
        <v>44470</v>
      </c>
      <c r="BL392" s="2">
        <v>44834</v>
      </c>
      <c r="BM392" s="1">
        <v>40</v>
      </c>
      <c r="BN392" s="1">
        <v>0</v>
      </c>
      <c r="BO392" s="1">
        <v>8</v>
      </c>
      <c r="BP392" s="1">
        <v>8</v>
      </c>
      <c r="BQ392" s="1">
        <v>8</v>
      </c>
      <c r="BR392" s="1">
        <v>8</v>
      </c>
      <c r="BS392" s="1">
        <v>8</v>
      </c>
      <c r="BT392" s="1">
        <v>0</v>
      </c>
      <c r="BU392" s="1" t="str">
        <f>"7:30 AM"</f>
        <v>7:30 AM</v>
      </c>
      <c r="BV392" s="1" t="str">
        <f>"4:30 PM"</f>
        <v>4:30 PM</v>
      </c>
      <c r="BW392" s="1" t="s">
        <v>135</v>
      </c>
      <c r="BX392" s="1">
        <v>0</v>
      </c>
      <c r="BY392" s="1">
        <v>12</v>
      </c>
      <c r="BZ392" s="1" t="s">
        <v>112</v>
      </c>
      <c r="CB392" s="1" t="s">
        <v>6422</v>
      </c>
      <c r="CC392" s="1" t="s">
        <v>1758</v>
      </c>
      <c r="CD392" s="1" t="s">
        <v>1769</v>
      </c>
      <c r="CE392" s="1" t="s">
        <v>1759</v>
      </c>
      <c r="CF392" s="1" t="s">
        <v>117</v>
      </c>
      <c r="CG392" s="1">
        <v>96952</v>
      </c>
      <c r="CH392" s="3">
        <v>12.25</v>
      </c>
      <c r="CI392" s="3">
        <v>12.5</v>
      </c>
      <c r="CJ392" s="3">
        <v>18.38</v>
      </c>
      <c r="CK392" s="3">
        <v>18.75</v>
      </c>
      <c r="CL392" s="1" t="s">
        <v>137</v>
      </c>
      <c r="CM392" s="1" t="s">
        <v>138</v>
      </c>
      <c r="CN392" s="1" t="s">
        <v>139</v>
      </c>
      <c r="CP392" s="1" t="s">
        <v>112</v>
      </c>
      <c r="CQ392" s="1" t="s">
        <v>111</v>
      </c>
      <c r="CR392" s="1" t="s">
        <v>112</v>
      </c>
      <c r="CS392" s="1" t="s">
        <v>111</v>
      </c>
      <c r="CT392" s="1" t="s">
        <v>138</v>
      </c>
      <c r="CU392" s="1" t="s">
        <v>111</v>
      </c>
      <c r="CV392" s="1" t="s">
        <v>138</v>
      </c>
      <c r="CW392" s="1" t="s">
        <v>6423</v>
      </c>
      <c r="CX392" s="1">
        <v>16704334428</v>
      </c>
      <c r="CY392" s="1" t="s">
        <v>1764</v>
      </c>
      <c r="CZ392" s="1" t="s">
        <v>138</v>
      </c>
      <c r="DA392" s="1" t="s">
        <v>111</v>
      </c>
      <c r="DB392" s="1" t="s">
        <v>112</v>
      </c>
    </row>
    <row r="393" spans="1:111" ht="15.6" customHeight="1" x14ac:dyDescent="0.25">
      <c r="A393" s="1" t="s">
        <v>6424</v>
      </c>
      <c r="B393" s="1" t="s">
        <v>238</v>
      </c>
      <c r="C393" s="2">
        <v>44355.413976736112</v>
      </c>
      <c r="D393" s="2">
        <v>44391</v>
      </c>
      <c r="E393" s="1" t="s">
        <v>180</v>
      </c>
      <c r="G393" s="1" t="s">
        <v>112</v>
      </c>
      <c r="H393" s="1" t="s">
        <v>112</v>
      </c>
      <c r="I393" s="1" t="s">
        <v>112</v>
      </c>
      <c r="J393" s="1" t="s">
        <v>3089</v>
      </c>
      <c r="L393" s="1" t="s">
        <v>3090</v>
      </c>
      <c r="M393" s="1" t="s">
        <v>3091</v>
      </c>
      <c r="N393" s="1" t="s">
        <v>167</v>
      </c>
      <c r="O393" s="1" t="s">
        <v>117</v>
      </c>
      <c r="P393" s="9">
        <v>96950</v>
      </c>
      <c r="Q393" s="1" t="s">
        <v>118</v>
      </c>
      <c r="S393" s="1">
        <v>16709894888</v>
      </c>
      <c r="U393" s="1">
        <v>541611</v>
      </c>
      <c r="V393" s="1" t="s">
        <v>119</v>
      </c>
      <c r="X393" s="1" t="s">
        <v>3092</v>
      </c>
      <c r="Y393" s="1" t="s">
        <v>3093</v>
      </c>
      <c r="Z393" s="1" t="s">
        <v>3094</v>
      </c>
      <c r="AA393" s="1" t="s">
        <v>343</v>
      </c>
      <c r="AB393" s="1" t="s">
        <v>3095</v>
      </c>
      <c r="AC393" s="1" t="s">
        <v>3091</v>
      </c>
      <c r="AD393" s="1" t="s">
        <v>167</v>
      </c>
      <c r="AE393" s="1" t="s">
        <v>117</v>
      </c>
      <c r="AF393" s="9">
        <v>96950</v>
      </c>
      <c r="AG393" s="1" t="s">
        <v>118</v>
      </c>
      <c r="AI393" s="1">
        <v>16709894888</v>
      </c>
      <c r="AK393" s="1" t="s">
        <v>3096</v>
      </c>
      <c r="BC393" s="1" t="str">
        <f>"37-2021.00"</f>
        <v>37-2021.00</v>
      </c>
      <c r="BD393" s="1" t="s">
        <v>6425</v>
      </c>
      <c r="BE393" s="1" t="s">
        <v>6426</v>
      </c>
      <c r="BF393" s="1" t="s">
        <v>6427</v>
      </c>
      <c r="BG393" s="1">
        <v>5</v>
      </c>
      <c r="BH393" s="1">
        <v>5</v>
      </c>
      <c r="BI393" s="2">
        <v>44470</v>
      </c>
      <c r="BJ393" s="2">
        <v>44834</v>
      </c>
      <c r="BK393" s="2">
        <v>44470</v>
      </c>
      <c r="BL393" s="2">
        <v>44834</v>
      </c>
      <c r="BM393" s="1">
        <v>35</v>
      </c>
      <c r="BN393" s="1">
        <v>0</v>
      </c>
      <c r="BO393" s="1">
        <v>7</v>
      </c>
      <c r="BP393" s="1">
        <v>7</v>
      </c>
      <c r="BQ393" s="1">
        <v>7</v>
      </c>
      <c r="BR393" s="1">
        <v>7</v>
      </c>
      <c r="BS393" s="1">
        <v>7</v>
      </c>
      <c r="BT393" s="1">
        <v>0</v>
      </c>
      <c r="BU393" s="1" t="str">
        <f>"9:00 AM"</f>
        <v>9:00 AM</v>
      </c>
      <c r="BV393" s="1" t="str">
        <f>"5:00 PM"</f>
        <v>5:00 PM</v>
      </c>
      <c r="BW393" s="1" t="s">
        <v>135</v>
      </c>
      <c r="BX393" s="1">
        <v>0</v>
      </c>
      <c r="BY393" s="1">
        <v>12</v>
      </c>
      <c r="BZ393" s="1" t="s">
        <v>112</v>
      </c>
      <c r="CB393" s="4" t="s">
        <v>6428</v>
      </c>
      <c r="CC393" s="1" t="s">
        <v>3091</v>
      </c>
      <c r="CE393" s="1" t="s">
        <v>167</v>
      </c>
      <c r="CF393" s="1" t="s">
        <v>117</v>
      </c>
      <c r="CG393" s="1">
        <v>96950</v>
      </c>
      <c r="CH393" s="3">
        <v>7.78</v>
      </c>
      <c r="CI393" s="3">
        <v>7.78</v>
      </c>
      <c r="CJ393" s="3">
        <v>0</v>
      </c>
      <c r="CK393" s="3">
        <v>0</v>
      </c>
      <c r="CL393" s="1" t="s">
        <v>137</v>
      </c>
      <c r="CN393" s="1" t="s">
        <v>139</v>
      </c>
      <c r="CP393" s="1" t="s">
        <v>112</v>
      </c>
      <c r="CQ393" s="1" t="s">
        <v>111</v>
      </c>
      <c r="CR393" s="1" t="s">
        <v>111</v>
      </c>
      <c r="CS393" s="1" t="s">
        <v>112</v>
      </c>
      <c r="CT393" s="1" t="s">
        <v>138</v>
      </c>
      <c r="CU393" s="1" t="s">
        <v>111</v>
      </c>
      <c r="CV393" s="1" t="s">
        <v>138</v>
      </c>
      <c r="CW393" s="1" t="s">
        <v>6429</v>
      </c>
      <c r="CX393" s="1">
        <v>16709894888</v>
      </c>
      <c r="CY393" s="1" t="s">
        <v>3096</v>
      </c>
      <c r="CZ393" s="1" t="s">
        <v>428</v>
      </c>
      <c r="DA393" s="1" t="s">
        <v>111</v>
      </c>
      <c r="DB393" s="1" t="s">
        <v>112</v>
      </c>
    </row>
    <row r="394" spans="1:111" ht="15.6" customHeight="1" x14ac:dyDescent="0.25">
      <c r="A394" s="1" t="s">
        <v>6430</v>
      </c>
      <c r="B394" s="1" t="s">
        <v>238</v>
      </c>
      <c r="C394" s="2">
        <v>44376.163548958335</v>
      </c>
      <c r="D394" s="2">
        <v>44420</v>
      </c>
      <c r="E394" s="1" t="s">
        <v>180</v>
      </c>
      <c r="G394" s="1" t="s">
        <v>112</v>
      </c>
      <c r="H394" s="1" t="s">
        <v>112</v>
      </c>
      <c r="I394" s="1" t="s">
        <v>112</v>
      </c>
      <c r="J394" s="1" t="s">
        <v>1204</v>
      </c>
      <c r="K394" s="1" t="s">
        <v>1205</v>
      </c>
      <c r="L394" s="1" t="s">
        <v>1206</v>
      </c>
      <c r="M394" s="1" t="s">
        <v>1207</v>
      </c>
      <c r="N394" s="1" t="s">
        <v>116</v>
      </c>
      <c r="O394" s="1" t="s">
        <v>117</v>
      </c>
      <c r="P394" s="9">
        <v>96950</v>
      </c>
      <c r="Q394" s="1" t="s">
        <v>118</v>
      </c>
      <c r="R394" s="1" t="s">
        <v>138</v>
      </c>
      <c r="S394" s="1">
        <v>16702352375</v>
      </c>
      <c r="U394" s="1">
        <v>236115</v>
      </c>
      <c r="V394" s="1" t="s">
        <v>119</v>
      </c>
      <c r="X394" s="1" t="s">
        <v>370</v>
      </c>
      <c r="Y394" s="1" t="s">
        <v>371</v>
      </c>
      <c r="Z394" s="1" t="s">
        <v>372</v>
      </c>
      <c r="AA394" s="1" t="s">
        <v>1184</v>
      </c>
      <c r="AB394" s="1" t="s">
        <v>368</v>
      </c>
      <c r="AC394" s="1" t="s">
        <v>1208</v>
      </c>
      <c r="AD394" s="1" t="s">
        <v>116</v>
      </c>
      <c r="AE394" s="1" t="s">
        <v>117</v>
      </c>
      <c r="AF394" s="9">
        <v>96950</v>
      </c>
      <c r="AG394" s="1" t="s">
        <v>118</v>
      </c>
      <c r="AH394" s="1" t="s">
        <v>138</v>
      </c>
      <c r="AI394" s="1">
        <v>16702346278</v>
      </c>
      <c r="AK394" s="1" t="s">
        <v>1209</v>
      </c>
      <c r="BC394" s="1" t="str">
        <f>"49-9071.00"</f>
        <v>49-9071.00</v>
      </c>
      <c r="BD394" s="1" t="s">
        <v>214</v>
      </c>
      <c r="BE394" s="1" t="s">
        <v>1210</v>
      </c>
      <c r="BF394" s="1" t="s">
        <v>1069</v>
      </c>
      <c r="BG394" s="1">
        <v>7</v>
      </c>
      <c r="BH394" s="1">
        <v>7</v>
      </c>
      <c r="BI394" s="2">
        <v>44470</v>
      </c>
      <c r="BJ394" s="2">
        <v>44834</v>
      </c>
      <c r="BK394" s="2">
        <v>44470</v>
      </c>
      <c r="BL394" s="2">
        <v>44834</v>
      </c>
      <c r="BM394" s="1">
        <v>40</v>
      </c>
      <c r="BN394" s="1">
        <v>0</v>
      </c>
      <c r="BO394" s="1">
        <v>8</v>
      </c>
      <c r="BP394" s="1">
        <v>8</v>
      </c>
      <c r="BQ394" s="1">
        <v>8</v>
      </c>
      <c r="BR394" s="1">
        <v>8</v>
      </c>
      <c r="BS394" s="1">
        <v>8</v>
      </c>
      <c r="BT394" s="1">
        <v>0</v>
      </c>
      <c r="BU394" s="1" t="str">
        <f>"8:00 AM"</f>
        <v>8:00 AM</v>
      </c>
      <c r="BV394" s="1" t="str">
        <f>"5:00 PM"</f>
        <v>5:00 PM</v>
      </c>
      <c r="BW394" s="1" t="s">
        <v>135</v>
      </c>
      <c r="BX394" s="1">
        <v>0</v>
      </c>
      <c r="BY394" s="1">
        <v>24</v>
      </c>
      <c r="BZ394" s="1" t="s">
        <v>112</v>
      </c>
      <c r="CB394" s="1" t="s">
        <v>6431</v>
      </c>
      <c r="CC394" s="1" t="s">
        <v>1607</v>
      </c>
      <c r="CD394" s="1" t="s">
        <v>1212</v>
      </c>
      <c r="CE394" s="1" t="s">
        <v>116</v>
      </c>
      <c r="CF394" s="1" t="s">
        <v>117</v>
      </c>
      <c r="CG394" s="1">
        <v>96950</v>
      </c>
      <c r="CH394" s="3">
        <v>8.7100000000000009</v>
      </c>
      <c r="CI394" s="3">
        <v>8.7100000000000009</v>
      </c>
      <c r="CJ394" s="3">
        <v>13.07</v>
      </c>
      <c r="CK394" s="3">
        <v>13.07</v>
      </c>
      <c r="CL394" s="1" t="s">
        <v>137</v>
      </c>
      <c r="CM394" s="1" t="s">
        <v>138</v>
      </c>
      <c r="CN394" s="1" t="s">
        <v>139</v>
      </c>
      <c r="CP394" s="1" t="s">
        <v>112</v>
      </c>
      <c r="CQ394" s="1" t="s">
        <v>111</v>
      </c>
      <c r="CR394" s="1" t="s">
        <v>112</v>
      </c>
      <c r="CS394" s="1" t="s">
        <v>111</v>
      </c>
      <c r="CT394" s="1" t="s">
        <v>138</v>
      </c>
      <c r="CU394" s="1" t="s">
        <v>111</v>
      </c>
      <c r="CV394" s="1" t="s">
        <v>138</v>
      </c>
      <c r="CW394" s="1" t="s">
        <v>138</v>
      </c>
      <c r="CX394" s="1">
        <v>16702352375</v>
      </c>
      <c r="CY394" s="1" t="s">
        <v>1213</v>
      </c>
      <c r="CZ394" s="1" t="s">
        <v>380</v>
      </c>
      <c r="DA394" s="1" t="s">
        <v>111</v>
      </c>
      <c r="DB394" s="1" t="s">
        <v>112</v>
      </c>
    </row>
    <row r="395" spans="1:111" ht="15.6" customHeight="1" x14ac:dyDescent="0.25">
      <c r="A395" s="1" t="s">
        <v>6441</v>
      </c>
      <c r="B395" s="1" t="s">
        <v>238</v>
      </c>
      <c r="C395" s="2">
        <v>44354.005378472226</v>
      </c>
      <c r="D395" s="2">
        <v>44392</v>
      </c>
      <c r="E395" s="1" t="s">
        <v>110</v>
      </c>
      <c r="F395" s="2">
        <v>44468.833333333336</v>
      </c>
      <c r="G395" s="1" t="s">
        <v>112</v>
      </c>
      <c r="H395" s="1" t="s">
        <v>112</v>
      </c>
      <c r="I395" s="1" t="s">
        <v>112</v>
      </c>
      <c r="J395" s="1" t="s">
        <v>6442</v>
      </c>
      <c r="L395" s="1" t="s">
        <v>6443</v>
      </c>
      <c r="M395" s="1" t="s">
        <v>6444</v>
      </c>
      <c r="N395" s="1" t="s">
        <v>116</v>
      </c>
      <c r="O395" s="1" t="s">
        <v>117</v>
      </c>
      <c r="P395" s="9">
        <v>96950</v>
      </c>
      <c r="Q395" s="1" t="s">
        <v>118</v>
      </c>
      <c r="R395" s="1" t="s">
        <v>242</v>
      </c>
      <c r="S395" s="1">
        <v>16707891106</v>
      </c>
      <c r="U395" s="1">
        <v>56132</v>
      </c>
      <c r="V395" s="1" t="s">
        <v>2479</v>
      </c>
      <c r="W395" s="1" t="s">
        <v>111</v>
      </c>
      <c r="X395" s="1" t="s">
        <v>1249</v>
      </c>
      <c r="Y395" s="1" t="s">
        <v>1250</v>
      </c>
      <c r="Z395" s="1" t="s">
        <v>1251</v>
      </c>
      <c r="AA395" s="1" t="s">
        <v>1252</v>
      </c>
      <c r="AB395" s="1" t="s">
        <v>6445</v>
      </c>
      <c r="AC395" s="1" t="s">
        <v>6446</v>
      </c>
      <c r="AD395" s="1" t="s">
        <v>116</v>
      </c>
      <c r="AE395" s="1" t="s">
        <v>117</v>
      </c>
      <c r="AF395" s="9">
        <v>96950</v>
      </c>
      <c r="AG395" s="1" t="s">
        <v>118</v>
      </c>
      <c r="AH395" s="1" t="s">
        <v>242</v>
      </c>
      <c r="AI395" s="1">
        <v>16707891106</v>
      </c>
      <c r="AK395" s="1" t="s">
        <v>1253</v>
      </c>
      <c r="BC395" s="1" t="str">
        <f>"43-4181.00"</f>
        <v>43-4181.00</v>
      </c>
      <c r="BD395" s="1" t="s">
        <v>5436</v>
      </c>
      <c r="BE395" s="1" t="s">
        <v>6447</v>
      </c>
      <c r="BF395" s="1" t="s">
        <v>6448</v>
      </c>
      <c r="BG395" s="1">
        <v>10</v>
      </c>
      <c r="BH395" s="1">
        <v>10</v>
      </c>
      <c r="BI395" s="2">
        <v>44470</v>
      </c>
      <c r="BJ395" s="2">
        <v>44834</v>
      </c>
      <c r="BK395" s="2">
        <v>44470</v>
      </c>
      <c r="BL395" s="2">
        <v>44834</v>
      </c>
      <c r="BM395" s="1">
        <v>40</v>
      </c>
      <c r="BN395" s="1">
        <v>0</v>
      </c>
      <c r="BO395" s="1">
        <v>7</v>
      </c>
      <c r="BP395" s="1">
        <v>7</v>
      </c>
      <c r="BQ395" s="1">
        <v>7</v>
      </c>
      <c r="BR395" s="1">
        <v>7</v>
      </c>
      <c r="BS395" s="1">
        <v>7</v>
      </c>
      <c r="BT395" s="1">
        <v>5</v>
      </c>
      <c r="BU395" s="1" t="str">
        <f>"8:00 AM"</f>
        <v>8:00 AM</v>
      </c>
      <c r="BV395" s="1" t="str">
        <f>"4:30 PM"</f>
        <v>4:30 PM</v>
      </c>
      <c r="BW395" s="1" t="s">
        <v>135</v>
      </c>
      <c r="BX395" s="1">
        <v>3</v>
      </c>
      <c r="BY395" s="1">
        <v>12</v>
      </c>
      <c r="BZ395" s="1" t="s">
        <v>112</v>
      </c>
      <c r="CB395" s="4" t="s">
        <v>6449</v>
      </c>
      <c r="CC395" s="1" t="s">
        <v>6450</v>
      </c>
      <c r="CD395" s="1" t="s">
        <v>6446</v>
      </c>
      <c r="CE395" s="1" t="s">
        <v>116</v>
      </c>
      <c r="CF395" s="1" t="s">
        <v>117</v>
      </c>
      <c r="CG395" s="1">
        <v>96950</v>
      </c>
      <c r="CH395" s="3">
        <v>8.5</v>
      </c>
      <c r="CI395" s="3">
        <v>8.5</v>
      </c>
      <c r="CJ395" s="3">
        <v>12.75</v>
      </c>
      <c r="CK395" s="3">
        <v>12.75</v>
      </c>
      <c r="CL395" s="1" t="s">
        <v>137</v>
      </c>
      <c r="CM395" s="1" t="s">
        <v>1522</v>
      </c>
      <c r="CN395" s="1" t="s">
        <v>139</v>
      </c>
      <c r="CP395" s="1" t="s">
        <v>112</v>
      </c>
      <c r="CQ395" s="1" t="s">
        <v>111</v>
      </c>
      <c r="CR395" s="1" t="s">
        <v>112</v>
      </c>
      <c r="CS395" s="1" t="s">
        <v>111</v>
      </c>
      <c r="CT395" s="1" t="s">
        <v>111</v>
      </c>
      <c r="CU395" s="1" t="s">
        <v>111</v>
      </c>
      <c r="CV395" s="1" t="s">
        <v>138</v>
      </c>
      <c r="CW395" s="1" t="s">
        <v>1351</v>
      </c>
      <c r="CX395" s="1">
        <v>16707891106</v>
      </c>
      <c r="CY395" s="1" t="s">
        <v>1253</v>
      </c>
      <c r="CZ395" s="1" t="s">
        <v>380</v>
      </c>
      <c r="DA395" s="1" t="s">
        <v>111</v>
      </c>
      <c r="DB395" s="1" t="s">
        <v>111</v>
      </c>
    </row>
    <row r="396" spans="1:111" ht="15.6" customHeight="1" x14ac:dyDescent="0.25">
      <c r="A396" s="1" t="s">
        <v>6461</v>
      </c>
      <c r="B396" s="1" t="s">
        <v>238</v>
      </c>
      <c r="C396" s="2">
        <v>44354.148534259257</v>
      </c>
      <c r="D396" s="2">
        <v>44396</v>
      </c>
      <c r="E396" s="1" t="s">
        <v>180</v>
      </c>
      <c r="G396" s="1" t="s">
        <v>112</v>
      </c>
      <c r="H396" s="1" t="s">
        <v>112</v>
      </c>
      <c r="I396" s="1" t="s">
        <v>112</v>
      </c>
      <c r="J396" s="1" t="s">
        <v>6462</v>
      </c>
      <c r="K396" s="1" t="s">
        <v>6463</v>
      </c>
      <c r="L396" s="1" t="s">
        <v>6464</v>
      </c>
      <c r="M396" s="1" t="s">
        <v>6465</v>
      </c>
      <c r="N396" s="1" t="s">
        <v>116</v>
      </c>
      <c r="O396" s="1" t="s">
        <v>117</v>
      </c>
      <c r="P396" s="9">
        <v>96950</v>
      </c>
      <c r="Q396" s="1" t="s">
        <v>118</v>
      </c>
      <c r="R396" s="1" t="s">
        <v>138</v>
      </c>
      <c r="S396" s="1">
        <v>16702870373</v>
      </c>
      <c r="U396" s="1">
        <v>621340</v>
      </c>
      <c r="V396" s="1" t="s">
        <v>119</v>
      </c>
      <c r="X396" s="1" t="s">
        <v>370</v>
      </c>
      <c r="Y396" s="1" t="s">
        <v>371</v>
      </c>
      <c r="Z396" s="1" t="s">
        <v>372</v>
      </c>
      <c r="AA396" s="1" t="s">
        <v>1184</v>
      </c>
      <c r="AB396" s="1" t="s">
        <v>368</v>
      </c>
      <c r="AC396" s="1" t="s">
        <v>369</v>
      </c>
      <c r="AD396" s="1" t="s">
        <v>116</v>
      </c>
      <c r="AE396" s="1" t="s">
        <v>117</v>
      </c>
      <c r="AF396" s="9">
        <v>96950</v>
      </c>
      <c r="AG396" s="1" t="s">
        <v>118</v>
      </c>
      <c r="AH396" s="1" t="s">
        <v>138</v>
      </c>
      <c r="AI396" s="1">
        <v>16702346278</v>
      </c>
      <c r="AK396" s="1" t="s">
        <v>1186</v>
      </c>
      <c r="BC396" s="1" t="str">
        <f>"25-9041.00"</f>
        <v>25-9041.00</v>
      </c>
      <c r="BD396" s="1" t="s">
        <v>6466</v>
      </c>
      <c r="BE396" s="1" t="s">
        <v>6467</v>
      </c>
      <c r="BF396" s="1" t="s">
        <v>6468</v>
      </c>
      <c r="BG396" s="1">
        <v>1</v>
      </c>
      <c r="BH396" s="1">
        <v>1</v>
      </c>
      <c r="BI396" s="2">
        <v>44470</v>
      </c>
      <c r="BJ396" s="2">
        <v>44834</v>
      </c>
      <c r="BK396" s="2">
        <v>44470</v>
      </c>
      <c r="BL396" s="2">
        <v>44834</v>
      </c>
      <c r="BM396" s="1">
        <v>40</v>
      </c>
      <c r="BN396" s="1">
        <v>0</v>
      </c>
      <c r="BO396" s="1">
        <v>8</v>
      </c>
      <c r="BP396" s="1">
        <v>8</v>
      </c>
      <c r="BQ396" s="1">
        <v>8</v>
      </c>
      <c r="BR396" s="1">
        <v>8</v>
      </c>
      <c r="BS396" s="1">
        <v>8</v>
      </c>
      <c r="BT396" s="1">
        <v>0</v>
      </c>
      <c r="BU396" s="1" t="str">
        <f>"9:00 AM"</f>
        <v>9:00 AM</v>
      </c>
      <c r="BV396" s="1" t="str">
        <f>"5:00 PM"</f>
        <v>5:00 PM</v>
      </c>
      <c r="BW396" s="1" t="s">
        <v>392</v>
      </c>
      <c r="BX396" s="1">
        <v>0</v>
      </c>
      <c r="BY396" s="1">
        <v>12</v>
      </c>
      <c r="BZ396" s="1" t="s">
        <v>112</v>
      </c>
      <c r="CB396" s="4" t="s">
        <v>6469</v>
      </c>
      <c r="CC396" s="1" t="s">
        <v>6464</v>
      </c>
      <c r="CD396" s="1" t="s">
        <v>3020</v>
      </c>
      <c r="CE396" s="1" t="s">
        <v>116</v>
      </c>
      <c r="CF396" s="1" t="s">
        <v>117</v>
      </c>
      <c r="CG396" s="1">
        <v>96950</v>
      </c>
      <c r="CH396" s="3">
        <v>12.79</v>
      </c>
      <c r="CI396" s="3">
        <v>12.79</v>
      </c>
      <c r="CJ396" s="3">
        <v>19.190000000000001</v>
      </c>
      <c r="CK396" s="3">
        <v>19.190000000000001</v>
      </c>
      <c r="CL396" s="1" t="s">
        <v>137</v>
      </c>
      <c r="CM396" s="1" t="s">
        <v>138</v>
      </c>
      <c r="CN396" s="1" t="s">
        <v>139</v>
      </c>
      <c r="CP396" s="1" t="s">
        <v>112</v>
      </c>
      <c r="CQ396" s="1" t="s">
        <v>111</v>
      </c>
      <c r="CR396" s="1" t="s">
        <v>112</v>
      </c>
      <c r="CS396" s="1" t="s">
        <v>111</v>
      </c>
      <c r="CT396" s="1" t="s">
        <v>138</v>
      </c>
      <c r="CU396" s="1" t="s">
        <v>111</v>
      </c>
      <c r="CV396" s="1" t="s">
        <v>138</v>
      </c>
      <c r="CW396" s="1" t="s">
        <v>138</v>
      </c>
      <c r="CX396" s="1">
        <v>16702870373</v>
      </c>
      <c r="CY396" s="1" t="s">
        <v>374</v>
      </c>
      <c r="CZ396" s="1" t="s">
        <v>380</v>
      </c>
      <c r="DA396" s="1" t="s">
        <v>111</v>
      </c>
      <c r="DB396" s="1" t="s">
        <v>112</v>
      </c>
    </row>
    <row r="397" spans="1:111" ht="15.6" customHeight="1" x14ac:dyDescent="0.25">
      <c r="A397" s="1" t="s">
        <v>6470</v>
      </c>
      <c r="B397" s="1" t="s">
        <v>238</v>
      </c>
      <c r="C397" s="2">
        <v>44352.147449421296</v>
      </c>
      <c r="D397" s="2">
        <v>44392</v>
      </c>
      <c r="E397" s="1" t="s">
        <v>180</v>
      </c>
      <c r="G397" s="1" t="s">
        <v>112</v>
      </c>
      <c r="H397" s="1" t="s">
        <v>112</v>
      </c>
      <c r="I397" s="1" t="s">
        <v>112</v>
      </c>
      <c r="J397" s="1" t="s">
        <v>6471</v>
      </c>
      <c r="K397" s="1" t="s">
        <v>6471</v>
      </c>
      <c r="L397" s="1" t="s">
        <v>6472</v>
      </c>
      <c r="M397" s="1" t="s">
        <v>6473</v>
      </c>
      <c r="N397" s="1" t="s">
        <v>167</v>
      </c>
      <c r="O397" s="1" t="s">
        <v>117</v>
      </c>
      <c r="P397" s="9">
        <v>96950</v>
      </c>
      <c r="Q397" s="1" t="s">
        <v>118</v>
      </c>
      <c r="S397" s="1">
        <v>16702357642</v>
      </c>
      <c r="U397" s="1">
        <v>56173</v>
      </c>
      <c r="V397" s="1" t="s">
        <v>119</v>
      </c>
      <c r="X397" s="1" t="s">
        <v>6474</v>
      </c>
      <c r="Y397" s="1" t="s">
        <v>6475</v>
      </c>
      <c r="Z397" s="1" t="s">
        <v>6476</v>
      </c>
      <c r="AA397" s="1" t="s">
        <v>6477</v>
      </c>
      <c r="AB397" s="1" t="s">
        <v>6472</v>
      </c>
      <c r="AC397" s="1" t="s">
        <v>6473</v>
      </c>
      <c r="AD397" s="1" t="s">
        <v>167</v>
      </c>
      <c r="AE397" s="1" t="s">
        <v>117</v>
      </c>
      <c r="AF397" s="9">
        <v>96950</v>
      </c>
      <c r="AG397" s="1" t="s">
        <v>118</v>
      </c>
      <c r="AI397" s="1">
        <v>16702357642</v>
      </c>
      <c r="AK397" s="1" t="s">
        <v>6478</v>
      </c>
      <c r="BC397" s="1" t="str">
        <f>"37-3011.00"</f>
        <v>37-3011.00</v>
      </c>
      <c r="BD397" s="1" t="s">
        <v>726</v>
      </c>
      <c r="BE397" s="1" t="s">
        <v>6479</v>
      </c>
      <c r="BF397" s="1" t="s">
        <v>6480</v>
      </c>
      <c r="BG397" s="1">
        <v>4</v>
      </c>
      <c r="BH397" s="1">
        <v>4</v>
      </c>
      <c r="BI397" s="2">
        <v>44470</v>
      </c>
      <c r="BJ397" s="2">
        <v>44834</v>
      </c>
      <c r="BK397" s="2">
        <v>44470</v>
      </c>
      <c r="BL397" s="2">
        <v>44834</v>
      </c>
      <c r="BM397" s="1">
        <v>40</v>
      </c>
      <c r="BN397" s="1">
        <v>0</v>
      </c>
      <c r="BO397" s="1">
        <v>8</v>
      </c>
      <c r="BP397" s="1">
        <v>8</v>
      </c>
      <c r="BQ397" s="1">
        <v>8</v>
      </c>
      <c r="BR397" s="1">
        <v>8</v>
      </c>
      <c r="BS397" s="1">
        <v>8</v>
      </c>
      <c r="BT397" s="1">
        <v>0</v>
      </c>
      <c r="BU397" s="1" t="str">
        <f>"7:00 AM"</f>
        <v>7:00 AM</v>
      </c>
      <c r="BV397" s="1" t="str">
        <f>"4:00 PM"</f>
        <v>4:00 PM</v>
      </c>
      <c r="BW397" s="1" t="s">
        <v>135</v>
      </c>
      <c r="BX397" s="1">
        <v>0</v>
      </c>
      <c r="BY397" s="1">
        <v>3</v>
      </c>
      <c r="BZ397" s="1" t="s">
        <v>112</v>
      </c>
      <c r="CB397" s="1" t="s">
        <v>6481</v>
      </c>
      <c r="CC397" s="1" t="s">
        <v>6482</v>
      </c>
      <c r="CD397" s="1" t="s">
        <v>2171</v>
      </c>
      <c r="CE397" s="1" t="s">
        <v>167</v>
      </c>
      <c r="CF397" s="1" t="s">
        <v>117</v>
      </c>
      <c r="CG397" s="1">
        <v>96950</v>
      </c>
      <c r="CH397" s="3">
        <v>8.5</v>
      </c>
      <c r="CI397" s="3">
        <v>8.5</v>
      </c>
      <c r="CJ397" s="3">
        <v>12.75</v>
      </c>
      <c r="CK397" s="3">
        <v>12.75</v>
      </c>
      <c r="CL397" s="1" t="s">
        <v>137</v>
      </c>
      <c r="CM397" s="1" t="s">
        <v>138</v>
      </c>
      <c r="CN397" s="1" t="s">
        <v>139</v>
      </c>
      <c r="CP397" s="1" t="s">
        <v>112</v>
      </c>
      <c r="CQ397" s="1" t="s">
        <v>111</v>
      </c>
      <c r="CR397" s="1" t="s">
        <v>111</v>
      </c>
      <c r="CS397" s="1" t="s">
        <v>111</v>
      </c>
      <c r="CT397" s="1" t="s">
        <v>138</v>
      </c>
      <c r="CU397" s="1" t="s">
        <v>111</v>
      </c>
      <c r="CV397" s="1" t="s">
        <v>138</v>
      </c>
      <c r="CW397" s="1" t="s">
        <v>138</v>
      </c>
      <c r="CX397" s="1">
        <v>16702357642</v>
      </c>
      <c r="CY397" s="1" t="s">
        <v>6478</v>
      </c>
      <c r="CZ397" s="1" t="s">
        <v>138</v>
      </c>
      <c r="DA397" s="1" t="s">
        <v>111</v>
      </c>
      <c r="DB397" s="1" t="s">
        <v>112</v>
      </c>
    </row>
    <row r="398" spans="1:111" ht="15.6" customHeight="1" x14ac:dyDescent="0.25">
      <c r="A398" s="1" t="s">
        <v>6484</v>
      </c>
      <c r="B398" s="1" t="s">
        <v>238</v>
      </c>
      <c r="C398" s="2">
        <v>44352.026584027779</v>
      </c>
      <c r="D398" s="2">
        <v>44392</v>
      </c>
      <c r="E398" s="1" t="s">
        <v>110</v>
      </c>
      <c r="F398" s="2">
        <v>44468.833333333336</v>
      </c>
      <c r="G398" s="1" t="s">
        <v>112</v>
      </c>
      <c r="H398" s="1" t="s">
        <v>112</v>
      </c>
      <c r="I398" s="1" t="s">
        <v>112</v>
      </c>
      <c r="J398" s="1" t="s">
        <v>6485</v>
      </c>
      <c r="K398" s="1" t="s">
        <v>6486</v>
      </c>
      <c r="L398" s="1" t="s">
        <v>6487</v>
      </c>
      <c r="N398" s="1" t="s">
        <v>116</v>
      </c>
      <c r="O398" s="1" t="s">
        <v>117</v>
      </c>
      <c r="P398" s="9">
        <v>96950</v>
      </c>
      <c r="Q398" s="1" t="s">
        <v>118</v>
      </c>
      <c r="S398" s="1">
        <v>16709896585</v>
      </c>
      <c r="U398" s="1">
        <v>722511</v>
      </c>
      <c r="V398" s="1" t="s">
        <v>119</v>
      </c>
      <c r="X398" s="1" t="s">
        <v>6488</v>
      </c>
      <c r="Y398" s="1" t="s">
        <v>6489</v>
      </c>
      <c r="Z398" s="1" t="s">
        <v>6490</v>
      </c>
      <c r="AA398" s="1" t="s">
        <v>245</v>
      </c>
      <c r="AB398" s="1" t="s">
        <v>6487</v>
      </c>
      <c r="AD398" s="1" t="s">
        <v>116</v>
      </c>
      <c r="AE398" s="1" t="s">
        <v>117</v>
      </c>
      <c r="AF398" s="9">
        <v>96950</v>
      </c>
      <c r="AG398" s="1" t="s">
        <v>118</v>
      </c>
      <c r="AI398" s="1">
        <v>16709896585</v>
      </c>
      <c r="AK398" s="1" t="s">
        <v>6491</v>
      </c>
      <c r="BC398" s="1" t="str">
        <f>"35-9021.00"</f>
        <v>35-9021.00</v>
      </c>
      <c r="BD398" s="1" t="s">
        <v>1160</v>
      </c>
      <c r="BE398" s="1" t="s">
        <v>6492</v>
      </c>
      <c r="BF398" s="1" t="s">
        <v>6493</v>
      </c>
      <c r="BG398" s="1">
        <v>2</v>
      </c>
      <c r="BH398" s="1">
        <v>2</v>
      </c>
      <c r="BI398" s="2">
        <v>44470</v>
      </c>
      <c r="BJ398" s="2">
        <v>44834</v>
      </c>
      <c r="BK398" s="2">
        <v>44470</v>
      </c>
      <c r="BL398" s="2">
        <v>44834</v>
      </c>
      <c r="BM398" s="1">
        <v>35</v>
      </c>
      <c r="BN398" s="1">
        <v>0</v>
      </c>
      <c r="BO398" s="1">
        <v>7</v>
      </c>
      <c r="BP398" s="1">
        <v>7</v>
      </c>
      <c r="BQ398" s="1">
        <v>7</v>
      </c>
      <c r="BR398" s="1">
        <v>7</v>
      </c>
      <c r="BS398" s="1">
        <v>7</v>
      </c>
      <c r="BT398" s="1">
        <v>0</v>
      </c>
      <c r="BU398" s="1" t="str">
        <f>"8:00 AM"</f>
        <v>8:00 AM</v>
      </c>
      <c r="BV398" s="1" t="str">
        <f>"4:00 PM"</f>
        <v>4:00 PM</v>
      </c>
      <c r="BW398" s="1" t="s">
        <v>135</v>
      </c>
      <c r="BX398" s="1">
        <v>0</v>
      </c>
      <c r="BY398" s="1">
        <v>3</v>
      </c>
      <c r="BZ398" s="1" t="s">
        <v>112</v>
      </c>
      <c r="CB398" s="1" t="s">
        <v>6494</v>
      </c>
      <c r="CC398" s="1" t="s">
        <v>6495</v>
      </c>
      <c r="CD398" s="1" t="s">
        <v>6487</v>
      </c>
      <c r="CE398" s="1" t="s">
        <v>116</v>
      </c>
      <c r="CF398" s="1" t="s">
        <v>117</v>
      </c>
      <c r="CG398" s="1">
        <v>96950</v>
      </c>
      <c r="CH398" s="3">
        <v>7.76</v>
      </c>
      <c r="CI398" s="3">
        <v>7.76</v>
      </c>
      <c r="CL398" s="1" t="s">
        <v>137</v>
      </c>
      <c r="CM398" s="1" t="s">
        <v>138</v>
      </c>
      <c r="CN398" s="1" t="s">
        <v>139</v>
      </c>
      <c r="CP398" s="1" t="s">
        <v>112</v>
      </c>
      <c r="CQ398" s="1" t="s">
        <v>111</v>
      </c>
      <c r="CR398" s="1" t="s">
        <v>112</v>
      </c>
      <c r="CS398" s="1" t="s">
        <v>112</v>
      </c>
      <c r="CT398" s="1" t="s">
        <v>138</v>
      </c>
      <c r="CU398" s="1" t="s">
        <v>111</v>
      </c>
      <c r="CV398" s="1" t="s">
        <v>138</v>
      </c>
      <c r="CW398" s="1" t="s">
        <v>5252</v>
      </c>
      <c r="CX398" s="1">
        <v>16709896585</v>
      </c>
      <c r="CY398" s="1" t="s">
        <v>6491</v>
      </c>
      <c r="CZ398" s="1" t="s">
        <v>138</v>
      </c>
      <c r="DA398" s="1" t="s">
        <v>111</v>
      </c>
      <c r="DB398" s="1" t="s">
        <v>112</v>
      </c>
    </row>
    <row r="399" spans="1:111" ht="15.6" customHeight="1" x14ac:dyDescent="0.25">
      <c r="A399" s="1" t="s">
        <v>6496</v>
      </c>
      <c r="B399" s="1" t="s">
        <v>238</v>
      </c>
      <c r="C399" s="2">
        <v>44354.060742939815</v>
      </c>
      <c r="D399" s="2">
        <v>44396</v>
      </c>
      <c r="E399" s="1" t="s">
        <v>110</v>
      </c>
      <c r="F399" s="2">
        <v>44468.833333333336</v>
      </c>
      <c r="G399" s="1" t="s">
        <v>111</v>
      </c>
      <c r="H399" s="1" t="s">
        <v>112</v>
      </c>
      <c r="I399" s="1" t="s">
        <v>112</v>
      </c>
      <c r="J399" s="1" t="s">
        <v>3197</v>
      </c>
      <c r="L399" s="1" t="s">
        <v>3206</v>
      </c>
      <c r="M399" s="1" t="s">
        <v>2775</v>
      </c>
      <c r="N399" s="1" t="s">
        <v>116</v>
      </c>
      <c r="O399" s="1" t="s">
        <v>117</v>
      </c>
      <c r="P399" s="9">
        <v>96950</v>
      </c>
      <c r="Q399" s="1" t="s">
        <v>118</v>
      </c>
      <c r="S399" s="1">
        <v>16703229282</v>
      </c>
      <c r="U399" s="1">
        <v>332321</v>
      </c>
      <c r="V399" s="1" t="s">
        <v>119</v>
      </c>
      <c r="X399" s="1" t="s">
        <v>3200</v>
      </c>
      <c r="Y399" s="1" t="s">
        <v>1172</v>
      </c>
      <c r="Z399" s="1" t="s">
        <v>2974</v>
      </c>
      <c r="AA399" s="1" t="s">
        <v>245</v>
      </c>
      <c r="AB399" s="1" t="s">
        <v>3201</v>
      </c>
      <c r="AD399" s="1" t="s">
        <v>116</v>
      </c>
      <c r="AE399" s="1" t="s">
        <v>117</v>
      </c>
      <c r="AF399" s="9">
        <v>96950</v>
      </c>
      <c r="AG399" s="1" t="s">
        <v>118</v>
      </c>
      <c r="AI399" s="1">
        <v>16703229282</v>
      </c>
      <c r="AK399" s="1" t="s">
        <v>3202</v>
      </c>
      <c r="BC399" s="1" t="str">
        <f>"37-3011.00"</f>
        <v>37-3011.00</v>
      </c>
      <c r="BD399" s="1" t="s">
        <v>726</v>
      </c>
      <c r="BE399" s="1" t="s">
        <v>6497</v>
      </c>
      <c r="BF399" s="1" t="s">
        <v>6498</v>
      </c>
      <c r="BG399" s="1">
        <v>1</v>
      </c>
      <c r="BH399" s="1">
        <v>1</v>
      </c>
      <c r="BI399" s="2">
        <v>44470</v>
      </c>
      <c r="BJ399" s="2">
        <v>45565</v>
      </c>
      <c r="BK399" s="2">
        <v>44470</v>
      </c>
      <c r="BL399" s="2">
        <v>45565</v>
      </c>
      <c r="BM399" s="1">
        <v>40</v>
      </c>
      <c r="BN399" s="1">
        <v>0</v>
      </c>
      <c r="BO399" s="1">
        <v>8</v>
      </c>
      <c r="BP399" s="1">
        <v>8</v>
      </c>
      <c r="BQ399" s="1">
        <v>8</v>
      </c>
      <c r="BR399" s="1">
        <v>8</v>
      </c>
      <c r="BS399" s="1">
        <v>8</v>
      </c>
      <c r="BT399" s="1">
        <v>0</v>
      </c>
      <c r="BU399" s="1" t="str">
        <f>"8:00 AM"</f>
        <v>8:00 AM</v>
      </c>
      <c r="BV399" s="1" t="str">
        <f>"5:00 PM"</f>
        <v>5:00 PM</v>
      </c>
      <c r="BW399" s="1" t="s">
        <v>230</v>
      </c>
      <c r="BX399" s="1">
        <v>0</v>
      </c>
      <c r="BY399" s="1">
        <v>3</v>
      </c>
      <c r="BZ399" s="1" t="s">
        <v>112</v>
      </c>
      <c r="CB399" s="1" t="s">
        <v>6499</v>
      </c>
      <c r="CC399" s="1" t="s">
        <v>3206</v>
      </c>
      <c r="CD399" s="1" t="s">
        <v>2775</v>
      </c>
      <c r="CE399" s="1" t="s">
        <v>116</v>
      </c>
      <c r="CF399" s="1" t="s">
        <v>117</v>
      </c>
      <c r="CG399" s="1">
        <v>96950</v>
      </c>
      <c r="CH399" s="3">
        <v>7.59</v>
      </c>
      <c r="CI399" s="3">
        <v>8.5</v>
      </c>
      <c r="CJ399" s="3">
        <v>11.39</v>
      </c>
      <c r="CK399" s="3">
        <v>12.75</v>
      </c>
      <c r="CL399" s="1" t="s">
        <v>137</v>
      </c>
      <c r="CM399" s="1" t="s">
        <v>230</v>
      </c>
      <c r="CN399" s="1" t="s">
        <v>139</v>
      </c>
      <c r="CP399" s="1" t="s">
        <v>112</v>
      </c>
      <c r="CQ399" s="1" t="s">
        <v>111</v>
      </c>
      <c r="CR399" s="1" t="s">
        <v>112</v>
      </c>
      <c r="CS399" s="1" t="s">
        <v>111</v>
      </c>
      <c r="CT399" s="1" t="s">
        <v>138</v>
      </c>
      <c r="CU399" s="1" t="s">
        <v>111</v>
      </c>
      <c r="CV399" s="1" t="s">
        <v>138</v>
      </c>
      <c r="CW399" s="1" t="s">
        <v>230</v>
      </c>
      <c r="CX399" s="1">
        <v>16703229282</v>
      </c>
      <c r="CY399" s="1" t="s">
        <v>3202</v>
      </c>
      <c r="CZ399" s="1" t="s">
        <v>331</v>
      </c>
      <c r="DA399" s="1" t="s">
        <v>111</v>
      </c>
      <c r="DB399" s="1" t="s">
        <v>112</v>
      </c>
    </row>
    <row r="400" spans="1:111" ht="15.6" customHeight="1" x14ac:dyDescent="0.25">
      <c r="A400" s="1" t="s">
        <v>6500</v>
      </c>
      <c r="B400" s="1" t="s">
        <v>238</v>
      </c>
      <c r="C400" s="2">
        <v>44351.114942824075</v>
      </c>
      <c r="D400" s="2">
        <v>44393</v>
      </c>
      <c r="E400" s="1" t="s">
        <v>110</v>
      </c>
      <c r="F400" s="2">
        <v>44468.833333333336</v>
      </c>
      <c r="G400" s="1" t="s">
        <v>112</v>
      </c>
      <c r="H400" s="1" t="s">
        <v>112</v>
      </c>
      <c r="I400" s="1" t="s">
        <v>112</v>
      </c>
      <c r="J400" s="1" t="s">
        <v>6501</v>
      </c>
      <c r="K400" s="1" t="s">
        <v>6501</v>
      </c>
      <c r="L400" s="1" t="s">
        <v>6502</v>
      </c>
      <c r="M400" s="1" t="s">
        <v>6503</v>
      </c>
      <c r="N400" s="1" t="s">
        <v>5093</v>
      </c>
      <c r="O400" s="1" t="s">
        <v>117</v>
      </c>
      <c r="P400" s="9">
        <v>96950</v>
      </c>
      <c r="Q400" s="1" t="s">
        <v>118</v>
      </c>
      <c r="S400" s="1">
        <v>16702871277</v>
      </c>
      <c r="U400" s="1">
        <v>611620</v>
      </c>
      <c r="V400" s="1" t="s">
        <v>119</v>
      </c>
      <c r="X400" s="1" t="s">
        <v>6504</v>
      </c>
      <c r="Y400" s="1" t="s">
        <v>6505</v>
      </c>
      <c r="AA400" s="1" t="s">
        <v>973</v>
      </c>
      <c r="AB400" s="1" t="s">
        <v>6502</v>
      </c>
      <c r="AC400" s="1" t="s">
        <v>6506</v>
      </c>
      <c r="AD400" s="1" t="s">
        <v>2272</v>
      </c>
      <c r="AE400" s="1" t="s">
        <v>117</v>
      </c>
      <c r="AF400" s="9">
        <v>96950</v>
      </c>
      <c r="AG400" s="1" t="s">
        <v>118</v>
      </c>
      <c r="AI400" s="1">
        <v>16702871277</v>
      </c>
      <c r="AK400" s="1" t="s">
        <v>6507</v>
      </c>
      <c r="AL400" s="1" t="s">
        <v>125</v>
      </c>
      <c r="AM400" s="1" t="s">
        <v>5982</v>
      </c>
      <c r="AN400" s="1" t="s">
        <v>5983</v>
      </c>
      <c r="AP400" s="1" t="s">
        <v>5984</v>
      </c>
      <c r="AQ400" s="1" t="s">
        <v>5985</v>
      </c>
      <c r="AR400" s="1" t="s">
        <v>5986</v>
      </c>
      <c r="AS400" s="1" t="s">
        <v>117</v>
      </c>
      <c r="AT400" s="9">
        <v>96950</v>
      </c>
      <c r="AU400" s="1" t="s">
        <v>118</v>
      </c>
      <c r="AW400" s="1">
        <v>16702857505</v>
      </c>
      <c r="AY400" s="1" t="s">
        <v>5987</v>
      </c>
      <c r="AZ400" s="1" t="s">
        <v>5988</v>
      </c>
      <c r="BC400" s="1" t="str">
        <f>"25-3021.00"</f>
        <v>25-3021.00</v>
      </c>
      <c r="BD400" s="1" t="s">
        <v>327</v>
      </c>
      <c r="BE400" s="1" t="s">
        <v>6508</v>
      </c>
      <c r="BF400" s="1" t="s">
        <v>3220</v>
      </c>
      <c r="BG400" s="1">
        <v>1</v>
      </c>
      <c r="BH400" s="1">
        <v>1</v>
      </c>
      <c r="BI400" s="2">
        <v>44470</v>
      </c>
      <c r="BJ400" s="2">
        <v>44834</v>
      </c>
      <c r="BK400" s="2">
        <v>44470</v>
      </c>
      <c r="BL400" s="2">
        <v>44834</v>
      </c>
      <c r="BM400" s="1">
        <v>35</v>
      </c>
      <c r="BN400" s="1">
        <v>7</v>
      </c>
      <c r="BO400" s="1">
        <v>0</v>
      </c>
      <c r="BP400" s="1">
        <v>7</v>
      </c>
      <c r="BQ400" s="1">
        <v>7</v>
      </c>
      <c r="BR400" s="1">
        <v>0</v>
      </c>
      <c r="BS400" s="1">
        <v>7</v>
      </c>
      <c r="BT400" s="1">
        <v>7</v>
      </c>
      <c r="BU400" s="1" t="str">
        <f>"9:00 AM"</f>
        <v>9:00 AM</v>
      </c>
      <c r="BV400" s="1" t="str">
        <f>"4:00 PM"</f>
        <v>4:00 PM</v>
      </c>
      <c r="BW400" s="1" t="s">
        <v>135</v>
      </c>
      <c r="BX400" s="1">
        <v>6</v>
      </c>
      <c r="BY400" s="1">
        <v>12</v>
      </c>
      <c r="BZ400" s="1" t="s">
        <v>112</v>
      </c>
      <c r="CB400" s="1" t="s">
        <v>6509</v>
      </c>
      <c r="CC400" s="1" t="s">
        <v>6502</v>
      </c>
      <c r="CD400" s="1" t="s">
        <v>6503</v>
      </c>
      <c r="CE400" s="1" t="s">
        <v>5093</v>
      </c>
      <c r="CF400" s="1" t="s">
        <v>117</v>
      </c>
      <c r="CG400" s="1">
        <v>96950</v>
      </c>
      <c r="CH400" s="3">
        <v>28.5</v>
      </c>
      <c r="CI400" s="3">
        <v>28.5</v>
      </c>
      <c r="CJ400" s="3">
        <v>42.75</v>
      </c>
      <c r="CK400" s="3">
        <v>42.75</v>
      </c>
      <c r="CL400" s="1" t="s">
        <v>137</v>
      </c>
      <c r="CM400" s="1" t="s">
        <v>6510</v>
      </c>
      <c r="CN400" s="1" t="s">
        <v>139</v>
      </c>
      <c r="CP400" s="1" t="s">
        <v>111</v>
      </c>
      <c r="CQ400" s="1" t="s">
        <v>111</v>
      </c>
      <c r="CR400" s="1" t="s">
        <v>112</v>
      </c>
      <c r="CS400" s="1" t="s">
        <v>111</v>
      </c>
      <c r="CT400" s="1" t="s">
        <v>138</v>
      </c>
      <c r="CU400" s="1" t="s">
        <v>111</v>
      </c>
      <c r="CV400" s="1" t="s">
        <v>138</v>
      </c>
      <c r="CW400" s="1" t="s">
        <v>5996</v>
      </c>
      <c r="CX400" s="1" t="s">
        <v>138</v>
      </c>
      <c r="CY400" s="1" t="s">
        <v>6507</v>
      </c>
      <c r="CZ400" s="1" t="s">
        <v>873</v>
      </c>
      <c r="DA400" s="1" t="s">
        <v>111</v>
      </c>
      <c r="DB400" s="1" t="s">
        <v>112</v>
      </c>
    </row>
    <row r="401" spans="1:111" ht="15.6" customHeight="1" x14ac:dyDescent="0.25">
      <c r="A401" s="1" t="s">
        <v>6513</v>
      </c>
      <c r="B401" s="1" t="s">
        <v>238</v>
      </c>
      <c r="C401" s="2">
        <v>44353.400968865739</v>
      </c>
      <c r="D401" s="2">
        <v>44392</v>
      </c>
      <c r="E401" s="1" t="s">
        <v>110</v>
      </c>
      <c r="F401" s="2">
        <v>44468.833333333336</v>
      </c>
      <c r="G401" s="1" t="s">
        <v>112</v>
      </c>
      <c r="H401" s="1" t="s">
        <v>112</v>
      </c>
      <c r="I401" s="1" t="s">
        <v>112</v>
      </c>
      <c r="J401" s="1" t="s">
        <v>3118</v>
      </c>
      <c r="K401" s="1" t="s">
        <v>3119</v>
      </c>
      <c r="L401" s="1" t="s">
        <v>1197</v>
      </c>
      <c r="M401" s="1" t="s">
        <v>138</v>
      </c>
      <c r="N401" s="1" t="s">
        <v>116</v>
      </c>
      <c r="O401" s="1" t="s">
        <v>117</v>
      </c>
      <c r="P401" s="9">
        <v>96950</v>
      </c>
      <c r="Q401" s="1" t="s">
        <v>118</v>
      </c>
      <c r="S401" s="1">
        <v>16704830326</v>
      </c>
      <c r="U401" s="1">
        <v>4451</v>
      </c>
      <c r="V401" s="1" t="s">
        <v>119</v>
      </c>
      <c r="X401" s="1" t="s">
        <v>3120</v>
      </c>
      <c r="Y401" s="1" t="s">
        <v>3121</v>
      </c>
      <c r="Z401" s="1" t="s">
        <v>3122</v>
      </c>
      <c r="AA401" s="1" t="s">
        <v>245</v>
      </c>
      <c r="AB401" s="1" t="s">
        <v>1197</v>
      </c>
      <c r="AC401" s="1" t="s">
        <v>138</v>
      </c>
      <c r="AD401" s="1" t="s">
        <v>116</v>
      </c>
      <c r="AE401" s="1" t="s">
        <v>117</v>
      </c>
      <c r="AF401" s="9">
        <v>96950</v>
      </c>
      <c r="AG401" s="1" t="s">
        <v>118</v>
      </c>
      <c r="AI401" s="1">
        <v>16704830326</v>
      </c>
      <c r="AK401" s="1" t="s">
        <v>3123</v>
      </c>
      <c r="BC401" s="1" t="str">
        <f>"49-9071.00"</f>
        <v>49-9071.00</v>
      </c>
      <c r="BD401" s="1" t="s">
        <v>214</v>
      </c>
      <c r="BE401" s="1" t="s">
        <v>3124</v>
      </c>
      <c r="BF401" s="1" t="s">
        <v>678</v>
      </c>
      <c r="BG401" s="1">
        <v>1</v>
      </c>
      <c r="BH401" s="1">
        <v>1</v>
      </c>
      <c r="BI401" s="2">
        <v>44470</v>
      </c>
      <c r="BJ401" s="2">
        <v>44834</v>
      </c>
      <c r="BK401" s="2">
        <v>44470</v>
      </c>
      <c r="BL401" s="2">
        <v>44834</v>
      </c>
      <c r="BM401" s="1">
        <v>40</v>
      </c>
      <c r="BN401" s="1">
        <v>0</v>
      </c>
      <c r="BO401" s="1">
        <v>8</v>
      </c>
      <c r="BP401" s="1">
        <v>8</v>
      </c>
      <c r="BQ401" s="1">
        <v>8</v>
      </c>
      <c r="BR401" s="1">
        <v>8</v>
      </c>
      <c r="BS401" s="1">
        <v>8</v>
      </c>
      <c r="BT401" s="1">
        <v>0</v>
      </c>
      <c r="BU401" s="1" t="str">
        <f t="shared" ref="BU401:BU406" si="9">"8:00 AM"</f>
        <v>8:00 AM</v>
      </c>
      <c r="BV401" s="1" t="str">
        <f>"5:00 PM"</f>
        <v>5:00 PM</v>
      </c>
      <c r="BW401" s="1" t="s">
        <v>135</v>
      </c>
      <c r="BX401" s="1">
        <v>0</v>
      </c>
      <c r="BY401" s="1">
        <v>12</v>
      </c>
      <c r="BZ401" s="1" t="s">
        <v>112</v>
      </c>
      <c r="CB401" s="1" t="s">
        <v>3125</v>
      </c>
      <c r="CC401" s="1" t="s">
        <v>6514</v>
      </c>
      <c r="CD401" s="1" t="s">
        <v>138</v>
      </c>
      <c r="CE401" s="1" t="s">
        <v>116</v>
      </c>
      <c r="CF401" s="1" t="s">
        <v>117</v>
      </c>
      <c r="CG401" s="1">
        <v>96950</v>
      </c>
      <c r="CH401" s="3">
        <v>8.7100000000000009</v>
      </c>
      <c r="CI401" s="3">
        <v>8.7100000000000009</v>
      </c>
      <c r="CJ401" s="3">
        <v>13.07</v>
      </c>
      <c r="CK401" s="3">
        <v>13.07</v>
      </c>
      <c r="CL401" s="1" t="s">
        <v>137</v>
      </c>
      <c r="CM401" s="1" t="s">
        <v>138</v>
      </c>
      <c r="CN401" s="1" t="s">
        <v>139</v>
      </c>
      <c r="CP401" s="1" t="s">
        <v>112</v>
      </c>
      <c r="CQ401" s="1" t="s">
        <v>111</v>
      </c>
      <c r="CR401" s="1" t="s">
        <v>112</v>
      </c>
      <c r="CS401" s="1" t="s">
        <v>111</v>
      </c>
      <c r="CT401" s="1" t="s">
        <v>138</v>
      </c>
      <c r="CU401" s="1" t="s">
        <v>111</v>
      </c>
      <c r="CV401" s="1" t="s">
        <v>138</v>
      </c>
      <c r="CW401" s="1" t="s">
        <v>1620</v>
      </c>
      <c r="CX401" s="1">
        <v>16704830326</v>
      </c>
      <c r="CY401" s="1" t="s">
        <v>3123</v>
      </c>
      <c r="CZ401" s="1" t="s">
        <v>138</v>
      </c>
      <c r="DA401" s="1" t="s">
        <v>111</v>
      </c>
      <c r="DB401" s="1" t="s">
        <v>112</v>
      </c>
    </row>
    <row r="402" spans="1:111" ht="15.6" customHeight="1" x14ac:dyDescent="0.25">
      <c r="A402" s="1" t="s">
        <v>6515</v>
      </c>
      <c r="B402" s="1" t="s">
        <v>238</v>
      </c>
      <c r="C402" s="2">
        <v>44359.32196296296</v>
      </c>
      <c r="D402" s="2">
        <v>44405</v>
      </c>
      <c r="E402" s="1" t="s">
        <v>180</v>
      </c>
      <c r="G402" s="1" t="s">
        <v>112</v>
      </c>
      <c r="H402" s="1" t="s">
        <v>112</v>
      </c>
      <c r="I402" s="1" t="s">
        <v>112</v>
      </c>
      <c r="J402" s="1" t="s">
        <v>6516</v>
      </c>
      <c r="K402" s="1" t="s">
        <v>6517</v>
      </c>
      <c r="L402" s="1" t="s">
        <v>6518</v>
      </c>
      <c r="M402" s="1" t="s">
        <v>138</v>
      </c>
      <c r="N402" s="1" t="s">
        <v>116</v>
      </c>
      <c r="O402" s="1" t="s">
        <v>117</v>
      </c>
      <c r="P402" s="9">
        <v>96950</v>
      </c>
      <c r="Q402" s="1" t="s">
        <v>118</v>
      </c>
      <c r="S402" s="1">
        <v>16702336669</v>
      </c>
      <c r="U402" s="1">
        <v>812310</v>
      </c>
      <c r="V402" s="1" t="s">
        <v>119</v>
      </c>
      <c r="X402" s="1" t="s">
        <v>6519</v>
      </c>
      <c r="Y402" s="1" t="s">
        <v>6520</v>
      </c>
      <c r="Z402" s="1" t="s">
        <v>448</v>
      </c>
      <c r="AA402" s="1" t="s">
        <v>973</v>
      </c>
      <c r="AB402" s="1" t="s">
        <v>6521</v>
      </c>
      <c r="AC402" s="1" t="s">
        <v>138</v>
      </c>
      <c r="AD402" s="1" t="s">
        <v>116</v>
      </c>
      <c r="AE402" s="1" t="s">
        <v>117</v>
      </c>
      <c r="AF402" s="9">
        <v>96950</v>
      </c>
      <c r="AG402" s="1" t="s">
        <v>118</v>
      </c>
      <c r="AI402" s="1">
        <v>16702336669</v>
      </c>
      <c r="AK402" s="1" t="s">
        <v>6522</v>
      </c>
      <c r="BC402" s="1" t="str">
        <f>"51-6011.00"</f>
        <v>51-6011.00</v>
      </c>
      <c r="BD402" s="1" t="s">
        <v>4261</v>
      </c>
      <c r="BE402" s="1" t="s">
        <v>6523</v>
      </c>
      <c r="BF402" s="1" t="s">
        <v>6524</v>
      </c>
      <c r="BG402" s="1">
        <v>1</v>
      </c>
      <c r="BH402" s="1">
        <v>1</v>
      </c>
      <c r="BI402" s="2">
        <v>44470</v>
      </c>
      <c r="BJ402" s="2">
        <v>44834</v>
      </c>
      <c r="BK402" s="2">
        <v>44470</v>
      </c>
      <c r="BL402" s="2">
        <v>44834</v>
      </c>
      <c r="BM402" s="1">
        <v>40</v>
      </c>
      <c r="BN402" s="1">
        <v>0</v>
      </c>
      <c r="BO402" s="1">
        <v>8</v>
      </c>
      <c r="BP402" s="1">
        <v>8</v>
      </c>
      <c r="BQ402" s="1">
        <v>8</v>
      </c>
      <c r="BR402" s="1">
        <v>8</v>
      </c>
      <c r="BS402" s="1">
        <v>8</v>
      </c>
      <c r="BT402" s="1">
        <v>0</v>
      </c>
      <c r="BU402" s="1" t="str">
        <f t="shared" si="9"/>
        <v>8:00 AM</v>
      </c>
      <c r="BV402" s="1" t="str">
        <f>"5:00 PM"</f>
        <v>5:00 PM</v>
      </c>
      <c r="BW402" s="1" t="s">
        <v>230</v>
      </c>
      <c r="BX402" s="1">
        <v>0</v>
      </c>
      <c r="BY402" s="1">
        <v>3</v>
      </c>
      <c r="BZ402" s="1" t="s">
        <v>112</v>
      </c>
      <c r="CB402" s="1" t="s">
        <v>6525</v>
      </c>
      <c r="CC402" s="1" t="s">
        <v>6521</v>
      </c>
      <c r="CD402" s="1" t="s">
        <v>138</v>
      </c>
      <c r="CE402" s="1" t="s">
        <v>116</v>
      </c>
      <c r="CF402" s="1" t="s">
        <v>117</v>
      </c>
      <c r="CG402" s="1">
        <v>96950</v>
      </c>
      <c r="CH402" s="3">
        <v>7.69</v>
      </c>
      <c r="CI402" s="3">
        <v>7.69</v>
      </c>
      <c r="CJ402" s="3">
        <v>11.54</v>
      </c>
      <c r="CK402" s="3">
        <v>11.54</v>
      </c>
      <c r="CL402" s="1" t="s">
        <v>137</v>
      </c>
      <c r="CM402" s="1" t="s">
        <v>138</v>
      </c>
      <c r="CN402" s="1" t="s">
        <v>139</v>
      </c>
      <c r="CP402" s="1" t="s">
        <v>112</v>
      </c>
      <c r="CQ402" s="1" t="s">
        <v>111</v>
      </c>
      <c r="CR402" s="1" t="s">
        <v>112</v>
      </c>
      <c r="CS402" s="1" t="s">
        <v>111</v>
      </c>
      <c r="CT402" s="1" t="s">
        <v>138</v>
      </c>
      <c r="CU402" s="1" t="s">
        <v>111</v>
      </c>
      <c r="CV402" s="1" t="s">
        <v>138</v>
      </c>
      <c r="CW402" s="1" t="s">
        <v>300</v>
      </c>
      <c r="CX402" s="1">
        <v>16702336669</v>
      </c>
      <c r="CY402" s="1" t="s">
        <v>6522</v>
      </c>
      <c r="CZ402" s="1" t="s">
        <v>138</v>
      </c>
      <c r="DA402" s="1" t="s">
        <v>111</v>
      </c>
      <c r="DB402" s="1" t="s">
        <v>112</v>
      </c>
    </row>
    <row r="403" spans="1:111" ht="15.6" customHeight="1" x14ac:dyDescent="0.25">
      <c r="A403" s="1" t="s">
        <v>6532</v>
      </c>
      <c r="B403" s="1" t="s">
        <v>238</v>
      </c>
      <c r="C403" s="2">
        <v>44393.0657125</v>
      </c>
      <c r="D403" s="2">
        <v>44447</v>
      </c>
      <c r="E403" s="1" t="s">
        <v>110</v>
      </c>
      <c r="F403" s="2">
        <v>44469.833333333336</v>
      </c>
      <c r="G403" s="1" t="s">
        <v>112</v>
      </c>
      <c r="H403" s="1" t="s">
        <v>112</v>
      </c>
      <c r="I403" s="1" t="s">
        <v>112</v>
      </c>
      <c r="J403" s="1" t="s">
        <v>1842</v>
      </c>
      <c r="L403" s="1" t="s">
        <v>1247</v>
      </c>
      <c r="M403" s="1" t="s">
        <v>1248</v>
      </c>
      <c r="N403" s="1" t="s">
        <v>167</v>
      </c>
      <c r="O403" s="1" t="s">
        <v>117</v>
      </c>
      <c r="P403" s="9">
        <v>96950</v>
      </c>
      <c r="Q403" s="1" t="s">
        <v>118</v>
      </c>
      <c r="R403" s="1" t="s">
        <v>242</v>
      </c>
      <c r="S403" s="1">
        <v>16707891106</v>
      </c>
      <c r="U403" s="1">
        <v>56132</v>
      </c>
      <c r="V403" s="1" t="s">
        <v>119</v>
      </c>
      <c r="X403" s="1" t="s">
        <v>1516</v>
      </c>
      <c r="Y403" s="1" t="s">
        <v>1515</v>
      </c>
      <c r="Z403" s="1" t="s">
        <v>1514</v>
      </c>
      <c r="AA403" s="1" t="s">
        <v>1517</v>
      </c>
      <c r="AB403" s="1" t="s">
        <v>1247</v>
      </c>
      <c r="AC403" s="1" t="s">
        <v>1248</v>
      </c>
      <c r="AD403" s="1" t="s">
        <v>167</v>
      </c>
      <c r="AE403" s="1" t="s">
        <v>117</v>
      </c>
      <c r="AF403" s="9">
        <v>96950</v>
      </c>
      <c r="AG403" s="1" t="s">
        <v>118</v>
      </c>
      <c r="AH403" s="1" t="s">
        <v>242</v>
      </c>
      <c r="AI403" s="1">
        <v>16707891106</v>
      </c>
      <c r="AK403" s="1" t="s">
        <v>1253</v>
      </c>
      <c r="BC403" s="1" t="str">
        <f>"37-2011.00"</f>
        <v>37-2011.00</v>
      </c>
      <c r="BD403" s="1" t="s">
        <v>676</v>
      </c>
      <c r="BE403" s="1" t="s">
        <v>1843</v>
      </c>
      <c r="BF403" s="1" t="s">
        <v>1844</v>
      </c>
      <c r="BG403" s="1">
        <v>5</v>
      </c>
      <c r="BH403" s="1">
        <v>5</v>
      </c>
      <c r="BI403" s="2">
        <v>44470</v>
      </c>
      <c r="BJ403" s="2">
        <v>44834</v>
      </c>
      <c r="BK403" s="2">
        <v>44470</v>
      </c>
      <c r="BL403" s="2">
        <v>44834</v>
      </c>
      <c r="BM403" s="1">
        <v>35</v>
      </c>
      <c r="BN403" s="1">
        <v>0</v>
      </c>
      <c r="BO403" s="1">
        <v>7</v>
      </c>
      <c r="BP403" s="1">
        <v>7</v>
      </c>
      <c r="BQ403" s="1">
        <v>7</v>
      </c>
      <c r="BR403" s="1">
        <v>7</v>
      </c>
      <c r="BS403" s="1">
        <v>7</v>
      </c>
      <c r="BT403" s="1">
        <v>0</v>
      </c>
      <c r="BU403" s="1" t="str">
        <f t="shared" si="9"/>
        <v>8:00 AM</v>
      </c>
      <c r="BV403" s="1" t="str">
        <f>"4:00 PM"</f>
        <v>4:00 PM</v>
      </c>
      <c r="BW403" s="1" t="s">
        <v>135</v>
      </c>
      <c r="BX403" s="1">
        <v>3</v>
      </c>
      <c r="BY403" s="1">
        <v>3</v>
      </c>
      <c r="BZ403" s="1" t="s">
        <v>112</v>
      </c>
      <c r="CB403" s="4" t="s">
        <v>6533</v>
      </c>
      <c r="CC403" s="1" t="s">
        <v>1247</v>
      </c>
      <c r="CD403" s="1" t="s">
        <v>1248</v>
      </c>
      <c r="CE403" s="1" t="s">
        <v>167</v>
      </c>
      <c r="CF403" s="1" t="s">
        <v>117</v>
      </c>
      <c r="CG403" s="1">
        <v>96950</v>
      </c>
      <c r="CH403" s="3">
        <v>8.0500000000000007</v>
      </c>
      <c r="CI403" s="3">
        <v>8.0500000000000007</v>
      </c>
      <c r="CJ403" s="3">
        <v>12.08</v>
      </c>
      <c r="CK403" s="3">
        <v>12.08</v>
      </c>
      <c r="CL403" s="1" t="s">
        <v>137</v>
      </c>
      <c r="CM403" s="1" t="s">
        <v>6534</v>
      </c>
      <c r="CN403" s="1" t="s">
        <v>139</v>
      </c>
      <c r="CP403" s="1" t="s">
        <v>112</v>
      </c>
      <c r="CQ403" s="1" t="s">
        <v>111</v>
      </c>
      <c r="CR403" s="1" t="s">
        <v>112</v>
      </c>
      <c r="CS403" s="1" t="s">
        <v>111</v>
      </c>
      <c r="CT403" s="1" t="s">
        <v>111</v>
      </c>
      <c r="CU403" s="1" t="s">
        <v>111</v>
      </c>
      <c r="CV403" s="1" t="s">
        <v>138</v>
      </c>
      <c r="CW403" s="1" t="s">
        <v>1351</v>
      </c>
      <c r="CX403" s="1">
        <v>16707891106</v>
      </c>
      <c r="CY403" s="1" t="s">
        <v>1253</v>
      </c>
      <c r="CZ403" s="1" t="s">
        <v>380</v>
      </c>
      <c r="DA403" s="1" t="s">
        <v>111</v>
      </c>
      <c r="DB403" s="1" t="s">
        <v>112</v>
      </c>
    </row>
    <row r="404" spans="1:111" ht="15.6" customHeight="1" x14ac:dyDescent="0.25">
      <c r="A404" s="1" t="s">
        <v>6535</v>
      </c>
      <c r="B404" s="1" t="s">
        <v>238</v>
      </c>
      <c r="C404" s="2">
        <v>44390.362010300923</v>
      </c>
      <c r="D404" s="2">
        <v>44435</v>
      </c>
      <c r="E404" s="1" t="s">
        <v>110</v>
      </c>
      <c r="F404" s="2">
        <v>44468.833333333336</v>
      </c>
      <c r="G404" s="1" t="s">
        <v>111</v>
      </c>
      <c r="H404" s="1" t="s">
        <v>112</v>
      </c>
      <c r="I404" s="1" t="s">
        <v>112</v>
      </c>
      <c r="J404" s="1" t="s">
        <v>1693</v>
      </c>
      <c r="L404" s="1" t="s">
        <v>1694</v>
      </c>
      <c r="M404" s="1" t="s">
        <v>1695</v>
      </c>
      <c r="N404" s="1" t="s">
        <v>863</v>
      </c>
      <c r="O404" s="1" t="s">
        <v>117</v>
      </c>
      <c r="P404" s="9">
        <v>96950</v>
      </c>
      <c r="Q404" s="1" t="s">
        <v>118</v>
      </c>
      <c r="S404" s="1">
        <v>16702345828</v>
      </c>
      <c r="U404" s="1">
        <v>2362</v>
      </c>
      <c r="V404" s="1" t="s">
        <v>119</v>
      </c>
      <c r="X404" s="1" t="s">
        <v>1696</v>
      </c>
      <c r="Y404" s="1" t="s">
        <v>1697</v>
      </c>
      <c r="AA404" s="1" t="s">
        <v>171</v>
      </c>
      <c r="AB404" s="1" t="s">
        <v>1694</v>
      </c>
      <c r="AC404" s="1" t="s">
        <v>1695</v>
      </c>
      <c r="AD404" s="1" t="s">
        <v>863</v>
      </c>
      <c r="AE404" s="1" t="s">
        <v>117</v>
      </c>
      <c r="AF404" s="9">
        <v>96950</v>
      </c>
      <c r="AG404" s="1" t="s">
        <v>118</v>
      </c>
      <c r="AI404" s="1">
        <v>16702345828</v>
      </c>
      <c r="AK404" s="1" t="s">
        <v>1698</v>
      </c>
      <c r="BC404" s="1" t="str">
        <f>"47-2051.00"</f>
        <v>47-2051.00</v>
      </c>
      <c r="BD404" s="1" t="s">
        <v>295</v>
      </c>
      <c r="BE404" s="1" t="s">
        <v>6536</v>
      </c>
      <c r="BF404" s="1" t="s">
        <v>3535</v>
      </c>
      <c r="BG404" s="1">
        <v>1</v>
      </c>
      <c r="BH404" s="1">
        <v>1</v>
      </c>
      <c r="BI404" s="2">
        <v>44470</v>
      </c>
      <c r="BJ404" s="2">
        <v>45565</v>
      </c>
      <c r="BK404" s="2">
        <v>44470</v>
      </c>
      <c r="BL404" s="2">
        <v>45565</v>
      </c>
      <c r="BM404" s="1">
        <v>40</v>
      </c>
      <c r="BN404" s="1">
        <v>0</v>
      </c>
      <c r="BO404" s="1">
        <v>8</v>
      </c>
      <c r="BP404" s="1">
        <v>8</v>
      </c>
      <c r="BQ404" s="1">
        <v>8</v>
      </c>
      <c r="BR404" s="1">
        <v>8</v>
      </c>
      <c r="BS404" s="1">
        <v>8</v>
      </c>
      <c r="BT404" s="1">
        <v>0</v>
      </c>
      <c r="BU404" s="1" t="str">
        <f t="shared" si="9"/>
        <v>8:00 AM</v>
      </c>
      <c r="BV404" s="1" t="str">
        <f>"5:00 PM"</f>
        <v>5:00 PM</v>
      </c>
      <c r="BW404" s="1" t="s">
        <v>230</v>
      </c>
      <c r="BX404" s="1">
        <v>0</v>
      </c>
      <c r="BY404" s="1">
        <v>3</v>
      </c>
      <c r="BZ404" s="1" t="s">
        <v>112</v>
      </c>
      <c r="CB404" s="1" t="s">
        <v>331</v>
      </c>
      <c r="CC404" s="1" t="s">
        <v>1694</v>
      </c>
      <c r="CD404" s="1" t="s">
        <v>1695</v>
      </c>
      <c r="CE404" s="1" t="s">
        <v>863</v>
      </c>
      <c r="CF404" s="1" t="s">
        <v>117</v>
      </c>
      <c r="CG404" s="1">
        <v>96950</v>
      </c>
      <c r="CH404" s="3">
        <v>8.34</v>
      </c>
      <c r="CI404" s="3">
        <v>8.34</v>
      </c>
      <c r="CJ404" s="3">
        <v>12.51</v>
      </c>
      <c r="CK404" s="3">
        <v>12.51</v>
      </c>
      <c r="CL404" s="1" t="s">
        <v>137</v>
      </c>
      <c r="CN404" s="1" t="s">
        <v>139</v>
      </c>
      <c r="CP404" s="1" t="s">
        <v>112</v>
      </c>
      <c r="CQ404" s="1" t="s">
        <v>111</v>
      </c>
      <c r="CR404" s="1" t="s">
        <v>112</v>
      </c>
      <c r="CS404" s="1" t="s">
        <v>111</v>
      </c>
      <c r="CT404" s="1" t="s">
        <v>138</v>
      </c>
      <c r="CU404" s="1" t="s">
        <v>111</v>
      </c>
      <c r="CV404" s="1" t="s">
        <v>138</v>
      </c>
      <c r="CW404" s="1" t="s">
        <v>331</v>
      </c>
      <c r="CX404" s="1">
        <v>16702345828</v>
      </c>
      <c r="CY404" s="1" t="s">
        <v>1698</v>
      </c>
      <c r="CZ404" s="1" t="s">
        <v>138</v>
      </c>
      <c r="DA404" s="1" t="s">
        <v>111</v>
      </c>
      <c r="DB404" s="1" t="s">
        <v>112</v>
      </c>
      <c r="DC404" s="1" t="s">
        <v>1701</v>
      </c>
      <c r="DD404" s="1" t="s">
        <v>1702</v>
      </c>
      <c r="DF404" s="1" t="s">
        <v>1703</v>
      </c>
      <c r="DG404" s="1" t="s">
        <v>1704</v>
      </c>
    </row>
    <row r="405" spans="1:111" ht="15.6" customHeight="1" x14ac:dyDescent="0.25">
      <c r="A405" s="1" t="s">
        <v>6553</v>
      </c>
      <c r="B405" s="1" t="s">
        <v>238</v>
      </c>
      <c r="C405" s="2">
        <v>44386.22622488426</v>
      </c>
      <c r="D405" s="2">
        <v>44431</v>
      </c>
      <c r="E405" s="1" t="s">
        <v>110</v>
      </c>
      <c r="F405" s="2">
        <v>44457.833333333336</v>
      </c>
      <c r="G405" s="1" t="s">
        <v>112</v>
      </c>
      <c r="H405" s="1" t="s">
        <v>112</v>
      </c>
      <c r="I405" s="1" t="s">
        <v>112</v>
      </c>
      <c r="J405" s="1" t="s">
        <v>4347</v>
      </c>
      <c r="K405" s="1" t="s">
        <v>4348</v>
      </c>
      <c r="L405" s="1" t="s">
        <v>4349</v>
      </c>
      <c r="M405" s="1" t="s">
        <v>4350</v>
      </c>
      <c r="N405" s="1" t="s">
        <v>116</v>
      </c>
      <c r="O405" s="1" t="s">
        <v>117</v>
      </c>
      <c r="P405" s="9">
        <v>96950</v>
      </c>
      <c r="Q405" s="1" t="s">
        <v>118</v>
      </c>
      <c r="S405" s="1">
        <v>16703223311</v>
      </c>
      <c r="T405" s="1">
        <v>4504</v>
      </c>
      <c r="U405" s="1">
        <v>72111</v>
      </c>
      <c r="V405" s="1" t="s">
        <v>119</v>
      </c>
      <c r="X405" s="1" t="s">
        <v>656</v>
      </c>
      <c r="Y405" s="1" t="s">
        <v>4351</v>
      </c>
      <c r="AA405" s="1" t="s">
        <v>1129</v>
      </c>
      <c r="AB405" s="1" t="s">
        <v>4349</v>
      </c>
      <c r="AC405" s="1" t="s">
        <v>4350</v>
      </c>
      <c r="AD405" s="1" t="s">
        <v>116</v>
      </c>
      <c r="AE405" s="1" t="s">
        <v>117</v>
      </c>
      <c r="AF405" s="9">
        <v>96950</v>
      </c>
      <c r="AG405" s="1" t="s">
        <v>118</v>
      </c>
      <c r="AI405" s="1">
        <v>16703223311</v>
      </c>
      <c r="AJ405" s="1">
        <v>4504</v>
      </c>
      <c r="AK405" s="1" t="s">
        <v>4352</v>
      </c>
      <c r="BC405" s="1" t="str">
        <f>"35-1012.00"</f>
        <v>35-1012.00</v>
      </c>
      <c r="BD405" s="1" t="s">
        <v>1372</v>
      </c>
      <c r="BE405" s="1" t="s">
        <v>6554</v>
      </c>
      <c r="BF405" s="1" t="s">
        <v>6555</v>
      </c>
      <c r="BG405" s="1">
        <v>1</v>
      </c>
      <c r="BH405" s="1">
        <v>1</v>
      </c>
      <c r="BI405" s="2">
        <v>44459</v>
      </c>
      <c r="BJ405" s="2">
        <v>44823</v>
      </c>
      <c r="BK405" s="2">
        <v>44459</v>
      </c>
      <c r="BL405" s="2">
        <v>44823</v>
      </c>
      <c r="BM405" s="1">
        <v>40</v>
      </c>
      <c r="BN405" s="1">
        <v>0</v>
      </c>
      <c r="BO405" s="1">
        <v>8</v>
      </c>
      <c r="BP405" s="1">
        <v>8</v>
      </c>
      <c r="BQ405" s="1">
        <v>8</v>
      </c>
      <c r="BR405" s="1">
        <v>8</v>
      </c>
      <c r="BS405" s="1">
        <v>8</v>
      </c>
      <c r="BT405" s="1">
        <v>0</v>
      </c>
      <c r="BU405" s="1" t="str">
        <f t="shared" si="9"/>
        <v>8:00 AM</v>
      </c>
      <c r="BV405" s="1" t="str">
        <f>"5:00 PM"</f>
        <v>5:00 PM</v>
      </c>
      <c r="BW405" s="1" t="s">
        <v>135</v>
      </c>
      <c r="BX405" s="1">
        <v>0</v>
      </c>
      <c r="BY405" s="1">
        <v>3</v>
      </c>
      <c r="BZ405" s="1" t="s">
        <v>112</v>
      </c>
      <c r="CB405" s="4" t="s">
        <v>6556</v>
      </c>
      <c r="CC405" s="1" t="s">
        <v>4349</v>
      </c>
      <c r="CD405" s="1" t="s">
        <v>4350</v>
      </c>
      <c r="CE405" s="1" t="s">
        <v>116</v>
      </c>
      <c r="CF405" s="1" t="s">
        <v>117</v>
      </c>
      <c r="CG405" s="1">
        <v>96950</v>
      </c>
      <c r="CH405" s="3">
        <v>9.59</v>
      </c>
      <c r="CI405" s="3">
        <v>9.59</v>
      </c>
      <c r="CJ405" s="3">
        <v>14.39</v>
      </c>
      <c r="CK405" s="3">
        <v>14.39</v>
      </c>
      <c r="CL405" s="1" t="s">
        <v>137</v>
      </c>
      <c r="CM405" s="1" t="s">
        <v>4355</v>
      </c>
      <c r="CN405" s="1" t="s">
        <v>139</v>
      </c>
      <c r="CP405" s="1" t="s">
        <v>112</v>
      </c>
      <c r="CQ405" s="1" t="s">
        <v>111</v>
      </c>
      <c r="CR405" s="1" t="s">
        <v>112</v>
      </c>
      <c r="CS405" s="1" t="s">
        <v>111</v>
      </c>
      <c r="CT405" s="1" t="s">
        <v>138</v>
      </c>
      <c r="CU405" s="1" t="s">
        <v>111</v>
      </c>
      <c r="CV405" s="1" t="s">
        <v>111</v>
      </c>
      <c r="CW405" s="1" t="s">
        <v>5257</v>
      </c>
      <c r="CX405" s="1">
        <v>16703223311</v>
      </c>
      <c r="CY405" s="1" t="s">
        <v>4357</v>
      </c>
      <c r="CZ405" s="1" t="s">
        <v>4358</v>
      </c>
      <c r="DA405" s="1" t="s">
        <v>111</v>
      </c>
      <c r="DB405" s="1" t="s">
        <v>112</v>
      </c>
      <c r="DC405" s="1" t="s">
        <v>4359</v>
      </c>
      <c r="DD405" s="1" t="s">
        <v>4360</v>
      </c>
      <c r="DE405" s="1" t="s">
        <v>1747</v>
      </c>
      <c r="DF405" s="1" t="s">
        <v>4347</v>
      </c>
      <c r="DG405" s="1" t="s">
        <v>4361</v>
      </c>
    </row>
    <row r="406" spans="1:111" ht="15.6" customHeight="1" x14ac:dyDescent="0.25">
      <c r="A406" s="1" t="s">
        <v>6557</v>
      </c>
      <c r="B406" s="1" t="s">
        <v>238</v>
      </c>
      <c r="C406" s="2">
        <v>44352.047122453703</v>
      </c>
      <c r="D406" s="2">
        <v>44399</v>
      </c>
      <c r="E406" s="1" t="s">
        <v>180</v>
      </c>
      <c r="G406" s="1" t="s">
        <v>112</v>
      </c>
      <c r="H406" s="1" t="s">
        <v>112</v>
      </c>
      <c r="I406" s="1" t="s">
        <v>112</v>
      </c>
      <c r="J406" s="1" t="s">
        <v>5465</v>
      </c>
      <c r="K406" s="1" t="s">
        <v>5466</v>
      </c>
      <c r="L406" s="1" t="s">
        <v>926</v>
      </c>
      <c r="M406" s="1" t="s">
        <v>6558</v>
      </c>
      <c r="N406" s="1" t="s">
        <v>116</v>
      </c>
      <c r="O406" s="1" t="s">
        <v>117</v>
      </c>
      <c r="P406" s="9">
        <v>96950</v>
      </c>
      <c r="Q406" s="1" t="s">
        <v>118</v>
      </c>
      <c r="S406" s="1">
        <v>16707836993</v>
      </c>
      <c r="U406" s="1">
        <v>44522</v>
      </c>
      <c r="V406" s="1" t="s">
        <v>119</v>
      </c>
      <c r="X406" s="1" t="s">
        <v>5468</v>
      </c>
      <c r="Y406" s="1" t="s">
        <v>5469</v>
      </c>
      <c r="Z406" s="1" t="s">
        <v>5470</v>
      </c>
      <c r="AA406" s="1" t="s">
        <v>1184</v>
      </c>
      <c r="AB406" s="1" t="s">
        <v>926</v>
      </c>
      <c r="AC406" s="1" t="s">
        <v>6559</v>
      </c>
      <c r="AD406" s="1" t="s">
        <v>116</v>
      </c>
      <c r="AE406" s="1" t="s">
        <v>117</v>
      </c>
      <c r="AF406" s="9">
        <v>96950</v>
      </c>
      <c r="AG406" s="1" t="s">
        <v>118</v>
      </c>
      <c r="AI406" s="1">
        <v>16707836993</v>
      </c>
      <c r="AK406" s="1" t="s">
        <v>5472</v>
      </c>
      <c r="BC406" s="1" t="str">
        <f>"41-4012.00"</f>
        <v>41-4012.00</v>
      </c>
      <c r="BD406" s="1" t="s">
        <v>313</v>
      </c>
      <c r="BE406" s="1" t="s">
        <v>6560</v>
      </c>
      <c r="BF406" s="1" t="s">
        <v>3151</v>
      </c>
      <c r="BG406" s="1">
        <v>2</v>
      </c>
      <c r="BH406" s="1">
        <v>2</v>
      </c>
      <c r="BI406" s="2">
        <v>44470</v>
      </c>
      <c r="BJ406" s="2">
        <v>44834</v>
      </c>
      <c r="BK406" s="2">
        <v>44470</v>
      </c>
      <c r="BL406" s="2">
        <v>44834</v>
      </c>
      <c r="BM406" s="1">
        <v>40</v>
      </c>
      <c r="BN406" s="1">
        <v>0</v>
      </c>
      <c r="BO406" s="1">
        <v>8</v>
      </c>
      <c r="BP406" s="1">
        <v>8</v>
      </c>
      <c r="BQ406" s="1">
        <v>8</v>
      </c>
      <c r="BR406" s="1">
        <v>8</v>
      </c>
      <c r="BS406" s="1">
        <v>8</v>
      </c>
      <c r="BT406" s="1">
        <v>0</v>
      </c>
      <c r="BU406" s="1" t="str">
        <f t="shared" si="9"/>
        <v>8:00 AM</v>
      </c>
      <c r="BV406" s="1" t="str">
        <f>"5:00 PM"</f>
        <v>5:00 PM</v>
      </c>
      <c r="BW406" s="1" t="s">
        <v>135</v>
      </c>
      <c r="BX406" s="1">
        <v>0</v>
      </c>
      <c r="BY406" s="1">
        <v>24</v>
      </c>
      <c r="BZ406" s="1" t="s">
        <v>112</v>
      </c>
      <c r="CB406" s="1" t="s">
        <v>6561</v>
      </c>
      <c r="CC406" s="1" t="s">
        <v>926</v>
      </c>
      <c r="CD406" s="1" t="s">
        <v>6562</v>
      </c>
      <c r="CE406" s="1" t="s">
        <v>116</v>
      </c>
      <c r="CF406" s="1" t="s">
        <v>117</v>
      </c>
      <c r="CG406" s="1">
        <v>96950</v>
      </c>
      <c r="CH406" s="3">
        <v>10.52</v>
      </c>
      <c r="CI406" s="3">
        <v>10.52</v>
      </c>
      <c r="CJ406" s="3">
        <v>15.78</v>
      </c>
      <c r="CK406" s="3">
        <v>15.78</v>
      </c>
      <c r="CL406" s="1" t="s">
        <v>137</v>
      </c>
      <c r="CM406" s="1" t="s">
        <v>362</v>
      </c>
      <c r="CN406" s="1" t="s">
        <v>139</v>
      </c>
      <c r="CP406" s="1" t="s">
        <v>112</v>
      </c>
      <c r="CQ406" s="1" t="s">
        <v>111</v>
      </c>
      <c r="CR406" s="1" t="s">
        <v>111</v>
      </c>
      <c r="CS406" s="1" t="s">
        <v>111</v>
      </c>
      <c r="CT406" s="1" t="s">
        <v>138</v>
      </c>
      <c r="CU406" s="1" t="s">
        <v>111</v>
      </c>
      <c r="CV406" s="1" t="s">
        <v>138</v>
      </c>
      <c r="CW406" s="1" t="s">
        <v>362</v>
      </c>
      <c r="CX406" s="1">
        <v>16707836993</v>
      </c>
      <c r="CY406" s="1" t="s">
        <v>5472</v>
      </c>
      <c r="CZ406" s="1" t="s">
        <v>138</v>
      </c>
      <c r="DA406" s="1" t="s">
        <v>111</v>
      </c>
      <c r="DB406" s="1" t="s">
        <v>112</v>
      </c>
    </row>
    <row r="407" spans="1:111" ht="15.6" customHeight="1" x14ac:dyDescent="0.25">
      <c r="A407" s="1" t="s">
        <v>6563</v>
      </c>
      <c r="B407" s="1" t="s">
        <v>238</v>
      </c>
      <c r="C407" s="2">
        <v>44363.016797337965</v>
      </c>
      <c r="D407" s="2">
        <v>44397</v>
      </c>
      <c r="E407" s="1" t="s">
        <v>110</v>
      </c>
      <c r="F407" s="2">
        <v>44468.833333333336</v>
      </c>
      <c r="G407" s="1" t="s">
        <v>112</v>
      </c>
      <c r="H407" s="1" t="s">
        <v>112</v>
      </c>
      <c r="I407" s="1" t="s">
        <v>112</v>
      </c>
      <c r="J407" s="1" t="s">
        <v>6564</v>
      </c>
      <c r="K407" s="1" t="s">
        <v>6565</v>
      </c>
      <c r="L407" s="1" t="s">
        <v>6566</v>
      </c>
      <c r="N407" s="1" t="s">
        <v>116</v>
      </c>
      <c r="O407" s="1" t="s">
        <v>117</v>
      </c>
      <c r="P407" s="9">
        <v>96950</v>
      </c>
      <c r="Q407" s="1" t="s">
        <v>118</v>
      </c>
      <c r="S407" s="1">
        <v>16703227251</v>
      </c>
      <c r="U407" s="1">
        <v>561720</v>
      </c>
      <c r="V407" s="1" t="s">
        <v>119</v>
      </c>
      <c r="X407" s="1" t="s">
        <v>6567</v>
      </c>
      <c r="Y407" s="1" t="s">
        <v>2883</v>
      </c>
      <c r="Z407" s="1" t="s">
        <v>6568</v>
      </c>
      <c r="AA407" s="1" t="s">
        <v>245</v>
      </c>
      <c r="AB407" s="1" t="s">
        <v>6566</v>
      </c>
      <c r="AD407" s="1" t="s">
        <v>116</v>
      </c>
      <c r="AE407" s="1" t="s">
        <v>117</v>
      </c>
      <c r="AF407" s="9">
        <v>96950</v>
      </c>
      <c r="AG407" s="1" t="s">
        <v>118</v>
      </c>
      <c r="AI407" s="1">
        <v>16703227251</v>
      </c>
      <c r="AK407" s="1" t="s">
        <v>6569</v>
      </c>
      <c r="BC407" s="1" t="str">
        <f>"37-2011.00"</f>
        <v>37-2011.00</v>
      </c>
      <c r="BD407" s="1" t="s">
        <v>676</v>
      </c>
      <c r="BE407" s="1" t="s">
        <v>6570</v>
      </c>
      <c r="BF407" s="1" t="s">
        <v>578</v>
      </c>
      <c r="BG407" s="1">
        <v>4</v>
      </c>
      <c r="BH407" s="1">
        <v>4</v>
      </c>
      <c r="BI407" s="2">
        <v>44470</v>
      </c>
      <c r="BJ407" s="2">
        <v>44834</v>
      </c>
      <c r="BK407" s="2">
        <v>44470</v>
      </c>
      <c r="BL407" s="2">
        <v>44834</v>
      </c>
      <c r="BM407" s="1">
        <v>40</v>
      </c>
      <c r="BN407" s="1">
        <v>0</v>
      </c>
      <c r="BO407" s="1">
        <v>8</v>
      </c>
      <c r="BP407" s="1">
        <v>8</v>
      </c>
      <c r="BQ407" s="1">
        <v>8</v>
      </c>
      <c r="BR407" s="1">
        <v>8</v>
      </c>
      <c r="BS407" s="1">
        <v>8</v>
      </c>
      <c r="BT407" s="1">
        <v>0</v>
      </c>
      <c r="BU407" s="1" t="str">
        <f>"7:30 AM"</f>
        <v>7:30 AM</v>
      </c>
      <c r="BV407" s="1" t="str">
        <f>"4:30 PM"</f>
        <v>4:30 PM</v>
      </c>
      <c r="BW407" s="1" t="s">
        <v>135</v>
      </c>
      <c r="BX407" s="1">
        <v>0</v>
      </c>
      <c r="BY407" s="1">
        <v>6</v>
      </c>
      <c r="BZ407" s="1" t="s">
        <v>112</v>
      </c>
      <c r="CB407" s="1" t="s">
        <v>6571</v>
      </c>
      <c r="CC407" s="1" t="s">
        <v>6572</v>
      </c>
      <c r="CE407" s="1" t="s">
        <v>116</v>
      </c>
      <c r="CF407" s="1" t="s">
        <v>117</v>
      </c>
      <c r="CG407" s="1">
        <v>96950</v>
      </c>
      <c r="CH407" s="3">
        <v>8.0500000000000007</v>
      </c>
      <c r="CI407" s="3">
        <v>8.0500000000000007</v>
      </c>
      <c r="CJ407" s="3">
        <v>12.07</v>
      </c>
      <c r="CK407" s="3">
        <v>12.07</v>
      </c>
      <c r="CL407" s="1" t="s">
        <v>137</v>
      </c>
      <c r="CN407" s="1" t="s">
        <v>139</v>
      </c>
      <c r="CP407" s="1" t="s">
        <v>112</v>
      </c>
      <c r="CQ407" s="1" t="s">
        <v>111</v>
      </c>
      <c r="CR407" s="1" t="s">
        <v>112</v>
      </c>
      <c r="CS407" s="1" t="s">
        <v>111</v>
      </c>
      <c r="CT407" s="1" t="s">
        <v>138</v>
      </c>
      <c r="CU407" s="1" t="s">
        <v>111</v>
      </c>
      <c r="CV407" s="1" t="s">
        <v>111</v>
      </c>
      <c r="CW407" s="1" t="s">
        <v>6573</v>
      </c>
      <c r="CX407" s="1">
        <v>16703227251</v>
      </c>
      <c r="CY407" s="1" t="s">
        <v>6569</v>
      </c>
      <c r="CZ407" s="1" t="s">
        <v>138</v>
      </c>
      <c r="DA407" s="1" t="s">
        <v>111</v>
      </c>
      <c r="DB407" s="1" t="s">
        <v>112</v>
      </c>
    </row>
    <row r="408" spans="1:111" ht="15.6" customHeight="1" x14ac:dyDescent="0.25">
      <c r="A408" s="1" t="s">
        <v>6574</v>
      </c>
      <c r="B408" s="1" t="s">
        <v>238</v>
      </c>
      <c r="C408" s="2">
        <v>44379.058981481481</v>
      </c>
      <c r="D408" s="2">
        <v>44425</v>
      </c>
      <c r="E408" s="1" t="s">
        <v>110</v>
      </c>
      <c r="F408" s="2">
        <v>44468.833333333336</v>
      </c>
      <c r="G408" s="1" t="s">
        <v>111</v>
      </c>
      <c r="H408" s="1" t="s">
        <v>112</v>
      </c>
      <c r="I408" s="1" t="s">
        <v>112</v>
      </c>
      <c r="J408" s="1" t="s">
        <v>6575</v>
      </c>
      <c r="K408" s="1" t="s">
        <v>6575</v>
      </c>
      <c r="L408" s="1" t="s">
        <v>6576</v>
      </c>
      <c r="M408" s="1" t="s">
        <v>6577</v>
      </c>
      <c r="N408" s="1" t="s">
        <v>116</v>
      </c>
      <c r="O408" s="1" t="s">
        <v>117</v>
      </c>
      <c r="P408" s="9">
        <v>96950</v>
      </c>
      <c r="Q408" s="1" t="s">
        <v>118</v>
      </c>
      <c r="S408" s="1">
        <v>16703223858</v>
      </c>
      <c r="U408" s="1">
        <v>488510</v>
      </c>
      <c r="V408" s="1" t="s">
        <v>119</v>
      </c>
      <c r="X408" s="1" t="s">
        <v>1645</v>
      </c>
      <c r="Y408" s="1" t="s">
        <v>3158</v>
      </c>
      <c r="Z408" s="1" t="s">
        <v>6578</v>
      </c>
      <c r="AA408" s="1" t="s">
        <v>245</v>
      </c>
      <c r="AB408" s="1" t="s">
        <v>6576</v>
      </c>
      <c r="AD408" s="1" t="s">
        <v>6579</v>
      </c>
      <c r="AE408" s="1" t="s">
        <v>117</v>
      </c>
      <c r="AF408" s="9">
        <v>96950</v>
      </c>
      <c r="AG408" s="1" t="s">
        <v>118</v>
      </c>
      <c r="AI408" s="1">
        <v>16703223858</v>
      </c>
      <c r="AK408" s="1" t="s">
        <v>6580</v>
      </c>
      <c r="BC408" s="1" t="str">
        <f>"13-2011.01"</f>
        <v>13-2011.01</v>
      </c>
      <c r="BD408" s="1" t="s">
        <v>932</v>
      </c>
      <c r="BE408" s="1" t="s">
        <v>6581</v>
      </c>
      <c r="BF408" s="1" t="s">
        <v>6582</v>
      </c>
      <c r="BG408" s="1">
        <v>1</v>
      </c>
      <c r="BH408" s="1">
        <v>1</v>
      </c>
      <c r="BI408" s="2">
        <v>44470</v>
      </c>
      <c r="BJ408" s="2">
        <v>45565</v>
      </c>
      <c r="BK408" s="2">
        <v>44470</v>
      </c>
      <c r="BL408" s="2">
        <v>45565</v>
      </c>
      <c r="BM408" s="1">
        <v>40</v>
      </c>
      <c r="BN408" s="1">
        <v>0</v>
      </c>
      <c r="BO408" s="1">
        <v>8</v>
      </c>
      <c r="BP408" s="1">
        <v>8</v>
      </c>
      <c r="BQ408" s="1">
        <v>8</v>
      </c>
      <c r="BR408" s="1">
        <v>8</v>
      </c>
      <c r="BS408" s="1">
        <v>8</v>
      </c>
      <c r="BT408" s="1">
        <v>0</v>
      </c>
      <c r="BU408" s="1" t="str">
        <f>"8:00 AM"</f>
        <v>8:00 AM</v>
      </c>
      <c r="BV408" s="1" t="str">
        <f>"5:00 PM"</f>
        <v>5:00 PM</v>
      </c>
      <c r="BW408" s="1" t="s">
        <v>193</v>
      </c>
      <c r="BX408" s="1">
        <v>0</v>
      </c>
      <c r="BY408" s="1">
        <v>36</v>
      </c>
      <c r="BZ408" s="1" t="s">
        <v>112</v>
      </c>
      <c r="CB408" s="4" t="s">
        <v>6583</v>
      </c>
      <c r="CC408" s="1" t="s">
        <v>6576</v>
      </c>
      <c r="CD408" s="1" t="s">
        <v>6577</v>
      </c>
      <c r="CE408" s="1" t="s">
        <v>116</v>
      </c>
      <c r="CF408" s="1" t="s">
        <v>117</v>
      </c>
      <c r="CG408" s="1">
        <v>96950</v>
      </c>
      <c r="CH408" s="3">
        <v>14.85</v>
      </c>
      <c r="CI408" s="3">
        <v>21.5</v>
      </c>
      <c r="CJ408" s="3">
        <v>22.28</v>
      </c>
      <c r="CK408" s="3">
        <v>32.25</v>
      </c>
      <c r="CL408" s="1" t="s">
        <v>137</v>
      </c>
      <c r="CM408" s="1" t="s">
        <v>168</v>
      </c>
      <c r="CN408" s="1" t="s">
        <v>139</v>
      </c>
      <c r="CP408" s="1" t="s">
        <v>112</v>
      </c>
      <c r="CQ408" s="1" t="s">
        <v>111</v>
      </c>
      <c r="CR408" s="1" t="s">
        <v>112</v>
      </c>
      <c r="CS408" s="1" t="s">
        <v>111</v>
      </c>
      <c r="CT408" s="1" t="s">
        <v>111</v>
      </c>
      <c r="CU408" s="1" t="s">
        <v>111</v>
      </c>
      <c r="CV408" s="1" t="s">
        <v>138</v>
      </c>
      <c r="CW408" s="1" t="s">
        <v>6584</v>
      </c>
      <c r="CX408" s="1">
        <v>16703223858</v>
      </c>
      <c r="CY408" s="1" t="s">
        <v>6580</v>
      </c>
      <c r="CZ408" s="1" t="s">
        <v>331</v>
      </c>
      <c r="DA408" s="1" t="s">
        <v>111</v>
      </c>
      <c r="DB408" s="1" t="s">
        <v>112</v>
      </c>
    </row>
    <row r="409" spans="1:111" ht="15.6" customHeight="1" x14ac:dyDescent="0.25">
      <c r="A409" s="1" t="s">
        <v>6585</v>
      </c>
      <c r="B409" s="1" t="s">
        <v>238</v>
      </c>
      <c r="C409" s="2">
        <v>44358.027498379626</v>
      </c>
      <c r="D409" s="2">
        <v>44403</v>
      </c>
      <c r="E409" s="1" t="s">
        <v>180</v>
      </c>
      <c r="G409" s="1" t="s">
        <v>112</v>
      </c>
      <c r="H409" s="1" t="s">
        <v>112</v>
      </c>
      <c r="I409" s="1" t="s">
        <v>112</v>
      </c>
      <c r="J409" s="1" t="s">
        <v>1049</v>
      </c>
      <c r="K409" s="1" t="s">
        <v>1050</v>
      </c>
      <c r="L409" s="1" t="s">
        <v>1051</v>
      </c>
      <c r="N409" s="1" t="s">
        <v>116</v>
      </c>
      <c r="O409" s="1" t="s">
        <v>117</v>
      </c>
      <c r="P409" s="9">
        <v>96950</v>
      </c>
      <c r="Q409" s="1" t="s">
        <v>118</v>
      </c>
      <c r="S409" s="1">
        <v>16702358778</v>
      </c>
      <c r="U409" s="1">
        <v>23622</v>
      </c>
      <c r="V409" s="1" t="s">
        <v>119</v>
      </c>
      <c r="X409" s="1" t="s">
        <v>1052</v>
      </c>
      <c r="Y409" s="1" t="s">
        <v>1053</v>
      </c>
      <c r="Z409" s="1" t="s">
        <v>1054</v>
      </c>
      <c r="AA409" s="1" t="s">
        <v>373</v>
      </c>
      <c r="AB409" s="1" t="s">
        <v>1051</v>
      </c>
      <c r="AD409" s="1" t="s">
        <v>116</v>
      </c>
      <c r="AE409" s="1" t="s">
        <v>117</v>
      </c>
      <c r="AF409" s="9">
        <v>96950</v>
      </c>
      <c r="AG409" s="1" t="s">
        <v>118</v>
      </c>
      <c r="AI409" s="1">
        <v>16702358778</v>
      </c>
      <c r="AK409" s="1" t="s">
        <v>1055</v>
      </c>
      <c r="BC409" s="1" t="str">
        <f>"49-9071.00"</f>
        <v>49-9071.00</v>
      </c>
      <c r="BD409" s="1" t="s">
        <v>214</v>
      </c>
      <c r="BE409" s="1" t="s">
        <v>6586</v>
      </c>
      <c r="BF409" s="1" t="s">
        <v>6587</v>
      </c>
      <c r="BG409" s="1">
        <v>5</v>
      </c>
      <c r="BH409" s="1">
        <v>5</v>
      </c>
      <c r="BI409" s="2">
        <v>44470</v>
      </c>
      <c r="BJ409" s="2">
        <v>44834</v>
      </c>
      <c r="BK409" s="2">
        <v>44470</v>
      </c>
      <c r="BL409" s="2">
        <v>44834</v>
      </c>
      <c r="BM409" s="1">
        <v>40</v>
      </c>
      <c r="BN409" s="1">
        <v>0</v>
      </c>
      <c r="BO409" s="1">
        <v>8</v>
      </c>
      <c r="BP409" s="1">
        <v>8</v>
      </c>
      <c r="BQ409" s="1">
        <v>8</v>
      </c>
      <c r="BR409" s="1">
        <v>8</v>
      </c>
      <c r="BS409" s="1">
        <v>8</v>
      </c>
      <c r="BT409" s="1">
        <v>0</v>
      </c>
      <c r="BU409" s="1" t="str">
        <f>"7:30 AM"</f>
        <v>7:30 AM</v>
      </c>
      <c r="BV409" s="1" t="str">
        <f>"4:30 PM"</f>
        <v>4:30 PM</v>
      </c>
      <c r="BW409" s="1" t="s">
        <v>135</v>
      </c>
      <c r="BX409" s="1">
        <v>0</v>
      </c>
      <c r="BY409" s="1">
        <v>0</v>
      </c>
      <c r="BZ409" s="1" t="s">
        <v>112</v>
      </c>
      <c r="CB409" s="1" t="s">
        <v>168</v>
      </c>
      <c r="CC409" s="1" t="s">
        <v>1058</v>
      </c>
      <c r="CE409" s="1" t="s">
        <v>116</v>
      </c>
      <c r="CF409" s="1" t="s">
        <v>117</v>
      </c>
      <c r="CG409" s="1">
        <v>96950</v>
      </c>
      <c r="CH409" s="3">
        <v>8.7100000000000009</v>
      </c>
      <c r="CI409" s="3">
        <v>8.7100000000000009</v>
      </c>
      <c r="CJ409" s="3">
        <v>13.06</v>
      </c>
      <c r="CK409" s="3">
        <v>13.06</v>
      </c>
      <c r="CL409" s="1" t="s">
        <v>137</v>
      </c>
      <c r="CM409" s="1" t="s">
        <v>138</v>
      </c>
      <c r="CN409" s="1" t="s">
        <v>139</v>
      </c>
      <c r="CP409" s="1" t="s">
        <v>112</v>
      </c>
      <c r="CQ409" s="1" t="s">
        <v>111</v>
      </c>
      <c r="CR409" s="1" t="s">
        <v>111</v>
      </c>
      <c r="CS409" s="1" t="s">
        <v>111</v>
      </c>
      <c r="CT409" s="1" t="s">
        <v>138</v>
      </c>
      <c r="CU409" s="1" t="s">
        <v>111</v>
      </c>
      <c r="CV409" s="1" t="s">
        <v>111</v>
      </c>
      <c r="CW409" s="1" t="s">
        <v>1059</v>
      </c>
      <c r="CX409" s="1">
        <v>16702358778</v>
      </c>
      <c r="CY409" s="1" t="s">
        <v>1055</v>
      </c>
      <c r="CZ409" s="1" t="s">
        <v>138</v>
      </c>
      <c r="DA409" s="1" t="s">
        <v>111</v>
      </c>
      <c r="DB409" s="1" t="s">
        <v>112</v>
      </c>
    </row>
    <row r="410" spans="1:111" ht="15.6" customHeight="1" x14ac:dyDescent="0.25">
      <c r="A410" s="1" t="s">
        <v>6588</v>
      </c>
      <c r="B410" s="1" t="s">
        <v>238</v>
      </c>
      <c r="C410" s="2">
        <v>44367.968232407409</v>
      </c>
      <c r="D410" s="2">
        <v>44417</v>
      </c>
      <c r="E410" s="1" t="s">
        <v>180</v>
      </c>
      <c r="G410" s="1" t="s">
        <v>112</v>
      </c>
      <c r="H410" s="1" t="s">
        <v>112</v>
      </c>
      <c r="I410" s="1" t="s">
        <v>112</v>
      </c>
      <c r="J410" s="1" t="s">
        <v>6589</v>
      </c>
      <c r="K410" s="1" t="s">
        <v>6590</v>
      </c>
      <c r="L410" s="1" t="s">
        <v>6591</v>
      </c>
      <c r="N410" s="1" t="s">
        <v>116</v>
      </c>
      <c r="O410" s="1" t="s">
        <v>117</v>
      </c>
      <c r="P410" s="9">
        <v>96950</v>
      </c>
      <c r="Q410" s="1" t="s">
        <v>118</v>
      </c>
      <c r="S410" s="1">
        <v>16702359241</v>
      </c>
      <c r="U410" s="1">
        <v>72251</v>
      </c>
      <c r="V410" s="1" t="s">
        <v>119</v>
      </c>
      <c r="X410" s="1" t="s">
        <v>621</v>
      </c>
      <c r="Y410" s="1" t="s">
        <v>622</v>
      </c>
      <c r="AA410" s="1" t="s">
        <v>387</v>
      </c>
      <c r="AB410" s="1" t="s">
        <v>6591</v>
      </c>
      <c r="AD410" s="1" t="s">
        <v>116</v>
      </c>
      <c r="AE410" s="1" t="s">
        <v>117</v>
      </c>
      <c r="AF410" s="9">
        <v>96950</v>
      </c>
      <c r="AG410" s="1" t="s">
        <v>118</v>
      </c>
      <c r="AI410" s="1">
        <v>16702359241</v>
      </c>
      <c r="AK410" s="1" t="s">
        <v>620</v>
      </c>
      <c r="BC410" s="1" t="str">
        <f>"35-2021.00"</f>
        <v>35-2021.00</v>
      </c>
      <c r="BD410" s="1" t="s">
        <v>851</v>
      </c>
      <c r="BE410" s="1" t="s">
        <v>6592</v>
      </c>
      <c r="BF410" s="1" t="s">
        <v>6593</v>
      </c>
      <c r="BG410" s="1">
        <v>2</v>
      </c>
      <c r="BH410" s="1">
        <v>2</v>
      </c>
      <c r="BI410" s="2">
        <v>44471</v>
      </c>
      <c r="BJ410" s="2">
        <v>44835</v>
      </c>
      <c r="BK410" s="2">
        <v>44471</v>
      </c>
      <c r="BL410" s="2">
        <v>44835</v>
      </c>
      <c r="BM410" s="1">
        <v>35</v>
      </c>
      <c r="BN410" s="1">
        <v>0</v>
      </c>
      <c r="BO410" s="1">
        <v>7</v>
      </c>
      <c r="BP410" s="1">
        <v>7</v>
      </c>
      <c r="BQ410" s="1">
        <v>7</v>
      </c>
      <c r="BR410" s="1">
        <v>7</v>
      </c>
      <c r="BS410" s="1">
        <v>7</v>
      </c>
      <c r="BT410" s="1">
        <v>0</v>
      </c>
      <c r="BU410" s="1" t="str">
        <f>"9:00 AM"</f>
        <v>9:00 AM</v>
      </c>
      <c r="BV410" s="1" t="str">
        <f>"5:00 PM"</f>
        <v>5:00 PM</v>
      </c>
      <c r="BW410" s="1" t="s">
        <v>135</v>
      </c>
      <c r="BX410" s="1">
        <v>0</v>
      </c>
      <c r="BY410" s="1">
        <v>6</v>
      </c>
      <c r="BZ410" s="1" t="s">
        <v>112</v>
      </c>
      <c r="CB410" s="1" t="s">
        <v>6594</v>
      </c>
      <c r="CC410" s="1" t="s">
        <v>624</v>
      </c>
      <c r="CE410" s="1" t="s">
        <v>116</v>
      </c>
      <c r="CF410" s="1" t="s">
        <v>117</v>
      </c>
      <c r="CG410" s="1">
        <v>96950</v>
      </c>
      <c r="CH410" s="3">
        <v>7.99</v>
      </c>
      <c r="CI410" s="3">
        <v>7.99</v>
      </c>
      <c r="CJ410" s="3">
        <v>11.99</v>
      </c>
      <c r="CK410" s="3">
        <v>11.99</v>
      </c>
      <c r="CL410" s="1" t="s">
        <v>137</v>
      </c>
      <c r="CN410" s="1" t="s">
        <v>139</v>
      </c>
      <c r="CP410" s="1" t="s">
        <v>112</v>
      </c>
      <c r="CQ410" s="1" t="s">
        <v>111</v>
      </c>
      <c r="CR410" s="1" t="s">
        <v>112</v>
      </c>
      <c r="CS410" s="1" t="s">
        <v>111</v>
      </c>
      <c r="CT410" s="1" t="s">
        <v>138</v>
      </c>
      <c r="CU410" s="1" t="s">
        <v>111</v>
      </c>
      <c r="CV410" s="1" t="s">
        <v>138</v>
      </c>
      <c r="CW410" s="1" t="s">
        <v>631</v>
      </c>
      <c r="CX410" s="1">
        <v>16702359241</v>
      </c>
      <c r="CY410" s="1" t="s">
        <v>620</v>
      </c>
      <c r="CZ410" s="1" t="s">
        <v>138</v>
      </c>
      <c r="DA410" s="1" t="s">
        <v>111</v>
      </c>
      <c r="DB410" s="1" t="s">
        <v>112</v>
      </c>
    </row>
    <row r="411" spans="1:111" ht="15.6" customHeight="1" x14ac:dyDescent="0.25">
      <c r="A411" s="1" t="s">
        <v>6597</v>
      </c>
      <c r="B411" s="1" t="s">
        <v>238</v>
      </c>
      <c r="C411" s="2">
        <v>44357.135711226852</v>
      </c>
      <c r="D411" s="2">
        <v>44403</v>
      </c>
      <c r="E411" s="1" t="s">
        <v>110</v>
      </c>
      <c r="F411" s="2">
        <v>44468.833333333336</v>
      </c>
      <c r="G411" s="1" t="s">
        <v>112</v>
      </c>
      <c r="H411" s="1" t="s">
        <v>112</v>
      </c>
      <c r="I411" s="1" t="s">
        <v>112</v>
      </c>
      <c r="J411" s="1" t="s">
        <v>6598</v>
      </c>
      <c r="K411" s="1" t="s">
        <v>6599</v>
      </c>
      <c r="L411" s="1" t="s">
        <v>6600</v>
      </c>
      <c r="N411" s="1" t="s">
        <v>167</v>
      </c>
      <c r="O411" s="1" t="s">
        <v>117</v>
      </c>
      <c r="P411" s="9">
        <v>96950</v>
      </c>
      <c r="Q411" s="1" t="s">
        <v>118</v>
      </c>
      <c r="S411" s="1">
        <v>16702858718</v>
      </c>
      <c r="U411" s="1">
        <v>444130</v>
      </c>
      <c r="V411" s="1" t="s">
        <v>119</v>
      </c>
      <c r="X411" s="1" t="s">
        <v>6601</v>
      </c>
      <c r="Y411" s="1" t="s">
        <v>6602</v>
      </c>
      <c r="Z411" s="1" t="s">
        <v>6603</v>
      </c>
      <c r="AA411" s="1" t="s">
        <v>6604</v>
      </c>
      <c r="AB411" s="1" t="s">
        <v>6600</v>
      </c>
      <c r="AC411" s="1" t="s">
        <v>863</v>
      </c>
      <c r="AD411" s="1" t="s">
        <v>167</v>
      </c>
      <c r="AE411" s="1" t="s">
        <v>117</v>
      </c>
      <c r="AF411" s="9">
        <v>96950</v>
      </c>
      <c r="AG411" s="1" t="s">
        <v>118</v>
      </c>
      <c r="AI411" s="1">
        <v>16702858718</v>
      </c>
      <c r="AK411" s="1" t="s">
        <v>6605</v>
      </c>
      <c r="AL411" s="1" t="s">
        <v>125</v>
      </c>
      <c r="AM411" s="1" t="s">
        <v>1566</v>
      </c>
      <c r="AN411" s="1" t="s">
        <v>1567</v>
      </c>
      <c r="AP411" s="1" t="s">
        <v>1565</v>
      </c>
      <c r="AQ411" s="1" t="s">
        <v>818</v>
      </c>
      <c r="AR411" s="1" t="s">
        <v>167</v>
      </c>
      <c r="AS411" s="1" t="s">
        <v>117</v>
      </c>
      <c r="AT411" s="9">
        <v>96950</v>
      </c>
      <c r="AU411" s="1" t="s">
        <v>118</v>
      </c>
      <c r="AW411" s="1">
        <v>16702875139</v>
      </c>
      <c r="AY411" s="1" t="s">
        <v>1570</v>
      </c>
      <c r="AZ411" s="1" t="s">
        <v>6606</v>
      </c>
      <c r="BC411" s="1" t="str">
        <f>"11-1021.00"</f>
        <v>11-1021.00</v>
      </c>
      <c r="BD411" s="1" t="s">
        <v>248</v>
      </c>
      <c r="BE411" s="1" t="s">
        <v>6607</v>
      </c>
      <c r="BF411" s="1" t="s">
        <v>1276</v>
      </c>
      <c r="BG411" s="1">
        <v>2</v>
      </c>
      <c r="BH411" s="1">
        <v>2</v>
      </c>
      <c r="BI411" s="2">
        <v>44470</v>
      </c>
      <c r="BJ411" s="2">
        <v>44834</v>
      </c>
      <c r="BK411" s="2">
        <v>44470</v>
      </c>
      <c r="BL411" s="2">
        <v>44834</v>
      </c>
      <c r="BM411" s="1">
        <v>36</v>
      </c>
      <c r="BN411" s="1">
        <v>0</v>
      </c>
      <c r="BO411" s="1">
        <v>6</v>
      </c>
      <c r="BP411" s="1">
        <v>6</v>
      </c>
      <c r="BQ411" s="1">
        <v>6</v>
      </c>
      <c r="BR411" s="1">
        <v>6</v>
      </c>
      <c r="BS411" s="1">
        <v>6</v>
      </c>
      <c r="BT411" s="1">
        <v>6</v>
      </c>
      <c r="BU411" s="1" t="str">
        <f>"9:00 AM"</f>
        <v>9:00 AM</v>
      </c>
      <c r="BV411" s="1" t="str">
        <f>"3:00 PM"</f>
        <v>3:00 PM</v>
      </c>
      <c r="BW411" s="1" t="s">
        <v>135</v>
      </c>
      <c r="BX411" s="1">
        <v>0</v>
      </c>
      <c r="BY411" s="1">
        <v>24</v>
      </c>
      <c r="BZ411" s="1" t="s">
        <v>111</v>
      </c>
      <c r="CA411" s="1">
        <v>2</v>
      </c>
      <c r="CB411" s="1" t="s">
        <v>6608</v>
      </c>
      <c r="CC411" s="1" t="s">
        <v>6609</v>
      </c>
      <c r="CD411" s="1" t="s">
        <v>863</v>
      </c>
      <c r="CE411" s="1" t="s">
        <v>167</v>
      </c>
      <c r="CF411" s="1" t="s">
        <v>117</v>
      </c>
      <c r="CG411" s="1">
        <v>96950</v>
      </c>
      <c r="CH411" s="3">
        <v>22.55</v>
      </c>
      <c r="CI411" s="3">
        <v>22.55</v>
      </c>
      <c r="CJ411" s="3">
        <v>33.82</v>
      </c>
      <c r="CK411" s="3">
        <v>33.82</v>
      </c>
      <c r="CL411" s="1" t="s">
        <v>137</v>
      </c>
      <c r="CM411" s="1" t="s">
        <v>230</v>
      </c>
      <c r="CN411" s="1" t="s">
        <v>139</v>
      </c>
      <c r="CP411" s="1" t="s">
        <v>112</v>
      </c>
      <c r="CQ411" s="1" t="s">
        <v>111</v>
      </c>
      <c r="CR411" s="1" t="s">
        <v>112</v>
      </c>
      <c r="CS411" s="1" t="s">
        <v>111</v>
      </c>
      <c r="CT411" s="1" t="s">
        <v>138</v>
      </c>
      <c r="CU411" s="1" t="s">
        <v>111</v>
      </c>
      <c r="CV411" s="1" t="s">
        <v>138</v>
      </c>
      <c r="CW411" s="1" t="s">
        <v>1575</v>
      </c>
      <c r="CX411" s="1">
        <v>16702858718</v>
      </c>
      <c r="CY411" s="1" t="s">
        <v>6605</v>
      </c>
      <c r="CZ411" s="1" t="s">
        <v>230</v>
      </c>
      <c r="DA411" s="1" t="s">
        <v>111</v>
      </c>
      <c r="DB411" s="1" t="s">
        <v>112</v>
      </c>
      <c r="DC411" s="1" t="s">
        <v>1566</v>
      </c>
      <c r="DD411" s="1" t="s">
        <v>1567</v>
      </c>
      <c r="DF411" s="1" t="s">
        <v>1563</v>
      </c>
      <c r="DG411" s="1" t="s">
        <v>1570</v>
      </c>
    </row>
    <row r="412" spans="1:111" ht="15.6" customHeight="1" x14ac:dyDescent="0.25">
      <c r="A412" s="1" t="s">
        <v>6619</v>
      </c>
      <c r="B412" s="1" t="s">
        <v>238</v>
      </c>
      <c r="C412" s="2">
        <v>44355.18887395833</v>
      </c>
      <c r="D412" s="2">
        <v>44391</v>
      </c>
      <c r="E412" s="1" t="s">
        <v>110</v>
      </c>
      <c r="F412" s="2">
        <v>44468.833333333336</v>
      </c>
      <c r="G412" s="1" t="s">
        <v>112</v>
      </c>
      <c r="H412" s="1" t="s">
        <v>112</v>
      </c>
      <c r="I412" s="1" t="s">
        <v>112</v>
      </c>
      <c r="J412" s="1" t="s">
        <v>4168</v>
      </c>
      <c r="K412" s="1" t="s">
        <v>4169</v>
      </c>
      <c r="L412" s="1" t="s">
        <v>4170</v>
      </c>
      <c r="N412" s="1" t="s">
        <v>167</v>
      </c>
      <c r="O412" s="1" t="s">
        <v>117</v>
      </c>
      <c r="P412" s="9">
        <v>96950</v>
      </c>
      <c r="Q412" s="1" t="s">
        <v>118</v>
      </c>
      <c r="S412" s="1">
        <v>16704837420</v>
      </c>
      <c r="U412" s="1">
        <v>7225</v>
      </c>
      <c r="V412" s="1" t="s">
        <v>119</v>
      </c>
      <c r="X412" s="1" t="s">
        <v>2357</v>
      </c>
      <c r="Y412" s="1" t="s">
        <v>2358</v>
      </c>
      <c r="AA412" s="1" t="s">
        <v>1184</v>
      </c>
      <c r="AB412" s="1" t="s">
        <v>4171</v>
      </c>
      <c r="AD412" s="1" t="s">
        <v>167</v>
      </c>
      <c r="AE412" s="1" t="s">
        <v>117</v>
      </c>
      <c r="AF412" s="9">
        <v>96950</v>
      </c>
      <c r="AG412" s="1" t="s">
        <v>118</v>
      </c>
      <c r="AI412" s="1">
        <v>16704830001</v>
      </c>
      <c r="AK412" s="1" t="s">
        <v>2361</v>
      </c>
      <c r="BC412" s="1" t="str">
        <f>"35-2014.00"</f>
        <v>35-2014.00</v>
      </c>
      <c r="BD412" s="1" t="s">
        <v>152</v>
      </c>
      <c r="BE412" s="1" t="s">
        <v>4172</v>
      </c>
      <c r="BF412" s="1" t="s">
        <v>154</v>
      </c>
      <c r="BG412" s="1">
        <v>1</v>
      </c>
      <c r="BH412" s="1">
        <v>1</v>
      </c>
      <c r="BI412" s="2">
        <v>44470</v>
      </c>
      <c r="BJ412" s="2">
        <v>44834</v>
      </c>
      <c r="BK412" s="2">
        <v>44470</v>
      </c>
      <c r="BL412" s="2">
        <v>44834</v>
      </c>
      <c r="BM412" s="1">
        <v>40</v>
      </c>
      <c r="BN412" s="1">
        <v>8</v>
      </c>
      <c r="BO412" s="1">
        <v>0</v>
      </c>
      <c r="BP412" s="1">
        <v>0</v>
      </c>
      <c r="BQ412" s="1">
        <v>8</v>
      </c>
      <c r="BR412" s="1">
        <v>8</v>
      </c>
      <c r="BS412" s="1">
        <v>8</v>
      </c>
      <c r="BT412" s="1">
        <v>8</v>
      </c>
      <c r="BU412" s="1" t="str">
        <f>"10:00 AM"</f>
        <v>10:00 AM</v>
      </c>
      <c r="BV412" s="1" t="str">
        <f>"7:00 PM"</f>
        <v>7:00 PM</v>
      </c>
      <c r="BW412" s="1" t="s">
        <v>135</v>
      </c>
      <c r="BX412" s="1">
        <v>0</v>
      </c>
      <c r="BY412" s="1">
        <v>12</v>
      </c>
      <c r="BZ412" s="1" t="s">
        <v>112</v>
      </c>
      <c r="CB412" s="1" t="s">
        <v>4173</v>
      </c>
      <c r="CC412" s="1" t="s">
        <v>4174</v>
      </c>
      <c r="CE412" s="1" t="s">
        <v>116</v>
      </c>
      <c r="CF412" s="1" t="s">
        <v>117</v>
      </c>
      <c r="CG412" s="1">
        <v>96950</v>
      </c>
      <c r="CH412" s="3">
        <v>8.68</v>
      </c>
      <c r="CI412" s="3">
        <v>8.68</v>
      </c>
      <c r="CJ412" s="3">
        <v>13.02</v>
      </c>
      <c r="CK412" s="3">
        <v>13.02</v>
      </c>
      <c r="CL412" s="1" t="s">
        <v>137</v>
      </c>
      <c r="CN412" s="1" t="s">
        <v>139</v>
      </c>
      <c r="CP412" s="1" t="s">
        <v>112</v>
      </c>
      <c r="CQ412" s="1" t="s">
        <v>111</v>
      </c>
      <c r="CR412" s="1" t="s">
        <v>112</v>
      </c>
      <c r="CS412" s="1" t="s">
        <v>111</v>
      </c>
      <c r="CT412" s="1" t="s">
        <v>138</v>
      </c>
      <c r="CU412" s="1" t="s">
        <v>138</v>
      </c>
      <c r="CV412" s="1" t="s">
        <v>138</v>
      </c>
      <c r="CW412" s="1" t="s">
        <v>6620</v>
      </c>
      <c r="CX412" s="1">
        <v>16704837420</v>
      </c>
      <c r="CY412" s="1" t="s">
        <v>4176</v>
      </c>
      <c r="CZ412" s="1" t="s">
        <v>138</v>
      </c>
      <c r="DA412" s="1" t="s">
        <v>111</v>
      </c>
      <c r="DB412" s="1" t="s">
        <v>112</v>
      </c>
    </row>
    <row r="413" spans="1:111" ht="15.6" customHeight="1" x14ac:dyDescent="0.25">
      <c r="A413" s="1" t="s">
        <v>6626</v>
      </c>
      <c r="B413" s="1" t="s">
        <v>238</v>
      </c>
      <c r="C413" s="2">
        <v>44383.069321064817</v>
      </c>
      <c r="D413" s="2">
        <v>44428</v>
      </c>
      <c r="E413" s="1" t="s">
        <v>110</v>
      </c>
      <c r="F413" s="2">
        <v>44468.833333333336</v>
      </c>
      <c r="G413" s="1" t="s">
        <v>112</v>
      </c>
      <c r="H413" s="1" t="s">
        <v>112</v>
      </c>
      <c r="I413" s="1" t="s">
        <v>112</v>
      </c>
      <c r="J413" s="1" t="s">
        <v>1021</v>
      </c>
      <c r="K413" s="1" t="s">
        <v>1022</v>
      </c>
      <c r="L413" s="1" t="s">
        <v>1023</v>
      </c>
      <c r="M413" s="1" t="s">
        <v>1029</v>
      </c>
      <c r="N413" s="1" t="s">
        <v>157</v>
      </c>
      <c r="O413" s="1" t="s">
        <v>117</v>
      </c>
      <c r="P413" s="9">
        <v>96950</v>
      </c>
      <c r="Q413" s="1" t="s">
        <v>118</v>
      </c>
      <c r="S413" s="1">
        <v>16702341595</v>
      </c>
      <c r="U413" s="1">
        <v>23821</v>
      </c>
      <c r="V413" s="1" t="s">
        <v>119</v>
      </c>
      <c r="X413" s="1" t="s">
        <v>1265</v>
      </c>
      <c r="Y413" s="1" t="s">
        <v>1266</v>
      </c>
      <c r="Z413" s="1" t="s">
        <v>4046</v>
      </c>
      <c r="AA413" s="1" t="s">
        <v>1028</v>
      </c>
      <c r="AB413" s="1" t="s">
        <v>1023</v>
      </c>
      <c r="AC413" s="1" t="s">
        <v>1029</v>
      </c>
      <c r="AD413" s="1" t="s">
        <v>157</v>
      </c>
      <c r="AE413" s="1" t="s">
        <v>117</v>
      </c>
      <c r="AF413" s="9">
        <v>96950</v>
      </c>
      <c r="AG413" s="1" t="s">
        <v>118</v>
      </c>
      <c r="AI413" s="1">
        <v>16702341595</v>
      </c>
      <c r="AK413" s="1" t="s">
        <v>1030</v>
      </c>
      <c r="BC413" s="1" t="str">
        <f>"47-2111.00"</f>
        <v>47-2111.00</v>
      </c>
      <c r="BD413" s="1" t="s">
        <v>1792</v>
      </c>
      <c r="BE413" s="1" t="s">
        <v>6627</v>
      </c>
      <c r="BF413" s="1" t="s">
        <v>1794</v>
      </c>
      <c r="BG413" s="1">
        <v>5</v>
      </c>
      <c r="BH413" s="1">
        <v>5</v>
      </c>
      <c r="BI413" s="2">
        <v>44470</v>
      </c>
      <c r="BJ413" s="2">
        <v>44834</v>
      </c>
      <c r="BK413" s="2">
        <v>44470</v>
      </c>
      <c r="BL413" s="2">
        <v>44834</v>
      </c>
      <c r="BM413" s="1">
        <v>35</v>
      </c>
      <c r="BN413" s="1">
        <v>0</v>
      </c>
      <c r="BO413" s="1">
        <v>7</v>
      </c>
      <c r="BP413" s="1">
        <v>7</v>
      </c>
      <c r="BQ413" s="1">
        <v>7</v>
      </c>
      <c r="BR413" s="1">
        <v>7</v>
      </c>
      <c r="BS413" s="1">
        <v>7</v>
      </c>
      <c r="BT413" s="1">
        <v>0</v>
      </c>
      <c r="BU413" s="1" t="str">
        <f>"9:00 AM"</f>
        <v>9:00 AM</v>
      </c>
      <c r="BV413" s="1" t="str">
        <f>"5:00 PM"</f>
        <v>5:00 PM</v>
      </c>
      <c r="BW413" s="1" t="s">
        <v>135</v>
      </c>
      <c r="BX413" s="1">
        <v>0</v>
      </c>
      <c r="BY413" s="1">
        <v>12</v>
      </c>
      <c r="BZ413" s="1" t="s">
        <v>112</v>
      </c>
      <c r="CB413" s="1" t="s">
        <v>6628</v>
      </c>
      <c r="CC413" s="1" t="s">
        <v>1023</v>
      </c>
      <c r="CD413" s="1" t="s">
        <v>1029</v>
      </c>
      <c r="CE413" s="1" t="s">
        <v>157</v>
      </c>
      <c r="CF413" s="1" t="s">
        <v>117</v>
      </c>
      <c r="CG413" s="1">
        <v>96950</v>
      </c>
      <c r="CH413" s="3">
        <v>10.53</v>
      </c>
      <c r="CI413" s="3">
        <v>10.53</v>
      </c>
      <c r="CJ413" s="3">
        <v>15.79</v>
      </c>
      <c r="CK413" s="3">
        <v>15.79</v>
      </c>
      <c r="CL413" s="1" t="s">
        <v>137</v>
      </c>
      <c r="CM413" s="1" t="s">
        <v>138</v>
      </c>
      <c r="CN413" s="1" t="s">
        <v>139</v>
      </c>
      <c r="CP413" s="1" t="s">
        <v>112</v>
      </c>
      <c r="CQ413" s="1" t="s">
        <v>111</v>
      </c>
      <c r="CR413" s="1" t="s">
        <v>112</v>
      </c>
      <c r="CS413" s="1" t="s">
        <v>111</v>
      </c>
      <c r="CT413" s="1" t="s">
        <v>138</v>
      </c>
      <c r="CU413" s="1" t="s">
        <v>111</v>
      </c>
      <c r="CV413" s="1" t="s">
        <v>111</v>
      </c>
      <c r="CW413" s="1" t="s">
        <v>1034</v>
      </c>
      <c r="CX413" s="1">
        <v>16702341595</v>
      </c>
      <c r="CY413" s="1" t="s">
        <v>1030</v>
      </c>
      <c r="CZ413" s="1" t="s">
        <v>138</v>
      </c>
      <c r="DA413" s="1" t="s">
        <v>111</v>
      </c>
      <c r="DB413" s="1" t="s">
        <v>112</v>
      </c>
    </row>
    <row r="414" spans="1:111" ht="15.6" customHeight="1" x14ac:dyDescent="0.25">
      <c r="A414" s="1" t="s">
        <v>6629</v>
      </c>
      <c r="B414" s="1" t="s">
        <v>238</v>
      </c>
      <c r="C414" s="2">
        <v>44420.104757407411</v>
      </c>
      <c r="D414" s="2">
        <v>44466</v>
      </c>
      <c r="E414" s="1" t="s">
        <v>110</v>
      </c>
      <c r="F414" s="2">
        <v>44468.833333333336</v>
      </c>
      <c r="G414" s="1" t="s">
        <v>112</v>
      </c>
      <c r="H414" s="1" t="s">
        <v>111</v>
      </c>
      <c r="I414" s="1" t="s">
        <v>112</v>
      </c>
      <c r="J414" s="1" t="s">
        <v>2227</v>
      </c>
      <c r="K414" s="1" t="s">
        <v>6630</v>
      </c>
      <c r="L414" s="1" t="s">
        <v>6631</v>
      </c>
      <c r="M414" s="1" t="s">
        <v>6632</v>
      </c>
      <c r="N414" s="1" t="s">
        <v>116</v>
      </c>
      <c r="O414" s="1" t="s">
        <v>117</v>
      </c>
      <c r="P414" s="9">
        <v>96950</v>
      </c>
      <c r="Q414" s="1" t="s">
        <v>118</v>
      </c>
      <c r="S414" s="1">
        <v>16702853469</v>
      </c>
      <c r="U414" s="1">
        <v>424990</v>
      </c>
      <c r="V414" s="1" t="s">
        <v>119</v>
      </c>
      <c r="X414" s="1" t="s">
        <v>6633</v>
      </c>
      <c r="Y414" s="1" t="s">
        <v>6634</v>
      </c>
      <c r="Z414" s="1" t="s">
        <v>829</v>
      </c>
      <c r="AA414" s="1" t="s">
        <v>1028</v>
      </c>
      <c r="AB414" s="1" t="s">
        <v>6635</v>
      </c>
      <c r="AC414" s="1" t="s">
        <v>6632</v>
      </c>
      <c r="AD414" s="1" t="s">
        <v>116</v>
      </c>
      <c r="AE414" s="1" t="s">
        <v>117</v>
      </c>
      <c r="AF414" s="9">
        <v>96950</v>
      </c>
      <c r="AG414" s="1" t="s">
        <v>118</v>
      </c>
      <c r="AI414" s="1">
        <v>16702853469</v>
      </c>
      <c r="AK414" s="1" t="s">
        <v>575</v>
      </c>
      <c r="BC414" s="1" t="str">
        <f>"13-2011.01"</f>
        <v>13-2011.01</v>
      </c>
      <c r="BD414" s="1" t="s">
        <v>932</v>
      </c>
      <c r="BE414" s="1" t="s">
        <v>6636</v>
      </c>
      <c r="BF414" s="1" t="s">
        <v>759</v>
      </c>
      <c r="BG414" s="1">
        <v>2</v>
      </c>
      <c r="BH414" s="1">
        <v>2</v>
      </c>
      <c r="BI414" s="2">
        <v>44470</v>
      </c>
      <c r="BJ414" s="2">
        <v>44834</v>
      </c>
      <c r="BK414" s="2">
        <v>44470</v>
      </c>
      <c r="BL414" s="2">
        <v>44834</v>
      </c>
      <c r="BM414" s="1">
        <v>35</v>
      </c>
      <c r="BN414" s="1">
        <v>0</v>
      </c>
      <c r="BO414" s="1">
        <v>7</v>
      </c>
      <c r="BP414" s="1">
        <v>7</v>
      </c>
      <c r="BQ414" s="1">
        <v>7</v>
      </c>
      <c r="BR414" s="1">
        <v>7</v>
      </c>
      <c r="BS414" s="1">
        <v>7</v>
      </c>
      <c r="BT414" s="1">
        <v>0</v>
      </c>
      <c r="BU414" s="1" t="str">
        <f>"8:00 AM"</f>
        <v>8:00 AM</v>
      </c>
      <c r="BV414" s="1" t="str">
        <f>"4:00 PM"</f>
        <v>4:00 PM</v>
      </c>
      <c r="BW414" s="1" t="s">
        <v>193</v>
      </c>
      <c r="BX414" s="1">
        <v>0</v>
      </c>
      <c r="BY414" s="1">
        <v>24</v>
      </c>
      <c r="BZ414" s="1" t="s">
        <v>112</v>
      </c>
      <c r="CB414" s="1" t="s">
        <v>6637</v>
      </c>
      <c r="CC414" s="1" t="s">
        <v>6638</v>
      </c>
      <c r="CD414" s="1" t="s">
        <v>6639</v>
      </c>
      <c r="CE414" s="1" t="s">
        <v>116</v>
      </c>
      <c r="CF414" s="1" t="s">
        <v>117</v>
      </c>
      <c r="CG414" s="1">
        <v>96950</v>
      </c>
      <c r="CH414" s="3">
        <v>15.29</v>
      </c>
      <c r="CI414" s="3">
        <v>15.29</v>
      </c>
      <c r="CJ414" s="3">
        <v>22.93</v>
      </c>
      <c r="CK414" s="3">
        <v>22.93</v>
      </c>
      <c r="CL414" s="1" t="s">
        <v>137</v>
      </c>
      <c r="CM414" s="1" t="s">
        <v>582</v>
      </c>
      <c r="CN414" s="1" t="s">
        <v>139</v>
      </c>
      <c r="CP414" s="1" t="s">
        <v>112</v>
      </c>
      <c r="CQ414" s="1" t="s">
        <v>111</v>
      </c>
      <c r="CR414" s="1" t="s">
        <v>111</v>
      </c>
      <c r="CS414" s="1" t="s">
        <v>111</v>
      </c>
      <c r="CT414" s="1" t="s">
        <v>138</v>
      </c>
      <c r="CU414" s="1" t="s">
        <v>111</v>
      </c>
      <c r="CV414" s="1" t="s">
        <v>138</v>
      </c>
      <c r="CW414" s="1" t="s">
        <v>583</v>
      </c>
      <c r="CX414" s="1">
        <v>16707837461</v>
      </c>
      <c r="CY414" s="1" t="s">
        <v>575</v>
      </c>
      <c r="CZ414" s="1" t="s">
        <v>428</v>
      </c>
      <c r="DA414" s="1" t="s">
        <v>111</v>
      </c>
      <c r="DB414" s="1" t="s">
        <v>112</v>
      </c>
    </row>
    <row r="415" spans="1:111" ht="15.6" customHeight="1" x14ac:dyDescent="0.25">
      <c r="A415" s="1" t="s">
        <v>6640</v>
      </c>
      <c r="B415" s="1" t="s">
        <v>238</v>
      </c>
      <c r="C415" s="2">
        <v>44423.780851041665</v>
      </c>
      <c r="D415" s="2">
        <v>44467</v>
      </c>
      <c r="E415" s="1" t="s">
        <v>110</v>
      </c>
      <c r="F415" s="2">
        <v>44468.833333333336</v>
      </c>
      <c r="G415" s="1" t="s">
        <v>112</v>
      </c>
      <c r="H415" s="1" t="s">
        <v>112</v>
      </c>
      <c r="I415" s="1" t="s">
        <v>112</v>
      </c>
      <c r="J415" s="1" t="s">
        <v>6641</v>
      </c>
      <c r="L415" s="1" t="s">
        <v>6642</v>
      </c>
      <c r="M415" s="1" t="s">
        <v>6643</v>
      </c>
      <c r="N415" s="1" t="s">
        <v>1191</v>
      </c>
      <c r="O415" s="1" t="s">
        <v>117</v>
      </c>
      <c r="P415" s="9">
        <v>96950</v>
      </c>
      <c r="Q415" s="1" t="s">
        <v>118</v>
      </c>
      <c r="R415" s="1" t="s">
        <v>138</v>
      </c>
      <c r="S415" s="1">
        <v>16702356000</v>
      </c>
      <c r="U415" s="1">
        <v>541330</v>
      </c>
      <c r="V415" s="1" t="s">
        <v>119</v>
      </c>
      <c r="X415" s="1" t="s">
        <v>6644</v>
      </c>
      <c r="Y415" s="1" t="s">
        <v>6645</v>
      </c>
      <c r="Z415" s="1" t="s">
        <v>6646</v>
      </c>
      <c r="AA415" s="1" t="s">
        <v>245</v>
      </c>
      <c r="AB415" s="1" t="s">
        <v>6642</v>
      </c>
      <c r="AC415" s="1" t="s">
        <v>6643</v>
      </c>
      <c r="AD415" s="1" t="s">
        <v>1191</v>
      </c>
      <c r="AE415" s="1" t="s">
        <v>117</v>
      </c>
      <c r="AF415" s="9">
        <v>96950</v>
      </c>
      <c r="AG415" s="1" t="s">
        <v>118</v>
      </c>
      <c r="AH415" s="1" t="s">
        <v>138</v>
      </c>
      <c r="AI415" s="1">
        <v>16702356000</v>
      </c>
      <c r="AK415" s="1" t="s">
        <v>6647</v>
      </c>
      <c r="AL415" s="1" t="s">
        <v>653</v>
      </c>
      <c r="AM415" s="1" t="s">
        <v>6237</v>
      </c>
      <c r="AN415" s="1" t="s">
        <v>6238</v>
      </c>
      <c r="AO415" s="1" t="s">
        <v>6239</v>
      </c>
      <c r="AP415" s="1" t="s">
        <v>6648</v>
      </c>
      <c r="AQ415" s="1" t="s">
        <v>6649</v>
      </c>
      <c r="AR415" s="1" t="s">
        <v>690</v>
      </c>
      <c r="AS415" s="1" t="s">
        <v>117</v>
      </c>
      <c r="AT415" s="9">
        <v>96913</v>
      </c>
      <c r="AU415" s="1" t="s">
        <v>118</v>
      </c>
      <c r="AV415" s="1" t="s">
        <v>138</v>
      </c>
      <c r="AW415" s="1">
        <v>16716461222</v>
      </c>
      <c r="AX415" s="1">
        <v>111</v>
      </c>
      <c r="AY415" s="1" t="s">
        <v>6241</v>
      </c>
      <c r="AZ415" s="1" t="s">
        <v>6242</v>
      </c>
      <c r="BA415" s="1" t="s">
        <v>691</v>
      </c>
      <c r="BB415" s="1" t="s">
        <v>6243</v>
      </c>
      <c r="BC415" s="1" t="str">
        <f>"17-3022.00"</f>
        <v>17-3022.00</v>
      </c>
      <c r="BD415" s="1" t="s">
        <v>602</v>
      </c>
      <c r="BE415" s="1" t="s">
        <v>6650</v>
      </c>
      <c r="BF415" s="1" t="s">
        <v>6651</v>
      </c>
      <c r="BG415" s="1">
        <v>1</v>
      </c>
      <c r="BH415" s="1">
        <v>1</v>
      </c>
      <c r="BI415" s="2">
        <v>44470</v>
      </c>
      <c r="BJ415" s="2">
        <v>44834</v>
      </c>
      <c r="BK415" s="2">
        <v>44470</v>
      </c>
      <c r="BL415" s="2">
        <v>44834</v>
      </c>
      <c r="BM415" s="1">
        <v>40</v>
      </c>
      <c r="BN415" s="1">
        <v>0</v>
      </c>
      <c r="BO415" s="1">
        <v>8</v>
      </c>
      <c r="BP415" s="1">
        <v>8</v>
      </c>
      <c r="BQ415" s="1">
        <v>8</v>
      </c>
      <c r="BR415" s="1">
        <v>8</v>
      </c>
      <c r="BS415" s="1">
        <v>8</v>
      </c>
      <c r="BT415" s="1">
        <v>0</v>
      </c>
      <c r="BU415" s="1" t="str">
        <f>"8:00 AM"</f>
        <v>8:00 AM</v>
      </c>
      <c r="BV415" s="1" t="str">
        <f>"5:00 PM"</f>
        <v>5:00 PM</v>
      </c>
      <c r="BW415" s="1" t="s">
        <v>135</v>
      </c>
      <c r="BX415" s="1">
        <v>0</v>
      </c>
      <c r="BY415" s="1">
        <v>12</v>
      </c>
      <c r="BZ415" s="1" t="s">
        <v>112</v>
      </c>
      <c r="CB415" s="1" t="s">
        <v>6652</v>
      </c>
      <c r="CC415" s="1" t="s">
        <v>6642</v>
      </c>
      <c r="CD415" s="1" t="s">
        <v>6643</v>
      </c>
      <c r="CE415" s="1" t="s">
        <v>1191</v>
      </c>
      <c r="CF415" s="1" t="s">
        <v>117</v>
      </c>
      <c r="CG415" s="1">
        <v>96950</v>
      </c>
      <c r="CH415" s="3">
        <v>16.329999999999998</v>
      </c>
      <c r="CI415" s="3">
        <v>16.329999999999998</v>
      </c>
      <c r="CJ415" s="3">
        <v>24.5</v>
      </c>
      <c r="CK415" s="3">
        <v>24.5</v>
      </c>
      <c r="CL415" s="1" t="s">
        <v>137</v>
      </c>
      <c r="CM415" s="1" t="s">
        <v>362</v>
      </c>
      <c r="CN415" s="1" t="s">
        <v>139</v>
      </c>
      <c r="CP415" s="1" t="s">
        <v>111</v>
      </c>
      <c r="CQ415" s="1" t="s">
        <v>111</v>
      </c>
      <c r="CR415" s="1" t="s">
        <v>112</v>
      </c>
      <c r="CS415" s="1" t="s">
        <v>111</v>
      </c>
      <c r="CT415" s="1" t="s">
        <v>138</v>
      </c>
      <c r="CU415" s="1" t="s">
        <v>111</v>
      </c>
      <c r="CV415" s="1" t="s">
        <v>138</v>
      </c>
      <c r="CW415" s="1" t="s">
        <v>6653</v>
      </c>
      <c r="CX415" s="1">
        <v>16702356000</v>
      </c>
      <c r="CY415" s="1" t="s">
        <v>6654</v>
      </c>
      <c r="CZ415" s="1" t="s">
        <v>230</v>
      </c>
      <c r="DA415" s="1" t="s">
        <v>111</v>
      </c>
      <c r="DB415" s="1" t="s">
        <v>112</v>
      </c>
      <c r="DC415" s="1" t="s">
        <v>6237</v>
      </c>
      <c r="DD415" s="1" t="s">
        <v>6238</v>
      </c>
      <c r="DE415" s="1" t="s">
        <v>892</v>
      </c>
      <c r="DF415" s="1" t="s">
        <v>6242</v>
      </c>
      <c r="DG415" s="1" t="s">
        <v>6241</v>
      </c>
    </row>
    <row r="416" spans="1:111" ht="15.6" customHeight="1" x14ac:dyDescent="0.25">
      <c r="A416" s="1" t="s">
        <v>6677</v>
      </c>
      <c r="B416" s="1" t="s">
        <v>238</v>
      </c>
      <c r="C416" s="2">
        <v>44411.061081134256</v>
      </c>
      <c r="D416" s="2">
        <v>44455</v>
      </c>
      <c r="E416" s="1" t="s">
        <v>180</v>
      </c>
      <c r="G416" s="1" t="s">
        <v>112</v>
      </c>
      <c r="H416" s="1" t="s">
        <v>112</v>
      </c>
      <c r="I416" s="1" t="s">
        <v>112</v>
      </c>
      <c r="J416" s="1" t="s">
        <v>1596</v>
      </c>
      <c r="K416" s="1" t="s">
        <v>362</v>
      </c>
      <c r="L416" s="1" t="s">
        <v>1597</v>
      </c>
      <c r="M416" s="1" t="s">
        <v>1598</v>
      </c>
      <c r="N416" s="1" t="s">
        <v>116</v>
      </c>
      <c r="O416" s="1" t="s">
        <v>117</v>
      </c>
      <c r="P416" s="9">
        <v>96950</v>
      </c>
      <c r="Q416" s="1" t="s">
        <v>118</v>
      </c>
      <c r="R416" s="1" t="s">
        <v>138</v>
      </c>
      <c r="S416" s="1">
        <v>16702347900</v>
      </c>
      <c r="T416" s="1">
        <v>803</v>
      </c>
      <c r="U416" s="1">
        <v>236220</v>
      </c>
      <c r="V416" s="1" t="s">
        <v>119</v>
      </c>
      <c r="X416" s="1" t="s">
        <v>1599</v>
      </c>
      <c r="Y416" s="1" t="s">
        <v>1600</v>
      </c>
      <c r="Z416" s="1" t="s">
        <v>1601</v>
      </c>
      <c r="AA416" s="1" t="s">
        <v>461</v>
      </c>
      <c r="AB416" s="1" t="s">
        <v>1597</v>
      </c>
      <c r="AC416" s="1" t="s">
        <v>1598</v>
      </c>
      <c r="AD416" s="1" t="s">
        <v>116</v>
      </c>
      <c r="AE416" s="1" t="s">
        <v>117</v>
      </c>
      <c r="AF416" s="9">
        <v>96950</v>
      </c>
      <c r="AG416" s="1" t="s">
        <v>118</v>
      </c>
      <c r="AH416" s="1" t="s">
        <v>138</v>
      </c>
      <c r="AI416" s="1">
        <v>16702347900</v>
      </c>
      <c r="AJ416" s="1">
        <v>803</v>
      </c>
      <c r="AK416" s="1" t="s">
        <v>1602</v>
      </c>
      <c r="BC416" s="1" t="str">
        <f>"49-3023.01"</f>
        <v>49-3023.01</v>
      </c>
      <c r="BD416" s="1" t="s">
        <v>608</v>
      </c>
      <c r="BE416" s="1" t="s">
        <v>6678</v>
      </c>
      <c r="BF416" s="1" t="s">
        <v>6679</v>
      </c>
      <c r="BG416" s="1">
        <v>6</v>
      </c>
      <c r="BH416" s="1">
        <v>6</v>
      </c>
      <c r="BI416" s="2">
        <v>44470</v>
      </c>
      <c r="BJ416" s="2">
        <v>44834</v>
      </c>
      <c r="BK416" s="2">
        <v>44470</v>
      </c>
      <c r="BL416" s="2">
        <v>44834</v>
      </c>
      <c r="BM416" s="1">
        <v>40</v>
      </c>
      <c r="BN416" s="1">
        <v>0</v>
      </c>
      <c r="BO416" s="1">
        <v>8</v>
      </c>
      <c r="BP416" s="1">
        <v>8</v>
      </c>
      <c r="BQ416" s="1">
        <v>8</v>
      </c>
      <c r="BR416" s="1">
        <v>8</v>
      </c>
      <c r="BS416" s="1">
        <v>8</v>
      </c>
      <c r="BT416" s="1">
        <v>0</v>
      </c>
      <c r="BU416" s="1" t="str">
        <f>"7:30 AM"</f>
        <v>7:30 AM</v>
      </c>
      <c r="BV416" s="1" t="str">
        <f>"4:30 PM"</f>
        <v>4:30 PM</v>
      </c>
      <c r="BW416" s="1" t="s">
        <v>135</v>
      </c>
      <c r="BX416" s="1">
        <v>0</v>
      </c>
      <c r="BY416" s="1">
        <v>24</v>
      </c>
      <c r="BZ416" s="1" t="s">
        <v>112</v>
      </c>
      <c r="CB416" s="1" t="s">
        <v>6680</v>
      </c>
      <c r="CC416" s="1" t="s">
        <v>3682</v>
      </c>
      <c r="CD416" s="1" t="s">
        <v>1607</v>
      </c>
      <c r="CE416" s="1" t="s">
        <v>116</v>
      </c>
      <c r="CF416" s="1" t="s">
        <v>117</v>
      </c>
      <c r="CG416" s="1">
        <v>96950</v>
      </c>
      <c r="CH416" s="3">
        <v>8.75</v>
      </c>
      <c r="CI416" s="3">
        <v>8.75</v>
      </c>
      <c r="CJ416" s="3">
        <v>13.13</v>
      </c>
      <c r="CK416" s="3">
        <v>13.13</v>
      </c>
      <c r="CL416" s="1" t="s">
        <v>137</v>
      </c>
      <c r="CM416" s="1" t="s">
        <v>1608</v>
      </c>
      <c r="CN416" s="1" t="s">
        <v>139</v>
      </c>
      <c r="CP416" s="1" t="s">
        <v>112</v>
      </c>
      <c r="CQ416" s="1" t="s">
        <v>111</v>
      </c>
      <c r="CR416" s="1" t="s">
        <v>112</v>
      </c>
      <c r="CS416" s="1" t="s">
        <v>111</v>
      </c>
      <c r="CT416" s="1" t="s">
        <v>138</v>
      </c>
      <c r="CU416" s="1" t="s">
        <v>111</v>
      </c>
      <c r="CV416" s="1" t="s">
        <v>138</v>
      </c>
      <c r="CW416" s="1" t="s">
        <v>3683</v>
      </c>
      <c r="CX416" s="1">
        <v>16702347900</v>
      </c>
      <c r="CY416" s="1" t="s">
        <v>1602</v>
      </c>
      <c r="CZ416" s="1" t="s">
        <v>1610</v>
      </c>
      <c r="DA416" s="1" t="s">
        <v>111</v>
      </c>
      <c r="DB416" s="1" t="s">
        <v>112</v>
      </c>
      <c r="DC416" s="1" t="s">
        <v>1599</v>
      </c>
      <c r="DD416" s="1" t="s">
        <v>1600</v>
      </c>
      <c r="DE416" s="1" t="s">
        <v>1236</v>
      </c>
      <c r="DF416" s="1" t="s">
        <v>1596</v>
      </c>
      <c r="DG416" s="1" t="s">
        <v>1602</v>
      </c>
    </row>
    <row r="417" spans="1:111" ht="15.6" customHeight="1" x14ac:dyDescent="0.25">
      <c r="A417" s="1" t="s">
        <v>6681</v>
      </c>
      <c r="B417" s="1" t="s">
        <v>238</v>
      </c>
      <c r="C417" s="2">
        <v>44410.8985875</v>
      </c>
      <c r="D417" s="2">
        <v>44454</v>
      </c>
      <c r="E417" s="1" t="s">
        <v>110</v>
      </c>
      <c r="F417" s="2">
        <v>44468.833333333336</v>
      </c>
      <c r="G417" s="1" t="s">
        <v>112</v>
      </c>
      <c r="H417" s="1" t="s">
        <v>112</v>
      </c>
      <c r="I417" s="1" t="s">
        <v>112</v>
      </c>
      <c r="J417" s="1" t="s">
        <v>6682</v>
      </c>
      <c r="K417" s="1" t="s">
        <v>6683</v>
      </c>
      <c r="L417" s="1" t="s">
        <v>6684</v>
      </c>
      <c r="M417" s="1" t="s">
        <v>4450</v>
      </c>
      <c r="N417" s="1" t="s">
        <v>116</v>
      </c>
      <c r="O417" s="1" t="s">
        <v>117</v>
      </c>
      <c r="P417" s="9">
        <v>96950</v>
      </c>
      <c r="Q417" s="1" t="s">
        <v>118</v>
      </c>
      <c r="S417" s="1">
        <v>16709892136</v>
      </c>
      <c r="T417" s="1">
        <v>0</v>
      </c>
      <c r="U417" s="1">
        <v>61162</v>
      </c>
      <c r="V417" s="1" t="s">
        <v>119</v>
      </c>
      <c r="X417" s="1" t="s">
        <v>6685</v>
      </c>
      <c r="Y417" s="1" t="s">
        <v>6686</v>
      </c>
      <c r="AA417" s="1" t="s">
        <v>245</v>
      </c>
      <c r="AB417" s="1" t="s">
        <v>6684</v>
      </c>
      <c r="AC417" s="1" t="s">
        <v>4450</v>
      </c>
      <c r="AD417" s="1" t="s">
        <v>116</v>
      </c>
      <c r="AE417" s="1" t="s">
        <v>117</v>
      </c>
      <c r="AF417" s="9">
        <v>96950</v>
      </c>
      <c r="AG417" s="1" t="s">
        <v>118</v>
      </c>
      <c r="AI417" s="1">
        <v>16709892136</v>
      </c>
      <c r="AJ417" s="1">
        <v>0</v>
      </c>
      <c r="AK417" s="1" t="s">
        <v>6687</v>
      </c>
      <c r="BC417" s="1" t="str">
        <f>"25-3021.00"</f>
        <v>25-3021.00</v>
      </c>
      <c r="BD417" s="1" t="s">
        <v>327</v>
      </c>
      <c r="BE417" s="1" t="s">
        <v>6688</v>
      </c>
      <c r="BF417" s="1" t="s">
        <v>3220</v>
      </c>
      <c r="BG417" s="1">
        <v>3</v>
      </c>
      <c r="BH417" s="1">
        <v>3</v>
      </c>
      <c r="BI417" s="2">
        <v>44470</v>
      </c>
      <c r="BJ417" s="2">
        <v>44834</v>
      </c>
      <c r="BK417" s="2">
        <v>44470</v>
      </c>
      <c r="BL417" s="2">
        <v>44834</v>
      </c>
      <c r="BM417" s="1">
        <v>40</v>
      </c>
      <c r="BN417" s="1">
        <v>0</v>
      </c>
      <c r="BO417" s="1">
        <v>8</v>
      </c>
      <c r="BP417" s="1">
        <v>8</v>
      </c>
      <c r="BQ417" s="1">
        <v>8</v>
      </c>
      <c r="BR417" s="1">
        <v>8</v>
      </c>
      <c r="BS417" s="1">
        <v>8</v>
      </c>
      <c r="BT417" s="1">
        <v>0</v>
      </c>
      <c r="BU417" s="1" t="str">
        <f>"8:00 AM"</f>
        <v>8:00 AM</v>
      </c>
      <c r="BV417" s="1" t="str">
        <f>"5:00 PM"</f>
        <v>5:00 PM</v>
      </c>
      <c r="BW417" s="1" t="s">
        <v>135</v>
      </c>
      <c r="BX417" s="1">
        <v>0</v>
      </c>
      <c r="BY417" s="1">
        <v>24</v>
      </c>
      <c r="BZ417" s="1" t="s">
        <v>112</v>
      </c>
      <c r="CB417" s="1" t="s">
        <v>6689</v>
      </c>
      <c r="CC417" s="1" t="s">
        <v>6690</v>
      </c>
      <c r="CD417" s="1" t="s">
        <v>6691</v>
      </c>
      <c r="CE417" s="1" t="s">
        <v>116</v>
      </c>
      <c r="CF417" s="1" t="s">
        <v>117</v>
      </c>
      <c r="CG417" s="1">
        <v>96950</v>
      </c>
      <c r="CH417" s="3">
        <v>16.66</v>
      </c>
      <c r="CI417" s="3">
        <v>16.66</v>
      </c>
      <c r="CJ417" s="3">
        <v>24.99</v>
      </c>
      <c r="CK417" s="3">
        <v>24.99</v>
      </c>
      <c r="CL417" s="1" t="s">
        <v>137</v>
      </c>
      <c r="CM417" s="1" t="s">
        <v>138</v>
      </c>
      <c r="CN417" s="1" t="s">
        <v>139</v>
      </c>
      <c r="CP417" s="1" t="s">
        <v>112</v>
      </c>
      <c r="CQ417" s="1" t="s">
        <v>111</v>
      </c>
      <c r="CR417" s="1" t="s">
        <v>112</v>
      </c>
      <c r="CS417" s="1" t="s">
        <v>111</v>
      </c>
      <c r="CT417" s="1" t="s">
        <v>138</v>
      </c>
      <c r="CU417" s="1" t="s">
        <v>111</v>
      </c>
      <c r="CV417" s="1" t="s">
        <v>138</v>
      </c>
      <c r="CW417" s="1" t="s">
        <v>138</v>
      </c>
      <c r="CX417" s="1">
        <v>16709892136</v>
      </c>
      <c r="CY417" s="1" t="s">
        <v>6687</v>
      </c>
      <c r="CZ417" s="1" t="s">
        <v>138</v>
      </c>
      <c r="DA417" s="1" t="s">
        <v>111</v>
      </c>
      <c r="DB417" s="1" t="s">
        <v>112</v>
      </c>
      <c r="DC417" s="1" t="s">
        <v>6685</v>
      </c>
      <c r="DD417" s="1" t="s">
        <v>6686</v>
      </c>
      <c r="DF417" s="1" t="s">
        <v>6682</v>
      </c>
      <c r="DG417" s="1" t="s">
        <v>6687</v>
      </c>
    </row>
    <row r="418" spans="1:111" ht="15.6" customHeight="1" x14ac:dyDescent="0.25">
      <c r="A418" s="1" t="s">
        <v>6692</v>
      </c>
      <c r="B418" s="1" t="s">
        <v>238</v>
      </c>
      <c r="C418" s="2">
        <v>44399.048906249998</v>
      </c>
      <c r="D418" s="2">
        <v>44460</v>
      </c>
      <c r="E418" s="1" t="s">
        <v>180</v>
      </c>
      <c r="G418" s="1" t="s">
        <v>112</v>
      </c>
      <c r="H418" s="1" t="s">
        <v>112</v>
      </c>
      <c r="I418" s="1" t="s">
        <v>112</v>
      </c>
      <c r="J418" s="1" t="s">
        <v>5543</v>
      </c>
      <c r="K418" s="1" t="s">
        <v>6693</v>
      </c>
      <c r="L418" s="1" t="s">
        <v>6694</v>
      </c>
      <c r="M418" s="1" t="s">
        <v>6695</v>
      </c>
      <c r="N418" s="1" t="s">
        <v>1197</v>
      </c>
      <c r="O418" s="1" t="s">
        <v>117</v>
      </c>
      <c r="P418" s="9">
        <v>96950</v>
      </c>
      <c r="Q418" s="1" t="s">
        <v>118</v>
      </c>
      <c r="R418" s="1" t="s">
        <v>138</v>
      </c>
      <c r="S418" s="1">
        <v>16702333839</v>
      </c>
      <c r="U418" s="1">
        <v>722515</v>
      </c>
      <c r="V418" s="1" t="s">
        <v>119</v>
      </c>
      <c r="X418" s="1" t="s">
        <v>5544</v>
      </c>
      <c r="Y418" s="1" t="s">
        <v>5545</v>
      </c>
      <c r="Z418" s="1" t="s">
        <v>1319</v>
      </c>
      <c r="AA418" s="1" t="s">
        <v>387</v>
      </c>
      <c r="AB418" s="1" t="s">
        <v>6694</v>
      </c>
      <c r="AC418" s="1" t="s">
        <v>6695</v>
      </c>
      <c r="AD418" s="1" t="s">
        <v>1197</v>
      </c>
      <c r="AE418" s="1" t="s">
        <v>117</v>
      </c>
      <c r="AF418" s="9">
        <v>96950</v>
      </c>
      <c r="AG418" s="1" t="s">
        <v>118</v>
      </c>
      <c r="AH418" s="1" t="s">
        <v>138</v>
      </c>
      <c r="AI418" s="1">
        <v>16702333839</v>
      </c>
      <c r="AK418" s="1" t="s">
        <v>5546</v>
      </c>
      <c r="BC418" s="1" t="str">
        <f>"35-2021.00"</f>
        <v>35-2021.00</v>
      </c>
      <c r="BD418" s="1" t="s">
        <v>851</v>
      </c>
      <c r="BE418" s="1" t="s">
        <v>6696</v>
      </c>
      <c r="BF418" s="1" t="s">
        <v>6697</v>
      </c>
      <c r="BG418" s="1">
        <v>10</v>
      </c>
      <c r="BH418" s="1">
        <v>10</v>
      </c>
      <c r="BI418" s="2">
        <v>44470</v>
      </c>
      <c r="BJ418" s="2">
        <v>44834</v>
      </c>
      <c r="BK418" s="2">
        <v>44470</v>
      </c>
      <c r="BL418" s="2">
        <v>44834</v>
      </c>
      <c r="BM418" s="1">
        <v>35</v>
      </c>
      <c r="BN418" s="1">
        <v>0</v>
      </c>
      <c r="BO418" s="1">
        <v>7</v>
      </c>
      <c r="BP418" s="1">
        <v>7</v>
      </c>
      <c r="BQ418" s="1">
        <v>7</v>
      </c>
      <c r="BR418" s="1">
        <v>7</v>
      </c>
      <c r="BS418" s="1">
        <v>7</v>
      </c>
      <c r="BT418" s="1">
        <v>0</v>
      </c>
      <c r="BU418" s="1" t="str">
        <f>"10:00 AM"</f>
        <v>10:00 AM</v>
      </c>
      <c r="BV418" s="1" t="str">
        <f>"6:00 PM"</f>
        <v>6:00 PM</v>
      </c>
      <c r="BW418" s="1" t="s">
        <v>135</v>
      </c>
      <c r="BX418" s="1">
        <v>0</v>
      </c>
      <c r="BY418" s="1">
        <v>3</v>
      </c>
      <c r="BZ418" s="1" t="s">
        <v>112</v>
      </c>
      <c r="CB418" s="1" t="s">
        <v>6698</v>
      </c>
      <c r="CC418" s="1" t="s">
        <v>6694</v>
      </c>
      <c r="CD418" s="1" t="s">
        <v>6695</v>
      </c>
      <c r="CE418" s="1" t="s">
        <v>116</v>
      </c>
      <c r="CF418" s="1" t="s">
        <v>117</v>
      </c>
      <c r="CG418" s="1">
        <v>96950</v>
      </c>
      <c r="CH418" s="3">
        <v>7.99</v>
      </c>
      <c r="CI418" s="3">
        <v>7.99</v>
      </c>
      <c r="CJ418" s="3">
        <v>11.98</v>
      </c>
      <c r="CK418" s="3">
        <v>11.98</v>
      </c>
      <c r="CL418" s="1" t="s">
        <v>137</v>
      </c>
      <c r="CM418" s="1" t="s">
        <v>6699</v>
      </c>
      <c r="CN418" s="1" t="s">
        <v>139</v>
      </c>
      <c r="CP418" s="1" t="s">
        <v>112</v>
      </c>
      <c r="CQ418" s="1" t="s">
        <v>111</v>
      </c>
      <c r="CR418" s="1" t="s">
        <v>111</v>
      </c>
      <c r="CS418" s="1" t="s">
        <v>111</v>
      </c>
      <c r="CT418" s="1" t="s">
        <v>138</v>
      </c>
      <c r="CU418" s="1" t="s">
        <v>111</v>
      </c>
      <c r="CV418" s="1" t="s">
        <v>111</v>
      </c>
      <c r="CW418" s="1" t="s">
        <v>6700</v>
      </c>
      <c r="CX418" s="1">
        <v>16702333839</v>
      </c>
      <c r="CY418" s="1" t="s">
        <v>5546</v>
      </c>
      <c r="CZ418" s="1" t="s">
        <v>138</v>
      </c>
      <c r="DA418" s="1" t="s">
        <v>111</v>
      </c>
      <c r="DB418" s="1" t="s">
        <v>112</v>
      </c>
    </row>
    <row r="419" spans="1:111" ht="15.6" customHeight="1" x14ac:dyDescent="0.25">
      <c r="A419" s="1" t="s">
        <v>6701</v>
      </c>
      <c r="B419" s="1" t="s">
        <v>238</v>
      </c>
      <c r="C419" s="2">
        <v>44411.165187615741</v>
      </c>
      <c r="D419" s="2">
        <v>44461</v>
      </c>
      <c r="E419" s="1" t="s">
        <v>110</v>
      </c>
      <c r="F419" s="2">
        <v>44468.833333333336</v>
      </c>
      <c r="G419" s="1" t="s">
        <v>112</v>
      </c>
      <c r="H419" s="1" t="s">
        <v>112</v>
      </c>
      <c r="I419" s="1" t="s">
        <v>112</v>
      </c>
      <c r="J419" s="1" t="s">
        <v>6702</v>
      </c>
      <c r="L419" s="1" t="s">
        <v>6703</v>
      </c>
      <c r="N419" s="1" t="s">
        <v>116</v>
      </c>
      <c r="O419" s="1" t="s">
        <v>117</v>
      </c>
      <c r="P419" s="9">
        <v>96950</v>
      </c>
      <c r="Q419" s="1" t="s">
        <v>118</v>
      </c>
      <c r="S419" s="1">
        <v>16702341336</v>
      </c>
      <c r="U419" s="1">
        <v>4244</v>
      </c>
      <c r="V419" s="1" t="s">
        <v>119</v>
      </c>
      <c r="X419" s="1" t="s">
        <v>6193</v>
      </c>
      <c r="Y419" s="1" t="s">
        <v>6704</v>
      </c>
      <c r="AA419" s="1" t="s">
        <v>461</v>
      </c>
      <c r="AB419" s="1" t="s">
        <v>6703</v>
      </c>
      <c r="AD419" s="1" t="s">
        <v>116</v>
      </c>
      <c r="AE419" s="1" t="s">
        <v>117</v>
      </c>
      <c r="AF419" s="9">
        <v>96950</v>
      </c>
      <c r="AG419" s="1" t="s">
        <v>118</v>
      </c>
      <c r="AI419" s="1">
        <v>16702341336</v>
      </c>
      <c r="AK419" s="1" t="s">
        <v>6705</v>
      </c>
      <c r="BC419" s="1" t="str">
        <f>"53-3031.00"</f>
        <v>53-3031.00</v>
      </c>
      <c r="BD419" s="1" t="s">
        <v>3272</v>
      </c>
      <c r="BE419" s="1" t="s">
        <v>6706</v>
      </c>
      <c r="BF419" s="1" t="s">
        <v>6707</v>
      </c>
      <c r="BG419" s="1">
        <v>1</v>
      </c>
      <c r="BH419" s="1">
        <v>1</v>
      </c>
      <c r="BI419" s="2">
        <v>44470</v>
      </c>
      <c r="BJ419" s="2">
        <v>44834</v>
      </c>
      <c r="BK419" s="2">
        <v>44470</v>
      </c>
      <c r="BL419" s="2">
        <v>44834</v>
      </c>
      <c r="BM419" s="1">
        <v>35</v>
      </c>
      <c r="BN419" s="1">
        <v>0</v>
      </c>
      <c r="BO419" s="1">
        <v>7</v>
      </c>
      <c r="BP419" s="1">
        <v>7</v>
      </c>
      <c r="BQ419" s="1">
        <v>7</v>
      </c>
      <c r="BR419" s="1">
        <v>7</v>
      </c>
      <c r="BS419" s="1">
        <v>7</v>
      </c>
      <c r="BT419" s="1">
        <v>0</v>
      </c>
      <c r="BU419" s="1" t="str">
        <f>"9:00 AM"</f>
        <v>9:00 AM</v>
      </c>
      <c r="BV419" s="1" t="str">
        <f>"5:00 PM"</f>
        <v>5:00 PM</v>
      </c>
      <c r="BW419" s="1" t="s">
        <v>135</v>
      </c>
      <c r="BX419" s="1">
        <v>0</v>
      </c>
      <c r="BY419" s="1">
        <v>3</v>
      </c>
      <c r="BZ419" s="1" t="s">
        <v>112</v>
      </c>
      <c r="CB419" s="1" t="s">
        <v>3175</v>
      </c>
      <c r="CC419" s="1" t="s">
        <v>6703</v>
      </c>
      <c r="CE419" s="1" t="s">
        <v>116</v>
      </c>
      <c r="CF419" s="1" t="s">
        <v>117</v>
      </c>
      <c r="CG419" s="1">
        <v>96950</v>
      </c>
      <c r="CH419" s="3">
        <v>7.82</v>
      </c>
      <c r="CI419" s="3">
        <v>7.82</v>
      </c>
      <c r="CJ419" s="3">
        <v>11.73</v>
      </c>
      <c r="CK419" s="3">
        <v>11.73</v>
      </c>
      <c r="CL419" s="1" t="s">
        <v>137</v>
      </c>
      <c r="CN419" s="1" t="s">
        <v>139</v>
      </c>
      <c r="CP419" s="1" t="s">
        <v>112</v>
      </c>
      <c r="CQ419" s="1" t="s">
        <v>111</v>
      </c>
      <c r="CR419" s="1" t="s">
        <v>112</v>
      </c>
      <c r="CS419" s="1" t="s">
        <v>111</v>
      </c>
      <c r="CT419" s="1" t="s">
        <v>138</v>
      </c>
      <c r="CU419" s="1" t="s">
        <v>111</v>
      </c>
      <c r="CV419" s="1" t="s">
        <v>138</v>
      </c>
      <c r="CW419" s="1" t="s">
        <v>2313</v>
      </c>
      <c r="CX419" s="1">
        <v>16702341336</v>
      </c>
      <c r="CY419" s="1" t="s">
        <v>6705</v>
      </c>
      <c r="CZ419" s="1" t="s">
        <v>138</v>
      </c>
      <c r="DA419" s="1" t="s">
        <v>111</v>
      </c>
      <c r="DB419" s="1" t="s">
        <v>112</v>
      </c>
      <c r="DC419" s="1" t="s">
        <v>6193</v>
      </c>
      <c r="DD419" s="1" t="s">
        <v>6704</v>
      </c>
      <c r="DF419" s="1" t="s">
        <v>6702</v>
      </c>
      <c r="DG419" s="1" t="s">
        <v>6705</v>
      </c>
    </row>
    <row r="420" spans="1:111" ht="15.6" customHeight="1" x14ac:dyDescent="0.25">
      <c r="A420" s="1" t="s">
        <v>6717</v>
      </c>
      <c r="B420" s="1" t="s">
        <v>238</v>
      </c>
      <c r="C420" s="2">
        <v>44396.037674884261</v>
      </c>
      <c r="D420" s="2">
        <v>44453</v>
      </c>
      <c r="E420" s="1" t="s">
        <v>180</v>
      </c>
      <c r="G420" s="1" t="s">
        <v>111</v>
      </c>
      <c r="H420" s="1" t="s">
        <v>112</v>
      </c>
      <c r="I420" s="1" t="s">
        <v>112</v>
      </c>
      <c r="J420" s="1" t="s">
        <v>6718</v>
      </c>
      <c r="K420" s="1" t="s">
        <v>4364</v>
      </c>
      <c r="L420" s="1" t="s">
        <v>4365</v>
      </c>
      <c r="M420" s="1" t="s">
        <v>6719</v>
      </c>
      <c r="N420" s="1" t="s">
        <v>116</v>
      </c>
      <c r="O420" s="1" t="s">
        <v>117</v>
      </c>
      <c r="P420" s="9">
        <v>96950</v>
      </c>
      <c r="Q420" s="1" t="s">
        <v>118</v>
      </c>
      <c r="R420" s="1" t="s">
        <v>138</v>
      </c>
      <c r="S420" s="1">
        <v>16702340545</v>
      </c>
      <c r="U420" s="1">
        <v>722310</v>
      </c>
      <c r="V420" s="1" t="s">
        <v>119</v>
      </c>
      <c r="X420" s="1" t="s">
        <v>4367</v>
      </c>
      <c r="Y420" s="1" t="s">
        <v>4368</v>
      </c>
      <c r="Z420" s="1" t="s">
        <v>402</v>
      </c>
      <c r="AA420" s="1" t="s">
        <v>6720</v>
      </c>
      <c r="AB420" s="1" t="s">
        <v>4370</v>
      </c>
      <c r="AD420" s="1" t="s">
        <v>116</v>
      </c>
      <c r="AE420" s="1" t="s">
        <v>117</v>
      </c>
      <c r="AF420" s="9">
        <v>96950</v>
      </c>
      <c r="AG420" s="1" t="s">
        <v>118</v>
      </c>
      <c r="AI420" s="1">
        <v>16702352340</v>
      </c>
      <c r="AK420" s="1" t="s">
        <v>4371</v>
      </c>
      <c r="AL420" s="1" t="s">
        <v>125</v>
      </c>
      <c r="AM420" s="1" t="s">
        <v>4372</v>
      </c>
      <c r="AN420" s="1" t="s">
        <v>4373</v>
      </c>
      <c r="AO420" s="1" t="s">
        <v>4374</v>
      </c>
      <c r="AP420" s="1" t="s">
        <v>6721</v>
      </c>
      <c r="AQ420" s="1" t="s">
        <v>4376</v>
      </c>
      <c r="AR420" s="1" t="s">
        <v>4377</v>
      </c>
      <c r="AS420" s="1" t="s">
        <v>117</v>
      </c>
      <c r="AT420" s="9">
        <v>96950</v>
      </c>
      <c r="AU420" s="1" t="s">
        <v>118</v>
      </c>
      <c r="AV420" s="1" t="s">
        <v>138</v>
      </c>
      <c r="AW420" s="1">
        <v>16702355009</v>
      </c>
      <c r="AY420" s="1" t="s">
        <v>4378</v>
      </c>
      <c r="AZ420" s="1" t="s">
        <v>4379</v>
      </c>
      <c r="BC420" s="1" t="str">
        <f>"35-3021.00"</f>
        <v>35-3021.00</v>
      </c>
      <c r="BD420" s="1" t="s">
        <v>2867</v>
      </c>
      <c r="BE420" s="1" t="s">
        <v>6722</v>
      </c>
      <c r="BF420" s="1" t="s">
        <v>4477</v>
      </c>
      <c r="BG420" s="1">
        <v>1</v>
      </c>
      <c r="BH420" s="1">
        <v>1</v>
      </c>
      <c r="BI420" s="2">
        <v>44470</v>
      </c>
      <c r="BJ420" s="2">
        <v>45199</v>
      </c>
      <c r="BK420" s="2">
        <v>44470</v>
      </c>
      <c r="BL420" s="2">
        <v>45199</v>
      </c>
      <c r="BM420" s="1">
        <v>35</v>
      </c>
      <c r="BN420" s="1">
        <v>0</v>
      </c>
      <c r="BO420" s="1">
        <v>7</v>
      </c>
      <c r="BP420" s="1">
        <v>7</v>
      </c>
      <c r="BQ420" s="1">
        <v>7</v>
      </c>
      <c r="BR420" s="1">
        <v>7</v>
      </c>
      <c r="BS420" s="1">
        <v>7</v>
      </c>
      <c r="BT420" s="1">
        <v>0</v>
      </c>
      <c r="BU420" s="1" t="str">
        <f>"8:00 AM"</f>
        <v>8:00 AM</v>
      </c>
      <c r="BV420" s="1" t="str">
        <f>"4:00 PM"</f>
        <v>4:00 PM</v>
      </c>
      <c r="BW420" s="1" t="s">
        <v>135</v>
      </c>
      <c r="BX420" s="1">
        <v>0</v>
      </c>
      <c r="BY420" s="1">
        <v>3</v>
      </c>
      <c r="BZ420" s="1" t="s">
        <v>112</v>
      </c>
      <c r="CB420" s="1" t="s">
        <v>6723</v>
      </c>
      <c r="CC420" s="1" t="s">
        <v>6724</v>
      </c>
      <c r="CD420" s="1" t="s">
        <v>6725</v>
      </c>
      <c r="CE420" s="1" t="s">
        <v>116</v>
      </c>
      <c r="CF420" s="1" t="s">
        <v>117</v>
      </c>
      <c r="CG420" s="1">
        <v>96950</v>
      </c>
      <c r="CH420" s="3">
        <v>8.15</v>
      </c>
      <c r="CI420" s="3">
        <v>8.15</v>
      </c>
      <c r="CJ420" s="3">
        <v>12.22</v>
      </c>
      <c r="CK420" s="3">
        <v>12.22</v>
      </c>
      <c r="CL420" s="1" t="s">
        <v>137</v>
      </c>
      <c r="CM420" s="1" t="s">
        <v>6726</v>
      </c>
      <c r="CN420" s="1" t="s">
        <v>139</v>
      </c>
      <c r="CP420" s="1" t="s">
        <v>112</v>
      </c>
      <c r="CQ420" s="1" t="s">
        <v>111</v>
      </c>
      <c r="CR420" s="1" t="s">
        <v>111</v>
      </c>
      <c r="CS420" s="1" t="s">
        <v>111</v>
      </c>
      <c r="CT420" s="1" t="s">
        <v>138</v>
      </c>
      <c r="CU420" s="1" t="s">
        <v>111</v>
      </c>
      <c r="CV420" s="1" t="s">
        <v>111</v>
      </c>
      <c r="CW420" s="1" t="s">
        <v>6727</v>
      </c>
      <c r="CX420" s="1">
        <v>16702355009</v>
      </c>
      <c r="CY420" s="1" t="s">
        <v>4378</v>
      </c>
      <c r="CZ420" s="1" t="s">
        <v>138</v>
      </c>
      <c r="DA420" s="1" t="s">
        <v>111</v>
      </c>
      <c r="DB420" s="1" t="s">
        <v>112</v>
      </c>
    </row>
    <row r="421" spans="1:111" ht="15.6" customHeight="1" x14ac:dyDescent="0.25">
      <c r="A421" s="1" t="s">
        <v>6763</v>
      </c>
      <c r="B421" s="1" t="s">
        <v>238</v>
      </c>
      <c r="C421" s="2">
        <v>44059.887606597222</v>
      </c>
      <c r="D421" s="2">
        <v>44130</v>
      </c>
      <c r="E421" s="1" t="s">
        <v>180</v>
      </c>
      <c r="G421" s="1" t="s">
        <v>112</v>
      </c>
      <c r="H421" s="1" t="s">
        <v>112</v>
      </c>
      <c r="I421" s="1" t="s">
        <v>112</v>
      </c>
      <c r="J421" s="1" t="s">
        <v>6764</v>
      </c>
      <c r="L421" s="1" t="s">
        <v>6765</v>
      </c>
      <c r="M421" s="1" t="s">
        <v>138</v>
      </c>
      <c r="N421" s="1" t="s">
        <v>116</v>
      </c>
      <c r="O421" s="1" t="s">
        <v>117</v>
      </c>
      <c r="P421" s="9">
        <v>96950</v>
      </c>
      <c r="Q421" s="1" t="s">
        <v>118</v>
      </c>
      <c r="S421" s="1">
        <v>16702336969</v>
      </c>
      <c r="U421" s="1">
        <v>531312</v>
      </c>
      <c r="V421" s="1" t="s">
        <v>119</v>
      </c>
      <c r="X421" s="1" t="s">
        <v>6766</v>
      </c>
      <c r="Y421" s="1" t="s">
        <v>6767</v>
      </c>
      <c r="Z421" s="1" t="s">
        <v>2466</v>
      </c>
      <c r="AA421" s="1" t="s">
        <v>357</v>
      </c>
      <c r="AB421" s="1" t="s">
        <v>6768</v>
      </c>
      <c r="AC421" s="1" t="s">
        <v>138</v>
      </c>
      <c r="AD421" s="1" t="s">
        <v>116</v>
      </c>
      <c r="AE421" s="1" t="s">
        <v>117</v>
      </c>
      <c r="AF421" s="9">
        <v>96950</v>
      </c>
      <c r="AG421" s="1" t="s">
        <v>118</v>
      </c>
      <c r="AI421" s="1">
        <v>16702336969</v>
      </c>
      <c r="AK421" s="1" t="s">
        <v>6769</v>
      </c>
      <c r="BC421" s="1" t="str">
        <f>"35-2012.00"</f>
        <v>35-2012.00</v>
      </c>
      <c r="BD421" s="1" t="s">
        <v>5019</v>
      </c>
      <c r="BE421" s="1" t="s">
        <v>6770</v>
      </c>
      <c r="BF421" s="1" t="s">
        <v>2350</v>
      </c>
      <c r="BG421" s="1">
        <v>5</v>
      </c>
      <c r="BH421" s="1">
        <v>5</v>
      </c>
      <c r="BI421" s="2">
        <v>44105</v>
      </c>
      <c r="BJ421" s="2">
        <v>44469</v>
      </c>
      <c r="BK421" s="2">
        <v>44130</v>
      </c>
      <c r="BL421" s="2">
        <v>44469</v>
      </c>
      <c r="BM421" s="1">
        <v>40</v>
      </c>
      <c r="BN421" s="1">
        <v>0</v>
      </c>
      <c r="BO421" s="1">
        <v>8</v>
      </c>
      <c r="BP421" s="1">
        <v>8</v>
      </c>
      <c r="BQ421" s="1">
        <v>8</v>
      </c>
      <c r="BR421" s="1">
        <v>8</v>
      </c>
      <c r="BS421" s="1">
        <v>8</v>
      </c>
      <c r="BT421" s="1">
        <v>0</v>
      </c>
      <c r="BU421" s="1" t="str">
        <f>"8:00 AM"</f>
        <v>8:00 AM</v>
      </c>
      <c r="BV421" s="1" t="str">
        <f>"5:00 PM"</f>
        <v>5:00 PM</v>
      </c>
      <c r="BW421" s="1" t="s">
        <v>230</v>
      </c>
      <c r="BX421" s="1">
        <v>0</v>
      </c>
      <c r="BY421" s="1">
        <v>12</v>
      </c>
      <c r="BZ421" s="1" t="s">
        <v>112</v>
      </c>
      <c r="CA421" s="1">
        <v>0</v>
      </c>
      <c r="CB421" s="1" t="s">
        <v>6771</v>
      </c>
      <c r="CC421" s="1" t="s">
        <v>6765</v>
      </c>
      <c r="CD421" s="1" t="s">
        <v>138</v>
      </c>
      <c r="CE421" s="1" t="s">
        <v>116</v>
      </c>
      <c r="CF421" s="1" t="s">
        <v>117</v>
      </c>
      <c r="CG421" s="1">
        <v>96950</v>
      </c>
      <c r="CH421" s="3">
        <v>12.01</v>
      </c>
      <c r="CI421" s="3">
        <v>12.01</v>
      </c>
      <c r="CJ421" s="3">
        <v>18.02</v>
      </c>
      <c r="CK421" s="3">
        <v>18.02</v>
      </c>
      <c r="CL421" s="1" t="s">
        <v>137</v>
      </c>
      <c r="CM421" s="1" t="s">
        <v>138</v>
      </c>
      <c r="CN421" s="1" t="s">
        <v>139</v>
      </c>
      <c r="CP421" s="1" t="s">
        <v>112</v>
      </c>
      <c r="CQ421" s="1" t="s">
        <v>111</v>
      </c>
      <c r="CR421" s="1" t="s">
        <v>112</v>
      </c>
      <c r="CS421" s="1" t="s">
        <v>111</v>
      </c>
      <c r="CT421" s="1" t="s">
        <v>138</v>
      </c>
      <c r="CU421" s="1" t="s">
        <v>111</v>
      </c>
      <c r="CV421" s="1" t="s">
        <v>138</v>
      </c>
      <c r="CW421" s="1" t="s">
        <v>300</v>
      </c>
      <c r="CX421" s="1">
        <v>16702336969</v>
      </c>
      <c r="CY421" s="1" t="s">
        <v>6769</v>
      </c>
      <c r="CZ421" s="1" t="s">
        <v>138</v>
      </c>
      <c r="DA421" s="1" t="s">
        <v>111</v>
      </c>
      <c r="DB421" s="1" t="s">
        <v>112</v>
      </c>
    </row>
    <row r="422" spans="1:111" ht="15.6" customHeight="1" x14ac:dyDescent="0.25">
      <c r="A422" s="1" t="s">
        <v>6778</v>
      </c>
      <c r="B422" s="1" t="s">
        <v>238</v>
      </c>
      <c r="C422" s="2">
        <v>44111.173855555557</v>
      </c>
      <c r="D422" s="2">
        <v>44151</v>
      </c>
      <c r="E422" s="1" t="s">
        <v>180</v>
      </c>
      <c r="G422" s="1" t="s">
        <v>111</v>
      </c>
      <c r="H422" s="1" t="s">
        <v>112</v>
      </c>
      <c r="I422" s="1" t="s">
        <v>112</v>
      </c>
      <c r="J422" s="1" t="s">
        <v>4944</v>
      </c>
      <c r="K422" s="1" t="s">
        <v>4945</v>
      </c>
      <c r="L422" s="1" t="s">
        <v>2178</v>
      </c>
      <c r="M422" s="1" t="s">
        <v>138</v>
      </c>
      <c r="N422" s="1" t="s">
        <v>116</v>
      </c>
      <c r="O422" s="1" t="s">
        <v>117</v>
      </c>
      <c r="P422" s="9">
        <v>96950</v>
      </c>
      <c r="Q422" s="1" t="s">
        <v>118</v>
      </c>
      <c r="R422" s="1" t="s">
        <v>117</v>
      </c>
      <c r="S422" s="1">
        <v>16718881388</v>
      </c>
      <c r="U422" s="1">
        <v>56152</v>
      </c>
      <c r="V422" s="1" t="s">
        <v>119</v>
      </c>
      <c r="X422" s="1" t="s">
        <v>2179</v>
      </c>
      <c r="Y422" s="1" t="s">
        <v>2180</v>
      </c>
      <c r="Z422" s="1" t="s">
        <v>2181</v>
      </c>
      <c r="AA422" s="1" t="s">
        <v>387</v>
      </c>
      <c r="AB422" s="1" t="s">
        <v>2178</v>
      </c>
      <c r="AC422" s="1" t="s">
        <v>138</v>
      </c>
      <c r="AD422" s="1" t="s">
        <v>116</v>
      </c>
      <c r="AE422" s="1" t="s">
        <v>117</v>
      </c>
      <c r="AF422" s="9">
        <v>96950</v>
      </c>
      <c r="AG422" s="1" t="s">
        <v>118</v>
      </c>
      <c r="AH422" s="1" t="s">
        <v>117</v>
      </c>
      <c r="AI422" s="1">
        <v>16718881388</v>
      </c>
      <c r="AK422" s="1" t="s">
        <v>2182</v>
      </c>
      <c r="BC422" s="1" t="str">
        <f>"39-7011.00"</f>
        <v>39-7011.00</v>
      </c>
      <c r="BD422" s="1" t="s">
        <v>1435</v>
      </c>
      <c r="BE422" s="1" t="s">
        <v>4946</v>
      </c>
      <c r="BF422" s="1" t="s">
        <v>3755</v>
      </c>
      <c r="BG422" s="1">
        <v>1</v>
      </c>
      <c r="BH422" s="1">
        <v>1</v>
      </c>
      <c r="BI422" s="2">
        <v>44227</v>
      </c>
      <c r="BJ422" s="2">
        <v>44591</v>
      </c>
      <c r="BK422" s="2">
        <v>44227</v>
      </c>
      <c r="BL422" s="2">
        <v>44591</v>
      </c>
      <c r="BM422" s="1">
        <v>40</v>
      </c>
      <c r="BN422" s="1">
        <v>0</v>
      </c>
      <c r="BO422" s="1">
        <v>8</v>
      </c>
      <c r="BP422" s="1">
        <v>8</v>
      </c>
      <c r="BQ422" s="1">
        <v>8</v>
      </c>
      <c r="BR422" s="1">
        <v>8</v>
      </c>
      <c r="BS422" s="1">
        <v>8</v>
      </c>
      <c r="BT422" s="1">
        <v>0</v>
      </c>
      <c r="BU422" s="1" t="str">
        <f>"8:00 AM"</f>
        <v>8:00 AM</v>
      </c>
      <c r="BV422" s="1" t="str">
        <f>"5:00 PM"</f>
        <v>5:00 PM</v>
      </c>
      <c r="BW422" s="1" t="s">
        <v>230</v>
      </c>
      <c r="BX422" s="1">
        <v>0</v>
      </c>
      <c r="BY422" s="1">
        <v>6</v>
      </c>
      <c r="BZ422" s="1" t="s">
        <v>112</v>
      </c>
      <c r="CA422" s="1">
        <v>0</v>
      </c>
      <c r="CB422" s="4" t="s">
        <v>6779</v>
      </c>
      <c r="CC422" s="1" t="s">
        <v>2178</v>
      </c>
      <c r="CD422" s="1" t="s">
        <v>138</v>
      </c>
      <c r="CE422" s="1" t="s">
        <v>116</v>
      </c>
      <c r="CF422" s="1" t="s">
        <v>117</v>
      </c>
      <c r="CG422" s="1">
        <v>96950</v>
      </c>
      <c r="CH422" s="3">
        <v>12.14</v>
      </c>
      <c r="CI422" s="3">
        <v>12.14</v>
      </c>
      <c r="CJ422" s="3">
        <v>18.21</v>
      </c>
      <c r="CK422" s="3">
        <v>18.21</v>
      </c>
      <c r="CL422" s="1" t="s">
        <v>137</v>
      </c>
      <c r="CM422" s="1" t="s">
        <v>138</v>
      </c>
      <c r="CN422" s="1" t="s">
        <v>139</v>
      </c>
      <c r="CP422" s="1" t="s">
        <v>112</v>
      </c>
      <c r="CQ422" s="1" t="s">
        <v>111</v>
      </c>
      <c r="CR422" s="1" t="s">
        <v>111</v>
      </c>
      <c r="CS422" s="1" t="s">
        <v>111</v>
      </c>
      <c r="CT422" s="1" t="s">
        <v>138</v>
      </c>
      <c r="CU422" s="1" t="s">
        <v>111</v>
      </c>
      <c r="CV422" s="1" t="s">
        <v>138</v>
      </c>
      <c r="CW422" s="1" t="s">
        <v>6780</v>
      </c>
      <c r="CX422" s="1">
        <v>16718881388</v>
      </c>
      <c r="CY422" s="1" t="s">
        <v>2182</v>
      </c>
      <c r="CZ422" s="1" t="s">
        <v>2187</v>
      </c>
      <c r="DA422" s="1" t="s">
        <v>111</v>
      </c>
      <c r="DB422" s="1" t="s">
        <v>112</v>
      </c>
    </row>
    <row r="423" spans="1:111" ht="15.6" customHeight="1" x14ac:dyDescent="0.25">
      <c r="A423" s="1" t="s">
        <v>6812</v>
      </c>
      <c r="B423" s="1" t="s">
        <v>238</v>
      </c>
      <c r="C423" s="2">
        <v>44088.317514467592</v>
      </c>
      <c r="D423" s="2">
        <v>44141</v>
      </c>
      <c r="E423" s="1" t="s">
        <v>180</v>
      </c>
      <c r="G423" s="1" t="s">
        <v>111</v>
      </c>
      <c r="H423" s="1" t="s">
        <v>112</v>
      </c>
      <c r="I423" s="1" t="s">
        <v>112</v>
      </c>
      <c r="J423" s="1" t="s">
        <v>2960</v>
      </c>
      <c r="K423" s="1" t="s">
        <v>2961</v>
      </c>
      <c r="L423" s="1" t="s">
        <v>2965</v>
      </c>
      <c r="N423" s="1" t="s">
        <v>116</v>
      </c>
      <c r="O423" s="1" t="s">
        <v>117</v>
      </c>
      <c r="P423" s="9">
        <v>9650</v>
      </c>
      <c r="Q423" s="1" t="s">
        <v>118</v>
      </c>
      <c r="S423" s="1">
        <v>16702874242</v>
      </c>
      <c r="U423" s="1">
        <v>722511</v>
      </c>
      <c r="V423" s="1" t="s">
        <v>119</v>
      </c>
      <c r="X423" s="1" t="s">
        <v>2963</v>
      </c>
      <c r="Y423" s="1" t="s">
        <v>4200</v>
      </c>
      <c r="AA423" s="1" t="s">
        <v>245</v>
      </c>
      <c r="AB423" s="1" t="s">
        <v>2965</v>
      </c>
      <c r="AD423" s="1" t="s">
        <v>116</v>
      </c>
      <c r="AE423" s="1" t="s">
        <v>117</v>
      </c>
      <c r="AF423" s="9">
        <v>96950</v>
      </c>
      <c r="AG423" s="1" t="s">
        <v>118</v>
      </c>
      <c r="AI423" s="1">
        <v>16702874242</v>
      </c>
      <c r="AK423" s="1" t="s">
        <v>2966</v>
      </c>
      <c r="BC423" s="1" t="str">
        <f>"35-2014.00"</f>
        <v>35-2014.00</v>
      </c>
      <c r="BD423" s="1" t="s">
        <v>152</v>
      </c>
      <c r="BE423" s="1" t="s">
        <v>4201</v>
      </c>
      <c r="BF423" s="1" t="s">
        <v>154</v>
      </c>
      <c r="BG423" s="1">
        <v>5</v>
      </c>
      <c r="BH423" s="1">
        <v>5</v>
      </c>
      <c r="BI423" s="2">
        <v>44105</v>
      </c>
      <c r="BJ423" s="2">
        <v>44469</v>
      </c>
      <c r="BK423" s="2">
        <v>44144</v>
      </c>
      <c r="BL423" s="2">
        <v>44469</v>
      </c>
      <c r="BM423" s="1">
        <v>40</v>
      </c>
      <c r="BN423" s="1">
        <v>4</v>
      </c>
      <c r="BO423" s="1">
        <v>6</v>
      </c>
      <c r="BP423" s="1">
        <v>6</v>
      </c>
      <c r="BQ423" s="1">
        <v>6</v>
      </c>
      <c r="BR423" s="1">
        <v>6</v>
      </c>
      <c r="BS423" s="1">
        <v>6</v>
      </c>
      <c r="BT423" s="1">
        <v>6</v>
      </c>
      <c r="BU423" s="1" t="str">
        <f>"4:00 PM"</f>
        <v>4:00 PM</v>
      </c>
      <c r="BV423" s="1" t="str">
        <f>"10:00 PM"</f>
        <v>10:00 PM</v>
      </c>
      <c r="BW423" s="1" t="s">
        <v>230</v>
      </c>
      <c r="BX423" s="1">
        <v>0</v>
      </c>
      <c r="BY423" s="1">
        <v>6</v>
      </c>
      <c r="BZ423" s="1" t="s">
        <v>112</v>
      </c>
      <c r="CA423" s="1">
        <v>0</v>
      </c>
      <c r="CB423" s="1" t="s">
        <v>4202</v>
      </c>
      <c r="CC423" s="1" t="s">
        <v>2970</v>
      </c>
      <c r="CE423" s="1" t="s">
        <v>116</v>
      </c>
      <c r="CF423" s="1" t="s">
        <v>117</v>
      </c>
      <c r="CG423" s="1">
        <v>96950</v>
      </c>
      <c r="CH423" s="3">
        <v>10.68</v>
      </c>
      <c r="CI423" s="3">
        <v>10.68</v>
      </c>
      <c r="CJ423" s="3">
        <v>16.02</v>
      </c>
      <c r="CK423" s="3">
        <v>16.02</v>
      </c>
      <c r="CL423" s="1" t="s">
        <v>137</v>
      </c>
      <c r="CM423" s="1" t="s">
        <v>138</v>
      </c>
      <c r="CN423" s="1" t="s">
        <v>139</v>
      </c>
      <c r="CP423" s="1" t="s">
        <v>112</v>
      </c>
      <c r="CQ423" s="1" t="s">
        <v>111</v>
      </c>
      <c r="CR423" s="1" t="s">
        <v>112</v>
      </c>
      <c r="CS423" s="1" t="s">
        <v>111</v>
      </c>
      <c r="CT423" s="1" t="s">
        <v>138</v>
      </c>
      <c r="CU423" s="1" t="s">
        <v>111</v>
      </c>
      <c r="CV423" s="1" t="s">
        <v>111</v>
      </c>
      <c r="CW423" s="1" t="s">
        <v>138</v>
      </c>
      <c r="CX423" s="1">
        <v>16702874242</v>
      </c>
      <c r="CY423" s="1" t="s">
        <v>2966</v>
      </c>
      <c r="CZ423" s="1" t="s">
        <v>138</v>
      </c>
      <c r="DA423" s="1" t="s">
        <v>111</v>
      </c>
      <c r="DB423" s="1" t="s">
        <v>112</v>
      </c>
    </row>
    <row r="424" spans="1:111" ht="15.6" customHeight="1" x14ac:dyDescent="0.25">
      <c r="A424" s="1" t="s">
        <v>6813</v>
      </c>
      <c r="B424" s="1" t="s">
        <v>238</v>
      </c>
      <c r="C424" s="2">
        <v>44144.9112306713</v>
      </c>
      <c r="D424" s="2">
        <v>44180</v>
      </c>
      <c r="E424" s="1" t="s">
        <v>180</v>
      </c>
      <c r="G424" s="1" t="s">
        <v>111</v>
      </c>
      <c r="H424" s="1" t="s">
        <v>112</v>
      </c>
      <c r="I424" s="1" t="s">
        <v>112</v>
      </c>
      <c r="J424" s="1" t="s">
        <v>4739</v>
      </c>
      <c r="K424" s="1" t="s">
        <v>6814</v>
      </c>
      <c r="L424" s="1" t="s">
        <v>4741</v>
      </c>
      <c r="M424" s="1" t="s">
        <v>4742</v>
      </c>
      <c r="N424" s="1" t="s">
        <v>167</v>
      </c>
      <c r="O424" s="1" t="s">
        <v>117</v>
      </c>
      <c r="P424" s="9">
        <v>96950</v>
      </c>
      <c r="Q424" s="1" t="s">
        <v>118</v>
      </c>
      <c r="S424" s="1">
        <v>16704836526</v>
      </c>
      <c r="U424" s="1">
        <v>488510</v>
      </c>
      <c r="V424" s="1" t="s">
        <v>119</v>
      </c>
      <c r="X424" s="1" t="s">
        <v>6815</v>
      </c>
      <c r="Y424" s="1" t="s">
        <v>4744</v>
      </c>
      <c r="Z424" s="1" t="s">
        <v>4745</v>
      </c>
      <c r="AA424" s="1" t="s">
        <v>451</v>
      </c>
      <c r="AB424" s="1" t="s">
        <v>4741</v>
      </c>
      <c r="AC424" s="1" t="s">
        <v>4742</v>
      </c>
      <c r="AD424" s="1" t="s">
        <v>879</v>
      </c>
      <c r="AE424" s="1" t="s">
        <v>117</v>
      </c>
      <c r="AF424" s="9">
        <v>96950</v>
      </c>
      <c r="AG424" s="1" t="s">
        <v>118</v>
      </c>
      <c r="AI424" s="1">
        <v>16704836526</v>
      </c>
      <c r="AK424" s="1" t="s">
        <v>491</v>
      </c>
      <c r="BC424" s="1" t="str">
        <f>"41-4012.00"</f>
        <v>41-4012.00</v>
      </c>
      <c r="BD424" s="1" t="s">
        <v>313</v>
      </c>
      <c r="BE424" s="1" t="s">
        <v>6816</v>
      </c>
      <c r="BF424" s="1" t="s">
        <v>6817</v>
      </c>
      <c r="BG424" s="1">
        <v>1</v>
      </c>
      <c r="BH424" s="1">
        <v>1</v>
      </c>
      <c r="BI424" s="2">
        <v>44145</v>
      </c>
      <c r="BJ424" s="2">
        <v>44469</v>
      </c>
      <c r="BK424" s="2">
        <v>44180</v>
      </c>
      <c r="BL424" s="2">
        <v>44469</v>
      </c>
      <c r="BM424" s="1">
        <v>40</v>
      </c>
      <c r="BN424" s="1">
        <v>0</v>
      </c>
      <c r="BO424" s="1">
        <v>8</v>
      </c>
      <c r="BP424" s="1">
        <v>8</v>
      </c>
      <c r="BQ424" s="1">
        <v>8</v>
      </c>
      <c r="BR424" s="1">
        <v>8</v>
      </c>
      <c r="BS424" s="1">
        <v>8</v>
      </c>
      <c r="BT424" s="1">
        <v>0</v>
      </c>
      <c r="BU424" s="1" t="str">
        <f>"8:00 AM"</f>
        <v>8:00 AM</v>
      </c>
      <c r="BV424" s="1" t="str">
        <f>"5:00 PM"</f>
        <v>5:00 PM</v>
      </c>
      <c r="BW424" s="1" t="s">
        <v>392</v>
      </c>
      <c r="BX424" s="1">
        <v>0</v>
      </c>
      <c r="BY424" s="1">
        <v>12</v>
      </c>
      <c r="BZ424" s="1" t="s">
        <v>112</v>
      </c>
      <c r="CA424" s="1">
        <v>0</v>
      </c>
      <c r="CB424" s="1" t="s">
        <v>6818</v>
      </c>
      <c r="CC424" s="1" t="s">
        <v>4746</v>
      </c>
      <c r="CD424" s="1" t="s">
        <v>4742</v>
      </c>
      <c r="CE424" s="1" t="s">
        <v>167</v>
      </c>
      <c r="CF424" s="1" t="s">
        <v>117</v>
      </c>
      <c r="CG424" s="1">
        <v>96950</v>
      </c>
      <c r="CH424" s="3">
        <v>10.52</v>
      </c>
      <c r="CI424" s="3">
        <v>10.52</v>
      </c>
      <c r="CJ424" s="3">
        <v>15.78</v>
      </c>
      <c r="CK424" s="3">
        <v>15.78</v>
      </c>
      <c r="CL424" s="1" t="s">
        <v>137</v>
      </c>
      <c r="CM424" s="1" t="s">
        <v>168</v>
      </c>
      <c r="CN424" s="1" t="s">
        <v>139</v>
      </c>
      <c r="CP424" s="1" t="s">
        <v>111</v>
      </c>
      <c r="CQ424" s="1" t="s">
        <v>111</v>
      </c>
      <c r="CR424" s="1" t="s">
        <v>112</v>
      </c>
      <c r="CS424" s="1" t="s">
        <v>111</v>
      </c>
      <c r="CT424" s="1" t="s">
        <v>138</v>
      </c>
      <c r="CU424" s="1" t="s">
        <v>111</v>
      </c>
      <c r="CV424" s="1" t="s">
        <v>138</v>
      </c>
      <c r="CW424" s="1" t="s">
        <v>6819</v>
      </c>
      <c r="CX424" s="1">
        <v>16704836526</v>
      </c>
      <c r="CY424" s="1" t="s">
        <v>491</v>
      </c>
      <c r="CZ424" s="1" t="s">
        <v>138</v>
      </c>
      <c r="DA424" s="1" t="s">
        <v>111</v>
      </c>
      <c r="DB424" s="1" t="s">
        <v>112</v>
      </c>
    </row>
    <row r="425" spans="1:111" ht="15.6" customHeight="1" x14ac:dyDescent="0.25">
      <c r="A425" s="1" t="s">
        <v>6851</v>
      </c>
      <c r="B425" s="1" t="s">
        <v>238</v>
      </c>
      <c r="C425" s="2">
        <v>44048.101509837965</v>
      </c>
      <c r="D425" s="2">
        <v>44117</v>
      </c>
      <c r="E425" s="1" t="s">
        <v>110</v>
      </c>
      <c r="F425" s="2">
        <v>44103.833333333336</v>
      </c>
      <c r="G425" s="1" t="s">
        <v>111</v>
      </c>
      <c r="H425" s="1" t="s">
        <v>112</v>
      </c>
      <c r="I425" s="1" t="s">
        <v>112</v>
      </c>
      <c r="J425" s="1" t="s">
        <v>2201</v>
      </c>
      <c r="K425" s="1" t="s">
        <v>2202</v>
      </c>
      <c r="L425" s="1" t="s">
        <v>2203</v>
      </c>
      <c r="N425" s="1" t="s">
        <v>116</v>
      </c>
      <c r="O425" s="1" t="s">
        <v>117</v>
      </c>
      <c r="P425" s="9">
        <v>96950</v>
      </c>
      <c r="Q425" s="1" t="s">
        <v>118</v>
      </c>
      <c r="R425" s="1" t="s">
        <v>138</v>
      </c>
      <c r="S425" s="1">
        <v>16702335201</v>
      </c>
      <c r="U425" s="1">
        <v>72111</v>
      </c>
      <c r="V425" s="1" t="s">
        <v>119</v>
      </c>
      <c r="X425" s="1" t="s">
        <v>385</v>
      </c>
      <c r="Y425" s="1" t="s">
        <v>386</v>
      </c>
      <c r="Z425" s="1" t="s">
        <v>138</v>
      </c>
      <c r="AA425" s="1" t="s">
        <v>387</v>
      </c>
      <c r="AB425" s="1" t="s">
        <v>2204</v>
      </c>
      <c r="AD425" s="1" t="s">
        <v>116</v>
      </c>
      <c r="AE425" s="1" t="s">
        <v>117</v>
      </c>
      <c r="AF425" s="9">
        <v>96950</v>
      </c>
      <c r="AG425" s="1" t="s">
        <v>118</v>
      </c>
      <c r="AH425" s="1" t="s">
        <v>138</v>
      </c>
      <c r="AI425" s="1">
        <v>16702345201</v>
      </c>
      <c r="AK425" s="1" t="s">
        <v>2205</v>
      </c>
      <c r="BC425" s="1" t="str">
        <f>"49-9071.00"</f>
        <v>49-9071.00</v>
      </c>
      <c r="BD425" s="1" t="s">
        <v>214</v>
      </c>
      <c r="BE425" s="1" t="s">
        <v>2206</v>
      </c>
      <c r="BF425" s="1" t="s">
        <v>1069</v>
      </c>
      <c r="BG425" s="1">
        <v>1</v>
      </c>
      <c r="BH425" s="1">
        <v>1</v>
      </c>
      <c r="BI425" s="2">
        <v>44105</v>
      </c>
      <c r="BJ425" s="2">
        <v>45199</v>
      </c>
      <c r="BK425" s="2">
        <v>44117</v>
      </c>
      <c r="BL425" s="2">
        <v>45199</v>
      </c>
      <c r="BM425" s="1">
        <v>40</v>
      </c>
      <c r="BN425" s="1">
        <v>0</v>
      </c>
      <c r="BO425" s="1">
        <v>8</v>
      </c>
      <c r="BP425" s="1">
        <v>8</v>
      </c>
      <c r="BQ425" s="1">
        <v>8</v>
      </c>
      <c r="BR425" s="1">
        <v>8</v>
      </c>
      <c r="BS425" s="1">
        <v>8</v>
      </c>
      <c r="BT425" s="1">
        <v>0</v>
      </c>
      <c r="BU425" s="1" t="str">
        <f>"8:00 AM"</f>
        <v>8:00 AM</v>
      </c>
      <c r="BV425" s="1" t="str">
        <f>"5:00 PM"</f>
        <v>5:00 PM</v>
      </c>
      <c r="BW425" s="1" t="s">
        <v>135</v>
      </c>
      <c r="BX425" s="1">
        <v>0</v>
      </c>
      <c r="BY425" s="1">
        <v>12</v>
      </c>
      <c r="BZ425" s="1" t="s">
        <v>112</v>
      </c>
      <c r="CA425" s="1">
        <v>0</v>
      </c>
      <c r="CB425" s="1" t="s">
        <v>2207</v>
      </c>
      <c r="CC425" s="1" t="s">
        <v>2203</v>
      </c>
      <c r="CE425" s="1" t="s">
        <v>116</v>
      </c>
      <c r="CF425" s="1" t="s">
        <v>117</v>
      </c>
      <c r="CG425" s="1">
        <v>96950</v>
      </c>
      <c r="CH425" s="3">
        <v>8.33</v>
      </c>
      <c r="CI425" s="3">
        <v>8.33</v>
      </c>
      <c r="CJ425" s="3">
        <v>12.5</v>
      </c>
      <c r="CK425" s="3">
        <v>12.5</v>
      </c>
      <c r="CL425" s="1" t="s">
        <v>137</v>
      </c>
      <c r="CM425" s="1" t="s">
        <v>138</v>
      </c>
      <c r="CN425" s="1" t="s">
        <v>139</v>
      </c>
      <c r="CP425" s="1" t="s">
        <v>112</v>
      </c>
      <c r="CQ425" s="1" t="s">
        <v>111</v>
      </c>
      <c r="CR425" s="1" t="s">
        <v>112</v>
      </c>
      <c r="CS425" s="1" t="s">
        <v>111</v>
      </c>
      <c r="CT425" s="1" t="s">
        <v>138</v>
      </c>
      <c r="CU425" s="1" t="s">
        <v>111</v>
      </c>
      <c r="CV425" s="1" t="s">
        <v>138</v>
      </c>
      <c r="CW425" s="1" t="s">
        <v>138</v>
      </c>
      <c r="CX425" s="1">
        <v>16702345201</v>
      </c>
      <c r="CY425" s="1" t="s">
        <v>2205</v>
      </c>
      <c r="CZ425" s="1" t="s">
        <v>138</v>
      </c>
      <c r="DA425" s="1" t="s">
        <v>111</v>
      </c>
      <c r="DB425" s="1" t="s">
        <v>112</v>
      </c>
    </row>
    <row r="426" spans="1:111" ht="15.6" customHeight="1" x14ac:dyDescent="0.25">
      <c r="A426" s="1" t="s">
        <v>6852</v>
      </c>
      <c r="B426" s="1" t="s">
        <v>238</v>
      </c>
      <c r="C426" s="2">
        <v>44061.826887384261</v>
      </c>
      <c r="D426" s="2">
        <v>44152</v>
      </c>
      <c r="E426" s="1" t="s">
        <v>110</v>
      </c>
      <c r="F426" s="2">
        <v>44103.833333333336</v>
      </c>
      <c r="G426" s="1" t="s">
        <v>111</v>
      </c>
      <c r="H426" s="1" t="s">
        <v>112</v>
      </c>
      <c r="I426" s="1" t="s">
        <v>112</v>
      </c>
      <c r="J426" s="1" t="s">
        <v>1755</v>
      </c>
      <c r="K426" s="1" t="s">
        <v>1756</v>
      </c>
      <c r="L426" s="1" t="s">
        <v>2935</v>
      </c>
      <c r="M426" s="1" t="s">
        <v>1758</v>
      </c>
      <c r="N426" s="1" t="s">
        <v>1759</v>
      </c>
      <c r="O426" s="1" t="s">
        <v>117</v>
      </c>
      <c r="P426" s="9">
        <v>96952</v>
      </c>
      <c r="Q426" s="1" t="s">
        <v>118</v>
      </c>
      <c r="R426" s="1" t="s">
        <v>138</v>
      </c>
      <c r="S426" s="1">
        <v>16704334428</v>
      </c>
      <c r="U426" s="1">
        <v>44711</v>
      </c>
      <c r="V426" s="1" t="s">
        <v>119</v>
      </c>
      <c r="X426" s="1" t="s">
        <v>1760</v>
      </c>
      <c r="Y426" s="1" t="s">
        <v>1761</v>
      </c>
      <c r="Z426" s="1" t="s">
        <v>1762</v>
      </c>
      <c r="AA426" s="1" t="s">
        <v>1763</v>
      </c>
      <c r="AB426" s="1" t="s">
        <v>1758</v>
      </c>
      <c r="AD426" s="1" t="s">
        <v>1759</v>
      </c>
      <c r="AE426" s="1" t="s">
        <v>117</v>
      </c>
      <c r="AF426" s="9">
        <v>96952</v>
      </c>
      <c r="AG426" s="1" t="s">
        <v>118</v>
      </c>
      <c r="AH426" s="1" t="s">
        <v>138</v>
      </c>
      <c r="AI426" s="1">
        <v>16709894711</v>
      </c>
      <c r="AK426" s="1" t="s">
        <v>6853</v>
      </c>
      <c r="BC426" s="1" t="str">
        <f>"41-1011.00"</f>
        <v>41-1011.00</v>
      </c>
      <c r="BD426" s="1" t="s">
        <v>975</v>
      </c>
      <c r="BE426" s="1" t="s">
        <v>6854</v>
      </c>
      <c r="BF426" s="1" t="s">
        <v>977</v>
      </c>
      <c r="BG426" s="1">
        <v>1</v>
      </c>
      <c r="BH426" s="1">
        <v>1</v>
      </c>
      <c r="BI426" s="2">
        <v>44105</v>
      </c>
      <c r="BJ426" s="2">
        <v>45199</v>
      </c>
      <c r="BK426" s="2">
        <v>44152</v>
      </c>
      <c r="BL426" s="2">
        <v>45199</v>
      </c>
      <c r="BM426" s="1">
        <v>40</v>
      </c>
      <c r="BN426" s="1">
        <v>0</v>
      </c>
      <c r="BO426" s="1">
        <v>8</v>
      </c>
      <c r="BP426" s="1">
        <v>8</v>
      </c>
      <c r="BQ426" s="1">
        <v>8</v>
      </c>
      <c r="BR426" s="1">
        <v>8</v>
      </c>
      <c r="BS426" s="1">
        <v>8</v>
      </c>
      <c r="BT426" s="1">
        <v>0</v>
      </c>
      <c r="BU426" s="1" t="str">
        <f>"7:30 AM"</f>
        <v>7:30 AM</v>
      </c>
      <c r="BV426" s="1" t="str">
        <f>"4:30 PM"</f>
        <v>4:30 PM</v>
      </c>
      <c r="BW426" s="1" t="s">
        <v>135</v>
      </c>
      <c r="BX426" s="1">
        <v>0</v>
      </c>
      <c r="BY426" s="1">
        <v>12</v>
      </c>
      <c r="BZ426" s="1" t="s">
        <v>111</v>
      </c>
      <c r="CA426" s="1">
        <v>4</v>
      </c>
      <c r="CB426" s="1" t="s">
        <v>6855</v>
      </c>
      <c r="CC426" s="1" t="s">
        <v>1758</v>
      </c>
      <c r="CD426" s="1" t="s">
        <v>1769</v>
      </c>
      <c r="CE426" s="1" t="s">
        <v>1759</v>
      </c>
      <c r="CF426" s="1" t="s">
        <v>117</v>
      </c>
      <c r="CG426" s="1">
        <v>96952</v>
      </c>
      <c r="CH426" s="3">
        <v>9.4600000000000009</v>
      </c>
      <c r="CI426" s="3">
        <v>10.6</v>
      </c>
      <c r="CJ426" s="3">
        <v>14.19</v>
      </c>
      <c r="CK426" s="3">
        <v>15.9</v>
      </c>
      <c r="CL426" s="1" t="s">
        <v>137</v>
      </c>
      <c r="CN426" s="1" t="s">
        <v>139</v>
      </c>
      <c r="CP426" s="1" t="s">
        <v>112</v>
      </c>
      <c r="CQ426" s="1" t="s">
        <v>111</v>
      </c>
      <c r="CR426" s="1" t="s">
        <v>112</v>
      </c>
      <c r="CS426" s="1" t="s">
        <v>111</v>
      </c>
      <c r="CT426" s="1" t="s">
        <v>138</v>
      </c>
      <c r="CU426" s="1" t="s">
        <v>111</v>
      </c>
      <c r="CV426" s="1" t="s">
        <v>138</v>
      </c>
      <c r="CW426" s="1" t="s">
        <v>6856</v>
      </c>
      <c r="CX426" s="1">
        <v>16704334428</v>
      </c>
      <c r="CY426" s="1" t="s">
        <v>6853</v>
      </c>
      <c r="CZ426" s="1" t="s">
        <v>138</v>
      </c>
      <c r="DA426" s="1" t="s">
        <v>111</v>
      </c>
      <c r="DB426" s="1" t="s">
        <v>112</v>
      </c>
    </row>
    <row r="427" spans="1:111" ht="15.6" customHeight="1" x14ac:dyDescent="0.25">
      <c r="A427" s="1" t="s">
        <v>6857</v>
      </c>
      <c r="B427" s="1" t="s">
        <v>238</v>
      </c>
      <c r="C427" s="2">
        <v>44139.821061921299</v>
      </c>
      <c r="D427" s="2">
        <v>44180</v>
      </c>
      <c r="E427" s="1" t="s">
        <v>180</v>
      </c>
      <c r="G427" s="1" t="s">
        <v>112</v>
      </c>
      <c r="H427" s="1" t="s">
        <v>112</v>
      </c>
      <c r="I427" s="1" t="s">
        <v>112</v>
      </c>
      <c r="J427" s="1" t="s">
        <v>2444</v>
      </c>
      <c r="K427" s="1" t="s">
        <v>138</v>
      </c>
      <c r="L427" s="1" t="s">
        <v>2445</v>
      </c>
      <c r="M427" s="1" t="s">
        <v>2446</v>
      </c>
      <c r="N427" s="1" t="s">
        <v>259</v>
      </c>
      <c r="O427" s="1" t="s">
        <v>117</v>
      </c>
      <c r="P427" s="9">
        <v>96952</v>
      </c>
      <c r="Q427" s="1" t="s">
        <v>118</v>
      </c>
      <c r="R427" s="1" t="s">
        <v>138</v>
      </c>
      <c r="S427" s="1">
        <v>16704339989</v>
      </c>
      <c r="U427" s="1">
        <v>481111</v>
      </c>
      <c r="V427" s="1" t="s">
        <v>119</v>
      </c>
      <c r="X427" s="1" t="s">
        <v>6858</v>
      </c>
      <c r="Y427" s="1" t="s">
        <v>2448</v>
      </c>
      <c r="Z427" s="1" t="s">
        <v>2449</v>
      </c>
      <c r="AA427" s="1" t="s">
        <v>1568</v>
      </c>
      <c r="AB427" s="1" t="s">
        <v>2445</v>
      </c>
      <c r="AC427" s="1" t="s">
        <v>2446</v>
      </c>
      <c r="AD427" s="1" t="s">
        <v>259</v>
      </c>
      <c r="AE427" s="1" t="s">
        <v>117</v>
      </c>
      <c r="AF427" s="9">
        <v>96952</v>
      </c>
      <c r="AG427" s="1" t="s">
        <v>118</v>
      </c>
      <c r="AH427" s="1" t="s">
        <v>138</v>
      </c>
      <c r="AI427" s="1">
        <v>16704339989</v>
      </c>
      <c r="AK427" s="1" t="s">
        <v>2451</v>
      </c>
      <c r="BC427" s="1" t="str">
        <f>"43-3031.00"</f>
        <v>43-3031.00</v>
      </c>
      <c r="BD427" s="1" t="s">
        <v>389</v>
      </c>
      <c r="BE427" s="1" t="s">
        <v>6859</v>
      </c>
      <c r="BF427" s="1" t="s">
        <v>6860</v>
      </c>
      <c r="BG427" s="1">
        <v>4</v>
      </c>
      <c r="BH427" s="1">
        <v>4</v>
      </c>
      <c r="BI427" s="2">
        <v>44228</v>
      </c>
      <c r="BJ427" s="2">
        <v>44592</v>
      </c>
      <c r="BK427" s="2">
        <v>44228</v>
      </c>
      <c r="BL427" s="2">
        <v>44592</v>
      </c>
      <c r="BM427" s="1">
        <v>40</v>
      </c>
      <c r="BN427" s="1">
        <v>0</v>
      </c>
      <c r="BO427" s="1">
        <v>8</v>
      </c>
      <c r="BP427" s="1">
        <v>8</v>
      </c>
      <c r="BQ427" s="1">
        <v>8</v>
      </c>
      <c r="BR427" s="1">
        <v>8</v>
      </c>
      <c r="BS427" s="1">
        <v>8</v>
      </c>
      <c r="BT427" s="1">
        <v>0</v>
      </c>
      <c r="BU427" s="1" t="str">
        <f t="shared" ref="BU427:BU432" si="10">"8:00 AM"</f>
        <v>8:00 AM</v>
      </c>
      <c r="BV427" s="1" t="str">
        <f>"5:00 PM"</f>
        <v>5:00 PM</v>
      </c>
      <c r="BW427" s="1" t="s">
        <v>135</v>
      </c>
      <c r="BX427" s="1">
        <v>0</v>
      </c>
      <c r="BY427" s="1">
        <v>24</v>
      </c>
      <c r="BZ427" s="1" t="s">
        <v>112</v>
      </c>
      <c r="CA427" s="1">
        <v>0</v>
      </c>
      <c r="CB427" s="1" t="s">
        <v>6861</v>
      </c>
      <c r="CC427" s="1" t="s">
        <v>2445</v>
      </c>
      <c r="CD427" s="1" t="s">
        <v>2446</v>
      </c>
      <c r="CE427" s="1" t="s">
        <v>259</v>
      </c>
      <c r="CF427" s="1" t="s">
        <v>117</v>
      </c>
      <c r="CG427" s="1">
        <v>96952</v>
      </c>
      <c r="CH427" s="3">
        <v>9.49</v>
      </c>
      <c r="CI427" s="3">
        <v>9.81</v>
      </c>
      <c r="CL427" s="1" t="s">
        <v>137</v>
      </c>
      <c r="CM427" s="1" t="s">
        <v>138</v>
      </c>
      <c r="CN427" s="1" t="s">
        <v>139</v>
      </c>
      <c r="CP427" s="1" t="s">
        <v>112</v>
      </c>
      <c r="CQ427" s="1" t="s">
        <v>111</v>
      </c>
      <c r="CR427" s="1" t="s">
        <v>112</v>
      </c>
      <c r="CS427" s="1" t="s">
        <v>112</v>
      </c>
      <c r="CT427" s="1" t="s">
        <v>111</v>
      </c>
      <c r="CU427" s="1" t="s">
        <v>111</v>
      </c>
      <c r="CV427" s="1" t="s">
        <v>138</v>
      </c>
      <c r="CW427" s="1" t="s">
        <v>2456</v>
      </c>
      <c r="CX427" s="1">
        <v>16704339989</v>
      </c>
      <c r="CY427" s="1" t="s">
        <v>2457</v>
      </c>
      <c r="CZ427" s="1" t="s">
        <v>2458</v>
      </c>
      <c r="DA427" s="1" t="s">
        <v>111</v>
      </c>
      <c r="DB427" s="1" t="s">
        <v>112</v>
      </c>
    </row>
    <row r="428" spans="1:111" ht="15.6" customHeight="1" x14ac:dyDescent="0.25">
      <c r="A428" s="1" t="s">
        <v>6862</v>
      </c>
      <c r="B428" s="1" t="s">
        <v>238</v>
      </c>
      <c r="C428" s="2">
        <v>44132.360807523146</v>
      </c>
      <c r="D428" s="2">
        <v>44167</v>
      </c>
      <c r="E428" s="1" t="s">
        <v>180</v>
      </c>
      <c r="G428" s="1" t="s">
        <v>112</v>
      </c>
      <c r="H428" s="1" t="s">
        <v>112</v>
      </c>
      <c r="I428" s="1" t="s">
        <v>112</v>
      </c>
      <c r="J428" s="1" t="s">
        <v>6863</v>
      </c>
      <c r="K428" s="1" t="s">
        <v>6864</v>
      </c>
      <c r="L428" s="1" t="s">
        <v>6865</v>
      </c>
      <c r="M428" s="1" t="s">
        <v>6866</v>
      </c>
      <c r="N428" s="1" t="s">
        <v>167</v>
      </c>
      <c r="O428" s="1" t="s">
        <v>117</v>
      </c>
      <c r="P428" s="9">
        <v>96950</v>
      </c>
      <c r="Q428" s="1" t="s">
        <v>118</v>
      </c>
      <c r="S428" s="1">
        <v>16702851820</v>
      </c>
      <c r="U428" s="1">
        <v>561320</v>
      </c>
      <c r="V428" s="1" t="s">
        <v>2479</v>
      </c>
      <c r="W428" s="1" t="s">
        <v>111</v>
      </c>
      <c r="X428" s="1" t="s">
        <v>2598</v>
      </c>
      <c r="Y428" s="1" t="s">
        <v>6867</v>
      </c>
      <c r="Z428" s="1" t="s">
        <v>6868</v>
      </c>
      <c r="AA428" s="1" t="s">
        <v>6869</v>
      </c>
      <c r="AB428" s="1" t="s">
        <v>6865</v>
      </c>
      <c r="AC428" s="1" t="s">
        <v>6866</v>
      </c>
      <c r="AD428" s="1" t="s">
        <v>167</v>
      </c>
      <c r="AE428" s="1" t="s">
        <v>117</v>
      </c>
      <c r="AF428" s="9">
        <v>96950</v>
      </c>
      <c r="AG428" s="1" t="s">
        <v>118</v>
      </c>
      <c r="AI428" s="1">
        <v>16702851820</v>
      </c>
      <c r="AK428" s="1" t="s">
        <v>5837</v>
      </c>
      <c r="BC428" s="1" t="str">
        <f>"37-2012.00"</f>
        <v>37-2012.00</v>
      </c>
      <c r="BD428" s="1" t="s">
        <v>576</v>
      </c>
      <c r="BE428" s="1" t="s">
        <v>6870</v>
      </c>
      <c r="BF428" s="1" t="s">
        <v>6871</v>
      </c>
      <c r="BG428" s="1">
        <v>6</v>
      </c>
      <c r="BH428" s="1">
        <v>6</v>
      </c>
      <c r="BI428" s="2">
        <v>44197</v>
      </c>
      <c r="BJ428" s="2">
        <v>44561</v>
      </c>
      <c r="BK428" s="2">
        <v>44197</v>
      </c>
      <c r="BL428" s="2">
        <v>44561</v>
      </c>
      <c r="BM428" s="1">
        <v>36</v>
      </c>
      <c r="BN428" s="1">
        <v>6</v>
      </c>
      <c r="BO428" s="1">
        <v>0</v>
      </c>
      <c r="BP428" s="1">
        <v>6</v>
      </c>
      <c r="BQ428" s="1">
        <v>6</v>
      </c>
      <c r="BR428" s="1">
        <v>6</v>
      </c>
      <c r="BS428" s="1">
        <v>6</v>
      </c>
      <c r="BT428" s="1">
        <v>6</v>
      </c>
      <c r="BU428" s="1" t="str">
        <f t="shared" si="10"/>
        <v>8:00 AM</v>
      </c>
      <c r="BV428" s="1" t="str">
        <f>"2:00 PM"</f>
        <v>2:00 PM</v>
      </c>
      <c r="BW428" s="1" t="s">
        <v>135</v>
      </c>
      <c r="BX428" s="1">
        <v>0</v>
      </c>
      <c r="BY428" s="1">
        <v>3</v>
      </c>
      <c r="BZ428" s="1" t="s">
        <v>112</v>
      </c>
      <c r="CA428" s="1">
        <v>0</v>
      </c>
      <c r="CB428" s="1" t="s">
        <v>6872</v>
      </c>
      <c r="CC428" s="1" t="s">
        <v>6866</v>
      </c>
      <c r="CE428" s="1" t="s">
        <v>167</v>
      </c>
      <c r="CF428" s="1" t="s">
        <v>117</v>
      </c>
      <c r="CG428" s="1">
        <v>96950</v>
      </c>
      <c r="CH428" s="3">
        <v>7.59</v>
      </c>
      <c r="CI428" s="3">
        <v>7.59</v>
      </c>
      <c r="CJ428" s="3">
        <v>11.39</v>
      </c>
      <c r="CK428" s="3">
        <v>11.39</v>
      </c>
      <c r="CL428" s="1" t="s">
        <v>137</v>
      </c>
      <c r="CM428" s="1" t="s">
        <v>1474</v>
      </c>
      <c r="CN428" s="1" t="s">
        <v>139</v>
      </c>
      <c r="CP428" s="1" t="s">
        <v>112</v>
      </c>
      <c r="CQ428" s="1" t="s">
        <v>111</v>
      </c>
      <c r="CR428" s="1" t="s">
        <v>112</v>
      </c>
      <c r="CS428" s="1" t="s">
        <v>111</v>
      </c>
      <c r="CT428" s="1" t="s">
        <v>138</v>
      </c>
      <c r="CU428" s="1" t="s">
        <v>111</v>
      </c>
      <c r="CV428" s="1" t="s">
        <v>138</v>
      </c>
      <c r="CW428" s="1" t="s">
        <v>1475</v>
      </c>
      <c r="CX428" s="1">
        <v>16702851820</v>
      </c>
      <c r="CY428" s="1" t="s">
        <v>5837</v>
      </c>
      <c r="CZ428" s="1" t="s">
        <v>138</v>
      </c>
      <c r="DA428" s="1" t="s">
        <v>111</v>
      </c>
      <c r="DB428" s="1" t="s">
        <v>111</v>
      </c>
    </row>
    <row r="429" spans="1:111" ht="15.6" customHeight="1" x14ac:dyDescent="0.25">
      <c r="A429" s="1" t="s">
        <v>6873</v>
      </c>
      <c r="B429" s="1" t="s">
        <v>238</v>
      </c>
      <c r="C429" s="2">
        <v>44044.384691666666</v>
      </c>
      <c r="D429" s="2">
        <v>44117</v>
      </c>
      <c r="E429" s="1" t="s">
        <v>180</v>
      </c>
      <c r="G429" s="1" t="s">
        <v>112</v>
      </c>
      <c r="H429" s="1" t="s">
        <v>112</v>
      </c>
      <c r="I429" s="1" t="s">
        <v>112</v>
      </c>
      <c r="J429" s="1" t="s">
        <v>5780</v>
      </c>
      <c r="K429" s="1" t="s">
        <v>6874</v>
      </c>
      <c r="L429" s="1" t="s">
        <v>5781</v>
      </c>
      <c r="M429" s="1" t="s">
        <v>5782</v>
      </c>
      <c r="N429" s="1" t="s">
        <v>167</v>
      </c>
      <c r="O429" s="1" t="s">
        <v>117</v>
      </c>
      <c r="P429" s="9">
        <v>96950</v>
      </c>
      <c r="Q429" s="1" t="s">
        <v>118</v>
      </c>
      <c r="R429" s="1" t="s">
        <v>138</v>
      </c>
      <c r="S429" s="1">
        <v>16702334747</v>
      </c>
      <c r="U429" s="1">
        <v>56171</v>
      </c>
      <c r="V429" s="1" t="s">
        <v>119</v>
      </c>
      <c r="X429" s="1" t="s">
        <v>5783</v>
      </c>
      <c r="Y429" s="1" t="s">
        <v>5784</v>
      </c>
      <c r="Z429" s="1" t="s">
        <v>739</v>
      </c>
      <c r="AA429" s="1" t="s">
        <v>171</v>
      </c>
      <c r="AB429" s="1" t="s">
        <v>5781</v>
      </c>
      <c r="AC429" s="1" t="s">
        <v>5782</v>
      </c>
      <c r="AD429" s="1" t="s">
        <v>167</v>
      </c>
      <c r="AE429" s="1" t="s">
        <v>117</v>
      </c>
      <c r="AF429" s="9">
        <v>96950</v>
      </c>
      <c r="AG429" s="1" t="s">
        <v>118</v>
      </c>
      <c r="AH429" s="1" t="s">
        <v>168</v>
      </c>
      <c r="AI429" s="1">
        <v>16702334747</v>
      </c>
      <c r="AK429" s="1" t="s">
        <v>5785</v>
      </c>
      <c r="BC429" s="1" t="str">
        <f>"49-9071.00"</f>
        <v>49-9071.00</v>
      </c>
      <c r="BD429" s="1" t="s">
        <v>214</v>
      </c>
      <c r="BE429" s="1" t="s">
        <v>5786</v>
      </c>
      <c r="BF429" s="1" t="s">
        <v>5787</v>
      </c>
      <c r="BG429" s="1">
        <v>10</v>
      </c>
      <c r="BH429" s="1">
        <v>10</v>
      </c>
      <c r="BI429" s="2">
        <v>44136</v>
      </c>
      <c r="BJ429" s="2">
        <v>44499</v>
      </c>
      <c r="BK429" s="2">
        <v>44136</v>
      </c>
      <c r="BL429" s="2">
        <v>44499</v>
      </c>
      <c r="BM429" s="1">
        <v>35</v>
      </c>
      <c r="BN429" s="1">
        <v>0</v>
      </c>
      <c r="BO429" s="1">
        <v>7</v>
      </c>
      <c r="BP429" s="1">
        <v>7</v>
      </c>
      <c r="BQ429" s="1">
        <v>7</v>
      </c>
      <c r="BR429" s="1">
        <v>7</v>
      </c>
      <c r="BS429" s="1">
        <v>7</v>
      </c>
      <c r="BT429" s="1">
        <v>0</v>
      </c>
      <c r="BU429" s="1" t="str">
        <f t="shared" si="10"/>
        <v>8:00 AM</v>
      </c>
      <c r="BV429" s="1" t="str">
        <f>"4:00 PM"</f>
        <v>4:00 PM</v>
      </c>
      <c r="BW429" s="1" t="s">
        <v>230</v>
      </c>
      <c r="BX429" s="1">
        <v>0</v>
      </c>
      <c r="BY429" s="1">
        <v>24</v>
      </c>
      <c r="BZ429" s="1" t="s">
        <v>112</v>
      </c>
      <c r="CA429" s="1">
        <v>0</v>
      </c>
      <c r="CB429" s="4" t="s">
        <v>5788</v>
      </c>
      <c r="CC429" s="1" t="s">
        <v>5782</v>
      </c>
      <c r="CE429" s="1" t="s">
        <v>167</v>
      </c>
      <c r="CF429" s="1" t="s">
        <v>117</v>
      </c>
      <c r="CG429" s="1">
        <v>96950</v>
      </c>
      <c r="CH429" s="3">
        <v>12.64</v>
      </c>
      <c r="CI429" s="3">
        <v>12.64</v>
      </c>
      <c r="CJ429" s="3">
        <v>0</v>
      </c>
      <c r="CK429" s="3">
        <v>0</v>
      </c>
      <c r="CL429" s="1" t="s">
        <v>137</v>
      </c>
      <c r="CN429" s="1" t="s">
        <v>139</v>
      </c>
      <c r="CP429" s="1" t="s">
        <v>112</v>
      </c>
      <c r="CQ429" s="1" t="s">
        <v>111</v>
      </c>
      <c r="CR429" s="1" t="s">
        <v>112</v>
      </c>
      <c r="CS429" s="1" t="s">
        <v>112</v>
      </c>
      <c r="CT429" s="1" t="s">
        <v>138</v>
      </c>
      <c r="CU429" s="1" t="s">
        <v>111</v>
      </c>
      <c r="CV429" s="1" t="s">
        <v>138</v>
      </c>
      <c r="CW429" s="1" t="s">
        <v>6875</v>
      </c>
      <c r="CX429" s="1">
        <v>16702334747</v>
      </c>
      <c r="CY429" s="1" t="s">
        <v>5785</v>
      </c>
      <c r="CZ429" s="1" t="s">
        <v>428</v>
      </c>
      <c r="DA429" s="1" t="s">
        <v>111</v>
      </c>
      <c r="DB429" s="1" t="s">
        <v>112</v>
      </c>
    </row>
    <row r="430" spans="1:111" ht="15.6" customHeight="1" x14ac:dyDescent="0.25">
      <c r="A430" s="1" t="s">
        <v>6883</v>
      </c>
      <c r="B430" s="1" t="s">
        <v>238</v>
      </c>
      <c r="C430" s="2">
        <v>44139.321084606483</v>
      </c>
      <c r="D430" s="2">
        <v>44172</v>
      </c>
      <c r="E430" s="1" t="s">
        <v>180</v>
      </c>
      <c r="G430" s="1" t="s">
        <v>112</v>
      </c>
      <c r="H430" s="1" t="s">
        <v>112</v>
      </c>
      <c r="I430" s="1" t="s">
        <v>112</v>
      </c>
      <c r="J430" s="1" t="s">
        <v>3905</v>
      </c>
      <c r="K430" s="1" t="s">
        <v>6884</v>
      </c>
      <c r="L430" s="1" t="s">
        <v>3907</v>
      </c>
      <c r="M430" s="1" t="s">
        <v>1197</v>
      </c>
      <c r="N430" s="1" t="s">
        <v>116</v>
      </c>
      <c r="O430" s="1" t="s">
        <v>117</v>
      </c>
      <c r="P430" s="9">
        <v>96950</v>
      </c>
      <c r="Q430" s="1" t="s">
        <v>118</v>
      </c>
      <c r="R430" s="1" t="s">
        <v>117</v>
      </c>
      <c r="S430" s="1">
        <v>16719884535</v>
      </c>
      <c r="U430" s="1">
        <v>811412</v>
      </c>
      <c r="V430" s="1" t="s">
        <v>119</v>
      </c>
      <c r="X430" s="1" t="s">
        <v>3908</v>
      </c>
      <c r="Y430" s="1" t="s">
        <v>3909</v>
      </c>
      <c r="Z430" s="1" t="s">
        <v>3910</v>
      </c>
      <c r="AA430" s="1" t="s">
        <v>245</v>
      </c>
      <c r="AB430" s="1" t="s">
        <v>3907</v>
      </c>
      <c r="AC430" s="1" t="s">
        <v>1197</v>
      </c>
      <c r="AD430" s="1" t="s">
        <v>116</v>
      </c>
      <c r="AE430" s="1" t="s">
        <v>117</v>
      </c>
      <c r="AF430" s="9">
        <v>96950</v>
      </c>
      <c r="AG430" s="1" t="s">
        <v>118</v>
      </c>
      <c r="AH430" s="1" t="s">
        <v>117</v>
      </c>
      <c r="AI430" s="1">
        <v>16719884535</v>
      </c>
      <c r="AK430" s="1" t="s">
        <v>3911</v>
      </c>
      <c r="BC430" s="1" t="str">
        <f>"13-2011.01"</f>
        <v>13-2011.01</v>
      </c>
      <c r="BD430" s="1" t="s">
        <v>932</v>
      </c>
      <c r="BE430" s="1" t="s">
        <v>6885</v>
      </c>
      <c r="BF430" s="1" t="s">
        <v>759</v>
      </c>
      <c r="BG430" s="1">
        <v>2</v>
      </c>
      <c r="BH430" s="1">
        <v>2</v>
      </c>
      <c r="BI430" s="2">
        <v>44139</v>
      </c>
      <c r="BJ430" s="2">
        <v>44469</v>
      </c>
      <c r="BK430" s="2">
        <v>44172</v>
      </c>
      <c r="BL430" s="2">
        <v>44469</v>
      </c>
      <c r="BM430" s="1">
        <v>40</v>
      </c>
      <c r="BN430" s="1">
        <v>0</v>
      </c>
      <c r="BO430" s="1">
        <v>8</v>
      </c>
      <c r="BP430" s="1">
        <v>8</v>
      </c>
      <c r="BQ430" s="1">
        <v>8</v>
      </c>
      <c r="BR430" s="1">
        <v>8</v>
      </c>
      <c r="BS430" s="1">
        <v>8</v>
      </c>
      <c r="BT430" s="1">
        <v>0</v>
      </c>
      <c r="BU430" s="1" t="str">
        <f t="shared" si="10"/>
        <v>8:00 AM</v>
      </c>
      <c r="BV430" s="1" t="str">
        <f>"5:00 PM"</f>
        <v>5:00 PM</v>
      </c>
      <c r="BW430" s="1" t="s">
        <v>135</v>
      </c>
      <c r="BX430" s="1">
        <v>0</v>
      </c>
      <c r="BY430" s="1">
        <v>12</v>
      </c>
      <c r="BZ430" s="1" t="s">
        <v>112</v>
      </c>
      <c r="CA430" s="1">
        <v>0</v>
      </c>
      <c r="CB430" s="1" t="s">
        <v>6886</v>
      </c>
      <c r="CC430" s="1" t="s">
        <v>3907</v>
      </c>
      <c r="CD430" s="1" t="s">
        <v>1197</v>
      </c>
      <c r="CE430" s="1" t="s">
        <v>116</v>
      </c>
      <c r="CF430" s="1" t="s">
        <v>117</v>
      </c>
      <c r="CG430" s="1">
        <v>96950</v>
      </c>
      <c r="CH430" s="3">
        <v>14.85</v>
      </c>
      <c r="CI430" s="3">
        <v>15.5</v>
      </c>
      <c r="CJ430" s="3">
        <v>22.27</v>
      </c>
      <c r="CK430" s="3">
        <v>23.25</v>
      </c>
      <c r="CL430" s="1" t="s">
        <v>137</v>
      </c>
      <c r="CM430" s="1" t="s">
        <v>138</v>
      </c>
      <c r="CN430" s="1" t="s">
        <v>218</v>
      </c>
      <c r="CP430" s="1" t="s">
        <v>112</v>
      </c>
      <c r="CQ430" s="1" t="s">
        <v>111</v>
      </c>
      <c r="CR430" s="1" t="s">
        <v>111</v>
      </c>
      <c r="CS430" s="1" t="s">
        <v>111</v>
      </c>
      <c r="CT430" s="1" t="s">
        <v>138</v>
      </c>
      <c r="CU430" s="1" t="s">
        <v>111</v>
      </c>
      <c r="CV430" s="1" t="s">
        <v>138</v>
      </c>
      <c r="CW430" s="1" t="s">
        <v>1324</v>
      </c>
      <c r="CX430" s="1">
        <v>16709884535</v>
      </c>
      <c r="CY430" s="1" t="s">
        <v>3911</v>
      </c>
      <c r="CZ430" s="1" t="s">
        <v>138</v>
      </c>
      <c r="DA430" s="1" t="s">
        <v>111</v>
      </c>
      <c r="DB430" s="1" t="s">
        <v>112</v>
      </c>
    </row>
    <row r="431" spans="1:111" ht="15.6" customHeight="1" x14ac:dyDescent="0.25">
      <c r="A431" s="1" t="s">
        <v>6887</v>
      </c>
      <c r="B431" s="1" t="s">
        <v>238</v>
      </c>
      <c r="C431" s="2">
        <v>44047.293983796299</v>
      </c>
      <c r="D431" s="2">
        <v>44111</v>
      </c>
      <c r="E431" s="1" t="s">
        <v>180</v>
      </c>
      <c r="G431" s="1" t="s">
        <v>112</v>
      </c>
      <c r="H431" s="1" t="s">
        <v>112</v>
      </c>
      <c r="I431" s="1" t="s">
        <v>112</v>
      </c>
      <c r="J431" s="1" t="s">
        <v>5241</v>
      </c>
      <c r="K431" s="1" t="s">
        <v>6888</v>
      </c>
      <c r="L431" s="1" t="s">
        <v>5251</v>
      </c>
      <c r="M431" s="1" t="s">
        <v>5243</v>
      </c>
      <c r="N431" s="1" t="s">
        <v>116</v>
      </c>
      <c r="O431" s="1" t="s">
        <v>117</v>
      </c>
      <c r="P431" s="9">
        <v>96950</v>
      </c>
      <c r="Q431" s="1" t="s">
        <v>118</v>
      </c>
      <c r="S431" s="1">
        <v>16702840753</v>
      </c>
      <c r="U431" s="1">
        <v>561320</v>
      </c>
      <c r="V431" s="1" t="s">
        <v>119</v>
      </c>
      <c r="X431" s="1" t="s">
        <v>5244</v>
      </c>
      <c r="Y431" s="1" t="s">
        <v>5245</v>
      </c>
      <c r="Z431" s="1" t="s">
        <v>5246</v>
      </c>
      <c r="AA431" s="1" t="s">
        <v>5247</v>
      </c>
      <c r="AB431" s="1" t="s">
        <v>5251</v>
      </c>
      <c r="AC431" s="1" t="s">
        <v>5243</v>
      </c>
      <c r="AD431" s="1" t="s">
        <v>116</v>
      </c>
      <c r="AE431" s="1" t="s">
        <v>117</v>
      </c>
      <c r="AF431" s="9">
        <v>96950</v>
      </c>
      <c r="AG431" s="1" t="s">
        <v>118</v>
      </c>
      <c r="AI431" s="1">
        <v>16702840753</v>
      </c>
      <c r="AK431" s="1" t="s">
        <v>5248</v>
      </c>
      <c r="BC431" s="1" t="str">
        <f>"37-2012.00"</f>
        <v>37-2012.00</v>
      </c>
      <c r="BD431" s="1" t="s">
        <v>576</v>
      </c>
      <c r="BE431" s="1" t="s">
        <v>6889</v>
      </c>
      <c r="BF431" s="1" t="s">
        <v>578</v>
      </c>
      <c r="BG431" s="1">
        <v>5</v>
      </c>
      <c r="BH431" s="1">
        <v>5</v>
      </c>
      <c r="BI431" s="2">
        <v>44105</v>
      </c>
      <c r="BJ431" s="2">
        <v>44469</v>
      </c>
      <c r="BK431" s="2">
        <v>44111</v>
      </c>
      <c r="BL431" s="2">
        <v>44469</v>
      </c>
      <c r="BM431" s="1">
        <v>35</v>
      </c>
      <c r="BN431" s="1">
        <v>0</v>
      </c>
      <c r="BO431" s="1">
        <v>7</v>
      </c>
      <c r="BP431" s="1">
        <v>7</v>
      </c>
      <c r="BQ431" s="1">
        <v>7</v>
      </c>
      <c r="BR431" s="1">
        <v>7</v>
      </c>
      <c r="BS431" s="1">
        <v>7</v>
      </c>
      <c r="BT431" s="1">
        <v>0</v>
      </c>
      <c r="BU431" s="1" t="str">
        <f t="shared" si="10"/>
        <v>8:00 AM</v>
      </c>
      <c r="BV431" s="1" t="str">
        <f>"4:00 PM"</f>
        <v>4:00 PM</v>
      </c>
      <c r="BW431" s="1" t="s">
        <v>135</v>
      </c>
      <c r="BX431" s="1">
        <v>0</v>
      </c>
      <c r="BY431" s="1">
        <v>3</v>
      </c>
      <c r="BZ431" s="1" t="s">
        <v>112</v>
      </c>
      <c r="CA431" s="1">
        <v>0</v>
      </c>
      <c r="CB431" s="4" t="s">
        <v>6890</v>
      </c>
      <c r="CC431" s="1" t="s">
        <v>5251</v>
      </c>
      <c r="CD431" s="1" t="s">
        <v>6891</v>
      </c>
      <c r="CE431" s="1" t="s">
        <v>116</v>
      </c>
      <c r="CF431" s="1" t="s">
        <v>117</v>
      </c>
      <c r="CG431" s="1">
        <v>96950</v>
      </c>
      <c r="CH431" s="3">
        <v>9.41</v>
      </c>
      <c r="CI431" s="3">
        <v>9.41</v>
      </c>
      <c r="CJ431" s="3">
        <v>14.12</v>
      </c>
      <c r="CK431" s="3">
        <v>14.12</v>
      </c>
      <c r="CL431" s="1" t="s">
        <v>137</v>
      </c>
      <c r="CM431" s="1" t="s">
        <v>138</v>
      </c>
      <c r="CN431" s="1" t="s">
        <v>139</v>
      </c>
      <c r="CP431" s="1" t="s">
        <v>112</v>
      </c>
      <c r="CQ431" s="1" t="s">
        <v>111</v>
      </c>
      <c r="CR431" s="1" t="s">
        <v>112</v>
      </c>
      <c r="CS431" s="1" t="s">
        <v>111</v>
      </c>
      <c r="CT431" s="1" t="s">
        <v>138</v>
      </c>
      <c r="CU431" s="1" t="s">
        <v>111</v>
      </c>
      <c r="CV431" s="1" t="s">
        <v>138</v>
      </c>
      <c r="CW431" s="1" t="s">
        <v>4831</v>
      </c>
      <c r="CX431" s="1">
        <v>16702840753</v>
      </c>
      <c r="CY431" s="1" t="s">
        <v>5248</v>
      </c>
      <c r="CZ431" s="1" t="s">
        <v>138</v>
      </c>
      <c r="DA431" s="1" t="s">
        <v>111</v>
      </c>
      <c r="DB431" s="1" t="s">
        <v>112</v>
      </c>
    </row>
    <row r="432" spans="1:111" ht="15.6" customHeight="1" x14ac:dyDescent="0.25">
      <c r="A432" s="1" t="s">
        <v>6892</v>
      </c>
      <c r="B432" s="1" t="s">
        <v>238</v>
      </c>
      <c r="C432" s="2">
        <v>44076.819953240738</v>
      </c>
      <c r="D432" s="2">
        <v>44137</v>
      </c>
      <c r="E432" s="1" t="s">
        <v>180</v>
      </c>
      <c r="G432" s="1" t="s">
        <v>112</v>
      </c>
      <c r="H432" s="1" t="s">
        <v>112</v>
      </c>
      <c r="I432" s="1" t="s">
        <v>112</v>
      </c>
      <c r="J432" s="1" t="s">
        <v>6893</v>
      </c>
      <c r="K432" s="1" t="s">
        <v>6894</v>
      </c>
      <c r="L432" s="1" t="s">
        <v>5448</v>
      </c>
      <c r="N432" s="1" t="s">
        <v>157</v>
      </c>
      <c r="O432" s="1" t="s">
        <v>117</v>
      </c>
      <c r="P432" s="9">
        <v>96950</v>
      </c>
      <c r="Q432" s="1" t="s">
        <v>118</v>
      </c>
      <c r="S432" s="1">
        <v>16702358778</v>
      </c>
      <c r="U432" s="1">
        <v>493110</v>
      </c>
      <c r="V432" s="1" t="s">
        <v>119</v>
      </c>
      <c r="X432" s="1" t="s">
        <v>1052</v>
      </c>
      <c r="Y432" s="1" t="s">
        <v>1053</v>
      </c>
      <c r="Z432" s="1" t="s">
        <v>1054</v>
      </c>
      <c r="AA432" s="1" t="s">
        <v>373</v>
      </c>
      <c r="AB432" s="1" t="s">
        <v>5448</v>
      </c>
      <c r="AD432" s="1" t="s">
        <v>116</v>
      </c>
      <c r="AE432" s="1" t="s">
        <v>117</v>
      </c>
      <c r="AF432" s="9">
        <v>96950</v>
      </c>
      <c r="AG432" s="1" t="s">
        <v>118</v>
      </c>
      <c r="AI432" s="1">
        <v>16702358778</v>
      </c>
      <c r="AK432" s="1" t="s">
        <v>1055</v>
      </c>
      <c r="BC432" s="1" t="str">
        <f>"43-5081.03"</f>
        <v>43-5081.03</v>
      </c>
      <c r="BD432" s="1" t="s">
        <v>868</v>
      </c>
      <c r="BE432" s="1" t="s">
        <v>6895</v>
      </c>
      <c r="BF432" s="1" t="s">
        <v>6896</v>
      </c>
      <c r="BG432" s="1">
        <v>1</v>
      </c>
      <c r="BH432" s="1">
        <v>1</v>
      </c>
      <c r="BI432" s="2">
        <v>44105</v>
      </c>
      <c r="BJ432" s="2">
        <v>44469</v>
      </c>
      <c r="BK432" s="2">
        <v>44137</v>
      </c>
      <c r="BL432" s="2">
        <v>44469</v>
      </c>
      <c r="BM432" s="1">
        <v>40</v>
      </c>
      <c r="BN432" s="1">
        <v>0</v>
      </c>
      <c r="BO432" s="1">
        <v>8</v>
      </c>
      <c r="BP432" s="1">
        <v>8</v>
      </c>
      <c r="BQ432" s="1">
        <v>8</v>
      </c>
      <c r="BR432" s="1">
        <v>8</v>
      </c>
      <c r="BS432" s="1">
        <v>8</v>
      </c>
      <c r="BT432" s="1">
        <v>0</v>
      </c>
      <c r="BU432" s="1" t="str">
        <f t="shared" si="10"/>
        <v>8:00 AM</v>
      </c>
      <c r="BV432" s="1" t="str">
        <f>"5:00 PM"</f>
        <v>5:00 PM</v>
      </c>
      <c r="BW432" s="1" t="s">
        <v>135</v>
      </c>
      <c r="BX432" s="1">
        <v>0</v>
      </c>
      <c r="BY432" s="1">
        <v>0</v>
      </c>
      <c r="BZ432" s="1" t="s">
        <v>112</v>
      </c>
      <c r="CA432" s="1">
        <v>0</v>
      </c>
      <c r="CB432" s="1" t="s">
        <v>331</v>
      </c>
      <c r="CC432" s="1" t="s">
        <v>6897</v>
      </c>
      <c r="CD432" s="1" t="s">
        <v>5666</v>
      </c>
      <c r="CE432" s="1" t="s">
        <v>116</v>
      </c>
      <c r="CF432" s="1" t="s">
        <v>117</v>
      </c>
      <c r="CG432" s="1">
        <v>96950</v>
      </c>
      <c r="CH432" s="3">
        <v>10.66</v>
      </c>
      <c r="CI432" s="3">
        <v>10.66</v>
      </c>
      <c r="CJ432" s="3">
        <v>15.99</v>
      </c>
      <c r="CK432" s="3">
        <v>15.99</v>
      </c>
      <c r="CL432" s="1" t="s">
        <v>137</v>
      </c>
      <c r="CM432" s="1" t="s">
        <v>168</v>
      </c>
      <c r="CN432" s="1" t="s">
        <v>139</v>
      </c>
      <c r="CP432" s="1" t="s">
        <v>112</v>
      </c>
      <c r="CQ432" s="1" t="s">
        <v>111</v>
      </c>
      <c r="CR432" s="1" t="s">
        <v>111</v>
      </c>
      <c r="CS432" s="1" t="s">
        <v>111</v>
      </c>
      <c r="CT432" s="1" t="s">
        <v>138</v>
      </c>
      <c r="CU432" s="1" t="s">
        <v>111</v>
      </c>
      <c r="CV432" s="1" t="s">
        <v>111</v>
      </c>
      <c r="CW432" s="1" t="s">
        <v>3777</v>
      </c>
      <c r="CX432" s="1">
        <v>16702358778</v>
      </c>
      <c r="CY432" s="1" t="s">
        <v>1055</v>
      </c>
      <c r="CZ432" s="1" t="s">
        <v>138</v>
      </c>
      <c r="DA432" s="1" t="s">
        <v>111</v>
      </c>
      <c r="DB432" s="1" t="s">
        <v>112</v>
      </c>
    </row>
    <row r="433" spans="1:111" ht="15.6" customHeight="1" x14ac:dyDescent="0.25">
      <c r="A433" s="1" t="s">
        <v>6920</v>
      </c>
      <c r="B433" s="1" t="s">
        <v>238</v>
      </c>
      <c r="C433" s="2">
        <v>44255.764104050926</v>
      </c>
      <c r="D433" s="2">
        <v>44288</v>
      </c>
      <c r="E433" s="1" t="s">
        <v>110</v>
      </c>
      <c r="F433" s="2">
        <v>44432.833333333336</v>
      </c>
      <c r="G433" s="1" t="s">
        <v>112</v>
      </c>
      <c r="H433" s="1" t="s">
        <v>112</v>
      </c>
      <c r="I433" s="1" t="s">
        <v>112</v>
      </c>
      <c r="J433" s="1" t="s">
        <v>5003</v>
      </c>
      <c r="K433" s="1" t="s">
        <v>5004</v>
      </c>
      <c r="L433" s="1" t="s">
        <v>5005</v>
      </c>
      <c r="M433" s="1" t="s">
        <v>6921</v>
      </c>
      <c r="N433" s="1" t="s">
        <v>116</v>
      </c>
      <c r="O433" s="1" t="s">
        <v>117</v>
      </c>
      <c r="P433" s="9">
        <v>96950</v>
      </c>
      <c r="Q433" s="1" t="s">
        <v>118</v>
      </c>
      <c r="R433" s="1" t="s">
        <v>242</v>
      </c>
      <c r="S433" s="1">
        <v>16702358763</v>
      </c>
      <c r="U433" s="1">
        <v>561320</v>
      </c>
      <c r="V433" s="1" t="s">
        <v>2479</v>
      </c>
      <c r="W433" s="1" t="s">
        <v>111</v>
      </c>
      <c r="X433" s="1" t="s">
        <v>5006</v>
      </c>
      <c r="Y433" s="1" t="s">
        <v>5007</v>
      </c>
      <c r="Z433" s="1" t="s">
        <v>5008</v>
      </c>
      <c r="AA433" s="1" t="s">
        <v>5009</v>
      </c>
      <c r="AB433" s="1" t="s">
        <v>5010</v>
      </c>
      <c r="AC433" s="1" t="s">
        <v>1976</v>
      </c>
      <c r="AD433" s="1" t="s">
        <v>116</v>
      </c>
      <c r="AE433" s="1" t="s">
        <v>117</v>
      </c>
      <c r="AF433" s="9">
        <v>96950</v>
      </c>
      <c r="AG433" s="1" t="s">
        <v>118</v>
      </c>
      <c r="AH433" s="1" t="s">
        <v>242</v>
      </c>
      <c r="AI433" s="1">
        <v>16702358763</v>
      </c>
      <c r="AK433" s="1" t="s">
        <v>5011</v>
      </c>
      <c r="BC433" s="1" t="str">
        <f>"43-3031.00"</f>
        <v>43-3031.00</v>
      </c>
      <c r="BD433" s="1" t="s">
        <v>389</v>
      </c>
      <c r="BE433" s="1" t="s">
        <v>6922</v>
      </c>
      <c r="BF433" s="1" t="s">
        <v>6923</v>
      </c>
      <c r="BG433" s="1">
        <v>1</v>
      </c>
      <c r="BH433" s="1">
        <v>1</v>
      </c>
      <c r="BI433" s="2">
        <v>44433</v>
      </c>
      <c r="BJ433" s="2">
        <v>44797</v>
      </c>
      <c r="BK433" s="2">
        <v>44433</v>
      </c>
      <c r="BL433" s="2">
        <v>44797</v>
      </c>
      <c r="BM433" s="1">
        <v>35</v>
      </c>
      <c r="BN433" s="1">
        <v>0</v>
      </c>
      <c r="BO433" s="1">
        <v>7</v>
      </c>
      <c r="BP433" s="1">
        <v>7</v>
      </c>
      <c r="BQ433" s="1">
        <v>7</v>
      </c>
      <c r="BR433" s="1">
        <v>7</v>
      </c>
      <c r="BS433" s="1">
        <v>7</v>
      </c>
      <c r="BT433" s="1">
        <v>0</v>
      </c>
      <c r="BU433" s="1" t="str">
        <f>"9:00 AM"</f>
        <v>9:00 AM</v>
      </c>
      <c r="BV433" s="1" t="str">
        <f>"5:00 PM"</f>
        <v>5:00 PM</v>
      </c>
      <c r="BW433" s="1" t="s">
        <v>392</v>
      </c>
      <c r="BX433" s="1">
        <v>0</v>
      </c>
      <c r="BY433" s="1">
        <v>24</v>
      </c>
      <c r="BZ433" s="1" t="s">
        <v>112</v>
      </c>
      <c r="CA433" s="1">
        <v>0</v>
      </c>
      <c r="CB433" s="4" t="s">
        <v>6924</v>
      </c>
      <c r="CC433" s="1" t="s">
        <v>6925</v>
      </c>
      <c r="CD433" s="1" t="s">
        <v>1976</v>
      </c>
      <c r="CE433" s="1" t="s">
        <v>116</v>
      </c>
      <c r="CF433" s="1" t="s">
        <v>117</v>
      </c>
      <c r="CG433" s="1">
        <v>96950</v>
      </c>
      <c r="CH433" s="3">
        <v>9.49</v>
      </c>
      <c r="CI433" s="3">
        <v>9.49</v>
      </c>
      <c r="CJ433" s="3">
        <v>14.23</v>
      </c>
      <c r="CK433" s="3">
        <v>14.23</v>
      </c>
      <c r="CL433" s="1" t="s">
        <v>137</v>
      </c>
      <c r="CM433" s="1" t="s">
        <v>362</v>
      </c>
      <c r="CN433" s="1" t="s">
        <v>139</v>
      </c>
      <c r="CP433" s="1" t="s">
        <v>112</v>
      </c>
      <c r="CQ433" s="1" t="s">
        <v>111</v>
      </c>
      <c r="CR433" s="1" t="s">
        <v>112</v>
      </c>
      <c r="CS433" s="1" t="s">
        <v>111</v>
      </c>
      <c r="CT433" s="1" t="s">
        <v>138</v>
      </c>
      <c r="CU433" s="1" t="s">
        <v>111</v>
      </c>
      <c r="CV433" s="1" t="s">
        <v>138</v>
      </c>
      <c r="CW433" s="1" t="s">
        <v>1134</v>
      </c>
      <c r="CX433" s="1">
        <v>16702358763</v>
      </c>
      <c r="CY433" s="1" t="s">
        <v>5011</v>
      </c>
      <c r="CZ433" s="1" t="s">
        <v>138</v>
      </c>
      <c r="DA433" s="1" t="s">
        <v>111</v>
      </c>
      <c r="DB433" s="1" t="s">
        <v>111</v>
      </c>
      <c r="DC433" s="1" t="s">
        <v>5006</v>
      </c>
      <c r="DD433" s="1" t="s">
        <v>5007</v>
      </c>
      <c r="DE433" s="1" t="s">
        <v>448</v>
      </c>
      <c r="DF433" s="1" t="s">
        <v>5003</v>
      </c>
      <c r="DG433" s="1" t="s">
        <v>5011</v>
      </c>
    </row>
    <row r="434" spans="1:111" ht="15.6" customHeight="1" x14ac:dyDescent="0.25">
      <c r="A434" s="1" t="s">
        <v>6926</v>
      </c>
      <c r="B434" s="1" t="s">
        <v>238</v>
      </c>
      <c r="C434" s="2">
        <v>44137.993366435185</v>
      </c>
      <c r="D434" s="2">
        <v>44182</v>
      </c>
      <c r="E434" s="1" t="s">
        <v>180</v>
      </c>
      <c r="G434" s="1" t="s">
        <v>112</v>
      </c>
      <c r="H434" s="1" t="s">
        <v>112</v>
      </c>
      <c r="I434" s="1" t="s">
        <v>112</v>
      </c>
      <c r="J434" s="1" t="s">
        <v>1095</v>
      </c>
      <c r="K434" s="1" t="s">
        <v>1260</v>
      </c>
      <c r="L434" s="1" t="s">
        <v>410</v>
      </c>
      <c r="N434" s="1" t="s">
        <v>167</v>
      </c>
      <c r="O434" s="1" t="s">
        <v>117</v>
      </c>
      <c r="P434" s="9">
        <v>96950</v>
      </c>
      <c r="Q434" s="1" t="s">
        <v>118</v>
      </c>
      <c r="S434" s="1">
        <v>16702336927</v>
      </c>
      <c r="U434" s="1">
        <v>236220</v>
      </c>
      <c r="V434" s="1" t="s">
        <v>119</v>
      </c>
      <c r="X434" s="1" t="s">
        <v>1097</v>
      </c>
      <c r="Y434" s="1" t="s">
        <v>1098</v>
      </c>
      <c r="Z434" s="1" t="s">
        <v>1099</v>
      </c>
      <c r="AA434" s="1" t="s">
        <v>245</v>
      </c>
      <c r="AB434" s="1" t="s">
        <v>1100</v>
      </c>
      <c r="AD434" s="1" t="s">
        <v>116</v>
      </c>
      <c r="AE434" s="1" t="s">
        <v>117</v>
      </c>
      <c r="AF434" s="9">
        <v>96950</v>
      </c>
      <c r="AG434" s="1" t="s">
        <v>118</v>
      </c>
      <c r="AI434" s="1">
        <v>16702336927</v>
      </c>
      <c r="AK434" s="1" t="s">
        <v>1101</v>
      </c>
      <c r="BC434" s="1" t="str">
        <f>"47-2061.00"</f>
        <v>47-2061.00</v>
      </c>
      <c r="BD434" s="1" t="s">
        <v>1116</v>
      </c>
      <c r="BE434" s="1" t="s">
        <v>1261</v>
      </c>
      <c r="BF434" s="1" t="s">
        <v>1262</v>
      </c>
      <c r="BG434" s="1">
        <v>7</v>
      </c>
      <c r="BH434" s="1">
        <v>7</v>
      </c>
      <c r="BI434" s="2">
        <v>44256</v>
      </c>
      <c r="BJ434" s="2">
        <v>44620</v>
      </c>
      <c r="BK434" s="2">
        <v>44256</v>
      </c>
      <c r="BL434" s="2">
        <v>44620</v>
      </c>
      <c r="BM434" s="1">
        <v>40</v>
      </c>
      <c r="BN434" s="1">
        <v>0</v>
      </c>
      <c r="BO434" s="1">
        <v>8</v>
      </c>
      <c r="BP434" s="1">
        <v>8</v>
      </c>
      <c r="BQ434" s="1">
        <v>8</v>
      </c>
      <c r="BR434" s="1">
        <v>8</v>
      </c>
      <c r="BS434" s="1">
        <v>8</v>
      </c>
      <c r="BT434" s="1">
        <v>0</v>
      </c>
      <c r="BU434" s="1" t="str">
        <f>"7:30 AM"</f>
        <v>7:30 AM</v>
      </c>
      <c r="BV434" s="1" t="str">
        <f>"4:30 PM"</f>
        <v>4:30 PM</v>
      </c>
      <c r="BW434" s="1" t="s">
        <v>135</v>
      </c>
      <c r="BX434" s="1">
        <v>0</v>
      </c>
      <c r="BY434" s="1">
        <v>12</v>
      </c>
      <c r="BZ434" s="1" t="s">
        <v>112</v>
      </c>
      <c r="CA434" s="1">
        <v>0</v>
      </c>
      <c r="CB434" s="4" t="s">
        <v>1263</v>
      </c>
      <c r="CC434" s="1" t="s">
        <v>410</v>
      </c>
      <c r="CE434" s="1" t="s">
        <v>167</v>
      </c>
      <c r="CF434" s="1" t="s">
        <v>117</v>
      </c>
      <c r="CG434" s="1">
        <v>96950</v>
      </c>
      <c r="CH434" s="3">
        <v>8.9700000000000006</v>
      </c>
      <c r="CI434" s="3">
        <v>8.9700000000000006</v>
      </c>
      <c r="CJ434" s="3">
        <v>13.46</v>
      </c>
      <c r="CK434" s="3">
        <v>13.46</v>
      </c>
      <c r="CL434" s="1" t="s">
        <v>137</v>
      </c>
      <c r="CN434" s="1" t="s">
        <v>139</v>
      </c>
      <c r="CP434" s="1" t="s">
        <v>112</v>
      </c>
      <c r="CQ434" s="1" t="s">
        <v>111</v>
      </c>
      <c r="CR434" s="1" t="s">
        <v>111</v>
      </c>
      <c r="CS434" s="1" t="s">
        <v>111</v>
      </c>
      <c r="CT434" s="1" t="s">
        <v>138</v>
      </c>
      <c r="CU434" s="1" t="s">
        <v>111</v>
      </c>
      <c r="CV434" s="1" t="s">
        <v>138</v>
      </c>
      <c r="CW434" s="1" t="s">
        <v>411</v>
      </c>
      <c r="CX434" s="1">
        <v>16702336927</v>
      </c>
      <c r="CY434" s="1" t="s">
        <v>1101</v>
      </c>
      <c r="CZ434" s="1" t="s">
        <v>138</v>
      </c>
      <c r="DA434" s="1" t="s">
        <v>111</v>
      </c>
      <c r="DB434" s="1" t="s">
        <v>112</v>
      </c>
    </row>
    <row r="435" spans="1:111" ht="15.6" customHeight="1" x14ac:dyDescent="0.25">
      <c r="A435" s="1" t="s">
        <v>6927</v>
      </c>
      <c r="B435" s="1" t="s">
        <v>238</v>
      </c>
      <c r="C435" s="2">
        <v>44102.847454629627</v>
      </c>
      <c r="D435" s="2">
        <v>44152</v>
      </c>
      <c r="E435" s="1" t="s">
        <v>110</v>
      </c>
      <c r="F435" s="2">
        <v>44103.833333333336</v>
      </c>
      <c r="G435" s="1" t="s">
        <v>112</v>
      </c>
      <c r="H435" s="1" t="s">
        <v>112</v>
      </c>
      <c r="I435" s="1" t="s">
        <v>112</v>
      </c>
      <c r="J435" s="1" t="s">
        <v>633</v>
      </c>
      <c r="L435" s="1" t="s">
        <v>634</v>
      </c>
      <c r="M435" s="1" t="s">
        <v>635</v>
      </c>
      <c r="N435" s="1" t="s">
        <v>167</v>
      </c>
      <c r="O435" s="1" t="s">
        <v>117</v>
      </c>
      <c r="P435" s="9">
        <v>96950</v>
      </c>
      <c r="Q435" s="1" t="s">
        <v>118</v>
      </c>
      <c r="S435" s="1">
        <v>16702358722</v>
      </c>
      <c r="U435" s="1">
        <v>561720</v>
      </c>
      <c r="V435" s="1" t="s">
        <v>119</v>
      </c>
      <c r="X435" s="1" t="s">
        <v>636</v>
      </c>
      <c r="Y435" s="1" t="s">
        <v>637</v>
      </c>
      <c r="Z435" s="1" t="s">
        <v>638</v>
      </c>
      <c r="AA435" s="1" t="s">
        <v>639</v>
      </c>
      <c r="AB435" s="1" t="s">
        <v>640</v>
      </c>
      <c r="AD435" s="1" t="s">
        <v>167</v>
      </c>
      <c r="AE435" s="1" t="s">
        <v>117</v>
      </c>
      <c r="AF435" s="9">
        <v>96950</v>
      </c>
      <c r="AG435" s="1" t="s">
        <v>118</v>
      </c>
      <c r="AI435" s="1">
        <v>16709890917</v>
      </c>
      <c r="AK435" s="1" t="s">
        <v>641</v>
      </c>
      <c r="BC435" s="1" t="str">
        <f>"49-9071.00"</f>
        <v>49-9071.00</v>
      </c>
      <c r="BD435" s="1" t="s">
        <v>214</v>
      </c>
      <c r="BE435" s="1" t="s">
        <v>642</v>
      </c>
      <c r="BF435" s="1" t="s">
        <v>214</v>
      </c>
      <c r="BG435" s="1">
        <v>1</v>
      </c>
      <c r="BH435" s="1">
        <v>1</v>
      </c>
      <c r="BI435" s="2">
        <v>44105</v>
      </c>
      <c r="BJ435" s="2">
        <v>44469</v>
      </c>
      <c r="BK435" s="2">
        <v>44152</v>
      </c>
      <c r="BL435" s="2">
        <v>44469</v>
      </c>
      <c r="BM435" s="1">
        <v>35</v>
      </c>
      <c r="BN435" s="1">
        <v>0</v>
      </c>
      <c r="BO435" s="1">
        <v>7</v>
      </c>
      <c r="BP435" s="1">
        <v>7</v>
      </c>
      <c r="BQ435" s="1">
        <v>7</v>
      </c>
      <c r="BR435" s="1">
        <v>7</v>
      </c>
      <c r="BS435" s="1">
        <v>7</v>
      </c>
      <c r="BT435" s="1">
        <v>0</v>
      </c>
      <c r="BU435" s="1" t="str">
        <f>"7:00 AM"</f>
        <v>7:00 AM</v>
      </c>
      <c r="BV435" s="1" t="str">
        <f>"5:00 PM"</f>
        <v>5:00 PM</v>
      </c>
      <c r="BW435" s="1" t="s">
        <v>230</v>
      </c>
      <c r="BX435" s="1">
        <v>0</v>
      </c>
      <c r="BY435" s="1">
        <v>6</v>
      </c>
      <c r="BZ435" s="1" t="s">
        <v>112</v>
      </c>
      <c r="CA435" s="1">
        <v>0</v>
      </c>
      <c r="CB435" s="4" t="s">
        <v>643</v>
      </c>
      <c r="CC435" s="1" t="s">
        <v>634</v>
      </c>
      <c r="CE435" s="1" t="s">
        <v>167</v>
      </c>
      <c r="CF435" s="1" t="s">
        <v>117</v>
      </c>
      <c r="CG435" s="1">
        <v>96950</v>
      </c>
      <c r="CH435" s="3">
        <v>12.64</v>
      </c>
      <c r="CI435" s="3">
        <v>12.64</v>
      </c>
      <c r="CJ435" s="3">
        <v>18.96</v>
      </c>
      <c r="CK435" s="3">
        <v>18.96</v>
      </c>
      <c r="CL435" s="1" t="s">
        <v>137</v>
      </c>
      <c r="CN435" s="1" t="s">
        <v>139</v>
      </c>
      <c r="CP435" s="1" t="s">
        <v>111</v>
      </c>
      <c r="CQ435" s="1" t="s">
        <v>111</v>
      </c>
      <c r="CR435" s="1" t="s">
        <v>111</v>
      </c>
      <c r="CS435" s="1" t="s">
        <v>111</v>
      </c>
      <c r="CT435" s="1" t="s">
        <v>111</v>
      </c>
      <c r="CU435" s="1" t="s">
        <v>111</v>
      </c>
      <c r="CV435" s="1" t="s">
        <v>111</v>
      </c>
      <c r="CW435" s="1" t="s">
        <v>6928</v>
      </c>
      <c r="CX435" s="1">
        <v>16709890917</v>
      </c>
      <c r="CY435" s="1" t="s">
        <v>641</v>
      </c>
      <c r="CZ435" s="1" t="s">
        <v>645</v>
      </c>
      <c r="DA435" s="1" t="s">
        <v>111</v>
      </c>
      <c r="DB435" s="1" t="s">
        <v>112</v>
      </c>
    </row>
    <row r="436" spans="1:111" ht="15.6" customHeight="1" x14ac:dyDescent="0.25">
      <c r="A436" s="1" t="s">
        <v>6947</v>
      </c>
      <c r="B436" s="1" t="s">
        <v>238</v>
      </c>
      <c r="C436" s="2">
        <v>44148.021499768518</v>
      </c>
      <c r="D436" s="2">
        <v>44179</v>
      </c>
      <c r="E436" s="1" t="s">
        <v>110</v>
      </c>
      <c r="F436" s="2">
        <v>44195.791666666664</v>
      </c>
      <c r="G436" s="1" t="s">
        <v>112</v>
      </c>
      <c r="H436" s="1" t="s">
        <v>112</v>
      </c>
      <c r="I436" s="1" t="s">
        <v>112</v>
      </c>
      <c r="J436" s="1" t="s">
        <v>6948</v>
      </c>
      <c r="L436" s="1" t="s">
        <v>6949</v>
      </c>
      <c r="M436" s="1" t="s">
        <v>6950</v>
      </c>
      <c r="N436" s="1" t="s">
        <v>167</v>
      </c>
      <c r="O436" s="1" t="s">
        <v>117</v>
      </c>
      <c r="P436" s="9">
        <v>96950</v>
      </c>
      <c r="Q436" s="1" t="s">
        <v>118</v>
      </c>
      <c r="S436" s="1">
        <v>16702346552</v>
      </c>
      <c r="U436" s="1">
        <v>532420</v>
      </c>
      <c r="V436" s="1" t="s">
        <v>119</v>
      </c>
      <c r="X436" s="1" t="s">
        <v>262</v>
      </c>
      <c r="Y436" s="1" t="s">
        <v>5967</v>
      </c>
      <c r="Z436" s="1" t="s">
        <v>6951</v>
      </c>
      <c r="AA436" s="1" t="s">
        <v>6952</v>
      </c>
      <c r="AB436" s="1" t="s">
        <v>6949</v>
      </c>
      <c r="AC436" s="1" t="s">
        <v>6950</v>
      </c>
      <c r="AD436" s="1" t="s">
        <v>167</v>
      </c>
      <c r="AE436" s="1" t="s">
        <v>117</v>
      </c>
      <c r="AF436" s="9">
        <v>96950</v>
      </c>
      <c r="AG436" s="1" t="s">
        <v>118</v>
      </c>
      <c r="AI436" s="1">
        <v>16702346552</v>
      </c>
      <c r="AK436" s="1" t="s">
        <v>6953</v>
      </c>
      <c r="BC436" s="1" t="str">
        <f>"49-9071.00"</f>
        <v>49-9071.00</v>
      </c>
      <c r="BD436" s="1" t="s">
        <v>214</v>
      </c>
      <c r="BE436" s="1" t="s">
        <v>6954</v>
      </c>
      <c r="BF436" s="1" t="s">
        <v>1293</v>
      </c>
      <c r="BG436" s="1">
        <v>1</v>
      </c>
      <c r="BH436" s="1">
        <v>1</v>
      </c>
      <c r="BI436" s="2">
        <v>44197</v>
      </c>
      <c r="BJ436" s="2">
        <v>44561</v>
      </c>
      <c r="BK436" s="2">
        <v>44197</v>
      </c>
      <c r="BL436" s="2">
        <v>44561</v>
      </c>
      <c r="BM436" s="1">
        <v>40</v>
      </c>
      <c r="BN436" s="1">
        <v>0</v>
      </c>
      <c r="BO436" s="1">
        <v>8</v>
      </c>
      <c r="BP436" s="1">
        <v>8</v>
      </c>
      <c r="BQ436" s="1">
        <v>8</v>
      </c>
      <c r="BR436" s="1">
        <v>8</v>
      </c>
      <c r="BS436" s="1">
        <v>8</v>
      </c>
      <c r="BT436" s="1">
        <v>0</v>
      </c>
      <c r="BU436" s="1" t="str">
        <f t="shared" ref="BU436:BU443" si="11">"8:00 AM"</f>
        <v>8:00 AM</v>
      </c>
      <c r="BV436" s="1" t="str">
        <f>"5:00 PM"</f>
        <v>5:00 PM</v>
      </c>
      <c r="BW436" s="1" t="s">
        <v>392</v>
      </c>
      <c r="BX436" s="1">
        <v>0</v>
      </c>
      <c r="BY436" s="1">
        <v>24</v>
      </c>
      <c r="BZ436" s="1" t="s">
        <v>112</v>
      </c>
      <c r="CA436" s="1">
        <v>0</v>
      </c>
      <c r="CB436" s="1" t="s">
        <v>6955</v>
      </c>
      <c r="CC436" s="1" t="s">
        <v>6950</v>
      </c>
      <c r="CE436" s="1" t="s">
        <v>167</v>
      </c>
      <c r="CF436" s="1" t="s">
        <v>117</v>
      </c>
      <c r="CG436" s="1">
        <v>96950</v>
      </c>
      <c r="CH436" s="3">
        <v>8.7100000000000009</v>
      </c>
      <c r="CI436" s="3">
        <v>8.7100000000000009</v>
      </c>
      <c r="CJ436" s="3">
        <v>13.07</v>
      </c>
      <c r="CK436" s="3">
        <v>13.07</v>
      </c>
      <c r="CL436" s="1" t="s">
        <v>137</v>
      </c>
      <c r="CM436" s="1" t="s">
        <v>138</v>
      </c>
      <c r="CN436" s="1" t="s">
        <v>139</v>
      </c>
      <c r="CP436" s="1" t="s">
        <v>112</v>
      </c>
      <c r="CQ436" s="1" t="s">
        <v>111</v>
      </c>
      <c r="CR436" s="1" t="s">
        <v>112</v>
      </c>
      <c r="CS436" s="1" t="s">
        <v>111</v>
      </c>
      <c r="CT436" s="1" t="s">
        <v>138</v>
      </c>
      <c r="CU436" s="1" t="s">
        <v>111</v>
      </c>
      <c r="CV436" s="1" t="s">
        <v>138</v>
      </c>
      <c r="CW436" s="1" t="s">
        <v>6956</v>
      </c>
      <c r="CX436" s="1">
        <v>16702346552</v>
      </c>
      <c r="CY436" s="1" t="s">
        <v>6953</v>
      </c>
      <c r="CZ436" s="1" t="s">
        <v>138</v>
      </c>
      <c r="DA436" s="1" t="s">
        <v>111</v>
      </c>
      <c r="DB436" s="1" t="s">
        <v>112</v>
      </c>
    </row>
    <row r="437" spans="1:111" ht="15.6" customHeight="1" x14ac:dyDescent="0.25">
      <c r="A437" s="1" t="s">
        <v>6968</v>
      </c>
      <c r="B437" s="1" t="s">
        <v>238</v>
      </c>
      <c r="C437" s="2">
        <v>44075.898723148151</v>
      </c>
      <c r="D437" s="2">
        <v>44134</v>
      </c>
      <c r="E437" s="1" t="s">
        <v>180</v>
      </c>
      <c r="G437" s="1" t="s">
        <v>111</v>
      </c>
      <c r="H437" s="1" t="s">
        <v>112</v>
      </c>
      <c r="I437" s="1" t="s">
        <v>112</v>
      </c>
      <c r="J437" s="1" t="s">
        <v>550</v>
      </c>
      <c r="K437" s="1" t="s">
        <v>6969</v>
      </c>
      <c r="L437" s="1" t="s">
        <v>552</v>
      </c>
      <c r="N437" s="1" t="s">
        <v>167</v>
      </c>
      <c r="O437" s="1" t="s">
        <v>117</v>
      </c>
      <c r="P437" s="9">
        <v>96950</v>
      </c>
      <c r="Q437" s="1" t="s">
        <v>118</v>
      </c>
      <c r="S437" s="1">
        <v>16707836342</v>
      </c>
      <c r="U437" s="1">
        <v>56172</v>
      </c>
      <c r="V437" s="1" t="s">
        <v>119</v>
      </c>
      <c r="X437" s="1" t="s">
        <v>553</v>
      </c>
      <c r="Y437" s="1" t="s">
        <v>554</v>
      </c>
      <c r="Z437" s="1" t="s">
        <v>555</v>
      </c>
      <c r="AA437" s="1" t="s">
        <v>171</v>
      </c>
      <c r="AB437" s="1" t="s">
        <v>552</v>
      </c>
      <c r="AD437" s="1" t="s">
        <v>167</v>
      </c>
      <c r="AE437" s="1" t="s">
        <v>117</v>
      </c>
      <c r="AF437" s="9">
        <v>96950</v>
      </c>
      <c r="AG437" s="1" t="s">
        <v>118</v>
      </c>
      <c r="AI437" s="1">
        <v>16707836342</v>
      </c>
      <c r="AK437" s="1" t="s">
        <v>556</v>
      </c>
      <c r="BC437" s="1" t="str">
        <f>"37-2011.00"</f>
        <v>37-2011.00</v>
      </c>
      <c r="BD437" s="1" t="s">
        <v>676</v>
      </c>
      <c r="BE437" s="1" t="s">
        <v>6970</v>
      </c>
      <c r="BF437" s="1" t="s">
        <v>6971</v>
      </c>
      <c r="BG437" s="1">
        <v>10</v>
      </c>
      <c r="BH437" s="1">
        <v>10</v>
      </c>
      <c r="BI437" s="2">
        <v>44105</v>
      </c>
      <c r="BJ437" s="2">
        <v>44469</v>
      </c>
      <c r="BK437" s="2">
        <v>44134</v>
      </c>
      <c r="BL437" s="2">
        <v>44469</v>
      </c>
      <c r="BM437" s="1">
        <v>35</v>
      </c>
      <c r="BN437" s="1">
        <v>0</v>
      </c>
      <c r="BO437" s="1">
        <v>7</v>
      </c>
      <c r="BP437" s="1">
        <v>7</v>
      </c>
      <c r="BQ437" s="1">
        <v>7</v>
      </c>
      <c r="BR437" s="1">
        <v>7</v>
      </c>
      <c r="BS437" s="1">
        <v>7</v>
      </c>
      <c r="BT437" s="1">
        <v>0</v>
      </c>
      <c r="BU437" s="1" t="str">
        <f t="shared" si="11"/>
        <v>8:00 AM</v>
      </c>
      <c r="BV437" s="1" t="str">
        <f>"4:00 PM"</f>
        <v>4:00 PM</v>
      </c>
      <c r="BW437" s="1" t="s">
        <v>230</v>
      </c>
      <c r="BX437" s="1">
        <v>0</v>
      </c>
      <c r="BY437" s="1">
        <v>0</v>
      </c>
      <c r="BZ437" s="1" t="s">
        <v>112</v>
      </c>
      <c r="CA437" s="1">
        <v>0</v>
      </c>
      <c r="CB437" s="1" t="s">
        <v>6972</v>
      </c>
      <c r="CC437" s="1" t="s">
        <v>6973</v>
      </c>
      <c r="CD437" s="1" t="s">
        <v>560</v>
      </c>
      <c r="CE437" s="1" t="s">
        <v>167</v>
      </c>
      <c r="CF437" s="1" t="s">
        <v>117</v>
      </c>
      <c r="CG437" s="1">
        <v>96950</v>
      </c>
      <c r="CH437" s="3">
        <v>7.69</v>
      </c>
      <c r="CI437" s="3">
        <v>7.69</v>
      </c>
      <c r="CJ437" s="3">
        <v>11.53</v>
      </c>
      <c r="CK437" s="3">
        <v>11.53</v>
      </c>
      <c r="CL437" s="1" t="s">
        <v>137</v>
      </c>
      <c r="CN437" s="1" t="s">
        <v>139</v>
      </c>
      <c r="CP437" s="1" t="s">
        <v>112</v>
      </c>
      <c r="CQ437" s="1" t="s">
        <v>111</v>
      </c>
      <c r="CR437" s="1" t="s">
        <v>112</v>
      </c>
      <c r="CS437" s="1" t="s">
        <v>111</v>
      </c>
      <c r="CT437" s="1" t="s">
        <v>138</v>
      </c>
      <c r="CU437" s="1" t="s">
        <v>111</v>
      </c>
      <c r="CV437" s="1" t="s">
        <v>138</v>
      </c>
      <c r="CW437" s="1" t="s">
        <v>6974</v>
      </c>
      <c r="CX437" s="1">
        <v>16707836342</v>
      </c>
      <c r="CY437" s="1" t="s">
        <v>556</v>
      </c>
      <c r="CZ437" s="1" t="s">
        <v>428</v>
      </c>
      <c r="DA437" s="1" t="s">
        <v>111</v>
      </c>
      <c r="DB437" s="1" t="s">
        <v>112</v>
      </c>
    </row>
    <row r="438" spans="1:111" ht="15.6" customHeight="1" x14ac:dyDescent="0.25">
      <c r="A438" s="1" t="s">
        <v>6975</v>
      </c>
      <c r="B438" s="1" t="s">
        <v>238</v>
      </c>
      <c r="C438" s="2">
        <v>44171.036288541669</v>
      </c>
      <c r="D438" s="2">
        <v>44217</v>
      </c>
      <c r="E438" s="1" t="s">
        <v>180</v>
      </c>
      <c r="G438" s="1" t="s">
        <v>112</v>
      </c>
      <c r="H438" s="1" t="s">
        <v>112</v>
      </c>
      <c r="I438" s="1" t="s">
        <v>112</v>
      </c>
      <c r="J438" s="1" t="s">
        <v>2949</v>
      </c>
      <c r="K438" s="1" t="s">
        <v>2950</v>
      </c>
      <c r="L438" s="1" t="s">
        <v>2304</v>
      </c>
      <c r="M438" s="1" t="s">
        <v>2305</v>
      </c>
      <c r="N438" s="1" t="s">
        <v>116</v>
      </c>
      <c r="O438" s="1" t="s">
        <v>117</v>
      </c>
      <c r="P438" s="9">
        <v>96950</v>
      </c>
      <c r="Q438" s="1" t="s">
        <v>118</v>
      </c>
      <c r="R438" s="1" t="s">
        <v>168</v>
      </c>
      <c r="S438" s="1">
        <v>16706702352</v>
      </c>
      <c r="U438" s="1">
        <v>561320</v>
      </c>
      <c r="V438" s="1" t="s">
        <v>119</v>
      </c>
      <c r="X438" s="1" t="s">
        <v>2952</v>
      </c>
      <c r="Y438" s="1" t="s">
        <v>2307</v>
      </c>
      <c r="Z438" s="1" t="s">
        <v>2497</v>
      </c>
      <c r="AA438" s="1">
        <v>6702352743</v>
      </c>
      <c r="AB438" s="1" t="s">
        <v>2304</v>
      </c>
      <c r="AC438" s="1" t="s">
        <v>2305</v>
      </c>
      <c r="AD438" s="1" t="s">
        <v>116</v>
      </c>
      <c r="AE438" s="1" t="s">
        <v>117</v>
      </c>
      <c r="AF438" s="9">
        <v>96950</v>
      </c>
      <c r="AG438" s="1" t="s">
        <v>118</v>
      </c>
      <c r="AH438" s="1" t="s">
        <v>168</v>
      </c>
      <c r="AI438" s="1">
        <v>16702352743</v>
      </c>
      <c r="AK438" s="1" t="s">
        <v>2954</v>
      </c>
      <c r="BC438" s="1" t="str">
        <f>"49-9071.00"</f>
        <v>49-9071.00</v>
      </c>
      <c r="BD438" s="1" t="s">
        <v>214</v>
      </c>
      <c r="BE438" s="1" t="s">
        <v>6976</v>
      </c>
      <c r="BF438" s="1" t="s">
        <v>4420</v>
      </c>
      <c r="BG438" s="1">
        <v>10</v>
      </c>
      <c r="BH438" s="1">
        <v>10</v>
      </c>
      <c r="BI438" s="2">
        <v>44285</v>
      </c>
      <c r="BJ438" s="2">
        <v>44620</v>
      </c>
      <c r="BK438" s="2">
        <v>44285</v>
      </c>
      <c r="BL438" s="2">
        <v>44620</v>
      </c>
      <c r="BM438" s="1">
        <v>35</v>
      </c>
      <c r="BN438" s="1">
        <v>0</v>
      </c>
      <c r="BO438" s="1">
        <v>7</v>
      </c>
      <c r="BP438" s="1">
        <v>7</v>
      </c>
      <c r="BQ438" s="1">
        <v>7</v>
      </c>
      <c r="BR438" s="1">
        <v>7</v>
      </c>
      <c r="BS438" s="1">
        <v>7</v>
      </c>
      <c r="BT438" s="1">
        <v>0</v>
      </c>
      <c r="BU438" s="1" t="str">
        <f t="shared" si="11"/>
        <v>8:00 AM</v>
      </c>
      <c r="BV438" s="1" t="str">
        <f>"4:00 PM"</f>
        <v>4:00 PM</v>
      </c>
      <c r="BW438" s="1" t="s">
        <v>135</v>
      </c>
      <c r="BX438" s="1">
        <v>0</v>
      </c>
      <c r="BY438" s="1">
        <v>12</v>
      </c>
      <c r="BZ438" s="1" t="s">
        <v>112</v>
      </c>
      <c r="CA438" s="1">
        <v>0</v>
      </c>
      <c r="CB438" s="4" t="s">
        <v>6977</v>
      </c>
      <c r="CC438" s="1" t="s">
        <v>2304</v>
      </c>
      <c r="CD438" s="1" t="s">
        <v>2305</v>
      </c>
      <c r="CE438" s="1" t="s">
        <v>116</v>
      </c>
      <c r="CF438" s="1" t="s">
        <v>117</v>
      </c>
      <c r="CG438" s="1">
        <v>96950</v>
      </c>
      <c r="CH438" s="3">
        <v>8.7100000000000009</v>
      </c>
      <c r="CI438" s="3">
        <v>8.75</v>
      </c>
      <c r="CJ438" s="3">
        <v>13.07</v>
      </c>
      <c r="CK438" s="3">
        <v>13.13</v>
      </c>
      <c r="CL438" s="1" t="s">
        <v>137</v>
      </c>
      <c r="CM438" s="1" t="s">
        <v>331</v>
      </c>
      <c r="CN438" s="1" t="s">
        <v>139</v>
      </c>
      <c r="CP438" s="1" t="s">
        <v>112</v>
      </c>
      <c r="CQ438" s="1" t="s">
        <v>111</v>
      </c>
      <c r="CR438" s="1" t="s">
        <v>111</v>
      </c>
      <c r="CS438" s="1" t="s">
        <v>111</v>
      </c>
      <c r="CT438" s="1" t="s">
        <v>138</v>
      </c>
      <c r="CU438" s="1" t="s">
        <v>111</v>
      </c>
      <c r="CV438" s="1" t="s">
        <v>111</v>
      </c>
      <c r="CW438" s="1" t="s">
        <v>2313</v>
      </c>
      <c r="CX438" s="1">
        <f>1670-2352743</f>
        <v>-2351073</v>
      </c>
      <c r="CY438" s="1" t="s">
        <v>6978</v>
      </c>
      <c r="CZ438" s="1" t="s">
        <v>6979</v>
      </c>
      <c r="DA438" s="1" t="s">
        <v>111</v>
      </c>
      <c r="DB438" s="1" t="s">
        <v>112</v>
      </c>
    </row>
    <row r="439" spans="1:111" ht="15.6" customHeight="1" x14ac:dyDescent="0.25">
      <c r="A439" s="1" t="s">
        <v>6980</v>
      </c>
      <c r="B439" s="1" t="s">
        <v>238</v>
      </c>
      <c r="C439" s="2">
        <v>44159.927033680557</v>
      </c>
      <c r="D439" s="2">
        <v>44210</v>
      </c>
      <c r="E439" s="1" t="s">
        <v>180</v>
      </c>
      <c r="G439" s="1" t="s">
        <v>112</v>
      </c>
      <c r="H439" s="1" t="s">
        <v>112</v>
      </c>
      <c r="I439" s="1" t="s">
        <v>112</v>
      </c>
      <c r="J439" s="1" t="s">
        <v>6981</v>
      </c>
      <c r="K439" s="1" t="s">
        <v>6982</v>
      </c>
      <c r="L439" s="1" t="s">
        <v>6983</v>
      </c>
      <c r="N439" s="1" t="s">
        <v>116</v>
      </c>
      <c r="O439" s="1" t="s">
        <v>117</v>
      </c>
      <c r="P439" s="9">
        <v>96950</v>
      </c>
      <c r="Q439" s="1" t="s">
        <v>118</v>
      </c>
      <c r="S439" s="1">
        <v>16704833926</v>
      </c>
      <c r="U439" s="1">
        <v>56173</v>
      </c>
      <c r="V439" s="1" t="s">
        <v>119</v>
      </c>
      <c r="X439" s="1" t="s">
        <v>6984</v>
      </c>
      <c r="Y439" s="1" t="s">
        <v>6985</v>
      </c>
      <c r="Z439" s="1" t="s">
        <v>6986</v>
      </c>
      <c r="AA439" s="1" t="s">
        <v>1332</v>
      </c>
      <c r="AB439" s="1" t="s">
        <v>6987</v>
      </c>
      <c r="AC439" s="1" t="s">
        <v>6988</v>
      </c>
      <c r="AD439" s="1" t="s">
        <v>116</v>
      </c>
      <c r="AE439" s="1" t="s">
        <v>117</v>
      </c>
      <c r="AF439" s="9">
        <v>96950</v>
      </c>
      <c r="AG439" s="1" t="s">
        <v>118</v>
      </c>
      <c r="AI439" s="1">
        <v>16704833926</v>
      </c>
      <c r="AK439" s="1" t="s">
        <v>3416</v>
      </c>
      <c r="AL439" s="1" t="s">
        <v>653</v>
      </c>
      <c r="AM439" s="1" t="s">
        <v>654</v>
      </c>
      <c r="AN439" s="1" t="s">
        <v>655</v>
      </c>
      <c r="AO439" s="1" t="s">
        <v>656</v>
      </c>
      <c r="AP439" s="1" t="s">
        <v>657</v>
      </c>
      <c r="AQ439" s="1" t="s">
        <v>658</v>
      </c>
      <c r="AR439" s="1" t="s">
        <v>116</v>
      </c>
      <c r="AS439" s="1" t="s">
        <v>117</v>
      </c>
      <c r="AT439" s="9">
        <v>96950</v>
      </c>
      <c r="AU439" s="1" t="s">
        <v>118</v>
      </c>
      <c r="AW439" s="1">
        <v>16702330081</v>
      </c>
      <c r="AY439" s="1" t="s">
        <v>659</v>
      </c>
      <c r="AZ439" s="1" t="s">
        <v>660</v>
      </c>
      <c r="BA439" s="1" t="s">
        <v>117</v>
      </c>
      <c r="BB439" s="1" t="s">
        <v>661</v>
      </c>
      <c r="BC439" s="1" t="str">
        <f>"37-3011.00"</f>
        <v>37-3011.00</v>
      </c>
      <c r="BD439" s="1" t="s">
        <v>726</v>
      </c>
      <c r="BE439" s="1" t="s">
        <v>6989</v>
      </c>
      <c r="BF439" s="1" t="s">
        <v>5263</v>
      </c>
      <c r="BG439" s="1">
        <v>2</v>
      </c>
      <c r="BH439" s="1">
        <v>2</v>
      </c>
      <c r="BI439" s="2">
        <v>44166</v>
      </c>
      <c r="BJ439" s="2">
        <v>44530</v>
      </c>
      <c r="BK439" s="2">
        <v>44210</v>
      </c>
      <c r="BL439" s="2">
        <v>44530</v>
      </c>
      <c r="BM439" s="1">
        <v>35</v>
      </c>
      <c r="BN439" s="1">
        <v>0</v>
      </c>
      <c r="BO439" s="1">
        <v>7</v>
      </c>
      <c r="BP439" s="1">
        <v>7</v>
      </c>
      <c r="BQ439" s="1">
        <v>7</v>
      </c>
      <c r="BR439" s="1">
        <v>7</v>
      </c>
      <c r="BS439" s="1">
        <v>7</v>
      </c>
      <c r="BT439" s="1">
        <v>0</v>
      </c>
      <c r="BU439" s="1" t="str">
        <f t="shared" si="11"/>
        <v>8:00 AM</v>
      </c>
      <c r="BV439" s="1" t="str">
        <f>"4:00 PM"</f>
        <v>4:00 PM</v>
      </c>
      <c r="BW439" s="1" t="s">
        <v>135</v>
      </c>
      <c r="BX439" s="1">
        <v>0</v>
      </c>
      <c r="BY439" s="1">
        <v>3</v>
      </c>
      <c r="BZ439" s="1" t="s">
        <v>112</v>
      </c>
      <c r="CA439" s="1">
        <v>0</v>
      </c>
      <c r="CB439" s="1" t="s">
        <v>6990</v>
      </c>
      <c r="CC439" s="1" t="s">
        <v>6991</v>
      </c>
      <c r="CD439" s="1" t="s">
        <v>6983</v>
      </c>
      <c r="CE439" s="1" t="s">
        <v>116</v>
      </c>
      <c r="CF439" s="1" t="s">
        <v>117</v>
      </c>
      <c r="CG439" s="1">
        <v>96950</v>
      </c>
      <c r="CH439" s="3">
        <v>8.5</v>
      </c>
      <c r="CI439" s="3">
        <v>8.5</v>
      </c>
      <c r="CJ439" s="3">
        <v>12.75</v>
      </c>
      <c r="CK439" s="3">
        <v>12.75</v>
      </c>
      <c r="CL439" s="1" t="s">
        <v>137</v>
      </c>
      <c r="CM439" s="1" t="s">
        <v>138</v>
      </c>
      <c r="CN439" s="1" t="s">
        <v>139</v>
      </c>
      <c r="CP439" s="1" t="s">
        <v>112</v>
      </c>
      <c r="CQ439" s="1" t="s">
        <v>111</v>
      </c>
      <c r="CR439" s="1" t="s">
        <v>112</v>
      </c>
      <c r="CS439" s="1" t="s">
        <v>111</v>
      </c>
      <c r="CT439" s="1" t="s">
        <v>138</v>
      </c>
      <c r="CU439" s="1" t="s">
        <v>111</v>
      </c>
      <c r="CV439" s="1" t="s">
        <v>138</v>
      </c>
      <c r="CW439" s="1" t="s">
        <v>138</v>
      </c>
      <c r="CX439" s="1">
        <v>16704833926</v>
      </c>
      <c r="CY439" s="1" t="s">
        <v>3416</v>
      </c>
      <c r="CZ439" s="1" t="s">
        <v>138</v>
      </c>
      <c r="DA439" s="1" t="s">
        <v>111</v>
      </c>
      <c r="DB439" s="1" t="s">
        <v>112</v>
      </c>
    </row>
    <row r="440" spans="1:111" ht="15.6" customHeight="1" x14ac:dyDescent="0.25">
      <c r="A440" s="1" t="s">
        <v>6996</v>
      </c>
      <c r="B440" s="1" t="s">
        <v>238</v>
      </c>
      <c r="C440" s="2">
        <v>44154.845136226853</v>
      </c>
      <c r="D440" s="2">
        <v>44201</v>
      </c>
      <c r="E440" s="1" t="s">
        <v>110</v>
      </c>
      <c r="F440" s="2">
        <v>44103.833333333336</v>
      </c>
      <c r="G440" s="1" t="s">
        <v>111</v>
      </c>
      <c r="H440" s="1" t="s">
        <v>112</v>
      </c>
      <c r="I440" s="1" t="s">
        <v>112</v>
      </c>
      <c r="J440" s="1" t="s">
        <v>3614</v>
      </c>
      <c r="K440" s="1" t="s">
        <v>3615</v>
      </c>
      <c r="L440" s="1" t="s">
        <v>6997</v>
      </c>
      <c r="M440" s="1" t="s">
        <v>426</v>
      </c>
      <c r="N440" s="1" t="s">
        <v>167</v>
      </c>
      <c r="O440" s="1" t="s">
        <v>117</v>
      </c>
      <c r="P440" s="9">
        <v>96950</v>
      </c>
      <c r="Q440" s="1" t="s">
        <v>118</v>
      </c>
      <c r="R440" s="1" t="s">
        <v>117</v>
      </c>
      <c r="S440" s="1">
        <v>16702345031</v>
      </c>
      <c r="U440" s="1">
        <v>445120</v>
      </c>
      <c r="V440" s="1" t="s">
        <v>119</v>
      </c>
      <c r="X440" s="1" t="s">
        <v>3617</v>
      </c>
      <c r="Y440" s="1" t="s">
        <v>3618</v>
      </c>
      <c r="Z440" s="1" t="s">
        <v>3619</v>
      </c>
      <c r="AA440" s="1" t="s">
        <v>822</v>
      </c>
      <c r="AB440" s="1" t="s">
        <v>3110</v>
      </c>
      <c r="AC440" s="1" t="s">
        <v>138</v>
      </c>
      <c r="AD440" s="1" t="s">
        <v>116</v>
      </c>
      <c r="AE440" s="1" t="s">
        <v>117</v>
      </c>
      <c r="AF440" s="9">
        <v>96950</v>
      </c>
      <c r="AG440" s="1" t="s">
        <v>118</v>
      </c>
      <c r="AH440" s="1" t="s">
        <v>117</v>
      </c>
      <c r="AI440" s="1">
        <v>16702358233</v>
      </c>
      <c r="AK440" s="1" t="s">
        <v>3620</v>
      </c>
      <c r="BC440" s="1" t="str">
        <f>"43-3031.00"</f>
        <v>43-3031.00</v>
      </c>
      <c r="BD440" s="1" t="s">
        <v>389</v>
      </c>
      <c r="BE440" s="1" t="s">
        <v>6998</v>
      </c>
      <c r="BF440" s="1" t="s">
        <v>763</v>
      </c>
      <c r="BG440" s="1">
        <v>1</v>
      </c>
      <c r="BH440" s="1">
        <v>1</v>
      </c>
      <c r="BI440" s="2">
        <v>44105</v>
      </c>
      <c r="BJ440" s="2">
        <v>45199</v>
      </c>
      <c r="BK440" s="2">
        <v>44202</v>
      </c>
      <c r="BL440" s="2">
        <v>45199</v>
      </c>
      <c r="BM440" s="1">
        <v>40</v>
      </c>
      <c r="BN440" s="1">
        <v>0</v>
      </c>
      <c r="BO440" s="1">
        <v>8</v>
      </c>
      <c r="BP440" s="1">
        <v>8</v>
      </c>
      <c r="BQ440" s="1">
        <v>8</v>
      </c>
      <c r="BR440" s="1">
        <v>8</v>
      </c>
      <c r="BS440" s="1">
        <v>8</v>
      </c>
      <c r="BT440" s="1">
        <v>0</v>
      </c>
      <c r="BU440" s="1" t="str">
        <f t="shared" si="11"/>
        <v>8:00 AM</v>
      </c>
      <c r="BV440" s="1" t="str">
        <f>"5:00 PM"</f>
        <v>5:00 PM</v>
      </c>
      <c r="BW440" s="1" t="s">
        <v>392</v>
      </c>
      <c r="BX440" s="1">
        <v>0</v>
      </c>
      <c r="BY440" s="1">
        <v>12</v>
      </c>
      <c r="BZ440" s="1" t="s">
        <v>112</v>
      </c>
      <c r="CA440" s="1">
        <v>0</v>
      </c>
      <c r="CB440" s="1" t="s">
        <v>6999</v>
      </c>
      <c r="CC440" s="1" t="s">
        <v>6997</v>
      </c>
      <c r="CD440" s="1" t="s">
        <v>138</v>
      </c>
      <c r="CE440" s="1" t="s">
        <v>167</v>
      </c>
      <c r="CF440" s="1" t="s">
        <v>117</v>
      </c>
      <c r="CG440" s="1">
        <v>96950</v>
      </c>
      <c r="CH440" s="3">
        <v>9.49</v>
      </c>
      <c r="CI440" s="3">
        <v>9.49</v>
      </c>
      <c r="CJ440" s="3">
        <v>14.24</v>
      </c>
      <c r="CK440" s="3">
        <v>14.24</v>
      </c>
      <c r="CL440" s="1" t="s">
        <v>137</v>
      </c>
      <c r="CM440" s="1" t="s">
        <v>138</v>
      </c>
      <c r="CN440" s="1" t="s">
        <v>139</v>
      </c>
      <c r="CP440" s="1" t="s">
        <v>112</v>
      </c>
      <c r="CQ440" s="1" t="s">
        <v>111</v>
      </c>
      <c r="CR440" s="1" t="s">
        <v>112</v>
      </c>
      <c r="CS440" s="1" t="s">
        <v>111</v>
      </c>
      <c r="CT440" s="1" t="s">
        <v>138</v>
      </c>
      <c r="CU440" s="1" t="s">
        <v>111</v>
      </c>
      <c r="CV440" s="1" t="s">
        <v>138</v>
      </c>
      <c r="CW440" s="1" t="s">
        <v>138</v>
      </c>
      <c r="CX440" s="1">
        <v>16702345031</v>
      </c>
      <c r="CY440" s="1" t="s">
        <v>3620</v>
      </c>
      <c r="CZ440" s="1" t="s">
        <v>138</v>
      </c>
      <c r="DA440" s="1" t="s">
        <v>111</v>
      </c>
      <c r="DB440" s="1" t="s">
        <v>112</v>
      </c>
      <c r="DC440" s="1" t="s">
        <v>3617</v>
      </c>
      <c r="DD440" s="1" t="s">
        <v>3618</v>
      </c>
      <c r="DE440" s="1" t="s">
        <v>402</v>
      </c>
      <c r="DF440" s="1" t="s">
        <v>7000</v>
      </c>
      <c r="DG440" s="1" t="s">
        <v>3620</v>
      </c>
    </row>
    <row r="441" spans="1:111" ht="15.6" customHeight="1" x14ac:dyDescent="0.25">
      <c r="A441" s="1" t="s">
        <v>7001</v>
      </c>
      <c r="B441" s="1" t="s">
        <v>238</v>
      </c>
      <c r="C441" s="2">
        <v>44161.850566898145</v>
      </c>
      <c r="D441" s="2">
        <v>44203</v>
      </c>
      <c r="E441" s="1" t="s">
        <v>180</v>
      </c>
      <c r="G441" s="1" t="s">
        <v>111</v>
      </c>
      <c r="H441" s="1" t="s">
        <v>112</v>
      </c>
      <c r="I441" s="1" t="s">
        <v>112</v>
      </c>
      <c r="J441" s="1" t="s">
        <v>7002</v>
      </c>
      <c r="L441" s="1" t="s">
        <v>5618</v>
      </c>
      <c r="N441" s="1" t="s">
        <v>167</v>
      </c>
      <c r="O441" s="1" t="s">
        <v>117</v>
      </c>
      <c r="P441" s="9">
        <v>96950</v>
      </c>
      <c r="Q441" s="1" t="s">
        <v>118</v>
      </c>
      <c r="S441" s="1">
        <v>16702343926</v>
      </c>
      <c r="T441" s="1">
        <v>103</v>
      </c>
      <c r="U441" s="1">
        <v>6215</v>
      </c>
      <c r="V441" s="1" t="s">
        <v>119</v>
      </c>
      <c r="X441" s="1" t="s">
        <v>890</v>
      </c>
      <c r="Y441" s="1" t="s">
        <v>5616</v>
      </c>
      <c r="Z441" s="1" t="s">
        <v>5617</v>
      </c>
      <c r="AA441" s="1" t="s">
        <v>528</v>
      </c>
      <c r="AB441" s="1" t="s">
        <v>5615</v>
      </c>
      <c r="AD441" s="1" t="s">
        <v>167</v>
      </c>
      <c r="AE441" s="1" t="s">
        <v>117</v>
      </c>
      <c r="AF441" s="9">
        <v>96950</v>
      </c>
      <c r="AG441" s="1" t="s">
        <v>118</v>
      </c>
      <c r="AI441" s="1">
        <v>16702343926</v>
      </c>
      <c r="AJ441" s="1">
        <v>103</v>
      </c>
      <c r="AK441" s="1" t="s">
        <v>5619</v>
      </c>
      <c r="BC441" s="1" t="str">
        <f>"13-2011.01"</f>
        <v>13-2011.01</v>
      </c>
      <c r="BD441" s="1" t="s">
        <v>932</v>
      </c>
      <c r="BE441" s="1" t="s">
        <v>7003</v>
      </c>
      <c r="BF441" s="1" t="s">
        <v>511</v>
      </c>
      <c r="BG441" s="1">
        <v>1</v>
      </c>
      <c r="BH441" s="1">
        <v>1</v>
      </c>
      <c r="BI441" s="2">
        <v>44197</v>
      </c>
      <c r="BJ441" s="2">
        <v>44469</v>
      </c>
      <c r="BK441" s="2">
        <v>44203</v>
      </c>
      <c r="BL441" s="2">
        <v>44469</v>
      </c>
      <c r="BM441" s="1">
        <v>40</v>
      </c>
      <c r="BN441" s="1">
        <v>0</v>
      </c>
      <c r="BO441" s="1">
        <v>8</v>
      </c>
      <c r="BP441" s="1">
        <v>8</v>
      </c>
      <c r="BQ441" s="1">
        <v>8</v>
      </c>
      <c r="BR441" s="1">
        <v>8</v>
      </c>
      <c r="BS441" s="1">
        <v>8</v>
      </c>
      <c r="BT441" s="1">
        <v>0</v>
      </c>
      <c r="BU441" s="1" t="str">
        <f t="shared" si="11"/>
        <v>8:00 AM</v>
      </c>
      <c r="BV441" s="1" t="str">
        <f>"5:00 PM"</f>
        <v>5:00 PM</v>
      </c>
      <c r="BW441" s="1" t="s">
        <v>193</v>
      </c>
      <c r="BX441" s="1">
        <v>0</v>
      </c>
      <c r="BY441" s="1">
        <v>24</v>
      </c>
      <c r="BZ441" s="1" t="s">
        <v>111</v>
      </c>
      <c r="CA441" s="1">
        <v>1</v>
      </c>
      <c r="CB441" s="1" t="s">
        <v>7004</v>
      </c>
      <c r="CC441" s="1" t="s">
        <v>7005</v>
      </c>
      <c r="CD441" s="1" t="s">
        <v>754</v>
      </c>
      <c r="CE441" s="1" t="s">
        <v>167</v>
      </c>
      <c r="CF441" s="1" t="s">
        <v>117</v>
      </c>
      <c r="CG441" s="1">
        <v>96950</v>
      </c>
      <c r="CH441" s="3">
        <v>14.85</v>
      </c>
      <c r="CI441" s="3">
        <v>14.85</v>
      </c>
      <c r="CJ441" s="3">
        <v>22.27</v>
      </c>
      <c r="CK441" s="3">
        <v>22.27</v>
      </c>
      <c r="CL441" s="1" t="s">
        <v>137</v>
      </c>
      <c r="CN441" s="1" t="s">
        <v>139</v>
      </c>
      <c r="CP441" s="1" t="s">
        <v>112</v>
      </c>
      <c r="CQ441" s="1" t="s">
        <v>111</v>
      </c>
      <c r="CR441" s="1" t="s">
        <v>112</v>
      </c>
      <c r="CS441" s="1" t="s">
        <v>111</v>
      </c>
      <c r="CT441" s="1" t="s">
        <v>138</v>
      </c>
      <c r="CU441" s="1" t="s">
        <v>111</v>
      </c>
      <c r="CV441" s="1" t="s">
        <v>138</v>
      </c>
      <c r="CW441" s="1" t="s">
        <v>561</v>
      </c>
      <c r="CX441" s="1">
        <v>16702343926</v>
      </c>
      <c r="CY441" s="1" t="s">
        <v>5619</v>
      </c>
      <c r="CZ441" s="1" t="s">
        <v>428</v>
      </c>
      <c r="DA441" s="1" t="s">
        <v>111</v>
      </c>
      <c r="DB441" s="1" t="s">
        <v>112</v>
      </c>
    </row>
    <row r="442" spans="1:111" ht="15.6" customHeight="1" x14ac:dyDescent="0.25">
      <c r="A442" s="1" t="s">
        <v>7006</v>
      </c>
      <c r="B442" s="1" t="s">
        <v>238</v>
      </c>
      <c r="C442" s="2">
        <v>44171.87631226852</v>
      </c>
      <c r="D442" s="2">
        <v>44201</v>
      </c>
      <c r="E442" s="1" t="s">
        <v>180</v>
      </c>
      <c r="G442" s="1" t="s">
        <v>112</v>
      </c>
      <c r="H442" s="1" t="s">
        <v>112</v>
      </c>
      <c r="I442" s="1" t="s">
        <v>112</v>
      </c>
      <c r="J442" s="1" t="s">
        <v>7007</v>
      </c>
      <c r="K442" s="1" t="s">
        <v>7008</v>
      </c>
      <c r="L442" s="1" t="s">
        <v>7009</v>
      </c>
      <c r="N442" s="1" t="s">
        <v>116</v>
      </c>
      <c r="O442" s="1" t="s">
        <v>117</v>
      </c>
      <c r="P442" s="9">
        <v>96950</v>
      </c>
      <c r="Q442" s="1" t="s">
        <v>118</v>
      </c>
      <c r="R442" s="1" t="s">
        <v>117</v>
      </c>
      <c r="S442" s="1">
        <v>16702356129</v>
      </c>
      <c r="U442" s="1">
        <v>23621</v>
      </c>
      <c r="V442" s="1" t="s">
        <v>119</v>
      </c>
      <c r="X442" s="1" t="s">
        <v>4640</v>
      </c>
      <c r="Y442" s="1" t="s">
        <v>4641</v>
      </c>
      <c r="Z442" s="1" t="s">
        <v>4642</v>
      </c>
      <c r="AA442" s="1" t="s">
        <v>7010</v>
      </c>
      <c r="AB442" s="1" t="s">
        <v>4639</v>
      </c>
      <c r="AD442" s="1" t="s">
        <v>167</v>
      </c>
      <c r="AE442" s="1" t="s">
        <v>117</v>
      </c>
      <c r="AF442" s="9">
        <v>96950</v>
      </c>
      <c r="AG442" s="1" t="s">
        <v>118</v>
      </c>
      <c r="AH442" s="1" t="s">
        <v>117</v>
      </c>
      <c r="AI442" s="1">
        <v>16702356129</v>
      </c>
      <c r="AK442" s="1" t="s">
        <v>4643</v>
      </c>
      <c r="BC442" s="1" t="str">
        <f>"47-2051.00"</f>
        <v>47-2051.00</v>
      </c>
      <c r="BD442" s="1" t="s">
        <v>295</v>
      </c>
      <c r="BE442" s="1" t="s">
        <v>7011</v>
      </c>
      <c r="BF442" s="1" t="s">
        <v>1335</v>
      </c>
      <c r="BG442" s="1">
        <v>20</v>
      </c>
      <c r="BH442" s="1">
        <v>20</v>
      </c>
      <c r="BI442" s="2">
        <v>44270</v>
      </c>
      <c r="BJ442" s="2">
        <v>44634</v>
      </c>
      <c r="BK442" s="2">
        <v>44270</v>
      </c>
      <c r="BL442" s="2">
        <v>44634</v>
      </c>
      <c r="BM442" s="1">
        <v>40</v>
      </c>
      <c r="BN442" s="1">
        <v>0</v>
      </c>
      <c r="BO442" s="1">
        <v>8</v>
      </c>
      <c r="BP442" s="1">
        <v>8</v>
      </c>
      <c r="BQ442" s="1">
        <v>8</v>
      </c>
      <c r="BR442" s="1">
        <v>8</v>
      </c>
      <c r="BS442" s="1">
        <v>8</v>
      </c>
      <c r="BT442" s="1">
        <v>0</v>
      </c>
      <c r="BU442" s="1" t="str">
        <f t="shared" si="11"/>
        <v>8:00 AM</v>
      </c>
      <c r="BV442" s="1" t="str">
        <f>"5:00 PM"</f>
        <v>5:00 PM</v>
      </c>
      <c r="BW442" s="1" t="s">
        <v>135</v>
      </c>
      <c r="BX442" s="1">
        <v>0</v>
      </c>
      <c r="BY442" s="1">
        <v>3</v>
      </c>
      <c r="BZ442" s="1" t="s">
        <v>112</v>
      </c>
      <c r="CA442" s="1">
        <v>0</v>
      </c>
      <c r="CB442" s="1" t="s">
        <v>7012</v>
      </c>
      <c r="CC442" s="1" t="s">
        <v>4639</v>
      </c>
      <c r="CE442" s="1" t="s">
        <v>167</v>
      </c>
      <c r="CF442" s="1" t="s">
        <v>117</v>
      </c>
      <c r="CG442" s="1">
        <v>96950</v>
      </c>
      <c r="CH442" s="3">
        <v>8.34</v>
      </c>
      <c r="CI442" s="3">
        <v>8.34</v>
      </c>
      <c r="CJ442" s="3">
        <v>12.51</v>
      </c>
      <c r="CK442" s="3">
        <v>12.51</v>
      </c>
      <c r="CL442" s="1" t="s">
        <v>137</v>
      </c>
      <c r="CM442" s="1" t="s">
        <v>362</v>
      </c>
      <c r="CN442" s="1" t="s">
        <v>139</v>
      </c>
      <c r="CP442" s="1" t="s">
        <v>112</v>
      </c>
      <c r="CQ442" s="1" t="s">
        <v>111</v>
      </c>
      <c r="CR442" s="1" t="s">
        <v>112</v>
      </c>
      <c r="CS442" s="1" t="s">
        <v>111</v>
      </c>
      <c r="CT442" s="1" t="s">
        <v>138</v>
      </c>
      <c r="CU442" s="1" t="s">
        <v>111</v>
      </c>
      <c r="CV442" s="1" t="s">
        <v>138</v>
      </c>
      <c r="CW442" s="1" t="s">
        <v>7013</v>
      </c>
      <c r="CX442" s="1">
        <v>16702356129</v>
      </c>
      <c r="CY442" s="1" t="s">
        <v>4643</v>
      </c>
      <c r="CZ442" s="1" t="s">
        <v>380</v>
      </c>
      <c r="DA442" s="1" t="s">
        <v>111</v>
      </c>
      <c r="DB442" s="1" t="s">
        <v>112</v>
      </c>
    </row>
    <row r="443" spans="1:111" ht="15.6" customHeight="1" x14ac:dyDescent="0.25">
      <c r="A443" s="1" t="s">
        <v>7014</v>
      </c>
      <c r="B443" s="1" t="s">
        <v>238</v>
      </c>
      <c r="C443" s="2">
        <v>44290.904442592589</v>
      </c>
      <c r="D443" s="2">
        <v>44327</v>
      </c>
      <c r="E443" s="1" t="s">
        <v>110</v>
      </c>
      <c r="F443" s="2">
        <v>44468.833333333336</v>
      </c>
      <c r="G443" s="1" t="s">
        <v>112</v>
      </c>
      <c r="H443" s="1" t="s">
        <v>112</v>
      </c>
      <c r="I443" s="1" t="s">
        <v>112</v>
      </c>
      <c r="J443" s="1" t="s">
        <v>7015</v>
      </c>
      <c r="K443" s="1" t="s">
        <v>7016</v>
      </c>
      <c r="L443" s="1" t="s">
        <v>7017</v>
      </c>
      <c r="M443" s="1" t="s">
        <v>3086</v>
      </c>
      <c r="N443" s="1" t="s">
        <v>167</v>
      </c>
      <c r="O443" s="1" t="s">
        <v>117</v>
      </c>
      <c r="P443" s="9">
        <v>96950</v>
      </c>
      <c r="Q443" s="1" t="s">
        <v>118</v>
      </c>
      <c r="S443" s="1">
        <v>16702339442</v>
      </c>
      <c r="U443" s="1">
        <v>443142</v>
      </c>
      <c r="V443" s="1" t="s">
        <v>119</v>
      </c>
      <c r="X443" s="1" t="s">
        <v>7018</v>
      </c>
      <c r="Y443" s="1" t="s">
        <v>7019</v>
      </c>
      <c r="Z443" s="1" t="s">
        <v>7020</v>
      </c>
      <c r="AA443" s="1" t="s">
        <v>245</v>
      </c>
      <c r="AB443" s="1" t="s">
        <v>7021</v>
      </c>
      <c r="AC443" s="1" t="s">
        <v>3086</v>
      </c>
      <c r="AD443" s="1" t="s">
        <v>167</v>
      </c>
      <c r="AE443" s="1" t="s">
        <v>117</v>
      </c>
      <c r="AF443" s="9">
        <v>96950</v>
      </c>
      <c r="AG443" s="1" t="s">
        <v>118</v>
      </c>
      <c r="AI443" s="1">
        <v>16702339442</v>
      </c>
      <c r="AK443" s="1" t="s">
        <v>7022</v>
      </c>
      <c r="BC443" s="1" t="str">
        <f>"15-1151.00"</f>
        <v>15-1151.00</v>
      </c>
      <c r="BD443" s="1" t="s">
        <v>2470</v>
      </c>
      <c r="BE443" s="1" t="s">
        <v>7023</v>
      </c>
      <c r="BF443" s="1" t="s">
        <v>4932</v>
      </c>
      <c r="BG443" s="1">
        <v>2</v>
      </c>
      <c r="BH443" s="1">
        <v>2</v>
      </c>
      <c r="BI443" s="2">
        <v>44470</v>
      </c>
      <c r="BJ443" s="2">
        <v>44834</v>
      </c>
      <c r="BK443" s="2">
        <v>44470</v>
      </c>
      <c r="BL443" s="2">
        <v>44834</v>
      </c>
      <c r="BM443" s="1">
        <v>40</v>
      </c>
      <c r="BN443" s="1">
        <v>0</v>
      </c>
      <c r="BO443" s="1">
        <v>8</v>
      </c>
      <c r="BP443" s="1">
        <v>8</v>
      </c>
      <c r="BQ443" s="1">
        <v>8</v>
      </c>
      <c r="BR443" s="1">
        <v>8</v>
      </c>
      <c r="BS443" s="1">
        <v>8</v>
      </c>
      <c r="BT443" s="1">
        <v>0</v>
      </c>
      <c r="BU443" s="1" t="str">
        <f t="shared" si="11"/>
        <v>8:00 AM</v>
      </c>
      <c r="BV443" s="1" t="str">
        <f>"5:00 PM"</f>
        <v>5:00 PM</v>
      </c>
      <c r="BW443" s="1" t="s">
        <v>135</v>
      </c>
      <c r="BX443" s="1">
        <v>0</v>
      </c>
      <c r="BY443" s="1">
        <v>24</v>
      </c>
      <c r="BZ443" s="1" t="s">
        <v>112</v>
      </c>
      <c r="CA443" s="1">
        <v>0</v>
      </c>
      <c r="CB443" s="1" t="s">
        <v>7024</v>
      </c>
      <c r="CC443" s="1" t="s">
        <v>7025</v>
      </c>
      <c r="CE443" s="1" t="s">
        <v>167</v>
      </c>
      <c r="CF443" s="1" t="s">
        <v>117</v>
      </c>
      <c r="CG443" s="1">
        <v>96950</v>
      </c>
      <c r="CH443" s="3">
        <v>12.19</v>
      </c>
      <c r="CI443" s="3">
        <v>12.19</v>
      </c>
      <c r="CJ443" s="3">
        <v>18.29</v>
      </c>
      <c r="CK443" s="3">
        <v>18.29</v>
      </c>
      <c r="CL443" s="1" t="s">
        <v>137</v>
      </c>
      <c r="CM443" s="1" t="s">
        <v>168</v>
      </c>
      <c r="CN443" s="1" t="s">
        <v>139</v>
      </c>
      <c r="CP443" s="1" t="s">
        <v>111</v>
      </c>
      <c r="CQ443" s="1" t="s">
        <v>111</v>
      </c>
      <c r="CR443" s="1" t="s">
        <v>111</v>
      </c>
      <c r="CS443" s="1" t="s">
        <v>111</v>
      </c>
      <c r="CT443" s="1" t="s">
        <v>138</v>
      </c>
      <c r="CU443" s="1" t="s">
        <v>111</v>
      </c>
      <c r="CV443" s="1" t="s">
        <v>138</v>
      </c>
      <c r="CW443" s="1" t="s">
        <v>7026</v>
      </c>
      <c r="CX443" s="1">
        <v>16702339442</v>
      </c>
      <c r="CY443" s="1" t="s">
        <v>7027</v>
      </c>
      <c r="CZ443" s="1" t="s">
        <v>138</v>
      </c>
      <c r="DA443" s="1" t="s">
        <v>111</v>
      </c>
      <c r="DB443" s="1" t="s">
        <v>112</v>
      </c>
    </row>
    <row r="444" spans="1:111" ht="15.6" customHeight="1" x14ac:dyDescent="0.25">
      <c r="A444" s="1" t="s">
        <v>7028</v>
      </c>
      <c r="B444" s="1" t="s">
        <v>238</v>
      </c>
      <c r="C444" s="2">
        <v>44291.004916550926</v>
      </c>
      <c r="D444" s="2">
        <v>44327</v>
      </c>
      <c r="E444" s="1" t="s">
        <v>110</v>
      </c>
      <c r="F444" s="2">
        <v>44468.833333333336</v>
      </c>
      <c r="G444" s="1" t="s">
        <v>112</v>
      </c>
      <c r="H444" s="1" t="s">
        <v>112</v>
      </c>
      <c r="I444" s="1" t="s">
        <v>112</v>
      </c>
      <c r="J444" s="1" t="s">
        <v>3474</v>
      </c>
      <c r="K444" s="1" t="s">
        <v>138</v>
      </c>
      <c r="L444" s="1" t="s">
        <v>3476</v>
      </c>
      <c r="M444" s="1" t="s">
        <v>3477</v>
      </c>
      <c r="N444" s="1" t="s">
        <v>167</v>
      </c>
      <c r="O444" s="1" t="s">
        <v>117</v>
      </c>
      <c r="P444" s="9">
        <v>96950</v>
      </c>
      <c r="Q444" s="1" t="s">
        <v>118</v>
      </c>
      <c r="R444" s="1" t="s">
        <v>138</v>
      </c>
      <c r="S444" s="1">
        <v>16702368202</v>
      </c>
      <c r="T444" s="1">
        <v>3554</v>
      </c>
      <c r="U444" s="1">
        <v>62211</v>
      </c>
      <c r="V444" s="1" t="s">
        <v>119</v>
      </c>
      <c r="X444" s="1" t="s">
        <v>3478</v>
      </c>
      <c r="Y444" s="1" t="s">
        <v>3479</v>
      </c>
      <c r="Z444" s="1" t="s">
        <v>1701</v>
      </c>
      <c r="AA444" s="1" t="s">
        <v>3480</v>
      </c>
      <c r="AB444" s="1" t="s">
        <v>3476</v>
      </c>
      <c r="AC444" s="1" t="s">
        <v>3477</v>
      </c>
      <c r="AD444" s="1" t="s">
        <v>167</v>
      </c>
      <c r="AE444" s="1" t="s">
        <v>117</v>
      </c>
      <c r="AF444" s="9">
        <v>96950</v>
      </c>
      <c r="AG444" s="1" t="s">
        <v>118</v>
      </c>
      <c r="AH444" s="1" t="s">
        <v>138</v>
      </c>
      <c r="AI444" s="1">
        <v>16702368202</v>
      </c>
      <c r="AJ444" s="1">
        <v>3554</v>
      </c>
      <c r="AK444" s="1" t="s">
        <v>3481</v>
      </c>
      <c r="BC444" s="1" t="str">
        <f>"29-1141.00"</f>
        <v>29-1141.00</v>
      </c>
      <c r="BD444" s="1" t="s">
        <v>1381</v>
      </c>
      <c r="BE444" s="1" t="s">
        <v>7029</v>
      </c>
      <c r="BF444" s="1" t="s">
        <v>7030</v>
      </c>
      <c r="BG444" s="1">
        <v>33</v>
      </c>
      <c r="BH444" s="1">
        <v>33</v>
      </c>
      <c r="BI444" s="2">
        <v>44470</v>
      </c>
      <c r="BJ444" s="2">
        <v>44834</v>
      </c>
      <c r="BK444" s="2">
        <v>44470</v>
      </c>
      <c r="BL444" s="2">
        <v>44834</v>
      </c>
      <c r="BM444" s="1">
        <v>40</v>
      </c>
      <c r="BN444" s="1">
        <v>12</v>
      </c>
      <c r="BO444" s="1">
        <v>12</v>
      </c>
      <c r="BP444" s="1">
        <v>12</v>
      </c>
      <c r="BQ444" s="1">
        <v>4</v>
      </c>
      <c r="BR444" s="1">
        <v>0</v>
      </c>
      <c r="BS444" s="1">
        <v>0</v>
      </c>
      <c r="BT444" s="1">
        <v>0</v>
      </c>
      <c r="BU444" s="1" t="str">
        <f>"7:30 AM"</f>
        <v>7:30 AM</v>
      </c>
      <c r="BV444" s="1" t="str">
        <f>"7:30 PM"</f>
        <v>7:30 PM</v>
      </c>
      <c r="BW444" s="1" t="s">
        <v>392</v>
      </c>
      <c r="BX444" s="1">
        <v>0</v>
      </c>
      <c r="BY444" s="1">
        <v>0</v>
      </c>
      <c r="BZ444" s="1" t="s">
        <v>112</v>
      </c>
      <c r="CA444" s="1">
        <v>0</v>
      </c>
      <c r="CB444" s="1" t="s">
        <v>7031</v>
      </c>
      <c r="CC444" s="1" t="s">
        <v>3476</v>
      </c>
      <c r="CD444" s="1" t="s">
        <v>3477</v>
      </c>
      <c r="CE444" s="1" t="s">
        <v>167</v>
      </c>
      <c r="CF444" s="1" t="s">
        <v>117</v>
      </c>
      <c r="CG444" s="1">
        <v>96950</v>
      </c>
      <c r="CH444" s="3">
        <v>22.19</v>
      </c>
      <c r="CI444" s="3">
        <v>25.78</v>
      </c>
      <c r="CL444" s="1" t="s">
        <v>137</v>
      </c>
      <c r="CM444" s="1" t="s">
        <v>3486</v>
      </c>
      <c r="CN444" s="1" t="s">
        <v>139</v>
      </c>
      <c r="CP444" s="1" t="s">
        <v>111</v>
      </c>
      <c r="CQ444" s="1" t="s">
        <v>111</v>
      </c>
      <c r="CR444" s="1" t="s">
        <v>112</v>
      </c>
      <c r="CS444" s="1" t="s">
        <v>112</v>
      </c>
      <c r="CT444" s="1" t="s">
        <v>138</v>
      </c>
      <c r="CU444" s="1" t="s">
        <v>111</v>
      </c>
      <c r="CV444" s="1" t="s">
        <v>138</v>
      </c>
      <c r="CW444" s="1" t="s">
        <v>3487</v>
      </c>
      <c r="CX444" s="1">
        <v>16702368202</v>
      </c>
      <c r="CY444" s="1" t="s">
        <v>3488</v>
      </c>
      <c r="CZ444" s="1" t="s">
        <v>3489</v>
      </c>
      <c r="DA444" s="1" t="s">
        <v>111</v>
      </c>
      <c r="DB444" s="1" t="s">
        <v>112</v>
      </c>
      <c r="DC444" s="1" t="s">
        <v>890</v>
      </c>
      <c r="DD444" s="1" t="s">
        <v>3490</v>
      </c>
      <c r="DE444" s="1" t="s">
        <v>3491</v>
      </c>
      <c r="DF444" s="1" t="s">
        <v>3474</v>
      </c>
      <c r="DG444" s="1" t="s">
        <v>3492</v>
      </c>
    </row>
    <row r="445" spans="1:111" ht="15.6" customHeight="1" x14ac:dyDescent="0.25">
      <c r="A445" s="1" t="s">
        <v>7038</v>
      </c>
      <c r="B445" s="1" t="s">
        <v>238</v>
      </c>
      <c r="C445" s="2">
        <v>44227.871460648152</v>
      </c>
      <c r="D445" s="2">
        <v>44257</v>
      </c>
      <c r="E445" s="1" t="s">
        <v>180</v>
      </c>
      <c r="G445" s="1" t="s">
        <v>112</v>
      </c>
      <c r="H445" s="1" t="s">
        <v>112</v>
      </c>
      <c r="I445" s="1" t="s">
        <v>112</v>
      </c>
      <c r="J445" s="1" t="s">
        <v>1809</v>
      </c>
      <c r="L445" s="1" t="s">
        <v>3221</v>
      </c>
      <c r="N445" s="1" t="s">
        <v>167</v>
      </c>
      <c r="O445" s="1" t="s">
        <v>117</v>
      </c>
      <c r="P445" s="9">
        <v>96950</v>
      </c>
      <c r="Q445" s="1" t="s">
        <v>118</v>
      </c>
      <c r="S445" s="1">
        <v>16702338040</v>
      </c>
      <c r="U445" s="1">
        <v>61162</v>
      </c>
      <c r="V445" s="1" t="s">
        <v>119</v>
      </c>
      <c r="X445" s="1" t="s">
        <v>1811</v>
      </c>
      <c r="Y445" s="1" t="s">
        <v>1812</v>
      </c>
      <c r="Z445" s="1" t="s">
        <v>1813</v>
      </c>
      <c r="AA445" s="1" t="s">
        <v>461</v>
      </c>
      <c r="AB445" s="1" t="s">
        <v>7039</v>
      </c>
      <c r="AD445" s="1" t="s">
        <v>167</v>
      </c>
      <c r="AE445" s="1" t="s">
        <v>117</v>
      </c>
      <c r="AF445" s="9">
        <v>96950</v>
      </c>
      <c r="AG445" s="1" t="s">
        <v>118</v>
      </c>
      <c r="AI445" s="1">
        <v>16702338040</v>
      </c>
      <c r="AK445" s="1" t="s">
        <v>7040</v>
      </c>
      <c r="BC445" s="1" t="str">
        <f>"25-3021.00"</f>
        <v>25-3021.00</v>
      </c>
      <c r="BD445" s="1" t="s">
        <v>327</v>
      </c>
      <c r="BE445" s="1" t="s">
        <v>7041</v>
      </c>
      <c r="BF445" s="1" t="s">
        <v>3220</v>
      </c>
      <c r="BG445" s="1">
        <v>3</v>
      </c>
      <c r="BH445" s="1">
        <v>3</v>
      </c>
      <c r="BI445" s="2">
        <v>44270</v>
      </c>
      <c r="BJ445" s="2">
        <v>44469</v>
      </c>
      <c r="BK445" s="2">
        <v>44270</v>
      </c>
      <c r="BL445" s="2">
        <v>44469</v>
      </c>
      <c r="BM445" s="1">
        <v>40</v>
      </c>
      <c r="BN445" s="1">
        <v>0</v>
      </c>
      <c r="BO445" s="1">
        <v>8</v>
      </c>
      <c r="BP445" s="1">
        <v>8</v>
      </c>
      <c r="BQ445" s="1">
        <v>8</v>
      </c>
      <c r="BR445" s="1">
        <v>8</v>
      </c>
      <c r="BS445" s="1">
        <v>8</v>
      </c>
      <c r="BT445" s="1">
        <v>0</v>
      </c>
      <c r="BU445" s="1" t="str">
        <f>"9:00 AM"</f>
        <v>9:00 AM</v>
      </c>
      <c r="BV445" s="1" t="str">
        <f>"5:00 PM"</f>
        <v>5:00 PM</v>
      </c>
      <c r="BW445" s="1" t="s">
        <v>230</v>
      </c>
      <c r="BX445" s="1">
        <v>3</v>
      </c>
      <c r="BY445" s="1">
        <v>3</v>
      </c>
      <c r="BZ445" s="1" t="s">
        <v>112</v>
      </c>
      <c r="CA445" s="1">
        <v>0</v>
      </c>
      <c r="CB445" s="1" t="s">
        <v>230</v>
      </c>
      <c r="CC445" s="1" t="s">
        <v>3221</v>
      </c>
      <c r="CE445" s="1" t="s">
        <v>116</v>
      </c>
      <c r="CF445" s="1" t="s">
        <v>117</v>
      </c>
      <c r="CG445" s="1">
        <v>96950</v>
      </c>
      <c r="CH445" s="3">
        <v>28.5</v>
      </c>
      <c r="CJ445" s="3">
        <v>42.75</v>
      </c>
      <c r="CL445" s="1" t="s">
        <v>137</v>
      </c>
      <c r="CM445" s="1" t="s">
        <v>230</v>
      </c>
      <c r="CN445" s="1" t="s">
        <v>139</v>
      </c>
      <c r="CP445" s="1" t="s">
        <v>112</v>
      </c>
      <c r="CQ445" s="1" t="s">
        <v>111</v>
      </c>
      <c r="CR445" s="1" t="s">
        <v>112</v>
      </c>
      <c r="CS445" s="1" t="s">
        <v>111</v>
      </c>
      <c r="CT445" s="1" t="s">
        <v>111</v>
      </c>
      <c r="CU445" s="1" t="s">
        <v>111</v>
      </c>
      <c r="CV445" s="1" t="s">
        <v>138</v>
      </c>
      <c r="CW445" s="1" t="s">
        <v>593</v>
      </c>
      <c r="CX445" s="1">
        <v>16702338040</v>
      </c>
      <c r="CY445" s="1" t="s">
        <v>590</v>
      </c>
      <c r="CZ445" s="1" t="s">
        <v>138</v>
      </c>
      <c r="DA445" s="1" t="s">
        <v>111</v>
      </c>
      <c r="DB445" s="1" t="s">
        <v>112</v>
      </c>
    </row>
    <row r="446" spans="1:111" ht="15.6" customHeight="1" x14ac:dyDescent="0.25">
      <c r="A446" s="1" t="s">
        <v>7051</v>
      </c>
      <c r="B446" s="1" t="s">
        <v>238</v>
      </c>
      <c r="C446" s="2">
        <v>44299.171260532406</v>
      </c>
      <c r="D446" s="2">
        <v>44328</v>
      </c>
      <c r="E446" s="1" t="s">
        <v>110</v>
      </c>
      <c r="F446" s="2">
        <v>44468.833333333336</v>
      </c>
      <c r="G446" s="1" t="s">
        <v>111</v>
      </c>
      <c r="H446" s="1" t="s">
        <v>112</v>
      </c>
      <c r="I446" s="1" t="s">
        <v>112</v>
      </c>
      <c r="J446" s="1" t="s">
        <v>7052</v>
      </c>
      <c r="L446" s="1" t="s">
        <v>7053</v>
      </c>
      <c r="M446" s="1" t="s">
        <v>7054</v>
      </c>
      <c r="N446" s="1" t="s">
        <v>167</v>
      </c>
      <c r="O446" s="1" t="s">
        <v>117</v>
      </c>
      <c r="P446" s="9">
        <v>96950</v>
      </c>
      <c r="Q446" s="1" t="s">
        <v>118</v>
      </c>
      <c r="S446" s="1">
        <v>16702340560</v>
      </c>
      <c r="T446" s="1">
        <v>115</v>
      </c>
      <c r="U446" s="1">
        <v>511110</v>
      </c>
      <c r="V446" s="1" t="s">
        <v>119</v>
      </c>
      <c r="X446" s="1" t="s">
        <v>911</v>
      </c>
      <c r="Y446" s="1" t="s">
        <v>912</v>
      </c>
      <c r="Z446" s="1" t="s">
        <v>7055</v>
      </c>
      <c r="AA446" s="1" t="s">
        <v>171</v>
      </c>
      <c r="AB446" s="1" t="s">
        <v>7053</v>
      </c>
      <c r="AC446" s="1" t="s">
        <v>7054</v>
      </c>
      <c r="AD446" s="1" t="s">
        <v>167</v>
      </c>
      <c r="AE446" s="1" t="s">
        <v>117</v>
      </c>
      <c r="AF446" s="9">
        <v>96950</v>
      </c>
      <c r="AG446" s="1" t="s">
        <v>118</v>
      </c>
      <c r="AI446" s="1">
        <v>16702340560</v>
      </c>
      <c r="AJ446" s="1">
        <v>115</v>
      </c>
      <c r="AK446" s="1" t="s">
        <v>4978</v>
      </c>
      <c r="BC446" s="1" t="str">
        <f>"27-3022.00"</f>
        <v>27-3022.00</v>
      </c>
      <c r="BD446" s="1" t="s">
        <v>6029</v>
      </c>
      <c r="BE446" s="1" t="s">
        <v>7056</v>
      </c>
      <c r="BF446" s="1" t="s">
        <v>6031</v>
      </c>
      <c r="BG446" s="1">
        <v>1</v>
      </c>
      <c r="BH446" s="1">
        <v>1</v>
      </c>
      <c r="BI446" s="2">
        <v>44470</v>
      </c>
      <c r="BJ446" s="2">
        <v>44834</v>
      </c>
      <c r="BK446" s="2">
        <v>44470</v>
      </c>
      <c r="BL446" s="2">
        <v>44834</v>
      </c>
      <c r="BM446" s="1">
        <v>35</v>
      </c>
      <c r="BN446" s="1">
        <v>3</v>
      </c>
      <c r="BO446" s="1">
        <v>7</v>
      </c>
      <c r="BP446" s="1">
        <v>7</v>
      </c>
      <c r="BQ446" s="1">
        <v>7</v>
      </c>
      <c r="BR446" s="1">
        <v>7</v>
      </c>
      <c r="BS446" s="1">
        <v>4</v>
      </c>
      <c r="BT446" s="1">
        <v>0</v>
      </c>
      <c r="BU446" s="1" t="str">
        <f>"10:00 AM"</f>
        <v>10:00 AM</v>
      </c>
      <c r="BV446" s="1" t="str">
        <f>"7:00 PM"</f>
        <v>7:00 PM</v>
      </c>
      <c r="BW446" s="1" t="s">
        <v>193</v>
      </c>
      <c r="BX446" s="1">
        <v>0</v>
      </c>
      <c r="BY446" s="1">
        <v>36</v>
      </c>
      <c r="BZ446" s="1" t="s">
        <v>112</v>
      </c>
      <c r="CA446" s="1">
        <v>0</v>
      </c>
      <c r="CB446" s="4" t="s">
        <v>7057</v>
      </c>
      <c r="CC446" s="1" t="s">
        <v>3589</v>
      </c>
      <c r="CD446" s="1" t="s">
        <v>754</v>
      </c>
      <c r="CE446" s="1" t="s">
        <v>167</v>
      </c>
      <c r="CF446" s="1" t="s">
        <v>117</v>
      </c>
      <c r="CG446" s="1">
        <v>96950</v>
      </c>
      <c r="CH446" s="3">
        <v>13.19</v>
      </c>
      <c r="CI446" s="3">
        <v>13.19</v>
      </c>
      <c r="CJ446" s="3">
        <v>19.79</v>
      </c>
      <c r="CK446" s="3">
        <v>19.79</v>
      </c>
      <c r="CL446" s="1" t="s">
        <v>137</v>
      </c>
      <c r="CM446" s="1" t="s">
        <v>922</v>
      </c>
      <c r="CN446" s="1" t="s">
        <v>139</v>
      </c>
      <c r="CP446" s="1" t="s">
        <v>112</v>
      </c>
      <c r="CQ446" s="1" t="s">
        <v>111</v>
      </c>
      <c r="CR446" s="1" t="s">
        <v>112</v>
      </c>
      <c r="CS446" s="1" t="s">
        <v>111</v>
      </c>
      <c r="CT446" s="1" t="s">
        <v>111</v>
      </c>
      <c r="CU446" s="1" t="s">
        <v>111</v>
      </c>
      <c r="CV446" s="1" t="s">
        <v>138</v>
      </c>
      <c r="CW446" s="1" t="s">
        <v>714</v>
      </c>
      <c r="CX446" s="1">
        <v>16702350561</v>
      </c>
      <c r="CY446" s="1" t="s">
        <v>4978</v>
      </c>
      <c r="CZ446" s="1" t="s">
        <v>716</v>
      </c>
      <c r="DA446" s="1" t="s">
        <v>111</v>
      </c>
      <c r="DB446" s="1" t="s">
        <v>112</v>
      </c>
    </row>
    <row r="447" spans="1:111" ht="15.6" customHeight="1" x14ac:dyDescent="0.25">
      <c r="A447" s="1" t="s">
        <v>7063</v>
      </c>
      <c r="B447" s="1" t="s">
        <v>238</v>
      </c>
      <c r="C447" s="2">
        <v>44300.151693981483</v>
      </c>
      <c r="D447" s="2">
        <v>44330</v>
      </c>
      <c r="E447" s="1" t="s">
        <v>110</v>
      </c>
      <c r="F447" s="2">
        <v>44468.833333333336</v>
      </c>
      <c r="G447" s="1" t="s">
        <v>112</v>
      </c>
      <c r="H447" s="1" t="s">
        <v>112</v>
      </c>
      <c r="I447" s="1" t="s">
        <v>112</v>
      </c>
      <c r="J447" s="1" t="s">
        <v>3371</v>
      </c>
      <c r="K447" s="1" t="s">
        <v>138</v>
      </c>
      <c r="L447" s="1" t="s">
        <v>7064</v>
      </c>
      <c r="N447" s="1" t="s">
        <v>116</v>
      </c>
      <c r="O447" s="1" t="s">
        <v>117</v>
      </c>
      <c r="P447" s="9">
        <v>96950</v>
      </c>
      <c r="Q447" s="1" t="s">
        <v>118</v>
      </c>
      <c r="R447" s="1" t="s">
        <v>138</v>
      </c>
      <c r="S447" s="1">
        <v>16702342440</v>
      </c>
      <c r="U447" s="1">
        <v>23622</v>
      </c>
      <c r="V447" s="1" t="s">
        <v>119</v>
      </c>
      <c r="X447" s="1" t="s">
        <v>3373</v>
      </c>
      <c r="Y447" s="1" t="s">
        <v>1111</v>
      </c>
      <c r="Z447" s="1" t="s">
        <v>3374</v>
      </c>
      <c r="AA447" s="1" t="s">
        <v>962</v>
      </c>
      <c r="AB447" s="1" t="s">
        <v>7064</v>
      </c>
      <c r="AD447" s="1" t="s">
        <v>116</v>
      </c>
      <c r="AE447" s="1" t="s">
        <v>117</v>
      </c>
      <c r="AF447" s="9">
        <v>96950</v>
      </c>
      <c r="AG447" s="1" t="s">
        <v>118</v>
      </c>
      <c r="AH447" s="1" t="s">
        <v>138</v>
      </c>
      <c r="AI447" s="1">
        <v>16702342440</v>
      </c>
      <c r="AK447" s="1" t="s">
        <v>3383</v>
      </c>
      <c r="AL447" s="1" t="s">
        <v>653</v>
      </c>
      <c r="AM447" s="1" t="s">
        <v>3050</v>
      </c>
      <c r="AN447" s="1" t="s">
        <v>3376</v>
      </c>
      <c r="AO447" s="1" t="s">
        <v>1868</v>
      </c>
      <c r="AP447" s="1" t="s">
        <v>3377</v>
      </c>
      <c r="AQ447" s="1" t="s">
        <v>1197</v>
      </c>
      <c r="AR447" s="1" t="s">
        <v>116</v>
      </c>
      <c r="AS447" s="1" t="s">
        <v>117</v>
      </c>
      <c r="AT447" s="9">
        <v>96950</v>
      </c>
      <c r="AU447" s="1" t="s">
        <v>118</v>
      </c>
      <c r="AV447" s="1" t="s">
        <v>138</v>
      </c>
      <c r="AW447" s="1">
        <v>16702331209</v>
      </c>
      <c r="AX447" s="1" t="s">
        <v>138</v>
      </c>
      <c r="AY447" s="1" t="s">
        <v>3378</v>
      </c>
      <c r="AZ447" s="1" t="s">
        <v>3379</v>
      </c>
      <c r="BA447" s="1" t="s">
        <v>117</v>
      </c>
      <c r="BB447" s="1" t="s">
        <v>661</v>
      </c>
      <c r="BC447" s="1" t="str">
        <f>"49-3042.00"</f>
        <v>49-3042.00</v>
      </c>
      <c r="BD447" s="1" t="s">
        <v>1089</v>
      </c>
      <c r="BE447" s="1" t="s">
        <v>7065</v>
      </c>
      <c r="BF447" s="1" t="s">
        <v>7066</v>
      </c>
      <c r="BG447" s="1">
        <v>1</v>
      </c>
      <c r="BH447" s="1">
        <v>1</v>
      </c>
      <c r="BI447" s="2">
        <v>44470</v>
      </c>
      <c r="BJ447" s="2">
        <v>44834</v>
      </c>
      <c r="BK447" s="2">
        <v>44470</v>
      </c>
      <c r="BL447" s="2">
        <v>44834</v>
      </c>
      <c r="BM447" s="1">
        <v>40</v>
      </c>
      <c r="BN447" s="1">
        <v>0</v>
      </c>
      <c r="BO447" s="1">
        <v>8</v>
      </c>
      <c r="BP447" s="1">
        <v>8</v>
      </c>
      <c r="BQ447" s="1">
        <v>8</v>
      </c>
      <c r="BR447" s="1">
        <v>8</v>
      </c>
      <c r="BS447" s="1">
        <v>8</v>
      </c>
      <c r="BT447" s="1">
        <v>0</v>
      </c>
      <c r="BU447" s="1" t="str">
        <f>"8:00 AM"</f>
        <v>8:00 AM</v>
      </c>
      <c r="BV447" s="1" t="str">
        <f>"5:00 PM"</f>
        <v>5:00 PM</v>
      </c>
      <c r="BW447" s="1" t="s">
        <v>135</v>
      </c>
      <c r="BX447" s="1">
        <v>0</v>
      </c>
      <c r="BY447" s="1">
        <v>24</v>
      </c>
      <c r="BZ447" s="1" t="s">
        <v>112</v>
      </c>
      <c r="CA447" s="1">
        <v>0</v>
      </c>
      <c r="CB447" s="1" t="s">
        <v>7067</v>
      </c>
      <c r="CC447" s="1" t="s">
        <v>3382</v>
      </c>
      <c r="CE447" s="1" t="s">
        <v>116</v>
      </c>
      <c r="CF447" s="1" t="s">
        <v>117</v>
      </c>
      <c r="CG447" s="1">
        <v>96950</v>
      </c>
      <c r="CH447" s="3">
        <v>10.050000000000001</v>
      </c>
      <c r="CI447" s="3">
        <v>10.050000000000001</v>
      </c>
      <c r="CJ447" s="3">
        <v>15.08</v>
      </c>
      <c r="CK447" s="3">
        <v>15.08</v>
      </c>
      <c r="CL447" s="1" t="s">
        <v>137</v>
      </c>
      <c r="CM447" s="1" t="s">
        <v>138</v>
      </c>
      <c r="CN447" s="1" t="s">
        <v>139</v>
      </c>
      <c r="CP447" s="1" t="s">
        <v>112</v>
      </c>
      <c r="CQ447" s="1" t="s">
        <v>111</v>
      </c>
      <c r="CR447" s="1" t="s">
        <v>111</v>
      </c>
      <c r="CS447" s="1" t="s">
        <v>111</v>
      </c>
      <c r="CT447" s="1" t="s">
        <v>138</v>
      </c>
      <c r="CU447" s="1" t="s">
        <v>111</v>
      </c>
      <c r="CV447" s="1" t="s">
        <v>138</v>
      </c>
      <c r="CW447" s="1" t="s">
        <v>138</v>
      </c>
      <c r="CX447" s="1">
        <v>16702342440</v>
      </c>
      <c r="CY447" s="1" t="s">
        <v>3383</v>
      </c>
      <c r="CZ447" s="1" t="s">
        <v>138</v>
      </c>
      <c r="DA447" s="1" t="s">
        <v>111</v>
      </c>
      <c r="DB447" s="1" t="s">
        <v>112</v>
      </c>
      <c r="DC447" s="1" t="s">
        <v>3050</v>
      </c>
      <c r="DD447" s="1" t="s">
        <v>3376</v>
      </c>
      <c r="DE447" s="1" t="s">
        <v>3384</v>
      </c>
      <c r="DF447" s="1" t="s">
        <v>3379</v>
      </c>
      <c r="DG447" s="1" t="s">
        <v>3378</v>
      </c>
    </row>
    <row r="448" spans="1:111" ht="15.6" customHeight="1" x14ac:dyDescent="0.25">
      <c r="A448" s="1" t="s">
        <v>7069</v>
      </c>
      <c r="B448" s="1" t="s">
        <v>238</v>
      </c>
      <c r="C448" s="2">
        <v>44290.867572222225</v>
      </c>
      <c r="D448" s="2">
        <v>44320</v>
      </c>
      <c r="E448" s="1" t="s">
        <v>110</v>
      </c>
      <c r="F448" s="2">
        <v>44469.833333333336</v>
      </c>
      <c r="G448" s="1" t="s">
        <v>111</v>
      </c>
      <c r="H448" s="1" t="s">
        <v>112</v>
      </c>
      <c r="I448" s="1" t="s">
        <v>112</v>
      </c>
      <c r="J448" s="1" t="s">
        <v>7070</v>
      </c>
      <c r="K448" s="1" t="s">
        <v>138</v>
      </c>
      <c r="L448" s="1" t="s">
        <v>217</v>
      </c>
      <c r="M448" s="1" t="s">
        <v>7071</v>
      </c>
      <c r="N448" s="1" t="s">
        <v>116</v>
      </c>
      <c r="O448" s="1" t="s">
        <v>117</v>
      </c>
      <c r="P448" s="9">
        <v>96950</v>
      </c>
      <c r="Q448" s="1" t="s">
        <v>118</v>
      </c>
      <c r="R448" s="1" t="s">
        <v>138</v>
      </c>
      <c r="S448" s="1">
        <v>16702341324</v>
      </c>
      <c r="U448" s="1">
        <v>423610</v>
      </c>
      <c r="V448" s="1" t="s">
        <v>119</v>
      </c>
      <c r="X448" s="1" t="s">
        <v>7072</v>
      </c>
      <c r="Y448" s="1" t="s">
        <v>7073</v>
      </c>
      <c r="Z448" s="1" t="s">
        <v>7074</v>
      </c>
      <c r="AA448" s="1" t="s">
        <v>7075</v>
      </c>
      <c r="AB448" s="1" t="s">
        <v>217</v>
      </c>
      <c r="AC448" s="1" t="s">
        <v>7071</v>
      </c>
      <c r="AD448" s="1" t="s">
        <v>116</v>
      </c>
      <c r="AE448" s="1" t="s">
        <v>117</v>
      </c>
      <c r="AF448" s="9">
        <v>96950</v>
      </c>
      <c r="AG448" s="1" t="s">
        <v>118</v>
      </c>
      <c r="AH448" s="1" t="s">
        <v>138</v>
      </c>
      <c r="AI448" s="1">
        <v>16702341324</v>
      </c>
      <c r="AK448" s="1" t="s">
        <v>7076</v>
      </c>
      <c r="BC448" s="1" t="str">
        <f>"47-2111.00"</f>
        <v>47-2111.00</v>
      </c>
      <c r="BD448" s="1" t="s">
        <v>1792</v>
      </c>
      <c r="BE448" s="1" t="s">
        <v>7077</v>
      </c>
      <c r="BF448" s="1" t="s">
        <v>1794</v>
      </c>
      <c r="BG448" s="1">
        <v>1</v>
      </c>
      <c r="BH448" s="1">
        <v>1</v>
      </c>
      <c r="BI448" s="2">
        <v>44471</v>
      </c>
      <c r="BJ448" s="2">
        <v>45566</v>
      </c>
      <c r="BK448" s="2">
        <v>44471</v>
      </c>
      <c r="BL448" s="2">
        <v>45566</v>
      </c>
      <c r="BM448" s="1">
        <v>40</v>
      </c>
      <c r="BN448" s="1">
        <v>0</v>
      </c>
      <c r="BO448" s="1">
        <v>8</v>
      </c>
      <c r="BP448" s="1">
        <v>8</v>
      </c>
      <c r="BQ448" s="1">
        <v>8</v>
      </c>
      <c r="BR448" s="1">
        <v>8</v>
      </c>
      <c r="BS448" s="1">
        <v>8</v>
      </c>
      <c r="BT448" s="1">
        <v>0</v>
      </c>
      <c r="BU448" s="1" t="str">
        <f>"8:00 AM"</f>
        <v>8:00 AM</v>
      </c>
      <c r="BV448" s="1" t="str">
        <f>"5:00 PM"</f>
        <v>5:00 PM</v>
      </c>
      <c r="BW448" s="1" t="s">
        <v>135</v>
      </c>
      <c r="BX448" s="1">
        <v>0</v>
      </c>
      <c r="BY448" s="1">
        <v>24</v>
      </c>
      <c r="BZ448" s="1" t="s">
        <v>112</v>
      </c>
      <c r="CA448" s="1">
        <v>0</v>
      </c>
      <c r="CB448" s="1" t="s">
        <v>362</v>
      </c>
      <c r="CC448" s="1" t="s">
        <v>217</v>
      </c>
      <c r="CD448" s="1" t="s">
        <v>7071</v>
      </c>
      <c r="CE448" s="1" t="s">
        <v>116</v>
      </c>
      <c r="CF448" s="1" t="s">
        <v>117</v>
      </c>
      <c r="CG448" s="1">
        <v>96950</v>
      </c>
      <c r="CH448" s="3">
        <v>10.53</v>
      </c>
      <c r="CI448" s="3">
        <v>10.53</v>
      </c>
      <c r="CJ448" s="3">
        <v>0</v>
      </c>
      <c r="CK448" s="3">
        <v>0</v>
      </c>
      <c r="CL448" s="1" t="s">
        <v>137</v>
      </c>
      <c r="CM448" s="1" t="s">
        <v>138</v>
      </c>
      <c r="CN448" s="1" t="s">
        <v>139</v>
      </c>
      <c r="CP448" s="1" t="s">
        <v>112</v>
      </c>
      <c r="CQ448" s="1" t="s">
        <v>111</v>
      </c>
      <c r="CR448" s="1" t="s">
        <v>111</v>
      </c>
      <c r="CS448" s="1" t="s">
        <v>112</v>
      </c>
      <c r="CT448" s="1" t="s">
        <v>138</v>
      </c>
      <c r="CU448" s="1" t="s">
        <v>111</v>
      </c>
      <c r="CV448" s="1" t="s">
        <v>111</v>
      </c>
      <c r="CW448" s="1" t="s">
        <v>7078</v>
      </c>
      <c r="CX448" s="1">
        <v>16702341324</v>
      </c>
      <c r="CY448" s="1" t="s">
        <v>7076</v>
      </c>
      <c r="CZ448" s="1" t="s">
        <v>138</v>
      </c>
      <c r="DA448" s="1" t="s">
        <v>111</v>
      </c>
      <c r="DB448" s="1" t="s">
        <v>112</v>
      </c>
    </row>
    <row r="449" spans="1:111" ht="15.6" customHeight="1" x14ac:dyDescent="0.25">
      <c r="A449" s="1" t="s">
        <v>7079</v>
      </c>
      <c r="B449" s="1" t="s">
        <v>238</v>
      </c>
      <c r="C449" s="2">
        <v>44293.006423495368</v>
      </c>
      <c r="D449" s="2">
        <v>44330</v>
      </c>
      <c r="E449" s="1" t="s">
        <v>110</v>
      </c>
      <c r="F449" s="2">
        <v>44468.833333333336</v>
      </c>
      <c r="G449" s="1" t="s">
        <v>112</v>
      </c>
      <c r="H449" s="1" t="s">
        <v>112</v>
      </c>
      <c r="I449" s="1" t="s">
        <v>112</v>
      </c>
      <c r="J449" s="1" t="s">
        <v>1049</v>
      </c>
      <c r="K449" s="1" t="s">
        <v>1050</v>
      </c>
      <c r="L449" s="1" t="s">
        <v>1051</v>
      </c>
      <c r="N449" s="1" t="s">
        <v>116</v>
      </c>
      <c r="O449" s="1" t="s">
        <v>117</v>
      </c>
      <c r="P449" s="9">
        <v>96950</v>
      </c>
      <c r="Q449" s="1" t="s">
        <v>118</v>
      </c>
      <c r="R449" s="1" t="s">
        <v>2763</v>
      </c>
      <c r="S449" s="1">
        <v>16702358778</v>
      </c>
      <c r="U449" s="1">
        <v>23622</v>
      </c>
      <c r="V449" s="1" t="s">
        <v>119</v>
      </c>
      <c r="X449" s="1" t="s">
        <v>1052</v>
      </c>
      <c r="Y449" s="1" t="s">
        <v>1053</v>
      </c>
      <c r="Z449" s="1" t="s">
        <v>1054</v>
      </c>
      <c r="AA449" s="1" t="s">
        <v>373</v>
      </c>
      <c r="AB449" s="1" t="s">
        <v>1051</v>
      </c>
      <c r="AD449" s="1" t="s">
        <v>116</v>
      </c>
      <c r="AE449" s="1" t="s">
        <v>117</v>
      </c>
      <c r="AF449" s="9">
        <v>96950</v>
      </c>
      <c r="AG449" s="1" t="s">
        <v>118</v>
      </c>
      <c r="AI449" s="1">
        <v>16702358778</v>
      </c>
      <c r="AK449" s="1" t="s">
        <v>1055</v>
      </c>
      <c r="BC449" s="1" t="str">
        <f>"53-7061.00"</f>
        <v>53-7061.00</v>
      </c>
      <c r="BD449" s="1" t="s">
        <v>7080</v>
      </c>
      <c r="BE449" s="1" t="s">
        <v>7081</v>
      </c>
      <c r="BF449" s="1" t="s">
        <v>7082</v>
      </c>
      <c r="BG449" s="1">
        <v>2</v>
      </c>
      <c r="BH449" s="1">
        <v>2</v>
      </c>
      <c r="BI449" s="2">
        <v>44470</v>
      </c>
      <c r="BJ449" s="2">
        <v>44834</v>
      </c>
      <c r="BK449" s="2">
        <v>44470</v>
      </c>
      <c r="BL449" s="2">
        <v>44834</v>
      </c>
      <c r="BM449" s="1">
        <v>40</v>
      </c>
      <c r="BN449" s="1">
        <v>0</v>
      </c>
      <c r="BO449" s="1">
        <v>8</v>
      </c>
      <c r="BP449" s="1">
        <v>8</v>
      </c>
      <c r="BQ449" s="1">
        <v>8</v>
      </c>
      <c r="BR449" s="1">
        <v>8</v>
      </c>
      <c r="BS449" s="1">
        <v>8</v>
      </c>
      <c r="BT449" s="1">
        <v>0</v>
      </c>
      <c r="BU449" s="1" t="str">
        <f>"7:30 AM"</f>
        <v>7:30 AM</v>
      </c>
      <c r="BV449" s="1" t="str">
        <f>"4:30 PM"</f>
        <v>4:30 PM</v>
      </c>
      <c r="BW449" s="1" t="s">
        <v>135</v>
      </c>
      <c r="BX449" s="1">
        <v>0</v>
      </c>
      <c r="BY449" s="1">
        <v>0</v>
      </c>
      <c r="BZ449" s="1" t="s">
        <v>112</v>
      </c>
      <c r="CA449" s="1">
        <v>0</v>
      </c>
      <c r="CB449" s="1" t="s">
        <v>138</v>
      </c>
      <c r="CC449" s="1" t="s">
        <v>1058</v>
      </c>
      <c r="CE449" s="1" t="s">
        <v>116</v>
      </c>
      <c r="CF449" s="1" t="s">
        <v>117</v>
      </c>
      <c r="CG449" s="1">
        <v>96950</v>
      </c>
      <c r="CH449" s="3">
        <v>8.0299999999999994</v>
      </c>
      <c r="CI449" s="3">
        <v>8.0299999999999994</v>
      </c>
      <c r="CJ449" s="3">
        <v>12.04</v>
      </c>
      <c r="CK449" s="3">
        <v>12.04</v>
      </c>
      <c r="CL449" s="1" t="s">
        <v>137</v>
      </c>
      <c r="CN449" s="1" t="s">
        <v>139</v>
      </c>
      <c r="CP449" s="1" t="s">
        <v>112</v>
      </c>
      <c r="CQ449" s="1" t="s">
        <v>111</v>
      </c>
      <c r="CR449" s="1" t="s">
        <v>111</v>
      </c>
      <c r="CS449" s="1" t="s">
        <v>111</v>
      </c>
      <c r="CT449" s="1" t="s">
        <v>138</v>
      </c>
      <c r="CU449" s="1" t="s">
        <v>111</v>
      </c>
      <c r="CV449" s="1" t="s">
        <v>111</v>
      </c>
      <c r="CW449" s="1" t="s">
        <v>1059</v>
      </c>
      <c r="CX449" s="1">
        <v>16702358778</v>
      </c>
      <c r="CY449" s="1" t="s">
        <v>1055</v>
      </c>
      <c r="CZ449" s="1" t="s">
        <v>138</v>
      </c>
      <c r="DA449" s="1" t="s">
        <v>111</v>
      </c>
      <c r="DB449" s="1" t="s">
        <v>112</v>
      </c>
    </row>
    <row r="450" spans="1:111" ht="15.6" customHeight="1" x14ac:dyDescent="0.25">
      <c r="A450" s="1" t="s">
        <v>7083</v>
      </c>
      <c r="B450" s="1" t="s">
        <v>238</v>
      </c>
      <c r="C450" s="2">
        <v>44292.107772916665</v>
      </c>
      <c r="D450" s="2">
        <v>44329</v>
      </c>
      <c r="E450" s="1" t="s">
        <v>110</v>
      </c>
      <c r="F450" s="2">
        <v>44467.833333333336</v>
      </c>
      <c r="G450" s="1" t="s">
        <v>112</v>
      </c>
      <c r="H450" s="1" t="s">
        <v>112</v>
      </c>
      <c r="I450" s="1" t="s">
        <v>112</v>
      </c>
      <c r="J450" s="1" t="s">
        <v>550</v>
      </c>
      <c r="K450" s="1" t="s">
        <v>7084</v>
      </c>
      <c r="L450" s="1" t="s">
        <v>552</v>
      </c>
      <c r="N450" s="1" t="s">
        <v>167</v>
      </c>
      <c r="O450" s="1" t="s">
        <v>117</v>
      </c>
      <c r="P450" s="9">
        <v>96950</v>
      </c>
      <c r="Q450" s="1" t="s">
        <v>118</v>
      </c>
      <c r="S450" s="1">
        <v>16707836342</v>
      </c>
      <c r="U450" s="1">
        <v>561320</v>
      </c>
      <c r="V450" s="1" t="s">
        <v>119</v>
      </c>
      <c r="X450" s="1" t="s">
        <v>553</v>
      </c>
      <c r="Y450" s="1" t="s">
        <v>554</v>
      </c>
      <c r="Z450" s="1" t="s">
        <v>555</v>
      </c>
      <c r="AA450" s="1" t="s">
        <v>171</v>
      </c>
      <c r="AB450" s="1" t="s">
        <v>552</v>
      </c>
      <c r="AD450" s="1" t="s">
        <v>167</v>
      </c>
      <c r="AE450" s="1" t="s">
        <v>117</v>
      </c>
      <c r="AF450" s="9">
        <v>96950</v>
      </c>
      <c r="AG450" s="1" t="s">
        <v>118</v>
      </c>
      <c r="AI450" s="1">
        <v>16707836342</v>
      </c>
      <c r="AK450" s="1" t="s">
        <v>556</v>
      </c>
      <c r="BC450" s="1" t="str">
        <f>"49-9071.00"</f>
        <v>49-9071.00</v>
      </c>
      <c r="BD450" s="1" t="s">
        <v>214</v>
      </c>
      <c r="BE450" s="1" t="s">
        <v>7085</v>
      </c>
      <c r="BF450" s="1" t="s">
        <v>214</v>
      </c>
      <c r="BG450" s="1">
        <v>11</v>
      </c>
      <c r="BH450" s="1">
        <v>11</v>
      </c>
      <c r="BI450" s="2">
        <v>44470</v>
      </c>
      <c r="BJ450" s="2">
        <v>44834</v>
      </c>
      <c r="BK450" s="2">
        <v>44470</v>
      </c>
      <c r="BL450" s="2">
        <v>44834</v>
      </c>
      <c r="BM450" s="1">
        <v>35</v>
      </c>
      <c r="BN450" s="1">
        <v>0</v>
      </c>
      <c r="BO450" s="1">
        <v>7</v>
      </c>
      <c r="BP450" s="1">
        <v>7</v>
      </c>
      <c r="BQ450" s="1">
        <v>7</v>
      </c>
      <c r="BR450" s="1">
        <v>7</v>
      </c>
      <c r="BS450" s="1">
        <v>7</v>
      </c>
      <c r="BT450" s="1">
        <v>0</v>
      </c>
      <c r="BU450" s="1" t="str">
        <f>"8:00 AM"</f>
        <v>8:00 AM</v>
      </c>
      <c r="BV450" s="1" t="str">
        <f>"4:00 PM"</f>
        <v>4:00 PM</v>
      </c>
      <c r="BW450" s="1" t="s">
        <v>135</v>
      </c>
      <c r="BX450" s="1">
        <v>0</v>
      </c>
      <c r="BY450" s="1">
        <v>12</v>
      </c>
      <c r="BZ450" s="1" t="s">
        <v>112</v>
      </c>
      <c r="CA450" s="1">
        <v>0</v>
      </c>
      <c r="CB450" s="1" t="s">
        <v>7086</v>
      </c>
      <c r="CC450" s="1" t="s">
        <v>559</v>
      </c>
      <c r="CD450" s="1" t="s">
        <v>560</v>
      </c>
      <c r="CE450" s="1" t="s">
        <v>167</v>
      </c>
      <c r="CF450" s="1" t="s">
        <v>117</v>
      </c>
      <c r="CG450" s="1">
        <v>96950</v>
      </c>
      <c r="CH450" s="3">
        <v>8.7100000000000009</v>
      </c>
      <c r="CI450" s="3">
        <v>8.7100000000000009</v>
      </c>
      <c r="CJ450" s="3">
        <v>13.06</v>
      </c>
      <c r="CK450" s="3">
        <v>13.06</v>
      </c>
      <c r="CL450" s="1" t="s">
        <v>137</v>
      </c>
      <c r="CN450" s="1" t="s">
        <v>139</v>
      </c>
      <c r="CP450" s="1" t="s">
        <v>112</v>
      </c>
      <c r="CQ450" s="1" t="s">
        <v>111</v>
      </c>
      <c r="CR450" s="1" t="s">
        <v>112</v>
      </c>
      <c r="CS450" s="1" t="s">
        <v>111</v>
      </c>
      <c r="CT450" s="1" t="s">
        <v>138</v>
      </c>
      <c r="CU450" s="1" t="s">
        <v>111</v>
      </c>
      <c r="CV450" s="1" t="s">
        <v>138</v>
      </c>
      <c r="CW450" s="1" t="s">
        <v>2575</v>
      </c>
      <c r="CX450" s="1">
        <v>16707836342</v>
      </c>
      <c r="CY450" s="1" t="s">
        <v>556</v>
      </c>
      <c r="CZ450" s="1" t="s">
        <v>428</v>
      </c>
      <c r="DA450" s="1" t="s">
        <v>111</v>
      </c>
      <c r="DB450" s="1" t="s">
        <v>112</v>
      </c>
    </row>
    <row r="451" spans="1:111" ht="15.6" customHeight="1" x14ac:dyDescent="0.25">
      <c r="A451" s="1" t="s">
        <v>7087</v>
      </c>
      <c r="B451" s="1" t="s">
        <v>238</v>
      </c>
      <c r="C451" s="2">
        <v>44291.86800509259</v>
      </c>
      <c r="D451" s="2">
        <v>44320</v>
      </c>
      <c r="E451" s="1" t="s">
        <v>110</v>
      </c>
      <c r="F451" s="2">
        <v>44468.833333333336</v>
      </c>
      <c r="G451" s="1" t="s">
        <v>112</v>
      </c>
      <c r="H451" s="1" t="s">
        <v>112</v>
      </c>
      <c r="I451" s="1" t="s">
        <v>112</v>
      </c>
      <c r="J451" s="1" t="s">
        <v>5804</v>
      </c>
      <c r="L451" s="1" t="s">
        <v>5807</v>
      </c>
      <c r="M451" s="1" t="s">
        <v>7088</v>
      </c>
      <c r="N451" s="1" t="s">
        <v>116</v>
      </c>
      <c r="O451" s="1" t="s">
        <v>117</v>
      </c>
      <c r="P451" s="9">
        <v>96950</v>
      </c>
      <c r="Q451" s="1" t="s">
        <v>118</v>
      </c>
      <c r="S451" s="1">
        <v>16703238848</v>
      </c>
      <c r="U451" s="1">
        <v>72111</v>
      </c>
      <c r="V451" s="1" t="s">
        <v>119</v>
      </c>
      <c r="X451" s="1" t="s">
        <v>210</v>
      </c>
      <c r="Y451" s="1" t="s">
        <v>7089</v>
      </c>
      <c r="AA451" s="1" t="s">
        <v>3886</v>
      </c>
      <c r="AB451" s="1" t="s">
        <v>5807</v>
      </c>
      <c r="AC451" s="1" t="s">
        <v>7088</v>
      </c>
      <c r="AD451" s="1" t="s">
        <v>157</v>
      </c>
      <c r="AE451" s="1" t="s">
        <v>117</v>
      </c>
      <c r="AF451" s="9">
        <v>96950</v>
      </c>
      <c r="AG451" s="1" t="s">
        <v>118</v>
      </c>
      <c r="AI451" s="1">
        <v>16703238848</v>
      </c>
      <c r="AK451" s="1" t="s">
        <v>5811</v>
      </c>
      <c r="BC451" s="1" t="str">
        <f>"49-9071.00"</f>
        <v>49-9071.00</v>
      </c>
      <c r="BD451" s="1" t="s">
        <v>214</v>
      </c>
      <c r="BE451" s="1" t="s">
        <v>7090</v>
      </c>
      <c r="BF451" s="1" t="s">
        <v>6809</v>
      </c>
      <c r="BG451" s="1">
        <v>1</v>
      </c>
      <c r="BH451" s="1">
        <v>1</v>
      </c>
      <c r="BI451" s="2">
        <v>44470</v>
      </c>
      <c r="BJ451" s="2">
        <v>44834</v>
      </c>
      <c r="BK451" s="2">
        <v>44470</v>
      </c>
      <c r="BL451" s="2">
        <v>44834</v>
      </c>
      <c r="BM451" s="1">
        <v>35</v>
      </c>
      <c r="BN451" s="1">
        <v>0</v>
      </c>
      <c r="BO451" s="1">
        <v>7</v>
      </c>
      <c r="BP451" s="1">
        <v>7</v>
      </c>
      <c r="BQ451" s="1">
        <v>7</v>
      </c>
      <c r="BR451" s="1">
        <v>7</v>
      </c>
      <c r="BS451" s="1">
        <v>7</v>
      </c>
      <c r="BT451" s="1">
        <v>0</v>
      </c>
      <c r="BU451" s="1" t="str">
        <f>"9:00 AM"</f>
        <v>9:00 AM</v>
      </c>
      <c r="BV451" s="1" t="str">
        <f>"5:00 PM"</f>
        <v>5:00 PM</v>
      </c>
      <c r="BW451" s="1" t="s">
        <v>135</v>
      </c>
      <c r="BX451" s="1">
        <v>0</v>
      </c>
      <c r="BY451" s="1">
        <v>6</v>
      </c>
      <c r="BZ451" s="1" t="s">
        <v>112</v>
      </c>
      <c r="CA451" s="1">
        <v>0</v>
      </c>
      <c r="CB451" s="1" t="s">
        <v>138</v>
      </c>
      <c r="CC451" s="1" t="s">
        <v>5807</v>
      </c>
      <c r="CD451" s="1" t="s">
        <v>7088</v>
      </c>
      <c r="CE451" s="1" t="s">
        <v>116</v>
      </c>
      <c r="CF451" s="1" t="s">
        <v>117</v>
      </c>
      <c r="CG451" s="1">
        <v>96950</v>
      </c>
      <c r="CH451" s="3">
        <v>8.7100000000000009</v>
      </c>
      <c r="CI451" s="3">
        <v>8.7100000000000009</v>
      </c>
      <c r="CJ451" s="3">
        <v>13.07</v>
      </c>
      <c r="CK451" s="3">
        <v>13.07</v>
      </c>
      <c r="CL451" s="1" t="s">
        <v>137</v>
      </c>
      <c r="CM451" s="1" t="s">
        <v>138</v>
      </c>
      <c r="CN451" s="1" t="s">
        <v>139</v>
      </c>
      <c r="CP451" s="1" t="s">
        <v>112</v>
      </c>
      <c r="CQ451" s="1" t="s">
        <v>111</v>
      </c>
      <c r="CR451" s="1" t="s">
        <v>112</v>
      </c>
      <c r="CS451" s="1" t="s">
        <v>111</v>
      </c>
      <c r="CT451" s="1" t="s">
        <v>138</v>
      </c>
      <c r="CU451" s="1" t="s">
        <v>111</v>
      </c>
      <c r="CV451" s="1" t="s">
        <v>138</v>
      </c>
      <c r="CW451" s="1" t="s">
        <v>138</v>
      </c>
      <c r="CX451" s="1">
        <v>16703238848</v>
      </c>
      <c r="CY451" s="1" t="s">
        <v>5808</v>
      </c>
      <c r="CZ451" s="1" t="s">
        <v>138</v>
      </c>
      <c r="DA451" s="1" t="s">
        <v>111</v>
      </c>
      <c r="DB451" s="1" t="s">
        <v>112</v>
      </c>
    </row>
    <row r="452" spans="1:111" ht="15.6" customHeight="1" x14ac:dyDescent="0.25">
      <c r="A452" s="1" t="s">
        <v>7116</v>
      </c>
      <c r="B452" s="1" t="s">
        <v>238</v>
      </c>
      <c r="C452" s="2">
        <v>44315.191087037034</v>
      </c>
      <c r="D452" s="2">
        <v>44358</v>
      </c>
      <c r="E452" s="1" t="s">
        <v>110</v>
      </c>
      <c r="F452" s="2">
        <v>44468.833333333336</v>
      </c>
      <c r="G452" s="1" t="s">
        <v>112</v>
      </c>
      <c r="H452" s="1" t="s">
        <v>112</v>
      </c>
      <c r="I452" s="1" t="s">
        <v>112</v>
      </c>
      <c r="J452" s="1" t="s">
        <v>7117</v>
      </c>
      <c r="K452" s="1" t="s">
        <v>7118</v>
      </c>
      <c r="L452" s="1" t="s">
        <v>7119</v>
      </c>
      <c r="M452" s="1" t="s">
        <v>138</v>
      </c>
      <c r="N452" s="1" t="s">
        <v>116</v>
      </c>
      <c r="O452" s="1" t="s">
        <v>117</v>
      </c>
      <c r="P452" s="9">
        <v>96950</v>
      </c>
      <c r="Q452" s="1" t="s">
        <v>118</v>
      </c>
      <c r="S452" s="1">
        <v>16702851863</v>
      </c>
      <c r="U452" s="1">
        <v>44512</v>
      </c>
      <c r="V452" s="1" t="s">
        <v>119</v>
      </c>
      <c r="X452" s="1" t="s">
        <v>7120</v>
      </c>
      <c r="Y452" s="1" t="s">
        <v>7121</v>
      </c>
      <c r="AA452" s="1" t="s">
        <v>973</v>
      </c>
      <c r="AB452" s="1" t="s">
        <v>7119</v>
      </c>
      <c r="AC452" s="1" t="s">
        <v>138</v>
      </c>
      <c r="AD452" s="1" t="s">
        <v>116</v>
      </c>
      <c r="AE452" s="1" t="s">
        <v>117</v>
      </c>
      <c r="AF452" s="9">
        <v>96950</v>
      </c>
      <c r="AG452" s="1" t="s">
        <v>118</v>
      </c>
      <c r="AI452" s="1">
        <v>16702851863</v>
      </c>
      <c r="AK452" s="1" t="s">
        <v>7122</v>
      </c>
      <c r="BC452" s="1" t="str">
        <f>"49-9071.00"</f>
        <v>49-9071.00</v>
      </c>
      <c r="BD452" s="1" t="s">
        <v>214</v>
      </c>
      <c r="BE452" s="1" t="s">
        <v>7123</v>
      </c>
      <c r="BF452" s="1" t="s">
        <v>7124</v>
      </c>
      <c r="BG452" s="1">
        <v>1</v>
      </c>
      <c r="BH452" s="1">
        <v>1</v>
      </c>
      <c r="BI452" s="2">
        <v>44470</v>
      </c>
      <c r="BJ452" s="2">
        <v>44834</v>
      </c>
      <c r="BK452" s="2">
        <v>44470</v>
      </c>
      <c r="BL452" s="2">
        <v>44834</v>
      </c>
      <c r="BM452" s="1">
        <v>40</v>
      </c>
      <c r="BN452" s="1">
        <v>0</v>
      </c>
      <c r="BO452" s="1">
        <v>8</v>
      </c>
      <c r="BP452" s="1">
        <v>8</v>
      </c>
      <c r="BQ452" s="1">
        <v>8</v>
      </c>
      <c r="BR452" s="1">
        <v>8</v>
      </c>
      <c r="BS452" s="1">
        <v>8</v>
      </c>
      <c r="BT452" s="1">
        <v>0</v>
      </c>
      <c r="BU452" s="1" t="str">
        <f>"8:30 AM"</f>
        <v>8:30 AM</v>
      </c>
      <c r="BV452" s="1" t="str">
        <f>"5:30 PM"</f>
        <v>5:30 PM</v>
      </c>
      <c r="BW452" s="1" t="s">
        <v>230</v>
      </c>
      <c r="BX452" s="1">
        <v>0</v>
      </c>
      <c r="BY452" s="1">
        <v>6</v>
      </c>
      <c r="BZ452" s="1" t="s">
        <v>112</v>
      </c>
      <c r="CA452" s="1">
        <v>0</v>
      </c>
      <c r="CB452" s="1" t="s">
        <v>7125</v>
      </c>
      <c r="CC452" s="1" t="s">
        <v>7119</v>
      </c>
      <c r="CD452" s="1" t="s">
        <v>138</v>
      </c>
      <c r="CE452" s="1" t="s">
        <v>116</v>
      </c>
      <c r="CF452" s="1" t="s">
        <v>117</v>
      </c>
      <c r="CG452" s="1">
        <v>96950</v>
      </c>
      <c r="CH452" s="3">
        <v>8.7100000000000009</v>
      </c>
      <c r="CI452" s="3">
        <v>8.7100000000000009</v>
      </c>
      <c r="CJ452" s="3">
        <v>13.07</v>
      </c>
      <c r="CK452" s="3">
        <v>13.07</v>
      </c>
      <c r="CL452" s="1" t="s">
        <v>137</v>
      </c>
      <c r="CM452" s="1" t="s">
        <v>168</v>
      </c>
      <c r="CN452" s="1" t="s">
        <v>139</v>
      </c>
      <c r="CP452" s="1" t="s">
        <v>112</v>
      </c>
      <c r="CQ452" s="1" t="s">
        <v>111</v>
      </c>
      <c r="CR452" s="1" t="s">
        <v>112</v>
      </c>
      <c r="CS452" s="1" t="s">
        <v>111</v>
      </c>
      <c r="CT452" s="1" t="s">
        <v>138</v>
      </c>
      <c r="CU452" s="1" t="s">
        <v>111</v>
      </c>
      <c r="CV452" s="1" t="s">
        <v>138</v>
      </c>
      <c r="CW452" s="1" t="s">
        <v>300</v>
      </c>
      <c r="CX452" s="1">
        <v>16702851863</v>
      </c>
      <c r="CY452" s="1" t="s">
        <v>7122</v>
      </c>
      <c r="CZ452" s="1" t="s">
        <v>138</v>
      </c>
      <c r="DA452" s="1" t="s">
        <v>111</v>
      </c>
      <c r="DB452" s="1" t="s">
        <v>112</v>
      </c>
    </row>
    <row r="453" spans="1:111" ht="15.6" customHeight="1" x14ac:dyDescent="0.25">
      <c r="A453" s="1" t="s">
        <v>7126</v>
      </c>
      <c r="B453" s="1" t="s">
        <v>238</v>
      </c>
      <c r="C453" s="2">
        <v>44341.075831944443</v>
      </c>
      <c r="D453" s="2">
        <v>44375</v>
      </c>
      <c r="E453" s="1" t="s">
        <v>110</v>
      </c>
      <c r="F453" s="2">
        <v>44421.833333333336</v>
      </c>
      <c r="G453" s="1" t="s">
        <v>112</v>
      </c>
      <c r="H453" s="1" t="s">
        <v>112</v>
      </c>
      <c r="I453" s="1" t="s">
        <v>112</v>
      </c>
      <c r="J453" s="1" t="s">
        <v>6089</v>
      </c>
      <c r="L453" s="1" t="s">
        <v>6090</v>
      </c>
      <c r="M453" s="1" t="s">
        <v>1029</v>
      </c>
      <c r="N453" s="1" t="s">
        <v>116</v>
      </c>
      <c r="O453" s="1" t="s">
        <v>117</v>
      </c>
      <c r="P453" s="9">
        <v>96950</v>
      </c>
      <c r="Q453" s="1" t="s">
        <v>118</v>
      </c>
      <c r="S453" s="1">
        <v>16702343870</v>
      </c>
      <c r="U453" s="1">
        <v>238990</v>
      </c>
      <c r="V453" s="1" t="s">
        <v>119</v>
      </c>
      <c r="X453" s="1" t="s">
        <v>7127</v>
      </c>
      <c r="Y453" s="1" t="s">
        <v>7128</v>
      </c>
      <c r="Z453" s="1" t="s">
        <v>7129</v>
      </c>
      <c r="AA453" s="1" t="s">
        <v>962</v>
      </c>
      <c r="AB453" s="1" t="s">
        <v>6090</v>
      </c>
      <c r="AC453" s="1" t="s">
        <v>1029</v>
      </c>
      <c r="AD453" s="1" t="s">
        <v>116</v>
      </c>
      <c r="AE453" s="1" t="s">
        <v>117</v>
      </c>
      <c r="AF453" s="9">
        <v>96950</v>
      </c>
      <c r="AG453" s="1" t="s">
        <v>118</v>
      </c>
      <c r="AI453" s="1">
        <v>16702343870</v>
      </c>
      <c r="AK453" s="1" t="s">
        <v>6095</v>
      </c>
      <c r="BC453" s="1" t="str">
        <f>"49-9071.00"</f>
        <v>49-9071.00</v>
      </c>
      <c r="BD453" s="1" t="s">
        <v>214</v>
      </c>
      <c r="BE453" s="1" t="s">
        <v>7130</v>
      </c>
      <c r="BF453" s="1" t="s">
        <v>1032</v>
      </c>
      <c r="BG453" s="1">
        <v>10</v>
      </c>
      <c r="BH453" s="1">
        <v>10</v>
      </c>
      <c r="BI453" s="2">
        <v>44423</v>
      </c>
      <c r="BJ453" s="2">
        <v>44787</v>
      </c>
      <c r="BK453" s="2">
        <v>44423</v>
      </c>
      <c r="BL453" s="2">
        <v>44787</v>
      </c>
      <c r="BM453" s="1">
        <v>35</v>
      </c>
      <c r="BN453" s="1">
        <v>0</v>
      </c>
      <c r="BO453" s="1">
        <v>7</v>
      </c>
      <c r="BP453" s="1">
        <v>7</v>
      </c>
      <c r="BQ453" s="1">
        <v>7</v>
      </c>
      <c r="BR453" s="1">
        <v>7</v>
      </c>
      <c r="BS453" s="1">
        <v>7</v>
      </c>
      <c r="BT453" s="1">
        <v>0</v>
      </c>
      <c r="BU453" s="1" t="str">
        <f>"9:00 AM"</f>
        <v>9:00 AM</v>
      </c>
      <c r="BV453" s="1" t="str">
        <f>"5:00 PM"</f>
        <v>5:00 PM</v>
      </c>
      <c r="BW453" s="1" t="s">
        <v>135</v>
      </c>
      <c r="BX453" s="1">
        <v>0</v>
      </c>
      <c r="BY453" s="1">
        <v>12</v>
      </c>
      <c r="BZ453" s="1" t="s">
        <v>112</v>
      </c>
      <c r="CB453" s="4" t="s">
        <v>1033</v>
      </c>
      <c r="CC453" s="1" t="s">
        <v>6090</v>
      </c>
      <c r="CD453" s="1" t="s">
        <v>1029</v>
      </c>
      <c r="CE453" s="1" t="s">
        <v>116</v>
      </c>
      <c r="CF453" s="1" t="s">
        <v>117</v>
      </c>
      <c r="CG453" s="1">
        <v>96950</v>
      </c>
      <c r="CH453" s="3">
        <v>8.7100000000000009</v>
      </c>
      <c r="CI453" s="3">
        <v>8.7100000000000009</v>
      </c>
      <c r="CJ453" s="3">
        <v>13.06</v>
      </c>
      <c r="CK453" s="3">
        <v>13.06</v>
      </c>
      <c r="CL453" s="1" t="s">
        <v>137</v>
      </c>
      <c r="CM453" s="1" t="s">
        <v>138</v>
      </c>
      <c r="CN453" s="1" t="s">
        <v>139</v>
      </c>
      <c r="CP453" s="1" t="s">
        <v>112</v>
      </c>
      <c r="CQ453" s="1" t="s">
        <v>111</v>
      </c>
      <c r="CR453" s="1" t="s">
        <v>112</v>
      </c>
      <c r="CS453" s="1" t="s">
        <v>111</v>
      </c>
      <c r="CT453" s="1" t="s">
        <v>138</v>
      </c>
      <c r="CU453" s="1" t="s">
        <v>111</v>
      </c>
      <c r="CV453" s="1" t="s">
        <v>111</v>
      </c>
      <c r="CW453" s="1" t="s">
        <v>1149</v>
      </c>
      <c r="CX453" s="1">
        <v>16702343870</v>
      </c>
      <c r="CY453" s="1" t="s">
        <v>6095</v>
      </c>
      <c r="CZ453" s="1" t="s">
        <v>138</v>
      </c>
      <c r="DA453" s="1" t="s">
        <v>111</v>
      </c>
      <c r="DB453" s="1" t="s">
        <v>112</v>
      </c>
    </row>
    <row r="454" spans="1:111" ht="15.6" customHeight="1" x14ac:dyDescent="0.25">
      <c r="A454" s="1" t="s">
        <v>7131</v>
      </c>
      <c r="B454" s="1" t="s">
        <v>238</v>
      </c>
      <c r="C454" s="2">
        <v>44315.019890162039</v>
      </c>
      <c r="D454" s="2">
        <v>44357</v>
      </c>
      <c r="E454" s="1" t="s">
        <v>110</v>
      </c>
      <c r="F454" s="2">
        <v>44468.833333333336</v>
      </c>
      <c r="G454" s="1" t="s">
        <v>111</v>
      </c>
      <c r="H454" s="1" t="s">
        <v>112</v>
      </c>
      <c r="I454" s="1" t="s">
        <v>112</v>
      </c>
      <c r="J454" s="1" t="s">
        <v>1204</v>
      </c>
      <c r="K454" s="1" t="s">
        <v>1205</v>
      </c>
      <c r="L454" s="1" t="s">
        <v>1206</v>
      </c>
      <c r="M454" s="1" t="s">
        <v>1207</v>
      </c>
      <c r="N454" s="1" t="s">
        <v>116</v>
      </c>
      <c r="O454" s="1" t="s">
        <v>117</v>
      </c>
      <c r="P454" s="9">
        <v>96950</v>
      </c>
      <c r="Q454" s="1" t="s">
        <v>118</v>
      </c>
      <c r="R454" s="1" t="s">
        <v>138</v>
      </c>
      <c r="S454" s="1">
        <v>16702352375</v>
      </c>
      <c r="U454" s="1">
        <v>236115</v>
      </c>
      <c r="V454" s="1" t="s">
        <v>119</v>
      </c>
      <c r="X454" s="1" t="s">
        <v>370</v>
      </c>
      <c r="Y454" s="1" t="s">
        <v>371</v>
      </c>
      <c r="Z454" s="1" t="s">
        <v>372</v>
      </c>
      <c r="AA454" s="1" t="s">
        <v>1184</v>
      </c>
      <c r="AB454" s="1" t="s">
        <v>368</v>
      </c>
      <c r="AC454" s="1" t="s">
        <v>1208</v>
      </c>
      <c r="AD454" s="1" t="s">
        <v>116</v>
      </c>
      <c r="AE454" s="1" t="s">
        <v>117</v>
      </c>
      <c r="AF454" s="9">
        <v>96950</v>
      </c>
      <c r="AG454" s="1" t="s">
        <v>118</v>
      </c>
      <c r="AH454" s="1" t="s">
        <v>138</v>
      </c>
      <c r="AI454" s="1">
        <v>16702346278</v>
      </c>
      <c r="AK454" s="1" t="s">
        <v>1209</v>
      </c>
      <c r="BC454" s="1" t="str">
        <f>"49-9071.00"</f>
        <v>49-9071.00</v>
      </c>
      <c r="BD454" s="1" t="s">
        <v>214</v>
      </c>
      <c r="BE454" s="1" t="s">
        <v>1210</v>
      </c>
      <c r="BF454" s="1" t="s">
        <v>1069</v>
      </c>
      <c r="BG454" s="1">
        <v>2</v>
      </c>
      <c r="BH454" s="1">
        <v>2</v>
      </c>
      <c r="BI454" s="2">
        <v>44470</v>
      </c>
      <c r="BJ454" s="2">
        <v>45565</v>
      </c>
      <c r="BK454" s="2">
        <v>44470</v>
      </c>
      <c r="BL454" s="2">
        <v>45565</v>
      </c>
      <c r="BM454" s="1">
        <v>40</v>
      </c>
      <c r="BN454" s="1">
        <v>0</v>
      </c>
      <c r="BO454" s="1">
        <v>8</v>
      </c>
      <c r="BP454" s="1">
        <v>8</v>
      </c>
      <c r="BQ454" s="1">
        <v>8</v>
      </c>
      <c r="BR454" s="1">
        <v>8</v>
      </c>
      <c r="BS454" s="1">
        <v>8</v>
      </c>
      <c r="BT454" s="1">
        <v>0</v>
      </c>
      <c r="BU454" s="1" t="str">
        <f>"8:00 AM"</f>
        <v>8:00 AM</v>
      </c>
      <c r="BV454" s="1" t="str">
        <f>"5:00 PM"</f>
        <v>5:00 PM</v>
      </c>
      <c r="BW454" s="1" t="s">
        <v>135</v>
      </c>
      <c r="BX454" s="1">
        <v>0</v>
      </c>
      <c r="BY454" s="1">
        <v>24</v>
      </c>
      <c r="BZ454" s="1" t="s">
        <v>112</v>
      </c>
      <c r="CA454" s="1">
        <v>0</v>
      </c>
      <c r="CB454" s="1" t="s">
        <v>7132</v>
      </c>
      <c r="CC454" s="1" t="s">
        <v>1206</v>
      </c>
      <c r="CD454" s="1" t="s">
        <v>1212</v>
      </c>
      <c r="CE454" s="1" t="s">
        <v>116</v>
      </c>
      <c r="CF454" s="1" t="s">
        <v>117</v>
      </c>
      <c r="CG454" s="1">
        <v>96950</v>
      </c>
      <c r="CH454" s="3">
        <v>8.7100000000000009</v>
      </c>
      <c r="CI454" s="3">
        <v>8.7100000000000009</v>
      </c>
      <c r="CJ454" s="3">
        <v>13.07</v>
      </c>
      <c r="CK454" s="3">
        <v>13.07</v>
      </c>
      <c r="CL454" s="1" t="s">
        <v>137</v>
      </c>
      <c r="CM454" s="1" t="s">
        <v>138</v>
      </c>
      <c r="CN454" s="1" t="s">
        <v>139</v>
      </c>
      <c r="CP454" s="1" t="s">
        <v>112</v>
      </c>
      <c r="CQ454" s="1" t="s">
        <v>111</v>
      </c>
      <c r="CR454" s="1" t="s">
        <v>112</v>
      </c>
      <c r="CS454" s="1" t="s">
        <v>111</v>
      </c>
      <c r="CT454" s="1" t="s">
        <v>138</v>
      </c>
      <c r="CU454" s="1" t="s">
        <v>111</v>
      </c>
      <c r="CV454" s="1" t="s">
        <v>138</v>
      </c>
      <c r="CW454" s="1" t="s">
        <v>138</v>
      </c>
      <c r="CX454" s="1">
        <v>16702352375</v>
      </c>
      <c r="CY454" s="1" t="s">
        <v>1213</v>
      </c>
      <c r="CZ454" s="1" t="s">
        <v>380</v>
      </c>
      <c r="DA454" s="1" t="s">
        <v>111</v>
      </c>
      <c r="DB454" s="1" t="s">
        <v>112</v>
      </c>
    </row>
    <row r="455" spans="1:111" ht="15.6" customHeight="1" x14ac:dyDescent="0.25">
      <c r="A455" s="1" t="s">
        <v>7133</v>
      </c>
      <c r="B455" s="1" t="s">
        <v>238</v>
      </c>
      <c r="C455" s="2">
        <v>44319.976520717595</v>
      </c>
      <c r="D455" s="2">
        <v>44362</v>
      </c>
      <c r="E455" s="1" t="s">
        <v>110</v>
      </c>
      <c r="F455" s="2">
        <v>44468.833333333336</v>
      </c>
      <c r="G455" s="1" t="s">
        <v>112</v>
      </c>
      <c r="H455" s="1" t="s">
        <v>112</v>
      </c>
      <c r="I455" s="1" t="s">
        <v>112</v>
      </c>
      <c r="J455" s="1" t="s">
        <v>7134</v>
      </c>
      <c r="K455" s="1" t="s">
        <v>7135</v>
      </c>
      <c r="L455" s="1" t="s">
        <v>7136</v>
      </c>
      <c r="M455" s="1" t="s">
        <v>3110</v>
      </c>
      <c r="N455" s="1" t="s">
        <v>116</v>
      </c>
      <c r="O455" s="1" t="s">
        <v>117</v>
      </c>
      <c r="P455" s="9">
        <v>96950</v>
      </c>
      <c r="Q455" s="1" t="s">
        <v>118</v>
      </c>
      <c r="R455" s="1" t="s">
        <v>138</v>
      </c>
      <c r="S455" s="1">
        <v>16702888338</v>
      </c>
      <c r="U455" s="1">
        <v>53211</v>
      </c>
      <c r="V455" s="1" t="s">
        <v>119</v>
      </c>
      <c r="X455" s="1" t="s">
        <v>7137</v>
      </c>
      <c r="Y455" s="1" t="s">
        <v>7138</v>
      </c>
      <c r="Z455" s="1" t="s">
        <v>928</v>
      </c>
      <c r="AA455" s="1" t="s">
        <v>245</v>
      </c>
      <c r="AB455" s="1" t="s">
        <v>7136</v>
      </c>
      <c r="AC455" s="1" t="s">
        <v>3110</v>
      </c>
      <c r="AD455" s="1" t="s">
        <v>116</v>
      </c>
      <c r="AE455" s="1" t="s">
        <v>117</v>
      </c>
      <c r="AF455" s="9">
        <v>96950</v>
      </c>
      <c r="AG455" s="1" t="s">
        <v>118</v>
      </c>
      <c r="AH455" s="1" t="s">
        <v>138</v>
      </c>
      <c r="AI455" s="1">
        <v>16702888338</v>
      </c>
      <c r="AK455" s="1" t="s">
        <v>7139</v>
      </c>
      <c r="AL455" s="1" t="s">
        <v>653</v>
      </c>
      <c r="AM455" s="1" t="s">
        <v>3050</v>
      </c>
      <c r="AN455" s="1" t="s">
        <v>3376</v>
      </c>
      <c r="AO455" s="1" t="s">
        <v>1868</v>
      </c>
      <c r="AP455" s="1" t="s">
        <v>3377</v>
      </c>
      <c r="AQ455" s="1" t="s">
        <v>1197</v>
      </c>
      <c r="AR455" s="1" t="s">
        <v>116</v>
      </c>
      <c r="AS455" s="1" t="s">
        <v>117</v>
      </c>
      <c r="AT455" s="9">
        <v>96950</v>
      </c>
      <c r="AU455" s="1" t="s">
        <v>118</v>
      </c>
      <c r="AV455" s="1" t="s">
        <v>138</v>
      </c>
      <c r="AW455" s="1">
        <v>16702331209</v>
      </c>
      <c r="AX455" s="1" t="s">
        <v>138</v>
      </c>
      <c r="AY455" s="1" t="s">
        <v>3378</v>
      </c>
      <c r="AZ455" s="1" t="s">
        <v>3379</v>
      </c>
      <c r="BA455" s="1" t="s">
        <v>117</v>
      </c>
      <c r="BB455" s="1" t="s">
        <v>661</v>
      </c>
      <c r="BC455" s="1" t="str">
        <f>"49-3023.01"</f>
        <v>49-3023.01</v>
      </c>
      <c r="BD455" s="1" t="s">
        <v>608</v>
      </c>
      <c r="BE455" s="1" t="s">
        <v>7140</v>
      </c>
      <c r="BF455" s="1" t="s">
        <v>2751</v>
      </c>
      <c r="BG455" s="1">
        <v>1</v>
      </c>
      <c r="BH455" s="1">
        <v>1</v>
      </c>
      <c r="BI455" s="2">
        <v>44470</v>
      </c>
      <c r="BJ455" s="2">
        <v>44834</v>
      </c>
      <c r="BK455" s="2">
        <v>44470</v>
      </c>
      <c r="BL455" s="2">
        <v>44834</v>
      </c>
      <c r="BM455" s="1">
        <v>40</v>
      </c>
      <c r="BN455" s="1">
        <v>0</v>
      </c>
      <c r="BO455" s="1">
        <v>8</v>
      </c>
      <c r="BP455" s="1">
        <v>8</v>
      </c>
      <c r="BQ455" s="1">
        <v>8</v>
      </c>
      <c r="BR455" s="1">
        <v>8</v>
      </c>
      <c r="BS455" s="1">
        <v>8</v>
      </c>
      <c r="BT455" s="1">
        <v>0</v>
      </c>
      <c r="BU455" s="1" t="str">
        <f>"8:00 AM"</f>
        <v>8:00 AM</v>
      </c>
      <c r="BV455" s="1" t="str">
        <f>"5:00 PM"</f>
        <v>5:00 PM</v>
      </c>
      <c r="BW455" s="1" t="s">
        <v>135</v>
      </c>
      <c r="BX455" s="1">
        <v>0</v>
      </c>
      <c r="BY455" s="1">
        <v>24</v>
      </c>
      <c r="BZ455" s="1" t="s">
        <v>112</v>
      </c>
      <c r="CB455" s="4" t="s">
        <v>7141</v>
      </c>
      <c r="CC455" s="1" t="s">
        <v>7136</v>
      </c>
      <c r="CD455" s="1" t="s">
        <v>3110</v>
      </c>
      <c r="CE455" s="1" t="s">
        <v>116</v>
      </c>
      <c r="CF455" s="1" t="s">
        <v>117</v>
      </c>
      <c r="CG455" s="1">
        <v>96950</v>
      </c>
      <c r="CH455" s="3">
        <v>8.75</v>
      </c>
      <c r="CI455" s="3">
        <v>8.75</v>
      </c>
      <c r="CJ455" s="3">
        <v>13.13</v>
      </c>
      <c r="CK455" s="3">
        <v>13.13</v>
      </c>
      <c r="CL455" s="1" t="s">
        <v>137</v>
      </c>
      <c r="CM455" s="1" t="s">
        <v>138</v>
      </c>
      <c r="CN455" s="1" t="s">
        <v>139</v>
      </c>
      <c r="CP455" s="1" t="s">
        <v>112</v>
      </c>
      <c r="CQ455" s="1" t="s">
        <v>111</v>
      </c>
      <c r="CR455" s="1" t="s">
        <v>112</v>
      </c>
      <c r="CS455" s="1" t="s">
        <v>111</v>
      </c>
      <c r="CT455" s="1" t="s">
        <v>138</v>
      </c>
      <c r="CU455" s="1" t="s">
        <v>111</v>
      </c>
      <c r="CV455" s="1" t="s">
        <v>138</v>
      </c>
      <c r="CW455" s="1" t="s">
        <v>138</v>
      </c>
      <c r="CX455" s="1">
        <v>16702888338</v>
      </c>
      <c r="CY455" s="1" t="s">
        <v>7139</v>
      </c>
      <c r="CZ455" s="1" t="s">
        <v>138</v>
      </c>
      <c r="DA455" s="1" t="s">
        <v>111</v>
      </c>
      <c r="DB455" s="1" t="s">
        <v>112</v>
      </c>
      <c r="DC455" s="1" t="s">
        <v>3050</v>
      </c>
      <c r="DD455" s="1" t="s">
        <v>3376</v>
      </c>
      <c r="DE455" s="1" t="s">
        <v>3384</v>
      </c>
      <c r="DF455" s="1" t="s">
        <v>3379</v>
      </c>
      <c r="DG455" s="1" t="s">
        <v>3378</v>
      </c>
    </row>
    <row r="456" spans="1:111" ht="15.6" customHeight="1" x14ac:dyDescent="0.25">
      <c r="A456" s="1" t="s">
        <v>7142</v>
      </c>
      <c r="B456" s="1" t="s">
        <v>238</v>
      </c>
      <c r="C456" s="2">
        <v>44348.944131828706</v>
      </c>
      <c r="D456" s="2">
        <v>44384</v>
      </c>
      <c r="E456" s="1" t="s">
        <v>110</v>
      </c>
      <c r="F456" s="2">
        <v>44468.833333333336</v>
      </c>
      <c r="G456" s="1" t="s">
        <v>112</v>
      </c>
      <c r="H456" s="1" t="s">
        <v>112</v>
      </c>
      <c r="I456" s="1" t="s">
        <v>112</v>
      </c>
      <c r="J456" s="1" t="s">
        <v>7143</v>
      </c>
      <c r="L456" s="1" t="s">
        <v>7144</v>
      </c>
      <c r="M456" s="1" t="s">
        <v>7145</v>
      </c>
      <c r="N456" s="1" t="s">
        <v>167</v>
      </c>
      <c r="O456" s="1" t="s">
        <v>117</v>
      </c>
      <c r="P456" s="9">
        <v>96950</v>
      </c>
      <c r="Q456" s="1" t="s">
        <v>118</v>
      </c>
      <c r="R456" s="1" t="s">
        <v>1856</v>
      </c>
      <c r="S456" s="1">
        <v>16702342066</v>
      </c>
      <c r="T456" s="1">
        <v>0</v>
      </c>
      <c r="U456" s="1">
        <v>56172</v>
      </c>
      <c r="V456" s="1" t="s">
        <v>119</v>
      </c>
      <c r="X456" s="1" t="s">
        <v>7146</v>
      </c>
      <c r="Y456" s="1" t="s">
        <v>5347</v>
      </c>
      <c r="Z456" s="1" t="s">
        <v>7147</v>
      </c>
      <c r="AA456" s="1" t="s">
        <v>773</v>
      </c>
      <c r="AB456" s="1" t="s">
        <v>7148</v>
      </c>
      <c r="AC456" s="1" t="s">
        <v>7149</v>
      </c>
      <c r="AD456" s="1" t="s">
        <v>167</v>
      </c>
      <c r="AE456" s="1" t="s">
        <v>117</v>
      </c>
      <c r="AF456" s="9">
        <v>96950</v>
      </c>
      <c r="AG456" s="1" t="s">
        <v>118</v>
      </c>
      <c r="AH456" s="1" t="s">
        <v>1856</v>
      </c>
      <c r="AI456" s="1">
        <v>16702342066</v>
      </c>
      <c r="AJ456" s="1">
        <v>0</v>
      </c>
      <c r="AK456" s="1" t="s">
        <v>7150</v>
      </c>
      <c r="BC456" s="1" t="str">
        <f>"49-9071.00"</f>
        <v>49-9071.00</v>
      </c>
      <c r="BD456" s="1" t="s">
        <v>214</v>
      </c>
      <c r="BE456" s="1" t="s">
        <v>7151</v>
      </c>
      <c r="BF456" s="1" t="s">
        <v>7152</v>
      </c>
      <c r="BG456" s="1">
        <v>1</v>
      </c>
      <c r="BH456" s="1">
        <v>1</v>
      </c>
      <c r="BI456" s="2">
        <v>44470</v>
      </c>
      <c r="BJ456" s="2">
        <v>44834</v>
      </c>
      <c r="BK456" s="2">
        <v>44470</v>
      </c>
      <c r="BL456" s="2">
        <v>44834</v>
      </c>
      <c r="BM456" s="1">
        <v>40</v>
      </c>
      <c r="BN456" s="1">
        <v>0</v>
      </c>
      <c r="BO456" s="1">
        <v>8</v>
      </c>
      <c r="BP456" s="1">
        <v>8</v>
      </c>
      <c r="BQ456" s="1">
        <v>8</v>
      </c>
      <c r="BR456" s="1">
        <v>8</v>
      </c>
      <c r="BS456" s="1">
        <v>8</v>
      </c>
      <c r="BT456" s="1">
        <v>0</v>
      </c>
      <c r="BU456" s="1" t="str">
        <f>"8:00 AM"</f>
        <v>8:00 AM</v>
      </c>
      <c r="BV456" s="1" t="str">
        <f>"5:00 PM"</f>
        <v>5:00 PM</v>
      </c>
      <c r="BW456" s="1" t="s">
        <v>230</v>
      </c>
      <c r="BX456" s="1">
        <v>0</v>
      </c>
      <c r="BY456" s="1">
        <v>24</v>
      </c>
      <c r="BZ456" s="1" t="s">
        <v>112</v>
      </c>
      <c r="CB456" s="1" t="s">
        <v>7153</v>
      </c>
      <c r="CC456" s="1" t="s">
        <v>7154</v>
      </c>
      <c r="CD456" s="1" t="s">
        <v>7155</v>
      </c>
      <c r="CE456" s="1" t="s">
        <v>167</v>
      </c>
      <c r="CF456" s="1" t="s">
        <v>117</v>
      </c>
      <c r="CG456" s="1">
        <v>96950</v>
      </c>
      <c r="CH456" s="3">
        <v>8.7100000000000009</v>
      </c>
      <c r="CI456" s="3">
        <v>9</v>
      </c>
      <c r="CJ456" s="3">
        <v>13.06</v>
      </c>
      <c r="CK456" s="3">
        <v>13.5</v>
      </c>
      <c r="CL456" s="1" t="s">
        <v>137</v>
      </c>
      <c r="CM456" s="1" t="s">
        <v>138</v>
      </c>
      <c r="CN456" s="1" t="s">
        <v>139</v>
      </c>
      <c r="CP456" s="1" t="s">
        <v>111</v>
      </c>
      <c r="CQ456" s="1" t="s">
        <v>111</v>
      </c>
      <c r="CR456" s="1" t="s">
        <v>112</v>
      </c>
      <c r="CS456" s="1" t="s">
        <v>111</v>
      </c>
      <c r="CT456" s="1" t="s">
        <v>138</v>
      </c>
      <c r="CU456" s="1" t="s">
        <v>111</v>
      </c>
      <c r="CV456" s="1" t="s">
        <v>138</v>
      </c>
      <c r="CW456" s="1" t="s">
        <v>138</v>
      </c>
      <c r="CX456" s="1">
        <v>16702342066</v>
      </c>
      <c r="CY456" s="1" t="s">
        <v>7150</v>
      </c>
      <c r="CZ456" s="1" t="s">
        <v>138</v>
      </c>
      <c r="DA456" s="1" t="s">
        <v>111</v>
      </c>
      <c r="DB456" s="1" t="s">
        <v>112</v>
      </c>
    </row>
    <row r="457" spans="1:111" ht="15.6" customHeight="1" x14ac:dyDescent="0.25">
      <c r="A457" s="1" t="s">
        <v>7173</v>
      </c>
      <c r="B457" s="1" t="s">
        <v>238</v>
      </c>
      <c r="C457" s="2">
        <v>44286.891940856483</v>
      </c>
      <c r="D457" s="2">
        <v>44321</v>
      </c>
      <c r="E457" s="1" t="s">
        <v>110</v>
      </c>
      <c r="F457" s="2">
        <v>44457.833333333336</v>
      </c>
      <c r="G457" s="1" t="s">
        <v>111</v>
      </c>
      <c r="H457" s="1" t="s">
        <v>112</v>
      </c>
      <c r="I457" s="1" t="s">
        <v>112</v>
      </c>
      <c r="J457" s="1" t="s">
        <v>7174</v>
      </c>
      <c r="L457" s="1" t="s">
        <v>7175</v>
      </c>
      <c r="M457" s="1" t="s">
        <v>7176</v>
      </c>
      <c r="N457" s="1" t="s">
        <v>863</v>
      </c>
      <c r="O457" s="1" t="s">
        <v>117</v>
      </c>
      <c r="P457" s="9">
        <v>96950</v>
      </c>
      <c r="Q457" s="1" t="s">
        <v>118</v>
      </c>
      <c r="R457" s="1" t="s">
        <v>138</v>
      </c>
      <c r="S457" s="1">
        <v>16702333999</v>
      </c>
      <c r="U457" s="1">
        <v>424410</v>
      </c>
      <c r="V457" s="1" t="s">
        <v>119</v>
      </c>
      <c r="X457" s="1" t="s">
        <v>7177</v>
      </c>
      <c r="Y457" s="1" t="s">
        <v>637</v>
      </c>
      <c r="Z457" s="1" t="s">
        <v>7178</v>
      </c>
      <c r="AA457" s="1" t="s">
        <v>511</v>
      </c>
      <c r="AB457" s="1" t="s">
        <v>7175</v>
      </c>
      <c r="AC457" s="1" t="s">
        <v>7176</v>
      </c>
      <c r="AD457" s="1" t="s">
        <v>863</v>
      </c>
      <c r="AE457" s="1" t="s">
        <v>117</v>
      </c>
      <c r="AF457" s="9">
        <v>96950</v>
      </c>
      <c r="AG457" s="1" t="s">
        <v>118</v>
      </c>
      <c r="AH457" s="1" t="s">
        <v>138</v>
      </c>
      <c r="AI457" s="1">
        <v>16702877567</v>
      </c>
      <c r="AK457" s="1" t="s">
        <v>7179</v>
      </c>
      <c r="BC457" s="1" t="str">
        <f>"53-3033.00"</f>
        <v>53-3033.00</v>
      </c>
      <c r="BD457" s="1" t="s">
        <v>5372</v>
      </c>
      <c r="BE457" s="1" t="s">
        <v>7180</v>
      </c>
      <c r="BF457" s="1" t="s">
        <v>7181</v>
      </c>
      <c r="BG457" s="1">
        <v>2</v>
      </c>
      <c r="BH457" s="1">
        <v>2</v>
      </c>
      <c r="BI457" s="2">
        <v>44459</v>
      </c>
      <c r="BJ457" s="2">
        <v>45554</v>
      </c>
      <c r="BK457" s="2">
        <v>44459</v>
      </c>
      <c r="BL457" s="2">
        <v>45554</v>
      </c>
      <c r="BM457" s="1">
        <v>35</v>
      </c>
      <c r="BN457" s="1">
        <v>0</v>
      </c>
      <c r="BO457" s="1">
        <v>7</v>
      </c>
      <c r="BP457" s="1">
        <v>7</v>
      </c>
      <c r="BQ457" s="1">
        <v>7</v>
      </c>
      <c r="BR457" s="1">
        <v>7</v>
      </c>
      <c r="BS457" s="1">
        <v>7</v>
      </c>
      <c r="BT457" s="1">
        <v>0</v>
      </c>
      <c r="BU457" s="1" t="str">
        <f>"8:00 AM"</f>
        <v>8:00 AM</v>
      </c>
      <c r="BV457" s="1" t="str">
        <f>"4:00 PM"</f>
        <v>4:00 PM</v>
      </c>
      <c r="BW457" s="1" t="s">
        <v>230</v>
      </c>
      <c r="BX457" s="1">
        <v>0</v>
      </c>
      <c r="BY457" s="1">
        <v>12</v>
      </c>
      <c r="BZ457" s="1" t="s">
        <v>112</v>
      </c>
      <c r="CA457" s="1">
        <v>0</v>
      </c>
      <c r="CB457" s="1" t="s">
        <v>7182</v>
      </c>
      <c r="CC457" s="1" t="s">
        <v>7175</v>
      </c>
      <c r="CD457" s="1" t="s">
        <v>7176</v>
      </c>
      <c r="CE457" s="1" t="s">
        <v>863</v>
      </c>
      <c r="CF457" s="1" t="s">
        <v>117</v>
      </c>
      <c r="CG457" s="1">
        <v>96950</v>
      </c>
      <c r="CH457" s="3">
        <v>7.68</v>
      </c>
      <c r="CI457" s="3">
        <v>8.5</v>
      </c>
      <c r="CL457" s="1" t="s">
        <v>137</v>
      </c>
      <c r="CN457" s="1" t="s">
        <v>139</v>
      </c>
      <c r="CP457" s="1" t="s">
        <v>112</v>
      </c>
      <c r="CQ457" s="1" t="s">
        <v>111</v>
      </c>
      <c r="CR457" s="1" t="s">
        <v>112</v>
      </c>
      <c r="CS457" s="1" t="s">
        <v>112</v>
      </c>
      <c r="CT457" s="1" t="s">
        <v>138</v>
      </c>
      <c r="CU457" s="1" t="s">
        <v>111</v>
      </c>
      <c r="CV457" s="1" t="s">
        <v>138</v>
      </c>
      <c r="CW457" s="1" t="s">
        <v>7183</v>
      </c>
      <c r="CX457" s="1">
        <v>16702333999</v>
      </c>
      <c r="CY457" s="1" t="s">
        <v>7179</v>
      </c>
      <c r="CZ457" s="1" t="s">
        <v>138</v>
      </c>
      <c r="DA457" s="1" t="s">
        <v>111</v>
      </c>
      <c r="DB457" s="1" t="s">
        <v>112</v>
      </c>
    </row>
    <row r="458" spans="1:111" ht="15.6" customHeight="1" x14ac:dyDescent="0.25">
      <c r="A458" s="1" t="s">
        <v>7189</v>
      </c>
      <c r="B458" s="1" t="s">
        <v>238</v>
      </c>
      <c r="C458" s="2">
        <v>44292.057256365741</v>
      </c>
      <c r="D458" s="2">
        <v>44327</v>
      </c>
      <c r="E458" s="1" t="s">
        <v>110</v>
      </c>
      <c r="F458" s="2">
        <v>44468.833333333336</v>
      </c>
      <c r="G458" s="1" t="s">
        <v>111</v>
      </c>
      <c r="H458" s="1" t="s">
        <v>112</v>
      </c>
      <c r="I458" s="1" t="s">
        <v>112</v>
      </c>
      <c r="J458" s="1" t="s">
        <v>1152</v>
      </c>
      <c r="K458" s="1" t="s">
        <v>1153</v>
      </c>
      <c r="L458" s="1" t="s">
        <v>1154</v>
      </c>
      <c r="M458" s="1" t="s">
        <v>1155</v>
      </c>
      <c r="N458" s="1" t="s">
        <v>116</v>
      </c>
      <c r="O458" s="1" t="s">
        <v>117</v>
      </c>
      <c r="P458" s="9">
        <v>96950</v>
      </c>
      <c r="Q458" s="1" t="s">
        <v>118</v>
      </c>
      <c r="S458" s="1">
        <v>16702355379</v>
      </c>
      <c r="U458" s="1">
        <v>72251</v>
      </c>
      <c r="V458" s="1" t="s">
        <v>119</v>
      </c>
      <c r="X458" s="1" t="s">
        <v>1156</v>
      </c>
      <c r="Y458" s="1" t="s">
        <v>1157</v>
      </c>
      <c r="Z458" s="1" t="s">
        <v>1158</v>
      </c>
      <c r="AA458" s="1" t="s">
        <v>373</v>
      </c>
      <c r="AB458" s="1" t="s">
        <v>1154</v>
      </c>
      <c r="AC458" s="1" t="s">
        <v>1155</v>
      </c>
      <c r="AD458" s="1" t="s">
        <v>116</v>
      </c>
      <c r="AE458" s="1" t="s">
        <v>117</v>
      </c>
      <c r="AF458" s="9">
        <v>96950</v>
      </c>
      <c r="AG458" s="1" t="s">
        <v>118</v>
      </c>
      <c r="AI458" s="1">
        <v>16702355379</v>
      </c>
      <c r="AK458" s="1" t="s">
        <v>1159</v>
      </c>
      <c r="BC458" s="1" t="str">
        <f>"35-3022.00"</f>
        <v>35-3022.00</v>
      </c>
      <c r="BD458" s="1" t="s">
        <v>4475</v>
      </c>
      <c r="BE458" s="1" t="s">
        <v>7190</v>
      </c>
      <c r="BF458" s="1" t="s">
        <v>7191</v>
      </c>
      <c r="BG458" s="1">
        <v>13</v>
      </c>
      <c r="BH458" s="1">
        <v>13</v>
      </c>
      <c r="BI458" s="2">
        <v>44470</v>
      </c>
      <c r="BJ458" s="2">
        <v>45565</v>
      </c>
      <c r="BK458" s="2">
        <v>44470</v>
      </c>
      <c r="BL458" s="2">
        <v>45565</v>
      </c>
      <c r="BM458" s="1">
        <v>35</v>
      </c>
      <c r="BN458" s="1">
        <v>7</v>
      </c>
      <c r="BO458" s="1">
        <v>0</v>
      </c>
      <c r="BP458" s="1">
        <v>7</v>
      </c>
      <c r="BQ458" s="1">
        <v>0</v>
      </c>
      <c r="BR458" s="1">
        <v>7</v>
      </c>
      <c r="BS458" s="1">
        <v>7</v>
      </c>
      <c r="BT458" s="1">
        <v>7</v>
      </c>
      <c r="BU458" s="1" t="str">
        <f>"7:00 AM"</f>
        <v>7:00 AM</v>
      </c>
      <c r="BV458" s="1" t="str">
        <f>"2:00 PM"</f>
        <v>2:00 PM</v>
      </c>
      <c r="BW458" s="1" t="s">
        <v>135</v>
      </c>
      <c r="BX458" s="1">
        <v>0</v>
      </c>
      <c r="BY458" s="1">
        <v>3</v>
      </c>
      <c r="BZ458" s="1" t="s">
        <v>112</v>
      </c>
      <c r="CA458" s="1">
        <v>0</v>
      </c>
      <c r="CB458" s="1" t="s">
        <v>7192</v>
      </c>
      <c r="CC458" s="1" t="s">
        <v>1154</v>
      </c>
      <c r="CD458" s="1" t="s">
        <v>1155</v>
      </c>
      <c r="CE458" s="1" t="s">
        <v>116</v>
      </c>
      <c r="CF458" s="1" t="s">
        <v>117</v>
      </c>
      <c r="CG458" s="1">
        <v>96950</v>
      </c>
      <c r="CH458" s="3">
        <v>8.15</v>
      </c>
      <c r="CI458" s="3">
        <v>8.5</v>
      </c>
      <c r="CJ458" s="3">
        <v>12.22</v>
      </c>
      <c r="CK458" s="3">
        <v>12.75</v>
      </c>
      <c r="CL458" s="1" t="s">
        <v>137</v>
      </c>
      <c r="CM458" s="1" t="s">
        <v>362</v>
      </c>
      <c r="CN458" s="1" t="s">
        <v>139</v>
      </c>
      <c r="CP458" s="1" t="s">
        <v>112</v>
      </c>
      <c r="CQ458" s="1" t="s">
        <v>111</v>
      </c>
      <c r="CR458" s="1" t="s">
        <v>112</v>
      </c>
      <c r="CS458" s="1" t="s">
        <v>111</v>
      </c>
      <c r="CT458" s="1" t="s">
        <v>111</v>
      </c>
      <c r="CU458" s="1" t="s">
        <v>111</v>
      </c>
      <c r="CV458" s="1" t="s">
        <v>138</v>
      </c>
      <c r="CW458" s="1" t="s">
        <v>7193</v>
      </c>
      <c r="CX458" s="1">
        <v>16702355379</v>
      </c>
      <c r="CY458" s="1" t="s">
        <v>1165</v>
      </c>
      <c r="CZ458" s="1" t="s">
        <v>1166</v>
      </c>
      <c r="DA458" s="1" t="s">
        <v>111</v>
      </c>
      <c r="DB458" s="1" t="s">
        <v>112</v>
      </c>
      <c r="DF458" s="1" t="s">
        <v>230</v>
      </c>
      <c r="DG458" s="1" t="s">
        <v>138</v>
      </c>
    </row>
    <row r="459" spans="1:111" ht="15.6" customHeight="1" x14ac:dyDescent="0.25">
      <c r="A459" s="1" t="s">
        <v>7206</v>
      </c>
      <c r="B459" s="1" t="s">
        <v>238</v>
      </c>
      <c r="C459" s="2">
        <v>44298.068540046297</v>
      </c>
      <c r="D459" s="2">
        <v>44336</v>
      </c>
      <c r="E459" s="1" t="s">
        <v>110</v>
      </c>
      <c r="F459" s="2">
        <v>44462.833333333336</v>
      </c>
      <c r="G459" s="1" t="s">
        <v>111</v>
      </c>
      <c r="H459" s="1" t="s">
        <v>112</v>
      </c>
      <c r="I459" s="1" t="s">
        <v>112</v>
      </c>
      <c r="J459" s="1" t="s">
        <v>5205</v>
      </c>
      <c r="K459" s="1" t="s">
        <v>168</v>
      </c>
      <c r="L459" s="1" t="s">
        <v>5206</v>
      </c>
      <c r="M459" s="1" t="s">
        <v>7207</v>
      </c>
      <c r="N459" s="1" t="s">
        <v>879</v>
      </c>
      <c r="O459" s="1" t="s">
        <v>117</v>
      </c>
      <c r="P459" s="9">
        <v>96950</v>
      </c>
      <c r="Q459" s="1" t="s">
        <v>118</v>
      </c>
      <c r="S459" s="1">
        <v>16702345050</v>
      </c>
      <c r="U459" s="1">
        <v>56132</v>
      </c>
      <c r="V459" s="1" t="s">
        <v>119</v>
      </c>
      <c r="X459" s="1" t="s">
        <v>2795</v>
      </c>
      <c r="Y459" s="1" t="s">
        <v>2796</v>
      </c>
      <c r="Z459" s="1" t="s">
        <v>2797</v>
      </c>
      <c r="AA459" s="1" t="s">
        <v>2798</v>
      </c>
      <c r="AB459" s="1" t="s">
        <v>5206</v>
      </c>
      <c r="AC459" s="1" t="s">
        <v>7208</v>
      </c>
      <c r="AD459" s="1" t="s">
        <v>167</v>
      </c>
      <c r="AE459" s="1" t="s">
        <v>117</v>
      </c>
      <c r="AF459" s="9">
        <v>96950</v>
      </c>
      <c r="AG459" s="1" t="s">
        <v>118</v>
      </c>
      <c r="AI459" s="1">
        <v>16702345050</v>
      </c>
      <c r="AK459" s="1" t="s">
        <v>2799</v>
      </c>
      <c r="BC459" s="1" t="str">
        <f>"49-9071.00"</f>
        <v>49-9071.00</v>
      </c>
      <c r="BD459" s="1" t="s">
        <v>214</v>
      </c>
      <c r="BE459" s="1" t="s">
        <v>7209</v>
      </c>
      <c r="BF459" s="1" t="s">
        <v>5209</v>
      </c>
      <c r="BG459" s="1">
        <v>2</v>
      </c>
      <c r="BH459" s="1">
        <v>2</v>
      </c>
      <c r="BI459" s="2">
        <v>44464</v>
      </c>
      <c r="BJ459" s="2">
        <v>44828</v>
      </c>
      <c r="BK459" s="2">
        <v>44464</v>
      </c>
      <c r="BL459" s="2">
        <v>44828</v>
      </c>
      <c r="BM459" s="1">
        <v>35</v>
      </c>
      <c r="BN459" s="1">
        <v>0</v>
      </c>
      <c r="BO459" s="1">
        <v>7</v>
      </c>
      <c r="BP459" s="1">
        <v>7</v>
      </c>
      <c r="BQ459" s="1">
        <v>7</v>
      </c>
      <c r="BR459" s="1">
        <v>7</v>
      </c>
      <c r="BS459" s="1">
        <v>7</v>
      </c>
      <c r="BT459" s="1">
        <v>0</v>
      </c>
      <c r="BU459" s="1" t="str">
        <f>"9:00 AM"</f>
        <v>9:00 AM</v>
      </c>
      <c r="BV459" s="1" t="str">
        <f>"5:00 PM"</f>
        <v>5:00 PM</v>
      </c>
      <c r="BW459" s="1" t="s">
        <v>230</v>
      </c>
      <c r="BX459" s="1">
        <v>0</v>
      </c>
      <c r="BY459" s="1">
        <v>24</v>
      </c>
      <c r="BZ459" s="1" t="s">
        <v>112</v>
      </c>
      <c r="CA459" s="1">
        <v>0</v>
      </c>
      <c r="CB459" s="1" t="s">
        <v>7210</v>
      </c>
      <c r="CC459" s="1" t="s">
        <v>3085</v>
      </c>
      <c r="CD459" s="1" t="s">
        <v>3086</v>
      </c>
      <c r="CE459" s="1" t="s">
        <v>167</v>
      </c>
      <c r="CF459" s="1" t="s">
        <v>117</v>
      </c>
      <c r="CG459" s="1">
        <v>96950</v>
      </c>
      <c r="CH459" s="3">
        <v>8.7100000000000009</v>
      </c>
      <c r="CI459" s="3">
        <v>8.7100000000000009</v>
      </c>
      <c r="CJ459" s="3">
        <v>13.07</v>
      </c>
      <c r="CK459" s="3">
        <v>13.07</v>
      </c>
      <c r="CL459" s="1" t="s">
        <v>137</v>
      </c>
      <c r="CM459" s="1" t="s">
        <v>168</v>
      </c>
      <c r="CN459" s="1" t="s">
        <v>139</v>
      </c>
      <c r="CP459" s="1" t="s">
        <v>112</v>
      </c>
      <c r="CQ459" s="1" t="s">
        <v>111</v>
      </c>
      <c r="CR459" s="1" t="s">
        <v>112</v>
      </c>
      <c r="CS459" s="1" t="s">
        <v>111</v>
      </c>
      <c r="CT459" s="1" t="s">
        <v>138</v>
      </c>
      <c r="CU459" s="1" t="s">
        <v>111</v>
      </c>
      <c r="CV459" s="1" t="s">
        <v>138</v>
      </c>
      <c r="CW459" s="1" t="s">
        <v>168</v>
      </c>
      <c r="CX459" s="1">
        <v>16702345050</v>
      </c>
      <c r="CY459" s="1" t="s">
        <v>2799</v>
      </c>
      <c r="CZ459" s="1" t="s">
        <v>138</v>
      </c>
      <c r="DA459" s="1" t="s">
        <v>111</v>
      </c>
      <c r="DB459" s="1" t="s">
        <v>112</v>
      </c>
    </row>
    <row r="460" spans="1:111" ht="15.6" customHeight="1" x14ac:dyDescent="0.25">
      <c r="A460" s="1" t="s">
        <v>7211</v>
      </c>
      <c r="B460" s="1" t="s">
        <v>238</v>
      </c>
      <c r="C460" s="2">
        <v>44314.995280671297</v>
      </c>
      <c r="D460" s="2">
        <v>44368</v>
      </c>
      <c r="E460" s="1" t="s">
        <v>110</v>
      </c>
      <c r="F460" s="2">
        <v>44468.833333333336</v>
      </c>
      <c r="G460" s="1" t="s">
        <v>112</v>
      </c>
      <c r="H460" s="1" t="s">
        <v>112</v>
      </c>
      <c r="I460" s="1" t="s">
        <v>112</v>
      </c>
      <c r="J460" s="1" t="s">
        <v>7212</v>
      </c>
      <c r="K460" s="1" t="s">
        <v>7213</v>
      </c>
      <c r="L460" s="1" t="s">
        <v>410</v>
      </c>
      <c r="N460" s="1" t="s">
        <v>167</v>
      </c>
      <c r="O460" s="1" t="s">
        <v>117</v>
      </c>
      <c r="P460" s="9">
        <v>96950</v>
      </c>
      <c r="Q460" s="1" t="s">
        <v>118</v>
      </c>
      <c r="S460" s="1">
        <v>16702336927</v>
      </c>
      <c r="U460" s="1">
        <v>811111</v>
      </c>
      <c r="V460" s="1" t="s">
        <v>119</v>
      </c>
      <c r="X460" s="1" t="s">
        <v>1097</v>
      </c>
      <c r="Y460" s="1" t="s">
        <v>1098</v>
      </c>
      <c r="Z460" s="1" t="s">
        <v>1099</v>
      </c>
      <c r="AA460" s="1" t="s">
        <v>245</v>
      </c>
      <c r="AB460" s="1" t="s">
        <v>1100</v>
      </c>
      <c r="AD460" s="1" t="s">
        <v>116</v>
      </c>
      <c r="AE460" s="1" t="s">
        <v>117</v>
      </c>
      <c r="AF460" s="9">
        <v>96950</v>
      </c>
      <c r="AG460" s="1" t="s">
        <v>118</v>
      </c>
      <c r="AI460" s="1">
        <v>16702336927</v>
      </c>
      <c r="AK460" s="1" t="s">
        <v>1101</v>
      </c>
      <c r="BC460" s="1" t="str">
        <f>"49-3023.01"</f>
        <v>49-3023.01</v>
      </c>
      <c r="BD460" s="1" t="s">
        <v>608</v>
      </c>
      <c r="BE460" s="1" t="s">
        <v>2946</v>
      </c>
      <c r="BF460" s="1" t="s">
        <v>5092</v>
      </c>
      <c r="BG460" s="1">
        <v>4</v>
      </c>
      <c r="BH460" s="1">
        <v>4</v>
      </c>
      <c r="BI460" s="2">
        <v>44470</v>
      </c>
      <c r="BJ460" s="2">
        <v>44834</v>
      </c>
      <c r="BK460" s="2">
        <v>44470</v>
      </c>
      <c r="BL460" s="2">
        <v>44834</v>
      </c>
      <c r="BM460" s="1">
        <v>40</v>
      </c>
      <c r="BN460" s="1">
        <v>0</v>
      </c>
      <c r="BO460" s="1">
        <v>8</v>
      </c>
      <c r="BP460" s="1">
        <v>8</v>
      </c>
      <c r="BQ460" s="1">
        <v>8</v>
      </c>
      <c r="BR460" s="1">
        <v>8</v>
      </c>
      <c r="BS460" s="1">
        <v>8</v>
      </c>
      <c r="BT460" s="1">
        <v>0</v>
      </c>
      <c r="BU460" s="1" t="str">
        <f>"7:30 AM"</f>
        <v>7:30 AM</v>
      </c>
      <c r="BV460" s="1" t="str">
        <f>"4:30 PM"</f>
        <v>4:30 PM</v>
      </c>
      <c r="BW460" s="1" t="s">
        <v>135</v>
      </c>
      <c r="BX460" s="1">
        <v>0</v>
      </c>
      <c r="BY460" s="1">
        <v>12</v>
      </c>
      <c r="BZ460" s="1" t="s">
        <v>112</v>
      </c>
      <c r="CA460" s="1">
        <v>0</v>
      </c>
      <c r="CB460" s="4" t="s">
        <v>3668</v>
      </c>
      <c r="CC460" s="1" t="s">
        <v>410</v>
      </c>
      <c r="CE460" s="1" t="s">
        <v>167</v>
      </c>
      <c r="CF460" s="1" t="s">
        <v>117</v>
      </c>
      <c r="CG460" s="1">
        <v>96950</v>
      </c>
      <c r="CH460" s="3">
        <v>8.75</v>
      </c>
      <c r="CI460" s="3">
        <v>8.75</v>
      </c>
      <c r="CJ460" s="3">
        <v>13.13</v>
      </c>
      <c r="CK460" s="3">
        <v>13.13</v>
      </c>
      <c r="CL460" s="1" t="s">
        <v>137</v>
      </c>
      <c r="CN460" s="1" t="s">
        <v>139</v>
      </c>
      <c r="CP460" s="1" t="s">
        <v>112</v>
      </c>
      <c r="CQ460" s="1" t="s">
        <v>111</v>
      </c>
      <c r="CR460" s="1" t="s">
        <v>111</v>
      </c>
      <c r="CS460" s="1" t="s">
        <v>111</v>
      </c>
      <c r="CT460" s="1" t="s">
        <v>138</v>
      </c>
      <c r="CU460" s="1" t="s">
        <v>111</v>
      </c>
      <c r="CV460" s="1" t="s">
        <v>138</v>
      </c>
      <c r="CW460" s="1" t="s">
        <v>411</v>
      </c>
      <c r="CX460" s="1">
        <v>16702336927</v>
      </c>
      <c r="CY460" s="1" t="s">
        <v>1101</v>
      </c>
      <c r="CZ460" s="1" t="s">
        <v>138</v>
      </c>
      <c r="DA460" s="1" t="s">
        <v>111</v>
      </c>
      <c r="DB460" s="1" t="s">
        <v>112</v>
      </c>
    </row>
    <row r="461" spans="1:111" ht="15.6" customHeight="1" x14ac:dyDescent="0.25">
      <c r="A461" s="1" t="s">
        <v>7214</v>
      </c>
      <c r="B461" s="1" t="s">
        <v>238</v>
      </c>
      <c r="C461" s="2">
        <v>44305.84203576389</v>
      </c>
      <c r="D461" s="2">
        <v>44341</v>
      </c>
      <c r="E461" s="1" t="s">
        <v>110</v>
      </c>
      <c r="F461" s="2">
        <v>44468.833333333336</v>
      </c>
      <c r="G461" s="1" t="s">
        <v>112</v>
      </c>
      <c r="H461" s="1" t="s">
        <v>112</v>
      </c>
      <c r="I461" s="1" t="s">
        <v>112</v>
      </c>
      <c r="J461" s="1" t="s">
        <v>7215</v>
      </c>
      <c r="K461" s="1" t="s">
        <v>2905</v>
      </c>
      <c r="L461" s="1" t="s">
        <v>2906</v>
      </c>
      <c r="M461" s="1" t="s">
        <v>2823</v>
      </c>
      <c r="N461" s="1" t="s">
        <v>167</v>
      </c>
      <c r="O461" s="1" t="s">
        <v>117</v>
      </c>
      <c r="P461" s="9">
        <v>96950</v>
      </c>
      <c r="Q461" s="1" t="s">
        <v>118</v>
      </c>
      <c r="S461" s="1">
        <v>16702353027</v>
      </c>
      <c r="U461" s="1">
        <v>722310</v>
      </c>
      <c r="V461" s="1" t="s">
        <v>119</v>
      </c>
      <c r="X461" s="1" t="s">
        <v>2907</v>
      </c>
      <c r="Y461" s="1" t="s">
        <v>7216</v>
      </c>
      <c r="Z461" s="1" t="s">
        <v>7217</v>
      </c>
      <c r="AA461" s="1" t="s">
        <v>511</v>
      </c>
      <c r="AB461" s="1" t="s">
        <v>2822</v>
      </c>
      <c r="AC461" s="1" t="s">
        <v>2823</v>
      </c>
      <c r="AD461" s="1" t="s">
        <v>167</v>
      </c>
      <c r="AE461" s="1" t="s">
        <v>117</v>
      </c>
      <c r="AF461" s="9">
        <v>96950</v>
      </c>
      <c r="AG461" s="1" t="s">
        <v>118</v>
      </c>
      <c r="AI461" s="1">
        <v>16702353027</v>
      </c>
      <c r="AK461" s="1" t="s">
        <v>2829</v>
      </c>
      <c r="BC461" s="1" t="str">
        <f>"35-2012.00"</f>
        <v>35-2012.00</v>
      </c>
      <c r="BD461" s="1" t="s">
        <v>5019</v>
      </c>
      <c r="BE461" s="1" t="s">
        <v>7218</v>
      </c>
      <c r="BF461" s="1" t="s">
        <v>229</v>
      </c>
      <c r="BG461" s="1">
        <v>2</v>
      </c>
      <c r="BH461" s="1">
        <v>2</v>
      </c>
      <c r="BI461" s="2">
        <v>44470</v>
      </c>
      <c r="BJ461" s="2">
        <v>44834</v>
      </c>
      <c r="BK461" s="2">
        <v>44470</v>
      </c>
      <c r="BL461" s="2">
        <v>44834</v>
      </c>
      <c r="BM461" s="1">
        <v>35</v>
      </c>
      <c r="BN461" s="1">
        <v>0</v>
      </c>
      <c r="BO461" s="1">
        <v>7</v>
      </c>
      <c r="BP461" s="1">
        <v>7</v>
      </c>
      <c r="BQ461" s="1">
        <v>7</v>
      </c>
      <c r="BR461" s="1">
        <v>7</v>
      </c>
      <c r="BS461" s="1">
        <v>7</v>
      </c>
      <c r="BT461" s="1">
        <v>0</v>
      </c>
      <c r="BU461" s="1" t="str">
        <f>"2:00 AM"</f>
        <v>2:00 AM</v>
      </c>
      <c r="BV461" s="1" t="str">
        <f>"9:00 AM"</f>
        <v>9:00 AM</v>
      </c>
      <c r="BW461" s="1" t="s">
        <v>135</v>
      </c>
      <c r="BX461" s="1">
        <v>0</v>
      </c>
      <c r="BY461" s="1">
        <v>12</v>
      </c>
      <c r="BZ461" s="1" t="s">
        <v>112</v>
      </c>
      <c r="CA461" s="1">
        <v>0</v>
      </c>
      <c r="CB461" s="4" t="s">
        <v>7219</v>
      </c>
      <c r="CC461" s="1" t="s">
        <v>7220</v>
      </c>
      <c r="CD461" s="1" t="s">
        <v>2828</v>
      </c>
      <c r="CE461" s="1" t="s">
        <v>157</v>
      </c>
      <c r="CF461" s="1" t="s">
        <v>117</v>
      </c>
      <c r="CG461" s="1">
        <v>96950</v>
      </c>
      <c r="CH461" s="3">
        <v>8.81</v>
      </c>
      <c r="CJ461" s="3">
        <v>13.22</v>
      </c>
      <c r="CL461" s="1" t="s">
        <v>137</v>
      </c>
      <c r="CM461" s="1" t="s">
        <v>362</v>
      </c>
      <c r="CN461" s="1" t="s">
        <v>139</v>
      </c>
      <c r="CP461" s="1" t="s">
        <v>112</v>
      </c>
      <c r="CQ461" s="1" t="s">
        <v>111</v>
      </c>
      <c r="CR461" s="1" t="s">
        <v>112</v>
      </c>
      <c r="CS461" s="1" t="s">
        <v>111</v>
      </c>
      <c r="CT461" s="1" t="s">
        <v>138</v>
      </c>
      <c r="CU461" s="1" t="s">
        <v>111</v>
      </c>
      <c r="CV461" s="1" t="s">
        <v>138</v>
      </c>
      <c r="CW461" s="1" t="s">
        <v>7221</v>
      </c>
      <c r="CX461" s="1">
        <v>16702353027</v>
      </c>
      <c r="CY461" s="1" t="s">
        <v>2829</v>
      </c>
      <c r="CZ461" s="1" t="s">
        <v>138</v>
      </c>
      <c r="DA461" s="1" t="s">
        <v>111</v>
      </c>
      <c r="DB461" s="1" t="s">
        <v>112</v>
      </c>
    </row>
    <row r="462" spans="1:111" ht="15.6" customHeight="1" x14ac:dyDescent="0.25">
      <c r="A462" s="1" t="s">
        <v>7222</v>
      </c>
      <c r="B462" s="1" t="s">
        <v>238</v>
      </c>
      <c r="C462" s="2">
        <v>44327.075556481483</v>
      </c>
      <c r="D462" s="2">
        <v>44362</v>
      </c>
      <c r="E462" s="1" t="s">
        <v>110</v>
      </c>
      <c r="F462" s="2">
        <v>44468.833333333336</v>
      </c>
      <c r="G462" s="1" t="s">
        <v>112</v>
      </c>
      <c r="H462" s="1" t="s">
        <v>112</v>
      </c>
      <c r="I462" s="1" t="s">
        <v>112</v>
      </c>
      <c r="J462" s="1" t="s">
        <v>5933</v>
      </c>
      <c r="L462" s="1" t="s">
        <v>7223</v>
      </c>
      <c r="M462" s="1" t="s">
        <v>896</v>
      </c>
      <c r="N462" s="1" t="s">
        <v>167</v>
      </c>
      <c r="O462" s="1" t="s">
        <v>117</v>
      </c>
      <c r="P462" s="9">
        <v>96950</v>
      </c>
      <c r="Q462" s="1" t="s">
        <v>118</v>
      </c>
      <c r="S462" s="1">
        <v>16702341726</v>
      </c>
      <c r="U462" s="1">
        <v>311812</v>
      </c>
      <c r="V462" s="1" t="s">
        <v>119</v>
      </c>
      <c r="X462" s="1" t="s">
        <v>5935</v>
      </c>
      <c r="Y462" s="1" t="s">
        <v>5936</v>
      </c>
      <c r="Z462" s="1" t="s">
        <v>5937</v>
      </c>
      <c r="AA462" s="1" t="s">
        <v>528</v>
      </c>
      <c r="AB462" s="1" t="s">
        <v>7223</v>
      </c>
      <c r="AC462" s="1" t="s">
        <v>896</v>
      </c>
      <c r="AD462" s="1" t="s">
        <v>167</v>
      </c>
      <c r="AE462" s="1" t="s">
        <v>117</v>
      </c>
      <c r="AF462" s="9">
        <v>96950</v>
      </c>
      <c r="AG462" s="1" t="s">
        <v>118</v>
      </c>
      <c r="AI462" s="1">
        <v>16702341726</v>
      </c>
      <c r="AK462" s="1" t="s">
        <v>900</v>
      </c>
      <c r="BC462" s="1" t="str">
        <f>"51-3011.00"</f>
        <v>51-3011.00</v>
      </c>
      <c r="BD462" s="1" t="s">
        <v>1079</v>
      </c>
      <c r="BE462" s="1" t="s">
        <v>7224</v>
      </c>
      <c r="BF462" s="1" t="s">
        <v>1079</v>
      </c>
      <c r="BG462" s="1">
        <v>4</v>
      </c>
      <c r="BH462" s="1">
        <v>4</v>
      </c>
      <c r="BI462" s="2">
        <v>44470</v>
      </c>
      <c r="BJ462" s="2">
        <v>44834</v>
      </c>
      <c r="BK462" s="2">
        <v>44470</v>
      </c>
      <c r="BL462" s="2">
        <v>44834</v>
      </c>
      <c r="BM462" s="1">
        <v>35</v>
      </c>
      <c r="BN462" s="1">
        <v>5</v>
      </c>
      <c r="BO462" s="1">
        <v>5</v>
      </c>
      <c r="BP462" s="1">
        <v>5</v>
      </c>
      <c r="BQ462" s="1">
        <v>5</v>
      </c>
      <c r="BR462" s="1">
        <v>5</v>
      </c>
      <c r="BS462" s="1">
        <v>5</v>
      </c>
      <c r="BT462" s="1">
        <v>5</v>
      </c>
      <c r="BU462" s="1" t="str">
        <f>"5:00 AM"</f>
        <v>5:00 AM</v>
      </c>
      <c r="BV462" s="1" t="str">
        <f>"7:00 PM"</f>
        <v>7:00 PM</v>
      </c>
      <c r="BW462" s="1" t="s">
        <v>135</v>
      </c>
      <c r="BX462" s="1">
        <v>3</v>
      </c>
      <c r="BY462" s="1">
        <v>12</v>
      </c>
      <c r="BZ462" s="1" t="s">
        <v>112</v>
      </c>
      <c r="CB462" s="4" t="s">
        <v>7225</v>
      </c>
      <c r="CC462" s="1" t="s">
        <v>7223</v>
      </c>
      <c r="CD462" s="1" t="s">
        <v>896</v>
      </c>
      <c r="CE462" s="1" t="s">
        <v>167</v>
      </c>
      <c r="CF462" s="1" t="s">
        <v>117</v>
      </c>
      <c r="CG462" s="1">
        <v>96950</v>
      </c>
      <c r="CH462" s="3">
        <v>7.9</v>
      </c>
      <c r="CI462" s="3">
        <v>7.9</v>
      </c>
      <c r="CJ462" s="3">
        <v>11.85</v>
      </c>
      <c r="CK462" s="3">
        <v>11.85</v>
      </c>
      <c r="CL462" s="1" t="s">
        <v>137</v>
      </c>
      <c r="CM462" s="1" t="s">
        <v>905</v>
      </c>
      <c r="CN462" s="1" t="s">
        <v>139</v>
      </c>
      <c r="CP462" s="1" t="s">
        <v>112</v>
      </c>
      <c r="CQ462" s="1" t="s">
        <v>111</v>
      </c>
      <c r="CR462" s="1" t="s">
        <v>112</v>
      </c>
      <c r="CS462" s="1" t="s">
        <v>111</v>
      </c>
      <c r="CT462" s="1" t="s">
        <v>138</v>
      </c>
      <c r="CU462" s="1" t="s">
        <v>111</v>
      </c>
      <c r="CV462" s="1" t="s">
        <v>138</v>
      </c>
      <c r="CW462" s="1" t="s">
        <v>906</v>
      </c>
      <c r="CX462" s="1">
        <v>16702341726</v>
      </c>
      <c r="CY462" s="1" t="s">
        <v>907</v>
      </c>
      <c r="CZ462" s="1" t="s">
        <v>138</v>
      </c>
      <c r="DA462" s="1" t="s">
        <v>111</v>
      </c>
      <c r="DB462" s="1" t="s">
        <v>112</v>
      </c>
    </row>
    <row r="463" spans="1:111" ht="15.6" customHeight="1" x14ac:dyDescent="0.25">
      <c r="A463" s="1" t="s">
        <v>7235</v>
      </c>
      <c r="B463" s="1" t="s">
        <v>238</v>
      </c>
      <c r="C463" s="2">
        <v>44341.870890046295</v>
      </c>
      <c r="D463" s="2">
        <v>44385</v>
      </c>
      <c r="E463" s="1" t="s">
        <v>110</v>
      </c>
      <c r="F463" s="2">
        <v>44468.833333333336</v>
      </c>
      <c r="G463" s="1" t="s">
        <v>112</v>
      </c>
      <c r="H463" s="1" t="s">
        <v>112</v>
      </c>
      <c r="I463" s="1" t="s">
        <v>112</v>
      </c>
      <c r="J463" s="1" t="s">
        <v>3089</v>
      </c>
      <c r="L463" s="1" t="s">
        <v>3090</v>
      </c>
      <c r="M463" s="1" t="s">
        <v>3091</v>
      </c>
      <c r="N463" s="1" t="s">
        <v>167</v>
      </c>
      <c r="O463" s="1" t="s">
        <v>117</v>
      </c>
      <c r="P463" s="9">
        <v>96950</v>
      </c>
      <c r="Q463" s="1" t="s">
        <v>118</v>
      </c>
      <c r="S463" s="1">
        <v>16709894888</v>
      </c>
      <c r="U463" s="1">
        <v>541611</v>
      </c>
      <c r="V463" s="1" t="s">
        <v>119</v>
      </c>
      <c r="X463" s="1" t="s">
        <v>3092</v>
      </c>
      <c r="Y463" s="1" t="s">
        <v>3093</v>
      </c>
      <c r="Z463" s="1" t="s">
        <v>3094</v>
      </c>
      <c r="AA463" s="1" t="s">
        <v>343</v>
      </c>
      <c r="AB463" s="1" t="s">
        <v>3095</v>
      </c>
      <c r="AC463" s="1" t="s">
        <v>3091</v>
      </c>
      <c r="AD463" s="1" t="s">
        <v>167</v>
      </c>
      <c r="AE463" s="1" t="s">
        <v>117</v>
      </c>
      <c r="AF463" s="9">
        <v>96950</v>
      </c>
      <c r="AG463" s="1" t="s">
        <v>118</v>
      </c>
      <c r="AI463" s="1">
        <v>16709894888</v>
      </c>
      <c r="AK463" s="1" t="s">
        <v>3096</v>
      </c>
      <c r="BC463" s="1" t="str">
        <f>"49-9071.00"</f>
        <v>49-9071.00</v>
      </c>
      <c r="BD463" s="1" t="s">
        <v>214</v>
      </c>
      <c r="BE463" s="1" t="s">
        <v>3097</v>
      </c>
      <c r="BF463" s="1" t="s">
        <v>3098</v>
      </c>
      <c r="BG463" s="1">
        <v>8</v>
      </c>
      <c r="BH463" s="1">
        <v>8</v>
      </c>
      <c r="BI463" s="2">
        <v>44470</v>
      </c>
      <c r="BJ463" s="2">
        <v>44834</v>
      </c>
      <c r="BK463" s="2">
        <v>44470</v>
      </c>
      <c r="BL463" s="2">
        <v>44834</v>
      </c>
      <c r="BM463" s="1">
        <v>35</v>
      </c>
      <c r="BN463" s="1">
        <v>0</v>
      </c>
      <c r="BO463" s="1">
        <v>7</v>
      </c>
      <c r="BP463" s="1">
        <v>7</v>
      </c>
      <c r="BQ463" s="1">
        <v>7</v>
      </c>
      <c r="BR463" s="1">
        <v>7</v>
      </c>
      <c r="BS463" s="1">
        <v>7</v>
      </c>
      <c r="BT463" s="1">
        <v>0</v>
      </c>
      <c r="BU463" s="1" t="str">
        <f>"9:00 AM"</f>
        <v>9:00 AM</v>
      </c>
      <c r="BV463" s="1" t="str">
        <f>"5:00 PM"</f>
        <v>5:00 PM</v>
      </c>
      <c r="BW463" s="1" t="s">
        <v>230</v>
      </c>
      <c r="BX463" s="1">
        <v>0</v>
      </c>
      <c r="BY463" s="1">
        <v>12</v>
      </c>
      <c r="BZ463" s="1" t="s">
        <v>112</v>
      </c>
      <c r="CB463" s="4" t="s">
        <v>7236</v>
      </c>
      <c r="CC463" s="1" t="s">
        <v>3091</v>
      </c>
      <c r="CE463" s="1" t="s">
        <v>167</v>
      </c>
      <c r="CF463" s="1" t="s">
        <v>117</v>
      </c>
      <c r="CG463" s="1">
        <v>96950</v>
      </c>
      <c r="CH463" s="3">
        <v>8.7100000000000009</v>
      </c>
      <c r="CI463" s="3">
        <v>8.7100000000000009</v>
      </c>
      <c r="CJ463" s="3">
        <v>0</v>
      </c>
      <c r="CK463" s="3">
        <v>0</v>
      </c>
      <c r="CL463" s="1" t="s">
        <v>137</v>
      </c>
      <c r="CN463" s="1" t="s">
        <v>1846</v>
      </c>
      <c r="CP463" s="1" t="s">
        <v>112</v>
      </c>
      <c r="CQ463" s="1" t="s">
        <v>111</v>
      </c>
      <c r="CR463" s="1" t="s">
        <v>112</v>
      </c>
      <c r="CS463" s="1" t="s">
        <v>112</v>
      </c>
      <c r="CT463" s="1" t="s">
        <v>138</v>
      </c>
      <c r="CU463" s="1" t="s">
        <v>111</v>
      </c>
      <c r="CV463" s="1" t="s">
        <v>138</v>
      </c>
      <c r="CW463" s="1" t="s">
        <v>7237</v>
      </c>
      <c r="CX463" s="1">
        <v>16709894888</v>
      </c>
      <c r="CY463" s="1" t="s">
        <v>3096</v>
      </c>
      <c r="CZ463" s="1" t="s">
        <v>138</v>
      </c>
      <c r="DA463" s="1" t="s">
        <v>111</v>
      </c>
      <c r="DB463" s="1" t="s">
        <v>112</v>
      </c>
    </row>
    <row r="464" spans="1:111" ht="15.6" customHeight="1" x14ac:dyDescent="0.25">
      <c r="A464" s="1" t="s">
        <v>7247</v>
      </c>
      <c r="B464" s="1" t="s">
        <v>238</v>
      </c>
      <c r="C464" s="2">
        <v>44298.120457407407</v>
      </c>
      <c r="D464" s="2">
        <v>44335</v>
      </c>
      <c r="E464" s="1" t="s">
        <v>110</v>
      </c>
      <c r="F464" s="2">
        <v>44462.833333333336</v>
      </c>
      <c r="G464" s="1" t="s">
        <v>112</v>
      </c>
      <c r="H464" s="1" t="s">
        <v>112</v>
      </c>
      <c r="I464" s="1" t="s">
        <v>112</v>
      </c>
      <c r="J464" s="1" t="s">
        <v>5205</v>
      </c>
      <c r="K464" s="1" t="s">
        <v>168</v>
      </c>
      <c r="L464" s="1" t="s">
        <v>5206</v>
      </c>
      <c r="M464" s="1" t="s">
        <v>7248</v>
      </c>
      <c r="N464" s="1" t="s">
        <v>167</v>
      </c>
      <c r="O464" s="1" t="s">
        <v>117</v>
      </c>
      <c r="P464" s="9">
        <v>96950</v>
      </c>
      <c r="Q464" s="1" t="s">
        <v>118</v>
      </c>
      <c r="R464" s="1" t="s">
        <v>168</v>
      </c>
      <c r="S464" s="1">
        <v>16702345050</v>
      </c>
      <c r="U464" s="1">
        <v>56132</v>
      </c>
      <c r="V464" s="1" t="s">
        <v>119</v>
      </c>
      <c r="X464" s="1" t="s">
        <v>2795</v>
      </c>
      <c r="Y464" s="1" t="s">
        <v>2796</v>
      </c>
      <c r="Z464" s="1" t="s">
        <v>2797</v>
      </c>
      <c r="AA464" s="1" t="s">
        <v>2798</v>
      </c>
      <c r="AB464" s="1" t="s">
        <v>5206</v>
      </c>
      <c r="AC464" s="1" t="s">
        <v>5207</v>
      </c>
      <c r="AD464" s="1" t="s">
        <v>167</v>
      </c>
      <c r="AE464" s="1" t="s">
        <v>117</v>
      </c>
      <c r="AF464" s="9">
        <v>96950</v>
      </c>
      <c r="AG464" s="1" t="s">
        <v>118</v>
      </c>
      <c r="AH464" s="1" t="s">
        <v>168</v>
      </c>
      <c r="AI464" s="1">
        <v>16702345050</v>
      </c>
      <c r="AK464" s="1" t="s">
        <v>2799</v>
      </c>
      <c r="BC464" s="1" t="str">
        <f>"43-3031.00"</f>
        <v>43-3031.00</v>
      </c>
      <c r="BD464" s="1" t="s">
        <v>389</v>
      </c>
      <c r="BE464" s="1" t="s">
        <v>7249</v>
      </c>
      <c r="BF464" s="1" t="s">
        <v>2875</v>
      </c>
      <c r="BG464" s="1">
        <v>2</v>
      </c>
      <c r="BH464" s="1">
        <v>2</v>
      </c>
      <c r="BI464" s="2">
        <v>44464</v>
      </c>
      <c r="BJ464" s="2">
        <v>44828</v>
      </c>
      <c r="BK464" s="2">
        <v>44464</v>
      </c>
      <c r="BL464" s="2">
        <v>44828</v>
      </c>
      <c r="BM464" s="1">
        <v>35</v>
      </c>
      <c r="BN464" s="1">
        <v>0</v>
      </c>
      <c r="BO464" s="1">
        <v>7</v>
      </c>
      <c r="BP464" s="1">
        <v>7</v>
      </c>
      <c r="BQ464" s="1">
        <v>7</v>
      </c>
      <c r="BR464" s="1">
        <v>7</v>
      </c>
      <c r="BS464" s="1">
        <v>7</v>
      </c>
      <c r="BT464" s="1">
        <v>0</v>
      </c>
      <c r="BU464" s="1" t="str">
        <f>"9:00 AM"</f>
        <v>9:00 AM</v>
      </c>
      <c r="BV464" s="1" t="str">
        <f>"5:00 PM"</f>
        <v>5:00 PM</v>
      </c>
      <c r="BW464" s="1" t="s">
        <v>392</v>
      </c>
      <c r="BX464" s="1">
        <v>0</v>
      </c>
      <c r="BY464" s="1">
        <v>24</v>
      </c>
      <c r="BZ464" s="1" t="s">
        <v>112</v>
      </c>
      <c r="CA464" s="1">
        <v>0</v>
      </c>
      <c r="CB464" s="1" t="s">
        <v>7250</v>
      </c>
      <c r="CC464" s="1" t="s">
        <v>3085</v>
      </c>
      <c r="CD464" s="1" t="s">
        <v>3086</v>
      </c>
      <c r="CE464" s="1" t="s">
        <v>167</v>
      </c>
      <c r="CF464" s="1" t="s">
        <v>117</v>
      </c>
      <c r="CG464" s="1">
        <v>96950</v>
      </c>
      <c r="CH464" s="3">
        <v>9.49</v>
      </c>
      <c r="CI464" s="3">
        <v>9.49</v>
      </c>
      <c r="CJ464" s="3">
        <v>14.24</v>
      </c>
      <c r="CK464" s="3">
        <v>14.24</v>
      </c>
      <c r="CL464" s="1" t="s">
        <v>137</v>
      </c>
      <c r="CN464" s="1" t="s">
        <v>139</v>
      </c>
      <c r="CP464" s="1" t="s">
        <v>112</v>
      </c>
      <c r="CQ464" s="1" t="s">
        <v>111</v>
      </c>
      <c r="CR464" s="1" t="s">
        <v>112</v>
      </c>
      <c r="CS464" s="1" t="s">
        <v>111</v>
      </c>
      <c r="CT464" s="1" t="s">
        <v>138</v>
      </c>
      <c r="CU464" s="1" t="s">
        <v>111</v>
      </c>
      <c r="CV464" s="1" t="s">
        <v>138</v>
      </c>
      <c r="CW464" s="1" t="s">
        <v>168</v>
      </c>
      <c r="CX464" s="1">
        <v>16702345050</v>
      </c>
      <c r="CY464" s="1" t="s">
        <v>2799</v>
      </c>
      <c r="CZ464" s="1" t="s">
        <v>138</v>
      </c>
      <c r="DA464" s="1" t="s">
        <v>111</v>
      </c>
      <c r="DB464" s="1" t="s">
        <v>112</v>
      </c>
    </row>
    <row r="465" spans="1:111" ht="15.6" customHeight="1" x14ac:dyDescent="0.25">
      <c r="A465" s="1" t="s">
        <v>7251</v>
      </c>
      <c r="B465" s="1" t="s">
        <v>238</v>
      </c>
      <c r="C465" s="2">
        <v>44328.902314583334</v>
      </c>
      <c r="D465" s="2">
        <v>44362</v>
      </c>
      <c r="E465" s="1" t="s">
        <v>180</v>
      </c>
      <c r="G465" s="1" t="s">
        <v>112</v>
      </c>
      <c r="H465" s="1" t="s">
        <v>112</v>
      </c>
      <c r="I465" s="1" t="s">
        <v>112</v>
      </c>
      <c r="J465" s="1" t="s">
        <v>4873</v>
      </c>
      <c r="K465" s="1" t="s">
        <v>4874</v>
      </c>
      <c r="L465" s="1" t="s">
        <v>4875</v>
      </c>
      <c r="M465" s="1" t="s">
        <v>4876</v>
      </c>
      <c r="N465" s="1" t="s">
        <v>116</v>
      </c>
      <c r="O465" s="1" t="s">
        <v>117</v>
      </c>
      <c r="P465" s="9">
        <v>96950</v>
      </c>
      <c r="Q465" s="1" t="s">
        <v>118</v>
      </c>
      <c r="R465" s="1" t="s">
        <v>138</v>
      </c>
      <c r="S465" s="1">
        <v>16702330744</v>
      </c>
      <c r="U465" s="1">
        <v>48832</v>
      </c>
      <c r="V465" s="1" t="s">
        <v>119</v>
      </c>
      <c r="X465" s="1" t="s">
        <v>4877</v>
      </c>
      <c r="Y465" s="1" t="s">
        <v>4878</v>
      </c>
      <c r="Z465" s="1" t="s">
        <v>1544</v>
      </c>
      <c r="AA465" s="1" t="s">
        <v>373</v>
      </c>
      <c r="AB465" s="1" t="s">
        <v>4875</v>
      </c>
      <c r="AC465" s="1" t="s">
        <v>4876</v>
      </c>
      <c r="AD465" s="1" t="s">
        <v>116</v>
      </c>
      <c r="AE465" s="1" t="s">
        <v>117</v>
      </c>
      <c r="AF465" s="9">
        <v>96950</v>
      </c>
      <c r="AG465" s="1" t="s">
        <v>118</v>
      </c>
      <c r="AH465" s="1" t="s">
        <v>138</v>
      </c>
      <c r="AI465" s="1">
        <v>16702330744</v>
      </c>
      <c r="AK465" s="1" t="s">
        <v>4879</v>
      </c>
      <c r="BC465" s="1" t="str">
        <f>"47-2073.00"</f>
        <v>47-2073.00</v>
      </c>
      <c r="BD465" s="1" t="s">
        <v>514</v>
      </c>
      <c r="BE465" s="1" t="s">
        <v>4880</v>
      </c>
      <c r="BF465" s="1" t="s">
        <v>3390</v>
      </c>
      <c r="BG465" s="1">
        <v>6</v>
      </c>
      <c r="BH465" s="1">
        <v>6</v>
      </c>
      <c r="BI465" s="2">
        <v>44329</v>
      </c>
      <c r="BJ465" s="2">
        <v>44693</v>
      </c>
      <c r="BK465" s="2">
        <v>44362</v>
      </c>
      <c r="BL465" s="2">
        <v>44693</v>
      </c>
      <c r="BM465" s="1">
        <v>40</v>
      </c>
      <c r="BN465" s="1">
        <v>0</v>
      </c>
      <c r="BO465" s="1">
        <v>8</v>
      </c>
      <c r="BP465" s="1">
        <v>8</v>
      </c>
      <c r="BQ465" s="1">
        <v>8</v>
      </c>
      <c r="BR465" s="1">
        <v>8</v>
      </c>
      <c r="BS465" s="1">
        <v>8</v>
      </c>
      <c r="BT465" s="1">
        <v>0</v>
      </c>
      <c r="BU465" s="1" t="str">
        <f>"8:00 AM"</f>
        <v>8:00 AM</v>
      </c>
      <c r="BV465" s="1" t="str">
        <f>"5:00 PM"</f>
        <v>5:00 PM</v>
      </c>
      <c r="BW465" s="1" t="s">
        <v>135</v>
      </c>
      <c r="BX465" s="1">
        <v>0</v>
      </c>
      <c r="BY465" s="1">
        <v>12</v>
      </c>
      <c r="BZ465" s="1" t="s">
        <v>112</v>
      </c>
      <c r="CB465" s="1" t="s">
        <v>7252</v>
      </c>
      <c r="CC465" s="1" t="s">
        <v>4882</v>
      </c>
      <c r="CD465" s="1" t="s">
        <v>4883</v>
      </c>
      <c r="CE465" s="1" t="s">
        <v>116</v>
      </c>
      <c r="CF465" s="1" t="s">
        <v>117</v>
      </c>
      <c r="CG465" s="1">
        <v>96950</v>
      </c>
      <c r="CH465" s="3">
        <v>17.38</v>
      </c>
      <c r="CI465" s="3">
        <v>17.38</v>
      </c>
      <c r="CJ465" s="3">
        <v>26.07</v>
      </c>
      <c r="CK465" s="3">
        <v>26.07</v>
      </c>
      <c r="CL465" s="1" t="s">
        <v>137</v>
      </c>
      <c r="CM465" s="1" t="s">
        <v>138</v>
      </c>
      <c r="CN465" s="1" t="s">
        <v>139</v>
      </c>
      <c r="CP465" s="1" t="s">
        <v>112</v>
      </c>
      <c r="CQ465" s="1" t="s">
        <v>111</v>
      </c>
      <c r="CR465" s="1" t="s">
        <v>112</v>
      </c>
      <c r="CS465" s="1" t="s">
        <v>111</v>
      </c>
      <c r="CT465" s="1" t="s">
        <v>138</v>
      </c>
      <c r="CU465" s="1" t="s">
        <v>111</v>
      </c>
      <c r="CV465" s="1" t="s">
        <v>138</v>
      </c>
      <c r="CW465" s="1" t="s">
        <v>138</v>
      </c>
      <c r="CX465" s="1">
        <v>16702330744</v>
      </c>
      <c r="CY465" s="1" t="s">
        <v>4879</v>
      </c>
      <c r="CZ465" s="1" t="s">
        <v>138</v>
      </c>
      <c r="DA465" s="1" t="s">
        <v>111</v>
      </c>
      <c r="DB465" s="1" t="s">
        <v>112</v>
      </c>
    </row>
    <row r="466" spans="1:111" ht="15.6" customHeight="1" x14ac:dyDescent="0.25">
      <c r="A466" s="1" t="s">
        <v>7253</v>
      </c>
      <c r="B466" s="1" t="s">
        <v>238</v>
      </c>
      <c r="C466" s="2">
        <v>44309.14758449074</v>
      </c>
      <c r="D466" s="2">
        <v>44342</v>
      </c>
      <c r="E466" s="1" t="s">
        <v>110</v>
      </c>
      <c r="F466" s="2">
        <v>44468.833333333336</v>
      </c>
      <c r="G466" s="1" t="s">
        <v>112</v>
      </c>
      <c r="H466" s="1" t="s">
        <v>112</v>
      </c>
      <c r="I466" s="1" t="s">
        <v>112</v>
      </c>
      <c r="J466" s="1" t="s">
        <v>3627</v>
      </c>
      <c r="L466" s="1" t="s">
        <v>3628</v>
      </c>
      <c r="M466" s="1" t="s">
        <v>3639</v>
      </c>
      <c r="N466" s="1" t="s">
        <v>3630</v>
      </c>
      <c r="O466" s="1" t="s">
        <v>117</v>
      </c>
      <c r="P466" s="9">
        <v>96950</v>
      </c>
      <c r="Q466" s="1" t="s">
        <v>118</v>
      </c>
      <c r="R466" s="1" t="s">
        <v>138</v>
      </c>
      <c r="S466" s="1">
        <v>16702350173</v>
      </c>
      <c r="U466" s="1">
        <v>711211</v>
      </c>
      <c r="V466" s="1" t="s">
        <v>119</v>
      </c>
      <c r="X466" s="1" t="s">
        <v>3631</v>
      </c>
      <c r="Y466" s="1" t="s">
        <v>3632</v>
      </c>
      <c r="AA466" s="1" t="s">
        <v>245</v>
      </c>
      <c r="AB466" s="1" t="s">
        <v>3628</v>
      </c>
      <c r="AC466" s="1" t="s">
        <v>7254</v>
      </c>
      <c r="AD466" s="1" t="s">
        <v>3630</v>
      </c>
      <c r="AE466" s="1" t="s">
        <v>117</v>
      </c>
      <c r="AF466" s="9">
        <v>96950</v>
      </c>
      <c r="AG466" s="1" t="s">
        <v>118</v>
      </c>
      <c r="AH466" s="1" t="s">
        <v>138</v>
      </c>
      <c r="AI466" s="1">
        <v>16702350173</v>
      </c>
      <c r="AK466" s="1" t="s">
        <v>3640</v>
      </c>
      <c r="BC466" s="1" t="str">
        <f>"27-2022.00"</f>
        <v>27-2022.00</v>
      </c>
      <c r="BD466" s="1" t="s">
        <v>7255</v>
      </c>
      <c r="BE466" s="1" t="s">
        <v>7256</v>
      </c>
      <c r="BF466" s="1" t="s">
        <v>7257</v>
      </c>
      <c r="BG466" s="1">
        <v>1</v>
      </c>
      <c r="BH466" s="1">
        <v>1</v>
      </c>
      <c r="BI466" s="2">
        <v>44470</v>
      </c>
      <c r="BJ466" s="2">
        <v>44834</v>
      </c>
      <c r="BK466" s="2">
        <v>44470</v>
      </c>
      <c r="BL466" s="2">
        <v>44834</v>
      </c>
      <c r="BM466" s="1">
        <v>40</v>
      </c>
      <c r="BN466" s="1">
        <v>0</v>
      </c>
      <c r="BO466" s="1">
        <v>8</v>
      </c>
      <c r="BP466" s="1">
        <v>8</v>
      </c>
      <c r="BQ466" s="1">
        <v>8</v>
      </c>
      <c r="BR466" s="1">
        <v>8</v>
      </c>
      <c r="BS466" s="1">
        <v>8</v>
      </c>
      <c r="BT466" s="1">
        <v>0</v>
      </c>
      <c r="BU466" s="1" t="str">
        <f>"8:30 AM"</f>
        <v>8:30 AM</v>
      </c>
      <c r="BV466" s="1" t="str">
        <f>"5:30 PM"</f>
        <v>5:30 PM</v>
      </c>
      <c r="BW466" s="1" t="s">
        <v>193</v>
      </c>
      <c r="BX466" s="1">
        <v>12</v>
      </c>
      <c r="BY466" s="1">
        <v>24</v>
      </c>
      <c r="BZ466" s="1" t="s">
        <v>111</v>
      </c>
      <c r="CA466" s="1">
        <v>3</v>
      </c>
      <c r="CB466" s="1" t="s">
        <v>7258</v>
      </c>
      <c r="CC466" s="1" t="s">
        <v>3638</v>
      </c>
      <c r="CD466" s="1" t="s">
        <v>3639</v>
      </c>
      <c r="CE466" s="1" t="s">
        <v>3630</v>
      </c>
      <c r="CF466" s="1" t="s">
        <v>117</v>
      </c>
      <c r="CG466" s="1">
        <v>96950</v>
      </c>
      <c r="CH466" s="3">
        <v>60000</v>
      </c>
      <c r="CI466" s="3">
        <v>60000</v>
      </c>
      <c r="CL466" s="1" t="s">
        <v>7259</v>
      </c>
      <c r="CM466" s="1" t="s">
        <v>138</v>
      </c>
      <c r="CN466" s="1" t="s">
        <v>139</v>
      </c>
      <c r="CP466" s="1" t="s">
        <v>112</v>
      </c>
      <c r="CQ466" s="1" t="s">
        <v>111</v>
      </c>
      <c r="CR466" s="1" t="s">
        <v>111</v>
      </c>
      <c r="CS466" s="1" t="s">
        <v>112</v>
      </c>
      <c r="CT466" s="1" t="s">
        <v>138</v>
      </c>
      <c r="CU466" s="1" t="s">
        <v>111</v>
      </c>
      <c r="CV466" s="1" t="s">
        <v>111</v>
      </c>
      <c r="CW466" s="1" t="s">
        <v>230</v>
      </c>
      <c r="CX466" s="1">
        <v>16702350173</v>
      </c>
      <c r="CY466" s="1" t="s">
        <v>3640</v>
      </c>
      <c r="CZ466" s="1" t="s">
        <v>161</v>
      </c>
      <c r="DA466" s="1" t="s">
        <v>111</v>
      </c>
      <c r="DB466" s="1" t="s">
        <v>112</v>
      </c>
    </row>
    <row r="467" spans="1:111" ht="15.6" customHeight="1" x14ac:dyDescent="0.25">
      <c r="A467" s="1" t="s">
        <v>7260</v>
      </c>
      <c r="B467" s="1" t="s">
        <v>238</v>
      </c>
      <c r="C467" s="2">
        <v>44295.020749768519</v>
      </c>
      <c r="D467" s="2">
        <v>44335</v>
      </c>
      <c r="E467" s="1" t="s">
        <v>110</v>
      </c>
      <c r="F467" s="2">
        <v>44468.833333333336</v>
      </c>
      <c r="G467" s="1" t="s">
        <v>111</v>
      </c>
      <c r="H467" s="1" t="s">
        <v>112</v>
      </c>
      <c r="I467" s="1" t="s">
        <v>112</v>
      </c>
      <c r="J467" s="1" t="s">
        <v>7261</v>
      </c>
      <c r="K467" s="1" t="s">
        <v>7262</v>
      </c>
      <c r="L467" s="1" t="s">
        <v>7263</v>
      </c>
      <c r="M467" s="1" t="s">
        <v>116</v>
      </c>
      <c r="N467" s="1" t="s">
        <v>7264</v>
      </c>
      <c r="O467" s="1" t="s">
        <v>117</v>
      </c>
      <c r="P467" s="9">
        <v>96950</v>
      </c>
      <c r="Q467" s="1" t="s">
        <v>118</v>
      </c>
      <c r="R467" s="1" t="s">
        <v>719</v>
      </c>
      <c r="S467" s="1">
        <v>16703230362</v>
      </c>
      <c r="U467" s="1">
        <v>42393</v>
      </c>
      <c r="V467" s="1" t="s">
        <v>119</v>
      </c>
      <c r="X467" s="1" t="s">
        <v>1964</v>
      </c>
      <c r="Y467" s="1" t="s">
        <v>7265</v>
      </c>
      <c r="AA467" s="1" t="s">
        <v>245</v>
      </c>
      <c r="AB467" s="1" t="s">
        <v>7266</v>
      </c>
      <c r="AC467" s="1" t="s">
        <v>116</v>
      </c>
      <c r="AD467" s="1" t="s">
        <v>4883</v>
      </c>
      <c r="AE467" s="1" t="s">
        <v>117</v>
      </c>
      <c r="AF467" s="9">
        <v>96950</v>
      </c>
      <c r="AG467" s="1" t="s">
        <v>118</v>
      </c>
      <c r="AH467" s="1" t="s">
        <v>719</v>
      </c>
      <c r="AI467" s="1">
        <v>16703230362</v>
      </c>
      <c r="AK467" s="1" t="s">
        <v>7267</v>
      </c>
      <c r="BC467" s="1" t="str">
        <f>"11-1021.00"</f>
        <v>11-1021.00</v>
      </c>
      <c r="BD467" s="1" t="s">
        <v>248</v>
      </c>
      <c r="BE467" s="1" t="s">
        <v>7268</v>
      </c>
      <c r="BF467" s="1" t="s">
        <v>373</v>
      </c>
      <c r="BG467" s="1">
        <v>1</v>
      </c>
      <c r="BH467" s="1">
        <v>1</v>
      </c>
      <c r="BI467" s="2">
        <v>44470</v>
      </c>
      <c r="BJ467" s="2">
        <v>44834</v>
      </c>
      <c r="BK467" s="2">
        <v>44470</v>
      </c>
      <c r="BL467" s="2">
        <v>44834</v>
      </c>
      <c r="BM467" s="1">
        <v>35</v>
      </c>
      <c r="BN467" s="1">
        <v>0</v>
      </c>
      <c r="BO467" s="1">
        <v>7</v>
      </c>
      <c r="BP467" s="1">
        <v>7</v>
      </c>
      <c r="BQ467" s="1">
        <v>7</v>
      </c>
      <c r="BR467" s="1">
        <v>7</v>
      </c>
      <c r="BS467" s="1">
        <v>7</v>
      </c>
      <c r="BT467" s="1">
        <v>0</v>
      </c>
      <c r="BU467" s="1" t="str">
        <f>"8:00 AM"</f>
        <v>8:00 AM</v>
      </c>
      <c r="BV467" s="1" t="str">
        <f>"4:00 PM"</f>
        <v>4:00 PM</v>
      </c>
      <c r="BW467" s="1" t="s">
        <v>135</v>
      </c>
      <c r="BX467" s="1">
        <v>0</v>
      </c>
      <c r="BY467" s="1">
        <v>36</v>
      </c>
      <c r="BZ467" s="1" t="s">
        <v>112</v>
      </c>
      <c r="CA467" s="1">
        <v>0</v>
      </c>
      <c r="CB467" s="1" t="s">
        <v>7269</v>
      </c>
      <c r="CC467" s="1" t="s">
        <v>7270</v>
      </c>
      <c r="CD467" s="1" t="s">
        <v>157</v>
      </c>
      <c r="CE467" s="1" t="s">
        <v>7271</v>
      </c>
      <c r="CF467" s="1" t="s">
        <v>117</v>
      </c>
      <c r="CG467" s="1">
        <v>96950</v>
      </c>
      <c r="CH467" s="3">
        <v>22.55</v>
      </c>
      <c r="CI467" s="3">
        <v>22.55</v>
      </c>
      <c r="CJ467" s="3">
        <v>0</v>
      </c>
      <c r="CK467" s="3">
        <v>0</v>
      </c>
      <c r="CL467" s="1" t="s">
        <v>137</v>
      </c>
      <c r="CM467" s="1" t="s">
        <v>168</v>
      </c>
      <c r="CN467" s="1" t="s">
        <v>139</v>
      </c>
      <c r="CP467" s="1" t="s">
        <v>112</v>
      </c>
      <c r="CQ467" s="1" t="s">
        <v>111</v>
      </c>
      <c r="CR467" s="1" t="s">
        <v>112</v>
      </c>
      <c r="CS467" s="1" t="s">
        <v>112</v>
      </c>
      <c r="CT467" s="1" t="s">
        <v>138</v>
      </c>
      <c r="CU467" s="1" t="s">
        <v>111</v>
      </c>
      <c r="CV467" s="1" t="s">
        <v>138</v>
      </c>
      <c r="CW467" s="1" t="s">
        <v>168</v>
      </c>
      <c r="CX467" s="1">
        <v>16703230362</v>
      </c>
      <c r="CY467" s="1" t="s">
        <v>7267</v>
      </c>
      <c r="CZ467" s="1" t="s">
        <v>230</v>
      </c>
      <c r="DA467" s="1" t="s">
        <v>111</v>
      </c>
      <c r="DB467" s="1" t="s">
        <v>112</v>
      </c>
    </row>
    <row r="468" spans="1:111" ht="15.6" customHeight="1" x14ac:dyDescent="0.25">
      <c r="A468" s="1" t="s">
        <v>7272</v>
      </c>
      <c r="B468" s="1" t="s">
        <v>238</v>
      </c>
      <c r="C468" s="2">
        <v>44356.698292245368</v>
      </c>
      <c r="D468" s="2">
        <v>44389</v>
      </c>
      <c r="E468" s="1" t="s">
        <v>180</v>
      </c>
      <c r="G468" s="1" t="s">
        <v>112</v>
      </c>
      <c r="H468" s="1" t="s">
        <v>112</v>
      </c>
      <c r="I468" s="1" t="s">
        <v>112</v>
      </c>
      <c r="J468" s="1" t="s">
        <v>7273</v>
      </c>
      <c r="K468" s="1" t="s">
        <v>7274</v>
      </c>
      <c r="L468" s="1" t="s">
        <v>7275</v>
      </c>
      <c r="N468" s="1" t="s">
        <v>116</v>
      </c>
      <c r="O468" s="1" t="s">
        <v>117</v>
      </c>
      <c r="P468" s="9">
        <v>96950</v>
      </c>
      <c r="Q468" s="1" t="s">
        <v>118</v>
      </c>
      <c r="S468" s="1">
        <v>16707898111</v>
      </c>
      <c r="U468" s="1">
        <v>53111</v>
      </c>
      <c r="V468" s="1" t="s">
        <v>119</v>
      </c>
      <c r="X468" s="1" t="s">
        <v>7276</v>
      </c>
      <c r="Y468" s="1" t="s">
        <v>7277</v>
      </c>
      <c r="AA468" s="1" t="s">
        <v>973</v>
      </c>
      <c r="AB468" s="1" t="s">
        <v>7275</v>
      </c>
      <c r="AD468" s="1" t="s">
        <v>116</v>
      </c>
      <c r="AE468" s="1" t="s">
        <v>117</v>
      </c>
      <c r="AF468" s="9">
        <v>96950</v>
      </c>
      <c r="AG468" s="1" t="s">
        <v>118</v>
      </c>
      <c r="AI468" s="1">
        <v>16707898111</v>
      </c>
      <c r="AK468" s="1" t="s">
        <v>7278</v>
      </c>
      <c r="BC468" s="1" t="str">
        <f>"37-2011.00"</f>
        <v>37-2011.00</v>
      </c>
      <c r="BD468" s="1" t="s">
        <v>676</v>
      </c>
      <c r="BE468" s="1" t="s">
        <v>7279</v>
      </c>
      <c r="BF468" s="1" t="s">
        <v>7280</v>
      </c>
      <c r="BG468" s="1">
        <v>1</v>
      </c>
      <c r="BH468" s="1">
        <v>1</v>
      </c>
      <c r="BI468" s="2">
        <v>44470</v>
      </c>
      <c r="BJ468" s="2">
        <v>44834</v>
      </c>
      <c r="BK468" s="2">
        <v>44470</v>
      </c>
      <c r="BL468" s="2">
        <v>44834</v>
      </c>
      <c r="BM468" s="1">
        <v>35</v>
      </c>
      <c r="BN468" s="1">
        <v>0</v>
      </c>
      <c r="BO468" s="1">
        <v>7</v>
      </c>
      <c r="BP468" s="1">
        <v>7</v>
      </c>
      <c r="BQ468" s="1">
        <v>7</v>
      </c>
      <c r="BR468" s="1">
        <v>7</v>
      </c>
      <c r="BS468" s="1">
        <v>7</v>
      </c>
      <c r="BT468" s="1">
        <v>0</v>
      </c>
      <c r="BU468" s="1" t="str">
        <f>"9:00 AM"</f>
        <v>9:00 AM</v>
      </c>
      <c r="BV468" s="1" t="str">
        <f>"5:00 PM"</f>
        <v>5:00 PM</v>
      </c>
      <c r="BW468" s="1" t="s">
        <v>230</v>
      </c>
      <c r="BX468" s="1">
        <v>0</v>
      </c>
      <c r="BY468" s="1">
        <v>3</v>
      </c>
      <c r="BZ468" s="1" t="s">
        <v>112</v>
      </c>
      <c r="CB468" s="1" t="s">
        <v>3175</v>
      </c>
      <c r="CC468" s="1" t="s">
        <v>7275</v>
      </c>
      <c r="CE468" s="1" t="s">
        <v>116</v>
      </c>
      <c r="CF468" s="1" t="s">
        <v>117</v>
      </c>
      <c r="CG468" s="1">
        <v>96950</v>
      </c>
      <c r="CH468" s="3">
        <v>8.0500000000000007</v>
      </c>
      <c r="CI468" s="3">
        <v>8.0500000000000007</v>
      </c>
      <c r="CJ468" s="3">
        <v>12.07</v>
      </c>
      <c r="CK468" s="3">
        <v>12.07</v>
      </c>
      <c r="CL468" s="1" t="s">
        <v>137</v>
      </c>
      <c r="CN468" s="1" t="s">
        <v>139</v>
      </c>
      <c r="CP468" s="1" t="s">
        <v>112</v>
      </c>
      <c r="CQ468" s="1" t="s">
        <v>112</v>
      </c>
      <c r="CR468" s="1" t="s">
        <v>112</v>
      </c>
      <c r="CS468" s="1" t="s">
        <v>111</v>
      </c>
      <c r="CT468" s="1" t="s">
        <v>138</v>
      </c>
      <c r="CU468" s="1" t="s">
        <v>138</v>
      </c>
      <c r="CV468" s="1" t="s">
        <v>111</v>
      </c>
      <c r="CW468" s="1" t="s">
        <v>2313</v>
      </c>
      <c r="CX468" s="1">
        <v>16707898111</v>
      </c>
      <c r="CY468" s="1" t="s">
        <v>7278</v>
      </c>
      <c r="CZ468" s="1" t="s">
        <v>138</v>
      </c>
      <c r="DA468" s="1" t="s">
        <v>111</v>
      </c>
      <c r="DB468" s="1" t="s">
        <v>112</v>
      </c>
      <c r="DC468" s="1" t="s">
        <v>7276</v>
      </c>
      <c r="DD468" s="1" t="s">
        <v>7277</v>
      </c>
      <c r="DF468" s="1" t="s">
        <v>7273</v>
      </c>
      <c r="DG468" s="1" t="s">
        <v>7278</v>
      </c>
    </row>
    <row r="469" spans="1:111" ht="15.6" customHeight="1" x14ac:dyDescent="0.25">
      <c r="A469" s="1" t="s">
        <v>7281</v>
      </c>
      <c r="B469" s="1" t="s">
        <v>238</v>
      </c>
      <c r="C469" s="2">
        <v>44301.055773958331</v>
      </c>
      <c r="D469" s="2">
        <v>44342</v>
      </c>
      <c r="E469" s="1" t="s">
        <v>110</v>
      </c>
      <c r="F469" s="2">
        <v>44468.833333333336</v>
      </c>
      <c r="G469" s="1" t="s">
        <v>111</v>
      </c>
      <c r="H469" s="1" t="s">
        <v>112</v>
      </c>
      <c r="I469" s="1" t="s">
        <v>112</v>
      </c>
      <c r="J469" s="1" t="s">
        <v>7282</v>
      </c>
      <c r="K469" s="1" t="s">
        <v>7283</v>
      </c>
      <c r="L469" s="1" t="s">
        <v>7284</v>
      </c>
      <c r="M469" s="1" t="s">
        <v>7285</v>
      </c>
      <c r="N469" s="1" t="s">
        <v>116</v>
      </c>
      <c r="O469" s="1" t="s">
        <v>117</v>
      </c>
      <c r="P469" s="9">
        <v>96950</v>
      </c>
      <c r="Q469" s="1" t="s">
        <v>118</v>
      </c>
      <c r="S469" s="1">
        <v>16704833734</v>
      </c>
      <c r="U469" s="1">
        <v>811198</v>
      </c>
      <c r="V469" s="1" t="s">
        <v>119</v>
      </c>
      <c r="X469" s="1" t="s">
        <v>7286</v>
      </c>
      <c r="Y469" s="1" t="s">
        <v>7287</v>
      </c>
      <c r="Z469" s="1" t="s">
        <v>341</v>
      </c>
      <c r="AA469" s="1" t="s">
        <v>7288</v>
      </c>
      <c r="AB469" s="1" t="s">
        <v>7289</v>
      </c>
      <c r="AC469" s="1" t="s">
        <v>7290</v>
      </c>
      <c r="AD469" s="1" t="s">
        <v>167</v>
      </c>
      <c r="AE469" s="1" t="s">
        <v>117</v>
      </c>
      <c r="AF469" s="9">
        <v>96950</v>
      </c>
      <c r="AG469" s="1" t="s">
        <v>118</v>
      </c>
      <c r="AI469" s="1">
        <v>16704833734</v>
      </c>
      <c r="AK469" s="1" t="s">
        <v>7291</v>
      </c>
      <c r="BC469" s="1" t="str">
        <f>"49-9021.01"</f>
        <v>49-9021.01</v>
      </c>
      <c r="BD469" s="1" t="s">
        <v>3944</v>
      </c>
      <c r="BE469" s="1" t="s">
        <v>7292</v>
      </c>
      <c r="BF469" s="1" t="s">
        <v>7293</v>
      </c>
      <c r="BG469" s="1">
        <v>3</v>
      </c>
      <c r="BH469" s="1">
        <v>3</v>
      </c>
      <c r="BI469" s="2">
        <v>44470</v>
      </c>
      <c r="BJ469" s="2">
        <v>45199</v>
      </c>
      <c r="BK469" s="2">
        <v>44470</v>
      </c>
      <c r="BL469" s="2">
        <v>45199</v>
      </c>
      <c r="BM469" s="1">
        <v>40</v>
      </c>
      <c r="BN469" s="1">
        <v>0</v>
      </c>
      <c r="BO469" s="1">
        <v>8</v>
      </c>
      <c r="BP469" s="1">
        <v>8</v>
      </c>
      <c r="BQ469" s="1">
        <v>8</v>
      </c>
      <c r="BR469" s="1">
        <v>8</v>
      </c>
      <c r="BS469" s="1">
        <v>8</v>
      </c>
      <c r="BT469" s="1">
        <v>0</v>
      </c>
      <c r="BU469" s="1" t="str">
        <f>"8:00 AM"</f>
        <v>8:00 AM</v>
      </c>
      <c r="BV469" s="1" t="str">
        <f>"5:00 PM"</f>
        <v>5:00 PM</v>
      </c>
      <c r="BW469" s="1" t="s">
        <v>135</v>
      </c>
      <c r="BX469" s="1">
        <v>12</v>
      </c>
      <c r="BY469" s="1">
        <v>12</v>
      </c>
      <c r="BZ469" s="1" t="s">
        <v>112</v>
      </c>
      <c r="CA469" s="1">
        <v>0</v>
      </c>
      <c r="CB469" s="1" t="s">
        <v>7294</v>
      </c>
      <c r="CC469" s="1" t="s">
        <v>7284</v>
      </c>
      <c r="CD469" s="1" t="s">
        <v>7285</v>
      </c>
      <c r="CE469" s="1" t="s">
        <v>116</v>
      </c>
      <c r="CF469" s="1" t="s">
        <v>117</v>
      </c>
      <c r="CG469" s="1">
        <v>96950</v>
      </c>
      <c r="CH469" s="3">
        <v>18.059999999999999</v>
      </c>
      <c r="CI469" s="3">
        <v>18.059999999999999</v>
      </c>
      <c r="CJ469" s="3">
        <v>27.09</v>
      </c>
      <c r="CK469" s="3">
        <v>27.09</v>
      </c>
      <c r="CL469" s="1" t="s">
        <v>137</v>
      </c>
      <c r="CM469" s="1" t="s">
        <v>362</v>
      </c>
      <c r="CN469" s="1" t="s">
        <v>139</v>
      </c>
      <c r="CP469" s="1" t="s">
        <v>112</v>
      </c>
      <c r="CQ469" s="1" t="s">
        <v>111</v>
      </c>
      <c r="CR469" s="1" t="s">
        <v>112</v>
      </c>
      <c r="CS469" s="1" t="s">
        <v>111</v>
      </c>
      <c r="CT469" s="1" t="s">
        <v>138</v>
      </c>
      <c r="CU469" s="1" t="s">
        <v>111</v>
      </c>
      <c r="CV469" s="1" t="s">
        <v>138</v>
      </c>
      <c r="CW469" s="1" t="s">
        <v>7295</v>
      </c>
      <c r="CX469" s="1">
        <v>16702355328</v>
      </c>
      <c r="CY469" s="1" t="s">
        <v>7291</v>
      </c>
      <c r="CZ469" s="1" t="s">
        <v>138</v>
      </c>
      <c r="DA469" s="1" t="s">
        <v>111</v>
      </c>
      <c r="DB469" s="1" t="s">
        <v>112</v>
      </c>
    </row>
    <row r="470" spans="1:111" ht="15.6" customHeight="1" x14ac:dyDescent="0.25">
      <c r="A470" s="1" t="s">
        <v>7296</v>
      </c>
      <c r="B470" s="1" t="s">
        <v>238</v>
      </c>
      <c r="C470" s="2">
        <v>44314.185931944441</v>
      </c>
      <c r="D470" s="2">
        <v>44361</v>
      </c>
      <c r="E470" s="1" t="s">
        <v>110</v>
      </c>
      <c r="F470" s="2">
        <v>44468.833333333336</v>
      </c>
      <c r="G470" s="1" t="s">
        <v>112</v>
      </c>
      <c r="H470" s="1" t="s">
        <v>112</v>
      </c>
      <c r="I470" s="1" t="s">
        <v>112</v>
      </c>
      <c r="J470" s="1" t="s">
        <v>1181</v>
      </c>
      <c r="K470" s="1" t="s">
        <v>7297</v>
      </c>
      <c r="L470" s="1" t="s">
        <v>7298</v>
      </c>
      <c r="M470" s="1" t="s">
        <v>1183</v>
      </c>
      <c r="N470" s="1" t="s">
        <v>116</v>
      </c>
      <c r="O470" s="1" t="s">
        <v>117</v>
      </c>
      <c r="P470" s="9">
        <v>96950</v>
      </c>
      <c r="Q470" s="1" t="s">
        <v>118</v>
      </c>
      <c r="R470" s="1" t="s">
        <v>138</v>
      </c>
      <c r="S470" s="1">
        <v>16702334321</v>
      </c>
      <c r="U470" s="1">
        <v>562111</v>
      </c>
      <c r="V470" s="1" t="s">
        <v>119</v>
      </c>
      <c r="X470" s="1" t="s">
        <v>370</v>
      </c>
      <c r="Y470" s="1" t="s">
        <v>371</v>
      </c>
      <c r="Z470" s="1" t="s">
        <v>372</v>
      </c>
      <c r="AA470" s="1" t="s">
        <v>1184</v>
      </c>
      <c r="AB470" s="1" t="s">
        <v>368</v>
      </c>
      <c r="AC470" s="1" t="s">
        <v>7299</v>
      </c>
      <c r="AD470" s="1" t="s">
        <v>116</v>
      </c>
      <c r="AE470" s="1" t="s">
        <v>117</v>
      </c>
      <c r="AF470" s="9">
        <v>96950</v>
      </c>
      <c r="AG470" s="1" t="s">
        <v>118</v>
      </c>
      <c r="AH470" s="1" t="s">
        <v>138</v>
      </c>
      <c r="AI470" s="1">
        <v>16702346278</v>
      </c>
      <c r="AK470" s="1" t="s">
        <v>1186</v>
      </c>
      <c r="BC470" s="1" t="str">
        <f>"43-3031.00"</f>
        <v>43-3031.00</v>
      </c>
      <c r="BD470" s="1" t="s">
        <v>389</v>
      </c>
      <c r="BE470" s="1" t="s">
        <v>7300</v>
      </c>
      <c r="BF470" s="1" t="s">
        <v>3587</v>
      </c>
      <c r="BG470" s="1">
        <v>1</v>
      </c>
      <c r="BH470" s="1">
        <v>1</v>
      </c>
      <c r="BI470" s="2">
        <v>44470</v>
      </c>
      <c r="BJ470" s="2">
        <v>44834</v>
      </c>
      <c r="BK470" s="2">
        <v>44470</v>
      </c>
      <c r="BL470" s="2">
        <v>44834</v>
      </c>
      <c r="BM470" s="1">
        <v>40</v>
      </c>
      <c r="BN470" s="1">
        <v>0</v>
      </c>
      <c r="BO470" s="1">
        <v>8</v>
      </c>
      <c r="BP470" s="1">
        <v>8</v>
      </c>
      <c r="BQ470" s="1">
        <v>8</v>
      </c>
      <c r="BR470" s="1">
        <v>8</v>
      </c>
      <c r="BS470" s="1">
        <v>8</v>
      </c>
      <c r="BT470" s="1">
        <v>0</v>
      </c>
      <c r="BU470" s="1" t="str">
        <f>"8:00 AM"</f>
        <v>8:00 AM</v>
      </c>
      <c r="BV470" s="1" t="str">
        <f>"5:00 PM"</f>
        <v>5:00 PM</v>
      </c>
      <c r="BW470" s="1" t="s">
        <v>135</v>
      </c>
      <c r="BX470" s="1">
        <v>0</v>
      </c>
      <c r="BY470" s="1">
        <v>24</v>
      </c>
      <c r="BZ470" s="1" t="s">
        <v>112</v>
      </c>
      <c r="CA470" s="1">
        <v>0</v>
      </c>
      <c r="CB470" s="1" t="s">
        <v>7301</v>
      </c>
      <c r="CC470" s="1" t="s">
        <v>368</v>
      </c>
      <c r="CD470" s="1" t="s">
        <v>1191</v>
      </c>
      <c r="CE470" s="1" t="s">
        <v>116</v>
      </c>
      <c r="CF470" s="1" t="s">
        <v>117</v>
      </c>
      <c r="CG470" s="1">
        <v>96950</v>
      </c>
      <c r="CH470" s="3">
        <v>9.49</v>
      </c>
      <c r="CI470" s="3">
        <v>9.49</v>
      </c>
      <c r="CJ470" s="3">
        <v>14.24</v>
      </c>
      <c r="CK470" s="3">
        <v>14.24</v>
      </c>
      <c r="CL470" s="1" t="s">
        <v>137</v>
      </c>
      <c r="CM470" s="1" t="s">
        <v>138</v>
      </c>
      <c r="CN470" s="1" t="s">
        <v>139</v>
      </c>
      <c r="CP470" s="1" t="s">
        <v>112</v>
      </c>
      <c r="CQ470" s="1" t="s">
        <v>111</v>
      </c>
      <c r="CR470" s="1" t="s">
        <v>112</v>
      </c>
      <c r="CS470" s="1" t="s">
        <v>111</v>
      </c>
      <c r="CT470" s="1" t="s">
        <v>138</v>
      </c>
      <c r="CU470" s="1" t="s">
        <v>111</v>
      </c>
      <c r="CV470" s="1" t="s">
        <v>138</v>
      </c>
      <c r="CW470" s="1" t="s">
        <v>138</v>
      </c>
      <c r="CX470" s="1">
        <v>16702334321</v>
      </c>
      <c r="CY470" s="1" t="s">
        <v>1192</v>
      </c>
      <c r="CZ470" s="1" t="s">
        <v>380</v>
      </c>
      <c r="DA470" s="1" t="s">
        <v>111</v>
      </c>
      <c r="DB470" s="1" t="s">
        <v>112</v>
      </c>
    </row>
    <row r="471" spans="1:111" ht="15.6" customHeight="1" x14ac:dyDescent="0.25">
      <c r="A471" s="1" t="s">
        <v>7302</v>
      </c>
      <c r="B471" s="1" t="s">
        <v>238</v>
      </c>
      <c r="C471" s="2">
        <v>44304.780747916666</v>
      </c>
      <c r="D471" s="2">
        <v>44335</v>
      </c>
      <c r="E471" s="1" t="s">
        <v>110</v>
      </c>
      <c r="F471" s="2">
        <v>44469.833333333336</v>
      </c>
      <c r="G471" s="1" t="s">
        <v>111</v>
      </c>
      <c r="H471" s="1" t="s">
        <v>112</v>
      </c>
      <c r="I471" s="1" t="s">
        <v>112</v>
      </c>
      <c r="J471" s="1" t="s">
        <v>7303</v>
      </c>
      <c r="K471" s="1" t="s">
        <v>138</v>
      </c>
      <c r="L471" s="1" t="s">
        <v>7304</v>
      </c>
      <c r="M471" s="1" t="s">
        <v>1412</v>
      </c>
      <c r="N471" s="1" t="s">
        <v>116</v>
      </c>
      <c r="O471" s="1" t="s">
        <v>117</v>
      </c>
      <c r="P471" s="9">
        <v>96950</v>
      </c>
      <c r="Q471" s="1" t="s">
        <v>118</v>
      </c>
      <c r="R471" s="1" t="s">
        <v>362</v>
      </c>
      <c r="S471" s="1">
        <v>16702351680</v>
      </c>
      <c r="T471" s="1">
        <v>0</v>
      </c>
      <c r="U471" s="1">
        <v>31331</v>
      </c>
      <c r="V471" s="1" t="s">
        <v>119</v>
      </c>
      <c r="X471" s="1" t="s">
        <v>721</v>
      </c>
      <c r="Y471" s="1" t="s">
        <v>2974</v>
      </c>
      <c r="Z471" s="1" t="s">
        <v>2975</v>
      </c>
      <c r="AA471" s="1" t="s">
        <v>4229</v>
      </c>
      <c r="AB471" s="1" t="s">
        <v>7305</v>
      </c>
      <c r="AC471" s="1" t="s">
        <v>1412</v>
      </c>
      <c r="AD471" s="1" t="s">
        <v>116</v>
      </c>
      <c r="AE471" s="1" t="s">
        <v>117</v>
      </c>
      <c r="AF471" s="9">
        <v>96950</v>
      </c>
      <c r="AG471" s="1" t="s">
        <v>118</v>
      </c>
      <c r="AH471" s="1" t="s">
        <v>362</v>
      </c>
      <c r="AI471" s="1">
        <v>16702351680</v>
      </c>
      <c r="AJ471" s="1">
        <v>0</v>
      </c>
      <c r="AK471" s="1" t="s">
        <v>7306</v>
      </c>
      <c r="BC471" s="1" t="str">
        <f>"51-6021.00"</f>
        <v>51-6021.00</v>
      </c>
      <c r="BD471" s="1" t="s">
        <v>7307</v>
      </c>
      <c r="BE471" s="1" t="s">
        <v>7308</v>
      </c>
      <c r="BF471" s="1" t="s">
        <v>7309</v>
      </c>
      <c r="BG471" s="1">
        <v>4</v>
      </c>
      <c r="BH471" s="1">
        <v>4</v>
      </c>
      <c r="BI471" s="2">
        <v>44471</v>
      </c>
      <c r="BJ471" s="2">
        <v>45566</v>
      </c>
      <c r="BK471" s="2">
        <v>44471</v>
      </c>
      <c r="BL471" s="2">
        <v>45566</v>
      </c>
      <c r="BM471" s="1">
        <v>35</v>
      </c>
      <c r="BN471" s="1">
        <v>0</v>
      </c>
      <c r="BO471" s="1">
        <v>7</v>
      </c>
      <c r="BP471" s="1">
        <v>7</v>
      </c>
      <c r="BQ471" s="1">
        <v>7</v>
      </c>
      <c r="BR471" s="1">
        <v>7</v>
      </c>
      <c r="BS471" s="1">
        <v>7</v>
      </c>
      <c r="BT471" s="1">
        <v>0</v>
      </c>
      <c r="BU471" s="1" t="str">
        <f>"8:00 AM"</f>
        <v>8:00 AM</v>
      </c>
      <c r="BV471" s="1" t="str">
        <f>"4:00 PM"</f>
        <v>4:00 PM</v>
      </c>
      <c r="BW471" s="1" t="s">
        <v>135</v>
      </c>
      <c r="BX471" s="1">
        <v>0</v>
      </c>
      <c r="BY471" s="1">
        <v>3</v>
      </c>
      <c r="BZ471" s="1" t="s">
        <v>112</v>
      </c>
      <c r="CA471" s="1">
        <v>0</v>
      </c>
      <c r="CB471" s="1" t="s">
        <v>7310</v>
      </c>
      <c r="CC471" s="1" t="s">
        <v>7304</v>
      </c>
      <c r="CD471" s="1" t="s">
        <v>1412</v>
      </c>
      <c r="CE471" s="1" t="s">
        <v>116</v>
      </c>
      <c r="CF471" s="1" t="s">
        <v>117</v>
      </c>
      <c r="CG471" s="1">
        <v>96950</v>
      </c>
      <c r="CH471" s="3">
        <v>8.51</v>
      </c>
      <c r="CI471" s="3">
        <v>8.51</v>
      </c>
      <c r="CL471" s="1" t="s">
        <v>137</v>
      </c>
      <c r="CM471" s="1" t="s">
        <v>138</v>
      </c>
      <c r="CN471" s="1" t="s">
        <v>139</v>
      </c>
      <c r="CP471" s="1" t="s">
        <v>112</v>
      </c>
      <c r="CQ471" s="1" t="s">
        <v>111</v>
      </c>
      <c r="CR471" s="1" t="s">
        <v>112</v>
      </c>
      <c r="CS471" s="1" t="s">
        <v>112</v>
      </c>
      <c r="CT471" s="1" t="s">
        <v>138</v>
      </c>
      <c r="CU471" s="1" t="s">
        <v>111</v>
      </c>
      <c r="CV471" s="1" t="s">
        <v>138</v>
      </c>
      <c r="CW471" s="1" t="s">
        <v>138</v>
      </c>
      <c r="CX471" s="1">
        <v>16702351680</v>
      </c>
      <c r="CY471" s="1" t="s">
        <v>7306</v>
      </c>
      <c r="CZ471" s="1" t="s">
        <v>428</v>
      </c>
      <c r="DA471" s="1" t="s">
        <v>111</v>
      </c>
      <c r="DB471" s="1" t="s">
        <v>112</v>
      </c>
    </row>
    <row r="472" spans="1:111" ht="15.6" customHeight="1" x14ac:dyDescent="0.25">
      <c r="A472" s="1" t="s">
        <v>7333</v>
      </c>
      <c r="B472" s="1" t="s">
        <v>238</v>
      </c>
      <c r="C472" s="2">
        <v>44302.200399768517</v>
      </c>
      <c r="D472" s="2">
        <v>44333</v>
      </c>
      <c r="E472" s="1" t="s">
        <v>110</v>
      </c>
      <c r="F472" s="2">
        <v>44468.833333333336</v>
      </c>
      <c r="G472" s="1" t="s">
        <v>112</v>
      </c>
      <c r="H472" s="1" t="s">
        <v>112</v>
      </c>
      <c r="I472" s="1" t="s">
        <v>112</v>
      </c>
      <c r="J472" s="1" t="s">
        <v>2758</v>
      </c>
      <c r="K472" s="1" t="s">
        <v>1979</v>
      </c>
      <c r="L472" s="1" t="s">
        <v>941</v>
      </c>
      <c r="M472" s="1" t="s">
        <v>942</v>
      </c>
      <c r="N472" s="1" t="s">
        <v>116</v>
      </c>
      <c r="O472" s="1" t="s">
        <v>117</v>
      </c>
      <c r="P472" s="9">
        <v>96950</v>
      </c>
      <c r="Q472" s="1" t="s">
        <v>118</v>
      </c>
      <c r="S472" s="1">
        <v>16702352883</v>
      </c>
      <c r="U472" s="1">
        <v>561320</v>
      </c>
      <c r="V472" s="1" t="s">
        <v>119</v>
      </c>
      <c r="X472" s="1" t="s">
        <v>943</v>
      </c>
      <c r="Y472" s="1" t="s">
        <v>944</v>
      </c>
      <c r="Z472" s="1" t="s">
        <v>945</v>
      </c>
      <c r="AA472" s="1" t="s">
        <v>373</v>
      </c>
      <c r="AB472" s="1" t="s">
        <v>941</v>
      </c>
      <c r="AC472" s="1" t="s">
        <v>942</v>
      </c>
      <c r="AD472" s="1" t="s">
        <v>116</v>
      </c>
      <c r="AE472" s="1" t="s">
        <v>117</v>
      </c>
      <c r="AF472" s="9">
        <v>96950</v>
      </c>
      <c r="AG472" s="1" t="s">
        <v>118</v>
      </c>
      <c r="AI472" s="1">
        <v>16702352883</v>
      </c>
      <c r="AK472" s="1" t="s">
        <v>530</v>
      </c>
      <c r="BC472" s="1" t="str">
        <f>"35-3021.00"</f>
        <v>35-3021.00</v>
      </c>
      <c r="BD472" s="1" t="s">
        <v>2867</v>
      </c>
      <c r="BE472" s="1" t="s">
        <v>7334</v>
      </c>
      <c r="BF472" s="1" t="s">
        <v>7335</v>
      </c>
      <c r="BG472" s="1">
        <v>5</v>
      </c>
      <c r="BH472" s="1">
        <v>5</v>
      </c>
      <c r="BI472" s="2">
        <v>44470</v>
      </c>
      <c r="BJ472" s="2">
        <v>44834</v>
      </c>
      <c r="BK472" s="2">
        <v>44470</v>
      </c>
      <c r="BL472" s="2">
        <v>44834</v>
      </c>
      <c r="BM472" s="1">
        <v>35</v>
      </c>
      <c r="BN472" s="1">
        <v>0</v>
      </c>
      <c r="BO472" s="1">
        <v>7</v>
      </c>
      <c r="BP472" s="1">
        <v>7</v>
      </c>
      <c r="BQ472" s="1">
        <v>7</v>
      </c>
      <c r="BR472" s="1">
        <v>7</v>
      </c>
      <c r="BS472" s="1">
        <v>7</v>
      </c>
      <c r="BT472" s="1">
        <v>0</v>
      </c>
      <c r="BU472" s="1" t="str">
        <f>"11:00 AM"</f>
        <v>11:00 AM</v>
      </c>
      <c r="BV472" s="1" t="str">
        <f>"6:00 PM"</f>
        <v>6:00 PM</v>
      </c>
      <c r="BW472" s="1" t="s">
        <v>135</v>
      </c>
      <c r="BX472" s="1">
        <v>3</v>
      </c>
      <c r="BY472" s="1">
        <v>3</v>
      </c>
      <c r="BZ472" s="1" t="s">
        <v>112</v>
      </c>
      <c r="CA472" s="1">
        <v>0</v>
      </c>
      <c r="CB472" s="4" t="s">
        <v>7336</v>
      </c>
      <c r="CC472" s="1" t="s">
        <v>941</v>
      </c>
      <c r="CD472" s="1" t="s">
        <v>942</v>
      </c>
      <c r="CE472" s="1" t="s">
        <v>167</v>
      </c>
      <c r="CF472" s="1" t="s">
        <v>117</v>
      </c>
      <c r="CG472" s="1">
        <v>96950</v>
      </c>
      <c r="CH472" s="3">
        <v>8.15</v>
      </c>
      <c r="CI472" s="3">
        <v>8.15</v>
      </c>
      <c r="CJ472" s="3">
        <v>12.23</v>
      </c>
      <c r="CK472" s="3">
        <v>12.23</v>
      </c>
      <c r="CL472" s="1" t="s">
        <v>137</v>
      </c>
      <c r="CM472" s="1" t="s">
        <v>138</v>
      </c>
      <c r="CN472" s="1" t="s">
        <v>139</v>
      </c>
      <c r="CP472" s="1" t="s">
        <v>112</v>
      </c>
      <c r="CQ472" s="1" t="s">
        <v>111</v>
      </c>
      <c r="CR472" s="1" t="s">
        <v>112</v>
      </c>
      <c r="CS472" s="1" t="s">
        <v>111</v>
      </c>
      <c r="CT472" s="1" t="s">
        <v>111</v>
      </c>
      <c r="CU472" s="1" t="s">
        <v>111</v>
      </c>
      <c r="CV472" s="1" t="s">
        <v>138</v>
      </c>
      <c r="CW472" s="1" t="s">
        <v>138</v>
      </c>
      <c r="CX472" s="1">
        <v>16702352883</v>
      </c>
      <c r="CY472" s="1" t="s">
        <v>530</v>
      </c>
      <c r="CZ472" s="1" t="s">
        <v>138</v>
      </c>
      <c r="DA472" s="1" t="s">
        <v>111</v>
      </c>
      <c r="DB472" s="1" t="s">
        <v>112</v>
      </c>
    </row>
    <row r="473" spans="1:111" ht="15.6" customHeight="1" x14ac:dyDescent="0.25">
      <c r="A473" s="1" t="s">
        <v>7342</v>
      </c>
      <c r="B473" s="1" t="s">
        <v>238</v>
      </c>
      <c r="C473" s="2">
        <v>44349.295278124999</v>
      </c>
      <c r="D473" s="2">
        <v>44378</v>
      </c>
      <c r="E473" s="1" t="s">
        <v>110</v>
      </c>
      <c r="F473" s="2">
        <v>44468.833333333336</v>
      </c>
      <c r="G473" s="1" t="s">
        <v>112</v>
      </c>
      <c r="H473" s="1" t="s">
        <v>112</v>
      </c>
      <c r="I473" s="1" t="s">
        <v>112</v>
      </c>
      <c r="J473" s="1" t="s">
        <v>6278</v>
      </c>
      <c r="K473" s="1" t="s">
        <v>6279</v>
      </c>
      <c r="L473" s="1" t="s">
        <v>6280</v>
      </c>
      <c r="M473" s="1" t="s">
        <v>138</v>
      </c>
      <c r="N473" s="1" t="s">
        <v>116</v>
      </c>
      <c r="O473" s="1" t="s">
        <v>117</v>
      </c>
      <c r="P473" s="9">
        <v>96950</v>
      </c>
      <c r="Q473" s="1" t="s">
        <v>118</v>
      </c>
      <c r="R473" s="1" t="s">
        <v>242</v>
      </c>
      <c r="S473" s="1">
        <v>16702871861</v>
      </c>
      <c r="U473" s="1">
        <v>4451</v>
      </c>
      <c r="V473" s="1" t="s">
        <v>119</v>
      </c>
      <c r="X473" s="1" t="s">
        <v>3428</v>
      </c>
      <c r="Y473" s="1" t="s">
        <v>6281</v>
      </c>
      <c r="AA473" s="1" t="s">
        <v>245</v>
      </c>
      <c r="AB473" s="1" t="s">
        <v>6280</v>
      </c>
      <c r="AC473" s="1" t="s">
        <v>138</v>
      </c>
      <c r="AD473" s="1" t="s">
        <v>116</v>
      </c>
      <c r="AE473" s="1" t="s">
        <v>117</v>
      </c>
      <c r="AF473" s="9">
        <v>96950</v>
      </c>
      <c r="AG473" s="1" t="s">
        <v>118</v>
      </c>
      <c r="AH473" s="1" t="s">
        <v>242</v>
      </c>
      <c r="AI473" s="1">
        <v>16702871861</v>
      </c>
      <c r="AK473" s="1" t="s">
        <v>6282</v>
      </c>
      <c r="BC473" s="1" t="str">
        <f>"41-1011.00"</f>
        <v>41-1011.00</v>
      </c>
      <c r="BD473" s="1" t="s">
        <v>975</v>
      </c>
      <c r="BE473" s="1" t="s">
        <v>6283</v>
      </c>
      <c r="BF473" s="1" t="s">
        <v>977</v>
      </c>
      <c r="BG473" s="1">
        <v>1</v>
      </c>
      <c r="BH473" s="1">
        <v>1</v>
      </c>
      <c r="BI473" s="2">
        <v>44470</v>
      </c>
      <c r="BJ473" s="2">
        <v>44834</v>
      </c>
      <c r="BK473" s="2">
        <v>44470</v>
      </c>
      <c r="BL473" s="2">
        <v>44834</v>
      </c>
      <c r="BM473" s="1">
        <v>35</v>
      </c>
      <c r="BN473" s="1">
        <v>0</v>
      </c>
      <c r="BO473" s="1">
        <v>7</v>
      </c>
      <c r="BP473" s="1">
        <v>7</v>
      </c>
      <c r="BQ473" s="1">
        <v>7</v>
      </c>
      <c r="BR473" s="1">
        <v>7</v>
      </c>
      <c r="BS473" s="1">
        <v>7</v>
      </c>
      <c r="BT473" s="1">
        <v>0</v>
      </c>
      <c r="BU473" s="1" t="str">
        <f>"8:00 AM"</f>
        <v>8:00 AM</v>
      </c>
      <c r="BV473" s="1" t="str">
        <f>"5:00 PM"</f>
        <v>5:00 PM</v>
      </c>
      <c r="BW473" s="1" t="s">
        <v>135</v>
      </c>
      <c r="BX473" s="1">
        <v>0</v>
      </c>
      <c r="BY473" s="1">
        <v>12</v>
      </c>
      <c r="BZ473" s="1" t="s">
        <v>111</v>
      </c>
      <c r="CA473" s="1">
        <v>3</v>
      </c>
      <c r="CB473" s="4" t="s">
        <v>6284</v>
      </c>
      <c r="CC473" s="1" t="s">
        <v>6280</v>
      </c>
      <c r="CD473" s="1" t="s">
        <v>138</v>
      </c>
      <c r="CE473" s="1" t="s">
        <v>116</v>
      </c>
      <c r="CF473" s="1" t="s">
        <v>117</v>
      </c>
      <c r="CG473" s="1">
        <v>96950</v>
      </c>
      <c r="CH473" s="3">
        <v>9.98</v>
      </c>
      <c r="CI473" s="3">
        <v>9.98</v>
      </c>
      <c r="CJ473" s="3">
        <v>14.97</v>
      </c>
      <c r="CK473" s="3">
        <v>14.97</v>
      </c>
      <c r="CL473" s="1" t="s">
        <v>137</v>
      </c>
      <c r="CM473" s="1" t="s">
        <v>6285</v>
      </c>
      <c r="CN473" s="1" t="s">
        <v>139</v>
      </c>
      <c r="CP473" s="1" t="s">
        <v>112</v>
      </c>
      <c r="CQ473" s="1" t="s">
        <v>111</v>
      </c>
      <c r="CR473" s="1" t="s">
        <v>112</v>
      </c>
      <c r="CS473" s="1" t="s">
        <v>111</v>
      </c>
      <c r="CT473" s="1" t="s">
        <v>138</v>
      </c>
      <c r="CU473" s="1" t="s">
        <v>111</v>
      </c>
      <c r="CV473" s="1" t="s">
        <v>138</v>
      </c>
      <c r="CW473" s="1" t="s">
        <v>980</v>
      </c>
      <c r="CX473" s="1">
        <v>16702871861</v>
      </c>
      <c r="CY473" s="1" t="s">
        <v>6286</v>
      </c>
      <c r="CZ473" s="1" t="s">
        <v>138</v>
      </c>
      <c r="DA473" s="1" t="s">
        <v>111</v>
      </c>
      <c r="DB473" s="1" t="s">
        <v>112</v>
      </c>
    </row>
    <row r="474" spans="1:111" ht="15.6" customHeight="1" x14ac:dyDescent="0.25">
      <c r="A474" s="1" t="s">
        <v>7354</v>
      </c>
      <c r="B474" s="1" t="s">
        <v>238</v>
      </c>
      <c r="C474" s="2">
        <v>44306.752944560183</v>
      </c>
      <c r="D474" s="2">
        <v>44340</v>
      </c>
      <c r="E474" s="1" t="s">
        <v>110</v>
      </c>
      <c r="F474" s="2">
        <v>44468.833333333336</v>
      </c>
      <c r="G474" s="1" t="s">
        <v>111</v>
      </c>
      <c r="H474" s="1" t="s">
        <v>112</v>
      </c>
      <c r="I474" s="1" t="s">
        <v>112</v>
      </c>
      <c r="J474" s="1" t="s">
        <v>7043</v>
      </c>
      <c r="K474" s="1" t="s">
        <v>7044</v>
      </c>
      <c r="L474" s="1" t="s">
        <v>7045</v>
      </c>
      <c r="M474" s="1" t="s">
        <v>5666</v>
      </c>
      <c r="N474" s="1" t="s">
        <v>116</v>
      </c>
      <c r="O474" s="1" t="s">
        <v>117</v>
      </c>
      <c r="P474" s="9">
        <v>96950</v>
      </c>
      <c r="Q474" s="1" t="s">
        <v>118</v>
      </c>
      <c r="R474" s="1" t="s">
        <v>117</v>
      </c>
      <c r="S474" s="1">
        <v>16705884194</v>
      </c>
      <c r="U474" s="1">
        <v>81121</v>
      </c>
      <c r="V474" s="1" t="s">
        <v>119</v>
      </c>
      <c r="X474" s="1" t="s">
        <v>7046</v>
      </c>
      <c r="Y474" s="1" t="s">
        <v>7047</v>
      </c>
      <c r="Z474" s="1" t="s">
        <v>1331</v>
      </c>
      <c r="AA474" s="1" t="s">
        <v>245</v>
      </c>
      <c r="AB474" s="1" t="s">
        <v>7045</v>
      </c>
      <c r="AC474" s="1" t="s">
        <v>5666</v>
      </c>
      <c r="AD474" s="1" t="s">
        <v>116</v>
      </c>
      <c r="AE474" s="1" t="s">
        <v>117</v>
      </c>
      <c r="AF474" s="9">
        <v>96950</v>
      </c>
      <c r="AG474" s="1" t="s">
        <v>118</v>
      </c>
      <c r="AH474" s="1" t="s">
        <v>117</v>
      </c>
      <c r="AI474" s="1">
        <v>16705884194</v>
      </c>
      <c r="AK474" s="1" t="s">
        <v>7048</v>
      </c>
      <c r="BC474" s="1" t="str">
        <f>"49-9071.00"</f>
        <v>49-9071.00</v>
      </c>
      <c r="BD474" s="1" t="s">
        <v>214</v>
      </c>
      <c r="BE474" s="1" t="s">
        <v>7049</v>
      </c>
      <c r="BF474" s="1" t="s">
        <v>3913</v>
      </c>
      <c r="BG474" s="1">
        <v>2</v>
      </c>
      <c r="BH474" s="1">
        <v>2</v>
      </c>
      <c r="BI474" s="2">
        <v>44470</v>
      </c>
      <c r="BJ474" s="2">
        <v>45565</v>
      </c>
      <c r="BK474" s="2">
        <v>44470</v>
      </c>
      <c r="BL474" s="2">
        <v>45565</v>
      </c>
      <c r="BM474" s="1">
        <v>40</v>
      </c>
      <c r="BN474" s="1">
        <v>0</v>
      </c>
      <c r="BO474" s="1">
        <v>8</v>
      </c>
      <c r="BP474" s="1">
        <v>8</v>
      </c>
      <c r="BQ474" s="1">
        <v>8</v>
      </c>
      <c r="BR474" s="1">
        <v>8</v>
      </c>
      <c r="BS474" s="1">
        <v>8</v>
      </c>
      <c r="BT474" s="1">
        <v>0</v>
      </c>
      <c r="BU474" s="1" t="str">
        <f>"8:00 AM"</f>
        <v>8:00 AM</v>
      </c>
      <c r="BV474" s="1" t="str">
        <f>"5:00 PM"</f>
        <v>5:00 PM</v>
      </c>
      <c r="BW474" s="1" t="s">
        <v>135</v>
      </c>
      <c r="BX474" s="1">
        <v>0</v>
      </c>
      <c r="BY474" s="1">
        <v>12</v>
      </c>
      <c r="BZ474" s="1" t="s">
        <v>112</v>
      </c>
      <c r="CA474" s="1">
        <v>0</v>
      </c>
      <c r="CB474" s="1" t="s">
        <v>7050</v>
      </c>
      <c r="CC474" s="1" t="s">
        <v>7045</v>
      </c>
      <c r="CD474" s="1" t="s">
        <v>5666</v>
      </c>
      <c r="CE474" s="1" t="s">
        <v>116</v>
      </c>
      <c r="CF474" s="1" t="s">
        <v>117</v>
      </c>
      <c r="CG474" s="1">
        <v>96950</v>
      </c>
      <c r="CH474" s="3">
        <v>8.7100000000000009</v>
      </c>
      <c r="CI474" s="3">
        <v>9</v>
      </c>
      <c r="CJ474" s="3">
        <v>13.06</v>
      </c>
      <c r="CK474" s="3">
        <v>13.5</v>
      </c>
      <c r="CL474" s="1" t="s">
        <v>137</v>
      </c>
      <c r="CM474" s="1" t="s">
        <v>138</v>
      </c>
      <c r="CN474" s="1" t="s">
        <v>218</v>
      </c>
      <c r="CP474" s="1" t="s">
        <v>112</v>
      </c>
      <c r="CQ474" s="1" t="s">
        <v>111</v>
      </c>
      <c r="CR474" s="1" t="s">
        <v>111</v>
      </c>
      <c r="CS474" s="1" t="s">
        <v>111</v>
      </c>
      <c r="CT474" s="1" t="s">
        <v>138</v>
      </c>
      <c r="CU474" s="1" t="s">
        <v>111</v>
      </c>
      <c r="CV474" s="1" t="s">
        <v>138</v>
      </c>
      <c r="CW474" s="1" t="s">
        <v>1324</v>
      </c>
      <c r="CX474" s="1">
        <v>16705884194</v>
      </c>
      <c r="CY474" s="1" t="s">
        <v>7048</v>
      </c>
      <c r="CZ474" s="1" t="s">
        <v>138</v>
      </c>
      <c r="DA474" s="1" t="s">
        <v>111</v>
      </c>
      <c r="DB474" s="1" t="s">
        <v>112</v>
      </c>
    </row>
    <row r="475" spans="1:111" ht="15.6" customHeight="1" x14ac:dyDescent="0.25">
      <c r="A475" s="1" t="s">
        <v>7365</v>
      </c>
      <c r="B475" s="1" t="s">
        <v>238</v>
      </c>
      <c r="C475" s="2">
        <v>44350.169937384257</v>
      </c>
      <c r="D475" s="2">
        <v>44378</v>
      </c>
      <c r="E475" s="1" t="s">
        <v>180</v>
      </c>
      <c r="G475" s="1" t="s">
        <v>111</v>
      </c>
      <c r="H475" s="1" t="s">
        <v>112</v>
      </c>
      <c r="I475" s="1" t="s">
        <v>112</v>
      </c>
      <c r="J475" s="1" t="s">
        <v>3975</v>
      </c>
      <c r="K475" s="1" t="s">
        <v>7366</v>
      </c>
      <c r="L475" s="1" t="s">
        <v>3977</v>
      </c>
      <c r="M475" s="1" t="s">
        <v>3978</v>
      </c>
      <c r="N475" s="1" t="s">
        <v>167</v>
      </c>
      <c r="O475" s="1" t="s">
        <v>117</v>
      </c>
      <c r="P475" s="9">
        <v>96950</v>
      </c>
      <c r="Q475" s="1" t="s">
        <v>118</v>
      </c>
      <c r="R475" s="1" t="s">
        <v>168</v>
      </c>
      <c r="S475" s="1">
        <v>16702346900</v>
      </c>
      <c r="U475" s="1">
        <v>722511</v>
      </c>
      <c r="V475" s="1" t="s">
        <v>119</v>
      </c>
      <c r="X475" s="1" t="s">
        <v>3979</v>
      </c>
      <c r="Y475" s="1" t="s">
        <v>3980</v>
      </c>
      <c r="AA475" s="1" t="s">
        <v>171</v>
      </c>
      <c r="AB475" s="1" t="s">
        <v>3977</v>
      </c>
      <c r="AC475" s="1" t="s">
        <v>3978</v>
      </c>
      <c r="AD475" s="1" t="s">
        <v>167</v>
      </c>
      <c r="AE475" s="1" t="s">
        <v>117</v>
      </c>
      <c r="AF475" s="9">
        <v>96950</v>
      </c>
      <c r="AG475" s="1" t="s">
        <v>118</v>
      </c>
      <c r="AH475" s="1" t="s">
        <v>168</v>
      </c>
      <c r="AI475" s="1">
        <v>16702346900</v>
      </c>
      <c r="AK475" s="1" t="s">
        <v>3981</v>
      </c>
      <c r="BC475" s="1" t="str">
        <f>"35-3031.00"</f>
        <v>35-3031.00</v>
      </c>
      <c r="BD475" s="1" t="s">
        <v>174</v>
      </c>
      <c r="BE475" s="1" t="s">
        <v>7367</v>
      </c>
      <c r="BF475" s="1" t="s">
        <v>7368</v>
      </c>
      <c r="BG475" s="1">
        <v>2</v>
      </c>
      <c r="BH475" s="1">
        <v>2</v>
      </c>
      <c r="BI475" s="2">
        <v>44470</v>
      </c>
      <c r="BJ475" s="2">
        <v>44834</v>
      </c>
      <c r="BK475" s="2">
        <v>44470</v>
      </c>
      <c r="BL475" s="2">
        <v>44834</v>
      </c>
      <c r="BM475" s="1">
        <v>36</v>
      </c>
      <c r="BN475" s="1">
        <v>0</v>
      </c>
      <c r="BO475" s="1">
        <v>6</v>
      </c>
      <c r="BP475" s="1">
        <v>6</v>
      </c>
      <c r="BQ475" s="1">
        <v>6</v>
      </c>
      <c r="BR475" s="1">
        <v>6</v>
      </c>
      <c r="BS475" s="1">
        <v>6</v>
      </c>
      <c r="BT475" s="1">
        <v>6</v>
      </c>
      <c r="BU475" s="1" t="str">
        <f>"11:00 AM"</f>
        <v>11:00 AM</v>
      </c>
      <c r="BV475" s="1" t="str">
        <f>"9:00 PM"</f>
        <v>9:00 PM</v>
      </c>
      <c r="BW475" s="1" t="s">
        <v>135</v>
      </c>
      <c r="BX475" s="1">
        <v>0</v>
      </c>
      <c r="BY475" s="1">
        <v>1</v>
      </c>
      <c r="BZ475" s="1" t="s">
        <v>112</v>
      </c>
      <c r="CB475" s="4" t="s">
        <v>7369</v>
      </c>
      <c r="CC475" s="1" t="s">
        <v>3977</v>
      </c>
      <c r="CD475" s="1" t="s">
        <v>3978</v>
      </c>
      <c r="CE475" s="1" t="s">
        <v>167</v>
      </c>
      <c r="CF475" s="1" t="s">
        <v>117</v>
      </c>
      <c r="CG475" s="1">
        <v>96950</v>
      </c>
      <c r="CH475" s="3">
        <v>8.5</v>
      </c>
      <c r="CI475" s="3">
        <v>8.5</v>
      </c>
      <c r="CJ475" s="3">
        <v>12.75</v>
      </c>
      <c r="CK475" s="3">
        <v>12.75</v>
      </c>
      <c r="CL475" s="1" t="s">
        <v>137</v>
      </c>
      <c r="CN475" s="1" t="s">
        <v>139</v>
      </c>
      <c r="CP475" s="1" t="s">
        <v>112</v>
      </c>
      <c r="CQ475" s="1" t="s">
        <v>111</v>
      </c>
      <c r="CR475" s="1" t="s">
        <v>112</v>
      </c>
      <c r="CS475" s="1" t="s">
        <v>111</v>
      </c>
      <c r="CT475" s="1" t="s">
        <v>138</v>
      </c>
      <c r="CU475" s="1" t="s">
        <v>111</v>
      </c>
      <c r="CV475" s="1" t="s">
        <v>138</v>
      </c>
      <c r="CW475" s="1" t="s">
        <v>3985</v>
      </c>
      <c r="CX475" s="1">
        <v>16702346900</v>
      </c>
      <c r="CY475" s="1" t="s">
        <v>3981</v>
      </c>
      <c r="CZ475" s="1" t="s">
        <v>168</v>
      </c>
      <c r="DA475" s="1" t="s">
        <v>111</v>
      </c>
      <c r="DB475" s="1" t="s">
        <v>112</v>
      </c>
      <c r="DC475" s="1" t="s">
        <v>3986</v>
      </c>
      <c r="DD475" s="1" t="s">
        <v>3987</v>
      </c>
      <c r="DE475" s="1" t="s">
        <v>3848</v>
      </c>
      <c r="DF475" s="1" t="s">
        <v>3975</v>
      </c>
      <c r="DG475" s="1" t="s">
        <v>3981</v>
      </c>
    </row>
    <row r="476" spans="1:111" ht="15.6" customHeight="1" x14ac:dyDescent="0.25">
      <c r="A476" s="1" t="s">
        <v>7370</v>
      </c>
      <c r="B476" s="1" t="s">
        <v>238</v>
      </c>
      <c r="C476" s="2">
        <v>44302.113513194447</v>
      </c>
      <c r="D476" s="2">
        <v>44342</v>
      </c>
      <c r="E476" s="1" t="s">
        <v>110</v>
      </c>
      <c r="F476" s="2">
        <v>44468.833333333336</v>
      </c>
      <c r="G476" s="1" t="s">
        <v>112</v>
      </c>
      <c r="H476" s="1" t="s">
        <v>112</v>
      </c>
      <c r="I476" s="1" t="s">
        <v>112</v>
      </c>
      <c r="J476" s="1" t="s">
        <v>1441</v>
      </c>
      <c r="K476" s="1" t="s">
        <v>1442</v>
      </c>
      <c r="L476" s="1" t="s">
        <v>1443</v>
      </c>
      <c r="M476" s="1" t="s">
        <v>116</v>
      </c>
      <c r="N476" s="1" t="s">
        <v>1197</v>
      </c>
      <c r="O476" s="1" t="s">
        <v>117</v>
      </c>
      <c r="P476" s="9">
        <v>96950</v>
      </c>
      <c r="Q476" s="1" t="s">
        <v>118</v>
      </c>
      <c r="R476" s="1" t="s">
        <v>138</v>
      </c>
      <c r="S476" s="1">
        <v>16702330800</v>
      </c>
      <c r="U476" s="1">
        <v>6244</v>
      </c>
      <c r="V476" s="1" t="s">
        <v>119</v>
      </c>
      <c r="X476" s="1" t="s">
        <v>1444</v>
      </c>
      <c r="Y476" s="1" t="s">
        <v>1445</v>
      </c>
      <c r="Z476" s="1" t="s">
        <v>1446</v>
      </c>
      <c r="AA476" s="1" t="s">
        <v>724</v>
      </c>
      <c r="AB476" s="1" t="s">
        <v>1443</v>
      </c>
      <c r="AC476" s="1" t="s">
        <v>116</v>
      </c>
      <c r="AD476" s="1" t="s">
        <v>1197</v>
      </c>
      <c r="AE476" s="1" t="s">
        <v>117</v>
      </c>
      <c r="AF476" s="9">
        <v>96950</v>
      </c>
      <c r="AG476" s="1" t="s">
        <v>118</v>
      </c>
      <c r="AH476" s="1" t="s">
        <v>138</v>
      </c>
      <c r="AI476" s="1">
        <v>16702330800</v>
      </c>
      <c r="AK476" s="1" t="s">
        <v>1447</v>
      </c>
      <c r="BC476" s="1" t="str">
        <f>"39-9011.00"</f>
        <v>39-9011.00</v>
      </c>
      <c r="BD476" s="1" t="s">
        <v>1448</v>
      </c>
      <c r="BE476" s="1" t="s">
        <v>1449</v>
      </c>
      <c r="BF476" s="1" t="s">
        <v>1450</v>
      </c>
      <c r="BG476" s="1">
        <v>2</v>
      </c>
      <c r="BH476" s="1">
        <v>2</v>
      </c>
      <c r="BI476" s="2">
        <v>44470</v>
      </c>
      <c r="BJ476" s="2">
        <v>44834</v>
      </c>
      <c r="BK476" s="2">
        <v>44470</v>
      </c>
      <c r="BL476" s="2">
        <v>44834</v>
      </c>
      <c r="BM476" s="1">
        <v>35</v>
      </c>
      <c r="BN476" s="1">
        <v>0</v>
      </c>
      <c r="BO476" s="1">
        <v>7</v>
      </c>
      <c r="BP476" s="1">
        <v>7</v>
      </c>
      <c r="BQ476" s="1">
        <v>7</v>
      </c>
      <c r="BR476" s="1">
        <v>7</v>
      </c>
      <c r="BS476" s="1">
        <v>7</v>
      </c>
      <c r="BT476" s="1">
        <v>0</v>
      </c>
      <c r="BU476" s="1" t="str">
        <f>"8:00 AM"</f>
        <v>8:00 AM</v>
      </c>
      <c r="BV476" s="1" t="str">
        <f>"4:00 PM"</f>
        <v>4:00 PM</v>
      </c>
      <c r="BW476" s="1" t="s">
        <v>135</v>
      </c>
      <c r="BX476" s="1">
        <v>0</v>
      </c>
      <c r="BY476" s="1">
        <v>12</v>
      </c>
      <c r="BZ476" s="1" t="s">
        <v>112</v>
      </c>
      <c r="CA476" s="1">
        <v>0</v>
      </c>
      <c r="CB476" s="4" t="s">
        <v>7371</v>
      </c>
      <c r="CC476" s="1" t="s">
        <v>1443</v>
      </c>
      <c r="CD476" s="1" t="s">
        <v>116</v>
      </c>
      <c r="CE476" s="1" t="s">
        <v>1197</v>
      </c>
      <c r="CF476" s="1" t="s">
        <v>117</v>
      </c>
      <c r="CG476" s="1">
        <v>96950</v>
      </c>
      <c r="CH476" s="3">
        <v>7.33</v>
      </c>
      <c r="CI476" s="3">
        <v>7.33</v>
      </c>
      <c r="CJ476" s="3">
        <v>11</v>
      </c>
      <c r="CK476" s="3">
        <v>11</v>
      </c>
      <c r="CL476" s="1" t="s">
        <v>137</v>
      </c>
      <c r="CM476" s="1" t="s">
        <v>362</v>
      </c>
      <c r="CN476" s="1" t="s">
        <v>139</v>
      </c>
      <c r="CP476" s="1" t="s">
        <v>112</v>
      </c>
      <c r="CQ476" s="1" t="s">
        <v>111</v>
      </c>
      <c r="CR476" s="1" t="s">
        <v>112</v>
      </c>
      <c r="CS476" s="1" t="s">
        <v>111</v>
      </c>
      <c r="CT476" s="1" t="s">
        <v>138</v>
      </c>
      <c r="CU476" s="1" t="s">
        <v>111</v>
      </c>
      <c r="CV476" s="1" t="s">
        <v>138</v>
      </c>
      <c r="CW476" s="1" t="s">
        <v>138</v>
      </c>
      <c r="CX476" s="1">
        <v>16702330800</v>
      </c>
      <c r="CY476" s="1" t="s">
        <v>1447</v>
      </c>
      <c r="CZ476" s="1" t="s">
        <v>138</v>
      </c>
      <c r="DA476" s="1" t="s">
        <v>111</v>
      </c>
      <c r="DB476" s="1" t="s">
        <v>112</v>
      </c>
    </row>
    <row r="477" spans="1:111" ht="15.6" customHeight="1" x14ac:dyDescent="0.25">
      <c r="A477" s="1" t="s">
        <v>7372</v>
      </c>
      <c r="B477" s="1" t="s">
        <v>238</v>
      </c>
      <c r="C477" s="2">
        <v>44315.206050694447</v>
      </c>
      <c r="D477" s="2">
        <v>44348</v>
      </c>
      <c r="E477" s="1" t="s">
        <v>110</v>
      </c>
      <c r="F477" s="2">
        <v>44468.833333333336</v>
      </c>
      <c r="G477" s="1" t="s">
        <v>112</v>
      </c>
      <c r="H477" s="1" t="s">
        <v>112</v>
      </c>
      <c r="I477" s="1" t="s">
        <v>112</v>
      </c>
      <c r="J477" s="1" t="s">
        <v>2758</v>
      </c>
      <c r="K477" s="1" t="s">
        <v>1979</v>
      </c>
      <c r="L477" s="1" t="s">
        <v>941</v>
      </c>
      <c r="M477" s="1" t="s">
        <v>942</v>
      </c>
      <c r="N477" s="1" t="s">
        <v>116</v>
      </c>
      <c r="O477" s="1" t="s">
        <v>117</v>
      </c>
      <c r="P477" s="9">
        <v>96950</v>
      </c>
      <c r="Q477" s="1" t="s">
        <v>118</v>
      </c>
      <c r="S477" s="1">
        <v>16702352883</v>
      </c>
      <c r="U477" s="1">
        <v>561320</v>
      </c>
      <c r="V477" s="1" t="s">
        <v>119</v>
      </c>
      <c r="X477" s="1" t="s">
        <v>943</v>
      </c>
      <c r="Y477" s="1" t="s">
        <v>944</v>
      </c>
      <c r="Z477" s="1" t="s">
        <v>945</v>
      </c>
      <c r="AA477" s="1" t="s">
        <v>373</v>
      </c>
      <c r="AB477" s="1" t="s">
        <v>941</v>
      </c>
      <c r="AC477" s="1" t="s">
        <v>942</v>
      </c>
      <c r="AD477" s="1" t="s">
        <v>116</v>
      </c>
      <c r="AE477" s="1" t="s">
        <v>117</v>
      </c>
      <c r="AF477" s="9">
        <v>96950</v>
      </c>
      <c r="AG477" s="1" t="s">
        <v>118</v>
      </c>
      <c r="AI477" s="1">
        <v>16702352883</v>
      </c>
      <c r="AK477" s="1" t="s">
        <v>530</v>
      </c>
      <c r="BC477" s="1" t="str">
        <f>"37-3011.00"</f>
        <v>37-3011.00</v>
      </c>
      <c r="BD477" s="1" t="s">
        <v>726</v>
      </c>
      <c r="BE477" s="1" t="s">
        <v>5096</v>
      </c>
      <c r="BF477" s="1" t="s">
        <v>5097</v>
      </c>
      <c r="BG477" s="1">
        <v>5</v>
      </c>
      <c r="BH477" s="1">
        <v>5</v>
      </c>
      <c r="BI477" s="2">
        <v>44470</v>
      </c>
      <c r="BJ477" s="2">
        <v>44834</v>
      </c>
      <c r="BK477" s="2">
        <v>44470</v>
      </c>
      <c r="BL477" s="2">
        <v>44834</v>
      </c>
      <c r="BM477" s="1">
        <v>35</v>
      </c>
      <c r="BN477" s="1">
        <v>0</v>
      </c>
      <c r="BO477" s="1">
        <v>7</v>
      </c>
      <c r="BP477" s="1">
        <v>7</v>
      </c>
      <c r="BQ477" s="1">
        <v>7</v>
      </c>
      <c r="BR477" s="1">
        <v>7</v>
      </c>
      <c r="BS477" s="1">
        <v>7</v>
      </c>
      <c r="BT477" s="1">
        <v>0</v>
      </c>
      <c r="BU477" s="1" t="str">
        <f>"9:00 AM"</f>
        <v>9:00 AM</v>
      </c>
      <c r="BV477" s="1" t="str">
        <f>"5:00 PM"</f>
        <v>5:00 PM</v>
      </c>
      <c r="BW477" s="1" t="s">
        <v>135</v>
      </c>
      <c r="BX477" s="1">
        <v>3</v>
      </c>
      <c r="BY477" s="1">
        <v>3</v>
      </c>
      <c r="BZ477" s="1" t="s">
        <v>112</v>
      </c>
      <c r="CA477" s="1">
        <v>0</v>
      </c>
      <c r="CB477" s="4" t="s">
        <v>5098</v>
      </c>
      <c r="CC477" s="1" t="s">
        <v>941</v>
      </c>
      <c r="CD477" s="1" t="s">
        <v>942</v>
      </c>
      <c r="CE477" s="1" t="s">
        <v>116</v>
      </c>
      <c r="CF477" s="1" t="s">
        <v>117</v>
      </c>
      <c r="CG477" s="1">
        <v>96950</v>
      </c>
      <c r="CH477" s="3">
        <v>8.5</v>
      </c>
      <c r="CI477" s="3">
        <v>8.5</v>
      </c>
      <c r="CJ477" s="3">
        <v>12.75</v>
      </c>
      <c r="CK477" s="3">
        <v>12.75</v>
      </c>
      <c r="CL477" s="1" t="s">
        <v>137</v>
      </c>
      <c r="CM477" s="1" t="s">
        <v>138</v>
      </c>
      <c r="CN477" s="1" t="s">
        <v>139</v>
      </c>
      <c r="CP477" s="1" t="s">
        <v>112</v>
      </c>
      <c r="CQ477" s="1" t="s">
        <v>111</v>
      </c>
      <c r="CR477" s="1" t="s">
        <v>112</v>
      </c>
      <c r="CS477" s="1" t="s">
        <v>111</v>
      </c>
      <c r="CT477" s="1" t="s">
        <v>111</v>
      </c>
      <c r="CU477" s="1" t="s">
        <v>111</v>
      </c>
      <c r="CV477" s="1" t="s">
        <v>138</v>
      </c>
      <c r="CW477" s="1" t="s">
        <v>138</v>
      </c>
      <c r="CX477" s="1">
        <v>16702352883</v>
      </c>
      <c r="CY477" s="1" t="s">
        <v>530</v>
      </c>
      <c r="CZ477" s="1" t="s">
        <v>138</v>
      </c>
      <c r="DA477" s="1" t="s">
        <v>111</v>
      </c>
      <c r="DB477" s="1" t="s">
        <v>112</v>
      </c>
    </row>
    <row r="478" spans="1:111" ht="15.6" customHeight="1" x14ac:dyDescent="0.25">
      <c r="A478" s="1" t="s">
        <v>7373</v>
      </c>
      <c r="B478" s="1" t="s">
        <v>238</v>
      </c>
      <c r="C478" s="2">
        <v>44326.51055983796</v>
      </c>
      <c r="D478" s="2">
        <v>44355</v>
      </c>
      <c r="E478" s="1" t="s">
        <v>110</v>
      </c>
      <c r="F478" s="2">
        <v>44468.833333333336</v>
      </c>
      <c r="G478" s="1" t="s">
        <v>112</v>
      </c>
      <c r="H478" s="1" t="s">
        <v>112</v>
      </c>
      <c r="I478" s="1" t="s">
        <v>112</v>
      </c>
      <c r="J478" s="1" t="s">
        <v>7374</v>
      </c>
      <c r="K478" s="1" t="s">
        <v>7375</v>
      </c>
      <c r="L478" s="1" t="s">
        <v>7376</v>
      </c>
      <c r="M478" s="1" t="s">
        <v>138</v>
      </c>
      <c r="N478" s="1" t="s">
        <v>116</v>
      </c>
      <c r="O478" s="1" t="s">
        <v>117</v>
      </c>
      <c r="P478" s="9">
        <v>96950</v>
      </c>
      <c r="Q478" s="1" t="s">
        <v>118</v>
      </c>
      <c r="R478" s="1" t="s">
        <v>242</v>
      </c>
      <c r="S478" s="1">
        <v>16709899855</v>
      </c>
      <c r="U478" s="1">
        <v>111419</v>
      </c>
      <c r="V478" s="1" t="s">
        <v>119</v>
      </c>
      <c r="X478" s="1" t="s">
        <v>7377</v>
      </c>
      <c r="Y478" s="1" t="s">
        <v>2747</v>
      </c>
      <c r="Z478" s="1" t="s">
        <v>7378</v>
      </c>
      <c r="AA478" s="1" t="s">
        <v>973</v>
      </c>
      <c r="AB478" s="1" t="s">
        <v>7376</v>
      </c>
      <c r="AC478" s="1" t="s">
        <v>138</v>
      </c>
      <c r="AD478" s="1" t="s">
        <v>116</v>
      </c>
      <c r="AE478" s="1" t="s">
        <v>117</v>
      </c>
      <c r="AF478" s="9">
        <v>96950</v>
      </c>
      <c r="AG478" s="1" t="s">
        <v>118</v>
      </c>
      <c r="AH478" s="1" t="s">
        <v>242</v>
      </c>
      <c r="AI478" s="1">
        <v>16709899855</v>
      </c>
      <c r="AK478" s="1" t="s">
        <v>7379</v>
      </c>
      <c r="BC478" s="1" t="str">
        <f>"45-2092.02"</f>
        <v>45-2092.02</v>
      </c>
      <c r="BD478" s="1" t="s">
        <v>2274</v>
      </c>
      <c r="BE478" s="1" t="s">
        <v>7380</v>
      </c>
      <c r="BF478" s="1" t="s">
        <v>2401</v>
      </c>
      <c r="BG478" s="1">
        <v>2</v>
      </c>
      <c r="BH478" s="1">
        <v>2</v>
      </c>
      <c r="BI478" s="2">
        <v>44470</v>
      </c>
      <c r="BJ478" s="2">
        <v>44834</v>
      </c>
      <c r="BK478" s="2">
        <v>44470</v>
      </c>
      <c r="BL478" s="2">
        <v>44834</v>
      </c>
      <c r="BM478" s="1">
        <v>35</v>
      </c>
      <c r="BN478" s="1">
        <v>0</v>
      </c>
      <c r="BO478" s="1">
        <v>7</v>
      </c>
      <c r="BP478" s="1">
        <v>7</v>
      </c>
      <c r="BQ478" s="1">
        <v>7</v>
      </c>
      <c r="BR478" s="1">
        <v>7</v>
      </c>
      <c r="BS478" s="1">
        <v>7</v>
      </c>
      <c r="BT478" s="1">
        <v>0</v>
      </c>
      <c r="BU478" s="1" t="str">
        <f>"8:00 AM"</f>
        <v>8:00 AM</v>
      </c>
      <c r="BV478" s="1" t="str">
        <f>"5:00 PM"</f>
        <v>5:00 PM</v>
      </c>
      <c r="BW478" s="1" t="s">
        <v>135</v>
      </c>
      <c r="BX478" s="1">
        <v>0</v>
      </c>
      <c r="BY478" s="1">
        <v>3</v>
      </c>
      <c r="BZ478" s="1" t="s">
        <v>112</v>
      </c>
      <c r="CB478" s="4" t="s">
        <v>7381</v>
      </c>
      <c r="CC478" s="1" t="s">
        <v>7382</v>
      </c>
      <c r="CD478" s="1" t="s">
        <v>138</v>
      </c>
      <c r="CE478" s="1" t="s">
        <v>116</v>
      </c>
      <c r="CF478" s="1" t="s">
        <v>117</v>
      </c>
      <c r="CG478" s="1">
        <v>96950</v>
      </c>
      <c r="CH478" s="3">
        <v>9.91</v>
      </c>
      <c r="CI478" s="3">
        <v>9.91</v>
      </c>
      <c r="CJ478" s="3">
        <v>14.86</v>
      </c>
      <c r="CK478" s="3">
        <v>14.86</v>
      </c>
      <c r="CL478" s="1" t="s">
        <v>137</v>
      </c>
      <c r="CM478" s="1" t="s">
        <v>7383</v>
      </c>
      <c r="CN478" s="1" t="s">
        <v>139</v>
      </c>
      <c r="CP478" s="1" t="s">
        <v>112</v>
      </c>
      <c r="CQ478" s="1" t="s">
        <v>111</v>
      </c>
      <c r="CR478" s="1" t="s">
        <v>112</v>
      </c>
      <c r="CS478" s="1" t="s">
        <v>111</v>
      </c>
      <c r="CT478" s="1" t="s">
        <v>138</v>
      </c>
      <c r="CU478" s="1" t="s">
        <v>111</v>
      </c>
      <c r="CV478" s="1" t="s">
        <v>138</v>
      </c>
      <c r="CW478" s="1" t="s">
        <v>7384</v>
      </c>
      <c r="CX478" s="1">
        <v>16709899855</v>
      </c>
      <c r="CY478" s="1" t="s">
        <v>7385</v>
      </c>
      <c r="CZ478" s="1" t="s">
        <v>138</v>
      </c>
      <c r="DA478" s="1" t="s">
        <v>111</v>
      </c>
      <c r="DB478" s="1" t="s">
        <v>112</v>
      </c>
    </row>
    <row r="479" spans="1:111" ht="15.6" customHeight="1" x14ac:dyDescent="0.25">
      <c r="A479" s="1" t="s">
        <v>7386</v>
      </c>
      <c r="B479" s="1" t="s">
        <v>238</v>
      </c>
      <c r="C479" s="2">
        <v>44341.395623032404</v>
      </c>
      <c r="D479" s="2">
        <v>44379</v>
      </c>
      <c r="E479" s="1" t="s">
        <v>110</v>
      </c>
      <c r="F479" s="2">
        <v>44468.833333333336</v>
      </c>
      <c r="G479" s="1" t="s">
        <v>112</v>
      </c>
      <c r="H479" s="1" t="s">
        <v>111</v>
      </c>
      <c r="I479" s="1" t="s">
        <v>112</v>
      </c>
      <c r="J479" s="1" t="s">
        <v>7387</v>
      </c>
      <c r="K479" s="1" t="s">
        <v>7388</v>
      </c>
      <c r="L479" s="1" t="s">
        <v>7389</v>
      </c>
      <c r="M479" s="1" t="s">
        <v>7390</v>
      </c>
      <c r="N479" s="1" t="s">
        <v>116</v>
      </c>
      <c r="O479" s="1" t="s">
        <v>117</v>
      </c>
      <c r="P479" s="9">
        <v>96950</v>
      </c>
      <c r="Q479" s="1" t="s">
        <v>118</v>
      </c>
      <c r="S479" s="1">
        <v>16707837461</v>
      </c>
      <c r="U479" s="1">
        <v>56132</v>
      </c>
      <c r="V479" s="1" t="s">
        <v>119</v>
      </c>
      <c r="X479" s="1" t="s">
        <v>671</v>
      </c>
      <c r="Y479" s="1" t="s">
        <v>7391</v>
      </c>
      <c r="Z479" s="1" t="s">
        <v>7392</v>
      </c>
      <c r="AA479" s="1" t="s">
        <v>373</v>
      </c>
      <c r="AB479" s="1" t="s">
        <v>7393</v>
      </c>
      <c r="AC479" s="1" t="s">
        <v>7394</v>
      </c>
      <c r="AD479" s="1" t="s">
        <v>116</v>
      </c>
      <c r="AE479" s="1" t="s">
        <v>117</v>
      </c>
      <c r="AF479" s="9">
        <v>96950</v>
      </c>
      <c r="AG479" s="1" t="s">
        <v>118</v>
      </c>
      <c r="AI479" s="1">
        <v>16707837461</v>
      </c>
      <c r="AK479" s="1" t="s">
        <v>575</v>
      </c>
      <c r="BC479" s="1" t="str">
        <f>"35-2014.00"</f>
        <v>35-2014.00</v>
      </c>
      <c r="BD479" s="1" t="s">
        <v>152</v>
      </c>
      <c r="BE479" s="1" t="s">
        <v>7395</v>
      </c>
      <c r="BF479" s="1" t="s">
        <v>154</v>
      </c>
      <c r="BG479" s="1">
        <v>6</v>
      </c>
      <c r="BH479" s="1">
        <v>6</v>
      </c>
      <c r="BI479" s="2">
        <v>44470</v>
      </c>
      <c r="BJ479" s="2">
        <v>44834</v>
      </c>
      <c r="BK479" s="2">
        <v>44470</v>
      </c>
      <c r="BL479" s="2">
        <v>44834</v>
      </c>
      <c r="BM479" s="1">
        <v>35</v>
      </c>
      <c r="BN479" s="1">
        <v>0</v>
      </c>
      <c r="BO479" s="1">
        <v>7</v>
      </c>
      <c r="BP479" s="1">
        <v>7</v>
      </c>
      <c r="BQ479" s="1">
        <v>7</v>
      </c>
      <c r="BR479" s="1">
        <v>7</v>
      </c>
      <c r="BS479" s="1">
        <v>7</v>
      </c>
      <c r="BT479" s="1">
        <v>0</v>
      </c>
      <c r="BU479" s="1" t="str">
        <f>"8:00 PM"</f>
        <v>8:00 PM</v>
      </c>
      <c r="BV479" s="1" t="str">
        <f>"5:00 AM"</f>
        <v>5:00 AM</v>
      </c>
      <c r="BW479" s="1" t="s">
        <v>135</v>
      </c>
      <c r="BX479" s="1">
        <v>0</v>
      </c>
      <c r="BY479" s="1">
        <v>12</v>
      </c>
      <c r="BZ479" s="1" t="s">
        <v>112</v>
      </c>
      <c r="CB479" s="1" t="s">
        <v>7396</v>
      </c>
      <c r="CC479" s="1" t="s">
        <v>7390</v>
      </c>
      <c r="CD479" s="1" t="s">
        <v>7397</v>
      </c>
      <c r="CE479" s="1" t="s">
        <v>116</v>
      </c>
      <c r="CF479" s="1" t="s">
        <v>117</v>
      </c>
      <c r="CG479" s="1">
        <v>96950</v>
      </c>
      <c r="CH479" s="3">
        <v>8.68</v>
      </c>
      <c r="CI479" s="3">
        <v>8.68</v>
      </c>
      <c r="CJ479" s="3">
        <v>13.02</v>
      </c>
      <c r="CK479" s="3">
        <v>13.02</v>
      </c>
      <c r="CL479" s="1" t="s">
        <v>137</v>
      </c>
      <c r="CM479" s="1" t="s">
        <v>582</v>
      </c>
      <c r="CN479" s="1" t="s">
        <v>139</v>
      </c>
      <c r="CP479" s="1" t="s">
        <v>112</v>
      </c>
      <c r="CQ479" s="1" t="s">
        <v>111</v>
      </c>
      <c r="CR479" s="1" t="s">
        <v>111</v>
      </c>
      <c r="CS479" s="1" t="s">
        <v>111</v>
      </c>
      <c r="CT479" s="1" t="s">
        <v>138</v>
      </c>
      <c r="CU479" s="1" t="s">
        <v>111</v>
      </c>
      <c r="CV479" s="1" t="s">
        <v>138</v>
      </c>
      <c r="CW479" s="1" t="s">
        <v>7398</v>
      </c>
      <c r="CX479" s="1">
        <v>16707837461</v>
      </c>
      <c r="CY479" s="1" t="s">
        <v>575</v>
      </c>
      <c r="CZ479" s="1" t="s">
        <v>428</v>
      </c>
      <c r="DA479" s="1" t="s">
        <v>111</v>
      </c>
      <c r="DB479" s="1" t="s">
        <v>112</v>
      </c>
    </row>
    <row r="480" spans="1:111" ht="15.6" customHeight="1" x14ac:dyDescent="0.25">
      <c r="A480" s="1" t="s">
        <v>7399</v>
      </c>
      <c r="B480" s="1" t="s">
        <v>238</v>
      </c>
      <c r="C480" s="2">
        <v>44326.250739583331</v>
      </c>
      <c r="D480" s="2">
        <v>44362</v>
      </c>
      <c r="E480" s="1" t="s">
        <v>110</v>
      </c>
      <c r="F480" s="2">
        <v>44468.833333333336</v>
      </c>
      <c r="G480" s="1" t="s">
        <v>112</v>
      </c>
      <c r="H480" s="1" t="s">
        <v>112</v>
      </c>
      <c r="I480" s="1" t="s">
        <v>112</v>
      </c>
      <c r="J480" s="1" t="s">
        <v>4110</v>
      </c>
      <c r="K480" s="1" t="s">
        <v>3169</v>
      </c>
      <c r="L480" s="1" t="s">
        <v>4111</v>
      </c>
      <c r="N480" s="1" t="s">
        <v>116</v>
      </c>
      <c r="O480" s="1" t="s">
        <v>117</v>
      </c>
      <c r="P480" s="9">
        <v>96950</v>
      </c>
      <c r="Q480" s="1" t="s">
        <v>118</v>
      </c>
      <c r="S480" s="1">
        <v>16702336060</v>
      </c>
      <c r="U480" s="1">
        <v>56132</v>
      </c>
      <c r="V480" s="1" t="s">
        <v>119</v>
      </c>
      <c r="X480" s="1" t="s">
        <v>4112</v>
      </c>
      <c r="Y480" s="1" t="s">
        <v>4113</v>
      </c>
      <c r="Z480" s="1" t="s">
        <v>4114</v>
      </c>
      <c r="AA480" s="1" t="s">
        <v>1028</v>
      </c>
      <c r="AB480" s="1" t="s">
        <v>4111</v>
      </c>
      <c r="AD480" s="1" t="s">
        <v>116</v>
      </c>
      <c r="AE480" s="1" t="s">
        <v>117</v>
      </c>
      <c r="AF480" s="9">
        <v>96950</v>
      </c>
      <c r="AG480" s="1" t="s">
        <v>118</v>
      </c>
      <c r="AI480" s="1">
        <v>16702336060</v>
      </c>
      <c r="AK480" s="1" t="s">
        <v>4115</v>
      </c>
      <c r="BC480" s="1" t="str">
        <f>"37-2012.00"</f>
        <v>37-2012.00</v>
      </c>
      <c r="BD480" s="1" t="s">
        <v>576</v>
      </c>
      <c r="BE480" s="1" t="s">
        <v>4116</v>
      </c>
      <c r="BF480" s="1" t="s">
        <v>4117</v>
      </c>
      <c r="BG480" s="1">
        <v>3</v>
      </c>
      <c r="BH480" s="1">
        <v>3</v>
      </c>
      <c r="BI480" s="2">
        <v>44470</v>
      </c>
      <c r="BJ480" s="2">
        <v>44834</v>
      </c>
      <c r="BK480" s="2">
        <v>44470</v>
      </c>
      <c r="BL480" s="2">
        <v>44834</v>
      </c>
      <c r="BM480" s="1">
        <v>35</v>
      </c>
      <c r="BN480" s="1">
        <v>0</v>
      </c>
      <c r="BO480" s="1">
        <v>7</v>
      </c>
      <c r="BP480" s="1">
        <v>7</v>
      </c>
      <c r="BQ480" s="1">
        <v>7</v>
      </c>
      <c r="BR480" s="1">
        <v>7</v>
      </c>
      <c r="BS480" s="1">
        <v>7</v>
      </c>
      <c r="BT480" s="1">
        <v>0</v>
      </c>
      <c r="BU480" s="1" t="str">
        <f>"9:00 AM"</f>
        <v>9:00 AM</v>
      </c>
      <c r="BV480" s="1" t="str">
        <f>"5:00 PM"</f>
        <v>5:00 PM</v>
      </c>
      <c r="BW480" s="1" t="s">
        <v>230</v>
      </c>
      <c r="BX480" s="1">
        <v>0</v>
      </c>
      <c r="BY480" s="1">
        <v>3</v>
      </c>
      <c r="BZ480" s="1" t="s">
        <v>112</v>
      </c>
      <c r="CB480" s="1" t="s">
        <v>3175</v>
      </c>
      <c r="CC480" s="1" t="s">
        <v>4111</v>
      </c>
      <c r="CE480" s="1" t="s">
        <v>116</v>
      </c>
      <c r="CF480" s="1" t="s">
        <v>117</v>
      </c>
      <c r="CG480" s="1">
        <v>96950</v>
      </c>
      <c r="CH480" s="3">
        <v>7.59</v>
      </c>
      <c r="CI480" s="3">
        <v>7.59</v>
      </c>
      <c r="CJ480" s="3">
        <v>11.38</v>
      </c>
      <c r="CK480" s="3">
        <v>11.38</v>
      </c>
      <c r="CL480" s="1" t="s">
        <v>137</v>
      </c>
      <c r="CN480" s="1" t="s">
        <v>139</v>
      </c>
      <c r="CP480" s="1" t="s">
        <v>112</v>
      </c>
      <c r="CQ480" s="1" t="s">
        <v>111</v>
      </c>
      <c r="CR480" s="1" t="s">
        <v>112</v>
      </c>
      <c r="CS480" s="1" t="s">
        <v>111</v>
      </c>
      <c r="CT480" s="1" t="s">
        <v>138</v>
      </c>
      <c r="CU480" s="1" t="s">
        <v>111</v>
      </c>
      <c r="CV480" s="1" t="s">
        <v>138</v>
      </c>
      <c r="CW480" s="1" t="s">
        <v>2313</v>
      </c>
      <c r="CX480" s="1">
        <v>16702336060</v>
      </c>
      <c r="CY480" s="1" t="s">
        <v>4115</v>
      </c>
      <c r="CZ480" s="1" t="s">
        <v>138</v>
      </c>
      <c r="DA480" s="1" t="s">
        <v>111</v>
      </c>
      <c r="DB480" s="1" t="s">
        <v>112</v>
      </c>
      <c r="DC480" s="1" t="s">
        <v>4112</v>
      </c>
      <c r="DD480" s="1" t="s">
        <v>4113</v>
      </c>
      <c r="DF480" s="1" t="s">
        <v>7400</v>
      </c>
      <c r="DG480" s="1" t="s">
        <v>4115</v>
      </c>
    </row>
    <row r="481" spans="1:111" ht="15.6" customHeight="1" x14ac:dyDescent="0.25">
      <c r="A481" s="1" t="s">
        <v>7401</v>
      </c>
      <c r="B481" s="1" t="s">
        <v>238</v>
      </c>
      <c r="C481" s="2">
        <v>44294.912287847219</v>
      </c>
      <c r="D481" s="2">
        <v>44334</v>
      </c>
      <c r="E481" s="1" t="s">
        <v>110</v>
      </c>
      <c r="F481" s="2">
        <v>44468.833333333336</v>
      </c>
      <c r="G481" s="1" t="s">
        <v>111</v>
      </c>
      <c r="H481" s="1" t="s">
        <v>112</v>
      </c>
      <c r="I481" s="1" t="s">
        <v>112</v>
      </c>
      <c r="J481" s="1" t="s">
        <v>633</v>
      </c>
      <c r="L481" s="1" t="s">
        <v>634</v>
      </c>
      <c r="N481" s="1" t="s">
        <v>167</v>
      </c>
      <c r="O481" s="1" t="s">
        <v>117</v>
      </c>
      <c r="P481" s="9">
        <v>96950</v>
      </c>
      <c r="Q481" s="1" t="s">
        <v>118</v>
      </c>
      <c r="S481" s="1">
        <v>16702358722</v>
      </c>
      <c r="U481" s="1">
        <v>561720</v>
      </c>
      <c r="V481" s="1" t="s">
        <v>119</v>
      </c>
      <c r="X481" s="1" t="s">
        <v>636</v>
      </c>
      <c r="Y481" s="1" t="s">
        <v>637</v>
      </c>
      <c r="Z481" s="1" t="s">
        <v>638</v>
      </c>
      <c r="AA481" s="1" t="s">
        <v>639</v>
      </c>
      <c r="AB481" s="1" t="s">
        <v>1000</v>
      </c>
      <c r="AD481" s="1" t="s">
        <v>167</v>
      </c>
      <c r="AE481" s="1" t="s">
        <v>117</v>
      </c>
      <c r="AF481" s="9">
        <v>96950</v>
      </c>
      <c r="AG481" s="1" t="s">
        <v>118</v>
      </c>
      <c r="AI481" s="1">
        <v>16709890917</v>
      </c>
      <c r="AK481" s="1" t="s">
        <v>641</v>
      </c>
      <c r="BC481" s="1" t="str">
        <f>"37-3011.00"</f>
        <v>37-3011.00</v>
      </c>
      <c r="BD481" s="1" t="s">
        <v>726</v>
      </c>
      <c r="BE481" s="1" t="s">
        <v>1691</v>
      </c>
      <c r="BF481" s="1" t="s">
        <v>726</v>
      </c>
      <c r="BG481" s="1">
        <v>2</v>
      </c>
      <c r="BH481" s="1">
        <v>2</v>
      </c>
      <c r="BI481" s="2">
        <v>44470</v>
      </c>
      <c r="BJ481" s="2">
        <v>45565</v>
      </c>
      <c r="BK481" s="2">
        <v>44470</v>
      </c>
      <c r="BL481" s="2">
        <v>45565</v>
      </c>
      <c r="BM481" s="1">
        <v>35</v>
      </c>
      <c r="BN481" s="1">
        <v>0</v>
      </c>
      <c r="BO481" s="1">
        <v>7</v>
      </c>
      <c r="BP481" s="1">
        <v>7</v>
      </c>
      <c r="BQ481" s="1">
        <v>7</v>
      </c>
      <c r="BR481" s="1">
        <v>7</v>
      </c>
      <c r="BS481" s="1">
        <v>7</v>
      </c>
      <c r="BT481" s="1">
        <v>0</v>
      </c>
      <c r="BU481" s="1" t="str">
        <f>"9:00 AM"</f>
        <v>9:00 AM</v>
      </c>
      <c r="BV481" s="1" t="str">
        <f>"5:00 PM"</f>
        <v>5:00 PM</v>
      </c>
      <c r="BW481" s="1" t="s">
        <v>230</v>
      </c>
      <c r="BX481" s="1">
        <v>0</v>
      </c>
      <c r="BY481" s="1">
        <v>3</v>
      </c>
      <c r="BZ481" s="1" t="s">
        <v>112</v>
      </c>
      <c r="CA481" s="1">
        <v>0</v>
      </c>
      <c r="CB481" s="4" t="s">
        <v>643</v>
      </c>
      <c r="CC481" s="1" t="s">
        <v>634</v>
      </c>
      <c r="CE481" s="1" t="s">
        <v>167</v>
      </c>
      <c r="CF481" s="1" t="s">
        <v>117</v>
      </c>
      <c r="CG481" s="1">
        <v>96950</v>
      </c>
      <c r="CH481" s="3">
        <v>8.5</v>
      </c>
      <c r="CI481" s="3">
        <v>8.5</v>
      </c>
      <c r="CJ481" s="3">
        <v>12.75</v>
      </c>
      <c r="CK481" s="3">
        <v>12.75</v>
      </c>
      <c r="CL481" s="1" t="s">
        <v>137</v>
      </c>
      <c r="CN481" s="1" t="s">
        <v>139</v>
      </c>
      <c r="CP481" s="1" t="s">
        <v>111</v>
      </c>
      <c r="CQ481" s="1" t="s">
        <v>111</v>
      </c>
      <c r="CR481" s="1" t="s">
        <v>111</v>
      </c>
      <c r="CS481" s="1" t="s">
        <v>111</v>
      </c>
      <c r="CT481" s="1" t="s">
        <v>111</v>
      </c>
      <c r="CU481" s="1" t="s">
        <v>111</v>
      </c>
      <c r="CV481" s="1" t="s">
        <v>111</v>
      </c>
      <c r="CW481" s="1" t="s">
        <v>1004</v>
      </c>
      <c r="CX481" s="1">
        <v>16709890917</v>
      </c>
      <c r="CY481" s="1" t="s">
        <v>641</v>
      </c>
      <c r="CZ481" s="1" t="s">
        <v>645</v>
      </c>
      <c r="DA481" s="1" t="s">
        <v>111</v>
      </c>
      <c r="DB481" s="1" t="s">
        <v>112</v>
      </c>
    </row>
    <row r="482" spans="1:111" ht="15.6" customHeight="1" x14ac:dyDescent="0.25">
      <c r="A482" s="1" t="s">
        <v>7414</v>
      </c>
      <c r="B482" s="1" t="s">
        <v>238</v>
      </c>
      <c r="C482" s="2">
        <v>44355.868899074077</v>
      </c>
      <c r="D482" s="2">
        <v>44390</v>
      </c>
      <c r="E482" s="1" t="s">
        <v>180</v>
      </c>
      <c r="G482" s="1" t="s">
        <v>111</v>
      </c>
      <c r="H482" s="1" t="s">
        <v>112</v>
      </c>
      <c r="I482" s="1" t="s">
        <v>112</v>
      </c>
      <c r="J482" s="1" t="s">
        <v>7415</v>
      </c>
      <c r="K482" s="1" t="s">
        <v>7416</v>
      </c>
      <c r="L482" s="1" t="s">
        <v>7417</v>
      </c>
      <c r="M482" s="1" t="s">
        <v>7418</v>
      </c>
      <c r="N482" s="1" t="s">
        <v>116</v>
      </c>
      <c r="O482" s="1" t="s">
        <v>117</v>
      </c>
      <c r="P482" s="9">
        <v>96950</v>
      </c>
      <c r="Q482" s="1" t="s">
        <v>118</v>
      </c>
      <c r="S482" s="1">
        <v>16702340638</v>
      </c>
      <c r="U482" s="1">
        <v>1119</v>
      </c>
      <c r="V482" s="1" t="s">
        <v>119</v>
      </c>
      <c r="X482" s="1" t="s">
        <v>7419</v>
      </c>
      <c r="Y482" s="1" t="s">
        <v>7420</v>
      </c>
      <c r="Z482" s="1" t="s">
        <v>723</v>
      </c>
      <c r="AA482" s="1" t="s">
        <v>1028</v>
      </c>
      <c r="AB482" s="1" t="s">
        <v>7417</v>
      </c>
      <c r="AC482" s="1" t="s">
        <v>7418</v>
      </c>
      <c r="AD482" s="1" t="s">
        <v>116</v>
      </c>
      <c r="AE482" s="1" t="s">
        <v>117</v>
      </c>
      <c r="AF482" s="9">
        <v>96950</v>
      </c>
      <c r="AG482" s="1" t="s">
        <v>118</v>
      </c>
      <c r="AH482" s="1" t="s">
        <v>116</v>
      </c>
      <c r="AI482" s="1">
        <v>16702340638</v>
      </c>
      <c r="AK482" s="1" t="s">
        <v>6027</v>
      </c>
      <c r="BC482" s="1" t="str">
        <f>"45-2092.02"</f>
        <v>45-2092.02</v>
      </c>
      <c r="BD482" s="1" t="s">
        <v>2274</v>
      </c>
      <c r="BE482" s="1" t="s">
        <v>7421</v>
      </c>
      <c r="BF482" s="1" t="s">
        <v>7422</v>
      </c>
      <c r="BG482" s="1">
        <v>1</v>
      </c>
      <c r="BH482" s="1">
        <v>1</v>
      </c>
      <c r="BI482" s="2">
        <v>44470</v>
      </c>
      <c r="BJ482" s="2">
        <v>45565</v>
      </c>
      <c r="BK482" s="2">
        <v>44470</v>
      </c>
      <c r="BL482" s="2">
        <v>45565</v>
      </c>
      <c r="BM482" s="1">
        <v>35</v>
      </c>
      <c r="BN482" s="1">
        <v>0</v>
      </c>
      <c r="BO482" s="1">
        <v>7</v>
      </c>
      <c r="BP482" s="1">
        <v>7</v>
      </c>
      <c r="BQ482" s="1">
        <v>7</v>
      </c>
      <c r="BR482" s="1">
        <v>7</v>
      </c>
      <c r="BS482" s="1">
        <v>7</v>
      </c>
      <c r="BT482" s="1">
        <v>0</v>
      </c>
      <c r="BU482" s="1" t="str">
        <f>"7:00 AM"</f>
        <v>7:00 AM</v>
      </c>
      <c r="BV482" s="1" t="str">
        <f>"3:00 PM"</f>
        <v>3:00 PM</v>
      </c>
      <c r="BW482" s="1" t="s">
        <v>135</v>
      </c>
      <c r="BX482" s="1">
        <v>0</v>
      </c>
      <c r="BY482" s="1">
        <v>3</v>
      </c>
      <c r="BZ482" s="1" t="s">
        <v>112</v>
      </c>
      <c r="CB482" s="1" t="s">
        <v>7423</v>
      </c>
      <c r="CC482" s="1" t="s">
        <v>7417</v>
      </c>
      <c r="CD482" s="1" t="s">
        <v>7418</v>
      </c>
      <c r="CE482" s="1" t="s">
        <v>116</v>
      </c>
      <c r="CF482" s="1" t="s">
        <v>117</v>
      </c>
      <c r="CG482" s="1">
        <v>96950</v>
      </c>
      <c r="CH482" s="3">
        <v>9.91</v>
      </c>
      <c r="CI482" s="3">
        <v>9.91</v>
      </c>
      <c r="CJ482" s="3">
        <v>14.86</v>
      </c>
      <c r="CK482" s="3">
        <v>14.86</v>
      </c>
      <c r="CL482" s="1" t="s">
        <v>137</v>
      </c>
      <c r="CN482" s="1" t="s">
        <v>139</v>
      </c>
      <c r="CP482" s="1" t="s">
        <v>112</v>
      </c>
      <c r="CQ482" s="1" t="s">
        <v>111</v>
      </c>
      <c r="CR482" s="1" t="s">
        <v>111</v>
      </c>
      <c r="CS482" s="1" t="s">
        <v>111</v>
      </c>
      <c r="CT482" s="1" t="s">
        <v>138</v>
      </c>
      <c r="CU482" s="1" t="s">
        <v>111</v>
      </c>
      <c r="CV482" s="1" t="s">
        <v>138</v>
      </c>
      <c r="CW482" s="1" t="s">
        <v>7424</v>
      </c>
      <c r="CX482" s="1">
        <v>16702349272</v>
      </c>
      <c r="CY482" s="1" t="s">
        <v>6027</v>
      </c>
      <c r="CZ482" s="1" t="s">
        <v>138</v>
      </c>
      <c r="DA482" s="1" t="s">
        <v>111</v>
      </c>
      <c r="DB482" s="1" t="s">
        <v>112</v>
      </c>
      <c r="DC482" s="1" t="s">
        <v>671</v>
      </c>
      <c r="DD482" s="1" t="s">
        <v>7425</v>
      </c>
      <c r="DE482" s="1" t="s">
        <v>7426</v>
      </c>
      <c r="DF482" s="1" t="s">
        <v>7427</v>
      </c>
      <c r="DG482" s="1" t="s">
        <v>7428</v>
      </c>
    </row>
    <row r="483" spans="1:111" ht="15.6" customHeight="1" x14ac:dyDescent="0.25">
      <c r="A483" s="1" t="s">
        <v>7433</v>
      </c>
      <c r="B483" s="1" t="s">
        <v>238</v>
      </c>
      <c r="C483" s="2">
        <v>44356.384722800925</v>
      </c>
      <c r="D483" s="2">
        <v>44396</v>
      </c>
      <c r="E483" s="1" t="s">
        <v>110</v>
      </c>
      <c r="F483" s="2">
        <v>44468.833333333336</v>
      </c>
      <c r="G483" s="1" t="s">
        <v>112</v>
      </c>
      <c r="H483" s="1" t="s">
        <v>112</v>
      </c>
      <c r="I483" s="1" t="s">
        <v>112</v>
      </c>
      <c r="J483" s="1" t="s">
        <v>7434</v>
      </c>
      <c r="K483" s="1" t="s">
        <v>7435</v>
      </c>
      <c r="L483" s="1" t="s">
        <v>7436</v>
      </c>
      <c r="M483" s="1" t="s">
        <v>138</v>
      </c>
      <c r="N483" s="1" t="s">
        <v>116</v>
      </c>
      <c r="O483" s="1" t="s">
        <v>117</v>
      </c>
      <c r="P483" s="9">
        <v>96950</v>
      </c>
      <c r="Q483" s="1" t="s">
        <v>118</v>
      </c>
      <c r="R483" s="1" t="s">
        <v>242</v>
      </c>
      <c r="S483" s="1">
        <v>16702336968</v>
      </c>
      <c r="U483" s="1">
        <v>4451</v>
      </c>
      <c r="V483" s="1" t="s">
        <v>119</v>
      </c>
      <c r="X483" s="1" t="s">
        <v>7377</v>
      </c>
      <c r="Y483" s="1" t="s">
        <v>2747</v>
      </c>
      <c r="Z483" s="1" t="s">
        <v>7378</v>
      </c>
      <c r="AA483" s="1" t="s">
        <v>973</v>
      </c>
      <c r="AB483" s="1" t="s">
        <v>7437</v>
      </c>
      <c r="AC483" s="1" t="s">
        <v>138</v>
      </c>
      <c r="AD483" s="1" t="s">
        <v>116</v>
      </c>
      <c r="AE483" s="1" t="s">
        <v>117</v>
      </c>
      <c r="AF483" s="9">
        <v>96950</v>
      </c>
      <c r="AG483" s="1" t="s">
        <v>118</v>
      </c>
      <c r="AH483" s="1" t="s">
        <v>242</v>
      </c>
      <c r="AI483" s="1">
        <v>16702336968</v>
      </c>
      <c r="AK483" s="1" t="s">
        <v>7438</v>
      </c>
      <c r="BC483" s="1" t="str">
        <f>"11-2022.00"</f>
        <v>11-2022.00</v>
      </c>
      <c r="BD483" s="1" t="s">
        <v>1013</v>
      </c>
      <c r="BE483" s="1" t="s">
        <v>7439</v>
      </c>
      <c r="BF483" s="1" t="s">
        <v>1015</v>
      </c>
      <c r="BG483" s="1">
        <v>1</v>
      </c>
      <c r="BH483" s="1">
        <v>1</v>
      </c>
      <c r="BI483" s="2">
        <v>44470</v>
      </c>
      <c r="BJ483" s="2">
        <v>44834</v>
      </c>
      <c r="BK483" s="2">
        <v>44470</v>
      </c>
      <c r="BL483" s="2">
        <v>44834</v>
      </c>
      <c r="BM483" s="1">
        <v>35</v>
      </c>
      <c r="BN483" s="1">
        <v>0</v>
      </c>
      <c r="BO483" s="1">
        <v>7</v>
      </c>
      <c r="BP483" s="1">
        <v>7</v>
      </c>
      <c r="BQ483" s="1">
        <v>7</v>
      </c>
      <c r="BR483" s="1">
        <v>7</v>
      </c>
      <c r="BS483" s="1">
        <v>7</v>
      </c>
      <c r="BT483" s="1">
        <v>0</v>
      </c>
      <c r="BU483" s="1" t="str">
        <f>"8:00 AM"</f>
        <v>8:00 AM</v>
      </c>
      <c r="BV483" s="1" t="str">
        <f>"5:00 PM"</f>
        <v>5:00 PM</v>
      </c>
      <c r="BW483" s="1" t="s">
        <v>135</v>
      </c>
      <c r="BX483" s="1">
        <v>0</v>
      </c>
      <c r="BY483" s="1">
        <v>30</v>
      </c>
      <c r="BZ483" s="1" t="s">
        <v>111</v>
      </c>
      <c r="CA483" s="1">
        <v>3</v>
      </c>
      <c r="CB483" s="4" t="s">
        <v>7440</v>
      </c>
      <c r="CC483" s="1" t="s">
        <v>7437</v>
      </c>
      <c r="CD483" s="1" t="s">
        <v>138</v>
      </c>
      <c r="CE483" s="1" t="s">
        <v>116</v>
      </c>
      <c r="CF483" s="1" t="s">
        <v>117</v>
      </c>
      <c r="CG483" s="1">
        <v>96950</v>
      </c>
      <c r="CH483" s="3">
        <v>15.24</v>
      </c>
      <c r="CI483" s="3">
        <v>15.24</v>
      </c>
      <c r="CJ483" s="3">
        <v>22.86</v>
      </c>
      <c r="CK483" s="3">
        <v>22.86</v>
      </c>
      <c r="CL483" s="1" t="s">
        <v>137</v>
      </c>
      <c r="CM483" s="1" t="s">
        <v>7441</v>
      </c>
      <c r="CN483" s="1" t="s">
        <v>139</v>
      </c>
      <c r="CP483" s="1" t="s">
        <v>112</v>
      </c>
      <c r="CQ483" s="1" t="s">
        <v>111</v>
      </c>
      <c r="CR483" s="1" t="s">
        <v>112</v>
      </c>
      <c r="CS483" s="1" t="s">
        <v>111</v>
      </c>
      <c r="CT483" s="1" t="s">
        <v>138</v>
      </c>
      <c r="CU483" s="1" t="s">
        <v>111</v>
      </c>
      <c r="CV483" s="1" t="s">
        <v>138</v>
      </c>
      <c r="CW483" s="1" t="s">
        <v>980</v>
      </c>
      <c r="CX483" s="1">
        <v>16702336968</v>
      </c>
      <c r="CY483" s="1" t="s">
        <v>7442</v>
      </c>
      <c r="CZ483" s="1" t="s">
        <v>138</v>
      </c>
      <c r="DA483" s="1" t="s">
        <v>111</v>
      </c>
      <c r="DB483" s="1" t="s">
        <v>112</v>
      </c>
    </row>
    <row r="484" spans="1:111" ht="15.6" customHeight="1" x14ac:dyDescent="0.25">
      <c r="A484" s="1" t="s">
        <v>7445</v>
      </c>
      <c r="B484" s="1" t="s">
        <v>238</v>
      </c>
      <c r="C484" s="2">
        <v>44357.999491203707</v>
      </c>
      <c r="D484" s="2">
        <v>44412</v>
      </c>
      <c r="E484" s="1" t="s">
        <v>110</v>
      </c>
      <c r="F484" s="2">
        <v>44468.833333333336</v>
      </c>
      <c r="G484" s="1" t="s">
        <v>112</v>
      </c>
      <c r="H484" s="1" t="s">
        <v>112</v>
      </c>
      <c r="I484" s="1" t="s">
        <v>112</v>
      </c>
      <c r="J484" s="1" t="s">
        <v>3156</v>
      </c>
      <c r="K484" s="1" t="s">
        <v>3157</v>
      </c>
      <c r="L484" s="1" t="s">
        <v>1644</v>
      </c>
      <c r="N484" s="1" t="s">
        <v>116</v>
      </c>
      <c r="O484" s="1" t="s">
        <v>117</v>
      </c>
      <c r="P484" s="9">
        <v>96950</v>
      </c>
      <c r="Q484" s="1" t="s">
        <v>118</v>
      </c>
      <c r="R484" s="1" t="s">
        <v>116</v>
      </c>
      <c r="S484" s="1">
        <v>16702358641</v>
      </c>
      <c r="U484" s="1">
        <v>72251</v>
      </c>
      <c r="V484" s="1" t="s">
        <v>119</v>
      </c>
      <c r="X484" s="1" t="s">
        <v>1645</v>
      </c>
      <c r="Y484" s="1" t="s">
        <v>3158</v>
      </c>
      <c r="Z484" s="1" t="s">
        <v>721</v>
      </c>
      <c r="AA484" s="1" t="s">
        <v>245</v>
      </c>
      <c r="AB484" s="1" t="s">
        <v>1644</v>
      </c>
      <c r="AD484" s="1" t="s">
        <v>116</v>
      </c>
      <c r="AE484" s="1" t="s">
        <v>117</v>
      </c>
      <c r="AF484" s="9">
        <v>96950</v>
      </c>
      <c r="AG484" s="1" t="s">
        <v>118</v>
      </c>
      <c r="AH484" s="1" t="s">
        <v>116</v>
      </c>
      <c r="AI484" s="1">
        <v>16702358641</v>
      </c>
      <c r="AK484" s="1" t="s">
        <v>3159</v>
      </c>
      <c r="BC484" s="1" t="str">
        <f>"35-2014.00"</f>
        <v>35-2014.00</v>
      </c>
      <c r="BD484" s="1" t="s">
        <v>152</v>
      </c>
      <c r="BE484" s="1" t="s">
        <v>7446</v>
      </c>
      <c r="BF484" s="1" t="s">
        <v>154</v>
      </c>
      <c r="BG484" s="1">
        <v>4</v>
      </c>
      <c r="BH484" s="1">
        <v>4</v>
      </c>
      <c r="BI484" s="2">
        <v>44470</v>
      </c>
      <c r="BJ484" s="2">
        <v>44834</v>
      </c>
      <c r="BK484" s="2">
        <v>44470</v>
      </c>
      <c r="BL484" s="2">
        <v>44834</v>
      </c>
      <c r="BM484" s="1">
        <v>35</v>
      </c>
      <c r="BN484" s="1">
        <v>7</v>
      </c>
      <c r="BO484" s="1">
        <v>7</v>
      </c>
      <c r="BP484" s="1">
        <v>0</v>
      </c>
      <c r="BQ484" s="1">
        <v>7</v>
      </c>
      <c r="BR484" s="1">
        <v>0</v>
      </c>
      <c r="BS484" s="1">
        <v>7</v>
      </c>
      <c r="BT484" s="1">
        <v>7</v>
      </c>
      <c r="BU484" s="1" t="str">
        <f>"2:00 PM"</f>
        <v>2:00 PM</v>
      </c>
      <c r="BV484" s="1" t="str">
        <f>"9:00 PM"</f>
        <v>9:00 PM</v>
      </c>
      <c r="BW484" s="1" t="s">
        <v>135</v>
      </c>
      <c r="BX484" s="1">
        <v>0</v>
      </c>
      <c r="BY484" s="1">
        <v>12</v>
      </c>
      <c r="BZ484" s="1" t="s">
        <v>112</v>
      </c>
      <c r="CB484" s="1" t="s">
        <v>7447</v>
      </c>
      <c r="CC484" s="1" t="s">
        <v>1644</v>
      </c>
      <c r="CD484" s="1" t="s">
        <v>2839</v>
      </c>
      <c r="CE484" s="1" t="s">
        <v>116</v>
      </c>
      <c r="CF484" s="1" t="s">
        <v>117</v>
      </c>
      <c r="CG484" s="1">
        <v>96950</v>
      </c>
      <c r="CH484" s="3">
        <v>8.68</v>
      </c>
      <c r="CI484" s="3">
        <v>8.6999999999999993</v>
      </c>
      <c r="CJ484" s="3">
        <v>13.02</v>
      </c>
      <c r="CK484" s="3">
        <v>13.05</v>
      </c>
      <c r="CL484" s="1" t="s">
        <v>137</v>
      </c>
      <c r="CM484" s="1" t="s">
        <v>138</v>
      </c>
      <c r="CN484" s="1" t="s">
        <v>139</v>
      </c>
      <c r="CP484" s="1" t="s">
        <v>112</v>
      </c>
      <c r="CQ484" s="1" t="s">
        <v>111</v>
      </c>
      <c r="CR484" s="1" t="s">
        <v>112</v>
      </c>
      <c r="CS484" s="1" t="s">
        <v>111</v>
      </c>
      <c r="CT484" s="1" t="s">
        <v>138</v>
      </c>
      <c r="CU484" s="1" t="s">
        <v>111</v>
      </c>
      <c r="CV484" s="1" t="s">
        <v>138</v>
      </c>
      <c r="CW484" s="1" t="s">
        <v>1652</v>
      </c>
      <c r="CX484" s="1">
        <v>16702358641</v>
      </c>
      <c r="CY484" s="1" t="s">
        <v>3159</v>
      </c>
      <c r="CZ484" s="1" t="s">
        <v>138</v>
      </c>
      <c r="DA484" s="1" t="s">
        <v>111</v>
      </c>
      <c r="DB484" s="1" t="s">
        <v>112</v>
      </c>
    </row>
    <row r="485" spans="1:111" ht="15.6" customHeight="1" x14ac:dyDescent="0.25">
      <c r="A485" s="1" t="s">
        <v>7458</v>
      </c>
      <c r="B485" s="1" t="s">
        <v>238</v>
      </c>
      <c r="C485" s="2">
        <v>44386.197970949077</v>
      </c>
      <c r="D485" s="2">
        <v>44431</v>
      </c>
      <c r="E485" s="1" t="s">
        <v>110</v>
      </c>
      <c r="F485" s="2">
        <v>44439.833333333336</v>
      </c>
      <c r="G485" s="1" t="s">
        <v>112</v>
      </c>
      <c r="H485" s="1" t="s">
        <v>112</v>
      </c>
      <c r="I485" s="1" t="s">
        <v>112</v>
      </c>
      <c r="J485" s="1" t="s">
        <v>4347</v>
      </c>
      <c r="K485" s="1" t="s">
        <v>4348</v>
      </c>
      <c r="L485" s="1" t="s">
        <v>4349</v>
      </c>
      <c r="M485" s="1" t="s">
        <v>4350</v>
      </c>
      <c r="N485" s="1" t="s">
        <v>116</v>
      </c>
      <c r="O485" s="1" t="s">
        <v>117</v>
      </c>
      <c r="P485" s="9">
        <v>96950</v>
      </c>
      <c r="Q485" s="1" t="s">
        <v>118</v>
      </c>
      <c r="S485" s="1">
        <v>16703223311</v>
      </c>
      <c r="T485" s="1">
        <v>4504</v>
      </c>
      <c r="U485" s="1">
        <v>72111</v>
      </c>
      <c r="V485" s="1" t="s">
        <v>119</v>
      </c>
      <c r="X485" s="1" t="s">
        <v>656</v>
      </c>
      <c r="Y485" s="1" t="s">
        <v>4351</v>
      </c>
      <c r="AA485" s="1" t="s">
        <v>1129</v>
      </c>
      <c r="AB485" s="1" t="s">
        <v>4349</v>
      </c>
      <c r="AC485" s="1" t="s">
        <v>4350</v>
      </c>
      <c r="AD485" s="1" t="s">
        <v>116</v>
      </c>
      <c r="AE485" s="1" t="s">
        <v>117</v>
      </c>
      <c r="AF485" s="9">
        <v>96950</v>
      </c>
      <c r="AG485" s="1" t="s">
        <v>118</v>
      </c>
      <c r="AI485" s="1">
        <v>16703223311</v>
      </c>
      <c r="AJ485" s="1">
        <v>4504</v>
      </c>
      <c r="AK485" s="1" t="s">
        <v>4352</v>
      </c>
      <c r="BC485" s="1" t="str">
        <f>"35-2014.00"</f>
        <v>35-2014.00</v>
      </c>
      <c r="BD485" s="1" t="s">
        <v>152</v>
      </c>
      <c r="BE485" s="1" t="s">
        <v>6355</v>
      </c>
      <c r="BF485" s="1" t="s">
        <v>154</v>
      </c>
      <c r="BG485" s="1">
        <v>5</v>
      </c>
      <c r="BH485" s="1">
        <v>5</v>
      </c>
      <c r="BI485" s="2">
        <v>44441</v>
      </c>
      <c r="BJ485" s="2">
        <v>44805</v>
      </c>
      <c r="BK485" s="2">
        <v>44441</v>
      </c>
      <c r="BL485" s="2">
        <v>44805</v>
      </c>
      <c r="BM485" s="1">
        <v>40</v>
      </c>
      <c r="BN485" s="1">
        <v>0</v>
      </c>
      <c r="BO485" s="1">
        <v>8</v>
      </c>
      <c r="BP485" s="1">
        <v>8</v>
      </c>
      <c r="BQ485" s="1">
        <v>8</v>
      </c>
      <c r="BR485" s="1">
        <v>8</v>
      </c>
      <c r="BS485" s="1">
        <v>8</v>
      </c>
      <c r="BT485" s="1">
        <v>0</v>
      </c>
      <c r="BU485" s="1" t="str">
        <f>"8:00 AM"</f>
        <v>8:00 AM</v>
      </c>
      <c r="BV485" s="1" t="str">
        <f>"8:00 PM"</f>
        <v>8:00 PM</v>
      </c>
      <c r="BW485" s="1" t="s">
        <v>135</v>
      </c>
      <c r="BX485" s="1">
        <v>0</v>
      </c>
      <c r="BY485" s="1">
        <v>6</v>
      </c>
      <c r="BZ485" s="1" t="s">
        <v>112</v>
      </c>
      <c r="CB485" s="1" t="s">
        <v>6356</v>
      </c>
      <c r="CC485" s="1" t="s">
        <v>4349</v>
      </c>
      <c r="CD485" s="1" t="s">
        <v>4350</v>
      </c>
      <c r="CE485" s="1" t="s">
        <v>116</v>
      </c>
      <c r="CF485" s="1" t="s">
        <v>117</v>
      </c>
      <c r="CG485" s="1">
        <v>96950</v>
      </c>
      <c r="CH485" s="3">
        <v>8.17</v>
      </c>
      <c r="CI485" s="3">
        <v>8.17</v>
      </c>
      <c r="CJ485" s="3">
        <v>12.26</v>
      </c>
      <c r="CK485" s="3">
        <v>12.26</v>
      </c>
      <c r="CL485" s="1" t="s">
        <v>137</v>
      </c>
      <c r="CM485" s="1" t="s">
        <v>4355</v>
      </c>
      <c r="CN485" s="1" t="s">
        <v>139</v>
      </c>
      <c r="CP485" s="1" t="s">
        <v>112</v>
      </c>
      <c r="CQ485" s="1" t="s">
        <v>111</v>
      </c>
      <c r="CR485" s="1" t="s">
        <v>112</v>
      </c>
      <c r="CS485" s="1" t="s">
        <v>111</v>
      </c>
      <c r="CT485" s="1" t="s">
        <v>138</v>
      </c>
      <c r="CU485" s="1" t="s">
        <v>111</v>
      </c>
      <c r="CV485" s="1" t="s">
        <v>111</v>
      </c>
      <c r="CW485" s="1" t="s">
        <v>5257</v>
      </c>
      <c r="CX485" s="1">
        <v>16703223311</v>
      </c>
      <c r="CY485" s="1" t="s">
        <v>4357</v>
      </c>
      <c r="CZ485" s="1" t="s">
        <v>4358</v>
      </c>
      <c r="DA485" s="1" t="s">
        <v>111</v>
      </c>
      <c r="DB485" s="1" t="s">
        <v>112</v>
      </c>
      <c r="DC485" s="1" t="s">
        <v>4359</v>
      </c>
      <c r="DD485" s="1" t="s">
        <v>4360</v>
      </c>
      <c r="DE485" s="1" t="s">
        <v>1747</v>
      </c>
      <c r="DF485" s="1" t="s">
        <v>4347</v>
      </c>
      <c r="DG485" s="1" t="s">
        <v>4361</v>
      </c>
    </row>
    <row r="486" spans="1:111" ht="15.6" customHeight="1" x14ac:dyDescent="0.25">
      <c r="A486" s="1" t="s">
        <v>7459</v>
      </c>
      <c r="B486" s="1" t="s">
        <v>238</v>
      </c>
      <c r="C486" s="2">
        <v>44370.067235532406</v>
      </c>
      <c r="D486" s="2">
        <v>44418</v>
      </c>
      <c r="E486" s="1" t="s">
        <v>110</v>
      </c>
      <c r="F486" s="2">
        <v>44468.833333333336</v>
      </c>
      <c r="G486" s="1" t="s">
        <v>112</v>
      </c>
      <c r="H486" s="1" t="s">
        <v>112</v>
      </c>
      <c r="I486" s="1" t="s">
        <v>112</v>
      </c>
      <c r="J486" s="1" t="s">
        <v>5003</v>
      </c>
      <c r="K486" s="1" t="s">
        <v>5231</v>
      </c>
      <c r="L486" s="1" t="s">
        <v>5232</v>
      </c>
      <c r="M486" s="1" t="s">
        <v>1976</v>
      </c>
      <c r="N486" s="1" t="s">
        <v>116</v>
      </c>
      <c r="O486" s="1" t="s">
        <v>117</v>
      </c>
      <c r="P486" s="9">
        <v>96950</v>
      </c>
      <c r="Q486" s="1" t="s">
        <v>118</v>
      </c>
      <c r="R486" s="1" t="s">
        <v>242</v>
      </c>
      <c r="S486" s="1">
        <v>16702358763</v>
      </c>
      <c r="U486" s="1">
        <v>561320</v>
      </c>
      <c r="V486" s="1" t="s">
        <v>2479</v>
      </c>
      <c r="W486" s="1" t="s">
        <v>111</v>
      </c>
      <c r="X486" s="1" t="s">
        <v>5006</v>
      </c>
      <c r="Y486" s="1" t="s">
        <v>5007</v>
      </c>
      <c r="Z486" s="1" t="s">
        <v>5008</v>
      </c>
      <c r="AA486" s="1" t="s">
        <v>5009</v>
      </c>
      <c r="AB486" s="1" t="s">
        <v>5010</v>
      </c>
      <c r="AC486" s="1" t="s">
        <v>1976</v>
      </c>
      <c r="AD486" s="1" t="s">
        <v>116</v>
      </c>
      <c r="AE486" s="1" t="s">
        <v>117</v>
      </c>
      <c r="AF486" s="9">
        <v>96950</v>
      </c>
      <c r="AG486" s="1" t="s">
        <v>118</v>
      </c>
      <c r="AH486" s="1" t="s">
        <v>242</v>
      </c>
      <c r="AI486" s="1">
        <v>16702358763</v>
      </c>
      <c r="AK486" s="1" t="s">
        <v>5011</v>
      </c>
      <c r="BC486" s="1" t="str">
        <f>"37-2012.00"</f>
        <v>37-2012.00</v>
      </c>
      <c r="BD486" s="1" t="s">
        <v>576</v>
      </c>
      <c r="BE486" s="1" t="s">
        <v>5233</v>
      </c>
      <c r="BF486" s="1" t="s">
        <v>5234</v>
      </c>
      <c r="BG486" s="1">
        <v>1</v>
      </c>
      <c r="BH486" s="1">
        <v>1</v>
      </c>
      <c r="BI486" s="2">
        <v>44470</v>
      </c>
      <c r="BJ486" s="2">
        <v>44834</v>
      </c>
      <c r="BK486" s="2">
        <v>44470</v>
      </c>
      <c r="BL486" s="2">
        <v>44834</v>
      </c>
      <c r="BM486" s="1">
        <v>35</v>
      </c>
      <c r="BN486" s="1">
        <v>0</v>
      </c>
      <c r="BO486" s="1">
        <v>7</v>
      </c>
      <c r="BP486" s="1">
        <v>7</v>
      </c>
      <c r="BQ486" s="1">
        <v>7</v>
      </c>
      <c r="BR486" s="1">
        <v>7</v>
      </c>
      <c r="BS486" s="1">
        <v>7</v>
      </c>
      <c r="BT486" s="1">
        <v>0</v>
      </c>
      <c r="BU486" s="1" t="str">
        <f>"9:00 AM"</f>
        <v>9:00 AM</v>
      </c>
      <c r="BV486" s="1" t="str">
        <f>"5:00 PM"</f>
        <v>5:00 PM</v>
      </c>
      <c r="BW486" s="1" t="s">
        <v>135</v>
      </c>
      <c r="BX486" s="1">
        <v>0</v>
      </c>
      <c r="BY486" s="1">
        <v>3</v>
      </c>
      <c r="BZ486" s="1" t="s">
        <v>112</v>
      </c>
      <c r="CB486" s="1" t="s">
        <v>5235</v>
      </c>
      <c r="CC486" s="1" t="s">
        <v>7460</v>
      </c>
      <c r="CD486" s="1" t="s">
        <v>138</v>
      </c>
      <c r="CE486" s="1" t="s">
        <v>116</v>
      </c>
      <c r="CF486" s="1" t="s">
        <v>117</v>
      </c>
      <c r="CG486" s="1">
        <v>96950</v>
      </c>
      <c r="CH486" s="3">
        <v>7.59</v>
      </c>
      <c r="CI486" s="3">
        <v>7.59</v>
      </c>
      <c r="CJ486" s="3">
        <v>11.38</v>
      </c>
      <c r="CK486" s="3">
        <v>11.38</v>
      </c>
      <c r="CL486" s="1" t="s">
        <v>137</v>
      </c>
      <c r="CM486" s="1" t="s">
        <v>138</v>
      </c>
      <c r="CN486" s="1" t="s">
        <v>139</v>
      </c>
      <c r="CP486" s="1" t="s">
        <v>112</v>
      </c>
      <c r="CQ486" s="1" t="s">
        <v>111</v>
      </c>
      <c r="CR486" s="1" t="s">
        <v>112</v>
      </c>
      <c r="CS486" s="1" t="s">
        <v>111</v>
      </c>
      <c r="CT486" s="1" t="s">
        <v>138</v>
      </c>
      <c r="CU486" s="1" t="s">
        <v>111</v>
      </c>
      <c r="CV486" s="1" t="s">
        <v>138</v>
      </c>
      <c r="CW486" s="1" t="s">
        <v>1134</v>
      </c>
      <c r="CX486" s="1">
        <v>16702358763</v>
      </c>
      <c r="CY486" s="1" t="s">
        <v>5011</v>
      </c>
      <c r="CZ486" s="1" t="s">
        <v>138</v>
      </c>
      <c r="DA486" s="1" t="s">
        <v>111</v>
      </c>
      <c r="DB486" s="1" t="s">
        <v>111</v>
      </c>
      <c r="DC486" s="1" t="s">
        <v>5006</v>
      </c>
      <c r="DD486" s="1" t="s">
        <v>5007</v>
      </c>
      <c r="DE486" s="1" t="s">
        <v>448</v>
      </c>
      <c r="DF486" s="1" t="s">
        <v>7461</v>
      </c>
      <c r="DG486" s="1" t="s">
        <v>5011</v>
      </c>
    </row>
    <row r="487" spans="1:111" ht="15.6" customHeight="1" x14ac:dyDescent="0.25">
      <c r="A487" s="1" t="s">
        <v>7462</v>
      </c>
      <c r="B487" s="1" t="s">
        <v>238</v>
      </c>
      <c r="C487" s="2">
        <v>44350.870759259262</v>
      </c>
      <c r="D487" s="2">
        <v>44390</v>
      </c>
      <c r="E487" s="1" t="s">
        <v>180</v>
      </c>
      <c r="G487" s="1" t="s">
        <v>112</v>
      </c>
      <c r="H487" s="1" t="s">
        <v>112</v>
      </c>
      <c r="I487" s="1" t="s">
        <v>112</v>
      </c>
      <c r="J487" s="1" t="s">
        <v>7463</v>
      </c>
      <c r="K487" s="1" t="s">
        <v>7464</v>
      </c>
      <c r="L487" s="1" t="s">
        <v>7465</v>
      </c>
      <c r="M487" s="1" t="s">
        <v>5418</v>
      </c>
      <c r="N487" s="1" t="s">
        <v>116</v>
      </c>
      <c r="O487" s="1" t="s">
        <v>117</v>
      </c>
      <c r="P487" s="9">
        <v>96950</v>
      </c>
      <c r="Q487" s="1" t="s">
        <v>118</v>
      </c>
      <c r="R487" s="1" t="s">
        <v>117</v>
      </c>
      <c r="S487" s="1">
        <v>16702358233</v>
      </c>
      <c r="U487" s="1">
        <v>44512</v>
      </c>
      <c r="V487" s="1" t="s">
        <v>119</v>
      </c>
      <c r="X487" s="1" t="s">
        <v>5419</v>
      </c>
      <c r="Y487" s="1" t="s">
        <v>5420</v>
      </c>
      <c r="Z487" s="1" t="s">
        <v>5421</v>
      </c>
      <c r="AA487" s="1" t="s">
        <v>1028</v>
      </c>
      <c r="AB487" s="1" t="s">
        <v>7466</v>
      </c>
      <c r="AC487" s="1" t="s">
        <v>5418</v>
      </c>
      <c r="AD487" s="1" t="s">
        <v>116</v>
      </c>
      <c r="AE487" s="1" t="s">
        <v>117</v>
      </c>
      <c r="AF487" s="9">
        <v>96950</v>
      </c>
      <c r="AG487" s="1" t="s">
        <v>118</v>
      </c>
      <c r="AH487" s="1" t="s">
        <v>117</v>
      </c>
      <c r="AI487" s="1">
        <v>16702358233</v>
      </c>
      <c r="AK487" s="1" t="s">
        <v>3620</v>
      </c>
      <c r="BC487" s="1" t="str">
        <f>"27-1024.00"</f>
        <v>27-1024.00</v>
      </c>
      <c r="BD487" s="1" t="s">
        <v>3137</v>
      </c>
      <c r="BE487" s="1" t="s">
        <v>7467</v>
      </c>
      <c r="BF487" s="1" t="s">
        <v>7468</v>
      </c>
      <c r="BG487" s="1">
        <v>2</v>
      </c>
      <c r="BH487" s="1">
        <v>2</v>
      </c>
      <c r="BI487" s="2">
        <v>44470</v>
      </c>
      <c r="BJ487" s="2">
        <v>44834</v>
      </c>
      <c r="BK487" s="2">
        <v>44470</v>
      </c>
      <c r="BL487" s="2">
        <v>44834</v>
      </c>
      <c r="BM487" s="1">
        <v>35</v>
      </c>
      <c r="BN487" s="1">
        <v>0</v>
      </c>
      <c r="BO487" s="1">
        <v>7</v>
      </c>
      <c r="BP487" s="1">
        <v>7</v>
      </c>
      <c r="BQ487" s="1">
        <v>7</v>
      </c>
      <c r="BR487" s="1">
        <v>7</v>
      </c>
      <c r="BS487" s="1">
        <v>7</v>
      </c>
      <c r="BT487" s="1">
        <v>0</v>
      </c>
      <c r="BU487" s="1" t="str">
        <f>"9:00 AM"</f>
        <v>9:00 AM</v>
      </c>
      <c r="BV487" s="1" t="str">
        <f>"5:00 PM"</f>
        <v>5:00 PM</v>
      </c>
      <c r="BW487" s="1" t="s">
        <v>135</v>
      </c>
      <c r="BX487" s="1">
        <v>0</v>
      </c>
      <c r="BY487" s="1">
        <v>12</v>
      </c>
      <c r="BZ487" s="1" t="s">
        <v>112</v>
      </c>
      <c r="CB487" s="1" t="s">
        <v>7469</v>
      </c>
      <c r="CC487" s="1" t="s">
        <v>7470</v>
      </c>
      <c r="CD487" s="1" t="s">
        <v>5418</v>
      </c>
      <c r="CE487" s="1" t="s">
        <v>116</v>
      </c>
      <c r="CF487" s="1" t="s">
        <v>117</v>
      </c>
      <c r="CG487" s="1">
        <v>96950</v>
      </c>
      <c r="CH487" s="3">
        <v>8.93</v>
      </c>
      <c r="CI487" s="3">
        <v>8.93</v>
      </c>
      <c r="CJ487" s="3">
        <v>13.4</v>
      </c>
      <c r="CK487" s="3">
        <v>13.4</v>
      </c>
      <c r="CL487" s="1" t="s">
        <v>137</v>
      </c>
      <c r="CM487" s="1" t="s">
        <v>362</v>
      </c>
      <c r="CN487" s="1" t="s">
        <v>139</v>
      </c>
      <c r="CP487" s="1" t="s">
        <v>112</v>
      </c>
      <c r="CQ487" s="1" t="s">
        <v>111</v>
      </c>
      <c r="CR487" s="1" t="s">
        <v>112</v>
      </c>
      <c r="CS487" s="1" t="s">
        <v>111</v>
      </c>
      <c r="CT487" s="1" t="s">
        <v>138</v>
      </c>
      <c r="CU487" s="1" t="s">
        <v>111</v>
      </c>
      <c r="CV487" s="1" t="s">
        <v>138</v>
      </c>
      <c r="CW487" s="1" t="s">
        <v>362</v>
      </c>
      <c r="CX487" s="1">
        <v>16702358233</v>
      </c>
      <c r="CY487" s="1" t="s">
        <v>3620</v>
      </c>
      <c r="CZ487" s="1" t="s">
        <v>168</v>
      </c>
      <c r="DA487" s="1" t="s">
        <v>111</v>
      </c>
      <c r="DB487" s="1" t="s">
        <v>112</v>
      </c>
      <c r="DC487" s="1" t="s">
        <v>5419</v>
      </c>
      <c r="DD487" s="1" t="s">
        <v>5420</v>
      </c>
      <c r="DE487" s="1" t="s">
        <v>402</v>
      </c>
      <c r="DF487" s="1" t="s">
        <v>7464</v>
      </c>
      <c r="DG487" s="1" t="s">
        <v>3620</v>
      </c>
    </row>
    <row r="488" spans="1:111" ht="15.6" customHeight="1" x14ac:dyDescent="0.25">
      <c r="A488" s="1" t="s">
        <v>7471</v>
      </c>
      <c r="B488" s="1" t="s">
        <v>238</v>
      </c>
      <c r="C488" s="2">
        <v>44389.339471990737</v>
      </c>
      <c r="D488" s="2">
        <v>44433</v>
      </c>
      <c r="E488" s="1" t="s">
        <v>180</v>
      </c>
      <c r="G488" s="1" t="s">
        <v>112</v>
      </c>
      <c r="H488" s="1" t="s">
        <v>112</v>
      </c>
      <c r="I488" s="1" t="s">
        <v>112</v>
      </c>
      <c r="J488" s="1" t="s">
        <v>1693</v>
      </c>
      <c r="L488" s="1" t="s">
        <v>1694</v>
      </c>
      <c r="M488" s="1" t="s">
        <v>1695</v>
      </c>
      <c r="N488" s="1" t="s">
        <v>863</v>
      </c>
      <c r="O488" s="1" t="s">
        <v>117</v>
      </c>
      <c r="P488" s="9">
        <v>96950</v>
      </c>
      <c r="Q488" s="1" t="s">
        <v>118</v>
      </c>
      <c r="S488" s="1">
        <v>16702345828</v>
      </c>
      <c r="U488" s="1">
        <v>2362</v>
      </c>
      <c r="V488" s="1" t="s">
        <v>119</v>
      </c>
      <c r="X488" s="1" t="s">
        <v>1696</v>
      </c>
      <c r="Y488" s="1" t="s">
        <v>1697</v>
      </c>
      <c r="AA488" s="1" t="s">
        <v>171</v>
      </c>
      <c r="AB488" s="1" t="s">
        <v>1694</v>
      </c>
      <c r="AC488" s="1" t="s">
        <v>1695</v>
      </c>
      <c r="AD488" s="1" t="s">
        <v>863</v>
      </c>
      <c r="AE488" s="1" t="s">
        <v>117</v>
      </c>
      <c r="AF488" s="9">
        <v>96950</v>
      </c>
      <c r="AG488" s="1" t="s">
        <v>118</v>
      </c>
      <c r="AI488" s="1">
        <v>16702345828</v>
      </c>
      <c r="AK488" s="1" t="s">
        <v>1698</v>
      </c>
      <c r="BC488" s="1" t="str">
        <f>"17-3022.00"</f>
        <v>17-3022.00</v>
      </c>
      <c r="BD488" s="1" t="s">
        <v>602</v>
      </c>
      <c r="BE488" s="1" t="s">
        <v>7472</v>
      </c>
      <c r="BF488" s="1" t="s">
        <v>7473</v>
      </c>
      <c r="BG488" s="1">
        <v>3</v>
      </c>
      <c r="BH488" s="1">
        <v>3</v>
      </c>
      <c r="BI488" s="2">
        <v>44470</v>
      </c>
      <c r="BJ488" s="2">
        <v>44834</v>
      </c>
      <c r="BK488" s="2">
        <v>44470</v>
      </c>
      <c r="BL488" s="2">
        <v>44834</v>
      </c>
      <c r="BM488" s="1">
        <v>40</v>
      </c>
      <c r="BN488" s="1">
        <v>0</v>
      </c>
      <c r="BO488" s="1">
        <v>8</v>
      </c>
      <c r="BP488" s="1">
        <v>8</v>
      </c>
      <c r="BQ488" s="1">
        <v>8</v>
      </c>
      <c r="BR488" s="1">
        <v>8</v>
      </c>
      <c r="BS488" s="1">
        <v>8</v>
      </c>
      <c r="BT488" s="1">
        <v>0</v>
      </c>
      <c r="BU488" s="1" t="str">
        <f>"8:00 AM"</f>
        <v>8:00 AM</v>
      </c>
      <c r="BV488" s="1" t="str">
        <f>"5:00 PM"</f>
        <v>5:00 PM</v>
      </c>
      <c r="BW488" s="1" t="s">
        <v>392</v>
      </c>
      <c r="BX488" s="1">
        <v>0</v>
      </c>
      <c r="BY488" s="1">
        <v>24</v>
      </c>
      <c r="BZ488" s="1" t="s">
        <v>112</v>
      </c>
      <c r="CB488" s="1" t="s">
        <v>331</v>
      </c>
      <c r="CC488" s="1" t="s">
        <v>1694</v>
      </c>
      <c r="CD488" s="1" t="s">
        <v>1695</v>
      </c>
      <c r="CE488" s="1" t="s">
        <v>863</v>
      </c>
      <c r="CF488" s="1" t="s">
        <v>117</v>
      </c>
      <c r="CG488" s="1">
        <v>96950</v>
      </c>
      <c r="CH488" s="3">
        <v>17.25</v>
      </c>
      <c r="CI488" s="3">
        <v>17.25</v>
      </c>
      <c r="CJ488" s="3">
        <v>25.88</v>
      </c>
      <c r="CK488" s="3">
        <v>25.88</v>
      </c>
      <c r="CL488" s="1" t="s">
        <v>137</v>
      </c>
      <c r="CM488" s="1" t="s">
        <v>362</v>
      </c>
      <c r="CN488" s="1" t="s">
        <v>139</v>
      </c>
      <c r="CP488" s="1" t="s">
        <v>112</v>
      </c>
      <c r="CQ488" s="1" t="s">
        <v>111</v>
      </c>
      <c r="CR488" s="1" t="s">
        <v>112</v>
      </c>
      <c r="CS488" s="1" t="s">
        <v>111</v>
      </c>
      <c r="CT488" s="1" t="s">
        <v>138</v>
      </c>
      <c r="CU488" s="1" t="s">
        <v>111</v>
      </c>
      <c r="CV488" s="1" t="s">
        <v>138</v>
      </c>
      <c r="CW488" s="1" t="s">
        <v>362</v>
      </c>
      <c r="CX488" s="1">
        <v>16702345828</v>
      </c>
      <c r="CY488" s="1" t="s">
        <v>1775</v>
      </c>
      <c r="CZ488" s="1" t="s">
        <v>138</v>
      </c>
      <c r="DA488" s="1" t="s">
        <v>111</v>
      </c>
      <c r="DB488" s="1" t="s">
        <v>112</v>
      </c>
      <c r="DC488" s="1" t="s">
        <v>1776</v>
      </c>
      <c r="DD488" s="1" t="s">
        <v>1777</v>
      </c>
      <c r="DF488" s="1" t="s">
        <v>1778</v>
      </c>
      <c r="DG488" s="1" t="s">
        <v>1779</v>
      </c>
    </row>
    <row r="489" spans="1:111" ht="15.6" customHeight="1" x14ac:dyDescent="0.25">
      <c r="A489" s="1" t="s">
        <v>7474</v>
      </c>
      <c r="B489" s="1" t="s">
        <v>238</v>
      </c>
      <c r="C489" s="2">
        <v>44355.883074999998</v>
      </c>
      <c r="D489" s="2">
        <v>44398</v>
      </c>
      <c r="E489" s="1" t="s">
        <v>110</v>
      </c>
      <c r="F489" s="2">
        <v>44468.833333333336</v>
      </c>
      <c r="G489" s="1" t="s">
        <v>112</v>
      </c>
      <c r="H489" s="1" t="s">
        <v>112</v>
      </c>
      <c r="I489" s="1" t="s">
        <v>112</v>
      </c>
      <c r="J489" s="1" t="s">
        <v>4498</v>
      </c>
      <c r="K489" s="1" t="s">
        <v>4499</v>
      </c>
      <c r="L489" s="1" t="s">
        <v>1554</v>
      </c>
      <c r="M489" s="1" t="s">
        <v>4500</v>
      </c>
      <c r="N489" s="1" t="s">
        <v>116</v>
      </c>
      <c r="O489" s="1" t="s">
        <v>117</v>
      </c>
      <c r="P489" s="9">
        <v>96950</v>
      </c>
      <c r="Q489" s="1" t="s">
        <v>118</v>
      </c>
      <c r="R489" s="1" t="s">
        <v>719</v>
      </c>
      <c r="S489" s="1">
        <v>16702347492</v>
      </c>
      <c r="U489" s="1">
        <v>722320</v>
      </c>
      <c r="V489" s="1" t="s">
        <v>119</v>
      </c>
      <c r="X489" s="1" t="s">
        <v>4501</v>
      </c>
      <c r="Y489" s="1" t="s">
        <v>4502</v>
      </c>
      <c r="Z489" s="1" t="s">
        <v>4503</v>
      </c>
      <c r="AA489" s="1" t="s">
        <v>245</v>
      </c>
      <c r="AB489" s="1" t="s">
        <v>1554</v>
      </c>
      <c r="AC489" s="1" t="s">
        <v>4500</v>
      </c>
      <c r="AD489" s="1" t="s">
        <v>116</v>
      </c>
      <c r="AE489" s="1" t="s">
        <v>117</v>
      </c>
      <c r="AF489" s="9">
        <v>96950</v>
      </c>
      <c r="AG489" s="1" t="s">
        <v>118</v>
      </c>
      <c r="AH489" s="1" t="s">
        <v>719</v>
      </c>
      <c r="AI489" s="1">
        <v>16702347492</v>
      </c>
      <c r="AK489" s="1" t="s">
        <v>4504</v>
      </c>
      <c r="BC489" s="1" t="str">
        <f>"35-2021.00"</f>
        <v>35-2021.00</v>
      </c>
      <c r="BD489" s="1" t="s">
        <v>851</v>
      </c>
      <c r="BE489" s="1" t="s">
        <v>4505</v>
      </c>
      <c r="BF489" s="1" t="s">
        <v>4506</v>
      </c>
      <c r="BG489" s="1">
        <v>2</v>
      </c>
      <c r="BH489" s="1">
        <v>2</v>
      </c>
      <c r="BI489" s="2">
        <v>44470</v>
      </c>
      <c r="BJ489" s="2">
        <v>44824</v>
      </c>
      <c r="BK489" s="2">
        <v>44470</v>
      </c>
      <c r="BL489" s="2">
        <v>44824</v>
      </c>
      <c r="BM489" s="1">
        <v>35</v>
      </c>
      <c r="BN489" s="1">
        <v>0</v>
      </c>
      <c r="BO489" s="1">
        <v>7</v>
      </c>
      <c r="BP489" s="1">
        <v>7</v>
      </c>
      <c r="BQ489" s="1">
        <v>7</v>
      </c>
      <c r="BR489" s="1">
        <v>7</v>
      </c>
      <c r="BS489" s="1">
        <v>7</v>
      </c>
      <c r="BT489" s="1">
        <v>0</v>
      </c>
      <c r="BU489" s="1" t="str">
        <f>"6:00 AM"</f>
        <v>6:00 AM</v>
      </c>
      <c r="BV489" s="1" t="str">
        <f>"3:00 PM"</f>
        <v>3:00 PM</v>
      </c>
      <c r="BW489" s="1" t="s">
        <v>135</v>
      </c>
      <c r="BX489" s="1">
        <v>0</v>
      </c>
      <c r="BY489" s="1">
        <v>3</v>
      </c>
      <c r="BZ489" s="1" t="s">
        <v>112</v>
      </c>
      <c r="CB489" s="1" t="s">
        <v>719</v>
      </c>
      <c r="CC489" s="1" t="s">
        <v>1554</v>
      </c>
      <c r="CD489" s="1" t="s">
        <v>4500</v>
      </c>
      <c r="CE489" s="1" t="s">
        <v>116</v>
      </c>
      <c r="CF489" s="1" t="s">
        <v>117</v>
      </c>
      <c r="CG489" s="1">
        <v>96950</v>
      </c>
      <c r="CH489" s="3">
        <v>7.99</v>
      </c>
      <c r="CI489" s="3">
        <v>8.5</v>
      </c>
      <c r="CJ489" s="3">
        <v>11.99</v>
      </c>
      <c r="CK489" s="3">
        <v>12.75</v>
      </c>
      <c r="CL489" s="1" t="s">
        <v>137</v>
      </c>
      <c r="CM489" s="1" t="s">
        <v>719</v>
      </c>
      <c r="CN489" s="1" t="s">
        <v>139</v>
      </c>
      <c r="CP489" s="1" t="s">
        <v>112</v>
      </c>
      <c r="CQ489" s="1" t="s">
        <v>111</v>
      </c>
      <c r="CR489" s="1" t="s">
        <v>112</v>
      </c>
      <c r="CS489" s="1" t="s">
        <v>111</v>
      </c>
      <c r="CT489" s="1" t="s">
        <v>138</v>
      </c>
      <c r="CU489" s="1" t="s">
        <v>111</v>
      </c>
      <c r="CV489" s="1" t="s">
        <v>138</v>
      </c>
      <c r="CW489" s="1" t="s">
        <v>2313</v>
      </c>
      <c r="CX489" s="1">
        <v>16702347492</v>
      </c>
      <c r="CY489" s="1" t="s">
        <v>4504</v>
      </c>
      <c r="CZ489" s="1" t="s">
        <v>716</v>
      </c>
      <c r="DA489" s="1" t="s">
        <v>111</v>
      </c>
      <c r="DB489" s="1" t="s">
        <v>112</v>
      </c>
    </row>
    <row r="490" spans="1:111" ht="15.6" customHeight="1" x14ac:dyDescent="0.25">
      <c r="A490" s="1" t="s">
        <v>7475</v>
      </c>
      <c r="B490" s="1" t="s">
        <v>238</v>
      </c>
      <c r="C490" s="2">
        <v>44369.203082754633</v>
      </c>
      <c r="D490" s="2">
        <v>44412</v>
      </c>
      <c r="E490" s="1" t="s">
        <v>110</v>
      </c>
      <c r="F490" s="2">
        <v>44468.833333333336</v>
      </c>
      <c r="G490" s="1" t="s">
        <v>111</v>
      </c>
      <c r="H490" s="1" t="s">
        <v>112</v>
      </c>
      <c r="I490" s="1" t="s">
        <v>112</v>
      </c>
      <c r="J490" s="1" t="s">
        <v>2758</v>
      </c>
      <c r="K490" s="1" t="s">
        <v>1979</v>
      </c>
      <c r="L490" s="1" t="s">
        <v>941</v>
      </c>
      <c r="M490" s="1" t="s">
        <v>942</v>
      </c>
      <c r="N490" s="1" t="s">
        <v>116</v>
      </c>
      <c r="O490" s="1" t="s">
        <v>117</v>
      </c>
      <c r="P490" s="9">
        <v>96950</v>
      </c>
      <c r="Q490" s="1" t="s">
        <v>118</v>
      </c>
      <c r="S490" s="1">
        <v>16702352883</v>
      </c>
      <c r="U490" s="1">
        <v>561320</v>
      </c>
      <c r="V490" s="1" t="s">
        <v>119</v>
      </c>
      <c r="X490" s="1" t="s">
        <v>943</v>
      </c>
      <c r="Y490" s="1" t="s">
        <v>944</v>
      </c>
      <c r="Z490" s="1" t="s">
        <v>945</v>
      </c>
      <c r="AA490" s="1" t="s">
        <v>373</v>
      </c>
      <c r="AB490" s="1" t="s">
        <v>941</v>
      </c>
      <c r="AC490" s="1" t="s">
        <v>942</v>
      </c>
      <c r="AD490" s="1" t="s">
        <v>116</v>
      </c>
      <c r="AE490" s="1" t="s">
        <v>117</v>
      </c>
      <c r="AF490" s="9">
        <v>96950</v>
      </c>
      <c r="AG490" s="1" t="s">
        <v>118</v>
      </c>
      <c r="AI490" s="1">
        <v>16702352883</v>
      </c>
      <c r="AK490" s="1" t="s">
        <v>530</v>
      </c>
      <c r="BC490" s="1" t="str">
        <f>"37-2012.00"</f>
        <v>37-2012.00</v>
      </c>
      <c r="BD490" s="1" t="s">
        <v>576</v>
      </c>
      <c r="BE490" s="1" t="s">
        <v>5157</v>
      </c>
      <c r="BF490" s="1" t="s">
        <v>5158</v>
      </c>
      <c r="BG490" s="1">
        <v>5</v>
      </c>
      <c r="BH490" s="1">
        <v>5</v>
      </c>
      <c r="BI490" s="2">
        <v>44470</v>
      </c>
      <c r="BJ490" s="2">
        <v>45565</v>
      </c>
      <c r="BK490" s="2">
        <v>44470</v>
      </c>
      <c r="BL490" s="2">
        <v>45565</v>
      </c>
      <c r="BM490" s="1">
        <v>35</v>
      </c>
      <c r="BN490" s="1">
        <v>0</v>
      </c>
      <c r="BO490" s="1">
        <v>7</v>
      </c>
      <c r="BP490" s="1">
        <v>7</v>
      </c>
      <c r="BQ490" s="1">
        <v>7</v>
      </c>
      <c r="BR490" s="1">
        <v>7</v>
      </c>
      <c r="BS490" s="1">
        <v>7</v>
      </c>
      <c r="BT490" s="1">
        <v>0</v>
      </c>
      <c r="BU490" s="1" t="str">
        <f>"8:00 AM"</f>
        <v>8:00 AM</v>
      </c>
      <c r="BV490" s="1" t="str">
        <f>"4:00 PM"</f>
        <v>4:00 PM</v>
      </c>
      <c r="BW490" s="1" t="s">
        <v>135</v>
      </c>
      <c r="BX490" s="1">
        <v>3</v>
      </c>
      <c r="BY490" s="1">
        <v>3</v>
      </c>
      <c r="BZ490" s="1" t="s">
        <v>112</v>
      </c>
      <c r="CB490" s="4" t="s">
        <v>7476</v>
      </c>
      <c r="CC490" s="1" t="s">
        <v>941</v>
      </c>
      <c r="CD490" s="1" t="s">
        <v>942</v>
      </c>
      <c r="CE490" s="1" t="s">
        <v>116</v>
      </c>
      <c r="CF490" s="1" t="s">
        <v>117</v>
      </c>
      <c r="CG490" s="1">
        <v>96950</v>
      </c>
      <c r="CH490" s="3">
        <v>7.59</v>
      </c>
      <c r="CI490" s="3">
        <v>7.59</v>
      </c>
      <c r="CJ490" s="3">
        <v>11.39</v>
      </c>
      <c r="CK490" s="3">
        <v>11.39</v>
      </c>
      <c r="CL490" s="1" t="s">
        <v>137</v>
      </c>
      <c r="CM490" s="1" t="s">
        <v>138</v>
      </c>
      <c r="CN490" s="1" t="s">
        <v>139</v>
      </c>
      <c r="CP490" s="1" t="s">
        <v>112</v>
      </c>
      <c r="CQ490" s="1" t="s">
        <v>111</v>
      </c>
      <c r="CR490" s="1" t="s">
        <v>112</v>
      </c>
      <c r="CS490" s="1" t="s">
        <v>111</v>
      </c>
      <c r="CT490" s="1" t="s">
        <v>111</v>
      </c>
      <c r="CU490" s="1" t="s">
        <v>111</v>
      </c>
      <c r="CV490" s="1" t="s">
        <v>138</v>
      </c>
      <c r="CW490" s="1" t="s">
        <v>138</v>
      </c>
      <c r="CX490" s="1">
        <v>16702352883</v>
      </c>
      <c r="CY490" s="1" t="s">
        <v>530</v>
      </c>
      <c r="CZ490" s="1" t="s">
        <v>138</v>
      </c>
      <c r="DA490" s="1" t="s">
        <v>111</v>
      </c>
      <c r="DB490" s="1" t="s">
        <v>112</v>
      </c>
    </row>
    <row r="491" spans="1:111" ht="15.6" customHeight="1" x14ac:dyDescent="0.25">
      <c r="A491" s="1" t="s">
        <v>7507</v>
      </c>
      <c r="B491" s="1" t="s">
        <v>238</v>
      </c>
      <c r="C491" s="2">
        <v>44344.362069675924</v>
      </c>
      <c r="D491" s="2">
        <v>44389</v>
      </c>
      <c r="E491" s="1" t="s">
        <v>110</v>
      </c>
      <c r="F491" s="2">
        <v>44468.833333333336</v>
      </c>
      <c r="G491" s="1" t="s">
        <v>112</v>
      </c>
      <c r="H491" s="1" t="s">
        <v>112</v>
      </c>
      <c r="I491" s="1" t="s">
        <v>112</v>
      </c>
      <c r="J491" s="1" t="s">
        <v>2758</v>
      </c>
      <c r="K491" s="1" t="s">
        <v>1979</v>
      </c>
      <c r="L491" s="1" t="s">
        <v>941</v>
      </c>
      <c r="M491" s="1" t="s">
        <v>942</v>
      </c>
      <c r="N491" s="1" t="s">
        <v>116</v>
      </c>
      <c r="O491" s="1" t="s">
        <v>117</v>
      </c>
      <c r="P491" s="9">
        <v>96950</v>
      </c>
      <c r="Q491" s="1" t="s">
        <v>118</v>
      </c>
      <c r="S491" s="1">
        <v>16702352883</v>
      </c>
      <c r="U491" s="1">
        <v>561320</v>
      </c>
      <c r="V491" s="1" t="s">
        <v>119</v>
      </c>
      <c r="X491" s="1" t="s">
        <v>943</v>
      </c>
      <c r="Y491" s="1" t="s">
        <v>944</v>
      </c>
      <c r="Z491" s="1" t="s">
        <v>945</v>
      </c>
      <c r="AA491" s="1" t="s">
        <v>373</v>
      </c>
      <c r="AB491" s="1" t="s">
        <v>941</v>
      </c>
      <c r="AC491" s="1" t="s">
        <v>942</v>
      </c>
      <c r="AD491" s="1" t="s">
        <v>116</v>
      </c>
      <c r="AE491" s="1" t="s">
        <v>117</v>
      </c>
      <c r="AF491" s="9">
        <v>96950</v>
      </c>
      <c r="AG491" s="1" t="s">
        <v>118</v>
      </c>
      <c r="AI491" s="1">
        <v>16702352883</v>
      </c>
      <c r="AK491" s="1" t="s">
        <v>530</v>
      </c>
      <c r="BC491" s="1" t="str">
        <f>"35-3021.00"</f>
        <v>35-3021.00</v>
      </c>
      <c r="BD491" s="1" t="s">
        <v>2867</v>
      </c>
      <c r="BE491" s="1" t="s">
        <v>7334</v>
      </c>
      <c r="BF491" s="1" t="s">
        <v>7335</v>
      </c>
      <c r="BG491" s="1">
        <v>5</v>
      </c>
      <c r="BH491" s="1">
        <v>5</v>
      </c>
      <c r="BI491" s="2">
        <v>44470</v>
      </c>
      <c r="BJ491" s="2">
        <v>44834</v>
      </c>
      <c r="BK491" s="2">
        <v>44470</v>
      </c>
      <c r="BL491" s="2">
        <v>44834</v>
      </c>
      <c r="BM491" s="1">
        <v>35</v>
      </c>
      <c r="BN491" s="1">
        <v>0</v>
      </c>
      <c r="BO491" s="1">
        <v>0</v>
      </c>
      <c r="BP491" s="1">
        <v>7</v>
      </c>
      <c r="BQ491" s="1">
        <v>7</v>
      </c>
      <c r="BR491" s="1">
        <v>7</v>
      </c>
      <c r="BS491" s="1">
        <v>7</v>
      </c>
      <c r="BT491" s="1">
        <v>7</v>
      </c>
      <c r="BU491" s="1" t="str">
        <f>"12:00 PM"</f>
        <v>12:00 PM</v>
      </c>
      <c r="BV491" s="1" t="str">
        <f>"7:00 PM"</f>
        <v>7:00 PM</v>
      </c>
      <c r="BW491" s="1" t="s">
        <v>135</v>
      </c>
      <c r="BX491" s="1">
        <v>3</v>
      </c>
      <c r="BY491" s="1">
        <v>3</v>
      </c>
      <c r="BZ491" s="1" t="s">
        <v>112</v>
      </c>
      <c r="CB491" s="4" t="s">
        <v>7508</v>
      </c>
      <c r="CC491" s="1" t="s">
        <v>941</v>
      </c>
      <c r="CD491" s="1" t="s">
        <v>942</v>
      </c>
      <c r="CE491" s="1" t="s">
        <v>167</v>
      </c>
      <c r="CF491" s="1" t="s">
        <v>117</v>
      </c>
      <c r="CG491" s="1">
        <v>96950</v>
      </c>
      <c r="CH491" s="3">
        <v>8.15</v>
      </c>
      <c r="CI491" s="3">
        <v>8.5</v>
      </c>
      <c r="CJ491" s="3">
        <v>12.23</v>
      </c>
      <c r="CK491" s="3">
        <v>12.75</v>
      </c>
      <c r="CL491" s="1" t="s">
        <v>137</v>
      </c>
      <c r="CM491" s="1" t="s">
        <v>138</v>
      </c>
      <c r="CN491" s="1" t="s">
        <v>139</v>
      </c>
      <c r="CP491" s="1" t="s">
        <v>112</v>
      </c>
      <c r="CQ491" s="1" t="s">
        <v>111</v>
      </c>
      <c r="CR491" s="1" t="s">
        <v>112</v>
      </c>
      <c r="CS491" s="1" t="s">
        <v>111</v>
      </c>
      <c r="CT491" s="1" t="s">
        <v>111</v>
      </c>
      <c r="CU491" s="1" t="s">
        <v>111</v>
      </c>
      <c r="CV491" s="1" t="s">
        <v>138</v>
      </c>
      <c r="CW491" s="1" t="s">
        <v>138</v>
      </c>
      <c r="CX491" s="1">
        <v>16702352883</v>
      </c>
      <c r="CY491" s="1" t="s">
        <v>530</v>
      </c>
      <c r="CZ491" s="1" t="s">
        <v>138</v>
      </c>
      <c r="DA491" s="1" t="s">
        <v>111</v>
      </c>
      <c r="DB491" s="1" t="s">
        <v>112</v>
      </c>
    </row>
    <row r="492" spans="1:111" ht="15.6" customHeight="1" x14ac:dyDescent="0.25">
      <c r="A492" s="1" t="s">
        <v>7515</v>
      </c>
      <c r="B492" s="1" t="s">
        <v>238</v>
      </c>
      <c r="C492" s="2">
        <v>44376.081017476849</v>
      </c>
      <c r="D492" s="2">
        <v>44419</v>
      </c>
      <c r="E492" s="1" t="s">
        <v>180</v>
      </c>
      <c r="G492" s="1" t="s">
        <v>112</v>
      </c>
      <c r="H492" s="1" t="s">
        <v>112</v>
      </c>
      <c r="I492" s="1" t="s">
        <v>112</v>
      </c>
      <c r="J492" s="1" t="s">
        <v>7516</v>
      </c>
      <c r="L492" s="1" t="s">
        <v>7517</v>
      </c>
      <c r="M492" s="1" t="s">
        <v>4941</v>
      </c>
      <c r="N492" s="1" t="s">
        <v>116</v>
      </c>
      <c r="O492" s="1" t="s">
        <v>117</v>
      </c>
      <c r="P492" s="9">
        <v>96950</v>
      </c>
      <c r="Q492" s="1" t="s">
        <v>118</v>
      </c>
      <c r="R492" s="1" t="s">
        <v>138</v>
      </c>
      <c r="S492" s="1">
        <v>16702333702</v>
      </c>
      <c r="T492" s="1">
        <v>0</v>
      </c>
      <c r="U492" s="1">
        <v>541219</v>
      </c>
      <c r="V492" s="1" t="s">
        <v>119</v>
      </c>
      <c r="X492" s="1" t="s">
        <v>656</v>
      </c>
      <c r="Y492" s="1" t="s">
        <v>1065</v>
      </c>
      <c r="AA492" s="1" t="s">
        <v>7518</v>
      </c>
      <c r="AB492" s="1" t="s">
        <v>7517</v>
      </c>
      <c r="AC492" s="1" t="s">
        <v>4450</v>
      </c>
      <c r="AD492" s="1" t="s">
        <v>116</v>
      </c>
      <c r="AE492" s="1" t="s">
        <v>117</v>
      </c>
      <c r="AF492" s="9">
        <v>96950</v>
      </c>
      <c r="AG492" s="1" t="s">
        <v>118</v>
      </c>
      <c r="AH492" s="1" t="s">
        <v>138</v>
      </c>
      <c r="AI492" s="1">
        <v>16702333702</v>
      </c>
      <c r="AJ492" s="1">
        <v>0</v>
      </c>
      <c r="AK492" s="1" t="s">
        <v>7519</v>
      </c>
      <c r="BC492" s="1" t="str">
        <f>"43-3031.00"</f>
        <v>43-3031.00</v>
      </c>
      <c r="BD492" s="1" t="s">
        <v>389</v>
      </c>
      <c r="BE492" s="1" t="s">
        <v>7520</v>
      </c>
      <c r="BF492" s="1" t="s">
        <v>4924</v>
      </c>
      <c r="BG492" s="1">
        <v>1</v>
      </c>
      <c r="BH492" s="1">
        <v>1</v>
      </c>
      <c r="BI492" s="2">
        <v>44470</v>
      </c>
      <c r="BJ492" s="2">
        <v>44834</v>
      </c>
      <c r="BK492" s="2">
        <v>44470</v>
      </c>
      <c r="BL492" s="2">
        <v>44834</v>
      </c>
      <c r="BM492" s="1">
        <v>40</v>
      </c>
      <c r="BN492" s="1">
        <v>0</v>
      </c>
      <c r="BO492" s="1">
        <v>8</v>
      </c>
      <c r="BP492" s="1">
        <v>8</v>
      </c>
      <c r="BQ492" s="1">
        <v>8</v>
      </c>
      <c r="BR492" s="1">
        <v>8</v>
      </c>
      <c r="BS492" s="1">
        <v>8</v>
      </c>
      <c r="BT492" s="1">
        <v>0</v>
      </c>
      <c r="BU492" s="1" t="str">
        <f>"8:00 AM"</f>
        <v>8:00 AM</v>
      </c>
      <c r="BV492" s="1" t="str">
        <f t="shared" ref="BV492:BV497" si="12">"5:00 PM"</f>
        <v>5:00 PM</v>
      </c>
      <c r="BW492" s="1" t="s">
        <v>392</v>
      </c>
      <c r="BX492" s="1">
        <v>0</v>
      </c>
      <c r="BY492" s="1">
        <v>24</v>
      </c>
      <c r="BZ492" s="1" t="s">
        <v>112</v>
      </c>
      <c r="CB492" s="1" t="s">
        <v>7521</v>
      </c>
      <c r="CC492" s="1" t="s">
        <v>7517</v>
      </c>
      <c r="CD492" s="1" t="s">
        <v>4450</v>
      </c>
      <c r="CE492" s="1" t="s">
        <v>116</v>
      </c>
      <c r="CF492" s="1" t="s">
        <v>117</v>
      </c>
      <c r="CG492" s="1">
        <v>96950</v>
      </c>
      <c r="CH492" s="3">
        <v>9.49</v>
      </c>
      <c r="CI492" s="3">
        <v>9.49</v>
      </c>
      <c r="CJ492" s="3">
        <v>14.24</v>
      </c>
      <c r="CK492" s="3">
        <v>14.24</v>
      </c>
      <c r="CL492" s="1" t="s">
        <v>137</v>
      </c>
      <c r="CM492" s="1" t="s">
        <v>138</v>
      </c>
      <c r="CN492" s="1" t="s">
        <v>139</v>
      </c>
      <c r="CP492" s="1" t="s">
        <v>112</v>
      </c>
      <c r="CQ492" s="1" t="s">
        <v>111</v>
      </c>
      <c r="CR492" s="1" t="s">
        <v>112</v>
      </c>
      <c r="CS492" s="1" t="s">
        <v>111</v>
      </c>
      <c r="CT492" s="1" t="s">
        <v>138</v>
      </c>
      <c r="CU492" s="1" t="s">
        <v>111</v>
      </c>
      <c r="CV492" s="1" t="s">
        <v>138</v>
      </c>
      <c r="CW492" s="1" t="s">
        <v>138</v>
      </c>
      <c r="CX492" s="1">
        <v>16702333702</v>
      </c>
      <c r="CY492" s="1" t="s">
        <v>7519</v>
      </c>
      <c r="CZ492" s="1" t="s">
        <v>138</v>
      </c>
      <c r="DA492" s="1" t="s">
        <v>111</v>
      </c>
      <c r="DB492" s="1" t="s">
        <v>112</v>
      </c>
      <c r="DC492" s="1" t="s">
        <v>656</v>
      </c>
      <c r="DD492" s="1" t="s">
        <v>1065</v>
      </c>
      <c r="DF492" s="1" t="s">
        <v>7516</v>
      </c>
      <c r="DG492" s="1" t="s">
        <v>7519</v>
      </c>
    </row>
    <row r="493" spans="1:111" ht="15.6" customHeight="1" x14ac:dyDescent="0.25">
      <c r="A493" s="1" t="s">
        <v>7522</v>
      </c>
      <c r="B493" s="1" t="s">
        <v>238</v>
      </c>
      <c r="C493" s="2">
        <v>44355.89825578704</v>
      </c>
      <c r="D493" s="2">
        <v>44396</v>
      </c>
      <c r="E493" s="1" t="s">
        <v>110</v>
      </c>
      <c r="F493" s="2">
        <v>44408.833333333336</v>
      </c>
      <c r="G493" s="1" t="s">
        <v>112</v>
      </c>
      <c r="H493" s="1" t="s">
        <v>112</v>
      </c>
      <c r="I493" s="1" t="s">
        <v>112</v>
      </c>
      <c r="J493" s="1" t="s">
        <v>3494</v>
      </c>
      <c r="L493" s="1" t="s">
        <v>7523</v>
      </c>
      <c r="M493" s="1" t="s">
        <v>3497</v>
      </c>
      <c r="N493" s="1" t="s">
        <v>399</v>
      </c>
      <c r="O493" s="1" t="s">
        <v>117</v>
      </c>
      <c r="P493" s="9">
        <v>96950</v>
      </c>
      <c r="Q493" s="1" t="s">
        <v>118</v>
      </c>
      <c r="R493" s="1" t="s">
        <v>168</v>
      </c>
      <c r="S493" s="1">
        <v>16702852253</v>
      </c>
      <c r="U493" s="1">
        <v>81131</v>
      </c>
      <c r="V493" s="1" t="s">
        <v>119</v>
      </c>
      <c r="X493" s="1" t="s">
        <v>3499</v>
      </c>
      <c r="Y493" s="1" t="s">
        <v>3500</v>
      </c>
      <c r="Z493" s="1" t="s">
        <v>3501</v>
      </c>
      <c r="AA493" s="1" t="s">
        <v>2875</v>
      </c>
      <c r="AB493" s="1" t="s">
        <v>7523</v>
      </c>
      <c r="AC493" s="1" t="s">
        <v>7524</v>
      </c>
      <c r="AD493" s="1" t="s">
        <v>399</v>
      </c>
      <c r="AE493" s="1" t="s">
        <v>117</v>
      </c>
      <c r="AF493" s="9">
        <v>96950</v>
      </c>
      <c r="AG493" s="1" t="s">
        <v>118</v>
      </c>
      <c r="AI493" s="1">
        <v>16702852253</v>
      </c>
      <c r="AK493" s="1" t="s">
        <v>3503</v>
      </c>
      <c r="BC493" s="1" t="str">
        <f>"49-3042.00"</f>
        <v>49-3042.00</v>
      </c>
      <c r="BD493" s="1" t="s">
        <v>1089</v>
      </c>
      <c r="BE493" s="1" t="s">
        <v>7525</v>
      </c>
      <c r="BF493" s="1" t="s">
        <v>7526</v>
      </c>
      <c r="BG493" s="1">
        <v>1</v>
      </c>
      <c r="BH493" s="1">
        <v>1</v>
      </c>
      <c r="BI493" s="2">
        <v>44410</v>
      </c>
      <c r="BJ493" s="2">
        <v>44774</v>
      </c>
      <c r="BK493" s="2">
        <v>44410</v>
      </c>
      <c r="BL493" s="2">
        <v>44774</v>
      </c>
      <c r="BM493" s="1">
        <v>40</v>
      </c>
      <c r="BN493" s="1">
        <v>0</v>
      </c>
      <c r="BO493" s="1">
        <v>8</v>
      </c>
      <c r="BP493" s="1">
        <v>8</v>
      </c>
      <c r="BQ493" s="1">
        <v>8</v>
      </c>
      <c r="BR493" s="1">
        <v>8</v>
      </c>
      <c r="BS493" s="1">
        <v>8</v>
      </c>
      <c r="BT493" s="1">
        <v>0</v>
      </c>
      <c r="BU493" s="1" t="str">
        <f>"8:00 AM"</f>
        <v>8:00 AM</v>
      </c>
      <c r="BV493" s="1" t="str">
        <f t="shared" si="12"/>
        <v>5:00 PM</v>
      </c>
      <c r="BW493" s="1" t="s">
        <v>230</v>
      </c>
      <c r="BX493" s="1">
        <v>0</v>
      </c>
      <c r="BY493" s="1">
        <v>24</v>
      </c>
      <c r="BZ493" s="1" t="s">
        <v>112</v>
      </c>
      <c r="CB493" s="1" t="s">
        <v>7527</v>
      </c>
      <c r="CC493" s="1" t="s">
        <v>7523</v>
      </c>
      <c r="CD493" s="1" t="s">
        <v>3497</v>
      </c>
      <c r="CE493" s="1" t="s">
        <v>399</v>
      </c>
      <c r="CF493" s="1" t="s">
        <v>117</v>
      </c>
      <c r="CG493" s="1">
        <v>96950</v>
      </c>
      <c r="CH493" s="3">
        <v>10.050000000000001</v>
      </c>
      <c r="CI493" s="3">
        <v>10.050000000000001</v>
      </c>
      <c r="CJ493" s="3">
        <v>15.08</v>
      </c>
      <c r="CK493" s="3">
        <v>15.08</v>
      </c>
      <c r="CL493" s="1" t="s">
        <v>137</v>
      </c>
      <c r="CM493" s="1" t="s">
        <v>168</v>
      </c>
      <c r="CN493" s="1" t="s">
        <v>139</v>
      </c>
      <c r="CP493" s="1" t="s">
        <v>112</v>
      </c>
      <c r="CQ493" s="1" t="s">
        <v>111</v>
      </c>
      <c r="CR493" s="1" t="s">
        <v>112</v>
      </c>
      <c r="CS493" s="1" t="s">
        <v>111</v>
      </c>
      <c r="CT493" s="1" t="s">
        <v>138</v>
      </c>
      <c r="CU493" s="1" t="s">
        <v>111</v>
      </c>
      <c r="CV493" s="1" t="s">
        <v>138</v>
      </c>
      <c r="CW493" s="1" t="s">
        <v>4473</v>
      </c>
      <c r="CX493" s="1">
        <v>16702852253</v>
      </c>
      <c r="CY493" s="1" t="s">
        <v>3503</v>
      </c>
      <c r="CZ493" s="1" t="s">
        <v>380</v>
      </c>
      <c r="DA493" s="1" t="s">
        <v>111</v>
      </c>
      <c r="DB493" s="1" t="s">
        <v>112</v>
      </c>
    </row>
    <row r="494" spans="1:111" ht="15.6" customHeight="1" x14ac:dyDescent="0.25">
      <c r="A494" s="1" t="s">
        <v>7528</v>
      </c>
      <c r="B494" s="1" t="s">
        <v>238</v>
      </c>
      <c r="C494" s="2">
        <v>44376.851746643515</v>
      </c>
      <c r="D494" s="2">
        <v>44425</v>
      </c>
      <c r="E494" s="1" t="s">
        <v>180</v>
      </c>
      <c r="G494" s="1" t="s">
        <v>112</v>
      </c>
      <c r="H494" s="1" t="s">
        <v>112</v>
      </c>
      <c r="I494" s="1" t="s">
        <v>112</v>
      </c>
      <c r="J494" s="1" t="s">
        <v>2460</v>
      </c>
      <c r="K494" s="1" t="s">
        <v>7529</v>
      </c>
      <c r="L494" s="1" t="s">
        <v>2474</v>
      </c>
      <c r="N494" s="1" t="s">
        <v>167</v>
      </c>
      <c r="O494" s="1" t="s">
        <v>117</v>
      </c>
      <c r="P494" s="9">
        <v>96950</v>
      </c>
      <c r="Q494" s="1" t="s">
        <v>118</v>
      </c>
      <c r="S494" s="1">
        <v>16702342902</v>
      </c>
      <c r="T494" s="1">
        <v>128</v>
      </c>
      <c r="U494" s="1">
        <v>62111</v>
      </c>
      <c r="V494" s="1" t="s">
        <v>119</v>
      </c>
      <c r="X494" s="1" t="s">
        <v>2464</v>
      </c>
      <c r="Y494" s="1" t="s">
        <v>2465</v>
      </c>
      <c r="Z494" s="1" t="s">
        <v>5844</v>
      </c>
      <c r="AA494" s="1" t="s">
        <v>2467</v>
      </c>
      <c r="AB494" s="1" t="s">
        <v>2462</v>
      </c>
      <c r="AD494" s="1" t="s">
        <v>167</v>
      </c>
      <c r="AE494" s="1" t="s">
        <v>117</v>
      </c>
      <c r="AF494" s="9">
        <v>96950</v>
      </c>
      <c r="AG494" s="1" t="s">
        <v>118</v>
      </c>
      <c r="AI494" s="1">
        <v>16702342902</v>
      </c>
      <c r="AJ494" s="1">
        <v>128</v>
      </c>
      <c r="AK494" s="1" t="s">
        <v>2469</v>
      </c>
      <c r="BC494" s="1" t="str">
        <f>"29-1141.00"</f>
        <v>29-1141.00</v>
      </c>
      <c r="BD494" s="1" t="s">
        <v>1381</v>
      </c>
      <c r="BE494" s="1" t="s">
        <v>7530</v>
      </c>
      <c r="BF494" s="1" t="s">
        <v>7030</v>
      </c>
      <c r="BG494" s="1">
        <v>2</v>
      </c>
      <c r="BH494" s="1">
        <v>2</v>
      </c>
      <c r="BI494" s="2">
        <v>44470</v>
      </c>
      <c r="BJ494" s="2">
        <v>44834</v>
      </c>
      <c r="BK494" s="2">
        <v>44470</v>
      </c>
      <c r="BL494" s="2">
        <v>44834</v>
      </c>
      <c r="BM494" s="1">
        <v>48</v>
      </c>
      <c r="BN494" s="1">
        <v>0</v>
      </c>
      <c r="BO494" s="1">
        <v>8</v>
      </c>
      <c r="BP494" s="1">
        <v>8</v>
      </c>
      <c r="BQ494" s="1">
        <v>8</v>
      </c>
      <c r="BR494" s="1">
        <v>8</v>
      </c>
      <c r="BS494" s="1">
        <v>8</v>
      </c>
      <c r="BT494" s="1">
        <v>8</v>
      </c>
      <c r="BU494" s="1" t="str">
        <f>"8:00 AM"</f>
        <v>8:00 AM</v>
      </c>
      <c r="BV494" s="1" t="str">
        <f t="shared" si="12"/>
        <v>5:00 PM</v>
      </c>
      <c r="BW494" s="1" t="s">
        <v>392</v>
      </c>
      <c r="BX494" s="1">
        <v>0</v>
      </c>
      <c r="BY494" s="1">
        <v>12</v>
      </c>
      <c r="BZ494" s="1" t="s">
        <v>112</v>
      </c>
      <c r="CB494" s="4" t="s">
        <v>7531</v>
      </c>
      <c r="CC494" s="1" t="s">
        <v>2474</v>
      </c>
      <c r="CE494" s="1" t="s">
        <v>167</v>
      </c>
      <c r="CF494" s="1" t="s">
        <v>117</v>
      </c>
      <c r="CG494" s="1">
        <v>96950</v>
      </c>
      <c r="CH494" s="3">
        <v>22.19</v>
      </c>
      <c r="CI494" s="3">
        <v>22.19</v>
      </c>
      <c r="CJ494" s="3">
        <v>33.29</v>
      </c>
      <c r="CK494" s="3">
        <v>33.29</v>
      </c>
      <c r="CL494" s="1" t="s">
        <v>137</v>
      </c>
      <c r="CM494" s="1" t="s">
        <v>138</v>
      </c>
      <c r="CN494" s="1" t="s">
        <v>139</v>
      </c>
      <c r="CP494" s="1" t="s">
        <v>112</v>
      </c>
      <c r="CQ494" s="1" t="s">
        <v>111</v>
      </c>
      <c r="CR494" s="1" t="s">
        <v>112</v>
      </c>
      <c r="CS494" s="1" t="s">
        <v>111</v>
      </c>
      <c r="CT494" s="1" t="s">
        <v>138</v>
      </c>
      <c r="CU494" s="1" t="s">
        <v>138</v>
      </c>
      <c r="CV494" s="1" t="s">
        <v>138</v>
      </c>
      <c r="CW494" s="1" t="s">
        <v>7532</v>
      </c>
      <c r="CX494" s="1">
        <v>16702342902</v>
      </c>
      <c r="CY494" s="1" t="s">
        <v>2469</v>
      </c>
      <c r="CZ494" s="1" t="s">
        <v>138</v>
      </c>
      <c r="DA494" s="1" t="s">
        <v>111</v>
      </c>
      <c r="DB494" s="1" t="s">
        <v>112</v>
      </c>
    </row>
    <row r="495" spans="1:111" ht="15.6" customHeight="1" x14ac:dyDescent="0.25">
      <c r="A495" s="1" t="s">
        <v>7536</v>
      </c>
      <c r="B495" s="1" t="s">
        <v>238</v>
      </c>
      <c r="C495" s="2">
        <v>44371.670553009259</v>
      </c>
      <c r="D495" s="2">
        <v>44412</v>
      </c>
      <c r="E495" s="1" t="s">
        <v>180</v>
      </c>
      <c r="G495" s="1" t="s">
        <v>112</v>
      </c>
      <c r="H495" s="1" t="s">
        <v>112</v>
      </c>
      <c r="I495" s="1" t="s">
        <v>112</v>
      </c>
      <c r="J495" s="1" t="s">
        <v>1271</v>
      </c>
      <c r="K495" s="1" t="s">
        <v>1272</v>
      </c>
      <c r="L495" s="1" t="s">
        <v>1273</v>
      </c>
      <c r="N495" s="1" t="s">
        <v>167</v>
      </c>
      <c r="O495" s="1" t="s">
        <v>117</v>
      </c>
      <c r="P495" s="9">
        <v>96950</v>
      </c>
      <c r="Q495" s="1" t="s">
        <v>118</v>
      </c>
      <c r="S495" s="1">
        <v>16702351495</v>
      </c>
      <c r="U495" s="1">
        <v>23622</v>
      </c>
      <c r="V495" s="1" t="s">
        <v>119</v>
      </c>
      <c r="X495" s="1" t="s">
        <v>930</v>
      </c>
      <c r="Y495" s="1" t="s">
        <v>1274</v>
      </c>
      <c r="Z495" s="1" t="s">
        <v>1275</v>
      </c>
      <c r="AA495" s="1" t="s">
        <v>357</v>
      </c>
      <c r="AB495" s="1" t="s">
        <v>1273</v>
      </c>
      <c r="AD495" s="1" t="s">
        <v>116</v>
      </c>
      <c r="AE495" s="1" t="s">
        <v>117</v>
      </c>
      <c r="AF495" s="9">
        <v>96950</v>
      </c>
      <c r="AG495" s="1" t="s">
        <v>118</v>
      </c>
      <c r="AI495" s="1">
        <v>16707881495</v>
      </c>
      <c r="AK495" s="1" t="s">
        <v>1281</v>
      </c>
      <c r="BC495" s="1" t="str">
        <f>"17-3022.00"</f>
        <v>17-3022.00</v>
      </c>
      <c r="BD495" s="1" t="s">
        <v>602</v>
      </c>
      <c r="BE495" s="1" t="s">
        <v>7537</v>
      </c>
      <c r="BF495" s="1" t="s">
        <v>3405</v>
      </c>
      <c r="BG495" s="1">
        <v>1</v>
      </c>
      <c r="BH495" s="1">
        <v>1</v>
      </c>
      <c r="BI495" s="2">
        <v>44470</v>
      </c>
      <c r="BJ495" s="2">
        <v>44834</v>
      </c>
      <c r="BK495" s="2">
        <v>44470</v>
      </c>
      <c r="BL495" s="2">
        <v>44834</v>
      </c>
      <c r="BM495" s="1">
        <v>35</v>
      </c>
      <c r="BN495" s="1">
        <v>0</v>
      </c>
      <c r="BO495" s="1">
        <v>7</v>
      </c>
      <c r="BP495" s="1">
        <v>7</v>
      </c>
      <c r="BQ495" s="1">
        <v>7</v>
      </c>
      <c r="BR495" s="1">
        <v>7</v>
      </c>
      <c r="BS495" s="1">
        <v>7</v>
      </c>
      <c r="BT495" s="1">
        <v>0</v>
      </c>
      <c r="BU495" s="1" t="str">
        <f>"9:00 AM"</f>
        <v>9:00 AM</v>
      </c>
      <c r="BV495" s="1" t="str">
        <f t="shared" si="12"/>
        <v>5:00 PM</v>
      </c>
      <c r="BW495" s="1" t="s">
        <v>392</v>
      </c>
      <c r="BX495" s="1">
        <v>0</v>
      </c>
      <c r="BY495" s="1">
        <v>24</v>
      </c>
      <c r="BZ495" s="1" t="s">
        <v>112</v>
      </c>
      <c r="CB495" s="1" t="s">
        <v>7538</v>
      </c>
      <c r="CC495" s="1" t="s">
        <v>7539</v>
      </c>
      <c r="CD495" s="1" t="s">
        <v>5994</v>
      </c>
      <c r="CE495" s="1" t="s">
        <v>167</v>
      </c>
      <c r="CF495" s="1" t="s">
        <v>117</v>
      </c>
      <c r="CG495" s="1">
        <v>96950</v>
      </c>
      <c r="CH495" s="3">
        <v>17.25</v>
      </c>
      <c r="CI495" s="3">
        <v>17.25</v>
      </c>
      <c r="CJ495" s="3">
        <v>25.88</v>
      </c>
      <c r="CK495" s="3">
        <v>25.88</v>
      </c>
      <c r="CL495" s="1" t="s">
        <v>137</v>
      </c>
      <c r="CN495" s="1" t="s">
        <v>139</v>
      </c>
      <c r="CP495" s="1" t="s">
        <v>111</v>
      </c>
      <c r="CQ495" s="1" t="s">
        <v>111</v>
      </c>
      <c r="CR495" s="1" t="s">
        <v>111</v>
      </c>
      <c r="CS495" s="1" t="s">
        <v>111</v>
      </c>
      <c r="CT495" s="1" t="s">
        <v>111</v>
      </c>
      <c r="CU495" s="1" t="s">
        <v>111</v>
      </c>
      <c r="CV495" s="1" t="s">
        <v>111</v>
      </c>
      <c r="CW495" s="1" t="s">
        <v>1004</v>
      </c>
      <c r="CX495" s="1">
        <v>16707881495</v>
      </c>
      <c r="CY495" s="1" t="s">
        <v>1281</v>
      </c>
      <c r="CZ495" s="1" t="s">
        <v>138</v>
      </c>
      <c r="DA495" s="1" t="s">
        <v>111</v>
      </c>
      <c r="DB495" s="1" t="s">
        <v>112</v>
      </c>
    </row>
    <row r="496" spans="1:111" ht="15.6" customHeight="1" x14ac:dyDescent="0.25">
      <c r="A496" s="1" t="s">
        <v>7540</v>
      </c>
      <c r="B496" s="1" t="s">
        <v>238</v>
      </c>
      <c r="C496" s="2">
        <v>44402.846951736108</v>
      </c>
      <c r="D496" s="2">
        <v>44446</v>
      </c>
      <c r="E496" s="1" t="s">
        <v>180</v>
      </c>
      <c r="G496" s="1" t="s">
        <v>112</v>
      </c>
      <c r="H496" s="1" t="s">
        <v>112</v>
      </c>
      <c r="I496" s="1" t="s">
        <v>112</v>
      </c>
      <c r="J496" s="1" t="s">
        <v>7541</v>
      </c>
      <c r="K496" s="1" t="s">
        <v>138</v>
      </c>
      <c r="L496" s="1" t="s">
        <v>7542</v>
      </c>
      <c r="M496" s="1" t="s">
        <v>7543</v>
      </c>
      <c r="N496" s="1" t="s">
        <v>7544</v>
      </c>
      <c r="O496" s="1" t="s">
        <v>117</v>
      </c>
      <c r="P496" s="9">
        <v>96950</v>
      </c>
      <c r="Q496" s="1" t="s">
        <v>118</v>
      </c>
      <c r="R496" s="1" t="s">
        <v>138</v>
      </c>
      <c r="S496" s="1">
        <v>16703227345</v>
      </c>
      <c r="U496" s="1">
        <v>48831</v>
      </c>
      <c r="V496" s="1" t="s">
        <v>119</v>
      </c>
      <c r="X496" s="1" t="s">
        <v>7545</v>
      </c>
      <c r="Y496" s="1" t="s">
        <v>7546</v>
      </c>
      <c r="Z496" s="1" t="s">
        <v>4320</v>
      </c>
      <c r="AA496" s="1" t="s">
        <v>6213</v>
      </c>
      <c r="AB496" s="1" t="s">
        <v>7542</v>
      </c>
      <c r="AC496" s="1" t="s">
        <v>7547</v>
      </c>
      <c r="AD496" s="1" t="s">
        <v>7544</v>
      </c>
      <c r="AE496" s="1" t="s">
        <v>117</v>
      </c>
      <c r="AF496" s="9">
        <v>96950</v>
      </c>
      <c r="AG496" s="1" t="s">
        <v>118</v>
      </c>
      <c r="AH496" s="1" t="s">
        <v>138</v>
      </c>
      <c r="AI496" s="1">
        <v>16703227345</v>
      </c>
      <c r="AK496" s="1" t="s">
        <v>7548</v>
      </c>
      <c r="AL496" s="1" t="s">
        <v>653</v>
      </c>
      <c r="AM496" s="1" t="s">
        <v>6237</v>
      </c>
      <c r="AN496" s="1" t="s">
        <v>6238</v>
      </c>
      <c r="AO496" s="1" t="s">
        <v>6239</v>
      </c>
      <c r="AP496" s="1" t="s">
        <v>6240</v>
      </c>
      <c r="AR496" s="1" t="s">
        <v>690</v>
      </c>
      <c r="AS496" s="1" t="s">
        <v>691</v>
      </c>
      <c r="AT496" s="9">
        <v>96913</v>
      </c>
      <c r="AU496" s="1" t="s">
        <v>118</v>
      </c>
      <c r="AV496" s="1" t="s">
        <v>138</v>
      </c>
      <c r="AW496" s="1">
        <v>16716461222</v>
      </c>
      <c r="AX496" s="1">
        <v>111</v>
      </c>
      <c r="AY496" s="1" t="s">
        <v>6241</v>
      </c>
      <c r="AZ496" s="1" t="s">
        <v>6242</v>
      </c>
      <c r="BA496" s="1" t="s">
        <v>691</v>
      </c>
      <c r="BB496" s="1" t="s">
        <v>6243</v>
      </c>
      <c r="BC496" s="1" t="str">
        <f>"51-4122.00"</f>
        <v>51-4122.00</v>
      </c>
      <c r="BD496" s="1" t="s">
        <v>6410</v>
      </c>
      <c r="BE496" s="1" t="s">
        <v>7549</v>
      </c>
      <c r="BF496" s="1" t="s">
        <v>7550</v>
      </c>
      <c r="BG496" s="1">
        <v>5</v>
      </c>
      <c r="BH496" s="1">
        <v>5</v>
      </c>
      <c r="BI496" s="2">
        <v>44470</v>
      </c>
      <c r="BJ496" s="2">
        <v>44834</v>
      </c>
      <c r="BK496" s="2">
        <v>44470</v>
      </c>
      <c r="BL496" s="2">
        <v>44834</v>
      </c>
      <c r="BM496" s="1">
        <v>40</v>
      </c>
      <c r="BN496" s="1">
        <v>0</v>
      </c>
      <c r="BO496" s="1">
        <v>8</v>
      </c>
      <c r="BP496" s="1">
        <v>8</v>
      </c>
      <c r="BQ496" s="1">
        <v>8</v>
      </c>
      <c r="BR496" s="1">
        <v>8</v>
      </c>
      <c r="BS496" s="1">
        <v>8</v>
      </c>
      <c r="BT496" s="1">
        <v>0</v>
      </c>
      <c r="BU496" s="1" t="str">
        <f>"8:00 AM"</f>
        <v>8:00 AM</v>
      </c>
      <c r="BV496" s="1" t="str">
        <f t="shared" si="12"/>
        <v>5:00 PM</v>
      </c>
      <c r="BW496" s="1" t="s">
        <v>135</v>
      </c>
      <c r="BX496" s="1">
        <v>0</v>
      </c>
      <c r="BY496" s="1">
        <v>12</v>
      </c>
      <c r="BZ496" s="1" t="s">
        <v>112</v>
      </c>
      <c r="CB496" s="4" t="s">
        <v>7551</v>
      </c>
      <c r="CC496" s="1" t="s">
        <v>7542</v>
      </c>
      <c r="CD496" s="1" t="s">
        <v>7543</v>
      </c>
      <c r="CE496" s="1" t="s">
        <v>7544</v>
      </c>
      <c r="CF496" s="1" t="s">
        <v>117</v>
      </c>
      <c r="CG496" s="1">
        <v>96950</v>
      </c>
      <c r="CH496" s="3">
        <v>13.78</v>
      </c>
      <c r="CI496" s="3">
        <v>13.78</v>
      </c>
      <c r="CJ496" s="3">
        <v>20.67</v>
      </c>
      <c r="CK496" s="3">
        <v>20.67</v>
      </c>
      <c r="CL496" s="1" t="s">
        <v>137</v>
      </c>
      <c r="CM496" s="1" t="s">
        <v>230</v>
      </c>
      <c r="CN496" s="1" t="s">
        <v>139</v>
      </c>
      <c r="CP496" s="1" t="s">
        <v>111</v>
      </c>
      <c r="CQ496" s="1" t="s">
        <v>111</v>
      </c>
      <c r="CR496" s="1" t="s">
        <v>111</v>
      </c>
      <c r="CS496" s="1" t="s">
        <v>111</v>
      </c>
      <c r="CT496" s="1" t="s">
        <v>138</v>
      </c>
      <c r="CU496" s="1" t="s">
        <v>111</v>
      </c>
      <c r="CV496" s="1" t="s">
        <v>138</v>
      </c>
      <c r="CW496" s="1" t="s">
        <v>7552</v>
      </c>
      <c r="CX496" s="1">
        <v>16703227345</v>
      </c>
      <c r="CY496" s="1" t="s">
        <v>7548</v>
      </c>
      <c r="CZ496" s="1" t="s">
        <v>138</v>
      </c>
      <c r="DA496" s="1" t="s">
        <v>111</v>
      </c>
      <c r="DB496" s="1" t="s">
        <v>112</v>
      </c>
      <c r="DC496" s="1" t="s">
        <v>6237</v>
      </c>
      <c r="DD496" s="1" t="s">
        <v>6238</v>
      </c>
      <c r="DE496" s="1" t="s">
        <v>892</v>
      </c>
      <c r="DF496" s="1" t="s">
        <v>6242</v>
      </c>
      <c r="DG496" s="1" t="s">
        <v>6241</v>
      </c>
    </row>
    <row r="497" spans="1:111" ht="15.6" customHeight="1" x14ac:dyDescent="0.25">
      <c r="A497" s="1" t="s">
        <v>7553</v>
      </c>
      <c r="B497" s="1" t="s">
        <v>238</v>
      </c>
      <c r="C497" s="2">
        <v>44402.850814467594</v>
      </c>
      <c r="D497" s="2">
        <v>44446</v>
      </c>
      <c r="E497" s="1" t="s">
        <v>180</v>
      </c>
      <c r="G497" s="1" t="s">
        <v>112</v>
      </c>
      <c r="H497" s="1" t="s">
        <v>112</v>
      </c>
      <c r="I497" s="1" t="s">
        <v>112</v>
      </c>
      <c r="J497" s="1" t="s">
        <v>7541</v>
      </c>
      <c r="K497" s="1" t="s">
        <v>138</v>
      </c>
      <c r="L497" s="1" t="s">
        <v>7542</v>
      </c>
      <c r="M497" s="1" t="s">
        <v>7543</v>
      </c>
      <c r="N497" s="1" t="s">
        <v>7544</v>
      </c>
      <c r="O497" s="1" t="s">
        <v>117</v>
      </c>
      <c r="P497" s="9">
        <v>96950</v>
      </c>
      <c r="Q497" s="1" t="s">
        <v>118</v>
      </c>
      <c r="R497" s="1" t="s">
        <v>138</v>
      </c>
      <c r="S497" s="1">
        <v>16703227345</v>
      </c>
      <c r="U497" s="1">
        <v>48831</v>
      </c>
      <c r="V497" s="1" t="s">
        <v>119</v>
      </c>
      <c r="X497" s="1" t="s">
        <v>7545</v>
      </c>
      <c r="Y497" s="1" t="s">
        <v>7546</v>
      </c>
      <c r="Z497" s="1" t="s">
        <v>4320</v>
      </c>
      <c r="AA497" s="1" t="s">
        <v>6213</v>
      </c>
      <c r="AB497" s="1" t="s">
        <v>7542</v>
      </c>
      <c r="AC497" s="1" t="s">
        <v>7554</v>
      </c>
      <c r="AD497" s="1" t="s">
        <v>7555</v>
      </c>
      <c r="AE497" s="1" t="s">
        <v>117</v>
      </c>
      <c r="AF497" s="9">
        <v>96950</v>
      </c>
      <c r="AG497" s="1" t="s">
        <v>118</v>
      </c>
      <c r="AH497" s="1" t="s">
        <v>138</v>
      </c>
      <c r="AI497" s="1">
        <v>16703227345</v>
      </c>
      <c r="AK497" s="1" t="s">
        <v>7548</v>
      </c>
      <c r="AL497" s="1" t="s">
        <v>653</v>
      </c>
      <c r="AM497" s="1" t="s">
        <v>6237</v>
      </c>
      <c r="AN497" s="1" t="s">
        <v>6238</v>
      </c>
      <c r="AO497" s="1" t="s">
        <v>6239</v>
      </c>
      <c r="AP497" s="1" t="s">
        <v>6240</v>
      </c>
      <c r="AR497" s="1" t="s">
        <v>690</v>
      </c>
      <c r="AS497" s="1" t="s">
        <v>691</v>
      </c>
      <c r="AT497" s="9">
        <v>96913</v>
      </c>
      <c r="AU497" s="1" t="s">
        <v>118</v>
      </c>
      <c r="AV497" s="1" t="s">
        <v>138</v>
      </c>
      <c r="AW497" s="1">
        <v>16716461222</v>
      </c>
      <c r="AX497" s="1">
        <v>111</v>
      </c>
      <c r="AY497" s="1" t="s">
        <v>6241</v>
      </c>
      <c r="AZ497" s="1" t="s">
        <v>6242</v>
      </c>
      <c r="BA497" s="1" t="s">
        <v>691</v>
      </c>
      <c r="BB497" s="1" t="s">
        <v>6243</v>
      </c>
      <c r="BC497" s="1" t="str">
        <f>"47-2031.01"</f>
        <v>47-2031.01</v>
      </c>
      <c r="BD497" s="1" t="s">
        <v>4797</v>
      </c>
      <c r="BE497" s="1" t="s">
        <v>7556</v>
      </c>
      <c r="BF497" s="1" t="s">
        <v>7557</v>
      </c>
      <c r="BG497" s="1">
        <v>1</v>
      </c>
      <c r="BH497" s="1">
        <v>1</v>
      </c>
      <c r="BI497" s="2">
        <v>44470</v>
      </c>
      <c r="BJ497" s="2">
        <v>44834</v>
      </c>
      <c r="BK497" s="2">
        <v>44470</v>
      </c>
      <c r="BL497" s="2">
        <v>44834</v>
      </c>
      <c r="BM497" s="1">
        <v>40</v>
      </c>
      <c r="BN497" s="1">
        <v>0</v>
      </c>
      <c r="BO497" s="1">
        <v>8</v>
      </c>
      <c r="BP497" s="1">
        <v>8</v>
      </c>
      <c r="BQ497" s="1">
        <v>8</v>
      </c>
      <c r="BR497" s="1">
        <v>8</v>
      </c>
      <c r="BS497" s="1">
        <v>8</v>
      </c>
      <c r="BT497" s="1">
        <v>0</v>
      </c>
      <c r="BU497" s="1" t="str">
        <f>"8:00 AM"</f>
        <v>8:00 AM</v>
      </c>
      <c r="BV497" s="1" t="str">
        <f t="shared" si="12"/>
        <v>5:00 PM</v>
      </c>
      <c r="BW497" s="1" t="s">
        <v>135</v>
      </c>
      <c r="BX497" s="1">
        <v>0</v>
      </c>
      <c r="BY497" s="1">
        <v>12</v>
      </c>
      <c r="BZ497" s="1" t="s">
        <v>112</v>
      </c>
      <c r="CB497" s="4" t="s">
        <v>7558</v>
      </c>
      <c r="CC497" s="1" t="s">
        <v>7542</v>
      </c>
      <c r="CD497" s="1" t="s">
        <v>7543</v>
      </c>
      <c r="CE497" s="1" t="s">
        <v>7544</v>
      </c>
      <c r="CF497" s="1" t="s">
        <v>117</v>
      </c>
      <c r="CG497" s="1">
        <v>96950</v>
      </c>
      <c r="CH497" s="3">
        <v>13.78</v>
      </c>
      <c r="CI497" s="3">
        <v>13.78</v>
      </c>
      <c r="CJ497" s="3">
        <v>20.67</v>
      </c>
      <c r="CK497" s="3">
        <v>20.67</v>
      </c>
      <c r="CL497" s="1" t="s">
        <v>137</v>
      </c>
      <c r="CM497" s="1" t="s">
        <v>230</v>
      </c>
      <c r="CN497" s="1" t="s">
        <v>139</v>
      </c>
      <c r="CP497" s="1" t="s">
        <v>111</v>
      </c>
      <c r="CQ497" s="1" t="s">
        <v>111</v>
      </c>
      <c r="CR497" s="1" t="s">
        <v>111</v>
      </c>
      <c r="CS497" s="1" t="s">
        <v>111</v>
      </c>
      <c r="CT497" s="1" t="s">
        <v>138</v>
      </c>
      <c r="CU497" s="1" t="s">
        <v>111</v>
      </c>
      <c r="CV497" s="1" t="s">
        <v>138</v>
      </c>
      <c r="CW497" s="1" t="s">
        <v>7552</v>
      </c>
      <c r="CX497" s="1">
        <v>16703227345</v>
      </c>
      <c r="CY497" s="1" t="s">
        <v>7548</v>
      </c>
      <c r="CZ497" s="1" t="s">
        <v>138</v>
      </c>
      <c r="DA497" s="1" t="s">
        <v>111</v>
      </c>
      <c r="DB497" s="1" t="s">
        <v>112</v>
      </c>
      <c r="DC497" s="1" t="s">
        <v>6237</v>
      </c>
      <c r="DD497" s="1" t="s">
        <v>6238</v>
      </c>
      <c r="DE497" s="1" t="s">
        <v>892</v>
      </c>
      <c r="DF497" s="1" t="s">
        <v>6242</v>
      </c>
      <c r="DG497" s="1" t="s">
        <v>6241</v>
      </c>
    </row>
    <row r="498" spans="1:111" ht="15.6" customHeight="1" x14ac:dyDescent="0.25">
      <c r="A498" s="1" t="s">
        <v>7568</v>
      </c>
      <c r="B498" s="1" t="s">
        <v>238</v>
      </c>
      <c r="C498" s="2">
        <v>44366.788825925927</v>
      </c>
      <c r="D498" s="2">
        <v>44411</v>
      </c>
      <c r="E498" s="1" t="s">
        <v>180</v>
      </c>
      <c r="G498" s="1" t="s">
        <v>111</v>
      </c>
      <c r="H498" s="1" t="s">
        <v>112</v>
      </c>
      <c r="I498" s="1" t="s">
        <v>112</v>
      </c>
      <c r="J498" s="1" t="s">
        <v>7569</v>
      </c>
      <c r="K498" s="1" t="s">
        <v>7570</v>
      </c>
      <c r="L498" s="1" t="s">
        <v>2965</v>
      </c>
      <c r="N498" s="1" t="s">
        <v>116</v>
      </c>
      <c r="O498" s="1" t="s">
        <v>117</v>
      </c>
      <c r="P498" s="9">
        <v>96950</v>
      </c>
      <c r="Q498" s="1" t="s">
        <v>118</v>
      </c>
      <c r="S498" s="1">
        <v>16702874242</v>
      </c>
      <c r="U498" s="1">
        <v>722511</v>
      </c>
      <c r="V498" s="1" t="s">
        <v>119</v>
      </c>
      <c r="X498" s="1" t="s">
        <v>7571</v>
      </c>
      <c r="Y498" s="1" t="s">
        <v>7572</v>
      </c>
      <c r="AA498" s="1" t="s">
        <v>171</v>
      </c>
      <c r="AB498" s="1" t="s">
        <v>2965</v>
      </c>
      <c r="AD498" s="1" t="s">
        <v>116</v>
      </c>
      <c r="AE498" s="1" t="s">
        <v>117</v>
      </c>
      <c r="AF498" s="9">
        <v>96950</v>
      </c>
      <c r="AG498" s="1" t="s">
        <v>118</v>
      </c>
      <c r="AI498" s="1">
        <v>16702874242</v>
      </c>
      <c r="AK498" s="1" t="s">
        <v>2966</v>
      </c>
      <c r="BC498" s="1" t="str">
        <f>"35-2021.00"</f>
        <v>35-2021.00</v>
      </c>
      <c r="BD498" s="1" t="s">
        <v>851</v>
      </c>
      <c r="BE498" s="1" t="s">
        <v>7573</v>
      </c>
      <c r="BF498" s="1" t="s">
        <v>851</v>
      </c>
      <c r="BG498" s="1">
        <v>4</v>
      </c>
      <c r="BH498" s="1">
        <v>4</v>
      </c>
      <c r="BI498" s="2">
        <v>44470</v>
      </c>
      <c r="BJ498" s="2">
        <v>44834</v>
      </c>
      <c r="BK498" s="2">
        <v>44470</v>
      </c>
      <c r="BL498" s="2">
        <v>44834</v>
      </c>
      <c r="BM498" s="1">
        <v>40</v>
      </c>
      <c r="BN498" s="1">
        <v>4</v>
      </c>
      <c r="BO498" s="1">
        <v>6</v>
      </c>
      <c r="BP498" s="1">
        <v>6</v>
      </c>
      <c r="BQ498" s="1">
        <v>6</v>
      </c>
      <c r="BR498" s="1">
        <v>6</v>
      </c>
      <c r="BS498" s="1">
        <v>6</v>
      </c>
      <c r="BT498" s="1">
        <v>6</v>
      </c>
      <c r="BU498" s="1" t="str">
        <f>"4:00 PM"</f>
        <v>4:00 PM</v>
      </c>
      <c r="BV498" s="1" t="str">
        <f>"10:00 PM"</f>
        <v>10:00 PM</v>
      </c>
      <c r="BW498" s="1" t="s">
        <v>230</v>
      </c>
      <c r="BX498" s="1">
        <v>0</v>
      </c>
      <c r="BY498" s="1">
        <v>0</v>
      </c>
      <c r="BZ498" s="1" t="s">
        <v>112</v>
      </c>
      <c r="CB498" s="1" t="s">
        <v>7574</v>
      </c>
      <c r="CC498" s="1" t="s">
        <v>7575</v>
      </c>
      <c r="CE498" s="1" t="s">
        <v>167</v>
      </c>
      <c r="CF498" s="1" t="s">
        <v>117</v>
      </c>
      <c r="CG498" s="1">
        <v>96950</v>
      </c>
      <c r="CH498" s="3">
        <v>7.99</v>
      </c>
      <c r="CI498" s="3">
        <v>7.99</v>
      </c>
      <c r="CJ498" s="3">
        <v>11.99</v>
      </c>
      <c r="CK498" s="3">
        <v>11.99</v>
      </c>
      <c r="CL498" s="1" t="s">
        <v>137</v>
      </c>
      <c r="CM498" s="1" t="s">
        <v>138</v>
      </c>
      <c r="CN498" s="1" t="s">
        <v>139</v>
      </c>
      <c r="CP498" s="1" t="s">
        <v>112</v>
      </c>
      <c r="CQ498" s="1" t="s">
        <v>111</v>
      </c>
      <c r="CR498" s="1" t="s">
        <v>112</v>
      </c>
      <c r="CS498" s="1" t="s">
        <v>111</v>
      </c>
      <c r="CT498" s="1" t="s">
        <v>138</v>
      </c>
      <c r="CU498" s="1" t="s">
        <v>111</v>
      </c>
      <c r="CV498" s="1" t="s">
        <v>111</v>
      </c>
      <c r="CW498" s="1" t="s">
        <v>138</v>
      </c>
      <c r="CX498" s="1">
        <v>16702874242</v>
      </c>
      <c r="CY498" s="1" t="s">
        <v>2966</v>
      </c>
      <c r="CZ498" s="1" t="s">
        <v>138</v>
      </c>
      <c r="DA498" s="1" t="s">
        <v>111</v>
      </c>
      <c r="DB498" s="1" t="s">
        <v>112</v>
      </c>
    </row>
    <row r="499" spans="1:111" ht="15.6" customHeight="1" x14ac:dyDescent="0.25">
      <c r="A499" s="1" t="s">
        <v>7576</v>
      </c>
      <c r="B499" s="1" t="s">
        <v>238</v>
      </c>
      <c r="C499" s="2">
        <v>44375.977679398151</v>
      </c>
      <c r="D499" s="2">
        <v>44421</v>
      </c>
      <c r="E499" s="1" t="s">
        <v>110</v>
      </c>
      <c r="F499" s="2">
        <v>44469.833333333336</v>
      </c>
      <c r="G499" s="1" t="s">
        <v>111</v>
      </c>
      <c r="H499" s="1" t="s">
        <v>112</v>
      </c>
      <c r="I499" s="1" t="s">
        <v>112</v>
      </c>
      <c r="J499" s="1" t="s">
        <v>6589</v>
      </c>
      <c r="K499" s="1" t="s">
        <v>7577</v>
      </c>
      <c r="L499" s="1" t="s">
        <v>6591</v>
      </c>
      <c r="M499" s="1" t="s">
        <v>624</v>
      </c>
      <c r="N499" s="1" t="s">
        <v>116</v>
      </c>
      <c r="O499" s="1" t="s">
        <v>117</v>
      </c>
      <c r="P499" s="9">
        <v>96950</v>
      </c>
      <c r="Q499" s="1" t="s">
        <v>118</v>
      </c>
      <c r="S499" s="1">
        <v>16702359241</v>
      </c>
      <c r="U499" s="1">
        <v>71329</v>
      </c>
      <c r="V499" s="1" t="s">
        <v>119</v>
      </c>
      <c r="X499" s="1" t="s">
        <v>621</v>
      </c>
      <c r="Y499" s="1" t="s">
        <v>622</v>
      </c>
      <c r="AA499" s="1" t="s">
        <v>387</v>
      </c>
      <c r="AB499" s="1" t="s">
        <v>6591</v>
      </c>
      <c r="AC499" s="1" t="s">
        <v>624</v>
      </c>
      <c r="AD499" s="1" t="s">
        <v>116</v>
      </c>
      <c r="AE499" s="1" t="s">
        <v>117</v>
      </c>
      <c r="AF499" s="9">
        <v>96950</v>
      </c>
      <c r="AG499" s="1" t="s">
        <v>118</v>
      </c>
      <c r="AI499" s="1">
        <v>16702359241</v>
      </c>
      <c r="AK499" s="1" t="s">
        <v>620</v>
      </c>
      <c r="BC499" s="1" t="str">
        <f>"41-2012.00"</f>
        <v>41-2012.00</v>
      </c>
      <c r="BD499" s="1" t="s">
        <v>1420</v>
      </c>
      <c r="BE499" s="1" t="s">
        <v>7578</v>
      </c>
      <c r="BF499" s="1" t="s">
        <v>7579</v>
      </c>
      <c r="BG499" s="1">
        <v>2</v>
      </c>
      <c r="BH499" s="1">
        <v>2</v>
      </c>
      <c r="BI499" s="2">
        <v>44471</v>
      </c>
      <c r="BJ499" s="2">
        <v>45566</v>
      </c>
      <c r="BK499" s="2">
        <v>44471</v>
      </c>
      <c r="BL499" s="2">
        <v>45566</v>
      </c>
      <c r="BM499" s="1">
        <v>35</v>
      </c>
      <c r="BN499" s="1">
        <v>0</v>
      </c>
      <c r="BO499" s="1">
        <v>7</v>
      </c>
      <c r="BP499" s="1">
        <v>7</v>
      </c>
      <c r="BQ499" s="1">
        <v>7</v>
      </c>
      <c r="BR499" s="1">
        <v>7</v>
      </c>
      <c r="BS499" s="1">
        <v>7</v>
      </c>
      <c r="BT499" s="1">
        <v>0</v>
      </c>
      <c r="BU499" s="1" t="str">
        <f>"9:00 AM"</f>
        <v>9:00 AM</v>
      </c>
      <c r="BV499" s="1" t="str">
        <f>"5:00 PM"</f>
        <v>5:00 PM</v>
      </c>
      <c r="BW499" s="1" t="s">
        <v>135</v>
      </c>
      <c r="BX499" s="1">
        <v>0</v>
      </c>
      <c r="BY499" s="1">
        <v>12</v>
      </c>
      <c r="BZ499" s="1" t="s">
        <v>112</v>
      </c>
      <c r="CB499" s="1" t="s">
        <v>7580</v>
      </c>
      <c r="CC499" s="1" t="s">
        <v>624</v>
      </c>
      <c r="CD499" s="1" t="s">
        <v>6591</v>
      </c>
      <c r="CE499" s="1" t="s">
        <v>116</v>
      </c>
      <c r="CF499" s="1" t="s">
        <v>117</v>
      </c>
      <c r="CG499" s="1">
        <v>96950</v>
      </c>
      <c r="CH499" s="3">
        <v>9.56</v>
      </c>
      <c r="CI499" s="3">
        <v>9.56</v>
      </c>
      <c r="CJ499" s="3">
        <v>14.34</v>
      </c>
      <c r="CK499" s="3">
        <v>14.34</v>
      </c>
      <c r="CL499" s="1" t="s">
        <v>137</v>
      </c>
      <c r="CN499" s="1" t="s">
        <v>139</v>
      </c>
      <c r="CP499" s="1" t="s">
        <v>112</v>
      </c>
      <c r="CQ499" s="1" t="s">
        <v>111</v>
      </c>
      <c r="CR499" s="1" t="s">
        <v>112</v>
      </c>
      <c r="CS499" s="1" t="s">
        <v>111</v>
      </c>
      <c r="CT499" s="1" t="s">
        <v>138</v>
      </c>
      <c r="CU499" s="1" t="s">
        <v>111</v>
      </c>
      <c r="CV499" s="1" t="s">
        <v>138</v>
      </c>
      <c r="CW499" s="1" t="s">
        <v>631</v>
      </c>
      <c r="CX499" s="1">
        <v>16702359241</v>
      </c>
      <c r="CY499" s="1" t="s">
        <v>620</v>
      </c>
      <c r="CZ499" s="1" t="s">
        <v>138</v>
      </c>
      <c r="DA499" s="1" t="s">
        <v>111</v>
      </c>
      <c r="DB499" s="1" t="s">
        <v>112</v>
      </c>
    </row>
    <row r="500" spans="1:111" ht="15.6" customHeight="1" x14ac:dyDescent="0.25">
      <c r="A500" s="1" t="s">
        <v>7581</v>
      </c>
      <c r="B500" s="1" t="s">
        <v>238</v>
      </c>
      <c r="C500" s="2">
        <v>44357.124150578704</v>
      </c>
      <c r="D500" s="2">
        <v>44424</v>
      </c>
      <c r="E500" s="1" t="s">
        <v>110</v>
      </c>
      <c r="F500" s="2">
        <v>44468.833333333336</v>
      </c>
      <c r="G500" s="1" t="s">
        <v>112</v>
      </c>
      <c r="H500" s="1" t="s">
        <v>112</v>
      </c>
      <c r="I500" s="1" t="s">
        <v>112</v>
      </c>
      <c r="J500" s="1" t="s">
        <v>3156</v>
      </c>
      <c r="K500" s="1" t="s">
        <v>3157</v>
      </c>
      <c r="L500" s="1" t="s">
        <v>1644</v>
      </c>
      <c r="N500" s="1" t="s">
        <v>116</v>
      </c>
      <c r="O500" s="1" t="s">
        <v>117</v>
      </c>
      <c r="P500" s="9">
        <v>96950</v>
      </c>
      <c r="Q500" s="1" t="s">
        <v>118</v>
      </c>
      <c r="R500" s="1" t="s">
        <v>116</v>
      </c>
      <c r="S500" s="1">
        <v>16702358641</v>
      </c>
      <c r="U500" s="1">
        <v>7225</v>
      </c>
      <c r="V500" s="1" t="s">
        <v>119</v>
      </c>
      <c r="X500" s="1" t="s">
        <v>1645</v>
      </c>
      <c r="Y500" s="1" t="s">
        <v>3158</v>
      </c>
      <c r="Z500" s="1" t="s">
        <v>721</v>
      </c>
      <c r="AA500" s="1" t="s">
        <v>245</v>
      </c>
      <c r="AB500" s="1" t="s">
        <v>1644</v>
      </c>
      <c r="AD500" s="1" t="s">
        <v>116</v>
      </c>
      <c r="AE500" s="1" t="s">
        <v>117</v>
      </c>
      <c r="AF500" s="9">
        <v>96950</v>
      </c>
      <c r="AG500" s="1" t="s">
        <v>118</v>
      </c>
      <c r="AH500" s="1" t="s">
        <v>116</v>
      </c>
      <c r="AI500" s="1">
        <v>16702358641</v>
      </c>
      <c r="AK500" s="1" t="s">
        <v>3159</v>
      </c>
      <c r="BC500" s="1" t="str">
        <f>"35-3022.00"</f>
        <v>35-3022.00</v>
      </c>
      <c r="BD500" s="1" t="s">
        <v>4475</v>
      </c>
      <c r="BE500" s="1" t="s">
        <v>4476</v>
      </c>
      <c r="BF500" s="1" t="s">
        <v>4477</v>
      </c>
      <c r="BG500" s="1">
        <v>1</v>
      </c>
      <c r="BH500" s="1">
        <v>1</v>
      </c>
      <c r="BI500" s="2">
        <v>44470</v>
      </c>
      <c r="BJ500" s="2">
        <v>44834</v>
      </c>
      <c r="BK500" s="2">
        <v>44470</v>
      </c>
      <c r="BL500" s="2">
        <v>44834</v>
      </c>
      <c r="BM500" s="1">
        <v>35</v>
      </c>
      <c r="BN500" s="1">
        <v>0</v>
      </c>
      <c r="BO500" s="1">
        <v>7</v>
      </c>
      <c r="BP500" s="1">
        <v>0</v>
      </c>
      <c r="BQ500" s="1">
        <v>7</v>
      </c>
      <c r="BR500" s="1">
        <v>7</v>
      </c>
      <c r="BS500" s="1">
        <v>7</v>
      </c>
      <c r="BT500" s="1">
        <v>7</v>
      </c>
      <c r="BU500" s="1" t="str">
        <f>"6:00 AM"</f>
        <v>6:00 AM</v>
      </c>
      <c r="BV500" s="1" t="str">
        <f>"1:00 PM"</f>
        <v>1:00 PM</v>
      </c>
      <c r="BW500" s="1" t="s">
        <v>135</v>
      </c>
      <c r="BX500" s="1">
        <v>0</v>
      </c>
      <c r="BY500" s="1">
        <v>3</v>
      </c>
      <c r="BZ500" s="1" t="s">
        <v>112</v>
      </c>
      <c r="CB500" s="1" t="s">
        <v>7582</v>
      </c>
      <c r="CC500" s="1" t="s">
        <v>1644</v>
      </c>
      <c r="CD500" s="1" t="s">
        <v>2839</v>
      </c>
      <c r="CE500" s="1" t="s">
        <v>116</v>
      </c>
      <c r="CF500" s="1" t="s">
        <v>117</v>
      </c>
      <c r="CG500" s="1">
        <v>96950</v>
      </c>
      <c r="CH500" s="3">
        <v>8.15</v>
      </c>
      <c r="CI500" s="3">
        <v>8.15</v>
      </c>
      <c r="CJ500" s="3">
        <v>12.23</v>
      </c>
      <c r="CK500" s="3">
        <v>12.23</v>
      </c>
      <c r="CL500" s="1" t="s">
        <v>137</v>
      </c>
      <c r="CM500" s="1" t="s">
        <v>138</v>
      </c>
      <c r="CN500" s="1" t="s">
        <v>139</v>
      </c>
      <c r="CP500" s="1" t="s">
        <v>112</v>
      </c>
      <c r="CQ500" s="1" t="s">
        <v>111</v>
      </c>
      <c r="CR500" s="1" t="s">
        <v>112</v>
      </c>
      <c r="CS500" s="1" t="s">
        <v>111</v>
      </c>
      <c r="CT500" s="1" t="s">
        <v>138</v>
      </c>
      <c r="CU500" s="1" t="s">
        <v>111</v>
      </c>
      <c r="CV500" s="1" t="s">
        <v>138</v>
      </c>
      <c r="CW500" s="1" t="s">
        <v>1652</v>
      </c>
      <c r="CX500" s="1">
        <v>16702358641</v>
      </c>
      <c r="CY500" s="1" t="s">
        <v>3159</v>
      </c>
      <c r="CZ500" s="1" t="s">
        <v>138</v>
      </c>
      <c r="DA500" s="1" t="s">
        <v>111</v>
      </c>
      <c r="DB500" s="1" t="s">
        <v>112</v>
      </c>
    </row>
    <row r="501" spans="1:111" ht="15.6" customHeight="1" x14ac:dyDescent="0.25">
      <c r="A501" s="1" t="s">
        <v>7583</v>
      </c>
      <c r="B501" s="1" t="s">
        <v>238</v>
      </c>
      <c r="C501" s="2">
        <v>44351.834394444442</v>
      </c>
      <c r="D501" s="2">
        <v>44392</v>
      </c>
      <c r="E501" s="1" t="s">
        <v>180</v>
      </c>
      <c r="G501" s="1" t="s">
        <v>112</v>
      </c>
      <c r="H501" s="1" t="s">
        <v>112</v>
      </c>
      <c r="I501" s="1" t="s">
        <v>112</v>
      </c>
      <c r="J501" s="1" t="s">
        <v>7584</v>
      </c>
      <c r="K501" s="1" t="s">
        <v>7585</v>
      </c>
      <c r="L501" s="1" t="s">
        <v>7586</v>
      </c>
      <c r="N501" s="1" t="s">
        <v>116</v>
      </c>
      <c r="O501" s="1" t="s">
        <v>117</v>
      </c>
      <c r="P501" s="9">
        <v>96950</v>
      </c>
      <c r="Q501" s="1" t="s">
        <v>118</v>
      </c>
      <c r="S501" s="1">
        <v>16708987904</v>
      </c>
      <c r="U501" s="1">
        <v>561612</v>
      </c>
      <c r="V501" s="1" t="s">
        <v>119</v>
      </c>
      <c r="X501" s="1" t="s">
        <v>7587</v>
      </c>
      <c r="Y501" s="1" t="s">
        <v>7588</v>
      </c>
      <c r="AA501" s="1" t="s">
        <v>973</v>
      </c>
      <c r="AB501" s="1" t="s">
        <v>7586</v>
      </c>
      <c r="AD501" s="1" t="s">
        <v>116</v>
      </c>
      <c r="AE501" s="1" t="s">
        <v>117</v>
      </c>
      <c r="AF501" s="9">
        <v>96950</v>
      </c>
      <c r="AG501" s="1" t="s">
        <v>118</v>
      </c>
      <c r="AI501" s="1">
        <v>16708987904</v>
      </c>
      <c r="AK501" s="1" t="s">
        <v>7589</v>
      </c>
      <c r="BC501" s="1" t="str">
        <f>"33-9032.00"</f>
        <v>33-9032.00</v>
      </c>
      <c r="BD501" s="1" t="s">
        <v>1360</v>
      </c>
      <c r="BE501" s="1" t="s">
        <v>7590</v>
      </c>
      <c r="BF501" s="1" t="s">
        <v>5361</v>
      </c>
      <c r="BG501" s="1">
        <v>1</v>
      </c>
      <c r="BH501" s="1">
        <v>1</v>
      </c>
      <c r="BI501" s="2">
        <v>44470</v>
      </c>
      <c r="BJ501" s="2">
        <v>44834</v>
      </c>
      <c r="BK501" s="2">
        <v>44470</v>
      </c>
      <c r="BL501" s="2">
        <v>44834</v>
      </c>
      <c r="BM501" s="1">
        <v>35</v>
      </c>
      <c r="BN501" s="1">
        <v>0</v>
      </c>
      <c r="BO501" s="1">
        <v>7</v>
      </c>
      <c r="BP501" s="1">
        <v>7</v>
      </c>
      <c r="BQ501" s="1">
        <v>7</v>
      </c>
      <c r="BR501" s="1">
        <v>7</v>
      </c>
      <c r="BS501" s="1">
        <v>7</v>
      </c>
      <c r="BT501" s="1">
        <v>0</v>
      </c>
      <c r="BU501" s="1" t="str">
        <f>"9:00 AM"</f>
        <v>9:00 AM</v>
      </c>
      <c r="BV501" s="1" t="str">
        <f>"5:00 PM"</f>
        <v>5:00 PM</v>
      </c>
      <c r="BW501" s="1" t="s">
        <v>135</v>
      </c>
      <c r="BX501" s="1">
        <v>0</v>
      </c>
      <c r="BY501" s="1">
        <v>3</v>
      </c>
      <c r="BZ501" s="1" t="s">
        <v>112</v>
      </c>
      <c r="CB501" s="1" t="s">
        <v>3175</v>
      </c>
      <c r="CC501" s="1" t="s">
        <v>7586</v>
      </c>
      <c r="CE501" s="1" t="s">
        <v>116</v>
      </c>
      <c r="CF501" s="1" t="s">
        <v>117</v>
      </c>
      <c r="CG501" s="1">
        <v>96950</v>
      </c>
      <c r="CH501" s="3">
        <v>7.7</v>
      </c>
      <c r="CI501" s="3">
        <v>7.7</v>
      </c>
      <c r="CJ501" s="3">
        <v>11.55</v>
      </c>
      <c r="CK501" s="3">
        <v>11.55</v>
      </c>
      <c r="CL501" s="1" t="s">
        <v>137</v>
      </c>
      <c r="CN501" s="1" t="s">
        <v>139</v>
      </c>
      <c r="CP501" s="1" t="s">
        <v>112</v>
      </c>
      <c r="CQ501" s="1" t="s">
        <v>111</v>
      </c>
      <c r="CR501" s="1" t="s">
        <v>112</v>
      </c>
      <c r="CS501" s="1" t="s">
        <v>111</v>
      </c>
      <c r="CT501" s="1" t="s">
        <v>138</v>
      </c>
      <c r="CU501" s="1" t="s">
        <v>111</v>
      </c>
      <c r="CV501" s="1" t="s">
        <v>138</v>
      </c>
      <c r="CW501" s="1" t="s">
        <v>2313</v>
      </c>
      <c r="CX501" s="1">
        <v>16708987904</v>
      </c>
      <c r="CY501" s="1" t="s">
        <v>7589</v>
      </c>
      <c r="CZ501" s="1" t="s">
        <v>138</v>
      </c>
      <c r="DA501" s="1" t="s">
        <v>111</v>
      </c>
      <c r="DB501" s="1" t="s">
        <v>112</v>
      </c>
      <c r="DC501" s="1" t="s">
        <v>7587</v>
      </c>
      <c r="DD501" s="1" t="s">
        <v>7588</v>
      </c>
      <c r="DF501" s="1" t="s">
        <v>7584</v>
      </c>
      <c r="DG501" s="1" t="s">
        <v>7589</v>
      </c>
    </row>
    <row r="502" spans="1:111" ht="15.6" customHeight="1" x14ac:dyDescent="0.25">
      <c r="A502" s="1" t="s">
        <v>7636</v>
      </c>
      <c r="B502" s="1" t="s">
        <v>238</v>
      </c>
      <c r="C502" s="2">
        <v>44130.84481412037</v>
      </c>
      <c r="D502" s="2">
        <v>44166</v>
      </c>
      <c r="E502" s="1" t="s">
        <v>180</v>
      </c>
      <c r="G502" s="1" t="s">
        <v>112</v>
      </c>
      <c r="H502" s="1" t="s">
        <v>112</v>
      </c>
      <c r="I502" s="1" t="s">
        <v>112</v>
      </c>
      <c r="J502" s="1" t="s">
        <v>287</v>
      </c>
      <c r="L502" s="1" t="s">
        <v>7637</v>
      </c>
      <c r="M502" s="1" t="s">
        <v>293</v>
      </c>
      <c r="N502" s="1" t="s">
        <v>116</v>
      </c>
      <c r="O502" s="1" t="s">
        <v>117</v>
      </c>
      <c r="P502" s="9">
        <v>96950</v>
      </c>
      <c r="Q502" s="1" t="s">
        <v>118</v>
      </c>
      <c r="S502" s="1">
        <v>16702873831</v>
      </c>
      <c r="U502" s="1">
        <v>236116</v>
      </c>
      <c r="V502" s="1" t="s">
        <v>119</v>
      </c>
      <c r="X502" s="1" t="s">
        <v>7638</v>
      </c>
      <c r="Y502" s="1" t="s">
        <v>291</v>
      </c>
      <c r="AA502" s="1" t="s">
        <v>245</v>
      </c>
      <c r="AB502" s="1" t="s">
        <v>7637</v>
      </c>
      <c r="AC502" s="1" t="s">
        <v>293</v>
      </c>
      <c r="AD502" s="1" t="s">
        <v>116</v>
      </c>
      <c r="AE502" s="1" t="s">
        <v>117</v>
      </c>
      <c r="AF502" s="9">
        <v>96950</v>
      </c>
      <c r="AG502" s="1" t="s">
        <v>118</v>
      </c>
      <c r="AI502" s="1">
        <v>16702873831</v>
      </c>
      <c r="AK502" s="1" t="s">
        <v>294</v>
      </c>
      <c r="BC502" s="1" t="str">
        <f>"47-2111.00"</f>
        <v>47-2111.00</v>
      </c>
      <c r="BD502" s="1" t="s">
        <v>1792</v>
      </c>
      <c r="BE502" s="1" t="s">
        <v>7639</v>
      </c>
      <c r="BF502" s="1" t="s">
        <v>7640</v>
      </c>
      <c r="BG502" s="1">
        <v>20</v>
      </c>
      <c r="BH502" s="1">
        <v>20</v>
      </c>
      <c r="BI502" s="2">
        <v>44166</v>
      </c>
      <c r="BJ502" s="2">
        <v>44469</v>
      </c>
      <c r="BK502" s="2">
        <v>44166</v>
      </c>
      <c r="BL502" s="2">
        <v>44469</v>
      </c>
      <c r="BM502" s="1">
        <v>40</v>
      </c>
      <c r="BN502" s="1">
        <v>0</v>
      </c>
      <c r="BO502" s="1">
        <v>8</v>
      </c>
      <c r="BP502" s="1">
        <v>8</v>
      </c>
      <c r="BQ502" s="1">
        <v>8</v>
      </c>
      <c r="BR502" s="1">
        <v>8</v>
      </c>
      <c r="BS502" s="1">
        <v>8</v>
      </c>
      <c r="BT502" s="1">
        <v>0</v>
      </c>
      <c r="BU502" s="1" t="str">
        <f>"8:00 AM"</f>
        <v>8:00 AM</v>
      </c>
      <c r="BV502" s="1" t="str">
        <f>"5:00 PM"</f>
        <v>5:00 PM</v>
      </c>
      <c r="BW502" s="1" t="s">
        <v>135</v>
      </c>
      <c r="BX502" s="1">
        <v>0</v>
      </c>
      <c r="BY502" s="1">
        <v>24</v>
      </c>
      <c r="BZ502" s="1" t="s">
        <v>112</v>
      </c>
      <c r="CA502" s="1">
        <v>0</v>
      </c>
      <c r="CB502" s="1" t="s">
        <v>7641</v>
      </c>
      <c r="CC502" s="1" t="s">
        <v>299</v>
      </c>
      <c r="CD502" s="1" t="s">
        <v>293</v>
      </c>
      <c r="CE502" s="1" t="s">
        <v>116</v>
      </c>
      <c r="CF502" s="1" t="s">
        <v>117</v>
      </c>
      <c r="CG502" s="1">
        <v>96950</v>
      </c>
      <c r="CH502" s="3">
        <v>10.53</v>
      </c>
      <c r="CI502" s="3">
        <v>10.53</v>
      </c>
      <c r="CJ502" s="3">
        <v>15.8</v>
      </c>
      <c r="CK502" s="3">
        <v>15.8</v>
      </c>
      <c r="CL502" s="1" t="s">
        <v>137</v>
      </c>
      <c r="CM502" s="1" t="s">
        <v>138</v>
      </c>
      <c r="CN502" s="1" t="s">
        <v>139</v>
      </c>
      <c r="CP502" s="1" t="s">
        <v>112</v>
      </c>
      <c r="CQ502" s="1" t="s">
        <v>111</v>
      </c>
      <c r="CR502" s="1" t="s">
        <v>112</v>
      </c>
      <c r="CS502" s="1" t="s">
        <v>111</v>
      </c>
      <c r="CT502" s="1" t="s">
        <v>138</v>
      </c>
      <c r="CU502" s="1" t="s">
        <v>111</v>
      </c>
      <c r="CV502" s="1" t="s">
        <v>138</v>
      </c>
      <c r="CW502" s="1" t="s">
        <v>300</v>
      </c>
      <c r="CX502" s="1">
        <v>16702873831</v>
      </c>
      <c r="CY502" s="1" t="s">
        <v>294</v>
      </c>
      <c r="CZ502" s="1" t="s">
        <v>138</v>
      </c>
      <c r="DA502" s="1" t="s">
        <v>111</v>
      </c>
      <c r="DB502" s="1" t="s">
        <v>112</v>
      </c>
    </row>
    <row r="503" spans="1:111" ht="15.6" customHeight="1" x14ac:dyDescent="0.25">
      <c r="A503" s="1" t="s">
        <v>7684</v>
      </c>
      <c r="B503" s="1" t="s">
        <v>238</v>
      </c>
      <c r="C503" s="2">
        <v>44061.112752777779</v>
      </c>
      <c r="D503" s="2">
        <v>44148</v>
      </c>
      <c r="E503" s="1" t="s">
        <v>110</v>
      </c>
      <c r="F503" s="2">
        <v>44102.833333333336</v>
      </c>
      <c r="G503" s="1" t="s">
        <v>111</v>
      </c>
      <c r="H503" s="1" t="s">
        <v>112</v>
      </c>
      <c r="I503" s="1" t="s">
        <v>112</v>
      </c>
      <c r="J503" s="1" t="s">
        <v>7685</v>
      </c>
      <c r="K503" s="1" t="s">
        <v>7686</v>
      </c>
      <c r="L503" s="1" t="s">
        <v>7687</v>
      </c>
      <c r="N503" s="1" t="s">
        <v>116</v>
      </c>
      <c r="O503" s="1" t="s">
        <v>117</v>
      </c>
      <c r="P503" s="9">
        <v>96950</v>
      </c>
      <c r="Q503" s="1" t="s">
        <v>118</v>
      </c>
      <c r="R503" s="1" t="s">
        <v>138</v>
      </c>
      <c r="S503" s="1">
        <v>15103906872</v>
      </c>
      <c r="U503" s="1">
        <v>424410</v>
      </c>
      <c r="V503" s="1" t="s">
        <v>119</v>
      </c>
      <c r="X503" s="1" t="s">
        <v>7688</v>
      </c>
      <c r="Y503" s="1" t="s">
        <v>7689</v>
      </c>
      <c r="Z503" s="1" t="s">
        <v>7690</v>
      </c>
      <c r="AA503" s="1" t="s">
        <v>2295</v>
      </c>
      <c r="AB503" s="1" t="s">
        <v>7687</v>
      </c>
      <c r="AD503" s="1" t="s">
        <v>116</v>
      </c>
      <c r="AE503" s="1" t="s">
        <v>117</v>
      </c>
      <c r="AF503" s="9">
        <v>96950</v>
      </c>
      <c r="AG503" s="1" t="s">
        <v>118</v>
      </c>
      <c r="AH503" s="1" t="s">
        <v>138</v>
      </c>
      <c r="AI503" s="1">
        <v>15103906872</v>
      </c>
      <c r="AK503" s="1" t="s">
        <v>7691</v>
      </c>
      <c r="BC503" s="1" t="str">
        <f>"41-4012.00"</f>
        <v>41-4012.00</v>
      </c>
      <c r="BD503" s="1" t="s">
        <v>313</v>
      </c>
      <c r="BE503" s="1" t="s">
        <v>7692</v>
      </c>
      <c r="BF503" s="1" t="s">
        <v>3151</v>
      </c>
      <c r="BG503" s="1">
        <v>1</v>
      </c>
      <c r="BH503" s="1">
        <v>1</v>
      </c>
      <c r="BI503" s="2">
        <v>44105</v>
      </c>
      <c r="BJ503" s="2">
        <v>45199</v>
      </c>
      <c r="BK503" s="2">
        <v>44151</v>
      </c>
      <c r="BL503" s="2">
        <v>45199</v>
      </c>
      <c r="BM503" s="1">
        <v>40</v>
      </c>
      <c r="BN503" s="1">
        <v>0</v>
      </c>
      <c r="BO503" s="1">
        <v>8</v>
      </c>
      <c r="BP503" s="1">
        <v>8</v>
      </c>
      <c r="BQ503" s="1">
        <v>8</v>
      </c>
      <c r="BR503" s="1">
        <v>8</v>
      </c>
      <c r="BS503" s="1">
        <v>8</v>
      </c>
      <c r="BT503" s="1">
        <v>0</v>
      </c>
      <c r="BU503" s="1" t="str">
        <f>"8:00 AM"</f>
        <v>8:00 AM</v>
      </c>
      <c r="BV503" s="1" t="str">
        <f>"5:00 PM"</f>
        <v>5:00 PM</v>
      </c>
      <c r="BW503" s="1" t="s">
        <v>392</v>
      </c>
      <c r="BX503" s="1">
        <v>0</v>
      </c>
      <c r="BY503" s="1">
        <v>24</v>
      </c>
      <c r="BZ503" s="1" t="s">
        <v>112</v>
      </c>
      <c r="CA503" s="1">
        <v>0</v>
      </c>
      <c r="CB503" s="1" t="s">
        <v>7693</v>
      </c>
      <c r="CC503" s="1" t="s">
        <v>7694</v>
      </c>
      <c r="CE503" s="1" t="s">
        <v>116</v>
      </c>
      <c r="CF503" s="1" t="s">
        <v>117</v>
      </c>
      <c r="CG503" s="1">
        <v>96950</v>
      </c>
      <c r="CH503" s="3">
        <v>13.06</v>
      </c>
      <c r="CI503" s="3">
        <v>13.56</v>
      </c>
      <c r="CJ503" s="3">
        <v>19.59</v>
      </c>
      <c r="CK503" s="3">
        <v>20.34</v>
      </c>
      <c r="CL503" s="1" t="s">
        <v>137</v>
      </c>
      <c r="CM503" s="1" t="s">
        <v>138</v>
      </c>
      <c r="CN503" s="1" t="s">
        <v>139</v>
      </c>
      <c r="CP503" s="1" t="s">
        <v>112</v>
      </c>
      <c r="CQ503" s="1" t="s">
        <v>111</v>
      </c>
      <c r="CR503" s="1" t="s">
        <v>112</v>
      </c>
      <c r="CS503" s="1" t="s">
        <v>112</v>
      </c>
      <c r="CT503" s="1" t="s">
        <v>138</v>
      </c>
      <c r="CU503" s="1" t="s">
        <v>111</v>
      </c>
      <c r="CV503" s="1" t="s">
        <v>138</v>
      </c>
      <c r="CW503" s="1" t="s">
        <v>7695</v>
      </c>
      <c r="CX503" s="1">
        <v>16707830532</v>
      </c>
      <c r="CY503" s="1" t="s">
        <v>7696</v>
      </c>
      <c r="CZ503" s="1" t="s">
        <v>138</v>
      </c>
      <c r="DA503" s="1" t="s">
        <v>111</v>
      </c>
      <c r="DB503" s="1" t="s">
        <v>112</v>
      </c>
    </row>
    <row r="504" spans="1:111" ht="15.6" customHeight="1" x14ac:dyDescent="0.25">
      <c r="A504" s="1" t="s">
        <v>7697</v>
      </c>
      <c r="B504" s="1" t="s">
        <v>238</v>
      </c>
      <c r="C504" s="2">
        <v>44104.248338310186</v>
      </c>
      <c r="D504" s="2">
        <v>44158</v>
      </c>
      <c r="E504" s="1" t="s">
        <v>180</v>
      </c>
      <c r="G504" s="1" t="s">
        <v>112</v>
      </c>
      <c r="H504" s="1" t="s">
        <v>112</v>
      </c>
      <c r="I504" s="1" t="s">
        <v>112</v>
      </c>
      <c r="J504" s="1" t="s">
        <v>7698</v>
      </c>
      <c r="K504" s="1" t="s">
        <v>569</v>
      </c>
      <c r="L504" s="1" t="s">
        <v>570</v>
      </c>
      <c r="M504" s="1" t="s">
        <v>7390</v>
      </c>
      <c r="N504" s="1" t="s">
        <v>116</v>
      </c>
      <c r="O504" s="1" t="s">
        <v>117</v>
      </c>
      <c r="P504" s="9">
        <v>96950</v>
      </c>
      <c r="Q504" s="1" t="s">
        <v>118</v>
      </c>
      <c r="S504" s="1">
        <v>16707837461</v>
      </c>
      <c r="U504" s="1">
        <v>56132</v>
      </c>
      <c r="V504" s="1" t="s">
        <v>119</v>
      </c>
      <c r="X504" s="1" t="s">
        <v>671</v>
      </c>
      <c r="Y504" s="1" t="s">
        <v>672</v>
      </c>
      <c r="Z504" s="1" t="s">
        <v>7392</v>
      </c>
      <c r="AA504" s="1" t="s">
        <v>373</v>
      </c>
      <c r="AB504" s="1" t="s">
        <v>570</v>
      </c>
      <c r="AC504" s="1" t="s">
        <v>7390</v>
      </c>
      <c r="AD504" s="1" t="s">
        <v>116</v>
      </c>
      <c r="AE504" s="1" t="s">
        <v>117</v>
      </c>
      <c r="AF504" s="9">
        <v>96950</v>
      </c>
      <c r="AG504" s="1" t="s">
        <v>118</v>
      </c>
      <c r="AI504" s="1">
        <v>16707837461</v>
      </c>
      <c r="AK504" s="1" t="s">
        <v>575</v>
      </c>
      <c r="BC504" s="1" t="str">
        <f>"37-2012.00"</f>
        <v>37-2012.00</v>
      </c>
      <c r="BD504" s="1" t="s">
        <v>576</v>
      </c>
      <c r="BE504" s="1" t="s">
        <v>7699</v>
      </c>
      <c r="BF504" s="1" t="s">
        <v>578</v>
      </c>
      <c r="BG504" s="1">
        <v>4</v>
      </c>
      <c r="BH504" s="1">
        <v>4</v>
      </c>
      <c r="BI504" s="2">
        <v>44123</v>
      </c>
      <c r="BJ504" s="2">
        <v>44487</v>
      </c>
      <c r="BK504" s="2">
        <v>44158</v>
      </c>
      <c r="BL504" s="2">
        <v>44487</v>
      </c>
      <c r="BM504" s="1">
        <v>35</v>
      </c>
      <c r="BN504" s="1">
        <v>0</v>
      </c>
      <c r="BO504" s="1">
        <v>7</v>
      </c>
      <c r="BP504" s="1">
        <v>7</v>
      </c>
      <c r="BQ504" s="1">
        <v>7</v>
      </c>
      <c r="BR504" s="1">
        <v>7</v>
      </c>
      <c r="BS504" s="1">
        <v>7</v>
      </c>
      <c r="BT504" s="1">
        <v>0</v>
      </c>
      <c r="BU504" s="1" t="str">
        <f>"9:00 AM"</f>
        <v>9:00 AM</v>
      </c>
      <c r="BV504" s="1" t="str">
        <f>"4:00 PM"</f>
        <v>4:00 PM</v>
      </c>
      <c r="BW504" s="1" t="s">
        <v>135</v>
      </c>
      <c r="BX504" s="1">
        <v>0</v>
      </c>
      <c r="BY504" s="1">
        <v>2</v>
      </c>
      <c r="BZ504" s="1" t="s">
        <v>112</v>
      </c>
      <c r="CA504" s="1">
        <v>0</v>
      </c>
      <c r="CB504" s="4" t="s">
        <v>7700</v>
      </c>
      <c r="CC504" s="1" t="s">
        <v>7390</v>
      </c>
      <c r="CD504" s="1" t="s">
        <v>570</v>
      </c>
      <c r="CE504" s="1" t="s">
        <v>116</v>
      </c>
      <c r="CF504" s="1" t="s">
        <v>117</v>
      </c>
      <c r="CG504" s="1">
        <v>96950</v>
      </c>
      <c r="CH504" s="3">
        <v>9.41</v>
      </c>
      <c r="CI504" s="3">
        <v>9.41</v>
      </c>
      <c r="CJ504" s="3">
        <v>14.11</v>
      </c>
      <c r="CK504" s="3">
        <v>14.11</v>
      </c>
      <c r="CL504" s="1" t="s">
        <v>137</v>
      </c>
      <c r="CM504" s="1" t="s">
        <v>582</v>
      </c>
      <c r="CN504" s="1" t="s">
        <v>139</v>
      </c>
      <c r="CP504" s="1" t="s">
        <v>112</v>
      </c>
      <c r="CQ504" s="1" t="s">
        <v>111</v>
      </c>
      <c r="CR504" s="1" t="s">
        <v>111</v>
      </c>
      <c r="CS504" s="1" t="s">
        <v>111</v>
      </c>
      <c r="CT504" s="1" t="s">
        <v>138</v>
      </c>
      <c r="CU504" s="1" t="s">
        <v>111</v>
      </c>
      <c r="CV504" s="1" t="s">
        <v>138</v>
      </c>
      <c r="CW504" s="1" t="s">
        <v>583</v>
      </c>
      <c r="CX504" s="1">
        <v>16707837461</v>
      </c>
      <c r="CY504" s="1" t="s">
        <v>575</v>
      </c>
      <c r="CZ504" s="1" t="s">
        <v>428</v>
      </c>
      <c r="DA504" s="1" t="s">
        <v>111</v>
      </c>
      <c r="DB504" s="1" t="s">
        <v>112</v>
      </c>
    </row>
    <row r="505" spans="1:111" ht="15.6" customHeight="1" x14ac:dyDescent="0.25">
      <c r="A505" s="1" t="s">
        <v>7701</v>
      </c>
      <c r="B505" s="1" t="s">
        <v>238</v>
      </c>
      <c r="C505" s="2">
        <v>44074.985914004632</v>
      </c>
      <c r="D505" s="2">
        <v>44141</v>
      </c>
      <c r="E505" s="1" t="s">
        <v>110</v>
      </c>
      <c r="F505" s="2">
        <v>44244.791666666664</v>
      </c>
      <c r="G505" s="1" t="s">
        <v>111</v>
      </c>
      <c r="H505" s="1" t="s">
        <v>112</v>
      </c>
      <c r="I505" s="1" t="s">
        <v>112</v>
      </c>
      <c r="J505" s="1" t="s">
        <v>3402</v>
      </c>
      <c r="L505" s="1" t="s">
        <v>3403</v>
      </c>
      <c r="N505" s="1" t="s">
        <v>116</v>
      </c>
      <c r="O505" s="1" t="s">
        <v>117</v>
      </c>
      <c r="P505" s="9">
        <v>96950</v>
      </c>
      <c r="Q505" s="1" t="s">
        <v>118</v>
      </c>
      <c r="S505" s="1">
        <v>16702358748</v>
      </c>
      <c r="U505" s="1">
        <v>23611</v>
      </c>
      <c r="V505" s="1" t="s">
        <v>119</v>
      </c>
      <c r="X505" s="1" t="s">
        <v>1110</v>
      </c>
      <c r="Y505" s="1" t="s">
        <v>1111</v>
      </c>
      <c r="Z505" s="1" t="s">
        <v>1112</v>
      </c>
      <c r="AA505" s="1" t="s">
        <v>962</v>
      </c>
      <c r="AB505" s="1" t="s">
        <v>1636</v>
      </c>
      <c r="AD505" s="1" t="s">
        <v>116</v>
      </c>
      <c r="AE505" s="1" t="s">
        <v>117</v>
      </c>
      <c r="AF505" s="9">
        <v>96950</v>
      </c>
      <c r="AG505" s="1" t="s">
        <v>118</v>
      </c>
      <c r="AI505" s="1">
        <v>16702358748</v>
      </c>
      <c r="AK505" s="1" t="s">
        <v>2092</v>
      </c>
      <c r="BC505" s="1" t="str">
        <f>"17-3022.00"</f>
        <v>17-3022.00</v>
      </c>
      <c r="BD505" s="1" t="s">
        <v>602</v>
      </c>
      <c r="BE505" s="1" t="s">
        <v>3404</v>
      </c>
      <c r="BF505" s="1" t="s">
        <v>3405</v>
      </c>
      <c r="BG505" s="1">
        <v>1</v>
      </c>
      <c r="BH505" s="1">
        <v>1</v>
      </c>
      <c r="BI505" s="2">
        <v>44246</v>
      </c>
      <c r="BJ505" s="2">
        <v>45340</v>
      </c>
      <c r="BK505" s="2">
        <v>44246</v>
      </c>
      <c r="BL505" s="2">
        <v>45340</v>
      </c>
      <c r="BM505" s="1">
        <v>35</v>
      </c>
      <c r="BN505" s="1">
        <v>0</v>
      </c>
      <c r="BO505" s="1">
        <v>7</v>
      </c>
      <c r="BP505" s="1">
        <v>7</v>
      </c>
      <c r="BQ505" s="1">
        <v>7</v>
      </c>
      <c r="BR505" s="1">
        <v>7</v>
      </c>
      <c r="BS505" s="1">
        <v>7</v>
      </c>
      <c r="BT505" s="1">
        <v>0</v>
      </c>
      <c r="BU505" s="1" t="str">
        <f>"9:00 AM"</f>
        <v>9:00 AM</v>
      </c>
      <c r="BV505" s="1" t="str">
        <f>"5:00 PM"</f>
        <v>5:00 PM</v>
      </c>
      <c r="BW505" s="1" t="s">
        <v>392</v>
      </c>
      <c r="BX505" s="1">
        <v>0</v>
      </c>
      <c r="BY505" s="1">
        <v>24</v>
      </c>
      <c r="BZ505" s="1" t="s">
        <v>111</v>
      </c>
      <c r="CA505" s="1">
        <v>10</v>
      </c>
      <c r="CB505" s="1" t="s">
        <v>3406</v>
      </c>
      <c r="CC505" s="1" t="s">
        <v>3407</v>
      </c>
      <c r="CE505" s="1" t="s">
        <v>116</v>
      </c>
      <c r="CF505" s="1" t="s">
        <v>117</v>
      </c>
      <c r="CG505" s="1">
        <v>96950</v>
      </c>
      <c r="CH505" s="3">
        <v>18.559999999999999</v>
      </c>
      <c r="CI505" s="3">
        <v>20.56</v>
      </c>
      <c r="CJ505" s="3">
        <v>27.84</v>
      </c>
      <c r="CK505" s="3">
        <v>30.84</v>
      </c>
      <c r="CL505" s="1" t="s">
        <v>137</v>
      </c>
      <c r="CN505" s="1" t="s">
        <v>139</v>
      </c>
      <c r="CP505" s="1" t="s">
        <v>112</v>
      </c>
      <c r="CQ505" s="1" t="s">
        <v>111</v>
      </c>
      <c r="CR505" s="1" t="s">
        <v>111</v>
      </c>
      <c r="CS505" s="1" t="s">
        <v>111</v>
      </c>
      <c r="CT505" s="1" t="s">
        <v>138</v>
      </c>
      <c r="CU505" s="1" t="s">
        <v>111</v>
      </c>
      <c r="CV505" s="1" t="s">
        <v>138</v>
      </c>
      <c r="CW505" s="1" t="s">
        <v>1121</v>
      </c>
      <c r="CX505" s="1">
        <v>16702358748</v>
      </c>
      <c r="CY505" s="1" t="s">
        <v>2092</v>
      </c>
      <c r="CZ505" s="1" t="s">
        <v>138</v>
      </c>
      <c r="DA505" s="1" t="s">
        <v>111</v>
      </c>
      <c r="DB505" s="1" t="s">
        <v>112</v>
      </c>
    </row>
    <row r="506" spans="1:111" ht="15.6" customHeight="1" x14ac:dyDescent="0.25">
      <c r="A506" s="1" t="s">
        <v>7702</v>
      </c>
      <c r="B506" s="1" t="s">
        <v>238</v>
      </c>
      <c r="C506" s="2">
        <v>44061.04259247685</v>
      </c>
      <c r="D506" s="2">
        <v>44130</v>
      </c>
      <c r="E506" s="1" t="s">
        <v>110</v>
      </c>
      <c r="F506" s="2">
        <v>44103.833333333336</v>
      </c>
      <c r="G506" s="1" t="s">
        <v>111</v>
      </c>
      <c r="H506" s="1" t="s">
        <v>112</v>
      </c>
      <c r="I506" s="1" t="s">
        <v>112</v>
      </c>
      <c r="J506" s="1" t="s">
        <v>366</v>
      </c>
      <c r="K506" s="1" t="s">
        <v>367</v>
      </c>
      <c r="L506" s="1" t="s">
        <v>368</v>
      </c>
      <c r="M506" s="1" t="s">
        <v>369</v>
      </c>
      <c r="N506" s="1" t="s">
        <v>116</v>
      </c>
      <c r="O506" s="1" t="s">
        <v>117</v>
      </c>
      <c r="P506" s="9">
        <v>96950</v>
      </c>
      <c r="Q506" s="1" t="s">
        <v>118</v>
      </c>
      <c r="R506" s="1" t="s">
        <v>138</v>
      </c>
      <c r="S506" s="1">
        <v>16702346278</v>
      </c>
      <c r="U506" s="1">
        <v>561410</v>
      </c>
      <c r="V506" s="1" t="s">
        <v>119</v>
      </c>
      <c r="X506" s="1" t="s">
        <v>370</v>
      </c>
      <c r="Y506" s="1" t="s">
        <v>371</v>
      </c>
      <c r="Z506" s="1" t="s">
        <v>372</v>
      </c>
      <c r="AA506" s="1" t="s">
        <v>373</v>
      </c>
      <c r="AB506" s="1" t="s">
        <v>368</v>
      </c>
      <c r="AC506" s="1" t="s">
        <v>369</v>
      </c>
      <c r="AD506" s="1" t="s">
        <v>116</v>
      </c>
      <c r="AE506" s="1" t="s">
        <v>117</v>
      </c>
      <c r="AF506" s="9">
        <v>96950</v>
      </c>
      <c r="AG506" s="1" t="s">
        <v>118</v>
      </c>
      <c r="AH506" s="1" t="s">
        <v>138</v>
      </c>
      <c r="AI506" s="1">
        <v>16702346278</v>
      </c>
      <c r="AK506" s="1" t="s">
        <v>374</v>
      </c>
      <c r="BC506" s="1" t="str">
        <f>"43-9061.00"</f>
        <v>43-9061.00</v>
      </c>
      <c r="BD506" s="1" t="s">
        <v>375</v>
      </c>
      <c r="BE506" s="1" t="s">
        <v>376</v>
      </c>
      <c r="BF506" s="1" t="s">
        <v>377</v>
      </c>
      <c r="BG506" s="1">
        <v>2</v>
      </c>
      <c r="BH506" s="1">
        <v>2</v>
      </c>
      <c r="BI506" s="2">
        <v>44105</v>
      </c>
      <c r="BJ506" s="2">
        <v>45199</v>
      </c>
      <c r="BK506" s="2">
        <v>44130</v>
      </c>
      <c r="BL506" s="2">
        <v>45199</v>
      </c>
      <c r="BM506" s="1">
        <v>35</v>
      </c>
      <c r="BN506" s="1">
        <v>0</v>
      </c>
      <c r="BO506" s="1">
        <v>7</v>
      </c>
      <c r="BP506" s="1">
        <v>7</v>
      </c>
      <c r="BQ506" s="1">
        <v>7</v>
      </c>
      <c r="BR506" s="1">
        <v>7</v>
      </c>
      <c r="BS506" s="1">
        <v>7</v>
      </c>
      <c r="BT506" s="1">
        <v>0</v>
      </c>
      <c r="BU506" s="1" t="str">
        <f>"9:00 AM"</f>
        <v>9:00 AM</v>
      </c>
      <c r="BV506" s="1" t="str">
        <f>"5:00 PM"</f>
        <v>5:00 PM</v>
      </c>
      <c r="BW506" s="1" t="s">
        <v>135</v>
      </c>
      <c r="BX506" s="1">
        <v>0</v>
      </c>
      <c r="BY506" s="1">
        <v>12</v>
      </c>
      <c r="BZ506" s="1" t="s">
        <v>112</v>
      </c>
      <c r="CA506" s="1">
        <v>0</v>
      </c>
      <c r="CB506" s="4" t="s">
        <v>7703</v>
      </c>
      <c r="CC506" s="1" t="s">
        <v>368</v>
      </c>
      <c r="CD506" s="1" t="s">
        <v>379</v>
      </c>
      <c r="CE506" s="1" t="s">
        <v>116</v>
      </c>
      <c r="CF506" s="1" t="s">
        <v>117</v>
      </c>
      <c r="CG506" s="1">
        <v>96950</v>
      </c>
      <c r="CH506" s="3">
        <v>11.15</v>
      </c>
      <c r="CJ506" s="3">
        <v>16.73</v>
      </c>
      <c r="CL506" s="1" t="s">
        <v>137</v>
      </c>
      <c r="CM506" s="1" t="s">
        <v>138</v>
      </c>
      <c r="CN506" s="1" t="s">
        <v>139</v>
      </c>
      <c r="CP506" s="1" t="s">
        <v>112</v>
      </c>
      <c r="CQ506" s="1" t="s">
        <v>111</v>
      </c>
      <c r="CR506" s="1" t="s">
        <v>112</v>
      </c>
      <c r="CS506" s="1" t="s">
        <v>111</v>
      </c>
      <c r="CT506" s="1" t="s">
        <v>138</v>
      </c>
      <c r="CU506" s="1" t="s">
        <v>111</v>
      </c>
      <c r="CV506" s="1" t="s">
        <v>138</v>
      </c>
      <c r="CW506" s="1" t="s">
        <v>138</v>
      </c>
      <c r="CX506" s="1">
        <v>16702346278</v>
      </c>
      <c r="CY506" s="1" t="s">
        <v>374</v>
      </c>
      <c r="CZ506" s="1" t="s">
        <v>380</v>
      </c>
      <c r="DA506" s="1" t="s">
        <v>111</v>
      </c>
      <c r="DB506" s="1" t="s">
        <v>112</v>
      </c>
    </row>
    <row r="507" spans="1:111" ht="15.6" customHeight="1" x14ac:dyDescent="0.25">
      <c r="A507" s="1" t="s">
        <v>7704</v>
      </c>
      <c r="B507" s="1" t="s">
        <v>238</v>
      </c>
      <c r="C507" s="2">
        <v>44042.975467013886</v>
      </c>
      <c r="D507" s="2">
        <v>44111</v>
      </c>
      <c r="E507" s="1" t="s">
        <v>180</v>
      </c>
      <c r="G507" s="1" t="s">
        <v>112</v>
      </c>
      <c r="H507" s="1" t="s">
        <v>112</v>
      </c>
      <c r="I507" s="1" t="s">
        <v>112</v>
      </c>
      <c r="J507" s="1" t="s">
        <v>287</v>
      </c>
      <c r="L507" s="1" t="s">
        <v>292</v>
      </c>
      <c r="M507" s="1" t="s">
        <v>293</v>
      </c>
      <c r="N507" s="1" t="s">
        <v>116</v>
      </c>
      <c r="O507" s="1" t="s">
        <v>117</v>
      </c>
      <c r="P507" s="9">
        <v>96950</v>
      </c>
      <c r="Q507" s="1" t="s">
        <v>118</v>
      </c>
      <c r="S507" s="1">
        <v>16702873831</v>
      </c>
      <c r="U507" s="1">
        <v>236116</v>
      </c>
      <c r="V507" s="1" t="s">
        <v>119</v>
      </c>
      <c r="X507" s="1" t="s">
        <v>290</v>
      </c>
      <c r="Y507" s="1" t="s">
        <v>7705</v>
      </c>
      <c r="AA507" s="1" t="s">
        <v>245</v>
      </c>
      <c r="AB507" s="1" t="s">
        <v>292</v>
      </c>
      <c r="AC507" s="1" t="s">
        <v>293</v>
      </c>
      <c r="AD507" s="1" t="s">
        <v>116</v>
      </c>
      <c r="AE507" s="1" t="s">
        <v>117</v>
      </c>
      <c r="AF507" s="9">
        <v>96950</v>
      </c>
      <c r="AG507" s="1" t="s">
        <v>118</v>
      </c>
      <c r="AI507" s="1">
        <v>16702873831</v>
      </c>
      <c r="AK507" s="1" t="s">
        <v>294</v>
      </c>
      <c r="BC507" s="1" t="str">
        <f>"49-9071.00"</f>
        <v>49-9071.00</v>
      </c>
      <c r="BD507" s="1" t="s">
        <v>214</v>
      </c>
      <c r="BE507" s="1" t="s">
        <v>7706</v>
      </c>
      <c r="BF507" s="1" t="s">
        <v>7707</v>
      </c>
      <c r="BG507" s="1">
        <v>80</v>
      </c>
      <c r="BH507" s="1">
        <v>80</v>
      </c>
      <c r="BI507" s="2">
        <v>44105</v>
      </c>
      <c r="BJ507" s="2">
        <v>44469</v>
      </c>
      <c r="BK507" s="2">
        <v>44111</v>
      </c>
      <c r="BL507" s="2">
        <v>44469</v>
      </c>
      <c r="BM507" s="1">
        <v>40</v>
      </c>
      <c r="BN507" s="1">
        <v>0</v>
      </c>
      <c r="BO507" s="1">
        <v>8</v>
      </c>
      <c r="BP507" s="1">
        <v>8</v>
      </c>
      <c r="BQ507" s="1">
        <v>8</v>
      </c>
      <c r="BR507" s="1">
        <v>8</v>
      </c>
      <c r="BS507" s="1">
        <v>8</v>
      </c>
      <c r="BT507" s="1">
        <v>0</v>
      </c>
      <c r="BU507" s="1" t="str">
        <f>"8:00 AM"</f>
        <v>8:00 AM</v>
      </c>
      <c r="BV507" s="1" t="str">
        <f>"5:00 PM"</f>
        <v>5:00 PM</v>
      </c>
      <c r="BW507" s="1" t="s">
        <v>230</v>
      </c>
      <c r="BX507" s="1">
        <v>0</v>
      </c>
      <c r="BY507" s="1">
        <v>12</v>
      </c>
      <c r="BZ507" s="1" t="s">
        <v>112</v>
      </c>
      <c r="CA507" s="1">
        <v>0</v>
      </c>
      <c r="CB507" s="1" t="s">
        <v>7708</v>
      </c>
      <c r="CC507" s="1" t="s">
        <v>299</v>
      </c>
      <c r="CD507" s="1" t="s">
        <v>293</v>
      </c>
      <c r="CE507" s="1" t="s">
        <v>116</v>
      </c>
      <c r="CF507" s="1" t="s">
        <v>117</v>
      </c>
      <c r="CG507" s="1">
        <v>96950</v>
      </c>
      <c r="CH507" s="3">
        <v>12.64</v>
      </c>
      <c r="CI507" s="3">
        <v>12.64</v>
      </c>
      <c r="CJ507" s="3">
        <v>18.96</v>
      </c>
      <c r="CK507" s="3">
        <v>18.96</v>
      </c>
      <c r="CL507" s="1" t="s">
        <v>137</v>
      </c>
      <c r="CM507" s="1" t="s">
        <v>138</v>
      </c>
      <c r="CN507" s="1" t="s">
        <v>139</v>
      </c>
      <c r="CP507" s="1" t="s">
        <v>112</v>
      </c>
      <c r="CQ507" s="1" t="s">
        <v>111</v>
      </c>
      <c r="CR507" s="1" t="s">
        <v>111</v>
      </c>
      <c r="CS507" s="1" t="s">
        <v>111</v>
      </c>
      <c r="CT507" s="1" t="s">
        <v>111</v>
      </c>
      <c r="CU507" s="1" t="s">
        <v>111</v>
      </c>
      <c r="CV507" s="1" t="s">
        <v>111</v>
      </c>
      <c r="CW507" s="1" t="s">
        <v>300</v>
      </c>
      <c r="CX507" s="1">
        <v>16702873831</v>
      </c>
      <c r="CY507" s="1" t="s">
        <v>294</v>
      </c>
      <c r="CZ507" s="1" t="s">
        <v>138</v>
      </c>
      <c r="DA507" s="1" t="s">
        <v>111</v>
      </c>
      <c r="DB507" s="1" t="s">
        <v>112</v>
      </c>
    </row>
    <row r="508" spans="1:111" ht="15.6" customHeight="1" x14ac:dyDescent="0.25">
      <c r="A508" s="1" t="s">
        <v>7709</v>
      </c>
      <c r="B508" s="1" t="s">
        <v>238</v>
      </c>
      <c r="C508" s="2">
        <v>44052.311112152776</v>
      </c>
      <c r="D508" s="2">
        <v>44123</v>
      </c>
      <c r="E508" s="1" t="s">
        <v>180</v>
      </c>
      <c r="G508" s="1" t="s">
        <v>112</v>
      </c>
      <c r="H508" s="1" t="s">
        <v>112</v>
      </c>
      <c r="I508" s="1" t="s">
        <v>112</v>
      </c>
      <c r="J508" s="1" t="s">
        <v>5543</v>
      </c>
      <c r="L508" s="1" t="s">
        <v>7710</v>
      </c>
      <c r="N508" s="1" t="s">
        <v>116</v>
      </c>
      <c r="O508" s="1" t="s">
        <v>117</v>
      </c>
      <c r="P508" s="9">
        <v>96950</v>
      </c>
      <c r="Q508" s="1" t="s">
        <v>118</v>
      </c>
      <c r="S508" s="1">
        <v>16702333839</v>
      </c>
      <c r="U508" s="1">
        <v>236220</v>
      </c>
      <c r="V508" s="1" t="s">
        <v>119</v>
      </c>
      <c r="X508" s="1" t="s">
        <v>5544</v>
      </c>
      <c r="Y508" s="1" t="s">
        <v>5545</v>
      </c>
      <c r="Z508" s="1" t="s">
        <v>1319</v>
      </c>
      <c r="AA508" s="1" t="s">
        <v>387</v>
      </c>
      <c r="AB508" s="1" t="s">
        <v>7711</v>
      </c>
      <c r="AD508" s="1" t="s">
        <v>116</v>
      </c>
      <c r="AE508" s="1" t="s">
        <v>117</v>
      </c>
      <c r="AF508" s="9">
        <v>96950</v>
      </c>
      <c r="AG508" s="1" t="s">
        <v>118</v>
      </c>
      <c r="AI508" s="1">
        <v>16702333839</v>
      </c>
      <c r="AK508" s="1" t="s">
        <v>5546</v>
      </c>
      <c r="BC508" s="1" t="str">
        <f>"35-3021.00"</f>
        <v>35-3021.00</v>
      </c>
      <c r="BD508" s="1" t="s">
        <v>2867</v>
      </c>
      <c r="BE508" s="1" t="s">
        <v>7712</v>
      </c>
      <c r="BF508" s="1" t="s">
        <v>4331</v>
      </c>
      <c r="BG508" s="1">
        <v>10</v>
      </c>
      <c r="BH508" s="1">
        <v>10</v>
      </c>
      <c r="BI508" s="2">
        <v>44105</v>
      </c>
      <c r="BJ508" s="2">
        <v>44469</v>
      </c>
      <c r="BK508" s="2">
        <v>44123</v>
      </c>
      <c r="BL508" s="2">
        <v>44469</v>
      </c>
      <c r="BM508" s="1">
        <v>35</v>
      </c>
      <c r="BN508" s="1">
        <v>7</v>
      </c>
      <c r="BO508" s="1">
        <v>0</v>
      </c>
      <c r="BP508" s="1">
        <v>7</v>
      </c>
      <c r="BQ508" s="1">
        <v>7</v>
      </c>
      <c r="BR508" s="1">
        <v>7</v>
      </c>
      <c r="BS508" s="1">
        <v>7</v>
      </c>
      <c r="BT508" s="1">
        <v>0</v>
      </c>
      <c r="BU508" s="1" t="str">
        <f>"10:00 AM"</f>
        <v>10:00 AM</v>
      </c>
      <c r="BV508" s="1" t="str">
        <f>"6:00 PM"</f>
        <v>6:00 PM</v>
      </c>
      <c r="BW508" s="1" t="s">
        <v>135</v>
      </c>
      <c r="BX508" s="1">
        <v>0</v>
      </c>
      <c r="BY508" s="1">
        <v>3</v>
      </c>
      <c r="BZ508" s="1" t="s">
        <v>112</v>
      </c>
      <c r="CA508" s="1">
        <v>0</v>
      </c>
      <c r="CB508" s="4" t="s">
        <v>7713</v>
      </c>
      <c r="CC508" s="1" t="s">
        <v>7710</v>
      </c>
      <c r="CE508" s="1" t="s">
        <v>116</v>
      </c>
      <c r="CF508" s="1" t="s">
        <v>117</v>
      </c>
      <c r="CG508" s="1">
        <v>96950</v>
      </c>
      <c r="CH508" s="3">
        <v>9.75</v>
      </c>
      <c r="CI508" s="3">
        <v>9.75</v>
      </c>
      <c r="CJ508" s="3">
        <v>14.62</v>
      </c>
      <c r="CK508" s="3">
        <v>14.62</v>
      </c>
      <c r="CL508" s="1" t="s">
        <v>137</v>
      </c>
      <c r="CM508" s="1" t="s">
        <v>7714</v>
      </c>
      <c r="CN508" s="1" t="s">
        <v>139</v>
      </c>
      <c r="CP508" s="1" t="s">
        <v>112</v>
      </c>
      <c r="CQ508" s="1" t="s">
        <v>111</v>
      </c>
      <c r="CR508" s="1" t="s">
        <v>112</v>
      </c>
      <c r="CS508" s="1" t="s">
        <v>111</v>
      </c>
      <c r="CT508" s="1" t="s">
        <v>138</v>
      </c>
      <c r="CU508" s="1" t="s">
        <v>111</v>
      </c>
      <c r="CV508" s="1" t="s">
        <v>111</v>
      </c>
      <c r="CW508" s="1" t="s">
        <v>7715</v>
      </c>
      <c r="CX508" s="1">
        <v>16702333839</v>
      </c>
      <c r="CY508" s="1" t="s">
        <v>5546</v>
      </c>
      <c r="CZ508" s="1" t="s">
        <v>138</v>
      </c>
      <c r="DA508" s="1" t="s">
        <v>111</v>
      </c>
      <c r="DB508" s="1" t="s">
        <v>112</v>
      </c>
    </row>
    <row r="509" spans="1:111" ht="15.6" customHeight="1" x14ac:dyDescent="0.25">
      <c r="A509" s="1" t="s">
        <v>7716</v>
      </c>
      <c r="B509" s="1" t="s">
        <v>238</v>
      </c>
      <c r="C509" s="2">
        <v>44034.078129745372</v>
      </c>
      <c r="D509" s="2">
        <v>44113</v>
      </c>
      <c r="E509" s="1" t="s">
        <v>110</v>
      </c>
      <c r="F509" s="2">
        <v>44195.791666666664</v>
      </c>
      <c r="G509" s="1" t="s">
        <v>112</v>
      </c>
      <c r="H509" s="1" t="s">
        <v>112</v>
      </c>
      <c r="I509" s="1" t="s">
        <v>112</v>
      </c>
      <c r="J509" s="1" t="s">
        <v>7717</v>
      </c>
      <c r="K509" s="1" t="s">
        <v>7718</v>
      </c>
      <c r="L509" s="1" t="s">
        <v>560</v>
      </c>
      <c r="M509" s="1" t="s">
        <v>2522</v>
      </c>
      <c r="N509" s="1" t="s">
        <v>167</v>
      </c>
      <c r="O509" s="1" t="s">
        <v>117</v>
      </c>
      <c r="P509" s="9">
        <v>96950</v>
      </c>
      <c r="Q509" s="1" t="s">
        <v>118</v>
      </c>
      <c r="S509" s="1">
        <v>16702346284</v>
      </c>
      <c r="U509" s="1">
        <v>7139</v>
      </c>
      <c r="V509" s="1" t="s">
        <v>119</v>
      </c>
      <c r="X509" s="1" t="s">
        <v>2523</v>
      </c>
      <c r="Y509" s="1" t="s">
        <v>2524</v>
      </c>
      <c r="AA509" s="1" t="s">
        <v>245</v>
      </c>
      <c r="AB509" s="1" t="s">
        <v>7719</v>
      </c>
      <c r="AC509" s="1" t="s">
        <v>2522</v>
      </c>
      <c r="AD509" s="1" t="s">
        <v>167</v>
      </c>
      <c r="AE509" s="1" t="s">
        <v>117</v>
      </c>
      <c r="AF509" s="9">
        <v>96950</v>
      </c>
      <c r="AG509" s="1" t="s">
        <v>118</v>
      </c>
      <c r="AI509" s="1">
        <v>16702346284</v>
      </c>
      <c r="AK509" s="1" t="s">
        <v>2525</v>
      </c>
      <c r="BC509" s="1" t="str">
        <f>"11-1021.00"</f>
        <v>11-1021.00</v>
      </c>
      <c r="BD509" s="1" t="s">
        <v>248</v>
      </c>
      <c r="BE509" s="1" t="s">
        <v>7720</v>
      </c>
      <c r="BF509" s="1" t="s">
        <v>7721</v>
      </c>
      <c r="BG509" s="1">
        <v>1</v>
      </c>
      <c r="BH509" s="1">
        <v>1</v>
      </c>
      <c r="BI509" s="2">
        <v>44197</v>
      </c>
      <c r="BJ509" s="2">
        <v>44561</v>
      </c>
      <c r="BK509" s="2">
        <v>44197</v>
      </c>
      <c r="BL509" s="2">
        <v>44561</v>
      </c>
      <c r="BM509" s="1">
        <v>35</v>
      </c>
      <c r="BN509" s="1">
        <v>0</v>
      </c>
      <c r="BO509" s="1">
        <v>7</v>
      </c>
      <c r="BP509" s="1">
        <v>7</v>
      </c>
      <c r="BQ509" s="1">
        <v>7</v>
      </c>
      <c r="BR509" s="1">
        <v>7</v>
      </c>
      <c r="BS509" s="1">
        <v>7</v>
      </c>
      <c r="BT509" s="1">
        <v>0</v>
      </c>
      <c r="BU509" s="1" t="str">
        <f>"9:00 AM"</f>
        <v>9:00 AM</v>
      </c>
      <c r="BV509" s="1" t="str">
        <f>"5:00 PM"</f>
        <v>5:00 PM</v>
      </c>
      <c r="BW509" s="1" t="s">
        <v>135</v>
      </c>
      <c r="BX509" s="1">
        <v>0</v>
      </c>
      <c r="BY509" s="1">
        <v>48</v>
      </c>
      <c r="BZ509" s="1" t="s">
        <v>111</v>
      </c>
      <c r="CA509" s="1">
        <v>2</v>
      </c>
      <c r="CB509" s="1" t="s">
        <v>2528</v>
      </c>
      <c r="CC509" s="1" t="s">
        <v>560</v>
      </c>
      <c r="CD509" s="1" t="s">
        <v>7722</v>
      </c>
      <c r="CE509" s="1" t="s">
        <v>167</v>
      </c>
      <c r="CF509" s="1" t="s">
        <v>117</v>
      </c>
      <c r="CG509" s="1">
        <v>96950</v>
      </c>
      <c r="CH509" s="3">
        <v>30.92</v>
      </c>
      <c r="CI509" s="3">
        <v>30.92</v>
      </c>
      <c r="CJ509" s="3">
        <v>46.38</v>
      </c>
      <c r="CK509" s="3">
        <v>46.38</v>
      </c>
      <c r="CL509" s="1" t="s">
        <v>137</v>
      </c>
      <c r="CN509" s="1" t="s">
        <v>139</v>
      </c>
      <c r="CP509" s="1" t="s">
        <v>112</v>
      </c>
      <c r="CQ509" s="1" t="s">
        <v>111</v>
      </c>
      <c r="CR509" s="1" t="s">
        <v>111</v>
      </c>
      <c r="CS509" s="1" t="s">
        <v>111</v>
      </c>
      <c r="CT509" s="1" t="s">
        <v>111</v>
      </c>
      <c r="CU509" s="1" t="s">
        <v>111</v>
      </c>
      <c r="CV509" s="1" t="s">
        <v>111</v>
      </c>
      <c r="CW509" s="1" t="s">
        <v>1004</v>
      </c>
      <c r="CX509" s="1">
        <v>16702346284</v>
      </c>
      <c r="CY509" s="1" t="s">
        <v>2525</v>
      </c>
      <c r="CZ509" s="1" t="s">
        <v>138</v>
      </c>
      <c r="DA509" s="1" t="s">
        <v>111</v>
      </c>
      <c r="DB509" s="1" t="s">
        <v>112</v>
      </c>
    </row>
    <row r="510" spans="1:111" ht="15.6" customHeight="1" x14ac:dyDescent="0.25">
      <c r="A510" s="1" t="s">
        <v>7739</v>
      </c>
      <c r="B510" s="1" t="s">
        <v>238</v>
      </c>
      <c r="C510" s="2">
        <v>44137.966503935182</v>
      </c>
      <c r="D510" s="2">
        <v>44183</v>
      </c>
      <c r="E510" s="1" t="s">
        <v>110</v>
      </c>
      <c r="F510" s="2">
        <v>44103.833333333336</v>
      </c>
      <c r="G510" s="1" t="s">
        <v>111</v>
      </c>
      <c r="H510" s="1" t="s">
        <v>112</v>
      </c>
      <c r="I510" s="1" t="s">
        <v>112</v>
      </c>
      <c r="J510" s="1" t="s">
        <v>7740</v>
      </c>
      <c r="K510" s="1" t="s">
        <v>7741</v>
      </c>
      <c r="L510" s="1" t="s">
        <v>7742</v>
      </c>
      <c r="M510" s="1" t="s">
        <v>138</v>
      </c>
      <c r="N510" s="1" t="s">
        <v>116</v>
      </c>
      <c r="O510" s="1" t="s">
        <v>117</v>
      </c>
      <c r="P510" s="9">
        <v>96950</v>
      </c>
      <c r="Q510" s="1" t="s">
        <v>118</v>
      </c>
      <c r="R510" s="1" t="s">
        <v>138</v>
      </c>
      <c r="S510" s="1">
        <v>16702346676</v>
      </c>
      <c r="U510" s="1">
        <v>531210</v>
      </c>
      <c r="V510" s="1" t="s">
        <v>119</v>
      </c>
      <c r="X510" s="1" t="s">
        <v>721</v>
      </c>
      <c r="Y510" s="1" t="s">
        <v>722</v>
      </c>
      <c r="Z510" s="1" t="s">
        <v>723</v>
      </c>
      <c r="AA510" s="1" t="s">
        <v>357</v>
      </c>
      <c r="AB510" s="1" t="s">
        <v>7742</v>
      </c>
      <c r="AC510" s="1" t="s">
        <v>138</v>
      </c>
      <c r="AD510" s="1" t="s">
        <v>116</v>
      </c>
      <c r="AE510" s="1" t="s">
        <v>117</v>
      </c>
      <c r="AF510" s="9">
        <v>96950</v>
      </c>
      <c r="AG510" s="1" t="s">
        <v>118</v>
      </c>
      <c r="AH510" s="1" t="s">
        <v>138</v>
      </c>
      <c r="AI510" s="1">
        <v>16702346676</v>
      </c>
      <c r="AK510" s="1" t="s">
        <v>7743</v>
      </c>
      <c r="BC510" s="1" t="str">
        <f>"23-2093.00"</f>
        <v>23-2093.00</v>
      </c>
      <c r="BD510" s="1" t="s">
        <v>7744</v>
      </c>
      <c r="BE510" s="1" t="s">
        <v>7745</v>
      </c>
      <c r="BF510" s="1" t="s">
        <v>7746</v>
      </c>
      <c r="BG510" s="1">
        <v>1</v>
      </c>
      <c r="BH510" s="1">
        <v>1</v>
      </c>
      <c r="BI510" s="2">
        <v>44133</v>
      </c>
      <c r="BJ510" s="2">
        <v>44469</v>
      </c>
      <c r="BK510" s="2">
        <v>44183</v>
      </c>
      <c r="BL510" s="2">
        <v>44469</v>
      </c>
      <c r="BM510" s="1">
        <v>40</v>
      </c>
      <c r="BN510" s="1">
        <v>0</v>
      </c>
      <c r="BO510" s="1">
        <v>8</v>
      </c>
      <c r="BP510" s="1">
        <v>8</v>
      </c>
      <c r="BQ510" s="1">
        <v>8</v>
      </c>
      <c r="BR510" s="1">
        <v>8</v>
      </c>
      <c r="BS510" s="1">
        <v>8</v>
      </c>
      <c r="BT510" s="1">
        <v>0</v>
      </c>
      <c r="BU510" s="1" t="str">
        <f>"9:00 AM"</f>
        <v>9:00 AM</v>
      </c>
      <c r="BV510" s="1" t="str">
        <f>"6:00 PM"</f>
        <v>6:00 PM</v>
      </c>
      <c r="BW510" s="1" t="s">
        <v>135</v>
      </c>
      <c r="BX510" s="1">
        <v>0</v>
      </c>
      <c r="BY510" s="1">
        <v>12</v>
      </c>
      <c r="BZ510" s="1" t="s">
        <v>112</v>
      </c>
      <c r="CA510" s="1">
        <v>0</v>
      </c>
      <c r="CB510" s="4" t="s">
        <v>7747</v>
      </c>
      <c r="CC510" s="1" t="s">
        <v>730</v>
      </c>
      <c r="CD510" s="1" t="s">
        <v>7748</v>
      </c>
      <c r="CE510" s="1" t="s">
        <v>167</v>
      </c>
      <c r="CF510" s="1" t="s">
        <v>117</v>
      </c>
      <c r="CG510" s="1">
        <v>96950</v>
      </c>
      <c r="CH510" s="3">
        <v>15.6</v>
      </c>
      <c r="CI510" s="3">
        <v>15.6</v>
      </c>
      <c r="CJ510" s="3">
        <v>23.4</v>
      </c>
      <c r="CK510" s="3">
        <v>23.4</v>
      </c>
      <c r="CL510" s="1" t="s">
        <v>137</v>
      </c>
      <c r="CM510" s="1" t="s">
        <v>138</v>
      </c>
      <c r="CN510" s="1" t="s">
        <v>139</v>
      </c>
      <c r="CP510" s="1" t="s">
        <v>112</v>
      </c>
      <c r="CQ510" s="1" t="s">
        <v>111</v>
      </c>
      <c r="CR510" s="1" t="s">
        <v>112</v>
      </c>
      <c r="CS510" s="1" t="s">
        <v>111</v>
      </c>
      <c r="CT510" s="1" t="s">
        <v>138</v>
      </c>
      <c r="CU510" s="1" t="s">
        <v>111</v>
      </c>
      <c r="CV510" s="1" t="s">
        <v>138</v>
      </c>
      <c r="CW510" s="1" t="s">
        <v>7749</v>
      </c>
      <c r="CX510" s="1">
        <v>16702346676</v>
      </c>
      <c r="CY510" s="1" t="s">
        <v>7743</v>
      </c>
      <c r="CZ510" s="1" t="s">
        <v>138</v>
      </c>
      <c r="DA510" s="1" t="s">
        <v>111</v>
      </c>
      <c r="DB510" s="1" t="s">
        <v>112</v>
      </c>
      <c r="DC510" s="1" t="s">
        <v>733</v>
      </c>
      <c r="DD510" s="1" t="s">
        <v>733</v>
      </c>
      <c r="DF510" s="1" t="s">
        <v>733</v>
      </c>
    </row>
    <row r="511" spans="1:111" ht="15.6" customHeight="1" x14ac:dyDescent="0.25">
      <c r="A511" s="1" t="s">
        <v>7750</v>
      </c>
      <c r="B511" s="1" t="s">
        <v>238</v>
      </c>
      <c r="C511" s="2">
        <v>44078.987504861114</v>
      </c>
      <c r="D511" s="2">
        <v>44141</v>
      </c>
      <c r="E511" s="1" t="s">
        <v>110</v>
      </c>
      <c r="F511" s="2">
        <v>44103.833333333336</v>
      </c>
      <c r="G511" s="1" t="s">
        <v>112</v>
      </c>
      <c r="H511" s="1" t="s">
        <v>112</v>
      </c>
      <c r="I511" s="1" t="s">
        <v>112</v>
      </c>
      <c r="J511" s="1" t="s">
        <v>7751</v>
      </c>
      <c r="K511" s="1" t="s">
        <v>7752</v>
      </c>
      <c r="L511" s="1" t="s">
        <v>7753</v>
      </c>
      <c r="M511" s="1" t="s">
        <v>138</v>
      </c>
      <c r="N511" s="1" t="s">
        <v>116</v>
      </c>
      <c r="O511" s="1" t="s">
        <v>117</v>
      </c>
      <c r="P511" s="9">
        <v>96950</v>
      </c>
      <c r="Q511" s="1" t="s">
        <v>118</v>
      </c>
      <c r="R511" s="1" t="s">
        <v>242</v>
      </c>
      <c r="S511" s="1">
        <v>16704832398</v>
      </c>
      <c r="U511" s="1">
        <v>4481</v>
      </c>
      <c r="V511" s="1" t="s">
        <v>119</v>
      </c>
      <c r="X511" s="1" t="s">
        <v>7754</v>
      </c>
      <c r="Y511" s="1" t="s">
        <v>7755</v>
      </c>
      <c r="AA511" s="1" t="s">
        <v>245</v>
      </c>
      <c r="AB511" s="1" t="s">
        <v>7753</v>
      </c>
      <c r="AC511" s="1" t="s">
        <v>138</v>
      </c>
      <c r="AD511" s="1" t="s">
        <v>116</v>
      </c>
      <c r="AE511" s="1" t="s">
        <v>117</v>
      </c>
      <c r="AF511" s="9">
        <v>96950</v>
      </c>
      <c r="AG511" s="1" t="s">
        <v>118</v>
      </c>
      <c r="AH511" s="1" t="s">
        <v>242</v>
      </c>
      <c r="AI511" s="1">
        <v>16704832398</v>
      </c>
      <c r="AK511" s="1" t="s">
        <v>7756</v>
      </c>
      <c r="BC511" s="1" t="str">
        <f>"11-1021.00"</f>
        <v>11-1021.00</v>
      </c>
      <c r="BD511" s="1" t="s">
        <v>248</v>
      </c>
      <c r="BE511" s="1" t="s">
        <v>7757</v>
      </c>
      <c r="BF511" s="1" t="s">
        <v>964</v>
      </c>
      <c r="BG511" s="1">
        <v>1</v>
      </c>
      <c r="BH511" s="1">
        <v>1</v>
      </c>
      <c r="BI511" s="2">
        <v>44105</v>
      </c>
      <c r="BJ511" s="2">
        <v>44469</v>
      </c>
      <c r="BK511" s="2">
        <v>44144</v>
      </c>
      <c r="BL511" s="2">
        <v>44469</v>
      </c>
      <c r="BM511" s="1">
        <v>35</v>
      </c>
      <c r="BN511" s="1">
        <v>0</v>
      </c>
      <c r="BO511" s="1">
        <v>7</v>
      </c>
      <c r="BP511" s="1">
        <v>7</v>
      </c>
      <c r="BQ511" s="1">
        <v>7</v>
      </c>
      <c r="BR511" s="1">
        <v>7</v>
      </c>
      <c r="BS511" s="1">
        <v>7</v>
      </c>
      <c r="BT511" s="1">
        <v>0</v>
      </c>
      <c r="BU511" s="1" t="str">
        <f>"10:00 AM"</f>
        <v>10:00 AM</v>
      </c>
      <c r="BV511" s="1" t="str">
        <f>"6:00 PM"</f>
        <v>6:00 PM</v>
      </c>
      <c r="BW511" s="1" t="s">
        <v>135</v>
      </c>
      <c r="BX511" s="1">
        <v>0</v>
      </c>
      <c r="BY511" s="1">
        <v>48</v>
      </c>
      <c r="BZ511" s="1" t="s">
        <v>111</v>
      </c>
      <c r="CA511" s="1">
        <v>3</v>
      </c>
      <c r="CB511" s="4" t="s">
        <v>7758</v>
      </c>
      <c r="CC511" s="1" t="s">
        <v>7753</v>
      </c>
      <c r="CD511" s="1" t="s">
        <v>138</v>
      </c>
      <c r="CE511" s="1" t="s">
        <v>116</v>
      </c>
      <c r="CF511" s="1" t="s">
        <v>117</v>
      </c>
      <c r="CG511" s="1">
        <v>96950</v>
      </c>
      <c r="CH511" s="3">
        <v>30.92</v>
      </c>
      <c r="CI511" s="3">
        <v>30.92</v>
      </c>
      <c r="CL511" s="1" t="s">
        <v>137</v>
      </c>
      <c r="CM511" s="1" t="s">
        <v>7759</v>
      </c>
      <c r="CN511" s="1" t="s">
        <v>139</v>
      </c>
      <c r="CP511" s="1" t="s">
        <v>112</v>
      </c>
      <c r="CQ511" s="1" t="s">
        <v>111</v>
      </c>
      <c r="CR511" s="1" t="s">
        <v>112</v>
      </c>
      <c r="CS511" s="1" t="s">
        <v>112</v>
      </c>
      <c r="CT511" s="1" t="s">
        <v>138</v>
      </c>
      <c r="CU511" s="1" t="s">
        <v>111</v>
      </c>
      <c r="CV511" s="1" t="s">
        <v>138</v>
      </c>
      <c r="CW511" s="1" t="s">
        <v>7760</v>
      </c>
      <c r="CX511" s="1">
        <v>16704832398</v>
      </c>
      <c r="CY511" s="1" t="s">
        <v>7761</v>
      </c>
      <c r="CZ511" s="1" t="s">
        <v>168</v>
      </c>
      <c r="DA511" s="1" t="s">
        <v>111</v>
      </c>
      <c r="DB511" s="1" t="s">
        <v>112</v>
      </c>
    </row>
    <row r="512" spans="1:111" ht="15.6" customHeight="1" x14ac:dyDescent="0.25">
      <c r="A512" s="1" t="s">
        <v>7762</v>
      </c>
      <c r="B512" s="1" t="s">
        <v>238</v>
      </c>
      <c r="C512" s="2">
        <v>44047.802234722221</v>
      </c>
      <c r="D512" s="2">
        <v>44111</v>
      </c>
      <c r="E512" s="1" t="s">
        <v>110</v>
      </c>
      <c r="F512" s="2">
        <v>44103.833333333336</v>
      </c>
      <c r="G512" s="1" t="s">
        <v>111</v>
      </c>
      <c r="H512" s="1" t="s">
        <v>112</v>
      </c>
      <c r="I512" s="1" t="s">
        <v>112</v>
      </c>
      <c r="J512" s="1" t="s">
        <v>6842</v>
      </c>
      <c r="K512" s="1" t="s">
        <v>138</v>
      </c>
      <c r="L512" s="1" t="s">
        <v>6845</v>
      </c>
      <c r="M512" s="1" t="s">
        <v>7763</v>
      </c>
      <c r="N512" s="1" t="s">
        <v>116</v>
      </c>
      <c r="O512" s="1" t="s">
        <v>117</v>
      </c>
      <c r="P512" s="9">
        <v>96950</v>
      </c>
      <c r="Q512" s="1" t="s">
        <v>118</v>
      </c>
      <c r="R512" s="1" t="s">
        <v>138</v>
      </c>
      <c r="S512" s="1">
        <v>16702330744</v>
      </c>
      <c r="U512" s="1">
        <v>488320</v>
      </c>
      <c r="V512" s="1" t="s">
        <v>119</v>
      </c>
      <c r="X512" s="1" t="s">
        <v>4877</v>
      </c>
      <c r="Y512" s="1" t="s">
        <v>4878</v>
      </c>
      <c r="Z512" s="1" t="s">
        <v>1544</v>
      </c>
      <c r="AA512" s="1" t="s">
        <v>373</v>
      </c>
      <c r="AB512" s="1" t="s">
        <v>6845</v>
      </c>
      <c r="AC512" s="1" t="s">
        <v>7764</v>
      </c>
      <c r="AD512" s="1" t="s">
        <v>116</v>
      </c>
      <c r="AE512" s="1" t="s">
        <v>117</v>
      </c>
      <c r="AF512" s="9">
        <v>96950</v>
      </c>
      <c r="AG512" s="1" t="s">
        <v>118</v>
      </c>
      <c r="AH512" s="1" t="s">
        <v>138</v>
      </c>
      <c r="AI512" s="1">
        <v>16702330744</v>
      </c>
      <c r="AK512" s="1" t="s">
        <v>6847</v>
      </c>
      <c r="BC512" s="1" t="str">
        <f>"49-3042.00"</f>
        <v>49-3042.00</v>
      </c>
      <c r="BD512" s="1" t="s">
        <v>1089</v>
      </c>
      <c r="BE512" s="1" t="s">
        <v>7765</v>
      </c>
      <c r="BF512" s="1" t="s">
        <v>7066</v>
      </c>
      <c r="BG512" s="1">
        <v>1</v>
      </c>
      <c r="BH512" s="1">
        <v>1</v>
      </c>
      <c r="BI512" s="2">
        <v>44105</v>
      </c>
      <c r="BJ512" s="2">
        <v>45199</v>
      </c>
      <c r="BK512" s="2">
        <v>44111</v>
      </c>
      <c r="BL512" s="2">
        <v>45199</v>
      </c>
      <c r="BM512" s="1">
        <v>40</v>
      </c>
      <c r="BN512" s="1">
        <v>0</v>
      </c>
      <c r="BO512" s="1">
        <v>8</v>
      </c>
      <c r="BP512" s="1">
        <v>8</v>
      </c>
      <c r="BQ512" s="1">
        <v>8</v>
      </c>
      <c r="BR512" s="1">
        <v>8</v>
      </c>
      <c r="BS512" s="1">
        <v>8</v>
      </c>
      <c r="BT512" s="1">
        <v>0</v>
      </c>
      <c r="BU512" s="1" t="str">
        <f>"8:00 AM"</f>
        <v>8:00 AM</v>
      </c>
      <c r="BV512" s="1" t="str">
        <f>"5:00 PM"</f>
        <v>5:00 PM</v>
      </c>
      <c r="BW512" s="1" t="s">
        <v>135</v>
      </c>
      <c r="BX512" s="1">
        <v>0</v>
      </c>
      <c r="BY512" s="1">
        <v>24</v>
      </c>
      <c r="BZ512" s="1" t="s">
        <v>112</v>
      </c>
      <c r="CA512" s="1">
        <v>0</v>
      </c>
      <c r="CB512" s="1" t="s">
        <v>7766</v>
      </c>
      <c r="CC512" s="1" t="s">
        <v>7767</v>
      </c>
      <c r="CE512" s="1" t="s">
        <v>116</v>
      </c>
      <c r="CF512" s="1" t="s">
        <v>117</v>
      </c>
      <c r="CG512" s="1">
        <v>96950</v>
      </c>
      <c r="CH512" s="3">
        <v>18.77</v>
      </c>
      <c r="CI512" s="3">
        <v>18.77</v>
      </c>
      <c r="CJ512" s="3">
        <v>28.15</v>
      </c>
      <c r="CK512" s="3">
        <v>28.15</v>
      </c>
      <c r="CL512" s="1" t="s">
        <v>137</v>
      </c>
      <c r="CM512" s="1" t="s">
        <v>138</v>
      </c>
      <c r="CN512" s="1" t="s">
        <v>139</v>
      </c>
      <c r="CP512" s="1" t="s">
        <v>112</v>
      </c>
      <c r="CQ512" s="1" t="s">
        <v>111</v>
      </c>
      <c r="CR512" s="1" t="s">
        <v>111</v>
      </c>
      <c r="CS512" s="1" t="s">
        <v>111</v>
      </c>
      <c r="CT512" s="1" t="s">
        <v>138</v>
      </c>
      <c r="CU512" s="1" t="s">
        <v>111</v>
      </c>
      <c r="CV512" s="1" t="s">
        <v>138</v>
      </c>
      <c r="CW512" s="1" t="s">
        <v>138</v>
      </c>
      <c r="CX512" s="1">
        <v>16702330744</v>
      </c>
      <c r="CY512" s="1" t="s">
        <v>4879</v>
      </c>
      <c r="CZ512" s="1" t="s">
        <v>138</v>
      </c>
      <c r="DA512" s="1" t="s">
        <v>111</v>
      </c>
      <c r="DB512" s="1" t="s">
        <v>112</v>
      </c>
    </row>
    <row r="513" spans="1:111" ht="15.6" customHeight="1" x14ac:dyDescent="0.25">
      <c r="A513" s="1" t="s">
        <v>7772</v>
      </c>
      <c r="B513" s="1" t="s">
        <v>238</v>
      </c>
      <c r="C513" s="2">
        <v>44130.811941782405</v>
      </c>
      <c r="D513" s="2">
        <v>44165</v>
      </c>
      <c r="E513" s="1" t="s">
        <v>180</v>
      </c>
      <c r="G513" s="1" t="s">
        <v>112</v>
      </c>
      <c r="H513" s="1" t="s">
        <v>112</v>
      </c>
      <c r="I513" s="1" t="s">
        <v>112</v>
      </c>
      <c r="J513" s="1" t="s">
        <v>3474</v>
      </c>
      <c r="K513" s="1" t="s">
        <v>719</v>
      </c>
      <c r="L513" s="1" t="s">
        <v>3476</v>
      </c>
      <c r="M513" s="1" t="s">
        <v>3477</v>
      </c>
      <c r="N513" s="1" t="s">
        <v>167</v>
      </c>
      <c r="O513" s="1" t="s">
        <v>117</v>
      </c>
      <c r="P513" s="9">
        <v>96950</v>
      </c>
      <c r="Q513" s="1" t="s">
        <v>118</v>
      </c>
      <c r="R513" s="1" t="s">
        <v>719</v>
      </c>
      <c r="S513" s="1">
        <v>16702368202</v>
      </c>
      <c r="T513" s="1">
        <v>3554</v>
      </c>
      <c r="U513" s="1">
        <v>62211</v>
      </c>
      <c r="V513" s="1" t="s">
        <v>119</v>
      </c>
      <c r="X513" s="1" t="s">
        <v>3478</v>
      </c>
      <c r="Y513" s="1" t="s">
        <v>3479</v>
      </c>
      <c r="Z513" s="1" t="s">
        <v>1701</v>
      </c>
      <c r="AA513" s="1" t="s">
        <v>3480</v>
      </c>
      <c r="AB513" s="1" t="s">
        <v>7773</v>
      </c>
      <c r="AC513" s="1" t="s">
        <v>3477</v>
      </c>
      <c r="AD513" s="1" t="s">
        <v>167</v>
      </c>
      <c r="AE513" s="1" t="s">
        <v>117</v>
      </c>
      <c r="AF513" s="9">
        <v>96950</v>
      </c>
      <c r="AG513" s="1" t="s">
        <v>118</v>
      </c>
      <c r="AH513" s="1" t="s">
        <v>719</v>
      </c>
      <c r="AI513" s="1">
        <v>16702368202</v>
      </c>
      <c r="AJ513" s="1">
        <v>3554</v>
      </c>
      <c r="AK513" s="1" t="s">
        <v>3481</v>
      </c>
      <c r="BC513" s="1" t="str">
        <f>"29-2061.00"</f>
        <v>29-2061.00</v>
      </c>
      <c r="BD513" s="1" t="s">
        <v>4387</v>
      </c>
      <c r="BE513" s="1" t="s">
        <v>7774</v>
      </c>
      <c r="BF513" s="1" t="s">
        <v>4388</v>
      </c>
      <c r="BG513" s="1">
        <v>17</v>
      </c>
      <c r="BH513" s="1">
        <v>17</v>
      </c>
      <c r="BI513" s="2">
        <v>44186</v>
      </c>
      <c r="BJ513" s="2">
        <v>44550</v>
      </c>
      <c r="BK513" s="2">
        <v>44186</v>
      </c>
      <c r="BL513" s="2">
        <v>44550</v>
      </c>
      <c r="BM513" s="1">
        <v>40</v>
      </c>
      <c r="BN513" s="1">
        <v>12</v>
      </c>
      <c r="BO513" s="1">
        <v>12</v>
      </c>
      <c r="BP513" s="1">
        <v>12</v>
      </c>
      <c r="BQ513" s="1">
        <v>4</v>
      </c>
      <c r="BR513" s="1">
        <v>0</v>
      </c>
      <c r="BS513" s="1">
        <v>0</v>
      </c>
      <c r="BT513" s="1">
        <v>0</v>
      </c>
      <c r="BU513" s="1" t="str">
        <f>"7:30 AM"</f>
        <v>7:30 AM</v>
      </c>
      <c r="BV513" s="1" t="str">
        <f>"7:30 PM"</f>
        <v>7:30 PM</v>
      </c>
      <c r="BW513" s="1" t="s">
        <v>135</v>
      </c>
      <c r="BX513" s="1">
        <v>0</v>
      </c>
      <c r="BY513" s="1">
        <v>12</v>
      </c>
      <c r="BZ513" s="1" t="s">
        <v>112</v>
      </c>
      <c r="CA513" s="1">
        <v>0</v>
      </c>
      <c r="CB513" s="1" t="s">
        <v>7775</v>
      </c>
      <c r="CC513" s="1" t="s">
        <v>3476</v>
      </c>
      <c r="CD513" s="1" t="s">
        <v>3477</v>
      </c>
      <c r="CE513" s="1" t="s">
        <v>167</v>
      </c>
      <c r="CF513" s="1" t="s">
        <v>117</v>
      </c>
      <c r="CG513" s="1">
        <v>96950</v>
      </c>
      <c r="CH513" s="3">
        <v>15.24</v>
      </c>
      <c r="CI513" s="3">
        <v>19.239999999999998</v>
      </c>
      <c r="CJ513" s="3">
        <v>22.86</v>
      </c>
      <c r="CK513" s="3">
        <v>28.86</v>
      </c>
      <c r="CL513" s="1" t="s">
        <v>137</v>
      </c>
      <c r="CM513" s="1" t="s">
        <v>3486</v>
      </c>
      <c r="CN513" s="1" t="s">
        <v>139</v>
      </c>
      <c r="CP513" s="1" t="s">
        <v>111</v>
      </c>
      <c r="CQ513" s="1" t="s">
        <v>111</v>
      </c>
      <c r="CR513" s="1" t="s">
        <v>112</v>
      </c>
      <c r="CS513" s="1" t="s">
        <v>111</v>
      </c>
      <c r="CT513" s="1" t="s">
        <v>138</v>
      </c>
      <c r="CU513" s="1" t="s">
        <v>138</v>
      </c>
      <c r="CV513" s="1" t="s">
        <v>138</v>
      </c>
      <c r="CW513" s="1" t="s">
        <v>3487</v>
      </c>
      <c r="CX513" s="1">
        <v>16702368202</v>
      </c>
      <c r="CY513" s="1" t="s">
        <v>3488</v>
      </c>
      <c r="CZ513" s="1" t="s">
        <v>7776</v>
      </c>
      <c r="DA513" s="1" t="s">
        <v>111</v>
      </c>
      <c r="DB513" s="1" t="s">
        <v>112</v>
      </c>
      <c r="DC513" s="1" t="s">
        <v>890</v>
      </c>
      <c r="DD513" s="1" t="s">
        <v>3490</v>
      </c>
      <c r="DE513" s="1" t="s">
        <v>3491</v>
      </c>
      <c r="DF513" s="1" t="s">
        <v>3474</v>
      </c>
      <c r="DG513" s="1" t="s">
        <v>3492</v>
      </c>
    </row>
    <row r="514" spans="1:111" ht="15.6" customHeight="1" x14ac:dyDescent="0.25">
      <c r="A514" s="1" t="s">
        <v>7804</v>
      </c>
      <c r="B514" s="1" t="s">
        <v>238</v>
      </c>
      <c r="C514" s="2">
        <v>44137.047354513888</v>
      </c>
      <c r="D514" s="2">
        <v>44167</v>
      </c>
      <c r="E514" s="1" t="s">
        <v>110</v>
      </c>
      <c r="F514" s="2">
        <v>44290.833333333336</v>
      </c>
      <c r="G514" s="1" t="s">
        <v>112</v>
      </c>
      <c r="H514" s="1" t="s">
        <v>112</v>
      </c>
      <c r="I514" s="1" t="s">
        <v>112</v>
      </c>
      <c r="J514" s="1" t="s">
        <v>3600</v>
      </c>
      <c r="L514" s="1" t="s">
        <v>7805</v>
      </c>
      <c r="M514" s="1" t="s">
        <v>7805</v>
      </c>
      <c r="N514" s="1" t="s">
        <v>167</v>
      </c>
      <c r="O514" s="1" t="s">
        <v>117</v>
      </c>
      <c r="P514" s="9">
        <v>96950</v>
      </c>
      <c r="Q514" s="1" t="s">
        <v>118</v>
      </c>
      <c r="S514" s="1">
        <v>16702346445</v>
      </c>
      <c r="T514" s="1">
        <v>2263</v>
      </c>
      <c r="U514" s="1">
        <v>72251</v>
      </c>
      <c r="V514" s="1" t="s">
        <v>119</v>
      </c>
      <c r="X514" s="1" t="s">
        <v>3601</v>
      </c>
      <c r="Y514" s="1" t="s">
        <v>954</v>
      </c>
      <c r="AA514" s="1" t="s">
        <v>2702</v>
      </c>
      <c r="AB514" s="1" t="s">
        <v>1088</v>
      </c>
      <c r="AC514" s="1" t="s">
        <v>1088</v>
      </c>
      <c r="AD514" s="1" t="s">
        <v>167</v>
      </c>
      <c r="AE514" s="1" t="s">
        <v>117</v>
      </c>
      <c r="AF514" s="9">
        <v>96950</v>
      </c>
      <c r="AG514" s="1" t="s">
        <v>118</v>
      </c>
      <c r="AI514" s="1">
        <v>16702346445</v>
      </c>
      <c r="AJ514" s="1">
        <v>2263</v>
      </c>
      <c r="AK514" s="1" t="s">
        <v>956</v>
      </c>
      <c r="BC514" s="1" t="str">
        <f>"51-3011.00"</f>
        <v>51-3011.00</v>
      </c>
      <c r="BD514" s="1" t="s">
        <v>1079</v>
      </c>
      <c r="BE514" s="1" t="s">
        <v>7806</v>
      </c>
      <c r="BF514" s="1" t="s">
        <v>3366</v>
      </c>
      <c r="BG514" s="1">
        <v>1</v>
      </c>
      <c r="BH514" s="1">
        <v>1</v>
      </c>
      <c r="BI514" s="2">
        <v>44292</v>
      </c>
      <c r="BJ514" s="2">
        <v>44656</v>
      </c>
      <c r="BK514" s="2">
        <v>44292</v>
      </c>
      <c r="BL514" s="2">
        <v>44656</v>
      </c>
      <c r="BM514" s="1">
        <v>40</v>
      </c>
      <c r="BN514" s="1">
        <v>0</v>
      </c>
      <c r="BO514" s="1">
        <v>8</v>
      </c>
      <c r="BP514" s="1">
        <v>8</v>
      </c>
      <c r="BQ514" s="1">
        <v>8</v>
      </c>
      <c r="BR514" s="1">
        <v>8</v>
      </c>
      <c r="BS514" s="1">
        <v>8</v>
      </c>
      <c r="BT514" s="1">
        <v>0</v>
      </c>
      <c r="BU514" s="1" t="str">
        <f>"4:00 AM"</f>
        <v>4:00 AM</v>
      </c>
      <c r="BV514" s="1" t="str">
        <f>"12:00 PM"</f>
        <v>12:00 PM</v>
      </c>
      <c r="BW514" s="1" t="s">
        <v>135</v>
      </c>
      <c r="BX514" s="1">
        <v>0</v>
      </c>
      <c r="BY514" s="1">
        <v>12</v>
      </c>
      <c r="BZ514" s="1" t="s">
        <v>112</v>
      </c>
      <c r="CA514" s="1">
        <v>0</v>
      </c>
      <c r="CB514" s="4" t="s">
        <v>7807</v>
      </c>
      <c r="CC514" s="1" t="s">
        <v>7808</v>
      </c>
      <c r="CD514" s="1" t="s">
        <v>7808</v>
      </c>
      <c r="CE514" s="1" t="s">
        <v>167</v>
      </c>
      <c r="CF514" s="1" t="s">
        <v>117</v>
      </c>
      <c r="CG514" s="1">
        <v>96950</v>
      </c>
      <c r="CH514" s="3">
        <v>7.9</v>
      </c>
      <c r="CI514" s="3">
        <v>7.9</v>
      </c>
      <c r="CJ514" s="3">
        <v>11.85</v>
      </c>
      <c r="CK514" s="3">
        <v>11.85</v>
      </c>
      <c r="CL514" s="1" t="s">
        <v>137</v>
      </c>
      <c r="CM514" s="1" t="s">
        <v>1093</v>
      </c>
      <c r="CN514" s="1" t="s">
        <v>139</v>
      </c>
      <c r="CP514" s="1" t="s">
        <v>112</v>
      </c>
      <c r="CQ514" s="1" t="s">
        <v>111</v>
      </c>
      <c r="CR514" s="1" t="s">
        <v>112</v>
      </c>
      <c r="CS514" s="1" t="s">
        <v>111</v>
      </c>
      <c r="CT514" s="1" t="s">
        <v>138</v>
      </c>
      <c r="CU514" s="1" t="s">
        <v>111</v>
      </c>
      <c r="CV514" s="1" t="s">
        <v>138</v>
      </c>
      <c r="CW514" s="1" t="s">
        <v>138</v>
      </c>
      <c r="CX514" s="1">
        <v>16702346445</v>
      </c>
      <c r="CY514" s="1" t="s">
        <v>956</v>
      </c>
      <c r="CZ514" s="1" t="s">
        <v>138</v>
      </c>
      <c r="DA514" s="1" t="s">
        <v>111</v>
      </c>
      <c r="DB514" s="1" t="s">
        <v>112</v>
      </c>
      <c r="DC514" s="1" t="s">
        <v>3601</v>
      </c>
      <c r="DD514" s="1" t="s">
        <v>3602</v>
      </c>
      <c r="DF514" s="1" t="s">
        <v>3600</v>
      </c>
      <c r="DG514" s="1" t="s">
        <v>956</v>
      </c>
    </row>
    <row r="515" spans="1:111" ht="15.6" customHeight="1" x14ac:dyDescent="0.25">
      <c r="A515" s="1" t="s">
        <v>7809</v>
      </c>
      <c r="B515" s="1" t="s">
        <v>238</v>
      </c>
      <c r="C515" s="2">
        <v>44172.07913726852</v>
      </c>
      <c r="D515" s="2">
        <v>44216</v>
      </c>
      <c r="E515" s="1" t="s">
        <v>110</v>
      </c>
      <c r="F515" s="2">
        <v>44236.791666666664</v>
      </c>
      <c r="G515" s="1" t="s">
        <v>111</v>
      </c>
      <c r="H515" s="1" t="s">
        <v>112</v>
      </c>
      <c r="I515" s="1" t="s">
        <v>112</v>
      </c>
      <c r="J515" s="1" t="s">
        <v>7810</v>
      </c>
      <c r="K515" s="1" t="s">
        <v>7811</v>
      </c>
      <c r="L515" s="1" t="s">
        <v>7812</v>
      </c>
      <c r="M515" s="1" t="s">
        <v>7813</v>
      </c>
      <c r="N515" s="1" t="s">
        <v>116</v>
      </c>
      <c r="O515" s="1" t="s">
        <v>117</v>
      </c>
      <c r="P515" s="9">
        <v>96950</v>
      </c>
      <c r="Q515" s="1" t="s">
        <v>118</v>
      </c>
      <c r="R515" s="1" t="s">
        <v>138</v>
      </c>
      <c r="S515" s="1">
        <v>16702353010</v>
      </c>
      <c r="U515" s="1">
        <v>54121</v>
      </c>
      <c r="V515" s="1" t="s">
        <v>119</v>
      </c>
      <c r="X515" s="1" t="s">
        <v>7814</v>
      </c>
      <c r="Y515" s="1" t="s">
        <v>7815</v>
      </c>
      <c r="AA515" s="1" t="s">
        <v>3825</v>
      </c>
      <c r="AB515" s="1" t="s">
        <v>7816</v>
      </c>
      <c r="AC515" s="1" t="s">
        <v>2618</v>
      </c>
      <c r="AD515" s="1" t="s">
        <v>167</v>
      </c>
      <c r="AE515" s="1" t="s">
        <v>117</v>
      </c>
      <c r="AF515" s="9">
        <v>96950</v>
      </c>
      <c r="AG515" s="1" t="s">
        <v>118</v>
      </c>
      <c r="AH515" s="1" t="s">
        <v>138</v>
      </c>
      <c r="AI515" s="1">
        <v>16702353010</v>
      </c>
      <c r="AK515" s="1" t="s">
        <v>7817</v>
      </c>
      <c r="BC515" s="1" t="str">
        <f>"13-2011.01"</f>
        <v>13-2011.01</v>
      </c>
      <c r="BD515" s="1" t="s">
        <v>932</v>
      </c>
      <c r="BE515" s="1" t="s">
        <v>7818</v>
      </c>
      <c r="BF515" s="1" t="s">
        <v>759</v>
      </c>
      <c r="BG515" s="1">
        <v>1</v>
      </c>
      <c r="BH515" s="1">
        <v>1</v>
      </c>
      <c r="BI515" s="2">
        <v>44238</v>
      </c>
      <c r="BJ515" s="2">
        <v>45332</v>
      </c>
      <c r="BK515" s="2">
        <v>44238</v>
      </c>
      <c r="BL515" s="2">
        <v>45332</v>
      </c>
      <c r="BM515" s="1">
        <v>35</v>
      </c>
      <c r="BN515" s="1">
        <v>0</v>
      </c>
      <c r="BO515" s="1">
        <v>7</v>
      </c>
      <c r="BP515" s="1">
        <v>7</v>
      </c>
      <c r="BQ515" s="1">
        <v>7</v>
      </c>
      <c r="BR515" s="1">
        <v>7</v>
      </c>
      <c r="BS515" s="1">
        <v>7</v>
      </c>
      <c r="BT515" s="1">
        <v>0</v>
      </c>
      <c r="BU515" s="1" t="str">
        <f>"10:00 AM"</f>
        <v>10:00 AM</v>
      </c>
      <c r="BV515" s="1" t="str">
        <f>"6:00 PM"</f>
        <v>6:00 PM</v>
      </c>
      <c r="BW515" s="1" t="s">
        <v>193</v>
      </c>
      <c r="BX515" s="1">
        <v>0</v>
      </c>
      <c r="BY515" s="1">
        <v>36</v>
      </c>
      <c r="BZ515" s="1" t="s">
        <v>112</v>
      </c>
      <c r="CA515" s="1">
        <v>0</v>
      </c>
      <c r="CB515" s="4" t="s">
        <v>7819</v>
      </c>
      <c r="CC515" s="1" t="s">
        <v>7812</v>
      </c>
      <c r="CD515" s="1" t="s">
        <v>7813</v>
      </c>
      <c r="CE515" s="1" t="s">
        <v>116</v>
      </c>
      <c r="CF515" s="1" t="s">
        <v>117</v>
      </c>
      <c r="CG515" s="1">
        <v>96950</v>
      </c>
      <c r="CH515" s="3">
        <v>14.85</v>
      </c>
      <c r="CI515" s="3">
        <v>14.85</v>
      </c>
      <c r="CJ515" s="3">
        <v>22.28</v>
      </c>
      <c r="CK515" s="3">
        <v>22.28</v>
      </c>
      <c r="CL515" s="1" t="s">
        <v>137</v>
      </c>
      <c r="CN515" s="1" t="s">
        <v>139</v>
      </c>
      <c r="CP515" s="1" t="s">
        <v>112</v>
      </c>
      <c r="CQ515" s="1" t="s">
        <v>111</v>
      </c>
      <c r="CR515" s="1" t="s">
        <v>111</v>
      </c>
      <c r="CS515" s="1" t="s">
        <v>111</v>
      </c>
      <c r="CT515" s="1" t="s">
        <v>138</v>
      </c>
      <c r="CU515" s="1" t="s">
        <v>111</v>
      </c>
      <c r="CV515" s="1" t="s">
        <v>111</v>
      </c>
      <c r="CW515" s="1" t="s">
        <v>2624</v>
      </c>
      <c r="CX515" s="1">
        <v>16702353010</v>
      </c>
      <c r="CY515" s="1" t="s">
        <v>2619</v>
      </c>
      <c r="CZ515" s="1" t="s">
        <v>428</v>
      </c>
      <c r="DA515" s="1" t="s">
        <v>111</v>
      </c>
      <c r="DB515" s="1" t="s">
        <v>112</v>
      </c>
    </row>
    <row r="516" spans="1:111" ht="15.6" customHeight="1" x14ac:dyDescent="0.25">
      <c r="A516" s="1" t="s">
        <v>7820</v>
      </c>
      <c r="B516" s="1" t="s">
        <v>238</v>
      </c>
      <c r="C516" s="2">
        <v>44168.250117129632</v>
      </c>
      <c r="D516" s="2">
        <v>44211</v>
      </c>
      <c r="E516" s="1" t="s">
        <v>180</v>
      </c>
      <c r="G516" s="1" t="s">
        <v>111</v>
      </c>
      <c r="H516" s="1" t="s">
        <v>112</v>
      </c>
      <c r="I516" s="1" t="s">
        <v>112</v>
      </c>
      <c r="J516" s="1" t="s">
        <v>7821</v>
      </c>
      <c r="K516" s="1" t="s">
        <v>7822</v>
      </c>
      <c r="L516" s="1" t="s">
        <v>7823</v>
      </c>
      <c r="M516" s="1" t="s">
        <v>2775</v>
      </c>
      <c r="N516" s="1" t="s">
        <v>116</v>
      </c>
      <c r="O516" s="1" t="s">
        <v>117</v>
      </c>
      <c r="P516" s="9">
        <v>96960</v>
      </c>
      <c r="Q516" s="1" t="s">
        <v>118</v>
      </c>
      <c r="R516" s="1" t="s">
        <v>362</v>
      </c>
      <c r="S516" s="1">
        <v>16703227461</v>
      </c>
      <c r="U516" s="1">
        <v>236220</v>
      </c>
      <c r="V516" s="1" t="s">
        <v>119</v>
      </c>
      <c r="X516" s="1" t="s">
        <v>7824</v>
      </c>
      <c r="Y516" s="1" t="s">
        <v>7825</v>
      </c>
      <c r="Z516" s="1" t="s">
        <v>7826</v>
      </c>
      <c r="AA516" s="1" t="s">
        <v>4078</v>
      </c>
      <c r="AB516" s="1" t="s">
        <v>7823</v>
      </c>
      <c r="AD516" s="1" t="s">
        <v>116</v>
      </c>
      <c r="AE516" s="1" t="s">
        <v>117</v>
      </c>
      <c r="AF516" s="9">
        <v>96950</v>
      </c>
      <c r="AG516" s="1" t="s">
        <v>118</v>
      </c>
      <c r="AH516" s="1" t="s">
        <v>362</v>
      </c>
      <c r="AI516" s="1">
        <v>16703227461</v>
      </c>
      <c r="AK516" s="1" t="s">
        <v>7827</v>
      </c>
      <c r="BC516" s="1" t="str">
        <f>"51-2041.00"</f>
        <v>51-2041.00</v>
      </c>
      <c r="BD516" s="1" t="s">
        <v>7828</v>
      </c>
      <c r="BE516" s="1" t="s">
        <v>7829</v>
      </c>
      <c r="BF516" s="1" t="s">
        <v>7830</v>
      </c>
      <c r="BG516" s="1">
        <v>3</v>
      </c>
      <c r="BH516" s="1">
        <v>3</v>
      </c>
      <c r="BI516" s="2">
        <v>44256</v>
      </c>
      <c r="BJ516" s="2">
        <v>44620</v>
      </c>
      <c r="BK516" s="2">
        <v>44256</v>
      </c>
      <c r="BL516" s="2">
        <v>44620</v>
      </c>
      <c r="BM516" s="1">
        <v>40</v>
      </c>
      <c r="BN516" s="1">
        <v>0</v>
      </c>
      <c r="BO516" s="1">
        <v>8</v>
      </c>
      <c r="BP516" s="1">
        <v>8</v>
      </c>
      <c r="BQ516" s="1">
        <v>8</v>
      </c>
      <c r="BR516" s="1">
        <v>8</v>
      </c>
      <c r="BS516" s="1">
        <v>8</v>
      </c>
      <c r="BT516" s="1">
        <v>0</v>
      </c>
      <c r="BU516" s="1" t="str">
        <f>"8:00 AM"</f>
        <v>8:00 AM</v>
      </c>
      <c r="BV516" s="1" t="str">
        <f>"5:00 PM"</f>
        <v>5:00 PM</v>
      </c>
      <c r="BW516" s="1" t="s">
        <v>135</v>
      </c>
      <c r="BX516" s="1">
        <v>0</v>
      </c>
      <c r="BY516" s="1">
        <v>12</v>
      </c>
      <c r="BZ516" s="1" t="s">
        <v>111</v>
      </c>
      <c r="CA516" s="1">
        <v>4</v>
      </c>
      <c r="CB516" s="1" t="s">
        <v>7831</v>
      </c>
      <c r="CC516" s="1" t="s">
        <v>3201</v>
      </c>
      <c r="CE516" s="1" t="s">
        <v>116</v>
      </c>
      <c r="CF516" s="1" t="s">
        <v>117</v>
      </c>
      <c r="CG516" s="1">
        <v>96950</v>
      </c>
      <c r="CH516" s="3">
        <v>14.68</v>
      </c>
      <c r="CJ516" s="3">
        <v>22.02</v>
      </c>
      <c r="CL516" s="1" t="s">
        <v>137</v>
      </c>
      <c r="CM516" s="1" t="s">
        <v>362</v>
      </c>
      <c r="CN516" s="1" t="s">
        <v>139</v>
      </c>
      <c r="CP516" s="1" t="s">
        <v>112</v>
      </c>
      <c r="CQ516" s="1" t="s">
        <v>111</v>
      </c>
      <c r="CR516" s="1" t="s">
        <v>112</v>
      </c>
      <c r="CS516" s="1" t="s">
        <v>111</v>
      </c>
      <c r="CT516" s="1" t="s">
        <v>138</v>
      </c>
      <c r="CU516" s="1" t="s">
        <v>111</v>
      </c>
      <c r="CV516" s="1" t="s">
        <v>138</v>
      </c>
      <c r="CW516" s="1" t="s">
        <v>2538</v>
      </c>
      <c r="CX516" s="1">
        <v>16703227461</v>
      </c>
      <c r="CY516" s="1" t="s">
        <v>7827</v>
      </c>
      <c r="CZ516" s="1" t="s">
        <v>138</v>
      </c>
      <c r="DA516" s="1" t="s">
        <v>111</v>
      </c>
      <c r="DB516" s="1" t="s">
        <v>112</v>
      </c>
      <c r="DC516" s="1" t="s">
        <v>7824</v>
      </c>
      <c r="DD516" s="1" t="s">
        <v>7825</v>
      </c>
      <c r="DE516" s="1" t="s">
        <v>1747</v>
      </c>
      <c r="DF516" s="1" t="s">
        <v>7821</v>
      </c>
      <c r="DG516" s="1" t="s">
        <v>7827</v>
      </c>
    </row>
    <row r="517" spans="1:111" ht="15.6" customHeight="1" x14ac:dyDescent="0.25">
      <c r="A517" s="1" t="s">
        <v>7841</v>
      </c>
      <c r="B517" s="1" t="s">
        <v>238</v>
      </c>
      <c r="C517" s="2">
        <v>44176.204651736109</v>
      </c>
      <c r="D517" s="2">
        <v>44229</v>
      </c>
      <c r="E517" s="1" t="s">
        <v>180</v>
      </c>
      <c r="G517" s="1" t="s">
        <v>112</v>
      </c>
      <c r="H517" s="1" t="s">
        <v>112</v>
      </c>
      <c r="I517" s="1" t="s">
        <v>112</v>
      </c>
      <c r="J517" s="1" t="s">
        <v>2493</v>
      </c>
      <c r="L517" s="1" t="s">
        <v>2494</v>
      </c>
      <c r="N517" s="1" t="s">
        <v>116</v>
      </c>
      <c r="O517" s="1" t="s">
        <v>117</v>
      </c>
      <c r="P517" s="9">
        <v>96950</v>
      </c>
      <c r="Q517" s="1" t="s">
        <v>118</v>
      </c>
      <c r="S517" s="1">
        <v>16704832564</v>
      </c>
      <c r="U517" s="1">
        <v>81211</v>
      </c>
      <c r="V517" s="1" t="s">
        <v>119</v>
      </c>
      <c r="X517" s="1" t="s">
        <v>2495</v>
      </c>
      <c r="Y517" s="1" t="s">
        <v>2496</v>
      </c>
      <c r="Z517" s="1" t="s">
        <v>2497</v>
      </c>
      <c r="AA517" s="1" t="s">
        <v>245</v>
      </c>
      <c r="AB517" s="1" t="s">
        <v>2494</v>
      </c>
      <c r="AC517" s="1" t="s">
        <v>2498</v>
      </c>
      <c r="AD517" s="1" t="s">
        <v>167</v>
      </c>
      <c r="AE517" s="1" t="s">
        <v>117</v>
      </c>
      <c r="AF517" s="9">
        <v>96950</v>
      </c>
      <c r="AG517" s="1" t="s">
        <v>118</v>
      </c>
      <c r="AI517" s="1">
        <v>16704832564</v>
      </c>
      <c r="AK517" s="1" t="s">
        <v>2499</v>
      </c>
      <c r="BC517" s="1" t="str">
        <f>"31-9011.00"</f>
        <v>31-9011.00</v>
      </c>
      <c r="BD517" s="1" t="s">
        <v>947</v>
      </c>
      <c r="BE517" s="1" t="s">
        <v>2500</v>
      </c>
      <c r="BF517" s="1" t="s">
        <v>949</v>
      </c>
      <c r="BG517" s="1">
        <v>2</v>
      </c>
      <c r="BH517" s="1">
        <v>2</v>
      </c>
      <c r="BI517" s="2">
        <v>44197</v>
      </c>
      <c r="BJ517" s="2">
        <v>44469</v>
      </c>
      <c r="BK517" s="2">
        <v>44229</v>
      </c>
      <c r="BL517" s="2">
        <v>44469</v>
      </c>
      <c r="BM517" s="1">
        <v>40</v>
      </c>
      <c r="BN517" s="1">
        <v>0</v>
      </c>
      <c r="BO517" s="1">
        <v>8</v>
      </c>
      <c r="BP517" s="1">
        <v>8</v>
      </c>
      <c r="BQ517" s="1">
        <v>8</v>
      </c>
      <c r="BR517" s="1">
        <v>8</v>
      </c>
      <c r="BS517" s="1">
        <v>8</v>
      </c>
      <c r="BT517" s="1">
        <v>0</v>
      </c>
      <c r="BU517" s="1" t="str">
        <f>"9:00 AM"</f>
        <v>9:00 AM</v>
      </c>
      <c r="BV517" s="1" t="str">
        <f>"6:00 PM"</f>
        <v>6:00 PM</v>
      </c>
      <c r="BW517" s="1" t="s">
        <v>230</v>
      </c>
      <c r="BX517" s="1">
        <v>0</v>
      </c>
      <c r="BY517" s="1">
        <v>6</v>
      </c>
      <c r="BZ517" s="1" t="s">
        <v>112</v>
      </c>
      <c r="CA517" s="1">
        <v>0</v>
      </c>
      <c r="CB517" s="4" t="s">
        <v>2501</v>
      </c>
      <c r="CC517" s="1" t="s">
        <v>2502</v>
      </c>
      <c r="CE517" s="1" t="s">
        <v>116</v>
      </c>
      <c r="CF517" s="1" t="s">
        <v>117</v>
      </c>
      <c r="CG517" s="1">
        <v>96950</v>
      </c>
      <c r="CH517" s="3">
        <v>12.22</v>
      </c>
      <c r="CI517" s="3">
        <v>12.22</v>
      </c>
      <c r="CJ517" s="3">
        <v>0</v>
      </c>
      <c r="CK517" s="3">
        <v>0</v>
      </c>
      <c r="CL517" s="1" t="s">
        <v>137</v>
      </c>
      <c r="CM517" s="1" t="s">
        <v>230</v>
      </c>
      <c r="CN517" s="1" t="s">
        <v>139</v>
      </c>
      <c r="CP517" s="1" t="s">
        <v>112</v>
      </c>
      <c r="CQ517" s="1" t="s">
        <v>111</v>
      </c>
      <c r="CR517" s="1" t="s">
        <v>112</v>
      </c>
      <c r="CS517" s="1" t="s">
        <v>112</v>
      </c>
      <c r="CT517" s="1" t="s">
        <v>138</v>
      </c>
      <c r="CU517" s="1" t="s">
        <v>111</v>
      </c>
      <c r="CV517" s="1" t="s">
        <v>138</v>
      </c>
      <c r="CW517" s="1" t="s">
        <v>1633</v>
      </c>
      <c r="CX517" s="1">
        <v>16702871097</v>
      </c>
      <c r="CY517" s="1" t="s">
        <v>2499</v>
      </c>
      <c r="CZ517" s="1" t="s">
        <v>138</v>
      </c>
      <c r="DA517" s="1" t="s">
        <v>111</v>
      </c>
      <c r="DB517" s="1" t="s">
        <v>112</v>
      </c>
      <c r="DC517" s="1" t="s">
        <v>2495</v>
      </c>
      <c r="DD517" s="1" t="s">
        <v>2496</v>
      </c>
      <c r="DE517" s="1" t="s">
        <v>2497</v>
      </c>
      <c r="DF517" s="1" t="s">
        <v>2493</v>
      </c>
      <c r="DG517" s="1" t="s">
        <v>2499</v>
      </c>
    </row>
    <row r="518" spans="1:111" ht="15.6" customHeight="1" x14ac:dyDescent="0.25">
      <c r="A518" s="1" t="s">
        <v>7856</v>
      </c>
      <c r="B518" s="1" t="s">
        <v>238</v>
      </c>
      <c r="C518" s="2">
        <v>44186.294534722219</v>
      </c>
      <c r="D518" s="2">
        <v>44225</v>
      </c>
      <c r="E518" s="1" t="s">
        <v>180</v>
      </c>
      <c r="G518" s="1" t="s">
        <v>112</v>
      </c>
      <c r="H518" s="1" t="s">
        <v>112</v>
      </c>
      <c r="I518" s="1" t="s">
        <v>112</v>
      </c>
      <c r="J518" s="1" t="s">
        <v>6842</v>
      </c>
      <c r="K518" s="1" t="s">
        <v>138</v>
      </c>
      <c r="L518" s="1" t="s">
        <v>7857</v>
      </c>
      <c r="M518" s="1" t="s">
        <v>7763</v>
      </c>
      <c r="N518" s="1" t="s">
        <v>116</v>
      </c>
      <c r="O518" s="1" t="s">
        <v>117</v>
      </c>
      <c r="P518" s="9">
        <v>96950</v>
      </c>
      <c r="Q518" s="1" t="s">
        <v>118</v>
      </c>
      <c r="R518" s="1" t="s">
        <v>138</v>
      </c>
      <c r="S518" s="1">
        <v>16702330744</v>
      </c>
      <c r="U518" s="1">
        <v>488320</v>
      </c>
      <c r="V518" s="1" t="s">
        <v>119</v>
      </c>
      <c r="X518" s="1" t="s">
        <v>4877</v>
      </c>
      <c r="Y518" s="1" t="s">
        <v>4878</v>
      </c>
      <c r="Z518" s="1" t="s">
        <v>1544</v>
      </c>
      <c r="AA518" s="1" t="s">
        <v>373</v>
      </c>
      <c r="AB518" s="1" t="s">
        <v>7858</v>
      </c>
      <c r="AC518" s="1" t="s">
        <v>7857</v>
      </c>
      <c r="AD518" s="1" t="s">
        <v>116</v>
      </c>
      <c r="AE518" s="1" t="s">
        <v>117</v>
      </c>
      <c r="AF518" s="9">
        <v>96950</v>
      </c>
      <c r="AG518" s="1" t="s">
        <v>118</v>
      </c>
      <c r="AH518" s="1" t="s">
        <v>138</v>
      </c>
      <c r="AI518" s="1">
        <v>16702330744</v>
      </c>
      <c r="AK518" s="1" t="s">
        <v>6847</v>
      </c>
      <c r="BC518" s="1" t="str">
        <f>"43-6014.00"</f>
        <v>43-6014.00</v>
      </c>
      <c r="BD518" s="1" t="s">
        <v>3652</v>
      </c>
      <c r="BE518" s="1" t="s">
        <v>7859</v>
      </c>
      <c r="BF518" s="1" t="s">
        <v>7860</v>
      </c>
      <c r="BG518" s="1">
        <v>1</v>
      </c>
      <c r="BH518" s="1">
        <v>1</v>
      </c>
      <c r="BI518" s="2">
        <v>44186</v>
      </c>
      <c r="BJ518" s="2">
        <v>44469</v>
      </c>
      <c r="BK518" s="2">
        <v>44225</v>
      </c>
      <c r="BL518" s="2">
        <v>44469</v>
      </c>
      <c r="BM518" s="1">
        <v>40</v>
      </c>
      <c r="BN518" s="1">
        <v>0</v>
      </c>
      <c r="BO518" s="1">
        <v>8</v>
      </c>
      <c r="BP518" s="1">
        <v>8</v>
      </c>
      <c r="BQ518" s="1">
        <v>8</v>
      </c>
      <c r="BR518" s="1">
        <v>8</v>
      </c>
      <c r="BS518" s="1">
        <v>8</v>
      </c>
      <c r="BT518" s="1">
        <v>0</v>
      </c>
      <c r="BU518" s="1" t="str">
        <f>"8:00 AM"</f>
        <v>8:00 AM</v>
      </c>
      <c r="BV518" s="1" t="str">
        <f>"5:00 PM"</f>
        <v>5:00 PM</v>
      </c>
      <c r="BW518" s="1" t="s">
        <v>135</v>
      </c>
      <c r="BX518" s="1">
        <v>0</v>
      </c>
      <c r="BY518" s="1">
        <v>12</v>
      </c>
      <c r="BZ518" s="1" t="s">
        <v>112</v>
      </c>
      <c r="CA518" s="1">
        <v>0</v>
      </c>
      <c r="CB518" s="4" t="s">
        <v>7861</v>
      </c>
      <c r="CC518" s="1" t="s">
        <v>7862</v>
      </c>
      <c r="CD518" s="1" t="s">
        <v>4883</v>
      </c>
      <c r="CE518" s="1" t="s">
        <v>116</v>
      </c>
      <c r="CF518" s="1" t="s">
        <v>117</v>
      </c>
      <c r="CG518" s="1">
        <v>96950</v>
      </c>
      <c r="CH518" s="3">
        <v>15.97</v>
      </c>
      <c r="CI518" s="3">
        <v>15.97</v>
      </c>
      <c r="CJ518" s="3">
        <v>23.96</v>
      </c>
      <c r="CK518" s="3">
        <v>23.96</v>
      </c>
      <c r="CL518" s="1" t="s">
        <v>137</v>
      </c>
      <c r="CM518" s="1" t="s">
        <v>138</v>
      </c>
      <c r="CN518" s="1" t="s">
        <v>139</v>
      </c>
      <c r="CP518" s="1" t="s">
        <v>112</v>
      </c>
      <c r="CQ518" s="1" t="s">
        <v>111</v>
      </c>
      <c r="CR518" s="1" t="s">
        <v>112</v>
      </c>
      <c r="CS518" s="1" t="s">
        <v>111</v>
      </c>
      <c r="CT518" s="1" t="s">
        <v>138</v>
      </c>
      <c r="CU518" s="1" t="s">
        <v>111</v>
      </c>
      <c r="CV518" s="1" t="s">
        <v>138</v>
      </c>
      <c r="CW518" s="1" t="s">
        <v>138</v>
      </c>
      <c r="CX518" s="1">
        <v>16702330744</v>
      </c>
      <c r="CY518" s="1" t="s">
        <v>4879</v>
      </c>
      <c r="CZ518" s="1" t="s">
        <v>138</v>
      </c>
      <c r="DA518" s="1" t="s">
        <v>111</v>
      </c>
      <c r="DB518" s="1" t="s">
        <v>112</v>
      </c>
    </row>
    <row r="519" spans="1:111" ht="15.6" customHeight="1" x14ac:dyDescent="0.25">
      <c r="A519" s="1" t="s">
        <v>7863</v>
      </c>
      <c r="B519" s="1" t="s">
        <v>238</v>
      </c>
      <c r="C519" s="2">
        <v>44164.89129965278</v>
      </c>
      <c r="D519" s="2">
        <v>44196</v>
      </c>
      <c r="E519" s="1" t="s">
        <v>180</v>
      </c>
      <c r="G519" s="1" t="s">
        <v>111</v>
      </c>
      <c r="H519" s="1" t="s">
        <v>111</v>
      </c>
      <c r="I519" s="1" t="s">
        <v>112</v>
      </c>
      <c r="J519" s="1" t="s">
        <v>7864</v>
      </c>
      <c r="K519" s="1" t="s">
        <v>4928</v>
      </c>
      <c r="L519" s="1" t="s">
        <v>4929</v>
      </c>
      <c r="M519" s="1" t="s">
        <v>2334</v>
      </c>
      <c r="N519" s="1" t="s">
        <v>116</v>
      </c>
      <c r="O519" s="1" t="s">
        <v>117</v>
      </c>
      <c r="P519" s="9">
        <v>96950</v>
      </c>
      <c r="Q519" s="1" t="s">
        <v>118</v>
      </c>
      <c r="S519" s="1">
        <v>16707838292</v>
      </c>
      <c r="U519" s="1">
        <v>713990</v>
      </c>
      <c r="V519" s="1" t="s">
        <v>119</v>
      </c>
      <c r="X519" s="1" t="s">
        <v>2332</v>
      </c>
      <c r="Y519" s="1" t="s">
        <v>2333</v>
      </c>
      <c r="AA519" s="1" t="s">
        <v>171</v>
      </c>
      <c r="AB519" s="1" t="s">
        <v>4930</v>
      </c>
      <c r="AC519" s="1" t="s">
        <v>2334</v>
      </c>
      <c r="AD519" s="1" t="s">
        <v>116</v>
      </c>
      <c r="AE519" s="1" t="s">
        <v>117</v>
      </c>
      <c r="AF519" s="9">
        <v>96950</v>
      </c>
      <c r="AG519" s="1" t="s">
        <v>118</v>
      </c>
      <c r="AI519" s="1">
        <v>16707838292</v>
      </c>
      <c r="AK519" s="1" t="s">
        <v>2335</v>
      </c>
      <c r="BC519" s="1" t="str">
        <f>"49-3051.00"</f>
        <v>49-3051.00</v>
      </c>
      <c r="BD519" s="1" t="s">
        <v>7865</v>
      </c>
      <c r="BE519" s="1" t="s">
        <v>7866</v>
      </c>
      <c r="BF519" s="1" t="s">
        <v>7867</v>
      </c>
      <c r="BG519" s="1">
        <v>2</v>
      </c>
      <c r="BH519" s="1">
        <v>2</v>
      </c>
      <c r="BI519" s="2">
        <v>44105</v>
      </c>
      <c r="BJ519" s="2">
        <v>44469</v>
      </c>
      <c r="BK519" s="2">
        <v>44200</v>
      </c>
      <c r="BL519" s="2">
        <v>44469</v>
      </c>
      <c r="BM519" s="1">
        <v>40</v>
      </c>
      <c r="BN519" s="1">
        <v>0</v>
      </c>
      <c r="BO519" s="1">
        <v>8</v>
      </c>
      <c r="BP519" s="1">
        <v>8</v>
      </c>
      <c r="BQ519" s="1">
        <v>8</v>
      </c>
      <c r="BR519" s="1">
        <v>0</v>
      </c>
      <c r="BS519" s="1">
        <v>8</v>
      </c>
      <c r="BT519" s="1">
        <v>8</v>
      </c>
      <c r="BU519" s="1" t="str">
        <f>"8:00 AM"</f>
        <v>8:00 AM</v>
      </c>
      <c r="BV519" s="1" t="str">
        <f>"5:00 PM"</f>
        <v>5:00 PM</v>
      </c>
      <c r="BW519" s="1" t="s">
        <v>135</v>
      </c>
      <c r="BX519" s="1">
        <v>0</v>
      </c>
      <c r="BY519" s="1">
        <v>12</v>
      </c>
      <c r="BZ519" s="1" t="s">
        <v>112</v>
      </c>
      <c r="CA519" s="1">
        <v>0</v>
      </c>
      <c r="CB519" s="1" t="s">
        <v>138</v>
      </c>
      <c r="CC519" s="1" t="s">
        <v>4930</v>
      </c>
      <c r="CD519" s="1" t="s">
        <v>2334</v>
      </c>
      <c r="CE519" s="1" t="s">
        <v>116</v>
      </c>
      <c r="CF519" s="1" t="s">
        <v>117</v>
      </c>
      <c r="CG519" s="1">
        <v>96950</v>
      </c>
      <c r="CH519" s="3">
        <v>10.67</v>
      </c>
      <c r="CI519" s="3">
        <v>10.67</v>
      </c>
      <c r="CJ519" s="3">
        <v>16.010000000000002</v>
      </c>
      <c r="CK519" s="3">
        <v>16.010000000000002</v>
      </c>
      <c r="CL519" s="1" t="s">
        <v>137</v>
      </c>
      <c r="CN519" s="1" t="s">
        <v>139</v>
      </c>
      <c r="CP519" s="1" t="s">
        <v>112</v>
      </c>
      <c r="CQ519" s="1" t="s">
        <v>111</v>
      </c>
      <c r="CR519" s="1" t="s">
        <v>112</v>
      </c>
      <c r="CS519" s="1" t="s">
        <v>111</v>
      </c>
      <c r="CT519" s="1" t="s">
        <v>138</v>
      </c>
      <c r="CU519" s="1" t="s">
        <v>111</v>
      </c>
      <c r="CV519" s="1" t="s">
        <v>138</v>
      </c>
      <c r="CW519" s="1" t="s">
        <v>2337</v>
      </c>
      <c r="CX519" s="1">
        <v>16707838292</v>
      </c>
      <c r="CY519" s="1" t="s">
        <v>4933</v>
      </c>
      <c r="CZ519" s="1" t="s">
        <v>138</v>
      </c>
      <c r="DA519" s="1" t="s">
        <v>111</v>
      </c>
      <c r="DB519" s="1" t="s">
        <v>112</v>
      </c>
    </row>
    <row r="520" spans="1:111" ht="15.6" customHeight="1" x14ac:dyDescent="0.25">
      <c r="A520" s="1" t="s">
        <v>7868</v>
      </c>
      <c r="B520" s="1" t="s">
        <v>238</v>
      </c>
      <c r="C520" s="2">
        <v>44148.127916319441</v>
      </c>
      <c r="D520" s="2">
        <v>44201</v>
      </c>
      <c r="E520" s="1" t="s">
        <v>180</v>
      </c>
      <c r="G520" s="1" t="s">
        <v>111</v>
      </c>
      <c r="H520" s="1" t="s">
        <v>111</v>
      </c>
      <c r="I520" s="1" t="s">
        <v>112</v>
      </c>
      <c r="J520" s="1" t="s">
        <v>7869</v>
      </c>
      <c r="K520" s="1" t="s">
        <v>569</v>
      </c>
      <c r="L520" s="1" t="s">
        <v>669</v>
      </c>
      <c r="M520" s="1" t="s">
        <v>7870</v>
      </c>
      <c r="N520" s="1" t="s">
        <v>116</v>
      </c>
      <c r="O520" s="1" t="s">
        <v>117</v>
      </c>
      <c r="P520" s="9">
        <v>96950</v>
      </c>
      <c r="Q520" s="1" t="s">
        <v>118</v>
      </c>
      <c r="S520" s="1">
        <v>16702871135</v>
      </c>
      <c r="U520" s="1">
        <v>56132</v>
      </c>
      <c r="V520" s="1" t="s">
        <v>119</v>
      </c>
      <c r="X520" s="1" t="s">
        <v>7871</v>
      </c>
      <c r="Y520" s="1" t="s">
        <v>7872</v>
      </c>
      <c r="Z520" s="1" t="s">
        <v>7873</v>
      </c>
      <c r="AA520" s="1" t="s">
        <v>373</v>
      </c>
      <c r="AB520" s="1" t="s">
        <v>669</v>
      </c>
      <c r="AC520" s="1" t="s">
        <v>7874</v>
      </c>
      <c r="AD520" s="1" t="s">
        <v>116</v>
      </c>
      <c r="AE520" s="1" t="s">
        <v>117</v>
      </c>
      <c r="AF520" s="9">
        <v>96950</v>
      </c>
      <c r="AG520" s="1" t="s">
        <v>118</v>
      </c>
      <c r="AI520" s="1">
        <v>16702871135</v>
      </c>
      <c r="AK520" s="1" t="s">
        <v>575</v>
      </c>
      <c r="BC520" s="1" t="str">
        <f>"13-2011.01"</f>
        <v>13-2011.01</v>
      </c>
      <c r="BD520" s="1" t="s">
        <v>932</v>
      </c>
      <c r="BE520" s="1" t="s">
        <v>7875</v>
      </c>
      <c r="BF520" s="1" t="s">
        <v>759</v>
      </c>
      <c r="BG520" s="1">
        <v>1</v>
      </c>
      <c r="BH520" s="1">
        <v>1</v>
      </c>
      <c r="BI520" s="2">
        <v>44193</v>
      </c>
      <c r="BJ520" s="2">
        <v>45287</v>
      </c>
      <c r="BK520" s="2">
        <v>44202</v>
      </c>
      <c r="BL520" s="2">
        <v>45287</v>
      </c>
      <c r="BM520" s="1">
        <v>40</v>
      </c>
      <c r="BN520" s="1">
        <v>0</v>
      </c>
      <c r="BO520" s="1">
        <v>8</v>
      </c>
      <c r="BP520" s="1">
        <v>8</v>
      </c>
      <c r="BQ520" s="1">
        <v>8</v>
      </c>
      <c r="BR520" s="1">
        <v>8</v>
      </c>
      <c r="BS520" s="1">
        <v>8</v>
      </c>
      <c r="BT520" s="1">
        <v>0</v>
      </c>
      <c r="BU520" s="1" t="str">
        <f>"8:00 AM"</f>
        <v>8:00 AM</v>
      </c>
      <c r="BV520" s="1" t="str">
        <f>"5:00 PM"</f>
        <v>5:00 PM</v>
      </c>
      <c r="BW520" s="1" t="s">
        <v>193</v>
      </c>
      <c r="BX520" s="1">
        <v>0</v>
      </c>
      <c r="BY520" s="1">
        <v>24</v>
      </c>
      <c r="BZ520" s="1" t="s">
        <v>112</v>
      </c>
      <c r="CA520" s="1">
        <v>0</v>
      </c>
      <c r="CB520" s="1" t="s">
        <v>7876</v>
      </c>
      <c r="CC520" s="1" t="s">
        <v>7877</v>
      </c>
      <c r="CD520" s="1" t="s">
        <v>7878</v>
      </c>
      <c r="CE520" s="1" t="s">
        <v>116</v>
      </c>
      <c r="CF520" s="1" t="s">
        <v>117</v>
      </c>
      <c r="CG520" s="1">
        <v>96950</v>
      </c>
      <c r="CH520" s="3">
        <v>14.85</v>
      </c>
      <c r="CI520" s="3">
        <v>14.85</v>
      </c>
      <c r="CJ520" s="3">
        <v>22.27</v>
      </c>
      <c r="CK520" s="3">
        <v>22.27</v>
      </c>
      <c r="CL520" s="1" t="s">
        <v>137</v>
      </c>
      <c r="CM520" s="1" t="s">
        <v>582</v>
      </c>
      <c r="CN520" s="1" t="s">
        <v>139</v>
      </c>
      <c r="CP520" s="1" t="s">
        <v>112</v>
      </c>
      <c r="CQ520" s="1" t="s">
        <v>111</v>
      </c>
      <c r="CR520" s="1" t="s">
        <v>111</v>
      </c>
      <c r="CS520" s="1" t="s">
        <v>111</v>
      </c>
      <c r="CT520" s="1" t="s">
        <v>138</v>
      </c>
      <c r="CU520" s="1" t="s">
        <v>111</v>
      </c>
      <c r="CV520" s="1" t="s">
        <v>138</v>
      </c>
      <c r="CW520" s="1" t="s">
        <v>583</v>
      </c>
      <c r="CX520" s="1">
        <v>16702871135</v>
      </c>
      <c r="CY520" s="1" t="s">
        <v>575</v>
      </c>
      <c r="CZ520" s="1" t="s">
        <v>428</v>
      </c>
      <c r="DA520" s="1" t="s">
        <v>111</v>
      </c>
      <c r="DB520" s="1" t="s">
        <v>112</v>
      </c>
    </row>
    <row r="521" spans="1:111" ht="15.6" customHeight="1" x14ac:dyDescent="0.25">
      <c r="A521" s="1" t="s">
        <v>7886</v>
      </c>
      <c r="B521" s="1" t="s">
        <v>238</v>
      </c>
      <c r="C521" s="2">
        <v>44232.118889120371</v>
      </c>
      <c r="D521" s="2">
        <v>44278</v>
      </c>
      <c r="E521" s="1" t="s">
        <v>180</v>
      </c>
      <c r="G521" s="1" t="s">
        <v>112</v>
      </c>
      <c r="H521" s="1" t="s">
        <v>112</v>
      </c>
      <c r="I521" s="1" t="s">
        <v>112</v>
      </c>
      <c r="J521" s="1" t="s">
        <v>791</v>
      </c>
      <c r="K521" s="1" t="s">
        <v>792</v>
      </c>
      <c r="L521" s="1" t="s">
        <v>684</v>
      </c>
      <c r="M521" s="1" t="s">
        <v>793</v>
      </c>
      <c r="N521" s="1" t="s">
        <v>116</v>
      </c>
      <c r="O521" s="1" t="s">
        <v>117</v>
      </c>
      <c r="P521" s="9">
        <v>96950</v>
      </c>
      <c r="Q521" s="1" t="s">
        <v>118</v>
      </c>
      <c r="R521" s="1" t="s">
        <v>138</v>
      </c>
      <c r="S521" s="1">
        <v>16703236877</v>
      </c>
      <c r="U521" s="1">
        <v>6216</v>
      </c>
      <c r="V521" s="1" t="s">
        <v>119</v>
      </c>
      <c r="X521" s="1" t="s">
        <v>686</v>
      </c>
      <c r="Y521" s="1" t="s">
        <v>687</v>
      </c>
      <c r="Z521" s="1" t="s">
        <v>688</v>
      </c>
      <c r="AA521" s="1" t="s">
        <v>245</v>
      </c>
      <c r="AB521" s="1" t="s">
        <v>7844</v>
      </c>
      <c r="AD521" s="1" t="s">
        <v>690</v>
      </c>
      <c r="AE521" s="1" t="s">
        <v>691</v>
      </c>
      <c r="AF521" s="9">
        <v>96931</v>
      </c>
      <c r="AG521" s="1" t="s">
        <v>118</v>
      </c>
      <c r="AH521" s="1" t="s">
        <v>138</v>
      </c>
      <c r="AI521" s="1">
        <v>16716498746</v>
      </c>
      <c r="AJ521" s="1">
        <v>203</v>
      </c>
      <c r="AK521" s="1" t="s">
        <v>692</v>
      </c>
      <c r="BC521" s="1" t="str">
        <f>"31-1014.00"</f>
        <v>31-1014.00</v>
      </c>
      <c r="BD521" s="1" t="s">
        <v>531</v>
      </c>
      <c r="BE521" s="1" t="s">
        <v>7887</v>
      </c>
      <c r="BF521" s="1" t="s">
        <v>788</v>
      </c>
      <c r="BG521" s="1">
        <v>6</v>
      </c>
      <c r="BH521" s="1">
        <v>6</v>
      </c>
      <c r="BI521" s="2">
        <v>44331</v>
      </c>
      <c r="BJ521" s="2">
        <v>44695</v>
      </c>
      <c r="BK521" s="2">
        <v>44331</v>
      </c>
      <c r="BL521" s="2">
        <v>44695</v>
      </c>
      <c r="BM521" s="1">
        <v>40</v>
      </c>
      <c r="BN521" s="1">
        <v>0</v>
      </c>
      <c r="BO521" s="1">
        <v>8</v>
      </c>
      <c r="BP521" s="1">
        <v>8</v>
      </c>
      <c r="BQ521" s="1">
        <v>8</v>
      </c>
      <c r="BR521" s="1">
        <v>8</v>
      </c>
      <c r="BS521" s="1">
        <v>5</v>
      </c>
      <c r="BT521" s="1">
        <v>3</v>
      </c>
      <c r="BU521" s="1" t="str">
        <f>"8:30 AM"</f>
        <v>8:30 AM</v>
      </c>
      <c r="BV521" s="1" t="str">
        <f>"5:30 PM"</f>
        <v>5:30 PM</v>
      </c>
      <c r="BW521" s="1" t="s">
        <v>135</v>
      </c>
      <c r="BX521" s="1">
        <v>0</v>
      </c>
      <c r="BY521" s="1">
        <v>0</v>
      </c>
      <c r="BZ521" s="1" t="s">
        <v>112</v>
      </c>
      <c r="CA521" s="1">
        <v>0</v>
      </c>
      <c r="CB521" s="1" t="s">
        <v>2382</v>
      </c>
      <c r="CC521" s="1" t="s">
        <v>684</v>
      </c>
      <c r="CD521" s="1" t="s">
        <v>793</v>
      </c>
      <c r="CE521" s="1" t="s">
        <v>116</v>
      </c>
      <c r="CF521" s="1" t="s">
        <v>117</v>
      </c>
      <c r="CG521" s="1">
        <v>96950</v>
      </c>
      <c r="CH521" s="3">
        <v>12.21</v>
      </c>
      <c r="CI521" s="3">
        <v>12.21</v>
      </c>
      <c r="CJ521" s="3">
        <v>18.309999999999999</v>
      </c>
      <c r="CK521" s="3">
        <v>18.309999999999999</v>
      </c>
      <c r="CL521" s="1" t="s">
        <v>137</v>
      </c>
      <c r="CN521" s="1" t="s">
        <v>139</v>
      </c>
      <c r="CP521" s="1" t="s">
        <v>112</v>
      </c>
      <c r="CQ521" s="1" t="s">
        <v>111</v>
      </c>
      <c r="CR521" s="1" t="s">
        <v>112</v>
      </c>
      <c r="CS521" s="1" t="s">
        <v>111</v>
      </c>
      <c r="CT521" s="1" t="s">
        <v>138</v>
      </c>
      <c r="CU521" s="1" t="s">
        <v>111</v>
      </c>
      <c r="CV521" s="1" t="s">
        <v>138</v>
      </c>
      <c r="CW521" s="1" t="s">
        <v>797</v>
      </c>
      <c r="CX521" s="1">
        <v>16703236877</v>
      </c>
      <c r="CY521" s="1" t="s">
        <v>699</v>
      </c>
      <c r="CZ521" s="1" t="s">
        <v>138</v>
      </c>
      <c r="DA521" s="1" t="s">
        <v>111</v>
      </c>
      <c r="DB521" s="1" t="s">
        <v>112</v>
      </c>
    </row>
    <row r="522" spans="1:111" ht="15.6" customHeight="1" x14ac:dyDescent="0.25">
      <c r="A522" s="1" t="s">
        <v>7888</v>
      </c>
      <c r="B522" s="1" t="s">
        <v>238</v>
      </c>
      <c r="C522" s="2">
        <v>44211.055116087962</v>
      </c>
      <c r="D522" s="2">
        <v>44250</v>
      </c>
      <c r="E522" s="1" t="s">
        <v>110</v>
      </c>
      <c r="F522" s="2">
        <v>44255.791666666664</v>
      </c>
      <c r="G522" s="1" t="s">
        <v>112</v>
      </c>
      <c r="H522" s="1" t="s">
        <v>112</v>
      </c>
      <c r="I522" s="1" t="s">
        <v>112</v>
      </c>
      <c r="J522" s="1" t="s">
        <v>7889</v>
      </c>
      <c r="K522" s="1" t="s">
        <v>331</v>
      </c>
      <c r="L522" s="1" t="s">
        <v>6185</v>
      </c>
      <c r="M522" s="1" t="s">
        <v>7890</v>
      </c>
      <c r="N522" s="1" t="s">
        <v>167</v>
      </c>
      <c r="O522" s="1" t="s">
        <v>117</v>
      </c>
      <c r="P522" s="9">
        <v>96950</v>
      </c>
      <c r="Q522" s="1" t="s">
        <v>118</v>
      </c>
      <c r="R522" s="1" t="s">
        <v>331</v>
      </c>
      <c r="S522" s="1">
        <v>16702357011</v>
      </c>
      <c r="T522" s="1">
        <v>0</v>
      </c>
      <c r="U522" s="1">
        <v>5621</v>
      </c>
      <c r="V522" s="1" t="s">
        <v>119</v>
      </c>
      <c r="X522" s="1" t="s">
        <v>721</v>
      </c>
      <c r="Y522" s="1" t="s">
        <v>2974</v>
      </c>
      <c r="Z522" s="1" t="s">
        <v>2975</v>
      </c>
      <c r="AA522" s="1" t="s">
        <v>461</v>
      </c>
      <c r="AB522" s="1" t="s">
        <v>6185</v>
      </c>
      <c r="AC522" s="1" t="s">
        <v>7890</v>
      </c>
      <c r="AD522" s="1" t="s">
        <v>116</v>
      </c>
      <c r="AE522" s="1" t="s">
        <v>117</v>
      </c>
      <c r="AF522" s="9">
        <v>96950</v>
      </c>
      <c r="AG522" s="1" t="s">
        <v>118</v>
      </c>
      <c r="AH522" s="1" t="s">
        <v>362</v>
      </c>
      <c r="AI522" s="1">
        <v>16702357011</v>
      </c>
      <c r="AJ522" s="1">
        <v>0</v>
      </c>
      <c r="AK522" s="1" t="s">
        <v>2977</v>
      </c>
      <c r="BC522" s="1" t="str">
        <f>"49-3023.01"</f>
        <v>49-3023.01</v>
      </c>
      <c r="BD522" s="1" t="s">
        <v>608</v>
      </c>
      <c r="BE522" s="1" t="s">
        <v>7891</v>
      </c>
      <c r="BF522" s="1" t="s">
        <v>3964</v>
      </c>
      <c r="BG522" s="1">
        <v>1</v>
      </c>
      <c r="BH522" s="1">
        <v>1</v>
      </c>
      <c r="BI522" s="2">
        <v>44257</v>
      </c>
      <c r="BJ522" s="2">
        <v>44621</v>
      </c>
      <c r="BK522" s="2">
        <v>44257</v>
      </c>
      <c r="BL522" s="2">
        <v>44621</v>
      </c>
      <c r="BM522" s="1">
        <v>35</v>
      </c>
      <c r="BN522" s="1">
        <v>0</v>
      </c>
      <c r="BO522" s="1">
        <v>7</v>
      </c>
      <c r="BP522" s="1">
        <v>7</v>
      </c>
      <c r="BQ522" s="1">
        <v>7</v>
      </c>
      <c r="BR522" s="1">
        <v>7</v>
      </c>
      <c r="BS522" s="1">
        <v>7</v>
      </c>
      <c r="BT522" s="1">
        <v>0</v>
      </c>
      <c r="BU522" s="1" t="str">
        <f>"8:00 AM"</f>
        <v>8:00 AM</v>
      </c>
      <c r="BV522" s="1" t="str">
        <f>"4:00 PM"</f>
        <v>4:00 PM</v>
      </c>
      <c r="BW522" s="1" t="s">
        <v>135</v>
      </c>
      <c r="BX522" s="1">
        <v>0</v>
      </c>
      <c r="BY522" s="1">
        <v>12</v>
      </c>
      <c r="BZ522" s="1" t="s">
        <v>112</v>
      </c>
      <c r="CA522" s="1">
        <v>0</v>
      </c>
      <c r="CB522" s="1" t="s">
        <v>7892</v>
      </c>
      <c r="CC522" s="1" t="s">
        <v>6185</v>
      </c>
      <c r="CD522" s="1" t="s">
        <v>7890</v>
      </c>
      <c r="CE522" s="1" t="s">
        <v>167</v>
      </c>
      <c r="CF522" s="1" t="s">
        <v>117</v>
      </c>
      <c r="CG522" s="1">
        <v>96950</v>
      </c>
      <c r="CH522" s="3">
        <v>8.75</v>
      </c>
      <c r="CI522" s="3">
        <v>8.75</v>
      </c>
      <c r="CL522" s="1" t="s">
        <v>137</v>
      </c>
      <c r="CN522" s="1" t="s">
        <v>139</v>
      </c>
      <c r="CP522" s="1" t="s">
        <v>112</v>
      </c>
      <c r="CQ522" s="1" t="s">
        <v>111</v>
      </c>
      <c r="CR522" s="1" t="s">
        <v>112</v>
      </c>
      <c r="CS522" s="1" t="s">
        <v>112</v>
      </c>
      <c r="CT522" s="1" t="s">
        <v>138</v>
      </c>
      <c r="CU522" s="1" t="s">
        <v>111</v>
      </c>
      <c r="CV522" s="1" t="s">
        <v>138</v>
      </c>
      <c r="CW522" s="1" t="s">
        <v>138</v>
      </c>
      <c r="CX522" s="1">
        <v>16702357011</v>
      </c>
      <c r="CY522" s="1" t="s">
        <v>2977</v>
      </c>
      <c r="CZ522" s="1" t="s">
        <v>428</v>
      </c>
      <c r="DA522" s="1" t="s">
        <v>111</v>
      </c>
      <c r="DB522" s="1" t="s">
        <v>112</v>
      </c>
    </row>
    <row r="523" spans="1:111" ht="15.6" customHeight="1" x14ac:dyDescent="0.25">
      <c r="A523" s="1" t="s">
        <v>7893</v>
      </c>
      <c r="B523" s="1" t="s">
        <v>238</v>
      </c>
      <c r="C523" s="2">
        <v>44245.106076620374</v>
      </c>
      <c r="D523" s="2">
        <v>44277</v>
      </c>
      <c r="E523" s="1" t="s">
        <v>110</v>
      </c>
      <c r="F523" s="2">
        <v>44268.791666666664</v>
      </c>
      <c r="G523" s="1" t="s">
        <v>112</v>
      </c>
      <c r="H523" s="1" t="s">
        <v>112</v>
      </c>
      <c r="I523" s="1" t="s">
        <v>112</v>
      </c>
      <c r="J523" s="1" t="s">
        <v>7894</v>
      </c>
      <c r="K523" s="1" t="s">
        <v>7895</v>
      </c>
      <c r="L523" s="1" t="s">
        <v>7896</v>
      </c>
      <c r="M523" s="1" t="s">
        <v>7897</v>
      </c>
      <c r="N523" s="1" t="s">
        <v>116</v>
      </c>
      <c r="O523" s="1" t="s">
        <v>117</v>
      </c>
      <c r="P523" s="9">
        <v>96950</v>
      </c>
      <c r="Q523" s="1" t="s">
        <v>118</v>
      </c>
      <c r="R523" s="1" t="s">
        <v>138</v>
      </c>
      <c r="S523" s="1">
        <v>16702352352</v>
      </c>
      <c r="U523" s="1">
        <v>722511</v>
      </c>
      <c r="V523" s="1" t="s">
        <v>119</v>
      </c>
      <c r="X523" s="1" t="s">
        <v>4562</v>
      </c>
      <c r="Y523" s="1" t="s">
        <v>7898</v>
      </c>
      <c r="AA523" s="1" t="s">
        <v>171</v>
      </c>
      <c r="AB523" s="1" t="s">
        <v>7896</v>
      </c>
      <c r="AC523" s="1" t="s">
        <v>7897</v>
      </c>
      <c r="AD523" s="1" t="s">
        <v>116</v>
      </c>
      <c r="AE523" s="1" t="s">
        <v>117</v>
      </c>
      <c r="AF523" s="9">
        <v>96950</v>
      </c>
      <c r="AG523" s="1" t="s">
        <v>118</v>
      </c>
      <c r="AH523" s="1" t="s">
        <v>138</v>
      </c>
      <c r="AI523" s="1">
        <v>16702352352</v>
      </c>
      <c r="AK523" s="1" t="s">
        <v>7899</v>
      </c>
      <c r="AL523" s="1" t="s">
        <v>125</v>
      </c>
      <c r="AM523" s="1" t="s">
        <v>7900</v>
      </c>
      <c r="AN523" s="1" t="s">
        <v>7901</v>
      </c>
      <c r="AP523" s="1" t="s">
        <v>1345</v>
      </c>
      <c r="AQ523" s="1" t="s">
        <v>7813</v>
      </c>
      <c r="AR523" s="1" t="s">
        <v>116</v>
      </c>
      <c r="AS523" s="1" t="s">
        <v>117</v>
      </c>
      <c r="AT523" s="9">
        <v>96950</v>
      </c>
      <c r="AU523" s="1" t="s">
        <v>118</v>
      </c>
      <c r="AV523" s="1" t="s">
        <v>138</v>
      </c>
      <c r="AW523" s="1">
        <v>16702353010</v>
      </c>
      <c r="AY523" s="1" t="s">
        <v>2619</v>
      </c>
      <c r="AZ523" s="1" t="s">
        <v>2620</v>
      </c>
      <c r="BC523" s="1" t="str">
        <f>"35-2014.00"</f>
        <v>35-2014.00</v>
      </c>
      <c r="BD523" s="1" t="s">
        <v>152</v>
      </c>
      <c r="BE523" s="1" t="s">
        <v>7902</v>
      </c>
      <c r="BF523" s="1" t="s">
        <v>7903</v>
      </c>
      <c r="BG523" s="1">
        <v>1</v>
      </c>
      <c r="BH523" s="1">
        <v>1</v>
      </c>
      <c r="BI523" s="2">
        <v>44270</v>
      </c>
      <c r="BJ523" s="2">
        <v>44634</v>
      </c>
      <c r="BK523" s="2">
        <v>44277</v>
      </c>
      <c r="BL523" s="2">
        <v>44634</v>
      </c>
      <c r="BM523" s="1">
        <v>35</v>
      </c>
      <c r="BN523" s="1">
        <v>5</v>
      </c>
      <c r="BO523" s="1">
        <v>5</v>
      </c>
      <c r="BP523" s="1">
        <v>5</v>
      </c>
      <c r="BQ523" s="1">
        <v>5</v>
      </c>
      <c r="BR523" s="1">
        <v>5</v>
      </c>
      <c r="BS523" s="1">
        <v>5</v>
      </c>
      <c r="BT523" s="1">
        <v>5</v>
      </c>
      <c r="BU523" s="1" t="str">
        <f>"11:00 AM"</f>
        <v>11:00 AM</v>
      </c>
      <c r="BV523" s="1" t="str">
        <f>"9:00 PM"</f>
        <v>9:00 PM</v>
      </c>
      <c r="BW523" s="1" t="s">
        <v>230</v>
      </c>
      <c r="BX523" s="1">
        <v>0</v>
      </c>
      <c r="BY523" s="1">
        <v>6</v>
      </c>
      <c r="BZ523" s="1" t="s">
        <v>112</v>
      </c>
      <c r="CA523" s="1">
        <v>0</v>
      </c>
      <c r="CB523" s="4" t="s">
        <v>7904</v>
      </c>
      <c r="CC523" s="1" t="s">
        <v>7896</v>
      </c>
      <c r="CD523" s="1" t="s">
        <v>7897</v>
      </c>
      <c r="CE523" s="1" t="s">
        <v>116</v>
      </c>
      <c r="CF523" s="1" t="s">
        <v>117</v>
      </c>
      <c r="CG523" s="1">
        <v>96950</v>
      </c>
      <c r="CH523" s="3">
        <v>8.68</v>
      </c>
      <c r="CI523" s="3">
        <v>8.68</v>
      </c>
      <c r="CJ523" s="3">
        <v>13.02</v>
      </c>
      <c r="CK523" s="3">
        <v>13.02</v>
      </c>
      <c r="CL523" s="1" t="s">
        <v>137</v>
      </c>
      <c r="CN523" s="1" t="s">
        <v>139</v>
      </c>
      <c r="CP523" s="1" t="s">
        <v>112</v>
      </c>
      <c r="CQ523" s="1" t="s">
        <v>111</v>
      </c>
      <c r="CR523" s="1" t="s">
        <v>111</v>
      </c>
      <c r="CS523" s="1" t="s">
        <v>111</v>
      </c>
      <c r="CT523" s="1" t="s">
        <v>138</v>
      </c>
      <c r="CU523" s="1" t="s">
        <v>111</v>
      </c>
      <c r="CV523" s="1" t="s">
        <v>111</v>
      </c>
      <c r="CW523" s="1" t="s">
        <v>2624</v>
      </c>
      <c r="CX523" s="1">
        <v>16702352352</v>
      </c>
      <c r="CY523" s="1" t="s">
        <v>7899</v>
      </c>
      <c r="CZ523" s="1" t="s">
        <v>428</v>
      </c>
      <c r="DA523" s="1" t="s">
        <v>111</v>
      </c>
      <c r="DB523" s="1" t="s">
        <v>112</v>
      </c>
    </row>
    <row r="524" spans="1:111" ht="15.6" customHeight="1" x14ac:dyDescent="0.25">
      <c r="A524" s="1" t="s">
        <v>7914</v>
      </c>
      <c r="B524" s="1" t="s">
        <v>238</v>
      </c>
      <c r="C524" s="2">
        <v>44292.928754629633</v>
      </c>
      <c r="D524" s="2">
        <v>44328</v>
      </c>
      <c r="E524" s="1" t="s">
        <v>110</v>
      </c>
      <c r="F524" s="2">
        <v>44468.833333333336</v>
      </c>
      <c r="G524" s="1" t="s">
        <v>111</v>
      </c>
      <c r="H524" s="1" t="s">
        <v>112</v>
      </c>
      <c r="I524" s="1" t="s">
        <v>112</v>
      </c>
      <c r="J524" s="1" t="s">
        <v>7915</v>
      </c>
      <c r="L524" s="1" t="s">
        <v>7916</v>
      </c>
      <c r="M524" s="1" t="s">
        <v>754</v>
      </c>
      <c r="N524" s="1" t="s">
        <v>167</v>
      </c>
      <c r="O524" s="1" t="s">
        <v>117</v>
      </c>
      <c r="P524" s="9">
        <v>96950</v>
      </c>
      <c r="Q524" s="1" t="s">
        <v>118</v>
      </c>
      <c r="S524" s="1">
        <v>16702340560</v>
      </c>
      <c r="T524" s="1">
        <v>102</v>
      </c>
      <c r="U524" s="1">
        <v>524128</v>
      </c>
      <c r="V524" s="1" t="s">
        <v>119</v>
      </c>
      <c r="X524" s="1" t="s">
        <v>7917</v>
      </c>
      <c r="Y524" s="1" t="s">
        <v>7918</v>
      </c>
      <c r="Z524" s="1" t="s">
        <v>7919</v>
      </c>
      <c r="AA524" s="1" t="s">
        <v>528</v>
      </c>
      <c r="AB524" s="1" t="s">
        <v>7916</v>
      </c>
      <c r="AC524" s="1" t="s">
        <v>754</v>
      </c>
      <c r="AD524" s="1" t="s">
        <v>167</v>
      </c>
      <c r="AE524" s="1" t="s">
        <v>117</v>
      </c>
      <c r="AF524" s="9">
        <v>96950</v>
      </c>
      <c r="AG524" s="1" t="s">
        <v>118</v>
      </c>
      <c r="AI524" s="1">
        <v>16702340560</v>
      </c>
      <c r="AJ524" s="1">
        <v>102</v>
      </c>
      <c r="AK524" s="1" t="s">
        <v>7920</v>
      </c>
      <c r="BC524" s="1" t="str">
        <f>"13-2011.01"</f>
        <v>13-2011.01</v>
      </c>
      <c r="BD524" s="1" t="s">
        <v>932</v>
      </c>
      <c r="BE524" s="1" t="s">
        <v>7921</v>
      </c>
      <c r="BF524" s="1" t="s">
        <v>511</v>
      </c>
      <c r="BG524" s="1">
        <v>1</v>
      </c>
      <c r="BH524" s="1">
        <v>1</v>
      </c>
      <c r="BI524" s="2">
        <v>44470</v>
      </c>
      <c r="BJ524" s="2">
        <v>45565</v>
      </c>
      <c r="BK524" s="2">
        <v>44470</v>
      </c>
      <c r="BL524" s="2">
        <v>45565</v>
      </c>
      <c r="BM524" s="1">
        <v>35</v>
      </c>
      <c r="BN524" s="1">
        <v>0</v>
      </c>
      <c r="BO524" s="1">
        <v>7</v>
      </c>
      <c r="BP524" s="1">
        <v>7</v>
      </c>
      <c r="BQ524" s="1">
        <v>7</v>
      </c>
      <c r="BR524" s="1">
        <v>7</v>
      </c>
      <c r="BS524" s="1">
        <v>7</v>
      </c>
      <c r="BT524" s="1">
        <v>0</v>
      </c>
      <c r="BU524" s="1" t="str">
        <f>"8:00 AM"</f>
        <v>8:00 AM</v>
      </c>
      <c r="BV524" s="1" t="str">
        <f>"5:00 PM"</f>
        <v>5:00 PM</v>
      </c>
      <c r="BW524" s="1" t="s">
        <v>193</v>
      </c>
      <c r="BX524" s="1">
        <v>0</v>
      </c>
      <c r="BY524" s="1">
        <v>36</v>
      </c>
      <c r="BZ524" s="1" t="s">
        <v>111</v>
      </c>
      <c r="CA524" s="1">
        <v>2</v>
      </c>
      <c r="CB524" s="1" t="s">
        <v>7922</v>
      </c>
      <c r="CC524" s="1" t="s">
        <v>7916</v>
      </c>
      <c r="CD524" s="1" t="s">
        <v>754</v>
      </c>
      <c r="CE524" s="1" t="s">
        <v>167</v>
      </c>
      <c r="CF524" s="1" t="s">
        <v>117</v>
      </c>
      <c r="CG524" s="1">
        <v>96950</v>
      </c>
      <c r="CH524" s="3">
        <v>14.85</v>
      </c>
      <c r="CI524" s="3">
        <v>19</v>
      </c>
      <c r="CJ524" s="3">
        <v>22.28</v>
      </c>
      <c r="CK524" s="3">
        <v>28.5</v>
      </c>
      <c r="CL524" s="1" t="s">
        <v>137</v>
      </c>
      <c r="CM524" s="1" t="s">
        <v>922</v>
      </c>
      <c r="CN524" s="1" t="s">
        <v>139</v>
      </c>
      <c r="CP524" s="1" t="s">
        <v>112</v>
      </c>
      <c r="CQ524" s="1" t="s">
        <v>111</v>
      </c>
      <c r="CR524" s="1" t="s">
        <v>112</v>
      </c>
      <c r="CS524" s="1" t="s">
        <v>111</v>
      </c>
      <c r="CT524" s="1" t="s">
        <v>111</v>
      </c>
      <c r="CU524" s="1" t="s">
        <v>111</v>
      </c>
      <c r="CV524" s="1" t="s">
        <v>138</v>
      </c>
      <c r="CW524" s="1" t="s">
        <v>714</v>
      </c>
      <c r="CX524" s="1">
        <v>16702350561</v>
      </c>
      <c r="CY524" s="1" t="s">
        <v>7920</v>
      </c>
      <c r="CZ524" s="1" t="s">
        <v>716</v>
      </c>
      <c r="DA524" s="1" t="s">
        <v>111</v>
      </c>
      <c r="DB524" s="1" t="s">
        <v>112</v>
      </c>
    </row>
    <row r="525" spans="1:111" ht="15.6" customHeight="1" x14ac:dyDescent="0.25">
      <c r="A525" s="1" t="s">
        <v>7923</v>
      </c>
      <c r="B525" s="1" t="s">
        <v>238</v>
      </c>
      <c r="C525" s="2">
        <v>44166.041967824072</v>
      </c>
      <c r="D525" s="2">
        <v>44236</v>
      </c>
      <c r="E525" s="1" t="s">
        <v>180</v>
      </c>
      <c r="G525" s="1" t="s">
        <v>111</v>
      </c>
      <c r="H525" s="1" t="s">
        <v>112</v>
      </c>
      <c r="I525" s="1" t="s">
        <v>112</v>
      </c>
      <c r="J525" s="1" t="s">
        <v>5552</v>
      </c>
      <c r="K525" s="1" t="s">
        <v>7924</v>
      </c>
      <c r="L525" s="1" t="s">
        <v>5553</v>
      </c>
      <c r="M525" s="1" t="s">
        <v>7925</v>
      </c>
      <c r="N525" s="1" t="s">
        <v>116</v>
      </c>
      <c r="O525" s="1" t="s">
        <v>117</v>
      </c>
      <c r="P525" s="9">
        <v>96950</v>
      </c>
      <c r="Q525" s="1" t="s">
        <v>118</v>
      </c>
      <c r="R525" s="1" t="s">
        <v>138</v>
      </c>
      <c r="S525" s="1">
        <v>16702867678</v>
      </c>
      <c r="U525" s="1">
        <v>236220</v>
      </c>
      <c r="V525" s="1" t="s">
        <v>119</v>
      </c>
      <c r="X525" s="1" t="s">
        <v>5554</v>
      </c>
      <c r="Y525" s="1" t="s">
        <v>5555</v>
      </c>
      <c r="Z525" s="1" t="s">
        <v>7926</v>
      </c>
      <c r="AA525" s="1" t="s">
        <v>373</v>
      </c>
      <c r="AB525" s="1" t="s">
        <v>5553</v>
      </c>
      <c r="AC525" s="1" t="s">
        <v>7925</v>
      </c>
      <c r="AD525" s="1" t="s">
        <v>116</v>
      </c>
      <c r="AE525" s="1" t="s">
        <v>117</v>
      </c>
      <c r="AF525" s="9">
        <v>96950</v>
      </c>
      <c r="AG525" s="1" t="s">
        <v>118</v>
      </c>
      <c r="AH525" s="1" t="s">
        <v>138</v>
      </c>
      <c r="AI525" s="1">
        <v>16702867678</v>
      </c>
      <c r="AK525" s="1" t="s">
        <v>5556</v>
      </c>
      <c r="BC525" s="1" t="str">
        <f>"49-9071.00"</f>
        <v>49-9071.00</v>
      </c>
      <c r="BD525" s="1" t="s">
        <v>214</v>
      </c>
      <c r="BE525" s="1" t="s">
        <v>7927</v>
      </c>
      <c r="BF525" s="1" t="s">
        <v>1069</v>
      </c>
      <c r="BG525" s="1">
        <v>10</v>
      </c>
      <c r="BH525" s="1">
        <v>10</v>
      </c>
      <c r="BI525" s="2">
        <v>44166</v>
      </c>
      <c r="BJ525" s="2">
        <v>44469</v>
      </c>
      <c r="BK525" s="2">
        <v>44236</v>
      </c>
      <c r="BL525" s="2">
        <v>44469</v>
      </c>
      <c r="BM525" s="1">
        <v>35</v>
      </c>
      <c r="BN525" s="1">
        <v>0</v>
      </c>
      <c r="BO525" s="1">
        <v>7</v>
      </c>
      <c r="BP525" s="1">
        <v>7</v>
      </c>
      <c r="BQ525" s="1">
        <v>7</v>
      </c>
      <c r="BR525" s="1">
        <v>7</v>
      </c>
      <c r="BS525" s="1">
        <v>7</v>
      </c>
      <c r="BT525" s="1">
        <v>0</v>
      </c>
      <c r="BU525" s="1" t="str">
        <f>"8:00 AM"</f>
        <v>8:00 AM</v>
      </c>
      <c r="BV525" s="1" t="str">
        <f>"4:00 PM"</f>
        <v>4:00 PM</v>
      </c>
      <c r="BW525" s="1" t="s">
        <v>230</v>
      </c>
      <c r="BX525" s="1">
        <v>0</v>
      </c>
      <c r="BY525" s="1">
        <v>3</v>
      </c>
      <c r="BZ525" s="1" t="s">
        <v>112</v>
      </c>
      <c r="CA525" s="1">
        <v>0</v>
      </c>
      <c r="CB525" s="1" t="s">
        <v>7645</v>
      </c>
      <c r="CC525" s="1" t="s">
        <v>7928</v>
      </c>
      <c r="CD525" s="1" t="s">
        <v>7929</v>
      </c>
      <c r="CE525" s="1" t="s">
        <v>116</v>
      </c>
      <c r="CF525" s="1" t="s">
        <v>117</v>
      </c>
      <c r="CG525" s="1">
        <v>96950</v>
      </c>
      <c r="CH525" s="3">
        <v>8.7100000000000009</v>
      </c>
      <c r="CI525" s="3">
        <v>8.7100000000000009</v>
      </c>
      <c r="CJ525" s="3">
        <v>13.07</v>
      </c>
      <c r="CK525" s="3">
        <v>13.07</v>
      </c>
      <c r="CL525" s="1" t="s">
        <v>137</v>
      </c>
      <c r="CM525" s="1" t="s">
        <v>138</v>
      </c>
      <c r="CN525" s="1" t="s">
        <v>139</v>
      </c>
      <c r="CP525" s="1" t="s">
        <v>112</v>
      </c>
      <c r="CQ525" s="1" t="s">
        <v>111</v>
      </c>
      <c r="CR525" s="1" t="s">
        <v>111</v>
      </c>
      <c r="CS525" s="1" t="s">
        <v>111</v>
      </c>
      <c r="CT525" s="1" t="s">
        <v>138</v>
      </c>
      <c r="CU525" s="1" t="s">
        <v>111</v>
      </c>
      <c r="CV525" s="1" t="s">
        <v>111</v>
      </c>
      <c r="CW525" s="1" t="s">
        <v>230</v>
      </c>
      <c r="CX525" s="1">
        <v>16702867678</v>
      </c>
      <c r="CY525" s="1" t="s">
        <v>5556</v>
      </c>
      <c r="CZ525" s="1" t="s">
        <v>138</v>
      </c>
      <c r="DA525" s="1" t="s">
        <v>111</v>
      </c>
      <c r="DB525" s="1" t="s">
        <v>112</v>
      </c>
    </row>
    <row r="526" spans="1:111" ht="15.6" customHeight="1" x14ac:dyDescent="0.25">
      <c r="A526" s="1" t="s">
        <v>7944</v>
      </c>
      <c r="B526" s="1" t="s">
        <v>238</v>
      </c>
      <c r="C526" s="2">
        <v>44293.946981134257</v>
      </c>
      <c r="D526" s="2">
        <v>44322</v>
      </c>
      <c r="E526" s="1" t="s">
        <v>110</v>
      </c>
      <c r="F526" s="2">
        <v>44468.833333333336</v>
      </c>
      <c r="G526" s="1" t="s">
        <v>112</v>
      </c>
      <c r="H526" s="1" t="s">
        <v>112</v>
      </c>
      <c r="I526" s="1" t="s">
        <v>112</v>
      </c>
      <c r="J526" s="1" t="s">
        <v>3718</v>
      </c>
      <c r="K526" s="1" t="s">
        <v>3719</v>
      </c>
      <c r="L526" s="1" t="s">
        <v>3720</v>
      </c>
      <c r="N526" s="1" t="s">
        <v>116</v>
      </c>
      <c r="O526" s="1" t="s">
        <v>117</v>
      </c>
      <c r="P526" s="9">
        <v>96950</v>
      </c>
      <c r="Q526" s="1" t="s">
        <v>118</v>
      </c>
      <c r="S526" s="1">
        <v>16702350064</v>
      </c>
      <c r="U526" s="1">
        <v>236220</v>
      </c>
      <c r="V526" s="1" t="s">
        <v>119</v>
      </c>
      <c r="X526" s="1" t="s">
        <v>3721</v>
      </c>
      <c r="Y526" s="1" t="s">
        <v>3722</v>
      </c>
      <c r="Z526" s="1" t="s">
        <v>385</v>
      </c>
      <c r="AA526" s="1" t="s">
        <v>973</v>
      </c>
      <c r="AB526" s="1" t="s">
        <v>3720</v>
      </c>
      <c r="AD526" s="1" t="s">
        <v>116</v>
      </c>
      <c r="AE526" s="1" t="s">
        <v>117</v>
      </c>
      <c r="AF526" s="9">
        <v>96950</v>
      </c>
      <c r="AG526" s="1" t="s">
        <v>118</v>
      </c>
      <c r="AI526" s="1">
        <v>16702350064</v>
      </c>
      <c r="AK526" s="1" t="s">
        <v>3723</v>
      </c>
      <c r="BC526" s="1" t="str">
        <f>"49-3042.00"</f>
        <v>49-3042.00</v>
      </c>
      <c r="BD526" s="1" t="s">
        <v>1089</v>
      </c>
      <c r="BE526" s="1" t="s">
        <v>7945</v>
      </c>
      <c r="BF526" s="1" t="s">
        <v>7066</v>
      </c>
      <c r="BG526" s="1">
        <v>1</v>
      </c>
      <c r="BH526" s="1">
        <v>1</v>
      </c>
      <c r="BI526" s="2">
        <v>44470</v>
      </c>
      <c r="BJ526" s="2">
        <v>44834</v>
      </c>
      <c r="BK526" s="2">
        <v>44470</v>
      </c>
      <c r="BL526" s="2">
        <v>44834</v>
      </c>
      <c r="BM526" s="1">
        <v>40</v>
      </c>
      <c r="BN526" s="1">
        <v>0</v>
      </c>
      <c r="BO526" s="1">
        <v>8</v>
      </c>
      <c r="BP526" s="1">
        <v>8</v>
      </c>
      <c r="BQ526" s="1">
        <v>8</v>
      </c>
      <c r="BR526" s="1">
        <v>8</v>
      </c>
      <c r="BS526" s="1">
        <v>8</v>
      </c>
      <c r="BT526" s="1">
        <v>0</v>
      </c>
      <c r="BU526" s="1" t="str">
        <f>"8:00 AM"</f>
        <v>8:00 AM</v>
      </c>
      <c r="BV526" s="1" t="str">
        <f>"5:00 PM"</f>
        <v>5:00 PM</v>
      </c>
      <c r="BW526" s="1" t="s">
        <v>135</v>
      </c>
      <c r="BX526" s="1">
        <v>0</v>
      </c>
      <c r="BY526" s="1">
        <v>24</v>
      </c>
      <c r="BZ526" s="1" t="s">
        <v>112</v>
      </c>
      <c r="CA526" s="1">
        <v>0</v>
      </c>
      <c r="CB526" s="1" t="s">
        <v>7946</v>
      </c>
      <c r="CC526" s="1" t="s">
        <v>3720</v>
      </c>
      <c r="CE526" s="1" t="s">
        <v>116</v>
      </c>
      <c r="CF526" s="1" t="s">
        <v>117</v>
      </c>
      <c r="CG526" s="1">
        <v>96950</v>
      </c>
      <c r="CH526" s="3">
        <v>10.050000000000001</v>
      </c>
      <c r="CI526" s="3">
        <v>10.050000000000001</v>
      </c>
      <c r="CJ526" s="3">
        <v>15.08</v>
      </c>
      <c r="CK526" s="3">
        <v>15.08</v>
      </c>
      <c r="CL526" s="1" t="s">
        <v>137</v>
      </c>
      <c r="CN526" s="1" t="s">
        <v>139</v>
      </c>
      <c r="CP526" s="1" t="s">
        <v>112</v>
      </c>
      <c r="CQ526" s="1" t="s">
        <v>111</v>
      </c>
      <c r="CR526" s="1" t="s">
        <v>112</v>
      </c>
      <c r="CS526" s="1" t="s">
        <v>111</v>
      </c>
      <c r="CT526" s="1" t="s">
        <v>138</v>
      </c>
      <c r="CU526" s="1" t="s">
        <v>111</v>
      </c>
      <c r="CV526" s="1" t="s">
        <v>138</v>
      </c>
      <c r="CW526" s="1" t="s">
        <v>3726</v>
      </c>
      <c r="CX526" s="1">
        <v>16702350064</v>
      </c>
      <c r="CY526" s="1" t="s">
        <v>3723</v>
      </c>
      <c r="CZ526" s="1" t="s">
        <v>138</v>
      </c>
      <c r="DA526" s="1" t="s">
        <v>111</v>
      </c>
      <c r="DB526" s="1" t="s">
        <v>112</v>
      </c>
    </row>
    <row r="527" spans="1:111" ht="15.6" customHeight="1" x14ac:dyDescent="0.25">
      <c r="A527" s="1" t="s">
        <v>7959</v>
      </c>
      <c r="B527" s="1" t="s">
        <v>238</v>
      </c>
      <c r="C527" s="2">
        <v>44252.054397916669</v>
      </c>
      <c r="D527" s="2">
        <v>44309</v>
      </c>
      <c r="E527" s="1" t="s">
        <v>110</v>
      </c>
      <c r="F527" s="2">
        <v>44346.833333333336</v>
      </c>
      <c r="G527" s="1" t="s">
        <v>112</v>
      </c>
      <c r="H527" s="1" t="s">
        <v>112</v>
      </c>
      <c r="I527" s="1" t="s">
        <v>112</v>
      </c>
      <c r="J527" s="1" t="s">
        <v>7960</v>
      </c>
      <c r="L527" s="1" t="s">
        <v>7961</v>
      </c>
      <c r="N527" s="1" t="s">
        <v>116</v>
      </c>
      <c r="O527" s="1" t="s">
        <v>117</v>
      </c>
      <c r="P527" s="9">
        <v>96950</v>
      </c>
      <c r="Q527" s="1" t="s">
        <v>118</v>
      </c>
      <c r="R527" s="1" t="s">
        <v>1954</v>
      </c>
      <c r="S527" s="1">
        <v>16702342066</v>
      </c>
      <c r="T527" s="1">
        <v>0</v>
      </c>
      <c r="U527" s="1">
        <v>56172</v>
      </c>
      <c r="V527" s="1" t="s">
        <v>119</v>
      </c>
      <c r="X527" s="1" t="s">
        <v>7146</v>
      </c>
      <c r="Y527" s="1" t="s">
        <v>5347</v>
      </c>
      <c r="Z527" s="1" t="s">
        <v>7147</v>
      </c>
      <c r="AA527" s="1" t="s">
        <v>773</v>
      </c>
      <c r="AB527" s="1" t="s">
        <v>7962</v>
      </c>
      <c r="AC527" s="1" t="s">
        <v>7963</v>
      </c>
      <c r="AD527" s="1" t="s">
        <v>116</v>
      </c>
      <c r="AE527" s="1" t="s">
        <v>117</v>
      </c>
      <c r="AF527" s="9">
        <v>96950</v>
      </c>
      <c r="AG527" s="1" t="s">
        <v>118</v>
      </c>
      <c r="AH527" s="1" t="s">
        <v>1954</v>
      </c>
      <c r="AI527" s="1">
        <v>16702338600</v>
      </c>
      <c r="AJ527" s="1">
        <v>229</v>
      </c>
      <c r="AK527" s="1" t="s">
        <v>7150</v>
      </c>
      <c r="BC527" s="1" t="str">
        <f>"49-9071.00"</f>
        <v>49-9071.00</v>
      </c>
      <c r="BD527" s="1" t="s">
        <v>214</v>
      </c>
      <c r="BE527" s="1" t="s">
        <v>7964</v>
      </c>
      <c r="BF527" s="1" t="s">
        <v>7965</v>
      </c>
      <c r="BG527" s="1">
        <v>1</v>
      </c>
      <c r="BH527" s="1">
        <v>1</v>
      </c>
      <c r="BI527" s="2">
        <v>44348</v>
      </c>
      <c r="BJ527" s="2">
        <v>44712</v>
      </c>
      <c r="BK527" s="2">
        <v>44348</v>
      </c>
      <c r="BL527" s="2">
        <v>44712</v>
      </c>
      <c r="BM527" s="1">
        <v>40</v>
      </c>
      <c r="BN527" s="1">
        <v>0</v>
      </c>
      <c r="BO527" s="1">
        <v>8</v>
      </c>
      <c r="BP527" s="1">
        <v>8</v>
      </c>
      <c r="BQ527" s="1">
        <v>8</v>
      </c>
      <c r="BR527" s="1">
        <v>8</v>
      </c>
      <c r="BS527" s="1">
        <v>8</v>
      </c>
      <c r="BT527" s="1">
        <v>0</v>
      </c>
      <c r="BU527" s="1" t="str">
        <f>"8:00 AM"</f>
        <v>8:00 AM</v>
      </c>
      <c r="BV527" s="1" t="str">
        <f>"5:00 PM"</f>
        <v>5:00 PM</v>
      </c>
      <c r="BW527" s="1" t="s">
        <v>230</v>
      </c>
      <c r="BX527" s="1">
        <v>0</v>
      </c>
      <c r="BY527" s="1">
        <v>24</v>
      </c>
      <c r="BZ527" s="1" t="s">
        <v>112</v>
      </c>
      <c r="CA527" s="1">
        <v>0</v>
      </c>
      <c r="CB527" s="1" t="s">
        <v>7153</v>
      </c>
      <c r="CC527" s="1" t="s">
        <v>7966</v>
      </c>
      <c r="CD527" s="1" t="s">
        <v>7967</v>
      </c>
      <c r="CE527" s="1" t="s">
        <v>116</v>
      </c>
      <c r="CF527" s="1" t="s">
        <v>117</v>
      </c>
      <c r="CG527" s="1">
        <v>96950</v>
      </c>
      <c r="CH527" s="3">
        <v>8.7100000000000009</v>
      </c>
      <c r="CI527" s="3">
        <v>9</v>
      </c>
      <c r="CJ527" s="3">
        <v>13.06</v>
      </c>
      <c r="CK527" s="3">
        <v>13.5</v>
      </c>
      <c r="CL527" s="1" t="s">
        <v>137</v>
      </c>
      <c r="CM527" s="1" t="s">
        <v>138</v>
      </c>
      <c r="CN527" s="1" t="s">
        <v>139</v>
      </c>
      <c r="CP527" s="1" t="s">
        <v>111</v>
      </c>
      <c r="CQ527" s="1" t="s">
        <v>111</v>
      </c>
      <c r="CR527" s="1" t="s">
        <v>112</v>
      </c>
      <c r="CS527" s="1" t="s">
        <v>111</v>
      </c>
      <c r="CT527" s="1" t="s">
        <v>138</v>
      </c>
      <c r="CU527" s="1" t="s">
        <v>111</v>
      </c>
      <c r="CV527" s="1" t="s">
        <v>138</v>
      </c>
      <c r="CW527" s="1" t="s">
        <v>138</v>
      </c>
      <c r="CX527" s="1">
        <v>16702342066</v>
      </c>
      <c r="CY527" s="1" t="s">
        <v>7150</v>
      </c>
      <c r="CZ527" s="1" t="s">
        <v>168</v>
      </c>
      <c r="DA527" s="1" t="s">
        <v>111</v>
      </c>
      <c r="DB527" s="1" t="s">
        <v>112</v>
      </c>
    </row>
    <row r="528" spans="1:111" ht="15.6" customHeight="1" x14ac:dyDescent="0.25">
      <c r="A528" s="1" t="s">
        <v>7981</v>
      </c>
      <c r="B528" s="1" t="s">
        <v>238</v>
      </c>
      <c r="C528" s="2">
        <v>44293.086574074077</v>
      </c>
      <c r="D528" s="2">
        <v>44330</v>
      </c>
      <c r="E528" s="1" t="s">
        <v>180</v>
      </c>
      <c r="G528" s="1" t="s">
        <v>112</v>
      </c>
      <c r="H528" s="1" t="s">
        <v>112</v>
      </c>
      <c r="I528" s="1" t="s">
        <v>112</v>
      </c>
      <c r="J528" s="1" t="s">
        <v>7982</v>
      </c>
      <c r="K528" s="1" t="s">
        <v>7983</v>
      </c>
      <c r="L528" s="1" t="s">
        <v>7984</v>
      </c>
      <c r="M528" s="1" t="s">
        <v>5041</v>
      </c>
      <c r="N528" s="1" t="s">
        <v>116</v>
      </c>
      <c r="O528" s="1" t="s">
        <v>117</v>
      </c>
      <c r="P528" s="9">
        <v>96950</v>
      </c>
      <c r="Q528" s="1" t="s">
        <v>118</v>
      </c>
      <c r="S528" s="1">
        <v>16702341667</v>
      </c>
      <c r="U528" s="1">
        <v>56152</v>
      </c>
      <c r="V528" s="1" t="s">
        <v>119</v>
      </c>
      <c r="X528" s="1" t="s">
        <v>385</v>
      </c>
      <c r="Y528" s="1" t="s">
        <v>5043</v>
      </c>
      <c r="Z528" s="1" t="s">
        <v>5044</v>
      </c>
      <c r="AA528" s="1" t="s">
        <v>387</v>
      </c>
      <c r="AB528" s="1" t="s">
        <v>7984</v>
      </c>
      <c r="AC528" s="1" t="s">
        <v>5041</v>
      </c>
      <c r="AD528" s="1" t="s">
        <v>116</v>
      </c>
      <c r="AE528" s="1" t="s">
        <v>117</v>
      </c>
      <c r="AF528" s="9">
        <v>96950</v>
      </c>
      <c r="AG528" s="1" t="s">
        <v>118</v>
      </c>
      <c r="AI528" s="1">
        <v>16702341667</v>
      </c>
      <c r="AK528" s="1" t="s">
        <v>7985</v>
      </c>
      <c r="BC528" s="1" t="str">
        <f>"39-7011.00"</f>
        <v>39-7011.00</v>
      </c>
      <c r="BD528" s="1" t="s">
        <v>1435</v>
      </c>
      <c r="BE528" s="1" t="s">
        <v>7986</v>
      </c>
      <c r="BF528" s="1" t="s">
        <v>3755</v>
      </c>
      <c r="BG528" s="1">
        <v>3</v>
      </c>
      <c r="BH528" s="1">
        <v>3</v>
      </c>
      <c r="BI528" s="2">
        <v>44411</v>
      </c>
      <c r="BJ528" s="2">
        <v>44775</v>
      </c>
      <c r="BK528" s="2">
        <v>44411</v>
      </c>
      <c r="BL528" s="2">
        <v>44775</v>
      </c>
      <c r="BM528" s="1">
        <v>40</v>
      </c>
      <c r="BN528" s="1">
        <v>0</v>
      </c>
      <c r="BO528" s="1">
        <v>8</v>
      </c>
      <c r="BP528" s="1">
        <v>8</v>
      </c>
      <c r="BQ528" s="1">
        <v>8</v>
      </c>
      <c r="BR528" s="1">
        <v>8</v>
      </c>
      <c r="BS528" s="1">
        <v>8</v>
      </c>
      <c r="BT528" s="1">
        <v>0</v>
      </c>
      <c r="BU528" s="1" t="str">
        <f>"9:00 AM"</f>
        <v>9:00 AM</v>
      </c>
      <c r="BV528" s="1" t="str">
        <f>"6:00 PM"</f>
        <v>6:00 PM</v>
      </c>
      <c r="BW528" s="1" t="s">
        <v>135</v>
      </c>
      <c r="BX528" s="1">
        <v>0</v>
      </c>
      <c r="BY528" s="1">
        <v>24</v>
      </c>
      <c r="BZ528" s="1" t="s">
        <v>112</v>
      </c>
      <c r="CA528" s="1">
        <v>0</v>
      </c>
      <c r="CB528" s="1" t="s">
        <v>7987</v>
      </c>
      <c r="CC528" s="1" t="s">
        <v>7984</v>
      </c>
      <c r="CD528" s="1" t="s">
        <v>5041</v>
      </c>
      <c r="CE528" s="1" t="s">
        <v>157</v>
      </c>
      <c r="CF528" s="1" t="s">
        <v>117</v>
      </c>
      <c r="CG528" s="1">
        <v>96950</v>
      </c>
      <c r="CH528" s="3">
        <v>12.14</v>
      </c>
      <c r="CI528" s="3">
        <v>12.14</v>
      </c>
      <c r="CJ528" s="3">
        <v>18.21</v>
      </c>
      <c r="CK528" s="3">
        <v>18.21</v>
      </c>
      <c r="CL528" s="1" t="s">
        <v>137</v>
      </c>
      <c r="CN528" s="1" t="s">
        <v>139</v>
      </c>
      <c r="CP528" s="1" t="s">
        <v>112</v>
      </c>
      <c r="CQ528" s="1" t="s">
        <v>111</v>
      </c>
      <c r="CR528" s="1" t="s">
        <v>112</v>
      </c>
      <c r="CS528" s="1" t="s">
        <v>111</v>
      </c>
      <c r="CT528" s="1" t="s">
        <v>138</v>
      </c>
      <c r="CU528" s="1" t="s">
        <v>111</v>
      </c>
      <c r="CV528" s="1" t="s">
        <v>138</v>
      </c>
      <c r="CW528" s="1" t="s">
        <v>7988</v>
      </c>
      <c r="CX528" s="1">
        <v>16702341667</v>
      </c>
      <c r="CY528" s="1" t="s">
        <v>7985</v>
      </c>
      <c r="CZ528" s="1" t="s">
        <v>138</v>
      </c>
      <c r="DA528" s="1" t="s">
        <v>111</v>
      </c>
      <c r="DB528" s="1" t="s">
        <v>112</v>
      </c>
    </row>
    <row r="529" spans="1:111" ht="15.6" customHeight="1" x14ac:dyDescent="0.25">
      <c r="A529" s="1" t="s">
        <v>7989</v>
      </c>
      <c r="B529" s="1" t="s">
        <v>238</v>
      </c>
      <c r="C529" s="2">
        <v>44293.080316087966</v>
      </c>
      <c r="D529" s="2">
        <v>44329</v>
      </c>
      <c r="E529" s="1" t="s">
        <v>110</v>
      </c>
      <c r="F529" s="2">
        <v>44468.833333333336</v>
      </c>
      <c r="G529" s="1" t="s">
        <v>111</v>
      </c>
      <c r="H529" s="1" t="s">
        <v>112</v>
      </c>
      <c r="I529" s="1" t="s">
        <v>112</v>
      </c>
      <c r="J529" s="1" t="s">
        <v>7990</v>
      </c>
      <c r="K529" s="1" t="s">
        <v>4120</v>
      </c>
      <c r="L529" s="1" t="s">
        <v>4121</v>
      </c>
      <c r="M529" s="1" t="s">
        <v>339</v>
      </c>
      <c r="N529" s="1" t="s">
        <v>167</v>
      </c>
      <c r="O529" s="1" t="s">
        <v>117</v>
      </c>
      <c r="P529" s="9">
        <v>96950</v>
      </c>
      <c r="Q529" s="1" t="s">
        <v>118</v>
      </c>
      <c r="S529" s="1">
        <v>16702877474</v>
      </c>
      <c r="U529" s="1">
        <v>722410</v>
      </c>
      <c r="V529" s="1" t="s">
        <v>119</v>
      </c>
      <c r="X529" s="1" t="s">
        <v>4122</v>
      </c>
      <c r="Y529" s="1" t="s">
        <v>4123</v>
      </c>
      <c r="Z529" s="1" t="s">
        <v>4124</v>
      </c>
      <c r="AA529" s="1" t="s">
        <v>2091</v>
      </c>
      <c r="AB529" s="1" t="s">
        <v>4121</v>
      </c>
      <c r="AC529" s="1" t="s">
        <v>339</v>
      </c>
      <c r="AD529" s="1" t="s">
        <v>167</v>
      </c>
      <c r="AE529" s="1" t="s">
        <v>117</v>
      </c>
      <c r="AF529" s="9">
        <v>96950</v>
      </c>
      <c r="AG529" s="1" t="s">
        <v>118</v>
      </c>
      <c r="AI529" s="1">
        <v>16702877474</v>
      </c>
      <c r="AK529" s="1" t="s">
        <v>4125</v>
      </c>
      <c r="BC529" s="1" t="str">
        <f>"35-2014.00"</f>
        <v>35-2014.00</v>
      </c>
      <c r="BD529" s="1" t="s">
        <v>152</v>
      </c>
      <c r="BE529" s="1" t="s">
        <v>7991</v>
      </c>
      <c r="BF529" s="1" t="s">
        <v>229</v>
      </c>
      <c r="BG529" s="1">
        <v>1</v>
      </c>
      <c r="BH529" s="1">
        <v>1</v>
      </c>
      <c r="BI529" s="2">
        <v>44470</v>
      </c>
      <c r="BJ529" s="2">
        <v>45565</v>
      </c>
      <c r="BK529" s="2">
        <v>44470</v>
      </c>
      <c r="BL529" s="2">
        <v>45565</v>
      </c>
      <c r="BM529" s="1">
        <v>35</v>
      </c>
      <c r="BN529" s="1">
        <v>0</v>
      </c>
      <c r="BO529" s="1">
        <v>0</v>
      </c>
      <c r="BP529" s="1">
        <v>7</v>
      </c>
      <c r="BQ529" s="1">
        <v>7</v>
      </c>
      <c r="BR529" s="1">
        <v>7</v>
      </c>
      <c r="BS529" s="1">
        <v>7</v>
      </c>
      <c r="BT529" s="1">
        <v>7</v>
      </c>
      <c r="BU529" s="1" t="str">
        <f>"5:00 PM"</f>
        <v>5:00 PM</v>
      </c>
      <c r="BV529" s="1" t="str">
        <f>"1:00 AM"</f>
        <v>1:00 AM</v>
      </c>
      <c r="BW529" s="1" t="s">
        <v>135</v>
      </c>
      <c r="BX529" s="1">
        <v>0</v>
      </c>
      <c r="BY529" s="1">
        <v>12</v>
      </c>
      <c r="BZ529" s="1" t="s">
        <v>112</v>
      </c>
      <c r="CA529" s="1">
        <v>0</v>
      </c>
      <c r="CB529" s="1" t="s">
        <v>7992</v>
      </c>
      <c r="CC529" s="1" t="s">
        <v>4121</v>
      </c>
      <c r="CD529" s="1" t="s">
        <v>339</v>
      </c>
      <c r="CE529" s="1" t="s">
        <v>167</v>
      </c>
      <c r="CF529" s="1" t="s">
        <v>117</v>
      </c>
      <c r="CG529" s="1">
        <v>96950</v>
      </c>
      <c r="CH529" s="3">
        <v>8.68</v>
      </c>
      <c r="CI529" s="3">
        <v>8.68</v>
      </c>
      <c r="CJ529" s="3">
        <v>13.02</v>
      </c>
      <c r="CK529" s="3">
        <v>13.02</v>
      </c>
      <c r="CL529" s="1" t="s">
        <v>137</v>
      </c>
      <c r="CM529" s="1" t="s">
        <v>7993</v>
      </c>
      <c r="CN529" s="1" t="s">
        <v>139</v>
      </c>
      <c r="CP529" s="1" t="s">
        <v>112</v>
      </c>
      <c r="CQ529" s="1" t="s">
        <v>111</v>
      </c>
      <c r="CR529" s="1" t="s">
        <v>112</v>
      </c>
      <c r="CS529" s="1" t="s">
        <v>111</v>
      </c>
      <c r="CT529" s="1" t="s">
        <v>111</v>
      </c>
      <c r="CU529" s="1" t="s">
        <v>111</v>
      </c>
      <c r="CV529" s="1" t="s">
        <v>138</v>
      </c>
      <c r="CW529" s="1" t="s">
        <v>138</v>
      </c>
      <c r="CX529" s="1">
        <v>16702877474</v>
      </c>
      <c r="CY529" s="1" t="s">
        <v>4125</v>
      </c>
      <c r="CZ529" s="1" t="s">
        <v>716</v>
      </c>
      <c r="DA529" s="1" t="s">
        <v>111</v>
      </c>
      <c r="DB529" s="1" t="s">
        <v>112</v>
      </c>
    </row>
    <row r="530" spans="1:111" ht="15.6" customHeight="1" x14ac:dyDescent="0.25">
      <c r="A530" s="1" t="s">
        <v>7999</v>
      </c>
      <c r="B530" s="1" t="s">
        <v>238</v>
      </c>
      <c r="C530" s="2">
        <v>44293.898858449073</v>
      </c>
      <c r="D530" s="2">
        <v>44337</v>
      </c>
      <c r="E530" s="1" t="s">
        <v>110</v>
      </c>
      <c r="F530" s="2">
        <v>44468.833333333336</v>
      </c>
      <c r="G530" s="1" t="s">
        <v>111</v>
      </c>
      <c r="H530" s="1" t="s">
        <v>112</v>
      </c>
      <c r="I530" s="1" t="s">
        <v>112</v>
      </c>
      <c r="J530" s="1" t="s">
        <v>3820</v>
      </c>
      <c r="K530" s="1" t="s">
        <v>3821</v>
      </c>
      <c r="L530" s="1" t="s">
        <v>3822</v>
      </c>
      <c r="M530" s="1" t="s">
        <v>167</v>
      </c>
      <c r="N530" s="1" t="s">
        <v>339</v>
      </c>
      <c r="O530" s="1" t="s">
        <v>117</v>
      </c>
      <c r="P530" s="9">
        <v>96950</v>
      </c>
      <c r="Q530" s="1" t="s">
        <v>118</v>
      </c>
      <c r="R530" s="1" t="s">
        <v>168</v>
      </c>
      <c r="S530" s="1">
        <v>16702331530</v>
      </c>
      <c r="U530" s="1">
        <v>31181</v>
      </c>
      <c r="V530" s="1" t="s">
        <v>119</v>
      </c>
      <c r="X530" s="1" t="s">
        <v>3823</v>
      </c>
      <c r="Y530" s="1" t="s">
        <v>3824</v>
      </c>
      <c r="Z530" s="1" t="s">
        <v>168</v>
      </c>
      <c r="AA530" s="1" t="s">
        <v>3825</v>
      </c>
      <c r="AB530" s="1" t="s">
        <v>3822</v>
      </c>
      <c r="AC530" s="1" t="s">
        <v>167</v>
      </c>
      <c r="AD530" s="1" t="s">
        <v>339</v>
      </c>
      <c r="AE530" s="1" t="s">
        <v>117</v>
      </c>
      <c r="AF530" s="9">
        <v>96950</v>
      </c>
      <c r="AG530" s="1" t="s">
        <v>118</v>
      </c>
      <c r="AH530" s="1" t="s">
        <v>168</v>
      </c>
      <c r="AI530" s="1">
        <v>16702331530</v>
      </c>
      <c r="AK530" s="1" t="s">
        <v>3826</v>
      </c>
      <c r="BC530" s="1" t="str">
        <f>"49-9071.00"</f>
        <v>49-9071.00</v>
      </c>
      <c r="BD530" s="1" t="s">
        <v>214</v>
      </c>
      <c r="BE530" s="1" t="s">
        <v>5170</v>
      </c>
      <c r="BF530" s="1" t="s">
        <v>5171</v>
      </c>
      <c r="BG530" s="1">
        <v>3</v>
      </c>
      <c r="BH530" s="1">
        <v>3</v>
      </c>
      <c r="BI530" s="2">
        <v>44470</v>
      </c>
      <c r="BJ530" s="2">
        <v>45199</v>
      </c>
      <c r="BK530" s="2">
        <v>44470</v>
      </c>
      <c r="BL530" s="2">
        <v>45199</v>
      </c>
      <c r="BM530" s="1">
        <v>35</v>
      </c>
      <c r="BN530" s="1">
        <v>0</v>
      </c>
      <c r="BO530" s="1">
        <v>6</v>
      </c>
      <c r="BP530" s="1">
        <v>6</v>
      </c>
      <c r="BQ530" s="1">
        <v>6</v>
      </c>
      <c r="BR530" s="1">
        <v>6</v>
      </c>
      <c r="BS530" s="1">
        <v>6</v>
      </c>
      <c r="BT530" s="1">
        <v>5</v>
      </c>
      <c r="BU530" s="1" t="str">
        <f>"8:00 AM"</f>
        <v>8:00 AM</v>
      </c>
      <c r="BV530" s="1" t="str">
        <f>"3:00 PM"</f>
        <v>3:00 PM</v>
      </c>
      <c r="BW530" s="1" t="s">
        <v>135</v>
      </c>
      <c r="BX530" s="1">
        <v>0</v>
      </c>
      <c r="BY530" s="1">
        <v>24</v>
      </c>
      <c r="BZ530" s="1" t="s">
        <v>112</v>
      </c>
      <c r="CA530" s="1">
        <v>0</v>
      </c>
      <c r="CB530" s="1" t="s">
        <v>8000</v>
      </c>
      <c r="CC530" s="1" t="s">
        <v>3822</v>
      </c>
      <c r="CD530" s="1" t="s">
        <v>167</v>
      </c>
      <c r="CE530" s="1" t="s">
        <v>339</v>
      </c>
      <c r="CF530" s="1" t="s">
        <v>117</v>
      </c>
      <c r="CG530" s="1">
        <v>96950</v>
      </c>
      <c r="CH530" s="3">
        <v>8.7100000000000009</v>
      </c>
      <c r="CI530" s="3">
        <v>8.7100000000000009</v>
      </c>
      <c r="CJ530" s="3">
        <v>13.07</v>
      </c>
      <c r="CK530" s="3">
        <v>13.07</v>
      </c>
      <c r="CL530" s="1" t="s">
        <v>137</v>
      </c>
      <c r="CM530" s="1" t="s">
        <v>168</v>
      </c>
      <c r="CN530" s="1" t="s">
        <v>139</v>
      </c>
      <c r="CP530" s="1" t="s">
        <v>112</v>
      </c>
      <c r="CQ530" s="1" t="s">
        <v>111</v>
      </c>
      <c r="CR530" s="1" t="s">
        <v>112</v>
      </c>
      <c r="CS530" s="1" t="s">
        <v>111</v>
      </c>
      <c r="CT530" s="1" t="s">
        <v>138</v>
      </c>
      <c r="CU530" s="1" t="s">
        <v>111</v>
      </c>
      <c r="CV530" s="1" t="s">
        <v>138</v>
      </c>
      <c r="CW530" s="1" t="s">
        <v>3830</v>
      </c>
      <c r="CX530" s="1">
        <v>16702331530</v>
      </c>
      <c r="CY530" s="1" t="s">
        <v>3826</v>
      </c>
      <c r="CZ530" s="1" t="s">
        <v>3831</v>
      </c>
      <c r="DA530" s="1" t="s">
        <v>111</v>
      </c>
      <c r="DB530" s="1" t="s">
        <v>112</v>
      </c>
      <c r="DC530" s="1" t="s">
        <v>3823</v>
      </c>
      <c r="DD530" s="1" t="s">
        <v>3824</v>
      </c>
      <c r="DE530" s="1" t="s">
        <v>168</v>
      </c>
    </row>
    <row r="531" spans="1:111" ht="15.6" customHeight="1" x14ac:dyDescent="0.25">
      <c r="A531" s="1" t="s">
        <v>8013</v>
      </c>
      <c r="B531" s="1" t="s">
        <v>238</v>
      </c>
      <c r="C531" s="2">
        <v>44335.594585763887</v>
      </c>
      <c r="D531" s="2">
        <v>44368</v>
      </c>
      <c r="E531" s="1" t="s">
        <v>110</v>
      </c>
      <c r="F531" s="2">
        <v>44468.833333333336</v>
      </c>
      <c r="G531" s="1" t="s">
        <v>112</v>
      </c>
      <c r="H531" s="1" t="s">
        <v>112</v>
      </c>
      <c r="I531" s="1" t="s">
        <v>112</v>
      </c>
      <c r="J531" s="1" t="s">
        <v>8014</v>
      </c>
      <c r="L531" s="1" t="s">
        <v>8015</v>
      </c>
      <c r="N531" s="1" t="s">
        <v>116</v>
      </c>
      <c r="O531" s="1" t="s">
        <v>117</v>
      </c>
      <c r="P531" s="9">
        <v>96950</v>
      </c>
      <c r="Q531" s="1" t="s">
        <v>118</v>
      </c>
      <c r="S531" s="1">
        <v>16702344040</v>
      </c>
      <c r="U531" s="1">
        <v>621210</v>
      </c>
      <c r="V531" s="1" t="s">
        <v>119</v>
      </c>
      <c r="X531" s="1" t="s">
        <v>8016</v>
      </c>
      <c r="Y531" s="1" t="s">
        <v>5455</v>
      </c>
      <c r="AA531" s="1" t="s">
        <v>171</v>
      </c>
      <c r="AB531" s="1" t="s">
        <v>8017</v>
      </c>
      <c r="AD531" s="1" t="s">
        <v>167</v>
      </c>
      <c r="AE531" s="1" t="s">
        <v>117</v>
      </c>
      <c r="AF531" s="9">
        <v>96950</v>
      </c>
      <c r="AG531" s="1" t="s">
        <v>118</v>
      </c>
      <c r="AI531" s="1">
        <v>16702344040</v>
      </c>
      <c r="AK531" s="1" t="s">
        <v>8018</v>
      </c>
      <c r="BC531" s="1" t="str">
        <f>"31-9091.00"</f>
        <v>31-9091.00</v>
      </c>
      <c r="BD531" s="1" t="s">
        <v>1686</v>
      </c>
      <c r="BE531" s="1" t="s">
        <v>8019</v>
      </c>
      <c r="BF531" s="1" t="s">
        <v>1688</v>
      </c>
      <c r="BG531" s="1">
        <v>3</v>
      </c>
      <c r="BH531" s="1">
        <v>3</v>
      </c>
      <c r="BI531" s="2">
        <v>44470</v>
      </c>
      <c r="BJ531" s="2">
        <v>44834</v>
      </c>
      <c r="BK531" s="2">
        <v>44470</v>
      </c>
      <c r="BL531" s="2">
        <v>44834</v>
      </c>
      <c r="BM531" s="1">
        <v>35</v>
      </c>
      <c r="BN531" s="1">
        <v>0</v>
      </c>
      <c r="BO531" s="1">
        <v>7</v>
      </c>
      <c r="BP531" s="1">
        <v>7</v>
      </c>
      <c r="BQ531" s="1">
        <v>7</v>
      </c>
      <c r="BR531" s="1">
        <v>7</v>
      </c>
      <c r="BS531" s="1">
        <v>7</v>
      </c>
      <c r="BT531" s="1">
        <v>0</v>
      </c>
      <c r="BU531" s="1" t="str">
        <f>"9:00 AM"</f>
        <v>9:00 AM</v>
      </c>
      <c r="BV531" s="1" t="str">
        <f>"5:00 PM"</f>
        <v>5:00 PM</v>
      </c>
      <c r="BW531" s="1" t="s">
        <v>392</v>
      </c>
      <c r="BX531" s="1">
        <v>0</v>
      </c>
      <c r="BY531" s="1">
        <v>6</v>
      </c>
      <c r="BZ531" s="1" t="s">
        <v>112</v>
      </c>
      <c r="CB531" s="1" t="s">
        <v>1689</v>
      </c>
      <c r="CC531" s="1" t="s">
        <v>8020</v>
      </c>
      <c r="CE531" s="1" t="s">
        <v>167</v>
      </c>
      <c r="CF531" s="1" t="s">
        <v>117</v>
      </c>
      <c r="CG531" s="1">
        <v>96950</v>
      </c>
      <c r="CH531" s="3">
        <v>11.66</v>
      </c>
      <c r="CI531" s="3">
        <v>11.66</v>
      </c>
      <c r="CJ531" s="3">
        <v>17.489999999999998</v>
      </c>
      <c r="CK531" s="3">
        <v>17.489999999999998</v>
      </c>
      <c r="CL531" s="1" t="s">
        <v>137</v>
      </c>
      <c r="CN531" s="1" t="s">
        <v>139</v>
      </c>
      <c r="CP531" s="1" t="s">
        <v>112</v>
      </c>
      <c r="CQ531" s="1" t="s">
        <v>111</v>
      </c>
      <c r="CR531" s="1" t="s">
        <v>111</v>
      </c>
      <c r="CS531" s="1" t="s">
        <v>111</v>
      </c>
      <c r="CT531" s="1" t="s">
        <v>111</v>
      </c>
      <c r="CU531" s="1" t="s">
        <v>111</v>
      </c>
      <c r="CV531" s="1" t="s">
        <v>111</v>
      </c>
      <c r="CW531" s="1" t="s">
        <v>1004</v>
      </c>
      <c r="CX531" s="1">
        <v>16702344040</v>
      </c>
      <c r="CY531" s="1" t="s">
        <v>8018</v>
      </c>
      <c r="CZ531" s="1" t="s">
        <v>138</v>
      </c>
      <c r="DA531" s="1" t="s">
        <v>111</v>
      </c>
      <c r="DB531" s="1" t="s">
        <v>112</v>
      </c>
    </row>
    <row r="532" spans="1:111" ht="15.6" customHeight="1" x14ac:dyDescent="0.25">
      <c r="A532" s="1" t="s">
        <v>8021</v>
      </c>
      <c r="B532" s="1" t="s">
        <v>238</v>
      </c>
      <c r="C532" s="2">
        <v>44323.076716782409</v>
      </c>
      <c r="D532" s="2">
        <v>44354</v>
      </c>
      <c r="E532" s="1" t="s">
        <v>110</v>
      </c>
      <c r="F532" s="2">
        <v>44468.833333333336</v>
      </c>
      <c r="G532" s="1" t="s">
        <v>112</v>
      </c>
      <c r="H532" s="1" t="s">
        <v>112</v>
      </c>
      <c r="I532" s="1" t="s">
        <v>112</v>
      </c>
      <c r="J532" s="1" t="s">
        <v>5975</v>
      </c>
      <c r="K532" s="1" t="s">
        <v>5975</v>
      </c>
      <c r="L532" s="1" t="s">
        <v>5976</v>
      </c>
      <c r="M532" s="1" t="s">
        <v>5977</v>
      </c>
      <c r="N532" s="1" t="s">
        <v>1197</v>
      </c>
      <c r="O532" s="1" t="s">
        <v>117</v>
      </c>
      <c r="P532" s="9">
        <v>96950</v>
      </c>
      <c r="Q532" s="1" t="s">
        <v>118</v>
      </c>
      <c r="S532" s="1">
        <v>16702333304</v>
      </c>
      <c r="U532" s="1">
        <v>56199</v>
      </c>
      <c r="V532" s="1" t="s">
        <v>119</v>
      </c>
      <c r="X532" s="1" t="s">
        <v>5978</v>
      </c>
      <c r="Y532" s="1" t="s">
        <v>5979</v>
      </c>
      <c r="AA532" s="1" t="s">
        <v>245</v>
      </c>
      <c r="AB532" s="1" t="s">
        <v>5980</v>
      </c>
      <c r="AC532" s="1" t="s">
        <v>5977</v>
      </c>
      <c r="AD532" s="1" t="s">
        <v>1197</v>
      </c>
      <c r="AE532" s="1" t="s">
        <v>117</v>
      </c>
      <c r="AF532" s="9">
        <v>96950</v>
      </c>
      <c r="AG532" s="1" t="s">
        <v>118</v>
      </c>
      <c r="AI532" s="1">
        <v>16702333304</v>
      </c>
      <c r="AK532" s="1" t="s">
        <v>5981</v>
      </c>
      <c r="AL532" s="1" t="s">
        <v>125</v>
      </c>
      <c r="AM532" s="1" t="s">
        <v>5982</v>
      </c>
      <c r="AN532" s="1" t="s">
        <v>5983</v>
      </c>
      <c r="AP532" s="1" t="s">
        <v>5984</v>
      </c>
      <c r="AQ532" s="1" t="s">
        <v>5985</v>
      </c>
      <c r="AR532" s="1" t="s">
        <v>5986</v>
      </c>
      <c r="AS532" s="1" t="s">
        <v>117</v>
      </c>
      <c r="AT532" s="9">
        <v>96950</v>
      </c>
      <c r="AU532" s="1" t="s">
        <v>118</v>
      </c>
      <c r="AW532" s="1">
        <v>16702857505</v>
      </c>
      <c r="AY532" s="1" t="s">
        <v>5987</v>
      </c>
      <c r="AZ532" s="1" t="s">
        <v>5988</v>
      </c>
      <c r="BC532" s="1" t="str">
        <f>"11-1021.00"</f>
        <v>11-1021.00</v>
      </c>
      <c r="BD532" s="1" t="s">
        <v>248</v>
      </c>
      <c r="BE532" s="1" t="s">
        <v>5989</v>
      </c>
      <c r="BF532" s="1" t="s">
        <v>5990</v>
      </c>
      <c r="BG532" s="1">
        <v>1</v>
      </c>
      <c r="BH532" s="1">
        <v>1</v>
      </c>
      <c r="BI532" s="2">
        <v>44470</v>
      </c>
      <c r="BJ532" s="2">
        <v>44834</v>
      </c>
      <c r="BK532" s="2">
        <v>44470</v>
      </c>
      <c r="BL532" s="2">
        <v>44834</v>
      </c>
      <c r="BM532" s="1">
        <v>35</v>
      </c>
      <c r="BN532" s="1">
        <v>7</v>
      </c>
      <c r="BO532" s="1">
        <v>0</v>
      </c>
      <c r="BP532" s="1">
        <v>7</v>
      </c>
      <c r="BQ532" s="1">
        <v>0</v>
      </c>
      <c r="BR532" s="1">
        <v>7</v>
      </c>
      <c r="BS532" s="1">
        <v>7</v>
      </c>
      <c r="BT532" s="1">
        <v>7</v>
      </c>
      <c r="BU532" s="1" t="str">
        <f>"8:00 AM"</f>
        <v>8:00 AM</v>
      </c>
      <c r="BV532" s="1" t="str">
        <f>"3:00 PM"</f>
        <v>3:00 PM</v>
      </c>
      <c r="BW532" s="1" t="s">
        <v>135</v>
      </c>
      <c r="BX532" s="1">
        <v>6</v>
      </c>
      <c r="BY532" s="1">
        <v>12</v>
      </c>
      <c r="BZ532" s="1" t="s">
        <v>111</v>
      </c>
      <c r="CA532" s="1">
        <v>4</v>
      </c>
      <c r="CB532" s="1" t="s">
        <v>8022</v>
      </c>
      <c r="CC532" s="1" t="s">
        <v>5992</v>
      </c>
      <c r="CD532" s="1" t="s">
        <v>5993</v>
      </c>
      <c r="CE532" s="1" t="s">
        <v>5994</v>
      </c>
      <c r="CF532" s="1" t="s">
        <v>117</v>
      </c>
      <c r="CG532" s="1">
        <v>96950</v>
      </c>
      <c r="CH532" s="3">
        <v>22.55</v>
      </c>
      <c r="CI532" s="3">
        <v>22.55</v>
      </c>
      <c r="CJ532" s="3">
        <v>33.82</v>
      </c>
      <c r="CK532" s="3">
        <v>33.83</v>
      </c>
      <c r="CL532" s="1" t="s">
        <v>137</v>
      </c>
      <c r="CM532" s="1" t="s">
        <v>8023</v>
      </c>
      <c r="CN532" s="1" t="s">
        <v>139</v>
      </c>
      <c r="CP532" s="1" t="s">
        <v>111</v>
      </c>
      <c r="CQ532" s="1" t="s">
        <v>111</v>
      </c>
      <c r="CR532" s="1" t="s">
        <v>112</v>
      </c>
      <c r="CS532" s="1" t="s">
        <v>111</v>
      </c>
      <c r="CT532" s="1" t="s">
        <v>138</v>
      </c>
      <c r="CU532" s="1" t="s">
        <v>111</v>
      </c>
      <c r="CV532" s="1" t="s">
        <v>138</v>
      </c>
      <c r="CW532" s="1" t="s">
        <v>5996</v>
      </c>
      <c r="CX532" s="1" t="s">
        <v>138</v>
      </c>
      <c r="CY532" s="1" t="s">
        <v>5981</v>
      </c>
      <c r="CZ532" s="1" t="s">
        <v>873</v>
      </c>
      <c r="DA532" s="1" t="s">
        <v>111</v>
      </c>
      <c r="DB532" s="1" t="s">
        <v>112</v>
      </c>
    </row>
    <row r="533" spans="1:111" ht="15.6" customHeight="1" x14ac:dyDescent="0.25">
      <c r="A533" s="1" t="s">
        <v>8030</v>
      </c>
      <c r="B533" s="1" t="s">
        <v>238</v>
      </c>
      <c r="C533" s="2">
        <v>44333.042364699075</v>
      </c>
      <c r="D533" s="2">
        <v>44364</v>
      </c>
      <c r="E533" s="1" t="s">
        <v>110</v>
      </c>
      <c r="F533" s="2">
        <v>44468.833333333336</v>
      </c>
      <c r="G533" s="1" t="s">
        <v>112</v>
      </c>
      <c r="H533" s="1" t="s">
        <v>112</v>
      </c>
      <c r="I533" s="1" t="s">
        <v>112</v>
      </c>
      <c r="J533" s="1" t="s">
        <v>8031</v>
      </c>
      <c r="K533" s="1" t="s">
        <v>8032</v>
      </c>
      <c r="L533" s="1" t="s">
        <v>5323</v>
      </c>
      <c r="M533" s="1" t="s">
        <v>138</v>
      </c>
      <c r="N533" s="1" t="s">
        <v>116</v>
      </c>
      <c r="O533" s="1" t="s">
        <v>117</v>
      </c>
      <c r="P533" s="9">
        <v>96950</v>
      </c>
      <c r="Q533" s="1" t="s">
        <v>118</v>
      </c>
      <c r="R533" s="1" t="s">
        <v>242</v>
      </c>
      <c r="S533" s="1">
        <v>16709898780</v>
      </c>
      <c r="U533" s="1">
        <v>44511</v>
      </c>
      <c r="V533" s="1" t="s">
        <v>119</v>
      </c>
      <c r="X533" s="1" t="s">
        <v>804</v>
      </c>
      <c r="Y533" s="1" t="s">
        <v>8033</v>
      </c>
      <c r="Z533" s="1" t="s">
        <v>8034</v>
      </c>
      <c r="AA533" s="1" t="s">
        <v>973</v>
      </c>
      <c r="AB533" s="1" t="s">
        <v>5323</v>
      </c>
      <c r="AC533" s="1" t="s">
        <v>138</v>
      </c>
      <c r="AD533" s="1" t="s">
        <v>116</v>
      </c>
      <c r="AE533" s="1" t="s">
        <v>117</v>
      </c>
      <c r="AF533" s="9">
        <v>96950</v>
      </c>
      <c r="AG533" s="1" t="s">
        <v>118</v>
      </c>
      <c r="AH533" s="1" t="s">
        <v>242</v>
      </c>
      <c r="AI533" s="1">
        <v>16709898780</v>
      </c>
      <c r="AK533" s="1" t="s">
        <v>8035</v>
      </c>
      <c r="BC533" s="1" t="str">
        <f>"43-5081.01"</f>
        <v>43-5081.01</v>
      </c>
      <c r="BD533" s="1" t="s">
        <v>132</v>
      </c>
      <c r="BE533" s="1" t="s">
        <v>8036</v>
      </c>
      <c r="BF533" s="1" t="s">
        <v>5326</v>
      </c>
      <c r="BG533" s="1">
        <v>2</v>
      </c>
      <c r="BH533" s="1">
        <v>2</v>
      </c>
      <c r="BI533" s="2">
        <v>44470</v>
      </c>
      <c r="BJ533" s="2">
        <v>44834</v>
      </c>
      <c r="BK533" s="2">
        <v>44470</v>
      </c>
      <c r="BL533" s="2">
        <v>44834</v>
      </c>
      <c r="BM533" s="1">
        <v>40</v>
      </c>
      <c r="BN533" s="1">
        <v>0</v>
      </c>
      <c r="BO533" s="1">
        <v>8</v>
      </c>
      <c r="BP533" s="1">
        <v>8</v>
      </c>
      <c r="BQ533" s="1">
        <v>8</v>
      </c>
      <c r="BR533" s="1">
        <v>8</v>
      </c>
      <c r="BS533" s="1">
        <v>8</v>
      </c>
      <c r="BT533" s="1">
        <v>0</v>
      </c>
      <c r="BU533" s="1" t="str">
        <f>"8:00 AM"</f>
        <v>8:00 AM</v>
      </c>
      <c r="BV533" s="1" t="str">
        <f>"5:00 PM"</f>
        <v>5:00 PM</v>
      </c>
      <c r="BW533" s="1" t="s">
        <v>135</v>
      </c>
      <c r="BX533" s="1">
        <v>0</v>
      </c>
      <c r="BY533" s="1">
        <v>6</v>
      </c>
      <c r="BZ533" s="1" t="s">
        <v>112</v>
      </c>
      <c r="CB533" s="4" t="s">
        <v>8037</v>
      </c>
      <c r="CC533" s="1" t="s">
        <v>5323</v>
      </c>
      <c r="CD533" s="1" t="s">
        <v>138</v>
      </c>
      <c r="CE533" s="1" t="s">
        <v>116</v>
      </c>
      <c r="CF533" s="1" t="s">
        <v>117</v>
      </c>
      <c r="CG533" s="1">
        <v>96950</v>
      </c>
      <c r="CH533" s="3">
        <v>7.58</v>
      </c>
      <c r="CI533" s="3">
        <v>7.58</v>
      </c>
      <c r="CJ533" s="3">
        <v>11.37</v>
      </c>
      <c r="CK533" s="3">
        <v>11.37</v>
      </c>
      <c r="CL533" s="1" t="s">
        <v>137</v>
      </c>
      <c r="CM533" s="1" t="s">
        <v>8038</v>
      </c>
      <c r="CN533" s="1" t="s">
        <v>139</v>
      </c>
      <c r="CP533" s="1" t="s">
        <v>112</v>
      </c>
      <c r="CQ533" s="1" t="s">
        <v>111</v>
      </c>
      <c r="CR533" s="1" t="s">
        <v>112</v>
      </c>
      <c r="CS533" s="1" t="s">
        <v>111</v>
      </c>
      <c r="CT533" s="1" t="s">
        <v>138</v>
      </c>
      <c r="CU533" s="1" t="s">
        <v>111</v>
      </c>
      <c r="CV533" s="1" t="s">
        <v>138</v>
      </c>
      <c r="CW533" s="1" t="s">
        <v>980</v>
      </c>
      <c r="CX533" s="1">
        <v>16709898780</v>
      </c>
      <c r="CY533" s="1" t="s">
        <v>8039</v>
      </c>
      <c r="CZ533" s="1" t="s">
        <v>138</v>
      </c>
      <c r="DA533" s="1" t="s">
        <v>111</v>
      </c>
      <c r="DB533" s="1" t="s">
        <v>112</v>
      </c>
    </row>
    <row r="534" spans="1:111" ht="15.6" customHeight="1" x14ac:dyDescent="0.25">
      <c r="A534" s="1" t="s">
        <v>8040</v>
      </c>
      <c r="B534" s="1" t="s">
        <v>238</v>
      </c>
      <c r="C534" s="2">
        <v>44342.817806828702</v>
      </c>
      <c r="D534" s="2">
        <v>44371</v>
      </c>
      <c r="E534" s="1" t="s">
        <v>110</v>
      </c>
      <c r="F534" s="2">
        <v>44468.833333333336</v>
      </c>
      <c r="G534" s="1" t="s">
        <v>111</v>
      </c>
      <c r="H534" s="1" t="s">
        <v>112</v>
      </c>
      <c r="I534" s="1" t="s">
        <v>112</v>
      </c>
      <c r="J534" s="1" t="s">
        <v>8041</v>
      </c>
      <c r="K534" s="1" t="s">
        <v>8042</v>
      </c>
      <c r="L534" s="1" t="s">
        <v>8043</v>
      </c>
      <c r="M534" s="1" t="s">
        <v>1212</v>
      </c>
      <c r="N534" s="1" t="s">
        <v>116</v>
      </c>
      <c r="O534" s="1" t="s">
        <v>117</v>
      </c>
      <c r="P534" s="9">
        <v>96950</v>
      </c>
      <c r="Q534" s="1" t="s">
        <v>118</v>
      </c>
      <c r="R534" s="1" t="s">
        <v>117</v>
      </c>
      <c r="S534" s="1">
        <v>16702351024</v>
      </c>
      <c r="U534" s="1">
        <v>811412</v>
      </c>
      <c r="V534" s="1" t="s">
        <v>119</v>
      </c>
      <c r="X534" s="1" t="s">
        <v>434</v>
      </c>
      <c r="Y534" s="1" t="s">
        <v>8044</v>
      </c>
      <c r="Z534" s="1" t="s">
        <v>8045</v>
      </c>
      <c r="AA534" s="1" t="s">
        <v>245</v>
      </c>
      <c r="AB534" s="1" t="s">
        <v>8046</v>
      </c>
      <c r="AC534" s="1" t="s">
        <v>1212</v>
      </c>
      <c r="AD534" s="1" t="s">
        <v>116</v>
      </c>
      <c r="AE534" s="1" t="s">
        <v>117</v>
      </c>
      <c r="AF534" s="9">
        <v>96950</v>
      </c>
      <c r="AG534" s="1" t="s">
        <v>118</v>
      </c>
      <c r="AH534" s="1" t="s">
        <v>117</v>
      </c>
      <c r="AI534" s="1">
        <v>16702351024</v>
      </c>
      <c r="AK534" s="1" t="s">
        <v>8047</v>
      </c>
      <c r="BC534" s="1" t="str">
        <f>"49-9021.02"</f>
        <v>49-9021.02</v>
      </c>
      <c r="BD534" s="1" t="s">
        <v>7955</v>
      </c>
      <c r="BE534" s="1" t="s">
        <v>8048</v>
      </c>
      <c r="BF534" s="1" t="s">
        <v>7957</v>
      </c>
      <c r="BG534" s="1">
        <v>9</v>
      </c>
      <c r="BH534" s="1">
        <v>9</v>
      </c>
      <c r="BI534" s="2">
        <v>44470</v>
      </c>
      <c r="BJ534" s="2">
        <v>44834</v>
      </c>
      <c r="BK534" s="2">
        <v>44470</v>
      </c>
      <c r="BL534" s="2">
        <v>44834</v>
      </c>
      <c r="BM534" s="1">
        <v>40</v>
      </c>
      <c r="BN534" s="1">
        <v>0</v>
      </c>
      <c r="BO534" s="1">
        <v>8</v>
      </c>
      <c r="BP534" s="1">
        <v>8</v>
      </c>
      <c r="BQ534" s="1">
        <v>8</v>
      </c>
      <c r="BR534" s="1">
        <v>8</v>
      </c>
      <c r="BS534" s="1">
        <v>8</v>
      </c>
      <c r="BT534" s="1">
        <v>0</v>
      </c>
      <c r="BU534" s="1" t="str">
        <f>"8:00 AM"</f>
        <v>8:00 AM</v>
      </c>
      <c r="BV534" s="1" t="str">
        <f>"5:00 PM"</f>
        <v>5:00 PM</v>
      </c>
      <c r="BW534" s="1" t="s">
        <v>135</v>
      </c>
      <c r="BX534" s="1">
        <v>0</v>
      </c>
      <c r="BY534" s="1">
        <v>12</v>
      </c>
      <c r="BZ534" s="1" t="s">
        <v>112</v>
      </c>
      <c r="CB534" s="1" t="s">
        <v>8049</v>
      </c>
      <c r="CC534" s="1" t="s">
        <v>1206</v>
      </c>
      <c r="CD534" s="1" t="s">
        <v>1212</v>
      </c>
      <c r="CE534" s="1" t="s">
        <v>116</v>
      </c>
      <c r="CF534" s="1" t="s">
        <v>117</v>
      </c>
      <c r="CG534" s="1">
        <v>96950</v>
      </c>
      <c r="CH534" s="3">
        <v>9.0299999999999994</v>
      </c>
      <c r="CI534" s="3">
        <v>9.5</v>
      </c>
      <c r="CJ534" s="3">
        <v>13.54</v>
      </c>
      <c r="CK534" s="3">
        <v>14.25</v>
      </c>
      <c r="CL534" s="1" t="s">
        <v>137</v>
      </c>
      <c r="CM534" s="1" t="s">
        <v>138</v>
      </c>
      <c r="CN534" s="1" t="s">
        <v>218</v>
      </c>
      <c r="CP534" s="1" t="s">
        <v>112</v>
      </c>
      <c r="CQ534" s="1" t="s">
        <v>111</v>
      </c>
      <c r="CR534" s="1" t="s">
        <v>111</v>
      </c>
      <c r="CS534" s="1" t="s">
        <v>111</v>
      </c>
      <c r="CT534" s="1" t="s">
        <v>138</v>
      </c>
      <c r="CU534" s="1" t="s">
        <v>111</v>
      </c>
      <c r="CV534" s="1" t="s">
        <v>138</v>
      </c>
      <c r="CW534" s="1" t="s">
        <v>1324</v>
      </c>
      <c r="CX534" s="1">
        <v>16702351024</v>
      </c>
      <c r="CY534" s="1" t="s">
        <v>8047</v>
      </c>
      <c r="CZ534" s="1" t="s">
        <v>138</v>
      </c>
      <c r="DA534" s="1" t="s">
        <v>111</v>
      </c>
      <c r="DB534" s="1" t="s">
        <v>112</v>
      </c>
    </row>
    <row r="535" spans="1:111" ht="15.6" customHeight="1" x14ac:dyDescent="0.25">
      <c r="A535" s="1" t="s">
        <v>8050</v>
      </c>
      <c r="B535" s="1" t="s">
        <v>238</v>
      </c>
      <c r="C535" s="2">
        <v>44350.791059606483</v>
      </c>
      <c r="D535" s="2">
        <v>44389</v>
      </c>
      <c r="E535" s="1" t="s">
        <v>180</v>
      </c>
      <c r="G535" s="1" t="s">
        <v>112</v>
      </c>
      <c r="H535" s="1" t="s">
        <v>112</v>
      </c>
      <c r="I535" s="1" t="s">
        <v>112</v>
      </c>
      <c r="J535" s="1" t="s">
        <v>3820</v>
      </c>
      <c r="K535" s="1" t="s">
        <v>3821</v>
      </c>
      <c r="L535" s="1" t="s">
        <v>3822</v>
      </c>
      <c r="M535" s="1" t="s">
        <v>167</v>
      </c>
      <c r="N535" s="1" t="s">
        <v>339</v>
      </c>
      <c r="O535" s="1" t="s">
        <v>117</v>
      </c>
      <c r="P535" s="9">
        <v>96950</v>
      </c>
      <c r="Q535" s="1" t="s">
        <v>118</v>
      </c>
      <c r="S535" s="1">
        <v>16702331530</v>
      </c>
      <c r="U535" s="1">
        <v>31181</v>
      </c>
      <c r="V535" s="1" t="s">
        <v>119</v>
      </c>
      <c r="X535" s="1" t="s">
        <v>3823</v>
      </c>
      <c r="Y535" s="1" t="s">
        <v>3824</v>
      </c>
      <c r="Z535" s="1" t="s">
        <v>168</v>
      </c>
      <c r="AA535" s="1" t="s">
        <v>3825</v>
      </c>
      <c r="AB535" s="1" t="s">
        <v>3822</v>
      </c>
      <c r="AC535" s="1" t="s">
        <v>167</v>
      </c>
      <c r="AD535" s="1" t="s">
        <v>339</v>
      </c>
      <c r="AE535" s="1" t="s">
        <v>117</v>
      </c>
      <c r="AF535" s="9">
        <v>96950</v>
      </c>
      <c r="AG535" s="1" t="s">
        <v>118</v>
      </c>
      <c r="AH535" s="1" t="s">
        <v>168</v>
      </c>
      <c r="AI535" s="1">
        <v>16702331530</v>
      </c>
      <c r="AK535" s="1" t="s">
        <v>3826</v>
      </c>
      <c r="BC535" s="1" t="str">
        <f>"51-3011.00"</f>
        <v>51-3011.00</v>
      </c>
      <c r="BD535" s="1" t="s">
        <v>1079</v>
      </c>
      <c r="BE535" s="1" t="s">
        <v>8051</v>
      </c>
      <c r="BF535" s="1" t="s">
        <v>1079</v>
      </c>
      <c r="BG535" s="1">
        <v>1</v>
      </c>
      <c r="BH535" s="1">
        <v>1</v>
      </c>
      <c r="BI535" s="2">
        <v>44470</v>
      </c>
      <c r="BJ535" s="2">
        <v>44834</v>
      </c>
      <c r="BK535" s="2">
        <v>44470</v>
      </c>
      <c r="BL535" s="2">
        <v>44834</v>
      </c>
      <c r="BM535" s="1">
        <v>35</v>
      </c>
      <c r="BN535" s="1">
        <v>6</v>
      </c>
      <c r="BO535" s="1">
        <v>6</v>
      </c>
      <c r="BP535" s="1">
        <v>0</v>
      </c>
      <c r="BQ535" s="1">
        <v>5</v>
      </c>
      <c r="BR535" s="1">
        <v>6</v>
      </c>
      <c r="BS535" s="1">
        <v>6</v>
      </c>
      <c r="BT535" s="1">
        <v>6</v>
      </c>
      <c r="BU535" s="1" t="str">
        <f>"5:30 AM"</f>
        <v>5:30 AM</v>
      </c>
      <c r="BV535" s="1" t="str">
        <f>"3:00 PM"</f>
        <v>3:00 PM</v>
      </c>
      <c r="BW535" s="1" t="s">
        <v>135</v>
      </c>
      <c r="BX535" s="1">
        <v>0</v>
      </c>
      <c r="BY535" s="1">
        <v>12</v>
      </c>
      <c r="BZ535" s="1" t="s">
        <v>112</v>
      </c>
      <c r="CB535" s="4" t="s">
        <v>8052</v>
      </c>
      <c r="CC535" s="1" t="s">
        <v>3822</v>
      </c>
      <c r="CD535" s="1" t="s">
        <v>167</v>
      </c>
      <c r="CE535" s="1" t="s">
        <v>339</v>
      </c>
      <c r="CF535" s="1" t="s">
        <v>117</v>
      </c>
      <c r="CG535" s="1">
        <v>96950</v>
      </c>
      <c r="CH535" s="3">
        <v>7.9</v>
      </c>
      <c r="CI535" s="3">
        <v>7.9</v>
      </c>
      <c r="CJ535" s="3">
        <v>11.85</v>
      </c>
      <c r="CK535" s="3">
        <v>11.85</v>
      </c>
      <c r="CL535" s="1" t="s">
        <v>137</v>
      </c>
      <c r="CM535" s="1" t="s">
        <v>138</v>
      </c>
      <c r="CN535" s="1" t="s">
        <v>139</v>
      </c>
      <c r="CP535" s="1" t="s">
        <v>112</v>
      </c>
      <c r="CQ535" s="1" t="s">
        <v>111</v>
      </c>
      <c r="CR535" s="1" t="s">
        <v>112</v>
      </c>
      <c r="CS535" s="1" t="s">
        <v>111</v>
      </c>
      <c r="CT535" s="1" t="s">
        <v>138</v>
      </c>
      <c r="CU535" s="1" t="s">
        <v>111</v>
      </c>
      <c r="CV535" s="1" t="s">
        <v>138</v>
      </c>
      <c r="CW535" s="1" t="s">
        <v>8053</v>
      </c>
      <c r="CX535" s="1">
        <v>16702331530</v>
      </c>
      <c r="CY535" s="1" t="s">
        <v>3826</v>
      </c>
      <c r="CZ535" s="1" t="s">
        <v>3831</v>
      </c>
      <c r="DA535" s="1" t="s">
        <v>111</v>
      </c>
      <c r="DB535" s="1" t="s">
        <v>112</v>
      </c>
      <c r="DC535" s="1" t="s">
        <v>3823</v>
      </c>
      <c r="DD535" s="1" t="s">
        <v>3824</v>
      </c>
      <c r="DE535" s="1" t="s">
        <v>168</v>
      </c>
    </row>
    <row r="536" spans="1:111" ht="15.6" customHeight="1" x14ac:dyDescent="0.25">
      <c r="A536" s="1" t="s">
        <v>8059</v>
      </c>
      <c r="B536" s="1" t="s">
        <v>238</v>
      </c>
      <c r="C536" s="2">
        <v>44327.17414560185</v>
      </c>
      <c r="D536" s="2">
        <v>44363</v>
      </c>
      <c r="E536" s="1" t="s">
        <v>110</v>
      </c>
      <c r="F536" s="2">
        <v>44468.833333333336</v>
      </c>
      <c r="G536" s="1" t="s">
        <v>112</v>
      </c>
      <c r="H536" s="1" t="s">
        <v>112</v>
      </c>
      <c r="I536" s="1" t="s">
        <v>112</v>
      </c>
      <c r="J536" s="1" t="s">
        <v>3278</v>
      </c>
      <c r="K536" s="1" t="s">
        <v>3279</v>
      </c>
      <c r="L536" s="1" t="s">
        <v>3280</v>
      </c>
      <c r="M536" s="1" t="s">
        <v>3281</v>
      </c>
      <c r="N536" s="1" t="s">
        <v>116</v>
      </c>
      <c r="O536" s="1" t="s">
        <v>117</v>
      </c>
      <c r="P536" s="9">
        <v>96950</v>
      </c>
      <c r="Q536" s="1" t="s">
        <v>118</v>
      </c>
      <c r="S536" s="1">
        <v>16702353285</v>
      </c>
      <c r="U536" s="1">
        <v>81111</v>
      </c>
      <c r="V536" s="1" t="s">
        <v>119</v>
      </c>
      <c r="X536" s="1" t="s">
        <v>3282</v>
      </c>
      <c r="Y536" s="1" t="s">
        <v>3283</v>
      </c>
      <c r="Z536" s="1" t="s">
        <v>3109</v>
      </c>
      <c r="AA536" s="1" t="s">
        <v>3284</v>
      </c>
      <c r="AB536" s="1" t="s">
        <v>3280</v>
      </c>
      <c r="AC536" s="1" t="s">
        <v>3281</v>
      </c>
      <c r="AD536" s="1" t="s">
        <v>116</v>
      </c>
      <c r="AE536" s="1" t="s">
        <v>117</v>
      </c>
      <c r="AF536" s="9">
        <v>96950</v>
      </c>
      <c r="AG536" s="1" t="s">
        <v>118</v>
      </c>
      <c r="AI536" s="1">
        <v>16702353285</v>
      </c>
      <c r="AK536" s="1" t="s">
        <v>3285</v>
      </c>
      <c r="BC536" s="1" t="str">
        <f>"43-5081.01"</f>
        <v>43-5081.01</v>
      </c>
      <c r="BD536" s="1" t="s">
        <v>132</v>
      </c>
      <c r="BE536" s="1" t="s">
        <v>8060</v>
      </c>
      <c r="BF536" s="1" t="s">
        <v>8061</v>
      </c>
      <c r="BG536" s="1">
        <v>1</v>
      </c>
      <c r="BH536" s="1">
        <v>1</v>
      </c>
      <c r="BI536" s="2">
        <v>44470</v>
      </c>
      <c r="BJ536" s="2">
        <v>44834</v>
      </c>
      <c r="BK536" s="2">
        <v>44470</v>
      </c>
      <c r="BL536" s="2">
        <v>44834</v>
      </c>
      <c r="BM536" s="1">
        <v>40</v>
      </c>
      <c r="BN536" s="1">
        <v>0</v>
      </c>
      <c r="BO536" s="1">
        <v>8</v>
      </c>
      <c r="BP536" s="1">
        <v>8</v>
      </c>
      <c r="BQ536" s="1">
        <v>8</v>
      </c>
      <c r="BR536" s="1">
        <v>8</v>
      </c>
      <c r="BS536" s="1">
        <v>8</v>
      </c>
      <c r="BT536" s="1">
        <v>0</v>
      </c>
      <c r="BU536" s="1" t="str">
        <f>"8:00 AM"</f>
        <v>8:00 AM</v>
      </c>
      <c r="BV536" s="1" t="str">
        <f>"5:00 PM"</f>
        <v>5:00 PM</v>
      </c>
      <c r="BW536" s="1" t="s">
        <v>135</v>
      </c>
      <c r="BX536" s="1">
        <v>0</v>
      </c>
      <c r="BY536" s="1">
        <v>12</v>
      </c>
      <c r="BZ536" s="1" t="s">
        <v>112</v>
      </c>
      <c r="CB536" s="1" t="s">
        <v>230</v>
      </c>
      <c r="CC536" s="1" t="s">
        <v>8062</v>
      </c>
      <c r="CD536" s="1" t="s">
        <v>3281</v>
      </c>
      <c r="CE536" s="1" t="s">
        <v>116</v>
      </c>
      <c r="CF536" s="1" t="s">
        <v>117</v>
      </c>
      <c r="CG536" s="1">
        <v>96950</v>
      </c>
      <c r="CH536" s="3">
        <v>7.58</v>
      </c>
      <c r="CI536" s="3">
        <v>7.58</v>
      </c>
      <c r="CJ536" s="3">
        <v>11.37</v>
      </c>
      <c r="CK536" s="3">
        <v>11.37</v>
      </c>
      <c r="CL536" s="1" t="s">
        <v>137</v>
      </c>
      <c r="CM536" s="1" t="s">
        <v>362</v>
      </c>
      <c r="CN536" s="1" t="s">
        <v>139</v>
      </c>
      <c r="CP536" s="1" t="s">
        <v>112</v>
      </c>
      <c r="CQ536" s="1" t="s">
        <v>111</v>
      </c>
      <c r="CR536" s="1" t="s">
        <v>112</v>
      </c>
      <c r="CS536" s="1" t="s">
        <v>111</v>
      </c>
      <c r="CT536" s="1" t="s">
        <v>138</v>
      </c>
      <c r="CU536" s="1" t="s">
        <v>111</v>
      </c>
      <c r="CV536" s="1" t="s">
        <v>138</v>
      </c>
      <c r="CW536" s="1" t="s">
        <v>3288</v>
      </c>
      <c r="CX536" s="1">
        <v>16702353285</v>
      </c>
      <c r="CY536" s="1" t="s">
        <v>3285</v>
      </c>
      <c r="CZ536" s="1" t="s">
        <v>138</v>
      </c>
      <c r="DA536" s="1" t="s">
        <v>111</v>
      </c>
      <c r="DB536" s="1" t="s">
        <v>112</v>
      </c>
      <c r="DC536" s="1" t="s">
        <v>3282</v>
      </c>
      <c r="DD536" s="1" t="s">
        <v>3283</v>
      </c>
      <c r="DE536" s="1" t="s">
        <v>448</v>
      </c>
      <c r="DF536" s="1" t="s">
        <v>138</v>
      </c>
      <c r="DG536" s="1" t="s">
        <v>138</v>
      </c>
    </row>
    <row r="537" spans="1:111" ht="15.6" customHeight="1" x14ac:dyDescent="0.25">
      <c r="A537" s="1" t="s">
        <v>8063</v>
      </c>
      <c r="B537" s="1" t="s">
        <v>238</v>
      </c>
      <c r="C537" s="2">
        <v>44340.850353935188</v>
      </c>
      <c r="D537" s="2">
        <v>44372</v>
      </c>
      <c r="E537" s="1" t="s">
        <v>110</v>
      </c>
      <c r="F537" s="2">
        <v>44468.833333333336</v>
      </c>
      <c r="G537" s="1" t="s">
        <v>112</v>
      </c>
      <c r="H537" s="1" t="s">
        <v>112</v>
      </c>
      <c r="I537" s="1" t="s">
        <v>112</v>
      </c>
      <c r="J537" s="1" t="s">
        <v>8064</v>
      </c>
      <c r="L537" s="1" t="s">
        <v>8065</v>
      </c>
      <c r="N537" s="1" t="s">
        <v>259</v>
      </c>
      <c r="O537" s="1" t="s">
        <v>117</v>
      </c>
      <c r="P537" s="9">
        <v>96952</v>
      </c>
      <c r="Q537" s="1" t="s">
        <v>118</v>
      </c>
      <c r="S537" s="1">
        <v>16704330422</v>
      </c>
      <c r="U537" s="1">
        <v>722513</v>
      </c>
      <c r="V537" s="1" t="s">
        <v>119</v>
      </c>
      <c r="X537" s="1" t="s">
        <v>3694</v>
      </c>
      <c r="Y537" s="1" t="s">
        <v>3695</v>
      </c>
      <c r="Z537" s="1" t="s">
        <v>1787</v>
      </c>
      <c r="AA537" s="1" t="s">
        <v>245</v>
      </c>
      <c r="AB537" s="1" t="s">
        <v>8065</v>
      </c>
      <c r="AD537" s="1" t="s">
        <v>259</v>
      </c>
      <c r="AE537" s="1" t="s">
        <v>117</v>
      </c>
      <c r="AF537" s="9">
        <v>96952</v>
      </c>
      <c r="AG537" s="1" t="s">
        <v>118</v>
      </c>
      <c r="AI537" s="1">
        <v>16704330422</v>
      </c>
      <c r="AK537" s="1" t="s">
        <v>8066</v>
      </c>
      <c r="BC537" s="1" t="str">
        <f>"35-2011.00"</f>
        <v>35-2011.00</v>
      </c>
      <c r="BD537" s="1" t="s">
        <v>265</v>
      </c>
      <c r="BE537" s="1" t="s">
        <v>8067</v>
      </c>
      <c r="BF537" s="1" t="s">
        <v>229</v>
      </c>
      <c r="BG537" s="1">
        <v>1</v>
      </c>
      <c r="BH537" s="1">
        <v>1</v>
      </c>
      <c r="BI537" s="2">
        <v>44470</v>
      </c>
      <c r="BJ537" s="2">
        <v>44834</v>
      </c>
      <c r="BK537" s="2">
        <v>44470</v>
      </c>
      <c r="BL537" s="2">
        <v>44834</v>
      </c>
      <c r="BM537" s="1">
        <v>40</v>
      </c>
      <c r="BN537" s="1">
        <v>0</v>
      </c>
      <c r="BO537" s="1">
        <v>8</v>
      </c>
      <c r="BP537" s="1">
        <v>8</v>
      </c>
      <c r="BQ537" s="1">
        <v>8</v>
      </c>
      <c r="BR537" s="1">
        <v>8</v>
      </c>
      <c r="BS537" s="1">
        <v>8</v>
      </c>
      <c r="BT537" s="1">
        <v>0</v>
      </c>
      <c r="BU537" s="1" t="str">
        <f>"7:30 AM"</f>
        <v>7:30 AM</v>
      </c>
      <c r="BV537" s="1" t="str">
        <f>"4:30 PM"</f>
        <v>4:30 PM</v>
      </c>
      <c r="BW537" s="1" t="s">
        <v>230</v>
      </c>
      <c r="BX537" s="1">
        <v>0</v>
      </c>
      <c r="BY537" s="1">
        <v>3</v>
      </c>
      <c r="BZ537" s="1" t="s">
        <v>112</v>
      </c>
      <c r="CB537" s="1" t="s">
        <v>8068</v>
      </c>
      <c r="CC537" s="1" t="s">
        <v>3699</v>
      </c>
      <c r="CE537" s="1" t="s">
        <v>259</v>
      </c>
      <c r="CF537" s="1" t="s">
        <v>117</v>
      </c>
      <c r="CG537" s="1">
        <v>96952</v>
      </c>
      <c r="CH537" s="3">
        <v>8.81</v>
      </c>
      <c r="CI537" s="3">
        <v>8.81</v>
      </c>
      <c r="CJ537" s="3">
        <v>13.22</v>
      </c>
      <c r="CK537" s="3">
        <v>13.22</v>
      </c>
      <c r="CL537" s="1" t="s">
        <v>137</v>
      </c>
      <c r="CM537" s="1" t="s">
        <v>8069</v>
      </c>
      <c r="CN537" s="1" t="s">
        <v>139</v>
      </c>
      <c r="CP537" s="1" t="s">
        <v>112</v>
      </c>
      <c r="CQ537" s="1" t="s">
        <v>111</v>
      </c>
      <c r="CR537" s="1" t="s">
        <v>111</v>
      </c>
      <c r="CS537" s="1" t="s">
        <v>111</v>
      </c>
      <c r="CT537" s="1" t="s">
        <v>138</v>
      </c>
      <c r="CU537" s="1" t="s">
        <v>111</v>
      </c>
      <c r="CV537" s="1" t="s">
        <v>138</v>
      </c>
      <c r="CW537" s="1" t="s">
        <v>3923</v>
      </c>
      <c r="CX537" s="1">
        <v>16704330422</v>
      </c>
      <c r="CY537" s="1" t="s">
        <v>3696</v>
      </c>
      <c r="CZ537" s="1" t="s">
        <v>138</v>
      </c>
      <c r="DA537" s="1" t="s">
        <v>111</v>
      </c>
      <c r="DB537" s="1" t="s">
        <v>112</v>
      </c>
    </row>
    <row r="538" spans="1:111" ht="15.6" customHeight="1" x14ac:dyDescent="0.25">
      <c r="A538" s="1" t="s">
        <v>8096</v>
      </c>
      <c r="B538" s="1" t="s">
        <v>238</v>
      </c>
      <c r="C538" s="2">
        <v>44324.016737500002</v>
      </c>
      <c r="D538" s="2">
        <v>44354</v>
      </c>
      <c r="E538" s="1" t="s">
        <v>110</v>
      </c>
      <c r="F538" s="2">
        <v>44468.833333333336</v>
      </c>
      <c r="G538" s="1" t="s">
        <v>111</v>
      </c>
      <c r="H538" s="1" t="s">
        <v>112</v>
      </c>
      <c r="I538" s="1" t="s">
        <v>112</v>
      </c>
      <c r="J538" s="1" t="s">
        <v>7043</v>
      </c>
      <c r="K538" s="1" t="s">
        <v>7044</v>
      </c>
      <c r="L538" s="1" t="s">
        <v>7045</v>
      </c>
      <c r="M538" s="1" t="s">
        <v>5666</v>
      </c>
      <c r="N538" s="1" t="s">
        <v>116</v>
      </c>
      <c r="O538" s="1" t="s">
        <v>117</v>
      </c>
      <c r="P538" s="9">
        <v>96950</v>
      </c>
      <c r="Q538" s="1" t="s">
        <v>118</v>
      </c>
      <c r="R538" s="1" t="s">
        <v>117</v>
      </c>
      <c r="S538" s="1">
        <v>16705884194</v>
      </c>
      <c r="U538" s="1">
        <v>81121</v>
      </c>
      <c r="V538" s="1" t="s">
        <v>119</v>
      </c>
      <c r="X538" s="1" t="s">
        <v>7046</v>
      </c>
      <c r="Y538" s="1" t="s">
        <v>7047</v>
      </c>
      <c r="Z538" s="1" t="s">
        <v>1331</v>
      </c>
      <c r="AA538" s="1" t="s">
        <v>245</v>
      </c>
      <c r="AB538" s="1" t="s">
        <v>7045</v>
      </c>
      <c r="AC538" s="1" t="s">
        <v>5666</v>
      </c>
      <c r="AD538" s="1" t="s">
        <v>116</v>
      </c>
      <c r="AE538" s="1" t="s">
        <v>117</v>
      </c>
      <c r="AF538" s="9">
        <v>96950</v>
      </c>
      <c r="AG538" s="1" t="s">
        <v>118</v>
      </c>
      <c r="AH538" s="1" t="s">
        <v>117</v>
      </c>
      <c r="AI538" s="1">
        <v>16705884194</v>
      </c>
      <c r="AK538" s="1" t="s">
        <v>7048</v>
      </c>
      <c r="BC538" s="1" t="str">
        <f>"49-9071.00"</f>
        <v>49-9071.00</v>
      </c>
      <c r="BD538" s="1" t="s">
        <v>214</v>
      </c>
      <c r="BE538" s="1" t="s">
        <v>7049</v>
      </c>
      <c r="BF538" s="1" t="s">
        <v>3913</v>
      </c>
      <c r="BG538" s="1">
        <v>3</v>
      </c>
      <c r="BH538" s="1">
        <v>3</v>
      </c>
      <c r="BI538" s="2">
        <v>44470</v>
      </c>
      <c r="BJ538" s="2">
        <v>44834</v>
      </c>
      <c r="BK538" s="2">
        <v>44470</v>
      </c>
      <c r="BL538" s="2">
        <v>44834</v>
      </c>
      <c r="BM538" s="1">
        <v>40</v>
      </c>
      <c r="BN538" s="1">
        <v>0</v>
      </c>
      <c r="BO538" s="1">
        <v>8</v>
      </c>
      <c r="BP538" s="1">
        <v>8</v>
      </c>
      <c r="BQ538" s="1">
        <v>8</v>
      </c>
      <c r="BR538" s="1">
        <v>8</v>
      </c>
      <c r="BS538" s="1">
        <v>8</v>
      </c>
      <c r="BT538" s="1">
        <v>0</v>
      </c>
      <c r="BU538" s="1" t="str">
        <f>"8:00 AM"</f>
        <v>8:00 AM</v>
      </c>
      <c r="BV538" s="1" t="str">
        <f>"5:00 PM"</f>
        <v>5:00 PM</v>
      </c>
      <c r="BW538" s="1" t="s">
        <v>135</v>
      </c>
      <c r="BX538" s="1">
        <v>0</v>
      </c>
      <c r="BY538" s="1">
        <v>12</v>
      </c>
      <c r="BZ538" s="1" t="s">
        <v>112</v>
      </c>
      <c r="CB538" s="1" t="s">
        <v>7050</v>
      </c>
      <c r="CC538" s="1" t="s">
        <v>8097</v>
      </c>
      <c r="CD538" s="1" t="s">
        <v>5666</v>
      </c>
      <c r="CE538" s="1" t="s">
        <v>116</v>
      </c>
      <c r="CF538" s="1" t="s">
        <v>117</v>
      </c>
      <c r="CG538" s="1">
        <v>96950</v>
      </c>
      <c r="CH538" s="3">
        <v>8.7100000000000009</v>
      </c>
      <c r="CI538" s="3">
        <v>9</v>
      </c>
      <c r="CJ538" s="3">
        <v>13.06</v>
      </c>
      <c r="CK538" s="3">
        <v>13.5</v>
      </c>
      <c r="CL538" s="1" t="s">
        <v>137</v>
      </c>
      <c r="CM538" s="1" t="s">
        <v>138</v>
      </c>
      <c r="CN538" s="1" t="s">
        <v>218</v>
      </c>
      <c r="CP538" s="1" t="s">
        <v>112</v>
      </c>
      <c r="CQ538" s="1" t="s">
        <v>111</v>
      </c>
      <c r="CR538" s="1" t="s">
        <v>111</v>
      </c>
      <c r="CS538" s="1" t="s">
        <v>111</v>
      </c>
      <c r="CT538" s="1" t="s">
        <v>138</v>
      </c>
      <c r="CU538" s="1" t="s">
        <v>111</v>
      </c>
      <c r="CV538" s="1" t="s">
        <v>138</v>
      </c>
      <c r="CW538" s="1" t="s">
        <v>1324</v>
      </c>
      <c r="CX538" s="1">
        <v>16705884194</v>
      </c>
      <c r="CY538" s="1" t="s">
        <v>7048</v>
      </c>
      <c r="CZ538" s="1" t="s">
        <v>138</v>
      </c>
      <c r="DA538" s="1" t="s">
        <v>111</v>
      </c>
      <c r="DB538" s="1" t="s">
        <v>112</v>
      </c>
    </row>
    <row r="539" spans="1:111" ht="15.6" customHeight="1" x14ac:dyDescent="0.25">
      <c r="A539" s="1" t="s">
        <v>8103</v>
      </c>
      <c r="B539" s="1" t="s">
        <v>238</v>
      </c>
      <c r="C539" s="2">
        <v>44327.034009722222</v>
      </c>
      <c r="D539" s="2">
        <v>44362</v>
      </c>
      <c r="E539" s="1" t="s">
        <v>110</v>
      </c>
      <c r="F539" s="2">
        <v>44468.833333333336</v>
      </c>
      <c r="G539" s="1" t="s">
        <v>112</v>
      </c>
      <c r="H539" s="1" t="s">
        <v>112</v>
      </c>
      <c r="I539" s="1" t="s">
        <v>112</v>
      </c>
      <c r="J539" s="1" t="s">
        <v>8104</v>
      </c>
      <c r="K539" s="1" t="s">
        <v>8105</v>
      </c>
      <c r="L539" s="1" t="s">
        <v>2359</v>
      </c>
      <c r="N539" s="1" t="s">
        <v>116</v>
      </c>
      <c r="O539" s="1" t="s">
        <v>117</v>
      </c>
      <c r="P539" s="9">
        <v>96950</v>
      </c>
      <c r="Q539" s="1" t="s">
        <v>118</v>
      </c>
      <c r="S539" s="1">
        <v>16702350393</v>
      </c>
      <c r="U539" s="1">
        <v>812112</v>
      </c>
      <c r="V539" s="1" t="s">
        <v>119</v>
      </c>
      <c r="X539" s="1" t="s">
        <v>8106</v>
      </c>
      <c r="Y539" s="1" t="s">
        <v>8107</v>
      </c>
      <c r="Z539" s="1" t="s">
        <v>8108</v>
      </c>
      <c r="AA539" s="1" t="s">
        <v>973</v>
      </c>
      <c r="AB539" s="1" t="s">
        <v>2359</v>
      </c>
      <c r="AD539" s="1" t="s">
        <v>116</v>
      </c>
      <c r="AE539" s="1" t="s">
        <v>117</v>
      </c>
      <c r="AF539" s="9">
        <v>96950</v>
      </c>
      <c r="AG539" s="1" t="s">
        <v>118</v>
      </c>
      <c r="AI539" s="1">
        <v>16702350393</v>
      </c>
      <c r="AK539" s="1" t="s">
        <v>8109</v>
      </c>
      <c r="BC539" s="1" t="str">
        <f>"39-5012.00"</f>
        <v>39-5012.00</v>
      </c>
      <c r="BD539" s="1" t="s">
        <v>1831</v>
      </c>
      <c r="BE539" s="1" t="s">
        <v>8110</v>
      </c>
      <c r="BF539" s="1" t="s">
        <v>2053</v>
      </c>
      <c r="BG539" s="1">
        <v>2</v>
      </c>
      <c r="BH539" s="1">
        <v>2</v>
      </c>
      <c r="BI539" s="2">
        <v>44470</v>
      </c>
      <c r="BJ539" s="2">
        <v>44834</v>
      </c>
      <c r="BK539" s="2">
        <v>44470</v>
      </c>
      <c r="BL539" s="2">
        <v>44834</v>
      </c>
      <c r="BM539" s="1">
        <v>35</v>
      </c>
      <c r="BN539" s="1">
        <v>0</v>
      </c>
      <c r="BO539" s="1">
        <v>7</v>
      </c>
      <c r="BP539" s="1">
        <v>7</v>
      </c>
      <c r="BQ539" s="1">
        <v>7</v>
      </c>
      <c r="BR539" s="1">
        <v>7</v>
      </c>
      <c r="BS539" s="1">
        <v>7</v>
      </c>
      <c r="BT539" s="1">
        <v>0</v>
      </c>
      <c r="BU539" s="1" t="str">
        <f>"9:00 AM"</f>
        <v>9:00 AM</v>
      </c>
      <c r="BV539" s="1" t="str">
        <f>"5:00 PM"</f>
        <v>5:00 PM</v>
      </c>
      <c r="BW539" s="1" t="s">
        <v>135</v>
      </c>
      <c r="BX539" s="1">
        <v>0</v>
      </c>
      <c r="BY539" s="1">
        <v>3</v>
      </c>
      <c r="BZ539" s="1" t="s">
        <v>112</v>
      </c>
      <c r="CB539" s="1" t="s">
        <v>3175</v>
      </c>
      <c r="CC539" s="1" t="s">
        <v>2359</v>
      </c>
      <c r="CE539" s="1" t="s">
        <v>116</v>
      </c>
      <c r="CF539" s="1" t="s">
        <v>117</v>
      </c>
      <c r="CG539" s="1">
        <v>96950</v>
      </c>
      <c r="CH539" s="3">
        <v>8.08</v>
      </c>
      <c r="CI539" s="3">
        <v>8.08</v>
      </c>
      <c r="CJ539" s="3">
        <v>12.12</v>
      </c>
      <c r="CK539" s="3">
        <v>12.12</v>
      </c>
      <c r="CL539" s="1" t="s">
        <v>137</v>
      </c>
      <c r="CN539" s="1" t="s">
        <v>139</v>
      </c>
      <c r="CP539" s="1" t="s">
        <v>112</v>
      </c>
      <c r="CQ539" s="1" t="s">
        <v>111</v>
      </c>
      <c r="CR539" s="1" t="s">
        <v>112</v>
      </c>
      <c r="CS539" s="1" t="s">
        <v>111</v>
      </c>
      <c r="CT539" s="1" t="s">
        <v>138</v>
      </c>
      <c r="CU539" s="1" t="s">
        <v>111</v>
      </c>
      <c r="CV539" s="1" t="s">
        <v>138</v>
      </c>
      <c r="CW539" s="1" t="s">
        <v>2313</v>
      </c>
      <c r="CX539" s="1">
        <v>16702350393</v>
      </c>
      <c r="CY539" s="1" t="s">
        <v>8109</v>
      </c>
      <c r="CZ539" s="1" t="s">
        <v>138</v>
      </c>
      <c r="DA539" s="1" t="s">
        <v>111</v>
      </c>
      <c r="DB539" s="1" t="s">
        <v>112</v>
      </c>
      <c r="DC539" s="1" t="s">
        <v>8106</v>
      </c>
      <c r="DD539" s="1" t="s">
        <v>8111</v>
      </c>
      <c r="DF539" s="1" t="s">
        <v>8104</v>
      </c>
      <c r="DG539" s="1" t="s">
        <v>8109</v>
      </c>
    </row>
    <row r="540" spans="1:111" ht="15.6" customHeight="1" x14ac:dyDescent="0.25">
      <c r="A540" s="1" t="s">
        <v>8139</v>
      </c>
      <c r="B540" s="1" t="s">
        <v>238</v>
      </c>
      <c r="C540" s="2">
        <v>44304.845192245368</v>
      </c>
      <c r="D540" s="2">
        <v>44340</v>
      </c>
      <c r="E540" s="1" t="s">
        <v>110</v>
      </c>
      <c r="F540" s="2">
        <v>44468.833333333336</v>
      </c>
      <c r="G540" s="1" t="s">
        <v>111</v>
      </c>
      <c r="H540" s="1" t="s">
        <v>112</v>
      </c>
      <c r="I540" s="1" t="s">
        <v>112</v>
      </c>
      <c r="J540" s="1" t="s">
        <v>8140</v>
      </c>
      <c r="K540" s="1" t="s">
        <v>8140</v>
      </c>
      <c r="L540" s="1" t="s">
        <v>2474</v>
      </c>
      <c r="N540" s="1" t="s">
        <v>167</v>
      </c>
      <c r="O540" s="1" t="s">
        <v>117</v>
      </c>
      <c r="P540" s="9">
        <v>96950</v>
      </c>
      <c r="Q540" s="1" t="s">
        <v>118</v>
      </c>
      <c r="S540" s="1">
        <v>16702342902</v>
      </c>
      <c r="T540" s="1">
        <v>128</v>
      </c>
      <c r="U540" s="1">
        <v>621492</v>
      </c>
      <c r="V540" s="1" t="s">
        <v>119</v>
      </c>
      <c r="X540" s="1" t="s">
        <v>2482</v>
      </c>
      <c r="Y540" s="1" t="s">
        <v>5843</v>
      </c>
      <c r="Z540" s="1" t="s">
        <v>2466</v>
      </c>
      <c r="AA540" s="1" t="s">
        <v>8141</v>
      </c>
      <c r="AB540" s="1" t="s">
        <v>2462</v>
      </c>
      <c r="AC540" s="1" t="s">
        <v>2463</v>
      </c>
      <c r="AD540" s="1" t="s">
        <v>167</v>
      </c>
      <c r="AE540" s="1" t="s">
        <v>117</v>
      </c>
      <c r="AF540" s="9">
        <v>96950</v>
      </c>
      <c r="AG540" s="1" t="s">
        <v>118</v>
      </c>
      <c r="AI540" s="1">
        <v>16702342902</v>
      </c>
      <c r="AJ540" s="1">
        <v>128</v>
      </c>
      <c r="AK540" s="1" t="s">
        <v>8142</v>
      </c>
      <c r="BC540" s="1" t="str">
        <f>"29-2099.00"</f>
        <v>29-2099.00</v>
      </c>
      <c r="BD540" s="1" t="s">
        <v>8143</v>
      </c>
      <c r="BE540" s="1" t="s">
        <v>8144</v>
      </c>
      <c r="BF540" s="1" t="s">
        <v>8143</v>
      </c>
      <c r="BG540" s="1">
        <v>1</v>
      </c>
      <c r="BH540" s="1">
        <v>1</v>
      </c>
      <c r="BI540" s="2">
        <v>44470</v>
      </c>
      <c r="BJ540" s="2">
        <v>45565</v>
      </c>
      <c r="BK540" s="2">
        <v>44470</v>
      </c>
      <c r="BL540" s="2">
        <v>45565</v>
      </c>
      <c r="BM540" s="1">
        <v>40</v>
      </c>
      <c r="BN540" s="1">
        <v>0</v>
      </c>
      <c r="BO540" s="1">
        <v>8</v>
      </c>
      <c r="BP540" s="1">
        <v>8</v>
      </c>
      <c r="BQ540" s="1">
        <v>8</v>
      </c>
      <c r="BR540" s="1">
        <v>8</v>
      </c>
      <c r="BS540" s="1">
        <v>8</v>
      </c>
      <c r="BT540" s="1">
        <v>0</v>
      </c>
      <c r="BU540" s="1" t="str">
        <f>"8:00 AM"</f>
        <v>8:00 AM</v>
      </c>
      <c r="BV540" s="1" t="str">
        <f>"5:00 PM"</f>
        <v>5:00 PM</v>
      </c>
      <c r="BW540" s="1" t="s">
        <v>135</v>
      </c>
      <c r="BX540" s="1">
        <v>0</v>
      </c>
      <c r="BY540" s="1">
        <v>0</v>
      </c>
      <c r="BZ540" s="1" t="s">
        <v>112</v>
      </c>
      <c r="CA540" s="1">
        <v>0</v>
      </c>
      <c r="CB540" s="1" t="s">
        <v>8145</v>
      </c>
      <c r="CC540" s="1" t="s">
        <v>2474</v>
      </c>
      <c r="CE540" s="1" t="s">
        <v>167</v>
      </c>
      <c r="CF540" s="1" t="s">
        <v>117</v>
      </c>
      <c r="CG540" s="1">
        <v>96950</v>
      </c>
      <c r="CH540" s="3">
        <v>15.24</v>
      </c>
      <c r="CI540" s="3">
        <v>15.24</v>
      </c>
      <c r="CJ540" s="3">
        <v>22.86</v>
      </c>
      <c r="CK540" s="3">
        <v>22.86</v>
      </c>
      <c r="CL540" s="1" t="s">
        <v>137</v>
      </c>
      <c r="CM540" s="1" t="s">
        <v>138</v>
      </c>
      <c r="CN540" s="1" t="s">
        <v>139</v>
      </c>
      <c r="CP540" s="1" t="s">
        <v>112</v>
      </c>
      <c r="CQ540" s="1" t="s">
        <v>111</v>
      </c>
      <c r="CR540" s="1" t="s">
        <v>112</v>
      </c>
      <c r="CS540" s="1" t="s">
        <v>111</v>
      </c>
      <c r="CT540" s="1" t="s">
        <v>138</v>
      </c>
      <c r="CU540" s="1" t="s">
        <v>138</v>
      </c>
      <c r="CV540" s="1" t="s">
        <v>138</v>
      </c>
      <c r="CW540" s="1" t="s">
        <v>8146</v>
      </c>
      <c r="CX540" s="1">
        <v>16706702342</v>
      </c>
      <c r="CY540" s="1" t="s">
        <v>8142</v>
      </c>
      <c r="CZ540" s="1" t="s">
        <v>138</v>
      </c>
      <c r="DA540" s="1" t="s">
        <v>111</v>
      </c>
      <c r="DB540" s="1" t="s">
        <v>112</v>
      </c>
    </row>
    <row r="541" spans="1:111" ht="15.6" customHeight="1" x14ac:dyDescent="0.25">
      <c r="A541" s="1" t="s">
        <v>8148</v>
      </c>
      <c r="B541" s="1" t="s">
        <v>238</v>
      </c>
      <c r="C541" s="2">
        <v>44304.85112777778</v>
      </c>
      <c r="D541" s="2">
        <v>44340</v>
      </c>
      <c r="E541" s="1" t="s">
        <v>110</v>
      </c>
      <c r="F541" s="2">
        <v>44468.833333333336</v>
      </c>
      <c r="G541" s="1" t="s">
        <v>111</v>
      </c>
      <c r="H541" s="1" t="s">
        <v>112</v>
      </c>
      <c r="I541" s="1" t="s">
        <v>112</v>
      </c>
      <c r="J541" s="1" t="s">
        <v>8140</v>
      </c>
      <c r="K541" s="1" t="s">
        <v>8140</v>
      </c>
      <c r="L541" s="1" t="s">
        <v>2474</v>
      </c>
      <c r="N541" s="1" t="s">
        <v>167</v>
      </c>
      <c r="O541" s="1" t="s">
        <v>117</v>
      </c>
      <c r="P541" s="9">
        <v>96950</v>
      </c>
      <c r="Q541" s="1" t="s">
        <v>118</v>
      </c>
      <c r="S541" s="1">
        <v>16702342902</v>
      </c>
      <c r="T541" s="1">
        <v>128</v>
      </c>
      <c r="U541" s="1">
        <v>621492</v>
      </c>
      <c r="V541" s="1" t="s">
        <v>119</v>
      </c>
      <c r="X541" s="1" t="s">
        <v>2482</v>
      </c>
      <c r="Y541" s="1" t="s">
        <v>5843</v>
      </c>
      <c r="Z541" s="1" t="s">
        <v>2466</v>
      </c>
      <c r="AA541" s="1" t="s">
        <v>8149</v>
      </c>
      <c r="AB541" s="1" t="s">
        <v>2474</v>
      </c>
      <c r="AD541" s="1" t="s">
        <v>167</v>
      </c>
      <c r="AE541" s="1" t="s">
        <v>117</v>
      </c>
      <c r="AF541" s="9">
        <v>96950</v>
      </c>
      <c r="AG541" s="1" t="s">
        <v>118</v>
      </c>
      <c r="AI541" s="1">
        <v>16702342902</v>
      </c>
      <c r="AJ541" s="1">
        <v>128</v>
      </c>
      <c r="AK541" s="1" t="s">
        <v>8142</v>
      </c>
      <c r="BC541" s="1" t="str">
        <f>"49-9071.00"</f>
        <v>49-9071.00</v>
      </c>
      <c r="BD541" s="1" t="s">
        <v>214</v>
      </c>
      <c r="BE541" s="1" t="s">
        <v>8150</v>
      </c>
      <c r="BF541" s="1" t="s">
        <v>1069</v>
      </c>
      <c r="BG541" s="1">
        <v>3</v>
      </c>
      <c r="BH541" s="1">
        <v>3</v>
      </c>
      <c r="BI541" s="2">
        <v>44470</v>
      </c>
      <c r="BJ541" s="2">
        <v>45565</v>
      </c>
      <c r="BK541" s="2">
        <v>44470</v>
      </c>
      <c r="BL541" s="2">
        <v>45565</v>
      </c>
      <c r="BM541" s="1">
        <v>40</v>
      </c>
      <c r="BN541" s="1">
        <v>0</v>
      </c>
      <c r="BO541" s="1">
        <v>8</v>
      </c>
      <c r="BP541" s="1">
        <v>8</v>
      </c>
      <c r="BQ541" s="1">
        <v>8</v>
      </c>
      <c r="BR541" s="1">
        <v>8</v>
      </c>
      <c r="BS541" s="1">
        <v>8</v>
      </c>
      <c r="BT541" s="1">
        <v>0</v>
      </c>
      <c r="BU541" s="1" t="str">
        <f>"8:00 AM"</f>
        <v>8:00 AM</v>
      </c>
      <c r="BV541" s="1" t="str">
        <f>"5:00 PM"</f>
        <v>5:00 PM</v>
      </c>
      <c r="BW541" s="1" t="s">
        <v>135</v>
      </c>
      <c r="BX541" s="1">
        <v>0</v>
      </c>
      <c r="BY541" s="1">
        <v>0</v>
      </c>
      <c r="BZ541" s="1" t="s">
        <v>112</v>
      </c>
      <c r="CA541" s="1">
        <v>0</v>
      </c>
      <c r="CB541" s="1" t="s">
        <v>8151</v>
      </c>
      <c r="CC541" s="1" t="s">
        <v>2474</v>
      </c>
      <c r="CE541" s="1" t="s">
        <v>167</v>
      </c>
      <c r="CF541" s="1" t="s">
        <v>117</v>
      </c>
      <c r="CG541" s="1">
        <v>96950</v>
      </c>
      <c r="CH541" s="3">
        <v>8.7100000000000009</v>
      </c>
      <c r="CI541" s="3">
        <v>8.7100000000000009</v>
      </c>
      <c r="CJ541" s="3">
        <v>13.06</v>
      </c>
      <c r="CK541" s="3">
        <v>13.06</v>
      </c>
      <c r="CL541" s="1" t="s">
        <v>137</v>
      </c>
      <c r="CM541" s="1" t="s">
        <v>138</v>
      </c>
      <c r="CN541" s="1" t="s">
        <v>139</v>
      </c>
      <c r="CP541" s="1" t="s">
        <v>112</v>
      </c>
      <c r="CQ541" s="1" t="s">
        <v>111</v>
      </c>
      <c r="CR541" s="1" t="s">
        <v>112</v>
      </c>
      <c r="CS541" s="1" t="s">
        <v>111</v>
      </c>
      <c r="CT541" s="1" t="s">
        <v>138</v>
      </c>
      <c r="CU541" s="1" t="s">
        <v>138</v>
      </c>
      <c r="CV541" s="1" t="s">
        <v>138</v>
      </c>
      <c r="CW541" s="1" t="s">
        <v>8146</v>
      </c>
      <c r="CX541" s="1">
        <v>16706702902</v>
      </c>
      <c r="CY541" s="1" t="s">
        <v>8142</v>
      </c>
      <c r="CZ541" s="1" t="s">
        <v>138</v>
      </c>
      <c r="DA541" s="1" t="s">
        <v>111</v>
      </c>
      <c r="DB541" s="1" t="s">
        <v>112</v>
      </c>
    </row>
    <row r="542" spans="1:111" ht="15.6" customHeight="1" x14ac:dyDescent="0.25">
      <c r="A542" s="1" t="s">
        <v>8152</v>
      </c>
      <c r="B542" s="1" t="s">
        <v>238</v>
      </c>
      <c r="C542" s="2">
        <v>44344.369296296296</v>
      </c>
      <c r="D542" s="2">
        <v>44386</v>
      </c>
      <c r="E542" s="1" t="s">
        <v>110</v>
      </c>
      <c r="F542" s="2">
        <v>44468.833333333336</v>
      </c>
      <c r="G542" s="1" t="s">
        <v>112</v>
      </c>
      <c r="H542" s="1" t="s">
        <v>112</v>
      </c>
      <c r="I542" s="1" t="s">
        <v>112</v>
      </c>
      <c r="J542" s="1" t="s">
        <v>2758</v>
      </c>
      <c r="K542" s="1" t="s">
        <v>1979</v>
      </c>
      <c r="L542" s="1" t="s">
        <v>941</v>
      </c>
      <c r="M542" s="1" t="s">
        <v>942</v>
      </c>
      <c r="N542" s="1" t="s">
        <v>116</v>
      </c>
      <c r="O542" s="1" t="s">
        <v>117</v>
      </c>
      <c r="P542" s="9">
        <v>96950</v>
      </c>
      <c r="Q542" s="1" t="s">
        <v>118</v>
      </c>
      <c r="S542" s="1">
        <v>16702352883</v>
      </c>
      <c r="U542" s="1">
        <v>561320</v>
      </c>
      <c r="V542" s="1" t="s">
        <v>119</v>
      </c>
      <c r="X542" s="1" t="s">
        <v>943</v>
      </c>
      <c r="Y542" s="1" t="s">
        <v>944</v>
      </c>
      <c r="Z542" s="1" t="s">
        <v>945</v>
      </c>
      <c r="AA542" s="1" t="s">
        <v>373</v>
      </c>
      <c r="AB542" s="1" t="s">
        <v>941</v>
      </c>
      <c r="AC542" s="1" t="s">
        <v>942</v>
      </c>
      <c r="AD542" s="1" t="s">
        <v>116</v>
      </c>
      <c r="AE542" s="1" t="s">
        <v>117</v>
      </c>
      <c r="AF542" s="9">
        <v>96950</v>
      </c>
      <c r="AG542" s="1" t="s">
        <v>118</v>
      </c>
      <c r="AI542" s="1">
        <v>16702352883</v>
      </c>
      <c r="AK542" s="1" t="s">
        <v>530</v>
      </c>
      <c r="BC542" s="1" t="str">
        <f>"35-3021.00"</f>
        <v>35-3021.00</v>
      </c>
      <c r="BD542" s="1" t="s">
        <v>2867</v>
      </c>
      <c r="BE542" s="1" t="s">
        <v>7334</v>
      </c>
      <c r="BF542" s="1" t="s">
        <v>7335</v>
      </c>
      <c r="BG542" s="1">
        <v>5</v>
      </c>
      <c r="BH542" s="1">
        <v>5</v>
      </c>
      <c r="BI542" s="2">
        <v>44470</v>
      </c>
      <c r="BJ542" s="2">
        <v>44834</v>
      </c>
      <c r="BK542" s="2">
        <v>44470</v>
      </c>
      <c r="BL542" s="2">
        <v>44834</v>
      </c>
      <c r="BM542" s="1">
        <v>35</v>
      </c>
      <c r="BN542" s="1">
        <v>7</v>
      </c>
      <c r="BO542" s="1">
        <v>0</v>
      </c>
      <c r="BP542" s="1">
        <v>0</v>
      </c>
      <c r="BQ542" s="1">
        <v>7</v>
      </c>
      <c r="BR542" s="1">
        <v>7</v>
      </c>
      <c r="BS542" s="1">
        <v>7</v>
      </c>
      <c r="BT542" s="1">
        <v>7</v>
      </c>
      <c r="BU542" s="1" t="str">
        <f>"2:00 PM"</f>
        <v>2:00 PM</v>
      </c>
      <c r="BV542" s="1" t="str">
        <f>"9:00 PM"</f>
        <v>9:00 PM</v>
      </c>
      <c r="BW542" s="1" t="s">
        <v>135</v>
      </c>
      <c r="BX542" s="1">
        <v>3</v>
      </c>
      <c r="BY542" s="1">
        <v>3</v>
      </c>
      <c r="BZ542" s="1" t="s">
        <v>112</v>
      </c>
      <c r="CB542" s="4" t="s">
        <v>8153</v>
      </c>
      <c r="CC542" s="1" t="s">
        <v>941</v>
      </c>
      <c r="CD542" s="1" t="s">
        <v>942</v>
      </c>
      <c r="CE542" s="1" t="s">
        <v>167</v>
      </c>
      <c r="CF542" s="1" t="s">
        <v>117</v>
      </c>
      <c r="CG542" s="1">
        <v>96950</v>
      </c>
      <c r="CH542" s="3">
        <v>8.15</v>
      </c>
      <c r="CI542" s="3">
        <v>8.5</v>
      </c>
      <c r="CJ542" s="3">
        <v>12.23</v>
      </c>
      <c r="CK542" s="3">
        <v>12.75</v>
      </c>
      <c r="CL542" s="1" t="s">
        <v>137</v>
      </c>
      <c r="CM542" s="1" t="s">
        <v>138</v>
      </c>
      <c r="CN542" s="1" t="s">
        <v>139</v>
      </c>
      <c r="CP542" s="1" t="s">
        <v>112</v>
      </c>
      <c r="CQ542" s="1" t="s">
        <v>111</v>
      </c>
      <c r="CR542" s="1" t="s">
        <v>112</v>
      </c>
      <c r="CS542" s="1" t="s">
        <v>111</v>
      </c>
      <c r="CT542" s="1" t="s">
        <v>111</v>
      </c>
      <c r="CU542" s="1" t="s">
        <v>111</v>
      </c>
      <c r="CV542" s="1" t="s">
        <v>138</v>
      </c>
      <c r="CW542" s="1" t="s">
        <v>138</v>
      </c>
      <c r="CX542" s="1">
        <v>16702352883</v>
      </c>
      <c r="CY542" s="1" t="s">
        <v>530</v>
      </c>
      <c r="CZ542" s="1" t="s">
        <v>138</v>
      </c>
      <c r="DA542" s="1" t="s">
        <v>111</v>
      </c>
      <c r="DB542" s="1" t="s">
        <v>112</v>
      </c>
    </row>
    <row r="543" spans="1:111" ht="15.6" customHeight="1" x14ac:dyDescent="0.25">
      <c r="A543" s="1" t="s">
        <v>8154</v>
      </c>
      <c r="B543" s="1" t="s">
        <v>238</v>
      </c>
      <c r="C543" s="2">
        <v>44305.178419328702</v>
      </c>
      <c r="D543" s="2">
        <v>44333</v>
      </c>
      <c r="E543" s="1" t="s">
        <v>110</v>
      </c>
      <c r="F543" s="2">
        <v>44468.833333333336</v>
      </c>
      <c r="G543" s="1" t="s">
        <v>111</v>
      </c>
      <c r="H543" s="1" t="s">
        <v>112</v>
      </c>
      <c r="I543" s="1" t="s">
        <v>112</v>
      </c>
      <c r="J543" s="1" t="s">
        <v>2758</v>
      </c>
      <c r="K543" s="1" t="s">
        <v>1979</v>
      </c>
      <c r="L543" s="1" t="s">
        <v>941</v>
      </c>
      <c r="M543" s="1" t="s">
        <v>942</v>
      </c>
      <c r="N543" s="1" t="s">
        <v>116</v>
      </c>
      <c r="O543" s="1" t="s">
        <v>117</v>
      </c>
      <c r="P543" s="9">
        <v>96950</v>
      </c>
      <c r="Q543" s="1" t="s">
        <v>118</v>
      </c>
      <c r="S543" s="1">
        <v>16702352883</v>
      </c>
      <c r="U543" s="1">
        <v>561320</v>
      </c>
      <c r="V543" s="1" t="s">
        <v>119</v>
      </c>
      <c r="X543" s="1" t="s">
        <v>943</v>
      </c>
      <c r="Y543" s="1" t="s">
        <v>944</v>
      </c>
      <c r="Z543" s="1" t="s">
        <v>945</v>
      </c>
      <c r="AA543" s="1" t="s">
        <v>373</v>
      </c>
      <c r="AB543" s="1" t="s">
        <v>941</v>
      </c>
      <c r="AC543" s="1" t="s">
        <v>942</v>
      </c>
      <c r="AD543" s="1" t="s">
        <v>116</v>
      </c>
      <c r="AE543" s="1" t="s">
        <v>117</v>
      </c>
      <c r="AF543" s="9">
        <v>96950</v>
      </c>
      <c r="AG543" s="1" t="s">
        <v>118</v>
      </c>
      <c r="AI543" s="1">
        <v>16702352883</v>
      </c>
      <c r="AK543" s="1" t="s">
        <v>530</v>
      </c>
      <c r="BC543" s="1" t="str">
        <f>"35-3021.00"</f>
        <v>35-3021.00</v>
      </c>
      <c r="BD543" s="1" t="s">
        <v>2867</v>
      </c>
      <c r="BE543" s="1" t="s">
        <v>7334</v>
      </c>
      <c r="BF543" s="1" t="s">
        <v>7335</v>
      </c>
      <c r="BG543" s="1">
        <v>5</v>
      </c>
      <c r="BH543" s="1">
        <v>5</v>
      </c>
      <c r="BI543" s="2">
        <v>44470</v>
      </c>
      <c r="BJ543" s="2">
        <v>45565</v>
      </c>
      <c r="BK543" s="2">
        <v>44470</v>
      </c>
      <c r="BL543" s="2">
        <v>45565</v>
      </c>
      <c r="BM543" s="1">
        <v>35</v>
      </c>
      <c r="BN543" s="1">
        <v>7</v>
      </c>
      <c r="BO543" s="1">
        <v>0</v>
      </c>
      <c r="BP543" s="1">
        <v>7</v>
      </c>
      <c r="BQ543" s="1">
        <v>7</v>
      </c>
      <c r="BR543" s="1">
        <v>0</v>
      </c>
      <c r="BS543" s="1">
        <v>7</v>
      </c>
      <c r="BT543" s="1">
        <v>7</v>
      </c>
      <c r="BU543" s="1" t="str">
        <f>"11:00 AM"</f>
        <v>11:00 AM</v>
      </c>
      <c r="BV543" s="1" t="str">
        <f>"6:00 PM"</f>
        <v>6:00 PM</v>
      </c>
      <c r="BW543" s="1" t="s">
        <v>135</v>
      </c>
      <c r="BX543" s="1">
        <v>3</v>
      </c>
      <c r="BY543" s="1">
        <v>3</v>
      </c>
      <c r="BZ543" s="1" t="s">
        <v>112</v>
      </c>
      <c r="CA543" s="1">
        <v>0</v>
      </c>
      <c r="CB543" s="4" t="s">
        <v>8155</v>
      </c>
      <c r="CC543" s="1" t="s">
        <v>941</v>
      </c>
      <c r="CD543" s="1" t="s">
        <v>942</v>
      </c>
      <c r="CE543" s="1" t="s">
        <v>167</v>
      </c>
      <c r="CF543" s="1" t="s">
        <v>117</v>
      </c>
      <c r="CG543" s="1">
        <v>96950</v>
      </c>
      <c r="CH543" s="3">
        <v>8.15</v>
      </c>
      <c r="CI543" s="3">
        <v>8.5</v>
      </c>
      <c r="CJ543" s="3">
        <v>12.23</v>
      </c>
      <c r="CK543" s="3">
        <v>12.75</v>
      </c>
      <c r="CL543" s="1" t="s">
        <v>137</v>
      </c>
      <c r="CM543" s="1" t="s">
        <v>138</v>
      </c>
      <c r="CN543" s="1" t="s">
        <v>139</v>
      </c>
      <c r="CP543" s="1" t="s">
        <v>112</v>
      </c>
      <c r="CQ543" s="1" t="s">
        <v>111</v>
      </c>
      <c r="CR543" s="1" t="s">
        <v>112</v>
      </c>
      <c r="CS543" s="1" t="s">
        <v>111</v>
      </c>
      <c r="CT543" s="1" t="s">
        <v>111</v>
      </c>
      <c r="CU543" s="1" t="s">
        <v>111</v>
      </c>
      <c r="CV543" s="1" t="s">
        <v>138</v>
      </c>
      <c r="CW543" s="1" t="s">
        <v>138</v>
      </c>
      <c r="CX543" s="1">
        <v>16702352883</v>
      </c>
      <c r="CY543" s="1" t="s">
        <v>530</v>
      </c>
      <c r="CZ543" s="1" t="s">
        <v>138</v>
      </c>
      <c r="DA543" s="1" t="s">
        <v>111</v>
      </c>
      <c r="DB543" s="1" t="s">
        <v>112</v>
      </c>
    </row>
    <row r="544" spans="1:111" ht="15.6" customHeight="1" x14ac:dyDescent="0.25">
      <c r="A544" s="1" t="s">
        <v>8156</v>
      </c>
      <c r="B544" s="1" t="s">
        <v>238</v>
      </c>
      <c r="C544" s="2">
        <v>44328.819652199076</v>
      </c>
      <c r="D544" s="2">
        <v>44371</v>
      </c>
      <c r="E544" s="1" t="s">
        <v>110</v>
      </c>
      <c r="F544" s="2">
        <v>44468.833333333336</v>
      </c>
      <c r="G544" s="1" t="s">
        <v>112</v>
      </c>
      <c r="H544" s="1" t="s">
        <v>112</v>
      </c>
      <c r="I544" s="1" t="s">
        <v>112</v>
      </c>
      <c r="J544" s="1" t="s">
        <v>2684</v>
      </c>
      <c r="L544" s="1" t="s">
        <v>2685</v>
      </c>
      <c r="M544" s="1" t="s">
        <v>2686</v>
      </c>
      <c r="N544" s="1" t="s">
        <v>167</v>
      </c>
      <c r="O544" s="1" t="s">
        <v>117</v>
      </c>
      <c r="P544" s="9">
        <v>96950</v>
      </c>
      <c r="Q544" s="1" t="s">
        <v>118</v>
      </c>
      <c r="R544" s="1" t="s">
        <v>117</v>
      </c>
      <c r="S544" s="1">
        <v>16702338818</v>
      </c>
      <c r="U544" s="1">
        <v>56152</v>
      </c>
      <c r="V544" s="1" t="s">
        <v>119</v>
      </c>
      <c r="X544" s="1" t="s">
        <v>2687</v>
      </c>
      <c r="Y544" s="1" t="s">
        <v>2688</v>
      </c>
      <c r="AA544" s="1" t="s">
        <v>528</v>
      </c>
      <c r="AB544" s="1" t="s">
        <v>2685</v>
      </c>
      <c r="AC544" s="1" t="s">
        <v>2686</v>
      </c>
      <c r="AD544" s="1" t="s">
        <v>167</v>
      </c>
      <c r="AE544" s="1" t="s">
        <v>117</v>
      </c>
      <c r="AF544" s="9">
        <v>96950</v>
      </c>
      <c r="AG544" s="1" t="s">
        <v>118</v>
      </c>
      <c r="AH544" s="1" t="s">
        <v>117</v>
      </c>
      <c r="AI544" s="1">
        <v>16702338818</v>
      </c>
      <c r="AK544" s="1" t="s">
        <v>2689</v>
      </c>
      <c r="BC544" s="1" t="str">
        <f>"43-4181.00"</f>
        <v>43-4181.00</v>
      </c>
      <c r="BD544" s="1" t="s">
        <v>5436</v>
      </c>
      <c r="BE544" s="1" t="s">
        <v>8157</v>
      </c>
      <c r="BF544" s="1" t="s">
        <v>8158</v>
      </c>
      <c r="BG544" s="1">
        <v>2</v>
      </c>
      <c r="BH544" s="1">
        <v>2</v>
      </c>
      <c r="BI544" s="2">
        <v>44470</v>
      </c>
      <c r="BJ544" s="2">
        <v>44834</v>
      </c>
      <c r="BK544" s="2">
        <v>44470</v>
      </c>
      <c r="BL544" s="2">
        <v>44834</v>
      </c>
      <c r="BM544" s="1">
        <v>35</v>
      </c>
      <c r="BN544" s="1">
        <v>7</v>
      </c>
      <c r="BO544" s="1">
        <v>7</v>
      </c>
      <c r="BP544" s="1">
        <v>0</v>
      </c>
      <c r="BQ544" s="1">
        <v>7</v>
      </c>
      <c r="BR544" s="1">
        <v>7</v>
      </c>
      <c r="BS544" s="1">
        <v>0</v>
      </c>
      <c r="BT544" s="1">
        <v>7</v>
      </c>
      <c r="BU544" s="1" t="str">
        <f>"9:00 AM"</f>
        <v>9:00 AM</v>
      </c>
      <c r="BV544" s="1" t="str">
        <f>"5:00 PM"</f>
        <v>5:00 PM</v>
      </c>
      <c r="BW544" s="1" t="s">
        <v>135</v>
      </c>
      <c r="BX544" s="1">
        <v>0</v>
      </c>
      <c r="BY544" s="1">
        <v>12</v>
      </c>
      <c r="BZ544" s="1" t="s">
        <v>112</v>
      </c>
      <c r="CB544" s="1" t="s">
        <v>8159</v>
      </c>
      <c r="CC544" s="1" t="s">
        <v>2685</v>
      </c>
      <c r="CD544" s="1" t="s">
        <v>2686</v>
      </c>
      <c r="CE544" s="1" t="s">
        <v>167</v>
      </c>
      <c r="CF544" s="1" t="s">
        <v>117</v>
      </c>
      <c r="CG544" s="1">
        <v>96950</v>
      </c>
      <c r="CH544" s="3">
        <v>8.5</v>
      </c>
      <c r="CI544" s="3">
        <v>8.5</v>
      </c>
      <c r="CJ544" s="3">
        <v>12.75</v>
      </c>
      <c r="CK544" s="3">
        <v>12.75</v>
      </c>
      <c r="CL544" s="1" t="s">
        <v>137</v>
      </c>
      <c r="CM544" s="1" t="s">
        <v>331</v>
      </c>
      <c r="CN544" s="1" t="s">
        <v>139</v>
      </c>
      <c r="CP544" s="1" t="s">
        <v>112</v>
      </c>
      <c r="CQ544" s="1" t="s">
        <v>111</v>
      </c>
      <c r="CR544" s="1" t="s">
        <v>112</v>
      </c>
      <c r="CS544" s="1" t="s">
        <v>111</v>
      </c>
      <c r="CT544" s="1" t="s">
        <v>138</v>
      </c>
      <c r="CU544" s="1" t="s">
        <v>111</v>
      </c>
      <c r="CV544" s="1" t="s">
        <v>138</v>
      </c>
      <c r="CW544" s="1" t="s">
        <v>1439</v>
      </c>
      <c r="CX544" s="1">
        <v>16702338818</v>
      </c>
      <c r="CY544" s="1" t="s">
        <v>2689</v>
      </c>
      <c r="CZ544" s="1" t="s">
        <v>2692</v>
      </c>
      <c r="DA544" s="1" t="s">
        <v>111</v>
      </c>
      <c r="DB544" s="1" t="s">
        <v>112</v>
      </c>
    </row>
    <row r="545" spans="1:111" ht="15.6" customHeight="1" x14ac:dyDescent="0.25">
      <c r="A545" s="1" t="s">
        <v>8160</v>
      </c>
      <c r="B545" s="1" t="s">
        <v>238</v>
      </c>
      <c r="C545" s="2">
        <v>44293.012359375003</v>
      </c>
      <c r="D545" s="2">
        <v>44336</v>
      </c>
      <c r="E545" s="1" t="s">
        <v>110</v>
      </c>
      <c r="F545" s="2">
        <v>44468.833333333336</v>
      </c>
      <c r="G545" s="1" t="s">
        <v>111</v>
      </c>
      <c r="H545" s="1" t="s">
        <v>112</v>
      </c>
      <c r="I545" s="1" t="s">
        <v>112</v>
      </c>
      <c r="J545" s="1" t="s">
        <v>1049</v>
      </c>
      <c r="K545" s="1" t="s">
        <v>1050</v>
      </c>
      <c r="L545" s="1" t="s">
        <v>1051</v>
      </c>
      <c r="M545" s="1" t="s">
        <v>1058</v>
      </c>
      <c r="N545" s="1" t="s">
        <v>116</v>
      </c>
      <c r="O545" s="1" t="s">
        <v>117</v>
      </c>
      <c r="P545" s="9">
        <v>96950</v>
      </c>
      <c r="Q545" s="1" t="s">
        <v>118</v>
      </c>
      <c r="S545" s="1">
        <v>16702358778</v>
      </c>
      <c r="U545" s="1">
        <v>23622</v>
      </c>
      <c r="V545" s="1" t="s">
        <v>119</v>
      </c>
      <c r="X545" s="1" t="s">
        <v>1052</v>
      </c>
      <c r="Y545" s="1" t="s">
        <v>1053</v>
      </c>
      <c r="Z545" s="1" t="s">
        <v>1054</v>
      </c>
      <c r="AA545" s="1" t="s">
        <v>373</v>
      </c>
      <c r="AB545" s="1" t="s">
        <v>1051</v>
      </c>
      <c r="AD545" s="1" t="s">
        <v>116</v>
      </c>
      <c r="AE545" s="1" t="s">
        <v>117</v>
      </c>
      <c r="AF545" s="9">
        <v>96950</v>
      </c>
      <c r="AG545" s="1" t="s">
        <v>118</v>
      </c>
      <c r="AI545" s="1">
        <v>16702358778</v>
      </c>
      <c r="AK545" s="1" t="s">
        <v>1055</v>
      </c>
      <c r="BC545" s="1" t="str">
        <f>"47-2051.00"</f>
        <v>47-2051.00</v>
      </c>
      <c r="BD545" s="1" t="s">
        <v>295</v>
      </c>
      <c r="BE545" s="1" t="s">
        <v>8161</v>
      </c>
      <c r="BF545" s="1" t="s">
        <v>297</v>
      </c>
      <c r="BG545" s="1">
        <v>3</v>
      </c>
      <c r="BH545" s="1">
        <v>3</v>
      </c>
      <c r="BI545" s="2">
        <v>44470</v>
      </c>
      <c r="BJ545" s="2">
        <v>45565</v>
      </c>
      <c r="BK545" s="2">
        <v>44470</v>
      </c>
      <c r="BL545" s="2">
        <v>45565</v>
      </c>
      <c r="BM545" s="1">
        <v>40</v>
      </c>
      <c r="BN545" s="1">
        <v>0</v>
      </c>
      <c r="BO545" s="1">
        <v>8</v>
      </c>
      <c r="BP545" s="1">
        <v>8</v>
      </c>
      <c r="BQ545" s="1">
        <v>8</v>
      </c>
      <c r="BR545" s="1">
        <v>8</v>
      </c>
      <c r="BS545" s="1">
        <v>8</v>
      </c>
      <c r="BT545" s="1">
        <v>0</v>
      </c>
      <c r="BU545" s="1" t="str">
        <f>"7:30 AM"</f>
        <v>7:30 AM</v>
      </c>
      <c r="BV545" s="1" t="str">
        <f>"4:30 PM"</f>
        <v>4:30 PM</v>
      </c>
      <c r="BW545" s="1" t="s">
        <v>135</v>
      </c>
      <c r="BX545" s="1">
        <v>0</v>
      </c>
      <c r="BY545" s="1">
        <v>3</v>
      </c>
      <c r="BZ545" s="1" t="s">
        <v>112</v>
      </c>
      <c r="CA545" s="1">
        <v>0</v>
      </c>
      <c r="CB545" s="1" t="s">
        <v>138</v>
      </c>
      <c r="CC545" s="1" t="s">
        <v>1058</v>
      </c>
      <c r="CE545" s="1" t="s">
        <v>116</v>
      </c>
      <c r="CF545" s="1" t="s">
        <v>117</v>
      </c>
      <c r="CG545" s="1">
        <v>96950</v>
      </c>
      <c r="CH545" s="3">
        <v>8.34</v>
      </c>
      <c r="CI545" s="3">
        <v>11</v>
      </c>
      <c r="CJ545" s="3">
        <v>12.51</v>
      </c>
      <c r="CK545" s="3">
        <v>16.5</v>
      </c>
      <c r="CL545" s="1" t="s">
        <v>137</v>
      </c>
      <c r="CM545" s="1" t="s">
        <v>168</v>
      </c>
      <c r="CN545" s="1" t="s">
        <v>139</v>
      </c>
      <c r="CP545" s="1" t="s">
        <v>112</v>
      </c>
      <c r="CQ545" s="1" t="s">
        <v>111</v>
      </c>
      <c r="CR545" s="1" t="s">
        <v>111</v>
      </c>
      <c r="CS545" s="1" t="s">
        <v>111</v>
      </c>
      <c r="CT545" s="1" t="s">
        <v>138</v>
      </c>
      <c r="CU545" s="1" t="s">
        <v>111</v>
      </c>
      <c r="CV545" s="1" t="s">
        <v>111</v>
      </c>
      <c r="CW545" s="1" t="s">
        <v>3777</v>
      </c>
      <c r="CX545" s="1">
        <v>16702358778</v>
      </c>
      <c r="CY545" s="1" t="s">
        <v>1055</v>
      </c>
      <c r="CZ545" s="1" t="s">
        <v>138</v>
      </c>
      <c r="DA545" s="1" t="s">
        <v>111</v>
      </c>
      <c r="DB545" s="1" t="s">
        <v>112</v>
      </c>
    </row>
    <row r="546" spans="1:111" ht="15.6" customHeight="1" x14ac:dyDescent="0.25">
      <c r="A546" s="1" t="s">
        <v>8166</v>
      </c>
      <c r="B546" s="1" t="s">
        <v>238</v>
      </c>
      <c r="C546" s="2">
        <v>44378.145862731479</v>
      </c>
      <c r="D546" s="2">
        <v>44418</v>
      </c>
      <c r="E546" s="1" t="s">
        <v>180</v>
      </c>
      <c r="G546" s="1" t="s">
        <v>112</v>
      </c>
      <c r="H546" s="1" t="s">
        <v>112</v>
      </c>
      <c r="I546" s="1" t="s">
        <v>112</v>
      </c>
      <c r="J546" s="1" t="s">
        <v>1622</v>
      </c>
      <c r="K546" s="1" t="s">
        <v>3055</v>
      </c>
      <c r="L546" s="1" t="s">
        <v>3056</v>
      </c>
      <c r="N546" s="1" t="s">
        <v>116</v>
      </c>
      <c r="O546" s="1" t="s">
        <v>117</v>
      </c>
      <c r="P546" s="9">
        <v>96950</v>
      </c>
      <c r="Q546" s="1" t="s">
        <v>118</v>
      </c>
      <c r="S546" s="1">
        <v>16702339032</v>
      </c>
      <c r="U546" s="1">
        <v>53111</v>
      </c>
      <c r="V546" s="1" t="s">
        <v>119</v>
      </c>
      <c r="X546" s="1" t="s">
        <v>1625</v>
      </c>
      <c r="Y546" s="1" t="s">
        <v>1626</v>
      </c>
      <c r="Z546" s="1" t="s">
        <v>434</v>
      </c>
      <c r="AA546" s="1" t="s">
        <v>3057</v>
      </c>
      <c r="AB546" s="1" t="s">
        <v>3058</v>
      </c>
      <c r="AD546" s="1" t="s">
        <v>116</v>
      </c>
      <c r="AE546" s="1" t="s">
        <v>117</v>
      </c>
      <c r="AF546" s="9">
        <v>96950</v>
      </c>
      <c r="AG546" s="1" t="s">
        <v>118</v>
      </c>
      <c r="AI546" s="1">
        <v>16702339032</v>
      </c>
      <c r="AK546" s="1" t="s">
        <v>1628</v>
      </c>
      <c r="BC546" s="1" t="str">
        <f>"49-9071.00"</f>
        <v>49-9071.00</v>
      </c>
      <c r="BD546" s="1" t="s">
        <v>214</v>
      </c>
      <c r="BE546" s="1" t="s">
        <v>3059</v>
      </c>
      <c r="BF546" s="1" t="s">
        <v>839</v>
      </c>
      <c r="BG546" s="1">
        <v>1</v>
      </c>
      <c r="BH546" s="1">
        <v>1</v>
      </c>
      <c r="BI546" s="2">
        <v>44470</v>
      </c>
      <c r="BJ546" s="2">
        <v>44834</v>
      </c>
      <c r="BK546" s="2">
        <v>44470</v>
      </c>
      <c r="BL546" s="2">
        <v>44834</v>
      </c>
      <c r="BM546" s="1">
        <v>40</v>
      </c>
      <c r="BN546" s="1">
        <v>0</v>
      </c>
      <c r="BO546" s="1">
        <v>8</v>
      </c>
      <c r="BP546" s="1">
        <v>8</v>
      </c>
      <c r="BQ546" s="1">
        <v>8</v>
      </c>
      <c r="BR546" s="1">
        <v>8</v>
      </c>
      <c r="BS546" s="1">
        <v>8</v>
      </c>
      <c r="BT546" s="1">
        <v>0</v>
      </c>
      <c r="BU546" s="1" t="str">
        <f>"8:00 AM"</f>
        <v>8:00 AM</v>
      </c>
      <c r="BV546" s="1" t="str">
        <f t="shared" ref="BV546:BV551" si="13">"5:00 PM"</f>
        <v>5:00 PM</v>
      </c>
      <c r="BW546" s="1" t="s">
        <v>230</v>
      </c>
      <c r="BX546" s="1">
        <v>0</v>
      </c>
      <c r="BY546" s="1">
        <v>12</v>
      </c>
      <c r="BZ546" s="1" t="s">
        <v>112</v>
      </c>
      <c r="CB546" s="4" t="s">
        <v>3060</v>
      </c>
      <c r="CC546" s="1" t="s">
        <v>3061</v>
      </c>
      <c r="CE546" s="1" t="s">
        <v>116</v>
      </c>
      <c r="CF546" s="1" t="s">
        <v>117</v>
      </c>
      <c r="CG546" s="1">
        <v>96950</v>
      </c>
      <c r="CH546" s="3">
        <v>8.7100000000000009</v>
      </c>
      <c r="CI546" s="3">
        <v>8.7100000000000009</v>
      </c>
      <c r="CJ546" s="3">
        <v>0</v>
      </c>
      <c r="CK546" s="3">
        <v>0</v>
      </c>
      <c r="CL546" s="1" t="s">
        <v>137</v>
      </c>
      <c r="CM546" s="1" t="s">
        <v>230</v>
      </c>
      <c r="CN546" s="1" t="s">
        <v>139</v>
      </c>
      <c r="CP546" s="1" t="s">
        <v>112</v>
      </c>
      <c r="CQ546" s="1" t="s">
        <v>111</v>
      </c>
      <c r="CR546" s="1" t="s">
        <v>112</v>
      </c>
      <c r="CS546" s="1" t="s">
        <v>112</v>
      </c>
      <c r="CT546" s="1" t="s">
        <v>138</v>
      </c>
      <c r="CU546" s="1" t="s">
        <v>111</v>
      </c>
      <c r="CV546" s="1" t="s">
        <v>138</v>
      </c>
      <c r="CW546" s="1" t="s">
        <v>8167</v>
      </c>
      <c r="CX546" s="1">
        <v>16702339032</v>
      </c>
      <c r="CY546" s="1" t="s">
        <v>1628</v>
      </c>
      <c r="CZ546" s="1" t="s">
        <v>138</v>
      </c>
      <c r="DA546" s="1" t="s">
        <v>111</v>
      </c>
      <c r="DB546" s="1" t="s">
        <v>112</v>
      </c>
      <c r="DC546" s="1" t="s">
        <v>1625</v>
      </c>
      <c r="DD546" s="1" t="s">
        <v>1626</v>
      </c>
      <c r="DE546" s="1" t="s">
        <v>1236</v>
      </c>
      <c r="DG546" s="1" t="s">
        <v>1628</v>
      </c>
    </row>
    <row r="547" spans="1:111" ht="15.6" customHeight="1" x14ac:dyDescent="0.25">
      <c r="A547" s="1" t="s">
        <v>8168</v>
      </c>
      <c r="B547" s="1" t="s">
        <v>238</v>
      </c>
      <c r="C547" s="2">
        <v>44356.023116550925</v>
      </c>
      <c r="D547" s="2">
        <v>44403</v>
      </c>
      <c r="E547" s="1" t="s">
        <v>180</v>
      </c>
      <c r="G547" s="1" t="s">
        <v>112</v>
      </c>
      <c r="H547" s="1" t="s">
        <v>112</v>
      </c>
      <c r="I547" s="1" t="s">
        <v>112</v>
      </c>
      <c r="J547" s="1" t="s">
        <v>482</v>
      </c>
      <c r="L547" s="1" t="s">
        <v>4746</v>
      </c>
      <c r="M547" s="1" t="s">
        <v>4742</v>
      </c>
      <c r="N547" s="1" t="s">
        <v>167</v>
      </c>
      <c r="O547" s="1" t="s">
        <v>117</v>
      </c>
      <c r="P547" s="9">
        <v>96950</v>
      </c>
      <c r="Q547" s="1" t="s">
        <v>118</v>
      </c>
      <c r="R547" s="1" t="s">
        <v>138</v>
      </c>
      <c r="S547" s="1">
        <v>16702346526</v>
      </c>
      <c r="U547" s="1">
        <v>56132</v>
      </c>
      <c r="V547" s="1" t="s">
        <v>119</v>
      </c>
      <c r="X547" s="1" t="s">
        <v>486</v>
      </c>
      <c r="Y547" s="1" t="s">
        <v>487</v>
      </c>
      <c r="Z547" s="1" t="s">
        <v>488</v>
      </c>
      <c r="AA547" s="1" t="s">
        <v>964</v>
      </c>
      <c r="AB547" s="1" t="s">
        <v>4746</v>
      </c>
      <c r="AC547" s="1" t="s">
        <v>4742</v>
      </c>
      <c r="AD547" s="1" t="s">
        <v>167</v>
      </c>
      <c r="AE547" s="1" t="s">
        <v>117</v>
      </c>
      <c r="AF547" s="9">
        <v>96950</v>
      </c>
      <c r="AG547" s="1" t="s">
        <v>118</v>
      </c>
      <c r="AH547" s="1" t="s">
        <v>138</v>
      </c>
      <c r="AI547" s="1">
        <v>16702346526</v>
      </c>
      <c r="AK547" s="1" t="s">
        <v>8169</v>
      </c>
      <c r="BC547" s="1" t="str">
        <f>"49-9071.00"</f>
        <v>49-9071.00</v>
      </c>
      <c r="BD547" s="1" t="s">
        <v>214</v>
      </c>
      <c r="BE547" s="1" t="s">
        <v>8170</v>
      </c>
      <c r="BF547" s="1" t="s">
        <v>8171</v>
      </c>
      <c r="BG547" s="1">
        <v>10</v>
      </c>
      <c r="BH547" s="1">
        <v>10</v>
      </c>
      <c r="BI547" s="2">
        <v>44470</v>
      </c>
      <c r="BJ547" s="2">
        <v>44834</v>
      </c>
      <c r="BK547" s="2">
        <v>44470</v>
      </c>
      <c r="BL547" s="2">
        <v>44834</v>
      </c>
      <c r="BM547" s="1">
        <v>40</v>
      </c>
      <c r="BN547" s="1">
        <v>0</v>
      </c>
      <c r="BO547" s="1">
        <v>8</v>
      </c>
      <c r="BP547" s="1">
        <v>8</v>
      </c>
      <c r="BQ547" s="1">
        <v>8</v>
      </c>
      <c r="BR547" s="1">
        <v>8</v>
      </c>
      <c r="BS547" s="1">
        <v>8</v>
      </c>
      <c r="BT547" s="1">
        <v>0</v>
      </c>
      <c r="BU547" s="1" t="str">
        <f>"8:00 AM"</f>
        <v>8:00 AM</v>
      </c>
      <c r="BV547" s="1" t="str">
        <f t="shared" si="13"/>
        <v>5:00 PM</v>
      </c>
      <c r="BW547" s="1" t="s">
        <v>135</v>
      </c>
      <c r="BX547" s="1">
        <v>0</v>
      </c>
      <c r="BY547" s="1">
        <v>12</v>
      </c>
      <c r="BZ547" s="1" t="s">
        <v>112</v>
      </c>
      <c r="CB547" s="1" t="s">
        <v>8172</v>
      </c>
      <c r="CC547" s="1" t="s">
        <v>4746</v>
      </c>
      <c r="CD547" s="1" t="s">
        <v>4742</v>
      </c>
      <c r="CE547" s="1" t="s">
        <v>167</v>
      </c>
      <c r="CF547" s="1" t="s">
        <v>117</v>
      </c>
      <c r="CG547" s="1">
        <v>96950</v>
      </c>
      <c r="CH547" s="3">
        <v>8.7100000000000009</v>
      </c>
      <c r="CI547" s="3">
        <v>8.7100000000000009</v>
      </c>
      <c r="CJ547" s="3">
        <v>13.06</v>
      </c>
      <c r="CK547" s="3">
        <v>13.06</v>
      </c>
      <c r="CL547" s="1" t="s">
        <v>137</v>
      </c>
      <c r="CM547" s="1" t="s">
        <v>168</v>
      </c>
      <c r="CN547" s="1" t="s">
        <v>139</v>
      </c>
      <c r="CP547" s="1" t="s">
        <v>111</v>
      </c>
      <c r="CQ547" s="1" t="s">
        <v>111</v>
      </c>
      <c r="CR547" s="1" t="s">
        <v>112</v>
      </c>
      <c r="CS547" s="1" t="s">
        <v>111</v>
      </c>
      <c r="CT547" s="1" t="s">
        <v>138</v>
      </c>
      <c r="CU547" s="1" t="s">
        <v>111</v>
      </c>
      <c r="CV547" s="1" t="s">
        <v>138</v>
      </c>
      <c r="CW547" s="1" t="s">
        <v>6819</v>
      </c>
      <c r="CX547" s="1">
        <v>16704836526</v>
      </c>
      <c r="CY547" s="1" t="s">
        <v>491</v>
      </c>
      <c r="CZ547" s="1" t="s">
        <v>138</v>
      </c>
      <c r="DA547" s="1" t="s">
        <v>111</v>
      </c>
      <c r="DB547" s="1" t="s">
        <v>112</v>
      </c>
    </row>
    <row r="548" spans="1:111" ht="15.6" customHeight="1" x14ac:dyDescent="0.25">
      <c r="A548" s="1" t="s">
        <v>8173</v>
      </c>
      <c r="B548" s="1" t="s">
        <v>238</v>
      </c>
      <c r="C548" s="2">
        <v>44341.871498842593</v>
      </c>
      <c r="D548" s="2">
        <v>44385</v>
      </c>
      <c r="E548" s="1" t="s">
        <v>110</v>
      </c>
      <c r="F548" s="2">
        <v>44468.833333333336</v>
      </c>
      <c r="G548" s="1" t="s">
        <v>111</v>
      </c>
      <c r="H548" s="1" t="s">
        <v>112</v>
      </c>
      <c r="I548" s="1" t="s">
        <v>112</v>
      </c>
      <c r="J548" s="1" t="s">
        <v>8174</v>
      </c>
      <c r="K548" s="1" t="s">
        <v>8175</v>
      </c>
      <c r="L548" s="1" t="s">
        <v>8176</v>
      </c>
      <c r="M548" s="1" t="s">
        <v>8177</v>
      </c>
      <c r="N548" s="1" t="s">
        <v>116</v>
      </c>
      <c r="O548" s="1" t="s">
        <v>117</v>
      </c>
      <c r="P548" s="9">
        <v>96950</v>
      </c>
      <c r="Q548" s="1" t="s">
        <v>118</v>
      </c>
      <c r="R548" s="1" t="s">
        <v>138</v>
      </c>
      <c r="S548" s="1">
        <v>16704837107</v>
      </c>
      <c r="U548" s="1">
        <v>42441</v>
      </c>
      <c r="V548" s="1" t="s">
        <v>119</v>
      </c>
      <c r="X548" s="1" t="s">
        <v>8178</v>
      </c>
      <c r="Y548" s="1" t="s">
        <v>8179</v>
      </c>
      <c r="Z548" s="1" t="s">
        <v>138</v>
      </c>
      <c r="AA548" s="1" t="s">
        <v>461</v>
      </c>
      <c r="AB548" s="1" t="s">
        <v>8176</v>
      </c>
      <c r="AC548" s="1" t="s">
        <v>8177</v>
      </c>
      <c r="AD548" s="1" t="s">
        <v>116</v>
      </c>
      <c r="AE548" s="1" t="s">
        <v>117</v>
      </c>
      <c r="AF548" s="9">
        <v>96950</v>
      </c>
      <c r="AG548" s="1" t="s">
        <v>118</v>
      </c>
      <c r="AH548" s="1" t="s">
        <v>138</v>
      </c>
      <c r="AI548" s="1">
        <v>16704837107</v>
      </c>
      <c r="AK548" s="1" t="s">
        <v>8180</v>
      </c>
      <c r="BC548" s="1" t="str">
        <f>"53-3031.00"</f>
        <v>53-3031.00</v>
      </c>
      <c r="BD548" s="1" t="s">
        <v>3272</v>
      </c>
      <c r="BE548" s="1" t="s">
        <v>8181</v>
      </c>
      <c r="BF548" s="1" t="s">
        <v>8182</v>
      </c>
      <c r="BG548" s="1">
        <v>1</v>
      </c>
      <c r="BH548" s="1">
        <v>1</v>
      </c>
      <c r="BI548" s="2">
        <v>44470</v>
      </c>
      <c r="BJ548" s="2">
        <v>45565</v>
      </c>
      <c r="BK548" s="2">
        <v>44470</v>
      </c>
      <c r="BL548" s="2">
        <v>45565</v>
      </c>
      <c r="BM548" s="1">
        <v>40</v>
      </c>
      <c r="BN548" s="1">
        <v>0</v>
      </c>
      <c r="BO548" s="1">
        <v>8</v>
      </c>
      <c r="BP548" s="1">
        <v>8</v>
      </c>
      <c r="BQ548" s="1">
        <v>8</v>
      </c>
      <c r="BR548" s="1">
        <v>8</v>
      </c>
      <c r="BS548" s="1">
        <v>8</v>
      </c>
      <c r="BT548" s="1">
        <v>0</v>
      </c>
      <c r="BU548" s="1" t="str">
        <f>"8:00 AM"</f>
        <v>8:00 AM</v>
      </c>
      <c r="BV548" s="1" t="str">
        <f t="shared" si="13"/>
        <v>5:00 PM</v>
      </c>
      <c r="BW548" s="1" t="s">
        <v>135</v>
      </c>
      <c r="BX548" s="1">
        <v>0</v>
      </c>
      <c r="BY548" s="1">
        <v>12</v>
      </c>
      <c r="BZ548" s="1" t="s">
        <v>112</v>
      </c>
      <c r="CB548" s="1" t="s">
        <v>8183</v>
      </c>
      <c r="CC548" s="1" t="s">
        <v>8176</v>
      </c>
      <c r="CD548" s="1" t="s">
        <v>8177</v>
      </c>
      <c r="CE548" s="1" t="s">
        <v>116</v>
      </c>
      <c r="CF548" s="1" t="s">
        <v>117</v>
      </c>
      <c r="CG548" s="1">
        <v>96950</v>
      </c>
      <c r="CH548" s="3">
        <v>7.69</v>
      </c>
      <c r="CI548" s="3">
        <v>7.69</v>
      </c>
      <c r="CJ548" s="3">
        <v>11.54</v>
      </c>
      <c r="CK548" s="3">
        <v>11.54</v>
      </c>
      <c r="CL548" s="1" t="s">
        <v>137</v>
      </c>
      <c r="CM548" s="1" t="s">
        <v>138</v>
      </c>
      <c r="CN548" s="1" t="s">
        <v>139</v>
      </c>
      <c r="CP548" s="1" t="s">
        <v>112</v>
      </c>
      <c r="CQ548" s="1" t="s">
        <v>111</v>
      </c>
      <c r="CR548" s="1" t="s">
        <v>112</v>
      </c>
      <c r="CS548" s="1" t="s">
        <v>111</v>
      </c>
      <c r="CT548" s="1" t="s">
        <v>138</v>
      </c>
      <c r="CU548" s="1" t="s">
        <v>111</v>
      </c>
      <c r="CV548" s="1" t="s">
        <v>138</v>
      </c>
      <c r="CW548" s="1" t="s">
        <v>138</v>
      </c>
      <c r="CX548" s="1">
        <v>16704837107</v>
      </c>
      <c r="CY548" s="1" t="s">
        <v>8180</v>
      </c>
      <c r="CZ548" s="1" t="s">
        <v>138</v>
      </c>
      <c r="DA548" s="1" t="s">
        <v>111</v>
      </c>
      <c r="DB548" s="1" t="s">
        <v>112</v>
      </c>
      <c r="DC548" s="1" t="s">
        <v>8178</v>
      </c>
      <c r="DD548" s="1" t="s">
        <v>8184</v>
      </c>
      <c r="DF548" s="1" t="s">
        <v>8174</v>
      </c>
      <c r="DG548" s="1" t="s">
        <v>8180</v>
      </c>
    </row>
    <row r="549" spans="1:111" ht="15.6" customHeight="1" x14ac:dyDescent="0.25">
      <c r="A549" s="1" t="s">
        <v>8185</v>
      </c>
      <c r="B549" s="1" t="s">
        <v>238</v>
      </c>
      <c r="C549" s="2">
        <v>44375.114016203705</v>
      </c>
      <c r="D549" s="2">
        <v>44425</v>
      </c>
      <c r="E549" s="1" t="s">
        <v>180</v>
      </c>
      <c r="G549" s="1" t="s">
        <v>112</v>
      </c>
      <c r="H549" s="1" t="s">
        <v>112</v>
      </c>
      <c r="I549" s="1" t="s">
        <v>112</v>
      </c>
      <c r="J549" s="1" t="s">
        <v>8186</v>
      </c>
      <c r="K549" s="1" t="s">
        <v>8187</v>
      </c>
      <c r="L549" s="1" t="s">
        <v>8188</v>
      </c>
      <c r="M549" s="1" t="s">
        <v>8189</v>
      </c>
      <c r="N549" s="1" t="s">
        <v>116</v>
      </c>
      <c r="O549" s="1" t="s">
        <v>117</v>
      </c>
      <c r="P549" s="9">
        <v>96950</v>
      </c>
      <c r="Q549" s="1" t="s">
        <v>118</v>
      </c>
      <c r="R549" s="1" t="s">
        <v>138</v>
      </c>
      <c r="S549" s="1">
        <v>16702877268</v>
      </c>
      <c r="U549" s="1">
        <v>621210</v>
      </c>
      <c r="V549" s="1" t="s">
        <v>119</v>
      </c>
      <c r="X549" s="1" t="s">
        <v>8190</v>
      </c>
      <c r="Y549" s="1" t="s">
        <v>8191</v>
      </c>
      <c r="Z549" s="1" t="s">
        <v>8192</v>
      </c>
      <c r="AA549" s="1" t="s">
        <v>245</v>
      </c>
      <c r="AB549" s="1" t="s">
        <v>8188</v>
      </c>
      <c r="AC549" s="1" t="s">
        <v>8189</v>
      </c>
      <c r="AD549" s="1" t="s">
        <v>116</v>
      </c>
      <c r="AE549" s="1" t="s">
        <v>117</v>
      </c>
      <c r="AF549" s="9">
        <v>96950</v>
      </c>
      <c r="AG549" s="1" t="s">
        <v>118</v>
      </c>
      <c r="AH549" s="1" t="s">
        <v>138</v>
      </c>
      <c r="AI549" s="1">
        <v>16702877268</v>
      </c>
      <c r="AK549" s="1" t="s">
        <v>8193</v>
      </c>
      <c r="BC549" s="1" t="str">
        <f>"31-9091.00"</f>
        <v>31-9091.00</v>
      </c>
      <c r="BD549" s="1" t="s">
        <v>1686</v>
      </c>
      <c r="BE549" s="1" t="s">
        <v>8194</v>
      </c>
      <c r="BF549" s="1" t="s">
        <v>8195</v>
      </c>
      <c r="BG549" s="1">
        <v>3</v>
      </c>
      <c r="BH549" s="1">
        <v>3</v>
      </c>
      <c r="BI549" s="2">
        <v>44470</v>
      </c>
      <c r="BJ549" s="2">
        <v>44834</v>
      </c>
      <c r="BK549" s="2">
        <v>44470</v>
      </c>
      <c r="BL549" s="2">
        <v>44834</v>
      </c>
      <c r="BM549" s="1">
        <v>40</v>
      </c>
      <c r="BN549" s="1">
        <v>0</v>
      </c>
      <c r="BO549" s="1">
        <v>8</v>
      </c>
      <c r="BP549" s="1">
        <v>8</v>
      </c>
      <c r="BQ549" s="1">
        <v>8</v>
      </c>
      <c r="BR549" s="1">
        <v>8</v>
      </c>
      <c r="BS549" s="1">
        <v>8</v>
      </c>
      <c r="BT549" s="1">
        <v>0</v>
      </c>
      <c r="BU549" s="1" t="str">
        <f>"8:00 AM"</f>
        <v>8:00 AM</v>
      </c>
      <c r="BV549" s="1" t="str">
        <f t="shared" si="13"/>
        <v>5:00 PM</v>
      </c>
      <c r="BW549" s="1" t="s">
        <v>392</v>
      </c>
      <c r="BX549" s="1">
        <v>0</v>
      </c>
      <c r="BY549" s="1">
        <v>24</v>
      </c>
      <c r="BZ549" s="1" t="s">
        <v>112</v>
      </c>
      <c r="CB549" s="4" t="s">
        <v>8196</v>
      </c>
      <c r="CC549" s="1" t="s">
        <v>8197</v>
      </c>
      <c r="CD549" s="1" t="s">
        <v>8198</v>
      </c>
      <c r="CE549" s="1" t="s">
        <v>116</v>
      </c>
      <c r="CF549" s="1" t="s">
        <v>117</v>
      </c>
      <c r="CG549" s="1">
        <v>96950</v>
      </c>
      <c r="CH549" s="3">
        <v>12.02</v>
      </c>
      <c r="CI549" s="3">
        <v>12.02</v>
      </c>
      <c r="CJ549" s="3">
        <v>18.03</v>
      </c>
      <c r="CK549" s="3">
        <v>18.03</v>
      </c>
      <c r="CL549" s="1" t="s">
        <v>137</v>
      </c>
      <c r="CM549" s="1" t="s">
        <v>138</v>
      </c>
      <c r="CN549" s="1" t="s">
        <v>139</v>
      </c>
      <c r="CP549" s="1" t="s">
        <v>112</v>
      </c>
      <c r="CQ549" s="1" t="s">
        <v>111</v>
      </c>
      <c r="CR549" s="1" t="s">
        <v>112</v>
      </c>
      <c r="CS549" s="1" t="s">
        <v>111</v>
      </c>
      <c r="CT549" s="1" t="s">
        <v>138</v>
      </c>
      <c r="CU549" s="1" t="s">
        <v>111</v>
      </c>
      <c r="CV549" s="1" t="s">
        <v>138</v>
      </c>
      <c r="CW549" s="1" t="s">
        <v>138</v>
      </c>
      <c r="CX549" s="1">
        <v>16702877268</v>
      </c>
      <c r="CY549" s="1" t="s">
        <v>8199</v>
      </c>
      <c r="CZ549" s="1" t="s">
        <v>138</v>
      </c>
      <c r="DA549" s="1" t="s">
        <v>111</v>
      </c>
      <c r="DB549" s="1" t="s">
        <v>112</v>
      </c>
    </row>
    <row r="550" spans="1:111" ht="15.6" customHeight="1" x14ac:dyDescent="0.25">
      <c r="A550" s="1" t="s">
        <v>8200</v>
      </c>
      <c r="B550" s="1" t="s">
        <v>238</v>
      </c>
      <c r="C550" s="2">
        <v>44374.844064351855</v>
      </c>
      <c r="D550" s="2">
        <v>44413</v>
      </c>
      <c r="E550" s="1" t="s">
        <v>180</v>
      </c>
      <c r="G550" s="1" t="s">
        <v>112</v>
      </c>
      <c r="H550" s="1" t="s">
        <v>112</v>
      </c>
      <c r="I550" s="1" t="s">
        <v>112</v>
      </c>
      <c r="J550" s="1" t="s">
        <v>1635</v>
      </c>
      <c r="L550" s="1" t="s">
        <v>1636</v>
      </c>
      <c r="M550" s="1" t="s">
        <v>1637</v>
      </c>
      <c r="N550" s="1" t="s">
        <v>116</v>
      </c>
      <c r="O550" s="1" t="s">
        <v>117</v>
      </c>
      <c r="P550" s="9">
        <v>96950</v>
      </c>
      <c r="Q550" s="1" t="s">
        <v>118</v>
      </c>
      <c r="S550" s="1">
        <v>16702358748</v>
      </c>
      <c r="U550" s="1">
        <v>2362</v>
      </c>
      <c r="V550" s="1" t="s">
        <v>119</v>
      </c>
      <c r="X550" s="1" t="s">
        <v>1110</v>
      </c>
      <c r="Y550" s="1" t="s">
        <v>1111</v>
      </c>
      <c r="Z550" s="1" t="s">
        <v>1112</v>
      </c>
      <c r="AA550" s="1" t="s">
        <v>245</v>
      </c>
      <c r="AB550" s="1" t="s">
        <v>1120</v>
      </c>
      <c r="AC550" s="1" t="s">
        <v>1009</v>
      </c>
      <c r="AD550" s="1" t="s">
        <v>116</v>
      </c>
      <c r="AE550" s="1" t="s">
        <v>117</v>
      </c>
      <c r="AF550" s="9">
        <v>96950</v>
      </c>
      <c r="AG550" s="1" t="s">
        <v>118</v>
      </c>
      <c r="AI550" s="1">
        <v>16702358748</v>
      </c>
      <c r="AK550" s="1" t="s">
        <v>1115</v>
      </c>
      <c r="BC550" s="1" t="str">
        <f>"47-2111.00"</f>
        <v>47-2111.00</v>
      </c>
      <c r="BD550" s="1" t="s">
        <v>1792</v>
      </c>
      <c r="BE550" s="1" t="s">
        <v>8201</v>
      </c>
      <c r="BF550" s="1" t="s">
        <v>1794</v>
      </c>
      <c r="BG550" s="1">
        <v>4</v>
      </c>
      <c r="BH550" s="1">
        <v>4</v>
      </c>
      <c r="BI550" s="2">
        <v>44470</v>
      </c>
      <c r="BJ550" s="2">
        <v>44834</v>
      </c>
      <c r="BK550" s="2">
        <v>44470</v>
      </c>
      <c r="BL550" s="2">
        <v>44834</v>
      </c>
      <c r="BM550" s="1">
        <v>35</v>
      </c>
      <c r="BN550" s="1">
        <v>0</v>
      </c>
      <c r="BO550" s="1">
        <v>7</v>
      </c>
      <c r="BP550" s="1">
        <v>7</v>
      </c>
      <c r="BQ550" s="1">
        <v>7</v>
      </c>
      <c r="BR550" s="1">
        <v>7</v>
      </c>
      <c r="BS550" s="1">
        <v>7</v>
      </c>
      <c r="BT550" s="1">
        <v>0</v>
      </c>
      <c r="BU550" s="1" t="str">
        <f>"9:00 AM"</f>
        <v>9:00 AM</v>
      </c>
      <c r="BV550" s="1" t="str">
        <f t="shared" si="13"/>
        <v>5:00 PM</v>
      </c>
      <c r="BW550" s="1" t="s">
        <v>135</v>
      </c>
      <c r="BX550" s="1">
        <v>0</v>
      </c>
      <c r="BY550" s="1">
        <v>24</v>
      </c>
      <c r="BZ550" s="1" t="s">
        <v>112</v>
      </c>
      <c r="CB550" s="1" t="s">
        <v>8202</v>
      </c>
      <c r="CC550" s="1" t="s">
        <v>1120</v>
      </c>
      <c r="CD550" s="1" t="s">
        <v>1009</v>
      </c>
      <c r="CE550" s="1" t="s">
        <v>116</v>
      </c>
      <c r="CF550" s="1" t="s">
        <v>117</v>
      </c>
      <c r="CG550" s="1">
        <v>96950</v>
      </c>
      <c r="CH550" s="3">
        <v>10.53</v>
      </c>
      <c r="CI550" s="3">
        <v>10.53</v>
      </c>
      <c r="CJ550" s="3">
        <v>15.79</v>
      </c>
      <c r="CK550" s="3">
        <v>15.79</v>
      </c>
      <c r="CL550" s="1" t="s">
        <v>137</v>
      </c>
      <c r="CN550" s="1" t="s">
        <v>139</v>
      </c>
      <c r="CP550" s="1" t="s">
        <v>112</v>
      </c>
      <c r="CQ550" s="1" t="s">
        <v>111</v>
      </c>
      <c r="CR550" s="1" t="s">
        <v>112</v>
      </c>
      <c r="CS550" s="1" t="s">
        <v>111</v>
      </c>
      <c r="CT550" s="1" t="s">
        <v>138</v>
      </c>
      <c r="CU550" s="1" t="s">
        <v>111</v>
      </c>
      <c r="CV550" s="1" t="s">
        <v>138</v>
      </c>
      <c r="CW550" s="1" t="s">
        <v>1121</v>
      </c>
      <c r="CX550" s="1">
        <v>16702358748</v>
      </c>
      <c r="CY550" s="1" t="s">
        <v>1115</v>
      </c>
      <c r="CZ550" s="1" t="s">
        <v>138</v>
      </c>
      <c r="DA550" s="1" t="s">
        <v>111</v>
      </c>
      <c r="DB550" s="1" t="s">
        <v>112</v>
      </c>
    </row>
    <row r="551" spans="1:111" ht="15.6" customHeight="1" x14ac:dyDescent="0.25">
      <c r="A551" s="1" t="s">
        <v>8203</v>
      </c>
      <c r="B551" s="1" t="s">
        <v>238</v>
      </c>
      <c r="C551" s="2">
        <v>44362.644553819446</v>
      </c>
      <c r="D551" s="2">
        <v>44405</v>
      </c>
      <c r="E551" s="1" t="s">
        <v>180</v>
      </c>
      <c r="G551" s="1" t="s">
        <v>112</v>
      </c>
      <c r="H551" s="1" t="s">
        <v>112</v>
      </c>
      <c r="I551" s="1" t="s">
        <v>112</v>
      </c>
      <c r="J551" s="1" t="s">
        <v>6398</v>
      </c>
      <c r="K551" s="1" t="s">
        <v>6399</v>
      </c>
      <c r="L551" s="1" t="s">
        <v>6400</v>
      </c>
      <c r="M551" s="1" t="s">
        <v>1009</v>
      </c>
      <c r="N551" s="1" t="s">
        <v>116</v>
      </c>
      <c r="O551" s="1" t="s">
        <v>117</v>
      </c>
      <c r="P551" s="9">
        <v>96950</v>
      </c>
      <c r="Q551" s="1" t="s">
        <v>118</v>
      </c>
      <c r="R551" s="1" t="s">
        <v>117</v>
      </c>
      <c r="S551" s="1">
        <v>16702355547</v>
      </c>
      <c r="U551" s="1">
        <v>442210</v>
      </c>
      <c r="V551" s="1" t="s">
        <v>119</v>
      </c>
      <c r="X551" s="1" t="s">
        <v>6401</v>
      </c>
      <c r="Y551" s="1" t="s">
        <v>6402</v>
      </c>
      <c r="Z551" s="1" t="s">
        <v>138</v>
      </c>
      <c r="AA551" s="1" t="s">
        <v>357</v>
      </c>
      <c r="AB551" s="1" t="s">
        <v>6400</v>
      </c>
      <c r="AC551" s="1" t="s">
        <v>1009</v>
      </c>
      <c r="AD551" s="1" t="s">
        <v>116</v>
      </c>
      <c r="AE551" s="1" t="s">
        <v>117</v>
      </c>
      <c r="AF551" s="9">
        <v>96950</v>
      </c>
      <c r="AG551" s="1" t="s">
        <v>118</v>
      </c>
      <c r="AH551" s="1" t="s">
        <v>117</v>
      </c>
      <c r="AI551" s="1">
        <v>16702355547</v>
      </c>
      <c r="AK551" s="1" t="s">
        <v>6403</v>
      </c>
      <c r="BC551" s="1" t="str">
        <f>"13-2011.01"</f>
        <v>13-2011.01</v>
      </c>
      <c r="BD551" s="1" t="s">
        <v>932</v>
      </c>
      <c r="BE551" s="1" t="s">
        <v>8204</v>
      </c>
      <c r="BF551" s="1" t="s">
        <v>759</v>
      </c>
      <c r="BG551" s="1">
        <v>1</v>
      </c>
      <c r="BH551" s="1">
        <v>1</v>
      </c>
      <c r="BI551" s="2">
        <v>44470</v>
      </c>
      <c r="BJ551" s="2">
        <v>44834</v>
      </c>
      <c r="BK551" s="2">
        <v>44470</v>
      </c>
      <c r="BL551" s="2">
        <v>44834</v>
      </c>
      <c r="BM551" s="1">
        <v>40</v>
      </c>
      <c r="BN551" s="1">
        <v>0</v>
      </c>
      <c r="BO551" s="1">
        <v>8</v>
      </c>
      <c r="BP551" s="1">
        <v>8</v>
      </c>
      <c r="BQ551" s="1">
        <v>8</v>
      </c>
      <c r="BR551" s="1">
        <v>8</v>
      </c>
      <c r="BS551" s="1">
        <v>8</v>
      </c>
      <c r="BT551" s="1">
        <v>0</v>
      </c>
      <c r="BU551" s="1" t="str">
        <f>"8:00 AM"</f>
        <v>8:00 AM</v>
      </c>
      <c r="BV551" s="1" t="str">
        <f t="shared" si="13"/>
        <v>5:00 PM</v>
      </c>
      <c r="BW551" s="1" t="s">
        <v>135</v>
      </c>
      <c r="BX551" s="1">
        <v>0</v>
      </c>
      <c r="BY551" s="1">
        <v>12</v>
      </c>
      <c r="BZ551" s="1" t="s">
        <v>112</v>
      </c>
      <c r="CB551" s="1" t="s">
        <v>8205</v>
      </c>
      <c r="CC551" s="1" t="s">
        <v>6408</v>
      </c>
      <c r="CD551" s="1" t="s">
        <v>1009</v>
      </c>
      <c r="CE551" s="1" t="s">
        <v>116</v>
      </c>
      <c r="CF551" s="1" t="s">
        <v>117</v>
      </c>
      <c r="CG551" s="1">
        <v>96950</v>
      </c>
      <c r="CH551" s="3">
        <v>14.85</v>
      </c>
      <c r="CI551" s="3">
        <v>15</v>
      </c>
      <c r="CJ551" s="3">
        <v>0</v>
      </c>
      <c r="CK551" s="3">
        <v>0</v>
      </c>
      <c r="CL551" s="1" t="s">
        <v>137</v>
      </c>
      <c r="CM551" s="1" t="s">
        <v>138</v>
      </c>
      <c r="CN551" s="1" t="s">
        <v>218</v>
      </c>
      <c r="CP551" s="1" t="s">
        <v>112</v>
      </c>
      <c r="CQ551" s="1" t="s">
        <v>111</v>
      </c>
      <c r="CR551" s="1" t="s">
        <v>111</v>
      </c>
      <c r="CS551" s="1" t="s">
        <v>112</v>
      </c>
      <c r="CT551" s="1" t="s">
        <v>138</v>
      </c>
      <c r="CU551" s="1" t="s">
        <v>111</v>
      </c>
      <c r="CV551" s="1" t="s">
        <v>138</v>
      </c>
      <c r="CW551" s="1" t="s">
        <v>1324</v>
      </c>
      <c r="CX551" s="1">
        <v>16702355547</v>
      </c>
      <c r="CY551" s="1" t="s">
        <v>6403</v>
      </c>
      <c r="CZ551" s="1" t="s">
        <v>138</v>
      </c>
      <c r="DA551" s="1" t="s">
        <v>111</v>
      </c>
      <c r="DB551" s="1" t="s">
        <v>112</v>
      </c>
    </row>
    <row r="552" spans="1:111" ht="15.6" customHeight="1" x14ac:dyDescent="0.25">
      <c r="A552" s="1" t="s">
        <v>8216</v>
      </c>
      <c r="B552" s="1" t="s">
        <v>238</v>
      </c>
      <c r="C552" s="2">
        <v>44307.882452777776</v>
      </c>
      <c r="D552" s="2">
        <v>44349</v>
      </c>
      <c r="E552" s="1" t="s">
        <v>110</v>
      </c>
      <c r="F552" s="2">
        <v>44468.833333333336</v>
      </c>
      <c r="G552" s="1" t="s">
        <v>112</v>
      </c>
      <c r="H552" s="1" t="s">
        <v>112</v>
      </c>
      <c r="I552" s="1" t="s">
        <v>112</v>
      </c>
      <c r="J552" s="1" t="s">
        <v>6471</v>
      </c>
      <c r="K552" s="1" t="s">
        <v>6471</v>
      </c>
      <c r="L552" s="1" t="s">
        <v>6472</v>
      </c>
      <c r="M552" s="1" t="s">
        <v>6473</v>
      </c>
      <c r="N552" s="1" t="s">
        <v>167</v>
      </c>
      <c r="O552" s="1" t="s">
        <v>117</v>
      </c>
      <c r="P552" s="9">
        <v>96950</v>
      </c>
      <c r="Q552" s="1" t="s">
        <v>118</v>
      </c>
      <c r="S552" s="1">
        <v>16702357642</v>
      </c>
      <c r="U552" s="1">
        <v>56173</v>
      </c>
      <c r="V552" s="1" t="s">
        <v>119</v>
      </c>
      <c r="X552" s="1" t="s">
        <v>6474</v>
      </c>
      <c r="Y552" s="1" t="s">
        <v>6475</v>
      </c>
      <c r="Z552" s="1" t="s">
        <v>6476</v>
      </c>
      <c r="AA552" s="1" t="s">
        <v>6477</v>
      </c>
      <c r="AB552" s="1" t="s">
        <v>6472</v>
      </c>
      <c r="AC552" s="1" t="s">
        <v>6473</v>
      </c>
      <c r="AD552" s="1" t="s">
        <v>167</v>
      </c>
      <c r="AE552" s="1" t="s">
        <v>117</v>
      </c>
      <c r="AF552" s="9">
        <v>96950</v>
      </c>
      <c r="AG552" s="1" t="s">
        <v>118</v>
      </c>
      <c r="AI552" s="1">
        <v>16702357642</v>
      </c>
      <c r="AK552" s="1" t="s">
        <v>6478</v>
      </c>
      <c r="BC552" s="1" t="str">
        <f>"37-3011.00"</f>
        <v>37-3011.00</v>
      </c>
      <c r="BD552" s="1" t="s">
        <v>726</v>
      </c>
      <c r="BE552" s="1" t="s">
        <v>6479</v>
      </c>
      <c r="BF552" s="1" t="s">
        <v>6480</v>
      </c>
      <c r="BG552" s="1">
        <v>2</v>
      </c>
      <c r="BH552" s="1">
        <v>2</v>
      </c>
      <c r="BI552" s="2">
        <v>44470</v>
      </c>
      <c r="BJ552" s="2">
        <v>44834</v>
      </c>
      <c r="BK552" s="2">
        <v>44470</v>
      </c>
      <c r="BL552" s="2">
        <v>44834</v>
      </c>
      <c r="BM552" s="1">
        <v>40</v>
      </c>
      <c r="BN552" s="1">
        <v>0</v>
      </c>
      <c r="BO552" s="1">
        <v>8</v>
      </c>
      <c r="BP552" s="1">
        <v>8</v>
      </c>
      <c r="BQ552" s="1">
        <v>8</v>
      </c>
      <c r="BR552" s="1">
        <v>8</v>
      </c>
      <c r="BS552" s="1">
        <v>8</v>
      </c>
      <c r="BT552" s="1">
        <v>0</v>
      </c>
      <c r="BU552" s="1" t="str">
        <f>"7:00 AM"</f>
        <v>7:00 AM</v>
      </c>
      <c r="BV552" s="1" t="str">
        <f>"4:00 PM"</f>
        <v>4:00 PM</v>
      </c>
      <c r="BW552" s="1" t="s">
        <v>135</v>
      </c>
      <c r="BX552" s="1">
        <v>0</v>
      </c>
      <c r="BY552" s="1">
        <v>3</v>
      </c>
      <c r="BZ552" s="1" t="s">
        <v>112</v>
      </c>
      <c r="CA552" s="1">
        <v>0</v>
      </c>
      <c r="CB552" s="1" t="s">
        <v>6481</v>
      </c>
      <c r="CC552" s="1" t="s">
        <v>6482</v>
      </c>
      <c r="CD552" s="1" t="s">
        <v>2171</v>
      </c>
      <c r="CE552" s="1" t="s">
        <v>167</v>
      </c>
      <c r="CF552" s="1" t="s">
        <v>117</v>
      </c>
      <c r="CG552" s="1">
        <v>96950</v>
      </c>
      <c r="CH552" s="3">
        <v>8.5</v>
      </c>
      <c r="CI552" s="3">
        <v>8.5</v>
      </c>
      <c r="CJ552" s="3">
        <v>12.75</v>
      </c>
      <c r="CK552" s="3">
        <v>12.75</v>
      </c>
      <c r="CL552" s="1" t="s">
        <v>137</v>
      </c>
      <c r="CM552" s="1" t="s">
        <v>138</v>
      </c>
      <c r="CN552" s="1" t="s">
        <v>139</v>
      </c>
      <c r="CP552" s="1" t="s">
        <v>112</v>
      </c>
      <c r="CQ552" s="1" t="s">
        <v>111</v>
      </c>
      <c r="CR552" s="1" t="s">
        <v>111</v>
      </c>
      <c r="CS552" s="1" t="s">
        <v>111</v>
      </c>
      <c r="CT552" s="1" t="s">
        <v>138</v>
      </c>
      <c r="CU552" s="1" t="s">
        <v>111</v>
      </c>
      <c r="CV552" s="1" t="s">
        <v>138</v>
      </c>
      <c r="CW552" s="1" t="s">
        <v>138</v>
      </c>
      <c r="CX552" s="1">
        <v>16702357642</v>
      </c>
      <c r="CY552" s="1" t="s">
        <v>6478</v>
      </c>
      <c r="CZ552" s="1" t="s">
        <v>138</v>
      </c>
      <c r="DA552" s="1" t="s">
        <v>111</v>
      </c>
      <c r="DB552" s="1" t="s">
        <v>112</v>
      </c>
    </row>
    <row r="553" spans="1:111" ht="15.6" customHeight="1" x14ac:dyDescent="0.25">
      <c r="A553" s="1" t="s">
        <v>8217</v>
      </c>
      <c r="B553" s="1" t="s">
        <v>238</v>
      </c>
      <c r="C553" s="2">
        <v>44336.8495287037</v>
      </c>
      <c r="D553" s="2">
        <v>44378</v>
      </c>
      <c r="E553" s="1" t="s">
        <v>110</v>
      </c>
      <c r="F553" s="2">
        <v>44468.833333333336</v>
      </c>
      <c r="G553" s="1" t="s">
        <v>112</v>
      </c>
      <c r="H553" s="1" t="s">
        <v>112</v>
      </c>
      <c r="I553" s="1" t="s">
        <v>112</v>
      </c>
      <c r="J553" s="1" t="s">
        <v>999</v>
      </c>
      <c r="L553" s="1" t="s">
        <v>634</v>
      </c>
      <c r="N553" s="1" t="s">
        <v>167</v>
      </c>
      <c r="O553" s="1" t="s">
        <v>117</v>
      </c>
      <c r="P553" s="9">
        <v>96950</v>
      </c>
      <c r="Q553" s="1" t="s">
        <v>118</v>
      </c>
      <c r="S553" s="1">
        <v>16702358722</v>
      </c>
      <c r="U553" s="1">
        <v>561720</v>
      </c>
      <c r="V553" s="1" t="s">
        <v>119</v>
      </c>
      <c r="X553" s="1" t="s">
        <v>636</v>
      </c>
      <c r="Y553" s="1" t="s">
        <v>637</v>
      </c>
      <c r="Z553" s="1" t="s">
        <v>638</v>
      </c>
      <c r="AA553" s="1" t="s">
        <v>639</v>
      </c>
      <c r="AB553" s="1" t="s">
        <v>1000</v>
      </c>
      <c r="AD553" s="1" t="s">
        <v>167</v>
      </c>
      <c r="AE553" s="1" t="s">
        <v>117</v>
      </c>
      <c r="AF553" s="9">
        <v>96950</v>
      </c>
      <c r="AG553" s="1" t="s">
        <v>118</v>
      </c>
      <c r="AI553" s="1">
        <v>16709890917</v>
      </c>
      <c r="AK553" s="1" t="s">
        <v>641</v>
      </c>
      <c r="BC553" s="1" t="str">
        <f>"37-2012.00"</f>
        <v>37-2012.00</v>
      </c>
      <c r="BD553" s="1" t="s">
        <v>576</v>
      </c>
      <c r="BE553" s="1" t="s">
        <v>1001</v>
      </c>
      <c r="BF553" s="1" t="s">
        <v>1002</v>
      </c>
      <c r="BG553" s="1">
        <v>16</v>
      </c>
      <c r="BH553" s="1">
        <v>16</v>
      </c>
      <c r="BI553" s="2">
        <v>44470</v>
      </c>
      <c r="BJ553" s="2">
        <v>44834</v>
      </c>
      <c r="BK553" s="2">
        <v>44470</v>
      </c>
      <c r="BL553" s="2">
        <v>44834</v>
      </c>
      <c r="BM553" s="1">
        <v>35</v>
      </c>
      <c r="BN553" s="1">
        <v>0</v>
      </c>
      <c r="BO553" s="1">
        <v>7</v>
      </c>
      <c r="BP553" s="1">
        <v>7</v>
      </c>
      <c r="BQ553" s="1">
        <v>7</v>
      </c>
      <c r="BR553" s="1">
        <v>7</v>
      </c>
      <c r="BS553" s="1">
        <v>7</v>
      </c>
      <c r="BT553" s="1">
        <v>0</v>
      </c>
      <c r="BU553" s="1" t="str">
        <f>"9:00 AM"</f>
        <v>9:00 AM</v>
      </c>
      <c r="BV553" s="1" t="str">
        <f>"5:00 PM"</f>
        <v>5:00 PM</v>
      </c>
      <c r="BW553" s="1" t="s">
        <v>230</v>
      </c>
      <c r="BX553" s="1">
        <v>0</v>
      </c>
      <c r="BY553" s="1">
        <v>3</v>
      </c>
      <c r="BZ553" s="1" t="s">
        <v>112</v>
      </c>
      <c r="CB553" s="4" t="s">
        <v>1003</v>
      </c>
      <c r="CC553" s="1" t="s">
        <v>634</v>
      </c>
      <c r="CE553" s="1" t="s">
        <v>167</v>
      </c>
      <c r="CF553" s="1" t="s">
        <v>117</v>
      </c>
      <c r="CG553" s="1">
        <v>96950</v>
      </c>
      <c r="CH553" s="3">
        <v>7.59</v>
      </c>
      <c r="CI553" s="3">
        <v>7.59</v>
      </c>
      <c r="CJ553" s="3">
        <v>11.39</v>
      </c>
      <c r="CK553" s="3">
        <v>11.39</v>
      </c>
      <c r="CL553" s="1" t="s">
        <v>137</v>
      </c>
      <c r="CN553" s="1" t="s">
        <v>139</v>
      </c>
      <c r="CP553" s="1" t="s">
        <v>111</v>
      </c>
      <c r="CQ553" s="1" t="s">
        <v>111</v>
      </c>
      <c r="CR553" s="1" t="s">
        <v>111</v>
      </c>
      <c r="CS553" s="1" t="s">
        <v>111</v>
      </c>
      <c r="CT553" s="1" t="s">
        <v>111</v>
      </c>
      <c r="CU553" s="1" t="s">
        <v>111</v>
      </c>
      <c r="CV553" s="1" t="s">
        <v>111</v>
      </c>
      <c r="CW553" s="1" t="s">
        <v>1004</v>
      </c>
      <c r="CX553" s="1">
        <v>16709890917</v>
      </c>
      <c r="CY553" s="1" t="s">
        <v>641</v>
      </c>
      <c r="CZ553" s="1" t="s">
        <v>645</v>
      </c>
      <c r="DA553" s="1" t="s">
        <v>111</v>
      </c>
      <c r="DB553" s="1" t="s">
        <v>112</v>
      </c>
    </row>
    <row r="554" spans="1:111" ht="15.6" customHeight="1" x14ac:dyDescent="0.25">
      <c r="A554" s="1" t="s">
        <v>8218</v>
      </c>
      <c r="B554" s="1" t="s">
        <v>238</v>
      </c>
      <c r="C554" s="2">
        <v>44335.851230902779</v>
      </c>
      <c r="D554" s="2">
        <v>44376</v>
      </c>
      <c r="E554" s="1" t="s">
        <v>110</v>
      </c>
      <c r="F554" s="2">
        <v>44468.833333333336</v>
      </c>
      <c r="G554" s="1" t="s">
        <v>112</v>
      </c>
      <c r="H554" s="1" t="s">
        <v>112</v>
      </c>
      <c r="I554" s="1" t="s">
        <v>112</v>
      </c>
      <c r="J554" s="1" t="s">
        <v>8219</v>
      </c>
      <c r="K554" s="1" t="s">
        <v>8220</v>
      </c>
      <c r="L554" s="1" t="s">
        <v>7417</v>
      </c>
      <c r="M554" s="1" t="s">
        <v>7418</v>
      </c>
      <c r="N554" s="1" t="s">
        <v>116</v>
      </c>
      <c r="O554" s="1" t="s">
        <v>117</v>
      </c>
      <c r="P554" s="9">
        <v>96950</v>
      </c>
      <c r="Q554" s="1" t="s">
        <v>118</v>
      </c>
      <c r="S554" s="1">
        <v>16702349272</v>
      </c>
      <c r="T554" s="1">
        <v>102</v>
      </c>
      <c r="U554" s="1">
        <v>511110</v>
      </c>
      <c r="V554" s="1" t="s">
        <v>119</v>
      </c>
      <c r="X554" s="1" t="s">
        <v>7419</v>
      </c>
      <c r="Y554" s="1" t="s">
        <v>8221</v>
      </c>
      <c r="Z554" s="1" t="s">
        <v>723</v>
      </c>
      <c r="AA554" s="1" t="s">
        <v>245</v>
      </c>
      <c r="AB554" s="1" t="s">
        <v>7417</v>
      </c>
      <c r="AC554" s="1" t="s">
        <v>7418</v>
      </c>
      <c r="AD554" s="1" t="s">
        <v>116</v>
      </c>
      <c r="AE554" s="1" t="s">
        <v>117</v>
      </c>
      <c r="AF554" s="9">
        <v>96950</v>
      </c>
      <c r="AG554" s="1" t="s">
        <v>118</v>
      </c>
      <c r="AH554" s="1" t="s">
        <v>7418</v>
      </c>
      <c r="AI554" s="1">
        <v>16702349272</v>
      </c>
      <c r="AJ554" s="1">
        <v>102</v>
      </c>
      <c r="AK554" s="1" t="s">
        <v>6027</v>
      </c>
      <c r="BC554" s="1" t="str">
        <f>"39-9021.00"</f>
        <v>39-9021.00</v>
      </c>
      <c r="BD554" s="1" t="s">
        <v>8222</v>
      </c>
      <c r="BE554" s="1" t="s">
        <v>8223</v>
      </c>
      <c r="BF554" s="1" t="s">
        <v>8224</v>
      </c>
      <c r="BG554" s="1">
        <v>2</v>
      </c>
      <c r="BH554" s="1">
        <v>2</v>
      </c>
      <c r="BI554" s="2">
        <v>44470</v>
      </c>
      <c r="BJ554" s="2">
        <v>44834</v>
      </c>
      <c r="BK554" s="2">
        <v>44470</v>
      </c>
      <c r="BL554" s="2">
        <v>44834</v>
      </c>
      <c r="BM554" s="1">
        <v>35</v>
      </c>
      <c r="BN554" s="1">
        <v>0</v>
      </c>
      <c r="BO554" s="1">
        <v>7</v>
      </c>
      <c r="BP554" s="1">
        <v>7</v>
      </c>
      <c r="BQ554" s="1">
        <v>7</v>
      </c>
      <c r="BR554" s="1">
        <v>7</v>
      </c>
      <c r="BS554" s="1">
        <v>7</v>
      </c>
      <c r="BT554" s="1">
        <v>0</v>
      </c>
      <c r="BU554" s="1" t="str">
        <f>"8:00 AM"</f>
        <v>8:00 AM</v>
      </c>
      <c r="BV554" s="1" t="str">
        <f>"4:00 PM"</f>
        <v>4:00 PM</v>
      </c>
      <c r="BW554" s="1" t="s">
        <v>135</v>
      </c>
      <c r="BX554" s="1">
        <v>0</v>
      </c>
      <c r="BY554" s="1">
        <v>12</v>
      </c>
      <c r="BZ554" s="1" t="s">
        <v>112</v>
      </c>
      <c r="CB554" s="1" t="s">
        <v>8225</v>
      </c>
      <c r="CC554" s="1" t="s">
        <v>7417</v>
      </c>
      <c r="CD554" s="1" t="s">
        <v>7418</v>
      </c>
      <c r="CE554" s="1" t="s">
        <v>116</v>
      </c>
      <c r="CF554" s="1" t="s">
        <v>117</v>
      </c>
      <c r="CG554" s="1">
        <v>96950</v>
      </c>
      <c r="CH554" s="3">
        <v>13.06</v>
      </c>
      <c r="CI554" s="3">
        <v>13.06</v>
      </c>
      <c r="CJ554" s="3">
        <v>19.59</v>
      </c>
      <c r="CK554" s="3">
        <v>19.59</v>
      </c>
      <c r="CL554" s="1" t="s">
        <v>137</v>
      </c>
      <c r="CN554" s="1" t="s">
        <v>139</v>
      </c>
      <c r="CP554" s="1" t="s">
        <v>112</v>
      </c>
      <c r="CQ554" s="1" t="s">
        <v>111</v>
      </c>
      <c r="CR554" s="1" t="s">
        <v>112</v>
      </c>
      <c r="CS554" s="1" t="s">
        <v>111</v>
      </c>
      <c r="CT554" s="1" t="s">
        <v>138</v>
      </c>
      <c r="CU554" s="1" t="s">
        <v>111</v>
      </c>
      <c r="CV554" s="1" t="s">
        <v>138</v>
      </c>
      <c r="CW554" s="1" t="s">
        <v>7424</v>
      </c>
      <c r="CX554" s="1">
        <v>16702349272</v>
      </c>
      <c r="CY554" s="1" t="s">
        <v>6027</v>
      </c>
      <c r="CZ554" s="1" t="s">
        <v>8226</v>
      </c>
      <c r="DA554" s="1" t="s">
        <v>111</v>
      </c>
      <c r="DB554" s="1" t="s">
        <v>112</v>
      </c>
      <c r="DC554" s="1" t="s">
        <v>671</v>
      </c>
      <c r="DD554" s="1" t="s">
        <v>7425</v>
      </c>
      <c r="DE554" s="1" t="s">
        <v>7426</v>
      </c>
      <c r="DF554" s="1" t="s">
        <v>8219</v>
      </c>
      <c r="DG554" s="1" t="s">
        <v>8227</v>
      </c>
    </row>
    <row r="555" spans="1:111" ht="15.6" customHeight="1" x14ac:dyDescent="0.25">
      <c r="A555" s="1" t="s">
        <v>8228</v>
      </c>
      <c r="B555" s="1" t="s">
        <v>238</v>
      </c>
      <c r="C555" s="2">
        <v>44343.866791203705</v>
      </c>
      <c r="D555" s="2">
        <v>44386</v>
      </c>
      <c r="E555" s="1" t="s">
        <v>110</v>
      </c>
      <c r="F555" s="2">
        <v>44468.833333333336</v>
      </c>
      <c r="G555" s="1" t="s">
        <v>112</v>
      </c>
      <c r="H555" s="1" t="s">
        <v>112</v>
      </c>
      <c r="I555" s="1" t="s">
        <v>112</v>
      </c>
      <c r="J555" s="1" t="s">
        <v>8229</v>
      </c>
      <c r="L555" s="1" t="s">
        <v>8230</v>
      </c>
      <c r="N555" s="1" t="s">
        <v>116</v>
      </c>
      <c r="O555" s="1" t="s">
        <v>117</v>
      </c>
      <c r="P555" s="9">
        <v>96950</v>
      </c>
      <c r="Q555" s="1" t="s">
        <v>118</v>
      </c>
      <c r="S555" s="1">
        <v>16702345518</v>
      </c>
      <c r="U555" s="1">
        <v>42345</v>
      </c>
      <c r="V555" s="1" t="s">
        <v>119</v>
      </c>
      <c r="X555" s="1" t="s">
        <v>686</v>
      </c>
      <c r="Y555" s="1" t="s">
        <v>8231</v>
      </c>
      <c r="Z555" s="1" t="s">
        <v>8232</v>
      </c>
      <c r="AA555" s="1" t="s">
        <v>461</v>
      </c>
      <c r="AB555" s="1" t="s">
        <v>8230</v>
      </c>
      <c r="AD555" s="1" t="s">
        <v>116</v>
      </c>
      <c r="AE555" s="1" t="s">
        <v>117</v>
      </c>
      <c r="AF555" s="9">
        <v>96950</v>
      </c>
      <c r="AG555" s="1" t="s">
        <v>118</v>
      </c>
      <c r="AI555" s="1">
        <v>16702345518</v>
      </c>
      <c r="AK555" s="1" t="s">
        <v>6220</v>
      </c>
      <c r="AL555" s="1" t="s">
        <v>653</v>
      </c>
      <c r="AM555" s="1" t="s">
        <v>6215</v>
      </c>
      <c r="AN555" s="1" t="s">
        <v>6216</v>
      </c>
      <c r="AO555" s="1" t="s">
        <v>972</v>
      </c>
      <c r="AP555" s="1" t="s">
        <v>6217</v>
      </c>
      <c r="AQ555" s="1" t="s">
        <v>6218</v>
      </c>
      <c r="AR555" s="1" t="s">
        <v>6219</v>
      </c>
      <c r="AS555" s="1" t="s">
        <v>691</v>
      </c>
      <c r="AT555" s="9">
        <v>96910</v>
      </c>
      <c r="AU555" s="1" t="s">
        <v>118</v>
      </c>
      <c r="AW555" s="1">
        <v>16714779084</v>
      </c>
      <c r="AY555" s="1" t="s">
        <v>6220</v>
      </c>
      <c r="AZ555" s="1" t="s">
        <v>6221</v>
      </c>
      <c r="BA555" s="1" t="s">
        <v>691</v>
      </c>
      <c r="BB555" s="1" t="s">
        <v>8233</v>
      </c>
      <c r="BC555" s="1" t="str">
        <f>"41-4012.00"</f>
        <v>41-4012.00</v>
      </c>
      <c r="BD555" s="1" t="s">
        <v>313</v>
      </c>
      <c r="BE555" s="1" t="s">
        <v>8234</v>
      </c>
      <c r="BF555" s="1" t="s">
        <v>3151</v>
      </c>
      <c r="BG555" s="1">
        <v>1</v>
      </c>
      <c r="BH555" s="1">
        <v>1</v>
      </c>
      <c r="BI555" s="2">
        <v>44470</v>
      </c>
      <c r="BJ555" s="2">
        <v>44834</v>
      </c>
      <c r="BK555" s="2">
        <v>44470</v>
      </c>
      <c r="BL555" s="2">
        <v>44834</v>
      </c>
      <c r="BM555" s="1">
        <v>40</v>
      </c>
      <c r="BN555" s="1">
        <v>0</v>
      </c>
      <c r="BO555" s="1">
        <v>8</v>
      </c>
      <c r="BP555" s="1">
        <v>8</v>
      </c>
      <c r="BQ555" s="1">
        <v>8</v>
      </c>
      <c r="BR555" s="1">
        <v>8</v>
      </c>
      <c r="BS555" s="1">
        <v>8</v>
      </c>
      <c r="BT555" s="1">
        <v>0</v>
      </c>
      <c r="BU555" s="1" t="str">
        <f>"8:00 AM"</f>
        <v>8:00 AM</v>
      </c>
      <c r="BV555" s="1" t="str">
        <f>"5:00 PM"</f>
        <v>5:00 PM</v>
      </c>
      <c r="BW555" s="1" t="s">
        <v>392</v>
      </c>
      <c r="BX555" s="1">
        <v>0</v>
      </c>
      <c r="BY555" s="1">
        <v>12</v>
      </c>
      <c r="BZ555" s="1" t="s">
        <v>112</v>
      </c>
      <c r="CB555" s="1" t="s">
        <v>733</v>
      </c>
      <c r="CC555" s="1" t="s">
        <v>8229</v>
      </c>
      <c r="CD555" s="1" t="s">
        <v>8230</v>
      </c>
      <c r="CE555" s="1" t="s">
        <v>116</v>
      </c>
      <c r="CF555" s="1" t="s">
        <v>117</v>
      </c>
      <c r="CG555" s="1">
        <v>96950</v>
      </c>
      <c r="CH555" s="3">
        <v>10.75</v>
      </c>
      <c r="CI555" s="3">
        <v>10.75</v>
      </c>
      <c r="CJ555" s="3">
        <v>16.13</v>
      </c>
      <c r="CK555" s="3">
        <v>16.13</v>
      </c>
      <c r="CL555" s="1" t="s">
        <v>137</v>
      </c>
      <c r="CM555" s="1" t="s">
        <v>138</v>
      </c>
      <c r="CN555" s="1" t="s">
        <v>139</v>
      </c>
      <c r="CP555" s="1" t="s">
        <v>112</v>
      </c>
      <c r="CQ555" s="1" t="s">
        <v>111</v>
      </c>
      <c r="CR555" s="1" t="s">
        <v>112</v>
      </c>
      <c r="CS555" s="1" t="s">
        <v>111</v>
      </c>
      <c r="CT555" s="1" t="s">
        <v>138</v>
      </c>
      <c r="CU555" s="1" t="s">
        <v>111</v>
      </c>
      <c r="CV555" s="1" t="s">
        <v>138</v>
      </c>
      <c r="CW555" s="1" t="s">
        <v>8235</v>
      </c>
      <c r="CX555" s="1">
        <v>16702345418</v>
      </c>
      <c r="CY555" s="1" t="s">
        <v>8236</v>
      </c>
      <c r="CZ555" s="1" t="s">
        <v>138</v>
      </c>
      <c r="DA555" s="1" t="s">
        <v>111</v>
      </c>
      <c r="DB555" s="1" t="s">
        <v>112</v>
      </c>
    </row>
    <row r="556" spans="1:111" ht="15.6" customHeight="1" x14ac:dyDescent="0.25">
      <c r="A556" s="1" t="s">
        <v>8237</v>
      </c>
      <c r="B556" s="1" t="s">
        <v>238</v>
      </c>
      <c r="C556" s="2">
        <v>44328.978516898147</v>
      </c>
      <c r="D556" s="2">
        <v>44370</v>
      </c>
      <c r="E556" s="1" t="s">
        <v>110</v>
      </c>
      <c r="F556" s="2">
        <v>44468.833333333336</v>
      </c>
      <c r="G556" s="1" t="s">
        <v>111</v>
      </c>
      <c r="H556" s="1" t="s">
        <v>112</v>
      </c>
      <c r="I556" s="1" t="s">
        <v>112</v>
      </c>
      <c r="J556" s="1" t="s">
        <v>1842</v>
      </c>
      <c r="L556" s="1" t="s">
        <v>1247</v>
      </c>
      <c r="M556" s="1" t="s">
        <v>1248</v>
      </c>
      <c r="N556" s="1" t="s">
        <v>167</v>
      </c>
      <c r="O556" s="1" t="s">
        <v>117</v>
      </c>
      <c r="P556" s="9">
        <v>96950</v>
      </c>
      <c r="Q556" s="1" t="s">
        <v>118</v>
      </c>
      <c r="R556" s="1" t="s">
        <v>242</v>
      </c>
      <c r="S556" s="1">
        <v>16707891106</v>
      </c>
      <c r="U556" s="1">
        <v>56132</v>
      </c>
      <c r="V556" s="1" t="s">
        <v>2479</v>
      </c>
      <c r="W556" s="1" t="s">
        <v>111</v>
      </c>
      <c r="X556" s="1" t="s">
        <v>1514</v>
      </c>
      <c r="Y556" s="1" t="s">
        <v>1515</v>
      </c>
      <c r="Z556" s="1" t="s">
        <v>1516</v>
      </c>
      <c r="AA556" s="1" t="s">
        <v>8238</v>
      </c>
      <c r="AB556" s="1" t="s">
        <v>3085</v>
      </c>
      <c r="AC556" s="1" t="s">
        <v>8239</v>
      </c>
      <c r="AD556" s="1" t="s">
        <v>167</v>
      </c>
      <c r="AE556" s="1" t="s">
        <v>117</v>
      </c>
      <c r="AF556" s="9">
        <v>96950</v>
      </c>
      <c r="AG556" s="1" t="s">
        <v>118</v>
      </c>
      <c r="AH556" s="1" t="s">
        <v>242</v>
      </c>
      <c r="AI556" s="1">
        <v>16707891106</v>
      </c>
      <c r="AK556" s="1" t="s">
        <v>1253</v>
      </c>
      <c r="BC556" s="1" t="str">
        <f>"35-2014.00"</f>
        <v>35-2014.00</v>
      </c>
      <c r="BD556" s="1" t="s">
        <v>152</v>
      </c>
      <c r="BE556" s="1" t="s">
        <v>8240</v>
      </c>
      <c r="BF556" s="1" t="s">
        <v>229</v>
      </c>
      <c r="BG556" s="1">
        <v>2</v>
      </c>
      <c r="BH556" s="1">
        <v>2</v>
      </c>
      <c r="BI556" s="2">
        <v>44470</v>
      </c>
      <c r="BJ556" s="2">
        <v>45565</v>
      </c>
      <c r="BK556" s="2">
        <v>44470</v>
      </c>
      <c r="BL556" s="2">
        <v>45565</v>
      </c>
      <c r="BM556" s="1">
        <v>35</v>
      </c>
      <c r="BN556" s="1">
        <v>0</v>
      </c>
      <c r="BO556" s="1">
        <v>0</v>
      </c>
      <c r="BP556" s="1">
        <v>7</v>
      </c>
      <c r="BQ556" s="1">
        <v>7</v>
      </c>
      <c r="BR556" s="1">
        <v>7</v>
      </c>
      <c r="BS556" s="1">
        <v>7</v>
      </c>
      <c r="BT556" s="1">
        <v>7</v>
      </c>
      <c r="BU556" s="1" t="str">
        <f>"4:00 PM"</f>
        <v>4:00 PM</v>
      </c>
      <c r="BV556" s="1" t="str">
        <f>"12:00 AM"</f>
        <v>12:00 AM</v>
      </c>
      <c r="BW556" s="1" t="s">
        <v>135</v>
      </c>
      <c r="BX556" s="1">
        <v>3</v>
      </c>
      <c r="BY556" s="1">
        <v>12</v>
      </c>
      <c r="BZ556" s="1" t="s">
        <v>112</v>
      </c>
      <c r="CB556" s="4" t="s">
        <v>8241</v>
      </c>
      <c r="CC556" s="1" t="s">
        <v>8242</v>
      </c>
      <c r="CD556" s="1" t="s">
        <v>1248</v>
      </c>
      <c r="CE556" s="1" t="s">
        <v>167</v>
      </c>
      <c r="CF556" s="1" t="s">
        <v>117</v>
      </c>
      <c r="CG556" s="1">
        <v>96950</v>
      </c>
      <c r="CH556" s="3">
        <v>8.68</v>
      </c>
      <c r="CI556" s="3">
        <v>8.68</v>
      </c>
      <c r="CJ556" s="3">
        <v>13.02</v>
      </c>
      <c r="CK556" s="3">
        <v>13.02</v>
      </c>
      <c r="CL556" s="1" t="s">
        <v>137</v>
      </c>
      <c r="CM556" s="1" t="s">
        <v>1257</v>
      </c>
      <c r="CN556" s="1" t="s">
        <v>139</v>
      </c>
      <c r="CP556" s="1" t="s">
        <v>112</v>
      </c>
      <c r="CQ556" s="1" t="s">
        <v>111</v>
      </c>
      <c r="CR556" s="1" t="s">
        <v>112</v>
      </c>
      <c r="CS556" s="1" t="s">
        <v>111</v>
      </c>
      <c r="CT556" s="1" t="s">
        <v>111</v>
      </c>
      <c r="CU556" s="1" t="s">
        <v>111</v>
      </c>
      <c r="CV556" s="1" t="s">
        <v>138</v>
      </c>
      <c r="CW556" s="1" t="s">
        <v>1351</v>
      </c>
      <c r="CX556" s="1">
        <v>16707891106</v>
      </c>
      <c r="CY556" s="1" t="s">
        <v>1253</v>
      </c>
      <c r="CZ556" s="1" t="s">
        <v>380</v>
      </c>
      <c r="DA556" s="1" t="s">
        <v>111</v>
      </c>
      <c r="DB556" s="1" t="s">
        <v>111</v>
      </c>
    </row>
    <row r="557" spans="1:111" ht="15.6" customHeight="1" x14ac:dyDescent="0.25">
      <c r="A557" s="1" t="s">
        <v>8250</v>
      </c>
      <c r="B557" s="1" t="s">
        <v>238</v>
      </c>
      <c r="C557" s="2">
        <v>44330.942705787034</v>
      </c>
      <c r="D557" s="2">
        <v>44363</v>
      </c>
      <c r="E557" s="1" t="s">
        <v>110</v>
      </c>
      <c r="F557" s="2">
        <v>44468.833333333336</v>
      </c>
      <c r="G557" s="1" t="s">
        <v>112</v>
      </c>
      <c r="H557" s="1" t="s">
        <v>112</v>
      </c>
      <c r="I557" s="1" t="s">
        <v>112</v>
      </c>
      <c r="J557" s="1" t="s">
        <v>5950</v>
      </c>
      <c r="L557" s="1" t="s">
        <v>1552</v>
      </c>
      <c r="N557" s="1" t="s">
        <v>116</v>
      </c>
      <c r="O557" s="1" t="s">
        <v>117</v>
      </c>
      <c r="P557" s="9">
        <v>96950</v>
      </c>
      <c r="Q557" s="1" t="s">
        <v>118</v>
      </c>
      <c r="S557" s="1">
        <v>16702353007</v>
      </c>
      <c r="U557" s="1">
        <v>8111</v>
      </c>
      <c r="V557" s="1" t="s">
        <v>119</v>
      </c>
      <c r="X557" s="1" t="s">
        <v>5951</v>
      </c>
      <c r="Y557" s="1" t="s">
        <v>4227</v>
      </c>
      <c r="AA557" s="1" t="s">
        <v>373</v>
      </c>
      <c r="AB557" s="1" t="s">
        <v>1552</v>
      </c>
      <c r="AD557" s="1" t="s">
        <v>116</v>
      </c>
      <c r="AE557" s="1" t="s">
        <v>117</v>
      </c>
      <c r="AF557" s="9">
        <v>96950</v>
      </c>
      <c r="AG557" s="1" t="s">
        <v>118</v>
      </c>
      <c r="AI557" s="1">
        <v>16702353007</v>
      </c>
      <c r="AK557" s="1" t="s">
        <v>5952</v>
      </c>
      <c r="BC557" s="1" t="str">
        <f>"49-3023.01"</f>
        <v>49-3023.01</v>
      </c>
      <c r="BD557" s="1" t="s">
        <v>608</v>
      </c>
      <c r="BE557" s="1" t="s">
        <v>7943</v>
      </c>
      <c r="BF557" s="1" t="s">
        <v>2342</v>
      </c>
      <c r="BG557" s="1">
        <v>1</v>
      </c>
      <c r="BH557" s="1">
        <v>1</v>
      </c>
      <c r="BI557" s="2">
        <v>44470</v>
      </c>
      <c r="BJ557" s="2">
        <v>44834</v>
      </c>
      <c r="BK557" s="2">
        <v>44470</v>
      </c>
      <c r="BL557" s="2">
        <v>44834</v>
      </c>
      <c r="BM557" s="1">
        <v>35</v>
      </c>
      <c r="BN557" s="1">
        <v>0</v>
      </c>
      <c r="BO557" s="1">
        <v>7</v>
      </c>
      <c r="BP557" s="1">
        <v>7</v>
      </c>
      <c r="BQ557" s="1">
        <v>7</v>
      </c>
      <c r="BR557" s="1">
        <v>7</v>
      </c>
      <c r="BS557" s="1">
        <v>7</v>
      </c>
      <c r="BT557" s="1">
        <v>0</v>
      </c>
      <c r="BU557" s="1" t="str">
        <f>"9:00 AM"</f>
        <v>9:00 AM</v>
      </c>
      <c r="BV557" s="1" t="str">
        <f>"5:00 PM"</f>
        <v>5:00 PM</v>
      </c>
      <c r="BW557" s="1" t="s">
        <v>135</v>
      </c>
      <c r="BX557" s="1">
        <v>0</v>
      </c>
      <c r="BY557" s="1">
        <v>3</v>
      </c>
      <c r="BZ557" s="1" t="s">
        <v>112</v>
      </c>
      <c r="CB557" s="1" t="s">
        <v>3175</v>
      </c>
      <c r="CC557" s="1" t="s">
        <v>1552</v>
      </c>
      <c r="CE557" s="1" t="s">
        <v>116</v>
      </c>
      <c r="CF557" s="1" t="s">
        <v>117</v>
      </c>
      <c r="CG557" s="1">
        <v>96950</v>
      </c>
      <c r="CH557" s="3">
        <v>8.75</v>
      </c>
      <c r="CI557" s="3">
        <v>8.75</v>
      </c>
      <c r="CJ557" s="3">
        <v>13.12</v>
      </c>
      <c r="CK557" s="3">
        <v>13.12</v>
      </c>
      <c r="CL557" s="1" t="s">
        <v>137</v>
      </c>
      <c r="CN557" s="1" t="s">
        <v>139</v>
      </c>
      <c r="CP557" s="1" t="s">
        <v>112</v>
      </c>
      <c r="CQ557" s="1" t="s">
        <v>111</v>
      </c>
      <c r="CR557" s="1" t="s">
        <v>112</v>
      </c>
      <c r="CS557" s="1" t="s">
        <v>111</v>
      </c>
      <c r="CT557" s="1" t="s">
        <v>138</v>
      </c>
      <c r="CU557" s="1" t="s">
        <v>111</v>
      </c>
      <c r="CV557" s="1" t="s">
        <v>138</v>
      </c>
      <c r="CW557" s="1" t="s">
        <v>2313</v>
      </c>
      <c r="CX557" s="1">
        <v>16702353007</v>
      </c>
      <c r="CY557" s="1" t="s">
        <v>5952</v>
      </c>
      <c r="CZ557" s="1" t="s">
        <v>138</v>
      </c>
      <c r="DA557" s="1" t="s">
        <v>111</v>
      </c>
      <c r="DB557" s="1" t="s">
        <v>112</v>
      </c>
      <c r="DC557" s="1" t="s">
        <v>5951</v>
      </c>
      <c r="DD557" s="1" t="s">
        <v>4227</v>
      </c>
      <c r="DF557" s="1" t="s">
        <v>5950</v>
      </c>
      <c r="DG557" s="1" t="s">
        <v>5952</v>
      </c>
    </row>
    <row r="558" spans="1:111" ht="15.6" customHeight="1" x14ac:dyDescent="0.25">
      <c r="A558" s="1" t="s">
        <v>8251</v>
      </c>
      <c r="B558" s="1" t="s">
        <v>238</v>
      </c>
      <c r="C558" s="2">
        <v>44307.883763194448</v>
      </c>
      <c r="D558" s="2">
        <v>44348</v>
      </c>
      <c r="E558" s="1" t="s">
        <v>110</v>
      </c>
      <c r="F558" s="2">
        <v>44468.833333333336</v>
      </c>
      <c r="G558" s="1" t="s">
        <v>112</v>
      </c>
      <c r="H558" s="1" t="s">
        <v>112</v>
      </c>
      <c r="I558" s="1" t="s">
        <v>112</v>
      </c>
      <c r="J558" s="1" t="s">
        <v>843</v>
      </c>
      <c r="K558" s="1" t="s">
        <v>844</v>
      </c>
      <c r="L558" s="1" t="s">
        <v>1307</v>
      </c>
      <c r="N558" s="1" t="s">
        <v>117</v>
      </c>
      <c r="O558" s="1" t="s">
        <v>117</v>
      </c>
      <c r="P558" s="9">
        <v>96951</v>
      </c>
      <c r="Q558" s="1" t="s">
        <v>118</v>
      </c>
      <c r="R558" s="1" t="s">
        <v>847</v>
      </c>
      <c r="S558" s="1">
        <v>16705320350</v>
      </c>
      <c r="U558" s="1">
        <v>311812</v>
      </c>
      <c r="V558" s="1" t="s">
        <v>119</v>
      </c>
      <c r="X558" s="1" t="s">
        <v>772</v>
      </c>
      <c r="Y558" s="1" t="s">
        <v>848</v>
      </c>
      <c r="Z558" s="1" t="s">
        <v>1308</v>
      </c>
      <c r="AA558" s="1" t="s">
        <v>403</v>
      </c>
      <c r="AB558" s="1" t="s">
        <v>1307</v>
      </c>
      <c r="AD558" s="1" t="s">
        <v>117</v>
      </c>
      <c r="AE558" s="1" t="s">
        <v>117</v>
      </c>
      <c r="AF558" s="9">
        <v>96951</v>
      </c>
      <c r="AG558" s="1" t="s">
        <v>118</v>
      </c>
      <c r="AH558" s="1" t="s">
        <v>847</v>
      </c>
      <c r="AI558" s="1">
        <v>16705320350</v>
      </c>
      <c r="AK558" s="1" t="s">
        <v>850</v>
      </c>
      <c r="BC558" s="1" t="str">
        <f>"51-3011.00"</f>
        <v>51-3011.00</v>
      </c>
      <c r="BD558" s="1" t="s">
        <v>1079</v>
      </c>
      <c r="BE558" s="1" t="s">
        <v>8252</v>
      </c>
      <c r="BF558" s="1" t="s">
        <v>4022</v>
      </c>
      <c r="BG558" s="1">
        <v>1</v>
      </c>
      <c r="BH558" s="1">
        <v>1</v>
      </c>
      <c r="BI558" s="2">
        <v>44470</v>
      </c>
      <c r="BJ558" s="2">
        <v>44834</v>
      </c>
      <c r="BK558" s="2">
        <v>44470</v>
      </c>
      <c r="BL558" s="2">
        <v>44834</v>
      </c>
      <c r="BM558" s="1">
        <v>40</v>
      </c>
      <c r="BN558" s="1">
        <v>0</v>
      </c>
      <c r="BO558" s="1">
        <v>8</v>
      </c>
      <c r="BP558" s="1">
        <v>8</v>
      </c>
      <c r="BQ558" s="1">
        <v>8</v>
      </c>
      <c r="BR558" s="1">
        <v>8</v>
      </c>
      <c r="BS558" s="1">
        <v>8</v>
      </c>
      <c r="BT558" s="1">
        <v>0</v>
      </c>
      <c r="BU558" s="1" t="str">
        <f>"8:00 AM"</f>
        <v>8:00 AM</v>
      </c>
      <c r="BV558" s="1" t="str">
        <f>"5:00 PM"</f>
        <v>5:00 PM</v>
      </c>
      <c r="BW558" s="1" t="s">
        <v>135</v>
      </c>
      <c r="BX558" s="1">
        <v>0</v>
      </c>
      <c r="BY558" s="1">
        <v>12</v>
      </c>
      <c r="BZ558" s="1" t="s">
        <v>112</v>
      </c>
      <c r="CA558" s="1">
        <v>0</v>
      </c>
      <c r="CB558" s="1" t="s">
        <v>8253</v>
      </c>
      <c r="CC558" s="1" t="s">
        <v>1311</v>
      </c>
      <c r="CE558" s="1" t="s">
        <v>847</v>
      </c>
      <c r="CF558" s="1" t="s">
        <v>117</v>
      </c>
      <c r="CG558" s="1">
        <v>96951</v>
      </c>
      <c r="CH558" s="3">
        <v>7.9</v>
      </c>
      <c r="CI558" s="3">
        <v>7.9</v>
      </c>
      <c r="CJ558" s="3">
        <v>11.85</v>
      </c>
      <c r="CK558" s="3">
        <v>11.85</v>
      </c>
      <c r="CL558" s="1" t="s">
        <v>137</v>
      </c>
      <c r="CM558" s="1" t="s">
        <v>138</v>
      </c>
      <c r="CN558" s="1" t="s">
        <v>139</v>
      </c>
      <c r="CP558" s="1" t="s">
        <v>112</v>
      </c>
      <c r="CQ558" s="1" t="s">
        <v>111</v>
      </c>
      <c r="CR558" s="1" t="s">
        <v>111</v>
      </c>
      <c r="CS558" s="1" t="s">
        <v>111</v>
      </c>
      <c r="CT558" s="1" t="s">
        <v>111</v>
      </c>
      <c r="CU558" s="1" t="s">
        <v>111</v>
      </c>
      <c r="CV558" s="1" t="s">
        <v>111</v>
      </c>
      <c r="CW558" s="1" t="s">
        <v>857</v>
      </c>
      <c r="CX558" s="1">
        <v>16705320350</v>
      </c>
      <c r="CY558" s="1" t="s">
        <v>850</v>
      </c>
      <c r="CZ558" s="1" t="s">
        <v>858</v>
      </c>
      <c r="DA558" s="1" t="s">
        <v>111</v>
      </c>
      <c r="DB558" s="1" t="s">
        <v>112</v>
      </c>
    </row>
    <row r="559" spans="1:111" ht="15.6" customHeight="1" x14ac:dyDescent="0.25">
      <c r="A559" s="1" t="s">
        <v>8254</v>
      </c>
      <c r="B559" s="1" t="s">
        <v>238</v>
      </c>
      <c r="C559" s="2">
        <v>44336.890401273151</v>
      </c>
      <c r="D559" s="2">
        <v>44370</v>
      </c>
      <c r="E559" s="1" t="s">
        <v>110</v>
      </c>
      <c r="F559" s="2">
        <v>44468.833333333336</v>
      </c>
      <c r="G559" s="1" t="s">
        <v>111</v>
      </c>
      <c r="H559" s="1" t="s">
        <v>112</v>
      </c>
      <c r="I559" s="1" t="s">
        <v>112</v>
      </c>
      <c r="J559" s="1" t="s">
        <v>7338</v>
      </c>
      <c r="K559" s="1" t="s">
        <v>2821</v>
      </c>
      <c r="L559" s="1" t="s">
        <v>2822</v>
      </c>
      <c r="M559" s="1" t="s">
        <v>2823</v>
      </c>
      <c r="N559" s="1" t="s">
        <v>167</v>
      </c>
      <c r="O559" s="1" t="s">
        <v>117</v>
      </c>
      <c r="P559" s="9">
        <v>96950</v>
      </c>
      <c r="Q559" s="1" t="s">
        <v>118</v>
      </c>
      <c r="S559" s="1">
        <v>16702353027</v>
      </c>
      <c r="U559" s="1">
        <v>722310</v>
      </c>
      <c r="V559" s="1" t="s">
        <v>119</v>
      </c>
      <c r="X559" s="1" t="s">
        <v>2907</v>
      </c>
      <c r="Y559" s="1" t="s">
        <v>7216</v>
      </c>
      <c r="Z559" s="1" t="s">
        <v>2909</v>
      </c>
      <c r="AA559" s="1" t="s">
        <v>2910</v>
      </c>
      <c r="AB559" s="1" t="s">
        <v>2822</v>
      </c>
      <c r="AC559" s="1" t="s">
        <v>2823</v>
      </c>
      <c r="AD559" s="1" t="s">
        <v>167</v>
      </c>
      <c r="AE559" s="1" t="s">
        <v>117</v>
      </c>
      <c r="AF559" s="9">
        <v>96950</v>
      </c>
      <c r="AG559" s="1" t="s">
        <v>118</v>
      </c>
      <c r="AI559" s="1">
        <v>16702353027</v>
      </c>
      <c r="AK559" s="1" t="s">
        <v>2898</v>
      </c>
      <c r="BC559" s="1" t="str">
        <f>"35-1012.00"</f>
        <v>35-1012.00</v>
      </c>
      <c r="BD559" s="1" t="s">
        <v>1372</v>
      </c>
      <c r="BE559" s="1" t="s">
        <v>7339</v>
      </c>
      <c r="BF559" s="1" t="s">
        <v>7340</v>
      </c>
      <c r="BG559" s="1">
        <v>1</v>
      </c>
      <c r="BH559" s="1">
        <v>1</v>
      </c>
      <c r="BI559" s="2">
        <v>44470</v>
      </c>
      <c r="BJ559" s="2">
        <v>45565</v>
      </c>
      <c r="BK559" s="2">
        <v>44470</v>
      </c>
      <c r="BL559" s="2">
        <v>45565</v>
      </c>
      <c r="BM559" s="1">
        <v>40</v>
      </c>
      <c r="BN559" s="1">
        <v>0</v>
      </c>
      <c r="BO559" s="1">
        <v>8</v>
      </c>
      <c r="BP559" s="1">
        <v>8</v>
      </c>
      <c r="BQ559" s="1">
        <v>8</v>
      </c>
      <c r="BR559" s="1">
        <v>8</v>
      </c>
      <c r="BS559" s="1">
        <v>8</v>
      </c>
      <c r="BT559" s="1">
        <v>0</v>
      </c>
      <c r="BU559" s="1" t="str">
        <f>"5:00 AM"</f>
        <v>5:00 AM</v>
      </c>
      <c r="BV559" s="1" t="str">
        <f>"1:00 PM"</f>
        <v>1:00 PM</v>
      </c>
      <c r="BW559" s="1" t="s">
        <v>135</v>
      </c>
      <c r="BX559" s="1">
        <v>0</v>
      </c>
      <c r="BY559" s="1">
        <v>12</v>
      </c>
      <c r="BZ559" s="1" t="s">
        <v>111</v>
      </c>
      <c r="CA559" s="1">
        <v>10</v>
      </c>
      <c r="CB559" s="4" t="s">
        <v>7341</v>
      </c>
      <c r="CC559" s="1" t="s">
        <v>2822</v>
      </c>
      <c r="CD559" s="1" t="s">
        <v>2823</v>
      </c>
      <c r="CE559" s="1" t="s">
        <v>167</v>
      </c>
      <c r="CF559" s="1" t="s">
        <v>117</v>
      </c>
      <c r="CG559" s="1">
        <v>96950</v>
      </c>
      <c r="CH559" s="3">
        <v>10.039999999999999</v>
      </c>
      <c r="CI559" s="3">
        <v>14.68</v>
      </c>
      <c r="CJ559" s="3">
        <v>15.06</v>
      </c>
      <c r="CK559" s="3">
        <v>22.02</v>
      </c>
      <c r="CL559" s="1" t="s">
        <v>137</v>
      </c>
      <c r="CM559" s="1" t="s">
        <v>362</v>
      </c>
      <c r="CN559" s="1" t="s">
        <v>139</v>
      </c>
      <c r="CP559" s="1" t="s">
        <v>112</v>
      </c>
      <c r="CQ559" s="1" t="s">
        <v>111</v>
      </c>
      <c r="CR559" s="1" t="s">
        <v>112</v>
      </c>
      <c r="CS559" s="1" t="s">
        <v>111</v>
      </c>
      <c r="CT559" s="1" t="s">
        <v>138</v>
      </c>
      <c r="CU559" s="1" t="s">
        <v>111</v>
      </c>
      <c r="CV559" s="1" t="s">
        <v>138</v>
      </c>
      <c r="CW559" s="1" t="s">
        <v>2914</v>
      </c>
      <c r="CX559" s="1">
        <v>16702353027</v>
      </c>
      <c r="CY559" s="1" t="s">
        <v>2829</v>
      </c>
      <c r="CZ559" s="1" t="s">
        <v>138</v>
      </c>
      <c r="DA559" s="1" t="s">
        <v>111</v>
      </c>
      <c r="DB559" s="1" t="s">
        <v>112</v>
      </c>
    </row>
    <row r="560" spans="1:111" ht="15.6" customHeight="1" x14ac:dyDescent="0.25">
      <c r="A560" s="1" t="s">
        <v>8255</v>
      </c>
      <c r="B560" s="1" t="s">
        <v>238</v>
      </c>
      <c r="C560" s="2">
        <v>44306.294424189815</v>
      </c>
      <c r="D560" s="2">
        <v>44342</v>
      </c>
      <c r="E560" s="1" t="s">
        <v>110</v>
      </c>
      <c r="F560" s="2">
        <v>44468.833333333336</v>
      </c>
      <c r="G560" s="1" t="s">
        <v>111</v>
      </c>
      <c r="H560" s="1" t="s">
        <v>112</v>
      </c>
      <c r="I560" s="1" t="s">
        <v>112</v>
      </c>
      <c r="J560" s="1" t="s">
        <v>3278</v>
      </c>
      <c r="K560" s="1" t="s">
        <v>3279</v>
      </c>
      <c r="L560" s="1" t="s">
        <v>3280</v>
      </c>
      <c r="M560" s="1" t="s">
        <v>3281</v>
      </c>
      <c r="N560" s="1" t="s">
        <v>116</v>
      </c>
      <c r="O560" s="1" t="s">
        <v>117</v>
      </c>
      <c r="P560" s="9">
        <v>96950</v>
      </c>
      <c r="Q560" s="1" t="s">
        <v>118</v>
      </c>
      <c r="S560" s="1">
        <v>16702353285</v>
      </c>
      <c r="U560" s="1">
        <v>81111</v>
      </c>
      <c r="V560" s="1" t="s">
        <v>119</v>
      </c>
      <c r="X560" s="1" t="s">
        <v>3282</v>
      </c>
      <c r="Y560" s="1" t="s">
        <v>3283</v>
      </c>
      <c r="Z560" s="1" t="s">
        <v>3109</v>
      </c>
      <c r="AA560" s="1" t="s">
        <v>3284</v>
      </c>
      <c r="AB560" s="1" t="s">
        <v>3280</v>
      </c>
      <c r="AC560" s="1" t="s">
        <v>3281</v>
      </c>
      <c r="AD560" s="1" t="s">
        <v>116</v>
      </c>
      <c r="AE560" s="1" t="s">
        <v>117</v>
      </c>
      <c r="AF560" s="9">
        <v>96950</v>
      </c>
      <c r="AG560" s="1" t="s">
        <v>118</v>
      </c>
      <c r="AI560" s="1">
        <v>16702353285</v>
      </c>
      <c r="AK560" s="1" t="s">
        <v>3285</v>
      </c>
      <c r="BC560" s="1" t="str">
        <f>"49-3023.02"</f>
        <v>49-3023.02</v>
      </c>
      <c r="BD560" s="1" t="s">
        <v>1394</v>
      </c>
      <c r="BE560" s="1" t="s">
        <v>3963</v>
      </c>
      <c r="BF560" s="1" t="s">
        <v>3964</v>
      </c>
      <c r="BG560" s="1">
        <v>6</v>
      </c>
      <c r="BH560" s="1">
        <v>6</v>
      </c>
      <c r="BI560" s="2">
        <v>44470</v>
      </c>
      <c r="BJ560" s="2">
        <v>45199</v>
      </c>
      <c r="BK560" s="2">
        <v>44470</v>
      </c>
      <c r="BL560" s="2">
        <v>45199</v>
      </c>
      <c r="BM560" s="1">
        <v>40</v>
      </c>
      <c r="BN560" s="1">
        <v>0</v>
      </c>
      <c r="BO560" s="1">
        <v>8</v>
      </c>
      <c r="BP560" s="1">
        <v>8</v>
      </c>
      <c r="BQ560" s="1">
        <v>8</v>
      </c>
      <c r="BR560" s="1">
        <v>8</v>
      </c>
      <c r="BS560" s="1">
        <v>8</v>
      </c>
      <c r="BT560" s="1">
        <v>0</v>
      </c>
      <c r="BU560" s="1" t="str">
        <f>"8:00 AM"</f>
        <v>8:00 AM</v>
      </c>
      <c r="BV560" s="1" t="str">
        <f>"5:00 PM"</f>
        <v>5:00 PM</v>
      </c>
      <c r="BW560" s="1" t="s">
        <v>135</v>
      </c>
      <c r="BX560" s="1">
        <v>0</v>
      </c>
      <c r="BY560" s="1">
        <v>12</v>
      </c>
      <c r="BZ560" s="1" t="s">
        <v>112</v>
      </c>
      <c r="CA560" s="1">
        <v>0</v>
      </c>
      <c r="CB560" s="1" t="s">
        <v>230</v>
      </c>
      <c r="CC560" s="1" t="s">
        <v>3280</v>
      </c>
      <c r="CD560" s="1" t="s">
        <v>3965</v>
      </c>
      <c r="CE560" s="1" t="s">
        <v>116</v>
      </c>
      <c r="CF560" s="1" t="s">
        <v>117</v>
      </c>
      <c r="CG560" s="1">
        <v>96950</v>
      </c>
      <c r="CH560" s="3">
        <v>8.75</v>
      </c>
      <c r="CI560" s="3">
        <v>8.75</v>
      </c>
      <c r="CJ560" s="3">
        <v>13.12</v>
      </c>
      <c r="CK560" s="3">
        <v>13.12</v>
      </c>
      <c r="CL560" s="1" t="s">
        <v>137</v>
      </c>
      <c r="CM560" s="1" t="s">
        <v>362</v>
      </c>
      <c r="CN560" s="1" t="s">
        <v>139</v>
      </c>
      <c r="CP560" s="1" t="s">
        <v>112</v>
      </c>
      <c r="CQ560" s="1" t="s">
        <v>111</v>
      </c>
      <c r="CR560" s="1" t="s">
        <v>112</v>
      </c>
      <c r="CS560" s="1" t="s">
        <v>111</v>
      </c>
      <c r="CT560" s="1" t="s">
        <v>138</v>
      </c>
      <c r="CU560" s="1" t="s">
        <v>111</v>
      </c>
      <c r="CV560" s="1" t="s">
        <v>138</v>
      </c>
      <c r="CW560" s="1" t="s">
        <v>3288</v>
      </c>
      <c r="CX560" s="1">
        <v>16702353285</v>
      </c>
      <c r="CY560" s="1" t="s">
        <v>3285</v>
      </c>
      <c r="CZ560" s="1" t="s">
        <v>138</v>
      </c>
      <c r="DA560" s="1" t="s">
        <v>111</v>
      </c>
      <c r="DB560" s="1" t="s">
        <v>112</v>
      </c>
      <c r="DC560" s="1" t="s">
        <v>3282</v>
      </c>
      <c r="DD560" s="1" t="s">
        <v>3283</v>
      </c>
      <c r="DE560" s="1" t="s">
        <v>448</v>
      </c>
      <c r="DF560" s="1" t="s">
        <v>138</v>
      </c>
      <c r="DG560" s="1" t="s">
        <v>138</v>
      </c>
    </row>
    <row r="561" spans="1:111" ht="15.6" customHeight="1" x14ac:dyDescent="0.25">
      <c r="A561" s="1" t="s">
        <v>8261</v>
      </c>
      <c r="B561" s="1" t="s">
        <v>238</v>
      </c>
      <c r="C561" s="2">
        <v>44309.109626157406</v>
      </c>
      <c r="D561" s="2">
        <v>44355</v>
      </c>
      <c r="E561" s="1" t="s">
        <v>110</v>
      </c>
      <c r="F561" s="2">
        <v>44468.833333333336</v>
      </c>
      <c r="G561" s="1" t="s">
        <v>111</v>
      </c>
      <c r="H561" s="1" t="s">
        <v>112</v>
      </c>
      <c r="I561" s="1" t="s">
        <v>112</v>
      </c>
      <c r="J561" s="1" t="s">
        <v>3290</v>
      </c>
      <c r="K561" s="1" t="s">
        <v>3291</v>
      </c>
      <c r="L561" s="1" t="s">
        <v>3292</v>
      </c>
      <c r="M561" s="1" t="s">
        <v>3086</v>
      </c>
      <c r="N561" s="1" t="s">
        <v>167</v>
      </c>
      <c r="O561" s="1" t="s">
        <v>117</v>
      </c>
      <c r="P561" s="9">
        <v>96950</v>
      </c>
      <c r="Q561" s="1" t="s">
        <v>118</v>
      </c>
      <c r="S561" s="1">
        <v>16702331420</v>
      </c>
      <c r="U561" s="1">
        <v>72111</v>
      </c>
      <c r="V561" s="1" t="s">
        <v>119</v>
      </c>
      <c r="X561" s="1" t="s">
        <v>704</v>
      </c>
      <c r="Y561" s="1" t="s">
        <v>705</v>
      </c>
      <c r="AA561" s="1" t="s">
        <v>706</v>
      </c>
      <c r="AB561" s="1" t="s">
        <v>3000</v>
      </c>
      <c r="AC561" s="1" t="s">
        <v>8262</v>
      </c>
      <c r="AD561" s="1" t="s">
        <v>167</v>
      </c>
      <c r="AE561" s="1" t="s">
        <v>117</v>
      </c>
      <c r="AF561" s="9">
        <v>96950</v>
      </c>
      <c r="AG561" s="1" t="s">
        <v>118</v>
      </c>
      <c r="AI561" s="1">
        <v>16702852190</v>
      </c>
      <c r="AK561" s="1" t="s">
        <v>709</v>
      </c>
      <c r="BC561" s="1" t="str">
        <f>"35-3011.00"</f>
        <v>35-3011.00</v>
      </c>
      <c r="BD561" s="1" t="s">
        <v>4126</v>
      </c>
      <c r="BE561" s="1" t="s">
        <v>8263</v>
      </c>
      <c r="BF561" s="1" t="s">
        <v>4128</v>
      </c>
      <c r="BG561" s="1">
        <v>1</v>
      </c>
      <c r="BH561" s="1">
        <v>1</v>
      </c>
      <c r="BI561" s="2">
        <v>44470</v>
      </c>
      <c r="BJ561" s="2">
        <v>44834</v>
      </c>
      <c r="BK561" s="2">
        <v>44470</v>
      </c>
      <c r="BL561" s="2">
        <v>44834</v>
      </c>
      <c r="BM561" s="1">
        <v>35</v>
      </c>
      <c r="BN561" s="1">
        <v>0</v>
      </c>
      <c r="BO561" s="1">
        <v>7</v>
      </c>
      <c r="BP561" s="1">
        <v>7</v>
      </c>
      <c r="BQ561" s="1">
        <v>7</v>
      </c>
      <c r="BR561" s="1">
        <v>7</v>
      </c>
      <c r="BS561" s="1">
        <v>7</v>
      </c>
      <c r="BT561" s="1">
        <v>0</v>
      </c>
      <c r="BU561" s="1" t="str">
        <f>"4:00 PM"</f>
        <v>4:00 PM</v>
      </c>
      <c r="BV561" s="1" t="str">
        <f>"12:00 AM"</f>
        <v>12:00 AM</v>
      </c>
      <c r="BW561" s="1" t="s">
        <v>135</v>
      </c>
      <c r="BX561" s="1">
        <v>0</v>
      </c>
      <c r="BY561" s="1">
        <v>12</v>
      </c>
      <c r="BZ561" s="1" t="s">
        <v>112</v>
      </c>
      <c r="CA561" s="1">
        <v>0</v>
      </c>
      <c r="CB561" s="1" t="s">
        <v>8264</v>
      </c>
      <c r="CC561" s="1" t="s">
        <v>8265</v>
      </c>
      <c r="CD561" s="1" t="s">
        <v>703</v>
      </c>
      <c r="CE561" s="1" t="s">
        <v>167</v>
      </c>
      <c r="CF561" s="1" t="s">
        <v>117</v>
      </c>
      <c r="CG561" s="1">
        <v>96950</v>
      </c>
      <c r="CH561" s="3">
        <v>8.41</v>
      </c>
      <c r="CI561" s="3">
        <v>9.41</v>
      </c>
      <c r="CJ561" s="3">
        <v>12.61</v>
      </c>
      <c r="CK561" s="3">
        <v>14.12</v>
      </c>
      <c r="CL561" s="1" t="s">
        <v>137</v>
      </c>
      <c r="CM561" s="1" t="s">
        <v>713</v>
      </c>
      <c r="CN561" s="1" t="s">
        <v>139</v>
      </c>
      <c r="CP561" s="1" t="s">
        <v>112</v>
      </c>
      <c r="CQ561" s="1" t="s">
        <v>111</v>
      </c>
      <c r="CR561" s="1" t="s">
        <v>112</v>
      </c>
      <c r="CS561" s="1" t="s">
        <v>111</v>
      </c>
      <c r="CT561" s="1" t="s">
        <v>111</v>
      </c>
      <c r="CU561" s="1" t="s">
        <v>111</v>
      </c>
      <c r="CV561" s="1" t="s">
        <v>138</v>
      </c>
      <c r="CW561" s="1" t="s">
        <v>3298</v>
      </c>
      <c r="CX561" s="1">
        <v>16702353715</v>
      </c>
      <c r="CY561" s="1" t="s">
        <v>3005</v>
      </c>
      <c r="CZ561" s="1" t="s">
        <v>716</v>
      </c>
      <c r="DA561" s="1" t="s">
        <v>111</v>
      </c>
      <c r="DB561" s="1" t="s">
        <v>112</v>
      </c>
    </row>
    <row r="562" spans="1:111" ht="15.6" customHeight="1" x14ac:dyDescent="0.25">
      <c r="A562" s="1" t="s">
        <v>8285</v>
      </c>
      <c r="B562" s="1" t="s">
        <v>238</v>
      </c>
      <c r="C562" s="2">
        <v>44367.996648958331</v>
      </c>
      <c r="D562" s="2">
        <v>44412</v>
      </c>
      <c r="E562" s="1" t="s">
        <v>110</v>
      </c>
      <c r="F562" s="2">
        <v>44469.833333333336</v>
      </c>
      <c r="G562" s="1" t="s">
        <v>112</v>
      </c>
      <c r="H562" s="1" t="s">
        <v>112</v>
      </c>
      <c r="I562" s="1" t="s">
        <v>112</v>
      </c>
      <c r="J562" s="1" t="s">
        <v>6589</v>
      </c>
      <c r="K562" s="1" t="s">
        <v>6590</v>
      </c>
      <c r="L562" s="1" t="s">
        <v>6591</v>
      </c>
      <c r="N562" s="1" t="s">
        <v>116</v>
      </c>
      <c r="O562" s="1" t="s">
        <v>117</v>
      </c>
      <c r="P562" s="9">
        <v>96950</v>
      </c>
      <c r="Q562" s="1" t="s">
        <v>118</v>
      </c>
      <c r="S562" s="1">
        <v>16702359241</v>
      </c>
      <c r="U562" s="1">
        <v>7225</v>
      </c>
      <c r="V562" s="1" t="s">
        <v>119</v>
      </c>
      <c r="X562" s="1" t="s">
        <v>621</v>
      </c>
      <c r="Y562" s="1" t="s">
        <v>622</v>
      </c>
      <c r="AA562" s="1" t="s">
        <v>387</v>
      </c>
      <c r="AB562" s="1" t="s">
        <v>6591</v>
      </c>
      <c r="AD562" s="1" t="s">
        <v>116</v>
      </c>
      <c r="AE562" s="1" t="s">
        <v>117</v>
      </c>
      <c r="AF562" s="9">
        <v>96950</v>
      </c>
      <c r="AG562" s="1" t="s">
        <v>118</v>
      </c>
      <c r="AI562" s="1">
        <v>16702359241</v>
      </c>
      <c r="AK562" s="1" t="s">
        <v>620</v>
      </c>
      <c r="BC562" s="1" t="str">
        <f>"35-2014.00"</f>
        <v>35-2014.00</v>
      </c>
      <c r="BD562" s="1" t="s">
        <v>152</v>
      </c>
      <c r="BE562" s="1" t="s">
        <v>8286</v>
      </c>
      <c r="BF562" s="1" t="s">
        <v>154</v>
      </c>
      <c r="BG562" s="1">
        <v>2</v>
      </c>
      <c r="BH562" s="1">
        <v>2</v>
      </c>
      <c r="BI562" s="2">
        <v>44471</v>
      </c>
      <c r="BJ562" s="2">
        <v>44835</v>
      </c>
      <c r="BK562" s="2">
        <v>44471</v>
      </c>
      <c r="BL562" s="2">
        <v>44835</v>
      </c>
      <c r="BM562" s="1">
        <v>35</v>
      </c>
      <c r="BN562" s="1">
        <v>0</v>
      </c>
      <c r="BO562" s="1">
        <v>7</v>
      </c>
      <c r="BP562" s="1">
        <v>7</v>
      </c>
      <c r="BQ562" s="1">
        <v>7</v>
      </c>
      <c r="BR562" s="1">
        <v>7</v>
      </c>
      <c r="BS562" s="1">
        <v>7</v>
      </c>
      <c r="BT562" s="1">
        <v>0</v>
      </c>
      <c r="BU562" s="1" t="str">
        <f>"9:00 AM"</f>
        <v>9:00 AM</v>
      </c>
      <c r="BV562" s="1" t="str">
        <f>"5:00 PM"</f>
        <v>5:00 PM</v>
      </c>
      <c r="BW562" s="1" t="s">
        <v>135</v>
      </c>
      <c r="BX562" s="1">
        <v>0</v>
      </c>
      <c r="BY562" s="1">
        <v>12</v>
      </c>
      <c r="BZ562" s="1" t="s">
        <v>112</v>
      </c>
      <c r="CB562" s="1" t="s">
        <v>8287</v>
      </c>
      <c r="CC562" s="1" t="s">
        <v>624</v>
      </c>
      <c r="CD562" s="1" t="s">
        <v>6591</v>
      </c>
      <c r="CE562" s="1" t="s">
        <v>116</v>
      </c>
      <c r="CF562" s="1" t="s">
        <v>117</v>
      </c>
      <c r="CG562" s="1">
        <v>96950</v>
      </c>
      <c r="CH562" s="3">
        <v>8.68</v>
      </c>
      <c r="CI562" s="3">
        <v>8.68</v>
      </c>
      <c r="CJ562" s="3">
        <v>13.02</v>
      </c>
      <c r="CK562" s="3">
        <v>13.02</v>
      </c>
      <c r="CL562" s="1" t="s">
        <v>137</v>
      </c>
      <c r="CN562" s="1" t="s">
        <v>139</v>
      </c>
      <c r="CP562" s="1" t="s">
        <v>112</v>
      </c>
      <c r="CQ562" s="1" t="s">
        <v>111</v>
      </c>
      <c r="CR562" s="1" t="s">
        <v>112</v>
      </c>
      <c r="CS562" s="1" t="s">
        <v>111</v>
      </c>
      <c r="CT562" s="1" t="s">
        <v>138</v>
      </c>
      <c r="CU562" s="1" t="s">
        <v>111</v>
      </c>
      <c r="CV562" s="1" t="s">
        <v>138</v>
      </c>
      <c r="CW562" s="1" t="s">
        <v>631</v>
      </c>
      <c r="CX562" s="1">
        <v>16702359241</v>
      </c>
      <c r="CY562" s="1" t="s">
        <v>620</v>
      </c>
      <c r="CZ562" s="1" t="s">
        <v>138</v>
      </c>
      <c r="DA562" s="1" t="s">
        <v>111</v>
      </c>
      <c r="DB562" s="1" t="s">
        <v>112</v>
      </c>
    </row>
    <row r="563" spans="1:111" ht="15.6" customHeight="1" x14ac:dyDescent="0.25">
      <c r="A563" s="1" t="s">
        <v>8288</v>
      </c>
      <c r="B563" s="1" t="s">
        <v>238</v>
      </c>
      <c r="C563" s="2">
        <v>44370.848528703704</v>
      </c>
      <c r="D563" s="2">
        <v>44419</v>
      </c>
      <c r="E563" s="1" t="s">
        <v>110</v>
      </c>
      <c r="F563" s="2">
        <v>44468.833333333336</v>
      </c>
      <c r="G563" s="1" t="s">
        <v>111</v>
      </c>
      <c r="H563" s="1" t="s">
        <v>112</v>
      </c>
      <c r="I563" s="1" t="s">
        <v>112</v>
      </c>
      <c r="J563" s="1" t="s">
        <v>752</v>
      </c>
      <c r="K563" s="1" t="s">
        <v>8289</v>
      </c>
      <c r="L563" s="1" t="s">
        <v>8290</v>
      </c>
      <c r="N563" s="1" t="s">
        <v>116</v>
      </c>
      <c r="O563" s="1" t="s">
        <v>117</v>
      </c>
      <c r="P563" s="9">
        <v>96950</v>
      </c>
      <c r="Q563" s="1" t="s">
        <v>118</v>
      </c>
      <c r="S563" s="1">
        <v>16702332421</v>
      </c>
      <c r="U563" s="1">
        <v>722513</v>
      </c>
      <c r="V563" s="1" t="s">
        <v>119</v>
      </c>
      <c r="X563" s="1" t="s">
        <v>756</v>
      </c>
      <c r="Y563" s="1" t="s">
        <v>757</v>
      </c>
      <c r="Z563" s="1" t="s">
        <v>2497</v>
      </c>
      <c r="AA563" s="1" t="s">
        <v>8291</v>
      </c>
      <c r="AB563" s="1" t="s">
        <v>8292</v>
      </c>
      <c r="AD563" s="1" t="s">
        <v>116</v>
      </c>
      <c r="AE563" s="1" t="s">
        <v>117</v>
      </c>
      <c r="AF563" s="9">
        <v>96950</v>
      </c>
      <c r="AG563" s="1" t="s">
        <v>118</v>
      </c>
      <c r="AI563" s="1">
        <v>16702875435</v>
      </c>
      <c r="AK563" s="1" t="s">
        <v>761</v>
      </c>
      <c r="BC563" s="1" t="str">
        <f>"51-3011.00"</f>
        <v>51-3011.00</v>
      </c>
      <c r="BD563" s="1" t="s">
        <v>1079</v>
      </c>
      <c r="BE563" s="1" t="s">
        <v>8293</v>
      </c>
      <c r="BF563" s="1" t="s">
        <v>1081</v>
      </c>
      <c r="BG563" s="1">
        <v>1</v>
      </c>
      <c r="BH563" s="1">
        <v>1</v>
      </c>
      <c r="BI563" s="2">
        <v>44470</v>
      </c>
      <c r="BJ563" s="2">
        <v>44834</v>
      </c>
      <c r="BK563" s="2">
        <v>44470</v>
      </c>
      <c r="BL563" s="2">
        <v>44834</v>
      </c>
      <c r="BM563" s="1">
        <v>35</v>
      </c>
      <c r="BN563" s="1">
        <v>7</v>
      </c>
      <c r="BO563" s="1">
        <v>7</v>
      </c>
      <c r="BP563" s="1">
        <v>0</v>
      </c>
      <c r="BQ563" s="1">
        <v>0</v>
      </c>
      <c r="BR563" s="1">
        <v>7</v>
      </c>
      <c r="BS563" s="1">
        <v>7</v>
      </c>
      <c r="BT563" s="1">
        <v>7</v>
      </c>
      <c r="BU563" s="1" t="str">
        <f>"2:00 PM"</f>
        <v>2:00 PM</v>
      </c>
      <c r="BV563" s="1" t="str">
        <f>"9:00 PM"</f>
        <v>9:00 PM</v>
      </c>
      <c r="BW563" s="1" t="s">
        <v>135</v>
      </c>
      <c r="BX563" s="1">
        <v>0</v>
      </c>
      <c r="BY563" s="1">
        <v>6</v>
      </c>
      <c r="BZ563" s="1" t="s">
        <v>112</v>
      </c>
      <c r="CB563" s="1" t="s">
        <v>8294</v>
      </c>
      <c r="CC563" s="1" t="s">
        <v>760</v>
      </c>
      <c r="CE563" s="1" t="s">
        <v>116</v>
      </c>
      <c r="CF563" s="1" t="s">
        <v>117</v>
      </c>
      <c r="CG563" s="1">
        <v>96950</v>
      </c>
      <c r="CH563" s="3">
        <v>7.9</v>
      </c>
      <c r="CI563" s="3">
        <v>7.9</v>
      </c>
      <c r="CJ563" s="3">
        <v>11.85</v>
      </c>
      <c r="CK563" s="3">
        <v>11.85</v>
      </c>
      <c r="CL563" s="1" t="s">
        <v>137</v>
      </c>
      <c r="CN563" s="1" t="s">
        <v>139</v>
      </c>
      <c r="CP563" s="1" t="s">
        <v>112</v>
      </c>
      <c r="CQ563" s="1" t="s">
        <v>111</v>
      </c>
      <c r="CR563" s="1" t="s">
        <v>112</v>
      </c>
      <c r="CS563" s="1" t="s">
        <v>111</v>
      </c>
      <c r="CT563" s="1" t="s">
        <v>138</v>
      </c>
      <c r="CU563" s="1" t="s">
        <v>138</v>
      </c>
      <c r="CV563" s="1" t="s">
        <v>138</v>
      </c>
      <c r="CW563" s="1" t="s">
        <v>4175</v>
      </c>
      <c r="CX563" s="1">
        <v>16702332421</v>
      </c>
      <c r="CY563" s="1" t="s">
        <v>761</v>
      </c>
      <c r="CZ563" s="1" t="s">
        <v>138</v>
      </c>
      <c r="DA563" s="1" t="s">
        <v>111</v>
      </c>
      <c r="DB563" s="1" t="s">
        <v>112</v>
      </c>
    </row>
    <row r="564" spans="1:111" ht="15.6" customHeight="1" x14ac:dyDescent="0.25">
      <c r="A564" s="1" t="s">
        <v>8295</v>
      </c>
      <c r="B564" s="1" t="s">
        <v>238</v>
      </c>
      <c r="C564" s="2">
        <v>44353.801846875002</v>
      </c>
      <c r="D564" s="2">
        <v>44390</v>
      </c>
      <c r="E564" s="1" t="s">
        <v>110</v>
      </c>
      <c r="F564" s="2">
        <v>44468.833333333336</v>
      </c>
      <c r="G564" s="1" t="s">
        <v>112</v>
      </c>
      <c r="H564" s="1" t="s">
        <v>112</v>
      </c>
      <c r="I564" s="1" t="s">
        <v>112</v>
      </c>
      <c r="J564" s="1" t="s">
        <v>8296</v>
      </c>
      <c r="K564" s="1" t="s">
        <v>8297</v>
      </c>
      <c r="L564" s="1" t="s">
        <v>8298</v>
      </c>
      <c r="M564" s="1" t="s">
        <v>8299</v>
      </c>
      <c r="N564" s="1" t="s">
        <v>738</v>
      </c>
      <c r="O564" s="1" t="s">
        <v>117</v>
      </c>
      <c r="P564" s="9">
        <v>96950</v>
      </c>
      <c r="Q564" s="1" t="s">
        <v>118</v>
      </c>
      <c r="S564" s="1">
        <v>16702350011</v>
      </c>
      <c r="U564" s="1">
        <v>81111</v>
      </c>
      <c r="V564" s="1" t="s">
        <v>119</v>
      </c>
      <c r="X564" s="1" t="s">
        <v>1390</v>
      </c>
      <c r="Y564" s="1" t="s">
        <v>1710</v>
      </c>
      <c r="AA564" s="1" t="s">
        <v>1392</v>
      </c>
      <c r="AB564" s="1" t="s">
        <v>8299</v>
      </c>
      <c r="AD564" s="1" t="s">
        <v>738</v>
      </c>
      <c r="AE564" s="1" t="s">
        <v>117</v>
      </c>
      <c r="AF564" s="9">
        <v>96950</v>
      </c>
      <c r="AG564" s="1" t="s">
        <v>118</v>
      </c>
      <c r="AI564" s="1">
        <v>16702878866</v>
      </c>
      <c r="AK564" s="1" t="s">
        <v>1393</v>
      </c>
      <c r="BC564" s="1" t="str">
        <f>"43-9061.00"</f>
        <v>43-9061.00</v>
      </c>
      <c r="BD564" s="1" t="s">
        <v>375</v>
      </c>
      <c r="BE564" s="1" t="s">
        <v>8300</v>
      </c>
      <c r="BF564" s="1" t="s">
        <v>8301</v>
      </c>
      <c r="BG564" s="1">
        <v>1</v>
      </c>
      <c r="BH564" s="1">
        <v>1</v>
      </c>
      <c r="BI564" s="2">
        <v>44470</v>
      </c>
      <c r="BJ564" s="2">
        <v>44834</v>
      </c>
      <c r="BK564" s="2">
        <v>44470</v>
      </c>
      <c r="BL564" s="2">
        <v>44834</v>
      </c>
      <c r="BM564" s="1">
        <v>40</v>
      </c>
      <c r="BN564" s="1">
        <v>0</v>
      </c>
      <c r="BO564" s="1">
        <v>8</v>
      </c>
      <c r="BP564" s="1">
        <v>8</v>
      </c>
      <c r="BQ564" s="1">
        <v>8</v>
      </c>
      <c r="BR564" s="1">
        <v>8</v>
      </c>
      <c r="BS564" s="1">
        <v>8</v>
      </c>
      <c r="BT564" s="1">
        <v>0</v>
      </c>
      <c r="BU564" s="1" t="str">
        <f>"8:00 AM"</f>
        <v>8:00 AM</v>
      </c>
      <c r="BV564" s="1" t="str">
        <f>"5:00 PM"</f>
        <v>5:00 PM</v>
      </c>
      <c r="BW564" s="1" t="s">
        <v>135</v>
      </c>
      <c r="BX564" s="1">
        <v>0</v>
      </c>
      <c r="BY564" s="1">
        <v>12</v>
      </c>
      <c r="BZ564" s="1" t="s">
        <v>112</v>
      </c>
      <c r="CB564" s="1" t="s">
        <v>8302</v>
      </c>
      <c r="CC564" s="1" t="s">
        <v>1398</v>
      </c>
      <c r="CD564" s="1" t="s">
        <v>1389</v>
      </c>
      <c r="CE564" s="1" t="s">
        <v>167</v>
      </c>
      <c r="CF564" s="1" t="s">
        <v>117</v>
      </c>
      <c r="CG564" s="1">
        <v>96950</v>
      </c>
      <c r="CH564" s="3">
        <v>11.05</v>
      </c>
      <c r="CI564" s="3">
        <v>11.05</v>
      </c>
      <c r="CJ564" s="3">
        <v>16.579999999999998</v>
      </c>
      <c r="CK564" s="3">
        <v>16.579999999999998</v>
      </c>
      <c r="CL564" s="1" t="s">
        <v>137</v>
      </c>
      <c r="CM564" s="1" t="s">
        <v>230</v>
      </c>
      <c r="CN564" s="1" t="s">
        <v>139</v>
      </c>
      <c r="CP564" s="1" t="s">
        <v>112</v>
      </c>
      <c r="CQ564" s="1" t="s">
        <v>111</v>
      </c>
      <c r="CR564" s="1" t="s">
        <v>112</v>
      </c>
      <c r="CS564" s="1" t="s">
        <v>111</v>
      </c>
      <c r="CT564" s="1" t="s">
        <v>138</v>
      </c>
      <c r="CU564" s="1" t="s">
        <v>111</v>
      </c>
      <c r="CV564" s="1" t="s">
        <v>138</v>
      </c>
      <c r="CW564" s="1" t="s">
        <v>8303</v>
      </c>
      <c r="CX564" s="1">
        <v>16702350011</v>
      </c>
      <c r="CY564" s="1" t="s">
        <v>1393</v>
      </c>
      <c r="CZ564" s="1" t="s">
        <v>168</v>
      </c>
      <c r="DA564" s="1" t="s">
        <v>111</v>
      </c>
      <c r="DB564" s="1" t="s">
        <v>112</v>
      </c>
    </row>
    <row r="565" spans="1:111" ht="15.6" customHeight="1" x14ac:dyDescent="0.25">
      <c r="A565" s="1" t="s">
        <v>8307</v>
      </c>
      <c r="B565" s="1" t="s">
        <v>238</v>
      </c>
      <c r="C565" s="2">
        <v>44354.030227430558</v>
      </c>
      <c r="D565" s="2">
        <v>44390</v>
      </c>
      <c r="E565" s="1" t="s">
        <v>110</v>
      </c>
      <c r="F565" s="2">
        <v>44468.833333333336</v>
      </c>
      <c r="G565" s="1" t="s">
        <v>112</v>
      </c>
      <c r="H565" s="1" t="s">
        <v>112</v>
      </c>
      <c r="I565" s="1" t="s">
        <v>112</v>
      </c>
      <c r="J565" s="1" t="s">
        <v>6139</v>
      </c>
      <c r="K565" s="1" t="s">
        <v>4348</v>
      </c>
      <c r="L565" s="1" t="s">
        <v>4349</v>
      </c>
      <c r="M565" s="1" t="s">
        <v>4350</v>
      </c>
      <c r="N565" s="1" t="s">
        <v>116</v>
      </c>
      <c r="O565" s="1" t="s">
        <v>117</v>
      </c>
      <c r="P565" s="9">
        <v>96950</v>
      </c>
      <c r="Q565" s="1" t="s">
        <v>118</v>
      </c>
      <c r="S565" s="1">
        <v>16703223311</v>
      </c>
      <c r="T565" s="1">
        <v>4503</v>
      </c>
      <c r="U565" s="1">
        <v>72111</v>
      </c>
      <c r="V565" s="1" t="s">
        <v>119</v>
      </c>
      <c r="X565" s="1" t="s">
        <v>656</v>
      </c>
      <c r="Y565" s="1" t="s">
        <v>6140</v>
      </c>
      <c r="AA565" s="1" t="s">
        <v>1129</v>
      </c>
      <c r="AB565" s="1" t="s">
        <v>4349</v>
      </c>
      <c r="AC565" s="1" t="s">
        <v>4350</v>
      </c>
      <c r="AD565" s="1" t="s">
        <v>116</v>
      </c>
      <c r="AE565" s="1" t="s">
        <v>117</v>
      </c>
      <c r="AF565" s="9">
        <v>96950</v>
      </c>
      <c r="AG565" s="1" t="s">
        <v>118</v>
      </c>
      <c r="AI565" s="1">
        <v>16703223311</v>
      </c>
      <c r="AJ565" s="1">
        <v>4503</v>
      </c>
      <c r="AK565" s="1" t="s">
        <v>6141</v>
      </c>
      <c r="BC565" s="1" t="str">
        <f>"51-3011.00"</f>
        <v>51-3011.00</v>
      </c>
      <c r="BD565" s="1" t="s">
        <v>1079</v>
      </c>
      <c r="BE565" s="1" t="s">
        <v>8308</v>
      </c>
      <c r="BF565" s="1" t="s">
        <v>1081</v>
      </c>
      <c r="BG565" s="1">
        <v>1</v>
      </c>
      <c r="BH565" s="1">
        <v>1</v>
      </c>
      <c r="BI565" s="2">
        <v>44470</v>
      </c>
      <c r="BJ565" s="2">
        <v>44834</v>
      </c>
      <c r="BK565" s="2">
        <v>44470</v>
      </c>
      <c r="BL565" s="2">
        <v>44834</v>
      </c>
      <c r="BM565" s="1">
        <v>40</v>
      </c>
      <c r="BN565" s="1">
        <v>0</v>
      </c>
      <c r="BO565" s="1">
        <v>8</v>
      </c>
      <c r="BP565" s="1">
        <v>8</v>
      </c>
      <c r="BQ565" s="1">
        <v>8</v>
      </c>
      <c r="BR565" s="1">
        <v>8</v>
      </c>
      <c r="BS565" s="1">
        <v>8</v>
      </c>
      <c r="BT565" s="1">
        <v>0</v>
      </c>
      <c r="BU565" s="1" t="str">
        <f>"8:00 AM"</f>
        <v>8:00 AM</v>
      </c>
      <c r="BV565" s="1" t="str">
        <f>"5:00 PM"</f>
        <v>5:00 PM</v>
      </c>
      <c r="BW565" s="1" t="s">
        <v>135</v>
      </c>
      <c r="BX565" s="1">
        <v>0</v>
      </c>
      <c r="BY565" s="1">
        <v>12</v>
      </c>
      <c r="BZ565" s="1" t="s">
        <v>112</v>
      </c>
      <c r="CB565" s="1" t="s">
        <v>8309</v>
      </c>
      <c r="CC565" s="1" t="s">
        <v>4349</v>
      </c>
      <c r="CD565" s="1" t="s">
        <v>4350</v>
      </c>
      <c r="CE565" s="1" t="s">
        <v>116</v>
      </c>
      <c r="CF565" s="1" t="s">
        <v>117</v>
      </c>
      <c r="CG565" s="1">
        <v>96950</v>
      </c>
      <c r="CH565" s="3">
        <v>7.9</v>
      </c>
      <c r="CI565" s="3">
        <v>7.9</v>
      </c>
      <c r="CJ565" s="3">
        <v>11.85</v>
      </c>
      <c r="CL565" s="1" t="s">
        <v>137</v>
      </c>
      <c r="CM565" s="1" t="s">
        <v>4355</v>
      </c>
      <c r="CN565" s="1" t="s">
        <v>139</v>
      </c>
      <c r="CP565" s="1" t="s">
        <v>112</v>
      </c>
      <c r="CQ565" s="1" t="s">
        <v>111</v>
      </c>
      <c r="CR565" s="1" t="s">
        <v>112</v>
      </c>
      <c r="CS565" s="1" t="s">
        <v>111</v>
      </c>
      <c r="CT565" s="1" t="s">
        <v>138</v>
      </c>
      <c r="CU565" s="1" t="s">
        <v>111</v>
      </c>
      <c r="CV565" s="1" t="s">
        <v>111</v>
      </c>
      <c r="CW565" s="1" t="s">
        <v>5257</v>
      </c>
      <c r="CX565" s="1">
        <v>16703223311</v>
      </c>
      <c r="CY565" s="1" t="s">
        <v>6141</v>
      </c>
      <c r="CZ565" s="1" t="s">
        <v>4358</v>
      </c>
      <c r="DA565" s="1" t="s">
        <v>111</v>
      </c>
      <c r="DB565" s="1" t="s">
        <v>112</v>
      </c>
      <c r="DC565" s="1" t="s">
        <v>4359</v>
      </c>
      <c r="DD565" s="1" t="s">
        <v>4360</v>
      </c>
      <c r="DE565" s="1" t="s">
        <v>1747</v>
      </c>
      <c r="DF565" s="1" t="s">
        <v>4347</v>
      </c>
      <c r="DG565" s="1" t="s">
        <v>4361</v>
      </c>
    </row>
    <row r="566" spans="1:111" ht="15.6" customHeight="1" x14ac:dyDescent="0.25">
      <c r="A566" s="1" t="s">
        <v>8310</v>
      </c>
      <c r="B566" s="1" t="s">
        <v>238</v>
      </c>
      <c r="C566" s="2">
        <v>44390.192982291665</v>
      </c>
      <c r="D566" s="2">
        <v>44446</v>
      </c>
      <c r="E566" s="1" t="s">
        <v>180</v>
      </c>
      <c r="G566" s="1" t="s">
        <v>112</v>
      </c>
      <c r="H566" s="1" t="s">
        <v>112</v>
      </c>
      <c r="I566" s="1" t="s">
        <v>112</v>
      </c>
      <c r="J566" s="1" t="s">
        <v>939</v>
      </c>
      <c r="K566" s="1" t="s">
        <v>940</v>
      </c>
      <c r="L566" s="1" t="s">
        <v>941</v>
      </c>
      <c r="M566" s="1" t="s">
        <v>942</v>
      </c>
      <c r="N566" s="1" t="s">
        <v>116</v>
      </c>
      <c r="O566" s="1" t="s">
        <v>117</v>
      </c>
      <c r="P566" s="9">
        <v>96950</v>
      </c>
      <c r="Q566" s="1" t="s">
        <v>118</v>
      </c>
      <c r="S566" s="1">
        <v>16702352883</v>
      </c>
      <c r="U566" s="1">
        <v>561320</v>
      </c>
      <c r="V566" s="1" t="s">
        <v>119</v>
      </c>
      <c r="X566" s="1" t="s">
        <v>943</v>
      </c>
      <c r="Y566" s="1" t="s">
        <v>944</v>
      </c>
      <c r="Z566" s="1" t="s">
        <v>945</v>
      </c>
      <c r="AA566" s="1" t="s">
        <v>357</v>
      </c>
      <c r="AB566" s="1" t="s">
        <v>941</v>
      </c>
      <c r="AC566" s="1" t="s">
        <v>942</v>
      </c>
      <c r="AD566" s="1" t="s">
        <v>116</v>
      </c>
      <c r="AE566" s="1" t="s">
        <v>117</v>
      </c>
      <c r="AF566" s="9">
        <v>96950</v>
      </c>
      <c r="AG566" s="1" t="s">
        <v>118</v>
      </c>
      <c r="AI566" s="1">
        <v>16702352883</v>
      </c>
      <c r="AK566" s="1" t="s">
        <v>946</v>
      </c>
      <c r="BC566" s="1" t="str">
        <f>"49-9071.00"</f>
        <v>49-9071.00</v>
      </c>
      <c r="BD566" s="1" t="s">
        <v>214</v>
      </c>
      <c r="BE566" s="1" t="s">
        <v>8311</v>
      </c>
      <c r="BF566" s="1" t="s">
        <v>8312</v>
      </c>
      <c r="BG566" s="1">
        <v>5</v>
      </c>
      <c r="BH566" s="1">
        <v>5</v>
      </c>
      <c r="BI566" s="2">
        <v>44409</v>
      </c>
      <c r="BJ566" s="2">
        <v>44773</v>
      </c>
      <c r="BK566" s="2">
        <v>44446</v>
      </c>
      <c r="BL566" s="2">
        <v>44773</v>
      </c>
      <c r="BM566" s="1">
        <v>35</v>
      </c>
      <c r="BN566" s="1">
        <v>0</v>
      </c>
      <c r="BO566" s="1">
        <v>7</v>
      </c>
      <c r="BP566" s="1">
        <v>7</v>
      </c>
      <c r="BQ566" s="1">
        <v>7</v>
      </c>
      <c r="BR566" s="1">
        <v>7</v>
      </c>
      <c r="BS566" s="1">
        <v>7</v>
      </c>
      <c r="BT566" s="1">
        <v>0</v>
      </c>
      <c r="BU566" s="1" t="str">
        <f>"9:00 AM"</f>
        <v>9:00 AM</v>
      </c>
      <c r="BV566" s="1" t="str">
        <f>"5:00 PM"</f>
        <v>5:00 PM</v>
      </c>
      <c r="BW566" s="1" t="s">
        <v>135</v>
      </c>
      <c r="BX566" s="1">
        <v>6</v>
      </c>
      <c r="BY566" s="1">
        <v>12</v>
      </c>
      <c r="BZ566" s="1" t="s">
        <v>112</v>
      </c>
      <c r="CB566" s="4" t="s">
        <v>8313</v>
      </c>
      <c r="CC566" s="1" t="s">
        <v>941</v>
      </c>
      <c r="CD566" s="1" t="s">
        <v>942</v>
      </c>
      <c r="CE566" s="1" t="s">
        <v>116</v>
      </c>
      <c r="CF566" s="1" t="s">
        <v>117</v>
      </c>
      <c r="CG566" s="1">
        <v>96950</v>
      </c>
      <c r="CH566" s="3">
        <v>8.7200000000000006</v>
      </c>
      <c r="CI566" s="3">
        <v>8.7200000000000006</v>
      </c>
      <c r="CJ566" s="3">
        <v>13.08</v>
      </c>
      <c r="CK566" s="3">
        <v>13.08</v>
      </c>
      <c r="CL566" s="1" t="s">
        <v>137</v>
      </c>
      <c r="CM566" s="1" t="s">
        <v>138</v>
      </c>
      <c r="CN566" s="1" t="s">
        <v>139</v>
      </c>
      <c r="CP566" s="1" t="s">
        <v>112</v>
      </c>
      <c r="CQ566" s="1" t="s">
        <v>111</v>
      </c>
      <c r="CR566" s="1" t="s">
        <v>112</v>
      </c>
      <c r="CS566" s="1" t="s">
        <v>111</v>
      </c>
      <c r="CT566" s="1" t="s">
        <v>111</v>
      </c>
      <c r="CU566" s="1" t="s">
        <v>111</v>
      </c>
      <c r="CV566" s="1" t="s">
        <v>138</v>
      </c>
      <c r="CW566" s="1" t="s">
        <v>138</v>
      </c>
      <c r="CX566" s="1">
        <v>16702352883</v>
      </c>
      <c r="CY566" s="1" t="s">
        <v>946</v>
      </c>
      <c r="CZ566" s="1" t="s">
        <v>138</v>
      </c>
      <c r="DA566" s="1" t="s">
        <v>111</v>
      </c>
      <c r="DB566" s="1" t="s">
        <v>112</v>
      </c>
    </row>
    <row r="567" spans="1:111" ht="15.6" customHeight="1" x14ac:dyDescent="0.25">
      <c r="A567" s="1" t="s">
        <v>8315</v>
      </c>
      <c r="B567" s="1" t="s">
        <v>238</v>
      </c>
      <c r="C567" s="2">
        <v>44389.402490856482</v>
      </c>
      <c r="D567" s="2">
        <v>44435</v>
      </c>
      <c r="E567" s="1" t="s">
        <v>110</v>
      </c>
      <c r="F567" s="2">
        <v>44468.833333333336</v>
      </c>
      <c r="G567" s="1" t="s">
        <v>112</v>
      </c>
      <c r="H567" s="1" t="s">
        <v>112</v>
      </c>
      <c r="I567" s="1" t="s">
        <v>112</v>
      </c>
      <c r="J567" s="1" t="s">
        <v>4390</v>
      </c>
      <c r="K567" s="1" t="s">
        <v>4391</v>
      </c>
      <c r="L567" s="1" t="s">
        <v>4392</v>
      </c>
      <c r="M567" s="1" t="s">
        <v>1757</v>
      </c>
      <c r="N567" s="1" t="s">
        <v>116</v>
      </c>
      <c r="O567" s="1" t="s">
        <v>117</v>
      </c>
      <c r="P567" s="9">
        <v>96950</v>
      </c>
      <c r="Q567" s="1" t="s">
        <v>118</v>
      </c>
      <c r="R567" s="1" t="s">
        <v>719</v>
      </c>
      <c r="S567" s="1">
        <v>16702355901</v>
      </c>
      <c r="U567" s="1">
        <v>54121</v>
      </c>
      <c r="V567" s="1" t="s">
        <v>119</v>
      </c>
      <c r="X567" s="1" t="s">
        <v>4339</v>
      </c>
      <c r="Y567" s="1" t="s">
        <v>4393</v>
      </c>
      <c r="Z567" s="1" t="s">
        <v>4394</v>
      </c>
      <c r="AA567" s="1" t="s">
        <v>245</v>
      </c>
      <c r="AB567" s="1" t="s">
        <v>4392</v>
      </c>
      <c r="AC567" s="1" t="s">
        <v>1757</v>
      </c>
      <c r="AD567" s="1" t="s">
        <v>116</v>
      </c>
      <c r="AE567" s="1" t="s">
        <v>117</v>
      </c>
      <c r="AF567" s="9">
        <v>96950</v>
      </c>
      <c r="AG567" s="1" t="s">
        <v>118</v>
      </c>
      <c r="AH567" s="1" t="s">
        <v>719</v>
      </c>
      <c r="AI567" s="1">
        <v>16702355901</v>
      </c>
      <c r="AK567" s="1" t="s">
        <v>4395</v>
      </c>
      <c r="BC567" s="1" t="str">
        <f>"43-3031.00"</f>
        <v>43-3031.00</v>
      </c>
      <c r="BD567" s="1" t="s">
        <v>389</v>
      </c>
      <c r="BE567" s="1" t="s">
        <v>4396</v>
      </c>
      <c r="BF567" s="1" t="s">
        <v>1279</v>
      </c>
      <c r="BG567" s="1">
        <v>2</v>
      </c>
      <c r="BH567" s="1">
        <v>2</v>
      </c>
      <c r="BI567" s="2">
        <v>44470</v>
      </c>
      <c r="BJ567" s="2">
        <v>44834</v>
      </c>
      <c r="BK567" s="2">
        <v>44470</v>
      </c>
      <c r="BL567" s="2">
        <v>44834</v>
      </c>
      <c r="BM567" s="1">
        <v>35</v>
      </c>
      <c r="BN567" s="1">
        <v>0</v>
      </c>
      <c r="BO567" s="1">
        <v>7</v>
      </c>
      <c r="BP567" s="1">
        <v>7</v>
      </c>
      <c r="BQ567" s="1">
        <v>7</v>
      </c>
      <c r="BR567" s="1">
        <v>7</v>
      </c>
      <c r="BS567" s="1">
        <v>7</v>
      </c>
      <c r="BT567" s="1">
        <v>0</v>
      </c>
      <c r="BU567" s="1" t="str">
        <f>"9:00 AM"</f>
        <v>9:00 AM</v>
      </c>
      <c r="BV567" s="1" t="str">
        <f>"5:00 PM"</f>
        <v>5:00 PM</v>
      </c>
      <c r="BW567" s="1" t="s">
        <v>392</v>
      </c>
      <c r="BX567" s="1">
        <v>0</v>
      </c>
      <c r="BY567" s="1">
        <v>3</v>
      </c>
      <c r="BZ567" s="1" t="s">
        <v>112</v>
      </c>
      <c r="CB567" s="1" t="s">
        <v>719</v>
      </c>
      <c r="CC567" s="1" t="s">
        <v>4397</v>
      </c>
      <c r="CD567" s="1" t="s">
        <v>1757</v>
      </c>
      <c r="CE567" s="1" t="s">
        <v>116</v>
      </c>
      <c r="CF567" s="1" t="s">
        <v>117</v>
      </c>
      <c r="CG567" s="1">
        <v>96950</v>
      </c>
      <c r="CH567" s="3">
        <v>10.16</v>
      </c>
      <c r="CI567" s="3">
        <v>10.16</v>
      </c>
      <c r="CJ567" s="3">
        <v>15.24</v>
      </c>
      <c r="CK567" s="3">
        <v>15.24</v>
      </c>
      <c r="CL567" s="1" t="s">
        <v>137</v>
      </c>
      <c r="CM567" s="1" t="s">
        <v>719</v>
      </c>
      <c r="CN567" s="1" t="s">
        <v>139</v>
      </c>
      <c r="CP567" s="1" t="s">
        <v>112</v>
      </c>
      <c r="CQ567" s="1" t="s">
        <v>111</v>
      </c>
      <c r="CR567" s="1" t="s">
        <v>112</v>
      </c>
      <c r="CS567" s="1" t="s">
        <v>111</v>
      </c>
      <c r="CT567" s="1" t="s">
        <v>138</v>
      </c>
      <c r="CU567" s="1" t="s">
        <v>111</v>
      </c>
      <c r="CV567" s="1" t="s">
        <v>138</v>
      </c>
      <c r="CW567" s="1" t="s">
        <v>719</v>
      </c>
      <c r="CX567" s="1">
        <v>16702355901</v>
      </c>
      <c r="CY567" s="1" t="s">
        <v>4342</v>
      </c>
      <c r="CZ567" s="1" t="s">
        <v>716</v>
      </c>
      <c r="DA567" s="1" t="s">
        <v>111</v>
      </c>
      <c r="DB567" s="1" t="s">
        <v>112</v>
      </c>
    </row>
    <row r="568" spans="1:111" ht="15.6" customHeight="1" x14ac:dyDescent="0.25">
      <c r="A568" s="1" t="s">
        <v>8316</v>
      </c>
      <c r="B568" s="1" t="s">
        <v>238</v>
      </c>
      <c r="C568" s="2">
        <v>44370.27657199074</v>
      </c>
      <c r="D568" s="2">
        <v>44431</v>
      </c>
      <c r="E568" s="1" t="s">
        <v>180</v>
      </c>
      <c r="G568" s="1" t="s">
        <v>112</v>
      </c>
      <c r="H568" s="1" t="s">
        <v>112</v>
      </c>
      <c r="I568" s="1" t="s">
        <v>112</v>
      </c>
      <c r="J568" s="1" t="s">
        <v>5867</v>
      </c>
      <c r="K568" s="1" t="s">
        <v>5878</v>
      </c>
      <c r="L568" s="1" t="s">
        <v>5869</v>
      </c>
      <c r="N568" s="1" t="s">
        <v>847</v>
      </c>
      <c r="O568" s="1" t="s">
        <v>117</v>
      </c>
      <c r="P568" s="9">
        <v>96951</v>
      </c>
      <c r="Q568" s="1" t="s">
        <v>118</v>
      </c>
      <c r="S568" s="1">
        <v>16705321266</v>
      </c>
      <c r="U568" s="1">
        <v>72251</v>
      </c>
      <c r="V568" s="1" t="s">
        <v>119</v>
      </c>
      <c r="X568" s="1" t="s">
        <v>5870</v>
      </c>
      <c r="Y568" s="1" t="s">
        <v>5871</v>
      </c>
      <c r="Z568" s="1" t="s">
        <v>138</v>
      </c>
      <c r="AA568" s="1" t="s">
        <v>1332</v>
      </c>
      <c r="AB568" s="1" t="s">
        <v>5869</v>
      </c>
      <c r="AC568" s="1" t="s">
        <v>5875</v>
      </c>
      <c r="AD568" s="1" t="s">
        <v>847</v>
      </c>
      <c r="AE568" s="1" t="s">
        <v>117</v>
      </c>
      <c r="AF568" s="9">
        <v>969951</v>
      </c>
      <c r="AG568" s="1" t="s">
        <v>118</v>
      </c>
      <c r="AI568" s="1">
        <v>16705321266</v>
      </c>
      <c r="AK568" s="1" t="s">
        <v>5877</v>
      </c>
      <c r="BC568" s="1" t="str">
        <f>"11-9051.00"</f>
        <v>11-9051.00</v>
      </c>
      <c r="BD568" s="1" t="s">
        <v>2101</v>
      </c>
      <c r="BE568" s="1" t="s">
        <v>8317</v>
      </c>
      <c r="BF568" s="1" t="s">
        <v>2483</v>
      </c>
      <c r="BG568" s="1">
        <v>1</v>
      </c>
      <c r="BH568" s="1">
        <v>1</v>
      </c>
      <c r="BI568" s="2">
        <v>44470</v>
      </c>
      <c r="BJ568" s="2">
        <v>44834</v>
      </c>
      <c r="BK568" s="2">
        <v>44470</v>
      </c>
      <c r="BL568" s="2">
        <v>44834</v>
      </c>
      <c r="BM568" s="1">
        <v>40</v>
      </c>
      <c r="BN568" s="1">
        <v>0</v>
      </c>
      <c r="BO568" s="1">
        <v>0</v>
      </c>
      <c r="BP568" s="1">
        <v>8</v>
      </c>
      <c r="BQ568" s="1">
        <v>8</v>
      </c>
      <c r="BR568" s="1">
        <v>8</v>
      </c>
      <c r="BS568" s="1">
        <v>8</v>
      </c>
      <c r="BT568" s="1">
        <v>8</v>
      </c>
      <c r="BU568" s="1" t="str">
        <f>"9:00 AM"</f>
        <v>9:00 AM</v>
      </c>
      <c r="BV568" s="1" t="str">
        <f>"6:00 PM"</f>
        <v>6:00 PM</v>
      </c>
      <c r="BW568" s="1" t="s">
        <v>135</v>
      </c>
      <c r="BX568" s="1">
        <v>0</v>
      </c>
      <c r="BY568" s="1">
        <v>12</v>
      </c>
      <c r="BZ568" s="1" t="s">
        <v>111</v>
      </c>
      <c r="CA568" s="1">
        <v>4</v>
      </c>
      <c r="CB568" s="4" t="s">
        <v>8318</v>
      </c>
      <c r="CC568" s="1" t="s">
        <v>8319</v>
      </c>
      <c r="CE568" s="1" t="s">
        <v>847</v>
      </c>
      <c r="CF568" s="1" t="s">
        <v>117</v>
      </c>
      <c r="CG568" s="1">
        <v>1254</v>
      </c>
      <c r="CH568" s="3">
        <v>19.309999999999999</v>
      </c>
      <c r="CI568" s="3">
        <v>19.309999999999999</v>
      </c>
      <c r="CJ568" s="3">
        <v>0</v>
      </c>
      <c r="CK568" s="3">
        <v>0</v>
      </c>
      <c r="CL568" s="1" t="s">
        <v>137</v>
      </c>
      <c r="CM568" s="1" t="s">
        <v>230</v>
      </c>
      <c r="CN568" s="1" t="s">
        <v>139</v>
      </c>
      <c r="CP568" s="1" t="s">
        <v>112</v>
      </c>
      <c r="CQ568" s="1" t="s">
        <v>111</v>
      </c>
      <c r="CR568" s="1" t="s">
        <v>112</v>
      </c>
      <c r="CS568" s="1" t="s">
        <v>112</v>
      </c>
      <c r="CT568" s="1" t="s">
        <v>138</v>
      </c>
      <c r="CU568" s="1" t="s">
        <v>111</v>
      </c>
      <c r="CV568" s="1" t="s">
        <v>138</v>
      </c>
      <c r="CW568" s="1" t="s">
        <v>8320</v>
      </c>
      <c r="CX568" s="1">
        <v>16705321266</v>
      </c>
      <c r="CY568" s="1" t="s">
        <v>5877</v>
      </c>
      <c r="CZ568" s="1" t="s">
        <v>138</v>
      </c>
      <c r="DA568" s="1" t="s">
        <v>111</v>
      </c>
      <c r="DB568" s="1" t="s">
        <v>112</v>
      </c>
      <c r="DC568" s="1" t="s">
        <v>5870</v>
      </c>
      <c r="DD568" s="1" t="s">
        <v>5871</v>
      </c>
      <c r="DE568" s="1" t="s">
        <v>719</v>
      </c>
      <c r="DF568" s="1" t="s">
        <v>8321</v>
      </c>
      <c r="DG568" s="1" t="s">
        <v>5877</v>
      </c>
    </row>
    <row r="569" spans="1:111" ht="15.6" customHeight="1" x14ac:dyDescent="0.25">
      <c r="A569" s="1" t="s">
        <v>8322</v>
      </c>
      <c r="B569" s="1" t="s">
        <v>238</v>
      </c>
      <c r="C569" s="2">
        <v>44386.221924189813</v>
      </c>
      <c r="D569" s="2">
        <v>44431</v>
      </c>
      <c r="E569" s="1" t="s">
        <v>180</v>
      </c>
      <c r="G569" s="1" t="s">
        <v>112</v>
      </c>
      <c r="H569" s="1" t="s">
        <v>112</v>
      </c>
      <c r="I569" s="1" t="s">
        <v>112</v>
      </c>
      <c r="J569" s="1" t="s">
        <v>6139</v>
      </c>
      <c r="K569" s="1" t="s">
        <v>4348</v>
      </c>
      <c r="L569" s="1" t="s">
        <v>4349</v>
      </c>
      <c r="M569" s="1" t="s">
        <v>4350</v>
      </c>
      <c r="N569" s="1" t="s">
        <v>116</v>
      </c>
      <c r="O569" s="1" t="s">
        <v>117</v>
      </c>
      <c r="P569" s="9">
        <v>96950</v>
      </c>
      <c r="Q569" s="1" t="s">
        <v>118</v>
      </c>
      <c r="S569" s="1">
        <v>16703223311</v>
      </c>
      <c r="T569" s="1">
        <v>4504</v>
      </c>
      <c r="U569" s="1">
        <v>72111</v>
      </c>
      <c r="V569" s="1" t="s">
        <v>119</v>
      </c>
      <c r="X569" s="1" t="s">
        <v>656</v>
      </c>
      <c r="Y569" s="1" t="s">
        <v>6140</v>
      </c>
      <c r="AA569" s="1" t="s">
        <v>1129</v>
      </c>
      <c r="AB569" s="1" t="s">
        <v>4349</v>
      </c>
      <c r="AC569" s="1" t="s">
        <v>4350</v>
      </c>
      <c r="AD569" s="1" t="s">
        <v>116</v>
      </c>
      <c r="AE569" s="1" t="s">
        <v>117</v>
      </c>
      <c r="AF569" s="9">
        <v>96950</v>
      </c>
      <c r="AG569" s="1" t="s">
        <v>118</v>
      </c>
      <c r="AI569" s="1">
        <v>16703223311</v>
      </c>
      <c r="AJ569" s="1">
        <v>4504</v>
      </c>
      <c r="AK569" s="1" t="s">
        <v>4352</v>
      </c>
      <c r="BC569" s="1" t="str">
        <f>"51-3011.00"</f>
        <v>51-3011.00</v>
      </c>
      <c r="BD569" s="1" t="s">
        <v>1079</v>
      </c>
      <c r="BE569" s="1" t="s">
        <v>8323</v>
      </c>
      <c r="BF569" s="1" t="s">
        <v>1081</v>
      </c>
      <c r="BG569" s="1">
        <v>5</v>
      </c>
      <c r="BH569" s="1">
        <v>5</v>
      </c>
      <c r="BI569" s="2">
        <v>44470</v>
      </c>
      <c r="BJ569" s="2">
        <v>44834</v>
      </c>
      <c r="BK569" s="2">
        <v>44470</v>
      </c>
      <c r="BL569" s="2">
        <v>44834</v>
      </c>
      <c r="BM569" s="1">
        <v>40</v>
      </c>
      <c r="BN569" s="1">
        <v>0</v>
      </c>
      <c r="BO569" s="1">
        <v>8</v>
      </c>
      <c r="BP569" s="1">
        <v>8</v>
      </c>
      <c r="BQ569" s="1">
        <v>8</v>
      </c>
      <c r="BR569" s="1">
        <v>8</v>
      </c>
      <c r="BS569" s="1">
        <v>8</v>
      </c>
      <c r="BT569" s="1">
        <v>0</v>
      </c>
      <c r="BU569" s="1" t="str">
        <f>"8:00 AM"</f>
        <v>8:00 AM</v>
      </c>
      <c r="BV569" s="1" t="str">
        <f>"5:00 PM"</f>
        <v>5:00 PM</v>
      </c>
      <c r="BW569" s="1" t="s">
        <v>135</v>
      </c>
      <c r="BX569" s="1">
        <v>0</v>
      </c>
      <c r="BY569" s="1">
        <v>12</v>
      </c>
      <c r="BZ569" s="1" t="s">
        <v>112</v>
      </c>
      <c r="CB569" s="1" t="s">
        <v>8309</v>
      </c>
      <c r="CC569" s="1" t="s">
        <v>4349</v>
      </c>
      <c r="CD569" s="1" t="s">
        <v>4350</v>
      </c>
      <c r="CE569" s="1" t="s">
        <v>116</v>
      </c>
      <c r="CF569" s="1" t="s">
        <v>117</v>
      </c>
      <c r="CG569" s="1">
        <v>96950</v>
      </c>
      <c r="CH569" s="3">
        <v>7.96</v>
      </c>
      <c r="CI569" s="3">
        <v>7.96</v>
      </c>
      <c r="CJ569" s="3">
        <v>11.94</v>
      </c>
      <c r="CK569" s="3">
        <v>11.94</v>
      </c>
      <c r="CL569" s="1" t="s">
        <v>137</v>
      </c>
      <c r="CM569" s="1" t="s">
        <v>4355</v>
      </c>
      <c r="CN569" s="1" t="s">
        <v>139</v>
      </c>
      <c r="CP569" s="1" t="s">
        <v>112</v>
      </c>
      <c r="CQ569" s="1" t="s">
        <v>111</v>
      </c>
      <c r="CR569" s="1" t="s">
        <v>112</v>
      </c>
      <c r="CS569" s="1" t="s">
        <v>111</v>
      </c>
      <c r="CT569" s="1" t="s">
        <v>138</v>
      </c>
      <c r="CU569" s="1" t="s">
        <v>111</v>
      </c>
      <c r="CV569" s="1" t="s">
        <v>111</v>
      </c>
      <c r="CW569" s="1" t="s">
        <v>5257</v>
      </c>
      <c r="CX569" s="1">
        <v>16703223311</v>
      </c>
      <c r="CY569" s="1" t="s">
        <v>4357</v>
      </c>
      <c r="CZ569" s="1" t="s">
        <v>4358</v>
      </c>
      <c r="DA569" s="1" t="s">
        <v>111</v>
      </c>
      <c r="DB569" s="1" t="s">
        <v>112</v>
      </c>
      <c r="DC569" s="1" t="s">
        <v>4359</v>
      </c>
      <c r="DD569" s="1" t="s">
        <v>4360</v>
      </c>
      <c r="DE569" s="1" t="s">
        <v>1747</v>
      </c>
      <c r="DF569" s="1" t="s">
        <v>4347</v>
      </c>
      <c r="DG569" s="1" t="s">
        <v>4361</v>
      </c>
    </row>
    <row r="570" spans="1:111" ht="15.6" customHeight="1" x14ac:dyDescent="0.25">
      <c r="A570" s="1" t="s">
        <v>8332</v>
      </c>
      <c r="B570" s="1" t="s">
        <v>238</v>
      </c>
      <c r="C570" s="2">
        <v>44354.128177430553</v>
      </c>
      <c r="D570" s="2">
        <v>44406</v>
      </c>
      <c r="E570" s="1" t="s">
        <v>180</v>
      </c>
      <c r="G570" s="1" t="s">
        <v>112</v>
      </c>
      <c r="H570" s="1" t="s">
        <v>112</v>
      </c>
      <c r="I570" s="1" t="s">
        <v>112</v>
      </c>
      <c r="J570" s="1" t="s">
        <v>8333</v>
      </c>
      <c r="K570" s="1" t="s">
        <v>8334</v>
      </c>
      <c r="L570" s="1" t="s">
        <v>368</v>
      </c>
      <c r="M570" s="1" t="s">
        <v>8335</v>
      </c>
      <c r="N570" s="1" t="s">
        <v>116</v>
      </c>
      <c r="O570" s="1" t="s">
        <v>117</v>
      </c>
      <c r="P570" s="9">
        <v>96950</v>
      </c>
      <c r="Q570" s="1" t="s">
        <v>118</v>
      </c>
      <c r="R570" s="1" t="s">
        <v>138</v>
      </c>
      <c r="S570" s="1">
        <v>16707832434</v>
      </c>
      <c r="U570" s="1">
        <v>448190</v>
      </c>
      <c r="V570" s="1" t="s">
        <v>119</v>
      </c>
      <c r="X570" s="1" t="s">
        <v>370</v>
      </c>
      <c r="Y570" s="1" t="s">
        <v>371</v>
      </c>
      <c r="Z570" s="1" t="s">
        <v>372</v>
      </c>
      <c r="AA570" s="1" t="s">
        <v>1184</v>
      </c>
      <c r="AB570" s="1" t="s">
        <v>368</v>
      </c>
      <c r="AC570" s="1" t="s">
        <v>1185</v>
      </c>
      <c r="AD570" s="1" t="s">
        <v>116</v>
      </c>
      <c r="AE570" s="1" t="s">
        <v>117</v>
      </c>
      <c r="AF570" s="9">
        <v>96950</v>
      </c>
      <c r="AG570" s="1" t="s">
        <v>118</v>
      </c>
      <c r="AH570" s="1" t="s">
        <v>138</v>
      </c>
      <c r="AI570" s="1">
        <v>16702346278</v>
      </c>
      <c r="AK570" s="1" t="s">
        <v>1186</v>
      </c>
      <c r="BC570" s="1" t="str">
        <f>"51-6052.00"</f>
        <v>51-6052.00</v>
      </c>
      <c r="BD570" s="1" t="s">
        <v>1224</v>
      </c>
      <c r="BE570" s="1" t="s">
        <v>8336</v>
      </c>
      <c r="BF570" s="1" t="s">
        <v>8337</v>
      </c>
      <c r="BG570" s="1">
        <v>1</v>
      </c>
      <c r="BH570" s="1">
        <v>1</v>
      </c>
      <c r="BI570" s="2">
        <v>44470</v>
      </c>
      <c r="BJ570" s="2">
        <v>44834</v>
      </c>
      <c r="BK570" s="2">
        <v>44470</v>
      </c>
      <c r="BL570" s="2">
        <v>44834</v>
      </c>
      <c r="BM570" s="1">
        <v>35</v>
      </c>
      <c r="BN570" s="1">
        <v>0</v>
      </c>
      <c r="BO570" s="1">
        <v>7</v>
      </c>
      <c r="BP570" s="1">
        <v>7</v>
      </c>
      <c r="BQ570" s="1">
        <v>7</v>
      </c>
      <c r="BR570" s="1">
        <v>7</v>
      </c>
      <c r="BS570" s="1">
        <v>7</v>
      </c>
      <c r="BT570" s="1">
        <v>0</v>
      </c>
      <c r="BU570" s="1" t="str">
        <f>"9:00 AM"</f>
        <v>9:00 AM</v>
      </c>
      <c r="BV570" s="1" t="str">
        <f>"5:00 PM"</f>
        <v>5:00 PM</v>
      </c>
      <c r="BW570" s="1" t="s">
        <v>135</v>
      </c>
      <c r="BX570" s="1">
        <v>0</v>
      </c>
      <c r="BY570" s="1">
        <v>12</v>
      </c>
      <c r="BZ570" s="1" t="s">
        <v>112</v>
      </c>
      <c r="CB570" s="4" t="s">
        <v>8338</v>
      </c>
      <c r="CC570" s="1" t="s">
        <v>368</v>
      </c>
      <c r="CD570" s="1" t="s">
        <v>7088</v>
      </c>
      <c r="CE570" s="1" t="s">
        <v>116</v>
      </c>
      <c r="CF570" s="1" t="s">
        <v>117</v>
      </c>
      <c r="CG570" s="1">
        <v>96950</v>
      </c>
      <c r="CH570" s="3">
        <v>8.51</v>
      </c>
      <c r="CI570" s="3">
        <v>8.51</v>
      </c>
      <c r="CJ570" s="3">
        <v>12.77</v>
      </c>
      <c r="CK570" s="3">
        <v>12.77</v>
      </c>
      <c r="CL570" s="1" t="s">
        <v>137</v>
      </c>
      <c r="CM570" s="1" t="s">
        <v>138</v>
      </c>
      <c r="CN570" s="1" t="s">
        <v>139</v>
      </c>
      <c r="CP570" s="1" t="s">
        <v>112</v>
      </c>
      <c r="CQ570" s="1" t="s">
        <v>111</v>
      </c>
      <c r="CR570" s="1" t="s">
        <v>112</v>
      </c>
      <c r="CS570" s="1" t="s">
        <v>111</v>
      </c>
      <c r="CT570" s="1" t="s">
        <v>138</v>
      </c>
      <c r="CU570" s="1" t="s">
        <v>111</v>
      </c>
      <c r="CV570" s="1" t="s">
        <v>138</v>
      </c>
      <c r="CW570" s="1" t="s">
        <v>138</v>
      </c>
      <c r="CX570" s="1">
        <v>16707832434</v>
      </c>
      <c r="CY570" s="1" t="s">
        <v>374</v>
      </c>
      <c r="CZ570" s="1" t="s">
        <v>380</v>
      </c>
      <c r="DA570" s="1" t="s">
        <v>111</v>
      </c>
      <c r="DB570" s="1" t="s">
        <v>112</v>
      </c>
    </row>
    <row r="571" spans="1:111" ht="15.6" customHeight="1" x14ac:dyDescent="0.25">
      <c r="A571" s="1" t="s">
        <v>8339</v>
      </c>
      <c r="B571" s="1" t="s">
        <v>238</v>
      </c>
      <c r="C571" s="2">
        <v>44363.130380555558</v>
      </c>
      <c r="D571" s="2">
        <v>44406</v>
      </c>
      <c r="E571" s="1" t="s">
        <v>180</v>
      </c>
      <c r="G571" s="1" t="s">
        <v>112</v>
      </c>
      <c r="H571" s="1" t="s">
        <v>112</v>
      </c>
      <c r="I571" s="1" t="s">
        <v>112</v>
      </c>
      <c r="J571" s="1" t="s">
        <v>752</v>
      </c>
      <c r="K571" s="1" t="s">
        <v>8289</v>
      </c>
      <c r="L571" s="1" t="s">
        <v>8290</v>
      </c>
      <c r="N571" s="1" t="s">
        <v>116</v>
      </c>
      <c r="O571" s="1" t="s">
        <v>117</v>
      </c>
      <c r="P571" s="9">
        <v>96950</v>
      </c>
      <c r="Q571" s="1" t="s">
        <v>118</v>
      </c>
      <c r="S571" s="1">
        <v>16702332421</v>
      </c>
      <c r="U571" s="1">
        <v>722513</v>
      </c>
      <c r="V571" s="1" t="s">
        <v>119</v>
      </c>
      <c r="X571" s="1" t="s">
        <v>756</v>
      </c>
      <c r="Y571" s="1" t="s">
        <v>757</v>
      </c>
      <c r="Z571" s="1" t="s">
        <v>2497</v>
      </c>
      <c r="AA571" s="1" t="s">
        <v>8291</v>
      </c>
      <c r="AB571" s="1" t="s">
        <v>8292</v>
      </c>
      <c r="AD571" s="1" t="s">
        <v>116</v>
      </c>
      <c r="AE571" s="1" t="s">
        <v>117</v>
      </c>
      <c r="AF571" s="9">
        <v>96950</v>
      </c>
      <c r="AG571" s="1" t="s">
        <v>118</v>
      </c>
      <c r="AI571" s="1">
        <v>16702875435</v>
      </c>
      <c r="AK571" s="1" t="s">
        <v>761</v>
      </c>
      <c r="BC571" s="1" t="str">
        <f>"51-3011.00"</f>
        <v>51-3011.00</v>
      </c>
      <c r="BD571" s="1" t="s">
        <v>1079</v>
      </c>
      <c r="BE571" s="1" t="s">
        <v>8293</v>
      </c>
      <c r="BF571" s="1" t="s">
        <v>1081</v>
      </c>
      <c r="BG571" s="1">
        <v>3</v>
      </c>
      <c r="BH571" s="1">
        <v>3</v>
      </c>
      <c r="BI571" s="2">
        <v>44470</v>
      </c>
      <c r="BJ571" s="2">
        <v>44834</v>
      </c>
      <c r="BK571" s="2">
        <v>44470</v>
      </c>
      <c r="BL571" s="2">
        <v>44834</v>
      </c>
      <c r="BM571" s="1">
        <v>35</v>
      </c>
      <c r="BN571" s="1">
        <v>7</v>
      </c>
      <c r="BO571" s="1">
        <v>0</v>
      </c>
      <c r="BP571" s="1">
        <v>7</v>
      </c>
      <c r="BQ571" s="1">
        <v>7</v>
      </c>
      <c r="BR571" s="1">
        <v>0</v>
      </c>
      <c r="BS571" s="1">
        <v>7</v>
      </c>
      <c r="BT571" s="1">
        <v>7</v>
      </c>
      <c r="BU571" s="1" t="str">
        <f>"6:00 AM"</f>
        <v>6:00 AM</v>
      </c>
      <c r="BV571" s="1" t="str">
        <f>"8:00 PM"</f>
        <v>8:00 PM</v>
      </c>
      <c r="BW571" s="1" t="s">
        <v>135</v>
      </c>
      <c r="BX571" s="1">
        <v>0</v>
      </c>
      <c r="BY571" s="1">
        <v>6</v>
      </c>
      <c r="BZ571" s="1" t="s">
        <v>112</v>
      </c>
      <c r="CB571" s="1" t="s">
        <v>8294</v>
      </c>
      <c r="CC571" s="1" t="s">
        <v>760</v>
      </c>
      <c r="CE571" s="1" t="s">
        <v>116</v>
      </c>
      <c r="CF571" s="1" t="s">
        <v>117</v>
      </c>
      <c r="CG571" s="1">
        <v>96950</v>
      </c>
      <c r="CH571" s="3">
        <v>7.9</v>
      </c>
      <c r="CI571" s="3">
        <v>7.9</v>
      </c>
      <c r="CJ571" s="3">
        <v>11.85</v>
      </c>
      <c r="CK571" s="3">
        <v>11.85</v>
      </c>
      <c r="CL571" s="1" t="s">
        <v>137</v>
      </c>
      <c r="CN571" s="1" t="s">
        <v>139</v>
      </c>
      <c r="CP571" s="1" t="s">
        <v>112</v>
      </c>
      <c r="CQ571" s="1" t="s">
        <v>111</v>
      </c>
      <c r="CR571" s="1" t="s">
        <v>112</v>
      </c>
      <c r="CS571" s="1" t="s">
        <v>111</v>
      </c>
      <c r="CT571" s="1" t="s">
        <v>138</v>
      </c>
      <c r="CU571" s="1" t="s">
        <v>138</v>
      </c>
      <c r="CV571" s="1" t="s">
        <v>138</v>
      </c>
      <c r="CW571" s="1" t="s">
        <v>4175</v>
      </c>
      <c r="CX571" s="1">
        <v>16702332421</v>
      </c>
      <c r="CY571" s="1" t="s">
        <v>766</v>
      </c>
      <c r="CZ571" s="1" t="s">
        <v>138</v>
      </c>
      <c r="DA571" s="1" t="s">
        <v>111</v>
      </c>
      <c r="DB571" s="1" t="s">
        <v>112</v>
      </c>
    </row>
    <row r="572" spans="1:111" ht="15.6" customHeight="1" x14ac:dyDescent="0.25">
      <c r="A572" s="1" t="s">
        <v>8342</v>
      </c>
      <c r="B572" s="1" t="s">
        <v>238</v>
      </c>
      <c r="C572" s="2">
        <v>44391.083758912035</v>
      </c>
      <c r="D572" s="2">
        <v>44440</v>
      </c>
      <c r="E572" s="1" t="s">
        <v>110</v>
      </c>
      <c r="F572" s="2">
        <v>44563.791666666664</v>
      </c>
      <c r="G572" s="1" t="s">
        <v>112</v>
      </c>
      <c r="H572" s="1" t="s">
        <v>112</v>
      </c>
      <c r="I572" s="1" t="s">
        <v>112</v>
      </c>
      <c r="J572" s="1" t="s">
        <v>113</v>
      </c>
      <c r="L572" s="1" t="s">
        <v>114</v>
      </c>
      <c r="M572" s="1" t="s">
        <v>115</v>
      </c>
      <c r="N572" s="1" t="s">
        <v>116</v>
      </c>
      <c r="O572" s="1" t="s">
        <v>117</v>
      </c>
      <c r="P572" s="9">
        <v>96950</v>
      </c>
      <c r="Q572" s="1" t="s">
        <v>118</v>
      </c>
      <c r="S572" s="1">
        <v>16702883820</v>
      </c>
      <c r="U572" s="1">
        <v>424410</v>
      </c>
      <c r="V572" s="1" t="s">
        <v>119</v>
      </c>
      <c r="X572" s="1" t="s">
        <v>4915</v>
      </c>
      <c r="Y572" s="1" t="s">
        <v>121</v>
      </c>
      <c r="Z572" s="1" t="s">
        <v>122</v>
      </c>
      <c r="AA572" s="1" t="s">
        <v>123</v>
      </c>
      <c r="AB572" s="1" t="s">
        <v>114</v>
      </c>
      <c r="AC572" s="1" t="s">
        <v>115</v>
      </c>
      <c r="AD572" s="1" t="s">
        <v>116</v>
      </c>
      <c r="AE572" s="1" t="s">
        <v>117</v>
      </c>
      <c r="AF572" s="9">
        <v>96950</v>
      </c>
      <c r="AG572" s="1" t="s">
        <v>118</v>
      </c>
      <c r="AI572" s="1">
        <v>16707894225</v>
      </c>
      <c r="AK572" s="1" t="s">
        <v>140</v>
      </c>
      <c r="BC572" s="1" t="str">
        <f>"43-5081.01"</f>
        <v>43-5081.01</v>
      </c>
      <c r="BD572" s="1" t="s">
        <v>132</v>
      </c>
      <c r="BE572" s="1" t="s">
        <v>8343</v>
      </c>
      <c r="BF572" s="1" t="s">
        <v>8344</v>
      </c>
      <c r="BG572" s="1">
        <v>2</v>
      </c>
      <c r="BH572" s="1">
        <v>2</v>
      </c>
      <c r="BI572" s="2">
        <v>44565</v>
      </c>
      <c r="BJ572" s="2">
        <v>44929</v>
      </c>
      <c r="BK572" s="2">
        <v>44565</v>
      </c>
      <c r="BL572" s="2">
        <v>44929</v>
      </c>
      <c r="BM572" s="1">
        <v>40</v>
      </c>
      <c r="BN572" s="1">
        <v>0</v>
      </c>
      <c r="BO572" s="1">
        <v>8</v>
      </c>
      <c r="BP572" s="1">
        <v>8</v>
      </c>
      <c r="BQ572" s="1">
        <v>8</v>
      </c>
      <c r="BR572" s="1">
        <v>8</v>
      </c>
      <c r="BS572" s="1">
        <v>8</v>
      </c>
      <c r="BT572" s="1">
        <v>0</v>
      </c>
      <c r="BU572" s="1" t="str">
        <f>"8:00 AM"</f>
        <v>8:00 AM</v>
      </c>
      <c r="BV572" s="1" t="str">
        <f>"5:00 PM"</f>
        <v>5:00 PM</v>
      </c>
      <c r="BW572" s="1" t="s">
        <v>135</v>
      </c>
      <c r="BX572" s="1">
        <v>0</v>
      </c>
      <c r="BY572" s="1">
        <v>12</v>
      </c>
      <c r="BZ572" s="1" t="s">
        <v>112</v>
      </c>
      <c r="CB572" s="1" t="s">
        <v>8345</v>
      </c>
      <c r="CC572" s="1" t="s">
        <v>114</v>
      </c>
      <c r="CD572" s="1" t="s">
        <v>115</v>
      </c>
      <c r="CE572" s="1" t="s">
        <v>116</v>
      </c>
      <c r="CF572" s="1" t="s">
        <v>117</v>
      </c>
      <c r="CG572" s="1">
        <v>96950</v>
      </c>
      <c r="CH572" s="3">
        <v>7.92</v>
      </c>
      <c r="CI572" s="3">
        <v>7.92</v>
      </c>
      <c r="CJ572" s="3">
        <v>11.88</v>
      </c>
      <c r="CK572" s="3">
        <v>11.88</v>
      </c>
      <c r="CL572" s="1" t="s">
        <v>137</v>
      </c>
      <c r="CM572" s="1" t="s">
        <v>362</v>
      </c>
      <c r="CN572" s="1" t="s">
        <v>139</v>
      </c>
      <c r="CP572" s="1" t="s">
        <v>112</v>
      </c>
      <c r="CQ572" s="1" t="s">
        <v>111</v>
      </c>
      <c r="CR572" s="1" t="s">
        <v>112</v>
      </c>
      <c r="CS572" s="1" t="s">
        <v>111</v>
      </c>
      <c r="CT572" s="1" t="s">
        <v>138</v>
      </c>
      <c r="CU572" s="1" t="s">
        <v>111</v>
      </c>
      <c r="CV572" s="1" t="s">
        <v>138</v>
      </c>
      <c r="CW572" s="1" t="s">
        <v>8346</v>
      </c>
      <c r="CX572" s="1">
        <v>16702883820</v>
      </c>
      <c r="CY572" s="1" t="s">
        <v>140</v>
      </c>
      <c r="CZ572" s="1" t="s">
        <v>138</v>
      </c>
      <c r="DA572" s="1" t="s">
        <v>111</v>
      </c>
      <c r="DB572" s="1" t="s">
        <v>112</v>
      </c>
    </row>
    <row r="573" spans="1:111" ht="15.6" customHeight="1" x14ac:dyDescent="0.25">
      <c r="A573" s="1" t="s">
        <v>8358</v>
      </c>
      <c r="B573" s="1" t="s">
        <v>238</v>
      </c>
      <c r="C573" s="2">
        <v>44361.002988657405</v>
      </c>
      <c r="D573" s="2">
        <v>44404</v>
      </c>
      <c r="E573" s="1" t="s">
        <v>180</v>
      </c>
      <c r="G573" s="1" t="s">
        <v>112</v>
      </c>
      <c r="H573" s="1" t="s">
        <v>112</v>
      </c>
      <c r="I573" s="1" t="s">
        <v>112</v>
      </c>
      <c r="J573" s="1" t="s">
        <v>8359</v>
      </c>
      <c r="K573" s="1" t="s">
        <v>8360</v>
      </c>
      <c r="L573" s="1" t="s">
        <v>8361</v>
      </c>
      <c r="N573" s="1" t="s">
        <v>167</v>
      </c>
      <c r="O573" s="1" t="s">
        <v>117</v>
      </c>
      <c r="P573" s="9">
        <v>96950</v>
      </c>
      <c r="Q573" s="1" t="s">
        <v>118</v>
      </c>
      <c r="S573" s="1">
        <v>16707897778</v>
      </c>
      <c r="U573" s="1">
        <v>722511</v>
      </c>
      <c r="V573" s="1" t="s">
        <v>119</v>
      </c>
      <c r="X573" s="1" t="s">
        <v>8362</v>
      </c>
      <c r="Y573" s="1" t="s">
        <v>8363</v>
      </c>
      <c r="Z573" s="1" t="s">
        <v>8364</v>
      </c>
      <c r="AA573" s="1" t="s">
        <v>343</v>
      </c>
      <c r="AB573" s="1" t="s">
        <v>8361</v>
      </c>
      <c r="AC573" s="1" t="s">
        <v>8365</v>
      </c>
      <c r="AD573" s="1" t="s">
        <v>167</v>
      </c>
      <c r="AE573" s="1" t="s">
        <v>117</v>
      </c>
      <c r="AF573" s="9">
        <v>96950</v>
      </c>
      <c r="AG573" s="1" t="s">
        <v>118</v>
      </c>
      <c r="AI573" s="1">
        <v>16707897778</v>
      </c>
      <c r="AK573" s="1" t="s">
        <v>8366</v>
      </c>
      <c r="AL573" s="1" t="s">
        <v>125</v>
      </c>
      <c r="AM573" s="1" t="s">
        <v>1566</v>
      </c>
      <c r="AN573" s="1" t="s">
        <v>1567</v>
      </c>
      <c r="AP573" s="1" t="s">
        <v>1565</v>
      </c>
      <c r="AQ573" s="1" t="s">
        <v>818</v>
      </c>
      <c r="AR573" s="1" t="s">
        <v>167</v>
      </c>
      <c r="AS573" s="1" t="s">
        <v>117</v>
      </c>
      <c r="AT573" s="9">
        <v>96950</v>
      </c>
      <c r="AU573" s="1" t="s">
        <v>118</v>
      </c>
      <c r="AW573" s="1">
        <v>16702875139</v>
      </c>
      <c r="AY573" s="1" t="s">
        <v>1570</v>
      </c>
      <c r="AZ573" s="1" t="s">
        <v>1563</v>
      </c>
      <c r="BC573" s="1" t="str">
        <f>"35-2014.00"</f>
        <v>35-2014.00</v>
      </c>
      <c r="BD573" s="1" t="s">
        <v>152</v>
      </c>
      <c r="BE573" s="1" t="s">
        <v>8367</v>
      </c>
      <c r="BF573" s="1" t="s">
        <v>229</v>
      </c>
      <c r="BG573" s="1">
        <v>2</v>
      </c>
      <c r="BH573" s="1">
        <v>2</v>
      </c>
      <c r="BI573" s="2">
        <v>44469</v>
      </c>
      <c r="BJ573" s="2">
        <v>44835</v>
      </c>
      <c r="BK573" s="2">
        <v>44469</v>
      </c>
      <c r="BL573" s="2">
        <v>44835</v>
      </c>
      <c r="BM573" s="1">
        <v>35</v>
      </c>
      <c r="BN573" s="1">
        <v>5</v>
      </c>
      <c r="BO573" s="1">
        <v>5</v>
      </c>
      <c r="BP573" s="1">
        <v>5</v>
      </c>
      <c r="BQ573" s="1">
        <v>5</v>
      </c>
      <c r="BR573" s="1">
        <v>5</v>
      </c>
      <c r="BS573" s="1">
        <v>5</v>
      </c>
      <c r="BT573" s="1">
        <v>5</v>
      </c>
      <c r="BU573" s="1" t="str">
        <f>"9:00 AM"</f>
        <v>9:00 AM</v>
      </c>
      <c r="BV573" s="1" t="str">
        <f>"2:00 PM"</f>
        <v>2:00 PM</v>
      </c>
      <c r="BW573" s="1" t="s">
        <v>230</v>
      </c>
      <c r="BX573" s="1">
        <v>0</v>
      </c>
      <c r="BY573" s="1">
        <v>12</v>
      </c>
      <c r="BZ573" s="1" t="s">
        <v>112</v>
      </c>
      <c r="CB573" s="1" t="s">
        <v>8368</v>
      </c>
      <c r="CC573" s="1" t="s">
        <v>8369</v>
      </c>
      <c r="CE573" s="1" t="s">
        <v>167</v>
      </c>
      <c r="CF573" s="1" t="s">
        <v>117</v>
      </c>
      <c r="CG573" s="1">
        <v>96950</v>
      </c>
      <c r="CH573" s="3">
        <v>8.68</v>
      </c>
      <c r="CJ573" s="3">
        <v>13.02</v>
      </c>
      <c r="CL573" s="1" t="s">
        <v>137</v>
      </c>
      <c r="CM573" s="1" t="s">
        <v>230</v>
      </c>
      <c r="CN573" s="1" t="s">
        <v>139</v>
      </c>
      <c r="CP573" s="1" t="s">
        <v>112</v>
      </c>
      <c r="CQ573" s="1" t="s">
        <v>111</v>
      </c>
      <c r="CR573" s="1" t="s">
        <v>112</v>
      </c>
      <c r="CS573" s="1" t="s">
        <v>111</v>
      </c>
      <c r="CT573" s="1" t="s">
        <v>138</v>
      </c>
      <c r="CU573" s="1" t="s">
        <v>111</v>
      </c>
      <c r="CV573" s="1" t="s">
        <v>138</v>
      </c>
      <c r="CW573" s="1" t="s">
        <v>3812</v>
      </c>
      <c r="CX573" s="1">
        <v>16707897778</v>
      </c>
      <c r="CY573" s="1" t="s">
        <v>8366</v>
      </c>
      <c r="CZ573" s="1" t="s">
        <v>230</v>
      </c>
      <c r="DA573" s="1" t="s">
        <v>111</v>
      </c>
      <c r="DB573" s="1" t="s">
        <v>112</v>
      </c>
      <c r="DC573" s="1" t="s">
        <v>1566</v>
      </c>
      <c r="DD573" s="1" t="s">
        <v>1567</v>
      </c>
      <c r="DF573" s="1" t="s">
        <v>1563</v>
      </c>
      <c r="DG573" s="1" t="s">
        <v>1570</v>
      </c>
    </row>
    <row r="574" spans="1:111" ht="15.6" customHeight="1" x14ac:dyDescent="0.25">
      <c r="A574" s="1" t="s">
        <v>8380</v>
      </c>
      <c r="B574" s="1" t="s">
        <v>238</v>
      </c>
      <c r="C574" s="2">
        <v>44362.26653645833</v>
      </c>
      <c r="D574" s="2">
        <v>44424</v>
      </c>
      <c r="E574" s="1" t="s">
        <v>110</v>
      </c>
      <c r="F574" s="2">
        <v>44468.833333333336</v>
      </c>
      <c r="G574" s="1" t="s">
        <v>111</v>
      </c>
      <c r="H574" s="1" t="s">
        <v>112</v>
      </c>
      <c r="I574" s="1" t="s">
        <v>112</v>
      </c>
      <c r="J574" s="1" t="s">
        <v>4528</v>
      </c>
      <c r="K574" s="1" t="s">
        <v>4529</v>
      </c>
      <c r="L574" s="1" t="s">
        <v>4237</v>
      </c>
      <c r="M574" s="1" t="s">
        <v>4531</v>
      </c>
      <c r="N574" s="1" t="s">
        <v>116</v>
      </c>
      <c r="O574" s="1" t="s">
        <v>117</v>
      </c>
      <c r="P574" s="9">
        <v>96950</v>
      </c>
      <c r="Q574" s="1" t="s">
        <v>118</v>
      </c>
      <c r="R574" s="1" t="s">
        <v>116</v>
      </c>
      <c r="S574" s="1">
        <v>16702342664</v>
      </c>
      <c r="T574" s="1">
        <v>0</v>
      </c>
      <c r="U574" s="1">
        <v>561320</v>
      </c>
      <c r="V574" s="1" t="s">
        <v>119</v>
      </c>
      <c r="X574" s="1" t="s">
        <v>4532</v>
      </c>
      <c r="Y574" s="1" t="s">
        <v>3332</v>
      </c>
      <c r="Z574" s="1" t="s">
        <v>4534</v>
      </c>
      <c r="AA574" s="1" t="s">
        <v>4535</v>
      </c>
      <c r="AB574" s="1" t="s">
        <v>4237</v>
      </c>
      <c r="AC574" s="1" t="s">
        <v>3330</v>
      </c>
      <c r="AD574" s="1" t="s">
        <v>157</v>
      </c>
      <c r="AE574" s="1" t="s">
        <v>117</v>
      </c>
      <c r="AF574" s="9">
        <v>96950</v>
      </c>
      <c r="AG574" s="1" t="s">
        <v>118</v>
      </c>
      <c r="AH574" s="1" t="s">
        <v>157</v>
      </c>
      <c r="AI574" s="1">
        <v>16702342664</v>
      </c>
      <c r="AJ574" s="1">
        <v>0</v>
      </c>
      <c r="AK574" s="1" t="s">
        <v>4536</v>
      </c>
      <c r="BC574" s="1" t="str">
        <f>"49-9071.00"</f>
        <v>49-9071.00</v>
      </c>
      <c r="BD574" s="1" t="s">
        <v>214</v>
      </c>
      <c r="BE574" s="1" t="s">
        <v>8381</v>
      </c>
      <c r="BF574" s="1" t="s">
        <v>1032</v>
      </c>
      <c r="BG574" s="1">
        <v>10</v>
      </c>
      <c r="BH574" s="1">
        <v>10</v>
      </c>
      <c r="BI574" s="2">
        <v>44470</v>
      </c>
      <c r="BJ574" s="2">
        <v>45565</v>
      </c>
      <c r="BK574" s="2">
        <v>44470</v>
      </c>
      <c r="BL574" s="2">
        <v>45565</v>
      </c>
      <c r="BM574" s="1">
        <v>40</v>
      </c>
      <c r="BN574" s="1">
        <v>0</v>
      </c>
      <c r="BO574" s="1">
        <v>8</v>
      </c>
      <c r="BP574" s="1">
        <v>8</v>
      </c>
      <c r="BQ574" s="1">
        <v>8</v>
      </c>
      <c r="BR574" s="1">
        <v>8</v>
      </c>
      <c r="BS574" s="1">
        <v>8</v>
      </c>
      <c r="BT574" s="1">
        <v>0</v>
      </c>
      <c r="BU574" s="1" t="str">
        <f t="shared" ref="BU574:BU582" si="14">"8:00 AM"</f>
        <v>8:00 AM</v>
      </c>
      <c r="BV574" s="1" t="str">
        <f>"5:00 PM"</f>
        <v>5:00 PM</v>
      </c>
      <c r="BW574" s="1" t="s">
        <v>135</v>
      </c>
      <c r="BX574" s="1">
        <v>0</v>
      </c>
      <c r="BY574" s="1">
        <v>12</v>
      </c>
      <c r="BZ574" s="1" t="s">
        <v>112</v>
      </c>
      <c r="CB574" s="4" t="s">
        <v>8382</v>
      </c>
      <c r="CC574" s="1" t="s">
        <v>4237</v>
      </c>
      <c r="CD574" s="1" t="s">
        <v>4531</v>
      </c>
      <c r="CE574" s="1" t="s">
        <v>157</v>
      </c>
      <c r="CF574" s="1" t="s">
        <v>117</v>
      </c>
      <c r="CG574" s="1">
        <v>96950</v>
      </c>
      <c r="CH574" s="3">
        <v>8.7100000000000009</v>
      </c>
      <c r="CI574" s="3">
        <v>8.7100000000000009</v>
      </c>
      <c r="CJ574" s="3">
        <v>13.07</v>
      </c>
      <c r="CK574" s="3">
        <v>13.07</v>
      </c>
      <c r="CL574" s="1" t="s">
        <v>137</v>
      </c>
      <c r="CM574" s="1" t="s">
        <v>138</v>
      </c>
      <c r="CN574" s="1" t="s">
        <v>139</v>
      </c>
      <c r="CP574" s="1" t="s">
        <v>112</v>
      </c>
      <c r="CQ574" s="1" t="s">
        <v>111</v>
      </c>
      <c r="CR574" s="1" t="s">
        <v>112</v>
      </c>
      <c r="CS574" s="1" t="s">
        <v>111</v>
      </c>
      <c r="CT574" s="1" t="s">
        <v>138</v>
      </c>
      <c r="CU574" s="1" t="s">
        <v>111</v>
      </c>
      <c r="CV574" s="1" t="s">
        <v>138</v>
      </c>
      <c r="CW574" s="1" t="s">
        <v>1179</v>
      </c>
      <c r="CX574" s="1">
        <v>16702342664</v>
      </c>
      <c r="CY574" s="1" t="s">
        <v>4536</v>
      </c>
      <c r="CZ574" s="1" t="s">
        <v>380</v>
      </c>
      <c r="DA574" s="1" t="s">
        <v>111</v>
      </c>
      <c r="DB574" s="1" t="s">
        <v>112</v>
      </c>
    </row>
    <row r="575" spans="1:111" ht="15.6" customHeight="1" x14ac:dyDescent="0.25">
      <c r="A575" s="1" t="s">
        <v>8402</v>
      </c>
      <c r="B575" s="1" t="s">
        <v>238</v>
      </c>
      <c r="C575" s="2">
        <v>44351.792985069442</v>
      </c>
      <c r="D575" s="2">
        <v>44391</v>
      </c>
      <c r="E575" s="1" t="s">
        <v>110</v>
      </c>
      <c r="F575" s="2">
        <v>44468.833333333336</v>
      </c>
      <c r="G575" s="1" t="s">
        <v>111</v>
      </c>
      <c r="H575" s="1" t="s">
        <v>112</v>
      </c>
      <c r="I575" s="1" t="s">
        <v>112</v>
      </c>
      <c r="J575" s="1" t="s">
        <v>8403</v>
      </c>
      <c r="K575" s="1" t="s">
        <v>8404</v>
      </c>
      <c r="L575" s="1" t="s">
        <v>8405</v>
      </c>
      <c r="M575" s="1" t="s">
        <v>8406</v>
      </c>
      <c r="N575" s="1" t="s">
        <v>738</v>
      </c>
      <c r="O575" s="1" t="s">
        <v>117</v>
      </c>
      <c r="P575" s="9">
        <v>96950</v>
      </c>
      <c r="Q575" s="1" t="s">
        <v>118</v>
      </c>
      <c r="S575" s="1">
        <v>16702354275</v>
      </c>
      <c r="U575" s="1">
        <v>81119</v>
      </c>
      <c r="V575" s="1" t="s">
        <v>119</v>
      </c>
      <c r="X575" s="1" t="s">
        <v>8407</v>
      </c>
      <c r="Y575" s="1" t="s">
        <v>8408</v>
      </c>
      <c r="AA575" s="1" t="s">
        <v>1711</v>
      </c>
      <c r="AB575" s="1" t="s">
        <v>8409</v>
      </c>
      <c r="AD575" s="1" t="s">
        <v>167</v>
      </c>
      <c r="AE575" s="1" t="s">
        <v>117</v>
      </c>
      <c r="AF575" s="9">
        <v>96950</v>
      </c>
      <c r="AG575" s="1" t="s">
        <v>118</v>
      </c>
      <c r="AI575" s="1">
        <v>16702875588</v>
      </c>
      <c r="AK575" s="1" t="s">
        <v>8410</v>
      </c>
      <c r="BC575" s="1" t="str">
        <f>"49-3093.00"</f>
        <v>49-3093.00</v>
      </c>
      <c r="BD575" s="1" t="s">
        <v>8411</v>
      </c>
      <c r="BE575" s="1" t="s">
        <v>8412</v>
      </c>
      <c r="BF575" s="1" t="s">
        <v>8413</v>
      </c>
      <c r="BG575" s="1">
        <v>2</v>
      </c>
      <c r="BH575" s="1">
        <v>2</v>
      </c>
      <c r="BI575" s="2">
        <v>44470</v>
      </c>
      <c r="BJ575" s="2">
        <v>45565</v>
      </c>
      <c r="BK575" s="2">
        <v>44470</v>
      </c>
      <c r="BL575" s="2">
        <v>45565</v>
      </c>
      <c r="BM575" s="1">
        <v>35</v>
      </c>
      <c r="BN575" s="1">
        <v>0</v>
      </c>
      <c r="BO575" s="1">
        <v>7</v>
      </c>
      <c r="BP575" s="1">
        <v>7</v>
      </c>
      <c r="BQ575" s="1">
        <v>7</v>
      </c>
      <c r="BR575" s="1">
        <v>7</v>
      </c>
      <c r="BS575" s="1">
        <v>7</v>
      </c>
      <c r="BT575" s="1">
        <v>0</v>
      </c>
      <c r="BU575" s="1" t="str">
        <f t="shared" si="14"/>
        <v>8:00 AM</v>
      </c>
      <c r="BV575" s="1" t="str">
        <f>"5:00 PM"</f>
        <v>5:00 PM</v>
      </c>
      <c r="BW575" s="1" t="s">
        <v>230</v>
      </c>
      <c r="BX575" s="1">
        <v>0</v>
      </c>
      <c r="BY575" s="1">
        <v>6</v>
      </c>
      <c r="BZ575" s="1" t="s">
        <v>112</v>
      </c>
      <c r="CB575" s="1" t="s">
        <v>8414</v>
      </c>
      <c r="CC575" s="1" t="s">
        <v>8415</v>
      </c>
      <c r="CE575" s="1" t="s">
        <v>738</v>
      </c>
      <c r="CF575" s="1" t="s">
        <v>117</v>
      </c>
      <c r="CG575" s="1">
        <v>96950</v>
      </c>
      <c r="CH575" s="3">
        <v>10.67</v>
      </c>
      <c r="CI575" s="3">
        <v>10.67</v>
      </c>
      <c r="CJ575" s="3">
        <v>16.010000000000002</v>
      </c>
      <c r="CK575" s="3">
        <v>16.010000000000002</v>
      </c>
      <c r="CL575" s="1" t="s">
        <v>137</v>
      </c>
      <c r="CM575" s="1" t="s">
        <v>331</v>
      </c>
      <c r="CN575" s="1" t="s">
        <v>139</v>
      </c>
      <c r="CP575" s="1" t="s">
        <v>112</v>
      </c>
      <c r="CQ575" s="1" t="s">
        <v>111</v>
      </c>
      <c r="CR575" s="1" t="s">
        <v>112</v>
      </c>
      <c r="CS575" s="1" t="s">
        <v>111</v>
      </c>
      <c r="CT575" s="1" t="s">
        <v>138</v>
      </c>
      <c r="CU575" s="1" t="s">
        <v>111</v>
      </c>
      <c r="CV575" s="1" t="s">
        <v>138</v>
      </c>
      <c r="CW575" s="1" t="s">
        <v>1717</v>
      </c>
      <c r="CX575" s="1">
        <v>16702354275</v>
      </c>
      <c r="CY575" s="1" t="s">
        <v>8410</v>
      </c>
      <c r="CZ575" s="1" t="s">
        <v>331</v>
      </c>
      <c r="DA575" s="1" t="s">
        <v>111</v>
      </c>
      <c r="DB575" s="1" t="s">
        <v>112</v>
      </c>
    </row>
    <row r="576" spans="1:111" ht="15.6" customHeight="1" x14ac:dyDescent="0.25">
      <c r="A576" s="1" t="s">
        <v>8416</v>
      </c>
      <c r="B576" s="1" t="s">
        <v>238</v>
      </c>
      <c r="C576" s="2">
        <v>44355.853381712965</v>
      </c>
      <c r="D576" s="2">
        <v>44403</v>
      </c>
      <c r="E576" s="1" t="s">
        <v>180</v>
      </c>
      <c r="G576" s="1" t="s">
        <v>112</v>
      </c>
      <c r="H576" s="1" t="s">
        <v>112</v>
      </c>
      <c r="I576" s="1" t="s">
        <v>112</v>
      </c>
      <c r="J576" s="1" t="s">
        <v>8417</v>
      </c>
      <c r="L576" s="1" t="s">
        <v>8418</v>
      </c>
      <c r="M576" s="1" t="s">
        <v>8419</v>
      </c>
      <c r="N576" s="1" t="s">
        <v>116</v>
      </c>
      <c r="O576" s="1" t="s">
        <v>117</v>
      </c>
      <c r="P576" s="9">
        <v>96950</v>
      </c>
      <c r="Q576" s="1" t="s">
        <v>118</v>
      </c>
      <c r="S576" s="1">
        <v>16706701610</v>
      </c>
      <c r="U576" s="1">
        <v>221114</v>
      </c>
      <c r="V576" s="1" t="s">
        <v>119</v>
      </c>
      <c r="X576" s="1" t="s">
        <v>1745</v>
      </c>
      <c r="Y576" s="1" t="s">
        <v>1746</v>
      </c>
      <c r="AA576" s="1" t="s">
        <v>245</v>
      </c>
      <c r="AB576" s="1" t="s">
        <v>8420</v>
      </c>
      <c r="AC576" s="1" t="s">
        <v>8419</v>
      </c>
      <c r="AD576" s="1" t="s">
        <v>116</v>
      </c>
      <c r="AE576" s="1" t="s">
        <v>117</v>
      </c>
      <c r="AF576" s="9">
        <v>96950</v>
      </c>
      <c r="AG576" s="1" t="s">
        <v>118</v>
      </c>
      <c r="AI576" s="1">
        <v>16702311610</v>
      </c>
      <c r="AK576" s="1" t="s">
        <v>8421</v>
      </c>
      <c r="BC576" s="1" t="str">
        <f>"49-9071.00"</f>
        <v>49-9071.00</v>
      </c>
      <c r="BD576" s="1" t="s">
        <v>214</v>
      </c>
      <c r="BE576" s="1" t="s">
        <v>8422</v>
      </c>
      <c r="BF576" s="1" t="s">
        <v>1069</v>
      </c>
      <c r="BG576" s="1">
        <v>1</v>
      </c>
      <c r="BH576" s="1">
        <v>1</v>
      </c>
      <c r="BI576" s="2">
        <v>44470</v>
      </c>
      <c r="BJ576" s="2">
        <v>44834</v>
      </c>
      <c r="BK576" s="2">
        <v>44470</v>
      </c>
      <c r="BL576" s="2">
        <v>44834</v>
      </c>
      <c r="BM576" s="1">
        <v>35</v>
      </c>
      <c r="BN576" s="1">
        <v>0</v>
      </c>
      <c r="BO576" s="1">
        <v>7</v>
      </c>
      <c r="BP576" s="1">
        <v>7</v>
      </c>
      <c r="BQ576" s="1">
        <v>7</v>
      </c>
      <c r="BR576" s="1">
        <v>7</v>
      </c>
      <c r="BS576" s="1">
        <v>7</v>
      </c>
      <c r="BT576" s="1">
        <v>0</v>
      </c>
      <c r="BU576" s="1" t="str">
        <f t="shared" si="14"/>
        <v>8:00 AM</v>
      </c>
      <c r="BV576" s="1" t="str">
        <f>"4:00 PM"</f>
        <v>4:00 PM</v>
      </c>
      <c r="BW576" s="1" t="s">
        <v>135</v>
      </c>
      <c r="BX576" s="1">
        <v>0</v>
      </c>
      <c r="BY576" s="1">
        <v>12</v>
      </c>
      <c r="BZ576" s="1" t="s">
        <v>112</v>
      </c>
      <c r="CB576" s="1" t="s">
        <v>8423</v>
      </c>
      <c r="CC576" s="1" t="s">
        <v>8424</v>
      </c>
      <c r="CD576" s="1" t="s">
        <v>8419</v>
      </c>
      <c r="CE576" s="1" t="s">
        <v>116</v>
      </c>
      <c r="CF576" s="1" t="s">
        <v>117</v>
      </c>
      <c r="CG576" s="1">
        <v>96950</v>
      </c>
      <c r="CH576" s="3">
        <v>8.7100000000000009</v>
      </c>
      <c r="CI576" s="3">
        <v>8.7100000000000009</v>
      </c>
      <c r="CJ576" s="3">
        <v>13.07</v>
      </c>
      <c r="CK576" s="3">
        <v>13.07</v>
      </c>
      <c r="CL576" s="1" t="s">
        <v>137</v>
      </c>
      <c r="CM576" s="1" t="s">
        <v>138</v>
      </c>
      <c r="CN576" s="1" t="s">
        <v>139</v>
      </c>
      <c r="CP576" s="1" t="s">
        <v>112</v>
      </c>
      <c r="CQ576" s="1" t="s">
        <v>111</v>
      </c>
      <c r="CR576" s="1" t="s">
        <v>112</v>
      </c>
      <c r="CS576" s="1" t="s">
        <v>112</v>
      </c>
      <c r="CT576" s="1" t="s">
        <v>138</v>
      </c>
      <c r="CU576" s="1" t="s">
        <v>111</v>
      </c>
      <c r="CV576" s="1" t="s">
        <v>138</v>
      </c>
      <c r="CW576" s="1" t="s">
        <v>8425</v>
      </c>
      <c r="CX576" s="1">
        <v>16702341610</v>
      </c>
      <c r="CY576" s="1" t="s">
        <v>8421</v>
      </c>
      <c r="CZ576" s="1" t="s">
        <v>168</v>
      </c>
      <c r="DA576" s="1" t="s">
        <v>111</v>
      </c>
      <c r="DB576" s="1" t="s">
        <v>112</v>
      </c>
    </row>
    <row r="577" spans="1:111" ht="15.6" customHeight="1" x14ac:dyDescent="0.25">
      <c r="A577" s="1" t="s">
        <v>8432</v>
      </c>
      <c r="B577" s="1" t="s">
        <v>238</v>
      </c>
      <c r="C577" s="2">
        <v>44358.389595486115</v>
      </c>
      <c r="D577" s="2">
        <v>44404</v>
      </c>
      <c r="E577" s="1" t="s">
        <v>110</v>
      </c>
      <c r="F577" s="2">
        <v>44468.833333333336</v>
      </c>
      <c r="G577" s="1" t="s">
        <v>112</v>
      </c>
      <c r="H577" s="1" t="s">
        <v>112</v>
      </c>
      <c r="I577" s="1" t="s">
        <v>112</v>
      </c>
      <c r="J577" s="1" t="s">
        <v>8433</v>
      </c>
      <c r="K577" s="1" t="s">
        <v>8434</v>
      </c>
      <c r="L577" s="1" t="s">
        <v>1197</v>
      </c>
      <c r="M577" s="1" t="s">
        <v>138</v>
      </c>
      <c r="N577" s="1" t="s">
        <v>116</v>
      </c>
      <c r="O577" s="1" t="s">
        <v>117</v>
      </c>
      <c r="P577" s="9">
        <v>96950</v>
      </c>
      <c r="Q577" s="1" t="s">
        <v>118</v>
      </c>
      <c r="S577" s="1">
        <v>16702851863</v>
      </c>
      <c r="U577" s="1">
        <v>445110</v>
      </c>
      <c r="V577" s="1" t="s">
        <v>119</v>
      </c>
      <c r="X577" s="1" t="s">
        <v>7120</v>
      </c>
      <c r="Y577" s="1" t="s">
        <v>7121</v>
      </c>
      <c r="AA577" s="1" t="s">
        <v>973</v>
      </c>
      <c r="AB577" s="1" t="s">
        <v>1197</v>
      </c>
      <c r="AC577" s="1" t="s">
        <v>138</v>
      </c>
      <c r="AD577" s="1" t="s">
        <v>116</v>
      </c>
      <c r="AE577" s="1" t="s">
        <v>117</v>
      </c>
      <c r="AF577" s="9">
        <v>96950</v>
      </c>
      <c r="AG577" s="1" t="s">
        <v>118</v>
      </c>
      <c r="AI577" s="1">
        <v>16706702851</v>
      </c>
      <c r="AK577" s="1" t="s">
        <v>8435</v>
      </c>
      <c r="BC577" s="1" t="str">
        <f>"49-9071.00"</f>
        <v>49-9071.00</v>
      </c>
      <c r="BD577" s="1" t="s">
        <v>214</v>
      </c>
      <c r="BE577" s="1" t="s">
        <v>8436</v>
      </c>
      <c r="BF577" s="1" t="s">
        <v>8437</v>
      </c>
      <c r="BG577" s="1">
        <v>2</v>
      </c>
      <c r="BH577" s="1">
        <v>2</v>
      </c>
      <c r="BI577" s="2">
        <v>44470</v>
      </c>
      <c r="BJ577" s="2">
        <v>44834</v>
      </c>
      <c r="BK577" s="2">
        <v>44470</v>
      </c>
      <c r="BL577" s="2">
        <v>44834</v>
      </c>
      <c r="BM577" s="1">
        <v>40</v>
      </c>
      <c r="BN577" s="1">
        <v>0</v>
      </c>
      <c r="BO577" s="1">
        <v>8</v>
      </c>
      <c r="BP577" s="1">
        <v>8</v>
      </c>
      <c r="BQ577" s="1">
        <v>8</v>
      </c>
      <c r="BR577" s="1">
        <v>8</v>
      </c>
      <c r="BS577" s="1">
        <v>8</v>
      </c>
      <c r="BT577" s="1">
        <v>0</v>
      </c>
      <c r="BU577" s="1" t="str">
        <f t="shared" si="14"/>
        <v>8:00 AM</v>
      </c>
      <c r="BV577" s="1" t="str">
        <f>"5:00 PM"</f>
        <v>5:00 PM</v>
      </c>
      <c r="BW577" s="1" t="s">
        <v>230</v>
      </c>
      <c r="BX577" s="1">
        <v>0</v>
      </c>
      <c r="BY577" s="1">
        <v>12</v>
      </c>
      <c r="BZ577" s="1" t="s">
        <v>112</v>
      </c>
      <c r="CB577" s="1" t="s">
        <v>8438</v>
      </c>
      <c r="CC577" s="1" t="s">
        <v>1197</v>
      </c>
      <c r="CD577" s="1" t="s">
        <v>138</v>
      </c>
      <c r="CE577" s="1" t="s">
        <v>116</v>
      </c>
      <c r="CF577" s="1" t="s">
        <v>117</v>
      </c>
      <c r="CG577" s="1">
        <v>96950</v>
      </c>
      <c r="CH577" s="3">
        <v>8.7100000000000009</v>
      </c>
      <c r="CI577" s="3">
        <v>8.7100000000000009</v>
      </c>
      <c r="CJ577" s="3">
        <v>13.07</v>
      </c>
      <c r="CK577" s="3">
        <v>13.07</v>
      </c>
      <c r="CL577" s="1" t="s">
        <v>137</v>
      </c>
      <c r="CM577" s="1" t="s">
        <v>168</v>
      </c>
      <c r="CN577" s="1" t="s">
        <v>218</v>
      </c>
      <c r="CP577" s="1" t="s">
        <v>112</v>
      </c>
      <c r="CQ577" s="1" t="s">
        <v>111</v>
      </c>
      <c r="CR577" s="1" t="s">
        <v>112</v>
      </c>
      <c r="CS577" s="1" t="s">
        <v>111</v>
      </c>
      <c r="CT577" s="1" t="s">
        <v>138</v>
      </c>
      <c r="CU577" s="1" t="s">
        <v>111</v>
      </c>
      <c r="CV577" s="1" t="s">
        <v>138</v>
      </c>
      <c r="CW577" s="1" t="s">
        <v>7234</v>
      </c>
      <c r="CX577" s="1">
        <v>16702851863</v>
      </c>
      <c r="CY577" s="1" t="s">
        <v>8435</v>
      </c>
      <c r="CZ577" s="1" t="s">
        <v>138</v>
      </c>
      <c r="DA577" s="1" t="s">
        <v>111</v>
      </c>
      <c r="DB577" s="1" t="s">
        <v>112</v>
      </c>
    </row>
    <row r="578" spans="1:111" ht="15.6" customHeight="1" x14ac:dyDescent="0.25">
      <c r="A578" s="1" t="s">
        <v>8439</v>
      </c>
      <c r="B578" s="1" t="s">
        <v>238</v>
      </c>
      <c r="C578" s="2">
        <v>44376.199899768515</v>
      </c>
      <c r="D578" s="2">
        <v>44425</v>
      </c>
      <c r="E578" s="1" t="s">
        <v>180</v>
      </c>
      <c r="G578" s="1" t="s">
        <v>112</v>
      </c>
      <c r="H578" s="1" t="s">
        <v>112</v>
      </c>
      <c r="I578" s="1" t="s">
        <v>112</v>
      </c>
      <c r="J578" s="1" t="s">
        <v>5758</v>
      </c>
      <c r="K578" s="1" t="s">
        <v>8440</v>
      </c>
      <c r="L578" s="1" t="s">
        <v>397</v>
      </c>
      <c r="M578" s="1" t="s">
        <v>8441</v>
      </c>
      <c r="N578" s="1" t="s">
        <v>116</v>
      </c>
      <c r="O578" s="1" t="s">
        <v>117</v>
      </c>
      <c r="P578" s="9">
        <v>96950</v>
      </c>
      <c r="Q578" s="1" t="s">
        <v>118</v>
      </c>
      <c r="R578" s="1" t="s">
        <v>138</v>
      </c>
      <c r="S578" s="1">
        <v>16702342838</v>
      </c>
      <c r="U578" s="1">
        <v>44511</v>
      </c>
      <c r="V578" s="1" t="s">
        <v>119</v>
      </c>
      <c r="X578" s="1" t="s">
        <v>370</v>
      </c>
      <c r="Y578" s="1" t="s">
        <v>371</v>
      </c>
      <c r="Z578" s="1" t="s">
        <v>372</v>
      </c>
      <c r="AA578" s="1" t="s">
        <v>1184</v>
      </c>
      <c r="AB578" s="1" t="s">
        <v>368</v>
      </c>
      <c r="AC578" s="1" t="s">
        <v>1185</v>
      </c>
      <c r="AD578" s="1" t="s">
        <v>116</v>
      </c>
      <c r="AE578" s="1" t="s">
        <v>117</v>
      </c>
      <c r="AF578" s="9">
        <v>96950</v>
      </c>
      <c r="AG578" s="1" t="s">
        <v>118</v>
      </c>
      <c r="AH578" s="1" t="s">
        <v>138</v>
      </c>
      <c r="AI578" s="1">
        <v>16702346278</v>
      </c>
      <c r="AK578" s="1" t="s">
        <v>1186</v>
      </c>
      <c r="BC578" s="1" t="str">
        <f>"49-9071.00"</f>
        <v>49-9071.00</v>
      </c>
      <c r="BD578" s="1" t="s">
        <v>214</v>
      </c>
      <c r="BE578" s="1" t="s">
        <v>8442</v>
      </c>
      <c r="BF578" s="1" t="s">
        <v>4420</v>
      </c>
      <c r="BG578" s="1">
        <v>1</v>
      </c>
      <c r="BH578" s="1">
        <v>1</v>
      </c>
      <c r="BI578" s="2">
        <v>44470</v>
      </c>
      <c r="BJ578" s="2">
        <v>44834</v>
      </c>
      <c r="BK578" s="2">
        <v>44470</v>
      </c>
      <c r="BL578" s="2">
        <v>44834</v>
      </c>
      <c r="BM578" s="1">
        <v>35</v>
      </c>
      <c r="BN578" s="1">
        <v>0</v>
      </c>
      <c r="BO578" s="1">
        <v>7</v>
      </c>
      <c r="BP578" s="1">
        <v>7</v>
      </c>
      <c r="BQ578" s="1">
        <v>7</v>
      </c>
      <c r="BR578" s="1">
        <v>7</v>
      </c>
      <c r="BS578" s="1">
        <v>7</v>
      </c>
      <c r="BT578" s="1">
        <v>0</v>
      </c>
      <c r="BU578" s="1" t="str">
        <f t="shared" si="14"/>
        <v>8:00 AM</v>
      </c>
      <c r="BV578" s="1" t="str">
        <f>"4:00 PM"</f>
        <v>4:00 PM</v>
      </c>
      <c r="BW578" s="1" t="s">
        <v>135</v>
      </c>
      <c r="BX578" s="1">
        <v>0</v>
      </c>
      <c r="BY578" s="1">
        <v>24</v>
      </c>
      <c r="BZ578" s="1" t="s">
        <v>112</v>
      </c>
      <c r="CB578" s="1" t="s">
        <v>8443</v>
      </c>
      <c r="CC578" s="1" t="s">
        <v>397</v>
      </c>
      <c r="CD578" s="1" t="s">
        <v>1009</v>
      </c>
      <c r="CE578" s="1" t="s">
        <v>116</v>
      </c>
      <c r="CF578" s="1" t="s">
        <v>117</v>
      </c>
      <c r="CG578" s="1">
        <v>96950</v>
      </c>
      <c r="CH578" s="3">
        <v>8.7100000000000009</v>
      </c>
      <c r="CI578" s="3">
        <v>8.7100000000000009</v>
      </c>
      <c r="CJ578" s="3">
        <v>13.07</v>
      </c>
      <c r="CK578" s="3">
        <v>13.07</v>
      </c>
      <c r="CL578" s="1" t="s">
        <v>137</v>
      </c>
      <c r="CM578" s="1" t="s">
        <v>138</v>
      </c>
      <c r="CN578" s="1" t="s">
        <v>139</v>
      </c>
      <c r="CP578" s="1" t="s">
        <v>112</v>
      </c>
      <c r="CQ578" s="1" t="s">
        <v>111</v>
      </c>
      <c r="CR578" s="1" t="s">
        <v>112</v>
      </c>
      <c r="CS578" s="1" t="s">
        <v>111</v>
      </c>
      <c r="CT578" s="1" t="s">
        <v>138</v>
      </c>
      <c r="CU578" s="1" t="s">
        <v>111</v>
      </c>
      <c r="CV578" s="1" t="s">
        <v>138</v>
      </c>
      <c r="CW578" s="1" t="s">
        <v>138</v>
      </c>
      <c r="CX578" s="1">
        <v>16702342838</v>
      </c>
      <c r="CY578" s="1" t="s">
        <v>8444</v>
      </c>
      <c r="CZ578" s="1" t="s">
        <v>428</v>
      </c>
      <c r="DA578" s="1" t="s">
        <v>111</v>
      </c>
      <c r="DB578" s="1" t="s">
        <v>112</v>
      </c>
    </row>
    <row r="579" spans="1:111" ht="15.6" customHeight="1" x14ac:dyDescent="0.25">
      <c r="A579" s="1" t="s">
        <v>8448</v>
      </c>
      <c r="B579" s="1" t="s">
        <v>238</v>
      </c>
      <c r="C579" s="2">
        <v>44383.028190393517</v>
      </c>
      <c r="D579" s="2">
        <v>44426</v>
      </c>
      <c r="E579" s="1" t="s">
        <v>180</v>
      </c>
      <c r="G579" s="1" t="s">
        <v>112</v>
      </c>
      <c r="H579" s="1" t="s">
        <v>111</v>
      </c>
      <c r="I579" s="1" t="s">
        <v>112</v>
      </c>
      <c r="J579" s="1" t="s">
        <v>568</v>
      </c>
      <c r="K579" s="1" t="s">
        <v>569</v>
      </c>
      <c r="L579" s="1" t="s">
        <v>669</v>
      </c>
      <c r="M579" s="1" t="s">
        <v>571</v>
      </c>
      <c r="N579" s="1" t="s">
        <v>116</v>
      </c>
      <c r="O579" s="1" t="s">
        <v>117</v>
      </c>
      <c r="P579" s="9">
        <v>96950</v>
      </c>
      <c r="Q579" s="1" t="s">
        <v>118</v>
      </c>
      <c r="S579" s="1">
        <v>16703225246</v>
      </c>
      <c r="U579" s="1">
        <v>56132</v>
      </c>
      <c r="V579" s="1" t="s">
        <v>119</v>
      </c>
      <c r="X579" s="1" t="s">
        <v>848</v>
      </c>
      <c r="Y579" s="1" t="s">
        <v>8449</v>
      </c>
      <c r="Z579" s="1" t="s">
        <v>8450</v>
      </c>
      <c r="AA579" s="1" t="s">
        <v>461</v>
      </c>
      <c r="AB579" s="1" t="s">
        <v>571</v>
      </c>
      <c r="AC579" s="1" t="s">
        <v>571</v>
      </c>
      <c r="AD579" s="1" t="s">
        <v>5062</v>
      </c>
      <c r="AE579" s="1" t="s">
        <v>117</v>
      </c>
      <c r="AF579" s="9">
        <v>96950</v>
      </c>
      <c r="AG579" s="1" t="s">
        <v>118</v>
      </c>
      <c r="AI579" s="1">
        <v>16707837461</v>
      </c>
      <c r="AK579" s="1" t="s">
        <v>575</v>
      </c>
      <c r="BC579" s="1" t="str">
        <f>"49-9071.00"</f>
        <v>49-9071.00</v>
      </c>
      <c r="BD579" s="1" t="s">
        <v>214</v>
      </c>
      <c r="BE579" s="1" t="s">
        <v>8451</v>
      </c>
      <c r="BF579" s="1" t="s">
        <v>2311</v>
      </c>
      <c r="BG579" s="1">
        <v>5</v>
      </c>
      <c r="BH579" s="1">
        <v>5</v>
      </c>
      <c r="BI579" s="2">
        <v>44470</v>
      </c>
      <c r="BJ579" s="2">
        <v>44834</v>
      </c>
      <c r="BK579" s="2">
        <v>44470</v>
      </c>
      <c r="BL579" s="2">
        <v>44834</v>
      </c>
      <c r="BM579" s="1">
        <v>35</v>
      </c>
      <c r="BN579" s="1">
        <v>0</v>
      </c>
      <c r="BO579" s="1">
        <v>7</v>
      </c>
      <c r="BP579" s="1">
        <v>7</v>
      </c>
      <c r="BQ579" s="1">
        <v>7</v>
      </c>
      <c r="BR579" s="1">
        <v>7</v>
      </c>
      <c r="BS579" s="1">
        <v>7</v>
      </c>
      <c r="BT579" s="1">
        <v>0</v>
      </c>
      <c r="BU579" s="1" t="str">
        <f t="shared" si="14"/>
        <v>8:00 AM</v>
      </c>
      <c r="BV579" s="1" t="str">
        <f>"4:00 PM"</f>
        <v>4:00 PM</v>
      </c>
      <c r="BW579" s="1" t="s">
        <v>135</v>
      </c>
      <c r="BX579" s="1">
        <v>0</v>
      </c>
      <c r="BY579" s="1">
        <v>12</v>
      </c>
      <c r="BZ579" s="1" t="s">
        <v>112</v>
      </c>
      <c r="CB579" s="1" t="s">
        <v>8452</v>
      </c>
      <c r="CC579" s="1" t="s">
        <v>571</v>
      </c>
      <c r="CD579" s="1" t="s">
        <v>669</v>
      </c>
      <c r="CE579" s="1" t="s">
        <v>5062</v>
      </c>
      <c r="CF579" s="1" t="s">
        <v>117</v>
      </c>
      <c r="CG579" s="1">
        <v>96950</v>
      </c>
      <c r="CH579" s="3">
        <v>8.7100000000000009</v>
      </c>
      <c r="CI579" s="3">
        <v>8.7100000000000009</v>
      </c>
      <c r="CJ579" s="3">
        <v>13.06</v>
      </c>
      <c r="CK579" s="3">
        <v>13.06</v>
      </c>
      <c r="CL579" s="1" t="s">
        <v>137</v>
      </c>
      <c r="CM579" s="1" t="s">
        <v>781</v>
      </c>
      <c r="CN579" s="1" t="s">
        <v>139</v>
      </c>
      <c r="CP579" s="1" t="s">
        <v>112</v>
      </c>
      <c r="CQ579" s="1" t="s">
        <v>111</v>
      </c>
      <c r="CR579" s="1" t="s">
        <v>111</v>
      </c>
      <c r="CS579" s="1" t="s">
        <v>111</v>
      </c>
      <c r="CT579" s="1" t="s">
        <v>138</v>
      </c>
      <c r="CU579" s="1" t="s">
        <v>111</v>
      </c>
      <c r="CV579" s="1" t="s">
        <v>138</v>
      </c>
      <c r="CW579" s="1" t="s">
        <v>8453</v>
      </c>
      <c r="CX579" s="1">
        <v>16707837461</v>
      </c>
      <c r="CY579" s="1" t="s">
        <v>575</v>
      </c>
      <c r="CZ579" s="1" t="s">
        <v>428</v>
      </c>
      <c r="DA579" s="1" t="s">
        <v>111</v>
      </c>
      <c r="DB579" s="1" t="s">
        <v>112</v>
      </c>
    </row>
    <row r="580" spans="1:111" ht="15.6" customHeight="1" x14ac:dyDescent="0.25">
      <c r="A580" s="1" t="s">
        <v>8464</v>
      </c>
      <c r="B580" s="1" t="s">
        <v>238</v>
      </c>
      <c r="C580" s="2">
        <v>44410.116501504628</v>
      </c>
      <c r="D580" s="2">
        <v>44454</v>
      </c>
      <c r="E580" s="1" t="s">
        <v>110</v>
      </c>
      <c r="F580" s="2">
        <v>44468.833333333336</v>
      </c>
      <c r="G580" s="1" t="s">
        <v>111</v>
      </c>
      <c r="H580" s="1" t="s">
        <v>112</v>
      </c>
      <c r="I580" s="1" t="s">
        <v>112</v>
      </c>
      <c r="J580" s="1" t="s">
        <v>8465</v>
      </c>
      <c r="K580" s="1" t="s">
        <v>8466</v>
      </c>
      <c r="L580" s="1" t="s">
        <v>8467</v>
      </c>
      <c r="M580" s="1" t="s">
        <v>138</v>
      </c>
      <c r="N580" s="1" t="s">
        <v>116</v>
      </c>
      <c r="O580" s="1" t="s">
        <v>117</v>
      </c>
      <c r="P580" s="9">
        <v>96950</v>
      </c>
      <c r="Q580" s="1" t="s">
        <v>118</v>
      </c>
      <c r="R580" s="1" t="s">
        <v>138</v>
      </c>
      <c r="S580" s="1">
        <v>16702378300</v>
      </c>
      <c r="T580" s="1">
        <v>508</v>
      </c>
      <c r="U580" s="1">
        <v>541930</v>
      </c>
      <c r="V580" s="1" t="s">
        <v>119</v>
      </c>
      <c r="X580" s="1" t="s">
        <v>1645</v>
      </c>
      <c r="Y580" s="1" t="s">
        <v>8468</v>
      </c>
      <c r="AA580" s="1" t="s">
        <v>373</v>
      </c>
      <c r="AB580" s="1" t="s">
        <v>8469</v>
      </c>
      <c r="AC580" s="1" t="s">
        <v>138</v>
      </c>
      <c r="AD580" s="1" t="s">
        <v>116</v>
      </c>
      <c r="AE580" s="1" t="s">
        <v>117</v>
      </c>
      <c r="AF580" s="9">
        <v>96950</v>
      </c>
      <c r="AG580" s="1" t="s">
        <v>118</v>
      </c>
      <c r="AH580" s="1" t="s">
        <v>138</v>
      </c>
      <c r="AI580" s="1">
        <v>16709897740</v>
      </c>
      <c r="AK580" s="1" t="s">
        <v>8470</v>
      </c>
      <c r="BC580" s="1" t="str">
        <f>"27-3091.00"</f>
        <v>27-3091.00</v>
      </c>
      <c r="BD580" s="1" t="s">
        <v>1239</v>
      </c>
      <c r="BE580" s="1" t="s">
        <v>8471</v>
      </c>
      <c r="BF580" s="1" t="s">
        <v>4078</v>
      </c>
      <c r="BG580" s="1">
        <v>1</v>
      </c>
      <c r="BH580" s="1">
        <v>1</v>
      </c>
      <c r="BI580" s="2">
        <v>44470</v>
      </c>
      <c r="BJ580" s="2">
        <v>44834</v>
      </c>
      <c r="BK580" s="2">
        <v>44470</v>
      </c>
      <c r="BL580" s="2">
        <v>44834</v>
      </c>
      <c r="BM580" s="1">
        <v>35</v>
      </c>
      <c r="BN580" s="1">
        <v>0</v>
      </c>
      <c r="BO580" s="1">
        <v>7</v>
      </c>
      <c r="BP580" s="1">
        <v>7</v>
      </c>
      <c r="BQ580" s="1">
        <v>7</v>
      </c>
      <c r="BR580" s="1">
        <v>7</v>
      </c>
      <c r="BS580" s="1">
        <v>7</v>
      </c>
      <c r="BT580" s="1">
        <v>0</v>
      </c>
      <c r="BU580" s="1" t="str">
        <f t="shared" si="14"/>
        <v>8:00 AM</v>
      </c>
      <c r="BV580" s="1" t="str">
        <f>"3:30 PM"</f>
        <v>3:30 PM</v>
      </c>
      <c r="BW580" s="1" t="s">
        <v>135</v>
      </c>
      <c r="BX580" s="1">
        <v>0</v>
      </c>
      <c r="BY580" s="1">
        <v>24</v>
      </c>
      <c r="BZ580" s="1" t="s">
        <v>112</v>
      </c>
      <c r="CB580" s="1" t="s">
        <v>8472</v>
      </c>
      <c r="CC580" s="1" t="s">
        <v>8467</v>
      </c>
      <c r="CD580" s="1" t="s">
        <v>138</v>
      </c>
      <c r="CE580" s="1" t="s">
        <v>116</v>
      </c>
      <c r="CF580" s="1" t="s">
        <v>117</v>
      </c>
      <c r="CG580" s="1">
        <v>96950</v>
      </c>
      <c r="CH580" s="3">
        <v>13.19</v>
      </c>
      <c r="CI580" s="3">
        <v>13.19</v>
      </c>
      <c r="CJ580" s="3">
        <v>19.78</v>
      </c>
      <c r="CK580" s="3">
        <v>19.78</v>
      </c>
      <c r="CL580" s="1" t="s">
        <v>137</v>
      </c>
      <c r="CM580" s="1" t="s">
        <v>138</v>
      </c>
      <c r="CN580" s="1" t="s">
        <v>139</v>
      </c>
      <c r="CP580" s="1" t="s">
        <v>112</v>
      </c>
      <c r="CQ580" s="1" t="s">
        <v>111</v>
      </c>
      <c r="CR580" s="1" t="s">
        <v>112</v>
      </c>
      <c r="CS580" s="1" t="s">
        <v>111</v>
      </c>
      <c r="CT580" s="1" t="s">
        <v>138</v>
      </c>
      <c r="CU580" s="1" t="s">
        <v>111</v>
      </c>
      <c r="CV580" s="1" t="s">
        <v>138</v>
      </c>
      <c r="CW580" s="1" t="s">
        <v>8473</v>
      </c>
      <c r="CX580" s="1">
        <v>16702378300</v>
      </c>
      <c r="CY580" s="1" t="s">
        <v>8470</v>
      </c>
      <c r="CZ580" s="1" t="s">
        <v>138</v>
      </c>
      <c r="DA580" s="1" t="s">
        <v>111</v>
      </c>
      <c r="DB580" s="1" t="s">
        <v>112</v>
      </c>
    </row>
    <row r="581" spans="1:111" ht="15.6" customHeight="1" x14ac:dyDescent="0.25">
      <c r="A581" s="1" t="s">
        <v>8490</v>
      </c>
      <c r="B581" s="1" t="s">
        <v>238</v>
      </c>
      <c r="C581" s="2">
        <v>44043.912781481478</v>
      </c>
      <c r="D581" s="2">
        <v>44109</v>
      </c>
      <c r="E581" s="1" t="s">
        <v>180</v>
      </c>
      <c r="G581" s="1" t="s">
        <v>111</v>
      </c>
      <c r="H581" s="1" t="s">
        <v>112</v>
      </c>
      <c r="I581" s="1" t="s">
        <v>112</v>
      </c>
      <c r="J581" s="1" t="s">
        <v>8491</v>
      </c>
      <c r="K581" s="1" t="s">
        <v>8492</v>
      </c>
      <c r="L581" s="1" t="s">
        <v>8493</v>
      </c>
      <c r="M581" s="1" t="s">
        <v>8494</v>
      </c>
      <c r="N581" s="1" t="s">
        <v>116</v>
      </c>
      <c r="O581" s="1" t="s">
        <v>117</v>
      </c>
      <c r="P581" s="9">
        <v>96950</v>
      </c>
      <c r="Q581" s="1" t="s">
        <v>118</v>
      </c>
      <c r="R581" s="1" t="s">
        <v>362</v>
      </c>
      <c r="S581" s="1">
        <v>16702332732</v>
      </c>
      <c r="U581" s="1">
        <v>53249</v>
      </c>
      <c r="V581" s="1" t="s">
        <v>119</v>
      </c>
      <c r="X581" s="1" t="s">
        <v>5044</v>
      </c>
      <c r="Y581" s="1" t="s">
        <v>8495</v>
      </c>
      <c r="AA581" s="1" t="s">
        <v>245</v>
      </c>
      <c r="AB581" s="1" t="s">
        <v>8496</v>
      </c>
      <c r="AC581" s="1" t="s">
        <v>8494</v>
      </c>
      <c r="AD581" s="1" t="s">
        <v>116</v>
      </c>
      <c r="AE581" s="1" t="s">
        <v>117</v>
      </c>
      <c r="AF581" s="9">
        <v>96950</v>
      </c>
      <c r="AG581" s="1" t="s">
        <v>118</v>
      </c>
      <c r="AH581" s="1" t="s">
        <v>362</v>
      </c>
      <c r="AI581" s="1">
        <v>16702332732</v>
      </c>
      <c r="AK581" s="1" t="s">
        <v>8497</v>
      </c>
      <c r="BC581" s="1" t="str">
        <f>"39-7011.00"</f>
        <v>39-7011.00</v>
      </c>
      <c r="BD581" s="1" t="s">
        <v>1435</v>
      </c>
      <c r="BE581" s="1" t="s">
        <v>8498</v>
      </c>
      <c r="BF581" s="1" t="s">
        <v>8499</v>
      </c>
      <c r="BG581" s="1">
        <v>1</v>
      </c>
      <c r="BH581" s="1">
        <v>1</v>
      </c>
      <c r="BI581" s="2">
        <v>44105</v>
      </c>
      <c r="BJ581" s="2">
        <v>44469</v>
      </c>
      <c r="BK581" s="2">
        <v>44109</v>
      </c>
      <c r="BL581" s="2">
        <v>44469</v>
      </c>
      <c r="BM581" s="1">
        <v>40</v>
      </c>
      <c r="BN581" s="1">
        <v>0</v>
      </c>
      <c r="BO581" s="1">
        <v>8</v>
      </c>
      <c r="BP581" s="1">
        <v>8</v>
      </c>
      <c r="BQ581" s="1">
        <v>8</v>
      </c>
      <c r="BR581" s="1">
        <v>8</v>
      </c>
      <c r="BS581" s="1">
        <v>8</v>
      </c>
      <c r="BT581" s="1">
        <v>0</v>
      </c>
      <c r="BU581" s="1" t="str">
        <f t="shared" si="14"/>
        <v>8:00 AM</v>
      </c>
      <c r="BV581" s="1" t="str">
        <f>"5:00 PM"</f>
        <v>5:00 PM</v>
      </c>
      <c r="BW581" s="1" t="s">
        <v>135</v>
      </c>
      <c r="BX581" s="1">
        <v>0</v>
      </c>
      <c r="BY581" s="1">
        <v>12</v>
      </c>
      <c r="BZ581" s="1" t="s">
        <v>112</v>
      </c>
      <c r="CA581" s="1">
        <v>0</v>
      </c>
      <c r="CB581" s="1" t="s">
        <v>8500</v>
      </c>
      <c r="CC581" s="1" t="s">
        <v>8494</v>
      </c>
      <c r="CD581" s="1" t="s">
        <v>8494</v>
      </c>
      <c r="CE581" s="1" t="s">
        <v>116</v>
      </c>
      <c r="CF581" s="1" t="s">
        <v>117</v>
      </c>
      <c r="CG581" s="1">
        <v>96950</v>
      </c>
      <c r="CH581" s="3">
        <v>9.48</v>
      </c>
      <c r="CJ581" s="3">
        <v>14.22</v>
      </c>
      <c r="CL581" s="1" t="s">
        <v>137</v>
      </c>
      <c r="CM581" s="1" t="s">
        <v>362</v>
      </c>
      <c r="CN581" s="1" t="s">
        <v>139</v>
      </c>
      <c r="CP581" s="1" t="s">
        <v>112</v>
      </c>
      <c r="CQ581" s="1" t="s">
        <v>111</v>
      </c>
      <c r="CR581" s="1" t="s">
        <v>112</v>
      </c>
      <c r="CS581" s="1" t="s">
        <v>111</v>
      </c>
      <c r="CT581" s="1" t="s">
        <v>138</v>
      </c>
      <c r="CU581" s="1" t="s">
        <v>111</v>
      </c>
      <c r="CV581" s="1" t="s">
        <v>138</v>
      </c>
      <c r="CW581" s="1" t="s">
        <v>2538</v>
      </c>
      <c r="CX581" s="1">
        <v>16702332732</v>
      </c>
      <c r="CY581" s="1" t="s">
        <v>8497</v>
      </c>
      <c r="CZ581" s="1" t="s">
        <v>138</v>
      </c>
      <c r="DA581" s="1" t="s">
        <v>111</v>
      </c>
      <c r="DB581" s="1" t="s">
        <v>112</v>
      </c>
      <c r="DC581" s="1" t="s">
        <v>8501</v>
      </c>
      <c r="DD581" s="1" t="s">
        <v>1318</v>
      </c>
      <c r="DF581" s="1" t="s">
        <v>8491</v>
      </c>
      <c r="DG581" s="1" t="s">
        <v>8497</v>
      </c>
    </row>
    <row r="582" spans="1:111" ht="15.6" customHeight="1" x14ac:dyDescent="0.25">
      <c r="A582" s="1" t="s">
        <v>8512</v>
      </c>
      <c r="B582" s="1" t="s">
        <v>238</v>
      </c>
      <c r="C582" s="2">
        <v>44098.786720370372</v>
      </c>
      <c r="D582" s="2">
        <v>44147</v>
      </c>
      <c r="E582" s="1" t="s">
        <v>110</v>
      </c>
      <c r="F582" s="2">
        <v>44103.833333333336</v>
      </c>
      <c r="G582" s="1" t="s">
        <v>111</v>
      </c>
      <c r="H582" s="1" t="s">
        <v>112</v>
      </c>
      <c r="I582" s="1" t="s">
        <v>112</v>
      </c>
      <c r="J582" s="1" t="s">
        <v>8513</v>
      </c>
      <c r="L582" s="1" t="s">
        <v>8514</v>
      </c>
      <c r="N582" s="1" t="s">
        <v>116</v>
      </c>
      <c r="O582" s="1" t="s">
        <v>117</v>
      </c>
      <c r="P582" s="9">
        <v>96950</v>
      </c>
      <c r="Q582" s="1" t="s">
        <v>118</v>
      </c>
      <c r="S582" s="1">
        <v>16702871796</v>
      </c>
      <c r="U582" s="1">
        <v>5617</v>
      </c>
      <c r="V582" s="1" t="s">
        <v>119</v>
      </c>
      <c r="X582" s="1" t="s">
        <v>8515</v>
      </c>
      <c r="Y582" s="1" t="s">
        <v>8516</v>
      </c>
      <c r="Z582" s="1" t="s">
        <v>8517</v>
      </c>
      <c r="AA582" s="1" t="s">
        <v>2483</v>
      </c>
      <c r="AB582" s="1" t="s">
        <v>8514</v>
      </c>
      <c r="AD582" s="1" t="s">
        <v>116</v>
      </c>
      <c r="AE582" s="1" t="s">
        <v>117</v>
      </c>
      <c r="AF582" s="9">
        <v>96950</v>
      </c>
      <c r="AG582" s="1" t="s">
        <v>118</v>
      </c>
      <c r="AI582" s="1">
        <v>16702871796</v>
      </c>
      <c r="AK582" s="1" t="s">
        <v>8518</v>
      </c>
      <c r="BC582" s="1" t="str">
        <f>"13-2011.01"</f>
        <v>13-2011.01</v>
      </c>
      <c r="BD582" s="1" t="s">
        <v>932</v>
      </c>
      <c r="BE582" s="1" t="s">
        <v>8519</v>
      </c>
      <c r="BF582" s="1" t="s">
        <v>759</v>
      </c>
      <c r="BG582" s="1">
        <v>1</v>
      </c>
      <c r="BH582" s="1">
        <v>1</v>
      </c>
      <c r="BI582" s="2">
        <v>44105</v>
      </c>
      <c r="BJ582" s="2">
        <v>44469</v>
      </c>
      <c r="BK582" s="2">
        <v>44147</v>
      </c>
      <c r="BL582" s="2">
        <v>44469</v>
      </c>
      <c r="BM582" s="1">
        <v>35</v>
      </c>
      <c r="BN582" s="1">
        <v>0</v>
      </c>
      <c r="BO582" s="1">
        <v>7</v>
      </c>
      <c r="BP582" s="1">
        <v>7</v>
      </c>
      <c r="BQ582" s="1">
        <v>7</v>
      </c>
      <c r="BR582" s="1">
        <v>7</v>
      </c>
      <c r="BS582" s="1">
        <v>7</v>
      </c>
      <c r="BT582" s="1">
        <v>0</v>
      </c>
      <c r="BU582" s="1" t="str">
        <f t="shared" si="14"/>
        <v>8:00 AM</v>
      </c>
      <c r="BV582" s="1" t="str">
        <f>"4:00 PM"</f>
        <v>4:00 PM</v>
      </c>
      <c r="BW582" s="1" t="s">
        <v>193</v>
      </c>
      <c r="BX582" s="1">
        <v>0</v>
      </c>
      <c r="BY582" s="1">
        <v>24</v>
      </c>
      <c r="BZ582" s="1" t="s">
        <v>112</v>
      </c>
      <c r="CA582" s="1">
        <v>0</v>
      </c>
      <c r="CB582" s="1" t="s">
        <v>8520</v>
      </c>
      <c r="CC582" s="1" t="s">
        <v>8521</v>
      </c>
      <c r="CD582" s="1" t="s">
        <v>8514</v>
      </c>
      <c r="CE582" s="1" t="s">
        <v>116</v>
      </c>
      <c r="CF582" s="1" t="s">
        <v>117</v>
      </c>
      <c r="CG582" s="1">
        <v>96950</v>
      </c>
      <c r="CH582" s="3">
        <v>12.86</v>
      </c>
      <c r="CJ582" s="3">
        <v>19.29</v>
      </c>
      <c r="CL582" s="1" t="s">
        <v>137</v>
      </c>
      <c r="CM582" s="1" t="s">
        <v>138</v>
      </c>
      <c r="CN582" s="1" t="s">
        <v>139</v>
      </c>
      <c r="CP582" s="1" t="s">
        <v>112</v>
      </c>
      <c r="CQ582" s="1" t="s">
        <v>111</v>
      </c>
      <c r="CR582" s="1" t="s">
        <v>112</v>
      </c>
      <c r="CS582" s="1" t="s">
        <v>111</v>
      </c>
      <c r="CT582" s="1" t="s">
        <v>138</v>
      </c>
      <c r="CU582" s="1" t="s">
        <v>111</v>
      </c>
      <c r="CV582" s="1" t="s">
        <v>138</v>
      </c>
      <c r="CW582" s="1" t="s">
        <v>8522</v>
      </c>
      <c r="CX582" s="1">
        <v>16702871796</v>
      </c>
      <c r="CY582" s="1" t="s">
        <v>8518</v>
      </c>
      <c r="CZ582" s="1" t="s">
        <v>138</v>
      </c>
      <c r="DA582" s="1" t="s">
        <v>111</v>
      </c>
      <c r="DB582" s="1" t="s">
        <v>112</v>
      </c>
    </row>
    <row r="583" spans="1:111" ht="15.6" customHeight="1" x14ac:dyDescent="0.25">
      <c r="A583" s="1" t="s">
        <v>8554</v>
      </c>
      <c r="B583" s="1" t="s">
        <v>238</v>
      </c>
      <c r="C583" s="2">
        <v>44077.885472337963</v>
      </c>
      <c r="D583" s="2">
        <v>44134</v>
      </c>
      <c r="E583" s="1" t="s">
        <v>180</v>
      </c>
      <c r="G583" s="1" t="s">
        <v>112</v>
      </c>
      <c r="H583" s="1" t="s">
        <v>112</v>
      </c>
      <c r="I583" s="1" t="s">
        <v>112</v>
      </c>
      <c r="J583" s="1" t="s">
        <v>2086</v>
      </c>
      <c r="L583" s="1" t="s">
        <v>2087</v>
      </c>
      <c r="N583" s="1" t="s">
        <v>116</v>
      </c>
      <c r="O583" s="1" t="s">
        <v>117</v>
      </c>
      <c r="P583" s="9">
        <v>96950</v>
      </c>
      <c r="Q583" s="1" t="s">
        <v>118</v>
      </c>
      <c r="S583" s="1">
        <v>16702358748</v>
      </c>
      <c r="U583" s="1">
        <v>23611</v>
      </c>
      <c r="V583" s="1" t="s">
        <v>119</v>
      </c>
      <c r="X583" s="1" t="s">
        <v>2088</v>
      </c>
      <c r="Y583" s="1" t="s">
        <v>2089</v>
      </c>
      <c r="Z583" s="1" t="s">
        <v>2090</v>
      </c>
      <c r="AA583" s="1" t="s">
        <v>2091</v>
      </c>
      <c r="AB583" s="1" t="s">
        <v>1108</v>
      </c>
      <c r="AD583" s="1" t="s">
        <v>167</v>
      </c>
      <c r="AE583" s="1" t="s">
        <v>117</v>
      </c>
      <c r="AF583" s="9">
        <v>96950</v>
      </c>
      <c r="AG583" s="1" t="s">
        <v>118</v>
      </c>
      <c r="AI583" s="1">
        <v>16702358748</v>
      </c>
      <c r="AK583" s="1" t="s">
        <v>2092</v>
      </c>
      <c r="BC583" s="1" t="str">
        <f>"47-2061.00"</f>
        <v>47-2061.00</v>
      </c>
      <c r="BD583" s="1" t="s">
        <v>1116</v>
      </c>
      <c r="BE583" s="1" t="s">
        <v>2093</v>
      </c>
      <c r="BF583" s="1" t="s">
        <v>2094</v>
      </c>
      <c r="BG583" s="1">
        <v>5</v>
      </c>
      <c r="BH583" s="1">
        <v>5</v>
      </c>
      <c r="BI583" s="2">
        <v>44105</v>
      </c>
      <c r="BJ583" s="2">
        <v>44469</v>
      </c>
      <c r="BK583" s="2">
        <v>44134</v>
      </c>
      <c r="BL583" s="2">
        <v>44469</v>
      </c>
      <c r="BM583" s="1">
        <v>35</v>
      </c>
      <c r="BN583" s="1">
        <v>0</v>
      </c>
      <c r="BO583" s="1">
        <v>7</v>
      </c>
      <c r="BP583" s="1">
        <v>7</v>
      </c>
      <c r="BQ583" s="1">
        <v>7</v>
      </c>
      <c r="BR583" s="1">
        <v>7</v>
      </c>
      <c r="BS583" s="1">
        <v>7</v>
      </c>
      <c r="BT583" s="1">
        <v>0</v>
      </c>
      <c r="BU583" s="1" t="str">
        <f>"9:00 AM"</f>
        <v>9:00 AM</v>
      </c>
      <c r="BV583" s="1" t="str">
        <f>"5:00 PM"</f>
        <v>5:00 PM</v>
      </c>
      <c r="BW583" s="1" t="s">
        <v>230</v>
      </c>
      <c r="BX583" s="1">
        <v>0</v>
      </c>
      <c r="BY583" s="1">
        <v>12</v>
      </c>
      <c r="BZ583" s="1" t="s">
        <v>112</v>
      </c>
      <c r="CA583" s="1">
        <v>0</v>
      </c>
      <c r="CB583" s="1" t="s">
        <v>1119</v>
      </c>
      <c r="CC583" s="1" t="s">
        <v>2087</v>
      </c>
      <c r="CE583" s="1" t="s">
        <v>116</v>
      </c>
      <c r="CF583" s="1" t="s">
        <v>117</v>
      </c>
      <c r="CG583" s="1">
        <v>96950</v>
      </c>
      <c r="CH583" s="3">
        <v>8.09</v>
      </c>
      <c r="CI583" s="3">
        <v>8.09</v>
      </c>
      <c r="CJ583" s="3">
        <v>12.13</v>
      </c>
      <c r="CK583" s="3">
        <v>12.13</v>
      </c>
      <c r="CL583" s="1" t="s">
        <v>137</v>
      </c>
      <c r="CN583" s="1" t="s">
        <v>139</v>
      </c>
      <c r="CP583" s="1" t="s">
        <v>112</v>
      </c>
      <c r="CQ583" s="1" t="s">
        <v>111</v>
      </c>
      <c r="CR583" s="1" t="s">
        <v>112</v>
      </c>
      <c r="CS583" s="1" t="s">
        <v>111</v>
      </c>
      <c r="CT583" s="1" t="s">
        <v>138</v>
      </c>
      <c r="CU583" s="1" t="s">
        <v>111</v>
      </c>
      <c r="CV583" s="1" t="s">
        <v>111</v>
      </c>
      <c r="CW583" s="1" t="s">
        <v>1121</v>
      </c>
      <c r="CX583" s="1">
        <v>16702358748</v>
      </c>
      <c r="CY583" s="1" t="s">
        <v>2092</v>
      </c>
      <c r="CZ583" s="1" t="s">
        <v>138</v>
      </c>
      <c r="DA583" s="1" t="s">
        <v>111</v>
      </c>
      <c r="DB583" s="1" t="s">
        <v>112</v>
      </c>
    </row>
    <row r="584" spans="1:111" ht="15.6" customHeight="1" x14ac:dyDescent="0.25">
      <c r="A584" s="1" t="s">
        <v>8559</v>
      </c>
      <c r="B584" s="1" t="s">
        <v>238</v>
      </c>
      <c r="C584" s="2">
        <v>44133.333320833335</v>
      </c>
      <c r="D584" s="2">
        <v>44172</v>
      </c>
      <c r="E584" s="1" t="s">
        <v>110</v>
      </c>
      <c r="F584" s="2">
        <v>44103.833333333336</v>
      </c>
      <c r="G584" s="1" t="s">
        <v>112</v>
      </c>
      <c r="H584" s="1" t="s">
        <v>112</v>
      </c>
      <c r="I584" s="1" t="s">
        <v>112</v>
      </c>
      <c r="J584" s="1" t="s">
        <v>8560</v>
      </c>
      <c r="K584" s="1" t="s">
        <v>8561</v>
      </c>
      <c r="L584" s="1" t="s">
        <v>8562</v>
      </c>
      <c r="M584" s="1" t="s">
        <v>8563</v>
      </c>
      <c r="N584" s="1" t="s">
        <v>167</v>
      </c>
      <c r="O584" s="1" t="s">
        <v>117</v>
      </c>
      <c r="P584" s="9">
        <v>96950</v>
      </c>
      <c r="Q584" s="1" t="s">
        <v>118</v>
      </c>
      <c r="R584" s="1" t="s">
        <v>138</v>
      </c>
      <c r="S584" s="1">
        <v>16702882288</v>
      </c>
      <c r="T584" s="1">
        <v>106</v>
      </c>
      <c r="U584" s="1">
        <v>44413</v>
      </c>
      <c r="V584" s="1" t="s">
        <v>119</v>
      </c>
      <c r="X584" s="1" t="s">
        <v>8564</v>
      </c>
      <c r="Y584" s="1" t="s">
        <v>3363</v>
      </c>
      <c r="Z584" s="1" t="s">
        <v>138</v>
      </c>
      <c r="AA584" s="1" t="s">
        <v>8565</v>
      </c>
      <c r="AB584" s="1" t="s">
        <v>8562</v>
      </c>
      <c r="AC584" s="1" t="s">
        <v>8563</v>
      </c>
      <c r="AD584" s="1" t="s">
        <v>167</v>
      </c>
      <c r="AE584" s="1" t="s">
        <v>117</v>
      </c>
      <c r="AF584" s="9">
        <v>96950</v>
      </c>
      <c r="AG584" s="1" t="s">
        <v>118</v>
      </c>
      <c r="AH584" s="1" t="s">
        <v>138</v>
      </c>
      <c r="AI584" s="1">
        <v>16702882288</v>
      </c>
      <c r="AJ584" s="1">
        <v>106</v>
      </c>
      <c r="AK584" s="1" t="s">
        <v>8566</v>
      </c>
      <c r="BC584" s="1" t="str">
        <f>"35-2011.00"</f>
        <v>35-2011.00</v>
      </c>
      <c r="BD584" s="1" t="s">
        <v>265</v>
      </c>
      <c r="BE584" s="1" t="s">
        <v>8567</v>
      </c>
      <c r="BF584" s="1" t="s">
        <v>8568</v>
      </c>
      <c r="BG584" s="1">
        <v>1</v>
      </c>
      <c r="BH584" s="1">
        <v>1</v>
      </c>
      <c r="BI584" s="2">
        <v>44105</v>
      </c>
      <c r="BJ584" s="2">
        <v>44469</v>
      </c>
      <c r="BK584" s="2">
        <v>44172</v>
      </c>
      <c r="BL584" s="2">
        <v>44469</v>
      </c>
      <c r="BM584" s="1">
        <v>40</v>
      </c>
      <c r="BN584" s="1">
        <v>4</v>
      </c>
      <c r="BO584" s="1">
        <v>6</v>
      </c>
      <c r="BP584" s="1">
        <v>6</v>
      </c>
      <c r="BQ584" s="1">
        <v>6</v>
      </c>
      <c r="BR584" s="1">
        <v>6</v>
      </c>
      <c r="BS584" s="1">
        <v>6</v>
      </c>
      <c r="BT584" s="1">
        <v>6</v>
      </c>
      <c r="BU584" s="1" t="str">
        <f>"7:00 AM"</f>
        <v>7:00 AM</v>
      </c>
      <c r="BV584" s="1" t="str">
        <f>"6:00 PM"</f>
        <v>6:00 PM</v>
      </c>
      <c r="BW584" s="1" t="s">
        <v>230</v>
      </c>
      <c r="BX584" s="1">
        <v>0</v>
      </c>
      <c r="BY584" s="1">
        <v>3</v>
      </c>
      <c r="BZ584" s="1" t="s">
        <v>112</v>
      </c>
      <c r="CA584" s="1">
        <v>0</v>
      </c>
      <c r="CB584" s="1" t="s">
        <v>8569</v>
      </c>
      <c r="CC584" s="1" t="s">
        <v>8562</v>
      </c>
      <c r="CD584" s="1" t="s">
        <v>8563</v>
      </c>
      <c r="CE584" s="1" t="s">
        <v>167</v>
      </c>
      <c r="CF584" s="1" t="s">
        <v>117</v>
      </c>
      <c r="CG584" s="1">
        <v>96950</v>
      </c>
      <c r="CH584" s="3">
        <v>8.81</v>
      </c>
      <c r="CI584" s="3">
        <v>8.82</v>
      </c>
      <c r="CJ584" s="3">
        <v>13.21</v>
      </c>
      <c r="CK584" s="3">
        <v>13.23</v>
      </c>
      <c r="CL584" s="1" t="s">
        <v>137</v>
      </c>
      <c r="CM584" s="1" t="s">
        <v>138</v>
      </c>
      <c r="CN584" s="1" t="s">
        <v>139</v>
      </c>
      <c r="CP584" s="1" t="s">
        <v>112</v>
      </c>
      <c r="CQ584" s="1" t="s">
        <v>111</v>
      </c>
      <c r="CR584" s="1" t="s">
        <v>112</v>
      </c>
      <c r="CS584" s="1" t="s">
        <v>111</v>
      </c>
      <c r="CT584" s="1" t="s">
        <v>138</v>
      </c>
      <c r="CU584" s="1" t="s">
        <v>111</v>
      </c>
      <c r="CV584" s="1" t="s">
        <v>111</v>
      </c>
      <c r="CW584" s="1" t="s">
        <v>8570</v>
      </c>
      <c r="CX584" s="1">
        <v>16702882288</v>
      </c>
      <c r="CY584" s="1" t="s">
        <v>8566</v>
      </c>
      <c r="CZ584" s="1" t="s">
        <v>138</v>
      </c>
      <c r="DA584" s="1" t="s">
        <v>111</v>
      </c>
      <c r="DB584" s="1" t="s">
        <v>112</v>
      </c>
    </row>
    <row r="585" spans="1:111" ht="15.6" customHeight="1" x14ac:dyDescent="0.25">
      <c r="A585" s="1" t="s">
        <v>8588</v>
      </c>
      <c r="B585" s="1" t="s">
        <v>238</v>
      </c>
      <c r="C585" s="2">
        <v>44055.128279976852</v>
      </c>
      <c r="D585" s="2">
        <v>44145</v>
      </c>
      <c r="E585" s="1" t="s">
        <v>110</v>
      </c>
      <c r="F585" s="2">
        <v>44103.833333333336</v>
      </c>
      <c r="G585" s="1" t="s">
        <v>111</v>
      </c>
      <c r="H585" s="1" t="s">
        <v>112</v>
      </c>
      <c r="I585" s="1" t="s">
        <v>112</v>
      </c>
      <c r="J585" s="1" t="s">
        <v>468</v>
      </c>
      <c r="K585" s="1" t="s">
        <v>469</v>
      </c>
      <c r="L585" s="1" t="s">
        <v>470</v>
      </c>
      <c r="M585" s="1" t="s">
        <v>339</v>
      </c>
      <c r="N585" s="1" t="s">
        <v>167</v>
      </c>
      <c r="O585" s="1" t="s">
        <v>117</v>
      </c>
      <c r="P585" s="9">
        <v>96950</v>
      </c>
      <c r="Q585" s="1" t="s">
        <v>118</v>
      </c>
      <c r="S585" s="1">
        <v>16702379950</v>
      </c>
      <c r="U585" s="1">
        <v>721120</v>
      </c>
      <c r="V585" s="1" t="s">
        <v>119</v>
      </c>
      <c r="X585" s="1" t="s">
        <v>498</v>
      </c>
      <c r="Y585" s="1" t="s">
        <v>499</v>
      </c>
      <c r="AA585" s="1" t="s">
        <v>473</v>
      </c>
      <c r="AB585" s="1" t="s">
        <v>470</v>
      </c>
      <c r="AC585" s="1" t="s">
        <v>339</v>
      </c>
      <c r="AD585" s="1" t="s">
        <v>167</v>
      </c>
      <c r="AE585" s="1" t="s">
        <v>117</v>
      </c>
      <c r="AF585" s="9">
        <v>96950</v>
      </c>
      <c r="AG585" s="1" t="s">
        <v>118</v>
      </c>
      <c r="AI585" s="1">
        <v>16702379950</v>
      </c>
      <c r="AK585" s="1" t="s">
        <v>474</v>
      </c>
      <c r="BC585" s="1" t="str">
        <f>"35-1012.00"</f>
        <v>35-1012.00</v>
      </c>
      <c r="BD585" s="1" t="s">
        <v>1372</v>
      </c>
      <c r="BE585" s="1" t="s">
        <v>8589</v>
      </c>
      <c r="BF585" s="1" t="s">
        <v>8590</v>
      </c>
      <c r="BG585" s="1">
        <v>15</v>
      </c>
      <c r="BH585" s="1">
        <v>15</v>
      </c>
      <c r="BI585" s="2">
        <v>44105</v>
      </c>
      <c r="BJ585" s="2">
        <v>44469</v>
      </c>
      <c r="BK585" s="2">
        <v>44147</v>
      </c>
      <c r="BL585" s="2">
        <v>44469</v>
      </c>
      <c r="BM585" s="1">
        <v>35</v>
      </c>
      <c r="BN585" s="1">
        <v>0</v>
      </c>
      <c r="BO585" s="1">
        <v>7</v>
      </c>
      <c r="BP585" s="1">
        <v>7</v>
      </c>
      <c r="BQ585" s="1">
        <v>7</v>
      </c>
      <c r="BR585" s="1">
        <v>7</v>
      </c>
      <c r="BS585" s="1">
        <v>7</v>
      </c>
      <c r="BT585" s="1">
        <v>0</v>
      </c>
      <c r="BU585" s="1" t="str">
        <f>"6:00 AM"</f>
        <v>6:00 AM</v>
      </c>
      <c r="BV585" s="1" t="str">
        <f>"2:00 PM"</f>
        <v>2:00 PM</v>
      </c>
      <c r="BW585" s="1" t="s">
        <v>135</v>
      </c>
      <c r="BX585" s="1">
        <v>0</v>
      </c>
      <c r="BY585" s="1">
        <v>12</v>
      </c>
      <c r="BZ585" s="1" t="s">
        <v>111</v>
      </c>
      <c r="CA585" s="1">
        <v>3</v>
      </c>
      <c r="CB585" s="1" t="s">
        <v>8591</v>
      </c>
      <c r="CC585" s="1" t="s">
        <v>470</v>
      </c>
      <c r="CD585" s="1" t="s">
        <v>339</v>
      </c>
      <c r="CE585" s="1" t="s">
        <v>167</v>
      </c>
      <c r="CF585" s="1" t="s">
        <v>117</v>
      </c>
      <c r="CG585" s="1">
        <v>96950</v>
      </c>
      <c r="CH585" s="3">
        <v>11.88</v>
      </c>
      <c r="CI585" s="3">
        <v>20</v>
      </c>
      <c r="CJ585" s="3">
        <v>17.82</v>
      </c>
      <c r="CK585" s="3">
        <v>30</v>
      </c>
      <c r="CL585" s="1" t="s">
        <v>137</v>
      </c>
      <c r="CN585" s="1" t="s">
        <v>139</v>
      </c>
      <c r="CP585" s="1" t="s">
        <v>112</v>
      </c>
      <c r="CQ585" s="1" t="s">
        <v>111</v>
      </c>
      <c r="CR585" s="1" t="s">
        <v>111</v>
      </c>
      <c r="CS585" s="1" t="s">
        <v>111</v>
      </c>
      <c r="CT585" s="1" t="s">
        <v>138</v>
      </c>
      <c r="CU585" s="1" t="s">
        <v>111</v>
      </c>
      <c r="CV585" s="1" t="s">
        <v>111</v>
      </c>
      <c r="CW585" s="1" t="s">
        <v>479</v>
      </c>
      <c r="CX585" s="1">
        <v>16702379900</v>
      </c>
      <c r="CY585" s="1" t="s">
        <v>480</v>
      </c>
      <c r="CZ585" s="1" t="s">
        <v>138</v>
      </c>
      <c r="DA585" s="1" t="s">
        <v>111</v>
      </c>
      <c r="DB585" s="1" t="s">
        <v>112</v>
      </c>
    </row>
    <row r="586" spans="1:111" ht="15.6" customHeight="1" x14ac:dyDescent="0.25">
      <c r="A586" s="1" t="s">
        <v>8592</v>
      </c>
      <c r="B586" s="1" t="s">
        <v>238</v>
      </c>
      <c r="C586" s="2">
        <v>44047.086089699071</v>
      </c>
      <c r="D586" s="2">
        <v>44110</v>
      </c>
      <c r="E586" s="1" t="s">
        <v>110</v>
      </c>
      <c r="F586" s="2">
        <v>44103.833333333336</v>
      </c>
      <c r="G586" s="1" t="s">
        <v>111</v>
      </c>
      <c r="H586" s="1" t="s">
        <v>112</v>
      </c>
      <c r="I586" s="1" t="s">
        <v>112</v>
      </c>
      <c r="J586" s="1" t="s">
        <v>8593</v>
      </c>
      <c r="K586" s="1" t="s">
        <v>8594</v>
      </c>
      <c r="L586" s="1" t="s">
        <v>8595</v>
      </c>
      <c r="N586" s="1" t="s">
        <v>116</v>
      </c>
      <c r="O586" s="1" t="s">
        <v>117</v>
      </c>
      <c r="P586" s="9">
        <v>96950</v>
      </c>
      <c r="Q586" s="1" t="s">
        <v>118</v>
      </c>
      <c r="R586" s="1" t="s">
        <v>138</v>
      </c>
      <c r="S586" s="1">
        <v>16702351444</v>
      </c>
      <c r="U586" s="1">
        <v>424410</v>
      </c>
      <c r="V586" s="1" t="s">
        <v>119</v>
      </c>
      <c r="X586" s="1" t="s">
        <v>385</v>
      </c>
      <c r="Y586" s="1" t="s">
        <v>386</v>
      </c>
      <c r="Z586" s="1" t="s">
        <v>138</v>
      </c>
      <c r="AA586" s="1" t="s">
        <v>4667</v>
      </c>
      <c r="AB586" s="1" t="s">
        <v>384</v>
      </c>
      <c r="AD586" s="1" t="s">
        <v>157</v>
      </c>
      <c r="AE586" s="1" t="s">
        <v>117</v>
      </c>
      <c r="AF586" s="9">
        <v>96950</v>
      </c>
      <c r="AG586" s="1" t="s">
        <v>118</v>
      </c>
      <c r="AH586" s="1" t="s">
        <v>138</v>
      </c>
      <c r="AI586" s="1">
        <v>16702345201</v>
      </c>
      <c r="AK586" s="1" t="s">
        <v>8596</v>
      </c>
      <c r="BC586" s="1" t="str">
        <f>"41-1011.00"</f>
        <v>41-1011.00</v>
      </c>
      <c r="BD586" s="1" t="s">
        <v>975</v>
      </c>
      <c r="BE586" s="1" t="s">
        <v>8597</v>
      </c>
      <c r="BF586" s="1" t="s">
        <v>8598</v>
      </c>
      <c r="BG586" s="1">
        <v>1</v>
      </c>
      <c r="BH586" s="1">
        <v>1</v>
      </c>
      <c r="BI586" s="2">
        <v>44105</v>
      </c>
      <c r="BJ586" s="2">
        <v>45199</v>
      </c>
      <c r="BK586" s="2">
        <v>44110</v>
      </c>
      <c r="BL586" s="2">
        <v>45199</v>
      </c>
      <c r="BM586" s="1">
        <v>40</v>
      </c>
      <c r="BN586" s="1">
        <v>0</v>
      </c>
      <c r="BO586" s="1">
        <v>8</v>
      </c>
      <c r="BP586" s="1">
        <v>8</v>
      </c>
      <c r="BQ586" s="1">
        <v>8</v>
      </c>
      <c r="BR586" s="1">
        <v>8</v>
      </c>
      <c r="BS586" s="1">
        <v>8</v>
      </c>
      <c r="BT586" s="1">
        <v>0</v>
      </c>
      <c r="BU586" s="1" t="str">
        <f>"8:00 AM"</f>
        <v>8:00 AM</v>
      </c>
      <c r="BV586" s="1" t="str">
        <f>"5:00 PM"</f>
        <v>5:00 PM</v>
      </c>
      <c r="BW586" s="1" t="s">
        <v>135</v>
      </c>
      <c r="BX586" s="1">
        <v>0</v>
      </c>
      <c r="BY586" s="1">
        <v>12</v>
      </c>
      <c r="BZ586" s="1" t="s">
        <v>111</v>
      </c>
      <c r="CA586" s="1">
        <v>4</v>
      </c>
      <c r="CB586" s="4" t="s">
        <v>8599</v>
      </c>
      <c r="CC586" s="1" t="s">
        <v>8595</v>
      </c>
      <c r="CE586" s="1" t="s">
        <v>116</v>
      </c>
      <c r="CF586" s="1" t="s">
        <v>117</v>
      </c>
      <c r="CG586" s="1">
        <v>96950</v>
      </c>
      <c r="CH586" s="3">
        <v>9.4600000000000009</v>
      </c>
      <c r="CI586" s="3">
        <v>9.4600000000000009</v>
      </c>
      <c r="CJ586" s="3">
        <v>14.19</v>
      </c>
      <c r="CK586" s="3">
        <v>14.19</v>
      </c>
      <c r="CL586" s="1" t="s">
        <v>137</v>
      </c>
      <c r="CN586" s="1" t="s">
        <v>139</v>
      </c>
      <c r="CP586" s="1" t="s">
        <v>112</v>
      </c>
      <c r="CQ586" s="1" t="s">
        <v>111</v>
      </c>
      <c r="CR586" s="1" t="s">
        <v>112</v>
      </c>
      <c r="CS586" s="1" t="s">
        <v>111</v>
      </c>
      <c r="CT586" s="1" t="s">
        <v>138</v>
      </c>
      <c r="CU586" s="1" t="s">
        <v>111</v>
      </c>
      <c r="CV586" s="1" t="s">
        <v>138</v>
      </c>
      <c r="CW586" s="1" t="s">
        <v>138</v>
      </c>
      <c r="CX586" s="1">
        <v>16702351444</v>
      </c>
      <c r="CY586" s="1" t="s">
        <v>8596</v>
      </c>
      <c r="CZ586" s="1" t="s">
        <v>138</v>
      </c>
      <c r="DA586" s="1" t="s">
        <v>111</v>
      </c>
      <c r="DB586" s="1" t="s">
        <v>112</v>
      </c>
    </row>
    <row r="587" spans="1:111" ht="15.6" customHeight="1" x14ac:dyDescent="0.25">
      <c r="A587" s="1" t="s">
        <v>8600</v>
      </c>
      <c r="B587" s="1" t="s">
        <v>238</v>
      </c>
      <c r="C587" s="2">
        <v>44104.842583564816</v>
      </c>
      <c r="D587" s="2">
        <v>44147</v>
      </c>
      <c r="E587" s="1" t="s">
        <v>110</v>
      </c>
      <c r="F587" s="2">
        <v>44240.791666666664</v>
      </c>
      <c r="G587" s="1" t="s">
        <v>111</v>
      </c>
      <c r="H587" s="1" t="s">
        <v>112</v>
      </c>
      <c r="I587" s="1" t="s">
        <v>112</v>
      </c>
      <c r="J587" s="1" t="s">
        <v>5960</v>
      </c>
      <c r="K587" s="1" t="s">
        <v>5960</v>
      </c>
      <c r="L587" s="1" t="s">
        <v>5961</v>
      </c>
      <c r="M587" s="1" t="s">
        <v>5962</v>
      </c>
      <c r="N587" s="1" t="s">
        <v>116</v>
      </c>
      <c r="O587" s="1" t="s">
        <v>117</v>
      </c>
      <c r="P587" s="9">
        <v>96950</v>
      </c>
      <c r="Q587" s="1" t="s">
        <v>118</v>
      </c>
      <c r="S587" s="1">
        <v>16702342856</v>
      </c>
      <c r="U587" s="1">
        <v>561320</v>
      </c>
      <c r="V587" s="1" t="s">
        <v>119</v>
      </c>
      <c r="X587" s="1" t="s">
        <v>4482</v>
      </c>
      <c r="Y587" s="1" t="s">
        <v>4483</v>
      </c>
      <c r="Z587" s="1" t="s">
        <v>4484</v>
      </c>
      <c r="AA587" s="1" t="s">
        <v>245</v>
      </c>
      <c r="AB587" s="1" t="s">
        <v>5961</v>
      </c>
      <c r="AC587" s="1" t="s">
        <v>5962</v>
      </c>
      <c r="AD587" s="1" t="s">
        <v>116</v>
      </c>
      <c r="AE587" s="1" t="s">
        <v>117</v>
      </c>
      <c r="AF587" s="9">
        <v>96950</v>
      </c>
      <c r="AG587" s="1" t="s">
        <v>118</v>
      </c>
      <c r="AH587" s="1" t="s">
        <v>138</v>
      </c>
      <c r="AI587" s="1">
        <v>16702342856</v>
      </c>
      <c r="AK587" s="1" t="s">
        <v>4486</v>
      </c>
      <c r="BC587" s="1" t="str">
        <f>"13-2011.01"</f>
        <v>13-2011.01</v>
      </c>
      <c r="BD587" s="1" t="s">
        <v>932</v>
      </c>
      <c r="BE587" s="1" t="s">
        <v>8601</v>
      </c>
      <c r="BF587" s="1" t="s">
        <v>759</v>
      </c>
      <c r="BG587" s="1">
        <v>1</v>
      </c>
      <c r="BH587" s="1">
        <v>1</v>
      </c>
      <c r="BI587" s="2">
        <v>44242</v>
      </c>
      <c r="BJ587" s="2">
        <v>45336</v>
      </c>
      <c r="BK587" s="2">
        <v>44242</v>
      </c>
      <c r="BL587" s="2">
        <v>45336</v>
      </c>
      <c r="BM587" s="1">
        <v>40</v>
      </c>
      <c r="BN587" s="1">
        <v>0</v>
      </c>
      <c r="BO587" s="1">
        <v>8</v>
      </c>
      <c r="BP587" s="1">
        <v>8</v>
      </c>
      <c r="BQ587" s="1">
        <v>8</v>
      </c>
      <c r="BR587" s="1">
        <v>8</v>
      </c>
      <c r="BS587" s="1">
        <v>8</v>
      </c>
      <c r="BT587" s="1">
        <v>0</v>
      </c>
      <c r="BU587" s="1" t="str">
        <f>"8:00 AM"</f>
        <v>8:00 AM</v>
      </c>
      <c r="BV587" s="1" t="str">
        <f>"5:00 PM"</f>
        <v>5:00 PM</v>
      </c>
      <c r="BW587" s="1" t="s">
        <v>193</v>
      </c>
      <c r="BX587" s="1">
        <v>0</v>
      </c>
      <c r="BY587" s="1">
        <v>48</v>
      </c>
      <c r="BZ587" s="1" t="s">
        <v>112</v>
      </c>
      <c r="CA587" s="1">
        <v>0</v>
      </c>
      <c r="CB587" s="1" t="s">
        <v>8602</v>
      </c>
      <c r="CC587" s="1" t="s">
        <v>5961</v>
      </c>
      <c r="CD587" s="1" t="s">
        <v>5962</v>
      </c>
      <c r="CE587" s="1" t="s">
        <v>116</v>
      </c>
      <c r="CF587" s="1" t="s">
        <v>117</v>
      </c>
      <c r="CG587" s="1">
        <v>96950</v>
      </c>
      <c r="CH587" s="3">
        <v>14.85</v>
      </c>
      <c r="CI587" s="3">
        <v>14.85</v>
      </c>
      <c r="CJ587" s="3">
        <v>22.28</v>
      </c>
      <c r="CK587" s="3">
        <v>22.28</v>
      </c>
      <c r="CL587" s="1" t="s">
        <v>137</v>
      </c>
      <c r="CM587" s="1" t="s">
        <v>168</v>
      </c>
      <c r="CN587" s="1" t="s">
        <v>139</v>
      </c>
      <c r="CP587" s="1" t="s">
        <v>112</v>
      </c>
      <c r="CQ587" s="1" t="s">
        <v>111</v>
      </c>
      <c r="CR587" s="1" t="s">
        <v>112</v>
      </c>
      <c r="CS587" s="1" t="s">
        <v>111</v>
      </c>
      <c r="CT587" s="1" t="s">
        <v>138</v>
      </c>
      <c r="CU587" s="1" t="s">
        <v>111</v>
      </c>
      <c r="CV587" s="1" t="s">
        <v>138</v>
      </c>
      <c r="CW587" s="1" t="s">
        <v>1555</v>
      </c>
      <c r="CX587" s="1">
        <v>16702342856</v>
      </c>
      <c r="CY587" s="1" t="s">
        <v>4486</v>
      </c>
      <c r="CZ587" s="1" t="s">
        <v>168</v>
      </c>
      <c r="DA587" s="1" t="s">
        <v>111</v>
      </c>
      <c r="DB587" s="1" t="s">
        <v>112</v>
      </c>
    </row>
    <row r="588" spans="1:111" ht="15.6" customHeight="1" x14ac:dyDescent="0.25">
      <c r="A588" s="1" t="s">
        <v>8618</v>
      </c>
      <c r="B588" s="1" t="s">
        <v>238</v>
      </c>
      <c r="C588" s="2">
        <v>44133.918394560184</v>
      </c>
      <c r="D588" s="2">
        <v>44167</v>
      </c>
      <c r="E588" s="1" t="s">
        <v>180</v>
      </c>
      <c r="G588" s="1" t="s">
        <v>111</v>
      </c>
      <c r="H588" s="1" t="s">
        <v>112</v>
      </c>
      <c r="I588" s="1" t="s">
        <v>112</v>
      </c>
      <c r="J588" s="1" t="s">
        <v>8619</v>
      </c>
      <c r="L588" s="1" t="s">
        <v>8620</v>
      </c>
      <c r="M588" s="1" t="s">
        <v>8621</v>
      </c>
      <c r="N588" s="1" t="s">
        <v>167</v>
      </c>
      <c r="O588" s="1" t="s">
        <v>117</v>
      </c>
      <c r="P588" s="9">
        <v>96950</v>
      </c>
      <c r="Q588" s="1" t="s">
        <v>118</v>
      </c>
      <c r="R588" s="1" t="s">
        <v>1856</v>
      </c>
      <c r="S588" s="1">
        <v>16702352653</v>
      </c>
      <c r="T588" s="1">
        <v>324</v>
      </c>
      <c r="U588" s="1">
        <v>424490</v>
      </c>
      <c r="V588" s="1" t="s">
        <v>119</v>
      </c>
      <c r="X588" s="1" t="s">
        <v>2138</v>
      </c>
      <c r="Y588" s="1" t="s">
        <v>2139</v>
      </c>
      <c r="Z588" s="1" t="s">
        <v>2140</v>
      </c>
      <c r="AA588" s="1" t="s">
        <v>2141</v>
      </c>
      <c r="AB588" s="1" t="s">
        <v>8620</v>
      </c>
      <c r="AC588" s="1" t="s">
        <v>8621</v>
      </c>
      <c r="AD588" s="1" t="s">
        <v>167</v>
      </c>
      <c r="AE588" s="1" t="s">
        <v>117</v>
      </c>
      <c r="AF588" s="9">
        <v>96950</v>
      </c>
      <c r="AG588" s="1" t="s">
        <v>118</v>
      </c>
      <c r="AH588" s="1" t="s">
        <v>1856</v>
      </c>
      <c r="AI588" s="1">
        <v>16702352653</v>
      </c>
      <c r="AJ588" s="1">
        <v>324</v>
      </c>
      <c r="AK588" s="1" t="s">
        <v>2148</v>
      </c>
      <c r="BC588" s="1" t="str">
        <f>"49-9021.02"</f>
        <v>49-9021.02</v>
      </c>
      <c r="BD588" s="1" t="s">
        <v>7955</v>
      </c>
      <c r="BE588" s="1" t="s">
        <v>8622</v>
      </c>
      <c r="BF588" s="1" t="s">
        <v>8623</v>
      </c>
      <c r="BG588" s="1">
        <v>2</v>
      </c>
      <c r="BH588" s="1">
        <v>2</v>
      </c>
      <c r="BI588" s="2">
        <v>44165</v>
      </c>
      <c r="BJ588" s="2">
        <v>45259</v>
      </c>
      <c r="BK588" s="2">
        <v>44167</v>
      </c>
      <c r="BL588" s="2">
        <v>45259</v>
      </c>
      <c r="BM588" s="1">
        <v>40</v>
      </c>
      <c r="BN588" s="1">
        <v>0</v>
      </c>
      <c r="BO588" s="1">
        <v>8</v>
      </c>
      <c r="BP588" s="1">
        <v>8</v>
      </c>
      <c r="BQ588" s="1">
        <v>8</v>
      </c>
      <c r="BR588" s="1">
        <v>8</v>
      </c>
      <c r="BS588" s="1">
        <v>8</v>
      </c>
      <c r="BT588" s="1">
        <v>0</v>
      </c>
      <c r="BU588" s="1" t="str">
        <f>"8:00 AM"</f>
        <v>8:00 AM</v>
      </c>
      <c r="BV588" s="1" t="str">
        <f>"5:00 PM"</f>
        <v>5:00 PM</v>
      </c>
      <c r="BW588" s="1" t="s">
        <v>392</v>
      </c>
      <c r="BX588" s="1">
        <v>0</v>
      </c>
      <c r="BY588" s="1">
        <v>24</v>
      </c>
      <c r="BZ588" s="1" t="s">
        <v>112</v>
      </c>
      <c r="CA588" s="1">
        <v>0</v>
      </c>
      <c r="CB588" s="1" t="s">
        <v>8624</v>
      </c>
      <c r="CC588" s="1" t="s">
        <v>8620</v>
      </c>
      <c r="CD588" s="1" t="s">
        <v>8621</v>
      </c>
      <c r="CE588" s="1" t="s">
        <v>167</v>
      </c>
      <c r="CF588" s="1" t="s">
        <v>117</v>
      </c>
      <c r="CG588" s="1">
        <v>96950</v>
      </c>
      <c r="CH588" s="3">
        <v>9.0299999999999994</v>
      </c>
      <c r="CI588" s="3">
        <v>11.38</v>
      </c>
      <c r="CJ588" s="3">
        <v>13.54</v>
      </c>
      <c r="CK588" s="3">
        <v>17.07</v>
      </c>
      <c r="CL588" s="1" t="s">
        <v>137</v>
      </c>
      <c r="CM588" s="1" t="s">
        <v>138</v>
      </c>
      <c r="CN588" s="1" t="s">
        <v>139</v>
      </c>
      <c r="CP588" s="1" t="s">
        <v>112</v>
      </c>
      <c r="CQ588" s="1" t="s">
        <v>111</v>
      </c>
      <c r="CR588" s="1" t="s">
        <v>112</v>
      </c>
      <c r="CS588" s="1" t="s">
        <v>111</v>
      </c>
      <c r="CT588" s="1" t="s">
        <v>138</v>
      </c>
      <c r="CU588" s="1" t="s">
        <v>111</v>
      </c>
      <c r="CV588" s="1" t="s">
        <v>138</v>
      </c>
      <c r="CW588" s="1" t="s">
        <v>2147</v>
      </c>
      <c r="CX588" s="1">
        <v>16702352653</v>
      </c>
      <c r="CY588" s="1" t="s">
        <v>2148</v>
      </c>
      <c r="CZ588" s="1" t="s">
        <v>716</v>
      </c>
      <c r="DA588" s="1" t="s">
        <v>111</v>
      </c>
      <c r="DB588" s="1" t="s">
        <v>112</v>
      </c>
    </row>
    <row r="589" spans="1:111" ht="15.6" customHeight="1" x14ac:dyDescent="0.25">
      <c r="A589" s="1" t="s">
        <v>8625</v>
      </c>
      <c r="B589" s="1" t="s">
        <v>238</v>
      </c>
      <c r="C589" s="2">
        <v>44048.375736226852</v>
      </c>
      <c r="D589" s="2">
        <v>44112</v>
      </c>
      <c r="E589" s="1" t="s">
        <v>110</v>
      </c>
      <c r="F589" s="2">
        <v>44103.833333333336</v>
      </c>
      <c r="G589" s="1" t="s">
        <v>112</v>
      </c>
      <c r="H589" s="1" t="s">
        <v>112</v>
      </c>
      <c r="I589" s="1" t="s">
        <v>112</v>
      </c>
      <c r="J589" s="1" t="s">
        <v>1799</v>
      </c>
      <c r="K589" s="1" t="s">
        <v>1799</v>
      </c>
      <c r="L589" s="1" t="s">
        <v>3538</v>
      </c>
      <c r="N589" s="1" t="s">
        <v>116</v>
      </c>
      <c r="O589" s="1" t="s">
        <v>117</v>
      </c>
      <c r="P589" s="9">
        <v>96950</v>
      </c>
      <c r="Q589" s="1" t="s">
        <v>118</v>
      </c>
      <c r="R589" s="1" t="s">
        <v>116</v>
      </c>
      <c r="S589" s="1">
        <v>16702345577</v>
      </c>
      <c r="U589" s="1">
        <v>236220</v>
      </c>
      <c r="V589" s="1" t="s">
        <v>119</v>
      </c>
      <c r="X589" s="1" t="s">
        <v>1801</v>
      </c>
      <c r="Y589" s="1" t="s">
        <v>1802</v>
      </c>
      <c r="AA589" s="1" t="s">
        <v>245</v>
      </c>
      <c r="AB589" s="1" t="s">
        <v>3538</v>
      </c>
      <c r="AD589" s="1" t="s">
        <v>116</v>
      </c>
      <c r="AE589" s="1" t="s">
        <v>117</v>
      </c>
      <c r="AF589" s="9">
        <v>96950</v>
      </c>
      <c r="AG589" s="1" t="s">
        <v>118</v>
      </c>
      <c r="AH589" s="1" t="s">
        <v>116</v>
      </c>
      <c r="AI589" s="1">
        <v>16702345577</v>
      </c>
      <c r="AK589" s="1" t="s">
        <v>1803</v>
      </c>
      <c r="BC589" s="1" t="str">
        <f>"49-9071.00"</f>
        <v>49-9071.00</v>
      </c>
      <c r="BD589" s="1" t="s">
        <v>214</v>
      </c>
      <c r="BE589" s="1" t="s">
        <v>4838</v>
      </c>
      <c r="BF589" s="1" t="s">
        <v>4839</v>
      </c>
      <c r="BG589" s="1">
        <v>2</v>
      </c>
      <c r="BH589" s="1">
        <v>2</v>
      </c>
      <c r="BI589" s="2">
        <v>44105</v>
      </c>
      <c r="BJ589" s="2">
        <v>44469</v>
      </c>
      <c r="BK589" s="2">
        <v>44112</v>
      </c>
      <c r="BL589" s="2">
        <v>44469</v>
      </c>
      <c r="BM589" s="1">
        <v>40</v>
      </c>
      <c r="BN589" s="1">
        <v>0</v>
      </c>
      <c r="BO589" s="1">
        <v>8</v>
      </c>
      <c r="BP589" s="1">
        <v>8</v>
      </c>
      <c r="BQ589" s="1">
        <v>8</v>
      </c>
      <c r="BR589" s="1">
        <v>8</v>
      </c>
      <c r="BS589" s="1">
        <v>8</v>
      </c>
      <c r="BT589" s="1">
        <v>0</v>
      </c>
      <c r="BU589" s="1" t="str">
        <f>"8:00 AM"</f>
        <v>8:00 AM</v>
      </c>
      <c r="BV589" s="1" t="str">
        <f>"5:00 PM"</f>
        <v>5:00 PM</v>
      </c>
      <c r="BW589" s="1" t="s">
        <v>135</v>
      </c>
      <c r="BX589" s="1">
        <v>18</v>
      </c>
      <c r="BY589" s="1">
        <v>24</v>
      </c>
      <c r="BZ589" s="1" t="s">
        <v>112</v>
      </c>
      <c r="CA589" s="1">
        <v>0</v>
      </c>
      <c r="CB589" s="1" t="s">
        <v>362</v>
      </c>
      <c r="CC589" s="1" t="s">
        <v>1805</v>
      </c>
      <c r="CD589" s="1" t="s">
        <v>1806</v>
      </c>
      <c r="CE589" s="1" t="s">
        <v>116</v>
      </c>
      <c r="CF589" s="1" t="s">
        <v>117</v>
      </c>
      <c r="CG589" s="1">
        <v>96950</v>
      </c>
      <c r="CH589" s="3">
        <v>8.33</v>
      </c>
      <c r="CI589" s="3">
        <v>8.33</v>
      </c>
      <c r="CJ589" s="3">
        <v>12.5</v>
      </c>
      <c r="CK589" s="3">
        <v>12.5</v>
      </c>
      <c r="CL589" s="1" t="s">
        <v>137</v>
      </c>
      <c r="CM589" s="1" t="s">
        <v>138</v>
      </c>
      <c r="CN589" s="1" t="s">
        <v>139</v>
      </c>
      <c r="CP589" s="1" t="s">
        <v>112</v>
      </c>
      <c r="CQ589" s="1" t="s">
        <v>111</v>
      </c>
      <c r="CR589" s="1" t="s">
        <v>111</v>
      </c>
      <c r="CS589" s="1" t="s">
        <v>111</v>
      </c>
      <c r="CT589" s="1" t="s">
        <v>111</v>
      </c>
      <c r="CU589" s="1" t="s">
        <v>111</v>
      </c>
      <c r="CV589" s="1" t="s">
        <v>111</v>
      </c>
      <c r="CW589" s="1" t="s">
        <v>8626</v>
      </c>
      <c r="CX589" s="1">
        <v>16702345577</v>
      </c>
      <c r="CY589" s="1" t="s">
        <v>1803</v>
      </c>
      <c r="CZ589" s="1" t="s">
        <v>168</v>
      </c>
      <c r="DA589" s="1" t="s">
        <v>111</v>
      </c>
      <c r="DB589" s="1" t="s">
        <v>112</v>
      </c>
    </row>
    <row r="590" spans="1:111" ht="15.6" customHeight="1" x14ac:dyDescent="0.25">
      <c r="A590" s="1" t="s">
        <v>8638</v>
      </c>
      <c r="B590" s="1" t="s">
        <v>238</v>
      </c>
      <c r="C590" s="2">
        <v>44172.019635879631</v>
      </c>
      <c r="D590" s="2">
        <v>44216</v>
      </c>
      <c r="E590" s="1" t="s">
        <v>180</v>
      </c>
      <c r="G590" s="1" t="s">
        <v>112</v>
      </c>
      <c r="H590" s="1" t="s">
        <v>112</v>
      </c>
      <c r="I590" s="1" t="s">
        <v>112</v>
      </c>
      <c r="J590" s="1" t="s">
        <v>8639</v>
      </c>
      <c r="K590" s="1" t="s">
        <v>785</v>
      </c>
      <c r="L590" s="1" t="s">
        <v>684</v>
      </c>
      <c r="M590" s="1" t="s">
        <v>786</v>
      </c>
      <c r="N590" s="1" t="s">
        <v>116</v>
      </c>
      <c r="O590" s="1" t="s">
        <v>117</v>
      </c>
      <c r="P590" s="9">
        <v>96950</v>
      </c>
      <c r="Q590" s="1" t="s">
        <v>118</v>
      </c>
      <c r="R590" s="1" t="s">
        <v>138</v>
      </c>
      <c r="S590" s="1">
        <v>16703236877</v>
      </c>
      <c r="U590" s="1">
        <v>62161</v>
      </c>
      <c r="V590" s="1" t="s">
        <v>119</v>
      </c>
      <c r="X590" s="1" t="s">
        <v>2405</v>
      </c>
      <c r="Y590" s="1" t="s">
        <v>687</v>
      </c>
      <c r="Z590" s="1" t="s">
        <v>688</v>
      </c>
      <c r="AA590" s="1" t="s">
        <v>245</v>
      </c>
      <c r="AB590" s="1" t="s">
        <v>689</v>
      </c>
      <c r="AD590" s="1" t="s">
        <v>690</v>
      </c>
      <c r="AE590" s="1" t="s">
        <v>691</v>
      </c>
      <c r="AF590" s="9">
        <v>96931</v>
      </c>
      <c r="AG590" s="1" t="s">
        <v>118</v>
      </c>
      <c r="AH590" s="1" t="s">
        <v>138</v>
      </c>
      <c r="AI590" s="1">
        <v>16716498746</v>
      </c>
      <c r="AJ590" s="1">
        <v>203</v>
      </c>
      <c r="AK590" s="1" t="s">
        <v>692</v>
      </c>
      <c r="BC590" s="1" t="str">
        <f>"31-2021.00"</f>
        <v>31-2021.00</v>
      </c>
      <c r="BD590" s="1" t="s">
        <v>2406</v>
      </c>
      <c r="BE590" s="1" t="s">
        <v>8640</v>
      </c>
      <c r="BF590" s="1" t="s">
        <v>2408</v>
      </c>
      <c r="BG590" s="1">
        <v>6</v>
      </c>
      <c r="BH590" s="1">
        <v>6</v>
      </c>
      <c r="BI590" s="2">
        <v>44270</v>
      </c>
      <c r="BJ590" s="2">
        <v>44634</v>
      </c>
      <c r="BK590" s="2">
        <v>44270</v>
      </c>
      <c r="BL590" s="2">
        <v>44634</v>
      </c>
      <c r="BM590" s="1">
        <v>40</v>
      </c>
      <c r="BN590" s="1">
        <v>0</v>
      </c>
      <c r="BO590" s="1">
        <v>8</v>
      </c>
      <c r="BP590" s="1">
        <v>8</v>
      </c>
      <c r="BQ590" s="1">
        <v>8</v>
      </c>
      <c r="BR590" s="1">
        <v>8</v>
      </c>
      <c r="BS590" s="1">
        <v>5</v>
      </c>
      <c r="BT590" s="1">
        <v>3</v>
      </c>
      <c r="BU590" s="1" t="str">
        <f>"8:30 AM"</f>
        <v>8:30 AM</v>
      </c>
      <c r="BV590" s="1" t="str">
        <f>"5:30 PM"</f>
        <v>5:30 PM</v>
      </c>
      <c r="BW590" s="1" t="s">
        <v>392</v>
      </c>
      <c r="BX590" s="1">
        <v>0</v>
      </c>
      <c r="BY590" s="1">
        <v>0</v>
      </c>
      <c r="BZ590" s="1" t="s">
        <v>112</v>
      </c>
      <c r="CA590" s="1">
        <v>0</v>
      </c>
      <c r="CB590" s="1" t="s">
        <v>8641</v>
      </c>
      <c r="CC590" s="1" t="s">
        <v>684</v>
      </c>
      <c r="CD590" s="1" t="s">
        <v>786</v>
      </c>
      <c r="CE590" s="1" t="s">
        <v>116</v>
      </c>
      <c r="CF590" s="1" t="s">
        <v>117</v>
      </c>
      <c r="CG590" s="1">
        <v>96950</v>
      </c>
      <c r="CH590" s="3">
        <v>19.98</v>
      </c>
      <c r="CI590" s="3">
        <v>19.98</v>
      </c>
      <c r="CL590" s="1" t="s">
        <v>137</v>
      </c>
      <c r="CN590" s="1" t="s">
        <v>139</v>
      </c>
      <c r="CP590" s="1" t="s">
        <v>112</v>
      </c>
      <c r="CQ590" s="1" t="s">
        <v>111</v>
      </c>
      <c r="CR590" s="1" t="s">
        <v>112</v>
      </c>
      <c r="CS590" s="1" t="s">
        <v>112</v>
      </c>
      <c r="CT590" s="1" t="s">
        <v>138</v>
      </c>
      <c r="CU590" s="1" t="s">
        <v>111</v>
      </c>
      <c r="CV590" s="1" t="s">
        <v>138</v>
      </c>
      <c r="CW590" s="1" t="s">
        <v>698</v>
      </c>
      <c r="CX590" s="1">
        <v>16703236877</v>
      </c>
      <c r="CY590" s="1" t="s">
        <v>699</v>
      </c>
      <c r="CZ590" s="1" t="s">
        <v>138</v>
      </c>
      <c r="DA590" s="1" t="s">
        <v>111</v>
      </c>
      <c r="DB590" s="1" t="s">
        <v>112</v>
      </c>
    </row>
    <row r="591" spans="1:111" ht="15.6" customHeight="1" x14ac:dyDescent="0.25">
      <c r="A591" s="1" t="s">
        <v>8642</v>
      </c>
      <c r="B591" s="1" t="s">
        <v>238</v>
      </c>
      <c r="C591" s="2">
        <v>44104.855579745374</v>
      </c>
      <c r="D591" s="2">
        <v>44152</v>
      </c>
      <c r="E591" s="1" t="s">
        <v>180</v>
      </c>
      <c r="G591" s="1" t="s">
        <v>112</v>
      </c>
      <c r="H591" s="1" t="s">
        <v>112</v>
      </c>
      <c r="I591" s="1" t="s">
        <v>112</v>
      </c>
      <c r="J591" s="1" t="s">
        <v>5960</v>
      </c>
      <c r="K591" s="1" t="s">
        <v>5960</v>
      </c>
      <c r="L591" s="1" t="s">
        <v>5961</v>
      </c>
      <c r="M591" s="1" t="s">
        <v>5962</v>
      </c>
      <c r="N591" s="1" t="s">
        <v>116</v>
      </c>
      <c r="O591" s="1" t="s">
        <v>117</v>
      </c>
      <c r="P591" s="9">
        <v>96950</v>
      </c>
      <c r="Q591" s="1" t="s">
        <v>118</v>
      </c>
      <c r="S591" s="1">
        <v>16702342856</v>
      </c>
      <c r="U591" s="1">
        <v>56132</v>
      </c>
      <c r="V591" s="1" t="s">
        <v>119</v>
      </c>
      <c r="X591" s="1" t="s">
        <v>4482</v>
      </c>
      <c r="Y591" s="1" t="s">
        <v>4483</v>
      </c>
      <c r="Z591" s="1" t="s">
        <v>4484</v>
      </c>
      <c r="AA591" s="1" t="s">
        <v>245</v>
      </c>
      <c r="AB591" s="1" t="s">
        <v>5961</v>
      </c>
      <c r="AC591" s="1" t="s">
        <v>5962</v>
      </c>
      <c r="AD591" s="1" t="s">
        <v>116</v>
      </c>
      <c r="AE591" s="1" t="s">
        <v>117</v>
      </c>
      <c r="AF591" s="9">
        <v>96950</v>
      </c>
      <c r="AG591" s="1" t="s">
        <v>118</v>
      </c>
      <c r="AH591" s="1" t="s">
        <v>138</v>
      </c>
      <c r="AI591" s="1">
        <v>16702342856</v>
      </c>
      <c r="AK591" s="1" t="s">
        <v>4486</v>
      </c>
      <c r="BC591" s="1" t="str">
        <f>"37-2012.00"</f>
        <v>37-2012.00</v>
      </c>
      <c r="BD591" s="1" t="s">
        <v>576</v>
      </c>
      <c r="BE591" s="1" t="s">
        <v>5963</v>
      </c>
      <c r="BF591" s="1" t="s">
        <v>5964</v>
      </c>
      <c r="BG591" s="1">
        <v>5</v>
      </c>
      <c r="BH591" s="1">
        <v>5</v>
      </c>
      <c r="BI591" s="2">
        <v>44114</v>
      </c>
      <c r="BJ591" s="2">
        <v>44478</v>
      </c>
      <c r="BK591" s="2">
        <v>44152</v>
      </c>
      <c r="BL591" s="2">
        <v>44478</v>
      </c>
      <c r="BM591" s="1">
        <v>35</v>
      </c>
      <c r="BN591" s="1">
        <v>0</v>
      </c>
      <c r="BO591" s="1">
        <v>7</v>
      </c>
      <c r="BP591" s="1">
        <v>7</v>
      </c>
      <c r="BQ591" s="1">
        <v>7</v>
      </c>
      <c r="BR591" s="1">
        <v>7</v>
      </c>
      <c r="BS591" s="1">
        <v>7</v>
      </c>
      <c r="BT591" s="1">
        <v>0</v>
      </c>
      <c r="BU591" s="1" t="str">
        <f>"10:00 AM"</f>
        <v>10:00 AM</v>
      </c>
      <c r="BV591" s="1" t="str">
        <f>"6:00 PM"</f>
        <v>6:00 PM</v>
      </c>
      <c r="BW591" s="1" t="s">
        <v>135</v>
      </c>
      <c r="BX591" s="1">
        <v>0</v>
      </c>
      <c r="BY591" s="1">
        <v>3</v>
      </c>
      <c r="BZ591" s="1" t="s">
        <v>112</v>
      </c>
      <c r="CA591" s="1">
        <v>0</v>
      </c>
      <c r="CB591" s="1" t="s">
        <v>5965</v>
      </c>
      <c r="CC591" s="1" t="s">
        <v>5961</v>
      </c>
      <c r="CD591" s="1" t="s">
        <v>5962</v>
      </c>
      <c r="CE591" s="1" t="s">
        <v>116</v>
      </c>
      <c r="CF591" s="1" t="s">
        <v>117</v>
      </c>
      <c r="CG591" s="1">
        <v>96950</v>
      </c>
      <c r="CH591" s="3">
        <v>7.59</v>
      </c>
      <c r="CI591" s="3">
        <v>7.59</v>
      </c>
      <c r="CJ591" s="3">
        <v>11.39</v>
      </c>
      <c r="CK591" s="3">
        <v>11.39</v>
      </c>
      <c r="CL591" s="1" t="s">
        <v>137</v>
      </c>
      <c r="CM591" s="1" t="s">
        <v>168</v>
      </c>
      <c r="CN591" s="1" t="s">
        <v>139</v>
      </c>
      <c r="CP591" s="1" t="s">
        <v>112</v>
      </c>
      <c r="CQ591" s="1" t="s">
        <v>111</v>
      </c>
      <c r="CR591" s="1" t="s">
        <v>112</v>
      </c>
      <c r="CS591" s="1" t="s">
        <v>111</v>
      </c>
      <c r="CT591" s="1" t="s">
        <v>138</v>
      </c>
      <c r="CU591" s="1" t="s">
        <v>111</v>
      </c>
      <c r="CV591" s="1" t="s">
        <v>138</v>
      </c>
      <c r="CW591" s="1" t="s">
        <v>1555</v>
      </c>
      <c r="CX591" s="1">
        <v>16702342856</v>
      </c>
      <c r="CY591" s="1" t="s">
        <v>4486</v>
      </c>
      <c r="CZ591" s="1" t="s">
        <v>168</v>
      </c>
      <c r="DA591" s="1" t="s">
        <v>111</v>
      </c>
      <c r="DB591" s="1" t="s">
        <v>112</v>
      </c>
    </row>
    <row r="592" spans="1:111" ht="15.6" customHeight="1" x14ac:dyDescent="0.25">
      <c r="A592" s="1" t="s">
        <v>8654</v>
      </c>
      <c r="B592" s="1" t="s">
        <v>238</v>
      </c>
      <c r="C592" s="2">
        <v>44104.845910069445</v>
      </c>
      <c r="D592" s="2">
        <v>44147</v>
      </c>
      <c r="E592" s="1" t="s">
        <v>110</v>
      </c>
      <c r="F592" s="2">
        <v>44240.791666666664</v>
      </c>
      <c r="G592" s="1" t="s">
        <v>112</v>
      </c>
      <c r="H592" s="1" t="s">
        <v>112</v>
      </c>
      <c r="I592" s="1" t="s">
        <v>112</v>
      </c>
      <c r="J592" s="1" t="s">
        <v>5960</v>
      </c>
      <c r="K592" s="1" t="s">
        <v>5960</v>
      </c>
      <c r="L592" s="1" t="s">
        <v>5961</v>
      </c>
      <c r="M592" s="1" t="s">
        <v>5962</v>
      </c>
      <c r="N592" s="1" t="s">
        <v>116</v>
      </c>
      <c r="O592" s="1" t="s">
        <v>117</v>
      </c>
      <c r="P592" s="9">
        <v>96950</v>
      </c>
      <c r="Q592" s="1" t="s">
        <v>118</v>
      </c>
      <c r="S592" s="1">
        <v>16702342856</v>
      </c>
      <c r="U592" s="1">
        <v>561320</v>
      </c>
      <c r="V592" s="1" t="s">
        <v>119</v>
      </c>
      <c r="X592" s="1" t="s">
        <v>4482</v>
      </c>
      <c r="Y592" s="1" t="s">
        <v>4483</v>
      </c>
      <c r="Z592" s="1" t="s">
        <v>4484</v>
      </c>
      <c r="AA592" s="1" t="s">
        <v>245</v>
      </c>
      <c r="AB592" s="1" t="s">
        <v>5961</v>
      </c>
      <c r="AC592" s="1" t="s">
        <v>5962</v>
      </c>
      <c r="AD592" s="1" t="s">
        <v>116</v>
      </c>
      <c r="AE592" s="1" t="s">
        <v>117</v>
      </c>
      <c r="AF592" s="9">
        <v>96950</v>
      </c>
      <c r="AG592" s="1" t="s">
        <v>118</v>
      </c>
      <c r="AH592" s="1" t="s">
        <v>138</v>
      </c>
      <c r="AI592" s="1">
        <v>16702342856</v>
      </c>
      <c r="AK592" s="1" t="s">
        <v>4486</v>
      </c>
      <c r="BC592" s="1" t="str">
        <f>"13-2011.01"</f>
        <v>13-2011.01</v>
      </c>
      <c r="BD592" s="1" t="s">
        <v>932</v>
      </c>
      <c r="BE592" s="1" t="s">
        <v>8601</v>
      </c>
      <c r="BF592" s="1" t="s">
        <v>759</v>
      </c>
      <c r="BG592" s="1">
        <v>1</v>
      </c>
      <c r="BH592" s="1">
        <v>1</v>
      </c>
      <c r="BI592" s="2">
        <v>44242</v>
      </c>
      <c r="BJ592" s="2">
        <v>44606</v>
      </c>
      <c r="BK592" s="2">
        <v>44242</v>
      </c>
      <c r="BL592" s="2">
        <v>44606</v>
      </c>
      <c r="BM592" s="1">
        <v>40</v>
      </c>
      <c r="BN592" s="1">
        <v>0</v>
      </c>
      <c r="BO592" s="1">
        <v>8</v>
      </c>
      <c r="BP592" s="1">
        <v>8</v>
      </c>
      <c r="BQ592" s="1">
        <v>8</v>
      </c>
      <c r="BR592" s="1">
        <v>8</v>
      </c>
      <c r="BS592" s="1">
        <v>8</v>
      </c>
      <c r="BT592" s="1">
        <v>0</v>
      </c>
      <c r="BU592" s="1" t="str">
        <f>"8:00 AM"</f>
        <v>8:00 AM</v>
      </c>
      <c r="BV592" s="1" t="str">
        <f>"5:00 PM"</f>
        <v>5:00 PM</v>
      </c>
      <c r="BW592" s="1" t="s">
        <v>193</v>
      </c>
      <c r="BX592" s="1">
        <v>0</v>
      </c>
      <c r="BY592" s="1">
        <v>48</v>
      </c>
      <c r="BZ592" s="1" t="s">
        <v>112</v>
      </c>
      <c r="CA592" s="1">
        <v>0</v>
      </c>
      <c r="CB592" s="1" t="s">
        <v>8602</v>
      </c>
      <c r="CC592" s="1" t="s">
        <v>5961</v>
      </c>
      <c r="CD592" s="1" t="s">
        <v>5962</v>
      </c>
      <c r="CE592" s="1" t="s">
        <v>116</v>
      </c>
      <c r="CF592" s="1" t="s">
        <v>117</v>
      </c>
      <c r="CG592" s="1">
        <v>96950</v>
      </c>
      <c r="CH592" s="3">
        <v>14.85</v>
      </c>
      <c r="CI592" s="3">
        <v>14.85</v>
      </c>
      <c r="CJ592" s="3">
        <v>22.28</v>
      </c>
      <c r="CK592" s="3">
        <v>22.28</v>
      </c>
      <c r="CL592" s="1" t="s">
        <v>137</v>
      </c>
      <c r="CM592" s="1" t="s">
        <v>168</v>
      </c>
      <c r="CN592" s="1" t="s">
        <v>139</v>
      </c>
      <c r="CP592" s="1" t="s">
        <v>112</v>
      </c>
      <c r="CQ592" s="1" t="s">
        <v>111</v>
      </c>
      <c r="CR592" s="1" t="s">
        <v>112</v>
      </c>
      <c r="CS592" s="1" t="s">
        <v>111</v>
      </c>
      <c r="CT592" s="1" t="s">
        <v>138</v>
      </c>
      <c r="CU592" s="1" t="s">
        <v>111</v>
      </c>
      <c r="CV592" s="1" t="s">
        <v>138</v>
      </c>
      <c r="CW592" s="1" t="s">
        <v>8655</v>
      </c>
      <c r="CX592" s="1">
        <v>16702342856</v>
      </c>
      <c r="CY592" s="1" t="s">
        <v>4486</v>
      </c>
      <c r="CZ592" s="1" t="s">
        <v>168</v>
      </c>
      <c r="DA592" s="1" t="s">
        <v>111</v>
      </c>
      <c r="DB592" s="1" t="s">
        <v>112</v>
      </c>
    </row>
    <row r="593" spans="1:111" ht="15.6" customHeight="1" x14ac:dyDescent="0.25">
      <c r="A593" s="1" t="s">
        <v>8662</v>
      </c>
      <c r="B593" s="1" t="s">
        <v>238</v>
      </c>
      <c r="C593" s="2">
        <v>44028.006526967591</v>
      </c>
      <c r="D593" s="2">
        <v>44123</v>
      </c>
      <c r="E593" s="1" t="s">
        <v>180</v>
      </c>
      <c r="G593" s="1" t="s">
        <v>112</v>
      </c>
      <c r="H593" s="1" t="s">
        <v>112</v>
      </c>
      <c r="I593" s="1" t="s">
        <v>112</v>
      </c>
      <c r="J593" s="1" t="s">
        <v>8663</v>
      </c>
      <c r="K593" s="1" t="s">
        <v>138</v>
      </c>
      <c r="L593" s="1" t="s">
        <v>2793</v>
      </c>
      <c r="M593" s="1" t="s">
        <v>2794</v>
      </c>
      <c r="N593" s="1" t="s">
        <v>116</v>
      </c>
      <c r="O593" s="1" t="s">
        <v>117</v>
      </c>
      <c r="P593" s="9">
        <v>96950</v>
      </c>
      <c r="Q593" s="1" t="s">
        <v>118</v>
      </c>
      <c r="R593" s="1" t="s">
        <v>138</v>
      </c>
      <c r="S593" s="1">
        <v>16702345050</v>
      </c>
      <c r="U593" s="1">
        <v>56132</v>
      </c>
      <c r="V593" s="1" t="s">
        <v>119</v>
      </c>
      <c r="X593" s="1" t="s">
        <v>8664</v>
      </c>
      <c r="Y593" s="1" t="s">
        <v>8665</v>
      </c>
      <c r="Z593" s="1" t="s">
        <v>8666</v>
      </c>
      <c r="AA593" s="1" t="s">
        <v>8667</v>
      </c>
      <c r="AB593" s="1" t="s">
        <v>2793</v>
      </c>
      <c r="AC593" s="1" t="s">
        <v>2794</v>
      </c>
      <c r="AD593" s="1" t="s">
        <v>116</v>
      </c>
      <c r="AE593" s="1" t="s">
        <v>117</v>
      </c>
      <c r="AF593" s="9">
        <v>96950</v>
      </c>
      <c r="AG593" s="1" t="s">
        <v>118</v>
      </c>
      <c r="AH593" s="1" t="s">
        <v>138</v>
      </c>
      <c r="AI593" s="1">
        <v>16702345050</v>
      </c>
      <c r="AK593" s="1" t="s">
        <v>2799</v>
      </c>
      <c r="BC593" s="1" t="str">
        <f>"37-2011.00"</f>
        <v>37-2011.00</v>
      </c>
      <c r="BD593" s="1" t="s">
        <v>676</v>
      </c>
      <c r="BE593" s="1" t="s">
        <v>8668</v>
      </c>
      <c r="BF593" s="1" t="s">
        <v>578</v>
      </c>
      <c r="BG593" s="1">
        <v>2</v>
      </c>
      <c r="BH593" s="1">
        <v>2</v>
      </c>
      <c r="BI593" s="2">
        <v>44105</v>
      </c>
      <c r="BJ593" s="2">
        <v>44469</v>
      </c>
      <c r="BK593" s="2">
        <v>44123</v>
      </c>
      <c r="BL593" s="2">
        <v>44469</v>
      </c>
      <c r="BM593" s="1">
        <v>35</v>
      </c>
      <c r="BN593" s="1">
        <v>0</v>
      </c>
      <c r="BO593" s="1">
        <v>7</v>
      </c>
      <c r="BP593" s="1">
        <v>7</v>
      </c>
      <c r="BQ593" s="1">
        <v>7</v>
      </c>
      <c r="BR593" s="1">
        <v>7</v>
      </c>
      <c r="BS593" s="1">
        <v>7</v>
      </c>
      <c r="BT593" s="1">
        <v>0</v>
      </c>
      <c r="BU593" s="1" t="str">
        <f>"9:00 AM"</f>
        <v>9:00 AM</v>
      </c>
      <c r="BV593" s="1" t="str">
        <f>"5:00 PM"</f>
        <v>5:00 PM</v>
      </c>
      <c r="BW593" s="1" t="s">
        <v>230</v>
      </c>
      <c r="BX593" s="1">
        <v>0</v>
      </c>
      <c r="BY593" s="1">
        <v>12</v>
      </c>
      <c r="BZ593" s="1" t="s">
        <v>112</v>
      </c>
      <c r="CA593" s="1">
        <v>0</v>
      </c>
      <c r="CB593" s="4" t="s">
        <v>8669</v>
      </c>
      <c r="CC593" s="1" t="s">
        <v>2804</v>
      </c>
      <c r="CD593" s="1" t="s">
        <v>2805</v>
      </c>
      <c r="CE593" s="1" t="s">
        <v>116</v>
      </c>
      <c r="CF593" s="1" t="s">
        <v>117</v>
      </c>
      <c r="CG593" s="1">
        <v>96950</v>
      </c>
      <c r="CH593" s="3">
        <v>7.69</v>
      </c>
      <c r="CI593" s="3">
        <v>7.69</v>
      </c>
      <c r="CJ593" s="3">
        <v>11.54</v>
      </c>
      <c r="CK593" s="3">
        <v>11.54</v>
      </c>
      <c r="CL593" s="1" t="s">
        <v>137</v>
      </c>
      <c r="CM593" s="1" t="s">
        <v>168</v>
      </c>
      <c r="CN593" s="1" t="s">
        <v>139</v>
      </c>
      <c r="CP593" s="1" t="s">
        <v>112</v>
      </c>
      <c r="CQ593" s="1" t="s">
        <v>111</v>
      </c>
      <c r="CR593" s="1" t="s">
        <v>112</v>
      </c>
      <c r="CS593" s="1" t="s">
        <v>111</v>
      </c>
      <c r="CT593" s="1" t="s">
        <v>138</v>
      </c>
      <c r="CU593" s="1" t="s">
        <v>111</v>
      </c>
      <c r="CV593" s="1" t="s">
        <v>138</v>
      </c>
      <c r="CW593" s="1" t="s">
        <v>168</v>
      </c>
      <c r="CX593" s="1">
        <v>16702345050</v>
      </c>
      <c r="CY593" s="1" t="s">
        <v>2799</v>
      </c>
      <c r="CZ593" s="1" t="s">
        <v>168</v>
      </c>
      <c r="DA593" s="1" t="s">
        <v>111</v>
      </c>
      <c r="DB593" s="1" t="s">
        <v>112</v>
      </c>
    </row>
    <row r="594" spans="1:111" ht="15.6" customHeight="1" x14ac:dyDescent="0.25">
      <c r="A594" s="1" t="s">
        <v>8670</v>
      </c>
      <c r="B594" s="1" t="s">
        <v>238</v>
      </c>
      <c r="C594" s="2">
        <v>44067.880378125003</v>
      </c>
      <c r="D594" s="2">
        <v>44139</v>
      </c>
      <c r="E594" s="1" t="s">
        <v>110</v>
      </c>
      <c r="F594" s="2">
        <v>44103.833333333336</v>
      </c>
      <c r="G594" s="1" t="s">
        <v>112</v>
      </c>
      <c r="H594" s="1" t="s">
        <v>112</v>
      </c>
      <c r="I594" s="1" t="s">
        <v>112</v>
      </c>
      <c r="J594" s="1" t="s">
        <v>4447</v>
      </c>
      <c r="K594" s="1" t="s">
        <v>8671</v>
      </c>
      <c r="L594" s="1" t="s">
        <v>8672</v>
      </c>
      <c r="M594" s="1" t="s">
        <v>6691</v>
      </c>
      <c r="N594" s="1" t="s">
        <v>116</v>
      </c>
      <c r="O594" s="1" t="s">
        <v>117</v>
      </c>
      <c r="P594" s="9">
        <v>96950</v>
      </c>
      <c r="Q594" s="1" t="s">
        <v>118</v>
      </c>
      <c r="R594" s="1" t="s">
        <v>138</v>
      </c>
      <c r="S594" s="1">
        <v>16704833702</v>
      </c>
      <c r="T594" s="1">
        <v>0</v>
      </c>
      <c r="U594" s="1">
        <v>42449</v>
      </c>
      <c r="V594" s="1" t="s">
        <v>119</v>
      </c>
      <c r="X594" s="1" t="s">
        <v>656</v>
      </c>
      <c r="Y594" s="1" t="s">
        <v>1065</v>
      </c>
      <c r="Z594" s="1" t="s">
        <v>138</v>
      </c>
      <c r="AA594" s="1" t="s">
        <v>461</v>
      </c>
      <c r="AB594" s="1" t="s">
        <v>8672</v>
      </c>
      <c r="AC594" s="1" t="s">
        <v>6691</v>
      </c>
      <c r="AD594" s="1" t="s">
        <v>116</v>
      </c>
      <c r="AE594" s="1" t="s">
        <v>117</v>
      </c>
      <c r="AF594" s="9">
        <v>96950</v>
      </c>
      <c r="AG594" s="1" t="s">
        <v>118</v>
      </c>
      <c r="AH594" s="1" t="s">
        <v>138</v>
      </c>
      <c r="AI594" s="1">
        <v>16704833702</v>
      </c>
      <c r="AJ594" s="1">
        <v>0</v>
      </c>
      <c r="AK594" s="1" t="s">
        <v>4451</v>
      </c>
      <c r="BC594" s="1" t="str">
        <f>"13-2011.01"</f>
        <v>13-2011.01</v>
      </c>
      <c r="BD594" s="1" t="s">
        <v>932</v>
      </c>
      <c r="BE594" s="1" t="s">
        <v>8673</v>
      </c>
      <c r="BF594" s="1" t="s">
        <v>759</v>
      </c>
      <c r="BG594" s="1">
        <v>1</v>
      </c>
      <c r="BH594" s="1">
        <v>1</v>
      </c>
      <c r="BI594" s="2">
        <v>44105</v>
      </c>
      <c r="BJ594" s="2">
        <v>44469</v>
      </c>
      <c r="BK594" s="2">
        <v>44139</v>
      </c>
      <c r="BL594" s="2">
        <v>44469</v>
      </c>
      <c r="BM594" s="1">
        <v>40</v>
      </c>
      <c r="BN594" s="1">
        <v>0</v>
      </c>
      <c r="BO594" s="1">
        <v>8</v>
      </c>
      <c r="BP594" s="1">
        <v>8</v>
      </c>
      <c r="BQ594" s="1">
        <v>8</v>
      </c>
      <c r="BR594" s="1">
        <v>8</v>
      </c>
      <c r="BS594" s="1">
        <v>8</v>
      </c>
      <c r="BT594" s="1">
        <v>0</v>
      </c>
      <c r="BU594" s="1" t="str">
        <f>"8:00 AM"</f>
        <v>8:00 AM</v>
      </c>
      <c r="BV594" s="1" t="str">
        <f>"5:00 PM"</f>
        <v>5:00 PM</v>
      </c>
      <c r="BW594" s="1" t="s">
        <v>392</v>
      </c>
      <c r="BX594" s="1">
        <v>0</v>
      </c>
      <c r="BY594" s="1">
        <v>24</v>
      </c>
      <c r="BZ594" s="1" t="s">
        <v>112</v>
      </c>
      <c r="CA594" s="1">
        <v>0</v>
      </c>
      <c r="CB594" s="1" t="s">
        <v>8674</v>
      </c>
      <c r="CC594" s="1" t="s">
        <v>8672</v>
      </c>
      <c r="CD594" s="1" t="s">
        <v>6691</v>
      </c>
      <c r="CE594" s="1" t="s">
        <v>116</v>
      </c>
      <c r="CF594" s="1" t="s">
        <v>117</v>
      </c>
      <c r="CG594" s="1">
        <v>96950</v>
      </c>
      <c r="CH594" s="3">
        <v>25.1</v>
      </c>
      <c r="CI594" s="3">
        <v>25.1</v>
      </c>
      <c r="CJ594" s="3">
        <v>37.65</v>
      </c>
      <c r="CK594" s="3">
        <v>37.65</v>
      </c>
      <c r="CL594" s="1" t="s">
        <v>137</v>
      </c>
      <c r="CM594" s="1" t="s">
        <v>138</v>
      </c>
      <c r="CN594" s="1" t="s">
        <v>139</v>
      </c>
      <c r="CP594" s="1" t="s">
        <v>112</v>
      </c>
      <c r="CQ594" s="1" t="s">
        <v>111</v>
      </c>
      <c r="CR594" s="1" t="s">
        <v>112</v>
      </c>
      <c r="CS594" s="1" t="s">
        <v>111</v>
      </c>
      <c r="CT594" s="1" t="s">
        <v>138</v>
      </c>
      <c r="CU594" s="1" t="s">
        <v>111</v>
      </c>
      <c r="CV594" s="1" t="s">
        <v>138</v>
      </c>
      <c r="CW594" s="1" t="s">
        <v>138</v>
      </c>
      <c r="CX594" s="1">
        <v>16704833702</v>
      </c>
      <c r="CY594" s="1" t="s">
        <v>4451</v>
      </c>
      <c r="CZ594" s="1" t="s">
        <v>138</v>
      </c>
      <c r="DA594" s="1" t="s">
        <v>111</v>
      </c>
      <c r="DB594" s="1" t="s">
        <v>112</v>
      </c>
      <c r="DC594" s="1" t="s">
        <v>656</v>
      </c>
      <c r="DD594" s="1" t="s">
        <v>1065</v>
      </c>
      <c r="DF594" s="1" t="s">
        <v>8675</v>
      </c>
      <c r="DG594" s="1" t="s">
        <v>4451</v>
      </c>
    </row>
    <row r="595" spans="1:111" ht="15.6" customHeight="1" x14ac:dyDescent="0.25">
      <c r="A595" s="1" t="s">
        <v>8676</v>
      </c>
      <c r="B595" s="1" t="s">
        <v>238</v>
      </c>
      <c r="C595" s="2">
        <v>44147.056243287036</v>
      </c>
      <c r="D595" s="2">
        <v>44194</v>
      </c>
      <c r="E595" s="1" t="s">
        <v>180</v>
      </c>
      <c r="G595" s="1" t="s">
        <v>112</v>
      </c>
      <c r="H595" s="1" t="s">
        <v>112</v>
      </c>
      <c r="I595" s="1" t="s">
        <v>112</v>
      </c>
      <c r="J595" s="1" t="s">
        <v>8677</v>
      </c>
      <c r="K595" s="1" t="s">
        <v>8678</v>
      </c>
      <c r="L595" s="1" t="s">
        <v>8679</v>
      </c>
      <c r="M595" s="1" t="s">
        <v>8680</v>
      </c>
      <c r="N595" s="1" t="s">
        <v>116</v>
      </c>
      <c r="O595" s="1" t="s">
        <v>117</v>
      </c>
      <c r="P595" s="9">
        <v>96950</v>
      </c>
      <c r="Q595" s="1" t="s">
        <v>118</v>
      </c>
      <c r="R595" s="1" t="s">
        <v>138</v>
      </c>
      <c r="S595" s="1">
        <v>16702880566</v>
      </c>
      <c r="U595" s="1">
        <v>8112</v>
      </c>
      <c r="V595" s="1" t="s">
        <v>119</v>
      </c>
      <c r="X595" s="1" t="s">
        <v>8681</v>
      </c>
      <c r="Y595" s="1" t="s">
        <v>8682</v>
      </c>
      <c r="Z595" s="1" t="s">
        <v>8683</v>
      </c>
      <c r="AA595" s="1" t="s">
        <v>245</v>
      </c>
      <c r="AB595" s="1" t="s">
        <v>8684</v>
      </c>
      <c r="AC595" s="1" t="s">
        <v>8680</v>
      </c>
      <c r="AD595" s="1" t="s">
        <v>116</v>
      </c>
      <c r="AE595" s="1" t="s">
        <v>117</v>
      </c>
      <c r="AF595" s="9">
        <v>96950</v>
      </c>
      <c r="AG595" s="1" t="s">
        <v>118</v>
      </c>
      <c r="AH595" s="1" t="s">
        <v>138</v>
      </c>
      <c r="AI595" s="1">
        <v>16716881068</v>
      </c>
      <c r="AK595" s="1" t="s">
        <v>8685</v>
      </c>
      <c r="BC595" s="1" t="str">
        <f>"49-9062.00"</f>
        <v>49-9062.00</v>
      </c>
      <c r="BD595" s="1" t="s">
        <v>5549</v>
      </c>
      <c r="BE595" s="1" t="s">
        <v>8686</v>
      </c>
      <c r="BF595" s="1" t="s">
        <v>8687</v>
      </c>
      <c r="BG595" s="1">
        <v>1</v>
      </c>
      <c r="BH595" s="1">
        <v>1</v>
      </c>
      <c r="BI595" s="2">
        <v>44228</v>
      </c>
      <c r="BJ595" s="2">
        <v>44592</v>
      </c>
      <c r="BK595" s="2">
        <v>44228</v>
      </c>
      <c r="BL595" s="2">
        <v>44592</v>
      </c>
      <c r="BM595" s="1">
        <v>40</v>
      </c>
      <c r="BN595" s="1">
        <v>0</v>
      </c>
      <c r="BO595" s="1">
        <v>8</v>
      </c>
      <c r="BP595" s="1">
        <v>8</v>
      </c>
      <c r="BQ595" s="1">
        <v>8</v>
      </c>
      <c r="BR595" s="1">
        <v>8</v>
      </c>
      <c r="BS595" s="1">
        <v>8</v>
      </c>
      <c r="BT595" s="1">
        <v>0</v>
      </c>
      <c r="BU595" s="1" t="str">
        <f>"8:00 AM"</f>
        <v>8:00 AM</v>
      </c>
      <c r="BV595" s="1" t="str">
        <f>"5:00 PM"</f>
        <v>5:00 PM</v>
      </c>
      <c r="BW595" s="1" t="s">
        <v>392</v>
      </c>
      <c r="BX595" s="1">
        <v>0</v>
      </c>
      <c r="BY595" s="1">
        <v>24</v>
      </c>
      <c r="BZ595" s="1" t="s">
        <v>112</v>
      </c>
      <c r="CA595" s="1">
        <v>0</v>
      </c>
      <c r="CB595" s="1" t="s">
        <v>8688</v>
      </c>
      <c r="CC595" s="1" t="s">
        <v>8689</v>
      </c>
      <c r="CD595" s="1" t="s">
        <v>8680</v>
      </c>
      <c r="CE595" s="1" t="s">
        <v>116</v>
      </c>
      <c r="CF595" s="1" t="s">
        <v>117</v>
      </c>
      <c r="CG595" s="1">
        <v>96950</v>
      </c>
      <c r="CH595" s="3">
        <v>8.9</v>
      </c>
      <c r="CI595" s="3">
        <v>15</v>
      </c>
      <c r="CJ595" s="3">
        <v>13.35</v>
      </c>
      <c r="CK595" s="3">
        <v>22.5</v>
      </c>
      <c r="CL595" s="1" t="s">
        <v>137</v>
      </c>
      <c r="CM595" s="1" t="s">
        <v>8690</v>
      </c>
      <c r="CN595" s="1" t="s">
        <v>139</v>
      </c>
      <c r="CP595" s="1" t="s">
        <v>111</v>
      </c>
      <c r="CQ595" s="1" t="s">
        <v>111</v>
      </c>
      <c r="CR595" s="1" t="s">
        <v>112</v>
      </c>
      <c r="CS595" s="1" t="s">
        <v>111</v>
      </c>
      <c r="CT595" s="1" t="s">
        <v>138</v>
      </c>
      <c r="CU595" s="1" t="s">
        <v>111</v>
      </c>
      <c r="CV595" s="1" t="s">
        <v>138</v>
      </c>
      <c r="CW595" s="1" t="s">
        <v>138</v>
      </c>
      <c r="CX595" s="1">
        <v>16702880566</v>
      </c>
      <c r="CY595" s="1" t="s">
        <v>8685</v>
      </c>
      <c r="CZ595" s="1" t="s">
        <v>138</v>
      </c>
      <c r="DA595" s="1" t="s">
        <v>111</v>
      </c>
      <c r="DB595" s="1" t="s">
        <v>112</v>
      </c>
    </row>
    <row r="596" spans="1:111" ht="15.6" customHeight="1" x14ac:dyDescent="0.25">
      <c r="A596" s="1" t="s">
        <v>8691</v>
      </c>
      <c r="B596" s="1" t="s">
        <v>238</v>
      </c>
      <c r="C596" s="2">
        <v>44139.79190625</v>
      </c>
      <c r="D596" s="2">
        <v>44182</v>
      </c>
      <c r="E596" s="1" t="s">
        <v>180</v>
      </c>
      <c r="G596" s="1" t="s">
        <v>112</v>
      </c>
      <c r="H596" s="1" t="s">
        <v>112</v>
      </c>
      <c r="I596" s="1" t="s">
        <v>112</v>
      </c>
      <c r="J596" s="1" t="s">
        <v>1095</v>
      </c>
      <c r="K596" s="1" t="s">
        <v>1260</v>
      </c>
      <c r="L596" s="1" t="s">
        <v>410</v>
      </c>
      <c r="N596" s="1" t="s">
        <v>167</v>
      </c>
      <c r="O596" s="1" t="s">
        <v>117</v>
      </c>
      <c r="P596" s="9">
        <v>96950</v>
      </c>
      <c r="Q596" s="1" t="s">
        <v>118</v>
      </c>
      <c r="S596" s="1">
        <v>16702336927</v>
      </c>
      <c r="U596" s="1">
        <v>236220</v>
      </c>
      <c r="V596" s="1" t="s">
        <v>119</v>
      </c>
      <c r="X596" s="1" t="s">
        <v>1097</v>
      </c>
      <c r="Y596" s="1" t="s">
        <v>1098</v>
      </c>
      <c r="Z596" s="1" t="s">
        <v>1099</v>
      </c>
      <c r="AA596" s="1" t="s">
        <v>245</v>
      </c>
      <c r="AB596" s="1" t="s">
        <v>1100</v>
      </c>
      <c r="AD596" s="1" t="s">
        <v>116</v>
      </c>
      <c r="AE596" s="1" t="s">
        <v>117</v>
      </c>
      <c r="AF596" s="9">
        <v>96950</v>
      </c>
      <c r="AG596" s="1" t="s">
        <v>118</v>
      </c>
      <c r="AI596" s="1">
        <v>16702336927</v>
      </c>
      <c r="AK596" s="1" t="s">
        <v>1101</v>
      </c>
      <c r="BC596" s="1" t="str">
        <f>"49-9071.00"</f>
        <v>49-9071.00</v>
      </c>
      <c r="BD596" s="1" t="s">
        <v>214</v>
      </c>
      <c r="BE596" s="1" t="s">
        <v>3608</v>
      </c>
      <c r="BF596" s="1" t="s">
        <v>3609</v>
      </c>
      <c r="BG596" s="1">
        <v>7</v>
      </c>
      <c r="BH596" s="1">
        <v>7</v>
      </c>
      <c r="BI596" s="2">
        <v>44256</v>
      </c>
      <c r="BJ596" s="2">
        <v>44620</v>
      </c>
      <c r="BK596" s="2">
        <v>44256</v>
      </c>
      <c r="BL596" s="2">
        <v>44620</v>
      </c>
      <c r="BM596" s="1">
        <v>40</v>
      </c>
      <c r="BN596" s="1">
        <v>0</v>
      </c>
      <c r="BO596" s="1">
        <v>8</v>
      </c>
      <c r="BP596" s="1">
        <v>8</v>
      </c>
      <c r="BQ596" s="1">
        <v>8</v>
      </c>
      <c r="BR596" s="1">
        <v>8</v>
      </c>
      <c r="BS596" s="1">
        <v>8</v>
      </c>
      <c r="BT596" s="1">
        <v>0</v>
      </c>
      <c r="BU596" s="1" t="str">
        <f>"7:30 AM"</f>
        <v>7:30 AM</v>
      </c>
      <c r="BV596" s="1" t="str">
        <f>"4:30 PM"</f>
        <v>4:30 PM</v>
      </c>
      <c r="BW596" s="1" t="s">
        <v>135</v>
      </c>
      <c r="BX596" s="1">
        <v>0</v>
      </c>
      <c r="BY596" s="1">
        <v>24</v>
      </c>
      <c r="BZ596" s="1" t="s">
        <v>112</v>
      </c>
      <c r="CA596" s="1">
        <v>0</v>
      </c>
      <c r="CB596" s="4" t="s">
        <v>3610</v>
      </c>
      <c r="CC596" s="1" t="s">
        <v>410</v>
      </c>
      <c r="CE596" s="1" t="s">
        <v>167</v>
      </c>
      <c r="CF596" s="1" t="s">
        <v>117</v>
      </c>
      <c r="CG596" s="1">
        <v>96950</v>
      </c>
      <c r="CH596" s="3">
        <v>8.7100000000000009</v>
      </c>
      <c r="CI596" s="3">
        <v>8.7100000000000009</v>
      </c>
      <c r="CJ596" s="3">
        <v>13.07</v>
      </c>
      <c r="CK596" s="3">
        <v>13.07</v>
      </c>
      <c r="CL596" s="1" t="s">
        <v>137</v>
      </c>
      <c r="CN596" s="1" t="s">
        <v>139</v>
      </c>
      <c r="CP596" s="1" t="s">
        <v>112</v>
      </c>
      <c r="CQ596" s="1" t="s">
        <v>111</v>
      </c>
      <c r="CR596" s="1" t="s">
        <v>111</v>
      </c>
      <c r="CS596" s="1" t="s">
        <v>111</v>
      </c>
      <c r="CT596" s="1" t="s">
        <v>138</v>
      </c>
      <c r="CU596" s="1" t="s">
        <v>111</v>
      </c>
      <c r="CV596" s="1" t="s">
        <v>138</v>
      </c>
      <c r="CW596" s="1" t="s">
        <v>411</v>
      </c>
      <c r="CX596" s="1">
        <v>16702336927</v>
      </c>
      <c r="CY596" s="1" t="s">
        <v>1101</v>
      </c>
      <c r="CZ596" s="1" t="s">
        <v>138</v>
      </c>
      <c r="DA596" s="1" t="s">
        <v>111</v>
      </c>
      <c r="DB596" s="1" t="s">
        <v>112</v>
      </c>
    </row>
    <row r="597" spans="1:111" ht="15.6" customHeight="1" x14ac:dyDescent="0.25">
      <c r="A597" s="1" t="s">
        <v>8698</v>
      </c>
      <c r="B597" s="1" t="s">
        <v>238</v>
      </c>
      <c r="C597" s="2">
        <v>44200.817211111113</v>
      </c>
      <c r="D597" s="2">
        <v>44230</v>
      </c>
      <c r="E597" s="1" t="s">
        <v>110</v>
      </c>
      <c r="F597" s="2">
        <v>44376.833333333336</v>
      </c>
      <c r="G597" s="1" t="s">
        <v>112</v>
      </c>
      <c r="H597" s="1" t="s">
        <v>112</v>
      </c>
      <c r="I597" s="1" t="s">
        <v>112</v>
      </c>
      <c r="J597" s="1" t="s">
        <v>3474</v>
      </c>
      <c r="K597" s="1" t="s">
        <v>138</v>
      </c>
      <c r="L597" s="1" t="s">
        <v>3476</v>
      </c>
      <c r="M597" s="1" t="s">
        <v>3477</v>
      </c>
      <c r="N597" s="1" t="s">
        <v>167</v>
      </c>
      <c r="O597" s="1" t="s">
        <v>117</v>
      </c>
      <c r="P597" s="9">
        <v>96950</v>
      </c>
      <c r="Q597" s="1" t="s">
        <v>118</v>
      </c>
      <c r="R597" s="1" t="s">
        <v>138</v>
      </c>
      <c r="S597" s="1">
        <v>16702368202</v>
      </c>
      <c r="T597" s="1">
        <v>3554</v>
      </c>
      <c r="U597" s="1">
        <v>62211</v>
      </c>
      <c r="V597" s="1" t="s">
        <v>119</v>
      </c>
      <c r="X597" s="1" t="s">
        <v>3478</v>
      </c>
      <c r="Y597" s="1" t="s">
        <v>3479</v>
      </c>
      <c r="Z597" s="1" t="s">
        <v>1701</v>
      </c>
      <c r="AA597" s="1" t="s">
        <v>3480</v>
      </c>
      <c r="AB597" s="1" t="s">
        <v>3476</v>
      </c>
      <c r="AC597" s="1" t="s">
        <v>3477</v>
      </c>
      <c r="AD597" s="1" t="s">
        <v>167</v>
      </c>
      <c r="AE597" s="1" t="s">
        <v>117</v>
      </c>
      <c r="AF597" s="9">
        <v>96950</v>
      </c>
      <c r="AG597" s="1" t="s">
        <v>118</v>
      </c>
      <c r="AH597" s="1" t="s">
        <v>138</v>
      </c>
      <c r="AI597" s="1">
        <v>16702368202</v>
      </c>
      <c r="AJ597" s="1">
        <v>3554</v>
      </c>
      <c r="AK597" s="1" t="s">
        <v>3481</v>
      </c>
      <c r="BC597" s="1" t="str">
        <f>"29-1141.00"</f>
        <v>29-1141.00</v>
      </c>
      <c r="BD597" s="1" t="s">
        <v>1381</v>
      </c>
      <c r="BE597" s="1" t="s">
        <v>7029</v>
      </c>
      <c r="BF597" s="1" t="s">
        <v>7030</v>
      </c>
      <c r="BG597" s="1">
        <v>16</v>
      </c>
      <c r="BH597" s="1">
        <v>16</v>
      </c>
      <c r="BI597" s="2">
        <v>44378</v>
      </c>
      <c r="BJ597" s="2">
        <v>44742</v>
      </c>
      <c r="BK597" s="2">
        <v>44378</v>
      </c>
      <c r="BL597" s="2">
        <v>44742</v>
      </c>
      <c r="BM597" s="1">
        <v>40</v>
      </c>
      <c r="BN597" s="1">
        <v>12</v>
      </c>
      <c r="BO597" s="1">
        <v>12</v>
      </c>
      <c r="BP597" s="1">
        <v>12</v>
      </c>
      <c r="BQ597" s="1">
        <v>4</v>
      </c>
      <c r="BR597" s="1">
        <v>0</v>
      </c>
      <c r="BS597" s="1">
        <v>0</v>
      </c>
      <c r="BT597" s="1">
        <v>0</v>
      </c>
      <c r="BU597" s="1" t="str">
        <f>"7:30 AM"</f>
        <v>7:30 AM</v>
      </c>
      <c r="BV597" s="1" t="str">
        <f>"7:30 PM"</f>
        <v>7:30 PM</v>
      </c>
      <c r="BW597" s="1" t="s">
        <v>392</v>
      </c>
      <c r="BX597" s="1">
        <v>0</v>
      </c>
      <c r="BY597" s="1">
        <v>0</v>
      </c>
      <c r="BZ597" s="1" t="s">
        <v>112</v>
      </c>
      <c r="CA597" s="1">
        <v>0</v>
      </c>
      <c r="CB597" s="1" t="s">
        <v>7031</v>
      </c>
      <c r="CC597" s="1" t="s">
        <v>3476</v>
      </c>
      <c r="CD597" s="1" t="s">
        <v>3477</v>
      </c>
      <c r="CE597" s="1" t="s">
        <v>167</v>
      </c>
      <c r="CF597" s="1" t="s">
        <v>117</v>
      </c>
      <c r="CG597" s="1">
        <v>96950</v>
      </c>
      <c r="CH597" s="3">
        <v>22.19</v>
      </c>
      <c r="CI597" s="3">
        <v>25.78</v>
      </c>
      <c r="CL597" s="1" t="s">
        <v>137</v>
      </c>
      <c r="CM597" s="1" t="s">
        <v>3486</v>
      </c>
      <c r="CN597" s="1" t="s">
        <v>139</v>
      </c>
      <c r="CP597" s="1" t="s">
        <v>111</v>
      </c>
      <c r="CQ597" s="1" t="s">
        <v>111</v>
      </c>
      <c r="CR597" s="1" t="s">
        <v>112</v>
      </c>
      <c r="CS597" s="1" t="s">
        <v>112</v>
      </c>
      <c r="CT597" s="1" t="s">
        <v>138</v>
      </c>
      <c r="CU597" s="1" t="s">
        <v>111</v>
      </c>
      <c r="CV597" s="1" t="s">
        <v>138</v>
      </c>
      <c r="CW597" s="1" t="s">
        <v>3487</v>
      </c>
      <c r="CX597" s="1">
        <v>16702368202</v>
      </c>
      <c r="CY597" s="1" t="s">
        <v>3488</v>
      </c>
      <c r="CZ597" s="1" t="s">
        <v>3489</v>
      </c>
      <c r="DA597" s="1" t="s">
        <v>111</v>
      </c>
      <c r="DB597" s="1" t="s">
        <v>112</v>
      </c>
      <c r="DC597" s="1" t="s">
        <v>890</v>
      </c>
      <c r="DD597" s="1" t="s">
        <v>3490</v>
      </c>
      <c r="DE597" s="1" t="s">
        <v>3491</v>
      </c>
      <c r="DF597" s="1" t="s">
        <v>3474</v>
      </c>
      <c r="DG597" s="1" t="s">
        <v>3492</v>
      </c>
    </row>
    <row r="598" spans="1:111" ht="15.6" customHeight="1" x14ac:dyDescent="0.25">
      <c r="A598" s="1" t="s">
        <v>8699</v>
      </c>
      <c r="B598" s="1" t="s">
        <v>238</v>
      </c>
      <c r="C598" s="2">
        <v>44175.743587962963</v>
      </c>
      <c r="D598" s="2">
        <v>44207</v>
      </c>
      <c r="E598" s="1" t="s">
        <v>180</v>
      </c>
      <c r="G598" s="1" t="s">
        <v>111</v>
      </c>
      <c r="H598" s="1" t="s">
        <v>112</v>
      </c>
      <c r="I598" s="1" t="s">
        <v>112</v>
      </c>
      <c r="J598" s="1" t="s">
        <v>8700</v>
      </c>
      <c r="K598" s="1" t="s">
        <v>8701</v>
      </c>
      <c r="L598" s="1" t="s">
        <v>8702</v>
      </c>
      <c r="N598" s="1" t="s">
        <v>116</v>
      </c>
      <c r="O598" s="1" t="s">
        <v>117</v>
      </c>
      <c r="P598" s="9">
        <v>96950</v>
      </c>
      <c r="Q598" s="1" t="s">
        <v>118</v>
      </c>
      <c r="S598" s="1">
        <v>16702354658</v>
      </c>
      <c r="U598" s="1">
        <v>311811</v>
      </c>
      <c r="V598" s="1" t="s">
        <v>119</v>
      </c>
      <c r="X598" s="1" t="s">
        <v>1127</v>
      </c>
      <c r="Y598" s="1" t="s">
        <v>8703</v>
      </c>
      <c r="Z598" s="1" t="s">
        <v>8704</v>
      </c>
      <c r="AA598" s="1" t="s">
        <v>387</v>
      </c>
      <c r="AB598" s="1" t="s">
        <v>8702</v>
      </c>
      <c r="AD598" s="1" t="s">
        <v>116</v>
      </c>
      <c r="AE598" s="1" t="s">
        <v>117</v>
      </c>
      <c r="AF598" s="9">
        <v>96950</v>
      </c>
      <c r="AG598" s="1" t="s">
        <v>118</v>
      </c>
      <c r="AI598" s="1">
        <v>16702354658</v>
      </c>
      <c r="AK598" s="1" t="s">
        <v>8705</v>
      </c>
      <c r="BC598" s="1" t="str">
        <f>"51-3011.00"</f>
        <v>51-3011.00</v>
      </c>
      <c r="BD598" s="1" t="s">
        <v>1079</v>
      </c>
      <c r="BE598" s="1" t="s">
        <v>8706</v>
      </c>
      <c r="BF598" s="1" t="s">
        <v>1081</v>
      </c>
      <c r="BG598" s="1">
        <v>1</v>
      </c>
      <c r="BH598" s="1">
        <v>1</v>
      </c>
      <c r="BI598" s="2">
        <v>44256</v>
      </c>
      <c r="BJ598" s="2">
        <v>44620</v>
      </c>
      <c r="BK598" s="2">
        <v>44256</v>
      </c>
      <c r="BL598" s="2">
        <v>44620</v>
      </c>
      <c r="BM598" s="1">
        <v>35</v>
      </c>
      <c r="BN598" s="1">
        <v>0</v>
      </c>
      <c r="BO598" s="1">
        <v>6</v>
      </c>
      <c r="BP598" s="1">
        <v>6</v>
      </c>
      <c r="BQ598" s="1">
        <v>6</v>
      </c>
      <c r="BR598" s="1">
        <v>6</v>
      </c>
      <c r="BS598" s="1">
        <v>6</v>
      </c>
      <c r="BT598" s="1">
        <v>5</v>
      </c>
      <c r="BU598" s="1" t="str">
        <f>"6:00 PM"</f>
        <v>6:00 PM</v>
      </c>
      <c r="BV598" s="1" t="str">
        <f>"12:00 AM"</f>
        <v>12:00 AM</v>
      </c>
      <c r="BW598" s="1" t="s">
        <v>135</v>
      </c>
      <c r="BX598" s="1">
        <v>0</v>
      </c>
      <c r="BY598" s="1">
        <v>12</v>
      </c>
      <c r="BZ598" s="1" t="s">
        <v>112</v>
      </c>
      <c r="CA598" s="1">
        <v>0</v>
      </c>
      <c r="CB598" s="1" t="s">
        <v>362</v>
      </c>
      <c r="CC598" s="1" t="s">
        <v>8707</v>
      </c>
      <c r="CD598" s="1" t="s">
        <v>8702</v>
      </c>
      <c r="CE598" s="1" t="s">
        <v>116</v>
      </c>
      <c r="CF598" s="1" t="s">
        <v>117</v>
      </c>
      <c r="CG598" s="1">
        <v>96950</v>
      </c>
      <c r="CH598" s="3">
        <v>7.9</v>
      </c>
      <c r="CI598" s="3">
        <v>8</v>
      </c>
      <c r="CJ598" s="3">
        <v>11.85</v>
      </c>
      <c r="CK598" s="3">
        <v>12</v>
      </c>
      <c r="CL598" s="1" t="s">
        <v>137</v>
      </c>
      <c r="CM598" s="1" t="s">
        <v>138</v>
      </c>
      <c r="CN598" s="1" t="s">
        <v>139</v>
      </c>
      <c r="CP598" s="1" t="s">
        <v>112</v>
      </c>
      <c r="CQ598" s="1" t="s">
        <v>111</v>
      </c>
      <c r="CR598" s="1" t="s">
        <v>112</v>
      </c>
      <c r="CS598" s="1" t="s">
        <v>111</v>
      </c>
      <c r="CT598" s="1" t="s">
        <v>138</v>
      </c>
      <c r="CU598" s="1" t="s">
        <v>111</v>
      </c>
      <c r="CV598" s="1" t="s">
        <v>138</v>
      </c>
      <c r="CW598" s="1" t="s">
        <v>8708</v>
      </c>
      <c r="CX598" s="1">
        <v>16702354658</v>
      </c>
      <c r="CY598" s="1" t="s">
        <v>8705</v>
      </c>
      <c r="CZ598" s="1" t="s">
        <v>138</v>
      </c>
      <c r="DA598" s="1" t="s">
        <v>111</v>
      </c>
      <c r="DB598" s="1" t="s">
        <v>112</v>
      </c>
    </row>
    <row r="599" spans="1:111" ht="15.6" customHeight="1" x14ac:dyDescent="0.25">
      <c r="A599" s="1" t="s">
        <v>8723</v>
      </c>
      <c r="B599" s="1" t="s">
        <v>238</v>
      </c>
      <c r="C599" s="2">
        <v>44146.04909803241</v>
      </c>
      <c r="D599" s="2">
        <v>44200</v>
      </c>
      <c r="E599" s="1" t="s">
        <v>180</v>
      </c>
      <c r="G599" s="1" t="s">
        <v>111</v>
      </c>
      <c r="H599" s="1" t="s">
        <v>112</v>
      </c>
      <c r="I599" s="1" t="s">
        <v>112</v>
      </c>
      <c r="J599" s="1" t="s">
        <v>8724</v>
      </c>
      <c r="L599" s="1" t="s">
        <v>8725</v>
      </c>
      <c r="N599" s="1" t="s">
        <v>116</v>
      </c>
      <c r="O599" s="1" t="s">
        <v>117</v>
      </c>
      <c r="P599" s="9">
        <v>96950</v>
      </c>
      <c r="Q599" s="1" t="s">
        <v>118</v>
      </c>
      <c r="S599" s="1">
        <v>16716833844</v>
      </c>
      <c r="U599" s="1">
        <v>561720</v>
      </c>
      <c r="V599" s="1" t="s">
        <v>119</v>
      </c>
      <c r="X599" s="1" t="s">
        <v>8726</v>
      </c>
      <c r="Y599" s="1" t="s">
        <v>8727</v>
      </c>
      <c r="Z599" s="1" t="s">
        <v>8728</v>
      </c>
      <c r="AA599" s="1" t="s">
        <v>8729</v>
      </c>
      <c r="AB599" s="1" t="s">
        <v>8730</v>
      </c>
      <c r="AC599" s="1" t="s">
        <v>1753</v>
      </c>
      <c r="AD599" s="1" t="s">
        <v>116</v>
      </c>
      <c r="AE599" s="1" t="s">
        <v>117</v>
      </c>
      <c r="AF599" s="9">
        <v>96950</v>
      </c>
      <c r="AG599" s="1" t="s">
        <v>118</v>
      </c>
      <c r="AI599" s="1">
        <v>16716833844</v>
      </c>
      <c r="AK599" s="1" t="s">
        <v>8731</v>
      </c>
      <c r="BC599" s="1" t="str">
        <f>"37-2011.00"</f>
        <v>37-2011.00</v>
      </c>
      <c r="BD599" s="1" t="s">
        <v>676</v>
      </c>
      <c r="BE599" s="1" t="s">
        <v>8732</v>
      </c>
      <c r="BF599" s="1" t="s">
        <v>578</v>
      </c>
      <c r="BG599" s="1">
        <v>20</v>
      </c>
      <c r="BH599" s="1">
        <v>20</v>
      </c>
      <c r="BI599" s="2">
        <v>44105</v>
      </c>
      <c r="BJ599" s="2">
        <v>45199</v>
      </c>
      <c r="BK599" s="2">
        <v>44201</v>
      </c>
      <c r="BL599" s="2">
        <v>45199</v>
      </c>
      <c r="BM599" s="1">
        <v>35</v>
      </c>
      <c r="BN599" s="1">
        <v>0</v>
      </c>
      <c r="BO599" s="1">
        <v>7</v>
      </c>
      <c r="BP599" s="1">
        <v>7</v>
      </c>
      <c r="BQ599" s="1">
        <v>7</v>
      </c>
      <c r="BR599" s="1">
        <v>7</v>
      </c>
      <c r="BS599" s="1">
        <v>7</v>
      </c>
      <c r="BT599" s="1">
        <v>0</v>
      </c>
      <c r="BU599" s="1" t="str">
        <f>"8:00 AM"</f>
        <v>8:00 AM</v>
      </c>
      <c r="BV599" s="1" t="str">
        <f>"4:00 PM"</f>
        <v>4:00 PM</v>
      </c>
      <c r="BW599" s="1" t="s">
        <v>230</v>
      </c>
      <c r="BX599" s="1">
        <v>0</v>
      </c>
      <c r="BY599" s="1">
        <v>0</v>
      </c>
      <c r="BZ599" s="1" t="s">
        <v>112</v>
      </c>
      <c r="CA599" s="1">
        <v>0</v>
      </c>
      <c r="CB599" s="4" t="s">
        <v>8733</v>
      </c>
      <c r="CC599" s="1" t="s">
        <v>8725</v>
      </c>
      <c r="CD599" s="1" t="s">
        <v>1753</v>
      </c>
      <c r="CE599" s="1" t="s">
        <v>116</v>
      </c>
      <c r="CF599" s="1" t="s">
        <v>117</v>
      </c>
      <c r="CG599" s="1">
        <v>96950</v>
      </c>
      <c r="CH599" s="3">
        <v>8.0500000000000007</v>
      </c>
      <c r="CI599" s="3">
        <v>8.0500000000000007</v>
      </c>
      <c r="CJ599" s="3">
        <v>12.08</v>
      </c>
      <c r="CK599" s="3">
        <v>12.08</v>
      </c>
      <c r="CL599" s="1" t="s">
        <v>137</v>
      </c>
      <c r="CM599" s="1" t="s">
        <v>362</v>
      </c>
      <c r="CN599" s="1" t="s">
        <v>139</v>
      </c>
      <c r="CP599" s="1" t="s">
        <v>112</v>
      </c>
      <c r="CQ599" s="1" t="s">
        <v>111</v>
      </c>
      <c r="CR599" s="1" t="s">
        <v>111</v>
      </c>
      <c r="CS599" s="1" t="s">
        <v>111</v>
      </c>
      <c r="CT599" s="1" t="s">
        <v>138</v>
      </c>
      <c r="CU599" s="1" t="s">
        <v>111</v>
      </c>
      <c r="CV599" s="1" t="s">
        <v>138</v>
      </c>
      <c r="CW599" s="1" t="s">
        <v>362</v>
      </c>
      <c r="CX599" s="1">
        <v>16716833844</v>
      </c>
      <c r="CY599" s="1" t="s">
        <v>8731</v>
      </c>
      <c r="CZ599" s="1" t="s">
        <v>138</v>
      </c>
      <c r="DA599" s="1" t="s">
        <v>111</v>
      </c>
      <c r="DB599" s="1" t="s">
        <v>112</v>
      </c>
    </row>
    <row r="600" spans="1:111" ht="15.6" customHeight="1" x14ac:dyDescent="0.25">
      <c r="A600" s="1" t="s">
        <v>8734</v>
      </c>
      <c r="B600" s="1" t="s">
        <v>238</v>
      </c>
      <c r="C600" s="2">
        <v>44159.931207870373</v>
      </c>
      <c r="D600" s="2">
        <v>44210</v>
      </c>
      <c r="E600" s="1" t="s">
        <v>180</v>
      </c>
      <c r="G600" s="1" t="s">
        <v>112</v>
      </c>
      <c r="H600" s="1" t="s">
        <v>112</v>
      </c>
      <c r="I600" s="1" t="s">
        <v>112</v>
      </c>
      <c r="J600" s="1" t="s">
        <v>6981</v>
      </c>
      <c r="K600" s="1" t="s">
        <v>6982</v>
      </c>
      <c r="L600" s="1" t="s">
        <v>6983</v>
      </c>
      <c r="N600" s="1" t="s">
        <v>116</v>
      </c>
      <c r="O600" s="1" t="s">
        <v>117</v>
      </c>
      <c r="P600" s="9">
        <v>96950</v>
      </c>
      <c r="Q600" s="1" t="s">
        <v>118</v>
      </c>
      <c r="S600" s="1">
        <v>16704833926</v>
      </c>
      <c r="U600" s="1">
        <v>56173</v>
      </c>
      <c r="V600" s="1" t="s">
        <v>119</v>
      </c>
      <c r="X600" s="1" t="s">
        <v>6984</v>
      </c>
      <c r="Y600" s="1" t="s">
        <v>6985</v>
      </c>
      <c r="Z600" s="1" t="s">
        <v>1172</v>
      </c>
      <c r="AA600" s="1" t="s">
        <v>1332</v>
      </c>
      <c r="AB600" s="1" t="s">
        <v>6991</v>
      </c>
      <c r="AC600" s="1" t="s">
        <v>8735</v>
      </c>
      <c r="AD600" s="1" t="s">
        <v>116</v>
      </c>
      <c r="AE600" s="1" t="s">
        <v>117</v>
      </c>
      <c r="AF600" s="9">
        <v>96950</v>
      </c>
      <c r="AG600" s="1" t="s">
        <v>118</v>
      </c>
      <c r="AI600" s="1">
        <v>16704833926</v>
      </c>
      <c r="AK600" s="1" t="s">
        <v>3416</v>
      </c>
      <c r="AL600" s="1" t="s">
        <v>653</v>
      </c>
      <c r="AM600" s="1" t="s">
        <v>654</v>
      </c>
      <c r="AN600" s="1" t="s">
        <v>655</v>
      </c>
      <c r="AO600" s="1" t="s">
        <v>656</v>
      </c>
      <c r="AP600" s="1" t="s">
        <v>657</v>
      </c>
      <c r="AQ600" s="1" t="s">
        <v>658</v>
      </c>
      <c r="AR600" s="1" t="s">
        <v>116</v>
      </c>
      <c r="AS600" s="1" t="s">
        <v>117</v>
      </c>
      <c r="AT600" s="9">
        <v>96950</v>
      </c>
      <c r="AU600" s="1" t="s">
        <v>118</v>
      </c>
      <c r="AW600" s="1">
        <v>16702330081</v>
      </c>
      <c r="AY600" s="1" t="s">
        <v>659</v>
      </c>
      <c r="AZ600" s="1" t="s">
        <v>8736</v>
      </c>
      <c r="BA600" s="1" t="s">
        <v>117</v>
      </c>
      <c r="BB600" s="1" t="s">
        <v>661</v>
      </c>
      <c r="BC600" s="1" t="str">
        <f>"45-2092.01"</f>
        <v>45-2092.01</v>
      </c>
      <c r="BD600" s="1" t="s">
        <v>8737</v>
      </c>
      <c r="BE600" s="1" t="s">
        <v>8738</v>
      </c>
      <c r="BF600" s="1" t="s">
        <v>8739</v>
      </c>
      <c r="BG600" s="1">
        <v>1</v>
      </c>
      <c r="BH600" s="1">
        <v>1</v>
      </c>
      <c r="BI600" s="2">
        <v>44166</v>
      </c>
      <c r="BJ600" s="2">
        <v>44530</v>
      </c>
      <c r="BK600" s="2">
        <v>44211</v>
      </c>
      <c r="BL600" s="2">
        <v>44530</v>
      </c>
      <c r="BM600" s="1">
        <v>35</v>
      </c>
      <c r="BN600" s="1">
        <v>0</v>
      </c>
      <c r="BO600" s="1">
        <v>7</v>
      </c>
      <c r="BP600" s="1">
        <v>7</v>
      </c>
      <c r="BQ600" s="1">
        <v>7</v>
      </c>
      <c r="BR600" s="1">
        <v>7</v>
      </c>
      <c r="BS600" s="1">
        <v>7</v>
      </c>
      <c r="BT600" s="1">
        <v>0</v>
      </c>
      <c r="BU600" s="1" t="str">
        <f>"8:00 AM"</f>
        <v>8:00 AM</v>
      </c>
      <c r="BV600" s="1" t="str">
        <f>"4:00 PM"</f>
        <v>4:00 PM</v>
      </c>
      <c r="BW600" s="1" t="s">
        <v>135</v>
      </c>
      <c r="BX600" s="1">
        <v>0</v>
      </c>
      <c r="BY600" s="1">
        <v>3</v>
      </c>
      <c r="BZ600" s="1" t="s">
        <v>112</v>
      </c>
      <c r="CA600" s="1">
        <v>0</v>
      </c>
      <c r="CB600" s="1" t="s">
        <v>8740</v>
      </c>
      <c r="CC600" s="1" t="s">
        <v>8741</v>
      </c>
      <c r="CD600" s="1" t="s">
        <v>6988</v>
      </c>
      <c r="CE600" s="1" t="s">
        <v>116</v>
      </c>
      <c r="CF600" s="1" t="s">
        <v>117</v>
      </c>
      <c r="CG600" s="1">
        <v>96950</v>
      </c>
      <c r="CH600" s="3">
        <v>9.91</v>
      </c>
      <c r="CI600" s="3">
        <v>9.91</v>
      </c>
      <c r="CJ600" s="3">
        <v>14.87</v>
      </c>
      <c r="CK600" s="3">
        <v>14.87</v>
      </c>
      <c r="CL600" s="1" t="s">
        <v>137</v>
      </c>
      <c r="CM600" s="1" t="s">
        <v>138</v>
      </c>
      <c r="CN600" s="1" t="s">
        <v>139</v>
      </c>
      <c r="CP600" s="1" t="s">
        <v>112</v>
      </c>
      <c r="CQ600" s="1" t="s">
        <v>111</v>
      </c>
      <c r="CR600" s="1" t="s">
        <v>112</v>
      </c>
      <c r="CS600" s="1" t="s">
        <v>111</v>
      </c>
      <c r="CT600" s="1" t="s">
        <v>138</v>
      </c>
      <c r="CU600" s="1" t="s">
        <v>111</v>
      </c>
      <c r="CV600" s="1" t="s">
        <v>138</v>
      </c>
      <c r="CW600" s="1" t="s">
        <v>138</v>
      </c>
      <c r="CX600" s="1">
        <v>16704833926</v>
      </c>
      <c r="CY600" s="1" t="s">
        <v>3416</v>
      </c>
      <c r="CZ600" s="1" t="s">
        <v>138</v>
      </c>
      <c r="DA600" s="1" t="s">
        <v>111</v>
      </c>
      <c r="DB600" s="1" t="s">
        <v>112</v>
      </c>
    </row>
    <row r="601" spans="1:111" ht="15.6" customHeight="1" x14ac:dyDescent="0.25">
      <c r="A601" s="1" t="s">
        <v>8742</v>
      </c>
      <c r="B601" s="1" t="s">
        <v>238</v>
      </c>
      <c r="C601" s="2">
        <v>44156.03064675926</v>
      </c>
      <c r="D601" s="2">
        <v>44186</v>
      </c>
      <c r="E601" s="1" t="s">
        <v>110</v>
      </c>
      <c r="F601" s="2">
        <v>44103.833333333336</v>
      </c>
      <c r="G601" s="1" t="s">
        <v>112</v>
      </c>
      <c r="H601" s="1" t="s">
        <v>112</v>
      </c>
      <c r="I601" s="1" t="s">
        <v>112</v>
      </c>
      <c r="J601" s="1" t="s">
        <v>3197</v>
      </c>
      <c r="K601" s="1" t="s">
        <v>3197</v>
      </c>
      <c r="L601" s="1" t="s">
        <v>8743</v>
      </c>
      <c r="M601" s="1" t="s">
        <v>2775</v>
      </c>
      <c r="N601" s="1" t="s">
        <v>738</v>
      </c>
      <c r="O601" s="1" t="s">
        <v>117</v>
      </c>
      <c r="P601" s="9">
        <v>96950</v>
      </c>
      <c r="Q601" s="1" t="s">
        <v>118</v>
      </c>
      <c r="S601" s="1">
        <v>16703229282</v>
      </c>
      <c r="U601" s="1">
        <v>332321</v>
      </c>
      <c r="V601" s="1" t="s">
        <v>119</v>
      </c>
      <c r="X601" s="1" t="s">
        <v>3200</v>
      </c>
      <c r="Y601" s="1" t="s">
        <v>1172</v>
      </c>
      <c r="Z601" s="1" t="s">
        <v>2769</v>
      </c>
      <c r="AA601" s="1" t="s">
        <v>245</v>
      </c>
      <c r="AB601" s="1" t="s">
        <v>8744</v>
      </c>
      <c r="AD601" s="1" t="s">
        <v>167</v>
      </c>
      <c r="AE601" s="1" t="s">
        <v>117</v>
      </c>
      <c r="AF601" s="9">
        <v>96950</v>
      </c>
      <c r="AG601" s="1" t="s">
        <v>118</v>
      </c>
      <c r="AI601" s="1">
        <v>16704839282</v>
      </c>
      <c r="AK601" s="1" t="s">
        <v>3202</v>
      </c>
      <c r="BC601" s="1" t="str">
        <f>"37-3011.00"</f>
        <v>37-3011.00</v>
      </c>
      <c r="BD601" s="1" t="s">
        <v>726</v>
      </c>
      <c r="BE601" s="1" t="s">
        <v>8745</v>
      </c>
      <c r="BF601" s="1" t="s">
        <v>6498</v>
      </c>
      <c r="BG601" s="1">
        <v>1</v>
      </c>
      <c r="BH601" s="1">
        <v>1</v>
      </c>
      <c r="BI601" s="2">
        <v>44105</v>
      </c>
      <c r="BJ601" s="2">
        <v>44469</v>
      </c>
      <c r="BK601" s="2">
        <v>44186</v>
      </c>
      <c r="BL601" s="2">
        <v>44469</v>
      </c>
      <c r="BM601" s="1">
        <v>40</v>
      </c>
      <c r="BN601" s="1">
        <v>0</v>
      </c>
      <c r="BO601" s="1">
        <v>8</v>
      </c>
      <c r="BP601" s="1">
        <v>8</v>
      </c>
      <c r="BQ601" s="1">
        <v>8</v>
      </c>
      <c r="BR601" s="1">
        <v>8</v>
      </c>
      <c r="BS601" s="1">
        <v>8</v>
      </c>
      <c r="BT601" s="1">
        <v>0</v>
      </c>
      <c r="BU601" s="1" t="str">
        <f>"8:00 AM"</f>
        <v>8:00 AM</v>
      </c>
      <c r="BV601" s="1" t="str">
        <f>"5:00 PM"</f>
        <v>5:00 PM</v>
      </c>
      <c r="BW601" s="1" t="s">
        <v>230</v>
      </c>
      <c r="BX601" s="1">
        <v>0</v>
      </c>
      <c r="BY601" s="1">
        <v>3</v>
      </c>
      <c r="BZ601" s="1" t="s">
        <v>112</v>
      </c>
      <c r="CA601" s="1">
        <v>0</v>
      </c>
      <c r="CB601" s="1" t="s">
        <v>6499</v>
      </c>
      <c r="CC601" s="1" t="s">
        <v>8743</v>
      </c>
      <c r="CD601" s="1" t="s">
        <v>2775</v>
      </c>
      <c r="CE601" s="1" t="s">
        <v>738</v>
      </c>
      <c r="CF601" s="1" t="s">
        <v>117</v>
      </c>
      <c r="CG601" s="1">
        <v>96950</v>
      </c>
      <c r="CH601" s="3">
        <v>8.5</v>
      </c>
      <c r="CI601" s="3">
        <v>8.5</v>
      </c>
      <c r="CJ601" s="3">
        <v>12.75</v>
      </c>
      <c r="CK601" s="3">
        <v>12.75</v>
      </c>
      <c r="CL601" s="1" t="s">
        <v>137</v>
      </c>
      <c r="CM601" s="1" t="s">
        <v>138</v>
      </c>
      <c r="CN601" s="1" t="s">
        <v>139</v>
      </c>
      <c r="CP601" s="1" t="s">
        <v>112</v>
      </c>
      <c r="CQ601" s="1" t="s">
        <v>111</v>
      </c>
      <c r="CR601" s="1" t="s">
        <v>112</v>
      </c>
      <c r="CS601" s="1" t="s">
        <v>111</v>
      </c>
      <c r="CT601" s="1" t="s">
        <v>138</v>
      </c>
      <c r="CU601" s="1" t="s">
        <v>111</v>
      </c>
      <c r="CV601" s="1" t="s">
        <v>138</v>
      </c>
      <c r="CW601" s="1" t="s">
        <v>230</v>
      </c>
      <c r="CX601" s="1">
        <v>16703229282</v>
      </c>
      <c r="CY601" s="1" t="s">
        <v>3202</v>
      </c>
      <c r="CZ601" s="1" t="s">
        <v>230</v>
      </c>
      <c r="DA601" s="1" t="s">
        <v>111</v>
      </c>
      <c r="DB601" s="1" t="s">
        <v>112</v>
      </c>
    </row>
    <row r="602" spans="1:111" ht="15.6" customHeight="1" x14ac:dyDescent="0.25">
      <c r="A602" s="1" t="s">
        <v>8746</v>
      </c>
      <c r="B602" s="1" t="s">
        <v>238</v>
      </c>
      <c r="C602" s="2">
        <v>44138.80811377315</v>
      </c>
      <c r="D602" s="2">
        <v>44182</v>
      </c>
      <c r="E602" s="1" t="s">
        <v>180</v>
      </c>
      <c r="G602" s="1" t="s">
        <v>112</v>
      </c>
      <c r="H602" s="1" t="s">
        <v>112</v>
      </c>
      <c r="I602" s="1" t="s">
        <v>112</v>
      </c>
      <c r="J602" s="1" t="s">
        <v>1095</v>
      </c>
      <c r="K602" s="1" t="s">
        <v>1260</v>
      </c>
      <c r="L602" s="1" t="s">
        <v>410</v>
      </c>
      <c r="N602" s="1" t="s">
        <v>167</v>
      </c>
      <c r="O602" s="1" t="s">
        <v>117</v>
      </c>
      <c r="P602" s="9">
        <v>96950</v>
      </c>
      <c r="Q602" s="1" t="s">
        <v>118</v>
      </c>
      <c r="S602" s="1">
        <v>16702336927</v>
      </c>
      <c r="U602" s="1">
        <v>236220</v>
      </c>
      <c r="V602" s="1" t="s">
        <v>119</v>
      </c>
      <c r="X602" s="1" t="s">
        <v>1097</v>
      </c>
      <c r="Y602" s="1" t="s">
        <v>1098</v>
      </c>
      <c r="Z602" s="1" t="s">
        <v>1099</v>
      </c>
      <c r="AA602" s="1" t="s">
        <v>171</v>
      </c>
      <c r="AB602" s="1" t="s">
        <v>1100</v>
      </c>
      <c r="AD602" s="1" t="s">
        <v>167</v>
      </c>
      <c r="AE602" s="1" t="s">
        <v>117</v>
      </c>
      <c r="AF602" s="9">
        <v>96950</v>
      </c>
      <c r="AG602" s="1" t="s">
        <v>118</v>
      </c>
      <c r="AI602" s="1">
        <v>16702336927</v>
      </c>
      <c r="AK602" s="1" t="s">
        <v>1101</v>
      </c>
      <c r="BC602" s="1" t="str">
        <f>"47-2051.00"</f>
        <v>47-2051.00</v>
      </c>
      <c r="BD602" s="1" t="s">
        <v>295</v>
      </c>
      <c r="BE602" s="1" t="s">
        <v>8747</v>
      </c>
      <c r="BF602" s="1" t="s">
        <v>8748</v>
      </c>
      <c r="BG602" s="1">
        <v>7</v>
      </c>
      <c r="BH602" s="1">
        <v>7</v>
      </c>
      <c r="BI602" s="2">
        <v>44256</v>
      </c>
      <c r="BJ602" s="2">
        <v>44620</v>
      </c>
      <c r="BK602" s="2">
        <v>44256</v>
      </c>
      <c r="BL602" s="2">
        <v>44620</v>
      </c>
      <c r="BM602" s="1">
        <v>40</v>
      </c>
      <c r="BN602" s="1">
        <v>0</v>
      </c>
      <c r="BO602" s="1">
        <v>8</v>
      </c>
      <c r="BP602" s="1">
        <v>8</v>
      </c>
      <c r="BQ602" s="1">
        <v>8</v>
      </c>
      <c r="BR602" s="1">
        <v>8</v>
      </c>
      <c r="BS602" s="1">
        <v>8</v>
      </c>
      <c r="BT602" s="1">
        <v>0</v>
      </c>
      <c r="BU602" s="1" t="str">
        <f>"7:30 AM"</f>
        <v>7:30 AM</v>
      </c>
      <c r="BV602" s="1" t="str">
        <f>"4:30 PM"</f>
        <v>4:30 PM</v>
      </c>
      <c r="BW602" s="1" t="s">
        <v>135</v>
      </c>
      <c r="BX602" s="1">
        <v>0</v>
      </c>
      <c r="BY602" s="1">
        <v>3</v>
      </c>
      <c r="BZ602" s="1" t="s">
        <v>112</v>
      </c>
      <c r="CA602" s="1">
        <v>0</v>
      </c>
      <c r="CB602" s="4" t="s">
        <v>8749</v>
      </c>
      <c r="CC602" s="1" t="s">
        <v>410</v>
      </c>
      <c r="CE602" s="1" t="s">
        <v>167</v>
      </c>
      <c r="CF602" s="1" t="s">
        <v>117</v>
      </c>
      <c r="CG602" s="1">
        <v>96950</v>
      </c>
      <c r="CH602" s="3">
        <v>8.34</v>
      </c>
      <c r="CI602" s="3">
        <v>8.34</v>
      </c>
      <c r="CJ602" s="3">
        <v>12.51</v>
      </c>
      <c r="CK602" s="3">
        <v>12.51</v>
      </c>
      <c r="CL602" s="1" t="s">
        <v>137</v>
      </c>
      <c r="CN602" s="1" t="s">
        <v>139</v>
      </c>
      <c r="CP602" s="1" t="s">
        <v>112</v>
      </c>
      <c r="CQ602" s="1" t="s">
        <v>111</v>
      </c>
      <c r="CR602" s="1" t="s">
        <v>111</v>
      </c>
      <c r="CS602" s="1" t="s">
        <v>111</v>
      </c>
      <c r="CT602" s="1" t="s">
        <v>138</v>
      </c>
      <c r="CU602" s="1" t="s">
        <v>111</v>
      </c>
      <c r="CV602" s="1" t="s">
        <v>138</v>
      </c>
      <c r="CW602" s="1" t="s">
        <v>411</v>
      </c>
      <c r="CX602" s="1">
        <v>16702336927</v>
      </c>
      <c r="CY602" s="1" t="s">
        <v>1101</v>
      </c>
      <c r="CZ602" s="1" t="s">
        <v>138</v>
      </c>
      <c r="DA602" s="1" t="s">
        <v>111</v>
      </c>
      <c r="DB602" s="1" t="s">
        <v>112</v>
      </c>
    </row>
    <row r="603" spans="1:111" ht="15.6" customHeight="1" x14ac:dyDescent="0.25">
      <c r="A603" s="1" t="s">
        <v>8758</v>
      </c>
      <c r="B603" s="1" t="s">
        <v>238</v>
      </c>
      <c r="C603" s="2">
        <v>44200.920762499998</v>
      </c>
      <c r="D603" s="2">
        <v>44230</v>
      </c>
      <c r="E603" s="1" t="s">
        <v>110</v>
      </c>
      <c r="F603" s="2">
        <v>44315.833333333336</v>
      </c>
      <c r="G603" s="1" t="s">
        <v>112</v>
      </c>
      <c r="H603" s="1" t="s">
        <v>112</v>
      </c>
      <c r="I603" s="1" t="s">
        <v>112</v>
      </c>
      <c r="J603" s="1" t="s">
        <v>6070</v>
      </c>
      <c r="L603" s="1" t="s">
        <v>8065</v>
      </c>
      <c r="M603" s="1" t="s">
        <v>267</v>
      </c>
      <c r="N603" s="1" t="s">
        <v>259</v>
      </c>
      <c r="O603" s="1" t="s">
        <v>117</v>
      </c>
      <c r="P603" s="9">
        <v>96952</v>
      </c>
      <c r="Q603" s="1" t="s">
        <v>118</v>
      </c>
      <c r="S603" s="1">
        <v>16704330422</v>
      </c>
      <c r="U603" s="1">
        <v>212312</v>
      </c>
      <c r="V603" s="1" t="s">
        <v>119</v>
      </c>
      <c r="X603" s="1" t="s">
        <v>3694</v>
      </c>
      <c r="Y603" s="1" t="s">
        <v>3695</v>
      </c>
      <c r="Z603" s="1" t="s">
        <v>1787</v>
      </c>
      <c r="AA603" s="1" t="s">
        <v>962</v>
      </c>
      <c r="AB603" s="1" t="s">
        <v>3693</v>
      </c>
      <c r="AC603" s="1" t="s">
        <v>1757</v>
      </c>
      <c r="AD603" s="1" t="s">
        <v>1759</v>
      </c>
      <c r="AE603" s="1" t="s">
        <v>117</v>
      </c>
      <c r="AF603" s="9">
        <v>96952</v>
      </c>
      <c r="AG603" s="1" t="s">
        <v>118</v>
      </c>
      <c r="AI603" s="1">
        <v>16704330422</v>
      </c>
      <c r="AK603" s="1" t="s">
        <v>3696</v>
      </c>
      <c r="BC603" s="1" t="str">
        <f>"43-3031.00"</f>
        <v>43-3031.00</v>
      </c>
      <c r="BD603" s="1" t="s">
        <v>389</v>
      </c>
      <c r="BE603" s="1" t="s">
        <v>8759</v>
      </c>
      <c r="BF603" s="1" t="s">
        <v>763</v>
      </c>
      <c r="BG603" s="1">
        <v>1</v>
      </c>
      <c r="BH603" s="1">
        <v>1</v>
      </c>
      <c r="BI603" s="2">
        <v>44317</v>
      </c>
      <c r="BJ603" s="2">
        <v>44681</v>
      </c>
      <c r="BK603" s="2">
        <v>44317</v>
      </c>
      <c r="BL603" s="2">
        <v>44681</v>
      </c>
      <c r="BM603" s="1">
        <v>40</v>
      </c>
      <c r="BN603" s="1">
        <v>0</v>
      </c>
      <c r="BO603" s="1">
        <v>8</v>
      </c>
      <c r="BP603" s="1">
        <v>8</v>
      </c>
      <c r="BQ603" s="1">
        <v>8</v>
      </c>
      <c r="BR603" s="1">
        <v>8</v>
      </c>
      <c r="BS603" s="1">
        <v>8</v>
      </c>
      <c r="BT603" s="1">
        <v>0</v>
      </c>
      <c r="BU603" s="1" t="str">
        <f>"8:00 AM"</f>
        <v>8:00 AM</v>
      </c>
      <c r="BV603" s="1" t="str">
        <f>"5:00 PM"</f>
        <v>5:00 PM</v>
      </c>
      <c r="BW603" s="1" t="s">
        <v>135</v>
      </c>
      <c r="BX603" s="1">
        <v>0</v>
      </c>
      <c r="BY603" s="1">
        <v>12</v>
      </c>
      <c r="BZ603" s="1" t="s">
        <v>112</v>
      </c>
      <c r="CA603" s="1">
        <v>0</v>
      </c>
      <c r="CB603" s="1" t="s">
        <v>8760</v>
      </c>
      <c r="CC603" s="1" t="s">
        <v>3921</v>
      </c>
      <c r="CE603" s="1" t="s">
        <v>259</v>
      </c>
      <c r="CF603" s="1" t="s">
        <v>117</v>
      </c>
      <c r="CG603" s="1">
        <v>96952</v>
      </c>
      <c r="CH603" s="3">
        <v>9.8699999999999992</v>
      </c>
      <c r="CI603" s="3">
        <v>9.8699999999999992</v>
      </c>
      <c r="CJ603" s="3">
        <v>14.81</v>
      </c>
      <c r="CK603" s="3">
        <v>14.81</v>
      </c>
      <c r="CL603" s="1" t="s">
        <v>137</v>
      </c>
      <c r="CM603" s="1" t="s">
        <v>3922</v>
      </c>
      <c r="CN603" s="1" t="s">
        <v>139</v>
      </c>
      <c r="CP603" s="1" t="s">
        <v>112</v>
      </c>
      <c r="CQ603" s="1" t="s">
        <v>111</v>
      </c>
      <c r="CR603" s="1" t="s">
        <v>112</v>
      </c>
      <c r="CS603" s="1" t="s">
        <v>111</v>
      </c>
      <c r="CT603" s="1" t="s">
        <v>138</v>
      </c>
      <c r="CU603" s="1" t="s">
        <v>111</v>
      </c>
      <c r="CV603" s="1" t="s">
        <v>138</v>
      </c>
      <c r="CW603" s="1" t="s">
        <v>8761</v>
      </c>
      <c r="CX603" s="1">
        <v>16704330422</v>
      </c>
      <c r="CY603" s="1" t="s">
        <v>3696</v>
      </c>
      <c r="CZ603" s="1" t="s">
        <v>138</v>
      </c>
      <c r="DA603" s="1" t="s">
        <v>111</v>
      </c>
      <c r="DB603" s="1" t="s">
        <v>112</v>
      </c>
    </row>
    <row r="604" spans="1:111" ht="15.6" customHeight="1" x14ac:dyDescent="0.25">
      <c r="A604" s="1" t="s">
        <v>8762</v>
      </c>
      <c r="B604" s="1" t="s">
        <v>238</v>
      </c>
      <c r="C604" s="2">
        <v>44139.041344907404</v>
      </c>
      <c r="D604" s="2">
        <v>44182</v>
      </c>
      <c r="E604" s="1" t="s">
        <v>180</v>
      </c>
      <c r="G604" s="1" t="s">
        <v>112</v>
      </c>
      <c r="H604" s="1" t="s">
        <v>112</v>
      </c>
      <c r="I604" s="1" t="s">
        <v>112</v>
      </c>
      <c r="J604" s="1" t="s">
        <v>1095</v>
      </c>
      <c r="K604" s="1" t="s">
        <v>1096</v>
      </c>
      <c r="L604" s="1" t="s">
        <v>410</v>
      </c>
      <c r="N604" s="1" t="s">
        <v>167</v>
      </c>
      <c r="O604" s="1" t="s">
        <v>117</v>
      </c>
      <c r="P604" s="9">
        <v>96950</v>
      </c>
      <c r="Q604" s="1" t="s">
        <v>118</v>
      </c>
      <c r="S604" s="1">
        <v>16702336927</v>
      </c>
      <c r="U604" s="1">
        <v>561320</v>
      </c>
      <c r="V604" s="1" t="s">
        <v>119</v>
      </c>
      <c r="X604" s="1" t="s">
        <v>1097</v>
      </c>
      <c r="Y604" s="1" t="s">
        <v>1098</v>
      </c>
      <c r="Z604" s="1" t="s">
        <v>1099</v>
      </c>
      <c r="AA604" s="1" t="s">
        <v>245</v>
      </c>
      <c r="AB604" s="1" t="s">
        <v>1100</v>
      </c>
      <c r="AD604" s="1" t="s">
        <v>116</v>
      </c>
      <c r="AE604" s="1" t="s">
        <v>117</v>
      </c>
      <c r="AF604" s="9">
        <v>96950</v>
      </c>
      <c r="AG604" s="1" t="s">
        <v>118</v>
      </c>
      <c r="AI604" s="1">
        <v>16702336927</v>
      </c>
      <c r="AK604" s="1" t="s">
        <v>1101</v>
      </c>
      <c r="BC604" s="1" t="str">
        <f>"37-2011.00"</f>
        <v>37-2011.00</v>
      </c>
      <c r="BD604" s="1" t="s">
        <v>676</v>
      </c>
      <c r="BE604" s="1" t="s">
        <v>1102</v>
      </c>
      <c r="BF604" s="1" t="s">
        <v>1103</v>
      </c>
      <c r="BG604" s="1">
        <v>6</v>
      </c>
      <c r="BH604" s="1">
        <v>6</v>
      </c>
      <c r="BI604" s="2">
        <v>44256</v>
      </c>
      <c r="BJ604" s="2">
        <v>44620</v>
      </c>
      <c r="BK604" s="2">
        <v>44256</v>
      </c>
      <c r="BL604" s="2">
        <v>44620</v>
      </c>
      <c r="BM604" s="1">
        <v>40</v>
      </c>
      <c r="BN604" s="1">
        <v>0</v>
      </c>
      <c r="BO604" s="1">
        <v>8</v>
      </c>
      <c r="BP604" s="1">
        <v>8</v>
      </c>
      <c r="BQ604" s="1">
        <v>8</v>
      </c>
      <c r="BR604" s="1">
        <v>8</v>
      </c>
      <c r="BS604" s="1">
        <v>8</v>
      </c>
      <c r="BT604" s="1">
        <v>0</v>
      </c>
      <c r="BU604" s="1" t="str">
        <f>"7:30 AM"</f>
        <v>7:30 AM</v>
      </c>
      <c r="BV604" s="1" t="str">
        <f>"4:30 PM"</f>
        <v>4:30 PM</v>
      </c>
      <c r="BW604" s="1" t="s">
        <v>135</v>
      </c>
      <c r="BX604" s="1">
        <v>0</v>
      </c>
      <c r="BY604" s="1">
        <v>3</v>
      </c>
      <c r="BZ604" s="1" t="s">
        <v>112</v>
      </c>
      <c r="CA604" s="1">
        <v>0</v>
      </c>
      <c r="CB604" s="4" t="s">
        <v>1104</v>
      </c>
      <c r="CC604" s="1" t="s">
        <v>410</v>
      </c>
      <c r="CE604" s="1" t="s">
        <v>167</v>
      </c>
      <c r="CF604" s="1" t="s">
        <v>117</v>
      </c>
      <c r="CG604" s="1">
        <v>96950</v>
      </c>
      <c r="CH604" s="3">
        <v>8.0500000000000007</v>
      </c>
      <c r="CI604" s="3">
        <v>8.0500000000000007</v>
      </c>
      <c r="CJ604" s="3">
        <v>12.08</v>
      </c>
      <c r="CK604" s="3">
        <v>12.08</v>
      </c>
      <c r="CL604" s="1" t="s">
        <v>137</v>
      </c>
      <c r="CN604" s="1" t="s">
        <v>139</v>
      </c>
      <c r="CP604" s="1" t="s">
        <v>112</v>
      </c>
      <c r="CQ604" s="1" t="s">
        <v>111</v>
      </c>
      <c r="CR604" s="1" t="s">
        <v>112</v>
      </c>
      <c r="CS604" s="1" t="s">
        <v>111</v>
      </c>
      <c r="CT604" s="1" t="s">
        <v>138</v>
      </c>
      <c r="CU604" s="1" t="s">
        <v>111</v>
      </c>
      <c r="CV604" s="1" t="s">
        <v>138</v>
      </c>
      <c r="CW604" s="1" t="s">
        <v>411</v>
      </c>
      <c r="CX604" s="1">
        <v>16702336927</v>
      </c>
      <c r="CY604" s="1" t="s">
        <v>1101</v>
      </c>
      <c r="CZ604" s="1" t="s">
        <v>138</v>
      </c>
      <c r="DA604" s="1" t="s">
        <v>111</v>
      </c>
      <c r="DB604" s="1" t="s">
        <v>112</v>
      </c>
    </row>
    <row r="605" spans="1:111" ht="15.6" customHeight="1" x14ac:dyDescent="0.25">
      <c r="A605" s="1" t="s">
        <v>8766</v>
      </c>
      <c r="B605" s="1" t="s">
        <v>238</v>
      </c>
      <c r="C605" s="2">
        <v>44236.303878935185</v>
      </c>
      <c r="D605" s="2">
        <v>44277</v>
      </c>
      <c r="E605" s="1" t="s">
        <v>180</v>
      </c>
      <c r="G605" s="1" t="s">
        <v>112</v>
      </c>
      <c r="H605" s="1" t="s">
        <v>112</v>
      </c>
      <c r="I605" s="1" t="s">
        <v>112</v>
      </c>
      <c r="J605" s="1" t="s">
        <v>8767</v>
      </c>
      <c r="K605" s="1" t="s">
        <v>8768</v>
      </c>
      <c r="L605" s="1" t="s">
        <v>8769</v>
      </c>
      <c r="M605" s="1" t="s">
        <v>8770</v>
      </c>
      <c r="N605" s="1" t="s">
        <v>167</v>
      </c>
      <c r="O605" s="1" t="s">
        <v>117</v>
      </c>
      <c r="P605" s="9">
        <v>96950</v>
      </c>
      <c r="Q605" s="1" t="s">
        <v>118</v>
      </c>
      <c r="S605" s="1">
        <v>16702345416</v>
      </c>
      <c r="U605" s="1">
        <v>452210</v>
      </c>
      <c r="V605" s="1" t="s">
        <v>119</v>
      </c>
      <c r="X605" s="1" t="s">
        <v>8771</v>
      </c>
      <c r="Y605" s="1" t="s">
        <v>1702</v>
      </c>
      <c r="Z605" s="1" t="s">
        <v>5638</v>
      </c>
      <c r="AA605" s="1" t="s">
        <v>8772</v>
      </c>
      <c r="AB605" s="1" t="s">
        <v>8769</v>
      </c>
      <c r="AC605" s="1" t="s">
        <v>8773</v>
      </c>
      <c r="AD605" s="1" t="s">
        <v>167</v>
      </c>
      <c r="AE605" s="1" t="s">
        <v>117</v>
      </c>
      <c r="AF605" s="9">
        <v>96950</v>
      </c>
      <c r="AG605" s="1" t="s">
        <v>118</v>
      </c>
      <c r="AI605" s="1">
        <v>16702345416</v>
      </c>
      <c r="AK605" s="1" t="s">
        <v>8774</v>
      </c>
      <c r="BC605" s="1" t="str">
        <f>"49-9071.00"</f>
        <v>49-9071.00</v>
      </c>
      <c r="BD605" s="1" t="s">
        <v>214</v>
      </c>
      <c r="BE605" s="1" t="s">
        <v>8775</v>
      </c>
      <c r="BF605" s="1" t="s">
        <v>5223</v>
      </c>
      <c r="BG605" s="1">
        <v>1</v>
      </c>
      <c r="BH605" s="1">
        <v>1</v>
      </c>
      <c r="BI605" s="2">
        <v>44287</v>
      </c>
      <c r="BJ605" s="2">
        <v>44651</v>
      </c>
      <c r="BK605" s="2">
        <v>44287</v>
      </c>
      <c r="BL605" s="2">
        <v>44651</v>
      </c>
      <c r="BM605" s="1">
        <v>35</v>
      </c>
      <c r="BN605" s="1">
        <v>0</v>
      </c>
      <c r="BO605" s="1">
        <v>7</v>
      </c>
      <c r="BP605" s="1">
        <v>7</v>
      </c>
      <c r="BQ605" s="1">
        <v>7</v>
      </c>
      <c r="BR605" s="1">
        <v>7</v>
      </c>
      <c r="BS605" s="1">
        <v>7</v>
      </c>
      <c r="BT605" s="1">
        <v>0</v>
      </c>
      <c r="BU605" s="1" t="str">
        <f>"9:00 AM"</f>
        <v>9:00 AM</v>
      </c>
      <c r="BV605" s="1" t="str">
        <f>"5:00 PM"</f>
        <v>5:00 PM</v>
      </c>
      <c r="BW605" s="1" t="s">
        <v>135</v>
      </c>
      <c r="BX605" s="1">
        <v>0</v>
      </c>
      <c r="BY605" s="1">
        <v>12</v>
      </c>
      <c r="BZ605" s="1" t="s">
        <v>112</v>
      </c>
      <c r="CA605" s="1">
        <v>0</v>
      </c>
      <c r="CB605" s="1" t="s">
        <v>8776</v>
      </c>
      <c r="CC605" s="1" t="s">
        <v>8770</v>
      </c>
      <c r="CE605" s="1" t="s">
        <v>167</v>
      </c>
      <c r="CF605" s="1" t="s">
        <v>117</v>
      </c>
      <c r="CG605" s="1">
        <v>96950</v>
      </c>
      <c r="CH605" s="3">
        <v>8.7100000000000009</v>
      </c>
      <c r="CI605" s="3">
        <v>8.7100000000000009</v>
      </c>
      <c r="CJ605" s="3">
        <v>13.07</v>
      </c>
      <c r="CK605" s="3">
        <v>13.07</v>
      </c>
      <c r="CL605" s="1" t="s">
        <v>137</v>
      </c>
      <c r="CM605" s="1" t="s">
        <v>1474</v>
      </c>
      <c r="CN605" s="1" t="s">
        <v>139</v>
      </c>
      <c r="CP605" s="1" t="s">
        <v>112</v>
      </c>
      <c r="CQ605" s="1" t="s">
        <v>111</v>
      </c>
      <c r="CR605" s="1" t="s">
        <v>112</v>
      </c>
      <c r="CS605" s="1" t="s">
        <v>111</v>
      </c>
      <c r="CT605" s="1" t="s">
        <v>138</v>
      </c>
      <c r="CU605" s="1" t="s">
        <v>111</v>
      </c>
      <c r="CV605" s="1" t="s">
        <v>138</v>
      </c>
      <c r="CW605" s="1" t="s">
        <v>5146</v>
      </c>
      <c r="CX605" s="1">
        <v>16702345416</v>
      </c>
      <c r="CY605" s="1" t="s">
        <v>8774</v>
      </c>
      <c r="CZ605" s="1" t="s">
        <v>138</v>
      </c>
      <c r="DA605" s="1" t="s">
        <v>111</v>
      </c>
      <c r="DB605" s="1" t="s">
        <v>112</v>
      </c>
    </row>
    <row r="606" spans="1:111" ht="15.6" customHeight="1" x14ac:dyDescent="0.25">
      <c r="A606" s="1" t="s">
        <v>8791</v>
      </c>
      <c r="B606" s="1" t="s">
        <v>238</v>
      </c>
      <c r="C606" s="2">
        <v>44287.835818634259</v>
      </c>
      <c r="D606" s="2">
        <v>44327</v>
      </c>
      <c r="E606" s="1" t="s">
        <v>110</v>
      </c>
      <c r="F606" s="2">
        <v>44453.833333333336</v>
      </c>
      <c r="G606" s="1" t="s">
        <v>111</v>
      </c>
      <c r="H606" s="1" t="s">
        <v>112</v>
      </c>
      <c r="I606" s="1" t="s">
        <v>112</v>
      </c>
      <c r="J606" s="1" t="s">
        <v>3474</v>
      </c>
      <c r="K606" s="1" t="s">
        <v>138</v>
      </c>
      <c r="L606" s="1" t="s">
        <v>3476</v>
      </c>
      <c r="M606" s="1" t="s">
        <v>3477</v>
      </c>
      <c r="N606" s="1" t="s">
        <v>167</v>
      </c>
      <c r="O606" s="1" t="s">
        <v>117</v>
      </c>
      <c r="P606" s="9">
        <v>96950</v>
      </c>
      <c r="Q606" s="1" t="s">
        <v>118</v>
      </c>
      <c r="R606" s="1" t="s">
        <v>138</v>
      </c>
      <c r="S606" s="1">
        <v>16702368202</v>
      </c>
      <c r="T606" s="1">
        <v>3554</v>
      </c>
      <c r="U606" s="1">
        <v>62211</v>
      </c>
      <c r="V606" s="1" t="s">
        <v>119</v>
      </c>
      <c r="X606" s="1" t="s">
        <v>3478</v>
      </c>
      <c r="Y606" s="1" t="s">
        <v>3479</v>
      </c>
      <c r="Z606" s="1" t="s">
        <v>1701</v>
      </c>
      <c r="AA606" s="1" t="s">
        <v>3480</v>
      </c>
      <c r="AB606" s="1" t="s">
        <v>3476</v>
      </c>
      <c r="AC606" s="1" t="s">
        <v>3477</v>
      </c>
      <c r="AD606" s="1" t="s">
        <v>167</v>
      </c>
      <c r="AE606" s="1" t="s">
        <v>117</v>
      </c>
      <c r="AF606" s="9">
        <v>96950</v>
      </c>
      <c r="AG606" s="1" t="s">
        <v>118</v>
      </c>
      <c r="AH606" s="1" t="s">
        <v>138</v>
      </c>
      <c r="AI606" s="1">
        <v>16702368202</v>
      </c>
      <c r="AJ606" s="1">
        <v>3554</v>
      </c>
      <c r="AK606" s="1" t="s">
        <v>3481</v>
      </c>
      <c r="BC606" s="1" t="str">
        <f>"29-2052.00"</f>
        <v>29-2052.00</v>
      </c>
      <c r="BD606" s="1" t="s">
        <v>7093</v>
      </c>
      <c r="BE606" s="1" t="s">
        <v>7094</v>
      </c>
      <c r="BF606" s="1" t="s">
        <v>7095</v>
      </c>
      <c r="BG606" s="1">
        <v>4</v>
      </c>
      <c r="BH606" s="1">
        <v>4</v>
      </c>
      <c r="BI606" s="2">
        <v>44455</v>
      </c>
      <c r="BJ606" s="2">
        <v>45550</v>
      </c>
      <c r="BK606" s="2">
        <v>44455</v>
      </c>
      <c r="BL606" s="2">
        <v>45550</v>
      </c>
      <c r="BM606" s="1">
        <v>40</v>
      </c>
      <c r="BN606" s="1">
        <v>0</v>
      </c>
      <c r="BO606" s="1">
        <v>10</v>
      </c>
      <c r="BP606" s="1">
        <v>10</v>
      </c>
      <c r="BQ606" s="1">
        <v>10</v>
      </c>
      <c r="BR606" s="1">
        <v>10</v>
      </c>
      <c r="BS606" s="1">
        <v>0</v>
      </c>
      <c r="BT606" s="1">
        <v>0</v>
      </c>
      <c r="BU606" s="1" t="str">
        <f>"7:00 AM"</f>
        <v>7:00 AM</v>
      </c>
      <c r="BV606" s="1" t="str">
        <f>"6:00 PM"</f>
        <v>6:00 PM</v>
      </c>
      <c r="BW606" s="1" t="s">
        <v>392</v>
      </c>
      <c r="BX606" s="1">
        <v>0</v>
      </c>
      <c r="BY606" s="1">
        <v>24</v>
      </c>
      <c r="BZ606" s="1" t="s">
        <v>112</v>
      </c>
      <c r="CA606" s="1">
        <v>0</v>
      </c>
      <c r="CB606" s="1" t="s">
        <v>7096</v>
      </c>
      <c r="CC606" s="1" t="s">
        <v>3476</v>
      </c>
      <c r="CD606" s="1" t="s">
        <v>3477</v>
      </c>
      <c r="CE606" s="1" t="s">
        <v>167</v>
      </c>
      <c r="CF606" s="1" t="s">
        <v>117</v>
      </c>
      <c r="CG606" s="1">
        <v>96950</v>
      </c>
      <c r="CH606" s="3">
        <v>15.24</v>
      </c>
      <c r="CI606" s="3">
        <v>19.239999999999998</v>
      </c>
      <c r="CJ606" s="3">
        <v>22.86</v>
      </c>
      <c r="CK606" s="3">
        <v>28.86</v>
      </c>
      <c r="CL606" s="1" t="s">
        <v>137</v>
      </c>
      <c r="CM606" s="1" t="s">
        <v>3486</v>
      </c>
      <c r="CN606" s="1" t="s">
        <v>139</v>
      </c>
      <c r="CP606" s="1" t="s">
        <v>111</v>
      </c>
      <c r="CQ606" s="1" t="s">
        <v>111</v>
      </c>
      <c r="CR606" s="1" t="s">
        <v>112</v>
      </c>
      <c r="CS606" s="1" t="s">
        <v>111</v>
      </c>
      <c r="CT606" s="1" t="s">
        <v>138</v>
      </c>
      <c r="CU606" s="1" t="s">
        <v>138</v>
      </c>
      <c r="CV606" s="1" t="s">
        <v>138</v>
      </c>
      <c r="CW606" s="1" t="s">
        <v>3487</v>
      </c>
      <c r="CX606" s="1">
        <v>16702368202</v>
      </c>
      <c r="CY606" s="1" t="s">
        <v>3488</v>
      </c>
      <c r="CZ606" s="1" t="s">
        <v>3489</v>
      </c>
      <c r="DA606" s="1" t="s">
        <v>111</v>
      </c>
      <c r="DB606" s="1" t="s">
        <v>112</v>
      </c>
      <c r="DC606" s="1" t="s">
        <v>890</v>
      </c>
      <c r="DD606" s="1" t="s">
        <v>3490</v>
      </c>
      <c r="DE606" s="1" t="s">
        <v>3491</v>
      </c>
      <c r="DF606" s="1" t="s">
        <v>3474</v>
      </c>
      <c r="DG606" s="1" t="s">
        <v>3492</v>
      </c>
    </row>
    <row r="607" spans="1:111" ht="15.6" customHeight="1" x14ac:dyDescent="0.25">
      <c r="A607" s="1" t="s">
        <v>8792</v>
      </c>
      <c r="B607" s="1" t="s">
        <v>238</v>
      </c>
      <c r="C607" s="2">
        <v>44297.996761458337</v>
      </c>
      <c r="D607" s="2">
        <v>44326</v>
      </c>
      <c r="E607" s="1" t="s">
        <v>110</v>
      </c>
      <c r="F607" s="2">
        <v>44468.833333333336</v>
      </c>
      <c r="G607" s="1" t="s">
        <v>112</v>
      </c>
      <c r="H607" s="1" t="s">
        <v>112</v>
      </c>
      <c r="I607" s="1" t="s">
        <v>112</v>
      </c>
      <c r="J607" s="1" t="s">
        <v>8793</v>
      </c>
      <c r="K607" s="1" t="s">
        <v>8794</v>
      </c>
      <c r="L607" s="1" t="s">
        <v>8795</v>
      </c>
      <c r="M607" s="1" t="s">
        <v>138</v>
      </c>
      <c r="N607" s="1" t="s">
        <v>116</v>
      </c>
      <c r="O607" s="1" t="s">
        <v>117</v>
      </c>
      <c r="P607" s="9">
        <v>96950</v>
      </c>
      <c r="Q607" s="1" t="s">
        <v>118</v>
      </c>
      <c r="S607" s="1">
        <v>16704845868</v>
      </c>
      <c r="U607" s="1">
        <v>56151</v>
      </c>
      <c r="V607" s="1" t="s">
        <v>119</v>
      </c>
      <c r="X607" s="1" t="s">
        <v>1614</v>
      </c>
      <c r="Y607" s="1" t="s">
        <v>1615</v>
      </c>
      <c r="AA607" s="1" t="s">
        <v>973</v>
      </c>
      <c r="AB607" s="1" t="s">
        <v>8795</v>
      </c>
      <c r="AC607" s="1" t="s">
        <v>138</v>
      </c>
      <c r="AD607" s="1" t="s">
        <v>116</v>
      </c>
      <c r="AE607" s="1" t="s">
        <v>117</v>
      </c>
      <c r="AF607" s="9">
        <v>96950</v>
      </c>
      <c r="AG607" s="1" t="s">
        <v>118</v>
      </c>
      <c r="AI607" s="1">
        <v>16704845868</v>
      </c>
      <c r="AK607" s="1" t="s">
        <v>8796</v>
      </c>
      <c r="BC607" s="1" t="str">
        <f>"39-7011.00"</f>
        <v>39-7011.00</v>
      </c>
      <c r="BD607" s="1" t="s">
        <v>1435</v>
      </c>
      <c r="BE607" s="1" t="s">
        <v>8797</v>
      </c>
      <c r="BF607" s="1" t="s">
        <v>3755</v>
      </c>
      <c r="BG607" s="1">
        <v>3</v>
      </c>
      <c r="BH607" s="1">
        <v>3</v>
      </c>
      <c r="BI607" s="2">
        <v>44470</v>
      </c>
      <c r="BJ607" s="2">
        <v>44834</v>
      </c>
      <c r="BK607" s="2">
        <v>44470</v>
      </c>
      <c r="BL607" s="2">
        <v>44834</v>
      </c>
      <c r="BM607" s="1">
        <v>40</v>
      </c>
      <c r="BN607" s="1">
        <v>0</v>
      </c>
      <c r="BO607" s="1">
        <v>8</v>
      </c>
      <c r="BP607" s="1">
        <v>8</v>
      </c>
      <c r="BQ607" s="1">
        <v>8</v>
      </c>
      <c r="BR607" s="1">
        <v>8</v>
      </c>
      <c r="BS607" s="1">
        <v>8</v>
      </c>
      <c r="BT607" s="1">
        <v>0</v>
      </c>
      <c r="BU607" s="1" t="str">
        <f>"8:00 AM"</f>
        <v>8:00 AM</v>
      </c>
      <c r="BV607" s="1" t="str">
        <f>"5:00 PM"</f>
        <v>5:00 PM</v>
      </c>
      <c r="BW607" s="1" t="s">
        <v>135</v>
      </c>
      <c r="BX607" s="1">
        <v>0</v>
      </c>
      <c r="BY607" s="1">
        <v>24</v>
      </c>
      <c r="BZ607" s="1" t="s">
        <v>112</v>
      </c>
      <c r="CA607" s="1">
        <v>0</v>
      </c>
      <c r="CB607" s="1" t="s">
        <v>8798</v>
      </c>
      <c r="CC607" s="1" t="s">
        <v>8795</v>
      </c>
      <c r="CD607" s="1" t="s">
        <v>138</v>
      </c>
      <c r="CE607" s="1" t="s">
        <v>116</v>
      </c>
      <c r="CF607" s="1" t="s">
        <v>117</v>
      </c>
      <c r="CG607" s="1">
        <v>96950</v>
      </c>
      <c r="CH607" s="3">
        <v>12.14</v>
      </c>
      <c r="CI607" s="3">
        <v>12.14</v>
      </c>
      <c r="CJ607" s="3">
        <v>18.21</v>
      </c>
      <c r="CK607" s="3">
        <v>18.21</v>
      </c>
      <c r="CL607" s="1" t="s">
        <v>137</v>
      </c>
      <c r="CM607" s="1" t="s">
        <v>138</v>
      </c>
      <c r="CN607" s="1" t="s">
        <v>139</v>
      </c>
      <c r="CP607" s="1" t="s">
        <v>112</v>
      </c>
      <c r="CQ607" s="1" t="s">
        <v>111</v>
      </c>
      <c r="CR607" s="1" t="s">
        <v>112</v>
      </c>
      <c r="CS607" s="1" t="s">
        <v>111</v>
      </c>
      <c r="CT607" s="1" t="s">
        <v>138</v>
      </c>
      <c r="CU607" s="1" t="s">
        <v>111</v>
      </c>
      <c r="CV607" s="1" t="s">
        <v>138</v>
      </c>
      <c r="CW607" s="1" t="s">
        <v>300</v>
      </c>
      <c r="CX607" s="1">
        <v>16704845868</v>
      </c>
      <c r="CY607" s="1" t="s">
        <v>8796</v>
      </c>
      <c r="CZ607" s="1" t="s">
        <v>138</v>
      </c>
      <c r="DA607" s="1" t="s">
        <v>111</v>
      </c>
      <c r="DB607" s="1" t="s">
        <v>112</v>
      </c>
    </row>
    <row r="608" spans="1:111" ht="15.6" customHeight="1" x14ac:dyDescent="0.25">
      <c r="A608" s="1" t="s">
        <v>8813</v>
      </c>
      <c r="B608" s="1" t="s">
        <v>238</v>
      </c>
      <c r="C608" s="2">
        <v>44293.011873148149</v>
      </c>
      <c r="D608" s="2">
        <v>44329</v>
      </c>
      <c r="E608" s="1" t="s">
        <v>110</v>
      </c>
      <c r="F608" s="2">
        <v>44468.833333333336</v>
      </c>
      <c r="G608" s="1" t="s">
        <v>112</v>
      </c>
      <c r="H608" s="1" t="s">
        <v>112</v>
      </c>
      <c r="I608" s="1" t="s">
        <v>112</v>
      </c>
      <c r="J608" s="1" t="s">
        <v>3773</v>
      </c>
      <c r="K608" s="1" t="s">
        <v>1050</v>
      </c>
      <c r="L608" s="1" t="s">
        <v>1051</v>
      </c>
      <c r="N608" s="1" t="s">
        <v>116</v>
      </c>
      <c r="O608" s="1" t="s">
        <v>117</v>
      </c>
      <c r="P608" s="9">
        <v>96950</v>
      </c>
      <c r="Q608" s="1" t="s">
        <v>118</v>
      </c>
      <c r="R608" s="1" t="s">
        <v>138</v>
      </c>
      <c r="S608" s="1">
        <v>16702358778</v>
      </c>
      <c r="U608" s="1">
        <v>23622</v>
      </c>
      <c r="V608" s="1" t="s">
        <v>119</v>
      </c>
      <c r="X608" s="1" t="s">
        <v>1052</v>
      </c>
      <c r="Y608" s="1" t="s">
        <v>1053</v>
      </c>
      <c r="Z608" s="1" t="s">
        <v>1054</v>
      </c>
      <c r="AA608" s="1" t="s">
        <v>373</v>
      </c>
      <c r="AB608" s="1" t="s">
        <v>1051</v>
      </c>
      <c r="AD608" s="1" t="s">
        <v>116</v>
      </c>
      <c r="AE608" s="1" t="s">
        <v>117</v>
      </c>
      <c r="AF608" s="9">
        <v>96950</v>
      </c>
      <c r="AG608" s="1" t="s">
        <v>118</v>
      </c>
      <c r="AI608" s="1">
        <v>16702358778</v>
      </c>
      <c r="AK608" s="1" t="s">
        <v>1055</v>
      </c>
      <c r="BC608" s="1" t="str">
        <f>"49-9071.00"</f>
        <v>49-9071.00</v>
      </c>
      <c r="BD608" s="1" t="s">
        <v>214</v>
      </c>
      <c r="BE608" s="1" t="s">
        <v>3774</v>
      </c>
      <c r="BF608" s="1" t="s">
        <v>3775</v>
      </c>
      <c r="BG608" s="1">
        <v>3</v>
      </c>
      <c r="BH608" s="1">
        <v>3</v>
      </c>
      <c r="BI608" s="2">
        <v>44470</v>
      </c>
      <c r="BJ608" s="2">
        <v>44834</v>
      </c>
      <c r="BK608" s="2">
        <v>44470</v>
      </c>
      <c r="BL608" s="2">
        <v>44834</v>
      </c>
      <c r="BM608" s="1">
        <v>40</v>
      </c>
      <c r="BN608" s="1">
        <v>0</v>
      </c>
      <c r="BO608" s="1">
        <v>8</v>
      </c>
      <c r="BP608" s="1">
        <v>8</v>
      </c>
      <c r="BQ608" s="1">
        <v>8</v>
      </c>
      <c r="BR608" s="1">
        <v>8</v>
      </c>
      <c r="BS608" s="1">
        <v>8</v>
      </c>
      <c r="BT608" s="1">
        <v>0</v>
      </c>
      <c r="BU608" s="1" t="str">
        <f>"7:30 AM"</f>
        <v>7:30 AM</v>
      </c>
      <c r="BV608" s="1" t="str">
        <f>"4:30 PM"</f>
        <v>4:30 PM</v>
      </c>
      <c r="BW608" s="1" t="s">
        <v>135</v>
      </c>
      <c r="BX608" s="1">
        <v>0</v>
      </c>
      <c r="BY608" s="1">
        <v>24</v>
      </c>
      <c r="BZ608" s="1" t="s">
        <v>112</v>
      </c>
      <c r="CA608" s="1">
        <v>0</v>
      </c>
      <c r="CB608" s="1" t="s">
        <v>3776</v>
      </c>
      <c r="CC608" s="1" t="s">
        <v>1058</v>
      </c>
      <c r="CE608" s="1" t="s">
        <v>116</v>
      </c>
      <c r="CF608" s="1" t="s">
        <v>117</v>
      </c>
      <c r="CG608" s="1">
        <v>96950</v>
      </c>
      <c r="CH608" s="3">
        <v>8.7100000000000009</v>
      </c>
      <c r="CI608" s="3">
        <v>8.7100000000000009</v>
      </c>
      <c r="CJ608" s="3">
        <v>13.06</v>
      </c>
      <c r="CK608" s="3">
        <v>13.06</v>
      </c>
      <c r="CL608" s="1" t="s">
        <v>137</v>
      </c>
      <c r="CM608" s="1" t="s">
        <v>168</v>
      </c>
      <c r="CN608" s="1" t="s">
        <v>139</v>
      </c>
      <c r="CP608" s="1" t="s">
        <v>112</v>
      </c>
      <c r="CQ608" s="1" t="s">
        <v>111</v>
      </c>
      <c r="CR608" s="1" t="s">
        <v>111</v>
      </c>
      <c r="CS608" s="1" t="s">
        <v>111</v>
      </c>
      <c r="CT608" s="1" t="s">
        <v>138</v>
      </c>
      <c r="CU608" s="1" t="s">
        <v>111</v>
      </c>
      <c r="CV608" s="1" t="s">
        <v>111</v>
      </c>
      <c r="CW608" s="1" t="s">
        <v>1059</v>
      </c>
      <c r="CX608" s="1">
        <v>16702358778</v>
      </c>
      <c r="CY608" s="1" t="s">
        <v>1055</v>
      </c>
      <c r="CZ608" s="1" t="s">
        <v>138</v>
      </c>
      <c r="DA608" s="1" t="s">
        <v>111</v>
      </c>
      <c r="DB608" s="1" t="s">
        <v>112</v>
      </c>
    </row>
    <row r="609" spans="1:111" ht="15.6" customHeight="1" x14ac:dyDescent="0.25">
      <c r="A609" s="1" t="s">
        <v>8815</v>
      </c>
      <c r="B609" s="1" t="s">
        <v>238</v>
      </c>
      <c r="C609" s="2">
        <v>44300.182765625003</v>
      </c>
      <c r="D609" s="2">
        <v>44330</v>
      </c>
      <c r="E609" s="1" t="s">
        <v>110</v>
      </c>
      <c r="F609" s="2">
        <v>44469.833333333336</v>
      </c>
      <c r="G609" s="1" t="s">
        <v>111</v>
      </c>
      <c r="H609" s="1" t="s">
        <v>112</v>
      </c>
      <c r="I609" s="1" t="s">
        <v>112</v>
      </c>
      <c r="J609" s="1" t="s">
        <v>3371</v>
      </c>
      <c r="L609" s="1" t="s">
        <v>3372</v>
      </c>
      <c r="N609" s="1" t="s">
        <v>116</v>
      </c>
      <c r="O609" s="1" t="s">
        <v>117</v>
      </c>
      <c r="P609" s="9">
        <v>96950</v>
      </c>
      <c r="Q609" s="1" t="s">
        <v>118</v>
      </c>
      <c r="R609" s="1" t="s">
        <v>138</v>
      </c>
      <c r="S609" s="1">
        <v>16702342440</v>
      </c>
      <c r="U609" s="1">
        <v>23622</v>
      </c>
      <c r="V609" s="1" t="s">
        <v>119</v>
      </c>
      <c r="X609" s="1" t="s">
        <v>3373</v>
      </c>
      <c r="Y609" s="1" t="s">
        <v>1111</v>
      </c>
      <c r="Z609" s="1" t="s">
        <v>3374</v>
      </c>
      <c r="AA609" s="1" t="s">
        <v>962</v>
      </c>
      <c r="AB609" s="1" t="s">
        <v>3372</v>
      </c>
      <c r="AD609" s="1" t="s">
        <v>116</v>
      </c>
      <c r="AE609" s="1" t="s">
        <v>117</v>
      </c>
      <c r="AF609" s="9">
        <v>96950</v>
      </c>
      <c r="AG609" s="1" t="s">
        <v>118</v>
      </c>
      <c r="AI609" s="1">
        <v>16702342440</v>
      </c>
      <c r="AK609" s="1" t="s">
        <v>3375</v>
      </c>
      <c r="AL609" s="1" t="s">
        <v>653</v>
      </c>
      <c r="AM609" s="1" t="s">
        <v>3050</v>
      </c>
      <c r="AN609" s="1" t="s">
        <v>3376</v>
      </c>
      <c r="AO609" s="1" t="s">
        <v>1868</v>
      </c>
      <c r="AP609" s="1" t="s">
        <v>3377</v>
      </c>
      <c r="AQ609" s="1" t="s">
        <v>1197</v>
      </c>
      <c r="AR609" s="1" t="s">
        <v>116</v>
      </c>
      <c r="AS609" s="1" t="s">
        <v>117</v>
      </c>
      <c r="AT609" s="9">
        <v>96950</v>
      </c>
      <c r="AU609" s="1" t="s">
        <v>118</v>
      </c>
      <c r="AV609" s="1" t="s">
        <v>138</v>
      </c>
      <c r="AW609" s="1">
        <v>16702331209</v>
      </c>
      <c r="AX609" s="1" t="s">
        <v>138</v>
      </c>
      <c r="AY609" s="1" t="s">
        <v>3378</v>
      </c>
      <c r="AZ609" s="1" t="s">
        <v>3379</v>
      </c>
      <c r="BA609" s="1" t="s">
        <v>117</v>
      </c>
      <c r="BB609" s="1" t="s">
        <v>661</v>
      </c>
      <c r="BC609" s="1" t="str">
        <f>"47-2073.00"</f>
        <v>47-2073.00</v>
      </c>
      <c r="BD609" s="1" t="s">
        <v>514</v>
      </c>
      <c r="BE609" s="1" t="s">
        <v>8816</v>
      </c>
      <c r="BF609" s="1" t="s">
        <v>8817</v>
      </c>
      <c r="BG609" s="1">
        <v>1</v>
      </c>
      <c r="BH609" s="1">
        <v>1</v>
      </c>
      <c r="BI609" s="2">
        <v>44471</v>
      </c>
      <c r="BJ609" s="2">
        <v>45566</v>
      </c>
      <c r="BK609" s="2">
        <v>44471</v>
      </c>
      <c r="BL609" s="2">
        <v>45566</v>
      </c>
      <c r="BM609" s="1">
        <v>40</v>
      </c>
      <c r="BN609" s="1">
        <v>0</v>
      </c>
      <c r="BO609" s="1">
        <v>8</v>
      </c>
      <c r="BP609" s="1">
        <v>8</v>
      </c>
      <c r="BQ609" s="1">
        <v>8</v>
      </c>
      <c r="BR609" s="1">
        <v>8</v>
      </c>
      <c r="BS609" s="1">
        <v>8</v>
      </c>
      <c r="BT609" s="1">
        <v>0</v>
      </c>
      <c r="BU609" s="1" t="str">
        <f>"8:00 AM"</f>
        <v>8:00 AM</v>
      </c>
      <c r="BV609" s="1" t="str">
        <f>"5:00 PM"</f>
        <v>5:00 PM</v>
      </c>
      <c r="BW609" s="1" t="s">
        <v>135</v>
      </c>
      <c r="BX609" s="1">
        <v>0</v>
      </c>
      <c r="BY609" s="1">
        <v>12</v>
      </c>
      <c r="BZ609" s="1" t="s">
        <v>112</v>
      </c>
      <c r="CA609" s="1">
        <v>0</v>
      </c>
      <c r="CB609" s="4" t="s">
        <v>8818</v>
      </c>
      <c r="CC609" s="1" t="s">
        <v>3382</v>
      </c>
      <c r="CE609" s="1" t="s">
        <v>116</v>
      </c>
      <c r="CF609" s="1" t="s">
        <v>117</v>
      </c>
      <c r="CG609" s="1">
        <v>96950</v>
      </c>
      <c r="CH609" s="3">
        <v>10.44</v>
      </c>
      <c r="CI609" s="3">
        <v>10.44</v>
      </c>
      <c r="CJ609" s="3">
        <v>15.66</v>
      </c>
      <c r="CK609" s="3">
        <v>15.66</v>
      </c>
      <c r="CL609" s="1" t="s">
        <v>137</v>
      </c>
      <c r="CM609" s="1" t="s">
        <v>138</v>
      </c>
      <c r="CN609" s="1" t="s">
        <v>139</v>
      </c>
      <c r="CP609" s="1" t="s">
        <v>112</v>
      </c>
      <c r="CQ609" s="1" t="s">
        <v>111</v>
      </c>
      <c r="CR609" s="1" t="s">
        <v>111</v>
      </c>
      <c r="CS609" s="1" t="s">
        <v>111</v>
      </c>
      <c r="CT609" s="1" t="s">
        <v>138</v>
      </c>
      <c r="CU609" s="1" t="s">
        <v>111</v>
      </c>
      <c r="CV609" s="1" t="s">
        <v>138</v>
      </c>
      <c r="CW609" s="1" t="s">
        <v>138</v>
      </c>
      <c r="CX609" s="1">
        <v>16702342440</v>
      </c>
      <c r="CY609" s="1" t="s">
        <v>3383</v>
      </c>
      <c r="CZ609" s="1" t="s">
        <v>138</v>
      </c>
      <c r="DA609" s="1" t="s">
        <v>111</v>
      </c>
      <c r="DB609" s="1" t="s">
        <v>112</v>
      </c>
      <c r="DC609" s="1" t="s">
        <v>3050</v>
      </c>
      <c r="DD609" s="1" t="s">
        <v>3376</v>
      </c>
      <c r="DE609" s="1" t="s">
        <v>3384</v>
      </c>
      <c r="DF609" s="1" t="s">
        <v>3379</v>
      </c>
      <c r="DG609" s="1" t="s">
        <v>3378</v>
      </c>
    </row>
    <row r="610" spans="1:111" ht="15.6" customHeight="1" x14ac:dyDescent="0.25">
      <c r="A610" s="1" t="s">
        <v>8819</v>
      </c>
      <c r="B610" s="1" t="s">
        <v>238</v>
      </c>
      <c r="C610" s="2">
        <v>44292.85645162037</v>
      </c>
      <c r="D610" s="2">
        <v>44326</v>
      </c>
      <c r="E610" s="1" t="s">
        <v>110</v>
      </c>
      <c r="F610" s="2">
        <v>44468.833333333336</v>
      </c>
      <c r="G610" s="1" t="s">
        <v>112</v>
      </c>
      <c r="H610" s="1" t="s">
        <v>112</v>
      </c>
      <c r="I610" s="1" t="s">
        <v>112</v>
      </c>
      <c r="J610" s="1" t="s">
        <v>8820</v>
      </c>
      <c r="K610" s="1" t="s">
        <v>8821</v>
      </c>
      <c r="L610" s="1" t="s">
        <v>8822</v>
      </c>
      <c r="M610" s="1" t="s">
        <v>8823</v>
      </c>
      <c r="N610" s="1" t="s">
        <v>116</v>
      </c>
      <c r="O610" s="1" t="s">
        <v>117</v>
      </c>
      <c r="P610" s="9">
        <v>96950</v>
      </c>
      <c r="Q610" s="1" t="s">
        <v>118</v>
      </c>
      <c r="R610" s="1" t="s">
        <v>138</v>
      </c>
      <c r="S610" s="1">
        <v>16702355555</v>
      </c>
      <c r="U610" s="1">
        <v>524210</v>
      </c>
      <c r="V610" s="1" t="s">
        <v>119</v>
      </c>
      <c r="X610" s="1" t="s">
        <v>656</v>
      </c>
      <c r="Y610" s="1" t="s">
        <v>8824</v>
      </c>
      <c r="Z610" s="1" t="s">
        <v>138</v>
      </c>
      <c r="AA610" s="1" t="s">
        <v>8825</v>
      </c>
      <c r="AB610" s="1" t="s">
        <v>8826</v>
      </c>
      <c r="AC610" s="1" t="s">
        <v>8823</v>
      </c>
      <c r="AD610" s="1" t="s">
        <v>116</v>
      </c>
      <c r="AE610" s="1" t="s">
        <v>117</v>
      </c>
      <c r="AF610" s="9">
        <v>96950</v>
      </c>
      <c r="AG610" s="1" t="s">
        <v>118</v>
      </c>
      <c r="AH610" s="1" t="s">
        <v>138</v>
      </c>
      <c r="AI610" s="1">
        <v>16702355555</v>
      </c>
      <c r="AK610" s="1" t="s">
        <v>8827</v>
      </c>
      <c r="BC610" s="1" t="str">
        <f>"13-2011.01"</f>
        <v>13-2011.01</v>
      </c>
      <c r="BD610" s="1" t="s">
        <v>932</v>
      </c>
      <c r="BE610" s="1" t="s">
        <v>8828</v>
      </c>
      <c r="BF610" s="1" t="s">
        <v>759</v>
      </c>
      <c r="BG610" s="1">
        <v>1</v>
      </c>
      <c r="BH610" s="1">
        <v>1</v>
      </c>
      <c r="BI610" s="2">
        <v>44470</v>
      </c>
      <c r="BJ610" s="2">
        <v>44834</v>
      </c>
      <c r="BK610" s="2">
        <v>44470</v>
      </c>
      <c r="BL610" s="2">
        <v>44834</v>
      </c>
      <c r="BM610" s="1">
        <v>37.5</v>
      </c>
      <c r="BN610" s="1">
        <v>0</v>
      </c>
      <c r="BO610" s="1">
        <v>7.5</v>
      </c>
      <c r="BP610" s="1">
        <v>7.5</v>
      </c>
      <c r="BQ610" s="1">
        <v>7.5</v>
      </c>
      <c r="BR610" s="1">
        <v>7.5</v>
      </c>
      <c r="BS610" s="1">
        <v>7.5</v>
      </c>
      <c r="BT610" s="1">
        <v>0</v>
      </c>
      <c r="BU610" s="1" t="str">
        <f>"9:00 AM"</f>
        <v>9:00 AM</v>
      </c>
      <c r="BV610" s="1" t="str">
        <f>"5:30 PM"</f>
        <v>5:30 PM</v>
      </c>
      <c r="BW610" s="1" t="s">
        <v>193</v>
      </c>
      <c r="BX610" s="1">
        <v>0</v>
      </c>
      <c r="BY610" s="1">
        <v>48</v>
      </c>
      <c r="BZ610" s="1" t="s">
        <v>112</v>
      </c>
      <c r="CA610" s="1">
        <v>0</v>
      </c>
      <c r="CB610" s="1" t="s">
        <v>8829</v>
      </c>
      <c r="CC610" s="1" t="s">
        <v>8830</v>
      </c>
      <c r="CD610" s="1" t="s">
        <v>8823</v>
      </c>
      <c r="CE610" s="1" t="s">
        <v>116</v>
      </c>
      <c r="CF610" s="1" t="s">
        <v>117</v>
      </c>
      <c r="CG610" s="1">
        <v>96950</v>
      </c>
      <c r="CH610" s="3">
        <v>14.85</v>
      </c>
      <c r="CI610" s="3">
        <v>14.85</v>
      </c>
      <c r="CJ610" s="3">
        <v>22.27</v>
      </c>
      <c r="CK610" s="3">
        <v>22.27</v>
      </c>
      <c r="CL610" s="1" t="s">
        <v>137</v>
      </c>
      <c r="CM610" s="1" t="s">
        <v>138</v>
      </c>
      <c r="CN610" s="1" t="s">
        <v>139</v>
      </c>
      <c r="CP610" s="1" t="s">
        <v>112</v>
      </c>
      <c r="CQ610" s="1" t="s">
        <v>111</v>
      </c>
      <c r="CR610" s="1" t="s">
        <v>112</v>
      </c>
      <c r="CS610" s="1" t="s">
        <v>111</v>
      </c>
      <c r="CT610" s="1" t="s">
        <v>138</v>
      </c>
      <c r="CU610" s="1" t="s">
        <v>111</v>
      </c>
      <c r="CV610" s="1" t="s">
        <v>138</v>
      </c>
      <c r="CW610" s="1" t="s">
        <v>8831</v>
      </c>
      <c r="CX610" s="1">
        <v>16702355555</v>
      </c>
      <c r="CY610" s="1" t="s">
        <v>8827</v>
      </c>
      <c r="CZ610" s="1" t="s">
        <v>138</v>
      </c>
      <c r="DA610" s="1" t="s">
        <v>111</v>
      </c>
      <c r="DB610" s="1" t="s">
        <v>112</v>
      </c>
    </row>
    <row r="611" spans="1:111" ht="15.6" customHeight="1" x14ac:dyDescent="0.25">
      <c r="A611" s="1" t="s">
        <v>8832</v>
      </c>
      <c r="B611" s="1" t="s">
        <v>238</v>
      </c>
      <c r="C611" s="2">
        <v>44307.317151041665</v>
      </c>
      <c r="D611" s="2">
        <v>44368</v>
      </c>
      <c r="E611" s="1" t="s">
        <v>110</v>
      </c>
      <c r="F611" s="2">
        <v>44468.833333333336</v>
      </c>
      <c r="G611" s="1" t="s">
        <v>111</v>
      </c>
      <c r="H611" s="1" t="s">
        <v>112</v>
      </c>
      <c r="I611" s="1" t="s">
        <v>112</v>
      </c>
      <c r="J611" s="1" t="s">
        <v>3833</v>
      </c>
      <c r="L611" s="1" t="s">
        <v>3834</v>
      </c>
      <c r="N611" s="1" t="s">
        <v>167</v>
      </c>
      <c r="O611" s="1" t="s">
        <v>117</v>
      </c>
      <c r="P611" s="9">
        <v>96950</v>
      </c>
      <c r="Q611" s="1" t="s">
        <v>118</v>
      </c>
      <c r="S611" s="1">
        <v>16702333625</v>
      </c>
      <c r="U611" s="1">
        <v>54121</v>
      </c>
      <c r="V611" s="1" t="s">
        <v>119</v>
      </c>
      <c r="X611" s="1" t="s">
        <v>3835</v>
      </c>
      <c r="Y611" s="1" t="s">
        <v>3836</v>
      </c>
      <c r="AA611" s="1" t="s">
        <v>171</v>
      </c>
      <c r="AB611" s="1" t="s">
        <v>3837</v>
      </c>
      <c r="AD611" s="1" t="s">
        <v>167</v>
      </c>
      <c r="AE611" s="1" t="s">
        <v>117</v>
      </c>
      <c r="AF611" s="9">
        <v>96950</v>
      </c>
      <c r="AG611" s="1" t="s">
        <v>118</v>
      </c>
      <c r="AI611" s="1">
        <v>16702333625</v>
      </c>
      <c r="AK611" s="1" t="s">
        <v>3838</v>
      </c>
      <c r="BC611" s="1" t="str">
        <f>"43-3031.00"</f>
        <v>43-3031.00</v>
      </c>
      <c r="BD611" s="1" t="s">
        <v>389</v>
      </c>
      <c r="BE611" s="1" t="s">
        <v>3839</v>
      </c>
      <c r="BF611" s="1" t="s">
        <v>1045</v>
      </c>
      <c r="BG611" s="1">
        <v>4</v>
      </c>
      <c r="BH611" s="1">
        <v>4</v>
      </c>
      <c r="BI611" s="2">
        <v>44470</v>
      </c>
      <c r="BJ611" s="2">
        <v>45565</v>
      </c>
      <c r="BK611" s="2">
        <v>44470</v>
      </c>
      <c r="BL611" s="2">
        <v>45565</v>
      </c>
      <c r="BM611" s="1">
        <v>35</v>
      </c>
      <c r="BN611" s="1">
        <v>0</v>
      </c>
      <c r="BO611" s="1">
        <v>7</v>
      </c>
      <c r="BP611" s="1">
        <v>7</v>
      </c>
      <c r="BQ611" s="1">
        <v>7</v>
      </c>
      <c r="BR611" s="1">
        <v>7</v>
      </c>
      <c r="BS611" s="1">
        <v>7</v>
      </c>
      <c r="BT611" s="1">
        <v>0</v>
      </c>
      <c r="BU611" s="1" t="str">
        <f>"9:00 AM"</f>
        <v>9:00 AM</v>
      </c>
      <c r="BV611" s="1" t="str">
        <f>"5:00 PM"</f>
        <v>5:00 PM</v>
      </c>
      <c r="BW611" s="1" t="s">
        <v>135</v>
      </c>
      <c r="BX611" s="1">
        <v>0</v>
      </c>
      <c r="BY611" s="1">
        <v>24</v>
      </c>
      <c r="BZ611" s="1" t="s">
        <v>112</v>
      </c>
      <c r="CA611" s="1">
        <v>0</v>
      </c>
      <c r="CB611" s="4" t="s">
        <v>8833</v>
      </c>
      <c r="CC611" s="1" t="s">
        <v>8834</v>
      </c>
      <c r="CE611" s="1" t="s">
        <v>167</v>
      </c>
      <c r="CF611" s="1" t="s">
        <v>117</v>
      </c>
      <c r="CG611" s="1">
        <v>96950</v>
      </c>
      <c r="CH611" s="3">
        <v>9.49</v>
      </c>
      <c r="CI611" s="3">
        <v>9.49</v>
      </c>
      <c r="CJ611" s="3">
        <v>0</v>
      </c>
      <c r="CK611" s="3">
        <v>0</v>
      </c>
      <c r="CL611" s="1" t="s">
        <v>137</v>
      </c>
      <c r="CN611" s="1" t="s">
        <v>139</v>
      </c>
      <c r="CP611" s="1" t="s">
        <v>112</v>
      </c>
      <c r="CQ611" s="1" t="s">
        <v>111</v>
      </c>
      <c r="CR611" s="1" t="s">
        <v>112</v>
      </c>
      <c r="CS611" s="1" t="s">
        <v>112</v>
      </c>
      <c r="CT611" s="1" t="s">
        <v>138</v>
      </c>
      <c r="CU611" s="1" t="s">
        <v>111</v>
      </c>
      <c r="CV611" s="1" t="s">
        <v>138</v>
      </c>
      <c r="CW611" s="1" t="s">
        <v>8025</v>
      </c>
      <c r="CX611" s="1">
        <v>16702333625</v>
      </c>
      <c r="CY611" s="1" t="s">
        <v>3838</v>
      </c>
      <c r="CZ611" s="1" t="s">
        <v>8835</v>
      </c>
      <c r="DA611" s="1" t="s">
        <v>111</v>
      </c>
      <c r="DB611" s="1" t="s">
        <v>112</v>
      </c>
    </row>
    <row r="612" spans="1:111" ht="15.6" customHeight="1" x14ac:dyDescent="0.25">
      <c r="A612" s="1" t="s">
        <v>8836</v>
      </c>
      <c r="B612" s="1" t="s">
        <v>238</v>
      </c>
      <c r="C612" s="2">
        <v>44330.988970370374</v>
      </c>
      <c r="D612" s="2">
        <v>44362</v>
      </c>
      <c r="E612" s="1" t="s">
        <v>110</v>
      </c>
      <c r="F612" s="2">
        <v>44468.833333333336</v>
      </c>
      <c r="G612" s="1" t="s">
        <v>111</v>
      </c>
      <c r="H612" s="1" t="s">
        <v>112</v>
      </c>
      <c r="I612" s="1" t="s">
        <v>112</v>
      </c>
      <c r="J612" s="1" t="s">
        <v>909</v>
      </c>
      <c r="K612" s="1" t="s">
        <v>6316</v>
      </c>
      <c r="L612" s="1" t="s">
        <v>910</v>
      </c>
      <c r="M612" s="1" t="s">
        <v>754</v>
      </c>
      <c r="N612" s="1" t="s">
        <v>167</v>
      </c>
      <c r="O612" s="1" t="s">
        <v>117</v>
      </c>
      <c r="P612" s="9">
        <v>96950</v>
      </c>
      <c r="Q612" s="1" t="s">
        <v>118</v>
      </c>
      <c r="S612" s="1">
        <v>16702350561</v>
      </c>
      <c r="T612" s="1">
        <v>115</v>
      </c>
      <c r="U612" s="1">
        <v>72111</v>
      </c>
      <c r="V612" s="1" t="s">
        <v>119</v>
      </c>
      <c r="X612" s="1" t="s">
        <v>911</v>
      </c>
      <c r="Y612" s="1" t="s">
        <v>912</v>
      </c>
      <c r="Z612" s="1" t="s">
        <v>913</v>
      </c>
      <c r="AA612" s="1" t="s">
        <v>914</v>
      </c>
      <c r="AB612" s="1" t="s">
        <v>915</v>
      </c>
      <c r="AC612" s="1" t="s">
        <v>916</v>
      </c>
      <c r="AD612" s="1" t="s">
        <v>167</v>
      </c>
      <c r="AE612" s="1" t="s">
        <v>117</v>
      </c>
      <c r="AF612" s="9">
        <v>96950</v>
      </c>
      <c r="AG612" s="1" t="s">
        <v>118</v>
      </c>
      <c r="AI612" s="1">
        <v>16702350561</v>
      </c>
      <c r="AJ612" s="1">
        <v>115</v>
      </c>
      <c r="AK612" s="1" t="s">
        <v>917</v>
      </c>
      <c r="BC612" s="1" t="str">
        <f>"35-3031.00"</f>
        <v>35-3031.00</v>
      </c>
      <c r="BD612" s="1" t="s">
        <v>174</v>
      </c>
      <c r="BE612" s="1" t="s">
        <v>8837</v>
      </c>
      <c r="BF612" s="1" t="s">
        <v>8838</v>
      </c>
      <c r="BG612" s="1">
        <v>1</v>
      </c>
      <c r="BH612" s="1">
        <v>1</v>
      </c>
      <c r="BI612" s="2">
        <v>44470</v>
      </c>
      <c r="BJ612" s="2">
        <v>45565</v>
      </c>
      <c r="BK612" s="2">
        <v>44470</v>
      </c>
      <c r="BL612" s="2">
        <v>45565</v>
      </c>
      <c r="BM612" s="1">
        <v>35</v>
      </c>
      <c r="BN612" s="1">
        <v>0</v>
      </c>
      <c r="BO612" s="1">
        <v>7</v>
      </c>
      <c r="BP612" s="1">
        <v>7</v>
      </c>
      <c r="BQ612" s="1">
        <v>7</v>
      </c>
      <c r="BR612" s="1">
        <v>7</v>
      </c>
      <c r="BS612" s="1">
        <v>7</v>
      </c>
      <c r="BT612" s="1">
        <v>0</v>
      </c>
      <c r="BU612" s="1" t="str">
        <f>"7:00 AM"</f>
        <v>7:00 AM</v>
      </c>
      <c r="BV612" s="1" t="str">
        <f>"4:00 PM"</f>
        <v>4:00 PM</v>
      </c>
      <c r="BW612" s="1" t="s">
        <v>230</v>
      </c>
      <c r="BX612" s="1">
        <v>0</v>
      </c>
      <c r="BY612" s="1">
        <v>0</v>
      </c>
      <c r="BZ612" s="1" t="s">
        <v>112</v>
      </c>
      <c r="CB612" s="1" t="s">
        <v>8839</v>
      </c>
      <c r="CC612" s="1" t="s">
        <v>6319</v>
      </c>
      <c r="CD612" s="1" t="s">
        <v>6320</v>
      </c>
      <c r="CE612" s="1" t="s">
        <v>997</v>
      </c>
      <c r="CF612" s="1" t="s">
        <v>117</v>
      </c>
      <c r="CG612" s="1">
        <v>96951</v>
      </c>
      <c r="CH612" s="3">
        <v>8.5</v>
      </c>
      <c r="CI612" s="3">
        <v>8.5</v>
      </c>
      <c r="CJ612" s="3">
        <v>12.75</v>
      </c>
      <c r="CK612" s="3">
        <v>12.75</v>
      </c>
      <c r="CL612" s="1" t="s">
        <v>137</v>
      </c>
      <c r="CM612" s="1" t="s">
        <v>922</v>
      </c>
      <c r="CN612" s="1" t="s">
        <v>139</v>
      </c>
      <c r="CP612" s="1" t="s">
        <v>112</v>
      </c>
      <c r="CQ612" s="1" t="s">
        <v>111</v>
      </c>
      <c r="CR612" s="1" t="s">
        <v>112</v>
      </c>
      <c r="CS612" s="1" t="s">
        <v>111</v>
      </c>
      <c r="CT612" s="1" t="s">
        <v>111</v>
      </c>
      <c r="CU612" s="1" t="s">
        <v>111</v>
      </c>
      <c r="CV612" s="1" t="s">
        <v>138</v>
      </c>
      <c r="CW612" s="1" t="s">
        <v>714</v>
      </c>
      <c r="CX612" s="1">
        <v>16702350561</v>
      </c>
      <c r="CY612" s="1" t="s">
        <v>917</v>
      </c>
      <c r="CZ612" s="1" t="s">
        <v>716</v>
      </c>
      <c r="DA612" s="1" t="s">
        <v>111</v>
      </c>
      <c r="DB612" s="1" t="s">
        <v>112</v>
      </c>
    </row>
    <row r="613" spans="1:111" ht="15.6" customHeight="1" x14ac:dyDescent="0.25">
      <c r="A613" s="1" t="s">
        <v>8840</v>
      </c>
      <c r="B613" s="1" t="s">
        <v>238</v>
      </c>
      <c r="C613" s="2">
        <v>44299.995753703704</v>
      </c>
      <c r="D613" s="2">
        <v>44337</v>
      </c>
      <c r="E613" s="1" t="s">
        <v>110</v>
      </c>
      <c r="F613" s="2">
        <v>44468.833333333336</v>
      </c>
      <c r="G613" s="1" t="s">
        <v>111</v>
      </c>
      <c r="H613" s="1" t="s">
        <v>112</v>
      </c>
      <c r="I613" s="1" t="s">
        <v>112</v>
      </c>
      <c r="J613" s="1" t="s">
        <v>1095</v>
      </c>
      <c r="K613" s="1" t="s">
        <v>1260</v>
      </c>
      <c r="L613" s="1" t="s">
        <v>410</v>
      </c>
      <c r="N613" s="1" t="s">
        <v>167</v>
      </c>
      <c r="O613" s="1" t="s">
        <v>117</v>
      </c>
      <c r="P613" s="9">
        <v>96950</v>
      </c>
      <c r="Q613" s="1" t="s">
        <v>118</v>
      </c>
      <c r="S613" s="1">
        <v>16702336927</v>
      </c>
      <c r="U613" s="1">
        <v>236220</v>
      </c>
      <c r="V613" s="1" t="s">
        <v>119</v>
      </c>
      <c r="X613" s="1" t="s">
        <v>1097</v>
      </c>
      <c r="Y613" s="1" t="s">
        <v>1098</v>
      </c>
      <c r="Z613" s="1" t="s">
        <v>1099</v>
      </c>
      <c r="AA613" s="1" t="s">
        <v>245</v>
      </c>
      <c r="AB613" s="1" t="s">
        <v>1100</v>
      </c>
      <c r="AD613" s="1" t="s">
        <v>116</v>
      </c>
      <c r="AE613" s="1" t="s">
        <v>117</v>
      </c>
      <c r="AF613" s="9">
        <v>96950</v>
      </c>
      <c r="AG613" s="1" t="s">
        <v>118</v>
      </c>
      <c r="AI613" s="1">
        <v>16702336927</v>
      </c>
      <c r="AK613" s="1" t="s">
        <v>1101</v>
      </c>
      <c r="BC613" s="1" t="str">
        <f>"47-2061.00"</f>
        <v>47-2061.00</v>
      </c>
      <c r="BD613" s="1" t="s">
        <v>1116</v>
      </c>
      <c r="BE613" s="1" t="s">
        <v>1261</v>
      </c>
      <c r="BF613" s="1" t="s">
        <v>1262</v>
      </c>
      <c r="BG613" s="1">
        <v>5</v>
      </c>
      <c r="BH613" s="1">
        <v>5</v>
      </c>
      <c r="BI613" s="2">
        <v>44470</v>
      </c>
      <c r="BJ613" s="2">
        <v>45565</v>
      </c>
      <c r="BK613" s="2">
        <v>44470</v>
      </c>
      <c r="BL613" s="2">
        <v>45565</v>
      </c>
      <c r="BM613" s="1">
        <v>40</v>
      </c>
      <c r="BN613" s="1">
        <v>0</v>
      </c>
      <c r="BO613" s="1">
        <v>8</v>
      </c>
      <c r="BP613" s="1">
        <v>8</v>
      </c>
      <c r="BQ613" s="1">
        <v>8</v>
      </c>
      <c r="BR613" s="1">
        <v>8</v>
      </c>
      <c r="BS613" s="1">
        <v>8</v>
      </c>
      <c r="BT613" s="1">
        <v>0</v>
      </c>
      <c r="BU613" s="1" t="str">
        <f>"7:30 AM"</f>
        <v>7:30 AM</v>
      </c>
      <c r="BV613" s="1" t="str">
        <f>"4:30 PM"</f>
        <v>4:30 PM</v>
      </c>
      <c r="BW613" s="1" t="s">
        <v>135</v>
      </c>
      <c r="BX613" s="1">
        <v>0</v>
      </c>
      <c r="BY613" s="1">
        <v>12</v>
      </c>
      <c r="BZ613" s="1" t="s">
        <v>112</v>
      </c>
      <c r="CA613" s="1">
        <v>0</v>
      </c>
      <c r="CB613" s="4" t="s">
        <v>1263</v>
      </c>
      <c r="CC613" s="1" t="s">
        <v>410</v>
      </c>
      <c r="CE613" s="1" t="s">
        <v>167</v>
      </c>
      <c r="CF613" s="1" t="s">
        <v>117</v>
      </c>
      <c r="CG613" s="1">
        <v>96950</v>
      </c>
      <c r="CH613" s="3">
        <v>8.9700000000000006</v>
      </c>
      <c r="CI613" s="3">
        <v>8.9700000000000006</v>
      </c>
      <c r="CJ613" s="3">
        <v>13.46</v>
      </c>
      <c r="CK613" s="3">
        <v>13.46</v>
      </c>
      <c r="CL613" s="1" t="s">
        <v>137</v>
      </c>
      <c r="CN613" s="1" t="s">
        <v>139</v>
      </c>
      <c r="CP613" s="1" t="s">
        <v>112</v>
      </c>
      <c r="CQ613" s="1" t="s">
        <v>111</v>
      </c>
      <c r="CR613" s="1" t="s">
        <v>111</v>
      </c>
      <c r="CS613" s="1" t="s">
        <v>111</v>
      </c>
      <c r="CT613" s="1" t="s">
        <v>138</v>
      </c>
      <c r="CU613" s="1" t="s">
        <v>111</v>
      </c>
      <c r="CV613" s="1" t="s">
        <v>138</v>
      </c>
      <c r="CW613" s="1" t="s">
        <v>411</v>
      </c>
      <c r="CX613" s="1">
        <v>16702336927</v>
      </c>
      <c r="CY613" s="1" t="s">
        <v>1101</v>
      </c>
      <c r="CZ613" s="1" t="s">
        <v>138</v>
      </c>
      <c r="DA613" s="1" t="s">
        <v>111</v>
      </c>
      <c r="DB613" s="1" t="s">
        <v>112</v>
      </c>
    </row>
    <row r="614" spans="1:111" ht="15.6" customHeight="1" x14ac:dyDescent="0.25">
      <c r="A614" s="1" t="s">
        <v>8843</v>
      </c>
      <c r="B614" s="1" t="s">
        <v>238</v>
      </c>
      <c r="C614" s="2">
        <v>44292.065912384256</v>
      </c>
      <c r="D614" s="2">
        <v>44326</v>
      </c>
      <c r="E614" s="1" t="s">
        <v>110</v>
      </c>
      <c r="F614" s="2">
        <v>44468.833333333336</v>
      </c>
      <c r="G614" s="1" t="s">
        <v>111</v>
      </c>
      <c r="H614" s="1" t="s">
        <v>112</v>
      </c>
      <c r="I614" s="1" t="s">
        <v>112</v>
      </c>
      <c r="J614" s="1" t="s">
        <v>1152</v>
      </c>
      <c r="K614" s="1" t="s">
        <v>1153</v>
      </c>
      <c r="L614" s="1" t="s">
        <v>1154</v>
      </c>
      <c r="M614" s="1" t="s">
        <v>1155</v>
      </c>
      <c r="N614" s="1" t="s">
        <v>116</v>
      </c>
      <c r="O614" s="1" t="s">
        <v>117</v>
      </c>
      <c r="P614" s="9">
        <v>96950</v>
      </c>
      <c r="Q614" s="1" t="s">
        <v>118</v>
      </c>
      <c r="S614" s="1">
        <v>16702355379</v>
      </c>
      <c r="U614" s="1">
        <v>72251</v>
      </c>
      <c r="V614" s="1" t="s">
        <v>119</v>
      </c>
      <c r="X614" s="1" t="s">
        <v>1156</v>
      </c>
      <c r="Y614" s="1" t="s">
        <v>1157</v>
      </c>
      <c r="Z614" s="1" t="s">
        <v>1158</v>
      </c>
      <c r="AA614" s="1" t="s">
        <v>373</v>
      </c>
      <c r="AB614" s="1" t="s">
        <v>1154</v>
      </c>
      <c r="AC614" s="1" t="s">
        <v>1155</v>
      </c>
      <c r="AD614" s="1" t="s">
        <v>116</v>
      </c>
      <c r="AE614" s="1" t="s">
        <v>117</v>
      </c>
      <c r="AF614" s="9">
        <v>96950</v>
      </c>
      <c r="AG614" s="1" t="s">
        <v>118</v>
      </c>
      <c r="AI614" s="1">
        <v>16702355379</v>
      </c>
      <c r="AK614" s="1" t="s">
        <v>1159</v>
      </c>
      <c r="BC614" s="1" t="str">
        <f>"35-2014.00"</f>
        <v>35-2014.00</v>
      </c>
      <c r="BD614" s="1" t="s">
        <v>152</v>
      </c>
      <c r="BE614" s="1" t="s">
        <v>8844</v>
      </c>
      <c r="BF614" s="1" t="s">
        <v>8509</v>
      </c>
      <c r="BG614" s="1">
        <v>23</v>
      </c>
      <c r="BH614" s="1">
        <v>23</v>
      </c>
      <c r="BI614" s="2">
        <v>44470</v>
      </c>
      <c r="BJ614" s="2">
        <v>45565</v>
      </c>
      <c r="BK614" s="2">
        <v>44470</v>
      </c>
      <c r="BL614" s="2">
        <v>45565</v>
      </c>
      <c r="BM614" s="1">
        <v>35</v>
      </c>
      <c r="BN614" s="1">
        <v>7</v>
      </c>
      <c r="BO614" s="1">
        <v>0</v>
      </c>
      <c r="BP614" s="1">
        <v>7</v>
      </c>
      <c r="BQ614" s="1">
        <v>0</v>
      </c>
      <c r="BR614" s="1">
        <v>7</v>
      </c>
      <c r="BS614" s="1">
        <v>7</v>
      </c>
      <c r="BT614" s="1">
        <v>7</v>
      </c>
      <c r="BU614" s="1" t="str">
        <f>"6:00 AM"</f>
        <v>6:00 AM</v>
      </c>
      <c r="BV614" s="1" t="str">
        <f>"1:00 PM"</f>
        <v>1:00 PM</v>
      </c>
      <c r="BW614" s="1" t="s">
        <v>135</v>
      </c>
      <c r="BX614" s="1">
        <v>0</v>
      </c>
      <c r="BY614" s="1">
        <v>12</v>
      </c>
      <c r="BZ614" s="1" t="s">
        <v>112</v>
      </c>
      <c r="CA614" s="1">
        <v>0</v>
      </c>
      <c r="CB614" s="4" t="s">
        <v>8845</v>
      </c>
      <c r="CC614" s="1" t="s">
        <v>1154</v>
      </c>
      <c r="CD614" s="1" t="s">
        <v>1155</v>
      </c>
      <c r="CE614" s="1" t="s">
        <v>116</v>
      </c>
      <c r="CF614" s="1" t="s">
        <v>117</v>
      </c>
      <c r="CG614" s="1">
        <v>96950</v>
      </c>
      <c r="CH614" s="3">
        <v>8.68</v>
      </c>
      <c r="CI614" s="3">
        <v>9</v>
      </c>
      <c r="CJ614" s="3">
        <v>13.02</v>
      </c>
      <c r="CK614" s="3">
        <v>13.5</v>
      </c>
      <c r="CL614" s="1" t="s">
        <v>137</v>
      </c>
      <c r="CM614" s="1" t="s">
        <v>362</v>
      </c>
      <c r="CN614" s="1" t="s">
        <v>139</v>
      </c>
      <c r="CP614" s="1" t="s">
        <v>112</v>
      </c>
      <c r="CQ614" s="1" t="s">
        <v>111</v>
      </c>
      <c r="CR614" s="1" t="s">
        <v>112</v>
      </c>
      <c r="CS614" s="1" t="s">
        <v>111</v>
      </c>
      <c r="CT614" s="1" t="s">
        <v>111</v>
      </c>
      <c r="CU614" s="1" t="s">
        <v>111</v>
      </c>
      <c r="CV614" s="1" t="s">
        <v>138</v>
      </c>
      <c r="CW614" s="1" t="s">
        <v>1164</v>
      </c>
      <c r="CX614" s="1">
        <v>16702355379</v>
      </c>
      <c r="CY614" s="1" t="s">
        <v>1165</v>
      </c>
      <c r="CZ614" s="1" t="s">
        <v>1166</v>
      </c>
      <c r="DA614" s="1" t="s">
        <v>111</v>
      </c>
      <c r="DB614" s="1" t="s">
        <v>112</v>
      </c>
      <c r="DC614" s="1" t="s">
        <v>362</v>
      </c>
      <c r="DF614" s="1" t="s">
        <v>230</v>
      </c>
      <c r="DG614" s="1" t="s">
        <v>138</v>
      </c>
    </row>
    <row r="615" spans="1:111" ht="15.6" customHeight="1" x14ac:dyDescent="0.25">
      <c r="A615" s="1" t="s">
        <v>8846</v>
      </c>
      <c r="B615" s="1" t="s">
        <v>238</v>
      </c>
      <c r="C615" s="2">
        <v>44293.100313194445</v>
      </c>
      <c r="D615" s="2">
        <v>44320</v>
      </c>
      <c r="E615" s="1" t="s">
        <v>110</v>
      </c>
      <c r="F615" s="2">
        <v>44468.833333333336</v>
      </c>
      <c r="G615" s="1" t="s">
        <v>111</v>
      </c>
      <c r="H615" s="1" t="s">
        <v>112</v>
      </c>
      <c r="I615" s="1" t="s">
        <v>112</v>
      </c>
      <c r="J615" s="1" t="s">
        <v>909</v>
      </c>
      <c r="L615" s="1" t="s">
        <v>910</v>
      </c>
      <c r="M615" s="1" t="s">
        <v>754</v>
      </c>
      <c r="N615" s="1" t="s">
        <v>167</v>
      </c>
      <c r="O615" s="1" t="s">
        <v>117</v>
      </c>
      <c r="P615" s="9">
        <v>96950</v>
      </c>
      <c r="Q615" s="1" t="s">
        <v>118</v>
      </c>
      <c r="S615" s="1">
        <v>16702350561</v>
      </c>
      <c r="T615" s="1">
        <v>115</v>
      </c>
      <c r="U615" s="1">
        <v>531110</v>
      </c>
      <c r="V615" s="1" t="s">
        <v>119</v>
      </c>
      <c r="X615" s="1" t="s">
        <v>911</v>
      </c>
      <c r="Y615" s="1" t="s">
        <v>912</v>
      </c>
      <c r="Z615" s="1" t="s">
        <v>913</v>
      </c>
      <c r="AA615" s="1" t="s">
        <v>914</v>
      </c>
      <c r="AB615" s="1" t="s">
        <v>915</v>
      </c>
      <c r="AC615" s="1" t="s">
        <v>916</v>
      </c>
      <c r="AD615" s="1" t="s">
        <v>167</v>
      </c>
      <c r="AE615" s="1" t="s">
        <v>117</v>
      </c>
      <c r="AF615" s="9">
        <v>96950</v>
      </c>
      <c r="AG615" s="1" t="s">
        <v>118</v>
      </c>
      <c r="AI615" s="1">
        <v>16702350561</v>
      </c>
      <c r="AJ615" s="1">
        <v>115</v>
      </c>
      <c r="AK615" s="1" t="s">
        <v>917</v>
      </c>
      <c r="BC615" s="1" t="str">
        <f>"13-2011.01"</f>
        <v>13-2011.01</v>
      </c>
      <c r="BD615" s="1" t="s">
        <v>932</v>
      </c>
      <c r="BE615" s="1" t="s">
        <v>6001</v>
      </c>
      <c r="BF615" s="1" t="s">
        <v>6002</v>
      </c>
      <c r="BG615" s="1">
        <v>1</v>
      </c>
      <c r="BH615" s="1">
        <v>1</v>
      </c>
      <c r="BI615" s="2">
        <v>44470</v>
      </c>
      <c r="BJ615" s="2">
        <v>45565</v>
      </c>
      <c r="BK615" s="2">
        <v>44470</v>
      </c>
      <c r="BL615" s="2">
        <v>45565</v>
      </c>
      <c r="BM615" s="1">
        <v>35</v>
      </c>
      <c r="BN615" s="1">
        <v>0</v>
      </c>
      <c r="BO615" s="1">
        <v>7</v>
      </c>
      <c r="BP615" s="1">
        <v>7</v>
      </c>
      <c r="BQ615" s="1">
        <v>7</v>
      </c>
      <c r="BR615" s="1">
        <v>7</v>
      </c>
      <c r="BS615" s="1">
        <v>7</v>
      </c>
      <c r="BT615" s="1">
        <v>0</v>
      </c>
      <c r="BU615" s="1" t="str">
        <f>"8:00 AM"</f>
        <v>8:00 AM</v>
      </c>
      <c r="BV615" s="1" t="str">
        <f>"5:00 PM"</f>
        <v>5:00 PM</v>
      </c>
      <c r="BW615" s="1" t="s">
        <v>193</v>
      </c>
      <c r="BX615" s="1">
        <v>0</v>
      </c>
      <c r="BY615" s="1">
        <v>48</v>
      </c>
      <c r="BZ615" s="1" t="s">
        <v>111</v>
      </c>
      <c r="CA615" s="1">
        <v>2</v>
      </c>
      <c r="CB615" s="4" t="s">
        <v>6003</v>
      </c>
      <c r="CC615" s="1" t="s">
        <v>921</v>
      </c>
      <c r="CD615" s="1" t="s">
        <v>754</v>
      </c>
      <c r="CE615" s="1" t="s">
        <v>167</v>
      </c>
      <c r="CF615" s="1" t="s">
        <v>117</v>
      </c>
      <c r="CG615" s="1">
        <v>96950</v>
      </c>
      <c r="CH615" s="3">
        <v>14.85</v>
      </c>
      <c r="CI615" s="3">
        <v>15</v>
      </c>
      <c r="CJ615" s="3">
        <v>22.28</v>
      </c>
      <c r="CK615" s="3">
        <v>22.5</v>
      </c>
      <c r="CL615" s="1" t="s">
        <v>137</v>
      </c>
      <c r="CM615" s="1" t="s">
        <v>922</v>
      </c>
      <c r="CN615" s="1" t="s">
        <v>139</v>
      </c>
      <c r="CP615" s="1" t="s">
        <v>112</v>
      </c>
      <c r="CQ615" s="1" t="s">
        <v>111</v>
      </c>
      <c r="CR615" s="1" t="s">
        <v>112</v>
      </c>
      <c r="CS615" s="1" t="s">
        <v>111</v>
      </c>
      <c r="CT615" s="1" t="s">
        <v>111</v>
      </c>
      <c r="CU615" s="1" t="s">
        <v>111</v>
      </c>
      <c r="CV615" s="1" t="s">
        <v>138</v>
      </c>
      <c r="CW615" s="1" t="s">
        <v>714</v>
      </c>
      <c r="CX615" s="1">
        <v>16702350561</v>
      </c>
      <c r="CY615" s="1" t="s">
        <v>917</v>
      </c>
      <c r="CZ615" s="1" t="s">
        <v>716</v>
      </c>
      <c r="DA615" s="1" t="s">
        <v>111</v>
      </c>
      <c r="DB615" s="1" t="s">
        <v>112</v>
      </c>
    </row>
    <row r="616" spans="1:111" ht="15.6" customHeight="1" x14ac:dyDescent="0.25">
      <c r="A616" s="1" t="s">
        <v>8847</v>
      </c>
      <c r="B616" s="1" t="s">
        <v>238</v>
      </c>
      <c r="C616" s="2">
        <v>44256.852751736114</v>
      </c>
      <c r="D616" s="2">
        <v>44286</v>
      </c>
      <c r="E616" s="1" t="s">
        <v>180</v>
      </c>
      <c r="G616" s="1" t="s">
        <v>112</v>
      </c>
      <c r="H616" s="1" t="s">
        <v>112</v>
      </c>
      <c r="I616" s="1" t="s">
        <v>112</v>
      </c>
      <c r="J616" s="1" t="s">
        <v>8848</v>
      </c>
      <c r="K616" s="1" t="s">
        <v>8849</v>
      </c>
      <c r="L616" s="1" t="s">
        <v>8850</v>
      </c>
      <c r="N616" s="1" t="s">
        <v>167</v>
      </c>
      <c r="O616" s="1" t="s">
        <v>117</v>
      </c>
      <c r="P616" s="9">
        <v>96950</v>
      </c>
      <c r="Q616" s="1" t="s">
        <v>118</v>
      </c>
      <c r="S616" s="1">
        <v>16702873975</v>
      </c>
      <c r="U616" s="1">
        <v>722513</v>
      </c>
      <c r="V616" s="1" t="s">
        <v>119</v>
      </c>
      <c r="X616" s="1" t="s">
        <v>8851</v>
      </c>
      <c r="Y616" s="1" t="s">
        <v>8852</v>
      </c>
      <c r="Z616" s="1" t="s">
        <v>3908</v>
      </c>
      <c r="AA616" s="1" t="s">
        <v>4078</v>
      </c>
      <c r="AB616" s="1" t="s">
        <v>8850</v>
      </c>
      <c r="AD616" s="1" t="s">
        <v>167</v>
      </c>
      <c r="AE616" s="1" t="s">
        <v>117</v>
      </c>
      <c r="AF616" s="9">
        <v>96950</v>
      </c>
      <c r="AG616" s="1" t="s">
        <v>118</v>
      </c>
      <c r="AI616" s="1">
        <v>16702873975</v>
      </c>
      <c r="AK616" s="1" t="s">
        <v>8853</v>
      </c>
      <c r="BC616" s="1" t="str">
        <f>"15-1151.00"</f>
        <v>15-1151.00</v>
      </c>
      <c r="BD616" s="1" t="s">
        <v>2470</v>
      </c>
      <c r="BE616" s="1" t="s">
        <v>8854</v>
      </c>
      <c r="BF616" s="1" t="s">
        <v>8855</v>
      </c>
      <c r="BG616" s="1">
        <v>1</v>
      </c>
      <c r="BH616" s="1">
        <v>1</v>
      </c>
      <c r="BI616" s="2">
        <v>44316</v>
      </c>
      <c r="BJ616" s="2">
        <v>44680</v>
      </c>
      <c r="BK616" s="2">
        <v>44316</v>
      </c>
      <c r="BL616" s="2">
        <v>44680</v>
      </c>
      <c r="BM616" s="1">
        <v>35</v>
      </c>
      <c r="BN616" s="1">
        <v>0</v>
      </c>
      <c r="BO616" s="1">
        <v>6</v>
      </c>
      <c r="BP616" s="1">
        <v>6</v>
      </c>
      <c r="BQ616" s="1">
        <v>6</v>
      </c>
      <c r="BR616" s="1">
        <v>6</v>
      </c>
      <c r="BS616" s="1">
        <v>6</v>
      </c>
      <c r="BT616" s="1">
        <v>5</v>
      </c>
      <c r="BU616" s="1" t="str">
        <f>"5:00 PM"</f>
        <v>5:00 PM</v>
      </c>
      <c r="BV616" s="1" t="str">
        <f>"11:00 PM"</f>
        <v>11:00 PM</v>
      </c>
      <c r="BW616" s="1" t="s">
        <v>135</v>
      </c>
      <c r="BX616" s="1">
        <v>0</v>
      </c>
      <c r="BY616" s="1">
        <v>12</v>
      </c>
      <c r="BZ616" s="1" t="s">
        <v>112</v>
      </c>
      <c r="CA616" s="1">
        <v>0</v>
      </c>
      <c r="CB616" s="1" t="s">
        <v>8856</v>
      </c>
      <c r="CC616" s="1" t="s">
        <v>4384</v>
      </c>
      <c r="CD616" s="1" t="s">
        <v>8857</v>
      </c>
      <c r="CE616" s="1" t="s">
        <v>167</v>
      </c>
      <c r="CF616" s="1" t="s">
        <v>117</v>
      </c>
      <c r="CG616" s="1">
        <v>96950</v>
      </c>
      <c r="CH616" s="3">
        <v>12.19</v>
      </c>
      <c r="CI616" s="3">
        <v>12.19</v>
      </c>
      <c r="CJ616" s="3">
        <v>18.29</v>
      </c>
      <c r="CK616" s="3">
        <v>18.29</v>
      </c>
      <c r="CL616" s="1" t="s">
        <v>137</v>
      </c>
      <c r="CM616" s="1" t="s">
        <v>331</v>
      </c>
      <c r="CN616" s="1" t="s">
        <v>139</v>
      </c>
      <c r="CP616" s="1" t="s">
        <v>112</v>
      </c>
      <c r="CQ616" s="1" t="s">
        <v>111</v>
      </c>
      <c r="CR616" s="1" t="s">
        <v>112</v>
      </c>
      <c r="CS616" s="1" t="s">
        <v>111</v>
      </c>
      <c r="CT616" s="1" t="s">
        <v>138</v>
      </c>
      <c r="CU616" s="1" t="s">
        <v>111</v>
      </c>
      <c r="CV616" s="1" t="s">
        <v>138</v>
      </c>
      <c r="CW616" s="1" t="s">
        <v>3508</v>
      </c>
      <c r="CX616" s="1">
        <v>16702873975</v>
      </c>
      <c r="CY616" s="1" t="s">
        <v>8853</v>
      </c>
      <c r="CZ616" s="1" t="s">
        <v>380</v>
      </c>
      <c r="DA616" s="1" t="s">
        <v>111</v>
      </c>
      <c r="DB616" s="1" t="s">
        <v>112</v>
      </c>
      <c r="DC616" s="1" t="s">
        <v>719</v>
      </c>
    </row>
    <row r="617" spans="1:111" ht="15.6" customHeight="1" x14ac:dyDescent="0.25">
      <c r="A617" s="1" t="s">
        <v>8863</v>
      </c>
      <c r="B617" s="1" t="s">
        <v>238</v>
      </c>
      <c r="C617" s="2">
        <v>44294.891891435182</v>
      </c>
      <c r="D617" s="2">
        <v>44337</v>
      </c>
      <c r="E617" s="1" t="s">
        <v>110</v>
      </c>
      <c r="F617" s="2">
        <v>44468.833333333336</v>
      </c>
      <c r="G617" s="1" t="s">
        <v>112</v>
      </c>
      <c r="H617" s="1" t="s">
        <v>112</v>
      </c>
      <c r="I617" s="1" t="s">
        <v>112</v>
      </c>
      <c r="J617" s="1" t="s">
        <v>2444</v>
      </c>
      <c r="K617" s="1" t="s">
        <v>138</v>
      </c>
      <c r="L617" s="1" t="s">
        <v>8864</v>
      </c>
      <c r="M617" s="1" t="s">
        <v>8865</v>
      </c>
      <c r="N617" s="1" t="s">
        <v>8866</v>
      </c>
      <c r="O617" s="1" t="s">
        <v>117</v>
      </c>
      <c r="P617" s="9">
        <v>96952</v>
      </c>
      <c r="Q617" s="1" t="s">
        <v>118</v>
      </c>
      <c r="R617" s="1" t="s">
        <v>138</v>
      </c>
      <c r="S617" s="1">
        <v>16704339989</v>
      </c>
      <c r="U617" s="1">
        <v>481111</v>
      </c>
      <c r="V617" s="1" t="s">
        <v>119</v>
      </c>
      <c r="X617" s="1" t="s">
        <v>6858</v>
      </c>
      <c r="Y617" s="1" t="s">
        <v>2448</v>
      </c>
      <c r="Z617" s="1" t="s">
        <v>2449</v>
      </c>
      <c r="AA617" s="1" t="s">
        <v>1568</v>
      </c>
      <c r="AB617" s="1" t="s">
        <v>2450</v>
      </c>
      <c r="AC617" s="1" t="s">
        <v>8867</v>
      </c>
      <c r="AD617" s="1" t="s">
        <v>8868</v>
      </c>
      <c r="AE617" s="1" t="s">
        <v>117</v>
      </c>
      <c r="AF617" s="9">
        <v>96952</v>
      </c>
      <c r="AG617" s="1" t="s">
        <v>118</v>
      </c>
      <c r="AH617" s="1" t="s">
        <v>138</v>
      </c>
      <c r="AI617" s="1">
        <v>16704339997</v>
      </c>
      <c r="AK617" s="1" t="s">
        <v>2451</v>
      </c>
      <c r="BC617" s="1" t="str">
        <f>"37-2011.00"</f>
        <v>37-2011.00</v>
      </c>
      <c r="BD617" s="1" t="s">
        <v>676</v>
      </c>
      <c r="BE617" s="1" t="s">
        <v>8869</v>
      </c>
      <c r="BF617" s="1" t="s">
        <v>4104</v>
      </c>
      <c r="BG617" s="1">
        <v>1</v>
      </c>
      <c r="BH617" s="1">
        <v>1</v>
      </c>
      <c r="BI617" s="2">
        <v>44470</v>
      </c>
      <c r="BJ617" s="2">
        <v>44834</v>
      </c>
      <c r="BK617" s="2">
        <v>44470</v>
      </c>
      <c r="BL617" s="2">
        <v>44834</v>
      </c>
      <c r="BM617" s="1">
        <v>40</v>
      </c>
      <c r="BN617" s="1">
        <v>0</v>
      </c>
      <c r="BO617" s="1">
        <v>8</v>
      </c>
      <c r="BP617" s="1">
        <v>8</v>
      </c>
      <c r="BQ617" s="1">
        <v>8</v>
      </c>
      <c r="BR617" s="1">
        <v>8</v>
      </c>
      <c r="BS617" s="1">
        <v>8</v>
      </c>
      <c r="BT617" s="1">
        <v>0</v>
      </c>
      <c r="BU617" s="1" t="str">
        <f>"8:00 PM"</f>
        <v>8:00 PM</v>
      </c>
      <c r="BV617" s="1" t="str">
        <f>"5:00 PM"</f>
        <v>5:00 PM</v>
      </c>
      <c r="BW617" s="1" t="s">
        <v>135</v>
      </c>
      <c r="BX617" s="1">
        <v>0</v>
      </c>
      <c r="BY617" s="1">
        <v>12</v>
      </c>
      <c r="BZ617" s="1" t="s">
        <v>112</v>
      </c>
      <c r="CA617" s="1">
        <v>0</v>
      </c>
      <c r="CB617" s="4" t="s">
        <v>8870</v>
      </c>
      <c r="CC617" s="1" t="s">
        <v>2445</v>
      </c>
      <c r="CD617" s="1" t="s">
        <v>719</v>
      </c>
      <c r="CE617" s="1" t="s">
        <v>8866</v>
      </c>
      <c r="CF617" s="1" t="s">
        <v>117</v>
      </c>
      <c r="CG617" s="1">
        <v>96952</v>
      </c>
      <c r="CH617" s="3">
        <v>10.42</v>
      </c>
      <c r="CI617" s="3">
        <v>10.5</v>
      </c>
      <c r="CL617" s="1" t="s">
        <v>137</v>
      </c>
      <c r="CM617" s="1" t="s">
        <v>138</v>
      </c>
      <c r="CN617" s="1" t="s">
        <v>139</v>
      </c>
      <c r="CP617" s="1" t="s">
        <v>112</v>
      </c>
      <c r="CQ617" s="1" t="s">
        <v>111</v>
      </c>
      <c r="CR617" s="1" t="s">
        <v>112</v>
      </c>
      <c r="CS617" s="1" t="s">
        <v>112</v>
      </c>
      <c r="CT617" s="1" t="s">
        <v>111</v>
      </c>
      <c r="CU617" s="1" t="s">
        <v>111</v>
      </c>
      <c r="CV617" s="1" t="s">
        <v>138</v>
      </c>
      <c r="CW617" s="1" t="s">
        <v>8871</v>
      </c>
      <c r="CX617" s="1">
        <v>16704339989</v>
      </c>
      <c r="CY617" s="1" t="s">
        <v>2457</v>
      </c>
      <c r="CZ617" s="1" t="s">
        <v>2458</v>
      </c>
      <c r="DA617" s="1" t="s">
        <v>111</v>
      </c>
      <c r="DB617" s="1" t="s">
        <v>112</v>
      </c>
    </row>
    <row r="618" spans="1:111" ht="15.6" customHeight="1" x14ac:dyDescent="0.25">
      <c r="A618" s="1" t="s">
        <v>8872</v>
      </c>
      <c r="B618" s="1" t="s">
        <v>238</v>
      </c>
      <c r="C618" s="2">
        <v>44319.119981481483</v>
      </c>
      <c r="D618" s="2">
        <v>44351</v>
      </c>
      <c r="E618" s="1" t="s">
        <v>110</v>
      </c>
      <c r="F618" s="2">
        <v>44468.833333333336</v>
      </c>
      <c r="G618" s="1" t="s">
        <v>111</v>
      </c>
      <c r="H618" s="1" t="s">
        <v>112</v>
      </c>
      <c r="I618" s="1" t="s">
        <v>112</v>
      </c>
      <c r="J618" s="1" t="s">
        <v>8873</v>
      </c>
      <c r="L618" s="1" t="s">
        <v>8874</v>
      </c>
      <c r="N618" s="1" t="s">
        <v>116</v>
      </c>
      <c r="O618" s="1" t="s">
        <v>117</v>
      </c>
      <c r="P618" s="9">
        <v>96950</v>
      </c>
      <c r="Q618" s="1" t="s">
        <v>118</v>
      </c>
      <c r="S618" s="1">
        <v>16702342362</v>
      </c>
      <c r="U618" s="1">
        <v>541330</v>
      </c>
      <c r="V618" s="1" t="s">
        <v>119</v>
      </c>
      <c r="X618" s="1" t="s">
        <v>8875</v>
      </c>
      <c r="Y618" s="1" t="s">
        <v>8876</v>
      </c>
      <c r="Z618" s="1" t="s">
        <v>721</v>
      </c>
      <c r="AA618" s="1" t="s">
        <v>245</v>
      </c>
      <c r="AB618" s="1" t="s">
        <v>8877</v>
      </c>
      <c r="AC618" s="1" t="s">
        <v>8878</v>
      </c>
      <c r="AD618" s="1" t="s">
        <v>116</v>
      </c>
      <c r="AE618" s="1" t="s">
        <v>117</v>
      </c>
      <c r="AF618" s="9">
        <v>96950</v>
      </c>
      <c r="AG618" s="1" t="s">
        <v>118</v>
      </c>
      <c r="AI618" s="1">
        <v>16702342362</v>
      </c>
      <c r="AK618" s="1" t="s">
        <v>8879</v>
      </c>
      <c r="AL618" s="1" t="s">
        <v>653</v>
      </c>
      <c r="AM618" s="1" t="s">
        <v>1614</v>
      </c>
      <c r="AN618" s="1" t="s">
        <v>8880</v>
      </c>
      <c r="AO618" s="1" t="s">
        <v>8881</v>
      </c>
      <c r="AP618" s="1" t="s">
        <v>8882</v>
      </c>
      <c r="AQ618" s="1" t="s">
        <v>8883</v>
      </c>
      <c r="AR618" s="1" t="s">
        <v>8884</v>
      </c>
      <c r="AS618" s="1" t="s">
        <v>691</v>
      </c>
      <c r="AT618" s="9">
        <v>96910</v>
      </c>
      <c r="AU618" s="1" t="s">
        <v>118</v>
      </c>
      <c r="AW618" s="1">
        <v>16714779084</v>
      </c>
      <c r="AY618" s="1" t="s">
        <v>8885</v>
      </c>
      <c r="AZ618" s="1" t="s">
        <v>6221</v>
      </c>
      <c r="BA618" s="1" t="s">
        <v>691</v>
      </c>
      <c r="BB618" s="1" t="s">
        <v>8886</v>
      </c>
      <c r="BC618" s="1" t="str">
        <f>"17-3022.00"</f>
        <v>17-3022.00</v>
      </c>
      <c r="BD618" s="1" t="s">
        <v>602</v>
      </c>
      <c r="BE618" s="1" t="s">
        <v>8887</v>
      </c>
      <c r="BF618" s="1" t="s">
        <v>8888</v>
      </c>
      <c r="BG618" s="1">
        <v>1</v>
      </c>
      <c r="BH618" s="1">
        <v>1</v>
      </c>
      <c r="BI618" s="2">
        <v>44470</v>
      </c>
      <c r="BJ618" s="2">
        <v>44834</v>
      </c>
      <c r="BK618" s="2">
        <v>44470</v>
      </c>
      <c r="BL618" s="2">
        <v>44834</v>
      </c>
      <c r="BM618" s="1">
        <v>35</v>
      </c>
      <c r="BN618" s="1">
        <v>0</v>
      </c>
      <c r="BO618" s="1">
        <v>7</v>
      </c>
      <c r="BP618" s="1">
        <v>7</v>
      </c>
      <c r="BQ618" s="1">
        <v>7</v>
      </c>
      <c r="BR618" s="1">
        <v>7</v>
      </c>
      <c r="BS618" s="1">
        <v>7</v>
      </c>
      <c r="BT618" s="1">
        <v>0</v>
      </c>
      <c r="BU618" s="1" t="str">
        <f>"9:00 AM"</f>
        <v>9:00 AM</v>
      </c>
      <c r="BV618" s="1" t="str">
        <f>"5:00 PM"</f>
        <v>5:00 PM</v>
      </c>
      <c r="BW618" s="1" t="s">
        <v>392</v>
      </c>
      <c r="BX618" s="1">
        <v>0</v>
      </c>
      <c r="BY618" s="1">
        <v>24</v>
      </c>
      <c r="BZ618" s="1" t="s">
        <v>112</v>
      </c>
      <c r="CA618" s="1">
        <v>0</v>
      </c>
      <c r="CB618" s="4" t="s">
        <v>8889</v>
      </c>
      <c r="CC618" s="1" t="s">
        <v>8890</v>
      </c>
      <c r="CD618" s="1" t="s">
        <v>5024</v>
      </c>
      <c r="CE618" s="1" t="s">
        <v>116</v>
      </c>
      <c r="CF618" s="1" t="s">
        <v>117</v>
      </c>
      <c r="CG618" s="1">
        <v>96950</v>
      </c>
      <c r="CH618" s="3">
        <v>17.25</v>
      </c>
      <c r="CI618" s="3">
        <v>28</v>
      </c>
      <c r="CJ618" s="3">
        <v>25.88</v>
      </c>
      <c r="CK618" s="3">
        <v>42</v>
      </c>
      <c r="CL618" s="1" t="s">
        <v>137</v>
      </c>
      <c r="CM618" s="1" t="s">
        <v>138</v>
      </c>
      <c r="CN618" s="1" t="s">
        <v>139</v>
      </c>
      <c r="CP618" s="1" t="s">
        <v>112</v>
      </c>
      <c r="CQ618" s="1" t="s">
        <v>111</v>
      </c>
      <c r="CR618" s="1" t="s">
        <v>112</v>
      </c>
      <c r="CS618" s="1" t="s">
        <v>111</v>
      </c>
      <c r="CT618" s="1" t="s">
        <v>138</v>
      </c>
      <c r="CU618" s="1" t="s">
        <v>111</v>
      </c>
      <c r="CV618" s="1" t="s">
        <v>138</v>
      </c>
      <c r="CW618" s="1" t="s">
        <v>8891</v>
      </c>
      <c r="CX618" s="1">
        <v>16702342362</v>
      </c>
      <c r="CY618" s="1" t="s">
        <v>8879</v>
      </c>
      <c r="CZ618" s="1" t="s">
        <v>8892</v>
      </c>
      <c r="DA618" s="1" t="s">
        <v>111</v>
      </c>
      <c r="DB618" s="1" t="s">
        <v>112</v>
      </c>
    </row>
    <row r="619" spans="1:111" ht="15.6" customHeight="1" x14ac:dyDescent="0.25">
      <c r="A619" s="1" t="s">
        <v>8893</v>
      </c>
      <c r="B619" s="1" t="s">
        <v>238</v>
      </c>
      <c r="C619" s="2">
        <v>44315.288906250003</v>
      </c>
      <c r="D619" s="2">
        <v>44375</v>
      </c>
      <c r="E619" s="1" t="s">
        <v>110</v>
      </c>
      <c r="F619" s="2">
        <v>44468.833333333336</v>
      </c>
      <c r="G619" s="1" t="s">
        <v>112</v>
      </c>
      <c r="H619" s="1" t="s">
        <v>112</v>
      </c>
      <c r="I619" s="1" t="s">
        <v>112</v>
      </c>
      <c r="J619" s="1" t="s">
        <v>2656</v>
      </c>
      <c r="K619" s="1" t="s">
        <v>2656</v>
      </c>
      <c r="L619" s="1" t="s">
        <v>2657</v>
      </c>
      <c r="M619" s="1" t="s">
        <v>2658</v>
      </c>
      <c r="N619" s="1" t="s">
        <v>116</v>
      </c>
      <c r="O619" s="1" t="s">
        <v>117</v>
      </c>
      <c r="P619" s="9">
        <v>96950</v>
      </c>
      <c r="Q619" s="1" t="s">
        <v>118</v>
      </c>
      <c r="R619" s="1" t="s">
        <v>242</v>
      </c>
      <c r="S619" s="1">
        <v>16702874639</v>
      </c>
      <c r="U619" s="1">
        <v>541611</v>
      </c>
      <c r="V619" s="1" t="s">
        <v>119</v>
      </c>
      <c r="X619" s="1" t="s">
        <v>943</v>
      </c>
      <c r="Y619" s="1" t="s">
        <v>944</v>
      </c>
      <c r="Z619" s="1" t="s">
        <v>945</v>
      </c>
      <c r="AA619" s="1" t="s">
        <v>2659</v>
      </c>
      <c r="AB619" s="1" t="s">
        <v>2660</v>
      </c>
      <c r="AC619" s="1" t="s">
        <v>2658</v>
      </c>
      <c r="AD619" s="1" t="s">
        <v>116</v>
      </c>
      <c r="AE619" s="1" t="s">
        <v>117</v>
      </c>
      <c r="AF619" s="9">
        <v>96950</v>
      </c>
      <c r="AG619" s="1" t="s">
        <v>118</v>
      </c>
      <c r="AH619" s="1" t="s">
        <v>242</v>
      </c>
      <c r="AI619" s="1">
        <v>16702874639</v>
      </c>
      <c r="AK619" s="1" t="s">
        <v>2661</v>
      </c>
      <c r="BC619" s="1" t="str">
        <f>"39-7011.00"</f>
        <v>39-7011.00</v>
      </c>
      <c r="BD619" s="1" t="s">
        <v>1435</v>
      </c>
      <c r="BE619" s="1" t="s">
        <v>2662</v>
      </c>
      <c r="BF619" s="1" t="s">
        <v>2663</v>
      </c>
      <c r="BG619" s="1">
        <v>1</v>
      </c>
      <c r="BH619" s="1">
        <v>1</v>
      </c>
      <c r="BI619" s="2">
        <v>44470</v>
      </c>
      <c r="BJ619" s="2">
        <v>44834</v>
      </c>
      <c r="BK619" s="2">
        <v>44470</v>
      </c>
      <c r="BL619" s="2">
        <v>44834</v>
      </c>
      <c r="BM619" s="1">
        <v>35</v>
      </c>
      <c r="BN619" s="1">
        <v>0</v>
      </c>
      <c r="BO619" s="1">
        <v>7</v>
      </c>
      <c r="BP619" s="1">
        <v>7</v>
      </c>
      <c r="BQ619" s="1">
        <v>7</v>
      </c>
      <c r="BR619" s="1">
        <v>7</v>
      </c>
      <c r="BS619" s="1">
        <v>7</v>
      </c>
      <c r="BT619" s="1">
        <v>0</v>
      </c>
      <c r="BU619" s="1" t="str">
        <f>"9:01 AM"</f>
        <v>9:01 AM</v>
      </c>
      <c r="BV619" s="1" t="str">
        <f>"6:00 PM"</f>
        <v>6:00 PM</v>
      </c>
      <c r="BW619" s="1" t="s">
        <v>135</v>
      </c>
      <c r="BX619" s="1">
        <v>3</v>
      </c>
      <c r="BY619" s="1">
        <v>6</v>
      </c>
      <c r="BZ619" s="1" t="s">
        <v>112</v>
      </c>
      <c r="CA619" s="1">
        <v>0</v>
      </c>
      <c r="CB619" s="1" t="s">
        <v>230</v>
      </c>
      <c r="CC619" s="1" t="s">
        <v>2665</v>
      </c>
      <c r="CD619" s="1" t="s">
        <v>2657</v>
      </c>
      <c r="CE619" s="1" t="s">
        <v>157</v>
      </c>
      <c r="CF619" s="1" t="s">
        <v>117</v>
      </c>
      <c r="CG619" s="1">
        <v>96950</v>
      </c>
      <c r="CH619" s="3">
        <v>11.17</v>
      </c>
      <c r="CI619" s="3">
        <v>11.17</v>
      </c>
      <c r="CJ619" s="3">
        <v>16.75</v>
      </c>
      <c r="CK619" s="3">
        <v>16.75</v>
      </c>
      <c r="CL619" s="1" t="s">
        <v>137</v>
      </c>
      <c r="CM619" s="1" t="s">
        <v>719</v>
      </c>
      <c r="CN619" s="1" t="s">
        <v>139</v>
      </c>
      <c r="CP619" s="1" t="s">
        <v>112</v>
      </c>
      <c r="CQ619" s="1" t="s">
        <v>111</v>
      </c>
      <c r="CR619" s="1" t="s">
        <v>112</v>
      </c>
      <c r="CS619" s="1" t="s">
        <v>111</v>
      </c>
      <c r="CT619" s="1" t="s">
        <v>111</v>
      </c>
      <c r="CU619" s="1" t="s">
        <v>111</v>
      </c>
      <c r="CV619" s="1" t="s">
        <v>138</v>
      </c>
      <c r="CW619" s="1" t="s">
        <v>719</v>
      </c>
      <c r="CX619" s="1">
        <v>16702874639</v>
      </c>
      <c r="CY619" s="1" t="s">
        <v>2666</v>
      </c>
      <c r="CZ619" s="1" t="s">
        <v>138</v>
      </c>
      <c r="DA619" s="1" t="s">
        <v>111</v>
      </c>
      <c r="DB619" s="1" t="s">
        <v>112</v>
      </c>
    </row>
    <row r="620" spans="1:111" ht="15.6" customHeight="1" x14ac:dyDescent="0.25">
      <c r="A620" s="1" t="s">
        <v>8894</v>
      </c>
      <c r="B620" s="1" t="s">
        <v>238</v>
      </c>
      <c r="C620" s="2">
        <v>44343.020166666669</v>
      </c>
      <c r="D620" s="2">
        <v>44378</v>
      </c>
      <c r="E620" s="1" t="s">
        <v>110</v>
      </c>
      <c r="F620" s="2">
        <v>44468.833333333336</v>
      </c>
      <c r="G620" s="1" t="s">
        <v>112</v>
      </c>
      <c r="H620" s="1" t="s">
        <v>112</v>
      </c>
      <c r="I620" s="1" t="s">
        <v>112</v>
      </c>
      <c r="J620" s="1" t="s">
        <v>8895</v>
      </c>
      <c r="K620" s="1" t="s">
        <v>8896</v>
      </c>
      <c r="L620" s="1" t="s">
        <v>6280</v>
      </c>
      <c r="M620" s="1" t="s">
        <v>138</v>
      </c>
      <c r="N620" s="1" t="s">
        <v>116</v>
      </c>
      <c r="O620" s="1" t="s">
        <v>117</v>
      </c>
      <c r="P620" s="9">
        <v>96950</v>
      </c>
      <c r="Q620" s="1" t="s">
        <v>118</v>
      </c>
      <c r="R620" s="1" t="s">
        <v>242</v>
      </c>
      <c r="S620" s="1">
        <v>16707831239</v>
      </c>
      <c r="U620" s="1">
        <v>7225</v>
      </c>
      <c r="V620" s="1" t="s">
        <v>119</v>
      </c>
      <c r="X620" s="1" t="s">
        <v>8897</v>
      </c>
      <c r="Y620" s="1" t="s">
        <v>8898</v>
      </c>
      <c r="AA620" s="1" t="s">
        <v>245</v>
      </c>
      <c r="AB620" s="1" t="s">
        <v>6280</v>
      </c>
      <c r="AC620" s="1" t="s">
        <v>138</v>
      </c>
      <c r="AD620" s="1" t="s">
        <v>116</v>
      </c>
      <c r="AE620" s="1" t="s">
        <v>117</v>
      </c>
      <c r="AF620" s="9">
        <v>96950</v>
      </c>
      <c r="AG620" s="1" t="s">
        <v>118</v>
      </c>
      <c r="AH620" s="1" t="s">
        <v>242</v>
      </c>
      <c r="AI620" s="1">
        <v>16707831239</v>
      </c>
      <c r="AK620" s="1" t="s">
        <v>8899</v>
      </c>
      <c r="BC620" s="1" t="str">
        <f>"35-2014.00"</f>
        <v>35-2014.00</v>
      </c>
      <c r="BD620" s="1" t="s">
        <v>152</v>
      </c>
      <c r="BE620" s="1" t="s">
        <v>8900</v>
      </c>
      <c r="BF620" s="1" t="s">
        <v>154</v>
      </c>
      <c r="BG620" s="1">
        <v>1</v>
      </c>
      <c r="BH620" s="1">
        <v>1</v>
      </c>
      <c r="BI620" s="2">
        <v>44470</v>
      </c>
      <c r="BJ620" s="2">
        <v>44834</v>
      </c>
      <c r="BK620" s="2">
        <v>44470</v>
      </c>
      <c r="BL620" s="2">
        <v>44834</v>
      </c>
      <c r="BM620" s="1">
        <v>35</v>
      </c>
      <c r="BN620" s="1">
        <v>0</v>
      </c>
      <c r="BO620" s="1">
        <v>7</v>
      </c>
      <c r="BP620" s="1">
        <v>7</v>
      </c>
      <c r="BQ620" s="1">
        <v>7</v>
      </c>
      <c r="BR620" s="1">
        <v>7</v>
      </c>
      <c r="BS620" s="1">
        <v>7</v>
      </c>
      <c r="BT620" s="1">
        <v>0</v>
      </c>
      <c r="BU620" s="1" t="str">
        <f>"11:00 AM"</f>
        <v>11:00 AM</v>
      </c>
      <c r="BV620" s="1" t="str">
        <f>"9:00 PM"</f>
        <v>9:00 PM</v>
      </c>
      <c r="BW620" s="1" t="s">
        <v>135</v>
      </c>
      <c r="BX620" s="1">
        <v>0</v>
      </c>
      <c r="BY620" s="1">
        <v>12</v>
      </c>
      <c r="BZ620" s="1" t="s">
        <v>112</v>
      </c>
      <c r="CB620" s="4" t="s">
        <v>8901</v>
      </c>
      <c r="CC620" s="1" t="s">
        <v>6280</v>
      </c>
      <c r="CD620" s="1" t="s">
        <v>138</v>
      </c>
      <c r="CE620" s="1" t="s">
        <v>116</v>
      </c>
      <c r="CF620" s="1" t="s">
        <v>117</v>
      </c>
      <c r="CG620" s="1">
        <v>96950</v>
      </c>
      <c r="CH620" s="3">
        <v>8.68</v>
      </c>
      <c r="CI620" s="3">
        <v>8.68</v>
      </c>
      <c r="CJ620" s="3">
        <v>13.02</v>
      </c>
      <c r="CK620" s="3">
        <v>13.02</v>
      </c>
      <c r="CL620" s="1" t="s">
        <v>137</v>
      </c>
      <c r="CM620" s="1" t="s">
        <v>8902</v>
      </c>
      <c r="CN620" s="1" t="s">
        <v>139</v>
      </c>
      <c r="CP620" s="1" t="s">
        <v>112</v>
      </c>
      <c r="CQ620" s="1" t="s">
        <v>111</v>
      </c>
      <c r="CR620" s="1" t="s">
        <v>112</v>
      </c>
      <c r="CS620" s="1" t="s">
        <v>111</v>
      </c>
      <c r="CT620" s="1" t="s">
        <v>138</v>
      </c>
      <c r="CU620" s="1" t="s">
        <v>111</v>
      </c>
      <c r="CV620" s="1" t="s">
        <v>138</v>
      </c>
      <c r="CW620" s="1" t="s">
        <v>8903</v>
      </c>
      <c r="CX620" s="1">
        <v>16707831239</v>
      </c>
      <c r="CY620" s="1" t="s">
        <v>8904</v>
      </c>
      <c r="CZ620" s="1" t="s">
        <v>138</v>
      </c>
      <c r="DA620" s="1" t="s">
        <v>111</v>
      </c>
      <c r="DB620" s="1" t="s">
        <v>112</v>
      </c>
    </row>
    <row r="621" spans="1:111" ht="15.6" customHeight="1" x14ac:dyDescent="0.25">
      <c r="A621" s="1" t="s">
        <v>8905</v>
      </c>
      <c r="B621" s="1" t="s">
        <v>238</v>
      </c>
      <c r="C621" s="2">
        <v>44328.828965162036</v>
      </c>
      <c r="D621" s="2">
        <v>44354</v>
      </c>
      <c r="E621" s="1" t="s">
        <v>110</v>
      </c>
      <c r="F621" s="2">
        <v>44468.833333333336</v>
      </c>
      <c r="G621" s="1" t="s">
        <v>111</v>
      </c>
      <c r="H621" s="1" t="s">
        <v>112</v>
      </c>
      <c r="I621" s="1" t="s">
        <v>112</v>
      </c>
      <c r="J621" s="1" t="s">
        <v>8906</v>
      </c>
      <c r="K621" s="1" t="s">
        <v>8907</v>
      </c>
      <c r="L621" s="1" t="s">
        <v>8908</v>
      </c>
      <c r="M621" s="1" t="s">
        <v>1197</v>
      </c>
      <c r="N621" s="1" t="s">
        <v>116</v>
      </c>
      <c r="O621" s="1" t="s">
        <v>117</v>
      </c>
      <c r="P621" s="9">
        <v>96950</v>
      </c>
      <c r="Q621" s="1" t="s">
        <v>118</v>
      </c>
      <c r="R621" s="1" t="s">
        <v>117</v>
      </c>
      <c r="S621" s="1">
        <v>16704832288</v>
      </c>
      <c r="U621" s="1">
        <v>722515</v>
      </c>
      <c r="V621" s="1" t="s">
        <v>119</v>
      </c>
      <c r="X621" s="1" t="s">
        <v>8909</v>
      </c>
      <c r="Y621" s="1" t="s">
        <v>1172</v>
      </c>
      <c r="Z621" s="1" t="s">
        <v>138</v>
      </c>
      <c r="AA621" s="1" t="s">
        <v>245</v>
      </c>
      <c r="AB621" s="1" t="s">
        <v>8910</v>
      </c>
      <c r="AC621" s="1" t="s">
        <v>1197</v>
      </c>
      <c r="AD621" s="1" t="s">
        <v>116</v>
      </c>
      <c r="AE621" s="1" t="s">
        <v>117</v>
      </c>
      <c r="AF621" s="9">
        <v>96950</v>
      </c>
      <c r="AG621" s="1" t="s">
        <v>118</v>
      </c>
      <c r="AH621" s="1" t="s">
        <v>117</v>
      </c>
      <c r="AI621" s="1">
        <v>16704832288</v>
      </c>
      <c r="AK621" s="1" t="s">
        <v>8911</v>
      </c>
      <c r="BC621" s="1" t="str">
        <f>"51-3011.00"</f>
        <v>51-3011.00</v>
      </c>
      <c r="BD621" s="1" t="s">
        <v>1079</v>
      </c>
      <c r="BE621" s="1" t="s">
        <v>8912</v>
      </c>
      <c r="BF621" s="1" t="s">
        <v>1081</v>
      </c>
      <c r="BG621" s="1">
        <v>2</v>
      </c>
      <c r="BH621" s="1">
        <v>2</v>
      </c>
      <c r="BI621" s="2">
        <v>44470</v>
      </c>
      <c r="BJ621" s="2">
        <v>44834</v>
      </c>
      <c r="BK621" s="2">
        <v>44470</v>
      </c>
      <c r="BL621" s="2">
        <v>44834</v>
      </c>
      <c r="BM621" s="1">
        <v>40</v>
      </c>
      <c r="BN621" s="1">
        <v>0</v>
      </c>
      <c r="BO621" s="1">
        <v>8</v>
      </c>
      <c r="BP621" s="1">
        <v>8</v>
      </c>
      <c r="BQ621" s="1">
        <v>8</v>
      </c>
      <c r="BR621" s="1">
        <v>8</v>
      </c>
      <c r="BS621" s="1">
        <v>8</v>
      </c>
      <c r="BT621" s="1">
        <v>0</v>
      </c>
      <c r="BU621" s="1" t="str">
        <f>"9:00 AM"</f>
        <v>9:00 AM</v>
      </c>
      <c r="BV621" s="1" t="str">
        <f>"6:00 PM"</f>
        <v>6:00 PM</v>
      </c>
      <c r="BW621" s="1" t="s">
        <v>135</v>
      </c>
      <c r="BX621" s="1">
        <v>0</v>
      </c>
      <c r="BY621" s="1">
        <v>12</v>
      </c>
      <c r="BZ621" s="1" t="s">
        <v>112</v>
      </c>
      <c r="CB621" s="1" t="s">
        <v>8913</v>
      </c>
      <c r="CC621" s="1" t="s">
        <v>8910</v>
      </c>
      <c r="CD621" s="1" t="s">
        <v>1197</v>
      </c>
      <c r="CE621" s="1" t="s">
        <v>116</v>
      </c>
      <c r="CF621" s="1" t="s">
        <v>117</v>
      </c>
      <c r="CG621" s="1">
        <v>96950</v>
      </c>
      <c r="CH621" s="3">
        <v>7.9</v>
      </c>
      <c r="CI621" s="3">
        <v>8.5</v>
      </c>
      <c r="CJ621" s="3">
        <v>11.85</v>
      </c>
      <c r="CK621" s="3">
        <v>12.75</v>
      </c>
      <c r="CL621" s="1" t="s">
        <v>137</v>
      </c>
      <c r="CM621" s="1" t="s">
        <v>138</v>
      </c>
      <c r="CN621" s="1" t="s">
        <v>218</v>
      </c>
      <c r="CP621" s="1" t="s">
        <v>112</v>
      </c>
      <c r="CQ621" s="1" t="s">
        <v>111</v>
      </c>
      <c r="CR621" s="1" t="s">
        <v>111</v>
      </c>
      <c r="CS621" s="1" t="s">
        <v>111</v>
      </c>
      <c r="CT621" s="1" t="s">
        <v>138</v>
      </c>
      <c r="CU621" s="1" t="s">
        <v>111</v>
      </c>
      <c r="CV621" s="1" t="s">
        <v>138</v>
      </c>
      <c r="CW621" s="1" t="s">
        <v>1324</v>
      </c>
      <c r="CX621" s="1">
        <v>16704832288</v>
      </c>
      <c r="CY621" s="1" t="s">
        <v>8911</v>
      </c>
      <c r="CZ621" s="1" t="s">
        <v>138</v>
      </c>
      <c r="DA621" s="1" t="s">
        <v>111</v>
      </c>
      <c r="DB621" s="1" t="s">
        <v>112</v>
      </c>
    </row>
    <row r="622" spans="1:111" ht="15.6" customHeight="1" x14ac:dyDescent="0.25">
      <c r="A622" s="1" t="s">
        <v>8914</v>
      </c>
      <c r="B622" s="1" t="s">
        <v>238</v>
      </c>
      <c r="C622" s="2">
        <v>44344.149750925928</v>
      </c>
      <c r="D622" s="2">
        <v>44376</v>
      </c>
      <c r="E622" s="1" t="s">
        <v>110</v>
      </c>
      <c r="F622" s="2">
        <v>44468.833333333336</v>
      </c>
      <c r="G622" s="1" t="s">
        <v>111</v>
      </c>
      <c r="H622" s="1" t="s">
        <v>112</v>
      </c>
      <c r="I622" s="1" t="s">
        <v>112</v>
      </c>
      <c r="J622" s="1" t="s">
        <v>2834</v>
      </c>
      <c r="K622" s="1" t="s">
        <v>8915</v>
      </c>
      <c r="L622" s="1" t="s">
        <v>2670</v>
      </c>
      <c r="M622" s="1" t="s">
        <v>2836</v>
      </c>
      <c r="N622" s="1" t="s">
        <v>116</v>
      </c>
      <c r="O622" s="1" t="s">
        <v>117</v>
      </c>
      <c r="P622" s="9">
        <v>96950</v>
      </c>
      <c r="Q622" s="1" t="s">
        <v>118</v>
      </c>
      <c r="S622" s="1">
        <v>16702340455</v>
      </c>
      <c r="U622" s="1">
        <v>561320</v>
      </c>
      <c r="V622" s="1" t="s">
        <v>2479</v>
      </c>
      <c r="W622" s="1" t="s">
        <v>111</v>
      </c>
      <c r="X622" s="1" t="s">
        <v>1052</v>
      </c>
      <c r="Y622" s="1" t="s">
        <v>2672</v>
      </c>
      <c r="Z622" s="1" t="s">
        <v>2673</v>
      </c>
      <c r="AA622" s="1" t="s">
        <v>245</v>
      </c>
      <c r="AB622" s="1" t="s">
        <v>2670</v>
      </c>
      <c r="AC622" s="1" t="s">
        <v>2836</v>
      </c>
      <c r="AD622" s="1" t="s">
        <v>116</v>
      </c>
      <c r="AE622" s="1" t="s">
        <v>117</v>
      </c>
      <c r="AF622" s="9">
        <v>96950</v>
      </c>
      <c r="AG622" s="1" t="s">
        <v>118</v>
      </c>
      <c r="AI622" s="1">
        <v>16702340455</v>
      </c>
      <c r="AK622" s="1" t="s">
        <v>2837</v>
      </c>
      <c r="BC622" s="1" t="str">
        <f>"49-9071.00"</f>
        <v>49-9071.00</v>
      </c>
      <c r="BD622" s="1" t="s">
        <v>214</v>
      </c>
      <c r="BE622" s="1" t="s">
        <v>8916</v>
      </c>
      <c r="BF622" s="1" t="s">
        <v>8917</v>
      </c>
      <c r="BG622" s="1">
        <v>8</v>
      </c>
      <c r="BH622" s="1">
        <v>8</v>
      </c>
      <c r="BI622" s="2">
        <v>44470</v>
      </c>
      <c r="BJ622" s="2">
        <v>45565</v>
      </c>
      <c r="BK622" s="2">
        <v>44470</v>
      </c>
      <c r="BL622" s="2">
        <v>45565</v>
      </c>
      <c r="BM622" s="1">
        <v>35</v>
      </c>
      <c r="BN622" s="1">
        <v>0</v>
      </c>
      <c r="BO622" s="1">
        <v>7</v>
      </c>
      <c r="BP622" s="1">
        <v>7</v>
      </c>
      <c r="BQ622" s="1">
        <v>7</v>
      </c>
      <c r="BR622" s="1">
        <v>7</v>
      </c>
      <c r="BS622" s="1">
        <v>7</v>
      </c>
      <c r="BT622" s="1">
        <v>0</v>
      </c>
      <c r="BU622" s="1" t="str">
        <f>"8:00 AM"</f>
        <v>8:00 AM</v>
      </c>
      <c r="BV622" s="1" t="str">
        <f>"4:00 PM"</f>
        <v>4:00 PM</v>
      </c>
      <c r="BW622" s="1" t="s">
        <v>135</v>
      </c>
      <c r="BX622" s="1">
        <v>0</v>
      </c>
      <c r="BY622" s="1">
        <v>12</v>
      </c>
      <c r="BZ622" s="1" t="s">
        <v>112</v>
      </c>
      <c r="CB622" s="1" t="s">
        <v>138</v>
      </c>
      <c r="CC622" s="1" t="s">
        <v>2836</v>
      </c>
      <c r="CD622" s="1" t="s">
        <v>8918</v>
      </c>
      <c r="CE622" s="1" t="s">
        <v>116</v>
      </c>
      <c r="CF622" s="1" t="s">
        <v>117</v>
      </c>
      <c r="CG622" s="1">
        <v>96950</v>
      </c>
      <c r="CH622" s="3">
        <v>8.7100000000000009</v>
      </c>
      <c r="CI622" s="3">
        <v>8.7100000000000009</v>
      </c>
      <c r="CJ622" s="3">
        <v>13.07</v>
      </c>
      <c r="CK622" s="3">
        <v>13.07</v>
      </c>
      <c r="CL622" s="1" t="s">
        <v>137</v>
      </c>
      <c r="CM622" s="1" t="s">
        <v>138</v>
      </c>
      <c r="CN622" s="1" t="s">
        <v>139</v>
      </c>
      <c r="CP622" s="1" t="s">
        <v>112</v>
      </c>
      <c r="CQ622" s="1" t="s">
        <v>111</v>
      </c>
      <c r="CR622" s="1" t="s">
        <v>112</v>
      </c>
      <c r="CS622" s="1" t="s">
        <v>111</v>
      </c>
      <c r="CT622" s="1" t="s">
        <v>138</v>
      </c>
      <c r="CU622" s="1" t="s">
        <v>111</v>
      </c>
      <c r="CV622" s="1" t="s">
        <v>138</v>
      </c>
      <c r="CW622" s="1" t="s">
        <v>362</v>
      </c>
      <c r="CX622" s="1">
        <v>16702340455</v>
      </c>
      <c r="CY622" s="1" t="s">
        <v>2837</v>
      </c>
      <c r="CZ622" s="1" t="s">
        <v>716</v>
      </c>
      <c r="DA622" s="1" t="s">
        <v>111</v>
      </c>
      <c r="DB622" s="1" t="s">
        <v>111</v>
      </c>
    </row>
    <row r="623" spans="1:111" ht="15.6" customHeight="1" x14ac:dyDescent="0.25">
      <c r="A623" s="1" t="s">
        <v>8919</v>
      </c>
      <c r="B623" s="1" t="s">
        <v>238</v>
      </c>
      <c r="C623" s="2">
        <v>44330.372998148145</v>
      </c>
      <c r="D623" s="2">
        <v>44368</v>
      </c>
      <c r="E623" s="1" t="s">
        <v>110</v>
      </c>
      <c r="F623" s="2">
        <v>44468.833333333336</v>
      </c>
      <c r="G623" s="1" t="s">
        <v>112</v>
      </c>
      <c r="H623" s="1" t="s">
        <v>112</v>
      </c>
      <c r="I623" s="1" t="s">
        <v>112</v>
      </c>
      <c r="J623" s="1" t="s">
        <v>8920</v>
      </c>
      <c r="K623" s="1" t="s">
        <v>8921</v>
      </c>
      <c r="L623" s="1" t="s">
        <v>8922</v>
      </c>
      <c r="M623" s="1" t="s">
        <v>138</v>
      </c>
      <c r="N623" s="1" t="s">
        <v>116</v>
      </c>
      <c r="O623" s="1" t="s">
        <v>117</v>
      </c>
      <c r="P623" s="9">
        <v>96950</v>
      </c>
      <c r="Q623" s="1" t="s">
        <v>118</v>
      </c>
      <c r="R623" s="1" t="s">
        <v>242</v>
      </c>
      <c r="S623" s="1">
        <v>16702878889</v>
      </c>
      <c r="U623" s="1">
        <v>4451</v>
      </c>
      <c r="V623" s="1" t="s">
        <v>119</v>
      </c>
      <c r="X623" s="1" t="s">
        <v>1614</v>
      </c>
      <c r="Y623" s="1" t="s">
        <v>8923</v>
      </c>
      <c r="AA623" s="1" t="s">
        <v>245</v>
      </c>
      <c r="AB623" s="1" t="s">
        <v>8924</v>
      </c>
      <c r="AC623" s="1" t="s">
        <v>138</v>
      </c>
      <c r="AD623" s="1" t="s">
        <v>116</v>
      </c>
      <c r="AE623" s="1" t="s">
        <v>117</v>
      </c>
      <c r="AF623" s="9">
        <v>96950</v>
      </c>
      <c r="AG623" s="1" t="s">
        <v>118</v>
      </c>
      <c r="AH623" s="1" t="s">
        <v>242</v>
      </c>
      <c r="AI623" s="1">
        <v>16702878889</v>
      </c>
      <c r="AK623" s="1" t="s">
        <v>8925</v>
      </c>
      <c r="BC623" s="1" t="str">
        <f>"11-1021.00"</f>
        <v>11-1021.00</v>
      </c>
      <c r="BD623" s="1" t="s">
        <v>248</v>
      </c>
      <c r="BE623" s="1" t="s">
        <v>8926</v>
      </c>
      <c r="BF623" s="1" t="s">
        <v>8927</v>
      </c>
      <c r="BG623" s="1">
        <v>1</v>
      </c>
      <c r="BH623" s="1">
        <v>1</v>
      </c>
      <c r="BI623" s="2">
        <v>44470</v>
      </c>
      <c r="BJ623" s="2">
        <v>44834</v>
      </c>
      <c r="BK623" s="2">
        <v>44470</v>
      </c>
      <c r="BL623" s="2">
        <v>44834</v>
      </c>
      <c r="BM623" s="1">
        <v>35</v>
      </c>
      <c r="BN623" s="1">
        <v>0</v>
      </c>
      <c r="BO623" s="1">
        <v>7</v>
      </c>
      <c r="BP623" s="1">
        <v>7</v>
      </c>
      <c r="BQ623" s="1">
        <v>7</v>
      </c>
      <c r="BR623" s="1">
        <v>7</v>
      </c>
      <c r="BS623" s="1">
        <v>7</v>
      </c>
      <c r="BT623" s="1">
        <v>0</v>
      </c>
      <c r="BU623" s="1" t="str">
        <f>"8:00 AM"</f>
        <v>8:00 AM</v>
      </c>
      <c r="BV623" s="1" t="str">
        <f>"5:00 PM"</f>
        <v>5:00 PM</v>
      </c>
      <c r="BW623" s="1" t="s">
        <v>135</v>
      </c>
      <c r="BX623" s="1">
        <v>0</v>
      </c>
      <c r="BY623" s="1">
        <v>48</v>
      </c>
      <c r="BZ623" s="1" t="s">
        <v>111</v>
      </c>
      <c r="CA623" s="1">
        <v>3</v>
      </c>
      <c r="CB623" s="4" t="s">
        <v>8928</v>
      </c>
      <c r="CC623" s="1" t="s">
        <v>8924</v>
      </c>
      <c r="CD623" s="1" t="s">
        <v>138</v>
      </c>
      <c r="CE623" s="1" t="s">
        <v>116</v>
      </c>
      <c r="CF623" s="1" t="s">
        <v>117</v>
      </c>
      <c r="CG623" s="1">
        <v>96950</v>
      </c>
      <c r="CH623" s="3">
        <v>22.55</v>
      </c>
      <c r="CI623" s="3">
        <v>22.55</v>
      </c>
      <c r="CL623" s="1" t="s">
        <v>137</v>
      </c>
      <c r="CM623" s="1" t="s">
        <v>8929</v>
      </c>
      <c r="CN623" s="1" t="s">
        <v>139</v>
      </c>
      <c r="CP623" s="1" t="s">
        <v>112</v>
      </c>
      <c r="CQ623" s="1" t="s">
        <v>111</v>
      </c>
      <c r="CR623" s="1" t="s">
        <v>112</v>
      </c>
      <c r="CS623" s="1" t="s">
        <v>112</v>
      </c>
      <c r="CT623" s="1" t="s">
        <v>138</v>
      </c>
      <c r="CU623" s="1" t="s">
        <v>111</v>
      </c>
      <c r="CV623" s="1" t="s">
        <v>138</v>
      </c>
      <c r="CW623" s="1" t="s">
        <v>980</v>
      </c>
      <c r="CX623" s="1">
        <v>16702878889</v>
      </c>
      <c r="CY623" s="1" t="s">
        <v>8930</v>
      </c>
      <c r="CZ623" s="1" t="s">
        <v>138</v>
      </c>
      <c r="DA623" s="1" t="s">
        <v>111</v>
      </c>
      <c r="DB623" s="1" t="s">
        <v>112</v>
      </c>
    </row>
    <row r="624" spans="1:111" ht="15.6" customHeight="1" x14ac:dyDescent="0.25">
      <c r="A624" s="1" t="s">
        <v>8931</v>
      </c>
      <c r="B624" s="1" t="s">
        <v>238</v>
      </c>
      <c r="C624" s="2">
        <v>44322.280225347225</v>
      </c>
      <c r="D624" s="2">
        <v>44354</v>
      </c>
      <c r="E624" s="1" t="s">
        <v>110</v>
      </c>
      <c r="F624" s="2">
        <v>44468.833333333336</v>
      </c>
      <c r="G624" s="1" t="s">
        <v>111</v>
      </c>
      <c r="H624" s="1" t="s">
        <v>112</v>
      </c>
      <c r="I624" s="1" t="s">
        <v>112</v>
      </c>
      <c r="J624" s="1" t="s">
        <v>2758</v>
      </c>
      <c r="K624" s="1" t="s">
        <v>1979</v>
      </c>
      <c r="L624" s="1" t="s">
        <v>941</v>
      </c>
      <c r="M624" s="1" t="s">
        <v>942</v>
      </c>
      <c r="N624" s="1" t="s">
        <v>116</v>
      </c>
      <c r="O624" s="1" t="s">
        <v>117</v>
      </c>
      <c r="P624" s="9">
        <v>96950</v>
      </c>
      <c r="Q624" s="1" t="s">
        <v>118</v>
      </c>
      <c r="S624" s="1">
        <v>16702352883</v>
      </c>
      <c r="U624" s="1">
        <v>561320</v>
      </c>
      <c r="V624" s="1" t="s">
        <v>119</v>
      </c>
      <c r="X624" s="1" t="s">
        <v>943</v>
      </c>
      <c r="Y624" s="1" t="s">
        <v>944</v>
      </c>
      <c r="Z624" s="1" t="s">
        <v>945</v>
      </c>
      <c r="AA624" s="1" t="s">
        <v>373</v>
      </c>
      <c r="AB624" s="1" t="s">
        <v>941</v>
      </c>
      <c r="AC624" s="1" t="s">
        <v>942</v>
      </c>
      <c r="AD624" s="1" t="s">
        <v>116</v>
      </c>
      <c r="AE624" s="1" t="s">
        <v>117</v>
      </c>
      <c r="AF624" s="9">
        <v>96950</v>
      </c>
      <c r="AG624" s="1" t="s">
        <v>118</v>
      </c>
      <c r="AI624" s="1">
        <v>16702352883</v>
      </c>
      <c r="AK624" s="1" t="s">
        <v>530</v>
      </c>
      <c r="BC624" s="1" t="str">
        <f>"49-9071.00"</f>
        <v>49-9071.00</v>
      </c>
      <c r="BD624" s="1" t="s">
        <v>214</v>
      </c>
      <c r="BE624" s="1" t="s">
        <v>2759</v>
      </c>
      <c r="BF624" s="1" t="s">
        <v>2760</v>
      </c>
      <c r="BG624" s="1">
        <v>5</v>
      </c>
      <c r="BH624" s="1">
        <v>5</v>
      </c>
      <c r="BI624" s="2">
        <v>44470</v>
      </c>
      <c r="BJ624" s="2">
        <v>45565</v>
      </c>
      <c r="BK624" s="2">
        <v>44470</v>
      </c>
      <c r="BL624" s="2">
        <v>45565</v>
      </c>
      <c r="BM624" s="1">
        <v>35</v>
      </c>
      <c r="BN624" s="1">
        <v>0</v>
      </c>
      <c r="BO624" s="1">
        <v>7</v>
      </c>
      <c r="BP624" s="1">
        <v>7</v>
      </c>
      <c r="BQ624" s="1">
        <v>7</v>
      </c>
      <c r="BR624" s="1">
        <v>7</v>
      </c>
      <c r="BS624" s="1">
        <v>7</v>
      </c>
      <c r="BT624" s="1">
        <v>0</v>
      </c>
      <c r="BU624" s="1" t="str">
        <f>"9:00 AM"</f>
        <v>9:00 AM</v>
      </c>
      <c r="BV624" s="1" t="str">
        <f>"5:00 PM"</f>
        <v>5:00 PM</v>
      </c>
      <c r="BW624" s="1" t="s">
        <v>135</v>
      </c>
      <c r="BX624" s="1">
        <v>6</v>
      </c>
      <c r="BY624" s="1">
        <v>12</v>
      </c>
      <c r="BZ624" s="1" t="s">
        <v>112</v>
      </c>
      <c r="CB624" s="4" t="s">
        <v>8932</v>
      </c>
      <c r="CC624" s="1" t="s">
        <v>941</v>
      </c>
      <c r="CD624" s="1" t="s">
        <v>942</v>
      </c>
      <c r="CE624" s="1" t="s">
        <v>116</v>
      </c>
      <c r="CF624" s="1" t="s">
        <v>117</v>
      </c>
      <c r="CG624" s="1">
        <v>96950</v>
      </c>
      <c r="CH624" s="3">
        <v>8.7100000000000009</v>
      </c>
      <c r="CI624" s="3">
        <v>8.7100000000000009</v>
      </c>
      <c r="CJ624" s="3">
        <v>13.07</v>
      </c>
      <c r="CK624" s="3">
        <v>13.07</v>
      </c>
      <c r="CL624" s="1" t="s">
        <v>137</v>
      </c>
      <c r="CM624" s="1" t="s">
        <v>138</v>
      </c>
      <c r="CN624" s="1" t="s">
        <v>139</v>
      </c>
      <c r="CP624" s="1" t="s">
        <v>112</v>
      </c>
      <c r="CQ624" s="1" t="s">
        <v>111</v>
      </c>
      <c r="CR624" s="1" t="s">
        <v>112</v>
      </c>
      <c r="CS624" s="1" t="s">
        <v>111</v>
      </c>
      <c r="CT624" s="1" t="s">
        <v>111</v>
      </c>
      <c r="CU624" s="1" t="s">
        <v>111</v>
      </c>
      <c r="CV624" s="1" t="s">
        <v>138</v>
      </c>
      <c r="CW624" s="1" t="s">
        <v>138</v>
      </c>
      <c r="CX624" s="1">
        <v>16702352883</v>
      </c>
      <c r="CY624" s="1" t="s">
        <v>530</v>
      </c>
      <c r="CZ624" s="1" t="s">
        <v>138</v>
      </c>
      <c r="DA624" s="1" t="s">
        <v>111</v>
      </c>
      <c r="DB624" s="1" t="s">
        <v>112</v>
      </c>
    </row>
    <row r="625" spans="1:111" ht="15.6" customHeight="1" x14ac:dyDescent="0.25">
      <c r="A625" s="1" t="s">
        <v>8935</v>
      </c>
      <c r="B625" s="1" t="s">
        <v>238</v>
      </c>
      <c r="C625" s="2">
        <v>44321.824236111112</v>
      </c>
      <c r="D625" s="2">
        <v>44357</v>
      </c>
      <c r="E625" s="1" t="s">
        <v>110</v>
      </c>
      <c r="F625" s="2">
        <v>44468.833333333336</v>
      </c>
      <c r="G625" s="1" t="s">
        <v>112</v>
      </c>
      <c r="H625" s="1" t="s">
        <v>112</v>
      </c>
      <c r="I625" s="1" t="s">
        <v>112</v>
      </c>
      <c r="J625" s="1" t="s">
        <v>4215</v>
      </c>
      <c r="K625" s="1" t="s">
        <v>8936</v>
      </c>
      <c r="L625" s="1" t="s">
        <v>1940</v>
      </c>
      <c r="M625" s="1" t="s">
        <v>8937</v>
      </c>
      <c r="N625" s="1" t="s">
        <v>116</v>
      </c>
      <c r="O625" s="1" t="s">
        <v>117</v>
      </c>
      <c r="P625" s="9">
        <v>96950</v>
      </c>
      <c r="Q625" s="1" t="s">
        <v>118</v>
      </c>
      <c r="R625" s="1" t="s">
        <v>138</v>
      </c>
      <c r="S625" s="1">
        <v>16702347888</v>
      </c>
      <c r="U625" s="1">
        <v>52239</v>
      </c>
      <c r="V625" s="1" t="s">
        <v>119</v>
      </c>
      <c r="X625" s="1" t="s">
        <v>1932</v>
      </c>
      <c r="Y625" s="1" t="s">
        <v>1933</v>
      </c>
      <c r="Z625" s="1" t="s">
        <v>1934</v>
      </c>
      <c r="AA625" s="1" t="s">
        <v>759</v>
      </c>
      <c r="AB625" s="1" t="s">
        <v>1940</v>
      </c>
      <c r="AC625" s="1" t="s">
        <v>8937</v>
      </c>
      <c r="AD625" s="1" t="s">
        <v>116</v>
      </c>
      <c r="AE625" s="1" t="s">
        <v>117</v>
      </c>
      <c r="AF625" s="9">
        <v>96950</v>
      </c>
      <c r="AG625" s="1" t="s">
        <v>118</v>
      </c>
      <c r="AH625" s="1" t="s">
        <v>138</v>
      </c>
      <c r="AI625" s="1">
        <v>16702347888</v>
      </c>
      <c r="AK625" s="1" t="s">
        <v>8938</v>
      </c>
      <c r="BC625" s="1" t="str">
        <f>"43-4051.00"</f>
        <v>43-4051.00</v>
      </c>
      <c r="BD625" s="1" t="s">
        <v>2452</v>
      </c>
      <c r="BE625" s="1" t="s">
        <v>8939</v>
      </c>
      <c r="BF625" s="1" t="s">
        <v>3556</v>
      </c>
      <c r="BG625" s="1">
        <v>1</v>
      </c>
      <c r="BH625" s="1">
        <v>1</v>
      </c>
      <c r="BI625" s="2">
        <v>44470</v>
      </c>
      <c r="BJ625" s="2">
        <v>44834</v>
      </c>
      <c r="BK625" s="2">
        <v>44470</v>
      </c>
      <c r="BL625" s="2">
        <v>44834</v>
      </c>
      <c r="BM625" s="1">
        <v>35</v>
      </c>
      <c r="BN625" s="1">
        <v>0</v>
      </c>
      <c r="BO625" s="1">
        <v>7</v>
      </c>
      <c r="BP625" s="1">
        <v>7</v>
      </c>
      <c r="BQ625" s="1">
        <v>7</v>
      </c>
      <c r="BR625" s="1">
        <v>7</v>
      </c>
      <c r="BS625" s="1">
        <v>7</v>
      </c>
      <c r="BT625" s="1">
        <v>0</v>
      </c>
      <c r="BU625" s="1" t="str">
        <f>"9:00 AM"</f>
        <v>9:00 AM</v>
      </c>
      <c r="BV625" s="1" t="str">
        <f>"5:00 PM"</f>
        <v>5:00 PM</v>
      </c>
      <c r="BW625" s="1" t="s">
        <v>135</v>
      </c>
      <c r="BX625" s="1">
        <v>1</v>
      </c>
      <c r="BY625" s="1">
        <v>12</v>
      </c>
      <c r="BZ625" s="1" t="s">
        <v>112</v>
      </c>
      <c r="CB625" s="4" t="s">
        <v>8940</v>
      </c>
      <c r="CC625" s="1" t="s">
        <v>1940</v>
      </c>
      <c r="CD625" s="1" t="s">
        <v>8941</v>
      </c>
      <c r="CE625" s="1" t="s">
        <v>3110</v>
      </c>
      <c r="CF625" s="1" t="s">
        <v>117</v>
      </c>
      <c r="CG625" s="1">
        <v>96950</v>
      </c>
      <c r="CH625" s="3">
        <v>9.26</v>
      </c>
      <c r="CI625" s="3">
        <v>9.5</v>
      </c>
      <c r="CJ625" s="3">
        <v>13.89</v>
      </c>
      <c r="CK625" s="3">
        <v>14.25</v>
      </c>
      <c r="CL625" s="1" t="s">
        <v>137</v>
      </c>
      <c r="CM625" s="1" t="s">
        <v>8942</v>
      </c>
      <c r="CN625" s="1" t="s">
        <v>139</v>
      </c>
      <c r="CP625" s="1" t="s">
        <v>111</v>
      </c>
      <c r="CQ625" s="1" t="s">
        <v>111</v>
      </c>
      <c r="CR625" s="1" t="s">
        <v>112</v>
      </c>
      <c r="CS625" s="1" t="s">
        <v>111</v>
      </c>
      <c r="CT625" s="1" t="s">
        <v>111</v>
      </c>
      <c r="CU625" s="1" t="s">
        <v>111</v>
      </c>
      <c r="CV625" s="1" t="s">
        <v>138</v>
      </c>
      <c r="CW625" s="1" t="s">
        <v>1942</v>
      </c>
      <c r="CX625" s="1">
        <v>16702347898</v>
      </c>
      <c r="CY625" s="1" t="s">
        <v>4217</v>
      </c>
      <c r="CZ625" s="1" t="s">
        <v>168</v>
      </c>
      <c r="DA625" s="1" t="s">
        <v>111</v>
      </c>
      <c r="DB625" s="1" t="s">
        <v>112</v>
      </c>
    </row>
    <row r="626" spans="1:111" ht="15.6" customHeight="1" x14ac:dyDescent="0.25">
      <c r="A626" s="1" t="s">
        <v>8943</v>
      </c>
      <c r="B626" s="1" t="s">
        <v>238</v>
      </c>
      <c r="C626" s="2">
        <v>44277.09378541667</v>
      </c>
      <c r="D626" s="2">
        <v>44335</v>
      </c>
      <c r="E626" s="1" t="s">
        <v>180</v>
      </c>
      <c r="G626" s="1" t="s">
        <v>111</v>
      </c>
      <c r="H626" s="1" t="s">
        <v>112</v>
      </c>
      <c r="I626" s="1" t="s">
        <v>112</v>
      </c>
      <c r="J626" s="1" t="s">
        <v>3642</v>
      </c>
      <c r="K626" s="1" t="s">
        <v>3643</v>
      </c>
      <c r="L626" s="1" t="s">
        <v>4986</v>
      </c>
      <c r="N626" s="1" t="s">
        <v>167</v>
      </c>
      <c r="O626" s="1" t="s">
        <v>117</v>
      </c>
      <c r="P626" s="9">
        <v>96950</v>
      </c>
      <c r="Q626" s="1" t="s">
        <v>118</v>
      </c>
      <c r="R626" s="1" t="s">
        <v>3646</v>
      </c>
      <c r="S626" s="1">
        <v>16702343203</v>
      </c>
      <c r="U626" s="1">
        <v>611110</v>
      </c>
      <c r="V626" s="1" t="s">
        <v>119</v>
      </c>
      <c r="X626" s="1" t="s">
        <v>3647</v>
      </c>
      <c r="Y626" s="1" t="s">
        <v>4987</v>
      </c>
      <c r="Z626" s="1" t="s">
        <v>3649</v>
      </c>
      <c r="AA626" s="1" t="s">
        <v>245</v>
      </c>
      <c r="AB626" s="1" t="s">
        <v>4986</v>
      </c>
      <c r="AD626" s="1" t="s">
        <v>167</v>
      </c>
      <c r="AE626" s="1" t="s">
        <v>117</v>
      </c>
      <c r="AF626" s="9">
        <v>96950</v>
      </c>
      <c r="AG626" s="1" t="s">
        <v>118</v>
      </c>
      <c r="AH626" s="1" t="s">
        <v>3646</v>
      </c>
      <c r="AI626" s="1">
        <v>16702343203</v>
      </c>
      <c r="AK626" s="1" t="s">
        <v>3651</v>
      </c>
      <c r="BC626" s="1" t="str">
        <f>"43-4121.00"</f>
        <v>43-4121.00</v>
      </c>
      <c r="BD626" s="1" t="s">
        <v>8944</v>
      </c>
      <c r="BE626" s="1" t="s">
        <v>8945</v>
      </c>
      <c r="BF626" s="1" t="s">
        <v>8946</v>
      </c>
      <c r="BG626" s="1">
        <v>1</v>
      </c>
      <c r="BH626" s="1">
        <v>1</v>
      </c>
      <c r="BI626" s="2">
        <v>44330</v>
      </c>
      <c r="BJ626" s="2">
        <v>45425</v>
      </c>
      <c r="BK626" s="2">
        <v>44335</v>
      </c>
      <c r="BL626" s="2">
        <v>45425</v>
      </c>
      <c r="BM626" s="1">
        <v>40</v>
      </c>
      <c r="BN626" s="1">
        <v>0</v>
      </c>
      <c r="BO626" s="1">
        <v>8</v>
      </c>
      <c r="BP626" s="1">
        <v>8</v>
      </c>
      <c r="BQ626" s="1">
        <v>8</v>
      </c>
      <c r="BR626" s="1">
        <v>8</v>
      </c>
      <c r="BS626" s="1">
        <v>8</v>
      </c>
      <c r="BT626" s="1">
        <v>0</v>
      </c>
      <c r="BU626" s="1" t="str">
        <f>"8:00 AM"</f>
        <v>8:00 AM</v>
      </c>
      <c r="BV626" s="1" t="str">
        <f>"5:00 PM"</f>
        <v>5:00 PM</v>
      </c>
      <c r="BW626" s="1" t="s">
        <v>135</v>
      </c>
      <c r="BX626" s="1">
        <v>0</v>
      </c>
      <c r="BY626" s="1">
        <v>12</v>
      </c>
      <c r="BZ626" s="1" t="s">
        <v>112</v>
      </c>
      <c r="CA626" s="1">
        <v>0</v>
      </c>
      <c r="CB626" s="4" t="s">
        <v>8947</v>
      </c>
      <c r="CC626" s="1" t="s">
        <v>8948</v>
      </c>
      <c r="CD626" s="1" t="s">
        <v>5024</v>
      </c>
      <c r="CE626" s="1" t="s">
        <v>116</v>
      </c>
      <c r="CF626" s="1" t="s">
        <v>117</v>
      </c>
      <c r="CG626" s="1">
        <v>96950</v>
      </c>
      <c r="CH626" s="3">
        <v>10.18</v>
      </c>
      <c r="CI626" s="3">
        <v>10.18</v>
      </c>
      <c r="CJ626" s="3">
        <v>15.27</v>
      </c>
      <c r="CK626" s="3">
        <v>15.27</v>
      </c>
      <c r="CL626" s="1" t="s">
        <v>137</v>
      </c>
      <c r="CN626" s="1" t="s">
        <v>139</v>
      </c>
      <c r="CP626" s="1" t="s">
        <v>112</v>
      </c>
      <c r="CQ626" s="1" t="s">
        <v>111</v>
      </c>
      <c r="CR626" s="1" t="s">
        <v>112</v>
      </c>
      <c r="CS626" s="1" t="s">
        <v>112</v>
      </c>
      <c r="CT626" s="1" t="s">
        <v>138</v>
      </c>
      <c r="CU626" s="1" t="s">
        <v>111</v>
      </c>
      <c r="CV626" s="1" t="s">
        <v>138</v>
      </c>
      <c r="CW626" s="1" t="s">
        <v>8949</v>
      </c>
      <c r="CX626" s="1">
        <v>16702343203</v>
      </c>
      <c r="CY626" s="1" t="s">
        <v>3651</v>
      </c>
      <c r="CZ626" s="1" t="s">
        <v>138</v>
      </c>
      <c r="DA626" s="1" t="s">
        <v>111</v>
      </c>
      <c r="DB626" s="1" t="s">
        <v>112</v>
      </c>
    </row>
    <row r="627" spans="1:111" ht="15.6" customHeight="1" x14ac:dyDescent="0.25">
      <c r="A627" s="1" t="s">
        <v>8950</v>
      </c>
      <c r="B627" s="1" t="s">
        <v>238</v>
      </c>
      <c r="C627" s="2">
        <v>44300.995507060186</v>
      </c>
      <c r="D627" s="2">
        <v>44334</v>
      </c>
      <c r="E627" s="1" t="s">
        <v>110</v>
      </c>
      <c r="F627" s="2">
        <v>44467.833333333336</v>
      </c>
      <c r="G627" s="1" t="s">
        <v>111</v>
      </c>
      <c r="H627" s="1" t="s">
        <v>111</v>
      </c>
      <c r="I627" s="1" t="s">
        <v>112</v>
      </c>
      <c r="J627" s="1" t="s">
        <v>2552</v>
      </c>
      <c r="K627" s="1" t="s">
        <v>2553</v>
      </c>
      <c r="L627" s="1" t="s">
        <v>3740</v>
      </c>
      <c r="M627" s="1" t="s">
        <v>2555</v>
      </c>
      <c r="N627" s="1" t="s">
        <v>116</v>
      </c>
      <c r="O627" s="1" t="s">
        <v>117</v>
      </c>
      <c r="P627" s="9">
        <v>96950</v>
      </c>
      <c r="Q627" s="1" t="s">
        <v>118</v>
      </c>
      <c r="S627" s="1">
        <v>16702880407</v>
      </c>
      <c r="T627" s="1">
        <v>33</v>
      </c>
      <c r="U627" s="1">
        <v>212312</v>
      </c>
      <c r="V627" s="1" t="s">
        <v>119</v>
      </c>
      <c r="X627" s="1" t="s">
        <v>2556</v>
      </c>
      <c r="Y627" s="1" t="s">
        <v>1544</v>
      </c>
      <c r="Z627" s="1" t="s">
        <v>656</v>
      </c>
      <c r="AA627" s="1" t="s">
        <v>2557</v>
      </c>
      <c r="AB627" s="1" t="s">
        <v>3740</v>
      </c>
      <c r="AC627" s="1" t="s">
        <v>2555</v>
      </c>
      <c r="AD627" s="1" t="s">
        <v>116</v>
      </c>
      <c r="AE627" s="1" t="s">
        <v>117</v>
      </c>
      <c r="AF627" s="9">
        <v>96950</v>
      </c>
      <c r="AG627" s="1" t="s">
        <v>118</v>
      </c>
      <c r="AI627" s="1">
        <v>16702880407</v>
      </c>
      <c r="AJ627" s="1">
        <v>33</v>
      </c>
      <c r="AK627" s="1" t="s">
        <v>279</v>
      </c>
      <c r="BC627" s="1" t="str">
        <f>"49-3042.00"</f>
        <v>49-3042.00</v>
      </c>
      <c r="BD627" s="1" t="s">
        <v>1089</v>
      </c>
      <c r="BE627" s="1" t="s">
        <v>2558</v>
      </c>
      <c r="BF627" s="1" t="s">
        <v>2559</v>
      </c>
      <c r="BG627" s="1">
        <v>3</v>
      </c>
      <c r="BH627" s="1">
        <v>3</v>
      </c>
      <c r="BI627" s="2">
        <v>44469</v>
      </c>
      <c r="BJ627" s="2">
        <v>44834</v>
      </c>
      <c r="BK627" s="2">
        <v>44469</v>
      </c>
      <c r="BL627" s="2">
        <v>44834</v>
      </c>
      <c r="BM627" s="1">
        <v>40</v>
      </c>
      <c r="BN627" s="1">
        <v>0</v>
      </c>
      <c r="BO627" s="1">
        <v>8</v>
      </c>
      <c r="BP627" s="1">
        <v>8</v>
      </c>
      <c r="BQ627" s="1">
        <v>8</v>
      </c>
      <c r="BR627" s="1">
        <v>8</v>
      </c>
      <c r="BS627" s="1">
        <v>8</v>
      </c>
      <c r="BT627" s="1">
        <v>0</v>
      </c>
      <c r="BU627" s="1" t="str">
        <f>"7:00 AM"</f>
        <v>7:00 AM</v>
      </c>
      <c r="BV627" s="1" t="str">
        <f>"3:30 PM"</f>
        <v>3:30 PM</v>
      </c>
      <c r="BW627" s="1" t="s">
        <v>135</v>
      </c>
      <c r="BX627" s="1">
        <v>0</v>
      </c>
      <c r="BY627" s="1">
        <v>24</v>
      </c>
      <c r="BZ627" s="1" t="s">
        <v>112</v>
      </c>
      <c r="CA627" s="1">
        <v>0</v>
      </c>
      <c r="CB627" s="1" t="s">
        <v>8951</v>
      </c>
      <c r="CC627" s="1" t="s">
        <v>3742</v>
      </c>
      <c r="CD627" s="1" t="s">
        <v>2555</v>
      </c>
      <c r="CE627" s="1" t="s">
        <v>116</v>
      </c>
      <c r="CF627" s="1" t="s">
        <v>117</v>
      </c>
      <c r="CG627" s="1">
        <v>96950</v>
      </c>
      <c r="CH627" s="3">
        <v>10.050000000000001</v>
      </c>
      <c r="CI627" s="3">
        <v>10.050000000000001</v>
      </c>
      <c r="CJ627" s="3">
        <v>15.08</v>
      </c>
      <c r="CK627" s="3">
        <v>15.08</v>
      </c>
      <c r="CL627" s="1" t="s">
        <v>137</v>
      </c>
      <c r="CM627" s="1" t="s">
        <v>138</v>
      </c>
      <c r="CN627" s="1" t="s">
        <v>218</v>
      </c>
      <c r="CP627" s="1" t="s">
        <v>112</v>
      </c>
      <c r="CQ627" s="1" t="s">
        <v>111</v>
      </c>
      <c r="CR627" s="1" t="s">
        <v>112</v>
      </c>
      <c r="CS627" s="1" t="s">
        <v>111</v>
      </c>
      <c r="CT627" s="1" t="s">
        <v>138</v>
      </c>
      <c r="CU627" s="1" t="s">
        <v>111</v>
      </c>
      <c r="CV627" s="1" t="s">
        <v>138</v>
      </c>
      <c r="CW627" s="1" t="s">
        <v>3743</v>
      </c>
      <c r="CX627" s="1">
        <v>16702880407</v>
      </c>
      <c r="CY627" s="1" t="s">
        <v>279</v>
      </c>
      <c r="CZ627" s="1" t="s">
        <v>380</v>
      </c>
      <c r="DA627" s="1" t="s">
        <v>111</v>
      </c>
      <c r="DB627" s="1" t="s">
        <v>112</v>
      </c>
      <c r="DC627" s="1" t="s">
        <v>362</v>
      </c>
    </row>
    <row r="628" spans="1:111" ht="15.6" customHeight="1" x14ac:dyDescent="0.25">
      <c r="A628" s="1" t="s">
        <v>8952</v>
      </c>
      <c r="B628" s="1" t="s">
        <v>238</v>
      </c>
      <c r="C628" s="2">
        <v>44344.307749537038</v>
      </c>
      <c r="D628" s="2">
        <v>44379</v>
      </c>
      <c r="E628" s="1" t="s">
        <v>110</v>
      </c>
      <c r="F628" s="2">
        <v>44468.833333333336</v>
      </c>
      <c r="G628" s="1" t="s">
        <v>112</v>
      </c>
      <c r="H628" s="1" t="s">
        <v>112</v>
      </c>
      <c r="I628" s="1" t="s">
        <v>112</v>
      </c>
      <c r="J628" s="1" t="s">
        <v>2758</v>
      </c>
      <c r="K628" s="1" t="s">
        <v>1979</v>
      </c>
      <c r="L628" s="1" t="s">
        <v>941</v>
      </c>
      <c r="M628" s="1" t="s">
        <v>942</v>
      </c>
      <c r="N628" s="1" t="s">
        <v>116</v>
      </c>
      <c r="O628" s="1" t="s">
        <v>117</v>
      </c>
      <c r="P628" s="9">
        <v>96950</v>
      </c>
      <c r="Q628" s="1" t="s">
        <v>118</v>
      </c>
      <c r="S628" s="1">
        <v>16702352883</v>
      </c>
      <c r="U628" s="1">
        <v>561320</v>
      </c>
      <c r="V628" s="1" t="s">
        <v>119</v>
      </c>
      <c r="X628" s="1" t="s">
        <v>943</v>
      </c>
      <c r="Y628" s="1" t="s">
        <v>944</v>
      </c>
      <c r="Z628" s="1" t="s">
        <v>945</v>
      </c>
      <c r="AA628" s="1" t="s">
        <v>373</v>
      </c>
      <c r="AB628" s="1" t="s">
        <v>941</v>
      </c>
      <c r="AC628" s="1" t="s">
        <v>942</v>
      </c>
      <c r="AD628" s="1" t="s">
        <v>116</v>
      </c>
      <c r="AE628" s="1" t="s">
        <v>117</v>
      </c>
      <c r="AF628" s="9">
        <v>96950</v>
      </c>
      <c r="AG628" s="1" t="s">
        <v>118</v>
      </c>
      <c r="AI628" s="1">
        <v>16702352883</v>
      </c>
      <c r="AK628" s="1" t="s">
        <v>530</v>
      </c>
      <c r="BC628" s="1" t="str">
        <f>"49-9071.00"</f>
        <v>49-9071.00</v>
      </c>
      <c r="BD628" s="1" t="s">
        <v>214</v>
      </c>
      <c r="BE628" s="1" t="s">
        <v>2759</v>
      </c>
      <c r="BF628" s="1" t="s">
        <v>2760</v>
      </c>
      <c r="BG628" s="1">
        <v>5</v>
      </c>
      <c r="BH628" s="1">
        <v>5</v>
      </c>
      <c r="BI628" s="2">
        <v>44470</v>
      </c>
      <c r="BJ628" s="2">
        <v>44834</v>
      </c>
      <c r="BK628" s="2">
        <v>44470</v>
      </c>
      <c r="BL628" s="2">
        <v>44834</v>
      </c>
      <c r="BM628" s="1">
        <v>35</v>
      </c>
      <c r="BN628" s="1">
        <v>0</v>
      </c>
      <c r="BO628" s="1">
        <v>7</v>
      </c>
      <c r="BP628" s="1">
        <v>7</v>
      </c>
      <c r="BQ628" s="1">
        <v>7</v>
      </c>
      <c r="BR628" s="1">
        <v>7</v>
      </c>
      <c r="BS628" s="1">
        <v>7</v>
      </c>
      <c r="BT628" s="1">
        <v>0</v>
      </c>
      <c r="BU628" s="1" t="str">
        <f>"9:00 AM"</f>
        <v>9:00 AM</v>
      </c>
      <c r="BV628" s="1" t="str">
        <f>"5:00 PM"</f>
        <v>5:00 PM</v>
      </c>
      <c r="BW628" s="1" t="s">
        <v>135</v>
      </c>
      <c r="BX628" s="1">
        <v>6</v>
      </c>
      <c r="BY628" s="1">
        <v>12</v>
      </c>
      <c r="BZ628" s="1" t="s">
        <v>112</v>
      </c>
      <c r="CB628" s="4" t="s">
        <v>8953</v>
      </c>
      <c r="CC628" s="1" t="s">
        <v>941</v>
      </c>
      <c r="CD628" s="1" t="s">
        <v>942</v>
      </c>
      <c r="CE628" s="1" t="s">
        <v>116</v>
      </c>
      <c r="CF628" s="1" t="s">
        <v>117</v>
      </c>
      <c r="CG628" s="1">
        <v>96950</v>
      </c>
      <c r="CH628" s="3">
        <v>8.7100000000000009</v>
      </c>
      <c r="CI628" s="3">
        <v>8.7100000000000009</v>
      </c>
      <c r="CJ628" s="3">
        <v>13.07</v>
      </c>
      <c r="CK628" s="3">
        <v>13.07</v>
      </c>
      <c r="CL628" s="1" t="s">
        <v>137</v>
      </c>
      <c r="CM628" s="1" t="s">
        <v>138</v>
      </c>
      <c r="CN628" s="1" t="s">
        <v>139</v>
      </c>
      <c r="CP628" s="1" t="s">
        <v>112</v>
      </c>
      <c r="CQ628" s="1" t="s">
        <v>111</v>
      </c>
      <c r="CR628" s="1" t="s">
        <v>112</v>
      </c>
      <c r="CS628" s="1" t="s">
        <v>111</v>
      </c>
      <c r="CT628" s="1" t="s">
        <v>111</v>
      </c>
      <c r="CU628" s="1" t="s">
        <v>111</v>
      </c>
      <c r="CV628" s="1" t="s">
        <v>138</v>
      </c>
      <c r="CW628" s="1" t="s">
        <v>138</v>
      </c>
      <c r="CX628" s="1">
        <v>16702352883</v>
      </c>
      <c r="CY628" s="1" t="s">
        <v>530</v>
      </c>
      <c r="CZ628" s="1" t="s">
        <v>138</v>
      </c>
      <c r="DA628" s="1" t="s">
        <v>111</v>
      </c>
      <c r="DB628" s="1" t="s">
        <v>112</v>
      </c>
    </row>
    <row r="629" spans="1:111" ht="15.6" customHeight="1" x14ac:dyDescent="0.25">
      <c r="A629" s="1" t="s">
        <v>8954</v>
      </c>
      <c r="B629" s="1" t="s">
        <v>238</v>
      </c>
      <c r="C629" s="2">
        <v>44342.212475694447</v>
      </c>
      <c r="D629" s="2">
        <v>44383</v>
      </c>
      <c r="E629" s="1" t="s">
        <v>110</v>
      </c>
      <c r="F629" s="2">
        <v>44468.833333333336</v>
      </c>
      <c r="G629" s="1" t="s">
        <v>112</v>
      </c>
      <c r="H629" s="1" t="s">
        <v>112</v>
      </c>
      <c r="I629" s="1" t="s">
        <v>112</v>
      </c>
      <c r="J629" s="1" t="s">
        <v>1297</v>
      </c>
      <c r="L629" s="1" t="s">
        <v>1298</v>
      </c>
      <c r="M629" s="1" t="s">
        <v>1299</v>
      </c>
      <c r="N629" s="1" t="s">
        <v>116</v>
      </c>
      <c r="O629" s="1" t="s">
        <v>117</v>
      </c>
      <c r="P629" s="9">
        <v>96950</v>
      </c>
      <c r="Q629" s="1" t="s">
        <v>118</v>
      </c>
      <c r="S629" s="1">
        <v>16702346617</v>
      </c>
      <c r="U629" s="1">
        <v>488510</v>
      </c>
      <c r="V629" s="1" t="s">
        <v>119</v>
      </c>
      <c r="X629" s="1" t="s">
        <v>1300</v>
      </c>
      <c r="Y629" s="1" t="s">
        <v>1301</v>
      </c>
      <c r="Z629" s="1" t="s">
        <v>671</v>
      </c>
      <c r="AA629" s="1" t="s">
        <v>245</v>
      </c>
      <c r="AB629" s="1" t="s">
        <v>1298</v>
      </c>
      <c r="AC629" s="1" t="s">
        <v>1299</v>
      </c>
      <c r="AD629" s="1" t="s">
        <v>116</v>
      </c>
      <c r="AE629" s="1" t="s">
        <v>117</v>
      </c>
      <c r="AF629" s="9">
        <v>96950</v>
      </c>
      <c r="AG629" s="1" t="s">
        <v>118</v>
      </c>
      <c r="AI629" s="1">
        <v>16702346617</v>
      </c>
      <c r="AK629" s="1" t="s">
        <v>1302</v>
      </c>
      <c r="BC629" s="1" t="str">
        <f>"41-4011.00"</f>
        <v>41-4011.00</v>
      </c>
      <c r="BD629" s="1" t="s">
        <v>3182</v>
      </c>
      <c r="BE629" s="1" t="s">
        <v>8955</v>
      </c>
      <c r="BF629" s="1" t="s">
        <v>8956</v>
      </c>
      <c r="BG629" s="1">
        <v>2</v>
      </c>
      <c r="BH629" s="1">
        <v>2</v>
      </c>
      <c r="BI629" s="2">
        <v>44470</v>
      </c>
      <c r="BJ629" s="2">
        <v>44834</v>
      </c>
      <c r="BK629" s="2">
        <v>44470</v>
      </c>
      <c r="BL629" s="2">
        <v>44834</v>
      </c>
      <c r="BM629" s="1">
        <v>35</v>
      </c>
      <c r="BN629" s="1">
        <v>0</v>
      </c>
      <c r="BO629" s="1">
        <v>7</v>
      </c>
      <c r="BP629" s="1">
        <v>7</v>
      </c>
      <c r="BQ629" s="1">
        <v>7</v>
      </c>
      <c r="BR629" s="1">
        <v>7</v>
      </c>
      <c r="BS629" s="1">
        <v>7</v>
      </c>
      <c r="BT629" s="1">
        <v>0</v>
      </c>
      <c r="BU629" s="1" t="str">
        <f>"9:00 AM"</f>
        <v>9:00 AM</v>
      </c>
      <c r="BV629" s="1" t="str">
        <f>"5:00 PM"</f>
        <v>5:00 PM</v>
      </c>
      <c r="BW629" s="1" t="s">
        <v>230</v>
      </c>
      <c r="BX629" s="1">
        <v>0</v>
      </c>
      <c r="BY629" s="1">
        <v>12</v>
      </c>
      <c r="BZ629" s="1" t="s">
        <v>112</v>
      </c>
      <c r="CB629" s="1" t="s">
        <v>362</v>
      </c>
      <c r="CC629" s="1" t="s">
        <v>1298</v>
      </c>
      <c r="CD629" s="1" t="s">
        <v>1299</v>
      </c>
      <c r="CE629" s="1" t="s">
        <v>116</v>
      </c>
      <c r="CF629" s="1" t="s">
        <v>117</v>
      </c>
      <c r="CG629" s="1">
        <v>96950</v>
      </c>
      <c r="CH629" s="3">
        <v>13.17</v>
      </c>
      <c r="CI629" s="3">
        <v>13.17</v>
      </c>
      <c r="CJ629" s="3">
        <v>19.760000000000002</v>
      </c>
      <c r="CK629" s="3">
        <v>19.760000000000002</v>
      </c>
      <c r="CL629" s="1" t="s">
        <v>137</v>
      </c>
      <c r="CN629" s="1" t="s">
        <v>139</v>
      </c>
      <c r="CP629" s="1" t="s">
        <v>111</v>
      </c>
      <c r="CQ629" s="1" t="s">
        <v>111</v>
      </c>
      <c r="CR629" s="1" t="s">
        <v>111</v>
      </c>
      <c r="CS629" s="1" t="s">
        <v>111</v>
      </c>
      <c r="CT629" s="1" t="s">
        <v>111</v>
      </c>
      <c r="CU629" s="1" t="s">
        <v>111</v>
      </c>
      <c r="CV629" s="1" t="s">
        <v>111</v>
      </c>
      <c r="CW629" s="1" t="s">
        <v>1004</v>
      </c>
      <c r="CX629" s="1">
        <v>16702346617</v>
      </c>
      <c r="CY629" s="1" t="s">
        <v>1305</v>
      </c>
      <c r="CZ629" s="1" t="s">
        <v>138</v>
      </c>
      <c r="DA629" s="1" t="s">
        <v>111</v>
      </c>
      <c r="DB629" s="1" t="s">
        <v>112</v>
      </c>
    </row>
    <row r="630" spans="1:111" ht="15.6" customHeight="1" x14ac:dyDescent="0.25">
      <c r="A630" s="1" t="s">
        <v>8957</v>
      </c>
      <c r="B630" s="1" t="s">
        <v>238</v>
      </c>
      <c r="C630" s="2">
        <v>44306.807687499997</v>
      </c>
      <c r="D630" s="2">
        <v>44334</v>
      </c>
      <c r="E630" s="1" t="s">
        <v>110</v>
      </c>
      <c r="F630" s="2">
        <v>44467.833333333336</v>
      </c>
      <c r="G630" s="1" t="s">
        <v>112</v>
      </c>
      <c r="H630" s="1" t="s">
        <v>112</v>
      </c>
      <c r="I630" s="1" t="s">
        <v>112</v>
      </c>
      <c r="J630" s="1" t="s">
        <v>2552</v>
      </c>
      <c r="K630" s="1" t="s">
        <v>2553</v>
      </c>
      <c r="L630" s="1" t="s">
        <v>8958</v>
      </c>
      <c r="M630" s="1" t="s">
        <v>2555</v>
      </c>
      <c r="N630" s="1" t="s">
        <v>116</v>
      </c>
      <c r="O630" s="1" t="s">
        <v>117</v>
      </c>
      <c r="P630" s="9">
        <v>96950</v>
      </c>
      <c r="Q630" s="1" t="s">
        <v>118</v>
      </c>
      <c r="S630" s="1">
        <v>16702880407</v>
      </c>
      <c r="T630" s="1">
        <v>33</v>
      </c>
      <c r="U630" s="1">
        <v>212312</v>
      </c>
      <c r="V630" s="1" t="s">
        <v>119</v>
      </c>
      <c r="X630" s="1" t="s">
        <v>2556</v>
      </c>
      <c r="Y630" s="1" t="s">
        <v>1544</v>
      </c>
      <c r="Z630" s="1" t="s">
        <v>656</v>
      </c>
      <c r="AA630" s="1" t="s">
        <v>2557</v>
      </c>
      <c r="AB630" s="1" t="s">
        <v>3742</v>
      </c>
      <c r="AC630" s="1" t="s">
        <v>2555</v>
      </c>
      <c r="AD630" s="1" t="s">
        <v>116</v>
      </c>
      <c r="AE630" s="1" t="s">
        <v>117</v>
      </c>
      <c r="AF630" s="9">
        <v>96950</v>
      </c>
      <c r="AG630" s="1" t="s">
        <v>118</v>
      </c>
      <c r="AI630" s="1">
        <v>16702880407</v>
      </c>
      <c r="AJ630" s="1">
        <v>33</v>
      </c>
      <c r="AK630" s="1" t="s">
        <v>279</v>
      </c>
      <c r="BC630" s="1" t="str">
        <f>"53-7011.00"</f>
        <v>53-7011.00</v>
      </c>
      <c r="BD630" s="1" t="s">
        <v>8959</v>
      </c>
      <c r="BE630" s="1" t="s">
        <v>8960</v>
      </c>
      <c r="BF630" s="1" t="s">
        <v>8961</v>
      </c>
      <c r="BG630" s="1">
        <v>4</v>
      </c>
      <c r="BH630" s="1">
        <v>4</v>
      </c>
      <c r="BI630" s="2">
        <v>44469</v>
      </c>
      <c r="BJ630" s="2">
        <v>44833</v>
      </c>
      <c r="BK630" s="2">
        <v>44469</v>
      </c>
      <c r="BL630" s="2">
        <v>44833</v>
      </c>
      <c r="BM630" s="1">
        <v>40</v>
      </c>
      <c r="BN630" s="1">
        <v>0</v>
      </c>
      <c r="BO630" s="1">
        <v>8</v>
      </c>
      <c r="BP630" s="1">
        <v>8</v>
      </c>
      <c r="BQ630" s="1">
        <v>8</v>
      </c>
      <c r="BR630" s="1">
        <v>8</v>
      </c>
      <c r="BS630" s="1">
        <v>8</v>
      </c>
      <c r="BT630" s="1">
        <v>0</v>
      </c>
      <c r="BU630" s="1" t="str">
        <f>"7:00 AM"</f>
        <v>7:00 AM</v>
      </c>
      <c r="BV630" s="1" t="str">
        <f>"3:30 PM"</f>
        <v>3:30 PM</v>
      </c>
      <c r="BW630" s="1" t="s">
        <v>135</v>
      </c>
      <c r="BX630" s="1">
        <v>0</v>
      </c>
      <c r="BY630" s="1">
        <v>4</v>
      </c>
      <c r="BZ630" s="1" t="s">
        <v>112</v>
      </c>
      <c r="CA630" s="1">
        <v>0</v>
      </c>
      <c r="CB630" s="1" t="s">
        <v>8962</v>
      </c>
      <c r="CC630" s="1" t="s">
        <v>3742</v>
      </c>
      <c r="CD630" s="1" t="s">
        <v>2555</v>
      </c>
      <c r="CE630" s="1" t="s">
        <v>116</v>
      </c>
      <c r="CF630" s="1" t="s">
        <v>117</v>
      </c>
      <c r="CG630" s="1">
        <v>96950</v>
      </c>
      <c r="CH630" s="3">
        <v>8.3000000000000007</v>
      </c>
      <c r="CI630" s="3">
        <v>10</v>
      </c>
      <c r="CJ630" s="3">
        <v>12.45</v>
      </c>
      <c r="CK630" s="3">
        <v>15</v>
      </c>
      <c r="CL630" s="1" t="s">
        <v>137</v>
      </c>
      <c r="CM630" s="1" t="s">
        <v>138</v>
      </c>
      <c r="CN630" s="1" t="s">
        <v>218</v>
      </c>
      <c r="CP630" s="1" t="s">
        <v>112</v>
      </c>
      <c r="CQ630" s="1" t="s">
        <v>111</v>
      </c>
      <c r="CR630" s="1" t="s">
        <v>112</v>
      </c>
      <c r="CS630" s="1" t="s">
        <v>111</v>
      </c>
      <c r="CT630" s="1" t="s">
        <v>138</v>
      </c>
      <c r="CU630" s="1" t="s">
        <v>111</v>
      </c>
      <c r="CV630" s="1" t="s">
        <v>138</v>
      </c>
      <c r="CW630" s="1" t="s">
        <v>8963</v>
      </c>
      <c r="CX630" s="1">
        <v>16702880407</v>
      </c>
      <c r="CY630" s="1" t="s">
        <v>279</v>
      </c>
      <c r="CZ630" s="1" t="s">
        <v>380</v>
      </c>
      <c r="DA630" s="1" t="s">
        <v>111</v>
      </c>
      <c r="DB630" s="1" t="s">
        <v>112</v>
      </c>
      <c r="DC630" s="1" t="s">
        <v>362</v>
      </c>
    </row>
    <row r="631" spans="1:111" ht="15.6" customHeight="1" x14ac:dyDescent="0.25">
      <c r="A631" s="1" t="s">
        <v>8964</v>
      </c>
      <c r="B631" s="1" t="s">
        <v>238</v>
      </c>
      <c r="C631" s="2">
        <v>44341.080911111108</v>
      </c>
      <c r="D631" s="2">
        <v>44371</v>
      </c>
      <c r="E631" s="1" t="s">
        <v>110</v>
      </c>
      <c r="F631" s="2">
        <v>44468.833333333336</v>
      </c>
      <c r="G631" s="1" t="s">
        <v>112</v>
      </c>
      <c r="H631" s="1" t="s">
        <v>112</v>
      </c>
      <c r="I631" s="1" t="s">
        <v>112</v>
      </c>
      <c r="J631" s="1" t="s">
        <v>6089</v>
      </c>
      <c r="L631" s="1" t="s">
        <v>6090</v>
      </c>
      <c r="M631" s="1" t="s">
        <v>1029</v>
      </c>
      <c r="N631" s="1" t="s">
        <v>116</v>
      </c>
      <c r="O631" s="1" t="s">
        <v>117</v>
      </c>
      <c r="P631" s="9">
        <v>96950</v>
      </c>
      <c r="Q631" s="1" t="s">
        <v>118</v>
      </c>
      <c r="S631" s="1">
        <v>16702343870</v>
      </c>
      <c r="U631" s="1">
        <v>56172</v>
      </c>
      <c r="V631" s="1" t="s">
        <v>119</v>
      </c>
      <c r="X631" s="1" t="s">
        <v>7127</v>
      </c>
      <c r="Y631" s="1" t="s">
        <v>7128</v>
      </c>
      <c r="Z631" s="1" t="s">
        <v>7129</v>
      </c>
      <c r="AA631" s="1" t="s">
        <v>962</v>
      </c>
      <c r="AB631" s="1" t="s">
        <v>6090</v>
      </c>
      <c r="AC631" s="1" t="s">
        <v>8965</v>
      </c>
      <c r="AD631" s="1" t="s">
        <v>116</v>
      </c>
      <c r="AE631" s="1" t="s">
        <v>117</v>
      </c>
      <c r="AF631" s="9">
        <v>96950</v>
      </c>
      <c r="AG631" s="1" t="s">
        <v>118</v>
      </c>
      <c r="AI631" s="1">
        <v>16702343870</v>
      </c>
      <c r="AK631" s="1" t="s">
        <v>6095</v>
      </c>
      <c r="BC631" s="1" t="str">
        <f>"37-2011.00"</f>
        <v>37-2011.00</v>
      </c>
      <c r="BD631" s="1" t="s">
        <v>676</v>
      </c>
      <c r="BE631" s="1" t="s">
        <v>8966</v>
      </c>
      <c r="BF631" s="1" t="s">
        <v>4048</v>
      </c>
      <c r="BG631" s="1">
        <v>15</v>
      </c>
      <c r="BH631" s="1">
        <v>15</v>
      </c>
      <c r="BI631" s="2">
        <v>44470</v>
      </c>
      <c r="BJ631" s="2">
        <v>44834</v>
      </c>
      <c r="BK631" s="2">
        <v>44470</v>
      </c>
      <c r="BL631" s="2">
        <v>44834</v>
      </c>
      <c r="BM631" s="1">
        <v>35</v>
      </c>
      <c r="BN631" s="1">
        <v>0</v>
      </c>
      <c r="BO631" s="1">
        <v>7</v>
      </c>
      <c r="BP631" s="1">
        <v>7</v>
      </c>
      <c r="BQ631" s="1">
        <v>7</v>
      </c>
      <c r="BR631" s="1">
        <v>7</v>
      </c>
      <c r="BS631" s="1">
        <v>7</v>
      </c>
      <c r="BT631" s="1">
        <v>0</v>
      </c>
      <c r="BU631" s="1" t="str">
        <f>"9:00 AM"</f>
        <v>9:00 AM</v>
      </c>
      <c r="BV631" s="1" t="str">
        <f>"5:00 PM"</f>
        <v>5:00 PM</v>
      </c>
      <c r="BW631" s="1" t="s">
        <v>135</v>
      </c>
      <c r="BX631" s="1">
        <v>0</v>
      </c>
      <c r="BY631" s="1">
        <v>3</v>
      </c>
      <c r="BZ631" s="1" t="s">
        <v>112</v>
      </c>
      <c r="CB631" s="4" t="s">
        <v>4049</v>
      </c>
      <c r="CC631" s="1" t="s">
        <v>6090</v>
      </c>
      <c r="CD631" s="1" t="s">
        <v>1029</v>
      </c>
      <c r="CE631" s="1" t="s">
        <v>116</v>
      </c>
      <c r="CF631" s="1" t="s">
        <v>117</v>
      </c>
      <c r="CG631" s="1">
        <v>96950</v>
      </c>
      <c r="CH631" s="3">
        <v>8.0500000000000007</v>
      </c>
      <c r="CI631" s="3">
        <v>8.0500000000000007</v>
      </c>
      <c r="CJ631" s="3">
        <v>12.07</v>
      </c>
      <c r="CK631" s="3">
        <v>12.07</v>
      </c>
      <c r="CL631" s="1" t="s">
        <v>137</v>
      </c>
      <c r="CM631" s="1" t="s">
        <v>138</v>
      </c>
      <c r="CN631" s="1" t="s">
        <v>139</v>
      </c>
      <c r="CP631" s="1" t="s">
        <v>112</v>
      </c>
      <c r="CQ631" s="1" t="s">
        <v>111</v>
      </c>
      <c r="CR631" s="1" t="s">
        <v>112</v>
      </c>
      <c r="CS631" s="1" t="s">
        <v>111</v>
      </c>
      <c r="CT631" s="1" t="s">
        <v>138</v>
      </c>
      <c r="CU631" s="1" t="s">
        <v>111</v>
      </c>
      <c r="CV631" s="1" t="s">
        <v>111</v>
      </c>
      <c r="CW631" s="1" t="s">
        <v>1149</v>
      </c>
      <c r="CX631" s="1">
        <v>16702343870</v>
      </c>
      <c r="CY631" s="1" t="s">
        <v>6095</v>
      </c>
      <c r="CZ631" s="1" t="s">
        <v>138</v>
      </c>
      <c r="DA631" s="1" t="s">
        <v>111</v>
      </c>
      <c r="DB631" s="1" t="s">
        <v>112</v>
      </c>
    </row>
    <row r="632" spans="1:111" ht="15.6" customHeight="1" x14ac:dyDescent="0.25">
      <c r="A632" s="1" t="s">
        <v>8967</v>
      </c>
      <c r="B632" s="1" t="s">
        <v>238</v>
      </c>
      <c r="C632" s="2">
        <v>44341.11774548611</v>
      </c>
      <c r="D632" s="2">
        <v>44378</v>
      </c>
      <c r="E632" s="1" t="s">
        <v>110</v>
      </c>
      <c r="F632" s="2">
        <v>44468.833333333336</v>
      </c>
      <c r="G632" s="1" t="s">
        <v>112</v>
      </c>
      <c r="H632" s="1" t="s">
        <v>112</v>
      </c>
      <c r="I632" s="1" t="s">
        <v>112</v>
      </c>
      <c r="J632" s="1" t="s">
        <v>875</v>
      </c>
      <c r="K632" s="1" t="s">
        <v>876</v>
      </c>
      <c r="L632" s="1" t="s">
        <v>1368</v>
      </c>
      <c r="M632" s="1" t="s">
        <v>878</v>
      </c>
      <c r="N632" s="1" t="s">
        <v>167</v>
      </c>
      <c r="O632" s="1" t="s">
        <v>117</v>
      </c>
      <c r="P632" s="9">
        <v>96950</v>
      </c>
      <c r="Q632" s="1" t="s">
        <v>118</v>
      </c>
      <c r="S632" s="1">
        <v>16702347976</v>
      </c>
      <c r="T632" s="1">
        <v>5100</v>
      </c>
      <c r="U632" s="1">
        <v>72111</v>
      </c>
      <c r="V632" s="1" t="s">
        <v>119</v>
      </c>
      <c r="X632" s="1" t="s">
        <v>880</v>
      </c>
      <c r="Y632" s="1" t="s">
        <v>881</v>
      </c>
      <c r="AA632" s="1" t="s">
        <v>528</v>
      </c>
      <c r="AB632" s="1" t="s">
        <v>1368</v>
      </c>
      <c r="AC632" s="1" t="s">
        <v>878</v>
      </c>
      <c r="AD632" s="1" t="s">
        <v>167</v>
      </c>
      <c r="AE632" s="1" t="s">
        <v>117</v>
      </c>
      <c r="AF632" s="9">
        <v>96950</v>
      </c>
      <c r="AG632" s="1" t="s">
        <v>118</v>
      </c>
      <c r="AI632" s="1">
        <v>16702347976</v>
      </c>
      <c r="AJ632" s="1">
        <v>5100</v>
      </c>
      <c r="AK632" s="1" t="s">
        <v>5187</v>
      </c>
      <c r="BC632" s="1" t="str">
        <f>"35-1012.00"</f>
        <v>35-1012.00</v>
      </c>
      <c r="BD632" s="1" t="s">
        <v>1372</v>
      </c>
      <c r="BE632" s="1" t="s">
        <v>1373</v>
      </c>
      <c r="BF632" s="1" t="s">
        <v>1374</v>
      </c>
      <c r="BG632" s="1">
        <v>2</v>
      </c>
      <c r="BH632" s="1">
        <v>2</v>
      </c>
      <c r="BI632" s="2">
        <v>44470</v>
      </c>
      <c r="BJ632" s="2">
        <v>44834</v>
      </c>
      <c r="BK632" s="2">
        <v>44470</v>
      </c>
      <c r="BL632" s="2">
        <v>44834</v>
      </c>
      <c r="BM632" s="1">
        <v>35</v>
      </c>
      <c r="BN632" s="1">
        <v>0</v>
      </c>
      <c r="BO632" s="1">
        <v>7</v>
      </c>
      <c r="BP632" s="1">
        <v>7</v>
      </c>
      <c r="BQ632" s="1">
        <v>7</v>
      </c>
      <c r="BR632" s="1">
        <v>7</v>
      </c>
      <c r="BS632" s="1">
        <v>7</v>
      </c>
      <c r="BT632" s="1">
        <v>0</v>
      </c>
      <c r="BU632" s="1" t="str">
        <f>"6:00 AM"</f>
        <v>6:00 AM</v>
      </c>
      <c r="BV632" s="1" t="str">
        <f>"2:00 PM"</f>
        <v>2:00 PM</v>
      </c>
      <c r="BW632" s="1" t="s">
        <v>135</v>
      </c>
      <c r="BX632" s="1">
        <v>0</v>
      </c>
      <c r="BY632" s="1">
        <v>12</v>
      </c>
      <c r="BZ632" s="1" t="s">
        <v>111</v>
      </c>
      <c r="CA632" s="1">
        <v>15</v>
      </c>
      <c r="CB632" s="1" t="s">
        <v>1375</v>
      </c>
      <c r="CC632" s="1" t="s">
        <v>1376</v>
      </c>
      <c r="CD632" s="1" t="s">
        <v>878</v>
      </c>
      <c r="CE632" s="1" t="s">
        <v>167</v>
      </c>
      <c r="CF632" s="1" t="s">
        <v>117</v>
      </c>
      <c r="CG632" s="1">
        <v>96950</v>
      </c>
      <c r="CH632" s="3">
        <v>10.039999999999999</v>
      </c>
      <c r="CI632" s="3">
        <v>10.039999999999999</v>
      </c>
      <c r="CJ632" s="3">
        <v>15.06</v>
      </c>
      <c r="CK632" s="3">
        <v>15.06</v>
      </c>
      <c r="CL632" s="1" t="s">
        <v>137</v>
      </c>
      <c r="CM632" s="1" t="s">
        <v>8968</v>
      </c>
      <c r="CN632" s="1" t="s">
        <v>139</v>
      </c>
      <c r="CP632" s="1" t="s">
        <v>112</v>
      </c>
      <c r="CQ632" s="1" t="s">
        <v>111</v>
      </c>
      <c r="CR632" s="1" t="s">
        <v>112</v>
      </c>
      <c r="CS632" s="1" t="s">
        <v>111</v>
      </c>
      <c r="CT632" s="1" t="s">
        <v>138</v>
      </c>
      <c r="CU632" s="1" t="s">
        <v>111</v>
      </c>
      <c r="CV632" s="1" t="s">
        <v>111</v>
      </c>
      <c r="CW632" s="1" t="s">
        <v>7245</v>
      </c>
      <c r="CX632" s="1">
        <v>16706702347</v>
      </c>
      <c r="CY632" s="1" t="s">
        <v>888</v>
      </c>
      <c r="CZ632" s="1" t="s">
        <v>2517</v>
      </c>
      <c r="DA632" s="1" t="s">
        <v>111</v>
      </c>
      <c r="DB632" s="1" t="s">
        <v>112</v>
      </c>
    </row>
    <row r="633" spans="1:111" ht="15.6" customHeight="1" x14ac:dyDescent="0.25">
      <c r="A633" s="1" t="s">
        <v>8976</v>
      </c>
      <c r="B633" s="1" t="s">
        <v>238</v>
      </c>
      <c r="C633" s="2">
        <v>44307.074219444446</v>
      </c>
      <c r="D633" s="2">
        <v>44348</v>
      </c>
      <c r="E633" s="1" t="s">
        <v>110</v>
      </c>
      <c r="F633" s="2">
        <v>44468.833333333336</v>
      </c>
      <c r="G633" s="1" t="s">
        <v>111</v>
      </c>
      <c r="H633" s="1" t="s">
        <v>112</v>
      </c>
      <c r="I633" s="1" t="s">
        <v>112</v>
      </c>
      <c r="J633" s="1" t="s">
        <v>7101</v>
      </c>
      <c r="L633" s="1" t="s">
        <v>7102</v>
      </c>
      <c r="N633" s="1" t="s">
        <v>116</v>
      </c>
      <c r="O633" s="1" t="s">
        <v>117</v>
      </c>
      <c r="P633" s="9">
        <v>96950</v>
      </c>
      <c r="Q633" s="1" t="s">
        <v>118</v>
      </c>
      <c r="S633" s="1">
        <v>16702347243</v>
      </c>
      <c r="U633" s="1">
        <v>424410</v>
      </c>
      <c r="V633" s="1" t="s">
        <v>119</v>
      </c>
      <c r="X633" s="1" t="s">
        <v>7103</v>
      </c>
      <c r="Y633" s="1" t="s">
        <v>7104</v>
      </c>
      <c r="AA633" s="1" t="s">
        <v>373</v>
      </c>
      <c r="AB633" s="1" t="s">
        <v>7102</v>
      </c>
      <c r="AD633" s="1" t="s">
        <v>116</v>
      </c>
      <c r="AE633" s="1" t="s">
        <v>117</v>
      </c>
      <c r="AF633" s="9">
        <v>96950</v>
      </c>
      <c r="AG633" s="1" t="s">
        <v>118</v>
      </c>
      <c r="AI633" s="1">
        <v>16702347243</v>
      </c>
      <c r="AK633" s="1" t="s">
        <v>7105</v>
      </c>
      <c r="BC633" s="1" t="str">
        <f>"43-5081.01"</f>
        <v>43-5081.01</v>
      </c>
      <c r="BD633" s="1" t="s">
        <v>132</v>
      </c>
      <c r="BE633" s="1" t="s">
        <v>8977</v>
      </c>
      <c r="BF633" s="1" t="s">
        <v>5633</v>
      </c>
      <c r="BG633" s="1">
        <v>1</v>
      </c>
      <c r="BH633" s="1">
        <v>1</v>
      </c>
      <c r="BI633" s="2">
        <v>44470</v>
      </c>
      <c r="BJ633" s="2">
        <v>44834</v>
      </c>
      <c r="BK633" s="2">
        <v>44470</v>
      </c>
      <c r="BL633" s="2">
        <v>44834</v>
      </c>
      <c r="BM633" s="1">
        <v>36</v>
      </c>
      <c r="BN633" s="1">
        <v>0</v>
      </c>
      <c r="BO633" s="1">
        <v>6</v>
      </c>
      <c r="BP633" s="1">
        <v>6</v>
      </c>
      <c r="BQ633" s="1">
        <v>6</v>
      </c>
      <c r="BR633" s="1">
        <v>6</v>
      </c>
      <c r="BS633" s="1">
        <v>6</v>
      </c>
      <c r="BT633" s="1">
        <v>6</v>
      </c>
      <c r="BU633" s="1" t="str">
        <f>"8:00 AM"</f>
        <v>8:00 AM</v>
      </c>
      <c r="BV633" s="1" t="str">
        <f>"3:00 PM"</f>
        <v>3:00 PM</v>
      </c>
      <c r="BW633" s="1" t="s">
        <v>135</v>
      </c>
      <c r="BX633" s="1">
        <v>0</v>
      </c>
      <c r="BY633" s="1">
        <v>12</v>
      </c>
      <c r="BZ633" s="1" t="s">
        <v>112</v>
      </c>
      <c r="CA633" s="1">
        <v>0</v>
      </c>
      <c r="CB633" s="4" t="s">
        <v>8978</v>
      </c>
      <c r="CC633" s="1" t="s">
        <v>8979</v>
      </c>
      <c r="CD633" s="1" t="s">
        <v>7102</v>
      </c>
      <c r="CE633" s="1" t="s">
        <v>116</v>
      </c>
      <c r="CF633" s="1" t="s">
        <v>117</v>
      </c>
      <c r="CG633" s="1">
        <v>96950</v>
      </c>
      <c r="CH633" s="3">
        <v>7.58</v>
      </c>
      <c r="CI633" s="3">
        <v>7.93</v>
      </c>
      <c r="CJ633" s="3">
        <v>11.37</v>
      </c>
      <c r="CK633" s="3">
        <v>11.9</v>
      </c>
      <c r="CL633" s="1" t="s">
        <v>137</v>
      </c>
      <c r="CM633" s="1" t="s">
        <v>138</v>
      </c>
      <c r="CN633" s="1" t="s">
        <v>139</v>
      </c>
      <c r="CP633" s="1" t="s">
        <v>112</v>
      </c>
      <c r="CQ633" s="1" t="s">
        <v>111</v>
      </c>
      <c r="CR633" s="1" t="s">
        <v>112</v>
      </c>
      <c r="CS633" s="1" t="s">
        <v>111</v>
      </c>
      <c r="CT633" s="1" t="s">
        <v>138</v>
      </c>
      <c r="CU633" s="1" t="s">
        <v>111</v>
      </c>
      <c r="CV633" s="1" t="s">
        <v>138</v>
      </c>
      <c r="CW633" s="1" t="s">
        <v>7110</v>
      </c>
      <c r="CX633" s="1">
        <v>16702347243</v>
      </c>
      <c r="CY633" s="1" t="s">
        <v>7105</v>
      </c>
      <c r="CZ633" s="1" t="s">
        <v>138</v>
      </c>
      <c r="DA633" s="1" t="s">
        <v>111</v>
      </c>
      <c r="DB633" s="1" t="s">
        <v>112</v>
      </c>
    </row>
    <row r="634" spans="1:111" ht="15.6" customHeight="1" x14ac:dyDescent="0.25">
      <c r="A634" s="1" t="s">
        <v>8980</v>
      </c>
      <c r="B634" s="1" t="s">
        <v>238</v>
      </c>
      <c r="C634" s="2">
        <v>44348.206655671296</v>
      </c>
      <c r="D634" s="2">
        <v>44378</v>
      </c>
      <c r="E634" s="1" t="s">
        <v>110</v>
      </c>
      <c r="F634" s="2">
        <v>44468.833333333336</v>
      </c>
      <c r="G634" s="1" t="s">
        <v>111</v>
      </c>
      <c r="H634" s="1" t="s">
        <v>112</v>
      </c>
      <c r="I634" s="1" t="s">
        <v>112</v>
      </c>
      <c r="J634" s="1" t="s">
        <v>2984</v>
      </c>
      <c r="K634" s="1" t="s">
        <v>2985</v>
      </c>
      <c r="L634" s="1" t="s">
        <v>2986</v>
      </c>
      <c r="M634" s="1" t="s">
        <v>2987</v>
      </c>
      <c r="N634" s="1" t="s">
        <v>167</v>
      </c>
      <c r="O634" s="1" t="s">
        <v>117</v>
      </c>
      <c r="P634" s="9">
        <v>96950</v>
      </c>
      <c r="Q634" s="1" t="s">
        <v>118</v>
      </c>
      <c r="S634" s="1">
        <v>16702368888</v>
      </c>
      <c r="T634" s="1">
        <v>8821</v>
      </c>
      <c r="U634" s="1">
        <v>71391</v>
      </c>
      <c r="V634" s="1" t="s">
        <v>119</v>
      </c>
      <c r="X634" s="1" t="s">
        <v>2988</v>
      </c>
      <c r="Y634" s="1" t="s">
        <v>2989</v>
      </c>
      <c r="AA634" s="1" t="s">
        <v>2990</v>
      </c>
      <c r="AB634" s="1" t="s">
        <v>2986</v>
      </c>
      <c r="AC634" s="1" t="s">
        <v>2987</v>
      </c>
      <c r="AD634" s="1" t="s">
        <v>167</v>
      </c>
      <c r="AE634" s="1" t="s">
        <v>117</v>
      </c>
      <c r="AF634" s="9">
        <v>96950</v>
      </c>
      <c r="AG634" s="1" t="s">
        <v>118</v>
      </c>
      <c r="AI634" s="1">
        <v>16702875514</v>
      </c>
      <c r="AK634" s="1" t="s">
        <v>2991</v>
      </c>
      <c r="BC634" s="1" t="str">
        <f>"37-2011.00"</f>
        <v>37-2011.00</v>
      </c>
      <c r="BD634" s="1" t="s">
        <v>676</v>
      </c>
      <c r="BE634" s="1" t="s">
        <v>2992</v>
      </c>
      <c r="BF634" s="1" t="s">
        <v>2993</v>
      </c>
      <c r="BG634" s="1">
        <v>2</v>
      </c>
      <c r="BH634" s="1">
        <v>2</v>
      </c>
      <c r="BI634" s="2">
        <v>44470</v>
      </c>
      <c r="BJ634" s="2">
        <v>45565</v>
      </c>
      <c r="BK634" s="2">
        <v>44470</v>
      </c>
      <c r="BL634" s="2">
        <v>45565</v>
      </c>
      <c r="BM634" s="1">
        <v>35</v>
      </c>
      <c r="BN634" s="1">
        <v>5</v>
      </c>
      <c r="BO634" s="1">
        <v>5</v>
      </c>
      <c r="BP634" s="1">
        <v>5</v>
      </c>
      <c r="BQ634" s="1">
        <v>5</v>
      </c>
      <c r="BR634" s="1">
        <v>5</v>
      </c>
      <c r="BS634" s="1">
        <v>5</v>
      </c>
      <c r="BT634" s="1">
        <v>5</v>
      </c>
      <c r="BU634" s="1" t="str">
        <f>"8:00 AM"</f>
        <v>8:00 AM</v>
      </c>
      <c r="BV634" s="1" t="str">
        <f>"1:30 PM"</f>
        <v>1:30 PM</v>
      </c>
      <c r="BW634" s="1" t="s">
        <v>135</v>
      </c>
      <c r="BX634" s="1">
        <v>0</v>
      </c>
      <c r="BY634" s="1">
        <v>12</v>
      </c>
      <c r="BZ634" s="1" t="s">
        <v>112</v>
      </c>
      <c r="CB634" s="1" t="s">
        <v>2994</v>
      </c>
      <c r="CC634" s="1" t="s">
        <v>2986</v>
      </c>
      <c r="CD634" s="1" t="s">
        <v>2987</v>
      </c>
      <c r="CE634" s="1" t="s">
        <v>167</v>
      </c>
      <c r="CF634" s="1" t="s">
        <v>117</v>
      </c>
      <c r="CG634" s="1">
        <v>96950</v>
      </c>
      <c r="CH634" s="3">
        <v>8.0500000000000007</v>
      </c>
      <c r="CI634" s="3">
        <v>8.0500000000000007</v>
      </c>
      <c r="CJ634" s="3">
        <v>12.08</v>
      </c>
      <c r="CK634" s="3">
        <v>12.08</v>
      </c>
      <c r="CL634" s="1" t="s">
        <v>137</v>
      </c>
      <c r="CM634" s="1" t="s">
        <v>230</v>
      </c>
      <c r="CN634" s="1" t="s">
        <v>139</v>
      </c>
      <c r="CP634" s="1" t="s">
        <v>112</v>
      </c>
      <c r="CQ634" s="1" t="s">
        <v>111</v>
      </c>
      <c r="CR634" s="1" t="s">
        <v>112</v>
      </c>
      <c r="CS634" s="1" t="s">
        <v>111</v>
      </c>
      <c r="CT634" s="1" t="s">
        <v>138</v>
      </c>
      <c r="CU634" s="1" t="s">
        <v>111</v>
      </c>
      <c r="CV634" s="1" t="s">
        <v>111</v>
      </c>
      <c r="CW634" s="1" t="s">
        <v>2995</v>
      </c>
      <c r="CX634" s="1">
        <v>3806702368888</v>
      </c>
      <c r="CY634" s="1" t="s">
        <v>2991</v>
      </c>
      <c r="CZ634" s="1" t="s">
        <v>380</v>
      </c>
      <c r="DA634" s="1" t="s">
        <v>111</v>
      </c>
      <c r="DB634" s="1" t="s">
        <v>112</v>
      </c>
      <c r="DC634" s="1" t="s">
        <v>2988</v>
      </c>
      <c r="DD634" s="1" t="s">
        <v>2989</v>
      </c>
      <c r="DF634" s="1" t="s">
        <v>2984</v>
      </c>
      <c r="DG634" s="1" t="s">
        <v>2991</v>
      </c>
    </row>
    <row r="635" spans="1:111" ht="15.6" customHeight="1" x14ac:dyDescent="0.25">
      <c r="A635" s="1" t="s">
        <v>8986</v>
      </c>
      <c r="B635" s="1" t="s">
        <v>238</v>
      </c>
      <c r="C635" s="2">
        <v>44346.741828587961</v>
      </c>
      <c r="D635" s="2">
        <v>44384</v>
      </c>
      <c r="E635" s="1" t="s">
        <v>110</v>
      </c>
      <c r="F635" s="2">
        <v>44467.833333333336</v>
      </c>
      <c r="G635" s="1" t="s">
        <v>112</v>
      </c>
      <c r="H635" s="1" t="s">
        <v>112</v>
      </c>
      <c r="I635" s="1" t="s">
        <v>112</v>
      </c>
      <c r="J635" s="1" t="s">
        <v>8987</v>
      </c>
      <c r="K635" s="1" t="s">
        <v>8987</v>
      </c>
      <c r="L635" s="1" t="s">
        <v>8988</v>
      </c>
      <c r="N635" s="1" t="s">
        <v>167</v>
      </c>
      <c r="O635" s="1" t="s">
        <v>117</v>
      </c>
      <c r="P635" s="9">
        <v>96950</v>
      </c>
      <c r="Q635" s="1" t="s">
        <v>118</v>
      </c>
      <c r="S635" s="1">
        <v>16702346089</v>
      </c>
      <c r="U635" s="1">
        <v>5613</v>
      </c>
      <c r="V635" s="1" t="s">
        <v>2479</v>
      </c>
      <c r="W635" s="1" t="s">
        <v>111</v>
      </c>
      <c r="X635" s="1" t="s">
        <v>6567</v>
      </c>
      <c r="Y635" s="1" t="s">
        <v>8989</v>
      </c>
      <c r="Z635" s="1" t="s">
        <v>671</v>
      </c>
      <c r="AA635" s="1" t="s">
        <v>2242</v>
      </c>
      <c r="AB635" s="1" t="s">
        <v>8988</v>
      </c>
      <c r="AD635" s="1" t="s">
        <v>116</v>
      </c>
      <c r="AE635" s="1" t="s">
        <v>117</v>
      </c>
      <c r="AF635" s="9">
        <v>96950</v>
      </c>
      <c r="AG635" s="1" t="s">
        <v>118</v>
      </c>
      <c r="AI635" s="1">
        <v>16702346089</v>
      </c>
      <c r="AK635" s="1" t="s">
        <v>8990</v>
      </c>
      <c r="BC635" s="1" t="str">
        <f>"37-2011.00"</f>
        <v>37-2011.00</v>
      </c>
      <c r="BD635" s="1" t="s">
        <v>676</v>
      </c>
      <c r="BE635" s="1" t="s">
        <v>8991</v>
      </c>
      <c r="BF635" s="1" t="s">
        <v>578</v>
      </c>
      <c r="BG635" s="1">
        <v>1</v>
      </c>
      <c r="BH635" s="1">
        <v>1</v>
      </c>
      <c r="BI635" s="2">
        <v>44469</v>
      </c>
      <c r="BJ635" s="2">
        <v>44833</v>
      </c>
      <c r="BK635" s="2">
        <v>44469</v>
      </c>
      <c r="BL635" s="2">
        <v>44833</v>
      </c>
      <c r="BM635" s="1">
        <v>40</v>
      </c>
      <c r="BN635" s="1">
        <v>0</v>
      </c>
      <c r="BO635" s="1">
        <v>8</v>
      </c>
      <c r="BP635" s="1">
        <v>8</v>
      </c>
      <c r="BQ635" s="1">
        <v>8</v>
      </c>
      <c r="BR635" s="1">
        <v>8</v>
      </c>
      <c r="BS635" s="1">
        <v>8</v>
      </c>
      <c r="BT635" s="1">
        <v>0</v>
      </c>
      <c r="BU635" s="1" t="str">
        <f>"7:30 AM"</f>
        <v>7:30 AM</v>
      </c>
      <c r="BV635" s="1" t="str">
        <f>"4:30 PM"</f>
        <v>4:30 PM</v>
      </c>
      <c r="BW635" s="1" t="s">
        <v>135</v>
      </c>
      <c r="BX635" s="1">
        <v>0</v>
      </c>
      <c r="BY635" s="1">
        <v>6</v>
      </c>
      <c r="BZ635" s="1" t="s">
        <v>112</v>
      </c>
      <c r="CA635" s="1">
        <v>2</v>
      </c>
      <c r="CB635" s="1" t="s">
        <v>8992</v>
      </c>
      <c r="CC635" s="1" t="s">
        <v>8993</v>
      </c>
      <c r="CE635" s="1" t="s">
        <v>167</v>
      </c>
      <c r="CF635" s="1" t="s">
        <v>117</v>
      </c>
      <c r="CG635" s="1">
        <v>96950</v>
      </c>
      <c r="CH635" s="3">
        <v>8.0500000000000007</v>
      </c>
      <c r="CI635" s="3">
        <v>8.0500000000000007</v>
      </c>
      <c r="CJ635" s="3">
        <v>12.07</v>
      </c>
      <c r="CK635" s="3">
        <v>12.07</v>
      </c>
      <c r="CL635" s="1" t="s">
        <v>137</v>
      </c>
      <c r="CN635" s="1" t="s">
        <v>139</v>
      </c>
      <c r="CP635" s="1" t="s">
        <v>112</v>
      </c>
      <c r="CQ635" s="1" t="s">
        <v>111</v>
      </c>
      <c r="CR635" s="1" t="s">
        <v>112</v>
      </c>
      <c r="CS635" s="1" t="s">
        <v>111</v>
      </c>
      <c r="CT635" s="1" t="s">
        <v>138</v>
      </c>
      <c r="CU635" s="1" t="s">
        <v>111</v>
      </c>
      <c r="CV635" s="1" t="s">
        <v>111</v>
      </c>
      <c r="CW635" s="1" t="s">
        <v>8213</v>
      </c>
      <c r="CX635" s="1">
        <v>16702346089</v>
      </c>
      <c r="CY635" s="1" t="s">
        <v>8990</v>
      </c>
      <c r="CZ635" s="1" t="s">
        <v>138</v>
      </c>
      <c r="DA635" s="1" t="s">
        <v>111</v>
      </c>
      <c r="DB635" s="1" t="s">
        <v>111</v>
      </c>
    </row>
    <row r="636" spans="1:111" ht="15.6" customHeight="1" x14ac:dyDescent="0.25">
      <c r="A636" s="1" t="s">
        <v>8994</v>
      </c>
      <c r="B636" s="1" t="s">
        <v>238</v>
      </c>
      <c r="C636" s="2">
        <v>44333.08486087963</v>
      </c>
      <c r="D636" s="2">
        <v>44369</v>
      </c>
      <c r="E636" s="1" t="s">
        <v>110</v>
      </c>
      <c r="F636" s="2">
        <v>44468.833333333336</v>
      </c>
      <c r="G636" s="1" t="s">
        <v>112</v>
      </c>
      <c r="H636" s="1" t="s">
        <v>112</v>
      </c>
      <c r="I636" s="1" t="s">
        <v>112</v>
      </c>
      <c r="J636" s="1" t="s">
        <v>968</v>
      </c>
      <c r="K636" s="1" t="s">
        <v>969</v>
      </c>
      <c r="L636" s="1" t="s">
        <v>970</v>
      </c>
      <c r="M636" s="1" t="s">
        <v>138</v>
      </c>
      <c r="N636" s="1" t="s">
        <v>116</v>
      </c>
      <c r="O636" s="1" t="s">
        <v>117</v>
      </c>
      <c r="P636" s="9">
        <v>96950</v>
      </c>
      <c r="Q636" s="1" t="s">
        <v>118</v>
      </c>
      <c r="R636" s="1" t="s">
        <v>242</v>
      </c>
      <c r="S636" s="1">
        <v>16709898780</v>
      </c>
      <c r="U636" s="1">
        <v>44511</v>
      </c>
      <c r="V636" s="1" t="s">
        <v>119</v>
      </c>
      <c r="X636" s="1" t="s">
        <v>723</v>
      </c>
      <c r="Y636" s="1" t="s">
        <v>971</v>
      </c>
      <c r="Z636" s="1" t="s">
        <v>972</v>
      </c>
      <c r="AA636" s="1" t="s">
        <v>973</v>
      </c>
      <c r="AB636" s="1" t="s">
        <v>970</v>
      </c>
      <c r="AC636" s="1" t="s">
        <v>138</v>
      </c>
      <c r="AD636" s="1" t="s">
        <v>116</v>
      </c>
      <c r="AE636" s="1" t="s">
        <v>117</v>
      </c>
      <c r="AF636" s="9">
        <v>96950</v>
      </c>
      <c r="AG636" s="1" t="s">
        <v>118</v>
      </c>
      <c r="AH636" s="1" t="s">
        <v>242</v>
      </c>
      <c r="AI636" s="1">
        <v>16709898780</v>
      </c>
      <c r="AK636" s="1" t="s">
        <v>8995</v>
      </c>
      <c r="BC636" s="1" t="str">
        <f>"43-5081.01"</f>
        <v>43-5081.01</v>
      </c>
      <c r="BD636" s="1" t="s">
        <v>132</v>
      </c>
      <c r="BE636" s="1" t="s">
        <v>8996</v>
      </c>
      <c r="BF636" s="1" t="s">
        <v>5633</v>
      </c>
      <c r="BG636" s="1">
        <v>2</v>
      </c>
      <c r="BH636" s="1">
        <v>2</v>
      </c>
      <c r="BI636" s="2">
        <v>44470</v>
      </c>
      <c r="BJ636" s="2">
        <v>44834</v>
      </c>
      <c r="BK636" s="2">
        <v>44470</v>
      </c>
      <c r="BL636" s="2">
        <v>44834</v>
      </c>
      <c r="BM636" s="1">
        <v>40</v>
      </c>
      <c r="BN636" s="1">
        <v>0</v>
      </c>
      <c r="BO636" s="1">
        <v>8</v>
      </c>
      <c r="BP636" s="1">
        <v>8</v>
      </c>
      <c r="BQ636" s="1">
        <v>8</v>
      </c>
      <c r="BR636" s="1">
        <v>8</v>
      </c>
      <c r="BS636" s="1">
        <v>8</v>
      </c>
      <c r="BT636" s="1">
        <v>0</v>
      </c>
      <c r="BU636" s="1" t="str">
        <f>"8:00 AM"</f>
        <v>8:00 AM</v>
      </c>
      <c r="BV636" s="1" t="str">
        <f t="shared" ref="BV636:BV642" si="15">"5:00 PM"</f>
        <v>5:00 PM</v>
      </c>
      <c r="BW636" s="1" t="s">
        <v>135</v>
      </c>
      <c r="BX636" s="1">
        <v>0</v>
      </c>
      <c r="BY636" s="1">
        <v>6</v>
      </c>
      <c r="BZ636" s="1" t="s">
        <v>112</v>
      </c>
      <c r="CB636" s="4" t="s">
        <v>8997</v>
      </c>
      <c r="CC636" s="1" t="s">
        <v>970</v>
      </c>
      <c r="CD636" s="1" t="s">
        <v>138</v>
      </c>
      <c r="CE636" s="1" t="s">
        <v>116</v>
      </c>
      <c r="CF636" s="1" t="s">
        <v>117</v>
      </c>
      <c r="CG636" s="1">
        <v>96950</v>
      </c>
      <c r="CH636" s="3">
        <v>7.58</v>
      </c>
      <c r="CI636" s="3">
        <v>7.58</v>
      </c>
      <c r="CJ636" s="3">
        <v>11.37</v>
      </c>
      <c r="CK636" s="3">
        <v>11.37</v>
      </c>
      <c r="CL636" s="1" t="s">
        <v>137</v>
      </c>
      <c r="CM636" s="1" t="s">
        <v>5328</v>
      </c>
      <c r="CN636" s="1" t="s">
        <v>139</v>
      </c>
      <c r="CP636" s="1" t="s">
        <v>112</v>
      </c>
      <c r="CQ636" s="1" t="s">
        <v>111</v>
      </c>
      <c r="CR636" s="1" t="s">
        <v>112</v>
      </c>
      <c r="CS636" s="1" t="s">
        <v>111</v>
      </c>
      <c r="CT636" s="1" t="s">
        <v>138</v>
      </c>
      <c r="CU636" s="1" t="s">
        <v>111</v>
      </c>
      <c r="CV636" s="1" t="s">
        <v>138</v>
      </c>
      <c r="CW636" s="1" t="s">
        <v>8998</v>
      </c>
      <c r="CX636" s="1">
        <v>16709898780</v>
      </c>
      <c r="CY636" s="1" t="s">
        <v>981</v>
      </c>
      <c r="CZ636" s="1" t="s">
        <v>138</v>
      </c>
      <c r="DA636" s="1" t="s">
        <v>111</v>
      </c>
      <c r="DB636" s="1" t="s">
        <v>112</v>
      </c>
    </row>
    <row r="637" spans="1:111" ht="15.6" customHeight="1" x14ac:dyDescent="0.25">
      <c r="A637" s="1" t="s">
        <v>8999</v>
      </c>
      <c r="B637" s="1" t="s">
        <v>238</v>
      </c>
      <c r="C637" s="2">
        <v>44351.822023611108</v>
      </c>
      <c r="D637" s="2">
        <v>44385</v>
      </c>
      <c r="E637" s="1" t="s">
        <v>180</v>
      </c>
      <c r="G637" s="1" t="s">
        <v>112</v>
      </c>
      <c r="H637" s="1" t="s">
        <v>112</v>
      </c>
      <c r="I637" s="1" t="s">
        <v>112</v>
      </c>
      <c r="J637" s="1" t="s">
        <v>6110</v>
      </c>
      <c r="L637" s="1" t="s">
        <v>1708</v>
      </c>
      <c r="M637" s="1" t="s">
        <v>1709</v>
      </c>
      <c r="N637" s="1" t="s">
        <v>167</v>
      </c>
      <c r="O637" s="1" t="s">
        <v>117</v>
      </c>
      <c r="P637" s="9">
        <v>96950</v>
      </c>
      <c r="Q637" s="1" t="s">
        <v>118</v>
      </c>
      <c r="S637" s="1">
        <v>16702348866</v>
      </c>
      <c r="U637" s="1">
        <v>238910</v>
      </c>
      <c r="V637" s="1" t="s">
        <v>119</v>
      </c>
      <c r="X637" s="1" t="s">
        <v>5850</v>
      </c>
      <c r="Y637" s="1" t="s">
        <v>1391</v>
      </c>
      <c r="AA637" s="1" t="s">
        <v>1711</v>
      </c>
      <c r="AB637" s="1" t="s">
        <v>5849</v>
      </c>
      <c r="AD637" s="1" t="s">
        <v>167</v>
      </c>
      <c r="AE637" s="1" t="s">
        <v>117</v>
      </c>
      <c r="AF637" s="9">
        <v>96950</v>
      </c>
      <c r="AG637" s="1" t="s">
        <v>118</v>
      </c>
      <c r="AI637" s="1">
        <v>16702878866</v>
      </c>
      <c r="AK637" s="1" t="s">
        <v>1713</v>
      </c>
      <c r="BC637" s="1" t="str">
        <f>"49-9071.00"</f>
        <v>49-9071.00</v>
      </c>
      <c r="BD637" s="1" t="s">
        <v>214</v>
      </c>
      <c r="BE637" s="1" t="s">
        <v>9000</v>
      </c>
      <c r="BF637" s="1" t="s">
        <v>9001</v>
      </c>
      <c r="BG637" s="1">
        <v>5</v>
      </c>
      <c r="BH637" s="1">
        <v>5</v>
      </c>
      <c r="BI637" s="2">
        <v>44470</v>
      </c>
      <c r="BJ637" s="2">
        <v>44834</v>
      </c>
      <c r="BK637" s="2">
        <v>44470</v>
      </c>
      <c r="BL637" s="2">
        <v>44834</v>
      </c>
      <c r="BM637" s="1">
        <v>40</v>
      </c>
      <c r="BN637" s="1">
        <v>0</v>
      </c>
      <c r="BO637" s="1">
        <v>8</v>
      </c>
      <c r="BP637" s="1">
        <v>8</v>
      </c>
      <c r="BQ637" s="1">
        <v>8</v>
      </c>
      <c r="BR637" s="1">
        <v>8</v>
      </c>
      <c r="BS637" s="1">
        <v>8</v>
      </c>
      <c r="BT637" s="1">
        <v>0</v>
      </c>
      <c r="BU637" s="1" t="str">
        <f>"8:00 AM"</f>
        <v>8:00 AM</v>
      </c>
      <c r="BV637" s="1" t="str">
        <f t="shared" si="15"/>
        <v>5:00 PM</v>
      </c>
      <c r="BW637" s="1" t="s">
        <v>135</v>
      </c>
      <c r="BX637" s="1">
        <v>0</v>
      </c>
      <c r="BY637" s="1">
        <v>12</v>
      </c>
      <c r="BZ637" s="1" t="s">
        <v>112</v>
      </c>
      <c r="CB637" s="1" t="s">
        <v>9002</v>
      </c>
      <c r="CC637" s="1" t="s">
        <v>9003</v>
      </c>
      <c r="CE637" s="1" t="s">
        <v>738</v>
      </c>
      <c r="CF637" s="1" t="s">
        <v>117</v>
      </c>
      <c r="CG637" s="1">
        <v>96950</v>
      </c>
      <c r="CH637" s="3">
        <v>8.7100000000000009</v>
      </c>
      <c r="CI637" s="3">
        <v>10</v>
      </c>
      <c r="CJ637" s="3">
        <v>13.07</v>
      </c>
      <c r="CK637" s="3">
        <v>15</v>
      </c>
      <c r="CL637" s="1" t="s">
        <v>137</v>
      </c>
      <c r="CM637" s="1" t="s">
        <v>331</v>
      </c>
      <c r="CN637" s="1" t="s">
        <v>139</v>
      </c>
      <c r="CP637" s="1" t="s">
        <v>112</v>
      </c>
      <c r="CQ637" s="1" t="s">
        <v>111</v>
      </c>
      <c r="CR637" s="1" t="s">
        <v>112</v>
      </c>
      <c r="CS637" s="1" t="s">
        <v>111</v>
      </c>
      <c r="CT637" s="1" t="s">
        <v>138</v>
      </c>
      <c r="CU637" s="1" t="s">
        <v>111</v>
      </c>
      <c r="CV637" s="1" t="s">
        <v>138</v>
      </c>
      <c r="CW637" s="1" t="s">
        <v>9004</v>
      </c>
      <c r="CX637" s="1">
        <v>16702348866</v>
      </c>
      <c r="CY637" s="1" t="s">
        <v>1713</v>
      </c>
      <c r="CZ637" s="1" t="s">
        <v>168</v>
      </c>
      <c r="DA637" s="1" t="s">
        <v>111</v>
      </c>
      <c r="DB637" s="1" t="s">
        <v>112</v>
      </c>
    </row>
    <row r="638" spans="1:111" ht="15.6" customHeight="1" x14ac:dyDescent="0.25">
      <c r="A638" s="1" t="s">
        <v>9005</v>
      </c>
      <c r="B638" s="1" t="s">
        <v>238</v>
      </c>
      <c r="C638" s="2">
        <v>44319.988883217593</v>
      </c>
      <c r="D638" s="2">
        <v>44349</v>
      </c>
      <c r="E638" s="1" t="s">
        <v>110</v>
      </c>
      <c r="F638" s="2">
        <v>44468.833333333336</v>
      </c>
      <c r="G638" s="1" t="s">
        <v>111</v>
      </c>
      <c r="H638" s="1" t="s">
        <v>112</v>
      </c>
      <c r="I638" s="1" t="s">
        <v>112</v>
      </c>
      <c r="J638" s="1" t="s">
        <v>3229</v>
      </c>
      <c r="K638" s="1" t="s">
        <v>3230</v>
      </c>
      <c r="L638" s="1" t="s">
        <v>3231</v>
      </c>
      <c r="M638" s="1" t="s">
        <v>3232</v>
      </c>
      <c r="N638" s="1" t="s">
        <v>116</v>
      </c>
      <c r="O638" s="1" t="s">
        <v>117</v>
      </c>
      <c r="P638" s="9">
        <v>96950</v>
      </c>
      <c r="Q638" s="1" t="s">
        <v>118</v>
      </c>
      <c r="R638" s="1" t="s">
        <v>138</v>
      </c>
      <c r="S638" s="1">
        <v>16702346495</v>
      </c>
      <c r="T638" s="1">
        <v>5840</v>
      </c>
      <c r="U638" s="1">
        <v>72111</v>
      </c>
      <c r="V638" s="1" t="s">
        <v>119</v>
      </c>
      <c r="X638" s="1" t="s">
        <v>3233</v>
      </c>
      <c r="Y638" s="1" t="s">
        <v>3234</v>
      </c>
      <c r="Z638" s="1" t="s">
        <v>138</v>
      </c>
      <c r="AA638" s="1" t="s">
        <v>3235</v>
      </c>
      <c r="AB638" s="1" t="s">
        <v>3231</v>
      </c>
      <c r="AC638" s="1" t="s">
        <v>3232</v>
      </c>
      <c r="AD638" s="1" t="s">
        <v>116</v>
      </c>
      <c r="AE638" s="1" t="s">
        <v>117</v>
      </c>
      <c r="AF638" s="9">
        <v>96950</v>
      </c>
      <c r="AG638" s="1" t="s">
        <v>118</v>
      </c>
      <c r="AH638" s="1" t="s">
        <v>138</v>
      </c>
      <c r="AI638" s="1">
        <v>16702346495</v>
      </c>
      <c r="AJ638" s="1">
        <v>5840</v>
      </c>
      <c r="AK638" s="1" t="s">
        <v>3236</v>
      </c>
      <c r="BC638" s="1" t="str">
        <f>"49-9071.00"</f>
        <v>49-9071.00</v>
      </c>
      <c r="BD638" s="1" t="s">
        <v>214</v>
      </c>
      <c r="BE638" s="1" t="s">
        <v>9006</v>
      </c>
      <c r="BF638" s="1" t="s">
        <v>3983</v>
      </c>
      <c r="BG638" s="1">
        <v>2</v>
      </c>
      <c r="BH638" s="1">
        <v>2</v>
      </c>
      <c r="BI638" s="2">
        <v>44470</v>
      </c>
      <c r="BJ638" s="2">
        <v>45565</v>
      </c>
      <c r="BK638" s="2">
        <v>44470</v>
      </c>
      <c r="BL638" s="2">
        <v>45565</v>
      </c>
      <c r="BM638" s="1">
        <v>35</v>
      </c>
      <c r="BN638" s="1">
        <v>7</v>
      </c>
      <c r="BO638" s="1">
        <v>7</v>
      </c>
      <c r="BP638" s="1">
        <v>7</v>
      </c>
      <c r="BQ638" s="1">
        <v>7</v>
      </c>
      <c r="BR638" s="1">
        <v>0</v>
      </c>
      <c r="BS638" s="1">
        <v>0</v>
      </c>
      <c r="BT638" s="1">
        <v>7</v>
      </c>
      <c r="BU638" s="1" t="str">
        <f>"9:00 AM"</f>
        <v>9:00 AM</v>
      </c>
      <c r="BV638" s="1" t="str">
        <f t="shared" si="15"/>
        <v>5:00 PM</v>
      </c>
      <c r="BW638" s="1" t="s">
        <v>135</v>
      </c>
      <c r="BX638" s="1">
        <v>0</v>
      </c>
      <c r="BY638" s="1">
        <v>12</v>
      </c>
      <c r="BZ638" s="1" t="s">
        <v>112</v>
      </c>
      <c r="CB638" s="4" t="s">
        <v>9007</v>
      </c>
      <c r="CC638" s="1" t="s">
        <v>3231</v>
      </c>
      <c r="CD638" s="1" t="s">
        <v>3232</v>
      </c>
      <c r="CE638" s="1" t="s">
        <v>167</v>
      </c>
      <c r="CF638" s="1" t="s">
        <v>117</v>
      </c>
      <c r="CG638" s="1">
        <v>96950</v>
      </c>
      <c r="CH638" s="3">
        <v>8.7100000000000009</v>
      </c>
      <c r="CI638" s="3">
        <v>8.7100000000000009</v>
      </c>
      <c r="CJ638" s="3">
        <v>13.06</v>
      </c>
      <c r="CK638" s="3">
        <v>13.06</v>
      </c>
      <c r="CL638" s="1" t="s">
        <v>137</v>
      </c>
      <c r="CM638" s="1" t="s">
        <v>3239</v>
      </c>
      <c r="CN638" s="1" t="s">
        <v>139</v>
      </c>
      <c r="CP638" s="1" t="s">
        <v>112</v>
      </c>
      <c r="CQ638" s="1" t="s">
        <v>111</v>
      </c>
      <c r="CR638" s="1" t="s">
        <v>112</v>
      </c>
      <c r="CS638" s="1" t="s">
        <v>111</v>
      </c>
      <c r="CT638" s="1" t="s">
        <v>111</v>
      </c>
      <c r="CU638" s="1" t="s">
        <v>111</v>
      </c>
      <c r="CV638" s="1" t="s">
        <v>138</v>
      </c>
      <c r="CW638" s="1" t="s">
        <v>138</v>
      </c>
      <c r="CX638" s="1">
        <v>16702346495</v>
      </c>
      <c r="CY638" s="1" t="s">
        <v>3236</v>
      </c>
      <c r="CZ638" s="1" t="s">
        <v>138</v>
      </c>
      <c r="DA638" s="1" t="s">
        <v>111</v>
      </c>
      <c r="DB638" s="1" t="s">
        <v>112</v>
      </c>
      <c r="DC638" s="1" t="s">
        <v>3233</v>
      </c>
      <c r="DD638" s="1" t="s">
        <v>3234</v>
      </c>
      <c r="DE638" s="1" t="s">
        <v>138</v>
      </c>
      <c r="DF638" s="1" t="s">
        <v>3229</v>
      </c>
      <c r="DG638" s="1" t="s">
        <v>3236</v>
      </c>
    </row>
    <row r="639" spans="1:111" ht="15.6" customHeight="1" x14ac:dyDescent="0.25">
      <c r="A639" s="1" t="s">
        <v>9008</v>
      </c>
      <c r="B639" s="1" t="s">
        <v>238</v>
      </c>
      <c r="C639" s="2">
        <v>44354.10023275463</v>
      </c>
      <c r="D639" s="2">
        <v>44399</v>
      </c>
      <c r="E639" s="1" t="s">
        <v>110</v>
      </c>
      <c r="F639" s="2">
        <v>44468.833333333336</v>
      </c>
      <c r="G639" s="1" t="s">
        <v>112</v>
      </c>
      <c r="H639" s="1" t="s">
        <v>112</v>
      </c>
      <c r="I639" s="1" t="s">
        <v>112</v>
      </c>
      <c r="J639" s="1" t="s">
        <v>9009</v>
      </c>
      <c r="K639" s="1" t="s">
        <v>9010</v>
      </c>
      <c r="L639" s="1" t="s">
        <v>9011</v>
      </c>
      <c r="M639" s="1" t="s">
        <v>9012</v>
      </c>
      <c r="N639" s="1" t="s">
        <v>116</v>
      </c>
      <c r="O639" s="1" t="s">
        <v>117</v>
      </c>
      <c r="P639" s="9">
        <v>96950</v>
      </c>
      <c r="Q639" s="1" t="s">
        <v>118</v>
      </c>
      <c r="R639" s="1" t="s">
        <v>719</v>
      </c>
      <c r="S639" s="1">
        <v>16702877742</v>
      </c>
      <c r="U639" s="1">
        <v>541611</v>
      </c>
      <c r="V639" s="1" t="s">
        <v>119</v>
      </c>
      <c r="X639" s="1" t="s">
        <v>9013</v>
      </c>
      <c r="Y639" s="1" t="s">
        <v>9014</v>
      </c>
      <c r="AA639" s="1" t="s">
        <v>962</v>
      </c>
      <c r="AB639" s="1" t="s">
        <v>9011</v>
      </c>
      <c r="AC639" s="1" t="s">
        <v>9012</v>
      </c>
      <c r="AD639" s="1" t="s">
        <v>116</v>
      </c>
      <c r="AE639" s="1" t="s">
        <v>117</v>
      </c>
      <c r="AF639" s="9">
        <v>96950</v>
      </c>
      <c r="AG639" s="1" t="s">
        <v>118</v>
      </c>
      <c r="AH639" s="1" t="s">
        <v>719</v>
      </c>
      <c r="AI639" s="1">
        <v>16702358948</v>
      </c>
      <c r="AK639" s="1" t="s">
        <v>9015</v>
      </c>
      <c r="BC639" s="1" t="str">
        <f>"11-1021.00"</f>
        <v>11-1021.00</v>
      </c>
      <c r="BD639" s="1" t="s">
        <v>248</v>
      </c>
      <c r="BE639" s="1" t="s">
        <v>9016</v>
      </c>
      <c r="BF639" s="1" t="s">
        <v>357</v>
      </c>
      <c r="BG639" s="1">
        <v>1</v>
      </c>
      <c r="BH639" s="1">
        <v>1</v>
      </c>
      <c r="BI639" s="2">
        <v>44440</v>
      </c>
      <c r="BJ639" s="2">
        <v>44804</v>
      </c>
      <c r="BK639" s="2">
        <v>44440</v>
      </c>
      <c r="BL639" s="2">
        <v>44804</v>
      </c>
      <c r="BM639" s="1">
        <v>35</v>
      </c>
      <c r="BN639" s="1">
        <v>0</v>
      </c>
      <c r="BO639" s="1">
        <v>7</v>
      </c>
      <c r="BP639" s="1">
        <v>7</v>
      </c>
      <c r="BQ639" s="1">
        <v>7</v>
      </c>
      <c r="BR639" s="1">
        <v>7</v>
      </c>
      <c r="BS639" s="1">
        <v>7</v>
      </c>
      <c r="BT639" s="1">
        <v>0</v>
      </c>
      <c r="BU639" s="1" t="str">
        <f>"8:00 AM"</f>
        <v>8:00 AM</v>
      </c>
      <c r="BV639" s="1" t="str">
        <f t="shared" si="15"/>
        <v>5:00 PM</v>
      </c>
      <c r="BW639" s="1" t="s">
        <v>392</v>
      </c>
      <c r="BX639" s="1">
        <v>0</v>
      </c>
      <c r="BY639" s="1">
        <v>12</v>
      </c>
      <c r="BZ639" s="1" t="s">
        <v>111</v>
      </c>
      <c r="CA639" s="1">
        <v>5</v>
      </c>
      <c r="CB639" s="1" t="s">
        <v>719</v>
      </c>
      <c r="CC639" s="1" t="s">
        <v>9017</v>
      </c>
      <c r="CD639" s="1" t="s">
        <v>9018</v>
      </c>
      <c r="CE639" s="1" t="s">
        <v>116</v>
      </c>
      <c r="CF639" s="1" t="s">
        <v>117</v>
      </c>
      <c r="CG639" s="1">
        <v>96950</v>
      </c>
      <c r="CH639" s="3">
        <v>22.55</v>
      </c>
      <c r="CI639" s="3">
        <v>22.55</v>
      </c>
      <c r="CJ639" s="3">
        <v>33.83</v>
      </c>
      <c r="CK639" s="3">
        <v>33.83</v>
      </c>
      <c r="CL639" s="1" t="s">
        <v>137</v>
      </c>
      <c r="CM639" s="1" t="s">
        <v>719</v>
      </c>
      <c r="CN639" s="1" t="s">
        <v>139</v>
      </c>
      <c r="CP639" s="1" t="s">
        <v>112</v>
      </c>
      <c r="CQ639" s="1" t="s">
        <v>111</v>
      </c>
      <c r="CR639" s="1" t="s">
        <v>112</v>
      </c>
      <c r="CS639" s="1" t="s">
        <v>111</v>
      </c>
      <c r="CT639" s="1" t="s">
        <v>138</v>
      </c>
      <c r="CU639" s="1" t="s">
        <v>111</v>
      </c>
      <c r="CV639" s="1" t="s">
        <v>138</v>
      </c>
      <c r="CW639" s="1" t="s">
        <v>2313</v>
      </c>
      <c r="CX639" s="1">
        <v>16702358948</v>
      </c>
      <c r="CY639" s="1" t="s">
        <v>9015</v>
      </c>
      <c r="CZ639" s="1" t="s">
        <v>716</v>
      </c>
      <c r="DA639" s="1" t="s">
        <v>111</v>
      </c>
      <c r="DB639" s="1" t="s">
        <v>112</v>
      </c>
    </row>
    <row r="640" spans="1:111" ht="15.6" customHeight="1" x14ac:dyDescent="0.25">
      <c r="A640" s="1" t="s">
        <v>9022</v>
      </c>
      <c r="B640" s="1" t="s">
        <v>238</v>
      </c>
      <c r="C640" s="2">
        <v>44376.421545370373</v>
      </c>
      <c r="D640" s="2">
        <v>44418</v>
      </c>
      <c r="E640" s="1" t="s">
        <v>180</v>
      </c>
      <c r="G640" s="1" t="s">
        <v>111</v>
      </c>
      <c r="H640" s="1" t="s">
        <v>111</v>
      </c>
      <c r="I640" s="1" t="s">
        <v>112</v>
      </c>
      <c r="J640" s="1" t="s">
        <v>924</v>
      </c>
      <c r="K640" s="1" t="s">
        <v>3262</v>
      </c>
      <c r="L640" s="1" t="s">
        <v>3263</v>
      </c>
      <c r="M640" s="1" t="s">
        <v>3264</v>
      </c>
      <c r="N640" s="1" t="s">
        <v>167</v>
      </c>
      <c r="O640" s="1" t="s">
        <v>117</v>
      </c>
      <c r="P640" s="9">
        <v>96950</v>
      </c>
      <c r="Q640" s="1" t="s">
        <v>118</v>
      </c>
      <c r="R640" s="1" t="s">
        <v>168</v>
      </c>
      <c r="S640" s="1">
        <v>16702341071</v>
      </c>
      <c r="U640" s="1">
        <v>56132</v>
      </c>
      <c r="V640" s="1" t="s">
        <v>119</v>
      </c>
      <c r="X640" s="1" t="s">
        <v>928</v>
      </c>
      <c r="Y640" s="1" t="s">
        <v>3265</v>
      </c>
      <c r="Z640" s="1" t="s">
        <v>930</v>
      </c>
      <c r="AA640" s="1" t="s">
        <v>528</v>
      </c>
      <c r="AB640" s="1" t="s">
        <v>3263</v>
      </c>
      <c r="AC640" s="1" t="s">
        <v>3264</v>
      </c>
      <c r="AD640" s="1" t="s">
        <v>167</v>
      </c>
      <c r="AE640" s="1" t="s">
        <v>117</v>
      </c>
      <c r="AF640" s="9">
        <v>96950</v>
      </c>
      <c r="AG640" s="1" t="s">
        <v>118</v>
      </c>
      <c r="AH640" s="1" t="s">
        <v>168</v>
      </c>
      <c r="AI640" s="1">
        <v>16702854403</v>
      </c>
      <c r="AK640" s="1" t="s">
        <v>931</v>
      </c>
      <c r="BC640" s="1" t="str">
        <f>"37-2012.00"</f>
        <v>37-2012.00</v>
      </c>
      <c r="BD640" s="1" t="s">
        <v>576</v>
      </c>
      <c r="BE640" s="1" t="s">
        <v>9023</v>
      </c>
      <c r="BF640" s="1" t="s">
        <v>1884</v>
      </c>
      <c r="BG640" s="1">
        <v>15</v>
      </c>
      <c r="BH640" s="1">
        <v>15</v>
      </c>
      <c r="BI640" s="2">
        <v>44470</v>
      </c>
      <c r="BJ640" s="2">
        <v>45565</v>
      </c>
      <c r="BK640" s="2">
        <v>44470</v>
      </c>
      <c r="BL640" s="2">
        <v>45565</v>
      </c>
      <c r="BM640" s="1">
        <v>40</v>
      </c>
      <c r="BN640" s="1">
        <v>0</v>
      </c>
      <c r="BO640" s="1">
        <v>8</v>
      </c>
      <c r="BP640" s="1">
        <v>8</v>
      </c>
      <c r="BQ640" s="1">
        <v>8</v>
      </c>
      <c r="BR640" s="1">
        <v>8</v>
      </c>
      <c r="BS640" s="1">
        <v>8</v>
      </c>
      <c r="BT640" s="1">
        <v>0</v>
      </c>
      <c r="BU640" s="1" t="str">
        <f>"8:00 AM"</f>
        <v>8:00 AM</v>
      </c>
      <c r="BV640" s="1" t="str">
        <f t="shared" si="15"/>
        <v>5:00 PM</v>
      </c>
      <c r="BW640" s="1" t="s">
        <v>135</v>
      </c>
      <c r="BX640" s="1">
        <v>0</v>
      </c>
      <c r="BY640" s="1">
        <v>12</v>
      </c>
      <c r="BZ640" s="1" t="s">
        <v>112</v>
      </c>
      <c r="CB640" s="4" t="s">
        <v>9024</v>
      </c>
      <c r="CC640" s="1" t="s">
        <v>3263</v>
      </c>
      <c r="CD640" s="1" t="s">
        <v>3264</v>
      </c>
      <c r="CE640" s="1" t="s">
        <v>167</v>
      </c>
      <c r="CF640" s="1" t="s">
        <v>117</v>
      </c>
      <c r="CG640" s="1">
        <v>96950</v>
      </c>
      <c r="CH640" s="3">
        <v>8.0500000000000007</v>
      </c>
      <c r="CI640" s="3">
        <v>8.0500000000000007</v>
      </c>
      <c r="CJ640" s="3">
        <v>12.07</v>
      </c>
      <c r="CK640" s="3">
        <v>12.07</v>
      </c>
      <c r="CL640" s="1" t="s">
        <v>137</v>
      </c>
      <c r="CM640" s="1" t="s">
        <v>7364</v>
      </c>
      <c r="CN640" s="1" t="s">
        <v>139</v>
      </c>
      <c r="CP640" s="1" t="s">
        <v>112</v>
      </c>
      <c r="CQ640" s="1" t="s">
        <v>111</v>
      </c>
      <c r="CR640" s="1" t="s">
        <v>111</v>
      </c>
      <c r="CS640" s="1" t="s">
        <v>111</v>
      </c>
      <c r="CT640" s="1" t="s">
        <v>138</v>
      </c>
      <c r="CU640" s="1" t="s">
        <v>111</v>
      </c>
      <c r="CV640" s="1" t="s">
        <v>111</v>
      </c>
      <c r="CW640" s="1" t="s">
        <v>3269</v>
      </c>
      <c r="CX640" s="1">
        <v>16702341071</v>
      </c>
      <c r="CY640" s="1" t="s">
        <v>931</v>
      </c>
      <c r="CZ640" s="1" t="s">
        <v>380</v>
      </c>
      <c r="DA640" s="1" t="s">
        <v>111</v>
      </c>
      <c r="DB640" s="1" t="s">
        <v>112</v>
      </c>
    </row>
    <row r="641" spans="1:111" ht="15.6" customHeight="1" x14ac:dyDescent="0.25">
      <c r="A641" s="1" t="s">
        <v>9029</v>
      </c>
      <c r="B641" s="1" t="s">
        <v>238</v>
      </c>
      <c r="C641" s="2">
        <v>44292.98690520833</v>
      </c>
      <c r="D641" s="2">
        <v>44333</v>
      </c>
      <c r="E641" s="1" t="s">
        <v>110</v>
      </c>
      <c r="F641" s="2">
        <v>44468.833333333336</v>
      </c>
      <c r="G641" s="1" t="s">
        <v>112</v>
      </c>
      <c r="H641" s="1" t="s">
        <v>112</v>
      </c>
      <c r="I641" s="1" t="s">
        <v>112</v>
      </c>
      <c r="J641" s="1" t="s">
        <v>9030</v>
      </c>
      <c r="K641" s="1" t="s">
        <v>9031</v>
      </c>
      <c r="L641" s="1" t="s">
        <v>1051</v>
      </c>
      <c r="N641" s="1" t="s">
        <v>116</v>
      </c>
      <c r="O641" s="1" t="s">
        <v>117</v>
      </c>
      <c r="P641" s="9">
        <v>96950</v>
      </c>
      <c r="Q641" s="1" t="s">
        <v>118</v>
      </c>
      <c r="S641" s="1">
        <v>16702358778</v>
      </c>
      <c r="U641" s="1">
        <v>522298</v>
      </c>
      <c r="V641" s="1" t="s">
        <v>119</v>
      </c>
      <c r="X641" s="1" t="s">
        <v>1052</v>
      </c>
      <c r="Y641" s="1" t="s">
        <v>1053</v>
      </c>
      <c r="Z641" s="1" t="s">
        <v>1054</v>
      </c>
      <c r="AA641" s="1" t="s">
        <v>373</v>
      </c>
      <c r="AB641" s="1" t="s">
        <v>1051</v>
      </c>
      <c r="AD641" s="1" t="s">
        <v>116</v>
      </c>
      <c r="AE641" s="1" t="s">
        <v>117</v>
      </c>
      <c r="AF641" s="9">
        <v>96950</v>
      </c>
      <c r="AG641" s="1" t="s">
        <v>118</v>
      </c>
      <c r="AI641" s="1">
        <v>16702358778</v>
      </c>
      <c r="AK641" s="1" t="s">
        <v>1055</v>
      </c>
      <c r="BC641" s="1" t="str">
        <f>"41-2031.00"</f>
        <v>41-2031.00</v>
      </c>
      <c r="BD641" s="1" t="s">
        <v>743</v>
      </c>
      <c r="BE641" s="1" t="s">
        <v>9032</v>
      </c>
      <c r="BF641" s="1" t="s">
        <v>2717</v>
      </c>
      <c r="BG641" s="1">
        <v>2</v>
      </c>
      <c r="BH641" s="1">
        <v>2</v>
      </c>
      <c r="BI641" s="2">
        <v>44470</v>
      </c>
      <c r="BJ641" s="2">
        <v>44834</v>
      </c>
      <c r="BK641" s="2">
        <v>44470</v>
      </c>
      <c r="BL641" s="2">
        <v>44834</v>
      </c>
      <c r="BM641" s="1">
        <v>40</v>
      </c>
      <c r="BN641" s="1">
        <v>0</v>
      </c>
      <c r="BO641" s="1">
        <v>8</v>
      </c>
      <c r="BP641" s="1">
        <v>8</v>
      </c>
      <c r="BQ641" s="1">
        <v>8</v>
      </c>
      <c r="BR641" s="1">
        <v>8</v>
      </c>
      <c r="BS641" s="1">
        <v>8</v>
      </c>
      <c r="BT641" s="1">
        <v>0</v>
      </c>
      <c r="BU641" s="1" t="str">
        <f>"8:00 AM"</f>
        <v>8:00 AM</v>
      </c>
      <c r="BV641" s="1" t="str">
        <f t="shared" si="15"/>
        <v>5:00 PM</v>
      </c>
      <c r="BW641" s="1" t="s">
        <v>135</v>
      </c>
      <c r="BX641" s="1">
        <v>0</v>
      </c>
      <c r="BY641" s="1">
        <v>12</v>
      </c>
      <c r="BZ641" s="1" t="s">
        <v>112</v>
      </c>
      <c r="CA641" s="1">
        <v>0</v>
      </c>
      <c r="CB641" s="1" t="s">
        <v>138</v>
      </c>
      <c r="CC641" s="1" t="s">
        <v>1058</v>
      </c>
      <c r="CE641" s="1" t="s">
        <v>116</v>
      </c>
      <c r="CF641" s="1" t="s">
        <v>117</v>
      </c>
      <c r="CG641" s="1">
        <v>96950</v>
      </c>
      <c r="CH641" s="3">
        <v>8.7100000000000009</v>
      </c>
      <c r="CI641" s="3">
        <v>8.7100000000000009</v>
      </c>
      <c r="CJ641" s="3">
        <v>13.06</v>
      </c>
      <c r="CK641" s="3">
        <v>13.06</v>
      </c>
      <c r="CL641" s="1" t="s">
        <v>137</v>
      </c>
      <c r="CM641" s="1" t="s">
        <v>138</v>
      </c>
      <c r="CN641" s="1" t="s">
        <v>139</v>
      </c>
      <c r="CP641" s="1" t="s">
        <v>112</v>
      </c>
      <c r="CQ641" s="1" t="s">
        <v>111</v>
      </c>
      <c r="CR641" s="1" t="s">
        <v>111</v>
      </c>
      <c r="CS641" s="1" t="s">
        <v>111</v>
      </c>
      <c r="CT641" s="1" t="s">
        <v>138</v>
      </c>
      <c r="CU641" s="1" t="s">
        <v>111</v>
      </c>
      <c r="CV641" s="1" t="s">
        <v>111</v>
      </c>
      <c r="CW641" s="1" t="s">
        <v>9033</v>
      </c>
      <c r="CX641" s="1">
        <v>16702358778</v>
      </c>
      <c r="CY641" s="1" t="s">
        <v>1055</v>
      </c>
      <c r="CZ641" s="1" t="s">
        <v>138</v>
      </c>
      <c r="DA641" s="1" t="s">
        <v>111</v>
      </c>
      <c r="DB641" s="1" t="s">
        <v>112</v>
      </c>
    </row>
    <row r="642" spans="1:111" ht="15.6" customHeight="1" x14ac:dyDescent="0.25">
      <c r="A642" s="1" t="s">
        <v>9034</v>
      </c>
      <c r="B642" s="1" t="s">
        <v>238</v>
      </c>
      <c r="C642" s="2">
        <v>44321.05663298611</v>
      </c>
      <c r="D642" s="2">
        <v>44362</v>
      </c>
      <c r="E642" s="1" t="s">
        <v>110</v>
      </c>
      <c r="F642" s="2">
        <v>44468.833333333336</v>
      </c>
      <c r="G642" s="1" t="s">
        <v>111</v>
      </c>
      <c r="H642" s="1" t="s">
        <v>112</v>
      </c>
      <c r="I642" s="1" t="s">
        <v>112</v>
      </c>
      <c r="J642" s="1" t="s">
        <v>999</v>
      </c>
      <c r="L642" s="1" t="s">
        <v>634</v>
      </c>
      <c r="N642" s="1" t="s">
        <v>167</v>
      </c>
      <c r="O642" s="1" t="s">
        <v>117</v>
      </c>
      <c r="P642" s="9">
        <v>96950</v>
      </c>
      <c r="Q642" s="1" t="s">
        <v>118</v>
      </c>
      <c r="S642" s="1">
        <v>16702358722</v>
      </c>
      <c r="U642" s="1">
        <v>561720</v>
      </c>
      <c r="V642" s="1" t="s">
        <v>119</v>
      </c>
      <c r="X642" s="1" t="s">
        <v>636</v>
      </c>
      <c r="Y642" s="1" t="s">
        <v>637</v>
      </c>
      <c r="Z642" s="1" t="s">
        <v>638</v>
      </c>
      <c r="AA642" s="1" t="s">
        <v>639</v>
      </c>
      <c r="AB642" s="1" t="s">
        <v>1000</v>
      </c>
      <c r="AD642" s="1" t="s">
        <v>167</v>
      </c>
      <c r="AE642" s="1" t="s">
        <v>117</v>
      </c>
      <c r="AF642" s="9">
        <v>96950</v>
      </c>
      <c r="AG642" s="1" t="s">
        <v>118</v>
      </c>
      <c r="AI642" s="1">
        <v>16709890917</v>
      </c>
      <c r="AK642" s="1" t="s">
        <v>641</v>
      </c>
      <c r="BC642" s="1" t="str">
        <f>"49-9071.00"</f>
        <v>49-9071.00</v>
      </c>
      <c r="BD642" s="1" t="s">
        <v>214</v>
      </c>
      <c r="BE642" s="1" t="s">
        <v>1524</v>
      </c>
      <c r="BF642" s="1" t="s">
        <v>214</v>
      </c>
      <c r="BG642" s="1">
        <v>2</v>
      </c>
      <c r="BH642" s="1">
        <v>2</v>
      </c>
      <c r="BI642" s="2">
        <v>44470</v>
      </c>
      <c r="BJ642" s="2">
        <v>44834</v>
      </c>
      <c r="BK642" s="2">
        <v>44470</v>
      </c>
      <c r="BL642" s="2">
        <v>44834</v>
      </c>
      <c r="BM642" s="1">
        <v>35</v>
      </c>
      <c r="BN642" s="1">
        <v>0</v>
      </c>
      <c r="BO642" s="1">
        <v>7</v>
      </c>
      <c r="BP642" s="1">
        <v>7</v>
      </c>
      <c r="BQ642" s="1">
        <v>7</v>
      </c>
      <c r="BR642" s="1">
        <v>7</v>
      </c>
      <c r="BS642" s="1">
        <v>7</v>
      </c>
      <c r="BT642" s="1">
        <v>0</v>
      </c>
      <c r="BU642" s="1" t="str">
        <f>"9:00 AM"</f>
        <v>9:00 AM</v>
      </c>
      <c r="BV642" s="1" t="str">
        <f t="shared" si="15"/>
        <v>5:00 PM</v>
      </c>
      <c r="BW642" s="1" t="s">
        <v>230</v>
      </c>
      <c r="BX642" s="1">
        <v>0</v>
      </c>
      <c r="BY642" s="1">
        <v>6</v>
      </c>
      <c r="BZ642" s="1" t="s">
        <v>112</v>
      </c>
      <c r="CB642" s="4" t="s">
        <v>643</v>
      </c>
      <c r="CC642" s="1" t="s">
        <v>634</v>
      </c>
      <c r="CE642" s="1" t="s">
        <v>167</v>
      </c>
      <c r="CF642" s="1" t="s">
        <v>117</v>
      </c>
      <c r="CG642" s="1">
        <v>96950</v>
      </c>
      <c r="CH642" s="3">
        <v>8.7100000000000009</v>
      </c>
      <c r="CI642" s="3">
        <v>8.7100000000000009</v>
      </c>
      <c r="CJ642" s="3">
        <v>13.07</v>
      </c>
      <c r="CK642" s="3">
        <v>13.07</v>
      </c>
      <c r="CL642" s="1" t="s">
        <v>137</v>
      </c>
      <c r="CN642" s="1" t="s">
        <v>139</v>
      </c>
      <c r="CP642" s="1" t="s">
        <v>111</v>
      </c>
      <c r="CQ642" s="1" t="s">
        <v>111</v>
      </c>
      <c r="CR642" s="1" t="s">
        <v>111</v>
      </c>
      <c r="CS642" s="1" t="s">
        <v>111</v>
      </c>
      <c r="CT642" s="1" t="s">
        <v>111</v>
      </c>
      <c r="CU642" s="1" t="s">
        <v>111</v>
      </c>
      <c r="CV642" s="1" t="s">
        <v>111</v>
      </c>
      <c r="CW642" s="1" t="s">
        <v>1004</v>
      </c>
      <c r="CX642" s="1">
        <v>16709890917</v>
      </c>
      <c r="CY642" s="1" t="s">
        <v>641</v>
      </c>
      <c r="CZ642" s="1" t="s">
        <v>645</v>
      </c>
      <c r="DA642" s="1" t="s">
        <v>111</v>
      </c>
      <c r="DB642" s="1" t="s">
        <v>112</v>
      </c>
    </row>
    <row r="643" spans="1:111" ht="15.6" customHeight="1" x14ac:dyDescent="0.25">
      <c r="A643" s="1" t="s">
        <v>9041</v>
      </c>
      <c r="B643" s="1" t="s">
        <v>238</v>
      </c>
      <c r="C643" s="2">
        <v>44333.055338773149</v>
      </c>
      <c r="D643" s="2">
        <v>44362</v>
      </c>
      <c r="E643" s="1" t="s">
        <v>110</v>
      </c>
      <c r="F643" s="2">
        <v>44468.833333333336</v>
      </c>
      <c r="G643" s="1" t="s">
        <v>112</v>
      </c>
      <c r="H643" s="1" t="s">
        <v>112</v>
      </c>
      <c r="I643" s="1" t="s">
        <v>112</v>
      </c>
      <c r="J643" s="1" t="s">
        <v>4119</v>
      </c>
      <c r="K643" s="1" t="s">
        <v>4120</v>
      </c>
      <c r="L643" s="1" t="s">
        <v>4121</v>
      </c>
      <c r="M643" s="1" t="s">
        <v>339</v>
      </c>
      <c r="N643" s="1" t="s">
        <v>167</v>
      </c>
      <c r="O643" s="1" t="s">
        <v>117</v>
      </c>
      <c r="P643" s="9">
        <v>96950</v>
      </c>
      <c r="Q643" s="1" t="s">
        <v>118</v>
      </c>
      <c r="S643" s="1">
        <v>16702877474</v>
      </c>
      <c r="U643" s="1">
        <v>722410</v>
      </c>
      <c r="V643" s="1" t="s">
        <v>119</v>
      </c>
      <c r="X643" s="1" t="s">
        <v>4122</v>
      </c>
      <c r="Y643" s="1" t="s">
        <v>4123</v>
      </c>
      <c r="Z643" s="1" t="s">
        <v>4124</v>
      </c>
      <c r="AA643" s="1" t="s">
        <v>2091</v>
      </c>
      <c r="AB643" s="1" t="s">
        <v>4121</v>
      </c>
      <c r="AC643" s="1" t="s">
        <v>339</v>
      </c>
      <c r="AD643" s="1" t="s">
        <v>167</v>
      </c>
      <c r="AE643" s="1" t="s">
        <v>117</v>
      </c>
      <c r="AF643" s="9">
        <v>96950</v>
      </c>
      <c r="AG643" s="1" t="s">
        <v>118</v>
      </c>
      <c r="AI643" s="1">
        <v>16702877474</v>
      </c>
      <c r="AK643" s="1" t="s">
        <v>4125</v>
      </c>
      <c r="BC643" s="1" t="str">
        <f>"27-2042.02"</f>
        <v>27-2042.02</v>
      </c>
      <c r="BD643" s="1" t="s">
        <v>9042</v>
      </c>
      <c r="BE643" s="1" t="s">
        <v>9043</v>
      </c>
      <c r="BF643" s="1" t="s">
        <v>9044</v>
      </c>
      <c r="BG643" s="1">
        <v>1</v>
      </c>
      <c r="BH643" s="1">
        <v>1</v>
      </c>
      <c r="BI643" s="2">
        <v>44470</v>
      </c>
      <c r="BJ643" s="2">
        <v>44834</v>
      </c>
      <c r="BK643" s="2">
        <v>44470</v>
      </c>
      <c r="BL643" s="2">
        <v>44834</v>
      </c>
      <c r="BM643" s="1">
        <v>35</v>
      </c>
      <c r="BN643" s="1">
        <v>3</v>
      </c>
      <c r="BO643" s="1">
        <v>0</v>
      </c>
      <c r="BP643" s="1">
        <v>4</v>
      </c>
      <c r="BQ643" s="1">
        <v>7</v>
      </c>
      <c r="BR643" s="1">
        <v>7</v>
      </c>
      <c r="BS643" s="1">
        <v>7</v>
      </c>
      <c r="BT643" s="1">
        <v>7</v>
      </c>
      <c r="BU643" s="1" t="str">
        <f>"5:00 PM"</f>
        <v>5:00 PM</v>
      </c>
      <c r="BV643" s="1" t="str">
        <f>"1:00 AM"</f>
        <v>1:00 AM</v>
      </c>
      <c r="BW643" s="1" t="s">
        <v>135</v>
      </c>
      <c r="BX643" s="1">
        <v>0</v>
      </c>
      <c r="BY643" s="1">
        <v>12</v>
      </c>
      <c r="BZ643" s="1" t="s">
        <v>112</v>
      </c>
      <c r="CB643" s="4" t="s">
        <v>9045</v>
      </c>
      <c r="CC643" s="1" t="s">
        <v>4121</v>
      </c>
      <c r="CD643" s="1" t="s">
        <v>339</v>
      </c>
      <c r="CE643" s="1" t="s">
        <v>167</v>
      </c>
      <c r="CF643" s="1" t="s">
        <v>117</v>
      </c>
      <c r="CG643" s="1">
        <v>96950</v>
      </c>
      <c r="CH643" s="3">
        <v>13.7</v>
      </c>
      <c r="CI643" s="3">
        <v>13.7</v>
      </c>
      <c r="CJ643" s="3">
        <v>20.55</v>
      </c>
      <c r="CK643" s="3">
        <v>20.55</v>
      </c>
      <c r="CL643" s="1" t="s">
        <v>137</v>
      </c>
      <c r="CM643" s="1" t="s">
        <v>7993</v>
      </c>
      <c r="CN643" s="1" t="s">
        <v>139</v>
      </c>
      <c r="CP643" s="1" t="s">
        <v>112</v>
      </c>
      <c r="CQ643" s="1" t="s">
        <v>111</v>
      </c>
      <c r="CR643" s="1" t="s">
        <v>112</v>
      </c>
      <c r="CS643" s="1" t="s">
        <v>111</v>
      </c>
      <c r="CT643" s="1" t="s">
        <v>111</v>
      </c>
      <c r="CU643" s="1" t="s">
        <v>111</v>
      </c>
      <c r="CV643" s="1" t="s">
        <v>138</v>
      </c>
      <c r="CW643" s="1" t="s">
        <v>138</v>
      </c>
      <c r="CX643" s="1">
        <v>16702877474</v>
      </c>
      <c r="CY643" s="1" t="s">
        <v>4125</v>
      </c>
      <c r="CZ643" s="1" t="s">
        <v>716</v>
      </c>
      <c r="DA643" s="1" t="s">
        <v>111</v>
      </c>
      <c r="DB643" s="1" t="s">
        <v>112</v>
      </c>
    </row>
    <row r="644" spans="1:111" ht="15.6" customHeight="1" x14ac:dyDescent="0.25">
      <c r="A644" s="1" t="s">
        <v>9046</v>
      </c>
      <c r="B644" s="1" t="s">
        <v>238</v>
      </c>
      <c r="C644" s="2">
        <v>44340.292339699074</v>
      </c>
      <c r="D644" s="2">
        <v>44369</v>
      </c>
      <c r="E644" s="1" t="s">
        <v>110</v>
      </c>
      <c r="F644" s="2">
        <v>44468.833333333336</v>
      </c>
      <c r="G644" s="1" t="s">
        <v>111</v>
      </c>
      <c r="H644" s="1" t="s">
        <v>112</v>
      </c>
      <c r="I644" s="1" t="s">
        <v>112</v>
      </c>
      <c r="J644" s="1" t="s">
        <v>3168</v>
      </c>
      <c r="K644" s="1" t="s">
        <v>9047</v>
      </c>
      <c r="L644" s="1" t="s">
        <v>3170</v>
      </c>
      <c r="N644" s="1" t="s">
        <v>116</v>
      </c>
      <c r="O644" s="1" t="s">
        <v>117</v>
      </c>
      <c r="P644" s="9">
        <v>96950</v>
      </c>
      <c r="Q644" s="1" t="s">
        <v>118</v>
      </c>
      <c r="S644" s="1">
        <v>16705881009</v>
      </c>
      <c r="U644" s="1">
        <v>812112</v>
      </c>
      <c r="V644" s="1" t="s">
        <v>119</v>
      </c>
      <c r="X644" s="1" t="s">
        <v>1317</v>
      </c>
      <c r="Y644" s="1" t="s">
        <v>3171</v>
      </c>
      <c r="AA644" s="1" t="s">
        <v>1028</v>
      </c>
      <c r="AB644" s="1" t="s">
        <v>3170</v>
      </c>
      <c r="AD644" s="1" t="s">
        <v>116</v>
      </c>
      <c r="AE644" s="1" t="s">
        <v>117</v>
      </c>
      <c r="AF644" s="9">
        <v>96950</v>
      </c>
      <c r="AG644" s="1" t="s">
        <v>118</v>
      </c>
      <c r="AI644" s="1">
        <v>16705881009</v>
      </c>
      <c r="AK644" s="1" t="s">
        <v>3173</v>
      </c>
      <c r="BC644" s="1" t="str">
        <f>"39-5012.00"</f>
        <v>39-5012.00</v>
      </c>
      <c r="BD644" s="1" t="s">
        <v>1831</v>
      </c>
      <c r="BE644" s="1" t="s">
        <v>9048</v>
      </c>
      <c r="BF644" s="1" t="s">
        <v>2053</v>
      </c>
      <c r="BG644" s="1">
        <v>1</v>
      </c>
      <c r="BH644" s="1">
        <v>1</v>
      </c>
      <c r="BI644" s="2">
        <v>44470</v>
      </c>
      <c r="BJ644" s="2">
        <v>45565</v>
      </c>
      <c r="BK644" s="2">
        <v>44470</v>
      </c>
      <c r="BL644" s="2">
        <v>45565</v>
      </c>
      <c r="BM644" s="1">
        <v>35</v>
      </c>
      <c r="BN644" s="1">
        <v>0</v>
      </c>
      <c r="BO644" s="1">
        <v>7</v>
      </c>
      <c r="BP644" s="1">
        <v>7</v>
      </c>
      <c r="BQ644" s="1">
        <v>7</v>
      </c>
      <c r="BR644" s="1">
        <v>7</v>
      </c>
      <c r="BS644" s="1">
        <v>7</v>
      </c>
      <c r="BT644" s="1">
        <v>0</v>
      </c>
      <c r="BU644" s="1" t="str">
        <f>"9:00 AM"</f>
        <v>9:00 AM</v>
      </c>
      <c r="BV644" s="1" t="str">
        <f>"5:00 PM"</f>
        <v>5:00 PM</v>
      </c>
      <c r="BW644" s="1" t="s">
        <v>135</v>
      </c>
      <c r="BX644" s="1">
        <v>0</v>
      </c>
      <c r="BY644" s="1">
        <v>3</v>
      </c>
      <c r="BZ644" s="1" t="s">
        <v>112</v>
      </c>
      <c r="CB644" s="1" t="s">
        <v>3175</v>
      </c>
      <c r="CC644" s="1" t="s">
        <v>3170</v>
      </c>
      <c r="CE644" s="1" t="s">
        <v>116</v>
      </c>
      <c r="CF644" s="1" t="s">
        <v>117</v>
      </c>
      <c r="CG644" s="1">
        <v>96950</v>
      </c>
      <c r="CH644" s="3">
        <v>8.08</v>
      </c>
      <c r="CI644" s="3">
        <v>8.08</v>
      </c>
      <c r="CJ644" s="3">
        <v>12.12</v>
      </c>
      <c r="CK644" s="3">
        <v>12.12</v>
      </c>
      <c r="CL644" s="1" t="s">
        <v>137</v>
      </c>
      <c r="CN644" s="1" t="s">
        <v>139</v>
      </c>
      <c r="CP644" s="1" t="s">
        <v>112</v>
      </c>
      <c r="CQ644" s="1" t="s">
        <v>111</v>
      </c>
      <c r="CR644" s="1" t="s">
        <v>112</v>
      </c>
      <c r="CS644" s="1" t="s">
        <v>111</v>
      </c>
      <c r="CT644" s="1" t="s">
        <v>138</v>
      </c>
      <c r="CU644" s="1" t="s">
        <v>111</v>
      </c>
      <c r="CV644" s="1" t="s">
        <v>138</v>
      </c>
      <c r="CW644" s="1" t="s">
        <v>2313</v>
      </c>
      <c r="CX644" s="1">
        <v>16705881009</v>
      </c>
      <c r="CY644" s="1" t="s">
        <v>9049</v>
      </c>
      <c r="CZ644" s="1" t="s">
        <v>138</v>
      </c>
      <c r="DA644" s="1" t="s">
        <v>111</v>
      </c>
      <c r="DB644" s="1" t="s">
        <v>112</v>
      </c>
      <c r="DC644" s="1" t="s">
        <v>1317</v>
      </c>
      <c r="DD644" s="1" t="s">
        <v>3171</v>
      </c>
      <c r="DF644" s="1" t="s">
        <v>3168</v>
      </c>
      <c r="DG644" s="1" t="s">
        <v>9049</v>
      </c>
    </row>
    <row r="645" spans="1:111" ht="15.6" customHeight="1" x14ac:dyDescent="0.25">
      <c r="A645" s="1" t="s">
        <v>9050</v>
      </c>
      <c r="B645" s="1" t="s">
        <v>238</v>
      </c>
      <c r="C645" s="2">
        <v>44344.304526388885</v>
      </c>
      <c r="D645" s="2">
        <v>44386</v>
      </c>
      <c r="E645" s="1" t="s">
        <v>110</v>
      </c>
      <c r="F645" s="2">
        <v>44468.833333333336</v>
      </c>
      <c r="G645" s="1" t="s">
        <v>112</v>
      </c>
      <c r="H645" s="1" t="s">
        <v>112</v>
      </c>
      <c r="I645" s="1" t="s">
        <v>112</v>
      </c>
      <c r="J645" s="1" t="s">
        <v>9051</v>
      </c>
      <c r="K645" s="1" t="s">
        <v>9052</v>
      </c>
      <c r="L645" s="1" t="s">
        <v>9053</v>
      </c>
      <c r="M645" s="1" t="s">
        <v>7929</v>
      </c>
      <c r="N645" s="1" t="s">
        <v>157</v>
      </c>
      <c r="O645" s="1" t="s">
        <v>117</v>
      </c>
      <c r="P645" s="9">
        <v>96950</v>
      </c>
      <c r="Q645" s="1" t="s">
        <v>118</v>
      </c>
      <c r="S645" s="1">
        <v>16702884970</v>
      </c>
      <c r="U645" s="1">
        <v>62441</v>
      </c>
      <c r="V645" s="1" t="s">
        <v>119</v>
      </c>
      <c r="X645" s="1" t="s">
        <v>9054</v>
      </c>
      <c r="Y645" s="1" t="s">
        <v>9055</v>
      </c>
      <c r="AA645" s="1" t="s">
        <v>171</v>
      </c>
      <c r="AB645" s="1" t="s">
        <v>9056</v>
      </c>
      <c r="AC645" s="1" t="s">
        <v>7929</v>
      </c>
      <c r="AD645" s="1" t="s">
        <v>167</v>
      </c>
      <c r="AE645" s="1" t="s">
        <v>117</v>
      </c>
      <c r="AF645" s="9">
        <v>96950</v>
      </c>
      <c r="AG645" s="1" t="s">
        <v>118</v>
      </c>
      <c r="AI645" s="1">
        <v>16702884970</v>
      </c>
      <c r="AK645" s="1" t="s">
        <v>9057</v>
      </c>
      <c r="BC645" s="1" t="str">
        <f>"39-9011.00"</f>
        <v>39-9011.00</v>
      </c>
      <c r="BD645" s="1" t="s">
        <v>1448</v>
      </c>
      <c r="BE645" s="1" t="s">
        <v>9058</v>
      </c>
      <c r="BF645" s="1" t="s">
        <v>9059</v>
      </c>
      <c r="BG645" s="1">
        <v>4</v>
      </c>
      <c r="BH645" s="1">
        <v>4</v>
      </c>
      <c r="BI645" s="2">
        <v>44470</v>
      </c>
      <c r="BJ645" s="2">
        <v>44834</v>
      </c>
      <c r="BK645" s="2">
        <v>44470</v>
      </c>
      <c r="BL645" s="2">
        <v>44834</v>
      </c>
      <c r="BM645" s="1">
        <v>35</v>
      </c>
      <c r="BN645" s="1">
        <v>0</v>
      </c>
      <c r="BO645" s="1">
        <v>7</v>
      </c>
      <c r="BP645" s="1">
        <v>7</v>
      </c>
      <c r="BQ645" s="1">
        <v>7</v>
      </c>
      <c r="BR645" s="1">
        <v>7</v>
      </c>
      <c r="BS645" s="1">
        <v>7</v>
      </c>
      <c r="BT645" s="1">
        <v>0</v>
      </c>
      <c r="BU645" s="1" t="str">
        <f>"9:00 AM"</f>
        <v>9:00 AM</v>
      </c>
      <c r="BV645" s="1" t="str">
        <f>"4:00 PM"</f>
        <v>4:00 PM</v>
      </c>
      <c r="BW645" s="1" t="s">
        <v>135</v>
      </c>
      <c r="BX645" s="1">
        <v>0</v>
      </c>
      <c r="BY645" s="1">
        <v>12</v>
      </c>
      <c r="BZ645" s="1" t="s">
        <v>112</v>
      </c>
      <c r="CB645" s="1" t="s">
        <v>9060</v>
      </c>
      <c r="CC645" s="1" t="s">
        <v>7929</v>
      </c>
      <c r="CE645" s="1" t="s">
        <v>116</v>
      </c>
      <c r="CF645" s="1" t="s">
        <v>117</v>
      </c>
      <c r="CG645" s="1">
        <v>96950</v>
      </c>
      <c r="CH645" s="3">
        <v>7.33</v>
      </c>
      <c r="CI645" s="3">
        <v>7.33</v>
      </c>
      <c r="CJ645" s="3">
        <v>11</v>
      </c>
      <c r="CK645" s="3">
        <v>11</v>
      </c>
      <c r="CL645" s="1" t="s">
        <v>137</v>
      </c>
      <c r="CM645" s="1" t="s">
        <v>1474</v>
      </c>
      <c r="CN645" s="1" t="s">
        <v>139</v>
      </c>
      <c r="CP645" s="1" t="s">
        <v>112</v>
      </c>
      <c r="CQ645" s="1" t="s">
        <v>111</v>
      </c>
      <c r="CR645" s="1" t="s">
        <v>112</v>
      </c>
      <c r="CS645" s="1" t="s">
        <v>111</v>
      </c>
      <c r="CT645" s="1" t="s">
        <v>138</v>
      </c>
      <c r="CU645" s="1" t="s">
        <v>111</v>
      </c>
      <c r="CV645" s="1" t="s">
        <v>138</v>
      </c>
      <c r="CW645" s="1" t="s">
        <v>9061</v>
      </c>
      <c r="CX645" s="1">
        <v>16702884970</v>
      </c>
      <c r="CY645" s="1" t="s">
        <v>9057</v>
      </c>
      <c r="CZ645" s="1" t="s">
        <v>138</v>
      </c>
      <c r="DA645" s="1" t="s">
        <v>111</v>
      </c>
      <c r="DB645" s="1" t="s">
        <v>112</v>
      </c>
    </row>
    <row r="646" spans="1:111" ht="15.6" customHeight="1" x14ac:dyDescent="0.25">
      <c r="A646" s="1" t="s">
        <v>9062</v>
      </c>
      <c r="B646" s="1" t="s">
        <v>238</v>
      </c>
      <c r="C646" s="2">
        <v>44347.043948148152</v>
      </c>
      <c r="D646" s="2">
        <v>44376</v>
      </c>
      <c r="E646" s="1" t="s">
        <v>110</v>
      </c>
      <c r="F646" s="2">
        <v>44468.833333333336</v>
      </c>
      <c r="G646" s="1" t="s">
        <v>112</v>
      </c>
      <c r="H646" s="1" t="s">
        <v>112</v>
      </c>
      <c r="I646" s="1" t="s">
        <v>112</v>
      </c>
      <c r="J646" s="1" t="s">
        <v>302</v>
      </c>
      <c r="K646" s="1" t="s">
        <v>303</v>
      </c>
      <c r="L646" s="1" t="s">
        <v>311</v>
      </c>
      <c r="M646" s="1" t="s">
        <v>9063</v>
      </c>
      <c r="N646" s="1" t="s">
        <v>116</v>
      </c>
      <c r="O646" s="1" t="s">
        <v>117</v>
      </c>
      <c r="P646" s="9">
        <v>96950</v>
      </c>
      <c r="Q646" s="1" t="s">
        <v>118</v>
      </c>
      <c r="R646" s="1" t="s">
        <v>138</v>
      </c>
      <c r="S646" s="1">
        <v>16702330240</v>
      </c>
      <c r="U646" s="1">
        <v>44619</v>
      </c>
      <c r="V646" s="1" t="s">
        <v>119</v>
      </c>
      <c r="X646" s="1" t="s">
        <v>306</v>
      </c>
      <c r="Y646" s="1" t="s">
        <v>307</v>
      </c>
      <c r="Z646" s="1" t="s">
        <v>308</v>
      </c>
      <c r="AA646" s="1" t="s">
        <v>9064</v>
      </c>
      <c r="AB646" s="1" t="s">
        <v>305</v>
      </c>
      <c r="AC646" s="1" t="s">
        <v>9063</v>
      </c>
      <c r="AD646" s="1" t="s">
        <v>116</v>
      </c>
      <c r="AE646" s="1" t="s">
        <v>117</v>
      </c>
      <c r="AF646" s="9">
        <v>96950</v>
      </c>
      <c r="AG646" s="1" t="s">
        <v>118</v>
      </c>
      <c r="AI646" s="1">
        <v>16702330240</v>
      </c>
      <c r="AK646" s="1" t="s">
        <v>312</v>
      </c>
      <c r="BC646" s="1" t="str">
        <f>"41-4011.00"</f>
        <v>41-4011.00</v>
      </c>
      <c r="BD646" s="1" t="s">
        <v>3182</v>
      </c>
      <c r="BE646" s="1" t="s">
        <v>9065</v>
      </c>
      <c r="BF646" s="1" t="s">
        <v>315</v>
      </c>
      <c r="BG646" s="1">
        <v>2</v>
      </c>
      <c r="BH646" s="1">
        <v>2</v>
      </c>
      <c r="BI646" s="2">
        <v>44470</v>
      </c>
      <c r="BJ646" s="2">
        <v>44834</v>
      </c>
      <c r="BK646" s="2">
        <v>44470</v>
      </c>
      <c r="BL646" s="2">
        <v>44834</v>
      </c>
      <c r="BM646" s="1">
        <v>40</v>
      </c>
      <c r="BN646" s="1">
        <v>0</v>
      </c>
      <c r="BO646" s="1">
        <v>8</v>
      </c>
      <c r="BP646" s="1">
        <v>8</v>
      </c>
      <c r="BQ646" s="1">
        <v>8</v>
      </c>
      <c r="BR646" s="1">
        <v>8</v>
      </c>
      <c r="BS646" s="1">
        <v>8</v>
      </c>
      <c r="BT646" s="1">
        <v>0</v>
      </c>
      <c r="BU646" s="1" t="str">
        <f>"8:00 AM"</f>
        <v>8:00 AM</v>
      </c>
      <c r="BV646" s="1" t="str">
        <f>"5:00 PM"</f>
        <v>5:00 PM</v>
      </c>
      <c r="BW646" s="1" t="s">
        <v>135</v>
      </c>
      <c r="BX646" s="1">
        <v>2</v>
      </c>
      <c r="BY646" s="1">
        <v>12</v>
      </c>
      <c r="BZ646" s="1" t="s">
        <v>112</v>
      </c>
      <c r="CA646" s="1">
        <v>0</v>
      </c>
      <c r="CB646" s="4" t="s">
        <v>9066</v>
      </c>
      <c r="CC646" s="1" t="s">
        <v>9063</v>
      </c>
      <c r="CD646" s="1" t="s">
        <v>305</v>
      </c>
      <c r="CE646" s="1" t="s">
        <v>116</v>
      </c>
      <c r="CF646" s="1" t="s">
        <v>117</v>
      </c>
      <c r="CG646" s="1">
        <v>96950</v>
      </c>
      <c r="CH646" s="3">
        <v>13.17</v>
      </c>
      <c r="CI646" s="3">
        <v>13.17</v>
      </c>
      <c r="CJ646" s="3">
        <v>19.75</v>
      </c>
      <c r="CK646" s="3">
        <v>19.75</v>
      </c>
      <c r="CL646" s="1" t="s">
        <v>137</v>
      </c>
      <c r="CM646" s="1" t="s">
        <v>230</v>
      </c>
      <c r="CN646" s="1" t="s">
        <v>139</v>
      </c>
      <c r="CP646" s="1" t="s">
        <v>112</v>
      </c>
      <c r="CQ646" s="1" t="s">
        <v>111</v>
      </c>
      <c r="CR646" s="1" t="s">
        <v>112</v>
      </c>
      <c r="CS646" s="1" t="s">
        <v>111</v>
      </c>
      <c r="CT646" s="1" t="s">
        <v>111</v>
      </c>
      <c r="CU646" s="1" t="s">
        <v>111</v>
      </c>
      <c r="CV646" s="1" t="s">
        <v>138</v>
      </c>
      <c r="CW646" s="1" t="s">
        <v>230</v>
      </c>
      <c r="CX646" s="1">
        <v>16702330240</v>
      </c>
      <c r="CY646" s="1" t="s">
        <v>312</v>
      </c>
      <c r="CZ646" s="1" t="s">
        <v>138</v>
      </c>
      <c r="DA646" s="1" t="s">
        <v>111</v>
      </c>
      <c r="DB646" s="1" t="s">
        <v>112</v>
      </c>
      <c r="DC646" s="1" t="s">
        <v>306</v>
      </c>
      <c r="DD646" s="1" t="s">
        <v>307</v>
      </c>
      <c r="DE646" s="1" t="s">
        <v>4855</v>
      </c>
      <c r="DF646" s="1" t="s">
        <v>9067</v>
      </c>
      <c r="DG646" s="1" t="s">
        <v>312</v>
      </c>
    </row>
    <row r="647" spans="1:111" ht="15.6" customHeight="1" x14ac:dyDescent="0.25">
      <c r="A647" s="1" t="s">
        <v>9072</v>
      </c>
      <c r="B647" s="1" t="s">
        <v>238</v>
      </c>
      <c r="C647" s="2">
        <v>44329.787048032405</v>
      </c>
      <c r="D647" s="2">
        <v>44356</v>
      </c>
      <c r="E647" s="1" t="s">
        <v>110</v>
      </c>
      <c r="F647" s="2">
        <v>44467.833333333336</v>
      </c>
      <c r="G647" s="1" t="s">
        <v>111</v>
      </c>
      <c r="H647" s="1" t="s">
        <v>112</v>
      </c>
      <c r="I647" s="1" t="s">
        <v>112</v>
      </c>
      <c r="J647" s="1" t="s">
        <v>4061</v>
      </c>
      <c r="K647" s="1" t="s">
        <v>2553</v>
      </c>
      <c r="L647" s="1" t="s">
        <v>3742</v>
      </c>
      <c r="M647" s="1" t="s">
        <v>2555</v>
      </c>
      <c r="N647" s="1" t="s">
        <v>4064</v>
      </c>
      <c r="O647" s="1" t="s">
        <v>117</v>
      </c>
      <c r="P647" s="9">
        <v>96950</v>
      </c>
      <c r="Q647" s="1" t="s">
        <v>118</v>
      </c>
      <c r="S647" s="1">
        <v>16702880407</v>
      </c>
      <c r="T647" s="1">
        <v>33</v>
      </c>
      <c r="U647" s="1">
        <v>212312</v>
      </c>
      <c r="V647" s="1" t="s">
        <v>119</v>
      </c>
      <c r="X647" s="1" t="s">
        <v>2556</v>
      </c>
      <c r="Y647" s="1" t="s">
        <v>1544</v>
      </c>
      <c r="Z647" s="1" t="s">
        <v>656</v>
      </c>
      <c r="AA647" s="1" t="s">
        <v>373</v>
      </c>
      <c r="AB647" s="1" t="s">
        <v>3742</v>
      </c>
      <c r="AC647" s="1" t="s">
        <v>2555</v>
      </c>
      <c r="AD647" s="1" t="s">
        <v>4064</v>
      </c>
      <c r="AE647" s="1" t="s">
        <v>117</v>
      </c>
      <c r="AF647" s="9">
        <v>96950</v>
      </c>
      <c r="AG647" s="1" t="s">
        <v>118</v>
      </c>
      <c r="AI647" s="1">
        <v>16702880407</v>
      </c>
      <c r="AJ647" s="1">
        <v>33</v>
      </c>
      <c r="AK647" s="1" t="s">
        <v>279</v>
      </c>
      <c r="BC647" s="1" t="str">
        <f>"53-7032.00"</f>
        <v>53-7032.00</v>
      </c>
      <c r="BD647" s="1" t="s">
        <v>5542</v>
      </c>
      <c r="BE647" s="1" t="s">
        <v>7112</v>
      </c>
      <c r="BF647" s="1" t="s">
        <v>7113</v>
      </c>
      <c r="BG647" s="1">
        <v>5</v>
      </c>
      <c r="BH647" s="1">
        <v>5</v>
      </c>
      <c r="BI647" s="2">
        <v>44469</v>
      </c>
      <c r="BJ647" s="2">
        <v>45564</v>
      </c>
      <c r="BK647" s="2">
        <v>44469</v>
      </c>
      <c r="BL647" s="2">
        <v>45564</v>
      </c>
      <c r="BM647" s="1">
        <v>40</v>
      </c>
      <c r="BN647" s="1">
        <v>0</v>
      </c>
      <c r="BO647" s="1">
        <v>8</v>
      </c>
      <c r="BP647" s="1">
        <v>8</v>
      </c>
      <c r="BQ647" s="1">
        <v>8</v>
      </c>
      <c r="BR647" s="1">
        <v>8</v>
      </c>
      <c r="BS647" s="1">
        <v>8</v>
      </c>
      <c r="BT647" s="1">
        <v>0</v>
      </c>
      <c r="BU647" s="1" t="str">
        <f>"7:00 AM"</f>
        <v>7:00 AM</v>
      </c>
      <c r="BV647" s="1" t="str">
        <f>"3:30 PM"</f>
        <v>3:30 PM</v>
      </c>
      <c r="BW647" s="1" t="s">
        <v>135</v>
      </c>
      <c r="BX647" s="1">
        <v>0</v>
      </c>
      <c r="BY647" s="1">
        <v>12</v>
      </c>
      <c r="BZ647" s="1" t="s">
        <v>112</v>
      </c>
      <c r="CB647" s="1" t="s">
        <v>7114</v>
      </c>
      <c r="CC647" s="1" t="s">
        <v>3742</v>
      </c>
      <c r="CD647" s="1" t="s">
        <v>2555</v>
      </c>
      <c r="CE647" s="1" t="s">
        <v>4064</v>
      </c>
      <c r="CF647" s="1" t="s">
        <v>117</v>
      </c>
      <c r="CG647" s="1">
        <v>96950</v>
      </c>
      <c r="CH647" s="3">
        <v>20.309999999999999</v>
      </c>
      <c r="CI647" s="3">
        <v>20.309999999999999</v>
      </c>
      <c r="CJ647" s="3">
        <v>30.47</v>
      </c>
      <c r="CK647" s="3">
        <v>30.47</v>
      </c>
      <c r="CL647" s="1" t="s">
        <v>137</v>
      </c>
      <c r="CM647" s="1" t="s">
        <v>138</v>
      </c>
      <c r="CN647" s="1" t="s">
        <v>218</v>
      </c>
      <c r="CP647" s="1" t="s">
        <v>112</v>
      </c>
      <c r="CQ647" s="1" t="s">
        <v>111</v>
      </c>
      <c r="CR647" s="1" t="s">
        <v>112</v>
      </c>
      <c r="CS647" s="1" t="s">
        <v>111</v>
      </c>
      <c r="CT647" s="1" t="s">
        <v>138</v>
      </c>
      <c r="CU647" s="1" t="s">
        <v>111</v>
      </c>
      <c r="CV647" s="1" t="s">
        <v>138</v>
      </c>
      <c r="CW647" s="1" t="s">
        <v>4070</v>
      </c>
      <c r="CX647" s="1">
        <v>16702880407</v>
      </c>
      <c r="CY647" s="1" t="s">
        <v>279</v>
      </c>
      <c r="CZ647" s="1" t="s">
        <v>380</v>
      </c>
      <c r="DA647" s="1" t="s">
        <v>111</v>
      </c>
      <c r="DB647" s="1" t="s">
        <v>112</v>
      </c>
      <c r="DC647" s="1" t="s">
        <v>362</v>
      </c>
    </row>
    <row r="648" spans="1:111" ht="15.6" customHeight="1" x14ac:dyDescent="0.25">
      <c r="A648" s="1" t="s">
        <v>9073</v>
      </c>
      <c r="B648" s="1" t="s">
        <v>238</v>
      </c>
      <c r="C648" s="2">
        <v>44361.871780439818</v>
      </c>
      <c r="D648" s="2">
        <v>44425</v>
      </c>
      <c r="E648" s="1" t="s">
        <v>110</v>
      </c>
      <c r="F648" s="2">
        <v>44469.833333333336</v>
      </c>
      <c r="G648" s="1" t="s">
        <v>111</v>
      </c>
      <c r="H648" s="1" t="s">
        <v>112</v>
      </c>
      <c r="I648" s="1" t="s">
        <v>112</v>
      </c>
      <c r="J648" s="1" t="s">
        <v>9074</v>
      </c>
      <c r="K648" s="1" t="s">
        <v>9075</v>
      </c>
      <c r="L648" s="1" t="s">
        <v>9076</v>
      </c>
      <c r="N648" s="1" t="s">
        <v>116</v>
      </c>
      <c r="O648" s="1" t="s">
        <v>117</v>
      </c>
      <c r="P648" s="9">
        <v>96950</v>
      </c>
      <c r="Q648" s="1" t="s">
        <v>118</v>
      </c>
      <c r="S648" s="1">
        <v>16702852247</v>
      </c>
      <c r="U648" s="1">
        <v>56152</v>
      </c>
      <c r="V648" s="1" t="s">
        <v>119</v>
      </c>
      <c r="X648" s="1" t="s">
        <v>656</v>
      </c>
      <c r="Y648" s="1" t="s">
        <v>9077</v>
      </c>
      <c r="AA648" s="1" t="s">
        <v>619</v>
      </c>
      <c r="AB648" s="1" t="s">
        <v>9076</v>
      </c>
      <c r="AD648" s="1" t="s">
        <v>116</v>
      </c>
      <c r="AE648" s="1" t="s">
        <v>117</v>
      </c>
      <c r="AF648" s="9">
        <v>96950</v>
      </c>
      <c r="AG648" s="1" t="s">
        <v>118</v>
      </c>
      <c r="AI648" s="1">
        <v>16702852247</v>
      </c>
      <c r="AK648" s="1" t="s">
        <v>620</v>
      </c>
      <c r="AL648" s="1" t="s">
        <v>125</v>
      </c>
      <c r="AM648" s="1" t="s">
        <v>621</v>
      </c>
      <c r="AN648" s="1" t="s">
        <v>622</v>
      </c>
      <c r="AP648" s="1" t="s">
        <v>1284</v>
      </c>
      <c r="AR648" s="1" t="s">
        <v>116</v>
      </c>
      <c r="AS648" s="1" t="s">
        <v>117</v>
      </c>
      <c r="AT648" s="9">
        <v>96950</v>
      </c>
      <c r="AU648" s="1" t="s">
        <v>118</v>
      </c>
      <c r="AW648" s="1">
        <v>16702353403</v>
      </c>
      <c r="AY648" s="1" t="s">
        <v>1406</v>
      </c>
      <c r="AZ648" s="1" t="s">
        <v>626</v>
      </c>
      <c r="BA648" s="1" t="s">
        <v>1407</v>
      </c>
      <c r="BC648" s="1" t="str">
        <f>"39-7011.00"</f>
        <v>39-7011.00</v>
      </c>
      <c r="BD648" s="1" t="s">
        <v>1435</v>
      </c>
      <c r="BE648" s="1" t="s">
        <v>9078</v>
      </c>
      <c r="BF648" s="1" t="s">
        <v>3755</v>
      </c>
      <c r="BG648" s="1">
        <v>2</v>
      </c>
      <c r="BH648" s="1">
        <v>2</v>
      </c>
      <c r="BI648" s="2">
        <v>44471</v>
      </c>
      <c r="BJ648" s="2">
        <v>45566</v>
      </c>
      <c r="BK648" s="2">
        <v>44471</v>
      </c>
      <c r="BL648" s="2">
        <v>45566</v>
      </c>
      <c r="BM648" s="1">
        <v>35</v>
      </c>
      <c r="BN648" s="1">
        <v>0</v>
      </c>
      <c r="BO648" s="1">
        <v>7</v>
      </c>
      <c r="BP648" s="1">
        <v>7</v>
      </c>
      <c r="BQ648" s="1">
        <v>7</v>
      </c>
      <c r="BR648" s="1">
        <v>7</v>
      </c>
      <c r="BS648" s="1">
        <v>7</v>
      </c>
      <c r="BT648" s="1">
        <v>0</v>
      </c>
      <c r="BU648" s="1" t="str">
        <f>"9:00 AM"</f>
        <v>9:00 AM</v>
      </c>
      <c r="BV648" s="1" t="str">
        <f>"5:00 PM"</f>
        <v>5:00 PM</v>
      </c>
      <c r="BW648" s="1" t="s">
        <v>135</v>
      </c>
      <c r="BX648" s="1">
        <v>0</v>
      </c>
      <c r="BY648" s="1">
        <v>24</v>
      </c>
      <c r="BZ648" s="1" t="s">
        <v>112</v>
      </c>
      <c r="CB648" s="1" t="s">
        <v>9079</v>
      </c>
      <c r="CC648" s="1" t="s">
        <v>9080</v>
      </c>
      <c r="CD648" s="1" t="s">
        <v>9076</v>
      </c>
      <c r="CE648" s="1" t="s">
        <v>116</v>
      </c>
      <c r="CF648" s="1" t="s">
        <v>117</v>
      </c>
      <c r="CG648" s="1">
        <v>96950</v>
      </c>
      <c r="CH648" s="3">
        <v>12.14</v>
      </c>
      <c r="CI648" s="3">
        <v>12.14</v>
      </c>
      <c r="CJ648" s="3">
        <v>18.21</v>
      </c>
      <c r="CK648" s="3">
        <v>18.21</v>
      </c>
      <c r="CL648" s="1" t="s">
        <v>137</v>
      </c>
      <c r="CN648" s="1" t="s">
        <v>139</v>
      </c>
      <c r="CP648" s="1" t="s">
        <v>112</v>
      </c>
      <c r="CQ648" s="1" t="s">
        <v>111</v>
      </c>
      <c r="CR648" s="1" t="s">
        <v>112</v>
      </c>
      <c r="CS648" s="1" t="s">
        <v>111</v>
      </c>
      <c r="CT648" s="1" t="s">
        <v>138</v>
      </c>
      <c r="CU648" s="1" t="s">
        <v>111</v>
      </c>
      <c r="CV648" s="1" t="s">
        <v>138</v>
      </c>
      <c r="CW648" s="1" t="s">
        <v>631</v>
      </c>
      <c r="CX648" s="1">
        <v>16702852247</v>
      </c>
      <c r="CY648" s="1" t="s">
        <v>620</v>
      </c>
      <c r="CZ648" s="1" t="s">
        <v>138</v>
      </c>
      <c r="DA648" s="1" t="s">
        <v>111</v>
      </c>
      <c r="DB648" s="1" t="s">
        <v>112</v>
      </c>
    </row>
    <row r="649" spans="1:111" ht="15.6" customHeight="1" x14ac:dyDescent="0.25">
      <c r="A649" s="1" t="s">
        <v>9083</v>
      </c>
      <c r="B649" s="1" t="s">
        <v>238</v>
      </c>
      <c r="C649" s="2">
        <v>44356.205235879628</v>
      </c>
      <c r="D649" s="2">
        <v>44396</v>
      </c>
      <c r="E649" s="1" t="s">
        <v>180</v>
      </c>
      <c r="G649" s="1" t="s">
        <v>111</v>
      </c>
      <c r="H649" s="1" t="s">
        <v>112</v>
      </c>
      <c r="I649" s="1" t="s">
        <v>112</v>
      </c>
      <c r="J649" s="1" t="s">
        <v>9084</v>
      </c>
      <c r="K649" s="1" t="s">
        <v>9085</v>
      </c>
      <c r="L649" s="1" t="s">
        <v>9086</v>
      </c>
      <c r="M649" s="1" t="s">
        <v>5728</v>
      </c>
      <c r="N649" s="1" t="s">
        <v>167</v>
      </c>
      <c r="O649" s="1" t="s">
        <v>117</v>
      </c>
      <c r="P649" s="9">
        <v>96950</v>
      </c>
      <c r="Q649" s="1" t="s">
        <v>118</v>
      </c>
      <c r="R649" s="1" t="s">
        <v>138</v>
      </c>
      <c r="S649" s="1">
        <v>16702356129</v>
      </c>
      <c r="U649" s="1">
        <v>56132</v>
      </c>
      <c r="V649" s="1" t="s">
        <v>119</v>
      </c>
      <c r="X649" s="1" t="s">
        <v>9087</v>
      </c>
      <c r="Y649" s="1" t="s">
        <v>9088</v>
      </c>
      <c r="Z649" s="1" t="s">
        <v>9089</v>
      </c>
      <c r="AA649" s="1" t="s">
        <v>451</v>
      </c>
      <c r="AB649" s="1" t="s">
        <v>4639</v>
      </c>
      <c r="AC649" s="1" t="s">
        <v>5728</v>
      </c>
      <c r="AD649" s="1" t="s">
        <v>167</v>
      </c>
      <c r="AE649" s="1" t="s">
        <v>117</v>
      </c>
      <c r="AF649" s="9">
        <v>96950</v>
      </c>
      <c r="AG649" s="1" t="s">
        <v>118</v>
      </c>
      <c r="AH649" s="1" t="s">
        <v>138</v>
      </c>
      <c r="AI649" s="1">
        <v>16707830872</v>
      </c>
      <c r="AK649" s="1" t="s">
        <v>4643</v>
      </c>
      <c r="BC649" s="1" t="str">
        <f>"13-2011.01"</f>
        <v>13-2011.01</v>
      </c>
      <c r="BD649" s="1" t="s">
        <v>932</v>
      </c>
      <c r="BE649" s="1" t="s">
        <v>9090</v>
      </c>
      <c r="BF649" s="1" t="s">
        <v>511</v>
      </c>
      <c r="BG649" s="1">
        <v>3</v>
      </c>
      <c r="BH649" s="1">
        <v>3</v>
      </c>
      <c r="BI649" s="2">
        <v>44470</v>
      </c>
      <c r="BJ649" s="2">
        <v>44834</v>
      </c>
      <c r="BK649" s="2">
        <v>44470</v>
      </c>
      <c r="BL649" s="2">
        <v>44834</v>
      </c>
      <c r="BM649" s="1">
        <v>40</v>
      </c>
      <c r="BN649" s="1">
        <v>0</v>
      </c>
      <c r="BO649" s="1">
        <v>8</v>
      </c>
      <c r="BP649" s="1">
        <v>8</v>
      </c>
      <c r="BQ649" s="1">
        <v>8</v>
      </c>
      <c r="BR649" s="1">
        <v>8</v>
      </c>
      <c r="BS649" s="1">
        <v>8</v>
      </c>
      <c r="BT649" s="1">
        <v>0</v>
      </c>
      <c r="BU649" s="1" t="str">
        <f>"8:00 AM"</f>
        <v>8:00 AM</v>
      </c>
      <c r="BV649" s="1" t="str">
        <f>"5:00 PM"</f>
        <v>5:00 PM</v>
      </c>
      <c r="BW649" s="1" t="s">
        <v>193</v>
      </c>
      <c r="BX649" s="1">
        <v>0</v>
      </c>
      <c r="BY649" s="1">
        <v>36</v>
      </c>
      <c r="BZ649" s="1" t="s">
        <v>112</v>
      </c>
      <c r="CB649" s="1" t="s">
        <v>9091</v>
      </c>
      <c r="CC649" s="1" t="s">
        <v>4639</v>
      </c>
      <c r="CE649" s="1" t="s">
        <v>167</v>
      </c>
      <c r="CF649" s="1" t="s">
        <v>117</v>
      </c>
      <c r="CG649" s="1">
        <v>96950</v>
      </c>
      <c r="CH649" s="3">
        <v>14.85</v>
      </c>
      <c r="CI649" s="3">
        <v>14.85</v>
      </c>
      <c r="CJ649" s="3">
        <v>22.28</v>
      </c>
      <c r="CK649" s="3">
        <v>22.28</v>
      </c>
      <c r="CL649" s="1" t="s">
        <v>137</v>
      </c>
      <c r="CM649" s="1" t="s">
        <v>331</v>
      </c>
      <c r="CN649" s="1" t="s">
        <v>139</v>
      </c>
      <c r="CP649" s="1" t="s">
        <v>112</v>
      </c>
      <c r="CQ649" s="1" t="s">
        <v>111</v>
      </c>
      <c r="CR649" s="1" t="s">
        <v>112</v>
      </c>
      <c r="CS649" s="1" t="s">
        <v>111</v>
      </c>
      <c r="CT649" s="1" t="s">
        <v>138</v>
      </c>
      <c r="CU649" s="1" t="s">
        <v>111</v>
      </c>
      <c r="CV649" s="1" t="s">
        <v>138</v>
      </c>
      <c r="CW649" s="1" t="s">
        <v>1439</v>
      </c>
      <c r="CX649" s="1">
        <v>16702356129</v>
      </c>
      <c r="CY649" s="1" t="s">
        <v>4643</v>
      </c>
      <c r="CZ649" s="1" t="s">
        <v>331</v>
      </c>
      <c r="DA649" s="1" t="s">
        <v>111</v>
      </c>
      <c r="DB649" s="1" t="s">
        <v>112</v>
      </c>
    </row>
    <row r="650" spans="1:111" ht="15.6" customHeight="1" x14ac:dyDescent="0.25">
      <c r="A650" s="1" t="s">
        <v>9092</v>
      </c>
      <c r="B650" s="1" t="s">
        <v>238</v>
      </c>
      <c r="C650" s="2">
        <v>44388.110190277781</v>
      </c>
      <c r="D650" s="2">
        <v>44428</v>
      </c>
      <c r="E650" s="1" t="s">
        <v>180</v>
      </c>
      <c r="G650" s="1" t="s">
        <v>112</v>
      </c>
      <c r="H650" s="1" t="s">
        <v>112</v>
      </c>
      <c r="I650" s="1" t="s">
        <v>112</v>
      </c>
      <c r="J650" s="1" t="s">
        <v>9093</v>
      </c>
      <c r="K650" s="1" t="s">
        <v>9094</v>
      </c>
      <c r="L650" s="1" t="s">
        <v>9095</v>
      </c>
      <c r="N650" s="1" t="s">
        <v>116</v>
      </c>
      <c r="O650" s="1" t="s">
        <v>117</v>
      </c>
      <c r="P650" s="9">
        <v>96950</v>
      </c>
      <c r="Q650" s="1" t="s">
        <v>118</v>
      </c>
      <c r="S650" s="1">
        <v>16704838895</v>
      </c>
      <c r="U650" s="1">
        <v>72251</v>
      </c>
      <c r="V650" s="1" t="s">
        <v>119</v>
      </c>
      <c r="X650" s="1" t="s">
        <v>9096</v>
      </c>
      <c r="Y650" s="1" t="s">
        <v>8852</v>
      </c>
      <c r="Z650" s="1" t="s">
        <v>9097</v>
      </c>
      <c r="AA650" s="1" t="s">
        <v>245</v>
      </c>
      <c r="AB650" s="1" t="s">
        <v>9095</v>
      </c>
      <c r="AD650" s="1" t="s">
        <v>116</v>
      </c>
      <c r="AE650" s="1" t="s">
        <v>117</v>
      </c>
      <c r="AF650" s="9">
        <v>96950</v>
      </c>
      <c r="AG650" s="1" t="s">
        <v>118</v>
      </c>
      <c r="AH650" s="1" t="s">
        <v>138</v>
      </c>
      <c r="AI650" s="1">
        <v>16704838895</v>
      </c>
      <c r="AK650" s="1" t="s">
        <v>9098</v>
      </c>
      <c r="BC650" s="1" t="str">
        <f>"35-2014.00"</f>
        <v>35-2014.00</v>
      </c>
      <c r="BD650" s="1" t="s">
        <v>152</v>
      </c>
      <c r="BE650" s="1" t="s">
        <v>9099</v>
      </c>
      <c r="BF650" s="1" t="s">
        <v>9100</v>
      </c>
      <c r="BG650" s="1">
        <v>1</v>
      </c>
      <c r="BH650" s="1">
        <v>1</v>
      </c>
      <c r="BI650" s="2">
        <v>44470</v>
      </c>
      <c r="BJ650" s="2">
        <v>44834</v>
      </c>
      <c r="BK650" s="2">
        <v>44470</v>
      </c>
      <c r="BL650" s="2">
        <v>44834</v>
      </c>
      <c r="BM650" s="1">
        <v>40</v>
      </c>
      <c r="BN650" s="1">
        <v>0</v>
      </c>
      <c r="BO650" s="1">
        <v>8</v>
      </c>
      <c r="BP650" s="1">
        <v>8</v>
      </c>
      <c r="BQ650" s="1">
        <v>8</v>
      </c>
      <c r="BR650" s="1">
        <v>8</v>
      </c>
      <c r="BS650" s="1">
        <v>8</v>
      </c>
      <c r="BT650" s="1">
        <v>0</v>
      </c>
      <c r="BU650" s="1" t="str">
        <f>"8:00 AM"</f>
        <v>8:00 AM</v>
      </c>
      <c r="BV650" s="1" t="str">
        <f>"5:00 PM"</f>
        <v>5:00 PM</v>
      </c>
      <c r="BW650" s="1" t="s">
        <v>135</v>
      </c>
      <c r="BX650" s="1">
        <v>0</v>
      </c>
      <c r="BY650" s="1">
        <v>12</v>
      </c>
      <c r="BZ650" s="1" t="s">
        <v>112</v>
      </c>
      <c r="CB650" s="1" t="s">
        <v>362</v>
      </c>
      <c r="CC650" s="1" t="s">
        <v>9101</v>
      </c>
      <c r="CE650" s="1" t="s">
        <v>116</v>
      </c>
      <c r="CF650" s="1" t="s">
        <v>117</v>
      </c>
      <c r="CG650" s="1">
        <v>96950</v>
      </c>
      <c r="CH650" s="3">
        <v>8.17</v>
      </c>
      <c r="CI650" s="3">
        <v>8.17</v>
      </c>
      <c r="CJ650" s="3">
        <v>12.26</v>
      </c>
      <c r="CK650" s="3">
        <v>12.26</v>
      </c>
      <c r="CL650" s="1" t="s">
        <v>137</v>
      </c>
      <c r="CM650" s="1" t="s">
        <v>138</v>
      </c>
      <c r="CN650" s="1" t="s">
        <v>139</v>
      </c>
      <c r="CP650" s="1" t="s">
        <v>112</v>
      </c>
      <c r="CQ650" s="1" t="s">
        <v>111</v>
      </c>
      <c r="CR650" s="1" t="s">
        <v>112</v>
      </c>
      <c r="CS650" s="1" t="s">
        <v>111</v>
      </c>
      <c r="CT650" s="1" t="s">
        <v>138</v>
      </c>
      <c r="CU650" s="1" t="s">
        <v>111</v>
      </c>
      <c r="CV650" s="1" t="s">
        <v>138</v>
      </c>
      <c r="CW650" s="1" t="s">
        <v>138</v>
      </c>
      <c r="CX650" s="1">
        <v>16704838895</v>
      </c>
      <c r="CY650" s="1" t="s">
        <v>9102</v>
      </c>
      <c r="CZ650" s="1" t="s">
        <v>138</v>
      </c>
      <c r="DA650" s="1" t="s">
        <v>111</v>
      </c>
      <c r="DB650" s="1" t="s">
        <v>112</v>
      </c>
    </row>
    <row r="651" spans="1:111" ht="15.6" customHeight="1" x14ac:dyDescent="0.25">
      <c r="A651" s="1" t="s">
        <v>9103</v>
      </c>
      <c r="B651" s="1" t="s">
        <v>238</v>
      </c>
      <c r="C651" s="2">
        <v>44354.129089814815</v>
      </c>
      <c r="D651" s="2">
        <v>44396</v>
      </c>
      <c r="E651" s="1" t="s">
        <v>180</v>
      </c>
      <c r="G651" s="1" t="s">
        <v>112</v>
      </c>
      <c r="H651" s="1" t="s">
        <v>112</v>
      </c>
      <c r="I651" s="1" t="s">
        <v>112</v>
      </c>
      <c r="J651" s="1" t="s">
        <v>206</v>
      </c>
      <c r="L651" s="1" t="s">
        <v>6365</v>
      </c>
      <c r="M651" s="1" t="s">
        <v>6366</v>
      </c>
      <c r="N651" s="1" t="s">
        <v>167</v>
      </c>
      <c r="O651" s="1" t="s">
        <v>117</v>
      </c>
      <c r="P651" s="9">
        <v>96950</v>
      </c>
      <c r="Q651" s="1" t="s">
        <v>118</v>
      </c>
      <c r="S651" s="1">
        <v>16702356678</v>
      </c>
      <c r="U651" s="1">
        <v>236115</v>
      </c>
      <c r="V651" s="1" t="s">
        <v>119</v>
      </c>
      <c r="X651" s="1" t="s">
        <v>6367</v>
      </c>
      <c r="Y651" s="1" t="s">
        <v>6368</v>
      </c>
      <c r="AA651" s="1" t="s">
        <v>461</v>
      </c>
      <c r="AB651" s="1" t="s">
        <v>6365</v>
      </c>
      <c r="AC651" s="1" t="s">
        <v>6366</v>
      </c>
      <c r="AD651" s="1" t="s">
        <v>167</v>
      </c>
      <c r="AE651" s="1" t="s">
        <v>117</v>
      </c>
      <c r="AF651" s="9">
        <v>96950</v>
      </c>
      <c r="AG651" s="1" t="s">
        <v>118</v>
      </c>
      <c r="AH651" s="1">
        <v>205</v>
      </c>
      <c r="AI651" s="1">
        <v>16702356678</v>
      </c>
      <c r="AK651" s="1" t="s">
        <v>213</v>
      </c>
      <c r="BC651" s="1" t="str">
        <f>"49-3042.00"</f>
        <v>49-3042.00</v>
      </c>
      <c r="BD651" s="1" t="s">
        <v>1089</v>
      </c>
      <c r="BE651" s="1" t="s">
        <v>9104</v>
      </c>
      <c r="BF651" s="1" t="s">
        <v>7066</v>
      </c>
      <c r="BG651" s="1">
        <v>2</v>
      </c>
      <c r="BH651" s="1">
        <v>2</v>
      </c>
      <c r="BI651" s="2">
        <v>44470</v>
      </c>
      <c r="BJ651" s="2">
        <v>44834</v>
      </c>
      <c r="BK651" s="2">
        <v>44470</v>
      </c>
      <c r="BL651" s="2">
        <v>44834</v>
      </c>
      <c r="BM651" s="1">
        <v>35</v>
      </c>
      <c r="BN651" s="1">
        <v>0</v>
      </c>
      <c r="BO651" s="1">
        <v>7</v>
      </c>
      <c r="BP651" s="1">
        <v>7</v>
      </c>
      <c r="BQ651" s="1">
        <v>7</v>
      </c>
      <c r="BR651" s="1">
        <v>7</v>
      </c>
      <c r="BS651" s="1">
        <v>7</v>
      </c>
      <c r="BT651" s="1">
        <v>0</v>
      </c>
      <c r="BU651" s="1" t="str">
        <f>"9:00 AM"</f>
        <v>9:00 AM</v>
      </c>
      <c r="BV651" s="1" t="str">
        <f>"5:00 PM"</f>
        <v>5:00 PM</v>
      </c>
      <c r="BW651" s="1" t="s">
        <v>135</v>
      </c>
      <c r="BX651" s="1">
        <v>0</v>
      </c>
      <c r="BY651" s="1">
        <v>12</v>
      </c>
      <c r="BZ651" s="1" t="s">
        <v>112</v>
      </c>
      <c r="CB651" s="1" t="s">
        <v>230</v>
      </c>
      <c r="CC651" s="1" t="s">
        <v>6365</v>
      </c>
      <c r="CD651" s="1" t="s">
        <v>6366</v>
      </c>
      <c r="CE651" s="1" t="s">
        <v>167</v>
      </c>
      <c r="CF651" s="1" t="s">
        <v>117</v>
      </c>
      <c r="CG651" s="1">
        <v>96950</v>
      </c>
      <c r="CH651" s="3">
        <v>10.050000000000001</v>
      </c>
      <c r="CI651" s="3">
        <v>10.050000000000001</v>
      </c>
      <c r="CJ651" s="3">
        <v>15.08</v>
      </c>
      <c r="CK651" s="3">
        <v>15.08</v>
      </c>
      <c r="CL651" s="1" t="s">
        <v>137</v>
      </c>
      <c r="CN651" s="1" t="s">
        <v>139</v>
      </c>
      <c r="CP651" s="1" t="s">
        <v>111</v>
      </c>
      <c r="CQ651" s="1" t="s">
        <v>111</v>
      </c>
      <c r="CR651" s="1" t="s">
        <v>111</v>
      </c>
      <c r="CS651" s="1" t="s">
        <v>111</v>
      </c>
      <c r="CT651" s="1" t="s">
        <v>111</v>
      </c>
      <c r="CU651" s="1" t="s">
        <v>111</v>
      </c>
      <c r="CV651" s="1" t="s">
        <v>111</v>
      </c>
      <c r="CW651" s="1" t="s">
        <v>1004</v>
      </c>
      <c r="CX651" s="1">
        <v>16702356678</v>
      </c>
      <c r="CY651" s="1" t="s">
        <v>213</v>
      </c>
      <c r="CZ651" s="1" t="s">
        <v>138</v>
      </c>
      <c r="DA651" s="1" t="s">
        <v>111</v>
      </c>
      <c r="DB651" s="1" t="s">
        <v>112</v>
      </c>
    </row>
    <row r="652" spans="1:111" ht="15.6" customHeight="1" x14ac:dyDescent="0.25">
      <c r="A652" s="1" t="s">
        <v>9105</v>
      </c>
      <c r="B652" s="1" t="s">
        <v>238</v>
      </c>
      <c r="C652" s="2">
        <v>44359.021768749997</v>
      </c>
      <c r="D652" s="2">
        <v>44399</v>
      </c>
      <c r="E652" s="1" t="s">
        <v>110</v>
      </c>
      <c r="F652" s="2">
        <v>44468.833333333336</v>
      </c>
      <c r="G652" s="1" t="s">
        <v>112</v>
      </c>
      <c r="H652" s="1" t="s">
        <v>112</v>
      </c>
      <c r="I652" s="1" t="s">
        <v>112</v>
      </c>
      <c r="J652" s="1" t="s">
        <v>1596</v>
      </c>
      <c r="K652" s="1" t="s">
        <v>362</v>
      </c>
      <c r="L652" s="1" t="s">
        <v>1597</v>
      </c>
      <c r="M652" s="1" t="s">
        <v>1598</v>
      </c>
      <c r="N652" s="1" t="s">
        <v>116</v>
      </c>
      <c r="O652" s="1" t="s">
        <v>117</v>
      </c>
      <c r="P652" s="9">
        <v>96950</v>
      </c>
      <c r="Q652" s="1" t="s">
        <v>118</v>
      </c>
      <c r="R652" s="1" t="s">
        <v>138</v>
      </c>
      <c r="S652" s="1">
        <v>16702347900</v>
      </c>
      <c r="T652" s="1">
        <v>803</v>
      </c>
      <c r="U652" s="1">
        <v>236220</v>
      </c>
      <c r="V652" s="1" t="s">
        <v>119</v>
      </c>
      <c r="X652" s="1" t="s">
        <v>1599</v>
      </c>
      <c r="Y652" s="1" t="s">
        <v>1600</v>
      </c>
      <c r="Z652" s="1" t="s">
        <v>1601</v>
      </c>
      <c r="AA652" s="1" t="s">
        <v>461</v>
      </c>
      <c r="AB652" s="1" t="s">
        <v>1597</v>
      </c>
      <c r="AC652" s="1" t="s">
        <v>1598</v>
      </c>
      <c r="AD652" s="1" t="s">
        <v>116</v>
      </c>
      <c r="AE652" s="1" t="s">
        <v>117</v>
      </c>
      <c r="AF652" s="9">
        <v>96950</v>
      </c>
      <c r="AG652" s="1" t="s">
        <v>118</v>
      </c>
      <c r="AH652" s="1" t="s">
        <v>138</v>
      </c>
      <c r="AI652" s="1">
        <v>16702347900</v>
      </c>
      <c r="AJ652" s="1">
        <v>803</v>
      </c>
      <c r="AK652" s="1" t="s">
        <v>1602</v>
      </c>
      <c r="BC652" s="1" t="str">
        <f>"43-5111.00"</f>
        <v>43-5111.00</v>
      </c>
      <c r="BD652" s="1" t="s">
        <v>9106</v>
      </c>
      <c r="BE652" s="1" t="s">
        <v>9107</v>
      </c>
      <c r="BF652" s="1" t="s">
        <v>9108</v>
      </c>
      <c r="BG652" s="1">
        <v>3</v>
      </c>
      <c r="BH652" s="1">
        <v>3</v>
      </c>
      <c r="BI652" s="2">
        <v>44470</v>
      </c>
      <c r="BJ652" s="2">
        <v>44834</v>
      </c>
      <c r="BK652" s="2">
        <v>44470</v>
      </c>
      <c r="BL652" s="2">
        <v>44834</v>
      </c>
      <c r="BM652" s="1">
        <v>40</v>
      </c>
      <c r="BN652" s="1">
        <v>0</v>
      </c>
      <c r="BO652" s="1">
        <v>8</v>
      </c>
      <c r="BP652" s="1">
        <v>8</v>
      </c>
      <c r="BQ652" s="1">
        <v>8</v>
      </c>
      <c r="BR652" s="1">
        <v>8</v>
      </c>
      <c r="BS652" s="1">
        <v>8</v>
      </c>
      <c r="BT652" s="1">
        <v>0</v>
      </c>
      <c r="BU652" s="1" t="str">
        <f>"8:00 AM"</f>
        <v>8:00 AM</v>
      </c>
      <c r="BV652" s="1" t="str">
        <f>"5:00 PM"</f>
        <v>5:00 PM</v>
      </c>
      <c r="BW652" s="1" t="s">
        <v>135</v>
      </c>
      <c r="BX652" s="1">
        <v>0</v>
      </c>
      <c r="BY652" s="1">
        <v>12</v>
      </c>
      <c r="BZ652" s="1" t="s">
        <v>112</v>
      </c>
      <c r="CB652" s="1" t="s">
        <v>9109</v>
      </c>
      <c r="CC652" s="1" t="s">
        <v>3682</v>
      </c>
      <c r="CD652" s="1" t="s">
        <v>1607</v>
      </c>
      <c r="CE652" s="1" t="s">
        <v>116</v>
      </c>
      <c r="CF652" s="1" t="s">
        <v>117</v>
      </c>
      <c r="CG652" s="1">
        <v>96950</v>
      </c>
      <c r="CH652" s="3">
        <v>9.08</v>
      </c>
      <c r="CI652" s="3">
        <v>12</v>
      </c>
      <c r="CJ652" s="3">
        <v>13.62</v>
      </c>
      <c r="CK652" s="3">
        <v>18</v>
      </c>
      <c r="CL652" s="1" t="s">
        <v>137</v>
      </c>
      <c r="CM652" s="1" t="s">
        <v>1608</v>
      </c>
      <c r="CN652" s="1" t="s">
        <v>139</v>
      </c>
      <c r="CP652" s="1" t="s">
        <v>112</v>
      </c>
      <c r="CQ652" s="1" t="s">
        <v>111</v>
      </c>
      <c r="CR652" s="1" t="s">
        <v>112</v>
      </c>
      <c r="CS652" s="1" t="s">
        <v>111</v>
      </c>
      <c r="CT652" s="1" t="s">
        <v>138</v>
      </c>
      <c r="CU652" s="1" t="s">
        <v>111</v>
      </c>
      <c r="CV652" s="1" t="s">
        <v>138</v>
      </c>
      <c r="CW652" s="1" t="s">
        <v>3683</v>
      </c>
      <c r="CX652" s="1">
        <v>16702347900</v>
      </c>
      <c r="CY652" s="1" t="s">
        <v>1602</v>
      </c>
      <c r="CZ652" s="1" t="s">
        <v>1610</v>
      </c>
      <c r="DA652" s="1" t="s">
        <v>111</v>
      </c>
      <c r="DB652" s="1" t="s">
        <v>112</v>
      </c>
      <c r="DC652" s="1" t="s">
        <v>1599</v>
      </c>
      <c r="DD652" s="1" t="s">
        <v>1600</v>
      </c>
      <c r="DE652" s="1" t="s">
        <v>1236</v>
      </c>
      <c r="DF652" s="1" t="s">
        <v>1596</v>
      </c>
      <c r="DG652" s="1" t="s">
        <v>1602</v>
      </c>
    </row>
    <row r="653" spans="1:111" ht="15.6" customHeight="1" x14ac:dyDescent="0.25">
      <c r="A653" s="1" t="s">
        <v>9110</v>
      </c>
      <c r="B653" s="1" t="s">
        <v>238</v>
      </c>
      <c r="C653" s="2">
        <v>44344.165710185189</v>
      </c>
      <c r="D653" s="2">
        <v>44386</v>
      </c>
      <c r="E653" s="1" t="s">
        <v>110</v>
      </c>
      <c r="F653" s="2">
        <v>44468.833333333336</v>
      </c>
      <c r="G653" s="1" t="s">
        <v>111</v>
      </c>
      <c r="H653" s="1" t="s">
        <v>112</v>
      </c>
      <c r="I653" s="1" t="s">
        <v>112</v>
      </c>
      <c r="J653" s="1" t="s">
        <v>9111</v>
      </c>
      <c r="L653" s="1" t="s">
        <v>9112</v>
      </c>
      <c r="M653" s="1" t="s">
        <v>9113</v>
      </c>
      <c r="N653" s="1" t="s">
        <v>116</v>
      </c>
      <c r="O653" s="1" t="s">
        <v>117</v>
      </c>
      <c r="P653" s="9">
        <v>96950</v>
      </c>
      <c r="Q653" s="1" t="s">
        <v>118</v>
      </c>
      <c r="R653" s="1" t="s">
        <v>138</v>
      </c>
      <c r="S653" s="1">
        <v>16704830512</v>
      </c>
      <c r="U653" s="1">
        <v>611691</v>
      </c>
      <c r="V653" s="1" t="s">
        <v>119</v>
      </c>
      <c r="X653" s="1" t="s">
        <v>370</v>
      </c>
      <c r="Y653" s="1" t="s">
        <v>371</v>
      </c>
      <c r="Z653" s="1" t="s">
        <v>372</v>
      </c>
      <c r="AA653" s="1" t="s">
        <v>1184</v>
      </c>
      <c r="AB653" s="1" t="s">
        <v>368</v>
      </c>
      <c r="AC653" s="1" t="s">
        <v>1185</v>
      </c>
      <c r="AD653" s="1" t="s">
        <v>116</v>
      </c>
      <c r="AE653" s="1" t="s">
        <v>117</v>
      </c>
      <c r="AF653" s="9">
        <v>96950</v>
      </c>
      <c r="AG653" s="1" t="s">
        <v>118</v>
      </c>
      <c r="AH653" s="1" t="s">
        <v>138</v>
      </c>
      <c r="AI653" s="1">
        <v>16702346278</v>
      </c>
      <c r="AK653" s="1" t="s">
        <v>1186</v>
      </c>
      <c r="BC653" s="1" t="str">
        <f>"25-9041.00"</f>
        <v>25-9041.00</v>
      </c>
      <c r="BD653" s="1" t="s">
        <v>6466</v>
      </c>
      <c r="BE653" s="1" t="s">
        <v>9114</v>
      </c>
      <c r="BF653" s="1" t="s">
        <v>9115</v>
      </c>
      <c r="BG653" s="1">
        <v>1</v>
      </c>
      <c r="BH653" s="1">
        <v>1</v>
      </c>
      <c r="BI653" s="2">
        <v>44470</v>
      </c>
      <c r="BJ653" s="2">
        <v>45565</v>
      </c>
      <c r="BK653" s="2">
        <v>44470</v>
      </c>
      <c r="BL653" s="2">
        <v>45565</v>
      </c>
      <c r="BM653" s="1">
        <v>40</v>
      </c>
      <c r="BN653" s="1">
        <v>0</v>
      </c>
      <c r="BO653" s="1">
        <v>8</v>
      </c>
      <c r="BP653" s="1">
        <v>8</v>
      </c>
      <c r="BQ653" s="1">
        <v>8</v>
      </c>
      <c r="BR653" s="1">
        <v>8</v>
      </c>
      <c r="BS653" s="1">
        <v>8</v>
      </c>
      <c r="BT653" s="1">
        <v>0</v>
      </c>
      <c r="BU653" s="1" t="str">
        <f>"2:00 PM"</f>
        <v>2:00 PM</v>
      </c>
      <c r="BV653" s="1" t="str">
        <f>"10:00 PM"</f>
        <v>10:00 PM</v>
      </c>
      <c r="BW653" s="1" t="s">
        <v>193</v>
      </c>
      <c r="BX653" s="1">
        <v>0</v>
      </c>
      <c r="BY653" s="1">
        <v>24</v>
      </c>
      <c r="BZ653" s="1" t="s">
        <v>112</v>
      </c>
      <c r="CB653" s="1" t="s">
        <v>9116</v>
      </c>
      <c r="CC653" s="1" t="s">
        <v>9117</v>
      </c>
      <c r="CD653" s="1" t="s">
        <v>4377</v>
      </c>
      <c r="CE653" s="1" t="s">
        <v>116</v>
      </c>
      <c r="CF653" s="1" t="s">
        <v>117</v>
      </c>
      <c r="CG653" s="1">
        <v>96950</v>
      </c>
      <c r="CH653" s="3">
        <v>12.8</v>
      </c>
      <c r="CI653" s="3">
        <v>12.8</v>
      </c>
      <c r="CJ653" s="3">
        <v>19.2</v>
      </c>
      <c r="CK653" s="3">
        <v>19.2</v>
      </c>
      <c r="CL653" s="1" t="s">
        <v>137</v>
      </c>
      <c r="CM653" s="1" t="s">
        <v>138</v>
      </c>
      <c r="CN653" s="1" t="s">
        <v>139</v>
      </c>
      <c r="CP653" s="1" t="s">
        <v>112</v>
      </c>
      <c r="CQ653" s="1" t="s">
        <v>111</v>
      </c>
      <c r="CR653" s="1" t="s">
        <v>112</v>
      </c>
      <c r="CS653" s="1" t="s">
        <v>111</v>
      </c>
      <c r="CT653" s="1" t="s">
        <v>138</v>
      </c>
      <c r="CU653" s="1" t="s">
        <v>111</v>
      </c>
      <c r="CV653" s="1" t="s">
        <v>138</v>
      </c>
      <c r="CW653" s="1" t="s">
        <v>138</v>
      </c>
      <c r="CX653" s="1">
        <v>16704830512</v>
      </c>
      <c r="CY653" s="1" t="s">
        <v>9118</v>
      </c>
      <c r="CZ653" s="1" t="s">
        <v>9119</v>
      </c>
      <c r="DA653" s="1" t="s">
        <v>111</v>
      </c>
      <c r="DB653" s="1" t="s">
        <v>112</v>
      </c>
    </row>
    <row r="654" spans="1:111" ht="15.6" customHeight="1" x14ac:dyDescent="0.25">
      <c r="A654" s="1" t="s">
        <v>9120</v>
      </c>
      <c r="B654" s="1" t="s">
        <v>238</v>
      </c>
      <c r="C654" s="2">
        <v>44344.35555659722</v>
      </c>
      <c r="D654" s="2">
        <v>44389</v>
      </c>
      <c r="E654" s="1" t="s">
        <v>110</v>
      </c>
      <c r="F654" s="2">
        <v>44468.833333333336</v>
      </c>
      <c r="G654" s="1" t="s">
        <v>112</v>
      </c>
      <c r="H654" s="1" t="s">
        <v>112</v>
      </c>
      <c r="I654" s="1" t="s">
        <v>112</v>
      </c>
      <c r="J654" s="1" t="s">
        <v>2758</v>
      </c>
      <c r="K654" s="1" t="s">
        <v>1979</v>
      </c>
      <c r="L654" s="1" t="s">
        <v>941</v>
      </c>
      <c r="M654" s="1" t="s">
        <v>942</v>
      </c>
      <c r="N654" s="1" t="s">
        <v>116</v>
      </c>
      <c r="O654" s="1" t="s">
        <v>117</v>
      </c>
      <c r="P654" s="9">
        <v>96950</v>
      </c>
      <c r="Q654" s="1" t="s">
        <v>118</v>
      </c>
      <c r="S654" s="1">
        <v>16702352883</v>
      </c>
      <c r="U654" s="1">
        <v>561320</v>
      </c>
      <c r="V654" s="1" t="s">
        <v>119</v>
      </c>
      <c r="X654" s="1" t="s">
        <v>943</v>
      </c>
      <c r="Y654" s="1" t="s">
        <v>944</v>
      </c>
      <c r="Z654" s="1" t="s">
        <v>945</v>
      </c>
      <c r="AA654" s="1" t="s">
        <v>373</v>
      </c>
      <c r="AB654" s="1" t="s">
        <v>941</v>
      </c>
      <c r="AC654" s="1" t="s">
        <v>942</v>
      </c>
      <c r="AD654" s="1" t="s">
        <v>116</v>
      </c>
      <c r="AE654" s="1" t="s">
        <v>117</v>
      </c>
      <c r="AF654" s="9">
        <v>96950</v>
      </c>
      <c r="AG654" s="1" t="s">
        <v>118</v>
      </c>
      <c r="AI654" s="1">
        <v>16702352883</v>
      </c>
      <c r="AK654" s="1" t="s">
        <v>530</v>
      </c>
      <c r="BC654" s="1" t="str">
        <f>"35-3021.00"</f>
        <v>35-3021.00</v>
      </c>
      <c r="BD654" s="1" t="s">
        <v>2867</v>
      </c>
      <c r="BE654" s="1" t="s">
        <v>7334</v>
      </c>
      <c r="BF654" s="1" t="s">
        <v>7335</v>
      </c>
      <c r="BG654" s="1">
        <v>5</v>
      </c>
      <c r="BH654" s="1">
        <v>5</v>
      </c>
      <c r="BI654" s="2">
        <v>44470</v>
      </c>
      <c r="BJ654" s="2">
        <v>44834</v>
      </c>
      <c r="BK654" s="2">
        <v>44470</v>
      </c>
      <c r="BL654" s="2">
        <v>44834</v>
      </c>
      <c r="BM654" s="1">
        <v>35</v>
      </c>
      <c r="BN654" s="1">
        <v>0</v>
      </c>
      <c r="BO654" s="1">
        <v>0</v>
      </c>
      <c r="BP654" s="1">
        <v>7</v>
      </c>
      <c r="BQ654" s="1">
        <v>7</v>
      </c>
      <c r="BR654" s="1">
        <v>7</v>
      </c>
      <c r="BS654" s="1">
        <v>7</v>
      </c>
      <c r="BT654" s="1">
        <v>7</v>
      </c>
      <c r="BU654" s="1" t="str">
        <f>"12:00 PM"</f>
        <v>12:00 PM</v>
      </c>
      <c r="BV654" s="1" t="str">
        <f>"7:00 PM"</f>
        <v>7:00 PM</v>
      </c>
      <c r="BW654" s="1" t="s">
        <v>135</v>
      </c>
      <c r="BX654" s="1">
        <v>3</v>
      </c>
      <c r="BY654" s="1">
        <v>3</v>
      </c>
      <c r="BZ654" s="1" t="s">
        <v>112</v>
      </c>
      <c r="CB654" s="4" t="s">
        <v>9121</v>
      </c>
      <c r="CC654" s="1" t="s">
        <v>941</v>
      </c>
      <c r="CD654" s="1" t="s">
        <v>942</v>
      </c>
      <c r="CE654" s="1" t="s">
        <v>167</v>
      </c>
      <c r="CF654" s="1" t="s">
        <v>117</v>
      </c>
      <c r="CG654" s="1">
        <v>96950</v>
      </c>
      <c r="CH654" s="3">
        <v>8.15</v>
      </c>
      <c r="CI654" s="3">
        <v>8.5</v>
      </c>
      <c r="CJ654" s="3">
        <v>12.23</v>
      </c>
      <c r="CK654" s="3">
        <v>12.75</v>
      </c>
      <c r="CL654" s="1" t="s">
        <v>137</v>
      </c>
      <c r="CM654" s="1" t="s">
        <v>138</v>
      </c>
      <c r="CN654" s="1" t="s">
        <v>139</v>
      </c>
      <c r="CP654" s="1" t="s">
        <v>112</v>
      </c>
      <c r="CQ654" s="1" t="s">
        <v>111</v>
      </c>
      <c r="CR654" s="1" t="s">
        <v>112</v>
      </c>
      <c r="CS654" s="1" t="s">
        <v>111</v>
      </c>
      <c r="CT654" s="1" t="s">
        <v>111</v>
      </c>
      <c r="CU654" s="1" t="s">
        <v>111</v>
      </c>
      <c r="CV654" s="1" t="s">
        <v>138</v>
      </c>
      <c r="CW654" s="1" t="s">
        <v>138</v>
      </c>
      <c r="CX654" s="1">
        <v>16702352883</v>
      </c>
      <c r="CY654" s="1" t="s">
        <v>530</v>
      </c>
      <c r="CZ654" s="1" t="s">
        <v>138</v>
      </c>
      <c r="DA654" s="1" t="s">
        <v>111</v>
      </c>
      <c r="DB654" s="1" t="s">
        <v>112</v>
      </c>
    </row>
    <row r="655" spans="1:111" ht="15.6" customHeight="1" x14ac:dyDescent="0.25">
      <c r="A655" s="1" t="s">
        <v>9127</v>
      </c>
      <c r="B655" s="1" t="s">
        <v>238</v>
      </c>
      <c r="C655" s="2">
        <v>44354.136660648146</v>
      </c>
      <c r="D655" s="2">
        <v>44404</v>
      </c>
      <c r="E655" s="1" t="s">
        <v>110</v>
      </c>
      <c r="F655" s="2">
        <v>44468.833333333336</v>
      </c>
      <c r="G655" s="1" t="s">
        <v>112</v>
      </c>
      <c r="H655" s="1" t="s">
        <v>112</v>
      </c>
      <c r="I655" s="1" t="s">
        <v>112</v>
      </c>
      <c r="J655" s="1" t="s">
        <v>3359</v>
      </c>
      <c r="K655" s="1" t="s">
        <v>3360</v>
      </c>
      <c r="L655" s="1" t="s">
        <v>3361</v>
      </c>
      <c r="N655" s="1" t="s">
        <v>167</v>
      </c>
      <c r="O655" s="1" t="s">
        <v>117</v>
      </c>
      <c r="P655" s="9">
        <v>96950</v>
      </c>
      <c r="Q655" s="1" t="s">
        <v>118</v>
      </c>
      <c r="S655" s="1">
        <v>16702345900</v>
      </c>
      <c r="T655" s="1">
        <v>563</v>
      </c>
      <c r="U655" s="1">
        <v>721110</v>
      </c>
      <c r="V655" s="1" t="s">
        <v>119</v>
      </c>
      <c r="X655" s="1" t="s">
        <v>3362</v>
      </c>
      <c r="Y655" s="1" t="s">
        <v>3363</v>
      </c>
      <c r="AA655" s="1" t="s">
        <v>3235</v>
      </c>
      <c r="AB655" s="1" t="s">
        <v>3361</v>
      </c>
      <c r="AD655" s="1" t="s">
        <v>167</v>
      </c>
      <c r="AE655" s="1" t="s">
        <v>117</v>
      </c>
      <c r="AF655" s="9">
        <v>96950</v>
      </c>
      <c r="AG655" s="1" t="s">
        <v>118</v>
      </c>
      <c r="AI655" s="1">
        <v>16702345900</v>
      </c>
      <c r="AJ655" s="1">
        <v>563</v>
      </c>
      <c r="AK655" s="1" t="s">
        <v>3364</v>
      </c>
      <c r="BC655" s="1" t="str">
        <f>"39-6012.00"</f>
        <v>39-6012.00</v>
      </c>
      <c r="BD655" s="1" t="s">
        <v>883</v>
      </c>
      <c r="BE655" s="1" t="s">
        <v>9128</v>
      </c>
      <c r="BF655" s="1" t="s">
        <v>885</v>
      </c>
      <c r="BG655" s="1">
        <v>1</v>
      </c>
      <c r="BH655" s="1">
        <v>1</v>
      </c>
      <c r="BI655" s="2">
        <v>44470</v>
      </c>
      <c r="BJ655" s="2">
        <v>44834</v>
      </c>
      <c r="BK655" s="2">
        <v>44470</v>
      </c>
      <c r="BL655" s="2">
        <v>44834</v>
      </c>
      <c r="BM655" s="1">
        <v>40</v>
      </c>
      <c r="BN655" s="1">
        <v>7</v>
      </c>
      <c r="BO655" s="1">
        <v>7</v>
      </c>
      <c r="BP655" s="1">
        <v>0</v>
      </c>
      <c r="BQ655" s="1">
        <v>6</v>
      </c>
      <c r="BR655" s="1">
        <v>6</v>
      </c>
      <c r="BS655" s="1">
        <v>7</v>
      </c>
      <c r="BT655" s="1">
        <v>7</v>
      </c>
      <c r="BU655" s="1" t="str">
        <f>"1:00 PM"</f>
        <v>1:00 PM</v>
      </c>
      <c r="BV655" s="1" t="str">
        <f>"9:00 PM"</f>
        <v>9:00 PM</v>
      </c>
      <c r="BW655" s="1" t="s">
        <v>135</v>
      </c>
      <c r="BX655" s="1">
        <v>0</v>
      </c>
      <c r="BY655" s="1">
        <v>12</v>
      </c>
      <c r="BZ655" s="1" t="s">
        <v>112</v>
      </c>
      <c r="CB655" s="1" t="s">
        <v>331</v>
      </c>
      <c r="CC655" s="1" t="s">
        <v>3368</v>
      </c>
      <c r="CE655" s="1" t="s">
        <v>167</v>
      </c>
      <c r="CF655" s="1" t="s">
        <v>117</v>
      </c>
      <c r="CG655" s="1">
        <v>96950</v>
      </c>
      <c r="CH655" s="3">
        <v>7.98</v>
      </c>
      <c r="CI655" s="3">
        <v>7.98</v>
      </c>
      <c r="CJ655" s="3">
        <v>11.97</v>
      </c>
      <c r="CK655" s="3">
        <v>11.97</v>
      </c>
      <c r="CL655" s="1" t="s">
        <v>137</v>
      </c>
      <c r="CN655" s="1" t="s">
        <v>139</v>
      </c>
      <c r="CP655" s="1" t="s">
        <v>112</v>
      </c>
      <c r="CQ655" s="1" t="s">
        <v>111</v>
      </c>
      <c r="CR655" s="1" t="s">
        <v>112</v>
      </c>
      <c r="CS655" s="1" t="s">
        <v>111</v>
      </c>
      <c r="CT655" s="1" t="s">
        <v>138</v>
      </c>
      <c r="CU655" s="1" t="s">
        <v>111</v>
      </c>
      <c r="CV655" s="1" t="s">
        <v>138</v>
      </c>
      <c r="CW655" s="1" t="s">
        <v>3369</v>
      </c>
      <c r="CX655" s="1">
        <v>16702345900</v>
      </c>
      <c r="CY655" s="1" t="s">
        <v>3364</v>
      </c>
      <c r="CZ655" s="1" t="s">
        <v>138</v>
      </c>
      <c r="DA655" s="1" t="s">
        <v>111</v>
      </c>
      <c r="DB655" s="1" t="s">
        <v>112</v>
      </c>
    </row>
    <row r="656" spans="1:111" ht="15.6" customHeight="1" x14ac:dyDescent="0.25">
      <c r="A656" s="1" t="s">
        <v>9129</v>
      </c>
      <c r="B656" s="1" t="s">
        <v>238</v>
      </c>
      <c r="C656" s="2">
        <v>44350.086431365744</v>
      </c>
      <c r="D656" s="2">
        <v>44390</v>
      </c>
      <c r="E656" s="1" t="s">
        <v>110</v>
      </c>
      <c r="F656" s="2">
        <v>44468.833333333336</v>
      </c>
      <c r="G656" s="1" t="s">
        <v>112</v>
      </c>
      <c r="H656" s="1" t="s">
        <v>112</v>
      </c>
      <c r="I656" s="1" t="s">
        <v>112</v>
      </c>
      <c r="J656" s="1" t="s">
        <v>1755</v>
      </c>
      <c r="K656" s="1" t="s">
        <v>1756</v>
      </c>
      <c r="L656" s="1" t="s">
        <v>1757</v>
      </c>
      <c r="M656" s="1" t="s">
        <v>1758</v>
      </c>
      <c r="N656" s="1" t="s">
        <v>1759</v>
      </c>
      <c r="O656" s="1" t="s">
        <v>117</v>
      </c>
      <c r="P656" s="9">
        <v>96952</v>
      </c>
      <c r="Q656" s="1" t="s">
        <v>118</v>
      </c>
      <c r="R656" s="1" t="s">
        <v>138</v>
      </c>
      <c r="S656" s="1">
        <v>16704334428</v>
      </c>
      <c r="U656" s="1">
        <v>447110</v>
      </c>
      <c r="V656" s="1" t="s">
        <v>119</v>
      </c>
      <c r="X656" s="1" t="s">
        <v>1760</v>
      </c>
      <c r="Y656" s="1" t="s">
        <v>1761</v>
      </c>
      <c r="Z656" s="1" t="s">
        <v>1762</v>
      </c>
      <c r="AA656" s="1" t="s">
        <v>1763</v>
      </c>
      <c r="AB656" s="1" t="s">
        <v>1757</v>
      </c>
      <c r="AC656" s="1" t="s">
        <v>1758</v>
      </c>
      <c r="AD656" s="1" t="s">
        <v>1759</v>
      </c>
      <c r="AE656" s="1" t="s">
        <v>117</v>
      </c>
      <c r="AF656" s="9">
        <v>96952</v>
      </c>
      <c r="AG656" s="1" t="s">
        <v>118</v>
      </c>
      <c r="AH656" s="1" t="s">
        <v>138</v>
      </c>
      <c r="AI656" s="1">
        <v>16709894711</v>
      </c>
      <c r="AK656" s="1" t="s">
        <v>1764</v>
      </c>
      <c r="BC656" s="1" t="str">
        <f>"41-1011.00"</f>
        <v>41-1011.00</v>
      </c>
      <c r="BD656" s="1" t="s">
        <v>975</v>
      </c>
      <c r="BE656" s="1" t="s">
        <v>9130</v>
      </c>
      <c r="BF656" s="1" t="s">
        <v>977</v>
      </c>
      <c r="BG656" s="1">
        <v>1</v>
      </c>
      <c r="BH656" s="1">
        <v>1</v>
      </c>
      <c r="BI656" s="2">
        <v>44470</v>
      </c>
      <c r="BJ656" s="2">
        <v>44834</v>
      </c>
      <c r="BK656" s="2">
        <v>44470</v>
      </c>
      <c r="BL656" s="2">
        <v>44834</v>
      </c>
      <c r="BM656" s="1">
        <v>40</v>
      </c>
      <c r="BN656" s="1">
        <v>0</v>
      </c>
      <c r="BO656" s="1">
        <v>8</v>
      </c>
      <c r="BP656" s="1">
        <v>8</v>
      </c>
      <c r="BQ656" s="1">
        <v>8</v>
      </c>
      <c r="BR656" s="1">
        <v>8</v>
      </c>
      <c r="BS656" s="1">
        <v>8</v>
      </c>
      <c r="BT656" s="1">
        <v>0</v>
      </c>
      <c r="BU656" s="1" t="str">
        <f>"7:30 AM"</f>
        <v>7:30 AM</v>
      </c>
      <c r="BV656" s="1" t="str">
        <f>"4:30 PM"</f>
        <v>4:30 PM</v>
      </c>
      <c r="BW656" s="1" t="s">
        <v>135</v>
      </c>
      <c r="BX656" s="1">
        <v>0</v>
      </c>
      <c r="BY656" s="1">
        <v>12</v>
      </c>
      <c r="BZ656" s="1" t="s">
        <v>111</v>
      </c>
      <c r="CA656" s="1">
        <v>3</v>
      </c>
      <c r="CB656" s="1" t="s">
        <v>6855</v>
      </c>
      <c r="CC656" s="1" t="s">
        <v>1758</v>
      </c>
      <c r="CD656" s="1" t="s">
        <v>1769</v>
      </c>
      <c r="CE656" s="1" t="s">
        <v>1759</v>
      </c>
      <c r="CF656" s="1" t="s">
        <v>117</v>
      </c>
      <c r="CG656" s="1">
        <v>96952</v>
      </c>
      <c r="CH656" s="3">
        <v>9.98</v>
      </c>
      <c r="CI656" s="3">
        <v>10.6</v>
      </c>
      <c r="CJ656" s="3">
        <v>14.97</v>
      </c>
      <c r="CK656" s="3">
        <v>15.9</v>
      </c>
      <c r="CL656" s="1" t="s">
        <v>137</v>
      </c>
      <c r="CM656" s="1" t="s">
        <v>138</v>
      </c>
      <c r="CN656" s="1" t="s">
        <v>139</v>
      </c>
      <c r="CP656" s="1" t="s">
        <v>112</v>
      </c>
      <c r="CQ656" s="1" t="s">
        <v>111</v>
      </c>
      <c r="CR656" s="1" t="s">
        <v>112</v>
      </c>
      <c r="CS656" s="1" t="s">
        <v>111</v>
      </c>
      <c r="CT656" s="1" t="s">
        <v>138</v>
      </c>
      <c r="CU656" s="1" t="s">
        <v>111</v>
      </c>
      <c r="CV656" s="1" t="s">
        <v>138</v>
      </c>
      <c r="CW656" s="1" t="s">
        <v>1770</v>
      </c>
      <c r="CX656" s="1">
        <v>16704334428</v>
      </c>
      <c r="CY656" s="1" t="s">
        <v>1764</v>
      </c>
      <c r="CZ656" s="1" t="s">
        <v>138</v>
      </c>
      <c r="DA656" s="1" t="s">
        <v>111</v>
      </c>
      <c r="DB656" s="1" t="s">
        <v>112</v>
      </c>
    </row>
    <row r="657" spans="1:111" ht="15.6" customHeight="1" x14ac:dyDescent="0.25">
      <c r="A657" s="1" t="s">
        <v>9131</v>
      </c>
      <c r="B657" s="1" t="s">
        <v>238</v>
      </c>
      <c r="C657" s="2">
        <v>44351.054853703703</v>
      </c>
      <c r="D657" s="2">
        <v>44400</v>
      </c>
      <c r="E657" s="1" t="s">
        <v>180</v>
      </c>
      <c r="G657" s="1" t="s">
        <v>112</v>
      </c>
      <c r="H657" s="1" t="s">
        <v>112</v>
      </c>
      <c r="I657" s="1" t="s">
        <v>112</v>
      </c>
      <c r="J657" s="1" t="s">
        <v>9132</v>
      </c>
      <c r="K657" s="1" t="s">
        <v>3926</v>
      </c>
      <c r="L657" s="1" t="s">
        <v>9133</v>
      </c>
      <c r="N657" s="1" t="s">
        <v>116</v>
      </c>
      <c r="O657" s="1" t="s">
        <v>117</v>
      </c>
      <c r="P657" s="9">
        <v>96950</v>
      </c>
      <c r="Q657" s="1" t="s">
        <v>118</v>
      </c>
      <c r="S657" s="1">
        <v>16702331818</v>
      </c>
      <c r="U657" s="1">
        <v>81211</v>
      </c>
      <c r="V657" s="1" t="s">
        <v>119</v>
      </c>
      <c r="X657" s="1" t="s">
        <v>210</v>
      </c>
      <c r="Y657" s="1" t="s">
        <v>3928</v>
      </c>
      <c r="AA657" s="1" t="s">
        <v>373</v>
      </c>
      <c r="AB657" s="1" t="s">
        <v>9133</v>
      </c>
      <c r="AD657" s="1" t="s">
        <v>116</v>
      </c>
      <c r="AE657" s="1" t="s">
        <v>117</v>
      </c>
      <c r="AF657" s="9">
        <v>96950</v>
      </c>
      <c r="AG657" s="1" t="s">
        <v>118</v>
      </c>
      <c r="AI657" s="1">
        <v>16702331818</v>
      </c>
      <c r="AK657" s="1" t="s">
        <v>3930</v>
      </c>
      <c r="BC657" s="1" t="str">
        <f>"39-5092.00"</f>
        <v>39-5092.00</v>
      </c>
      <c r="BD657" s="1" t="s">
        <v>1571</v>
      </c>
      <c r="BE657" s="1" t="s">
        <v>9134</v>
      </c>
      <c r="BF657" s="1" t="s">
        <v>9135</v>
      </c>
      <c r="BG657" s="1">
        <v>3</v>
      </c>
      <c r="BH657" s="1">
        <v>3</v>
      </c>
      <c r="BI657" s="2">
        <v>44470</v>
      </c>
      <c r="BJ657" s="2">
        <v>44834</v>
      </c>
      <c r="BK657" s="2">
        <v>44470</v>
      </c>
      <c r="BL657" s="2">
        <v>44834</v>
      </c>
      <c r="BM657" s="1">
        <v>40</v>
      </c>
      <c r="BN657" s="1">
        <v>7</v>
      </c>
      <c r="BO657" s="1">
        <v>0</v>
      </c>
      <c r="BP657" s="1">
        <v>6</v>
      </c>
      <c r="BQ657" s="1">
        <v>6</v>
      </c>
      <c r="BR657" s="1">
        <v>7</v>
      </c>
      <c r="BS657" s="1">
        <v>7</v>
      </c>
      <c r="BT657" s="1">
        <v>7</v>
      </c>
      <c r="BU657" s="1" t="str">
        <f>"12:00 PM"</f>
        <v>12:00 PM</v>
      </c>
      <c r="BV657" s="1" t="str">
        <f>"8:00 PM"</f>
        <v>8:00 PM</v>
      </c>
      <c r="BW657" s="1" t="s">
        <v>230</v>
      </c>
      <c r="BX657" s="1">
        <v>0</v>
      </c>
      <c r="BY657" s="1">
        <v>12</v>
      </c>
      <c r="BZ657" s="1" t="s">
        <v>112</v>
      </c>
      <c r="CB657" s="4" t="s">
        <v>9136</v>
      </c>
      <c r="CC657" s="1" t="s">
        <v>9133</v>
      </c>
      <c r="CE657" s="1" t="s">
        <v>116</v>
      </c>
      <c r="CF657" s="1" t="s">
        <v>117</v>
      </c>
      <c r="CG657" s="1">
        <v>96950</v>
      </c>
      <c r="CH657" s="3">
        <v>9.09</v>
      </c>
      <c r="CI657" s="3">
        <v>9.5</v>
      </c>
      <c r="CJ657" s="3">
        <v>13.63</v>
      </c>
      <c r="CK657" s="3">
        <v>14.25</v>
      </c>
      <c r="CL657" s="1" t="s">
        <v>137</v>
      </c>
      <c r="CM657" s="1" t="s">
        <v>362</v>
      </c>
      <c r="CN657" s="1" t="s">
        <v>139</v>
      </c>
      <c r="CP657" s="1" t="s">
        <v>112</v>
      </c>
      <c r="CQ657" s="1" t="s">
        <v>111</v>
      </c>
      <c r="CR657" s="1" t="s">
        <v>111</v>
      </c>
      <c r="CS657" s="1" t="s">
        <v>111</v>
      </c>
      <c r="CT657" s="1" t="s">
        <v>111</v>
      </c>
      <c r="CU657" s="1" t="s">
        <v>111</v>
      </c>
      <c r="CV657" s="1" t="s">
        <v>111</v>
      </c>
      <c r="CW657" s="1" t="s">
        <v>9137</v>
      </c>
      <c r="CX657" s="1">
        <v>16702331818</v>
      </c>
      <c r="CY657" s="1" t="s">
        <v>3930</v>
      </c>
      <c r="CZ657" s="1" t="s">
        <v>138</v>
      </c>
      <c r="DA657" s="1" t="s">
        <v>111</v>
      </c>
      <c r="DB657" s="1" t="s">
        <v>112</v>
      </c>
    </row>
    <row r="658" spans="1:111" ht="15.6" customHeight="1" x14ac:dyDescent="0.25">
      <c r="A658" s="1" t="s">
        <v>9140</v>
      </c>
      <c r="B658" s="1" t="s">
        <v>238</v>
      </c>
      <c r="C658" s="2">
        <v>44350.87105277778</v>
      </c>
      <c r="D658" s="2">
        <v>44391</v>
      </c>
      <c r="E658" s="1" t="s">
        <v>180</v>
      </c>
      <c r="G658" s="1" t="s">
        <v>112</v>
      </c>
      <c r="H658" s="1" t="s">
        <v>112</v>
      </c>
      <c r="I658" s="1" t="s">
        <v>112</v>
      </c>
      <c r="J658" s="1" t="s">
        <v>4132</v>
      </c>
      <c r="K658" s="1" t="s">
        <v>4133</v>
      </c>
      <c r="L658" s="1" t="s">
        <v>4134</v>
      </c>
      <c r="M658" s="1" t="s">
        <v>4135</v>
      </c>
      <c r="N658" s="1" t="s">
        <v>116</v>
      </c>
      <c r="O658" s="1" t="s">
        <v>117</v>
      </c>
      <c r="P658" s="9">
        <v>96950</v>
      </c>
      <c r="Q658" s="1" t="s">
        <v>118</v>
      </c>
      <c r="R658" s="1" t="s">
        <v>138</v>
      </c>
      <c r="S658" s="1">
        <v>16702851951</v>
      </c>
      <c r="U658" s="1">
        <v>23622</v>
      </c>
      <c r="V658" s="1" t="s">
        <v>119</v>
      </c>
      <c r="X658" s="1" t="s">
        <v>370</v>
      </c>
      <c r="Y658" s="1" t="s">
        <v>371</v>
      </c>
      <c r="Z658" s="1" t="s">
        <v>372</v>
      </c>
      <c r="AA658" s="1" t="s">
        <v>1184</v>
      </c>
      <c r="AB658" s="1" t="s">
        <v>368</v>
      </c>
      <c r="AC658" s="1" t="s">
        <v>1185</v>
      </c>
      <c r="AD658" s="1" t="s">
        <v>116</v>
      </c>
      <c r="AE658" s="1" t="s">
        <v>117</v>
      </c>
      <c r="AF658" s="9">
        <v>96950</v>
      </c>
      <c r="AG658" s="1" t="s">
        <v>118</v>
      </c>
      <c r="AH658" s="1" t="s">
        <v>138</v>
      </c>
      <c r="AI658" s="1">
        <v>16702346278</v>
      </c>
      <c r="AK658" s="1" t="s">
        <v>1186</v>
      </c>
      <c r="BC658" s="1" t="str">
        <f>"49-9071.00"</f>
        <v>49-9071.00</v>
      </c>
      <c r="BD658" s="1" t="s">
        <v>214</v>
      </c>
      <c r="BE658" s="1" t="s">
        <v>4136</v>
      </c>
      <c r="BF658" s="1" t="s">
        <v>2536</v>
      </c>
      <c r="BG658" s="1">
        <v>5</v>
      </c>
      <c r="BH658" s="1">
        <v>5</v>
      </c>
      <c r="BI658" s="2">
        <v>44470</v>
      </c>
      <c r="BJ658" s="2">
        <v>44834</v>
      </c>
      <c r="BK658" s="2">
        <v>44470</v>
      </c>
      <c r="BL658" s="2">
        <v>44834</v>
      </c>
      <c r="BM658" s="1">
        <v>40</v>
      </c>
      <c r="BN658" s="1">
        <v>0</v>
      </c>
      <c r="BO658" s="1">
        <v>8</v>
      </c>
      <c r="BP658" s="1">
        <v>8</v>
      </c>
      <c r="BQ658" s="1">
        <v>8</v>
      </c>
      <c r="BR658" s="1">
        <v>8</v>
      </c>
      <c r="BS658" s="1">
        <v>8</v>
      </c>
      <c r="BT658" s="1">
        <v>0</v>
      </c>
      <c r="BU658" s="1" t="str">
        <f>"8:00 AM"</f>
        <v>8:00 AM</v>
      </c>
      <c r="BV658" s="1" t="str">
        <f>"5:00 PM"</f>
        <v>5:00 PM</v>
      </c>
      <c r="BW658" s="1" t="s">
        <v>135</v>
      </c>
      <c r="BX658" s="1">
        <v>0</v>
      </c>
      <c r="BY658" s="1">
        <v>24</v>
      </c>
      <c r="BZ658" s="1" t="s">
        <v>112</v>
      </c>
      <c r="CB658" s="1" t="s">
        <v>4137</v>
      </c>
      <c r="CC658" s="1" t="s">
        <v>4134</v>
      </c>
      <c r="CD658" s="1" t="s">
        <v>2982</v>
      </c>
      <c r="CE658" s="1" t="s">
        <v>116</v>
      </c>
      <c r="CF658" s="1" t="s">
        <v>117</v>
      </c>
      <c r="CG658" s="1">
        <v>96950</v>
      </c>
      <c r="CH658" s="3">
        <v>8.7100000000000009</v>
      </c>
      <c r="CI658" s="3">
        <v>8.7100000000000009</v>
      </c>
      <c r="CJ658" s="3">
        <v>13.07</v>
      </c>
      <c r="CK658" s="3">
        <v>13.07</v>
      </c>
      <c r="CL658" s="1" t="s">
        <v>137</v>
      </c>
      <c r="CM658" s="1" t="s">
        <v>138</v>
      </c>
      <c r="CN658" s="1" t="s">
        <v>139</v>
      </c>
      <c r="CP658" s="1" t="s">
        <v>112</v>
      </c>
      <c r="CQ658" s="1" t="s">
        <v>111</v>
      </c>
      <c r="CR658" s="1" t="s">
        <v>112</v>
      </c>
      <c r="CS658" s="1" t="s">
        <v>111</v>
      </c>
      <c r="CT658" s="1" t="s">
        <v>138</v>
      </c>
      <c r="CU658" s="1" t="s">
        <v>111</v>
      </c>
      <c r="CV658" s="1" t="s">
        <v>138</v>
      </c>
      <c r="CW658" s="1" t="s">
        <v>138</v>
      </c>
      <c r="CX658" s="1">
        <v>16702851951</v>
      </c>
      <c r="CY658" s="1" t="s">
        <v>4138</v>
      </c>
      <c r="CZ658" s="1" t="s">
        <v>380</v>
      </c>
      <c r="DA658" s="1" t="s">
        <v>111</v>
      </c>
      <c r="DB658" s="1" t="s">
        <v>112</v>
      </c>
    </row>
    <row r="659" spans="1:111" ht="15.6" customHeight="1" x14ac:dyDescent="0.25">
      <c r="A659" s="1" t="s">
        <v>9152</v>
      </c>
      <c r="B659" s="1" t="s">
        <v>238</v>
      </c>
      <c r="C659" s="2">
        <v>44383.38377685185</v>
      </c>
      <c r="D659" s="2">
        <v>44446</v>
      </c>
      <c r="E659" s="1" t="s">
        <v>110</v>
      </c>
      <c r="F659" s="2">
        <v>44468.833333333336</v>
      </c>
      <c r="G659" s="1" t="s">
        <v>112</v>
      </c>
      <c r="H659" s="1" t="s">
        <v>112</v>
      </c>
      <c r="I659" s="1" t="s">
        <v>112</v>
      </c>
      <c r="J659" s="1" t="s">
        <v>5780</v>
      </c>
      <c r="K659" s="1" t="s">
        <v>9153</v>
      </c>
      <c r="L659" s="1" t="s">
        <v>9154</v>
      </c>
      <c r="M659" s="1" t="s">
        <v>9155</v>
      </c>
      <c r="N659" s="1" t="s">
        <v>167</v>
      </c>
      <c r="O659" s="1" t="s">
        <v>117</v>
      </c>
      <c r="P659" s="9">
        <v>96950</v>
      </c>
      <c r="Q659" s="1" t="s">
        <v>118</v>
      </c>
      <c r="S659" s="1">
        <v>16702334747</v>
      </c>
      <c r="U659" s="1">
        <v>56171</v>
      </c>
      <c r="V659" s="1" t="s">
        <v>119</v>
      </c>
      <c r="X659" s="1" t="s">
        <v>5783</v>
      </c>
      <c r="Y659" s="1" t="s">
        <v>5784</v>
      </c>
      <c r="Z659" s="1" t="s">
        <v>739</v>
      </c>
      <c r="AA659" s="1" t="s">
        <v>171</v>
      </c>
      <c r="AB659" s="1" t="s">
        <v>9155</v>
      </c>
      <c r="AD659" s="1" t="s">
        <v>167</v>
      </c>
      <c r="AE659" s="1" t="s">
        <v>117</v>
      </c>
      <c r="AF659" s="9">
        <v>96950</v>
      </c>
      <c r="AG659" s="1" t="s">
        <v>118</v>
      </c>
      <c r="AI659" s="1">
        <v>16702334747</v>
      </c>
      <c r="AK659" s="1" t="s">
        <v>5785</v>
      </c>
      <c r="BC659" s="1" t="str">
        <f>"37-2021.00"</f>
        <v>37-2021.00</v>
      </c>
      <c r="BD659" s="1" t="s">
        <v>6425</v>
      </c>
      <c r="BE659" s="1" t="s">
        <v>9156</v>
      </c>
      <c r="BF659" s="1" t="s">
        <v>6427</v>
      </c>
      <c r="BG659" s="1">
        <v>10</v>
      </c>
      <c r="BH659" s="1">
        <v>10</v>
      </c>
      <c r="BI659" s="2">
        <v>44470</v>
      </c>
      <c r="BJ659" s="2">
        <v>44834</v>
      </c>
      <c r="BK659" s="2">
        <v>44470</v>
      </c>
      <c r="BL659" s="2">
        <v>44834</v>
      </c>
      <c r="BM659" s="1">
        <v>35</v>
      </c>
      <c r="BN659" s="1">
        <v>0</v>
      </c>
      <c r="BO659" s="1">
        <v>7</v>
      </c>
      <c r="BP659" s="1">
        <v>7</v>
      </c>
      <c r="BQ659" s="1">
        <v>7</v>
      </c>
      <c r="BR659" s="1">
        <v>7</v>
      </c>
      <c r="BS659" s="1">
        <v>7</v>
      </c>
      <c r="BT659" s="1">
        <v>0</v>
      </c>
      <c r="BU659" s="1" t="str">
        <f>"9:00 AM"</f>
        <v>9:00 AM</v>
      </c>
      <c r="BV659" s="1" t="str">
        <f>"5:00 PM"</f>
        <v>5:00 PM</v>
      </c>
      <c r="BW659" s="1" t="s">
        <v>230</v>
      </c>
      <c r="BX659" s="1">
        <v>0</v>
      </c>
      <c r="BY659" s="1">
        <v>12</v>
      </c>
      <c r="BZ659" s="1" t="s">
        <v>112</v>
      </c>
      <c r="CB659" s="4" t="s">
        <v>9157</v>
      </c>
      <c r="CC659" s="1" t="s">
        <v>9158</v>
      </c>
      <c r="CE659" s="1" t="s">
        <v>167</v>
      </c>
      <c r="CF659" s="1" t="s">
        <v>117</v>
      </c>
      <c r="CG659" s="1">
        <v>96950</v>
      </c>
      <c r="CH659" s="3">
        <v>7.78</v>
      </c>
      <c r="CI659" s="3">
        <v>7.78</v>
      </c>
      <c r="CJ659" s="3">
        <v>0</v>
      </c>
      <c r="CK659" s="3">
        <v>0</v>
      </c>
      <c r="CL659" s="1" t="s">
        <v>137</v>
      </c>
      <c r="CN659" s="1" t="s">
        <v>139</v>
      </c>
      <c r="CP659" s="1" t="s">
        <v>112</v>
      </c>
      <c r="CQ659" s="1" t="s">
        <v>111</v>
      </c>
      <c r="CR659" s="1" t="s">
        <v>112</v>
      </c>
      <c r="CS659" s="1" t="s">
        <v>112</v>
      </c>
      <c r="CT659" s="1" t="s">
        <v>138</v>
      </c>
      <c r="CU659" s="1" t="s">
        <v>111</v>
      </c>
      <c r="CV659" s="1" t="s">
        <v>138</v>
      </c>
      <c r="CW659" s="1" t="s">
        <v>9159</v>
      </c>
      <c r="CX659" s="1">
        <v>16702334747</v>
      </c>
      <c r="CY659" s="1" t="s">
        <v>9160</v>
      </c>
      <c r="CZ659" s="1" t="s">
        <v>428</v>
      </c>
      <c r="DA659" s="1" t="s">
        <v>111</v>
      </c>
      <c r="DB659" s="1" t="s">
        <v>112</v>
      </c>
    </row>
    <row r="660" spans="1:111" ht="15.6" customHeight="1" x14ac:dyDescent="0.25">
      <c r="A660" s="1" t="s">
        <v>9161</v>
      </c>
      <c r="B660" s="1" t="s">
        <v>238</v>
      </c>
      <c r="C660" s="2">
        <v>44368.849540856485</v>
      </c>
      <c r="D660" s="2">
        <v>44411</v>
      </c>
      <c r="E660" s="1" t="s">
        <v>180</v>
      </c>
      <c r="G660" s="1" t="s">
        <v>112</v>
      </c>
      <c r="H660" s="1" t="s">
        <v>112</v>
      </c>
      <c r="I660" s="1" t="s">
        <v>112</v>
      </c>
      <c r="J660" s="1" t="s">
        <v>5364</v>
      </c>
      <c r="K660" s="1" t="s">
        <v>5365</v>
      </c>
      <c r="L660" s="1" t="s">
        <v>9162</v>
      </c>
      <c r="N660" s="1" t="s">
        <v>116</v>
      </c>
      <c r="O660" s="1" t="s">
        <v>117</v>
      </c>
      <c r="P660" s="9">
        <v>96950</v>
      </c>
      <c r="Q660" s="1" t="s">
        <v>118</v>
      </c>
      <c r="S660" s="1">
        <v>16702358778</v>
      </c>
      <c r="U660" s="1">
        <v>23622</v>
      </c>
      <c r="V660" s="1" t="s">
        <v>119</v>
      </c>
      <c r="X660" s="1" t="s">
        <v>5367</v>
      </c>
      <c r="Y660" s="1" t="s">
        <v>5368</v>
      </c>
      <c r="Z660" s="1" t="s">
        <v>5369</v>
      </c>
      <c r="AA660" s="1" t="s">
        <v>373</v>
      </c>
      <c r="AB660" s="1" t="s">
        <v>9162</v>
      </c>
      <c r="AD660" s="1" t="s">
        <v>116</v>
      </c>
      <c r="AE660" s="1" t="s">
        <v>117</v>
      </c>
      <c r="AF660" s="9">
        <v>96950</v>
      </c>
      <c r="AG660" s="1" t="s">
        <v>118</v>
      </c>
      <c r="AI660" s="1">
        <v>16702358778</v>
      </c>
      <c r="AK660" s="1" t="s">
        <v>5371</v>
      </c>
      <c r="BC660" s="1" t="str">
        <f>"49-9071.00"</f>
        <v>49-9071.00</v>
      </c>
      <c r="BD660" s="1" t="s">
        <v>214</v>
      </c>
      <c r="BE660" s="1" t="s">
        <v>9163</v>
      </c>
      <c r="BF660" s="1" t="s">
        <v>9164</v>
      </c>
      <c r="BG660" s="1">
        <v>15</v>
      </c>
      <c r="BH660" s="1">
        <v>15</v>
      </c>
      <c r="BI660" s="2">
        <v>44470</v>
      </c>
      <c r="BJ660" s="2">
        <v>44834</v>
      </c>
      <c r="BK660" s="2">
        <v>44470</v>
      </c>
      <c r="BL660" s="2">
        <v>44834</v>
      </c>
      <c r="BM660" s="1">
        <v>40</v>
      </c>
      <c r="BN660" s="1">
        <v>0</v>
      </c>
      <c r="BO660" s="1">
        <v>8</v>
      </c>
      <c r="BP660" s="1">
        <v>8</v>
      </c>
      <c r="BQ660" s="1">
        <v>8</v>
      </c>
      <c r="BR660" s="1">
        <v>8</v>
      </c>
      <c r="BS660" s="1">
        <v>8</v>
      </c>
      <c r="BT660" s="1">
        <v>0</v>
      </c>
      <c r="BU660" s="1" t="str">
        <f>"7:30 AM"</f>
        <v>7:30 AM</v>
      </c>
      <c r="BV660" s="1" t="str">
        <f>"4:30 PM"</f>
        <v>4:30 PM</v>
      </c>
      <c r="BW660" s="1" t="s">
        <v>135</v>
      </c>
      <c r="BX660" s="1">
        <v>0</v>
      </c>
      <c r="BY660" s="1">
        <v>0</v>
      </c>
      <c r="BZ660" s="1" t="s">
        <v>112</v>
      </c>
      <c r="CB660" s="1" t="s">
        <v>168</v>
      </c>
      <c r="CC660" s="1" t="s">
        <v>1757</v>
      </c>
      <c r="CE660" s="1" t="s">
        <v>116</v>
      </c>
      <c r="CF660" s="1" t="s">
        <v>117</v>
      </c>
      <c r="CG660" s="1">
        <v>96950</v>
      </c>
      <c r="CH660" s="3">
        <v>8.7100000000000009</v>
      </c>
      <c r="CI660" s="3">
        <v>8.7100000000000009</v>
      </c>
      <c r="CJ660" s="3">
        <v>13.06</v>
      </c>
      <c r="CK660" s="3">
        <v>13.06</v>
      </c>
      <c r="CL660" s="1" t="s">
        <v>137</v>
      </c>
      <c r="CM660" s="1" t="s">
        <v>168</v>
      </c>
      <c r="CN660" s="1" t="s">
        <v>139</v>
      </c>
      <c r="CP660" s="1" t="s">
        <v>112</v>
      </c>
      <c r="CQ660" s="1" t="s">
        <v>111</v>
      </c>
      <c r="CR660" s="1" t="s">
        <v>111</v>
      </c>
      <c r="CS660" s="1" t="s">
        <v>111</v>
      </c>
      <c r="CT660" s="1" t="s">
        <v>138</v>
      </c>
      <c r="CU660" s="1" t="s">
        <v>111</v>
      </c>
      <c r="CV660" s="1" t="s">
        <v>111</v>
      </c>
      <c r="CW660" s="1" t="s">
        <v>1059</v>
      </c>
      <c r="CX660" s="1">
        <v>16702338883</v>
      </c>
      <c r="CY660" s="1" t="s">
        <v>5371</v>
      </c>
      <c r="CZ660" s="1" t="s">
        <v>138</v>
      </c>
      <c r="DA660" s="1" t="s">
        <v>111</v>
      </c>
      <c r="DB660" s="1" t="s">
        <v>112</v>
      </c>
    </row>
    <row r="661" spans="1:111" ht="15.6" customHeight="1" x14ac:dyDescent="0.25">
      <c r="A661" s="1" t="s">
        <v>9171</v>
      </c>
      <c r="B661" s="1" t="s">
        <v>238</v>
      </c>
      <c r="C661" s="2">
        <v>44351.006407870373</v>
      </c>
      <c r="D661" s="2">
        <v>44400</v>
      </c>
      <c r="E661" s="1" t="s">
        <v>180</v>
      </c>
      <c r="G661" s="1" t="s">
        <v>111</v>
      </c>
      <c r="H661" s="1" t="s">
        <v>112</v>
      </c>
      <c r="I661" s="1" t="s">
        <v>112</v>
      </c>
      <c r="J661" s="1" t="s">
        <v>9172</v>
      </c>
      <c r="L661" s="1" t="s">
        <v>9173</v>
      </c>
      <c r="M661" s="1" t="s">
        <v>9174</v>
      </c>
      <c r="N661" s="1" t="s">
        <v>116</v>
      </c>
      <c r="O661" s="1" t="s">
        <v>117</v>
      </c>
      <c r="P661" s="9">
        <v>96950</v>
      </c>
      <c r="Q661" s="1" t="s">
        <v>118</v>
      </c>
      <c r="S661" s="1">
        <v>16707891310</v>
      </c>
      <c r="U661" s="1">
        <v>561720</v>
      </c>
      <c r="V661" s="1" t="s">
        <v>119</v>
      </c>
      <c r="X661" s="1" t="s">
        <v>9175</v>
      </c>
      <c r="Y661" s="1" t="s">
        <v>9176</v>
      </c>
      <c r="Z661" s="1" t="s">
        <v>9177</v>
      </c>
      <c r="AA661" s="1" t="s">
        <v>245</v>
      </c>
      <c r="AB661" s="1" t="s">
        <v>9173</v>
      </c>
      <c r="AC661" s="1" t="s">
        <v>9174</v>
      </c>
      <c r="AD661" s="1" t="s">
        <v>116</v>
      </c>
      <c r="AE661" s="1" t="s">
        <v>117</v>
      </c>
      <c r="AF661" s="9">
        <v>96950</v>
      </c>
      <c r="AG661" s="1" t="s">
        <v>118</v>
      </c>
      <c r="AI661" s="1">
        <v>16707891310</v>
      </c>
      <c r="AK661" s="1" t="s">
        <v>9178</v>
      </c>
      <c r="BC661" s="1" t="str">
        <f>"37-2011.00"</f>
        <v>37-2011.00</v>
      </c>
      <c r="BD661" s="1" t="s">
        <v>676</v>
      </c>
      <c r="BE661" s="1" t="s">
        <v>9179</v>
      </c>
      <c r="BF661" s="1" t="s">
        <v>4736</v>
      </c>
      <c r="BG661" s="1">
        <v>1</v>
      </c>
      <c r="BH661" s="1">
        <v>1</v>
      </c>
      <c r="BI661" s="2">
        <v>44462</v>
      </c>
      <c r="BJ661" s="2">
        <v>45557</v>
      </c>
      <c r="BK661" s="2">
        <v>44462</v>
      </c>
      <c r="BL661" s="2">
        <v>45557</v>
      </c>
      <c r="BM661" s="1">
        <v>35</v>
      </c>
      <c r="BN661" s="1">
        <v>0</v>
      </c>
      <c r="BO661" s="1">
        <v>6</v>
      </c>
      <c r="BP661" s="1">
        <v>6</v>
      </c>
      <c r="BQ661" s="1">
        <v>6</v>
      </c>
      <c r="BR661" s="1">
        <v>6</v>
      </c>
      <c r="BS661" s="1">
        <v>6</v>
      </c>
      <c r="BT661" s="1">
        <v>5</v>
      </c>
      <c r="BU661" s="1" t="str">
        <f>"9:00 AM"</f>
        <v>9:00 AM</v>
      </c>
      <c r="BV661" s="1" t="str">
        <f>"4:00 PM"</f>
        <v>4:00 PM</v>
      </c>
      <c r="BW661" s="1" t="s">
        <v>230</v>
      </c>
      <c r="BX661" s="1">
        <v>0</v>
      </c>
      <c r="BY661" s="1">
        <v>12</v>
      </c>
      <c r="BZ661" s="1" t="s">
        <v>112</v>
      </c>
      <c r="CB661" s="1" t="s">
        <v>9180</v>
      </c>
      <c r="CC661" s="1" t="s">
        <v>9173</v>
      </c>
      <c r="CD661" s="1" t="s">
        <v>9174</v>
      </c>
      <c r="CE661" s="1" t="s">
        <v>116</v>
      </c>
      <c r="CF661" s="1" t="s">
        <v>117</v>
      </c>
      <c r="CG661" s="1">
        <v>96950</v>
      </c>
      <c r="CH661" s="3">
        <v>8.0500000000000007</v>
      </c>
      <c r="CI661" s="3">
        <v>8.0500000000000007</v>
      </c>
      <c r="CJ661" s="3">
        <v>0</v>
      </c>
      <c r="CK661" s="3">
        <v>0</v>
      </c>
      <c r="CL661" s="1" t="s">
        <v>137</v>
      </c>
      <c r="CM661" s="1" t="s">
        <v>168</v>
      </c>
      <c r="CN661" s="1" t="s">
        <v>139</v>
      </c>
      <c r="CP661" s="1" t="s">
        <v>112</v>
      </c>
      <c r="CQ661" s="1" t="s">
        <v>111</v>
      </c>
      <c r="CR661" s="1" t="s">
        <v>112</v>
      </c>
      <c r="CS661" s="1" t="s">
        <v>112</v>
      </c>
      <c r="CT661" s="1" t="s">
        <v>138</v>
      </c>
      <c r="CU661" s="1" t="s">
        <v>111</v>
      </c>
      <c r="CV661" s="1" t="s">
        <v>138</v>
      </c>
      <c r="CW661" s="1" t="s">
        <v>168</v>
      </c>
      <c r="CX661" s="1">
        <v>16707891310</v>
      </c>
      <c r="CY661" s="1" t="s">
        <v>9181</v>
      </c>
      <c r="CZ661" s="1" t="s">
        <v>168</v>
      </c>
      <c r="DA661" s="1" t="s">
        <v>111</v>
      </c>
      <c r="DB661" s="1" t="s">
        <v>112</v>
      </c>
    </row>
    <row r="662" spans="1:111" ht="15.6" customHeight="1" x14ac:dyDescent="0.25">
      <c r="A662" s="1" t="s">
        <v>9182</v>
      </c>
      <c r="B662" s="1" t="s">
        <v>238</v>
      </c>
      <c r="C662" s="2">
        <v>44350.05407997685</v>
      </c>
      <c r="D662" s="2">
        <v>44389</v>
      </c>
      <c r="E662" s="1" t="s">
        <v>180</v>
      </c>
      <c r="G662" s="1" t="s">
        <v>112</v>
      </c>
      <c r="H662" s="1" t="s">
        <v>112</v>
      </c>
      <c r="I662" s="1" t="s">
        <v>112</v>
      </c>
      <c r="J662" s="1" t="s">
        <v>3107</v>
      </c>
      <c r="L662" s="1" t="s">
        <v>3108</v>
      </c>
      <c r="N662" s="1" t="s">
        <v>116</v>
      </c>
      <c r="O662" s="1" t="s">
        <v>117</v>
      </c>
      <c r="P662" s="9">
        <v>96950</v>
      </c>
      <c r="Q662" s="1" t="s">
        <v>118</v>
      </c>
      <c r="S662" s="1">
        <v>16702881463</v>
      </c>
      <c r="U662" s="1">
        <v>561320</v>
      </c>
      <c r="V662" s="1" t="s">
        <v>119</v>
      </c>
      <c r="X662" s="1" t="s">
        <v>2482</v>
      </c>
      <c r="Y662" s="1" t="s">
        <v>1646</v>
      </c>
      <c r="Z662" s="1" t="s">
        <v>3109</v>
      </c>
      <c r="AA662" s="1" t="s">
        <v>373</v>
      </c>
      <c r="AB662" s="1" t="s">
        <v>3108</v>
      </c>
      <c r="AD662" s="1" t="s">
        <v>116</v>
      </c>
      <c r="AE662" s="1" t="s">
        <v>117</v>
      </c>
      <c r="AF662" s="9">
        <v>96950</v>
      </c>
      <c r="AG662" s="1" t="s">
        <v>118</v>
      </c>
      <c r="AI662" s="1">
        <v>16702881463</v>
      </c>
      <c r="AK662" s="1" t="s">
        <v>3111</v>
      </c>
      <c r="BC662" s="1" t="str">
        <f>"37-2011.00"</f>
        <v>37-2011.00</v>
      </c>
      <c r="BD662" s="1" t="s">
        <v>676</v>
      </c>
      <c r="BE662" s="1" t="s">
        <v>9183</v>
      </c>
      <c r="BF662" s="1" t="s">
        <v>9184</v>
      </c>
      <c r="BG662" s="1">
        <v>20</v>
      </c>
      <c r="BH662" s="1">
        <v>20</v>
      </c>
      <c r="BI662" s="2">
        <v>44470</v>
      </c>
      <c r="BJ662" s="2">
        <v>44834</v>
      </c>
      <c r="BK662" s="2">
        <v>44470</v>
      </c>
      <c r="BL662" s="2">
        <v>44834</v>
      </c>
      <c r="BM662" s="1">
        <v>35</v>
      </c>
      <c r="BN662" s="1">
        <v>0</v>
      </c>
      <c r="BO662" s="1">
        <v>7</v>
      </c>
      <c r="BP662" s="1">
        <v>7</v>
      </c>
      <c r="BQ662" s="1">
        <v>7</v>
      </c>
      <c r="BR662" s="1">
        <v>7</v>
      </c>
      <c r="BS662" s="1">
        <v>7</v>
      </c>
      <c r="BT662" s="1">
        <v>0</v>
      </c>
      <c r="BU662" s="1" t="str">
        <f>"9:00 AM"</f>
        <v>9:00 AM</v>
      </c>
      <c r="BV662" s="1" t="str">
        <f>"5:00 PM"</f>
        <v>5:00 PM</v>
      </c>
      <c r="BW662" s="1" t="s">
        <v>135</v>
      </c>
      <c r="BX662" s="1">
        <v>1</v>
      </c>
      <c r="BY662" s="1">
        <v>1</v>
      </c>
      <c r="BZ662" s="1" t="s">
        <v>112</v>
      </c>
      <c r="CB662" s="1" t="s">
        <v>9185</v>
      </c>
      <c r="CC662" s="1" t="s">
        <v>3108</v>
      </c>
      <c r="CE662" s="1" t="s">
        <v>116</v>
      </c>
      <c r="CF662" s="1" t="s">
        <v>117</v>
      </c>
      <c r="CG662" s="1">
        <v>96950</v>
      </c>
      <c r="CH662" s="3">
        <v>8.0500000000000007</v>
      </c>
      <c r="CI662" s="3">
        <v>8.0500000000000007</v>
      </c>
      <c r="CJ662" s="3">
        <v>12.08</v>
      </c>
      <c r="CK662" s="3">
        <v>12.08</v>
      </c>
      <c r="CL662" s="1" t="s">
        <v>137</v>
      </c>
      <c r="CM662" s="1" t="s">
        <v>138</v>
      </c>
      <c r="CN662" s="1" t="s">
        <v>139</v>
      </c>
      <c r="CP662" s="1" t="s">
        <v>112</v>
      </c>
      <c r="CQ662" s="1" t="s">
        <v>111</v>
      </c>
      <c r="CR662" s="1" t="s">
        <v>111</v>
      </c>
      <c r="CS662" s="1" t="s">
        <v>111</v>
      </c>
      <c r="CT662" s="1" t="s">
        <v>111</v>
      </c>
      <c r="CU662" s="1" t="s">
        <v>111</v>
      </c>
      <c r="CV662" s="1" t="s">
        <v>111</v>
      </c>
      <c r="CW662" s="1" t="s">
        <v>3115</v>
      </c>
      <c r="CX662" s="1">
        <v>16702881463</v>
      </c>
      <c r="CY662" s="1" t="s">
        <v>3111</v>
      </c>
      <c r="CZ662" s="1" t="s">
        <v>138</v>
      </c>
      <c r="DA662" s="1" t="s">
        <v>111</v>
      </c>
      <c r="DB662" s="1" t="s">
        <v>112</v>
      </c>
    </row>
    <row r="663" spans="1:111" ht="15.6" customHeight="1" x14ac:dyDescent="0.25">
      <c r="A663" s="1" t="s">
        <v>9196</v>
      </c>
      <c r="B663" s="1" t="s">
        <v>238</v>
      </c>
      <c r="C663" s="2">
        <v>44353.666987152777</v>
      </c>
      <c r="D663" s="2">
        <v>44392</v>
      </c>
      <c r="E663" s="1" t="s">
        <v>110</v>
      </c>
      <c r="F663" s="2">
        <v>44468.833333333336</v>
      </c>
      <c r="G663" s="1" t="s">
        <v>111</v>
      </c>
      <c r="H663" s="1" t="s">
        <v>112</v>
      </c>
      <c r="I663" s="1" t="s">
        <v>112</v>
      </c>
      <c r="J663" s="1" t="s">
        <v>6485</v>
      </c>
      <c r="K663" s="1" t="s">
        <v>6486</v>
      </c>
      <c r="L663" s="1" t="s">
        <v>6487</v>
      </c>
      <c r="N663" s="1" t="s">
        <v>116</v>
      </c>
      <c r="O663" s="1" t="s">
        <v>117</v>
      </c>
      <c r="P663" s="9">
        <v>96950</v>
      </c>
      <c r="Q663" s="1" t="s">
        <v>118</v>
      </c>
      <c r="S663" s="1">
        <v>16709896585</v>
      </c>
      <c r="U663" s="1">
        <v>722511</v>
      </c>
      <c r="V663" s="1" t="s">
        <v>119</v>
      </c>
      <c r="X663" s="1" t="s">
        <v>6488</v>
      </c>
      <c r="Y663" s="1" t="s">
        <v>6489</v>
      </c>
      <c r="Z663" s="1" t="s">
        <v>6490</v>
      </c>
      <c r="AA663" s="1" t="s">
        <v>245</v>
      </c>
      <c r="AB663" s="1" t="s">
        <v>6487</v>
      </c>
      <c r="AD663" s="1" t="s">
        <v>116</v>
      </c>
      <c r="AE663" s="1" t="s">
        <v>117</v>
      </c>
      <c r="AF663" s="9">
        <v>96950</v>
      </c>
      <c r="AG663" s="1" t="s">
        <v>118</v>
      </c>
      <c r="AI663" s="1">
        <v>16709896585</v>
      </c>
      <c r="AK663" s="1" t="s">
        <v>6491</v>
      </c>
      <c r="BC663" s="1" t="str">
        <f>"51-3011.00"</f>
        <v>51-3011.00</v>
      </c>
      <c r="BD663" s="1" t="s">
        <v>1079</v>
      </c>
      <c r="BE663" s="1" t="s">
        <v>9197</v>
      </c>
      <c r="BF663" s="1" t="s">
        <v>1081</v>
      </c>
      <c r="BG663" s="1">
        <v>1</v>
      </c>
      <c r="BH663" s="1">
        <v>1</v>
      </c>
      <c r="BI663" s="2">
        <v>44470</v>
      </c>
      <c r="BJ663" s="2">
        <v>44834</v>
      </c>
      <c r="BK663" s="2">
        <v>44470</v>
      </c>
      <c r="BL663" s="2">
        <v>44834</v>
      </c>
      <c r="BM663" s="1">
        <v>35</v>
      </c>
      <c r="BN663" s="1">
        <v>0</v>
      </c>
      <c r="BO663" s="1">
        <v>7</v>
      </c>
      <c r="BP663" s="1">
        <v>7</v>
      </c>
      <c r="BQ663" s="1">
        <v>7</v>
      </c>
      <c r="BR663" s="1">
        <v>7</v>
      </c>
      <c r="BS663" s="1">
        <v>7</v>
      </c>
      <c r="BT663" s="1">
        <v>0</v>
      </c>
      <c r="BU663" s="1" t="str">
        <f t="shared" ref="BU663:BU669" si="16">"8:00 AM"</f>
        <v>8:00 AM</v>
      </c>
      <c r="BV663" s="1" t="str">
        <f>"4:00 PM"</f>
        <v>4:00 PM</v>
      </c>
      <c r="BW663" s="1" t="s">
        <v>135</v>
      </c>
      <c r="BX663" s="1">
        <v>0</v>
      </c>
      <c r="BY663" s="1">
        <v>12</v>
      </c>
      <c r="BZ663" s="1" t="s">
        <v>112</v>
      </c>
      <c r="CB663" s="1" t="s">
        <v>9198</v>
      </c>
      <c r="CC663" s="1" t="s">
        <v>6495</v>
      </c>
      <c r="CD663" s="1" t="s">
        <v>9199</v>
      </c>
      <c r="CE663" s="1" t="s">
        <v>116</v>
      </c>
      <c r="CF663" s="1" t="s">
        <v>117</v>
      </c>
      <c r="CG663" s="1">
        <v>96950</v>
      </c>
      <c r="CH663" s="3">
        <v>7.9</v>
      </c>
      <c r="CI663" s="3">
        <v>7.9</v>
      </c>
      <c r="CL663" s="1" t="s">
        <v>137</v>
      </c>
      <c r="CM663" s="1" t="s">
        <v>138</v>
      </c>
      <c r="CN663" s="1" t="s">
        <v>139</v>
      </c>
      <c r="CP663" s="1" t="s">
        <v>112</v>
      </c>
      <c r="CQ663" s="1" t="s">
        <v>111</v>
      </c>
      <c r="CR663" s="1" t="s">
        <v>112</v>
      </c>
      <c r="CS663" s="1" t="s">
        <v>112</v>
      </c>
      <c r="CT663" s="1" t="s">
        <v>138</v>
      </c>
      <c r="CU663" s="1" t="s">
        <v>111</v>
      </c>
      <c r="CV663" s="1" t="s">
        <v>138</v>
      </c>
      <c r="CW663" s="1" t="s">
        <v>5252</v>
      </c>
      <c r="CX663" s="1">
        <v>16709896585</v>
      </c>
      <c r="CY663" s="1" t="s">
        <v>6491</v>
      </c>
      <c r="CZ663" s="1" t="s">
        <v>138</v>
      </c>
      <c r="DA663" s="1" t="s">
        <v>111</v>
      </c>
      <c r="DB663" s="1" t="s">
        <v>112</v>
      </c>
    </row>
    <row r="664" spans="1:111" ht="15.6" customHeight="1" x14ac:dyDescent="0.25">
      <c r="A664" s="1" t="s">
        <v>9200</v>
      </c>
      <c r="B664" s="1" t="s">
        <v>238</v>
      </c>
      <c r="C664" s="2">
        <v>44353.657749421298</v>
      </c>
      <c r="D664" s="2">
        <v>44393</v>
      </c>
      <c r="E664" s="1" t="s">
        <v>110</v>
      </c>
      <c r="F664" s="2">
        <v>44468.833333333336</v>
      </c>
      <c r="G664" s="1" t="s">
        <v>112</v>
      </c>
      <c r="H664" s="1" t="s">
        <v>112</v>
      </c>
      <c r="I664" s="1" t="s">
        <v>112</v>
      </c>
      <c r="J664" s="1" t="s">
        <v>6485</v>
      </c>
      <c r="K664" s="1" t="s">
        <v>6486</v>
      </c>
      <c r="L664" s="1" t="s">
        <v>6487</v>
      </c>
      <c r="N664" s="1" t="s">
        <v>116</v>
      </c>
      <c r="O664" s="1" t="s">
        <v>117</v>
      </c>
      <c r="P664" s="9">
        <v>96950</v>
      </c>
      <c r="Q664" s="1" t="s">
        <v>118</v>
      </c>
      <c r="S664" s="1">
        <v>16709896585</v>
      </c>
      <c r="U664" s="1">
        <v>722511</v>
      </c>
      <c r="V664" s="1" t="s">
        <v>119</v>
      </c>
      <c r="X664" s="1" t="s">
        <v>6488</v>
      </c>
      <c r="Y664" s="1" t="s">
        <v>6489</v>
      </c>
      <c r="Z664" s="1" t="s">
        <v>6490</v>
      </c>
      <c r="AA664" s="1" t="s">
        <v>245</v>
      </c>
      <c r="AB664" s="1" t="s">
        <v>6487</v>
      </c>
      <c r="AD664" s="1" t="s">
        <v>116</v>
      </c>
      <c r="AE664" s="1" t="s">
        <v>117</v>
      </c>
      <c r="AF664" s="9">
        <v>96950</v>
      </c>
      <c r="AG664" s="1" t="s">
        <v>118</v>
      </c>
      <c r="AI664" s="1">
        <v>16709896585</v>
      </c>
      <c r="AK664" s="1" t="s">
        <v>6491</v>
      </c>
      <c r="BC664" s="1" t="str">
        <f>"35-2014.00"</f>
        <v>35-2014.00</v>
      </c>
      <c r="BD664" s="1" t="s">
        <v>152</v>
      </c>
      <c r="BE664" s="1" t="s">
        <v>9201</v>
      </c>
      <c r="BF664" s="1" t="s">
        <v>154</v>
      </c>
      <c r="BG664" s="1">
        <v>3</v>
      </c>
      <c r="BH664" s="1">
        <v>3</v>
      </c>
      <c r="BI664" s="2">
        <v>44470</v>
      </c>
      <c r="BJ664" s="2">
        <v>44834</v>
      </c>
      <c r="BK664" s="2">
        <v>44470</v>
      </c>
      <c r="BL664" s="2">
        <v>44834</v>
      </c>
      <c r="BM664" s="1">
        <v>35</v>
      </c>
      <c r="BN664" s="1">
        <v>0</v>
      </c>
      <c r="BO664" s="1">
        <v>7</v>
      </c>
      <c r="BP664" s="1">
        <v>7</v>
      </c>
      <c r="BQ664" s="1">
        <v>7</v>
      </c>
      <c r="BR664" s="1">
        <v>7</v>
      </c>
      <c r="BS664" s="1">
        <v>7</v>
      </c>
      <c r="BT664" s="1">
        <v>0</v>
      </c>
      <c r="BU664" s="1" t="str">
        <f t="shared" si="16"/>
        <v>8:00 AM</v>
      </c>
      <c r="BV664" s="1" t="str">
        <f>"4:00 PM"</f>
        <v>4:00 PM</v>
      </c>
      <c r="BW664" s="1" t="s">
        <v>135</v>
      </c>
      <c r="BX664" s="1">
        <v>0</v>
      </c>
      <c r="BY664" s="1">
        <v>3</v>
      </c>
      <c r="BZ664" s="1" t="s">
        <v>112</v>
      </c>
      <c r="CB664" s="4" t="s">
        <v>9202</v>
      </c>
      <c r="CC664" s="1" t="s">
        <v>6495</v>
      </c>
      <c r="CD664" s="1" t="s">
        <v>6487</v>
      </c>
      <c r="CE664" s="1" t="s">
        <v>116</v>
      </c>
      <c r="CF664" s="1" t="s">
        <v>117</v>
      </c>
      <c r="CG664" s="1">
        <v>96950</v>
      </c>
      <c r="CH664" s="3">
        <v>8.68</v>
      </c>
      <c r="CI664" s="3">
        <v>8.68</v>
      </c>
      <c r="CL664" s="1" t="s">
        <v>137</v>
      </c>
      <c r="CM664" s="1" t="s">
        <v>138</v>
      </c>
      <c r="CN664" s="1" t="s">
        <v>139</v>
      </c>
      <c r="CP664" s="1" t="s">
        <v>112</v>
      </c>
      <c r="CQ664" s="1" t="s">
        <v>111</v>
      </c>
      <c r="CR664" s="1" t="s">
        <v>112</v>
      </c>
      <c r="CS664" s="1" t="s">
        <v>112</v>
      </c>
      <c r="CT664" s="1" t="s">
        <v>138</v>
      </c>
      <c r="CU664" s="1" t="s">
        <v>111</v>
      </c>
      <c r="CV664" s="1" t="s">
        <v>138</v>
      </c>
      <c r="CW664" s="1" t="s">
        <v>5252</v>
      </c>
      <c r="CX664" s="1">
        <v>16709896585</v>
      </c>
      <c r="CY664" s="1" t="s">
        <v>6491</v>
      </c>
      <c r="CZ664" s="1" t="s">
        <v>138</v>
      </c>
      <c r="DA664" s="1" t="s">
        <v>111</v>
      </c>
      <c r="DB664" s="1" t="s">
        <v>112</v>
      </c>
    </row>
    <row r="665" spans="1:111" ht="15.6" customHeight="1" x14ac:dyDescent="0.25">
      <c r="A665" s="1" t="s">
        <v>9217</v>
      </c>
      <c r="B665" s="1" t="s">
        <v>238</v>
      </c>
      <c r="C665" s="2">
        <v>44410.103143402775</v>
      </c>
      <c r="D665" s="2">
        <v>44442</v>
      </c>
      <c r="E665" s="1" t="s">
        <v>110</v>
      </c>
      <c r="F665" s="2">
        <v>44468.833333333336</v>
      </c>
      <c r="G665" s="1" t="s">
        <v>111</v>
      </c>
      <c r="H665" s="1" t="s">
        <v>112</v>
      </c>
      <c r="I665" s="1" t="s">
        <v>112</v>
      </c>
      <c r="J665" s="1" t="s">
        <v>9218</v>
      </c>
      <c r="L665" s="1" t="s">
        <v>9219</v>
      </c>
      <c r="M665" s="1" t="s">
        <v>9220</v>
      </c>
      <c r="N665" s="1" t="s">
        <v>116</v>
      </c>
      <c r="O665" s="1" t="s">
        <v>117</v>
      </c>
      <c r="P665" s="9">
        <v>96950</v>
      </c>
      <c r="Q665" s="1" t="s">
        <v>118</v>
      </c>
      <c r="R665" s="1" t="s">
        <v>719</v>
      </c>
      <c r="S665" s="1">
        <v>16704838966</v>
      </c>
      <c r="U665" s="1">
        <v>61162</v>
      </c>
      <c r="V665" s="1" t="s">
        <v>119</v>
      </c>
      <c r="X665" s="1" t="s">
        <v>9221</v>
      </c>
      <c r="Y665" s="1" t="s">
        <v>9222</v>
      </c>
      <c r="AA665" s="1" t="s">
        <v>245</v>
      </c>
      <c r="AB665" s="1" t="s">
        <v>9223</v>
      </c>
      <c r="AC665" s="1" t="s">
        <v>5514</v>
      </c>
      <c r="AD665" s="1" t="s">
        <v>116</v>
      </c>
      <c r="AE665" s="1" t="s">
        <v>117</v>
      </c>
      <c r="AF665" s="9">
        <v>96950</v>
      </c>
      <c r="AG665" s="1" t="s">
        <v>118</v>
      </c>
      <c r="AH665" s="1" t="s">
        <v>719</v>
      </c>
      <c r="AI665" s="1">
        <v>16704838966</v>
      </c>
      <c r="AK665" s="1" t="s">
        <v>9224</v>
      </c>
      <c r="BC665" s="1" t="str">
        <f>"25-3021.00"</f>
        <v>25-3021.00</v>
      </c>
      <c r="BD665" s="1" t="s">
        <v>327</v>
      </c>
      <c r="BE665" s="1" t="s">
        <v>9225</v>
      </c>
      <c r="BF665" s="1" t="s">
        <v>9226</v>
      </c>
      <c r="BG665" s="1">
        <v>1</v>
      </c>
      <c r="BH665" s="1">
        <v>1</v>
      </c>
      <c r="BI665" s="2">
        <v>44470</v>
      </c>
      <c r="BJ665" s="2">
        <v>45565</v>
      </c>
      <c r="BK665" s="2">
        <v>44470</v>
      </c>
      <c r="BL665" s="2">
        <v>45565</v>
      </c>
      <c r="BM665" s="1">
        <v>35</v>
      </c>
      <c r="BN665" s="1">
        <v>0</v>
      </c>
      <c r="BO665" s="1">
        <v>7</v>
      </c>
      <c r="BP665" s="1">
        <v>7</v>
      </c>
      <c r="BQ665" s="1">
        <v>7</v>
      </c>
      <c r="BR665" s="1">
        <v>7</v>
      </c>
      <c r="BS665" s="1">
        <v>7</v>
      </c>
      <c r="BT665" s="1">
        <v>0</v>
      </c>
      <c r="BU665" s="1" t="str">
        <f t="shared" si="16"/>
        <v>8:00 AM</v>
      </c>
      <c r="BV665" s="1" t="str">
        <f>"5:00 PM"</f>
        <v>5:00 PM</v>
      </c>
      <c r="BW665" s="1" t="s">
        <v>135</v>
      </c>
      <c r="BX665" s="1">
        <v>0</v>
      </c>
      <c r="BY665" s="1">
        <v>12</v>
      </c>
      <c r="BZ665" s="1" t="s">
        <v>112</v>
      </c>
      <c r="CB665" s="1" t="s">
        <v>719</v>
      </c>
      <c r="CC665" s="1" t="s">
        <v>9227</v>
      </c>
      <c r="CD665" s="1" t="s">
        <v>9220</v>
      </c>
      <c r="CE665" s="1" t="s">
        <v>116</v>
      </c>
      <c r="CF665" s="1" t="s">
        <v>117</v>
      </c>
      <c r="CG665" s="1">
        <v>96950</v>
      </c>
      <c r="CH665" s="3">
        <v>16.66</v>
      </c>
      <c r="CI665" s="3">
        <v>16.66</v>
      </c>
      <c r="CJ665" s="3">
        <v>24.99</v>
      </c>
      <c r="CK665" s="3">
        <v>24.99</v>
      </c>
      <c r="CL665" s="1" t="s">
        <v>137</v>
      </c>
      <c r="CM665" s="1" t="s">
        <v>719</v>
      </c>
      <c r="CN665" s="1" t="s">
        <v>139</v>
      </c>
      <c r="CP665" s="1" t="s">
        <v>112</v>
      </c>
      <c r="CQ665" s="1" t="s">
        <v>111</v>
      </c>
      <c r="CR665" s="1" t="s">
        <v>112</v>
      </c>
      <c r="CS665" s="1" t="s">
        <v>111</v>
      </c>
      <c r="CT665" s="1" t="s">
        <v>138</v>
      </c>
      <c r="CU665" s="1" t="s">
        <v>111</v>
      </c>
      <c r="CV665" s="1" t="s">
        <v>138</v>
      </c>
      <c r="CW665" s="1" t="s">
        <v>719</v>
      </c>
      <c r="CX665" s="1">
        <v>16704838966</v>
      </c>
      <c r="CY665" s="1" t="s">
        <v>9224</v>
      </c>
      <c r="CZ665" s="1" t="s">
        <v>716</v>
      </c>
      <c r="DA665" s="1" t="s">
        <v>111</v>
      </c>
      <c r="DB665" s="1" t="s">
        <v>112</v>
      </c>
    </row>
    <row r="666" spans="1:111" ht="15.6" customHeight="1" x14ac:dyDescent="0.25">
      <c r="A666" s="1" t="s">
        <v>9228</v>
      </c>
      <c r="B666" s="1" t="s">
        <v>238</v>
      </c>
      <c r="C666" s="2">
        <v>44357.319943634262</v>
      </c>
      <c r="D666" s="2">
        <v>44407</v>
      </c>
      <c r="E666" s="1" t="s">
        <v>110</v>
      </c>
      <c r="F666" s="2">
        <v>44468.833333333336</v>
      </c>
      <c r="G666" s="1" t="s">
        <v>112</v>
      </c>
      <c r="H666" s="1" t="s">
        <v>112</v>
      </c>
      <c r="I666" s="1" t="s">
        <v>112</v>
      </c>
      <c r="J666" s="1" t="s">
        <v>9229</v>
      </c>
      <c r="L666" s="1" t="s">
        <v>2822</v>
      </c>
      <c r="M666" s="1" t="s">
        <v>9230</v>
      </c>
      <c r="N666" s="1" t="s">
        <v>167</v>
      </c>
      <c r="O666" s="1" t="s">
        <v>117</v>
      </c>
      <c r="P666" s="9">
        <v>96950</v>
      </c>
      <c r="Q666" s="1" t="s">
        <v>118</v>
      </c>
      <c r="S666" s="1">
        <v>16702353027</v>
      </c>
      <c r="U666" s="1">
        <v>23622</v>
      </c>
      <c r="V666" s="1" t="s">
        <v>119</v>
      </c>
      <c r="X666" s="1" t="s">
        <v>2824</v>
      </c>
      <c r="Y666" s="1" t="s">
        <v>2825</v>
      </c>
      <c r="Z666" s="1" t="s">
        <v>2826</v>
      </c>
      <c r="AA666" s="1" t="s">
        <v>171</v>
      </c>
      <c r="AB666" s="1" t="s">
        <v>2822</v>
      </c>
      <c r="AC666" s="1" t="s">
        <v>2823</v>
      </c>
      <c r="AD666" s="1" t="s">
        <v>167</v>
      </c>
      <c r="AE666" s="1" t="s">
        <v>117</v>
      </c>
      <c r="AF666" s="9">
        <v>96950</v>
      </c>
      <c r="AG666" s="1" t="s">
        <v>118</v>
      </c>
      <c r="AI666" s="1">
        <v>16702353027</v>
      </c>
      <c r="AK666" s="1" t="s">
        <v>9231</v>
      </c>
      <c r="BC666" s="1" t="str">
        <f>"33-9099.02"</f>
        <v>33-9099.02</v>
      </c>
      <c r="BD666" s="1" t="s">
        <v>9232</v>
      </c>
      <c r="BE666" s="1" t="s">
        <v>9233</v>
      </c>
      <c r="BF666" s="1" t="s">
        <v>9234</v>
      </c>
      <c r="BG666" s="1">
        <v>1</v>
      </c>
      <c r="BH666" s="1">
        <v>1</v>
      </c>
      <c r="BI666" s="2">
        <v>44470</v>
      </c>
      <c r="BJ666" s="2">
        <v>44834</v>
      </c>
      <c r="BK666" s="2">
        <v>44470</v>
      </c>
      <c r="BL666" s="2">
        <v>44834</v>
      </c>
      <c r="BM666" s="1">
        <v>35</v>
      </c>
      <c r="BN666" s="1">
        <v>0</v>
      </c>
      <c r="BO666" s="1">
        <v>7</v>
      </c>
      <c r="BP666" s="1">
        <v>7</v>
      </c>
      <c r="BQ666" s="1">
        <v>7</v>
      </c>
      <c r="BR666" s="1">
        <v>7</v>
      </c>
      <c r="BS666" s="1">
        <v>7</v>
      </c>
      <c r="BT666" s="1">
        <v>0</v>
      </c>
      <c r="BU666" s="1" t="str">
        <f t="shared" si="16"/>
        <v>8:00 AM</v>
      </c>
      <c r="BV666" s="1" t="str">
        <f>"3:00 PM"</f>
        <v>3:00 PM</v>
      </c>
      <c r="BW666" s="1" t="s">
        <v>135</v>
      </c>
      <c r="BX666" s="1">
        <v>0</v>
      </c>
      <c r="BY666" s="1">
        <v>12</v>
      </c>
      <c r="BZ666" s="1" t="s">
        <v>112</v>
      </c>
      <c r="CB666" s="4" t="s">
        <v>9235</v>
      </c>
      <c r="CC666" s="1" t="s">
        <v>2822</v>
      </c>
      <c r="CD666" s="1" t="s">
        <v>2823</v>
      </c>
      <c r="CE666" s="1" t="s">
        <v>167</v>
      </c>
      <c r="CF666" s="1" t="s">
        <v>117</v>
      </c>
      <c r="CG666" s="1">
        <v>96950</v>
      </c>
      <c r="CH666" s="3">
        <v>8.2200000000000006</v>
      </c>
      <c r="CJ666" s="3">
        <v>12.33</v>
      </c>
      <c r="CL666" s="1" t="s">
        <v>137</v>
      </c>
      <c r="CM666" s="1" t="s">
        <v>362</v>
      </c>
      <c r="CN666" s="1" t="s">
        <v>139</v>
      </c>
      <c r="CP666" s="1" t="s">
        <v>112</v>
      </c>
      <c r="CQ666" s="1" t="s">
        <v>111</v>
      </c>
      <c r="CR666" s="1" t="s">
        <v>112</v>
      </c>
      <c r="CS666" s="1" t="s">
        <v>111</v>
      </c>
      <c r="CT666" s="1" t="s">
        <v>138</v>
      </c>
      <c r="CU666" s="1" t="s">
        <v>111</v>
      </c>
      <c r="CV666" s="1" t="s">
        <v>138</v>
      </c>
      <c r="CW666" s="1" t="s">
        <v>2914</v>
      </c>
      <c r="CX666" s="1">
        <v>16702353027</v>
      </c>
      <c r="CY666" s="1" t="s">
        <v>9231</v>
      </c>
      <c r="CZ666" s="1" t="s">
        <v>138</v>
      </c>
      <c r="DA666" s="1" t="s">
        <v>111</v>
      </c>
      <c r="DB666" s="1" t="s">
        <v>112</v>
      </c>
    </row>
    <row r="667" spans="1:111" ht="15.6" customHeight="1" x14ac:dyDescent="0.25">
      <c r="A667" s="1" t="s">
        <v>9240</v>
      </c>
      <c r="B667" s="1" t="s">
        <v>238</v>
      </c>
      <c r="C667" s="2">
        <v>44373.133319444445</v>
      </c>
      <c r="D667" s="2">
        <v>44414</v>
      </c>
      <c r="E667" s="1" t="s">
        <v>110</v>
      </c>
      <c r="F667" s="2">
        <v>44468.833333333336</v>
      </c>
      <c r="G667" s="1" t="s">
        <v>112</v>
      </c>
      <c r="H667" s="1" t="s">
        <v>112</v>
      </c>
      <c r="I667" s="1" t="s">
        <v>112</v>
      </c>
      <c r="J667" s="1" t="s">
        <v>9241</v>
      </c>
      <c r="K667" s="1" t="s">
        <v>9242</v>
      </c>
      <c r="L667" s="1" t="s">
        <v>9243</v>
      </c>
      <c r="M667" s="1" t="s">
        <v>9244</v>
      </c>
      <c r="N667" s="1" t="s">
        <v>116</v>
      </c>
      <c r="O667" s="1" t="s">
        <v>117</v>
      </c>
      <c r="P667" s="9">
        <v>96950</v>
      </c>
      <c r="Q667" s="1" t="s">
        <v>118</v>
      </c>
      <c r="S667" s="1">
        <v>16704847880</v>
      </c>
      <c r="U667" s="1">
        <v>72111</v>
      </c>
      <c r="V667" s="1" t="s">
        <v>119</v>
      </c>
      <c r="X667" s="1" t="s">
        <v>9245</v>
      </c>
      <c r="Y667" s="1" t="s">
        <v>6542</v>
      </c>
      <c r="AA667" s="1" t="s">
        <v>3284</v>
      </c>
      <c r="AB667" s="1" t="s">
        <v>9243</v>
      </c>
      <c r="AC667" s="1" t="s">
        <v>9244</v>
      </c>
      <c r="AD667" s="1" t="s">
        <v>116</v>
      </c>
      <c r="AE667" s="1" t="s">
        <v>117</v>
      </c>
      <c r="AF667" s="9">
        <v>96950</v>
      </c>
      <c r="AG667" s="1" t="s">
        <v>118</v>
      </c>
      <c r="AI667" s="1">
        <v>16704847880</v>
      </c>
      <c r="AK667" s="1" t="s">
        <v>9246</v>
      </c>
      <c r="BC667" s="1" t="str">
        <f>"11-1021.00"</f>
        <v>11-1021.00</v>
      </c>
      <c r="BD667" s="1" t="s">
        <v>248</v>
      </c>
      <c r="BE667" s="1" t="s">
        <v>9247</v>
      </c>
      <c r="BF667" s="1" t="s">
        <v>9248</v>
      </c>
      <c r="BG667" s="1">
        <v>1</v>
      </c>
      <c r="BH667" s="1">
        <v>1</v>
      </c>
      <c r="BI667" s="2">
        <v>44470</v>
      </c>
      <c r="BJ667" s="2">
        <v>44834</v>
      </c>
      <c r="BK667" s="2">
        <v>44470</v>
      </c>
      <c r="BL667" s="2">
        <v>44834</v>
      </c>
      <c r="BM667" s="1">
        <v>40</v>
      </c>
      <c r="BN667" s="1">
        <v>0</v>
      </c>
      <c r="BO667" s="1">
        <v>8</v>
      </c>
      <c r="BP667" s="1">
        <v>8</v>
      </c>
      <c r="BQ667" s="1">
        <v>8</v>
      </c>
      <c r="BR667" s="1">
        <v>8</v>
      </c>
      <c r="BS667" s="1">
        <v>8</v>
      </c>
      <c r="BT667" s="1">
        <v>0</v>
      </c>
      <c r="BU667" s="1" t="str">
        <f t="shared" si="16"/>
        <v>8:00 AM</v>
      </c>
      <c r="BV667" s="1" t="str">
        <f>"5:00 PM"</f>
        <v>5:00 PM</v>
      </c>
      <c r="BW667" s="1" t="s">
        <v>135</v>
      </c>
      <c r="BX667" s="1">
        <v>0</v>
      </c>
      <c r="BY667" s="1">
        <v>12</v>
      </c>
      <c r="BZ667" s="1" t="s">
        <v>111</v>
      </c>
      <c r="CA667" s="1">
        <v>3</v>
      </c>
      <c r="CB667" s="1" t="s">
        <v>9249</v>
      </c>
      <c r="CC667" s="1" t="s">
        <v>9243</v>
      </c>
      <c r="CD667" s="1" t="s">
        <v>9244</v>
      </c>
      <c r="CE667" s="1" t="s">
        <v>116</v>
      </c>
      <c r="CF667" s="1" t="s">
        <v>117</v>
      </c>
      <c r="CG667" s="1">
        <v>96950</v>
      </c>
      <c r="CH667" s="3">
        <v>22.55</v>
      </c>
      <c r="CI667" s="3">
        <v>22.55</v>
      </c>
      <c r="CJ667" s="3">
        <v>33.82</v>
      </c>
      <c r="CK667" s="3">
        <v>33.82</v>
      </c>
      <c r="CL667" s="1" t="s">
        <v>137</v>
      </c>
      <c r="CM667" s="1" t="s">
        <v>362</v>
      </c>
      <c r="CN667" s="1" t="s">
        <v>139</v>
      </c>
      <c r="CP667" s="1" t="s">
        <v>112</v>
      </c>
      <c r="CQ667" s="1" t="s">
        <v>111</v>
      </c>
      <c r="CR667" s="1" t="s">
        <v>112</v>
      </c>
      <c r="CS667" s="1" t="s">
        <v>111</v>
      </c>
      <c r="CT667" s="1" t="s">
        <v>138</v>
      </c>
      <c r="CU667" s="1" t="s">
        <v>111</v>
      </c>
      <c r="CV667" s="1" t="s">
        <v>138</v>
      </c>
      <c r="CW667" s="1" t="s">
        <v>3288</v>
      </c>
      <c r="CX667" s="1">
        <v>16704847880</v>
      </c>
      <c r="CY667" s="1" t="s">
        <v>9246</v>
      </c>
      <c r="CZ667" s="1" t="s">
        <v>138</v>
      </c>
      <c r="DA667" s="1" t="s">
        <v>111</v>
      </c>
      <c r="DB667" s="1" t="s">
        <v>112</v>
      </c>
      <c r="DC667" s="1" t="s">
        <v>9245</v>
      </c>
      <c r="DD667" s="1" t="s">
        <v>9250</v>
      </c>
      <c r="DF667" s="1" t="s">
        <v>9251</v>
      </c>
      <c r="DG667" s="1" t="s">
        <v>9246</v>
      </c>
    </row>
    <row r="668" spans="1:111" ht="15.6" customHeight="1" x14ac:dyDescent="0.25">
      <c r="A668" s="1" t="s">
        <v>9252</v>
      </c>
      <c r="B668" s="1" t="s">
        <v>238</v>
      </c>
      <c r="C668" s="2">
        <v>44386.034584490742</v>
      </c>
      <c r="D668" s="2">
        <v>44426</v>
      </c>
      <c r="E668" s="1" t="s">
        <v>180</v>
      </c>
      <c r="G668" s="1" t="s">
        <v>112</v>
      </c>
      <c r="H668" s="1" t="s">
        <v>112</v>
      </c>
      <c r="I668" s="1" t="s">
        <v>112</v>
      </c>
      <c r="J668" s="1" t="s">
        <v>4347</v>
      </c>
      <c r="K668" s="1" t="s">
        <v>4348</v>
      </c>
      <c r="L668" s="1" t="s">
        <v>4349</v>
      </c>
      <c r="M668" s="1" t="s">
        <v>4350</v>
      </c>
      <c r="N668" s="1" t="s">
        <v>116</v>
      </c>
      <c r="O668" s="1" t="s">
        <v>117</v>
      </c>
      <c r="P668" s="9">
        <v>96950</v>
      </c>
      <c r="Q668" s="1" t="s">
        <v>118</v>
      </c>
      <c r="S668" s="1">
        <v>16703223311</v>
      </c>
      <c r="T668" s="1">
        <v>4504</v>
      </c>
      <c r="U668" s="1">
        <v>72111</v>
      </c>
      <c r="V668" s="1" t="s">
        <v>119</v>
      </c>
      <c r="X668" s="1" t="s">
        <v>656</v>
      </c>
      <c r="Y668" s="1" t="s">
        <v>4351</v>
      </c>
      <c r="AA668" s="1" t="s">
        <v>1129</v>
      </c>
      <c r="AB668" s="1" t="s">
        <v>4349</v>
      </c>
      <c r="AC668" s="1" t="s">
        <v>4350</v>
      </c>
      <c r="AD668" s="1" t="s">
        <v>116</v>
      </c>
      <c r="AE668" s="1" t="s">
        <v>117</v>
      </c>
      <c r="AF668" s="9">
        <v>96950</v>
      </c>
      <c r="AG668" s="1" t="s">
        <v>118</v>
      </c>
      <c r="AI668" s="1">
        <v>16703223311</v>
      </c>
      <c r="AJ668" s="1">
        <v>4504</v>
      </c>
      <c r="AK668" s="1" t="s">
        <v>4352</v>
      </c>
      <c r="BC668" s="1" t="str">
        <f>"35-1012.00"</f>
        <v>35-1012.00</v>
      </c>
      <c r="BD668" s="1" t="s">
        <v>1372</v>
      </c>
      <c r="BE668" s="1" t="s">
        <v>9253</v>
      </c>
      <c r="BF668" s="1" t="s">
        <v>9254</v>
      </c>
      <c r="BG668" s="1">
        <v>15</v>
      </c>
      <c r="BH668" s="1">
        <v>15</v>
      </c>
      <c r="BI668" s="2">
        <v>44470</v>
      </c>
      <c r="BJ668" s="2">
        <v>44834</v>
      </c>
      <c r="BK668" s="2">
        <v>44470</v>
      </c>
      <c r="BL668" s="2">
        <v>44834</v>
      </c>
      <c r="BM668" s="1">
        <v>40</v>
      </c>
      <c r="BN668" s="1">
        <v>0</v>
      </c>
      <c r="BO668" s="1">
        <v>8</v>
      </c>
      <c r="BP668" s="1">
        <v>8</v>
      </c>
      <c r="BQ668" s="1">
        <v>8</v>
      </c>
      <c r="BR668" s="1">
        <v>8</v>
      </c>
      <c r="BS668" s="1">
        <v>8</v>
      </c>
      <c r="BT668" s="1">
        <v>0</v>
      </c>
      <c r="BU668" s="1" t="str">
        <f t="shared" si="16"/>
        <v>8:00 AM</v>
      </c>
      <c r="BV668" s="1" t="str">
        <f>"5:00 PM"</f>
        <v>5:00 PM</v>
      </c>
      <c r="BW668" s="1" t="s">
        <v>135</v>
      </c>
      <c r="BX668" s="1">
        <v>0</v>
      </c>
      <c r="BY668" s="1">
        <v>12</v>
      </c>
      <c r="BZ668" s="1" t="s">
        <v>111</v>
      </c>
      <c r="CA668" s="1">
        <v>8</v>
      </c>
      <c r="CB668" s="1" t="s">
        <v>9255</v>
      </c>
      <c r="CC668" s="1" t="s">
        <v>4349</v>
      </c>
      <c r="CD668" s="1" t="s">
        <v>4350</v>
      </c>
      <c r="CE668" s="1" t="s">
        <v>116</v>
      </c>
      <c r="CF668" s="1" t="s">
        <v>117</v>
      </c>
      <c r="CG668" s="1">
        <v>96950</v>
      </c>
      <c r="CH668" s="3">
        <v>9.59</v>
      </c>
      <c r="CI668" s="3">
        <v>9.59</v>
      </c>
      <c r="CJ668" s="3">
        <v>14.39</v>
      </c>
      <c r="CK668" s="3">
        <v>14.39</v>
      </c>
      <c r="CL668" s="1" t="s">
        <v>137</v>
      </c>
      <c r="CM668" s="1" t="s">
        <v>9256</v>
      </c>
      <c r="CN668" s="1" t="s">
        <v>139</v>
      </c>
      <c r="CP668" s="1" t="s">
        <v>112</v>
      </c>
      <c r="CQ668" s="1" t="s">
        <v>111</v>
      </c>
      <c r="CR668" s="1" t="s">
        <v>112</v>
      </c>
      <c r="CS668" s="1" t="s">
        <v>111</v>
      </c>
      <c r="CT668" s="1" t="s">
        <v>138</v>
      </c>
      <c r="CU668" s="1" t="s">
        <v>111</v>
      </c>
      <c r="CV668" s="1" t="s">
        <v>111</v>
      </c>
      <c r="CW668" s="1" t="s">
        <v>5257</v>
      </c>
      <c r="CX668" s="1">
        <v>16703223311</v>
      </c>
      <c r="CY668" s="1" t="s">
        <v>4357</v>
      </c>
      <c r="CZ668" s="1" t="s">
        <v>4358</v>
      </c>
      <c r="DA668" s="1" t="s">
        <v>111</v>
      </c>
      <c r="DB668" s="1" t="s">
        <v>112</v>
      </c>
      <c r="DC668" s="1" t="s">
        <v>4359</v>
      </c>
      <c r="DD668" s="1" t="s">
        <v>4360</v>
      </c>
      <c r="DE668" s="1" t="s">
        <v>1747</v>
      </c>
      <c r="DF668" s="1" t="s">
        <v>4347</v>
      </c>
      <c r="DG668" s="1" t="s">
        <v>4361</v>
      </c>
    </row>
    <row r="669" spans="1:111" ht="15.6" customHeight="1" x14ac:dyDescent="0.25">
      <c r="A669" s="1" t="s">
        <v>9257</v>
      </c>
      <c r="B669" s="1" t="s">
        <v>238</v>
      </c>
      <c r="C669" s="2">
        <v>44369.869668634259</v>
      </c>
      <c r="D669" s="2">
        <v>44421</v>
      </c>
      <c r="E669" s="1" t="s">
        <v>180</v>
      </c>
      <c r="G669" s="1" t="s">
        <v>111</v>
      </c>
      <c r="H669" s="1" t="s">
        <v>112</v>
      </c>
      <c r="I669" s="1" t="s">
        <v>112</v>
      </c>
      <c r="J669" s="1" t="s">
        <v>1168</v>
      </c>
      <c r="L669" s="1" t="s">
        <v>1169</v>
      </c>
      <c r="M669" s="1" t="s">
        <v>1170</v>
      </c>
      <c r="N669" s="1" t="s">
        <v>116</v>
      </c>
      <c r="O669" s="1" t="s">
        <v>117</v>
      </c>
      <c r="P669" s="9">
        <v>96950</v>
      </c>
      <c r="Q669" s="1" t="s">
        <v>118</v>
      </c>
      <c r="R669" s="1" t="s">
        <v>116</v>
      </c>
      <c r="S669" s="1">
        <v>16705887746</v>
      </c>
      <c r="T669" s="1">
        <v>0</v>
      </c>
      <c r="U669" s="1">
        <v>23622</v>
      </c>
      <c r="V669" s="1" t="s">
        <v>119</v>
      </c>
      <c r="X669" s="1" t="s">
        <v>1171</v>
      </c>
      <c r="Y669" s="1" t="s">
        <v>1172</v>
      </c>
      <c r="AA669" s="1" t="s">
        <v>1173</v>
      </c>
      <c r="AB669" s="1" t="s">
        <v>1169</v>
      </c>
      <c r="AC669" s="1" t="s">
        <v>1170</v>
      </c>
      <c r="AD669" s="1" t="s">
        <v>116</v>
      </c>
      <c r="AE669" s="1" t="s">
        <v>117</v>
      </c>
      <c r="AF669" s="9">
        <v>96950</v>
      </c>
      <c r="AG669" s="1" t="s">
        <v>118</v>
      </c>
      <c r="AH669" s="1" t="s">
        <v>116</v>
      </c>
      <c r="AI669" s="1">
        <v>16717773710</v>
      </c>
      <c r="AJ669" s="1">
        <v>0</v>
      </c>
      <c r="AK669" s="1" t="s">
        <v>1174</v>
      </c>
      <c r="BC669" s="1" t="str">
        <f>"47-2051.00"</f>
        <v>47-2051.00</v>
      </c>
      <c r="BD669" s="1" t="s">
        <v>295</v>
      </c>
      <c r="BE669" s="1" t="s">
        <v>5138</v>
      </c>
      <c r="BF669" s="1" t="s">
        <v>1335</v>
      </c>
      <c r="BG669" s="1">
        <v>15</v>
      </c>
      <c r="BH669" s="1">
        <v>15</v>
      </c>
      <c r="BI669" s="2">
        <v>44470</v>
      </c>
      <c r="BJ669" s="2">
        <v>45565</v>
      </c>
      <c r="BK669" s="2">
        <v>44470</v>
      </c>
      <c r="BL669" s="2">
        <v>45565</v>
      </c>
      <c r="BM669" s="1">
        <v>40</v>
      </c>
      <c r="BN669" s="1">
        <v>0</v>
      </c>
      <c r="BO669" s="1">
        <v>8</v>
      </c>
      <c r="BP669" s="1">
        <v>8</v>
      </c>
      <c r="BQ669" s="1">
        <v>8</v>
      </c>
      <c r="BR669" s="1">
        <v>8</v>
      </c>
      <c r="BS669" s="1">
        <v>8</v>
      </c>
      <c r="BT669" s="1">
        <v>0</v>
      </c>
      <c r="BU669" s="1" t="str">
        <f t="shared" si="16"/>
        <v>8:00 AM</v>
      </c>
      <c r="BV669" s="1" t="str">
        <f>"5:00 PM"</f>
        <v>5:00 PM</v>
      </c>
      <c r="BW669" s="1" t="s">
        <v>135</v>
      </c>
      <c r="BX669" s="1">
        <v>0</v>
      </c>
      <c r="BY669" s="1">
        <v>3</v>
      </c>
      <c r="BZ669" s="1" t="s">
        <v>112</v>
      </c>
      <c r="CB669" s="4" t="s">
        <v>9258</v>
      </c>
      <c r="CC669" s="1" t="s">
        <v>1169</v>
      </c>
      <c r="CD669" s="1" t="s">
        <v>1170</v>
      </c>
      <c r="CE669" s="1" t="s">
        <v>116</v>
      </c>
      <c r="CF669" s="1" t="s">
        <v>117</v>
      </c>
      <c r="CG669" s="1">
        <v>96950</v>
      </c>
      <c r="CH669" s="3">
        <v>8.34</v>
      </c>
      <c r="CJ669" s="3">
        <v>12.51</v>
      </c>
      <c r="CL669" s="1" t="s">
        <v>137</v>
      </c>
      <c r="CN669" s="1" t="s">
        <v>139</v>
      </c>
      <c r="CP669" s="1" t="s">
        <v>112</v>
      </c>
      <c r="CQ669" s="1" t="s">
        <v>111</v>
      </c>
      <c r="CR669" s="1" t="s">
        <v>111</v>
      </c>
      <c r="CS669" s="1" t="s">
        <v>111</v>
      </c>
      <c r="CT669" s="1" t="s">
        <v>138</v>
      </c>
      <c r="CU669" s="1" t="s">
        <v>111</v>
      </c>
      <c r="CV669" s="1" t="s">
        <v>138</v>
      </c>
      <c r="CW669" s="1" t="s">
        <v>1179</v>
      </c>
      <c r="CX669" s="1">
        <v>16705887746</v>
      </c>
      <c r="CY669" s="1" t="s">
        <v>1174</v>
      </c>
      <c r="CZ669" s="1" t="s">
        <v>380</v>
      </c>
      <c r="DA669" s="1" t="s">
        <v>111</v>
      </c>
      <c r="DB669" s="1" t="s">
        <v>112</v>
      </c>
    </row>
    <row r="670" spans="1:111" ht="15.6" customHeight="1" x14ac:dyDescent="0.25">
      <c r="A670" s="1" t="s">
        <v>9259</v>
      </c>
      <c r="B670" s="1" t="s">
        <v>238</v>
      </c>
      <c r="C670" s="2">
        <v>44362.49003414352</v>
      </c>
      <c r="D670" s="2">
        <v>44405</v>
      </c>
      <c r="E670" s="1" t="s">
        <v>180</v>
      </c>
      <c r="G670" s="1" t="s">
        <v>112</v>
      </c>
      <c r="H670" s="1" t="s">
        <v>112</v>
      </c>
      <c r="I670" s="1" t="s">
        <v>112</v>
      </c>
      <c r="J670" s="1" t="s">
        <v>9260</v>
      </c>
      <c r="K670" s="1" t="s">
        <v>9261</v>
      </c>
      <c r="L670" s="1" t="s">
        <v>9262</v>
      </c>
      <c r="N670" s="1" t="s">
        <v>167</v>
      </c>
      <c r="O670" s="1" t="s">
        <v>117</v>
      </c>
      <c r="P670" s="9">
        <v>96950</v>
      </c>
      <c r="Q670" s="1" t="s">
        <v>118</v>
      </c>
      <c r="S670" s="1">
        <v>16707898909</v>
      </c>
      <c r="U670" s="1">
        <v>561612</v>
      </c>
      <c r="V670" s="1" t="s">
        <v>119</v>
      </c>
      <c r="X670" s="1" t="s">
        <v>9263</v>
      </c>
      <c r="Y670" s="1" t="s">
        <v>3323</v>
      </c>
      <c r="Z670" s="1" t="s">
        <v>2282</v>
      </c>
      <c r="AA670" s="1" t="s">
        <v>9264</v>
      </c>
      <c r="AB670" s="1" t="s">
        <v>9262</v>
      </c>
      <c r="AD670" s="1" t="s">
        <v>167</v>
      </c>
      <c r="AE670" s="1" t="s">
        <v>117</v>
      </c>
      <c r="AF670" s="9">
        <v>96950</v>
      </c>
      <c r="AG670" s="1" t="s">
        <v>118</v>
      </c>
      <c r="AI670" s="1">
        <v>16707898909</v>
      </c>
      <c r="AK670" s="1" t="s">
        <v>9265</v>
      </c>
      <c r="BC670" s="1" t="str">
        <f>"33-9032.00"</f>
        <v>33-9032.00</v>
      </c>
      <c r="BD670" s="1" t="s">
        <v>1360</v>
      </c>
      <c r="BE670" s="1" t="s">
        <v>9266</v>
      </c>
      <c r="BF670" s="1" t="s">
        <v>5361</v>
      </c>
      <c r="BG670" s="1">
        <v>1</v>
      </c>
      <c r="BH670" s="1">
        <v>1</v>
      </c>
      <c r="BI670" s="2">
        <v>44470</v>
      </c>
      <c r="BJ670" s="2">
        <v>44834</v>
      </c>
      <c r="BK670" s="2">
        <v>44470</v>
      </c>
      <c r="BL670" s="2">
        <v>44834</v>
      </c>
      <c r="BM670" s="1">
        <v>35</v>
      </c>
      <c r="BN670" s="1">
        <v>0</v>
      </c>
      <c r="BO670" s="1">
        <v>6</v>
      </c>
      <c r="BP670" s="1">
        <v>6</v>
      </c>
      <c r="BQ670" s="1">
        <v>6</v>
      </c>
      <c r="BR670" s="1">
        <v>6</v>
      </c>
      <c r="BS670" s="1">
        <v>6</v>
      </c>
      <c r="BT670" s="1">
        <v>5</v>
      </c>
      <c r="BU670" s="1" t="str">
        <f>"11:00 PM"</f>
        <v>11:00 PM</v>
      </c>
      <c r="BV670" s="1" t="str">
        <f>"5:00 AM"</f>
        <v>5:00 AM</v>
      </c>
      <c r="BW670" s="1" t="s">
        <v>135</v>
      </c>
      <c r="BX670" s="1">
        <v>0</v>
      </c>
      <c r="BY670" s="1">
        <v>12</v>
      </c>
      <c r="BZ670" s="1" t="s">
        <v>112</v>
      </c>
      <c r="CB670" s="1" t="s">
        <v>138</v>
      </c>
      <c r="CC670" s="1" t="s">
        <v>863</v>
      </c>
      <c r="CE670" s="1" t="s">
        <v>167</v>
      </c>
      <c r="CF670" s="1" t="s">
        <v>117</v>
      </c>
      <c r="CG670" s="1">
        <v>96950</v>
      </c>
      <c r="CH670" s="3">
        <v>7.7</v>
      </c>
      <c r="CI670" s="3">
        <v>7.7</v>
      </c>
      <c r="CJ670" s="3">
        <v>11.55</v>
      </c>
      <c r="CK670" s="3">
        <v>11.55</v>
      </c>
      <c r="CL670" s="1" t="s">
        <v>137</v>
      </c>
      <c r="CN670" s="1" t="s">
        <v>139</v>
      </c>
      <c r="CP670" s="1" t="s">
        <v>112</v>
      </c>
      <c r="CQ670" s="1" t="s">
        <v>111</v>
      </c>
      <c r="CR670" s="1" t="s">
        <v>112</v>
      </c>
      <c r="CS670" s="1" t="s">
        <v>111</v>
      </c>
      <c r="CT670" s="1" t="s">
        <v>138</v>
      </c>
      <c r="CU670" s="1" t="s">
        <v>111</v>
      </c>
      <c r="CV670" s="1" t="s">
        <v>138</v>
      </c>
      <c r="CW670" s="1" t="s">
        <v>4566</v>
      </c>
      <c r="CX670" s="1">
        <v>16707898909</v>
      </c>
      <c r="CY670" s="1" t="s">
        <v>9265</v>
      </c>
      <c r="CZ670" s="1" t="s">
        <v>138</v>
      </c>
      <c r="DA670" s="1" t="s">
        <v>111</v>
      </c>
      <c r="DB670" s="1" t="s">
        <v>112</v>
      </c>
      <c r="DC670" s="1" t="s">
        <v>719</v>
      </c>
    </row>
    <row r="671" spans="1:111" ht="15.6" customHeight="1" x14ac:dyDescent="0.25">
      <c r="A671" s="1" t="s">
        <v>9267</v>
      </c>
      <c r="B671" s="1" t="s">
        <v>238</v>
      </c>
      <c r="C671" s="2">
        <v>44360.802833333335</v>
      </c>
      <c r="D671" s="2">
        <v>44404</v>
      </c>
      <c r="E671" s="1" t="s">
        <v>110</v>
      </c>
      <c r="F671" s="2">
        <v>44467.833333333336</v>
      </c>
      <c r="G671" s="1" t="s">
        <v>112</v>
      </c>
      <c r="H671" s="1" t="s">
        <v>112</v>
      </c>
      <c r="I671" s="1" t="s">
        <v>112</v>
      </c>
      <c r="J671" s="1" t="s">
        <v>7002</v>
      </c>
      <c r="L671" s="1" t="s">
        <v>5618</v>
      </c>
      <c r="N671" s="1" t="s">
        <v>167</v>
      </c>
      <c r="O671" s="1" t="s">
        <v>117</v>
      </c>
      <c r="P671" s="9">
        <v>96950</v>
      </c>
      <c r="Q671" s="1" t="s">
        <v>118</v>
      </c>
      <c r="S671" s="1">
        <v>16702343926</v>
      </c>
      <c r="T671" s="1">
        <v>103</v>
      </c>
      <c r="U671" s="1">
        <v>6215</v>
      </c>
      <c r="V671" s="1" t="s">
        <v>119</v>
      </c>
      <c r="X671" s="1" t="s">
        <v>890</v>
      </c>
      <c r="Y671" s="1" t="s">
        <v>5616</v>
      </c>
      <c r="Z671" s="1" t="s">
        <v>5617</v>
      </c>
      <c r="AA671" s="1" t="s">
        <v>528</v>
      </c>
      <c r="AB671" s="1" t="s">
        <v>5615</v>
      </c>
      <c r="AD671" s="1" t="s">
        <v>167</v>
      </c>
      <c r="AE671" s="1" t="s">
        <v>117</v>
      </c>
      <c r="AF671" s="9">
        <v>96950</v>
      </c>
      <c r="AG671" s="1" t="s">
        <v>118</v>
      </c>
      <c r="AI671" s="1">
        <v>16702343926</v>
      </c>
      <c r="AJ671" s="1">
        <v>103</v>
      </c>
      <c r="AK671" s="1" t="s">
        <v>5619</v>
      </c>
      <c r="BC671" s="1" t="str">
        <f>"13-2011.01"</f>
        <v>13-2011.01</v>
      </c>
      <c r="BD671" s="1" t="s">
        <v>932</v>
      </c>
      <c r="BE671" s="1" t="s">
        <v>7003</v>
      </c>
      <c r="BF671" s="1" t="s">
        <v>511</v>
      </c>
      <c r="BG671" s="1">
        <v>1</v>
      </c>
      <c r="BH671" s="1">
        <v>1</v>
      </c>
      <c r="BI671" s="2">
        <v>44470</v>
      </c>
      <c r="BJ671" s="2">
        <v>44834</v>
      </c>
      <c r="BK671" s="2">
        <v>44470</v>
      </c>
      <c r="BL671" s="2">
        <v>44834</v>
      </c>
      <c r="BM671" s="1">
        <v>40</v>
      </c>
      <c r="BN671" s="1">
        <v>0</v>
      </c>
      <c r="BO671" s="1">
        <v>8</v>
      </c>
      <c r="BP671" s="1">
        <v>8</v>
      </c>
      <c r="BQ671" s="1">
        <v>8</v>
      </c>
      <c r="BR671" s="1">
        <v>8</v>
      </c>
      <c r="BS671" s="1">
        <v>8</v>
      </c>
      <c r="BT671" s="1">
        <v>0</v>
      </c>
      <c r="BU671" s="1" t="str">
        <f>"8:00 AM"</f>
        <v>8:00 AM</v>
      </c>
      <c r="BV671" s="1" t="str">
        <f>"5:00 PM"</f>
        <v>5:00 PM</v>
      </c>
      <c r="BW671" s="1" t="s">
        <v>193</v>
      </c>
      <c r="BX671" s="1">
        <v>0</v>
      </c>
      <c r="BY671" s="1">
        <v>24</v>
      </c>
      <c r="BZ671" s="1" t="s">
        <v>111</v>
      </c>
      <c r="CA671" s="1">
        <v>1</v>
      </c>
      <c r="CB671" s="1" t="s">
        <v>9268</v>
      </c>
      <c r="CC671" s="1" t="s">
        <v>7005</v>
      </c>
      <c r="CD671" s="1" t="s">
        <v>754</v>
      </c>
      <c r="CE671" s="1" t="s">
        <v>167</v>
      </c>
      <c r="CF671" s="1" t="s">
        <v>117</v>
      </c>
      <c r="CG671" s="1">
        <v>96950</v>
      </c>
      <c r="CH671" s="3">
        <v>14.85</v>
      </c>
      <c r="CI671" s="3">
        <v>14.85</v>
      </c>
      <c r="CJ671" s="3">
        <v>22.27</v>
      </c>
      <c r="CK671" s="3">
        <v>22.27</v>
      </c>
      <c r="CL671" s="1" t="s">
        <v>137</v>
      </c>
      <c r="CN671" s="1" t="s">
        <v>139</v>
      </c>
      <c r="CP671" s="1" t="s">
        <v>112</v>
      </c>
      <c r="CQ671" s="1" t="s">
        <v>111</v>
      </c>
      <c r="CR671" s="1" t="s">
        <v>112</v>
      </c>
      <c r="CS671" s="1" t="s">
        <v>111</v>
      </c>
      <c r="CT671" s="1" t="s">
        <v>138</v>
      </c>
      <c r="CU671" s="1" t="s">
        <v>111</v>
      </c>
      <c r="CV671" s="1" t="s">
        <v>138</v>
      </c>
      <c r="CW671" s="1" t="s">
        <v>3422</v>
      </c>
      <c r="CX671" s="1">
        <v>16702343926</v>
      </c>
      <c r="CY671" s="1" t="s">
        <v>5619</v>
      </c>
      <c r="CZ671" s="1" t="s">
        <v>428</v>
      </c>
      <c r="DA671" s="1" t="s">
        <v>112</v>
      </c>
      <c r="DB671" s="1" t="s">
        <v>112</v>
      </c>
    </row>
    <row r="672" spans="1:111" ht="15.6" customHeight="1" x14ac:dyDescent="0.25">
      <c r="A672" s="1" t="s">
        <v>9269</v>
      </c>
      <c r="B672" s="1" t="s">
        <v>238</v>
      </c>
      <c r="C672" s="2">
        <v>44406.912058217589</v>
      </c>
      <c r="D672" s="2">
        <v>44469</v>
      </c>
      <c r="E672" s="1" t="s">
        <v>180</v>
      </c>
      <c r="G672" s="1" t="s">
        <v>111</v>
      </c>
      <c r="H672" s="1" t="s">
        <v>112</v>
      </c>
      <c r="I672" s="1" t="s">
        <v>112</v>
      </c>
      <c r="J672" s="1" t="s">
        <v>3391</v>
      </c>
      <c r="K672" s="1" t="s">
        <v>9270</v>
      </c>
      <c r="L672" s="1" t="s">
        <v>9271</v>
      </c>
      <c r="N672" s="1" t="s">
        <v>116</v>
      </c>
      <c r="O672" s="1" t="s">
        <v>117</v>
      </c>
      <c r="P672" s="9">
        <v>96950</v>
      </c>
      <c r="Q672" s="1" t="s">
        <v>118</v>
      </c>
      <c r="R672" s="1" t="s">
        <v>1954</v>
      </c>
      <c r="S672" s="1">
        <v>16702332288</v>
      </c>
      <c r="U672" s="1">
        <v>42399</v>
      </c>
      <c r="V672" s="1" t="s">
        <v>119</v>
      </c>
      <c r="X672" s="1" t="s">
        <v>9272</v>
      </c>
      <c r="Y672" s="1" t="s">
        <v>9273</v>
      </c>
      <c r="Z672" s="1" t="s">
        <v>9274</v>
      </c>
      <c r="AA672" s="1" t="s">
        <v>245</v>
      </c>
      <c r="AB672" s="1" t="s">
        <v>9271</v>
      </c>
      <c r="AD672" s="1" t="s">
        <v>116</v>
      </c>
      <c r="AE672" s="1" t="s">
        <v>117</v>
      </c>
      <c r="AF672" s="9">
        <v>96950</v>
      </c>
      <c r="AG672" s="1" t="s">
        <v>118</v>
      </c>
      <c r="AI672" s="1">
        <v>16702332288</v>
      </c>
      <c r="AK672" s="1" t="s">
        <v>3393</v>
      </c>
      <c r="BC672" s="1" t="str">
        <f>"49-9071.00"</f>
        <v>49-9071.00</v>
      </c>
      <c r="BD672" s="1" t="s">
        <v>214</v>
      </c>
      <c r="BE672" s="1" t="s">
        <v>9275</v>
      </c>
      <c r="BF672" s="1" t="s">
        <v>9276</v>
      </c>
      <c r="BG672" s="1">
        <v>4</v>
      </c>
      <c r="BH672" s="1">
        <v>4</v>
      </c>
      <c r="BI672" s="2">
        <v>44470</v>
      </c>
      <c r="BJ672" s="2">
        <v>45199</v>
      </c>
      <c r="BK672" s="2">
        <v>44470</v>
      </c>
      <c r="BL672" s="2">
        <v>45199</v>
      </c>
      <c r="BM672" s="1">
        <v>35</v>
      </c>
      <c r="BN672" s="1">
        <v>0</v>
      </c>
      <c r="BO672" s="1">
        <v>7</v>
      </c>
      <c r="BP672" s="1">
        <v>7</v>
      </c>
      <c r="BQ672" s="1">
        <v>7</v>
      </c>
      <c r="BR672" s="1">
        <v>7</v>
      </c>
      <c r="BS672" s="1">
        <v>7</v>
      </c>
      <c r="BT672" s="1">
        <v>0</v>
      </c>
      <c r="BU672" s="1" t="str">
        <f>"8:00 AM"</f>
        <v>8:00 AM</v>
      </c>
      <c r="BV672" s="1" t="str">
        <f>"5:00 PM"</f>
        <v>5:00 PM</v>
      </c>
      <c r="BW672" s="1" t="s">
        <v>135</v>
      </c>
      <c r="BX672" s="1">
        <v>0</v>
      </c>
      <c r="BY672" s="1">
        <v>12</v>
      </c>
      <c r="BZ672" s="1" t="s">
        <v>112</v>
      </c>
      <c r="CB672" s="1" t="s">
        <v>362</v>
      </c>
      <c r="CC672" s="1" t="s">
        <v>9277</v>
      </c>
      <c r="CD672" s="1" t="s">
        <v>9271</v>
      </c>
      <c r="CE672" s="1" t="s">
        <v>116</v>
      </c>
      <c r="CF672" s="1" t="s">
        <v>117</v>
      </c>
      <c r="CG672" s="1">
        <v>96950</v>
      </c>
      <c r="CH672" s="3">
        <v>8.7200000000000006</v>
      </c>
      <c r="CI672" s="3">
        <v>8.7200000000000006</v>
      </c>
      <c r="CJ672" s="3">
        <v>13.08</v>
      </c>
      <c r="CK672" s="3">
        <v>13.08</v>
      </c>
      <c r="CL672" s="1" t="s">
        <v>137</v>
      </c>
      <c r="CM672" s="1" t="s">
        <v>362</v>
      </c>
      <c r="CN672" s="1" t="s">
        <v>139</v>
      </c>
      <c r="CP672" s="1" t="s">
        <v>112</v>
      </c>
      <c r="CQ672" s="1" t="s">
        <v>111</v>
      </c>
      <c r="CR672" s="1" t="s">
        <v>112</v>
      </c>
      <c r="CS672" s="1" t="s">
        <v>111</v>
      </c>
      <c r="CT672" s="1" t="s">
        <v>138</v>
      </c>
      <c r="CU672" s="1" t="s">
        <v>111</v>
      </c>
      <c r="CV672" s="1" t="s">
        <v>138</v>
      </c>
      <c r="CW672" s="1" t="s">
        <v>3395</v>
      </c>
      <c r="CX672" s="1">
        <v>16702332288</v>
      </c>
      <c r="CY672" s="1" t="s">
        <v>3393</v>
      </c>
      <c r="CZ672" s="1" t="s">
        <v>138</v>
      </c>
      <c r="DA672" s="1" t="s">
        <v>111</v>
      </c>
      <c r="DB672" s="1" t="s">
        <v>112</v>
      </c>
    </row>
    <row r="673" spans="1:111" ht="15.6" customHeight="1" x14ac:dyDescent="0.25">
      <c r="A673" s="1" t="s">
        <v>9278</v>
      </c>
      <c r="B673" s="1" t="s">
        <v>238</v>
      </c>
      <c r="C673" s="2">
        <v>44415.012212384259</v>
      </c>
      <c r="D673" s="2">
        <v>44466</v>
      </c>
      <c r="E673" s="1" t="s">
        <v>180</v>
      </c>
      <c r="G673" s="1" t="s">
        <v>112</v>
      </c>
      <c r="H673" s="1" t="s">
        <v>112</v>
      </c>
      <c r="I673" s="1" t="s">
        <v>112</v>
      </c>
      <c r="J673" s="1" t="s">
        <v>3353</v>
      </c>
      <c r="K673" s="1" t="s">
        <v>9279</v>
      </c>
      <c r="L673" s="1" t="s">
        <v>9280</v>
      </c>
      <c r="N673" s="1" t="s">
        <v>116</v>
      </c>
      <c r="O673" s="1" t="s">
        <v>117</v>
      </c>
      <c r="P673" s="9">
        <v>96950</v>
      </c>
      <c r="Q673" s="1" t="s">
        <v>118</v>
      </c>
      <c r="R673" s="1" t="s">
        <v>1954</v>
      </c>
      <c r="S673" s="1">
        <v>16702353481</v>
      </c>
      <c r="U673" s="1">
        <v>811111</v>
      </c>
      <c r="V673" s="1" t="s">
        <v>119</v>
      </c>
      <c r="X673" s="1" t="s">
        <v>3344</v>
      </c>
      <c r="Y673" s="1" t="s">
        <v>3171</v>
      </c>
      <c r="Z673" s="1" t="s">
        <v>3345</v>
      </c>
      <c r="AA673" s="1" t="s">
        <v>1222</v>
      </c>
      <c r="AB673" s="1" t="s">
        <v>6174</v>
      </c>
      <c r="AD673" s="1" t="s">
        <v>116</v>
      </c>
      <c r="AE673" s="1" t="s">
        <v>117</v>
      </c>
      <c r="AF673" s="9">
        <v>96950</v>
      </c>
      <c r="AG673" s="1" t="s">
        <v>118</v>
      </c>
      <c r="AH673" s="1" t="s">
        <v>116</v>
      </c>
      <c r="AI673" s="1">
        <v>16702353481</v>
      </c>
      <c r="AK673" s="1" t="s">
        <v>3346</v>
      </c>
      <c r="BC673" s="1" t="str">
        <f>"49-3023.01"</f>
        <v>49-3023.01</v>
      </c>
      <c r="BD673" s="1" t="s">
        <v>608</v>
      </c>
      <c r="BE673" s="1" t="s">
        <v>9281</v>
      </c>
      <c r="BF673" s="1" t="s">
        <v>9282</v>
      </c>
      <c r="BG673" s="1">
        <v>1</v>
      </c>
      <c r="BH673" s="1">
        <v>1</v>
      </c>
      <c r="BI673" s="2">
        <v>44470</v>
      </c>
      <c r="BJ673" s="2">
        <v>44834</v>
      </c>
      <c r="BK673" s="2">
        <v>44470</v>
      </c>
      <c r="BL673" s="2">
        <v>44834</v>
      </c>
      <c r="BM673" s="1">
        <v>35</v>
      </c>
      <c r="BN673" s="1">
        <v>0</v>
      </c>
      <c r="BO673" s="1">
        <v>7</v>
      </c>
      <c r="BP673" s="1">
        <v>7</v>
      </c>
      <c r="BQ673" s="1">
        <v>7</v>
      </c>
      <c r="BR673" s="1">
        <v>7</v>
      </c>
      <c r="BS673" s="1">
        <v>7</v>
      </c>
      <c r="BT673" s="1">
        <v>0</v>
      </c>
      <c r="BU673" s="1" t="str">
        <f>"8:00 AM"</f>
        <v>8:00 AM</v>
      </c>
      <c r="BV673" s="1" t="str">
        <f>"4:00 PM"</f>
        <v>4:00 PM</v>
      </c>
      <c r="BW673" s="1" t="s">
        <v>230</v>
      </c>
      <c r="BX673" s="1">
        <v>0</v>
      </c>
      <c r="BY673" s="1">
        <v>12</v>
      </c>
      <c r="BZ673" s="1" t="s">
        <v>112</v>
      </c>
      <c r="CB673" s="1" t="s">
        <v>9283</v>
      </c>
      <c r="CC673" s="1" t="s">
        <v>9280</v>
      </c>
      <c r="CE673" s="1" t="s">
        <v>116</v>
      </c>
      <c r="CF673" s="1" t="s">
        <v>117</v>
      </c>
      <c r="CG673" s="1">
        <v>96950</v>
      </c>
      <c r="CH673" s="3">
        <v>8.35</v>
      </c>
      <c r="CI673" s="3">
        <v>8.35</v>
      </c>
      <c r="CJ673" s="3">
        <v>12.53</v>
      </c>
      <c r="CK673" s="3">
        <v>12.53</v>
      </c>
      <c r="CL673" s="1" t="s">
        <v>137</v>
      </c>
      <c r="CM673" s="1" t="s">
        <v>138</v>
      </c>
      <c r="CN673" s="1" t="s">
        <v>139</v>
      </c>
      <c r="CP673" s="1" t="s">
        <v>112</v>
      </c>
      <c r="CQ673" s="1" t="s">
        <v>111</v>
      </c>
      <c r="CR673" s="1" t="s">
        <v>112</v>
      </c>
      <c r="CS673" s="1" t="s">
        <v>111</v>
      </c>
      <c r="CT673" s="1" t="s">
        <v>138</v>
      </c>
      <c r="CU673" s="1" t="s">
        <v>111</v>
      </c>
      <c r="CV673" s="1" t="s">
        <v>111</v>
      </c>
      <c r="CW673" s="1" t="s">
        <v>3349</v>
      </c>
      <c r="CX673" s="1">
        <v>16702353481</v>
      </c>
      <c r="CY673" s="1" t="s">
        <v>3346</v>
      </c>
      <c r="CZ673" s="1" t="s">
        <v>138</v>
      </c>
      <c r="DA673" s="1" t="s">
        <v>111</v>
      </c>
      <c r="DB673" s="1" t="s">
        <v>112</v>
      </c>
      <c r="DC673" s="1" t="s">
        <v>3350</v>
      </c>
      <c r="DD673" s="1" t="s">
        <v>3351</v>
      </c>
      <c r="DE673" s="1" t="s">
        <v>3352</v>
      </c>
      <c r="DF673" s="1" t="s">
        <v>9284</v>
      </c>
      <c r="DG673" s="1" t="s">
        <v>3346</v>
      </c>
    </row>
    <row r="674" spans="1:111" ht="15.6" customHeight="1" x14ac:dyDescent="0.25">
      <c r="A674" s="1" t="s">
        <v>9315</v>
      </c>
      <c r="B674" s="1" t="s">
        <v>238</v>
      </c>
      <c r="C674" s="2">
        <v>44134.395990740741</v>
      </c>
      <c r="D674" s="2">
        <v>44181</v>
      </c>
      <c r="E674" s="1" t="s">
        <v>180</v>
      </c>
      <c r="G674" s="1" t="s">
        <v>112</v>
      </c>
      <c r="H674" s="1" t="s">
        <v>112</v>
      </c>
      <c r="I674" s="1" t="s">
        <v>112</v>
      </c>
      <c r="J674" s="1" t="s">
        <v>468</v>
      </c>
      <c r="K674" s="1" t="s">
        <v>469</v>
      </c>
      <c r="L674" s="1" t="s">
        <v>470</v>
      </c>
      <c r="M674" s="1" t="s">
        <v>339</v>
      </c>
      <c r="N674" s="1" t="s">
        <v>167</v>
      </c>
      <c r="O674" s="1" t="s">
        <v>117</v>
      </c>
      <c r="P674" s="9">
        <v>96950</v>
      </c>
      <c r="Q674" s="1" t="s">
        <v>118</v>
      </c>
      <c r="S674" s="1">
        <v>16702379950</v>
      </c>
      <c r="U674" s="1">
        <v>721120</v>
      </c>
      <c r="V674" s="1" t="s">
        <v>119</v>
      </c>
      <c r="X674" s="1" t="s">
        <v>471</v>
      </c>
      <c r="Y674" s="1" t="s">
        <v>472</v>
      </c>
      <c r="AA674" s="1" t="s">
        <v>473</v>
      </c>
      <c r="AB674" s="1" t="s">
        <v>470</v>
      </c>
      <c r="AC674" s="1" t="s">
        <v>339</v>
      </c>
      <c r="AD674" s="1" t="s">
        <v>167</v>
      </c>
      <c r="AE674" s="1" t="s">
        <v>117</v>
      </c>
      <c r="AF674" s="9">
        <v>96950</v>
      </c>
      <c r="AG674" s="1" t="s">
        <v>118</v>
      </c>
      <c r="AI674" s="1">
        <v>16702379950</v>
      </c>
      <c r="AK674" s="1" t="s">
        <v>474</v>
      </c>
      <c r="BC674" s="1" t="str">
        <f>"47-2152.02"</f>
        <v>47-2152.02</v>
      </c>
      <c r="BD674" s="1" t="s">
        <v>563</v>
      </c>
      <c r="BE674" s="1" t="s">
        <v>564</v>
      </c>
      <c r="BF674" s="1" t="s">
        <v>565</v>
      </c>
      <c r="BG674" s="1">
        <v>80</v>
      </c>
      <c r="BH674" s="1">
        <v>80</v>
      </c>
      <c r="BI674" s="2">
        <v>44136</v>
      </c>
      <c r="BJ674" s="2">
        <v>44469</v>
      </c>
      <c r="BK674" s="2">
        <v>44181</v>
      </c>
      <c r="BL674" s="2">
        <v>44469</v>
      </c>
      <c r="BM674" s="1">
        <v>35</v>
      </c>
      <c r="BN674" s="1">
        <v>0</v>
      </c>
      <c r="BO674" s="1">
        <v>7</v>
      </c>
      <c r="BP674" s="1">
        <v>7</v>
      </c>
      <c r="BQ674" s="1">
        <v>7</v>
      </c>
      <c r="BR674" s="1">
        <v>7</v>
      </c>
      <c r="BS674" s="1">
        <v>7</v>
      </c>
      <c r="BT674" s="1">
        <v>0</v>
      </c>
      <c r="BU674" s="1" t="str">
        <f>"6:00 AM"</f>
        <v>6:00 AM</v>
      </c>
      <c r="BV674" s="1" t="str">
        <f>"2:00 PM"</f>
        <v>2:00 PM</v>
      </c>
      <c r="BW674" s="1" t="s">
        <v>135</v>
      </c>
      <c r="BX674" s="1">
        <v>0</v>
      </c>
      <c r="BY674" s="1">
        <v>24</v>
      </c>
      <c r="BZ674" s="1" t="s">
        <v>112</v>
      </c>
      <c r="CA674" s="1">
        <v>0</v>
      </c>
      <c r="CB674" s="1" t="s">
        <v>566</v>
      </c>
      <c r="CC674" s="1" t="s">
        <v>470</v>
      </c>
      <c r="CD674" s="1" t="s">
        <v>339</v>
      </c>
      <c r="CE674" s="1" t="s">
        <v>167</v>
      </c>
      <c r="CF674" s="1" t="s">
        <v>117</v>
      </c>
      <c r="CG674" s="1">
        <v>96950</v>
      </c>
      <c r="CH674" s="3">
        <v>17.22</v>
      </c>
      <c r="CI674" s="3">
        <v>20.66</v>
      </c>
      <c r="CJ674" s="3">
        <v>25.83</v>
      </c>
      <c r="CK674" s="3">
        <v>30.99</v>
      </c>
      <c r="CL674" s="1" t="s">
        <v>137</v>
      </c>
      <c r="CN674" s="1" t="s">
        <v>139</v>
      </c>
      <c r="CP674" s="1" t="s">
        <v>112</v>
      </c>
      <c r="CQ674" s="1" t="s">
        <v>111</v>
      </c>
      <c r="CR674" s="1" t="s">
        <v>111</v>
      </c>
      <c r="CS674" s="1" t="s">
        <v>111</v>
      </c>
      <c r="CT674" s="1" t="s">
        <v>138</v>
      </c>
      <c r="CU674" s="1" t="s">
        <v>111</v>
      </c>
      <c r="CV674" s="1" t="s">
        <v>111</v>
      </c>
      <c r="CW674" s="1" t="s">
        <v>479</v>
      </c>
      <c r="CX674" s="1">
        <v>16702379900</v>
      </c>
      <c r="CY674" s="1" t="s">
        <v>480</v>
      </c>
      <c r="CZ674" s="1" t="s">
        <v>138</v>
      </c>
      <c r="DA674" s="1" t="s">
        <v>111</v>
      </c>
      <c r="DB674" s="1" t="s">
        <v>112</v>
      </c>
    </row>
    <row r="675" spans="1:111" ht="15.6" customHeight="1" x14ac:dyDescent="0.25">
      <c r="A675" s="1" t="s">
        <v>9331</v>
      </c>
      <c r="B675" s="1" t="s">
        <v>238</v>
      </c>
      <c r="C675" s="2">
        <v>44048.102765162039</v>
      </c>
      <c r="D675" s="2">
        <v>44111</v>
      </c>
      <c r="E675" s="1" t="s">
        <v>110</v>
      </c>
      <c r="F675" s="2">
        <v>44103.833333333336</v>
      </c>
      <c r="G675" s="1" t="s">
        <v>112</v>
      </c>
      <c r="H675" s="1" t="s">
        <v>112</v>
      </c>
      <c r="I675" s="1" t="s">
        <v>112</v>
      </c>
      <c r="J675" s="1" t="s">
        <v>8593</v>
      </c>
      <c r="K675" s="1" t="s">
        <v>8594</v>
      </c>
      <c r="L675" s="1" t="s">
        <v>9332</v>
      </c>
      <c r="N675" s="1" t="s">
        <v>116</v>
      </c>
      <c r="O675" s="1" t="s">
        <v>117</v>
      </c>
      <c r="P675" s="9">
        <v>96950</v>
      </c>
      <c r="Q675" s="1" t="s">
        <v>118</v>
      </c>
      <c r="R675" s="1" t="s">
        <v>138</v>
      </c>
      <c r="S675" s="1">
        <v>16702351444</v>
      </c>
      <c r="U675" s="1">
        <v>424410</v>
      </c>
      <c r="V675" s="1" t="s">
        <v>119</v>
      </c>
      <c r="X675" s="1" t="s">
        <v>9333</v>
      </c>
      <c r="Y675" s="1" t="s">
        <v>386</v>
      </c>
      <c r="Z675" s="1" t="s">
        <v>138</v>
      </c>
      <c r="AA675" s="1" t="s">
        <v>4667</v>
      </c>
      <c r="AB675" s="1" t="s">
        <v>384</v>
      </c>
      <c r="AD675" s="1" t="s">
        <v>116</v>
      </c>
      <c r="AE675" s="1" t="s">
        <v>117</v>
      </c>
      <c r="AF675" s="9">
        <v>96950</v>
      </c>
      <c r="AG675" s="1" t="s">
        <v>118</v>
      </c>
      <c r="AH675" s="1" t="s">
        <v>138</v>
      </c>
      <c r="AI675" s="1">
        <v>16702345201</v>
      </c>
      <c r="AK675" s="1" t="s">
        <v>8596</v>
      </c>
      <c r="BC675" s="1" t="str">
        <f>"53-3031.00"</f>
        <v>53-3031.00</v>
      </c>
      <c r="BD675" s="1" t="s">
        <v>3272</v>
      </c>
      <c r="BE675" s="1" t="s">
        <v>9334</v>
      </c>
      <c r="BF675" s="1" t="s">
        <v>8637</v>
      </c>
      <c r="BG675" s="1">
        <v>1</v>
      </c>
      <c r="BH675" s="1">
        <v>1</v>
      </c>
      <c r="BI675" s="2">
        <v>44105</v>
      </c>
      <c r="BJ675" s="2">
        <v>44469</v>
      </c>
      <c r="BK675" s="2">
        <v>44111</v>
      </c>
      <c r="BL675" s="2">
        <v>44469</v>
      </c>
      <c r="BM675" s="1">
        <v>35</v>
      </c>
      <c r="BN675" s="1">
        <v>0</v>
      </c>
      <c r="BO675" s="1">
        <v>7</v>
      </c>
      <c r="BP675" s="1">
        <v>7</v>
      </c>
      <c r="BQ675" s="1">
        <v>7</v>
      </c>
      <c r="BR675" s="1">
        <v>7</v>
      </c>
      <c r="BS675" s="1">
        <v>7</v>
      </c>
      <c r="BT675" s="1">
        <v>0</v>
      </c>
      <c r="BU675" s="1" t="str">
        <f>"8:00 AM"</f>
        <v>8:00 AM</v>
      </c>
      <c r="BV675" s="1" t="str">
        <f>"4:00 PM"</f>
        <v>4:00 PM</v>
      </c>
      <c r="BW675" s="1" t="s">
        <v>135</v>
      </c>
      <c r="BX675" s="1">
        <v>0</v>
      </c>
      <c r="BY675" s="1">
        <v>12</v>
      </c>
      <c r="BZ675" s="1" t="s">
        <v>112</v>
      </c>
      <c r="CA675" s="1">
        <v>0</v>
      </c>
      <c r="CB675" s="4" t="s">
        <v>9335</v>
      </c>
      <c r="CC675" s="1" t="s">
        <v>8595</v>
      </c>
      <c r="CE675" s="1" t="s">
        <v>116</v>
      </c>
      <c r="CF675" s="1" t="s">
        <v>117</v>
      </c>
      <c r="CG675" s="1">
        <v>96950</v>
      </c>
      <c r="CH675" s="3">
        <v>7.65</v>
      </c>
      <c r="CI675" s="3">
        <v>7.65</v>
      </c>
      <c r="CJ675" s="3">
        <v>11.48</v>
      </c>
      <c r="CK675" s="3">
        <v>11.48</v>
      </c>
      <c r="CL675" s="1" t="s">
        <v>137</v>
      </c>
      <c r="CM675" s="1" t="s">
        <v>138</v>
      </c>
      <c r="CN675" s="1" t="s">
        <v>139</v>
      </c>
      <c r="CP675" s="1" t="s">
        <v>112</v>
      </c>
      <c r="CQ675" s="1" t="s">
        <v>111</v>
      </c>
      <c r="CR675" s="1" t="s">
        <v>112</v>
      </c>
      <c r="CS675" s="1" t="s">
        <v>111</v>
      </c>
      <c r="CT675" s="1" t="s">
        <v>138</v>
      </c>
      <c r="CU675" s="1" t="s">
        <v>111</v>
      </c>
      <c r="CV675" s="1" t="s">
        <v>138</v>
      </c>
      <c r="CW675" s="1" t="s">
        <v>138</v>
      </c>
      <c r="CX675" s="1">
        <v>16702351444</v>
      </c>
      <c r="CY675" s="1" t="s">
        <v>8596</v>
      </c>
      <c r="CZ675" s="1" t="s">
        <v>138</v>
      </c>
      <c r="DA675" s="1" t="s">
        <v>111</v>
      </c>
      <c r="DB675" s="1" t="s">
        <v>112</v>
      </c>
    </row>
    <row r="676" spans="1:111" ht="15.6" customHeight="1" x14ac:dyDescent="0.25">
      <c r="A676" s="1" t="s">
        <v>9344</v>
      </c>
      <c r="B676" s="1" t="s">
        <v>238</v>
      </c>
      <c r="C676" s="2">
        <v>44075.070969328706</v>
      </c>
      <c r="D676" s="2">
        <v>44154</v>
      </c>
      <c r="E676" s="1" t="s">
        <v>180</v>
      </c>
      <c r="G676" s="1" t="s">
        <v>112</v>
      </c>
      <c r="H676" s="1" t="s">
        <v>112</v>
      </c>
      <c r="I676" s="1" t="s">
        <v>112</v>
      </c>
      <c r="J676" s="1" t="s">
        <v>7516</v>
      </c>
      <c r="K676" s="1" t="s">
        <v>9345</v>
      </c>
      <c r="L676" s="1" t="s">
        <v>1063</v>
      </c>
      <c r="M676" s="1" t="s">
        <v>6691</v>
      </c>
      <c r="N676" s="1" t="s">
        <v>116</v>
      </c>
      <c r="O676" s="1" t="s">
        <v>117</v>
      </c>
      <c r="P676" s="9">
        <v>96950</v>
      </c>
      <c r="Q676" s="1" t="s">
        <v>118</v>
      </c>
      <c r="R676" s="1" t="s">
        <v>138</v>
      </c>
      <c r="S676" s="1">
        <v>16702333702</v>
      </c>
      <c r="T676" s="1">
        <v>0</v>
      </c>
      <c r="U676" s="1">
        <v>56152</v>
      </c>
      <c r="V676" s="1" t="s">
        <v>119</v>
      </c>
      <c r="X676" s="1" t="s">
        <v>656</v>
      </c>
      <c r="Y676" s="1" t="s">
        <v>1065</v>
      </c>
      <c r="Z676" s="1" t="s">
        <v>138</v>
      </c>
      <c r="AA676" s="1" t="s">
        <v>7518</v>
      </c>
      <c r="AB676" s="1" t="s">
        <v>1063</v>
      </c>
      <c r="AC676" s="1" t="s">
        <v>6691</v>
      </c>
      <c r="AD676" s="1" t="s">
        <v>116</v>
      </c>
      <c r="AE676" s="1" t="s">
        <v>117</v>
      </c>
      <c r="AF676" s="9">
        <v>96950</v>
      </c>
      <c r="AG676" s="1" t="s">
        <v>118</v>
      </c>
      <c r="AH676" s="1" t="s">
        <v>138</v>
      </c>
      <c r="AI676" s="1">
        <v>16702333702</v>
      </c>
      <c r="AJ676" s="1">
        <v>0</v>
      </c>
      <c r="AK676" s="1" t="s">
        <v>7519</v>
      </c>
      <c r="BC676" s="1" t="str">
        <f>"39-7011.00"</f>
        <v>39-7011.00</v>
      </c>
      <c r="BD676" s="1" t="s">
        <v>1435</v>
      </c>
      <c r="BE676" s="1" t="s">
        <v>9346</v>
      </c>
      <c r="BF676" s="1" t="s">
        <v>3755</v>
      </c>
      <c r="BG676" s="1">
        <v>2</v>
      </c>
      <c r="BH676" s="1">
        <v>2</v>
      </c>
      <c r="BI676" s="2">
        <v>44105</v>
      </c>
      <c r="BJ676" s="2">
        <v>44469</v>
      </c>
      <c r="BK676" s="2">
        <v>44154</v>
      </c>
      <c r="BL676" s="2">
        <v>44469</v>
      </c>
      <c r="BM676" s="1">
        <v>40</v>
      </c>
      <c r="BN676" s="1">
        <v>0</v>
      </c>
      <c r="BO676" s="1">
        <v>8</v>
      </c>
      <c r="BP676" s="1">
        <v>8</v>
      </c>
      <c r="BQ676" s="1">
        <v>8</v>
      </c>
      <c r="BR676" s="1">
        <v>8</v>
      </c>
      <c r="BS676" s="1">
        <v>8</v>
      </c>
      <c r="BT676" s="1">
        <v>0</v>
      </c>
      <c r="BU676" s="1" t="str">
        <f>"8:00 AM"</f>
        <v>8:00 AM</v>
      </c>
      <c r="BV676" s="1" t="str">
        <f>"5:00 PM"</f>
        <v>5:00 PM</v>
      </c>
      <c r="BW676" s="1" t="s">
        <v>135</v>
      </c>
      <c r="BX676" s="1">
        <v>0</v>
      </c>
      <c r="BY676" s="1">
        <v>24</v>
      </c>
      <c r="BZ676" s="1" t="s">
        <v>112</v>
      </c>
      <c r="CA676" s="1">
        <v>0</v>
      </c>
      <c r="CB676" s="1" t="s">
        <v>9347</v>
      </c>
      <c r="CC676" s="1" t="s">
        <v>9348</v>
      </c>
      <c r="CD676" s="1" t="s">
        <v>5514</v>
      </c>
      <c r="CE676" s="1" t="s">
        <v>116</v>
      </c>
      <c r="CF676" s="1" t="s">
        <v>117</v>
      </c>
      <c r="CG676" s="1">
        <v>96950</v>
      </c>
      <c r="CH676" s="3">
        <v>11.17</v>
      </c>
      <c r="CI676" s="3">
        <v>11.17</v>
      </c>
      <c r="CJ676" s="3">
        <v>16.760000000000002</v>
      </c>
      <c r="CK676" s="3">
        <v>16.760000000000002</v>
      </c>
      <c r="CL676" s="1" t="s">
        <v>137</v>
      </c>
      <c r="CM676" s="1" t="s">
        <v>138</v>
      </c>
      <c r="CN676" s="1" t="s">
        <v>139</v>
      </c>
      <c r="CP676" s="1" t="s">
        <v>112</v>
      </c>
      <c r="CQ676" s="1" t="s">
        <v>111</v>
      </c>
      <c r="CR676" s="1" t="s">
        <v>112</v>
      </c>
      <c r="CS676" s="1" t="s">
        <v>111</v>
      </c>
      <c r="CT676" s="1" t="s">
        <v>138</v>
      </c>
      <c r="CU676" s="1" t="s">
        <v>111</v>
      </c>
      <c r="CV676" s="1" t="s">
        <v>138</v>
      </c>
      <c r="CW676" s="1" t="s">
        <v>138</v>
      </c>
      <c r="CX676" s="1">
        <v>16702333702</v>
      </c>
      <c r="CY676" s="1" t="s">
        <v>7519</v>
      </c>
      <c r="CZ676" s="1" t="s">
        <v>138</v>
      </c>
      <c r="DA676" s="1" t="s">
        <v>111</v>
      </c>
      <c r="DB676" s="1" t="s">
        <v>112</v>
      </c>
      <c r="DC676" s="1" t="s">
        <v>656</v>
      </c>
      <c r="DD676" s="1" t="s">
        <v>1065</v>
      </c>
      <c r="DF676" s="1" t="s">
        <v>7516</v>
      </c>
      <c r="DG676" s="1" t="s">
        <v>7519</v>
      </c>
    </row>
    <row r="677" spans="1:111" ht="15.6" customHeight="1" x14ac:dyDescent="0.25">
      <c r="A677" s="1" t="s">
        <v>9351</v>
      </c>
      <c r="B677" s="1" t="s">
        <v>238</v>
      </c>
      <c r="C677" s="2">
        <v>44046.894623958331</v>
      </c>
      <c r="D677" s="2">
        <v>44117</v>
      </c>
      <c r="E677" s="1" t="s">
        <v>110</v>
      </c>
      <c r="F677" s="2">
        <v>44103.833333333336</v>
      </c>
      <c r="G677" s="1" t="s">
        <v>111</v>
      </c>
      <c r="H677" s="1" t="s">
        <v>112</v>
      </c>
      <c r="I677" s="1" t="s">
        <v>112</v>
      </c>
      <c r="J677" s="1" t="s">
        <v>9352</v>
      </c>
      <c r="K677" s="1" t="s">
        <v>9353</v>
      </c>
      <c r="L677" s="1" t="s">
        <v>9354</v>
      </c>
      <c r="N677" s="1" t="s">
        <v>167</v>
      </c>
      <c r="O677" s="1" t="s">
        <v>117</v>
      </c>
      <c r="P677" s="9">
        <v>96950</v>
      </c>
      <c r="Q677" s="1" t="s">
        <v>118</v>
      </c>
      <c r="S677" s="1">
        <v>16702330947</v>
      </c>
      <c r="U677" s="1">
        <v>81111</v>
      </c>
      <c r="V677" s="1" t="s">
        <v>119</v>
      </c>
      <c r="X677" s="1" t="s">
        <v>9355</v>
      </c>
      <c r="Y677" s="1" t="s">
        <v>9356</v>
      </c>
      <c r="Z677" s="1" t="s">
        <v>829</v>
      </c>
      <c r="AA677" s="1" t="s">
        <v>3134</v>
      </c>
      <c r="AB677" s="1" t="s">
        <v>9354</v>
      </c>
      <c r="AD677" s="1" t="s">
        <v>167</v>
      </c>
      <c r="AE677" s="1" t="s">
        <v>117</v>
      </c>
      <c r="AF677" s="9">
        <v>96950</v>
      </c>
      <c r="AG677" s="1" t="s">
        <v>118</v>
      </c>
      <c r="AI677" s="1">
        <v>16702330947</v>
      </c>
      <c r="AK677" s="1" t="s">
        <v>9357</v>
      </c>
      <c r="BC677" s="1" t="str">
        <f>"49-3021.00"</f>
        <v>49-3021.00</v>
      </c>
      <c r="BD677" s="1" t="s">
        <v>280</v>
      </c>
      <c r="BE677" s="1" t="s">
        <v>9358</v>
      </c>
      <c r="BF677" s="1" t="s">
        <v>2039</v>
      </c>
      <c r="BG677" s="1">
        <v>1</v>
      </c>
      <c r="BH677" s="1">
        <v>1</v>
      </c>
      <c r="BI677" s="2">
        <v>44105</v>
      </c>
      <c r="BJ677" s="2">
        <v>45199</v>
      </c>
      <c r="BK677" s="2">
        <v>44117</v>
      </c>
      <c r="BL677" s="2">
        <v>45199</v>
      </c>
      <c r="BM677" s="1">
        <v>40</v>
      </c>
      <c r="BN677" s="1">
        <v>0</v>
      </c>
      <c r="BO677" s="1">
        <v>8</v>
      </c>
      <c r="BP677" s="1">
        <v>8</v>
      </c>
      <c r="BQ677" s="1">
        <v>8</v>
      </c>
      <c r="BR677" s="1">
        <v>8</v>
      </c>
      <c r="BS677" s="1">
        <v>8</v>
      </c>
      <c r="BT677" s="1">
        <v>0</v>
      </c>
      <c r="BU677" s="1" t="str">
        <f>"8:00 AM"</f>
        <v>8:00 AM</v>
      </c>
      <c r="BV677" s="1" t="str">
        <f>"5:00 PM"</f>
        <v>5:00 PM</v>
      </c>
      <c r="BW677" s="1" t="s">
        <v>135</v>
      </c>
      <c r="BX677" s="1">
        <v>0</v>
      </c>
      <c r="BY677" s="1">
        <v>12</v>
      </c>
      <c r="BZ677" s="1" t="s">
        <v>112</v>
      </c>
      <c r="CA677" s="1">
        <v>0</v>
      </c>
      <c r="CB677" s="1" t="s">
        <v>9359</v>
      </c>
      <c r="CC677" s="1" t="s">
        <v>818</v>
      </c>
      <c r="CE677" s="1" t="s">
        <v>167</v>
      </c>
      <c r="CF677" s="1" t="s">
        <v>117</v>
      </c>
      <c r="CG677" s="1">
        <v>96950</v>
      </c>
      <c r="CH677" s="3">
        <v>12.54</v>
      </c>
      <c r="CI677" s="3">
        <v>12.54</v>
      </c>
      <c r="CJ677" s="3">
        <v>0</v>
      </c>
      <c r="CK677" s="3">
        <v>0</v>
      </c>
      <c r="CL677" s="1" t="s">
        <v>137</v>
      </c>
      <c r="CM677" s="1" t="s">
        <v>230</v>
      </c>
      <c r="CN677" s="1" t="s">
        <v>139</v>
      </c>
      <c r="CP677" s="1" t="s">
        <v>112</v>
      </c>
      <c r="CQ677" s="1" t="s">
        <v>111</v>
      </c>
      <c r="CR677" s="1" t="s">
        <v>112</v>
      </c>
      <c r="CS677" s="1" t="s">
        <v>112</v>
      </c>
      <c r="CT677" s="1" t="s">
        <v>138</v>
      </c>
      <c r="CU677" s="1" t="s">
        <v>111</v>
      </c>
      <c r="CV677" s="1" t="s">
        <v>138</v>
      </c>
      <c r="CW677" s="1" t="s">
        <v>1633</v>
      </c>
      <c r="CX677" s="1">
        <v>16702330947</v>
      </c>
      <c r="CY677" s="1" t="s">
        <v>9360</v>
      </c>
      <c r="CZ677" s="1" t="s">
        <v>138</v>
      </c>
      <c r="DA677" s="1" t="s">
        <v>111</v>
      </c>
      <c r="DB677" s="1" t="s">
        <v>112</v>
      </c>
      <c r="DC677" s="1" t="s">
        <v>9355</v>
      </c>
      <c r="DD677" s="1" t="s">
        <v>9356</v>
      </c>
      <c r="DE677" s="1" t="s">
        <v>829</v>
      </c>
      <c r="DF677" s="1" t="s">
        <v>9361</v>
      </c>
      <c r="DG677" s="1" t="s">
        <v>9360</v>
      </c>
    </row>
    <row r="678" spans="1:111" ht="15.6" customHeight="1" x14ac:dyDescent="0.25">
      <c r="A678" s="1" t="s">
        <v>9377</v>
      </c>
      <c r="B678" s="1" t="s">
        <v>238</v>
      </c>
      <c r="C678" s="2">
        <v>44055.819469212962</v>
      </c>
      <c r="D678" s="2">
        <v>44125</v>
      </c>
      <c r="E678" s="1" t="s">
        <v>110</v>
      </c>
      <c r="F678" s="2">
        <v>44103.833333333336</v>
      </c>
      <c r="G678" s="1" t="s">
        <v>111</v>
      </c>
      <c r="H678" s="1" t="s">
        <v>112</v>
      </c>
      <c r="I678" s="1" t="s">
        <v>112</v>
      </c>
      <c r="J678" s="1" t="s">
        <v>1338</v>
      </c>
      <c r="K678" s="1" t="s">
        <v>9378</v>
      </c>
      <c r="L678" s="1" t="s">
        <v>1345</v>
      </c>
      <c r="M678" s="1" t="s">
        <v>1346</v>
      </c>
      <c r="N678" s="1" t="s">
        <v>116</v>
      </c>
      <c r="O678" s="1" t="s">
        <v>117</v>
      </c>
      <c r="P678" s="9">
        <v>96950</v>
      </c>
      <c r="Q678" s="1" t="s">
        <v>118</v>
      </c>
      <c r="R678" s="1" t="s">
        <v>242</v>
      </c>
      <c r="S678" s="1">
        <v>16702344000</v>
      </c>
      <c r="U678" s="1">
        <v>561320</v>
      </c>
      <c r="V678" s="1" t="s">
        <v>119</v>
      </c>
      <c r="X678" s="1" t="s">
        <v>1342</v>
      </c>
      <c r="Y678" s="1" t="s">
        <v>1343</v>
      </c>
      <c r="Z678" s="1" t="s">
        <v>1344</v>
      </c>
      <c r="AA678" s="1" t="s">
        <v>245</v>
      </c>
      <c r="AB678" s="1" t="s">
        <v>1345</v>
      </c>
      <c r="AC678" s="1" t="s">
        <v>1346</v>
      </c>
      <c r="AD678" s="1" t="s">
        <v>116</v>
      </c>
      <c r="AE678" s="1" t="s">
        <v>117</v>
      </c>
      <c r="AF678" s="9">
        <v>96950</v>
      </c>
      <c r="AG678" s="1" t="s">
        <v>118</v>
      </c>
      <c r="AH678" s="1" t="s">
        <v>242</v>
      </c>
      <c r="AI678" s="1">
        <v>16702344000</v>
      </c>
      <c r="AK678" s="1" t="s">
        <v>1347</v>
      </c>
      <c r="BC678" s="1" t="str">
        <f>"35-2014.00"</f>
        <v>35-2014.00</v>
      </c>
      <c r="BD678" s="1" t="s">
        <v>152</v>
      </c>
      <c r="BE678" s="1" t="s">
        <v>9379</v>
      </c>
      <c r="BF678" s="1" t="s">
        <v>154</v>
      </c>
      <c r="BG678" s="1">
        <v>2</v>
      </c>
      <c r="BH678" s="1">
        <v>2</v>
      </c>
      <c r="BI678" s="2">
        <v>44105</v>
      </c>
      <c r="BJ678" s="2">
        <v>45199</v>
      </c>
      <c r="BK678" s="2">
        <v>44125</v>
      </c>
      <c r="BL678" s="2">
        <v>45199</v>
      </c>
      <c r="BM678" s="1">
        <v>35</v>
      </c>
      <c r="BN678" s="1">
        <v>0</v>
      </c>
      <c r="BO678" s="1">
        <v>7</v>
      </c>
      <c r="BP678" s="1">
        <v>7</v>
      </c>
      <c r="BQ678" s="1">
        <v>7</v>
      </c>
      <c r="BR678" s="1">
        <v>7</v>
      </c>
      <c r="BS678" s="1">
        <v>7</v>
      </c>
      <c r="BT678" s="1">
        <v>0</v>
      </c>
      <c r="BU678" s="1" t="str">
        <f>"7:00 AM"</f>
        <v>7:00 AM</v>
      </c>
      <c r="BV678" s="1" t="str">
        <f>"4:30 PM"</f>
        <v>4:30 PM</v>
      </c>
      <c r="BW678" s="1" t="s">
        <v>135</v>
      </c>
      <c r="BX678" s="1">
        <v>3</v>
      </c>
      <c r="BY678" s="1">
        <v>12</v>
      </c>
      <c r="BZ678" s="1" t="s">
        <v>112</v>
      </c>
      <c r="CA678" s="1">
        <v>0</v>
      </c>
      <c r="CB678" s="4" t="s">
        <v>9380</v>
      </c>
      <c r="CC678" s="1" t="s">
        <v>2131</v>
      </c>
      <c r="CE678" s="1" t="s">
        <v>116</v>
      </c>
      <c r="CF678" s="1" t="s">
        <v>117</v>
      </c>
      <c r="CG678" s="1">
        <v>96950</v>
      </c>
      <c r="CH678" s="3">
        <v>10.68</v>
      </c>
      <c r="CI678" s="3">
        <v>10.68</v>
      </c>
      <c r="CJ678" s="3">
        <v>16.02</v>
      </c>
      <c r="CK678" s="3">
        <v>16.02</v>
      </c>
      <c r="CL678" s="1" t="s">
        <v>137</v>
      </c>
      <c r="CM678" s="1" t="s">
        <v>1257</v>
      </c>
      <c r="CN678" s="1" t="s">
        <v>139</v>
      </c>
      <c r="CP678" s="1" t="s">
        <v>112</v>
      </c>
      <c r="CQ678" s="1" t="s">
        <v>111</v>
      </c>
      <c r="CR678" s="1" t="s">
        <v>112</v>
      </c>
      <c r="CS678" s="1" t="s">
        <v>111</v>
      </c>
      <c r="CT678" s="1" t="s">
        <v>111</v>
      </c>
      <c r="CU678" s="1" t="s">
        <v>111</v>
      </c>
      <c r="CV678" s="1" t="s">
        <v>138</v>
      </c>
      <c r="CW678" s="1" t="s">
        <v>2132</v>
      </c>
      <c r="CX678" s="1">
        <v>16702344000</v>
      </c>
      <c r="CY678" s="1" t="s">
        <v>1347</v>
      </c>
      <c r="CZ678" s="1" t="s">
        <v>380</v>
      </c>
      <c r="DA678" s="1" t="s">
        <v>111</v>
      </c>
      <c r="DB678" s="1" t="s">
        <v>112</v>
      </c>
      <c r="DC678" s="1" t="s">
        <v>1342</v>
      </c>
      <c r="DD678" s="1" t="s">
        <v>1343</v>
      </c>
      <c r="DE678" s="1" t="s">
        <v>236</v>
      </c>
      <c r="DF678" s="1" t="s">
        <v>1338</v>
      </c>
      <c r="DG678" s="1" t="s">
        <v>1347</v>
      </c>
    </row>
    <row r="679" spans="1:111" ht="15.6" customHeight="1" x14ac:dyDescent="0.25">
      <c r="A679" s="1" t="s">
        <v>9390</v>
      </c>
      <c r="B679" s="1" t="s">
        <v>238</v>
      </c>
      <c r="C679" s="2">
        <v>44061.941527777781</v>
      </c>
      <c r="D679" s="2">
        <v>44123</v>
      </c>
      <c r="E679" s="1" t="s">
        <v>110</v>
      </c>
      <c r="F679" s="2">
        <v>44103.833333333336</v>
      </c>
      <c r="G679" s="1" t="s">
        <v>112</v>
      </c>
      <c r="H679" s="1" t="s">
        <v>112</v>
      </c>
      <c r="I679" s="1" t="s">
        <v>112</v>
      </c>
      <c r="J679" s="1" t="s">
        <v>351</v>
      </c>
      <c r="K679" s="1" t="s">
        <v>138</v>
      </c>
      <c r="L679" s="1" t="s">
        <v>9391</v>
      </c>
      <c r="M679" s="1" t="s">
        <v>9392</v>
      </c>
      <c r="N679" s="1" t="s">
        <v>116</v>
      </c>
      <c r="O679" s="1" t="s">
        <v>117</v>
      </c>
      <c r="P679" s="9">
        <v>96950</v>
      </c>
      <c r="Q679" s="1" t="s">
        <v>118</v>
      </c>
      <c r="R679" s="1" t="s">
        <v>138</v>
      </c>
      <c r="S679" s="1">
        <v>16702873622</v>
      </c>
      <c r="U679" s="1">
        <v>236220</v>
      </c>
      <c r="V679" s="1" t="s">
        <v>119</v>
      </c>
      <c r="X679" s="1" t="s">
        <v>354</v>
      </c>
      <c r="Y679" s="1" t="s">
        <v>355</v>
      </c>
      <c r="Z679" s="1" t="s">
        <v>356</v>
      </c>
      <c r="AA679" s="1" t="s">
        <v>357</v>
      </c>
      <c r="AB679" s="1" t="s">
        <v>9391</v>
      </c>
      <c r="AC679" s="1" t="s">
        <v>352</v>
      </c>
      <c r="AD679" s="1" t="s">
        <v>116</v>
      </c>
      <c r="AE679" s="1" t="s">
        <v>117</v>
      </c>
      <c r="AF679" s="9">
        <v>96950</v>
      </c>
      <c r="AG679" s="1" t="s">
        <v>118</v>
      </c>
      <c r="AH679" s="1" t="s">
        <v>138</v>
      </c>
      <c r="AI679" s="1">
        <v>16702873622</v>
      </c>
      <c r="AK679" s="1" t="s">
        <v>358</v>
      </c>
      <c r="BC679" s="1" t="str">
        <f>"17-3022.00"</f>
        <v>17-3022.00</v>
      </c>
      <c r="BD679" s="1" t="s">
        <v>602</v>
      </c>
      <c r="BE679" s="1" t="s">
        <v>9393</v>
      </c>
      <c r="BF679" s="1" t="s">
        <v>3405</v>
      </c>
      <c r="BG679" s="1">
        <v>1</v>
      </c>
      <c r="BH679" s="1">
        <v>1</v>
      </c>
      <c r="BI679" s="2">
        <v>44105</v>
      </c>
      <c r="BJ679" s="2">
        <v>44469</v>
      </c>
      <c r="BK679" s="2">
        <v>44123</v>
      </c>
      <c r="BL679" s="2">
        <v>44469</v>
      </c>
      <c r="BM679" s="1">
        <v>40</v>
      </c>
      <c r="BN679" s="1">
        <v>0</v>
      </c>
      <c r="BO679" s="1">
        <v>8</v>
      </c>
      <c r="BP679" s="1">
        <v>8</v>
      </c>
      <c r="BQ679" s="1">
        <v>8</v>
      </c>
      <c r="BR679" s="1">
        <v>8</v>
      </c>
      <c r="BS679" s="1">
        <v>8</v>
      </c>
      <c r="BT679" s="1">
        <v>0</v>
      </c>
      <c r="BU679" s="1" t="str">
        <f>"8:00 AM"</f>
        <v>8:00 AM</v>
      </c>
      <c r="BV679" s="1" t="str">
        <f>"5:00 PM"</f>
        <v>5:00 PM</v>
      </c>
      <c r="BW679" s="1" t="s">
        <v>135</v>
      </c>
      <c r="BX679" s="1">
        <v>0</v>
      </c>
      <c r="BY679" s="1">
        <v>24</v>
      </c>
      <c r="BZ679" s="1" t="s">
        <v>112</v>
      </c>
      <c r="CA679" s="1">
        <v>0</v>
      </c>
      <c r="CB679" s="1" t="s">
        <v>362</v>
      </c>
      <c r="CC679" s="1" t="s">
        <v>9391</v>
      </c>
      <c r="CD679" s="1" t="s">
        <v>138</v>
      </c>
      <c r="CE679" s="1" t="s">
        <v>116</v>
      </c>
      <c r="CF679" s="1" t="s">
        <v>117</v>
      </c>
      <c r="CG679" s="1">
        <v>96950</v>
      </c>
      <c r="CH679" s="3">
        <v>18.559999999999999</v>
      </c>
      <c r="CI679" s="3">
        <v>18.559999999999999</v>
      </c>
      <c r="CJ679" s="3">
        <v>27.84</v>
      </c>
      <c r="CK679" s="3">
        <v>27.84</v>
      </c>
      <c r="CL679" s="1" t="s">
        <v>137</v>
      </c>
      <c r="CM679" s="1" t="s">
        <v>138</v>
      </c>
      <c r="CN679" s="1" t="s">
        <v>139</v>
      </c>
      <c r="CP679" s="1" t="s">
        <v>112</v>
      </c>
      <c r="CQ679" s="1" t="s">
        <v>111</v>
      </c>
      <c r="CR679" s="1" t="s">
        <v>112</v>
      </c>
      <c r="CS679" s="1" t="s">
        <v>111</v>
      </c>
      <c r="CT679" s="1" t="s">
        <v>138</v>
      </c>
      <c r="CU679" s="1" t="s">
        <v>111</v>
      </c>
      <c r="CV679" s="1" t="s">
        <v>138</v>
      </c>
      <c r="CW679" s="1" t="s">
        <v>138</v>
      </c>
      <c r="CX679" s="1">
        <v>16702873622</v>
      </c>
      <c r="CY679" s="1" t="s">
        <v>358</v>
      </c>
      <c r="CZ679" s="1" t="s">
        <v>138</v>
      </c>
      <c r="DA679" s="1" t="s">
        <v>111</v>
      </c>
      <c r="DB679" s="1" t="s">
        <v>112</v>
      </c>
    </row>
    <row r="680" spans="1:111" ht="15.6" customHeight="1" x14ac:dyDescent="0.25">
      <c r="A680" s="1" t="s">
        <v>9397</v>
      </c>
      <c r="B680" s="1" t="s">
        <v>238</v>
      </c>
      <c r="C680" s="2">
        <v>44054.97890775463</v>
      </c>
      <c r="D680" s="2">
        <v>44124</v>
      </c>
      <c r="E680" s="1" t="s">
        <v>180</v>
      </c>
      <c r="G680" s="1" t="s">
        <v>112</v>
      </c>
      <c r="H680" s="1" t="s">
        <v>112</v>
      </c>
      <c r="I680" s="1" t="s">
        <v>112</v>
      </c>
      <c r="J680" s="1" t="s">
        <v>1755</v>
      </c>
      <c r="K680" s="1" t="s">
        <v>1756</v>
      </c>
      <c r="L680" s="1" t="s">
        <v>1757</v>
      </c>
      <c r="M680" s="1" t="s">
        <v>1758</v>
      </c>
      <c r="N680" s="1" t="s">
        <v>1759</v>
      </c>
      <c r="O680" s="1" t="s">
        <v>117</v>
      </c>
      <c r="P680" s="9">
        <v>96952</v>
      </c>
      <c r="Q680" s="1" t="s">
        <v>118</v>
      </c>
      <c r="R680" s="1" t="s">
        <v>138</v>
      </c>
      <c r="S680" s="1">
        <v>16704334428</v>
      </c>
      <c r="U680" s="1">
        <v>447110</v>
      </c>
      <c r="V680" s="1" t="s">
        <v>119</v>
      </c>
      <c r="X680" s="1" t="s">
        <v>1760</v>
      </c>
      <c r="Y680" s="1" t="s">
        <v>1761</v>
      </c>
      <c r="Z680" s="1" t="s">
        <v>1762</v>
      </c>
      <c r="AA680" s="1" t="s">
        <v>1763</v>
      </c>
      <c r="AB680" s="1" t="s">
        <v>1757</v>
      </c>
      <c r="AC680" s="1" t="s">
        <v>1758</v>
      </c>
      <c r="AD680" s="1" t="s">
        <v>1759</v>
      </c>
      <c r="AE680" s="1" t="s">
        <v>117</v>
      </c>
      <c r="AF680" s="9">
        <v>96952</v>
      </c>
      <c r="AG680" s="1" t="s">
        <v>118</v>
      </c>
      <c r="AH680" s="1" t="s">
        <v>138</v>
      </c>
      <c r="AI680" s="1">
        <v>16709894711</v>
      </c>
      <c r="AK680" s="1" t="s">
        <v>6853</v>
      </c>
      <c r="BC680" s="1" t="str">
        <f>"11-1021.00"</f>
        <v>11-1021.00</v>
      </c>
      <c r="BD680" s="1" t="s">
        <v>248</v>
      </c>
      <c r="BE680" s="1" t="s">
        <v>9398</v>
      </c>
      <c r="BF680" s="1" t="s">
        <v>2483</v>
      </c>
      <c r="BG680" s="1">
        <v>1</v>
      </c>
      <c r="BH680" s="1">
        <v>1</v>
      </c>
      <c r="BI680" s="2">
        <v>44105</v>
      </c>
      <c r="BJ680" s="2">
        <v>44469</v>
      </c>
      <c r="BK680" s="2">
        <v>44124</v>
      </c>
      <c r="BL680" s="2">
        <v>44469</v>
      </c>
      <c r="BM680" s="1">
        <v>40</v>
      </c>
      <c r="BN680" s="1">
        <v>0</v>
      </c>
      <c r="BO680" s="1">
        <v>8</v>
      </c>
      <c r="BP680" s="1">
        <v>8</v>
      </c>
      <c r="BQ680" s="1">
        <v>8</v>
      </c>
      <c r="BR680" s="1">
        <v>8</v>
      </c>
      <c r="BS680" s="1">
        <v>8</v>
      </c>
      <c r="BT680" s="1">
        <v>0</v>
      </c>
      <c r="BU680" s="1" t="str">
        <f>"7:30 AM"</f>
        <v>7:30 AM</v>
      </c>
      <c r="BV680" s="1" t="str">
        <f>"4:30 PM"</f>
        <v>4:30 PM</v>
      </c>
      <c r="BW680" s="1" t="s">
        <v>193</v>
      </c>
      <c r="BX680" s="1">
        <v>12</v>
      </c>
      <c r="BY680" s="1">
        <v>24</v>
      </c>
      <c r="BZ680" s="1" t="s">
        <v>111</v>
      </c>
      <c r="CA680" s="1">
        <v>7</v>
      </c>
      <c r="CB680" s="1" t="s">
        <v>9399</v>
      </c>
      <c r="CC680" s="1" t="s">
        <v>1758</v>
      </c>
      <c r="CD680" s="1" t="s">
        <v>9400</v>
      </c>
      <c r="CE680" s="1" t="s">
        <v>1759</v>
      </c>
      <c r="CF680" s="1" t="s">
        <v>117</v>
      </c>
      <c r="CG680" s="1">
        <v>96952</v>
      </c>
      <c r="CH680" s="3">
        <v>17.63</v>
      </c>
      <c r="CI680" s="3">
        <v>18</v>
      </c>
      <c r="CJ680" s="3">
        <v>26.45</v>
      </c>
      <c r="CK680" s="3">
        <v>27</v>
      </c>
      <c r="CL680" s="1" t="s">
        <v>137</v>
      </c>
      <c r="CN680" s="1" t="s">
        <v>139</v>
      </c>
      <c r="CP680" s="1" t="s">
        <v>112</v>
      </c>
      <c r="CQ680" s="1" t="s">
        <v>111</v>
      </c>
      <c r="CR680" s="1" t="s">
        <v>112</v>
      </c>
      <c r="CS680" s="1" t="s">
        <v>111</v>
      </c>
      <c r="CT680" s="1" t="s">
        <v>138</v>
      </c>
      <c r="CU680" s="1" t="s">
        <v>111</v>
      </c>
      <c r="CV680" s="1" t="s">
        <v>138</v>
      </c>
      <c r="CW680" s="1" t="s">
        <v>9401</v>
      </c>
      <c r="CX680" s="1">
        <v>16704334428</v>
      </c>
      <c r="CY680" s="1" t="s">
        <v>6853</v>
      </c>
      <c r="CZ680" s="1" t="s">
        <v>138</v>
      </c>
      <c r="DA680" s="1" t="s">
        <v>111</v>
      </c>
      <c r="DB680" s="1" t="s">
        <v>112</v>
      </c>
    </row>
    <row r="681" spans="1:111" ht="15.6" customHeight="1" x14ac:dyDescent="0.25">
      <c r="A681" s="1" t="s">
        <v>9424</v>
      </c>
      <c r="B681" s="1" t="s">
        <v>238</v>
      </c>
      <c r="C681" s="2">
        <v>44151.860249999998</v>
      </c>
      <c r="D681" s="2">
        <v>44181</v>
      </c>
      <c r="E681" s="1" t="s">
        <v>180</v>
      </c>
      <c r="G681" s="1" t="s">
        <v>112</v>
      </c>
      <c r="H681" s="1" t="s">
        <v>112</v>
      </c>
      <c r="I681" s="1" t="s">
        <v>112</v>
      </c>
      <c r="J681" s="1" t="s">
        <v>1809</v>
      </c>
      <c r="L681" s="1" t="s">
        <v>1810</v>
      </c>
      <c r="N681" s="1" t="s">
        <v>167</v>
      </c>
      <c r="O681" s="1" t="s">
        <v>117</v>
      </c>
      <c r="P681" s="9">
        <v>96950</v>
      </c>
      <c r="Q681" s="1" t="s">
        <v>118</v>
      </c>
      <c r="S681" s="1">
        <v>16702338040</v>
      </c>
      <c r="U681" s="1">
        <v>53111</v>
      </c>
      <c r="V681" s="1" t="s">
        <v>119</v>
      </c>
      <c r="X681" s="1" t="s">
        <v>1811</v>
      </c>
      <c r="Y681" s="1" t="s">
        <v>9425</v>
      </c>
      <c r="Z681" s="1" t="s">
        <v>1813</v>
      </c>
      <c r="AA681" s="1" t="s">
        <v>461</v>
      </c>
      <c r="AB681" s="1" t="s">
        <v>1810</v>
      </c>
      <c r="AD681" s="1" t="s">
        <v>167</v>
      </c>
      <c r="AE681" s="1" t="s">
        <v>117</v>
      </c>
      <c r="AF681" s="9">
        <v>96950</v>
      </c>
      <c r="AG681" s="1" t="s">
        <v>118</v>
      </c>
      <c r="AI681" s="1">
        <v>16702338040</v>
      </c>
      <c r="AK681" s="1" t="s">
        <v>7040</v>
      </c>
      <c r="BC681" s="1" t="str">
        <f>"49-9071.00"</f>
        <v>49-9071.00</v>
      </c>
      <c r="BD681" s="1" t="s">
        <v>214</v>
      </c>
      <c r="BE681" s="1" t="s">
        <v>9426</v>
      </c>
      <c r="BF681" s="1" t="s">
        <v>9427</v>
      </c>
      <c r="BG681" s="1">
        <v>3</v>
      </c>
      <c r="BH681" s="1">
        <v>3</v>
      </c>
      <c r="BI681" s="2">
        <v>44197</v>
      </c>
      <c r="BJ681" s="2">
        <v>44469</v>
      </c>
      <c r="BK681" s="2">
        <v>44197</v>
      </c>
      <c r="BL681" s="2">
        <v>44469</v>
      </c>
      <c r="BM681" s="1">
        <v>40</v>
      </c>
      <c r="BN681" s="1">
        <v>0</v>
      </c>
      <c r="BO681" s="1">
        <v>8</v>
      </c>
      <c r="BP681" s="1">
        <v>8</v>
      </c>
      <c r="BQ681" s="1">
        <v>8</v>
      </c>
      <c r="BR681" s="1">
        <v>8</v>
      </c>
      <c r="BS681" s="1">
        <v>8</v>
      </c>
      <c r="BT681" s="1">
        <v>0</v>
      </c>
      <c r="BU681" s="1" t="str">
        <f>"9:00 AM"</f>
        <v>9:00 AM</v>
      </c>
      <c r="BV681" s="1" t="str">
        <f>"5:00 PM"</f>
        <v>5:00 PM</v>
      </c>
      <c r="BW681" s="1" t="s">
        <v>230</v>
      </c>
      <c r="BX681" s="1">
        <v>3</v>
      </c>
      <c r="BY681" s="1">
        <v>12</v>
      </c>
      <c r="BZ681" s="1" t="s">
        <v>112</v>
      </c>
      <c r="CA681" s="1">
        <v>0</v>
      </c>
      <c r="CB681" s="4" t="s">
        <v>9428</v>
      </c>
      <c r="CC681" s="1" t="s">
        <v>1810</v>
      </c>
      <c r="CE681" s="1" t="s">
        <v>167</v>
      </c>
      <c r="CF681" s="1" t="s">
        <v>117</v>
      </c>
      <c r="CG681" s="1">
        <v>96950</v>
      </c>
      <c r="CH681" s="3">
        <v>12.64</v>
      </c>
      <c r="CJ681" s="3">
        <v>18.96</v>
      </c>
      <c r="CL681" s="1" t="s">
        <v>137</v>
      </c>
      <c r="CM681" s="1" t="s">
        <v>331</v>
      </c>
      <c r="CN681" s="1" t="s">
        <v>139</v>
      </c>
      <c r="CP681" s="1" t="s">
        <v>112</v>
      </c>
      <c r="CQ681" s="1" t="s">
        <v>111</v>
      </c>
      <c r="CR681" s="1" t="s">
        <v>112</v>
      </c>
      <c r="CS681" s="1" t="s">
        <v>111</v>
      </c>
      <c r="CT681" s="1" t="s">
        <v>111</v>
      </c>
      <c r="CU681" s="1" t="s">
        <v>111</v>
      </c>
      <c r="CV681" s="1" t="s">
        <v>138</v>
      </c>
      <c r="CW681" s="1" t="s">
        <v>593</v>
      </c>
      <c r="CX681" s="1">
        <v>16702338040</v>
      </c>
      <c r="CY681" s="1" t="s">
        <v>590</v>
      </c>
      <c r="CZ681" s="1" t="s">
        <v>138</v>
      </c>
      <c r="DA681" s="1" t="s">
        <v>111</v>
      </c>
      <c r="DB681" s="1" t="s">
        <v>112</v>
      </c>
    </row>
    <row r="682" spans="1:111" ht="15.6" customHeight="1" x14ac:dyDescent="0.25">
      <c r="A682" s="1" t="s">
        <v>9429</v>
      </c>
      <c r="B682" s="1" t="s">
        <v>238</v>
      </c>
      <c r="C682" s="2">
        <v>44070.89656238426</v>
      </c>
      <c r="D682" s="2">
        <v>44137</v>
      </c>
      <c r="E682" s="1" t="s">
        <v>180</v>
      </c>
      <c r="G682" s="1" t="s">
        <v>112</v>
      </c>
      <c r="H682" s="1" t="s">
        <v>112</v>
      </c>
      <c r="I682" s="1" t="s">
        <v>112</v>
      </c>
      <c r="J682" s="1" t="s">
        <v>6893</v>
      </c>
      <c r="K682" s="1" t="s">
        <v>6894</v>
      </c>
      <c r="L682" s="1" t="s">
        <v>5448</v>
      </c>
      <c r="N682" s="1" t="s">
        <v>116</v>
      </c>
      <c r="O682" s="1" t="s">
        <v>117</v>
      </c>
      <c r="P682" s="9">
        <v>96950</v>
      </c>
      <c r="Q682" s="1" t="s">
        <v>118</v>
      </c>
      <c r="S682" s="1">
        <v>16702358778</v>
      </c>
      <c r="U682" s="1">
        <v>493110</v>
      </c>
      <c r="V682" s="1" t="s">
        <v>119</v>
      </c>
      <c r="X682" s="1" t="s">
        <v>1052</v>
      </c>
      <c r="Y682" s="1" t="s">
        <v>1053</v>
      </c>
      <c r="Z682" s="1" t="s">
        <v>1054</v>
      </c>
      <c r="AA682" s="1" t="s">
        <v>373</v>
      </c>
      <c r="AB682" s="1" t="s">
        <v>5448</v>
      </c>
      <c r="AD682" s="1" t="s">
        <v>116</v>
      </c>
      <c r="AE682" s="1" t="s">
        <v>117</v>
      </c>
      <c r="AF682" s="9">
        <v>96950</v>
      </c>
      <c r="AG682" s="1" t="s">
        <v>118</v>
      </c>
      <c r="AI682" s="1">
        <v>16702358778</v>
      </c>
      <c r="AK682" s="1" t="s">
        <v>1055</v>
      </c>
      <c r="BC682" s="1" t="str">
        <f>"41-2031.00"</f>
        <v>41-2031.00</v>
      </c>
      <c r="BD682" s="1" t="s">
        <v>743</v>
      </c>
      <c r="BE682" s="1" t="s">
        <v>9430</v>
      </c>
      <c r="BF682" s="1" t="s">
        <v>9431</v>
      </c>
      <c r="BG682" s="1">
        <v>1</v>
      </c>
      <c r="BH682" s="1">
        <v>1</v>
      </c>
      <c r="BI682" s="2">
        <v>44105</v>
      </c>
      <c r="BJ682" s="2">
        <v>44469</v>
      </c>
      <c r="BK682" s="2">
        <v>44137</v>
      </c>
      <c r="BL682" s="2">
        <v>44469</v>
      </c>
      <c r="BM682" s="1">
        <v>40</v>
      </c>
      <c r="BN682" s="1">
        <v>0</v>
      </c>
      <c r="BO682" s="1">
        <v>8</v>
      </c>
      <c r="BP682" s="1">
        <v>8</v>
      </c>
      <c r="BQ682" s="1">
        <v>8</v>
      </c>
      <c r="BR682" s="1">
        <v>8</v>
      </c>
      <c r="BS682" s="1">
        <v>8</v>
      </c>
      <c r="BT682" s="1">
        <v>0</v>
      </c>
      <c r="BU682" s="1" t="str">
        <f>"8:00 AM"</f>
        <v>8:00 AM</v>
      </c>
      <c r="BV682" s="1" t="str">
        <f>"5:00 PM"</f>
        <v>5:00 PM</v>
      </c>
      <c r="BW682" s="1" t="s">
        <v>135</v>
      </c>
      <c r="BX682" s="1">
        <v>0</v>
      </c>
      <c r="BY682" s="1">
        <v>0</v>
      </c>
      <c r="BZ682" s="1" t="s">
        <v>112</v>
      </c>
      <c r="CA682" s="1">
        <v>0</v>
      </c>
      <c r="CB682" s="1" t="s">
        <v>9432</v>
      </c>
      <c r="CC682" s="1" t="s">
        <v>9433</v>
      </c>
      <c r="CD682" s="1" t="s">
        <v>7505</v>
      </c>
      <c r="CE682" s="1" t="s">
        <v>167</v>
      </c>
      <c r="CF682" s="1" t="s">
        <v>117</v>
      </c>
      <c r="CG682" s="1">
        <v>96950</v>
      </c>
      <c r="CH682" s="3">
        <v>11.52</v>
      </c>
      <c r="CI682" s="3">
        <v>11.52</v>
      </c>
      <c r="CJ682" s="3">
        <v>17.28</v>
      </c>
      <c r="CK682" s="3">
        <v>17.28</v>
      </c>
      <c r="CL682" s="1" t="s">
        <v>137</v>
      </c>
      <c r="CM682" s="1" t="s">
        <v>168</v>
      </c>
      <c r="CN682" s="1" t="s">
        <v>139</v>
      </c>
      <c r="CP682" s="1" t="s">
        <v>112</v>
      </c>
      <c r="CQ682" s="1" t="s">
        <v>111</v>
      </c>
      <c r="CR682" s="1" t="s">
        <v>111</v>
      </c>
      <c r="CS682" s="1" t="s">
        <v>111</v>
      </c>
      <c r="CT682" s="1" t="s">
        <v>138</v>
      </c>
      <c r="CU682" s="1" t="s">
        <v>111</v>
      </c>
      <c r="CV682" s="1" t="s">
        <v>111</v>
      </c>
      <c r="CW682" s="1" t="s">
        <v>3777</v>
      </c>
      <c r="CX682" s="1">
        <v>16702358778</v>
      </c>
      <c r="CY682" s="1" t="s">
        <v>1055</v>
      </c>
      <c r="CZ682" s="1" t="s">
        <v>138</v>
      </c>
      <c r="DA682" s="1" t="s">
        <v>111</v>
      </c>
      <c r="DB682" s="1" t="s">
        <v>112</v>
      </c>
    </row>
    <row r="683" spans="1:111" ht="15.6" customHeight="1" x14ac:dyDescent="0.25">
      <c r="A683" s="1" t="s">
        <v>9453</v>
      </c>
      <c r="B683" s="1" t="s">
        <v>238</v>
      </c>
      <c r="C683" s="2">
        <v>44154.00227824074</v>
      </c>
      <c r="D683" s="2">
        <v>44186</v>
      </c>
      <c r="E683" s="1" t="s">
        <v>110</v>
      </c>
      <c r="F683" s="2">
        <v>44098.833333333336</v>
      </c>
      <c r="G683" s="1" t="s">
        <v>112</v>
      </c>
      <c r="H683" s="1" t="s">
        <v>112</v>
      </c>
      <c r="I683" s="1" t="s">
        <v>112</v>
      </c>
      <c r="J683" s="1" t="s">
        <v>3007</v>
      </c>
      <c r="K683" s="1" t="s">
        <v>9454</v>
      </c>
      <c r="L683" s="1" t="s">
        <v>9455</v>
      </c>
      <c r="M683" s="1" t="s">
        <v>9456</v>
      </c>
      <c r="N683" s="1" t="s">
        <v>167</v>
      </c>
      <c r="O683" s="1" t="s">
        <v>117</v>
      </c>
      <c r="P683" s="9">
        <v>96950</v>
      </c>
      <c r="Q683" s="1" t="s">
        <v>118</v>
      </c>
      <c r="S683" s="1">
        <v>16702356533</v>
      </c>
      <c r="U683" s="1">
        <v>561320</v>
      </c>
      <c r="V683" s="1" t="s">
        <v>2479</v>
      </c>
      <c r="W683" s="1" t="s">
        <v>111</v>
      </c>
      <c r="X683" s="1" t="s">
        <v>9457</v>
      </c>
      <c r="Y683" s="1" t="s">
        <v>554</v>
      </c>
      <c r="Z683" s="1" t="s">
        <v>402</v>
      </c>
      <c r="AA683" s="1" t="s">
        <v>528</v>
      </c>
      <c r="AB683" s="1" t="s">
        <v>3942</v>
      </c>
      <c r="AC683" s="1" t="s">
        <v>2026</v>
      </c>
      <c r="AD683" s="1" t="s">
        <v>167</v>
      </c>
      <c r="AE683" s="1" t="s">
        <v>117</v>
      </c>
      <c r="AF683" s="9">
        <v>96950</v>
      </c>
      <c r="AG683" s="1" t="s">
        <v>118</v>
      </c>
      <c r="AI683" s="1">
        <v>16702356533</v>
      </c>
      <c r="AK683" s="1" t="s">
        <v>3012</v>
      </c>
      <c r="BC683" s="1" t="str">
        <f>"37-2011.00"</f>
        <v>37-2011.00</v>
      </c>
      <c r="BD683" s="1" t="s">
        <v>676</v>
      </c>
      <c r="BE683" s="1" t="s">
        <v>9458</v>
      </c>
      <c r="BF683" s="1" t="s">
        <v>4104</v>
      </c>
      <c r="BG683" s="1">
        <v>2</v>
      </c>
      <c r="BH683" s="1">
        <v>2</v>
      </c>
      <c r="BI683" s="2">
        <v>44100</v>
      </c>
      <c r="BJ683" s="2">
        <v>44464</v>
      </c>
      <c r="BK683" s="2">
        <v>44186</v>
      </c>
      <c r="BL683" s="2">
        <v>44464</v>
      </c>
      <c r="BM683" s="1">
        <v>40</v>
      </c>
      <c r="BN683" s="1">
        <v>0</v>
      </c>
      <c r="BO683" s="1">
        <v>8</v>
      </c>
      <c r="BP683" s="1">
        <v>8</v>
      </c>
      <c r="BQ683" s="1">
        <v>8</v>
      </c>
      <c r="BR683" s="1">
        <v>8</v>
      </c>
      <c r="BS683" s="1">
        <v>8</v>
      </c>
      <c r="BT683" s="1">
        <v>0</v>
      </c>
      <c r="BU683" s="1" t="str">
        <f>"8:00 AM"</f>
        <v>8:00 AM</v>
      </c>
      <c r="BV683" s="1" t="str">
        <f>"5:00 PM"</f>
        <v>5:00 PM</v>
      </c>
      <c r="BW683" s="1" t="s">
        <v>230</v>
      </c>
      <c r="BX683" s="1">
        <v>0</v>
      </c>
      <c r="BY683" s="1">
        <v>12</v>
      </c>
      <c r="BZ683" s="1" t="s">
        <v>112</v>
      </c>
      <c r="CA683" s="1">
        <v>0</v>
      </c>
      <c r="CB683" s="1" t="s">
        <v>3014</v>
      </c>
      <c r="CC683" s="1" t="s">
        <v>9459</v>
      </c>
      <c r="CD683" s="1" t="s">
        <v>9460</v>
      </c>
      <c r="CE683" s="1" t="s">
        <v>167</v>
      </c>
      <c r="CF683" s="1" t="s">
        <v>117</v>
      </c>
      <c r="CG683" s="1">
        <v>96950</v>
      </c>
      <c r="CH683" s="3">
        <v>10.42</v>
      </c>
      <c r="CI683" s="3">
        <v>10.42</v>
      </c>
      <c r="CJ683" s="3">
        <v>15.63</v>
      </c>
      <c r="CK683" s="3">
        <v>15.63</v>
      </c>
      <c r="CL683" s="1" t="s">
        <v>137</v>
      </c>
      <c r="CM683" s="1" t="s">
        <v>138</v>
      </c>
      <c r="CN683" s="1" t="s">
        <v>139</v>
      </c>
      <c r="CP683" s="1" t="s">
        <v>112</v>
      </c>
      <c r="CQ683" s="1" t="s">
        <v>111</v>
      </c>
      <c r="CR683" s="1" t="s">
        <v>111</v>
      </c>
      <c r="CS683" s="1" t="s">
        <v>111</v>
      </c>
      <c r="CT683" s="1" t="s">
        <v>138</v>
      </c>
      <c r="CU683" s="1" t="s">
        <v>111</v>
      </c>
      <c r="CV683" s="1" t="s">
        <v>111</v>
      </c>
      <c r="CW683" s="1" t="s">
        <v>9461</v>
      </c>
      <c r="CX683" s="1">
        <v>16702356533</v>
      </c>
      <c r="CY683" s="1" t="s">
        <v>3012</v>
      </c>
      <c r="CZ683" s="1" t="s">
        <v>380</v>
      </c>
      <c r="DA683" s="1" t="s">
        <v>111</v>
      </c>
      <c r="DB683" s="1" t="s">
        <v>111</v>
      </c>
    </row>
    <row r="684" spans="1:111" ht="15.6" customHeight="1" x14ac:dyDescent="0.25">
      <c r="A684" s="1" t="s">
        <v>9466</v>
      </c>
      <c r="B684" s="1" t="s">
        <v>238</v>
      </c>
      <c r="C684" s="2">
        <v>44077.154586689816</v>
      </c>
      <c r="D684" s="2">
        <v>44166</v>
      </c>
      <c r="E684" s="1" t="s">
        <v>110</v>
      </c>
      <c r="F684" s="2">
        <v>44103.833333333336</v>
      </c>
      <c r="G684" s="1" t="s">
        <v>111</v>
      </c>
      <c r="H684" s="1" t="s">
        <v>112</v>
      </c>
      <c r="I684" s="1" t="s">
        <v>112</v>
      </c>
      <c r="J684" s="1" t="s">
        <v>2059</v>
      </c>
      <c r="K684" s="1" t="s">
        <v>2060</v>
      </c>
      <c r="L684" s="1" t="s">
        <v>2061</v>
      </c>
      <c r="N684" s="1" t="s">
        <v>116</v>
      </c>
      <c r="O684" s="1" t="s">
        <v>117</v>
      </c>
      <c r="P684" s="9">
        <v>96950</v>
      </c>
      <c r="Q684" s="1" t="s">
        <v>118</v>
      </c>
      <c r="S684" s="1">
        <v>16702351033</v>
      </c>
      <c r="U684" s="1">
        <v>72251</v>
      </c>
      <c r="V684" s="1" t="s">
        <v>119</v>
      </c>
      <c r="X684" s="1" t="s">
        <v>8034</v>
      </c>
      <c r="Y684" s="1" t="s">
        <v>9467</v>
      </c>
      <c r="Z684" s="1" t="s">
        <v>6519</v>
      </c>
      <c r="AA684" s="1" t="s">
        <v>9468</v>
      </c>
      <c r="AB684" s="1" t="s">
        <v>2064</v>
      </c>
      <c r="AD684" s="1" t="s">
        <v>116</v>
      </c>
      <c r="AE684" s="1" t="s">
        <v>117</v>
      </c>
      <c r="AF684" s="9">
        <v>96950</v>
      </c>
      <c r="AG684" s="1" t="s">
        <v>118</v>
      </c>
      <c r="AI684" s="1">
        <v>16704830213</v>
      </c>
      <c r="AK684" s="1" t="s">
        <v>9469</v>
      </c>
      <c r="BC684" s="1" t="str">
        <f>"35-2014.00"</f>
        <v>35-2014.00</v>
      </c>
      <c r="BD684" s="1" t="s">
        <v>152</v>
      </c>
      <c r="BE684" s="1" t="s">
        <v>9470</v>
      </c>
      <c r="BF684" s="1" t="s">
        <v>154</v>
      </c>
      <c r="BG684" s="1">
        <v>6</v>
      </c>
      <c r="BH684" s="1">
        <v>6</v>
      </c>
      <c r="BI684" s="2">
        <v>44105</v>
      </c>
      <c r="BJ684" s="2">
        <v>44469</v>
      </c>
      <c r="BK684" s="2">
        <v>44166</v>
      </c>
      <c r="BL684" s="2">
        <v>44469</v>
      </c>
      <c r="BM684" s="1">
        <v>40</v>
      </c>
      <c r="BN684" s="1">
        <v>0</v>
      </c>
      <c r="BO684" s="1">
        <v>8</v>
      </c>
      <c r="BP684" s="1">
        <v>8</v>
      </c>
      <c r="BQ684" s="1">
        <v>8</v>
      </c>
      <c r="BR684" s="1">
        <v>8</v>
      </c>
      <c r="BS684" s="1">
        <v>8</v>
      </c>
      <c r="BT684" s="1">
        <v>0</v>
      </c>
      <c r="BU684" s="1" t="str">
        <f>"10:00 AM"</f>
        <v>10:00 AM</v>
      </c>
      <c r="BV684" s="1" t="str">
        <f>"9:00 PM"</f>
        <v>9:00 PM</v>
      </c>
      <c r="BW684" s="1" t="s">
        <v>135</v>
      </c>
      <c r="BX684" s="1">
        <v>0</v>
      </c>
      <c r="BY684" s="1">
        <v>12</v>
      </c>
      <c r="BZ684" s="1" t="s">
        <v>112</v>
      </c>
      <c r="CA684" s="1">
        <v>0</v>
      </c>
      <c r="CB684" s="1" t="s">
        <v>9471</v>
      </c>
      <c r="CC684" s="1" t="s">
        <v>2069</v>
      </c>
      <c r="CD684" s="1" t="s">
        <v>9472</v>
      </c>
      <c r="CE684" s="1" t="s">
        <v>116</v>
      </c>
      <c r="CF684" s="1" t="s">
        <v>117</v>
      </c>
      <c r="CG684" s="1">
        <v>96950</v>
      </c>
      <c r="CH684" s="3">
        <v>10.68</v>
      </c>
      <c r="CI684" s="3">
        <v>10.68</v>
      </c>
      <c r="CJ684" s="3">
        <v>16.02</v>
      </c>
      <c r="CK684" s="3">
        <v>16.02</v>
      </c>
      <c r="CL684" s="1" t="s">
        <v>137</v>
      </c>
      <c r="CM684" s="1" t="s">
        <v>138</v>
      </c>
      <c r="CN684" s="1" t="s">
        <v>139</v>
      </c>
      <c r="CP684" s="1" t="s">
        <v>112</v>
      </c>
      <c r="CQ684" s="1" t="s">
        <v>111</v>
      </c>
      <c r="CR684" s="1" t="s">
        <v>112</v>
      </c>
      <c r="CS684" s="1" t="s">
        <v>111</v>
      </c>
      <c r="CT684" s="1" t="s">
        <v>138</v>
      </c>
      <c r="CU684" s="1" t="s">
        <v>111</v>
      </c>
      <c r="CV684" s="1" t="s">
        <v>138</v>
      </c>
      <c r="CW684" s="1" t="s">
        <v>138</v>
      </c>
      <c r="CX684" s="1">
        <v>16702351033</v>
      </c>
      <c r="CY684" s="1" t="s">
        <v>2071</v>
      </c>
      <c r="CZ684" s="1" t="s">
        <v>138</v>
      </c>
      <c r="DA684" s="1" t="s">
        <v>111</v>
      </c>
      <c r="DB684" s="1" t="s">
        <v>112</v>
      </c>
      <c r="DC684" s="1" t="s">
        <v>821</v>
      </c>
      <c r="DD684" s="1" t="s">
        <v>2062</v>
      </c>
      <c r="DE684" s="1" t="s">
        <v>1747</v>
      </c>
      <c r="DG684" s="1" t="s">
        <v>2065</v>
      </c>
    </row>
    <row r="685" spans="1:111" ht="15.6" customHeight="1" x14ac:dyDescent="0.25">
      <c r="A685" s="1" t="s">
        <v>9478</v>
      </c>
      <c r="B685" s="1" t="s">
        <v>238</v>
      </c>
      <c r="C685" s="2">
        <v>44040.412879513889</v>
      </c>
      <c r="D685" s="2">
        <v>44111</v>
      </c>
      <c r="E685" s="1" t="s">
        <v>180</v>
      </c>
      <c r="G685" s="1" t="s">
        <v>111</v>
      </c>
      <c r="H685" s="1" t="s">
        <v>112</v>
      </c>
      <c r="I685" s="1" t="s">
        <v>112</v>
      </c>
      <c r="J685" s="1" t="s">
        <v>9479</v>
      </c>
      <c r="K685" s="1" t="s">
        <v>9480</v>
      </c>
      <c r="L685" s="1" t="s">
        <v>9481</v>
      </c>
      <c r="M685" s="1" t="s">
        <v>1197</v>
      </c>
      <c r="N685" s="1" t="s">
        <v>167</v>
      </c>
      <c r="O685" s="1" t="s">
        <v>117</v>
      </c>
      <c r="P685" s="9">
        <v>96950</v>
      </c>
      <c r="Q685" s="1" t="s">
        <v>118</v>
      </c>
      <c r="S685" s="1">
        <v>16702332013</v>
      </c>
      <c r="U685" s="1">
        <v>2382</v>
      </c>
      <c r="V685" s="1" t="s">
        <v>119</v>
      </c>
      <c r="X685" s="1" t="s">
        <v>9482</v>
      </c>
      <c r="Y685" s="1" t="s">
        <v>9483</v>
      </c>
      <c r="Z685" s="1" t="s">
        <v>3848</v>
      </c>
      <c r="AA685" s="1" t="s">
        <v>9484</v>
      </c>
      <c r="AB685" s="1" t="s">
        <v>9485</v>
      </c>
      <c r="AD685" s="1" t="s">
        <v>167</v>
      </c>
      <c r="AE685" s="1" t="s">
        <v>117</v>
      </c>
      <c r="AF685" s="9">
        <v>96950</v>
      </c>
      <c r="AG685" s="1" t="s">
        <v>118</v>
      </c>
      <c r="AI685" s="1">
        <v>16702332013</v>
      </c>
      <c r="AK685" s="1" t="s">
        <v>9486</v>
      </c>
      <c r="BC685" s="1" t="str">
        <f>"49-3042.00"</f>
        <v>49-3042.00</v>
      </c>
      <c r="BD685" s="1" t="s">
        <v>1089</v>
      </c>
      <c r="BE685" s="1" t="s">
        <v>9487</v>
      </c>
      <c r="BF685" s="1" t="s">
        <v>1091</v>
      </c>
      <c r="BG685" s="1">
        <v>1</v>
      </c>
      <c r="BH685" s="1">
        <v>1</v>
      </c>
      <c r="BI685" s="2">
        <v>44105</v>
      </c>
      <c r="BJ685" s="2">
        <v>45199</v>
      </c>
      <c r="BK685" s="2">
        <v>44111</v>
      </c>
      <c r="BL685" s="2">
        <v>45199</v>
      </c>
      <c r="BM685" s="1">
        <v>40</v>
      </c>
      <c r="BN685" s="1">
        <v>0</v>
      </c>
      <c r="BO685" s="1">
        <v>8</v>
      </c>
      <c r="BP685" s="1">
        <v>8</v>
      </c>
      <c r="BQ685" s="1">
        <v>8</v>
      </c>
      <c r="BR685" s="1">
        <v>8</v>
      </c>
      <c r="BS685" s="1">
        <v>8</v>
      </c>
      <c r="BT685" s="1">
        <v>0</v>
      </c>
      <c r="BU685" s="1" t="str">
        <f>"8:00 AM"</f>
        <v>8:00 AM</v>
      </c>
      <c r="BV685" s="1" t="str">
        <f>"5:00 PM"</f>
        <v>5:00 PM</v>
      </c>
      <c r="BW685" s="1" t="s">
        <v>230</v>
      </c>
      <c r="BX685" s="1">
        <v>0</v>
      </c>
      <c r="BY685" s="1">
        <v>12</v>
      </c>
      <c r="BZ685" s="1" t="s">
        <v>112</v>
      </c>
      <c r="CA685" s="1">
        <v>0</v>
      </c>
      <c r="CB685" s="4" t="s">
        <v>9488</v>
      </c>
      <c r="CC685" s="1" t="s">
        <v>9489</v>
      </c>
      <c r="CD685" s="1" t="s">
        <v>9490</v>
      </c>
      <c r="CE685" s="1" t="s">
        <v>116</v>
      </c>
      <c r="CF685" s="1" t="s">
        <v>117</v>
      </c>
      <c r="CG685" s="1">
        <v>96950</v>
      </c>
      <c r="CH685" s="3">
        <v>18.77</v>
      </c>
      <c r="CI685" s="3">
        <v>18.77</v>
      </c>
      <c r="CJ685" s="3">
        <v>0</v>
      </c>
      <c r="CK685" s="3">
        <v>0</v>
      </c>
      <c r="CL685" s="1" t="s">
        <v>137</v>
      </c>
      <c r="CM685" s="1" t="s">
        <v>230</v>
      </c>
      <c r="CN685" s="1" t="s">
        <v>139</v>
      </c>
      <c r="CP685" s="1" t="s">
        <v>112</v>
      </c>
      <c r="CQ685" s="1" t="s">
        <v>111</v>
      </c>
      <c r="CR685" s="1" t="s">
        <v>112</v>
      </c>
      <c r="CS685" s="1" t="s">
        <v>112</v>
      </c>
      <c r="CT685" s="1" t="s">
        <v>138</v>
      </c>
      <c r="CU685" s="1" t="s">
        <v>111</v>
      </c>
      <c r="CV685" s="1" t="s">
        <v>138</v>
      </c>
      <c r="CW685" s="1" t="s">
        <v>1633</v>
      </c>
      <c r="CX685" s="1">
        <v>16702871097</v>
      </c>
      <c r="CY685" s="1" t="s">
        <v>9491</v>
      </c>
      <c r="CZ685" s="1" t="s">
        <v>138</v>
      </c>
      <c r="DA685" s="1" t="s">
        <v>111</v>
      </c>
      <c r="DB685" s="1" t="s">
        <v>112</v>
      </c>
      <c r="DC685" s="1" t="s">
        <v>9482</v>
      </c>
      <c r="DD685" s="1" t="s">
        <v>9483</v>
      </c>
      <c r="DE685" s="1" t="s">
        <v>3848</v>
      </c>
      <c r="DF685" s="1" t="s">
        <v>9480</v>
      </c>
      <c r="DG685" s="1" t="s">
        <v>9492</v>
      </c>
    </row>
    <row r="686" spans="1:111" ht="15.6" customHeight="1" x14ac:dyDescent="0.25">
      <c r="A686" s="1" t="s">
        <v>9497</v>
      </c>
      <c r="B686" s="1" t="s">
        <v>238</v>
      </c>
      <c r="C686" s="2">
        <v>44166.806011689812</v>
      </c>
      <c r="D686" s="2">
        <v>44211</v>
      </c>
      <c r="E686" s="1" t="s">
        <v>180</v>
      </c>
      <c r="G686" s="1" t="s">
        <v>112</v>
      </c>
      <c r="H686" s="1" t="s">
        <v>112</v>
      </c>
      <c r="I686" s="1" t="s">
        <v>112</v>
      </c>
      <c r="J686" s="1" t="s">
        <v>9498</v>
      </c>
      <c r="L686" s="1" t="s">
        <v>7448</v>
      </c>
      <c r="M686" s="1" t="s">
        <v>1962</v>
      </c>
      <c r="N686" s="1" t="s">
        <v>116</v>
      </c>
      <c r="O686" s="1" t="s">
        <v>117</v>
      </c>
      <c r="P686" s="9">
        <v>96950</v>
      </c>
      <c r="Q686" s="1" t="s">
        <v>118</v>
      </c>
      <c r="S686" s="1">
        <v>16703234260</v>
      </c>
      <c r="U686" s="1">
        <v>524210</v>
      </c>
      <c r="V686" s="1" t="s">
        <v>119</v>
      </c>
      <c r="X686" s="1" t="s">
        <v>7449</v>
      </c>
      <c r="Y686" s="1" t="s">
        <v>7450</v>
      </c>
      <c r="AA686" s="1" t="s">
        <v>7451</v>
      </c>
      <c r="AB686" s="1" t="s">
        <v>7448</v>
      </c>
      <c r="AC686" s="1" t="s">
        <v>1962</v>
      </c>
      <c r="AD686" s="1" t="s">
        <v>116</v>
      </c>
      <c r="AE686" s="1" t="s">
        <v>117</v>
      </c>
      <c r="AF686" s="9">
        <v>96950</v>
      </c>
      <c r="AG686" s="1" t="s">
        <v>118</v>
      </c>
      <c r="AI686" s="1">
        <v>16703234260</v>
      </c>
      <c r="AK686" s="1" t="s">
        <v>1970</v>
      </c>
      <c r="AL686" s="1" t="s">
        <v>653</v>
      </c>
      <c r="AM686" s="1" t="s">
        <v>654</v>
      </c>
      <c r="AN686" s="1" t="s">
        <v>655</v>
      </c>
      <c r="AO686" s="1" t="s">
        <v>656</v>
      </c>
      <c r="AP686" s="1" t="s">
        <v>9499</v>
      </c>
      <c r="AQ686" s="1" t="s">
        <v>658</v>
      </c>
      <c r="AR686" s="1" t="s">
        <v>116</v>
      </c>
      <c r="AS686" s="1" t="s">
        <v>117</v>
      </c>
      <c r="AT686" s="9">
        <v>96950</v>
      </c>
      <c r="AU686" s="1" t="s">
        <v>118</v>
      </c>
      <c r="AW686" s="1">
        <v>16702330081</v>
      </c>
      <c r="AY686" s="1" t="s">
        <v>659</v>
      </c>
      <c r="AZ686" s="1" t="s">
        <v>9500</v>
      </c>
      <c r="BA686" s="1" t="s">
        <v>117</v>
      </c>
      <c r="BB686" s="1" t="s">
        <v>661</v>
      </c>
      <c r="BC686" s="1" t="str">
        <f>"13-2053.00"</f>
        <v>13-2053.00</v>
      </c>
      <c r="BD686" s="1" t="s">
        <v>2602</v>
      </c>
      <c r="BE686" s="1" t="s">
        <v>9501</v>
      </c>
      <c r="BF686" s="1" t="s">
        <v>7452</v>
      </c>
      <c r="BG686" s="1">
        <v>1</v>
      </c>
      <c r="BH686" s="1">
        <v>1</v>
      </c>
      <c r="BI686" s="2">
        <v>44166</v>
      </c>
      <c r="BJ686" s="2">
        <v>44530</v>
      </c>
      <c r="BK686" s="2">
        <v>44211</v>
      </c>
      <c r="BL686" s="2">
        <v>44530</v>
      </c>
      <c r="BM686" s="1">
        <v>40</v>
      </c>
      <c r="BN686" s="1">
        <v>0</v>
      </c>
      <c r="BO686" s="1">
        <v>8</v>
      </c>
      <c r="BP686" s="1">
        <v>8</v>
      </c>
      <c r="BQ686" s="1">
        <v>8</v>
      </c>
      <c r="BR686" s="1">
        <v>8</v>
      </c>
      <c r="BS686" s="1">
        <v>8</v>
      </c>
      <c r="BT686" s="1">
        <v>0</v>
      </c>
      <c r="BU686" s="1" t="str">
        <f>"8:00 AM"</f>
        <v>8:00 AM</v>
      </c>
      <c r="BV686" s="1" t="str">
        <f>"5:00 PM"</f>
        <v>5:00 PM</v>
      </c>
      <c r="BW686" s="1" t="s">
        <v>193</v>
      </c>
      <c r="BX686" s="1">
        <v>0</v>
      </c>
      <c r="BY686" s="1">
        <v>24</v>
      </c>
      <c r="BZ686" s="1" t="s">
        <v>112</v>
      </c>
      <c r="CA686" s="1">
        <v>0</v>
      </c>
      <c r="CB686" s="1" t="s">
        <v>9502</v>
      </c>
      <c r="CC686" s="1" t="s">
        <v>7448</v>
      </c>
      <c r="CD686" s="1" t="s">
        <v>9503</v>
      </c>
      <c r="CE686" s="1" t="s">
        <v>116</v>
      </c>
      <c r="CF686" s="1" t="s">
        <v>117</v>
      </c>
      <c r="CG686" s="1">
        <v>96950</v>
      </c>
      <c r="CH686" s="3">
        <v>10.37</v>
      </c>
      <c r="CI686" s="3">
        <v>26.55</v>
      </c>
      <c r="CJ686" s="3">
        <v>15.55</v>
      </c>
      <c r="CK686" s="3">
        <v>39.83</v>
      </c>
      <c r="CL686" s="1" t="s">
        <v>137</v>
      </c>
      <c r="CM686" s="1" t="s">
        <v>138</v>
      </c>
      <c r="CN686" s="1" t="s">
        <v>139</v>
      </c>
      <c r="CP686" s="1" t="s">
        <v>112</v>
      </c>
      <c r="CQ686" s="1" t="s">
        <v>111</v>
      </c>
      <c r="CR686" s="1" t="s">
        <v>112</v>
      </c>
      <c r="CS686" s="1" t="s">
        <v>111</v>
      </c>
      <c r="CT686" s="1" t="s">
        <v>138</v>
      </c>
      <c r="CU686" s="1" t="s">
        <v>111</v>
      </c>
      <c r="CV686" s="1" t="s">
        <v>138</v>
      </c>
      <c r="CW686" s="1" t="s">
        <v>138</v>
      </c>
      <c r="CX686" s="1">
        <v>16703234260</v>
      </c>
      <c r="CY686" s="1" t="s">
        <v>7453</v>
      </c>
      <c r="CZ686" s="1" t="s">
        <v>7454</v>
      </c>
      <c r="DA686" s="1" t="s">
        <v>111</v>
      </c>
      <c r="DB686" s="1" t="s">
        <v>112</v>
      </c>
    </row>
    <row r="687" spans="1:111" ht="15.6" customHeight="1" x14ac:dyDescent="0.25">
      <c r="A687" s="1" t="s">
        <v>9514</v>
      </c>
      <c r="B687" s="1" t="s">
        <v>238</v>
      </c>
      <c r="C687" s="2">
        <v>44140.119344560182</v>
      </c>
      <c r="D687" s="2">
        <v>44194</v>
      </c>
      <c r="E687" s="1" t="s">
        <v>180</v>
      </c>
      <c r="G687" s="1" t="s">
        <v>111</v>
      </c>
      <c r="H687" s="1" t="s">
        <v>112</v>
      </c>
      <c r="I687" s="1" t="s">
        <v>112</v>
      </c>
      <c r="J687" s="1" t="s">
        <v>2017</v>
      </c>
      <c r="L687" s="1" t="s">
        <v>2018</v>
      </c>
      <c r="N687" s="1" t="s">
        <v>116</v>
      </c>
      <c r="O687" s="1" t="s">
        <v>117</v>
      </c>
      <c r="P687" s="9">
        <v>96950</v>
      </c>
      <c r="Q687" s="1" t="s">
        <v>118</v>
      </c>
      <c r="S687" s="1">
        <v>16702358165</v>
      </c>
      <c r="U687" s="1">
        <v>484110</v>
      </c>
      <c r="V687" s="1" t="s">
        <v>119</v>
      </c>
      <c r="X687" s="1" t="s">
        <v>2440</v>
      </c>
      <c r="Y687" s="1" t="s">
        <v>2441</v>
      </c>
      <c r="Z687" s="1" t="s">
        <v>2019</v>
      </c>
      <c r="AA687" s="1" t="s">
        <v>245</v>
      </c>
      <c r="AB687" s="1" t="s">
        <v>2018</v>
      </c>
      <c r="AD687" s="1" t="s">
        <v>116</v>
      </c>
      <c r="AE687" s="1" t="s">
        <v>117</v>
      </c>
      <c r="AF687" s="9">
        <v>96950</v>
      </c>
      <c r="AG687" s="1" t="s">
        <v>118</v>
      </c>
      <c r="AI687" s="1">
        <v>16702358165</v>
      </c>
      <c r="AK687" s="1" t="s">
        <v>2021</v>
      </c>
      <c r="BC687" s="1" t="str">
        <f>"43-5011.00"</f>
        <v>43-5011.00</v>
      </c>
      <c r="BD687" s="1" t="s">
        <v>2022</v>
      </c>
      <c r="BE687" s="1" t="s">
        <v>2023</v>
      </c>
      <c r="BF687" s="1" t="s">
        <v>2024</v>
      </c>
      <c r="BG687" s="1">
        <v>1</v>
      </c>
      <c r="BH687" s="1">
        <v>1</v>
      </c>
      <c r="BI687" s="2">
        <v>44105</v>
      </c>
      <c r="BJ687" s="2">
        <v>45199</v>
      </c>
      <c r="BK687" s="2">
        <v>44194</v>
      </c>
      <c r="BL687" s="2">
        <v>45199</v>
      </c>
      <c r="BM687" s="1">
        <v>40</v>
      </c>
      <c r="BN687" s="1">
        <v>0</v>
      </c>
      <c r="BO687" s="1">
        <v>8</v>
      </c>
      <c r="BP687" s="1">
        <v>8</v>
      </c>
      <c r="BQ687" s="1">
        <v>8</v>
      </c>
      <c r="BR687" s="1">
        <v>8</v>
      </c>
      <c r="BS687" s="1">
        <v>8</v>
      </c>
      <c r="BT687" s="1">
        <v>0</v>
      </c>
      <c r="BU687" s="1" t="str">
        <f>"8:30 AM"</f>
        <v>8:30 AM</v>
      </c>
      <c r="BV687" s="1" t="str">
        <f>"5:30 PM"</f>
        <v>5:30 PM</v>
      </c>
      <c r="BW687" s="1" t="s">
        <v>230</v>
      </c>
      <c r="BX687" s="1">
        <v>1</v>
      </c>
      <c r="BY687" s="1">
        <v>12</v>
      </c>
      <c r="BZ687" s="1" t="s">
        <v>112</v>
      </c>
      <c r="CA687" s="1">
        <v>0</v>
      </c>
      <c r="CB687" s="4" t="s">
        <v>2025</v>
      </c>
      <c r="CC687" s="1" t="s">
        <v>2026</v>
      </c>
      <c r="CE687" s="1" t="s">
        <v>167</v>
      </c>
      <c r="CF687" s="1" t="s">
        <v>117</v>
      </c>
      <c r="CG687" s="1">
        <v>96950</v>
      </c>
      <c r="CH687" s="3">
        <v>15.96</v>
      </c>
      <c r="CI687" s="3">
        <v>15.96</v>
      </c>
      <c r="CJ687" s="3">
        <v>0</v>
      </c>
      <c r="CK687" s="3">
        <v>0</v>
      </c>
      <c r="CL687" s="1" t="s">
        <v>137</v>
      </c>
      <c r="CM687" s="1" t="s">
        <v>230</v>
      </c>
      <c r="CN687" s="1" t="s">
        <v>139</v>
      </c>
      <c r="CP687" s="1" t="s">
        <v>112</v>
      </c>
      <c r="CQ687" s="1" t="s">
        <v>111</v>
      </c>
      <c r="CR687" s="1" t="s">
        <v>112</v>
      </c>
      <c r="CS687" s="1" t="s">
        <v>112</v>
      </c>
      <c r="CT687" s="1" t="s">
        <v>138</v>
      </c>
      <c r="CU687" s="1" t="s">
        <v>111</v>
      </c>
      <c r="CV687" s="1" t="s">
        <v>138</v>
      </c>
      <c r="CW687" s="1" t="s">
        <v>1633</v>
      </c>
      <c r="CX687" s="1">
        <v>16702358165</v>
      </c>
      <c r="CY687" s="1" t="s">
        <v>2021</v>
      </c>
      <c r="CZ687" s="1" t="s">
        <v>138</v>
      </c>
      <c r="DA687" s="1" t="s">
        <v>111</v>
      </c>
      <c r="DB687" s="1" t="s">
        <v>112</v>
      </c>
      <c r="DC687" s="1" t="s">
        <v>2440</v>
      </c>
      <c r="DD687" s="1" t="s">
        <v>9515</v>
      </c>
      <c r="DE687" s="1" t="s">
        <v>2029</v>
      </c>
      <c r="DF687" s="1" t="s">
        <v>2017</v>
      </c>
      <c r="DG687" s="1" t="s">
        <v>2021</v>
      </c>
    </row>
    <row r="688" spans="1:111" ht="15.6" customHeight="1" x14ac:dyDescent="0.25">
      <c r="A688" s="1" t="s">
        <v>9527</v>
      </c>
      <c r="B688" s="1" t="s">
        <v>238</v>
      </c>
      <c r="C688" s="2">
        <v>44293.14937835648</v>
      </c>
      <c r="D688" s="2">
        <v>44326</v>
      </c>
      <c r="E688" s="1" t="s">
        <v>110</v>
      </c>
      <c r="F688" s="2">
        <v>44468.833333333336</v>
      </c>
      <c r="G688" s="1" t="s">
        <v>111</v>
      </c>
      <c r="H688" s="1" t="s">
        <v>112</v>
      </c>
      <c r="I688" s="1" t="s">
        <v>112</v>
      </c>
      <c r="J688" s="1" t="s">
        <v>909</v>
      </c>
      <c r="L688" s="1" t="s">
        <v>910</v>
      </c>
      <c r="M688" s="1" t="s">
        <v>754</v>
      </c>
      <c r="N688" s="1" t="s">
        <v>167</v>
      </c>
      <c r="O688" s="1" t="s">
        <v>117</v>
      </c>
      <c r="P688" s="9">
        <v>96950</v>
      </c>
      <c r="Q688" s="1" t="s">
        <v>118</v>
      </c>
      <c r="S688" s="1">
        <v>16702350561</v>
      </c>
      <c r="T688" s="1">
        <v>115</v>
      </c>
      <c r="U688" s="1">
        <v>531110</v>
      </c>
      <c r="V688" s="1" t="s">
        <v>119</v>
      </c>
      <c r="X688" s="1" t="s">
        <v>911</v>
      </c>
      <c r="Y688" s="1" t="s">
        <v>912</v>
      </c>
      <c r="Z688" s="1" t="s">
        <v>913</v>
      </c>
      <c r="AA688" s="1" t="s">
        <v>914</v>
      </c>
      <c r="AB688" s="1" t="s">
        <v>915</v>
      </c>
      <c r="AC688" s="1" t="s">
        <v>916</v>
      </c>
      <c r="AD688" s="1" t="s">
        <v>167</v>
      </c>
      <c r="AE688" s="1" t="s">
        <v>117</v>
      </c>
      <c r="AF688" s="9">
        <v>96950</v>
      </c>
      <c r="AG688" s="1" t="s">
        <v>118</v>
      </c>
      <c r="AI688" s="1">
        <v>16702350561</v>
      </c>
      <c r="AJ688" s="1">
        <v>115</v>
      </c>
      <c r="AK688" s="1" t="s">
        <v>917</v>
      </c>
      <c r="BC688" s="1" t="str">
        <f>"15-1151.00"</f>
        <v>15-1151.00</v>
      </c>
      <c r="BD688" s="1" t="s">
        <v>2470</v>
      </c>
      <c r="BE688" s="1" t="s">
        <v>9528</v>
      </c>
      <c r="BF688" s="1" t="s">
        <v>9529</v>
      </c>
      <c r="BG688" s="1">
        <v>1</v>
      </c>
      <c r="BH688" s="1">
        <v>1</v>
      </c>
      <c r="BI688" s="2">
        <v>44470</v>
      </c>
      <c r="BJ688" s="2">
        <v>45565</v>
      </c>
      <c r="BK688" s="2">
        <v>44470</v>
      </c>
      <c r="BL688" s="2">
        <v>45565</v>
      </c>
      <c r="BM688" s="1">
        <v>35</v>
      </c>
      <c r="BN688" s="1">
        <v>0</v>
      </c>
      <c r="BO688" s="1">
        <v>7</v>
      </c>
      <c r="BP688" s="1">
        <v>7</v>
      </c>
      <c r="BQ688" s="1">
        <v>7</v>
      </c>
      <c r="BR688" s="1">
        <v>7</v>
      </c>
      <c r="BS688" s="1">
        <v>7</v>
      </c>
      <c r="BT688" s="1">
        <v>0</v>
      </c>
      <c r="BU688" s="1" t="str">
        <f>"8:00 AM"</f>
        <v>8:00 AM</v>
      </c>
      <c r="BV688" s="1" t="str">
        <f>"5:00 PM"</f>
        <v>5:00 PM</v>
      </c>
      <c r="BW688" s="1" t="s">
        <v>392</v>
      </c>
      <c r="BX688" s="1">
        <v>0</v>
      </c>
      <c r="BY688" s="1">
        <v>24</v>
      </c>
      <c r="BZ688" s="1" t="s">
        <v>112</v>
      </c>
      <c r="CA688" s="1">
        <v>0</v>
      </c>
      <c r="CB688" s="4" t="s">
        <v>9530</v>
      </c>
      <c r="CC688" s="1" t="s">
        <v>921</v>
      </c>
      <c r="CD688" s="1" t="s">
        <v>754</v>
      </c>
      <c r="CE688" s="1" t="s">
        <v>167</v>
      </c>
      <c r="CF688" s="1" t="s">
        <v>117</v>
      </c>
      <c r="CG688" s="1">
        <v>96950</v>
      </c>
      <c r="CH688" s="3">
        <v>12.19</v>
      </c>
      <c r="CI688" s="3">
        <v>15</v>
      </c>
      <c r="CJ688" s="3">
        <v>18.29</v>
      </c>
      <c r="CK688" s="3">
        <v>22.5</v>
      </c>
      <c r="CL688" s="1" t="s">
        <v>137</v>
      </c>
      <c r="CM688" s="1" t="s">
        <v>922</v>
      </c>
      <c r="CN688" s="1" t="s">
        <v>139</v>
      </c>
      <c r="CP688" s="1" t="s">
        <v>112</v>
      </c>
      <c r="CQ688" s="1" t="s">
        <v>111</v>
      </c>
      <c r="CR688" s="1" t="s">
        <v>112</v>
      </c>
      <c r="CS688" s="1" t="s">
        <v>111</v>
      </c>
      <c r="CT688" s="1" t="s">
        <v>111</v>
      </c>
      <c r="CU688" s="1" t="s">
        <v>111</v>
      </c>
      <c r="CV688" s="1" t="s">
        <v>138</v>
      </c>
      <c r="CW688" s="1" t="s">
        <v>714</v>
      </c>
      <c r="CX688" s="1">
        <v>16702350561</v>
      </c>
      <c r="CY688" s="1" t="s">
        <v>917</v>
      </c>
      <c r="CZ688" s="1" t="s">
        <v>716</v>
      </c>
      <c r="DA688" s="1" t="s">
        <v>111</v>
      </c>
      <c r="DB688" s="1" t="s">
        <v>112</v>
      </c>
    </row>
    <row r="689" spans="1:111" ht="15.6" customHeight="1" x14ac:dyDescent="0.25">
      <c r="A689" s="1" t="s">
        <v>9531</v>
      </c>
      <c r="B689" s="1" t="s">
        <v>238</v>
      </c>
      <c r="C689" s="2">
        <v>44243.990204398149</v>
      </c>
      <c r="D689" s="2">
        <v>44285</v>
      </c>
      <c r="E689" s="1" t="s">
        <v>110</v>
      </c>
      <c r="F689" s="2">
        <v>44376.833333333336</v>
      </c>
      <c r="G689" s="1" t="s">
        <v>112</v>
      </c>
      <c r="H689" s="1" t="s">
        <v>112</v>
      </c>
      <c r="I689" s="1" t="s">
        <v>112</v>
      </c>
      <c r="J689" s="1" t="s">
        <v>9532</v>
      </c>
      <c r="K689" s="1" t="s">
        <v>9533</v>
      </c>
      <c r="L689" s="1" t="s">
        <v>1465</v>
      </c>
      <c r="M689" s="1" t="s">
        <v>1473</v>
      </c>
      <c r="N689" s="1" t="s">
        <v>167</v>
      </c>
      <c r="O689" s="1" t="s">
        <v>117</v>
      </c>
      <c r="P689" s="9">
        <v>96950</v>
      </c>
      <c r="Q689" s="1" t="s">
        <v>118</v>
      </c>
      <c r="S689" s="1">
        <v>16702346378</v>
      </c>
      <c r="U689" s="1">
        <v>812112</v>
      </c>
      <c r="V689" s="1" t="s">
        <v>119</v>
      </c>
      <c r="X689" s="1" t="s">
        <v>1468</v>
      </c>
      <c r="Y689" s="1" t="s">
        <v>1469</v>
      </c>
      <c r="Z689" s="1" t="s">
        <v>275</v>
      </c>
      <c r="AA689" s="1" t="s">
        <v>528</v>
      </c>
      <c r="AB689" s="1" t="s">
        <v>1465</v>
      </c>
      <c r="AD689" s="1" t="s">
        <v>167</v>
      </c>
      <c r="AE689" s="1" t="s">
        <v>117</v>
      </c>
      <c r="AF689" s="9">
        <v>96950</v>
      </c>
      <c r="AG689" s="1" t="s">
        <v>118</v>
      </c>
      <c r="AI689" s="1">
        <v>16702349226</v>
      </c>
      <c r="AK689" s="1" t="s">
        <v>9534</v>
      </c>
      <c r="BC689" s="1" t="str">
        <f>"39-5012.00"</f>
        <v>39-5012.00</v>
      </c>
      <c r="BD689" s="1" t="s">
        <v>1831</v>
      </c>
      <c r="BE689" s="1" t="s">
        <v>9535</v>
      </c>
      <c r="BF689" s="1" t="s">
        <v>7411</v>
      </c>
      <c r="BG689" s="1">
        <v>1</v>
      </c>
      <c r="BH689" s="1">
        <v>1</v>
      </c>
      <c r="BI689" s="2">
        <v>44378</v>
      </c>
      <c r="BJ689" s="2">
        <v>44742</v>
      </c>
      <c r="BK689" s="2">
        <v>44378</v>
      </c>
      <c r="BL689" s="2">
        <v>44742</v>
      </c>
      <c r="BM689" s="1">
        <v>35</v>
      </c>
      <c r="BN689" s="1">
        <v>6</v>
      </c>
      <c r="BO689" s="1">
        <v>0</v>
      </c>
      <c r="BP689" s="1">
        <v>5</v>
      </c>
      <c r="BQ689" s="1">
        <v>6</v>
      </c>
      <c r="BR689" s="1">
        <v>6</v>
      </c>
      <c r="BS689" s="1">
        <v>6</v>
      </c>
      <c r="BT689" s="1">
        <v>6</v>
      </c>
      <c r="BU689" s="1" t="str">
        <f>"11:00 AM"</f>
        <v>11:00 AM</v>
      </c>
      <c r="BV689" s="1" t="str">
        <f>"5:00 PM"</f>
        <v>5:00 PM</v>
      </c>
      <c r="BW689" s="1" t="s">
        <v>135</v>
      </c>
      <c r="BX689" s="1">
        <v>0</v>
      </c>
      <c r="BY689" s="1">
        <v>12</v>
      </c>
      <c r="BZ689" s="1" t="s">
        <v>112</v>
      </c>
      <c r="CA689" s="1">
        <v>0</v>
      </c>
      <c r="CB689" s="1" t="s">
        <v>9536</v>
      </c>
      <c r="CC689" s="1" t="s">
        <v>9537</v>
      </c>
      <c r="CE689" s="1" t="s">
        <v>167</v>
      </c>
      <c r="CF689" s="1" t="s">
        <v>117</v>
      </c>
      <c r="CG689" s="1">
        <v>96950</v>
      </c>
      <c r="CH689" s="3">
        <v>8.08</v>
      </c>
      <c r="CI689" s="3">
        <v>8.08</v>
      </c>
      <c r="CJ689" s="3">
        <v>12.12</v>
      </c>
      <c r="CK689" s="3">
        <v>12.12</v>
      </c>
      <c r="CL689" s="1" t="s">
        <v>137</v>
      </c>
      <c r="CM689" s="1" t="s">
        <v>1474</v>
      </c>
      <c r="CN689" s="1" t="s">
        <v>139</v>
      </c>
      <c r="CP689" s="1" t="s">
        <v>112</v>
      </c>
      <c r="CQ689" s="1" t="s">
        <v>111</v>
      </c>
      <c r="CR689" s="1" t="s">
        <v>112</v>
      </c>
      <c r="CS689" s="1" t="s">
        <v>111</v>
      </c>
      <c r="CT689" s="1" t="s">
        <v>138</v>
      </c>
      <c r="CU689" s="1" t="s">
        <v>111</v>
      </c>
      <c r="CV689" s="1" t="s">
        <v>138</v>
      </c>
      <c r="CW689" s="1" t="s">
        <v>9538</v>
      </c>
      <c r="CX689" s="1">
        <v>16702346378</v>
      </c>
      <c r="CY689" s="1" t="s">
        <v>9534</v>
      </c>
      <c r="CZ689" s="1" t="s">
        <v>138</v>
      </c>
      <c r="DA689" s="1" t="s">
        <v>111</v>
      </c>
      <c r="DB689" s="1" t="s">
        <v>112</v>
      </c>
    </row>
    <row r="690" spans="1:111" ht="15.6" customHeight="1" x14ac:dyDescent="0.25">
      <c r="A690" s="1" t="s">
        <v>9539</v>
      </c>
      <c r="B690" s="1" t="s">
        <v>238</v>
      </c>
      <c r="C690" s="2">
        <v>44293.08747766204</v>
      </c>
      <c r="D690" s="2">
        <v>44326</v>
      </c>
      <c r="E690" s="1" t="s">
        <v>110</v>
      </c>
      <c r="F690" s="2">
        <v>44468.833333333336</v>
      </c>
      <c r="G690" s="1" t="s">
        <v>112</v>
      </c>
      <c r="H690" s="1" t="s">
        <v>112</v>
      </c>
      <c r="I690" s="1" t="s">
        <v>112</v>
      </c>
      <c r="J690" s="1" t="s">
        <v>909</v>
      </c>
      <c r="L690" s="1" t="s">
        <v>910</v>
      </c>
      <c r="M690" s="1" t="s">
        <v>754</v>
      </c>
      <c r="N690" s="1" t="s">
        <v>167</v>
      </c>
      <c r="O690" s="1" t="s">
        <v>117</v>
      </c>
      <c r="P690" s="9">
        <v>96950</v>
      </c>
      <c r="Q690" s="1" t="s">
        <v>118</v>
      </c>
      <c r="S690" s="1">
        <v>16702350561</v>
      </c>
      <c r="T690" s="1">
        <v>115</v>
      </c>
      <c r="U690" s="1">
        <v>531110</v>
      </c>
      <c r="V690" s="1" t="s">
        <v>119</v>
      </c>
      <c r="X690" s="1" t="s">
        <v>911</v>
      </c>
      <c r="Y690" s="1" t="s">
        <v>912</v>
      </c>
      <c r="Z690" s="1" t="s">
        <v>913</v>
      </c>
      <c r="AA690" s="1" t="s">
        <v>914</v>
      </c>
      <c r="AB690" s="1" t="s">
        <v>915</v>
      </c>
      <c r="AC690" s="1" t="s">
        <v>916</v>
      </c>
      <c r="AD690" s="1" t="s">
        <v>167</v>
      </c>
      <c r="AE690" s="1" t="s">
        <v>117</v>
      </c>
      <c r="AF690" s="9">
        <v>96950</v>
      </c>
      <c r="AG690" s="1" t="s">
        <v>118</v>
      </c>
      <c r="AI690" s="1">
        <v>16702350561</v>
      </c>
      <c r="AJ690" s="1">
        <v>115</v>
      </c>
      <c r="AK690" s="1" t="s">
        <v>917</v>
      </c>
      <c r="BC690" s="1" t="str">
        <f>"43-1011.00"</f>
        <v>43-1011.00</v>
      </c>
      <c r="BD690" s="1" t="s">
        <v>421</v>
      </c>
      <c r="BE690" s="1" t="s">
        <v>9540</v>
      </c>
      <c r="BF690" s="1" t="s">
        <v>9541</v>
      </c>
      <c r="BG690" s="1">
        <v>1</v>
      </c>
      <c r="BH690" s="1">
        <v>1</v>
      </c>
      <c r="BI690" s="2">
        <v>44470</v>
      </c>
      <c r="BJ690" s="2">
        <v>44834</v>
      </c>
      <c r="BK690" s="2">
        <v>44470</v>
      </c>
      <c r="BL690" s="2">
        <v>44834</v>
      </c>
      <c r="BM690" s="1">
        <v>35</v>
      </c>
      <c r="BN690" s="1">
        <v>0</v>
      </c>
      <c r="BO690" s="1">
        <v>7</v>
      </c>
      <c r="BP690" s="1">
        <v>7</v>
      </c>
      <c r="BQ690" s="1">
        <v>7</v>
      </c>
      <c r="BR690" s="1">
        <v>7</v>
      </c>
      <c r="BS690" s="1">
        <v>7</v>
      </c>
      <c r="BT690" s="1">
        <v>0</v>
      </c>
      <c r="BU690" s="1" t="str">
        <f>"8:00 AM"</f>
        <v>8:00 AM</v>
      </c>
      <c r="BV690" s="1" t="str">
        <f>"5:00 PM"</f>
        <v>5:00 PM</v>
      </c>
      <c r="BW690" s="1" t="s">
        <v>392</v>
      </c>
      <c r="BX690" s="1">
        <v>0</v>
      </c>
      <c r="BY690" s="1">
        <v>24</v>
      </c>
      <c r="BZ690" s="1" t="s">
        <v>111</v>
      </c>
      <c r="CA690" s="1">
        <v>3</v>
      </c>
      <c r="CB690" s="4" t="s">
        <v>9542</v>
      </c>
      <c r="CC690" s="1" t="s">
        <v>921</v>
      </c>
      <c r="CD690" s="1" t="s">
        <v>754</v>
      </c>
      <c r="CE690" s="1" t="s">
        <v>167</v>
      </c>
      <c r="CF690" s="1" t="s">
        <v>117</v>
      </c>
      <c r="CG690" s="1">
        <v>96950</v>
      </c>
      <c r="CH690" s="3">
        <v>13.62</v>
      </c>
      <c r="CI690" s="3">
        <v>15</v>
      </c>
      <c r="CJ690" s="3">
        <v>20.43</v>
      </c>
      <c r="CK690" s="3">
        <v>22.5</v>
      </c>
      <c r="CL690" s="1" t="s">
        <v>137</v>
      </c>
      <c r="CM690" s="1" t="s">
        <v>922</v>
      </c>
      <c r="CN690" s="1" t="s">
        <v>139</v>
      </c>
      <c r="CP690" s="1" t="s">
        <v>112</v>
      </c>
      <c r="CQ690" s="1" t="s">
        <v>111</v>
      </c>
      <c r="CR690" s="1" t="s">
        <v>112</v>
      </c>
      <c r="CS690" s="1" t="s">
        <v>111</v>
      </c>
      <c r="CT690" s="1" t="s">
        <v>111</v>
      </c>
      <c r="CU690" s="1" t="s">
        <v>111</v>
      </c>
      <c r="CV690" s="1" t="s">
        <v>138</v>
      </c>
      <c r="CW690" s="1" t="s">
        <v>714</v>
      </c>
      <c r="CX690" s="1">
        <v>16702350561</v>
      </c>
      <c r="CY690" s="1" t="s">
        <v>917</v>
      </c>
      <c r="CZ690" s="1" t="s">
        <v>716</v>
      </c>
      <c r="DA690" s="1" t="s">
        <v>111</v>
      </c>
      <c r="DB690" s="1" t="s">
        <v>112</v>
      </c>
    </row>
    <row r="691" spans="1:111" ht="15.6" customHeight="1" x14ac:dyDescent="0.25">
      <c r="A691" s="1" t="s">
        <v>9543</v>
      </c>
      <c r="B691" s="1" t="s">
        <v>238</v>
      </c>
      <c r="C691" s="2">
        <v>44236.007129398145</v>
      </c>
      <c r="D691" s="2">
        <v>44272</v>
      </c>
      <c r="E691" s="1" t="s">
        <v>180</v>
      </c>
      <c r="G691" s="1" t="s">
        <v>111</v>
      </c>
      <c r="H691" s="1" t="s">
        <v>112</v>
      </c>
      <c r="I691" s="1" t="s">
        <v>112</v>
      </c>
      <c r="J691" s="1" t="s">
        <v>909</v>
      </c>
      <c r="L691" s="1" t="s">
        <v>2241</v>
      </c>
      <c r="M691" s="1" t="s">
        <v>760</v>
      </c>
      <c r="N691" s="1" t="s">
        <v>116</v>
      </c>
      <c r="O691" s="1" t="s">
        <v>117</v>
      </c>
      <c r="P691" s="9">
        <v>96950</v>
      </c>
      <c r="Q691" s="1" t="s">
        <v>118</v>
      </c>
      <c r="S691" s="1">
        <v>16702340560</v>
      </c>
      <c r="U691" s="1">
        <v>531110</v>
      </c>
      <c r="V691" s="1" t="s">
        <v>119</v>
      </c>
      <c r="X691" s="1" t="s">
        <v>1879</v>
      </c>
      <c r="Y691" s="1" t="s">
        <v>1880</v>
      </c>
      <c r="Z691" s="1" t="s">
        <v>1881</v>
      </c>
      <c r="AA691" s="1" t="s">
        <v>5247</v>
      </c>
      <c r="AB691" s="1" t="s">
        <v>2241</v>
      </c>
      <c r="AC691" s="1" t="s">
        <v>760</v>
      </c>
      <c r="AD691" s="1" t="s">
        <v>116</v>
      </c>
      <c r="AE691" s="1" t="s">
        <v>117</v>
      </c>
      <c r="AF691" s="9">
        <v>96950</v>
      </c>
      <c r="AG691" s="1" t="s">
        <v>118</v>
      </c>
      <c r="AI691" s="1">
        <v>16702340560</v>
      </c>
      <c r="AJ691" s="1">
        <v>115</v>
      </c>
      <c r="AK691" s="1" t="s">
        <v>917</v>
      </c>
      <c r="BC691" s="1" t="str">
        <f>"49-9071.00"</f>
        <v>49-9071.00</v>
      </c>
      <c r="BD691" s="1" t="s">
        <v>214</v>
      </c>
      <c r="BE691" s="1" t="s">
        <v>9544</v>
      </c>
      <c r="BF691" s="1" t="s">
        <v>214</v>
      </c>
      <c r="BG691" s="1">
        <v>7</v>
      </c>
      <c r="BH691" s="1">
        <v>7</v>
      </c>
      <c r="BI691" s="2">
        <v>44348</v>
      </c>
      <c r="BJ691" s="2">
        <v>44712</v>
      </c>
      <c r="BK691" s="2">
        <v>44348</v>
      </c>
      <c r="BL691" s="2">
        <v>44712</v>
      </c>
      <c r="BM691" s="1">
        <v>35</v>
      </c>
      <c r="BN691" s="1">
        <v>0</v>
      </c>
      <c r="BO691" s="1">
        <v>7</v>
      </c>
      <c r="BP691" s="1">
        <v>7</v>
      </c>
      <c r="BQ691" s="1">
        <v>7</v>
      </c>
      <c r="BR691" s="1">
        <v>7</v>
      </c>
      <c r="BS691" s="1">
        <v>7</v>
      </c>
      <c r="BT691" s="1">
        <v>0</v>
      </c>
      <c r="BU691" s="1" t="str">
        <f>"8:00 AM"</f>
        <v>8:00 AM</v>
      </c>
      <c r="BV691" s="1" t="str">
        <f>"5:00 PM"</f>
        <v>5:00 PM</v>
      </c>
      <c r="BW691" s="1" t="s">
        <v>135</v>
      </c>
      <c r="BX691" s="1">
        <v>0</v>
      </c>
      <c r="BY691" s="1">
        <v>12</v>
      </c>
      <c r="BZ691" s="1" t="s">
        <v>112</v>
      </c>
      <c r="CA691" s="1">
        <v>0</v>
      </c>
      <c r="CB691" s="4" t="s">
        <v>9545</v>
      </c>
      <c r="CC691" s="1" t="s">
        <v>2241</v>
      </c>
      <c r="CD691" s="1" t="s">
        <v>754</v>
      </c>
      <c r="CE691" s="1" t="s">
        <v>116</v>
      </c>
      <c r="CF691" s="1" t="s">
        <v>117</v>
      </c>
      <c r="CG691" s="1">
        <v>96950</v>
      </c>
      <c r="CH691" s="3">
        <v>8.7100000000000009</v>
      </c>
      <c r="CI691" s="3">
        <v>8.7100000000000009</v>
      </c>
      <c r="CJ691" s="3">
        <v>13.07</v>
      </c>
      <c r="CK691" s="3">
        <v>13.07</v>
      </c>
      <c r="CL691" s="1" t="s">
        <v>137</v>
      </c>
      <c r="CM691" s="1" t="s">
        <v>922</v>
      </c>
      <c r="CN691" s="1" t="s">
        <v>139</v>
      </c>
      <c r="CP691" s="1" t="s">
        <v>112</v>
      </c>
      <c r="CQ691" s="1" t="s">
        <v>111</v>
      </c>
      <c r="CR691" s="1" t="s">
        <v>112</v>
      </c>
      <c r="CS691" s="1" t="s">
        <v>111</v>
      </c>
      <c r="CT691" s="1" t="s">
        <v>111</v>
      </c>
      <c r="CU691" s="1" t="s">
        <v>111</v>
      </c>
      <c r="CV691" s="1" t="s">
        <v>138</v>
      </c>
      <c r="CW691" s="1" t="s">
        <v>714</v>
      </c>
      <c r="CX691" s="1">
        <v>16702340560</v>
      </c>
      <c r="CY691" s="1" t="s">
        <v>917</v>
      </c>
      <c r="CZ691" s="1" t="s">
        <v>716</v>
      </c>
      <c r="DA691" s="1" t="s">
        <v>111</v>
      </c>
      <c r="DB691" s="1" t="s">
        <v>112</v>
      </c>
    </row>
    <row r="692" spans="1:111" ht="15.6" customHeight="1" x14ac:dyDescent="0.25">
      <c r="A692" s="1" t="s">
        <v>9546</v>
      </c>
      <c r="B692" s="1" t="s">
        <v>238</v>
      </c>
      <c r="C692" s="2">
        <v>44291.035930902777</v>
      </c>
      <c r="D692" s="2">
        <v>44328</v>
      </c>
      <c r="E692" s="1" t="s">
        <v>110</v>
      </c>
      <c r="F692" s="2">
        <v>44468.833333333336</v>
      </c>
      <c r="G692" s="1" t="s">
        <v>112</v>
      </c>
      <c r="H692" s="1" t="s">
        <v>112</v>
      </c>
      <c r="I692" s="1" t="s">
        <v>112</v>
      </c>
      <c r="J692" s="1" t="s">
        <v>6230</v>
      </c>
      <c r="K692" s="1" t="s">
        <v>138</v>
      </c>
      <c r="L692" s="1" t="s">
        <v>6231</v>
      </c>
      <c r="M692" s="1" t="s">
        <v>6232</v>
      </c>
      <c r="N692" s="1" t="s">
        <v>2131</v>
      </c>
      <c r="O692" s="1" t="s">
        <v>117</v>
      </c>
      <c r="P692" s="9">
        <v>96950</v>
      </c>
      <c r="Q692" s="1" t="s">
        <v>118</v>
      </c>
      <c r="R692" s="1" t="s">
        <v>138</v>
      </c>
      <c r="S692" s="1">
        <v>16703226031</v>
      </c>
      <c r="U692" s="1">
        <v>42441</v>
      </c>
      <c r="V692" s="1" t="s">
        <v>119</v>
      </c>
      <c r="X692" s="1" t="s">
        <v>6233</v>
      </c>
      <c r="Y692" s="1" t="s">
        <v>2672</v>
      </c>
      <c r="Z692" s="1" t="s">
        <v>6234</v>
      </c>
      <c r="AA692" s="1" t="s">
        <v>6235</v>
      </c>
      <c r="AB692" s="1" t="s">
        <v>6231</v>
      </c>
      <c r="AC692" s="1" t="s">
        <v>6232</v>
      </c>
      <c r="AD692" s="1" t="s">
        <v>2131</v>
      </c>
      <c r="AE692" s="1" t="s">
        <v>117</v>
      </c>
      <c r="AF692" s="9">
        <v>96950</v>
      </c>
      <c r="AG692" s="1" t="s">
        <v>118</v>
      </c>
      <c r="AH692" s="1" t="s">
        <v>138</v>
      </c>
      <c r="AI692" s="1">
        <v>16703226031</v>
      </c>
      <c r="AK692" s="1" t="s">
        <v>6236</v>
      </c>
      <c r="AL692" s="1" t="s">
        <v>653</v>
      </c>
      <c r="AM692" s="1" t="s">
        <v>6237</v>
      </c>
      <c r="AN692" s="1" t="s">
        <v>6238</v>
      </c>
      <c r="AO692" s="1" t="s">
        <v>6239</v>
      </c>
      <c r="AP692" s="1" t="s">
        <v>6240</v>
      </c>
      <c r="AR692" s="1" t="s">
        <v>690</v>
      </c>
      <c r="AS692" s="1" t="s">
        <v>691</v>
      </c>
      <c r="AT692" s="9">
        <v>96913</v>
      </c>
      <c r="AU692" s="1" t="s">
        <v>118</v>
      </c>
      <c r="AV692" s="1" t="s">
        <v>138</v>
      </c>
      <c r="AW692" s="1">
        <v>16716461222</v>
      </c>
      <c r="AX692" s="1">
        <v>111</v>
      </c>
      <c r="AY692" s="1" t="s">
        <v>6241</v>
      </c>
      <c r="AZ692" s="1" t="s">
        <v>6242</v>
      </c>
      <c r="BA692" s="1" t="s">
        <v>691</v>
      </c>
      <c r="BB692" s="1" t="s">
        <v>6243</v>
      </c>
      <c r="BC692" s="1" t="str">
        <f>"43-4051.00"</f>
        <v>43-4051.00</v>
      </c>
      <c r="BD692" s="1" t="s">
        <v>2452</v>
      </c>
      <c r="BE692" s="1" t="s">
        <v>9547</v>
      </c>
      <c r="BF692" s="1" t="s">
        <v>9548</v>
      </c>
      <c r="BG692" s="1">
        <v>1</v>
      </c>
      <c r="BH692" s="1">
        <v>1</v>
      </c>
      <c r="BI692" s="2">
        <v>44470</v>
      </c>
      <c r="BJ692" s="2">
        <v>44834</v>
      </c>
      <c r="BK692" s="2">
        <v>44470</v>
      </c>
      <c r="BL692" s="2">
        <v>44834</v>
      </c>
      <c r="BM692" s="1">
        <v>40</v>
      </c>
      <c r="BN692" s="1">
        <v>0</v>
      </c>
      <c r="BO692" s="1">
        <v>8</v>
      </c>
      <c r="BP692" s="1">
        <v>8</v>
      </c>
      <c r="BQ692" s="1">
        <v>8</v>
      </c>
      <c r="BR692" s="1">
        <v>8</v>
      </c>
      <c r="BS692" s="1">
        <v>8</v>
      </c>
      <c r="BT692" s="1">
        <v>0</v>
      </c>
      <c r="BU692" s="1" t="str">
        <f>"8:00 AM"</f>
        <v>8:00 AM</v>
      </c>
      <c r="BV692" s="1" t="str">
        <f>"5:00 PM"</f>
        <v>5:00 PM</v>
      </c>
      <c r="BW692" s="1" t="s">
        <v>135</v>
      </c>
      <c r="BX692" s="1">
        <v>0</v>
      </c>
      <c r="BY692" s="1">
        <v>12</v>
      </c>
      <c r="BZ692" s="1" t="s">
        <v>112</v>
      </c>
      <c r="CA692" s="1">
        <v>0</v>
      </c>
      <c r="CB692" s="1" t="s">
        <v>9549</v>
      </c>
      <c r="CC692" s="1" t="s">
        <v>6231</v>
      </c>
      <c r="CD692" s="1" t="s">
        <v>6232</v>
      </c>
      <c r="CE692" s="1" t="s">
        <v>2131</v>
      </c>
      <c r="CF692" s="1" t="s">
        <v>117</v>
      </c>
      <c r="CG692" s="1">
        <v>96950</v>
      </c>
      <c r="CH692" s="3">
        <v>9.26</v>
      </c>
      <c r="CI692" s="3">
        <v>9.26</v>
      </c>
      <c r="CJ692" s="3">
        <v>13.89</v>
      </c>
      <c r="CK692" s="3">
        <v>13.89</v>
      </c>
      <c r="CL692" s="1" t="s">
        <v>137</v>
      </c>
      <c r="CM692" s="1" t="s">
        <v>9550</v>
      </c>
      <c r="CN692" s="1" t="s">
        <v>139</v>
      </c>
      <c r="CP692" s="1" t="s">
        <v>111</v>
      </c>
      <c r="CQ692" s="1" t="s">
        <v>111</v>
      </c>
      <c r="CR692" s="1" t="s">
        <v>111</v>
      </c>
      <c r="CS692" s="1" t="s">
        <v>111</v>
      </c>
      <c r="CT692" s="1" t="s">
        <v>138</v>
      </c>
      <c r="CU692" s="1" t="s">
        <v>111</v>
      </c>
      <c r="CV692" s="1" t="s">
        <v>111</v>
      </c>
      <c r="CW692" s="1" t="s">
        <v>9551</v>
      </c>
      <c r="CX692" s="1">
        <v>16703226031</v>
      </c>
      <c r="CY692" s="1" t="s">
        <v>6236</v>
      </c>
      <c r="CZ692" s="1" t="s">
        <v>138</v>
      </c>
      <c r="DA692" s="1" t="s">
        <v>111</v>
      </c>
      <c r="DB692" s="1" t="s">
        <v>112</v>
      </c>
      <c r="DC692" s="1" t="s">
        <v>6237</v>
      </c>
      <c r="DD692" s="1" t="s">
        <v>6238</v>
      </c>
      <c r="DE692" s="1" t="s">
        <v>892</v>
      </c>
      <c r="DF692" s="1" t="s">
        <v>6242</v>
      </c>
      <c r="DG692" s="1" t="s">
        <v>6241</v>
      </c>
    </row>
    <row r="693" spans="1:111" ht="15.6" customHeight="1" x14ac:dyDescent="0.25">
      <c r="A693" s="1" t="s">
        <v>9552</v>
      </c>
      <c r="B693" s="1" t="s">
        <v>238</v>
      </c>
      <c r="C693" s="2">
        <v>44290.990409606478</v>
      </c>
      <c r="D693" s="2">
        <v>44330</v>
      </c>
      <c r="E693" s="1" t="s">
        <v>110</v>
      </c>
      <c r="F693" s="2">
        <v>44468.833333333336</v>
      </c>
      <c r="G693" s="1" t="s">
        <v>112</v>
      </c>
      <c r="H693" s="1" t="s">
        <v>112</v>
      </c>
      <c r="I693" s="1" t="s">
        <v>112</v>
      </c>
      <c r="J693" s="1" t="s">
        <v>3474</v>
      </c>
      <c r="K693" s="1" t="s">
        <v>138</v>
      </c>
      <c r="L693" s="1" t="s">
        <v>3476</v>
      </c>
      <c r="M693" s="1" t="s">
        <v>3477</v>
      </c>
      <c r="N693" s="1" t="s">
        <v>167</v>
      </c>
      <c r="O693" s="1" t="s">
        <v>117</v>
      </c>
      <c r="P693" s="9">
        <v>96950</v>
      </c>
      <c r="Q693" s="1" t="s">
        <v>118</v>
      </c>
      <c r="R693" s="1" t="s">
        <v>138</v>
      </c>
      <c r="S693" s="1">
        <v>16702368202</v>
      </c>
      <c r="T693" s="1">
        <v>3554</v>
      </c>
      <c r="U693" s="1">
        <v>622110</v>
      </c>
      <c r="V693" s="1" t="s">
        <v>119</v>
      </c>
      <c r="X693" s="1" t="s">
        <v>3478</v>
      </c>
      <c r="Y693" s="1" t="s">
        <v>3479</v>
      </c>
      <c r="Z693" s="1" t="s">
        <v>1701</v>
      </c>
      <c r="AA693" s="1" t="s">
        <v>3480</v>
      </c>
      <c r="AB693" s="1" t="s">
        <v>3476</v>
      </c>
      <c r="AC693" s="1" t="s">
        <v>3477</v>
      </c>
      <c r="AD693" s="1" t="s">
        <v>167</v>
      </c>
      <c r="AE693" s="1" t="s">
        <v>117</v>
      </c>
      <c r="AF693" s="9">
        <v>96950</v>
      </c>
      <c r="AG693" s="1" t="s">
        <v>118</v>
      </c>
      <c r="AH693" s="1" t="s">
        <v>138</v>
      </c>
      <c r="AI693" s="1">
        <v>16702368202</v>
      </c>
      <c r="AJ693" s="1">
        <v>3554</v>
      </c>
      <c r="AK693" s="1" t="s">
        <v>3481</v>
      </c>
      <c r="BC693" s="1" t="str">
        <f>"29-2034.00"</f>
        <v>29-2034.00</v>
      </c>
      <c r="BD693" s="1" t="s">
        <v>3482</v>
      </c>
      <c r="BE693" s="1" t="s">
        <v>3483</v>
      </c>
      <c r="BF693" s="1" t="s">
        <v>3484</v>
      </c>
      <c r="BG693" s="1">
        <v>3</v>
      </c>
      <c r="BH693" s="1">
        <v>3</v>
      </c>
      <c r="BI693" s="2">
        <v>44470</v>
      </c>
      <c r="BJ693" s="2">
        <v>44834</v>
      </c>
      <c r="BK693" s="2">
        <v>44470</v>
      </c>
      <c r="BL693" s="2">
        <v>44834</v>
      </c>
      <c r="BM693" s="1">
        <v>40</v>
      </c>
      <c r="BN693" s="1">
        <v>0</v>
      </c>
      <c r="BO693" s="1">
        <v>8</v>
      </c>
      <c r="BP693" s="1">
        <v>8</v>
      </c>
      <c r="BQ693" s="1">
        <v>8</v>
      </c>
      <c r="BR693" s="1">
        <v>8</v>
      </c>
      <c r="BS693" s="1">
        <v>8</v>
      </c>
      <c r="BT693" s="1">
        <v>0</v>
      </c>
      <c r="BU693" s="1" t="str">
        <f>"7:30 AM"</f>
        <v>7:30 AM</v>
      </c>
      <c r="BV693" s="1" t="str">
        <f>"4:30 PM"</f>
        <v>4:30 PM</v>
      </c>
      <c r="BW693" s="1" t="s">
        <v>392</v>
      </c>
      <c r="BX693" s="1">
        <v>0</v>
      </c>
      <c r="BY693" s="1">
        <v>24</v>
      </c>
      <c r="BZ693" s="1" t="s">
        <v>112</v>
      </c>
      <c r="CA693" s="1">
        <v>0</v>
      </c>
      <c r="CB693" s="1" t="s">
        <v>3485</v>
      </c>
      <c r="CC693" s="1" t="s">
        <v>3476</v>
      </c>
      <c r="CD693" s="1" t="s">
        <v>3477</v>
      </c>
      <c r="CE693" s="1" t="s">
        <v>167</v>
      </c>
      <c r="CF693" s="1" t="s">
        <v>117</v>
      </c>
      <c r="CG693" s="1">
        <v>96950</v>
      </c>
      <c r="CH693" s="3">
        <v>15.24</v>
      </c>
      <c r="CI693" s="3">
        <v>22.43</v>
      </c>
      <c r="CJ693" s="3">
        <v>22.86</v>
      </c>
      <c r="CK693" s="3">
        <v>33.64</v>
      </c>
      <c r="CL693" s="1" t="s">
        <v>137</v>
      </c>
      <c r="CM693" s="1" t="s">
        <v>3486</v>
      </c>
      <c r="CN693" s="1" t="s">
        <v>139</v>
      </c>
      <c r="CP693" s="1" t="s">
        <v>111</v>
      </c>
      <c r="CQ693" s="1" t="s">
        <v>111</v>
      </c>
      <c r="CR693" s="1" t="s">
        <v>112</v>
      </c>
      <c r="CS693" s="1" t="s">
        <v>111</v>
      </c>
      <c r="CT693" s="1" t="s">
        <v>138</v>
      </c>
      <c r="CU693" s="1" t="s">
        <v>138</v>
      </c>
      <c r="CV693" s="1" t="s">
        <v>138</v>
      </c>
      <c r="CW693" s="1" t="s">
        <v>3487</v>
      </c>
      <c r="CX693" s="1">
        <v>16702368202</v>
      </c>
      <c r="CY693" s="1" t="s">
        <v>3488</v>
      </c>
      <c r="CZ693" s="1" t="s">
        <v>3489</v>
      </c>
      <c r="DA693" s="1" t="s">
        <v>111</v>
      </c>
      <c r="DB693" s="1" t="s">
        <v>112</v>
      </c>
      <c r="DC693" s="1" t="s">
        <v>890</v>
      </c>
      <c r="DD693" s="1" t="s">
        <v>3490</v>
      </c>
      <c r="DE693" s="1" t="s">
        <v>3491</v>
      </c>
      <c r="DF693" s="1" t="s">
        <v>3474</v>
      </c>
      <c r="DG693" s="1" t="s">
        <v>3492</v>
      </c>
    </row>
    <row r="694" spans="1:111" ht="15.6" customHeight="1" x14ac:dyDescent="0.25">
      <c r="A694" s="1" t="s">
        <v>9553</v>
      </c>
      <c r="B694" s="1" t="s">
        <v>238</v>
      </c>
      <c r="C694" s="2">
        <v>44291.037268865737</v>
      </c>
      <c r="D694" s="2">
        <v>44328</v>
      </c>
      <c r="E694" s="1" t="s">
        <v>110</v>
      </c>
      <c r="F694" s="2">
        <v>44468.833333333336</v>
      </c>
      <c r="G694" s="1" t="s">
        <v>112</v>
      </c>
      <c r="H694" s="1" t="s">
        <v>112</v>
      </c>
      <c r="I694" s="1" t="s">
        <v>112</v>
      </c>
      <c r="J694" s="1" t="s">
        <v>6230</v>
      </c>
      <c r="K694" s="1" t="s">
        <v>138</v>
      </c>
      <c r="L694" s="1" t="s">
        <v>6231</v>
      </c>
      <c r="M694" s="1" t="s">
        <v>6232</v>
      </c>
      <c r="N694" s="1" t="s">
        <v>2131</v>
      </c>
      <c r="O694" s="1" t="s">
        <v>117</v>
      </c>
      <c r="P694" s="9">
        <v>96950</v>
      </c>
      <c r="Q694" s="1" t="s">
        <v>118</v>
      </c>
      <c r="R694" s="1" t="s">
        <v>138</v>
      </c>
      <c r="S694" s="1">
        <v>16703226031</v>
      </c>
      <c r="U694" s="1">
        <v>42441</v>
      </c>
      <c r="V694" s="1" t="s">
        <v>119</v>
      </c>
      <c r="X694" s="1" t="s">
        <v>6233</v>
      </c>
      <c r="Y694" s="1" t="s">
        <v>2672</v>
      </c>
      <c r="Z694" s="1" t="s">
        <v>6234</v>
      </c>
      <c r="AA694" s="1" t="s">
        <v>6235</v>
      </c>
      <c r="AB694" s="1" t="s">
        <v>6231</v>
      </c>
      <c r="AC694" s="1" t="s">
        <v>6232</v>
      </c>
      <c r="AD694" s="1" t="s">
        <v>2131</v>
      </c>
      <c r="AE694" s="1" t="s">
        <v>117</v>
      </c>
      <c r="AF694" s="9">
        <v>96950</v>
      </c>
      <c r="AG694" s="1" t="s">
        <v>118</v>
      </c>
      <c r="AH694" s="1" t="s">
        <v>138</v>
      </c>
      <c r="AI694" s="1">
        <v>16703226031</v>
      </c>
      <c r="AK694" s="1" t="s">
        <v>6236</v>
      </c>
      <c r="AL694" s="1" t="s">
        <v>653</v>
      </c>
      <c r="AM694" s="1" t="s">
        <v>6237</v>
      </c>
      <c r="AN694" s="1" t="s">
        <v>6238</v>
      </c>
      <c r="AO694" s="1" t="s">
        <v>6239</v>
      </c>
      <c r="AP694" s="1" t="s">
        <v>6240</v>
      </c>
      <c r="AR694" s="1" t="s">
        <v>690</v>
      </c>
      <c r="AS694" s="1" t="s">
        <v>691</v>
      </c>
      <c r="AT694" s="9">
        <v>96913</v>
      </c>
      <c r="AU694" s="1" t="s">
        <v>118</v>
      </c>
      <c r="AV694" s="1" t="s">
        <v>138</v>
      </c>
      <c r="AW694" s="1">
        <v>16716461222</v>
      </c>
      <c r="AX694" s="1">
        <v>111</v>
      </c>
      <c r="AY694" s="1" t="s">
        <v>6241</v>
      </c>
      <c r="AZ694" s="1" t="s">
        <v>6242</v>
      </c>
      <c r="BA694" s="1" t="s">
        <v>691</v>
      </c>
      <c r="BB694" s="1" t="s">
        <v>6243</v>
      </c>
      <c r="BC694" s="1" t="str">
        <f>"53-3031.00"</f>
        <v>53-3031.00</v>
      </c>
      <c r="BD694" s="1" t="s">
        <v>3272</v>
      </c>
      <c r="BE694" s="1" t="s">
        <v>9554</v>
      </c>
      <c r="BF694" s="1" t="s">
        <v>9555</v>
      </c>
      <c r="BG694" s="1">
        <v>1</v>
      </c>
      <c r="BH694" s="1">
        <v>1</v>
      </c>
      <c r="BI694" s="2">
        <v>44470</v>
      </c>
      <c r="BJ694" s="2">
        <v>44834</v>
      </c>
      <c r="BK694" s="2">
        <v>44470</v>
      </c>
      <c r="BL694" s="2">
        <v>44834</v>
      </c>
      <c r="BM694" s="1">
        <v>40</v>
      </c>
      <c r="BN694" s="1">
        <v>0</v>
      </c>
      <c r="BO694" s="1">
        <v>8</v>
      </c>
      <c r="BP694" s="1">
        <v>8</v>
      </c>
      <c r="BQ694" s="1">
        <v>8</v>
      </c>
      <c r="BR694" s="1">
        <v>8</v>
      </c>
      <c r="BS694" s="1">
        <v>8</v>
      </c>
      <c r="BT694" s="1">
        <v>0</v>
      </c>
      <c r="BU694" s="1" t="str">
        <f>"8:00 AM"</f>
        <v>8:00 AM</v>
      </c>
      <c r="BV694" s="1" t="str">
        <f>"5:00 PM"</f>
        <v>5:00 PM</v>
      </c>
      <c r="BW694" s="1" t="s">
        <v>135</v>
      </c>
      <c r="BX694" s="1">
        <v>0</v>
      </c>
      <c r="BY694" s="1">
        <v>12</v>
      </c>
      <c r="BZ694" s="1" t="s">
        <v>112</v>
      </c>
      <c r="CA694" s="1">
        <v>0</v>
      </c>
      <c r="CB694" s="1" t="s">
        <v>9556</v>
      </c>
      <c r="CC694" s="1" t="s">
        <v>6231</v>
      </c>
      <c r="CD694" s="1" t="s">
        <v>6232</v>
      </c>
      <c r="CE694" s="1" t="s">
        <v>2131</v>
      </c>
      <c r="CF694" s="1" t="s">
        <v>117</v>
      </c>
      <c r="CG694" s="1">
        <v>96950</v>
      </c>
      <c r="CH694" s="3">
        <v>7.69</v>
      </c>
      <c r="CI694" s="3">
        <v>7.69</v>
      </c>
      <c r="CJ694" s="3">
        <v>11.54</v>
      </c>
      <c r="CK694" s="3">
        <v>11.54</v>
      </c>
      <c r="CL694" s="1" t="s">
        <v>137</v>
      </c>
      <c r="CM694" s="1" t="s">
        <v>9550</v>
      </c>
      <c r="CN694" s="1" t="s">
        <v>139</v>
      </c>
      <c r="CP694" s="1" t="s">
        <v>111</v>
      </c>
      <c r="CQ694" s="1" t="s">
        <v>111</v>
      </c>
      <c r="CR694" s="1" t="s">
        <v>111</v>
      </c>
      <c r="CS694" s="1" t="s">
        <v>111</v>
      </c>
      <c r="CT694" s="1" t="s">
        <v>138</v>
      </c>
      <c r="CU694" s="1" t="s">
        <v>111</v>
      </c>
      <c r="CV694" s="1" t="s">
        <v>111</v>
      </c>
      <c r="CW694" s="1" t="s">
        <v>9551</v>
      </c>
      <c r="CX694" s="1">
        <v>16703226031</v>
      </c>
      <c r="CY694" s="1" t="s">
        <v>6236</v>
      </c>
      <c r="CZ694" s="1" t="s">
        <v>138</v>
      </c>
      <c r="DA694" s="1" t="s">
        <v>111</v>
      </c>
      <c r="DB694" s="1" t="s">
        <v>112</v>
      </c>
      <c r="DC694" s="1" t="s">
        <v>6237</v>
      </c>
      <c r="DD694" s="1" t="s">
        <v>6238</v>
      </c>
      <c r="DE694" s="1" t="s">
        <v>892</v>
      </c>
      <c r="DF694" s="1" t="s">
        <v>6242</v>
      </c>
      <c r="DG694" s="1" t="s">
        <v>6241</v>
      </c>
    </row>
    <row r="695" spans="1:111" ht="15.6" customHeight="1" x14ac:dyDescent="0.25">
      <c r="A695" s="1" t="s">
        <v>9557</v>
      </c>
      <c r="B695" s="1" t="s">
        <v>238</v>
      </c>
      <c r="C695" s="2">
        <v>44285.133705555556</v>
      </c>
      <c r="D695" s="2">
        <v>44327</v>
      </c>
      <c r="E695" s="1" t="s">
        <v>180</v>
      </c>
      <c r="G695" s="1" t="s">
        <v>112</v>
      </c>
      <c r="H695" s="1" t="s">
        <v>112</v>
      </c>
      <c r="I695" s="1" t="s">
        <v>112</v>
      </c>
      <c r="J695" s="1" t="s">
        <v>3474</v>
      </c>
      <c r="K695" s="1" t="s">
        <v>138</v>
      </c>
      <c r="L695" s="1" t="s">
        <v>3476</v>
      </c>
      <c r="M695" s="1" t="s">
        <v>3477</v>
      </c>
      <c r="N695" s="1" t="s">
        <v>167</v>
      </c>
      <c r="O695" s="1" t="s">
        <v>117</v>
      </c>
      <c r="P695" s="9">
        <v>96950</v>
      </c>
      <c r="Q695" s="1" t="s">
        <v>118</v>
      </c>
      <c r="R695" s="1" t="s">
        <v>138</v>
      </c>
      <c r="S695" s="1">
        <v>16702368202</v>
      </c>
      <c r="T695" s="1">
        <v>3554</v>
      </c>
      <c r="U695" s="1">
        <v>622110</v>
      </c>
      <c r="V695" s="1" t="s">
        <v>119</v>
      </c>
      <c r="X695" s="1" t="s">
        <v>3478</v>
      </c>
      <c r="Y695" s="1" t="s">
        <v>3479</v>
      </c>
      <c r="Z695" s="1" t="s">
        <v>1701</v>
      </c>
      <c r="AA695" s="1" t="s">
        <v>3480</v>
      </c>
      <c r="AB695" s="1" t="s">
        <v>3476</v>
      </c>
      <c r="AC695" s="1" t="s">
        <v>3477</v>
      </c>
      <c r="AD695" s="1" t="s">
        <v>167</v>
      </c>
      <c r="AE695" s="1" t="s">
        <v>117</v>
      </c>
      <c r="AF695" s="9">
        <v>96950</v>
      </c>
      <c r="AG695" s="1" t="s">
        <v>118</v>
      </c>
      <c r="AH695" s="1" t="s">
        <v>138</v>
      </c>
      <c r="AI695" s="1">
        <v>16702368202</v>
      </c>
      <c r="AJ695" s="1">
        <v>3554</v>
      </c>
      <c r="AK695" s="1" t="s">
        <v>3481</v>
      </c>
      <c r="BC695" s="1" t="str">
        <f>"29-2011.00"</f>
        <v>29-2011.00</v>
      </c>
      <c r="BD695" s="1" t="s">
        <v>9558</v>
      </c>
      <c r="BE695" s="1" t="s">
        <v>9559</v>
      </c>
      <c r="BF695" s="1" t="s">
        <v>9560</v>
      </c>
      <c r="BG695" s="1">
        <v>2</v>
      </c>
      <c r="BH695" s="1">
        <v>2</v>
      </c>
      <c r="BI695" s="2">
        <v>44378</v>
      </c>
      <c r="BJ695" s="2">
        <v>44742</v>
      </c>
      <c r="BK695" s="2">
        <v>44378</v>
      </c>
      <c r="BL695" s="2">
        <v>44742</v>
      </c>
      <c r="BM695" s="1">
        <v>40</v>
      </c>
      <c r="BN695" s="1">
        <v>0</v>
      </c>
      <c r="BO695" s="1">
        <v>8</v>
      </c>
      <c r="BP695" s="1">
        <v>8</v>
      </c>
      <c r="BQ695" s="1">
        <v>8</v>
      </c>
      <c r="BR695" s="1">
        <v>8</v>
      </c>
      <c r="BS695" s="1">
        <v>8</v>
      </c>
      <c r="BT695" s="1">
        <v>0</v>
      </c>
      <c r="BU695" s="1" t="str">
        <f>"7:00 AM"</f>
        <v>7:00 AM</v>
      </c>
      <c r="BV695" s="1" t="str">
        <f>"4:00 PM"</f>
        <v>4:00 PM</v>
      </c>
      <c r="BW695" s="1" t="s">
        <v>392</v>
      </c>
      <c r="BX695" s="1">
        <v>0</v>
      </c>
      <c r="BY695" s="1">
        <v>24</v>
      </c>
      <c r="BZ695" s="1" t="s">
        <v>112</v>
      </c>
      <c r="CA695" s="1">
        <v>0</v>
      </c>
      <c r="CB695" s="1" t="s">
        <v>9561</v>
      </c>
      <c r="CC695" s="1" t="s">
        <v>3476</v>
      </c>
      <c r="CD695" s="1" t="s">
        <v>3477</v>
      </c>
      <c r="CE695" s="1" t="s">
        <v>167</v>
      </c>
      <c r="CF695" s="1" t="s">
        <v>117</v>
      </c>
      <c r="CG695" s="1">
        <v>96950</v>
      </c>
      <c r="CH695" s="3">
        <v>15.24</v>
      </c>
      <c r="CI695" s="3">
        <v>24.55</v>
      </c>
      <c r="CJ695" s="3">
        <v>22.86</v>
      </c>
      <c r="CK695" s="3">
        <v>36.82</v>
      </c>
      <c r="CL695" s="1" t="s">
        <v>137</v>
      </c>
      <c r="CM695" s="1" t="s">
        <v>3486</v>
      </c>
      <c r="CN695" s="1" t="s">
        <v>139</v>
      </c>
      <c r="CP695" s="1" t="s">
        <v>111</v>
      </c>
      <c r="CQ695" s="1" t="s">
        <v>111</v>
      </c>
      <c r="CR695" s="1" t="s">
        <v>112</v>
      </c>
      <c r="CS695" s="1" t="s">
        <v>111</v>
      </c>
      <c r="CT695" s="1" t="s">
        <v>138</v>
      </c>
      <c r="CU695" s="1" t="s">
        <v>111</v>
      </c>
      <c r="CV695" s="1" t="s">
        <v>138</v>
      </c>
      <c r="CW695" s="1" t="s">
        <v>3487</v>
      </c>
      <c r="CX695" s="1">
        <v>16702368202</v>
      </c>
      <c r="CY695" s="1" t="s">
        <v>3488</v>
      </c>
      <c r="CZ695" s="1" t="s">
        <v>3489</v>
      </c>
      <c r="DA695" s="1" t="s">
        <v>111</v>
      </c>
      <c r="DB695" s="1" t="s">
        <v>112</v>
      </c>
      <c r="DC695" s="1" t="s">
        <v>890</v>
      </c>
      <c r="DD695" s="1" t="s">
        <v>3490</v>
      </c>
      <c r="DE695" s="1" t="s">
        <v>448</v>
      </c>
      <c r="DF695" s="1" t="s">
        <v>3474</v>
      </c>
      <c r="DG695" s="1" t="s">
        <v>3492</v>
      </c>
    </row>
    <row r="696" spans="1:111" ht="15.6" customHeight="1" x14ac:dyDescent="0.25">
      <c r="A696" s="1" t="s">
        <v>9562</v>
      </c>
      <c r="B696" s="1" t="s">
        <v>238</v>
      </c>
      <c r="C696" s="2">
        <v>44332.870320254631</v>
      </c>
      <c r="D696" s="2">
        <v>44371</v>
      </c>
      <c r="E696" s="1" t="s">
        <v>110</v>
      </c>
      <c r="F696" s="2">
        <v>44468.833333333336</v>
      </c>
      <c r="G696" s="1" t="s">
        <v>112</v>
      </c>
      <c r="H696" s="1" t="s">
        <v>112</v>
      </c>
      <c r="I696" s="1" t="s">
        <v>112</v>
      </c>
      <c r="J696" s="1" t="s">
        <v>5003</v>
      </c>
      <c r="K696" s="1" t="s">
        <v>9563</v>
      </c>
      <c r="L696" s="1" t="s">
        <v>5005</v>
      </c>
      <c r="N696" s="1" t="s">
        <v>116</v>
      </c>
      <c r="O696" s="1" t="s">
        <v>117</v>
      </c>
      <c r="P696" s="9">
        <v>96950</v>
      </c>
      <c r="Q696" s="1" t="s">
        <v>118</v>
      </c>
      <c r="R696" s="1" t="s">
        <v>242</v>
      </c>
      <c r="S696" s="1">
        <v>16702358763</v>
      </c>
      <c r="U696" s="1">
        <v>561320</v>
      </c>
      <c r="V696" s="1" t="s">
        <v>119</v>
      </c>
      <c r="X696" s="1" t="s">
        <v>5006</v>
      </c>
      <c r="Y696" s="1" t="s">
        <v>5007</v>
      </c>
      <c r="Z696" s="1" t="s">
        <v>5008</v>
      </c>
      <c r="AA696" s="1" t="s">
        <v>5009</v>
      </c>
      <c r="AB696" s="1" t="s">
        <v>5005</v>
      </c>
      <c r="AC696" s="1" t="s">
        <v>1976</v>
      </c>
      <c r="AD696" s="1" t="s">
        <v>116</v>
      </c>
      <c r="AE696" s="1" t="s">
        <v>117</v>
      </c>
      <c r="AF696" s="9">
        <v>96950</v>
      </c>
      <c r="AG696" s="1" t="s">
        <v>118</v>
      </c>
      <c r="AH696" s="1" t="s">
        <v>242</v>
      </c>
      <c r="AI696" s="1">
        <v>16702358763</v>
      </c>
      <c r="AK696" s="1" t="s">
        <v>5011</v>
      </c>
      <c r="BC696" s="1" t="str">
        <f>"49-9071.00"</f>
        <v>49-9071.00</v>
      </c>
      <c r="BD696" s="1" t="s">
        <v>214</v>
      </c>
      <c r="BE696" s="1" t="s">
        <v>9564</v>
      </c>
      <c r="BF696" s="1" t="s">
        <v>9565</v>
      </c>
      <c r="BG696" s="1">
        <v>3</v>
      </c>
      <c r="BH696" s="1">
        <v>3</v>
      </c>
      <c r="BI696" s="2">
        <v>44470</v>
      </c>
      <c r="BJ696" s="2">
        <v>44834</v>
      </c>
      <c r="BK696" s="2">
        <v>44470</v>
      </c>
      <c r="BL696" s="2">
        <v>44834</v>
      </c>
      <c r="BM696" s="1">
        <v>35</v>
      </c>
      <c r="BN696" s="1">
        <v>0</v>
      </c>
      <c r="BO696" s="1">
        <v>7</v>
      </c>
      <c r="BP696" s="1">
        <v>7</v>
      </c>
      <c r="BQ696" s="1">
        <v>7</v>
      </c>
      <c r="BR696" s="1">
        <v>7</v>
      </c>
      <c r="BS696" s="1">
        <v>7</v>
      </c>
      <c r="BT696" s="1">
        <v>0</v>
      </c>
      <c r="BU696" s="1" t="str">
        <f>"9:00 AM"</f>
        <v>9:00 AM</v>
      </c>
      <c r="BV696" s="1" t="str">
        <f>"5:00 PM"</f>
        <v>5:00 PM</v>
      </c>
      <c r="BW696" s="1" t="s">
        <v>135</v>
      </c>
      <c r="BX696" s="1">
        <v>0</v>
      </c>
      <c r="BY696" s="1">
        <v>12</v>
      </c>
      <c r="BZ696" s="1" t="s">
        <v>112</v>
      </c>
      <c r="CB696" s="1" t="s">
        <v>9566</v>
      </c>
      <c r="CC696" s="1" t="s">
        <v>9567</v>
      </c>
      <c r="CD696" s="1" t="s">
        <v>138</v>
      </c>
      <c r="CE696" s="1" t="s">
        <v>116</v>
      </c>
      <c r="CF696" s="1" t="s">
        <v>117</v>
      </c>
      <c r="CG696" s="1">
        <v>96950</v>
      </c>
      <c r="CH696" s="3">
        <v>8.7100000000000009</v>
      </c>
      <c r="CI696" s="3">
        <v>8.7100000000000009</v>
      </c>
      <c r="CJ696" s="3">
        <v>13.06</v>
      </c>
      <c r="CK696" s="3">
        <v>13.06</v>
      </c>
      <c r="CL696" s="1" t="s">
        <v>137</v>
      </c>
      <c r="CM696" s="1" t="s">
        <v>138</v>
      </c>
      <c r="CN696" s="1" t="s">
        <v>139</v>
      </c>
      <c r="CP696" s="1" t="s">
        <v>112</v>
      </c>
      <c r="CQ696" s="1" t="s">
        <v>111</v>
      </c>
      <c r="CR696" s="1" t="s">
        <v>112</v>
      </c>
      <c r="CS696" s="1" t="s">
        <v>111</v>
      </c>
      <c r="CT696" s="1" t="s">
        <v>138</v>
      </c>
      <c r="CU696" s="1" t="s">
        <v>111</v>
      </c>
      <c r="CV696" s="1" t="s">
        <v>138</v>
      </c>
      <c r="CW696" s="1" t="s">
        <v>1134</v>
      </c>
      <c r="CX696" s="1">
        <v>16702358763</v>
      </c>
      <c r="CY696" s="1" t="s">
        <v>5011</v>
      </c>
      <c r="CZ696" s="1" t="s">
        <v>138</v>
      </c>
      <c r="DA696" s="1" t="s">
        <v>111</v>
      </c>
      <c r="DB696" s="1" t="s">
        <v>112</v>
      </c>
      <c r="DC696" s="1" t="s">
        <v>5006</v>
      </c>
      <c r="DD696" s="1" t="s">
        <v>5007</v>
      </c>
      <c r="DE696" s="1" t="s">
        <v>448</v>
      </c>
      <c r="DF696" s="1" t="s">
        <v>5003</v>
      </c>
      <c r="DG696" s="1" t="s">
        <v>5011</v>
      </c>
    </row>
    <row r="697" spans="1:111" ht="15.6" customHeight="1" x14ac:dyDescent="0.25">
      <c r="A697" s="1" t="s">
        <v>9568</v>
      </c>
      <c r="B697" s="1" t="s">
        <v>238</v>
      </c>
      <c r="C697" s="2">
        <v>44291.076047685186</v>
      </c>
      <c r="D697" s="2">
        <v>44326</v>
      </c>
      <c r="E697" s="1" t="s">
        <v>110</v>
      </c>
      <c r="F697" s="2">
        <v>44468.833333333336</v>
      </c>
      <c r="G697" s="1" t="s">
        <v>111</v>
      </c>
      <c r="H697" s="1" t="s">
        <v>112</v>
      </c>
      <c r="I697" s="1" t="s">
        <v>112</v>
      </c>
      <c r="J697" s="1" t="s">
        <v>9569</v>
      </c>
      <c r="L697" s="1" t="s">
        <v>9570</v>
      </c>
      <c r="N697" s="1" t="s">
        <v>167</v>
      </c>
      <c r="O697" s="1" t="s">
        <v>117</v>
      </c>
      <c r="P697" s="9">
        <v>96950</v>
      </c>
      <c r="Q697" s="1" t="s">
        <v>118</v>
      </c>
      <c r="S697" s="1">
        <v>16703220970</v>
      </c>
      <c r="U697" s="1">
        <v>488510</v>
      </c>
      <c r="V697" s="1" t="s">
        <v>119</v>
      </c>
      <c r="X697" s="1" t="s">
        <v>9571</v>
      </c>
      <c r="Y697" s="1" t="s">
        <v>9572</v>
      </c>
      <c r="Z697" s="1" t="s">
        <v>9573</v>
      </c>
      <c r="AA697" s="1" t="s">
        <v>9574</v>
      </c>
      <c r="AB697" s="1" t="s">
        <v>9570</v>
      </c>
      <c r="AD697" s="1" t="s">
        <v>879</v>
      </c>
      <c r="AE697" s="1" t="s">
        <v>117</v>
      </c>
      <c r="AF697" s="9">
        <v>96950</v>
      </c>
      <c r="AG697" s="1" t="s">
        <v>118</v>
      </c>
      <c r="AI697" s="1">
        <v>16703220970</v>
      </c>
      <c r="AK697" s="1" t="s">
        <v>9575</v>
      </c>
      <c r="BC697" s="1" t="str">
        <f>"43-3031.00"</f>
        <v>43-3031.00</v>
      </c>
      <c r="BD697" s="1" t="s">
        <v>389</v>
      </c>
      <c r="BE697" s="1" t="s">
        <v>9576</v>
      </c>
      <c r="BF697" s="1" t="s">
        <v>763</v>
      </c>
      <c r="BG697" s="1">
        <v>1</v>
      </c>
      <c r="BH697" s="1">
        <v>1</v>
      </c>
      <c r="BI697" s="2">
        <v>44470</v>
      </c>
      <c r="BJ697" s="2">
        <v>44834</v>
      </c>
      <c r="BK697" s="2">
        <v>44470</v>
      </c>
      <c r="BL697" s="2">
        <v>44834</v>
      </c>
      <c r="BM697" s="1">
        <v>40</v>
      </c>
      <c r="BN697" s="1">
        <v>0</v>
      </c>
      <c r="BO697" s="1">
        <v>8</v>
      </c>
      <c r="BP697" s="1">
        <v>8</v>
      </c>
      <c r="BQ697" s="1">
        <v>8</v>
      </c>
      <c r="BR697" s="1">
        <v>8</v>
      </c>
      <c r="BS697" s="1">
        <v>8</v>
      </c>
      <c r="BT697" s="1">
        <v>0</v>
      </c>
      <c r="BU697" s="1" t="str">
        <f t="shared" ref="BU697:BU702" si="17">"8:00 AM"</f>
        <v>8:00 AM</v>
      </c>
      <c r="BV697" s="1" t="str">
        <f>"5:00 PM"</f>
        <v>5:00 PM</v>
      </c>
      <c r="BW697" s="1" t="s">
        <v>392</v>
      </c>
      <c r="BX697" s="1">
        <v>0</v>
      </c>
      <c r="BY697" s="1">
        <v>24</v>
      </c>
      <c r="BZ697" s="1" t="s">
        <v>112</v>
      </c>
      <c r="CA697" s="1">
        <v>0</v>
      </c>
      <c r="CB697" s="4" t="s">
        <v>9577</v>
      </c>
      <c r="CC697" s="1" t="s">
        <v>9578</v>
      </c>
      <c r="CE697" s="1" t="s">
        <v>116</v>
      </c>
      <c r="CF697" s="1" t="s">
        <v>117</v>
      </c>
      <c r="CG697" s="1">
        <v>96950</v>
      </c>
      <c r="CH697" s="3">
        <v>9.49</v>
      </c>
      <c r="CI697" s="3">
        <v>10</v>
      </c>
      <c r="CL697" s="1" t="s">
        <v>137</v>
      </c>
      <c r="CM697" s="1" t="s">
        <v>9579</v>
      </c>
      <c r="CN697" s="1" t="s">
        <v>139</v>
      </c>
      <c r="CP697" s="1" t="s">
        <v>112</v>
      </c>
      <c r="CQ697" s="1" t="s">
        <v>111</v>
      </c>
      <c r="CR697" s="1" t="s">
        <v>112</v>
      </c>
      <c r="CS697" s="1" t="s">
        <v>112</v>
      </c>
      <c r="CT697" s="1" t="s">
        <v>138</v>
      </c>
      <c r="CU697" s="1" t="s">
        <v>111</v>
      </c>
      <c r="CV697" s="1" t="s">
        <v>138</v>
      </c>
      <c r="CW697" s="1" t="s">
        <v>8722</v>
      </c>
      <c r="CX697" s="1">
        <v>16703220970</v>
      </c>
      <c r="CY697" s="1" t="s">
        <v>9575</v>
      </c>
      <c r="CZ697" s="1" t="s">
        <v>9580</v>
      </c>
      <c r="DA697" s="1" t="s">
        <v>111</v>
      </c>
      <c r="DB697" s="1" t="s">
        <v>112</v>
      </c>
    </row>
    <row r="698" spans="1:111" ht="15.6" customHeight="1" x14ac:dyDescent="0.25">
      <c r="A698" s="1" t="s">
        <v>9613</v>
      </c>
      <c r="B698" s="1" t="s">
        <v>238</v>
      </c>
      <c r="C698" s="2">
        <v>44329.052884259261</v>
      </c>
      <c r="D698" s="2">
        <v>44362</v>
      </c>
      <c r="E698" s="1" t="s">
        <v>110</v>
      </c>
      <c r="F698" s="2">
        <v>44468.833333333336</v>
      </c>
      <c r="G698" s="1" t="s">
        <v>111</v>
      </c>
      <c r="H698" s="1" t="s">
        <v>112</v>
      </c>
      <c r="I698" s="1" t="s">
        <v>112</v>
      </c>
      <c r="J698" s="1" t="s">
        <v>7906</v>
      </c>
      <c r="K698" s="1" t="s">
        <v>7906</v>
      </c>
      <c r="L698" s="1" t="s">
        <v>7907</v>
      </c>
      <c r="M698" s="1" t="s">
        <v>7908</v>
      </c>
      <c r="N698" s="1" t="s">
        <v>116</v>
      </c>
      <c r="O698" s="1" t="s">
        <v>117</v>
      </c>
      <c r="P698" s="9">
        <v>96950</v>
      </c>
      <c r="Q698" s="1" t="s">
        <v>118</v>
      </c>
      <c r="S698" s="1">
        <v>16702874118</v>
      </c>
      <c r="U698" s="1">
        <v>561510</v>
      </c>
      <c r="V698" s="1" t="s">
        <v>119</v>
      </c>
      <c r="X698" s="1" t="s">
        <v>7909</v>
      </c>
      <c r="Y698" s="1" t="s">
        <v>7910</v>
      </c>
      <c r="AA698" s="1" t="s">
        <v>461</v>
      </c>
      <c r="AB698" s="1" t="s">
        <v>7907</v>
      </c>
      <c r="AC698" s="1" t="s">
        <v>7908</v>
      </c>
      <c r="AD698" s="1" t="s">
        <v>116</v>
      </c>
      <c r="AE698" s="1" t="s">
        <v>117</v>
      </c>
      <c r="AF698" s="9">
        <v>96950</v>
      </c>
      <c r="AG698" s="1" t="s">
        <v>118</v>
      </c>
      <c r="AI698" s="1">
        <v>16702874118</v>
      </c>
      <c r="AK698" s="1" t="s">
        <v>7911</v>
      </c>
      <c r="BC698" s="1" t="str">
        <f>"39-7011.00"</f>
        <v>39-7011.00</v>
      </c>
      <c r="BD698" s="1" t="s">
        <v>1435</v>
      </c>
      <c r="BE698" s="1" t="s">
        <v>7912</v>
      </c>
      <c r="BF698" s="1" t="s">
        <v>3755</v>
      </c>
      <c r="BG698" s="1">
        <v>4</v>
      </c>
      <c r="BH698" s="1">
        <v>4</v>
      </c>
      <c r="BI698" s="2">
        <v>44470</v>
      </c>
      <c r="BJ698" s="2">
        <v>44834</v>
      </c>
      <c r="BK698" s="2">
        <v>44470</v>
      </c>
      <c r="BL698" s="2">
        <v>44834</v>
      </c>
      <c r="BM698" s="1">
        <v>40</v>
      </c>
      <c r="BN698" s="1">
        <v>0</v>
      </c>
      <c r="BO698" s="1">
        <v>8</v>
      </c>
      <c r="BP698" s="1">
        <v>8</v>
      </c>
      <c r="BQ698" s="1">
        <v>8</v>
      </c>
      <c r="BR698" s="1">
        <v>8</v>
      </c>
      <c r="BS698" s="1">
        <v>8</v>
      </c>
      <c r="BT698" s="1">
        <v>0</v>
      </c>
      <c r="BU698" s="1" t="str">
        <f t="shared" si="17"/>
        <v>8:00 AM</v>
      </c>
      <c r="BV698" s="1" t="str">
        <f>"5:00 PM"</f>
        <v>5:00 PM</v>
      </c>
      <c r="BW698" s="1" t="s">
        <v>135</v>
      </c>
      <c r="BX698" s="1">
        <v>0</v>
      </c>
      <c r="BY698" s="1">
        <v>24</v>
      </c>
      <c r="BZ698" s="1" t="s">
        <v>112</v>
      </c>
      <c r="CB698" s="1" t="s">
        <v>9614</v>
      </c>
      <c r="CC698" s="1" t="s">
        <v>7907</v>
      </c>
      <c r="CD698" s="1" t="s">
        <v>7908</v>
      </c>
      <c r="CE698" s="1" t="s">
        <v>116</v>
      </c>
      <c r="CF698" s="1" t="s">
        <v>117</v>
      </c>
      <c r="CG698" s="1">
        <v>96950</v>
      </c>
      <c r="CH698" s="3">
        <v>12.14</v>
      </c>
      <c r="CI698" s="3">
        <v>12.14</v>
      </c>
      <c r="CJ698" s="3">
        <v>18.21</v>
      </c>
      <c r="CK698" s="3">
        <v>18.21</v>
      </c>
      <c r="CL698" s="1" t="s">
        <v>137</v>
      </c>
      <c r="CM698" s="1" t="s">
        <v>138</v>
      </c>
      <c r="CN698" s="1" t="s">
        <v>139</v>
      </c>
      <c r="CP698" s="1" t="s">
        <v>112</v>
      </c>
      <c r="CQ698" s="1" t="s">
        <v>111</v>
      </c>
      <c r="CR698" s="1" t="s">
        <v>112</v>
      </c>
      <c r="CS698" s="1" t="s">
        <v>111</v>
      </c>
      <c r="CT698" s="1" t="s">
        <v>138</v>
      </c>
      <c r="CU698" s="1" t="s">
        <v>111</v>
      </c>
      <c r="CV698" s="1" t="s">
        <v>138</v>
      </c>
      <c r="CW698" s="1" t="s">
        <v>300</v>
      </c>
      <c r="CX698" s="1">
        <v>16702874118</v>
      </c>
      <c r="CY698" s="1" t="s">
        <v>7911</v>
      </c>
      <c r="CZ698" s="1" t="s">
        <v>138</v>
      </c>
      <c r="DA698" s="1" t="s">
        <v>111</v>
      </c>
      <c r="DB698" s="1" t="s">
        <v>112</v>
      </c>
    </row>
    <row r="699" spans="1:111" ht="15.6" customHeight="1" x14ac:dyDescent="0.25">
      <c r="A699" s="1" t="s">
        <v>9615</v>
      </c>
      <c r="B699" s="1" t="s">
        <v>238</v>
      </c>
      <c r="C699" s="2">
        <v>44358.093807986108</v>
      </c>
      <c r="D699" s="2">
        <v>44386</v>
      </c>
      <c r="E699" s="1" t="s">
        <v>180</v>
      </c>
      <c r="G699" s="1" t="s">
        <v>112</v>
      </c>
      <c r="H699" s="1" t="s">
        <v>112</v>
      </c>
      <c r="I699" s="1" t="s">
        <v>112</v>
      </c>
      <c r="J699" s="1" t="s">
        <v>9616</v>
      </c>
      <c r="K699" s="1" t="s">
        <v>9031</v>
      </c>
      <c r="L699" s="1" t="s">
        <v>1051</v>
      </c>
      <c r="N699" s="1" t="s">
        <v>116</v>
      </c>
      <c r="O699" s="1" t="s">
        <v>117</v>
      </c>
      <c r="P699" s="9">
        <v>96950</v>
      </c>
      <c r="Q699" s="1" t="s">
        <v>118</v>
      </c>
      <c r="S699" s="1">
        <v>16702358778</v>
      </c>
      <c r="U699" s="1">
        <v>522298</v>
      </c>
      <c r="V699" s="1" t="s">
        <v>119</v>
      </c>
      <c r="X699" s="1" t="s">
        <v>1052</v>
      </c>
      <c r="Y699" s="1" t="s">
        <v>1053</v>
      </c>
      <c r="Z699" s="1" t="s">
        <v>1054</v>
      </c>
      <c r="AA699" s="1" t="s">
        <v>373</v>
      </c>
      <c r="AB699" s="1" t="s">
        <v>1051</v>
      </c>
      <c r="AD699" s="1" t="s">
        <v>116</v>
      </c>
      <c r="AE699" s="1" t="s">
        <v>117</v>
      </c>
      <c r="AF699" s="9">
        <v>96950</v>
      </c>
      <c r="AG699" s="1" t="s">
        <v>118</v>
      </c>
      <c r="AI699" s="1">
        <v>16702358778</v>
      </c>
      <c r="AK699" s="1" t="s">
        <v>1055</v>
      </c>
      <c r="BC699" s="1" t="str">
        <f>"41-2031.00"</f>
        <v>41-2031.00</v>
      </c>
      <c r="BD699" s="1" t="s">
        <v>743</v>
      </c>
      <c r="BE699" s="1" t="s">
        <v>9617</v>
      </c>
      <c r="BF699" s="1" t="s">
        <v>2717</v>
      </c>
      <c r="BG699" s="1">
        <v>1</v>
      </c>
      <c r="BH699" s="1">
        <v>1</v>
      </c>
      <c r="BI699" s="2">
        <v>44470</v>
      </c>
      <c r="BJ699" s="2">
        <v>44834</v>
      </c>
      <c r="BK699" s="2">
        <v>44470</v>
      </c>
      <c r="BL699" s="2">
        <v>44834</v>
      </c>
      <c r="BM699" s="1">
        <v>40</v>
      </c>
      <c r="BN699" s="1">
        <v>0</v>
      </c>
      <c r="BO699" s="1">
        <v>8</v>
      </c>
      <c r="BP699" s="1">
        <v>8</v>
      </c>
      <c r="BQ699" s="1">
        <v>8</v>
      </c>
      <c r="BR699" s="1">
        <v>8</v>
      </c>
      <c r="BS699" s="1">
        <v>8</v>
      </c>
      <c r="BT699" s="1">
        <v>0</v>
      </c>
      <c r="BU699" s="1" t="str">
        <f t="shared" si="17"/>
        <v>8:00 AM</v>
      </c>
      <c r="BV699" s="1" t="str">
        <f>"5:00 PM"</f>
        <v>5:00 PM</v>
      </c>
      <c r="BW699" s="1" t="s">
        <v>135</v>
      </c>
      <c r="BX699" s="1">
        <v>0</v>
      </c>
      <c r="BY699" s="1">
        <v>12</v>
      </c>
      <c r="BZ699" s="1" t="s">
        <v>112</v>
      </c>
      <c r="CB699" s="1" t="s">
        <v>9618</v>
      </c>
      <c r="CC699" s="1" t="s">
        <v>4146</v>
      </c>
      <c r="CE699" s="1" t="s">
        <v>116</v>
      </c>
      <c r="CF699" s="1" t="s">
        <v>117</v>
      </c>
      <c r="CG699" s="1">
        <v>96950</v>
      </c>
      <c r="CH699" s="3">
        <v>8.7100000000000009</v>
      </c>
      <c r="CI699" s="3">
        <v>8.7100000000000009</v>
      </c>
      <c r="CJ699" s="3">
        <v>13.06</v>
      </c>
      <c r="CK699" s="3">
        <v>13.06</v>
      </c>
      <c r="CL699" s="1" t="s">
        <v>137</v>
      </c>
      <c r="CM699" s="1" t="s">
        <v>168</v>
      </c>
      <c r="CN699" s="1" t="s">
        <v>139</v>
      </c>
      <c r="CP699" s="1" t="s">
        <v>112</v>
      </c>
      <c r="CQ699" s="1" t="s">
        <v>111</v>
      </c>
      <c r="CR699" s="1" t="s">
        <v>111</v>
      </c>
      <c r="CS699" s="1" t="s">
        <v>111</v>
      </c>
      <c r="CT699" s="1" t="s">
        <v>138</v>
      </c>
      <c r="CU699" s="1" t="s">
        <v>111</v>
      </c>
      <c r="CV699" s="1" t="s">
        <v>111</v>
      </c>
      <c r="CW699" s="1" t="s">
        <v>1059</v>
      </c>
      <c r="CX699" s="1">
        <v>16702358778</v>
      </c>
      <c r="CY699" s="1" t="s">
        <v>1055</v>
      </c>
      <c r="CZ699" s="1" t="s">
        <v>138</v>
      </c>
      <c r="DA699" s="1" t="s">
        <v>111</v>
      </c>
      <c r="DB699" s="1" t="s">
        <v>112</v>
      </c>
    </row>
    <row r="700" spans="1:111" ht="15.6" customHeight="1" x14ac:dyDescent="0.25">
      <c r="A700" s="1" t="s">
        <v>9622</v>
      </c>
      <c r="B700" s="1" t="s">
        <v>238</v>
      </c>
      <c r="C700" s="2">
        <v>44306.300501157406</v>
      </c>
      <c r="D700" s="2">
        <v>44342</v>
      </c>
      <c r="E700" s="1" t="s">
        <v>110</v>
      </c>
      <c r="F700" s="2">
        <v>44468.833333333336</v>
      </c>
      <c r="G700" s="1" t="s">
        <v>111</v>
      </c>
      <c r="H700" s="1" t="s">
        <v>112</v>
      </c>
      <c r="I700" s="1" t="s">
        <v>112</v>
      </c>
      <c r="J700" s="1" t="s">
        <v>3278</v>
      </c>
      <c r="K700" s="1" t="s">
        <v>3279</v>
      </c>
      <c r="L700" s="1" t="s">
        <v>3280</v>
      </c>
      <c r="M700" s="1" t="s">
        <v>3281</v>
      </c>
      <c r="N700" s="1" t="s">
        <v>116</v>
      </c>
      <c r="O700" s="1" t="s">
        <v>117</v>
      </c>
      <c r="P700" s="9">
        <v>96950</v>
      </c>
      <c r="Q700" s="1" t="s">
        <v>118</v>
      </c>
      <c r="S700" s="1">
        <v>16702353285</v>
      </c>
      <c r="U700" s="1">
        <v>81111</v>
      </c>
      <c r="V700" s="1" t="s">
        <v>119</v>
      </c>
      <c r="X700" s="1" t="s">
        <v>3282</v>
      </c>
      <c r="Y700" s="1" t="s">
        <v>3283</v>
      </c>
      <c r="Z700" s="1" t="s">
        <v>3109</v>
      </c>
      <c r="AA700" s="1" t="s">
        <v>3284</v>
      </c>
      <c r="AB700" s="1" t="s">
        <v>3280</v>
      </c>
      <c r="AC700" s="1" t="s">
        <v>3281</v>
      </c>
      <c r="AD700" s="1" t="s">
        <v>116</v>
      </c>
      <c r="AE700" s="1" t="s">
        <v>117</v>
      </c>
      <c r="AF700" s="9">
        <v>96950</v>
      </c>
      <c r="AG700" s="1" t="s">
        <v>118</v>
      </c>
      <c r="AI700" s="1">
        <v>16702353285</v>
      </c>
      <c r="AK700" s="1" t="s">
        <v>3285</v>
      </c>
      <c r="BC700" s="1" t="str">
        <f>"53-7061.00"</f>
        <v>53-7061.00</v>
      </c>
      <c r="BD700" s="1" t="s">
        <v>7080</v>
      </c>
      <c r="BE700" s="1" t="s">
        <v>9623</v>
      </c>
      <c r="BF700" s="1" t="s">
        <v>9624</v>
      </c>
      <c r="BG700" s="1">
        <v>2</v>
      </c>
      <c r="BH700" s="1">
        <v>2</v>
      </c>
      <c r="BI700" s="2">
        <v>44470</v>
      </c>
      <c r="BJ700" s="2">
        <v>45199</v>
      </c>
      <c r="BK700" s="2">
        <v>44470</v>
      </c>
      <c r="BL700" s="2">
        <v>45199</v>
      </c>
      <c r="BM700" s="1">
        <v>40</v>
      </c>
      <c r="BN700" s="1">
        <v>0</v>
      </c>
      <c r="BO700" s="1">
        <v>8</v>
      </c>
      <c r="BP700" s="1">
        <v>8</v>
      </c>
      <c r="BQ700" s="1">
        <v>8</v>
      </c>
      <c r="BR700" s="1">
        <v>8</v>
      </c>
      <c r="BS700" s="1">
        <v>8</v>
      </c>
      <c r="BT700" s="1">
        <v>0</v>
      </c>
      <c r="BU700" s="1" t="str">
        <f t="shared" si="17"/>
        <v>8:00 AM</v>
      </c>
      <c r="BV700" s="1" t="str">
        <f>"5:00 PM"</f>
        <v>5:00 PM</v>
      </c>
      <c r="BW700" s="1" t="s">
        <v>135</v>
      </c>
      <c r="BX700" s="1">
        <v>0</v>
      </c>
      <c r="BY700" s="1">
        <v>12</v>
      </c>
      <c r="BZ700" s="1" t="s">
        <v>112</v>
      </c>
      <c r="CA700" s="1">
        <v>0</v>
      </c>
      <c r="CB700" s="1" t="s">
        <v>230</v>
      </c>
      <c r="CC700" s="1" t="s">
        <v>9625</v>
      </c>
      <c r="CD700" s="1" t="s">
        <v>3281</v>
      </c>
      <c r="CE700" s="1" t="s">
        <v>116</v>
      </c>
      <c r="CF700" s="1" t="s">
        <v>117</v>
      </c>
      <c r="CG700" s="1">
        <v>96950</v>
      </c>
      <c r="CH700" s="3">
        <v>8.3000000000000007</v>
      </c>
      <c r="CI700" s="3">
        <v>8.3000000000000007</v>
      </c>
      <c r="CJ700" s="3">
        <v>12.45</v>
      </c>
      <c r="CK700" s="3">
        <v>12.45</v>
      </c>
      <c r="CL700" s="1" t="s">
        <v>137</v>
      </c>
      <c r="CM700" s="1" t="s">
        <v>331</v>
      </c>
      <c r="CN700" s="1" t="s">
        <v>139</v>
      </c>
      <c r="CP700" s="1" t="s">
        <v>112</v>
      </c>
      <c r="CQ700" s="1" t="s">
        <v>111</v>
      </c>
      <c r="CR700" s="1" t="s">
        <v>112</v>
      </c>
      <c r="CS700" s="1" t="s">
        <v>111</v>
      </c>
      <c r="CT700" s="1" t="s">
        <v>138</v>
      </c>
      <c r="CU700" s="1" t="s">
        <v>111</v>
      </c>
      <c r="CV700" s="1" t="s">
        <v>138</v>
      </c>
      <c r="CW700" s="1" t="s">
        <v>3288</v>
      </c>
      <c r="CX700" s="1">
        <v>16702353285</v>
      </c>
      <c r="CY700" s="1" t="s">
        <v>3285</v>
      </c>
      <c r="CZ700" s="1" t="s">
        <v>138</v>
      </c>
      <c r="DA700" s="1" t="s">
        <v>111</v>
      </c>
      <c r="DB700" s="1" t="s">
        <v>112</v>
      </c>
      <c r="DC700" s="1" t="s">
        <v>3282</v>
      </c>
      <c r="DD700" s="1" t="s">
        <v>3283</v>
      </c>
      <c r="DE700" s="1" t="s">
        <v>448</v>
      </c>
      <c r="DF700" s="1" t="s">
        <v>138</v>
      </c>
      <c r="DG700" s="1" t="s">
        <v>138</v>
      </c>
    </row>
    <row r="701" spans="1:111" ht="15.6" customHeight="1" x14ac:dyDescent="0.25">
      <c r="A701" s="1" t="s">
        <v>9626</v>
      </c>
      <c r="B701" s="1" t="s">
        <v>238</v>
      </c>
      <c r="C701" s="2">
        <v>44319.185057407405</v>
      </c>
      <c r="D701" s="2">
        <v>44348</v>
      </c>
      <c r="E701" s="1" t="s">
        <v>110</v>
      </c>
      <c r="F701" s="2">
        <v>44457.833333333336</v>
      </c>
      <c r="G701" s="1" t="s">
        <v>112</v>
      </c>
      <c r="H701" s="1" t="s">
        <v>112</v>
      </c>
      <c r="I701" s="1" t="s">
        <v>112</v>
      </c>
      <c r="J701" s="1" t="s">
        <v>2477</v>
      </c>
      <c r="L701" s="1" t="s">
        <v>2070</v>
      </c>
      <c r="M701" s="1" t="s">
        <v>2478</v>
      </c>
      <c r="N701" s="1" t="s">
        <v>116</v>
      </c>
      <c r="O701" s="1" t="s">
        <v>117</v>
      </c>
      <c r="P701" s="9">
        <v>96950</v>
      </c>
      <c r="Q701" s="1" t="s">
        <v>118</v>
      </c>
      <c r="R701" s="1" t="s">
        <v>138</v>
      </c>
      <c r="S701" s="1">
        <v>16702330349</v>
      </c>
      <c r="U701" s="1">
        <v>56132</v>
      </c>
      <c r="V701" s="1" t="s">
        <v>2479</v>
      </c>
      <c r="W701" s="1" t="s">
        <v>111</v>
      </c>
      <c r="X701" s="1" t="s">
        <v>2480</v>
      </c>
      <c r="Y701" s="1" t="s">
        <v>2481</v>
      </c>
      <c r="Z701" s="1" t="s">
        <v>2482</v>
      </c>
      <c r="AA701" s="1" t="s">
        <v>2483</v>
      </c>
      <c r="AB701" s="1" t="s">
        <v>2070</v>
      </c>
      <c r="AC701" s="1" t="s">
        <v>2478</v>
      </c>
      <c r="AD701" s="1" t="s">
        <v>116</v>
      </c>
      <c r="AE701" s="1" t="s">
        <v>117</v>
      </c>
      <c r="AF701" s="9">
        <v>96950</v>
      </c>
      <c r="AG701" s="1" t="s">
        <v>118</v>
      </c>
      <c r="AH701" s="1" t="s">
        <v>138</v>
      </c>
      <c r="AI701" s="1">
        <v>16702330349</v>
      </c>
      <c r="AK701" s="1" t="s">
        <v>2484</v>
      </c>
      <c r="BC701" s="1" t="str">
        <f>"37-2012.00"</f>
        <v>37-2012.00</v>
      </c>
      <c r="BD701" s="1" t="s">
        <v>576</v>
      </c>
      <c r="BE701" s="1" t="s">
        <v>2485</v>
      </c>
      <c r="BF701" s="1" t="s">
        <v>2486</v>
      </c>
      <c r="BG701" s="1">
        <v>1</v>
      </c>
      <c r="BH701" s="1">
        <v>1</v>
      </c>
      <c r="BI701" s="2">
        <v>44459</v>
      </c>
      <c r="BJ701" s="2">
        <v>44823</v>
      </c>
      <c r="BK701" s="2">
        <v>44459</v>
      </c>
      <c r="BL701" s="2">
        <v>44823</v>
      </c>
      <c r="BM701" s="1">
        <v>35</v>
      </c>
      <c r="BN701" s="1">
        <v>0</v>
      </c>
      <c r="BO701" s="1">
        <v>7</v>
      </c>
      <c r="BP701" s="1">
        <v>7</v>
      </c>
      <c r="BQ701" s="1">
        <v>7</v>
      </c>
      <c r="BR701" s="1">
        <v>7</v>
      </c>
      <c r="BS701" s="1">
        <v>7</v>
      </c>
      <c r="BT701" s="1">
        <v>0</v>
      </c>
      <c r="BU701" s="1" t="str">
        <f t="shared" si="17"/>
        <v>8:00 AM</v>
      </c>
      <c r="BV701" s="1" t="str">
        <f>"4:00 PM"</f>
        <v>4:00 PM</v>
      </c>
      <c r="BW701" s="1" t="s">
        <v>135</v>
      </c>
      <c r="BX701" s="1">
        <v>0</v>
      </c>
      <c r="BY701" s="1">
        <v>3</v>
      </c>
      <c r="BZ701" s="1" t="s">
        <v>112</v>
      </c>
      <c r="CA701" s="1">
        <v>0</v>
      </c>
      <c r="CB701" s="1" t="s">
        <v>9627</v>
      </c>
      <c r="CC701" s="1" t="s">
        <v>9628</v>
      </c>
      <c r="CE701" s="1" t="s">
        <v>116</v>
      </c>
      <c r="CF701" s="1" t="s">
        <v>117</v>
      </c>
      <c r="CG701" s="1">
        <v>96950</v>
      </c>
      <c r="CH701" s="3">
        <v>7.59</v>
      </c>
      <c r="CI701" s="3">
        <v>7.59</v>
      </c>
      <c r="CJ701" s="3">
        <v>0</v>
      </c>
      <c r="CK701" s="3">
        <v>0</v>
      </c>
      <c r="CL701" s="1" t="s">
        <v>137</v>
      </c>
      <c r="CM701" s="1" t="s">
        <v>138</v>
      </c>
      <c r="CN701" s="1" t="s">
        <v>139</v>
      </c>
      <c r="CP701" s="1" t="s">
        <v>112</v>
      </c>
      <c r="CQ701" s="1" t="s">
        <v>111</v>
      </c>
      <c r="CR701" s="1" t="s">
        <v>112</v>
      </c>
      <c r="CS701" s="1" t="s">
        <v>112</v>
      </c>
      <c r="CT701" s="1" t="s">
        <v>138</v>
      </c>
      <c r="CU701" s="1" t="s">
        <v>111</v>
      </c>
      <c r="CV701" s="1" t="s">
        <v>138</v>
      </c>
      <c r="CW701" s="1" t="s">
        <v>138</v>
      </c>
      <c r="CX701" s="1">
        <v>16702330349</v>
      </c>
      <c r="CY701" s="1" t="s">
        <v>2489</v>
      </c>
      <c r="CZ701" s="1" t="s">
        <v>138</v>
      </c>
      <c r="DA701" s="1" t="s">
        <v>111</v>
      </c>
      <c r="DB701" s="1" t="s">
        <v>111</v>
      </c>
    </row>
    <row r="702" spans="1:111" ht="15.6" customHeight="1" x14ac:dyDescent="0.25">
      <c r="A702" s="1" t="s">
        <v>9650</v>
      </c>
      <c r="B702" s="1" t="s">
        <v>238</v>
      </c>
      <c r="C702" s="2">
        <v>44306.30831458333</v>
      </c>
      <c r="D702" s="2">
        <v>44342</v>
      </c>
      <c r="E702" s="1" t="s">
        <v>110</v>
      </c>
      <c r="F702" s="2">
        <v>44468.833333333336</v>
      </c>
      <c r="G702" s="1" t="s">
        <v>111</v>
      </c>
      <c r="H702" s="1" t="s">
        <v>112</v>
      </c>
      <c r="I702" s="1" t="s">
        <v>112</v>
      </c>
      <c r="J702" s="1" t="s">
        <v>3278</v>
      </c>
      <c r="K702" s="1" t="s">
        <v>3279</v>
      </c>
      <c r="L702" s="1" t="s">
        <v>3280</v>
      </c>
      <c r="M702" s="1" t="s">
        <v>3281</v>
      </c>
      <c r="N702" s="1" t="s">
        <v>116</v>
      </c>
      <c r="O702" s="1" t="s">
        <v>117</v>
      </c>
      <c r="P702" s="9">
        <v>96950</v>
      </c>
      <c r="Q702" s="1" t="s">
        <v>118</v>
      </c>
      <c r="S702" s="1">
        <v>16702353285</v>
      </c>
      <c r="U702" s="1">
        <v>81111</v>
      </c>
      <c r="V702" s="1" t="s">
        <v>119</v>
      </c>
      <c r="X702" s="1" t="s">
        <v>3282</v>
      </c>
      <c r="Y702" s="1" t="s">
        <v>3283</v>
      </c>
      <c r="Z702" s="1" t="s">
        <v>3282</v>
      </c>
      <c r="AA702" s="1" t="s">
        <v>3284</v>
      </c>
      <c r="AB702" s="1" t="s">
        <v>3280</v>
      </c>
      <c r="AC702" s="1" t="s">
        <v>3281</v>
      </c>
      <c r="AD702" s="1" t="s">
        <v>116</v>
      </c>
      <c r="AE702" s="1" t="s">
        <v>117</v>
      </c>
      <c r="AF702" s="9">
        <v>96950</v>
      </c>
      <c r="AG702" s="1" t="s">
        <v>118</v>
      </c>
      <c r="AI702" s="1">
        <v>16702353285</v>
      </c>
      <c r="AK702" s="1" t="s">
        <v>3285</v>
      </c>
      <c r="BC702" s="1" t="str">
        <f>"49-9071.00"</f>
        <v>49-9071.00</v>
      </c>
      <c r="BD702" s="1" t="s">
        <v>214</v>
      </c>
      <c r="BE702" s="1" t="s">
        <v>9651</v>
      </c>
      <c r="BF702" s="1" t="s">
        <v>212</v>
      </c>
      <c r="BG702" s="1">
        <v>2</v>
      </c>
      <c r="BH702" s="1">
        <v>2</v>
      </c>
      <c r="BI702" s="2">
        <v>44470</v>
      </c>
      <c r="BJ702" s="2">
        <v>44834</v>
      </c>
      <c r="BK702" s="2">
        <v>44470</v>
      </c>
      <c r="BL702" s="2">
        <v>44834</v>
      </c>
      <c r="BM702" s="1">
        <v>40</v>
      </c>
      <c r="BN702" s="1">
        <v>0</v>
      </c>
      <c r="BO702" s="1">
        <v>8</v>
      </c>
      <c r="BP702" s="1">
        <v>8</v>
      </c>
      <c r="BQ702" s="1">
        <v>8</v>
      </c>
      <c r="BR702" s="1">
        <v>8</v>
      </c>
      <c r="BS702" s="1">
        <v>8</v>
      </c>
      <c r="BT702" s="1">
        <v>0</v>
      </c>
      <c r="BU702" s="1" t="str">
        <f t="shared" si="17"/>
        <v>8:00 AM</v>
      </c>
      <c r="BV702" s="1" t="str">
        <f>"5:00 PM"</f>
        <v>5:00 PM</v>
      </c>
      <c r="BW702" s="1" t="s">
        <v>135</v>
      </c>
      <c r="BX702" s="1">
        <v>0</v>
      </c>
      <c r="BY702" s="1">
        <v>12</v>
      </c>
      <c r="BZ702" s="1" t="s">
        <v>112</v>
      </c>
      <c r="CA702" s="1">
        <v>0</v>
      </c>
      <c r="CB702" s="1" t="s">
        <v>230</v>
      </c>
      <c r="CC702" s="1" t="s">
        <v>3280</v>
      </c>
      <c r="CD702" s="1" t="s">
        <v>3281</v>
      </c>
      <c r="CE702" s="1" t="s">
        <v>116</v>
      </c>
      <c r="CF702" s="1" t="s">
        <v>117</v>
      </c>
      <c r="CG702" s="1">
        <v>96950</v>
      </c>
      <c r="CH702" s="3">
        <v>8.7100000000000009</v>
      </c>
      <c r="CI702" s="3">
        <v>8.7100000000000009</v>
      </c>
      <c r="CJ702" s="3">
        <v>13.06</v>
      </c>
      <c r="CK702" s="3">
        <v>13.06</v>
      </c>
      <c r="CL702" s="1" t="s">
        <v>137</v>
      </c>
      <c r="CM702" s="1" t="s">
        <v>362</v>
      </c>
      <c r="CN702" s="1" t="s">
        <v>139</v>
      </c>
      <c r="CP702" s="1" t="s">
        <v>112</v>
      </c>
      <c r="CQ702" s="1" t="s">
        <v>111</v>
      </c>
      <c r="CR702" s="1" t="s">
        <v>112</v>
      </c>
      <c r="CS702" s="1" t="s">
        <v>111</v>
      </c>
      <c r="CT702" s="1" t="s">
        <v>138</v>
      </c>
      <c r="CU702" s="1" t="s">
        <v>111</v>
      </c>
      <c r="CV702" s="1" t="s">
        <v>138</v>
      </c>
      <c r="CW702" s="1" t="s">
        <v>3288</v>
      </c>
      <c r="CX702" s="1">
        <v>16702353285</v>
      </c>
      <c r="CY702" s="1" t="s">
        <v>3285</v>
      </c>
      <c r="CZ702" s="1" t="s">
        <v>138</v>
      </c>
      <c r="DA702" s="1" t="s">
        <v>111</v>
      </c>
      <c r="DB702" s="1" t="s">
        <v>112</v>
      </c>
      <c r="DC702" s="1" t="s">
        <v>3282</v>
      </c>
      <c r="DD702" s="1" t="s">
        <v>3283</v>
      </c>
      <c r="DE702" s="1" t="s">
        <v>448</v>
      </c>
      <c r="DF702" s="1" t="s">
        <v>138</v>
      </c>
      <c r="DG702" s="1" t="s">
        <v>138</v>
      </c>
    </row>
    <row r="703" spans="1:111" ht="15.6" customHeight="1" x14ac:dyDescent="0.25">
      <c r="A703" s="1" t="s">
        <v>9655</v>
      </c>
      <c r="B703" s="1" t="s">
        <v>238</v>
      </c>
      <c r="C703" s="2">
        <v>44308.33897650463</v>
      </c>
      <c r="D703" s="2">
        <v>44348</v>
      </c>
      <c r="E703" s="1" t="s">
        <v>110</v>
      </c>
      <c r="F703" s="2">
        <v>44468.833333333336</v>
      </c>
      <c r="G703" s="1" t="s">
        <v>112</v>
      </c>
      <c r="H703" s="1" t="s">
        <v>112</v>
      </c>
      <c r="I703" s="1" t="s">
        <v>112</v>
      </c>
      <c r="J703" s="1" t="s">
        <v>2758</v>
      </c>
      <c r="K703" s="1" t="s">
        <v>1979</v>
      </c>
      <c r="L703" s="1" t="s">
        <v>941</v>
      </c>
      <c r="M703" s="1" t="s">
        <v>942</v>
      </c>
      <c r="N703" s="1" t="s">
        <v>116</v>
      </c>
      <c r="O703" s="1" t="s">
        <v>117</v>
      </c>
      <c r="P703" s="9">
        <v>96950</v>
      </c>
      <c r="Q703" s="1" t="s">
        <v>118</v>
      </c>
      <c r="S703" s="1">
        <v>16702352883</v>
      </c>
      <c r="U703" s="1">
        <v>561320</v>
      </c>
      <c r="V703" s="1" t="s">
        <v>119</v>
      </c>
      <c r="X703" s="1" t="s">
        <v>943</v>
      </c>
      <c r="Y703" s="1" t="s">
        <v>944</v>
      </c>
      <c r="Z703" s="1" t="s">
        <v>943</v>
      </c>
      <c r="AA703" s="1" t="s">
        <v>373</v>
      </c>
      <c r="AB703" s="1" t="s">
        <v>941</v>
      </c>
      <c r="AC703" s="1" t="s">
        <v>942</v>
      </c>
      <c r="AD703" s="1" t="s">
        <v>116</v>
      </c>
      <c r="AE703" s="1" t="s">
        <v>117</v>
      </c>
      <c r="AF703" s="9">
        <v>96950</v>
      </c>
      <c r="AG703" s="1" t="s">
        <v>118</v>
      </c>
      <c r="AI703" s="1">
        <v>16702352883</v>
      </c>
      <c r="AK703" s="1" t="s">
        <v>530</v>
      </c>
      <c r="BC703" s="1" t="str">
        <f>"37-2011.00"</f>
        <v>37-2011.00</v>
      </c>
      <c r="BD703" s="1" t="s">
        <v>676</v>
      </c>
      <c r="BE703" s="1" t="s">
        <v>9656</v>
      </c>
      <c r="BF703" s="1" t="s">
        <v>9657</v>
      </c>
      <c r="BG703" s="1">
        <v>5</v>
      </c>
      <c r="BH703" s="1">
        <v>5</v>
      </c>
      <c r="BI703" s="2">
        <v>44470</v>
      </c>
      <c r="BJ703" s="2">
        <v>44834</v>
      </c>
      <c r="BK703" s="2">
        <v>44470</v>
      </c>
      <c r="BL703" s="2">
        <v>44834</v>
      </c>
      <c r="BM703" s="1">
        <v>35</v>
      </c>
      <c r="BN703" s="1">
        <v>0</v>
      </c>
      <c r="BO703" s="1">
        <v>7</v>
      </c>
      <c r="BP703" s="1">
        <v>7</v>
      </c>
      <c r="BQ703" s="1">
        <v>7</v>
      </c>
      <c r="BR703" s="1">
        <v>7</v>
      </c>
      <c r="BS703" s="1">
        <v>7</v>
      </c>
      <c r="BT703" s="1">
        <v>0</v>
      </c>
      <c r="BU703" s="1" t="str">
        <f>"9:00 AM"</f>
        <v>9:00 AM</v>
      </c>
      <c r="BV703" s="1" t="str">
        <f>"5:00 PM"</f>
        <v>5:00 PM</v>
      </c>
      <c r="BW703" s="1" t="s">
        <v>135</v>
      </c>
      <c r="BX703" s="1">
        <v>3</v>
      </c>
      <c r="BY703" s="1">
        <v>3</v>
      </c>
      <c r="BZ703" s="1" t="s">
        <v>112</v>
      </c>
      <c r="CA703" s="1">
        <v>0</v>
      </c>
      <c r="CB703" s="4" t="s">
        <v>9658</v>
      </c>
      <c r="CC703" s="1" t="s">
        <v>941</v>
      </c>
      <c r="CD703" s="1" t="s">
        <v>942</v>
      </c>
      <c r="CE703" s="1" t="s">
        <v>116</v>
      </c>
      <c r="CF703" s="1" t="s">
        <v>117</v>
      </c>
      <c r="CG703" s="1">
        <v>96950</v>
      </c>
      <c r="CH703" s="3">
        <v>8.0500000000000007</v>
      </c>
      <c r="CI703" s="3">
        <v>8.0500000000000007</v>
      </c>
      <c r="CJ703" s="3">
        <v>12.08</v>
      </c>
      <c r="CK703" s="3">
        <v>12.08</v>
      </c>
      <c r="CL703" s="1" t="s">
        <v>137</v>
      </c>
      <c r="CM703" s="1" t="s">
        <v>138</v>
      </c>
      <c r="CN703" s="1" t="s">
        <v>139</v>
      </c>
      <c r="CP703" s="1" t="s">
        <v>112</v>
      </c>
      <c r="CQ703" s="1" t="s">
        <v>111</v>
      </c>
      <c r="CR703" s="1" t="s">
        <v>112</v>
      </c>
      <c r="CS703" s="1" t="s">
        <v>111</v>
      </c>
      <c r="CT703" s="1" t="s">
        <v>111</v>
      </c>
      <c r="CU703" s="1" t="s">
        <v>111</v>
      </c>
      <c r="CV703" s="1" t="s">
        <v>138</v>
      </c>
      <c r="CW703" s="1" t="s">
        <v>138</v>
      </c>
      <c r="CX703" s="1">
        <v>16702352883</v>
      </c>
      <c r="CY703" s="1" t="s">
        <v>530</v>
      </c>
      <c r="CZ703" s="1" t="s">
        <v>138</v>
      </c>
      <c r="DA703" s="1" t="s">
        <v>111</v>
      </c>
      <c r="DB703" s="1" t="s">
        <v>112</v>
      </c>
    </row>
    <row r="704" spans="1:111" ht="15.6" customHeight="1" x14ac:dyDescent="0.25">
      <c r="A704" s="1" t="s">
        <v>9659</v>
      </c>
      <c r="B704" s="1" t="s">
        <v>238</v>
      </c>
      <c r="C704" s="2">
        <v>44352.352399074072</v>
      </c>
      <c r="D704" s="2">
        <v>44386</v>
      </c>
      <c r="E704" s="1" t="s">
        <v>180</v>
      </c>
      <c r="G704" s="1" t="s">
        <v>112</v>
      </c>
      <c r="H704" s="1" t="s">
        <v>112</v>
      </c>
      <c r="I704" s="1" t="s">
        <v>112</v>
      </c>
      <c r="J704" s="1" t="s">
        <v>1314</v>
      </c>
      <c r="K704" s="1" t="s">
        <v>9660</v>
      </c>
      <c r="L704" s="1" t="s">
        <v>1316</v>
      </c>
      <c r="M704" s="1" t="s">
        <v>1191</v>
      </c>
      <c r="N704" s="1" t="s">
        <v>116</v>
      </c>
      <c r="O704" s="1" t="s">
        <v>117</v>
      </c>
      <c r="P704" s="9">
        <v>96950</v>
      </c>
      <c r="Q704" s="1" t="s">
        <v>118</v>
      </c>
      <c r="R704" s="1" t="s">
        <v>117</v>
      </c>
      <c r="S704" s="1">
        <v>16702349011</v>
      </c>
      <c r="U704" s="1">
        <v>327331</v>
      </c>
      <c r="V704" s="1" t="s">
        <v>119</v>
      </c>
      <c r="X704" s="1" t="s">
        <v>1317</v>
      </c>
      <c r="Y704" s="1" t="s">
        <v>1318</v>
      </c>
      <c r="Z704" s="1" t="s">
        <v>1319</v>
      </c>
      <c r="AA704" s="1" t="s">
        <v>357</v>
      </c>
      <c r="AB704" s="1" t="s">
        <v>1316</v>
      </c>
      <c r="AC704" s="1" t="s">
        <v>1191</v>
      </c>
      <c r="AD704" s="1" t="s">
        <v>116</v>
      </c>
      <c r="AE704" s="1" t="s">
        <v>117</v>
      </c>
      <c r="AF704" s="9">
        <v>96950</v>
      </c>
      <c r="AG704" s="1" t="s">
        <v>118</v>
      </c>
      <c r="AH704" s="1" t="s">
        <v>117</v>
      </c>
      <c r="AI704" s="1">
        <v>16702349011</v>
      </c>
      <c r="AK704" s="1" t="s">
        <v>1320</v>
      </c>
      <c r="BC704" s="1" t="str">
        <f>"51-9021.00"</f>
        <v>51-9021.00</v>
      </c>
      <c r="BD704" s="1" t="s">
        <v>9661</v>
      </c>
      <c r="BE704" s="1" t="s">
        <v>9662</v>
      </c>
      <c r="BF704" s="1" t="s">
        <v>9663</v>
      </c>
      <c r="BG704" s="1">
        <v>5</v>
      </c>
      <c r="BH704" s="1">
        <v>5</v>
      </c>
      <c r="BI704" s="2">
        <v>44470</v>
      </c>
      <c r="BJ704" s="2">
        <v>44834</v>
      </c>
      <c r="BK704" s="2">
        <v>44470</v>
      </c>
      <c r="BL704" s="2">
        <v>44834</v>
      </c>
      <c r="BM704" s="1">
        <v>40</v>
      </c>
      <c r="BN704" s="1">
        <v>0</v>
      </c>
      <c r="BO704" s="1">
        <v>8</v>
      </c>
      <c r="BP704" s="1">
        <v>8</v>
      </c>
      <c r="BQ704" s="1">
        <v>8</v>
      </c>
      <c r="BR704" s="1">
        <v>8</v>
      </c>
      <c r="BS704" s="1">
        <v>8</v>
      </c>
      <c r="BT704" s="1">
        <v>0</v>
      </c>
      <c r="BU704" s="1" t="str">
        <f>"8:00 AM"</f>
        <v>8:00 AM</v>
      </c>
      <c r="BV704" s="1" t="str">
        <f>"5:00 PM"</f>
        <v>5:00 PM</v>
      </c>
      <c r="BW704" s="1" t="s">
        <v>135</v>
      </c>
      <c r="BX704" s="1">
        <v>0</v>
      </c>
      <c r="BY704" s="1">
        <v>12</v>
      </c>
      <c r="BZ704" s="1" t="s">
        <v>112</v>
      </c>
      <c r="CB704" s="1" t="s">
        <v>9664</v>
      </c>
      <c r="CC704" s="1" t="s">
        <v>5772</v>
      </c>
      <c r="CD704" s="1" t="s">
        <v>1191</v>
      </c>
      <c r="CE704" s="1" t="s">
        <v>116</v>
      </c>
      <c r="CF704" s="1" t="s">
        <v>117</v>
      </c>
      <c r="CG704" s="1">
        <v>96950</v>
      </c>
      <c r="CH704" s="3">
        <v>9.81</v>
      </c>
      <c r="CI704" s="3">
        <v>10</v>
      </c>
      <c r="CJ704" s="3">
        <v>14.71</v>
      </c>
      <c r="CK704" s="3">
        <v>15</v>
      </c>
      <c r="CL704" s="1" t="s">
        <v>137</v>
      </c>
      <c r="CM704" s="1" t="s">
        <v>138</v>
      </c>
      <c r="CN704" s="1" t="s">
        <v>218</v>
      </c>
      <c r="CP704" s="1" t="s">
        <v>112</v>
      </c>
      <c r="CQ704" s="1" t="s">
        <v>111</v>
      </c>
      <c r="CR704" s="1" t="s">
        <v>111</v>
      </c>
      <c r="CS704" s="1" t="s">
        <v>111</v>
      </c>
      <c r="CT704" s="1" t="s">
        <v>138</v>
      </c>
      <c r="CU704" s="1" t="s">
        <v>111</v>
      </c>
      <c r="CV704" s="1" t="s">
        <v>138</v>
      </c>
      <c r="CW704" s="1" t="s">
        <v>1324</v>
      </c>
      <c r="CX704" s="1">
        <v>16702349011</v>
      </c>
      <c r="CY704" s="1" t="s">
        <v>1320</v>
      </c>
      <c r="CZ704" s="1" t="s">
        <v>138</v>
      </c>
      <c r="DA704" s="1" t="s">
        <v>111</v>
      </c>
      <c r="DB704" s="1" t="s">
        <v>112</v>
      </c>
    </row>
    <row r="705" spans="1:111" ht="15.6" customHeight="1" x14ac:dyDescent="0.25">
      <c r="A705" s="1" t="s">
        <v>9665</v>
      </c>
      <c r="B705" s="1" t="s">
        <v>238</v>
      </c>
      <c r="C705" s="2">
        <v>44330.441442476855</v>
      </c>
      <c r="D705" s="2">
        <v>44356</v>
      </c>
      <c r="E705" s="1" t="s">
        <v>110</v>
      </c>
      <c r="F705" s="2">
        <v>44468.833333333336</v>
      </c>
      <c r="G705" s="1" t="s">
        <v>112</v>
      </c>
      <c r="H705" s="1" t="s">
        <v>112</v>
      </c>
      <c r="I705" s="1" t="s">
        <v>112</v>
      </c>
      <c r="J705" s="1" t="s">
        <v>9666</v>
      </c>
      <c r="L705" s="1" t="s">
        <v>910</v>
      </c>
      <c r="M705" s="1" t="s">
        <v>754</v>
      </c>
      <c r="N705" s="1" t="s">
        <v>167</v>
      </c>
      <c r="O705" s="1" t="s">
        <v>117</v>
      </c>
      <c r="P705" s="9">
        <v>96950</v>
      </c>
      <c r="Q705" s="1" t="s">
        <v>118</v>
      </c>
      <c r="S705" s="1">
        <v>16702350561</v>
      </c>
      <c r="T705" s="1">
        <v>115</v>
      </c>
      <c r="U705" s="1">
        <v>531110</v>
      </c>
      <c r="V705" s="1" t="s">
        <v>119</v>
      </c>
      <c r="X705" s="1" t="s">
        <v>911</v>
      </c>
      <c r="Y705" s="1" t="s">
        <v>912</v>
      </c>
      <c r="Z705" s="1" t="s">
        <v>913</v>
      </c>
      <c r="AA705" s="1" t="s">
        <v>914</v>
      </c>
      <c r="AB705" s="1" t="s">
        <v>915</v>
      </c>
      <c r="AC705" s="1" t="s">
        <v>916</v>
      </c>
      <c r="AD705" s="1" t="s">
        <v>167</v>
      </c>
      <c r="AE705" s="1" t="s">
        <v>117</v>
      </c>
      <c r="AF705" s="9">
        <v>96950</v>
      </c>
      <c r="AG705" s="1" t="s">
        <v>118</v>
      </c>
      <c r="AI705" s="1">
        <v>16702350561</v>
      </c>
      <c r="AJ705" s="1">
        <v>115</v>
      </c>
      <c r="AK705" s="1" t="s">
        <v>917</v>
      </c>
      <c r="BC705" s="1" t="str">
        <f>"43-4051.00"</f>
        <v>43-4051.00</v>
      </c>
      <c r="BD705" s="1" t="s">
        <v>2452</v>
      </c>
      <c r="BE705" s="1" t="s">
        <v>9667</v>
      </c>
      <c r="BF705" s="1" t="s">
        <v>9668</v>
      </c>
      <c r="BG705" s="1">
        <v>1</v>
      </c>
      <c r="BH705" s="1">
        <v>1</v>
      </c>
      <c r="BI705" s="2">
        <v>44470</v>
      </c>
      <c r="BJ705" s="2">
        <v>44834</v>
      </c>
      <c r="BK705" s="2">
        <v>44470</v>
      </c>
      <c r="BL705" s="2">
        <v>44834</v>
      </c>
      <c r="BM705" s="1">
        <v>35</v>
      </c>
      <c r="BN705" s="1">
        <v>0</v>
      </c>
      <c r="BO705" s="1">
        <v>7</v>
      </c>
      <c r="BP705" s="1">
        <v>7</v>
      </c>
      <c r="BQ705" s="1">
        <v>7</v>
      </c>
      <c r="BR705" s="1">
        <v>7</v>
      </c>
      <c r="BS705" s="1">
        <v>7</v>
      </c>
      <c r="BT705" s="1">
        <v>0</v>
      </c>
      <c r="BU705" s="1" t="str">
        <f>"8:00 AM"</f>
        <v>8:00 AM</v>
      </c>
      <c r="BV705" s="1" t="str">
        <f>"5:00 PM"</f>
        <v>5:00 PM</v>
      </c>
      <c r="BW705" s="1" t="s">
        <v>135</v>
      </c>
      <c r="BX705" s="1">
        <v>0</v>
      </c>
      <c r="BY705" s="1">
        <v>12</v>
      </c>
      <c r="BZ705" s="1" t="s">
        <v>112</v>
      </c>
      <c r="CB705" s="4" t="s">
        <v>9669</v>
      </c>
      <c r="CC705" s="1" t="s">
        <v>921</v>
      </c>
      <c r="CD705" s="1" t="s">
        <v>754</v>
      </c>
      <c r="CE705" s="1" t="s">
        <v>167</v>
      </c>
      <c r="CF705" s="1" t="s">
        <v>117</v>
      </c>
      <c r="CG705" s="1">
        <v>96950</v>
      </c>
      <c r="CH705" s="3">
        <v>9.2200000000000006</v>
      </c>
      <c r="CI705" s="3">
        <v>9.5</v>
      </c>
      <c r="CJ705" s="3">
        <v>13.83</v>
      </c>
      <c r="CK705" s="3">
        <v>14.25</v>
      </c>
      <c r="CL705" s="1" t="s">
        <v>137</v>
      </c>
      <c r="CM705" s="1" t="s">
        <v>922</v>
      </c>
      <c r="CN705" s="1" t="s">
        <v>139</v>
      </c>
      <c r="CP705" s="1" t="s">
        <v>112</v>
      </c>
      <c r="CQ705" s="1" t="s">
        <v>111</v>
      </c>
      <c r="CR705" s="1" t="s">
        <v>112</v>
      </c>
      <c r="CS705" s="1" t="s">
        <v>111</v>
      </c>
      <c r="CT705" s="1" t="s">
        <v>111</v>
      </c>
      <c r="CU705" s="1" t="s">
        <v>111</v>
      </c>
      <c r="CV705" s="1" t="s">
        <v>138</v>
      </c>
      <c r="CW705" s="1" t="s">
        <v>714</v>
      </c>
      <c r="CX705" s="1">
        <v>16702350561</v>
      </c>
      <c r="CY705" s="1" t="s">
        <v>917</v>
      </c>
      <c r="CZ705" s="1" t="s">
        <v>716</v>
      </c>
      <c r="DA705" s="1" t="s">
        <v>111</v>
      </c>
      <c r="DB705" s="1" t="s">
        <v>112</v>
      </c>
    </row>
    <row r="706" spans="1:111" ht="15.6" customHeight="1" x14ac:dyDescent="0.25">
      <c r="A706" s="1" t="s">
        <v>9670</v>
      </c>
      <c r="B706" s="1" t="s">
        <v>238</v>
      </c>
      <c r="C706" s="2">
        <v>44335.590383564813</v>
      </c>
      <c r="D706" s="2">
        <v>44368</v>
      </c>
      <c r="E706" s="1" t="s">
        <v>180</v>
      </c>
      <c r="G706" s="1" t="s">
        <v>112</v>
      </c>
      <c r="H706" s="1" t="s">
        <v>112</v>
      </c>
      <c r="I706" s="1" t="s">
        <v>112</v>
      </c>
      <c r="J706" s="1" t="s">
        <v>8014</v>
      </c>
      <c r="L706" s="1" t="s">
        <v>8015</v>
      </c>
      <c r="N706" s="1" t="s">
        <v>116</v>
      </c>
      <c r="O706" s="1" t="s">
        <v>117</v>
      </c>
      <c r="P706" s="9">
        <v>96950</v>
      </c>
      <c r="Q706" s="1" t="s">
        <v>118</v>
      </c>
      <c r="S706" s="1">
        <v>16702344040</v>
      </c>
      <c r="U706" s="1">
        <v>621210</v>
      </c>
      <c r="V706" s="1" t="s">
        <v>119</v>
      </c>
      <c r="X706" s="1" t="s">
        <v>8016</v>
      </c>
      <c r="Y706" s="1" t="s">
        <v>5455</v>
      </c>
      <c r="AA706" s="1" t="s">
        <v>171</v>
      </c>
      <c r="AB706" s="1" t="s">
        <v>8017</v>
      </c>
      <c r="AD706" s="1" t="s">
        <v>167</v>
      </c>
      <c r="AE706" s="1" t="s">
        <v>117</v>
      </c>
      <c r="AF706" s="9">
        <v>96950</v>
      </c>
      <c r="AG706" s="1" t="s">
        <v>118</v>
      </c>
      <c r="AI706" s="1">
        <v>16702344040</v>
      </c>
      <c r="AK706" s="1" t="s">
        <v>8018</v>
      </c>
      <c r="BC706" s="1" t="str">
        <f>"31-9091.00"</f>
        <v>31-9091.00</v>
      </c>
      <c r="BD706" s="1" t="s">
        <v>1686</v>
      </c>
      <c r="BE706" s="1" t="s">
        <v>8019</v>
      </c>
      <c r="BF706" s="1" t="s">
        <v>1688</v>
      </c>
      <c r="BG706" s="1">
        <v>2</v>
      </c>
      <c r="BH706" s="1">
        <v>2</v>
      </c>
      <c r="BI706" s="2">
        <v>44378</v>
      </c>
      <c r="BJ706" s="2">
        <v>44742</v>
      </c>
      <c r="BK706" s="2">
        <v>44378</v>
      </c>
      <c r="BL706" s="2">
        <v>44742</v>
      </c>
      <c r="BM706" s="1">
        <v>35</v>
      </c>
      <c r="BN706" s="1">
        <v>0</v>
      </c>
      <c r="BO706" s="1">
        <v>7</v>
      </c>
      <c r="BP706" s="1">
        <v>7</v>
      </c>
      <c r="BQ706" s="1">
        <v>7</v>
      </c>
      <c r="BR706" s="1">
        <v>7</v>
      </c>
      <c r="BS706" s="1">
        <v>7</v>
      </c>
      <c r="BT706" s="1">
        <v>0</v>
      </c>
      <c r="BU706" s="1" t="str">
        <f>"9:00 AM"</f>
        <v>9:00 AM</v>
      </c>
      <c r="BV706" s="1" t="str">
        <f>"5:00 PM"</f>
        <v>5:00 PM</v>
      </c>
      <c r="BW706" s="1" t="s">
        <v>392</v>
      </c>
      <c r="BX706" s="1">
        <v>0</v>
      </c>
      <c r="BY706" s="1">
        <v>6</v>
      </c>
      <c r="BZ706" s="1" t="s">
        <v>112</v>
      </c>
      <c r="CB706" s="1" t="s">
        <v>1689</v>
      </c>
      <c r="CC706" s="1" t="s">
        <v>8020</v>
      </c>
      <c r="CE706" s="1" t="s">
        <v>167</v>
      </c>
      <c r="CF706" s="1" t="s">
        <v>117</v>
      </c>
      <c r="CG706" s="1">
        <v>96950</v>
      </c>
      <c r="CH706" s="3">
        <v>11.66</v>
      </c>
      <c r="CI706" s="3">
        <v>11.66</v>
      </c>
      <c r="CJ706" s="3">
        <v>17.489999999999998</v>
      </c>
      <c r="CK706" s="3">
        <v>17.489999999999998</v>
      </c>
      <c r="CL706" s="1" t="s">
        <v>137</v>
      </c>
      <c r="CN706" s="1" t="s">
        <v>139</v>
      </c>
      <c r="CP706" s="1" t="s">
        <v>112</v>
      </c>
      <c r="CQ706" s="1" t="s">
        <v>111</v>
      </c>
      <c r="CR706" s="1" t="s">
        <v>111</v>
      </c>
      <c r="CS706" s="1" t="s">
        <v>111</v>
      </c>
      <c r="CT706" s="1" t="s">
        <v>111</v>
      </c>
      <c r="CU706" s="1" t="s">
        <v>111</v>
      </c>
      <c r="CV706" s="1" t="s">
        <v>111</v>
      </c>
      <c r="CW706" s="1" t="s">
        <v>1004</v>
      </c>
      <c r="CX706" s="1">
        <v>16702344040</v>
      </c>
      <c r="CY706" s="1" t="s">
        <v>8018</v>
      </c>
      <c r="CZ706" s="1" t="s">
        <v>138</v>
      </c>
      <c r="DA706" s="1" t="s">
        <v>111</v>
      </c>
      <c r="DB706" s="1" t="s">
        <v>112</v>
      </c>
    </row>
    <row r="707" spans="1:111" ht="15.6" customHeight="1" x14ac:dyDescent="0.25">
      <c r="A707" s="1" t="s">
        <v>9671</v>
      </c>
      <c r="B707" s="1" t="s">
        <v>238</v>
      </c>
      <c r="C707" s="2">
        <v>44315.125873842589</v>
      </c>
      <c r="D707" s="2">
        <v>44358</v>
      </c>
      <c r="E707" s="1" t="s">
        <v>110</v>
      </c>
      <c r="F707" s="2">
        <v>44468.833333333336</v>
      </c>
      <c r="G707" s="1" t="s">
        <v>112</v>
      </c>
      <c r="H707" s="1" t="s">
        <v>112</v>
      </c>
      <c r="I707" s="1" t="s">
        <v>112</v>
      </c>
      <c r="J707" s="1" t="s">
        <v>9672</v>
      </c>
      <c r="K707" s="1" t="s">
        <v>9673</v>
      </c>
      <c r="L707" s="1" t="s">
        <v>9674</v>
      </c>
      <c r="M707" s="1" t="s">
        <v>138</v>
      </c>
      <c r="N707" s="1" t="s">
        <v>116</v>
      </c>
      <c r="O707" s="1" t="s">
        <v>117</v>
      </c>
      <c r="P707" s="9">
        <v>96950</v>
      </c>
      <c r="Q707" s="1" t="s">
        <v>118</v>
      </c>
      <c r="S707" s="1">
        <v>16709899368</v>
      </c>
      <c r="U707" s="1">
        <v>722511</v>
      </c>
      <c r="V707" s="1" t="s">
        <v>119</v>
      </c>
      <c r="X707" s="1" t="s">
        <v>6010</v>
      </c>
      <c r="Y707" s="1" t="s">
        <v>9675</v>
      </c>
      <c r="AA707" s="1" t="s">
        <v>9676</v>
      </c>
      <c r="AB707" s="1" t="s">
        <v>9674</v>
      </c>
      <c r="AC707" s="1" t="s">
        <v>138</v>
      </c>
      <c r="AD707" s="1" t="s">
        <v>116</v>
      </c>
      <c r="AE707" s="1" t="s">
        <v>117</v>
      </c>
      <c r="AF707" s="9">
        <v>96950</v>
      </c>
      <c r="AG707" s="1" t="s">
        <v>118</v>
      </c>
      <c r="AI707" s="1">
        <v>16709899368</v>
      </c>
      <c r="AK707" s="1" t="s">
        <v>9677</v>
      </c>
      <c r="BC707" s="1" t="str">
        <f>"35-2014.00"</f>
        <v>35-2014.00</v>
      </c>
      <c r="BD707" s="1" t="s">
        <v>152</v>
      </c>
      <c r="BE707" s="1" t="s">
        <v>9678</v>
      </c>
      <c r="BF707" s="1" t="s">
        <v>4028</v>
      </c>
      <c r="BG707" s="1">
        <v>4</v>
      </c>
      <c r="BH707" s="1">
        <v>4</v>
      </c>
      <c r="BI707" s="2">
        <v>44470</v>
      </c>
      <c r="BJ707" s="2">
        <v>44834</v>
      </c>
      <c r="BK707" s="2">
        <v>44470</v>
      </c>
      <c r="BL707" s="2">
        <v>44834</v>
      </c>
      <c r="BM707" s="1">
        <v>40</v>
      </c>
      <c r="BN707" s="1">
        <v>0</v>
      </c>
      <c r="BO707" s="1">
        <v>8</v>
      </c>
      <c r="BP707" s="1">
        <v>8</v>
      </c>
      <c r="BQ707" s="1">
        <v>8</v>
      </c>
      <c r="BR707" s="1">
        <v>8</v>
      </c>
      <c r="BS707" s="1">
        <v>8</v>
      </c>
      <c r="BT707" s="1">
        <v>0</v>
      </c>
      <c r="BU707" s="1" t="str">
        <f>"8:00 AM"</f>
        <v>8:00 AM</v>
      </c>
      <c r="BV707" s="1" t="str">
        <f>"10:00 PM"</f>
        <v>10:00 PM</v>
      </c>
      <c r="BW707" s="1" t="s">
        <v>230</v>
      </c>
      <c r="BX707" s="1">
        <v>0</v>
      </c>
      <c r="BY707" s="1">
        <v>6</v>
      </c>
      <c r="BZ707" s="1" t="s">
        <v>112</v>
      </c>
      <c r="CA707" s="1">
        <v>0</v>
      </c>
      <c r="CB707" s="1" t="s">
        <v>7125</v>
      </c>
      <c r="CC707" s="1" t="s">
        <v>9679</v>
      </c>
      <c r="CD707" s="1" t="s">
        <v>138</v>
      </c>
      <c r="CE707" s="1" t="s">
        <v>116</v>
      </c>
      <c r="CF707" s="1" t="s">
        <v>117</v>
      </c>
      <c r="CG707" s="1">
        <v>96950</v>
      </c>
      <c r="CH707" s="3">
        <v>8.68</v>
      </c>
      <c r="CI707" s="3">
        <v>8.68</v>
      </c>
      <c r="CJ707" s="3">
        <v>13.02</v>
      </c>
      <c r="CK707" s="3">
        <v>13.02</v>
      </c>
      <c r="CL707" s="1" t="s">
        <v>137</v>
      </c>
      <c r="CM707" s="1" t="s">
        <v>138</v>
      </c>
      <c r="CN707" s="1" t="s">
        <v>139</v>
      </c>
      <c r="CP707" s="1" t="s">
        <v>112</v>
      </c>
      <c r="CQ707" s="1" t="s">
        <v>111</v>
      </c>
      <c r="CR707" s="1" t="s">
        <v>112</v>
      </c>
      <c r="CS707" s="1" t="s">
        <v>111</v>
      </c>
      <c r="CT707" s="1" t="s">
        <v>138</v>
      </c>
      <c r="CU707" s="1" t="s">
        <v>111</v>
      </c>
      <c r="CV707" s="1" t="s">
        <v>138</v>
      </c>
      <c r="CW707" s="1" t="s">
        <v>9680</v>
      </c>
      <c r="CX707" s="1">
        <v>19899368</v>
      </c>
      <c r="CY707" s="1" t="s">
        <v>9681</v>
      </c>
      <c r="CZ707" s="1" t="s">
        <v>138</v>
      </c>
      <c r="DA707" s="1" t="s">
        <v>111</v>
      </c>
      <c r="DB707" s="1" t="s">
        <v>112</v>
      </c>
    </row>
    <row r="708" spans="1:111" ht="15.6" customHeight="1" x14ac:dyDescent="0.25">
      <c r="A708" s="1" t="s">
        <v>9682</v>
      </c>
      <c r="B708" s="1" t="s">
        <v>238</v>
      </c>
      <c r="C708" s="2">
        <v>44313.152862384261</v>
      </c>
      <c r="D708" s="2">
        <v>44354</v>
      </c>
      <c r="E708" s="1" t="s">
        <v>110</v>
      </c>
      <c r="F708" s="2">
        <v>44468.833333333336</v>
      </c>
      <c r="G708" s="1" t="s">
        <v>112</v>
      </c>
      <c r="H708" s="1" t="s">
        <v>112</v>
      </c>
      <c r="I708" s="1" t="s">
        <v>112</v>
      </c>
      <c r="J708" s="1" t="s">
        <v>1204</v>
      </c>
      <c r="K708" s="1" t="s">
        <v>1205</v>
      </c>
      <c r="L708" s="1" t="s">
        <v>1206</v>
      </c>
      <c r="M708" s="1" t="s">
        <v>1207</v>
      </c>
      <c r="N708" s="1" t="s">
        <v>116</v>
      </c>
      <c r="O708" s="1" t="s">
        <v>117</v>
      </c>
      <c r="P708" s="9">
        <v>96950</v>
      </c>
      <c r="Q708" s="1" t="s">
        <v>118</v>
      </c>
      <c r="R708" s="1" t="s">
        <v>138</v>
      </c>
      <c r="S708" s="1">
        <v>16702352375</v>
      </c>
      <c r="U708" s="1">
        <v>236115</v>
      </c>
      <c r="V708" s="1" t="s">
        <v>119</v>
      </c>
      <c r="X708" s="1" t="s">
        <v>370</v>
      </c>
      <c r="Y708" s="1" t="s">
        <v>371</v>
      </c>
      <c r="Z708" s="1" t="s">
        <v>372</v>
      </c>
      <c r="AA708" s="1" t="s">
        <v>1184</v>
      </c>
      <c r="AB708" s="1" t="s">
        <v>368</v>
      </c>
      <c r="AC708" s="1" t="s">
        <v>1208</v>
      </c>
      <c r="AD708" s="1" t="s">
        <v>116</v>
      </c>
      <c r="AE708" s="1" t="s">
        <v>117</v>
      </c>
      <c r="AF708" s="9">
        <v>96950</v>
      </c>
      <c r="AG708" s="1" t="s">
        <v>118</v>
      </c>
      <c r="AH708" s="1" t="s">
        <v>138</v>
      </c>
      <c r="AI708" s="1">
        <v>16702346278</v>
      </c>
      <c r="AK708" s="1" t="s">
        <v>1209</v>
      </c>
      <c r="BC708" s="1" t="str">
        <f>"49-9071.00"</f>
        <v>49-9071.00</v>
      </c>
      <c r="BD708" s="1" t="s">
        <v>214</v>
      </c>
      <c r="BE708" s="1" t="s">
        <v>1210</v>
      </c>
      <c r="BF708" s="1" t="s">
        <v>1069</v>
      </c>
      <c r="BG708" s="1">
        <v>7</v>
      </c>
      <c r="BH708" s="1">
        <v>7</v>
      </c>
      <c r="BI708" s="2">
        <v>44470</v>
      </c>
      <c r="BJ708" s="2">
        <v>44834</v>
      </c>
      <c r="BK708" s="2">
        <v>44470</v>
      </c>
      <c r="BL708" s="2">
        <v>44834</v>
      </c>
      <c r="BM708" s="1">
        <v>40</v>
      </c>
      <c r="BN708" s="1">
        <v>0</v>
      </c>
      <c r="BO708" s="1">
        <v>8</v>
      </c>
      <c r="BP708" s="1">
        <v>8</v>
      </c>
      <c r="BQ708" s="1">
        <v>8</v>
      </c>
      <c r="BR708" s="1">
        <v>8</v>
      </c>
      <c r="BS708" s="1">
        <v>8</v>
      </c>
      <c r="BT708" s="1">
        <v>0</v>
      </c>
      <c r="BU708" s="1" t="str">
        <f>"8:00 AM"</f>
        <v>8:00 AM</v>
      </c>
      <c r="BV708" s="1" t="str">
        <f>"5:00 PM"</f>
        <v>5:00 PM</v>
      </c>
      <c r="BW708" s="1" t="s">
        <v>135</v>
      </c>
      <c r="BX708" s="1">
        <v>0</v>
      </c>
      <c r="BY708" s="1">
        <v>24</v>
      </c>
      <c r="BZ708" s="1" t="s">
        <v>112</v>
      </c>
      <c r="CA708" s="1">
        <v>0</v>
      </c>
      <c r="CB708" s="1" t="s">
        <v>4137</v>
      </c>
      <c r="CC708" s="1" t="s">
        <v>1206</v>
      </c>
      <c r="CD708" s="1" t="s">
        <v>1212</v>
      </c>
      <c r="CE708" s="1" t="s">
        <v>116</v>
      </c>
      <c r="CF708" s="1" t="s">
        <v>117</v>
      </c>
      <c r="CG708" s="1">
        <v>96950</v>
      </c>
      <c r="CH708" s="3">
        <v>8.7100000000000009</v>
      </c>
      <c r="CI708" s="3">
        <v>8.7100000000000009</v>
      </c>
      <c r="CJ708" s="3">
        <v>13.07</v>
      </c>
      <c r="CK708" s="3">
        <v>13.07</v>
      </c>
      <c r="CL708" s="1" t="s">
        <v>137</v>
      </c>
      <c r="CM708" s="1" t="s">
        <v>138</v>
      </c>
      <c r="CN708" s="1" t="s">
        <v>139</v>
      </c>
      <c r="CP708" s="1" t="s">
        <v>112</v>
      </c>
      <c r="CQ708" s="1" t="s">
        <v>111</v>
      </c>
      <c r="CR708" s="1" t="s">
        <v>112</v>
      </c>
      <c r="CS708" s="1" t="s">
        <v>111</v>
      </c>
      <c r="CT708" s="1" t="s">
        <v>138</v>
      </c>
      <c r="CU708" s="1" t="s">
        <v>111</v>
      </c>
      <c r="CV708" s="1" t="s">
        <v>138</v>
      </c>
      <c r="CW708" s="1" t="s">
        <v>138</v>
      </c>
      <c r="CX708" s="1">
        <v>16702352375</v>
      </c>
      <c r="CY708" s="1" t="s">
        <v>1213</v>
      </c>
      <c r="CZ708" s="1" t="s">
        <v>380</v>
      </c>
      <c r="DA708" s="1" t="s">
        <v>111</v>
      </c>
      <c r="DB708" s="1" t="s">
        <v>112</v>
      </c>
    </row>
    <row r="709" spans="1:111" ht="15.6" customHeight="1" x14ac:dyDescent="0.25">
      <c r="A709" s="1" t="s">
        <v>9684</v>
      </c>
      <c r="B709" s="1" t="s">
        <v>238</v>
      </c>
      <c r="C709" s="2">
        <v>44307.113670023151</v>
      </c>
      <c r="D709" s="2">
        <v>44340</v>
      </c>
      <c r="E709" s="1" t="s">
        <v>110</v>
      </c>
      <c r="F709" s="2">
        <v>44468.833333333336</v>
      </c>
      <c r="G709" s="1" t="s">
        <v>112</v>
      </c>
      <c r="H709" s="1" t="s">
        <v>112</v>
      </c>
      <c r="I709" s="1" t="s">
        <v>112</v>
      </c>
      <c r="J709" s="1" t="s">
        <v>9685</v>
      </c>
      <c r="K709" s="1" t="s">
        <v>3169</v>
      </c>
      <c r="L709" s="1" t="s">
        <v>6703</v>
      </c>
      <c r="N709" s="1" t="s">
        <v>116</v>
      </c>
      <c r="O709" s="1" t="s">
        <v>117</v>
      </c>
      <c r="P709" s="9">
        <v>96950</v>
      </c>
      <c r="Q709" s="1" t="s">
        <v>118</v>
      </c>
      <c r="S709" s="1">
        <v>16702854763</v>
      </c>
      <c r="U709" s="1">
        <v>56132</v>
      </c>
      <c r="V709" s="1" t="s">
        <v>119</v>
      </c>
      <c r="X709" s="1" t="s">
        <v>9686</v>
      </c>
      <c r="Y709" s="1" t="s">
        <v>9687</v>
      </c>
      <c r="AA709" s="1" t="s">
        <v>7075</v>
      </c>
      <c r="AB709" s="1" t="s">
        <v>6703</v>
      </c>
      <c r="AD709" s="1" t="s">
        <v>116</v>
      </c>
      <c r="AE709" s="1" t="s">
        <v>117</v>
      </c>
      <c r="AF709" s="9">
        <v>96950</v>
      </c>
      <c r="AG709" s="1" t="s">
        <v>118</v>
      </c>
      <c r="AI709" s="1">
        <v>16702854763</v>
      </c>
      <c r="AK709" s="1" t="s">
        <v>9688</v>
      </c>
      <c r="BC709" s="1" t="str">
        <f>"37-2012.00"</f>
        <v>37-2012.00</v>
      </c>
      <c r="BD709" s="1" t="s">
        <v>576</v>
      </c>
      <c r="BE709" s="1" t="s">
        <v>9689</v>
      </c>
      <c r="BF709" s="1" t="s">
        <v>4117</v>
      </c>
      <c r="BG709" s="1">
        <v>2</v>
      </c>
      <c r="BH709" s="1">
        <v>2</v>
      </c>
      <c r="BI709" s="2">
        <v>44470</v>
      </c>
      <c r="BJ709" s="2">
        <v>44834</v>
      </c>
      <c r="BK709" s="2">
        <v>44470</v>
      </c>
      <c r="BL709" s="2">
        <v>44834</v>
      </c>
      <c r="BM709" s="1">
        <v>35</v>
      </c>
      <c r="BN709" s="1">
        <v>0</v>
      </c>
      <c r="BO709" s="1">
        <v>7</v>
      </c>
      <c r="BP709" s="1">
        <v>7</v>
      </c>
      <c r="BQ709" s="1">
        <v>7</v>
      </c>
      <c r="BR709" s="1">
        <v>7</v>
      </c>
      <c r="BS709" s="1">
        <v>7</v>
      </c>
      <c r="BT709" s="1">
        <v>0</v>
      </c>
      <c r="BU709" s="1" t="str">
        <f>"9:00 AM"</f>
        <v>9:00 AM</v>
      </c>
      <c r="BV709" s="1" t="str">
        <f>"5:00 PM"</f>
        <v>5:00 PM</v>
      </c>
      <c r="BW709" s="1" t="s">
        <v>230</v>
      </c>
      <c r="BX709" s="1">
        <v>0</v>
      </c>
      <c r="BY709" s="1">
        <v>3</v>
      </c>
      <c r="BZ709" s="1" t="s">
        <v>112</v>
      </c>
      <c r="CA709" s="1">
        <v>0</v>
      </c>
      <c r="CB709" s="1" t="s">
        <v>3175</v>
      </c>
      <c r="CC709" s="1" t="s">
        <v>6703</v>
      </c>
      <c r="CE709" s="1" t="s">
        <v>116</v>
      </c>
      <c r="CF709" s="1" t="s">
        <v>117</v>
      </c>
      <c r="CG709" s="1">
        <v>96950</v>
      </c>
      <c r="CH709" s="3">
        <v>7.59</v>
      </c>
      <c r="CI709" s="3">
        <v>7.59</v>
      </c>
      <c r="CJ709" s="3">
        <v>11.38</v>
      </c>
      <c r="CK709" s="3">
        <v>11.38</v>
      </c>
      <c r="CL709" s="1" t="s">
        <v>137</v>
      </c>
      <c r="CN709" s="1" t="s">
        <v>139</v>
      </c>
      <c r="CP709" s="1" t="s">
        <v>112</v>
      </c>
      <c r="CQ709" s="1" t="s">
        <v>111</v>
      </c>
      <c r="CR709" s="1" t="s">
        <v>112</v>
      </c>
      <c r="CS709" s="1" t="s">
        <v>111</v>
      </c>
      <c r="CT709" s="1" t="s">
        <v>138</v>
      </c>
      <c r="CU709" s="1" t="s">
        <v>111</v>
      </c>
      <c r="CV709" s="1" t="s">
        <v>138</v>
      </c>
      <c r="CW709" s="1" t="s">
        <v>2313</v>
      </c>
      <c r="CX709" s="1">
        <v>16702854763</v>
      </c>
      <c r="CY709" s="1" t="s">
        <v>9688</v>
      </c>
      <c r="CZ709" s="1" t="s">
        <v>138</v>
      </c>
      <c r="DA709" s="1" t="s">
        <v>111</v>
      </c>
      <c r="DB709" s="1" t="s">
        <v>112</v>
      </c>
      <c r="DC709" s="1" t="s">
        <v>9686</v>
      </c>
      <c r="DD709" s="1" t="s">
        <v>9687</v>
      </c>
      <c r="DF709" s="1" t="s">
        <v>9690</v>
      </c>
      <c r="DG709" s="1" t="s">
        <v>9688</v>
      </c>
    </row>
    <row r="710" spans="1:111" ht="15.6" customHeight="1" x14ac:dyDescent="0.25">
      <c r="A710" s="1" t="s">
        <v>9700</v>
      </c>
      <c r="B710" s="1" t="s">
        <v>238</v>
      </c>
      <c r="C710" s="2">
        <v>44356.1779193287</v>
      </c>
      <c r="D710" s="2">
        <v>44386</v>
      </c>
      <c r="E710" s="1" t="s">
        <v>110</v>
      </c>
      <c r="F710" s="2">
        <v>44468.833333333336</v>
      </c>
      <c r="G710" s="1" t="s">
        <v>112</v>
      </c>
      <c r="H710" s="1" t="s">
        <v>112</v>
      </c>
      <c r="I710" s="1" t="s">
        <v>112</v>
      </c>
      <c r="J710" s="1" t="s">
        <v>6089</v>
      </c>
      <c r="L710" s="1" t="s">
        <v>6090</v>
      </c>
      <c r="M710" s="1" t="s">
        <v>1029</v>
      </c>
      <c r="N710" s="1" t="s">
        <v>116</v>
      </c>
      <c r="O710" s="1" t="s">
        <v>117</v>
      </c>
      <c r="P710" s="9">
        <v>96950</v>
      </c>
      <c r="Q710" s="1" t="s">
        <v>118</v>
      </c>
      <c r="S710" s="1">
        <v>16702343870</v>
      </c>
      <c r="U710" s="1">
        <v>238990</v>
      </c>
      <c r="V710" s="1" t="s">
        <v>119</v>
      </c>
      <c r="X710" s="1" t="s">
        <v>7127</v>
      </c>
      <c r="Y710" s="1" t="s">
        <v>7128</v>
      </c>
      <c r="Z710" s="1" t="s">
        <v>7129</v>
      </c>
      <c r="AA710" s="1" t="s">
        <v>962</v>
      </c>
      <c r="AB710" s="1" t="s">
        <v>6090</v>
      </c>
      <c r="AC710" s="1" t="s">
        <v>1029</v>
      </c>
      <c r="AD710" s="1" t="s">
        <v>116</v>
      </c>
      <c r="AE710" s="1" t="s">
        <v>117</v>
      </c>
      <c r="AF710" s="9">
        <v>96950</v>
      </c>
      <c r="AG710" s="1" t="s">
        <v>118</v>
      </c>
      <c r="AI710" s="1">
        <v>16702343870</v>
      </c>
      <c r="AK710" s="1" t="s">
        <v>6095</v>
      </c>
      <c r="BC710" s="1" t="str">
        <f>"49-9071.00"</f>
        <v>49-9071.00</v>
      </c>
      <c r="BD710" s="1" t="s">
        <v>214</v>
      </c>
      <c r="BE710" s="1" t="s">
        <v>7130</v>
      </c>
      <c r="BF710" s="1" t="s">
        <v>1032</v>
      </c>
      <c r="BG710" s="1">
        <v>20</v>
      </c>
      <c r="BH710" s="1">
        <v>20</v>
      </c>
      <c r="BI710" s="2">
        <v>44470</v>
      </c>
      <c r="BJ710" s="2">
        <v>44834</v>
      </c>
      <c r="BK710" s="2">
        <v>44470</v>
      </c>
      <c r="BL710" s="2">
        <v>44834</v>
      </c>
      <c r="BM710" s="1">
        <v>35</v>
      </c>
      <c r="BN710" s="1">
        <v>0</v>
      </c>
      <c r="BO710" s="1">
        <v>7</v>
      </c>
      <c r="BP710" s="1">
        <v>7</v>
      </c>
      <c r="BQ710" s="1">
        <v>7</v>
      </c>
      <c r="BR710" s="1">
        <v>7</v>
      </c>
      <c r="BS710" s="1">
        <v>7</v>
      </c>
      <c r="BT710" s="1">
        <v>0</v>
      </c>
      <c r="BU710" s="1" t="str">
        <f>"9:00 AM"</f>
        <v>9:00 AM</v>
      </c>
      <c r="BV710" s="1" t="str">
        <f>"5:00 PM"</f>
        <v>5:00 PM</v>
      </c>
      <c r="BW710" s="1" t="s">
        <v>135</v>
      </c>
      <c r="BX710" s="1">
        <v>0</v>
      </c>
      <c r="BY710" s="1">
        <v>12</v>
      </c>
      <c r="BZ710" s="1" t="s">
        <v>112</v>
      </c>
      <c r="CB710" s="1" t="s">
        <v>9701</v>
      </c>
      <c r="CC710" s="1" t="s">
        <v>6090</v>
      </c>
      <c r="CD710" s="1" t="s">
        <v>1029</v>
      </c>
      <c r="CE710" s="1" t="s">
        <v>116</v>
      </c>
      <c r="CF710" s="1" t="s">
        <v>117</v>
      </c>
      <c r="CG710" s="1">
        <v>96950</v>
      </c>
      <c r="CH710" s="3">
        <v>8.7100000000000009</v>
      </c>
      <c r="CI710" s="3">
        <v>8.7100000000000009</v>
      </c>
      <c r="CJ710" s="3">
        <v>13.06</v>
      </c>
      <c r="CK710" s="3">
        <v>13.06</v>
      </c>
      <c r="CL710" s="1" t="s">
        <v>137</v>
      </c>
      <c r="CM710" s="1" t="s">
        <v>138</v>
      </c>
      <c r="CN710" s="1" t="s">
        <v>139</v>
      </c>
      <c r="CP710" s="1" t="s">
        <v>112</v>
      </c>
      <c r="CQ710" s="1" t="s">
        <v>111</v>
      </c>
      <c r="CR710" s="1" t="s">
        <v>112</v>
      </c>
      <c r="CS710" s="1" t="s">
        <v>111</v>
      </c>
      <c r="CT710" s="1" t="s">
        <v>138</v>
      </c>
      <c r="CU710" s="1" t="s">
        <v>111</v>
      </c>
      <c r="CV710" s="1" t="s">
        <v>111</v>
      </c>
      <c r="CW710" s="1" t="s">
        <v>1149</v>
      </c>
      <c r="CX710" s="1">
        <v>16702343870</v>
      </c>
      <c r="CY710" s="1" t="s">
        <v>6095</v>
      </c>
      <c r="CZ710" s="1" t="s">
        <v>138</v>
      </c>
      <c r="DA710" s="1" t="s">
        <v>111</v>
      </c>
      <c r="DB710" s="1" t="s">
        <v>112</v>
      </c>
    </row>
    <row r="711" spans="1:111" ht="15.6" customHeight="1" x14ac:dyDescent="0.25">
      <c r="A711" s="1" t="s">
        <v>9704</v>
      </c>
      <c r="B711" s="1" t="s">
        <v>238</v>
      </c>
      <c r="C711" s="2">
        <v>44315.21226388889</v>
      </c>
      <c r="D711" s="2">
        <v>44348</v>
      </c>
      <c r="E711" s="1" t="s">
        <v>110</v>
      </c>
      <c r="F711" s="2">
        <v>44468.833333333336</v>
      </c>
      <c r="G711" s="1" t="s">
        <v>112</v>
      </c>
      <c r="H711" s="1" t="s">
        <v>112</v>
      </c>
      <c r="I711" s="1" t="s">
        <v>112</v>
      </c>
      <c r="J711" s="1" t="s">
        <v>2758</v>
      </c>
      <c r="K711" s="1" t="s">
        <v>1979</v>
      </c>
      <c r="L711" s="1" t="s">
        <v>941</v>
      </c>
      <c r="M711" s="1" t="s">
        <v>942</v>
      </c>
      <c r="N711" s="1" t="s">
        <v>116</v>
      </c>
      <c r="O711" s="1" t="s">
        <v>117</v>
      </c>
      <c r="P711" s="9">
        <v>96950</v>
      </c>
      <c r="Q711" s="1" t="s">
        <v>118</v>
      </c>
      <c r="S711" s="1">
        <v>16702352883</v>
      </c>
      <c r="U711" s="1">
        <v>561320</v>
      </c>
      <c r="V711" s="1" t="s">
        <v>119</v>
      </c>
      <c r="X711" s="1" t="s">
        <v>943</v>
      </c>
      <c r="Y711" s="1" t="s">
        <v>944</v>
      </c>
      <c r="Z711" s="1" t="s">
        <v>945</v>
      </c>
      <c r="AA711" s="1" t="s">
        <v>373</v>
      </c>
      <c r="AB711" s="1" t="s">
        <v>941</v>
      </c>
      <c r="AC711" s="1" t="s">
        <v>942</v>
      </c>
      <c r="AD711" s="1" t="s">
        <v>116</v>
      </c>
      <c r="AE711" s="1" t="s">
        <v>117</v>
      </c>
      <c r="AF711" s="9">
        <v>96950</v>
      </c>
      <c r="AG711" s="1" t="s">
        <v>118</v>
      </c>
      <c r="AI711" s="1">
        <v>16702352883</v>
      </c>
      <c r="AK711" s="1" t="s">
        <v>530</v>
      </c>
      <c r="BC711" s="1" t="str">
        <f>"37-3011.00"</f>
        <v>37-3011.00</v>
      </c>
      <c r="BD711" s="1" t="s">
        <v>726</v>
      </c>
      <c r="BE711" s="1" t="s">
        <v>5096</v>
      </c>
      <c r="BF711" s="1" t="s">
        <v>5097</v>
      </c>
      <c r="BG711" s="1">
        <v>5</v>
      </c>
      <c r="BH711" s="1">
        <v>5</v>
      </c>
      <c r="BI711" s="2">
        <v>44470</v>
      </c>
      <c r="BJ711" s="2">
        <v>44834</v>
      </c>
      <c r="BK711" s="2">
        <v>44470</v>
      </c>
      <c r="BL711" s="2">
        <v>44834</v>
      </c>
      <c r="BM711" s="1">
        <v>35</v>
      </c>
      <c r="BN711" s="1">
        <v>0</v>
      </c>
      <c r="BO711" s="1">
        <v>7</v>
      </c>
      <c r="BP711" s="1">
        <v>7</v>
      </c>
      <c r="BQ711" s="1">
        <v>7</v>
      </c>
      <c r="BR711" s="1">
        <v>7</v>
      </c>
      <c r="BS711" s="1">
        <v>7</v>
      </c>
      <c r="BT711" s="1">
        <v>0</v>
      </c>
      <c r="BU711" s="1" t="str">
        <f>"9:00 AM"</f>
        <v>9:00 AM</v>
      </c>
      <c r="BV711" s="1" t="str">
        <f>"5:00 PM"</f>
        <v>5:00 PM</v>
      </c>
      <c r="BW711" s="1" t="s">
        <v>135</v>
      </c>
      <c r="BX711" s="1">
        <v>3</v>
      </c>
      <c r="BY711" s="1">
        <v>3</v>
      </c>
      <c r="BZ711" s="1" t="s">
        <v>112</v>
      </c>
      <c r="CA711" s="1">
        <v>0</v>
      </c>
      <c r="CB711" s="4" t="s">
        <v>5098</v>
      </c>
      <c r="CC711" s="1" t="s">
        <v>941</v>
      </c>
      <c r="CD711" s="1" t="s">
        <v>942</v>
      </c>
      <c r="CE711" s="1" t="s">
        <v>116</v>
      </c>
      <c r="CF711" s="1" t="s">
        <v>117</v>
      </c>
      <c r="CG711" s="1">
        <v>96950</v>
      </c>
      <c r="CH711" s="3">
        <v>8.5</v>
      </c>
      <c r="CI711" s="3">
        <v>8.5</v>
      </c>
      <c r="CJ711" s="3">
        <v>12.75</v>
      </c>
      <c r="CK711" s="3">
        <v>12.75</v>
      </c>
      <c r="CL711" s="1" t="s">
        <v>137</v>
      </c>
      <c r="CM711" s="1" t="s">
        <v>138</v>
      </c>
      <c r="CN711" s="1" t="s">
        <v>139</v>
      </c>
      <c r="CP711" s="1" t="s">
        <v>112</v>
      </c>
      <c r="CQ711" s="1" t="s">
        <v>111</v>
      </c>
      <c r="CR711" s="1" t="s">
        <v>112</v>
      </c>
      <c r="CS711" s="1" t="s">
        <v>111</v>
      </c>
      <c r="CT711" s="1" t="s">
        <v>111</v>
      </c>
      <c r="CU711" s="1" t="s">
        <v>111</v>
      </c>
      <c r="CV711" s="1" t="s">
        <v>138</v>
      </c>
      <c r="CW711" s="1" t="s">
        <v>138</v>
      </c>
      <c r="CX711" s="1">
        <v>16702352883</v>
      </c>
      <c r="CY711" s="1" t="s">
        <v>530</v>
      </c>
      <c r="CZ711" s="1" t="s">
        <v>138</v>
      </c>
      <c r="DA711" s="1" t="s">
        <v>111</v>
      </c>
      <c r="DB711" s="1" t="s">
        <v>112</v>
      </c>
    </row>
    <row r="712" spans="1:111" ht="15.6" customHeight="1" x14ac:dyDescent="0.25">
      <c r="A712" s="1" t="s">
        <v>9710</v>
      </c>
      <c r="B712" s="1" t="s">
        <v>238</v>
      </c>
      <c r="C712" s="2">
        <v>44302.030163888892</v>
      </c>
      <c r="D712" s="2">
        <v>44336</v>
      </c>
      <c r="E712" s="1" t="s">
        <v>110</v>
      </c>
      <c r="F712" s="2">
        <v>44468.833333333336</v>
      </c>
      <c r="G712" s="1" t="s">
        <v>111</v>
      </c>
      <c r="H712" s="1" t="s">
        <v>112</v>
      </c>
      <c r="I712" s="1" t="s">
        <v>112</v>
      </c>
      <c r="J712" s="1" t="s">
        <v>3692</v>
      </c>
      <c r="L712" s="1" t="s">
        <v>3918</v>
      </c>
      <c r="N712" s="1" t="s">
        <v>1759</v>
      </c>
      <c r="O712" s="1" t="s">
        <v>117</v>
      </c>
      <c r="P712" s="9">
        <v>96952</v>
      </c>
      <c r="Q712" s="1" t="s">
        <v>118</v>
      </c>
      <c r="S712" s="1">
        <v>16704330422</v>
      </c>
      <c r="U712" s="1">
        <v>312112</v>
      </c>
      <c r="V712" s="1" t="s">
        <v>119</v>
      </c>
      <c r="X712" s="1" t="s">
        <v>3694</v>
      </c>
      <c r="Y712" s="1" t="s">
        <v>3695</v>
      </c>
      <c r="Z712" s="1" t="s">
        <v>1787</v>
      </c>
      <c r="AA712" s="1" t="s">
        <v>245</v>
      </c>
      <c r="AB712" s="1" t="s">
        <v>3918</v>
      </c>
      <c r="AD712" s="1" t="s">
        <v>1759</v>
      </c>
      <c r="AE712" s="1" t="s">
        <v>117</v>
      </c>
      <c r="AF712" s="9">
        <v>96952</v>
      </c>
      <c r="AG712" s="1" t="s">
        <v>118</v>
      </c>
      <c r="AI712" s="1">
        <v>16704330422</v>
      </c>
      <c r="AK712" s="1" t="s">
        <v>3696</v>
      </c>
      <c r="BC712" s="1" t="str">
        <f>"53-3031.00"</f>
        <v>53-3031.00</v>
      </c>
      <c r="BD712" s="1" t="s">
        <v>3272</v>
      </c>
      <c r="BE712" s="1" t="s">
        <v>9711</v>
      </c>
      <c r="BF712" s="1" t="s">
        <v>9712</v>
      </c>
      <c r="BG712" s="1">
        <v>4</v>
      </c>
      <c r="BH712" s="1">
        <v>4</v>
      </c>
      <c r="BI712" s="2">
        <v>44470</v>
      </c>
      <c r="BJ712" s="2">
        <v>45565</v>
      </c>
      <c r="BK712" s="2">
        <v>44470</v>
      </c>
      <c r="BL712" s="2">
        <v>45565</v>
      </c>
      <c r="BM712" s="1">
        <v>40</v>
      </c>
      <c r="BN712" s="1">
        <v>0</v>
      </c>
      <c r="BO712" s="1">
        <v>8</v>
      </c>
      <c r="BP712" s="1">
        <v>8</v>
      </c>
      <c r="BQ712" s="1">
        <v>8</v>
      </c>
      <c r="BR712" s="1">
        <v>8</v>
      </c>
      <c r="BS712" s="1">
        <v>8</v>
      </c>
      <c r="BT712" s="1">
        <v>0</v>
      </c>
      <c r="BU712" s="1" t="str">
        <f>"7:30 AM"</f>
        <v>7:30 AM</v>
      </c>
      <c r="BV712" s="1" t="str">
        <f>"4:30 PM"</f>
        <v>4:30 PM</v>
      </c>
      <c r="BW712" s="1" t="s">
        <v>230</v>
      </c>
      <c r="BX712" s="1">
        <v>0</v>
      </c>
      <c r="BY712" s="1">
        <v>12</v>
      </c>
      <c r="BZ712" s="1" t="s">
        <v>112</v>
      </c>
      <c r="CA712" s="1">
        <v>0</v>
      </c>
      <c r="CB712" s="1" t="s">
        <v>9713</v>
      </c>
      <c r="CC712" s="1" t="s">
        <v>3699</v>
      </c>
      <c r="CE712" s="1" t="s">
        <v>259</v>
      </c>
      <c r="CF712" s="1" t="s">
        <v>117</v>
      </c>
      <c r="CG712" s="1">
        <v>96952</v>
      </c>
      <c r="CH712" s="3">
        <v>7.69</v>
      </c>
      <c r="CI712" s="3">
        <v>8.5</v>
      </c>
      <c r="CJ712" s="3">
        <v>11.54</v>
      </c>
      <c r="CK712" s="3">
        <v>12.75</v>
      </c>
      <c r="CL712" s="1" t="s">
        <v>137</v>
      </c>
      <c r="CM712" s="1" t="s">
        <v>3922</v>
      </c>
      <c r="CN712" s="1" t="s">
        <v>139</v>
      </c>
      <c r="CP712" s="1" t="s">
        <v>112</v>
      </c>
      <c r="CQ712" s="1" t="s">
        <v>111</v>
      </c>
      <c r="CR712" s="1" t="s">
        <v>112</v>
      </c>
      <c r="CS712" s="1" t="s">
        <v>111</v>
      </c>
      <c r="CT712" s="1" t="s">
        <v>138</v>
      </c>
      <c r="CU712" s="1" t="s">
        <v>111</v>
      </c>
      <c r="CV712" s="1" t="s">
        <v>138</v>
      </c>
      <c r="CW712" s="1" t="s">
        <v>3923</v>
      </c>
      <c r="CX712" s="1">
        <v>16704330422</v>
      </c>
      <c r="CY712" s="1" t="s">
        <v>3696</v>
      </c>
      <c r="CZ712" s="1" t="s">
        <v>138</v>
      </c>
      <c r="DA712" s="1" t="s">
        <v>111</v>
      </c>
      <c r="DB712" s="1" t="s">
        <v>112</v>
      </c>
    </row>
    <row r="713" spans="1:111" ht="15.6" customHeight="1" x14ac:dyDescent="0.25">
      <c r="A713" s="1" t="s">
        <v>9714</v>
      </c>
      <c r="B713" s="1" t="s">
        <v>238</v>
      </c>
      <c r="C713" s="2">
        <v>44322.114847222219</v>
      </c>
      <c r="D713" s="2">
        <v>44354</v>
      </c>
      <c r="E713" s="1" t="s">
        <v>110</v>
      </c>
      <c r="F713" s="2">
        <v>44468.833333333336</v>
      </c>
      <c r="G713" s="1" t="s">
        <v>111</v>
      </c>
      <c r="H713" s="1" t="s">
        <v>112</v>
      </c>
      <c r="I713" s="1" t="s">
        <v>112</v>
      </c>
      <c r="J713" s="1" t="s">
        <v>9715</v>
      </c>
      <c r="K713" s="1" t="s">
        <v>9716</v>
      </c>
      <c r="L713" s="1" t="s">
        <v>9717</v>
      </c>
      <c r="M713" s="1" t="s">
        <v>9718</v>
      </c>
      <c r="N713" s="1" t="s">
        <v>167</v>
      </c>
      <c r="O713" s="1" t="s">
        <v>117</v>
      </c>
      <c r="P713" s="9">
        <v>96950</v>
      </c>
      <c r="Q713" s="1" t="s">
        <v>118</v>
      </c>
      <c r="R713" s="1" t="s">
        <v>242</v>
      </c>
      <c r="S713" s="1">
        <v>16702333600</v>
      </c>
      <c r="U713" s="1">
        <v>524210</v>
      </c>
      <c r="V713" s="1" t="s">
        <v>119</v>
      </c>
      <c r="X713" s="1" t="s">
        <v>9719</v>
      </c>
      <c r="Y713" s="1" t="s">
        <v>9720</v>
      </c>
      <c r="AA713" s="1" t="s">
        <v>9721</v>
      </c>
      <c r="AB713" s="1" t="s">
        <v>9717</v>
      </c>
      <c r="AC713" s="1" t="s">
        <v>9718</v>
      </c>
      <c r="AD713" s="1" t="s">
        <v>167</v>
      </c>
      <c r="AE713" s="1" t="s">
        <v>117</v>
      </c>
      <c r="AF713" s="9">
        <v>96950</v>
      </c>
      <c r="AG713" s="1" t="s">
        <v>118</v>
      </c>
      <c r="AH713" s="1" t="s">
        <v>242</v>
      </c>
      <c r="AI713" s="1">
        <v>16702333600</v>
      </c>
      <c r="AK713" s="1" t="s">
        <v>9722</v>
      </c>
      <c r="BC713" s="1" t="str">
        <f>"13-2011.01"</f>
        <v>13-2011.01</v>
      </c>
      <c r="BD713" s="1" t="s">
        <v>932</v>
      </c>
      <c r="BE713" s="1" t="s">
        <v>9723</v>
      </c>
      <c r="BF713" s="1" t="s">
        <v>932</v>
      </c>
      <c r="BG713" s="1">
        <v>1</v>
      </c>
      <c r="BH713" s="1">
        <v>1</v>
      </c>
      <c r="BI713" s="2">
        <v>44470</v>
      </c>
      <c r="BJ713" s="2">
        <v>44834</v>
      </c>
      <c r="BK713" s="2">
        <v>44470</v>
      </c>
      <c r="BL713" s="2">
        <v>44834</v>
      </c>
      <c r="BM713" s="1">
        <v>40</v>
      </c>
      <c r="BN713" s="1">
        <v>0</v>
      </c>
      <c r="BO713" s="1">
        <v>8</v>
      </c>
      <c r="BP713" s="1">
        <v>8</v>
      </c>
      <c r="BQ713" s="1">
        <v>8</v>
      </c>
      <c r="BR713" s="1">
        <v>8</v>
      </c>
      <c r="BS713" s="1">
        <v>8</v>
      </c>
      <c r="BT713" s="1">
        <v>0</v>
      </c>
      <c r="BU713" s="1" t="str">
        <f>"8:00 AM"</f>
        <v>8:00 AM</v>
      </c>
      <c r="BV713" s="1" t="str">
        <f>"5:00 PM"</f>
        <v>5:00 PM</v>
      </c>
      <c r="BW713" s="1" t="s">
        <v>193</v>
      </c>
      <c r="BX713" s="1">
        <v>0</v>
      </c>
      <c r="BY713" s="1">
        <v>24</v>
      </c>
      <c r="BZ713" s="1" t="s">
        <v>112</v>
      </c>
      <c r="CB713" s="1" t="s">
        <v>9724</v>
      </c>
      <c r="CC713" s="1" t="s">
        <v>9718</v>
      </c>
      <c r="CD713" s="1" t="s">
        <v>167</v>
      </c>
      <c r="CE713" s="1" t="s">
        <v>167</v>
      </c>
      <c r="CF713" s="1" t="s">
        <v>117</v>
      </c>
      <c r="CG713" s="1">
        <v>96950</v>
      </c>
      <c r="CH713" s="3">
        <v>14.85</v>
      </c>
      <c r="CI713" s="3">
        <v>14.85</v>
      </c>
      <c r="CJ713" s="3">
        <v>22.28</v>
      </c>
      <c r="CK713" s="3">
        <v>22.28</v>
      </c>
      <c r="CL713" s="1" t="s">
        <v>137</v>
      </c>
      <c r="CM713" s="1" t="s">
        <v>9725</v>
      </c>
      <c r="CN713" s="1" t="s">
        <v>139</v>
      </c>
      <c r="CP713" s="1" t="s">
        <v>112</v>
      </c>
      <c r="CQ713" s="1" t="s">
        <v>111</v>
      </c>
      <c r="CR713" s="1" t="s">
        <v>111</v>
      </c>
      <c r="CS713" s="1" t="s">
        <v>111</v>
      </c>
      <c r="CT713" s="1" t="s">
        <v>111</v>
      </c>
      <c r="CU713" s="1" t="s">
        <v>111</v>
      </c>
      <c r="CV713" s="1" t="s">
        <v>138</v>
      </c>
      <c r="CW713" s="1" t="s">
        <v>2851</v>
      </c>
      <c r="CX713" s="1">
        <v>16702333600</v>
      </c>
      <c r="CY713" s="1" t="s">
        <v>9722</v>
      </c>
      <c r="CZ713" s="1" t="s">
        <v>138</v>
      </c>
      <c r="DA713" s="1" t="s">
        <v>111</v>
      </c>
      <c r="DB713" s="1" t="s">
        <v>112</v>
      </c>
    </row>
    <row r="714" spans="1:111" ht="15.6" customHeight="1" x14ac:dyDescent="0.25">
      <c r="A714" s="1" t="s">
        <v>9734</v>
      </c>
      <c r="B714" s="1" t="s">
        <v>238</v>
      </c>
      <c r="C714" s="2">
        <v>44321.060605324077</v>
      </c>
      <c r="D714" s="2">
        <v>44350</v>
      </c>
      <c r="E714" s="1" t="s">
        <v>110</v>
      </c>
      <c r="F714" s="2">
        <v>44468.833333333336</v>
      </c>
      <c r="G714" s="1" t="s">
        <v>112</v>
      </c>
      <c r="H714" s="1" t="s">
        <v>112</v>
      </c>
      <c r="I714" s="1" t="s">
        <v>112</v>
      </c>
      <c r="J714" s="1" t="s">
        <v>999</v>
      </c>
      <c r="L714" s="1" t="s">
        <v>634</v>
      </c>
      <c r="N714" s="1" t="s">
        <v>167</v>
      </c>
      <c r="O714" s="1" t="s">
        <v>117</v>
      </c>
      <c r="P714" s="9">
        <v>96950</v>
      </c>
      <c r="Q714" s="1" t="s">
        <v>118</v>
      </c>
      <c r="S714" s="1">
        <v>16702358722</v>
      </c>
      <c r="U714" s="1">
        <v>561720</v>
      </c>
      <c r="V714" s="1" t="s">
        <v>119</v>
      </c>
      <c r="X714" s="1" t="s">
        <v>636</v>
      </c>
      <c r="Y714" s="1" t="s">
        <v>637</v>
      </c>
      <c r="Z714" s="1" t="s">
        <v>638</v>
      </c>
      <c r="AA714" s="1" t="s">
        <v>639</v>
      </c>
      <c r="AB714" s="1" t="s">
        <v>1000</v>
      </c>
      <c r="AD714" s="1" t="s">
        <v>167</v>
      </c>
      <c r="AE714" s="1" t="s">
        <v>117</v>
      </c>
      <c r="AF714" s="9">
        <v>96950</v>
      </c>
      <c r="AG714" s="1" t="s">
        <v>118</v>
      </c>
      <c r="AI714" s="1">
        <v>16709890917</v>
      </c>
      <c r="AK714" s="1" t="s">
        <v>641</v>
      </c>
      <c r="BC714" s="1" t="str">
        <f>"49-9071.00"</f>
        <v>49-9071.00</v>
      </c>
      <c r="BD714" s="1" t="s">
        <v>214</v>
      </c>
      <c r="BE714" s="1" t="s">
        <v>1524</v>
      </c>
      <c r="BF714" s="1" t="s">
        <v>214</v>
      </c>
      <c r="BG714" s="1">
        <v>8</v>
      </c>
      <c r="BH714" s="1">
        <v>8</v>
      </c>
      <c r="BI714" s="2">
        <v>44470</v>
      </c>
      <c r="BJ714" s="2">
        <v>44834</v>
      </c>
      <c r="BK714" s="2">
        <v>44470</v>
      </c>
      <c r="BL714" s="2">
        <v>44834</v>
      </c>
      <c r="BM714" s="1">
        <v>35</v>
      </c>
      <c r="BN714" s="1">
        <v>0</v>
      </c>
      <c r="BO714" s="1">
        <v>7</v>
      </c>
      <c r="BP714" s="1">
        <v>7</v>
      </c>
      <c r="BQ714" s="1">
        <v>7</v>
      </c>
      <c r="BR714" s="1">
        <v>7</v>
      </c>
      <c r="BS714" s="1">
        <v>7</v>
      </c>
      <c r="BT714" s="1">
        <v>0</v>
      </c>
      <c r="BU714" s="1" t="str">
        <f>"9:00 AM"</f>
        <v>9:00 AM</v>
      </c>
      <c r="BV714" s="1" t="str">
        <f>"5:00 PM"</f>
        <v>5:00 PM</v>
      </c>
      <c r="BW714" s="1" t="s">
        <v>230</v>
      </c>
      <c r="BX714" s="1">
        <v>0</v>
      </c>
      <c r="BY714" s="1">
        <v>6</v>
      </c>
      <c r="BZ714" s="1" t="s">
        <v>112</v>
      </c>
      <c r="CB714" s="4" t="s">
        <v>643</v>
      </c>
      <c r="CC714" s="1" t="s">
        <v>634</v>
      </c>
      <c r="CE714" s="1" t="s">
        <v>167</v>
      </c>
      <c r="CF714" s="1" t="s">
        <v>117</v>
      </c>
      <c r="CG714" s="1">
        <v>96950</v>
      </c>
      <c r="CH714" s="3">
        <v>8.7100000000000009</v>
      </c>
      <c r="CI714" s="3">
        <v>8.7100000000000009</v>
      </c>
      <c r="CJ714" s="3">
        <v>13.07</v>
      </c>
      <c r="CK714" s="3">
        <v>13.07</v>
      </c>
      <c r="CL714" s="1" t="s">
        <v>137</v>
      </c>
      <c r="CN714" s="1" t="s">
        <v>139</v>
      </c>
      <c r="CP714" s="1" t="s">
        <v>111</v>
      </c>
      <c r="CQ714" s="1" t="s">
        <v>111</v>
      </c>
      <c r="CR714" s="1" t="s">
        <v>111</v>
      </c>
      <c r="CS714" s="1" t="s">
        <v>111</v>
      </c>
      <c r="CT714" s="1" t="s">
        <v>111</v>
      </c>
      <c r="CU714" s="1" t="s">
        <v>111</v>
      </c>
      <c r="CV714" s="1" t="s">
        <v>111</v>
      </c>
      <c r="CW714" s="1" t="s">
        <v>1004</v>
      </c>
      <c r="CX714" s="1">
        <v>16709890917</v>
      </c>
      <c r="CY714" s="1" t="s">
        <v>641</v>
      </c>
      <c r="CZ714" s="1" t="s">
        <v>645</v>
      </c>
      <c r="DA714" s="1" t="s">
        <v>111</v>
      </c>
      <c r="DB714" s="1" t="s">
        <v>112</v>
      </c>
    </row>
    <row r="715" spans="1:111" ht="15.6" customHeight="1" x14ac:dyDescent="0.25">
      <c r="A715" s="1" t="s">
        <v>9735</v>
      </c>
      <c r="B715" s="1" t="s">
        <v>238</v>
      </c>
      <c r="C715" s="2">
        <v>44295.70784722222</v>
      </c>
      <c r="D715" s="2">
        <v>44341</v>
      </c>
      <c r="E715" s="1" t="s">
        <v>180</v>
      </c>
      <c r="G715" s="1" t="s">
        <v>111</v>
      </c>
      <c r="H715" s="1" t="s">
        <v>111</v>
      </c>
      <c r="I715" s="1" t="s">
        <v>112</v>
      </c>
      <c r="J715" s="1" t="s">
        <v>924</v>
      </c>
      <c r="K715" s="1" t="s">
        <v>925</v>
      </c>
      <c r="L715" s="1" t="s">
        <v>935</v>
      </c>
      <c r="M715" s="1" t="s">
        <v>927</v>
      </c>
      <c r="N715" s="1" t="s">
        <v>116</v>
      </c>
      <c r="O715" s="1" t="s">
        <v>117</v>
      </c>
      <c r="P715" s="9">
        <v>96950</v>
      </c>
      <c r="Q715" s="1" t="s">
        <v>118</v>
      </c>
      <c r="R715" s="1" t="s">
        <v>138</v>
      </c>
      <c r="S715" s="1">
        <v>16702341071</v>
      </c>
      <c r="U715" s="1">
        <v>56132</v>
      </c>
      <c r="V715" s="1" t="s">
        <v>119</v>
      </c>
      <c r="X715" s="1" t="s">
        <v>928</v>
      </c>
      <c r="Y715" s="1" t="s">
        <v>3265</v>
      </c>
      <c r="Z715" s="1" t="s">
        <v>930</v>
      </c>
      <c r="AA715" s="1" t="s">
        <v>373</v>
      </c>
      <c r="AB715" s="1" t="s">
        <v>935</v>
      </c>
      <c r="AC715" s="1" t="s">
        <v>927</v>
      </c>
      <c r="AD715" s="1" t="s">
        <v>116</v>
      </c>
      <c r="AE715" s="1" t="s">
        <v>117</v>
      </c>
      <c r="AF715" s="9">
        <v>96950</v>
      </c>
      <c r="AG715" s="1" t="s">
        <v>118</v>
      </c>
      <c r="AH715" s="1" t="s">
        <v>138</v>
      </c>
      <c r="AI715" s="1">
        <v>16702341071</v>
      </c>
      <c r="AK715" s="1" t="s">
        <v>931</v>
      </c>
      <c r="BC715" s="1" t="str">
        <f>"37-2011.00"</f>
        <v>37-2011.00</v>
      </c>
      <c r="BD715" s="1" t="s">
        <v>676</v>
      </c>
      <c r="BE715" s="1" t="s">
        <v>9736</v>
      </c>
      <c r="BF715" s="1" t="s">
        <v>1884</v>
      </c>
      <c r="BG715" s="1">
        <v>15</v>
      </c>
      <c r="BH715" s="1">
        <v>15</v>
      </c>
      <c r="BI715" s="2">
        <v>44105</v>
      </c>
      <c r="BJ715" s="2">
        <v>44469</v>
      </c>
      <c r="BK715" s="2">
        <v>44470</v>
      </c>
      <c r="BL715" s="2">
        <v>44834</v>
      </c>
      <c r="BM715" s="1">
        <v>40</v>
      </c>
      <c r="BN715" s="1">
        <v>0</v>
      </c>
      <c r="BO715" s="1">
        <v>8</v>
      </c>
      <c r="BP715" s="1">
        <v>8</v>
      </c>
      <c r="BQ715" s="1">
        <v>8</v>
      </c>
      <c r="BR715" s="1">
        <v>8</v>
      </c>
      <c r="BS715" s="1">
        <v>8</v>
      </c>
      <c r="BT715" s="1">
        <v>0</v>
      </c>
      <c r="BU715" s="1" t="str">
        <f>"8:00 AM"</f>
        <v>8:00 AM</v>
      </c>
      <c r="BV715" s="1" t="str">
        <f>"5:00 PM"</f>
        <v>5:00 PM</v>
      </c>
      <c r="BW715" s="1" t="s">
        <v>135</v>
      </c>
      <c r="BX715" s="1">
        <v>0</v>
      </c>
      <c r="BY715" s="1">
        <v>12</v>
      </c>
      <c r="BZ715" s="1" t="s">
        <v>112</v>
      </c>
      <c r="CA715" s="1">
        <v>0</v>
      </c>
      <c r="CB715" s="1" t="s">
        <v>9737</v>
      </c>
      <c r="CC715" s="1" t="s">
        <v>935</v>
      </c>
      <c r="CD715" s="1" t="s">
        <v>927</v>
      </c>
      <c r="CE715" s="1" t="s">
        <v>116</v>
      </c>
      <c r="CF715" s="1" t="s">
        <v>117</v>
      </c>
      <c r="CG715" s="1">
        <v>96950</v>
      </c>
      <c r="CH715" s="3">
        <v>8.0500000000000007</v>
      </c>
      <c r="CI715" s="3">
        <v>8.0500000000000007</v>
      </c>
      <c r="CJ715" s="3">
        <v>12.07</v>
      </c>
      <c r="CK715" s="3">
        <v>12.07</v>
      </c>
      <c r="CL715" s="1" t="s">
        <v>137</v>
      </c>
      <c r="CM715" s="1" t="s">
        <v>9738</v>
      </c>
      <c r="CN715" s="1" t="s">
        <v>139</v>
      </c>
      <c r="CP715" s="1" t="s">
        <v>112</v>
      </c>
      <c r="CQ715" s="1" t="s">
        <v>111</v>
      </c>
      <c r="CR715" s="1" t="s">
        <v>111</v>
      </c>
      <c r="CS715" s="1" t="s">
        <v>111</v>
      </c>
      <c r="CT715" s="1" t="s">
        <v>138</v>
      </c>
      <c r="CU715" s="1" t="s">
        <v>111</v>
      </c>
      <c r="CV715" s="1" t="s">
        <v>111</v>
      </c>
      <c r="CW715" s="1" t="s">
        <v>3269</v>
      </c>
      <c r="CX715" s="1">
        <v>16702341071</v>
      </c>
      <c r="CY715" s="1" t="s">
        <v>931</v>
      </c>
      <c r="CZ715" s="1" t="s">
        <v>380</v>
      </c>
      <c r="DA715" s="1" t="s">
        <v>111</v>
      </c>
      <c r="DB715" s="1" t="s">
        <v>112</v>
      </c>
    </row>
    <row r="716" spans="1:111" ht="15.6" customHeight="1" x14ac:dyDescent="0.25">
      <c r="A716" s="1" t="s">
        <v>9739</v>
      </c>
      <c r="B716" s="1" t="s">
        <v>238</v>
      </c>
      <c r="C716" s="2">
        <v>44336.883131944443</v>
      </c>
      <c r="D716" s="2">
        <v>44377</v>
      </c>
      <c r="E716" s="1" t="s">
        <v>110</v>
      </c>
      <c r="F716" s="2">
        <v>44468.833333333336</v>
      </c>
      <c r="G716" s="1" t="s">
        <v>111</v>
      </c>
      <c r="H716" s="1" t="s">
        <v>112</v>
      </c>
      <c r="I716" s="1" t="s">
        <v>112</v>
      </c>
      <c r="J716" s="1" t="s">
        <v>999</v>
      </c>
      <c r="L716" s="1" t="s">
        <v>634</v>
      </c>
      <c r="N716" s="1" t="s">
        <v>167</v>
      </c>
      <c r="O716" s="1" t="s">
        <v>117</v>
      </c>
      <c r="P716" s="9">
        <v>96950</v>
      </c>
      <c r="Q716" s="1" t="s">
        <v>118</v>
      </c>
      <c r="S716" s="1">
        <v>16702358722</v>
      </c>
      <c r="U716" s="1">
        <v>561720</v>
      </c>
      <c r="V716" s="1" t="s">
        <v>119</v>
      </c>
      <c r="X716" s="1" t="s">
        <v>636</v>
      </c>
      <c r="Y716" s="1" t="s">
        <v>637</v>
      </c>
      <c r="Z716" s="1" t="s">
        <v>638</v>
      </c>
      <c r="AA716" s="1" t="s">
        <v>639</v>
      </c>
      <c r="AB716" s="1" t="s">
        <v>1000</v>
      </c>
      <c r="AD716" s="1" t="s">
        <v>167</v>
      </c>
      <c r="AE716" s="1" t="s">
        <v>117</v>
      </c>
      <c r="AF716" s="9">
        <v>96950</v>
      </c>
      <c r="AG716" s="1" t="s">
        <v>118</v>
      </c>
      <c r="AI716" s="1">
        <v>16709890917</v>
      </c>
      <c r="AK716" s="1" t="s">
        <v>641</v>
      </c>
      <c r="BC716" s="1" t="str">
        <f>"37-2012.00"</f>
        <v>37-2012.00</v>
      </c>
      <c r="BD716" s="1" t="s">
        <v>576</v>
      </c>
      <c r="BE716" s="1" t="s">
        <v>1001</v>
      </c>
      <c r="BF716" s="1" t="s">
        <v>1002</v>
      </c>
      <c r="BG716" s="1">
        <v>8</v>
      </c>
      <c r="BH716" s="1">
        <v>8</v>
      </c>
      <c r="BI716" s="2">
        <v>44470</v>
      </c>
      <c r="BJ716" s="2">
        <v>45565</v>
      </c>
      <c r="BK716" s="2">
        <v>44470</v>
      </c>
      <c r="BL716" s="2">
        <v>45565</v>
      </c>
      <c r="BM716" s="1">
        <v>35</v>
      </c>
      <c r="BN716" s="1">
        <v>0</v>
      </c>
      <c r="BO716" s="1">
        <v>7</v>
      </c>
      <c r="BP716" s="1">
        <v>7</v>
      </c>
      <c r="BQ716" s="1">
        <v>7</v>
      </c>
      <c r="BR716" s="1">
        <v>7</v>
      </c>
      <c r="BS716" s="1">
        <v>7</v>
      </c>
      <c r="BT716" s="1">
        <v>0</v>
      </c>
      <c r="BU716" s="1" t="str">
        <f>"9:00 AM"</f>
        <v>9:00 AM</v>
      </c>
      <c r="BV716" s="1" t="str">
        <f>"5:00 PM"</f>
        <v>5:00 PM</v>
      </c>
      <c r="BW716" s="1" t="s">
        <v>230</v>
      </c>
      <c r="BX716" s="1">
        <v>0</v>
      </c>
      <c r="BY716" s="1">
        <v>3</v>
      </c>
      <c r="BZ716" s="1" t="s">
        <v>112</v>
      </c>
      <c r="CB716" s="4" t="s">
        <v>1003</v>
      </c>
      <c r="CC716" s="1" t="s">
        <v>634</v>
      </c>
      <c r="CE716" s="1" t="s">
        <v>167</v>
      </c>
      <c r="CF716" s="1" t="s">
        <v>117</v>
      </c>
      <c r="CG716" s="1">
        <v>96950</v>
      </c>
      <c r="CH716" s="3">
        <v>7.59</v>
      </c>
      <c r="CI716" s="3">
        <v>7.59</v>
      </c>
      <c r="CJ716" s="3">
        <v>11.39</v>
      </c>
      <c r="CK716" s="3">
        <v>11.39</v>
      </c>
      <c r="CL716" s="1" t="s">
        <v>137</v>
      </c>
      <c r="CN716" s="1" t="s">
        <v>139</v>
      </c>
      <c r="CP716" s="1" t="s">
        <v>111</v>
      </c>
      <c r="CQ716" s="1" t="s">
        <v>111</v>
      </c>
      <c r="CR716" s="1" t="s">
        <v>111</v>
      </c>
      <c r="CS716" s="1" t="s">
        <v>111</v>
      </c>
      <c r="CT716" s="1" t="s">
        <v>111</v>
      </c>
      <c r="CU716" s="1" t="s">
        <v>111</v>
      </c>
      <c r="CV716" s="1" t="s">
        <v>111</v>
      </c>
      <c r="CW716" s="1" t="s">
        <v>1004</v>
      </c>
      <c r="CX716" s="1">
        <v>16709890917</v>
      </c>
      <c r="CY716" s="1" t="s">
        <v>641</v>
      </c>
      <c r="CZ716" s="1" t="s">
        <v>645</v>
      </c>
      <c r="DA716" s="1" t="s">
        <v>111</v>
      </c>
      <c r="DB716" s="1" t="s">
        <v>112</v>
      </c>
    </row>
    <row r="717" spans="1:111" ht="15.6" customHeight="1" x14ac:dyDescent="0.25">
      <c r="A717" s="1" t="s">
        <v>9740</v>
      </c>
      <c r="B717" s="1" t="s">
        <v>238</v>
      </c>
      <c r="C717" s="2">
        <v>44308.277782986108</v>
      </c>
      <c r="D717" s="2">
        <v>44349</v>
      </c>
      <c r="E717" s="1" t="s">
        <v>110</v>
      </c>
      <c r="F717" s="2">
        <v>44468.833333333336</v>
      </c>
      <c r="G717" s="1" t="s">
        <v>111</v>
      </c>
      <c r="H717" s="1" t="s">
        <v>112</v>
      </c>
      <c r="I717" s="1" t="s">
        <v>112</v>
      </c>
      <c r="J717" s="1" t="s">
        <v>2758</v>
      </c>
      <c r="K717" s="1" t="s">
        <v>1979</v>
      </c>
      <c r="L717" s="1" t="s">
        <v>941</v>
      </c>
      <c r="M717" s="1" t="s">
        <v>942</v>
      </c>
      <c r="N717" s="1" t="s">
        <v>116</v>
      </c>
      <c r="O717" s="1" t="s">
        <v>117</v>
      </c>
      <c r="P717" s="9">
        <v>96950</v>
      </c>
      <c r="Q717" s="1" t="s">
        <v>118</v>
      </c>
      <c r="S717" s="1">
        <v>16702352883</v>
      </c>
      <c r="U717" s="1">
        <v>561320</v>
      </c>
      <c r="V717" s="1" t="s">
        <v>119</v>
      </c>
      <c r="X717" s="1" t="s">
        <v>943</v>
      </c>
      <c r="Y717" s="1" t="s">
        <v>944</v>
      </c>
      <c r="Z717" s="1" t="s">
        <v>945</v>
      </c>
      <c r="AA717" s="1" t="s">
        <v>373</v>
      </c>
      <c r="AB717" s="1" t="s">
        <v>941</v>
      </c>
      <c r="AC717" s="1" t="s">
        <v>942</v>
      </c>
      <c r="AD717" s="1" t="s">
        <v>116</v>
      </c>
      <c r="AE717" s="1" t="s">
        <v>117</v>
      </c>
      <c r="AF717" s="9">
        <v>96950</v>
      </c>
      <c r="AG717" s="1" t="s">
        <v>118</v>
      </c>
      <c r="AI717" s="1">
        <v>16702352883</v>
      </c>
      <c r="AK717" s="1" t="s">
        <v>530</v>
      </c>
      <c r="BC717" s="1" t="str">
        <f>"35-2014.00"</f>
        <v>35-2014.00</v>
      </c>
      <c r="BD717" s="1" t="s">
        <v>152</v>
      </c>
      <c r="BE717" s="1" t="s">
        <v>4027</v>
      </c>
      <c r="BF717" s="1" t="s">
        <v>4028</v>
      </c>
      <c r="BG717" s="1">
        <v>5</v>
      </c>
      <c r="BH717" s="1">
        <v>5</v>
      </c>
      <c r="BI717" s="2">
        <v>44470</v>
      </c>
      <c r="BJ717" s="2">
        <v>45565</v>
      </c>
      <c r="BK717" s="2">
        <v>44470</v>
      </c>
      <c r="BL717" s="2">
        <v>45565</v>
      </c>
      <c r="BM717" s="1">
        <v>35</v>
      </c>
      <c r="BN717" s="1">
        <v>7</v>
      </c>
      <c r="BO717" s="1">
        <v>0</v>
      </c>
      <c r="BP717" s="1">
        <v>0</v>
      </c>
      <c r="BQ717" s="1">
        <v>7</v>
      </c>
      <c r="BR717" s="1">
        <v>7</v>
      </c>
      <c r="BS717" s="1">
        <v>7</v>
      </c>
      <c r="BT717" s="1">
        <v>7</v>
      </c>
      <c r="BU717" s="1" t="str">
        <f>"1:00 PM"</f>
        <v>1:00 PM</v>
      </c>
      <c r="BV717" s="1" t="str">
        <f>"8:00 PM"</f>
        <v>8:00 PM</v>
      </c>
      <c r="BW717" s="1" t="s">
        <v>135</v>
      </c>
      <c r="BX717" s="1">
        <v>6</v>
      </c>
      <c r="BY717" s="1">
        <v>6</v>
      </c>
      <c r="BZ717" s="1" t="s">
        <v>112</v>
      </c>
      <c r="CA717" s="1">
        <v>0</v>
      </c>
      <c r="CB717" s="4" t="s">
        <v>4029</v>
      </c>
      <c r="CC717" s="1" t="s">
        <v>941</v>
      </c>
      <c r="CD717" s="1" t="s">
        <v>942</v>
      </c>
      <c r="CE717" s="1" t="s">
        <v>116</v>
      </c>
      <c r="CF717" s="1" t="s">
        <v>117</v>
      </c>
      <c r="CG717" s="1">
        <v>96950</v>
      </c>
      <c r="CH717" s="3">
        <v>8.68</v>
      </c>
      <c r="CI717" s="3">
        <v>9</v>
      </c>
      <c r="CJ717" s="3">
        <v>13.02</v>
      </c>
      <c r="CK717" s="3">
        <v>13.5</v>
      </c>
      <c r="CL717" s="1" t="s">
        <v>137</v>
      </c>
      <c r="CM717" s="1" t="s">
        <v>138</v>
      </c>
      <c r="CN717" s="1" t="s">
        <v>139</v>
      </c>
      <c r="CP717" s="1" t="s">
        <v>112</v>
      </c>
      <c r="CQ717" s="1" t="s">
        <v>111</v>
      </c>
      <c r="CR717" s="1" t="s">
        <v>112</v>
      </c>
      <c r="CS717" s="1" t="s">
        <v>111</v>
      </c>
      <c r="CT717" s="1" t="s">
        <v>111</v>
      </c>
      <c r="CU717" s="1" t="s">
        <v>111</v>
      </c>
      <c r="CV717" s="1" t="s">
        <v>138</v>
      </c>
      <c r="CW717" s="1" t="s">
        <v>138</v>
      </c>
      <c r="CX717" s="1">
        <v>16702352883</v>
      </c>
      <c r="CY717" s="1" t="s">
        <v>530</v>
      </c>
      <c r="CZ717" s="1" t="s">
        <v>138</v>
      </c>
      <c r="DA717" s="1" t="s">
        <v>111</v>
      </c>
      <c r="DB717" s="1" t="s">
        <v>112</v>
      </c>
    </row>
    <row r="718" spans="1:111" ht="15.6" customHeight="1" x14ac:dyDescent="0.25">
      <c r="A718" s="1" t="s">
        <v>9741</v>
      </c>
      <c r="B718" s="1" t="s">
        <v>238</v>
      </c>
      <c r="C718" s="2">
        <v>44340.210600347222</v>
      </c>
      <c r="D718" s="2">
        <v>44378</v>
      </c>
      <c r="E718" s="1" t="s">
        <v>110</v>
      </c>
      <c r="F718" s="2">
        <v>44468.833333333336</v>
      </c>
      <c r="G718" s="1" t="s">
        <v>112</v>
      </c>
      <c r="H718" s="1" t="s">
        <v>112</v>
      </c>
      <c r="I718" s="1" t="s">
        <v>112</v>
      </c>
      <c r="J718" s="1" t="s">
        <v>9742</v>
      </c>
      <c r="K718" s="1" t="s">
        <v>9743</v>
      </c>
      <c r="L718" s="1" t="s">
        <v>9744</v>
      </c>
      <c r="M718" s="1" t="s">
        <v>9745</v>
      </c>
      <c r="N718" s="1" t="s">
        <v>116</v>
      </c>
      <c r="O718" s="1" t="s">
        <v>117</v>
      </c>
      <c r="P718" s="9">
        <v>96950</v>
      </c>
      <c r="Q718" s="1" t="s">
        <v>118</v>
      </c>
      <c r="S718" s="1">
        <v>16702341367</v>
      </c>
      <c r="U718" s="1">
        <v>32311</v>
      </c>
      <c r="V718" s="1" t="s">
        <v>119</v>
      </c>
      <c r="X718" s="1" t="s">
        <v>723</v>
      </c>
      <c r="Y718" s="1" t="s">
        <v>9746</v>
      </c>
      <c r="Z718" s="1" t="s">
        <v>9747</v>
      </c>
      <c r="AA718" s="1" t="s">
        <v>973</v>
      </c>
      <c r="AB718" s="1" t="s">
        <v>9748</v>
      </c>
      <c r="AC718" s="1" t="s">
        <v>9745</v>
      </c>
      <c r="AD718" s="1" t="s">
        <v>116</v>
      </c>
      <c r="AE718" s="1" t="s">
        <v>117</v>
      </c>
      <c r="AF718" s="9">
        <v>96950</v>
      </c>
      <c r="AG718" s="1" t="s">
        <v>118</v>
      </c>
      <c r="AI718" s="1">
        <v>16702341367</v>
      </c>
      <c r="AK718" s="1" t="s">
        <v>9749</v>
      </c>
      <c r="BC718" s="1" t="str">
        <f>"15-1151.00"</f>
        <v>15-1151.00</v>
      </c>
      <c r="BD718" s="1" t="s">
        <v>2470</v>
      </c>
      <c r="BE718" s="1" t="s">
        <v>9750</v>
      </c>
      <c r="BF718" s="1" t="s">
        <v>6908</v>
      </c>
      <c r="BG718" s="1">
        <v>1</v>
      </c>
      <c r="BH718" s="1">
        <v>1</v>
      </c>
      <c r="BI718" s="2">
        <v>44470</v>
      </c>
      <c r="BJ718" s="2">
        <v>44834</v>
      </c>
      <c r="BK718" s="2">
        <v>44470</v>
      </c>
      <c r="BL718" s="2">
        <v>44834</v>
      </c>
      <c r="BM718" s="1">
        <v>35</v>
      </c>
      <c r="BN718" s="1">
        <v>0</v>
      </c>
      <c r="BO718" s="1">
        <v>7</v>
      </c>
      <c r="BP718" s="1">
        <v>7</v>
      </c>
      <c r="BQ718" s="1">
        <v>7</v>
      </c>
      <c r="BR718" s="1">
        <v>7</v>
      </c>
      <c r="BS718" s="1">
        <v>7</v>
      </c>
      <c r="BT718" s="1">
        <v>0</v>
      </c>
      <c r="BU718" s="1" t="str">
        <f>"9:00 AM"</f>
        <v>9:00 AM</v>
      </c>
      <c r="BV718" s="1" t="str">
        <f>"5:00 PM"</f>
        <v>5:00 PM</v>
      </c>
      <c r="BW718" s="1" t="s">
        <v>392</v>
      </c>
      <c r="BX718" s="1">
        <v>0</v>
      </c>
      <c r="BY718" s="1">
        <v>24</v>
      </c>
      <c r="BZ718" s="1" t="s">
        <v>112</v>
      </c>
      <c r="CB718" s="1" t="s">
        <v>9751</v>
      </c>
      <c r="CC718" s="1" t="s">
        <v>9745</v>
      </c>
      <c r="CD718" s="1" t="s">
        <v>9748</v>
      </c>
      <c r="CE718" s="1" t="s">
        <v>116</v>
      </c>
      <c r="CF718" s="1" t="s">
        <v>117</v>
      </c>
      <c r="CG718" s="1">
        <v>96950</v>
      </c>
      <c r="CH718" s="3">
        <v>12.19</v>
      </c>
      <c r="CI718" s="3">
        <v>12.19</v>
      </c>
      <c r="CJ718" s="3">
        <v>18.28</v>
      </c>
      <c r="CK718" s="3">
        <v>18.28</v>
      </c>
      <c r="CL718" s="1" t="s">
        <v>137</v>
      </c>
      <c r="CM718" s="1" t="s">
        <v>138</v>
      </c>
      <c r="CN718" s="1" t="s">
        <v>139</v>
      </c>
      <c r="CP718" s="1" t="s">
        <v>112</v>
      </c>
      <c r="CQ718" s="1" t="s">
        <v>111</v>
      </c>
      <c r="CR718" s="1" t="s">
        <v>112</v>
      </c>
      <c r="CS718" s="1" t="s">
        <v>111</v>
      </c>
      <c r="CT718" s="1" t="s">
        <v>138</v>
      </c>
      <c r="CU718" s="1" t="s">
        <v>111</v>
      </c>
      <c r="CV718" s="1" t="s">
        <v>138</v>
      </c>
      <c r="CW718" s="1" t="s">
        <v>4265</v>
      </c>
      <c r="CX718" s="1">
        <v>16702341367</v>
      </c>
      <c r="CY718" s="1" t="s">
        <v>9749</v>
      </c>
      <c r="CZ718" s="1" t="s">
        <v>138</v>
      </c>
      <c r="DA718" s="1" t="s">
        <v>111</v>
      </c>
      <c r="DB718" s="1" t="s">
        <v>112</v>
      </c>
      <c r="DC718" s="1" t="s">
        <v>723</v>
      </c>
      <c r="DD718" s="1" t="s">
        <v>9746</v>
      </c>
      <c r="DE718" s="1" t="s">
        <v>1236</v>
      </c>
      <c r="DF718" s="1" t="s">
        <v>9742</v>
      </c>
      <c r="DG718" s="1" t="s">
        <v>9749</v>
      </c>
    </row>
    <row r="719" spans="1:111" ht="15.6" customHeight="1" x14ac:dyDescent="0.25">
      <c r="A719" s="1" t="s">
        <v>9754</v>
      </c>
      <c r="B719" s="1" t="s">
        <v>238</v>
      </c>
      <c r="C719" s="2">
        <v>44302.060243287036</v>
      </c>
      <c r="D719" s="2">
        <v>44349</v>
      </c>
      <c r="E719" s="1" t="s">
        <v>110</v>
      </c>
      <c r="F719" s="2">
        <v>44468.833333333336</v>
      </c>
      <c r="G719" s="1" t="s">
        <v>111</v>
      </c>
      <c r="H719" s="1" t="s">
        <v>112</v>
      </c>
      <c r="I719" s="1" t="s">
        <v>112</v>
      </c>
      <c r="J719" s="1" t="s">
        <v>9755</v>
      </c>
      <c r="K719" s="1" t="s">
        <v>138</v>
      </c>
      <c r="L719" s="1" t="s">
        <v>9756</v>
      </c>
      <c r="M719" s="1" t="s">
        <v>116</v>
      </c>
      <c r="N719" s="1" t="s">
        <v>7933</v>
      </c>
      <c r="O719" s="1" t="s">
        <v>117</v>
      </c>
      <c r="P719" s="9">
        <v>96950</v>
      </c>
      <c r="Q719" s="1" t="s">
        <v>118</v>
      </c>
      <c r="R719" s="1" t="s">
        <v>138</v>
      </c>
      <c r="S719" s="1">
        <v>16702346174</v>
      </c>
      <c r="U719" s="1">
        <v>5311</v>
      </c>
      <c r="V719" s="1" t="s">
        <v>119</v>
      </c>
      <c r="X719" s="1" t="s">
        <v>1444</v>
      </c>
      <c r="Y719" s="1" t="s">
        <v>9757</v>
      </c>
      <c r="Z719" s="1" t="s">
        <v>638</v>
      </c>
      <c r="AA719" s="1" t="s">
        <v>245</v>
      </c>
      <c r="AB719" s="1" t="s">
        <v>9756</v>
      </c>
      <c r="AC719" s="1" t="s">
        <v>116</v>
      </c>
      <c r="AD719" s="1" t="s">
        <v>7933</v>
      </c>
      <c r="AE719" s="1" t="s">
        <v>117</v>
      </c>
      <c r="AF719" s="9">
        <v>96950</v>
      </c>
      <c r="AG719" s="1" t="s">
        <v>118</v>
      </c>
      <c r="AH719" s="1" t="s">
        <v>138</v>
      </c>
      <c r="AI719" s="1">
        <v>16702346174</v>
      </c>
      <c r="AK719" s="1" t="s">
        <v>9758</v>
      </c>
      <c r="BC719" s="1" t="str">
        <f>"37-2011.00"</f>
        <v>37-2011.00</v>
      </c>
      <c r="BD719" s="1" t="s">
        <v>676</v>
      </c>
      <c r="BE719" s="1" t="s">
        <v>9759</v>
      </c>
      <c r="BF719" s="1" t="s">
        <v>1666</v>
      </c>
      <c r="BG719" s="1">
        <v>1</v>
      </c>
      <c r="BH719" s="1">
        <v>1</v>
      </c>
      <c r="BI719" s="2">
        <v>44470</v>
      </c>
      <c r="BJ719" s="2">
        <v>45565</v>
      </c>
      <c r="BK719" s="2">
        <v>44470</v>
      </c>
      <c r="BL719" s="2">
        <v>45565</v>
      </c>
      <c r="BM719" s="1">
        <v>35</v>
      </c>
      <c r="BN719" s="1">
        <v>0</v>
      </c>
      <c r="BO719" s="1">
        <v>6</v>
      </c>
      <c r="BP719" s="1">
        <v>6</v>
      </c>
      <c r="BQ719" s="1">
        <v>6</v>
      </c>
      <c r="BR719" s="1">
        <v>6</v>
      </c>
      <c r="BS719" s="1">
        <v>6</v>
      </c>
      <c r="BT719" s="1">
        <v>5</v>
      </c>
      <c r="BU719" s="1" t="str">
        <f>"5:00 AM"</f>
        <v>5:00 AM</v>
      </c>
      <c r="BV719" s="1" t="str">
        <f>"11:00 AM"</f>
        <v>11:00 AM</v>
      </c>
      <c r="BW719" s="1" t="s">
        <v>135</v>
      </c>
      <c r="BX719" s="1">
        <v>0</v>
      </c>
      <c r="BY719" s="1">
        <v>12</v>
      </c>
      <c r="BZ719" s="1" t="s">
        <v>112</v>
      </c>
      <c r="CA719" s="1">
        <v>0</v>
      </c>
      <c r="CB719" s="4" t="s">
        <v>9760</v>
      </c>
      <c r="CC719" s="1" t="s">
        <v>9756</v>
      </c>
      <c r="CD719" s="1" t="s">
        <v>116</v>
      </c>
      <c r="CE719" s="1" t="s">
        <v>7933</v>
      </c>
      <c r="CF719" s="1" t="s">
        <v>117</v>
      </c>
      <c r="CG719" s="1">
        <v>96950</v>
      </c>
      <c r="CH719" s="3">
        <v>8.0500000000000007</v>
      </c>
      <c r="CI719" s="3">
        <v>8.0500000000000007</v>
      </c>
      <c r="CJ719" s="3">
        <v>12.08</v>
      </c>
      <c r="CK719" s="3">
        <v>12.08</v>
      </c>
      <c r="CL719" s="1" t="s">
        <v>137</v>
      </c>
      <c r="CM719" s="1" t="s">
        <v>362</v>
      </c>
      <c r="CN719" s="1" t="s">
        <v>139</v>
      </c>
      <c r="CP719" s="1" t="s">
        <v>112</v>
      </c>
      <c r="CQ719" s="1" t="s">
        <v>111</v>
      </c>
      <c r="CR719" s="1" t="s">
        <v>112</v>
      </c>
      <c r="CS719" s="1" t="s">
        <v>111</v>
      </c>
      <c r="CT719" s="1" t="s">
        <v>138</v>
      </c>
      <c r="CU719" s="1" t="s">
        <v>111</v>
      </c>
      <c r="CV719" s="1" t="s">
        <v>138</v>
      </c>
      <c r="CW719" s="1" t="s">
        <v>362</v>
      </c>
      <c r="CX719" s="1">
        <v>16702346174</v>
      </c>
      <c r="CY719" s="1" t="s">
        <v>9758</v>
      </c>
      <c r="CZ719" s="1" t="s">
        <v>138</v>
      </c>
      <c r="DA719" s="1" t="s">
        <v>111</v>
      </c>
      <c r="DB719" s="1" t="s">
        <v>112</v>
      </c>
    </row>
    <row r="720" spans="1:111" ht="15.6" customHeight="1" x14ac:dyDescent="0.25">
      <c r="A720" s="1" t="s">
        <v>9761</v>
      </c>
      <c r="B720" s="1" t="s">
        <v>238</v>
      </c>
      <c r="C720" s="2">
        <v>44333.778905092593</v>
      </c>
      <c r="D720" s="2">
        <v>44375</v>
      </c>
      <c r="E720" s="1" t="s">
        <v>110</v>
      </c>
      <c r="F720" s="2">
        <v>44468.833333333336</v>
      </c>
      <c r="G720" s="1" t="s">
        <v>112</v>
      </c>
      <c r="H720" s="1" t="s">
        <v>112</v>
      </c>
      <c r="I720" s="1" t="s">
        <v>112</v>
      </c>
      <c r="J720" s="1" t="s">
        <v>9762</v>
      </c>
      <c r="L720" s="1" t="s">
        <v>1120</v>
      </c>
      <c r="M720" s="1" t="s">
        <v>1009</v>
      </c>
      <c r="N720" s="1" t="s">
        <v>116</v>
      </c>
      <c r="O720" s="1" t="s">
        <v>117</v>
      </c>
      <c r="P720" s="9">
        <v>96950</v>
      </c>
      <c r="Q720" s="1" t="s">
        <v>118</v>
      </c>
      <c r="S720" s="1">
        <v>16702358748</v>
      </c>
      <c r="U720" s="1">
        <v>2362</v>
      </c>
      <c r="V720" s="1" t="s">
        <v>119</v>
      </c>
      <c r="X720" s="1" t="s">
        <v>1110</v>
      </c>
      <c r="Y720" s="1" t="s">
        <v>1111</v>
      </c>
      <c r="Z720" s="1" t="s">
        <v>1112</v>
      </c>
      <c r="AA720" s="1" t="s">
        <v>245</v>
      </c>
      <c r="AB720" s="1" t="s">
        <v>1120</v>
      </c>
      <c r="AC720" s="1" t="s">
        <v>1009</v>
      </c>
      <c r="AD720" s="1" t="s">
        <v>116</v>
      </c>
      <c r="AE720" s="1" t="s">
        <v>117</v>
      </c>
      <c r="AF720" s="9">
        <v>96950</v>
      </c>
      <c r="AG720" s="1" t="s">
        <v>118</v>
      </c>
      <c r="AI720" s="1">
        <v>16702358748</v>
      </c>
      <c r="AK720" s="1" t="s">
        <v>1115</v>
      </c>
      <c r="BC720" s="1" t="str">
        <f>"13-1051.00"</f>
        <v>13-1051.00</v>
      </c>
      <c r="BD720" s="1" t="s">
        <v>2037</v>
      </c>
      <c r="BE720" s="1" t="s">
        <v>9763</v>
      </c>
      <c r="BF720" s="1" t="s">
        <v>9764</v>
      </c>
      <c r="BG720" s="1">
        <v>1</v>
      </c>
      <c r="BH720" s="1">
        <v>1</v>
      </c>
      <c r="BI720" s="2">
        <v>44470</v>
      </c>
      <c r="BJ720" s="2">
        <v>44834</v>
      </c>
      <c r="BK720" s="2">
        <v>44470</v>
      </c>
      <c r="BL720" s="2">
        <v>44834</v>
      </c>
      <c r="BM720" s="1">
        <v>35</v>
      </c>
      <c r="BN720" s="1">
        <v>0</v>
      </c>
      <c r="BO720" s="1">
        <v>7</v>
      </c>
      <c r="BP720" s="1">
        <v>7</v>
      </c>
      <c r="BQ720" s="1">
        <v>7</v>
      </c>
      <c r="BR720" s="1">
        <v>7</v>
      </c>
      <c r="BS720" s="1">
        <v>7</v>
      </c>
      <c r="BT720" s="1">
        <v>0</v>
      </c>
      <c r="BU720" s="1" t="str">
        <f>"9:00 AM"</f>
        <v>9:00 AM</v>
      </c>
      <c r="BV720" s="1" t="str">
        <f>"5:00 PM"</f>
        <v>5:00 PM</v>
      </c>
      <c r="BW720" s="1" t="s">
        <v>193</v>
      </c>
      <c r="BX720" s="1">
        <v>0</v>
      </c>
      <c r="BY720" s="1">
        <v>24</v>
      </c>
      <c r="BZ720" s="1" t="s">
        <v>112</v>
      </c>
      <c r="CB720" s="1" t="s">
        <v>9765</v>
      </c>
      <c r="CC720" s="1" t="s">
        <v>1120</v>
      </c>
      <c r="CD720" s="1" t="s">
        <v>1009</v>
      </c>
      <c r="CE720" s="1" t="s">
        <v>116</v>
      </c>
      <c r="CF720" s="1" t="s">
        <v>117</v>
      </c>
      <c r="CG720" s="1">
        <v>96950</v>
      </c>
      <c r="CH720" s="3">
        <v>15.16</v>
      </c>
      <c r="CI720" s="3">
        <v>15.16</v>
      </c>
      <c r="CJ720" s="3">
        <v>22.74</v>
      </c>
      <c r="CK720" s="3">
        <v>22.74</v>
      </c>
      <c r="CL720" s="1" t="s">
        <v>137</v>
      </c>
      <c r="CN720" s="1" t="s">
        <v>139</v>
      </c>
      <c r="CP720" s="1" t="s">
        <v>112</v>
      </c>
      <c r="CQ720" s="1" t="s">
        <v>111</v>
      </c>
      <c r="CR720" s="1" t="s">
        <v>112</v>
      </c>
      <c r="CS720" s="1" t="s">
        <v>111</v>
      </c>
      <c r="CT720" s="1" t="s">
        <v>138</v>
      </c>
      <c r="CU720" s="1" t="s">
        <v>111</v>
      </c>
      <c r="CV720" s="1" t="s">
        <v>138</v>
      </c>
      <c r="CW720" s="1" t="s">
        <v>1121</v>
      </c>
      <c r="CX720" s="1">
        <v>16702358748</v>
      </c>
      <c r="CY720" s="1" t="s">
        <v>1115</v>
      </c>
      <c r="CZ720" s="1" t="s">
        <v>138</v>
      </c>
      <c r="DA720" s="1" t="s">
        <v>111</v>
      </c>
      <c r="DB720" s="1" t="s">
        <v>112</v>
      </c>
    </row>
    <row r="721" spans="1:111" ht="15.6" customHeight="1" x14ac:dyDescent="0.25">
      <c r="A721" s="1" t="s">
        <v>9767</v>
      </c>
      <c r="B721" s="1" t="s">
        <v>238</v>
      </c>
      <c r="C721" s="2">
        <v>44356.027825462967</v>
      </c>
      <c r="D721" s="2">
        <v>44397</v>
      </c>
      <c r="E721" s="1" t="s">
        <v>110</v>
      </c>
      <c r="F721" s="2">
        <v>44407.833333333336</v>
      </c>
      <c r="G721" s="1" t="s">
        <v>112</v>
      </c>
      <c r="H721" s="1" t="s">
        <v>112</v>
      </c>
      <c r="I721" s="1" t="s">
        <v>112</v>
      </c>
      <c r="J721" s="1" t="s">
        <v>1338</v>
      </c>
      <c r="K721" s="1" t="s">
        <v>1339</v>
      </c>
      <c r="L721" s="1" t="s">
        <v>1345</v>
      </c>
      <c r="M721" s="1" t="s">
        <v>9768</v>
      </c>
      <c r="N721" s="1" t="s">
        <v>116</v>
      </c>
      <c r="O721" s="1" t="s">
        <v>117</v>
      </c>
      <c r="P721" s="9">
        <v>96950</v>
      </c>
      <c r="Q721" s="1" t="s">
        <v>118</v>
      </c>
      <c r="R721" s="1" t="s">
        <v>1954</v>
      </c>
      <c r="S721" s="1">
        <v>16702344000</v>
      </c>
      <c r="U721" s="1">
        <v>561320</v>
      </c>
      <c r="V721" s="1" t="s">
        <v>2479</v>
      </c>
      <c r="W721" s="1" t="s">
        <v>111</v>
      </c>
      <c r="X721" s="1" t="s">
        <v>1342</v>
      </c>
      <c r="Y721" s="1" t="s">
        <v>1343</v>
      </c>
      <c r="Z721" s="1" t="s">
        <v>236</v>
      </c>
      <c r="AA721" s="1" t="s">
        <v>245</v>
      </c>
      <c r="AB721" s="1" t="s">
        <v>1345</v>
      </c>
      <c r="AC721" s="1" t="s">
        <v>1346</v>
      </c>
      <c r="AD721" s="1" t="s">
        <v>116</v>
      </c>
      <c r="AE721" s="1" t="s">
        <v>117</v>
      </c>
      <c r="AF721" s="9">
        <v>96950</v>
      </c>
      <c r="AG721" s="1" t="s">
        <v>118</v>
      </c>
      <c r="AH721" s="1" t="s">
        <v>1954</v>
      </c>
      <c r="AI721" s="1">
        <v>16702344000</v>
      </c>
      <c r="AK721" s="1" t="s">
        <v>1945</v>
      </c>
      <c r="BC721" s="1" t="str">
        <f>"35-2021.00"</f>
        <v>35-2021.00</v>
      </c>
      <c r="BD721" s="1" t="s">
        <v>851</v>
      </c>
      <c r="BE721" s="1" t="s">
        <v>9769</v>
      </c>
      <c r="BF721" s="1" t="s">
        <v>4331</v>
      </c>
      <c r="BG721" s="1">
        <v>6</v>
      </c>
      <c r="BH721" s="1">
        <v>6</v>
      </c>
      <c r="BI721" s="2">
        <v>44409</v>
      </c>
      <c r="BJ721" s="2">
        <v>44773</v>
      </c>
      <c r="BK721" s="2">
        <v>44409</v>
      </c>
      <c r="BL721" s="2">
        <v>44773</v>
      </c>
      <c r="BM721" s="1">
        <v>35</v>
      </c>
      <c r="BN721" s="1">
        <v>0</v>
      </c>
      <c r="BO721" s="1">
        <v>7</v>
      </c>
      <c r="BP721" s="1">
        <v>7</v>
      </c>
      <c r="BQ721" s="1">
        <v>7</v>
      </c>
      <c r="BR721" s="1">
        <v>7</v>
      </c>
      <c r="BS721" s="1">
        <v>7</v>
      </c>
      <c r="BT721" s="1">
        <v>0</v>
      </c>
      <c r="BU721" s="1" t="str">
        <f>"9:00 AM"</f>
        <v>9:00 AM</v>
      </c>
      <c r="BV721" s="1" t="str">
        <f>"5:00 PM"</f>
        <v>5:00 PM</v>
      </c>
      <c r="BW721" s="1" t="s">
        <v>230</v>
      </c>
      <c r="BX721" s="1">
        <v>0</v>
      </c>
      <c r="BY721" s="1">
        <v>3</v>
      </c>
      <c r="BZ721" s="1" t="s">
        <v>112</v>
      </c>
      <c r="CB721" s="1" t="s">
        <v>9770</v>
      </c>
      <c r="CC721" s="1" t="s">
        <v>9771</v>
      </c>
      <c r="CD721" s="1" t="s">
        <v>2805</v>
      </c>
      <c r="CE721" s="1" t="s">
        <v>116</v>
      </c>
      <c r="CF721" s="1" t="s">
        <v>117</v>
      </c>
      <c r="CG721" s="1">
        <v>96950</v>
      </c>
      <c r="CH721" s="3">
        <v>7.99</v>
      </c>
      <c r="CI721" s="3">
        <v>7.99</v>
      </c>
      <c r="CJ721" s="3">
        <v>11.99</v>
      </c>
      <c r="CK721" s="3">
        <v>11.99</v>
      </c>
      <c r="CL721" s="1" t="s">
        <v>137</v>
      </c>
      <c r="CM721" s="1" t="s">
        <v>138</v>
      </c>
      <c r="CN721" s="1" t="s">
        <v>139</v>
      </c>
      <c r="CP721" s="1" t="s">
        <v>112</v>
      </c>
      <c r="CQ721" s="1" t="s">
        <v>111</v>
      </c>
      <c r="CR721" s="1" t="s">
        <v>112</v>
      </c>
      <c r="CS721" s="1" t="s">
        <v>111</v>
      </c>
      <c r="CT721" s="1" t="s">
        <v>111</v>
      </c>
      <c r="CU721" s="1" t="s">
        <v>111</v>
      </c>
      <c r="CV721" s="1" t="s">
        <v>138</v>
      </c>
      <c r="CW721" s="1" t="s">
        <v>9772</v>
      </c>
      <c r="CX721" s="1">
        <v>16702344000</v>
      </c>
      <c r="CY721" s="1" t="s">
        <v>9773</v>
      </c>
      <c r="CZ721" s="1" t="s">
        <v>138</v>
      </c>
      <c r="DA721" s="1" t="s">
        <v>111</v>
      </c>
      <c r="DB721" s="1" t="s">
        <v>111</v>
      </c>
    </row>
    <row r="722" spans="1:111" ht="15.6" customHeight="1" x14ac:dyDescent="0.25">
      <c r="A722" s="1" t="s">
        <v>9774</v>
      </c>
      <c r="B722" s="1" t="s">
        <v>238</v>
      </c>
      <c r="C722" s="2">
        <v>44333.860755555557</v>
      </c>
      <c r="D722" s="2">
        <v>44375</v>
      </c>
      <c r="E722" s="1" t="s">
        <v>110</v>
      </c>
      <c r="F722" s="2">
        <v>44468.833333333336</v>
      </c>
      <c r="G722" s="1" t="s">
        <v>111</v>
      </c>
      <c r="H722" s="1" t="s">
        <v>112</v>
      </c>
      <c r="I722" s="1" t="s">
        <v>112</v>
      </c>
      <c r="J722" s="1" t="s">
        <v>5343</v>
      </c>
      <c r="L722" s="1" t="s">
        <v>5348</v>
      </c>
      <c r="M722" s="1" t="s">
        <v>5345</v>
      </c>
      <c r="N722" s="1" t="s">
        <v>1759</v>
      </c>
      <c r="O722" s="1" t="s">
        <v>117</v>
      </c>
      <c r="P722" s="9">
        <v>96950</v>
      </c>
      <c r="Q722" s="1" t="s">
        <v>118</v>
      </c>
      <c r="S722" s="1">
        <v>16702345080</v>
      </c>
      <c r="U722" s="1">
        <v>334210</v>
      </c>
      <c r="V722" s="1" t="s">
        <v>119</v>
      </c>
      <c r="X722" s="1" t="s">
        <v>5346</v>
      </c>
      <c r="Y722" s="1" t="s">
        <v>5347</v>
      </c>
      <c r="AA722" s="1" t="s">
        <v>2542</v>
      </c>
      <c r="AB722" s="1" t="s">
        <v>9775</v>
      </c>
      <c r="AC722" s="1" t="s">
        <v>5345</v>
      </c>
      <c r="AD722" s="1" t="s">
        <v>5357</v>
      </c>
      <c r="AE722" s="1" t="s">
        <v>117</v>
      </c>
      <c r="AF722" s="9">
        <v>96950</v>
      </c>
      <c r="AG722" s="1" t="s">
        <v>118</v>
      </c>
      <c r="AI722" s="1">
        <v>16702345080</v>
      </c>
      <c r="AK722" s="1" t="s">
        <v>5349</v>
      </c>
      <c r="AL722" s="1" t="s">
        <v>653</v>
      </c>
      <c r="AM722" s="1" t="s">
        <v>654</v>
      </c>
      <c r="AN722" s="1" t="s">
        <v>655</v>
      </c>
      <c r="AO722" s="1" t="s">
        <v>656</v>
      </c>
      <c r="AP722" s="1" t="s">
        <v>9776</v>
      </c>
      <c r="AQ722" s="1" t="s">
        <v>658</v>
      </c>
      <c r="AR722" s="1" t="s">
        <v>116</v>
      </c>
      <c r="AS722" s="1" t="s">
        <v>117</v>
      </c>
      <c r="AT722" s="9">
        <v>96950</v>
      </c>
      <c r="AU722" s="1" t="s">
        <v>118</v>
      </c>
      <c r="AW722" s="1">
        <v>16702330081</v>
      </c>
      <c r="AY722" s="1" t="s">
        <v>659</v>
      </c>
      <c r="AZ722" s="1" t="s">
        <v>4770</v>
      </c>
      <c r="BA722" s="1" t="s">
        <v>117</v>
      </c>
      <c r="BB722" s="1" t="s">
        <v>661</v>
      </c>
      <c r="BC722" s="1" t="str">
        <f>"49-2021.00"</f>
        <v>49-2021.00</v>
      </c>
      <c r="BD722" s="1" t="s">
        <v>5354</v>
      </c>
      <c r="BE722" s="1" t="s">
        <v>9777</v>
      </c>
      <c r="BF722" s="1" t="s">
        <v>9778</v>
      </c>
      <c r="BG722" s="1">
        <v>2</v>
      </c>
      <c r="BH722" s="1">
        <v>2</v>
      </c>
      <c r="BI722" s="2">
        <v>44470</v>
      </c>
      <c r="BJ722" s="2">
        <v>45565</v>
      </c>
      <c r="BK722" s="2">
        <v>44470</v>
      </c>
      <c r="BL722" s="2">
        <v>45565</v>
      </c>
      <c r="BM722" s="1">
        <v>40</v>
      </c>
      <c r="BN722" s="1">
        <v>0</v>
      </c>
      <c r="BO722" s="1">
        <v>8</v>
      </c>
      <c r="BP722" s="1">
        <v>8</v>
      </c>
      <c r="BQ722" s="1">
        <v>8</v>
      </c>
      <c r="BR722" s="1">
        <v>8</v>
      </c>
      <c r="BS722" s="1">
        <v>8</v>
      </c>
      <c r="BT722" s="1">
        <v>0</v>
      </c>
      <c r="BU722" s="1" t="str">
        <f>"7:30 AM"</f>
        <v>7:30 AM</v>
      </c>
      <c r="BV722" s="1" t="str">
        <f>"4:00 PM"</f>
        <v>4:00 PM</v>
      </c>
      <c r="BW722" s="1" t="s">
        <v>135</v>
      </c>
      <c r="BX722" s="1">
        <v>0</v>
      </c>
      <c r="BY722" s="1">
        <v>24</v>
      </c>
      <c r="BZ722" s="1" t="s">
        <v>112</v>
      </c>
      <c r="CB722" s="1" t="e">
        <f>-U.S. and foreign workers must PASS HIGH TOWER and RESCUE TRAINING COURSE of INSTRUCTION or POSSESS DOCUMENTATION FOR PAST CLIMBING EXPEREINCE and QUALIFICATION. have Knowledge  FOR ANTENNA THEORY and ABILITY to TROUBLESHOOT ANTENNA SYSTEMS PROBLEMS. must be PROFICIENT in THE USE of THE ENGLISH LANGUAGE in BOTH ORAL and written FOR. must be able to OPERATE CABLES, ROPES, WINCHES, BLOCKS, PULLEYS, SHEAVES, HAND POWER tools, and WELDING.</f>
        <v>#NAME?</v>
      </c>
      <c r="CC722" s="1" t="s">
        <v>5348</v>
      </c>
      <c r="CD722" s="1" t="s">
        <v>5345</v>
      </c>
      <c r="CE722" s="1" t="s">
        <v>1759</v>
      </c>
      <c r="CF722" s="1" t="s">
        <v>117</v>
      </c>
      <c r="CG722" s="1">
        <v>96952</v>
      </c>
      <c r="CH722" s="3">
        <v>14.63</v>
      </c>
      <c r="CI722" s="3">
        <v>14.63</v>
      </c>
      <c r="CJ722" s="3">
        <v>21.95</v>
      </c>
      <c r="CK722" s="3">
        <v>21.95</v>
      </c>
      <c r="CL722" s="1" t="s">
        <v>137</v>
      </c>
      <c r="CM722" s="1" t="s">
        <v>138</v>
      </c>
      <c r="CN722" s="1" t="s">
        <v>139</v>
      </c>
      <c r="CP722" s="1" t="s">
        <v>112</v>
      </c>
      <c r="CQ722" s="1" t="s">
        <v>111</v>
      </c>
      <c r="CR722" s="1" t="s">
        <v>112</v>
      </c>
      <c r="CS722" s="1" t="s">
        <v>111</v>
      </c>
      <c r="CT722" s="1" t="s">
        <v>138</v>
      </c>
      <c r="CU722" s="1" t="s">
        <v>111</v>
      </c>
      <c r="CV722" s="1" t="s">
        <v>138</v>
      </c>
      <c r="CW722" s="1" t="s">
        <v>138</v>
      </c>
      <c r="CX722" s="1">
        <v>16702345080</v>
      </c>
      <c r="CY722" s="1" t="s">
        <v>5349</v>
      </c>
      <c r="CZ722" s="1" t="s">
        <v>138</v>
      </c>
      <c r="DA722" s="1" t="s">
        <v>111</v>
      </c>
      <c r="DB722" s="1" t="s">
        <v>112</v>
      </c>
    </row>
    <row r="723" spans="1:111" ht="15.6" customHeight="1" x14ac:dyDescent="0.25">
      <c r="A723" s="1" t="s">
        <v>9785</v>
      </c>
      <c r="B723" s="1" t="s">
        <v>238</v>
      </c>
      <c r="C723" s="2">
        <v>44332.298230555556</v>
      </c>
      <c r="D723" s="2">
        <v>44376</v>
      </c>
      <c r="E723" s="1" t="s">
        <v>110</v>
      </c>
      <c r="F723" s="2">
        <v>44468.833333333336</v>
      </c>
      <c r="G723" s="1" t="s">
        <v>112</v>
      </c>
      <c r="H723" s="1" t="s">
        <v>112</v>
      </c>
      <c r="I723" s="1" t="s">
        <v>112</v>
      </c>
      <c r="J723" s="1" t="s">
        <v>3494</v>
      </c>
      <c r="K723" s="1" t="s">
        <v>4467</v>
      </c>
      <c r="L723" s="1" t="s">
        <v>3502</v>
      </c>
      <c r="M723" s="1" t="s">
        <v>4469</v>
      </c>
      <c r="N723" s="1" t="s">
        <v>863</v>
      </c>
      <c r="O723" s="1" t="s">
        <v>117</v>
      </c>
      <c r="P723" s="9">
        <v>96950</v>
      </c>
      <c r="Q723" s="1" t="s">
        <v>118</v>
      </c>
      <c r="R723" s="1" t="s">
        <v>117</v>
      </c>
      <c r="S723" s="1">
        <v>16702852253</v>
      </c>
      <c r="U723" s="1">
        <v>31181</v>
      </c>
      <c r="V723" s="1" t="s">
        <v>119</v>
      </c>
      <c r="X723" s="1" t="s">
        <v>3499</v>
      </c>
      <c r="Y723" s="1" t="s">
        <v>3500</v>
      </c>
      <c r="Z723" s="1" t="s">
        <v>3501</v>
      </c>
      <c r="AA723" s="1" t="s">
        <v>2875</v>
      </c>
      <c r="AB723" s="1" t="s">
        <v>3502</v>
      </c>
      <c r="AC723" s="1" t="s">
        <v>4470</v>
      </c>
      <c r="AD723" s="1" t="s">
        <v>9786</v>
      </c>
      <c r="AE723" s="1" t="s">
        <v>117</v>
      </c>
      <c r="AF723" s="9">
        <v>96950</v>
      </c>
      <c r="AG723" s="1" t="s">
        <v>118</v>
      </c>
      <c r="AH723" s="1" t="s">
        <v>117</v>
      </c>
      <c r="AI723" s="1">
        <v>16702852253</v>
      </c>
      <c r="AK723" s="1" t="s">
        <v>3503</v>
      </c>
      <c r="BC723" s="1" t="str">
        <f>"51-3011.00"</f>
        <v>51-3011.00</v>
      </c>
      <c r="BD723" s="1" t="s">
        <v>1079</v>
      </c>
      <c r="BE723" s="1" t="s">
        <v>9787</v>
      </c>
      <c r="BF723" s="1" t="s">
        <v>3366</v>
      </c>
      <c r="BG723" s="1">
        <v>3</v>
      </c>
      <c r="BH723" s="1">
        <v>3</v>
      </c>
      <c r="BI723" s="2">
        <v>44470</v>
      </c>
      <c r="BJ723" s="2">
        <v>44834</v>
      </c>
      <c r="BK723" s="2">
        <v>44470</v>
      </c>
      <c r="BL723" s="2">
        <v>44834</v>
      </c>
      <c r="BM723" s="1">
        <v>35</v>
      </c>
      <c r="BN723" s="1">
        <v>0</v>
      </c>
      <c r="BO723" s="1">
        <v>6</v>
      </c>
      <c r="BP723" s="1">
        <v>5</v>
      </c>
      <c r="BQ723" s="1">
        <v>6</v>
      </c>
      <c r="BR723" s="1">
        <v>6</v>
      </c>
      <c r="BS723" s="1">
        <v>6</v>
      </c>
      <c r="BT723" s="1">
        <v>6</v>
      </c>
      <c r="BU723" s="1" t="str">
        <f>"3:00 AM"</f>
        <v>3:00 AM</v>
      </c>
      <c r="BV723" s="1" t="str">
        <f>"1:00 PM"</f>
        <v>1:00 PM</v>
      </c>
      <c r="BW723" s="1" t="s">
        <v>230</v>
      </c>
      <c r="BX723" s="1">
        <v>0</v>
      </c>
      <c r="BY723" s="1">
        <v>12</v>
      </c>
      <c r="BZ723" s="1" t="s">
        <v>112</v>
      </c>
      <c r="CB723" s="1" t="s">
        <v>9788</v>
      </c>
      <c r="CC723" s="1" t="s">
        <v>9789</v>
      </c>
      <c r="CD723" s="1" t="s">
        <v>4469</v>
      </c>
      <c r="CE723" s="1" t="s">
        <v>863</v>
      </c>
      <c r="CF723" s="1" t="s">
        <v>117</v>
      </c>
      <c r="CG723" s="1">
        <v>96950</v>
      </c>
      <c r="CH723" s="3">
        <v>7.9</v>
      </c>
      <c r="CI723" s="3">
        <v>7.9</v>
      </c>
      <c r="CJ723" s="3">
        <v>11.85</v>
      </c>
      <c r="CK723" s="3">
        <v>11.85</v>
      </c>
      <c r="CL723" s="1" t="s">
        <v>137</v>
      </c>
      <c r="CM723" s="1" t="s">
        <v>168</v>
      </c>
      <c r="CN723" s="1" t="s">
        <v>139</v>
      </c>
      <c r="CP723" s="1" t="s">
        <v>112</v>
      </c>
      <c r="CQ723" s="1" t="s">
        <v>111</v>
      </c>
      <c r="CR723" s="1" t="s">
        <v>112</v>
      </c>
      <c r="CS723" s="1" t="s">
        <v>111</v>
      </c>
      <c r="CT723" s="1" t="s">
        <v>138</v>
      </c>
      <c r="CU723" s="1" t="s">
        <v>111</v>
      </c>
      <c r="CV723" s="1" t="s">
        <v>138</v>
      </c>
      <c r="CW723" s="1" t="s">
        <v>4473</v>
      </c>
      <c r="CX723" s="1">
        <v>16702852253</v>
      </c>
      <c r="CY723" s="1" t="s">
        <v>3503</v>
      </c>
      <c r="CZ723" s="1" t="s">
        <v>380</v>
      </c>
      <c r="DA723" s="1" t="s">
        <v>111</v>
      </c>
      <c r="DB723" s="1" t="s">
        <v>112</v>
      </c>
    </row>
    <row r="724" spans="1:111" ht="15.6" customHeight="1" x14ac:dyDescent="0.25">
      <c r="A724" s="1" t="s">
        <v>9795</v>
      </c>
      <c r="B724" s="1" t="s">
        <v>238</v>
      </c>
      <c r="C724" s="2">
        <v>44333.332178935183</v>
      </c>
      <c r="D724" s="2">
        <v>44375</v>
      </c>
      <c r="E724" s="1" t="s">
        <v>110</v>
      </c>
      <c r="F724" s="2">
        <v>44468.833333333336</v>
      </c>
      <c r="G724" s="1" t="s">
        <v>111</v>
      </c>
      <c r="H724" s="1" t="s">
        <v>112</v>
      </c>
      <c r="I724" s="1" t="s">
        <v>112</v>
      </c>
      <c r="J724" s="1" t="s">
        <v>595</v>
      </c>
      <c r="L724" s="1" t="s">
        <v>596</v>
      </c>
      <c r="M724" s="1" t="s">
        <v>597</v>
      </c>
      <c r="N724" s="1" t="s">
        <v>167</v>
      </c>
      <c r="O724" s="1" t="s">
        <v>117</v>
      </c>
      <c r="P724" s="9">
        <v>96950</v>
      </c>
      <c r="Q724" s="1" t="s">
        <v>118</v>
      </c>
      <c r="S724" s="1">
        <v>16702348106</v>
      </c>
      <c r="U724" s="1">
        <v>23622</v>
      </c>
      <c r="V724" s="1" t="s">
        <v>119</v>
      </c>
      <c r="X724" s="1" t="s">
        <v>598</v>
      </c>
      <c r="Y724" s="1" t="s">
        <v>599</v>
      </c>
      <c r="AA724" s="1" t="s">
        <v>962</v>
      </c>
      <c r="AB724" s="1" t="s">
        <v>596</v>
      </c>
      <c r="AC724" s="1" t="s">
        <v>597</v>
      </c>
      <c r="AD724" s="1" t="s">
        <v>167</v>
      </c>
      <c r="AE724" s="1" t="s">
        <v>117</v>
      </c>
      <c r="AF724" s="9">
        <v>96950</v>
      </c>
      <c r="AG724" s="1" t="s">
        <v>118</v>
      </c>
      <c r="AI724" s="1">
        <v>16702348106</v>
      </c>
      <c r="AK724" s="1" t="s">
        <v>601</v>
      </c>
      <c r="BC724" s="1" t="str">
        <f>"11-1021.00"</f>
        <v>11-1021.00</v>
      </c>
      <c r="BD724" s="1" t="s">
        <v>248</v>
      </c>
      <c r="BE724" s="1" t="s">
        <v>963</v>
      </c>
      <c r="BF724" s="1" t="s">
        <v>964</v>
      </c>
      <c r="BG724" s="1">
        <v>1</v>
      </c>
      <c r="BH724" s="1">
        <v>1</v>
      </c>
      <c r="BI724" s="2">
        <v>44470</v>
      </c>
      <c r="BJ724" s="2">
        <v>45565</v>
      </c>
      <c r="BK724" s="2">
        <v>44470</v>
      </c>
      <c r="BL724" s="2">
        <v>45565</v>
      </c>
      <c r="BM724" s="1">
        <v>40</v>
      </c>
      <c r="BN724" s="1">
        <v>0</v>
      </c>
      <c r="BO724" s="1">
        <v>8</v>
      </c>
      <c r="BP724" s="1">
        <v>8</v>
      </c>
      <c r="BQ724" s="1">
        <v>8</v>
      </c>
      <c r="BR724" s="1">
        <v>8</v>
      </c>
      <c r="BS724" s="1">
        <v>8</v>
      </c>
      <c r="BT724" s="1">
        <v>0</v>
      </c>
      <c r="BU724" s="1" t="str">
        <f>"8:00 AM"</f>
        <v>8:00 AM</v>
      </c>
      <c r="BV724" s="1" t="str">
        <f>"5:00 PM"</f>
        <v>5:00 PM</v>
      </c>
      <c r="BW724" s="1" t="s">
        <v>392</v>
      </c>
      <c r="BX724" s="1">
        <v>0</v>
      </c>
      <c r="BY724" s="1">
        <v>42</v>
      </c>
      <c r="BZ724" s="1" t="s">
        <v>111</v>
      </c>
      <c r="CA724" s="1">
        <v>2</v>
      </c>
      <c r="CB724" s="1" t="s">
        <v>965</v>
      </c>
      <c r="CC724" s="1" t="s">
        <v>596</v>
      </c>
      <c r="CD724" s="1" t="s">
        <v>597</v>
      </c>
      <c r="CE724" s="1" t="s">
        <v>167</v>
      </c>
      <c r="CF724" s="1" t="s">
        <v>117</v>
      </c>
      <c r="CG724" s="1">
        <v>96950</v>
      </c>
      <c r="CH724" s="3">
        <v>22.55</v>
      </c>
      <c r="CI724" s="3">
        <v>22.55</v>
      </c>
      <c r="CJ724" s="3">
        <v>33.83</v>
      </c>
      <c r="CK724" s="3">
        <v>33.83</v>
      </c>
      <c r="CL724" s="1" t="s">
        <v>137</v>
      </c>
      <c r="CN724" s="1" t="s">
        <v>139</v>
      </c>
      <c r="CP724" s="1" t="s">
        <v>112</v>
      </c>
      <c r="CQ724" s="1" t="s">
        <v>111</v>
      </c>
      <c r="CR724" s="1" t="s">
        <v>111</v>
      </c>
      <c r="CS724" s="1" t="s">
        <v>111</v>
      </c>
      <c r="CT724" s="1" t="s">
        <v>138</v>
      </c>
      <c r="CU724" s="1" t="s">
        <v>111</v>
      </c>
      <c r="CV724" s="1" t="s">
        <v>138</v>
      </c>
      <c r="CW724" s="1" t="s">
        <v>606</v>
      </c>
      <c r="CX724" s="1">
        <v>16702348106</v>
      </c>
      <c r="CY724" s="1" t="s">
        <v>601</v>
      </c>
      <c r="CZ724" s="1" t="s">
        <v>138</v>
      </c>
      <c r="DA724" s="1" t="s">
        <v>111</v>
      </c>
      <c r="DB724" s="1" t="s">
        <v>112</v>
      </c>
    </row>
    <row r="725" spans="1:111" ht="15.6" customHeight="1" x14ac:dyDescent="0.25">
      <c r="A725" s="1" t="s">
        <v>9801</v>
      </c>
      <c r="B725" s="1" t="s">
        <v>238</v>
      </c>
      <c r="C725" s="2">
        <v>44300.993063078706</v>
      </c>
      <c r="D725" s="2">
        <v>44342</v>
      </c>
      <c r="E725" s="1" t="s">
        <v>110</v>
      </c>
      <c r="F725" s="2">
        <v>44468.833333333336</v>
      </c>
      <c r="G725" s="1" t="s">
        <v>112</v>
      </c>
      <c r="H725" s="1" t="s">
        <v>112</v>
      </c>
      <c r="I725" s="1" t="s">
        <v>112</v>
      </c>
      <c r="J725" s="1" t="s">
        <v>909</v>
      </c>
      <c r="K725" s="1" t="s">
        <v>6316</v>
      </c>
      <c r="L725" s="1" t="s">
        <v>910</v>
      </c>
      <c r="M725" s="1" t="s">
        <v>754</v>
      </c>
      <c r="N725" s="1" t="s">
        <v>167</v>
      </c>
      <c r="O725" s="1" t="s">
        <v>117</v>
      </c>
      <c r="P725" s="9">
        <v>96950</v>
      </c>
      <c r="Q725" s="1" t="s">
        <v>118</v>
      </c>
      <c r="S725" s="1">
        <v>16702350561</v>
      </c>
      <c r="T725" s="1">
        <v>115</v>
      </c>
      <c r="U725" s="1">
        <v>72111</v>
      </c>
      <c r="V725" s="1" t="s">
        <v>119</v>
      </c>
      <c r="X725" s="1" t="s">
        <v>911</v>
      </c>
      <c r="Y725" s="1" t="s">
        <v>912</v>
      </c>
      <c r="Z725" s="1" t="s">
        <v>913</v>
      </c>
      <c r="AA725" s="1" t="s">
        <v>914</v>
      </c>
      <c r="AB725" s="1" t="s">
        <v>915</v>
      </c>
      <c r="AC725" s="1" t="s">
        <v>916</v>
      </c>
      <c r="AD725" s="1" t="s">
        <v>167</v>
      </c>
      <c r="AE725" s="1" t="s">
        <v>117</v>
      </c>
      <c r="AF725" s="9">
        <v>96950</v>
      </c>
      <c r="AG725" s="1" t="s">
        <v>118</v>
      </c>
      <c r="AI725" s="1">
        <v>16702350561</v>
      </c>
      <c r="AJ725" s="1">
        <v>115</v>
      </c>
      <c r="AK725" s="1" t="s">
        <v>917</v>
      </c>
      <c r="BC725" s="1" t="str">
        <f>"49-9071.00"</f>
        <v>49-9071.00</v>
      </c>
      <c r="BD725" s="1" t="s">
        <v>214</v>
      </c>
      <c r="BE725" s="1" t="s">
        <v>9802</v>
      </c>
      <c r="BF725" s="1" t="s">
        <v>3296</v>
      </c>
      <c r="BG725" s="1">
        <v>1</v>
      </c>
      <c r="BH725" s="1">
        <v>1</v>
      </c>
      <c r="BI725" s="2">
        <v>44470</v>
      </c>
      <c r="BJ725" s="2">
        <v>44834</v>
      </c>
      <c r="BK725" s="2">
        <v>44470</v>
      </c>
      <c r="BL725" s="2">
        <v>44834</v>
      </c>
      <c r="BM725" s="1">
        <v>35</v>
      </c>
      <c r="BN725" s="1">
        <v>0</v>
      </c>
      <c r="BO725" s="1">
        <v>7</v>
      </c>
      <c r="BP725" s="1">
        <v>7</v>
      </c>
      <c r="BQ725" s="1">
        <v>7</v>
      </c>
      <c r="BR725" s="1">
        <v>7</v>
      </c>
      <c r="BS725" s="1">
        <v>7</v>
      </c>
      <c r="BT725" s="1">
        <v>0</v>
      </c>
      <c r="BU725" s="1" t="str">
        <f>"8:00 AM"</f>
        <v>8:00 AM</v>
      </c>
      <c r="BV725" s="1" t="str">
        <f>"5:00 PM"</f>
        <v>5:00 PM</v>
      </c>
      <c r="BW725" s="1" t="s">
        <v>135</v>
      </c>
      <c r="BX725" s="1">
        <v>0</v>
      </c>
      <c r="BY725" s="1">
        <v>24</v>
      </c>
      <c r="BZ725" s="1" t="s">
        <v>112</v>
      </c>
      <c r="CA725" s="1">
        <v>0</v>
      </c>
      <c r="CB725" s="4" t="s">
        <v>9803</v>
      </c>
      <c r="CC725" s="1" t="s">
        <v>6319</v>
      </c>
      <c r="CD725" s="1" t="s">
        <v>6320</v>
      </c>
      <c r="CE725" s="1" t="s">
        <v>997</v>
      </c>
      <c r="CF725" s="1" t="s">
        <v>117</v>
      </c>
      <c r="CG725" s="1">
        <v>96951</v>
      </c>
      <c r="CH725" s="3">
        <v>8.7100000000000009</v>
      </c>
      <c r="CI725" s="3">
        <v>8.7100000000000009</v>
      </c>
      <c r="CJ725" s="3">
        <v>13.07</v>
      </c>
      <c r="CK725" s="3">
        <v>13.07</v>
      </c>
      <c r="CL725" s="1" t="s">
        <v>137</v>
      </c>
      <c r="CM725" s="1" t="s">
        <v>922</v>
      </c>
      <c r="CN725" s="1" t="s">
        <v>139</v>
      </c>
      <c r="CP725" s="1" t="s">
        <v>112</v>
      </c>
      <c r="CQ725" s="1" t="s">
        <v>111</v>
      </c>
      <c r="CR725" s="1" t="s">
        <v>112</v>
      </c>
      <c r="CS725" s="1" t="s">
        <v>111</v>
      </c>
      <c r="CT725" s="1" t="s">
        <v>111</v>
      </c>
      <c r="CU725" s="1" t="s">
        <v>111</v>
      </c>
      <c r="CV725" s="1" t="s">
        <v>138</v>
      </c>
      <c r="CW725" s="1" t="s">
        <v>714</v>
      </c>
      <c r="CX725" s="1">
        <v>16702350561</v>
      </c>
      <c r="CY725" s="1" t="s">
        <v>917</v>
      </c>
      <c r="CZ725" s="1" t="s">
        <v>716</v>
      </c>
      <c r="DA725" s="1" t="s">
        <v>111</v>
      </c>
      <c r="DB725" s="1" t="s">
        <v>112</v>
      </c>
    </row>
    <row r="726" spans="1:111" ht="15.6" customHeight="1" x14ac:dyDescent="0.25">
      <c r="A726" s="1" t="s">
        <v>9804</v>
      </c>
      <c r="B726" s="1" t="s">
        <v>238</v>
      </c>
      <c r="C726" s="2">
        <v>44368.859016319446</v>
      </c>
      <c r="D726" s="2">
        <v>44410</v>
      </c>
      <c r="E726" s="1" t="s">
        <v>180</v>
      </c>
      <c r="G726" s="1" t="s">
        <v>112</v>
      </c>
      <c r="H726" s="1" t="s">
        <v>112</v>
      </c>
      <c r="I726" s="1" t="s">
        <v>112</v>
      </c>
      <c r="J726" s="1" t="s">
        <v>5364</v>
      </c>
      <c r="K726" s="1" t="s">
        <v>5365</v>
      </c>
      <c r="L726" s="1" t="s">
        <v>5366</v>
      </c>
      <c r="N726" s="1" t="s">
        <v>116</v>
      </c>
      <c r="O726" s="1" t="s">
        <v>117</v>
      </c>
      <c r="P726" s="9">
        <v>96950</v>
      </c>
      <c r="Q726" s="1" t="s">
        <v>118</v>
      </c>
      <c r="S726" s="1">
        <v>16702338883</v>
      </c>
      <c r="U726" s="1">
        <v>23622</v>
      </c>
      <c r="V726" s="1" t="s">
        <v>119</v>
      </c>
      <c r="X726" s="1" t="s">
        <v>5367</v>
      </c>
      <c r="Y726" s="1" t="s">
        <v>5368</v>
      </c>
      <c r="Z726" s="1" t="s">
        <v>5369</v>
      </c>
      <c r="AA726" s="1" t="s">
        <v>373</v>
      </c>
      <c r="AB726" s="1" t="s">
        <v>5370</v>
      </c>
      <c r="AD726" s="1" t="s">
        <v>116</v>
      </c>
      <c r="AE726" s="1" t="s">
        <v>117</v>
      </c>
      <c r="AF726" s="9">
        <v>96950</v>
      </c>
      <c r="AG726" s="1" t="s">
        <v>118</v>
      </c>
      <c r="AI726" s="1">
        <v>16702338883</v>
      </c>
      <c r="AK726" s="1" t="s">
        <v>5371</v>
      </c>
      <c r="BC726" s="1" t="str">
        <f>"53-3033.00"</f>
        <v>53-3033.00</v>
      </c>
      <c r="BD726" s="1" t="s">
        <v>5372</v>
      </c>
      <c r="BE726" s="1" t="s">
        <v>5373</v>
      </c>
      <c r="BF726" s="1" t="s">
        <v>5374</v>
      </c>
      <c r="BG726" s="1">
        <v>5</v>
      </c>
      <c r="BH726" s="1">
        <v>5</v>
      </c>
      <c r="BI726" s="2">
        <v>44470</v>
      </c>
      <c r="BJ726" s="2">
        <v>44834</v>
      </c>
      <c r="BK726" s="2">
        <v>44470</v>
      </c>
      <c r="BL726" s="2">
        <v>44834</v>
      </c>
      <c r="BM726" s="1">
        <v>40</v>
      </c>
      <c r="BN726" s="1">
        <v>0</v>
      </c>
      <c r="BO726" s="1">
        <v>8</v>
      </c>
      <c r="BP726" s="1">
        <v>8</v>
      </c>
      <c r="BQ726" s="1">
        <v>8</v>
      </c>
      <c r="BR726" s="1">
        <v>8</v>
      </c>
      <c r="BS726" s="1">
        <v>8</v>
      </c>
      <c r="BT726" s="1">
        <v>0</v>
      </c>
      <c r="BU726" s="1" t="str">
        <f>"7:30 AM"</f>
        <v>7:30 AM</v>
      </c>
      <c r="BV726" s="1" t="str">
        <f>"4:30 PM"</f>
        <v>4:30 PM</v>
      </c>
      <c r="BW726" s="1" t="s">
        <v>135</v>
      </c>
      <c r="BX726" s="1">
        <v>0</v>
      </c>
      <c r="BY726" s="1">
        <v>0</v>
      </c>
      <c r="BZ726" s="1" t="s">
        <v>112</v>
      </c>
      <c r="CB726" s="1" t="s">
        <v>168</v>
      </c>
      <c r="CC726" s="1" t="s">
        <v>9805</v>
      </c>
      <c r="CE726" s="1" t="s">
        <v>167</v>
      </c>
      <c r="CF726" s="1" t="s">
        <v>117</v>
      </c>
      <c r="CG726" s="1">
        <v>96950</v>
      </c>
      <c r="CH726" s="3">
        <v>8.7100000000000009</v>
      </c>
      <c r="CI726" s="3">
        <v>8.7100000000000009</v>
      </c>
      <c r="CJ726" s="3">
        <v>13.06</v>
      </c>
      <c r="CK726" s="3">
        <v>13.06</v>
      </c>
      <c r="CL726" s="1" t="s">
        <v>137</v>
      </c>
      <c r="CM726" s="1" t="s">
        <v>168</v>
      </c>
      <c r="CN726" s="1" t="s">
        <v>139</v>
      </c>
      <c r="CP726" s="1" t="s">
        <v>112</v>
      </c>
      <c r="CQ726" s="1" t="s">
        <v>111</v>
      </c>
      <c r="CR726" s="1" t="s">
        <v>111</v>
      </c>
      <c r="CS726" s="1" t="s">
        <v>111</v>
      </c>
      <c r="CT726" s="1" t="s">
        <v>138</v>
      </c>
      <c r="CU726" s="1" t="s">
        <v>111</v>
      </c>
      <c r="CV726" s="1" t="s">
        <v>111</v>
      </c>
      <c r="CW726" s="1" t="s">
        <v>1059</v>
      </c>
      <c r="CX726" s="1">
        <v>16702338883</v>
      </c>
      <c r="CY726" s="1" t="s">
        <v>5371</v>
      </c>
      <c r="CZ726" s="1" t="s">
        <v>138</v>
      </c>
      <c r="DA726" s="1" t="s">
        <v>111</v>
      </c>
      <c r="DB726" s="1" t="s">
        <v>112</v>
      </c>
    </row>
    <row r="727" spans="1:111" ht="15.6" customHeight="1" x14ac:dyDescent="0.25">
      <c r="A727" s="1" t="s">
        <v>9806</v>
      </c>
      <c r="B727" s="1" t="s">
        <v>238</v>
      </c>
      <c r="C727" s="2">
        <v>44356.043592361108</v>
      </c>
      <c r="D727" s="2">
        <v>44413</v>
      </c>
      <c r="E727" s="1" t="s">
        <v>180</v>
      </c>
      <c r="G727" s="1" t="s">
        <v>112</v>
      </c>
      <c r="H727" s="1" t="s">
        <v>112</v>
      </c>
      <c r="I727" s="1" t="s">
        <v>112</v>
      </c>
      <c r="J727" s="1" t="s">
        <v>9807</v>
      </c>
      <c r="K727" s="1" t="s">
        <v>9808</v>
      </c>
      <c r="L727" s="1" t="s">
        <v>9809</v>
      </c>
      <c r="M727" s="1" t="s">
        <v>9810</v>
      </c>
      <c r="N727" s="1" t="s">
        <v>167</v>
      </c>
      <c r="O727" s="1" t="s">
        <v>117</v>
      </c>
      <c r="P727" s="9">
        <v>96950</v>
      </c>
      <c r="Q727" s="1" t="s">
        <v>118</v>
      </c>
      <c r="S727" s="1">
        <v>16709899629</v>
      </c>
      <c r="U727" s="1">
        <v>42499</v>
      </c>
      <c r="V727" s="1" t="s">
        <v>119</v>
      </c>
      <c r="X727" s="1" t="s">
        <v>9811</v>
      </c>
      <c r="Y727" s="1" t="s">
        <v>9812</v>
      </c>
      <c r="Z727" s="1" t="s">
        <v>9813</v>
      </c>
      <c r="AA727" s="1" t="s">
        <v>3825</v>
      </c>
      <c r="AB727" s="1" t="s">
        <v>9809</v>
      </c>
      <c r="AC727" s="1" t="s">
        <v>9810</v>
      </c>
      <c r="AD727" s="1" t="s">
        <v>167</v>
      </c>
      <c r="AE727" s="1" t="s">
        <v>117</v>
      </c>
      <c r="AF727" s="9">
        <v>96950</v>
      </c>
      <c r="AG727" s="1" t="s">
        <v>118</v>
      </c>
      <c r="AH727" s="1" t="s">
        <v>9810</v>
      </c>
      <c r="AI727" s="1">
        <v>16709899629</v>
      </c>
      <c r="AK727" s="1" t="s">
        <v>9814</v>
      </c>
      <c r="BC727" s="1" t="str">
        <f>"41-1012"</f>
        <v>41-1012</v>
      </c>
      <c r="BD727" s="1" t="s">
        <v>9815</v>
      </c>
      <c r="BE727" s="1" t="s">
        <v>9816</v>
      </c>
      <c r="BF727" s="1" t="s">
        <v>9817</v>
      </c>
      <c r="BG727" s="1">
        <v>1</v>
      </c>
      <c r="BH727" s="1">
        <v>1</v>
      </c>
      <c r="BI727" s="2">
        <v>44470</v>
      </c>
      <c r="BJ727" s="2">
        <v>44834</v>
      </c>
      <c r="BK727" s="2">
        <v>44470</v>
      </c>
      <c r="BL727" s="2">
        <v>44834</v>
      </c>
      <c r="BM727" s="1">
        <v>40</v>
      </c>
      <c r="BN727" s="1">
        <v>0</v>
      </c>
      <c r="BO727" s="1">
        <v>8</v>
      </c>
      <c r="BP727" s="1">
        <v>8</v>
      </c>
      <c r="BQ727" s="1">
        <v>8</v>
      </c>
      <c r="BR727" s="1">
        <v>8</v>
      </c>
      <c r="BS727" s="1">
        <v>8</v>
      </c>
      <c r="BT727" s="1">
        <v>0</v>
      </c>
      <c r="BU727" s="1" t="str">
        <f>"8:00 AM"</f>
        <v>8:00 AM</v>
      </c>
      <c r="BV727" s="1" t="str">
        <f>"5:00 PM"</f>
        <v>5:00 PM</v>
      </c>
      <c r="BW727" s="1" t="s">
        <v>135</v>
      </c>
      <c r="BX727" s="1">
        <v>0</v>
      </c>
      <c r="BY727" s="1">
        <v>12</v>
      </c>
      <c r="BZ727" s="1" t="s">
        <v>112</v>
      </c>
      <c r="CB727" s="4" t="s">
        <v>9818</v>
      </c>
      <c r="CC727" s="1" t="s">
        <v>9809</v>
      </c>
      <c r="CD727" s="1" t="s">
        <v>9810</v>
      </c>
      <c r="CE727" s="1" t="s">
        <v>167</v>
      </c>
      <c r="CF727" s="1" t="s">
        <v>117</v>
      </c>
      <c r="CG727" s="1">
        <v>96950</v>
      </c>
      <c r="CH727" s="3">
        <v>10.119999999999999</v>
      </c>
      <c r="CI727" s="3">
        <v>10.119999999999999</v>
      </c>
      <c r="CJ727" s="3">
        <v>15.18</v>
      </c>
      <c r="CK727" s="3">
        <v>15.18</v>
      </c>
      <c r="CL727" s="1" t="s">
        <v>137</v>
      </c>
      <c r="CM727" s="1" t="s">
        <v>138</v>
      </c>
      <c r="CN727" s="1" t="s">
        <v>139</v>
      </c>
      <c r="CP727" s="1" t="s">
        <v>112</v>
      </c>
      <c r="CQ727" s="1" t="s">
        <v>111</v>
      </c>
      <c r="CR727" s="1" t="s">
        <v>112</v>
      </c>
      <c r="CS727" s="1" t="s">
        <v>111</v>
      </c>
      <c r="CT727" s="1" t="s">
        <v>138</v>
      </c>
      <c r="CU727" s="1" t="s">
        <v>138</v>
      </c>
      <c r="CV727" s="1" t="s">
        <v>138</v>
      </c>
      <c r="CW727" s="1" t="s">
        <v>9819</v>
      </c>
      <c r="CX727" s="1">
        <v>16709899629</v>
      </c>
      <c r="CY727" s="1" t="s">
        <v>9814</v>
      </c>
      <c r="CZ727" s="1" t="s">
        <v>138</v>
      </c>
      <c r="DA727" s="1" t="s">
        <v>111</v>
      </c>
      <c r="DB727" s="1" t="s">
        <v>112</v>
      </c>
    </row>
    <row r="728" spans="1:111" ht="15.6" customHeight="1" x14ac:dyDescent="0.25">
      <c r="A728" s="1" t="s">
        <v>9820</v>
      </c>
      <c r="B728" s="1" t="s">
        <v>238</v>
      </c>
      <c r="C728" s="2">
        <v>44384.107017824077</v>
      </c>
      <c r="D728" s="2">
        <v>44438</v>
      </c>
      <c r="E728" s="1" t="s">
        <v>180</v>
      </c>
      <c r="G728" s="1" t="s">
        <v>111</v>
      </c>
      <c r="H728" s="1" t="s">
        <v>112</v>
      </c>
      <c r="I728" s="1" t="s">
        <v>112</v>
      </c>
      <c r="J728" s="1" t="s">
        <v>9821</v>
      </c>
      <c r="K728" s="1" t="s">
        <v>9822</v>
      </c>
      <c r="L728" s="1" t="s">
        <v>9823</v>
      </c>
      <c r="M728" s="1" t="s">
        <v>9824</v>
      </c>
      <c r="N728" s="1" t="s">
        <v>167</v>
      </c>
      <c r="O728" s="1" t="s">
        <v>117</v>
      </c>
      <c r="P728" s="9">
        <v>96950</v>
      </c>
      <c r="Q728" s="1" t="s">
        <v>118</v>
      </c>
      <c r="R728" s="1" t="s">
        <v>168</v>
      </c>
      <c r="S728" s="1">
        <v>16702852752</v>
      </c>
      <c r="U728" s="1">
        <v>221330</v>
      </c>
      <c r="V728" s="1" t="s">
        <v>119</v>
      </c>
      <c r="X728" s="1" t="s">
        <v>9825</v>
      </c>
      <c r="Y728" s="1" t="s">
        <v>3415</v>
      </c>
      <c r="Z728" s="1" t="s">
        <v>9826</v>
      </c>
      <c r="AA728" s="1" t="s">
        <v>9446</v>
      </c>
      <c r="AB728" s="1" t="s">
        <v>9823</v>
      </c>
      <c r="AC728" s="1" t="s">
        <v>9824</v>
      </c>
      <c r="AD728" s="1" t="s">
        <v>167</v>
      </c>
      <c r="AE728" s="1" t="s">
        <v>117</v>
      </c>
      <c r="AF728" s="9">
        <v>96950</v>
      </c>
      <c r="AG728" s="1" t="s">
        <v>118</v>
      </c>
      <c r="AH728" s="1" t="s">
        <v>168</v>
      </c>
      <c r="AI728" s="1">
        <v>16702852752</v>
      </c>
      <c r="AK728" s="1" t="s">
        <v>9827</v>
      </c>
      <c r="BC728" s="1" t="str">
        <f>"49-9021.01"</f>
        <v>49-9021.01</v>
      </c>
      <c r="BD728" s="1" t="s">
        <v>3944</v>
      </c>
      <c r="BE728" s="1" t="s">
        <v>9828</v>
      </c>
      <c r="BF728" s="1" t="s">
        <v>3944</v>
      </c>
      <c r="BG728" s="1">
        <v>1</v>
      </c>
      <c r="BH728" s="1">
        <v>1</v>
      </c>
      <c r="BI728" s="2">
        <v>44470</v>
      </c>
      <c r="BJ728" s="2">
        <v>44834</v>
      </c>
      <c r="BK728" s="2">
        <v>44470</v>
      </c>
      <c r="BL728" s="2">
        <v>44834</v>
      </c>
      <c r="BM728" s="1">
        <v>40</v>
      </c>
      <c r="BN728" s="1">
        <v>0</v>
      </c>
      <c r="BO728" s="1">
        <v>8</v>
      </c>
      <c r="BP728" s="1">
        <v>8</v>
      </c>
      <c r="BQ728" s="1">
        <v>8</v>
      </c>
      <c r="BR728" s="1">
        <v>8</v>
      </c>
      <c r="BS728" s="1">
        <v>8</v>
      </c>
      <c r="BT728" s="1">
        <v>0</v>
      </c>
      <c r="BU728" s="1" t="str">
        <f>"8:00 AM"</f>
        <v>8:00 AM</v>
      </c>
      <c r="BV728" s="1" t="str">
        <f>"5:00 PM"</f>
        <v>5:00 PM</v>
      </c>
      <c r="BW728" s="1" t="s">
        <v>135</v>
      </c>
      <c r="BX728" s="1">
        <v>0</v>
      </c>
      <c r="BY728" s="1">
        <v>12</v>
      </c>
      <c r="BZ728" s="1" t="s">
        <v>112</v>
      </c>
      <c r="CB728" s="1" t="s">
        <v>3736</v>
      </c>
      <c r="CC728" s="1" t="s">
        <v>9823</v>
      </c>
      <c r="CE728" s="1" t="s">
        <v>167</v>
      </c>
      <c r="CF728" s="1" t="s">
        <v>117</v>
      </c>
      <c r="CG728" s="1">
        <v>96950</v>
      </c>
      <c r="CH728" s="3">
        <v>9.0299999999999994</v>
      </c>
      <c r="CI728" s="3">
        <v>9.0299999999999994</v>
      </c>
      <c r="CJ728" s="3">
        <v>13.55</v>
      </c>
      <c r="CK728" s="3">
        <v>13.55</v>
      </c>
      <c r="CL728" s="1" t="s">
        <v>137</v>
      </c>
      <c r="CM728" s="1" t="s">
        <v>168</v>
      </c>
      <c r="CN728" s="1" t="s">
        <v>139</v>
      </c>
      <c r="CP728" s="1" t="s">
        <v>112</v>
      </c>
      <c r="CQ728" s="1" t="s">
        <v>111</v>
      </c>
      <c r="CR728" s="1" t="s">
        <v>112</v>
      </c>
      <c r="CS728" s="1" t="s">
        <v>111</v>
      </c>
      <c r="CT728" s="1" t="s">
        <v>138</v>
      </c>
      <c r="CU728" s="1" t="s">
        <v>111</v>
      </c>
      <c r="CV728" s="1" t="s">
        <v>138</v>
      </c>
      <c r="CW728" s="1" t="s">
        <v>178</v>
      </c>
      <c r="CX728" s="1">
        <v>16702852752</v>
      </c>
      <c r="CY728" s="1" t="s">
        <v>9827</v>
      </c>
      <c r="CZ728" s="1" t="s">
        <v>331</v>
      </c>
      <c r="DA728" s="1" t="s">
        <v>111</v>
      </c>
      <c r="DB728" s="1" t="s">
        <v>112</v>
      </c>
    </row>
    <row r="729" spans="1:111" ht="15.6" customHeight="1" x14ac:dyDescent="0.25">
      <c r="A729" s="1" t="s">
        <v>9829</v>
      </c>
      <c r="B729" s="1" t="s">
        <v>238</v>
      </c>
      <c r="C729" s="2">
        <v>44371.036856250001</v>
      </c>
      <c r="D729" s="2">
        <v>44418</v>
      </c>
      <c r="E729" s="1" t="s">
        <v>180</v>
      </c>
      <c r="G729" s="1" t="s">
        <v>112</v>
      </c>
      <c r="H729" s="1" t="s">
        <v>112</v>
      </c>
      <c r="I729" s="1" t="s">
        <v>112</v>
      </c>
      <c r="J729" s="1" t="s">
        <v>3089</v>
      </c>
      <c r="L729" s="1" t="s">
        <v>9830</v>
      </c>
      <c r="N729" s="1" t="s">
        <v>879</v>
      </c>
      <c r="O729" s="1" t="s">
        <v>117</v>
      </c>
      <c r="P729" s="9">
        <v>96950</v>
      </c>
      <c r="Q729" s="1" t="s">
        <v>118</v>
      </c>
      <c r="S729" s="1">
        <v>16709894888</v>
      </c>
      <c r="U729" s="1">
        <v>54121</v>
      </c>
      <c r="V729" s="1" t="s">
        <v>119</v>
      </c>
      <c r="X729" s="1" t="s">
        <v>3092</v>
      </c>
      <c r="Y729" s="1" t="s">
        <v>9831</v>
      </c>
      <c r="Z729" s="1" t="s">
        <v>3094</v>
      </c>
      <c r="AA729" s="1" t="s">
        <v>343</v>
      </c>
      <c r="AB729" s="1" t="s">
        <v>9832</v>
      </c>
      <c r="AD729" s="1" t="s">
        <v>167</v>
      </c>
      <c r="AE729" s="1" t="s">
        <v>117</v>
      </c>
      <c r="AF729" s="9">
        <v>96950</v>
      </c>
      <c r="AG729" s="1" t="s">
        <v>118</v>
      </c>
      <c r="AI729" s="1">
        <v>16709894888</v>
      </c>
      <c r="AK729" s="1" t="s">
        <v>3096</v>
      </c>
      <c r="BC729" s="1" t="str">
        <f>"13-2011.01"</f>
        <v>13-2011.01</v>
      </c>
      <c r="BD729" s="1" t="s">
        <v>932</v>
      </c>
      <c r="BE729" s="1" t="s">
        <v>9833</v>
      </c>
      <c r="BF729" s="1" t="s">
        <v>511</v>
      </c>
      <c r="BG729" s="1">
        <v>3</v>
      </c>
      <c r="BH729" s="1">
        <v>3</v>
      </c>
      <c r="BI729" s="2">
        <v>44470</v>
      </c>
      <c r="BJ729" s="2">
        <v>44834</v>
      </c>
      <c r="BK729" s="2">
        <v>44470</v>
      </c>
      <c r="BL729" s="2">
        <v>44834</v>
      </c>
      <c r="BM729" s="1">
        <v>35</v>
      </c>
      <c r="BN729" s="1">
        <v>0</v>
      </c>
      <c r="BO729" s="1">
        <v>7</v>
      </c>
      <c r="BP729" s="1">
        <v>7</v>
      </c>
      <c r="BQ729" s="1">
        <v>7</v>
      </c>
      <c r="BR729" s="1">
        <v>7</v>
      </c>
      <c r="BS729" s="1">
        <v>7</v>
      </c>
      <c r="BT729" s="1">
        <v>0</v>
      </c>
      <c r="BU729" s="1" t="str">
        <f>"9:00 AM"</f>
        <v>9:00 AM</v>
      </c>
      <c r="BV729" s="1" t="str">
        <f>"5:00 PM"</f>
        <v>5:00 PM</v>
      </c>
      <c r="BW729" s="1" t="s">
        <v>193</v>
      </c>
      <c r="BX729" s="1">
        <v>0</v>
      </c>
      <c r="BY729" s="1">
        <v>36</v>
      </c>
      <c r="BZ729" s="1" t="s">
        <v>112</v>
      </c>
      <c r="CB729" s="4" t="s">
        <v>9834</v>
      </c>
      <c r="CC729" s="1" t="s">
        <v>9835</v>
      </c>
      <c r="CE729" s="1" t="s">
        <v>167</v>
      </c>
      <c r="CF729" s="1" t="s">
        <v>117</v>
      </c>
      <c r="CG729" s="1">
        <v>96950</v>
      </c>
      <c r="CH729" s="3">
        <v>14.85</v>
      </c>
      <c r="CI729" s="3">
        <v>14.85</v>
      </c>
      <c r="CJ729" s="3">
        <v>0</v>
      </c>
      <c r="CK729" s="3">
        <v>0</v>
      </c>
      <c r="CL729" s="1" t="s">
        <v>137</v>
      </c>
      <c r="CN729" s="1" t="s">
        <v>139</v>
      </c>
      <c r="CP729" s="1" t="s">
        <v>112</v>
      </c>
      <c r="CQ729" s="1" t="s">
        <v>111</v>
      </c>
      <c r="CR729" s="1" t="s">
        <v>112</v>
      </c>
      <c r="CS729" s="1" t="s">
        <v>112</v>
      </c>
      <c r="CT729" s="1" t="s">
        <v>138</v>
      </c>
      <c r="CU729" s="1" t="s">
        <v>111</v>
      </c>
      <c r="CV729" s="1" t="s">
        <v>138</v>
      </c>
      <c r="CW729" s="1" t="s">
        <v>9159</v>
      </c>
      <c r="CX729" s="1">
        <v>16709894888</v>
      </c>
      <c r="CY729" s="1" t="s">
        <v>3096</v>
      </c>
      <c r="CZ729" s="1" t="s">
        <v>428</v>
      </c>
      <c r="DA729" s="1" t="s">
        <v>111</v>
      </c>
      <c r="DB729" s="1" t="s">
        <v>112</v>
      </c>
    </row>
    <row r="730" spans="1:111" ht="15.6" customHeight="1" x14ac:dyDescent="0.25">
      <c r="A730" s="1" t="s">
        <v>9836</v>
      </c>
      <c r="B730" s="1" t="s">
        <v>238</v>
      </c>
      <c r="C730" s="2">
        <v>44363.446201851853</v>
      </c>
      <c r="D730" s="2">
        <v>44406</v>
      </c>
      <c r="E730" s="1" t="s">
        <v>180</v>
      </c>
      <c r="G730" s="1" t="s">
        <v>112</v>
      </c>
      <c r="H730" s="1" t="s">
        <v>112</v>
      </c>
      <c r="I730" s="1" t="s">
        <v>112</v>
      </c>
      <c r="J730" s="1" t="s">
        <v>9837</v>
      </c>
      <c r="L730" s="1" t="s">
        <v>2018</v>
      </c>
      <c r="N730" s="1" t="s">
        <v>116</v>
      </c>
      <c r="O730" s="1" t="s">
        <v>117</v>
      </c>
      <c r="P730" s="9">
        <v>96950</v>
      </c>
      <c r="Q730" s="1" t="s">
        <v>118</v>
      </c>
      <c r="S730" s="1">
        <v>16702358165</v>
      </c>
      <c r="U730" s="1">
        <v>5419</v>
      </c>
      <c r="V730" s="1" t="s">
        <v>119</v>
      </c>
      <c r="X730" s="1" t="s">
        <v>2440</v>
      </c>
      <c r="Y730" s="1" t="s">
        <v>2441</v>
      </c>
      <c r="Z730" s="1" t="s">
        <v>2019</v>
      </c>
      <c r="AA730" s="1" t="s">
        <v>245</v>
      </c>
      <c r="AB730" s="1" t="s">
        <v>2018</v>
      </c>
      <c r="AD730" s="1" t="s">
        <v>116</v>
      </c>
      <c r="AE730" s="1" t="s">
        <v>117</v>
      </c>
      <c r="AF730" s="9">
        <v>96950</v>
      </c>
      <c r="AG730" s="1" t="s">
        <v>118</v>
      </c>
      <c r="AI730" s="1">
        <v>16702358165</v>
      </c>
      <c r="AK730" s="1" t="s">
        <v>2021</v>
      </c>
      <c r="BC730" s="1" t="str">
        <f>"43-3031.00"</f>
        <v>43-3031.00</v>
      </c>
      <c r="BD730" s="1" t="s">
        <v>389</v>
      </c>
      <c r="BE730" s="1" t="s">
        <v>9838</v>
      </c>
      <c r="BF730" s="1" t="s">
        <v>759</v>
      </c>
      <c r="BG730" s="1">
        <v>1</v>
      </c>
      <c r="BH730" s="1">
        <v>1</v>
      </c>
      <c r="BI730" s="2">
        <v>44470</v>
      </c>
      <c r="BJ730" s="2">
        <v>44834</v>
      </c>
      <c r="BK730" s="2">
        <v>44470</v>
      </c>
      <c r="BL730" s="2">
        <v>44834</v>
      </c>
      <c r="BM730" s="1">
        <v>40</v>
      </c>
      <c r="BN730" s="1">
        <v>0</v>
      </c>
      <c r="BO730" s="1">
        <v>8</v>
      </c>
      <c r="BP730" s="1">
        <v>8</v>
      </c>
      <c r="BQ730" s="1">
        <v>8</v>
      </c>
      <c r="BR730" s="1">
        <v>8</v>
      </c>
      <c r="BS730" s="1">
        <v>8</v>
      </c>
      <c r="BT730" s="1">
        <v>0</v>
      </c>
      <c r="BU730" s="1" t="str">
        <f>"8:30 AM"</f>
        <v>8:30 AM</v>
      </c>
      <c r="BV730" s="1" t="str">
        <f>"5:30 PM"</f>
        <v>5:30 PM</v>
      </c>
      <c r="BW730" s="1" t="s">
        <v>392</v>
      </c>
      <c r="BX730" s="1">
        <v>0</v>
      </c>
      <c r="BY730" s="1">
        <v>12</v>
      </c>
      <c r="BZ730" s="1" t="s">
        <v>112</v>
      </c>
      <c r="CB730" s="4" t="s">
        <v>9839</v>
      </c>
      <c r="CC730" s="1" t="s">
        <v>9840</v>
      </c>
      <c r="CE730" s="1" t="s">
        <v>116</v>
      </c>
      <c r="CF730" s="1" t="s">
        <v>117</v>
      </c>
      <c r="CG730" s="1">
        <v>96950</v>
      </c>
      <c r="CH730" s="3">
        <v>9.49</v>
      </c>
      <c r="CI730" s="3">
        <v>9.49</v>
      </c>
      <c r="CJ730" s="3">
        <v>0</v>
      </c>
      <c r="CK730" s="3">
        <v>0</v>
      </c>
      <c r="CL730" s="1" t="s">
        <v>137</v>
      </c>
      <c r="CM730" s="1" t="s">
        <v>331</v>
      </c>
      <c r="CN730" s="1" t="s">
        <v>139</v>
      </c>
      <c r="CP730" s="1" t="s">
        <v>112</v>
      </c>
      <c r="CQ730" s="1" t="s">
        <v>111</v>
      </c>
      <c r="CR730" s="1" t="s">
        <v>112</v>
      </c>
      <c r="CS730" s="1" t="s">
        <v>112</v>
      </c>
      <c r="CT730" s="1" t="s">
        <v>138</v>
      </c>
      <c r="CU730" s="1" t="s">
        <v>111</v>
      </c>
      <c r="CV730" s="1" t="s">
        <v>138</v>
      </c>
      <c r="CW730" s="1" t="s">
        <v>8786</v>
      </c>
      <c r="CX730" s="1">
        <v>16702358165</v>
      </c>
      <c r="CY730" s="1" t="s">
        <v>2021</v>
      </c>
      <c r="CZ730" s="1" t="s">
        <v>138</v>
      </c>
      <c r="DA730" s="1" t="s">
        <v>111</v>
      </c>
      <c r="DB730" s="1" t="s">
        <v>112</v>
      </c>
      <c r="DC730" s="1" t="s">
        <v>2440</v>
      </c>
      <c r="DD730" s="1" t="s">
        <v>2441</v>
      </c>
      <c r="DE730" s="1" t="s">
        <v>2029</v>
      </c>
      <c r="DF730" s="1" t="s">
        <v>2017</v>
      </c>
      <c r="DG730" s="1" t="s">
        <v>2021</v>
      </c>
    </row>
    <row r="731" spans="1:111" ht="15.6" customHeight="1" x14ac:dyDescent="0.25">
      <c r="A731" s="1" t="s">
        <v>9841</v>
      </c>
      <c r="B731" s="1" t="s">
        <v>238</v>
      </c>
      <c r="C731" s="2">
        <v>44349.91457627315</v>
      </c>
      <c r="D731" s="2">
        <v>44390</v>
      </c>
      <c r="E731" s="1" t="s">
        <v>110</v>
      </c>
      <c r="F731" s="2">
        <v>44468.833333333336</v>
      </c>
      <c r="G731" s="1" t="s">
        <v>112</v>
      </c>
      <c r="H731" s="1" t="s">
        <v>112</v>
      </c>
      <c r="I731" s="1" t="s">
        <v>112</v>
      </c>
      <c r="J731" s="1" t="s">
        <v>9842</v>
      </c>
      <c r="L731" s="1" t="s">
        <v>5526</v>
      </c>
      <c r="M731" s="1" t="s">
        <v>9843</v>
      </c>
      <c r="N731" s="1" t="s">
        <v>116</v>
      </c>
      <c r="O731" s="1" t="s">
        <v>117</v>
      </c>
      <c r="P731" s="9">
        <v>96950</v>
      </c>
      <c r="Q731" s="1" t="s">
        <v>118</v>
      </c>
      <c r="S731" s="1">
        <v>16707880115</v>
      </c>
      <c r="U731" s="1">
        <v>811111</v>
      </c>
      <c r="V731" s="1" t="s">
        <v>119</v>
      </c>
      <c r="X731" s="1" t="s">
        <v>9844</v>
      </c>
      <c r="Y731" s="1" t="s">
        <v>9845</v>
      </c>
      <c r="Z731" s="1" t="s">
        <v>138</v>
      </c>
      <c r="AA731" s="1" t="s">
        <v>245</v>
      </c>
      <c r="AB731" s="1" t="s">
        <v>5526</v>
      </c>
      <c r="AC731" s="1" t="s">
        <v>9843</v>
      </c>
      <c r="AD731" s="1" t="s">
        <v>116</v>
      </c>
      <c r="AE731" s="1" t="s">
        <v>117</v>
      </c>
      <c r="AF731" s="9">
        <v>96950</v>
      </c>
      <c r="AG731" s="1" t="s">
        <v>118</v>
      </c>
      <c r="AI731" s="1">
        <v>16707880115</v>
      </c>
      <c r="AK731" s="1" t="s">
        <v>9846</v>
      </c>
      <c r="BC731" s="1" t="str">
        <f>"49-3023.01"</f>
        <v>49-3023.01</v>
      </c>
      <c r="BD731" s="1" t="s">
        <v>608</v>
      </c>
      <c r="BE731" s="1" t="s">
        <v>9847</v>
      </c>
      <c r="BF731" s="1" t="s">
        <v>2342</v>
      </c>
      <c r="BG731" s="1">
        <v>1</v>
      </c>
      <c r="BH731" s="1">
        <v>1</v>
      </c>
      <c r="BI731" s="2">
        <v>44470</v>
      </c>
      <c r="BJ731" s="2">
        <v>44834</v>
      </c>
      <c r="BK731" s="2">
        <v>44470</v>
      </c>
      <c r="BL731" s="2">
        <v>44834</v>
      </c>
      <c r="BM731" s="1">
        <v>35</v>
      </c>
      <c r="BN731" s="1">
        <v>0</v>
      </c>
      <c r="BO731" s="1">
        <v>7</v>
      </c>
      <c r="BP731" s="1">
        <v>7</v>
      </c>
      <c r="BQ731" s="1">
        <v>7</v>
      </c>
      <c r="BR731" s="1">
        <v>7</v>
      </c>
      <c r="BS731" s="1">
        <v>7</v>
      </c>
      <c r="BT731" s="1">
        <v>0</v>
      </c>
      <c r="BU731" s="1" t="str">
        <f>"9:00 AM"</f>
        <v>9:00 AM</v>
      </c>
      <c r="BV731" s="1" t="str">
        <f>"5:00 PM"</f>
        <v>5:00 PM</v>
      </c>
      <c r="BW731" s="1" t="s">
        <v>230</v>
      </c>
      <c r="BX731" s="1">
        <v>0</v>
      </c>
      <c r="BY731" s="1">
        <v>24</v>
      </c>
      <c r="BZ731" s="1" t="s">
        <v>112</v>
      </c>
      <c r="CB731" s="1" t="s">
        <v>9848</v>
      </c>
      <c r="CC731" s="1" t="s">
        <v>5526</v>
      </c>
      <c r="CD731" s="1" t="s">
        <v>9843</v>
      </c>
      <c r="CE731" s="1" t="s">
        <v>116</v>
      </c>
      <c r="CF731" s="1" t="s">
        <v>117</v>
      </c>
      <c r="CG731" s="1">
        <v>96950</v>
      </c>
      <c r="CH731" s="3">
        <v>8.75</v>
      </c>
      <c r="CI731" s="3">
        <v>8.75</v>
      </c>
      <c r="CJ731" s="3">
        <v>0</v>
      </c>
      <c r="CK731" s="3">
        <v>0</v>
      </c>
      <c r="CL731" s="1" t="s">
        <v>137</v>
      </c>
      <c r="CM731" s="1" t="s">
        <v>168</v>
      </c>
      <c r="CN731" s="1" t="s">
        <v>139</v>
      </c>
      <c r="CP731" s="1" t="s">
        <v>112</v>
      </c>
      <c r="CQ731" s="1" t="s">
        <v>111</v>
      </c>
      <c r="CR731" s="1" t="s">
        <v>112</v>
      </c>
      <c r="CS731" s="1" t="s">
        <v>112</v>
      </c>
      <c r="CT731" s="1" t="s">
        <v>138</v>
      </c>
      <c r="CU731" s="1" t="s">
        <v>111</v>
      </c>
      <c r="CV731" s="1" t="s">
        <v>138</v>
      </c>
      <c r="CW731" s="1" t="s">
        <v>168</v>
      </c>
      <c r="CX731" s="1">
        <v>16707880115</v>
      </c>
      <c r="CY731" s="1" t="s">
        <v>9849</v>
      </c>
      <c r="CZ731" s="1" t="s">
        <v>168</v>
      </c>
      <c r="DA731" s="1" t="s">
        <v>111</v>
      </c>
      <c r="DB731" s="1" t="s">
        <v>112</v>
      </c>
    </row>
    <row r="732" spans="1:111" ht="15.6" customHeight="1" x14ac:dyDescent="0.25">
      <c r="A732" s="1" t="s">
        <v>9850</v>
      </c>
      <c r="B732" s="1" t="s">
        <v>238</v>
      </c>
      <c r="C732" s="2">
        <v>44344.890811689816</v>
      </c>
      <c r="D732" s="2">
        <v>44386</v>
      </c>
      <c r="E732" s="1" t="s">
        <v>110</v>
      </c>
      <c r="F732" s="2">
        <v>44468.833333333336</v>
      </c>
      <c r="G732" s="1" t="s">
        <v>111</v>
      </c>
      <c r="H732" s="1" t="s">
        <v>111</v>
      </c>
      <c r="I732" s="1" t="s">
        <v>112</v>
      </c>
      <c r="J732" s="1" t="s">
        <v>9851</v>
      </c>
      <c r="K732" s="1" t="s">
        <v>9852</v>
      </c>
      <c r="L732" s="1" t="s">
        <v>9853</v>
      </c>
      <c r="M732" s="1" t="s">
        <v>2805</v>
      </c>
      <c r="N732" s="1" t="s">
        <v>116</v>
      </c>
      <c r="O732" s="1" t="s">
        <v>117</v>
      </c>
      <c r="P732" s="9">
        <v>96950</v>
      </c>
      <c r="Q732" s="1" t="s">
        <v>118</v>
      </c>
      <c r="S732" s="1">
        <v>16702346854</v>
      </c>
      <c r="U732" s="1">
        <v>722320</v>
      </c>
      <c r="V732" s="1" t="s">
        <v>119</v>
      </c>
      <c r="X732" s="1" t="s">
        <v>3244</v>
      </c>
      <c r="Y732" s="1" t="s">
        <v>9854</v>
      </c>
      <c r="Z732" s="1" t="s">
        <v>9855</v>
      </c>
      <c r="AA732" s="1" t="s">
        <v>3284</v>
      </c>
      <c r="AB732" s="1" t="s">
        <v>9853</v>
      </c>
      <c r="AC732" s="1" t="s">
        <v>2805</v>
      </c>
      <c r="AD732" s="1" t="s">
        <v>116</v>
      </c>
      <c r="AE732" s="1" t="s">
        <v>117</v>
      </c>
      <c r="AF732" s="9">
        <v>96950</v>
      </c>
      <c r="AG732" s="1" t="s">
        <v>118</v>
      </c>
      <c r="AI732" s="1">
        <v>16702346854</v>
      </c>
      <c r="AK732" s="1" t="s">
        <v>9856</v>
      </c>
      <c r="BC732" s="1" t="str">
        <f>"51-3011.00"</f>
        <v>51-3011.00</v>
      </c>
      <c r="BD732" s="1" t="s">
        <v>1079</v>
      </c>
      <c r="BE732" s="1" t="s">
        <v>9857</v>
      </c>
      <c r="BF732" s="1" t="s">
        <v>4022</v>
      </c>
      <c r="BG732" s="1">
        <v>3</v>
      </c>
      <c r="BH732" s="1">
        <v>3</v>
      </c>
      <c r="BI732" s="2">
        <v>44470</v>
      </c>
      <c r="BJ732" s="2">
        <v>45565</v>
      </c>
      <c r="BK732" s="2">
        <v>44470</v>
      </c>
      <c r="BL732" s="2">
        <v>45565</v>
      </c>
      <c r="BM732" s="1">
        <v>40</v>
      </c>
      <c r="BN732" s="1">
        <v>0</v>
      </c>
      <c r="BO732" s="1">
        <v>8</v>
      </c>
      <c r="BP732" s="1">
        <v>8</v>
      </c>
      <c r="BQ732" s="1">
        <v>8</v>
      </c>
      <c r="BR732" s="1">
        <v>8</v>
      </c>
      <c r="BS732" s="1">
        <v>8</v>
      </c>
      <c r="BT732" s="1">
        <v>0</v>
      </c>
      <c r="BU732" s="1" t="str">
        <f>"3:00 AM"</f>
        <v>3:00 AM</v>
      </c>
      <c r="BV732" s="1" t="str">
        <f>"7:00 PM"</f>
        <v>7:00 PM</v>
      </c>
      <c r="BW732" s="1" t="s">
        <v>135</v>
      </c>
      <c r="BX732" s="1">
        <v>0</v>
      </c>
      <c r="BY732" s="1">
        <v>12</v>
      </c>
      <c r="BZ732" s="1" t="s">
        <v>112</v>
      </c>
      <c r="CB732" s="1" t="s">
        <v>9858</v>
      </c>
      <c r="CC732" s="1" t="s">
        <v>9853</v>
      </c>
      <c r="CD732" s="1" t="s">
        <v>2805</v>
      </c>
      <c r="CE732" s="1" t="s">
        <v>116</v>
      </c>
      <c r="CF732" s="1" t="s">
        <v>117</v>
      </c>
      <c r="CG732" s="1">
        <v>96950</v>
      </c>
      <c r="CH732" s="3">
        <v>7.9</v>
      </c>
      <c r="CI732" s="3">
        <v>7.9</v>
      </c>
      <c r="CJ732" s="3">
        <v>11.85</v>
      </c>
      <c r="CK732" s="3">
        <v>11.85</v>
      </c>
      <c r="CL732" s="1" t="s">
        <v>137</v>
      </c>
      <c r="CM732" s="1" t="s">
        <v>362</v>
      </c>
      <c r="CN732" s="1" t="s">
        <v>139</v>
      </c>
      <c r="CP732" s="1" t="s">
        <v>112</v>
      </c>
      <c r="CQ732" s="1" t="s">
        <v>111</v>
      </c>
      <c r="CR732" s="1" t="s">
        <v>112</v>
      </c>
      <c r="CS732" s="1" t="s">
        <v>111</v>
      </c>
      <c r="CT732" s="1" t="s">
        <v>138</v>
      </c>
      <c r="CU732" s="1" t="s">
        <v>111</v>
      </c>
      <c r="CV732" s="1" t="s">
        <v>138</v>
      </c>
      <c r="CW732" s="1" t="s">
        <v>3288</v>
      </c>
      <c r="CX732" s="1">
        <v>16702346854</v>
      </c>
      <c r="CY732" s="1" t="s">
        <v>9856</v>
      </c>
      <c r="CZ732" s="1" t="s">
        <v>138</v>
      </c>
      <c r="DA732" s="1" t="s">
        <v>111</v>
      </c>
      <c r="DB732" s="1" t="s">
        <v>112</v>
      </c>
    </row>
    <row r="733" spans="1:111" ht="15.6" customHeight="1" x14ac:dyDescent="0.25">
      <c r="A733" s="1" t="s">
        <v>9859</v>
      </c>
      <c r="B733" s="1" t="s">
        <v>238</v>
      </c>
      <c r="C733" s="2">
        <v>44353.662016782408</v>
      </c>
      <c r="D733" s="2">
        <v>44396</v>
      </c>
      <c r="E733" s="1" t="s">
        <v>180</v>
      </c>
      <c r="G733" s="1" t="s">
        <v>112</v>
      </c>
      <c r="H733" s="1" t="s">
        <v>112</v>
      </c>
      <c r="I733" s="1" t="s">
        <v>112</v>
      </c>
      <c r="J733" s="1" t="s">
        <v>6485</v>
      </c>
      <c r="K733" s="1" t="s">
        <v>6486</v>
      </c>
      <c r="L733" s="1" t="s">
        <v>6487</v>
      </c>
      <c r="N733" s="1" t="s">
        <v>116</v>
      </c>
      <c r="O733" s="1" t="s">
        <v>117</v>
      </c>
      <c r="P733" s="9">
        <v>96950</v>
      </c>
      <c r="Q733" s="1" t="s">
        <v>118</v>
      </c>
      <c r="S733" s="1">
        <v>16709896585</v>
      </c>
      <c r="U733" s="1">
        <v>722511</v>
      </c>
      <c r="V733" s="1" t="s">
        <v>119</v>
      </c>
      <c r="X733" s="1" t="s">
        <v>6488</v>
      </c>
      <c r="Y733" s="1" t="s">
        <v>6489</v>
      </c>
      <c r="Z733" s="1" t="s">
        <v>6490</v>
      </c>
      <c r="AA733" s="1" t="s">
        <v>245</v>
      </c>
      <c r="AB733" s="1" t="s">
        <v>6487</v>
      </c>
      <c r="AD733" s="1" t="s">
        <v>116</v>
      </c>
      <c r="AE733" s="1" t="s">
        <v>117</v>
      </c>
      <c r="AF733" s="9">
        <v>96950</v>
      </c>
      <c r="AG733" s="1" t="s">
        <v>118</v>
      </c>
      <c r="AI733" s="1">
        <v>16709896585</v>
      </c>
      <c r="AK733" s="1" t="s">
        <v>6491</v>
      </c>
      <c r="BC733" s="1" t="str">
        <f>"35-2014.00"</f>
        <v>35-2014.00</v>
      </c>
      <c r="BD733" s="1" t="s">
        <v>152</v>
      </c>
      <c r="BE733" s="1" t="s">
        <v>9201</v>
      </c>
      <c r="BF733" s="1" t="s">
        <v>154</v>
      </c>
      <c r="BG733" s="1">
        <v>3</v>
      </c>
      <c r="BH733" s="1">
        <v>3</v>
      </c>
      <c r="BI733" s="2">
        <v>44470</v>
      </c>
      <c r="BJ733" s="2">
        <v>44834</v>
      </c>
      <c r="BK733" s="2">
        <v>44470</v>
      </c>
      <c r="BL733" s="2">
        <v>44834</v>
      </c>
      <c r="BM733" s="1">
        <v>35</v>
      </c>
      <c r="BN733" s="1">
        <v>0</v>
      </c>
      <c r="BO733" s="1">
        <v>7</v>
      </c>
      <c r="BP733" s="1">
        <v>7</v>
      </c>
      <c r="BQ733" s="1">
        <v>7</v>
      </c>
      <c r="BR733" s="1">
        <v>7</v>
      </c>
      <c r="BS733" s="1">
        <v>7</v>
      </c>
      <c r="BT733" s="1">
        <v>0</v>
      </c>
      <c r="BU733" s="1" t="str">
        <f>"8:00 AM"</f>
        <v>8:00 AM</v>
      </c>
      <c r="BV733" s="1" t="str">
        <f>"4:00 PM"</f>
        <v>4:00 PM</v>
      </c>
      <c r="BW733" s="1" t="s">
        <v>135</v>
      </c>
      <c r="BX733" s="1">
        <v>0</v>
      </c>
      <c r="BY733" s="1">
        <v>3</v>
      </c>
      <c r="BZ733" s="1" t="s">
        <v>112</v>
      </c>
      <c r="CB733" s="4" t="s">
        <v>9202</v>
      </c>
      <c r="CC733" s="1" t="s">
        <v>6495</v>
      </c>
      <c r="CD733" s="1" t="s">
        <v>6487</v>
      </c>
      <c r="CE733" s="1" t="s">
        <v>116</v>
      </c>
      <c r="CF733" s="1" t="s">
        <v>117</v>
      </c>
      <c r="CG733" s="1">
        <v>96950</v>
      </c>
      <c r="CH733" s="3">
        <v>8.68</v>
      </c>
      <c r="CI733" s="3">
        <v>8.68</v>
      </c>
      <c r="CL733" s="1" t="s">
        <v>137</v>
      </c>
      <c r="CM733" s="1" t="s">
        <v>138</v>
      </c>
      <c r="CN733" s="1" t="s">
        <v>139</v>
      </c>
      <c r="CP733" s="1" t="s">
        <v>112</v>
      </c>
      <c r="CQ733" s="1" t="s">
        <v>111</v>
      </c>
      <c r="CR733" s="1" t="s">
        <v>112</v>
      </c>
      <c r="CS733" s="1" t="s">
        <v>112</v>
      </c>
      <c r="CT733" s="1" t="s">
        <v>138</v>
      </c>
      <c r="CU733" s="1" t="s">
        <v>111</v>
      </c>
      <c r="CV733" s="1" t="s">
        <v>138</v>
      </c>
      <c r="CW733" s="1" t="s">
        <v>5252</v>
      </c>
      <c r="CX733" s="1">
        <v>16709896585</v>
      </c>
      <c r="CY733" s="1" t="s">
        <v>6491</v>
      </c>
      <c r="CZ733" s="1" t="s">
        <v>138</v>
      </c>
      <c r="DA733" s="1" t="s">
        <v>111</v>
      </c>
      <c r="DB733" s="1" t="s">
        <v>112</v>
      </c>
    </row>
    <row r="734" spans="1:111" ht="15.6" customHeight="1" x14ac:dyDescent="0.25">
      <c r="A734" s="1" t="s">
        <v>9860</v>
      </c>
      <c r="B734" s="1" t="s">
        <v>238</v>
      </c>
      <c r="C734" s="2">
        <v>44375.873808680553</v>
      </c>
      <c r="D734" s="2">
        <v>44421</v>
      </c>
      <c r="E734" s="1" t="s">
        <v>180</v>
      </c>
      <c r="G734" s="1" t="s">
        <v>112</v>
      </c>
      <c r="H734" s="1" t="s">
        <v>112</v>
      </c>
      <c r="I734" s="1" t="s">
        <v>112</v>
      </c>
      <c r="J734" s="1" t="s">
        <v>9861</v>
      </c>
      <c r="L734" s="1" t="s">
        <v>9862</v>
      </c>
      <c r="M734" s="1" t="s">
        <v>9863</v>
      </c>
      <c r="N734" s="1" t="s">
        <v>116</v>
      </c>
      <c r="O734" s="1" t="s">
        <v>117</v>
      </c>
      <c r="P734" s="9">
        <v>96950</v>
      </c>
      <c r="Q734" s="1" t="s">
        <v>118</v>
      </c>
      <c r="S734" s="1">
        <v>16704833670</v>
      </c>
      <c r="T734" s="1">
        <v>0</v>
      </c>
      <c r="U734" s="1">
        <v>56152</v>
      </c>
      <c r="V734" s="1" t="s">
        <v>119</v>
      </c>
      <c r="X734" s="1" t="s">
        <v>3525</v>
      </c>
      <c r="Y734" s="1" t="s">
        <v>9864</v>
      </c>
      <c r="AA734" s="1" t="s">
        <v>245</v>
      </c>
      <c r="AB734" s="1" t="s">
        <v>9862</v>
      </c>
      <c r="AC734" s="1" t="s">
        <v>9863</v>
      </c>
      <c r="AD734" s="1" t="s">
        <v>116</v>
      </c>
      <c r="AE734" s="1" t="s">
        <v>117</v>
      </c>
      <c r="AF734" s="9">
        <v>96950</v>
      </c>
      <c r="AG734" s="1" t="s">
        <v>118</v>
      </c>
      <c r="AI734" s="1">
        <v>16704833670</v>
      </c>
      <c r="AJ734" s="1">
        <v>0</v>
      </c>
      <c r="AK734" s="1" t="s">
        <v>9865</v>
      </c>
      <c r="BC734" s="1" t="str">
        <f>"39-7011.00"</f>
        <v>39-7011.00</v>
      </c>
      <c r="BD734" s="1" t="s">
        <v>1435</v>
      </c>
      <c r="BE734" s="1" t="s">
        <v>9866</v>
      </c>
      <c r="BF734" s="1" t="s">
        <v>3755</v>
      </c>
      <c r="BG734" s="1">
        <v>1</v>
      </c>
      <c r="BH734" s="1">
        <v>1</v>
      </c>
      <c r="BI734" s="2">
        <v>44470</v>
      </c>
      <c r="BJ734" s="2">
        <v>44834</v>
      </c>
      <c r="BK734" s="2">
        <v>44470</v>
      </c>
      <c r="BL734" s="2">
        <v>44834</v>
      </c>
      <c r="BM734" s="1">
        <v>40</v>
      </c>
      <c r="BN734" s="1">
        <v>0</v>
      </c>
      <c r="BO734" s="1">
        <v>8</v>
      </c>
      <c r="BP734" s="1">
        <v>8</v>
      </c>
      <c r="BQ734" s="1">
        <v>8</v>
      </c>
      <c r="BR734" s="1">
        <v>8</v>
      </c>
      <c r="BS734" s="1">
        <v>8</v>
      </c>
      <c r="BT734" s="1">
        <v>0</v>
      </c>
      <c r="BU734" s="1" t="str">
        <f>"8:00 AM"</f>
        <v>8:00 AM</v>
      </c>
      <c r="BV734" s="1" t="str">
        <f t="shared" ref="BV734:BV739" si="18">"5:00 PM"</f>
        <v>5:00 PM</v>
      </c>
      <c r="BW734" s="1" t="s">
        <v>135</v>
      </c>
      <c r="BX734" s="1">
        <v>0</v>
      </c>
      <c r="BY734" s="1">
        <v>24</v>
      </c>
      <c r="BZ734" s="1" t="s">
        <v>112</v>
      </c>
      <c r="CB734" s="1" t="s">
        <v>9867</v>
      </c>
      <c r="CC734" s="1" t="s">
        <v>9862</v>
      </c>
      <c r="CD734" s="1" t="s">
        <v>9863</v>
      </c>
      <c r="CE734" s="1" t="s">
        <v>116</v>
      </c>
      <c r="CF734" s="1" t="s">
        <v>117</v>
      </c>
      <c r="CG734" s="1">
        <v>96950</v>
      </c>
      <c r="CH734" s="3">
        <v>12.14</v>
      </c>
      <c r="CI734" s="3">
        <v>12.14</v>
      </c>
      <c r="CJ734" s="3">
        <v>18.21</v>
      </c>
      <c r="CK734" s="3">
        <v>18.21</v>
      </c>
      <c r="CL734" s="1" t="s">
        <v>137</v>
      </c>
      <c r="CM734" s="1" t="s">
        <v>138</v>
      </c>
      <c r="CN734" s="1" t="s">
        <v>139</v>
      </c>
      <c r="CP734" s="1" t="s">
        <v>112</v>
      </c>
      <c r="CQ734" s="1" t="s">
        <v>111</v>
      </c>
      <c r="CR734" s="1" t="s">
        <v>112</v>
      </c>
      <c r="CS734" s="1" t="s">
        <v>111</v>
      </c>
      <c r="CT734" s="1" t="s">
        <v>138</v>
      </c>
      <c r="CU734" s="1" t="s">
        <v>111</v>
      </c>
      <c r="CV734" s="1" t="s">
        <v>138</v>
      </c>
      <c r="CW734" s="1" t="s">
        <v>138</v>
      </c>
      <c r="CX734" s="1">
        <v>16704833670</v>
      </c>
      <c r="CY734" s="1" t="s">
        <v>9865</v>
      </c>
      <c r="CZ734" s="1" t="s">
        <v>138</v>
      </c>
      <c r="DA734" s="1" t="s">
        <v>111</v>
      </c>
      <c r="DB734" s="1" t="s">
        <v>112</v>
      </c>
      <c r="DC734" s="1" t="s">
        <v>3525</v>
      </c>
      <c r="DD734" s="1" t="s">
        <v>9864</v>
      </c>
      <c r="DF734" s="1" t="s">
        <v>9861</v>
      </c>
      <c r="DG734" s="1" t="s">
        <v>9865</v>
      </c>
    </row>
    <row r="735" spans="1:111" ht="15.6" customHeight="1" x14ac:dyDescent="0.25">
      <c r="A735" s="1" t="s">
        <v>9868</v>
      </c>
      <c r="B735" s="1" t="s">
        <v>238</v>
      </c>
      <c r="C735" s="2">
        <v>44386.247821527781</v>
      </c>
      <c r="D735" s="2">
        <v>44431</v>
      </c>
      <c r="E735" s="1" t="s">
        <v>180</v>
      </c>
      <c r="G735" s="1" t="s">
        <v>112</v>
      </c>
      <c r="H735" s="1" t="s">
        <v>112</v>
      </c>
      <c r="I735" s="1" t="s">
        <v>112</v>
      </c>
      <c r="J735" s="1" t="s">
        <v>4347</v>
      </c>
      <c r="K735" s="1" t="s">
        <v>4348</v>
      </c>
      <c r="L735" s="1" t="s">
        <v>4349</v>
      </c>
      <c r="M735" s="1" t="s">
        <v>4350</v>
      </c>
      <c r="N735" s="1" t="s">
        <v>116</v>
      </c>
      <c r="O735" s="1" t="s">
        <v>117</v>
      </c>
      <c r="P735" s="9">
        <v>96950</v>
      </c>
      <c r="Q735" s="1" t="s">
        <v>118</v>
      </c>
      <c r="S735" s="1">
        <v>16703223311</v>
      </c>
      <c r="T735" s="1">
        <v>4504</v>
      </c>
      <c r="U735" s="1">
        <v>72111</v>
      </c>
      <c r="V735" s="1" t="s">
        <v>119</v>
      </c>
      <c r="X735" s="1" t="s">
        <v>656</v>
      </c>
      <c r="Y735" s="1" t="s">
        <v>4351</v>
      </c>
      <c r="AA735" s="1" t="s">
        <v>1129</v>
      </c>
      <c r="AB735" s="1" t="s">
        <v>4349</v>
      </c>
      <c r="AC735" s="1" t="s">
        <v>4350</v>
      </c>
      <c r="AD735" s="1" t="s">
        <v>116</v>
      </c>
      <c r="AE735" s="1" t="s">
        <v>117</v>
      </c>
      <c r="AF735" s="9">
        <v>96950</v>
      </c>
      <c r="AG735" s="1" t="s">
        <v>118</v>
      </c>
      <c r="AI735" s="1">
        <v>16703223311</v>
      </c>
      <c r="AJ735" s="1">
        <v>4504</v>
      </c>
      <c r="AK735" s="1" t="s">
        <v>4352</v>
      </c>
      <c r="BC735" s="1" t="str">
        <f>"39-3091.00"</f>
        <v>39-3091.00</v>
      </c>
      <c r="BD735" s="1" t="s">
        <v>6622</v>
      </c>
      <c r="BE735" s="1" t="s">
        <v>9869</v>
      </c>
      <c r="BF735" s="1" t="s">
        <v>9870</v>
      </c>
      <c r="BG735" s="1">
        <v>5</v>
      </c>
      <c r="BH735" s="1">
        <v>5</v>
      </c>
      <c r="BI735" s="2">
        <v>44470</v>
      </c>
      <c r="BJ735" s="2">
        <v>44834</v>
      </c>
      <c r="BK735" s="2">
        <v>44470</v>
      </c>
      <c r="BL735" s="2">
        <v>44834</v>
      </c>
      <c r="BM735" s="1">
        <v>40</v>
      </c>
      <c r="BN735" s="1">
        <v>0</v>
      </c>
      <c r="BO735" s="1">
        <v>8</v>
      </c>
      <c r="BP735" s="1">
        <v>8</v>
      </c>
      <c r="BQ735" s="1">
        <v>8</v>
      </c>
      <c r="BR735" s="1">
        <v>8</v>
      </c>
      <c r="BS735" s="1">
        <v>8</v>
      </c>
      <c r="BT735" s="1">
        <v>0</v>
      </c>
      <c r="BU735" s="1" t="str">
        <f>"8:00 AM"</f>
        <v>8:00 AM</v>
      </c>
      <c r="BV735" s="1" t="str">
        <f t="shared" si="18"/>
        <v>5:00 PM</v>
      </c>
      <c r="BW735" s="1" t="s">
        <v>135</v>
      </c>
      <c r="BX735" s="1">
        <v>0</v>
      </c>
      <c r="BY735" s="1">
        <v>3</v>
      </c>
      <c r="BZ735" s="1" t="s">
        <v>112</v>
      </c>
      <c r="CB735" s="1" t="s">
        <v>9871</v>
      </c>
      <c r="CC735" s="1" t="s">
        <v>4349</v>
      </c>
      <c r="CD735" s="1" t="s">
        <v>4350</v>
      </c>
      <c r="CE735" s="1" t="s">
        <v>116</v>
      </c>
      <c r="CF735" s="1" t="s">
        <v>117</v>
      </c>
      <c r="CG735" s="1">
        <v>96950</v>
      </c>
      <c r="CH735" s="3">
        <v>7.85</v>
      </c>
      <c r="CI735" s="3">
        <v>7.85</v>
      </c>
      <c r="CJ735" s="3">
        <v>11.78</v>
      </c>
      <c r="CK735" s="3">
        <v>11.78</v>
      </c>
      <c r="CL735" s="1" t="s">
        <v>137</v>
      </c>
      <c r="CM735" s="1" t="s">
        <v>4355</v>
      </c>
      <c r="CN735" s="1" t="s">
        <v>139</v>
      </c>
      <c r="CP735" s="1" t="s">
        <v>112</v>
      </c>
      <c r="CQ735" s="1" t="s">
        <v>111</v>
      </c>
      <c r="CR735" s="1" t="s">
        <v>112</v>
      </c>
      <c r="CS735" s="1" t="s">
        <v>111</v>
      </c>
      <c r="CT735" s="1" t="s">
        <v>138</v>
      </c>
      <c r="CU735" s="1" t="s">
        <v>111</v>
      </c>
      <c r="CV735" s="1" t="s">
        <v>111</v>
      </c>
      <c r="CW735" s="1" t="s">
        <v>4356</v>
      </c>
      <c r="CX735" s="1">
        <v>16703223311</v>
      </c>
      <c r="CY735" s="1" t="s">
        <v>4357</v>
      </c>
      <c r="CZ735" s="1" t="s">
        <v>4358</v>
      </c>
      <c r="DA735" s="1" t="s">
        <v>111</v>
      </c>
      <c r="DB735" s="1" t="s">
        <v>112</v>
      </c>
      <c r="DC735" s="1" t="s">
        <v>4359</v>
      </c>
      <c r="DD735" s="1" t="s">
        <v>4360</v>
      </c>
      <c r="DE735" s="1" t="s">
        <v>1747</v>
      </c>
      <c r="DF735" s="1" t="s">
        <v>4347</v>
      </c>
      <c r="DG735" s="1" t="s">
        <v>4361</v>
      </c>
    </row>
    <row r="736" spans="1:111" ht="15.6" customHeight="1" x14ac:dyDescent="0.25">
      <c r="A736" s="1" t="s">
        <v>9872</v>
      </c>
      <c r="B736" s="1" t="s">
        <v>238</v>
      </c>
      <c r="C736" s="2">
        <v>44361.897737962965</v>
      </c>
      <c r="D736" s="2">
        <v>44405</v>
      </c>
      <c r="E736" s="1" t="s">
        <v>110</v>
      </c>
      <c r="F736" s="2">
        <v>44469.833333333336</v>
      </c>
      <c r="G736" s="1" t="s">
        <v>111</v>
      </c>
      <c r="H736" s="1" t="s">
        <v>112</v>
      </c>
      <c r="I736" s="1" t="s">
        <v>112</v>
      </c>
      <c r="J736" s="1" t="s">
        <v>3252</v>
      </c>
      <c r="K736" s="1" t="s">
        <v>3253</v>
      </c>
      <c r="L736" s="1" t="s">
        <v>3254</v>
      </c>
      <c r="N736" s="1" t="s">
        <v>116</v>
      </c>
      <c r="O736" s="1" t="s">
        <v>117</v>
      </c>
      <c r="P736" s="9">
        <v>96950</v>
      </c>
      <c r="Q736" s="1" t="s">
        <v>118</v>
      </c>
      <c r="S736" s="1">
        <v>16702882226</v>
      </c>
      <c r="U736" s="1">
        <v>722511</v>
      </c>
      <c r="V736" s="1" t="s">
        <v>119</v>
      </c>
      <c r="X736" s="1" t="s">
        <v>1010</v>
      </c>
      <c r="Y736" s="1" t="s">
        <v>3255</v>
      </c>
      <c r="AA736" s="1" t="s">
        <v>245</v>
      </c>
      <c r="AB736" s="1" t="s">
        <v>3254</v>
      </c>
      <c r="AD736" s="1" t="s">
        <v>116</v>
      </c>
      <c r="AE736" s="1" t="s">
        <v>117</v>
      </c>
      <c r="AF736" s="9">
        <v>96950</v>
      </c>
      <c r="AG736" s="1" t="s">
        <v>118</v>
      </c>
      <c r="AI736" s="1">
        <v>16702882226</v>
      </c>
      <c r="AK736" s="1" t="s">
        <v>620</v>
      </c>
      <c r="AL736" s="1" t="s">
        <v>125</v>
      </c>
      <c r="AM736" s="1" t="s">
        <v>621</v>
      </c>
      <c r="AN736" s="1" t="s">
        <v>622</v>
      </c>
      <c r="AP736" s="1" t="s">
        <v>1284</v>
      </c>
      <c r="AR736" s="1" t="s">
        <v>116</v>
      </c>
      <c r="AS736" s="1" t="s">
        <v>117</v>
      </c>
      <c r="AT736" s="9">
        <v>96950</v>
      </c>
      <c r="AU736" s="1" t="s">
        <v>118</v>
      </c>
      <c r="AW736" s="1">
        <v>16702353403</v>
      </c>
      <c r="AY736" s="1" t="s">
        <v>1406</v>
      </c>
      <c r="AZ736" s="1" t="s">
        <v>626</v>
      </c>
      <c r="BA736" s="1" t="s">
        <v>1407</v>
      </c>
      <c r="BC736" s="1" t="str">
        <f>"35-3031.00"</f>
        <v>35-3031.00</v>
      </c>
      <c r="BD736" s="1" t="s">
        <v>174</v>
      </c>
      <c r="BE736" s="1" t="s">
        <v>3257</v>
      </c>
      <c r="BF736" s="1" t="s">
        <v>3258</v>
      </c>
      <c r="BG736" s="1">
        <v>1</v>
      </c>
      <c r="BH736" s="1">
        <v>1</v>
      </c>
      <c r="BI736" s="2">
        <v>44471</v>
      </c>
      <c r="BJ736" s="2">
        <v>45566</v>
      </c>
      <c r="BK736" s="2">
        <v>44471</v>
      </c>
      <c r="BL736" s="2">
        <v>45566</v>
      </c>
      <c r="BM736" s="1">
        <v>35</v>
      </c>
      <c r="BN736" s="1">
        <v>0</v>
      </c>
      <c r="BO736" s="1">
        <v>7</v>
      </c>
      <c r="BP736" s="1">
        <v>7</v>
      </c>
      <c r="BQ736" s="1">
        <v>7</v>
      </c>
      <c r="BR736" s="1">
        <v>7</v>
      </c>
      <c r="BS736" s="1">
        <v>7</v>
      </c>
      <c r="BT736" s="1">
        <v>0</v>
      </c>
      <c r="BU736" s="1" t="str">
        <f>"9:00 AM"</f>
        <v>9:00 AM</v>
      </c>
      <c r="BV736" s="1" t="str">
        <f t="shared" si="18"/>
        <v>5:00 PM</v>
      </c>
      <c r="BW736" s="1" t="s">
        <v>135</v>
      </c>
      <c r="BX736" s="1">
        <v>0</v>
      </c>
      <c r="BY736" s="1">
        <v>12</v>
      </c>
      <c r="BZ736" s="1" t="s">
        <v>112</v>
      </c>
      <c r="CB736" s="1" t="s">
        <v>3259</v>
      </c>
      <c r="CC736" s="1" t="s">
        <v>3260</v>
      </c>
      <c r="CD736" s="1" t="s">
        <v>3254</v>
      </c>
      <c r="CE736" s="1" t="s">
        <v>116</v>
      </c>
      <c r="CF736" s="1" t="s">
        <v>117</v>
      </c>
      <c r="CG736" s="1">
        <v>96950</v>
      </c>
      <c r="CH736" s="3">
        <v>8.5</v>
      </c>
      <c r="CI736" s="3">
        <v>8.5</v>
      </c>
      <c r="CJ736" s="3">
        <v>12.75</v>
      </c>
      <c r="CK736" s="3">
        <v>12.75</v>
      </c>
      <c r="CL736" s="1" t="s">
        <v>137</v>
      </c>
      <c r="CN736" s="1" t="s">
        <v>139</v>
      </c>
      <c r="CP736" s="1" t="s">
        <v>112</v>
      </c>
      <c r="CQ736" s="1" t="s">
        <v>111</v>
      </c>
      <c r="CR736" s="1" t="s">
        <v>112</v>
      </c>
      <c r="CS736" s="1" t="s">
        <v>111</v>
      </c>
      <c r="CT736" s="1" t="s">
        <v>138</v>
      </c>
      <c r="CU736" s="1" t="s">
        <v>111</v>
      </c>
      <c r="CV736" s="1" t="s">
        <v>138</v>
      </c>
      <c r="CW736" s="1" t="s">
        <v>631</v>
      </c>
      <c r="CX736" s="1">
        <v>16702882226</v>
      </c>
      <c r="CY736" s="1" t="s">
        <v>620</v>
      </c>
      <c r="CZ736" s="1" t="s">
        <v>138</v>
      </c>
      <c r="DA736" s="1" t="s">
        <v>111</v>
      </c>
      <c r="DB736" s="1" t="s">
        <v>112</v>
      </c>
    </row>
    <row r="737" spans="1:111" ht="15.6" customHeight="1" x14ac:dyDescent="0.25">
      <c r="A737" s="1" t="s">
        <v>9873</v>
      </c>
      <c r="B737" s="1" t="s">
        <v>238</v>
      </c>
      <c r="C737" s="2">
        <v>44352.132127893521</v>
      </c>
      <c r="D737" s="2">
        <v>44390</v>
      </c>
      <c r="E737" s="1" t="s">
        <v>180</v>
      </c>
      <c r="G737" s="1" t="s">
        <v>112</v>
      </c>
      <c r="H737" s="1" t="s">
        <v>112</v>
      </c>
      <c r="I737" s="1" t="s">
        <v>112</v>
      </c>
      <c r="J737" s="1" t="s">
        <v>6471</v>
      </c>
      <c r="K737" s="1" t="s">
        <v>6471</v>
      </c>
      <c r="L737" s="1" t="s">
        <v>6472</v>
      </c>
      <c r="M737" s="1" t="s">
        <v>6473</v>
      </c>
      <c r="N737" s="1" t="s">
        <v>167</v>
      </c>
      <c r="O737" s="1" t="s">
        <v>117</v>
      </c>
      <c r="P737" s="9">
        <v>96950</v>
      </c>
      <c r="Q737" s="1" t="s">
        <v>118</v>
      </c>
      <c r="S737" s="1">
        <v>16702357642</v>
      </c>
      <c r="U737" s="1">
        <v>53111</v>
      </c>
      <c r="V737" s="1" t="s">
        <v>119</v>
      </c>
      <c r="X737" s="1" t="s">
        <v>6474</v>
      </c>
      <c r="Y737" s="1" t="s">
        <v>6475</v>
      </c>
      <c r="Z737" s="1" t="s">
        <v>6476</v>
      </c>
      <c r="AA737" s="1" t="s">
        <v>6477</v>
      </c>
      <c r="AB737" s="1" t="s">
        <v>9874</v>
      </c>
      <c r="AC737" s="1" t="s">
        <v>6473</v>
      </c>
      <c r="AD737" s="1" t="s">
        <v>167</v>
      </c>
      <c r="AE737" s="1" t="s">
        <v>117</v>
      </c>
      <c r="AF737" s="9">
        <v>96950</v>
      </c>
      <c r="AG737" s="1" t="s">
        <v>118</v>
      </c>
      <c r="AI737" s="1">
        <v>16702357642</v>
      </c>
      <c r="AK737" s="1" t="s">
        <v>6478</v>
      </c>
      <c r="BC737" s="1" t="str">
        <f>"43-3031.00"</f>
        <v>43-3031.00</v>
      </c>
      <c r="BD737" s="1" t="s">
        <v>389</v>
      </c>
      <c r="BE737" s="1" t="s">
        <v>9875</v>
      </c>
      <c r="BF737" s="1" t="s">
        <v>763</v>
      </c>
      <c r="BG737" s="1">
        <v>4</v>
      </c>
      <c r="BH737" s="1">
        <v>4</v>
      </c>
      <c r="BI737" s="2">
        <v>44470</v>
      </c>
      <c r="BJ737" s="2">
        <v>44834</v>
      </c>
      <c r="BK737" s="2">
        <v>44470</v>
      </c>
      <c r="BL737" s="2">
        <v>44834</v>
      </c>
      <c r="BM737" s="1">
        <v>40</v>
      </c>
      <c r="BN737" s="1">
        <v>0</v>
      </c>
      <c r="BO737" s="1">
        <v>8</v>
      </c>
      <c r="BP737" s="1">
        <v>8</v>
      </c>
      <c r="BQ737" s="1">
        <v>8</v>
      </c>
      <c r="BR737" s="1">
        <v>8</v>
      </c>
      <c r="BS737" s="1">
        <v>8</v>
      </c>
      <c r="BT737" s="1">
        <v>0</v>
      </c>
      <c r="BU737" s="1" t="str">
        <f>"8:00 AM"</f>
        <v>8:00 AM</v>
      </c>
      <c r="BV737" s="1" t="str">
        <f t="shared" si="18"/>
        <v>5:00 PM</v>
      </c>
      <c r="BW737" s="1" t="s">
        <v>392</v>
      </c>
      <c r="BX737" s="1">
        <v>0</v>
      </c>
      <c r="BY737" s="1">
        <v>12</v>
      </c>
      <c r="BZ737" s="1" t="s">
        <v>112</v>
      </c>
      <c r="CB737" s="1" t="s">
        <v>9876</v>
      </c>
      <c r="CC737" s="1" t="s">
        <v>9877</v>
      </c>
      <c r="CD737" s="1" t="s">
        <v>138</v>
      </c>
      <c r="CE737" s="1" t="s">
        <v>167</v>
      </c>
      <c r="CF737" s="1" t="s">
        <v>117</v>
      </c>
      <c r="CG737" s="1">
        <v>96950</v>
      </c>
      <c r="CH737" s="3">
        <v>9.49</v>
      </c>
      <c r="CI737" s="3">
        <v>9.49</v>
      </c>
      <c r="CJ737" s="3">
        <v>14.24</v>
      </c>
      <c r="CK737" s="3">
        <v>14.24</v>
      </c>
      <c r="CL737" s="1" t="s">
        <v>137</v>
      </c>
      <c r="CM737" s="1" t="s">
        <v>138</v>
      </c>
      <c r="CN737" s="1" t="s">
        <v>139</v>
      </c>
      <c r="CP737" s="1" t="s">
        <v>112</v>
      </c>
      <c r="CQ737" s="1" t="s">
        <v>111</v>
      </c>
      <c r="CR737" s="1" t="s">
        <v>111</v>
      </c>
      <c r="CS737" s="1" t="s">
        <v>111</v>
      </c>
      <c r="CT737" s="1" t="s">
        <v>138</v>
      </c>
      <c r="CU737" s="1" t="s">
        <v>111</v>
      </c>
      <c r="CV737" s="1" t="s">
        <v>138</v>
      </c>
      <c r="CW737" s="1" t="s">
        <v>138</v>
      </c>
      <c r="CX737" s="1">
        <v>16702357642</v>
      </c>
      <c r="CY737" s="1" t="s">
        <v>6478</v>
      </c>
      <c r="CZ737" s="1" t="s">
        <v>138</v>
      </c>
      <c r="DA737" s="1" t="s">
        <v>111</v>
      </c>
      <c r="DB737" s="1" t="s">
        <v>112</v>
      </c>
    </row>
    <row r="738" spans="1:111" ht="15.6" customHeight="1" x14ac:dyDescent="0.25">
      <c r="A738" s="1" t="s">
        <v>9882</v>
      </c>
      <c r="B738" s="1" t="s">
        <v>238</v>
      </c>
      <c r="C738" s="2">
        <v>44390.286741666663</v>
      </c>
      <c r="D738" s="2">
        <v>44438</v>
      </c>
      <c r="E738" s="1" t="s">
        <v>110</v>
      </c>
      <c r="F738" s="2">
        <v>44468.833333333336</v>
      </c>
      <c r="G738" s="1" t="s">
        <v>112</v>
      </c>
      <c r="H738" s="1" t="s">
        <v>112</v>
      </c>
      <c r="I738" s="1" t="s">
        <v>112</v>
      </c>
      <c r="J738" s="1" t="s">
        <v>1693</v>
      </c>
      <c r="L738" s="1" t="s">
        <v>1694</v>
      </c>
      <c r="M738" s="1" t="s">
        <v>1695</v>
      </c>
      <c r="N738" s="1" t="s">
        <v>863</v>
      </c>
      <c r="O738" s="1" t="s">
        <v>117</v>
      </c>
      <c r="P738" s="9">
        <v>96950</v>
      </c>
      <c r="Q738" s="1" t="s">
        <v>118</v>
      </c>
      <c r="S738" s="1">
        <v>16702345828</v>
      </c>
      <c r="U738" s="1">
        <v>2362</v>
      </c>
      <c r="V738" s="1" t="s">
        <v>119</v>
      </c>
      <c r="X738" s="1" t="s">
        <v>1696</v>
      </c>
      <c r="Y738" s="1" t="s">
        <v>1697</v>
      </c>
      <c r="AA738" s="1" t="s">
        <v>171</v>
      </c>
      <c r="AB738" s="1" t="s">
        <v>1694</v>
      </c>
      <c r="AC738" s="1" t="s">
        <v>1695</v>
      </c>
      <c r="AD738" s="1" t="s">
        <v>863</v>
      </c>
      <c r="AE738" s="1" t="s">
        <v>117</v>
      </c>
      <c r="AF738" s="9">
        <v>96950</v>
      </c>
      <c r="AG738" s="1" t="s">
        <v>118</v>
      </c>
      <c r="AI738" s="1">
        <v>16702345828</v>
      </c>
      <c r="AK738" s="1" t="s">
        <v>1698</v>
      </c>
      <c r="BC738" s="1" t="str">
        <f>"47-2061.00"</f>
        <v>47-2061.00</v>
      </c>
      <c r="BD738" s="1" t="s">
        <v>1116</v>
      </c>
      <c r="BE738" s="1" t="s">
        <v>9883</v>
      </c>
      <c r="BF738" s="1" t="s">
        <v>2094</v>
      </c>
      <c r="BG738" s="1">
        <v>1</v>
      </c>
      <c r="BH738" s="1">
        <v>1</v>
      </c>
      <c r="BI738" s="2">
        <v>44470</v>
      </c>
      <c r="BJ738" s="2">
        <v>44834</v>
      </c>
      <c r="BK738" s="2">
        <v>44470</v>
      </c>
      <c r="BL738" s="2">
        <v>44834</v>
      </c>
      <c r="BM738" s="1">
        <v>40</v>
      </c>
      <c r="BN738" s="1">
        <v>0</v>
      </c>
      <c r="BO738" s="1">
        <v>8</v>
      </c>
      <c r="BP738" s="1">
        <v>8</v>
      </c>
      <c r="BQ738" s="1">
        <v>8</v>
      </c>
      <c r="BR738" s="1">
        <v>8</v>
      </c>
      <c r="BS738" s="1">
        <v>8</v>
      </c>
      <c r="BT738" s="1">
        <v>0</v>
      </c>
      <c r="BU738" s="1" t="str">
        <f>"8:00 AM"</f>
        <v>8:00 AM</v>
      </c>
      <c r="BV738" s="1" t="str">
        <f t="shared" si="18"/>
        <v>5:00 PM</v>
      </c>
      <c r="BW738" s="1" t="s">
        <v>135</v>
      </c>
      <c r="BX738" s="1">
        <v>0</v>
      </c>
      <c r="BY738" s="1">
        <v>12</v>
      </c>
      <c r="BZ738" s="1" t="s">
        <v>112</v>
      </c>
      <c r="CB738" s="1" t="s">
        <v>331</v>
      </c>
      <c r="CC738" s="1" t="s">
        <v>1694</v>
      </c>
      <c r="CD738" s="1" t="s">
        <v>1695</v>
      </c>
      <c r="CE738" s="1" t="s">
        <v>863</v>
      </c>
      <c r="CF738" s="1" t="s">
        <v>117</v>
      </c>
      <c r="CG738" s="1">
        <v>96950</v>
      </c>
      <c r="CH738" s="3">
        <v>8.9700000000000006</v>
      </c>
      <c r="CI738" s="3">
        <v>8.9700000000000006</v>
      </c>
      <c r="CJ738" s="3">
        <v>13.46</v>
      </c>
      <c r="CK738" s="3">
        <v>13.46</v>
      </c>
      <c r="CL738" s="1" t="s">
        <v>137</v>
      </c>
      <c r="CN738" s="1" t="s">
        <v>139</v>
      </c>
      <c r="CP738" s="1" t="s">
        <v>112</v>
      </c>
      <c r="CQ738" s="1" t="s">
        <v>111</v>
      </c>
      <c r="CR738" s="1" t="s">
        <v>112</v>
      </c>
      <c r="CS738" s="1" t="s">
        <v>111</v>
      </c>
      <c r="CT738" s="1" t="s">
        <v>138</v>
      </c>
      <c r="CU738" s="1" t="s">
        <v>111</v>
      </c>
      <c r="CV738" s="1" t="s">
        <v>138</v>
      </c>
      <c r="CW738" s="1" t="s">
        <v>331</v>
      </c>
      <c r="CX738" s="1">
        <v>16702345828</v>
      </c>
      <c r="CY738" s="1" t="s">
        <v>1698</v>
      </c>
      <c r="CZ738" s="1" t="s">
        <v>138</v>
      </c>
      <c r="DA738" s="1" t="s">
        <v>111</v>
      </c>
      <c r="DB738" s="1" t="s">
        <v>112</v>
      </c>
      <c r="DC738" s="1" t="s">
        <v>1701</v>
      </c>
      <c r="DD738" s="1" t="s">
        <v>1702</v>
      </c>
      <c r="DF738" s="1" t="s">
        <v>1703</v>
      </c>
      <c r="DG738" s="1" t="s">
        <v>1704</v>
      </c>
    </row>
    <row r="739" spans="1:111" ht="15.6" customHeight="1" x14ac:dyDescent="0.25">
      <c r="A739" s="1" t="s">
        <v>9890</v>
      </c>
      <c r="B739" s="1" t="s">
        <v>238</v>
      </c>
      <c r="C739" s="2">
        <v>44358.413368171299</v>
      </c>
      <c r="D739" s="2">
        <v>44414</v>
      </c>
      <c r="E739" s="1" t="s">
        <v>180</v>
      </c>
      <c r="G739" s="1" t="s">
        <v>111</v>
      </c>
      <c r="H739" s="1" t="s">
        <v>112</v>
      </c>
      <c r="I739" s="1" t="s">
        <v>112</v>
      </c>
      <c r="J739" s="1" t="s">
        <v>9891</v>
      </c>
      <c r="K739" s="1" t="s">
        <v>9892</v>
      </c>
      <c r="L739" s="1" t="s">
        <v>9893</v>
      </c>
      <c r="M739" s="1" t="s">
        <v>9894</v>
      </c>
      <c r="N739" s="1" t="s">
        <v>167</v>
      </c>
      <c r="O739" s="1" t="s">
        <v>117</v>
      </c>
      <c r="P739" s="9">
        <v>96950</v>
      </c>
      <c r="Q739" s="1" t="s">
        <v>118</v>
      </c>
      <c r="S739" s="1">
        <v>16704830330</v>
      </c>
      <c r="U739" s="1">
        <v>611691</v>
      </c>
      <c r="V739" s="1" t="s">
        <v>119</v>
      </c>
      <c r="X739" s="1" t="s">
        <v>9895</v>
      </c>
      <c r="Y739" s="1" t="s">
        <v>3363</v>
      </c>
      <c r="Z739" s="1" t="s">
        <v>138</v>
      </c>
      <c r="AA739" s="1" t="s">
        <v>7604</v>
      </c>
      <c r="AB739" s="1" t="s">
        <v>9893</v>
      </c>
      <c r="AD739" s="1" t="s">
        <v>167</v>
      </c>
      <c r="AE739" s="1" t="s">
        <v>117</v>
      </c>
      <c r="AF739" s="9">
        <v>96950</v>
      </c>
      <c r="AG739" s="1" t="s">
        <v>118</v>
      </c>
      <c r="AI739" s="1">
        <v>16704830330</v>
      </c>
      <c r="AK739" s="1" t="s">
        <v>9896</v>
      </c>
      <c r="BC739" s="1" t="str">
        <f>"25-3021.00"</f>
        <v>25-3021.00</v>
      </c>
      <c r="BD739" s="1" t="s">
        <v>327</v>
      </c>
      <c r="BE739" s="1" t="s">
        <v>9897</v>
      </c>
      <c r="BF739" s="1" t="s">
        <v>9898</v>
      </c>
      <c r="BG739" s="1">
        <v>2</v>
      </c>
      <c r="BH739" s="1">
        <v>2</v>
      </c>
      <c r="BI739" s="2">
        <v>44470</v>
      </c>
      <c r="BJ739" s="2">
        <v>45565</v>
      </c>
      <c r="BK739" s="2">
        <v>44470</v>
      </c>
      <c r="BL739" s="2">
        <v>45565</v>
      </c>
      <c r="BM739" s="1">
        <v>35</v>
      </c>
      <c r="BN739" s="1">
        <v>0</v>
      </c>
      <c r="BO739" s="1">
        <v>7</v>
      </c>
      <c r="BP739" s="1">
        <v>7</v>
      </c>
      <c r="BQ739" s="1">
        <v>7</v>
      </c>
      <c r="BR739" s="1">
        <v>7</v>
      </c>
      <c r="BS739" s="1">
        <v>7</v>
      </c>
      <c r="BT739" s="1">
        <v>0</v>
      </c>
      <c r="BU739" s="1" t="str">
        <f>"9:00 AM"</f>
        <v>9:00 AM</v>
      </c>
      <c r="BV739" s="1" t="str">
        <f t="shared" si="18"/>
        <v>5:00 PM</v>
      </c>
      <c r="BW739" s="1" t="s">
        <v>230</v>
      </c>
      <c r="BX739" s="1">
        <v>0</v>
      </c>
      <c r="BY739" s="1">
        <v>12</v>
      </c>
      <c r="BZ739" s="1" t="s">
        <v>112</v>
      </c>
      <c r="CB739" s="4" t="s">
        <v>9899</v>
      </c>
      <c r="CC739" s="1" t="s">
        <v>9900</v>
      </c>
      <c r="CE739" s="1" t="s">
        <v>879</v>
      </c>
      <c r="CF739" s="1" t="s">
        <v>117</v>
      </c>
      <c r="CG739" s="1">
        <v>96950</v>
      </c>
      <c r="CH739" s="3">
        <v>28.5</v>
      </c>
      <c r="CI739" s="3">
        <v>28.5</v>
      </c>
      <c r="CJ739" s="3">
        <v>0</v>
      </c>
      <c r="CK739" s="3">
        <v>0</v>
      </c>
      <c r="CL739" s="1" t="s">
        <v>137</v>
      </c>
      <c r="CN739" s="1" t="s">
        <v>139</v>
      </c>
      <c r="CP739" s="1" t="s">
        <v>112</v>
      </c>
      <c r="CQ739" s="1" t="s">
        <v>111</v>
      </c>
      <c r="CR739" s="1" t="s">
        <v>112</v>
      </c>
      <c r="CS739" s="1" t="s">
        <v>112</v>
      </c>
      <c r="CT739" s="1" t="s">
        <v>138</v>
      </c>
      <c r="CU739" s="1" t="s">
        <v>111</v>
      </c>
      <c r="CV739" s="1" t="s">
        <v>138</v>
      </c>
      <c r="CW739" s="1" t="s">
        <v>9901</v>
      </c>
      <c r="CX739" s="1">
        <v>16704830330</v>
      </c>
      <c r="CY739" s="1" t="s">
        <v>9896</v>
      </c>
      <c r="CZ739" s="1" t="s">
        <v>428</v>
      </c>
      <c r="DA739" s="1" t="s">
        <v>111</v>
      </c>
      <c r="DB739" s="1" t="s">
        <v>112</v>
      </c>
    </row>
    <row r="740" spans="1:111" ht="15.6" customHeight="1" x14ac:dyDescent="0.25">
      <c r="A740" s="1" t="s">
        <v>9902</v>
      </c>
      <c r="B740" s="1" t="s">
        <v>238</v>
      </c>
      <c r="C740" s="2">
        <v>44352.382387731479</v>
      </c>
      <c r="D740" s="2">
        <v>44411</v>
      </c>
      <c r="E740" s="1" t="s">
        <v>180</v>
      </c>
      <c r="G740" s="1" t="s">
        <v>112</v>
      </c>
      <c r="H740" s="1" t="s">
        <v>112</v>
      </c>
      <c r="I740" s="1" t="s">
        <v>112</v>
      </c>
      <c r="J740" s="1" t="s">
        <v>2949</v>
      </c>
      <c r="K740" s="1" t="s">
        <v>2950</v>
      </c>
      <c r="L740" s="1" t="s">
        <v>2305</v>
      </c>
      <c r="N740" s="1" t="s">
        <v>116</v>
      </c>
      <c r="O740" s="1" t="s">
        <v>117</v>
      </c>
      <c r="P740" s="9">
        <v>96950</v>
      </c>
      <c r="Q740" s="1" t="s">
        <v>118</v>
      </c>
      <c r="R740" s="1" t="s">
        <v>138</v>
      </c>
      <c r="S740" s="1">
        <v>16702352743</v>
      </c>
      <c r="U740" s="1">
        <v>561320</v>
      </c>
      <c r="V740" s="1" t="s">
        <v>119</v>
      </c>
      <c r="X740" s="1" t="s">
        <v>2952</v>
      </c>
      <c r="Y740" s="1" t="s">
        <v>2307</v>
      </c>
      <c r="Z740" s="1" t="s">
        <v>2953</v>
      </c>
      <c r="AA740" s="1" t="s">
        <v>245</v>
      </c>
      <c r="AB740" s="1" t="s">
        <v>2304</v>
      </c>
      <c r="AD740" s="1" t="s">
        <v>116</v>
      </c>
      <c r="AE740" s="1" t="s">
        <v>117</v>
      </c>
      <c r="AF740" s="9">
        <v>96950</v>
      </c>
      <c r="AG740" s="1" t="s">
        <v>118</v>
      </c>
      <c r="AH740" s="1" t="s">
        <v>138</v>
      </c>
      <c r="AI740" s="1">
        <v>16702352743</v>
      </c>
      <c r="AK740" s="1" t="s">
        <v>2954</v>
      </c>
      <c r="BC740" s="1" t="str">
        <f>"49-9071.00"</f>
        <v>49-9071.00</v>
      </c>
      <c r="BD740" s="1" t="s">
        <v>214</v>
      </c>
      <c r="BE740" s="1" t="s">
        <v>9903</v>
      </c>
      <c r="BF740" s="1" t="s">
        <v>4420</v>
      </c>
      <c r="BG740" s="1">
        <v>10</v>
      </c>
      <c r="BH740" s="1">
        <v>10</v>
      </c>
      <c r="BI740" s="2">
        <v>44470</v>
      </c>
      <c r="BJ740" s="2">
        <v>44834</v>
      </c>
      <c r="BK740" s="2">
        <v>44470</v>
      </c>
      <c r="BL740" s="2">
        <v>44834</v>
      </c>
      <c r="BM740" s="1">
        <v>35</v>
      </c>
      <c r="BN740" s="1">
        <v>0</v>
      </c>
      <c r="BO740" s="1">
        <v>7</v>
      </c>
      <c r="BP740" s="1">
        <v>7</v>
      </c>
      <c r="BQ740" s="1">
        <v>7</v>
      </c>
      <c r="BR740" s="1">
        <v>7</v>
      </c>
      <c r="BS740" s="1">
        <v>7</v>
      </c>
      <c r="BT740" s="1">
        <v>0</v>
      </c>
      <c r="BU740" s="1" t="str">
        <f>"8:00 AM"</f>
        <v>8:00 AM</v>
      </c>
      <c r="BV740" s="1" t="str">
        <f>"4:00 PM"</f>
        <v>4:00 PM</v>
      </c>
      <c r="BW740" s="1" t="s">
        <v>230</v>
      </c>
      <c r="BX740" s="1">
        <v>0</v>
      </c>
      <c r="BY740" s="1">
        <v>12</v>
      </c>
      <c r="BZ740" s="1" t="s">
        <v>112</v>
      </c>
      <c r="CB740" s="4" t="s">
        <v>9904</v>
      </c>
      <c r="CC740" s="1" t="s">
        <v>2304</v>
      </c>
      <c r="CE740" s="1" t="s">
        <v>167</v>
      </c>
      <c r="CF740" s="1" t="s">
        <v>117</v>
      </c>
      <c r="CG740" s="1">
        <v>96950</v>
      </c>
      <c r="CH740" s="3">
        <v>8.7100000000000009</v>
      </c>
      <c r="CI740" s="3">
        <v>8.75</v>
      </c>
      <c r="CJ740" s="3">
        <v>13.06</v>
      </c>
      <c r="CK740" s="3">
        <v>13.12</v>
      </c>
      <c r="CL740" s="1" t="s">
        <v>137</v>
      </c>
      <c r="CM740" s="1" t="s">
        <v>362</v>
      </c>
      <c r="CN740" s="1" t="s">
        <v>139</v>
      </c>
      <c r="CP740" s="1" t="s">
        <v>111</v>
      </c>
      <c r="CQ740" s="1" t="s">
        <v>111</v>
      </c>
      <c r="CR740" s="1" t="s">
        <v>111</v>
      </c>
      <c r="CS740" s="1" t="s">
        <v>111</v>
      </c>
      <c r="CT740" s="1" t="s">
        <v>138</v>
      </c>
      <c r="CU740" s="1" t="s">
        <v>111</v>
      </c>
      <c r="CV740" s="1" t="s">
        <v>111</v>
      </c>
      <c r="CW740" s="1" t="s">
        <v>9905</v>
      </c>
      <c r="CX740" s="1">
        <v>16702352743</v>
      </c>
      <c r="CY740" s="1" t="s">
        <v>2954</v>
      </c>
      <c r="CZ740" s="1" t="s">
        <v>168</v>
      </c>
      <c r="DA740" s="1" t="s">
        <v>111</v>
      </c>
      <c r="DB740" s="1" t="s">
        <v>112</v>
      </c>
    </row>
    <row r="741" spans="1:111" ht="15.6" customHeight="1" x14ac:dyDescent="0.25">
      <c r="A741" s="1" t="s">
        <v>9906</v>
      </c>
      <c r="B741" s="1" t="s">
        <v>238</v>
      </c>
      <c r="C741" s="2">
        <v>44355.807206481484</v>
      </c>
      <c r="D741" s="2">
        <v>44393</v>
      </c>
      <c r="E741" s="1" t="s">
        <v>110</v>
      </c>
      <c r="F741" s="2">
        <v>44469.833333333336</v>
      </c>
      <c r="G741" s="1" t="s">
        <v>111</v>
      </c>
      <c r="H741" s="1" t="s">
        <v>112</v>
      </c>
      <c r="I741" s="1" t="s">
        <v>112</v>
      </c>
      <c r="J741" s="1" t="s">
        <v>9907</v>
      </c>
      <c r="K741" s="1" t="s">
        <v>9908</v>
      </c>
      <c r="L741" s="1" t="s">
        <v>9909</v>
      </c>
      <c r="N741" s="1" t="s">
        <v>116</v>
      </c>
      <c r="O741" s="1" t="s">
        <v>117</v>
      </c>
      <c r="P741" s="9">
        <v>96950</v>
      </c>
      <c r="Q741" s="1" t="s">
        <v>118</v>
      </c>
      <c r="S741" s="1">
        <v>16702356764</v>
      </c>
      <c r="U741" s="1">
        <v>445291</v>
      </c>
      <c r="V741" s="1" t="s">
        <v>119</v>
      </c>
      <c r="X741" s="1" t="s">
        <v>1010</v>
      </c>
      <c r="Y741" s="1" t="s">
        <v>9910</v>
      </c>
      <c r="AA741" s="1" t="s">
        <v>387</v>
      </c>
      <c r="AB741" s="1" t="s">
        <v>9909</v>
      </c>
      <c r="AD741" s="1" t="s">
        <v>116</v>
      </c>
      <c r="AE741" s="1" t="s">
        <v>117</v>
      </c>
      <c r="AF741" s="9">
        <v>96950</v>
      </c>
      <c r="AG741" s="1" t="s">
        <v>118</v>
      </c>
      <c r="AI741" s="1">
        <v>16702356764</v>
      </c>
      <c r="AK741" s="1" t="s">
        <v>620</v>
      </c>
      <c r="AL741" s="1" t="s">
        <v>125</v>
      </c>
      <c r="AM741" s="1" t="s">
        <v>621</v>
      </c>
      <c r="AN741" s="1" t="s">
        <v>622</v>
      </c>
      <c r="AP741" s="1" t="s">
        <v>1284</v>
      </c>
      <c r="AR741" s="1" t="s">
        <v>116</v>
      </c>
      <c r="AS741" s="1" t="s">
        <v>117</v>
      </c>
      <c r="AT741" s="9">
        <v>96950</v>
      </c>
      <c r="AU741" s="1" t="s">
        <v>118</v>
      </c>
      <c r="AW741" s="1">
        <v>16702356764</v>
      </c>
      <c r="AY741" s="1" t="s">
        <v>1871</v>
      </c>
      <c r="AZ741" s="1" t="s">
        <v>626</v>
      </c>
      <c r="BC741" s="1" t="str">
        <f>"51-3011.00"</f>
        <v>51-3011.00</v>
      </c>
      <c r="BD741" s="1" t="s">
        <v>1079</v>
      </c>
      <c r="BE741" s="1" t="s">
        <v>9911</v>
      </c>
      <c r="BF741" s="1" t="s">
        <v>1081</v>
      </c>
      <c r="BG741" s="1">
        <v>2</v>
      </c>
      <c r="BH741" s="1">
        <v>2</v>
      </c>
      <c r="BI741" s="2">
        <v>44471</v>
      </c>
      <c r="BJ741" s="2">
        <v>45566</v>
      </c>
      <c r="BK741" s="2">
        <v>44471</v>
      </c>
      <c r="BL741" s="2">
        <v>45566</v>
      </c>
      <c r="BM741" s="1">
        <v>35</v>
      </c>
      <c r="BN741" s="1">
        <v>0</v>
      </c>
      <c r="BO741" s="1">
        <v>7</v>
      </c>
      <c r="BP741" s="1">
        <v>7</v>
      </c>
      <c r="BQ741" s="1">
        <v>7</v>
      </c>
      <c r="BR741" s="1">
        <v>7</v>
      </c>
      <c r="BS741" s="1">
        <v>7</v>
      </c>
      <c r="BT741" s="1">
        <v>0</v>
      </c>
      <c r="BU741" s="1" t="str">
        <f>"9:00 AM"</f>
        <v>9:00 AM</v>
      </c>
      <c r="BV741" s="1" t="str">
        <f t="shared" ref="BV741:BV750" si="19">"5:00 PM"</f>
        <v>5:00 PM</v>
      </c>
      <c r="BW741" s="1" t="s">
        <v>135</v>
      </c>
      <c r="BX741" s="1">
        <v>0</v>
      </c>
      <c r="BY741" s="1">
        <v>12</v>
      </c>
      <c r="BZ741" s="1" t="s">
        <v>112</v>
      </c>
      <c r="CB741" s="1" t="s">
        <v>9912</v>
      </c>
      <c r="CC741" s="1" t="s">
        <v>2119</v>
      </c>
      <c r="CD741" s="1" t="s">
        <v>9909</v>
      </c>
      <c r="CE741" s="1" t="s">
        <v>116</v>
      </c>
      <c r="CF741" s="1" t="s">
        <v>117</v>
      </c>
      <c r="CG741" s="1">
        <v>96950</v>
      </c>
      <c r="CH741" s="3">
        <v>7.9</v>
      </c>
      <c r="CI741" s="3">
        <v>7.9</v>
      </c>
      <c r="CJ741" s="3">
        <v>11.85</v>
      </c>
      <c r="CK741" s="3">
        <v>11.85</v>
      </c>
      <c r="CL741" s="1" t="s">
        <v>137</v>
      </c>
      <c r="CN741" s="1" t="s">
        <v>139</v>
      </c>
      <c r="CP741" s="1" t="s">
        <v>112</v>
      </c>
      <c r="CQ741" s="1" t="s">
        <v>111</v>
      </c>
      <c r="CR741" s="1" t="s">
        <v>112</v>
      </c>
      <c r="CS741" s="1" t="s">
        <v>111</v>
      </c>
      <c r="CT741" s="1" t="s">
        <v>138</v>
      </c>
      <c r="CU741" s="1" t="s">
        <v>111</v>
      </c>
      <c r="CV741" s="1" t="s">
        <v>138</v>
      </c>
      <c r="CW741" s="1" t="s">
        <v>631</v>
      </c>
      <c r="CX741" s="1">
        <v>16702356764</v>
      </c>
      <c r="CY741" s="1" t="s">
        <v>620</v>
      </c>
      <c r="CZ741" s="1" t="s">
        <v>138</v>
      </c>
      <c r="DA741" s="1" t="s">
        <v>111</v>
      </c>
      <c r="DB741" s="1" t="s">
        <v>112</v>
      </c>
    </row>
    <row r="742" spans="1:111" ht="15.6" customHeight="1" x14ac:dyDescent="0.25">
      <c r="A742" s="1" t="s">
        <v>9913</v>
      </c>
      <c r="B742" s="1" t="s">
        <v>238</v>
      </c>
      <c r="C742" s="2">
        <v>44354.407591203701</v>
      </c>
      <c r="D742" s="2">
        <v>44397</v>
      </c>
      <c r="E742" s="1" t="s">
        <v>110</v>
      </c>
      <c r="F742" s="2">
        <v>44468.833333333336</v>
      </c>
      <c r="G742" s="1" t="s">
        <v>112</v>
      </c>
      <c r="H742" s="1" t="s">
        <v>112</v>
      </c>
      <c r="I742" s="1" t="s">
        <v>112</v>
      </c>
      <c r="J742" s="1" t="s">
        <v>9914</v>
      </c>
      <c r="K742" s="1" t="s">
        <v>9915</v>
      </c>
      <c r="L742" s="1" t="s">
        <v>2982</v>
      </c>
      <c r="M742" s="1" t="s">
        <v>138</v>
      </c>
      <c r="N742" s="1" t="s">
        <v>116</v>
      </c>
      <c r="O742" s="1" t="s">
        <v>117</v>
      </c>
      <c r="P742" s="9">
        <v>96950</v>
      </c>
      <c r="Q742" s="1" t="s">
        <v>118</v>
      </c>
      <c r="S742" s="1">
        <v>16704845868</v>
      </c>
      <c r="U742" s="1">
        <v>56152</v>
      </c>
      <c r="V742" s="1" t="s">
        <v>119</v>
      </c>
      <c r="X742" s="1" t="s">
        <v>1614</v>
      </c>
      <c r="Y742" s="1" t="s">
        <v>1615</v>
      </c>
      <c r="AA742" s="1" t="s">
        <v>343</v>
      </c>
      <c r="AB742" s="1" t="s">
        <v>2982</v>
      </c>
      <c r="AC742" s="1" t="s">
        <v>138</v>
      </c>
      <c r="AD742" s="1" t="s">
        <v>116</v>
      </c>
      <c r="AE742" s="1" t="s">
        <v>117</v>
      </c>
      <c r="AF742" s="9">
        <v>96950</v>
      </c>
      <c r="AG742" s="1" t="s">
        <v>118</v>
      </c>
      <c r="AI742" s="1">
        <v>16704845868</v>
      </c>
      <c r="AK742" s="1" t="s">
        <v>9916</v>
      </c>
      <c r="BC742" s="1" t="str">
        <f>"39-7011.00"</f>
        <v>39-7011.00</v>
      </c>
      <c r="BD742" s="1" t="s">
        <v>1435</v>
      </c>
      <c r="BE742" s="1" t="s">
        <v>9917</v>
      </c>
      <c r="BF742" s="1" t="s">
        <v>9918</v>
      </c>
      <c r="BG742" s="1">
        <v>2</v>
      </c>
      <c r="BH742" s="1">
        <v>2</v>
      </c>
      <c r="BI742" s="2">
        <v>44470</v>
      </c>
      <c r="BJ742" s="2">
        <v>44834</v>
      </c>
      <c r="BK742" s="2">
        <v>44470</v>
      </c>
      <c r="BL742" s="2">
        <v>44834</v>
      </c>
      <c r="BM742" s="1">
        <v>40</v>
      </c>
      <c r="BN742" s="1">
        <v>0</v>
      </c>
      <c r="BO742" s="1">
        <v>8</v>
      </c>
      <c r="BP742" s="1">
        <v>8</v>
      </c>
      <c r="BQ742" s="1">
        <v>8</v>
      </c>
      <c r="BR742" s="1">
        <v>8</v>
      </c>
      <c r="BS742" s="1">
        <v>8</v>
      </c>
      <c r="BT742" s="1">
        <v>0</v>
      </c>
      <c r="BU742" s="1" t="str">
        <f>"8:00 AM"</f>
        <v>8:00 AM</v>
      </c>
      <c r="BV742" s="1" t="str">
        <f t="shared" si="19"/>
        <v>5:00 PM</v>
      </c>
      <c r="BW742" s="1" t="s">
        <v>135</v>
      </c>
      <c r="BX742" s="1">
        <v>0</v>
      </c>
      <c r="BY742" s="1">
        <v>24</v>
      </c>
      <c r="BZ742" s="1" t="s">
        <v>112</v>
      </c>
      <c r="CB742" s="1" t="s">
        <v>9919</v>
      </c>
      <c r="CC742" s="1" t="s">
        <v>9920</v>
      </c>
      <c r="CD742" s="1" t="s">
        <v>138</v>
      </c>
      <c r="CE742" s="1" t="s">
        <v>116</v>
      </c>
      <c r="CF742" s="1" t="s">
        <v>117</v>
      </c>
      <c r="CG742" s="1">
        <v>96950</v>
      </c>
      <c r="CH742" s="3">
        <v>12.14</v>
      </c>
      <c r="CI742" s="3">
        <v>12.14</v>
      </c>
      <c r="CJ742" s="3">
        <v>18.21</v>
      </c>
      <c r="CK742" s="3">
        <v>18.21</v>
      </c>
      <c r="CL742" s="1" t="s">
        <v>137</v>
      </c>
      <c r="CM742" s="1" t="s">
        <v>138</v>
      </c>
      <c r="CN742" s="1" t="s">
        <v>139</v>
      </c>
      <c r="CP742" s="1" t="s">
        <v>112</v>
      </c>
      <c r="CQ742" s="1" t="s">
        <v>111</v>
      </c>
      <c r="CR742" s="1" t="s">
        <v>112</v>
      </c>
      <c r="CS742" s="1" t="s">
        <v>111</v>
      </c>
      <c r="CT742" s="1" t="s">
        <v>138</v>
      </c>
      <c r="CU742" s="1" t="s">
        <v>111</v>
      </c>
      <c r="CV742" s="1" t="s">
        <v>138</v>
      </c>
      <c r="CW742" s="1" t="s">
        <v>1620</v>
      </c>
      <c r="CX742" s="1">
        <v>16704845868</v>
      </c>
      <c r="CY742" s="1" t="s">
        <v>9916</v>
      </c>
      <c r="CZ742" s="1" t="s">
        <v>138</v>
      </c>
      <c r="DA742" s="1" t="s">
        <v>111</v>
      </c>
      <c r="DB742" s="1" t="s">
        <v>112</v>
      </c>
    </row>
    <row r="743" spans="1:111" ht="15.6" customHeight="1" x14ac:dyDescent="0.25">
      <c r="A743" s="1" t="s">
        <v>9921</v>
      </c>
      <c r="B743" s="1" t="s">
        <v>238</v>
      </c>
      <c r="C743" s="2">
        <v>44353.340421527777</v>
      </c>
      <c r="D743" s="2">
        <v>44397</v>
      </c>
      <c r="E743" s="1" t="s">
        <v>180</v>
      </c>
      <c r="G743" s="1" t="s">
        <v>112</v>
      </c>
      <c r="H743" s="1" t="s">
        <v>112</v>
      </c>
      <c r="I743" s="1" t="s">
        <v>112</v>
      </c>
      <c r="J743" s="1" t="s">
        <v>9922</v>
      </c>
      <c r="K743" s="1" t="s">
        <v>9923</v>
      </c>
      <c r="L743" s="1" t="s">
        <v>9924</v>
      </c>
      <c r="M743" s="1" t="s">
        <v>1130</v>
      </c>
      <c r="N743" s="1" t="s">
        <v>116</v>
      </c>
      <c r="O743" s="1" t="s">
        <v>117</v>
      </c>
      <c r="P743" s="9">
        <v>96950</v>
      </c>
      <c r="Q743" s="1" t="s">
        <v>118</v>
      </c>
      <c r="R743" s="1" t="s">
        <v>117</v>
      </c>
      <c r="S743" s="1">
        <v>16702871609</v>
      </c>
      <c r="U743" s="1">
        <v>81121</v>
      </c>
      <c r="V743" s="1" t="s">
        <v>119</v>
      </c>
      <c r="X743" s="1" t="s">
        <v>1329</v>
      </c>
      <c r="Y743" s="1" t="s">
        <v>9925</v>
      </c>
      <c r="Z743" s="1" t="s">
        <v>9926</v>
      </c>
      <c r="AA743" s="1" t="s">
        <v>1332</v>
      </c>
      <c r="AB743" s="1" t="s">
        <v>9924</v>
      </c>
      <c r="AC743" s="1" t="s">
        <v>1130</v>
      </c>
      <c r="AD743" s="1" t="s">
        <v>116</v>
      </c>
      <c r="AE743" s="1" t="s">
        <v>117</v>
      </c>
      <c r="AF743" s="9">
        <v>96950</v>
      </c>
      <c r="AG743" s="1" t="s">
        <v>118</v>
      </c>
      <c r="AH743" s="1" t="s">
        <v>117</v>
      </c>
      <c r="AI743" s="1">
        <v>16702871609</v>
      </c>
      <c r="AK743" s="1" t="s">
        <v>9927</v>
      </c>
      <c r="BC743" s="1" t="str">
        <f>"49-9071.00"</f>
        <v>49-9071.00</v>
      </c>
      <c r="BD743" s="1" t="s">
        <v>214</v>
      </c>
      <c r="BE743" s="1" t="s">
        <v>9928</v>
      </c>
      <c r="BF743" s="1" t="s">
        <v>3913</v>
      </c>
      <c r="BG743" s="1">
        <v>15</v>
      </c>
      <c r="BH743" s="1">
        <v>15</v>
      </c>
      <c r="BI743" s="2">
        <v>44470</v>
      </c>
      <c r="BJ743" s="2">
        <v>44834</v>
      </c>
      <c r="BK743" s="2">
        <v>44470</v>
      </c>
      <c r="BL743" s="2">
        <v>44834</v>
      </c>
      <c r="BM743" s="1">
        <v>40</v>
      </c>
      <c r="BN743" s="1">
        <v>0</v>
      </c>
      <c r="BO743" s="1">
        <v>8</v>
      </c>
      <c r="BP743" s="1">
        <v>8</v>
      </c>
      <c r="BQ743" s="1">
        <v>8</v>
      </c>
      <c r="BR743" s="1">
        <v>8</v>
      </c>
      <c r="BS743" s="1">
        <v>8</v>
      </c>
      <c r="BT743" s="1">
        <v>0</v>
      </c>
      <c r="BU743" s="1" t="str">
        <f>"8:00 AM"</f>
        <v>8:00 AM</v>
      </c>
      <c r="BV743" s="1" t="str">
        <f t="shared" si="19"/>
        <v>5:00 PM</v>
      </c>
      <c r="BW743" s="1" t="s">
        <v>135</v>
      </c>
      <c r="BX743" s="1">
        <v>0</v>
      </c>
      <c r="BY743" s="1">
        <v>12</v>
      </c>
      <c r="BZ743" s="1" t="s">
        <v>112</v>
      </c>
      <c r="CB743" s="1" t="s">
        <v>3914</v>
      </c>
      <c r="CC743" s="1" t="s">
        <v>5467</v>
      </c>
      <c r="CD743" s="1" t="s">
        <v>1130</v>
      </c>
      <c r="CE743" s="1" t="s">
        <v>116</v>
      </c>
      <c r="CF743" s="1" t="s">
        <v>117</v>
      </c>
      <c r="CG743" s="1">
        <v>96950</v>
      </c>
      <c r="CH743" s="3">
        <v>8.7100000000000009</v>
      </c>
      <c r="CI743" s="3">
        <v>9</v>
      </c>
      <c r="CJ743" s="3">
        <v>13.06</v>
      </c>
      <c r="CK743" s="3">
        <v>13.5</v>
      </c>
      <c r="CL743" s="1" t="s">
        <v>137</v>
      </c>
      <c r="CM743" s="1" t="s">
        <v>138</v>
      </c>
      <c r="CN743" s="1" t="s">
        <v>218</v>
      </c>
      <c r="CP743" s="1" t="s">
        <v>112</v>
      </c>
      <c r="CQ743" s="1" t="s">
        <v>111</v>
      </c>
      <c r="CR743" s="1" t="s">
        <v>111</v>
      </c>
      <c r="CS743" s="1" t="s">
        <v>111</v>
      </c>
      <c r="CT743" s="1" t="s">
        <v>138</v>
      </c>
      <c r="CU743" s="1" t="s">
        <v>111</v>
      </c>
      <c r="CV743" s="1" t="s">
        <v>138</v>
      </c>
      <c r="CW743" s="1" t="s">
        <v>1324</v>
      </c>
      <c r="CX743" s="1">
        <v>16702871609</v>
      </c>
      <c r="CY743" s="1" t="s">
        <v>9927</v>
      </c>
      <c r="CZ743" s="1" t="s">
        <v>138</v>
      </c>
      <c r="DA743" s="1" t="s">
        <v>111</v>
      </c>
      <c r="DB743" s="1" t="s">
        <v>112</v>
      </c>
    </row>
    <row r="744" spans="1:111" ht="15.6" customHeight="1" x14ac:dyDescent="0.25">
      <c r="A744" s="1" t="s">
        <v>9929</v>
      </c>
      <c r="B744" s="1" t="s">
        <v>238</v>
      </c>
      <c r="C744" s="2">
        <v>44390.304145486109</v>
      </c>
      <c r="D744" s="2">
        <v>44435</v>
      </c>
      <c r="E744" s="1" t="s">
        <v>110</v>
      </c>
      <c r="F744" s="2">
        <v>44468.833333333336</v>
      </c>
      <c r="G744" s="1" t="s">
        <v>112</v>
      </c>
      <c r="H744" s="1" t="s">
        <v>112</v>
      </c>
      <c r="I744" s="1" t="s">
        <v>112</v>
      </c>
      <c r="J744" s="1" t="s">
        <v>1693</v>
      </c>
      <c r="L744" s="1" t="s">
        <v>1694</v>
      </c>
      <c r="M744" s="1" t="s">
        <v>1695</v>
      </c>
      <c r="N744" s="1" t="s">
        <v>863</v>
      </c>
      <c r="O744" s="1" t="s">
        <v>117</v>
      </c>
      <c r="P744" s="9">
        <v>96950</v>
      </c>
      <c r="Q744" s="1" t="s">
        <v>118</v>
      </c>
      <c r="S744" s="1">
        <v>16702345828</v>
      </c>
      <c r="U744" s="1">
        <v>3273</v>
      </c>
      <c r="V744" s="1" t="s">
        <v>119</v>
      </c>
      <c r="X744" s="1" t="s">
        <v>1696</v>
      </c>
      <c r="Y744" s="1" t="s">
        <v>1697</v>
      </c>
      <c r="AA744" s="1" t="s">
        <v>171</v>
      </c>
      <c r="AB744" s="1" t="s">
        <v>1694</v>
      </c>
      <c r="AC744" s="1" t="s">
        <v>1695</v>
      </c>
      <c r="AD744" s="1" t="s">
        <v>863</v>
      </c>
      <c r="AE744" s="1" t="s">
        <v>117</v>
      </c>
      <c r="AF744" s="9">
        <v>96950</v>
      </c>
      <c r="AG744" s="1" t="s">
        <v>118</v>
      </c>
      <c r="AI744" s="1">
        <v>16702345828</v>
      </c>
      <c r="AK744" s="1" t="s">
        <v>1698</v>
      </c>
      <c r="BC744" s="1" t="str">
        <f>"53-7011.00"</f>
        <v>53-7011.00</v>
      </c>
      <c r="BD744" s="1" t="s">
        <v>8959</v>
      </c>
      <c r="BE744" s="1" t="s">
        <v>9930</v>
      </c>
      <c r="BF744" s="1" t="s">
        <v>9931</v>
      </c>
      <c r="BG744" s="1">
        <v>2</v>
      </c>
      <c r="BH744" s="1">
        <v>2</v>
      </c>
      <c r="BI744" s="2">
        <v>44470</v>
      </c>
      <c r="BJ744" s="2">
        <v>44834</v>
      </c>
      <c r="BK744" s="2">
        <v>44470</v>
      </c>
      <c r="BL744" s="2">
        <v>44834</v>
      </c>
      <c r="BM744" s="1">
        <v>40</v>
      </c>
      <c r="BN744" s="1">
        <v>0</v>
      </c>
      <c r="BO744" s="1">
        <v>8</v>
      </c>
      <c r="BP744" s="1">
        <v>8</v>
      </c>
      <c r="BQ744" s="1">
        <v>8</v>
      </c>
      <c r="BR744" s="1">
        <v>8</v>
      </c>
      <c r="BS744" s="1">
        <v>8</v>
      </c>
      <c r="BT744" s="1">
        <v>0</v>
      </c>
      <c r="BU744" s="1" t="str">
        <f>"8:00 AM"</f>
        <v>8:00 AM</v>
      </c>
      <c r="BV744" s="1" t="str">
        <f t="shared" si="19"/>
        <v>5:00 PM</v>
      </c>
      <c r="BW744" s="1" t="s">
        <v>135</v>
      </c>
      <c r="BX744" s="1">
        <v>0</v>
      </c>
      <c r="BY744" s="1">
        <v>3</v>
      </c>
      <c r="BZ744" s="1" t="s">
        <v>112</v>
      </c>
      <c r="CB744" s="1" t="s">
        <v>331</v>
      </c>
      <c r="CC744" s="1" t="s">
        <v>1694</v>
      </c>
      <c r="CD744" s="1" t="s">
        <v>1695</v>
      </c>
      <c r="CE744" s="1" t="s">
        <v>863</v>
      </c>
      <c r="CF744" s="1" t="s">
        <v>117</v>
      </c>
      <c r="CG744" s="1">
        <v>96950</v>
      </c>
      <c r="CH744" s="3">
        <v>8.3000000000000007</v>
      </c>
      <c r="CI744" s="3">
        <v>8.3000000000000007</v>
      </c>
      <c r="CJ744" s="3">
        <v>12.45</v>
      </c>
      <c r="CK744" s="3">
        <v>12.45</v>
      </c>
      <c r="CL744" s="1" t="s">
        <v>137</v>
      </c>
      <c r="CN744" s="1" t="s">
        <v>139</v>
      </c>
      <c r="CP744" s="1" t="s">
        <v>112</v>
      </c>
      <c r="CQ744" s="1" t="s">
        <v>111</v>
      </c>
      <c r="CR744" s="1" t="s">
        <v>112</v>
      </c>
      <c r="CS744" s="1" t="s">
        <v>111</v>
      </c>
      <c r="CT744" s="1" t="s">
        <v>138</v>
      </c>
      <c r="CU744" s="1" t="s">
        <v>111</v>
      </c>
      <c r="CV744" s="1" t="s">
        <v>138</v>
      </c>
      <c r="CW744" s="1" t="s">
        <v>331</v>
      </c>
      <c r="CX744" s="1">
        <v>16702345828</v>
      </c>
      <c r="CY744" s="1" t="s">
        <v>1698</v>
      </c>
      <c r="CZ744" s="1" t="s">
        <v>138</v>
      </c>
      <c r="DA744" s="1" t="s">
        <v>111</v>
      </c>
      <c r="DB744" s="1" t="s">
        <v>112</v>
      </c>
      <c r="DC744" s="1" t="s">
        <v>1701</v>
      </c>
      <c r="DD744" s="1" t="s">
        <v>1702</v>
      </c>
      <c r="DF744" s="1" t="s">
        <v>1703</v>
      </c>
      <c r="DG744" s="1" t="s">
        <v>1704</v>
      </c>
    </row>
    <row r="745" spans="1:111" ht="15.6" customHeight="1" x14ac:dyDescent="0.25">
      <c r="A745" s="1" t="s">
        <v>9946</v>
      </c>
      <c r="B745" s="1" t="s">
        <v>238</v>
      </c>
      <c r="C745" s="2">
        <v>44404.144246759257</v>
      </c>
      <c r="D745" s="2">
        <v>44448</v>
      </c>
      <c r="E745" s="1" t="s">
        <v>180</v>
      </c>
      <c r="G745" s="1" t="s">
        <v>112</v>
      </c>
      <c r="H745" s="1" t="s">
        <v>112</v>
      </c>
      <c r="I745" s="1" t="s">
        <v>112</v>
      </c>
      <c r="J745" s="1" t="s">
        <v>3197</v>
      </c>
      <c r="L745" s="1" t="s">
        <v>3206</v>
      </c>
      <c r="M745" s="1" t="s">
        <v>2775</v>
      </c>
      <c r="N745" s="1" t="s">
        <v>116</v>
      </c>
      <c r="O745" s="1" t="s">
        <v>117</v>
      </c>
      <c r="P745" s="9">
        <v>96950</v>
      </c>
      <c r="Q745" s="1" t="s">
        <v>118</v>
      </c>
      <c r="S745" s="1">
        <v>16703229282</v>
      </c>
      <c r="U745" s="1">
        <v>332321</v>
      </c>
      <c r="V745" s="1" t="s">
        <v>119</v>
      </c>
      <c r="X745" s="1" t="s">
        <v>3200</v>
      </c>
      <c r="Y745" s="1" t="s">
        <v>1172</v>
      </c>
      <c r="Z745" s="1" t="s">
        <v>2974</v>
      </c>
      <c r="AA745" s="1" t="s">
        <v>245</v>
      </c>
      <c r="AB745" s="1" t="s">
        <v>3201</v>
      </c>
      <c r="AD745" s="1" t="s">
        <v>116</v>
      </c>
      <c r="AE745" s="1" t="s">
        <v>117</v>
      </c>
      <c r="AF745" s="9">
        <v>96950</v>
      </c>
      <c r="AG745" s="1" t="s">
        <v>118</v>
      </c>
      <c r="AI745" s="1">
        <v>16703229282</v>
      </c>
      <c r="AK745" s="1" t="s">
        <v>3202</v>
      </c>
      <c r="BC745" s="1" t="str">
        <f>"51-2099.00"</f>
        <v>51-2099.00</v>
      </c>
      <c r="BD745" s="1" t="s">
        <v>9947</v>
      </c>
      <c r="BE745" s="1" t="s">
        <v>9948</v>
      </c>
      <c r="BF745" s="1" t="s">
        <v>9949</v>
      </c>
      <c r="BG745" s="1">
        <v>2</v>
      </c>
      <c r="BH745" s="1">
        <v>2</v>
      </c>
      <c r="BI745" s="2">
        <v>44470</v>
      </c>
      <c r="BJ745" s="2">
        <v>44834</v>
      </c>
      <c r="BK745" s="2">
        <v>44470</v>
      </c>
      <c r="BL745" s="2">
        <v>44834</v>
      </c>
      <c r="BM745" s="1">
        <v>40</v>
      </c>
      <c r="BN745" s="1">
        <v>0</v>
      </c>
      <c r="BO745" s="1">
        <v>8</v>
      </c>
      <c r="BP745" s="1">
        <v>8</v>
      </c>
      <c r="BQ745" s="1">
        <v>8</v>
      </c>
      <c r="BR745" s="1">
        <v>8</v>
      </c>
      <c r="BS745" s="1">
        <v>8</v>
      </c>
      <c r="BT745" s="1">
        <v>0</v>
      </c>
      <c r="BU745" s="1" t="str">
        <f>"8:00 AM"</f>
        <v>8:00 AM</v>
      </c>
      <c r="BV745" s="1" t="str">
        <f t="shared" si="19"/>
        <v>5:00 PM</v>
      </c>
      <c r="BW745" s="1" t="s">
        <v>230</v>
      </c>
      <c r="BX745" s="1">
        <v>0</v>
      </c>
      <c r="BY745" s="1">
        <v>12</v>
      </c>
      <c r="BZ745" s="1" t="s">
        <v>112</v>
      </c>
      <c r="CB745" s="1" t="s">
        <v>9950</v>
      </c>
      <c r="CC745" s="1" t="s">
        <v>3206</v>
      </c>
      <c r="CD745" s="1" t="s">
        <v>2775</v>
      </c>
      <c r="CE745" s="1" t="s">
        <v>116</v>
      </c>
      <c r="CF745" s="1" t="s">
        <v>117</v>
      </c>
      <c r="CG745" s="1">
        <v>96950</v>
      </c>
      <c r="CH745" s="3">
        <v>12.02</v>
      </c>
      <c r="CI745" s="3">
        <v>12.02</v>
      </c>
      <c r="CJ745" s="3">
        <v>18.03</v>
      </c>
      <c r="CK745" s="3">
        <v>18.03</v>
      </c>
      <c r="CL745" s="1" t="s">
        <v>137</v>
      </c>
      <c r="CM745" s="1" t="s">
        <v>230</v>
      </c>
      <c r="CN745" s="1" t="s">
        <v>139</v>
      </c>
      <c r="CP745" s="1" t="s">
        <v>112</v>
      </c>
      <c r="CQ745" s="1" t="s">
        <v>111</v>
      </c>
      <c r="CR745" s="1" t="s">
        <v>111</v>
      </c>
      <c r="CS745" s="1" t="s">
        <v>111</v>
      </c>
      <c r="CT745" s="1" t="s">
        <v>138</v>
      </c>
      <c r="CU745" s="1" t="s">
        <v>111</v>
      </c>
      <c r="CV745" s="1" t="s">
        <v>138</v>
      </c>
      <c r="CW745" s="1" t="s">
        <v>230</v>
      </c>
      <c r="CX745" s="1">
        <v>16703229282</v>
      </c>
      <c r="CY745" s="1" t="s">
        <v>3202</v>
      </c>
      <c r="CZ745" s="1" t="s">
        <v>230</v>
      </c>
      <c r="DA745" s="1" t="s">
        <v>111</v>
      </c>
      <c r="DB745" s="1" t="s">
        <v>112</v>
      </c>
    </row>
    <row r="746" spans="1:111" ht="15.6" customHeight="1" x14ac:dyDescent="0.25">
      <c r="A746" s="1" t="s">
        <v>9951</v>
      </c>
      <c r="B746" s="1" t="s">
        <v>238</v>
      </c>
      <c r="C746" s="2">
        <v>44390.843604629626</v>
      </c>
      <c r="D746" s="2">
        <v>44442</v>
      </c>
      <c r="E746" s="1" t="s">
        <v>180</v>
      </c>
      <c r="G746" s="1" t="s">
        <v>111</v>
      </c>
      <c r="H746" s="1" t="s">
        <v>112</v>
      </c>
      <c r="I746" s="1" t="s">
        <v>112</v>
      </c>
      <c r="J746" s="1" t="s">
        <v>1809</v>
      </c>
      <c r="K746" s="1" t="s">
        <v>1809</v>
      </c>
      <c r="L746" s="1" t="s">
        <v>1810</v>
      </c>
      <c r="N746" s="1" t="s">
        <v>167</v>
      </c>
      <c r="O746" s="1" t="s">
        <v>117</v>
      </c>
      <c r="P746" s="9">
        <v>96950</v>
      </c>
      <c r="Q746" s="1" t="s">
        <v>118</v>
      </c>
      <c r="S746" s="1">
        <v>16702338040</v>
      </c>
      <c r="U746" s="1">
        <v>53111</v>
      </c>
      <c r="V746" s="1" t="s">
        <v>119</v>
      </c>
      <c r="X746" s="1" t="s">
        <v>1811</v>
      </c>
      <c r="Y746" s="1" t="s">
        <v>1812</v>
      </c>
      <c r="Z746" s="1" t="s">
        <v>1813</v>
      </c>
      <c r="AA746" s="1" t="s">
        <v>461</v>
      </c>
      <c r="AB746" s="1" t="s">
        <v>1810</v>
      </c>
      <c r="AD746" s="1" t="s">
        <v>167</v>
      </c>
      <c r="AE746" s="1" t="s">
        <v>117</v>
      </c>
      <c r="AF746" s="9">
        <v>96950</v>
      </c>
      <c r="AG746" s="1" t="s">
        <v>118</v>
      </c>
      <c r="AI746" s="1">
        <v>16702338040</v>
      </c>
      <c r="AK746" s="1" t="s">
        <v>590</v>
      </c>
      <c r="BC746" s="1" t="str">
        <f>"27-1024.00"</f>
        <v>27-1024.00</v>
      </c>
      <c r="BD746" s="1" t="s">
        <v>3137</v>
      </c>
      <c r="BE746" s="1" t="s">
        <v>9952</v>
      </c>
      <c r="BF746" s="1" t="s">
        <v>7468</v>
      </c>
      <c r="BG746" s="1">
        <v>1</v>
      </c>
      <c r="BH746" s="1">
        <v>1</v>
      </c>
      <c r="BI746" s="2">
        <v>44470</v>
      </c>
      <c r="BJ746" s="2">
        <v>45565</v>
      </c>
      <c r="BK746" s="2">
        <v>44470</v>
      </c>
      <c r="BL746" s="2">
        <v>45565</v>
      </c>
      <c r="BM746" s="1">
        <v>40</v>
      </c>
      <c r="BN746" s="1">
        <v>0</v>
      </c>
      <c r="BO746" s="1">
        <v>8</v>
      </c>
      <c r="BP746" s="1">
        <v>8</v>
      </c>
      <c r="BQ746" s="1">
        <v>8</v>
      </c>
      <c r="BR746" s="1">
        <v>8</v>
      </c>
      <c r="BS746" s="1">
        <v>8</v>
      </c>
      <c r="BT746" s="1">
        <v>0</v>
      </c>
      <c r="BU746" s="1" t="str">
        <f>"9:00 AM"</f>
        <v>9:00 AM</v>
      </c>
      <c r="BV746" s="1" t="str">
        <f t="shared" si="19"/>
        <v>5:00 PM</v>
      </c>
      <c r="BW746" s="1" t="s">
        <v>135</v>
      </c>
      <c r="BX746" s="1">
        <v>3</v>
      </c>
      <c r="BY746" s="1">
        <v>12</v>
      </c>
      <c r="BZ746" s="1" t="s">
        <v>112</v>
      </c>
      <c r="CB746" s="4" t="s">
        <v>9953</v>
      </c>
      <c r="CC746" s="1" t="s">
        <v>1810</v>
      </c>
      <c r="CE746" s="1" t="s">
        <v>167</v>
      </c>
      <c r="CF746" s="1" t="s">
        <v>117</v>
      </c>
      <c r="CG746" s="1">
        <v>96950</v>
      </c>
      <c r="CH746" s="3">
        <v>9.18</v>
      </c>
      <c r="CI746" s="3">
        <v>9.18</v>
      </c>
      <c r="CJ746" s="3">
        <v>13.77</v>
      </c>
      <c r="CK746" s="3">
        <v>13.77</v>
      </c>
      <c r="CL746" s="1" t="s">
        <v>137</v>
      </c>
      <c r="CM746" s="1" t="s">
        <v>331</v>
      </c>
      <c r="CN746" s="1" t="s">
        <v>139</v>
      </c>
      <c r="CP746" s="1" t="s">
        <v>112</v>
      </c>
      <c r="CQ746" s="1" t="s">
        <v>111</v>
      </c>
      <c r="CR746" s="1" t="s">
        <v>112</v>
      </c>
      <c r="CS746" s="1" t="s">
        <v>111</v>
      </c>
      <c r="CT746" s="1" t="s">
        <v>111</v>
      </c>
      <c r="CU746" s="1" t="s">
        <v>111</v>
      </c>
      <c r="CV746" s="1" t="s">
        <v>138</v>
      </c>
      <c r="CW746" s="1" t="s">
        <v>1817</v>
      </c>
      <c r="CX746" s="1">
        <v>16702338040</v>
      </c>
      <c r="CY746" s="1" t="s">
        <v>590</v>
      </c>
      <c r="CZ746" s="1" t="s">
        <v>138</v>
      </c>
      <c r="DA746" s="1" t="s">
        <v>112</v>
      </c>
      <c r="DB746" s="1" t="s">
        <v>112</v>
      </c>
    </row>
    <row r="747" spans="1:111" ht="15.6" customHeight="1" x14ac:dyDescent="0.25">
      <c r="A747" s="1" t="s">
        <v>9954</v>
      </c>
      <c r="B747" s="1" t="s">
        <v>238</v>
      </c>
      <c r="C747" s="2">
        <v>44355.835046990738</v>
      </c>
      <c r="D747" s="2">
        <v>44391</v>
      </c>
      <c r="E747" s="1" t="s">
        <v>180</v>
      </c>
      <c r="G747" s="1" t="s">
        <v>112</v>
      </c>
      <c r="H747" s="1" t="s">
        <v>112</v>
      </c>
      <c r="I747" s="1" t="s">
        <v>112</v>
      </c>
      <c r="J747" s="1" t="s">
        <v>626</v>
      </c>
      <c r="K747" s="1" t="s">
        <v>1283</v>
      </c>
      <c r="L747" s="1" t="s">
        <v>1284</v>
      </c>
      <c r="N747" s="1" t="s">
        <v>116</v>
      </c>
      <c r="O747" s="1" t="s">
        <v>117</v>
      </c>
      <c r="P747" s="9">
        <v>96950</v>
      </c>
      <c r="Q747" s="1" t="s">
        <v>118</v>
      </c>
      <c r="S747" s="1">
        <v>16702353403</v>
      </c>
      <c r="U747" s="1">
        <v>561410</v>
      </c>
      <c r="V747" s="1" t="s">
        <v>119</v>
      </c>
      <c r="X747" s="1" t="s">
        <v>1010</v>
      </c>
      <c r="Y747" s="1" t="s">
        <v>1285</v>
      </c>
      <c r="AA747" s="1" t="s">
        <v>387</v>
      </c>
      <c r="AB747" s="1" t="s">
        <v>1284</v>
      </c>
      <c r="AD747" s="1" t="s">
        <v>116</v>
      </c>
      <c r="AE747" s="1" t="s">
        <v>117</v>
      </c>
      <c r="AF747" s="9">
        <v>96950</v>
      </c>
      <c r="AG747" s="1" t="s">
        <v>118</v>
      </c>
      <c r="AI747" s="1">
        <v>16702353403</v>
      </c>
      <c r="AK747" s="1" t="s">
        <v>620</v>
      </c>
      <c r="BC747" s="1" t="str">
        <f>"11-3121.00"</f>
        <v>11-3121.00</v>
      </c>
      <c r="BD747" s="1" t="s">
        <v>9955</v>
      </c>
      <c r="BE747" s="1" t="s">
        <v>9956</v>
      </c>
      <c r="BF747" s="1" t="s">
        <v>9957</v>
      </c>
      <c r="BG747" s="1">
        <v>1</v>
      </c>
      <c r="BH747" s="1">
        <v>1</v>
      </c>
      <c r="BI747" s="2">
        <v>44471</v>
      </c>
      <c r="BJ747" s="2">
        <v>44835</v>
      </c>
      <c r="BK747" s="2">
        <v>44471</v>
      </c>
      <c r="BL747" s="2">
        <v>44835</v>
      </c>
      <c r="BM747" s="1">
        <v>35</v>
      </c>
      <c r="BN747" s="1">
        <v>0</v>
      </c>
      <c r="BO747" s="1">
        <v>7</v>
      </c>
      <c r="BP747" s="1">
        <v>7</v>
      </c>
      <c r="BQ747" s="1">
        <v>7</v>
      </c>
      <c r="BR747" s="1">
        <v>7</v>
      </c>
      <c r="BS747" s="1">
        <v>7</v>
      </c>
      <c r="BT747" s="1">
        <v>0</v>
      </c>
      <c r="BU747" s="1" t="str">
        <f>"9:00 AM"</f>
        <v>9:00 AM</v>
      </c>
      <c r="BV747" s="1" t="str">
        <f t="shared" si="19"/>
        <v>5:00 PM</v>
      </c>
      <c r="BW747" s="1" t="s">
        <v>135</v>
      </c>
      <c r="BX747" s="1">
        <v>0</v>
      </c>
      <c r="BY747" s="1">
        <v>12</v>
      </c>
      <c r="BZ747" s="1" t="s">
        <v>112</v>
      </c>
      <c r="CB747" s="1" t="s">
        <v>9958</v>
      </c>
      <c r="CC747" s="1" t="s">
        <v>624</v>
      </c>
      <c r="CE747" s="1" t="s">
        <v>116</v>
      </c>
      <c r="CF747" s="1" t="s">
        <v>117</v>
      </c>
      <c r="CG747" s="1">
        <v>96950</v>
      </c>
      <c r="CH747" s="3">
        <v>25.13</v>
      </c>
      <c r="CI747" s="3">
        <v>25.13</v>
      </c>
      <c r="CJ747" s="3">
        <v>0</v>
      </c>
      <c r="CK747" s="3">
        <v>0</v>
      </c>
      <c r="CL747" s="1" t="s">
        <v>137</v>
      </c>
      <c r="CN747" s="1" t="s">
        <v>139</v>
      </c>
      <c r="CP747" s="1" t="s">
        <v>112</v>
      </c>
      <c r="CQ747" s="1" t="s">
        <v>111</v>
      </c>
      <c r="CR747" s="1" t="s">
        <v>112</v>
      </c>
      <c r="CS747" s="1" t="s">
        <v>112</v>
      </c>
      <c r="CT747" s="1" t="s">
        <v>138</v>
      </c>
      <c r="CU747" s="1" t="s">
        <v>111</v>
      </c>
      <c r="CV747" s="1" t="s">
        <v>138</v>
      </c>
      <c r="CW747" s="1" t="s">
        <v>7444</v>
      </c>
      <c r="CX747" s="1">
        <v>16702353403</v>
      </c>
      <c r="CY747" s="1" t="s">
        <v>620</v>
      </c>
      <c r="CZ747" s="1" t="s">
        <v>138</v>
      </c>
      <c r="DA747" s="1" t="s">
        <v>111</v>
      </c>
      <c r="DB747" s="1" t="s">
        <v>112</v>
      </c>
    </row>
    <row r="748" spans="1:111" ht="15.6" customHeight="1" x14ac:dyDescent="0.25">
      <c r="A748" s="1" t="s">
        <v>9959</v>
      </c>
      <c r="B748" s="1" t="s">
        <v>238</v>
      </c>
      <c r="C748" s="2">
        <v>44364.809412962961</v>
      </c>
      <c r="D748" s="2">
        <v>44407</v>
      </c>
      <c r="E748" s="1" t="s">
        <v>180</v>
      </c>
      <c r="G748" s="1" t="s">
        <v>112</v>
      </c>
      <c r="H748" s="1" t="s">
        <v>112</v>
      </c>
      <c r="I748" s="1" t="s">
        <v>112</v>
      </c>
      <c r="J748" s="1" t="s">
        <v>9960</v>
      </c>
      <c r="K748" s="1" t="s">
        <v>9961</v>
      </c>
      <c r="L748" s="1" t="s">
        <v>9962</v>
      </c>
      <c r="N748" s="1" t="s">
        <v>116</v>
      </c>
      <c r="O748" s="1" t="s">
        <v>117</v>
      </c>
      <c r="P748" s="9">
        <v>96950</v>
      </c>
      <c r="Q748" s="1" t="s">
        <v>118</v>
      </c>
      <c r="S748" s="1">
        <v>16707880617</v>
      </c>
      <c r="U748" s="1">
        <v>531110</v>
      </c>
      <c r="V748" s="1" t="s">
        <v>119</v>
      </c>
      <c r="X748" s="1" t="s">
        <v>9221</v>
      </c>
      <c r="Y748" s="1" t="s">
        <v>9963</v>
      </c>
      <c r="AA748" s="1" t="s">
        <v>973</v>
      </c>
      <c r="AB748" s="1" t="s">
        <v>9962</v>
      </c>
      <c r="AD748" s="1" t="s">
        <v>116</v>
      </c>
      <c r="AE748" s="1" t="s">
        <v>117</v>
      </c>
      <c r="AF748" s="9">
        <v>96950</v>
      </c>
      <c r="AG748" s="1" t="s">
        <v>118</v>
      </c>
      <c r="AI748" s="1">
        <v>16707880617</v>
      </c>
      <c r="AK748" s="1" t="s">
        <v>9964</v>
      </c>
      <c r="BC748" s="1" t="str">
        <f>"49-9071.00"</f>
        <v>49-9071.00</v>
      </c>
      <c r="BD748" s="1" t="s">
        <v>214</v>
      </c>
      <c r="BE748" s="1" t="s">
        <v>9965</v>
      </c>
      <c r="BF748" s="1" t="s">
        <v>2311</v>
      </c>
      <c r="BG748" s="1">
        <v>1</v>
      </c>
      <c r="BH748" s="1">
        <v>1</v>
      </c>
      <c r="BI748" s="2">
        <v>44470</v>
      </c>
      <c r="BJ748" s="2">
        <v>44834</v>
      </c>
      <c r="BK748" s="2">
        <v>44470</v>
      </c>
      <c r="BL748" s="2">
        <v>44834</v>
      </c>
      <c r="BM748" s="1">
        <v>35</v>
      </c>
      <c r="BN748" s="1">
        <v>0</v>
      </c>
      <c r="BO748" s="1">
        <v>7</v>
      </c>
      <c r="BP748" s="1">
        <v>7</v>
      </c>
      <c r="BQ748" s="1">
        <v>7</v>
      </c>
      <c r="BR748" s="1">
        <v>7</v>
      </c>
      <c r="BS748" s="1">
        <v>7</v>
      </c>
      <c r="BT748" s="1">
        <v>0</v>
      </c>
      <c r="BU748" s="1" t="str">
        <f>"9:00 AM"</f>
        <v>9:00 AM</v>
      </c>
      <c r="BV748" s="1" t="str">
        <f t="shared" si="19"/>
        <v>5:00 PM</v>
      </c>
      <c r="BW748" s="1" t="s">
        <v>135</v>
      </c>
      <c r="BX748" s="1">
        <v>0</v>
      </c>
      <c r="BY748" s="1">
        <v>3</v>
      </c>
      <c r="BZ748" s="1" t="s">
        <v>112</v>
      </c>
      <c r="CB748" s="1" t="s">
        <v>3175</v>
      </c>
      <c r="CC748" s="1" t="s">
        <v>9962</v>
      </c>
      <c r="CE748" s="1" t="s">
        <v>116</v>
      </c>
      <c r="CF748" s="1" t="s">
        <v>117</v>
      </c>
      <c r="CG748" s="1">
        <v>96950</v>
      </c>
      <c r="CH748" s="3">
        <v>8.7100000000000009</v>
      </c>
      <c r="CI748" s="3">
        <v>8.7100000000000009</v>
      </c>
      <c r="CJ748" s="3">
        <v>13.06</v>
      </c>
      <c r="CK748" s="3">
        <v>13.06</v>
      </c>
      <c r="CL748" s="1" t="s">
        <v>137</v>
      </c>
      <c r="CN748" s="1" t="s">
        <v>139</v>
      </c>
      <c r="CP748" s="1" t="s">
        <v>112</v>
      </c>
      <c r="CQ748" s="1" t="s">
        <v>111</v>
      </c>
      <c r="CR748" s="1" t="s">
        <v>112</v>
      </c>
      <c r="CS748" s="1" t="s">
        <v>111</v>
      </c>
      <c r="CT748" s="1" t="s">
        <v>138</v>
      </c>
      <c r="CU748" s="1" t="s">
        <v>111</v>
      </c>
      <c r="CV748" s="1" t="s">
        <v>138</v>
      </c>
      <c r="CW748" s="1" t="s">
        <v>2313</v>
      </c>
      <c r="CX748" s="1">
        <v>16707880617</v>
      </c>
      <c r="CY748" s="1" t="s">
        <v>9964</v>
      </c>
      <c r="CZ748" s="1" t="s">
        <v>138</v>
      </c>
      <c r="DA748" s="1" t="s">
        <v>111</v>
      </c>
      <c r="DB748" s="1" t="s">
        <v>112</v>
      </c>
      <c r="DC748" s="1" t="s">
        <v>9221</v>
      </c>
      <c r="DD748" s="1" t="s">
        <v>9963</v>
      </c>
      <c r="DF748" s="1" t="s">
        <v>9960</v>
      </c>
      <c r="DG748" s="1" t="s">
        <v>9964</v>
      </c>
    </row>
    <row r="749" spans="1:111" ht="15.6" customHeight="1" x14ac:dyDescent="0.25">
      <c r="A749" s="1" t="s">
        <v>9970</v>
      </c>
      <c r="B749" s="1" t="s">
        <v>238</v>
      </c>
      <c r="C749" s="2">
        <v>44381.335273958335</v>
      </c>
      <c r="D749" s="2">
        <v>44432</v>
      </c>
      <c r="E749" s="1" t="s">
        <v>110</v>
      </c>
      <c r="F749" s="2">
        <v>44468.833333333336</v>
      </c>
      <c r="G749" s="1" t="s">
        <v>112</v>
      </c>
      <c r="H749" s="1" t="s">
        <v>112</v>
      </c>
      <c r="I749" s="1" t="s">
        <v>112</v>
      </c>
      <c r="J749" s="1" t="s">
        <v>9971</v>
      </c>
      <c r="K749" s="1" t="s">
        <v>9972</v>
      </c>
      <c r="L749" s="1" t="s">
        <v>9973</v>
      </c>
      <c r="M749" s="1" t="s">
        <v>9974</v>
      </c>
      <c r="N749" s="1" t="s">
        <v>167</v>
      </c>
      <c r="O749" s="1" t="s">
        <v>117</v>
      </c>
      <c r="P749" s="9">
        <v>96950</v>
      </c>
      <c r="Q749" s="1" t="s">
        <v>118</v>
      </c>
      <c r="S749" s="1">
        <v>16702332374</v>
      </c>
      <c r="U749" s="1">
        <v>531110</v>
      </c>
      <c r="V749" s="1" t="s">
        <v>119</v>
      </c>
      <c r="X749" s="1" t="s">
        <v>9975</v>
      </c>
      <c r="Y749" s="1" t="s">
        <v>9976</v>
      </c>
      <c r="Z749" s="1" t="s">
        <v>9977</v>
      </c>
      <c r="AA749" s="1" t="s">
        <v>171</v>
      </c>
      <c r="AB749" s="1" t="s">
        <v>9978</v>
      </c>
      <c r="AC749" s="1" t="s">
        <v>9979</v>
      </c>
      <c r="AD749" s="1" t="s">
        <v>167</v>
      </c>
      <c r="AE749" s="1" t="s">
        <v>117</v>
      </c>
      <c r="AF749" s="9">
        <v>96950</v>
      </c>
      <c r="AG749" s="1" t="s">
        <v>118</v>
      </c>
      <c r="AI749" s="1">
        <v>16702332374</v>
      </c>
      <c r="AK749" s="1" t="s">
        <v>9980</v>
      </c>
      <c r="BC749" s="1" t="str">
        <f>"49-9071.00"</f>
        <v>49-9071.00</v>
      </c>
      <c r="BD749" s="1" t="s">
        <v>214</v>
      </c>
      <c r="BE749" s="1" t="s">
        <v>9981</v>
      </c>
      <c r="BF749" s="1" t="s">
        <v>4736</v>
      </c>
      <c r="BG749" s="1">
        <v>2</v>
      </c>
      <c r="BH749" s="1">
        <v>2</v>
      </c>
      <c r="BI749" s="2">
        <v>44470</v>
      </c>
      <c r="BJ749" s="2">
        <v>44834</v>
      </c>
      <c r="BK749" s="2">
        <v>44470</v>
      </c>
      <c r="BL749" s="2">
        <v>44834</v>
      </c>
      <c r="BM749" s="1">
        <v>40</v>
      </c>
      <c r="BN749" s="1">
        <v>0</v>
      </c>
      <c r="BO749" s="1">
        <v>8</v>
      </c>
      <c r="BP749" s="1">
        <v>8</v>
      </c>
      <c r="BQ749" s="1">
        <v>8</v>
      </c>
      <c r="BR749" s="1">
        <v>8</v>
      </c>
      <c r="BS749" s="1">
        <v>8</v>
      </c>
      <c r="BT749" s="1">
        <v>0</v>
      </c>
      <c r="BU749" s="1" t="str">
        <f>"9:00 AM"</f>
        <v>9:00 AM</v>
      </c>
      <c r="BV749" s="1" t="str">
        <f t="shared" si="19"/>
        <v>5:00 PM</v>
      </c>
      <c r="BW749" s="1" t="s">
        <v>135</v>
      </c>
      <c r="BX749" s="1">
        <v>0</v>
      </c>
      <c r="BY749" s="1">
        <v>12</v>
      </c>
      <c r="BZ749" s="1" t="s">
        <v>112</v>
      </c>
      <c r="CB749" s="1" t="s">
        <v>9982</v>
      </c>
      <c r="CC749" s="1" t="s">
        <v>9974</v>
      </c>
      <c r="CE749" s="1" t="s">
        <v>167</v>
      </c>
      <c r="CF749" s="1" t="s">
        <v>117</v>
      </c>
      <c r="CG749" s="1">
        <v>96950</v>
      </c>
      <c r="CH749" s="3">
        <v>8.7100000000000009</v>
      </c>
      <c r="CI749" s="3">
        <v>8.7100000000000009</v>
      </c>
      <c r="CJ749" s="3">
        <v>13.07</v>
      </c>
      <c r="CK749" s="3">
        <v>13.07</v>
      </c>
      <c r="CL749" s="1" t="s">
        <v>137</v>
      </c>
      <c r="CM749" s="1" t="s">
        <v>1474</v>
      </c>
      <c r="CN749" s="1" t="s">
        <v>139</v>
      </c>
      <c r="CP749" s="1" t="s">
        <v>112</v>
      </c>
      <c r="CQ749" s="1" t="s">
        <v>111</v>
      </c>
      <c r="CR749" s="1" t="s">
        <v>112</v>
      </c>
      <c r="CS749" s="1" t="s">
        <v>111</v>
      </c>
      <c r="CT749" s="1" t="s">
        <v>138</v>
      </c>
      <c r="CU749" s="1" t="s">
        <v>111</v>
      </c>
      <c r="CV749" s="1" t="s">
        <v>138</v>
      </c>
      <c r="CW749" s="1" t="s">
        <v>9983</v>
      </c>
      <c r="CX749" s="1">
        <v>16702332374</v>
      </c>
      <c r="CY749" s="1" t="s">
        <v>9980</v>
      </c>
      <c r="CZ749" s="1" t="s">
        <v>138</v>
      </c>
      <c r="DA749" s="1" t="s">
        <v>111</v>
      </c>
      <c r="DB749" s="1" t="s">
        <v>112</v>
      </c>
    </row>
    <row r="750" spans="1:111" ht="15.6" customHeight="1" x14ac:dyDescent="0.25">
      <c r="A750" s="1" t="s">
        <v>9984</v>
      </c>
      <c r="B750" s="1" t="s">
        <v>238</v>
      </c>
      <c r="C750" s="2">
        <v>44357.993115625002</v>
      </c>
      <c r="D750" s="2">
        <v>44403</v>
      </c>
      <c r="E750" s="1" t="s">
        <v>180</v>
      </c>
      <c r="G750" s="1" t="s">
        <v>111</v>
      </c>
      <c r="H750" s="1" t="s">
        <v>112</v>
      </c>
      <c r="I750" s="1" t="s">
        <v>112</v>
      </c>
      <c r="J750" s="1" t="s">
        <v>9985</v>
      </c>
      <c r="K750" s="1" t="s">
        <v>9986</v>
      </c>
      <c r="L750" s="1" t="s">
        <v>9987</v>
      </c>
      <c r="M750" s="1" t="s">
        <v>9988</v>
      </c>
      <c r="N750" s="1" t="s">
        <v>7544</v>
      </c>
      <c r="O750" s="1" t="s">
        <v>117</v>
      </c>
      <c r="P750" s="9">
        <v>96950</v>
      </c>
      <c r="Q750" s="1" t="s">
        <v>118</v>
      </c>
      <c r="S750" s="1">
        <v>16702883441</v>
      </c>
      <c r="U750" s="1">
        <v>32311</v>
      </c>
      <c r="V750" s="1" t="s">
        <v>119</v>
      </c>
      <c r="X750" s="1" t="s">
        <v>1265</v>
      </c>
      <c r="Y750" s="1" t="s">
        <v>771</v>
      </c>
      <c r="Z750" s="1" t="s">
        <v>9989</v>
      </c>
      <c r="AA750" s="1" t="s">
        <v>461</v>
      </c>
      <c r="AB750" s="1" t="s">
        <v>9987</v>
      </c>
      <c r="AC750" s="1" t="s">
        <v>9988</v>
      </c>
      <c r="AD750" s="1" t="s">
        <v>7544</v>
      </c>
      <c r="AE750" s="1" t="s">
        <v>117</v>
      </c>
      <c r="AF750" s="9">
        <v>96950</v>
      </c>
      <c r="AG750" s="1" t="s">
        <v>118</v>
      </c>
      <c r="AI750" s="1">
        <v>16702883441</v>
      </c>
      <c r="AK750" s="1" t="s">
        <v>9990</v>
      </c>
      <c r="AL750" s="1" t="s">
        <v>125</v>
      </c>
      <c r="AM750" s="1" t="s">
        <v>5982</v>
      </c>
      <c r="AN750" s="1" t="s">
        <v>5983</v>
      </c>
      <c r="AP750" s="1" t="s">
        <v>5984</v>
      </c>
      <c r="AQ750" s="1" t="s">
        <v>5985</v>
      </c>
      <c r="AR750" s="1" t="s">
        <v>5986</v>
      </c>
      <c r="AS750" s="1" t="s">
        <v>117</v>
      </c>
      <c r="AT750" s="9">
        <v>96950</v>
      </c>
      <c r="AU750" s="1" t="s">
        <v>118</v>
      </c>
      <c r="AW750" s="1">
        <v>16702857505</v>
      </c>
      <c r="AY750" s="1" t="s">
        <v>5987</v>
      </c>
      <c r="AZ750" s="1" t="s">
        <v>5988</v>
      </c>
      <c r="BC750" s="1" t="str">
        <f>"51-9198.00"</f>
        <v>51-9198.00</v>
      </c>
      <c r="BD750" s="1" t="s">
        <v>1924</v>
      </c>
      <c r="BE750" s="1" t="s">
        <v>9991</v>
      </c>
      <c r="BF750" s="1" t="s">
        <v>9992</v>
      </c>
      <c r="BG750" s="1">
        <v>3</v>
      </c>
      <c r="BH750" s="1">
        <v>3</v>
      </c>
      <c r="BI750" s="2">
        <v>44470</v>
      </c>
      <c r="BJ750" s="2">
        <v>45565</v>
      </c>
      <c r="BK750" s="2">
        <v>44470</v>
      </c>
      <c r="BL750" s="2">
        <v>45565</v>
      </c>
      <c r="BM750" s="1">
        <v>40</v>
      </c>
      <c r="BN750" s="1">
        <v>0</v>
      </c>
      <c r="BO750" s="1">
        <v>8</v>
      </c>
      <c r="BP750" s="1">
        <v>8</v>
      </c>
      <c r="BQ750" s="1">
        <v>8</v>
      </c>
      <c r="BR750" s="1">
        <v>8</v>
      </c>
      <c r="BS750" s="1">
        <v>8</v>
      </c>
      <c r="BT750" s="1">
        <v>0</v>
      </c>
      <c r="BU750" s="1" t="str">
        <f>"8:00 AM"</f>
        <v>8:00 AM</v>
      </c>
      <c r="BV750" s="1" t="str">
        <f t="shared" si="19"/>
        <v>5:00 PM</v>
      </c>
      <c r="BW750" s="1" t="s">
        <v>135</v>
      </c>
      <c r="BX750" s="1">
        <v>0</v>
      </c>
      <c r="BY750" s="1">
        <v>12</v>
      </c>
      <c r="BZ750" s="1" t="s">
        <v>112</v>
      </c>
      <c r="CB750" s="1" t="s">
        <v>9993</v>
      </c>
      <c r="CC750" s="1" t="s">
        <v>9987</v>
      </c>
      <c r="CD750" s="1" t="s">
        <v>9988</v>
      </c>
      <c r="CE750" s="1" t="s">
        <v>7544</v>
      </c>
      <c r="CF750" s="1" t="s">
        <v>117</v>
      </c>
      <c r="CG750" s="1">
        <v>96950</v>
      </c>
      <c r="CH750" s="3">
        <v>7.54</v>
      </c>
      <c r="CI750" s="3">
        <v>7.54</v>
      </c>
      <c r="CJ750" s="3">
        <v>11.31</v>
      </c>
      <c r="CK750" s="3">
        <v>11.31</v>
      </c>
      <c r="CL750" s="1" t="s">
        <v>137</v>
      </c>
      <c r="CM750" s="1" t="s">
        <v>138</v>
      </c>
      <c r="CN750" s="1" t="s">
        <v>139</v>
      </c>
      <c r="CP750" s="1" t="s">
        <v>112</v>
      </c>
      <c r="CQ750" s="1" t="s">
        <v>111</v>
      </c>
      <c r="CR750" s="1" t="s">
        <v>112</v>
      </c>
      <c r="CS750" s="1" t="s">
        <v>111</v>
      </c>
      <c r="CT750" s="1" t="s">
        <v>111</v>
      </c>
      <c r="CU750" s="1" t="s">
        <v>111</v>
      </c>
      <c r="CV750" s="1" t="s">
        <v>138</v>
      </c>
      <c r="CW750" s="1" t="s">
        <v>5996</v>
      </c>
      <c r="CX750" s="1" t="s">
        <v>138</v>
      </c>
      <c r="CY750" s="1" t="s">
        <v>9994</v>
      </c>
      <c r="CZ750" s="1" t="s">
        <v>873</v>
      </c>
      <c r="DA750" s="1" t="s">
        <v>111</v>
      </c>
      <c r="DB750" s="1" t="s">
        <v>112</v>
      </c>
    </row>
    <row r="751" spans="1:111" ht="15.6" customHeight="1" x14ac:dyDescent="0.25">
      <c r="A751" s="1" t="s">
        <v>9995</v>
      </c>
      <c r="B751" s="1" t="s">
        <v>238</v>
      </c>
      <c r="C751" s="2">
        <v>44358.863781134256</v>
      </c>
      <c r="D751" s="2">
        <v>44399</v>
      </c>
      <c r="E751" s="1" t="s">
        <v>180</v>
      </c>
      <c r="G751" s="1" t="s">
        <v>112</v>
      </c>
      <c r="H751" s="1" t="s">
        <v>112</v>
      </c>
      <c r="I751" s="1" t="s">
        <v>112</v>
      </c>
      <c r="J751" s="1" t="s">
        <v>5364</v>
      </c>
      <c r="K751" s="1" t="s">
        <v>5365</v>
      </c>
      <c r="L751" s="1" t="s">
        <v>9162</v>
      </c>
      <c r="N751" s="1" t="s">
        <v>116</v>
      </c>
      <c r="O751" s="1" t="s">
        <v>117</v>
      </c>
      <c r="P751" s="9">
        <v>96950</v>
      </c>
      <c r="Q751" s="1" t="s">
        <v>118</v>
      </c>
      <c r="S751" s="1">
        <v>16702338883</v>
      </c>
      <c r="U751" s="1">
        <v>23622</v>
      </c>
      <c r="V751" s="1" t="s">
        <v>119</v>
      </c>
      <c r="X751" s="1" t="s">
        <v>5367</v>
      </c>
      <c r="Y751" s="1" t="s">
        <v>5368</v>
      </c>
      <c r="Z751" s="1" t="s">
        <v>5369</v>
      </c>
      <c r="AA751" s="1" t="s">
        <v>373</v>
      </c>
      <c r="AB751" s="1" t="s">
        <v>9162</v>
      </c>
      <c r="AD751" s="1" t="s">
        <v>116</v>
      </c>
      <c r="AE751" s="1" t="s">
        <v>117</v>
      </c>
      <c r="AF751" s="9">
        <v>96950</v>
      </c>
      <c r="AG751" s="1" t="s">
        <v>118</v>
      </c>
      <c r="AI751" s="1">
        <v>16702338883</v>
      </c>
      <c r="AK751" s="1" t="s">
        <v>5371</v>
      </c>
      <c r="BC751" s="1" t="str">
        <f>"49-9071.00"</f>
        <v>49-9071.00</v>
      </c>
      <c r="BD751" s="1" t="s">
        <v>214</v>
      </c>
      <c r="BE751" s="1" t="s">
        <v>9996</v>
      </c>
      <c r="BF751" s="1" t="s">
        <v>3913</v>
      </c>
      <c r="BG751" s="1">
        <v>4</v>
      </c>
      <c r="BH751" s="1">
        <v>4</v>
      </c>
      <c r="BI751" s="2">
        <v>44470</v>
      </c>
      <c r="BJ751" s="2">
        <v>44834</v>
      </c>
      <c r="BK751" s="2">
        <v>44470</v>
      </c>
      <c r="BL751" s="2">
        <v>44834</v>
      </c>
      <c r="BM751" s="1">
        <v>40</v>
      </c>
      <c r="BN751" s="1">
        <v>0</v>
      </c>
      <c r="BO751" s="1">
        <v>8</v>
      </c>
      <c r="BP751" s="1">
        <v>8</v>
      </c>
      <c r="BQ751" s="1">
        <v>8</v>
      </c>
      <c r="BR751" s="1">
        <v>8</v>
      </c>
      <c r="BS751" s="1">
        <v>8</v>
      </c>
      <c r="BT751" s="1">
        <v>0</v>
      </c>
      <c r="BU751" s="1" t="str">
        <f>"7:30 AM"</f>
        <v>7:30 AM</v>
      </c>
      <c r="BV751" s="1" t="str">
        <f>"4:30 PM"</f>
        <v>4:30 PM</v>
      </c>
      <c r="BW751" s="1" t="s">
        <v>135</v>
      </c>
      <c r="BX751" s="1">
        <v>0</v>
      </c>
      <c r="BY751" s="1">
        <v>0</v>
      </c>
      <c r="BZ751" s="1" t="s">
        <v>112</v>
      </c>
      <c r="CB751" s="1" t="s">
        <v>138</v>
      </c>
      <c r="CC751" s="1" t="s">
        <v>1757</v>
      </c>
      <c r="CE751" s="1" t="s">
        <v>116</v>
      </c>
      <c r="CF751" s="1" t="s">
        <v>117</v>
      </c>
      <c r="CG751" s="1">
        <v>96950</v>
      </c>
      <c r="CH751" s="3">
        <v>8.7100000000000009</v>
      </c>
      <c r="CI751" s="3">
        <v>8.7100000000000009</v>
      </c>
      <c r="CJ751" s="3">
        <v>13.06</v>
      </c>
      <c r="CK751" s="3">
        <v>13.06</v>
      </c>
      <c r="CL751" s="1" t="s">
        <v>137</v>
      </c>
      <c r="CM751" s="1" t="s">
        <v>168</v>
      </c>
      <c r="CN751" s="1" t="s">
        <v>139</v>
      </c>
      <c r="CP751" s="1" t="s">
        <v>112</v>
      </c>
      <c r="CQ751" s="1" t="s">
        <v>111</v>
      </c>
      <c r="CR751" s="1" t="s">
        <v>111</v>
      </c>
      <c r="CS751" s="1" t="s">
        <v>111</v>
      </c>
      <c r="CT751" s="1" t="s">
        <v>138</v>
      </c>
      <c r="CU751" s="1" t="s">
        <v>111</v>
      </c>
      <c r="CV751" s="1" t="s">
        <v>111</v>
      </c>
      <c r="CW751" s="1" t="s">
        <v>1059</v>
      </c>
      <c r="CX751" s="1">
        <v>16702338883</v>
      </c>
      <c r="CY751" s="1" t="s">
        <v>5371</v>
      </c>
      <c r="CZ751" s="1" t="s">
        <v>138</v>
      </c>
      <c r="DA751" s="1" t="s">
        <v>111</v>
      </c>
      <c r="DB751" s="1" t="s">
        <v>112</v>
      </c>
    </row>
    <row r="752" spans="1:111" ht="15.6" customHeight="1" x14ac:dyDescent="0.25">
      <c r="A752" s="1" t="s">
        <v>9997</v>
      </c>
      <c r="B752" s="1" t="s">
        <v>238</v>
      </c>
      <c r="C752" s="2">
        <v>44367.932687037035</v>
      </c>
      <c r="D752" s="2">
        <v>44410</v>
      </c>
      <c r="E752" s="1" t="s">
        <v>180</v>
      </c>
      <c r="G752" s="1" t="s">
        <v>112</v>
      </c>
      <c r="H752" s="1" t="s">
        <v>112</v>
      </c>
      <c r="I752" s="1" t="s">
        <v>112</v>
      </c>
      <c r="J752" s="1" t="s">
        <v>1204</v>
      </c>
      <c r="K752" s="1" t="s">
        <v>1205</v>
      </c>
      <c r="L752" s="1" t="s">
        <v>1206</v>
      </c>
      <c r="M752" s="1" t="s">
        <v>1207</v>
      </c>
      <c r="N752" s="1" t="s">
        <v>116</v>
      </c>
      <c r="O752" s="1" t="s">
        <v>117</v>
      </c>
      <c r="P752" s="9">
        <v>96950</v>
      </c>
      <c r="Q752" s="1" t="s">
        <v>118</v>
      </c>
      <c r="R752" s="1" t="s">
        <v>138</v>
      </c>
      <c r="S752" s="1">
        <v>16702352375</v>
      </c>
      <c r="U752" s="1">
        <v>236115</v>
      </c>
      <c r="V752" s="1" t="s">
        <v>119</v>
      </c>
      <c r="X752" s="1" t="s">
        <v>370</v>
      </c>
      <c r="Y752" s="1" t="s">
        <v>371</v>
      </c>
      <c r="Z752" s="1" t="s">
        <v>372</v>
      </c>
      <c r="AA752" s="1" t="s">
        <v>1184</v>
      </c>
      <c r="AB752" s="1" t="s">
        <v>368</v>
      </c>
      <c r="AC752" s="1" t="s">
        <v>1208</v>
      </c>
      <c r="AD752" s="1" t="s">
        <v>116</v>
      </c>
      <c r="AE752" s="1" t="s">
        <v>117</v>
      </c>
      <c r="AF752" s="9">
        <v>96950</v>
      </c>
      <c r="AG752" s="1" t="s">
        <v>118</v>
      </c>
      <c r="AH752" s="1" t="s">
        <v>138</v>
      </c>
      <c r="AI752" s="1">
        <v>16702346278</v>
      </c>
      <c r="AK752" s="1" t="s">
        <v>1209</v>
      </c>
      <c r="BC752" s="1" t="str">
        <f>"49-9071.00"</f>
        <v>49-9071.00</v>
      </c>
      <c r="BD752" s="1" t="s">
        <v>214</v>
      </c>
      <c r="BE752" s="1" t="s">
        <v>1210</v>
      </c>
      <c r="BF752" s="1" t="s">
        <v>1069</v>
      </c>
      <c r="BG752" s="1">
        <v>2</v>
      </c>
      <c r="BH752" s="1">
        <v>2</v>
      </c>
      <c r="BI752" s="2">
        <v>44470</v>
      </c>
      <c r="BJ752" s="2">
        <v>44834</v>
      </c>
      <c r="BK752" s="2">
        <v>44470</v>
      </c>
      <c r="BL752" s="2">
        <v>44834</v>
      </c>
      <c r="BM752" s="1">
        <v>40</v>
      </c>
      <c r="BN752" s="1">
        <v>0</v>
      </c>
      <c r="BO752" s="1">
        <v>8</v>
      </c>
      <c r="BP752" s="1">
        <v>8</v>
      </c>
      <c r="BQ752" s="1">
        <v>8</v>
      </c>
      <c r="BR752" s="1">
        <v>8</v>
      </c>
      <c r="BS752" s="1">
        <v>8</v>
      </c>
      <c r="BT752" s="1">
        <v>0</v>
      </c>
      <c r="BU752" s="1" t="str">
        <f>"8:00 AM"</f>
        <v>8:00 AM</v>
      </c>
      <c r="BV752" s="1" t="str">
        <f>"5:00 PM"</f>
        <v>5:00 PM</v>
      </c>
      <c r="BW752" s="1" t="s">
        <v>135</v>
      </c>
      <c r="BX752" s="1">
        <v>0</v>
      </c>
      <c r="BY752" s="1">
        <v>24</v>
      </c>
      <c r="BZ752" s="1" t="s">
        <v>112</v>
      </c>
      <c r="CB752" s="1" t="s">
        <v>4137</v>
      </c>
      <c r="CC752" s="1" t="s">
        <v>1607</v>
      </c>
      <c r="CD752" s="1" t="s">
        <v>1212</v>
      </c>
      <c r="CE752" s="1" t="s">
        <v>116</v>
      </c>
      <c r="CF752" s="1" t="s">
        <v>117</v>
      </c>
      <c r="CG752" s="1">
        <v>96950</v>
      </c>
      <c r="CH752" s="3">
        <v>8.7100000000000009</v>
      </c>
      <c r="CI752" s="3">
        <v>8.7100000000000009</v>
      </c>
      <c r="CJ752" s="3">
        <v>13.07</v>
      </c>
      <c r="CK752" s="3">
        <v>13.07</v>
      </c>
      <c r="CL752" s="1" t="s">
        <v>137</v>
      </c>
      <c r="CM752" s="1" t="s">
        <v>138</v>
      </c>
      <c r="CN752" s="1" t="s">
        <v>139</v>
      </c>
      <c r="CP752" s="1" t="s">
        <v>112</v>
      </c>
      <c r="CQ752" s="1" t="s">
        <v>111</v>
      </c>
      <c r="CR752" s="1" t="s">
        <v>112</v>
      </c>
      <c r="CS752" s="1" t="s">
        <v>111</v>
      </c>
      <c r="CT752" s="1" t="s">
        <v>138</v>
      </c>
      <c r="CU752" s="1" t="s">
        <v>111</v>
      </c>
      <c r="CV752" s="1" t="s">
        <v>138</v>
      </c>
      <c r="CW752" s="1" t="s">
        <v>138</v>
      </c>
      <c r="CX752" s="1">
        <v>16702352375</v>
      </c>
      <c r="CY752" s="1" t="s">
        <v>9998</v>
      </c>
      <c r="CZ752" s="1" t="s">
        <v>380</v>
      </c>
      <c r="DA752" s="1" t="s">
        <v>111</v>
      </c>
      <c r="DB752" s="1" t="s">
        <v>112</v>
      </c>
    </row>
    <row r="753" spans="1:111" ht="15.6" customHeight="1" x14ac:dyDescent="0.25">
      <c r="A753" s="1" t="s">
        <v>9999</v>
      </c>
      <c r="B753" s="1" t="s">
        <v>238</v>
      </c>
      <c r="C753" s="2">
        <v>44348.880942361109</v>
      </c>
      <c r="D753" s="2">
        <v>44390</v>
      </c>
      <c r="E753" s="1" t="s">
        <v>180</v>
      </c>
      <c r="G753" s="1" t="s">
        <v>112</v>
      </c>
      <c r="H753" s="1" t="s">
        <v>112</v>
      </c>
      <c r="I753" s="1" t="s">
        <v>112</v>
      </c>
      <c r="J753" s="1" t="s">
        <v>10000</v>
      </c>
      <c r="K753" s="1" t="s">
        <v>10001</v>
      </c>
      <c r="L753" s="1" t="s">
        <v>10002</v>
      </c>
      <c r="N753" s="1" t="s">
        <v>116</v>
      </c>
      <c r="O753" s="1" t="s">
        <v>117</v>
      </c>
      <c r="P753" s="9">
        <v>96950</v>
      </c>
      <c r="Q753" s="1" t="s">
        <v>118</v>
      </c>
      <c r="R753" s="1" t="s">
        <v>138</v>
      </c>
      <c r="S753" s="1">
        <v>16702879181</v>
      </c>
      <c r="U753" s="1">
        <v>323111</v>
      </c>
      <c r="V753" s="1" t="s">
        <v>119</v>
      </c>
      <c r="X753" s="1" t="s">
        <v>10003</v>
      </c>
      <c r="Y753" s="1" t="s">
        <v>10004</v>
      </c>
      <c r="Z753" s="1" t="s">
        <v>10005</v>
      </c>
      <c r="AA753" s="1" t="s">
        <v>3886</v>
      </c>
      <c r="AB753" s="1" t="s">
        <v>10006</v>
      </c>
      <c r="AD753" s="1" t="s">
        <v>116</v>
      </c>
      <c r="AE753" s="1" t="s">
        <v>117</v>
      </c>
      <c r="AF753" s="9">
        <v>96950</v>
      </c>
      <c r="AG753" s="1" t="s">
        <v>118</v>
      </c>
      <c r="AH753" s="1" t="s">
        <v>138</v>
      </c>
      <c r="AI753" s="1">
        <v>16702879181</v>
      </c>
      <c r="AK753" s="1" t="s">
        <v>5847</v>
      </c>
      <c r="BC753" s="1" t="str">
        <f>"27-1024.00"</f>
        <v>27-1024.00</v>
      </c>
      <c r="BD753" s="1" t="s">
        <v>3137</v>
      </c>
      <c r="BE753" s="1" t="s">
        <v>10007</v>
      </c>
      <c r="BF753" s="1" t="s">
        <v>7468</v>
      </c>
      <c r="BG753" s="1">
        <v>2</v>
      </c>
      <c r="BH753" s="1">
        <v>2</v>
      </c>
      <c r="BI753" s="2">
        <v>44464</v>
      </c>
      <c r="BJ753" s="2">
        <v>44828</v>
      </c>
      <c r="BK753" s="2">
        <v>44464</v>
      </c>
      <c r="BL753" s="2">
        <v>44828</v>
      </c>
      <c r="BM753" s="1">
        <v>35</v>
      </c>
      <c r="BN753" s="1">
        <v>0</v>
      </c>
      <c r="BO753" s="1">
        <v>7</v>
      </c>
      <c r="BP753" s="1">
        <v>7</v>
      </c>
      <c r="BQ753" s="1">
        <v>7</v>
      </c>
      <c r="BR753" s="1">
        <v>7</v>
      </c>
      <c r="BS753" s="1">
        <v>7</v>
      </c>
      <c r="BT753" s="1">
        <v>0</v>
      </c>
      <c r="BU753" s="1" t="str">
        <f>"8:00 AM"</f>
        <v>8:00 AM</v>
      </c>
      <c r="BV753" s="1" t="str">
        <f>"4:00 PM"</f>
        <v>4:00 PM</v>
      </c>
      <c r="BW753" s="1" t="s">
        <v>135</v>
      </c>
      <c r="BX753" s="1">
        <v>0</v>
      </c>
      <c r="BY753" s="1">
        <v>24</v>
      </c>
      <c r="BZ753" s="1" t="s">
        <v>112</v>
      </c>
      <c r="CA753" s="1">
        <v>0</v>
      </c>
      <c r="CB753" s="4" t="s">
        <v>10008</v>
      </c>
      <c r="CC753" s="1" t="s">
        <v>10009</v>
      </c>
      <c r="CD753" s="1" t="s">
        <v>2191</v>
      </c>
      <c r="CE753" s="1" t="s">
        <v>116</v>
      </c>
      <c r="CF753" s="1" t="s">
        <v>117</v>
      </c>
      <c r="CG753" s="1">
        <v>96950</v>
      </c>
      <c r="CH753" s="3">
        <v>8.93</v>
      </c>
      <c r="CI753" s="3">
        <v>8.93</v>
      </c>
      <c r="CJ753" s="3">
        <v>13.4</v>
      </c>
      <c r="CK753" s="3">
        <v>13.4</v>
      </c>
      <c r="CL753" s="1" t="s">
        <v>137</v>
      </c>
      <c r="CM753" s="1" t="s">
        <v>230</v>
      </c>
      <c r="CN753" s="1" t="s">
        <v>139</v>
      </c>
      <c r="CP753" s="1" t="s">
        <v>112</v>
      </c>
      <c r="CQ753" s="1" t="s">
        <v>111</v>
      </c>
      <c r="CR753" s="1" t="s">
        <v>112</v>
      </c>
      <c r="CS753" s="1" t="s">
        <v>111</v>
      </c>
      <c r="CT753" s="1" t="s">
        <v>138</v>
      </c>
      <c r="CU753" s="1" t="s">
        <v>111</v>
      </c>
      <c r="CV753" s="1" t="s">
        <v>138</v>
      </c>
      <c r="CW753" s="1" t="s">
        <v>138</v>
      </c>
      <c r="CX753" s="1">
        <v>16702879181</v>
      </c>
      <c r="CY753" s="1" t="s">
        <v>5847</v>
      </c>
      <c r="CZ753" s="1" t="s">
        <v>138</v>
      </c>
      <c r="DA753" s="1" t="s">
        <v>111</v>
      </c>
      <c r="DB753" s="1" t="s">
        <v>112</v>
      </c>
    </row>
    <row r="754" spans="1:111" ht="15.6" customHeight="1" x14ac:dyDescent="0.25">
      <c r="A754" s="1" t="s">
        <v>10010</v>
      </c>
      <c r="B754" s="1" t="s">
        <v>238</v>
      </c>
      <c r="C754" s="2">
        <v>44375.160261111108</v>
      </c>
      <c r="D754" s="2">
        <v>44418</v>
      </c>
      <c r="E754" s="1" t="s">
        <v>110</v>
      </c>
      <c r="F754" s="2">
        <v>44468.833333333336</v>
      </c>
      <c r="G754" s="1" t="s">
        <v>112</v>
      </c>
      <c r="H754" s="1" t="s">
        <v>112</v>
      </c>
      <c r="I754" s="1" t="s">
        <v>112</v>
      </c>
      <c r="J754" s="1" t="s">
        <v>8859</v>
      </c>
      <c r="K754" s="1" t="s">
        <v>3128</v>
      </c>
      <c r="L754" s="1" t="s">
        <v>3129</v>
      </c>
      <c r="M754" s="1" t="s">
        <v>3135</v>
      </c>
      <c r="N754" s="1" t="s">
        <v>167</v>
      </c>
      <c r="O754" s="1" t="s">
        <v>117</v>
      </c>
      <c r="P754" s="9">
        <v>96950</v>
      </c>
      <c r="Q754" s="1" t="s">
        <v>118</v>
      </c>
      <c r="S754" s="1">
        <v>16702348286</v>
      </c>
      <c r="U754" s="1">
        <v>32311</v>
      </c>
      <c r="V754" s="1" t="s">
        <v>119</v>
      </c>
      <c r="X754" s="1" t="s">
        <v>3131</v>
      </c>
      <c r="Y754" s="1" t="s">
        <v>3132</v>
      </c>
      <c r="Z754" s="1" t="s">
        <v>3133</v>
      </c>
      <c r="AA754" s="1" t="s">
        <v>3134</v>
      </c>
      <c r="AB754" s="1" t="s">
        <v>3129</v>
      </c>
      <c r="AC754" s="1" t="s">
        <v>2026</v>
      </c>
      <c r="AD754" s="1" t="s">
        <v>167</v>
      </c>
      <c r="AE754" s="1" t="s">
        <v>117</v>
      </c>
      <c r="AF754" s="9">
        <v>96950</v>
      </c>
      <c r="AG754" s="1" t="s">
        <v>118</v>
      </c>
      <c r="AI754" s="1">
        <v>16702348286</v>
      </c>
      <c r="AK754" s="1" t="s">
        <v>3136</v>
      </c>
      <c r="BC754" s="1" t="str">
        <f>"43-9071.00"</f>
        <v>43-9071.00</v>
      </c>
      <c r="BD754" s="1" t="s">
        <v>8458</v>
      </c>
      <c r="BE754" s="1" t="s">
        <v>8860</v>
      </c>
      <c r="BF754" s="1" t="s">
        <v>8459</v>
      </c>
      <c r="BG754" s="1">
        <v>1</v>
      </c>
      <c r="BH754" s="1">
        <v>1</v>
      </c>
      <c r="BI754" s="2">
        <v>44470</v>
      </c>
      <c r="BJ754" s="2">
        <v>44834</v>
      </c>
      <c r="BK754" s="2">
        <v>44470</v>
      </c>
      <c r="BL754" s="2">
        <v>44834</v>
      </c>
      <c r="BM754" s="1">
        <v>40</v>
      </c>
      <c r="BN754" s="1">
        <v>0</v>
      </c>
      <c r="BO754" s="1">
        <v>8</v>
      </c>
      <c r="BP754" s="1">
        <v>8</v>
      </c>
      <c r="BQ754" s="1">
        <v>8</v>
      </c>
      <c r="BR754" s="1">
        <v>8</v>
      </c>
      <c r="BS754" s="1">
        <v>8</v>
      </c>
      <c r="BT754" s="1">
        <v>0</v>
      </c>
      <c r="BU754" s="1" t="str">
        <f>"8:00 AM"</f>
        <v>8:00 AM</v>
      </c>
      <c r="BV754" s="1" t="str">
        <f>"4:00 AM"</f>
        <v>4:00 AM</v>
      </c>
      <c r="BW754" s="1" t="s">
        <v>135</v>
      </c>
      <c r="BX754" s="1">
        <v>0</v>
      </c>
      <c r="BY754" s="1">
        <v>12</v>
      </c>
      <c r="BZ754" s="1" t="s">
        <v>112</v>
      </c>
      <c r="CB754" s="1" t="s">
        <v>10011</v>
      </c>
      <c r="CC754" s="1" t="s">
        <v>3135</v>
      </c>
      <c r="CE754" s="1" t="s">
        <v>167</v>
      </c>
      <c r="CF754" s="1" t="s">
        <v>117</v>
      </c>
      <c r="CG754" s="1">
        <v>96950</v>
      </c>
      <c r="CH754" s="3">
        <v>11.05</v>
      </c>
      <c r="CI754" s="3">
        <v>11.05</v>
      </c>
      <c r="CJ754" s="3">
        <v>16.579999999999998</v>
      </c>
      <c r="CK754" s="3">
        <v>16.579999999999998</v>
      </c>
      <c r="CL754" s="1" t="s">
        <v>137</v>
      </c>
      <c r="CM754" s="1" t="s">
        <v>1474</v>
      </c>
      <c r="CN754" s="1" t="s">
        <v>139</v>
      </c>
      <c r="CP754" s="1" t="s">
        <v>112</v>
      </c>
      <c r="CQ754" s="1" t="s">
        <v>111</v>
      </c>
      <c r="CR754" s="1" t="s">
        <v>112</v>
      </c>
      <c r="CS754" s="1" t="s">
        <v>111</v>
      </c>
      <c r="CT754" s="1" t="s">
        <v>138</v>
      </c>
      <c r="CU754" s="1" t="s">
        <v>111</v>
      </c>
      <c r="CV754" s="1" t="s">
        <v>138</v>
      </c>
      <c r="CW754" s="1" t="s">
        <v>5146</v>
      </c>
      <c r="CX754" s="1">
        <v>16702348286</v>
      </c>
      <c r="CY754" s="1" t="s">
        <v>3142</v>
      </c>
      <c r="CZ754" s="1" t="s">
        <v>138</v>
      </c>
      <c r="DA754" s="1" t="s">
        <v>111</v>
      </c>
      <c r="DB754" s="1" t="s">
        <v>112</v>
      </c>
    </row>
    <row r="755" spans="1:111" ht="15.6" customHeight="1" x14ac:dyDescent="0.25">
      <c r="A755" s="1" t="s">
        <v>10012</v>
      </c>
      <c r="B755" s="1" t="s">
        <v>238</v>
      </c>
      <c r="C755" s="2">
        <v>44410.927106134259</v>
      </c>
      <c r="D755" s="2">
        <v>44463</v>
      </c>
      <c r="E755" s="1" t="s">
        <v>110</v>
      </c>
      <c r="F755" s="2">
        <v>44468.833333333336</v>
      </c>
      <c r="G755" s="1" t="s">
        <v>112</v>
      </c>
      <c r="H755" s="1" t="s">
        <v>112</v>
      </c>
      <c r="I755" s="1" t="s">
        <v>112</v>
      </c>
      <c r="J755" s="1" t="s">
        <v>10013</v>
      </c>
      <c r="L755" s="1" t="s">
        <v>10014</v>
      </c>
      <c r="M755" s="1" t="s">
        <v>3689</v>
      </c>
      <c r="N755" s="1" t="s">
        <v>167</v>
      </c>
      <c r="O755" s="1" t="s">
        <v>117</v>
      </c>
      <c r="P755" s="9">
        <v>96950</v>
      </c>
      <c r="Q755" s="1" t="s">
        <v>118</v>
      </c>
      <c r="R755" s="1" t="s">
        <v>117</v>
      </c>
      <c r="S755" s="1">
        <v>16702341795</v>
      </c>
      <c r="U755" s="1">
        <v>56179</v>
      </c>
      <c r="V755" s="1" t="s">
        <v>119</v>
      </c>
      <c r="X755" s="1" t="s">
        <v>8362</v>
      </c>
      <c r="Y755" s="1" t="s">
        <v>201</v>
      </c>
      <c r="Z755" s="1" t="s">
        <v>10015</v>
      </c>
      <c r="AA755" s="1" t="s">
        <v>10016</v>
      </c>
      <c r="AB755" s="1" t="s">
        <v>10014</v>
      </c>
      <c r="AC755" s="1" t="s">
        <v>818</v>
      </c>
      <c r="AD755" s="1" t="s">
        <v>167</v>
      </c>
      <c r="AE755" s="1" t="s">
        <v>117</v>
      </c>
      <c r="AF755" s="9">
        <v>96950</v>
      </c>
      <c r="AG755" s="1" t="s">
        <v>118</v>
      </c>
      <c r="AH755" s="1" t="s">
        <v>117</v>
      </c>
      <c r="AI755" s="1">
        <v>16702341795</v>
      </c>
      <c r="AK755" s="1" t="s">
        <v>1135</v>
      </c>
      <c r="BC755" s="1" t="str">
        <f>"49-9071.00"</f>
        <v>49-9071.00</v>
      </c>
      <c r="BD755" s="1" t="s">
        <v>214</v>
      </c>
      <c r="BE755" s="1" t="s">
        <v>10017</v>
      </c>
      <c r="BF755" s="1" t="s">
        <v>10018</v>
      </c>
      <c r="BG755" s="1">
        <v>1</v>
      </c>
      <c r="BH755" s="1">
        <v>1</v>
      </c>
      <c r="BI755" s="2">
        <v>44470</v>
      </c>
      <c r="BJ755" s="2">
        <v>44834</v>
      </c>
      <c r="BK755" s="2">
        <v>44470</v>
      </c>
      <c r="BL755" s="2">
        <v>44834</v>
      </c>
      <c r="BM755" s="1">
        <v>40</v>
      </c>
      <c r="BN755" s="1">
        <v>0</v>
      </c>
      <c r="BO755" s="1">
        <v>8</v>
      </c>
      <c r="BP755" s="1">
        <v>8</v>
      </c>
      <c r="BQ755" s="1">
        <v>8</v>
      </c>
      <c r="BR755" s="1">
        <v>8</v>
      </c>
      <c r="BS755" s="1">
        <v>8</v>
      </c>
      <c r="BT755" s="1">
        <v>0</v>
      </c>
      <c r="BU755" s="1" t="str">
        <f>"8:00 AM"</f>
        <v>8:00 AM</v>
      </c>
      <c r="BV755" s="1" t="str">
        <f>"5:00 PM"</f>
        <v>5:00 PM</v>
      </c>
      <c r="BW755" s="1" t="s">
        <v>135</v>
      </c>
      <c r="BX755" s="1">
        <v>0</v>
      </c>
      <c r="BY755" s="1">
        <v>12</v>
      </c>
      <c r="BZ755" s="1" t="s">
        <v>112</v>
      </c>
      <c r="CB755" s="1" t="s">
        <v>10019</v>
      </c>
      <c r="CC755" s="1" t="s">
        <v>10014</v>
      </c>
      <c r="CD755" s="1" t="s">
        <v>3689</v>
      </c>
      <c r="CE755" s="1" t="s">
        <v>167</v>
      </c>
      <c r="CF755" s="1" t="s">
        <v>117</v>
      </c>
      <c r="CG755" s="1">
        <v>96950</v>
      </c>
      <c r="CH755" s="3">
        <v>11.38</v>
      </c>
      <c r="CI755" s="3">
        <v>11.38</v>
      </c>
      <c r="CJ755" s="3">
        <v>0</v>
      </c>
      <c r="CK755" s="3">
        <v>0</v>
      </c>
      <c r="CL755" s="1" t="s">
        <v>137</v>
      </c>
      <c r="CN755" s="1" t="s">
        <v>139</v>
      </c>
      <c r="CP755" s="1" t="s">
        <v>112</v>
      </c>
      <c r="CQ755" s="1" t="s">
        <v>111</v>
      </c>
      <c r="CR755" s="1" t="s">
        <v>111</v>
      </c>
      <c r="CS755" s="1" t="s">
        <v>112</v>
      </c>
      <c r="CT755" s="1" t="s">
        <v>138</v>
      </c>
      <c r="CU755" s="1" t="s">
        <v>111</v>
      </c>
      <c r="CV755" s="1" t="s">
        <v>111</v>
      </c>
      <c r="CW755" s="1" t="s">
        <v>3961</v>
      </c>
      <c r="CX755" s="1">
        <v>16702341795</v>
      </c>
      <c r="CY755" s="1" t="s">
        <v>1135</v>
      </c>
      <c r="CZ755" s="1" t="s">
        <v>1136</v>
      </c>
      <c r="DA755" s="1" t="s">
        <v>111</v>
      </c>
      <c r="DB755" s="1" t="s">
        <v>112</v>
      </c>
    </row>
    <row r="756" spans="1:111" ht="15.6" customHeight="1" x14ac:dyDescent="0.25">
      <c r="A756" s="1" t="s">
        <v>10026</v>
      </c>
      <c r="B756" s="1" t="s">
        <v>238</v>
      </c>
      <c r="C756" s="2">
        <v>44391.321992129633</v>
      </c>
      <c r="D756" s="2">
        <v>44453</v>
      </c>
      <c r="E756" s="1" t="s">
        <v>180</v>
      </c>
      <c r="G756" s="1" t="s">
        <v>112</v>
      </c>
      <c r="H756" s="1" t="s">
        <v>112</v>
      </c>
      <c r="I756" s="1" t="s">
        <v>112</v>
      </c>
      <c r="J756" s="1" t="s">
        <v>939</v>
      </c>
      <c r="K756" s="1" t="s">
        <v>940</v>
      </c>
      <c r="L756" s="1" t="s">
        <v>941</v>
      </c>
      <c r="M756" s="1" t="s">
        <v>942</v>
      </c>
      <c r="N756" s="1" t="s">
        <v>116</v>
      </c>
      <c r="O756" s="1" t="s">
        <v>117</v>
      </c>
      <c r="P756" s="9">
        <v>96950</v>
      </c>
      <c r="Q756" s="1" t="s">
        <v>118</v>
      </c>
      <c r="S756" s="1">
        <v>16702352883</v>
      </c>
      <c r="U756" s="1">
        <v>561320</v>
      </c>
      <c r="V756" s="1" t="s">
        <v>119</v>
      </c>
      <c r="X756" s="1" t="s">
        <v>943</v>
      </c>
      <c r="Y756" s="1" t="s">
        <v>944</v>
      </c>
      <c r="Z756" s="1" t="s">
        <v>945</v>
      </c>
      <c r="AA756" s="1" t="s">
        <v>357</v>
      </c>
      <c r="AB756" s="1" t="s">
        <v>941</v>
      </c>
      <c r="AC756" s="1" t="s">
        <v>942</v>
      </c>
      <c r="AD756" s="1" t="s">
        <v>116</v>
      </c>
      <c r="AE756" s="1" t="s">
        <v>117</v>
      </c>
      <c r="AF756" s="9">
        <v>96950</v>
      </c>
      <c r="AG756" s="1" t="s">
        <v>118</v>
      </c>
      <c r="AI756" s="1">
        <v>16702352883</v>
      </c>
      <c r="AK756" s="1" t="s">
        <v>946</v>
      </c>
      <c r="BC756" s="1" t="str">
        <f>"39-5011.00"</f>
        <v>39-5011.00</v>
      </c>
      <c r="BD756" s="1" t="s">
        <v>10027</v>
      </c>
      <c r="BE756" s="1" t="s">
        <v>10028</v>
      </c>
      <c r="BF756" s="1" t="s">
        <v>10029</v>
      </c>
      <c r="BG756" s="1">
        <v>3</v>
      </c>
      <c r="BH756" s="1">
        <v>3</v>
      </c>
      <c r="BI756" s="2">
        <v>44470</v>
      </c>
      <c r="BJ756" s="2">
        <v>44834</v>
      </c>
      <c r="BK756" s="2">
        <v>44470</v>
      </c>
      <c r="BL756" s="2">
        <v>44834</v>
      </c>
      <c r="BM756" s="1">
        <v>35</v>
      </c>
      <c r="BN756" s="1">
        <v>7</v>
      </c>
      <c r="BO756" s="1">
        <v>0</v>
      </c>
      <c r="BP756" s="1">
        <v>0</v>
      </c>
      <c r="BQ756" s="1">
        <v>7</v>
      </c>
      <c r="BR756" s="1">
        <v>7</v>
      </c>
      <c r="BS756" s="1">
        <v>7</v>
      </c>
      <c r="BT756" s="1">
        <v>7</v>
      </c>
      <c r="BU756" s="1" t="str">
        <f>"1:00 PM"</f>
        <v>1:00 PM</v>
      </c>
      <c r="BV756" s="1" t="str">
        <f>"8:00 PM"</f>
        <v>8:00 PM</v>
      </c>
      <c r="BW756" s="1" t="s">
        <v>135</v>
      </c>
      <c r="BX756" s="1">
        <v>6</v>
      </c>
      <c r="BY756" s="1">
        <v>6</v>
      </c>
      <c r="BZ756" s="1" t="s">
        <v>112</v>
      </c>
      <c r="CB756" s="4" t="s">
        <v>10030</v>
      </c>
      <c r="CC756" s="1" t="s">
        <v>941</v>
      </c>
      <c r="CD756" s="1" t="s">
        <v>942</v>
      </c>
      <c r="CE756" s="1" t="s">
        <v>116</v>
      </c>
      <c r="CF756" s="1" t="s">
        <v>117</v>
      </c>
      <c r="CG756" s="1">
        <v>96950</v>
      </c>
      <c r="CH756" s="3">
        <v>12.25</v>
      </c>
      <c r="CI756" s="3">
        <v>12.25</v>
      </c>
      <c r="CJ756" s="3">
        <v>18.38</v>
      </c>
      <c r="CK756" s="3">
        <v>18.38</v>
      </c>
      <c r="CL756" s="1" t="s">
        <v>137</v>
      </c>
      <c r="CM756" s="1" t="s">
        <v>138</v>
      </c>
      <c r="CN756" s="1" t="s">
        <v>139</v>
      </c>
      <c r="CP756" s="1" t="s">
        <v>112</v>
      </c>
      <c r="CQ756" s="1" t="s">
        <v>111</v>
      </c>
      <c r="CR756" s="1" t="s">
        <v>112</v>
      </c>
      <c r="CS756" s="1" t="s">
        <v>111</v>
      </c>
      <c r="CT756" s="1" t="s">
        <v>111</v>
      </c>
      <c r="CU756" s="1" t="s">
        <v>111</v>
      </c>
      <c r="CV756" s="1" t="s">
        <v>138</v>
      </c>
      <c r="CW756" s="1" t="s">
        <v>138</v>
      </c>
      <c r="CX756" s="1">
        <v>16702352883</v>
      </c>
      <c r="CY756" s="1" t="s">
        <v>946</v>
      </c>
      <c r="CZ756" s="1" t="s">
        <v>138</v>
      </c>
      <c r="DA756" s="1" t="s">
        <v>111</v>
      </c>
      <c r="DB756" s="1" t="s">
        <v>112</v>
      </c>
    </row>
    <row r="757" spans="1:111" ht="15.6" customHeight="1" x14ac:dyDescent="0.25">
      <c r="A757" s="1" t="s">
        <v>10057</v>
      </c>
      <c r="B757" s="1" t="s">
        <v>238</v>
      </c>
      <c r="C757" s="2">
        <v>44050.418153009261</v>
      </c>
      <c r="D757" s="2">
        <v>44118</v>
      </c>
      <c r="E757" s="1" t="s">
        <v>180</v>
      </c>
      <c r="G757" s="1" t="s">
        <v>111</v>
      </c>
      <c r="H757" s="1" t="s">
        <v>112</v>
      </c>
      <c r="I757" s="1" t="s">
        <v>112</v>
      </c>
      <c r="J757" s="1" t="s">
        <v>10058</v>
      </c>
      <c r="K757" s="1" t="s">
        <v>138</v>
      </c>
      <c r="L757" s="1" t="s">
        <v>10059</v>
      </c>
      <c r="M757" s="1" t="s">
        <v>10060</v>
      </c>
      <c r="N757" s="1" t="s">
        <v>116</v>
      </c>
      <c r="O757" s="1" t="s">
        <v>117</v>
      </c>
      <c r="P757" s="9">
        <v>96950</v>
      </c>
      <c r="Q757" s="1" t="s">
        <v>118</v>
      </c>
      <c r="R757" s="1" t="s">
        <v>138</v>
      </c>
      <c r="S757" s="1">
        <v>16707885795</v>
      </c>
      <c r="U757" s="1">
        <v>561320</v>
      </c>
      <c r="V757" s="1" t="s">
        <v>119</v>
      </c>
      <c r="X757" s="1" t="s">
        <v>10061</v>
      </c>
      <c r="Y757" s="1" t="s">
        <v>10062</v>
      </c>
      <c r="Z757" s="1" t="s">
        <v>10063</v>
      </c>
      <c r="AA757" s="1" t="s">
        <v>2483</v>
      </c>
      <c r="AB757" s="1" t="s">
        <v>10059</v>
      </c>
      <c r="AC757" s="1" t="s">
        <v>10060</v>
      </c>
      <c r="AD757" s="1" t="s">
        <v>116</v>
      </c>
      <c r="AE757" s="1" t="s">
        <v>117</v>
      </c>
      <c r="AF757" s="9">
        <v>96950</v>
      </c>
      <c r="AG757" s="1" t="s">
        <v>118</v>
      </c>
      <c r="AH757" s="1" t="s">
        <v>138</v>
      </c>
      <c r="AI757" s="1">
        <v>16707885795</v>
      </c>
      <c r="AK757" s="1" t="s">
        <v>10064</v>
      </c>
      <c r="BC757" s="1" t="str">
        <f>"37-2011.00"</f>
        <v>37-2011.00</v>
      </c>
      <c r="BD757" s="1" t="s">
        <v>676</v>
      </c>
      <c r="BE757" s="1" t="s">
        <v>10065</v>
      </c>
      <c r="BF757" s="1" t="s">
        <v>10066</v>
      </c>
      <c r="BG757" s="1">
        <v>10</v>
      </c>
      <c r="BH757" s="1">
        <v>10</v>
      </c>
      <c r="BI757" s="2">
        <v>44105</v>
      </c>
      <c r="BJ757" s="2">
        <v>44469</v>
      </c>
      <c r="BK757" s="2">
        <v>44118</v>
      </c>
      <c r="BL757" s="2">
        <v>44469</v>
      </c>
      <c r="BM757" s="1">
        <v>35</v>
      </c>
      <c r="BN757" s="1">
        <v>0</v>
      </c>
      <c r="BO757" s="1">
        <v>7</v>
      </c>
      <c r="BP757" s="1">
        <v>7</v>
      </c>
      <c r="BQ757" s="1">
        <v>7</v>
      </c>
      <c r="BR757" s="1">
        <v>7</v>
      </c>
      <c r="BS757" s="1">
        <v>7</v>
      </c>
      <c r="BT757" s="1">
        <v>0</v>
      </c>
      <c r="BU757" s="1" t="str">
        <f>"9:00 AM"</f>
        <v>9:00 AM</v>
      </c>
      <c r="BV757" s="1" t="str">
        <f>"5:00 PM"</f>
        <v>5:00 PM</v>
      </c>
      <c r="BW757" s="1" t="s">
        <v>230</v>
      </c>
      <c r="BX757" s="1">
        <v>1</v>
      </c>
      <c r="BY757" s="1">
        <v>1</v>
      </c>
      <c r="BZ757" s="1" t="s">
        <v>112</v>
      </c>
      <c r="CA757" s="1">
        <v>0</v>
      </c>
      <c r="CB757" s="4" t="s">
        <v>10067</v>
      </c>
      <c r="CC757" s="1" t="s">
        <v>10068</v>
      </c>
      <c r="CD757" s="1" t="s">
        <v>10069</v>
      </c>
      <c r="CE757" s="1" t="s">
        <v>116</v>
      </c>
      <c r="CF757" s="1" t="s">
        <v>117</v>
      </c>
      <c r="CG757" s="1">
        <v>96950</v>
      </c>
      <c r="CH757" s="3">
        <v>10.42</v>
      </c>
      <c r="CI757" s="3">
        <v>10.42</v>
      </c>
      <c r="CJ757" s="3">
        <v>15.63</v>
      </c>
      <c r="CK757" s="3">
        <v>15.63</v>
      </c>
      <c r="CL757" s="1" t="s">
        <v>137</v>
      </c>
      <c r="CM757" s="1" t="s">
        <v>331</v>
      </c>
      <c r="CN757" s="1" t="s">
        <v>139</v>
      </c>
      <c r="CP757" s="1" t="s">
        <v>112</v>
      </c>
      <c r="CQ757" s="1" t="s">
        <v>111</v>
      </c>
      <c r="CR757" s="1" t="s">
        <v>111</v>
      </c>
      <c r="CS757" s="1" t="s">
        <v>111</v>
      </c>
      <c r="CT757" s="1" t="s">
        <v>111</v>
      </c>
      <c r="CU757" s="1" t="s">
        <v>111</v>
      </c>
      <c r="CV757" s="1" t="s">
        <v>111</v>
      </c>
      <c r="CW757" s="1" t="s">
        <v>10070</v>
      </c>
      <c r="CX757" s="1">
        <v>16707885795</v>
      </c>
      <c r="CY757" s="1" t="s">
        <v>10064</v>
      </c>
      <c r="CZ757" s="1" t="s">
        <v>161</v>
      </c>
      <c r="DA757" s="1" t="s">
        <v>111</v>
      </c>
      <c r="DB757" s="1" t="s">
        <v>112</v>
      </c>
    </row>
    <row r="758" spans="1:111" ht="15.6" customHeight="1" x14ac:dyDescent="0.25">
      <c r="A758" s="1" t="s">
        <v>10077</v>
      </c>
      <c r="B758" s="1" t="s">
        <v>238</v>
      </c>
      <c r="C758" s="2">
        <v>44080.341148263891</v>
      </c>
      <c r="D758" s="2">
        <v>44158</v>
      </c>
      <c r="E758" s="1" t="s">
        <v>110</v>
      </c>
      <c r="F758" s="2">
        <v>44103.833333333336</v>
      </c>
      <c r="G758" s="1" t="s">
        <v>112</v>
      </c>
      <c r="H758" s="1" t="s">
        <v>112</v>
      </c>
      <c r="I758" s="1" t="s">
        <v>112</v>
      </c>
      <c r="J758" s="1" t="s">
        <v>6728</v>
      </c>
      <c r="K758" s="1" t="s">
        <v>138</v>
      </c>
      <c r="L758" s="1" t="s">
        <v>6729</v>
      </c>
      <c r="M758" s="1" t="s">
        <v>10078</v>
      </c>
      <c r="N758" s="1" t="s">
        <v>116</v>
      </c>
      <c r="O758" s="1" t="s">
        <v>117</v>
      </c>
      <c r="P758" s="9">
        <v>96950</v>
      </c>
      <c r="Q758" s="1" t="s">
        <v>118</v>
      </c>
      <c r="R758" s="1" t="s">
        <v>138</v>
      </c>
      <c r="S758" s="1">
        <v>16717277973</v>
      </c>
      <c r="U758" s="1">
        <v>23821</v>
      </c>
      <c r="V758" s="1" t="s">
        <v>119</v>
      </c>
      <c r="X758" s="1" t="s">
        <v>899</v>
      </c>
      <c r="Y758" s="1" t="s">
        <v>6731</v>
      </c>
      <c r="Z758" s="1" t="s">
        <v>4367</v>
      </c>
      <c r="AA758" s="1" t="s">
        <v>245</v>
      </c>
      <c r="AB758" s="1" t="s">
        <v>6729</v>
      </c>
      <c r="AC758" s="1" t="s">
        <v>6730</v>
      </c>
      <c r="AD758" s="1" t="s">
        <v>116</v>
      </c>
      <c r="AE758" s="1" t="s">
        <v>117</v>
      </c>
      <c r="AF758" s="9">
        <v>96950</v>
      </c>
      <c r="AG758" s="1" t="s">
        <v>118</v>
      </c>
      <c r="AH758" s="1" t="s">
        <v>138</v>
      </c>
      <c r="AI758" s="1">
        <v>16717277973</v>
      </c>
      <c r="AK758" s="1" t="s">
        <v>6732</v>
      </c>
      <c r="AL758" s="1" t="s">
        <v>653</v>
      </c>
      <c r="AM758" s="1" t="s">
        <v>3050</v>
      </c>
      <c r="AN758" s="1" t="s">
        <v>3376</v>
      </c>
      <c r="AO758" s="1" t="s">
        <v>1868</v>
      </c>
      <c r="AP758" s="1" t="s">
        <v>3377</v>
      </c>
      <c r="AQ758" s="1" t="s">
        <v>1197</v>
      </c>
      <c r="AR758" s="1" t="s">
        <v>116</v>
      </c>
      <c r="AS758" s="1" t="s">
        <v>117</v>
      </c>
      <c r="AT758" s="9">
        <v>96950</v>
      </c>
      <c r="AU758" s="1" t="s">
        <v>118</v>
      </c>
      <c r="AV758" s="1" t="s">
        <v>138</v>
      </c>
      <c r="AW758" s="1">
        <v>16702331209</v>
      </c>
      <c r="AX758" s="1" t="s">
        <v>138</v>
      </c>
      <c r="AY758" s="1" t="s">
        <v>3378</v>
      </c>
      <c r="AZ758" s="1" t="s">
        <v>3379</v>
      </c>
      <c r="BA758" s="1" t="s">
        <v>117</v>
      </c>
      <c r="BB758" s="1" t="s">
        <v>661</v>
      </c>
      <c r="BC758" s="1" t="str">
        <f>"17-2071.00"</f>
        <v>17-2071.00</v>
      </c>
      <c r="BD758" s="1" t="s">
        <v>6733</v>
      </c>
      <c r="BE758" s="1" t="s">
        <v>10079</v>
      </c>
      <c r="BF758" s="1" t="s">
        <v>6735</v>
      </c>
      <c r="BG758" s="1">
        <v>1</v>
      </c>
      <c r="BH758" s="1">
        <v>1</v>
      </c>
      <c r="BI758" s="2">
        <v>44105</v>
      </c>
      <c r="BJ758" s="2">
        <v>44469</v>
      </c>
      <c r="BK758" s="2">
        <v>44158</v>
      </c>
      <c r="BL758" s="2">
        <v>44469</v>
      </c>
      <c r="BM758" s="1">
        <v>40</v>
      </c>
      <c r="BN758" s="1">
        <v>0</v>
      </c>
      <c r="BO758" s="1">
        <v>8</v>
      </c>
      <c r="BP758" s="1">
        <v>8</v>
      </c>
      <c r="BQ758" s="1">
        <v>8</v>
      </c>
      <c r="BR758" s="1">
        <v>8</v>
      </c>
      <c r="BS758" s="1">
        <v>8</v>
      </c>
      <c r="BT758" s="1">
        <v>0</v>
      </c>
      <c r="BU758" s="1" t="str">
        <f t="shared" ref="BU758:BU763" si="20">"8:00 AM"</f>
        <v>8:00 AM</v>
      </c>
      <c r="BV758" s="1" t="str">
        <f>"5:00 PM"</f>
        <v>5:00 PM</v>
      </c>
      <c r="BW758" s="1" t="s">
        <v>193</v>
      </c>
      <c r="BX758" s="1">
        <v>0</v>
      </c>
      <c r="BY758" s="1">
        <v>48</v>
      </c>
      <c r="BZ758" s="1" t="s">
        <v>111</v>
      </c>
      <c r="CA758" s="1">
        <v>20</v>
      </c>
      <c r="CB758" s="1" t="s">
        <v>6736</v>
      </c>
      <c r="CC758" s="1" t="s">
        <v>10078</v>
      </c>
      <c r="CE758" s="1" t="s">
        <v>116</v>
      </c>
      <c r="CF758" s="1" t="s">
        <v>117</v>
      </c>
      <c r="CG758" s="1">
        <v>96950</v>
      </c>
      <c r="CH758" s="3">
        <v>34.06</v>
      </c>
      <c r="CI758" s="3">
        <v>34.06</v>
      </c>
      <c r="CJ758" s="3">
        <v>51.09</v>
      </c>
      <c r="CK758" s="3">
        <v>51.09</v>
      </c>
      <c r="CL758" s="1" t="s">
        <v>137</v>
      </c>
      <c r="CM758" s="1" t="s">
        <v>138</v>
      </c>
      <c r="CN758" s="1" t="s">
        <v>139</v>
      </c>
      <c r="CP758" s="1" t="s">
        <v>112</v>
      </c>
      <c r="CQ758" s="1" t="s">
        <v>111</v>
      </c>
      <c r="CR758" s="1" t="s">
        <v>111</v>
      </c>
      <c r="CS758" s="1" t="s">
        <v>111</v>
      </c>
      <c r="CT758" s="1" t="s">
        <v>138</v>
      </c>
      <c r="CU758" s="1" t="s">
        <v>111</v>
      </c>
      <c r="CV758" s="1" t="s">
        <v>138</v>
      </c>
      <c r="CW758" s="1" t="s">
        <v>138</v>
      </c>
      <c r="CX758" s="1">
        <v>16717277973</v>
      </c>
      <c r="CY758" s="1" t="s">
        <v>6737</v>
      </c>
      <c r="CZ758" s="1" t="s">
        <v>138</v>
      </c>
      <c r="DA758" s="1" t="s">
        <v>111</v>
      </c>
      <c r="DB758" s="1" t="s">
        <v>112</v>
      </c>
      <c r="DC758" s="1" t="s">
        <v>3050</v>
      </c>
      <c r="DD758" s="1" t="s">
        <v>3376</v>
      </c>
      <c r="DE758" s="1" t="s">
        <v>3384</v>
      </c>
      <c r="DF758" s="1" t="s">
        <v>3379</v>
      </c>
      <c r="DG758" s="1" t="s">
        <v>3378</v>
      </c>
    </row>
    <row r="759" spans="1:111" ht="15.6" customHeight="1" x14ac:dyDescent="0.25">
      <c r="A759" s="1" t="s">
        <v>10086</v>
      </c>
      <c r="B759" s="1" t="s">
        <v>238</v>
      </c>
      <c r="C759" s="2">
        <v>44082.454086921294</v>
      </c>
      <c r="D759" s="2">
        <v>44158</v>
      </c>
      <c r="E759" s="1" t="s">
        <v>180</v>
      </c>
      <c r="G759" s="1" t="s">
        <v>112</v>
      </c>
      <c r="H759" s="1" t="s">
        <v>112</v>
      </c>
      <c r="I759" s="1" t="s">
        <v>112</v>
      </c>
      <c r="J759" s="1" t="s">
        <v>10087</v>
      </c>
      <c r="L759" s="1" t="s">
        <v>10088</v>
      </c>
      <c r="N759" s="1" t="s">
        <v>116</v>
      </c>
      <c r="O759" s="1" t="s">
        <v>117</v>
      </c>
      <c r="P759" s="9">
        <v>96950</v>
      </c>
      <c r="Q759" s="1" t="s">
        <v>118</v>
      </c>
      <c r="R759" s="1" t="s">
        <v>138</v>
      </c>
      <c r="S759" s="1">
        <v>16707838064</v>
      </c>
      <c r="U759" s="1">
        <v>42448</v>
      </c>
      <c r="V759" s="1" t="s">
        <v>119</v>
      </c>
      <c r="X759" s="1" t="s">
        <v>10089</v>
      </c>
      <c r="Y759" s="1" t="s">
        <v>10090</v>
      </c>
      <c r="Z759" s="1" t="s">
        <v>138</v>
      </c>
      <c r="AA759" s="1" t="s">
        <v>4667</v>
      </c>
      <c r="AB759" s="1" t="s">
        <v>10088</v>
      </c>
      <c r="AD759" s="1" t="s">
        <v>116</v>
      </c>
      <c r="AE759" s="1" t="s">
        <v>117</v>
      </c>
      <c r="AF759" s="9">
        <v>96950</v>
      </c>
      <c r="AG759" s="1" t="s">
        <v>118</v>
      </c>
      <c r="AH759" s="1" t="s">
        <v>138</v>
      </c>
      <c r="AI759" s="1">
        <v>16707838064</v>
      </c>
      <c r="AK759" s="1" t="s">
        <v>10091</v>
      </c>
      <c r="BC759" s="1" t="str">
        <f>"41-4012.00"</f>
        <v>41-4012.00</v>
      </c>
      <c r="BD759" s="1" t="s">
        <v>313</v>
      </c>
      <c r="BE759" s="1" t="s">
        <v>10092</v>
      </c>
      <c r="BF759" s="1" t="s">
        <v>3151</v>
      </c>
      <c r="BG759" s="1">
        <v>2</v>
      </c>
      <c r="BH759" s="1">
        <v>2</v>
      </c>
      <c r="BI759" s="2">
        <v>44105</v>
      </c>
      <c r="BJ759" s="2">
        <v>44469</v>
      </c>
      <c r="BK759" s="2">
        <v>44158</v>
      </c>
      <c r="BL759" s="2">
        <v>44469</v>
      </c>
      <c r="BM759" s="1">
        <v>35</v>
      </c>
      <c r="BN759" s="1">
        <v>0</v>
      </c>
      <c r="BO759" s="1">
        <v>7</v>
      </c>
      <c r="BP759" s="1">
        <v>7</v>
      </c>
      <c r="BQ759" s="1">
        <v>7</v>
      </c>
      <c r="BR759" s="1">
        <v>7</v>
      </c>
      <c r="BS759" s="1">
        <v>7</v>
      </c>
      <c r="BT759" s="1">
        <v>0</v>
      </c>
      <c r="BU759" s="1" t="str">
        <f t="shared" si="20"/>
        <v>8:00 AM</v>
      </c>
      <c r="BV759" s="1" t="str">
        <f>"4:00 PM"</f>
        <v>4:00 PM</v>
      </c>
      <c r="BW759" s="1" t="s">
        <v>392</v>
      </c>
      <c r="BX759" s="1">
        <v>0</v>
      </c>
      <c r="BY759" s="1">
        <v>12</v>
      </c>
      <c r="BZ759" s="1" t="s">
        <v>112</v>
      </c>
      <c r="CA759" s="1">
        <v>0</v>
      </c>
      <c r="CB759" s="4" t="s">
        <v>10093</v>
      </c>
      <c r="CC759" s="1" t="s">
        <v>10088</v>
      </c>
      <c r="CE759" s="1" t="s">
        <v>116</v>
      </c>
      <c r="CF759" s="1" t="s">
        <v>117</v>
      </c>
      <c r="CG759" s="1">
        <v>96950</v>
      </c>
      <c r="CH759" s="3">
        <v>13.06</v>
      </c>
      <c r="CI759" s="3">
        <v>13.06</v>
      </c>
      <c r="CJ759" s="3">
        <v>19.59</v>
      </c>
      <c r="CK759" s="3">
        <v>19.59</v>
      </c>
      <c r="CL759" s="1" t="s">
        <v>137</v>
      </c>
      <c r="CM759" s="1" t="s">
        <v>362</v>
      </c>
      <c r="CN759" s="1" t="s">
        <v>139</v>
      </c>
      <c r="CP759" s="1" t="s">
        <v>112</v>
      </c>
      <c r="CQ759" s="1" t="s">
        <v>111</v>
      </c>
      <c r="CR759" s="1" t="s">
        <v>112</v>
      </c>
      <c r="CS759" s="1" t="s">
        <v>111</v>
      </c>
      <c r="CT759" s="1" t="s">
        <v>138</v>
      </c>
      <c r="CU759" s="1" t="s">
        <v>138</v>
      </c>
      <c r="CV759" s="1" t="s">
        <v>138</v>
      </c>
      <c r="CW759" s="1" t="s">
        <v>1731</v>
      </c>
      <c r="CX759" s="1">
        <v>16707838064</v>
      </c>
      <c r="CY759" s="1" t="s">
        <v>10091</v>
      </c>
      <c r="CZ759" s="1" t="s">
        <v>138</v>
      </c>
      <c r="DA759" s="1" t="s">
        <v>111</v>
      </c>
      <c r="DB759" s="1" t="s">
        <v>112</v>
      </c>
    </row>
    <row r="760" spans="1:111" ht="15.6" customHeight="1" x14ac:dyDescent="0.25">
      <c r="A760" s="1" t="s">
        <v>10100</v>
      </c>
      <c r="B760" s="1" t="s">
        <v>238</v>
      </c>
      <c r="C760" s="2">
        <v>44134.033657754633</v>
      </c>
      <c r="D760" s="2">
        <v>44180</v>
      </c>
      <c r="E760" s="1" t="s">
        <v>110</v>
      </c>
      <c r="F760" s="2">
        <v>44103.833333333336</v>
      </c>
      <c r="G760" s="1" t="s">
        <v>111</v>
      </c>
      <c r="H760" s="1" t="s">
        <v>112</v>
      </c>
      <c r="I760" s="1" t="s">
        <v>112</v>
      </c>
      <c r="J760" s="1" t="s">
        <v>113</v>
      </c>
      <c r="L760" s="1" t="s">
        <v>114</v>
      </c>
      <c r="M760" s="1" t="s">
        <v>115</v>
      </c>
      <c r="N760" s="1" t="s">
        <v>116</v>
      </c>
      <c r="O760" s="1" t="s">
        <v>117</v>
      </c>
      <c r="P760" s="9">
        <v>96950</v>
      </c>
      <c r="Q760" s="1" t="s">
        <v>118</v>
      </c>
      <c r="S760" s="1">
        <v>16702883820</v>
      </c>
      <c r="U760" s="1">
        <v>424410</v>
      </c>
      <c r="V760" s="1" t="s">
        <v>119</v>
      </c>
      <c r="X760" s="1" t="s">
        <v>4915</v>
      </c>
      <c r="Y760" s="1" t="s">
        <v>121</v>
      </c>
      <c r="Z760" s="1" t="s">
        <v>122</v>
      </c>
      <c r="AA760" s="1" t="s">
        <v>123</v>
      </c>
      <c r="AB760" s="1" t="s">
        <v>114</v>
      </c>
      <c r="AC760" s="1" t="s">
        <v>115</v>
      </c>
      <c r="AD760" s="1" t="s">
        <v>116</v>
      </c>
      <c r="AE760" s="1" t="s">
        <v>117</v>
      </c>
      <c r="AF760" s="9">
        <v>96950</v>
      </c>
      <c r="AG760" s="1" t="s">
        <v>118</v>
      </c>
      <c r="AI760" s="1">
        <v>16702883820</v>
      </c>
      <c r="AK760" s="1" t="s">
        <v>124</v>
      </c>
      <c r="AL760" s="1" t="s">
        <v>125</v>
      </c>
      <c r="AM760" s="1" t="s">
        <v>126</v>
      </c>
      <c r="AN760" s="1" t="s">
        <v>127</v>
      </c>
      <c r="AO760" s="1" t="s">
        <v>128</v>
      </c>
      <c r="AP760" s="1" t="s">
        <v>3280</v>
      </c>
      <c r="AQ760" s="1" t="s">
        <v>130</v>
      </c>
      <c r="AR760" s="1" t="s">
        <v>116</v>
      </c>
      <c r="AS760" s="1" t="s">
        <v>117</v>
      </c>
      <c r="AT760" s="9">
        <v>96950</v>
      </c>
      <c r="AU760" s="1" t="s">
        <v>118</v>
      </c>
      <c r="AW760" s="1">
        <v>16702353285</v>
      </c>
      <c r="AY760" s="1" t="s">
        <v>124</v>
      </c>
      <c r="AZ760" s="1" t="s">
        <v>131</v>
      </c>
      <c r="BC760" s="1" t="str">
        <f>"43-5081.01"</f>
        <v>43-5081.01</v>
      </c>
      <c r="BD760" s="1" t="s">
        <v>132</v>
      </c>
      <c r="BE760" s="1" t="s">
        <v>133</v>
      </c>
      <c r="BF760" s="1" t="s">
        <v>134</v>
      </c>
      <c r="BG760" s="1">
        <v>2</v>
      </c>
      <c r="BH760" s="1">
        <v>2</v>
      </c>
      <c r="BI760" s="2">
        <v>44136</v>
      </c>
      <c r="BJ760" s="2">
        <v>45199</v>
      </c>
      <c r="BK760" s="2">
        <v>44180</v>
      </c>
      <c r="BL760" s="2">
        <v>45199</v>
      </c>
      <c r="BM760" s="1">
        <v>40</v>
      </c>
      <c r="BN760" s="1">
        <v>0</v>
      </c>
      <c r="BO760" s="1">
        <v>8</v>
      </c>
      <c r="BP760" s="1">
        <v>8</v>
      </c>
      <c r="BQ760" s="1">
        <v>8</v>
      </c>
      <c r="BR760" s="1">
        <v>8</v>
      </c>
      <c r="BS760" s="1">
        <v>8</v>
      </c>
      <c r="BT760" s="1">
        <v>0</v>
      </c>
      <c r="BU760" s="1" t="str">
        <f t="shared" si="20"/>
        <v>8:00 AM</v>
      </c>
      <c r="BV760" s="1" t="str">
        <f t="shared" ref="BV760:BV765" si="21">"5:00 PM"</f>
        <v>5:00 PM</v>
      </c>
      <c r="BW760" s="1" t="s">
        <v>135</v>
      </c>
      <c r="BX760" s="1">
        <v>0</v>
      </c>
      <c r="BY760" s="1">
        <v>12</v>
      </c>
      <c r="BZ760" s="1" t="s">
        <v>112</v>
      </c>
      <c r="CA760" s="1">
        <v>0</v>
      </c>
      <c r="CB760" s="4" t="s">
        <v>136</v>
      </c>
      <c r="CC760" s="1" t="s">
        <v>4919</v>
      </c>
      <c r="CD760" s="1" t="s">
        <v>4920</v>
      </c>
      <c r="CE760" s="1" t="s">
        <v>116</v>
      </c>
      <c r="CF760" s="1" t="s">
        <v>117</v>
      </c>
      <c r="CG760" s="1">
        <v>96950</v>
      </c>
      <c r="CH760" s="3">
        <v>10.66</v>
      </c>
      <c r="CI760" s="3">
        <v>10.66</v>
      </c>
      <c r="CJ760" s="3">
        <v>15.99</v>
      </c>
      <c r="CK760" s="3">
        <v>15.99</v>
      </c>
      <c r="CL760" s="1" t="s">
        <v>137</v>
      </c>
      <c r="CM760" s="1" t="s">
        <v>138</v>
      </c>
      <c r="CN760" s="1" t="s">
        <v>139</v>
      </c>
      <c r="CP760" s="1" t="s">
        <v>112</v>
      </c>
      <c r="CQ760" s="1" t="s">
        <v>111</v>
      </c>
      <c r="CR760" s="1" t="s">
        <v>112</v>
      </c>
      <c r="CS760" s="1" t="s">
        <v>111</v>
      </c>
      <c r="CT760" s="1" t="s">
        <v>138</v>
      </c>
      <c r="CU760" s="1" t="s">
        <v>111</v>
      </c>
      <c r="CV760" s="1" t="s">
        <v>138</v>
      </c>
      <c r="CW760" s="1" t="s">
        <v>10101</v>
      </c>
      <c r="CX760" s="1">
        <v>16702883280</v>
      </c>
      <c r="CY760" s="1" t="s">
        <v>140</v>
      </c>
      <c r="CZ760" s="1" t="s">
        <v>138</v>
      </c>
      <c r="DA760" s="1" t="s">
        <v>111</v>
      </c>
      <c r="DB760" s="1" t="s">
        <v>112</v>
      </c>
    </row>
    <row r="761" spans="1:111" ht="15.6" customHeight="1" x14ac:dyDescent="0.25">
      <c r="A761" s="1" t="s">
        <v>10140</v>
      </c>
      <c r="B761" s="1" t="s">
        <v>238</v>
      </c>
      <c r="C761" s="2">
        <v>44092.322321296298</v>
      </c>
      <c r="D761" s="2">
        <v>44174</v>
      </c>
      <c r="E761" s="1" t="s">
        <v>180</v>
      </c>
      <c r="G761" s="1" t="s">
        <v>111</v>
      </c>
      <c r="H761" s="1" t="s">
        <v>112</v>
      </c>
      <c r="I761" s="1" t="s">
        <v>112</v>
      </c>
      <c r="J761" s="1" t="s">
        <v>5893</v>
      </c>
      <c r="L761" s="1" t="s">
        <v>5894</v>
      </c>
      <c r="N761" s="1" t="s">
        <v>167</v>
      </c>
      <c r="O761" s="1" t="s">
        <v>117</v>
      </c>
      <c r="P761" s="9">
        <v>96950</v>
      </c>
      <c r="Q761" s="1" t="s">
        <v>118</v>
      </c>
      <c r="S761" s="1">
        <v>16702355238</v>
      </c>
      <c r="U761" s="1">
        <v>236220</v>
      </c>
      <c r="V761" s="1" t="s">
        <v>119</v>
      </c>
      <c r="X761" s="1" t="s">
        <v>5895</v>
      </c>
      <c r="Y761" s="1" t="s">
        <v>5896</v>
      </c>
      <c r="Z761" s="1" t="s">
        <v>5490</v>
      </c>
      <c r="AA761" s="1" t="s">
        <v>5897</v>
      </c>
      <c r="AB761" s="1" t="s">
        <v>5894</v>
      </c>
      <c r="AD761" s="1" t="s">
        <v>167</v>
      </c>
      <c r="AE761" s="1" t="s">
        <v>117</v>
      </c>
      <c r="AF761" s="9">
        <v>96950</v>
      </c>
      <c r="AG761" s="1" t="s">
        <v>118</v>
      </c>
      <c r="AI761" s="1">
        <v>16702355238</v>
      </c>
      <c r="AK761" s="1" t="s">
        <v>5898</v>
      </c>
      <c r="BC761" s="1" t="str">
        <f>"47-2061.00"</f>
        <v>47-2061.00</v>
      </c>
      <c r="BD761" s="1" t="s">
        <v>1116</v>
      </c>
      <c r="BE761" s="1" t="s">
        <v>5899</v>
      </c>
      <c r="BF761" s="1" t="s">
        <v>1116</v>
      </c>
      <c r="BG761" s="1">
        <v>10</v>
      </c>
      <c r="BH761" s="1">
        <v>10</v>
      </c>
      <c r="BI761" s="2">
        <v>44105</v>
      </c>
      <c r="BJ761" s="2">
        <v>44469</v>
      </c>
      <c r="BK761" s="2">
        <v>44174</v>
      </c>
      <c r="BL761" s="2">
        <v>44469</v>
      </c>
      <c r="BM761" s="1">
        <v>40</v>
      </c>
      <c r="BN761" s="1">
        <v>0</v>
      </c>
      <c r="BO761" s="1">
        <v>8</v>
      </c>
      <c r="BP761" s="1">
        <v>8</v>
      </c>
      <c r="BQ761" s="1">
        <v>8</v>
      </c>
      <c r="BR761" s="1">
        <v>8</v>
      </c>
      <c r="BS761" s="1">
        <v>8</v>
      </c>
      <c r="BT761" s="1">
        <v>0</v>
      </c>
      <c r="BU761" s="1" t="str">
        <f t="shared" si="20"/>
        <v>8:00 AM</v>
      </c>
      <c r="BV761" s="1" t="str">
        <f t="shared" si="21"/>
        <v>5:00 PM</v>
      </c>
      <c r="BW761" s="1" t="s">
        <v>135</v>
      </c>
      <c r="BX761" s="1">
        <v>0</v>
      </c>
      <c r="BY761" s="1">
        <v>12</v>
      </c>
      <c r="BZ761" s="1" t="s">
        <v>112</v>
      </c>
      <c r="CA761" s="1">
        <v>0</v>
      </c>
      <c r="CB761" s="1" t="s">
        <v>138</v>
      </c>
      <c r="CC761" s="1" t="s">
        <v>10141</v>
      </c>
      <c r="CE761" s="1" t="s">
        <v>167</v>
      </c>
      <c r="CF761" s="1" t="s">
        <v>117</v>
      </c>
      <c r="CG761" s="1">
        <v>96950</v>
      </c>
      <c r="CH761" s="3">
        <v>11.2</v>
      </c>
      <c r="CI761" s="3">
        <v>11.7</v>
      </c>
      <c r="CJ761" s="3">
        <v>16.8</v>
      </c>
      <c r="CK761" s="3">
        <v>17.55</v>
      </c>
      <c r="CL761" s="1" t="s">
        <v>137</v>
      </c>
      <c r="CM761" s="1" t="s">
        <v>331</v>
      </c>
      <c r="CN761" s="1" t="s">
        <v>218</v>
      </c>
      <c r="CP761" s="1" t="s">
        <v>112</v>
      </c>
      <c r="CQ761" s="1" t="s">
        <v>111</v>
      </c>
      <c r="CR761" s="1" t="s">
        <v>111</v>
      </c>
      <c r="CS761" s="1" t="s">
        <v>111</v>
      </c>
      <c r="CT761" s="1" t="s">
        <v>138</v>
      </c>
      <c r="CU761" s="1" t="s">
        <v>111</v>
      </c>
      <c r="CV761" s="1" t="s">
        <v>111</v>
      </c>
      <c r="CW761" s="1" t="s">
        <v>5901</v>
      </c>
      <c r="CX761" s="1">
        <v>16702355238</v>
      </c>
      <c r="CY761" s="1" t="s">
        <v>5898</v>
      </c>
      <c r="CZ761" s="1" t="s">
        <v>380</v>
      </c>
      <c r="DA761" s="1" t="s">
        <v>111</v>
      </c>
      <c r="DB761" s="1" t="s">
        <v>112</v>
      </c>
    </row>
    <row r="762" spans="1:111" ht="15.6" customHeight="1" x14ac:dyDescent="0.25">
      <c r="A762" s="1" t="s">
        <v>10142</v>
      </c>
      <c r="B762" s="1" t="s">
        <v>238</v>
      </c>
      <c r="C762" s="2">
        <v>44062.864111226852</v>
      </c>
      <c r="D762" s="2">
        <v>44131</v>
      </c>
      <c r="E762" s="1" t="s">
        <v>180</v>
      </c>
      <c r="G762" s="1" t="s">
        <v>112</v>
      </c>
      <c r="H762" s="1" t="s">
        <v>112</v>
      </c>
      <c r="I762" s="1" t="s">
        <v>112</v>
      </c>
      <c r="J762" s="1" t="s">
        <v>2346</v>
      </c>
      <c r="L762" s="1" t="s">
        <v>2347</v>
      </c>
      <c r="M762" s="1" t="s">
        <v>138</v>
      </c>
      <c r="N762" s="1" t="s">
        <v>116</v>
      </c>
      <c r="O762" s="1" t="s">
        <v>117</v>
      </c>
      <c r="P762" s="9">
        <v>96950</v>
      </c>
      <c r="Q762" s="1" t="s">
        <v>118</v>
      </c>
      <c r="S762" s="1">
        <v>16704845868</v>
      </c>
      <c r="U762" s="1">
        <v>72251</v>
      </c>
      <c r="V762" s="1" t="s">
        <v>119</v>
      </c>
      <c r="X762" s="1" t="s">
        <v>1614</v>
      </c>
      <c r="Y762" s="1" t="s">
        <v>1615</v>
      </c>
      <c r="AA762" s="1" t="s">
        <v>973</v>
      </c>
      <c r="AB762" s="1" t="s">
        <v>2347</v>
      </c>
      <c r="AC762" s="1" t="s">
        <v>138</v>
      </c>
      <c r="AD762" s="1" t="s">
        <v>116</v>
      </c>
      <c r="AE762" s="1" t="s">
        <v>117</v>
      </c>
      <c r="AF762" s="9">
        <v>96950</v>
      </c>
      <c r="AG762" s="1" t="s">
        <v>118</v>
      </c>
      <c r="AI762" s="1">
        <v>16704845868</v>
      </c>
      <c r="AK762" s="1" t="s">
        <v>2348</v>
      </c>
      <c r="BC762" s="1" t="str">
        <f>"35-2014.00"</f>
        <v>35-2014.00</v>
      </c>
      <c r="BD762" s="1" t="s">
        <v>152</v>
      </c>
      <c r="BE762" s="1" t="s">
        <v>2349</v>
      </c>
      <c r="BF762" s="1" t="s">
        <v>2350</v>
      </c>
      <c r="BG762" s="1">
        <v>2</v>
      </c>
      <c r="BH762" s="1">
        <v>2</v>
      </c>
      <c r="BI762" s="2">
        <v>44105</v>
      </c>
      <c r="BJ762" s="2">
        <v>44469</v>
      </c>
      <c r="BK762" s="2">
        <v>44131</v>
      </c>
      <c r="BL762" s="2">
        <v>44469</v>
      </c>
      <c r="BM762" s="1">
        <v>40</v>
      </c>
      <c r="BN762" s="1">
        <v>0</v>
      </c>
      <c r="BO762" s="1">
        <v>8</v>
      </c>
      <c r="BP762" s="1">
        <v>8</v>
      </c>
      <c r="BQ762" s="1">
        <v>8</v>
      </c>
      <c r="BR762" s="1">
        <v>8</v>
      </c>
      <c r="BS762" s="1">
        <v>8</v>
      </c>
      <c r="BT762" s="1">
        <v>0</v>
      </c>
      <c r="BU762" s="1" t="str">
        <f t="shared" si="20"/>
        <v>8:00 AM</v>
      </c>
      <c r="BV762" s="1" t="str">
        <f t="shared" si="21"/>
        <v>5:00 PM</v>
      </c>
      <c r="BW762" s="1" t="s">
        <v>135</v>
      </c>
      <c r="BX762" s="1">
        <v>0</v>
      </c>
      <c r="BY762" s="1">
        <v>12</v>
      </c>
      <c r="BZ762" s="1" t="s">
        <v>112</v>
      </c>
      <c r="CA762" s="1">
        <v>0</v>
      </c>
      <c r="CB762" s="1" t="s">
        <v>2351</v>
      </c>
      <c r="CC762" s="1" t="s">
        <v>2347</v>
      </c>
      <c r="CD762" s="1" t="s">
        <v>138</v>
      </c>
      <c r="CE762" s="1" t="s">
        <v>116</v>
      </c>
      <c r="CF762" s="1" t="s">
        <v>117</v>
      </c>
      <c r="CG762" s="1">
        <v>96950</v>
      </c>
      <c r="CH762" s="3">
        <v>10.68</v>
      </c>
      <c r="CI762" s="3">
        <v>10.68</v>
      </c>
      <c r="CJ762" s="3">
        <v>16.02</v>
      </c>
      <c r="CK762" s="3">
        <v>16.02</v>
      </c>
      <c r="CL762" s="1" t="s">
        <v>137</v>
      </c>
      <c r="CM762" s="1" t="s">
        <v>138</v>
      </c>
      <c r="CN762" s="1" t="s">
        <v>139</v>
      </c>
      <c r="CP762" s="1" t="s">
        <v>112</v>
      </c>
      <c r="CQ762" s="1" t="s">
        <v>111</v>
      </c>
      <c r="CR762" s="1" t="s">
        <v>112</v>
      </c>
      <c r="CS762" s="1" t="s">
        <v>111</v>
      </c>
      <c r="CT762" s="1" t="s">
        <v>138</v>
      </c>
      <c r="CU762" s="1" t="s">
        <v>111</v>
      </c>
      <c r="CV762" s="1" t="s">
        <v>138</v>
      </c>
      <c r="CW762" s="1" t="s">
        <v>300</v>
      </c>
      <c r="CX762" s="1">
        <v>16704845868</v>
      </c>
      <c r="CY762" s="1" t="s">
        <v>2348</v>
      </c>
      <c r="CZ762" s="1" t="s">
        <v>138</v>
      </c>
      <c r="DA762" s="1" t="s">
        <v>111</v>
      </c>
      <c r="DB762" s="1" t="s">
        <v>112</v>
      </c>
    </row>
    <row r="763" spans="1:111" ht="15.6" customHeight="1" x14ac:dyDescent="0.25">
      <c r="A763" s="1" t="s">
        <v>10154</v>
      </c>
      <c r="B763" s="1" t="s">
        <v>238</v>
      </c>
      <c r="C763" s="2">
        <v>44160.593012847225</v>
      </c>
      <c r="D763" s="2">
        <v>44216</v>
      </c>
      <c r="E763" s="1" t="s">
        <v>180</v>
      </c>
      <c r="G763" s="1" t="s">
        <v>111</v>
      </c>
      <c r="H763" s="1" t="s">
        <v>112</v>
      </c>
      <c r="I763" s="1" t="s">
        <v>112</v>
      </c>
      <c r="J763" s="1" t="s">
        <v>10155</v>
      </c>
      <c r="L763" s="1" t="s">
        <v>5894</v>
      </c>
      <c r="N763" s="1" t="s">
        <v>167</v>
      </c>
      <c r="O763" s="1" t="s">
        <v>117</v>
      </c>
      <c r="P763" s="9">
        <v>96950</v>
      </c>
      <c r="Q763" s="1" t="s">
        <v>118</v>
      </c>
      <c r="S763" s="1">
        <v>16702355238</v>
      </c>
      <c r="U763" s="1">
        <v>236220</v>
      </c>
      <c r="V763" s="1" t="s">
        <v>119</v>
      </c>
      <c r="X763" s="1" t="s">
        <v>5895</v>
      </c>
      <c r="Y763" s="1" t="s">
        <v>5896</v>
      </c>
      <c r="Z763" s="1" t="s">
        <v>5490</v>
      </c>
      <c r="AA763" s="1" t="s">
        <v>5897</v>
      </c>
      <c r="AB763" s="1" t="s">
        <v>5894</v>
      </c>
      <c r="AD763" s="1" t="s">
        <v>167</v>
      </c>
      <c r="AE763" s="1" t="s">
        <v>117</v>
      </c>
      <c r="AF763" s="9">
        <v>96950</v>
      </c>
      <c r="AG763" s="1" t="s">
        <v>118</v>
      </c>
      <c r="AI763" s="1">
        <v>16702355238</v>
      </c>
      <c r="AK763" s="1" t="s">
        <v>5898</v>
      </c>
      <c r="BC763" s="1" t="str">
        <f>"47-2051.00"</f>
        <v>47-2051.00</v>
      </c>
      <c r="BD763" s="1" t="s">
        <v>295</v>
      </c>
      <c r="BE763" s="1" t="s">
        <v>10156</v>
      </c>
      <c r="BF763" s="1" t="s">
        <v>295</v>
      </c>
      <c r="BG763" s="1">
        <v>15</v>
      </c>
      <c r="BH763" s="1">
        <v>15</v>
      </c>
      <c r="BI763" s="2">
        <v>44165</v>
      </c>
      <c r="BJ763" s="2">
        <v>44470</v>
      </c>
      <c r="BK763" s="2">
        <v>44216</v>
      </c>
      <c r="BL763" s="2">
        <v>44470</v>
      </c>
      <c r="BM763" s="1">
        <v>40</v>
      </c>
      <c r="BN763" s="1">
        <v>0</v>
      </c>
      <c r="BO763" s="1">
        <v>8</v>
      </c>
      <c r="BP763" s="1">
        <v>8</v>
      </c>
      <c r="BQ763" s="1">
        <v>8</v>
      </c>
      <c r="BR763" s="1">
        <v>8</v>
      </c>
      <c r="BS763" s="1">
        <v>8</v>
      </c>
      <c r="BT763" s="1">
        <v>0</v>
      </c>
      <c r="BU763" s="1" t="str">
        <f t="shared" si="20"/>
        <v>8:00 AM</v>
      </c>
      <c r="BV763" s="1" t="str">
        <f t="shared" si="21"/>
        <v>5:00 PM</v>
      </c>
      <c r="BW763" s="1" t="s">
        <v>135</v>
      </c>
      <c r="BX763" s="1">
        <v>1</v>
      </c>
      <c r="BY763" s="1">
        <v>3</v>
      </c>
      <c r="BZ763" s="1" t="s">
        <v>112</v>
      </c>
      <c r="CA763" s="1">
        <v>0</v>
      </c>
      <c r="CB763" s="1" t="s">
        <v>331</v>
      </c>
      <c r="CC763" s="1" t="s">
        <v>10157</v>
      </c>
      <c r="CE763" s="1" t="s">
        <v>167</v>
      </c>
      <c r="CF763" s="1" t="s">
        <v>117</v>
      </c>
      <c r="CG763" s="1">
        <v>96950</v>
      </c>
      <c r="CH763" s="3">
        <v>15.55</v>
      </c>
      <c r="CI763" s="3">
        <v>16.05</v>
      </c>
      <c r="CJ763" s="3">
        <v>23.33</v>
      </c>
      <c r="CK763" s="3">
        <v>24.08</v>
      </c>
      <c r="CL763" s="1" t="s">
        <v>137</v>
      </c>
      <c r="CM763" s="1" t="s">
        <v>331</v>
      </c>
      <c r="CN763" s="1" t="s">
        <v>218</v>
      </c>
      <c r="CP763" s="1" t="s">
        <v>112</v>
      </c>
      <c r="CQ763" s="1" t="s">
        <v>111</v>
      </c>
      <c r="CR763" s="1" t="s">
        <v>111</v>
      </c>
      <c r="CS763" s="1" t="s">
        <v>111</v>
      </c>
      <c r="CT763" s="1" t="s">
        <v>111</v>
      </c>
      <c r="CU763" s="1" t="s">
        <v>111</v>
      </c>
      <c r="CV763" s="1" t="s">
        <v>111</v>
      </c>
      <c r="CW763" s="1" t="s">
        <v>5901</v>
      </c>
      <c r="CX763" s="1">
        <v>16702355238</v>
      </c>
      <c r="CY763" s="1" t="s">
        <v>5898</v>
      </c>
      <c r="CZ763" s="1" t="s">
        <v>380</v>
      </c>
      <c r="DA763" s="1" t="s">
        <v>111</v>
      </c>
      <c r="DB763" s="1" t="s">
        <v>112</v>
      </c>
    </row>
    <row r="764" spans="1:111" ht="15.6" customHeight="1" x14ac:dyDescent="0.25">
      <c r="A764" s="1" t="s">
        <v>10158</v>
      </c>
      <c r="B764" s="1" t="s">
        <v>238</v>
      </c>
      <c r="C764" s="2">
        <v>44054.378369675927</v>
      </c>
      <c r="D764" s="2">
        <v>44113</v>
      </c>
      <c r="E764" s="1" t="s">
        <v>110</v>
      </c>
      <c r="F764" s="2">
        <v>44098.833333333336</v>
      </c>
      <c r="G764" s="1" t="s">
        <v>111</v>
      </c>
      <c r="H764" s="1" t="s">
        <v>112</v>
      </c>
      <c r="I764" s="1" t="s">
        <v>112</v>
      </c>
      <c r="J764" s="1" t="s">
        <v>10159</v>
      </c>
      <c r="L764" s="1" t="s">
        <v>10160</v>
      </c>
      <c r="M764" s="1" t="s">
        <v>115</v>
      </c>
      <c r="N764" s="1" t="s">
        <v>116</v>
      </c>
      <c r="O764" s="1" t="s">
        <v>117</v>
      </c>
      <c r="P764" s="9">
        <v>96950</v>
      </c>
      <c r="Q764" s="1" t="s">
        <v>118</v>
      </c>
      <c r="R764" s="1" t="s">
        <v>719</v>
      </c>
      <c r="S764" s="1">
        <v>16702873535</v>
      </c>
      <c r="U764" s="1">
        <v>332321</v>
      </c>
      <c r="V764" s="1" t="s">
        <v>119</v>
      </c>
      <c r="X764" s="1" t="s">
        <v>2357</v>
      </c>
      <c r="Y764" s="1" t="s">
        <v>10161</v>
      </c>
      <c r="AA764" s="1" t="s">
        <v>245</v>
      </c>
      <c r="AB764" s="1" t="s">
        <v>10160</v>
      </c>
      <c r="AC764" s="1" t="s">
        <v>1009</v>
      </c>
      <c r="AD764" s="1" t="s">
        <v>116</v>
      </c>
      <c r="AE764" s="1" t="s">
        <v>117</v>
      </c>
      <c r="AF764" s="9">
        <v>96950</v>
      </c>
      <c r="AG764" s="1" t="s">
        <v>118</v>
      </c>
      <c r="AH764" s="1" t="s">
        <v>719</v>
      </c>
      <c r="AI764" s="1">
        <v>16702873535</v>
      </c>
      <c r="AK764" s="1" t="s">
        <v>10162</v>
      </c>
      <c r="BC764" s="1" t="str">
        <f>"49-9071.00"</f>
        <v>49-9071.00</v>
      </c>
      <c r="BD764" s="1" t="s">
        <v>214</v>
      </c>
      <c r="BE764" s="1" t="s">
        <v>10163</v>
      </c>
      <c r="BF764" s="1" t="s">
        <v>4839</v>
      </c>
      <c r="BG764" s="1">
        <v>3</v>
      </c>
      <c r="BH764" s="1">
        <v>3</v>
      </c>
      <c r="BI764" s="2">
        <v>44099</v>
      </c>
      <c r="BJ764" s="2">
        <v>45193</v>
      </c>
      <c r="BK764" s="2">
        <v>44113</v>
      </c>
      <c r="BL764" s="2">
        <v>45193</v>
      </c>
      <c r="BM764" s="1">
        <v>35</v>
      </c>
      <c r="BN764" s="1">
        <v>0</v>
      </c>
      <c r="BO764" s="1">
        <v>7</v>
      </c>
      <c r="BP764" s="1">
        <v>7</v>
      </c>
      <c r="BQ764" s="1">
        <v>7</v>
      </c>
      <c r="BR764" s="1">
        <v>7</v>
      </c>
      <c r="BS764" s="1">
        <v>7</v>
      </c>
      <c r="BT764" s="1">
        <v>0</v>
      </c>
      <c r="BU764" s="1" t="str">
        <f>"9:00 AM"</f>
        <v>9:00 AM</v>
      </c>
      <c r="BV764" s="1" t="str">
        <f t="shared" si="21"/>
        <v>5:00 PM</v>
      </c>
      <c r="BW764" s="1" t="s">
        <v>230</v>
      </c>
      <c r="BX764" s="1">
        <v>0</v>
      </c>
      <c r="BY764" s="1">
        <v>6</v>
      </c>
      <c r="BZ764" s="1" t="s">
        <v>112</v>
      </c>
      <c r="CA764" s="1">
        <v>0</v>
      </c>
      <c r="CB764" s="1" t="s">
        <v>719</v>
      </c>
      <c r="CC764" s="1" t="s">
        <v>10164</v>
      </c>
      <c r="CD764" s="1" t="s">
        <v>10165</v>
      </c>
      <c r="CE764" s="1" t="s">
        <v>116</v>
      </c>
      <c r="CF764" s="1" t="s">
        <v>117</v>
      </c>
      <c r="CG764" s="1">
        <v>96950</v>
      </c>
      <c r="CH764" s="3">
        <v>12.64</v>
      </c>
      <c r="CI764" s="3">
        <v>12.64</v>
      </c>
      <c r="CJ764" s="3">
        <v>18.96</v>
      </c>
      <c r="CK764" s="3">
        <v>18.96</v>
      </c>
      <c r="CL764" s="1" t="s">
        <v>137</v>
      </c>
      <c r="CM764" s="1" t="s">
        <v>719</v>
      </c>
      <c r="CN764" s="1" t="s">
        <v>139</v>
      </c>
      <c r="CP764" s="1" t="s">
        <v>112</v>
      </c>
      <c r="CQ764" s="1" t="s">
        <v>111</v>
      </c>
      <c r="CR764" s="1" t="s">
        <v>112</v>
      </c>
      <c r="CS764" s="1" t="s">
        <v>111</v>
      </c>
      <c r="CT764" s="1" t="s">
        <v>138</v>
      </c>
      <c r="CU764" s="1" t="s">
        <v>111</v>
      </c>
      <c r="CV764" s="1" t="s">
        <v>138</v>
      </c>
      <c r="CW764" s="1" t="s">
        <v>719</v>
      </c>
      <c r="CX764" s="1">
        <v>16702873535</v>
      </c>
      <c r="CY764" s="1" t="s">
        <v>10162</v>
      </c>
      <c r="CZ764" s="1" t="s">
        <v>716</v>
      </c>
      <c r="DA764" s="1" t="s">
        <v>111</v>
      </c>
      <c r="DB764" s="1" t="s">
        <v>112</v>
      </c>
    </row>
    <row r="765" spans="1:111" ht="15.6" customHeight="1" x14ac:dyDescent="0.25">
      <c r="A765" s="1" t="s">
        <v>10166</v>
      </c>
      <c r="B765" s="1" t="s">
        <v>238</v>
      </c>
      <c r="C765" s="2">
        <v>44130.83780335648</v>
      </c>
      <c r="D765" s="2">
        <v>44166</v>
      </c>
      <c r="E765" s="1" t="s">
        <v>180</v>
      </c>
      <c r="G765" s="1" t="s">
        <v>112</v>
      </c>
      <c r="H765" s="1" t="s">
        <v>112</v>
      </c>
      <c r="I765" s="1" t="s">
        <v>112</v>
      </c>
      <c r="J765" s="1" t="s">
        <v>287</v>
      </c>
      <c r="L765" s="1" t="s">
        <v>10167</v>
      </c>
      <c r="M765" s="1" t="s">
        <v>293</v>
      </c>
      <c r="N765" s="1" t="s">
        <v>116</v>
      </c>
      <c r="O765" s="1" t="s">
        <v>117</v>
      </c>
      <c r="P765" s="9">
        <v>96950</v>
      </c>
      <c r="Q765" s="1" t="s">
        <v>118</v>
      </c>
      <c r="S765" s="1">
        <v>16702873831</v>
      </c>
      <c r="U765" s="1">
        <v>236116</v>
      </c>
      <c r="V765" s="1" t="s">
        <v>119</v>
      </c>
      <c r="X765" s="1" t="s">
        <v>10168</v>
      </c>
      <c r="Y765" s="1" t="s">
        <v>10169</v>
      </c>
      <c r="AA765" s="1" t="s">
        <v>245</v>
      </c>
      <c r="AB765" s="1" t="s">
        <v>10167</v>
      </c>
      <c r="AC765" s="1" t="s">
        <v>293</v>
      </c>
      <c r="AD765" s="1" t="s">
        <v>116</v>
      </c>
      <c r="AE765" s="1" t="s">
        <v>117</v>
      </c>
      <c r="AF765" s="9">
        <v>96950</v>
      </c>
      <c r="AG765" s="1" t="s">
        <v>118</v>
      </c>
      <c r="AI765" s="1">
        <v>16702873831</v>
      </c>
      <c r="AK765" s="1" t="s">
        <v>294</v>
      </c>
      <c r="BC765" s="1" t="str">
        <f>"47-2051.00"</f>
        <v>47-2051.00</v>
      </c>
      <c r="BD765" s="1" t="s">
        <v>295</v>
      </c>
      <c r="BE765" s="1" t="s">
        <v>10170</v>
      </c>
      <c r="BF765" s="1" t="s">
        <v>297</v>
      </c>
      <c r="BG765" s="1">
        <v>35</v>
      </c>
      <c r="BH765" s="1">
        <v>35</v>
      </c>
      <c r="BI765" s="2">
        <v>44166</v>
      </c>
      <c r="BJ765" s="2">
        <v>44469</v>
      </c>
      <c r="BK765" s="2">
        <v>44166</v>
      </c>
      <c r="BL765" s="2">
        <v>44469</v>
      </c>
      <c r="BM765" s="1">
        <v>40</v>
      </c>
      <c r="BN765" s="1">
        <v>0</v>
      </c>
      <c r="BO765" s="1">
        <v>8</v>
      </c>
      <c r="BP765" s="1">
        <v>8</v>
      </c>
      <c r="BQ765" s="1">
        <v>8</v>
      </c>
      <c r="BR765" s="1">
        <v>8</v>
      </c>
      <c r="BS765" s="1">
        <v>8</v>
      </c>
      <c r="BT765" s="1">
        <v>0</v>
      </c>
      <c r="BU765" s="1" t="str">
        <f>"8:00 AM"</f>
        <v>8:00 AM</v>
      </c>
      <c r="BV765" s="1" t="str">
        <f t="shared" si="21"/>
        <v>5:00 PM</v>
      </c>
      <c r="BW765" s="1" t="s">
        <v>230</v>
      </c>
      <c r="BX765" s="1">
        <v>0</v>
      </c>
      <c r="BY765" s="1">
        <v>3</v>
      </c>
      <c r="BZ765" s="1" t="s">
        <v>112</v>
      </c>
      <c r="CA765" s="1">
        <v>0</v>
      </c>
      <c r="CB765" s="1" t="s">
        <v>10171</v>
      </c>
      <c r="CC765" s="1" t="s">
        <v>299</v>
      </c>
      <c r="CD765" s="1" t="s">
        <v>293</v>
      </c>
      <c r="CE765" s="1" t="s">
        <v>116</v>
      </c>
      <c r="CF765" s="1" t="s">
        <v>117</v>
      </c>
      <c r="CG765" s="1">
        <v>96950</v>
      </c>
      <c r="CH765" s="3">
        <v>8.34</v>
      </c>
      <c r="CI765" s="3">
        <v>8.34</v>
      </c>
      <c r="CJ765" s="3">
        <v>12.51</v>
      </c>
      <c r="CK765" s="3">
        <v>12.51</v>
      </c>
      <c r="CL765" s="1" t="s">
        <v>137</v>
      </c>
      <c r="CM765" s="1" t="s">
        <v>138</v>
      </c>
      <c r="CN765" s="1" t="s">
        <v>139</v>
      </c>
      <c r="CP765" s="1" t="s">
        <v>112</v>
      </c>
      <c r="CQ765" s="1" t="s">
        <v>111</v>
      </c>
      <c r="CR765" s="1" t="s">
        <v>112</v>
      </c>
      <c r="CS765" s="1" t="s">
        <v>111</v>
      </c>
      <c r="CT765" s="1" t="s">
        <v>138</v>
      </c>
      <c r="CU765" s="1" t="s">
        <v>111</v>
      </c>
      <c r="CV765" s="1" t="s">
        <v>138</v>
      </c>
      <c r="CW765" s="1" t="s">
        <v>300</v>
      </c>
      <c r="CX765" s="1">
        <v>16702873831</v>
      </c>
      <c r="CY765" s="1" t="s">
        <v>294</v>
      </c>
      <c r="CZ765" s="1" t="s">
        <v>138</v>
      </c>
      <c r="DA765" s="1" t="s">
        <v>111</v>
      </c>
      <c r="DB765" s="1" t="s">
        <v>112</v>
      </c>
    </row>
    <row r="766" spans="1:111" ht="15.6" customHeight="1" x14ac:dyDescent="0.25">
      <c r="A766" s="1" t="s">
        <v>10172</v>
      </c>
      <c r="B766" s="1" t="s">
        <v>238</v>
      </c>
      <c r="C766" s="2">
        <v>44048.065266550926</v>
      </c>
      <c r="D766" s="2">
        <v>44111</v>
      </c>
      <c r="E766" s="1" t="s">
        <v>110</v>
      </c>
      <c r="F766" s="2">
        <v>44103.833333333336</v>
      </c>
      <c r="G766" s="1" t="s">
        <v>111</v>
      </c>
      <c r="H766" s="1" t="s">
        <v>112</v>
      </c>
      <c r="I766" s="1" t="s">
        <v>112</v>
      </c>
      <c r="J766" s="1" t="s">
        <v>10173</v>
      </c>
      <c r="K766" s="1" t="s">
        <v>10174</v>
      </c>
      <c r="L766" s="1" t="s">
        <v>10175</v>
      </c>
      <c r="M766" s="1" t="s">
        <v>10176</v>
      </c>
      <c r="N766" s="1" t="s">
        <v>879</v>
      </c>
      <c r="O766" s="1" t="s">
        <v>117</v>
      </c>
      <c r="P766" s="9">
        <v>96950</v>
      </c>
      <c r="Q766" s="1" t="s">
        <v>118</v>
      </c>
      <c r="S766" s="1">
        <v>16702858805</v>
      </c>
      <c r="U766" s="1">
        <v>722515</v>
      </c>
      <c r="V766" s="1" t="s">
        <v>119</v>
      </c>
      <c r="X766" s="1" t="s">
        <v>10177</v>
      </c>
      <c r="Y766" s="1" t="s">
        <v>10178</v>
      </c>
      <c r="Z766" s="1" t="s">
        <v>10179</v>
      </c>
      <c r="AA766" s="1" t="s">
        <v>6604</v>
      </c>
      <c r="AB766" s="1" t="s">
        <v>10175</v>
      </c>
      <c r="AC766" s="1" t="s">
        <v>10180</v>
      </c>
      <c r="AD766" s="1" t="s">
        <v>167</v>
      </c>
      <c r="AE766" s="1" t="s">
        <v>117</v>
      </c>
      <c r="AF766" s="9">
        <v>96950</v>
      </c>
      <c r="AG766" s="1" t="s">
        <v>118</v>
      </c>
      <c r="AI766" s="1">
        <v>16702858805</v>
      </c>
      <c r="AK766" s="1" t="s">
        <v>1570</v>
      </c>
      <c r="AL766" s="1" t="s">
        <v>653</v>
      </c>
      <c r="AM766" s="1" t="s">
        <v>1614</v>
      </c>
      <c r="AN766" s="1" t="s">
        <v>8880</v>
      </c>
      <c r="AO766" s="1" t="s">
        <v>1801</v>
      </c>
      <c r="AP766" s="1" t="s">
        <v>8882</v>
      </c>
      <c r="AQ766" s="1" t="s">
        <v>8883</v>
      </c>
      <c r="AR766" s="1" t="s">
        <v>8884</v>
      </c>
      <c r="AS766" s="1" t="s">
        <v>691</v>
      </c>
      <c r="AT766" s="9">
        <v>96910</v>
      </c>
      <c r="AU766" s="1" t="s">
        <v>118</v>
      </c>
      <c r="AW766" s="1">
        <v>16714779084</v>
      </c>
      <c r="AY766" s="1" t="s">
        <v>8885</v>
      </c>
      <c r="AZ766" s="1" t="s">
        <v>6221</v>
      </c>
      <c r="BA766" s="1" t="s">
        <v>691</v>
      </c>
      <c r="BB766" s="1" t="s">
        <v>10181</v>
      </c>
      <c r="BC766" s="1" t="str">
        <f>"35-3022.01"</f>
        <v>35-3022.01</v>
      </c>
      <c r="BD766" s="1" t="s">
        <v>9194</v>
      </c>
      <c r="BE766" s="1" t="s">
        <v>10182</v>
      </c>
      <c r="BF766" s="1" t="s">
        <v>10183</v>
      </c>
      <c r="BG766" s="1">
        <v>1</v>
      </c>
      <c r="BH766" s="1">
        <v>1</v>
      </c>
      <c r="BI766" s="2">
        <v>44105</v>
      </c>
      <c r="BJ766" s="2">
        <v>45199</v>
      </c>
      <c r="BK766" s="2">
        <v>44111</v>
      </c>
      <c r="BL766" s="2">
        <v>45199</v>
      </c>
      <c r="BM766" s="1">
        <v>40</v>
      </c>
      <c r="BN766" s="1">
        <v>0</v>
      </c>
      <c r="BO766" s="1">
        <v>8</v>
      </c>
      <c r="BP766" s="1">
        <v>8</v>
      </c>
      <c r="BQ766" s="1">
        <v>8</v>
      </c>
      <c r="BR766" s="1">
        <v>8</v>
      </c>
      <c r="BS766" s="1">
        <v>8</v>
      </c>
      <c r="BT766" s="1">
        <v>0</v>
      </c>
      <c r="BU766" s="1" t="str">
        <f>"12:00 PM"</f>
        <v>12:00 PM</v>
      </c>
      <c r="BV766" s="1" t="str">
        <f>"8:00 PM"</f>
        <v>8:00 PM</v>
      </c>
      <c r="BW766" s="1" t="s">
        <v>230</v>
      </c>
      <c r="BX766" s="1">
        <v>0</v>
      </c>
      <c r="BY766" s="1">
        <v>3</v>
      </c>
      <c r="BZ766" s="1" t="s">
        <v>112</v>
      </c>
      <c r="CA766" s="1">
        <v>0</v>
      </c>
      <c r="CB766" s="1" t="s">
        <v>10184</v>
      </c>
      <c r="CC766" s="1" t="s">
        <v>10185</v>
      </c>
      <c r="CD766" s="1" t="s">
        <v>10186</v>
      </c>
      <c r="CE766" s="1" t="s">
        <v>879</v>
      </c>
      <c r="CF766" s="1" t="s">
        <v>117</v>
      </c>
      <c r="CG766" s="1">
        <v>96950</v>
      </c>
      <c r="CH766" s="3">
        <v>9.75</v>
      </c>
      <c r="CI766" s="3">
        <v>9.75</v>
      </c>
      <c r="CL766" s="1" t="s">
        <v>137</v>
      </c>
      <c r="CM766" s="1" t="s">
        <v>138</v>
      </c>
      <c r="CN766" s="1" t="s">
        <v>139</v>
      </c>
      <c r="CP766" s="1" t="s">
        <v>112</v>
      </c>
      <c r="CQ766" s="1" t="s">
        <v>111</v>
      </c>
      <c r="CR766" s="1" t="s">
        <v>112</v>
      </c>
      <c r="CS766" s="1" t="s">
        <v>112</v>
      </c>
      <c r="CT766" s="1" t="s">
        <v>138</v>
      </c>
      <c r="CU766" s="1" t="s">
        <v>111</v>
      </c>
      <c r="CV766" s="1" t="s">
        <v>138</v>
      </c>
      <c r="CW766" s="1" t="s">
        <v>10187</v>
      </c>
      <c r="CX766" s="1">
        <v>16702858805</v>
      </c>
      <c r="CY766" s="1" t="s">
        <v>1570</v>
      </c>
      <c r="CZ766" s="1" t="s">
        <v>138</v>
      </c>
      <c r="DA766" s="1" t="s">
        <v>111</v>
      </c>
      <c r="DB766" s="1" t="s">
        <v>112</v>
      </c>
    </row>
    <row r="767" spans="1:111" ht="15.6" customHeight="1" x14ac:dyDescent="0.25">
      <c r="A767" s="1" t="s">
        <v>10217</v>
      </c>
      <c r="B767" s="1" t="s">
        <v>238</v>
      </c>
      <c r="C767" s="2">
        <v>44159.93351909722</v>
      </c>
      <c r="D767" s="2">
        <v>44222</v>
      </c>
      <c r="E767" s="1" t="s">
        <v>180</v>
      </c>
      <c r="G767" s="1" t="s">
        <v>111</v>
      </c>
      <c r="H767" s="1" t="s">
        <v>112</v>
      </c>
      <c r="I767" s="1" t="s">
        <v>112</v>
      </c>
      <c r="J767" s="1" t="s">
        <v>10218</v>
      </c>
      <c r="K767" s="1" t="s">
        <v>10219</v>
      </c>
      <c r="L767" s="1" t="s">
        <v>10220</v>
      </c>
      <c r="N767" s="1" t="s">
        <v>167</v>
      </c>
      <c r="O767" s="1" t="s">
        <v>117</v>
      </c>
      <c r="P767" s="9">
        <v>96950</v>
      </c>
      <c r="Q767" s="1" t="s">
        <v>118</v>
      </c>
      <c r="S767" s="1">
        <v>16702873975</v>
      </c>
      <c r="U767" s="1">
        <v>722513</v>
      </c>
      <c r="V767" s="1" t="s">
        <v>119</v>
      </c>
      <c r="X767" s="1" t="s">
        <v>10221</v>
      </c>
      <c r="Y767" s="1" t="s">
        <v>10222</v>
      </c>
      <c r="AA767" s="1" t="s">
        <v>1859</v>
      </c>
      <c r="AB767" s="1" t="s">
        <v>10220</v>
      </c>
      <c r="AD767" s="1" t="s">
        <v>167</v>
      </c>
      <c r="AE767" s="1" t="s">
        <v>117</v>
      </c>
      <c r="AF767" s="9">
        <v>96950</v>
      </c>
      <c r="AG767" s="1" t="s">
        <v>118</v>
      </c>
      <c r="AI767" s="1">
        <v>16702873975</v>
      </c>
      <c r="AK767" s="1" t="s">
        <v>8853</v>
      </c>
      <c r="BC767" s="1" t="str">
        <f>"49-9071.00"</f>
        <v>49-9071.00</v>
      </c>
      <c r="BD767" s="1" t="s">
        <v>214</v>
      </c>
      <c r="BE767" s="1" t="s">
        <v>10223</v>
      </c>
      <c r="BF767" s="1" t="s">
        <v>214</v>
      </c>
      <c r="BG767" s="1">
        <v>1</v>
      </c>
      <c r="BH767" s="1">
        <v>1</v>
      </c>
      <c r="BI767" s="2">
        <v>44165</v>
      </c>
      <c r="BJ767" s="2">
        <v>45259</v>
      </c>
      <c r="BK767" s="2">
        <v>44222</v>
      </c>
      <c r="BL767" s="2">
        <v>45259</v>
      </c>
      <c r="BM767" s="1">
        <v>35</v>
      </c>
      <c r="BN767" s="1">
        <v>0</v>
      </c>
      <c r="BO767" s="1">
        <v>6</v>
      </c>
      <c r="BP767" s="1">
        <v>6</v>
      </c>
      <c r="BQ767" s="1">
        <v>6</v>
      </c>
      <c r="BR767" s="1">
        <v>6</v>
      </c>
      <c r="BS767" s="1">
        <v>6</v>
      </c>
      <c r="BT767" s="1">
        <v>5</v>
      </c>
      <c r="BU767" s="1" t="str">
        <f>"1:00 PM"</f>
        <v>1:00 PM</v>
      </c>
      <c r="BV767" s="1" t="str">
        <f>"7:00 PM"</f>
        <v>7:00 PM</v>
      </c>
      <c r="BW767" s="1" t="s">
        <v>135</v>
      </c>
      <c r="BX767" s="1">
        <v>0</v>
      </c>
      <c r="BY767" s="1">
        <v>24</v>
      </c>
      <c r="BZ767" s="1" t="s">
        <v>112</v>
      </c>
      <c r="CA767" s="1">
        <v>0</v>
      </c>
      <c r="CB767" s="4" t="s">
        <v>10224</v>
      </c>
      <c r="CC767" s="1" t="s">
        <v>4384</v>
      </c>
      <c r="CD767" s="1" t="s">
        <v>8857</v>
      </c>
      <c r="CE767" s="1" t="s">
        <v>167</v>
      </c>
      <c r="CF767" s="1" t="s">
        <v>117</v>
      </c>
      <c r="CG767" s="1">
        <v>96950</v>
      </c>
      <c r="CH767" s="3">
        <v>8.7100000000000009</v>
      </c>
      <c r="CI767" s="3">
        <v>8.7100000000000009</v>
      </c>
      <c r="CJ767" s="3">
        <v>13.07</v>
      </c>
      <c r="CK767" s="3">
        <v>13.07</v>
      </c>
      <c r="CL767" s="1" t="s">
        <v>137</v>
      </c>
      <c r="CM767" s="1" t="s">
        <v>331</v>
      </c>
      <c r="CN767" s="1" t="s">
        <v>139</v>
      </c>
      <c r="CP767" s="1" t="s">
        <v>112</v>
      </c>
      <c r="CQ767" s="1" t="s">
        <v>111</v>
      </c>
      <c r="CR767" s="1" t="s">
        <v>112</v>
      </c>
      <c r="CS767" s="1" t="s">
        <v>111</v>
      </c>
      <c r="CT767" s="1" t="s">
        <v>138</v>
      </c>
      <c r="CU767" s="1" t="s">
        <v>111</v>
      </c>
      <c r="CV767" s="1" t="s">
        <v>138</v>
      </c>
      <c r="CW767" s="1" t="s">
        <v>3508</v>
      </c>
      <c r="CX767" s="1">
        <v>16702873975</v>
      </c>
      <c r="CY767" s="1" t="s">
        <v>8853</v>
      </c>
      <c r="CZ767" s="1" t="s">
        <v>380</v>
      </c>
      <c r="DA767" s="1" t="s">
        <v>111</v>
      </c>
      <c r="DB767" s="1" t="s">
        <v>112</v>
      </c>
    </row>
    <row r="768" spans="1:111" ht="15.6" customHeight="1" x14ac:dyDescent="0.25">
      <c r="A768" s="1" t="s">
        <v>10225</v>
      </c>
      <c r="B768" s="1" t="s">
        <v>238</v>
      </c>
      <c r="C768" s="2">
        <v>44177.025895601852</v>
      </c>
      <c r="D768" s="2">
        <v>44230</v>
      </c>
      <c r="E768" s="1" t="s">
        <v>180</v>
      </c>
      <c r="G768" s="1" t="s">
        <v>111</v>
      </c>
      <c r="H768" s="1" t="s">
        <v>112</v>
      </c>
      <c r="I768" s="1" t="s">
        <v>112</v>
      </c>
      <c r="J768" s="1" t="s">
        <v>10226</v>
      </c>
      <c r="K768" s="1" t="s">
        <v>10227</v>
      </c>
      <c r="L768" s="1" t="s">
        <v>397</v>
      </c>
      <c r="M768" s="1" t="s">
        <v>2319</v>
      </c>
      <c r="N768" s="1" t="s">
        <v>116</v>
      </c>
      <c r="O768" s="1" t="s">
        <v>117</v>
      </c>
      <c r="P768" s="9">
        <v>96950</v>
      </c>
      <c r="Q768" s="1" t="s">
        <v>118</v>
      </c>
      <c r="S768" s="1">
        <v>16702343197</v>
      </c>
      <c r="U768" s="1">
        <v>45321</v>
      </c>
      <c r="V768" s="1" t="s">
        <v>119</v>
      </c>
      <c r="X768" s="1" t="s">
        <v>10228</v>
      </c>
      <c r="Y768" s="1" t="s">
        <v>10229</v>
      </c>
      <c r="Z768" s="1" t="s">
        <v>10230</v>
      </c>
      <c r="AA768" s="1" t="s">
        <v>461</v>
      </c>
      <c r="AB768" s="1" t="s">
        <v>397</v>
      </c>
      <c r="AC768" s="1" t="s">
        <v>2319</v>
      </c>
      <c r="AD768" s="1" t="s">
        <v>116</v>
      </c>
      <c r="AE768" s="1" t="s">
        <v>117</v>
      </c>
      <c r="AF768" s="9">
        <v>96950</v>
      </c>
      <c r="AG768" s="1" t="s">
        <v>118</v>
      </c>
      <c r="AI768" s="1">
        <v>16702343197</v>
      </c>
      <c r="AK768" s="1" t="s">
        <v>10231</v>
      </c>
      <c r="BC768" s="1" t="str">
        <f>"15-1151.00"</f>
        <v>15-1151.00</v>
      </c>
      <c r="BD768" s="1" t="s">
        <v>2470</v>
      </c>
      <c r="BE768" s="1" t="s">
        <v>10232</v>
      </c>
      <c r="BF768" s="1" t="s">
        <v>10233</v>
      </c>
      <c r="BG768" s="1">
        <v>1</v>
      </c>
      <c r="BH768" s="1">
        <v>1</v>
      </c>
      <c r="BI768" s="2">
        <v>44256</v>
      </c>
      <c r="BJ768" s="2">
        <v>44620</v>
      </c>
      <c r="BK768" s="2">
        <v>44256</v>
      </c>
      <c r="BL768" s="2">
        <v>44620</v>
      </c>
      <c r="BM768" s="1">
        <v>35</v>
      </c>
      <c r="BN768" s="1">
        <v>0</v>
      </c>
      <c r="BO768" s="1">
        <v>6</v>
      </c>
      <c r="BP768" s="1">
        <v>6</v>
      </c>
      <c r="BQ768" s="1">
        <v>6</v>
      </c>
      <c r="BR768" s="1">
        <v>6</v>
      </c>
      <c r="BS768" s="1">
        <v>6</v>
      </c>
      <c r="BT768" s="1">
        <v>5</v>
      </c>
      <c r="BU768" s="1" t="str">
        <f>"9:00 AM"</f>
        <v>9:00 AM</v>
      </c>
      <c r="BV768" s="1" t="str">
        <f>"4:00 PM"</f>
        <v>4:00 PM</v>
      </c>
      <c r="BW768" s="1" t="s">
        <v>392</v>
      </c>
      <c r="BX768" s="1">
        <v>0</v>
      </c>
      <c r="BY768" s="1">
        <v>12</v>
      </c>
      <c r="BZ768" s="1" t="s">
        <v>112</v>
      </c>
      <c r="CA768" s="1">
        <v>0</v>
      </c>
      <c r="CB768" s="4" t="s">
        <v>10234</v>
      </c>
      <c r="CC768" s="1" t="s">
        <v>397</v>
      </c>
      <c r="CD768" s="1" t="s">
        <v>2319</v>
      </c>
      <c r="CE768" s="1" t="s">
        <v>116</v>
      </c>
      <c r="CF768" s="1" t="s">
        <v>117</v>
      </c>
      <c r="CG768" s="1">
        <v>96950</v>
      </c>
      <c r="CH768" s="3">
        <v>12.19</v>
      </c>
      <c r="CI768" s="3">
        <v>12.5</v>
      </c>
      <c r="CJ768" s="3">
        <v>18.28</v>
      </c>
      <c r="CK768" s="3">
        <v>18.75</v>
      </c>
      <c r="CL768" s="1" t="s">
        <v>137</v>
      </c>
      <c r="CM768" s="1" t="s">
        <v>138</v>
      </c>
      <c r="CN768" s="1" t="s">
        <v>139</v>
      </c>
      <c r="CP768" s="1" t="s">
        <v>112</v>
      </c>
      <c r="CQ768" s="1" t="s">
        <v>111</v>
      </c>
      <c r="CR768" s="1" t="s">
        <v>112</v>
      </c>
      <c r="CS768" s="1" t="s">
        <v>111</v>
      </c>
      <c r="CT768" s="1" t="s">
        <v>138</v>
      </c>
      <c r="CU768" s="1" t="s">
        <v>111</v>
      </c>
      <c r="CV768" s="1" t="s">
        <v>138</v>
      </c>
      <c r="CW768" s="1" t="s">
        <v>138</v>
      </c>
      <c r="CX768" s="1">
        <v>16702343197</v>
      </c>
      <c r="CY768" s="1" t="s">
        <v>10235</v>
      </c>
      <c r="CZ768" s="1" t="s">
        <v>138</v>
      </c>
      <c r="DA768" s="1" t="s">
        <v>111</v>
      </c>
      <c r="DB768" s="1" t="s">
        <v>112</v>
      </c>
    </row>
    <row r="769" spans="1:111" ht="15.6" customHeight="1" x14ac:dyDescent="0.25">
      <c r="A769" s="1" t="s">
        <v>10249</v>
      </c>
      <c r="B769" s="1" t="s">
        <v>238</v>
      </c>
      <c r="C769" s="2">
        <v>44160.021810532409</v>
      </c>
      <c r="D769" s="2">
        <v>44210</v>
      </c>
      <c r="E769" s="1" t="s">
        <v>180</v>
      </c>
      <c r="G769" s="1" t="s">
        <v>112</v>
      </c>
      <c r="H769" s="1" t="s">
        <v>112</v>
      </c>
      <c r="I769" s="1" t="s">
        <v>112</v>
      </c>
      <c r="J769" s="1" t="s">
        <v>1095</v>
      </c>
      <c r="K769" s="1" t="s">
        <v>1260</v>
      </c>
      <c r="L769" s="1" t="s">
        <v>1100</v>
      </c>
      <c r="N769" s="1" t="s">
        <v>116</v>
      </c>
      <c r="O769" s="1" t="s">
        <v>117</v>
      </c>
      <c r="P769" s="9">
        <v>96950</v>
      </c>
      <c r="Q769" s="1" t="s">
        <v>118</v>
      </c>
      <c r="R769" s="1" t="s">
        <v>3352</v>
      </c>
      <c r="S769" s="1">
        <v>16702336927</v>
      </c>
      <c r="U769" s="1">
        <v>236220</v>
      </c>
      <c r="V769" s="1" t="s">
        <v>119</v>
      </c>
      <c r="X769" s="1" t="s">
        <v>1097</v>
      </c>
      <c r="Y769" s="1" t="s">
        <v>1098</v>
      </c>
      <c r="Z769" s="1" t="s">
        <v>3352</v>
      </c>
      <c r="AA769" s="1" t="s">
        <v>245</v>
      </c>
      <c r="AB769" s="1" t="s">
        <v>1100</v>
      </c>
      <c r="AD769" s="1" t="s">
        <v>116</v>
      </c>
      <c r="AE769" s="1" t="s">
        <v>117</v>
      </c>
      <c r="AF769" s="9">
        <v>96950</v>
      </c>
      <c r="AG769" s="1" t="s">
        <v>118</v>
      </c>
      <c r="AI769" s="1">
        <v>16702336927</v>
      </c>
      <c r="AK769" s="1" t="s">
        <v>1101</v>
      </c>
      <c r="BC769" s="1" t="str">
        <f>"49-3023.01"</f>
        <v>49-3023.01</v>
      </c>
      <c r="BD769" s="1" t="s">
        <v>608</v>
      </c>
      <c r="BE769" s="1" t="s">
        <v>10250</v>
      </c>
      <c r="BF769" s="1" t="s">
        <v>10251</v>
      </c>
      <c r="BG769" s="1">
        <v>5</v>
      </c>
      <c r="BH769" s="1">
        <v>5</v>
      </c>
      <c r="BI769" s="2">
        <v>44256</v>
      </c>
      <c r="BJ769" s="2">
        <v>44620</v>
      </c>
      <c r="BK769" s="2">
        <v>44256</v>
      </c>
      <c r="BL769" s="2">
        <v>44620</v>
      </c>
      <c r="BM769" s="1">
        <v>40</v>
      </c>
      <c r="BN769" s="1">
        <v>0</v>
      </c>
      <c r="BO769" s="1">
        <v>8</v>
      </c>
      <c r="BP769" s="1">
        <v>8</v>
      </c>
      <c r="BQ769" s="1">
        <v>8</v>
      </c>
      <c r="BR769" s="1">
        <v>8</v>
      </c>
      <c r="BS769" s="1">
        <v>8</v>
      </c>
      <c r="BT769" s="1">
        <v>0</v>
      </c>
      <c r="BU769" s="1" t="str">
        <f>"7:30 AM"</f>
        <v>7:30 AM</v>
      </c>
      <c r="BV769" s="1" t="str">
        <f>"4:30 PM"</f>
        <v>4:30 PM</v>
      </c>
      <c r="BW769" s="1" t="s">
        <v>392</v>
      </c>
      <c r="BX769" s="1">
        <v>0</v>
      </c>
      <c r="BY769" s="1">
        <v>24</v>
      </c>
      <c r="BZ769" s="1" t="s">
        <v>112</v>
      </c>
      <c r="CA769" s="1">
        <v>0</v>
      </c>
      <c r="CB769" s="1" t="s">
        <v>10252</v>
      </c>
      <c r="CC769" s="1" t="s">
        <v>410</v>
      </c>
      <c r="CE769" s="1" t="s">
        <v>167</v>
      </c>
      <c r="CF769" s="1" t="s">
        <v>117</v>
      </c>
      <c r="CG769" s="1">
        <v>96950</v>
      </c>
      <c r="CH769" s="3">
        <v>8.75</v>
      </c>
      <c r="CI769" s="3">
        <v>8.75</v>
      </c>
      <c r="CJ769" s="3">
        <v>13.13</v>
      </c>
      <c r="CK769" s="3">
        <v>13.13</v>
      </c>
      <c r="CL769" s="1" t="s">
        <v>137</v>
      </c>
      <c r="CN769" s="1" t="s">
        <v>139</v>
      </c>
      <c r="CP769" s="1" t="s">
        <v>112</v>
      </c>
      <c r="CQ769" s="1" t="s">
        <v>111</v>
      </c>
      <c r="CR769" s="1" t="s">
        <v>111</v>
      </c>
      <c r="CS769" s="1" t="s">
        <v>111</v>
      </c>
      <c r="CT769" s="1" t="s">
        <v>138</v>
      </c>
      <c r="CU769" s="1" t="s">
        <v>111</v>
      </c>
      <c r="CV769" s="1" t="s">
        <v>138</v>
      </c>
      <c r="CW769" s="1" t="s">
        <v>411</v>
      </c>
      <c r="CX769" s="1">
        <v>16702336927</v>
      </c>
      <c r="CY769" s="1" t="s">
        <v>1101</v>
      </c>
      <c r="CZ769" s="1" t="s">
        <v>138</v>
      </c>
      <c r="DA769" s="1" t="s">
        <v>111</v>
      </c>
      <c r="DB769" s="1" t="s">
        <v>112</v>
      </c>
    </row>
    <row r="770" spans="1:111" ht="15.6" customHeight="1" x14ac:dyDescent="0.25">
      <c r="A770" s="1" t="s">
        <v>10262</v>
      </c>
      <c r="B770" s="1" t="s">
        <v>238</v>
      </c>
      <c r="C770" s="2">
        <v>44210.115971412037</v>
      </c>
      <c r="D770" s="2">
        <v>44267</v>
      </c>
      <c r="E770" s="1" t="s">
        <v>180</v>
      </c>
      <c r="G770" s="1" t="s">
        <v>112</v>
      </c>
      <c r="H770" s="1" t="s">
        <v>112</v>
      </c>
      <c r="I770" s="1" t="s">
        <v>112</v>
      </c>
      <c r="J770" s="1" t="s">
        <v>784</v>
      </c>
      <c r="K770" s="1" t="s">
        <v>785</v>
      </c>
      <c r="L770" s="1" t="s">
        <v>2383</v>
      </c>
      <c r="M770" s="1" t="s">
        <v>786</v>
      </c>
      <c r="N770" s="1" t="s">
        <v>116</v>
      </c>
      <c r="O770" s="1" t="s">
        <v>117</v>
      </c>
      <c r="P770" s="9">
        <v>96950</v>
      </c>
      <c r="Q770" s="1" t="s">
        <v>118</v>
      </c>
      <c r="R770" s="1" t="s">
        <v>719</v>
      </c>
      <c r="S770" s="1">
        <v>16703236877</v>
      </c>
      <c r="U770" s="1">
        <v>62161</v>
      </c>
      <c r="V770" s="1" t="s">
        <v>119</v>
      </c>
      <c r="X770" s="1" t="s">
        <v>686</v>
      </c>
      <c r="Y770" s="1" t="s">
        <v>687</v>
      </c>
      <c r="Z770" s="1" t="s">
        <v>688</v>
      </c>
      <c r="AA770" s="1" t="s">
        <v>245</v>
      </c>
      <c r="AB770" s="1" t="s">
        <v>689</v>
      </c>
      <c r="AD770" s="1" t="s">
        <v>690</v>
      </c>
      <c r="AE770" s="1" t="s">
        <v>691</v>
      </c>
      <c r="AF770" s="9">
        <v>96931</v>
      </c>
      <c r="AG770" s="1" t="s">
        <v>118</v>
      </c>
      <c r="AH770" s="1" t="s">
        <v>719</v>
      </c>
      <c r="AI770" s="1">
        <v>16716498746</v>
      </c>
      <c r="AJ770" s="1">
        <v>203</v>
      </c>
      <c r="AK770" s="1" t="s">
        <v>692</v>
      </c>
      <c r="BC770" s="1" t="str">
        <f>"43-6014.00"</f>
        <v>43-6014.00</v>
      </c>
      <c r="BD770" s="1" t="s">
        <v>3652</v>
      </c>
      <c r="BE770" s="1" t="s">
        <v>10263</v>
      </c>
      <c r="BF770" s="1" t="s">
        <v>10264</v>
      </c>
      <c r="BG770" s="1">
        <v>3</v>
      </c>
      <c r="BH770" s="1">
        <v>3</v>
      </c>
      <c r="BI770" s="2">
        <v>44326</v>
      </c>
      <c r="BJ770" s="2">
        <v>44690</v>
      </c>
      <c r="BK770" s="2">
        <v>44326</v>
      </c>
      <c r="BL770" s="2">
        <v>44690</v>
      </c>
      <c r="BM770" s="1">
        <v>40</v>
      </c>
      <c r="BN770" s="1">
        <v>0</v>
      </c>
      <c r="BO770" s="1">
        <v>8</v>
      </c>
      <c r="BP770" s="1">
        <v>8</v>
      </c>
      <c r="BQ770" s="1">
        <v>8</v>
      </c>
      <c r="BR770" s="1">
        <v>8</v>
      </c>
      <c r="BS770" s="1">
        <v>5</v>
      </c>
      <c r="BT770" s="1">
        <v>3</v>
      </c>
      <c r="BU770" s="1" t="str">
        <f>"8:30 AM"</f>
        <v>8:30 AM</v>
      </c>
      <c r="BV770" s="1" t="str">
        <f>"5:30 PM"</f>
        <v>5:30 PM</v>
      </c>
      <c r="BW770" s="1" t="s">
        <v>135</v>
      </c>
      <c r="BX770" s="1">
        <v>0</v>
      </c>
      <c r="BY770" s="1">
        <v>12</v>
      </c>
      <c r="BZ770" s="1" t="s">
        <v>112</v>
      </c>
      <c r="CA770" s="1">
        <v>0</v>
      </c>
      <c r="CB770" s="1" t="s">
        <v>362</v>
      </c>
      <c r="CC770" s="1" t="s">
        <v>2383</v>
      </c>
      <c r="CD770" s="1" t="s">
        <v>786</v>
      </c>
      <c r="CE770" s="1" t="s">
        <v>167</v>
      </c>
      <c r="CF770" s="1" t="s">
        <v>117</v>
      </c>
      <c r="CG770" s="1">
        <v>96950</v>
      </c>
      <c r="CH770" s="3">
        <v>10.33</v>
      </c>
      <c r="CI770" s="3">
        <v>10.33</v>
      </c>
      <c r="CJ770" s="3">
        <v>15.5</v>
      </c>
      <c r="CK770" s="3">
        <v>15.5</v>
      </c>
      <c r="CL770" s="1" t="s">
        <v>137</v>
      </c>
      <c r="CN770" s="1" t="s">
        <v>139</v>
      </c>
      <c r="CP770" s="1" t="s">
        <v>112</v>
      </c>
      <c r="CQ770" s="1" t="s">
        <v>111</v>
      </c>
      <c r="CR770" s="1" t="s">
        <v>112</v>
      </c>
      <c r="CS770" s="1" t="s">
        <v>111</v>
      </c>
      <c r="CT770" s="1" t="s">
        <v>138</v>
      </c>
      <c r="CU770" s="1" t="s">
        <v>111</v>
      </c>
      <c r="CV770" s="1" t="s">
        <v>138</v>
      </c>
      <c r="CW770" s="1" t="s">
        <v>797</v>
      </c>
      <c r="CX770" s="1">
        <v>16703236877</v>
      </c>
      <c r="CY770" s="1" t="s">
        <v>699</v>
      </c>
      <c r="CZ770" s="1" t="s">
        <v>138</v>
      </c>
      <c r="DA770" s="1" t="s">
        <v>111</v>
      </c>
      <c r="DB770" s="1" t="s">
        <v>112</v>
      </c>
    </row>
    <row r="771" spans="1:111" ht="15.6" customHeight="1" x14ac:dyDescent="0.25">
      <c r="A771" s="1" t="s">
        <v>10265</v>
      </c>
      <c r="B771" s="1" t="s">
        <v>238</v>
      </c>
      <c r="C771" s="2">
        <v>44209.15623414352</v>
      </c>
      <c r="D771" s="2">
        <v>44256</v>
      </c>
      <c r="E771" s="1" t="s">
        <v>180</v>
      </c>
      <c r="G771" s="1" t="s">
        <v>112</v>
      </c>
      <c r="H771" s="1" t="s">
        <v>112</v>
      </c>
      <c r="I771" s="1" t="s">
        <v>112</v>
      </c>
      <c r="J771" s="1" t="s">
        <v>10266</v>
      </c>
      <c r="K771" s="1" t="s">
        <v>10267</v>
      </c>
      <c r="L771" s="1" t="s">
        <v>10268</v>
      </c>
      <c r="M771" s="1" t="s">
        <v>10269</v>
      </c>
      <c r="N771" s="1" t="s">
        <v>116</v>
      </c>
      <c r="O771" s="1" t="s">
        <v>117</v>
      </c>
      <c r="P771" s="9">
        <v>96950</v>
      </c>
      <c r="Q771" s="1" t="s">
        <v>118</v>
      </c>
      <c r="S771" s="1">
        <v>16702333747</v>
      </c>
      <c r="U771" s="1">
        <v>611620</v>
      </c>
      <c r="V771" s="1" t="s">
        <v>119</v>
      </c>
      <c r="X771" s="1" t="s">
        <v>10270</v>
      </c>
      <c r="Y771" s="1" t="s">
        <v>10271</v>
      </c>
      <c r="AA771" s="1" t="s">
        <v>10272</v>
      </c>
      <c r="AB771" s="1" t="s">
        <v>10268</v>
      </c>
      <c r="AC771" s="1" t="s">
        <v>10273</v>
      </c>
      <c r="AD771" s="1" t="s">
        <v>2228</v>
      </c>
      <c r="AE771" s="1" t="s">
        <v>117</v>
      </c>
      <c r="AF771" s="9">
        <v>96950</v>
      </c>
      <c r="AG771" s="1" t="s">
        <v>118</v>
      </c>
      <c r="AI771" s="1">
        <v>16702333747</v>
      </c>
      <c r="AK771" s="1" t="s">
        <v>10274</v>
      </c>
      <c r="BC771" s="1" t="str">
        <f>"25-3021.00"</f>
        <v>25-3021.00</v>
      </c>
      <c r="BD771" s="1" t="s">
        <v>327</v>
      </c>
      <c r="BE771" s="1" t="s">
        <v>10275</v>
      </c>
      <c r="BF771" s="1" t="s">
        <v>10276</v>
      </c>
      <c r="BG771" s="1">
        <v>1</v>
      </c>
      <c r="BH771" s="1">
        <v>1</v>
      </c>
      <c r="BI771" s="2">
        <v>44197</v>
      </c>
      <c r="BJ771" s="2">
        <v>44469</v>
      </c>
      <c r="BK771" s="2">
        <v>44256</v>
      </c>
      <c r="BL771" s="2">
        <v>44469</v>
      </c>
      <c r="BM771" s="1">
        <v>40</v>
      </c>
      <c r="BN771" s="1">
        <v>0</v>
      </c>
      <c r="BO771" s="1">
        <v>8</v>
      </c>
      <c r="BP771" s="1">
        <v>8</v>
      </c>
      <c r="BQ771" s="1">
        <v>8</v>
      </c>
      <c r="BR771" s="1">
        <v>8</v>
      </c>
      <c r="BS771" s="1">
        <v>8</v>
      </c>
      <c r="BT771" s="1">
        <v>0</v>
      </c>
      <c r="BU771" s="1" t="str">
        <f>"8:00 AM"</f>
        <v>8:00 AM</v>
      </c>
      <c r="BV771" s="1" t="str">
        <f>"5:00 PM"</f>
        <v>5:00 PM</v>
      </c>
      <c r="BW771" s="1" t="s">
        <v>135</v>
      </c>
      <c r="BX771" s="1">
        <v>6</v>
      </c>
      <c r="BY771" s="1">
        <v>24</v>
      </c>
      <c r="BZ771" s="1" t="s">
        <v>111</v>
      </c>
      <c r="CA771" s="1">
        <v>3</v>
      </c>
      <c r="CB771" s="1" t="s">
        <v>10277</v>
      </c>
      <c r="CC771" s="1" t="s">
        <v>10268</v>
      </c>
      <c r="CD771" s="1" t="s">
        <v>10269</v>
      </c>
      <c r="CE771" s="1" t="s">
        <v>2228</v>
      </c>
      <c r="CF771" s="1" t="s">
        <v>117</v>
      </c>
      <c r="CG771" s="1">
        <v>96950</v>
      </c>
      <c r="CH771" s="3">
        <v>28.5</v>
      </c>
      <c r="CI771" s="3">
        <v>28.5</v>
      </c>
      <c r="CJ771" s="3">
        <v>42.75</v>
      </c>
      <c r="CK771" s="3">
        <v>42.75</v>
      </c>
      <c r="CL771" s="1" t="s">
        <v>137</v>
      </c>
      <c r="CN771" s="1" t="s">
        <v>139</v>
      </c>
      <c r="CP771" s="1" t="s">
        <v>112</v>
      </c>
      <c r="CQ771" s="1" t="s">
        <v>111</v>
      </c>
      <c r="CR771" s="1" t="s">
        <v>112</v>
      </c>
      <c r="CS771" s="1" t="s">
        <v>111</v>
      </c>
      <c r="CT771" s="1" t="s">
        <v>138</v>
      </c>
      <c r="CU771" s="1" t="s">
        <v>111</v>
      </c>
      <c r="CV771" s="1" t="s">
        <v>138</v>
      </c>
      <c r="CW771" s="1" t="s">
        <v>4699</v>
      </c>
      <c r="CX771" s="1">
        <v>16702333747</v>
      </c>
      <c r="CY771" s="1" t="s">
        <v>10274</v>
      </c>
      <c r="CZ771" s="1" t="s">
        <v>138</v>
      </c>
      <c r="DA771" s="1" t="s">
        <v>111</v>
      </c>
      <c r="DB771" s="1" t="s">
        <v>112</v>
      </c>
    </row>
    <row r="772" spans="1:111" ht="15.6" customHeight="1" x14ac:dyDescent="0.25">
      <c r="A772" s="1" t="s">
        <v>10294</v>
      </c>
      <c r="B772" s="1" t="s">
        <v>238</v>
      </c>
      <c r="C772" s="2">
        <v>44293.003916898146</v>
      </c>
      <c r="D772" s="2">
        <v>44330</v>
      </c>
      <c r="E772" s="1" t="s">
        <v>110</v>
      </c>
      <c r="F772" s="2">
        <v>44468.833333333336</v>
      </c>
      <c r="G772" s="1" t="s">
        <v>112</v>
      </c>
      <c r="H772" s="1" t="s">
        <v>112</v>
      </c>
      <c r="I772" s="1" t="s">
        <v>112</v>
      </c>
      <c r="J772" s="1" t="s">
        <v>1049</v>
      </c>
      <c r="K772" s="1" t="s">
        <v>1050</v>
      </c>
      <c r="L772" s="1" t="s">
        <v>1051</v>
      </c>
      <c r="N772" s="1" t="s">
        <v>116</v>
      </c>
      <c r="O772" s="1" t="s">
        <v>117</v>
      </c>
      <c r="P772" s="9">
        <v>96950</v>
      </c>
      <c r="Q772" s="1" t="s">
        <v>118</v>
      </c>
      <c r="S772" s="1">
        <v>16702358778</v>
      </c>
      <c r="U772" s="1">
        <v>23622</v>
      </c>
      <c r="V772" s="1" t="s">
        <v>119</v>
      </c>
      <c r="X772" s="1" t="s">
        <v>1052</v>
      </c>
      <c r="Y772" s="1" t="s">
        <v>1053</v>
      </c>
      <c r="Z772" s="1" t="s">
        <v>1054</v>
      </c>
      <c r="AA772" s="1" t="s">
        <v>373</v>
      </c>
      <c r="AB772" s="1" t="s">
        <v>1051</v>
      </c>
      <c r="AD772" s="1" t="s">
        <v>116</v>
      </c>
      <c r="AE772" s="1" t="s">
        <v>117</v>
      </c>
      <c r="AF772" s="9">
        <v>96950</v>
      </c>
      <c r="AG772" s="1" t="s">
        <v>118</v>
      </c>
      <c r="AI772" s="1">
        <v>16702358778</v>
      </c>
      <c r="AK772" s="1" t="s">
        <v>1055</v>
      </c>
      <c r="BC772" s="1" t="str">
        <f>"17-3012.01"</f>
        <v>17-3012.01</v>
      </c>
      <c r="BD772" s="1" t="s">
        <v>10295</v>
      </c>
      <c r="BE772" s="1" t="s">
        <v>10296</v>
      </c>
      <c r="BF772" s="1" t="s">
        <v>6735</v>
      </c>
      <c r="BG772" s="1">
        <v>1</v>
      </c>
      <c r="BH772" s="1">
        <v>1</v>
      </c>
      <c r="BI772" s="2">
        <v>44470</v>
      </c>
      <c r="BJ772" s="2">
        <v>44834</v>
      </c>
      <c r="BK772" s="2">
        <v>44470</v>
      </c>
      <c r="BL772" s="2">
        <v>44834</v>
      </c>
      <c r="BM772" s="1">
        <v>40</v>
      </c>
      <c r="BN772" s="1">
        <v>0</v>
      </c>
      <c r="BO772" s="1">
        <v>8</v>
      </c>
      <c r="BP772" s="1">
        <v>8</v>
      </c>
      <c r="BQ772" s="1">
        <v>8</v>
      </c>
      <c r="BR772" s="1">
        <v>8</v>
      </c>
      <c r="BS772" s="1">
        <v>8</v>
      </c>
      <c r="BT772" s="1">
        <v>0</v>
      </c>
      <c r="BU772" s="1" t="str">
        <f>"7:30 AM"</f>
        <v>7:30 AM</v>
      </c>
      <c r="BV772" s="1" t="str">
        <f>"7:30 PM"</f>
        <v>7:30 PM</v>
      </c>
      <c r="BW772" s="1" t="s">
        <v>135</v>
      </c>
      <c r="BX772" s="1">
        <v>0</v>
      </c>
      <c r="BY772" s="1">
        <v>24</v>
      </c>
      <c r="BZ772" s="1" t="s">
        <v>112</v>
      </c>
      <c r="CA772" s="1">
        <v>0</v>
      </c>
      <c r="CB772" s="1" t="s">
        <v>10297</v>
      </c>
      <c r="CC772" s="1" t="s">
        <v>10298</v>
      </c>
      <c r="CE772" s="1" t="s">
        <v>116</v>
      </c>
      <c r="CF772" s="1" t="s">
        <v>117</v>
      </c>
      <c r="CG772" s="1">
        <v>96950</v>
      </c>
      <c r="CH772" s="3">
        <v>15.86</v>
      </c>
      <c r="CI772" s="3">
        <v>15.86</v>
      </c>
      <c r="CJ772" s="3">
        <v>23.79</v>
      </c>
      <c r="CK772" s="3">
        <v>23.79</v>
      </c>
      <c r="CL772" s="1" t="s">
        <v>137</v>
      </c>
      <c r="CN772" s="1" t="s">
        <v>139</v>
      </c>
      <c r="CP772" s="1" t="s">
        <v>112</v>
      </c>
      <c r="CQ772" s="1" t="s">
        <v>111</v>
      </c>
      <c r="CR772" s="1" t="s">
        <v>111</v>
      </c>
      <c r="CS772" s="1" t="s">
        <v>111</v>
      </c>
      <c r="CT772" s="1" t="s">
        <v>138</v>
      </c>
      <c r="CU772" s="1" t="s">
        <v>111</v>
      </c>
      <c r="CV772" s="1" t="s">
        <v>111</v>
      </c>
      <c r="CW772" s="1" t="s">
        <v>1059</v>
      </c>
      <c r="CX772" s="1">
        <v>16702358778</v>
      </c>
      <c r="CY772" s="1" t="s">
        <v>1055</v>
      </c>
      <c r="CZ772" s="1" t="s">
        <v>138</v>
      </c>
      <c r="DA772" s="1" t="s">
        <v>111</v>
      </c>
      <c r="DB772" s="1" t="s">
        <v>112</v>
      </c>
    </row>
    <row r="773" spans="1:111" ht="15.6" customHeight="1" x14ac:dyDescent="0.25">
      <c r="A773" s="1" t="s">
        <v>10299</v>
      </c>
      <c r="B773" s="1" t="s">
        <v>238</v>
      </c>
      <c r="C773" s="2">
        <v>44290.842004861108</v>
      </c>
      <c r="D773" s="2">
        <v>44327</v>
      </c>
      <c r="E773" s="1" t="s">
        <v>110</v>
      </c>
      <c r="F773" s="2">
        <v>44468.833333333336</v>
      </c>
      <c r="G773" s="1" t="s">
        <v>111</v>
      </c>
      <c r="H773" s="1" t="s">
        <v>112</v>
      </c>
      <c r="I773" s="1" t="s">
        <v>112</v>
      </c>
      <c r="J773" s="1" t="s">
        <v>10300</v>
      </c>
      <c r="K773" s="1" t="s">
        <v>10301</v>
      </c>
      <c r="L773" s="1" t="s">
        <v>3707</v>
      </c>
      <c r="M773" s="1" t="s">
        <v>10302</v>
      </c>
      <c r="N773" s="1" t="s">
        <v>116</v>
      </c>
      <c r="O773" s="1" t="s">
        <v>117</v>
      </c>
      <c r="P773" s="9">
        <v>96950</v>
      </c>
      <c r="Q773" s="1" t="s">
        <v>118</v>
      </c>
      <c r="R773" s="1" t="s">
        <v>138</v>
      </c>
      <c r="S773" s="1">
        <v>16702337678</v>
      </c>
      <c r="U773" s="1">
        <v>56179</v>
      </c>
      <c r="V773" s="1" t="s">
        <v>119</v>
      </c>
      <c r="X773" s="1" t="s">
        <v>1010</v>
      </c>
      <c r="Y773" s="1" t="s">
        <v>10303</v>
      </c>
      <c r="Z773" s="1" t="s">
        <v>10304</v>
      </c>
      <c r="AA773" s="1" t="s">
        <v>373</v>
      </c>
      <c r="AB773" s="1" t="s">
        <v>3707</v>
      </c>
      <c r="AC773" s="1" t="s">
        <v>10305</v>
      </c>
      <c r="AD773" s="1" t="s">
        <v>116</v>
      </c>
      <c r="AE773" s="1" t="s">
        <v>117</v>
      </c>
      <c r="AF773" s="9">
        <v>96950</v>
      </c>
      <c r="AG773" s="1" t="s">
        <v>118</v>
      </c>
      <c r="AI773" s="1">
        <v>16702337678</v>
      </c>
      <c r="AK773" s="1" t="s">
        <v>10306</v>
      </c>
      <c r="AL773" s="1" t="s">
        <v>125</v>
      </c>
      <c r="AM773" s="1" t="s">
        <v>10307</v>
      </c>
      <c r="AN773" s="1" t="s">
        <v>8852</v>
      </c>
      <c r="AO773" s="1" t="s">
        <v>10308</v>
      </c>
      <c r="AP773" s="1" t="s">
        <v>3707</v>
      </c>
      <c r="AQ773" s="1" t="s">
        <v>10302</v>
      </c>
      <c r="AR773" s="1" t="s">
        <v>116</v>
      </c>
      <c r="AS773" s="1" t="s">
        <v>117</v>
      </c>
      <c r="AT773" s="9">
        <v>96950</v>
      </c>
      <c r="AU773" s="1" t="s">
        <v>118</v>
      </c>
      <c r="AV773" s="1" t="s">
        <v>138</v>
      </c>
      <c r="AW773" s="1">
        <v>16702337678</v>
      </c>
      <c r="AY773" s="1" t="s">
        <v>10309</v>
      </c>
      <c r="AZ773" s="1" t="s">
        <v>10301</v>
      </c>
      <c r="BC773" s="1" t="str">
        <f>"49-9071.00"</f>
        <v>49-9071.00</v>
      </c>
      <c r="BD773" s="1" t="s">
        <v>214</v>
      </c>
      <c r="BE773" s="1" t="s">
        <v>10310</v>
      </c>
      <c r="BF773" s="1" t="s">
        <v>10311</v>
      </c>
      <c r="BG773" s="1">
        <v>1</v>
      </c>
      <c r="BH773" s="1">
        <v>1</v>
      </c>
      <c r="BI773" s="2">
        <v>44470</v>
      </c>
      <c r="BJ773" s="2">
        <v>45565</v>
      </c>
      <c r="BK773" s="2">
        <v>44470</v>
      </c>
      <c r="BL773" s="2">
        <v>45565</v>
      </c>
      <c r="BM773" s="1">
        <v>40</v>
      </c>
      <c r="BN773" s="1">
        <v>0</v>
      </c>
      <c r="BO773" s="1">
        <v>8</v>
      </c>
      <c r="BP773" s="1">
        <v>8</v>
      </c>
      <c r="BQ773" s="1">
        <v>8</v>
      </c>
      <c r="BR773" s="1">
        <v>8</v>
      </c>
      <c r="BS773" s="1">
        <v>8</v>
      </c>
      <c r="BT773" s="1">
        <v>0</v>
      </c>
      <c r="BU773" s="1" t="str">
        <f>"8:30 AM"</f>
        <v>8:30 AM</v>
      </c>
      <c r="BV773" s="1" t="str">
        <f>"5:30 PM"</f>
        <v>5:30 PM</v>
      </c>
      <c r="BW773" s="1" t="s">
        <v>135</v>
      </c>
      <c r="BX773" s="1">
        <v>0</v>
      </c>
      <c r="BY773" s="1">
        <v>6</v>
      </c>
      <c r="BZ773" s="1" t="s">
        <v>112</v>
      </c>
      <c r="CA773" s="1">
        <v>0</v>
      </c>
      <c r="CB773" s="4" t="s">
        <v>10312</v>
      </c>
      <c r="CC773" s="1" t="s">
        <v>3707</v>
      </c>
      <c r="CD773" s="1" t="s">
        <v>10302</v>
      </c>
      <c r="CE773" s="1" t="s">
        <v>116</v>
      </c>
      <c r="CF773" s="1" t="s">
        <v>117</v>
      </c>
      <c r="CG773" s="1">
        <v>96950</v>
      </c>
      <c r="CH773" s="3">
        <v>8.7100000000000009</v>
      </c>
      <c r="CI773" s="3">
        <v>8.7100000000000009</v>
      </c>
      <c r="CJ773" s="3">
        <v>13.06</v>
      </c>
      <c r="CK773" s="3">
        <v>13.06</v>
      </c>
      <c r="CL773" s="1" t="s">
        <v>137</v>
      </c>
      <c r="CN773" s="1" t="s">
        <v>139</v>
      </c>
      <c r="CP773" s="1" t="s">
        <v>112</v>
      </c>
      <c r="CQ773" s="1" t="s">
        <v>111</v>
      </c>
      <c r="CR773" s="1" t="s">
        <v>112</v>
      </c>
      <c r="CS773" s="1" t="s">
        <v>111</v>
      </c>
      <c r="CT773" s="1" t="s">
        <v>138</v>
      </c>
      <c r="CU773" s="1" t="s">
        <v>111</v>
      </c>
      <c r="CV773" s="1" t="s">
        <v>138</v>
      </c>
      <c r="CW773" s="1" t="s">
        <v>10313</v>
      </c>
      <c r="CX773" s="1">
        <v>16702337678</v>
      </c>
      <c r="CY773" s="1" t="s">
        <v>10306</v>
      </c>
      <c r="CZ773" s="1" t="s">
        <v>10314</v>
      </c>
      <c r="DA773" s="1" t="s">
        <v>111</v>
      </c>
      <c r="DB773" s="1" t="s">
        <v>112</v>
      </c>
    </row>
    <row r="774" spans="1:111" ht="15.6" customHeight="1" x14ac:dyDescent="0.25">
      <c r="A774" s="1" t="s">
        <v>10315</v>
      </c>
      <c r="B774" s="1" t="s">
        <v>238</v>
      </c>
      <c r="C774" s="2">
        <v>44291.00726770833</v>
      </c>
      <c r="D774" s="2">
        <v>44327</v>
      </c>
      <c r="E774" s="1" t="s">
        <v>110</v>
      </c>
      <c r="F774" s="2">
        <v>44468.833333333336</v>
      </c>
      <c r="G774" s="1" t="s">
        <v>111</v>
      </c>
      <c r="H774" s="1" t="s">
        <v>112</v>
      </c>
      <c r="I774" s="1" t="s">
        <v>112</v>
      </c>
      <c r="J774" s="1" t="s">
        <v>3474</v>
      </c>
      <c r="K774" s="1" t="s">
        <v>138</v>
      </c>
      <c r="L774" s="1" t="s">
        <v>3476</v>
      </c>
      <c r="M774" s="1" t="s">
        <v>3477</v>
      </c>
      <c r="N774" s="1" t="s">
        <v>167</v>
      </c>
      <c r="O774" s="1" t="s">
        <v>117</v>
      </c>
      <c r="P774" s="9">
        <v>96950</v>
      </c>
      <c r="Q774" s="1" t="s">
        <v>118</v>
      </c>
      <c r="R774" s="1" t="s">
        <v>138</v>
      </c>
      <c r="S774" s="1">
        <v>16702368202</v>
      </c>
      <c r="T774" s="1">
        <v>3554</v>
      </c>
      <c r="U774" s="1">
        <v>62211</v>
      </c>
      <c r="V774" s="1" t="s">
        <v>119</v>
      </c>
      <c r="X774" s="1" t="s">
        <v>3478</v>
      </c>
      <c r="Y774" s="1" t="s">
        <v>3479</v>
      </c>
      <c r="Z774" s="1" t="s">
        <v>1701</v>
      </c>
      <c r="AA774" s="1" t="s">
        <v>3480</v>
      </c>
      <c r="AB774" s="1" t="s">
        <v>3476</v>
      </c>
      <c r="AC774" s="1" t="s">
        <v>3477</v>
      </c>
      <c r="AD774" s="1" t="s">
        <v>167</v>
      </c>
      <c r="AE774" s="1" t="s">
        <v>117</v>
      </c>
      <c r="AF774" s="9">
        <v>96950</v>
      </c>
      <c r="AG774" s="1" t="s">
        <v>118</v>
      </c>
      <c r="AH774" s="1" t="s">
        <v>138</v>
      </c>
      <c r="AI774" s="1">
        <v>16702368202</v>
      </c>
      <c r="AJ774" s="1">
        <v>3554</v>
      </c>
      <c r="AK774" s="1" t="s">
        <v>3481</v>
      </c>
      <c r="BC774" s="1" t="str">
        <f>"29-1141.00"</f>
        <v>29-1141.00</v>
      </c>
      <c r="BD774" s="1" t="s">
        <v>1381</v>
      </c>
      <c r="BE774" s="1" t="s">
        <v>7029</v>
      </c>
      <c r="BF774" s="1" t="s">
        <v>7030</v>
      </c>
      <c r="BG774" s="1">
        <v>30</v>
      </c>
      <c r="BH774" s="1">
        <v>30</v>
      </c>
      <c r="BI774" s="2">
        <v>44470</v>
      </c>
      <c r="BJ774" s="2">
        <v>45565</v>
      </c>
      <c r="BK774" s="2">
        <v>44470</v>
      </c>
      <c r="BL774" s="2">
        <v>45565</v>
      </c>
      <c r="BM774" s="1">
        <v>40</v>
      </c>
      <c r="BN774" s="1">
        <v>12</v>
      </c>
      <c r="BO774" s="1">
        <v>12</v>
      </c>
      <c r="BP774" s="1">
        <v>12</v>
      </c>
      <c r="BQ774" s="1">
        <v>4</v>
      </c>
      <c r="BR774" s="1">
        <v>0</v>
      </c>
      <c r="BS774" s="1">
        <v>0</v>
      </c>
      <c r="BT774" s="1">
        <v>0</v>
      </c>
      <c r="BU774" s="1" t="str">
        <f>"7:30 AM"</f>
        <v>7:30 AM</v>
      </c>
      <c r="BV774" s="1" t="str">
        <f>"7:30 PM"</f>
        <v>7:30 PM</v>
      </c>
      <c r="BW774" s="1" t="s">
        <v>392</v>
      </c>
      <c r="BX774" s="1">
        <v>0</v>
      </c>
      <c r="BY774" s="1">
        <v>0</v>
      </c>
      <c r="BZ774" s="1" t="s">
        <v>112</v>
      </c>
      <c r="CA774" s="1">
        <v>0</v>
      </c>
      <c r="CB774" s="1" t="s">
        <v>7031</v>
      </c>
      <c r="CC774" s="1" t="s">
        <v>3476</v>
      </c>
      <c r="CD774" s="1" t="s">
        <v>3477</v>
      </c>
      <c r="CE774" s="1" t="s">
        <v>167</v>
      </c>
      <c r="CF774" s="1" t="s">
        <v>117</v>
      </c>
      <c r="CG774" s="1">
        <v>96950</v>
      </c>
      <c r="CH774" s="3">
        <v>22.19</v>
      </c>
      <c r="CI774" s="3">
        <v>25.78</v>
      </c>
      <c r="CL774" s="1" t="s">
        <v>137</v>
      </c>
      <c r="CM774" s="1" t="s">
        <v>3486</v>
      </c>
      <c r="CN774" s="1" t="s">
        <v>139</v>
      </c>
      <c r="CP774" s="1" t="s">
        <v>111</v>
      </c>
      <c r="CQ774" s="1" t="s">
        <v>111</v>
      </c>
      <c r="CR774" s="1" t="s">
        <v>112</v>
      </c>
      <c r="CS774" s="1" t="s">
        <v>112</v>
      </c>
      <c r="CT774" s="1" t="s">
        <v>138</v>
      </c>
      <c r="CU774" s="1" t="s">
        <v>111</v>
      </c>
      <c r="CV774" s="1" t="s">
        <v>138</v>
      </c>
      <c r="CW774" s="1" t="s">
        <v>3487</v>
      </c>
      <c r="CX774" s="1">
        <v>16702368202</v>
      </c>
      <c r="CY774" s="1" t="s">
        <v>3488</v>
      </c>
      <c r="CZ774" s="1" t="s">
        <v>3489</v>
      </c>
      <c r="DA774" s="1" t="s">
        <v>111</v>
      </c>
      <c r="DB774" s="1" t="s">
        <v>112</v>
      </c>
      <c r="DC774" s="1" t="s">
        <v>890</v>
      </c>
      <c r="DD774" s="1" t="s">
        <v>3490</v>
      </c>
      <c r="DE774" s="1" t="s">
        <v>3491</v>
      </c>
      <c r="DF774" s="1" t="s">
        <v>3474</v>
      </c>
      <c r="DG774" s="1" t="s">
        <v>3492</v>
      </c>
    </row>
    <row r="775" spans="1:111" ht="15.6" customHeight="1" x14ac:dyDescent="0.25">
      <c r="A775" s="1" t="s">
        <v>10316</v>
      </c>
      <c r="B775" s="1" t="s">
        <v>238</v>
      </c>
      <c r="C775" s="2">
        <v>44293.231886226851</v>
      </c>
      <c r="D775" s="2">
        <v>44323</v>
      </c>
      <c r="E775" s="1" t="s">
        <v>110</v>
      </c>
      <c r="F775" s="2">
        <v>44468.833333333336</v>
      </c>
      <c r="G775" s="1" t="s">
        <v>111</v>
      </c>
      <c r="H775" s="1" t="s">
        <v>112</v>
      </c>
      <c r="I775" s="1" t="s">
        <v>112</v>
      </c>
      <c r="J775" s="1" t="s">
        <v>909</v>
      </c>
      <c r="L775" s="1" t="s">
        <v>910</v>
      </c>
      <c r="M775" s="1" t="s">
        <v>754</v>
      </c>
      <c r="N775" s="1" t="s">
        <v>167</v>
      </c>
      <c r="O775" s="1" t="s">
        <v>117</v>
      </c>
      <c r="P775" s="9">
        <v>96950</v>
      </c>
      <c r="Q775" s="1" t="s">
        <v>118</v>
      </c>
      <c r="S775" s="1">
        <v>16702350561</v>
      </c>
      <c r="T775" s="1">
        <v>115</v>
      </c>
      <c r="U775" s="1">
        <v>531110</v>
      </c>
      <c r="V775" s="1" t="s">
        <v>119</v>
      </c>
      <c r="X775" s="1" t="s">
        <v>911</v>
      </c>
      <c r="Y775" s="1" t="s">
        <v>912</v>
      </c>
      <c r="Z775" s="1" t="s">
        <v>913</v>
      </c>
      <c r="AA775" s="1" t="s">
        <v>914</v>
      </c>
      <c r="AB775" s="1" t="s">
        <v>915</v>
      </c>
      <c r="AC775" s="1" t="s">
        <v>916</v>
      </c>
      <c r="AD775" s="1" t="s">
        <v>167</v>
      </c>
      <c r="AE775" s="1" t="s">
        <v>117</v>
      </c>
      <c r="AF775" s="9">
        <v>96950</v>
      </c>
      <c r="AG775" s="1" t="s">
        <v>118</v>
      </c>
      <c r="AI775" s="1">
        <v>16702350561</v>
      </c>
      <c r="AJ775" s="1">
        <v>115</v>
      </c>
      <c r="AK775" s="1" t="s">
        <v>917</v>
      </c>
      <c r="BC775" s="1" t="str">
        <f>"23-2011.00"</f>
        <v>23-2011.00</v>
      </c>
      <c r="BD775" s="1" t="s">
        <v>10317</v>
      </c>
      <c r="BE775" s="1" t="s">
        <v>10318</v>
      </c>
      <c r="BF775" s="1" t="s">
        <v>10319</v>
      </c>
      <c r="BG775" s="1">
        <v>1</v>
      </c>
      <c r="BH775" s="1">
        <v>1</v>
      </c>
      <c r="BI775" s="2">
        <v>44470</v>
      </c>
      <c r="BJ775" s="2">
        <v>45565</v>
      </c>
      <c r="BK775" s="2">
        <v>44470</v>
      </c>
      <c r="BL775" s="2">
        <v>45565</v>
      </c>
      <c r="BM775" s="1">
        <v>35</v>
      </c>
      <c r="BN775" s="1">
        <v>0</v>
      </c>
      <c r="BO775" s="1">
        <v>7</v>
      </c>
      <c r="BP775" s="1">
        <v>7</v>
      </c>
      <c r="BQ775" s="1">
        <v>7</v>
      </c>
      <c r="BR775" s="1">
        <v>7</v>
      </c>
      <c r="BS775" s="1">
        <v>7</v>
      </c>
      <c r="BT775" s="1">
        <v>0</v>
      </c>
      <c r="BU775" s="1" t="str">
        <f>"8:00 AM"</f>
        <v>8:00 AM</v>
      </c>
      <c r="BV775" s="1" t="str">
        <f>"5:00 PM"</f>
        <v>5:00 PM</v>
      </c>
      <c r="BW775" s="1" t="s">
        <v>392</v>
      </c>
      <c r="BX775" s="1">
        <v>0</v>
      </c>
      <c r="BY775" s="1">
        <v>24</v>
      </c>
      <c r="BZ775" s="1" t="s">
        <v>112</v>
      </c>
      <c r="CA775" s="1">
        <v>0</v>
      </c>
      <c r="CB775" s="4" t="s">
        <v>10320</v>
      </c>
      <c r="CC775" s="1" t="s">
        <v>921</v>
      </c>
      <c r="CD775" s="1" t="s">
        <v>754</v>
      </c>
      <c r="CE775" s="1" t="s">
        <v>167</v>
      </c>
      <c r="CF775" s="1" t="s">
        <v>117</v>
      </c>
      <c r="CG775" s="1">
        <v>96950</v>
      </c>
      <c r="CH775" s="3">
        <v>15.6</v>
      </c>
      <c r="CI775" s="3">
        <v>16</v>
      </c>
      <c r="CJ775" s="3">
        <v>23.4</v>
      </c>
      <c r="CK775" s="3">
        <v>24</v>
      </c>
      <c r="CL775" s="1" t="s">
        <v>137</v>
      </c>
      <c r="CM775" s="1" t="s">
        <v>922</v>
      </c>
      <c r="CN775" s="1" t="s">
        <v>139</v>
      </c>
      <c r="CP775" s="1" t="s">
        <v>112</v>
      </c>
      <c r="CQ775" s="1" t="s">
        <v>111</v>
      </c>
      <c r="CR775" s="1" t="s">
        <v>112</v>
      </c>
      <c r="CS775" s="1" t="s">
        <v>111</v>
      </c>
      <c r="CT775" s="1" t="s">
        <v>111</v>
      </c>
      <c r="CU775" s="1" t="s">
        <v>111</v>
      </c>
      <c r="CV775" s="1" t="s">
        <v>138</v>
      </c>
      <c r="CW775" s="1" t="s">
        <v>714</v>
      </c>
      <c r="CX775" s="1">
        <v>16702350561</v>
      </c>
      <c r="CY775" s="1" t="s">
        <v>917</v>
      </c>
      <c r="CZ775" s="1" t="s">
        <v>716</v>
      </c>
      <c r="DA775" s="1" t="s">
        <v>111</v>
      </c>
      <c r="DB775" s="1" t="s">
        <v>112</v>
      </c>
    </row>
    <row r="776" spans="1:111" ht="15.6" customHeight="1" x14ac:dyDescent="0.25">
      <c r="A776" s="1" t="s">
        <v>10321</v>
      </c>
      <c r="B776" s="1" t="s">
        <v>238</v>
      </c>
      <c r="C776" s="2">
        <v>44294.044399537037</v>
      </c>
      <c r="D776" s="2">
        <v>44329</v>
      </c>
      <c r="E776" s="1" t="s">
        <v>110</v>
      </c>
      <c r="F776" s="2">
        <v>44468.833333333336</v>
      </c>
      <c r="G776" s="1" t="s">
        <v>112</v>
      </c>
      <c r="H776" s="1" t="s">
        <v>112</v>
      </c>
      <c r="I776" s="1" t="s">
        <v>112</v>
      </c>
      <c r="J776" s="1" t="s">
        <v>10322</v>
      </c>
      <c r="K776" s="1" t="s">
        <v>10323</v>
      </c>
      <c r="L776" s="1" t="s">
        <v>10324</v>
      </c>
      <c r="N776" s="1" t="s">
        <v>879</v>
      </c>
      <c r="O776" s="1" t="s">
        <v>117</v>
      </c>
      <c r="P776" s="9">
        <v>96950</v>
      </c>
      <c r="Q776" s="1" t="s">
        <v>118</v>
      </c>
      <c r="S776" s="1">
        <v>16702354061</v>
      </c>
      <c r="U776" s="1">
        <v>11411</v>
      </c>
      <c r="V776" s="1" t="s">
        <v>119</v>
      </c>
      <c r="X776" s="1" t="s">
        <v>10325</v>
      </c>
      <c r="Y776" s="1" t="s">
        <v>10326</v>
      </c>
      <c r="Z776" s="1" t="s">
        <v>10327</v>
      </c>
      <c r="AA776" s="1" t="s">
        <v>3134</v>
      </c>
      <c r="AB776" s="1" t="s">
        <v>10324</v>
      </c>
      <c r="AC776" s="1" t="s">
        <v>10328</v>
      </c>
      <c r="AD776" s="1" t="s">
        <v>167</v>
      </c>
      <c r="AE776" s="1" t="s">
        <v>117</v>
      </c>
      <c r="AF776" s="9">
        <v>96950</v>
      </c>
      <c r="AG776" s="1" t="s">
        <v>118</v>
      </c>
      <c r="AI776" s="1">
        <v>16702354061</v>
      </c>
      <c r="AK776" s="1" t="s">
        <v>10329</v>
      </c>
      <c r="BC776" s="1" t="str">
        <f>"49-9071.00"</f>
        <v>49-9071.00</v>
      </c>
      <c r="BD776" s="1" t="s">
        <v>214</v>
      </c>
      <c r="BE776" s="1" t="s">
        <v>10330</v>
      </c>
      <c r="BF776" s="1" t="s">
        <v>214</v>
      </c>
      <c r="BG776" s="1">
        <v>1</v>
      </c>
      <c r="BH776" s="1">
        <v>1</v>
      </c>
      <c r="BI776" s="2">
        <v>44470</v>
      </c>
      <c r="BJ776" s="2">
        <v>44834</v>
      </c>
      <c r="BK776" s="2">
        <v>44470</v>
      </c>
      <c r="BL776" s="2">
        <v>44834</v>
      </c>
      <c r="BM776" s="1">
        <v>35</v>
      </c>
      <c r="BN776" s="1">
        <v>0</v>
      </c>
      <c r="BO776" s="1">
        <v>7</v>
      </c>
      <c r="BP776" s="1">
        <v>7</v>
      </c>
      <c r="BQ776" s="1">
        <v>7</v>
      </c>
      <c r="BR776" s="1">
        <v>7</v>
      </c>
      <c r="BS776" s="1">
        <v>7</v>
      </c>
      <c r="BT776" s="1">
        <v>0</v>
      </c>
      <c r="BU776" s="1" t="str">
        <f>"8:00 AM"</f>
        <v>8:00 AM</v>
      </c>
      <c r="BV776" s="1" t="str">
        <f>"4:00 PM"</f>
        <v>4:00 PM</v>
      </c>
      <c r="BW776" s="1" t="s">
        <v>135</v>
      </c>
      <c r="BX776" s="1">
        <v>0</v>
      </c>
      <c r="BY776" s="1">
        <v>6</v>
      </c>
      <c r="BZ776" s="1" t="s">
        <v>112</v>
      </c>
      <c r="CA776" s="1">
        <v>0</v>
      </c>
      <c r="CB776" s="1" t="s">
        <v>10331</v>
      </c>
      <c r="CC776" s="1" t="s">
        <v>10328</v>
      </c>
      <c r="CE776" s="1" t="s">
        <v>879</v>
      </c>
      <c r="CF776" s="1" t="s">
        <v>117</v>
      </c>
      <c r="CG776" s="1">
        <v>96950</v>
      </c>
      <c r="CH776" s="3">
        <v>8.7100000000000009</v>
      </c>
      <c r="CI776" s="3">
        <v>8.7100000000000009</v>
      </c>
      <c r="CJ776" s="3">
        <v>13.06</v>
      </c>
      <c r="CK776" s="3">
        <v>13.06</v>
      </c>
      <c r="CL776" s="1" t="s">
        <v>137</v>
      </c>
      <c r="CM776" s="1" t="s">
        <v>230</v>
      </c>
      <c r="CN776" s="1" t="s">
        <v>139</v>
      </c>
      <c r="CP776" s="1" t="s">
        <v>112</v>
      </c>
      <c r="CQ776" s="1" t="s">
        <v>111</v>
      </c>
      <c r="CR776" s="1" t="s">
        <v>112</v>
      </c>
      <c r="CS776" s="1" t="s">
        <v>111</v>
      </c>
      <c r="CT776" s="1" t="s">
        <v>138</v>
      </c>
      <c r="CU776" s="1" t="s">
        <v>111</v>
      </c>
      <c r="CV776" s="1" t="s">
        <v>138</v>
      </c>
      <c r="CW776" s="1" t="s">
        <v>4659</v>
      </c>
      <c r="CX776" s="1">
        <v>16702354061</v>
      </c>
      <c r="CY776" s="1" t="s">
        <v>10329</v>
      </c>
      <c r="CZ776" s="1" t="s">
        <v>138</v>
      </c>
      <c r="DA776" s="1" t="s">
        <v>111</v>
      </c>
      <c r="DB776" s="1" t="s">
        <v>112</v>
      </c>
      <c r="DC776" s="1" t="s">
        <v>10325</v>
      </c>
      <c r="DD776" s="1" t="s">
        <v>10326</v>
      </c>
      <c r="DE776" s="1" t="s">
        <v>10327</v>
      </c>
      <c r="DF776" s="1" t="s">
        <v>10322</v>
      </c>
      <c r="DG776" s="1" t="s">
        <v>10329</v>
      </c>
    </row>
    <row r="777" spans="1:111" ht="15.6" customHeight="1" x14ac:dyDescent="0.25">
      <c r="A777" s="1" t="s">
        <v>10332</v>
      </c>
      <c r="B777" s="1" t="s">
        <v>238</v>
      </c>
      <c r="C777" s="2">
        <v>44291.075387731478</v>
      </c>
      <c r="D777" s="2">
        <v>44327</v>
      </c>
      <c r="E777" s="1" t="s">
        <v>110</v>
      </c>
      <c r="F777" s="2">
        <v>44468.833333333336</v>
      </c>
      <c r="G777" s="1" t="s">
        <v>111</v>
      </c>
      <c r="H777" s="1" t="s">
        <v>112</v>
      </c>
      <c r="I777" s="1" t="s">
        <v>112</v>
      </c>
      <c r="J777" s="1" t="s">
        <v>983</v>
      </c>
      <c r="K777" s="1" t="s">
        <v>984</v>
      </c>
      <c r="L777" s="1" t="s">
        <v>985</v>
      </c>
      <c r="M777" s="1" t="s">
        <v>986</v>
      </c>
      <c r="N777" s="1" t="s">
        <v>167</v>
      </c>
      <c r="O777" s="1" t="s">
        <v>117</v>
      </c>
      <c r="P777" s="9">
        <v>96950</v>
      </c>
      <c r="Q777" s="1" t="s">
        <v>118</v>
      </c>
      <c r="S777" s="1">
        <v>16703221690</v>
      </c>
      <c r="T777" s="1">
        <v>408</v>
      </c>
      <c r="U777" s="1">
        <v>488510</v>
      </c>
      <c r="V777" s="1" t="s">
        <v>119</v>
      </c>
      <c r="X777" s="1" t="s">
        <v>987</v>
      </c>
      <c r="Y777" s="1" t="s">
        <v>988</v>
      </c>
      <c r="Z777" s="1" t="s">
        <v>989</v>
      </c>
      <c r="AA777" s="1" t="s">
        <v>528</v>
      </c>
      <c r="AB777" s="1" t="s">
        <v>985</v>
      </c>
      <c r="AC777" s="1" t="s">
        <v>986</v>
      </c>
      <c r="AD777" s="1" t="s">
        <v>167</v>
      </c>
      <c r="AE777" s="1" t="s">
        <v>117</v>
      </c>
      <c r="AF777" s="9">
        <v>96950</v>
      </c>
      <c r="AG777" s="1" t="s">
        <v>118</v>
      </c>
      <c r="AI777" s="1">
        <v>16703221690</v>
      </c>
      <c r="AJ777" s="1">
        <v>408</v>
      </c>
      <c r="AK777" s="1" t="s">
        <v>990</v>
      </c>
      <c r="BC777" s="1" t="str">
        <f>"53-3032.00"</f>
        <v>53-3032.00</v>
      </c>
      <c r="BD777" s="1" t="s">
        <v>991</v>
      </c>
      <c r="BE777" s="1" t="s">
        <v>992</v>
      </c>
      <c r="BF777" s="1" t="s">
        <v>993</v>
      </c>
      <c r="BG777" s="1">
        <v>11</v>
      </c>
      <c r="BH777" s="1">
        <v>11</v>
      </c>
      <c r="BI777" s="2">
        <v>44470</v>
      </c>
      <c r="BJ777" s="2">
        <v>45565</v>
      </c>
      <c r="BK777" s="2">
        <v>44470</v>
      </c>
      <c r="BL777" s="2">
        <v>45565</v>
      </c>
      <c r="BM777" s="1">
        <v>35</v>
      </c>
      <c r="BN777" s="1">
        <v>0</v>
      </c>
      <c r="BO777" s="1">
        <v>7</v>
      </c>
      <c r="BP777" s="1">
        <v>7</v>
      </c>
      <c r="BQ777" s="1">
        <v>7</v>
      </c>
      <c r="BR777" s="1">
        <v>7</v>
      </c>
      <c r="BS777" s="1">
        <v>7</v>
      </c>
      <c r="BT777" s="1">
        <v>0</v>
      </c>
      <c r="BU777" s="1" t="str">
        <f>"8:00 AM"</f>
        <v>8:00 AM</v>
      </c>
      <c r="BV777" s="1" t="str">
        <f>"5:00 PM"</f>
        <v>5:00 PM</v>
      </c>
      <c r="BW777" s="1" t="s">
        <v>135</v>
      </c>
      <c r="BX777" s="1">
        <v>0</v>
      </c>
      <c r="BY777" s="1">
        <v>12</v>
      </c>
      <c r="BZ777" s="1" t="s">
        <v>112</v>
      </c>
      <c r="CA777" s="1">
        <v>0</v>
      </c>
      <c r="CB777" s="1" t="s">
        <v>994</v>
      </c>
      <c r="CC777" s="1" t="s">
        <v>985</v>
      </c>
      <c r="CD777" s="1" t="s">
        <v>986</v>
      </c>
      <c r="CE777" s="1" t="s">
        <v>167</v>
      </c>
      <c r="CF777" s="1" t="s">
        <v>117</v>
      </c>
      <c r="CG777" s="1">
        <v>96950</v>
      </c>
      <c r="CH777" s="3">
        <v>9.1999999999999993</v>
      </c>
      <c r="CI777" s="3">
        <v>9.1999999999999993</v>
      </c>
      <c r="CJ777" s="3">
        <v>13.8</v>
      </c>
      <c r="CK777" s="3">
        <v>13.8</v>
      </c>
      <c r="CL777" s="1" t="s">
        <v>137</v>
      </c>
      <c r="CM777" s="1" t="s">
        <v>922</v>
      </c>
      <c r="CN777" s="1" t="s">
        <v>139</v>
      </c>
      <c r="CP777" s="1" t="s">
        <v>112</v>
      </c>
      <c r="CQ777" s="1" t="s">
        <v>111</v>
      </c>
      <c r="CR777" s="1" t="s">
        <v>112</v>
      </c>
      <c r="CS777" s="1" t="s">
        <v>111</v>
      </c>
      <c r="CT777" s="1" t="s">
        <v>111</v>
      </c>
      <c r="CU777" s="1" t="s">
        <v>111</v>
      </c>
      <c r="CV777" s="1" t="s">
        <v>138</v>
      </c>
      <c r="CW777" s="1" t="s">
        <v>714</v>
      </c>
      <c r="CX777" s="1">
        <v>16703221690</v>
      </c>
      <c r="CY777" s="1" t="s">
        <v>990</v>
      </c>
      <c r="CZ777" s="1" t="s">
        <v>716</v>
      </c>
      <c r="DA777" s="1" t="s">
        <v>111</v>
      </c>
      <c r="DB777" s="1" t="s">
        <v>112</v>
      </c>
    </row>
    <row r="778" spans="1:111" ht="15.6" customHeight="1" x14ac:dyDescent="0.25">
      <c r="A778" s="1" t="s">
        <v>10333</v>
      </c>
      <c r="B778" s="1" t="s">
        <v>238</v>
      </c>
      <c r="C778" s="2">
        <v>44344.025999305559</v>
      </c>
      <c r="D778" s="2">
        <v>44385</v>
      </c>
      <c r="E778" s="1" t="s">
        <v>110</v>
      </c>
      <c r="F778" s="2">
        <v>44468.833333333336</v>
      </c>
      <c r="G778" s="1" t="s">
        <v>111</v>
      </c>
      <c r="H778" s="1" t="s">
        <v>112</v>
      </c>
      <c r="I778" s="1" t="s">
        <v>112</v>
      </c>
      <c r="J778" s="1" t="s">
        <v>10334</v>
      </c>
      <c r="K778" s="1" t="s">
        <v>10335</v>
      </c>
      <c r="L778" s="1" t="s">
        <v>10336</v>
      </c>
      <c r="M778" s="1" t="s">
        <v>10337</v>
      </c>
      <c r="N778" s="1" t="s">
        <v>847</v>
      </c>
      <c r="O778" s="1" t="s">
        <v>117</v>
      </c>
      <c r="P778" s="9">
        <v>96951</v>
      </c>
      <c r="Q778" s="1" t="s">
        <v>118</v>
      </c>
      <c r="S778" s="1">
        <v>16705320401</v>
      </c>
      <c r="U778" s="1">
        <v>484110</v>
      </c>
      <c r="V778" s="1" t="s">
        <v>119</v>
      </c>
      <c r="X778" s="1" t="s">
        <v>8034</v>
      </c>
      <c r="Y778" s="1" t="s">
        <v>722</v>
      </c>
      <c r="Z778" s="1" t="s">
        <v>3048</v>
      </c>
      <c r="AA778" s="1" t="s">
        <v>245</v>
      </c>
      <c r="AB778" s="1" t="s">
        <v>10336</v>
      </c>
      <c r="AC778" s="1" t="s">
        <v>10337</v>
      </c>
      <c r="AD778" s="1" t="s">
        <v>847</v>
      </c>
      <c r="AE778" s="1" t="s">
        <v>117</v>
      </c>
      <c r="AF778" s="9">
        <v>96951</v>
      </c>
      <c r="AG778" s="1" t="s">
        <v>118</v>
      </c>
      <c r="AI778" s="1">
        <v>16705320401</v>
      </c>
      <c r="AK778" s="1" t="s">
        <v>10338</v>
      </c>
      <c r="BC778" s="1" t="str">
        <f>"53-3032.00"</f>
        <v>53-3032.00</v>
      </c>
      <c r="BD778" s="1" t="s">
        <v>991</v>
      </c>
      <c r="BE778" s="1" t="s">
        <v>10339</v>
      </c>
      <c r="BF778" s="1" t="s">
        <v>10340</v>
      </c>
      <c r="BG778" s="1">
        <v>1</v>
      </c>
      <c r="BH778" s="1">
        <v>1</v>
      </c>
      <c r="BI778" s="2">
        <v>44470</v>
      </c>
      <c r="BJ778" s="2">
        <v>44834</v>
      </c>
      <c r="BK778" s="2">
        <v>44470</v>
      </c>
      <c r="BL778" s="2">
        <v>44834</v>
      </c>
      <c r="BM778" s="1">
        <v>40</v>
      </c>
      <c r="BN778" s="1">
        <v>0</v>
      </c>
      <c r="BO778" s="1">
        <v>8</v>
      </c>
      <c r="BP778" s="1">
        <v>8</v>
      </c>
      <c r="BQ778" s="1">
        <v>8</v>
      </c>
      <c r="BR778" s="1">
        <v>8</v>
      </c>
      <c r="BS778" s="1">
        <v>8</v>
      </c>
      <c r="BT778" s="1">
        <v>0</v>
      </c>
      <c r="BU778" s="1" t="str">
        <f>"8:00 AM"</f>
        <v>8:00 AM</v>
      </c>
      <c r="BV778" s="1" t="str">
        <f>"5:00 PM"</f>
        <v>5:00 PM</v>
      </c>
      <c r="BW778" s="1" t="s">
        <v>135</v>
      </c>
      <c r="BX778" s="1">
        <v>0</v>
      </c>
      <c r="BY778" s="1">
        <v>12</v>
      </c>
      <c r="BZ778" s="1" t="s">
        <v>112</v>
      </c>
      <c r="CB778" s="4" t="s">
        <v>10341</v>
      </c>
      <c r="CC778" s="1" t="s">
        <v>10336</v>
      </c>
      <c r="CD778" s="1" t="s">
        <v>10337</v>
      </c>
      <c r="CE778" s="1" t="s">
        <v>847</v>
      </c>
      <c r="CF778" s="1" t="s">
        <v>117</v>
      </c>
      <c r="CG778" s="1">
        <v>96951</v>
      </c>
      <c r="CH778" s="3">
        <v>9.1999999999999993</v>
      </c>
      <c r="CI778" s="3">
        <v>9.5</v>
      </c>
      <c r="CJ778" s="3">
        <v>13.8</v>
      </c>
      <c r="CK778" s="3">
        <v>14.25</v>
      </c>
      <c r="CL778" s="1" t="s">
        <v>137</v>
      </c>
      <c r="CM778" s="1" t="s">
        <v>138</v>
      </c>
      <c r="CN778" s="1" t="s">
        <v>139</v>
      </c>
      <c r="CP778" s="1" t="s">
        <v>112</v>
      </c>
      <c r="CQ778" s="1" t="s">
        <v>111</v>
      </c>
      <c r="CR778" s="1" t="s">
        <v>111</v>
      </c>
      <c r="CS778" s="1" t="s">
        <v>111</v>
      </c>
      <c r="CT778" s="1" t="s">
        <v>111</v>
      </c>
      <c r="CU778" s="1" t="s">
        <v>111</v>
      </c>
      <c r="CV778" s="1" t="s">
        <v>138</v>
      </c>
      <c r="CW778" s="1" t="s">
        <v>10342</v>
      </c>
      <c r="CX778" s="1">
        <v>16705320401</v>
      </c>
      <c r="CY778" s="1" t="s">
        <v>10338</v>
      </c>
      <c r="CZ778" s="1" t="s">
        <v>168</v>
      </c>
      <c r="DA778" s="1" t="s">
        <v>111</v>
      </c>
      <c r="DB778" s="1" t="s">
        <v>112</v>
      </c>
    </row>
    <row r="779" spans="1:111" ht="15.6" customHeight="1" x14ac:dyDescent="0.25">
      <c r="A779" s="1" t="s">
        <v>10348</v>
      </c>
      <c r="B779" s="1" t="s">
        <v>238</v>
      </c>
      <c r="C779" s="2">
        <v>44243.935243981483</v>
      </c>
      <c r="D779" s="2">
        <v>44286</v>
      </c>
      <c r="E779" s="1" t="s">
        <v>180</v>
      </c>
      <c r="G779" s="1" t="s">
        <v>112</v>
      </c>
      <c r="H779" s="1" t="s">
        <v>112</v>
      </c>
      <c r="I779" s="1" t="s">
        <v>112</v>
      </c>
      <c r="J779" s="1" t="s">
        <v>682</v>
      </c>
      <c r="K779" s="1" t="s">
        <v>683</v>
      </c>
      <c r="L779" s="1" t="s">
        <v>684</v>
      </c>
      <c r="M779" s="1" t="s">
        <v>685</v>
      </c>
      <c r="N779" s="1" t="s">
        <v>116</v>
      </c>
      <c r="O779" s="1" t="s">
        <v>117</v>
      </c>
      <c r="P779" s="9">
        <v>96950</v>
      </c>
      <c r="Q779" s="1" t="s">
        <v>118</v>
      </c>
      <c r="R779" s="1" t="s">
        <v>138</v>
      </c>
      <c r="S779" s="1">
        <v>16703236877</v>
      </c>
      <c r="U779" s="1">
        <v>62134</v>
      </c>
      <c r="V779" s="1" t="s">
        <v>119</v>
      </c>
      <c r="X779" s="1" t="s">
        <v>686</v>
      </c>
      <c r="Y779" s="1" t="s">
        <v>687</v>
      </c>
      <c r="Z779" s="1" t="s">
        <v>688</v>
      </c>
      <c r="AA779" s="1" t="s">
        <v>245</v>
      </c>
      <c r="AB779" s="1" t="s">
        <v>689</v>
      </c>
      <c r="AD779" s="1" t="s">
        <v>690</v>
      </c>
      <c r="AE779" s="1" t="s">
        <v>691</v>
      </c>
      <c r="AF779" s="9">
        <v>96931</v>
      </c>
      <c r="AG779" s="1" t="s">
        <v>118</v>
      </c>
      <c r="AH779" s="1" t="s">
        <v>138</v>
      </c>
      <c r="AI779" s="1">
        <v>16716498746</v>
      </c>
      <c r="AJ779" s="1">
        <v>203</v>
      </c>
      <c r="AK779" s="1" t="s">
        <v>692</v>
      </c>
      <c r="BC779" s="1" t="str">
        <f>"31-2022.00"</f>
        <v>31-2022.00</v>
      </c>
      <c r="BD779" s="1" t="s">
        <v>693</v>
      </c>
      <c r="BE779" s="1" t="s">
        <v>694</v>
      </c>
      <c r="BF779" s="1" t="s">
        <v>695</v>
      </c>
      <c r="BG779" s="1">
        <v>4</v>
      </c>
      <c r="BH779" s="1">
        <v>4</v>
      </c>
      <c r="BI779" s="2">
        <v>44331</v>
      </c>
      <c r="BJ779" s="2">
        <v>44695</v>
      </c>
      <c r="BK779" s="2">
        <v>44331</v>
      </c>
      <c r="BL779" s="2">
        <v>44695</v>
      </c>
      <c r="BM779" s="1">
        <v>40</v>
      </c>
      <c r="BN779" s="1">
        <v>0</v>
      </c>
      <c r="BO779" s="1">
        <v>8</v>
      </c>
      <c r="BP779" s="1">
        <v>8</v>
      </c>
      <c r="BQ779" s="1">
        <v>8</v>
      </c>
      <c r="BR779" s="1">
        <v>8</v>
      </c>
      <c r="BS779" s="1">
        <v>5</v>
      </c>
      <c r="BT779" s="1">
        <v>3</v>
      </c>
      <c r="BU779" s="1" t="str">
        <f>"8:30 AM"</f>
        <v>8:30 AM</v>
      </c>
      <c r="BV779" s="1" t="str">
        <f>"5:30 PM"</f>
        <v>5:30 PM</v>
      </c>
      <c r="BW779" s="1" t="s">
        <v>135</v>
      </c>
      <c r="BX779" s="1">
        <v>0</v>
      </c>
      <c r="BY779" s="1">
        <v>6</v>
      </c>
      <c r="BZ779" s="1" t="s">
        <v>112</v>
      </c>
      <c r="CA779" s="1">
        <v>0</v>
      </c>
      <c r="CB779" s="1" t="s">
        <v>10349</v>
      </c>
      <c r="CC779" s="1" t="s">
        <v>697</v>
      </c>
      <c r="CD779" s="1" t="s">
        <v>685</v>
      </c>
      <c r="CE779" s="1" t="s">
        <v>116</v>
      </c>
      <c r="CF779" s="1" t="s">
        <v>117</v>
      </c>
      <c r="CG779" s="1">
        <v>96950</v>
      </c>
      <c r="CH779" s="3">
        <v>9.9600000000000009</v>
      </c>
      <c r="CI779" s="3">
        <v>9.9600000000000009</v>
      </c>
      <c r="CJ779" s="3">
        <v>14.94</v>
      </c>
      <c r="CK779" s="3">
        <v>14.94</v>
      </c>
      <c r="CL779" s="1" t="s">
        <v>137</v>
      </c>
      <c r="CN779" s="1" t="s">
        <v>139</v>
      </c>
      <c r="CP779" s="1" t="s">
        <v>112</v>
      </c>
      <c r="CQ779" s="1" t="s">
        <v>111</v>
      </c>
      <c r="CR779" s="1" t="s">
        <v>112</v>
      </c>
      <c r="CS779" s="1" t="s">
        <v>111</v>
      </c>
      <c r="CT779" s="1" t="s">
        <v>138</v>
      </c>
      <c r="CU779" s="1" t="s">
        <v>111</v>
      </c>
      <c r="CV779" s="1" t="s">
        <v>138</v>
      </c>
      <c r="CW779" s="1" t="s">
        <v>698</v>
      </c>
      <c r="CX779" s="1">
        <v>16703236877</v>
      </c>
      <c r="CY779" s="1" t="s">
        <v>699</v>
      </c>
      <c r="CZ779" s="1" t="s">
        <v>138</v>
      </c>
      <c r="DA779" s="1" t="s">
        <v>111</v>
      </c>
      <c r="DB779" s="1" t="s">
        <v>112</v>
      </c>
    </row>
    <row r="780" spans="1:111" ht="15.6" customHeight="1" x14ac:dyDescent="0.25">
      <c r="A780" s="1" t="s">
        <v>10350</v>
      </c>
      <c r="B780" s="1" t="s">
        <v>238</v>
      </c>
      <c r="C780" s="2">
        <v>44285.139994328703</v>
      </c>
      <c r="D780" s="2">
        <v>44327</v>
      </c>
      <c r="E780" s="1" t="s">
        <v>180</v>
      </c>
      <c r="G780" s="1" t="s">
        <v>112</v>
      </c>
      <c r="H780" s="1" t="s">
        <v>112</v>
      </c>
      <c r="I780" s="1" t="s">
        <v>112</v>
      </c>
      <c r="J780" s="1" t="s">
        <v>3474</v>
      </c>
      <c r="K780" s="1" t="s">
        <v>138</v>
      </c>
      <c r="L780" s="1" t="s">
        <v>3476</v>
      </c>
      <c r="M780" s="1" t="s">
        <v>3477</v>
      </c>
      <c r="N780" s="1" t="s">
        <v>167</v>
      </c>
      <c r="O780" s="1" t="s">
        <v>117</v>
      </c>
      <c r="P780" s="9">
        <v>96950</v>
      </c>
      <c r="Q780" s="1" t="s">
        <v>118</v>
      </c>
      <c r="R780" s="1" t="s">
        <v>138</v>
      </c>
      <c r="S780" s="1">
        <v>16702368202</v>
      </c>
      <c r="T780" s="1">
        <v>3554</v>
      </c>
      <c r="U780" s="1">
        <v>62211</v>
      </c>
      <c r="V780" s="1" t="s">
        <v>119</v>
      </c>
      <c r="X780" s="1" t="s">
        <v>3478</v>
      </c>
      <c r="Y780" s="1" t="s">
        <v>3479</v>
      </c>
      <c r="Z780" s="1" t="s">
        <v>1701</v>
      </c>
      <c r="AA780" s="1" t="s">
        <v>3480</v>
      </c>
      <c r="AB780" s="1" t="s">
        <v>3476</v>
      </c>
      <c r="AC780" s="1" t="s">
        <v>3477</v>
      </c>
      <c r="AD780" s="1" t="s">
        <v>167</v>
      </c>
      <c r="AE780" s="1" t="s">
        <v>117</v>
      </c>
      <c r="AF780" s="9">
        <v>96950</v>
      </c>
      <c r="AG780" s="1" t="s">
        <v>118</v>
      </c>
      <c r="AH780" s="1" t="s">
        <v>138</v>
      </c>
      <c r="AI780" s="1">
        <v>16702368202</v>
      </c>
      <c r="AJ780" s="1">
        <v>3554</v>
      </c>
      <c r="AK780" s="1" t="s">
        <v>3481</v>
      </c>
      <c r="BC780" s="1" t="str">
        <f>"29-2011.00"</f>
        <v>29-2011.00</v>
      </c>
      <c r="BD780" s="1" t="s">
        <v>9558</v>
      </c>
      <c r="BE780" s="1" t="s">
        <v>10351</v>
      </c>
      <c r="BF780" s="1" t="s">
        <v>10352</v>
      </c>
      <c r="BG780" s="1">
        <v>1</v>
      </c>
      <c r="BH780" s="1">
        <v>1</v>
      </c>
      <c r="BI780" s="2">
        <v>44378</v>
      </c>
      <c r="BJ780" s="2">
        <v>44742</v>
      </c>
      <c r="BK780" s="2">
        <v>44378</v>
      </c>
      <c r="BL780" s="2">
        <v>44742</v>
      </c>
      <c r="BM780" s="1">
        <v>40</v>
      </c>
      <c r="BN780" s="1">
        <v>0</v>
      </c>
      <c r="BO780" s="1">
        <v>8</v>
      </c>
      <c r="BP780" s="1">
        <v>8</v>
      </c>
      <c r="BQ780" s="1">
        <v>8</v>
      </c>
      <c r="BR780" s="1">
        <v>8</v>
      </c>
      <c r="BS780" s="1">
        <v>8</v>
      </c>
      <c r="BT780" s="1">
        <v>0</v>
      </c>
      <c r="BU780" s="1" t="str">
        <f>"7:00 AM"</f>
        <v>7:00 AM</v>
      </c>
      <c r="BV780" s="1" t="str">
        <f>"4:00 PM"</f>
        <v>4:00 PM</v>
      </c>
      <c r="BW780" s="1" t="s">
        <v>193</v>
      </c>
      <c r="BX780" s="1">
        <v>0</v>
      </c>
      <c r="BY780" s="1">
        <v>36</v>
      </c>
      <c r="BZ780" s="1" t="s">
        <v>112</v>
      </c>
      <c r="CA780" s="1">
        <v>0</v>
      </c>
      <c r="CB780" s="1" t="s">
        <v>10353</v>
      </c>
      <c r="CC780" s="1" t="s">
        <v>3476</v>
      </c>
      <c r="CD780" s="1" t="s">
        <v>3477</v>
      </c>
      <c r="CE780" s="1" t="s">
        <v>167</v>
      </c>
      <c r="CF780" s="1" t="s">
        <v>117</v>
      </c>
      <c r="CG780" s="1">
        <v>96950</v>
      </c>
      <c r="CH780" s="3">
        <v>15.24</v>
      </c>
      <c r="CI780" s="3">
        <v>23.57</v>
      </c>
      <c r="CJ780" s="3">
        <v>22.86</v>
      </c>
      <c r="CK780" s="3">
        <v>35.35</v>
      </c>
      <c r="CL780" s="1" t="s">
        <v>137</v>
      </c>
      <c r="CM780" s="1" t="s">
        <v>3486</v>
      </c>
      <c r="CN780" s="1" t="s">
        <v>139</v>
      </c>
      <c r="CP780" s="1" t="s">
        <v>112</v>
      </c>
      <c r="CQ780" s="1" t="s">
        <v>111</v>
      </c>
      <c r="CR780" s="1" t="s">
        <v>112</v>
      </c>
      <c r="CS780" s="1" t="s">
        <v>111</v>
      </c>
      <c r="CT780" s="1" t="s">
        <v>138</v>
      </c>
      <c r="CU780" s="1" t="s">
        <v>111</v>
      </c>
      <c r="CV780" s="1" t="s">
        <v>138</v>
      </c>
      <c r="CW780" s="1" t="s">
        <v>3487</v>
      </c>
      <c r="CX780" s="1">
        <v>16702368202</v>
      </c>
      <c r="CY780" s="1" t="s">
        <v>3488</v>
      </c>
      <c r="CZ780" s="1" t="s">
        <v>3489</v>
      </c>
      <c r="DA780" s="1" t="s">
        <v>111</v>
      </c>
      <c r="DB780" s="1" t="s">
        <v>112</v>
      </c>
      <c r="DC780" s="1" t="s">
        <v>890</v>
      </c>
      <c r="DD780" s="1" t="s">
        <v>3490</v>
      </c>
      <c r="DE780" s="1" t="s">
        <v>448</v>
      </c>
      <c r="DF780" s="1" t="s">
        <v>3474</v>
      </c>
      <c r="DG780" s="1" t="s">
        <v>3492</v>
      </c>
    </row>
    <row r="781" spans="1:111" ht="15.6" customHeight="1" x14ac:dyDescent="0.25">
      <c r="A781" s="1" t="s">
        <v>10354</v>
      </c>
      <c r="B781" s="1" t="s">
        <v>238</v>
      </c>
      <c r="C781" s="2">
        <v>44291.026715740743</v>
      </c>
      <c r="D781" s="2">
        <v>44327</v>
      </c>
      <c r="E781" s="1" t="s">
        <v>110</v>
      </c>
      <c r="F781" s="2">
        <v>44469.833333333336</v>
      </c>
      <c r="G781" s="1" t="s">
        <v>111</v>
      </c>
      <c r="H781" s="1" t="s">
        <v>112</v>
      </c>
      <c r="I781" s="1" t="s">
        <v>112</v>
      </c>
      <c r="J781" s="1" t="s">
        <v>1006</v>
      </c>
      <c r="K781" s="1" t="s">
        <v>10355</v>
      </c>
      <c r="L781" s="1" t="s">
        <v>1008</v>
      </c>
      <c r="M781" s="1" t="s">
        <v>116</v>
      </c>
      <c r="N781" s="1" t="s">
        <v>1009</v>
      </c>
      <c r="O781" s="1" t="s">
        <v>117</v>
      </c>
      <c r="P781" s="9">
        <v>96950</v>
      </c>
      <c r="Q781" s="1" t="s">
        <v>118</v>
      </c>
      <c r="S781" s="1">
        <v>16702353313</v>
      </c>
      <c r="U781" s="1">
        <v>812310</v>
      </c>
      <c r="V781" s="1" t="s">
        <v>119</v>
      </c>
      <c r="X781" s="1" t="s">
        <v>1010</v>
      </c>
      <c r="Y781" s="1" t="s">
        <v>1011</v>
      </c>
      <c r="AA781" s="1" t="s">
        <v>373</v>
      </c>
      <c r="AB781" s="1" t="s">
        <v>1008</v>
      </c>
      <c r="AC781" s="1" t="s">
        <v>116</v>
      </c>
      <c r="AD781" s="1" t="s">
        <v>1009</v>
      </c>
      <c r="AE781" s="1" t="s">
        <v>117</v>
      </c>
      <c r="AF781" s="9">
        <v>96950</v>
      </c>
      <c r="AG781" s="1" t="s">
        <v>118</v>
      </c>
      <c r="AI781" s="1">
        <v>16702353313</v>
      </c>
      <c r="AK781" s="1" t="s">
        <v>1012</v>
      </c>
      <c r="BC781" s="1" t="str">
        <f>"51-6011.00"</f>
        <v>51-6011.00</v>
      </c>
      <c r="BD781" s="1" t="s">
        <v>4261</v>
      </c>
      <c r="BE781" s="1" t="s">
        <v>10356</v>
      </c>
      <c r="BF781" s="1" t="s">
        <v>10357</v>
      </c>
      <c r="BG781" s="1">
        <v>3</v>
      </c>
      <c r="BH781" s="1">
        <v>3</v>
      </c>
      <c r="BI781" s="2">
        <v>44470</v>
      </c>
      <c r="BJ781" s="2">
        <v>45565</v>
      </c>
      <c r="BK781" s="2">
        <v>44470</v>
      </c>
      <c r="BL781" s="2">
        <v>45565</v>
      </c>
      <c r="BM781" s="1">
        <v>36</v>
      </c>
      <c r="BN781" s="1">
        <v>6</v>
      </c>
      <c r="BO781" s="1">
        <v>0</v>
      </c>
      <c r="BP781" s="1">
        <v>6</v>
      </c>
      <c r="BQ781" s="1">
        <v>6</v>
      </c>
      <c r="BR781" s="1">
        <v>6</v>
      </c>
      <c r="BS781" s="1">
        <v>6</v>
      </c>
      <c r="BT781" s="1">
        <v>6</v>
      </c>
      <c r="BU781" s="1" t="str">
        <f>"6:00 AM"</f>
        <v>6:00 AM</v>
      </c>
      <c r="BV781" s="1" t="str">
        <f>"5:00 PM"</f>
        <v>5:00 PM</v>
      </c>
      <c r="BW781" s="1" t="s">
        <v>135</v>
      </c>
      <c r="BX781" s="1">
        <v>0</v>
      </c>
      <c r="BY781" s="1">
        <v>3</v>
      </c>
      <c r="BZ781" s="1" t="s">
        <v>112</v>
      </c>
      <c r="CA781" s="1">
        <v>0</v>
      </c>
      <c r="CB781" s="1" t="s">
        <v>10358</v>
      </c>
      <c r="CC781" s="1" t="s">
        <v>10359</v>
      </c>
      <c r="CD781" s="1" t="s">
        <v>116</v>
      </c>
      <c r="CE781" s="1" t="s">
        <v>1197</v>
      </c>
      <c r="CF781" s="1" t="s">
        <v>117</v>
      </c>
      <c r="CG781" s="1">
        <v>96950</v>
      </c>
      <c r="CH781" s="3">
        <v>7.69</v>
      </c>
      <c r="CI781" s="3">
        <v>7.69</v>
      </c>
      <c r="CJ781" s="3">
        <v>0</v>
      </c>
      <c r="CK781" s="3">
        <v>0</v>
      </c>
      <c r="CL781" s="1" t="s">
        <v>137</v>
      </c>
      <c r="CM781" s="1" t="s">
        <v>362</v>
      </c>
      <c r="CN781" s="1" t="s">
        <v>139</v>
      </c>
      <c r="CP781" s="1" t="s">
        <v>111</v>
      </c>
      <c r="CQ781" s="1" t="s">
        <v>111</v>
      </c>
      <c r="CR781" s="1" t="s">
        <v>112</v>
      </c>
      <c r="CS781" s="1" t="s">
        <v>112</v>
      </c>
      <c r="CT781" s="1" t="s">
        <v>138</v>
      </c>
      <c r="CU781" s="1" t="s">
        <v>111</v>
      </c>
      <c r="CV781" s="1" t="s">
        <v>138</v>
      </c>
      <c r="CW781" s="1" t="s">
        <v>362</v>
      </c>
      <c r="CX781" s="1">
        <v>16702353313</v>
      </c>
      <c r="CY781" s="1" t="s">
        <v>1012</v>
      </c>
      <c r="CZ781" s="1" t="s">
        <v>138</v>
      </c>
      <c r="DA781" s="1" t="s">
        <v>111</v>
      </c>
      <c r="DB781" s="1" t="s">
        <v>112</v>
      </c>
      <c r="DC781" s="1" t="s">
        <v>1018</v>
      </c>
      <c r="DD781" s="1" t="s">
        <v>1019</v>
      </c>
      <c r="DE781" s="1" t="s">
        <v>202</v>
      </c>
      <c r="DF781" s="1" t="s">
        <v>1006</v>
      </c>
      <c r="DG781" s="1" t="s">
        <v>1012</v>
      </c>
    </row>
    <row r="782" spans="1:111" ht="15.6" customHeight="1" x14ac:dyDescent="0.25">
      <c r="A782" s="1" t="s">
        <v>10360</v>
      </c>
      <c r="B782" s="1" t="s">
        <v>238</v>
      </c>
      <c r="C782" s="2">
        <v>44292.890680671298</v>
      </c>
      <c r="D782" s="2">
        <v>44327</v>
      </c>
      <c r="E782" s="1" t="s">
        <v>110</v>
      </c>
      <c r="F782" s="2">
        <v>44468.833333333336</v>
      </c>
      <c r="G782" s="1" t="s">
        <v>112</v>
      </c>
      <c r="H782" s="1" t="s">
        <v>112</v>
      </c>
      <c r="I782" s="1" t="s">
        <v>112</v>
      </c>
      <c r="J782" s="1" t="s">
        <v>7915</v>
      </c>
      <c r="L782" s="1" t="s">
        <v>7916</v>
      </c>
      <c r="M782" s="1" t="s">
        <v>754</v>
      </c>
      <c r="N782" s="1" t="s">
        <v>167</v>
      </c>
      <c r="O782" s="1" t="s">
        <v>117</v>
      </c>
      <c r="P782" s="9">
        <v>96950</v>
      </c>
      <c r="Q782" s="1" t="s">
        <v>118</v>
      </c>
      <c r="S782" s="1">
        <v>16702340609</v>
      </c>
      <c r="T782" s="1">
        <v>102</v>
      </c>
      <c r="U782" s="1">
        <v>524128</v>
      </c>
      <c r="V782" s="1" t="s">
        <v>119</v>
      </c>
      <c r="X782" s="1" t="s">
        <v>7917</v>
      </c>
      <c r="Y782" s="1" t="s">
        <v>7918</v>
      </c>
      <c r="Z782" s="1" t="s">
        <v>7919</v>
      </c>
      <c r="AA782" s="1" t="s">
        <v>528</v>
      </c>
      <c r="AB782" s="1" t="s">
        <v>7916</v>
      </c>
      <c r="AC782" s="1" t="s">
        <v>754</v>
      </c>
      <c r="AD782" s="1" t="s">
        <v>167</v>
      </c>
      <c r="AE782" s="1" t="s">
        <v>117</v>
      </c>
      <c r="AF782" s="9">
        <v>96950</v>
      </c>
      <c r="AG782" s="1" t="s">
        <v>118</v>
      </c>
      <c r="AI782" s="1">
        <v>16702340609</v>
      </c>
      <c r="AJ782" s="1">
        <v>102</v>
      </c>
      <c r="AK782" s="1" t="s">
        <v>7920</v>
      </c>
      <c r="BC782" s="1" t="str">
        <f>"43-3031.00"</f>
        <v>43-3031.00</v>
      </c>
      <c r="BD782" s="1" t="s">
        <v>389</v>
      </c>
      <c r="BE782" s="1" t="s">
        <v>10361</v>
      </c>
      <c r="BF782" s="1" t="s">
        <v>6830</v>
      </c>
      <c r="BG782" s="1">
        <v>1</v>
      </c>
      <c r="BH782" s="1">
        <v>1</v>
      </c>
      <c r="BI782" s="2">
        <v>44470</v>
      </c>
      <c r="BJ782" s="2">
        <v>44834</v>
      </c>
      <c r="BK782" s="2">
        <v>44470</v>
      </c>
      <c r="BL782" s="2">
        <v>44834</v>
      </c>
      <c r="BM782" s="1">
        <v>35</v>
      </c>
      <c r="BN782" s="1">
        <v>0</v>
      </c>
      <c r="BO782" s="1">
        <v>7</v>
      </c>
      <c r="BP782" s="1">
        <v>7</v>
      </c>
      <c r="BQ782" s="1">
        <v>7</v>
      </c>
      <c r="BR782" s="1">
        <v>7</v>
      </c>
      <c r="BS782" s="1">
        <v>7</v>
      </c>
      <c r="BT782" s="1">
        <v>0</v>
      </c>
      <c r="BU782" s="1" t="str">
        <f>"8:00 AM"</f>
        <v>8:00 AM</v>
      </c>
      <c r="BV782" s="1" t="str">
        <f>"5:00 PM"</f>
        <v>5:00 PM</v>
      </c>
      <c r="BW782" s="1" t="s">
        <v>392</v>
      </c>
      <c r="BX782" s="1">
        <v>0</v>
      </c>
      <c r="BY782" s="1">
        <v>24</v>
      </c>
      <c r="BZ782" s="1" t="s">
        <v>112</v>
      </c>
      <c r="CA782" s="1">
        <v>0</v>
      </c>
      <c r="CB782" s="1" t="s">
        <v>10362</v>
      </c>
      <c r="CC782" s="1" t="s">
        <v>7916</v>
      </c>
      <c r="CD782" s="1" t="s">
        <v>754</v>
      </c>
      <c r="CE782" s="1" t="s">
        <v>167</v>
      </c>
      <c r="CF782" s="1" t="s">
        <v>117</v>
      </c>
      <c r="CG782" s="1">
        <v>96950</v>
      </c>
      <c r="CH782" s="3">
        <v>9.49</v>
      </c>
      <c r="CI782" s="3">
        <v>11.5</v>
      </c>
      <c r="CJ782" s="3">
        <v>14.24</v>
      </c>
      <c r="CK782" s="3">
        <v>17.25</v>
      </c>
      <c r="CL782" s="1" t="s">
        <v>137</v>
      </c>
      <c r="CM782" s="1" t="s">
        <v>922</v>
      </c>
      <c r="CN782" s="1" t="s">
        <v>139</v>
      </c>
      <c r="CP782" s="1" t="s">
        <v>112</v>
      </c>
      <c r="CQ782" s="1" t="s">
        <v>111</v>
      </c>
      <c r="CR782" s="1" t="s">
        <v>112</v>
      </c>
      <c r="CS782" s="1" t="s">
        <v>111</v>
      </c>
      <c r="CT782" s="1" t="s">
        <v>111</v>
      </c>
      <c r="CU782" s="1" t="s">
        <v>111</v>
      </c>
      <c r="CV782" s="1" t="s">
        <v>138</v>
      </c>
      <c r="CW782" s="1" t="s">
        <v>714</v>
      </c>
      <c r="CX782" s="1">
        <v>16702350561</v>
      </c>
      <c r="CY782" s="1" t="s">
        <v>7920</v>
      </c>
      <c r="CZ782" s="1" t="s">
        <v>716</v>
      </c>
      <c r="DA782" s="1" t="s">
        <v>111</v>
      </c>
      <c r="DB782" s="1" t="s">
        <v>112</v>
      </c>
    </row>
    <row r="783" spans="1:111" ht="15.6" customHeight="1" x14ac:dyDescent="0.25">
      <c r="A783" s="1" t="s">
        <v>10363</v>
      </c>
      <c r="B783" s="1" t="s">
        <v>238</v>
      </c>
      <c r="C783" s="2">
        <v>44306.742708912039</v>
      </c>
      <c r="D783" s="2">
        <v>44340</v>
      </c>
      <c r="E783" s="1" t="s">
        <v>110</v>
      </c>
      <c r="F783" s="2">
        <v>44468.833333333336</v>
      </c>
      <c r="G783" s="1" t="s">
        <v>111</v>
      </c>
      <c r="H783" s="1" t="s">
        <v>112</v>
      </c>
      <c r="I783" s="1" t="s">
        <v>112</v>
      </c>
      <c r="J783" s="1" t="s">
        <v>3869</v>
      </c>
      <c r="K783" s="1" t="s">
        <v>3870</v>
      </c>
      <c r="L783" s="1" t="s">
        <v>3871</v>
      </c>
      <c r="M783" s="1" t="s">
        <v>1130</v>
      </c>
      <c r="N783" s="1" t="s">
        <v>116</v>
      </c>
      <c r="O783" s="1" t="s">
        <v>117</v>
      </c>
      <c r="P783" s="9">
        <v>96950</v>
      </c>
      <c r="Q783" s="1" t="s">
        <v>118</v>
      </c>
      <c r="R783" s="1" t="s">
        <v>117</v>
      </c>
      <c r="S783" s="1">
        <v>16702351096</v>
      </c>
      <c r="U783" s="1">
        <v>5412</v>
      </c>
      <c r="V783" s="1" t="s">
        <v>119</v>
      </c>
      <c r="X783" s="1" t="s">
        <v>3872</v>
      </c>
      <c r="Y783" s="1" t="s">
        <v>3873</v>
      </c>
      <c r="Z783" s="1" t="s">
        <v>3874</v>
      </c>
      <c r="AA783" s="1" t="s">
        <v>245</v>
      </c>
      <c r="AB783" s="1" t="s">
        <v>10364</v>
      </c>
      <c r="AC783" s="1" t="s">
        <v>1130</v>
      </c>
      <c r="AD783" s="1" t="s">
        <v>116</v>
      </c>
      <c r="AE783" s="1" t="s">
        <v>117</v>
      </c>
      <c r="AF783" s="9">
        <v>96950</v>
      </c>
      <c r="AG783" s="1" t="s">
        <v>118</v>
      </c>
      <c r="AH783" s="1" t="s">
        <v>117</v>
      </c>
      <c r="AI783" s="1">
        <v>16702351096</v>
      </c>
      <c r="AK783" s="1" t="s">
        <v>3878</v>
      </c>
      <c r="BC783" s="1" t="str">
        <f>"13-2082.00"</f>
        <v>13-2082.00</v>
      </c>
      <c r="BD783" s="1" t="s">
        <v>10365</v>
      </c>
      <c r="BE783" s="1" t="s">
        <v>10366</v>
      </c>
      <c r="BF783" s="1" t="s">
        <v>10367</v>
      </c>
      <c r="BG783" s="1">
        <v>2</v>
      </c>
      <c r="BH783" s="1">
        <v>2</v>
      </c>
      <c r="BI783" s="2">
        <v>44470</v>
      </c>
      <c r="BJ783" s="2">
        <v>45565</v>
      </c>
      <c r="BK783" s="2">
        <v>44470</v>
      </c>
      <c r="BL783" s="2">
        <v>45565</v>
      </c>
      <c r="BM783" s="1">
        <v>35</v>
      </c>
      <c r="BN783" s="1">
        <v>5</v>
      </c>
      <c r="BO783" s="1">
        <v>5</v>
      </c>
      <c r="BP783" s="1">
        <v>5</v>
      </c>
      <c r="BQ783" s="1">
        <v>5</v>
      </c>
      <c r="BR783" s="1">
        <v>5</v>
      </c>
      <c r="BS783" s="1">
        <v>5</v>
      </c>
      <c r="BT783" s="1">
        <v>5</v>
      </c>
      <c r="BU783" s="1" t="str">
        <f>"5:30 PM"</f>
        <v>5:30 PM</v>
      </c>
      <c r="BV783" s="1" t="str">
        <f>"10:30 PM"</f>
        <v>10:30 PM</v>
      </c>
      <c r="BW783" s="1" t="s">
        <v>135</v>
      </c>
      <c r="BX783" s="1">
        <v>0</v>
      </c>
      <c r="BY783" s="1">
        <v>12</v>
      </c>
      <c r="BZ783" s="1" t="s">
        <v>112</v>
      </c>
      <c r="CA783" s="1">
        <v>0</v>
      </c>
      <c r="CB783" s="1" t="s">
        <v>10368</v>
      </c>
      <c r="CC783" s="1" t="s">
        <v>3871</v>
      </c>
      <c r="CD783" s="1" t="s">
        <v>1130</v>
      </c>
      <c r="CE783" s="1" t="s">
        <v>116</v>
      </c>
      <c r="CF783" s="1" t="s">
        <v>117</v>
      </c>
      <c r="CG783" s="1">
        <v>96950</v>
      </c>
      <c r="CH783" s="3">
        <v>14.52</v>
      </c>
      <c r="CI783" s="3">
        <v>15</v>
      </c>
      <c r="CJ783" s="3">
        <v>0</v>
      </c>
      <c r="CK783" s="3">
        <v>0</v>
      </c>
      <c r="CL783" s="1" t="s">
        <v>137</v>
      </c>
      <c r="CM783" s="1" t="s">
        <v>138</v>
      </c>
      <c r="CN783" s="1" t="s">
        <v>218</v>
      </c>
      <c r="CP783" s="1" t="s">
        <v>112</v>
      </c>
      <c r="CQ783" s="1" t="s">
        <v>111</v>
      </c>
      <c r="CR783" s="1" t="s">
        <v>111</v>
      </c>
      <c r="CS783" s="1" t="s">
        <v>112</v>
      </c>
      <c r="CT783" s="1" t="s">
        <v>138</v>
      </c>
      <c r="CU783" s="1" t="s">
        <v>111</v>
      </c>
      <c r="CV783" s="1" t="s">
        <v>138</v>
      </c>
      <c r="CW783" s="1" t="s">
        <v>1324</v>
      </c>
      <c r="CX783" s="1">
        <v>16702351096</v>
      </c>
      <c r="CY783" s="1" t="s">
        <v>3878</v>
      </c>
      <c r="CZ783" s="1" t="s">
        <v>138</v>
      </c>
      <c r="DA783" s="1" t="s">
        <v>111</v>
      </c>
      <c r="DB783" s="1" t="s">
        <v>112</v>
      </c>
    </row>
    <row r="784" spans="1:111" ht="15.6" customHeight="1" x14ac:dyDescent="0.25">
      <c r="A784" s="1" t="s">
        <v>10369</v>
      </c>
      <c r="B784" s="1" t="s">
        <v>238</v>
      </c>
      <c r="C784" s="2">
        <v>44307.05107627315</v>
      </c>
      <c r="D784" s="2">
        <v>44343</v>
      </c>
      <c r="E784" s="1" t="s">
        <v>110</v>
      </c>
      <c r="F784" s="2">
        <v>44468.833333333336</v>
      </c>
      <c r="G784" s="1" t="s">
        <v>112</v>
      </c>
      <c r="H784" s="1" t="s">
        <v>112</v>
      </c>
      <c r="I784" s="1" t="s">
        <v>112</v>
      </c>
      <c r="J784" s="1" t="s">
        <v>1095</v>
      </c>
      <c r="K784" s="1" t="s">
        <v>1260</v>
      </c>
      <c r="L784" s="1" t="s">
        <v>410</v>
      </c>
      <c r="N784" s="1" t="s">
        <v>167</v>
      </c>
      <c r="O784" s="1" t="s">
        <v>117</v>
      </c>
      <c r="P784" s="9">
        <v>96950</v>
      </c>
      <c r="Q784" s="1" t="s">
        <v>118</v>
      </c>
      <c r="S784" s="1">
        <v>16702336927</v>
      </c>
      <c r="U784" s="1">
        <v>236220</v>
      </c>
      <c r="V784" s="1" t="s">
        <v>119</v>
      </c>
      <c r="X784" s="1" t="s">
        <v>1097</v>
      </c>
      <c r="Y784" s="1" t="s">
        <v>1098</v>
      </c>
      <c r="Z784" s="1" t="s">
        <v>1099</v>
      </c>
      <c r="AA784" s="1" t="s">
        <v>171</v>
      </c>
      <c r="AB784" s="1" t="s">
        <v>1100</v>
      </c>
      <c r="AD784" s="1" t="s">
        <v>167</v>
      </c>
      <c r="AE784" s="1" t="s">
        <v>117</v>
      </c>
      <c r="AF784" s="9">
        <v>96950</v>
      </c>
      <c r="AG784" s="1" t="s">
        <v>118</v>
      </c>
      <c r="AI784" s="1">
        <v>16702336927</v>
      </c>
      <c r="AK784" s="1" t="s">
        <v>1101</v>
      </c>
      <c r="BC784" s="1" t="str">
        <f>"47-2051.00"</f>
        <v>47-2051.00</v>
      </c>
      <c r="BD784" s="1" t="s">
        <v>295</v>
      </c>
      <c r="BE784" s="1" t="s">
        <v>8747</v>
      </c>
      <c r="BF784" s="1" t="s">
        <v>8748</v>
      </c>
      <c r="BG784" s="1">
        <v>5</v>
      </c>
      <c r="BH784" s="1">
        <v>5</v>
      </c>
      <c r="BI784" s="2">
        <v>44470</v>
      </c>
      <c r="BJ784" s="2">
        <v>44834</v>
      </c>
      <c r="BK784" s="2">
        <v>44470</v>
      </c>
      <c r="BL784" s="2">
        <v>44834</v>
      </c>
      <c r="BM784" s="1">
        <v>40</v>
      </c>
      <c r="BN784" s="1">
        <v>0</v>
      </c>
      <c r="BO784" s="1">
        <v>8</v>
      </c>
      <c r="BP784" s="1">
        <v>8</v>
      </c>
      <c r="BQ784" s="1">
        <v>8</v>
      </c>
      <c r="BR784" s="1">
        <v>8</v>
      </c>
      <c r="BS784" s="1">
        <v>8</v>
      </c>
      <c r="BT784" s="1">
        <v>0</v>
      </c>
      <c r="BU784" s="1" t="str">
        <f>"7:30 AM"</f>
        <v>7:30 AM</v>
      </c>
      <c r="BV784" s="1" t="str">
        <f>"4:30 PM"</f>
        <v>4:30 PM</v>
      </c>
      <c r="BW784" s="1" t="s">
        <v>135</v>
      </c>
      <c r="BX784" s="1">
        <v>0</v>
      </c>
      <c r="BY784" s="1">
        <v>3</v>
      </c>
      <c r="BZ784" s="1" t="s">
        <v>112</v>
      </c>
      <c r="CA784" s="1">
        <v>0</v>
      </c>
      <c r="CB784" s="1" t="s">
        <v>10370</v>
      </c>
      <c r="CC784" s="1" t="s">
        <v>410</v>
      </c>
      <c r="CE784" s="1" t="s">
        <v>167</v>
      </c>
      <c r="CF784" s="1" t="s">
        <v>117</v>
      </c>
      <c r="CG784" s="1">
        <v>96950</v>
      </c>
      <c r="CH784" s="3">
        <v>8.34</v>
      </c>
      <c r="CI784" s="3">
        <v>8.34</v>
      </c>
      <c r="CJ784" s="3">
        <v>12.51</v>
      </c>
      <c r="CK784" s="3">
        <v>12.51</v>
      </c>
      <c r="CL784" s="1" t="s">
        <v>137</v>
      </c>
      <c r="CN784" s="1" t="s">
        <v>139</v>
      </c>
      <c r="CP784" s="1" t="s">
        <v>112</v>
      </c>
      <c r="CQ784" s="1" t="s">
        <v>111</v>
      </c>
      <c r="CR784" s="1" t="s">
        <v>111</v>
      </c>
      <c r="CS784" s="1" t="s">
        <v>111</v>
      </c>
      <c r="CT784" s="1" t="s">
        <v>138</v>
      </c>
      <c r="CU784" s="1" t="s">
        <v>111</v>
      </c>
      <c r="CV784" s="1" t="s">
        <v>138</v>
      </c>
      <c r="CW784" s="1" t="s">
        <v>411</v>
      </c>
      <c r="CX784" s="1">
        <v>16702336927</v>
      </c>
      <c r="CY784" s="1" t="s">
        <v>1101</v>
      </c>
      <c r="CZ784" s="1" t="s">
        <v>138</v>
      </c>
      <c r="DA784" s="1" t="s">
        <v>111</v>
      </c>
      <c r="DB784" s="1" t="s">
        <v>112</v>
      </c>
    </row>
    <row r="785" spans="1:111" ht="15.6" customHeight="1" x14ac:dyDescent="0.25">
      <c r="A785" s="1" t="s">
        <v>10371</v>
      </c>
      <c r="B785" s="1" t="s">
        <v>238</v>
      </c>
      <c r="C785" s="2">
        <v>44294.005873379632</v>
      </c>
      <c r="D785" s="2">
        <v>44337</v>
      </c>
      <c r="E785" s="1" t="s">
        <v>110</v>
      </c>
      <c r="F785" s="2">
        <v>44468.833333333336</v>
      </c>
      <c r="G785" s="1" t="s">
        <v>112</v>
      </c>
      <c r="H785" s="1" t="s">
        <v>112</v>
      </c>
      <c r="I785" s="1" t="s">
        <v>112</v>
      </c>
      <c r="J785" s="1" t="s">
        <v>3820</v>
      </c>
      <c r="K785" s="1" t="s">
        <v>3821</v>
      </c>
      <c r="L785" s="1" t="s">
        <v>3822</v>
      </c>
      <c r="M785" s="1" t="s">
        <v>167</v>
      </c>
      <c r="N785" s="1" t="s">
        <v>339</v>
      </c>
      <c r="O785" s="1" t="s">
        <v>117</v>
      </c>
      <c r="P785" s="9">
        <v>96950</v>
      </c>
      <c r="Q785" s="1" t="s">
        <v>118</v>
      </c>
      <c r="S785" s="1">
        <v>16702331530</v>
      </c>
      <c r="U785" s="1">
        <v>31181</v>
      </c>
      <c r="V785" s="1" t="s">
        <v>119</v>
      </c>
      <c r="X785" s="1" t="s">
        <v>3823</v>
      </c>
      <c r="Y785" s="1" t="s">
        <v>3824</v>
      </c>
      <c r="Z785" s="1" t="s">
        <v>168</v>
      </c>
      <c r="AA785" s="1" t="s">
        <v>3825</v>
      </c>
      <c r="AB785" s="1" t="s">
        <v>3822</v>
      </c>
      <c r="AC785" s="1" t="s">
        <v>167</v>
      </c>
      <c r="AD785" s="1" t="s">
        <v>339</v>
      </c>
      <c r="AE785" s="1" t="s">
        <v>117</v>
      </c>
      <c r="AF785" s="9">
        <v>96950</v>
      </c>
      <c r="AG785" s="1" t="s">
        <v>118</v>
      </c>
      <c r="AH785" s="1" t="s">
        <v>168</v>
      </c>
      <c r="AI785" s="1">
        <v>16702331530</v>
      </c>
      <c r="AK785" s="1" t="s">
        <v>3826</v>
      </c>
      <c r="BC785" s="1" t="str">
        <f>"51-3011.00"</f>
        <v>51-3011.00</v>
      </c>
      <c r="BD785" s="1" t="s">
        <v>1079</v>
      </c>
      <c r="BE785" s="1" t="s">
        <v>8051</v>
      </c>
      <c r="BF785" s="1" t="s">
        <v>1079</v>
      </c>
      <c r="BG785" s="1">
        <v>1</v>
      </c>
      <c r="BH785" s="1">
        <v>1</v>
      </c>
      <c r="BI785" s="2">
        <v>44470</v>
      </c>
      <c r="BJ785" s="2">
        <v>44834</v>
      </c>
      <c r="BK785" s="2">
        <v>44470</v>
      </c>
      <c r="BL785" s="2">
        <v>44834</v>
      </c>
      <c r="BM785" s="1">
        <v>35</v>
      </c>
      <c r="BN785" s="1">
        <v>0</v>
      </c>
      <c r="BO785" s="1">
        <v>6</v>
      </c>
      <c r="BP785" s="1">
        <v>6</v>
      </c>
      <c r="BQ785" s="1">
        <v>6</v>
      </c>
      <c r="BR785" s="1">
        <v>6</v>
      </c>
      <c r="BS785" s="1">
        <v>6</v>
      </c>
      <c r="BT785" s="1">
        <v>5</v>
      </c>
      <c r="BU785" s="1" t="str">
        <f>"5:30 AM"</f>
        <v>5:30 AM</v>
      </c>
      <c r="BV785" s="1" t="str">
        <f>"3:00 PM"</f>
        <v>3:00 PM</v>
      </c>
      <c r="BW785" s="1" t="s">
        <v>135</v>
      </c>
      <c r="BX785" s="1">
        <v>0</v>
      </c>
      <c r="BY785" s="1">
        <v>12</v>
      </c>
      <c r="BZ785" s="1" t="s">
        <v>112</v>
      </c>
      <c r="CA785" s="1">
        <v>0</v>
      </c>
      <c r="CB785" s="4" t="s">
        <v>10372</v>
      </c>
      <c r="CC785" s="1" t="s">
        <v>3822</v>
      </c>
      <c r="CD785" s="1" t="s">
        <v>167</v>
      </c>
      <c r="CE785" s="1" t="s">
        <v>339</v>
      </c>
      <c r="CF785" s="1" t="s">
        <v>117</v>
      </c>
      <c r="CG785" s="1">
        <v>96950</v>
      </c>
      <c r="CH785" s="3">
        <v>7.9</v>
      </c>
      <c r="CI785" s="3">
        <v>7.9</v>
      </c>
      <c r="CJ785" s="3">
        <v>11.85</v>
      </c>
      <c r="CK785" s="3">
        <v>11.85</v>
      </c>
      <c r="CL785" s="1" t="s">
        <v>137</v>
      </c>
      <c r="CM785" s="1" t="s">
        <v>168</v>
      </c>
      <c r="CN785" s="1" t="s">
        <v>139</v>
      </c>
      <c r="CP785" s="1" t="s">
        <v>112</v>
      </c>
      <c r="CQ785" s="1" t="s">
        <v>111</v>
      </c>
      <c r="CR785" s="1" t="s">
        <v>112</v>
      </c>
      <c r="CS785" s="1" t="s">
        <v>111</v>
      </c>
      <c r="CT785" s="1" t="s">
        <v>138</v>
      </c>
      <c r="CU785" s="1" t="s">
        <v>111</v>
      </c>
      <c r="CV785" s="1" t="s">
        <v>138</v>
      </c>
      <c r="CW785" s="1" t="s">
        <v>3830</v>
      </c>
      <c r="CX785" s="1">
        <v>16702331530</v>
      </c>
      <c r="CY785" s="1" t="s">
        <v>3826</v>
      </c>
      <c r="CZ785" s="1" t="s">
        <v>3831</v>
      </c>
      <c r="DA785" s="1" t="s">
        <v>111</v>
      </c>
      <c r="DB785" s="1" t="s">
        <v>112</v>
      </c>
      <c r="DC785" s="1" t="s">
        <v>3823</v>
      </c>
      <c r="DD785" s="1" t="s">
        <v>3824</v>
      </c>
      <c r="DE785" s="1" t="s">
        <v>168</v>
      </c>
    </row>
    <row r="786" spans="1:111" ht="15.6" customHeight="1" x14ac:dyDescent="0.25">
      <c r="A786" s="1" t="s">
        <v>10373</v>
      </c>
      <c r="B786" s="1" t="s">
        <v>238</v>
      </c>
      <c r="C786" s="2">
        <v>44304.935608796295</v>
      </c>
      <c r="D786" s="2">
        <v>44354</v>
      </c>
      <c r="E786" s="1" t="s">
        <v>110</v>
      </c>
      <c r="F786" s="2">
        <v>44438.833333333336</v>
      </c>
      <c r="G786" s="1" t="s">
        <v>111</v>
      </c>
      <c r="H786" s="1" t="s">
        <v>112</v>
      </c>
      <c r="I786" s="1" t="s">
        <v>112</v>
      </c>
      <c r="J786" s="1" t="s">
        <v>10374</v>
      </c>
      <c r="K786" s="1" t="s">
        <v>10375</v>
      </c>
      <c r="L786" s="1" t="s">
        <v>10376</v>
      </c>
      <c r="N786" s="1" t="s">
        <v>116</v>
      </c>
      <c r="O786" s="1" t="s">
        <v>117</v>
      </c>
      <c r="P786" s="9">
        <v>96950</v>
      </c>
      <c r="Q786" s="1" t="s">
        <v>118</v>
      </c>
      <c r="S786" s="1">
        <v>16702851911</v>
      </c>
      <c r="U786" s="1">
        <v>81219</v>
      </c>
      <c r="V786" s="1" t="s">
        <v>119</v>
      </c>
      <c r="X786" s="1" t="s">
        <v>721</v>
      </c>
      <c r="Y786" s="1" t="s">
        <v>10377</v>
      </c>
      <c r="Z786" s="1" t="s">
        <v>4826</v>
      </c>
      <c r="AA786" s="1" t="s">
        <v>973</v>
      </c>
      <c r="AB786" s="1" t="s">
        <v>10376</v>
      </c>
      <c r="AD786" s="1" t="s">
        <v>116</v>
      </c>
      <c r="AE786" s="1" t="s">
        <v>117</v>
      </c>
      <c r="AF786" s="9">
        <v>96950</v>
      </c>
      <c r="AG786" s="1" t="s">
        <v>118</v>
      </c>
      <c r="AI786" s="1">
        <v>16702851911</v>
      </c>
      <c r="AK786" s="1" t="s">
        <v>10378</v>
      </c>
      <c r="BC786" s="1" t="str">
        <f>"31-9011.00"</f>
        <v>31-9011.00</v>
      </c>
      <c r="BD786" s="1" t="s">
        <v>947</v>
      </c>
      <c r="BE786" s="1" t="s">
        <v>10379</v>
      </c>
      <c r="BF786" s="1" t="s">
        <v>949</v>
      </c>
      <c r="BG786" s="1">
        <v>1</v>
      </c>
      <c r="BH786" s="1">
        <v>1</v>
      </c>
      <c r="BI786" s="2">
        <v>44440</v>
      </c>
      <c r="BJ786" s="2">
        <v>45169</v>
      </c>
      <c r="BK786" s="2">
        <v>44440</v>
      </c>
      <c r="BL786" s="2">
        <v>45169</v>
      </c>
      <c r="BM786" s="1">
        <v>35</v>
      </c>
      <c r="BN786" s="1">
        <v>0</v>
      </c>
      <c r="BO786" s="1">
        <v>7</v>
      </c>
      <c r="BP786" s="1">
        <v>7</v>
      </c>
      <c r="BQ786" s="1">
        <v>7</v>
      </c>
      <c r="BR786" s="1">
        <v>7</v>
      </c>
      <c r="BS786" s="1">
        <v>7</v>
      </c>
      <c r="BT786" s="1">
        <v>0</v>
      </c>
      <c r="BU786" s="1" t="str">
        <f>"2:00 PM"</f>
        <v>2:00 PM</v>
      </c>
      <c r="BV786" s="1" t="str">
        <f>"10:00 PM"</f>
        <v>10:00 PM</v>
      </c>
      <c r="BW786" s="1" t="s">
        <v>135</v>
      </c>
      <c r="BX786" s="1">
        <v>0</v>
      </c>
      <c r="BY786" s="1">
        <v>12</v>
      </c>
      <c r="BZ786" s="1" t="s">
        <v>112</v>
      </c>
      <c r="CA786" s="1">
        <v>0</v>
      </c>
      <c r="CB786" s="1" t="s">
        <v>362</v>
      </c>
      <c r="CC786" s="1" t="s">
        <v>10380</v>
      </c>
      <c r="CD786" s="1" t="s">
        <v>10376</v>
      </c>
      <c r="CE786" s="1" t="s">
        <v>116</v>
      </c>
      <c r="CF786" s="1" t="s">
        <v>117</v>
      </c>
      <c r="CG786" s="1">
        <v>96950</v>
      </c>
      <c r="CH786" s="3">
        <v>10.6</v>
      </c>
      <c r="CI786" s="3">
        <v>10.6</v>
      </c>
      <c r="CJ786" s="3">
        <v>15.9</v>
      </c>
      <c r="CK786" s="3">
        <v>15.9</v>
      </c>
      <c r="CL786" s="1" t="s">
        <v>137</v>
      </c>
      <c r="CM786" s="1" t="s">
        <v>362</v>
      </c>
      <c r="CN786" s="1" t="s">
        <v>139</v>
      </c>
      <c r="CP786" s="1" t="s">
        <v>112</v>
      </c>
      <c r="CQ786" s="1" t="s">
        <v>111</v>
      </c>
      <c r="CR786" s="1" t="s">
        <v>112</v>
      </c>
      <c r="CS786" s="1" t="s">
        <v>111</v>
      </c>
      <c r="CT786" s="1" t="s">
        <v>138</v>
      </c>
      <c r="CU786" s="1" t="s">
        <v>111</v>
      </c>
      <c r="CV786" s="1" t="s">
        <v>138</v>
      </c>
      <c r="CW786" s="1" t="s">
        <v>10381</v>
      </c>
      <c r="CX786" s="1">
        <v>16709896858</v>
      </c>
      <c r="CY786" s="1" t="s">
        <v>10378</v>
      </c>
      <c r="CZ786" s="1" t="s">
        <v>138</v>
      </c>
      <c r="DA786" s="1" t="s">
        <v>111</v>
      </c>
      <c r="DB786" s="1" t="s">
        <v>112</v>
      </c>
    </row>
    <row r="787" spans="1:111" ht="15.6" customHeight="1" x14ac:dyDescent="0.25">
      <c r="A787" s="1" t="s">
        <v>10384</v>
      </c>
      <c r="B787" s="1" t="s">
        <v>238</v>
      </c>
      <c r="C787" s="2">
        <v>44308.242826273148</v>
      </c>
      <c r="D787" s="2">
        <v>44342</v>
      </c>
      <c r="E787" s="1" t="s">
        <v>110</v>
      </c>
      <c r="F787" s="2">
        <v>44468.833333333336</v>
      </c>
      <c r="G787" s="1" t="s">
        <v>111</v>
      </c>
      <c r="H787" s="1" t="s">
        <v>112</v>
      </c>
      <c r="I787" s="1" t="s">
        <v>112</v>
      </c>
      <c r="J787" s="1" t="s">
        <v>2758</v>
      </c>
      <c r="K787" s="1" t="s">
        <v>1979</v>
      </c>
      <c r="L787" s="1" t="s">
        <v>941</v>
      </c>
      <c r="M787" s="1" t="s">
        <v>942</v>
      </c>
      <c r="N787" s="1" t="s">
        <v>116</v>
      </c>
      <c r="O787" s="1" t="s">
        <v>117</v>
      </c>
      <c r="P787" s="9">
        <v>96950</v>
      </c>
      <c r="Q787" s="1" t="s">
        <v>118</v>
      </c>
      <c r="S787" s="1">
        <v>16702352883</v>
      </c>
      <c r="U787" s="1">
        <v>561320</v>
      </c>
      <c r="V787" s="1" t="s">
        <v>119</v>
      </c>
      <c r="X787" s="1" t="s">
        <v>943</v>
      </c>
      <c r="Y787" s="1" t="s">
        <v>944</v>
      </c>
      <c r="Z787" s="1" t="s">
        <v>945</v>
      </c>
      <c r="AA787" s="1" t="s">
        <v>373</v>
      </c>
      <c r="AB787" s="1" t="s">
        <v>941</v>
      </c>
      <c r="AC787" s="1" t="s">
        <v>942</v>
      </c>
      <c r="AD787" s="1" t="s">
        <v>116</v>
      </c>
      <c r="AE787" s="1" t="s">
        <v>117</v>
      </c>
      <c r="AF787" s="9">
        <v>96950</v>
      </c>
      <c r="AG787" s="1" t="s">
        <v>118</v>
      </c>
      <c r="AI787" s="1">
        <v>16702352883</v>
      </c>
      <c r="AK787" s="1" t="s">
        <v>530</v>
      </c>
      <c r="BC787" s="1" t="str">
        <f>"43-5081.01"</f>
        <v>43-5081.01</v>
      </c>
      <c r="BD787" s="1" t="s">
        <v>132</v>
      </c>
      <c r="BE787" s="1" t="s">
        <v>10385</v>
      </c>
      <c r="BF787" s="1" t="s">
        <v>10386</v>
      </c>
      <c r="BG787" s="1">
        <v>5</v>
      </c>
      <c r="BH787" s="1">
        <v>5</v>
      </c>
      <c r="BI787" s="2">
        <v>44470</v>
      </c>
      <c r="BJ787" s="2">
        <v>45565</v>
      </c>
      <c r="BK787" s="2">
        <v>44470</v>
      </c>
      <c r="BL787" s="2">
        <v>45565</v>
      </c>
      <c r="BM787" s="1">
        <v>35</v>
      </c>
      <c r="BN787" s="1">
        <v>0</v>
      </c>
      <c r="BO787" s="1">
        <v>7</v>
      </c>
      <c r="BP787" s="1">
        <v>7</v>
      </c>
      <c r="BQ787" s="1">
        <v>7</v>
      </c>
      <c r="BR787" s="1">
        <v>7</v>
      </c>
      <c r="BS787" s="1">
        <v>7</v>
      </c>
      <c r="BT787" s="1">
        <v>0</v>
      </c>
      <c r="BU787" s="1" t="str">
        <f>"9:00 AM"</f>
        <v>9:00 AM</v>
      </c>
      <c r="BV787" s="1" t="str">
        <f>"5:00 PM"</f>
        <v>5:00 PM</v>
      </c>
      <c r="BW787" s="1" t="s">
        <v>135</v>
      </c>
      <c r="BX787" s="1">
        <v>3</v>
      </c>
      <c r="BY787" s="1">
        <v>3</v>
      </c>
      <c r="BZ787" s="1" t="s">
        <v>112</v>
      </c>
      <c r="CA787" s="1">
        <v>0</v>
      </c>
      <c r="CB787" s="4" t="s">
        <v>10387</v>
      </c>
      <c r="CC787" s="1" t="s">
        <v>941</v>
      </c>
      <c r="CD787" s="1" t="s">
        <v>942</v>
      </c>
      <c r="CE787" s="1" t="s">
        <v>116</v>
      </c>
      <c r="CF787" s="1" t="s">
        <v>117</v>
      </c>
      <c r="CG787" s="1">
        <v>96950</v>
      </c>
      <c r="CH787" s="3">
        <v>7.58</v>
      </c>
      <c r="CI787" s="3">
        <v>8</v>
      </c>
      <c r="CJ787" s="3">
        <v>11.37</v>
      </c>
      <c r="CK787" s="3">
        <v>12</v>
      </c>
      <c r="CL787" s="1" t="s">
        <v>137</v>
      </c>
      <c r="CM787" s="1" t="s">
        <v>138</v>
      </c>
      <c r="CN787" s="1" t="s">
        <v>139</v>
      </c>
      <c r="CP787" s="1" t="s">
        <v>112</v>
      </c>
      <c r="CQ787" s="1" t="s">
        <v>111</v>
      </c>
      <c r="CR787" s="1" t="s">
        <v>112</v>
      </c>
      <c r="CS787" s="1" t="s">
        <v>111</v>
      </c>
      <c r="CT787" s="1" t="s">
        <v>111</v>
      </c>
      <c r="CU787" s="1" t="s">
        <v>111</v>
      </c>
      <c r="CV787" s="1" t="s">
        <v>138</v>
      </c>
      <c r="CW787" s="1" t="s">
        <v>138</v>
      </c>
      <c r="CX787" s="1">
        <v>16702352883</v>
      </c>
      <c r="CY787" s="1" t="s">
        <v>530</v>
      </c>
      <c r="CZ787" s="1" t="s">
        <v>138</v>
      </c>
      <c r="DA787" s="1" t="s">
        <v>111</v>
      </c>
      <c r="DB787" s="1" t="s">
        <v>112</v>
      </c>
    </row>
    <row r="788" spans="1:111" ht="15.6" customHeight="1" x14ac:dyDescent="0.25">
      <c r="A788" s="1" t="s">
        <v>10388</v>
      </c>
      <c r="B788" s="1" t="s">
        <v>238</v>
      </c>
      <c r="C788" s="2">
        <v>44302.018669675927</v>
      </c>
      <c r="D788" s="2">
        <v>44336</v>
      </c>
      <c r="E788" s="1" t="s">
        <v>110</v>
      </c>
      <c r="F788" s="2">
        <v>44468.833333333336</v>
      </c>
      <c r="G788" s="1" t="s">
        <v>111</v>
      </c>
      <c r="H788" s="1" t="s">
        <v>112</v>
      </c>
      <c r="I788" s="1" t="s">
        <v>112</v>
      </c>
      <c r="J788" s="1" t="s">
        <v>6070</v>
      </c>
      <c r="L788" s="1" t="s">
        <v>10389</v>
      </c>
      <c r="N788" s="1" t="s">
        <v>259</v>
      </c>
      <c r="O788" s="1" t="s">
        <v>117</v>
      </c>
      <c r="P788" s="9">
        <v>96952</v>
      </c>
      <c r="Q788" s="1" t="s">
        <v>118</v>
      </c>
      <c r="S788" s="1">
        <v>16704330422</v>
      </c>
      <c r="U788" s="1">
        <v>212312</v>
      </c>
      <c r="V788" s="1" t="s">
        <v>119</v>
      </c>
      <c r="X788" s="1" t="s">
        <v>3694</v>
      </c>
      <c r="Y788" s="1" t="s">
        <v>3695</v>
      </c>
      <c r="Z788" s="1" t="s">
        <v>1787</v>
      </c>
      <c r="AA788" s="1" t="s">
        <v>962</v>
      </c>
      <c r="AB788" s="1" t="s">
        <v>3918</v>
      </c>
      <c r="AD788" s="1" t="s">
        <v>1759</v>
      </c>
      <c r="AE788" s="1" t="s">
        <v>117</v>
      </c>
      <c r="AF788" s="9">
        <v>96952</v>
      </c>
      <c r="AG788" s="1" t="s">
        <v>118</v>
      </c>
      <c r="AI788" s="1">
        <v>16704330422</v>
      </c>
      <c r="AK788" s="1" t="s">
        <v>3696</v>
      </c>
      <c r="BC788" s="1" t="str">
        <f>"49-9071.00"</f>
        <v>49-9071.00</v>
      </c>
      <c r="BD788" s="1" t="s">
        <v>214</v>
      </c>
      <c r="BE788" s="1" t="s">
        <v>10390</v>
      </c>
      <c r="BF788" s="1" t="s">
        <v>1069</v>
      </c>
      <c r="BG788" s="1">
        <v>1</v>
      </c>
      <c r="BH788" s="1">
        <v>1</v>
      </c>
      <c r="BI788" s="2">
        <v>44470</v>
      </c>
      <c r="BJ788" s="2">
        <v>45565</v>
      </c>
      <c r="BK788" s="2">
        <v>44470</v>
      </c>
      <c r="BL788" s="2">
        <v>45565</v>
      </c>
      <c r="BM788" s="1">
        <v>40</v>
      </c>
      <c r="BN788" s="1">
        <v>0</v>
      </c>
      <c r="BO788" s="1">
        <v>8</v>
      </c>
      <c r="BP788" s="1">
        <v>8</v>
      </c>
      <c r="BQ788" s="1">
        <v>8</v>
      </c>
      <c r="BR788" s="1">
        <v>8</v>
      </c>
      <c r="BS788" s="1">
        <v>8</v>
      </c>
      <c r="BT788" s="1">
        <v>0</v>
      </c>
      <c r="BU788" s="1" t="str">
        <f>"7:30 AM"</f>
        <v>7:30 AM</v>
      </c>
      <c r="BV788" s="1" t="str">
        <f>"4:30 PM"</f>
        <v>4:30 PM</v>
      </c>
      <c r="BW788" s="1" t="s">
        <v>230</v>
      </c>
      <c r="BX788" s="1">
        <v>0</v>
      </c>
      <c r="BY788" s="1">
        <v>12</v>
      </c>
      <c r="BZ788" s="1" t="s">
        <v>112</v>
      </c>
      <c r="CA788" s="1">
        <v>0</v>
      </c>
      <c r="CB788" s="1" t="s">
        <v>10391</v>
      </c>
      <c r="CC788" s="1" t="s">
        <v>3921</v>
      </c>
      <c r="CE788" s="1" t="s">
        <v>259</v>
      </c>
      <c r="CF788" s="1" t="s">
        <v>117</v>
      </c>
      <c r="CG788" s="1">
        <v>96952</v>
      </c>
      <c r="CH788" s="3">
        <v>9</v>
      </c>
      <c r="CI788" s="3">
        <v>9.5</v>
      </c>
      <c r="CJ788" s="3">
        <v>13.5</v>
      </c>
      <c r="CK788" s="3">
        <v>14.25</v>
      </c>
      <c r="CL788" s="1" t="s">
        <v>137</v>
      </c>
      <c r="CM788" s="1" t="s">
        <v>3922</v>
      </c>
      <c r="CN788" s="1" t="s">
        <v>218</v>
      </c>
      <c r="CP788" s="1" t="s">
        <v>112</v>
      </c>
      <c r="CQ788" s="1" t="s">
        <v>111</v>
      </c>
      <c r="CR788" s="1" t="s">
        <v>111</v>
      </c>
      <c r="CS788" s="1" t="s">
        <v>111</v>
      </c>
      <c r="CT788" s="1" t="s">
        <v>138</v>
      </c>
      <c r="CU788" s="1" t="s">
        <v>111</v>
      </c>
      <c r="CV788" s="1" t="s">
        <v>138</v>
      </c>
      <c r="CW788" s="1" t="s">
        <v>3923</v>
      </c>
      <c r="CX788" s="1">
        <v>16704330422</v>
      </c>
      <c r="CY788" s="1" t="s">
        <v>3696</v>
      </c>
      <c r="CZ788" s="1" t="s">
        <v>138</v>
      </c>
      <c r="DA788" s="1" t="s">
        <v>111</v>
      </c>
      <c r="DB788" s="1" t="s">
        <v>112</v>
      </c>
    </row>
    <row r="789" spans="1:111" ht="15.6" customHeight="1" x14ac:dyDescent="0.25">
      <c r="A789" s="1" t="s">
        <v>10401</v>
      </c>
      <c r="B789" s="1" t="s">
        <v>238</v>
      </c>
      <c r="C789" s="2">
        <v>44304.170260879633</v>
      </c>
      <c r="D789" s="2">
        <v>44340</v>
      </c>
      <c r="E789" s="1" t="s">
        <v>110</v>
      </c>
      <c r="F789" s="2">
        <v>44468.833333333336</v>
      </c>
      <c r="G789" s="1" t="s">
        <v>112</v>
      </c>
      <c r="H789" s="1" t="s">
        <v>112</v>
      </c>
      <c r="I789" s="1" t="s">
        <v>112</v>
      </c>
      <c r="J789" s="1" t="s">
        <v>10402</v>
      </c>
      <c r="K789" s="1" t="s">
        <v>10403</v>
      </c>
      <c r="L789" s="1" t="s">
        <v>7170</v>
      </c>
      <c r="M789" s="1" t="s">
        <v>7171</v>
      </c>
      <c r="N789" s="1" t="s">
        <v>167</v>
      </c>
      <c r="O789" s="1" t="s">
        <v>117</v>
      </c>
      <c r="P789" s="9">
        <v>96950</v>
      </c>
      <c r="Q789" s="1" t="s">
        <v>118</v>
      </c>
      <c r="R789" s="1" t="s">
        <v>138</v>
      </c>
      <c r="S789" s="1">
        <v>16702354655</v>
      </c>
      <c r="U789" s="1">
        <v>6111</v>
      </c>
      <c r="V789" s="1" t="s">
        <v>119</v>
      </c>
      <c r="X789" s="1" t="s">
        <v>7161</v>
      </c>
      <c r="Y789" s="1" t="s">
        <v>7162</v>
      </c>
      <c r="Z789" s="1" t="s">
        <v>7163</v>
      </c>
      <c r="AA789" s="1" t="s">
        <v>7164</v>
      </c>
      <c r="AB789" s="1" t="s">
        <v>7170</v>
      </c>
      <c r="AC789" s="1" t="s">
        <v>7171</v>
      </c>
      <c r="AD789" s="1" t="s">
        <v>167</v>
      </c>
      <c r="AE789" s="1" t="s">
        <v>117</v>
      </c>
      <c r="AF789" s="9">
        <v>96950</v>
      </c>
      <c r="AG789" s="1" t="s">
        <v>118</v>
      </c>
      <c r="AH789" s="1" t="s">
        <v>138</v>
      </c>
      <c r="AI789" s="1">
        <v>16702354655</v>
      </c>
      <c r="AK789" s="1" t="s">
        <v>7166</v>
      </c>
      <c r="BC789" s="1" t="str">
        <f>"25-2021.00"</f>
        <v>25-2021.00</v>
      </c>
      <c r="BD789" s="1" t="s">
        <v>1408</v>
      </c>
      <c r="BE789" s="1" t="s">
        <v>10404</v>
      </c>
      <c r="BF789" s="1" t="s">
        <v>10405</v>
      </c>
      <c r="BG789" s="1">
        <v>1</v>
      </c>
      <c r="BH789" s="1">
        <v>1</v>
      </c>
      <c r="BI789" s="2">
        <v>44470</v>
      </c>
      <c r="BJ789" s="2">
        <v>44834</v>
      </c>
      <c r="BK789" s="2">
        <v>44470</v>
      </c>
      <c r="BL789" s="2">
        <v>44834</v>
      </c>
      <c r="BM789" s="1">
        <v>35</v>
      </c>
      <c r="BN789" s="1">
        <v>0</v>
      </c>
      <c r="BO789" s="1">
        <v>7</v>
      </c>
      <c r="BP789" s="1">
        <v>7</v>
      </c>
      <c r="BQ789" s="1">
        <v>7</v>
      </c>
      <c r="BR789" s="1">
        <v>7</v>
      </c>
      <c r="BS789" s="1">
        <v>7</v>
      </c>
      <c r="BT789" s="1">
        <v>0</v>
      </c>
      <c r="BU789" s="1" t="str">
        <f>"7:30 AM"</f>
        <v>7:30 AM</v>
      </c>
      <c r="BV789" s="1" t="str">
        <f>"3:30 PM"</f>
        <v>3:30 PM</v>
      </c>
      <c r="BW789" s="1" t="s">
        <v>193</v>
      </c>
      <c r="BX789" s="1">
        <v>0</v>
      </c>
      <c r="BY789" s="1">
        <v>36</v>
      </c>
      <c r="BZ789" s="1" t="s">
        <v>112</v>
      </c>
      <c r="CA789" s="1">
        <v>0</v>
      </c>
      <c r="CB789" s="4" t="s">
        <v>10406</v>
      </c>
      <c r="CC789" s="1" t="s">
        <v>7170</v>
      </c>
      <c r="CE789" s="1" t="s">
        <v>167</v>
      </c>
      <c r="CF789" s="1" t="s">
        <v>117</v>
      </c>
      <c r="CG789" s="1">
        <v>96950</v>
      </c>
      <c r="CH789" s="3">
        <v>13.21</v>
      </c>
      <c r="CI789" s="3">
        <v>15</v>
      </c>
      <c r="CJ789" s="3">
        <v>19.82</v>
      </c>
      <c r="CK789" s="3">
        <v>22.5</v>
      </c>
      <c r="CL789" s="1" t="s">
        <v>137</v>
      </c>
      <c r="CN789" s="1" t="s">
        <v>139</v>
      </c>
      <c r="CP789" s="1" t="s">
        <v>112</v>
      </c>
      <c r="CQ789" s="1" t="s">
        <v>111</v>
      </c>
      <c r="CR789" s="1" t="s">
        <v>112</v>
      </c>
      <c r="CS789" s="1" t="s">
        <v>111</v>
      </c>
      <c r="CT789" s="1" t="s">
        <v>138</v>
      </c>
      <c r="CU789" s="1" t="s">
        <v>111</v>
      </c>
      <c r="CV789" s="1" t="s">
        <v>138</v>
      </c>
      <c r="CW789" s="1" t="s">
        <v>10407</v>
      </c>
      <c r="CX789" s="1">
        <v>16702354655</v>
      </c>
      <c r="CY789" s="1" t="s">
        <v>7166</v>
      </c>
      <c r="CZ789" s="1" t="s">
        <v>138</v>
      </c>
      <c r="DA789" s="1" t="s">
        <v>111</v>
      </c>
      <c r="DB789" s="1" t="s">
        <v>112</v>
      </c>
    </row>
    <row r="790" spans="1:111" ht="15.6" customHeight="1" x14ac:dyDescent="0.25">
      <c r="A790" s="1" t="s">
        <v>10422</v>
      </c>
      <c r="B790" s="1" t="s">
        <v>238</v>
      </c>
      <c r="C790" s="2">
        <v>44298.200601388889</v>
      </c>
      <c r="D790" s="2">
        <v>44351</v>
      </c>
      <c r="E790" s="1" t="s">
        <v>110</v>
      </c>
      <c r="F790" s="2">
        <v>44468.833333333336</v>
      </c>
      <c r="G790" s="1" t="s">
        <v>111</v>
      </c>
      <c r="H790" s="1" t="s">
        <v>112</v>
      </c>
      <c r="I790" s="1" t="s">
        <v>112</v>
      </c>
      <c r="J790" s="1" t="s">
        <v>10423</v>
      </c>
      <c r="K790" s="1" t="s">
        <v>10424</v>
      </c>
      <c r="L790" s="1" t="s">
        <v>10425</v>
      </c>
      <c r="M790" s="1" t="s">
        <v>10426</v>
      </c>
      <c r="N790" s="1" t="s">
        <v>116</v>
      </c>
      <c r="O790" s="1" t="s">
        <v>117</v>
      </c>
      <c r="P790" s="9">
        <v>96950</v>
      </c>
      <c r="Q790" s="1" t="s">
        <v>118</v>
      </c>
      <c r="R790" s="1" t="s">
        <v>138</v>
      </c>
      <c r="S790" s="1">
        <v>16702343232</v>
      </c>
      <c r="U790" s="1">
        <v>721110</v>
      </c>
      <c r="V790" s="1" t="s">
        <v>119</v>
      </c>
      <c r="X790" s="1" t="s">
        <v>370</v>
      </c>
      <c r="Y790" s="1" t="s">
        <v>371</v>
      </c>
      <c r="Z790" s="1" t="s">
        <v>372</v>
      </c>
      <c r="AA790" s="1" t="s">
        <v>1184</v>
      </c>
      <c r="AB790" s="1" t="s">
        <v>368</v>
      </c>
      <c r="AC790" s="1" t="s">
        <v>1185</v>
      </c>
      <c r="AD790" s="1" t="s">
        <v>116</v>
      </c>
      <c r="AE790" s="1" t="s">
        <v>117</v>
      </c>
      <c r="AF790" s="9">
        <v>96950</v>
      </c>
      <c r="AG790" s="1" t="s">
        <v>118</v>
      </c>
      <c r="AH790" s="1" t="s">
        <v>138</v>
      </c>
      <c r="AI790" s="1">
        <v>16702346278</v>
      </c>
      <c r="AK790" s="1" t="s">
        <v>1186</v>
      </c>
      <c r="BC790" s="1" t="str">
        <f>"37-2012.00"</f>
        <v>37-2012.00</v>
      </c>
      <c r="BD790" s="1" t="s">
        <v>576</v>
      </c>
      <c r="BE790" s="1" t="s">
        <v>10427</v>
      </c>
      <c r="BF790" s="1" t="s">
        <v>2956</v>
      </c>
      <c r="BG790" s="1">
        <v>1</v>
      </c>
      <c r="BH790" s="1">
        <v>1</v>
      </c>
      <c r="BI790" s="2">
        <v>44470</v>
      </c>
      <c r="BJ790" s="2">
        <v>44834</v>
      </c>
      <c r="BK790" s="2">
        <v>44470</v>
      </c>
      <c r="BL790" s="2">
        <v>44834</v>
      </c>
      <c r="BM790" s="1">
        <v>35</v>
      </c>
      <c r="BN790" s="1">
        <v>7</v>
      </c>
      <c r="BO790" s="1">
        <v>7</v>
      </c>
      <c r="BP790" s="1">
        <v>0</v>
      </c>
      <c r="BQ790" s="1">
        <v>7</v>
      </c>
      <c r="BR790" s="1">
        <v>7</v>
      </c>
      <c r="BS790" s="1">
        <v>0</v>
      </c>
      <c r="BT790" s="1">
        <v>7</v>
      </c>
      <c r="BU790" s="1" t="str">
        <f>"8:00 AM"</f>
        <v>8:00 AM</v>
      </c>
      <c r="BV790" s="1" t="str">
        <f>"4:00 PM"</f>
        <v>4:00 PM</v>
      </c>
      <c r="BW790" s="1" t="s">
        <v>135</v>
      </c>
      <c r="BX790" s="1">
        <v>0</v>
      </c>
      <c r="BY790" s="1">
        <v>3</v>
      </c>
      <c r="BZ790" s="1" t="s">
        <v>112</v>
      </c>
      <c r="CA790" s="1">
        <v>0</v>
      </c>
      <c r="CB790" s="1" t="s">
        <v>10428</v>
      </c>
      <c r="CC790" s="1" t="s">
        <v>10429</v>
      </c>
      <c r="CD790" s="1" t="s">
        <v>2131</v>
      </c>
      <c r="CE790" s="1" t="s">
        <v>116</v>
      </c>
      <c r="CF790" s="1" t="s">
        <v>117</v>
      </c>
      <c r="CG790" s="1">
        <v>96950</v>
      </c>
      <c r="CH790" s="3">
        <v>7.59</v>
      </c>
      <c r="CI790" s="3">
        <v>7.59</v>
      </c>
      <c r="CJ790" s="3">
        <v>11.39</v>
      </c>
      <c r="CK790" s="3">
        <v>11.39</v>
      </c>
      <c r="CL790" s="1" t="s">
        <v>137</v>
      </c>
      <c r="CM790" s="1" t="s">
        <v>138</v>
      </c>
      <c r="CN790" s="1" t="s">
        <v>139</v>
      </c>
      <c r="CP790" s="1" t="s">
        <v>112</v>
      </c>
      <c r="CQ790" s="1" t="s">
        <v>111</v>
      </c>
      <c r="CR790" s="1" t="s">
        <v>112</v>
      </c>
      <c r="CS790" s="1" t="s">
        <v>111</v>
      </c>
      <c r="CT790" s="1" t="s">
        <v>138</v>
      </c>
      <c r="CU790" s="1" t="s">
        <v>111</v>
      </c>
      <c r="CV790" s="1" t="s">
        <v>138</v>
      </c>
      <c r="CW790" s="1" t="s">
        <v>138</v>
      </c>
      <c r="CX790" s="1">
        <v>16702343232</v>
      </c>
      <c r="CY790" s="1" t="s">
        <v>10430</v>
      </c>
      <c r="CZ790" s="1" t="s">
        <v>380</v>
      </c>
      <c r="DA790" s="1" t="s">
        <v>111</v>
      </c>
      <c r="DB790" s="1" t="s">
        <v>112</v>
      </c>
    </row>
    <row r="791" spans="1:111" ht="15.6" customHeight="1" x14ac:dyDescent="0.25">
      <c r="A791" s="1" t="s">
        <v>10431</v>
      </c>
      <c r="B791" s="1" t="s">
        <v>238</v>
      </c>
      <c r="C791" s="2">
        <v>44292.986478240739</v>
      </c>
      <c r="D791" s="2">
        <v>44334</v>
      </c>
      <c r="E791" s="1" t="s">
        <v>110</v>
      </c>
      <c r="F791" s="2">
        <v>44468.833333333336</v>
      </c>
      <c r="G791" s="1" t="s">
        <v>112</v>
      </c>
      <c r="H791" s="1" t="s">
        <v>112</v>
      </c>
      <c r="I791" s="1" t="s">
        <v>112</v>
      </c>
      <c r="J791" s="1" t="s">
        <v>9616</v>
      </c>
      <c r="K791" s="1" t="s">
        <v>9031</v>
      </c>
      <c r="L791" s="1" t="s">
        <v>1051</v>
      </c>
      <c r="N791" s="1" t="s">
        <v>116</v>
      </c>
      <c r="O791" s="1" t="s">
        <v>117</v>
      </c>
      <c r="P791" s="9">
        <v>96950</v>
      </c>
      <c r="Q791" s="1" t="s">
        <v>118</v>
      </c>
      <c r="S791" s="1">
        <v>16702358778</v>
      </c>
      <c r="U791" s="1">
        <v>522298</v>
      </c>
      <c r="V791" s="1" t="s">
        <v>119</v>
      </c>
      <c r="X791" s="1" t="s">
        <v>1052</v>
      </c>
      <c r="Y791" s="1" t="s">
        <v>1053</v>
      </c>
      <c r="Z791" s="1" t="s">
        <v>1054</v>
      </c>
      <c r="AA791" s="1" t="s">
        <v>373</v>
      </c>
      <c r="AB791" s="1" t="s">
        <v>1051</v>
      </c>
      <c r="AD791" s="1" t="s">
        <v>116</v>
      </c>
      <c r="AE791" s="1" t="s">
        <v>117</v>
      </c>
      <c r="AF791" s="9">
        <v>96950</v>
      </c>
      <c r="AG791" s="1" t="s">
        <v>118</v>
      </c>
      <c r="AI791" s="1">
        <v>16702358778</v>
      </c>
      <c r="AK791" s="1" t="s">
        <v>1055</v>
      </c>
      <c r="BC791" s="1" t="str">
        <f>"41-2031.00"</f>
        <v>41-2031.00</v>
      </c>
      <c r="BD791" s="1" t="s">
        <v>743</v>
      </c>
      <c r="BE791" s="1" t="s">
        <v>9617</v>
      </c>
      <c r="BF791" s="1" t="s">
        <v>2717</v>
      </c>
      <c r="BG791" s="1">
        <v>3</v>
      </c>
      <c r="BH791" s="1">
        <v>3</v>
      </c>
      <c r="BI791" s="2">
        <v>44470</v>
      </c>
      <c r="BJ791" s="2">
        <v>44834</v>
      </c>
      <c r="BK791" s="2">
        <v>44470</v>
      </c>
      <c r="BL791" s="2">
        <v>44834</v>
      </c>
      <c r="BM791" s="1">
        <v>40</v>
      </c>
      <c r="BN791" s="1">
        <v>0</v>
      </c>
      <c r="BO791" s="1">
        <v>8</v>
      </c>
      <c r="BP791" s="1">
        <v>8</v>
      </c>
      <c r="BQ791" s="1">
        <v>8</v>
      </c>
      <c r="BR791" s="1">
        <v>8</v>
      </c>
      <c r="BS791" s="1">
        <v>8</v>
      </c>
      <c r="BT791" s="1">
        <v>0</v>
      </c>
      <c r="BU791" s="1" t="str">
        <f>"8:00 AM"</f>
        <v>8:00 AM</v>
      </c>
      <c r="BV791" s="1" t="str">
        <f>"8:00 PM"</f>
        <v>8:00 PM</v>
      </c>
      <c r="BW791" s="1" t="s">
        <v>135</v>
      </c>
      <c r="BX791" s="1">
        <v>0</v>
      </c>
      <c r="BY791" s="1">
        <v>12</v>
      </c>
      <c r="BZ791" s="1" t="s">
        <v>112</v>
      </c>
      <c r="CA791" s="1">
        <v>0</v>
      </c>
      <c r="CB791" s="1" t="s">
        <v>138</v>
      </c>
      <c r="CC791" s="1" t="s">
        <v>4146</v>
      </c>
      <c r="CE791" s="1" t="s">
        <v>116</v>
      </c>
      <c r="CF791" s="1" t="s">
        <v>117</v>
      </c>
      <c r="CG791" s="1">
        <v>96950</v>
      </c>
      <c r="CH791" s="3">
        <v>8.7100000000000009</v>
      </c>
      <c r="CI791" s="3">
        <v>8.7100000000000009</v>
      </c>
      <c r="CJ791" s="3">
        <v>13.06</v>
      </c>
      <c r="CK791" s="3">
        <v>13.06</v>
      </c>
      <c r="CL791" s="1" t="s">
        <v>137</v>
      </c>
      <c r="CM791" s="1" t="s">
        <v>168</v>
      </c>
      <c r="CN791" s="1" t="s">
        <v>139</v>
      </c>
      <c r="CP791" s="1" t="s">
        <v>112</v>
      </c>
      <c r="CQ791" s="1" t="s">
        <v>111</v>
      </c>
      <c r="CR791" s="1" t="s">
        <v>111</v>
      </c>
      <c r="CS791" s="1" t="s">
        <v>111</v>
      </c>
      <c r="CT791" s="1" t="s">
        <v>138</v>
      </c>
      <c r="CU791" s="1" t="s">
        <v>111</v>
      </c>
      <c r="CV791" s="1" t="s">
        <v>111</v>
      </c>
      <c r="CW791" s="1" t="s">
        <v>10432</v>
      </c>
      <c r="CX791" s="1">
        <v>16702358778</v>
      </c>
      <c r="CY791" s="1" t="s">
        <v>1055</v>
      </c>
      <c r="CZ791" s="1" t="s">
        <v>138</v>
      </c>
      <c r="DA791" s="1" t="s">
        <v>111</v>
      </c>
      <c r="DB791" s="1" t="s">
        <v>112</v>
      </c>
    </row>
    <row r="792" spans="1:111" ht="15.6" customHeight="1" x14ac:dyDescent="0.25">
      <c r="A792" s="1" t="s">
        <v>10433</v>
      </c>
      <c r="B792" s="1" t="s">
        <v>238</v>
      </c>
      <c r="C792" s="2">
        <v>44319.93864537037</v>
      </c>
      <c r="D792" s="2">
        <v>44355</v>
      </c>
      <c r="E792" s="1" t="s">
        <v>110</v>
      </c>
      <c r="F792" s="2">
        <v>44468.833333333336</v>
      </c>
      <c r="G792" s="1" t="s">
        <v>111</v>
      </c>
      <c r="H792" s="1" t="s">
        <v>112</v>
      </c>
      <c r="I792" s="1" t="s">
        <v>112</v>
      </c>
      <c r="J792" s="1" t="s">
        <v>2044</v>
      </c>
      <c r="K792" s="1" t="s">
        <v>2045</v>
      </c>
      <c r="L792" s="1" t="s">
        <v>2046</v>
      </c>
      <c r="N792" s="1" t="s">
        <v>116</v>
      </c>
      <c r="O792" s="1" t="s">
        <v>117</v>
      </c>
      <c r="P792" s="9">
        <v>96950</v>
      </c>
      <c r="Q792" s="1" t="s">
        <v>118</v>
      </c>
      <c r="S792" s="1">
        <v>16702343215</v>
      </c>
      <c r="U792" s="1">
        <v>8121</v>
      </c>
      <c r="V792" s="1" t="s">
        <v>119</v>
      </c>
      <c r="X792" s="1" t="s">
        <v>2047</v>
      </c>
      <c r="Y792" s="1" t="s">
        <v>2048</v>
      </c>
      <c r="Z792" s="1" t="s">
        <v>2049</v>
      </c>
      <c r="AA792" s="1" t="s">
        <v>2050</v>
      </c>
      <c r="AB792" s="1" t="s">
        <v>2046</v>
      </c>
      <c r="AD792" s="1" t="s">
        <v>116</v>
      </c>
      <c r="AE792" s="1" t="s">
        <v>117</v>
      </c>
      <c r="AF792" s="9">
        <v>96950</v>
      </c>
      <c r="AG792" s="1" t="s">
        <v>118</v>
      </c>
      <c r="AI792" s="1">
        <v>16702343215</v>
      </c>
      <c r="AK792" s="1" t="s">
        <v>2057</v>
      </c>
      <c r="BC792" s="1" t="str">
        <f>"39-5012.00"</f>
        <v>39-5012.00</v>
      </c>
      <c r="BD792" s="1" t="s">
        <v>1831</v>
      </c>
      <c r="BE792" s="1" t="s">
        <v>10434</v>
      </c>
      <c r="BF792" s="1" t="s">
        <v>2053</v>
      </c>
      <c r="BG792" s="1">
        <v>4</v>
      </c>
      <c r="BH792" s="1">
        <v>4</v>
      </c>
      <c r="BI792" s="2">
        <v>44470</v>
      </c>
      <c r="BJ792" s="2">
        <v>45565</v>
      </c>
      <c r="BK792" s="2">
        <v>44470</v>
      </c>
      <c r="BL792" s="2">
        <v>45565</v>
      </c>
      <c r="BM792" s="1">
        <v>35</v>
      </c>
      <c r="BN792" s="1">
        <v>7</v>
      </c>
      <c r="BO792" s="1">
        <v>0</v>
      </c>
      <c r="BP792" s="1">
        <v>0</v>
      </c>
      <c r="BQ792" s="1">
        <v>7</v>
      </c>
      <c r="BR792" s="1">
        <v>7</v>
      </c>
      <c r="BS792" s="1">
        <v>7</v>
      </c>
      <c r="BT792" s="1">
        <v>7</v>
      </c>
      <c r="BU792" s="1" t="str">
        <f>"10:00 AM"</f>
        <v>10:00 AM</v>
      </c>
      <c r="BV792" s="1" t="str">
        <f>"6:00 PM"</f>
        <v>6:00 PM</v>
      </c>
      <c r="BW792" s="1" t="s">
        <v>230</v>
      </c>
      <c r="BX792" s="1">
        <v>0</v>
      </c>
      <c r="BY792" s="1">
        <v>24</v>
      </c>
      <c r="BZ792" s="1" t="s">
        <v>112</v>
      </c>
      <c r="CB792" s="1" t="s">
        <v>138</v>
      </c>
      <c r="CC792" s="1" t="s">
        <v>2054</v>
      </c>
      <c r="CD792" s="1" t="s">
        <v>10435</v>
      </c>
      <c r="CE792" s="1" t="s">
        <v>116</v>
      </c>
      <c r="CF792" s="1" t="s">
        <v>117</v>
      </c>
      <c r="CG792" s="1">
        <v>96950</v>
      </c>
      <c r="CH792" s="3">
        <v>8.08</v>
      </c>
      <c r="CJ792" s="3">
        <v>12.12</v>
      </c>
      <c r="CL792" s="1" t="s">
        <v>137</v>
      </c>
      <c r="CM792" s="1" t="s">
        <v>138</v>
      </c>
      <c r="CN792" s="1" t="s">
        <v>139</v>
      </c>
      <c r="CP792" s="1" t="s">
        <v>112</v>
      </c>
      <c r="CQ792" s="1" t="s">
        <v>111</v>
      </c>
      <c r="CR792" s="1" t="s">
        <v>112</v>
      </c>
      <c r="CS792" s="1" t="s">
        <v>111</v>
      </c>
      <c r="CT792" s="1" t="s">
        <v>138</v>
      </c>
      <c r="CU792" s="1" t="s">
        <v>111</v>
      </c>
      <c r="CV792" s="1" t="s">
        <v>138</v>
      </c>
      <c r="CW792" s="1" t="s">
        <v>2056</v>
      </c>
      <c r="CX792" s="1">
        <v>16702343215</v>
      </c>
      <c r="CY792" s="1" t="s">
        <v>2057</v>
      </c>
      <c r="CZ792" s="1" t="s">
        <v>138</v>
      </c>
      <c r="DA792" s="1" t="s">
        <v>111</v>
      </c>
      <c r="DB792" s="1" t="s">
        <v>112</v>
      </c>
    </row>
    <row r="793" spans="1:111" ht="15.6" customHeight="1" x14ac:dyDescent="0.25">
      <c r="A793" s="1" t="s">
        <v>10436</v>
      </c>
      <c r="B793" s="1" t="s">
        <v>238</v>
      </c>
      <c r="C793" s="2">
        <v>44341.884750694444</v>
      </c>
      <c r="D793" s="2">
        <v>44379</v>
      </c>
      <c r="E793" s="1" t="s">
        <v>110</v>
      </c>
      <c r="F793" s="2">
        <v>44462.833333333336</v>
      </c>
      <c r="G793" s="1" t="s">
        <v>111</v>
      </c>
      <c r="H793" s="1" t="s">
        <v>112</v>
      </c>
      <c r="I793" s="1" t="s">
        <v>112</v>
      </c>
      <c r="J793" s="1" t="s">
        <v>5027</v>
      </c>
      <c r="K793" s="1" t="s">
        <v>5028</v>
      </c>
      <c r="L793" s="1" t="s">
        <v>3857</v>
      </c>
      <c r="M793" s="1" t="s">
        <v>3858</v>
      </c>
      <c r="N793" s="1" t="s">
        <v>2272</v>
      </c>
      <c r="O793" s="1" t="s">
        <v>117</v>
      </c>
      <c r="P793" s="9">
        <v>96950</v>
      </c>
      <c r="Q793" s="1" t="s">
        <v>118</v>
      </c>
      <c r="S793" s="1">
        <v>16702347000</v>
      </c>
      <c r="U793" s="1">
        <v>72111</v>
      </c>
      <c r="V793" s="1" t="s">
        <v>119</v>
      </c>
      <c r="X793" s="1" t="s">
        <v>2357</v>
      </c>
      <c r="Y793" s="1" t="s">
        <v>5029</v>
      </c>
      <c r="Z793" s="1" t="s">
        <v>138</v>
      </c>
      <c r="AA793" s="1" t="s">
        <v>373</v>
      </c>
      <c r="AB793" s="1" t="s">
        <v>3857</v>
      </c>
      <c r="AC793" s="1" t="s">
        <v>3860</v>
      </c>
      <c r="AD793" s="1" t="s">
        <v>2272</v>
      </c>
      <c r="AE793" s="1" t="s">
        <v>117</v>
      </c>
      <c r="AF793" s="9">
        <v>96950</v>
      </c>
      <c r="AG793" s="1" t="s">
        <v>118</v>
      </c>
      <c r="AI793" s="1">
        <v>16702347000</v>
      </c>
      <c r="AK793" s="1" t="s">
        <v>3861</v>
      </c>
      <c r="BC793" s="1" t="str">
        <f>"49-9071.00"</f>
        <v>49-9071.00</v>
      </c>
      <c r="BD793" s="1" t="s">
        <v>214</v>
      </c>
      <c r="BE793" s="1" t="s">
        <v>5030</v>
      </c>
      <c r="BF793" s="1" t="s">
        <v>5031</v>
      </c>
      <c r="BG793" s="1">
        <v>2</v>
      </c>
      <c r="BH793" s="1">
        <v>2</v>
      </c>
      <c r="BI793" s="2">
        <v>44464</v>
      </c>
      <c r="BJ793" s="2">
        <v>44828</v>
      </c>
      <c r="BK793" s="2">
        <v>44464</v>
      </c>
      <c r="BL793" s="2">
        <v>44828</v>
      </c>
      <c r="BM793" s="1">
        <v>35</v>
      </c>
      <c r="BN793" s="1">
        <v>0</v>
      </c>
      <c r="BO793" s="1">
        <v>7</v>
      </c>
      <c r="BP793" s="1">
        <v>7</v>
      </c>
      <c r="BQ793" s="1">
        <v>7</v>
      </c>
      <c r="BR793" s="1">
        <v>7</v>
      </c>
      <c r="BS793" s="1">
        <v>7</v>
      </c>
      <c r="BT793" s="1">
        <v>0</v>
      </c>
      <c r="BU793" s="1" t="str">
        <f>"5:00 AM"</f>
        <v>5:00 AM</v>
      </c>
      <c r="BV793" s="1" t="str">
        <f>"1:00 PM"</f>
        <v>1:00 PM</v>
      </c>
      <c r="BW793" s="1" t="s">
        <v>135</v>
      </c>
      <c r="BX793" s="1">
        <v>0</v>
      </c>
      <c r="BY793" s="1">
        <v>12</v>
      </c>
      <c r="BZ793" s="1" t="s">
        <v>112</v>
      </c>
      <c r="CB793" s="4" t="s">
        <v>5032</v>
      </c>
      <c r="CC793" s="1" t="s">
        <v>3857</v>
      </c>
      <c r="CD793" s="1" t="s">
        <v>3858</v>
      </c>
      <c r="CE793" s="1" t="s">
        <v>2272</v>
      </c>
      <c r="CF793" s="1" t="s">
        <v>117</v>
      </c>
      <c r="CG793" s="1">
        <v>96950</v>
      </c>
      <c r="CH793" s="3">
        <v>8.7100000000000009</v>
      </c>
      <c r="CI793" s="3">
        <v>9</v>
      </c>
      <c r="CJ793" s="3">
        <v>13.07</v>
      </c>
      <c r="CK793" s="3">
        <v>13.5</v>
      </c>
      <c r="CL793" s="1" t="s">
        <v>137</v>
      </c>
      <c r="CN793" s="1" t="s">
        <v>139</v>
      </c>
      <c r="CP793" s="1" t="s">
        <v>112</v>
      </c>
      <c r="CQ793" s="1" t="s">
        <v>111</v>
      </c>
      <c r="CR793" s="1" t="s">
        <v>112</v>
      </c>
      <c r="CS793" s="1" t="s">
        <v>111</v>
      </c>
      <c r="CT793" s="1" t="s">
        <v>138</v>
      </c>
      <c r="CU793" s="1" t="s">
        <v>111</v>
      </c>
      <c r="CV793" s="1" t="s">
        <v>111</v>
      </c>
      <c r="CW793" s="1" t="s">
        <v>3866</v>
      </c>
      <c r="CX793" s="1">
        <v>16702347000</v>
      </c>
      <c r="CY793" s="1" t="s">
        <v>3867</v>
      </c>
      <c r="CZ793" s="1" t="s">
        <v>138</v>
      </c>
      <c r="DA793" s="1" t="s">
        <v>111</v>
      </c>
      <c r="DB793" s="1" t="s">
        <v>112</v>
      </c>
    </row>
    <row r="794" spans="1:111" ht="15.6" customHeight="1" x14ac:dyDescent="0.25">
      <c r="A794" s="1" t="s">
        <v>10437</v>
      </c>
      <c r="B794" s="1" t="s">
        <v>238</v>
      </c>
      <c r="C794" s="2">
        <v>44329.046507754632</v>
      </c>
      <c r="D794" s="2">
        <v>44369</v>
      </c>
      <c r="E794" s="1" t="s">
        <v>110</v>
      </c>
      <c r="F794" s="2">
        <v>44468.833333333336</v>
      </c>
      <c r="G794" s="1" t="s">
        <v>112</v>
      </c>
      <c r="H794" s="1" t="s">
        <v>112</v>
      </c>
      <c r="I794" s="1" t="s">
        <v>112</v>
      </c>
      <c r="J794" s="1" t="s">
        <v>10438</v>
      </c>
      <c r="K794" s="1" t="s">
        <v>10439</v>
      </c>
      <c r="L794" s="1" t="s">
        <v>1197</v>
      </c>
      <c r="M794" s="1" t="s">
        <v>138</v>
      </c>
      <c r="N794" s="1" t="s">
        <v>116</v>
      </c>
      <c r="O794" s="1" t="s">
        <v>117</v>
      </c>
      <c r="P794" s="9">
        <v>96950</v>
      </c>
      <c r="Q794" s="1" t="s">
        <v>118</v>
      </c>
      <c r="S794" s="1">
        <v>16704845868</v>
      </c>
      <c r="U794" s="1">
        <v>445110</v>
      </c>
      <c r="V794" s="1" t="s">
        <v>119</v>
      </c>
      <c r="X794" s="1" t="s">
        <v>1614</v>
      </c>
      <c r="Y794" s="1" t="s">
        <v>1615</v>
      </c>
      <c r="AA794" s="1" t="s">
        <v>343</v>
      </c>
      <c r="AB794" s="1" t="s">
        <v>1197</v>
      </c>
      <c r="AC794" s="1" t="s">
        <v>138</v>
      </c>
      <c r="AD794" s="1" t="s">
        <v>116</v>
      </c>
      <c r="AE794" s="1" t="s">
        <v>117</v>
      </c>
      <c r="AF794" s="9">
        <v>96950</v>
      </c>
      <c r="AG794" s="1" t="s">
        <v>118</v>
      </c>
      <c r="AI794" s="1">
        <v>16704845868</v>
      </c>
      <c r="AK794" s="1" t="s">
        <v>10440</v>
      </c>
      <c r="BC794" s="1" t="str">
        <f>"49-9071.00"</f>
        <v>49-9071.00</v>
      </c>
      <c r="BD794" s="1" t="s">
        <v>214</v>
      </c>
      <c r="BE794" s="1" t="s">
        <v>10441</v>
      </c>
      <c r="BF794" s="1" t="s">
        <v>8437</v>
      </c>
      <c r="BG794" s="1">
        <v>1</v>
      </c>
      <c r="BH794" s="1">
        <v>1</v>
      </c>
      <c r="BI794" s="2">
        <v>44470</v>
      </c>
      <c r="BJ794" s="2">
        <v>44834</v>
      </c>
      <c r="BK794" s="2">
        <v>44470</v>
      </c>
      <c r="BL794" s="2">
        <v>44834</v>
      </c>
      <c r="BM794" s="1">
        <v>40</v>
      </c>
      <c r="BN794" s="1">
        <v>0</v>
      </c>
      <c r="BO794" s="1">
        <v>8</v>
      </c>
      <c r="BP794" s="1">
        <v>8</v>
      </c>
      <c r="BQ794" s="1">
        <v>8</v>
      </c>
      <c r="BR794" s="1">
        <v>8</v>
      </c>
      <c r="BS794" s="1">
        <v>8</v>
      </c>
      <c r="BT794" s="1">
        <v>0</v>
      </c>
      <c r="BU794" s="1" t="str">
        <f>"8:00 AM"</f>
        <v>8:00 AM</v>
      </c>
      <c r="BV794" s="1" t="str">
        <f>"5:00 PM"</f>
        <v>5:00 PM</v>
      </c>
      <c r="BW794" s="1" t="s">
        <v>230</v>
      </c>
      <c r="BX794" s="1">
        <v>0</v>
      </c>
      <c r="BY794" s="1">
        <v>12</v>
      </c>
      <c r="BZ794" s="1" t="s">
        <v>112</v>
      </c>
      <c r="CB794" s="1" t="s">
        <v>10442</v>
      </c>
      <c r="CC794" s="1" t="s">
        <v>1197</v>
      </c>
      <c r="CD794" s="1" t="s">
        <v>138</v>
      </c>
      <c r="CE794" s="1" t="s">
        <v>116</v>
      </c>
      <c r="CF794" s="1" t="s">
        <v>117</v>
      </c>
      <c r="CG794" s="1">
        <v>96950</v>
      </c>
      <c r="CH794" s="3">
        <v>8.7100000000000009</v>
      </c>
      <c r="CI794" s="3">
        <v>8.7100000000000009</v>
      </c>
      <c r="CJ794" s="3">
        <v>13.06</v>
      </c>
      <c r="CK794" s="3">
        <v>13.06</v>
      </c>
      <c r="CL794" s="1" t="s">
        <v>137</v>
      </c>
      <c r="CM794" s="1" t="s">
        <v>138</v>
      </c>
      <c r="CN794" s="1" t="s">
        <v>139</v>
      </c>
      <c r="CP794" s="1" t="s">
        <v>112</v>
      </c>
      <c r="CQ794" s="1" t="s">
        <v>111</v>
      </c>
      <c r="CR794" s="1" t="s">
        <v>112</v>
      </c>
      <c r="CS794" s="1" t="s">
        <v>111</v>
      </c>
      <c r="CT794" s="1" t="s">
        <v>138</v>
      </c>
      <c r="CU794" s="1" t="s">
        <v>111</v>
      </c>
      <c r="CV794" s="1" t="s">
        <v>138</v>
      </c>
      <c r="CW794" s="1" t="s">
        <v>300</v>
      </c>
      <c r="CX794" s="1">
        <v>16704845868</v>
      </c>
      <c r="CY794" s="1" t="s">
        <v>10440</v>
      </c>
      <c r="CZ794" s="1" t="s">
        <v>138</v>
      </c>
      <c r="DA794" s="1" t="s">
        <v>111</v>
      </c>
      <c r="DB794" s="1" t="s">
        <v>112</v>
      </c>
    </row>
    <row r="795" spans="1:111" ht="15.6" customHeight="1" x14ac:dyDescent="0.25">
      <c r="A795" s="1" t="s">
        <v>10443</v>
      </c>
      <c r="B795" s="1" t="s">
        <v>238</v>
      </c>
      <c r="C795" s="2">
        <v>44368.866878587964</v>
      </c>
      <c r="D795" s="2">
        <v>44411</v>
      </c>
      <c r="E795" s="1" t="s">
        <v>180</v>
      </c>
      <c r="G795" s="1" t="s">
        <v>112</v>
      </c>
      <c r="H795" s="1" t="s">
        <v>112</v>
      </c>
      <c r="I795" s="1" t="s">
        <v>112</v>
      </c>
      <c r="J795" s="1" t="s">
        <v>6393</v>
      </c>
      <c r="L795" s="1" t="s">
        <v>6375</v>
      </c>
      <c r="N795" s="1" t="s">
        <v>116</v>
      </c>
      <c r="O795" s="1" t="s">
        <v>117</v>
      </c>
      <c r="P795" s="9">
        <v>96950</v>
      </c>
      <c r="Q795" s="1" t="s">
        <v>118</v>
      </c>
      <c r="S795" s="1">
        <v>16702330880</v>
      </c>
      <c r="U795" s="1">
        <v>236220</v>
      </c>
      <c r="V795" s="1" t="s">
        <v>119</v>
      </c>
      <c r="X795" s="1" t="s">
        <v>6376</v>
      </c>
      <c r="Y795" s="1" t="s">
        <v>6377</v>
      </c>
      <c r="Z795" s="1" t="s">
        <v>6378</v>
      </c>
      <c r="AA795" s="1" t="s">
        <v>973</v>
      </c>
      <c r="AB795" s="1" t="s">
        <v>6375</v>
      </c>
      <c r="AD795" s="1" t="s">
        <v>116</v>
      </c>
      <c r="AE795" s="1" t="s">
        <v>117</v>
      </c>
      <c r="AF795" s="9">
        <v>96950</v>
      </c>
      <c r="AG795" s="1" t="s">
        <v>118</v>
      </c>
      <c r="AH795" s="1" t="s">
        <v>138</v>
      </c>
      <c r="AI795" s="1">
        <v>16702330880</v>
      </c>
      <c r="AK795" s="1" t="s">
        <v>6379</v>
      </c>
      <c r="BC795" s="1" t="str">
        <f>"47-2051.00"</f>
        <v>47-2051.00</v>
      </c>
      <c r="BD795" s="1" t="s">
        <v>295</v>
      </c>
      <c r="BE795" s="1" t="s">
        <v>6394</v>
      </c>
      <c r="BF795" s="1" t="s">
        <v>6395</v>
      </c>
      <c r="BG795" s="1">
        <v>15</v>
      </c>
      <c r="BH795" s="1">
        <v>15</v>
      </c>
      <c r="BI795" s="2">
        <v>44470</v>
      </c>
      <c r="BJ795" s="2">
        <v>44834</v>
      </c>
      <c r="BK795" s="2">
        <v>44470</v>
      </c>
      <c r="BL795" s="2">
        <v>44834</v>
      </c>
      <c r="BM795" s="1">
        <v>40</v>
      </c>
      <c r="BN795" s="1">
        <v>0</v>
      </c>
      <c r="BO795" s="1">
        <v>8</v>
      </c>
      <c r="BP795" s="1">
        <v>8</v>
      </c>
      <c r="BQ795" s="1">
        <v>8</v>
      </c>
      <c r="BR795" s="1">
        <v>8</v>
      </c>
      <c r="BS795" s="1">
        <v>8</v>
      </c>
      <c r="BT795" s="1">
        <v>0</v>
      </c>
      <c r="BU795" s="1" t="str">
        <f>"8:00 AM"</f>
        <v>8:00 AM</v>
      </c>
      <c r="BV795" s="1" t="str">
        <f>"5:00 PM"</f>
        <v>5:00 PM</v>
      </c>
      <c r="BW795" s="1" t="s">
        <v>230</v>
      </c>
      <c r="BX795" s="1">
        <v>0</v>
      </c>
      <c r="BY795" s="1">
        <v>3</v>
      </c>
      <c r="BZ795" s="1" t="s">
        <v>112</v>
      </c>
      <c r="CB795" s="1" t="s">
        <v>362</v>
      </c>
      <c r="CC795" s="1" t="s">
        <v>6396</v>
      </c>
      <c r="CD795" s="1" t="s">
        <v>1197</v>
      </c>
      <c r="CE795" s="1" t="s">
        <v>116</v>
      </c>
      <c r="CF795" s="1" t="s">
        <v>117</v>
      </c>
      <c r="CG795" s="1">
        <v>96950</v>
      </c>
      <c r="CH795" s="3">
        <v>8.34</v>
      </c>
      <c r="CI795" s="3">
        <v>8.34</v>
      </c>
      <c r="CJ795" s="3">
        <v>12.51</v>
      </c>
      <c r="CK795" s="3">
        <v>12.51</v>
      </c>
      <c r="CL795" s="1" t="s">
        <v>137</v>
      </c>
      <c r="CM795" s="1" t="s">
        <v>138</v>
      </c>
      <c r="CN795" s="1" t="s">
        <v>139</v>
      </c>
      <c r="CP795" s="1" t="s">
        <v>111</v>
      </c>
      <c r="CQ795" s="1" t="s">
        <v>111</v>
      </c>
      <c r="CR795" s="1" t="s">
        <v>111</v>
      </c>
      <c r="CS795" s="1" t="s">
        <v>111</v>
      </c>
      <c r="CT795" s="1" t="s">
        <v>138</v>
      </c>
      <c r="CU795" s="1" t="s">
        <v>111</v>
      </c>
      <c r="CV795" s="1" t="s">
        <v>138</v>
      </c>
      <c r="CW795" s="1" t="s">
        <v>138</v>
      </c>
      <c r="CX795" s="1">
        <v>16702330880</v>
      </c>
      <c r="CY795" s="1" t="s">
        <v>6382</v>
      </c>
      <c r="CZ795" s="1" t="s">
        <v>138</v>
      </c>
      <c r="DA795" s="1" t="s">
        <v>111</v>
      </c>
      <c r="DB795" s="1" t="s">
        <v>112</v>
      </c>
    </row>
    <row r="796" spans="1:111" ht="15.6" customHeight="1" x14ac:dyDescent="0.25">
      <c r="A796" s="1" t="s">
        <v>10448</v>
      </c>
      <c r="B796" s="1" t="s">
        <v>238</v>
      </c>
      <c r="C796" s="2">
        <v>44302.069856134258</v>
      </c>
      <c r="D796" s="2">
        <v>44340</v>
      </c>
      <c r="E796" s="1" t="s">
        <v>110</v>
      </c>
      <c r="F796" s="2">
        <v>44468.833333333336</v>
      </c>
      <c r="G796" s="1" t="s">
        <v>111</v>
      </c>
      <c r="H796" s="1" t="s">
        <v>112</v>
      </c>
      <c r="I796" s="1" t="s">
        <v>112</v>
      </c>
      <c r="J796" s="1" t="s">
        <v>10449</v>
      </c>
      <c r="K796" s="1" t="s">
        <v>10450</v>
      </c>
      <c r="L796" s="1" t="s">
        <v>10451</v>
      </c>
      <c r="M796" s="1" t="s">
        <v>116</v>
      </c>
      <c r="N796" s="1" t="s">
        <v>1197</v>
      </c>
      <c r="O796" s="1" t="s">
        <v>117</v>
      </c>
      <c r="P796" s="9">
        <v>96950</v>
      </c>
      <c r="Q796" s="1" t="s">
        <v>118</v>
      </c>
      <c r="R796" s="1" t="s">
        <v>138</v>
      </c>
      <c r="S796" s="1">
        <v>16702331800</v>
      </c>
      <c r="U796" s="1">
        <v>6244</v>
      </c>
      <c r="V796" s="1" t="s">
        <v>119</v>
      </c>
      <c r="X796" s="1" t="s">
        <v>1444</v>
      </c>
      <c r="Y796" s="1" t="s">
        <v>1445</v>
      </c>
      <c r="Z796" s="1" t="s">
        <v>1446</v>
      </c>
      <c r="AA796" s="1" t="s">
        <v>724</v>
      </c>
      <c r="AB796" s="1" t="s">
        <v>10451</v>
      </c>
      <c r="AC796" s="1" t="s">
        <v>116</v>
      </c>
      <c r="AD796" s="1" t="s">
        <v>1197</v>
      </c>
      <c r="AE796" s="1" t="s">
        <v>117</v>
      </c>
      <c r="AF796" s="9">
        <v>96950</v>
      </c>
      <c r="AG796" s="1" t="s">
        <v>118</v>
      </c>
      <c r="AH796" s="1" t="s">
        <v>138</v>
      </c>
      <c r="AI796" s="1">
        <v>16702331800</v>
      </c>
      <c r="AK796" s="1" t="s">
        <v>10452</v>
      </c>
      <c r="BC796" s="1" t="str">
        <f>"39-9011.00"</f>
        <v>39-9011.00</v>
      </c>
      <c r="BD796" s="1" t="s">
        <v>1448</v>
      </c>
      <c r="BE796" s="1" t="s">
        <v>10453</v>
      </c>
      <c r="BF796" s="1" t="s">
        <v>1750</v>
      </c>
      <c r="BG796" s="1">
        <v>3</v>
      </c>
      <c r="BH796" s="1">
        <v>3</v>
      </c>
      <c r="BI796" s="2">
        <v>44470</v>
      </c>
      <c r="BJ796" s="2">
        <v>45565</v>
      </c>
      <c r="BK796" s="2">
        <v>44470</v>
      </c>
      <c r="BL796" s="2">
        <v>45565</v>
      </c>
      <c r="BM796" s="1">
        <v>35</v>
      </c>
      <c r="BN796" s="1">
        <v>0</v>
      </c>
      <c r="BO796" s="1">
        <v>7</v>
      </c>
      <c r="BP796" s="1">
        <v>7</v>
      </c>
      <c r="BQ796" s="1">
        <v>7</v>
      </c>
      <c r="BR796" s="1">
        <v>7</v>
      </c>
      <c r="BS796" s="1">
        <v>7</v>
      </c>
      <c r="BT796" s="1">
        <v>0</v>
      </c>
      <c r="BU796" s="1" t="str">
        <f>"8:00 AM"</f>
        <v>8:00 AM</v>
      </c>
      <c r="BV796" s="1" t="str">
        <f>"4:00 PM"</f>
        <v>4:00 PM</v>
      </c>
      <c r="BW796" s="1" t="s">
        <v>135</v>
      </c>
      <c r="BX796" s="1">
        <v>0</v>
      </c>
      <c r="BY796" s="1">
        <v>12</v>
      </c>
      <c r="BZ796" s="1" t="s">
        <v>112</v>
      </c>
      <c r="CA796" s="1">
        <v>0</v>
      </c>
      <c r="CB796" s="4" t="s">
        <v>10454</v>
      </c>
      <c r="CC796" s="1" t="s">
        <v>10451</v>
      </c>
      <c r="CD796" s="1" t="s">
        <v>116</v>
      </c>
      <c r="CE796" s="1" t="s">
        <v>1197</v>
      </c>
      <c r="CF796" s="1" t="s">
        <v>117</v>
      </c>
      <c r="CG796" s="1">
        <v>96950</v>
      </c>
      <c r="CH796" s="3">
        <v>7.33</v>
      </c>
      <c r="CI796" s="3">
        <v>7.33</v>
      </c>
      <c r="CJ796" s="3">
        <v>11</v>
      </c>
      <c r="CK796" s="3">
        <v>11</v>
      </c>
      <c r="CL796" s="1" t="s">
        <v>137</v>
      </c>
      <c r="CM796" s="1" t="s">
        <v>362</v>
      </c>
      <c r="CN796" s="1" t="s">
        <v>139</v>
      </c>
      <c r="CP796" s="1" t="s">
        <v>112</v>
      </c>
      <c r="CQ796" s="1" t="s">
        <v>111</v>
      </c>
      <c r="CR796" s="1" t="s">
        <v>112</v>
      </c>
      <c r="CS796" s="1" t="s">
        <v>111</v>
      </c>
      <c r="CT796" s="1" t="s">
        <v>138</v>
      </c>
      <c r="CU796" s="1" t="s">
        <v>111</v>
      </c>
      <c r="CV796" s="1" t="s">
        <v>138</v>
      </c>
      <c r="CW796" s="1" t="s">
        <v>362</v>
      </c>
      <c r="CX796" s="1">
        <v>16702331800</v>
      </c>
      <c r="CY796" s="1" t="s">
        <v>10452</v>
      </c>
      <c r="CZ796" s="1" t="s">
        <v>138</v>
      </c>
      <c r="DA796" s="1" t="s">
        <v>111</v>
      </c>
      <c r="DB796" s="1" t="s">
        <v>112</v>
      </c>
    </row>
    <row r="797" spans="1:111" ht="15.6" customHeight="1" x14ac:dyDescent="0.25">
      <c r="A797" s="1" t="s">
        <v>10458</v>
      </c>
      <c r="B797" s="1" t="s">
        <v>238</v>
      </c>
      <c r="C797" s="2">
        <v>44326.157913078707</v>
      </c>
      <c r="D797" s="2">
        <v>44356</v>
      </c>
      <c r="E797" s="1" t="s">
        <v>110</v>
      </c>
      <c r="F797" s="2">
        <v>44468.833333333336</v>
      </c>
      <c r="G797" s="1" t="s">
        <v>112</v>
      </c>
      <c r="H797" s="1" t="s">
        <v>112</v>
      </c>
      <c r="I797" s="1" t="s">
        <v>112</v>
      </c>
      <c r="J797" s="1" t="s">
        <v>10126</v>
      </c>
      <c r="K797" s="1" t="s">
        <v>10459</v>
      </c>
      <c r="L797" s="1" t="s">
        <v>8922</v>
      </c>
      <c r="M797" s="1" t="s">
        <v>138</v>
      </c>
      <c r="N797" s="1" t="s">
        <v>116</v>
      </c>
      <c r="O797" s="1" t="s">
        <v>117</v>
      </c>
      <c r="P797" s="9">
        <v>96950</v>
      </c>
      <c r="Q797" s="1" t="s">
        <v>118</v>
      </c>
      <c r="R797" s="1" t="s">
        <v>242</v>
      </c>
      <c r="S797" s="1">
        <v>16702359168</v>
      </c>
      <c r="U797" s="1">
        <v>44511</v>
      </c>
      <c r="V797" s="1" t="s">
        <v>119</v>
      </c>
      <c r="X797" s="1" t="s">
        <v>6542</v>
      </c>
      <c r="Y797" s="1" t="s">
        <v>10129</v>
      </c>
      <c r="AA797" s="1" t="s">
        <v>245</v>
      </c>
      <c r="AB797" s="1" t="s">
        <v>8924</v>
      </c>
      <c r="AC797" s="1" t="s">
        <v>138</v>
      </c>
      <c r="AD797" s="1" t="s">
        <v>116</v>
      </c>
      <c r="AE797" s="1" t="s">
        <v>117</v>
      </c>
      <c r="AF797" s="9">
        <v>96950</v>
      </c>
      <c r="AG797" s="1" t="s">
        <v>118</v>
      </c>
      <c r="AH797" s="1" t="s">
        <v>242</v>
      </c>
      <c r="AI797" s="1">
        <v>16702359168</v>
      </c>
      <c r="AK797" s="1" t="s">
        <v>10130</v>
      </c>
      <c r="BC797" s="1" t="str">
        <f>"41-1011.00"</f>
        <v>41-1011.00</v>
      </c>
      <c r="BD797" s="1" t="s">
        <v>975</v>
      </c>
      <c r="BE797" s="1" t="s">
        <v>10460</v>
      </c>
      <c r="BF797" s="1" t="s">
        <v>977</v>
      </c>
      <c r="BG797" s="1">
        <v>2</v>
      </c>
      <c r="BH797" s="1">
        <v>2</v>
      </c>
      <c r="BI797" s="2">
        <v>44470</v>
      </c>
      <c r="BJ797" s="2">
        <v>44834</v>
      </c>
      <c r="BK797" s="2">
        <v>44470</v>
      </c>
      <c r="BL797" s="2">
        <v>44834</v>
      </c>
      <c r="BM797" s="1">
        <v>35</v>
      </c>
      <c r="BN797" s="1">
        <v>0</v>
      </c>
      <c r="BO797" s="1">
        <v>7</v>
      </c>
      <c r="BP797" s="1">
        <v>7</v>
      </c>
      <c r="BQ797" s="1">
        <v>7</v>
      </c>
      <c r="BR797" s="1">
        <v>7</v>
      </c>
      <c r="BS797" s="1">
        <v>7</v>
      </c>
      <c r="BT797" s="1">
        <v>0</v>
      </c>
      <c r="BU797" s="1" t="str">
        <f>"8:00 AM"</f>
        <v>8:00 AM</v>
      </c>
      <c r="BV797" s="1" t="str">
        <f>"5:00 PM"</f>
        <v>5:00 PM</v>
      </c>
      <c r="BW797" s="1" t="s">
        <v>135</v>
      </c>
      <c r="BX797" s="1">
        <v>0</v>
      </c>
      <c r="BY797" s="1">
        <v>12</v>
      </c>
      <c r="BZ797" s="1" t="s">
        <v>111</v>
      </c>
      <c r="CA797" s="1">
        <v>5</v>
      </c>
      <c r="CB797" s="4" t="s">
        <v>10461</v>
      </c>
      <c r="CC797" s="1" t="s">
        <v>8922</v>
      </c>
      <c r="CD797" s="1" t="s">
        <v>138</v>
      </c>
      <c r="CE797" s="1" t="s">
        <v>116</v>
      </c>
      <c r="CF797" s="1" t="s">
        <v>117</v>
      </c>
      <c r="CG797" s="1">
        <v>96950</v>
      </c>
      <c r="CH797" s="3">
        <v>9.98</v>
      </c>
      <c r="CI797" s="3">
        <v>9.98</v>
      </c>
      <c r="CJ797" s="3">
        <v>14.97</v>
      </c>
      <c r="CK797" s="3">
        <v>14.97</v>
      </c>
      <c r="CL797" s="1" t="s">
        <v>137</v>
      </c>
      <c r="CM797" s="1" t="s">
        <v>979</v>
      </c>
      <c r="CN797" s="1" t="s">
        <v>139</v>
      </c>
      <c r="CP797" s="1" t="s">
        <v>112</v>
      </c>
      <c r="CQ797" s="1" t="s">
        <v>111</v>
      </c>
      <c r="CR797" s="1" t="s">
        <v>112</v>
      </c>
      <c r="CS797" s="1" t="s">
        <v>111</v>
      </c>
      <c r="CT797" s="1" t="s">
        <v>138</v>
      </c>
      <c r="CU797" s="1" t="s">
        <v>111</v>
      </c>
      <c r="CV797" s="1" t="s">
        <v>138</v>
      </c>
      <c r="CW797" s="1" t="s">
        <v>7384</v>
      </c>
      <c r="CX797" s="1">
        <v>16702359168</v>
      </c>
      <c r="CY797" s="1" t="s">
        <v>10134</v>
      </c>
      <c r="CZ797" s="1" t="s">
        <v>138</v>
      </c>
      <c r="DA797" s="1" t="s">
        <v>111</v>
      </c>
      <c r="DB797" s="1" t="s">
        <v>112</v>
      </c>
    </row>
    <row r="798" spans="1:111" ht="15.6" customHeight="1" x14ac:dyDescent="0.25">
      <c r="A798" s="1" t="s">
        <v>10462</v>
      </c>
      <c r="B798" s="1" t="s">
        <v>238</v>
      </c>
      <c r="C798" s="2">
        <v>44308.106667476852</v>
      </c>
      <c r="D798" s="2">
        <v>44349</v>
      </c>
      <c r="E798" s="1" t="s">
        <v>110</v>
      </c>
      <c r="F798" s="2">
        <v>44468.833333333336</v>
      </c>
      <c r="G798" s="1" t="s">
        <v>111</v>
      </c>
      <c r="H798" s="1" t="s">
        <v>112</v>
      </c>
      <c r="I798" s="1" t="s">
        <v>112</v>
      </c>
      <c r="J798" s="1" t="s">
        <v>1194</v>
      </c>
      <c r="K798" s="1" t="s">
        <v>1195</v>
      </c>
      <c r="L798" s="1" t="s">
        <v>1196</v>
      </c>
      <c r="M798" s="1" t="s">
        <v>1197</v>
      </c>
      <c r="N798" s="1" t="s">
        <v>116</v>
      </c>
      <c r="O798" s="1" t="s">
        <v>117</v>
      </c>
      <c r="P798" s="9">
        <v>96950</v>
      </c>
      <c r="Q798" s="1" t="s">
        <v>118</v>
      </c>
      <c r="R798" s="1" t="s">
        <v>138</v>
      </c>
      <c r="S798" s="1">
        <v>16702339995</v>
      </c>
      <c r="U798" s="1">
        <v>722511</v>
      </c>
      <c r="V798" s="1" t="s">
        <v>119</v>
      </c>
      <c r="X798" s="1" t="s">
        <v>210</v>
      </c>
      <c r="Y798" s="1" t="s">
        <v>1198</v>
      </c>
      <c r="AA798" s="1" t="s">
        <v>373</v>
      </c>
      <c r="AB798" s="1" t="s">
        <v>1196</v>
      </c>
      <c r="AC798" s="1" t="s">
        <v>1197</v>
      </c>
      <c r="AD798" s="1" t="s">
        <v>116</v>
      </c>
      <c r="AE798" s="1" t="s">
        <v>117</v>
      </c>
      <c r="AF798" s="9">
        <v>96950</v>
      </c>
      <c r="AG798" s="1" t="s">
        <v>118</v>
      </c>
      <c r="AH798" s="1" t="s">
        <v>138</v>
      </c>
      <c r="AI798" s="1">
        <v>16702339995</v>
      </c>
      <c r="AK798" s="1" t="s">
        <v>1199</v>
      </c>
      <c r="BC798" s="1" t="str">
        <f>"35-9031.00"</f>
        <v>35-9031.00</v>
      </c>
      <c r="BD798" s="1" t="s">
        <v>2513</v>
      </c>
      <c r="BE798" s="1" t="s">
        <v>10463</v>
      </c>
      <c r="BF798" s="1" t="s">
        <v>10464</v>
      </c>
      <c r="BG798" s="1">
        <v>1</v>
      </c>
      <c r="BH798" s="1">
        <v>1</v>
      </c>
      <c r="BI798" s="2">
        <v>44470</v>
      </c>
      <c r="BJ798" s="2">
        <v>44834</v>
      </c>
      <c r="BK798" s="2">
        <v>44470</v>
      </c>
      <c r="BL798" s="2">
        <v>44834</v>
      </c>
      <c r="BM798" s="1">
        <v>35</v>
      </c>
      <c r="BN798" s="1">
        <v>6</v>
      </c>
      <c r="BO798" s="1">
        <v>0</v>
      </c>
      <c r="BP798" s="1">
        <v>5</v>
      </c>
      <c r="BQ798" s="1">
        <v>6</v>
      </c>
      <c r="BR798" s="1">
        <v>6</v>
      </c>
      <c r="BS798" s="1">
        <v>6</v>
      </c>
      <c r="BT798" s="1">
        <v>6</v>
      </c>
      <c r="BU798" s="1" t="str">
        <f>"11:00 AM"</f>
        <v>11:00 AM</v>
      </c>
      <c r="BV798" s="1" t="str">
        <f>"9:00 PM"</f>
        <v>9:00 PM</v>
      </c>
      <c r="BW798" s="1" t="s">
        <v>135</v>
      </c>
      <c r="BX798" s="1">
        <v>0</v>
      </c>
      <c r="BY798" s="1">
        <v>12</v>
      </c>
      <c r="BZ798" s="1" t="s">
        <v>112</v>
      </c>
      <c r="CA798" s="1">
        <v>0</v>
      </c>
      <c r="CB798" s="4" t="s">
        <v>10465</v>
      </c>
      <c r="CC798" s="1" t="s">
        <v>1194</v>
      </c>
      <c r="CD798" s="1" t="s">
        <v>1197</v>
      </c>
      <c r="CE798" s="1" t="s">
        <v>116</v>
      </c>
      <c r="CF798" s="1" t="s">
        <v>117</v>
      </c>
      <c r="CG798" s="1">
        <v>96950</v>
      </c>
      <c r="CH798" s="3">
        <v>7.76</v>
      </c>
      <c r="CI798" s="3">
        <v>7.76</v>
      </c>
      <c r="CL798" s="1" t="s">
        <v>137</v>
      </c>
      <c r="CM798" s="1" t="s">
        <v>168</v>
      </c>
      <c r="CN798" s="1" t="s">
        <v>139</v>
      </c>
      <c r="CP798" s="1" t="s">
        <v>112</v>
      </c>
      <c r="CQ798" s="1" t="s">
        <v>111</v>
      </c>
      <c r="CR798" s="1" t="s">
        <v>112</v>
      </c>
      <c r="CS798" s="1" t="s">
        <v>112</v>
      </c>
      <c r="CT798" s="1" t="s">
        <v>138</v>
      </c>
      <c r="CU798" s="1" t="s">
        <v>111</v>
      </c>
      <c r="CV798" s="1" t="s">
        <v>138</v>
      </c>
      <c r="CW798" s="1" t="s">
        <v>168</v>
      </c>
      <c r="CX798" s="1">
        <v>16702856134</v>
      </c>
      <c r="CY798" s="1" t="s">
        <v>1199</v>
      </c>
      <c r="CZ798" s="1" t="s">
        <v>168</v>
      </c>
      <c r="DA798" s="1" t="s">
        <v>111</v>
      </c>
      <c r="DB798" s="1" t="s">
        <v>112</v>
      </c>
    </row>
    <row r="799" spans="1:111" ht="15.6" customHeight="1" x14ac:dyDescent="0.25">
      <c r="A799" s="1" t="s">
        <v>10466</v>
      </c>
      <c r="B799" s="1" t="s">
        <v>238</v>
      </c>
      <c r="C799" s="2">
        <v>44325.796421180552</v>
      </c>
      <c r="D799" s="2">
        <v>44371</v>
      </c>
      <c r="E799" s="1" t="s">
        <v>180</v>
      </c>
      <c r="G799" s="1" t="s">
        <v>111</v>
      </c>
      <c r="H799" s="1" t="s">
        <v>112</v>
      </c>
      <c r="I799" s="1" t="s">
        <v>112</v>
      </c>
      <c r="J799" s="1" t="s">
        <v>10467</v>
      </c>
      <c r="L799" s="1" t="s">
        <v>862</v>
      </c>
      <c r="M799" s="1" t="s">
        <v>10468</v>
      </c>
      <c r="N799" s="1" t="s">
        <v>167</v>
      </c>
      <c r="O799" s="1" t="s">
        <v>117</v>
      </c>
      <c r="P799" s="9">
        <v>96950</v>
      </c>
      <c r="Q799" s="1" t="s">
        <v>118</v>
      </c>
      <c r="S799" s="1">
        <v>16702334673</v>
      </c>
      <c r="U799" s="1">
        <v>221114</v>
      </c>
      <c r="V799" s="1" t="s">
        <v>119</v>
      </c>
      <c r="X799" s="1" t="s">
        <v>864</v>
      </c>
      <c r="Y799" s="1" t="s">
        <v>865</v>
      </c>
      <c r="AA799" s="1" t="s">
        <v>10469</v>
      </c>
      <c r="AB799" s="1" t="s">
        <v>862</v>
      </c>
      <c r="AC799" s="1" t="s">
        <v>10468</v>
      </c>
      <c r="AD799" s="1" t="s">
        <v>167</v>
      </c>
      <c r="AE799" s="1" t="s">
        <v>117</v>
      </c>
      <c r="AF799" s="9">
        <v>96950</v>
      </c>
      <c r="AG799" s="1" t="s">
        <v>118</v>
      </c>
      <c r="AI799" s="1">
        <v>16702334673</v>
      </c>
      <c r="AK799" s="1" t="s">
        <v>10470</v>
      </c>
      <c r="BC799" s="1" t="str">
        <f>"43-5081.03"</f>
        <v>43-5081.03</v>
      </c>
      <c r="BD799" s="1" t="s">
        <v>868</v>
      </c>
      <c r="BE799" s="1" t="s">
        <v>10471</v>
      </c>
      <c r="BF799" s="1" t="s">
        <v>870</v>
      </c>
      <c r="BG799" s="1">
        <v>1</v>
      </c>
      <c r="BH799" s="1">
        <v>1</v>
      </c>
      <c r="BI799" s="2">
        <v>44348</v>
      </c>
      <c r="BJ799" s="2">
        <v>44712</v>
      </c>
      <c r="BK799" s="2">
        <v>44371</v>
      </c>
      <c r="BL799" s="2">
        <v>44712</v>
      </c>
      <c r="BM799" s="1">
        <v>40</v>
      </c>
      <c r="BN799" s="1">
        <v>0</v>
      </c>
      <c r="BO799" s="1">
        <v>8</v>
      </c>
      <c r="BP799" s="1">
        <v>8</v>
      </c>
      <c r="BQ799" s="1">
        <v>8</v>
      </c>
      <c r="BR799" s="1">
        <v>8</v>
      </c>
      <c r="BS799" s="1">
        <v>8</v>
      </c>
      <c r="BT799" s="1">
        <v>0</v>
      </c>
      <c r="BU799" s="1" t="str">
        <f>"8:00 AM"</f>
        <v>8:00 AM</v>
      </c>
      <c r="BV799" s="1" t="str">
        <f>"5:00 PM"</f>
        <v>5:00 PM</v>
      </c>
      <c r="BW799" s="1" t="s">
        <v>135</v>
      </c>
      <c r="BX799" s="1">
        <v>0</v>
      </c>
      <c r="BY799" s="1">
        <v>12</v>
      </c>
      <c r="BZ799" s="1" t="s">
        <v>112</v>
      </c>
      <c r="CB799" s="4" t="s">
        <v>10472</v>
      </c>
      <c r="CC799" s="1" t="s">
        <v>872</v>
      </c>
      <c r="CD799" s="1" t="s">
        <v>863</v>
      </c>
      <c r="CE799" s="1" t="s">
        <v>167</v>
      </c>
      <c r="CF799" s="1" t="s">
        <v>117</v>
      </c>
      <c r="CG799" s="1">
        <v>96950</v>
      </c>
      <c r="CH799" s="3">
        <v>7.58</v>
      </c>
      <c r="CI799" s="3">
        <v>7.58</v>
      </c>
      <c r="CJ799" s="3">
        <v>11.37</v>
      </c>
      <c r="CK799" s="3">
        <v>11.37</v>
      </c>
      <c r="CL799" s="1" t="s">
        <v>137</v>
      </c>
      <c r="CN799" s="1" t="s">
        <v>218</v>
      </c>
      <c r="CP799" s="1" t="s">
        <v>112</v>
      </c>
      <c r="CQ799" s="1" t="s">
        <v>111</v>
      </c>
      <c r="CR799" s="1" t="s">
        <v>112</v>
      </c>
      <c r="CS799" s="1" t="s">
        <v>111</v>
      </c>
      <c r="CT799" s="1" t="s">
        <v>111</v>
      </c>
      <c r="CU799" s="1" t="s">
        <v>111</v>
      </c>
      <c r="CV799" s="1" t="s">
        <v>138</v>
      </c>
      <c r="CW799" s="1" t="s">
        <v>230</v>
      </c>
      <c r="CX799" s="1">
        <v>16702334673</v>
      </c>
      <c r="CY799" s="1" t="s">
        <v>867</v>
      </c>
      <c r="CZ799" s="1" t="s">
        <v>10473</v>
      </c>
      <c r="DA799" s="1" t="s">
        <v>111</v>
      </c>
      <c r="DB799" s="1" t="s">
        <v>112</v>
      </c>
    </row>
    <row r="800" spans="1:111" ht="15.6" customHeight="1" x14ac:dyDescent="0.25">
      <c r="A800" s="1" t="s">
        <v>10479</v>
      </c>
      <c r="B800" s="1" t="s">
        <v>238</v>
      </c>
      <c r="C800" s="2">
        <v>44327.027865509262</v>
      </c>
      <c r="D800" s="2">
        <v>44362</v>
      </c>
      <c r="E800" s="1" t="s">
        <v>110</v>
      </c>
      <c r="F800" s="2">
        <v>44468.833333333336</v>
      </c>
      <c r="G800" s="1" t="s">
        <v>112</v>
      </c>
      <c r="H800" s="1" t="s">
        <v>112</v>
      </c>
      <c r="I800" s="1" t="s">
        <v>112</v>
      </c>
      <c r="J800" s="1" t="s">
        <v>7584</v>
      </c>
      <c r="K800" s="1" t="s">
        <v>7585</v>
      </c>
      <c r="L800" s="1" t="s">
        <v>7586</v>
      </c>
      <c r="N800" s="1" t="s">
        <v>116</v>
      </c>
      <c r="O800" s="1" t="s">
        <v>117</v>
      </c>
      <c r="P800" s="9">
        <v>96950</v>
      </c>
      <c r="Q800" s="1" t="s">
        <v>118</v>
      </c>
      <c r="S800" s="1">
        <v>16708987904</v>
      </c>
      <c r="U800" s="1">
        <v>561612</v>
      </c>
      <c r="V800" s="1" t="s">
        <v>119</v>
      </c>
      <c r="X800" s="1" t="s">
        <v>7587</v>
      </c>
      <c r="Y800" s="1" t="s">
        <v>7588</v>
      </c>
      <c r="AA800" s="1" t="s">
        <v>973</v>
      </c>
      <c r="AB800" s="1" t="s">
        <v>7586</v>
      </c>
      <c r="AD800" s="1" t="s">
        <v>116</v>
      </c>
      <c r="AE800" s="1" t="s">
        <v>117</v>
      </c>
      <c r="AF800" s="9">
        <v>96950</v>
      </c>
      <c r="AG800" s="1" t="s">
        <v>118</v>
      </c>
      <c r="AI800" s="1">
        <v>16708987904</v>
      </c>
      <c r="AK800" s="1" t="s">
        <v>7589</v>
      </c>
      <c r="BC800" s="1" t="str">
        <f>"33-9032.00"</f>
        <v>33-9032.00</v>
      </c>
      <c r="BD800" s="1" t="s">
        <v>1360</v>
      </c>
      <c r="BE800" s="1" t="s">
        <v>7590</v>
      </c>
      <c r="BF800" s="1" t="s">
        <v>5361</v>
      </c>
      <c r="BG800" s="1">
        <v>2</v>
      </c>
      <c r="BH800" s="1">
        <v>2</v>
      </c>
      <c r="BI800" s="2">
        <v>44470</v>
      </c>
      <c r="BJ800" s="2">
        <v>44834</v>
      </c>
      <c r="BK800" s="2">
        <v>44470</v>
      </c>
      <c r="BL800" s="2">
        <v>44834</v>
      </c>
      <c r="BM800" s="1">
        <v>35</v>
      </c>
      <c r="BN800" s="1">
        <v>0</v>
      </c>
      <c r="BO800" s="1">
        <v>7</v>
      </c>
      <c r="BP800" s="1">
        <v>7</v>
      </c>
      <c r="BQ800" s="1">
        <v>7</v>
      </c>
      <c r="BR800" s="1">
        <v>7</v>
      </c>
      <c r="BS800" s="1">
        <v>7</v>
      </c>
      <c r="BT800" s="1">
        <v>0</v>
      </c>
      <c r="BU800" s="1" t="str">
        <f>"9:00 AM"</f>
        <v>9:00 AM</v>
      </c>
      <c r="BV800" s="1" t="str">
        <f>"5:00 PM"</f>
        <v>5:00 PM</v>
      </c>
      <c r="BW800" s="1" t="s">
        <v>135</v>
      </c>
      <c r="BX800" s="1">
        <v>0</v>
      </c>
      <c r="BY800" s="1">
        <v>3</v>
      </c>
      <c r="BZ800" s="1" t="s">
        <v>112</v>
      </c>
      <c r="CB800" s="1" t="s">
        <v>3175</v>
      </c>
      <c r="CC800" s="1" t="s">
        <v>7586</v>
      </c>
      <c r="CE800" s="1" t="s">
        <v>116</v>
      </c>
      <c r="CF800" s="1" t="s">
        <v>117</v>
      </c>
      <c r="CG800" s="1">
        <v>96950</v>
      </c>
      <c r="CH800" s="3">
        <v>7.7</v>
      </c>
      <c r="CI800" s="3">
        <v>7.7</v>
      </c>
      <c r="CJ800" s="3">
        <v>11.55</v>
      </c>
      <c r="CK800" s="3">
        <v>11.55</v>
      </c>
      <c r="CL800" s="1" t="s">
        <v>137</v>
      </c>
      <c r="CN800" s="1" t="s">
        <v>139</v>
      </c>
      <c r="CP800" s="1" t="s">
        <v>112</v>
      </c>
      <c r="CQ800" s="1" t="s">
        <v>111</v>
      </c>
      <c r="CR800" s="1" t="s">
        <v>112</v>
      </c>
      <c r="CS800" s="1" t="s">
        <v>111</v>
      </c>
      <c r="CT800" s="1" t="s">
        <v>138</v>
      </c>
      <c r="CU800" s="1" t="s">
        <v>111</v>
      </c>
      <c r="CV800" s="1" t="s">
        <v>138</v>
      </c>
      <c r="CW800" s="1" t="s">
        <v>2313</v>
      </c>
      <c r="CX800" s="1">
        <v>16708987904</v>
      </c>
      <c r="CY800" s="1" t="s">
        <v>7589</v>
      </c>
      <c r="CZ800" s="1" t="s">
        <v>138</v>
      </c>
      <c r="DA800" s="1" t="s">
        <v>111</v>
      </c>
      <c r="DB800" s="1" t="s">
        <v>112</v>
      </c>
      <c r="DC800" s="1" t="s">
        <v>7587</v>
      </c>
      <c r="DD800" s="1" t="s">
        <v>7588</v>
      </c>
      <c r="DF800" s="1" t="s">
        <v>7584</v>
      </c>
      <c r="DG800" s="1" t="s">
        <v>7589</v>
      </c>
    </row>
    <row r="801" spans="1:111" ht="15.6" customHeight="1" x14ac:dyDescent="0.25">
      <c r="A801" s="1" t="s">
        <v>10486</v>
      </c>
      <c r="B801" s="1" t="s">
        <v>238</v>
      </c>
      <c r="C801" s="2">
        <v>44330.416054629626</v>
      </c>
      <c r="D801" s="2">
        <v>44362</v>
      </c>
      <c r="E801" s="1" t="s">
        <v>110</v>
      </c>
      <c r="F801" s="2">
        <v>44468.833333333336</v>
      </c>
      <c r="G801" s="1" t="s">
        <v>111</v>
      </c>
      <c r="H801" s="1" t="s">
        <v>112</v>
      </c>
      <c r="I801" s="1" t="s">
        <v>112</v>
      </c>
      <c r="J801" s="1" t="s">
        <v>10487</v>
      </c>
      <c r="K801" s="1" t="s">
        <v>10488</v>
      </c>
      <c r="L801" s="1" t="s">
        <v>10489</v>
      </c>
      <c r="M801" s="1" t="s">
        <v>138</v>
      </c>
      <c r="N801" s="1" t="s">
        <v>116</v>
      </c>
      <c r="O801" s="1" t="s">
        <v>117</v>
      </c>
      <c r="P801" s="9">
        <v>96950</v>
      </c>
      <c r="Q801" s="1" t="s">
        <v>118</v>
      </c>
      <c r="R801" s="1" t="s">
        <v>242</v>
      </c>
      <c r="S801" s="1">
        <v>16702878689</v>
      </c>
      <c r="U801" s="1">
        <v>7225</v>
      </c>
      <c r="V801" s="1" t="s">
        <v>119</v>
      </c>
      <c r="X801" s="1" t="s">
        <v>5320</v>
      </c>
      <c r="Y801" s="1" t="s">
        <v>5321</v>
      </c>
      <c r="Z801" s="1" t="s">
        <v>5322</v>
      </c>
      <c r="AA801" s="1" t="s">
        <v>973</v>
      </c>
      <c r="AB801" s="1" t="s">
        <v>10489</v>
      </c>
      <c r="AC801" s="1" t="s">
        <v>138</v>
      </c>
      <c r="AD801" s="1" t="s">
        <v>116</v>
      </c>
      <c r="AE801" s="1" t="s">
        <v>117</v>
      </c>
      <c r="AF801" s="9">
        <v>96950</v>
      </c>
      <c r="AG801" s="1" t="s">
        <v>118</v>
      </c>
      <c r="AH801" s="1" t="s">
        <v>242</v>
      </c>
      <c r="AI801" s="1">
        <v>16702878689</v>
      </c>
      <c r="AK801" s="1" t="s">
        <v>10490</v>
      </c>
      <c r="BC801" s="1" t="str">
        <f>"35-2014.00"</f>
        <v>35-2014.00</v>
      </c>
      <c r="BD801" s="1" t="s">
        <v>152</v>
      </c>
      <c r="BE801" s="1" t="s">
        <v>10491</v>
      </c>
      <c r="BF801" s="1" t="s">
        <v>154</v>
      </c>
      <c r="BG801" s="1">
        <v>1</v>
      </c>
      <c r="BH801" s="1">
        <v>1</v>
      </c>
      <c r="BI801" s="2">
        <v>44470</v>
      </c>
      <c r="BJ801" s="2">
        <v>45565</v>
      </c>
      <c r="BK801" s="2">
        <v>44470</v>
      </c>
      <c r="BL801" s="2">
        <v>45565</v>
      </c>
      <c r="BM801" s="1">
        <v>35</v>
      </c>
      <c r="BN801" s="1">
        <v>0</v>
      </c>
      <c r="BO801" s="1">
        <v>7</v>
      </c>
      <c r="BP801" s="1">
        <v>7</v>
      </c>
      <c r="BQ801" s="1">
        <v>7</v>
      </c>
      <c r="BR801" s="1">
        <v>7</v>
      </c>
      <c r="BS801" s="1">
        <v>7</v>
      </c>
      <c r="BT801" s="1">
        <v>0</v>
      </c>
      <c r="BU801" s="1" t="str">
        <f>"11:00 AM"</f>
        <v>11:00 AM</v>
      </c>
      <c r="BV801" s="1" t="str">
        <f>"9:00 PM"</f>
        <v>9:00 PM</v>
      </c>
      <c r="BW801" s="1" t="s">
        <v>135</v>
      </c>
      <c r="BX801" s="1">
        <v>0</v>
      </c>
      <c r="BY801" s="1">
        <v>12</v>
      </c>
      <c r="BZ801" s="1" t="s">
        <v>112</v>
      </c>
      <c r="CB801" s="4" t="s">
        <v>10492</v>
      </c>
      <c r="CC801" s="1" t="s">
        <v>10489</v>
      </c>
      <c r="CD801" s="1" t="s">
        <v>138</v>
      </c>
      <c r="CE801" s="1" t="s">
        <v>116</v>
      </c>
      <c r="CF801" s="1" t="s">
        <v>117</v>
      </c>
      <c r="CG801" s="1">
        <v>96950</v>
      </c>
      <c r="CH801" s="3">
        <v>8.68</v>
      </c>
      <c r="CI801" s="3">
        <v>8.68</v>
      </c>
      <c r="CJ801" s="3">
        <v>13.02</v>
      </c>
      <c r="CK801" s="3">
        <v>13.02</v>
      </c>
      <c r="CL801" s="1" t="s">
        <v>137</v>
      </c>
      <c r="CM801" s="1" t="s">
        <v>10493</v>
      </c>
      <c r="CN801" s="1" t="s">
        <v>139</v>
      </c>
      <c r="CP801" s="1" t="s">
        <v>112</v>
      </c>
      <c r="CQ801" s="1" t="s">
        <v>111</v>
      </c>
      <c r="CR801" s="1" t="s">
        <v>112</v>
      </c>
      <c r="CS801" s="1" t="s">
        <v>111</v>
      </c>
      <c r="CT801" s="1" t="s">
        <v>138</v>
      </c>
      <c r="CU801" s="1" t="s">
        <v>111</v>
      </c>
      <c r="CV801" s="1" t="s">
        <v>138</v>
      </c>
      <c r="CW801" s="1" t="s">
        <v>980</v>
      </c>
      <c r="CX801" s="1" t="s">
        <v>138</v>
      </c>
      <c r="CY801" s="1" t="s">
        <v>10494</v>
      </c>
      <c r="CZ801" s="1" t="s">
        <v>138</v>
      </c>
      <c r="DA801" s="1" t="s">
        <v>111</v>
      </c>
      <c r="DB801" s="1" t="s">
        <v>112</v>
      </c>
    </row>
    <row r="802" spans="1:111" ht="15.6" customHeight="1" x14ac:dyDescent="0.25">
      <c r="A802" s="1" t="s">
        <v>10497</v>
      </c>
      <c r="B802" s="1" t="s">
        <v>238</v>
      </c>
      <c r="C802" s="2">
        <v>44292.989287384262</v>
      </c>
      <c r="D802" s="2">
        <v>44333</v>
      </c>
      <c r="E802" s="1" t="s">
        <v>110</v>
      </c>
      <c r="F802" s="2">
        <v>44468.833333333336</v>
      </c>
      <c r="G802" s="1" t="s">
        <v>112</v>
      </c>
      <c r="H802" s="1" t="s">
        <v>112</v>
      </c>
      <c r="I802" s="1" t="s">
        <v>112</v>
      </c>
      <c r="J802" s="1" t="s">
        <v>6893</v>
      </c>
      <c r="K802" s="1" t="s">
        <v>9031</v>
      </c>
      <c r="L802" s="1" t="s">
        <v>1051</v>
      </c>
      <c r="N802" s="1" t="s">
        <v>116</v>
      </c>
      <c r="O802" s="1" t="s">
        <v>117</v>
      </c>
      <c r="P802" s="9">
        <v>96950</v>
      </c>
      <c r="Q802" s="1" t="s">
        <v>118</v>
      </c>
      <c r="S802" s="1">
        <v>16702358778</v>
      </c>
      <c r="U802" s="1">
        <v>522298</v>
      </c>
      <c r="V802" s="1" t="s">
        <v>119</v>
      </c>
      <c r="X802" s="1" t="s">
        <v>1052</v>
      </c>
      <c r="Y802" s="1" t="s">
        <v>1053</v>
      </c>
      <c r="Z802" s="1" t="s">
        <v>1054</v>
      </c>
      <c r="AA802" s="1" t="s">
        <v>373</v>
      </c>
      <c r="AB802" s="1" t="s">
        <v>1051</v>
      </c>
      <c r="AD802" s="1" t="s">
        <v>116</v>
      </c>
      <c r="AE802" s="1" t="s">
        <v>117</v>
      </c>
      <c r="AF802" s="9">
        <v>96950</v>
      </c>
      <c r="AG802" s="1" t="s">
        <v>118</v>
      </c>
      <c r="AI802" s="1">
        <v>16702358778</v>
      </c>
      <c r="AK802" s="1" t="s">
        <v>1055</v>
      </c>
      <c r="BC802" s="1" t="str">
        <f>"41-2031.00"</f>
        <v>41-2031.00</v>
      </c>
      <c r="BD802" s="1" t="s">
        <v>743</v>
      </c>
      <c r="BE802" s="1" t="s">
        <v>10498</v>
      </c>
      <c r="BF802" s="1" t="s">
        <v>2717</v>
      </c>
      <c r="BG802" s="1">
        <v>2</v>
      </c>
      <c r="BH802" s="1">
        <v>2</v>
      </c>
      <c r="BI802" s="2">
        <v>44470</v>
      </c>
      <c r="BJ802" s="2">
        <v>44834</v>
      </c>
      <c r="BK802" s="2">
        <v>44470</v>
      </c>
      <c r="BL802" s="2">
        <v>44834</v>
      </c>
      <c r="BM802" s="1">
        <v>40</v>
      </c>
      <c r="BN802" s="1">
        <v>0</v>
      </c>
      <c r="BO802" s="1">
        <v>8</v>
      </c>
      <c r="BP802" s="1">
        <v>8</v>
      </c>
      <c r="BQ802" s="1">
        <v>8</v>
      </c>
      <c r="BR802" s="1">
        <v>8</v>
      </c>
      <c r="BS802" s="1">
        <v>8</v>
      </c>
      <c r="BT802" s="1">
        <v>0</v>
      </c>
      <c r="BU802" s="1" t="str">
        <f>"8:00 AM"</f>
        <v>8:00 AM</v>
      </c>
      <c r="BV802" s="1" t="str">
        <f>"5:00 PM"</f>
        <v>5:00 PM</v>
      </c>
      <c r="BW802" s="1" t="s">
        <v>135</v>
      </c>
      <c r="BX802" s="1">
        <v>0</v>
      </c>
      <c r="BY802" s="1">
        <v>12</v>
      </c>
      <c r="BZ802" s="1" t="s">
        <v>112</v>
      </c>
      <c r="CA802" s="1">
        <v>0</v>
      </c>
      <c r="CB802" s="1" t="s">
        <v>138</v>
      </c>
      <c r="CC802" s="1" t="s">
        <v>9433</v>
      </c>
      <c r="CD802" s="1" t="s">
        <v>7505</v>
      </c>
      <c r="CE802" s="1" t="s">
        <v>116</v>
      </c>
      <c r="CF802" s="1" t="s">
        <v>117</v>
      </c>
      <c r="CG802" s="1">
        <v>96950</v>
      </c>
      <c r="CH802" s="3">
        <v>8.7100000000000009</v>
      </c>
      <c r="CI802" s="3">
        <v>8.7100000000000009</v>
      </c>
      <c r="CJ802" s="3">
        <v>13.06</v>
      </c>
      <c r="CK802" s="3">
        <v>13.06</v>
      </c>
      <c r="CL802" s="1" t="s">
        <v>137</v>
      </c>
      <c r="CM802" s="1" t="s">
        <v>168</v>
      </c>
      <c r="CN802" s="1" t="s">
        <v>139</v>
      </c>
      <c r="CP802" s="1" t="s">
        <v>112</v>
      </c>
      <c r="CQ802" s="1" t="s">
        <v>111</v>
      </c>
      <c r="CR802" s="1" t="s">
        <v>111</v>
      </c>
      <c r="CS802" s="1" t="s">
        <v>111</v>
      </c>
      <c r="CT802" s="1" t="s">
        <v>138</v>
      </c>
      <c r="CU802" s="1" t="s">
        <v>111</v>
      </c>
      <c r="CV802" s="1" t="s">
        <v>111</v>
      </c>
      <c r="CW802" s="1" t="s">
        <v>10499</v>
      </c>
      <c r="CX802" s="1">
        <v>16702358778</v>
      </c>
      <c r="CY802" s="1" t="s">
        <v>1055</v>
      </c>
      <c r="CZ802" s="1" t="s">
        <v>138</v>
      </c>
      <c r="DA802" s="1" t="s">
        <v>111</v>
      </c>
      <c r="DB802" s="1" t="s">
        <v>112</v>
      </c>
    </row>
    <row r="803" spans="1:111" ht="15.6" customHeight="1" x14ac:dyDescent="0.25">
      <c r="A803" s="1" t="s">
        <v>10500</v>
      </c>
      <c r="B803" s="1" t="s">
        <v>238</v>
      </c>
      <c r="C803" s="2">
        <v>44298.156999189814</v>
      </c>
      <c r="D803" s="2">
        <v>44340</v>
      </c>
      <c r="E803" s="1" t="s">
        <v>110</v>
      </c>
      <c r="F803" s="2">
        <v>44462.833333333336</v>
      </c>
      <c r="G803" s="1" t="s">
        <v>112</v>
      </c>
      <c r="H803" s="1" t="s">
        <v>112</v>
      </c>
      <c r="I803" s="1" t="s">
        <v>112</v>
      </c>
      <c r="J803" s="1" t="s">
        <v>5205</v>
      </c>
      <c r="L803" s="1" t="s">
        <v>10501</v>
      </c>
      <c r="M803" s="1" t="s">
        <v>5207</v>
      </c>
      <c r="N803" s="1" t="s">
        <v>167</v>
      </c>
      <c r="O803" s="1" t="s">
        <v>117</v>
      </c>
      <c r="P803" s="9">
        <v>96950</v>
      </c>
      <c r="Q803" s="1" t="s">
        <v>118</v>
      </c>
      <c r="S803" s="1">
        <v>16702345050</v>
      </c>
      <c r="U803" s="1">
        <v>56132</v>
      </c>
      <c r="V803" s="1" t="s">
        <v>119</v>
      </c>
      <c r="X803" s="1" t="s">
        <v>2795</v>
      </c>
      <c r="Y803" s="1" t="s">
        <v>2796</v>
      </c>
      <c r="Z803" s="1" t="s">
        <v>2797</v>
      </c>
      <c r="AA803" s="1" t="s">
        <v>2798</v>
      </c>
      <c r="AB803" s="1" t="s">
        <v>10502</v>
      </c>
      <c r="AC803" s="1" t="s">
        <v>5207</v>
      </c>
      <c r="AD803" s="1" t="s">
        <v>167</v>
      </c>
      <c r="AE803" s="1" t="s">
        <v>117</v>
      </c>
      <c r="AF803" s="9">
        <v>96950</v>
      </c>
      <c r="AG803" s="1" t="s">
        <v>118</v>
      </c>
      <c r="AI803" s="1">
        <v>16702345050</v>
      </c>
      <c r="AK803" s="1" t="s">
        <v>2799</v>
      </c>
      <c r="BC803" s="1" t="str">
        <f>"49-9071.00"</f>
        <v>49-9071.00</v>
      </c>
      <c r="BD803" s="1" t="s">
        <v>214</v>
      </c>
      <c r="BE803" s="1" t="s">
        <v>10503</v>
      </c>
      <c r="BF803" s="1" t="s">
        <v>10504</v>
      </c>
      <c r="BG803" s="1">
        <v>4</v>
      </c>
      <c r="BH803" s="1">
        <v>4</v>
      </c>
      <c r="BI803" s="2">
        <v>44464</v>
      </c>
      <c r="BJ803" s="2">
        <v>44828</v>
      </c>
      <c r="BK803" s="2">
        <v>44464</v>
      </c>
      <c r="BL803" s="2">
        <v>44828</v>
      </c>
      <c r="BM803" s="1">
        <v>35</v>
      </c>
      <c r="BN803" s="1">
        <v>0</v>
      </c>
      <c r="BO803" s="1">
        <v>7</v>
      </c>
      <c r="BP803" s="1">
        <v>7</v>
      </c>
      <c r="BQ803" s="1">
        <v>7</v>
      </c>
      <c r="BR803" s="1">
        <v>7</v>
      </c>
      <c r="BS803" s="1">
        <v>7</v>
      </c>
      <c r="BT803" s="1">
        <v>0</v>
      </c>
      <c r="BU803" s="1" t="str">
        <f>"9:00 AM"</f>
        <v>9:00 AM</v>
      </c>
      <c r="BV803" s="1" t="str">
        <f>"5:00 PM"</f>
        <v>5:00 PM</v>
      </c>
      <c r="BW803" s="1" t="s">
        <v>230</v>
      </c>
      <c r="BX803" s="1">
        <v>0</v>
      </c>
      <c r="BY803" s="1">
        <v>24</v>
      </c>
      <c r="BZ803" s="1" t="s">
        <v>112</v>
      </c>
      <c r="CA803" s="1">
        <v>0</v>
      </c>
      <c r="CB803" s="4" t="s">
        <v>10505</v>
      </c>
      <c r="CC803" s="1" t="s">
        <v>10506</v>
      </c>
      <c r="CD803" s="1" t="s">
        <v>339</v>
      </c>
      <c r="CE803" s="1" t="s">
        <v>167</v>
      </c>
      <c r="CF803" s="1" t="s">
        <v>117</v>
      </c>
      <c r="CG803" s="1">
        <v>96950</v>
      </c>
      <c r="CH803" s="3">
        <v>8.7100000000000009</v>
      </c>
      <c r="CI803" s="3">
        <v>8.7100000000000009</v>
      </c>
      <c r="CJ803" s="3">
        <v>13.07</v>
      </c>
      <c r="CK803" s="3">
        <v>13.07</v>
      </c>
      <c r="CL803" s="1" t="s">
        <v>137</v>
      </c>
      <c r="CM803" s="1" t="s">
        <v>168</v>
      </c>
      <c r="CN803" s="1" t="s">
        <v>139</v>
      </c>
      <c r="CP803" s="1" t="s">
        <v>112</v>
      </c>
      <c r="CQ803" s="1" t="s">
        <v>111</v>
      </c>
      <c r="CR803" s="1" t="s">
        <v>112</v>
      </c>
      <c r="CS803" s="1" t="s">
        <v>111</v>
      </c>
      <c r="CT803" s="1" t="s">
        <v>138</v>
      </c>
      <c r="CU803" s="1" t="s">
        <v>111</v>
      </c>
      <c r="CV803" s="1" t="s">
        <v>138</v>
      </c>
      <c r="CW803" s="1" t="s">
        <v>168</v>
      </c>
      <c r="CX803" s="1">
        <v>16702345050</v>
      </c>
      <c r="CY803" s="1" t="s">
        <v>2799</v>
      </c>
      <c r="CZ803" s="1" t="s">
        <v>138</v>
      </c>
      <c r="DA803" s="1" t="s">
        <v>111</v>
      </c>
      <c r="DB803" s="1" t="s">
        <v>112</v>
      </c>
    </row>
    <row r="804" spans="1:111" ht="15.6" customHeight="1" x14ac:dyDescent="0.25">
      <c r="A804" s="1" t="s">
        <v>10507</v>
      </c>
      <c r="B804" s="1" t="s">
        <v>238</v>
      </c>
      <c r="C804" s="2">
        <v>44327.12520347222</v>
      </c>
      <c r="D804" s="2">
        <v>44368</v>
      </c>
      <c r="E804" s="1" t="s">
        <v>110</v>
      </c>
      <c r="F804" s="2">
        <v>44468.833333333336</v>
      </c>
      <c r="G804" s="1" t="s">
        <v>112</v>
      </c>
      <c r="H804" s="1" t="s">
        <v>112</v>
      </c>
      <c r="I804" s="1" t="s">
        <v>112</v>
      </c>
      <c r="J804" s="1" t="s">
        <v>1271</v>
      </c>
      <c r="K804" s="1" t="s">
        <v>1272</v>
      </c>
      <c r="L804" s="1" t="s">
        <v>1273</v>
      </c>
      <c r="N804" s="1" t="s">
        <v>167</v>
      </c>
      <c r="O804" s="1" t="s">
        <v>117</v>
      </c>
      <c r="P804" s="9">
        <v>96950</v>
      </c>
      <c r="Q804" s="1" t="s">
        <v>118</v>
      </c>
      <c r="S804" s="1">
        <v>16702351495</v>
      </c>
      <c r="U804" s="1">
        <v>236220</v>
      </c>
      <c r="V804" s="1" t="s">
        <v>119</v>
      </c>
      <c r="X804" s="1" t="s">
        <v>930</v>
      </c>
      <c r="Y804" s="1" t="s">
        <v>1274</v>
      </c>
      <c r="Z804" s="1" t="s">
        <v>1275</v>
      </c>
      <c r="AA804" s="1" t="s">
        <v>1276</v>
      </c>
      <c r="AB804" s="1" t="s">
        <v>1273</v>
      </c>
      <c r="AD804" s="1" t="s">
        <v>167</v>
      </c>
      <c r="AE804" s="1" t="s">
        <v>117</v>
      </c>
      <c r="AF804" s="9">
        <v>96950</v>
      </c>
      <c r="AG804" s="1" t="s">
        <v>118</v>
      </c>
      <c r="AI804" s="1">
        <v>16707881495</v>
      </c>
      <c r="AK804" s="1" t="s">
        <v>1277</v>
      </c>
      <c r="BC804" s="1" t="str">
        <f>"17-3011.01"</f>
        <v>17-3011.01</v>
      </c>
      <c r="BD804" s="1" t="s">
        <v>3356</v>
      </c>
      <c r="BE804" s="1" t="s">
        <v>10508</v>
      </c>
      <c r="BF804" s="1" t="s">
        <v>5282</v>
      </c>
      <c r="BG804" s="1">
        <v>1</v>
      </c>
      <c r="BH804" s="1">
        <v>1</v>
      </c>
      <c r="BI804" s="2">
        <v>44470</v>
      </c>
      <c r="BJ804" s="2">
        <v>44834</v>
      </c>
      <c r="BK804" s="2">
        <v>44470</v>
      </c>
      <c r="BL804" s="2">
        <v>44834</v>
      </c>
      <c r="BM804" s="1">
        <v>35</v>
      </c>
      <c r="BN804" s="1">
        <v>0</v>
      </c>
      <c r="BO804" s="1">
        <v>7</v>
      </c>
      <c r="BP804" s="1">
        <v>7</v>
      </c>
      <c r="BQ804" s="1">
        <v>7</v>
      </c>
      <c r="BR804" s="1">
        <v>7</v>
      </c>
      <c r="BS804" s="1">
        <v>7</v>
      </c>
      <c r="BT804" s="1">
        <v>0</v>
      </c>
      <c r="BU804" s="1" t="str">
        <f>"9:00 AM"</f>
        <v>9:00 AM</v>
      </c>
      <c r="BV804" s="1" t="str">
        <f>"5:00 PM"</f>
        <v>5:00 PM</v>
      </c>
      <c r="BW804" s="1" t="s">
        <v>135</v>
      </c>
      <c r="BX804" s="1">
        <v>0</v>
      </c>
      <c r="BY804" s="1">
        <v>24</v>
      </c>
      <c r="BZ804" s="1" t="s">
        <v>112</v>
      </c>
      <c r="CB804" s="4" t="s">
        <v>10509</v>
      </c>
      <c r="CC804" s="1" t="s">
        <v>1273</v>
      </c>
      <c r="CE804" s="1" t="s">
        <v>167</v>
      </c>
      <c r="CF804" s="1" t="s">
        <v>117</v>
      </c>
      <c r="CG804" s="1">
        <v>96950</v>
      </c>
      <c r="CH804" s="3">
        <v>15.86</v>
      </c>
      <c r="CI804" s="3">
        <v>15.86</v>
      </c>
      <c r="CJ804" s="3">
        <v>23.79</v>
      </c>
      <c r="CK804" s="3">
        <v>23.79</v>
      </c>
      <c r="CL804" s="1" t="s">
        <v>137</v>
      </c>
      <c r="CN804" s="1" t="s">
        <v>139</v>
      </c>
      <c r="CP804" s="1" t="s">
        <v>112</v>
      </c>
      <c r="CQ804" s="1" t="s">
        <v>111</v>
      </c>
      <c r="CR804" s="1" t="s">
        <v>111</v>
      </c>
      <c r="CS804" s="1" t="s">
        <v>111</v>
      </c>
      <c r="CT804" s="1" t="s">
        <v>111</v>
      </c>
      <c r="CU804" s="1" t="s">
        <v>111</v>
      </c>
      <c r="CV804" s="1" t="s">
        <v>111</v>
      </c>
      <c r="CW804" s="1" t="s">
        <v>1004</v>
      </c>
      <c r="CX804" s="1">
        <v>16707881495</v>
      </c>
      <c r="CY804" s="1" t="s">
        <v>1281</v>
      </c>
      <c r="CZ804" s="1" t="s">
        <v>138</v>
      </c>
      <c r="DA804" s="1" t="s">
        <v>111</v>
      </c>
      <c r="DB804" s="1" t="s">
        <v>112</v>
      </c>
    </row>
    <row r="805" spans="1:111" ht="15.6" customHeight="1" x14ac:dyDescent="0.25">
      <c r="A805" s="1" t="s">
        <v>10510</v>
      </c>
      <c r="B805" s="1" t="s">
        <v>238</v>
      </c>
      <c r="C805" s="2">
        <v>44333.761132291664</v>
      </c>
      <c r="D805" s="2">
        <v>44376</v>
      </c>
      <c r="E805" s="1" t="s">
        <v>110</v>
      </c>
      <c r="F805" s="2">
        <v>44468.833333333336</v>
      </c>
      <c r="G805" s="1" t="s">
        <v>111</v>
      </c>
      <c r="H805" s="1" t="s">
        <v>112</v>
      </c>
      <c r="I805" s="1" t="s">
        <v>112</v>
      </c>
      <c r="J805" s="1" t="s">
        <v>10511</v>
      </c>
      <c r="K805" s="1" t="s">
        <v>10512</v>
      </c>
      <c r="L805" s="1" t="s">
        <v>10513</v>
      </c>
      <c r="N805" s="1" t="s">
        <v>116</v>
      </c>
      <c r="O805" s="1" t="s">
        <v>117</v>
      </c>
      <c r="P805" s="9">
        <v>96950</v>
      </c>
      <c r="Q805" s="1" t="s">
        <v>118</v>
      </c>
      <c r="R805" s="1" t="s">
        <v>719</v>
      </c>
      <c r="S805" s="1">
        <v>16702351929</v>
      </c>
      <c r="U805" s="1">
        <v>812112</v>
      </c>
      <c r="V805" s="1" t="s">
        <v>119</v>
      </c>
      <c r="X805" s="1" t="s">
        <v>10514</v>
      </c>
      <c r="Y805" s="1" t="s">
        <v>10515</v>
      </c>
      <c r="Z805" s="1" t="s">
        <v>10516</v>
      </c>
      <c r="AA805" s="1" t="s">
        <v>245</v>
      </c>
      <c r="AB805" s="1" t="s">
        <v>10513</v>
      </c>
      <c r="AD805" s="1" t="s">
        <v>116</v>
      </c>
      <c r="AE805" s="1" t="s">
        <v>117</v>
      </c>
      <c r="AF805" s="9">
        <v>96950</v>
      </c>
      <c r="AG805" s="1" t="s">
        <v>118</v>
      </c>
      <c r="AH805" s="1" t="s">
        <v>719</v>
      </c>
      <c r="AI805" s="1">
        <v>16702351929</v>
      </c>
      <c r="AK805" s="1" t="s">
        <v>10517</v>
      </c>
      <c r="BC805" s="1" t="str">
        <f>"39-5012.00"</f>
        <v>39-5012.00</v>
      </c>
      <c r="BD805" s="1" t="s">
        <v>1831</v>
      </c>
      <c r="BE805" s="1" t="s">
        <v>10518</v>
      </c>
      <c r="BF805" s="1" t="s">
        <v>10519</v>
      </c>
      <c r="BG805" s="1">
        <v>2</v>
      </c>
      <c r="BH805" s="1">
        <v>2</v>
      </c>
      <c r="BI805" s="2">
        <v>44470</v>
      </c>
      <c r="BJ805" s="2">
        <v>44834</v>
      </c>
      <c r="BK805" s="2">
        <v>44470</v>
      </c>
      <c r="BL805" s="2">
        <v>44834</v>
      </c>
      <c r="BM805" s="1">
        <v>35</v>
      </c>
      <c r="BN805" s="1">
        <v>5</v>
      </c>
      <c r="BO805" s="1">
        <v>5</v>
      </c>
      <c r="BP805" s="1">
        <v>5</v>
      </c>
      <c r="BQ805" s="1">
        <v>5</v>
      </c>
      <c r="BR805" s="1">
        <v>5</v>
      </c>
      <c r="BS805" s="1">
        <v>5</v>
      </c>
      <c r="BT805" s="1">
        <v>5</v>
      </c>
      <c r="BU805" s="1" t="str">
        <f>"10:00 AM"</f>
        <v>10:00 AM</v>
      </c>
      <c r="BV805" s="1" t="str">
        <f>"6:00 PM"</f>
        <v>6:00 PM</v>
      </c>
      <c r="BW805" s="1" t="s">
        <v>135</v>
      </c>
      <c r="BX805" s="1">
        <v>0</v>
      </c>
      <c r="BY805" s="1">
        <v>18</v>
      </c>
      <c r="BZ805" s="1" t="s">
        <v>112</v>
      </c>
      <c r="CB805" s="4" t="s">
        <v>10520</v>
      </c>
      <c r="CC805" s="1" t="s">
        <v>10521</v>
      </c>
      <c r="CD805" s="1" t="s">
        <v>1757</v>
      </c>
      <c r="CE805" s="1" t="s">
        <v>116</v>
      </c>
      <c r="CF805" s="1" t="s">
        <v>117</v>
      </c>
      <c r="CG805" s="1">
        <v>96950</v>
      </c>
      <c r="CH805" s="3">
        <v>8.08</v>
      </c>
      <c r="CI805" s="3">
        <v>8.5</v>
      </c>
      <c r="CJ805" s="3">
        <v>12.12</v>
      </c>
      <c r="CK805" s="3">
        <v>12.75</v>
      </c>
      <c r="CL805" s="1" t="s">
        <v>137</v>
      </c>
      <c r="CM805" s="1" t="s">
        <v>362</v>
      </c>
      <c r="CN805" s="1" t="s">
        <v>139</v>
      </c>
      <c r="CP805" s="1" t="s">
        <v>112</v>
      </c>
      <c r="CQ805" s="1" t="s">
        <v>111</v>
      </c>
      <c r="CR805" s="1" t="s">
        <v>112</v>
      </c>
      <c r="CS805" s="1" t="s">
        <v>111</v>
      </c>
      <c r="CT805" s="1" t="s">
        <v>138</v>
      </c>
      <c r="CU805" s="1" t="s">
        <v>111</v>
      </c>
      <c r="CV805" s="1" t="s">
        <v>138</v>
      </c>
      <c r="CW805" s="1" t="s">
        <v>10522</v>
      </c>
      <c r="CX805" s="1">
        <v>16702351929</v>
      </c>
      <c r="CY805" s="1" t="s">
        <v>10517</v>
      </c>
      <c r="CZ805" s="1" t="s">
        <v>138</v>
      </c>
      <c r="DA805" s="1" t="s">
        <v>111</v>
      </c>
      <c r="DB805" s="1" t="s">
        <v>112</v>
      </c>
    </row>
    <row r="806" spans="1:111" ht="15.6" customHeight="1" x14ac:dyDescent="0.25">
      <c r="A806" s="1" t="s">
        <v>10525</v>
      </c>
      <c r="B806" s="1" t="s">
        <v>238</v>
      </c>
      <c r="C806" s="2">
        <v>44298.169378009261</v>
      </c>
      <c r="D806" s="2">
        <v>44341</v>
      </c>
      <c r="E806" s="1" t="s">
        <v>180</v>
      </c>
      <c r="G806" s="1" t="s">
        <v>112</v>
      </c>
      <c r="H806" s="1" t="s">
        <v>112</v>
      </c>
      <c r="I806" s="1" t="s">
        <v>112</v>
      </c>
      <c r="J806" s="1" t="s">
        <v>5205</v>
      </c>
      <c r="K806" s="1" t="s">
        <v>168</v>
      </c>
      <c r="L806" s="1" t="s">
        <v>5206</v>
      </c>
      <c r="M806" s="1" t="s">
        <v>5207</v>
      </c>
      <c r="N806" s="1" t="s">
        <v>167</v>
      </c>
      <c r="O806" s="1" t="s">
        <v>117</v>
      </c>
      <c r="P806" s="9">
        <v>96950</v>
      </c>
      <c r="Q806" s="1" t="s">
        <v>118</v>
      </c>
      <c r="S806" s="1">
        <v>16702345050</v>
      </c>
      <c r="U806" s="1">
        <v>56132</v>
      </c>
      <c r="V806" s="1" t="s">
        <v>119</v>
      </c>
      <c r="X806" s="1" t="s">
        <v>2795</v>
      </c>
      <c r="Y806" s="1" t="s">
        <v>2796</v>
      </c>
      <c r="Z806" s="1" t="s">
        <v>2797</v>
      </c>
      <c r="AA806" s="1" t="s">
        <v>2798</v>
      </c>
      <c r="AB806" s="1" t="s">
        <v>5206</v>
      </c>
      <c r="AC806" s="1" t="s">
        <v>5207</v>
      </c>
      <c r="AD806" s="1" t="s">
        <v>167</v>
      </c>
      <c r="AE806" s="1" t="s">
        <v>117</v>
      </c>
      <c r="AF806" s="9">
        <v>96950</v>
      </c>
      <c r="AG806" s="1" t="s">
        <v>118</v>
      </c>
      <c r="AI806" s="1">
        <v>16702345050</v>
      </c>
      <c r="AK806" s="1" t="s">
        <v>2799</v>
      </c>
      <c r="BC806" s="1" t="str">
        <f>"49-9071.00"</f>
        <v>49-9071.00</v>
      </c>
      <c r="BD806" s="1" t="s">
        <v>214</v>
      </c>
      <c r="BE806" s="1" t="s">
        <v>10526</v>
      </c>
      <c r="BF806" s="1" t="s">
        <v>10504</v>
      </c>
      <c r="BG806" s="1">
        <v>5</v>
      </c>
      <c r="BH806" s="1">
        <v>5</v>
      </c>
      <c r="BI806" s="2">
        <v>44418</v>
      </c>
      <c r="BJ806" s="2">
        <v>44782</v>
      </c>
      <c r="BK806" s="2">
        <v>44418</v>
      </c>
      <c r="BL806" s="2">
        <v>44782</v>
      </c>
      <c r="BM806" s="1">
        <v>35</v>
      </c>
      <c r="BN806" s="1">
        <v>0</v>
      </c>
      <c r="BO806" s="1">
        <v>7</v>
      </c>
      <c r="BP806" s="1">
        <v>7</v>
      </c>
      <c r="BQ806" s="1">
        <v>7</v>
      </c>
      <c r="BR806" s="1">
        <v>7</v>
      </c>
      <c r="BS806" s="1">
        <v>7</v>
      </c>
      <c r="BT806" s="1">
        <v>0</v>
      </c>
      <c r="BU806" s="1" t="str">
        <f>"9:00 AM"</f>
        <v>9:00 AM</v>
      </c>
      <c r="BV806" s="1" t="str">
        <f t="shared" ref="BV806:BV812" si="22">"5:00 PM"</f>
        <v>5:00 PM</v>
      </c>
      <c r="BW806" s="1" t="s">
        <v>230</v>
      </c>
      <c r="BX806" s="1">
        <v>0</v>
      </c>
      <c r="BY806" s="1">
        <v>24</v>
      </c>
      <c r="BZ806" s="1" t="s">
        <v>112</v>
      </c>
      <c r="CA806" s="1">
        <v>0</v>
      </c>
      <c r="CB806" s="4" t="s">
        <v>10527</v>
      </c>
      <c r="CC806" s="1" t="s">
        <v>3085</v>
      </c>
      <c r="CD806" s="1" t="s">
        <v>3086</v>
      </c>
      <c r="CE806" s="1" t="s">
        <v>167</v>
      </c>
      <c r="CF806" s="1" t="s">
        <v>117</v>
      </c>
      <c r="CG806" s="1">
        <v>96950</v>
      </c>
      <c r="CH806" s="3">
        <v>8.7100000000000009</v>
      </c>
      <c r="CI806" s="3">
        <v>8.7100000000000009</v>
      </c>
      <c r="CJ806" s="3">
        <v>13.07</v>
      </c>
      <c r="CK806" s="3">
        <v>13.07</v>
      </c>
      <c r="CL806" s="1" t="s">
        <v>137</v>
      </c>
      <c r="CN806" s="1" t="s">
        <v>139</v>
      </c>
      <c r="CP806" s="1" t="s">
        <v>112</v>
      </c>
      <c r="CQ806" s="1" t="s">
        <v>111</v>
      </c>
      <c r="CR806" s="1" t="s">
        <v>112</v>
      </c>
      <c r="CS806" s="1" t="s">
        <v>111</v>
      </c>
      <c r="CT806" s="1" t="s">
        <v>138</v>
      </c>
      <c r="CU806" s="1" t="s">
        <v>111</v>
      </c>
      <c r="CV806" s="1" t="s">
        <v>138</v>
      </c>
      <c r="CW806" s="1" t="s">
        <v>168</v>
      </c>
      <c r="CX806" s="1">
        <v>16702345050</v>
      </c>
      <c r="CY806" s="1" t="s">
        <v>2799</v>
      </c>
      <c r="CZ806" s="1" t="s">
        <v>138</v>
      </c>
      <c r="DA806" s="1" t="s">
        <v>111</v>
      </c>
      <c r="DB806" s="1" t="s">
        <v>112</v>
      </c>
    </row>
    <row r="807" spans="1:111" ht="15.6" customHeight="1" x14ac:dyDescent="0.25">
      <c r="A807" s="1" t="s">
        <v>10541</v>
      </c>
      <c r="B807" s="1" t="s">
        <v>238</v>
      </c>
      <c r="C807" s="2">
        <v>44354.893487384259</v>
      </c>
      <c r="D807" s="2">
        <v>44397</v>
      </c>
      <c r="E807" s="1" t="s">
        <v>180</v>
      </c>
      <c r="G807" s="1" t="s">
        <v>112</v>
      </c>
      <c r="H807" s="1" t="s">
        <v>112</v>
      </c>
      <c r="I807" s="1" t="s">
        <v>112</v>
      </c>
      <c r="J807" s="1" t="s">
        <v>8140</v>
      </c>
      <c r="K807" s="1" t="s">
        <v>8140</v>
      </c>
      <c r="L807" s="1" t="s">
        <v>2474</v>
      </c>
      <c r="N807" s="1" t="s">
        <v>167</v>
      </c>
      <c r="O807" s="1" t="s">
        <v>117</v>
      </c>
      <c r="P807" s="9">
        <v>96950</v>
      </c>
      <c r="Q807" s="1" t="s">
        <v>118</v>
      </c>
      <c r="S807" s="1">
        <v>16702342902</v>
      </c>
      <c r="T807" s="1">
        <v>128</v>
      </c>
      <c r="U807" s="1">
        <v>621492</v>
      </c>
      <c r="V807" s="1" t="s">
        <v>119</v>
      </c>
      <c r="X807" s="1" t="s">
        <v>2464</v>
      </c>
      <c r="Y807" s="1" t="s">
        <v>2465</v>
      </c>
      <c r="Z807" s="1" t="s">
        <v>2466</v>
      </c>
      <c r="AA807" s="1" t="s">
        <v>2467</v>
      </c>
      <c r="AB807" s="1" t="s">
        <v>2468</v>
      </c>
      <c r="AD807" s="1" t="s">
        <v>116</v>
      </c>
      <c r="AE807" s="1" t="s">
        <v>117</v>
      </c>
      <c r="AF807" s="9">
        <v>96950</v>
      </c>
      <c r="AG807" s="1" t="s">
        <v>118</v>
      </c>
      <c r="AI807" s="1">
        <v>16702342902</v>
      </c>
      <c r="AJ807" s="1">
        <v>128</v>
      </c>
      <c r="AK807" s="1" t="s">
        <v>8142</v>
      </c>
      <c r="BC807" s="1" t="str">
        <f>"29-2099.00"</f>
        <v>29-2099.00</v>
      </c>
      <c r="BD807" s="1" t="s">
        <v>8143</v>
      </c>
      <c r="BE807" s="1" t="s">
        <v>10542</v>
      </c>
      <c r="BF807" s="1" t="s">
        <v>10543</v>
      </c>
      <c r="BG807" s="1">
        <v>1</v>
      </c>
      <c r="BH807" s="1">
        <v>1</v>
      </c>
      <c r="BI807" s="2">
        <v>44470</v>
      </c>
      <c r="BJ807" s="2">
        <v>44834</v>
      </c>
      <c r="BK807" s="2">
        <v>44470</v>
      </c>
      <c r="BL807" s="2">
        <v>44834</v>
      </c>
      <c r="BM807" s="1">
        <v>40</v>
      </c>
      <c r="BN807" s="1">
        <v>0</v>
      </c>
      <c r="BO807" s="1">
        <v>8</v>
      </c>
      <c r="BP807" s="1">
        <v>8</v>
      </c>
      <c r="BQ807" s="1">
        <v>8</v>
      </c>
      <c r="BR807" s="1">
        <v>8</v>
      </c>
      <c r="BS807" s="1">
        <v>8</v>
      </c>
      <c r="BT807" s="1">
        <v>0</v>
      </c>
      <c r="BU807" s="1" t="str">
        <f>"8:00 AM"</f>
        <v>8:00 AM</v>
      </c>
      <c r="BV807" s="1" t="str">
        <f t="shared" si="22"/>
        <v>5:00 PM</v>
      </c>
      <c r="BW807" s="1" t="s">
        <v>135</v>
      </c>
      <c r="BX807" s="1">
        <v>0</v>
      </c>
      <c r="BY807" s="1">
        <v>0</v>
      </c>
      <c r="BZ807" s="1" t="s">
        <v>112</v>
      </c>
      <c r="CB807" s="1" t="s">
        <v>10544</v>
      </c>
      <c r="CC807" s="1" t="s">
        <v>2474</v>
      </c>
      <c r="CE807" s="1" t="s">
        <v>167</v>
      </c>
      <c r="CF807" s="1" t="s">
        <v>117</v>
      </c>
      <c r="CG807" s="1">
        <v>96950</v>
      </c>
      <c r="CH807" s="3">
        <v>15.24</v>
      </c>
      <c r="CI807" s="3">
        <v>15.24</v>
      </c>
      <c r="CJ807" s="3">
        <v>22.86</v>
      </c>
      <c r="CK807" s="3">
        <v>22.86</v>
      </c>
      <c r="CL807" s="1" t="s">
        <v>137</v>
      </c>
      <c r="CM807" s="1" t="s">
        <v>331</v>
      </c>
      <c r="CN807" s="1" t="s">
        <v>139</v>
      </c>
      <c r="CP807" s="1" t="s">
        <v>112</v>
      </c>
      <c r="CQ807" s="1" t="s">
        <v>111</v>
      </c>
      <c r="CR807" s="1" t="s">
        <v>112</v>
      </c>
      <c r="CS807" s="1" t="s">
        <v>111</v>
      </c>
      <c r="CT807" s="1" t="s">
        <v>138</v>
      </c>
      <c r="CU807" s="1" t="s">
        <v>138</v>
      </c>
      <c r="CV807" s="1" t="s">
        <v>138</v>
      </c>
      <c r="CW807" s="1" t="s">
        <v>7532</v>
      </c>
      <c r="CX807" s="1">
        <v>16702342902</v>
      </c>
      <c r="CY807" s="1" t="s">
        <v>8142</v>
      </c>
      <c r="CZ807" s="1" t="s">
        <v>138</v>
      </c>
      <c r="DA807" s="1" t="s">
        <v>111</v>
      </c>
      <c r="DB807" s="1" t="s">
        <v>112</v>
      </c>
    </row>
    <row r="808" spans="1:111" ht="15.6" customHeight="1" x14ac:dyDescent="0.25">
      <c r="A808" s="1" t="s">
        <v>10545</v>
      </c>
      <c r="B808" s="1" t="s">
        <v>238</v>
      </c>
      <c r="C808" s="2">
        <v>44370.338963078706</v>
      </c>
      <c r="D808" s="2">
        <v>44413</v>
      </c>
      <c r="E808" s="1" t="s">
        <v>180</v>
      </c>
      <c r="G808" s="1" t="s">
        <v>111</v>
      </c>
      <c r="H808" s="1" t="s">
        <v>112</v>
      </c>
      <c r="I808" s="1" t="s">
        <v>112</v>
      </c>
      <c r="J808" s="1" t="s">
        <v>2684</v>
      </c>
      <c r="L808" s="1" t="s">
        <v>2685</v>
      </c>
      <c r="M808" s="1" t="s">
        <v>2686</v>
      </c>
      <c r="N808" s="1" t="s">
        <v>167</v>
      </c>
      <c r="O808" s="1" t="s">
        <v>117</v>
      </c>
      <c r="P808" s="9">
        <v>96950</v>
      </c>
      <c r="Q808" s="1" t="s">
        <v>118</v>
      </c>
      <c r="R808" s="1" t="s">
        <v>117</v>
      </c>
      <c r="S808" s="1">
        <v>16702338818</v>
      </c>
      <c r="U808" s="1">
        <v>56152</v>
      </c>
      <c r="V808" s="1" t="s">
        <v>119</v>
      </c>
      <c r="X808" s="1" t="s">
        <v>2687</v>
      </c>
      <c r="Y808" s="1" t="s">
        <v>2688</v>
      </c>
      <c r="AA808" s="1" t="s">
        <v>528</v>
      </c>
      <c r="AB808" s="1" t="s">
        <v>2685</v>
      </c>
      <c r="AC808" s="1" t="s">
        <v>2686</v>
      </c>
      <c r="AD808" s="1" t="s">
        <v>167</v>
      </c>
      <c r="AE808" s="1" t="s">
        <v>117</v>
      </c>
      <c r="AF808" s="9">
        <v>96950</v>
      </c>
      <c r="AG808" s="1" t="s">
        <v>118</v>
      </c>
      <c r="AH808" s="1">
        <v>96950</v>
      </c>
      <c r="AI808" s="1">
        <v>16702338818</v>
      </c>
      <c r="AK808" s="1" t="s">
        <v>2689</v>
      </c>
      <c r="BC808" s="1" t="str">
        <f>"49-3023.01"</f>
        <v>49-3023.01</v>
      </c>
      <c r="BD808" s="1" t="s">
        <v>608</v>
      </c>
      <c r="BE808" s="1" t="s">
        <v>2690</v>
      </c>
      <c r="BF808" s="1" t="s">
        <v>2691</v>
      </c>
      <c r="BG808" s="1">
        <v>5</v>
      </c>
      <c r="BH808" s="1">
        <v>5</v>
      </c>
      <c r="BI808" s="2">
        <v>44470</v>
      </c>
      <c r="BJ808" s="2">
        <v>44834</v>
      </c>
      <c r="BK808" s="2">
        <v>44470</v>
      </c>
      <c r="BL808" s="2">
        <v>44834</v>
      </c>
      <c r="BM808" s="1">
        <v>35</v>
      </c>
      <c r="BN808" s="1">
        <v>0</v>
      </c>
      <c r="BO808" s="1">
        <v>7</v>
      </c>
      <c r="BP808" s="1">
        <v>7</v>
      </c>
      <c r="BQ808" s="1">
        <v>7</v>
      </c>
      <c r="BR808" s="1">
        <v>7</v>
      </c>
      <c r="BS808" s="1">
        <v>7</v>
      </c>
      <c r="BT808" s="1">
        <v>0</v>
      </c>
      <c r="BU808" s="1" t="str">
        <f>"9:00 AM"</f>
        <v>9:00 AM</v>
      </c>
      <c r="BV808" s="1" t="str">
        <f t="shared" si="22"/>
        <v>5:00 PM</v>
      </c>
      <c r="BW808" s="1" t="s">
        <v>135</v>
      </c>
      <c r="BX808" s="1">
        <v>0</v>
      </c>
      <c r="BY808" s="1">
        <v>24</v>
      </c>
      <c r="BZ808" s="1" t="s">
        <v>112</v>
      </c>
      <c r="CB808" s="1" t="s">
        <v>168</v>
      </c>
      <c r="CC808" s="1" t="s">
        <v>2685</v>
      </c>
      <c r="CD808" s="1" t="s">
        <v>2686</v>
      </c>
      <c r="CE808" s="1" t="s">
        <v>167</v>
      </c>
      <c r="CF808" s="1" t="s">
        <v>117</v>
      </c>
      <c r="CG808" s="1">
        <v>96950</v>
      </c>
      <c r="CH808" s="3">
        <v>8.75</v>
      </c>
      <c r="CI808" s="3">
        <v>8.75</v>
      </c>
      <c r="CJ808" s="3">
        <v>13.13</v>
      </c>
      <c r="CK808" s="3">
        <v>13.13</v>
      </c>
      <c r="CL808" s="1" t="s">
        <v>137</v>
      </c>
      <c r="CM808" s="1" t="s">
        <v>331</v>
      </c>
      <c r="CN808" s="1" t="s">
        <v>139</v>
      </c>
      <c r="CP808" s="1" t="s">
        <v>112</v>
      </c>
      <c r="CQ808" s="1" t="s">
        <v>111</v>
      </c>
      <c r="CR808" s="1" t="s">
        <v>112</v>
      </c>
      <c r="CS808" s="1" t="s">
        <v>111</v>
      </c>
      <c r="CT808" s="1" t="s">
        <v>138</v>
      </c>
      <c r="CU808" s="1" t="s">
        <v>111</v>
      </c>
      <c r="CV808" s="1" t="s">
        <v>138</v>
      </c>
      <c r="CW808" s="1" t="s">
        <v>1439</v>
      </c>
      <c r="CX808" s="1">
        <v>16702872199</v>
      </c>
      <c r="CY808" s="1" t="s">
        <v>2689</v>
      </c>
      <c r="CZ808" s="1" t="s">
        <v>331</v>
      </c>
      <c r="DA808" s="1" t="s">
        <v>111</v>
      </c>
      <c r="DB808" s="1" t="s">
        <v>112</v>
      </c>
    </row>
    <row r="809" spans="1:111" ht="15.6" customHeight="1" x14ac:dyDescent="0.25">
      <c r="A809" s="1" t="s">
        <v>10548</v>
      </c>
      <c r="B809" s="1" t="s">
        <v>238</v>
      </c>
      <c r="C809" s="2">
        <v>44333.905066666666</v>
      </c>
      <c r="D809" s="2">
        <v>44403</v>
      </c>
      <c r="E809" s="1" t="s">
        <v>110</v>
      </c>
      <c r="F809" s="2">
        <v>44478.833333333336</v>
      </c>
      <c r="G809" s="1" t="s">
        <v>112</v>
      </c>
      <c r="H809" s="1" t="s">
        <v>112</v>
      </c>
      <c r="I809" s="1" t="s">
        <v>112</v>
      </c>
      <c r="J809" s="1" t="s">
        <v>5478</v>
      </c>
      <c r="K809" s="1" t="s">
        <v>10549</v>
      </c>
      <c r="L809" s="1" t="s">
        <v>10550</v>
      </c>
      <c r="M809" s="1" t="s">
        <v>10551</v>
      </c>
      <c r="N809" s="1" t="s">
        <v>157</v>
      </c>
      <c r="O809" s="1" t="s">
        <v>117</v>
      </c>
      <c r="P809" s="9">
        <v>96950</v>
      </c>
      <c r="Q809" s="1" t="s">
        <v>118</v>
      </c>
      <c r="S809" s="1">
        <v>16702341778</v>
      </c>
      <c r="U809" s="1">
        <v>54131</v>
      </c>
      <c r="V809" s="1" t="s">
        <v>119</v>
      </c>
      <c r="X809" s="1" t="s">
        <v>2952</v>
      </c>
      <c r="Y809" s="1" t="s">
        <v>5481</v>
      </c>
      <c r="Z809" s="1" t="s">
        <v>5320</v>
      </c>
      <c r="AA809" s="1" t="s">
        <v>1332</v>
      </c>
      <c r="AB809" s="1" t="s">
        <v>10551</v>
      </c>
      <c r="AC809" s="1" t="s">
        <v>10552</v>
      </c>
      <c r="AD809" s="1" t="s">
        <v>116</v>
      </c>
      <c r="AE809" s="1" t="s">
        <v>117</v>
      </c>
      <c r="AF809" s="9">
        <v>96950</v>
      </c>
      <c r="AG809" s="1" t="s">
        <v>118</v>
      </c>
      <c r="AI809" s="1">
        <v>16702341778</v>
      </c>
      <c r="AK809" s="1" t="s">
        <v>5482</v>
      </c>
      <c r="BC809" s="1" t="str">
        <f>"17-3011.01"</f>
        <v>17-3011.01</v>
      </c>
      <c r="BD809" s="1" t="s">
        <v>3356</v>
      </c>
      <c r="BE809" s="1" t="s">
        <v>10553</v>
      </c>
      <c r="BF809" s="1" t="s">
        <v>5282</v>
      </c>
      <c r="BG809" s="1">
        <v>1</v>
      </c>
      <c r="BH809" s="1">
        <v>1</v>
      </c>
      <c r="BI809" s="2">
        <v>44470</v>
      </c>
      <c r="BJ809" s="2">
        <v>44834</v>
      </c>
      <c r="BK809" s="2">
        <v>44470</v>
      </c>
      <c r="BL809" s="2">
        <v>44834</v>
      </c>
      <c r="BM809" s="1">
        <v>40</v>
      </c>
      <c r="BN809" s="1">
        <v>0</v>
      </c>
      <c r="BO809" s="1">
        <v>8</v>
      </c>
      <c r="BP809" s="1">
        <v>8</v>
      </c>
      <c r="BQ809" s="1">
        <v>8</v>
      </c>
      <c r="BR809" s="1">
        <v>8</v>
      </c>
      <c r="BS809" s="1">
        <v>8</v>
      </c>
      <c r="BT809" s="1">
        <v>0</v>
      </c>
      <c r="BU809" s="1" t="str">
        <f>"8:00 AM"</f>
        <v>8:00 AM</v>
      </c>
      <c r="BV809" s="1" t="str">
        <f t="shared" si="22"/>
        <v>5:00 PM</v>
      </c>
      <c r="BW809" s="1" t="s">
        <v>135</v>
      </c>
      <c r="BX809" s="1">
        <v>0</v>
      </c>
      <c r="BY809" s="1">
        <v>24</v>
      </c>
      <c r="BZ809" s="1" t="s">
        <v>112</v>
      </c>
      <c r="CB809" s="1" t="e">
        <f>-Using logic and reasoning to identify THE strengths and weaknesses of alternative solutions, conclusions or approaches to problems
-Knowledge of design techniques, tools, and principles involved in production of precision technical plans, blueprints, drawings, and models.</f>
        <v>#NAME?</v>
      </c>
      <c r="CC809" s="1" t="s">
        <v>10550</v>
      </c>
      <c r="CD809" s="1" t="s">
        <v>10554</v>
      </c>
      <c r="CE809" s="1" t="s">
        <v>116</v>
      </c>
      <c r="CF809" s="1" t="s">
        <v>117</v>
      </c>
      <c r="CG809" s="1">
        <v>96950</v>
      </c>
      <c r="CH809" s="3">
        <v>15.86</v>
      </c>
      <c r="CI809" s="3">
        <v>16</v>
      </c>
      <c r="CJ809" s="3">
        <v>23.79</v>
      </c>
      <c r="CK809" s="3">
        <v>24</v>
      </c>
      <c r="CL809" s="1" t="s">
        <v>137</v>
      </c>
      <c r="CM809" s="1" t="s">
        <v>331</v>
      </c>
      <c r="CN809" s="1" t="s">
        <v>139</v>
      </c>
      <c r="CP809" s="1" t="s">
        <v>112</v>
      </c>
      <c r="CQ809" s="1" t="s">
        <v>111</v>
      </c>
      <c r="CR809" s="1" t="s">
        <v>112</v>
      </c>
      <c r="CS809" s="1" t="s">
        <v>111</v>
      </c>
      <c r="CT809" s="1" t="s">
        <v>138</v>
      </c>
      <c r="CU809" s="1" t="s">
        <v>111</v>
      </c>
      <c r="CV809" s="1" t="s">
        <v>138</v>
      </c>
      <c r="CW809" s="1" t="s">
        <v>168</v>
      </c>
      <c r="CX809" s="1">
        <v>16702341778</v>
      </c>
      <c r="CY809" s="1" t="s">
        <v>5482</v>
      </c>
      <c r="CZ809" s="1" t="s">
        <v>331</v>
      </c>
      <c r="DA809" s="1" t="s">
        <v>111</v>
      </c>
      <c r="DB809" s="1" t="s">
        <v>112</v>
      </c>
    </row>
    <row r="810" spans="1:111" ht="15.6" customHeight="1" x14ac:dyDescent="0.25">
      <c r="A810" s="1" t="s">
        <v>10555</v>
      </c>
      <c r="B810" s="1" t="s">
        <v>238</v>
      </c>
      <c r="C810" s="2">
        <v>44348.19461608796</v>
      </c>
      <c r="D810" s="2">
        <v>44390</v>
      </c>
      <c r="E810" s="1" t="s">
        <v>110</v>
      </c>
      <c r="F810" s="2">
        <v>44468.833333333336</v>
      </c>
      <c r="G810" s="1" t="s">
        <v>112</v>
      </c>
      <c r="H810" s="1" t="s">
        <v>112</v>
      </c>
      <c r="I810" s="1" t="s">
        <v>112</v>
      </c>
      <c r="J810" s="1" t="s">
        <v>2984</v>
      </c>
      <c r="K810" s="1" t="s">
        <v>4543</v>
      </c>
      <c r="L810" s="1" t="s">
        <v>2986</v>
      </c>
      <c r="M810" s="1" t="s">
        <v>2987</v>
      </c>
      <c r="N810" s="1" t="s">
        <v>167</v>
      </c>
      <c r="O810" s="1" t="s">
        <v>117</v>
      </c>
      <c r="P810" s="9">
        <v>96950</v>
      </c>
      <c r="Q810" s="1" t="s">
        <v>118</v>
      </c>
      <c r="S810" s="1">
        <v>16702368888</v>
      </c>
      <c r="U810" s="1">
        <v>713910</v>
      </c>
      <c r="V810" s="1" t="s">
        <v>119</v>
      </c>
      <c r="X810" s="1" t="s">
        <v>2988</v>
      </c>
      <c r="Y810" s="1" t="s">
        <v>2989</v>
      </c>
      <c r="AA810" s="1" t="s">
        <v>2990</v>
      </c>
      <c r="AB810" s="1" t="s">
        <v>2986</v>
      </c>
      <c r="AC810" s="1" t="s">
        <v>2987</v>
      </c>
      <c r="AD810" s="1" t="s">
        <v>167</v>
      </c>
      <c r="AE810" s="1" t="s">
        <v>117</v>
      </c>
      <c r="AF810" s="9">
        <v>96950</v>
      </c>
      <c r="AG810" s="1" t="s">
        <v>118</v>
      </c>
      <c r="AH810" s="1" t="s">
        <v>2987</v>
      </c>
      <c r="AI810" s="1">
        <v>16702368888</v>
      </c>
      <c r="AK810" s="1" t="s">
        <v>2991</v>
      </c>
      <c r="BC810" s="1" t="str">
        <f>"43-3031.00"</f>
        <v>43-3031.00</v>
      </c>
      <c r="BD810" s="1" t="s">
        <v>389</v>
      </c>
      <c r="BE810" s="1" t="s">
        <v>10556</v>
      </c>
      <c r="BF810" s="1" t="s">
        <v>6830</v>
      </c>
      <c r="BG810" s="1">
        <v>1</v>
      </c>
      <c r="BH810" s="1">
        <v>1</v>
      </c>
      <c r="BI810" s="2">
        <v>44470</v>
      </c>
      <c r="BJ810" s="2">
        <v>44834</v>
      </c>
      <c r="BK810" s="2">
        <v>44470</v>
      </c>
      <c r="BL810" s="2">
        <v>44834</v>
      </c>
      <c r="BM810" s="1">
        <v>35</v>
      </c>
      <c r="BN810" s="1">
        <v>0</v>
      </c>
      <c r="BO810" s="1">
        <v>7</v>
      </c>
      <c r="BP810" s="1">
        <v>7</v>
      </c>
      <c r="BQ810" s="1">
        <v>7</v>
      </c>
      <c r="BR810" s="1">
        <v>7</v>
      </c>
      <c r="BS810" s="1">
        <v>7</v>
      </c>
      <c r="BT810" s="1">
        <v>0</v>
      </c>
      <c r="BU810" s="1" t="str">
        <f>"9:00 AM"</f>
        <v>9:00 AM</v>
      </c>
      <c r="BV810" s="1" t="str">
        <f t="shared" si="22"/>
        <v>5:00 PM</v>
      </c>
      <c r="BW810" s="1" t="s">
        <v>392</v>
      </c>
      <c r="BX810" s="1">
        <v>0</v>
      </c>
      <c r="BY810" s="1">
        <v>24</v>
      </c>
      <c r="BZ810" s="1" t="s">
        <v>112</v>
      </c>
      <c r="CB810" s="1" t="s">
        <v>10557</v>
      </c>
      <c r="CC810" s="1" t="s">
        <v>2986</v>
      </c>
      <c r="CD810" s="1" t="s">
        <v>2987</v>
      </c>
      <c r="CE810" s="1" t="s">
        <v>167</v>
      </c>
      <c r="CF810" s="1" t="s">
        <v>117</v>
      </c>
      <c r="CG810" s="1">
        <v>96950</v>
      </c>
      <c r="CH810" s="3">
        <v>9.49</v>
      </c>
      <c r="CI810" s="3">
        <v>9.49</v>
      </c>
      <c r="CJ810" s="3">
        <v>14.26</v>
      </c>
      <c r="CK810" s="3">
        <v>14.26</v>
      </c>
      <c r="CL810" s="1" t="s">
        <v>1999</v>
      </c>
      <c r="CM810" s="1" t="s">
        <v>230</v>
      </c>
      <c r="CN810" s="1" t="s">
        <v>139</v>
      </c>
      <c r="CP810" s="1" t="s">
        <v>112</v>
      </c>
      <c r="CQ810" s="1" t="s">
        <v>111</v>
      </c>
      <c r="CR810" s="1" t="s">
        <v>112</v>
      </c>
      <c r="CS810" s="1" t="s">
        <v>111</v>
      </c>
      <c r="CT810" s="1" t="s">
        <v>138</v>
      </c>
      <c r="CU810" s="1" t="s">
        <v>111</v>
      </c>
      <c r="CV810" s="1" t="s">
        <v>111</v>
      </c>
      <c r="CW810" s="1" t="s">
        <v>2995</v>
      </c>
      <c r="CX810" s="1">
        <v>3806702368888</v>
      </c>
      <c r="CY810" s="1" t="s">
        <v>2991</v>
      </c>
      <c r="CZ810" s="1" t="s">
        <v>380</v>
      </c>
      <c r="DA810" s="1" t="s">
        <v>111</v>
      </c>
      <c r="DB810" s="1" t="s">
        <v>112</v>
      </c>
      <c r="DC810" s="1" t="s">
        <v>2988</v>
      </c>
      <c r="DD810" s="1" t="s">
        <v>2989</v>
      </c>
      <c r="DF810" s="1" t="s">
        <v>2984</v>
      </c>
      <c r="DG810" s="1" t="s">
        <v>2991</v>
      </c>
    </row>
    <row r="811" spans="1:111" ht="15.6" customHeight="1" x14ac:dyDescent="0.25">
      <c r="A811" s="1" t="s">
        <v>10558</v>
      </c>
      <c r="B811" s="1" t="s">
        <v>238</v>
      </c>
      <c r="C811" s="2">
        <v>44352.139694791666</v>
      </c>
      <c r="D811" s="2">
        <v>44392</v>
      </c>
      <c r="E811" s="1" t="s">
        <v>180</v>
      </c>
      <c r="G811" s="1" t="s">
        <v>112</v>
      </c>
      <c r="H811" s="1" t="s">
        <v>112</v>
      </c>
      <c r="I811" s="1" t="s">
        <v>112</v>
      </c>
      <c r="J811" s="1" t="s">
        <v>6471</v>
      </c>
      <c r="K811" s="1" t="s">
        <v>10559</v>
      </c>
      <c r="L811" s="1" t="s">
        <v>6472</v>
      </c>
      <c r="M811" s="1" t="s">
        <v>6473</v>
      </c>
      <c r="N811" s="1" t="s">
        <v>167</v>
      </c>
      <c r="O811" s="1" t="s">
        <v>117</v>
      </c>
      <c r="P811" s="9">
        <v>96950</v>
      </c>
      <c r="Q811" s="1" t="s">
        <v>118</v>
      </c>
      <c r="S811" s="1">
        <v>16702357642</v>
      </c>
      <c r="U811" s="1">
        <v>6216</v>
      </c>
      <c r="V811" s="1" t="s">
        <v>119</v>
      </c>
      <c r="X811" s="1" t="s">
        <v>6474</v>
      </c>
      <c r="Y811" s="1" t="s">
        <v>6475</v>
      </c>
      <c r="Z811" s="1" t="s">
        <v>6476</v>
      </c>
      <c r="AA811" s="1" t="s">
        <v>6477</v>
      </c>
      <c r="AB811" s="1" t="s">
        <v>6472</v>
      </c>
      <c r="AC811" s="1" t="s">
        <v>6473</v>
      </c>
      <c r="AD811" s="1" t="s">
        <v>167</v>
      </c>
      <c r="AE811" s="1" t="s">
        <v>117</v>
      </c>
      <c r="AF811" s="9">
        <v>96950</v>
      </c>
      <c r="AG811" s="1" t="s">
        <v>118</v>
      </c>
      <c r="AI811" s="1">
        <v>16702357642</v>
      </c>
      <c r="AK811" s="1" t="s">
        <v>6478</v>
      </c>
      <c r="BC811" s="1" t="str">
        <f>"31-1011.00"</f>
        <v>31-1011.00</v>
      </c>
      <c r="BD811" s="1" t="s">
        <v>7845</v>
      </c>
      <c r="BE811" s="1" t="s">
        <v>10560</v>
      </c>
      <c r="BF811" s="1" t="s">
        <v>10561</v>
      </c>
      <c r="BG811" s="1">
        <v>3</v>
      </c>
      <c r="BH811" s="1">
        <v>3</v>
      </c>
      <c r="BI811" s="2">
        <v>44470</v>
      </c>
      <c r="BJ811" s="2">
        <v>44834</v>
      </c>
      <c r="BK811" s="2">
        <v>44470</v>
      </c>
      <c r="BL811" s="2">
        <v>44834</v>
      </c>
      <c r="BM811" s="1">
        <v>40</v>
      </c>
      <c r="BN811" s="1">
        <v>0</v>
      </c>
      <c r="BO811" s="1">
        <v>8</v>
      </c>
      <c r="BP811" s="1">
        <v>8</v>
      </c>
      <c r="BQ811" s="1">
        <v>8</v>
      </c>
      <c r="BR811" s="1">
        <v>8</v>
      </c>
      <c r="BS811" s="1">
        <v>8</v>
      </c>
      <c r="BT811" s="1">
        <v>0</v>
      </c>
      <c r="BU811" s="1" t="str">
        <f>"8:00 AM"</f>
        <v>8:00 AM</v>
      </c>
      <c r="BV811" s="1" t="str">
        <f t="shared" si="22"/>
        <v>5:00 PM</v>
      </c>
      <c r="BW811" s="1" t="s">
        <v>135</v>
      </c>
      <c r="BX811" s="1">
        <v>0</v>
      </c>
      <c r="BY811" s="1">
        <v>12</v>
      </c>
      <c r="BZ811" s="1" t="s">
        <v>112</v>
      </c>
      <c r="CB811" s="1" t="s">
        <v>10562</v>
      </c>
      <c r="CC811" s="1" t="s">
        <v>10563</v>
      </c>
      <c r="CD811" s="1" t="s">
        <v>138</v>
      </c>
      <c r="CE811" s="1" t="s">
        <v>167</v>
      </c>
      <c r="CF811" s="1" t="s">
        <v>117</v>
      </c>
      <c r="CG811" s="1">
        <v>96950</v>
      </c>
      <c r="CH811" s="3">
        <v>12.21</v>
      </c>
      <c r="CI811" s="3">
        <v>12.21</v>
      </c>
      <c r="CJ811" s="3">
        <v>18.309999999999999</v>
      </c>
      <c r="CK811" s="3">
        <v>18.309999999999999</v>
      </c>
      <c r="CL811" s="1" t="s">
        <v>137</v>
      </c>
      <c r="CM811" s="1" t="s">
        <v>138</v>
      </c>
      <c r="CN811" s="1" t="s">
        <v>139</v>
      </c>
      <c r="CP811" s="1" t="s">
        <v>112</v>
      </c>
      <c r="CQ811" s="1" t="s">
        <v>111</v>
      </c>
      <c r="CR811" s="1" t="s">
        <v>111</v>
      </c>
      <c r="CS811" s="1" t="s">
        <v>111</v>
      </c>
      <c r="CT811" s="1" t="s">
        <v>138</v>
      </c>
      <c r="CU811" s="1" t="s">
        <v>111</v>
      </c>
      <c r="CV811" s="1" t="s">
        <v>138</v>
      </c>
      <c r="CW811" s="1" t="s">
        <v>138</v>
      </c>
      <c r="CX811" s="1">
        <v>16702357642</v>
      </c>
      <c r="CY811" s="1" t="s">
        <v>6478</v>
      </c>
      <c r="CZ811" s="1" t="s">
        <v>138</v>
      </c>
      <c r="DA811" s="1" t="s">
        <v>111</v>
      </c>
      <c r="DB811" s="1" t="s">
        <v>112</v>
      </c>
    </row>
    <row r="812" spans="1:111" ht="15.6" customHeight="1" x14ac:dyDescent="0.25">
      <c r="A812" s="1" t="s">
        <v>10564</v>
      </c>
      <c r="B812" s="1" t="s">
        <v>238</v>
      </c>
      <c r="C812" s="2">
        <v>44368.888436574074</v>
      </c>
      <c r="D812" s="2">
        <v>44419</v>
      </c>
      <c r="E812" s="1" t="s">
        <v>180</v>
      </c>
      <c r="G812" s="1" t="s">
        <v>112</v>
      </c>
      <c r="H812" s="1" t="s">
        <v>112</v>
      </c>
      <c r="I812" s="1" t="s">
        <v>112</v>
      </c>
      <c r="J812" s="1" t="s">
        <v>10565</v>
      </c>
      <c r="K812" s="1" t="s">
        <v>10566</v>
      </c>
      <c r="L812" s="1" t="s">
        <v>10567</v>
      </c>
      <c r="N812" s="1" t="s">
        <v>116</v>
      </c>
      <c r="O812" s="1" t="s">
        <v>117</v>
      </c>
      <c r="P812" s="9">
        <v>96950</v>
      </c>
      <c r="Q812" s="1" t="s">
        <v>118</v>
      </c>
      <c r="S812" s="1">
        <v>16702358778</v>
      </c>
      <c r="U812" s="1">
        <v>5241</v>
      </c>
      <c r="V812" s="1" t="s">
        <v>119</v>
      </c>
      <c r="X812" s="1" t="s">
        <v>5367</v>
      </c>
      <c r="Y812" s="1" t="s">
        <v>5368</v>
      </c>
      <c r="Z812" s="1" t="s">
        <v>5369</v>
      </c>
      <c r="AA812" s="1" t="s">
        <v>373</v>
      </c>
      <c r="AB812" s="1" t="s">
        <v>10567</v>
      </c>
      <c r="AD812" s="1" t="s">
        <v>116</v>
      </c>
      <c r="AE812" s="1" t="s">
        <v>117</v>
      </c>
      <c r="AF812" s="9">
        <v>96950</v>
      </c>
      <c r="AG812" s="1" t="s">
        <v>118</v>
      </c>
      <c r="AI812" s="1">
        <v>16702358778</v>
      </c>
      <c r="AK812" s="1" t="s">
        <v>1055</v>
      </c>
      <c r="BC812" s="1" t="str">
        <f>"43-9041.01"</f>
        <v>43-9041.01</v>
      </c>
      <c r="BD812" s="1" t="s">
        <v>10568</v>
      </c>
      <c r="BE812" s="1" t="s">
        <v>10569</v>
      </c>
      <c r="BF812" s="1" t="s">
        <v>10570</v>
      </c>
      <c r="BG812" s="1">
        <v>2</v>
      </c>
      <c r="BH812" s="1">
        <v>2</v>
      </c>
      <c r="BI812" s="2">
        <v>44470</v>
      </c>
      <c r="BJ812" s="2">
        <v>44834</v>
      </c>
      <c r="BK812" s="2">
        <v>44470</v>
      </c>
      <c r="BL812" s="2">
        <v>44834</v>
      </c>
      <c r="BM812" s="1">
        <v>40</v>
      </c>
      <c r="BN812" s="1">
        <v>0</v>
      </c>
      <c r="BO812" s="1">
        <v>8</v>
      </c>
      <c r="BP812" s="1">
        <v>8</v>
      </c>
      <c r="BQ812" s="1">
        <v>8</v>
      </c>
      <c r="BR812" s="1">
        <v>8</v>
      </c>
      <c r="BS812" s="1">
        <v>8</v>
      </c>
      <c r="BT812" s="1">
        <v>0</v>
      </c>
      <c r="BU812" s="1" t="str">
        <f>"8:00 AM"</f>
        <v>8:00 AM</v>
      </c>
      <c r="BV812" s="1" t="str">
        <f t="shared" si="22"/>
        <v>5:00 PM</v>
      </c>
      <c r="BW812" s="1" t="s">
        <v>135</v>
      </c>
      <c r="BX812" s="1">
        <v>0</v>
      </c>
      <c r="BY812" s="1">
        <v>0</v>
      </c>
      <c r="BZ812" s="1" t="s">
        <v>112</v>
      </c>
      <c r="CB812" s="1" t="s">
        <v>10571</v>
      </c>
      <c r="CC812" s="1" t="s">
        <v>1757</v>
      </c>
      <c r="CE812" s="1" t="s">
        <v>116</v>
      </c>
      <c r="CF812" s="1" t="s">
        <v>117</v>
      </c>
      <c r="CG812" s="1">
        <v>96950</v>
      </c>
      <c r="CH812" s="3">
        <v>11.05</v>
      </c>
      <c r="CI812" s="3">
        <v>11.05</v>
      </c>
      <c r="CJ812" s="3">
        <v>16.579999999999998</v>
      </c>
      <c r="CK812" s="3">
        <v>16.579999999999998</v>
      </c>
      <c r="CL812" s="1" t="s">
        <v>137</v>
      </c>
      <c r="CM812" s="1" t="s">
        <v>168</v>
      </c>
      <c r="CN812" s="1" t="s">
        <v>139</v>
      </c>
      <c r="CP812" s="1" t="s">
        <v>112</v>
      </c>
      <c r="CQ812" s="1" t="s">
        <v>111</v>
      </c>
      <c r="CR812" s="1" t="s">
        <v>111</v>
      </c>
      <c r="CS812" s="1" t="s">
        <v>111</v>
      </c>
      <c r="CT812" s="1" t="s">
        <v>138</v>
      </c>
      <c r="CU812" s="1" t="s">
        <v>111</v>
      </c>
      <c r="CV812" s="1" t="s">
        <v>111</v>
      </c>
      <c r="CW812" s="1" t="s">
        <v>1059</v>
      </c>
      <c r="CX812" s="1">
        <v>16702358778</v>
      </c>
      <c r="CY812" s="1" t="s">
        <v>1055</v>
      </c>
      <c r="CZ812" s="1" t="s">
        <v>138</v>
      </c>
      <c r="DA812" s="1" t="s">
        <v>111</v>
      </c>
      <c r="DB812" s="1" t="s">
        <v>112</v>
      </c>
    </row>
    <row r="813" spans="1:111" ht="15.6" customHeight="1" x14ac:dyDescent="0.25">
      <c r="A813" s="1" t="s">
        <v>10602</v>
      </c>
      <c r="B813" s="1" t="s">
        <v>238</v>
      </c>
      <c r="C813" s="2">
        <v>44389.372763888889</v>
      </c>
      <c r="D813" s="2">
        <v>44435</v>
      </c>
      <c r="E813" s="1" t="s">
        <v>110</v>
      </c>
      <c r="F813" s="2">
        <v>44468.833333333336</v>
      </c>
      <c r="G813" s="1" t="s">
        <v>111</v>
      </c>
      <c r="H813" s="1" t="s">
        <v>112</v>
      </c>
      <c r="I813" s="1" t="s">
        <v>112</v>
      </c>
      <c r="J813" s="1" t="s">
        <v>4400</v>
      </c>
      <c r="K813" s="1" t="s">
        <v>719</v>
      </c>
      <c r="L813" s="1" t="s">
        <v>4402</v>
      </c>
      <c r="M813" s="1" t="s">
        <v>1757</v>
      </c>
      <c r="N813" s="1" t="s">
        <v>1759</v>
      </c>
      <c r="O813" s="1" t="s">
        <v>117</v>
      </c>
      <c r="P813" s="9">
        <v>96952</v>
      </c>
      <c r="Q813" s="1" t="s">
        <v>118</v>
      </c>
      <c r="R813" s="1" t="s">
        <v>719</v>
      </c>
      <c r="S813" s="1">
        <v>16704330105</v>
      </c>
      <c r="U813" s="1">
        <v>11121</v>
      </c>
      <c r="V813" s="1" t="s">
        <v>119</v>
      </c>
      <c r="X813" s="1" t="s">
        <v>3428</v>
      </c>
      <c r="Y813" s="1" t="s">
        <v>4403</v>
      </c>
      <c r="AA813" s="1" t="s">
        <v>373</v>
      </c>
      <c r="AB813" s="1" t="s">
        <v>4402</v>
      </c>
      <c r="AC813" s="1" t="s">
        <v>1757</v>
      </c>
      <c r="AD813" s="1" t="s">
        <v>1759</v>
      </c>
      <c r="AE813" s="1" t="s">
        <v>117</v>
      </c>
      <c r="AF813" s="9">
        <v>96952</v>
      </c>
      <c r="AG813" s="1" t="s">
        <v>118</v>
      </c>
      <c r="AH813" s="1" t="s">
        <v>719</v>
      </c>
      <c r="AI813" s="1">
        <v>16704330105</v>
      </c>
      <c r="AK813" s="1" t="s">
        <v>4404</v>
      </c>
      <c r="BC813" s="1" t="str">
        <f>"45-2092.02"</f>
        <v>45-2092.02</v>
      </c>
      <c r="BD813" s="1" t="s">
        <v>2274</v>
      </c>
      <c r="BE813" s="1" t="s">
        <v>10603</v>
      </c>
      <c r="BF813" s="1" t="s">
        <v>2401</v>
      </c>
      <c r="BG813" s="1">
        <v>5</v>
      </c>
      <c r="BH813" s="1">
        <v>5</v>
      </c>
      <c r="BI813" s="2">
        <v>44470</v>
      </c>
      <c r="BJ813" s="2">
        <v>45565</v>
      </c>
      <c r="BK813" s="2">
        <v>44470</v>
      </c>
      <c r="BL813" s="2">
        <v>45565</v>
      </c>
      <c r="BM813" s="1">
        <v>35</v>
      </c>
      <c r="BN813" s="1">
        <v>0</v>
      </c>
      <c r="BO813" s="1">
        <v>7</v>
      </c>
      <c r="BP813" s="1">
        <v>7</v>
      </c>
      <c r="BQ813" s="1">
        <v>7</v>
      </c>
      <c r="BR813" s="1">
        <v>7</v>
      </c>
      <c r="BS813" s="1">
        <v>7</v>
      </c>
      <c r="BT813" s="1">
        <v>0</v>
      </c>
      <c r="BU813" s="1" t="str">
        <f>"7:00 AM"</f>
        <v>7:00 AM</v>
      </c>
      <c r="BV813" s="1" t="str">
        <f>"3:00 PM"</f>
        <v>3:00 PM</v>
      </c>
      <c r="BW813" s="1" t="s">
        <v>230</v>
      </c>
      <c r="BX813" s="1">
        <v>0</v>
      </c>
      <c r="BY813" s="1">
        <v>3</v>
      </c>
      <c r="BZ813" s="1" t="s">
        <v>112</v>
      </c>
      <c r="CB813" s="1" t="s">
        <v>719</v>
      </c>
      <c r="CC813" s="1" t="s">
        <v>4407</v>
      </c>
      <c r="CD813" s="1" t="s">
        <v>1757</v>
      </c>
      <c r="CE813" s="1" t="s">
        <v>1759</v>
      </c>
      <c r="CF813" s="1" t="s">
        <v>117</v>
      </c>
      <c r="CG813" s="1">
        <v>96952</v>
      </c>
      <c r="CH813" s="3">
        <v>10.210000000000001</v>
      </c>
      <c r="CI813" s="3">
        <v>10.210000000000001</v>
      </c>
      <c r="CJ813" s="3">
        <v>15.32</v>
      </c>
      <c r="CK813" s="3">
        <v>15.32</v>
      </c>
      <c r="CL813" s="1" t="s">
        <v>137</v>
      </c>
      <c r="CM813" s="1" t="s">
        <v>719</v>
      </c>
      <c r="CN813" s="1" t="s">
        <v>139</v>
      </c>
      <c r="CP813" s="1" t="s">
        <v>112</v>
      </c>
      <c r="CQ813" s="1" t="s">
        <v>111</v>
      </c>
      <c r="CR813" s="1" t="s">
        <v>112</v>
      </c>
      <c r="CS813" s="1" t="s">
        <v>111</v>
      </c>
      <c r="CT813" s="1" t="s">
        <v>138</v>
      </c>
      <c r="CU813" s="1" t="s">
        <v>111</v>
      </c>
      <c r="CV813" s="1" t="s">
        <v>138</v>
      </c>
      <c r="CW813" s="1" t="s">
        <v>719</v>
      </c>
      <c r="CX813" s="1">
        <v>16704330105</v>
      </c>
      <c r="CY813" s="1" t="s">
        <v>4404</v>
      </c>
      <c r="CZ813" s="1" t="s">
        <v>716</v>
      </c>
      <c r="DA813" s="1" t="s">
        <v>111</v>
      </c>
      <c r="DB813" s="1" t="s">
        <v>112</v>
      </c>
    </row>
    <row r="814" spans="1:111" ht="15.6" customHeight="1" x14ac:dyDescent="0.25">
      <c r="A814" s="1" t="s">
        <v>10609</v>
      </c>
      <c r="B814" s="1" t="s">
        <v>238</v>
      </c>
      <c r="C814" s="2">
        <v>44359.069608680555</v>
      </c>
      <c r="D814" s="2">
        <v>44400</v>
      </c>
      <c r="E814" s="1" t="s">
        <v>110</v>
      </c>
      <c r="F814" s="2">
        <v>44468.833333333336</v>
      </c>
      <c r="G814" s="1" t="s">
        <v>112</v>
      </c>
      <c r="H814" s="1" t="s">
        <v>112</v>
      </c>
      <c r="I814" s="1" t="s">
        <v>112</v>
      </c>
      <c r="J814" s="1" t="s">
        <v>999</v>
      </c>
      <c r="L814" s="1" t="s">
        <v>634</v>
      </c>
      <c r="N814" s="1" t="s">
        <v>167</v>
      </c>
      <c r="O814" s="1" t="s">
        <v>117</v>
      </c>
      <c r="P814" s="9">
        <v>96950</v>
      </c>
      <c r="Q814" s="1" t="s">
        <v>118</v>
      </c>
      <c r="S814" s="1">
        <v>16702358722</v>
      </c>
      <c r="U814" s="1">
        <v>561720</v>
      </c>
      <c r="V814" s="1" t="s">
        <v>119</v>
      </c>
      <c r="X814" s="1" t="s">
        <v>10610</v>
      </c>
      <c r="Y814" s="1" t="s">
        <v>10611</v>
      </c>
      <c r="Z814" s="1" t="s">
        <v>2769</v>
      </c>
      <c r="AA814" s="1" t="s">
        <v>639</v>
      </c>
      <c r="AB814" s="1" t="s">
        <v>1000</v>
      </c>
      <c r="AD814" s="1" t="s">
        <v>167</v>
      </c>
      <c r="AE814" s="1" t="s">
        <v>117</v>
      </c>
      <c r="AF814" s="9">
        <v>96950</v>
      </c>
      <c r="AG814" s="1" t="s">
        <v>118</v>
      </c>
      <c r="AI814" s="1">
        <v>16709890917</v>
      </c>
      <c r="AK814" s="1" t="s">
        <v>641</v>
      </c>
      <c r="BC814" s="1" t="str">
        <f>"37-2012.00"</f>
        <v>37-2012.00</v>
      </c>
      <c r="BD814" s="1" t="s">
        <v>576</v>
      </c>
      <c r="BE814" s="1" t="s">
        <v>10612</v>
      </c>
      <c r="BF814" s="1" t="s">
        <v>576</v>
      </c>
      <c r="BG814" s="1">
        <v>16</v>
      </c>
      <c r="BH814" s="1">
        <v>16</v>
      </c>
      <c r="BI814" s="2">
        <v>44470</v>
      </c>
      <c r="BJ814" s="2">
        <v>44834</v>
      </c>
      <c r="BK814" s="2">
        <v>44470</v>
      </c>
      <c r="BL814" s="2">
        <v>44834</v>
      </c>
      <c r="BM814" s="1">
        <v>35</v>
      </c>
      <c r="BN814" s="1">
        <v>0</v>
      </c>
      <c r="BO814" s="1">
        <v>7</v>
      </c>
      <c r="BP814" s="1">
        <v>7</v>
      </c>
      <c r="BQ814" s="1">
        <v>7</v>
      </c>
      <c r="BR814" s="1">
        <v>7</v>
      </c>
      <c r="BS814" s="1">
        <v>7</v>
      </c>
      <c r="BT814" s="1">
        <v>0</v>
      </c>
      <c r="BU814" s="1" t="str">
        <f>"9:00 AM"</f>
        <v>9:00 AM</v>
      </c>
      <c r="BV814" s="1" t="str">
        <f>"5:00 PM"</f>
        <v>5:00 PM</v>
      </c>
      <c r="BW814" s="1" t="s">
        <v>230</v>
      </c>
      <c r="BX814" s="1">
        <v>0</v>
      </c>
      <c r="BY814" s="1">
        <v>3</v>
      </c>
      <c r="BZ814" s="1" t="s">
        <v>112</v>
      </c>
      <c r="CB814" s="4" t="s">
        <v>10613</v>
      </c>
      <c r="CC814" s="1" t="s">
        <v>634</v>
      </c>
      <c r="CE814" s="1" t="s">
        <v>167</v>
      </c>
      <c r="CF814" s="1" t="s">
        <v>117</v>
      </c>
      <c r="CG814" s="1">
        <v>96950</v>
      </c>
      <c r="CH814" s="3">
        <v>7.59</v>
      </c>
      <c r="CI814" s="3">
        <v>7.59</v>
      </c>
      <c r="CJ814" s="3">
        <v>11.39</v>
      </c>
      <c r="CK814" s="3">
        <v>11.39</v>
      </c>
      <c r="CL814" s="1" t="s">
        <v>137</v>
      </c>
      <c r="CN814" s="1" t="s">
        <v>139</v>
      </c>
      <c r="CP814" s="1" t="s">
        <v>111</v>
      </c>
      <c r="CQ814" s="1" t="s">
        <v>111</v>
      </c>
      <c r="CR814" s="1" t="s">
        <v>111</v>
      </c>
      <c r="CS814" s="1" t="s">
        <v>111</v>
      </c>
      <c r="CT814" s="1" t="s">
        <v>111</v>
      </c>
      <c r="CU814" s="1" t="s">
        <v>111</v>
      </c>
      <c r="CV814" s="1" t="s">
        <v>111</v>
      </c>
      <c r="CW814" s="1" t="s">
        <v>1004</v>
      </c>
      <c r="CX814" s="1">
        <v>16709890917</v>
      </c>
      <c r="CY814" s="1" t="s">
        <v>641</v>
      </c>
      <c r="CZ814" s="1" t="s">
        <v>645</v>
      </c>
      <c r="DA814" s="1" t="s">
        <v>111</v>
      </c>
      <c r="DB814" s="1" t="s">
        <v>112</v>
      </c>
    </row>
    <row r="815" spans="1:111" ht="15.6" customHeight="1" x14ac:dyDescent="0.25">
      <c r="A815" s="1" t="s">
        <v>10614</v>
      </c>
      <c r="B815" s="1" t="s">
        <v>238</v>
      </c>
      <c r="C815" s="2">
        <v>44354.111840393518</v>
      </c>
      <c r="D815" s="2">
        <v>44404</v>
      </c>
      <c r="E815" s="1" t="s">
        <v>110</v>
      </c>
      <c r="F815" s="2">
        <v>44468.833333333336</v>
      </c>
      <c r="G815" s="1" t="s">
        <v>112</v>
      </c>
      <c r="H815" s="1" t="s">
        <v>112</v>
      </c>
      <c r="I815" s="1" t="s">
        <v>112</v>
      </c>
      <c r="J815" s="1" t="s">
        <v>3359</v>
      </c>
      <c r="K815" s="1" t="s">
        <v>3360</v>
      </c>
      <c r="L815" s="1" t="s">
        <v>3361</v>
      </c>
      <c r="N815" s="1" t="s">
        <v>167</v>
      </c>
      <c r="O815" s="1" t="s">
        <v>117</v>
      </c>
      <c r="P815" s="9">
        <v>96950</v>
      </c>
      <c r="Q815" s="1" t="s">
        <v>118</v>
      </c>
      <c r="S815" s="1">
        <v>16702345900</v>
      </c>
      <c r="T815" s="1">
        <v>563</v>
      </c>
      <c r="U815" s="1">
        <v>721110</v>
      </c>
      <c r="V815" s="1" t="s">
        <v>119</v>
      </c>
      <c r="X815" s="1" t="s">
        <v>3362</v>
      </c>
      <c r="Y815" s="1" t="s">
        <v>3363</v>
      </c>
      <c r="AA815" s="1" t="s">
        <v>3235</v>
      </c>
      <c r="AB815" s="1" t="s">
        <v>3361</v>
      </c>
      <c r="AD815" s="1" t="s">
        <v>167</v>
      </c>
      <c r="AE815" s="1" t="s">
        <v>117</v>
      </c>
      <c r="AF815" s="9">
        <v>96950</v>
      </c>
      <c r="AG815" s="1" t="s">
        <v>118</v>
      </c>
      <c r="AH815" s="1" t="s">
        <v>167</v>
      </c>
      <c r="AI815" s="1">
        <v>16702345900</v>
      </c>
      <c r="AJ815" s="1">
        <v>563</v>
      </c>
      <c r="AK815" s="1" t="s">
        <v>3364</v>
      </c>
      <c r="BC815" s="1" t="str">
        <f>"37-1011.00"</f>
        <v>37-1011.00</v>
      </c>
      <c r="BD815" s="1" t="s">
        <v>2800</v>
      </c>
      <c r="BE815" s="1" t="s">
        <v>10615</v>
      </c>
      <c r="BF815" s="1" t="s">
        <v>10616</v>
      </c>
      <c r="BG815" s="1">
        <v>1</v>
      </c>
      <c r="BH815" s="1">
        <v>1</v>
      </c>
      <c r="BI815" s="2">
        <v>44470</v>
      </c>
      <c r="BJ815" s="2">
        <v>44834</v>
      </c>
      <c r="BK815" s="2">
        <v>44470</v>
      </c>
      <c r="BL815" s="2">
        <v>44834</v>
      </c>
      <c r="BM815" s="1">
        <v>40</v>
      </c>
      <c r="BN815" s="1">
        <v>0</v>
      </c>
      <c r="BO815" s="1">
        <v>7</v>
      </c>
      <c r="BP815" s="1">
        <v>6</v>
      </c>
      <c r="BQ815" s="1">
        <v>7</v>
      </c>
      <c r="BR815" s="1">
        <v>6</v>
      </c>
      <c r="BS815" s="1">
        <v>7</v>
      </c>
      <c r="BT815" s="1">
        <v>7</v>
      </c>
      <c r="BU815" s="1" t="str">
        <f>"8:00 AM"</f>
        <v>8:00 AM</v>
      </c>
      <c r="BV815" s="1" t="str">
        <f>"4:00 PM"</f>
        <v>4:00 PM</v>
      </c>
      <c r="BW815" s="1" t="s">
        <v>135</v>
      </c>
      <c r="BX815" s="1">
        <v>0</v>
      </c>
      <c r="BY815" s="1">
        <v>12</v>
      </c>
      <c r="BZ815" s="1" t="s">
        <v>111</v>
      </c>
      <c r="CA815" s="1">
        <v>4</v>
      </c>
      <c r="CB815" s="1" t="s">
        <v>331</v>
      </c>
      <c r="CC815" s="1" t="s">
        <v>3368</v>
      </c>
      <c r="CE815" s="1" t="s">
        <v>167</v>
      </c>
      <c r="CF815" s="1" t="s">
        <v>117</v>
      </c>
      <c r="CG815" s="1">
        <v>96950</v>
      </c>
      <c r="CH815" s="3">
        <v>9.3699999999999992</v>
      </c>
      <c r="CI815" s="3">
        <v>9.3699999999999992</v>
      </c>
      <c r="CJ815" s="3">
        <v>14.05</v>
      </c>
      <c r="CK815" s="3">
        <v>14.05</v>
      </c>
      <c r="CL815" s="1" t="s">
        <v>137</v>
      </c>
      <c r="CN815" s="1" t="s">
        <v>139</v>
      </c>
      <c r="CP815" s="1" t="s">
        <v>112</v>
      </c>
      <c r="CQ815" s="1" t="s">
        <v>111</v>
      </c>
      <c r="CR815" s="1" t="s">
        <v>112</v>
      </c>
      <c r="CS815" s="1" t="s">
        <v>111</v>
      </c>
      <c r="CT815" s="1" t="s">
        <v>138</v>
      </c>
      <c r="CU815" s="1" t="s">
        <v>111</v>
      </c>
      <c r="CV815" s="1" t="s">
        <v>138</v>
      </c>
      <c r="CW815" s="1" t="s">
        <v>3369</v>
      </c>
      <c r="CX815" s="1">
        <v>16702345900</v>
      </c>
      <c r="CY815" s="1" t="s">
        <v>3364</v>
      </c>
      <c r="CZ815" s="1" t="s">
        <v>138</v>
      </c>
      <c r="DA815" s="1" t="s">
        <v>111</v>
      </c>
      <c r="DB815" s="1" t="s">
        <v>112</v>
      </c>
    </row>
    <row r="816" spans="1:111" ht="15.6" customHeight="1" x14ac:dyDescent="0.25">
      <c r="A816" s="1" t="s">
        <v>10617</v>
      </c>
      <c r="B816" s="1" t="s">
        <v>238</v>
      </c>
      <c r="C816" s="2">
        <v>44379.089784490738</v>
      </c>
      <c r="D816" s="2">
        <v>44421</v>
      </c>
      <c r="E816" s="1" t="s">
        <v>110</v>
      </c>
      <c r="F816" s="2">
        <v>44468.833333333336</v>
      </c>
      <c r="G816" s="1" t="s">
        <v>111</v>
      </c>
      <c r="H816" s="1" t="s">
        <v>112</v>
      </c>
      <c r="I816" s="1" t="s">
        <v>112</v>
      </c>
      <c r="J816" s="1" t="s">
        <v>6575</v>
      </c>
      <c r="K816" s="1" t="s">
        <v>6575</v>
      </c>
      <c r="L816" s="1" t="s">
        <v>6576</v>
      </c>
      <c r="M816" s="1" t="s">
        <v>6577</v>
      </c>
      <c r="N816" s="1" t="s">
        <v>116</v>
      </c>
      <c r="O816" s="1" t="s">
        <v>117</v>
      </c>
      <c r="P816" s="9">
        <v>96950</v>
      </c>
      <c r="Q816" s="1" t="s">
        <v>118</v>
      </c>
      <c r="S816" s="1">
        <v>16703223858</v>
      </c>
      <c r="U816" s="1">
        <v>488510</v>
      </c>
      <c r="V816" s="1" t="s">
        <v>119</v>
      </c>
      <c r="X816" s="1" t="s">
        <v>1645</v>
      </c>
      <c r="Y816" s="1" t="s">
        <v>3158</v>
      </c>
      <c r="Z816" s="1" t="s">
        <v>6578</v>
      </c>
      <c r="AA816" s="1" t="s">
        <v>245</v>
      </c>
      <c r="AB816" s="1" t="s">
        <v>6576</v>
      </c>
      <c r="AD816" s="1" t="s">
        <v>6579</v>
      </c>
      <c r="AE816" s="1" t="s">
        <v>117</v>
      </c>
      <c r="AF816" s="9">
        <v>96950</v>
      </c>
      <c r="AG816" s="1" t="s">
        <v>118</v>
      </c>
      <c r="AI816" s="1">
        <v>16703223858</v>
      </c>
      <c r="AK816" s="1" t="s">
        <v>6580</v>
      </c>
      <c r="BC816" s="1" t="str">
        <f>"13-2011.01"</f>
        <v>13-2011.01</v>
      </c>
      <c r="BD816" s="1" t="s">
        <v>932</v>
      </c>
      <c r="BE816" s="1" t="s">
        <v>10618</v>
      </c>
      <c r="BF816" s="1" t="s">
        <v>759</v>
      </c>
      <c r="BG816" s="1">
        <v>1</v>
      </c>
      <c r="BH816" s="1">
        <v>1</v>
      </c>
      <c r="BI816" s="2">
        <v>44470</v>
      </c>
      <c r="BJ816" s="2">
        <v>45565</v>
      </c>
      <c r="BK816" s="2">
        <v>44470</v>
      </c>
      <c r="BL816" s="2">
        <v>45565</v>
      </c>
      <c r="BM816" s="1">
        <v>40</v>
      </c>
      <c r="BN816" s="1">
        <v>0</v>
      </c>
      <c r="BO816" s="1">
        <v>8</v>
      </c>
      <c r="BP816" s="1">
        <v>8</v>
      </c>
      <c r="BQ816" s="1">
        <v>8</v>
      </c>
      <c r="BR816" s="1">
        <v>8</v>
      </c>
      <c r="BS816" s="1">
        <v>8</v>
      </c>
      <c r="BT816" s="1">
        <v>0</v>
      </c>
      <c r="BU816" s="1" t="str">
        <f>"8:00 AM"</f>
        <v>8:00 AM</v>
      </c>
      <c r="BV816" s="1" t="str">
        <f>"5:00 PM"</f>
        <v>5:00 PM</v>
      </c>
      <c r="BW816" s="1" t="s">
        <v>193</v>
      </c>
      <c r="BX816" s="1">
        <v>0</v>
      </c>
      <c r="BY816" s="1">
        <v>36</v>
      </c>
      <c r="BZ816" s="1" t="s">
        <v>112</v>
      </c>
      <c r="CB816" s="1" t="s">
        <v>10619</v>
      </c>
      <c r="CC816" s="1" t="s">
        <v>6576</v>
      </c>
      <c r="CD816" s="1" t="s">
        <v>6577</v>
      </c>
      <c r="CE816" s="1" t="s">
        <v>116</v>
      </c>
      <c r="CF816" s="1" t="s">
        <v>117</v>
      </c>
      <c r="CG816" s="1">
        <v>96950</v>
      </c>
      <c r="CH816" s="3">
        <v>14.85</v>
      </c>
      <c r="CI816" s="3">
        <v>14.9</v>
      </c>
      <c r="CJ816" s="3">
        <v>22.28</v>
      </c>
      <c r="CK816" s="3">
        <v>22.35</v>
      </c>
      <c r="CL816" s="1" t="s">
        <v>137</v>
      </c>
      <c r="CM816" s="1" t="s">
        <v>168</v>
      </c>
      <c r="CN816" s="1" t="s">
        <v>139</v>
      </c>
      <c r="CP816" s="1" t="s">
        <v>112</v>
      </c>
      <c r="CQ816" s="1" t="s">
        <v>111</v>
      </c>
      <c r="CR816" s="1" t="s">
        <v>112</v>
      </c>
      <c r="CS816" s="1" t="s">
        <v>111</v>
      </c>
      <c r="CT816" s="1" t="s">
        <v>111</v>
      </c>
      <c r="CU816" s="1" t="s">
        <v>111</v>
      </c>
      <c r="CV816" s="1" t="s">
        <v>138</v>
      </c>
      <c r="CW816" s="1" t="s">
        <v>6584</v>
      </c>
      <c r="CX816" s="1">
        <v>16703223858</v>
      </c>
      <c r="CY816" s="1" t="s">
        <v>6580</v>
      </c>
      <c r="CZ816" s="1" t="s">
        <v>138</v>
      </c>
      <c r="DA816" s="1" t="s">
        <v>111</v>
      </c>
      <c r="DB816" s="1" t="s">
        <v>112</v>
      </c>
    </row>
    <row r="817" spans="1:111" ht="15.6" customHeight="1" x14ac:dyDescent="0.25">
      <c r="A817" s="1" t="s">
        <v>10628</v>
      </c>
      <c r="B817" s="1" t="s">
        <v>238</v>
      </c>
      <c r="C817" s="2">
        <v>44347.01856261574</v>
      </c>
      <c r="D817" s="2">
        <v>44390</v>
      </c>
      <c r="E817" s="1" t="s">
        <v>110</v>
      </c>
      <c r="F817" s="2">
        <v>44468.833333333336</v>
      </c>
      <c r="G817" s="1" t="s">
        <v>112</v>
      </c>
      <c r="H817" s="1" t="s">
        <v>112</v>
      </c>
      <c r="I817" s="1" t="s">
        <v>112</v>
      </c>
      <c r="J817" s="1" t="s">
        <v>1799</v>
      </c>
      <c r="K817" s="1" t="s">
        <v>1799</v>
      </c>
      <c r="L817" s="1" t="s">
        <v>3538</v>
      </c>
      <c r="N817" s="1" t="s">
        <v>116</v>
      </c>
      <c r="O817" s="1" t="s">
        <v>117</v>
      </c>
      <c r="P817" s="9">
        <v>96950</v>
      </c>
      <c r="Q817" s="1" t="s">
        <v>118</v>
      </c>
      <c r="R817" s="1" t="s">
        <v>116</v>
      </c>
      <c r="S817" s="1">
        <v>16702345577</v>
      </c>
      <c r="U817" s="1">
        <v>236220</v>
      </c>
      <c r="V817" s="1" t="s">
        <v>119</v>
      </c>
      <c r="X817" s="1" t="s">
        <v>1801</v>
      </c>
      <c r="Y817" s="1" t="s">
        <v>1802</v>
      </c>
      <c r="AA817" s="1" t="s">
        <v>245</v>
      </c>
      <c r="AB817" s="1" t="s">
        <v>3538</v>
      </c>
      <c r="AD817" s="1" t="s">
        <v>116</v>
      </c>
      <c r="AE817" s="1" t="s">
        <v>117</v>
      </c>
      <c r="AF817" s="9">
        <v>96950</v>
      </c>
      <c r="AG817" s="1" t="s">
        <v>118</v>
      </c>
      <c r="AH817" s="1" t="s">
        <v>116</v>
      </c>
      <c r="AI817" s="1">
        <v>16702345577</v>
      </c>
      <c r="AK817" s="1" t="s">
        <v>1803</v>
      </c>
      <c r="BC817" s="1" t="str">
        <f>"49-9071.00"</f>
        <v>49-9071.00</v>
      </c>
      <c r="BD817" s="1" t="s">
        <v>214</v>
      </c>
      <c r="BE817" s="1" t="s">
        <v>10629</v>
      </c>
      <c r="BF817" s="1" t="s">
        <v>1661</v>
      </c>
      <c r="BG817" s="1">
        <v>12</v>
      </c>
      <c r="BH817" s="1">
        <v>12</v>
      </c>
      <c r="BI817" s="2">
        <v>44470</v>
      </c>
      <c r="BJ817" s="2">
        <v>44834</v>
      </c>
      <c r="BK817" s="2">
        <v>44470</v>
      </c>
      <c r="BL817" s="2">
        <v>44834</v>
      </c>
      <c r="BM817" s="1">
        <v>40</v>
      </c>
      <c r="BN817" s="1">
        <v>0</v>
      </c>
      <c r="BO817" s="1">
        <v>8</v>
      </c>
      <c r="BP817" s="1">
        <v>8</v>
      </c>
      <c r="BQ817" s="1">
        <v>8</v>
      </c>
      <c r="BR817" s="1">
        <v>8</v>
      </c>
      <c r="BS817" s="1">
        <v>8</v>
      </c>
      <c r="BT817" s="1">
        <v>0</v>
      </c>
      <c r="BU817" s="1" t="str">
        <f>"8:00 AM"</f>
        <v>8:00 AM</v>
      </c>
      <c r="BV817" s="1" t="str">
        <f>"5:00 PM"</f>
        <v>5:00 PM</v>
      </c>
      <c r="BW817" s="1" t="s">
        <v>135</v>
      </c>
      <c r="BX817" s="1">
        <v>0</v>
      </c>
      <c r="BY817" s="1">
        <v>24</v>
      </c>
      <c r="BZ817" s="1" t="s">
        <v>112</v>
      </c>
      <c r="CB817" s="1" t="s">
        <v>168</v>
      </c>
      <c r="CC817" s="1" t="s">
        <v>1805</v>
      </c>
      <c r="CD817" s="1" t="s">
        <v>1806</v>
      </c>
      <c r="CE817" s="1" t="s">
        <v>116</v>
      </c>
      <c r="CF817" s="1" t="s">
        <v>117</v>
      </c>
      <c r="CG817" s="1">
        <v>96950</v>
      </c>
      <c r="CH817" s="3">
        <v>8.7100000000000009</v>
      </c>
      <c r="CI817" s="3">
        <v>8.7100000000000009</v>
      </c>
      <c r="CJ817" s="3">
        <v>13.06</v>
      </c>
      <c r="CK817" s="3">
        <v>13.06</v>
      </c>
      <c r="CL817" s="1" t="s">
        <v>137</v>
      </c>
      <c r="CM817" s="1" t="s">
        <v>168</v>
      </c>
      <c r="CN817" s="1" t="s">
        <v>139</v>
      </c>
      <c r="CP817" s="1" t="s">
        <v>112</v>
      </c>
      <c r="CQ817" s="1" t="s">
        <v>111</v>
      </c>
      <c r="CR817" s="1" t="s">
        <v>111</v>
      </c>
      <c r="CS817" s="1" t="s">
        <v>111</v>
      </c>
      <c r="CT817" s="1" t="s">
        <v>111</v>
      </c>
      <c r="CU817" s="1" t="s">
        <v>111</v>
      </c>
      <c r="CV817" s="1" t="s">
        <v>138</v>
      </c>
      <c r="CW817" s="1" t="s">
        <v>1807</v>
      </c>
      <c r="CX817" s="1">
        <v>16702345577</v>
      </c>
      <c r="CY817" s="1" t="s">
        <v>1803</v>
      </c>
      <c r="CZ817" s="1" t="s">
        <v>138</v>
      </c>
      <c r="DA817" s="1" t="s">
        <v>111</v>
      </c>
      <c r="DB817" s="1" t="s">
        <v>112</v>
      </c>
    </row>
    <row r="818" spans="1:111" ht="15.6" customHeight="1" x14ac:dyDescent="0.25">
      <c r="A818" s="1" t="s">
        <v>10630</v>
      </c>
      <c r="B818" s="1" t="s">
        <v>238</v>
      </c>
      <c r="C818" s="2">
        <v>44392.218512037034</v>
      </c>
      <c r="D818" s="2">
        <v>44438</v>
      </c>
      <c r="E818" s="1" t="s">
        <v>180</v>
      </c>
      <c r="G818" s="1" t="s">
        <v>112</v>
      </c>
      <c r="H818" s="1" t="s">
        <v>112</v>
      </c>
      <c r="I818" s="1" t="s">
        <v>112</v>
      </c>
      <c r="J818" s="1" t="s">
        <v>5856</v>
      </c>
      <c r="K818" s="1" t="s">
        <v>10631</v>
      </c>
      <c r="L818" s="1" t="s">
        <v>10632</v>
      </c>
      <c r="M818" s="1" t="s">
        <v>5015</v>
      </c>
      <c r="N818" s="1" t="s">
        <v>167</v>
      </c>
      <c r="O818" s="1" t="s">
        <v>117</v>
      </c>
      <c r="P818" s="9">
        <v>96950</v>
      </c>
      <c r="Q818" s="1" t="s">
        <v>118</v>
      </c>
      <c r="S818" s="1">
        <v>16707898261</v>
      </c>
      <c r="U818" s="1">
        <v>311920</v>
      </c>
      <c r="V818" s="1" t="s">
        <v>119</v>
      </c>
      <c r="X818" s="1" t="s">
        <v>5859</v>
      </c>
      <c r="Y818" s="1" t="s">
        <v>5860</v>
      </c>
      <c r="Z818" s="1" t="s">
        <v>5861</v>
      </c>
      <c r="AA818" s="1" t="s">
        <v>171</v>
      </c>
      <c r="AB818" s="1" t="s">
        <v>5858</v>
      </c>
      <c r="AC818" s="1" t="s">
        <v>5015</v>
      </c>
      <c r="AD818" s="1" t="s">
        <v>167</v>
      </c>
      <c r="AE818" s="1" t="s">
        <v>117</v>
      </c>
      <c r="AF818" s="9">
        <v>96950</v>
      </c>
      <c r="AG818" s="1" t="s">
        <v>118</v>
      </c>
      <c r="AI818" s="1">
        <v>16707898261</v>
      </c>
      <c r="AK818" s="1" t="s">
        <v>5863</v>
      </c>
      <c r="BC818" s="1" t="str">
        <f>"35-3022.01"</f>
        <v>35-3022.01</v>
      </c>
      <c r="BD818" s="1" t="s">
        <v>9194</v>
      </c>
      <c r="BE818" s="1" t="s">
        <v>10633</v>
      </c>
      <c r="BF818" s="1" t="s">
        <v>10634</v>
      </c>
      <c r="BG818" s="1">
        <v>2</v>
      </c>
      <c r="BH818" s="1">
        <v>2</v>
      </c>
      <c r="BI818" s="2">
        <v>44470</v>
      </c>
      <c r="BJ818" s="2">
        <v>44834</v>
      </c>
      <c r="BK818" s="2">
        <v>44470</v>
      </c>
      <c r="BL818" s="2">
        <v>44834</v>
      </c>
      <c r="BM818" s="1">
        <v>40</v>
      </c>
      <c r="BN818" s="1">
        <v>0</v>
      </c>
      <c r="BO818" s="1">
        <v>8</v>
      </c>
      <c r="BP818" s="1">
        <v>8</v>
      </c>
      <c r="BQ818" s="1">
        <v>8</v>
      </c>
      <c r="BR818" s="1">
        <v>8</v>
      </c>
      <c r="BS818" s="1">
        <v>8</v>
      </c>
      <c r="BT818" s="1">
        <v>0</v>
      </c>
      <c r="BU818" s="1" t="str">
        <f>"6:00 AM"</f>
        <v>6:00 AM</v>
      </c>
      <c r="BV818" s="1" t="str">
        <f>"3:00 PM"</f>
        <v>3:00 PM</v>
      </c>
      <c r="BW818" s="1" t="s">
        <v>135</v>
      </c>
      <c r="BX818" s="1">
        <v>0</v>
      </c>
      <c r="BY818" s="1">
        <v>3</v>
      </c>
      <c r="BZ818" s="1" t="s">
        <v>112</v>
      </c>
      <c r="CB818" s="1" t="s">
        <v>10635</v>
      </c>
      <c r="CC818" s="1" t="s">
        <v>10636</v>
      </c>
      <c r="CD818" s="1" t="s">
        <v>10637</v>
      </c>
      <c r="CE818" s="1" t="s">
        <v>167</v>
      </c>
      <c r="CF818" s="1" t="s">
        <v>117</v>
      </c>
      <c r="CG818" s="1">
        <v>96950</v>
      </c>
      <c r="CH818" s="3">
        <v>8.15</v>
      </c>
      <c r="CI818" s="3">
        <v>8.15</v>
      </c>
      <c r="CJ818" s="3">
        <v>0</v>
      </c>
      <c r="CK818" s="3">
        <v>0</v>
      </c>
      <c r="CL818" s="1" t="s">
        <v>137</v>
      </c>
      <c r="CN818" s="1" t="s">
        <v>139</v>
      </c>
      <c r="CP818" s="1" t="s">
        <v>112</v>
      </c>
      <c r="CQ818" s="1" t="s">
        <v>111</v>
      </c>
      <c r="CR818" s="1" t="s">
        <v>112</v>
      </c>
      <c r="CS818" s="1" t="s">
        <v>112</v>
      </c>
      <c r="CT818" s="1" t="s">
        <v>138</v>
      </c>
      <c r="CU818" s="1" t="s">
        <v>111</v>
      </c>
      <c r="CV818" s="1" t="s">
        <v>138</v>
      </c>
      <c r="CW818" s="1" t="s">
        <v>411</v>
      </c>
      <c r="CX818" s="1">
        <v>16707898261</v>
      </c>
      <c r="CY818" s="1" t="s">
        <v>5863</v>
      </c>
      <c r="CZ818" s="1" t="s">
        <v>138</v>
      </c>
      <c r="DA818" s="1" t="s">
        <v>111</v>
      </c>
      <c r="DB818" s="1" t="s">
        <v>112</v>
      </c>
    </row>
    <row r="819" spans="1:111" ht="15.6" customHeight="1" x14ac:dyDescent="0.25">
      <c r="A819" s="1" t="s">
        <v>10638</v>
      </c>
      <c r="B819" s="1" t="s">
        <v>238</v>
      </c>
      <c r="C819" s="2">
        <v>44392.206982291667</v>
      </c>
      <c r="D819" s="2">
        <v>44446</v>
      </c>
      <c r="E819" s="1" t="s">
        <v>180</v>
      </c>
      <c r="G819" s="1" t="s">
        <v>112</v>
      </c>
      <c r="H819" s="1" t="s">
        <v>112</v>
      </c>
      <c r="I819" s="1" t="s">
        <v>112</v>
      </c>
      <c r="J819" s="1" t="s">
        <v>6197</v>
      </c>
      <c r="K819" s="1" t="s">
        <v>6198</v>
      </c>
      <c r="L819" s="1" t="s">
        <v>6199</v>
      </c>
      <c r="N819" s="1" t="s">
        <v>167</v>
      </c>
      <c r="O819" s="1" t="s">
        <v>117</v>
      </c>
      <c r="P819" s="9">
        <v>96950</v>
      </c>
      <c r="Q819" s="1" t="s">
        <v>118</v>
      </c>
      <c r="S819" s="1">
        <v>16707898261</v>
      </c>
      <c r="U819" s="1">
        <v>72251</v>
      </c>
      <c r="V819" s="1" t="s">
        <v>119</v>
      </c>
      <c r="X819" s="1" t="s">
        <v>5859</v>
      </c>
      <c r="Y819" s="1" t="s">
        <v>5860</v>
      </c>
      <c r="Z819" s="1" t="s">
        <v>5861</v>
      </c>
      <c r="AA819" s="1" t="s">
        <v>171</v>
      </c>
      <c r="AB819" s="1" t="s">
        <v>6200</v>
      </c>
      <c r="AD819" s="1" t="s">
        <v>167</v>
      </c>
      <c r="AE819" s="1" t="s">
        <v>117</v>
      </c>
      <c r="AF819" s="9">
        <v>96950</v>
      </c>
      <c r="AG819" s="1" t="s">
        <v>118</v>
      </c>
      <c r="AI819" s="1">
        <v>16707898261</v>
      </c>
      <c r="AK819" s="1" t="s">
        <v>5863</v>
      </c>
      <c r="BC819" s="1" t="str">
        <f>"35-2014.00"</f>
        <v>35-2014.00</v>
      </c>
      <c r="BD819" s="1" t="s">
        <v>152</v>
      </c>
      <c r="BE819" s="1" t="s">
        <v>6201</v>
      </c>
      <c r="BF819" s="1" t="s">
        <v>229</v>
      </c>
      <c r="BG819" s="1">
        <v>2</v>
      </c>
      <c r="BH819" s="1">
        <v>2</v>
      </c>
      <c r="BI819" s="2">
        <v>44470</v>
      </c>
      <c r="BJ819" s="2">
        <v>44834</v>
      </c>
      <c r="BK819" s="2">
        <v>44470</v>
      </c>
      <c r="BL819" s="2">
        <v>44834</v>
      </c>
      <c r="BM819" s="1">
        <v>35</v>
      </c>
      <c r="BN819" s="1">
        <v>0</v>
      </c>
      <c r="BO819" s="1">
        <v>7</v>
      </c>
      <c r="BP819" s="1">
        <v>7</v>
      </c>
      <c r="BQ819" s="1">
        <v>7</v>
      </c>
      <c r="BR819" s="1">
        <v>7</v>
      </c>
      <c r="BS819" s="1">
        <v>7</v>
      </c>
      <c r="BT819" s="1">
        <v>0</v>
      </c>
      <c r="BU819" s="1" t="str">
        <f>"6:00 AM"</f>
        <v>6:00 AM</v>
      </c>
      <c r="BV819" s="1" t="str">
        <f>"2:00 PM"</f>
        <v>2:00 PM</v>
      </c>
      <c r="BW819" s="1" t="s">
        <v>135</v>
      </c>
      <c r="BX819" s="1">
        <v>0</v>
      </c>
      <c r="BY819" s="1">
        <v>6</v>
      </c>
      <c r="BZ819" s="1" t="s">
        <v>112</v>
      </c>
      <c r="CB819" s="1" t="s">
        <v>10639</v>
      </c>
      <c r="CC819" s="1" t="s">
        <v>6203</v>
      </c>
      <c r="CE819" s="1" t="s">
        <v>167</v>
      </c>
      <c r="CF819" s="1" t="s">
        <v>117</v>
      </c>
      <c r="CG819" s="1">
        <v>96950</v>
      </c>
      <c r="CH819" s="3">
        <v>8.68</v>
      </c>
      <c r="CI819" s="3">
        <v>8.68</v>
      </c>
      <c r="CJ819" s="3">
        <v>0</v>
      </c>
      <c r="CK819" s="3">
        <v>0</v>
      </c>
      <c r="CL819" s="1" t="s">
        <v>137</v>
      </c>
      <c r="CN819" s="1" t="s">
        <v>139</v>
      </c>
      <c r="CP819" s="1" t="s">
        <v>112</v>
      </c>
      <c r="CQ819" s="1" t="s">
        <v>111</v>
      </c>
      <c r="CR819" s="1" t="s">
        <v>112</v>
      </c>
      <c r="CS819" s="1" t="s">
        <v>112</v>
      </c>
      <c r="CT819" s="1" t="s">
        <v>138</v>
      </c>
      <c r="CU819" s="1" t="s">
        <v>111</v>
      </c>
      <c r="CV819" s="1" t="s">
        <v>138</v>
      </c>
      <c r="CW819" s="1" t="s">
        <v>10640</v>
      </c>
      <c r="CX819" s="1">
        <v>16707898261</v>
      </c>
      <c r="CY819" s="1" t="s">
        <v>5863</v>
      </c>
      <c r="CZ819" s="1" t="s">
        <v>138</v>
      </c>
      <c r="DA819" s="1" t="s">
        <v>111</v>
      </c>
      <c r="DB819" s="1" t="s">
        <v>112</v>
      </c>
    </row>
    <row r="820" spans="1:111" ht="15.6" customHeight="1" x14ac:dyDescent="0.25">
      <c r="A820" s="1" t="s">
        <v>10649</v>
      </c>
      <c r="B820" s="1" t="s">
        <v>238</v>
      </c>
      <c r="C820" s="2">
        <v>44398.142656944445</v>
      </c>
      <c r="D820" s="2">
        <v>44438</v>
      </c>
      <c r="E820" s="1" t="s">
        <v>110</v>
      </c>
      <c r="F820" s="2">
        <v>44468.833333333336</v>
      </c>
      <c r="G820" s="1" t="s">
        <v>112</v>
      </c>
      <c r="H820" s="1" t="s">
        <v>112</v>
      </c>
      <c r="I820" s="1" t="s">
        <v>112</v>
      </c>
      <c r="J820" s="1" t="s">
        <v>10650</v>
      </c>
      <c r="L820" s="1" t="s">
        <v>10651</v>
      </c>
      <c r="M820" s="1" t="s">
        <v>10652</v>
      </c>
      <c r="N820" s="1" t="s">
        <v>116</v>
      </c>
      <c r="O820" s="1" t="s">
        <v>117</v>
      </c>
      <c r="P820" s="9">
        <v>96950</v>
      </c>
      <c r="Q820" s="1" t="s">
        <v>118</v>
      </c>
      <c r="R820" s="1" t="s">
        <v>138</v>
      </c>
      <c r="S820" s="1">
        <v>16702355009</v>
      </c>
      <c r="U820" s="1">
        <v>561311</v>
      </c>
      <c r="V820" s="1" t="s">
        <v>2479</v>
      </c>
      <c r="W820" s="1" t="s">
        <v>111</v>
      </c>
      <c r="X820" s="1" t="s">
        <v>4372</v>
      </c>
      <c r="Y820" s="1" t="s">
        <v>4373</v>
      </c>
      <c r="Z820" s="1" t="s">
        <v>4374</v>
      </c>
      <c r="AA820" s="1" t="s">
        <v>245</v>
      </c>
      <c r="AB820" s="1" t="s">
        <v>10653</v>
      </c>
      <c r="AC820" s="1" t="s">
        <v>9216</v>
      </c>
      <c r="AD820" s="1" t="s">
        <v>4377</v>
      </c>
      <c r="AE820" s="1" t="s">
        <v>117</v>
      </c>
      <c r="AF820" s="9">
        <v>96950</v>
      </c>
      <c r="AG820" s="1" t="s">
        <v>118</v>
      </c>
      <c r="AH820" s="1" t="s">
        <v>168</v>
      </c>
      <c r="AI820" s="1">
        <v>16702355009</v>
      </c>
      <c r="AK820" s="1" t="s">
        <v>4378</v>
      </c>
      <c r="BC820" s="1" t="str">
        <f>"49-9071.00"</f>
        <v>49-9071.00</v>
      </c>
      <c r="BD820" s="1" t="s">
        <v>214</v>
      </c>
      <c r="BE820" s="1" t="s">
        <v>10654</v>
      </c>
      <c r="BF820" s="1" t="s">
        <v>10655</v>
      </c>
      <c r="BG820" s="1">
        <v>5</v>
      </c>
      <c r="BH820" s="1">
        <v>5</v>
      </c>
      <c r="BI820" s="2">
        <v>44470</v>
      </c>
      <c r="BJ820" s="2">
        <v>44834</v>
      </c>
      <c r="BK820" s="2">
        <v>44470</v>
      </c>
      <c r="BL820" s="2">
        <v>44834</v>
      </c>
      <c r="BM820" s="1">
        <v>35</v>
      </c>
      <c r="BN820" s="1">
        <v>0</v>
      </c>
      <c r="BO820" s="1">
        <v>7</v>
      </c>
      <c r="BP820" s="1">
        <v>7</v>
      </c>
      <c r="BQ820" s="1">
        <v>7</v>
      </c>
      <c r="BR820" s="1">
        <v>7</v>
      </c>
      <c r="BS820" s="1">
        <v>7</v>
      </c>
      <c r="BT820" s="1">
        <v>0</v>
      </c>
      <c r="BU820" s="1" t="str">
        <f>"8:00 AM"</f>
        <v>8:00 AM</v>
      </c>
      <c r="BV820" s="1" t="str">
        <f>"4:00 PM"</f>
        <v>4:00 PM</v>
      </c>
      <c r="BW820" s="1" t="s">
        <v>135</v>
      </c>
      <c r="BX820" s="1">
        <v>0</v>
      </c>
      <c r="BY820" s="1">
        <v>24</v>
      </c>
      <c r="BZ820" s="1" t="s">
        <v>112</v>
      </c>
      <c r="CB820" s="1" t="s">
        <v>10656</v>
      </c>
      <c r="CC820" s="1" t="s">
        <v>10657</v>
      </c>
      <c r="CD820" s="1" t="s">
        <v>4377</v>
      </c>
      <c r="CE820" s="1" t="s">
        <v>116</v>
      </c>
      <c r="CF820" s="1" t="s">
        <v>117</v>
      </c>
      <c r="CG820" s="1">
        <v>96950</v>
      </c>
      <c r="CH820" s="3">
        <v>8.7100000000000009</v>
      </c>
      <c r="CI820" s="3">
        <v>8.7100000000000009</v>
      </c>
      <c r="CJ820" s="3">
        <v>13.07</v>
      </c>
      <c r="CK820" s="3">
        <v>13.07</v>
      </c>
      <c r="CL820" s="1" t="s">
        <v>137</v>
      </c>
      <c r="CM820" s="1" t="s">
        <v>362</v>
      </c>
      <c r="CN820" s="1" t="s">
        <v>139</v>
      </c>
      <c r="CP820" s="1" t="s">
        <v>112</v>
      </c>
      <c r="CQ820" s="1" t="s">
        <v>111</v>
      </c>
      <c r="CR820" s="1" t="s">
        <v>111</v>
      </c>
      <c r="CS820" s="1" t="s">
        <v>111</v>
      </c>
      <c r="CT820" s="1" t="s">
        <v>111</v>
      </c>
      <c r="CU820" s="1" t="s">
        <v>111</v>
      </c>
      <c r="CV820" s="1" t="s">
        <v>111</v>
      </c>
      <c r="CW820" s="1" t="s">
        <v>3115</v>
      </c>
      <c r="CX820" s="1">
        <v>16702355009</v>
      </c>
      <c r="CY820" s="1" t="s">
        <v>10658</v>
      </c>
      <c r="CZ820" s="1" t="s">
        <v>716</v>
      </c>
      <c r="DA820" s="1" t="s">
        <v>111</v>
      </c>
      <c r="DB820" s="1" t="s">
        <v>111</v>
      </c>
    </row>
    <row r="821" spans="1:111" ht="15.6" customHeight="1" x14ac:dyDescent="0.25">
      <c r="A821" s="1" t="s">
        <v>10669</v>
      </c>
      <c r="B821" s="1" t="s">
        <v>238</v>
      </c>
      <c r="C821" s="2">
        <v>44376.170562268519</v>
      </c>
      <c r="D821" s="2">
        <v>44419</v>
      </c>
      <c r="E821" s="1" t="s">
        <v>180</v>
      </c>
      <c r="G821" s="1" t="s">
        <v>112</v>
      </c>
      <c r="H821" s="1" t="s">
        <v>112</v>
      </c>
      <c r="I821" s="1" t="s">
        <v>112</v>
      </c>
      <c r="J821" s="1" t="s">
        <v>1204</v>
      </c>
      <c r="K821" s="1" t="s">
        <v>1205</v>
      </c>
      <c r="L821" s="1" t="s">
        <v>1206</v>
      </c>
      <c r="M821" s="1" t="s">
        <v>1207</v>
      </c>
      <c r="N821" s="1" t="s">
        <v>116</v>
      </c>
      <c r="O821" s="1" t="s">
        <v>117</v>
      </c>
      <c r="P821" s="9">
        <v>96950</v>
      </c>
      <c r="Q821" s="1" t="s">
        <v>118</v>
      </c>
      <c r="R821" s="1" t="s">
        <v>138</v>
      </c>
      <c r="S821" s="1">
        <v>16702352375</v>
      </c>
      <c r="U821" s="1">
        <v>236115</v>
      </c>
      <c r="V821" s="1" t="s">
        <v>119</v>
      </c>
      <c r="X821" s="1" t="s">
        <v>370</v>
      </c>
      <c r="Y821" s="1" t="s">
        <v>371</v>
      </c>
      <c r="Z821" s="1" t="s">
        <v>372</v>
      </c>
      <c r="AA821" s="1" t="s">
        <v>1184</v>
      </c>
      <c r="AB821" s="1" t="s">
        <v>368</v>
      </c>
      <c r="AC821" s="1" t="s">
        <v>1208</v>
      </c>
      <c r="AD821" s="1" t="s">
        <v>116</v>
      </c>
      <c r="AE821" s="1" t="s">
        <v>117</v>
      </c>
      <c r="AF821" s="9">
        <v>96950</v>
      </c>
      <c r="AG821" s="1" t="s">
        <v>118</v>
      </c>
      <c r="AH821" s="1" t="s">
        <v>138</v>
      </c>
      <c r="AI821" s="1">
        <v>16702346278</v>
      </c>
      <c r="AK821" s="1" t="s">
        <v>1209</v>
      </c>
      <c r="BC821" s="1" t="str">
        <f>"49-9071.00"</f>
        <v>49-9071.00</v>
      </c>
      <c r="BD821" s="1" t="s">
        <v>214</v>
      </c>
      <c r="BE821" s="1" t="s">
        <v>1210</v>
      </c>
      <c r="BF821" s="1" t="s">
        <v>1069</v>
      </c>
      <c r="BG821" s="1">
        <v>2</v>
      </c>
      <c r="BH821" s="1">
        <v>2</v>
      </c>
      <c r="BI821" s="2">
        <v>44470</v>
      </c>
      <c r="BJ821" s="2">
        <v>44834</v>
      </c>
      <c r="BK821" s="2">
        <v>44470</v>
      </c>
      <c r="BL821" s="2">
        <v>44834</v>
      </c>
      <c r="BM821" s="1">
        <v>40</v>
      </c>
      <c r="BN821" s="1">
        <v>0</v>
      </c>
      <c r="BO821" s="1">
        <v>8</v>
      </c>
      <c r="BP821" s="1">
        <v>8</v>
      </c>
      <c r="BQ821" s="1">
        <v>8</v>
      </c>
      <c r="BR821" s="1">
        <v>8</v>
      </c>
      <c r="BS821" s="1">
        <v>8</v>
      </c>
      <c r="BT821" s="1">
        <v>0</v>
      </c>
      <c r="BU821" s="1" t="str">
        <f>"8:00 AM"</f>
        <v>8:00 AM</v>
      </c>
      <c r="BV821" s="1" t="str">
        <f>"5:00 PM"</f>
        <v>5:00 PM</v>
      </c>
      <c r="BW821" s="1" t="s">
        <v>135</v>
      </c>
      <c r="BX821" s="1">
        <v>0</v>
      </c>
      <c r="BY821" s="1">
        <v>24</v>
      </c>
      <c r="BZ821" s="1" t="s">
        <v>112</v>
      </c>
      <c r="CB821" s="1" t="s">
        <v>6431</v>
      </c>
      <c r="CC821" s="1" t="s">
        <v>1607</v>
      </c>
      <c r="CD821" s="1" t="s">
        <v>1212</v>
      </c>
      <c r="CE821" s="1" t="s">
        <v>116</v>
      </c>
      <c r="CF821" s="1" t="s">
        <v>117</v>
      </c>
      <c r="CG821" s="1">
        <v>96950</v>
      </c>
      <c r="CH821" s="3">
        <v>8.7100000000000009</v>
      </c>
      <c r="CI821" s="3">
        <v>8.7100000000000009</v>
      </c>
      <c r="CJ821" s="3">
        <v>13.07</v>
      </c>
      <c r="CK821" s="3">
        <v>13.07</v>
      </c>
      <c r="CL821" s="1" t="s">
        <v>137</v>
      </c>
      <c r="CM821" s="1" t="s">
        <v>138</v>
      </c>
      <c r="CN821" s="1" t="s">
        <v>139</v>
      </c>
      <c r="CP821" s="1" t="s">
        <v>112</v>
      </c>
      <c r="CQ821" s="1" t="s">
        <v>111</v>
      </c>
      <c r="CR821" s="1" t="s">
        <v>112</v>
      </c>
      <c r="CS821" s="1" t="s">
        <v>111</v>
      </c>
      <c r="CT821" s="1" t="s">
        <v>138</v>
      </c>
      <c r="CU821" s="1" t="s">
        <v>111</v>
      </c>
      <c r="CV821" s="1" t="s">
        <v>138</v>
      </c>
      <c r="CW821" s="1" t="s">
        <v>138</v>
      </c>
      <c r="CX821" s="1">
        <v>16702352375</v>
      </c>
      <c r="CY821" s="1" t="s">
        <v>1213</v>
      </c>
      <c r="CZ821" s="1" t="s">
        <v>380</v>
      </c>
      <c r="DA821" s="1" t="s">
        <v>111</v>
      </c>
      <c r="DB821" s="1" t="s">
        <v>112</v>
      </c>
    </row>
    <row r="822" spans="1:111" ht="15.6" customHeight="1" x14ac:dyDescent="0.25">
      <c r="A822" s="1" t="s">
        <v>10670</v>
      </c>
      <c r="B822" s="1" t="s">
        <v>238</v>
      </c>
      <c r="C822" s="2">
        <v>44364.878721875</v>
      </c>
      <c r="D822" s="2">
        <v>44410</v>
      </c>
      <c r="E822" s="1" t="s">
        <v>110</v>
      </c>
      <c r="F822" s="2">
        <v>44468.833333333336</v>
      </c>
      <c r="G822" s="1" t="s">
        <v>112</v>
      </c>
      <c r="H822" s="1" t="s">
        <v>112</v>
      </c>
      <c r="I822" s="1" t="s">
        <v>112</v>
      </c>
      <c r="J822" s="1" t="s">
        <v>6209</v>
      </c>
      <c r="L822" s="1" t="s">
        <v>6210</v>
      </c>
      <c r="N822" s="1" t="s">
        <v>116</v>
      </c>
      <c r="O822" s="1" t="s">
        <v>117</v>
      </c>
      <c r="P822" s="9">
        <v>96950</v>
      </c>
      <c r="Q822" s="1" t="s">
        <v>118</v>
      </c>
      <c r="S822" s="1">
        <v>16702345911</v>
      </c>
      <c r="U822" s="1">
        <v>441110</v>
      </c>
      <c r="V822" s="1" t="s">
        <v>119</v>
      </c>
      <c r="X822" s="1" t="s">
        <v>6211</v>
      </c>
      <c r="Y822" s="1" t="s">
        <v>10671</v>
      </c>
      <c r="Z822" s="1" t="s">
        <v>972</v>
      </c>
      <c r="AA822" s="1" t="s">
        <v>6213</v>
      </c>
      <c r="AB822" s="1" t="s">
        <v>9070</v>
      </c>
      <c r="AD822" s="1" t="s">
        <v>167</v>
      </c>
      <c r="AE822" s="1" t="s">
        <v>117</v>
      </c>
      <c r="AF822" s="9">
        <v>96950</v>
      </c>
      <c r="AG822" s="1" t="s">
        <v>118</v>
      </c>
      <c r="AI822" s="1">
        <v>16702345911</v>
      </c>
      <c r="AK822" s="1" t="s">
        <v>9071</v>
      </c>
      <c r="AL822" s="1" t="s">
        <v>653</v>
      </c>
      <c r="AM822" s="1" t="s">
        <v>6215</v>
      </c>
      <c r="AN822" s="1" t="s">
        <v>6216</v>
      </c>
      <c r="AO822" s="1" t="s">
        <v>972</v>
      </c>
      <c r="AP822" s="1" t="s">
        <v>6217</v>
      </c>
      <c r="AQ822" s="1" t="s">
        <v>6218</v>
      </c>
      <c r="AR822" s="1" t="s">
        <v>6219</v>
      </c>
      <c r="AS822" s="1" t="s">
        <v>691</v>
      </c>
      <c r="AT822" s="9">
        <v>96910</v>
      </c>
      <c r="AU822" s="1" t="s">
        <v>118</v>
      </c>
      <c r="AW822" s="1">
        <v>16714779084</v>
      </c>
      <c r="AY822" s="1" t="s">
        <v>6220</v>
      </c>
      <c r="AZ822" s="1" t="s">
        <v>6221</v>
      </c>
      <c r="BA822" s="1" t="s">
        <v>691</v>
      </c>
      <c r="BB822" s="1" t="s">
        <v>6222</v>
      </c>
      <c r="BC822" s="1" t="str">
        <f>"49-3021.00"</f>
        <v>49-3021.00</v>
      </c>
      <c r="BD822" s="1" t="s">
        <v>280</v>
      </c>
      <c r="BE822" s="1" t="s">
        <v>6223</v>
      </c>
      <c r="BF822" s="1" t="s">
        <v>6224</v>
      </c>
      <c r="BG822" s="1">
        <v>1</v>
      </c>
      <c r="BH822" s="1">
        <v>1</v>
      </c>
      <c r="BI822" s="2">
        <v>44470</v>
      </c>
      <c r="BJ822" s="2">
        <v>44834</v>
      </c>
      <c r="BK822" s="2">
        <v>44470</v>
      </c>
      <c r="BL822" s="2">
        <v>44834</v>
      </c>
      <c r="BM822" s="1">
        <v>40</v>
      </c>
      <c r="BN822" s="1">
        <v>0</v>
      </c>
      <c r="BO822" s="1">
        <v>8</v>
      </c>
      <c r="BP822" s="1">
        <v>8</v>
      </c>
      <c r="BQ822" s="1">
        <v>8</v>
      </c>
      <c r="BR822" s="1">
        <v>8</v>
      </c>
      <c r="BS822" s="1">
        <v>8</v>
      </c>
      <c r="BT822" s="1">
        <v>0</v>
      </c>
      <c r="BU822" s="1" t="str">
        <f>"8:00 AM"</f>
        <v>8:00 AM</v>
      </c>
      <c r="BV822" s="1" t="str">
        <f>"5:00 PM"</f>
        <v>5:00 PM</v>
      </c>
      <c r="BW822" s="1" t="s">
        <v>135</v>
      </c>
      <c r="BX822" s="1">
        <v>0</v>
      </c>
      <c r="BY822" s="1">
        <v>12</v>
      </c>
      <c r="BZ822" s="1" t="s">
        <v>112</v>
      </c>
      <c r="CB822" s="4" t="s">
        <v>6225</v>
      </c>
      <c r="CC822" s="1" t="s">
        <v>6209</v>
      </c>
      <c r="CD822" s="1" t="s">
        <v>1757</v>
      </c>
      <c r="CE822" s="1" t="s">
        <v>116</v>
      </c>
      <c r="CF822" s="1" t="s">
        <v>117</v>
      </c>
      <c r="CG822" s="1">
        <v>96950</v>
      </c>
      <c r="CH822" s="3">
        <v>13.5</v>
      </c>
      <c r="CI822" s="3">
        <v>13.5</v>
      </c>
      <c r="CJ822" s="3">
        <v>20.25</v>
      </c>
      <c r="CK822" s="3">
        <v>20.25</v>
      </c>
      <c r="CL822" s="1" t="s">
        <v>137</v>
      </c>
      <c r="CN822" s="1" t="s">
        <v>139</v>
      </c>
      <c r="CP822" s="1" t="s">
        <v>112</v>
      </c>
      <c r="CQ822" s="1" t="s">
        <v>111</v>
      </c>
      <c r="CR822" s="1" t="s">
        <v>112</v>
      </c>
      <c r="CS822" s="1" t="s">
        <v>111</v>
      </c>
      <c r="CT822" s="1" t="s">
        <v>138</v>
      </c>
      <c r="CU822" s="1" t="s">
        <v>111</v>
      </c>
      <c r="CV822" s="1" t="s">
        <v>138</v>
      </c>
      <c r="CW822" s="1" t="s">
        <v>6226</v>
      </c>
      <c r="CX822" s="1">
        <v>16702345911</v>
      </c>
      <c r="CY822" s="1" t="s">
        <v>6227</v>
      </c>
      <c r="CZ822" s="1" t="s">
        <v>6228</v>
      </c>
      <c r="DA822" s="1" t="s">
        <v>111</v>
      </c>
      <c r="DB822" s="1" t="s">
        <v>112</v>
      </c>
    </row>
    <row r="823" spans="1:111" ht="15.6" customHeight="1" x14ac:dyDescent="0.25">
      <c r="A823" s="1" t="s">
        <v>10672</v>
      </c>
      <c r="B823" s="1" t="s">
        <v>238</v>
      </c>
      <c r="C823" s="2">
        <v>44356.737568518518</v>
      </c>
      <c r="D823" s="2">
        <v>44393</v>
      </c>
      <c r="E823" s="1" t="s">
        <v>110</v>
      </c>
      <c r="F823" s="2">
        <v>44468.833333333336</v>
      </c>
      <c r="G823" s="1" t="s">
        <v>111</v>
      </c>
      <c r="H823" s="1" t="s">
        <v>112</v>
      </c>
      <c r="I823" s="1" t="s">
        <v>112</v>
      </c>
      <c r="J823" s="1" t="s">
        <v>2044</v>
      </c>
      <c r="K823" s="1" t="s">
        <v>2045</v>
      </c>
      <c r="L823" s="1" t="s">
        <v>2046</v>
      </c>
      <c r="N823" s="1" t="s">
        <v>116</v>
      </c>
      <c r="O823" s="1" t="s">
        <v>117</v>
      </c>
      <c r="P823" s="9">
        <v>96950</v>
      </c>
      <c r="Q823" s="1" t="s">
        <v>118</v>
      </c>
      <c r="S823" s="1">
        <v>16702343215</v>
      </c>
      <c r="U823" s="1">
        <v>8121</v>
      </c>
      <c r="V823" s="1" t="s">
        <v>119</v>
      </c>
      <c r="X823" s="1" t="s">
        <v>2047</v>
      </c>
      <c r="Y823" s="1" t="s">
        <v>2048</v>
      </c>
      <c r="Z823" s="1" t="s">
        <v>2049</v>
      </c>
      <c r="AA823" s="1" t="s">
        <v>2050</v>
      </c>
      <c r="AB823" s="1" t="s">
        <v>2046</v>
      </c>
      <c r="AD823" s="1" t="s">
        <v>116</v>
      </c>
      <c r="AE823" s="1" t="s">
        <v>117</v>
      </c>
      <c r="AF823" s="9">
        <v>96950</v>
      </c>
      <c r="AG823" s="1" t="s">
        <v>118</v>
      </c>
      <c r="AI823" s="1">
        <v>16702343215</v>
      </c>
      <c r="AK823" s="1" t="s">
        <v>2057</v>
      </c>
      <c r="BC823" s="1" t="str">
        <f>"39-5012.00"</f>
        <v>39-5012.00</v>
      </c>
      <c r="BD823" s="1" t="s">
        <v>1831</v>
      </c>
      <c r="BE823" s="1" t="s">
        <v>10434</v>
      </c>
      <c r="BF823" s="1" t="s">
        <v>2053</v>
      </c>
      <c r="BG823" s="1">
        <v>4</v>
      </c>
      <c r="BH823" s="1">
        <v>4</v>
      </c>
      <c r="BI823" s="2">
        <v>44470</v>
      </c>
      <c r="BJ823" s="2">
        <v>44834</v>
      </c>
      <c r="BK823" s="2">
        <v>44470</v>
      </c>
      <c r="BL823" s="2">
        <v>44834</v>
      </c>
      <c r="BM823" s="1">
        <v>35</v>
      </c>
      <c r="BN823" s="1">
        <v>7</v>
      </c>
      <c r="BO823" s="1">
        <v>0</v>
      </c>
      <c r="BP823" s="1">
        <v>0</v>
      </c>
      <c r="BQ823" s="1">
        <v>7</v>
      </c>
      <c r="BR823" s="1">
        <v>7</v>
      </c>
      <c r="BS823" s="1">
        <v>7</v>
      </c>
      <c r="BT823" s="1">
        <v>7</v>
      </c>
      <c r="BU823" s="1" t="str">
        <f>"10:00 AM"</f>
        <v>10:00 AM</v>
      </c>
      <c r="BV823" s="1" t="str">
        <f>"6:00 PM"</f>
        <v>6:00 PM</v>
      </c>
      <c r="BW823" s="1" t="s">
        <v>230</v>
      </c>
      <c r="BX823" s="1">
        <v>0</v>
      </c>
      <c r="BY823" s="1">
        <v>24</v>
      </c>
      <c r="BZ823" s="1" t="s">
        <v>112</v>
      </c>
      <c r="CB823" s="1" t="s">
        <v>138</v>
      </c>
      <c r="CC823" s="1" t="s">
        <v>2054</v>
      </c>
      <c r="CD823" s="1" t="s">
        <v>10435</v>
      </c>
      <c r="CE823" s="1" t="s">
        <v>116</v>
      </c>
      <c r="CF823" s="1" t="s">
        <v>117</v>
      </c>
      <c r="CG823" s="1">
        <v>96950</v>
      </c>
      <c r="CH823" s="3">
        <v>8.08</v>
      </c>
      <c r="CJ823" s="3">
        <v>12.12</v>
      </c>
      <c r="CL823" s="1" t="s">
        <v>137</v>
      </c>
      <c r="CM823" s="1" t="s">
        <v>138</v>
      </c>
      <c r="CN823" s="1" t="s">
        <v>139</v>
      </c>
      <c r="CP823" s="1" t="s">
        <v>112</v>
      </c>
      <c r="CQ823" s="1" t="s">
        <v>111</v>
      </c>
      <c r="CR823" s="1" t="s">
        <v>112</v>
      </c>
      <c r="CS823" s="1" t="s">
        <v>111</v>
      </c>
      <c r="CT823" s="1" t="s">
        <v>138</v>
      </c>
      <c r="CU823" s="1" t="s">
        <v>111</v>
      </c>
      <c r="CV823" s="1" t="s">
        <v>138</v>
      </c>
      <c r="CW823" s="1" t="s">
        <v>2056</v>
      </c>
      <c r="CX823" s="1">
        <v>16702343215</v>
      </c>
      <c r="CY823" s="1" t="s">
        <v>2057</v>
      </c>
      <c r="CZ823" s="1" t="s">
        <v>138</v>
      </c>
      <c r="DA823" s="1" t="s">
        <v>111</v>
      </c>
      <c r="DB823" s="1" t="s">
        <v>112</v>
      </c>
    </row>
    <row r="824" spans="1:111" ht="15.6" customHeight="1" x14ac:dyDescent="0.25">
      <c r="A824" s="1" t="s">
        <v>10673</v>
      </c>
      <c r="B824" s="1" t="s">
        <v>238</v>
      </c>
      <c r="C824" s="2">
        <v>44361.153984375</v>
      </c>
      <c r="D824" s="2">
        <v>44400</v>
      </c>
      <c r="E824" s="1" t="s">
        <v>110</v>
      </c>
      <c r="F824" s="2">
        <v>44468.833333333336</v>
      </c>
      <c r="G824" s="1" t="s">
        <v>112</v>
      </c>
      <c r="H824" s="1" t="s">
        <v>112</v>
      </c>
      <c r="I824" s="1" t="s">
        <v>112</v>
      </c>
      <c r="J824" s="1" t="s">
        <v>10674</v>
      </c>
      <c r="K824" s="1" t="s">
        <v>10675</v>
      </c>
      <c r="L824" s="1" t="s">
        <v>10676</v>
      </c>
      <c r="M824" s="1" t="s">
        <v>10677</v>
      </c>
      <c r="N824" s="1" t="s">
        <v>116</v>
      </c>
      <c r="O824" s="1" t="s">
        <v>117</v>
      </c>
      <c r="P824" s="9">
        <v>96950</v>
      </c>
      <c r="Q824" s="1" t="s">
        <v>118</v>
      </c>
      <c r="R824" s="1" t="s">
        <v>138</v>
      </c>
      <c r="S824" s="1">
        <v>16702351148</v>
      </c>
      <c r="U824" s="1">
        <v>56152</v>
      </c>
      <c r="V824" s="1" t="s">
        <v>119</v>
      </c>
      <c r="X824" s="1" t="s">
        <v>4562</v>
      </c>
      <c r="Y824" s="1" t="s">
        <v>10665</v>
      </c>
      <c r="Z824" s="1" t="s">
        <v>1683</v>
      </c>
      <c r="AA824" s="1" t="s">
        <v>822</v>
      </c>
      <c r="AB824" s="1" t="s">
        <v>10678</v>
      </c>
      <c r="AC824" s="1" t="s">
        <v>10679</v>
      </c>
      <c r="AD824" s="1" t="s">
        <v>167</v>
      </c>
      <c r="AE824" s="1" t="s">
        <v>117</v>
      </c>
      <c r="AF824" s="9">
        <v>96950</v>
      </c>
      <c r="AG824" s="1" t="s">
        <v>118</v>
      </c>
      <c r="AH824" s="1" t="s">
        <v>138</v>
      </c>
      <c r="AI824" s="1">
        <v>16702351148</v>
      </c>
      <c r="AK824" s="1" t="s">
        <v>10680</v>
      </c>
      <c r="AL824" s="1" t="s">
        <v>125</v>
      </c>
      <c r="AM824" s="1" t="s">
        <v>2613</v>
      </c>
      <c r="AN824" s="1" t="s">
        <v>2616</v>
      </c>
      <c r="AP824" s="1" t="s">
        <v>1345</v>
      </c>
      <c r="AQ824" s="1" t="s">
        <v>7813</v>
      </c>
      <c r="AR824" s="1" t="s">
        <v>116</v>
      </c>
      <c r="AS824" s="1" t="s">
        <v>117</v>
      </c>
      <c r="AT824" s="9">
        <v>96950</v>
      </c>
      <c r="AU824" s="1" t="s">
        <v>118</v>
      </c>
      <c r="AV824" s="1" t="s">
        <v>138</v>
      </c>
      <c r="AW824" s="1">
        <v>16702353010</v>
      </c>
      <c r="AY824" s="1" t="s">
        <v>10681</v>
      </c>
      <c r="AZ824" s="1" t="s">
        <v>2620</v>
      </c>
      <c r="BC824" s="1" t="str">
        <f>"39-7011.00"</f>
        <v>39-7011.00</v>
      </c>
      <c r="BD824" s="1" t="s">
        <v>1435</v>
      </c>
      <c r="BE824" s="1" t="s">
        <v>10682</v>
      </c>
      <c r="BF824" s="1" t="s">
        <v>1437</v>
      </c>
      <c r="BG824" s="1">
        <v>1</v>
      </c>
      <c r="BH824" s="1">
        <v>1</v>
      </c>
      <c r="BI824" s="2">
        <v>44470</v>
      </c>
      <c r="BJ824" s="2">
        <v>44834</v>
      </c>
      <c r="BK824" s="2">
        <v>44470</v>
      </c>
      <c r="BL824" s="2">
        <v>44834</v>
      </c>
      <c r="BM824" s="1">
        <v>40</v>
      </c>
      <c r="BN824" s="1">
        <v>0</v>
      </c>
      <c r="BO824" s="1">
        <v>8</v>
      </c>
      <c r="BP824" s="1">
        <v>8</v>
      </c>
      <c r="BQ824" s="1">
        <v>8</v>
      </c>
      <c r="BR824" s="1">
        <v>8</v>
      </c>
      <c r="BS824" s="1">
        <v>8</v>
      </c>
      <c r="BT824" s="1">
        <v>0</v>
      </c>
      <c r="BU824" s="1" t="str">
        <f>"9:00 AM"</f>
        <v>9:00 AM</v>
      </c>
      <c r="BV824" s="1" t="str">
        <f>"6:00 PM"</f>
        <v>6:00 PM</v>
      </c>
      <c r="BW824" s="1" t="s">
        <v>135</v>
      </c>
      <c r="BX824" s="1">
        <v>0</v>
      </c>
      <c r="BY824" s="1">
        <v>12</v>
      </c>
      <c r="BZ824" s="1" t="s">
        <v>112</v>
      </c>
      <c r="CB824" s="1" t="s">
        <v>10683</v>
      </c>
      <c r="CC824" s="1" t="s">
        <v>10676</v>
      </c>
      <c r="CD824" s="1" t="s">
        <v>10677</v>
      </c>
      <c r="CE824" s="1" t="s">
        <v>116</v>
      </c>
      <c r="CF824" s="1" t="s">
        <v>117</v>
      </c>
      <c r="CG824" s="1">
        <v>96950</v>
      </c>
      <c r="CH824" s="3">
        <v>12.14</v>
      </c>
      <c r="CI824" s="3">
        <v>12.14</v>
      </c>
      <c r="CJ824" s="3">
        <v>18.21</v>
      </c>
      <c r="CK824" s="3">
        <v>18.21</v>
      </c>
      <c r="CL824" s="1" t="s">
        <v>137</v>
      </c>
      <c r="CN824" s="1" t="s">
        <v>139</v>
      </c>
      <c r="CP824" s="1" t="s">
        <v>111</v>
      </c>
      <c r="CQ824" s="1" t="s">
        <v>111</v>
      </c>
      <c r="CR824" s="1" t="s">
        <v>111</v>
      </c>
      <c r="CS824" s="1" t="s">
        <v>111</v>
      </c>
      <c r="CT824" s="1" t="s">
        <v>138</v>
      </c>
      <c r="CU824" s="1" t="s">
        <v>111</v>
      </c>
      <c r="CV824" s="1" t="s">
        <v>111</v>
      </c>
      <c r="CW824" s="1" t="s">
        <v>2624</v>
      </c>
      <c r="CX824" s="1">
        <v>16702351148</v>
      </c>
      <c r="CY824" s="1" t="s">
        <v>10680</v>
      </c>
      <c r="CZ824" s="1" t="s">
        <v>428</v>
      </c>
      <c r="DA824" s="1" t="s">
        <v>111</v>
      </c>
      <c r="DB824" s="1" t="s">
        <v>112</v>
      </c>
    </row>
    <row r="825" spans="1:111" ht="15.6" customHeight="1" x14ac:dyDescent="0.25">
      <c r="A825" s="1" t="s">
        <v>10692</v>
      </c>
      <c r="B825" s="1" t="s">
        <v>238</v>
      </c>
      <c r="C825" s="2">
        <v>44359.072347106485</v>
      </c>
      <c r="D825" s="2">
        <v>44400</v>
      </c>
      <c r="E825" s="1" t="s">
        <v>110</v>
      </c>
      <c r="F825" s="2">
        <v>44468.833333333336</v>
      </c>
      <c r="G825" s="1" t="s">
        <v>112</v>
      </c>
      <c r="H825" s="1" t="s">
        <v>112</v>
      </c>
      <c r="I825" s="1" t="s">
        <v>112</v>
      </c>
      <c r="J825" s="1" t="s">
        <v>10693</v>
      </c>
      <c r="K825" s="1" t="s">
        <v>10694</v>
      </c>
      <c r="L825" s="1" t="s">
        <v>10695</v>
      </c>
      <c r="M825" s="1" t="s">
        <v>138</v>
      </c>
      <c r="N825" s="1" t="s">
        <v>116</v>
      </c>
      <c r="O825" s="1" t="s">
        <v>117</v>
      </c>
      <c r="P825" s="9">
        <v>96950</v>
      </c>
      <c r="Q825" s="1" t="s">
        <v>118</v>
      </c>
      <c r="R825" s="1" t="s">
        <v>242</v>
      </c>
      <c r="S825" s="1">
        <v>16702858687</v>
      </c>
      <c r="U825" s="1">
        <v>441228</v>
      </c>
      <c r="V825" s="1" t="s">
        <v>119</v>
      </c>
      <c r="X825" s="1" t="s">
        <v>721</v>
      </c>
      <c r="Y825" s="1" t="s">
        <v>10696</v>
      </c>
      <c r="AA825" s="1" t="s">
        <v>973</v>
      </c>
      <c r="AB825" s="1" t="s">
        <v>10695</v>
      </c>
      <c r="AC825" s="1" t="s">
        <v>138</v>
      </c>
      <c r="AD825" s="1" t="s">
        <v>116</v>
      </c>
      <c r="AE825" s="1" t="s">
        <v>117</v>
      </c>
      <c r="AF825" s="9">
        <v>96950</v>
      </c>
      <c r="AG825" s="1" t="s">
        <v>118</v>
      </c>
      <c r="AH825" s="1" t="s">
        <v>242</v>
      </c>
      <c r="AI825" s="1">
        <v>16702858687</v>
      </c>
      <c r="AK825" s="1" t="s">
        <v>10697</v>
      </c>
      <c r="BC825" s="1" t="str">
        <f>"49-9043.00"</f>
        <v>49-9043.00</v>
      </c>
      <c r="BD825" s="1" t="s">
        <v>10698</v>
      </c>
      <c r="BE825" s="1" t="s">
        <v>10699</v>
      </c>
      <c r="BF825" s="1" t="s">
        <v>10700</v>
      </c>
      <c r="BG825" s="1">
        <v>1</v>
      </c>
      <c r="BH825" s="1">
        <v>1</v>
      </c>
      <c r="BI825" s="2">
        <v>44470</v>
      </c>
      <c r="BJ825" s="2">
        <v>44834</v>
      </c>
      <c r="BK825" s="2">
        <v>44470</v>
      </c>
      <c r="BL825" s="2">
        <v>44834</v>
      </c>
      <c r="BM825" s="1">
        <v>35</v>
      </c>
      <c r="BN825" s="1">
        <v>0</v>
      </c>
      <c r="BO825" s="1">
        <v>7</v>
      </c>
      <c r="BP825" s="1">
        <v>7</v>
      </c>
      <c r="BQ825" s="1">
        <v>7</v>
      </c>
      <c r="BR825" s="1">
        <v>7</v>
      </c>
      <c r="BS825" s="1">
        <v>7</v>
      </c>
      <c r="BT825" s="1">
        <v>0</v>
      </c>
      <c r="BU825" s="1" t="str">
        <f>"8:00 AM"</f>
        <v>8:00 AM</v>
      </c>
      <c r="BV825" s="1" t="str">
        <f>"5:00 PM"</f>
        <v>5:00 PM</v>
      </c>
      <c r="BW825" s="1" t="s">
        <v>135</v>
      </c>
      <c r="BX825" s="1">
        <v>0</v>
      </c>
      <c r="BY825" s="1">
        <v>24</v>
      </c>
      <c r="BZ825" s="1" t="s">
        <v>112</v>
      </c>
      <c r="CB825" s="4" t="s">
        <v>10701</v>
      </c>
      <c r="CC825" s="1" t="s">
        <v>10695</v>
      </c>
      <c r="CD825" s="1" t="s">
        <v>138</v>
      </c>
      <c r="CE825" s="1" t="s">
        <v>116</v>
      </c>
      <c r="CF825" s="1" t="s">
        <v>117</v>
      </c>
      <c r="CG825" s="1">
        <v>96950</v>
      </c>
      <c r="CH825" s="3">
        <v>8.9</v>
      </c>
      <c r="CI825" s="3">
        <v>8.9</v>
      </c>
      <c r="CJ825" s="3">
        <v>13.35</v>
      </c>
      <c r="CK825" s="3">
        <v>13.35</v>
      </c>
      <c r="CL825" s="1" t="s">
        <v>137</v>
      </c>
      <c r="CM825" s="1" t="s">
        <v>10702</v>
      </c>
      <c r="CN825" s="1" t="s">
        <v>139</v>
      </c>
      <c r="CP825" s="1" t="s">
        <v>112</v>
      </c>
      <c r="CQ825" s="1" t="s">
        <v>111</v>
      </c>
      <c r="CR825" s="1" t="s">
        <v>112</v>
      </c>
      <c r="CS825" s="1" t="s">
        <v>111</v>
      </c>
      <c r="CT825" s="1" t="s">
        <v>138</v>
      </c>
      <c r="CU825" s="1" t="s">
        <v>111</v>
      </c>
      <c r="CV825" s="1" t="s">
        <v>138</v>
      </c>
      <c r="CW825" s="1" t="s">
        <v>980</v>
      </c>
      <c r="CX825" s="1">
        <v>16702858687</v>
      </c>
      <c r="CY825" s="1" t="s">
        <v>10703</v>
      </c>
      <c r="CZ825" s="1" t="s">
        <v>138</v>
      </c>
      <c r="DA825" s="1" t="s">
        <v>111</v>
      </c>
      <c r="DB825" s="1" t="s">
        <v>112</v>
      </c>
    </row>
    <row r="826" spans="1:111" ht="15.6" customHeight="1" x14ac:dyDescent="0.25">
      <c r="A826" s="1" t="s">
        <v>10704</v>
      </c>
      <c r="B826" s="1" t="s">
        <v>238</v>
      </c>
      <c r="C826" s="2">
        <v>44354.091593171295</v>
      </c>
      <c r="D826" s="2">
        <v>44391</v>
      </c>
      <c r="E826" s="1" t="s">
        <v>180</v>
      </c>
      <c r="G826" s="1" t="s">
        <v>112</v>
      </c>
      <c r="H826" s="1" t="s">
        <v>112</v>
      </c>
      <c r="I826" s="1" t="s">
        <v>112</v>
      </c>
      <c r="J826" s="1" t="s">
        <v>206</v>
      </c>
      <c r="L826" s="1" t="s">
        <v>6365</v>
      </c>
      <c r="M826" s="1" t="s">
        <v>10705</v>
      </c>
      <c r="N826" s="1" t="s">
        <v>116</v>
      </c>
      <c r="O826" s="1" t="s">
        <v>117</v>
      </c>
      <c r="P826" s="9">
        <v>96950</v>
      </c>
      <c r="Q826" s="1" t="s">
        <v>118</v>
      </c>
      <c r="S826" s="1">
        <v>16702356678</v>
      </c>
      <c r="U826" s="1">
        <v>236115</v>
      </c>
      <c r="V826" s="1" t="s">
        <v>119</v>
      </c>
      <c r="X826" s="1" t="s">
        <v>6367</v>
      </c>
      <c r="Y826" s="1" t="s">
        <v>6368</v>
      </c>
      <c r="AA826" s="1" t="s">
        <v>461</v>
      </c>
      <c r="AB826" s="1" t="s">
        <v>6365</v>
      </c>
      <c r="AC826" s="1" t="s">
        <v>6366</v>
      </c>
      <c r="AD826" s="1" t="s">
        <v>167</v>
      </c>
      <c r="AE826" s="1" t="s">
        <v>117</v>
      </c>
      <c r="AF826" s="9">
        <v>96950</v>
      </c>
      <c r="AG826" s="1" t="s">
        <v>118</v>
      </c>
      <c r="AH826" s="1">
        <v>205</v>
      </c>
      <c r="AI826" s="1">
        <v>16702356678</v>
      </c>
      <c r="AK826" s="1" t="s">
        <v>213</v>
      </c>
      <c r="BC826" s="1" t="str">
        <f>"17-3011.01"</f>
        <v>17-3011.01</v>
      </c>
      <c r="BD826" s="1" t="s">
        <v>3356</v>
      </c>
      <c r="BE826" s="1" t="s">
        <v>10706</v>
      </c>
      <c r="BF826" s="1" t="s">
        <v>5282</v>
      </c>
      <c r="BG826" s="1">
        <v>1</v>
      </c>
      <c r="BH826" s="1">
        <v>1</v>
      </c>
      <c r="BI826" s="2">
        <v>44470</v>
      </c>
      <c r="BJ826" s="2">
        <v>44834</v>
      </c>
      <c r="BK826" s="2">
        <v>44470</v>
      </c>
      <c r="BL826" s="2">
        <v>44834</v>
      </c>
      <c r="BM826" s="1">
        <v>35</v>
      </c>
      <c r="BN826" s="1">
        <v>0</v>
      </c>
      <c r="BO826" s="1">
        <v>7</v>
      </c>
      <c r="BP826" s="1">
        <v>7</v>
      </c>
      <c r="BQ826" s="1">
        <v>7</v>
      </c>
      <c r="BR826" s="1">
        <v>7</v>
      </c>
      <c r="BS826" s="1">
        <v>7</v>
      </c>
      <c r="BT826" s="1">
        <v>0</v>
      </c>
      <c r="BU826" s="1" t="str">
        <f>"9:00 AM"</f>
        <v>9:00 AM</v>
      </c>
      <c r="BV826" s="1" t="str">
        <f>"5:00 PM"</f>
        <v>5:00 PM</v>
      </c>
      <c r="BW826" s="1" t="s">
        <v>135</v>
      </c>
      <c r="BX826" s="1">
        <v>0</v>
      </c>
      <c r="BY826" s="1">
        <v>24</v>
      </c>
      <c r="BZ826" s="1" t="s">
        <v>112</v>
      </c>
      <c r="CB826" s="1" t="s">
        <v>10707</v>
      </c>
      <c r="CC826" s="1" t="s">
        <v>6365</v>
      </c>
      <c r="CD826" s="1" t="s">
        <v>6366</v>
      </c>
      <c r="CE826" s="1" t="s">
        <v>167</v>
      </c>
      <c r="CF826" s="1" t="s">
        <v>117</v>
      </c>
      <c r="CG826" s="1">
        <v>96950</v>
      </c>
      <c r="CH826" s="3">
        <v>15.86</v>
      </c>
      <c r="CI826" s="3">
        <v>15.86</v>
      </c>
      <c r="CJ826" s="3">
        <v>23.79</v>
      </c>
      <c r="CK826" s="3">
        <v>23.79</v>
      </c>
      <c r="CL826" s="1" t="s">
        <v>137</v>
      </c>
      <c r="CN826" s="1" t="s">
        <v>139</v>
      </c>
      <c r="CP826" s="1" t="s">
        <v>112</v>
      </c>
      <c r="CQ826" s="1" t="s">
        <v>111</v>
      </c>
      <c r="CR826" s="1" t="s">
        <v>111</v>
      </c>
      <c r="CS826" s="1" t="s">
        <v>111</v>
      </c>
      <c r="CT826" s="1" t="s">
        <v>111</v>
      </c>
      <c r="CU826" s="1" t="s">
        <v>111</v>
      </c>
      <c r="CV826" s="1" t="s">
        <v>111</v>
      </c>
      <c r="CW826" s="1" t="s">
        <v>1004</v>
      </c>
      <c r="CX826" s="1">
        <v>16702356678</v>
      </c>
      <c r="CY826" s="1" t="s">
        <v>213</v>
      </c>
      <c r="CZ826" s="1" t="s">
        <v>138</v>
      </c>
      <c r="DA826" s="1" t="s">
        <v>111</v>
      </c>
      <c r="DB826" s="1" t="s">
        <v>112</v>
      </c>
    </row>
    <row r="827" spans="1:111" ht="15.6" customHeight="1" x14ac:dyDescent="0.25">
      <c r="A827" s="1" t="s">
        <v>10708</v>
      </c>
      <c r="B827" s="1" t="s">
        <v>238</v>
      </c>
      <c r="C827" s="2">
        <v>44356.124822337966</v>
      </c>
      <c r="D827" s="2">
        <v>44393</v>
      </c>
      <c r="E827" s="1" t="s">
        <v>110</v>
      </c>
      <c r="F827" s="2">
        <v>44468.833333333336</v>
      </c>
      <c r="G827" s="1" t="s">
        <v>111</v>
      </c>
      <c r="H827" s="1" t="s">
        <v>112</v>
      </c>
      <c r="I827" s="1" t="s">
        <v>112</v>
      </c>
      <c r="J827" s="1" t="s">
        <v>1887</v>
      </c>
      <c r="L827" s="1" t="s">
        <v>1888</v>
      </c>
      <c r="N827" s="1" t="s">
        <v>116</v>
      </c>
      <c r="O827" s="1" t="s">
        <v>117</v>
      </c>
      <c r="P827" s="9">
        <v>96950</v>
      </c>
      <c r="Q827" s="1" t="s">
        <v>118</v>
      </c>
      <c r="S827" s="1">
        <v>16703227734</v>
      </c>
      <c r="U827" s="1">
        <v>561520</v>
      </c>
      <c r="V827" s="1" t="s">
        <v>119</v>
      </c>
      <c r="X827" s="1" t="s">
        <v>1889</v>
      </c>
      <c r="Y827" s="1" t="s">
        <v>1890</v>
      </c>
      <c r="Z827" s="1" t="s">
        <v>307</v>
      </c>
      <c r="AA827" s="1" t="s">
        <v>245</v>
      </c>
      <c r="AB827" s="1" t="s">
        <v>1888</v>
      </c>
      <c r="AD827" s="1" t="s">
        <v>116</v>
      </c>
      <c r="AE827" s="1" t="s">
        <v>117</v>
      </c>
      <c r="AF827" s="9">
        <v>96950</v>
      </c>
      <c r="AG827" s="1" t="s">
        <v>118</v>
      </c>
      <c r="AI827" s="1">
        <v>16703227734</v>
      </c>
      <c r="AK827" s="1" t="s">
        <v>10709</v>
      </c>
      <c r="BC827" s="1" t="str">
        <f>"49-9071.00"</f>
        <v>49-9071.00</v>
      </c>
      <c r="BD827" s="1" t="s">
        <v>214</v>
      </c>
      <c r="BE827" s="1" t="s">
        <v>5227</v>
      </c>
      <c r="BF827" s="1" t="s">
        <v>1892</v>
      </c>
      <c r="BG827" s="1">
        <v>6</v>
      </c>
      <c r="BH827" s="1">
        <v>6</v>
      </c>
      <c r="BI827" s="2">
        <v>44470</v>
      </c>
      <c r="BJ827" s="2">
        <v>45565</v>
      </c>
      <c r="BK827" s="2">
        <v>44470</v>
      </c>
      <c r="BL827" s="2">
        <v>45565</v>
      </c>
      <c r="BM827" s="1">
        <v>35</v>
      </c>
      <c r="BN827" s="1">
        <v>0</v>
      </c>
      <c r="BO827" s="1">
        <v>7</v>
      </c>
      <c r="BP827" s="1">
        <v>7</v>
      </c>
      <c r="BQ827" s="1">
        <v>7</v>
      </c>
      <c r="BR827" s="1">
        <v>7</v>
      </c>
      <c r="BS827" s="1">
        <v>7</v>
      </c>
      <c r="BT827" s="1">
        <v>0</v>
      </c>
      <c r="BU827" s="1" t="str">
        <f>"8:00 AM"</f>
        <v>8:00 AM</v>
      </c>
      <c r="BV827" s="1" t="str">
        <f>"4:00 PM"</f>
        <v>4:00 PM</v>
      </c>
      <c r="BW827" s="1" t="s">
        <v>135</v>
      </c>
      <c r="BX827" s="1">
        <v>0</v>
      </c>
      <c r="BY827" s="1">
        <v>12</v>
      </c>
      <c r="BZ827" s="1" t="s">
        <v>112</v>
      </c>
      <c r="CB827" s="1" t="s">
        <v>1893</v>
      </c>
      <c r="CC827" s="1" t="s">
        <v>5228</v>
      </c>
      <c r="CE827" s="1" t="s">
        <v>116</v>
      </c>
      <c r="CF827" s="1" t="s">
        <v>117</v>
      </c>
      <c r="CG827" s="1">
        <v>96950</v>
      </c>
      <c r="CH827" s="3">
        <v>8.7100000000000009</v>
      </c>
      <c r="CI827" s="3">
        <v>12.5</v>
      </c>
      <c r="CJ827" s="3">
        <v>13.06</v>
      </c>
      <c r="CK827" s="3">
        <v>18.75</v>
      </c>
      <c r="CL827" s="1" t="s">
        <v>137</v>
      </c>
      <c r="CM827" s="1" t="s">
        <v>362</v>
      </c>
      <c r="CN827" s="1" t="s">
        <v>139</v>
      </c>
      <c r="CP827" s="1" t="s">
        <v>112</v>
      </c>
      <c r="CQ827" s="1" t="s">
        <v>111</v>
      </c>
      <c r="CR827" s="1" t="s">
        <v>112</v>
      </c>
      <c r="CS827" s="1" t="s">
        <v>111</v>
      </c>
      <c r="CT827" s="1" t="s">
        <v>138</v>
      </c>
      <c r="CU827" s="1" t="s">
        <v>111</v>
      </c>
      <c r="CV827" s="1" t="s">
        <v>138</v>
      </c>
      <c r="CW827" s="1" t="s">
        <v>1894</v>
      </c>
      <c r="CX827" s="1">
        <v>16703227734</v>
      </c>
      <c r="CY827" s="1" t="s">
        <v>1891</v>
      </c>
      <c r="CZ827" s="1" t="s">
        <v>138</v>
      </c>
      <c r="DA827" s="1" t="s">
        <v>111</v>
      </c>
      <c r="DB827" s="1" t="s">
        <v>112</v>
      </c>
    </row>
    <row r="828" spans="1:111" ht="15.6" customHeight="1" x14ac:dyDescent="0.25">
      <c r="A828" s="1" t="s">
        <v>10710</v>
      </c>
      <c r="B828" s="1" t="s">
        <v>238</v>
      </c>
      <c r="C828" s="2">
        <v>44370.937143055555</v>
      </c>
      <c r="D828" s="2">
        <v>44417</v>
      </c>
      <c r="E828" s="1" t="s">
        <v>110</v>
      </c>
      <c r="F828" s="2">
        <v>44469.833333333336</v>
      </c>
      <c r="G828" s="1" t="s">
        <v>111</v>
      </c>
      <c r="H828" s="1" t="s">
        <v>112</v>
      </c>
      <c r="I828" s="1" t="s">
        <v>112</v>
      </c>
      <c r="J828" s="1" t="s">
        <v>10711</v>
      </c>
      <c r="K828" s="1" t="s">
        <v>10712</v>
      </c>
      <c r="L828" s="1" t="s">
        <v>9507</v>
      </c>
      <c r="N828" s="1" t="s">
        <v>116</v>
      </c>
      <c r="O828" s="1" t="s">
        <v>117</v>
      </c>
      <c r="P828" s="9">
        <v>96950</v>
      </c>
      <c r="Q828" s="1" t="s">
        <v>118</v>
      </c>
      <c r="S828" s="1">
        <v>16702858623</v>
      </c>
      <c r="U828" s="1">
        <v>71329</v>
      </c>
      <c r="V828" s="1" t="s">
        <v>119</v>
      </c>
      <c r="X828" s="1" t="s">
        <v>2262</v>
      </c>
      <c r="Y828" s="1" t="s">
        <v>9509</v>
      </c>
      <c r="AA828" s="1" t="s">
        <v>461</v>
      </c>
      <c r="AB828" s="1" t="s">
        <v>9507</v>
      </c>
      <c r="AD828" s="1" t="s">
        <v>116</v>
      </c>
      <c r="AE828" s="1" t="s">
        <v>117</v>
      </c>
      <c r="AF828" s="9">
        <v>96950</v>
      </c>
      <c r="AG828" s="1" t="s">
        <v>118</v>
      </c>
      <c r="AI828" s="1">
        <v>16702858623</v>
      </c>
      <c r="AK828" s="1" t="s">
        <v>620</v>
      </c>
      <c r="AL828" s="1" t="s">
        <v>125</v>
      </c>
      <c r="AM828" s="1" t="s">
        <v>621</v>
      </c>
      <c r="AN828" s="1" t="s">
        <v>10713</v>
      </c>
      <c r="AP828" s="1" t="s">
        <v>1284</v>
      </c>
      <c r="AR828" s="1" t="s">
        <v>116</v>
      </c>
      <c r="AS828" s="1" t="s">
        <v>117</v>
      </c>
      <c r="AT828" s="9">
        <v>96950</v>
      </c>
      <c r="AU828" s="1" t="s">
        <v>118</v>
      </c>
      <c r="AW828" s="1">
        <v>16702353403</v>
      </c>
      <c r="AY828" s="1" t="s">
        <v>1871</v>
      </c>
      <c r="AZ828" s="1" t="s">
        <v>626</v>
      </c>
      <c r="BC828" s="1" t="str">
        <f>"41-2012.00"</f>
        <v>41-2012.00</v>
      </c>
      <c r="BD828" s="1" t="s">
        <v>1420</v>
      </c>
      <c r="BE828" s="1" t="s">
        <v>10714</v>
      </c>
      <c r="BF828" s="1" t="s">
        <v>1422</v>
      </c>
      <c r="BG828" s="1">
        <v>1</v>
      </c>
      <c r="BH828" s="1">
        <v>1</v>
      </c>
      <c r="BI828" s="2">
        <v>44470</v>
      </c>
      <c r="BJ828" s="2">
        <v>44836</v>
      </c>
      <c r="BK828" s="2">
        <v>44470</v>
      </c>
      <c r="BL828" s="2">
        <v>44836</v>
      </c>
      <c r="BM828" s="1">
        <v>35</v>
      </c>
      <c r="BN828" s="1">
        <v>0</v>
      </c>
      <c r="BO828" s="1">
        <v>7</v>
      </c>
      <c r="BP828" s="1">
        <v>7</v>
      </c>
      <c r="BQ828" s="1">
        <v>7</v>
      </c>
      <c r="BR828" s="1">
        <v>7</v>
      </c>
      <c r="BS828" s="1">
        <v>7</v>
      </c>
      <c r="BT828" s="1">
        <v>0</v>
      </c>
      <c r="BU828" s="1" t="str">
        <f>"9:00 AM"</f>
        <v>9:00 AM</v>
      </c>
      <c r="BV828" s="1" t="str">
        <f>"5:00 PM"</f>
        <v>5:00 PM</v>
      </c>
      <c r="BW828" s="1" t="s">
        <v>135</v>
      </c>
      <c r="BX828" s="1">
        <v>0</v>
      </c>
      <c r="BY828" s="1">
        <v>12</v>
      </c>
      <c r="BZ828" s="1" t="s">
        <v>112</v>
      </c>
      <c r="CB828" s="1" t="s">
        <v>10715</v>
      </c>
      <c r="CC828" s="1" t="s">
        <v>10716</v>
      </c>
      <c r="CD828" s="1" t="s">
        <v>9507</v>
      </c>
      <c r="CE828" s="1" t="s">
        <v>116</v>
      </c>
      <c r="CF828" s="1" t="s">
        <v>117</v>
      </c>
      <c r="CG828" s="1">
        <v>96950</v>
      </c>
      <c r="CH828" s="3">
        <v>8.73</v>
      </c>
      <c r="CI828" s="3">
        <v>8.73</v>
      </c>
      <c r="CJ828" s="3">
        <v>13.1</v>
      </c>
      <c r="CK828" s="3">
        <v>13.1</v>
      </c>
      <c r="CL828" s="1" t="s">
        <v>137</v>
      </c>
      <c r="CN828" s="1" t="s">
        <v>139</v>
      </c>
      <c r="CP828" s="1" t="s">
        <v>112</v>
      </c>
      <c r="CQ828" s="1" t="s">
        <v>111</v>
      </c>
      <c r="CR828" s="1" t="s">
        <v>112</v>
      </c>
      <c r="CS828" s="1" t="s">
        <v>111</v>
      </c>
      <c r="CT828" s="1" t="s">
        <v>138</v>
      </c>
      <c r="CU828" s="1" t="s">
        <v>111</v>
      </c>
      <c r="CV828" s="1" t="s">
        <v>138</v>
      </c>
      <c r="CW828" s="1" t="s">
        <v>631</v>
      </c>
      <c r="CX828" s="1">
        <v>16702858623</v>
      </c>
      <c r="CY828" s="1" t="s">
        <v>620</v>
      </c>
      <c r="CZ828" s="1" t="s">
        <v>138</v>
      </c>
      <c r="DA828" s="1" t="s">
        <v>111</v>
      </c>
      <c r="DB828" s="1" t="s">
        <v>112</v>
      </c>
    </row>
    <row r="829" spans="1:111" ht="15.6" customHeight="1" x14ac:dyDescent="0.25">
      <c r="A829" s="1" t="s">
        <v>10717</v>
      </c>
      <c r="B829" s="1" t="s">
        <v>238</v>
      </c>
      <c r="C829" s="2">
        <v>44359.044052083336</v>
      </c>
      <c r="D829" s="2">
        <v>44399</v>
      </c>
      <c r="E829" s="1" t="s">
        <v>110</v>
      </c>
      <c r="F829" s="2">
        <v>44468.833333333336</v>
      </c>
      <c r="G829" s="1" t="s">
        <v>112</v>
      </c>
      <c r="H829" s="1" t="s">
        <v>112</v>
      </c>
      <c r="I829" s="1" t="s">
        <v>112</v>
      </c>
      <c r="J829" s="1" t="s">
        <v>1596</v>
      </c>
      <c r="K829" s="1" t="s">
        <v>362</v>
      </c>
      <c r="L829" s="1" t="s">
        <v>1597</v>
      </c>
      <c r="M829" s="1" t="s">
        <v>1598</v>
      </c>
      <c r="N829" s="1" t="s">
        <v>116</v>
      </c>
      <c r="O829" s="1" t="s">
        <v>117</v>
      </c>
      <c r="P829" s="9">
        <v>96950</v>
      </c>
      <c r="Q829" s="1" t="s">
        <v>118</v>
      </c>
      <c r="R829" s="1" t="s">
        <v>138</v>
      </c>
      <c r="S829" s="1">
        <v>16702347900</v>
      </c>
      <c r="T829" s="1">
        <v>803</v>
      </c>
      <c r="U829" s="1">
        <v>236220</v>
      </c>
      <c r="V829" s="1" t="s">
        <v>119</v>
      </c>
      <c r="X829" s="1" t="s">
        <v>1599</v>
      </c>
      <c r="Y829" s="1" t="s">
        <v>1600</v>
      </c>
      <c r="Z829" s="1" t="s">
        <v>1601</v>
      </c>
      <c r="AA829" s="1" t="s">
        <v>461</v>
      </c>
      <c r="AB829" s="1" t="s">
        <v>1597</v>
      </c>
      <c r="AC829" s="1" t="s">
        <v>3682</v>
      </c>
      <c r="AD829" s="1" t="s">
        <v>116</v>
      </c>
      <c r="AE829" s="1" t="s">
        <v>117</v>
      </c>
      <c r="AF829" s="9">
        <v>96950</v>
      </c>
      <c r="AG829" s="1" t="s">
        <v>118</v>
      </c>
      <c r="AI829" s="1">
        <v>16702347900</v>
      </c>
      <c r="AJ829" s="1">
        <v>803</v>
      </c>
      <c r="AK829" s="1" t="s">
        <v>1602</v>
      </c>
      <c r="BC829" s="1" t="str">
        <f>"49-9071.00"</f>
        <v>49-9071.00</v>
      </c>
      <c r="BD829" s="1" t="s">
        <v>214</v>
      </c>
      <c r="BE829" s="1" t="s">
        <v>10718</v>
      </c>
      <c r="BF829" s="1" t="s">
        <v>10719</v>
      </c>
      <c r="BG829" s="1">
        <v>2</v>
      </c>
      <c r="BH829" s="1">
        <v>2</v>
      </c>
      <c r="BI829" s="2">
        <v>44470</v>
      </c>
      <c r="BJ829" s="2">
        <v>44834</v>
      </c>
      <c r="BK829" s="2">
        <v>44470</v>
      </c>
      <c r="BL829" s="2">
        <v>44834</v>
      </c>
      <c r="BM829" s="1">
        <v>40</v>
      </c>
      <c r="BN829" s="1">
        <v>0</v>
      </c>
      <c r="BO829" s="1">
        <v>8</v>
      </c>
      <c r="BP829" s="1">
        <v>8</v>
      </c>
      <c r="BQ829" s="1">
        <v>8</v>
      </c>
      <c r="BR829" s="1">
        <v>8</v>
      </c>
      <c r="BS829" s="1">
        <v>8</v>
      </c>
      <c r="BT829" s="1">
        <v>0</v>
      </c>
      <c r="BU829" s="1" t="str">
        <f>"8:00 AM"</f>
        <v>8:00 AM</v>
      </c>
      <c r="BV829" s="1" t="str">
        <f>"5:00 PM"</f>
        <v>5:00 PM</v>
      </c>
      <c r="BW829" s="1" t="s">
        <v>135</v>
      </c>
      <c r="BX829" s="1">
        <v>0</v>
      </c>
      <c r="BY829" s="1">
        <v>12</v>
      </c>
      <c r="BZ829" s="1" t="s">
        <v>112</v>
      </c>
      <c r="CB829" s="1" t="s">
        <v>10720</v>
      </c>
      <c r="CC829" s="1" t="s">
        <v>3682</v>
      </c>
      <c r="CD829" s="1" t="s">
        <v>10721</v>
      </c>
      <c r="CE829" s="1" t="s">
        <v>116</v>
      </c>
      <c r="CF829" s="1" t="s">
        <v>117</v>
      </c>
      <c r="CG829" s="1">
        <v>96950</v>
      </c>
      <c r="CH829" s="3">
        <v>8.7100000000000009</v>
      </c>
      <c r="CI829" s="3">
        <v>8.7100000000000009</v>
      </c>
      <c r="CJ829" s="3">
        <v>13.07</v>
      </c>
      <c r="CK829" s="3">
        <v>13.07</v>
      </c>
      <c r="CL829" s="1" t="s">
        <v>137</v>
      </c>
      <c r="CN829" s="1" t="s">
        <v>139</v>
      </c>
      <c r="CP829" s="1" t="s">
        <v>112</v>
      </c>
      <c r="CQ829" s="1" t="s">
        <v>111</v>
      </c>
      <c r="CR829" s="1" t="s">
        <v>112</v>
      </c>
      <c r="CS829" s="1" t="s">
        <v>111</v>
      </c>
      <c r="CT829" s="1" t="s">
        <v>138</v>
      </c>
      <c r="CU829" s="1" t="s">
        <v>111</v>
      </c>
      <c r="CV829" s="1" t="s">
        <v>138</v>
      </c>
      <c r="CW829" s="1" t="s">
        <v>3683</v>
      </c>
      <c r="CX829" s="1">
        <v>16702347900</v>
      </c>
      <c r="CY829" s="1" t="s">
        <v>1602</v>
      </c>
      <c r="CZ829" s="1" t="s">
        <v>1610</v>
      </c>
      <c r="DA829" s="1" t="s">
        <v>111</v>
      </c>
      <c r="DB829" s="1" t="s">
        <v>112</v>
      </c>
      <c r="DC829" s="1" t="s">
        <v>1599</v>
      </c>
      <c r="DD829" s="1" t="s">
        <v>1600</v>
      </c>
      <c r="DE829" s="1" t="s">
        <v>1236</v>
      </c>
      <c r="DF829" s="1" t="s">
        <v>1596</v>
      </c>
      <c r="DG829" s="1" t="s">
        <v>1602</v>
      </c>
    </row>
    <row r="830" spans="1:111" ht="15.6" customHeight="1" x14ac:dyDescent="0.25">
      <c r="A830" s="1" t="s">
        <v>10733</v>
      </c>
      <c r="B830" s="1" t="s">
        <v>238</v>
      </c>
      <c r="C830" s="2">
        <v>44410.065133796299</v>
      </c>
      <c r="D830" s="2">
        <v>44459</v>
      </c>
      <c r="E830" s="1" t="s">
        <v>110</v>
      </c>
      <c r="F830" s="2">
        <v>44468.833333333336</v>
      </c>
      <c r="G830" s="1" t="s">
        <v>112</v>
      </c>
      <c r="H830" s="1" t="s">
        <v>112</v>
      </c>
      <c r="I830" s="1" t="s">
        <v>112</v>
      </c>
      <c r="J830" s="1" t="s">
        <v>10013</v>
      </c>
      <c r="L830" s="1" t="s">
        <v>10014</v>
      </c>
      <c r="M830" s="1" t="s">
        <v>3689</v>
      </c>
      <c r="N830" s="1" t="s">
        <v>167</v>
      </c>
      <c r="O830" s="1" t="s">
        <v>117</v>
      </c>
      <c r="P830" s="9">
        <v>96950</v>
      </c>
      <c r="Q830" s="1" t="s">
        <v>118</v>
      </c>
      <c r="R830" s="1" t="s">
        <v>117</v>
      </c>
      <c r="S830" s="1">
        <v>16702341795</v>
      </c>
      <c r="U830" s="1">
        <v>56179</v>
      </c>
      <c r="V830" s="1" t="s">
        <v>119</v>
      </c>
      <c r="X830" s="1" t="s">
        <v>8362</v>
      </c>
      <c r="Y830" s="1" t="s">
        <v>201</v>
      </c>
      <c r="Z830" s="1" t="s">
        <v>10015</v>
      </c>
      <c r="AA830" s="1" t="s">
        <v>10016</v>
      </c>
      <c r="AB830" s="1" t="s">
        <v>10014</v>
      </c>
      <c r="AC830" s="1" t="s">
        <v>818</v>
      </c>
      <c r="AD830" s="1" t="s">
        <v>167</v>
      </c>
      <c r="AE830" s="1" t="s">
        <v>117</v>
      </c>
      <c r="AF830" s="9">
        <v>96950</v>
      </c>
      <c r="AG830" s="1" t="s">
        <v>118</v>
      </c>
      <c r="AH830" s="1" t="s">
        <v>117</v>
      </c>
      <c r="AI830" s="1">
        <v>16702341795</v>
      </c>
      <c r="AK830" s="1" t="s">
        <v>1131</v>
      </c>
      <c r="BC830" s="1" t="str">
        <f>"49-9071.00"</f>
        <v>49-9071.00</v>
      </c>
      <c r="BD830" s="1" t="s">
        <v>214</v>
      </c>
      <c r="BE830" s="1" t="s">
        <v>10017</v>
      </c>
      <c r="BF830" s="1" t="s">
        <v>10018</v>
      </c>
      <c r="BG830" s="1">
        <v>26</v>
      </c>
      <c r="BH830" s="1">
        <v>26</v>
      </c>
      <c r="BI830" s="2">
        <v>44470</v>
      </c>
      <c r="BJ830" s="2">
        <v>44834</v>
      </c>
      <c r="BK830" s="2">
        <v>44470</v>
      </c>
      <c r="BL830" s="2">
        <v>44834</v>
      </c>
      <c r="BM830" s="1">
        <v>40</v>
      </c>
      <c r="BN830" s="1">
        <v>0</v>
      </c>
      <c r="BO830" s="1">
        <v>8</v>
      </c>
      <c r="BP830" s="1">
        <v>8</v>
      </c>
      <c r="BQ830" s="1">
        <v>8</v>
      </c>
      <c r="BR830" s="1">
        <v>8</v>
      </c>
      <c r="BS830" s="1">
        <v>8</v>
      </c>
      <c r="BT830" s="1">
        <v>0</v>
      </c>
      <c r="BU830" s="1" t="str">
        <f>"8:00 AM"</f>
        <v>8:00 AM</v>
      </c>
      <c r="BV830" s="1" t="str">
        <f>"5:00 PM"</f>
        <v>5:00 PM</v>
      </c>
      <c r="BW830" s="1" t="s">
        <v>135</v>
      </c>
      <c r="BX830" s="1">
        <v>0</v>
      </c>
      <c r="BY830" s="1">
        <v>12</v>
      </c>
      <c r="BZ830" s="1" t="s">
        <v>112</v>
      </c>
      <c r="CB830" s="1" t="s">
        <v>10019</v>
      </c>
      <c r="CC830" s="1" t="s">
        <v>10014</v>
      </c>
      <c r="CD830" s="1" t="s">
        <v>3689</v>
      </c>
      <c r="CE830" s="1" t="s">
        <v>167</v>
      </c>
      <c r="CF830" s="1" t="s">
        <v>117</v>
      </c>
      <c r="CG830" s="1">
        <v>96950</v>
      </c>
      <c r="CH830" s="3">
        <v>8.7200000000000006</v>
      </c>
      <c r="CI830" s="3">
        <v>11</v>
      </c>
      <c r="CJ830" s="3">
        <v>13.08</v>
      </c>
      <c r="CK830" s="3">
        <v>16.5</v>
      </c>
      <c r="CL830" s="1" t="s">
        <v>137</v>
      </c>
      <c r="CN830" s="1" t="s">
        <v>139</v>
      </c>
      <c r="CP830" s="1" t="s">
        <v>112</v>
      </c>
      <c r="CQ830" s="1" t="s">
        <v>111</v>
      </c>
      <c r="CR830" s="1" t="s">
        <v>111</v>
      </c>
      <c r="CS830" s="1" t="s">
        <v>111</v>
      </c>
      <c r="CT830" s="1" t="s">
        <v>138</v>
      </c>
      <c r="CU830" s="1" t="s">
        <v>111</v>
      </c>
      <c r="CV830" s="1" t="s">
        <v>111</v>
      </c>
      <c r="CW830" s="1" t="s">
        <v>3961</v>
      </c>
      <c r="CX830" s="1">
        <v>16702341795</v>
      </c>
      <c r="CY830" s="1" t="s">
        <v>1135</v>
      </c>
      <c r="CZ830" s="1" t="s">
        <v>1136</v>
      </c>
      <c r="DA830" s="1" t="s">
        <v>111</v>
      </c>
      <c r="DB830" s="1" t="s">
        <v>112</v>
      </c>
    </row>
    <row r="831" spans="1:111" ht="15.6" customHeight="1" x14ac:dyDescent="0.25">
      <c r="A831" s="1" t="s">
        <v>10734</v>
      </c>
      <c r="B831" s="1" t="s">
        <v>238</v>
      </c>
      <c r="C831" s="2">
        <v>44361.299559837964</v>
      </c>
      <c r="D831" s="2">
        <v>44456</v>
      </c>
      <c r="E831" s="1" t="s">
        <v>110</v>
      </c>
      <c r="F831" s="2">
        <v>44468.833333333336</v>
      </c>
      <c r="G831" s="1" t="s">
        <v>112</v>
      </c>
      <c r="H831" s="1" t="s">
        <v>112</v>
      </c>
      <c r="I831" s="1" t="s">
        <v>112</v>
      </c>
      <c r="J831" s="1" t="s">
        <v>1577</v>
      </c>
      <c r="K831" s="1" t="s">
        <v>1578</v>
      </c>
      <c r="L831" s="1" t="s">
        <v>5199</v>
      </c>
      <c r="M831" s="1" t="s">
        <v>1580</v>
      </c>
      <c r="N831" s="1" t="s">
        <v>116</v>
      </c>
      <c r="O831" s="1" t="s">
        <v>117</v>
      </c>
      <c r="P831" s="9">
        <v>96950</v>
      </c>
      <c r="Q831" s="1" t="s">
        <v>118</v>
      </c>
      <c r="R831" s="1" t="s">
        <v>138</v>
      </c>
      <c r="S831" s="1">
        <v>16702349889</v>
      </c>
      <c r="U831" s="1">
        <v>236116</v>
      </c>
      <c r="V831" s="1" t="s">
        <v>119</v>
      </c>
      <c r="X831" s="1" t="s">
        <v>1581</v>
      </c>
      <c r="Y831" s="1" t="s">
        <v>1582</v>
      </c>
      <c r="Z831" s="1" t="s">
        <v>1583</v>
      </c>
      <c r="AA831" s="1" t="s">
        <v>1584</v>
      </c>
      <c r="AB831" s="1" t="s">
        <v>1585</v>
      </c>
      <c r="AC831" s="1" t="s">
        <v>1580</v>
      </c>
      <c r="AD831" s="1" t="s">
        <v>116</v>
      </c>
      <c r="AE831" s="1" t="s">
        <v>117</v>
      </c>
      <c r="AF831" s="9">
        <v>96950</v>
      </c>
      <c r="AG831" s="1" t="s">
        <v>118</v>
      </c>
      <c r="AH831" s="1" t="s">
        <v>138</v>
      </c>
      <c r="AI831" s="1">
        <v>16702349889</v>
      </c>
      <c r="AK831" s="1" t="s">
        <v>1586</v>
      </c>
      <c r="BC831" s="1" t="str">
        <f>"49-9071.00"</f>
        <v>49-9071.00</v>
      </c>
      <c r="BD831" s="1" t="s">
        <v>214</v>
      </c>
      <c r="BE831" s="1" t="s">
        <v>5200</v>
      </c>
      <c r="BF831" s="1" t="s">
        <v>3680</v>
      </c>
      <c r="BG831" s="1">
        <v>5</v>
      </c>
      <c r="BH831" s="1">
        <v>5</v>
      </c>
      <c r="BI831" s="2">
        <v>44470</v>
      </c>
      <c r="BJ831" s="2">
        <v>44834</v>
      </c>
      <c r="BK831" s="2">
        <v>44470</v>
      </c>
      <c r="BL831" s="2">
        <v>44834</v>
      </c>
      <c r="BM831" s="1">
        <v>40</v>
      </c>
      <c r="BN831" s="1">
        <v>0</v>
      </c>
      <c r="BO831" s="1">
        <v>8</v>
      </c>
      <c r="BP831" s="1">
        <v>8</v>
      </c>
      <c r="BQ831" s="1">
        <v>8</v>
      </c>
      <c r="BR831" s="1">
        <v>8</v>
      </c>
      <c r="BS831" s="1">
        <v>8</v>
      </c>
      <c r="BT831" s="1">
        <v>0</v>
      </c>
      <c r="BU831" s="1" t="str">
        <f>"7:30 AM"</f>
        <v>7:30 AM</v>
      </c>
      <c r="BV831" s="1" t="str">
        <f>"4:30 PM"</f>
        <v>4:30 PM</v>
      </c>
      <c r="BW831" s="1" t="s">
        <v>135</v>
      </c>
      <c r="BX831" s="1">
        <v>0</v>
      </c>
      <c r="BY831" s="1">
        <v>24</v>
      </c>
      <c r="BZ831" s="1" t="s">
        <v>112</v>
      </c>
      <c r="CB831" s="1" t="s">
        <v>5201</v>
      </c>
      <c r="CC831" s="1" t="s">
        <v>1585</v>
      </c>
      <c r="CD831" s="1" t="s">
        <v>1580</v>
      </c>
      <c r="CE831" s="1" t="s">
        <v>157</v>
      </c>
      <c r="CF831" s="1" t="s">
        <v>117</v>
      </c>
      <c r="CG831" s="1">
        <v>96950</v>
      </c>
      <c r="CH831" s="3">
        <v>8.7100000000000009</v>
      </c>
      <c r="CI831" s="3">
        <v>8.7100000000000009</v>
      </c>
      <c r="CJ831" s="3">
        <v>13.07</v>
      </c>
      <c r="CK831" s="3">
        <v>13.07</v>
      </c>
      <c r="CL831" s="1" t="s">
        <v>137</v>
      </c>
      <c r="CM831" s="1" t="s">
        <v>2511</v>
      </c>
      <c r="CN831" s="1" t="s">
        <v>139</v>
      </c>
      <c r="CP831" s="1" t="s">
        <v>112</v>
      </c>
      <c r="CQ831" s="1" t="s">
        <v>111</v>
      </c>
      <c r="CR831" s="1" t="s">
        <v>112</v>
      </c>
      <c r="CS831" s="1" t="s">
        <v>111</v>
      </c>
      <c r="CT831" s="1" t="s">
        <v>138</v>
      </c>
      <c r="CU831" s="1" t="s">
        <v>111</v>
      </c>
      <c r="CV831" s="1" t="s">
        <v>138</v>
      </c>
      <c r="CW831" s="1" t="s">
        <v>1592</v>
      </c>
      <c r="CX831" s="1">
        <v>16702349889</v>
      </c>
      <c r="CY831" s="1" t="s">
        <v>1593</v>
      </c>
      <c r="CZ831" s="1" t="s">
        <v>331</v>
      </c>
      <c r="DA831" s="1" t="s">
        <v>111</v>
      </c>
      <c r="DB831" s="1" t="s">
        <v>112</v>
      </c>
      <c r="DC831" s="1" t="s">
        <v>1581</v>
      </c>
      <c r="DD831" s="1" t="s">
        <v>1582</v>
      </c>
      <c r="DE831" s="1" t="s">
        <v>402</v>
      </c>
      <c r="DF831" s="1" t="s">
        <v>1594</v>
      </c>
      <c r="DG831" s="1" t="s">
        <v>1586</v>
      </c>
    </row>
    <row r="832" spans="1:111" ht="15.6" customHeight="1" x14ac:dyDescent="0.25">
      <c r="A832" s="1" t="s">
        <v>10758</v>
      </c>
      <c r="B832" s="1" t="s">
        <v>238</v>
      </c>
      <c r="C832" s="2">
        <v>44026.169826967591</v>
      </c>
      <c r="D832" s="2">
        <v>44109</v>
      </c>
      <c r="E832" s="1" t="s">
        <v>110</v>
      </c>
      <c r="F832" s="2">
        <v>44103.833333333336</v>
      </c>
      <c r="G832" s="1" t="s">
        <v>112</v>
      </c>
      <c r="H832" s="1" t="s">
        <v>112</v>
      </c>
      <c r="I832" s="1" t="s">
        <v>112</v>
      </c>
      <c r="J832" s="1" t="s">
        <v>9742</v>
      </c>
      <c r="K832" s="1" t="s">
        <v>10759</v>
      </c>
      <c r="L832" s="1" t="s">
        <v>10760</v>
      </c>
      <c r="M832" s="1" t="s">
        <v>9744</v>
      </c>
      <c r="N832" s="1" t="s">
        <v>116</v>
      </c>
      <c r="O832" s="1" t="s">
        <v>117</v>
      </c>
      <c r="P832" s="9">
        <v>96950</v>
      </c>
      <c r="Q832" s="1" t="s">
        <v>118</v>
      </c>
      <c r="R832" s="1" t="s">
        <v>138</v>
      </c>
      <c r="S832" s="1">
        <v>16702341367</v>
      </c>
      <c r="U832" s="1">
        <v>32311</v>
      </c>
      <c r="V832" s="1" t="s">
        <v>119</v>
      </c>
      <c r="X832" s="1" t="s">
        <v>723</v>
      </c>
      <c r="Y832" s="1" t="s">
        <v>9746</v>
      </c>
      <c r="Z832" s="1" t="s">
        <v>10761</v>
      </c>
      <c r="AA832" s="1" t="s">
        <v>973</v>
      </c>
      <c r="AB832" s="1" t="s">
        <v>10760</v>
      </c>
      <c r="AC832" s="1" t="s">
        <v>9744</v>
      </c>
      <c r="AD832" s="1" t="s">
        <v>116</v>
      </c>
      <c r="AE832" s="1" t="s">
        <v>117</v>
      </c>
      <c r="AF832" s="9">
        <v>96950</v>
      </c>
      <c r="AG832" s="1" t="s">
        <v>118</v>
      </c>
      <c r="AH832" s="1" t="s">
        <v>138</v>
      </c>
      <c r="AI832" s="1">
        <v>16702341367</v>
      </c>
      <c r="AK832" s="1" t="s">
        <v>9749</v>
      </c>
      <c r="BC832" s="1" t="str">
        <f>"15-1151.00"</f>
        <v>15-1151.00</v>
      </c>
      <c r="BD832" s="1" t="s">
        <v>2470</v>
      </c>
      <c r="BE832" s="1" t="s">
        <v>10762</v>
      </c>
      <c r="BF832" s="1" t="s">
        <v>6908</v>
      </c>
      <c r="BG832" s="1">
        <v>1</v>
      </c>
      <c r="BH832" s="1">
        <v>1</v>
      </c>
      <c r="BI832" s="2">
        <v>44105</v>
      </c>
      <c r="BJ832" s="2">
        <v>44469</v>
      </c>
      <c r="BK832" s="2">
        <v>44109</v>
      </c>
      <c r="BL832" s="2">
        <v>44469</v>
      </c>
      <c r="BM832" s="1">
        <v>40</v>
      </c>
      <c r="BN832" s="1">
        <v>0</v>
      </c>
      <c r="BO832" s="1">
        <v>8</v>
      </c>
      <c r="BP832" s="1">
        <v>8</v>
      </c>
      <c r="BQ832" s="1">
        <v>8</v>
      </c>
      <c r="BR832" s="1">
        <v>8</v>
      </c>
      <c r="BS832" s="1">
        <v>8</v>
      </c>
      <c r="BT832" s="1">
        <v>0</v>
      </c>
      <c r="BU832" s="1" t="str">
        <f>"8:00 AM"</f>
        <v>8:00 AM</v>
      </c>
      <c r="BV832" s="1" t="str">
        <f>"5:00 PM"</f>
        <v>5:00 PM</v>
      </c>
      <c r="BW832" s="1" t="s">
        <v>392</v>
      </c>
      <c r="BX832" s="1">
        <v>0</v>
      </c>
      <c r="BY832" s="1">
        <v>24</v>
      </c>
      <c r="BZ832" s="1" t="s">
        <v>112</v>
      </c>
      <c r="CA832" s="1">
        <v>0</v>
      </c>
      <c r="CB832" s="1" t="s">
        <v>9751</v>
      </c>
      <c r="CC832" s="1" t="s">
        <v>10760</v>
      </c>
      <c r="CD832" s="1" t="s">
        <v>9744</v>
      </c>
      <c r="CE832" s="1" t="s">
        <v>116</v>
      </c>
      <c r="CF832" s="1" t="s">
        <v>117</v>
      </c>
      <c r="CG832" s="1">
        <v>96950</v>
      </c>
      <c r="CH832" s="3">
        <v>17.48</v>
      </c>
      <c r="CI832" s="3">
        <v>17.48</v>
      </c>
      <c r="CJ832" s="3">
        <v>26.22</v>
      </c>
      <c r="CK832" s="3">
        <v>26.22</v>
      </c>
      <c r="CL832" s="1" t="s">
        <v>137</v>
      </c>
      <c r="CM832" s="1" t="s">
        <v>138</v>
      </c>
      <c r="CN832" s="1" t="s">
        <v>139</v>
      </c>
      <c r="CP832" s="1" t="s">
        <v>112</v>
      </c>
      <c r="CQ832" s="1" t="s">
        <v>111</v>
      </c>
      <c r="CR832" s="1" t="s">
        <v>112</v>
      </c>
      <c r="CS832" s="1" t="s">
        <v>111</v>
      </c>
      <c r="CT832" s="1" t="s">
        <v>138</v>
      </c>
      <c r="CU832" s="1" t="s">
        <v>111</v>
      </c>
      <c r="CV832" s="1" t="s">
        <v>138</v>
      </c>
      <c r="CW832" s="1" t="s">
        <v>2253</v>
      </c>
      <c r="CX832" s="1">
        <v>16702341367</v>
      </c>
      <c r="CY832" s="1" t="s">
        <v>9749</v>
      </c>
      <c r="CZ832" s="1" t="s">
        <v>168</v>
      </c>
      <c r="DA832" s="1" t="s">
        <v>111</v>
      </c>
      <c r="DB832" s="1" t="s">
        <v>112</v>
      </c>
      <c r="DC832" s="1" t="s">
        <v>723</v>
      </c>
      <c r="DD832" s="1" t="s">
        <v>9746</v>
      </c>
      <c r="DE832" s="1" t="s">
        <v>1236</v>
      </c>
      <c r="DF832" s="1" t="s">
        <v>9742</v>
      </c>
      <c r="DG832" s="1" t="s">
        <v>9749</v>
      </c>
    </row>
    <row r="833" spans="1:111" ht="15.6" customHeight="1" x14ac:dyDescent="0.25">
      <c r="A833" s="1" t="s">
        <v>10776</v>
      </c>
      <c r="B833" s="1" t="s">
        <v>238</v>
      </c>
      <c r="C833" s="2">
        <v>44102.246937847223</v>
      </c>
      <c r="D833" s="2">
        <v>44159</v>
      </c>
      <c r="E833" s="1" t="s">
        <v>110</v>
      </c>
      <c r="F833" s="2">
        <v>44103.833333333336</v>
      </c>
      <c r="G833" s="1" t="s">
        <v>111</v>
      </c>
      <c r="H833" s="1" t="s">
        <v>112</v>
      </c>
      <c r="I833" s="1" t="s">
        <v>112</v>
      </c>
      <c r="J833" s="1" t="s">
        <v>10218</v>
      </c>
      <c r="K833" s="1" t="s">
        <v>10219</v>
      </c>
      <c r="L833" s="1" t="s">
        <v>10777</v>
      </c>
      <c r="M833" s="1" t="s">
        <v>10778</v>
      </c>
      <c r="N833" s="1" t="s">
        <v>167</v>
      </c>
      <c r="O833" s="1" t="s">
        <v>117</v>
      </c>
      <c r="P833" s="9">
        <v>96950</v>
      </c>
      <c r="Q833" s="1" t="s">
        <v>118</v>
      </c>
      <c r="S833" s="1">
        <v>16702873991</v>
      </c>
      <c r="U833" s="1">
        <v>722513</v>
      </c>
      <c r="V833" s="1" t="s">
        <v>119</v>
      </c>
      <c r="X833" s="1" t="s">
        <v>10221</v>
      </c>
      <c r="Y833" s="1" t="s">
        <v>10222</v>
      </c>
      <c r="Z833" s="1" t="s">
        <v>10779</v>
      </c>
      <c r="AA833" s="1" t="s">
        <v>1859</v>
      </c>
      <c r="AB833" s="1" t="s">
        <v>10780</v>
      </c>
      <c r="AC833" s="1" t="s">
        <v>10778</v>
      </c>
      <c r="AD833" s="1" t="s">
        <v>167</v>
      </c>
      <c r="AE833" s="1" t="s">
        <v>117</v>
      </c>
      <c r="AF833" s="9">
        <v>96950</v>
      </c>
      <c r="AG833" s="1" t="s">
        <v>118</v>
      </c>
      <c r="AI833" s="1">
        <v>16702873991</v>
      </c>
      <c r="AK833" s="1" t="s">
        <v>8853</v>
      </c>
      <c r="BC833" s="1" t="str">
        <f>"49-9071.00"</f>
        <v>49-9071.00</v>
      </c>
      <c r="BD833" s="1" t="s">
        <v>214</v>
      </c>
      <c r="BE833" s="1" t="s">
        <v>10781</v>
      </c>
      <c r="BF833" s="1" t="s">
        <v>10018</v>
      </c>
      <c r="BG833" s="1">
        <v>1</v>
      </c>
      <c r="BH833" s="1">
        <v>1</v>
      </c>
      <c r="BI833" s="2">
        <v>44136</v>
      </c>
      <c r="BJ833" s="2">
        <v>45230</v>
      </c>
      <c r="BK833" s="2">
        <v>44159</v>
      </c>
      <c r="BL833" s="2">
        <v>45230</v>
      </c>
      <c r="BM833" s="1">
        <v>35</v>
      </c>
      <c r="BN833" s="1">
        <v>0</v>
      </c>
      <c r="BO833" s="1">
        <v>6</v>
      </c>
      <c r="BP833" s="1">
        <v>6</v>
      </c>
      <c r="BQ833" s="1">
        <v>6</v>
      </c>
      <c r="BR833" s="1">
        <v>6</v>
      </c>
      <c r="BS833" s="1">
        <v>6</v>
      </c>
      <c r="BT833" s="1">
        <v>5</v>
      </c>
      <c r="BU833" s="1" t="str">
        <f>"10:00 AM"</f>
        <v>10:00 AM</v>
      </c>
      <c r="BV833" s="1" t="str">
        <f>"4:00 PM"</f>
        <v>4:00 PM</v>
      </c>
      <c r="BW833" s="1" t="s">
        <v>135</v>
      </c>
      <c r="BX833" s="1">
        <v>0</v>
      </c>
      <c r="BY833" s="1">
        <v>24</v>
      </c>
      <c r="BZ833" s="1" t="s">
        <v>112</v>
      </c>
      <c r="CA833" s="1">
        <v>0</v>
      </c>
      <c r="CB833" s="4" t="s">
        <v>10224</v>
      </c>
      <c r="CC833" s="1" t="s">
        <v>10777</v>
      </c>
      <c r="CD833" s="1" t="s">
        <v>10778</v>
      </c>
      <c r="CE833" s="1" t="s">
        <v>167</v>
      </c>
      <c r="CF833" s="1" t="s">
        <v>117</v>
      </c>
      <c r="CG833" s="1">
        <v>96950</v>
      </c>
      <c r="CH833" s="3">
        <v>12.64</v>
      </c>
      <c r="CI833" s="3">
        <v>12.64</v>
      </c>
      <c r="CJ833" s="3">
        <v>18.96</v>
      </c>
      <c r="CK833" s="3">
        <v>18.96</v>
      </c>
      <c r="CL833" s="1" t="s">
        <v>137</v>
      </c>
      <c r="CM833" s="1" t="s">
        <v>331</v>
      </c>
      <c r="CN833" s="1" t="s">
        <v>139</v>
      </c>
      <c r="CP833" s="1" t="s">
        <v>112</v>
      </c>
      <c r="CQ833" s="1" t="s">
        <v>111</v>
      </c>
      <c r="CR833" s="1" t="s">
        <v>112</v>
      </c>
      <c r="CS833" s="1" t="s">
        <v>111</v>
      </c>
      <c r="CT833" s="1" t="s">
        <v>138</v>
      </c>
      <c r="CU833" s="1" t="s">
        <v>111</v>
      </c>
      <c r="CV833" s="1" t="s">
        <v>138</v>
      </c>
      <c r="CW833" s="1" t="s">
        <v>2313</v>
      </c>
      <c r="CX833" s="1">
        <v>16702873975</v>
      </c>
      <c r="CY833" s="1" t="s">
        <v>8853</v>
      </c>
      <c r="CZ833" s="1" t="s">
        <v>428</v>
      </c>
      <c r="DA833" s="1" t="s">
        <v>111</v>
      </c>
      <c r="DB833" s="1" t="s">
        <v>112</v>
      </c>
      <c r="DC833" s="1" t="s">
        <v>719</v>
      </c>
      <c r="DD833" s="1" t="s">
        <v>719</v>
      </c>
    </row>
    <row r="834" spans="1:111" ht="15.6" customHeight="1" x14ac:dyDescent="0.25">
      <c r="A834" s="1" t="s">
        <v>10792</v>
      </c>
      <c r="B834" s="1" t="s">
        <v>238</v>
      </c>
      <c r="C834" s="2">
        <v>44050.999600115741</v>
      </c>
      <c r="D834" s="2">
        <v>44118</v>
      </c>
      <c r="E834" s="1" t="s">
        <v>110</v>
      </c>
      <c r="F834" s="2">
        <v>44103.833333333336</v>
      </c>
      <c r="G834" s="1" t="s">
        <v>111</v>
      </c>
      <c r="H834" s="1" t="s">
        <v>112</v>
      </c>
      <c r="I834" s="1" t="s">
        <v>112</v>
      </c>
      <c r="J834" s="1" t="s">
        <v>3300</v>
      </c>
      <c r="K834" s="1" t="s">
        <v>10793</v>
      </c>
      <c r="L834" s="1" t="s">
        <v>10794</v>
      </c>
      <c r="M834" s="1" t="s">
        <v>10795</v>
      </c>
      <c r="N834" s="1" t="s">
        <v>116</v>
      </c>
      <c r="O834" s="1" t="s">
        <v>117</v>
      </c>
      <c r="P834" s="9">
        <v>96950</v>
      </c>
      <c r="Q834" s="1" t="s">
        <v>118</v>
      </c>
      <c r="S834" s="1">
        <v>16709894247</v>
      </c>
      <c r="U834" s="1">
        <v>23899</v>
      </c>
      <c r="V834" s="1" t="s">
        <v>119</v>
      </c>
      <c r="X834" s="1" t="s">
        <v>3304</v>
      </c>
      <c r="Y834" s="1" t="s">
        <v>3305</v>
      </c>
      <c r="Z834" s="1" t="s">
        <v>3306</v>
      </c>
      <c r="AA834" s="1" t="s">
        <v>245</v>
      </c>
      <c r="AB834" s="1" t="s">
        <v>10794</v>
      </c>
      <c r="AD834" s="1" t="s">
        <v>116</v>
      </c>
      <c r="AE834" s="1" t="s">
        <v>117</v>
      </c>
      <c r="AF834" s="9">
        <v>96950</v>
      </c>
      <c r="AG834" s="1" t="s">
        <v>118</v>
      </c>
      <c r="AI834" s="1">
        <v>16709894247</v>
      </c>
      <c r="AK834" s="1" t="s">
        <v>3309</v>
      </c>
      <c r="BC834" s="1" t="str">
        <f>"49-9071.00"</f>
        <v>49-9071.00</v>
      </c>
      <c r="BD834" s="1" t="s">
        <v>214</v>
      </c>
      <c r="BE834" s="1" t="s">
        <v>10796</v>
      </c>
      <c r="BF834" s="1" t="s">
        <v>1069</v>
      </c>
      <c r="BG834" s="1">
        <v>3</v>
      </c>
      <c r="BH834" s="1">
        <v>3</v>
      </c>
      <c r="BI834" s="2">
        <v>44105</v>
      </c>
      <c r="BJ834" s="2">
        <v>44469</v>
      </c>
      <c r="BK834" s="2">
        <v>44118</v>
      </c>
      <c r="BL834" s="2">
        <v>44469</v>
      </c>
      <c r="BM834" s="1">
        <v>40</v>
      </c>
      <c r="BN834" s="1">
        <v>0</v>
      </c>
      <c r="BO834" s="1">
        <v>8</v>
      </c>
      <c r="BP834" s="1">
        <v>8</v>
      </c>
      <c r="BQ834" s="1">
        <v>8</v>
      </c>
      <c r="BR834" s="1">
        <v>8</v>
      </c>
      <c r="BS834" s="1">
        <v>8</v>
      </c>
      <c r="BT834" s="1">
        <v>0</v>
      </c>
      <c r="BU834" s="1" t="str">
        <f>"8:00 AM"</f>
        <v>8:00 AM</v>
      </c>
      <c r="BV834" s="1" t="str">
        <f t="shared" ref="BV834:BV840" si="23">"5:00 PM"</f>
        <v>5:00 PM</v>
      </c>
      <c r="BW834" s="1" t="s">
        <v>135</v>
      </c>
      <c r="BX834" s="1">
        <v>0</v>
      </c>
      <c r="BY834" s="1">
        <v>12</v>
      </c>
      <c r="BZ834" s="1" t="s">
        <v>112</v>
      </c>
      <c r="CA834" s="1">
        <v>0</v>
      </c>
      <c r="CB834" s="1" t="s">
        <v>10797</v>
      </c>
      <c r="CC834" s="1" t="s">
        <v>10798</v>
      </c>
      <c r="CD834" s="1" t="s">
        <v>1197</v>
      </c>
      <c r="CE834" s="1" t="s">
        <v>116</v>
      </c>
      <c r="CF834" s="1" t="s">
        <v>117</v>
      </c>
      <c r="CG834" s="1">
        <v>96950</v>
      </c>
      <c r="CH834" s="3">
        <v>12.64</v>
      </c>
      <c r="CI834" s="3">
        <v>12.64</v>
      </c>
      <c r="CJ834" s="3">
        <v>18.96</v>
      </c>
      <c r="CK834" s="3">
        <v>18.96</v>
      </c>
      <c r="CL834" s="1" t="s">
        <v>137</v>
      </c>
      <c r="CM834" s="1" t="s">
        <v>138</v>
      </c>
      <c r="CN834" s="1" t="s">
        <v>139</v>
      </c>
      <c r="CP834" s="1" t="s">
        <v>112</v>
      </c>
      <c r="CQ834" s="1" t="s">
        <v>111</v>
      </c>
      <c r="CR834" s="1" t="s">
        <v>112</v>
      </c>
      <c r="CS834" s="1" t="s">
        <v>111</v>
      </c>
      <c r="CT834" s="1" t="s">
        <v>138</v>
      </c>
      <c r="CU834" s="1" t="s">
        <v>111</v>
      </c>
      <c r="CV834" s="1" t="s">
        <v>111</v>
      </c>
      <c r="CW834" s="1" t="s">
        <v>138</v>
      </c>
      <c r="CX834" s="1">
        <v>16709894247</v>
      </c>
      <c r="CY834" s="1" t="s">
        <v>3309</v>
      </c>
      <c r="CZ834" s="1" t="s">
        <v>138</v>
      </c>
      <c r="DA834" s="1" t="s">
        <v>111</v>
      </c>
      <c r="DB834" s="1" t="s">
        <v>112</v>
      </c>
    </row>
    <row r="835" spans="1:111" ht="15.6" customHeight="1" x14ac:dyDescent="0.25">
      <c r="A835" s="1" t="s">
        <v>10815</v>
      </c>
      <c r="B835" s="1" t="s">
        <v>238</v>
      </c>
      <c r="C835" s="2">
        <v>44037.884411805557</v>
      </c>
      <c r="D835" s="2">
        <v>44119</v>
      </c>
      <c r="E835" s="1" t="s">
        <v>180</v>
      </c>
      <c r="G835" s="1" t="s">
        <v>112</v>
      </c>
      <c r="H835" s="1" t="s">
        <v>112</v>
      </c>
      <c r="I835" s="1" t="s">
        <v>112</v>
      </c>
      <c r="J835" s="1" t="s">
        <v>10816</v>
      </c>
      <c r="K835" s="1" t="s">
        <v>10817</v>
      </c>
      <c r="L835" s="1" t="s">
        <v>10818</v>
      </c>
      <c r="M835" s="1" t="s">
        <v>168</v>
      </c>
      <c r="N835" s="1" t="s">
        <v>1759</v>
      </c>
      <c r="O835" s="1" t="s">
        <v>117</v>
      </c>
      <c r="P835" s="9">
        <v>96952</v>
      </c>
      <c r="Q835" s="1" t="s">
        <v>118</v>
      </c>
      <c r="R835" s="1" t="s">
        <v>242</v>
      </c>
      <c r="S835" s="1">
        <v>16707832666</v>
      </c>
      <c r="U835" s="1">
        <v>7211</v>
      </c>
      <c r="V835" s="1" t="s">
        <v>119</v>
      </c>
      <c r="X835" s="1" t="s">
        <v>1776</v>
      </c>
      <c r="Y835" s="1" t="s">
        <v>6960</v>
      </c>
      <c r="Z835" s="1" t="s">
        <v>1308</v>
      </c>
      <c r="AA835" s="1" t="s">
        <v>1028</v>
      </c>
      <c r="AB835" s="1" t="s">
        <v>10818</v>
      </c>
      <c r="AC835" s="1" t="s">
        <v>138</v>
      </c>
      <c r="AD835" s="1" t="s">
        <v>1759</v>
      </c>
      <c r="AE835" s="1" t="s">
        <v>117</v>
      </c>
      <c r="AF835" s="9">
        <v>96952</v>
      </c>
      <c r="AG835" s="1" t="s">
        <v>118</v>
      </c>
      <c r="AH835" s="1" t="s">
        <v>242</v>
      </c>
      <c r="AI835" s="1">
        <v>16707832666</v>
      </c>
      <c r="AK835" s="1" t="s">
        <v>10819</v>
      </c>
      <c r="BC835" s="1" t="str">
        <f>"49-9071.00"</f>
        <v>49-9071.00</v>
      </c>
      <c r="BD835" s="1" t="s">
        <v>214</v>
      </c>
      <c r="BE835" s="1" t="s">
        <v>10820</v>
      </c>
      <c r="BF835" s="1" t="s">
        <v>6664</v>
      </c>
      <c r="BG835" s="1">
        <v>1</v>
      </c>
      <c r="BH835" s="1">
        <v>1</v>
      </c>
      <c r="BI835" s="2">
        <v>44105</v>
      </c>
      <c r="BJ835" s="2">
        <v>44469</v>
      </c>
      <c r="BK835" s="2">
        <v>44119</v>
      </c>
      <c r="BL835" s="2">
        <v>44469</v>
      </c>
      <c r="BM835" s="1">
        <v>35</v>
      </c>
      <c r="BN835" s="1">
        <v>0</v>
      </c>
      <c r="BO835" s="1">
        <v>7</v>
      </c>
      <c r="BP835" s="1">
        <v>7</v>
      </c>
      <c r="BQ835" s="1">
        <v>7</v>
      </c>
      <c r="BR835" s="1">
        <v>7</v>
      </c>
      <c r="BS835" s="1">
        <v>7</v>
      </c>
      <c r="BT835" s="1">
        <v>0</v>
      </c>
      <c r="BU835" s="1" t="str">
        <f>"9:00 AM"</f>
        <v>9:00 AM</v>
      </c>
      <c r="BV835" s="1" t="str">
        <f t="shared" si="23"/>
        <v>5:00 PM</v>
      </c>
      <c r="BW835" s="1" t="s">
        <v>135</v>
      </c>
      <c r="BX835" s="1">
        <v>0</v>
      </c>
      <c r="BY835" s="1">
        <v>18</v>
      </c>
      <c r="BZ835" s="1" t="s">
        <v>112</v>
      </c>
      <c r="CA835" s="1">
        <v>0</v>
      </c>
      <c r="CB835" s="4" t="s">
        <v>10821</v>
      </c>
      <c r="CC835" s="1" t="s">
        <v>10818</v>
      </c>
      <c r="CD835" s="1" t="s">
        <v>138</v>
      </c>
      <c r="CE835" s="1" t="s">
        <v>1759</v>
      </c>
      <c r="CF835" s="1" t="s">
        <v>117</v>
      </c>
      <c r="CG835" s="1">
        <v>96952</v>
      </c>
      <c r="CH835" s="3">
        <v>12.64</v>
      </c>
      <c r="CI835" s="3">
        <v>12.64</v>
      </c>
      <c r="CJ835" s="3">
        <v>18.96</v>
      </c>
      <c r="CK835" s="3">
        <v>18.96</v>
      </c>
      <c r="CL835" s="1" t="s">
        <v>137</v>
      </c>
      <c r="CM835" s="1" t="s">
        <v>10822</v>
      </c>
      <c r="CN835" s="1" t="s">
        <v>139</v>
      </c>
      <c r="CP835" s="1" t="s">
        <v>112</v>
      </c>
      <c r="CQ835" s="1" t="s">
        <v>111</v>
      </c>
      <c r="CR835" s="1" t="s">
        <v>112</v>
      </c>
      <c r="CS835" s="1" t="s">
        <v>111</v>
      </c>
      <c r="CT835" s="1" t="s">
        <v>138</v>
      </c>
      <c r="CU835" s="1" t="s">
        <v>111</v>
      </c>
      <c r="CV835" s="1" t="s">
        <v>138</v>
      </c>
      <c r="CW835" s="1" t="s">
        <v>10823</v>
      </c>
      <c r="CX835" s="1">
        <v>16707832666</v>
      </c>
      <c r="CY835" s="1" t="s">
        <v>10824</v>
      </c>
      <c r="CZ835" s="1" t="s">
        <v>168</v>
      </c>
      <c r="DA835" s="1" t="s">
        <v>111</v>
      </c>
      <c r="DB835" s="1" t="s">
        <v>112</v>
      </c>
    </row>
    <row r="836" spans="1:111" ht="15.6" customHeight="1" x14ac:dyDescent="0.25">
      <c r="A836" s="1" t="s">
        <v>10844</v>
      </c>
      <c r="B836" s="1" t="s">
        <v>238</v>
      </c>
      <c r="C836" s="2">
        <v>44133.962842939814</v>
      </c>
      <c r="D836" s="2">
        <v>44180</v>
      </c>
      <c r="E836" s="1" t="s">
        <v>180</v>
      </c>
      <c r="F836" s="2">
        <v>44103.833333333336</v>
      </c>
      <c r="G836" s="1" t="s">
        <v>111</v>
      </c>
      <c r="H836" s="1" t="s">
        <v>112</v>
      </c>
      <c r="I836" s="1" t="s">
        <v>112</v>
      </c>
      <c r="J836" s="1" t="s">
        <v>113</v>
      </c>
      <c r="L836" s="1" t="s">
        <v>114</v>
      </c>
      <c r="M836" s="1" t="s">
        <v>115</v>
      </c>
      <c r="N836" s="1" t="s">
        <v>116</v>
      </c>
      <c r="O836" s="1" t="s">
        <v>117</v>
      </c>
      <c r="P836" s="9">
        <v>96950</v>
      </c>
      <c r="Q836" s="1" t="s">
        <v>118</v>
      </c>
      <c r="S836" s="1">
        <v>16702883820</v>
      </c>
      <c r="U836" s="1">
        <v>424410</v>
      </c>
      <c r="V836" s="1" t="s">
        <v>119</v>
      </c>
      <c r="X836" s="1" t="s">
        <v>4915</v>
      </c>
      <c r="Y836" s="1" t="s">
        <v>121</v>
      </c>
      <c r="Z836" s="1" t="s">
        <v>122</v>
      </c>
      <c r="AA836" s="1" t="s">
        <v>123</v>
      </c>
      <c r="AB836" s="1" t="s">
        <v>114</v>
      </c>
      <c r="AC836" s="1" t="s">
        <v>115</v>
      </c>
      <c r="AD836" s="1" t="s">
        <v>116</v>
      </c>
      <c r="AE836" s="1" t="s">
        <v>117</v>
      </c>
      <c r="AF836" s="9">
        <v>96950</v>
      </c>
      <c r="AG836" s="1" t="s">
        <v>118</v>
      </c>
      <c r="AI836" s="1">
        <v>16702883820</v>
      </c>
      <c r="AK836" s="1" t="s">
        <v>124</v>
      </c>
      <c r="AL836" s="1" t="s">
        <v>125</v>
      </c>
      <c r="AM836" s="1" t="s">
        <v>126</v>
      </c>
      <c r="AN836" s="1" t="s">
        <v>127</v>
      </c>
      <c r="AO836" s="1" t="s">
        <v>128</v>
      </c>
      <c r="AP836" s="1" t="s">
        <v>3280</v>
      </c>
      <c r="AQ836" s="1" t="s">
        <v>130</v>
      </c>
      <c r="AR836" s="1" t="s">
        <v>116</v>
      </c>
      <c r="AS836" s="1" t="s">
        <v>117</v>
      </c>
      <c r="AT836" s="9">
        <v>96950</v>
      </c>
      <c r="AU836" s="1" t="s">
        <v>118</v>
      </c>
      <c r="AW836" s="1">
        <v>16702353285</v>
      </c>
      <c r="AY836" s="1" t="s">
        <v>124</v>
      </c>
      <c r="AZ836" s="1" t="s">
        <v>131</v>
      </c>
      <c r="BC836" s="1" t="str">
        <f>"41-4012.00"</f>
        <v>41-4012.00</v>
      </c>
      <c r="BD836" s="1" t="s">
        <v>313</v>
      </c>
      <c r="BE836" s="1" t="s">
        <v>10845</v>
      </c>
      <c r="BF836" s="1" t="s">
        <v>3151</v>
      </c>
      <c r="BG836" s="1">
        <v>2</v>
      </c>
      <c r="BH836" s="1">
        <v>2</v>
      </c>
      <c r="BI836" s="2">
        <v>44136</v>
      </c>
      <c r="BJ836" s="2">
        <v>45199</v>
      </c>
      <c r="BK836" s="2">
        <v>44180</v>
      </c>
      <c r="BL836" s="2">
        <v>45199</v>
      </c>
      <c r="BM836" s="1">
        <v>40</v>
      </c>
      <c r="BN836" s="1">
        <v>0</v>
      </c>
      <c r="BO836" s="1">
        <v>8</v>
      </c>
      <c r="BP836" s="1">
        <v>8</v>
      </c>
      <c r="BQ836" s="1">
        <v>8</v>
      </c>
      <c r="BR836" s="1">
        <v>8</v>
      </c>
      <c r="BS836" s="1">
        <v>8</v>
      </c>
      <c r="BT836" s="1">
        <v>0</v>
      </c>
      <c r="BU836" s="1" t="str">
        <f>"8:00 AM"</f>
        <v>8:00 AM</v>
      </c>
      <c r="BV836" s="1" t="str">
        <f t="shared" si="23"/>
        <v>5:00 PM</v>
      </c>
      <c r="BW836" s="1" t="s">
        <v>135</v>
      </c>
      <c r="BX836" s="1">
        <v>0</v>
      </c>
      <c r="BY836" s="1">
        <v>24</v>
      </c>
      <c r="BZ836" s="1" t="s">
        <v>112</v>
      </c>
      <c r="CA836" s="1">
        <v>0</v>
      </c>
      <c r="CB836" s="4" t="s">
        <v>10846</v>
      </c>
      <c r="CC836" s="1" t="s">
        <v>4919</v>
      </c>
      <c r="CD836" s="1" t="s">
        <v>4920</v>
      </c>
      <c r="CE836" s="1" t="s">
        <v>116</v>
      </c>
      <c r="CF836" s="1" t="s">
        <v>117</v>
      </c>
      <c r="CG836" s="1">
        <v>96950</v>
      </c>
      <c r="CH836" s="3">
        <v>13.06</v>
      </c>
      <c r="CI836" s="3">
        <v>13.06</v>
      </c>
      <c r="CJ836" s="3">
        <v>19.59</v>
      </c>
      <c r="CK836" s="3">
        <v>19.59</v>
      </c>
      <c r="CL836" s="1" t="s">
        <v>137</v>
      </c>
      <c r="CM836" s="1" t="s">
        <v>138</v>
      </c>
      <c r="CN836" s="1" t="s">
        <v>139</v>
      </c>
      <c r="CP836" s="1" t="s">
        <v>112</v>
      </c>
      <c r="CQ836" s="1" t="s">
        <v>111</v>
      </c>
      <c r="CR836" s="1" t="s">
        <v>112</v>
      </c>
      <c r="CS836" s="1" t="s">
        <v>111</v>
      </c>
      <c r="CT836" s="1" t="s">
        <v>138</v>
      </c>
      <c r="CU836" s="1" t="s">
        <v>111</v>
      </c>
      <c r="CV836" s="1" t="s">
        <v>138</v>
      </c>
      <c r="CW836" s="1" t="s">
        <v>4921</v>
      </c>
      <c r="CX836" s="1">
        <v>16702883820</v>
      </c>
      <c r="CY836" s="1" t="s">
        <v>140</v>
      </c>
      <c r="CZ836" s="1" t="s">
        <v>138</v>
      </c>
      <c r="DA836" s="1" t="s">
        <v>111</v>
      </c>
      <c r="DB836" s="1" t="s">
        <v>112</v>
      </c>
    </row>
    <row r="837" spans="1:111" ht="15.6" customHeight="1" x14ac:dyDescent="0.25">
      <c r="A837" s="1" t="s">
        <v>10849</v>
      </c>
      <c r="B837" s="1" t="s">
        <v>238</v>
      </c>
      <c r="C837" s="2">
        <v>44181.028164699077</v>
      </c>
      <c r="D837" s="2">
        <v>44225</v>
      </c>
      <c r="E837" s="1" t="s">
        <v>180</v>
      </c>
      <c r="G837" s="1" t="s">
        <v>111</v>
      </c>
      <c r="H837" s="1" t="s">
        <v>112</v>
      </c>
      <c r="I837" s="1" t="s">
        <v>112</v>
      </c>
      <c r="J837" s="1" t="s">
        <v>4335</v>
      </c>
      <c r="K837" s="1" t="s">
        <v>10119</v>
      </c>
      <c r="L837" s="1" t="s">
        <v>4392</v>
      </c>
      <c r="M837" s="1" t="s">
        <v>10120</v>
      </c>
      <c r="N837" s="1" t="s">
        <v>116</v>
      </c>
      <c r="O837" s="1" t="s">
        <v>117</v>
      </c>
      <c r="P837" s="9">
        <v>96950</v>
      </c>
      <c r="Q837" s="1" t="s">
        <v>118</v>
      </c>
      <c r="R837" s="1" t="s">
        <v>719</v>
      </c>
      <c r="S837" s="1">
        <v>16702350823</v>
      </c>
      <c r="U837" s="1">
        <v>236116</v>
      </c>
      <c r="V837" s="1" t="s">
        <v>119</v>
      </c>
      <c r="X837" s="1" t="s">
        <v>4339</v>
      </c>
      <c r="Y837" s="1" t="s">
        <v>4340</v>
      </c>
      <c r="Z837" s="1" t="s">
        <v>10121</v>
      </c>
      <c r="AA837" s="1" t="s">
        <v>387</v>
      </c>
      <c r="AB837" s="1" t="s">
        <v>4392</v>
      </c>
      <c r="AC837" s="1" t="s">
        <v>10122</v>
      </c>
      <c r="AD837" s="1" t="s">
        <v>116</v>
      </c>
      <c r="AE837" s="1" t="s">
        <v>117</v>
      </c>
      <c r="AF837" s="9">
        <v>96950</v>
      </c>
      <c r="AG837" s="1" t="s">
        <v>118</v>
      </c>
      <c r="AH837" s="1" t="s">
        <v>719</v>
      </c>
      <c r="AI837" s="1">
        <v>16702350823</v>
      </c>
      <c r="AK837" s="1" t="s">
        <v>4395</v>
      </c>
      <c r="BC837" s="1" t="str">
        <f>"49-9071.00"</f>
        <v>49-9071.00</v>
      </c>
      <c r="BD837" s="1" t="s">
        <v>214</v>
      </c>
      <c r="BE837" s="1" t="s">
        <v>10123</v>
      </c>
      <c r="BF837" s="1" t="s">
        <v>10124</v>
      </c>
      <c r="BG837" s="1">
        <v>2</v>
      </c>
      <c r="BH837" s="1">
        <v>2</v>
      </c>
      <c r="BI837" s="2">
        <v>44271</v>
      </c>
      <c r="BJ837" s="2">
        <v>45366</v>
      </c>
      <c r="BK837" s="2">
        <v>44271</v>
      </c>
      <c r="BL837" s="2">
        <v>45366</v>
      </c>
      <c r="BM837" s="1">
        <v>35</v>
      </c>
      <c r="BN837" s="1">
        <v>0</v>
      </c>
      <c r="BO837" s="1">
        <v>7</v>
      </c>
      <c r="BP837" s="1">
        <v>7</v>
      </c>
      <c r="BQ837" s="1">
        <v>7</v>
      </c>
      <c r="BR837" s="1">
        <v>7</v>
      </c>
      <c r="BS837" s="1">
        <v>7</v>
      </c>
      <c r="BT837" s="1">
        <v>0</v>
      </c>
      <c r="BU837" s="1" t="str">
        <f>"8:00 AM"</f>
        <v>8:00 AM</v>
      </c>
      <c r="BV837" s="1" t="str">
        <f t="shared" si="23"/>
        <v>5:00 PM</v>
      </c>
      <c r="BW837" s="1" t="s">
        <v>135</v>
      </c>
      <c r="BX837" s="1">
        <v>0</v>
      </c>
      <c r="BY837" s="1">
        <v>12</v>
      </c>
      <c r="BZ837" s="1" t="s">
        <v>112</v>
      </c>
      <c r="CA837" s="1">
        <v>0</v>
      </c>
      <c r="CB837" s="1" t="s">
        <v>719</v>
      </c>
      <c r="CC837" s="1" t="s">
        <v>10120</v>
      </c>
      <c r="CE837" s="1" t="s">
        <v>116</v>
      </c>
      <c r="CF837" s="1" t="s">
        <v>117</v>
      </c>
      <c r="CG837" s="1">
        <v>96950</v>
      </c>
      <c r="CH837" s="3">
        <v>8.7100000000000009</v>
      </c>
      <c r="CI837" s="3">
        <v>9</v>
      </c>
      <c r="CJ837" s="3">
        <v>13.07</v>
      </c>
      <c r="CK837" s="3">
        <v>13.5</v>
      </c>
      <c r="CL837" s="1" t="s">
        <v>137</v>
      </c>
      <c r="CM837" s="1" t="s">
        <v>719</v>
      </c>
      <c r="CN837" s="1" t="s">
        <v>139</v>
      </c>
      <c r="CP837" s="1" t="s">
        <v>112</v>
      </c>
      <c r="CQ837" s="1" t="s">
        <v>111</v>
      </c>
      <c r="CR837" s="1" t="s">
        <v>112</v>
      </c>
      <c r="CS837" s="1" t="s">
        <v>111</v>
      </c>
      <c r="CT837" s="1" t="s">
        <v>138</v>
      </c>
      <c r="CU837" s="1" t="s">
        <v>111</v>
      </c>
      <c r="CV837" s="1" t="s">
        <v>138</v>
      </c>
      <c r="CW837" s="1" t="s">
        <v>719</v>
      </c>
      <c r="CX837" s="1">
        <v>16702350823</v>
      </c>
      <c r="CY837" s="1" t="s">
        <v>4345</v>
      </c>
      <c r="CZ837" s="1" t="s">
        <v>716</v>
      </c>
      <c r="DA837" s="1" t="s">
        <v>111</v>
      </c>
      <c r="DB837" s="1" t="s">
        <v>112</v>
      </c>
    </row>
    <row r="838" spans="1:111" ht="15.6" customHeight="1" x14ac:dyDescent="0.25">
      <c r="A838" s="1" t="s">
        <v>10850</v>
      </c>
      <c r="B838" s="1" t="s">
        <v>238</v>
      </c>
      <c r="C838" s="2">
        <v>44070.054451736112</v>
      </c>
      <c r="D838" s="2">
        <v>44151</v>
      </c>
      <c r="E838" s="1" t="s">
        <v>110</v>
      </c>
      <c r="F838" s="2">
        <v>44103.833333333336</v>
      </c>
      <c r="G838" s="1" t="s">
        <v>111</v>
      </c>
      <c r="H838" s="1" t="s">
        <v>112</v>
      </c>
      <c r="I838" s="1" t="s">
        <v>112</v>
      </c>
      <c r="J838" s="1" t="s">
        <v>10851</v>
      </c>
      <c r="K838" s="1" t="s">
        <v>138</v>
      </c>
      <c r="L838" s="1" t="s">
        <v>10852</v>
      </c>
      <c r="M838" s="1" t="s">
        <v>2775</v>
      </c>
      <c r="N838" s="1" t="s">
        <v>116</v>
      </c>
      <c r="O838" s="1" t="s">
        <v>117</v>
      </c>
      <c r="P838" s="9">
        <v>96950</v>
      </c>
      <c r="Q838" s="1" t="s">
        <v>118</v>
      </c>
      <c r="R838" s="1" t="s">
        <v>138</v>
      </c>
      <c r="S838" s="1">
        <v>16702345505</v>
      </c>
      <c r="U838" s="1">
        <v>488510</v>
      </c>
      <c r="V838" s="1" t="s">
        <v>119</v>
      </c>
      <c r="X838" s="1" t="s">
        <v>849</v>
      </c>
      <c r="Y838" s="1" t="s">
        <v>10853</v>
      </c>
      <c r="Z838" s="1" t="s">
        <v>6985</v>
      </c>
      <c r="AA838" s="1" t="s">
        <v>373</v>
      </c>
      <c r="AB838" s="1" t="s">
        <v>10852</v>
      </c>
      <c r="AC838" s="1" t="s">
        <v>2775</v>
      </c>
      <c r="AD838" s="1" t="s">
        <v>116</v>
      </c>
      <c r="AE838" s="1" t="s">
        <v>117</v>
      </c>
      <c r="AF838" s="9">
        <v>96950</v>
      </c>
      <c r="AG838" s="1" t="s">
        <v>118</v>
      </c>
      <c r="AH838" s="1" t="s">
        <v>138</v>
      </c>
      <c r="AI838" s="1">
        <v>16702345505</v>
      </c>
      <c r="AK838" s="1" t="s">
        <v>10854</v>
      </c>
      <c r="AL838" s="1" t="s">
        <v>653</v>
      </c>
      <c r="AM838" s="1" t="s">
        <v>3050</v>
      </c>
      <c r="AN838" s="1" t="s">
        <v>3376</v>
      </c>
      <c r="AO838" s="1" t="s">
        <v>3384</v>
      </c>
      <c r="AP838" s="1" t="s">
        <v>3377</v>
      </c>
      <c r="AQ838" s="1" t="s">
        <v>1197</v>
      </c>
      <c r="AR838" s="1" t="s">
        <v>116</v>
      </c>
      <c r="AS838" s="1" t="s">
        <v>117</v>
      </c>
      <c r="AT838" s="9">
        <v>96950</v>
      </c>
      <c r="AU838" s="1" t="s">
        <v>118</v>
      </c>
      <c r="AV838" s="1" t="s">
        <v>138</v>
      </c>
      <c r="AW838" s="1">
        <v>16702331209</v>
      </c>
      <c r="AX838" s="1" t="s">
        <v>138</v>
      </c>
      <c r="AY838" s="1" t="s">
        <v>3378</v>
      </c>
      <c r="AZ838" s="1" t="s">
        <v>3379</v>
      </c>
      <c r="BA838" s="1" t="s">
        <v>117</v>
      </c>
      <c r="BB838" s="1" t="s">
        <v>661</v>
      </c>
      <c r="BC838" s="1" t="str">
        <f>"43-4051.00"</f>
        <v>43-4051.00</v>
      </c>
      <c r="BD838" s="1" t="s">
        <v>2452</v>
      </c>
      <c r="BE838" s="1" t="s">
        <v>10855</v>
      </c>
      <c r="BF838" s="1" t="s">
        <v>10856</v>
      </c>
      <c r="BG838" s="1">
        <v>1</v>
      </c>
      <c r="BH838" s="1">
        <v>1</v>
      </c>
      <c r="BI838" s="2">
        <v>44105</v>
      </c>
      <c r="BJ838" s="2">
        <v>45199</v>
      </c>
      <c r="BK838" s="2">
        <v>44151</v>
      </c>
      <c r="BL838" s="2">
        <v>45199</v>
      </c>
      <c r="BM838" s="1">
        <v>40</v>
      </c>
      <c r="BN838" s="1">
        <v>0</v>
      </c>
      <c r="BO838" s="1">
        <v>8</v>
      </c>
      <c r="BP838" s="1">
        <v>8</v>
      </c>
      <c r="BQ838" s="1">
        <v>8</v>
      </c>
      <c r="BR838" s="1">
        <v>8</v>
      </c>
      <c r="BS838" s="1">
        <v>8</v>
      </c>
      <c r="BT838" s="1">
        <v>0</v>
      </c>
      <c r="BU838" s="1" t="str">
        <f>"8:00 AM"</f>
        <v>8:00 AM</v>
      </c>
      <c r="BV838" s="1" t="str">
        <f t="shared" si="23"/>
        <v>5:00 PM</v>
      </c>
      <c r="BW838" s="1" t="s">
        <v>135</v>
      </c>
      <c r="BX838" s="1">
        <v>0</v>
      </c>
      <c r="BY838" s="1">
        <v>12</v>
      </c>
      <c r="BZ838" s="1" t="s">
        <v>112</v>
      </c>
      <c r="CA838" s="1">
        <v>0</v>
      </c>
      <c r="CB838" s="1" t="s">
        <v>10857</v>
      </c>
      <c r="CC838" s="1" t="s">
        <v>10858</v>
      </c>
      <c r="CD838" s="1" t="s">
        <v>10859</v>
      </c>
      <c r="CE838" s="1" t="s">
        <v>116</v>
      </c>
      <c r="CF838" s="1" t="s">
        <v>117</v>
      </c>
      <c r="CG838" s="1">
        <v>96950</v>
      </c>
      <c r="CH838" s="3">
        <v>12.57</v>
      </c>
      <c r="CI838" s="3">
        <v>12.57</v>
      </c>
      <c r="CJ838" s="3">
        <v>18.86</v>
      </c>
      <c r="CK838" s="3">
        <v>18.86</v>
      </c>
      <c r="CL838" s="1" t="s">
        <v>137</v>
      </c>
      <c r="CM838" s="1" t="s">
        <v>138</v>
      </c>
      <c r="CN838" s="1" t="s">
        <v>139</v>
      </c>
      <c r="CP838" s="1" t="s">
        <v>112</v>
      </c>
      <c r="CQ838" s="1" t="s">
        <v>111</v>
      </c>
      <c r="CR838" s="1" t="s">
        <v>111</v>
      </c>
      <c r="CS838" s="1" t="s">
        <v>111</v>
      </c>
      <c r="CT838" s="1" t="s">
        <v>138</v>
      </c>
      <c r="CU838" s="1" t="s">
        <v>111</v>
      </c>
      <c r="CV838" s="1" t="s">
        <v>138</v>
      </c>
      <c r="CW838" s="1" t="s">
        <v>138</v>
      </c>
      <c r="CX838" s="1">
        <v>16702345505</v>
      </c>
      <c r="CY838" s="1" t="s">
        <v>10854</v>
      </c>
      <c r="CZ838" s="1" t="s">
        <v>138</v>
      </c>
      <c r="DA838" s="1" t="s">
        <v>111</v>
      </c>
      <c r="DB838" s="1" t="s">
        <v>112</v>
      </c>
      <c r="DC838" s="1" t="s">
        <v>3050</v>
      </c>
      <c r="DD838" s="1" t="s">
        <v>3376</v>
      </c>
      <c r="DE838" s="1" t="s">
        <v>3384</v>
      </c>
      <c r="DF838" s="1" t="s">
        <v>3379</v>
      </c>
      <c r="DG838" s="1" t="s">
        <v>3378</v>
      </c>
    </row>
    <row r="839" spans="1:111" ht="15.6" customHeight="1" x14ac:dyDescent="0.25">
      <c r="A839" s="1" t="s">
        <v>10869</v>
      </c>
      <c r="B839" s="1" t="s">
        <v>238</v>
      </c>
      <c r="C839" s="2">
        <v>44098.833955902781</v>
      </c>
      <c r="D839" s="2">
        <v>44145</v>
      </c>
      <c r="E839" s="1" t="s">
        <v>180</v>
      </c>
      <c r="G839" s="1" t="s">
        <v>112</v>
      </c>
      <c r="H839" s="1" t="s">
        <v>112</v>
      </c>
      <c r="I839" s="1" t="s">
        <v>112</v>
      </c>
      <c r="J839" s="1" t="s">
        <v>287</v>
      </c>
      <c r="L839" s="1" t="s">
        <v>292</v>
      </c>
      <c r="M839" s="1" t="s">
        <v>293</v>
      </c>
      <c r="N839" s="1" t="s">
        <v>116</v>
      </c>
      <c r="O839" s="1" t="s">
        <v>117</v>
      </c>
      <c r="P839" s="9">
        <v>96950</v>
      </c>
      <c r="Q839" s="1" t="s">
        <v>118</v>
      </c>
      <c r="S839" s="1">
        <v>16702873831</v>
      </c>
      <c r="U839" s="1">
        <v>236116</v>
      </c>
      <c r="V839" s="1" t="s">
        <v>119</v>
      </c>
      <c r="X839" s="1" t="s">
        <v>7638</v>
      </c>
      <c r="Y839" s="1" t="s">
        <v>291</v>
      </c>
      <c r="AA839" s="1" t="s">
        <v>245</v>
      </c>
      <c r="AB839" s="1" t="s">
        <v>292</v>
      </c>
      <c r="AC839" s="1" t="s">
        <v>293</v>
      </c>
      <c r="AD839" s="1" t="s">
        <v>116</v>
      </c>
      <c r="AE839" s="1" t="s">
        <v>117</v>
      </c>
      <c r="AF839" s="9">
        <v>96950</v>
      </c>
      <c r="AG839" s="1" t="s">
        <v>118</v>
      </c>
      <c r="AI839" s="1">
        <v>16702873831</v>
      </c>
      <c r="AK839" s="1" t="s">
        <v>294</v>
      </c>
      <c r="BC839" s="1" t="str">
        <f>"17-2051.00"</f>
        <v>17-2051.00</v>
      </c>
      <c r="BD839" s="1" t="s">
        <v>4537</v>
      </c>
      <c r="BE839" s="1" t="s">
        <v>10870</v>
      </c>
      <c r="BF839" s="1" t="s">
        <v>10871</v>
      </c>
      <c r="BG839" s="1">
        <v>5</v>
      </c>
      <c r="BH839" s="1">
        <v>5</v>
      </c>
      <c r="BI839" s="2">
        <v>44105</v>
      </c>
      <c r="BJ839" s="2">
        <v>44469</v>
      </c>
      <c r="BK839" s="2">
        <v>44145</v>
      </c>
      <c r="BL839" s="2">
        <v>44469</v>
      </c>
      <c r="BM839" s="1">
        <v>40</v>
      </c>
      <c r="BN839" s="1">
        <v>0</v>
      </c>
      <c r="BO839" s="1">
        <v>8</v>
      </c>
      <c r="BP839" s="1">
        <v>8</v>
      </c>
      <c r="BQ839" s="1">
        <v>8</v>
      </c>
      <c r="BR839" s="1">
        <v>8</v>
      </c>
      <c r="BS839" s="1">
        <v>8</v>
      </c>
      <c r="BT839" s="1">
        <v>0</v>
      </c>
      <c r="BU839" s="1" t="str">
        <f>"8:00 AM"</f>
        <v>8:00 AM</v>
      </c>
      <c r="BV839" s="1" t="str">
        <f t="shared" si="23"/>
        <v>5:00 PM</v>
      </c>
      <c r="BW839" s="1" t="s">
        <v>193</v>
      </c>
      <c r="BX839" s="1">
        <v>0</v>
      </c>
      <c r="BY839" s="1">
        <v>24</v>
      </c>
      <c r="BZ839" s="1" t="s">
        <v>112</v>
      </c>
      <c r="CA839" s="1">
        <v>0</v>
      </c>
      <c r="CB839" s="1" t="s">
        <v>10872</v>
      </c>
      <c r="CC839" s="1" t="s">
        <v>299</v>
      </c>
      <c r="CD839" s="1" t="s">
        <v>293</v>
      </c>
      <c r="CE839" s="1" t="s">
        <v>116</v>
      </c>
      <c r="CF839" s="1" t="s">
        <v>117</v>
      </c>
      <c r="CG839" s="1">
        <v>96950</v>
      </c>
      <c r="CH839" s="3">
        <v>32.68</v>
      </c>
      <c r="CI839" s="3">
        <v>32.68</v>
      </c>
      <c r="CJ839" s="3">
        <v>49.02</v>
      </c>
      <c r="CK839" s="3">
        <v>49.02</v>
      </c>
      <c r="CL839" s="1" t="s">
        <v>137</v>
      </c>
      <c r="CM839" s="1" t="s">
        <v>138</v>
      </c>
      <c r="CN839" s="1" t="s">
        <v>139</v>
      </c>
      <c r="CP839" s="1" t="s">
        <v>112</v>
      </c>
      <c r="CQ839" s="1" t="s">
        <v>111</v>
      </c>
      <c r="CR839" s="1" t="s">
        <v>112</v>
      </c>
      <c r="CS839" s="1" t="s">
        <v>111</v>
      </c>
      <c r="CT839" s="1" t="s">
        <v>138</v>
      </c>
      <c r="CU839" s="1" t="s">
        <v>111</v>
      </c>
      <c r="CV839" s="1" t="s">
        <v>138</v>
      </c>
      <c r="CW839" s="1" t="s">
        <v>300</v>
      </c>
      <c r="CX839" s="1">
        <v>16702873831</v>
      </c>
      <c r="CY839" s="1" t="s">
        <v>294</v>
      </c>
      <c r="CZ839" s="1" t="s">
        <v>138</v>
      </c>
      <c r="DA839" s="1" t="s">
        <v>111</v>
      </c>
      <c r="DB839" s="1" t="s">
        <v>112</v>
      </c>
    </row>
    <row r="840" spans="1:111" ht="15.6" customHeight="1" x14ac:dyDescent="0.25">
      <c r="A840" s="1" t="s">
        <v>10878</v>
      </c>
      <c r="B840" s="1" t="s">
        <v>238</v>
      </c>
      <c r="C840" s="2">
        <v>44047.90116898148</v>
      </c>
      <c r="D840" s="2">
        <v>44111</v>
      </c>
      <c r="E840" s="1" t="s">
        <v>180</v>
      </c>
      <c r="G840" s="1" t="s">
        <v>111</v>
      </c>
      <c r="H840" s="1" t="s">
        <v>112</v>
      </c>
      <c r="I840" s="1" t="s">
        <v>112</v>
      </c>
      <c r="J840" s="1" t="s">
        <v>613</v>
      </c>
      <c r="K840" s="1" t="s">
        <v>614</v>
      </c>
      <c r="L840" s="1" t="s">
        <v>615</v>
      </c>
      <c r="M840" s="1" t="s">
        <v>616</v>
      </c>
      <c r="N840" s="1" t="s">
        <v>116</v>
      </c>
      <c r="O840" s="1" t="s">
        <v>117</v>
      </c>
      <c r="P840" s="9">
        <v>96950</v>
      </c>
      <c r="Q840" s="1" t="s">
        <v>118</v>
      </c>
      <c r="S840" s="1">
        <v>16704830456</v>
      </c>
      <c r="U840" s="1">
        <v>61162</v>
      </c>
      <c r="V840" s="1" t="s">
        <v>119</v>
      </c>
      <c r="X840" s="1" t="s">
        <v>617</v>
      </c>
      <c r="Y840" s="1" t="s">
        <v>618</v>
      </c>
      <c r="AA840" s="1" t="s">
        <v>619</v>
      </c>
      <c r="AB840" s="1" t="s">
        <v>615</v>
      </c>
      <c r="AC840" s="1" t="s">
        <v>616</v>
      </c>
      <c r="AD840" s="1" t="s">
        <v>116</v>
      </c>
      <c r="AE840" s="1" t="s">
        <v>117</v>
      </c>
      <c r="AF840" s="9">
        <v>96950</v>
      </c>
      <c r="AG840" s="1" t="s">
        <v>118</v>
      </c>
      <c r="AI840" s="1">
        <v>16704830456</v>
      </c>
      <c r="AK840" s="1" t="s">
        <v>620</v>
      </c>
      <c r="AL840" s="1" t="s">
        <v>125</v>
      </c>
      <c r="AM840" s="1" t="s">
        <v>621</v>
      </c>
      <c r="AN840" s="1" t="s">
        <v>622</v>
      </c>
      <c r="AP840" s="1" t="s">
        <v>1284</v>
      </c>
      <c r="AQ840" s="1" t="s">
        <v>624</v>
      </c>
      <c r="AR840" s="1" t="s">
        <v>116</v>
      </c>
      <c r="AS840" s="1" t="s">
        <v>117</v>
      </c>
      <c r="AT840" s="9">
        <v>96950</v>
      </c>
      <c r="AU840" s="1" t="s">
        <v>118</v>
      </c>
      <c r="AW840" s="1">
        <v>16702353403</v>
      </c>
      <c r="AY840" s="1" t="s">
        <v>1871</v>
      </c>
      <c r="AZ840" s="1" t="s">
        <v>626</v>
      </c>
      <c r="BC840" s="1" t="str">
        <f>"25-3021.00"</f>
        <v>25-3021.00</v>
      </c>
      <c r="BD840" s="1" t="s">
        <v>327</v>
      </c>
      <c r="BE840" s="1" t="s">
        <v>10879</v>
      </c>
      <c r="BF840" s="1" t="s">
        <v>3220</v>
      </c>
      <c r="BG840" s="1">
        <v>1</v>
      </c>
      <c r="BH840" s="1">
        <v>1</v>
      </c>
      <c r="BI840" s="2">
        <v>44105</v>
      </c>
      <c r="BJ840" s="2">
        <v>45199</v>
      </c>
      <c r="BK840" s="2">
        <v>44111</v>
      </c>
      <c r="BL840" s="2">
        <v>45199</v>
      </c>
      <c r="BM840" s="1">
        <v>35</v>
      </c>
      <c r="BN840" s="1">
        <v>0</v>
      </c>
      <c r="BO840" s="1">
        <v>7</v>
      </c>
      <c r="BP840" s="1">
        <v>7</v>
      </c>
      <c r="BQ840" s="1">
        <v>7</v>
      </c>
      <c r="BR840" s="1">
        <v>7</v>
      </c>
      <c r="BS840" s="1">
        <v>7</v>
      </c>
      <c r="BT840" s="1">
        <v>0</v>
      </c>
      <c r="BU840" s="1" t="str">
        <f>"9:00 AM"</f>
        <v>9:00 AM</v>
      </c>
      <c r="BV840" s="1" t="str">
        <f t="shared" si="23"/>
        <v>5:00 PM</v>
      </c>
      <c r="BW840" s="1" t="s">
        <v>135</v>
      </c>
      <c r="BX840" s="1">
        <v>6</v>
      </c>
      <c r="BY840" s="1">
        <v>24</v>
      </c>
      <c r="BZ840" s="1" t="s">
        <v>112</v>
      </c>
      <c r="CA840" s="1">
        <v>0</v>
      </c>
      <c r="CB840" s="1" t="s">
        <v>10880</v>
      </c>
      <c r="CC840" s="1" t="s">
        <v>616</v>
      </c>
      <c r="CD840" s="1" t="s">
        <v>615</v>
      </c>
      <c r="CE840" s="1" t="s">
        <v>116</v>
      </c>
      <c r="CF840" s="1" t="s">
        <v>117</v>
      </c>
      <c r="CG840" s="1">
        <v>96950</v>
      </c>
      <c r="CH840" s="3">
        <v>22.66</v>
      </c>
      <c r="CI840" s="3">
        <v>22.66</v>
      </c>
      <c r="CL840" s="1" t="s">
        <v>137</v>
      </c>
      <c r="CN840" s="1" t="s">
        <v>139</v>
      </c>
      <c r="CP840" s="1" t="s">
        <v>112</v>
      </c>
      <c r="CQ840" s="1" t="s">
        <v>111</v>
      </c>
      <c r="CR840" s="1" t="s">
        <v>112</v>
      </c>
      <c r="CS840" s="1" t="s">
        <v>112</v>
      </c>
      <c r="CT840" s="1" t="s">
        <v>138</v>
      </c>
      <c r="CU840" s="1" t="s">
        <v>111</v>
      </c>
      <c r="CV840" s="1" t="s">
        <v>138</v>
      </c>
      <c r="CW840" s="1" t="s">
        <v>631</v>
      </c>
      <c r="CX840" s="1">
        <v>16704830456</v>
      </c>
      <c r="CY840" s="1" t="s">
        <v>620</v>
      </c>
      <c r="CZ840" s="1" t="s">
        <v>138</v>
      </c>
      <c r="DA840" s="1" t="s">
        <v>111</v>
      </c>
      <c r="DB840" s="1" t="s">
        <v>112</v>
      </c>
    </row>
    <row r="841" spans="1:111" ht="15.6" customHeight="1" x14ac:dyDescent="0.25">
      <c r="A841" s="1" t="s">
        <v>10881</v>
      </c>
      <c r="B841" s="1" t="s">
        <v>238</v>
      </c>
      <c r="C841" s="2">
        <v>44139.935737500004</v>
      </c>
      <c r="D841" s="2">
        <v>44181</v>
      </c>
      <c r="E841" s="1" t="s">
        <v>180</v>
      </c>
      <c r="G841" s="1" t="s">
        <v>112</v>
      </c>
      <c r="H841" s="1" t="s">
        <v>112</v>
      </c>
      <c r="I841" s="1" t="s">
        <v>112</v>
      </c>
      <c r="J841" s="1" t="s">
        <v>3474</v>
      </c>
      <c r="K841" s="1" t="s">
        <v>138</v>
      </c>
      <c r="L841" s="1" t="s">
        <v>3476</v>
      </c>
      <c r="M841" s="1" t="s">
        <v>3477</v>
      </c>
      <c r="N841" s="1" t="s">
        <v>167</v>
      </c>
      <c r="O841" s="1" t="s">
        <v>117</v>
      </c>
      <c r="P841" s="9">
        <v>96950</v>
      </c>
      <c r="Q841" s="1" t="s">
        <v>118</v>
      </c>
      <c r="R841" s="1" t="s">
        <v>138</v>
      </c>
      <c r="S841" s="1">
        <v>16702368202</v>
      </c>
      <c r="T841" s="1">
        <v>3554</v>
      </c>
      <c r="U841" s="1">
        <v>62211</v>
      </c>
      <c r="V841" s="1" t="s">
        <v>119</v>
      </c>
      <c r="X841" s="1" t="s">
        <v>3478</v>
      </c>
      <c r="Y841" s="1" t="s">
        <v>3479</v>
      </c>
      <c r="Z841" s="1" t="s">
        <v>1701</v>
      </c>
      <c r="AA841" s="1" t="s">
        <v>3480</v>
      </c>
      <c r="AB841" s="1" t="s">
        <v>3476</v>
      </c>
      <c r="AC841" s="1" t="s">
        <v>3477</v>
      </c>
      <c r="AD841" s="1" t="s">
        <v>167</v>
      </c>
      <c r="AE841" s="1" t="s">
        <v>117</v>
      </c>
      <c r="AF841" s="9">
        <v>96950</v>
      </c>
      <c r="AG841" s="1" t="s">
        <v>118</v>
      </c>
      <c r="AH841" s="1" t="s">
        <v>138</v>
      </c>
      <c r="AI841" s="1">
        <v>16702368202</v>
      </c>
      <c r="AJ841" s="1">
        <v>3554</v>
      </c>
      <c r="AK841" s="1" t="s">
        <v>3481</v>
      </c>
      <c r="BC841" s="1" t="str">
        <f>"29-2034.00"</f>
        <v>29-2034.00</v>
      </c>
      <c r="BD841" s="1" t="s">
        <v>3482</v>
      </c>
      <c r="BE841" s="1" t="s">
        <v>10882</v>
      </c>
      <c r="BF841" s="1" t="s">
        <v>10883</v>
      </c>
      <c r="BG841" s="1">
        <v>1</v>
      </c>
      <c r="BH841" s="1">
        <v>1</v>
      </c>
      <c r="BI841" s="2">
        <v>44186</v>
      </c>
      <c r="BJ841" s="2">
        <v>44550</v>
      </c>
      <c r="BK841" s="2">
        <v>44186</v>
      </c>
      <c r="BL841" s="2">
        <v>44550</v>
      </c>
      <c r="BM841" s="1">
        <v>40</v>
      </c>
      <c r="BN841" s="1">
        <v>0</v>
      </c>
      <c r="BO841" s="1">
        <v>8</v>
      </c>
      <c r="BP841" s="1">
        <v>8</v>
      </c>
      <c r="BQ841" s="1">
        <v>8</v>
      </c>
      <c r="BR841" s="1">
        <v>8</v>
      </c>
      <c r="BS841" s="1">
        <v>8</v>
      </c>
      <c r="BT841" s="1">
        <v>0</v>
      </c>
      <c r="BU841" s="1" t="str">
        <f>"7:30 AM"</f>
        <v>7:30 AM</v>
      </c>
      <c r="BV841" s="1" t="str">
        <f>"4:30 PM"</f>
        <v>4:30 PM</v>
      </c>
      <c r="BW841" s="1" t="s">
        <v>392</v>
      </c>
      <c r="BX841" s="1">
        <v>0</v>
      </c>
      <c r="BY841" s="1">
        <v>0</v>
      </c>
      <c r="BZ841" s="1" t="s">
        <v>112</v>
      </c>
      <c r="CA841" s="1">
        <v>0</v>
      </c>
      <c r="CB841" s="1" t="s">
        <v>10884</v>
      </c>
      <c r="CC841" s="1" t="s">
        <v>10885</v>
      </c>
      <c r="CD841" s="1" t="s">
        <v>10886</v>
      </c>
      <c r="CE841" s="1" t="s">
        <v>997</v>
      </c>
      <c r="CF841" s="1" t="s">
        <v>117</v>
      </c>
      <c r="CG841" s="1">
        <v>96951</v>
      </c>
      <c r="CH841" s="3">
        <v>15.24</v>
      </c>
      <c r="CI841" s="3">
        <v>15.24</v>
      </c>
      <c r="CJ841" s="3">
        <v>22.86</v>
      </c>
      <c r="CK841" s="3">
        <v>22.86</v>
      </c>
      <c r="CL841" s="1" t="s">
        <v>137</v>
      </c>
      <c r="CM841" s="1" t="s">
        <v>3486</v>
      </c>
      <c r="CN841" s="1" t="s">
        <v>139</v>
      </c>
      <c r="CP841" s="1" t="s">
        <v>112</v>
      </c>
      <c r="CQ841" s="1" t="s">
        <v>111</v>
      </c>
      <c r="CR841" s="1" t="s">
        <v>112</v>
      </c>
      <c r="CS841" s="1" t="s">
        <v>111</v>
      </c>
      <c r="CT841" s="1" t="s">
        <v>138</v>
      </c>
      <c r="CU841" s="1" t="s">
        <v>138</v>
      </c>
      <c r="CV841" s="1" t="s">
        <v>138</v>
      </c>
      <c r="CW841" s="1" t="s">
        <v>3487</v>
      </c>
      <c r="CX841" s="1">
        <v>16702368202</v>
      </c>
      <c r="CY841" s="1" t="s">
        <v>3488</v>
      </c>
      <c r="CZ841" s="1" t="s">
        <v>3489</v>
      </c>
      <c r="DA841" s="1" t="s">
        <v>111</v>
      </c>
      <c r="DB841" s="1" t="s">
        <v>112</v>
      </c>
      <c r="DC841" s="1" t="s">
        <v>890</v>
      </c>
      <c r="DD841" s="1" t="s">
        <v>3490</v>
      </c>
      <c r="DE841" s="1" t="s">
        <v>3491</v>
      </c>
      <c r="DF841" s="1" t="s">
        <v>3474</v>
      </c>
      <c r="DG841" s="1" t="s">
        <v>3492</v>
      </c>
    </row>
    <row r="842" spans="1:111" ht="15.6" customHeight="1" x14ac:dyDescent="0.25">
      <c r="A842" s="1" t="s">
        <v>10895</v>
      </c>
      <c r="B842" s="1" t="s">
        <v>238</v>
      </c>
      <c r="C842" s="2">
        <v>44132.283645138887</v>
      </c>
      <c r="D842" s="2">
        <v>44179</v>
      </c>
      <c r="E842" s="1" t="s">
        <v>180</v>
      </c>
      <c r="G842" s="1" t="s">
        <v>112</v>
      </c>
      <c r="H842" s="1" t="s">
        <v>112</v>
      </c>
      <c r="I842" s="1" t="s">
        <v>112</v>
      </c>
      <c r="J842" s="1" t="s">
        <v>5543</v>
      </c>
      <c r="L842" s="1" t="s">
        <v>6694</v>
      </c>
      <c r="M842" s="1" t="s">
        <v>7711</v>
      </c>
      <c r="N842" s="1" t="s">
        <v>157</v>
      </c>
      <c r="O842" s="1" t="s">
        <v>117</v>
      </c>
      <c r="P842" s="9">
        <v>96950</v>
      </c>
      <c r="Q842" s="1" t="s">
        <v>118</v>
      </c>
      <c r="R842" s="1" t="s">
        <v>138</v>
      </c>
      <c r="S842" s="1">
        <v>16702333839</v>
      </c>
      <c r="U842" s="1">
        <v>23622</v>
      </c>
      <c r="V842" s="1" t="s">
        <v>119</v>
      </c>
      <c r="X842" s="1" t="s">
        <v>5544</v>
      </c>
      <c r="Y842" s="1" t="s">
        <v>5545</v>
      </c>
      <c r="Z842" s="1" t="s">
        <v>1319</v>
      </c>
      <c r="AA842" s="1" t="s">
        <v>387</v>
      </c>
      <c r="AB842" s="1" t="s">
        <v>6694</v>
      </c>
      <c r="AC842" s="1" t="s">
        <v>6695</v>
      </c>
      <c r="AD842" s="1" t="s">
        <v>1197</v>
      </c>
      <c r="AE842" s="1" t="s">
        <v>117</v>
      </c>
      <c r="AF842" s="9">
        <v>96950</v>
      </c>
      <c r="AG842" s="1" t="s">
        <v>118</v>
      </c>
      <c r="AH842" s="1" t="s">
        <v>138</v>
      </c>
      <c r="AI842" s="1">
        <v>16702333839</v>
      </c>
      <c r="AK842" s="1" t="s">
        <v>5546</v>
      </c>
      <c r="BC842" s="1" t="str">
        <f>"49-9098.00"</f>
        <v>49-9098.00</v>
      </c>
      <c r="BD842" s="1" t="s">
        <v>4556</v>
      </c>
      <c r="BE842" s="1" t="s">
        <v>10896</v>
      </c>
      <c r="BF842" s="1" t="s">
        <v>10897</v>
      </c>
      <c r="BG842" s="1">
        <v>10</v>
      </c>
      <c r="BH842" s="1">
        <v>10</v>
      </c>
      <c r="BI842" s="2">
        <v>44197</v>
      </c>
      <c r="BJ842" s="2">
        <v>44561</v>
      </c>
      <c r="BK842" s="2">
        <v>44197</v>
      </c>
      <c r="BL842" s="2">
        <v>44561</v>
      </c>
      <c r="BM842" s="1">
        <v>35</v>
      </c>
      <c r="BN842" s="1">
        <v>0</v>
      </c>
      <c r="BO842" s="1">
        <v>7</v>
      </c>
      <c r="BP842" s="1">
        <v>7</v>
      </c>
      <c r="BQ842" s="1">
        <v>7</v>
      </c>
      <c r="BR842" s="1">
        <v>7</v>
      </c>
      <c r="BS842" s="1">
        <v>7</v>
      </c>
      <c r="BT842" s="1">
        <v>0</v>
      </c>
      <c r="BU842" s="1" t="str">
        <f>"8:00 AM"</f>
        <v>8:00 AM</v>
      </c>
      <c r="BV842" s="1" t="str">
        <f>"4:00 PM"</f>
        <v>4:00 PM</v>
      </c>
      <c r="BW842" s="1" t="s">
        <v>135</v>
      </c>
      <c r="BX842" s="1">
        <v>0</v>
      </c>
      <c r="BY842" s="1">
        <v>12</v>
      </c>
      <c r="BZ842" s="1" t="s">
        <v>112</v>
      </c>
      <c r="CA842" s="1">
        <v>0</v>
      </c>
      <c r="CB842" s="1" t="s">
        <v>10898</v>
      </c>
      <c r="CC842" s="1" t="s">
        <v>10899</v>
      </c>
      <c r="CD842" s="1" t="s">
        <v>6695</v>
      </c>
      <c r="CE842" s="1" t="s">
        <v>1197</v>
      </c>
      <c r="CF842" s="1" t="s">
        <v>117</v>
      </c>
      <c r="CG842" s="1">
        <v>96950</v>
      </c>
      <c r="CH842" s="3">
        <v>8.9</v>
      </c>
      <c r="CI842" s="3">
        <v>8.9</v>
      </c>
      <c r="CJ842" s="3">
        <v>13.35</v>
      </c>
      <c r="CK842" s="3">
        <v>13.35</v>
      </c>
      <c r="CL842" s="1" t="s">
        <v>137</v>
      </c>
      <c r="CM842" s="1" t="s">
        <v>5548</v>
      </c>
      <c r="CN842" s="1" t="s">
        <v>139</v>
      </c>
      <c r="CP842" s="1" t="s">
        <v>112</v>
      </c>
      <c r="CQ842" s="1" t="s">
        <v>111</v>
      </c>
      <c r="CR842" s="1" t="s">
        <v>111</v>
      </c>
      <c r="CS842" s="1" t="s">
        <v>111</v>
      </c>
      <c r="CT842" s="1" t="s">
        <v>138</v>
      </c>
      <c r="CU842" s="1" t="s">
        <v>111</v>
      </c>
      <c r="CV842" s="1" t="s">
        <v>111</v>
      </c>
      <c r="CW842" s="1" t="s">
        <v>10900</v>
      </c>
      <c r="CX842" s="1">
        <v>16702333839</v>
      </c>
      <c r="CY842" s="1" t="s">
        <v>5546</v>
      </c>
      <c r="CZ842" s="1" t="s">
        <v>138</v>
      </c>
      <c r="DA842" s="1" t="s">
        <v>111</v>
      </c>
      <c r="DB842" s="1" t="s">
        <v>112</v>
      </c>
    </row>
    <row r="843" spans="1:111" ht="15.6" customHeight="1" x14ac:dyDescent="0.25">
      <c r="A843" s="1" t="s">
        <v>10903</v>
      </c>
      <c r="B843" s="1" t="s">
        <v>238</v>
      </c>
      <c r="C843" s="2">
        <v>44132.092169444448</v>
      </c>
      <c r="D843" s="2">
        <v>44196</v>
      </c>
      <c r="E843" s="1" t="s">
        <v>180</v>
      </c>
      <c r="G843" s="1" t="s">
        <v>112</v>
      </c>
      <c r="H843" s="1" t="s">
        <v>112</v>
      </c>
      <c r="I843" s="1" t="s">
        <v>112</v>
      </c>
      <c r="J843" s="1" t="s">
        <v>2224</v>
      </c>
      <c r="K843" s="1" t="s">
        <v>10904</v>
      </c>
      <c r="L843" s="1" t="s">
        <v>2213</v>
      </c>
      <c r="M843" s="1" t="s">
        <v>2214</v>
      </c>
      <c r="N843" s="1" t="s">
        <v>116</v>
      </c>
      <c r="O843" s="1" t="s">
        <v>117</v>
      </c>
      <c r="P843" s="9">
        <v>96950</v>
      </c>
      <c r="Q843" s="1" t="s">
        <v>118</v>
      </c>
      <c r="S843" s="1">
        <v>16702359981</v>
      </c>
      <c r="U843" s="1">
        <v>561510</v>
      </c>
      <c r="V843" s="1" t="s">
        <v>119</v>
      </c>
      <c r="X843" s="1" t="s">
        <v>2076</v>
      </c>
      <c r="Y843" s="1" t="s">
        <v>3068</v>
      </c>
      <c r="Z843" s="1" t="s">
        <v>3069</v>
      </c>
      <c r="AA843" s="1" t="s">
        <v>245</v>
      </c>
      <c r="AB843" s="1" t="s">
        <v>2213</v>
      </c>
      <c r="AC843" s="1" t="s">
        <v>2214</v>
      </c>
      <c r="AD843" s="1" t="s">
        <v>116</v>
      </c>
      <c r="AE843" s="1" t="s">
        <v>117</v>
      </c>
      <c r="AF843" s="9">
        <v>96950</v>
      </c>
      <c r="AG843" s="1" t="s">
        <v>118</v>
      </c>
      <c r="AI843" s="1">
        <v>16702879981</v>
      </c>
      <c r="AK843" s="1" t="s">
        <v>2216</v>
      </c>
      <c r="BC843" s="1" t="str">
        <f>"11-2021.00"</f>
        <v>11-2021.00</v>
      </c>
      <c r="BD843" s="1" t="s">
        <v>7678</v>
      </c>
      <c r="BE843" s="1" t="s">
        <v>10905</v>
      </c>
      <c r="BF843" s="1" t="s">
        <v>7680</v>
      </c>
      <c r="BG843" s="1">
        <v>1</v>
      </c>
      <c r="BH843" s="1">
        <v>1</v>
      </c>
      <c r="BI843" s="2">
        <v>44211</v>
      </c>
      <c r="BJ843" s="2">
        <v>44575</v>
      </c>
      <c r="BK843" s="2">
        <v>44211</v>
      </c>
      <c r="BL843" s="2">
        <v>44575</v>
      </c>
      <c r="BM843" s="1">
        <v>40</v>
      </c>
      <c r="BN843" s="1">
        <v>0</v>
      </c>
      <c r="BO843" s="1">
        <v>8</v>
      </c>
      <c r="BP843" s="1">
        <v>8</v>
      </c>
      <c r="BQ843" s="1">
        <v>8</v>
      </c>
      <c r="BR843" s="1">
        <v>8</v>
      </c>
      <c r="BS843" s="1">
        <v>8</v>
      </c>
      <c r="BT843" s="1">
        <v>0</v>
      </c>
      <c r="BU843" s="1" t="str">
        <f>"10:00 AM"</f>
        <v>10:00 AM</v>
      </c>
      <c r="BV843" s="1" t="str">
        <f>"6:00 PM"</f>
        <v>6:00 PM</v>
      </c>
      <c r="BW843" s="1" t="s">
        <v>230</v>
      </c>
      <c r="BX843" s="1">
        <v>0</v>
      </c>
      <c r="BY843" s="1">
        <v>24</v>
      </c>
      <c r="BZ843" s="1" t="s">
        <v>111</v>
      </c>
      <c r="CA843" s="1">
        <v>1</v>
      </c>
      <c r="CB843" s="1" t="s">
        <v>10906</v>
      </c>
      <c r="CC843" s="1" t="s">
        <v>2214</v>
      </c>
      <c r="CD843" s="1" t="s">
        <v>2213</v>
      </c>
      <c r="CE843" s="1" t="s">
        <v>116</v>
      </c>
      <c r="CF843" s="1" t="s">
        <v>117</v>
      </c>
      <c r="CG843" s="1">
        <v>96950</v>
      </c>
      <c r="CH843" s="3">
        <v>27.93</v>
      </c>
      <c r="CI843" s="3">
        <v>27.93</v>
      </c>
      <c r="CJ843" s="3">
        <v>41.9</v>
      </c>
      <c r="CK843" s="3">
        <v>41.9</v>
      </c>
      <c r="CL843" s="1" t="s">
        <v>137</v>
      </c>
      <c r="CM843" s="1" t="s">
        <v>138</v>
      </c>
      <c r="CN843" s="1" t="s">
        <v>139</v>
      </c>
      <c r="CP843" s="1" t="s">
        <v>112</v>
      </c>
      <c r="CQ843" s="1" t="s">
        <v>111</v>
      </c>
      <c r="CR843" s="1" t="s">
        <v>111</v>
      </c>
      <c r="CS843" s="1" t="s">
        <v>111</v>
      </c>
      <c r="CT843" s="1" t="s">
        <v>138</v>
      </c>
      <c r="CU843" s="1" t="s">
        <v>111</v>
      </c>
      <c r="CV843" s="1" t="s">
        <v>111</v>
      </c>
      <c r="CW843" s="1" t="s">
        <v>10907</v>
      </c>
      <c r="CX843" s="1">
        <v>16702879981</v>
      </c>
      <c r="CY843" s="1" t="s">
        <v>2216</v>
      </c>
      <c r="CZ843" s="1" t="s">
        <v>428</v>
      </c>
      <c r="DA843" s="1" t="s">
        <v>111</v>
      </c>
      <c r="DB843" s="1" t="s">
        <v>112</v>
      </c>
      <c r="DC843" s="1" t="s">
        <v>2076</v>
      </c>
      <c r="DD843" s="1" t="s">
        <v>3068</v>
      </c>
      <c r="DE843" s="1" t="s">
        <v>111</v>
      </c>
      <c r="DF843" s="1" t="s">
        <v>2224</v>
      </c>
      <c r="DG843" s="1" t="s">
        <v>2216</v>
      </c>
    </row>
    <row r="844" spans="1:111" ht="15.6" customHeight="1" x14ac:dyDescent="0.25">
      <c r="A844" s="1" t="s">
        <v>10911</v>
      </c>
      <c r="B844" s="1" t="s">
        <v>238</v>
      </c>
      <c r="C844" s="2">
        <v>44152.078045833332</v>
      </c>
      <c r="D844" s="2">
        <v>44200</v>
      </c>
      <c r="E844" s="1" t="s">
        <v>180</v>
      </c>
      <c r="G844" s="1" t="s">
        <v>112</v>
      </c>
      <c r="H844" s="1" t="s">
        <v>112</v>
      </c>
      <c r="I844" s="1" t="s">
        <v>112</v>
      </c>
      <c r="J844" s="1" t="s">
        <v>5654</v>
      </c>
      <c r="K844" s="1" t="s">
        <v>10912</v>
      </c>
      <c r="L844" s="1" t="s">
        <v>5658</v>
      </c>
      <c r="N844" s="1" t="s">
        <v>116</v>
      </c>
      <c r="O844" s="1" t="s">
        <v>117</v>
      </c>
      <c r="P844" s="9">
        <v>96950</v>
      </c>
      <c r="Q844" s="1" t="s">
        <v>118</v>
      </c>
      <c r="S844" s="1">
        <v>16702886108</v>
      </c>
      <c r="U844" s="1">
        <v>236220</v>
      </c>
      <c r="V844" s="1" t="s">
        <v>119</v>
      </c>
      <c r="X844" s="1" t="s">
        <v>10913</v>
      </c>
      <c r="Y844" s="1" t="s">
        <v>5657</v>
      </c>
      <c r="AA844" s="1" t="s">
        <v>245</v>
      </c>
      <c r="AB844" s="1" t="s">
        <v>5656</v>
      </c>
      <c r="AD844" s="1" t="s">
        <v>116</v>
      </c>
      <c r="AE844" s="1" t="s">
        <v>117</v>
      </c>
      <c r="AF844" s="9">
        <v>96950</v>
      </c>
      <c r="AG844" s="1" t="s">
        <v>118</v>
      </c>
      <c r="AI844" s="1">
        <v>16702886108</v>
      </c>
      <c r="AK844" s="1" t="s">
        <v>5659</v>
      </c>
      <c r="BC844" s="1" t="str">
        <f>"13-2011.01"</f>
        <v>13-2011.01</v>
      </c>
      <c r="BD844" s="1" t="s">
        <v>932</v>
      </c>
      <c r="BE844" s="1" t="s">
        <v>10914</v>
      </c>
      <c r="BF844" s="1" t="s">
        <v>4924</v>
      </c>
      <c r="BG844" s="1">
        <v>2</v>
      </c>
      <c r="BH844" s="1">
        <v>2</v>
      </c>
      <c r="BI844" s="2">
        <v>44152</v>
      </c>
      <c r="BJ844" s="2">
        <v>44469</v>
      </c>
      <c r="BK844" s="2">
        <v>44201</v>
      </c>
      <c r="BL844" s="2">
        <v>44469</v>
      </c>
      <c r="BM844" s="1">
        <v>40</v>
      </c>
      <c r="BN844" s="1">
        <v>0</v>
      </c>
      <c r="BO844" s="1">
        <v>8</v>
      </c>
      <c r="BP844" s="1">
        <v>8</v>
      </c>
      <c r="BQ844" s="1">
        <v>8</v>
      </c>
      <c r="BR844" s="1">
        <v>8</v>
      </c>
      <c r="BS844" s="1">
        <v>8</v>
      </c>
      <c r="BT844" s="1">
        <v>0</v>
      </c>
      <c r="BU844" s="1" t="str">
        <f>"8:00 AM"</f>
        <v>8:00 AM</v>
      </c>
      <c r="BV844" s="1" t="str">
        <f>"5:00 PM"</f>
        <v>5:00 PM</v>
      </c>
      <c r="BW844" s="1" t="s">
        <v>392</v>
      </c>
      <c r="BX844" s="1">
        <v>0</v>
      </c>
      <c r="BY844" s="1">
        <v>24</v>
      </c>
      <c r="BZ844" s="1" t="s">
        <v>112</v>
      </c>
      <c r="CA844" s="1">
        <v>0</v>
      </c>
      <c r="CB844" s="1" t="s">
        <v>10915</v>
      </c>
      <c r="CC844" s="1" t="s">
        <v>10916</v>
      </c>
      <c r="CE844" s="1" t="s">
        <v>879</v>
      </c>
      <c r="CF844" s="1" t="s">
        <v>117</v>
      </c>
      <c r="CG844" s="1">
        <v>96950</v>
      </c>
      <c r="CH844" s="3">
        <v>14.85</v>
      </c>
      <c r="CI844" s="3">
        <v>14.85</v>
      </c>
      <c r="CJ844" s="3">
        <v>22.28</v>
      </c>
      <c r="CK844" s="3">
        <v>22.28</v>
      </c>
      <c r="CL844" s="1" t="s">
        <v>137</v>
      </c>
      <c r="CM844" s="1" t="s">
        <v>168</v>
      </c>
      <c r="CN844" s="1" t="s">
        <v>139</v>
      </c>
      <c r="CP844" s="1" t="s">
        <v>112</v>
      </c>
      <c r="CQ844" s="1" t="s">
        <v>111</v>
      </c>
      <c r="CR844" s="1" t="s">
        <v>111</v>
      </c>
      <c r="CS844" s="1" t="s">
        <v>111</v>
      </c>
      <c r="CT844" s="1" t="s">
        <v>138</v>
      </c>
      <c r="CU844" s="1" t="s">
        <v>111</v>
      </c>
      <c r="CV844" s="1" t="s">
        <v>111</v>
      </c>
      <c r="CW844" s="1" t="s">
        <v>10917</v>
      </c>
      <c r="CX844" s="1">
        <v>16702886108</v>
      </c>
      <c r="CY844" s="1" t="s">
        <v>5659</v>
      </c>
      <c r="CZ844" s="1" t="s">
        <v>138</v>
      </c>
      <c r="DA844" s="1" t="s">
        <v>111</v>
      </c>
      <c r="DB844" s="1" t="s">
        <v>112</v>
      </c>
      <c r="DC844" s="1" t="s">
        <v>1010</v>
      </c>
      <c r="DD844" s="1" t="s">
        <v>5657</v>
      </c>
      <c r="DF844" s="1" t="s">
        <v>5654</v>
      </c>
      <c r="DG844" s="1" t="s">
        <v>5659</v>
      </c>
    </row>
    <row r="845" spans="1:111" ht="15.6" customHeight="1" x14ac:dyDescent="0.25">
      <c r="A845" s="1" t="s">
        <v>10918</v>
      </c>
      <c r="B845" s="1" t="s">
        <v>238</v>
      </c>
      <c r="C845" s="2">
        <v>44166.807532638886</v>
      </c>
      <c r="D845" s="2">
        <v>44223</v>
      </c>
      <c r="E845" s="1" t="s">
        <v>180</v>
      </c>
      <c r="G845" s="1" t="s">
        <v>111</v>
      </c>
      <c r="H845" s="1" t="s">
        <v>112</v>
      </c>
      <c r="I845" s="1" t="s">
        <v>112</v>
      </c>
      <c r="J845" s="1" t="s">
        <v>10919</v>
      </c>
      <c r="L845" s="1" t="s">
        <v>10920</v>
      </c>
      <c r="N845" s="1" t="s">
        <v>157</v>
      </c>
      <c r="O845" s="1" t="s">
        <v>117</v>
      </c>
      <c r="P845" s="9">
        <v>96950</v>
      </c>
      <c r="Q845" s="1" t="s">
        <v>118</v>
      </c>
      <c r="S845" s="1">
        <v>16702331199</v>
      </c>
      <c r="U845" s="1">
        <v>5323</v>
      </c>
      <c r="V845" s="1" t="s">
        <v>119</v>
      </c>
      <c r="X845" s="1" t="s">
        <v>3344</v>
      </c>
      <c r="Y845" s="1" t="s">
        <v>10053</v>
      </c>
      <c r="Z845" s="1" t="s">
        <v>10921</v>
      </c>
      <c r="AA845" s="1" t="s">
        <v>171</v>
      </c>
      <c r="AB845" s="1" t="s">
        <v>3764</v>
      </c>
      <c r="AD845" s="1" t="s">
        <v>157</v>
      </c>
      <c r="AE845" s="1" t="s">
        <v>117</v>
      </c>
      <c r="AF845" s="9">
        <v>96950</v>
      </c>
      <c r="AG845" s="1" t="s">
        <v>118</v>
      </c>
      <c r="AI845" s="1">
        <v>16702331199</v>
      </c>
      <c r="AK845" s="1" t="s">
        <v>3768</v>
      </c>
      <c r="BC845" s="1" t="str">
        <f>"53-7021.00"</f>
        <v>53-7021.00</v>
      </c>
      <c r="BD845" s="1" t="s">
        <v>475</v>
      </c>
      <c r="BE845" s="1" t="s">
        <v>10922</v>
      </c>
      <c r="BF845" s="1" t="s">
        <v>10923</v>
      </c>
      <c r="BG845" s="1">
        <v>1</v>
      </c>
      <c r="BH845" s="1">
        <v>1</v>
      </c>
      <c r="BI845" s="2">
        <v>44175</v>
      </c>
      <c r="BJ845" s="2">
        <v>44539</v>
      </c>
      <c r="BK845" s="2">
        <v>44223</v>
      </c>
      <c r="BL845" s="2">
        <v>44539</v>
      </c>
      <c r="BM845" s="1">
        <v>40</v>
      </c>
      <c r="BN845" s="1">
        <v>0</v>
      </c>
      <c r="BO845" s="1">
        <v>8</v>
      </c>
      <c r="BP845" s="1">
        <v>8</v>
      </c>
      <c r="BQ845" s="1">
        <v>8</v>
      </c>
      <c r="BR845" s="1">
        <v>8</v>
      </c>
      <c r="BS845" s="1">
        <v>8</v>
      </c>
      <c r="BT845" s="1">
        <v>0</v>
      </c>
      <c r="BU845" s="1" t="str">
        <f>"8:00 AM"</f>
        <v>8:00 AM</v>
      </c>
      <c r="BV845" s="1" t="str">
        <f>"5:00 PM"</f>
        <v>5:00 PM</v>
      </c>
      <c r="BW845" s="1" t="s">
        <v>135</v>
      </c>
      <c r="BX845" s="1">
        <v>0</v>
      </c>
      <c r="BY845" s="1">
        <v>6</v>
      </c>
      <c r="BZ845" s="1" t="s">
        <v>112</v>
      </c>
      <c r="CA845" s="1">
        <v>0</v>
      </c>
      <c r="CB845" s="4" t="s">
        <v>10924</v>
      </c>
      <c r="CC845" s="1" t="s">
        <v>10925</v>
      </c>
      <c r="CD845" s="1" t="s">
        <v>138</v>
      </c>
      <c r="CE845" s="1" t="s">
        <v>167</v>
      </c>
      <c r="CF845" s="1" t="s">
        <v>117</v>
      </c>
      <c r="CG845" s="1">
        <v>96950</v>
      </c>
      <c r="CH845" s="3">
        <v>8.3000000000000007</v>
      </c>
      <c r="CI845" s="3">
        <v>10</v>
      </c>
      <c r="CJ845" s="3">
        <v>12.45</v>
      </c>
      <c r="CK845" s="3">
        <v>15</v>
      </c>
      <c r="CL845" s="1" t="s">
        <v>137</v>
      </c>
      <c r="CM845" s="1" t="s">
        <v>138</v>
      </c>
      <c r="CN845" s="1" t="s">
        <v>139</v>
      </c>
      <c r="CP845" s="1" t="s">
        <v>112</v>
      </c>
      <c r="CQ845" s="1" t="s">
        <v>111</v>
      </c>
      <c r="CR845" s="1" t="s">
        <v>111</v>
      </c>
      <c r="CS845" s="1" t="s">
        <v>111</v>
      </c>
      <c r="CT845" s="1" t="s">
        <v>138</v>
      </c>
      <c r="CU845" s="1" t="s">
        <v>111</v>
      </c>
      <c r="CV845" s="1" t="s">
        <v>138</v>
      </c>
      <c r="CW845" s="1" t="s">
        <v>362</v>
      </c>
      <c r="CX845" s="1">
        <v>16702331199</v>
      </c>
      <c r="CY845" s="1" t="s">
        <v>3768</v>
      </c>
      <c r="CZ845" s="1" t="s">
        <v>168</v>
      </c>
      <c r="DA845" s="1" t="s">
        <v>111</v>
      </c>
      <c r="DB845" s="1" t="s">
        <v>112</v>
      </c>
    </row>
    <row r="846" spans="1:111" ht="15.6" customHeight="1" x14ac:dyDescent="0.25">
      <c r="A846" s="1" t="s">
        <v>10926</v>
      </c>
      <c r="B846" s="1" t="s">
        <v>238</v>
      </c>
      <c r="C846" s="2">
        <v>44165.313081134256</v>
      </c>
      <c r="D846" s="2">
        <v>44210</v>
      </c>
      <c r="E846" s="1" t="s">
        <v>110</v>
      </c>
      <c r="F846" s="2">
        <v>44103.833333333336</v>
      </c>
      <c r="G846" s="1" t="s">
        <v>112</v>
      </c>
      <c r="H846" s="1" t="s">
        <v>112</v>
      </c>
      <c r="I846" s="1" t="s">
        <v>112</v>
      </c>
      <c r="J846" s="1" t="s">
        <v>1680</v>
      </c>
      <c r="L846" s="1" t="s">
        <v>1681</v>
      </c>
      <c r="M846" s="1" t="s">
        <v>1682</v>
      </c>
      <c r="N846" s="1" t="s">
        <v>167</v>
      </c>
      <c r="O846" s="1" t="s">
        <v>117</v>
      </c>
      <c r="P846" s="9">
        <v>96950</v>
      </c>
      <c r="Q846" s="1" t="s">
        <v>118</v>
      </c>
      <c r="S846" s="1">
        <v>16702352378</v>
      </c>
      <c r="U846" s="1">
        <v>621210</v>
      </c>
      <c r="V846" s="1" t="s">
        <v>119</v>
      </c>
      <c r="X846" s="1" t="s">
        <v>10927</v>
      </c>
      <c r="Y846" s="1" t="s">
        <v>10928</v>
      </c>
      <c r="Z846" s="1" t="s">
        <v>10929</v>
      </c>
      <c r="AA846" s="1" t="s">
        <v>171</v>
      </c>
      <c r="AB846" s="1" t="s">
        <v>1681</v>
      </c>
      <c r="AC846" s="1" t="s">
        <v>1682</v>
      </c>
      <c r="AD846" s="1" t="s">
        <v>167</v>
      </c>
      <c r="AE846" s="1" t="s">
        <v>117</v>
      </c>
      <c r="AF846" s="9">
        <v>96950</v>
      </c>
      <c r="AG846" s="1" t="s">
        <v>118</v>
      </c>
      <c r="AI846" s="1">
        <v>16702352378</v>
      </c>
      <c r="AK846" s="1" t="s">
        <v>1685</v>
      </c>
      <c r="BC846" s="1" t="str">
        <f>"31-9091.00"</f>
        <v>31-9091.00</v>
      </c>
      <c r="BD846" s="1" t="s">
        <v>1686</v>
      </c>
      <c r="BE846" s="1" t="s">
        <v>1687</v>
      </c>
      <c r="BF846" s="1" t="s">
        <v>1688</v>
      </c>
      <c r="BG846" s="1">
        <v>1</v>
      </c>
      <c r="BH846" s="1">
        <v>1</v>
      </c>
      <c r="BI846" s="2">
        <v>44105</v>
      </c>
      <c r="BJ846" s="2">
        <v>44469</v>
      </c>
      <c r="BK846" s="2">
        <v>44210</v>
      </c>
      <c r="BL846" s="2">
        <v>44469</v>
      </c>
      <c r="BM846" s="1">
        <v>35</v>
      </c>
      <c r="BN846" s="1">
        <v>0</v>
      </c>
      <c r="BO846" s="1">
        <v>7</v>
      </c>
      <c r="BP846" s="1">
        <v>7</v>
      </c>
      <c r="BQ846" s="1">
        <v>7</v>
      </c>
      <c r="BR846" s="1">
        <v>7</v>
      </c>
      <c r="BS846" s="1">
        <v>7</v>
      </c>
      <c r="BT846" s="1">
        <v>0</v>
      </c>
      <c r="BU846" s="1" t="str">
        <f>"12:00 PM"</f>
        <v>12:00 PM</v>
      </c>
      <c r="BV846" s="1" t="str">
        <f>"7:00 PM"</f>
        <v>7:00 PM</v>
      </c>
      <c r="BW846" s="1" t="s">
        <v>392</v>
      </c>
      <c r="BX846" s="1">
        <v>0</v>
      </c>
      <c r="BY846" s="1">
        <v>6</v>
      </c>
      <c r="BZ846" s="1" t="s">
        <v>112</v>
      </c>
      <c r="CA846" s="1">
        <v>0</v>
      </c>
      <c r="CB846" s="1" t="s">
        <v>1689</v>
      </c>
      <c r="CC846" s="1" t="s">
        <v>1681</v>
      </c>
      <c r="CD846" s="1" t="s">
        <v>1682</v>
      </c>
      <c r="CE846" s="1" t="s">
        <v>167</v>
      </c>
      <c r="CF846" s="1" t="s">
        <v>117</v>
      </c>
      <c r="CG846" s="1">
        <v>96950</v>
      </c>
      <c r="CH846" s="3">
        <v>11.66</v>
      </c>
      <c r="CI846" s="3">
        <v>11.66</v>
      </c>
      <c r="CJ846" s="3">
        <v>17.489999999999998</v>
      </c>
      <c r="CK846" s="3">
        <v>17.489999999999998</v>
      </c>
      <c r="CL846" s="1" t="s">
        <v>137</v>
      </c>
      <c r="CN846" s="1" t="s">
        <v>139</v>
      </c>
      <c r="CP846" s="1" t="s">
        <v>112</v>
      </c>
      <c r="CQ846" s="1" t="s">
        <v>111</v>
      </c>
      <c r="CR846" s="1" t="s">
        <v>111</v>
      </c>
      <c r="CS846" s="1" t="s">
        <v>111</v>
      </c>
      <c r="CT846" s="1" t="s">
        <v>111</v>
      </c>
      <c r="CU846" s="1" t="s">
        <v>111</v>
      </c>
      <c r="CV846" s="1" t="s">
        <v>111</v>
      </c>
      <c r="CW846" s="1" t="s">
        <v>1004</v>
      </c>
      <c r="CX846" s="1">
        <v>16702352378</v>
      </c>
      <c r="CY846" s="1" t="s">
        <v>1685</v>
      </c>
      <c r="CZ846" s="1" t="s">
        <v>138</v>
      </c>
      <c r="DA846" s="1" t="s">
        <v>111</v>
      </c>
      <c r="DB846" s="1" t="s">
        <v>112</v>
      </c>
    </row>
    <row r="847" spans="1:111" ht="15.6" customHeight="1" x14ac:dyDescent="0.25">
      <c r="A847" s="1" t="s">
        <v>10930</v>
      </c>
      <c r="B847" s="1" t="s">
        <v>238</v>
      </c>
      <c r="C847" s="2">
        <v>44144.935153587961</v>
      </c>
      <c r="D847" s="2">
        <v>44193</v>
      </c>
      <c r="E847" s="1" t="s">
        <v>180</v>
      </c>
      <c r="G847" s="1" t="s">
        <v>112</v>
      </c>
      <c r="H847" s="1" t="s">
        <v>112</v>
      </c>
      <c r="I847" s="1" t="s">
        <v>112</v>
      </c>
      <c r="J847" s="1" t="s">
        <v>2017</v>
      </c>
      <c r="K847" s="1" t="s">
        <v>2017</v>
      </c>
      <c r="L847" s="1" t="s">
        <v>2018</v>
      </c>
      <c r="N847" s="1" t="s">
        <v>116</v>
      </c>
      <c r="O847" s="1" t="s">
        <v>117</v>
      </c>
      <c r="P847" s="9">
        <v>96950</v>
      </c>
      <c r="Q847" s="1" t="s">
        <v>118</v>
      </c>
      <c r="S847" s="1">
        <v>16702358165</v>
      </c>
      <c r="U847" s="1">
        <v>448190</v>
      </c>
      <c r="V847" s="1" t="s">
        <v>119</v>
      </c>
      <c r="X847" s="1" t="s">
        <v>2440</v>
      </c>
      <c r="Y847" s="1" t="s">
        <v>2441</v>
      </c>
      <c r="Z847" s="1" t="s">
        <v>2019</v>
      </c>
      <c r="AA847" s="1" t="s">
        <v>245</v>
      </c>
      <c r="AB847" s="1" t="s">
        <v>3670</v>
      </c>
      <c r="AD847" s="1" t="s">
        <v>116</v>
      </c>
      <c r="AE847" s="1" t="s">
        <v>117</v>
      </c>
      <c r="AF847" s="9">
        <v>96950</v>
      </c>
      <c r="AG847" s="1" t="s">
        <v>118</v>
      </c>
      <c r="AI847" s="1">
        <v>16702358165</v>
      </c>
      <c r="AK847" s="1" t="s">
        <v>2021</v>
      </c>
      <c r="BC847" s="1" t="str">
        <f>"51-6052.00"</f>
        <v>51-6052.00</v>
      </c>
      <c r="BD847" s="1" t="s">
        <v>1224</v>
      </c>
      <c r="BE847" s="1" t="s">
        <v>10931</v>
      </c>
      <c r="BF847" s="1" t="s">
        <v>10932</v>
      </c>
      <c r="BG847" s="1">
        <v>1</v>
      </c>
      <c r="BH847" s="1">
        <v>1</v>
      </c>
      <c r="BI847" s="2">
        <v>44197</v>
      </c>
      <c r="BJ847" s="2">
        <v>44469</v>
      </c>
      <c r="BK847" s="2">
        <v>44197</v>
      </c>
      <c r="BL847" s="2">
        <v>44469</v>
      </c>
      <c r="BM847" s="1">
        <v>35</v>
      </c>
      <c r="BN847" s="1">
        <v>0</v>
      </c>
      <c r="BO847" s="1">
        <v>7</v>
      </c>
      <c r="BP847" s="1">
        <v>7</v>
      </c>
      <c r="BQ847" s="1">
        <v>7</v>
      </c>
      <c r="BR847" s="1">
        <v>7</v>
      </c>
      <c r="BS847" s="1">
        <v>7</v>
      </c>
      <c r="BT847" s="1">
        <v>0</v>
      </c>
      <c r="BU847" s="1" t="str">
        <f>"8:30 AM"</f>
        <v>8:30 AM</v>
      </c>
      <c r="BV847" s="1" t="str">
        <f>"4:30 PM"</f>
        <v>4:30 PM</v>
      </c>
      <c r="BW847" s="1" t="s">
        <v>230</v>
      </c>
      <c r="BX847" s="1">
        <v>0</v>
      </c>
      <c r="BY847" s="1">
        <v>6</v>
      </c>
      <c r="BZ847" s="1" t="s">
        <v>112</v>
      </c>
      <c r="CA847" s="1">
        <v>0</v>
      </c>
      <c r="CB847" s="1" t="s">
        <v>10933</v>
      </c>
      <c r="CC847" s="1" t="s">
        <v>3674</v>
      </c>
      <c r="CD847" s="1" t="s">
        <v>3675</v>
      </c>
      <c r="CE847" s="1" t="s">
        <v>116</v>
      </c>
      <c r="CF847" s="1" t="s">
        <v>117</v>
      </c>
      <c r="CG847" s="1">
        <v>96950</v>
      </c>
      <c r="CH847" s="3">
        <v>10.38</v>
      </c>
      <c r="CI847" s="3">
        <v>10.38</v>
      </c>
      <c r="CJ847" s="3">
        <v>0</v>
      </c>
      <c r="CK847" s="3">
        <v>0</v>
      </c>
      <c r="CL847" s="1" t="s">
        <v>137</v>
      </c>
      <c r="CM847" s="1" t="s">
        <v>5876</v>
      </c>
      <c r="CN847" s="1" t="s">
        <v>139</v>
      </c>
      <c r="CP847" s="1" t="s">
        <v>112</v>
      </c>
      <c r="CQ847" s="1" t="s">
        <v>111</v>
      </c>
      <c r="CR847" s="1" t="s">
        <v>112</v>
      </c>
      <c r="CS847" s="1" t="s">
        <v>112</v>
      </c>
      <c r="CT847" s="1" t="s">
        <v>138</v>
      </c>
      <c r="CU847" s="1" t="s">
        <v>111</v>
      </c>
      <c r="CV847" s="1" t="s">
        <v>138</v>
      </c>
      <c r="CW847" s="1" t="s">
        <v>1633</v>
      </c>
      <c r="CX847" s="1">
        <v>16702358165</v>
      </c>
      <c r="CY847" s="1" t="s">
        <v>2021</v>
      </c>
      <c r="CZ847" s="1" t="s">
        <v>138</v>
      </c>
      <c r="DA847" s="1" t="s">
        <v>111</v>
      </c>
      <c r="DB847" s="1" t="s">
        <v>112</v>
      </c>
      <c r="DC847" s="1" t="s">
        <v>2440</v>
      </c>
      <c r="DD847" s="1" t="s">
        <v>2441</v>
      </c>
      <c r="DE847" s="1" t="s">
        <v>2029</v>
      </c>
      <c r="DF847" s="1" t="s">
        <v>2030</v>
      </c>
      <c r="DG847" s="1" t="s">
        <v>2021</v>
      </c>
    </row>
    <row r="848" spans="1:111" ht="15.6" customHeight="1" x14ac:dyDescent="0.25">
      <c r="A848" s="1" t="s">
        <v>10934</v>
      </c>
      <c r="B848" s="1" t="s">
        <v>238</v>
      </c>
      <c r="C848" s="2">
        <v>44146.074541087961</v>
      </c>
      <c r="D848" s="2">
        <v>44195</v>
      </c>
      <c r="E848" s="1" t="s">
        <v>110</v>
      </c>
      <c r="F848" s="2">
        <v>44103.833333333336</v>
      </c>
      <c r="G848" s="1" t="s">
        <v>111</v>
      </c>
      <c r="H848" s="1" t="s">
        <v>112</v>
      </c>
      <c r="I848" s="1" t="s">
        <v>112</v>
      </c>
      <c r="J848" s="1" t="s">
        <v>3466</v>
      </c>
      <c r="L848" s="1" t="s">
        <v>2431</v>
      </c>
      <c r="N848" s="1" t="s">
        <v>116</v>
      </c>
      <c r="O848" s="1" t="s">
        <v>117</v>
      </c>
      <c r="P848" s="9">
        <v>96950</v>
      </c>
      <c r="Q848" s="1" t="s">
        <v>118</v>
      </c>
      <c r="S848" s="1">
        <v>16709896838</v>
      </c>
      <c r="U848" s="1">
        <v>56152</v>
      </c>
      <c r="V848" s="1" t="s">
        <v>119</v>
      </c>
      <c r="X848" s="1" t="s">
        <v>2432</v>
      </c>
      <c r="Y848" s="1" t="s">
        <v>722</v>
      </c>
      <c r="Z848" s="1" t="s">
        <v>2433</v>
      </c>
      <c r="AA848" s="1" t="s">
        <v>2434</v>
      </c>
      <c r="AB848" s="1" t="s">
        <v>10935</v>
      </c>
      <c r="AD848" s="1" t="s">
        <v>116</v>
      </c>
      <c r="AE848" s="1" t="s">
        <v>117</v>
      </c>
      <c r="AF848" s="9">
        <v>96950</v>
      </c>
      <c r="AG848" s="1" t="s">
        <v>118</v>
      </c>
      <c r="AI848" s="1">
        <v>16702356072</v>
      </c>
      <c r="AK848" s="1" t="s">
        <v>2435</v>
      </c>
      <c r="BC848" s="1" t="str">
        <f>"49-3023.01"</f>
        <v>49-3023.01</v>
      </c>
      <c r="BD848" s="1" t="s">
        <v>608</v>
      </c>
      <c r="BE848" s="1" t="s">
        <v>10936</v>
      </c>
      <c r="BF848" s="1" t="s">
        <v>10937</v>
      </c>
      <c r="BG848" s="1">
        <v>10</v>
      </c>
      <c r="BH848" s="1">
        <v>10</v>
      </c>
      <c r="BI848" s="2">
        <v>44105</v>
      </c>
      <c r="BJ848" s="2">
        <v>44469</v>
      </c>
      <c r="BK848" s="2">
        <v>44195</v>
      </c>
      <c r="BL848" s="2">
        <v>44469</v>
      </c>
      <c r="BM848" s="1">
        <v>40</v>
      </c>
      <c r="BN848" s="1">
        <v>0</v>
      </c>
      <c r="BO848" s="1">
        <v>8</v>
      </c>
      <c r="BP848" s="1">
        <v>8</v>
      </c>
      <c r="BQ848" s="1">
        <v>8</v>
      </c>
      <c r="BR848" s="1">
        <v>8</v>
      </c>
      <c r="BS848" s="1">
        <v>8</v>
      </c>
      <c r="BT848" s="1">
        <v>0</v>
      </c>
      <c r="BU848" s="1" t="str">
        <f>"8:00 AM"</f>
        <v>8:00 AM</v>
      </c>
      <c r="BV848" s="1" t="str">
        <f>"5:00 PM"</f>
        <v>5:00 PM</v>
      </c>
      <c r="BW848" s="1" t="s">
        <v>230</v>
      </c>
      <c r="BX848" s="1">
        <v>0</v>
      </c>
      <c r="BY848" s="1">
        <v>24</v>
      </c>
      <c r="BZ848" s="1" t="s">
        <v>112</v>
      </c>
      <c r="CA848" s="1">
        <v>0</v>
      </c>
      <c r="CB848" s="1" t="s">
        <v>10938</v>
      </c>
      <c r="CC848" s="1" t="s">
        <v>10939</v>
      </c>
      <c r="CD848" s="1" t="s">
        <v>10940</v>
      </c>
      <c r="CE848" s="1" t="s">
        <v>116</v>
      </c>
      <c r="CF848" s="1" t="s">
        <v>117</v>
      </c>
      <c r="CG848" s="1">
        <v>96950</v>
      </c>
      <c r="CH848" s="3">
        <v>8.75</v>
      </c>
      <c r="CI848" s="3">
        <v>8.75</v>
      </c>
      <c r="CJ848" s="3">
        <v>13.13</v>
      </c>
      <c r="CK848" s="3">
        <v>13.13</v>
      </c>
      <c r="CL848" s="1" t="s">
        <v>137</v>
      </c>
      <c r="CM848" s="1" t="s">
        <v>168</v>
      </c>
      <c r="CN848" s="1" t="s">
        <v>139</v>
      </c>
      <c r="CP848" s="1" t="s">
        <v>112</v>
      </c>
      <c r="CQ848" s="1" t="s">
        <v>111</v>
      </c>
      <c r="CR848" s="1" t="s">
        <v>112</v>
      </c>
      <c r="CS848" s="1" t="s">
        <v>111</v>
      </c>
      <c r="CT848" s="1" t="s">
        <v>138</v>
      </c>
      <c r="CU848" s="1" t="s">
        <v>111</v>
      </c>
      <c r="CV848" s="1" t="s">
        <v>138</v>
      </c>
      <c r="CW848" s="1" t="s">
        <v>168</v>
      </c>
      <c r="CX848" s="1">
        <v>16709896838</v>
      </c>
      <c r="CY848" s="1" t="s">
        <v>2435</v>
      </c>
      <c r="CZ848" s="1" t="s">
        <v>138</v>
      </c>
      <c r="DA848" s="1" t="s">
        <v>111</v>
      </c>
      <c r="DB848" s="1" t="s">
        <v>112</v>
      </c>
    </row>
    <row r="849" spans="1:111" ht="15.6" customHeight="1" x14ac:dyDescent="0.25">
      <c r="A849" s="1" t="s">
        <v>10955</v>
      </c>
      <c r="B849" s="1" t="s">
        <v>238</v>
      </c>
      <c r="C849" s="2">
        <v>44230.851236805553</v>
      </c>
      <c r="D849" s="2">
        <v>44273</v>
      </c>
      <c r="E849" s="1" t="s">
        <v>110</v>
      </c>
      <c r="F849" s="2">
        <v>44407.833333333336</v>
      </c>
      <c r="G849" s="1" t="s">
        <v>111</v>
      </c>
      <c r="H849" s="1" t="s">
        <v>112</v>
      </c>
      <c r="I849" s="1" t="s">
        <v>112</v>
      </c>
      <c r="J849" s="1" t="s">
        <v>1006</v>
      </c>
      <c r="K849" s="1" t="s">
        <v>10956</v>
      </c>
      <c r="L849" s="1" t="s">
        <v>10957</v>
      </c>
      <c r="M849" s="1" t="s">
        <v>167</v>
      </c>
      <c r="N849" s="1" t="s">
        <v>399</v>
      </c>
      <c r="O849" s="1" t="s">
        <v>117</v>
      </c>
      <c r="P849" s="9">
        <v>96950</v>
      </c>
      <c r="Q849" s="1" t="s">
        <v>118</v>
      </c>
      <c r="S849" s="1">
        <v>16702353313</v>
      </c>
      <c r="U849" s="1">
        <v>72251</v>
      </c>
      <c r="V849" s="1" t="s">
        <v>119</v>
      </c>
      <c r="X849" s="1" t="s">
        <v>1010</v>
      </c>
      <c r="Y849" s="1" t="s">
        <v>1011</v>
      </c>
      <c r="Z849" s="1" t="s">
        <v>138</v>
      </c>
      <c r="AA849" s="1" t="s">
        <v>373</v>
      </c>
      <c r="AB849" s="1" t="s">
        <v>1008</v>
      </c>
      <c r="AC849" s="1" t="s">
        <v>116</v>
      </c>
      <c r="AD849" s="1" t="s">
        <v>1009</v>
      </c>
      <c r="AE849" s="1" t="s">
        <v>117</v>
      </c>
      <c r="AF849" s="9">
        <v>96950</v>
      </c>
      <c r="AG849" s="1" t="s">
        <v>118</v>
      </c>
      <c r="AI849" s="1">
        <v>16702353313</v>
      </c>
      <c r="AK849" s="1" t="s">
        <v>1012</v>
      </c>
      <c r="BC849" s="1" t="str">
        <f>"35-2014.00"</f>
        <v>35-2014.00</v>
      </c>
      <c r="BD849" s="1" t="s">
        <v>152</v>
      </c>
      <c r="BE849" s="1" t="s">
        <v>10958</v>
      </c>
      <c r="BF849" s="1" t="s">
        <v>154</v>
      </c>
      <c r="BG849" s="1">
        <v>2</v>
      </c>
      <c r="BH849" s="1">
        <v>2</v>
      </c>
      <c r="BI849" s="2">
        <v>44409</v>
      </c>
      <c r="BJ849" s="2">
        <v>45504</v>
      </c>
      <c r="BK849" s="2">
        <v>44409</v>
      </c>
      <c r="BL849" s="2">
        <v>45504</v>
      </c>
      <c r="BM849" s="1">
        <v>36</v>
      </c>
      <c r="BN849" s="1">
        <v>6</v>
      </c>
      <c r="BO849" s="1">
        <v>0</v>
      </c>
      <c r="BP849" s="1">
        <v>6</v>
      </c>
      <c r="BQ849" s="1">
        <v>6</v>
      </c>
      <c r="BR849" s="1">
        <v>6</v>
      </c>
      <c r="BS849" s="1">
        <v>6</v>
      </c>
      <c r="BT849" s="1">
        <v>6</v>
      </c>
      <c r="BU849" s="1" t="str">
        <f>"6:00 AM"</f>
        <v>6:00 AM</v>
      </c>
      <c r="BV849" s="1" t="str">
        <f>"6:00 PM"</f>
        <v>6:00 PM</v>
      </c>
      <c r="BW849" s="1" t="s">
        <v>135</v>
      </c>
      <c r="BX849" s="1">
        <v>0</v>
      </c>
      <c r="BY849" s="1">
        <v>12</v>
      </c>
      <c r="BZ849" s="1" t="s">
        <v>112</v>
      </c>
      <c r="CA849" s="1">
        <v>0</v>
      </c>
      <c r="CB849" s="1" t="s">
        <v>10959</v>
      </c>
      <c r="CC849" s="1" t="s">
        <v>1017</v>
      </c>
      <c r="CD849" s="1" t="s">
        <v>116</v>
      </c>
      <c r="CE849" s="1" t="s">
        <v>1009</v>
      </c>
      <c r="CF849" s="1" t="s">
        <v>117</v>
      </c>
      <c r="CG849" s="1">
        <v>96950</v>
      </c>
      <c r="CH849" s="3">
        <v>8.68</v>
      </c>
      <c r="CI849" s="3">
        <v>8.68</v>
      </c>
      <c r="CL849" s="1" t="s">
        <v>137</v>
      </c>
      <c r="CM849" s="1" t="s">
        <v>362</v>
      </c>
      <c r="CN849" s="1" t="s">
        <v>139</v>
      </c>
      <c r="CP849" s="1" t="s">
        <v>112</v>
      </c>
      <c r="CQ849" s="1" t="s">
        <v>111</v>
      </c>
      <c r="CR849" s="1" t="s">
        <v>112</v>
      </c>
      <c r="CS849" s="1" t="s">
        <v>112</v>
      </c>
      <c r="CT849" s="1" t="s">
        <v>138</v>
      </c>
      <c r="CU849" s="1" t="s">
        <v>111</v>
      </c>
      <c r="CV849" s="1" t="s">
        <v>138</v>
      </c>
      <c r="CW849" s="1" t="s">
        <v>138</v>
      </c>
      <c r="CX849" s="1">
        <v>16702353313</v>
      </c>
      <c r="CY849" s="1" t="s">
        <v>1012</v>
      </c>
      <c r="CZ849" s="1" t="s">
        <v>138</v>
      </c>
      <c r="DA849" s="1" t="s">
        <v>111</v>
      </c>
      <c r="DB849" s="1" t="s">
        <v>112</v>
      </c>
      <c r="DC849" s="1" t="s">
        <v>1018</v>
      </c>
      <c r="DD849" s="1" t="s">
        <v>1019</v>
      </c>
      <c r="DE849" s="1" t="s">
        <v>202</v>
      </c>
      <c r="DF849" s="1" t="s">
        <v>1006</v>
      </c>
      <c r="DG849" s="1" t="s">
        <v>1012</v>
      </c>
    </row>
    <row r="850" spans="1:111" ht="15.6" customHeight="1" x14ac:dyDescent="0.25">
      <c r="A850" s="1" t="s">
        <v>10960</v>
      </c>
      <c r="B850" s="1" t="s">
        <v>238</v>
      </c>
      <c r="C850" s="2">
        <v>44289.20059699074</v>
      </c>
      <c r="D850" s="2">
        <v>44327</v>
      </c>
      <c r="E850" s="1" t="s">
        <v>110</v>
      </c>
      <c r="F850" s="2">
        <v>44468.833333333336</v>
      </c>
      <c r="G850" s="1" t="s">
        <v>111</v>
      </c>
      <c r="H850" s="1" t="s">
        <v>112</v>
      </c>
      <c r="I850" s="1" t="s">
        <v>112</v>
      </c>
      <c r="J850" s="1" t="s">
        <v>2541</v>
      </c>
      <c r="L850" s="1" t="s">
        <v>1503</v>
      </c>
      <c r="M850" s="1" t="s">
        <v>1511</v>
      </c>
      <c r="N850" s="1" t="s">
        <v>167</v>
      </c>
      <c r="O850" s="1" t="s">
        <v>117</v>
      </c>
      <c r="P850" s="9">
        <v>96950</v>
      </c>
      <c r="Q850" s="1" t="s">
        <v>118</v>
      </c>
      <c r="S850" s="1">
        <v>16703232428</v>
      </c>
      <c r="U850" s="1">
        <v>23711</v>
      </c>
      <c r="V850" s="1" t="s">
        <v>119</v>
      </c>
      <c r="X850" s="1" t="s">
        <v>1504</v>
      </c>
      <c r="Y850" s="1" t="s">
        <v>1172</v>
      </c>
      <c r="Z850" s="1" t="s">
        <v>1505</v>
      </c>
      <c r="AA850" s="1" t="s">
        <v>2542</v>
      </c>
      <c r="AB850" s="1" t="s">
        <v>1503</v>
      </c>
      <c r="AC850" s="1" t="s">
        <v>1511</v>
      </c>
      <c r="AD850" s="1" t="s">
        <v>167</v>
      </c>
      <c r="AE850" s="1" t="s">
        <v>117</v>
      </c>
      <c r="AF850" s="9">
        <v>96950</v>
      </c>
      <c r="AG850" s="1" t="s">
        <v>118</v>
      </c>
      <c r="AI850" s="1">
        <v>16703232428</v>
      </c>
      <c r="AK850" s="1" t="s">
        <v>1507</v>
      </c>
      <c r="BC850" s="1" t="str">
        <f>"47-3012.00"</f>
        <v>47-3012.00</v>
      </c>
      <c r="BD850" s="1" t="s">
        <v>5442</v>
      </c>
      <c r="BE850" s="1" t="s">
        <v>10961</v>
      </c>
      <c r="BF850" s="1" t="s">
        <v>10962</v>
      </c>
      <c r="BG850" s="1">
        <v>3</v>
      </c>
      <c r="BH850" s="1">
        <v>3</v>
      </c>
      <c r="BI850" s="2">
        <v>44470</v>
      </c>
      <c r="BJ850" s="2">
        <v>44834</v>
      </c>
      <c r="BK850" s="2">
        <v>44470</v>
      </c>
      <c r="BL850" s="2">
        <v>44834</v>
      </c>
      <c r="BM850" s="1">
        <v>35</v>
      </c>
      <c r="BN850" s="1">
        <v>0</v>
      </c>
      <c r="BO850" s="1">
        <v>6</v>
      </c>
      <c r="BP850" s="1">
        <v>6</v>
      </c>
      <c r="BQ850" s="1">
        <v>6</v>
      </c>
      <c r="BR850" s="1">
        <v>6</v>
      </c>
      <c r="BS850" s="1">
        <v>6</v>
      </c>
      <c r="BT850" s="1">
        <v>5</v>
      </c>
      <c r="BU850" s="1" t="str">
        <f>"7:00 AM"</f>
        <v>7:00 AM</v>
      </c>
      <c r="BV850" s="1" t="str">
        <f>"7:00 PM"</f>
        <v>7:00 PM</v>
      </c>
      <c r="BW850" s="1" t="s">
        <v>135</v>
      </c>
      <c r="BX850" s="1">
        <v>0</v>
      </c>
      <c r="BY850" s="1">
        <v>12</v>
      </c>
      <c r="BZ850" s="1" t="s">
        <v>112</v>
      </c>
      <c r="CA850" s="1">
        <v>0</v>
      </c>
      <c r="CB850" s="1" t="s">
        <v>10963</v>
      </c>
      <c r="CC850" s="1" t="s">
        <v>1503</v>
      </c>
      <c r="CD850" s="1" t="s">
        <v>1511</v>
      </c>
      <c r="CE850" s="1" t="s">
        <v>167</v>
      </c>
      <c r="CF850" s="1" t="s">
        <v>117</v>
      </c>
      <c r="CG850" s="1">
        <v>96950</v>
      </c>
      <c r="CH850" s="3">
        <v>10.61</v>
      </c>
      <c r="CI850" s="3">
        <v>10.61</v>
      </c>
      <c r="CJ850" s="3">
        <v>15.92</v>
      </c>
      <c r="CK850" s="3">
        <v>15.92</v>
      </c>
      <c r="CL850" s="1" t="s">
        <v>137</v>
      </c>
      <c r="CM850" s="1" t="s">
        <v>905</v>
      </c>
      <c r="CN850" s="1" t="s">
        <v>139</v>
      </c>
      <c r="CP850" s="1" t="s">
        <v>112</v>
      </c>
      <c r="CQ850" s="1" t="s">
        <v>111</v>
      </c>
      <c r="CR850" s="1" t="s">
        <v>112</v>
      </c>
      <c r="CS850" s="1" t="s">
        <v>111</v>
      </c>
      <c r="CT850" s="1" t="s">
        <v>138</v>
      </c>
      <c r="CU850" s="1" t="s">
        <v>111</v>
      </c>
      <c r="CV850" s="1" t="s">
        <v>138</v>
      </c>
      <c r="CW850" s="1" t="s">
        <v>906</v>
      </c>
      <c r="CX850" s="1">
        <v>16703232428</v>
      </c>
      <c r="CY850" s="1" t="s">
        <v>1507</v>
      </c>
      <c r="CZ850" s="1" t="s">
        <v>230</v>
      </c>
      <c r="DA850" s="1" t="s">
        <v>111</v>
      </c>
      <c r="DB850" s="1" t="s">
        <v>112</v>
      </c>
    </row>
    <row r="851" spans="1:111" ht="15.6" customHeight="1" x14ac:dyDescent="0.25">
      <c r="A851" s="1" t="s">
        <v>10964</v>
      </c>
      <c r="B851" s="1" t="s">
        <v>238</v>
      </c>
      <c r="C851" s="2">
        <v>44276.813728240741</v>
      </c>
      <c r="D851" s="2">
        <v>44309</v>
      </c>
      <c r="E851" s="1" t="s">
        <v>110</v>
      </c>
      <c r="F851" s="2">
        <v>44390.833333333336</v>
      </c>
      <c r="G851" s="1" t="s">
        <v>112</v>
      </c>
      <c r="H851" s="1" t="s">
        <v>112</v>
      </c>
      <c r="I851" s="1" t="s">
        <v>112</v>
      </c>
      <c r="J851" s="1" t="s">
        <v>10965</v>
      </c>
      <c r="L851" s="1" t="s">
        <v>10966</v>
      </c>
      <c r="M851" s="1" t="s">
        <v>10967</v>
      </c>
      <c r="N851" s="1" t="s">
        <v>116</v>
      </c>
      <c r="O851" s="1" t="s">
        <v>117</v>
      </c>
      <c r="P851" s="9">
        <v>96950</v>
      </c>
      <c r="Q851" s="1" t="s">
        <v>118</v>
      </c>
      <c r="S851" s="1">
        <v>16702875118</v>
      </c>
      <c r="U851" s="1">
        <v>813110</v>
      </c>
      <c r="V851" s="1" t="s">
        <v>119</v>
      </c>
      <c r="X851" s="1" t="s">
        <v>1010</v>
      </c>
      <c r="Y851" s="1" t="s">
        <v>10968</v>
      </c>
      <c r="AA851" s="1" t="s">
        <v>245</v>
      </c>
      <c r="AB851" s="1" t="s">
        <v>10969</v>
      </c>
      <c r="AC851" s="1" t="s">
        <v>10967</v>
      </c>
      <c r="AD851" s="1" t="s">
        <v>116</v>
      </c>
      <c r="AE851" s="1" t="s">
        <v>117</v>
      </c>
      <c r="AF851" s="9">
        <v>96950</v>
      </c>
      <c r="AG851" s="1" t="s">
        <v>118</v>
      </c>
      <c r="AI851" s="1">
        <v>16703235940</v>
      </c>
      <c r="AK851" s="1" t="s">
        <v>10970</v>
      </c>
      <c r="AL851" s="1" t="s">
        <v>653</v>
      </c>
      <c r="AM851" s="1" t="s">
        <v>5350</v>
      </c>
      <c r="AN851" s="1" t="s">
        <v>655</v>
      </c>
      <c r="AO851" s="1" t="s">
        <v>656</v>
      </c>
      <c r="AP851" s="1" t="s">
        <v>10971</v>
      </c>
      <c r="AQ851" s="1" t="s">
        <v>658</v>
      </c>
      <c r="AR851" s="1" t="s">
        <v>116</v>
      </c>
      <c r="AS851" s="1" t="s">
        <v>117</v>
      </c>
      <c r="AT851" s="9">
        <v>96950</v>
      </c>
      <c r="AU851" s="1" t="s">
        <v>118</v>
      </c>
      <c r="AW851" s="1">
        <v>16702330081</v>
      </c>
      <c r="AY851" s="1" t="s">
        <v>659</v>
      </c>
      <c r="AZ851" s="1" t="s">
        <v>4770</v>
      </c>
      <c r="BA851" s="1" t="s">
        <v>117</v>
      </c>
      <c r="BB851" s="1" t="s">
        <v>661</v>
      </c>
      <c r="BC851" s="1" t="str">
        <f>"21-2011.00"</f>
        <v>21-2011.00</v>
      </c>
      <c r="BD851" s="1" t="s">
        <v>10972</v>
      </c>
      <c r="BE851" s="1" t="s">
        <v>10973</v>
      </c>
      <c r="BF851" s="1" t="s">
        <v>10974</v>
      </c>
      <c r="BG851" s="1">
        <v>1</v>
      </c>
      <c r="BH851" s="1">
        <v>1</v>
      </c>
      <c r="BI851" s="2">
        <v>44392</v>
      </c>
      <c r="BJ851" s="2">
        <v>44756</v>
      </c>
      <c r="BK851" s="2">
        <v>44392</v>
      </c>
      <c r="BL851" s="2">
        <v>44756</v>
      </c>
      <c r="BM851" s="1">
        <v>40</v>
      </c>
      <c r="BN851" s="1">
        <v>8</v>
      </c>
      <c r="BO851" s="1">
        <v>8</v>
      </c>
      <c r="BP851" s="1">
        <v>0</v>
      </c>
      <c r="BQ851" s="1">
        <v>8</v>
      </c>
      <c r="BR851" s="1">
        <v>8</v>
      </c>
      <c r="BS851" s="1">
        <v>8</v>
      </c>
      <c r="BT851" s="1">
        <v>0</v>
      </c>
      <c r="BU851" s="1" t="str">
        <f>"8:00 AM"</f>
        <v>8:00 AM</v>
      </c>
      <c r="BV851" s="1" t="str">
        <f>"5:00 PM"</f>
        <v>5:00 PM</v>
      </c>
      <c r="BW851" s="1" t="s">
        <v>10975</v>
      </c>
      <c r="BX851" s="1">
        <v>0</v>
      </c>
      <c r="BY851" s="1">
        <v>60</v>
      </c>
      <c r="BZ851" s="1" t="s">
        <v>112</v>
      </c>
      <c r="CA851" s="1">
        <v>0</v>
      </c>
      <c r="CB851" s="1" t="e">
        <f>-U.S. and foreign workers must have fluency speaking THE Korean language.</f>
        <v>#NAME?</v>
      </c>
      <c r="CC851" s="1" t="s">
        <v>10966</v>
      </c>
      <c r="CD851" s="1" t="s">
        <v>10967</v>
      </c>
      <c r="CE851" s="1" t="s">
        <v>116</v>
      </c>
      <c r="CF851" s="1" t="s">
        <v>117</v>
      </c>
      <c r="CG851" s="1">
        <v>96950</v>
      </c>
      <c r="CH851" s="3">
        <v>12.49</v>
      </c>
      <c r="CI851" s="3">
        <v>12.49</v>
      </c>
      <c r="CL851" s="1" t="s">
        <v>137</v>
      </c>
      <c r="CM851" s="1" t="s">
        <v>138</v>
      </c>
      <c r="CN851" s="1" t="s">
        <v>139</v>
      </c>
      <c r="CP851" s="1" t="s">
        <v>112</v>
      </c>
      <c r="CQ851" s="1" t="s">
        <v>111</v>
      </c>
      <c r="CR851" s="1" t="s">
        <v>112</v>
      </c>
      <c r="CS851" s="1" t="s">
        <v>112</v>
      </c>
      <c r="CT851" s="1" t="s">
        <v>138</v>
      </c>
      <c r="CU851" s="1" t="s">
        <v>111</v>
      </c>
      <c r="CV851" s="1" t="s">
        <v>138</v>
      </c>
      <c r="CW851" s="1" t="s">
        <v>138</v>
      </c>
      <c r="CX851" s="1">
        <v>16703235940</v>
      </c>
      <c r="CY851" s="1" t="s">
        <v>10970</v>
      </c>
      <c r="CZ851" s="1" t="s">
        <v>138</v>
      </c>
      <c r="DA851" s="1" t="s">
        <v>111</v>
      </c>
      <c r="DB851" s="1" t="s">
        <v>112</v>
      </c>
    </row>
    <row r="852" spans="1:111" ht="15.6" customHeight="1" x14ac:dyDescent="0.25">
      <c r="A852" s="1" t="s">
        <v>10976</v>
      </c>
      <c r="B852" s="1" t="s">
        <v>238</v>
      </c>
      <c r="C852" s="2">
        <v>44256.838119791668</v>
      </c>
      <c r="D852" s="2">
        <v>44298</v>
      </c>
      <c r="E852" s="1" t="s">
        <v>110</v>
      </c>
      <c r="F852" s="2">
        <v>44376.833333333336</v>
      </c>
      <c r="G852" s="1" t="s">
        <v>112</v>
      </c>
      <c r="H852" s="1" t="s">
        <v>112</v>
      </c>
      <c r="I852" s="1" t="s">
        <v>112</v>
      </c>
      <c r="J852" s="1" t="s">
        <v>5933</v>
      </c>
      <c r="L852" s="1" t="s">
        <v>7223</v>
      </c>
      <c r="M852" s="1" t="s">
        <v>896</v>
      </c>
      <c r="N852" s="1" t="s">
        <v>167</v>
      </c>
      <c r="O852" s="1" t="s">
        <v>117</v>
      </c>
      <c r="P852" s="9">
        <v>96950</v>
      </c>
      <c r="Q852" s="1" t="s">
        <v>118</v>
      </c>
      <c r="S852" s="1">
        <v>16702341726</v>
      </c>
      <c r="U852" s="1">
        <v>311812</v>
      </c>
      <c r="V852" s="1" t="s">
        <v>119</v>
      </c>
      <c r="X852" s="1" t="s">
        <v>5935</v>
      </c>
      <c r="Y852" s="1" t="s">
        <v>5936</v>
      </c>
      <c r="Z852" s="1" t="s">
        <v>5937</v>
      </c>
      <c r="AA852" s="1" t="s">
        <v>528</v>
      </c>
      <c r="AB852" s="1" t="s">
        <v>7223</v>
      </c>
      <c r="AC852" s="1" t="s">
        <v>896</v>
      </c>
      <c r="AD852" s="1" t="s">
        <v>167</v>
      </c>
      <c r="AE852" s="1" t="s">
        <v>117</v>
      </c>
      <c r="AF852" s="9">
        <v>96950</v>
      </c>
      <c r="AG852" s="1" t="s">
        <v>118</v>
      </c>
      <c r="AI852" s="1">
        <v>16702341726</v>
      </c>
      <c r="AK852" s="1" t="s">
        <v>900</v>
      </c>
      <c r="BC852" s="1" t="str">
        <f>"51-3011.00"</f>
        <v>51-3011.00</v>
      </c>
      <c r="BD852" s="1" t="s">
        <v>1079</v>
      </c>
      <c r="BE852" s="1" t="s">
        <v>7224</v>
      </c>
      <c r="BF852" s="1" t="s">
        <v>1079</v>
      </c>
      <c r="BG852" s="1">
        <v>4</v>
      </c>
      <c r="BH852" s="1">
        <v>4</v>
      </c>
      <c r="BI852" s="2">
        <v>44378</v>
      </c>
      <c r="BJ852" s="2">
        <v>44742</v>
      </c>
      <c r="BK852" s="2">
        <v>44378</v>
      </c>
      <c r="BL852" s="2">
        <v>44742</v>
      </c>
      <c r="BM852" s="1">
        <v>35</v>
      </c>
      <c r="BN852" s="1">
        <v>5</v>
      </c>
      <c r="BO852" s="1">
        <v>5</v>
      </c>
      <c r="BP852" s="1">
        <v>5</v>
      </c>
      <c r="BQ852" s="1">
        <v>5</v>
      </c>
      <c r="BR852" s="1">
        <v>5</v>
      </c>
      <c r="BS852" s="1">
        <v>5</v>
      </c>
      <c r="BT852" s="1">
        <v>5</v>
      </c>
      <c r="BU852" s="1" t="str">
        <f>"5:00 AM"</f>
        <v>5:00 AM</v>
      </c>
      <c r="BV852" s="1" t="str">
        <f>"8:00 PM"</f>
        <v>8:00 PM</v>
      </c>
      <c r="BW852" s="1" t="s">
        <v>135</v>
      </c>
      <c r="BX852" s="1">
        <v>6</v>
      </c>
      <c r="BY852" s="1">
        <v>12</v>
      </c>
      <c r="BZ852" s="1" t="s">
        <v>112</v>
      </c>
      <c r="CA852" s="1">
        <v>0</v>
      </c>
      <c r="CB852" s="4" t="s">
        <v>10977</v>
      </c>
      <c r="CC852" s="1" t="s">
        <v>7223</v>
      </c>
      <c r="CD852" s="1" t="s">
        <v>896</v>
      </c>
      <c r="CE852" s="1" t="s">
        <v>167</v>
      </c>
      <c r="CF852" s="1" t="s">
        <v>117</v>
      </c>
      <c r="CG852" s="1">
        <v>96950</v>
      </c>
      <c r="CH852" s="3">
        <v>7.9</v>
      </c>
      <c r="CI852" s="3">
        <v>7.9</v>
      </c>
      <c r="CJ852" s="3">
        <v>11.85</v>
      </c>
      <c r="CK852" s="3">
        <v>11.85</v>
      </c>
      <c r="CL852" s="1" t="s">
        <v>137</v>
      </c>
      <c r="CM852" s="1" t="s">
        <v>905</v>
      </c>
      <c r="CN852" s="1" t="s">
        <v>139</v>
      </c>
      <c r="CP852" s="1" t="s">
        <v>112</v>
      </c>
      <c r="CQ852" s="1" t="s">
        <v>111</v>
      </c>
      <c r="CR852" s="1" t="s">
        <v>112</v>
      </c>
      <c r="CS852" s="1" t="s">
        <v>111</v>
      </c>
      <c r="CT852" s="1" t="s">
        <v>138</v>
      </c>
      <c r="CU852" s="1" t="s">
        <v>111</v>
      </c>
      <c r="CV852" s="1" t="s">
        <v>138</v>
      </c>
      <c r="CW852" s="1" t="s">
        <v>906</v>
      </c>
      <c r="CX852" s="1">
        <v>16702341726</v>
      </c>
      <c r="CY852" s="1" t="s">
        <v>907</v>
      </c>
      <c r="CZ852" s="1" t="s">
        <v>230</v>
      </c>
      <c r="DA852" s="1" t="s">
        <v>111</v>
      </c>
      <c r="DB852" s="1" t="s">
        <v>112</v>
      </c>
    </row>
    <row r="853" spans="1:111" ht="15.6" customHeight="1" x14ac:dyDescent="0.25">
      <c r="A853" s="1" t="s">
        <v>10978</v>
      </c>
      <c r="B853" s="1" t="s">
        <v>238</v>
      </c>
      <c r="C853" s="2">
        <v>44177.030885995373</v>
      </c>
      <c r="D853" s="2">
        <v>44231</v>
      </c>
      <c r="E853" s="1" t="s">
        <v>180</v>
      </c>
      <c r="G853" s="1" t="s">
        <v>111</v>
      </c>
      <c r="H853" s="1" t="s">
        <v>112</v>
      </c>
      <c r="I853" s="1" t="s">
        <v>112</v>
      </c>
      <c r="J853" s="1" t="s">
        <v>10226</v>
      </c>
      <c r="K853" s="1" t="s">
        <v>10227</v>
      </c>
      <c r="L853" s="1" t="s">
        <v>397</v>
      </c>
      <c r="M853" s="1" t="s">
        <v>2319</v>
      </c>
      <c r="N853" s="1" t="s">
        <v>116</v>
      </c>
      <c r="O853" s="1" t="s">
        <v>117</v>
      </c>
      <c r="P853" s="9">
        <v>96950</v>
      </c>
      <c r="Q853" s="1" t="s">
        <v>118</v>
      </c>
      <c r="S853" s="1">
        <v>16702343197</v>
      </c>
      <c r="U853" s="1">
        <v>45321</v>
      </c>
      <c r="V853" s="1" t="s">
        <v>119</v>
      </c>
      <c r="X853" s="1" t="s">
        <v>10228</v>
      </c>
      <c r="Y853" s="1" t="s">
        <v>10229</v>
      </c>
      <c r="Z853" s="1" t="s">
        <v>10230</v>
      </c>
      <c r="AA853" s="1" t="s">
        <v>461</v>
      </c>
      <c r="AB853" s="1" t="s">
        <v>397</v>
      </c>
      <c r="AC853" s="1" t="s">
        <v>2319</v>
      </c>
      <c r="AD853" s="1" t="s">
        <v>116</v>
      </c>
      <c r="AE853" s="1" t="s">
        <v>117</v>
      </c>
      <c r="AF853" s="9">
        <v>96950</v>
      </c>
      <c r="AG853" s="1" t="s">
        <v>118</v>
      </c>
      <c r="AI853" s="1">
        <v>16702343197</v>
      </c>
      <c r="AK853" s="1" t="s">
        <v>10231</v>
      </c>
      <c r="BC853" s="1" t="str">
        <f>"13-2011.01"</f>
        <v>13-2011.01</v>
      </c>
      <c r="BD853" s="1" t="s">
        <v>932</v>
      </c>
      <c r="BE853" s="1" t="s">
        <v>10979</v>
      </c>
      <c r="BF853" s="1" t="s">
        <v>759</v>
      </c>
      <c r="BG853" s="1">
        <v>1</v>
      </c>
      <c r="BH853" s="1">
        <v>1</v>
      </c>
      <c r="BI853" s="2">
        <v>44256</v>
      </c>
      <c r="BJ853" s="2">
        <v>44620</v>
      </c>
      <c r="BK853" s="2">
        <v>44256</v>
      </c>
      <c r="BL853" s="2">
        <v>44620</v>
      </c>
      <c r="BM853" s="1">
        <v>35</v>
      </c>
      <c r="BN853" s="1">
        <v>0</v>
      </c>
      <c r="BO853" s="1">
        <v>6</v>
      </c>
      <c r="BP853" s="1">
        <v>6</v>
      </c>
      <c r="BQ853" s="1">
        <v>6</v>
      </c>
      <c r="BR853" s="1">
        <v>6</v>
      </c>
      <c r="BS853" s="1">
        <v>6</v>
      </c>
      <c r="BT853" s="1">
        <v>5</v>
      </c>
      <c r="BU853" s="1" t="str">
        <f>"9:00 AM"</f>
        <v>9:00 AM</v>
      </c>
      <c r="BV853" s="1" t="str">
        <f>"4:00 PM"</f>
        <v>4:00 PM</v>
      </c>
      <c r="BW853" s="1" t="s">
        <v>193</v>
      </c>
      <c r="BX853" s="1">
        <v>0</v>
      </c>
      <c r="BY853" s="1">
        <v>24</v>
      </c>
      <c r="BZ853" s="1" t="s">
        <v>111</v>
      </c>
      <c r="CA853" s="1">
        <v>2</v>
      </c>
      <c r="CB853" s="1" t="s">
        <v>10980</v>
      </c>
      <c r="CC853" s="1" t="s">
        <v>397</v>
      </c>
      <c r="CD853" s="1" t="s">
        <v>2319</v>
      </c>
      <c r="CE853" s="1" t="s">
        <v>116</v>
      </c>
      <c r="CF853" s="1" t="s">
        <v>117</v>
      </c>
      <c r="CG853" s="1">
        <v>96950</v>
      </c>
      <c r="CH853" s="3">
        <v>14.85</v>
      </c>
      <c r="CI853" s="3">
        <v>15</v>
      </c>
      <c r="CJ853" s="3">
        <v>22.27</v>
      </c>
      <c r="CK853" s="3">
        <v>22.5</v>
      </c>
      <c r="CL853" s="1" t="s">
        <v>137</v>
      </c>
      <c r="CM853" s="1" t="s">
        <v>138</v>
      </c>
      <c r="CN853" s="1" t="s">
        <v>139</v>
      </c>
      <c r="CP853" s="1" t="s">
        <v>112</v>
      </c>
      <c r="CQ853" s="1" t="s">
        <v>111</v>
      </c>
      <c r="CR853" s="1" t="s">
        <v>112</v>
      </c>
      <c r="CS853" s="1" t="s">
        <v>111</v>
      </c>
      <c r="CT853" s="1" t="s">
        <v>138</v>
      </c>
      <c r="CU853" s="1" t="s">
        <v>111</v>
      </c>
      <c r="CV853" s="1" t="s">
        <v>138</v>
      </c>
      <c r="CW853" s="1" t="s">
        <v>138</v>
      </c>
      <c r="CX853" s="1">
        <v>16702343197</v>
      </c>
      <c r="CY853" s="1" t="s">
        <v>10235</v>
      </c>
      <c r="CZ853" s="1" t="s">
        <v>138</v>
      </c>
      <c r="DA853" s="1" t="s">
        <v>111</v>
      </c>
      <c r="DB853" s="1" t="s">
        <v>112</v>
      </c>
    </row>
    <row r="854" spans="1:111" ht="15.6" customHeight="1" x14ac:dyDescent="0.25">
      <c r="A854" s="1" t="s">
        <v>10981</v>
      </c>
      <c r="B854" s="1" t="s">
        <v>238</v>
      </c>
      <c r="C854" s="2">
        <v>44235.985750347223</v>
      </c>
      <c r="D854" s="2">
        <v>44267</v>
      </c>
      <c r="E854" s="1" t="s">
        <v>180</v>
      </c>
      <c r="G854" s="1" t="s">
        <v>112</v>
      </c>
      <c r="H854" s="1" t="s">
        <v>112</v>
      </c>
      <c r="I854" s="1" t="s">
        <v>112</v>
      </c>
      <c r="J854" s="1" t="s">
        <v>909</v>
      </c>
      <c r="L854" s="1" t="s">
        <v>10982</v>
      </c>
      <c r="M854" s="1" t="s">
        <v>754</v>
      </c>
      <c r="N854" s="1" t="s">
        <v>116</v>
      </c>
      <c r="O854" s="1" t="s">
        <v>117</v>
      </c>
      <c r="P854" s="9">
        <v>96950</v>
      </c>
      <c r="Q854" s="1" t="s">
        <v>118</v>
      </c>
      <c r="S854" s="1">
        <v>16702340560</v>
      </c>
      <c r="U854" s="1">
        <v>531110</v>
      </c>
      <c r="V854" s="1" t="s">
        <v>119</v>
      </c>
      <c r="X854" s="1" t="s">
        <v>1879</v>
      </c>
      <c r="Y854" s="1" t="s">
        <v>1880</v>
      </c>
      <c r="Z854" s="1" t="s">
        <v>1881</v>
      </c>
      <c r="AA854" s="1" t="s">
        <v>5247</v>
      </c>
      <c r="AB854" s="1" t="s">
        <v>2241</v>
      </c>
      <c r="AC854" s="1" t="s">
        <v>754</v>
      </c>
      <c r="AD854" s="1" t="s">
        <v>116</v>
      </c>
      <c r="AE854" s="1" t="s">
        <v>117</v>
      </c>
      <c r="AF854" s="9">
        <v>96950</v>
      </c>
      <c r="AG854" s="1" t="s">
        <v>118</v>
      </c>
      <c r="AI854" s="1">
        <v>16702340560</v>
      </c>
      <c r="AJ854" s="1">
        <v>115</v>
      </c>
      <c r="AK854" s="1" t="s">
        <v>917</v>
      </c>
      <c r="BC854" s="1" t="str">
        <f>"49-9021.01"</f>
        <v>49-9021.01</v>
      </c>
      <c r="BD854" s="1" t="s">
        <v>3944</v>
      </c>
      <c r="BE854" s="1" t="s">
        <v>10983</v>
      </c>
      <c r="BF854" s="1" t="s">
        <v>5956</v>
      </c>
      <c r="BG854" s="1">
        <v>1</v>
      </c>
      <c r="BH854" s="1">
        <v>1</v>
      </c>
      <c r="BI854" s="2">
        <v>44348</v>
      </c>
      <c r="BJ854" s="2">
        <v>44712</v>
      </c>
      <c r="BK854" s="2">
        <v>44348</v>
      </c>
      <c r="BL854" s="2">
        <v>44712</v>
      </c>
      <c r="BM854" s="1">
        <v>35</v>
      </c>
      <c r="BN854" s="1">
        <v>0</v>
      </c>
      <c r="BO854" s="1">
        <v>7</v>
      </c>
      <c r="BP854" s="1">
        <v>7</v>
      </c>
      <c r="BQ854" s="1">
        <v>7</v>
      </c>
      <c r="BR854" s="1">
        <v>7</v>
      </c>
      <c r="BS854" s="1">
        <v>7</v>
      </c>
      <c r="BT854" s="1">
        <v>0</v>
      </c>
      <c r="BU854" s="1" t="str">
        <f>"8:00 AM"</f>
        <v>8:00 AM</v>
      </c>
      <c r="BV854" s="1" t="str">
        <f>"5:00 PM"</f>
        <v>5:00 PM</v>
      </c>
      <c r="BW854" s="1" t="s">
        <v>135</v>
      </c>
      <c r="BX854" s="1">
        <v>0</v>
      </c>
      <c r="BY854" s="1">
        <v>24</v>
      </c>
      <c r="BZ854" s="1" t="s">
        <v>112</v>
      </c>
      <c r="CA854" s="1">
        <v>0</v>
      </c>
      <c r="CB854" s="4" t="s">
        <v>10984</v>
      </c>
      <c r="CC854" s="1" t="s">
        <v>2241</v>
      </c>
      <c r="CD854" s="1" t="s">
        <v>754</v>
      </c>
      <c r="CE854" s="1" t="s">
        <v>116</v>
      </c>
      <c r="CF854" s="1" t="s">
        <v>117</v>
      </c>
      <c r="CG854" s="1">
        <v>96950</v>
      </c>
      <c r="CH854" s="3">
        <v>9.0299999999999994</v>
      </c>
      <c r="CI854" s="3">
        <v>9.0299999999999994</v>
      </c>
      <c r="CJ854" s="3">
        <v>13.55</v>
      </c>
      <c r="CK854" s="3">
        <v>13.55</v>
      </c>
      <c r="CL854" s="1" t="s">
        <v>137</v>
      </c>
      <c r="CM854" s="1" t="s">
        <v>922</v>
      </c>
      <c r="CN854" s="1" t="s">
        <v>139</v>
      </c>
      <c r="CP854" s="1" t="s">
        <v>112</v>
      </c>
      <c r="CQ854" s="1" t="s">
        <v>111</v>
      </c>
      <c r="CR854" s="1" t="s">
        <v>112</v>
      </c>
      <c r="CS854" s="1" t="s">
        <v>111</v>
      </c>
      <c r="CT854" s="1" t="s">
        <v>111</v>
      </c>
      <c r="CU854" s="1" t="s">
        <v>111</v>
      </c>
      <c r="CV854" s="1" t="s">
        <v>138</v>
      </c>
      <c r="CW854" s="1" t="s">
        <v>714</v>
      </c>
      <c r="CX854" s="1">
        <v>16702340560</v>
      </c>
      <c r="CY854" s="1" t="s">
        <v>917</v>
      </c>
      <c r="CZ854" s="1" t="s">
        <v>716</v>
      </c>
      <c r="DA854" s="1" t="s">
        <v>111</v>
      </c>
      <c r="DB854" s="1" t="s">
        <v>112</v>
      </c>
    </row>
    <row r="855" spans="1:111" ht="15.6" customHeight="1" x14ac:dyDescent="0.25">
      <c r="A855" s="1" t="s">
        <v>10985</v>
      </c>
      <c r="B855" s="1" t="s">
        <v>238</v>
      </c>
      <c r="C855" s="2">
        <v>44291.03688472222</v>
      </c>
      <c r="D855" s="2">
        <v>44328</v>
      </c>
      <c r="E855" s="1" t="s">
        <v>110</v>
      </c>
      <c r="F855" s="2">
        <v>44468.833333333336</v>
      </c>
      <c r="G855" s="1" t="s">
        <v>112</v>
      </c>
      <c r="H855" s="1" t="s">
        <v>112</v>
      </c>
      <c r="I855" s="1" t="s">
        <v>112</v>
      </c>
      <c r="J855" s="1" t="s">
        <v>6230</v>
      </c>
      <c r="K855" s="1" t="s">
        <v>138</v>
      </c>
      <c r="L855" s="1" t="s">
        <v>6231</v>
      </c>
      <c r="M855" s="1" t="s">
        <v>6232</v>
      </c>
      <c r="N855" s="1" t="s">
        <v>2131</v>
      </c>
      <c r="O855" s="1" t="s">
        <v>117</v>
      </c>
      <c r="P855" s="9">
        <v>96950</v>
      </c>
      <c r="Q855" s="1" t="s">
        <v>118</v>
      </c>
      <c r="R855" s="1" t="s">
        <v>138</v>
      </c>
      <c r="S855" s="1">
        <v>16703226031</v>
      </c>
      <c r="U855" s="1">
        <v>42441</v>
      </c>
      <c r="V855" s="1" t="s">
        <v>119</v>
      </c>
      <c r="X855" s="1" t="s">
        <v>6233</v>
      </c>
      <c r="Y855" s="1" t="s">
        <v>2672</v>
      </c>
      <c r="Z855" s="1" t="s">
        <v>6234</v>
      </c>
      <c r="AA855" s="1" t="s">
        <v>6235</v>
      </c>
      <c r="AB855" s="1" t="s">
        <v>6231</v>
      </c>
      <c r="AC855" s="1" t="s">
        <v>6232</v>
      </c>
      <c r="AD855" s="1" t="s">
        <v>2131</v>
      </c>
      <c r="AE855" s="1" t="s">
        <v>117</v>
      </c>
      <c r="AF855" s="9">
        <v>96950</v>
      </c>
      <c r="AG855" s="1" t="s">
        <v>118</v>
      </c>
      <c r="AH855" s="1" t="s">
        <v>138</v>
      </c>
      <c r="AI855" s="1">
        <v>16703226031</v>
      </c>
      <c r="AK855" s="1" t="s">
        <v>6236</v>
      </c>
      <c r="AL855" s="1" t="s">
        <v>653</v>
      </c>
      <c r="AM855" s="1" t="s">
        <v>6237</v>
      </c>
      <c r="AN855" s="1" t="s">
        <v>6238</v>
      </c>
      <c r="AO855" s="1" t="s">
        <v>6239</v>
      </c>
      <c r="AP855" s="1" t="s">
        <v>6240</v>
      </c>
      <c r="AR855" s="1" t="s">
        <v>690</v>
      </c>
      <c r="AS855" s="1" t="s">
        <v>691</v>
      </c>
      <c r="AT855" s="9">
        <v>96913</v>
      </c>
      <c r="AU855" s="1" t="s">
        <v>118</v>
      </c>
      <c r="AV855" s="1" t="s">
        <v>138</v>
      </c>
      <c r="AW855" s="1">
        <v>16716461222</v>
      </c>
      <c r="AX855" s="1">
        <v>111</v>
      </c>
      <c r="AY855" s="1" t="s">
        <v>6241</v>
      </c>
      <c r="AZ855" s="1" t="s">
        <v>6242</v>
      </c>
      <c r="BA855" s="1" t="s">
        <v>691</v>
      </c>
      <c r="BB855" s="1" t="s">
        <v>6243</v>
      </c>
      <c r="BC855" s="1" t="str">
        <f>"49-9071.00"</f>
        <v>49-9071.00</v>
      </c>
      <c r="BD855" s="1" t="s">
        <v>214</v>
      </c>
      <c r="BE855" s="1" t="s">
        <v>10986</v>
      </c>
      <c r="BF855" s="1" t="s">
        <v>10987</v>
      </c>
      <c r="BG855" s="1">
        <v>1</v>
      </c>
      <c r="BH855" s="1">
        <v>1</v>
      </c>
      <c r="BI855" s="2">
        <v>44470</v>
      </c>
      <c r="BJ855" s="2">
        <v>44834</v>
      </c>
      <c r="BK855" s="2">
        <v>44470</v>
      </c>
      <c r="BL855" s="2">
        <v>44834</v>
      </c>
      <c r="BM855" s="1">
        <v>40</v>
      </c>
      <c r="BN855" s="1">
        <v>0</v>
      </c>
      <c r="BO855" s="1">
        <v>8</v>
      </c>
      <c r="BP855" s="1">
        <v>8</v>
      </c>
      <c r="BQ855" s="1">
        <v>8</v>
      </c>
      <c r="BR855" s="1">
        <v>8</v>
      </c>
      <c r="BS855" s="1">
        <v>8</v>
      </c>
      <c r="BT855" s="1">
        <v>0</v>
      </c>
      <c r="BU855" s="1" t="str">
        <f>"8:00 AM"</f>
        <v>8:00 AM</v>
      </c>
      <c r="BV855" s="1" t="str">
        <f>"5:00 PM"</f>
        <v>5:00 PM</v>
      </c>
      <c r="BW855" s="1" t="s">
        <v>135</v>
      </c>
      <c r="BX855" s="1">
        <v>0</v>
      </c>
      <c r="BY855" s="1">
        <v>6</v>
      </c>
      <c r="BZ855" s="1" t="s">
        <v>112</v>
      </c>
      <c r="CA855" s="1">
        <v>0</v>
      </c>
      <c r="CB855" s="1" t="s">
        <v>10988</v>
      </c>
      <c r="CC855" s="1" t="s">
        <v>6231</v>
      </c>
      <c r="CD855" s="1" t="s">
        <v>6232</v>
      </c>
      <c r="CE855" s="1" t="s">
        <v>2131</v>
      </c>
      <c r="CF855" s="1" t="s">
        <v>117</v>
      </c>
      <c r="CG855" s="1">
        <v>96950</v>
      </c>
      <c r="CH855" s="3">
        <v>8.7100000000000009</v>
      </c>
      <c r="CI855" s="3">
        <v>8.7100000000000009</v>
      </c>
      <c r="CJ855" s="3">
        <v>13.07</v>
      </c>
      <c r="CK855" s="3">
        <v>13.07</v>
      </c>
      <c r="CL855" s="1" t="s">
        <v>137</v>
      </c>
      <c r="CM855" s="1" t="s">
        <v>9550</v>
      </c>
      <c r="CN855" s="1" t="s">
        <v>139</v>
      </c>
      <c r="CP855" s="1" t="s">
        <v>111</v>
      </c>
      <c r="CQ855" s="1" t="s">
        <v>111</v>
      </c>
      <c r="CR855" s="1" t="s">
        <v>111</v>
      </c>
      <c r="CS855" s="1" t="s">
        <v>111</v>
      </c>
      <c r="CT855" s="1" t="s">
        <v>138</v>
      </c>
      <c r="CU855" s="1" t="s">
        <v>111</v>
      </c>
      <c r="CV855" s="1" t="s">
        <v>111</v>
      </c>
      <c r="CW855" s="1" t="s">
        <v>9551</v>
      </c>
      <c r="CX855" s="1">
        <v>16703226031</v>
      </c>
      <c r="CY855" s="1" t="s">
        <v>6236</v>
      </c>
      <c r="CZ855" s="1" t="s">
        <v>138</v>
      </c>
      <c r="DA855" s="1" t="s">
        <v>111</v>
      </c>
      <c r="DB855" s="1" t="s">
        <v>112</v>
      </c>
      <c r="DC855" s="1" t="s">
        <v>6237</v>
      </c>
      <c r="DD855" s="1" t="s">
        <v>6238</v>
      </c>
      <c r="DE855" s="1" t="s">
        <v>892</v>
      </c>
      <c r="DF855" s="1" t="s">
        <v>6242</v>
      </c>
      <c r="DG855" s="1" t="s">
        <v>6241</v>
      </c>
    </row>
    <row r="856" spans="1:111" ht="15.6" customHeight="1" x14ac:dyDescent="0.25">
      <c r="A856" s="1" t="s">
        <v>10989</v>
      </c>
      <c r="B856" s="1" t="s">
        <v>238</v>
      </c>
      <c r="C856" s="2">
        <v>44296.151840856481</v>
      </c>
      <c r="D856" s="2">
        <v>44330</v>
      </c>
      <c r="E856" s="1" t="s">
        <v>110</v>
      </c>
      <c r="F856" s="2">
        <v>44468.833333333336</v>
      </c>
      <c r="G856" s="1" t="s">
        <v>112</v>
      </c>
      <c r="H856" s="1" t="s">
        <v>112</v>
      </c>
      <c r="I856" s="1" t="s">
        <v>112</v>
      </c>
      <c r="J856" s="1" t="s">
        <v>10990</v>
      </c>
      <c r="K856" s="1" t="s">
        <v>8561</v>
      </c>
      <c r="L856" s="1" t="s">
        <v>8562</v>
      </c>
      <c r="M856" s="1" t="s">
        <v>8563</v>
      </c>
      <c r="N856" s="1" t="s">
        <v>167</v>
      </c>
      <c r="O856" s="1" t="s">
        <v>117</v>
      </c>
      <c r="P856" s="9">
        <v>96950</v>
      </c>
      <c r="Q856" s="1" t="s">
        <v>118</v>
      </c>
      <c r="R856" s="1" t="s">
        <v>138</v>
      </c>
      <c r="S856" s="1">
        <v>16702882288</v>
      </c>
      <c r="T856" s="1">
        <v>106</v>
      </c>
      <c r="U856" s="1">
        <v>44413</v>
      </c>
      <c r="V856" s="1" t="s">
        <v>119</v>
      </c>
      <c r="X856" s="1" t="s">
        <v>8564</v>
      </c>
      <c r="Y856" s="1" t="s">
        <v>3363</v>
      </c>
      <c r="Z856" s="1" t="s">
        <v>138</v>
      </c>
      <c r="AA856" s="1" t="s">
        <v>8565</v>
      </c>
      <c r="AB856" s="1" t="s">
        <v>8562</v>
      </c>
      <c r="AC856" s="1" t="s">
        <v>10991</v>
      </c>
      <c r="AD856" s="1" t="s">
        <v>167</v>
      </c>
      <c r="AE856" s="1" t="s">
        <v>117</v>
      </c>
      <c r="AF856" s="9">
        <v>96950</v>
      </c>
      <c r="AG856" s="1" t="s">
        <v>118</v>
      </c>
      <c r="AH856" s="1" t="s">
        <v>167</v>
      </c>
      <c r="AI856" s="1">
        <v>16702882288</v>
      </c>
      <c r="AJ856" s="1">
        <v>106</v>
      </c>
      <c r="AK856" s="1" t="s">
        <v>8566</v>
      </c>
      <c r="BC856" s="1" t="str">
        <f>"53-3033.00"</f>
        <v>53-3033.00</v>
      </c>
      <c r="BD856" s="1" t="s">
        <v>5372</v>
      </c>
      <c r="BE856" s="1" t="s">
        <v>10992</v>
      </c>
      <c r="BF856" s="1" t="s">
        <v>7503</v>
      </c>
      <c r="BG856" s="1">
        <v>1</v>
      </c>
      <c r="BH856" s="1">
        <v>1</v>
      </c>
      <c r="BI856" s="2">
        <v>44470</v>
      </c>
      <c r="BJ856" s="2">
        <v>44834</v>
      </c>
      <c r="BK856" s="2">
        <v>44470</v>
      </c>
      <c r="BL856" s="2">
        <v>44834</v>
      </c>
      <c r="BM856" s="1">
        <v>40</v>
      </c>
      <c r="BN856" s="1">
        <v>0</v>
      </c>
      <c r="BO856" s="1">
        <v>7</v>
      </c>
      <c r="BP856" s="1">
        <v>6.5</v>
      </c>
      <c r="BQ856" s="1">
        <v>6.5</v>
      </c>
      <c r="BR856" s="1">
        <v>6.5</v>
      </c>
      <c r="BS856" s="1">
        <v>6.5</v>
      </c>
      <c r="BT856" s="1">
        <v>7</v>
      </c>
      <c r="BU856" s="1" t="str">
        <f>"8:00 AM"</f>
        <v>8:00 AM</v>
      </c>
      <c r="BV856" s="1" t="str">
        <f>"5:00 PM"</f>
        <v>5:00 PM</v>
      </c>
      <c r="BW856" s="1" t="s">
        <v>230</v>
      </c>
      <c r="BX856" s="1">
        <v>0</v>
      </c>
      <c r="BY856" s="1">
        <v>12</v>
      </c>
      <c r="BZ856" s="1" t="s">
        <v>112</v>
      </c>
      <c r="CA856" s="1">
        <v>0</v>
      </c>
      <c r="CB856" s="1" t="s">
        <v>10993</v>
      </c>
      <c r="CC856" s="1" t="s">
        <v>8562</v>
      </c>
      <c r="CD856" s="1" t="s">
        <v>8563</v>
      </c>
      <c r="CE856" s="1" t="s">
        <v>167</v>
      </c>
      <c r="CF856" s="1" t="s">
        <v>117</v>
      </c>
      <c r="CG856" s="1">
        <v>96950</v>
      </c>
      <c r="CH856" s="3">
        <v>7.68</v>
      </c>
      <c r="CI856" s="3">
        <v>9</v>
      </c>
      <c r="CJ856" s="3">
        <v>11.52</v>
      </c>
      <c r="CK856" s="3">
        <v>13.5</v>
      </c>
      <c r="CL856" s="1" t="s">
        <v>137</v>
      </c>
      <c r="CM856" s="1" t="s">
        <v>138</v>
      </c>
      <c r="CN856" s="1" t="s">
        <v>139</v>
      </c>
      <c r="CP856" s="1" t="s">
        <v>112</v>
      </c>
      <c r="CQ856" s="1" t="s">
        <v>111</v>
      </c>
      <c r="CR856" s="1" t="s">
        <v>112</v>
      </c>
      <c r="CS856" s="1" t="s">
        <v>111</v>
      </c>
      <c r="CT856" s="1" t="s">
        <v>138</v>
      </c>
      <c r="CU856" s="1" t="s">
        <v>111</v>
      </c>
      <c r="CV856" s="1" t="s">
        <v>111</v>
      </c>
      <c r="CW856" s="1" t="s">
        <v>10994</v>
      </c>
      <c r="CX856" s="1">
        <v>16702882288</v>
      </c>
      <c r="CY856" s="1" t="s">
        <v>8566</v>
      </c>
      <c r="CZ856" s="1" t="s">
        <v>138</v>
      </c>
      <c r="DA856" s="1" t="s">
        <v>111</v>
      </c>
      <c r="DB856" s="1" t="s">
        <v>112</v>
      </c>
    </row>
    <row r="857" spans="1:111" ht="15.6" customHeight="1" x14ac:dyDescent="0.25">
      <c r="A857" s="1" t="s">
        <v>11000</v>
      </c>
      <c r="B857" s="1" t="s">
        <v>238</v>
      </c>
      <c r="C857" s="2">
        <v>44291.041068865743</v>
      </c>
      <c r="D857" s="2">
        <v>44328</v>
      </c>
      <c r="E857" s="1" t="s">
        <v>110</v>
      </c>
      <c r="F857" s="2">
        <v>44468.833333333336</v>
      </c>
      <c r="G857" s="1" t="s">
        <v>112</v>
      </c>
      <c r="H857" s="1" t="s">
        <v>112</v>
      </c>
      <c r="I857" s="1" t="s">
        <v>112</v>
      </c>
      <c r="J857" s="1" t="s">
        <v>11001</v>
      </c>
      <c r="K857" s="1" t="s">
        <v>11002</v>
      </c>
      <c r="L857" s="1" t="s">
        <v>1008</v>
      </c>
      <c r="M857" s="1" t="s">
        <v>116</v>
      </c>
      <c r="N857" s="1" t="s">
        <v>11003</v>
      </c>
      <c r="O857" s="1" t="s">
        <v>117</v>
      </c>
      <c r="P857" s="9">
        <v>96950</v>
      </c>
      <c r="Q857" s="1" t="s">
        <v>118</v>
      </c>
      <c r="S857" s="1">
        <v>16702353313</v>
      </c>
      <c r="U857" s="1">
        <v>44521</v>
      </c>
      <c r="V857" s="1" t="s">
        <v>119</v>
      </c>
      <c r="X857" s="1" t="s">
        <v>7482</v>
      </c>
      <c r="Y857" s="1" t="s">
        <v>7483</v>
      </c>
      <c r="AA857" s="1" t="s">
        <v>2483</v>
      </c>
      <c r="AB857" s="1" t="s">
        <v>1008</v>
      </c>
      <c r="AC857" s="1" t="s">
        <v>116</v>
      </c>
      <c r="AD857" s="1" t="s">
        <v>11003</v>
      </c>
      <c r="AE857" s="1" t="s">
        <v>117</v>
      </c>
      <c r="AF857" s="9">
        <v>96950</v>
      </c>
      <c r="AG857" s="1" t="s">
        <v>118</v>
      </c>
      <c r="AI857" s="1">
        <v>16702353313</v>
      </c>
      <c r="AK857" s="1" t="s">
        <v>1012</v>
      </c>
      <c r="BC857" s="1" t="str">
        <f>"41-1011.00"</f>
        <v>41-1011.00</v>
      </c>
      <c r="BD857" s="1" t="s">
        <v>975</v>
      </c>
      <c r="BE857" s="1" t="s">
        <v>11004</v>
      </c>
      <c r="BF857" s="1" t="s">
        <v>11005</v>
      </c>
      <c r="BG857" s="1">
        <v>2</v>
      </c>
      <c r="BH857" s="1">
        <v>2</v>
      </c>
      <c r="BI857" s="2">
        <v>44470</v>
      </c>
      <c r="BJ857" s="2">
        <v>44834</v>
      </c>
      <c r="BK857" s="2">
        <v>44470</v>
      </c>
      <c r="BL857" s="2">
        <v>44834</v>
      </c>
      <c r="BM857" s="1">
        <v>36</v>
      </c>
      <c r="BN857" s="1">
        <v>6</v>
      </c>
      <c r="BO857" s="1">
        <v>6</v>
      </c>
      <c r="BP857" s="1">
        <v>6</v>
      </c>
      <c r="BQ857" s="1">
        <v>6</v>
      </c>
      <c r="BR857" s="1">
        <v>6</v>
      </c>
      <c r="BS857" s="1">
        <v>6</v>
      </c>
      <c r="BT857" s="1">
        <v>0</v>
      </c>
      <c r="BU857" s="1" t="str">
        <f>"8:00 AM"</f>
        <v>8:00 AM</v>
      </c>
      <c r="BV857" s="1" t="str">
        <f>"5:00 PM"</f>
        <v>5:00 PM</v>
      </c>
      <c r="BW857" s="1" t="s">
        <v>135</v>
      </c>
      <c r="BX857" s="1">
        <v>0</v>
      </c>
      <c r="BY857" s="1">
        <v>12</v>
      </c>
      <c r="BZ857" s="1" t="s">
        <v>111</v>
      </c>
      <c r="CA857" s="1">
        <v>2</v>
      </c>
      <c r="CB857" s="1" t="s">
        <v>11006</v>
      </c>
      <c r="CC857" s="1" t="s">
        <v>11007</v>
      </c>
      <c r="CD857" s="1" t="s">
        <v>116</v>
      </c>
      <c r="CE857" s="1" t="s">
        <v>1197</v>
      </c>
      <c r="CF857" s="1" t="s">
        <v>117</v>
      </c>
      <c r="CG857" s="1">
        <v>96950</v>
      </c>
      <c r="CH857" s="3">
        <v>9.98</v>
      </c>
      <c r="CI857" s="3">
        <v>9.98</v>
      </c>
      <c r="CJ857" s="3">
        <v>0</v>
      </c>
      <c r="CK857" s="3">
        <v>0</v>
      </c>
      <c r="CL857" s="1" t="s">
        <v>137</v>
      </c>
      <c r="CM857" s="1" t="s">
        <v>362</v>
      </c>
      <c r="CN857" s="1" t="s">
        <v>139</v>
      </c>
      <c r="CP857" s="1" t="s">
        <v>111</v>
      </c>
      <c r="CQ857" s="1" t="s">
        <v>111</v>
      </c>
      <c r="CR857" s="1" t="s">
        <v>112</v>
      </c>
      <c r="CS857" s="1" t="s">
        <v>112</v>
      </c>
      <c r="CT857" s="1" t="s">
        <v>138</v>
      </c>
      <c r="CU857" s="1" t="s">
        <v>111</v>
      </c>
      <c r="CV857" s="1" t="s">
        <v>138</v>
      </c>
      <c r="CW857" s="1" t="s">
        <v>362</v>
      </c>
      <c r="CX857" s="1">
        <v>16702353313</v>
      </c>
      <c r="CY857" s="1" t="s">
        <v>1012</v>
      </c>
      <c r="CZ857" s="1" t="s">
        <v>138</v>
      </c>
      <c r="DA857" s="1" t="s">
        <v>111</v>
      </c>
      <c r="DB857" s="1" t="s">
        <v>112</v>
      </c>
      <c r="DC857" s="1" t="s">
        <v>1018</v>
      </c>
      <c r="DD857" s="1" t="s">
        <v>1019</v>
      </c>
      <c r="DE857" s="1" t="s">
        <v>202</v>
      </c>
      <c r="DF857" s="1" t="s">
        <v>1006</v>
      </c>
      <c r="DG857" s="1" t="s">
        <v>1012</v>
      </c>
    </row>
    <row r="858" spans="1:111" ht="15.6" customHeight="1" x14ac:dyDescent="0.25">
      <c r="A858" s="1" t="s">
        <v>11020</v>
      </c>
      <c r="B858" s="1" t="s">
        <v>238</v>
      </c>
      <c r="C858" s="2">
        <v>44270.020291782406</v>
      </c>
      <c r="D858" s="2">
        <v>44313</v>
      </c>
      <c r="E858" s="1" t="s">
        <v>110</v>
      </c>
      <c r="F858" s="2">
        <v>44437.833333333336</v>
      </c>
      <c r="G858" s="1" t="s">
        <v>111</v>
      </c>
      <c r="H858" s="1" t="s">
        <v>112</v>
      </c>
      <c r="I858" s="1" t="s">
        <v>112</v>
      </c>
      <c r="J858" s="1" t="s">
        <v>894</v>
      </c>
      <c r="L858" s="1" t="s">
        <v>7223</v>
      </c>
      <c r="M858" s="1" t="s">
        <v>11021</v>
      </c>
      <c r="N858" s="1" t="s">
        <v>167</v>
      </c>
      <c r="O858" s="1" t="s">
        <v>117</v>
      </c>
      <c r="P858" s="9">
        <v>96950</v>
      </c>
      <c r="Q858" s="1" t="s">
        <v>118</v>
      </c>
      <c r="S858" s="1">
        <v>16702341726</v>
      </c>
      <c r="U858" s="1">
        <v>311812</v>
      </c>
      <c r="V858" s="1" t="s">
        <v>119</v>
      </c>
      <c r="X858" s="1" t="s">
        <v>897</v>
      </c>
      <c r="Y858" s="1" t="s">
        <v>898</v>
      </c>
      <c r="Z858" s="1" t="s">
        <v>899</v>
      </c>
      <c r="AA858" s="1" t="s">
        <v>528</v>
      </c>
      <c r="AB858" s="1" t="s">
        <v>11022</v>
      </c>
      <c r="AC858" s="1" t="s">
        <v>896</v>
      </c>
      <c r="AD858" s="1" t="s">
        <v>167</v>
      </c>
      <c r="AE858" s="1" t="s">
        <v>117</v>
      </c>
      <c r="AF858" s="9">
        <v>96950</v>
      </c>
      <c r="AG858" s="1" t="s">
        <v>118</v>
      </c>
      <c r="AI858" s="1">
        <v>16702341726</v>
      </c>
      <c r="AK858" s="1" t="s">
        <v>900</v>
      </c>
      <c r="BC858" s="1" t="str">
        <f>"35-3021.00"</f>
        <v>35-3021.00</v>
      </c>
      <c r="BD858" s="1" t="s">
        <v>2867</v>
      </c>
      <c r="BE858" s="1" t="s">
        <v>11023</v>
      </c>
      <c r="BF858" s="1" t="s">
        <v>11024</v>
      </c>
      <c r="BG858" s="1">
        <v>25</v>
      </c>
      <c r="BH858" s="1">
        <v>25</v>
      </c>
      <c r="BI858" s="2">
        <v>44439</v>
      </c>
      <c r="BJ858" s="2">
        <v>45534</v>
      </c>
      <c r="BK858" s="2">
        <v>44439</v>
      </c>
      <c r="BL858" s="2">
        <v>45534</v>
      </c>
      <c r="BM858" s="1">
        <v>35</v>
      </c>
      <c r="BN858" s="1">
        <v>5</v>
      </c>
      <c r="BO858" s="1">
        <v>5</v>
      </c>
      <c r="BP858" s="1">
        <v>5</v>
      </c>
      <c r="BQ858" s="1">
        <v>5</v>
      </c>
      <c r="BR858" s="1">
        <v>5</v>
      </c>
      <c r="BS858" s="1">
        <v>5</v>
      </c>
      <c r="BT858" s="1">
        <v>5</v>
      </c>
      <c r="BU858" s="1" t="str">
        <f>"4:30 AM"</f>
        <v>4:30 AM</v>
      </c>
      <c r="BV858" s="1" t="str">
        <f>"7:00 PM"</f>
        <v>7:00 PM</v>
      </c>
      <c r="BW858" s="1" t="s">
        <v>135</v>
      </c>
      <c r="BX858" s="1">
        <v>3</v>
      </c>
      <c r="BY858" s="1">
        <v>3</v>
      </c>
      <c r="BZ858" s="1" t="s">
        <v>112</v>
      </c>
      <c r="CA858" s="1">
        <v>0</v>
      </c>
      <c r="CB858" s="4" t="s">
        <v>11025</v>
      </c>
      <c r="CC858" s="1" t="s">
        <v>7223</v>
      </c>
      <c r="CD858" s="1" t="s">
        <v>896</v>
      </c>
      <c r="CE858" s="1" t="s">
        <v>167</v>
      </c>
      <c r="CF858" s="1" t="s">
        <v>117</v>
      </c>
      <c r="CG858" s="1">
        <v>96950</v>
      </c>
      <c r="CH858" s="3">
        <v>8.15</v>
      </c>
      <c r="CI858" s="3">
        <v>8.15</v>
      </c>
      <c r="CJ858" s="3">
        <v>12.23</v>
      </c>
      <c r="CK858" s="3">
        <v>12.23</v>
      </c>
      <c r="CL858" s="1" t="s">
        <v>137</v>
      </c>
      <c r="CM858" s="1" t="s">
        <v>905</v>
      </c>
      <c r="CN858" s="1" t="s">
        <v>139</v>
      </c>
      <c r="CP858" s="1" t="s">
        <v>112</v>
      </c>
      <c r="CQ858" s="1" t="s">
        <v>111</v>
      </c>
      <c r="CR858" s="1" t="s">
        <v>112</v>
      </c>
      <c r="CS858" s="1" t="s">
        <v>111</v>
      </c>
      <c r="CT858" s="1" t="s">
        <v>138</v>
      </c>
      <c r="CU858" s="1" t="s">
        <v>111</v>
      </c>
      <c r="CV858" s="1" t="s">
        <v>138</v>
      </c>
      <c r="CW858" s="1" t="s">
        <v>906</v>
      </c>
      <c r="CX858" s="1">
        <v>16702341726</v>
      </c>
      <c r="CY858" s="1" t="s">
        <v>907</v>
      </c>
      <c r="CZ858" s="1" t="s">
        <v>230</v>
      </c>
      <c r="DA858" s="1" t="s">
        <v>111</v>
      </c>
      <c r="DB858" s="1" t="s">
        <v>112</v>
      </c>
    </row>
    <row r="859" spans="1:111" ht="15.6" customHeight="1" x14ac:dyDescent="0.25">
      <c r="A859" s="1" t="s">
        <v>11033</v>
      </c>
      <c r="B859" s="1" t="s">
        <v>238</v>
      </c>
      <c r="C859" s="2">
        <v>44243.996641203703</v>
      </c>
      <c r="D859" s="2">
        <v>44286</v>
      </c>
      <c r="E859" s="1" t="s">
        <v>110</v>
      </c>
      <c r="F859" s="2">
        <v>44376.833333333336</v>
      </c>
      <c r="G859" s="1" t="s">
        <v>112</v>
      </c>
      <c r="H859" s="1" t="s">
        <v>112</v>
      </c>
      <c r="I859" s="1" t="s">
        <v>112</v>
      </c>
      <c r="J859" s="1" t="s">
        <v>11034</v>
      </c>
      <c r="K859" s="1" t="s">
        <v>11035</v>
      </c>
      <c r="L859" s="1" t="s">
        <v>1465</v>
      </c>
      <c r="N859" s="1" t="s">
        <v>167</v>
      </c>
      <c r="O859" s="1" t="s">
        <v>117</v>
      </c>
      <c r="P859" s="9">
        <v>96950</v>
      </c>
      <c r="Q859" s="1" t="s">
        <v>118</v>
      </c>
      <c r="S859" s="1">
        <v>16702346378</v>
      </c>
      <c r="U859" s="1">
        <v>812112</v>
      </c>
      <c r="V859" s="1" t="s">
        <v>119</v>
      </c>
      <c r="X859" s="1" t="s">
        <v>1468</v>
      </c>
      <c r="Y859" s="1" t="s">
        <v>1469</v>
      </c>
      <c r="Z859" s="1" t="s">
        <v>275</v>
      </c>
      <c r="AA859" s="1" t="s">
        <v>528</v>
      </c>
      <c r="AB859" s="1" t="s">
        <v>1465</v>
      </c>
      <c r="AD859" s="1" t="s">
        <v>167</v>
      </c>
      <c r="AE859" s="1" t="s">
        <v>117</v>
      </c>
      <c r="AF859" s="9">
        <v>96950</v>
      </c>
      <c r="AG859" s="1" t="s">
        <v>118</v>
      </c>
      <c r="AI859" s="1">
        <v>16702346378</v>
      </c>
      <c r="AK859" s="1" t="s">
        <v>9534</v>
      </c>
      <c r="BC859" s="1" t="str">
        <f>"39-5012.00"</f>
        <v>39-5012.00</v>
      </c>
      <c r="BD859" s="1" t="s">
        <v>1831</v>
      </c>
      <c r="BE859" s="1" t="s">
        <v>11036</v>
      </c>
      <c r="BF859" s="1" t="s">
        <v>11037</v>
      </c>
      <c r="BG859" s="1">
        <v>2</v>
      </c>
      <c r="BH859" s="1">
        <v>2</v>
      </c>
      <c r="BI859" s="2">
        <v>44378</v>
      </c>
      <c r="BJ859" s="2">
        <v>44742</v>
      </c>
      <c r="BK859" s="2">
        <v>44378</v>
      </c>
      <c r="BL859" s="2">
        <v>44742</v>
      </c>
      <c r="BM859" s="1">
        <v>35</v>
      </c>
      <c r="BN859" s="1">
        <v>6</v>
      </c>
      <c r="BO859" s="1">
        <v>0</v>
      </c>
      <c r="BP859" s="1">
        <v>5</v>
      </c>
      <c r="BQ859" s="1">
        <v>6</v>
      </c>
      <c r="BR859" s="1">
        <v>6</v>
      </c>
      <c r="BS859" s="1">
        <v>6</v>
      </c>
      <c r="BT859" s="1">
        <v>6</v>
      </c>
      <c r="BU859" s="1" t="str">
        <f>"11:00 AM"</f>
        <v>11:00 AM</v>
      </c>
      <c r="BV859" s="1" t="str">
        <f>"5:00 PM"</f>
        <v>5:00 PM</v>
      </c>
      <c r="BW859" s="1" t="s">
        <v>135</v>
      </c>
      <c r="BX859" s="1">
        <v>0</v>
      </c>
      <c r="BY859" s="1">
        <v>12</v>
      </c>
      <c r="BZ859" s="1" t="s">
        <v>112</v>
      </c>
      <c r="CA859" s="1">
        <v>0</v>
      </c>
      <c r="CB859" s="1" t="s">
        <v>11038</v>
      </c>
      <c r="CC859" s="1" t="s">
        <v>9537</v>
      </c>
      <c r="CE859" s="1" t="s">
        <v>167</v>
      </c>
      <c r="CF859" s="1" t="s">
        <v>117</v>
      </c>
      <c r="CG859" s="1">
        <v>96950</v>
      </c>
      <c r="CH859" s="3">
        <v>8.08</v>
      </c>
      <c r="CI859" s="3">
        <v>8.08</v>
      </c>
      <c r="CJ859" s="3">
        <v>12.12</v>
      </c>
      <c r="CK859" s="3">
        <v>12.12</v>
      </c>
      <c r="CL859" s="1" t="s">
        <v>137</v>
      </c>
      <c r="CM859" s="1" t="s">
        <v>1474</v>
      </c>
      <c r="CN859" s="1" t="s">
        <v>139</v>
      </c>
      <c r="CP859" s="1" t="s">
        <v>112</v>
      </c>
      <c r="CQ859" s="1" t="s">
        <v>111</v>
      </c>
      <c r="CR859" s="1" t="s">
        <v>112</v>
      </c>
      <c r="CS859" s="1" t="s">
        <v>111</v>
      </c>
      <c r="CT859" s="1" t="s">
        <v>138</v>
      </c>
      <c r="CU859" s="1" t="s">
        <v>111</v>
      </c>
      <c r="CV859" s="1" t="s">
        <v>138</v>
      </c>
      <c r="CW859" s="1" t="s">
        <v>1475</v>
      </c>
      <c r="CX859" s="1">
        <v>16702346378</v>
      </c>
      <c r="CY859" s="1" t="s">
        <v>9534</v>
      </c>
      <c r="CZ859" s="1" t="s">
        <v>138</v>
      </c>
      <c r="DA859" s="1" t="s">
        <v>111</v>
      </c>
      <c r="DB859" s="1" t="s">
        <v>112</v>
      </c>
    </row>
    <row r="860" spans="1:111" ht="15.6" customHeight="1" x14ac:dyDescent="0.25">
      <c r="A860" s="1" t="s">
        <v>11039</v>
      </c>
      <c r="B860" s="1" t="s">
        <v>238</v>
      </c>
      <c r="C860" s="2">
        <v>44291.985148611115</v>
      </c>
      <c r="D860" s="2">
        <v>44328</v>
      </c>
      <c r="E860" s="1" t="s">
        <v>110</v>
      </c>
      <c r="F860" s="2">
        <v>44468.833333333336</v>
      </c>
      <c r="G860" s="1" t="s">
        <v>111</v>
      </c>
      <c r="H860" s="1" t="s">
        <v>112</v>
      </c>
      <c r="I860" s="1" t="s">
        <v>112</v>
      </c>
      <c r="J860" s="1" t="s">
        <v>11040</v>
      </c>
      <c r="K860" s="1" t="s">
        <v>3706</v>
      </c>
      <c r="L860" s="1" t="s">
        <v>11041</v>
      </c>
      <c r="M860" s="1" t="s">
        <v>3711</v>
      </c>
      <c r="N860" s="1" t="s">
        <v>167</v>
      </c>
      <c r="O860" s="1" t="s">
        <v>117</v>
      </c>
      <c r="P860" s="9">
        <v>96950</v>
      </c>
      <c r="Q860" s="1" t="s">
        <v>118</v>
      </c>
      <c r="R860" s="1" t="s">
        <v>168</v>
      </c>
      <c r="S860" s="1">
        <v>16702343423</v>
      </c>
      <c r="U860" s="1">
        <v>332321</v>
      </c>
      <c r="V860" s="1" t="s">
        <v>119</v>
      </c>
      <c r="X860" s="1" t="s">
        <v>7624</v>
      </c>
      <c r="Y860" s="1" t="s">
        <v>7625</v>
      </c>
      <c r="Z860" s="1" t="s">
        <v>168</v>
      </c>
      <c r="AA860" s="1" t="s">
        <v>7626</v>
      </c>
      <c r="AB860" s="1" t="s">
        <v>11042</v>
      </c>
      <c r="AC860" s="1" t="s">
        <v>3711</v>
      </c>
      <c r="AD860" s="1" t="s">
        <v>167</v>
      </c>
      <c r="AE860" s="1" t="s">
        <v>117</v>
      </c>
      <c r="AF860" s="9">
        <v>96950</v>
      </c>
      <c r="AG860" s="1" t="s">
        <v>118</v>
      </c>
      <c r="AH860" s="1" t="s">
        <v>168</v>
      </c>
      <c r="AI860" s="1">
        <v>16702343423</v>
      </c>
      <c r="AK860" s="1" t="s">
        <v>3712</v>
      </c>
      <c r="BC860" s="1" t="str">
        <f>"41-2022.00"</f>
        <v>41-2022.00</v>
      </c>
      <c r="BD860" s="1" t="s">
        <v>11043</v>
      </c>
      <c r="BE860" s="1" t="s">
        <v>11044</v>
      </c>
      <c r="BF860" s="1" t="s">
        <v>11045</v>
      </c>
      <c r="BG860" s="1">
        <v>1</v>
      </c>
      <c r="BH860" s="1">
        <v>1</v>
      </c>
      <c r="BI860" s="2">
        <v>44470</v>
      </c>
      <c r="BJ860" s="2">
        <v>45565</v>
      </c>
      <c r="BK860" s="2">
        <v>44470</v>
      </c>
      <c r="BL860" s="2">
        <v>45565</v>
      </c>
      <c r="BM860" s="1">
        <v>40</v>
      </c>
      <c r="BN860" s="1">
        <v>0</v>
      </c>
      <c r="BO860" s="1">
        <v>8</v>
      </c>
      <c r="BP860" s="1">
        <v>8</v>
      </c>
      <c r="BQ860" s="1">
        <v>8</v>
      </c>
      <c r="BR860" s="1">
        <v>8</v>
      </c>
      <c r="BS860" s="1">
        <v>8</v>
      </c>
      <c r="BT860" s="1">
        <v>0</v>
      </c>
      <c r="BU860" s="1" t="str">
        <f>"8:00 AM"</f>
        <v>8:00 AM</v>
      </c>
      <c r="BV860" s="1" t="str">
        <f>"5:00 PM"</f>
        <v>5:00 PM</v>
      </c>
      <c r="BW860" s="1" t="s">
        <v>135</v>
      </c>
      <c r="BX860" s="1">
        <v>12</v>
      </c>
      <c r="BY860" s="1">
        <v>12</v>
      </c>
      <c r="BZ860" s="1" t="s">
        <v>112</v>
      </c>
      <c r="CA860" s="1">
        <v>0</v>
      </c>
      <c r="CB860" s="1" t="s">
        <v>11046</v>
      </c>
      <c r="CC860" s="1" t="s">
        <v>11041</v>
      </c>
      <c r="CD860" s="1" t="s">
        <v>3711</v>
      </c>
      <c r="CE860" s="1" t="s">
        <v>167</v>
      </c>
      <c r="CF860" s="1" t="s">
        <v>117</v>
      </c>
      <c r="CG860" s="1">
        <v>96950</v>
      </c>
      <c r="CH860" s="3">
        <v>8.6999999999999993</v>
      </c>
      <c r="CI860" s="3">
        <v>8.6999999999999993</v>
      </c>
      <c r="CJ860" s="3">
        <v>13.05</v>
      </c>
      <c r="CK860" s="3">
        <v>13.05</v>
      </c>
      <c r="CL860" s="1" t="s">
        <v>137</v>
      </c>
      <c r="CM860" s="1" t="s">
        <v>138</v>
      </c>
      <c r="CN860" s="1" t="s">
        <v>139</v>
      </c>
      <c r="CP860" s="1" t="s">
        <v>112</v>
      </c>
      <c r="CQ860" s="1" t="s">
        <v>111</v>
      </c>
      <c r="CR860" s="1" t="s">
        <v>112</v>
      </c>
      <c r="CS860" s="1" t="s">
        <v>111</v>
      </c>
      <c r="CT860" s="1" t="s">
        <v>111</v>
      </c>
      <c r="CU860" s="1" t="s">
        <v>111</v>
      </c>
      <c r="CV860" s="1" t="s">
        <v>138</v>
      </c>
      <c r="CW860" s="1" t="s">
        <v>11047</v>
      </c>
      <c r="CX860" s="1">
        <v>16702343423</v>
      </c>
      <c r="CY860" s="1" t="s">
        <v>3712</v>
      </c>
      <c r="CZ860" s="1" t="s">
        <v>3706</v>
      </c>
      <c r="DA860" s="1" t="s">
        <v>111</v>
      </c>
      <c r="DB860" s="1" t="s">
        <v>112</v>
      </c>
      <c r="DC860" s="1" t="s">
        <v>3706</v>
      </c>
    </row>
    <row r="861" spans="1:111" ht="15.6" customHeight="1" x14ac:dyDescent="0.25">
      <c r="A861" s="1" t="s">
        <v>11048</v>
      </c>
      <c r="B861" s="1" t="s">
        <v>238</v>
      </c>
      <c r="C861" s="2">
        <v>44256.848064699072</v>
      </c>
      <c r="D861" s="2">
        <v>44295</v>
      </c>
      <c r="E861" s="1" t="s">
        <v>110</v>
      </c>
      <c r="F861" s="2">
        <v>44407.833333333336</v>
      </c>
      <c r="G861" s="1" t="s">
        <v>112</v>
      </c>
      <c r="H861" s="1" t="s">
        <v>112</v>
      </c>
      <c r="I861" s="1" t="s">
        <v>112</v>
      </c>
      <c r="J861" s="1" t="s">
        <v>5933</v>
      </c>
      <c r="L861" s="1" t="s">
        <v>7223</v>
      </c>
      <c r="M861" s="1" t="s">
        <v>896</v>
      </c>
      <c r="N861" s="1" t="s">
        <v>167</v>
      </c>
      <c r="O861" s="1" t="s">
        <v>117</v>
      </c>
      <c r="P861" s="9">
        <v>96950</v>
      </c>
      <c r="Q861" s="1" t="s">
        <v>118</v>
      </c>
      <c r="S861" s="1">
        <v>16702341726</v>
      </c>
      <c r="U861" s="1">
        <v>311812</v>
      </c>
      <c r="V861" s="1" t="s">
        <v>119</v>
      </c>
      <c r="X861" s="1" t="s">
        <v>5935</v>
      </c>
      <c r="Y861" s="1" t="s">
        <v>5936</v>
      </c>
      <c r="Z861" s="1" t="s">
        <v>5937</v>
      </c>
      <c r="AA861" s="1" t="s">
        <v>528</v>
      </c>
      <c r="AB861" s="1" t="s">
        <v>7223</v>
      </c>
      <c r="AC861" s="1" t="s">
        <v>896</v>
      </c>
      <c r="AD861" s="1" t="s">
        <v>167</v>
      </c>
      <c r="AE861" s="1" t="s">
        <v>117</v>
      </c>
      <c r="AF861" s="9">
        <v>96950</v>
      </c>
      <c r="AG861" s="1" t="s">
        <v>118</v>
      </c>
      <c r="AI861" s="1">
        <v>16702341726</v>
      </c>
      <c r="AK861" s="1" t="s">
        <v>900</v>
      </c>
      <c r="BC861" s="1" t="str">
        <f>"51-3011.00"</f>
        <v>51-3011.00</v>
      </c>
      <c r="BD861" s="1" t="s">
        <v>1079</v>
      </c>
      <c r="BE861" s="1" t="s">
        <v>7224</v>
      </c>
      <c r="BF861" s="1" t="s">
        <v>1079</v>
      </c>
      <c r="BG861" s="1">
        <v>3</v>
      </c>
      <c r="BH861" s="1">
        <v>3</v>
      </c>
      <c r="BI861" s="2">
        <v>44409</v>
      </c>
      <c r="BJ861" s="2">
        <v>44773</v>
      </c>
      <c r="BK861" s="2">
        <v>44409</v>
      </c>
      <c r="BL861" s="2">
        <v>44773</v>
      </c>
      <c r="BM861" s="1">
        <v>35</v>
      </c>
      <c r="BN861" s="1">
        <v>5</v>
      </c>
      <c r="BO861" s="1">
        <v>5</v>
      </c>
      <c r="BP861" s="1">
        <v>5</v>
      </c>
      <c r="BQ861" s="1">
        <v>5</v>
      </c>
      <c r="BR861" s="1">
        <v>5</v>
      </c>
      <c r="BS861" s="1">
        <v>5</v>
      </c>
      <c r="BT861" s="1">
        <v>5</v>
      </c>
      <c r="BU861" s="1" t="str">
        <f>"5:00 AM"</f>
        <v>5:00 AM</v>
      </c>
      <c r="BV861" s="1" t="str">
        <f>"8:00 PM"</f>
        <v>8:00 PM</v>
      </c>
      <c r="BW861" s="1" t="s">
        <v>135</v>
      </c>
      <c r="BX861" s="1">
        <v>6</v>
      </c>
      <c r="BY861" s="1">
        <v>12</v>
      </c>
      <c r="BZ861" s="1" t="s">
        <v>112</v>
      </c>
      <c r="CA861" s="1">
        <v>0</v>
      </c>
      <c r="CB861" s="4" t="s">
        <v>11049</v>
      </c>
      <c r="CC861" s="1" t="s">
        <v>7223</v>
      </c>
      <c r="CD861" s="1" t="s">
        <v>896</v>
      </c>
      <c r="CE861" s="1" t="s">
        <v>167</v>
      </c>
      <c r="CF861" s="1" t="s">
        <v>117</v>
      </c>
      <c r="CG861" s="1">
        <v>96950</v>
      </c>
      <c r="CH861" s="3">
        <v>7.9</v>
      </c>
      <c r="CI861" s="3">
        <v>7.9</v>
      </c>
      <c r="CJ861" s="3">
        <v>11.85</v>
      </c>
      <c r="CK861" s="3">
        <v>11.85</v>
      </c>
      <c r="CL861" s="1" t="s">
        <v>137</v>
      </c>
      <c r="CM861" s="1" t="s">
        <v>905</v>
      </c>
      <c r="CN861" s="1" t="s">
        <v>139</v>
      </c>
      <c r="CP861" s="1" t="s">
        <v>112</v>
      </c>
      <c r="CQ861" s="1" t="s">
        <v>111</v>
      </c>
      <c r="CR861" s="1" t="s">
        <v>112</v>
      </c>
      <c r="CS861" s="1" t="s">
        <v>111</v>
      </c>
      <c r="CT861" s="1" t="s">
        <v>138</v>
      </c>
      <c r="CU861" s="1" t="s">
        <v>111</v>
      </c>
      <c r="CV861" s="1" t="s">
        <v>138</v>
      </c>
      <c r="CW861" s="1" t="s">
        <v>906</v>
      </c>
      <c r="CX861" s="1">
        <v>16702341726</v>
      </c>
      <c r="CY861" s="1" t="s">
        <v>907</v>
      </c>
      <c r="CZ861" s="1" t="s">
        <v>230</v>
      </c>
      <c r="DA861" s="1" t="s">
        <v>111</v>
      </c>
      <c r="DB861" s="1" t="s">
        <v>112</v>
      </c>
    </row>
    <row r="862" spans="1:111" ht="15.6" customHeight="1" x14ac:dyDescent="0.25">
      <c r="A862" s="1" t="s">
        <v>11050</v>
      </c>
      <c r="B862" s="1" t="s">
        <v>238</v>
      </c>
      <c r="C862" s="2">
        <v>44329.83876875</v>
      </c>
      <c r="D862" s="2">
        <v>44358</v>
      </c>
      <c r="E862" s="1" t="s">
        <v>110</v>
      </c>
      <c r="F862" s="2">
        <v>44467.833333333336</v>
      </c>
      <c r="G862" s="1" t="s">
        <v>111</v>
      </c>
      <c r="H862" s="1" t="s">
        <v>112</v>
      </c>
      <c r="I862" s="1" t="s">
        <v>112</v>
      </c>
      <c r="J862" s="1" t="s">
        <v>4061</v>
      </c>
      <c r="K862" s="1" t="s">
        <v>2553</v>
      </c>
      <c r="L862" s="1" t="s">
        <v>11051</v>
      </c>
      <c r="M862" s="1" t="s">
        <v>2555</v>
      </c>
      <c r="N862" s="1" t="s">
        <v>4064</v>
      </c>
      <c r="O862" s="1" t="s">
        <v>117</v>
      </c>
      <c r="P862" s="9">
        <v>96950</v>
      </c>
      <c r="Q862" s="1" t="s">
        <v>118</v>
      </c>
      <c r="S862" s="1">
        <v>16702880407</v>
      </c>
      <c r="T862" s="1">
        <v>33</v>
      </c>
      <c r="U862" s="1">
        <v>212312</v>
      </c>
      <c r="V862" s="1" t="s">
        <v>119</v>
      </c>
      <c r="X862" s="1" t="s">
        <v>2556</v>
      </c>
      <c r="Y862" s="1" t="s">
        <v>1544</v>
      </c>
      <c r="Z862" s="1" t="s">
        <v>656</v>
      </c>
      <c r="AA862" s="1" t="s">
        <v>373</v>
      </c>
      <c r="AB862" s="1" t="s">
        <v>3742</v>
      </c>
      <c r="AC862" s="1" t="s">
        <v>2555</v>
      </c>
      <c r="AD862" s="1" t="s">
        <v>4064</v>
      </c>
      <c r="AE862" s="1" t="s">
        <v>117</v>
      </c>
      <c r="AF862" s="9">
        <v>96950</v>
      </c>
      <c r="AG862" s="1" t="s">
        <v>118</v>
      </c>
      <c r="AI862" s="1">
        <v>16702880407</v>
      </c>
      <c r="AJ862" s="1">
        <v>33</v>
      </c>
      <c r="AK862" s="1" t="s">
        <v>279</v>
      </c>
      <c r="BC862" s="1" t="str">
        <f>"49-3021.00"</f>
        <v>49-3021.00</v>
      </c>
      <c r="BD862" s="1" t="s">
        <v>280</v>
      </c>
      <c r="BE862" s="1" t="s">
        <v>11052</v>
      </c>
      <c r="BF862" s="1" t="s">
        <v>11053</v>
      </c>
      <c r="BG862" s="1">
        <v>1</v>
      </c>
      <c r="BH862" s="1">
        <v>1</v>
      </c>
      <c r="BI862" s="2">
        <v>44469</v>
      </c>
      <c r="BJ862" s="2">
        <v>45564</v>
      </c>
      <c r="BK862" s="2">
        <v>44469</v>
      </c>
      <c r="BL862" s="2">
        <v>45564</v>
      </c>
      <c r="BM862" s="1">
        <v>40</v>
      </c>
      <c r="BN862" s="1">
        <v>0</v>
      </c>
      <c r="BO862" s="1">
        <v>8</v>
      </c>
      <c r="BP862" s="1">
        <v>8</v>
      </c>
      <c r="BQ862" s="1">
        <v>8</v>
      </c>
      <c r="BR862" s="1">
        <v>8</v>
      </c>
      <c r="BS862" s="1">
        <v>8</v>
      </c>
      <c r="BT862" s="1">
        <v>0</v>
      </c>
      <c r="BU862" s="1" t="str">
        <f>"7:00 AM"</f>
        <v>7:00 AM</v>
      </c>
      <c r="BV862" s="1" t="str">
        <f>"3:30 PM"</f>
        <v>3:30 PM</v>
      </c>
      <c r="BW862" s="1" t="s">
        <v>135</v>
      </c>
      <c r="BX862" s="1">
        <v>0</v>
      </c>
      <c r="BY862" s="1">
        <v>12</v>
      </c>
      <c r="BZ862" s="1" t="s">
        <v>112</v>
      </c>
      <c r="CB862" s="1" t="s">
        <v>11054</v>
      </c>
      <c r="CC862" s="1" t="s">
        <v>3742</v>
      </c>
      <c r="CD862" s="1" t="s">
        <v>2555</v>
      </c>
      <c r="CE862" s="1" t="s">
        <v>4064</v>
      </c>
      <c r="CF862" s="1" t="s">
        <v>117</v>
      </c>
      <c r="CG862" s="1">
        <v>96950</v>
      </c>
      <c r="CH862" s="3">
        <v>9.6999999999999993</v>
      </c>
      <c r="CI862" s="3">
        <v>12.54</v>
      </c>
      <c r="CJ862" s="3">
        <v>14.55</v>
      </c>
      <c r="CK862" s="3">
        <v>18.809999999999999</v>
      </c>
      <c r="CL862" s="1" t="s">
        <v>137</v>
      </c>
      <c r="CM862" s="1" t="s">
        <v>138</v>
      </c>
      <c r="CN862" s="1" t="s">
        <v>218</v>
      </c>
      <c r="CP862" s="1" t="s">
        <v>112</v>
      </c>
      <c r="CQ862" s="1" t="s">
        <v>111</v>
      </c>
      <c r="CR862" s="1" t="s">
        <v>112</v>
      </c>
      <c r="CS862" s="1" t="s">
        <v>111</v>
      </c>
      <c r="CT862" s="1" t="s">
        <v>138</v>
      </c>
      <c r="CU862" s="1" t="s">
        <v>111</v>
      </c>
      <c r="CV862" s="1" t="s">
        <v>138</v>
      </c>
      <c r="CW862" s="1" t="s">
        <v>8963</v>
      </c>
      <c r="CX862" s="1">
        <v>16702880407</v>
      </c>
      <c r="CY862" s="1" t="s">
        <v>279</v>
      </c>
      <c r="CZ862" s="1" t="s">
        <v>380</v>
      </c>
      <c r="DA862" s="1" t="s">
        <v>111</v>
      </c>
      <c r="DB862" s="1" t="s">
        <v>112</v>
      </c>
      <c r="DC862" s="1" t="s">
        <v>362</v>
      </c>
    </row>
    <row r="863" spans="1:111" ht="15.6" customHeight="1" x14ac:dyDescent="0.25">
      <c r="A863" s="1" t="s">
        <v>11055</v>
      </c>
      <c r="B863" s="1" t="s">
        <v>238</v>
      </c>
      <c r="C863" s="2">
        <v>44328.085187037039</v>
      </c>
      <c r="D863" s="2">
        <v>44362</v>
      </c>
      <c r="E863" s="1" t="s">
        <v>110</v>
      </c>
      <c r="F863" s="2">
        <v>44468.833333333336</v>
      </c>
      <c r="G863" s="1" t="s">
        <v>111</v>
      </c>
      <c r="H863" s="1" t="s">
        <v>112</v>
      </c>
      <c r="I863" s="1" t="s">
        <v>112</v>
      </c>
      <c r="J863" s="1" t="s">
        <v>8219</v>
      </c>
      <c r="K863" s="1" t="s">
        <v>11056</v>
      </c>
      <c r="L863" s="1" t="s">
        <v>7417</v>
      </c>
      <c r="M863" s="1" t="s">
        <v>7418</v>
      </c>
      <c r="N863" s="1" t="s">
        <v>167</v>
      </c>
      <c r="O863" s="1" t="s">
        <v>117</v>
      </c>
      <c r="P863" s="9">
        <v>96950</v>
      </c>
      <c r="Q863" s="1" t="s">
        <v>118</v>
      </c>
      <c r="S863" s="1">
        <v>16702349272</v>
      </c>
      <c r="T863" s="1">
        <v>126</v>
      </c>
      <c r="U863" s="1">
        <v>511110</v>
      </c>
      <c r="V863" s="1" t="s">
        <v>119</v>
      </c>
      <c r="X863" s="1" t="s">
        <v>7419</v>
      </c>
      <c r="Y863" s="1" t="s">
        <v>8221</v>
      </c>
      <c r="Z863" s="1" t="s">
        <v>723</v>
      </c>
      <c r="AA863" s="1" t="s">
        <v>245</v>
      </c>
      <c r="AB863" s="1" t="s">
        <v>7417</v>
      </c>
      <c r="AC863" s="1" t="s">
        <v>7418</v>
      </c>
      <c r="AD863" s="1" t="s">
        <v>167</v>
      </c>
      <c r="AE863" s="1" t="s">
        <v>117</v>
      </c>
      <c r="AF863" s="9">
        <v>96950</v>
      </c>
      <c r="AG863" s="1" t="s">
        <v>118</v>
      </c>
      <c r="AI863" s="1">
        <v>16702349272</v>
      </c>
      <c r="AJ863" s="1">
        <v>102</v>
      </c>
      <c r="AK863" s="1" t="s">
        <v>6027</v>
      </c>
      <c r="BC863" s="1" t="str">
        <f>"13-2011.01"</f>
        <v>13-2011.01</v>
      </c>
      <c r="BD863" s="1" t="s">
        <v>932</v>
      </c>
      <c r="BE863" s="1" t="s">
        <v>11057</v>
      </c>
      <c r="BF863" s="1" t="s">
        <v>759</v>
      </c>
      <c r="BG863" s="1">
        <v>2</v>
      </c>
      <c r="BH863" s="1">
        <v>2</v>
      </c>
      <c r="BI863" s="2">
        <v>44470</v>
      </c>
      <c r="BJ863" s="2">
        <v>45565</v>
      </c>
      <c r="BK863" s="2">
        <v>44470</v>
      </c>
      <c r="BL863" s="2">
        <v>45565</v>
      </c>
      <c r="BM863" s="1">
        <v>35</v>
      </c>
      <c r="BN863" s="1">
        <v>0</v>
      </c>
      <c r="BO863" s="1">
        <v>8</v>
      </c>
      <c r="BP863" s="1">
        <v>8</v>
      </c>
      <c r="BQ863" s="1">
        <v>8</v>
      </c>
      <c r="BR863" s="1">
        <v>8</v>
      </c>
      <c r="BS863" s="1">
        <v>3</v>
      </c>
      <c r="BT863" s="1">
        <v>0</v>
      </c>
      <c r="BU863" s="1" t="str">
        <f>"8:00 AM"</f>
        <v>8:00 AM</v>
      </c>
      <c r="BV863" s="1" t="str">
        <f>"5:00 PM"</f>
        <v>5:00 PM</v>
      </c>
      <c r="BW863" s="1" t="s">
        <v>193</v>
      </c>
      <c r="BX863" s="1">
        <v>0</v>
      </c>
      <c r="BY863" s="1">
        <v>48</v>
      </c>
      <c r="BZ863" s="1" t="s">
        <v>112</v>
      </c>
      <c r="CB863" s="1" t="s">
        <v>11058</v>
      </c>
      <c r="CC863" s="1" t="s">
        <v>11059</v>
      </c>
      <c r="CD863" s="1" t="s">
        <v>1197</v>
      </c>
      <c r="CE863" s="1" t="s">
        <v>116</v>
      </c>
      <c r="CF863" s="1" t="s">
        <v>117</v>
      </c>
      <c r="CG863" s="1">
        <v>96950</v>
      </c>
      <c r="CH863" s="3">
        <v>14.85</v>
      </c>
      <c r="CI863" s="3">
        <v>14.85</v>
      </c>
      <c r="CJ863" s="3">
        <v>22.27</v>
      </c>
      <c r="CK863" s="3">
        <v>22.27</v>
      </c>
      <c r="CL863" s="1" t="s">
        <v>137</v>
      </c>
      <c r="CN863" s="1" t="s">
        <v>139</v>
      </c>
      <c r="CP863" s="1" t="s">
        <v>112</v>
      </c>
      <c r="CQ863" s="1" t="s">
        <v>111</v>
      </c>
      <c r="CR863" s="1" t="s">
        <v>112</v>
      </c>
      <c r="CS863" s="1" t="s">
        <v>111</v>
      </c>
      <c r="CT863" s="1" t="s">
        <v>138</v>
      </c>
      <c r="CU863" s="1" t="s">
        <v>111</v>
      </c>
      <c r="CV863" s="1" t="s">
        <v>138</v>
      </c>
      <c r="CW863" s="1" t="s">
        <v>11060</v>
      </c>
      <c r="CX863" s="1">
        <v>16702349272</v>
      </c>
      <c r="CY863" s="1" t="s">
        <v>6027</v>
      </c>
      <c r="CZ863" s="1" t="s">
        <v>8226</v>
      </c>
      <c r="DA863" s="1" t="s">
        <v>111</v>
      </c>
      <c r="DB863" s="1" t="s">
        <v>112</v>
      </c>
      <c r="DC863" s="1" t="s">
        <v>671</v>
      </c>
      <c r="DD863" s="1" t="s">
        <v>7425</v>
      </c>
      <c r="DE863" s="1" t="s">
        <v>7426</v>
      </c>
      <c r="DF863" s="1" t="s">
        <v>8219</v>
      </c>
      <c r="DG863" s="1" t="s">
        <v>8227</v>
      </c>
    </row>
    <row r="864" spans="1:111" ht="15.6" customHeight="1" x14ac:dyDescent="0.25">
      <c r="A864" s="1" t="s">
        <v>11061</v>
      </c>
      <c r="B864" s="1" t="s">
        <v>238</v>
      </c>
      <c r="C864" s="2">
        <v>44336.60271979167</v>
      </c>
      <c r="D864" s="2">
        <v>44368</v>
      </c>
      <c r="E864" s="1" t="s">
        <v>110</v>
      </c>
      <c r="F864" s="2">
        <v>44468.833333333336</v>
      </c>
      <c r="G864" s="1" t="s">
        <v>111</v>
      </c>
      <c r="H864" s="1" t="s">
        <v>112</v>
      </c>
      <c r="I864" s="1" t="s">
        <v>112</v>
      </c>
      <c r="J864" s="1" t="s">
        <v>11062</v>
      </c>
      <c r="K864" s="1" t="s">
        <v>11063</v>
      </c>
      <c r="L864" s="1" t="s">
        <v>1412</v>
      </c>
      <c r="M864" s="1" t="s">
        <v>138</v>
      </c>
      <c r="N864" s="1" t="s">
        <v>116</v>
      </c>
      <c r="O864" s="1" t="s">
        <v>117</v>
      </c>
      <c r="P864" s="9">
        <v>96950</v>
      </c>
      <c r="Q864" s="1" t="s">
        <v>118</v>
      </c>
      <c r="R864" s="1" t="s">
        <v>242</v>
      </c>
      <c r="S864" s="1">
        <v>16702851998</v>
      </c>
      <c r="U864" s="1">
        <v>4451</v>
      </c>
      <c r="V864" s="1" t="s">
        <v>119</v>
      </c>
      <c r="X864" s="1" t="s">
        <v>5320</v>
      </c>
      <c r="Y864" s="1" t="s">
        <v>5321</v>
      </c>
      <c r="Z864" s="1" t="s">
        <v>5322</v>
      </c>
      <c r="AA864" s="1" t="s">
        <v>973</v>
      </c>
      <c r="AB864" s="1" t="s">
        <v>1412</v>
      </c>
      <c r="AC864" s="1" t="s">
        <v>138</v>
      </c>
      <c r="AD864" s="1" t="s">
        <v>116</v>
      </c>
      <c r="AE864" s="1" t="s">
        <v>117</v>
      </c>
      <c r="AF864" s="9">
        <v>96950</v>
      </c>
      <c r="AG864" s="1" t="s">
        <v>118</v>
      </c>
      <c r="AH864" s="1">
        <v>96950</v>
      </c>
      <c r="AI864" s="1">
        <v>16702851998</v>
      </c>
      <c r="AK864" s="1" t="s">
        <v>11064</v>
      </c>
      <c r="BC864" s="1" t="str">
        <f>"11-1021.00"</f>
        <v>11-1021.00</v>
      </c>
      <c r="BD864" s="1" t="s">
        <v>248</v>
      </c>
      <c r="BE864" s="1" t="s">
        <v>11065</v>
      </c>
      <c r="BF864" s="1" t="s">
        <v>964</v>
      </c>
      <c r="BG864" s="1">
        <v>1</v>
      </c>
      <c r="BH864" s="1">
        <v>1</v>
      </c>
      <c r="BI864" s="2">
        <v>44470</v>
      </c>
      <c r="BJ864" s="2">
        <v>45565</v>
      </c>
      <c r="BK864" s="2">
        <v>44470</v>
      </c>
      <c r="BL864" s="2">
        <v>45565</v>
      </c>
      <c r="BM864" s="1">
        <v>35</v>
      </c>
      <c r="BN864" s="1">
        <v>0</v>
      </c>
      <c r="BO864" s="1">
        <v>7</v>
      </c>
      <c r="BP864" s="1">
        <v>7</v>
      </c>
      <c r="BQ864" s="1">
        <v>7</v>
      </c>
      <c r="BR864" s="1">
        <v>7</v>
      </c>
      <c r="BS864" s="1">
        <v>7</v>
      </c>
      <c r="BT864" s="1">
        <v>0</v>
      </c>
      <c r="BU864" s="1" t="str">
        <f>"8:00 AM"</f>
        <v>8:00 AM</v>
      </c>
      <c r="BV864" s="1" t="str">
        <f>"5:00 PM"</f>
        <v>5:00 PM</v>
      </c>
      <c r="BW864" s="1" t="s">
        <v>135</v>
      </c>
      <c r="BX864" s="1">
        <v>0</v>
      </c>
      <c r="BY864" s="1">
        <v>36</v>
      </c>
      <c r="BZ864" s="1" t="s">
        <v>111</v>
      </c>
      <c r="CA864" s="1">
        <v>2</v>
      </c>
      <c r="CB864" s="4" t="s">
        <v>11066</v>
      </c>
      <c r="CC864" s="1" t="s">
        <v>1412</v>
      </c>
      <c r="CD864" s="1" t="s">
        <v>138</v>
      </c>
      <c r="CE864" s="1" t="s">
        <v>116</v>
      </c>
      <c r="CF864" s="1" t="s">
        <v>117</v>
      </c>
      <c r="CG864" s="1">
        <v>96950</v>
      </c>
      <c r="CH864" s="3">
        <v>22.55</v>
      </c>
      <c r="CI864" s="3">
        <v>22.55</v>
      </c>
      <c r="CL864" s="1" t="s">
        <v>137</v>
      </c>
      <c r="CM864" s="1" t="s">
        <v>9040</v>
      </c>
      <c r="CN864" s="1" t="s">
        <v>139</v>
      </c>
      <c r="CP864" s="1" t="s">
        <v>112</v>
      </c>
      <c r="CQ864" s="1" t="s">
        <v>111</v>
      </c>
      <c r="CR864" s="1" t="s">
        <v>112</v>
      </c>
      <c r="CS864" s="1" t="s">
        <v>112</v>
      </c>
      <c r="CT864" s="1" t="s">
        <v>138</v>
      </c>
      <c r="CU864" s="1" t="s">
        <v>111</v>
      </c>
      <c r="CV864" s="1" t="s">
        <v>138</v>
      </c>
      <c r="CW864" s="1" t="s">
        <v>980</v>
      </c>
      <c r="CX864" s="1">
        <v>16702851998</v>
      </c>
      <c r="CY864" s="1" t="s">
        <v>11067</v>
      </c>
      <c r="CZ864" s="1" t="s">
        <v>138</v>
      </c>
      <c r="DA864" s="1" t="s">
        <v>111</v>
      </c>
      <c r="DB864" s="1" t="s">
        <v>112</v>
      </c>
    </row>
    <row r="865" spans="1:111" ht="15.6" customHeight="1" x14ac:dyDescent="0.25">
      <c r="A865" s="1" t="s">
        <v>11068</v>
      </c>
      <c r="B865" s="1" t="s">
        <v>238</v>
      </c>
      <c r="C865" s="2">
        <v>44330.918139814814</v>
      </c>
      <c r="D865" s="2">
        <v>44371</v>
      </c>
      <c r="E865" s="1" t="s">
        <v>110</v>
      </c>
      <c r="F865" s="2">
        <v>44468.833333333336</v>
      </c>
      <c r="G865" s="1" t="s">
        <v>111</v>
      </c>
      <c r="H865" s="1" t="s">
        <v>112</v>
      </c>
      <c r="I865" s="1" t="s">
        <v>112</v>
      </c>
      <c r="J865" s="1" t="s">
        <v>3300</v>
      </c>
      <c r="K865" s="1" t="s">
        <v>10793</v>
      </c>
      <c r="L865" s="1" t="s">
        <v>3307</v>
      </c>
      <c r="M865" s="1" t="s">
        <v>11069</v>
      </c>
      <c r="N865" s="1" t="s">
        <v>116</v>
      </c>
      <c r="O865" s="1" t="s">
        <v>117</v>
      </c>
      <c r="P865" s="9">
        <v>96950</v>
      </c>
      <c r="Q865" s="1" t="s">
        <v>118</v>
      </c>
      <c r="S865" s="1">
        <v>16709894247</v>
      </c>
      <c r="U865" s="1">
        <v>238990</v>
      </c>
      <c r="V865" s="1" t="s">
        <v>119</v>
      </c>
      <c r="X865" s="1" t="s">
        <v>3304</v>
      </c>
      <c r="Y865" s="1" t="s">
        <v>3305</v>
      </c>
      <c r="Z865" s="1" t="s">
        <v>3306</v>
      </c>
      <c r="AA865" s="1" t="s">
        <v>245</v>
      </c>
      <c r="AB865" s="1" t="s">
        <v>3307</v>
      </c>
      <c r="AC865" s="1" t="s">
        <v>11069</v>
      </c>
      <c r="AD865" s="1" t="s">
        <v>116</v>
      </c>
      <c r="AE865" s="1" t="s">
        <v>117</v>
      </c>
      <c r="AF865" s="9">
        <v>96950</v>
      </c>
      <c r="AG865" s="1" t="s">
        <v>118</v>
      </c>
      <c r="AI865" s="1">
        <v>16709894247</v>
      </c>
      <c r="AK865" s="1" t="s">
        <v>3309</v>
      </c>
      <c r="BC865" s="1" t="str">
        <f>"49-9071.00"</f>
        <v>49-9071.00</v>
      </c>
      <c r="BD865" s="1" t="s">
        <v>214</v>
      </c>
      <c r="BE865" s="1" t="s">
        <v>11070</v>
      </c>
      <c r="BF865" s="1" t="s">
        <v>678</v>
      </c>
      <c r="BG865" s="1">
        <v>5</v>
      </c>
      <c r="BH865" s="1">
        <v>5</v>
      </c>
      <c r="BI865" s="2">
        <v>44470</v>
      </c>
      <c r="BJ865" s="2">
        <v>44834</v>
      </c>
      <c r="BK865" s="2">
        <v>44470</v>
      </c>
      <c r="BL865" s="2">
        <v>44834</v>
      </c>
      <c r="BM865" s="1">
        <v>35</v>
      </c>
      <c r="BN865" s="1">
        <v>0</v>
      </c>
      <c r="BO865" s="1">
        <v>7</v>
      </c>
      <c r="BP865" s="1">
        <v>7</v>
      </c>
      <c r="BQ865" s="1">
        <v>7</v>
      </c>
      <c r="BR865" s="1">
        <v>7</v>
      </c>
      <c r="BS865" s="1">
        <v>7</v>
      </c>
      <c r="BT865" s="1">
        <v>0</v>
      </c>
      <c r="BU865" s="1" t="str">
        <f>"8:00 AM"</f>
        <v>8:00 AM</v>
      </c>
      <c r="BV865" s="1" t="str">
        <f>"4:00 PM"</f>
        <v>4:00 PM</v>
      </c>
      <c r="BW865" s="1" t="s">
        <v>135</v>
      </c>
      <c r="BX865" s="1">
        <v>0</v>
      </c>
      <c r="BY865" s="1">
        <v>12</v>
      </c>
      <c r="BZ865" s="1" t="s">
        <v>112</v>
      </c>
      <c r="CB865" s="4" t="s">
        <v>11071</v>
      </c>
      <c r="CC865" s="1" t="s">
        <v>10798</v>
      </c>
      <c r="CD865" s="1" t="s">
        <v>1197</v>
      </c>
      <c r="CE865" s="1" t="s">
        <v>116</v>
      </c>
      <c r="CF865" s="1" t="s">
        <v>117</v>
      </c>
      <c r="CG865" s="1">
        <v>96950</v>
      </c>
      <c r="CH865" s="3">
        <v>8.7100000000000009</v>
      </c>
      <c r="CI865" s="3">
        <v>8.7100000000000009</v>
      </c>
      <c r="CJ865" s="3">
        <v>13.06</v>
      </c>
      <c r="CK865" s="3">
        <v>13.06</v>
      </c>
      <c r="CL865" s="1" t="s">
        <v>137</v>
      </c>
      <c r="CM865" s="1" t="s">
        <v>138</v>
      </c>
      <c r="CN865" s="1" t="s">
        <v>139</v>
      </c>
      <c r="CP865" s="1" t="s">
        <v>112</v>
      </c>
      <c r="CQ865" s="1" t="s">
        <v>111</v>
      </c>
      <c r="CR865" s="1" t="s">
        <v>112</v>
      </c>
      <c r="CS865" s="1" t="s">
        <v>111</v>
      </c>
      <c r="CT865" s="1" t="s">
        <v>138</v>
      </c>
      <c r="CU865" s="1" t="s">
        <v>111</v>
      </c>
      <c r="CV865" s="1" t="s">
        <v>111</v>
      </c>
      <c r="CW865" s="1" t="s">
        <v>3314</v>
      </c>
      <c r="CX865" s="1">
        <v>16709894247</v>
      </c>
      <c r="CY865" s="1" t="s">
        <v>3309</v>
      </c>
      <c r="CZ865" s="1" t="s">
        <v>138</v>
      </c>
      <c r="DA865" s="1" t="s">
        <v>111</v>
      </c>
      <c r="DB865" s="1" t="s">
        <v>112</v>
      </c>
    </row>
    <row r="866" spans="1:111" ht="15.6" customHeight="1" x14ac:dyDescent="0.25">
      <c r="A866" s="1" t="s">
        <v>11072</v>
      </c>
      <c r="B866" s="1" t="s">
        <v>238</v>
      </c>
      <c r="C866" s="2">
        <v>44292.985952893519</v>
      </c>
      <c r="D866" s="2">
        <v>44334</v>
      </c>
      <c r="E866" s="1" t="s">
        <v>110</v>
      </c>
      <c r="F866" s="2">
        <v>44468.833333333336</v>
      </c>
      <c r="G866" s="1" t="s">
        <v>112</v>
      </c>
      <c r="H866" s="1" t="s">
        <v>112</v>
      </c>
      <c r="I866" s="1" t="s">
        <v>112</v>
      </c>
      <c r="J866" s="1" t="s">
        <v>9030</v>
      </c>
      <c r="K866" s="1" t="s">
        <v>11073</v>
      </c>
      <c r="L866" s="1" t="s">
        <v>1051</v>
      </c>
      <c r="N866" s="1" t="s">
        <v>116</v>
      </c>
      <c r="O866" s="1" t="s">
        <v>117</v>
      </c>
      <c r="P866" s="9">
        <v>96950</v>
      </c>
      <c r="Q866" s="1" t="s">
        <v>118</v>
      </c>
      <c r="S866" s="1">
        <v>16702358778</v>
      </c>
      <c r="U866" s="1">
        <v>524210</v>
      </c>
      <c r="V866" s="1" t="s">
        <v>119</v>
      </c>
      <c r="X866" s="1" t="s">
        <v>1052</v>
      </c>
      <c r="Y866" s="1" t="s">
        <v>1053</v>
      </c>
      <c r="Z866" s="1" t="s">
        <v>1054</v>
      </c>
      <c r="AA866" s="1" t="s">
        <v>373</v>
      </c>
      <c r="AB866" s="1" t="s">
        <v>1051</v>
      </c>
      <c r="AD866" s="1" t="s">
        <v>116</v>
      </c>
      <c r="AE866" s="1" t="s">
        <v>117</v>
      </c>
      <c r="AF866" s="9">
        <v>96950</v>
      </c>
      <c r="AG866" s="1" t="s">
        <v>118</v>
      </c>
      <c r="AI866" s="1">
        <v>16702358778</v>
      </c>
      <c r="AK866" s="1" t="s">
        <v>1055</v>
      </c>
      <c r="BC866" s="1" t="str">
        <f>"13-2053.00"</f>
        <v>13-2053.00</v>
      </c>
      <c r="BD866" s="1" t="s">
        <v>2602</v>
      </c>
      <c r="BE866" s="1" t="s">
        <v>11074</v>
      </c>
      <c r="BF866" s="1" t="s">
        <v>11075</v>
      </c>
      <c r="BG866" s="1">
        <v>1</v>
      </c>
      <c r="BH866" s="1">
        <v>1</v>
      </c>
      <c r="BI866" s="2">
        <v>44470</v>
      </c>
      <c r="BJ866" s="2">
        <v>44834</v>
      </c>
      <c r="BK866" s="2">
        <v>44470</v>
      </c>
      <c r="BL866" s="2">
        <v>44834</v>
      </c>
      <c r="BM866" s="1">
        <v>40</v>
      </c>
      <c r="BN866" s="1">
        <v>0</v>
      </c>
      <c r="BO866" s="1">
        <v>8</v>
      </c>
      <c r="BP866" s="1">
        <v>8</v>
      </c>
      <c r="BQ866" s="1">
        <v>8</v>
      </c>
      <c r="BR866" s="1">
        <v>8</v>
      </c>
      <c r="BS866" s="1">
        <v>8</v>
      </c>
      <c r="BT866" s="1">
        <v>0</v>
      </c>
      <c r="BU866" s="1" t="str">
        <f>"8:00 AM"</f>
        <v>8:00 AM</v>
      </c>
      <c r="BV866" s="1" t="str">
        <f>"5:00 PM"</f>
        <v>5:00 PM</v>
      </c>
      <c r="BW866" s="1" t="s">
        <v>135</v>
      </c>
      <c r="BX866" s="1">
        <v>0</v>
      </c>
      <c r="BY866" s="1">
        <v>12</v>
      </c>
      <c r="BZ866" s="1" t="s">
        <v>112</v>
      </c>
      <c r="CA866" s="1">
        <v>0</v>
      </c>
      <c r="CB866" s="1" t="s">
        <v>138</v>
      </c>
      <c r="CC866" s="1" t="s">
        <v>1757</v>
      </c>
      <c r="CE866" s="1" t="s">
        <v>116</v>
      </c>
      <c r="CF866" s="1" t="s">
        <v>117</v>
      </c>
      <c r="CG866" s="1">
        <v>96950</v>
      </c>
      <c r="CH866" s="3">
        <v>10.37</v>
      </c>
      <c r="CI866" s="3">
        <v>10.37</v>
      </c>
      <c r="CJ866" s="3">
        <v>15.55</v>
      </c>
      <c r="CK866" s="3">
        <v>15.55</v>
      </c>
      <c r="CL866" s="1" t="s">
        <v>137</v>
      </c>
      <c r="CM866" s="1" t="s">
        <v>168</v>
      </c>
      <c r="CN866" s="1" t="s">
        <v>139</v>
      </c>
      <c r="CP866" s="1" t="s">
        <v>112</v>
      </c>
      <c r="CQ866" s="1" t="s">
        <v>111</v>
      </c>
      <c r="CR866" s="1" t="s">
        <v>111</v>
      </c>
      <c r="CS866" s="1" t="s">
        <v>111</v>
      </c>
      <c r="CT866" s="1" t="s">
        <v>138</v>
      </c>
      <c r="CU866" s="1" t="s">
        <v>111</v>
      </c>
      <c r="CV866" s="1" t="s">
        <v>111</v>
      </c>
      <c r="CW866" s="1" t="s">
        <v>11076</v>
      </c>
      <c r="CX866" s="1">
        <v>16702358778</v>
      </c>
      <c r="CY866" s="1" t="s">
        <v>1055</v>
      </c>
      <c r="CZ866" s="1" t="s">
        <v>138</v>
      </c>
      <c r="DA866" s="1" t="s">
        <v>111</v>
      </c>
      <c r="DB866" s="1" t="s">
        <v>112</v>
      </c>
    </row>
    <row r="867" spans="1:111" ht="15.6" customHeight="1" x14ac:dyDescent="0.25">
      <c r="A867" s="1" t="s">
        <v>11077</v>
      </c>
      <c r="B867" s="1" t="s">
        <v>238</v>
      </c>
      <c r="C867" s="2">
        <v>44305.772541319442</v>
      </c>
      <c r="D867" s="2">
        <v>44333</v>
      </c>
      <c r="E867" s="1" t="s">
        <v>110</v>
      </c>
      <c r="F867" s="2">
        <v>44468.833333333336</v>
      </c>
      <c r="G867" s="1" t="s">
        <v>111</v>
      </c>
      <c r="H867" s="1" t="s">
        <v>112</v>
      </c>
      <c r="I867" s="1" t="s">
        <v>112</v>
      </c>
      <c r="J867" s="1" t="s">
        <v>11078</v>
      </c>
      <c r="K867" s="1" t="s">
        <v>11079</v>
      </c>
      <c r="L867" s="1" t="s">
        <v>11080</v>
      </c>
      <c r="N867" s="1" t="s">
        <v>116</v>
      </c>
      <c r="O867" s="1" t="s">
        <v>117</v>
      </c>
      <c r="P867" s="9">
        <v>96950</v>
      </c>
      <c r="Q867" s="1" t="s">
        <v>118</v>
      </c>
      <c r="S867" s="1">
        <v>16702346412</v>
      </c>
      <c r="U867" s="1">
        <v>72111</v>
      </c>
      <c r="V867" s="1" t="s">
        <v>119</v>
      </c>
      <c r="X867" s="1" t="s">
        <v>11081</v>
      </c>
      <c r="Y867" s="1" t="s">
        <v>11082</v>
      </c>
      <c r="AA867" s="1" t="s">
        <v>1129</v>
      </c>
      <c r="AB867" s="1" t="s">
        <v>11080</v>
      </c>
      <c r="AD867" s="1" t="s">
        <v>116</v>
      </c>
      <c r="AE867" s="1" t="s">
        <v>117</v>
      </c>
      <c r="AF867" s="9">
        <v>96950</v>
      </c>
      <c r="AG867" s="1" t="s">
        <v>118</v>
      </c>
      <c r="AI867" s="1">
        <v>16702346412</v>
      </c>
      <c r="AK867" s="1" t="s">
        <v>11083</v>
      </c>
      <c r="BC867" s="1" t="str">
        <f>"49-9043.00"</f>
        <v>49-9043.00</v>
      </c>
      <c r="BD867" s="1" t="s">
        <v>10698</v>
      </c>
      <c r="BE867" s="1" t="s">
        <v>11084</v>
      </c>
      <c r="BF867" s="1" t="s">
        <v>11085</v>
      </c>
      <c r="BG867" s="1">
        <v>1</v>
      </c>
      <c r="BH867" s="1">
        <v>1</v>
      </c>
      <c r="BI867" s="2">
        <v>44470</v>
      </c>
      <c r="BJ867" s="2">
        <v>44834</v>
      </c>
      <c r="BK867" s="2">
        <v>44470</v>
      </c>
      <c r="BL867" s="2">
        <v>44834</v>
      </c>
      <c r="BM867" s="1">
        <v>35</v>
      </c>
      <c r="BN867" s="1">
        <v>0</v>
      </c>
      <c r="BO867" s="1">
        <v>7</v>
      </c>
      <c r="BP867" s="1">
        <v>7</v>
      </c>
      <c r="BQ867" s="1">
        <v>7</v>
      </c>
      <c r="BR867" s="1">
        <v>7</v>
      </c>
      <c r="BS867" s="1">
        <v>7</v>
      </c>
      <c r="BT867" s="1">
        <v>0</v>
      </c>
      <c r="BU867" s="1" t="str">
        <f>"8:00 AM"</f>
        <v>8:00 AM</v>
      </c>
      <c r="BV867" s="1" t="str">
        <f>"4:00 PM"</f>
        <v>4:00 PM</v>
      </c>
      <c r="BW867" s="1" t="s">
        <v>135</v>
      </c>
      <c r="BX867" s="1">
        <v>0</v>
      </c>
      <c r="BY867" s="1">
        <v>24</v>
      </c>
      <c r="BZ867" s="1" t="s">
        <v>111</v>
      </c>
      <c r="CA867" s="1">
        <v>5</v>
      </c>
      <c r="CB867" s="1" t="s">
        <v>11086</v>
      </c>
      <c r="CC867" s="1" t="s">
        <v>11087</v>
      </c>
      <c r="CD867" s="1" t="s">
        <v>5286</v>
      </c>
      <c r="CE867" s="1" t="s">
        <v>116</v>
      </c>
      <c r="CF867" s="1" t="s">
        <v>117</v>
      </c>
      <c r="CG867" s="1">
        <v>96950</v>
      </c>
      <c r="CH867" s="3">
        <v>8.9</v>
      </c>
      <c r="CI867" s="3">
        <v>15.1</v>
      </c>
      <c r="CJ867" s="3">
        <v>13.35</v>
      </c>
      <c r="CK867" s="3">
        <v>22.65</v>
      </c>
      <c r="CL867" s="1" t="s">
        <v>137</v>
      </c>
      <c r="CM867" s="1" t="s">
        <v>713</v>
      </c>
      <c r="CN867" s="1" t="s">
        <v>139</v>
      </c>
      <c r="CP867" s="1" t="s">
        <v>112</v>
      </c>
      <c r="CQ867" s="1" t="s">
        <v>111</v>
      </c>
      <c r="CR867" s="1" t="s">
        <v>112</v>
      </c>
      <c r="CS867" s="1" t="s">
        <v>111</v>
      </c>
      <c r="CT867" s="1" t="s">
        <v>138</v>
      </c>
      <c r="CU867" s="1" t="s">
        <v>111</v>
      </c>
      <c r="CV867" s="1" t="s">
        <v>138</v>
      </c>
      <c r="CW867" s="1" t="s">
        <v>5296</v>
      </c>
      <c r="CX867" s="1">
        <v>16702346412</v>
      </c>
      <c r="CY867" s="1" t="s">
        <v>11088</v>
      </c>
      <c r="CZ867" s="1" t="s">
        <v>138</v>
      </c>
      <c r="DA867" s="1" t="s">
        <v>111</v>
      </c>
      <c r="DB867" s="1" t="s">
        <v>112</v>
      </c>
    </row>
    <row r="868" spans="1:111" ht="15.6" customHeight="1" x14ac:dyDescent="0.25">
      <c r="A868" s="1" t="s">
        <v>11105</v>
      </c>
      <c r="B868" s="1" t="s">
        <v>238</v>
      </c>
      <c r="C868" s="2">
        <v>44334.226581944444</v>
      </c>
      <c r="D868" s="2">
        <v>44369</v>
      </c>
      <c r="E868" s="1" t="s">
        <v>110</v>
      </c>
      <c r="F868" s="2">
        <v>44468.833333333336</v>
      </c>
      <c r="G868" s="1" t="s">
        <v>111</v>
      </c>
      <c r="H868" s="1" t="s">
        <v>112</v>
      </c>
      <c r="I868" s="1" t="s">
        <v>112</v>
      </c>
      <c r="J868" s="1" t="s">
        <v>2477</v>
      </c>
      <c r="L868" s="1" t="s">
        <v>2070</v>
      </c>
      <c r="M868" s="1" t="s">
        <v>2478</v>
      </c>
      <c r="N868" s="1" t="s">
        <v>116</v>
      </c>
      <c r="O868" s="1" t="s">
        <v>117</v>
      </c>
      <c r="P868" s="9">
        <v>96950</v>
      </c>
      <c r="Q868" s="1" t="s">
        <v>118</v>
      </c>
      <c r="R868" s="1" t="s">
        <v>138</v>
      </c>
      <c r="S868" s="1">
        <v>16702330349</v>
      </c>
      <c r="U868" s="1">
        <v>56132</v>
      </c>
      <c r="V868" s="1" t="s">
        <v>2479</v>
      </c>
      <c r="W868" s="1" t="s">
        <v>111</v>
      </c>
      <c r="X868" s="1" t="s">
        <v>2480</v>
      </c>
      <c r="Y868" s="1" t="s">
        <v>2481</v>
      </c>
      <c r="Z868" s="1" t="s">
        <v>2482</v>
      </c>
      <c r="AA868" s="1" t="s">
        <v>2483</v>
      </c>
      <c r="AB868" s="1" t="s">
        <v>2070</v>
      </c>
      <c r="AC868" s="1" t="s">
        <v>2478</v>
      </c>
      <c r="AD868" s="1" t="s">
        <v>116</v>
      </c>
      <c r="AE868" s="1" t="s">
        <v>117</v>
      </c>
      <c r="AF868" s="9">
        <v>96950</v>
      </c>
      <c r="AG868" s="1" t="s">
        <v>118</v>
      </c>
      <c r="AH868" s="1" t="s">
        <v>138</v>
      </c>
      <c r="AI868" s="1">
        <v>16702330349</v>
      </c>
      <c r="AK868" s="1" t="s">
        <v>2484</v>
      </c>
      <c r="BC868" s="1" t="str">
        <f>"35-3031.00"</f>
        <v>35-3031.00</v>
      </c>
      <c r="BD868" s="1" t="s">
        <v>174</v>
      </c>
      <c r="BE868" s="1" t="s">
        <v>11106</v>
      </c>
      <c r="BF868" s="1" t="s">
        <v>4736</v>
      </c>
      <c r="BG868" s="1">
        <v>1</v>
      </c>
      <c r="BH868" s="1">
        <v>1</v>
      </c>
      <c r="BI868" s="2">
        <v>44470</v>
      </c>
      <c r="BJ868" s="2">
        <v>45565</v>
      </c>
      <c r="BK868" s="2">
        <v>44470</v>
      </c>
      <c r="BL868" s="2">
        <v>45565</v>
      </c>
      <c r="BM868" s="1">
        <v>35</v>
      </c>
      <c r="BN868" s="1">
        <v>0</v>
      </c>
      <c r="BO868" s="1">
        <v>0</v>
      </c>
      <c r="BP868" s="1">
        <v>7</v>
      </c>
      <c r="BQ868" s="1">
        <v>7</v>
      </c>
      <c r="BR868" s="1">
        <v>7</v>
      </c>
      <c r="BS868" s="1">
        <v>7</v>
      </c>
      <c r="BT868" s="1">
        <v>7</v>
      </c>
      <c r="BU868" s="1" t="str">
        <f>"3:00 PM"</f>
        <v>3:00 PM</v>
      </c>
      <c r="BV868" s="1" t="str">
        <f>"11:00 PM"</f>
        <v>11:00 PM</v>
      </c>
      <c r="BW868" s="1" t="s">
        <v>135</v>
      </c>
      <c r="BX868" s="1">
        <v>0</v>
      </c>
      <c r="BY868" s="1">
        <v>12</v>
      </c>
      <c r="BZ868" s="1" t="s">
        <v>112</v>
      </c>
      <c r="CB868" s="1" t="s">
        <v>11107</v>
      </c>
      <c r="CC868" s="1" t="s">
        <v>11108</v>
      </c>
      <c r="CE868" s="1" t="s">
        <v>116</v>
      </c>
      <c r="CF868" s="1" t="s">
        <v>117</v>
      </c>
      <c r="CG868" s="1">
        <v>96950</v>
      </c>
      <c r="CH868" s="3">
        <v>8.5</v>
      </c>
      <c r="CI868" s="3">
        <v>8.5</v>
      </c>
      <c r="CJ868" s="3">
        <v>0</v>
      </c>
      <c r="CK868" s="3">
        <v>0</v>
      </c>
      <c r="CL868" s="1" t="s">
        <v>137</v>
      </c>
      <c r="CM868" s="1" t="s">
        <v>138</v>
      </c>
      <c r="CN868" s="1" t="s">
        <v>139</v>
      </c>
      <c r="CP868" s="1" t="s">
        <v>112</v>
      </c>
      <c r="CQ868" s="1" t="s">
        <v>111</v>
      </c>
      <c r="CR868" s="1" t="s">
        <v>112</v>
      </c>
      <c r="CS868" s="1" t="s">
        <v>112</v>
      </c>
      <c r="CT868" s="1" t="s">
        <v>138</v>
      </c>
      <c r="CU868" s="1" t="s">
        <v>111</v>
      </c>
      <c r="CV868" s="1" t="s">
        <v>138</v>
      </c>
      <c r="CW868" s="1" t="s">
        <v>138</v>
      </c>
      <c r="CX868" s="1">
        <v>16702330349</v>
      </c>
      <c r="CY868" s="1" t="s">
        <v>2489</v>
      </c>
      <c r="CZ868" s="1" t="s">
        <v>138</v>
      </c>
      <c r="DA868" s="1" t="s">
        <v>111</v>
      </c>
      <c r="DB868" s="1" t="s">
        <v>111</v>
      </c>
    </row>
    <row r="869" spans="1:111" ht="15.6" customHeight="1" x14ac:dyDescent="0.25">
      <c r="A869" s="1" t="s">
        <v>11109</v>
      </c>
      <c r="B869" s="1" t="s">
        <v>238</v>
      </c>
      <c r="C869" s="2">
        <v>44307.066946180559</v>
      </c>
      <c r="D869" s="2">
        <v>44349</v>
      </c>
      <c r="E869" s="1" t="s">
        <v>110</v>
      </c>
      <c r="F869" s="2">
        <v>44467.833333333336</v>
      </c>
      <c r="G869" s="1" t="s">
        <v>111</v>
      </c>
      <c r="H869" s="1" t="s">
        <v>112</v>
      </c>
      <c r="I869" s="1" t="s">
        <v>112</v>
      </c>
      <c r="J869" s="1" t="s">
        <v>7101</v>
      </c>
      <c r="L869" s="1" t="s">
        <v>7102</v>
      </c>
      <c r="N869" s="1" t="s">
        <v>116</v>
      </c>
      <c r="O869" s="1" t="s">
        <v>117</v>
      </c>
      <c r="P869" s="9">
        <v>96950</v>
      </c>
      <c r="Q869" s="1" t="s">
        <v>118</v>
      </c>
      <c r="S869" s="1">
        <v>16702347243</v>
      </c>
      <c r="U869" s="1">
        <v>424410</v>
      </c>
      <c r="V869" s="1" t="s">
        <v>119</v>
      </c>
      <c r="X869" s="1" t="s">
        <v>7103</v>
      </c>
      <c r="Y869" s="1" t="s">
        <v>7104</v>
      </c>
      <c r="AA869" s="1" t="s">
        <v>373</v>
      </c>
      <c r="AB869" s="1" t="s">
        <v>7102</v>
      </c>
      <c r="AD869" s="1" t="s">
        <v>116</v>
      </c>
      <c r="AE869" s="1" t="s">
        <v>117</v>
      </c>
      <c r="AF869" s="9">
        <v>96950</v>
      </c>
      <c r="AG869" s="1" t="s">
        <v>118</v>
      </c>
      <c r="AI869" s="1">
        <v>16702347243</v>
      </c>
      <c r="AK869" s="1" t="s">
        <v>7105</v>
      </c>
      <c r="BC869" s="1" t="str">
        <f>"53-3031.00"</f>
        <v>53-3031.00</v>
      </c>
      <c r="BD869" s="1" t="s">
        <v>3272</v>
      </c>
      <c r="BE869" s="1" t="s">
        <v>11110</v>
      </c>
      <c r="BF869" s="1" t="s">
        <v>11111</v>
      </c>
      <c r="BG869" s="1">
        <v>2</v>
      </c>
      <c r="BH869" s="1">
        <v>2</v>
      </c>
      <c r="BI869" s="2">
        <v>44469</v>
      </c>
      <c r="BJ869" s="2">
        <v>44833</v>
      </c>
      <c r="BK869" s="2">
        <v>44469</v>
      </c>
      <c r="BL869" s="2">
        <v>44833</v>
      </c>
      <c r="BM869" s="1">
        <v>36</v>
      </c>
      <c r="BN869" s="1">
        <v>0</v>
      </c>
      <c r="BO869" s="1">
        <v>6</v>
      </c>
      <c r="BP869" s="1">
        <v>6</v>
      </c>
      <c r="BQ869" s="1">
        <v>6</v>
      </c>
      <c r="BR869" s="1">
        <v>6</v>
      </c>
      <c r="BS869" s="1">
        <v>6</v>
      </c>
      <c r="BT869" s="1">
        <v>6</v>
      </c>
      <c r="BU869" s="1" t="str">
        <f>"8:00 AM"</f>
        <v>8:00 AM</v>
      </c>
      <c r="BV869" s="1" t="str">
        <f>"3:00 PM"</f>
        <v>3:00 PM</v>
      </c>
      <c r="BW869" s="1" t="s">
        <v>135</v>
      </c>
      <c r="BX869" s="1">
        <v>0</v>
      </c>
      <c r="BY869" s="1">
        <v>12</v>
      </c>
      <c r="BZ869" s="1" t="s">
        <v>112</v>
      </c>
      <c r="CA869" s="1">
        <v>0</v>
      </c>
      <c r="CB869" s="4" t="s">
        <v>11112</v>
      </c>
      <c r="CC869" s="1" t="s">
        <v>7109</v>
      </c>
      <c r="CD869" s="1" t="s">
        <v>7102</v>
      </c>
      <c r="CE869" s="1" t="s">
        <v>116</v>
      </c>
      <c r="CF869" s="1" t="s">
        <v>117</v>
      </c>
      <c r="CG869" s="1">
        <v>96950</v>
      </c>
      <c r="CH869" s="3">
        <v>7.69</v>
      </c>
      <c r="CI869" s="3">
        <v>7.7</v>
      </c>
      <c r="CJ869" s="3">
        <v>11.54</v>
      </c>
      <c r="CK869" s="3">
        <v>11.55</v>
      </c>
      <c r="CL869" s="1" t="s">
        <v>137</v>
      </c>
      <c r="CM869" s="1" t="s">
        <v>138</v>
      </c>
      <c r="CN869" s="1" t="s">
        <v>139</v>
      </c>
      <c r="CP869" s="1" t="s">
        <v>112</v>
      </c>
      <c r="CQ869" s="1" t="s">
        <v>111</v>
      </c>
      <c r="CR869" s="1" t="s">
        <v>112</v>
      </c>
      <c r="CS869" s="1" t="s">
        <v>111</v>
      </c>
      <c r="CT869" s="1" t="s">
        <v>138</v>
      </c>
      <c r="CU869" s="1" t="s">
        <v>111</v>
      </c>
      <c r="CV869" s="1" t="s">
        <v>138</v>
      </c>
      <c r="CW869" s="1" t="s">
        <v>7110</v>
      </c>
      <c r="CX869" s="1">
        <v>16702347243</v>
      </c>
      <c r="CY869" s="1" t="s">
        <v>7105</v>
      </c>
      <c r="CZ869" s="1" t="s">
        <v>138</v>
      </c>
      <c r="DA869" s="1" t="s">
        <v>111</v>
      </c>
      <c r="DB869" s="1" t="s">
        <v>112</v>
      </c>
    </row>
    <row r="870" spans="1:111" ht="15.6" customHeight="1" x14ac:dyDescent="0.25">
      <c r="A870" s="1" t="s">
        <v>11113</v>
      </c>
      <c r="B870" s="1" t="s">
        <v>238</v>
      </c>
      <c r="C870" s="2">
        <v>44332.065103703702</v>
      </c>
      <c r="D870" s="2">
        <v>44362</v>
      </c>
      <c r="E870" s="1" t="s">
        <v>110</v>
      </c>
      <c r="F870" s="2">
        <v>44468.833333333336</v>
      </c>
      <c r="G870" s="1" t="s">
        <v>111</v>
      </c>
      <c r="H870" s="1" t="s">
        <v>112</v>
      </c>
      <c r="I870" s="1" t="s">
        <v>112</v>
      </c>
      <c r="J870" s="1" t="s">
        <v>2841</v>
      </c>
      <c r="K870" s="1" t="s">
        <v>11114</v>
      </c>
      <c r="L870" s="1" t="s">
        <v>11115</v>
      </c>
      <c r="M870" s="1" t="s">
        <v>11116</v>
      </c>
      <c r="N870" s="1" t="s">
        <v>167</v>
      </c>
      <c r="O870" s="1" t="s">
        <v>117</v>
      </c>
      <c r="P870" s="9">
        <v>96950</v>
      </c>
      <c r="Q870" s="1" t="s">
        <v>118</v>
      </c>
      <c r="R870" s="1" t="s">
        <v>242</v>
      </c>
      <c r="S870" s="1">
        <v>16702858263</v>
      </c>
      <c r="U870" s="1">
        <v>485310</v>
      </c>
      <c r="V870" s="1" t="s">
        <v>119</v>
      </c>
      <c r="X870" s="1" t="s">
        <v>2844</v>
      </c>
      <c r="Y870" s="1" t="s">
        <v>11117</v>
      </c>
      <c r="AA870" s="1" t="s">
        <v>171</v>
      </c>
      <c r="AB870" s="1" t="s">
        <v>11115</v>
      </c>
      <c r="AC870" s="1" t="s">
        <v>2843</v>
      </c>
      <c r="AD870" s="1" t="s">
        <v>167</v>
      </c>
      <c r="AE870" s="1" t="s">
        <v>117</v>
      </c>
      <c r="AF870" s="9">
        <v>96950</v>
      </c>
      <c r="AG870" s="1" t="s">
        <v>118</v>
      </c>
      <c r="AH870" s="1" t="s">
        <v>242</v>
      </c>
      <c r="AI870" s="1">
        <v>16702858263</v>
      </c>
      <c r="AK870" s="1" t="s">
        <v>2846</v>
      </c>
      <c r="BC870" s="1" t="str">
        <f>"53-3041.00"</f>
        <v>53-3041.00</v>
      </c>
      <c r="BD870" s="1" t="s">
        <v>4161</v>
      </c>
      <c r="BE870" s="1" t="s">
        <v>11118</v>
      </c>
      <c r="BF870" s="1" t="s">
        <v>4163</v>
      </c>
      <c r="BG870" s="1">
        <v>9</v>
      </c>
      <c r="BH870" s="1">
        <v>9</v>
      </c>
      <c r="BI870" s="2">
        <v>44470</v>
      </c>
      <c r="BJ870" s="2">
        <v>44834</v>
      </c>
      <c r="BK870" s="2">
        <v>44470</v>
      </c>
      <c r="BL870" s="2">
        <v>44834</v>
      </c>
      <c r="BM870" s="1">
        <v>40</v>
      </c>
      <c r="BN870" s="1">
        <v>0</v>
      </c>
      <c r="BO870" s="1">
        <v>8</v>
      </c>
      <c r="BP870" s="1">
        <v>8</v>
      </c>
      <c r="BQ870" s="1">
        <v>8</v>
      </c>
      <c r="BR870" s="1">
        <v>8</v>
      </c>
      <c r="BS870" s="1">
        <v>4</v>
      </c>
      <c r="BT870" s="1">
        <v>4</v>
      </c>
      <c r="BU870" s="1" t="str">
        <f>"12:00 AM"</f>
        <v>12:00 AM</v>
      </c>
      <c r="BV870" s="1" t="str">
        <f>"8:00 AM"</f>
        <v>8:00 AM</v>
      </c>
      <c r="BW870" s="1" t="s">
        <v>230</v>
      </c>
      <c r="BX870" s="1">
        <v>0</v>
      </c>
      <c r="BY870" s="1">
        <v>9</v>
      </c>
      <c r="BZ870" s="1" t="s">
        <v>112</v>
      </c>
      <c r="CB870" s="1" t="s">
        <v>11119</v>
      </c>
      <c r="CC870" s="1" t="s">
        <v>11120</v>
      </c>
      <c r="CD870" s="1" t="s">
        <v>167</v>
      </c>
      <c r="CE870" s="1" t="s">
        <v>167</v>
      </c>
      <c r="CF870" s="1" t="s">
        <v>117</v>
      </c>
      <c r="CG870" s="1">
        <v>96950</v>
      </c>
      <c r="CH870" s="3">
        <v>8.83</v>
      </c>
      <c r="CI870" s="3">
        <v>8.83</v>
      </c>
      <c r="CJ870" s="3">
        <v>13.25</v>
      </c>
      <c r="CK870" s="3">
        <v>13.25</v>
      </c>
      <c r="CL870" s="1" t="s">
        <v>137</v>
      </c>
      <c r="CM870" s="1" t="s">
        <v>138</v>
      </c>
      <c r="CN870" s="1" t="s">
        <v>139</v>
      </c>
      <c r="CP870" s="1" t="s">
        <v>112</v>
      </c>
      <c r="CQ870" s="1" t="s">
        <v>111</v>
      </c>
      <c r="CR870" s="1" t="s">
        <v>111</v>
      </c>
      <c r="CS870" s="1" t="s">
        <v>112</v>
      </c>
      <c r="CT870" s="1" t="s">
        <v>138</v>
      </c>
      <c r="CU870" s="1" t="s">
        <v>111</v>
      </c>
      <c r="CV870" s="1" t="s">
        <v>138</v>
      </c>
      <c r="CW870" s="1" t="s">
        <v>2851</v>
      </c>
      <c r="CX870" s="1">
        <v>16702877468</v>
      </c>
      <c r="CY870" s="1" t="s">
        <v>2846</v>
      </c>
      <c r="CZ870" s="1" t="s">
        <v>138</v>
      </c>
      <c r="DA870" s="1" t="s">
        <v>111</v>
      </c>
      <c r="DB870" s="1" t="s">
        <v>112</v>
      </c>
    </row>
    <row r="871" spans="1:111" ht="15.6" customHeight="1" x14ac:dyDescent="0.25">
      <c r="A871" s="1" t="s">
        <v>11121</v>
      </c>
      <c r="B871" s="1" t="s">
        <v>238</v>
      </c>
      <c r="C871" s="2">
        <v>44328.917576851854</v>
      </c>
      <c r="D871" s="2">
        <v>44362</v>
      </c>
      <c r="E871" s="1" t="s">
        <v>180</v>
      </c>
      <c r="G871" s="1" t="s">
        <v>112</v>
      </c>
      <c r="H871" s="1" t="s">
        <v>112</v>
      </c>
      <c r="I871" s="1" t="s">
        <v>112</v>
      </c>
      <c r="J871" s="1" t="s">
        <v>6842</v>
      </c>
      <c r="L871" s="1" t="s">
        <v>6843</v>
      </c>
      <c r="M871" s="1" t="s">
        <v>7858</v>
      </c>
      <c r="N871" s="1" t="s">
        <v>116</v>
      </c>
      <c r="O871" s="1" t="s">
        <v>117</v>
      </c>
      <c r="P871" s="9">
        <v>96950</v>
      </c>
      <c r="Q871" s="1" t="s">
        <v>118</v>
      </c>
      <c r="R871" s="1" t="s">
        <v>138</v>
      </c>
      <c r="S871" s="1">
        <v>16702330744</v>
      </c>
      <c r="U871" s="1">
        <v>488320</v>
      </c>
      <c r="V871" s="1" t="s">
        <v>119</v>
      </c>
      <c r="X871" s="1" t="s">
        <v>4877</v>
      </c>
      <c r="Y871" s="1" t="s">
        <v>4878</v>
      </c>
      <c r="Z871" s="1" t="s">
        <v>1544</v>
      </c>
      <c r="AA871" s="1" t="s">
        <v>373</v>
      </c>
      <c r="AB871" s="1" t="s">
        <v>6843</v>
      </c>
      <c r="AC871" s="1" t="s">
        <v>6846</v>
      </c>
      <c r="AD871" s="1" t="s">
        <v>116</v>
      </c>
      <c r="AE871" s="1" t="s">
        <v>117</v>
      </c>
      <c r="AF871" s="9">
        <v>96950</v>
      </c>
      <c r="AG871" s="1" t="s">
        <v>118</v>
      </c>
      <c r="AH871" s="1" t="s">
        <v>138</v>
      </c>
      <c r="AI871" s="1">
        <v>16702330744</v>
      </c>
      <c r="AK871" s="1" t="s">
        <v>6847</v>
      </c>
      <c r="BC871" s="1" t="str">
        <f>"49-9071.00"</f>
        <v>49-9071.00</v>
      </c>
      <c r="BD871" s="1" t="s">
        <v>214</v>
      </c>
      <c r="BE871" s="1" t="s">
        <v>11122</v>
      </c>
      <c r="BF871" s="1" t="s">
        <v>839</v>
      </c>
      <c r="BG871" s="1">
        <v>6</v>
      </c>
      <c r="BH871" s="1">
        <v>6</v>
      </c>
      <c r="BI871" s="2">
        <v>44329</v>
      </c>
      <c r="BJ871" s="2">
        <v>44693</v>
      </c>
      <c r="BK871" s="2">
        <v>44363</v>
      </c>
      <c r="BL871" s="2">
        <v>44693</v>
      </c>
      <c r="BM871" s="1">
        <v>40</v>
      </c>
      <c r="BN871" s="1">
        <v>0</v>
      </c>
      <c r="BO871" s="1">
        <v>8</v>
      </c>
      <c r="BP871" s="1">
        <v>8</v>
      </c>
      <c r="BQ871" s="1">
        <v>8</v>
      </c>
      <c r="BR871" s="1">
        <v>8</v>
      </c>
      <c r="BS871" s="1">
        <v>8</v>
      </c>
      <c r="BT871" s="1">
        <v>0</v>
      </c>
      <c r="BU871" s="1" t="str">
        <f>"8:00 AM"</f>
        <v>8:00 AM</v>
      </c>
      <c r="BV871" s="1" t="str">
        <f>"5:00 PM"</f>
        <v>5:00 PM</v>
      </c>
      <c r="BW871" s="1" t="s">
        <v>135</v>
      </c>
      <c r="BX871" s="1">
        <v>0</v>
      </c>
      <c r="BY871" s="1">
        <v>24</v>
      </c>
      <c r="BZ871" s="1" t="s">
        <v>112</v>
      </c>
      <c r="CB871" s="1" t="s">
        <v>11123</v>
      </c>
      <c r="CC871" s="1" t="s">
        <v>11124</v>
      </c>
      <c r="CD871" s="1" t="s">
        <v>4883</v>
      </c>
      <c r="CE871" s="1" t="s">
        <v>116</v>
      </c>
      <c r="CF871" s="1" t="s">
        <v>117</v>
      </c>
      <c r="CG871" s="1">
        <v>96950</v>
      </c>
      <c r="CH871" s="3">
        <v>12.64</v>
      </c>
      <c r="CI871" s="3">
        <v>12.64</v>
      </c>
      <c r="CJ871" s="3">
        <v>18.96</v>
      </c>
      <c r="CK871" s="3">
        <v>18.96</v>
      </c>
      <c r="CL871" s="1" t="s">
        <v>137</v>
      </c>
      <c r="CM871" s="1" t="s">
        <v>138</v>
      </c>
      <c r="CN871" s="1" t="s">
        <v>139</v>
      </c>
      <c r="CP871" s="1" t="s">
        <v>112</v>
      </c>
      <c r="CQ871" s="1" t="s">
        <v>111</v>
      </c>
      <c r="CR871" s="1" t="s">
        <v>112</v>
      </c>
      <c r="CS871" s="1" t="s">
        <v>111</v>
      </c>
      <c r="CT871" s="1" t="s">
        <v>138</v>
      </c>
      <c r="CU871" s="1" t="s">
        <v>111</v>
      </c>
      <c r="CV871" s="1" t="s">
        <v>138</v>
      </c>
      <c r="CW871" s="1" t="s">
        <v>138</v>
      </c>
      <c r="CX871" s="1">
        <v>16702330744</v>
      </c>
      <c r="CY871" s="1" t="s">
        <v>4879</v>
      </c>
      <c r="CZ871" s="1" t="s">
        <v>138</v>
      </c>
      <c r="DA871" s="1" t="s">
        <v>111</v>
      </c>
      <c r="DB871" s="1" t="s">
        <v>112</v>
      </c>
    </row>
    <row r="872" spans="1:111" ht="15.6" customHeight="1" x14ac:dyDescent="0.25">
      <c r="A872" s="1" t="s">
        <v>11125</v>
      </c>
      <c r="B872" s="1" t="s">
        <v>238</v>
      </c>
      <c r="C872" s="2">
        <v>44341.812391898151</v>
      </c>
      <c r="D872" s="2">
        <v>44372</v>
      </c>
      <c r="E872" s="1" t="s">
        <v>110</v>
      </c>
      <c r="F872" s="2">
        <v>44468.833333333336</v>
      </c>
      <c r="G872" s="1" t="s">
        <v>111</v>
      </c>
      <c r="H872" s="1" t="s">
        <v>112</v>
      </c>
      <c r="I872" s="1" t="s">
        <v>112</v>
      </c>
      <c r="J872" s="1" t="s">
        <v>3917</v>
      </c>
      <c r="L872" s="1" t="s">
        <v>3918</v>
      </c>
      <c r="N872" s="1" t="s">
        <v>1759</v>
      </c>
      <c r="O872" s="1" t="s">
        <v>117</v>
      </c>
      <c r="P872" s="9">
        <v>96952</v>
      </c>
      <c r="Q872" s="1" t="s">
        <v>118</v>
      </c>
      <c r="S872" s="1">
        <v>16704330422</v>
      </c>
      <c r="U872" s="1">
        <v>236220</v>
      </c>
      <c r="V872" s="1" t="s">
        <v>119</v>
      </c>
      <c r="X872" s="1" t="s">
        <v>3694</v>
      </c>
      <c r="Y872" s="1" t="s">
        <v>3695</v>
      </c>
      <c r="Z872" s="1" t="s">
        <v>1787</v>
      </c>
      <c r="AA872" s="1" t="s">
        <v>245</v>
      </c>
      <c r="AB872" s="1" t="s">
        <v>3918</v>
      </c>
      <c r="AD872" s="1" t="s">
        <v>1759</v>
      </c>
      <c r="AE872" s="1" t="s">
        <v>117</v>
      </c>
      <c r="AF872" s="9">
        <v>96952</v>
      </c>
      <c r="AG872" s="1" t="s">
        <v>118</v>
      </c>
      <c r="AI872" s="1">
        <v>16704330422</v>
      </c>
      <c r="AK872" s="1" t="s">
        <v>3696</v>
      </c>
      <c r="BC872" s="1" t="str">
        <f>"47-2111.00"</f>
        <v>47-2111.00</v>
      </c>
      <c r="BD872" s="1" t="s">
        <v>1792</v>
      </c>
      <c r="BE872" s="1" t="s">
        <v>3919</v>
      </c>
      <c r="BF872" s="1" t="s">
        <v>1792</v>
      </c>
      <c r="BG872" s="1">
        <v>2</v>
      </c>
      <c r="BH872" s="1">
        <v>2</v>
      </c>
      <c r="BI872" s="2">
        <v>44470</v>
      </c>
      <c r="BJ872" s="2">
        <v>45565</v>
      </c>
      <c r="BK872" s="2">
        <v>44470</v>
      </c>
      <c r="BL872" s="2">
        <v>45565</v>
      </c>
      <c r="BM872" s="1">
        <v>40</v>
      </c>
      <c r="BN872" s="1">
        <v>0</v>
      </c>
      <c r="BO872" s="1">
        <v>8</v>
      </c>
      <c r="BP872" s="1">
        <v>8</v>
      </c>
      <c r="BQ872" s="1">
        <v>8</v>
      </c>
      <c r="BR872" s="1">
        <v>8</v>
      </c>
      <c r="BS872" s="1">
        <v>8</v>
      </c>
      <c r="BT872" s="1">
        <v>0</v>
      </c>
      <c r="BU872" s="1" t="str">
        <f>"7:30 AM"</f>
        <v>7:30 AM</v>
      </c>
      <c r="BV872" s="1" t="str">
        <f>"4:30 PM"</f>
        <v>4:30 PM</v>
      </c>
      <c r="BW872" s="1" t="s">
        <v>135</v>
      </c>
      <c r="BX872" s="1">
        <v>0</v>
      </c>
      <c r="BY872" s="1">
        <v>24</v>
      </c>
      <c r="BZ872" s="1" t="s">
        <v>112</v>
      </c>
      <c r="CB872" s="1" t="s">
        <v>3920</v>
      </c>
      <c r="CC872" s="1" t="s">
        <v>3921</v>
      </c>
      <c r="CE872" s="1" t="s">
        <v>259</v>
      </c>
      <c r="CF872" s="1" t="s">
        <v>117</v>
      </c>
      <c r="CG872" s="1">
        <v>96952</v>
      </c>
      <c r="CH872" s="3">
        <v>10.53</v>
      </c>
      <c r="CI872" s="3">
        <v>10.75</v>
      </c>
      <c r="CJ872" s="3">
        <v>15.8</v>
      </c>
      <c r="CK872" s="3">
        <v>16.13</v>
      </c>
      <c r="CL872" s="1" t="s">
        <v>137</v>
      </c>
      <c r="CM872" s="1" t="s">
        <v>3922</v>
      </c>
      <c r="CN872" s="1" t="s">
        <v>139</v>
      </c>
      <c r="CP872" s="1" t="s">
        <v>112</v>
      </c>
      <c r="CQ872" s="1" t="s">
        <v>111</v>
      </c>
      <c r="CR872" s="1" t="s">
        <v>111</v>
      </c>
      <c r="CS872" s="1" t="s">
        <v>111</v>
      </c>
      <c r="CT872" s="1" t="s">
        <v>138</v>
      </c>
      <c r="CU872" s="1" t="s">
        <v>111</v>
      </c>
      <c r="CV872" s="1" t="s">
        <v>138</v>
      </c>
      <c r="CW872" s="1" t="s">
        <v>3923</v>
      </c>
      <c r="CX872" s="1">
        <v>16704330422</v>
      </c>
      <c r="CY872" s="1" t="s">
        <v>3696</v>
      </c>
      <c r="CZ872" s="1" t="s">
        <v>138</v>
      </c>
      <c r="DA872" s="1" t="s">
        <v>111</v>
      </c>
      <c r="DB872" s="1" t="s">
        <v>112</v>
      </c>
    </row>
    <row r="873" spans="1:111" ht="15.6" customHeight="1" x14ac:dyDescent="0.25">
      <c r="A873" s="1" t="s">
        <v>11126</v>
      </c>
      <c r="B873" s="1" t="s">
        <v>238</v>
      </c>
      <c r="C873" s="2">
        <v>44330.889224999999</v>
      </c>
      <c r="D873" s="2">
        <v>44372</v>
      </c>
      <c r="E873" s="1" t="s">
        <v>110</v>
      </c>
      <c r="F873" s="2">
        <v>44468.833333333336</v>
      </c>
      <c r="G873" s="1" t="s">
        <v>112</v>
      </c>
      <c r="H873" s="1" t="s">
        <v>112</v>
      </c>
      <c r="I873" s="1" t="s">
        <v>112</v>
      </c>
      <c r="J873" s="1" t="s">
        <v>5856</v>
      </c>
      <c r="K873" s="1" t="s">
        <v>10631</v>
      </c>
      <c r="L873" s="1" t="s">
        <v>10632</v>
      </c>
      <c r="M873" s="1" t="s">
        <v>5015</v>
      </c>
      <c r="N873" s="1" t="s">
        <v>167</v>
      </c>
      <c r="O873" s="1" t="s">
        <v>117</v>
      </c>
      <c r="P873" s="9">
        <v>96950</v>
      </c>
      <c r="Q873" s="1" t="s">
        <v>118</v>
      </c>
      <c r="S873" s="1">
        <v>16707898261</v>
      </c>
      <c r="U873" s="1">
        <v>311920</v>
      </c>
      <c r="V873" s="1" t="s">
        <v>119</v>
      </c>
      <c r="X873" s="1" t="s">
        <v>5859</v>
      </c>
      <c r="Y873" s="1" t="s">
        <v>5860</v>
      </c>
      <c r="Z873" s="1" t="s">
        <v>5861</v>
      </c>
      <c r="AA873" s="1" t="s">
        <v>171</v>
      </c>
      <c r="AB873" s="1" t="s">
        <v>5858</v>
      </c>
      <c r="AC873" s="1" t="s">
        <v>5015</v>
      </c>
      <c r="AD873" s="1" t="s">
        <v>167</v>
      </c>
      <c r="AE873" s="1" t="s">
        <v>117</v>
      </c>
      <c r="AF873" s="9">
        <v>96950</v>
      </c>
      <c r="AG873" s="1" t="s">
        <v>118</v>
      </c>
      <c r="AI873" s="1">
        <v>16707898261</v>
      </c>
      <c r="AK873" s="1" t="s">
        <v>5863</v>
      </c>
      <c r="BC873" s="1" t="str">
        <f>"35-3022.01"</f>
        <v>35-3022.01</v>
      </c>
      <c r="BD873" s="1" t="s">
        <v>9194</v>
      </c>
      <c r="BE873" s="1" t="s">
        <v>10633</v>
      </c>
      <c r="BF873" s="1" t="s">
        <v>10634</v>
      </c>
      <c r="BG873" s="1">
        <v>2</v>
      </c>
      <c r="BH873" s="1">
        <v>2</v>
      </c>
      <c r="BI873" s="2">
        <v>44470</v>
      </c>
      <c r="BJ873" s="2">
        <v>44834</v>
      </c>
      <c r="BK873" s="2">
        <v>44470</v>
      </c>
      <c r="BL873" s="2">
        <v>44834</v>
      </c>
      <c r="BM873" s="1">
        <v>40</v>
      </c>
      <c r="BN873" s="1">
        <v>0</v>
      </c>
      <c r="BO873" s="1">
        <v>8</v>
      </c>
      <c r="BP873" s="1">
        <v>8</v>
      </c>
      <c r="BQ873" s="1">
        <v>8</v>
      </c>
      <c r="BR873" s="1">
        <v>8</v>
      </c>
      <c r="BS873" s="1">
        <v>8</v>
      </c>
      <c r="BT873" s="1">
        <v>0</v>
      </c>
      <c r="BU873" s="1" t="str">
        <f>"6:00 AM"</f>
        <v>6:00 AM</v>
      </c>
      <c r="BV873" s="1" t="str">
        <f>"3:00 PM"</f>
        <v>3:00 PM</v>
      </c>
      <c r="BW873" s="1" t="s">
        <v>135</v>
      </c>
      <c r="BX873" s="1">
        <v>0</v>
      </c>
      <c r="BY873" s="1">
        <v>3</v>
      </c>
      <c r="BZ873" s="1" t="s">
        <v>112</v>
      </c>
      <c r="CB873" s="1" t="s">
        <v>11127</v>
      </c>
      <c r="CC873" s="1" t="s">
        <v>10636</v>
      </c>
      <c r="CD873" s="1" t="s">
        <v>10637</v>
      </c>
      <c r="CE873" s="1" t="s">
        <v>167</v>
      </c>
      <c r="CF873" s="1" t="s">
        <v>117</v>
      </c>
      <c r="CG873" s="1">
        <v>96950</v>
      </c>
      <c r="CH873" s="3">
        <v>8.15</v>
      </c>
      <c r="CI873" s="3">
        <v>8.15</v>
      </c>
      <c r="CL873" s="1" t="s">
        <v>137</v>
      </c>
      <c r="CN873" s="1" t="s">
        <v>139</v>
      </c>
      <c r="CP873" s="1" t="s">
        <v>112</v>
      </c>
      <c r="CQ873" s="1" t="s">
        <v>111</v>
      </c>
      <c r="CR873" s="1" t="s">
        <v>112</v>
      </c>
      <c r="CS873" s="1" t="s">
        <v>112</v>
      </c>
      <c r="CT873" s="1" t="s">
        <v>138</v>
      </c>
      <c r="CU873" s="1" t="s">
        <v>111</v>
      </c>
      <c r="CV873" s="1" t="s">
        <v>138</v>
      </c>
      <c r="CW873" s="1" t="s">
        <v>411</v>
      </c>
      <c r="CX873" s="1">
        <v>16707898261</v>
      </c>
      <c r="CY873" s="1" t="s">
        <v>5863</v>
      </c>
      <c r="CZ873" s="1" t="s">
        <v>138</v>
      </c>
      <c r="DA873" s="1" t="s">
        <v>111</v>
      </c>
      <c r="DB873" s="1" t="s">
        <v>112</v>
      </c>
    </row>
    <row r="874" spans="1:111" ht="15.6" customHeight="1" x14ac:dyDescent="0.25">
      <c r="A874" s="1" t="s">
        <v>11128</v>
      </c>
      <c r="B874" s="1" t="s">
        <v>238</v>
      </c>
      <c r="C874" s="2">
        <v>44298.069576388887</v>
      </c>
      <c r="D874" s="2">
        <v>44349</v>
      </c>
      <c r="E874" s="1" t="s">
        <v>110</v>
      </c>
      <c r="F874" s="2">
        <v>44468.833333333336</v>
      </c>
      <c r="G874" s="1" t="s">
        <v>112</v>
      </c>
      <c r="H874" s="1" t="s">
        <v>112</v>
      </c>
      <c r="I874" s="1" t="s">
        <v>112</v>
      </c>
      <c r="J874" s="1" t="s">
        <v>2634</v>
      </c>
      <c r="K874" s="1" t="s">
        <v>138</v>
      </c>
      <c r="L874" s="1" t="s">
        <v>2635</v>
      </c>
      <c r="M874" s="1" t="s">
        <v>2204</v>
      </c>
      <c r="N874" s="1" t="s">
        <v>116</v>
      </c>
      <c r="O874" s="1" t="s">
        <v>117</v>
      </c>
      <c r="P874" s="9">
        <v>96950</v>
      </c>
      <c r="Q874" s="1" t="s">
        <v>118</v>
      </c>
      <c r="R874" s="1" t="s">
        <v>138</v>
      </c>
      <c r="S874" s="1">
        <v>16703227415</v>
      </c>
      <c r="U874" s="1">
        <v>42472</v>
      </c>
      <c r="V874" s="1" t="s">
        <v>119</v>
      </c>
      <c r="X874" s="1" t="s">
        <v>385</v>
      </c>
      <c r="Y874" s="1" t="s">
        <v>386</v>
      </c>
      <c r="Z874" s="1" t="s">
        <v>138</v>
      </c>
      <c r="AA874" s="1" t="s">
        <v>387</v>
      </c>
      <c r="AB874" s="1" t="s">
        <v>2635</v>
      </c>
      <c r="AC874" s="1" t="s">
        <v>2204</v>
      </c>
      <c r="AD874" s="1" t="s">
        <v>116</v>
      </c>
      <c r="AE874" s="1" t="s">
        <v>117</v>
      </c>
      <c r="AF874" s="9">
        <v>96950</v>
      </c>
      <c r="AG874" s="1" t="s">
        <v>118</v>
      </c>
      <c r="AH874" s="1" t="s">
        <v>138</v>
      </c>
      <c r="AI874" s="1">
        <v>16703227415</v>
      </c>
      <c r="AK874" s="1" t="s">
        <v>2636</v>
      </c>
      <c r="BC874" s="1" t="str">
        <f>"43-3031.00"</f>
        <v>43-3031.00</v>
      </c>
      <c r="BD874" s="1" t="s">
        <v>389</v>
      </c>
      <c r="BE874" s="1" t="s">
        <v>11129</v>
      </c>
      <c r="BF874" s="1" t="s">
        <v>1279</v>
      </c>
      <c r="BG874" s="1">
        <v>1</v>
      </c>
      <c r="BH874" s="1">
        <v>1</v>
      </c>
      <c r="BI874" s="2">
        <v>44470</v>
      </c>
      <c r="BJ874" s="2">
        <v>44834</v>
      </c>
      <c r="BK874" s="2">
        <v>44470</v>
      </c>
      <c r="BL874" s="2">
        <v>44834</v>
      </c>
      <c r="BM874" s="1">
        <v>40</v>
      </c>
      <c r="BN874" s="1">
        <v>0</v>
      </c>
      <c r="BO874" s="1">
        <v>8</v>
      </c>
      <c r="BP874" s="1">
        <v>8</v>
      </c>
      <c r="BQ874" s="1">
        <v>8</v>
      </c>
      <c r="BR874" s="1">
        <v>8</v>
      </c>
      <c r="BS874" s="1">
        <v>8</v>
      </c>
      <c r="BT874" s="1">
        <v>0</v>
      </c>
      <c r="BU874" s="1" t="str">
        <f t="shared" ref="BU874:BU879" si="24">"8:00 AM"</f>
        <v>8:00 AM</v>
      </c>
      <c r="BV874" s="1" t="str">
        <f t="shared" ref="BV874:BV880" si="25">"5:00 PM"</f>
        <v>5:00 PM</v>
      </c>
      <c r="BW874" s="1" t="s">
        <v>392</v>
      </c>
      <c r="BX874" s="1">
        <v>0</v>
      </c>
      <c r="BY874" s="1">
        <v>24</v>
      </c>
      <c r="BZ874" s="1" t="s">
        <v>112</v>
      </c>
      <c r="CA874" s="1">
        <v>0</v>
      </c>
      <c r="CB874" s="1" t="s">
        <v>11130</v>
      </c>
      <c r="CC874" s="1" t="s">
        <v>2635</v>
      </c>
      <c r="CD874" s="1" t="s">
        <v>2204</v>
      </c>
      <c r="CE874" s="1" t="s">
        <v>116</v>
      </c>
      <c r="CF874" s="1" t="s">
        <v>117</v>
      </c>
      <c r="CG874" s="1">
        <v>96950</v>
      </c>
      <c r="CH874" s="3">
        <v>9.49</v>
      </c>
      <c r="CI874" s="3">
        <v>9.49</v>
      </c>
      <c r="CJ874" s="3">
        <v>14.24</v>
      </c>
      <c r="CK874" s="3">
        <v>14.24</v>
      </c>
      <c r="CL874" s="1" t="s">
        <v>137</v>
      </c>
      <c r="CM874" s="1" t="s">
        <v>362</v>
      </c>
      <c r="CN874" s="1" t="s">
        <v>139</v>
      </c>
      <c r="CP874" s="1" t="s">
        <v>112</v>
      </c>
      <c r="CQ874" s="1" t="s">
        <v>111</v>
      </c>
      <c r="CR874" s="1" t="s">
        <v>112</v>
      </c>
      <c r="CS874" s="1" t="s">
        <v>111</v>
      </c>
      <c r="CT874" s="1" t="s">
        <v>111</v>
      </c>
      <c r="CU874" s="1" t="s">
        <v>111</v>
      </c>
      <c r="CV874" s="1" t="s">
        <v>138</v>
      </c>
      <c r="CW874" s="1" t="s">
        <v>11131</v>
      </c>
      <c r="CX874" s="1">
        <v>16703227415</v>
      </c>
      <c r="CY874" s="1" t="s">
        <v>2642</v>
      </c>
      <c r="CZ874" s="1" t="s">
        <v>138</v>
      </c>
      <c r="DA874" s="1" t="s">
        <v>111</v>
      </c>
      <c r="DB874" s="1" t="s">
        <v>112</v>
      </c>
      <c r="DC874" s="1" t="s">
        <v>719</v>
      </c>
    </row>
    <row r="875" spans="1:111" ht="15.6" customHeight="1" x14ac:dyDescent="0.25">
      <c r="A875" s="1" t="s">
        <v>11135</v>
      </c>
      <c r="B875" s="1" t="s">
        <v>238</v>
      </c>
      <c r="C875" s="2">
        <v>44326.127245949072</v>
      </c>
      <c r="D875" s="2">
        <v>44354</v>
      </c>
      <c r="E875" s="1" t="s">
        <v>110</v>
      </c>
      <c r="F875" s="2">
        <v>44468.833333333336</v>
      </c>
      <c r="G875" s="1" t="s">
        <v>112</v>
      </c>
      <c r="H875" s="1" t="s">
        <v>112</v>
      </c>
      <c r="I875" s="1" t="s">
        <v>112</v>
      </c>
      <c r="J875" s="1" t="s">
        <v>10126</v>
      </c>
      <c r="K875" s="1" t="s">
        <v>11136</v>
      </c>
      <c r="L875" s="1" t="s">
        <v>8922</v>
      </c>
      <c r="M875" s="1" t="s">
        <v>138</v>
      </c>
      <c r="N875" s="1" t="s">
        <v>116</v>
      </c>
      <c r="O875" s="1" t="s">
        <v>117</v>
      </c>
      <c r="P875" s="9">
        <v>96950</v>
      </c>
      <c r="Q875" s="1" t="s">
        <v>118</v>
      </c>
      <c r="R875" s="1" t="s">
        <v>242</v>
      </c>
      <c r="S875" s="1">
        <v>16702359168</v>
      </c>
      <c r="U875" s="1">
        <v>111419</v>
      </c>
      <c r="V875" s="1" t="s">
        <v>119</v>
      </c>
      <c r="X875" s="1" t="s">
        <v>6542</v>
      </c>
      <c r="Y875" s="1" t="s">
        <v>10129</v>
      </c>
      <c r="AA875" s="1" t="s">
        <v>245</v>
      </c>
      <c r="AB875" s="1" t="s">
        <v>8924</v>
      </c>
      <c r="AC875" s="1" t="s">
        <v>138</v>
      </c>
      <c r="AD875" s="1" t="s">
        <v>116</v>
      </c>
      <c r="AE875" s="1" t="s">
        <v>117</v>
      </c>
      <c r="AF875" s="9">
        <v>96950</v>
      </c>
      <c r="AG875" s="1" t="s">
        <v>118</v>
      </c>
      <c r="AH875" s="1" t="s">
        <v>242</v>
      </c>
      <c r="AI875" s="1">
        <v>16702359168</v>
      </c>
      <c r="AK875" s="1" t="s">
        <v>10130</v>
      </c>
      <c r="BC875" s="1" t="str">
        <f>"45-2092.02"</f>
        <v>45-2092.02</v>
      </c>
      <c r="BD875" s="1" t="s">
        <v>2274</v>
      </c>
      <c r="BE875" s="1" t="s">
        <v>11137</v>
      </c>
      <c r="BF875" s="1" t="s">
        <v>2401</v>
      </c>
      <c r="BG875" s="1">
        <v>3</v>
      </c>
      <c r="BH875" s="1">
        <v>3</v>
      </c>
      <c r="BI875" s="2">
        <v>44470</v>
      </c>
      <c r="BJ875" s="2">
        <v>44834</v>
      </c>
      <c r="BK875" s="2">
        <v>44470</v>
      </c>
      <c r="BL875" s="2">
        <v>44834</v>
      </c>
      <c r="BM875" s="1">
        <v>35</v>
      </c>
      <c r="BN875" s="1">
        <v>0</v>
      </c>
      <c r="BO875" s="1">
        <v>7</v>
      </c>
      <c r="BP875" s="1">
        <v>7</v>
      </c>
      <c r="BQ875" s="1">
        <v>7</v>
      </c>
      <c r="BR875" s="1">
        <v>7</v>
      </c>
      <c r="BS875" s="1">
        <v>7</v>
      </c>
      <c r="BT875" s="1">
        <v>0</v>
      </c>
      <c r="BU875" s="1" t="str">
        <f t="shared" si="24"/>
        <v>8:00 AM</v>
      </c>
      <c r="BV875" s="1" t="str">
        <f t="shared" si="25"/>
        <v>5:00 PM</v>
      </c>
      <c r="BW875" s="1" t="s">
        <v>135</v>
      </c>
      <c r="BX875" s="1">
        <v>0</v>
      </c>
      <c r="BY875" s="1">
        <v>3</v>
      </c>
      <c r="BZ875" s="1" t="s">
        <v>112</v>
      </c>
      <c r="CB875" s="4" t="s">
        <v>11138</v>
      </c>
      <c r="CC875" s="1" t="s">
        <v>8922</v>
      </c>
      <c r="CD875" s="1" t="s">
        <v>138</v>
      </c>
      <c r="CE875" s="1" t="s">
        <v>116</v>
      </c>
      <c r="CF875" s="1" t="s">
        <v>117</v>
      </c>
      <c r="CG875" s="1">
        <v>96950</v>
      </c>
      <c r="CH875" s="3">
        <v>9.91</v>
      </c>
      <c r="CI875" s="3">
        <v>9.91</v>
      </c>
      <c r="CJ875" s="3">
        <v>14.86</v>
      </c>
      <c r="CK875" s="3">
        <v>14.86</v>
      </c>
      <c r="CL875" s="1" t="s">
        <v>137</v>
      </c>
      <c r="CM875" s="1" t="s">
        <v>6163</v>
      </c>
      <c r="CN875" s="1" t="s">
        <v>139</v>
      </c>
      <c r="CP875" s="1" t="s">
        <v>112</v>
      </c>
      <c r="CQ875" s="1" t="s">
        <v>111</v>
      </c>
      <c r="CR875" s="1" t="s">
        <v>112</v>
      </c>
      <c r="CS875" s="1" t="s">
        <v>111</v>
      </c>
      <c r="CT875" s="1" t="s">
        <v>138</v>
      </c>
      <c r="CU875" s="1" t="s">
        <v>111</v>
      </c>
      <c r="CV875" s="1" t="s">
        <v>138</v>
      </c>
      <c r="CW875" s="1" t="s">
        <v>980</v>
      </c>
      <c r="CX875" s="1">
        <v>16702359168</v>
      </c>
      <c r="CY875" s="1" t="s">
        <v>10134</v>
      </c>
      <c r="CZ875" s="1" t="s">
        <v>138</v>
      </c>
      <c r="DA875" s="1" t="s">
        <v>111</v>
      </c>
      <c r="DB875" s="1" t="s">
        <v>112</v>
      </c>
    </row>
    <row r="876" spans="1:111" ht="15.6" customHeight="1" x14ac:dyDescent="0.25">
      <c r="A876" s="1" t="s">
        <v>11139</v>
      </c>
      <c r="B876" s="1" t="s">
        <v>238</v>
      </c>
      <c r="C876" s="2">
        <v>44330.395521527775</v>
      </c>
      <c r="D876" s="2">
        <v>44368</v>
      </c>
      <c r="E876" s="1" t="s">
        <v>110</v>
      </c>
      <c r="F876" s="2">
        <v>44468.833333333336</v>
      </c>
      <c r="G876" s="1" t="s">
        <v>112</v>
      </c>
      <c r="H876" s="1" t="s">
        <v>112</v>
      </c>
      <c r="I876" s="1" t="s">
        <v>112</v>
      </c>
      <c r="J876" s="1" t="s">
        <v>8920</v>
      </c>
      <c r="K876" s="1" t="s">
        <v>8921</v>
      </c>
      <c r="L876" s="1" t="s">
        <v>8922</v>
      </c>
      <c r="M876" s="1" t="s">
        <v>138</v>
      </c>
      <c r="N876" s="1" t="s">
        <v>116</v>
      </c>
      <c r="O876" s="1" t="s">
        <v>117</v>
      </c>
      <c r="P876" s="9">
        <v>96950</v>
      </c>
      <c r="Q876" s="1" t="s">
        <v>118</v>
      </c>
      <c r="R876" s="1" t="s">
        <v>242</v>
      </c>
      <c r="S876" s="1">
        <v>16702878889</v>
      </c>
      <c r="U876" s="1">
        <v>4451</v>
      </c>
      <c r="V876" s="1" t="s">
        <v>119</v>
      </c>
      <c r="X876" s="1" t="s">
        <v>1614</v>
      </c>
      <c r="Y876" s="1" t="s">
        <v>8923</v>
      </c>
      <c r="AA876" s="1" t="s">
        <v>245</v>
      </c>
      <c r="AB876" s="1" t="s">
        <v>8924</v>
      </c>
      <c r="AC876" s="1" t="s">
        <v>138</v>
      </c>
      <c r="AD876" s="1" t="s">
        <v>116</v>
      </c>
      <c r="AE876" s="1" t="s">
        <v>117</v>
      </c>
      <c r="AF876" s="9">
        <v>96950</v>
      </c>
      <c r="AG876" s="1" t="s">
        <v>118</v>
      </c>
      <c r="AH876" s="1" t="s">
        <v>242</v>
      </c>
      <c r="AI876" s="1">
        <v>16702878889</v>
      </c>
      <c r="AK876" s="1" t="s">
        <v>8925</v>
      </c>
      <c r="BC876" s="1" t="str">
        <f>"43-5081.01"</f>
        <v>43-5081.01</v>
      </c>
      <c r="BD876" s="1" t="s">
        <v>132</v>
      </c>
      <c r="BE876" s="1" t="s">
        <v>11140</v>
      </c>
      <c r="BF876" s="1" t="s">
        <v>5633</v>
      </c>
      <c r="BG876" s="1">
        <v>2</v>
      </c>
      <c r="BH876" s="1">
        <v>2</v>
      </c>
      <c r="BI876" s="2">
        <v>44470</v>
      </c>
      <c r="BJ876" s="2">
        <v>44834</v>
      </c>
      <c r="BK876" s="2">
        <v>44470</v>
      </c>
      <c r="BL876" s="2">
        <v>44834</v>
      </c>
      <c r="BM876" s="1">
        <v>40</v>
      </c>
      <c r="BN876" s="1">
        <v>0</v>
      </c>
      <c r="BO876" s="1">
        <v>8</v>
      </c>
      <c r="BP876" s="1">
        <v>8</v>
      </c>
      <c r="BQ876" s="1">
        <v>8</v>
      </c>
      <c r="BR876" s="1">
        <v>8</v>
      </c>
      <c r="BS876" s="1">
        <v>8</v>
      </c>
      <c r="BT876" s="1">
        <v>0</v>
      </c>
      <c r="BU876" s="1" t="str">
        <f t="shared" si="24"/>
        <v>8:00 AM</v>
      </c>
      <c r="BV876" s="1" t="str">
        <f t="shared" si="25"/>
        <v>5:00 PM</v>
      </c>
      <c r="BW876" s="1" t="s">
        <v>135</v>
      </c>
      <c r="BX876" s="1">
        <v>0</v>
      </c>
      <c r="BY876" s="1">
        <v>6</v>
      </c>
      <c r="BZ876" s="1" t="s">
        <v>112</v>
      </c>
      <c r="CB876" s="4" t="s">
        <v>11141</v>
      </c>
      <c r="CC876" s="1" t="s">
        <v>8924</v>
      </c>
      <c r="CD876" s="1" t="s">
        <v>138</v>
      </c>
      <c r="CE876" s="1" t="s">
        <v>116</v>
      </c>
      <c r="CF876" s="1" t="s">
        <v>117</v>
      </c>
      <c r="CG876" s="1">
        <v>96950</v>
      </c>
      <c r="CH876" s="3">
        <v>7.58</v>
      </c>
      <c r="CI876" s="3">
        <v>7.58</v>
      </c>
      <c r="CJ876" s="3">
        <v>11.37</v>
      </c>
      <c r="CK876" s="3">
        <v>11.37</v>
      </c>
      <c r="CL876" s="1" t="s">
        <v>137</v>
      </c>
      <c r="CM876" s="1" t="s">
        <v>11142</v>
      </c>
      <c r="CN876" s="1" t="s">
        <v>139</v>
      </c>
      <c r="CP876" s="1" t="s">
        <v>112</v>
      </c>
      <c r="CQ876" s="1" t="s">
        <v>111</v>
      </c>
      <c r="CR876" s="1" t="s">
        <v>112</v>
      </c>
      <c r="CS876" s="1" t="s">
        <v>111</v>
      </c>
      <c r="CT876" s="1" t="s">
        <v>138</v>
      </c>
      <c r="CU876" s="1" t="s">
        <v>111</v>
      </c>
      <c r="CV876" s="1" t="s">
        <v>138</v>
      </c>
      <c r="CW876" s="1" t="s">
        <v>11143</v>
      </c>
      <c r="CX876" s="1">
        <v>16702878889</v>
      </c>
      <c r="CY876" s="1" t="s">
        <v>8930</v>
      </c>
      <c r="CZ876" s="1" t="s">
        <v>138</v>
      </c>
      <c r="DA876" s="1" t="s">
        <v>111</v>
      </c>
      <c r="DB876" s="1" t="s">
        <v>112</v>
      </c>
    </row>
    <row r="877" spans="1:111" ht="15.6" customHeight="1" x14ac:dyDescent="0.25">
      <c r="A877" s="1" t="s">
        <v>11144</v>
      </c>
      <c r="B877" s="1" t="s">
        <v>238</v>
      </c>
      <c r="C877" s="2">
        <v>44329.135401041669</v>
      </c>
      <c r="D877" s="2">
        <v>44378</v>
      </c>
      <c r="E877" s="1" t="s">
        <v>110</v>
      </c>
      <c r="F877" s="2">
        <v>44438.833333333336</v>
      </c>
      <c r="G877" s="1" t="s">
        <v>112</v>
      </c>
      <c r="H877" s="1" t="s">
        <v>112</v>
      </c>
      <c r="I877" s="1" t="s">
        <v>112</v>
      </c>
      <c r="J877" s="1" t="s">
        <v>1123</v>
      </c>
      <c r="K877" s="1" t="s">
        <v>3955</v>
      </c>
      <c r="L877" s="1" t="s">
        <v>1125</v>
      </c>
      <c r="M877" s="1" t="s">
        <v>11145</v>
      </c>
      <c r="N877" s="1" t="s">
        <v>116</v>
      </c>
      <c r="O877" s="1" t="s">
        <v>117</v>
      </c>
      <c r="P877" s="9">
        <v>96950</v>
      </c>
      <c r="Q877" s="1" t="s">
        <v>118</v>
      </c>
      <c r="R877" s="1" t="s">
        <v>117</v>
      </c>
      <c r="S877" s="1">
        <v>16702341795</v>
      </c>
      <c r="U877" s="1">
        <v>45399</v>
      </c>
      <c r="V877" s="1" t="s">
        <v>119</v>
      </c>
      <c r="X877" s="1" t="s">
        <v>1127</v>
      </c>
      <c r="Y877" s="1" t="s">
        <v>848</v>
      </c>
      <c r="Z877" s="1" t="s">
        <v>1128</v>
      </c>
      <c r="AA877" s="1" t="s">
        <v>1129</v>
      </c>
      <c r="AB877" s="1" t="s">
        <v>1125</v>
      </c>
      <c r="AC877" s="1" t="s">
        <v>1130</v>
      </c>
      <c r="AD877" s="1" t="s">
        <v>116</v>
      </c>
      <c r="AE877" s="1" t="s">
        <v>117</v>
      </c>
      <c r="AF877" s="9">
        <v>96950</v>
      </c>
      <c r="AG877" s="1" t="s">
        <v>118</v>
      </c>
      <c r="AH877" s="1" t="s">
        <v>117</v>
      </c>
      <c r="AI877" s="1">
        <v>16702341795</v>
      </c>
      <c r="AK877" s="1" t="s">
        <v>1131</v>
      </c>
      <c r="BC877" s="1" t="str">
        <f>"35-2015.00"</f>
        <v>35-2015.00</v>
      </c>
      <c r="BD877" s="1" t="s">
        <v>3504</v>
      </c>
      <c r="BE877" s="1" t="s">
        <v>11146</v>
      </c>
      <c r="BF877" s="1" t="s">
        <v>154</v>
      </c>
      <c r="BG877" s="1">
        <v>1</v>
      </c>
      <c r="BH877" s="1">
        <v>1</v>
      </c>
      <c r="BI877" s="2">
        <v>44440</v>
      </c>
      <c r="BJ877" s="2">
        <v>44804</v>
      </c>
      <c r="BK877" s="2">
        <v>44440</v>
      </c>
      <c r="BL877" s="2">
        <v>44804</v>
      </c>
      <c r="BM877" s="1">
        <v>35</v>
      </c>
      <c r="BN877" s="1">
        <v>0</v>
      </c>
      <c r="BO877" s="1">
        <v>8</v>
      </c>
      <c r="BP877" s="1">
        <v>5</v>
      </c>
      <c r="BQ877" s="1">
        <v>8</v>
      </c>
      <c r="BR877" s="1">
        <v>8</v>
      </c>
      <c r="BS877" s="1">
        <v>6</v>
      </c>
      <c r="BT877" s="1">
        <v>0</v>
      </c>
      <c r="BU877" s="1" t="str">
        <f t="shared" si="24"/>
        <v>8:00 AM</v>
      </c>
      <c r="BV877" s="1" t="str">
        <f t="shared" si="25"/>
        <v>5:00 PM</v>
      </c>
      <c r="BW877" s="1" t="s">
        <v>135</v>
      </c>
      <c r="BX877" s="1">
        <v>0</v>
      </c>
      <c r="BY877" s="1">
        <v>12</v>
      </c>
      <c r="BZ877" s="1" t="s">
        <v>112</v>
      </c>
      <c r="CB877" s="1" t="s">
        <v>11147</v>
      </c>
      <c r="CC877" s="1" t="s">
        <v>3959</v>
      </c>
      <c r="CD877" s="1" t="s">
        <v>3960</v>
      </c>
      <c r="CE877" s="1" t="s">
        <v>116</v>
      </c>
      <c r="CF877" s="1" t="s">
        <v>117</v>
      </c>
      <c r="CG877" s="1">
        <v>96950</v>
      </c>
      <c r="CH877" s="3">
        <v>9.0500000000000007</v>
      </c>
      <c r="CI877" s="3">
        <v>9.0500000000000007</v>
      </c>
      <c r="CJ877" s="3">
        <v>13.58</v>
      </c>
      <c r="CK877" s="3">
        <v>13.58</v>
      </c>
      <c r="CL877" s="1" t="s">
        <v>137</v>
      </c>
      <c r="CN877" s="1" t="s">
        <v>139</v>
      </c>
      <c r="CP877" s="1" t="s">
        <v>112</v>
      </c>
      <c r="CQ877" s="1" t="s">
        <v>111</v>
      </c>
      <c r="CR877" s="1" t="s">
        <v>112</v>
      </c>
      <c r="CS877" s="1" t="s">
        <v>111</v>
      </c>
      <c r="CT877" s="1" t="s">
        <v>138</v>
      </c>
      <c r="CU877" s="1" t="s">
        <v>111</v>
      </c>
      <c r="CV877" s="1" t="s">
        <v>111</v>
      </c>
      <c r="CW877" s="1" t="s">
        <v>9703</v>
      </c>
      <c r="CX877" s="1">
        <v>16702341795</v>
      </c>
      <c r="CY877" s="1" t="s">
        <v>1135</v>
      </c>
      <c r="CZ877" s="1" t="s">
        <v>1136</v>
      </c>
      <c r="DA877" s="1" t="s">
        <v>111</v>
      </c>
      <c r="DB877" s="1" t="s">
        <v>112</v>
      </c>
    </row>
    <row r="878" spans="1:111" ht="15.6" customHeight="1" x14ac:dyDescent="0.25">
      <c r="A878" s="1" t="s">
        <v>11162</v>
      </c>
      <c r="B878" s="1" t="s">
        <v>238</v>
      </c>
      <c r="C878" s="2">
        <v>44312.855402546294</v>
      </c>
      <c r="D878" s="2">
        <v>44342</v>
      </c>
      <c r="E878" s="1" t="s">
        <v>110</v>
      </c>
      <c r="F878" s="2">
        <v>44468.833333333336</v>
      </c>
      <c r="G878" s="1" t="s">
        <v>111</v>
      </c>
      <c r="H878" s="1" t="s">
        <v>112</v>
      </c>
      <c r="I878" s="1" t="s">
        <v>112</v>
      </c>
      <c r="J878" s="1" t="s">
        <v>11163</v>
      </c>
      <c r="K878" s="1" t="s">
        <v>11164</v>
      </c>
      <c r="L878" s="1" t="s">
        <v>11165</v>
      </c>
      <c r="M878" s="1" t="s">
        <v>11166</v>
      </c>
      <c r="N878" s="1" t="s">
        <v>11167</v>
      </c>
      <c r="O878" s="1" t="s">
        <v>117</v>
      </c>
      <c r="P878" s="9">
        <v>96950</v>
      </c>
      <c r="Q878" s="1" t="s">
        <v>118</v>
      </c>
      <c r="R878" s="1" t="s">
        <v>138</v>
      </c>
      <c r="S878" s="1">
        <v>16702353500</v>
      </c>
      <c r="U878" s="1">
        <v>44413</v>
      </c>
      <c r="V878" s="1" t="s">
        <v>119</v>
      </c>
      <c r="X878" s="1" t="s">
        <v>11168</v>
      </c>
      <c r="Y878" s="1" t="s">
        <v>11169</v>
      </c>
      <c r="AA878" s="1" t="s">
        <v>245</v>
      </c>
      <c r="AB878" s="1" t="s">
        <v>11165</v>
      </c>
      <c r="AC878" s="1" t="s">
        <v>11166</v>
      </c>
      <c r="AD878" s="1" t="s">
        <v>11167</v>
      </c>
      <c r="AE878" s="1" t="s">
        <v>117</v>
      </c>
      <c r="AF878" s="9">
        <v>96950</v>
      </c>
      <c r="AG878" s="1" t="s">
        <v>118</v>
      </c>
      <c r="AH878" s="1" t="s">
        <v>138</v>
      </c>
      <c r="AI878" s="1">
        <v>16702353500</v>
      </c>
      <c r="AK878" s="1" t="s">
        <v>11170</v>
      </c>
      <c r="BC878" s="1" t="str">
        <f>"11-1021.00"</f>
        <v>11-1021.00</v>
      </c>
      <c r="BD878" s="1" t="s">
        <v>248</v>
      </c>
      <c r="BE878" s="1" t="s">
        <v>11171</v>
      </c>
      <c r="BF878" s="1" t="s">
        <v>373</v>
      </c>
      <c r="BG878" s="1">
        <v>1</v>
      </c>
      <c r="BH878" s="1">
        <v>1</v>
      </c>
      <c r="BI878" s="2">
        <v>44470</v>
      </c>
      <c r="BJ878" s="2">
        <v>44834</v>
      </c>
      <c r="BK878" s="2">
        <v>44470</v>
      </c>
      <c r="BL878" s="2">
        <v>44834</v>
      </c>
      <c r="BM878" s="1">
        <v>48</v>
      </c>
      <c r="BN878" s="1">
        <v>0</v>
      </c>
      <c r="BO878" s="1">
        <v>8</v>
      </c>
      <c r="BP878" s="1">
        <v>8</v>
      </c>
      <c r="BQ878" s="1">
        <v>8</v>
      </c>
      <c r="BR878" s="1">
        <v>8</v>
      </c>
      <c r="BS878" s="1">
        <v>8</v>
      </c>
      <c r="BT878" s="1">
        <v>8</v>
      </c>
      <c r="BU878" s="1" t="str">
        <f t="shared" si="24"/>
        <v>8:00 AM</v>
      </c>
      <c r="BV878" s="1" t="str">
        <f t="shared" si="25"/>
        <v>5:00 PM</v>
      </c>
      <c r="BW878" s="1" t="s">
        <v>193</v>
      </c>
      <c r="BX878" s="1">
        <v>3</v>
      </c>
      <c r="BY878" s="1">
        <v>36</v>
      </c>
      <c r="BZ878" s="1" t="s">
        <v>111</v>
      </c>
      <c r="CA878" s="1">
        <v>13</v>
      </c>
      <c r="CB878" s="1" t="s">
        <v>11172</v>
      </c>
      <c r="CC878" s="1" t="s">
        <v>11173</v>
      </c>
      <c r="CD878" s="1" t="s">
        <v>138</v>
      </c>
      <c r="CE878" s="1" t="s">
        <v>11167</v>
      </c>
      <c r="CF878" s="1" t="s">
        <v>117</v>
      </c>
      <c r="CG878" s="1">
        <v>96950</v>
      </c>
      <c r="CH878" s="3">
        <v>22.55</v>
      </c>
      <c r="CI878" s="3">
        <v>22.55</v>
      </c>
      <c r="CJ878" s="3">
        <v>33.83</v>
      </c>
      <c r="CK878" s="3">
        <v>33.83</v>
      </c>
      <c r="CL878" s="1" t="s">
        <v>137</v>
      </c>
      <c r="CM878" s="1" t="s">
        <v>138</v>
      </c>
      <c r="CN878" s="1" t="s">
        <v>139</v>
      </c>
      <c r="CP878" s="1" t="s">
        <v>112</v>
      </c>
      <c r="CQ878" s="1" t="s">
        <v>111</v>
      </c>
      <c r="CR878" s="1" t="s">
        <v>111</v>
      </c>
      <c r="CS878" s="1" t="s">
        <v>111</v>
      </c>
      <c r="CT878" s="1" t="s">
        <v>111</v>
      </c>
      <c r="CU878" s="1" t="s">
        <v>111</v>
      </c>
      <c r="CV878" s="1" t="s">
        <v>138</v>
      </c>
      <c r="CW878" s="1" t="s">
        <v>11174</v>
      </c>
      <c r="CX878" s="1">
        <v>16702353500</v>
      </c>
      <c r="CY878" s="1" t="s">
        <v>11170</v>
      </c>
      <c r="CZ878" s="1" t="s">
        <v>138</v>
      </c>
      <c r="DA878" s="1" t="s">
        <v>111</v>
      </c>
      <c r="DB878" s="1" t="s">
        <v>112</v>
      </c>
    </row>
    <row r="879" spans="1:111" ht="15.6" customHeight="1" x14ac:dyDescent="0.25">
      <c r="A879" s="1" t="s">
        <v>11175</v>
      </c>
      <c r="B879" s="1" t="s">
        <v>238</v>
      </c>
      <c r="C879" s="2">
        <v>44329.891077777778</v>
      </c>
      <c r="D879" s="2">
        <v>44370</v>
      </c>
      <c r="E879" s="1" t="s">
        <v>110</v>
      </c>
      <c r="F879" s="2">
        <v>44468.833333333336</v>
      </c>
      <c r="G879" s="1" t="s">
        <v>112</v>
      </c>
      <c r="H879" s="1" t="s">
        <v>112</v>
      </c>
      <c r="I879" s="1" t="s">
        <v>112</v>
      </c>
      <c r="J879" s="1" t="s">
        <v>11176</v>
      </c>
      <c r="K879" s="1" t="s">
        <v>11177</v>
      </c>
      <c r="L879" s="1" t="s">
        <v>2805</v>
      </c>
      <c r="M879" s="1" t="s">
        <v>11178</v>
      </c>
      <c r="N879" s="1" t="s">
        <v>116</v>
      </c>
      <c r="O879" s="1" t="s">
        <v>117</v>
      </c>
      <c r="P879" s="9">
        <v>96950</v>
      </c>
      <c r="Q879" s="1" t="s">
        <v>118</v>
      </c>
      <c r="R879" s="1" t="s">
        <v>138</v>
      </c>
      <c r="S879" s="1">
        <v>16704830338</v>
      </c>
      <c r="T879" s="1">
        <v>0</v>
      </c>
      <c r="U879" s="1">
        <v>56152</v>
      </c>
      <c r="V879" s="1" t="s">
        <v>119</v>
      </c>
      <c r="X879" s="1" t="s">
        <v>1010</v>
      </c>
      <c r="Y879" s="1" t="s">
        <v>11179</v>
      </c>
      <c r="Z879" s="1" t="s">
        <v>138</v>
      </c>
      <c r="AA879" s="1" t="s">
        <v>245</v>
      </c>
      <c r="AB879" s="1" t="s">
        <v>2805</v>
      </c>
      <c r="AC879" s="1" t="s">
        <v>11178</v>
      </c>
      <c r="AD879" s="1" t="s">
        <v>116</v>
      </c>
      <c r="AE879" s="1" t="s">
        <v>117</v>
      </c>
      <c r="AF879" s="9">
        <v>96950</v>
      </c>
      <c r="AG879" s="1" t="s">
        <v>118</v>
      </c>
      <c r="AH879" s="1" t="s">
        <v>138</v>
      </c>
      <c r="AI879" s="1">
        <v>16704830338</v>
      </c>
      <c r="AJ879" s="1">
        <v>0</v>
      </c>
      <c r="AK879" s="1" t="s">
        <v>11180</v>
      </c>
      <c r="BC879" s="1" t="str">
        <f>"39-7011.00"</f>
        <v>39-7011.00</v>
      </c>
      <c r="BD879" s="1" t="s">
        <v>1435</v>
      </c>
      <c r="BE879" s="1" t="s">
        <v>11181</v>
      </c>
      <c r="BF879" s="1" t="s">
        <v>9918</v>
      </c>
      <c r="BG879" s="1">
        <v>3</v>
      </c>
      <c r="BH879" s="1">
        <v>3</v>
      </c>
      <c r="BI879" s="2">
        <v>44470</v>
      </c>
      <c r="BJ879" s="2">
        <v>44834</v>
      </c>
      <c r="BK879" s="2">
        <v>44470</v>
      </c>
      <c r="BL879" s="2">
        <v>44834</v>
      </c>
      <c r="BM879" s="1">
        <v>40</v>
      </c>
      <c r="BN879" s="1">
        <v>0</v>
      </c>
      <c r="BO879" s="1">
        <v>8</v>
      </c>
      <c r="BP879" s="1">
        <v>8</v>
      </c>
      <c r="BQ879" s="1">
        <v>8</v>
      </c>
      <c r="BR879" s="1">
        <v>8</v>
      </c>
      <c r="BS879" s="1">
        <v>8</v>
      </c>
      <c r="BT879" s="1">
        <v>0</v>
      </c>
      <c r="BU879" s="1" t="str">
        <f t="shared" si="24"/>
        <v>8:00 AM</v>
      </c>
      <c r="BV879" s="1" t="str">
        <f t="shared" si="25"/>
        <v>5:00 PM</v>
      </c>
      <c r="BW879" s="1" t="s">
        <v>135</v>
      </c>
      <c r="BX879" s="1">
        <v>0</v>
      </c>
      <c r="BY879" s="1">
        <v>24</v>
      </c>
      <c r="BZ879" s="1" t="s">
        <v>112</v>
      </c>
      <c r="CB879" s="4" t="s">
        <v>11182</v>
      </c>
      <c r="CC879" s="1" t="s">
        <v>2805</v>
      </c>
      <c r="CD879" s="1" t="s">
        <v>11178</v>
      </c>
      <c r="CE879" s="1" t="s">
        <v>116</v>
      </c>
      <c r="CF879" s="1" t="s">
        <v>117</v>
      </c>
      <c r="CG879" s="1">
        <v>96950</v>
      </c>
      <c r="CH879" s="3">
        <v>12.14</v>
      </c>
      <c r="CI879" s="3">
        <v>12.14</v>
      </c>
      <c r="CJ879" s="3">
        <v>18.21</v>
      </c>
      <c r="CK879" s="3">
        <v>18.21</v>
      </c>
      <c r="CL879" s="1" t="s">
        <v>137</v>
      </c>
      <c r="CM879" s="1" t="s">
        <v>138</v>
      </c>
      <c r="CN879" s="1" t="s">
        <v>139</v>
      </c>
      <c r="CP879" s="1" t="s">
        <v>112</v>
      </c>
      <c r="CQ879" s="1" t="s">
        <v>111</v>
      </c>
      <c r="CR879" s="1" t="s">
        <v>112</v>
      </c>
      <c r="CS879" s="1" t="s">
        <v>111</v>
      </c>
      <c r="CT879" s="1" t="s">
        <v>138</v>
      </c>
      <c r="CU879" s="1" t="s">
        <v>111</v>
      </c>
      <c r="CV879" s="1" t="s">
        <v>138</v>
      </c>
      <c r="CW879" s="1" t="s">
        <v>138</v>
      </c>
      <c r="CX879" s="1">
        <v>16704830338</v>
      </c>
      <c r="CY879" s="1" t="s">
        <v>11180</v>
      </c>
      <c r="CZ879" s="1" t="s">
        <v>138</v>
      </c>
      <c r="DA879" s="1" t="s">
        <v>111</v>
      </c>
      <c r="DB879" s="1" t="s">
        <v>112</v>
      </c>
      <c r="DC879" s="1" t="s">
        <v>1010</v>
      </c>
      <c r="DD879" s="1" t="s">
        <v>11179</v>
      </c>
      <c r="DF879" s="1" t="s">
        <v>11183</v>
      </c>
      <c r="DG879" s="1" t="s">
        <v>11184</v>
      </c>
    </row>
    <row r="880" spans="1:111" ht="15.6" customHeight="1" x14ac:dyDescent="0.25">
      <c r="A880" s="1" t="s">
        <v>11187</v>
      </c>
      <c r="B880" s="1" t="s">
        <v>238</v>
      </c>
      <c r="C880" s="2">
        <v>44383.953767476851</v>
      </c>
      <c r="D880" s="2">
        <v>44426</v>
      </c>
      <c r="E880" s="1" t="s">
        <v>180</v>
      </c>
      <c r="G880" s="1" t="s">
        <v>111</v>
      </c>
      <c r="H880" s="1" t="s">
        <v>112</v>
      </c>
      <c r="I880" s="1" t="s">
        <v>112</v>
      </c>
      <c r="J880" s="1" t="s">
        <v>3252</v>
      </c>
      <c r="K880" s="1" t="s">
        <v>3253</v>
      </c>
      <c r="L880" s="1" t="s">
        <v>3254</v>
      </c>
      <c r="N880" s="1" t="s">
        <v>116</v>
      </c>
      <c r="O880" s="1" t="s">
        <v>117</v>
      </c>
      <c r="P880" s="9">
        <v>96950</v>
      </c>
      <c r="Q880" s="1" t="s">
        <v>118</v>
      </c>
      <c r="S880" s="1">
        <v>16702882226</v>
      </c>
      <c r="U880" s="1">
        <v>7225</v>
      </c>
      <c r="V880" s="1" t="s">
        <v>119</v>
      </c>
      <c r="X880" s="1" t="s">
        <v>1010</v>
      </c>
      <c r="Y880" s="1" t="s">
        <v>3255</v>
      </c>
      <c r="AA880" s="1" t="s">
        <v>245</v>
      </c>
      <c r="AB880" s="1" t="s">
        <v>3254</v>
      </c>
      <c r="AD880" s="1" t="s">
        <v>116</v>
      </c>
      <c r="AE880" s="1" t="s">
        <v>117</v>
      </c>
      <c r="AF880" s="9">
        <v>96950</v>
      </c>
      <c r="AG880" s="1" t="s">
        <v>118</v>
      </c>
      <c r="AI880" s="1">
        <v>16702882226</v>
      </c>
      <c r="AK880" s="1" t="s">
        <v>620</v>
      </c>
      <c r="AL880" s="1" t="s">
        <v>125</v>
      </c>
      <c r="AM880" s="1" t="s">
        <v>621</v>
      </c>
      <c r="AN880" s="1" t="s">
        <v>622</v>
      </c>
      <c r="AP880" s="1" t="s">
        <v>1284</v>
      </c>
      <c r="AR880" s="1" t="s">
        <v>116</v>
      </c>
      <c r="AS880" s="1" t="s">
        <v>117</v>
      </c>
      <c r="AT880" s="9">
        <v>96950</v>
      </c>
      <c r="AU880" s="1" t="s">
        <v>118</v>
      </c>
      <c r="AW880" s="1">
        <v>16702353403</v>
      </c>
      <c r="AY880" s="1" t="s">
        <v>1871</v>
      </c>
      <c r="AZ880" s="1" t="s">
        <v>626</v>
      </c>
      <c r="BC880" s="1" t="str">
        <f>"35-2014.00"</f>
        <v>35-2014.00</v>
      </c>
      <c r="BD880" s="1" t="s">
        <v>152</v>
      </c>
      <c r="BE880" s="1" t="s">
        <v>11188</v>
      </c>
      <c r="BF880" s="1" t="s">
        <v>154</v>
      </c>
      <c r="BG880" s="1">
        <v>1</v>
      </c>
      <c r="BH880" s="1">
        <v>1</v>
      </c>
      <c r="BI880" s="2">
        <v>44471</v>
      </c>
      <c r="BJ880" s="2">
        <v>45566</v>
      </c>
      <c r="BK880" s="2">
        <v>44471</v>
      </c>
      <c r="BL880" s="2">
        <v>45566</v>
      </c>
      <c r="BM880" s="1">
        <v>35</v>
      </c>
      <c r="BN880" s="1">
        <v>0</v>
      </c>
      <c r="BO880" s="1">
        <v>7</v>
      </c>
      <c r="BP880" s="1">
        <v>7</v>
      </c>
      <c r="BQ880" s="1">
        <v>7</v>
      </c>
      <c r="BR880" s="1">
        <v>7</v>
      </c>
      <c r="BS880" s="1">
        <v>7</v>
      </c>
      <c r="BT880" s="1">
        <v>0</v>
      </c>
      <c r="BU880" s="1" t="str">
        <f>"9:00 AM"</f>
        <v>9:00 AM</v>
      </c>
      <c r="BV880" s="1" t="str">
        <f t="shared" si="25"/>
        <v>5:00 PM</v>
      </c>
      <c r="BW880" s="1" t="s">
        <v>135</v>
      </c>
      <c r="BX880" s="1">
        <v>0</v>
      </c>
      <c r="BY880" s="1">
        <v>12</v>
      </c>
      <c r="BZ880" s="1" t="s">
        <v>112</v>
      </c>
      <c r="CB880" s="1" t="s">
        <v>11189</v>
      </c>
      <c r="CC880" s="1" t="s">
        <v>3260</v>
      </c>
      <c r="CE880" s="1" t="s">
        <v>116</v>
      </c>
      <c r="CF880" s="1" t="s">
        <v>117</v>
      </c>
      <c r="CG880" s="1">
        <v>96950</v>
      </c>
      <c r="CH880" s="3">
        <v>8.68</v>
      </c>
      <c r="CI880" s="3">
        <v>8.68</v>
      </c>
      <c r="CJ880" s="3">
        <v>13.02</v>
      </c>
      <c r="CK880" s="3">
        <v>13.02</v>
      </c>
      <c r="CL880" s="1" t="s">
        <v>137</v>
      </c>
      <c r="CN880" s="1" t="s">
        <v>139</v>
      </c>
      <c r="CP880" s="1" t="s">
        <v>112</v>
      </c>
      <c r="CQ880" s="1" t="s">
        <v>111</v>
      </c>
      <c r="CR880" s="1" t="s">
        <v>112</v>
      </c>
      <c r="CS880" s="1" t="s">
        <v>111</v>
      </c>
      <c r="CT880" s="1" t="s">
        <v>138</v>
      </c>
      <c r="CU880" s="1" t="s">
        <v>111</v>
      </c>
      <c r="CV880" s="1" t="s">
        <v>138</v>
      </c>
      <c r="CW880" s="1" t="s">
        <v>631</v>
      </c>
      <c r="CX880" s="1">
        <v>16702882226</v>
      </c>
      <c r="CY880" s="1" t="s">
        <v>620</v>
      </c>
      <c r="CZ880" s="1" t="s">
        <v>138</v>
      </c>
      <c r="DA880" s="1" t="s">
        <v>111</v>
      </c>
      <c r="DB880" s="1" t="s">
        <v>112</v>
      </c>
    </row>
    <row r="881" spans="1:111" ht="15.6" customHeight="1" x14ac:dyDescent="0.25">
      <c r="A881" s="1" t="s">
        <v>11193</v>
      </c>
      <c r="B881" s="1" t="s">
        <v>238</v>
      </c>
      <c r="C881" s="2">
        <v>44355.097571990744</v>
      </c>
      <c r="D881" s="2">
        <v>44399</v>
      </c>
      <c r="E881" s="1" t="s">
        <v>180</v>
      </c>
      <c r="G881" s="1" t="s">
        <v>112</v>
      </c>
      <c r="H881" s="1" t="s">
        <v>112</v>
      </c>
      <c r="I881" s="1" t="s">
        <v>112</v>
      </c>
      <c r="J881" s="1" t="s">
        <v>11194</v>
      </c>
      <c r="L881" s="1" t="s">
        <v>368</v>
      </c>
      <c r="M881" s="1" t="s">
        <v>11195</v>
      </c>
      <c r="N881" s="1" t="s">
        <v>116</v>
      </c>
      <c r="O881" s="1" t="s">
        <v>117</v>
      </c>
      <c r="P881" s="9">
        <v>96950</v>
      </c>
      <c r="Q881" s="1" t="s">
        <v>118</v>
      </c>
      <c r="R881" s="1" t="s">
        <v>138</v>
      </c>
      <c r="S881" s="1">
        <v>16702331217</v>
      </c>
      <c r="U881" s="1">
        <v>812112</v>
      </c>
      <c r="V881" s="1" t="s">
        <v>119</v>
      </c>
      <c r="X881" s="1" t="s">
        <v>370</v>
      </c>
      <c r="Y881" s="1" t="s">
        <v>371</v>
      </c>
      <c r="Z881" s="1" t="s">
        <v>372</v>
      </c>
      <c r="AA881" s="1" t="s">
        <v>1184</v>
      </c>
      <c r="AB881" s="1" t="s">
        <v>368</v>
      </c>
      <c r="AC881" s="1" t="s">
        <v>1185</v>
      </c>
      <c r="AD881" s="1" t="s">
        <v>116</v>
      </c>
      <c r="AE881" s="1" t="s">
        <v>117</v>
      </c>
      <c r="AF881" s="9">
        <v>96950</v>
      </c>
      <c r="AG881" s="1" t="s">
        <v>118</v>
      </c>
      <c r="AH881" s="1" t="s">
        <v>138</v>
      </c>
      <c r="AI881" s="1">
        <v>16702346278</v>
      </c>
      <c r="AK881" s="1" t="s">
        <v>1186</v>
      </c>
      <c r="BC881" s="1" t="str">
        <f>"31-9011.00"</f>
        <v>31-9011.00</v>
      </c>
      <c r="BD881" s="1" t="s">
        <v>947</v>
      </c>
      <c r="BE881" s="1" t="s">
        <v>11196</v>
      </c>
      <c r="BF881" s="1" t="s">
        <v>11159</v>
      </c>
      <c r="BG881" s="1">
        <v>1</v>
      </c>
      <c r="BH881" s="1">
        <v>1</v>
      </c>
      <c r="BI881" s="2">
        <v>44470</v>
      </c>
      <c r="BJ881" s="2">
        <v>44834</v>
      </c>
      <c r="BK881" s="2">
        <v>44470</v>
      </c>
      <c r="BL881" s="2">
        <v>44834</v>
      </c>
      <c r="BM881" s="1">
        <v>35</v>
      </c>
      <c r="BN881" s="1">
        <v>0</v>
      </c>
      <c r="BO881" s="1">
        <v>7</v>
      </c>
      <c r="BP881" s="1">
        <v>7</v>
      </c>
      <c r="BQ881" s="1">
        <v>0</v>
      </c>
      <c r="BR881" s="1">
        <v>7</v>
      </c>
      <c r="BS881" s="1">
        <v>7</v>
      </c>
      <c r="BT881" s="1">
        <v>7</v>
      </c>
      <c r="BU881" s="1" t="str">
        <f>"10:00 AM"</f>
        <v>10:00 AM</v>
      </c>
      <c r="BV881" s="1" t="str">
        <f>"6:00 PM"</f>
        <v>6:00 PM</v>
      </c>
      <c r="BW881" s="1" t="s">
        <v>135</v>
      </c>
      <c r="BX881" s="1">
        <v>0</v>
      </c>
      <c r="BY881" s="1">
        <v>24</v>
      </c>
      <c r="BZ881" s="1" t="s">
        <v>112</v>
      </c>
      <c r="CB881" s="4" t="s">
        <v>11197</v>
      </c>
      <c r="CC881" s="1" t="s">
        <v>368</v>
      </c>
      <c r="CD881" s="1" t="s">
        <v>5024</v>
      </c>
      <c r="CE881" s="1" t="s">
        <v>116</v>
      </c>
      <c r="CF881" s="1" t="s">
        <v>117</v>
      </c>
      <c r="CG881" s="1">
        <v>96950</v>
      </c>
      <c r="CH881" s="3">
        <v>10.6</v>
      </c>
      <c r="CI881" s="3">
        <v>10.6</v>
      </c>
      <c r="CJ881" s="3">
        <v>15.9</v>
      </c>
      <c r="CK881" s="3">
        <v>15.9</v>
      </c>
      <c r="CL881" s="1" t="s">
        <v>137</v>
      </c>
      <c r="CM881" s="1" t="s">
        <v>138</v>
      </c>
      <c r="CN881" s="1" t="s">
        <v>139</v>
      </c>
      <c r="CP881" s="1" t="s">
        <v>112</v>
      </c>
      <c r="CQ881" s="1" t="s">
        <v>111</v>
      </c>
      <c r="CR881" s="1" t="s">
        <v>112</v>
      </c>
      <c r="CS881" s="1" t="s">
        <v>111</v>
      </c>
      <c r="CT881" s="1" t="s">
        <v>138</v>
      </c>
      <c r="CU881" s="1" t="s">
        <v>111</v>
      </c>
      <c r="CV881" s="1" t="s">
        <v>138</v>
      </c>
      <c r="CW881" s="1" t="s">
        <v>138</v>
      </c>
      <c r="CX881" s="1">
        <v>16702331217</v>
      </c>
      <c r="CY881" s="1" t="s">
        <v>11198</v>
      </c>
      <c r="CZ881" s="1" t="s">
        <v>380</v>
      </c>
      <c r="DA881" s="1" t="s">
        <v>111</v>
      </c>
      <c r="DB881" s="1" t="s">
        <v>112</v>
      </c>
    </row>
    <row r="882" spans="1:111" ht="15.6" customHeight="1" x14ac:dyDescent="0.25">
      <c r="A882" s="1" t="s">
        <v>11199</v>
      </c>
      <c r="B882" s="1" t="s">
        <v>238</v>
      </c>
      <c r="C882" s="2">
        <v>44351.01829965278</v>
      </c>
      <c r="D882" s="2">
        <v>44403</v>
      </c>
      <c r="E882" s="1" t="s">
        <v>180</v>
      </c>
      <c r="G882" s="1" t="s">
        <v>111</v>
      </c>
      <c r="H882" s="1" t="s">
        <v>112</v>
      </c>
      <c r="I882" s="1" t="s">
        <v>112</v>
      </c>
      <c r="J882" s="1" t="s">
        <v>9172</v>
      </c>
      <c r="L882" s="1" t="s">
        <v>9173</v>
      </c>
      <c r="M882" s="1" t="s">
        <v>9174</v>
      </c>
      <c r="N882" s="1" t="s">
        <v>116</v>
      </c>
      <c r="O882" s="1" t="s">
        <v>117</v>
      </c>
      <c r="P882" s="9">
        <v>96950</v>
      </c>
      <c r="Q882" s="1" t="s">
        <v>118</v>
      </c>
      <c r="S882" s="1">
        <v>16707891310</v>
      </c>
      <c r="U882" s="1">
        <v>561720</v>
      </c>
      <c r="V882" s="1" t="s">
        <v>119</v>
      </c>
      <c r="X882" s="1" t="s">
        <v>9175</v>
      </c>
      <c r="Y882" s="1" t="s">
        <v>9176</v>
      </c>
      <c r="Z882" s="1" t="s">
        <v>9177</v>
      </c>
      <c r="AA882" s="1" t="s">
        <v>245</v>
      </c>
      <c r="AB882" s="1" t="s">
        <v>9173</v>
      </c>
      <c r="AC882" s="1" t="s">
        <v>9174</v>
      </c>
      <c r="AD882" s="1" t="s">
        <v>116</v>
      </c>
      <c r="AE882" s="1" t="s">
        <v>117</v>
      </c>
      <c r="AF882" s="9">
        <v>96950</v>
      </c>
      <c r="AG882" s="1" t="s">
        <v>118</v>
      </c>
      <c r="AI882" s="1">
        <v>16707891310</v>
      </c>
      <c r="AK882" s="1" t="s">
        <v>9178</v>
      </c>
      <c r="BC882" s="1" t="str">
        <f>"37-2011.00"</f>
        <v>37-2011.00</v>
      </c>
      <c r="BD882" s="1" t="s">
        <v>676</v>
      </c>
      <c r="BE882" s="1" t="s">
        <v>9179</v>
      </c>
      <c r="BF882" s="1" t="s">
        <v>4736</v>
      </c>
      <c r="BG882" s="1">
        <v>1</v>
      </c>
      <c r="BH882" s="1">
        <v>1</v>
      </c>
      <c r="BI882" s="2">
        <v>44470</v>
      </c>
      <c r="BJ882" s="2">
        <v>45565</v>
      </c>
      <c r="BK882" s="2">
        <v>44470</v>
      </c>
      <c r="BL882" s="2">
        <v>45565</v>
      </c>
      <c r="BM882" s="1">
        <v>35</v>
      </c>
      <c r="BN882" s="1">
        <v>0</v>
      </c>
      <c r="BO882" s="1">
        <v>6</v>
      </c>
      <c r="BP882" s="1">
        <v>6</v>
      </c>
      <c r="BQ882" s="1">
        <v>6</v>
      </c>
      <c r="BR882" s="1">
        <v>6</v>
      </c>
      <c r="BS882" s="1">
        <v>6</v>
      </c>
      <c r="BT882" s="1">
        <v>5</v>
      </c>
      <c r="BU882" s="1" t="str">
        <f>"9:00 AM"</f>
        <v>9:00 AM</v>
      </c>
      <c r="BV882" s="1" t="str">
        <f>"4:00 PM"</f>
        <v>4:00 PM</v>
      </c>
      <c r="BW882" s="1" t="s">
        <v>230</v>
      </c>
      <c r="BX882" s="1">
        <v>0</v>
      </c>
      <c r="BY882" s="1">
        <v>12</v>
      </c>
      <c r="BZ882" s="1" t="s">
        <v>112</v>
      </c>
      <c r="CB882" s="1" t="s">
        <v>11200</v>
      </c>
      <c r="CC882" s="1" t="s">
        <v>9173</v>
      </c>
      <c r="CD882" s="1" t="s">
        <v>9174</v>
      </c>
      <c r="CE882" s="1" t="s">
        <v>116</v>
      </c>
      <c r="CF882" s="1" t="s">
        <v>117</v>
      </c>
      <c r="CG882" s="1">
        <v>96950</v>
      </c>
      <c r="CH882" s="3">
        <v>8.0500000000000007</v>
      </c>
      <c r="CI882" s="3">
        <v>8.0500000000000007</v>
      </c>
      <c r="CJ882" s="3">
        <v>0</v>
      </c>
      <c r="CK882" s="3">
        <v>0</v>
      </c>
      <c r="CL882" s="1" t="s">
        <v>137</v>
      </c>
      <c r="CM882" s="1" t="s">
        <v>168</v>
      </c>
      <c r="CN882" s="1" t="s">
        <v>139</v>
      </c>
      <c r="CP882" s="1" t="s">
        <v>112</v>
      </c>
      <c r="CQ882" s="1" t="s">
        <v>111</v>
      </c>
      <c r="CR882" s="1" t="s">
        <v>112</v>
      </c>
      <c r="CS882" s="1" t="s">
        <v>112</v>
      </c>
      <c r="CT882" s="1" t="s">
        <v>138</v>
      </c>
      <c r="CU882" s="1" t="s">
        <v>111</v>
      </c>
      <c r="CV882" s="1" t="s">
        <v>138</v>
      </c>
      <c r="CW882" s="1" t="s">
        <v>168</v>
      </c>
      <c r="CX882" s="1">
        <v>16707891310</v>
      </c>
      <c r="CY882" s="1" t="s">
        <v>9181</v>
      </c>
      <c r="CZ882" s="1" t="s">
        <v>168</v>
      </c>
      <c r="DA882" s="1" t="s">
        <v>111</v>
      </c>
      <c r="DB882" s="1" t="s">
        <v>112</v>
      </c>
    </row>
    <row r="883" spans="1:111" ht="15.6" customHeight="1" x14ac:dyDescent="0.25">
      <c r="A883" s="1" t="s">
        <v>11201</v>
      </c>
      <c r="B883" s="1" t="s">
        <v>238</v>
      </c>
      <c r="C883" s="2">
        <v>44306.953039236112</v>
      </c>
      <c r="D883" s="2">
        <v>44350</v>
      </c>
      <c r="E883" s="1" t="s">
        <v>110</v>
      </c>
      <c r="F883" s="2">
        <v>44471.833333333336</v>
      </c>
      <c r="G883" s="1" t="s">
        <v>111</v>
      </c>
      <c r="H883" s="1" t="s">
        <v>112</v>
      </c>
      <c r="I883" s="1" t="s">
        <v>112</v>
      </c>
      <c r="J883" s="1" t="s">
        <v>1853</v>
      </c>
      <c r="K883" s="1" t="s">
        <v>1854</v>
      </c>
      <c r="L883" s="1" t="s">
        <v>11202</v>
      </c>
      <c r="M883" s="1" t="s">
        <v>167</v>
      </c>
      <c r="N883" s="1" t="s">
        <v>426</v>
      </c>
      <c r="O883" s="1" t="s">
        <v>117</v>
      </c>
      <c r="P883" s="9">
        <v>96950</v>
      </c>
      <c r="Q883" s="1" t="s">
        <v>118</v>
      </c>
      <c r="R883" s="1" t="s">
        <v>1856</v>
      </c>
      <c r="S883" s="1">
        <v>16702357171</v>
      </c>
      <c r="U883" s="1">
        <v>236220</v>
      </c>
      <c r="V883" s="1" t="s">
        <v>119</v>
      </c>
      <c r="X883" s="1" t="s">
        <v>539</v>
      </c>
      <c r="Y883" s="1" t="s">
        <v>1857</v>
      </c>
      <c r="Z883" s="1" t="s">
        <v>1858</v>
      </c>
      <c r="AA883" s="1" t="s">
        <v>1859</v>
      </c>
      <c r="AB883" s="1" t="s">
        <v>11202</v>
      </c>
      <c r="AC883" s="1" t="s">
        <v>167</v>
      </c>
      <c r="AD883" s="1" t="s">
        <v>426</v>
      </c>
      <c r="AE883" s="1" t="s">
        <v>117</v>
      </c>
      <c r="AF883" s="9">
        <v>96950</v>
      </c>
      <c r="AG883" s="1" t="s">
        <v>118</v>
      </c>
      <c r="AH883" s="1" t="s">
        <v>168</v>
      </c>
      <c r="AI883" s="1">
        <v>16702357171</v>
      </c>
      <c r="AK883" s="1" t="s">
        <v>1860</v>
      </c>
      <c r="BC883" s="1" t="str">
        <f>"47-3012.00"</f>
        <v>47-3012.00</v>
      </c>
      <c r="BD883" s="1" t="s">
        <v>5442</v>
      </c>
      <c r="BE883" s="1" t="s">
        <v>11203</v>
      </c>
      <c r="BF883" s="1" t="s">
        <v>11204</v>
      </c>
      <c r="BG883" s="1">
        <v>3</v>
      </c>
      <c r="BH883" s="1">
        <v>3</v>
      </c>
      <c r="BI883" s="2">
        <v>44473</v>
      </c>
      <c r="BJ883" s="2">
        <v>44837</v>
      </c>
      <c r="BK883" s="2">
        <v>44473</v>
      </c>
      <c r="BL883" s="2">
        <v>44837</v>
      </c>
      <c r="BM883" s="1">
        <v>40</v>
      </c>
      <c r="BN883" s="1">
        <v>0</v>
      </c>
      <c r="BO883" s="1">
        <v>8</v>
      </c>
      <c r="BP883" s="1">
        <v>8</v>
      </c>
      <c r="BQ883" s="1">
        <v>8</v>
      </c>
      <c r="BR883" s="1">
        <v>8</v>
      </c>
      <c r="BS883" s="1">
        <v>8</v>
      </c>
      <c r="BT883" s="1">
        <v>0</v>
      </c>
      <c r="BU883" s="1" t="str">
        <f>"7:30 AM"</f>
        <v>7:30 AM</v>
      </c>
      <c r="BV883" s="1" t="str">
        <f>"4:30 PM"</f>
        <v>4:30 PM</v>
      </c>
      <c r="BW883" s="1" t="s">
        <v>135</v>
      </c>
      <c r="BX883" s="1">
        <v>0</v>
      </c>
      <c r="BY883" s="1">
        <v>12</v>
      </c>
      <c r="BZ883" s="1" t="s">
        <v>112</v>
      </c>
      <c r="CA883" s="1">
        <v>0</v>
      </c>
      <c r="CB883" s="4" t="s">
        <v>11205</v>
      </c>
      <c r="CC883" s="1" t="s">
        <v>11202</v>
      </c>
      <c r="CD883" s="1" t="s">
        <v>167</v>
      </c>
      <c r="CE883" s="1" t="s">
        <v>426</v>
      </c>
      <c r="CF883" s="1" t="s">
        <v>117</v>
      </c>
      <c r="CG883" s="1">
        <v>96950</v>
      </c>
      <c r="CH883" s="3">
        <v>10.61</v>
      </c>
      <c r="CI883" s="3">
        <v>10.61</v>
      </c>
      <c r="CJ883" s="3">
        <v>15.92</v>
      </c>
      <c r="CK883" s="3">
        <v>15.92</v>
      </c>
      <c r="CL883" s="1" t="s">
        <v>137</v>
      </c>
      <c r="CM883" s="1" t="s">
        <v>168</v>
      </c>
      <c r="CN883" s="1" t="s">
        <v>139</v>
      </c>
      <c r="CP883" s="1" t="s">
        <v>112</v>
      </c>
      <c r="CQ883" s="1" t="s">
        <v>111</v>
      </c>
      <c r="CR883" s="1" t="s">
        <v>111</v>
      </c>
      <c r="CS883" s="1" t="s">
        <v>111</v>
      </c>
      <c r="CT883" s="1" t="s">
        <v>138</v>
      </c>
      <c r="CU883" s="1" t="s">
        <v>111</v>
      </c>
      <c r="CV883" s="1" t="s">
        <v>138</v>
      </c>
      <c r="CW883" s="1" t="s">
        <v>11206</v>
      </c>
      <c r="CX883" s="1">
        <v>16702357171</v>
      </c>
      <c r="CY883" s="1" t="s">
        <v>1860</v>
      </c>
      <c r="CZ883" s="1" t="s">
        <v>138</v>
      </c>
      <c r="DA883" s="1" t="s">
        <v>111</v>
      </c>
      <c r="DB883" s="1" t="s">
        <v>112</v>
      </c>
    </row>
    <row r="884" spans="1:111" ht="15.6" customHeight="1" x14ac:dyDescent="0.25">
      <c r="A884" s="1" t="s">
        <v>11209</v>
      </c>
      <c r="B884" s="1" t="s">
        <v>238</v>
      </c>
      <c r="C884" s="2">
        <v>44328.801592824071</v>
      </c>
      <c r="D884" s="2">
        <v>44364</v>
      </c>
      <c r="E884" s="1" t="s">
        <v>110</v>
      </c>
      <c r="F884" s="2">
        <v>44468.833333333336</v>
      </c>
      <c r="G884" s="1" t="s">
        <v>112</v>
      </c>
      <c r="H884" s="1" t="s">
        <v>112</v>
      </c>
      <c r="I884" s="1" t="s">
        <v>112</v>
      </c>
      <c r="J884" s="1" t="s">
        <v>6940</v>
      </c>
      <c r="L884" s="1" t="s">
        <v>6941</v>
      </c>
      <c r="N884" s="1" t="s">
        <v>116</v>
      </c>
      <c r="O884" s="1" t="s">
        <v>117</v>
      </c>
      <c r="P884" s="9">
        <v>96950</v>
      </c>
      <c r="Q884" s="1" t="s">
        <v>118</v>
      </c>
      <c r="S884" s="1">
        <v>16702347768</v>
      </c>
      <c r="U884" s="1">
        <v>445110</v>
      </c>
      <c r="V884" s="1" t="s">
        <v>119</v>
      </c>
      <c r="X884" s="1" t="s">
        <v>11210</v>
      </c>
      <c r="Y884" s="1" t="s">
        <v>11211</v>
      </c>
      <c r="AA884" s="1" t="s">
        <v>973</v>
      </c>
      <c r="AB884" s="1" t="s">
        <v>6941</v>
      </c>
      <c r="AD884" s="1" t="s">
        <v>116</v>
      </c>
      <c r="AE884" s="1" t="s">
        <v>117</v>
      </c>
      <c r="AF884" s="9">
        <v>96950</v>
      </c>
      <c r="AG884" s="1" t="s">
        <v>118</v>
      </c>
      <c r="AI884" s="1">
        <v>16702347768</v>
      </c>
      <c r="AK884" s="1" t="s">
        <v>6943</v>
      </c>
      <c r="BC884" s="1" t="str">
        <f>"41-1011.00"</f>
        <v>41-1011.00</v>
      </c>
      <c r="BD884" s="1" t="s">
        <v>975</v>
      </c>
      <c r="BE884" s="1" t="s">
        <v>11212</v>
      </c>
      <c r="BF884" s="1" t="s">
        <v>11213</v>
      </c>
      <c r="BG884" s="1">
        <v>1</v>
      </c>
      <c r="BH884" s="1">
        <v>1</v>
      </c>
      <c r="BI884" s="2">
        <v>44470</v>
      </c>
      <c r="BJ884" s="2">
        <v>44834</v>
      </c>
      <c r="BK884" s="2">
        <v>44470</v>
      </c>
      <c r="BL884" s="2">
        <v>44834</v>
      </c>
      <c r="BM884" s="1">
        <v>35</v>
      </c>
      <c r="BN884" s="1">
        <v>0</v>
      </c>
      <c r="BO884" s="1">
        <v>7</v>
      </c>
      <c r="BP884" s="1">
        <v>7</v>
      </c>
      <c r="BQ884" s="1">
        <v>7</v>
      </c>
      <c r="BR884" s="1">
        <v>7</v>
      </c>
      <c r="BS884" s="1">
        <v>7</v>
      </c>
      <c r="BT884" s="1">
        <v>0</v>
      </c>
      <c r="BU884" s="1" t="str">
        <f>"9:00 AM"</f>
        <v>9:00 AM</v>
      </c>
      <c r="BV884" s="1" t="str">
        <f>"5:00 PM"</f>
        <v>5:00 PM</v>
      </c>
      <c r="BW884" s="1" t="s">
        <v>135</v>
      </c>
      <c r="BX884" s="1">
        <v>0</v>
      </c>
      <c r="BY884" s="1">
        <v>3</v>
      </c>
      <c r="BZ884" s="1" t="s">
        <v>111</v>
      </c>
      <c r="CA884" s="1">
        <v>4</v>
      </c>
      <c r="CB884" s="1" t="s">
        <v>3175</v>
      </c>
      <c r="CC884" s="1" t="s">
        <v>4174</v>
      </c>
      <c r="CE884" s="1" t="s">
        <v>116</v>
      </c>
      <c r="CF884" s="1" t="s">
        <v>117</v>
      </c>
      <c r="CG884" s="1">
        <v>96950</v>
      </c>
      <c r="CH884" s="3">
        <v>9.98</v>
      </c>
      <c r="CI884" s="3">
        <v>9.98</v>
      </c>
      <c r="CJ884" s="3">
        <v>14.97</v>
      </c>
      <c r="CK884" s="3">
        <v>14.97</v>
      </c>
      <c r="CL884" s="1" t="s">
        <v>137</v>
      </c>
      <c r="CN884" s="1" t="s">
        <v>139</v>
      </c>
      <c r="CP884" s="1" t="s">
        <v>112</v>
      </c>
      <c r="CQ884" s="1" t="s">
        <v>111</v>
      </c>
      <c r="CR884" s="1" t="s">
        <v>112</v>
      </c>
      <c r="CS884" s="1" t="s">
        <v>111</v>
      </c>
      <c r="CT884" s="1" t="s">
        <v>138</v>
      </c>
      <c r="CU884" s="1" t="s">
        <v>111</v>
      </c>
      <c r="CV884" s="1" t="s">
        <v>138</v>
      </c>
      <c r="CW884" s="1" t="s">
        <v>2313</v>
      </c>
      <c r="CX884" s="1">
        <v>16702347768</v>
      </c>
      <c r="CY884" s="1" t="s">
        <v>6943</v>
      </c>
      <c r="CZ884" s="1" t="s">
        <v>138</v>
      </c>
      <c r="DA884" s="1" t="s">
        <v>111</v>
      </c>
      <c r="DB884" s="1" t="s">
        <v>112</v>
      </c>
      <c r="DC884" s="1" t="s">
        <v>11210</v>
      </c>
      <c r="DD884" s="1" t="s">
        <v>11211</v>
      </c>
      <c r="DF884" s="1" t="s">
        <v>6940</v>
      </c>
      <c r="DG884" s="1" t="s">
        <v>6943</v>
      </c>
    </row>
    <row r="885" spans="1:111" ht="15.6" customHeight="1" x14ac:dyDescent="0.25">
      <c r="A885" s="1" t="s">
        <v>11214</v>
      </c>
      <c r="B885" s="1" t="s">
        <v>238</v>
      </c>
      <c r="C885" s="2">
        <v>44351.129027199073</v>
      </c>
      <c r="D885" s="2">
        <v>44385</v>
      </c>
      <c r="E885" s="1" t="s">
        <v>180</v>
      </c>
      <c r="G885" s="1" t="s">
        <v>112</v>
      </c>
      <c r="H885" s="1" t="s">
        <v>112</v>
      </c>
      <c r="I885" s="1" t="s">
        <v>112</v>
      </c>
      <c r="J885" s="1" t="s">
        <v>11215</v>
      </c>
      <c r="K885" s="1" t="s">
        <v>11216</v>
      </c>
      <c r="L885" s="1" t="s">
        <v>11217</v>
      </c>
      <c r="M885" s="1" t="s">
        <v>10201</v>
      </c>
      <c r="N885" s="1" t="s">
        <v>167</v>
      </c>
      <c r="O885" s="1" t="s">
        <v>117</v>
      </c>
      <c r="P885" s="9">
        <v>96950</v>
      </c>
      <c r="Q885" s="1" t="s">
        <v>118</v>
      </c>
      <c r="S885" s="1">
        <v>16702340228</v>
      </c>
      <c r="U885" s="1">
        <v>72251</v>
      </c>
      <c r="V885" s="1" t="s">
        <v>119</v>
      </c>
      <c r="X885" s="1" t="s">
        <v>11218</v>
      </c>
      <c r="Y885" s="1" t="s">
        <v>11219</v>
      </c>
      <c r="AA885" s="1" t="s">
        <v>171</v>
      </c>
      <c r="AB885" s="1" t="s">
        <v>11217</v>
      </c>
      <c r="AC885" s="1" t="s">
        <v>10201</v>
      </c>
      <c r="AD885" s="1" t="s">
        <v>167</v>
      </c>
      <c r="AE885" s="1" t="s">
        <v>117</v>
      </c>
      <c r="AF885" s="9">
        <v>96950</v>
      </c>
      <c r="AG885" s="1" t="s">
        <v>118</v>
      </c>
      <c r="AI885" s="1">
        <v>16702340228</v>
      </c>
      <c r="AK885" s="1" t="s">
        <v>11220</v>
      </c>
      <c r="BC885" s="1" t="str">
        <f>"35-2014.00"</f>
        <v>35-2014.00</v>
      </c>
      <c r="BD885" s="1" t="s">
        <v>152</v>
      </c>
      <c r="BE885" s="1" t="s">
        <v>11221</v>
      </c>
      <c r="BF885" s="1" t="s">
        <v>229</v>
      </c>
      <c r="BG885" s="1">
        <v>3</v>
      </c>
      <c r="BH885" s="1">
        <v>3</v>
      </c>
      <c r="BI885" s="2">
        <v>44470</v>
      </c>
      <c r="BJ885" s="2">
        <v>44834</v>
      </c>
      <c r="BK885" s="2">
        <v>44470</v>
      </c>
      <c r="BL885" s="2">
        <v>44834</v>
      </c>
      <c r="BM885" s="1">
        <v>36</v>
      </c>
      <c r="BN885" s="1">
        <v>6</v>
      </c>
      <c r="BO885" s="1">
        <v>6</v>
      </c>
      <c r="BP885" s="1">
        <v>6</v>
      </c>
      <c r="BQ885" s="1">
        <v>0</v>
      </c>
      <c r="BR885" s="1">
        <v>6</v>
      </c>
      <c r="BS885" s="1">
        <v>6</v>
      </c>
      <c r="BT885" s="1">
        <v>6</v>
      </c>
      <c r="BU885" s="1" t="str">
        <f>"3:30 PM"</f>
        <v>3:30 PM</v>
      </c>
      <c r="BV885" s="1" t="str">
        <f>"9:30 PM"</f>
        <v>9:30 PM</v>
      </c>
      <c r="BW885" s="1" t="s">
        <v>135</v>
      </c>
      <c r="BX885" s="1">
        <v>0</v>
      </c>
      <c r="BY885" s="1">
        <v>12</v>
      </c>
      <c r="BZ885" s="1" t="s">
        <v>112</v>
      </c>
      <c r="CB885" s="1" t="s">
        <v>11222</v>
      </c>
      <c r="CC885" s="1" t="s">
        <v>404</v>
      </c>
      <c r="CD885" s="1" t="s">
        <v>812</v>
      </c>
      <c r="CE885" s="1" t="s">
        <v>167</v>
      </c>
      <c r="CF885" s="1" t="s">
        <v>117</v>
      </c>
      <c r="CG885" s="1">
        <v>96950</v>
      </c>
      <c r="CH885" s="3">
        <v>8.68</v>
      </c>
      <c r="CI885" s="3">
        <v>8.68</v>
      </c>
      <c r="CL885" s="1" t="s">
        <v>137</v>
      </c>
      <c r="CM885" s="1" t="s">
        <v>138</v>
      </c>
      <c r="CN885" s="1" t="s">
        <v>139</v>
      </c>
      <c r="CP885" s="1" t="s">
        <v>112</v>
      </c>
      <c r="CQ885" s="1" t="s">
        <v>111</v>
      </c>
      <c r="CR885" s="1" t="s">
        <v>112</v>
      </c>
      <c r="CS885" s="1" t="s">
        <v>112</v>
      </c>
      <c r="CT885" s="1" t="s">
        <v>138</v>
      </c>
      <c r="CU885" s="1" t="s">
        <v>111</v>
      </c>
      <c r="CV885" s="1" t="s">
        <v>138</v>
      </c>
      <c r="CW885" s="1" t="s">
        <v>138</v>
      </c>
      <c r="CX885" s="1">
        <v>16702340228</v>
      </c>
      <c r="CY885" s="1" t="s">
        <v>11220</v>
      </c>
      <c r="CZ885" s="1" t="s">
        <v>138</v>
      </c>
      <c r="DA885" s="1" t="s">
        <v>111</v>
      </c>
      <c r="DB885" s="1" t="s">
        <v>112</v>
      </c>
    </row>
    <row r="886" spans="1:111" ht="15.6" customHeight="1" x14ac:dyDescent="0.25">
      <c r="A886" s="1" t="s">
        <v>11223</v>
      </c>
      <c r="B886" s="1" t="s">
        <v>238</v>
      </c>
      <c r="C886" s="2">
        <v>44293.928513888888</v>
      </c>
      <c r="D886" s="2">
        <v>44340</v>
      </c>
      <c r="E886" s="1" t="s">
        <v>110</v>
      </c>
      <c r="F886" s="2">
        <v>44468.833333333336</v>
      </c>
      <c r="G886" s="1" t="s">
        <v>112</v>
      </c>
      <c r="H886" s="1" t="s">
        <v>112</v>
      </c>
      <c r="I886" s="1" t="s">
        <v>112</v>
      </c>
      <c r="J886" s="1" t="s">
        <v>3820</v>
      </c>
      <c r="K886" s="1" t="s">
        <v>3821</v>
      </c>
      <c r="L886" s="1" t="s">
        <v>3822</v>
      </c>
      <c r="M886" s="1" t="s">
        <v>167</v>
      </c>
      <c r="N886" s="1" t="s">
        <v>339</v>
      </c>
      <c r="O886" s="1" t="s">
        <v>117</v>
      </c>
      <c r="P886" s="9">
        <v>96950</v>
      </c>
      <c r="Q886" s="1" t="s">
        <v>118</v>
      </c>
      <c r="R886" s="1" t="s">
        <v>168</v>
      </c>
      <c r="S886" s="1">
        <v>16702331530</v>
      </c>
      <c r="U886" s="1">
        <v>31181</v>
      </c>
      <c r="V886" s="1" t="s">
        <v>119</v>
      </c>
      <c r="X886" s="1" t="s">
        <v>3823</v>
      </c>
      <c r="Y886" s="1" t="s">
        <v>3824</v>
      </c>
      <c r="Z886" s="1" t="s">
        <v>168</v>
      </c>
      <c r="AA886" s="1" t="s">
        <v>3825</v>
      </c>
      <c r="AB886" s="1" t="s">
        <v>3822</v>
      </c>
      <c r="AC886" s="1" t="s">
        <v>167</v>
      </c>
      <c r="AD886" s="1" t="s">
        <v>339</v>
      </c>
      <c r="AE886" s="1" t="s">
        <v>117</v>
      </c>
      <c r="AF886" s="9">
        <v>96950</v>
      </c>
      <c r="AG886" s="1" t="s">
        <v>118</v>
      </c>
      <c r="AH886" s="1" t="s">
        <v>168</v>
      </c>
      <c r="AI886" s="1">
        <v>16702331530</v>
      </c>
      <c r="AK886" s="1" t="s">
        <v>3826</v>
      </c>
      <c r="BC886" s="1" t="str">
        <f>"43-4081.00"</f>
        <v>43-4081.00</v>
      </c>
      <c r="BD886" s="1" t="s">
        <v>3862</v>
      </c>
      <c r="BE886" s="1" t="s">
        <v>6085</v>
      </c>
      <c r="BF886" s="1" t="s">
        <v>6086</v>
      </c>
      <c r="BG886" s="1">
        <v>1</v>
      </c>
      <c r="BH886" s="1">
        <v>1</v>
      </c>
      <c r="BI886" s="2">
        <v>44470</v>
      </c>
      <c r="BJ886" s="2">
        <v>44834</v>
      </c>
      <c r="BK886" s="2">
        <v>44470</v>
      </c>
      <c r="BL886" s="2">
        <v>44834</v>
      </c>
      <c r="BM886" s="1">
        <v>35</v>
      </c>
      <c r="BN886" s="1">
        <v>6</v>
      </c>
      <c r="BO886" s="1">
        <v>6</v>
      </c>
      <c r="BP886" s="1">
        <v>6</v>
      </c>
      <c r="BQ886" s="1">
        <v>6</v>
      </c>
      <c r="BR886" s="1">
        <v>5</v>
      </c>
      <c r="BS886" s="1">
        <v>6</v>
      </c>
      <c r="BT886" s="1">
        <v>0</v>
      </c>
      <c r="BU886" s="1" t="str">
        <f>"5:00 AM"</f>
        <v>5:00 AM</v>
      </c>
      <c r="BV886" s="1" t="str">
        <f>"1:00 PM"</f>
        <v>1:00 PM</v>
      </c>
      <c r="BW886" s="1" t="s">
        <v>135</v>
      </c>
      <c r="BX886" s="1">
        <v>0</v>
      </c>
      <c r="BY886" s="1">
        <v>12</v>
      </c>
      <c r="BZ886" s="1" t="s">
        <v>112</v>
      </c>
      <c r="CA886" s="1">
        <v>0</v>
      </c>
      <c r="CB886" s="1" t="s">
        <v>138</v>
      </c>
      <c r="CC886" s="1" t="s">
        <v>3822</v>
      </c>
      <c r="CD886" s="1" t="s">
        <v>167</v>
      </c>
      <c r="CE886" s="1" t="s">
        <v>339</v>
      </c>
      <c r="CF886" s="1" t="s">
        <v>117</v>
      </c>
      <c r="CG886" s="1">
        <v>96950</v>
      </c>
      <c r="CH886" s="3">
        <v>7.98</v>
      </c>
      <c r="CI886" s="3">
        <v>7.98</v>
      </c>
      <c r="CJ886" s="3">
        <v>11.97</v>
      </c>
      <c r="CK886" s="3">
        <v>11.97</v>
      </c>
      <c r="CL886" s="1" t="s">
        <v>137</v>
      </c>
      <c r="CM886" s="1" t="s">
        <v>168</v>
      </c>
      <c r="CN886" s="1" t="s">
        <v>139</v>
      </c>
      <c r="CP886" s="1" t="s">
        <v>112</v>
      </c>
      <c r="CQ886" s="1" t="s">
        <v>111</v>
      </c>
      <c r="CR886" s="1" t="s">
        <v>112</v>
      </c>
      <c r="CS886" s="1" t="s">
        <v>111</v>
      </c>
      <c r="CT886" s="1" t="s">
        <v>138</v>
      </c>
      <c r="CU886" s="1" t="s">
        <v>111</v>
      </c>
      <c r="CV886" s="1" t="s">
        <v>138</v>
      </c>
      <c r="CW886" s="1" t="s">
        <v>3830</v>
      </c>
      <c r="CX886" s="1">
        <v>16702331530</v>
      </c>
      <c r="CY886" s="1" t="s">
        <v>3826</v>
      </c>
      <c r="CZ886" s="1" t="s">
        <v>3831</v>
      </c>
      <c r="DA886" s="1" t="s">
        <v>111</v>
      </c>
      <c r="DB886" s="1" t="s">
        <v>112</v>
      </c>
      <c r="DC886" s="1" t="s">
        <v>3823</v>
      </c>
      <c r="DD886" s="1" t="s">
        <v>3824</v>
      </c>
      <c r="DE886" s="1" t="s">
        <v>168</v>
      </c>
    </row>
    <row r="887" spans="1:111" ht="15.6" customHeight="1" x14ac:dyDescent="0.25">
      <c r="A887" s="1" t="s">
        <v>11224</v>
      </c>
      <c r="B887" s="1" t="s">
        <v>238</v>
      </c>
      <c r="C887" s="2">
        <v>44349.981492592589</v>
      </c>
      <c r="D887" s="2">
        <v>44379</v>
      </c>
      <c r="E887" s="1" t="s">
        <v>180</v>
      </c>
      <c r="G887" s="1" t="s">
        <v>111</v>
      </c>
      <c r="H887" s="1" t="s">
        <v>112</v>
      </c>
      <c r="I887" s="1" t="s">
        <v>112</v>
      </c>
      <c r="J887" s="1" t="s">
        <v>11225</v>
      </c>
      <c r="K887" s="1" t="s">
        <v>9480</v>
      </c>
      <c r="L887" s="1" t="s">
        <v>11226</v>
      </c>
      <c r="M887" s="1" t="s">
        <v>1197</v>
      </c>
      <c r="N887" s="1" t="s">
        <v>116</v>
      </c>
      <c r="O887" s="1" t="s">
        <v>117</v>
      </c>
      <c r="P887" s="9">
        <v>96950</v>
      </c>
      <c r="Q887" s="1" t="s">
        <v>118</v>
      </c>
      <c r="S887" s="1">
        <v>16702332013</v>
      </c>
      <c r="U887" s="1">
        <v>5619</v>
      </c>
      <c r="V887" s="1" t="s">
        <v>119</v>
      </c>
      <c r="X887" s="1" t="s">
        <v>9482</v>
      </c>
      <c r="Y887" s="1" t="s">
        <v>9483</v>
      </c>
      <c r="Z887" s="1" t="s">
        <v>3848</v>
      </c>
      <c r="AA887" s="1" t="s">
        <v>403</v>
      </c>
      <c r="AB887" s="1" t="s">
        <v>2494</v>
      </c>
      <c r="AD887" s="1" t="s">
        <v>116</v>
      </c>
      <c r="AE887" s="1" t="s">
        <v>117</v>
      </c>
      <c r="AF887" s="9">
        <v>96950</v>
      </c>
      <c r="AG887" s="1" t="s">
        <v>118</v>
      </c>
      <c r="AI887" s="1">
        <v>16702332013</v>
      </c>
      <c r="AK887" s="1" t="s">
        <v>9486</v>
      </c>
      <c r="BC887" s="1" t="str">
        <f>"49-9071.00"</f>
        <v>49-9071.00</v>
      </c>
      <c r="BD887" s="1" t="s">
        <v>214</v>
      </c>
      <c r="BE887" s="1" t="s">
        <v>11227</v>
      </c>
      <c r="BF887" s="1" t="s">
        <v>839</v>
      </c>
      <c r="BG887" s="1">
        <v>1</v>
      </c>
      <c r="BH887" s="1">
        <v>1</v>
      </c>
      <c r="BI887" s="2">
        <v>44352</v>
      </c>
      <c r="BJ887" s="2">
        <v>45199</v>
      </c>
      <c r="BK887" s="2">
        <v>44383</v>
      </c>
      <c r="BL887" s="2">
        <v>45199</v>
      </c>
      <c r="BM887" s="1">
        <v>40</v>
      </c>
      <c r="BN887" s="1">
        <v>0</v>
      </c>
      <c r="BO887" s="1">
        <v>8</v>
      </c>
      <c r="BP887" s="1">
        <v>8</v>
      </c>
      <c r="BQ887" s="1">
        <v>8</v>
      </c>
      <c r="BR887" s="1">
        <v>8</v>
      </c>
      <c r="BS887" s="1">
        <v>8</v>
      </c>
      <c r="BT887" s="1">
        <v>0</v>
      </c>
      <c r="BU887" s="1" t="str">
        <f>"8:00 AM"</f>
        <v>8:00 AM</v>
      </c>
      <c r="BV887" s="1" t="str">
        <f>"5:00 PM"</f>
        <v>5:00 PM</v>
      </c>
      <c r="BW887" s="1" t="s">
        <v>230</v>
      </c>
      <c r="BX887" s="1">
        <v>0</v>
      </c>
      <c r="BY887" s="1">
        <v>12</v>
      </c>
      <c r="BZ887" s="1" t="s">
        <v>112</v>
      </c>
      <c r="CB887" s="1" t="s">
        <v>11228</v>
      </c>
      <c r="CC887" s="1" t="s">
        <v>11229</v>
      </c>
      <c r="CD887" s="1" t="s">
        <v>9490</v>
      </c>
      <c r="CE887" s="1" t="s">
        <v>116</v>
      </c>
      <c r="CF887" s="1" t="s">
        <v>117</v>
      </c>
      <c r="CG887" s="1">
        <v>96950</v>
      </c>
      <c r="CH887" s="3">
        <v>8.7100000000000009</v>
      </c>
      <c r="CI887" s="3">
        <v>8.7100000000000009</v>
      </c>
      <c r="CJ887" s="3">
        <v>0</v>
      </c>
      <c r="CK887" s="3">
        <v>0</v>
      </c>
      <c r="CL887" s="1" t="s">
        <v>137</v>
      </c>
      <c r="CM887" s="1" t="s">
        <v>331</v>
      </c>
      <c r="CN887" s="1" t="s">
        <v>139</v>
      </c>
      <c r="CP887" s="1" t="s">
        <v>112</v>
      </c>
      <c r="CQ887" s="1" t="s">
        <v>111</v>
      </c>
      <c r="CR887" s="1" t="s">
        <v>112</v>
      </c>
      <c r="CS887" s="1" t="s">
        <v>112</v>
      </c>
      <c r="CT887" s="1" t="s">
        <v>138</v>
      </c>
      <c r="CU887" s="1" t="s">
        <v>111</v>
      </c>
      <c r="CV887" s="1" t="s">
        <v>138</v>
      </c>
      <c r="CW887" s="1" t="s">
        <v>8786</v>
      </c>
      <c r="CX887" s="1">
        <v>16702358165</v>
      </c>
      <c r="CY887" s="1" t="s">
        <v>9492</v>
      </c>
      <c r="CZ887" s="1" t="s">
        <v>138</v>
      </c>
      <c r="DA887" s="1" t="s">
        <v>111</v>
      </c>
      <c r="DB887" s="1" t="s">
        <v>112</v>
      </c>
      <c r="DC887" s="1" t="s">
        <v>9482</v>
      </c>
      <c r="DD887" s="1" t="s">
        <v>11230</v>
      </c>
      <c r="DE887" s="1" t="s">
        <v>3848</v>
      </c>
      <c r="DF887" s="1" t="s">
        <v>11225</v>
      </c>
      <c r="DG887" s="1" t="s">
        <v>9492</v>
      </c>
    </row>
    <row r="888" spans="1:111" ht="15.6" customHeight="1" x14ac:dyDescent="0.25">
      <c r="A888" s="1" t="s">
        <v>11244</v>
      </c>
      <c r="B888" s="1" t="s">
        <v>238</v>
      </c>
      <c r="C888" s="2">
        <v>44295.410155902777</v>
      </c>
      <c r="D888" s="2">
        <v>44333</v>
      </c>
      <c r="E888" s="1" t="s">
        <v>110</v>
      </c>
      <c r="F888" s="2">
        <v>44468.833333333336</v>
      </c>
      <c r="G888" s="1" t="s">
        <v>112</v>
      </c>
      <c r="H888" s="1" t="s">
        <v>112</v>
      </c>
      <c r="I888" s="1" t="s">
        <v>112</v>
      </c>
      <c r="J888" s="1" t="s">
        <v>10990</v>
      </c>
      <c r="K888" s="1" t="s">
        <v>8561</v>
      </c>
      <c r="L888" s="1" t="s">
        <v>8562</v>
      </c>
      <c r="M888" s="1" t="s">
        <v>10991</v>
      </c>
      <c r="N888" s="1" t="s">
        <v>116</v>
      </c>
      <c r="O888" s="1" t="s">
        <v>117</v>
      </c>
      <c r="P888" s="9">
        <v>96950</v>
      </c>
      <c r="Q888" s="1" t="s">
        <v>118</v>
      </c>
      <c r="R888" s="1" t="s">
        <v>138</v>
      </c>
      <c r="S888" s="1">
        <v>16702882288</v>
      </c>
      <c r="T888" s="1">
        <v>106</v>
      </c>
      <c r="U888" s="1">
        <v>44413</v>
      </c>
      <c r="V888" s="1" t="s">
        <v>119</v>
      </c>
      <c r="X888" s="1" t="s">
        <v>8564</v>
      </c>
      <c r="Y888" s="1" t="s">
        <v>3363</v>
      </c>
      <c r="Z888" s="1" t="s">
        <v>138</v>
      </c>
      <c r="AA888" s="1" t="s">
        <v>8565</v>
      </c>
      <c r="AB888" s="1" t="s">
        <v>8562</v>
      </c>
      <c r="AC888" s="1" t="s">
        <v>10991</v>
      </c>
      <c r="AD888" s="1" t="s">
        <v>167</v>
      </c>
      <c r="AE888" s="1" t="s">
        <v>117</v>
      </c>
      <c r="AF888" s="9">
        <v>96950</v>
      </c>
      <c r="AG888" s="1" t="s">
        <v>118</v>
      </c>
      <c r="AH888" s="1" t="s">
        <v>138</v>
      </c>
      <c r="AI888" s="1">
        <v>16702882288</v>
      </c>
      <c r="AJ888" s="1">
        <v>106</v>
      </c>
      <c r="AK888" s="1" t="s">
        <v>8566</v>
      </c>
      <c r="BC888" s="1" t="str">
        <f>"43-5081.01"</f>
        <v>43-5081.01</v>
      </c>
      <c r="BD888" s="1" t="s">
        <v>132</v>
      </c>
      <c r="BE888" s="1" t="s">
        <v>11245</v>
      </c>
      <c r="BF888" s="1" t="s">
        <v>11246</v>
      </c>
      <c r="BG888" s="1">
        <v>1</v>
      </c>
      <c r="BH888" s="1">
        <v>1</v>
      </c>
      <c r="BI888" s="2">
        <v>44470</v>
      </c>
      <c r="BJ888" s="2">
        <v>44834</v>
      </c>
      <c r="BK888" s="2">
        <v>44470</v>
      </c>
      <c r="BL888" s="2">
        <v>44834</v>
      </c>
      <c r="BM888" s="1">
        <v>40</v>
      </c>
      <c r="BN888" s="1">
        <v>0</v>
      </c>
      <c r="BO888" s="1">
        <v>7</v>
      </c>
      <c r="BP888" s="1">
        <v>6.5</v>
      </c>
      <c r="BQ888" s="1">
        <v>6.5</v>
      </c>
      <c r="BR888" s="1">
        <v>6.5</v>
      </c>
      <c r="BS888" s="1">
        <v>6.5</v>
      </c>
      <c r="BT888" s="1">
        <v>7</v>
      </c>
      <c r="BU888" s="1" t="str">
        <f>"8:00 AM"</f>
        <v>8:00 AM</v>
      </c>
      <c r="BV888" s="1" t="str">
        <f>"5:00 PM"</f>
        <v>5:00 PM</v>
      </c>
      <c r="BW888" s="1" t="s">
        <v>135</v>
      </c>
      <c r="BX888" s="1">
        <v>0</v>
      </c>
      <c r="BY888" s="1">
        <v>12</v>
      </c>
      <c r="BZ888" s="1" t="s">
        <v>112</v>
      </c>
      <c r="CA888" s="1">
        <v>0</v>
      </c>
      <c r="CB888" s="1" t="s">
        <v>11247</v>
      </c>
      <c r="CC888" s="1" t="s">
        <v>8562</v>
      </c>
      <c r="CD888" s="1" t="s">
        <v>8563</v>
      </c>
      <c r="CE888" s="1" t="s">
        <v>116</v>
      </c>
      <c r="CF888" s="1" t="s">
        <v>117</v>
      </c>
      <c r="CG888" s="1">
        <v>96950</v>
      </c>
      <c r="CH888" s="3">
        <v>7.58</v>
      </c>
      <c r="CI888" s="3">
        <v>8.1999999999999993</v>
      </c>
      <c r="CJ888" s="3">
        <v>11.37</v>
      </c>
      <c r="CK888" s="3">
        <v>12.3</v>
      </c>
      <c r="CL888" s="1" t="s">
        <v>137</v>
      </c>
      <c r="CM888" s="1" t="s">
        <v>138</v>
      </c>
      <c r="CN888" s="1" t="s">
        <v>139</v>
      </c>
      <c r="CP888" s="1" t="s">
        <v>112</v>
      </c>
      <c r="CQ888" s="1" t="s">
        <v>111</v>
      </c>
      <c r="CR888" s="1" t="s">
        <v>112</v>
      </c>
      <c r="CS888" s="1" t="s">
        <v>111</v>
      </c>
      <c r="CT888" s="1" t="s">
        <v>138</v>
      </c>
      <c r="CU888" s="1" t="s">
        <v>111</v>
      </c>
      <c r="CV888" s="1" t="s">
        <v>111</v>
      </c>
      <c r="CW888" s="1" t="s">
        <v>10994</v>
      </c>
      <c r="CX888" s="1">
        <v>16702882288</v>
      </c>
      <c r="CY888" s="1" t="s">
        <v>8566</v>
      </c>
      <c r="CZ888" s="1" t="s">
        <v>138</v>
      </c>
      <c r="DA888" s="1" t="s">
        <v>111</v>
      </c>
      <c r="DB888" s="1" t="s">
        <v>112</v>
      </c>
    </row>
    <row r="889" spans="1:111" ht="15.6" customHeight="1" x14ac:dyDescent="0.25">
      <c r="A889" s="1" t="s">
        <v>11248</v>
      </c>
      <c r="B889" s="1" t="s">
        <v>238</v>
      </c>
      <c r="C889" s="2">
        <v>44367.810733449071</v>
      </c>
      <c r="D889" s="2">
        <v>44411</v>
      </c>
      <c r="E889" s="1" t="s">
        <v>180</v>
      </c>
      <c r="G889" s="1" t="s">
        <v>111</v>
      </c>
      <c r="H889" s="1" t="s">
        <v>112</v>
      </c>
      <c r="I889" s="1" t="s">
        <v>112</v>
      </c>
      <c r="J889" s="1" t="s">
        <v>9821</v>
      </c>
      <c r="K889" s="1" t="s">
        <v>9822</v>
      </c>
      <c r="L889" s="1" t="s">
        <v>9823</v>
      </c>
      <c r="M889" s="1" t="s">
        <v>9824</v>
      </c>
      <c r="N889" s="1" t="s">
        <v>167</v>
      </c>
      <c r="O889" s="1" t="s">
        <v>117</v>
      </c>
      <c r="P889" s="9">
        <v>96950</v>
      </c>
      <c r="Q889" s="1" t="s">
        <v>118</v>
      </c>
      <c r="R889" s="1" t="s">
        <v>168</v>
      </c>
      <c r="S889" s="1">
        <v>16702852752</v>
      </c>
      <c r="U889" s="1">
        <v>221330</v>
      </c>
      <c r="V889" s="1" t="s">
        <v>119</v>
      </c>
      <c r="X889" s="1" t="s">
        <v>9825</v>
      </c>
      <c r="Y889" s="1" t="s">
        <v>3415</v>
      </c>
      <c r="Z889" s="1" t="s">
        <v>9826</v>
      </c>
      <c r="AA889" s="1" t="s">
        <v>9446</v>
      </c>
      <c r="AB889" s="1" t="s">
        <v>9823</v>
      </c>
      <c r="AC889" s="1" t="s">
        <v>9824</v>
      </c>
      <c r="AD889" s="1" t="s">
        <v>167</v>
      </c>
      <c r="AE889" s="1" t="s">
        <v>117</v>
      </c>
      <c r="AF889" s="9">
        <v>96950</v>
      </c>
      <c r="AG889" s="1" t="s">
        <v>118</v>
      </c>
      <c r="AH889" s="1" t="s">
        <v>168</v>
      </c>
      <c r="AI889" s="1">
        <v>16702852752</v>
      </c>
      <c r="AK889" s="1" t="s">
        <v>9827</v>
      </c>
      <c r="BC889" s="1" t="str">
        <f>"49-9071.00"</f>
        <v>49-9071.00</v>
      </c>
      <c r="BD889" s="1" t="s">
        <v>214</v>
      </c>
      <c r="BE889" s="1" t="s">
        <v>11249</v>
      </c>
      <c r="BF889" s="1" t="s">
        <v>214</v>
      </c>
      <c r="BG889" s="1">
        <v>1</v>
      </c>
      <c r="BH889" s="1">
        <v>1</v>
      </c>
      <c r="BI889" s="2">
        <v>44470</v>
      </c>
      <c r="BJ889" s="2">
        <v>44834</v>
      </c>
      <c r="BK889" s="2">
        <v>44470</v>
      </c>
      <c r="BL889" s="2">
        <v>44834</v>
      </c>
      <c r="BM889" s="1">
        <v>40</v>
      </c>
      <c r="BN889" s="1">
        <v>0</v>
      </c>
      <c r="BO889" s="1">
        <v>8</v>
      </c>
      <c r="BP889" s="1">
        <v>8</v>
      </c>
      <c r="BQ889" s="1">
        <v>8</v>
      </c>
      <c r="BR889" s="1">
        <v>8</v>
      </c>
      <c r="BS889" s="1">
        <v>8</v>
      </c>
      <c r="BT889" s="1">
        <v>0</v>
      </c>
      <c r="BU889" s="1" t="str">
        <f>"8:00 AM"</f>
        <v>8:00 AM</v>
      </c>
      <c r="BV889" s="1" t="str">
        <f>"5:00 PM"</f>
        <v>5:00 PM</v>
      </c>
      <c r="BW889" s="1" t="s">
        <v>135</v>
      </c>
      <c r="BX889" s="1">
        <v>0</v>
      </c>
      <c r="BY889" s="1">
        <v>12</v>
      </c>
      <c r="BZ889" s="1" t="s">
        <v>112</v>
      </c>
      <c r="CB889" s="1" t="s">
        <v>3736</v>
      </c>
      <c r="CC889" s="1" t="s">
        <v>9823</v>
      </c>
      <c r="CE889" s="1" t="s">
        <v>167</v>
      </c>
      <c r="CF889" s="1" t="s">
        <v>117</v>
      </c>
      <c r="CG889" s="1">
        <v>96950</v>
      </c>
      <c r="CH889" s="3">
        <v>8.7100000000000009</v>
      </c>
      <c r="CI889" s="3">
        <v>8.7100000000000009</v>
      </c>
      <c r="CJ889" s="3">
        <v>13.07</v>
      </c>
      <c r="CK889" s="3">
        <v>13.07</v>
      </c>
      <c r="CL889" s="1" t="s">
        <v>137</v>
      </c>
      <c r="CN889" s="1" t="s">
        <v>139</v>
      </c>
      <c r="CP889" s="1" t="s">
        <v>112</v>
      </c>
      <c r="CQ889" s="1" t="s">
        <v>111</v>
      </c>
      <c r="CR889" s="1" t="s">
        <v>112</v>
      </c>
      <c r="CS889" s="1" t="s">
        <v>111</v>
      </c>
      <c r="CT889" s="1" t="s">
        <v>138</v>
      </c>
      <c r="CU889" s="1" t="s">
        <v>111</v>
      </c>
      <c r="CV889" s="1" t="s">
        <v>138</v>
      </c>
      <c r="CW889" s="1" t="s">
        <v>8125</v>
      </c>
      <c r="CX889" s="1">
        <v>16702852752</v>
      </c>
      <c r="CY889" s="1" t="s">
        <v>9827</v>
      </c>
      <c r="CZ889" s="1" t="s">
        <v>331</v>
      </c>
      <c r="DA889" s="1" t="s">
        <v>111</v>
      </c>
      <c r="DB889" s="1" t="s">
        <v>112</v>
      </c>
    </row>
    <row r="890" spans="1:111" ht="15.6" customHeight="1" x14ac:dyDescent="0.25">
      <c r="A890" s="1" t="s">
        <v>11250</v>
      </c>
      <c r="B890" s="1" t="s">
        <v>238</v>
      </c>
      <c r="C890" s="2">
        <v>44378.176338425925</v>
      </c>
      <c r="D890" s="2">
        <v>44425</v>
      </c>
      <c r="E890" s="1" t="s">
        <v>180</v>
      </c>
      <c r="G890" s="1" t="s">
        <v>112</v>
      </c>
      <c r="H890" s="1" t="s">
        <v>112</v>
      </c>
      <c r="I890" s="1" t="s">
        <v>112</v>
      </c>
      <c r="J890" s="1" t="s">
        <v>11251</v>
      </c>
      <c r="L890" s="1" t="s">
        <v>1585</v>
      </c>
      <c r="M890" s="1" t="s">
        <v>11252</v>
      </c>
      <c r="N890" s="1" t="s">
        <v>116</v>
      </c>
      <c r="O890" s="1" t="s">
        <v>117</v>
      </c>
      <c r="P890" s="9">
        <v>96950</v>
      </c>
      <c r="Q890" s="1" t="s">
        <v>118</v>
      </c>
      <c r="R890" s="1" t="s">
        <v>138</v>
      </c>
      <c r="S890" s="1">
        <v>16702885982</v>
      </c>
      <c r="U890" s="1">
        <v>561320</v>
      </c>
      <c r="V890" s="1" t="s">
        <v>119</v>
      </c>
      <c r="X890" s="1" t="s">
        <v>370</v>
      </c>
      <c r="Y890" s="1" t="s">
        <v>371</v>
      </c>
      <c r="Z890" s="1" t="s">
        <v>372</v>
      </c>
      <c r="AA890" s="1" t="s">
        <v>1184</v>
      </c>
      <c r="AB890" s="1" t="s">
        <v>368</v>
      </c>
      <c r="AC890" s="1" t="s">
        <v>1185</v>
      </c>
      <c r="AD890" s="1" t="s">
        <v>116</v>
      </c>
      <c r="AE890" s="1" t="s">
        <v>117</v>
      </c>
      <c r="AF890" s="9">
        <v>96950</v>
      </c>
      <c r="AG890" s="1" t="s">
        <v>118</v>
      </c>
      <c r="AH890" s="1" t="s">
        <v>138</v>
      </c>
      <c r="AI890" s="1">
        <v>16702346278</v>
      </c>
      <c r="AK890" s="1" t="s">
        <v>1186</v>
      </c>
      <c r="BC890" s="1" t="str">
        <f>"49-9071.00"</f>
        <v>49-9071.00</v>
      </c>
      <c r="BD890" s="1" t="s">
        <v>214</v>
      </c>
      <c r="BE890" s="1" t="s">
        <v>11253</v>
      </c>
      <c r="BF890" s="1" t="s">
        <v>1069</v>
      </c>
      <c r="BG890" s="1">
        <v>10</v>
      </c>
      <c r="BH890" s="1">
        <v>10</v>
      </c>
      <c r="BI890" s="2">
        <v>44470</v>
      </c>
      <c r="BJ890" s="2">
        <v>44834</v>
      </c>
      <c r="BK890" s="2">
        <v>44470</v>
      </c>
      <c r="BL890" s="2">
        <v>44834</v>
      </c>
      <c r="BM890" s="1">
        <v>35</v>
      </c>
      <c r="BN890" s="1">
        <v>0</v>
      </c>
      <c r="BO890" s="1">
        <v>7</v>
      </c>
      <c r="BP890" s="1">
        <v>7</v>
      </c>
      <c r="BQ890" s="1">
        <v>7</v>
      </c>
      <c r="BR890" s="1">
        <v>7</v>
      </c>
      <c r="BS890" s="1">
        <v>7</v>
      </c>
      <c r="BT890" s="1">
        <v>0</v>
      </c>
      <c r="BU890" s="1" t="str">
        <f>"8:00 AM"</f>
        <v>8:00 AM</v>
      </c>
      <c r="BV890" s="1" t="str">
        <f>"4:00 PM"</f>
        <v>4:00 PM</v>
      </c>
      <c r="BW890" s="1" t="s">
        <v>135</v>
      </c>
      <c r="BX890" s="1">
        <v>0</v>
      </c>
      <c r="BY890" s="1">
        <v>24</v>
      </c>
      <c r="BZ890" s="1" t="s">
        <v>112</v>
      </c>
      <c r="CB890" s="1" t="s">
        <v>11254</v>
      </c>
      <c r="CC890" s="1" t="s">
        <v>1585</v>
      </c>
      <c r="CD890" s="1" t="s">
        <v>2272</v>
      </c>
      <c r="CE890" s="1" t="s">
        <v>116</v>
      </c>
      <c r="CF890" s="1" t="s">
        <v>117</v>
      </c>
      <c r="CG890" s="1">
        <v>96950</v>
      </c>
      <c r="CH890" s="3">
        <v>8.7100000000000009</v>
      </c>
      <c r="CI890" s="3">
        <v>8.7100000000000009</v>
      </c>
      <c r="CJ890" s="3">
        <v>13.07</v>
      </c>
      <c r="CK890" s="3">
        <v>13.07</v>
      </c>
      <c r="CL890" s="1" t="s">
        <v>137</v>
      </c>
      <c r="CM890" s="1" t="s">
        <v>138</v>
      </c>
      <c r="CN890" s="1" t="s">
        <v>139</v>
      </c>
      <c r="CP890" s="1" t="s">
        <v>112</v>
      </c>
      <c r="CQ890" s="1" t="s">
        <v>111</v>
      </c>
      <c r="CR890" s="1" t="s">
        <v>112</v>
      </c>
      <c r="CS890" s="1" t="s">
        <v>111</v>
      </c>
      <c r="CT890" s="1" t="s">
        <v>138</v>
      </c>
      <c r="CU890" s="1" t="s">
        <v>111</v>
      </c>
      <c r="CV890" s="1" t="s">
        <v>138</v>
      </c>
      <c r="CW890" s="1" t="s">
        <v>138</v>
      </c>
      <c r="CX890" s="1">
        <v>16702885982</v>
      </c>
      <c r="CY890" s="1" t="s">
        <v>11255</v>
      </c>
      <c r="CZ890" s="1" t="s">
        <v>380</v>
      </c>
      <c r="DA890" s="1" t="s">
        <v>111</v>
      </c>
      <c r="DB890" s="1" t="s">
        <v>112</v>
      </c>
    </row>
    <row r="891" spans="1:111" ht="15.6" customHeight="1" x14ac:dyDescent="0.25">
      <c r="A891" s="1" t="s">
        <v>11256</v>
      </c>
      <c r="B891" s="1" t="s">
        <v>238</v>
      </c>
      <c r="C891" s="2">
        <v>44358.760320486108</v>
      </c>
      <c r="D891" s="2">
        <v>44399</v>
      </c>
      <c r="E891" s="1" t="s">
        <v>110</v>
      </c>
      <c r="F891" s="2">
        <v>44468.833333333336</v>
      </c>
      <c r="G891" s="1" t="s">
        <v>111</v>
      </c>
      <c r="H891" s="1" t="s">
        <v>112</v>
      </c>
      <c r="I891" s="1" t="s">
        <v>112</v>
      </c>
      <c r="J891" s="1" t="s">
        <v>366</v>
      </c>
      <c r="K891" s="1" t="s">
        <v>367</v>
      </c>
      <c r="L891" s="1" t="s">
        <v>368</v>
      </c>
      <c r="M891" s="1" t="s">
        <v>1185</v>
      </c>
      <c r="N891" s="1" t="s">
        <v>116</v>
      </c>
      <c r="O891" s="1" t="s">
        <v>117</v>
      </c>
      <c r="P891" s="9">
        <v>96950</v>
      </c>
      <c r="Q891" s="1" t="s">
        <v>118</v>
      </c>
      <c r="R891" s="1" t="s">
        <v>138</v>
      </c>
      <c r="S891" s="1">
        <v>16702346278</v>
      </c>
      <c r="U891" s="1">
        <v>561410</v>
      </c>
      <c r="V891" s="1" t="s">
        <v>119</v>
      </c>
      <c r="X891" s="1" t="s">
        <v>370</v>
      </c>
      <c r="Y891" s="1" t="s">
        <v>371</v>
      </c>
      <c r="Z891" s="1" t="s">
        <v>372</v>
      </c>
      <c r="AA891" s="1" t="s">
        <v>373</v>
      </c>
      <c r="AB891" s="1" t="s">
        <v>368</v>
      </c>
      <c r="AC891" s="1" t="s">
        <v>1185</v>
      </c>
      <c r="AD891" s="1" t="s">
        <v>116</v>
      </c>
      <c r="AE891" s="1" t="s">
        <v>117</v>
      </c>
      <c r="AF891" s="9">
        <v>96950</v>
      </c>
      <c r="AG891" s="1" t="s">
        <v>118</v>
      </c>
      <c r="AH891" s="1" t="s">
        <v>138</v>
      </c>
      <c r="AI891" s="1">
        <v>16702346278</v>
      </c>
      <c r="AK891" s="1" t="s">
        <v>1186</v>
      </c>
      <c r="BC891" s="1" t="str">
        <f>"43-3031.00"</f>
        <v>43-3031.00</v>
      </c>
      <c r="BD891" s="1" t="s">
        <v>389</v>
      </c>
      <c r="BE891" s="1" t="s">
        <v>5123</v>
      </c>
      <c r="BF891" s="1" t="s">
        <v>2934</v>
      </c>
      <c r="BG891" s="1">
        <v>2</v>
      </c>
      <c r="BH891" s="1">
        <v>2</v>
      </c>
      <c r="BI891" s="2">
        <v>44470</v>
      </c>
      <c r="BJ891" s="2">
        <v>45565</v>
      </c>
      <c r="BK891" s="2">
        <v>44470</v>
      </c>
      <c r="BL891" s="2">
        <v>45565</v>
      </c>
      <c r="BM891" s="1">
        <v>35</v>
      </c>
      <c r="BN891" s="1">
        <v>0</v>
      </c>
      <c r="BO891" s="1">
        <v>7</v>
      </c>
      <c r="BP891" s="1">
        <v>7</v>
      </c>
      <c r="BQ891" s="1">
        <v>7</v>
      </c>
      <c r="BR891" s="1">
        <v>7</v>
      </c>
      <c r="BS891" s="1">
        <v>7</v>
      </c>
      <c r="BT891" s="1">
        <v>0</v>
      </c>
      <c r="BU891" s="1" t="str">
        <f>"9:00 AM"</f>
        <v>9:00 AM</v>
      </c>
      <c r="BV891" s="1" t="str">
        <f t="shared" ref="BV891:BV896" si="26">"5:00 PM"</f>
        <v>5:00 PM</v>
      </c>
      <c r="BW891" s="1" t="s">
        <v>135</v>
      </c>
      <c r="BX891" s="1">
        <v>0</v>
      </c>
      <c r="BY891" s="1">
        <v>24</v>
      </c>
      <c r="BZ891" s="1" t="s">
        <v>112</v>
      </c>
      <c r="CB891" s="1" t="s">
        <v>5124</v>
      </c>
      <c r="CC891" s="1" t="s">
        <v>368</v>
      </c>
      <c r="CD891" s="1" t="s">
        <v>2646</v>
      </c>
      <c r="CE891" s="1" t="s">
        <v>116</v>
      </c>
      <c r="CF891" s="1" t="s">
        <v>117</v>
      </c>
      <c r="CG891" s="1">
        <v>96950</v>
      </c>
      <c r="CH891" s="3">
        <v>9.49</v>
      </c>
      <c r="CI891" s="3">
        <v>9.49</v>
      </c>
      <c r="CJ891" s="3">
        <v>14.24</v>
      </c>
      <c r="CK891" s="3">
        <v>14.24</v>
      </c>
      <c r="CL891" s="1" t="s">
        <v>137</v>
      </c>
      <c r="CM891" s="1" t="s">
        <v>138</v>
      </c>
      <c r="CN891" s="1" t="s">
        <v>139</v>
      </c>
      <c r="CP891" s="1" t="s">
        <v>112</v>
      </c>
      <c r="CQ891" s="1" t="s">
        <v>111</v>
      </c>
      <c r="CR891" s="1" t="s">
        <v>112</v>
      </c>
      <c r="CS891" s="1" t="s">
        <v>111</v>
      </c>
      <c r="CT891" s="1" t="s">
        <v>138</v>
      </c>
      <c r="CU891" s="1" t="s">
        <v>111</v>
      </c>
      <c r="CV891" s="1" t="s">
        <v>138</v>
      </c>
      <c r="CW891" s="1" t="s">
        <v>138</v>
      </c>
      <c r="CX891" s="1">
        <v>16702346278</v>
      </c>
      <c r="CY891" s="1" t="s">
        <v>374</v>
      </c>
      <c r="CZ891" s="1" t="s">
        <v>380</v>
      </c>
      <c r="DA891" s="1" t="s">
        <v>111</v>
      </c>
      <c r="DB891" s="1" t="s">
        <v>112</v>
      </c>
    </row>
    <row r="892" spans="1:111" ht="15.6" customHeight="1" x14ac:dyDescent="0.25">
      <c r="A892" s="1" t="s">
        <v>11257</v>
      </c>
      <c r="B892" s="1" t="s">
        <v>238</v>
      </c>
      <c r="C892" s="2">
        <v>44376.946073263891</v>
      </c>
      <c r="D892" s="2">
        <v>44424</v>
      </c>
      <c r="E892" s="1" t="s">
        <v>110</v>
      </c>
      <c r="F892" s="2">
        <v>44469.833333333336</v>
      </c>
      <c r="G892" s="1" t="s">
        <v>111</v>
      </c>
      <c r="H892" s="1" t="s">
        <v>112</v>
      </c>
      <c r="I892" s="1" t="s">
        <v>112</v>
      </c>
      <c r="J892" s="1" t="s">
        <v>9907</v>
      </c>
      <c r="K892" s="1" t="s">
        <v>9908</v>
      </c>
      <c r="L892" s="1" t="s">
        <v>9909</v>
      </c>
      <c r="N892" s="1" t="s">
        <v>116</v>
      </c>
      <c r="O892" s="1" t="s">
        <v>117</v>
      </c>
      <c r="P892" s="9">
        <v>96950</v>
      </c>
      <c r="Q892" s="1" t="s">
        <v>118</v>
      </c>
      <c r="S892" s="1">
        <v>16702356764</v>
      </c>
      <c r="U892" s="1">
        <v>31181</v>
      </c>
      <c r="V892" s="1" t="s">
        <v>119</v>
      </c>
      <c r="X892" s="1" t="s">
        <v>1010</v>
      </c>
      <c r="Y892" s="1" t="s">
        <v>9910</v>
      </c>
      <c r="AA892" s="1" t="s">
        <v>387</v>
      </c>
      <c r="AB892" s="1" t="s">
        <v>9909</v>
      </c>
      <c r="AD892" s="1" t="s">
        <v>116</v>
      </c>
      <c r="AE892" s="1" t="s">
        <v>117</v>
      </c>
      <c r="AF892" s="9">
        <v>96950</v>
      </c>
      <c r="AG892" s="1" t="s">
        <v>118</v>
      </c>
      <c r="AI892" s="1">
        <v>16702356764</v>
      </c>
      <c r="AK892" s="1" t="s">
        <v>620</v>
      </c>
      <c r="AL892" s="1" t="s">
        <v>125</v>
      </c>
      <c r="AM892" s="1" t="s">
        <v>621</v>
      </c>
      <c r="AN892" s="1" t="s">
        <v>622</v>
      </c>
      <c r="AP892" s="1" t="s">
        <v>1284</v>
      </c>
      <c r="AR892" s="1" t="s">
        <v>116</v>
      </c>
      <c r="AS892" s="1" t="s">
        <v>117</v>
      </c>
      <c r="AT892" s="9">
        <v>96950</v>
      </c>
      <c r="AU892" s="1" t="s">
        <v>118</v>
      </c>
      <c r="AW892" s="1">
        <v>16702353403</v>
      </c>
      <c r="AY892" s="1" t="s">
        <v>1871</v>
      </c>
      <c r="AZ892" s="1" t="s">
        <v>626</v>
      </c>
      <c r="BC892" s="1" t="str">
        <f>"41-4012.00"</f>
        <v>41-4012.00</v>
      </c>
      <c r="BD892" s="1" t="s">
        <v>313</v>
      </c>
      <c r="BE892" s="1" t="s">
        <v>10539</v>
      </c>
      <c r="BF892" s="1" t="s">
        <v>3151</v>
      </c>
      <c r="BG892" s="1">
        <v>2</v>
      </c>
      <c r="BH892" s="1">
        <v>2</v>
      </c>
      <c r="BI892" s="2">
        <v>44471</v>
      </c>
      <c r="BJ892" s="2">
        <v>45566</v>
      </c>
      <c r="BK892" s="2">
        <v>44471</v>
      </c>
      <c r="BL892" s="2">
        <v>45566</v>
      </c>
      <c r="BM892" s="1">
        <v>35</v>
      </c>
      <c r="BN892" s="1">
        <v>0</v>
      </c>
      <c r="BO892" s="1">
        <v>7</v>
      </c>
      <c r="BP892" s="1">
        <v>7</v>
      </c>
      <c r="BQ892" s="1">
        <v>7</v>
      </c>
      <c r="BR892" s="1">
        <v>7</v>
      </c>
      <c r="BS892" s="1">
        <v>7</v>
      </c>
      <c r="BT892" s="1">
        <v>0</v>
      </c>
      <c r="BU892" s="1" t="str">
        <f>"9:00 AM"</f>
        <v>9:00 AM</v>
      </c>
      <c r="BV892" s="1" t="str">
        <f t="shared" si="26"/>
        <v>5:00 PM</v>
      </c>
      <c r="BW892" s="1" t="s">
        <v>135</v>
      </c>
      <c r="BX892" s="1">
        <v>0</v>
      </c>
      <c r="BY892" s="1">
        <v>24</v>
      </c>
      <c r="BZ892" s="1" t="s">
        <v>112</v>
      </c>
      <c r="CB892" s="1" t="s">
        <v>11258</v>
      </c>
      <c r="CC892" s="1" t="s">
        <v>2119</v>
      </c>
      <c r="CD892" s="1" t="s">
        <v>9909</v>
      </c>
      <c r="CE892" s="1" t="s">
        <v>116</v>
      </c>
      <c r="CF892" s="1" t="s">
        <v>117</v>
      </c>
      <c r="CG892" s="1">
        <v>96950</v>
      </c>
      <c r="CH892" s="3">
        <v>10.52</v>
      </c>
      <c r="CI892" s="3">
        <v>10.52</v>
      </c>
      <c r="CJ892" s="3">
        <v>15.78</v>
      </c>
      <c r="CK892" s="3">
        <v>15.78</v>
      </c>
      <c r="CL892" s="1" t="s">
        <v>137</v>
      </c>
      <c r="CN892" s="1" t="s">
        <v>139</v>
      </c>
      <c r="CP892" s="1" t="s">
        <v>112</v>
      </c>
      <c r="CQ892" s="1" t="s">
        <v>111</v>
      </c>
      <c r="CR892" s="1" t="s">
        <v>112</v>
      </c>
      <c r="CS892" s="1" t="s">
        <v>111</v>
      </c>
      <c r="CT892" s="1" t="s">
        <v>138</v>
      </c>
      <c r="CU892" s="1" t="s">
        <v>111</v>
      </c>
      <c r="CV892" s="1" t="s">
        <v>138</v>
      </c>
      <c r="CW892" s="1" t="s">
        <v>631</v>
      </c>
      <c r="CX892" s="1">
        <v>16702356764</v>
      </c>
      <c r="CY892" s="1" t="s">
        <v>620</v>
      </c>
      <c r="CZ892" s="1" t="s">
        <v>138</v>
      </c>
      <c r="DA892" s="1" t="s">
        <v>111</v>
      </c>
      <c r="DB892" s="1" t="s">
        <v>112</v>
      </c>
    </row>
    <row r="893" spans="1:111" ht="15.6" customHeight="1" x14ac:dyDescent="0.25">
      <c r="A893" s="1" t="s">
        <v>11259</v>
      </c>
      <c r="B893" s="1" t="s">
        <v>238</v>
      </c>
      <c r="C893" s="2">
        <v>44372.80784212963</v>
      </c>
      <c r="D893" s="2">
        <v>44424</v>
      </c>
      <c r="E893" s="1" t="s">
        <v>180</v>
      </c>
      <c r="G893" s="1" t="s">
        <v>111</v>
      </c>
      <c r="H893" s="1" t="s">
        <v>112</v>
      </c>
      <c r="I893" s="1" t="s">
        <v>112</v>
      </c>
      <c r="J893" s="1" t="s">
        <v>5161</v>
      </c>
      <c r="L893" s="1" t="s">
        <v>11260</v>
      </c>
      <c r="N893" s="1" t="s">
        <v>167</v>
      </c>
      <c r="O893" s="1" t="s">
        <v>117</v>
      </c>
      <c r="P893" s="9">
        <v>96950</v>
      </c>
      <c r="Q893" s="1" t="s">
        <v>118</v>
      </c>
      <c r="S893" s="1">
        <v>16702335503</v>
      </c>
      <c r="U893" s="1">
        <v>561320</v>
      </c>
      <c r="V893" s="1" t="s">
        <v>119</v>
      </c>
      <c r="X893" s="1" t="s">
        <v>2464</v>
      </c>
      <c r="Y893" s="1" t="s">
        <v>5163</v>
      </c>
      <c r="Z893" s="1" t="s">
        <v>5164</v>
      </c>
      <c r="AA893" s="1" t="s">
        <v>11261</v>
      </c>
      <c r="AB893" s="1" t="s">
        <v>5162</v>
      </c>
      <c r="AD893" s="1" t="s">
        <v>167</v>
      </c>
      <c r="AE893" s="1" t="s">
        <v>117</v>
      </c>
      <c r="AF893" s="9">
        <v>96950</v>
      </c>
      <c r="AG893" s="1" t="s">
        <v>118</v>
      </c>
      <c r="AI893" s="1">
        <v>16702335503</v>
      </c>
      <c r="AK893" s="1" t="s">
        <v>5165</v>
      </c>
      <c r="BC893" s="1" t="str">
        <f>"37-3011.00"</f>
        <v>37-3011.00</v>
      </c>
      <c r="BD893" s="1" t="s">
        <v>726</v>
      </c>
      <c r="BE893" s="1" t="s">
        <v>11262</v>
      </c>
      <c r="BF893" s="1" t="s">
        <v>11261</v>
      </c>
      <c r="BG893" s="1">
        <v>2</v>
      </c>
      <c r="BH893" s="1">
        <v>2</v>
      </c>
      <c r="BI893" s="2">
        <v>44470</v>
      </c>
      <c r="BJ893" s="2">
        <v>44834</v>
      </c>
      <c r="BK893" s="2">
        <v>44470</v>
      </c>
      <c r="BL893" s="2">
        <v>44834</v>
      </c>
      <c r="BM893" s="1">
        <v>40</v>
      </c>
      <c r="BN893" s="1">
        <v>0</v>
      </c>
      <c r="BO893" s="1">
        <v>8</v>
      </c>
      <c r="BP893" s="1">
        <v>8</v>
      </c>
      <c r="BQ893" s="1">
        <v>8</v>
      </c>
      <c r="BR893" s="1">
        <v>8</v>
      </c>
      <c r="BS893" s="1">
        <v>8</v>
      </c>
      <c r="BT893" s="1">
        <v>0</v>
      </c>
      <c r="BU893" s="1" t="str">
        <f>"8:00 AM"</f>
        <v>8:00 AM</v>
      </c>
      <c r="BV893" s="1" t="str">
        <f t="shared" si="26"/>
        <v>5:00 PM</v>
      </c>
      <c r="BW893" s="1" t="s">
        <v>135</v>
      </c>
      <c r="BX893" s="1">
        <v>0</v>
      </c>
      <c r="BY893" s="1">
        <v>3</v>
      </c>
      <c r="BZ893" s="1" t="s">
        <v>112</v>
      </c>
      <c r="CB893" s="1" t="s">
        <v>11263</v>
      </c>
      <c r="CC893" s="1" t="s">
        <v>7358</v>
      </c>
      <c r="CD893" s="1" t="s">
        <v>3086</v>
      </c>
      <c r="CE893" s="1" t="s">
        <v>167</v>
      </c>
      <c r="CF893" s="1" t="s">
        <v>117</v>
      </c>
      <c r="CG893" s="1">
        <v>96950</v>
      </c>
      <c r="CH893" s="3">
        <v>8.5</v>
      </c>
      <c r="CI893" s="3">
        <v>8.5</v>
      </c>
      <c r="CJ893" s="3">
        <v>12.75</v>
      </c>
      <c r="CK893" s="3">
        <v>12.75</v>
      </c>
      <c r="CL893" s="1" t="s">
        <v>137</v>
      </c>
      <c r="CM893" s="1" t="s">
        <v>138</v>
      </c>
      <c r="CN893" s="1" t="s">
        <v>139</v>
      </c>
      <c r="CP893" s="1" t="s">
        <v>112</v>
      </c>
      <c r="CQ893" s="1" t="s">
        <v>111</v>
      </c>
      <c r="CR893" s="1" t="s">
        <v>111</v>
      </c>
      <c r="CS893" s="1" t="s">
        <v>111</v>
      </c>
      <c r="CT893" s="1" t="s">
        <v>138</v>
      </c>
      <c r="CU893" s="1" t="s">
        <v>111</v>
      </c>
      <c r="CV893" s="1" t="s">
        <v>138</v>
      </c>
      <c r="CW893" s="1" t="s">
        <v>5409</v>
      </c>
      <c r="CX893" s="1">
        <v>16702335503</v>
      </c>
      <c r="CY893" s="1" t="s">
        <v>5165</v>
      </c>
      <c r="CZ893" s="1" t="s">
        <v>138</v>
      </c>
      <c r="DA893" s="1" t="s">
        <v>111</v>
      </c>
      <c r="DB893" s="1" t="s">
        <v>112</v>
      </c>
    </row>
    <row r="894" spans="1:111" ht="15.6" customHeight="1" x14ac:dyDescent="0.25">
      <c r="A894" s="1" t="s">
        <v>11264</v>
      </c>
      <c r="B894" s="1" t="s">
        <v>238</v>
      </c>
      <c r="C894" s="2">
        <v>44344.879393750001</v>
      </c>
      <c r="D894" s="2">
        <v>44386</v>
      </c>
      <c r="E894" s="1" t="s">
        <v>110</v>
      </c>
      <c r="F894" s="2">
        <v>44468.833333333336</v>
      </c>
      <c r="G894" s="1" t="s">
        <v>111</v>
      </c>
      <c r="H894" s="1" t="s">
        <v>112</v>
      </c>
      <c r="I894" s="1" t="s">
        <v>112</v>
      </c>
      <c r="J894" s="1" t="s">
        <v>3278</v>
      </c>
      <c r="K894" s="1" t="s">
        <v>3279</v>
      </c>
      <c r="L894" s="1" t="s">
        <v>3280</v>
      </c>
      <c r="M894" s="1" t="s">
        <v>3281</v>
      </c>
      <c r="N894" s="1" t="s">
        <v>116</v>
      </c>
      <c r="O894" s="1" t="s">
        <v>117</v>
      </c>
      <c r="P894" s="9">
        <v>96950</v>
      </c>
      <c r="Q894" s="1" t="s">
        <v>118</v>
      </c>
      <c r="S894" s="1">
        <v>16702353285</v>
      </c>
      <c r="U894" s="1">
        <v>81111</v>
      </c>
      <c r="V894" s="1" t="s">
        <v>119</v>
      </c>
      <c r="X894" s="1" t="s">
        <v>3282</v>
      </c>
      <c r="Y894" s="1" t="s">
        <v>3283</v>
      </c>
      <c r="Z894" s="1" t="s">
        <v>3109</v>
      </c>
      <c r="AA894" s="1" t="s">
        <v>3284</v>
      </c>
      <c r="AB894" s="1" t="s">
        <v>3280</v>
      </c>
      <c r="AC894" s="1" t="s">
        <v>3281</v>
      </c>
      <c r="AD894" s="1" t="s">
        <v>116</v>
      </c>
      <c r="AE894" s="1" t="s">
        <v>117</v>
      </c>
      <c r="AF894" s="9">
        <v>96950</v>
      </c>
      <c r="AG894" s="1" t="s">
        <v>118</v>
      </c>
      <c r="AI894" s="1">
        <v>16702353285</v>
      </c>
      <c r="AK894" s="1" t="s">
        <v>3285</v>
      </c>
      <c r="BC894" s="1" t="str">
        <f>"43-3031.00"</f>
        <v>43-3031.00</v>
      </c>
      <c r="BD894" s="1" t="s">
        <v>389</v>
      </c>
      <c r="BE894" s="1" t="s">
        <v>11265</v>
      </c>
      <c r="BF894" s="1" t="s">
        <v>1766</v>
      </c>
      <c r="BG894" s="1">
        <v>1</v>
      </c>
      <c r="BH894" s="1">
        <v>1</v>
      </c>
      <c r="BI894" s="2">
        <v>44470</v>
      </c>
      <c r="BJ894" s="2">
        <v>45565</v>
      </c>
      <c r="BK894" s="2">
        <v>44470</v>
      </c>
      <c r="BL894" s="2">
        <v>45565</v>
      </c>
      <c r="BM894" s="1">
        <v>40</v>
      </c>
      <c r="BN894" s="1">
        <v>0</v>
      </c>
      <c r="BO894" s="1">
        <v>8</v>
      </c>
      <c r="BP894" s="1">
        <v>8</v>
      </c>
      <c r="BQ894" s="1">
        <v>8</v>
      </c>
      <c r="BR894" s="1">
        <v>8</v>
      </c>
      <c r="BS894" s="1">
        <v>8</v>
      </c>
      <c r="BT894" s="1">
        <v>0</v>
      </c>
      <c r="BU894" s="1" t="str">
        <f>"8:00 AM"</f>
        <v>8:00 AM</v>
      </c>
      <c r="BV894" s="1" t="str">
        <f t="shared" si="26"/>
        <v>5:00 PM</v>
      </c>
      <c r="BW894" s="1" t="s">
        <v>135</v>
      </c>
      <c r="BX894" s="1">
        <v>0</v>
      </c>
      <c r="BY894" s="1">
        <v>12</v>
      </c>
      <c r="BZ894" s="1" t="s">
        <v>112</v>
      </c>
      <c r="CB894" s="1" t="s">
        <v>230</v>
      </c>
      <c r="CC894" s="1" t="s">
        <v>3280</v>
      </c>
      <c r="CD894" s="1" t="s">
        <v>3281</v>
      </c>
      <c r="CE894" s="1" t="s">
        <v>116</v>
      </c>
      <c r="CF894" s="1" t="s">
        <v>117</v>
      </c>
      <c r="CG894" s="1">
        <v>96950</v>
      </c>
      <c r="CH894" s="3">
        <v>9.49</v>
      </c>
      <c r="CI894" s="3">
        <v>9.49</v>
      </c>
      <c r="CJ894" s="3">
        <v>14.23</v>
      </c>
      <c r="CK894" s="3">
        <v>14.23</v>
      </c>
      <c r="CL894" s="1" t="s">
        <v>137</v>
      </c>
      <c r="CM894" s="1" t="s">
        <v>362</v>
      </c>
      <c r="CN894" s="1" t="s">
        <v>139</v>
      </c>
      <c r="CP894" s="1" t="s">
        <v>112</v>
      </c>
      <c r="CQ894" s="1" t="s">
        <v>111</v>
      </c>
      <c r="CR894" s="1" t="s">
        <v>112</v>
      </c>
      <c r="CS894" s="1" t="s">
        <v>111</v>
      </c>
      <c r="CT894" s="1" t="s">
        <v>138</v>
      </c>
      <c r="CU894" s="1" t="s">
        <v>111</v>
      </c>
      <c r="CV894" s="1" t="s">
        <v>138</v>
      </c>
      <c r="CW894" s="1" t="s">
        <v>3288</v>
      </c>
      <c r="CX894" s="1">
        <v>16702353285</v>
      </c>
      <c r="CY894" s="1" t="s">
        <v>3285</v>
      </c>
      <c r="CZ894" s="1" t="s">
        <v>138</v>
      </c>
      <c r="DA894" s="1" t="s">
        <v>111</v>
      </c>
      <c r="DB894" s="1" t="s">
        <v>112</v>
      </c>
      <c r="DC894" s="1" t="s">
        <v>3282</v>
      </c>
      <c r="DD894" s="1" t="s">
        <v>3283</v>
      </c>
      <c r="DE894" s="1" t="s">
        <v>448</v>
      </c>
      <c r="DF894" s="1" t="s">
        <v>138</v>
      </c>
      <c r="DG894" s="1" t="s">
        <v>138</v>
      </c>
    </row>
    <row r="895" spans="1:111" ht="15.6" customHeight="1" x14ac:dyDescent="0.25">
      <c r="A895" s="1" t="s">
        <v>11266</v>
      </c>
      <c r="B895" s="1" t="s">
        <v>238</v>
      </c>
      <c r="C895" s="2">
        <v>44354.912515856478</v>
      </c>
      <c r="D895" s="2">
        <v>44386</v>
      </c>
      <c r="E895" s="1" t="s">
        <v>180</v>
      </c>
      <c r="G895" s="1" t="s">
        <v>111</v>
      </c>
      <c r="H895" s="1" t="s">
        <v>112</v>
      </c>
      <c r="I895" s="1" t="s">
        <v>112</v>
      </c>
      <c r="J895" s="1" t="s">
        <v>11267</v>
      </c>
      <c r="K895" s="1" t="s">
        <v>11268</v>
      </c>
      <c r="L895" s="1" t="s">
        <v>11269</v>
      </c>
      <c r="M895" s="1" t="s">
        <v>11270</v>
      </c>
      <c r="N895" s="1" t="s">
        <v>167</v>
      </c>
      <c r="O895" s="1" t="s">
        <v>117</v>
      </c>
      <c r="P895" s="9">
        <v>96950</v>
      </c>
      <c r="Q895" s="1" t="s">
        <v>118</v>
      </c>
      <c r="S895" s="1">
        <v>16702348866</v>
      </c>
      <c r="U895" s="1">
        <v>452319</v>
      </c>
      <c r="V895" s="1" t="s">
        <v>119</v>
      </c>
      <c r="X895" s="1" t="s">
        <v>1390</v>
      </c>
      <c r="Y895" s="1" t="s">
        <v>1710</v>
      </c>
      <c r="AA895" s="1" t="s">
        <v>1392</v>
      </c>
      <c r="AB895" s="1" t="s">
        <v>11271</v>
      </c>
      <c r="AD895" s="1" t="s">
        <v>116</v>
      </c>
      <c r="AE895" s="1" t="s">
        <v>117</v>
      </c>
      <c r="AF895" s="9">
        <v>96950</v>
      </c>
      <c r="AG895" s="1" t="s">
        <v>118</v>
      </c>
      <c r="AI895" s="1">
        <v>16702878866</v>
      </c>
      <c r="AK895" s="1" t="s">
        <v>1713</v>
      </c>
      <c r="BC895" s="1" t="str">
        <f>"13-2011.01"</f>
        <v>13-2011.01</v>
      </c>
      <c r="BD895" s="1" t="s">
        <v>932</v>
      </c>
      <c r="BE895" s="1" t="s">
        <v>11272</v>
      </c>
      <c r="BF895" s="1" t="s">
        <v>1850</v>
      </c>
      <c r="BG895" s="1">
        <v>1</v>
      </c>
      <c r="BH895" s="1">
        <v>1</v>
      </c>
      <c r="BI895" s="2">
        <v>44470</v>
      </c>
      <c r="BJ895" s="2">
        <v>44834</v>
      </c>
      <c r="BK895" s="2">
        <v>44470</v>
      </c>
      <c r="BL895" s="2">
        <v>44834</v>
      </c>
      <c r="BM895" s="1">
        <v>40</v>
      </c>
      <c r="BN895" s="1">
        <v>0</v>
      </c>
      <c r="BO895" s="1">
        <v>8</v>
      </c>
      <c r="BP895" s="1">
        <v>8</v>
      </c>
      <c r="BQ895" s="1">
        <v>8</v>
      </c>
      <c r="BR895" s="1">
        <v>8</v>
      </c>
      <c r="BS895" s="1">
        <v>8</v>
      </c>
      <c r="BT895" s="1">
        <v>0</v>
      </c>
      <c r="BU895" s="1" t="str">
        <f>"8:00 AM"</f>
        <v>8:00 AM</v>
      </c>
      <c r="BV895" s="1" t="str">
        <f t="shared" si="26"/>
        <v>5:00 PM</v>
      </c>
      <c r="BW895" s="1" t="s">
        <v>193</v>
      </c>
      <c r="BX895" s="1">
        <v>0</v>
      </c>
      <c r="BY895" s="1">
        <v>24</v>
      </c>
      <c r="BZ895" s="1" t="s">
        <v>112</v>
      </c>
      <c r="CB895" s="1" t="s">
        <v>6113</v>
      </c>
      <c r="CC895" s="1" t="s">
        <v>11273</v>
      </c>
      <c r="CD895" s="1" t="s">
        <v>11274</v>
      </c>
      <c r="CE895" s="1" t="s">
        <v>738</v>
      </c>
      <c r="CF895" s="1" t="s">
        <v>117</v>
      </c>
      <c r="CG895" s="1">
        <v>96950</v>
      </c>
      <c r="CH895" s="3">
        <v>14.85</v>
      </c>
      <c r="CI895" s="3">
        <v>14.85</v>
      </c>
      <c r="CJ895" s="3">
        <v>22.28</v>
      </c>
      <c r="CK895" s="3">
        <v>22.28</v>
      </c>
      <c r="CL895" s="1" t="s">
        <v>137</v>
      </c>
      <c r="CM895" s="1" t="s">
        <v>331</v>
      </c>
      <c r="CN895" s="1" t="s">
        <v>139</v>
      </c>
      <c r="CP895" s="1" t="s">
        <v>112</v>
      </c>
      <c r="CQ895" s="1" t="s">
        <v>111</v>
      </c>
      <c r="CR895" s="1" t="s">
        <v>112</v>
      </c>
      <c r="CS895" s="1" t="s">
        <v>111</v>
      </c>
      <c r="CT895" s="1" t="s">
        <v>138</v>
      </c>
      <c r="CU895" s="1" t="s">
        <v>111</v>
      </c>
      <c r="CV895" s="1" t="s">
        <v>138</v>
      </c>
      <c r="CW895" s="1" t="s">
        <v>11275</v>
      </c>
      <c r="CX895" s="1">
        <v>16702348866</v>
      </c>
      <c r="CY895" s="1" t="s">
        <v>1713</v>
      </c>
      <c r="CZ895" s="1" t="s">
        <v>168</v>
      </c>
      <c r="DA895" s="1" t="s">
        <v>111</v>
      </c>
      <c r="DB895" s="1" t="s">
        <v>112</v>
      </c>
    </row>
    <row r="896" spans="1:111" ht="15.6" customHeight="1" x14ac:dyDescent="0.25">
      <c r="A896" s="1" t="s">
        <v>11279</v>
      </c>
      <c r="B896" s="1" t="s">
        <v>238</v>
      </c>
      <c r="C896" s="2">
        <v>44352.149219328705</v>
      </c>
      <c r="D896" s="2">
        <v>44399</v>
      </c>
      <c r="E896" s="1" t="s">
        <v>110</v>
      </c>
      <c r="F896" s="2">
        <v>44468.833333333336</v>
      </c>
      <c r="G896" s="1" t="s">
        <v>112</v>
      </c>
      <c r="H896" s="1" t="s">
        <v>112</v>
      </c>
      <c r="I896" s="1" t="s">
        <v>112</v>
      </c>
      <c r="J896" s="1" t="s">
        <v>5465</v>
      </c>
      <c r="K896" s="1" t="s">
        <v>5466</v>
      </c>
      <c r="L896" s="1" t="s">
        <v>6558</v>
      </c>
      <c r="M896" s="1" t="s">
        <v>1130</v>
      </c>
      <c r="N896" s="1" t="s">
        <v>116</v>
      </c>
      <c r="O896" s="1" t="s">
        <v>117</v>
      </c>
      <c r="P896" s="9">
        <v>96950</v>
      </c>
      <c r="Q896" s="1" t="s">
        <v>118</v>
      </c>
      <c r="S896" s="1">
        <v>16707836993</v>
      </c>
      <c r="U896" s="1">
        <v>44522</v>
      </c>
      <c r="V896" s="1" t="s">
        <v>119</v>
      </c>
      <c r="X896" s="1" t="s">
        <v>5468</v>
      </c>
      <c r="Y896" s="1" t="s">
        <v>5469</v>
      </c>
      <c r="Z896" s="1" t="s">
        <v>5470</v>
      </c>
      <c r="AA896" s="1" t="s">
        <v>1184</v>
      </c>
      <c r="AB896" s="1" t="s">
        <v>11280</v>
      </c>
      <c r="AC896" s="1" t="s">
        <v>1130</v>
      </c>
      <c r="AD896" s="1" t="s">
        <v>116</v>
      </c>
      <c r="AE896" s="1" t="s">
        <v>117</v>
      </c>
      <c r="AF896" s="9">
        <v>96950</v>
      </c>
      <c r="AG896" s="1" t="s">
        <v>118</v>
      </c>
      <c r="AI896" s="1">
        <v>16707836993</v>
      </c>
      <c r="AK896" s="1" t="s">
        <v>5472</v>
      </c>
      <c r="BC896" s="1" t="str">
        <f>"45-3011.00"</f>
        <v>45-3011.00</v>
      </c>
      <c r="BD896" s="1" t="s">
        <v>5473</v>
      </c>
      <c r="BE896" s="1" t="s">
        <v>11281</v>
      </c>
      <c r="BF896" s="1" t="s">
        <v>5475</v>
      </c>
      <c r="BG896" s="1">
        <v>2</v>
      </c>
      <c r="BH896" s="1">
        <v>2</v>
      </c>
      <c r="BI896" s="2">
        <v>44470</v>
      </c>
      <c r="BJ896" s="2">
        <v>44834</v>
      </c>
      <c r="BK896" s="2">
        <v>44470</v>
      </c>
      <c r="BL896" s="2">
        <v>44834</v>
      </c>
      <c r="BM896" s="1">
        <v>40</v>
      </c>
      <c r="BN896" s="1">
        <v>0</v>
      </c>
      <c r="BO896" s="1">
        <v>8</v>
      </c>
      <c r="BP896" s="1">
        <v>8</v>
      </c>
      <c r="BQ896" s="1">
        <v>8</v>
      </c>
      <c r="BR896" s="1">
        <v>8</v>
      </c>
      <c r="BS896" s="1">
        <v>8</v>
      </c>
      <c r="BT896" s="1">
        <v>0</v>
      </c>
      <c r="BU896" s="1" t="str">
        <f>"8:00 AM"</f>
        <v>8:00 AM</v>
      </c>
      <c r="BV896" s="1" t="str">
        <f t="shared" si="26"/>
        <v>5:00 PM</v>
      </c>
      <c r="BW896" s="1" t="s">
        <v>230</v>
      </c>
      <c r="BX896" s="1">
        <v>0</v>
      </c>
      <c r="BY896" s="1">
        <v>3</v>
      </c>
      <c r="BZ896" s="1" t="s">
        <v>112</v>
      </c>
      <c r="CB896" s="1" t="s">
        <v>11282</v>
      </c>
      <c r="CC896" s="1" t="s">
        <v>5467</v>
      </c>
      <c r="CD896" s="1" t="s">
        <v>1130</v>
      </c>
      <c r="CE896" s="1" t="s">
        <v>116</v>
      </c>
      <c r="CF896" s="1" t="s">
        <v>117</v>
      </c>
      <c r="CG896" s="1">
        <v>96950</v>
      </c>
      <c r="CH896" s="3">
        <v>13.21</v>
      </c>
      <c r="CI896" s="3">
        <v>13.21</v>
      </c>
      <c r="CJ896" s="3">
        <v>19.82</v>
      </c>
      <c r="CK896" s="3">
        <v>19.82</v>
      </c>
      <c r="CL896" s="1" t="s">
        <v>137</v>
      </c>
      <c r="CM896" s="1" t="s">
        <v>138</v>
      </c>
      <c r="CN896" s="1" t="s">
        <v>139</v>
      </c>
      <c r="CP896" s="1" t="s">
        <v>112</v>
      </c>
      <c r="CQ896" s="1" t="s">
        <v>111</v>
      </c>
      <c r="CR896" s="1" t="s">
        <v>112</v>
      </c>
      <c r="CS896" s="1" t="s">
        <v>112</v>
      </c>
      <c r="CT896" s="1" t="s">
        <v>138</v>
      </c>
      <c r="CU896" s="1" t="s">
        <v>111</v>
      </c>
      <c r="CV896" s="1" t="s">
        <v>138</v>
      </c>
      <c r="CW896" s="1" t="s">
        <v>362</v>
      </c>
      <c r="CX896" s="1">
        <v>16707836993</v>
      </c>
      <c r="CY896" s="1" t="s">
        <v>5472</v>
      </c>
      <c r="CZ896" s="1" t="s">
        <v>138</v>
      </c>
      <c r="DA896" s="1" t="s">
        <v>111</v>
      </c>
      <c r="DB896" s="1" t="s">
        <v>112</v>
      </c>
    </row>
    <row r="897" spans="1:111" ht="15.6" customHeight="1" x14ac:dyDescent="0.25">
      <c r="A897" s="1" t="s">
        <v>11283</v>
      </c>
      <c r="B897" s="1" t="s">
        <v>238</v>
      </c>
      <c r="C897" s="2">
        <v>44368.852262037035</v>
      </c>
      <c r="D897" s="2">
        <v>44410</v>
      </c>
      <c r="E897" s="1" t="s">
        <v>180</v>
      </c>
      <c r="G897" s="1" t="s">
        <v>112</v>
      </c>
      <c r="H897" s="1" t="s">
        <v>112</v>
      </c>
      <c r="I897" s="1" t="s">
        <v>112</v>
      </c>
      <c r="J897" s="1" t="s">
        <v>5364</v>
      </c>
      <c r="K897" s="1" t="s">
        <v>5365</v>
      </c>
      <c r="L897" s="1" t="s">
        <v>9162</v>
      </c>
      <c r="N897" s="1" t="s">
        <v>116</v>
      </c>
      <c r="O897" s="1" t="s">
        <v>117</v>
      </c>
      <c r="P897" s="9">
        <v>96950</v>
      </c>
      <c r="Q897" s="1" t="s">
        <v>118</v>
      </c>
      <c r="S897" s="1">
        <v>16702338883</v>
      </c>
      <c r="U897" s="1">
        <v>23622</v>
      </c>
      <c r="V897" s="1" t="s">
        <v>119</v>
      </c>
      <c r="X897" s="1" t="s">
        <v>5367</v>
      </c>
      <c r="Y897" s="1" t="s">
        <v>5368</v>
      </c>
      <c r="Z897" s="1" t="s">
        <v>5369</v>
      </c>
      <c r="AA897" s="1" t="s">
        <v>373</v>
      </c>
      <c r="AB897" s="1" t="s">
        <v>9162</v>
      </c>
      <c r="AD897" s="1" t="s">
        <v>116</v>
      </c>
      <c r="AE897" s="1" t="s">
        <v>117</v>
      </c>
      <c r="AF897" s="9">
        <v>96950</v>
      </c>
      <c r="AG897" s="1" t="s">
        <v>118</v>
      </c>
      <c r="AI897" s="1">
        <v>16702358778</v>
      </c>
      <c r="AK897" s="1" t="s">
        <v>5371</v>
      </c>
      <c r="BC897" s="1" t="str">
        <f>"49-3023.01"</f>
        <v>49-3023.01</v>
      </c>
      <c r="BD897" s="1" t="s">
        <v>608</v>
      </c>
      <c r="BE897" s="1" t="s">
        <v>11284</v>
      </c>
      <c r="BF897" s="1" t="s">
        <v>11285</v>
      </c>
      <c r="BG897" s="1">
        <v>10</v>
      </c>
      <c r="BH897" s="1">
        <v>10</v>
      </c>
      <c r="BI897" s="2">
        <v>44470</v>
      </c>
      <c r="BJ897" s="2">
        <v>44834</v>
      </c>
      <c r="BK897" s="2">
        <v>44470</v>
      </c>
      <c r="BL897" s="2">
        <v>44834</v>
      </c>
      <c r="BM897" s="1">
        <v>40</v>
      </c>
      <c r="BN897" s="1">
        <v>0</v>
      </c>
      <c r="BO897" s="1">
        <v>8</v>
      </c>
      <c r="BP897" s="1">
        <v>8</v>
      </c>
      <c r="BQ897" s="1">
        <v>8</v>
      </c>
      <c r="BR897" s="1">
        <v>8</v>
      </c>
      <c r="BS897" s="1">
        <v>8</v>
      </c>
      <c r="BT897" s="1">
        <v>0</v>
      </c>
      <c r="BU897" s="1" t="str">
        <f>"7:30 AM"</f>
        <v>7:30 AM</v>
      </c>
      <c r="BV897" s="1" t="str">
        <f>"4:30 PM"</f>
        <v>4:30 PM</v>
      </c>
      <c r="BW897" s="1" t="s">
        <v>135</v>
      </c>
      <c r="BX897" s="1">
        <v>0</v>
      </c>
      <c r="BY897" s="1">
        <v>0</v>
      </c>
      <c r="BZ897" s="1" t="s">
        <v>112</v>
      </c>
      <c r="CB897" s="1" t="s">
        <v>138</v>
      </c>
      <c r="CC897" s="1" t="s">
        <v>5375</v>
      </c>
      <c r="CE897" s="1" t="s">
        <v>167</v>
      </c>
      <c r="CF897" s="1" t="s">
        <v>117</v>
      </c>
      <c r="CG897" s="1">
        <v>96950</v>
      </c>
      <c r="CH897" s="3">
        <v>8.75</v>
      </c>
      <c r="CI897" s="3">
        <v>8.75</v>
      </c>
      <c r="CJ897" s="3">
        <v>13.12</v>
      </c>
      <c r="CK897" s="3">
        <v>13.12</v>
      </c>
      <c r="CL897" s="1" t="s">
        <v>137</v>
      </c>
      <c r="CM897" s="1" t="s">
        <v>168</v>
      </c>
      <c r="CN897" s="1" t="s">
        <v>139</v>
      </c>
      <c r="CP897" s="1" t="s">
        <v>112</v>
      </c>
      <c r="CQ897" s="1" t="s">
        <v>111</v>
      </c>
      <c r="CR897" s="1" t="s">
        <v>111</v>
      </c>
      <c r="CS897" s="1" t="s">
        <v>111</v>
      </c>
      <c r="CT897" s="1" t="s">
        <v>138</v>
      </c>
      <c r="CU897" s="1" t="s">
        <v>111</v>
      </c>
      <c r="CV897" s="1" t="s">
        <v>111</v>
      </c>
      <c r="CW897" s="1" t="s">
        <v>1059</v>
      </c>
      <c r="CX897" s="1">
        <v>16702338883</v>
      </c>
      <c r="CY897" s="1" t="s">
        <v>5371</v>
      </c>
      <c r="CZ897" s="1" t="s">
        <v>138</v>
      </c>
      <c r="DA897" s="1" t="s">
        <v>111</v>
      </c>
      <c r="DB897" s="1" t="s">
        <v>112</v>
      </c>
    </row>
    <row r="898" spans="1:111" ht="15.6" customHeight="1" x14ac:dyDescent="0.25">
      <c r="A898" s="1" t="s">
        <v>11306</v>
      </c>
      <c r="B898" s="1" t="s">
        <v>238</v>
      </c>
      <c r="C898" s="2">
        <v>44359.053728819446</v>
      </c>
      <c r="D898" s="2">
        <v>44412</v>
      </c>
      <c r="E898" s="1" t="s">
        <v>180</v>
      </c>
      <c r="G898" s="1" t="s">
        <v>112</v>
      </c>
      <c r="H898" s="1" t="s">
        <v>112</v>
      </c>
      <c r="I898" s="1" t="s">
        <v>112</v>
      </c>
      <c r="J898" s="1" t="s">
        <v>999</v>
      </c>
      <c r="L898" s="1" t="s">
        <v>634</v>
      </c>
      <c r="M898" s="1" t="s">
        <v>2866</v>
      </c>
      <c r="N898" s="1" t="s">
        <v>167</v>
      </c>
      <c r="O898" s="1" t="s">
        <v>117</v>
      </c>
      <c r="P898" s="9">
        <v>96950</v>
      </c>
      <c r="Q898" s="1" t="s">
        <v>118</v>
      </c>
      <c r="S898" s="1">
        <v>16702358722</v>
      </c>
      <c r="U898" s="1">
        <v>561720</v>
      </c>
      <c r="V898" s="1" t="s">
        <v>2479</v>
      </c>
      <c r="W898" s="1" t="s">
        <v>111</v>
      </c>
      <c r="X898" s="1" t="s">
        <v>636</v>
      </c>
      <c r="Y898" s="1" t="s">
        <v>637</v>
      </c>
      <c r="AA898" s="1" t="s">
        <v>639</v>
      </c>
      <c r="AB898" s="1" t="s">
        <v>640</v>
      </c>
      <c r="AD898" s="1" t="s">
        <v>738</v>
      </c>
      <c r="AE898" s="1" t="s">
        <v>117</v>
      </c>
      <c r="AF898" s="9">
        <v>96950</v>
      </c>
      <c r="AG898" s="1" t="s">
        <v>118</v>
      </c>
      <c r="AI898" s="1">
        <v>16709890917</v>
      </c>
      <c r="AK898" s="1" t="s">
        <v>641</v>
      </c>
      <c r="BC898" s="1" t="str">
        <f>"43-3031.00"</f>
        <v>43-3031.00</v>
      </c>
      <c r="BD898" s="1" t="s">
        <v>389</v>
      </c>
      <c r="BE898" s="1" t="s">
        <v>11307</v>
      </c>
      <c r="BF898" s="1" t="s">
        <v>1279</v>
      </c>
      <c r="BG898" s="1">
        <v>4</v>
      </c>
      <c r="BH898" s="1">
        <v>4</v>
      </c>
      <c r="BI898" s="2">
        <v>44470</v>
      </c>
      <c r="BJ898" s="2">
        <v>44834</v>
      </c>
      <c r="BK898" s="2">
        <v>44470</v>
      </c>
      <c r="BL898" s="2">
        <v>44834</v>
      </c>
      <c r="BM898" s="1">
        <v>35</v>
      </c>
      <c r="BN898" s="1">
        <v>0</v>
      </c>
      <c r="BO898" s="1">
        <v>7</v>
      </c>
      <c r="BP898" s="1">
        <v>7</v>
      </c>
      <c r="BQ898" s="1">
        <v>7</v>
      </c>
      <c r="BR898" s="1">
        <v>7</v>
      </c>
      <c r="BS898" s="1">
        <v>7</v>
      </c>
      <c r="BT898" s="1">
        <v>0</v>
      </c>
      <c r="BU898" s="1" t="str">
        <f>"9:00 AM"</f>
        <v>9:00 AM</v>
      </c>
      <c r="BV898" s="1" t="str">
        <f>"5:00 PM"</f>
        <v>5:00 PM</v>
      </c>
      <c r="BW898" s="1" t="s">
        <v>135</v>
      </c>
      <c r="BX898" s="1">
        <v>0</v>
      </c>
      <c r="BY898" s="1">
        <v>24</v>
      </c>
      <c r="BZ898" s="1" t="s">
        <v>112</v>
      </c>
      <c r="CB898" s="4" t="s">
        <v>11308</v>
      </c>
      <c r="CC898" s="1" t="s">
        <v>3582</v>
      </c>
      <c r="CD898" s="1" t="s">
        <v>2866</v>
      </c>
      <c r="CE898" s="1" t="s">
        <v>167</v>
      </c>
      <c r="CF898" s="1" t="s">
        <v>117</v>
      </c>
      <c r="CG898" s="1">
        <v>96950</v>
      </c>
      <c r="CH898" s="3">
        <v>9.49</v>
      </c>
      <c r="CI898" s="3">
        <v>9.49</v>
      </c>
      <c r="CJ898" s="3">
        <v>14.24</v>
      </c>
      <c r="CK898" s="3">
        <v>14.24</v>
      </c>
      <c r="CL898" s="1" t="s">
        <v>137</v>
      </c>
      <c r="CN898" s="1" t="s">
        <v>139</v>
      </c>
      <c r="CP898" s="1" t="s">
        <v>111</v>
      </c>
      <c r="CQ898" s="1" t="s">
        <v>111</v>
      </c>
      <c r="CR898" s="1" t="s">
        <v>111</v>
      </c>
      <c r="CS898" s="1" t="s">
        <v>111</v>
      </c>
      <c r="CT898" s="1" t="s">
        <v>111</v>
      </c>
      <c r="CU898" s="1" t="s">
        <v>111</v>
      </c>
      <c r="CV898" s="1" t="s">
        <v>111</v>
      </c>
      <c r="CW898" s="1" t="s">
        <v>1004</v>
      </c>
      <c r="CX898" s="1">
        <v>16709890917</v>
      </c>
      <c r="CY898" s="1" t="s">
        <v>641</v>
      </c>
      <c r="CZ898" s="1" t="s">
        <v>645</v>
      </c>
      <c r="DA898" s="1" t="s">
        <v>111</v>
      </c>
      <c r="DB898" s="1" t="s">
        <v>111</v>
      </c>
    </row>
    <row r="899" spans="1:111" ht="15.6" customHeight="1" x14ac:dyDescent="0.25">
      <c r="A899" s="1" t="s">
        <v>11329</v>
      </c>
      <c r="B899" s="1" t="s">
        <v>238</v>
      </c>
      <c r="C899" s="2">
        <v>44360.446240277779</v>
      </c>
      <c r="D899" s="2">
        <v>44403</v>
      </c>
      <c r="E899" s="1" t="s">
        <v>180</v>
      </c>
      <c r="G899" s="1" t="s">
        <v>111</v>
      </c>
      <c r="H899" s="1" t="s">
        <v>112</v>
      </c>
      <c r="I899" s="1" t="s">
        <v>112</v>
      </c>
      <c r="J899" s="1" t="s">
        <v>5213</v>
      </c>
      <c r="K899" s="1" t="s">
        <v>5214</v>
      </c>
      <c r="L899" s="1" t="s">
        <v>2259</v>
      </c>
      <c r="N899" s="1" t="s">
        <v>116</v>
      </c>
      <c r="O899" s="1" t="s">
        <v>117</v>
      </c>
      <c r="P899" s="9">
        <v>96950</v>
      </c>
      <c r="Q899" s="1" t="s">
        <v>118</v>
      </c>
      <c r="S899" s="1">
        <v>16702357827</v>
      </c>
      <c r="U899" s="1">
        <v>42441</v>
      </c>
      <c r="V899" s="1" t="s">
        <v>119</v>
      </c>
      <c r="X899" s="1" t="s">
        <v>2260</v>
      </c>
      <c r="Y899" s="1" t="s">
        <v>2261</v>
      </c>
      <c r="Z899" s="1" t="s">
        <v>2262</v>
      </c>
      <c r="AA899" s="1" t="s">
        <v>357</v>
      </c>
      <c r="AB899" s="1" t="s">
        <v>2259</v>
      </c>
      <c r="AD899" s="1" t="s">
        <v>116</v>
      </c>
      <c r="AE899" s="1" t="s">
        <v>117</v>
      </c>
      <c r="AF899" s="9">
        <v>96950</v>
      </c>
      <c r="AG899" s="1" t="s">
        <v>118</v>
      </c>
      <c r="AI899" s="1">
        <v>16702357827</v>
      </c>
      <c r="AK899" s="1" t="s">
        <v>5215</v>
      </c>
      <c r="BC899" s="1" t="str">
        <f>"43-3031.00"</f>
        <v>43-3031.00</v>
      </c>
      <c r="BD899" s="1" t="s">
        <v>389</v>
      </c>
      <c r="BE899" s="1" t="s">
        <v>11330</v>
      </c>
      <c r="BF899" s="1" t="s">
        <v>11331</v>
      </c>
      <c r="BG899" s="1">
        <v>1</v>
      </c>
      <c r="BH899" s="1">
        <v>1</v>
      </c>
      <c r="BI899" s="2">
        <v>44470</v>
      </c>
      <c r="BJ899" s="2">
        <v>45565</v>
      </c>
      <c r="BK899" s="2">
        <v>44470</v>
      </c>
      <c r="BL899" s="2">
        <v>45565</v>
      </c>
      <c r="BM899" s="1">
        <v>40</v>
      </c>
      <c r="BN899" s="1">
        <v>0</v>
      </c>
      <c r="BO899" s="1">
        <v>8</v>
      </c>
      <c r="BP899" s="1">
        <v>8</v>
      </c>
      <c r="BQ899" s="1">
        <v>8</v>
      </c>
      <c r="BR899" s="1">
        <v>8</v>
      </c>
      <c r="BS899" s="1">
        <v>8</v>
      </c>
      <c r="BT899" s="1">
        <v>0</v>
      </c>
      <c r="BU899" s="1" t="str">
        <f>"8:00 AM"</f>
        <v>8:00 AM</v>
      </c>
      <c r="BV899" s="1" t="str">
        <f>"5:00 PM"</f>
        <v>5:00 PM</v>
      </c>
      <c r="BW899" s="1" t="s">
        <v>230</v>
      </c>
      <c r="BX899" s="1">
        <v>0</v>
      </c>
      <c r="BY899" s="1">
        <v>12</v>
      </c>
      <c r="BZ899" s="1" t="s">
        <v>112</v>
      </c>
      <c r="CB899" s="4" t="s">
        <v>11332</v>
      </c>
      <c r="CC899" s="1" t="s">
        <v>2258</v>
      </c>
      <c r="CE899" s="1" t="s">
        <v>116</v>
      </c>
      <c r="CF899" s="1" t="s">
        <v>117</v>
      </c>
      <c r="CG899" s="1">
        <v>96950</v>
      </c>
      <c r="CH899" s="3">
        <v>9.49</v>
      </c>
      <c r="CI899" s="3">
        <v>12</v>
      </c>
      <c r="CJ899" s="3">
        <v>14.24</v>
      </c>
      <c r="CK899" s="3">
        <v>18</v>
      </c>
      <c r="CL899" s="1" t="s">
        <v>137</v>
      </c>
      <c r="CN899" s="1" t="s">
        <v>139</v>
      </c>
      <c r="CP899" s="1" t="s">
        <v>112</v>
      </c>
      <c r="CQ899" s="1" t="s">
        <v>111</v>
      </c>
      <c r="CR899" s="1" t="s">
        <v>112</v>
      </c>
      <c r="CS899" s="1" t="s">
        <v>111</v>
      </c>
      <c r="CT899" s="1" t="s">
        <v>138</v>
      </c>
      <c r="CU899" s="1" t="s">
        <v>138</v>
      </c>
      <c r="CV899" s="1" t="s">
        <v>138</v>
      </c>
      <c r="CW899" s="1" t="s">
        <v>362</v>
      </c>
      <c r="CX899" s="1">
        <v>16702357827</v>
      </c>
      <c r="CY899" s="1" t="s">
        <v>5215</v>
      </c>
      <c r="CZ899" s="1" t="s">
        <v>138</v>
      </c>
      <c r="DA899" s="1" t="s">
        <v>111</v>
      </c>
      <c r="DB899" s="1" t="s">
        <v>112</v>
      </c>
    </row>
    <row r="900" spans="1:111" ht="15.6" customHeight="1" x14ac:dyDescent="0.25">
      <c r="A900" s="1" t="s">
        <v>11333</v>
      </c>
      <c r="B900" s="1" t="s">
        <v>238</v>
      </c>
      <c r="C900" s="2">
        <v>44386.153198032407</v>
      </c>
      <c r="D900" s="2">
        <v>44439</v>
      </c>
      <c r="E900" s="1" t="s">
        <v>110</v>
      </c>
      <c r="F900" s="2">
        <v>44453.833333333336</v>
      </c>
      <c r="G900" s="1" t="s">
        <v>112</v>
      </c>
      <c r="H900" s="1" t="s">
        <v>112</v>
      </c>
      <c r="I900" s="1" t="s">
        <v>112</v>
      </c>
      <c r="J900" s="1" t="s">
        <v>4347</v>
      </c>
      <c r="K900" s="1" t="s">
        <v>4348</v>
      </c>
      <c r="L900" s="1" t="s">
        <v>4349</v>
      </c>
      <c r="M900" s="1" t="s">
        <v>4350</v>
      </c>
      <c r="N900" s="1" t="s">
        <v>116</v>
      </c>
      <c r="O900" s="1" t="s">
        <v>117</v>
      </c>
      <c r="P900" s="9">
        <v>96950</v>
      </c>
      <c r="Q900" s="1" t="s">
        <v>118</v>
      </c>
      <c r="S900" s="1">
        <v>16703223311</v>
      </c>
      <c r="T900" s="1">
        <v>4504</v>
      </c>
      <c r="U900" s="1">
        <v>72111</v>
      </c>
      <c r="V900" s="1" t="s">
        <v>119</v>
      </c>
      <c r="X900" s="1" t="s">
        <v>656</v>
      </c>
      <c r="Y900" s="1" t="s">
        <v>4351</v>
      </c>
      <c r="AA900" s="1" t="s">
        <v>1129</v>
      </c>
      <c r="AB900" s="1" t="s">
        <v>4349</v>
      </c>
      <c r="AC900" s="1" t="s">
        <v>4350</v>
      </c>
      <c r="AD900" s="1" t="s">
        <v>116</v>
      </c>
      <c r="AE900" s="1" t="s">
        <v>117</v>
      </c>
      <c r="AF900" s="9">
        <v>96950</v>
      </c>
      <c r="AG900" s="1" t="s">
        <v>118</v>
      </c>
      <c r="AI900" s="1">
        <v>16703223311</v>
      </c>
      <c r="AJ900" s="1">
        <v>4504</v>
      </c>
      <c r="AK900" s="1" t="s">
        <v>4352</v>
      </c>
      <c r="BC900" s="1" t="str">
        <f>"35-1012.00"</f>
        <v>35-1012.00</v>
      </c>
      <c r="BD900" s="1" t="s">
        <v>1372</v>
      </c>
      <c r="BE900" s="1" t="s">
        <v>9253</v>
      </c>
      <c r="BF900" s="1" t="s">
        <v>9254</v>
      </c>
      <c r="BG900" s="1">
        <v>1</v>
      </c>
      <c r="BH900" s="1">
        <v>1</v>
      </c>
      <c r="BI900" s="2">
        <v>44455</v>
      </c>
      <c r="BJ900" s="2">
        <v>44819</v>
      </c>
      <c r="BK900" s="2">
        <v>44455</v>
      </c>
      <c r="BL900" s="2">
        <v>44819</v>
      </c>
      <c r="BM900" s="1">
        <v>40</v>
      </c>
      <c r="BN900" s="1">
        <v>0</v>
      </c>
      <c r="BO900" s="1">
        <v>8</v>
      </c>
      <c r="BP900" s="1">
        <v>8</v>
      </c>
      <c r="BQ900" s="1">
        <v>8</v>
      </c>
      <c r="BR900" s="1">
        <v>8</v>
      </c>
      <c r="BS900" s="1">
        <v>8</v>
      </c>
      <c r="BT900" s="1">
        <v>0</v>
      </c>
      <c r="BU900" s="1" t="str">
        <f>"8:00 AM"</f>
        <v>8:00 AM</v>
      </c>
      <c r="BV900" s="1" t="str">
        <f>"5:00 PM"</f>
        <v>5:00 PM</v>
      </c>
      <c r="BW900" s="1" t="s">
        <v>135</v>
      </c>
      <c r="BX900" s="1">
        <v>0</v>
      </c>
      <c r="BY900" s="1">
        <v>12</v>
      </c>
      <c r="BZ900" s="1" t="s">
        <v>111</v>
      </c>
      <c r="CA900" s="1">
        <v>8</v>
      </c>
      <c r="CB900" s="1" t="s">
        <v>11334</v>
      </c>
      <c r="CC900" s="1" t="s">
        <v>4349</v>
      </c>
      <c r="CD900" s="1" t="s">
        <v>4350</v>
      </c>
      <c r="CE900" s="1" t="s">
        <v>116</v>
      </c>
      <c r="CF900" s="1" t="s">
        <v>117</v>
      </c>
      <c r="CG900" s="1">
        <v>96950</v>
      </c>
      <c r="CH900" s="3">
        <v>9.59</v>
      </c>
      <c r="CI900" s="3">
        <v>9.59</v>
      </c>
      <c r="CJ900" s="3">
        <v>14.39</v>
      </c>
      <c r="CK900" s="3">
        <v>14.39</v>
      </c>
      <c r="CL900" s="1" t="s">
        <v>137</v>
      </c>
      <c r="CM900" s="1" t="s">
        <v>4355</v>
      </c>
      <c r="CN900" s="1" t="s">
        <v>139</v>
      </c>
      <c r="CP900" s="1" t="s">
        <v>112</v>
      </c>
      <c r="CQ900" s="1" t="s">
        <v>111</v>
      </c>
      <c r="CR900" s="1" t="s">
        <v>112</v>
      </c>
      <c r="CS900" s="1" t="s">
        <v>111</v>
      </c>
      <c r="CT900" s="1" t="s">
        <v>138</v>
      </c>
      <c r="CU900" s="1" t="s">
        <v>111</v>
      </c>
      <c r="CV900" s="1" t="s">
        <v>111</v>
      </c>
      <c r="CW900" s="1" t="s">
        <v>5257</v>
      </c>
      <c r="CX900" s="1">
        <v>16703223311</v>
      </c>
      <c r="CY900" s="1" t="s">
        <v>4357</v>
      </c>
      <c r="CZ900" s="1" t="s">
        <v>4358</v>
      </c>
      <c r="DA900" s="1" t="s">
        <v>111</v>
      </c>
      <c r="DB900" s="1" t="s">
        <v>112</v>
      </c>
      <c r="DC900" s="1" t="s">
        <v>4359</v>
      </c>
      <c r="DD900" s="1" t="s">
        <v>4360</v>
      </c>
      <c r="DE900" s="1" t="s">
        <v>1747</v>
      </c>
      <c r="DF900" s="1" t="s">
        <v>4347</v>
      </c>
      <c r="DG900" s="1" t="s">
        <v>4361</v>
      </c>
    </row>
    <row r="901" spans="1:111" ht="15.6" customHeight="1" x14ac:dyDescent="0.25">
      <c r="A901" s="1" t="s">
        <v>11335</v>
      </c>
      <c r="B901" s="1" t="s">
        <v>238</v>
      </c>
      <c r="C901" s="2">
        <v>44371.108243865739</v>
      </c>
      <c r="D901" s="2">
        <v>44413</v>
      </c>
      <c r="E901" s="1" t="s">
        <v>110</v>
      </c>
      <c r="F901" s="2">
        <v>44468.833333333336</v>
      </c>
      <c r="G901" s="1" t="s">
        <v>112</v>
      </c>
      <c r="H901" s="1" t="s">
        <v>112</v>
      </c>
      <c r="I901" s="1" t="s">
        <v>112</v>
      </c>
      <c r="J901" s="1" t="s">
        <v>3353</v>
      </c>
      <c r="K901" s="1" t="s">
        <v>5771</v>
      </c>
      <c r="L901" s="1" t="s">
        <v>3342</v>
      </c>
      <c r="N901" s="1" t="s">
        <v>116</v>
      </c>
      <c r="O901" s="1" t="s">
        <v>117</v>
      </c>
      <c r="P901" s="9">
        <v>96950</v>
      </c>
      <c r="Q901" s="1" t="s">
        <v>118</v>
      </c>
      <c r="R901" s="1" t="s">
        <v>116</v>
      </c>
      <c r="S901" s="1">
        <v>16702353481</v>
      </c>
      <c r="U901" s="1">
        <v>236116</v>
      </c>
      <c r="V901" s="1" t="s">
        <v>119</v>
      </c>
      <c r="X901" s="1" t="s">
        <v>3344</v>
      </c>
      <c r="Y901" s="1" t="s">
        <v>3171</v>
      </c>
      <c r="Z901" s="1" t="s">
        <v>3345</v>
      </c>
      <c r="AA901" s="1" t="s">
        <v>1222</v>
      </c>
      <c r="AB901" s="1" t="s">
        <v>6174</v>
      </c>
      <c r="AD901" s="1" t="s">
        <v>116</v>
      </c>
      <c r="AE901" s="1" t="s">
        <v>117</v>
      </c>
      <c r="AF901" s="9">
        <v>96950</v>
      </c>
      <c r="AG901" s="1" t="s">
        <v>118</v>
      </c>
      <c r="AH901" s="1" t="s">
        <v>116</v>
      </c>
      <c r="AI901" s="1">
        <v>16702353481</v>
      </c>
      <c r="AK901" s="1" t="s">
        <v>3346</v>
      </c>
      <c r="BC901" s="1" t="str">
        <f>"17-3011.01"</f>
        <v>17-3011.01</v>
      </c>
      <c r="BD901" s="1" t="s">
        <v>3356</v>
      </c>
      <c r="BE901" s="1" t="s">
        <v>6175</v>
      </c>
      <c r="BF901" s="1" t="s">
        <v>5282</v>
      </c>
      <c r="BG901" s="1">
        <v>1</v>
      </c>
      <c r="BH901" s="1">
        <v>1</v>
      </c>
      <c r="BI901" s="2">
        <v>44470</v>
      </c>
      <c r="BJ901" s="2">
        <v>44834</v>
      </c>
      <c r="BK901" s="2">
        <v>44470</v>
      </c>
      <c r="BL901" s="2">
        <v>44834</v>
      </c>
      <c r="BM901" s="1">
        <v>35</v>
      </c>
      <c r="BN901" s="1">
        <v>0</v>
      </c>
      <c r="BO901" s="1">
        <v>7</v>
      </c>
      <c r="BP901" s="1">
        <v>7</v>
      </c>
      <c r="BQ901" s="1">
        <v>7</v>
      </c>
      <c r="BR901" s="1">
        <v>7</v>
      </c>
      <c r="BS901" s="1">
        <v>7</v>
      </c>
      <c r="BT901" s="1">
        <v>0</v>
      </c>
      <c r="BU901" s="1" t="str">
        <f>"8:00 AM"</f>
        <v>8:00 AM</v>
      </c>
      <c r="BV901" s="1" t="str">
        <f>"4:00 PM"</f>
        <v>4:00 PM</v>
      </c>
      <c r="BW901" s="1" t="s">
        <v>392</v>
      </c>
      <c r="BX901" s="1">
        <v>0</v>
      </c>
      <c r="BY901" s="1">
        <v>24</v>
      </c>
      <c r="BZ901" s="1" t="s">
        <v>112</v>
      </c>
      <c r="CB901" s="1" t="s">
        <v>11336</v>
      </c>
      <c r="CC901" s="1" t="s">
        <v>3342</v>
      </c>
      <c r="CE901" s="1" t="s">
        <v>116</v>
      </c>
      <c r="CF901" s="1" t="s">
        <v>117</v>
      </c>
      <c r="CG901" s="1">
        <v>96950</v>
      </c>
      <c r="CH901" s="3">
        <v>15.86</v>
      </c>
      <c r="CI901" s="3">
        <v>15.86</v>
      </c>
      <c r="CJ901" s="3">
        <v>23.79</v>
      </c>
      <c r="CK901" s="3">
        <v>23.79</v>
      </c>
      <c r="CL901" s="1" t="s">
        <v>137</v>
      </c>
      <c r="CM901" s="1" t="s">
        <v>138</v>
      </c>
      <c r="CN901" s="1" t="s">
        <v>139</v>
      </c>
      <c r="CP901" s="1" t="s">
        <v>112</v>
      </c>
      <c r="CQ901" s="1" t="s">
        <v>111</v>
      </c>
      <c r="CR901" s="1" t="s">
        <v>112</v>
      </c>
      <c r="CS901" s="1" t="s">
        <v>111</v>
      </c>
      <c r="CT901" s="1" t="s">
        <v>138</v>
      </c>
      <c r="CU901" s="1" t="s">
        <v>111</v>
      </c>
      <c r="CV901" s="1" t="s">
        <v>111</v>
      </c>
      <c r="CW901" s="1" t="s">
        <v>3349</v>
      </c>
      <c r="CX901" s="1">
        <v>16702353481</v>
      </c>
      <c r="CY901" s="1" t="s">
        <v>11337</v>
      </c>
      <c r="CZ901" s="1" t="s">
        <v>138</v>
      </c>
      <c r="DA901" s="1" t="s">
        <v>111</v>
      </c>
      <c r="DB901" s="1" t="s">
        <v>112</v>
      </c>
      <c r="DC901" s="1" t="s">
        <v>3350</v>
      </c>
      <c r="DD901" s="1" t="s">
        <v>3351</v>
      </c>
      <c r="DE901" s="1" t="s">
        <v>3352</v>
      </c>
      <c r="DF901" s="1" t="s">
        <v>3353</v>
      </c>
      <c r="DG901" s="1" t="s">
        <v>11337</v>
      </c>
    </row>
    <row r="902" spans="1:111" ht="15.6" customHeight="1" x14ac:dyDescent="0.25">
      <c r="A902" s="1" t="s">
        <v>11338</v>
      </c>
      <c r="B902" s="1" t="s">
        <v>238</v>
      </c>
      <c r="C902" s="2">
        <v>44369.859645717595</v>
      </c>
      <c r="D902" s="2">
        <v>44411</v>
      </c>
      <c r="E902" s="1" t="s">
        <v>180</v>
      </c>
      <c r="G902" s="1" t="s">
        <v>112</v>
      </c>
      <c r="H902" s="1" t="s">
        <v>112</v>
      </c>
      <c r="I902" s="1" t="s">
        <v>112</v>
      </c>
      <c r="J902" s="1" t="s">
        <v>11339</v>
      </c>
      <c r="K902" s="1" t="s">
        <v>11340</v>
      </c>
      <c r="L902" s="1" t="s">
        <v>11341</v>
      </c>
      <c r="M902" s="1" t="s">
        <v>11342</v>
      </c>
      <c r="N902" s="1" t="s">
        <v>167</v>
      </c>
      <c r="O902" s="1" t="s">
        <v>117</v>
      </c>
      <c r="P902" s="9">
        <v>96950</v>
      </c>
      <c r="Q902" s="1" t="s">
        <v>118</v>
      </c>
      <c r="S902" s="1">
        <v>16703223222</v>
      </c>
      <c r="U902" s="1">
        <v>445299</v>
      </c>
      <c r="V902" s="1" t="s">
        <v>119</v>
      </c>
      <c r="X902" s="1" t="s">
        <v>210</v>
      </c>
      <c r="Y902" s="1" t="s">
        <v>11343</v>
      </c>
      <c r="AA902" s="1" t="s">
        <v>245</v>
      </c>
      <c r="AB902" s="1" t="s">
        <v>11341</v>
      </c>
      <c r="AC902" s="1" t="s">
        <v>11344</v>
      </c>
      <c r="AD902" s="1" t="s">
        <v>167</v>
      </c>
      <c r="AE902" s="1" t="s">
        <v>117</v>
      </c>
      <c r="AF902" s="9">
        <v>96950</v>
      </c>
      <c r="AG902" s="1" t="s">
        <v>118</v>
      </c>
      <c r="AH902" s="1" t="s">
        <v>138</v>
      </c>
      <c r="AI902" s="1">
        <v>16703223222</v>
      </c>
      <c r="AK902" s="1" t="s">
        <v>11345</v>
      </c>
      <c r="BC902" s="1" t="str">
        <f>"37-2011.00"</f>
        <v>37-2011.00</v>
      </c>
      <c r="BD902" s="1" t="s">
        <v>676</v>
      </c>
      <c r="BE902" s="1" t="s">
        <v>11346</v>
      </c>
      <c r="BF902" s="1" t="s">
        <v>4736</v>
      </c>
      <c r="BG902" s="1">
        <v>1</v>
      </c>
      <c r="BH902" s="1">
        <v>1</v>
      </c>
      <c r="BI902" s="2">
        <v>44470</v>
      </c>
      <c r="BJ902" s="2">
        <v>44834</v>
      </c>
      <c r="BK902" s="2">
        <v>44470</v>
      </c>
      <c r="BL902" s="2">
        <v>44834</v>
      </c>
      <c r="BM902" s="1">
        <v>35</v>
      </c>
      <c r="BN902" s="1">
        <v>0</v>
      </c>
      <c r="BO902" s="1">
        <v>6</v>
      </c>
      <c r="BP902" s="1">
        <v>6</v>
      </c>
      <c r="BQ902" s="1">
        <v>6</v>
      </c>
      <c r="BR902" s="1">
        <v>6</v>
      </c>
      <c r="BS902" s="1">
        <v>6</v>
      </c>
      <c r="BT902" s="1">
        <v>5</v>
      </c>
      <c r="BU902" s="1" t="str">
        <f>"6:00 AM"</f>
        <v>6:00 AM</v>
      </c>
      <c r="BV902" s="1" t="str">
        <f>"6:00 PM"</f>
        <v>6:00 PM</v>
      </c>
      <c r="BW902" s="1" t="s">
        <v>230</v>
      </c>
      <c r="BX902" s="1">
        <v>0</v>
      </c>
      <c r="BY902" s="1">
        <v>12</v>
      </c>
      <c r="BZ902" s="1" t="s">
        <v>112</v>
      </c>
      <c r="CB902" s="1" t="s">
        <v>11347</v>
      </c>
      <c r="CC902" s="1" t="s">
        <v>11341</v>
      </c>
      <c r="CD902" s="1" t="s">
        <v>11344</v>
      </c>
      <c r="CE902" s="1" t="s">
        <v>116</v>
      </c>
      <c r="CF902" s="1" t="s">
        <v>117</v>
      </c>
      <c r="CG902" s="1">
        <v>96950</v>
      </c>
      <c r="CH902" s="3">
        <v>8.0500000000000007</v>
      </c>
      <c r="CI902" s="3">
        <v>8.0500000000000007</v>
      </c>
      <c r="CJ902" s="3">
        <v>0</v>
      </c>
      <c r="CK902" s="3">
        <v>0</v>
      </c>
      <c r="CL902" s="1" t="s">
        <v>137</v>
      </c>
      <c r="CM902" s="1" t="s">
        <v>168</v>
      </c>
      <c r="CN902" s="1" t="s">
        <v>139</v>
      </c>
      <c r="CP902" s="1" t="s">
        <v>112</v>
      </c>
      <c r="CQ902" s="1" t="s">
        <v>111</v>
      </c>
      <c r="CR902" s="1" t="s">
        <v>112</v>
      </c>
      <c r="CS902" s="1" t="s">
        <v>112</v>
      </c>
      <c r="CT902" s="1" t="s">
        <v>138</v>
      </c>
      <c r="CU902" s="1" t="s">
        <v>111</v>
      </c>
      <c r="CV902" s="1" t="s">
        <v>138</v>
      </c>
      <c r="CW902" s="1" t="s">
        <v>168</v>
      </c>
      <c r="CX902" s="1">
        <v>16703223222</v>
      </c>
      <c r="CY902" s="1" t="s">
        <v>11348</v>
      </c>
      <c r="CZ902" s="1" t="s">
        <v>168</v>
      </c>
      <c r="DA902" s="1" t="s">
        <v>111</v>
      </c>
      <c r="DB902" s="1" t="s">
        <v>112</v>
      </c>
    </row>
    <row r="903" spans="1:111" ht="15.6" customHeight="1" x14ac:dyDescent="0.25">
      <c r="A903" s="1" t="s">
        <v>11358</v>
      </c>
      <c r="B903" s="1" t="s">
        <v>238</v>
      </c>
      <c r="C903" s="2">
        <v>44393.001447106479</v>
      </c>
      <c r="D903" s="2">
        <v>44435</v>
      </c>
      <c r="E903" s="1" t="s">
        <v>180</v>
      </c>
      <c r="G903" s="1" t="s">
        <v>112</v>
      </c>
      <c r="H903" s="1" t="s">
        <v>112</v>
      </c>
      <c r="I903" s="1" t="s">
        <v>112</v>
      </c>
      <c r="J903" s="1" t="s">
        <v>11359</v>
      </c>
      <c r="K903" s="1" t="s">
        <v>11360</v>
      </c>
      <c r="L903" s="1" t="s">
        <v>11361</v>
      </c>
      <c r="M903" s="1" t="s">
        <v>138</v>
      </c>
      <c r="N903" s="1" t="s">
        <v>167</v>
      </c>
      <c r="O903" s="1" t="s">
        <v>117</v>
      </c>
      <c r="P903" s="9">
        <v>96950</v>
      </c>
      <c r="Q903" s="1" t="s">
        <v>118</v>
      </c>
      <c r="R903" s="1" t="s">
        <v>138</v>
      </c>
      <c r="S903" s="1">
        <v>16702340801</v>
      </c>
      <c r="U903" s="1">
        <v>44419</v>
      </c>
      <c r="V903" s="1" t="s">
        <v>119</v>
      </c>
      <c r="X903" s="1" t="s">
        <v>11319</v>
      </c>
      <c r="Y903" s="1" t="s">
        <v>11362</v>
      </c>
      <c r="Z903" s="1" t="s">
        <v>11363</v>
      </c>
      <c r="AA903" s="1" t="s">
        <v>2483</v>
      </c>
      <c r="AB903" s="1" t="s">
        <v>11364</v>
      </c>
      <c r="AC903" s="1" t="s">
        <v>138</v>
      </c>
      <c r="AD903" s="1" t="s">
        <v>690</v>
      </c>
      <c r="AE903" s="1" t="s">
        <v>117</v>
      </c>
      <c r="AF903" s="9">
        <v>96913</v>
      </c>
      <c r="AG903" s="1" t="s">
        <v>118</v>
      </c>
      <c r="AH903" s="1" t="s">
        <v>138</v>
      </c>
      <c r="AI903" s="1">
        <v>16718981741</v>
      </c>
      <c r="AK903" s="1" t="s">
        <v>11365</v>
      </c>
      <c r="BC903" s="1" t="str">
        <f>"49-9071.00"</f>
        <v>49-9071.00</v>
      </c>
      <c r="BD903" s="1" t="s">
        <v>214</v>
      </c>
      <c r="BE903" s="1" t="s">
        <v>11366</v>
      </c>
      <c r="BF903" s="1" t="s">
        <v>212</v>
      </c>
      <c r="BG903" s="1">
        <v>7</v>
      </c>
      <c r="BH903" s="1">
        <v>7</v>
      </c>
      <c r="BI903" s="2">
        <v>44470</v>
      </c>
      <c r="BJ903" s="2">
        <v>44834</v>
      </c>
      <c r="BK903" s="2">
        <v>44470</v>
      </c>
      <c r="BL903" s="2">
        <v>44834</v>
      </c>
      <c r="BM903" s="1">
        <v>40</v>
      </c>
      <c r="BN903" s="1">
        <v>0</v>
      </c>
      <c r="BO903" s="1">
        <v>8</v>
      </c>
      <c r="BP903" s="1">
        <v>8</v>
      </c>
      <c r="BQ903" s="1">
        <v>8</v>
      </c>
      <c r="BR903" s="1">
        <v>8</v>
      </c>
      <c r="BS903" s="1">
        <v>8</v>
      </c>
      <c r="BT903" s="1">
        <v>0</v>
      </c>
      <c r="BU903" s="1" t="str">
        <f>"8:00 AM"</f>
        <v>8:00 AM</v>
      </c>
      <c r="BV903" s="1" t="str">
        <f>"5:00 PM"</f>
        <v>5:00 PM</v>
      </c>
      <c r="BW903" s="1" t="s">
        <v>135</v>
      </c>
      <c r="BX903" s="1">
        <v>0</v>
      </c>
      <c r="BY903" s="1">
        <v>12</v>
      </c>
      <c r="BZ903" s="1" t="s">
        <v>112</v>
      </c>
      <c r="CB903" s="1" t="s">
        <v>11367</v>
      </c>
      <c r="CC903" s="1" t="s">
        <v>11368</v>
      </c>
      <c r="CD903" s="1" t="s">
        <v>138</v>
      </c>
      <c r="CE903" s="1" t="s">
        <v>167</v>
      </c>
      <c r="CF903" s="1" t="s">
        <v>117</v>
      </c>
      <c r="CG903" s="1">
        <v>96950</v>
      </c>
      <c r="CH903" s="3">
        <v>8.7100000000000009</v>
      </c>
      <c r="CI903" s="3">
        <v>8.7100000000000009</v>
      </c>
      <c r="CJ903" s="3">
        <v>13.07</v>
      </c>
      <c r="CK903" s="3">
        <v>13.07</v>
      </c>
      <c r="CL903" s="1" t="s">
        <v>137</v>
      </c>
      <c r="CM903" s="1" t="s">
        <v>138</v>
      </c>
      <c r="CN903" s="1" t="s">
        <v>139</v>
      </c>
      <c r="CP903" s="1" t="s">
        <v>112</v>
      </c>
      <c r="CQ903" s="1" t="s">
        <v>111</v>
      </c>
      <c r="CR903" s="1" t="s">
        <v>112</v>
      </c>
      <c r="CS903" s="1" t="s">
        <v>111</v>
      </c>
      <c r="CT903" s="1" t="s">
        <v>138</v>
      </c>
      <c r="CU903" s="1" t="s">
        <v>111</v>
      </c>
      <c r="CV903" s="1" t="s">
        <v>138</v>
      </c>
      <c r="CW903" s="1" t="s">
        <v>11369</v>
      </c>
      <c r="CX903" s="1">
        <v>16702340801</v>
      </c>
      <c r="CY903" s="1" t="s">
        <v>11370</v>
      </c>
      <c r="CZ903" s="1" t="s">
        <v>138</v>
      </c>
      <c r="DA903" s="1" t="s">
        <v>111</v>
      </c>
      <c r="DB903" s="1" t="s">
        <v>112</v>
      </c>
    </row>
    <row r="904" spans="1:111" ht="15.6" customHeight="1" x14ac:dyDescent="0.25">
      <c r="A904" s="1" t="s">
        <v>11374</v>
      </c>
      <c r="B904" s="1" t="s">
        <v>238</v>
      </c>
      <c r="C904" s="2">
        <v>44368.44992013889</v>
      </c>
      <c r="D904" s="2">
        <v>44410</v>
      </c>
      <c r="E904" s="1" t="s">
        <v>110</v>
      </c>
      <c r="F904" s="2">
        <v>44468.833333333336</v>
      </c>
      <c r="G904" s="1" t="s">
        <v>111</v>
      </c>
      <c r="H904" s="1" t="s">
        <v>112</v>
      </c>
      <c r="I904" s="1" t="s">
        <v>112</v>
      </c>
      <c r="J904" s="1" t="s">
        <v>10511</v>
      </c>
      <c r="K904" s="1" t="s">
        <v>11375</v>
      </c>
      <c r="L904" s="1" t="s">
        <v>11376</v>
      </c>
      <c r="N904" s="1" t="s">
        <v>116</v>
      </c>
      <c r="O904" s="1" t="s">
        <v>117</v>
      </c>
      <c r="P904" s="9">
        <v>96950</v>
      </c>
      <c r="Q904" s="1" t="s">
        <v>118</v>
      </c>
      <c r="S904" s="1">
        <v>16702351929</v>
      </c>
      <c r="U904" s="1">
        <v>524210</v>
      </c>
      <c r="V904" s="1" t="s">
        <v>119</v>
      </c>
      <c r="X904" s="1" t="s">
        <v>10514</v>
      </c>
      <c r="Y904" s="1" t="s">
        <v>10515</v>
      </c>
      <c r="Z904" s="1" t="s">
        <v>10516</v>
      </c>
      <c r="AA904" s="1" t="s">
        <v>245</v>
      </c>
      <c r="AB904" s="1" t="s">
        <v>11376</v>
      </c>
      <c r="AD904" s="1" t="s">
        <v>116</v>
      </c>
      <c r="AE904" s="1" t="s">
        <v>117</v>
      </c>
      <c r="AF904" s="9">
        <v>96950</v>
      </c>
      <c r="AG904" s="1" t="s">
        <v>118</v>
      </c>
      <c r="AI904" s="1">
        <v>16702351929</v>
      </c>
      <c r="AK904" s="1" t="s">
        <v>10517</v>
      </c>
      <c r="BC904" s="1" t="str">
        <f>"43-3031.00"</f>
        <v>43-3031.00</v>
      </c>
      <c r="BD904" s="1" t="s">
        <v>389</v>
      </c>
      <c r="BE904" s="1" t="s">
        <v>11377</v>
      </c>
      <c r="BF904" s="1" t="s">
        <v>1279</v>
      </c>
      <c r="BG904" s="1">
        <v>1</v>
      </c>
      <c r="BH904" s="1">
        <v>1</v>
      </c>
      <c r="BI904" s="2">
        <v>44470</v>
      </c>
      <c r="BJ904" s="2">
        <v>44834</v>
      </c>
      <c r="BK904" s="2">
        <v>44470</v>
      </c>
      <c r="BL904" s="2">
        <v>44834</v>
      </c>
      <c r="BM904" s="1">
        <v>35</v>
      </c>
      <c r="BN904" s="1">
        <v>0</v>
      </c>
      <c r="BO904" s="1">
        <v>6</v>
      </c>
      <c r="BP904" s="1">
        <v>6</v>
      </c>
      <c r="BQ904" s="1">
        <v>6</v>
      </c>
      <c r="BR904" s="1">
        <v>6</v>
      </c>
      <c r="BS904" s="1">
        <v>6</v>
      </c>
      <c r="BT904" s="1">
        <v>5</v>
      </c>
      <c r="BU904" s="1" t="str">
        <f>"9:00 AM"</f>
        <v>9:00 AM</v>
      </c>
      <c r="BV904" s="1" t="str">
        <f>"4:00 PM"</f>
        <v>4:00 PM</v>
      </c>
      <c r="BW904" s="1" t="s">
        <v>135</v>
      </c>
      <c r="BX904" s="1">
        <v>0</v>
      </c>
      <c r="BY904" s="1">
        <v>24</v>
      </c>
      <c r="BZ904" s="1" t="s">
        <v>112</v>
      </c>
      <c r="CB904" s="4" t="s">
        <v>11378</v>
      </c>
      <c r="CC904" s="1" t="s">
        <v>11379</v>
      </c>
      <c r="CD904" s="1" t="s">
        <v>1757</v>
      </c>
      <c r="CE904" s="1" t="s">
        <v>116</v>
      </c>
      <c r="CF904" s="1" t="s">
        <v>117</v>
      </c>
      <c r="CG904" s="1">
        <v>96950</v>
      </c>
      <c r="CH904" s="3">
        <v>9.49</v>
      </c>
      <c r="CI904" s="3">
        <v>9.5500000000000007</v>
      </c>
      <c r="CJ904" s="3">
        <v>14.23</v>
      </c>
      <c r="CK904" s="3">
        <v>14.32</v>
      </c>
      <c r="CL904" s="1" t="s">
        <v>137</v>
      </c>
      <c r="CN904" s="1" t="s">
        <v>139</v>
      </c>
      <c r="CP904" s="1" t="s">
        <v>112</v>
      </c>
      <c r="CQ904" s="1" t="s">
        <v>111</v>
      </c>
      <c r="CR904" s="1" t="s">
        <v>112</v>
      </c>
      <c r="CS904" s="1" t="s">
        <v>111</v>
      </c>
      <c r="CT904" s="1" t="s">
        <v>138</v>
      </c>
      <c r="CU904" s="1" t="s">
        <v>111</v>
      </c>
      <c r="CV904" s="1" t="s">
        <v>138</v>
      </c>
      <c r="CW904" s="1" t="s">
        <v>1324</v>
      </c>
      <c r="CX904" s="1">
        <v>16702351929</v>
      </c>
      <c r="CY904" s="1" t="s">
        <v>10517</v>
      </c>
      <c r="CZ904" s="1" t="s">
        <v>138</v>
      </c>
      <c r="DA904" s="1" t="s">
        <v>111</v>
      </c>
      <c r="DB904" s="1" t="s">
        <v>112</v>
      </c>
      <c r="DC904" s="1" t="s">
        <v>3532</v>
      </c>
    </row>
    <row r="905" spans="1:111" ht="15.6" customHeight="1" x14ac:dyDescent="0.25">
      <c r="A905" s="1" t="s">
        <v>11380</v>
      </c>
      <c r="B905" s="1" t="s">
        <v>238</v>
      </c>
      <c r="C905" s="2">
        <v>44350.823817708333</v>
      </c>
      <c r="D905" s="2">
        <v>44383</v>
      </c>
      <c r="E905" s="1" t="s">
        <v>180</v>
      </c>
      <c r="G905" s="1" t="s">
        <v>112</v>
      </c>
      <c r="H905" s="1" t="s">
        <v>112</v>
      </c>
      <c r="I905" s="1" t="s">
        <v>112</v>
      </c>
      <c r="J905" s="1" t="s">
        <v>11381</v>
      </c>
      <c r="L905" s="1" t="s">
        <v>11382</v>
      </c>
      <c r="N905" s="1" t="s">
        <v>167</v>
      </c>
      <c r="O905" s="1" t="s">
        <v>117</v>
      </c>
      <c r="P905" s="9">
        <v>96950</v>
      </c>
      <c r="Q905" s="1" t="s">
        <v>118</v>
      </c>
      <c r="S905" s="1">
        <v>16707854432</v>
      </c>
      <c r="U905" s="1">
        <v>236115</v>
      </c>
      <c r="V905" s="1" t="s">
        <v>119</v>
      </c>
      <c r="X905" s="1" t="s">
        <v>11383</v>
      </c>
      <c r="Y905" s="1" t="s">
        <v>11384</v>
      </c>
      <c r="Z905" s="1" t="s">
        <v>11385</v>
      </c>
      <c r="AA905" s="1" t="s">
        <v>451</v>
      </c>
      <c r="AB905" s="1" t="s">
        <v>11386</v>
      </c>
      <c r="AD905" s="1" t="s">
        <v>167</v>
      </c>
      <c r="AE905" s="1" t="s">
        <v>117</v>
      </c>
      <c r="AF905" s="9">
        <v>96950</v>
      </c>
      <c r="AG905" s="1" t="s">
        <v>118</v>
      </c>
      <c r="AI905" s="1">
        <v>16707854432</v>
      </c>
      <c r="AK905" s="1" t="s">
        <v>11387</v>
      </c>
      <c r="BC905" s="1" t="str">
        <f>"49-9071.00"</f>
        <v>49-9071.00</v>
      </c>
      <c r="BD905" s="1" t="s">
        <v>214</v>
      </c>
      <c r="BE905" s="1" t="s">
        <v>11388</v>
      </c>
      <c r="BF905" s="1" t="s">
        <v>11389</v>
      </c>
      <c r="BG905" s="1">
        <v>3</v>
      </c>
      <c r="BH905" s="1">
        <v>3</v>
      </c>
      <c r="BI905" s="2">
        <v>44470</v>
      </c>
      <c r="BJ905" s="2">
        <v>44834</v>
      </c>
      <c r="BK905" s="2">
        <v>44470</v>
      </c>
      <c r="BL905" s="2">
        <v>44834</v>
      </c>
      <c r="BM905" s="1">
        <v>35</v>
      </c>
      <c r="BN905" s="1">
        <v>0</v>
      </c>
      <c r="BO905" s="1">
        <v>7</v>
      </c>
      <c r="BP905" s="1">
        <v>7</v>
      </c>
      <c r="BQ905" s="1">
        <v>7</v>
      </c>
      <c r="BR905" s="1">
        <v>7</v>
      </c>
      <c r="BS905" s="1">
        <v>7</v>
      </c>
      <c r="BT905" s="1">
        <v>0</v>
      </c>
      <c r="BU905" s="1" t="str">
        <f>"8:00 AM"</f>
        <v>8:00 AM</v>
      </c>
      <c r="BV905" s="1" t="str">
        <f>"4:00 PM"</f>
        <v>4:00 PM</v>
      </c>
      <c r="BW905" s="1" t="s">
        <v>135</v>
      </c>
      <c r="BX905" s="1">
        <v>0</v>
      </c>
      <c r="BY905" s="1">
        <v>12</v>
      </c>
      <c r="BZ905" s="1" t="s">
        <v>112</v>
      </c>
      <c r="CA905" s="1">
        <v>0</v>
      </c>
      <c r="CB905" s="1" t="s">
        <v>11390</v>
      </c>
      <c r="CC905" s="1" t="s">
        <v>11391</v>
      </c>
      <c r="CE905" s="1" t="s">
        <v>116</v>
      </c>
      <c r="CF905" s="1" t="s">
        <v>117</v>
      </c>
      <c r="CG905" s="1">
        <v>96950</v>
      </c>
      <c r="CH905" s="3">
        <v>8.7100000000000009</v>
      </c>
      <c r="CI905" s="3">
        <v>8.7100000000000009</v>
      </c>
      <c r="CJ905" s="3">
        <v>13.06</v>
      </c>
      <c r="CK905" s="3">
        <v>13.06</v>
      </c>
      <c r="CL905" s="1" t="s">
        <v>137</v>
      </c>
      <c r="CM905" s="1" t="s">
        <v>230</v>
      </c>
      <c r="CN905" s="1" t="s">
        <v>139</v>
      </c>
      <c r="CP905" s="1" t="s">
        <v>112</v>
      </c>
      <c r="CQ905" s="1" t="s">
        <v>111</v>
      </c>
      <c r="CR905" s="1" t="s">
        <v>112</v>
      </c>
      <c r="CS905" s="1" t="s">
        <v>111</v>
      </c>
      <c r="CT905" s="1" t="s">
        <v>138</v>
      </c>
      <c r="CU905" s="1" t="s">
        <v>111</v>
      </c>
      <c r="CV905" s="1" t="s">
        <v>138</v>
      </c>
      <c r="CW905" s="1" t="s">
        <v>11392</v>
      </c>
      <c r="CX905" s="1">
        <v>16707854432</v>
      </c>
      <c r="CY905" s="1" t="s">
        <v>11393</v>
      </c>
      <c r="CZ905" s="1" t="s">
        <v>138</v>
      </c>
      <c r="DA905" s="1" t="s">
        <v>111</v>
      </c>
      <c r="DB905" s="1" t="s">
        <v>112</v>
      </c>
      <c r="DC905" s="1" t="s">
        <v>11383</v>
      </c>
      <c r="DD905" s="1" t="s">
        <v>11384</v>
      </c>
      <c r="DE905" s="1" t="s">
        <v>202</v>
      </c>
      <c r="DF905" s="1" t="s">
        <v>11381</v>
      </c>
      <c r="DG905" s="1" t="s">
        <v>11394</v>
      </c>
    </row>
    <row r="906" spans="1:111" ht="15.6" customHeight="1" x14ac:dyDescent="0.25">
      <c r="A906" s="1" t="s">
        <v>11395</v>
      </c>
      <c r="B906" s="1" t="s">
        <v>238</v>
      </c>
      <c r="C906" s="2">
        <v>44359.127383333333</v>
      </c>
      <c r="D906" s="2">
        <v>44405</v>
      </c>
      <c r="E906" s="1" t="s">
        <v>180</v>
      </c>
      <c r="G906" s="1" t="s">
        <v>112</v>
      </c>
      <c r="H906" s="1" t="s">
        <v>112</v>
      </c>
      <c r="I906" s="1" t="s">
        <v>112</v>
      </c>
      <c r="J906" s="1" t="s">
        <v>633</v>
      </c>
      <c r="L906" s="1" t="s">
        <v>634</v>
      </c>
      <c r="M906" s="1" t="s">
        <v>2866</v>
      </c>
      <c r="N906" s="1" t="s">
        <v>167</v>
      </c>
      <c r="O906" s="1" t="s">
        <v>117</v>
      </c>
      <c r="P906" s="9">
        <v>96950</v>
      </c>
      <c r="Q906" s="1" t="s">
        <v>118</v>
      </c>
      <c r="S906" s="1">
        <v>16702358722</v>
      </c>
      <c r="U906" s="1">
        <v>561720</v>
      </c>
      <c r="V906" s="1" t="s">
        <v>2479</v>
      </c>
      <c r="W906" s="1" t="s">
        <v>111</v>
      </c>
      <c r="X906" s="1" t="s">
        <v>636</v>
      </c>
      <c r="Y906" s="1" t="s">
        <v>637</v>
      </c>
      <c r="Z906" s="1" t="s">
        <v>638</v>
      </c>
      <c r="AA906" s="1" t="s">
        <v>639</v>
      </c>
      <c r="AB906" s="1" t="s">
        <v>640</v>
      </c>
      <c r="AD906" s="1" t="s">
        <v>167</v>
      </c>
      <c r="AE906" s="1" t="s">
        <v>117</v>
      </c>
      <c r="AF906" s="9">
        <v>96950</v>
      </c>
      <c r="AG906" s="1" t="s">
        <v>118</v>
      </c>
      <c r="AI906" s="1">
        <v>16709890917</v>
      </c>
      <c r="AK906" s="1" t="s">
        <v>641</v>
      </c>
      <c r="BC906" s="1" t="str">
        <f>"35-2014.00"</f>
        <v>35-2014.00</v>
      </c>
      <c r="BD906" s="1" t="s">
        <v>152</v>
      </c>
      <c r="BE906" s="1" t="s">
        <v>11396</v>
      </c>
      <c r="BF906" s="1" t="s">
        <v>152</v>
      </c>
      <c r="BG906" s="1">
        <v>6</v>
      </c>
      <c r="BH906" s="1">
        <v>6</v>
      </c>
      <c r="BI906" s="2">
        <v>44470</v>
      </c>
      <c r="BJ906" s="2">
        <v>44834</v>
      </c>
      <c r="BK906" s="2">
        <v>44470</v>
      </c>
      <c r="BL906" s="2">
        <v>44834</v>
      </c>
      <c r="BM906" s="1">
        <v>35</v>
      </c>
      <c r="BN906" s="1">
        <v>0</v>
      </c>
      <c r="BO906" s="1">
        <v>7</v>
      </c>
      <c r="BP906" s="1">
        <v>7</v>
      </c>
      <c r="BQ906" s="1">
        <v>7</v>
      </c>
      <c r="BR906" s="1">
        <v>7</v>
      </c>
      <c r="BS906" s="1">
        <v>7</v>
      </c>
      <c r="BT906" s="1">
        <v>0</v>
      </c>
      <c r="BU906" s="1" t="str">
        <f>"9:00 AM"</f>
        <v>9:00 AM</v>
      </c>
      <c r="BV906" s="1" t="str">
        <f>"5:00 PM"</f>
        <v>5:00 PM</v>
      </c>
      <c r="BW906" s="1" t="s">
        <v>230</v>
      </c>
      <c r="BX906" s="1">
        <v>0</v>
      </c>
      <c r="BY906" s="1">
        <v>12</v>
      </c>
      <c r="BZ906" s="1" t="s">
        <v>112</v>
      </c>
      <c r="CB906" s="1" t="s">
        <v>230</v>
      </c>
      <c r="CC906" s="1" t="s">
        <v>634</v>
      </c>
      <c r="CE906" s="1" t="s">
        <v>167</v>
      </c>
      <c r="CF906" s="1" t="s">
        <v>117</v>
      </c>
      <c r="CG906" s="1">
        <v>96950</v>
      </c>
      <c r="CH906" s="3">
        <v>8.68</v>
      </c>
      <c r="CI906" s="3">
        <v>8.68</v>
      </c>
      <c r="CJ906" s="3">
        <v>13.02</v>
      </c>
      <c r="CK906" s="3">
        <v>13.02</v>
      </c>
      <c r="CL906" s="1" t="s">
        <v>137</v>
      </c>
      <c r="CN906" s="1" t="s">
        <v>139</v>
      </c>
      <c r="CP906" s="1" t="s">
        <v>111</v>
      </c>
      <c r="CQ906" s="1" t="s">
        <v>111</v>
      </c>
      <c r="CR906" s="1" t="s">
        <v>111</v>
      </c>
      <c r="CS906" s="1" t="s">
        <v>111</v>
      </c>
      <c r="CT906" s="1" t="s">
        <v>111</v>
      </c>
      <c r="CU906" s="1" t="s">
        <v>111</v>
      </c>
      <c r="CV906" s="1" t="s">
        <v>111</v>
      </c>
      <c r="CW906" s="1" t="s">
        <v>1004</v>
      </c>
      <c r="CX906" s="1">
        <v>16709890917</v>
      </c>
      <c r="CY906" s="1" t="s">
        <v>641</v>
      </c>
      <c r="CZ906" s="1" t="s">
        <v>645</v>
      </c>
      <c r="DA906" s="1" t="s">
        <v>111</v>
      </c>
      <c r="DB906" s="1" t="s">
        <v>111</v>
      </c>
    </row>
    <row r="907" spans="1:111" ht="15.6" customHeight="1" x14ac:dyDescent="0.25">
      <c r="A907" s="1" t="s">
        <v>11397</v>
      </c>
      <c r="B907" s="1" t="s">
        <v>238</v>
      </c>
      <c r="C907" s="2">
        <v>44364.395155324077</v>
      </c>
      <c r="D907" s="2">
        <v>44406</v>
      </c>
      <c r="E907" s="1" t="s">
        <v>180</v>
      </c>
      <c r="G907" s="1" t="s">
        <v>112</v>
      </c>
      <c r="H907" s="1" t="s">
        <v>112</v>
      </c>
      <c r="I907" s="1" t="s">
        <v>112</v>
      </c>
      <c r="J907" s="1" t="s">
        <v>6393</v>
      </c>
      <c r="L907" s="1" t="s">
        <v>6375</v>
      </c>
      <c r="N907" s="1" t="s">
        <v>116</v>
      </c>
      <c r="O907" s="1" t="s">
        <v>117</v>
      </c>
      <c r="P907" s="9">
        <v>96950</v>
      </c>
      <c r="Q907" s="1" t="s">
        <v>118</v>
      </c>
      <c r="S907" s="1">
        <v>16702330880</v>
      </c>
      <c r="U907" s="1">
        <v>236220</v>
      </c>
      <c r="V907" s="1" t="s">
        <v>119</v>
      </c>
      <c r="X907" s="1" t="s">
        <v>6376</v>
      </c>
      <c r="Y907" s="1" t="s">
        <v>6377</v>
      </c>
      <c r="Z907" s="1" t="s">
        <v>6378</v>
      </c>
      <c r="AA907" s="1" t="s">
        <v>973</v>
      </c>
      <c r="AB907" s="1" t="s">
        <v>6375</v>
      </c>
      <c r="AD907" s="1" t="s">
        <v>116</v>
      </c>
      <c r="AE907" s="1" t="s">
        <v>117</v>
      </c>
      <c r="AF907" s="9">
        <v>96950</v>
      </c>
      <c r="AG907" s="1" t="s">
        <v>118</v>
      </c>
      <c r="AH907" s="1" t="s">
        <v>138</v>
      </c>
      <c r="AI907" s="1">
        <v>16702330880</v>
      </c>
      <c r="AK907" s="1" t="s">
        <v>6379</v>
      </c>
      <c r="BC907" s="1" t="str">
        <f>"47-2051.00"</f>
        <v>47-2051.00</v>
      </c>
      <c r="BD907" s="1" t="s">
        <v>295</v>
      </c>
      <c r="BE907" s="1" t="s">
        <v>6394</v>
      </c>
      <c r="BF907" s="1" t="s">
        <v>6395</v>
      </c>
      <c r="BG907" s="1">
        <v>15</v>
      </c>
      <c r="BH907" s="1">
        <v>15</v>
      </c>
      <c r="BI907" s="2">
        <v>44470</v>
      </c>
      <c r="BJ907" s="2">
        <v>44834</v>
      </c>
      <c r="BK907" s="2">
        <v>44470</v>
      </c>
      <c r="BL907" s="2">
        <v>44834</v>
      </c>
      <c r="BM907" s="1">
        <v>40</v>
      </c>
      <c r="BN907" s="1">
        <v>0</v>
      </c>
      <c r="BO907" s="1">
        <v>8</v>
      </c>
      <c r="BP907" s="1">
        <v>8</v>
      </c>
      <c r="BQ907" s="1">
        <v>8</v>
      </c>
      <c r="BR907" s="1">
        <v>8</v>
      </c>
      <c r="BS907" s="1">
        <v>8</v>
      </c>
      <c r="BT907" s="1">
        <v>0</v>
      </c>
      <c r="BU907" s="1" t="str">
        <f>"8:00 AM"</f>
        <v>8:00 AM</v>
      </c>
      <c r="BV907" s="1" t="str">
        <f>"5:00 PM"</f>
        <v>5:00 PM</v>
      </c>
      <c r="BW907" s="1" t="s">
        <v>230</v>
      </c>
      <c r="BX907" s="1">
        <v>0</v>
      </c>
      <c r="BY907" s="1">
        <v>3</v>
      </c>
      <c r="BZ907" s="1" t="s">
        <v>112</v>
      </c>
      <c r="CB907" s="1" t="s">
        <v>362</v>
      </c>
      <c r="CC907" s="1" t="s">
        <v>6396</v>
      </c>
      <c r="CD907" s="1" t="s">
        <v>1197</v>
      </c>
      <c r="CE907" s="1" t="s">
        <v>116</v>
      </c>
      <c r="CF907" s="1" t="s">
        <v>117</v>
      </c>
      <c r="CG907" s="1">
        <v>96950</v>
      </c>
      <c r="CH907" s="3">
        <v>8.34</v>
      </c>
      <c r="CI907" s="3">
        <v>8.34</v>
      </c>
      <c r="CJ907" s="3">
        <v>12.51</v>
      </c>
      <c r="CK907" s="3">
        <v>12.51</v>
      </c>
      <c r="CL907" s="1" t="s">
        <v>137</v>
      </c>
      <c r="CM907" s="1" t="s">
        <v>138</v>
      </c>
      <c r="CN907" s="1" t="s">
        <v>139</v>
      </c>
      <c r="CP907" s="1" t="s">
        <v>111</v>
      </c>
      <c r="CQ907" s="1" t="s">
        <v>111</v>
      </c>
      <c r="CR907" s="1" t="s">
        <v>111</v>
      </c>
      <c r="CS907" s="1" t="s">
        <v>111</v>
      </c>
      <c r="CT907" s="1" t="s">
        <v>138</v>
      </c>
      <c r="CU907" s="1" t="s">
        <v>111</v>
      </c>
      <c r="CV907" s="1" t="s">
        <v>138</v>
      </c>
      <c r="CW907" s="1" t="s">
        <v>138</v>
      </c>
      <c r="CX907" s="1">
        <v>16702330880</v>
      </c>
      <c r="CY907" s="1" t="s">
        <v>6382</v>
      </c>
      <c r="CZ907" s="1" t="s">
        <v>138</v>
      </c>
      <c r="DA907" s="1" t="s">
        <v>111</v>
      </c>
      <c r="DB907" s="1" t="s">
        <v>112</v>
      </c>
    </row>
    <row r="908" spans="1:111" ht="15.6" customHeight="1" x14ac:dyDescent="0.25">
      <c r="A908" s="1" t="s">
        <v>11398</v>
      </c>
      <c r="B908" s="1" t="s">
        <v>238</v>
      </c>
      <c r="C908" s="2">
        <v>44349.877376851851</v>
      </c>
      <c r="D908" s="2">
        <v>44403</v>
      </c>
      <c r="E908" s="1" t="s">
        <v>110</v>
      </c>
      <c r="F908" s="2">
        <v>44468.833333333336</v>
      </c>
      <c r="G908" s="1" t="s">
        <v>112</v>
      </c>
      <c r="H908" s="1" t="s">
        <v>112</v>
      </c>
      <c r="I908" s="1" t="s">
        <v>112</v>
      </c>
      <c r="J908" s="1" t="s">
        <v>11399</v>
      </c>
      <c r="L908" s="1" t="s">
        <v>3110</v>
      </c>
      <c r="M908" s="1" t="s">
        <v>11400</v>
      </c>
      <c r="N908" s="1" t="s">
        <v>116</v>
      </c>
      <c r="O908" s="1" t="s">
        <v>117</v>
      </c>
      <c r="P908" s="9">
        <v>96950</v>
      </c>
      <c r="Q908" s="1" t="s">
        <v>118</v>
      </c>
      <c r="S908" s="1">
        <v>16702871796</v>
      </c>
      <c r="U908" s="1">
        <v>561720</v>
      </c>
      <c r="V908" s="1" t="s">
        <v>119</v>
      </c>
      <c r="X908" s="1" t="s">
        <v>8515</v>
      </c>
      <c r="Y908" s="1" t="s">
        <v>8516</v>
      </c>
      <c r="Z908" s="1" t="s">
        <v>8517</v>
      </c>
      <c r="AA908" s="1" t="s">
        <v>357</v>
      </c>
      <c r="AB908" s="1" t="s">
        <v>3110</v>
      </c>
      <c r="AC908" s="1" t="s">
        <v>11401</v>
      </c>
      <c r="AD908" s="1" t="s">
        <v>116</v>
      </c>
      <c r="AE908" s="1" t="s">
        <v>117</v>
      </c>
      <c r="AF908" s="9">
        <v>96950</v>
      </c>
      <c r="AG908" s="1" t="s">
        <v>118</v>
      </c>
      <c r="AI908" s="1">
        <v>16702856810</v>
      </c>
      <c r="AK908" s="1" t="s">
        <v>11402</v>
      </c>
      <c r="BC908" s="1" t="str">
        <f>"49-9071.00"</f>
        <v>49-9071.00</v>
      </c>
      <c r="BD908" s="1" t="s">
        <v>214</v>
      </c>
      <c r="BE908" s="1" t="s">
        <v>11403</v>
      </c>
      <c r="BF908" s="1" t="s">
        <v>11404</v>
      </c>
      <c r="BG908" s="1">
        <v>2</v>
      </c>
      <c r="BH908" s="1">
        <v>2</v>
      </c>
      <c r="BI908" s="2">
        <v>44470</v>
      </c>
      <c r="BJ908" s="2">
        <v>44834</v>
      </c>
      <c r="BK908" s="2">
        <v>44470</v>
      </c>
      <c r="BL908" s="2">
        <v>44834</v>
      </c>
      <c r="BM908" s="1">
        <v>40</v>
      </c>
      <c r="BN908" s="1">
        <v>0</v>
      </c>
      <c r="BO908" s="1">
        <v>8</v>
      </c>
      <c r="BP908" s="1">
        <v>8</v>
      </c>
      <c r="BQ908" s="1">
        <v>8</v>
      </c>
      <c r="BR908" s="1">
        <v>8</v>
      </c>
      <c r="BS908" s="1">
        <v>8</v>
      </c>
      <c r="BT908" s="1">
        <v>0</v>
      </c>
      <c r="BU908" s="1" t="str">
        <f>"8:00 AM"</f>
        <v>8:00 AM</v>
      </c>
      <c r="BV908" s="1" t="str">
        <f>"5:00 PM"</f>
        <v>5:00 PM</v>
      </c>
      <c r="BW908" s="1" t="s">
        <v>135</v>
      </c>
      <c r="BX908" s="1">
        <v>0</v>
      </c>
      <c r="BY908" s="1">
        <v>24</v>
      </c>
      <c r="BZ908" s="1" t="s">
        <v>112</v>
      </c>
      <c r="CB908" s="1" t="s">
        <v>11405</v>
      </c>
      <c r="CC908" s="1" t="s">
        <v>3110</v>
      </c>
      <c r="CD908" s="1" t="s">
        <v>11400</v>
      </c>
      <c r="CE908" s="1" t="s">
        <v>116</v>
      </c>
      <c r="CF908" s="1" t="s">
        <v>117</v>
      </c>
      <c r="CG908" s="1">
        <v>96950</v>
      </c>
      <c r="CH908" s="3">
        <v>8.7100000000000009</v>
      </c>
      <c r="CI908" s="3">
        <v>8.7100000000000009</v>
      </c>
      <c r="CJ908" s="3">
        <v>0</v>
      </c>
      <c r="CK908" s="3">
        <v>0</v>
      </c>
      <c r="CL908" s="1" t="s">
        <v>137</v>
      </c>
      <c r="CM908" s="1" t="s">
        <v>168</v>
      </c>
      <c r="CN908" s="1" t="s">
        <v>139</v>
      </c>
      <c r="CP908" s="1" t="s">
        <v>112</v>
      </c>
      <c r="CQ908" s="1" t="s">
        <v>111</v>
      </c>
      <c r="CR908" s="1" t="s">
        <v>112</v>
      </c>
      <c r="CS908" s="1" t="s">
        <v>112</v>
      </c>
      <c r="CT908" s="1" t="s">
        <v>138</v>
      </c>
      <c r="CU908" s="1" t="s">
        <v>111</v>
      </c>
      <c r="CV908" s="1" t="s">
        <v>138</v>
      </c>
      <c r="CW908" s="1" t="s">
        <v>168</v>
      </c>
      <c r="CX908" s="1">
        <v>16702856810</v>
      </c>
      <c r="CY908" s="1" t="s">
        <v>11406</v>
      </c>
      <c r="CZ908" s="1" t="s">
        <v>168</v>
      </c>
      <c r="DA908" s="1" t="s">
        <v>111</v>
      </c>
      <c r="DB908" s="1" t="s">
        <v>112</v>
      </c>
    </row>
    <row r="909" spans="1:111" ht="15.6" customHeight="1" x14ac:dyDescent="0.25">
      <c r="A909" s="1" t="s">
        <v>11407</v>
      </c>
      <c r="B909" s="1" t="s">
        <v>238</v>
      </c>
      <c r="C909" s="2">
        <v>44367.981717708331</v>
      </c>
      <c r="D909" s="2">
        <v>44411</v>
      </c>
      <c r="E909" s="1" t="s">
        <v>180</v>
      </c>
      <c r="G909" s="1" t="s">
        <v>112</v>
      </c>
      <c r="H909" s="1" t="s">
        <v>112</v>
      </c>
      <c r="I909" s="1" t="s">
        <v>112</v>
      </c>
      <c r="J909" s="1" t="s">
        <v>6589</v>
      </c>
      <c r="K909" s="1" t="s">
        <v>7577</v>
      </c>
      <c r="L909" s="1" t="s">
        <v>6591</v>
      </c>
      <c r="N909" s="1" t="s">
        <v>116</v>
      </c>
      <c r="O909" s="1" t="s">
        <v>117</v>
      </c>
      <c r="P909" s="9">
        <v>96950</v>
      </c>
      <c r="Q909" s="1" t="s">
        <v>118</v>
      </c>
      <c r="S909" s="1">
        <v>16702359241</v>
      </c>
      <c r="U909" s="1">
        <v>71329</v>
      </c>
      <c r="V909" s="1" t="s">
        <v>119</v>
      </c>
      <c r="X909" s="1" t="s">
        <v>621</v>
      </c>
      <c r="Y909" s="1" t="s">
        <v>622</v>
      </c>
      <c r="AA909" s="1" t="s">
        <v>387</v>
      </c>
      <c r="AB909" s="1" t="s">
        <v>6591</v>
      </c>
      <c r="AD909" s="1" t="s">
        <v>116</v>
      </c>
      <c r="AE909" s="1" t="s">
        <v>117</v>
      </c>
      <c r="AF909" s="9">
        <v>96950</v>
      </c>
      <c r="AG909" s="1" t="s">
        <v>118</v>
      </c>
      <c r="AI909" s="1">
        <v>16702359241</v>
      </c>
      <c r="AK909" s="1" t="s">
        <v>620</v>
      </c>
      <c r="BC909" s="1" t="str">
        <f>"39-1011.00"</f>
        <v>39-1011.00</v>
      </c>
      <c r="BD909" s="1" t="s">
        <v>11408</v>
      </c>
      <c r="BE909" s="1" t="s">
        <v>11409</v>
      </c>
      <c r="BF909" s="1" t="s">
        <v>2265</v>
      </c>
      <c r="BG909" s="1">
        <v>1</v>
      </c>
      <c r="BH909" s="1">
        <v>1</v>
      </c>
      <c r="BI909" s="2">
        <v>44471</v>
      </c>
      <c r="BJ909" s="2">
        <v>44835</v>
      </c>
      <c r="BK909" s="2">
        <v>44471</v>
      </c>
      <c r="BL909" s="2">
        <v>44835</v>
      </c>
      <c r="BM909" s="1">
        <v>35</v>
      </c>
      <c r="BN909" s="1">
        <v>0</v>
      </c>
      <c r="BO909" s="1">
        <v>7</v>
      </c>
      <c r="BP909" s="1">
        <v>7</v>
      </c>
      <c r="BQ909" s="1">
        <v>7</v>
      </c>
      <c r="BR909" s="1">
        <v>7</v>
      </c>
      <c r="BS909" s="1">
        <v>7</v>
      </c>
      <c r="BT909" s="1">
        <v>0</v>
      </c>
      <c r="BU909" s="1" t="str">
        <f>"9:00 AM"</f>
        <v>9:00 AM</v>
      </c>
      <c r="BV909" s="1" t="str">
        <f>"5:00 PM"</f>
        <v>5:00 PM</v>
      </c>
      <c r="BW909" s="1" t="s">
        <v>135</v>
      </c>
      <c r="BX909" s="1">
        <v>0</v>
      </c>
      <c r="BY909" s="1">
        <v>12</v>
      </c>
      <c r="BZ909" s="1" t="s">
        <v>112</v>
      </c>
      <c r="CB909" s="1" t="s">
        <v>11410</v>
      </c>
      <c r="CC909" s="1" t="s">
        <v>624</v>
      </c>
      <c r="CE909" s="1" t="s">
        <v>116</v>
      </c>
      <c r="CF909" s="1" t="s">
        <v>117</v>
      </c>
      <c r="CG909" s="1">
        <v>96950</v>
      </c>
      <c r="CH909" s="3">
        <v>17.2</v>
      </c>
      <c r="CI909" s="3">
        <v>17.2</v>
      </c>
      <c r="CJ909" s="3">
        <v>0</v>
      </c>
      <c r="CK909" s="3">
        <v>0</v>
      </c>
      <c r="CL909" s="1" t="s">
        <v>137</v>
      </c>
      <c r="CN909" s="1" t="s">
        <v>139</v>
      </c>
      <c r="CP909" s="1" t="s">
        <v>112</v>
      </c>
      <c r="CQ909" s="1" t="s">
        <v>111</v>
      </c>
      <c r="CR909" s="1" t="s">
        <v>112</v>
      </c>
      <c r="CS909" s="1" t="s">
        <v>112</v>
      </c>
      <c r="CT909" s="1" t="s">
        <v>138</v>
      </c>
      <c r="CU909" s="1" t="s">
        <v>111</v>
      </c>
      <c r="CV909" s="1" t="s">
        <v>138</v>
      </c>
      <c r="CW909" s="1" t="s">
        <v>631</v>
      </c>
      <c r="CX909" s="1">
        <v>16702359241</v>
      </c>
      <c r="CY909" s="1" t="s">
        <v>620</v>
      </c>
      <c r="CZ909" s="1" t="s">
        <v>138</v>
      </c>
      <c r="DA909" s="1" t="s">
        <v>111</v>
      </c>
      <c r="DB909" s="1" t="s">
        <v>112</v>
      </c>
    </row>
    <row r="910" spans="1:111" ht="15.6" customHeight="1" x14ac:dyDescent="0.25">
      <c r="A910" s="1" t="s">
        <v>11411</v>
      </c>
      <c r="B910" s="1" t="s">
        <v>238</v>
      </c>
      <c r="C910" s="2">
        <v>44350.775308680553</v>
      </c>
      <c r="D910" s="2">
        <v>44393</v>
      </c>
      <c r="E910" s="1" t="s">
        <v>180</v>
      </c>
      <c r="G910" s="1" t="s">
        <v>112</v>
      </c>
      <c r="H910" s="1" t="s">
        <v>112</v>
      </c>
      <c r="I910" s="1" t="s">
        <v>112</v>
      </c>
      <c r="J910" s="1" t="s">
        <v>11412</v>
      </c>
      <c r="L910" s="1" t="s">
        <v>1757</v>
      </c>
      <c r="M910" s="1" t="s">
        <v>1758</v>
      </c>
      <c r="N910" s="1" t="s">
        <v>1759</v>
      </c>
      <c r="O910" s="1" t="s">
        <v>117</v>
      </c>
      <c r="P910" s="9">
        <v>96952</v>
      </c>
      <c r="Q910" s="1" t="s">
        <v>118</v>
      </c>
      <c r="R910" s="1" t="s">
        <v>138</v>
      </c>
      <c r="S910" s="1">
        <v>16704332664</v>
      </c>
      <c r="U910" s="1">
        <v>561320</v>
      </c>
      <c r="V910" s="1" t="s">
        <v>119</v>
      </c>
      <c r="X910" s="1" t="s">
        <v>1760</v>
      </c>
      <c r="Y910" s="1" t="s">
        <v>1761</v>
      </c>
      <c r="Z910" s="1" t="s">
        <v>1762</v>
      </c>
      <c r="AA910" s="1" t="s">
        <v>11413</v>
      </c>
      <c r="AB910" s="1" t="s">
        <v>1757</v>
      </c>
      <c r="AC910" s="1" t="s">
        <v>1758</v>
      </c>
      <c r="AD910" s="1" t="s">
        <v>1759</v>
      </c>
      <c r="AE910" s="1" t="s">
        <v>117</v>
      </c>
      <c r="AF910" s="9">
        <v>96952</v>
      </c>
      <c r="AG910" s="1" t="s">
        <v>118</v>
      </c>
      <c r="AH910" s="1" t="s">
        <v>138</v>
      </c>
      <c r="AI910" s="1">
        <v>16709894711</v>
      </c>
      <c r="AK910" s="1" t="s">
        <v>11414</v>
      </c>
      <c r="BC910" s="1" t="str">
        <f>"31-9092.00"</f>
        <v>31-9092.00</v>
      </c>
      <c r="BD910" s="1" t="s">
        <v>3787</v>
      </c>
      <c r="BE910" s="1" t="s">
        <v>11415</v>
      </c>
      <c r="BF910" s="1" t="s">
        <v>4325</v>
      </c>
      <c r="BG910" s="1">
        <v>2</v>
      </c>
      <c r="BH910" s="1">
        <v>2</v>
      </c>
      <c r="BI910" s="2">
        <v>44470</v>
      </c>
      <c r="BJ910" s="2">
        <v>44834</v>
      </c>
      <c r="BK910" s="2">
        <v>44470</v>
      </c>
      <c r="BL910" s="2">
        <v>44834</v>
      </c>
      <c r="BM910" s="1">
        <v>40</v>
      </c>
      <c r="BN910" s="1">
        <v>0</v>
      </c>
      <c r="BO910" s="1">
        <v>8</v>
      </c>
      <c r="BP910" s="1">
        <v>8</v>
      </c>
      <c r="BQ910" s="1">
        <v>8</v>
      </c>
      <c r="BR910" s="1">
        <v>8</v>
      </c>
      <c r="BS910" s="1">
        <v>8</v>
      </c>
      <c r="BT910" s="1">
        <v>0</v>
      </c>
      <c r="BU910" s="1" t="str">
        <f>"7:30 AM"</f>
        <v>7:30 AM</v>
      </c>
      <c r="BV910" s="1" t="str">
        <f>"4:30 PM"</f>
        <v>4:30 PM</v>
      </c>
      <c r="BW910" s="1" t="s">
        <v>392</v>
      </c>
      <c r="BX910" s="1">
        <v>6</v>
      </c>
      <c r="BY910" s="1">
        <v>6</v>
      </c>
      <c r="BZ910" s="1" t="s">
        <v>112</v>
      </c>
      <c r="CB910" s="1" t="s">
        <v>11416</v>
      </c>
      <c r="CC910" s="1" t="s">
        <v>1758</v>
      </c>
      <c r="CD910" s="1" t="s">
        <v>11417</v>
      </c>
      <c r="CE910" s="1" t="s">
        <v>1759</v>
      </c>
      <c r="CF910" s="1" t="s">
        <v>117</v>
      </c>
      <c r="CG910" s="1">
        <v>96952</v>
      </c>
      <c r="CH910" s="3">
        <v>11.66</v>
      </c>
      <c r="CI910" s="3">
        <v>11.66</v>
      </c>
      <c r="CJ910" s="3">
        <v>17.489999999999998</v>
      </c>
      <c r="CK910" s="3">
        <v>17.489999999999998</v>
      </c>
      <c r="CL910" s="1" t="s">
        <v>137</v>
      </c>
      <c r="CM910" s="1" t="s">
        <v>138</v>
      </c>
      <c r="CN910" s="1" t="s">
        <v>139</v>
      </c>
      <c r="CP910" s="1" t="s">
        <v>112</v>
      </c>
      <c r="CQ910" s="1" t="s">
        <v>111</v>
      </c>
      <c r="CR910" s="1" t="s">
        <v>112</v>
      </c>
      <c r="CS910" s="1" t="s">
        <v>111</v>
      </c>
      <c r="CT910" s="1" t="s">
        <v>138</v>
      </c>
      <c r="CU910" s="1" t="s">
        <v>111</v>
      </c>
      <c r="CV910" s="1" t="s">
        <v>138</v>
      </c>
      <c r="CW910" s="1" t="s">
        <v>11418</v>
      </c>
      <c r="CX910" s="1">
        <v>16704332664</v>
      </c>
      <c r="CY910" s="1" t="s">
        <v>11414</v>
      </c>
      <c r="CZ910" s="1" t="s">
        <v>138</v>
      </c>
      <c r="DA910" s="1" t="s">
        <v>111</v>
      </c>
      <c r="DB910" s="1" t="s">
        <v>112</v>
      </c>
    </row>
    <row r="911" spans="1:111" ht="15.6" customHeight="1" x14ac:dyDescent="0.25">
      <c r="A911" s="1" t="s">
        <v>11419</v>
      </c>
      <c r="B911" s="1" t="s">
        <v>238</v>
      </c>
      <c r="C911" s="2">
        <v>44379.462715162037</v>
      </c>
      <c r="D911" s="2">
        <v>44424</v>
      </c>
      <c r="E911" s="1" t="s">
        <v>180</v>
      </c>
      <c r="G911" s="1" t="s">
        <v>112</v>
      </c>
      <c r="H911" s="1" t="s">
        <v>112</v>
      </c>
      <c r="I911" s="1" t="s">
        <v>112</v>
      </c>
      <c r="J911" s="1" t="s">
        <v>3241</v>
      </c>
      <c r="L911" s="1" t="s">
        <v>3242</v>
      </c>
      <c r="M911" s="1" t="s">
        <v>3243</v>
      </c>
      <c r="N911" s="1" t="s">
        <v>116</v>
      </c>
      <c r="O911" s="1" t="s">
        <v>117</v>
      </c>
      <c r="P911" s="9">
        <v>96950</v>
      </c>
      <c r="Q911" s="1" t="s">
        <v>118</v>
      </c>
      <c r="S911" s="1">
        <v>16702850478</v>
      </c>
      <c r="U911" s="1">
        <v>5619</v>
      </c>
      <c r="V911" s="1" t="s">
        <v>119</v>
      </c>
      <c r="X911" s="1" t="s">
        <v>3244</v>
      </c>
      <c r="Y911" s="1" t="s">
        <v>3245</v>
      </c>
      <c r="Z911" s="1" t="s">
        <v>892</v>
      </c>
      <c r="AA911" s="1" t="s">
        <v>373</v>
      </c>
      <c r="AB911" s="1" t="s">
        <v>3246</v>
      </c>
      <c r="AC911" s="1" t="s">
        <v>3243</v>
      </c>
      <c r="AD911" s="1" t="s">
        <v>116</v>
      </c>
      <c r="AE911" s="1" t="s">
        <v>117</v>
      </c>
      <c r="AF911" s="9">
        <v>96950</v>
      </c>
      <c r="AG911" s="1" t="s">
        <v>118</v>
      </c>
      <c r="AI911" s="1">
        <v>16702850478</v>
      </c>
      <c r="AK911" s="1" t="s">
        <v>3247</v>
      </c>
      <c r="BC911" s="1" t="str">
        <f>"49-9071.00"</f>
        <v>49-9071.00</v>
      </c>
      <c r="BD911" s="1" t="s">
        <v>214</v>
      </c>
      <c r="BE911" s="1" t="s">
        <v>3248</v>
      </c>
      <c r="BF911" s="1" t="s">
        <v>839</v>
      </c>
      <c r="BG911" s="1">
        <v>20</v>
      </c>
      <c r="BH911" s="1">
        <v>20</v>
      </c>
      <c r="BI911" s="2">
        <v>44470</v>
      </c>
      <c r="BJ911" s="2">
        <v>44834</v>
      </c>
      <c r="BK911" s="2">
        <v>44470</v>
      </c>
      <c r="BL911" s="2">
        <v>44834</v>
      </c>
      <c r="BM911" s="1">
        <v>40</v>
      </c>
      <c r="BN911" s="1">
        <v>0</v>
      </c>
      <c r="BO911" s="1">
        <v>8</v>
      </c>
      <c r="BP911" s="1">
        <v>8</v>
      </c>
      <c r="BQ911" s="1">
        <v>8</v>
      </c>
      <c r="BR911" s="1">
        <v>8</v>
      </c>
      <c r="BS911" s="1">
        <v>8</v>
      </c>
      <c r="BT911" s="1">
        <v>0</v>
      </c>
      <c r="BU911" s="1" t="str">
        <f>"8:00 AM"</f>
        <v>8:00 AM</v>
      </c>
      <c r="BV911" s="1" t="str">
        <f>"5:00 PM"</f>
        <v>5:00 PM</v>
      </c>
      <c r="BW911" s="1" t="s">
        <v>230</v>
      </c>
      <c r="BX911" s="1">
        <v>0</v>
      </c>
      <c r="BY911" s="1">
        <v>12</v>
      </c>
      <c r="BZ911" s="1" t="s">
        <v>112</v>
      </c>
      <c r="CB911" s="4" t="s">
        <v>11420</v>
      </c>
      <c r="CC911" s="1" t="s">
        <v>3243</v>
      </c>
      <c r="CD911" s="1" t="s">
        <v>3246</v>
      </c>
      <c r="CE911" s="1" t="s">
        <v>116</v>
      </c>
      <c r="CF911" s="1" t="s">
        <v>117</v>
      </c>
      <c r="CG911" s="1">
        <v>96950</v>
      </c>
      <c r="CH911" s="3">
        <v>8.7100000000000009</v>
      </c>
      <c r="CI911" s="3">
        <v>8.7100000000000009</v>
      </c>
      <c r="CJ911" s="3">
        <v>0</v>
      </c>
      <c r="CK911" s="3">
        <v>0</v>
      </c>
      <c r="CL911" s="1" t="s">
        <v>137</v>
      </c>
      <c r="CM911" s="1" t="s">
        <v>331</v>
      </c>
      <c r="CN911" s="1" t="s">
        <v>139</v>
      </c>
      <c r="CP911" s="1" t="s">
        <v>112</v>
      </c>
      <c r="CQ911" s="1" t="s">
        <v>111</v>
      </c>
      <c r="CR911" s="1" t="s">
        <v>112</v>
      </c>
      <c r="CS911" s="1" t="s">
        <v>112</v>
      </c>
      <c r="CT911" s="1" t="s">
        <v>138</v>
      </c>
      <c r="CU911" s="1" t="s">
        <v>111</v>
      </c>
      <c r="CV911" s="1" t="s">
        <v>138</v>
      </c>
      <c r="CW911" s="1" t="s">
        <v>8786</v>
      </c>
      <c r="CX911" s="1">
        <v>16702850478</v>
      </c>
      <c r="CY911" s="1" t="s">
        <v>3247</v>
      </c>
      <c r="CZ911" s="1" t="s">
        <v>138</v>
      </c>
      <c r="DA911" s="1" t="s">
        <v>111</v>
      </c>
      <c r="DB911" s="1" t="s">
        <v>112</v>
      </c>
      <c r="DC911" s="1" t="s">
        <v>3244</v>
      </c>
      <c r="DD911" s="1" t="s">
        <v>3245</v>
      </c>
      <c r="DE911" s="1" t="s">
        <v>892</v>
      </c>
      <c r="DF911" s="1" t="s">
        <v>3241</v>
      </c>
      <c r="DG911" s="1" t="s">
        <v>3247</v>
      </c>
    </row>
    <row r="912" spans="1:111" ht="15.6" customHeight="1" x14ac:dyDescent="0.25">
      <c r="A912" s="1" t="s">
        <v>11421</v>
      </c>
      <c r="B912" s="1" t="s">
        <v>238</v>
      </c>
      <c r="C912" s="2">
        <v>44377.148046064816</v>
      </c>
      <c r="D912" s="2">
        <v>44418</v>
      </c>
      <c r="E912" s="1" t="s">
        <v>180</v>
      </c>
      <c r="G912" s="1" t="s">
        <v>112</v>
      </c>
      <c r="H912" s="1" t="s">
        <v>112</v>
      </c>
      <c r="I912" s="1" t="s">
        <v>112</v>
      </c>
      <c r="J912" s="1" t="s">
        <v>5364</v>
      </c>
      <c r="K912" s="1" t="s">
        <v>5365</v>
      </c>
      <c r="L912" s="1" t="s">
        <v>5366</v>
      </c>
      <c r="N912" s="1" t="s">
        <v>116</v>
      </c>
      <c r="O912" s="1" t="s">
        <v>117</v>
      </c>
      <c r="P912" s="9">
        <v>96950</v>
      </c>
      <c r="Q912" s="1" t="s">
        <v>118</v>
      </c>
      <c r="S912" s="1">
        <v>16702338883</v>
      </c>
      <c r="U912" s="1">
        <v>23622</v>
      </c>
      <c r="V912" s="1" t="s">
        <v>119</v>
      </c>
      <c r="X912" s="1" t="s">
        <v>5367</v>
      </c>
      <c r="Y912" s="1" t="s">
        <v>5368</v>
      </c>
      <c r="Z912" s="1" t="s">
        <v>5369</v>
      </c>
      <c r="AA912" s="1" t="s">
        <v>373</v>
      </c>
      <c r="AB912" s="1" t="s">
        <v>5370</v>
      </c>
      <c r="AD912" s="1" t="s">
        <v>116</v>
      </c>
      <c r="AE912" s="1" t="s">
        <v>117</v>
      </c>
      <c r="AF912" s="9">
        <v>96950</v>
      </c>
      <c r="AG912" s="1" t="s">
        <v>118</v>
      </c>
      <c r="AI912" s="1">
        <v>16702338883</v>
      </c>
      <c r="AK912" s="1" t="s">
        <v>5371</v>
      </c>
      <c r="BC912" s="1" t="str">
        <f>"53-3033.00"</f>
        <v>53-3033.00</v>
      </c>
      <c r="BD912" s="1" t="s">
        <v>5372</v>
      </c>
      <c r="BE912" s="1" t="s">
        <v>5373</v>
      </c>
      <c r="BF912" s="1" t="s">
        <v>5374</v>
      </c>
      <c r="BG912" s="1">
        <v>5</v>
      </c>
      <c r="BH912" s="1">
        <v>5</v>
      </c>
      <c r="BI912" s="2">
        <v>44470</v>
      </c>
      <c r="BJ912" s="2">
        <v>44834</v>
      </c>
      <c r="BK912" s="2">
        <v>44470</v>
      </c>
      <c r="BL912" s="2">
        <v>44834</v>
      </c>
      <c r="BM912" s="1">
        <v>40</v>
      </c>
      <c r="BN912" s="1">
        <v>0</v>
      </c>
      <c r="BO912" s="1">
        <v>8</v>
      </c>
      <c r="BP912" s="1">
        <v>8</v>
      </c>
      <c r="BQ912" s="1">
        <v>8</v>
      </c>
      <c r="BR912" s="1">
        <v>8</v>
      </c>
      <c r="BS912" s="1">
        <v>8</v>
      </c>
      <c r="BT912" s="1">
        <v>0</v>
      </c>
      <c r="BU912" s="1" t="str">
        <f>"7:30 AM"</f>
        <v>7:30 AM</v>
      </c>
      <c r="BV912" s="1" t="str">
        <f>"4:30 PM"</f>
        <v>4:30 PM</v>
      </c>
      <c r="BW912" s="1" t="s">
        <v>135</v>
      </c>
      <c r="BX912" s="1">
        <v>0</v>
      </c>
      <c r="BY912" s="1">
        <v>0</v>
      </c>
      <c r="BZ912" s="1" t="s">
        <v>112</v>
      </c>
      <c r="CB912" s="1" t="s">
        <v>168</v>
      </c>
      <c r="CC912" s="1" t="s">
        <v>5375</v>
      </c>
      <c r="CE912" s="1" t="s">
        <v>167</v>
      </c>
      <c r="CF912" s="1" t="s">
        <v>117</v>
      </c>
      <c r="CG912" s="1">
        <v>96950</v>
      </c>
      <c r="CH912" s="3">
        <v>7.68</v>
      </c>
      <c r="CI912" s="3">
        <v>9</v>
      </c>
      <c r="CJ912" s="3">
        <v>11.52</v>
      </c>
      <c r="CK912" s="3">
        <v>13.5</v>
      </c>
      <c r="CL912" s="1" t="s">
        <v>137</v>
      </c>
      <c r="CM912" s="1" t="s">
        <v>168</v>
      </c>
      <c r="CN912" s="1" t="s">
        <v>139</v>
      </c>
      <c r="CP912" s="1" t="s">
        <v>112</v>
      </c>
      <c r="CQ912" s="1" t="s">
        <v>111</v>
      </c>
      <c r="CR912" s="1" t="s">
        <v>111</v>
      </c>
      <c r="CS912" s="1" t="s">
        <v>111</v>
      </c>
      <c r="CT912" s="1" t="s">
        <v>138</v>
      </c>
      <c r="CU912" s="1" t="s">
        <v>111</v>
      </c>
      <c r="CV912" s="1" t="s">
        <v>111</v>
      </c>
      <c r="CW912" s="1" t="s">
        <v>1059</v>
      </c>
      <c r="CX912" s="1">
        <v>16702338883</v>
      </c>
      <c r="CY912" s="1" t="s">
        <v>5371</v>
      </c>
      <c r="CZ912" s="1" t="s">
        <v>138</v>
      </c>
      <c r="DA912" s="1" t="s">
        <v>111</v>
      </c>
      <c r="DB912" s="1" t="s">
        <v>112</v>
      </c>
    </row>
    <row r="913" spans="1:111" ht="15.6" customHeight="1" x14ac:dyDescent="0.25">
      <c r="A913" s="1" t="s">
        <v>11422</v>
      </c>
      <c r="B913" s="1" t="s">
        <v>238</v>
      </c>
      <c r="C913" s="2">
        <v>44340.950801967592</v>
      </c>
      <c r="D913" s="2">
        <v>44384</v>
      </c>
      <c r="E913" s="1" t="s">
        <v>110</v>
      </c>
      <c r="F913" s="2">
        <v>44468.833333333336</v>
      </c>
      <c r="G913" s="1" t="s">
        <v>112</v>
      </c>
      <c r="H913" s="1" t="s">
        <v>112</v>
      </c>
      <c r="I913" s="1" t="s">
        <v>112</v>
      </c>
      <c r="J913" s="1" t="s">
        <v>11423</v>
      </c>
      <c r="K913" s="1" t="s">
        <v>11424</v>
      </c>
      <c r="L913" s="1" t="s">
        <v>11425</v>
      </c>
      <c r="M913" s="1" t="s">
        <v>2214</v>
      </c>
      <c r="N913" s="1" t="s">
        <v>116</v>
      </c>
      <c r="O913" s="1" t="s">
        <v>117</v>
      </c>
      <c r="P913" s="9">
        <v>96950</v>
      </c>
      <c r="Q913" s="1" t="s">
        <v>118</v>
      </c>
      <c r="S913" s="1">
        <v>16702359981</v>
      </c>
      <c r="U913" s="1">
        <v>72119</v>
      </c>
      <c r="V913" s="1" t="s">
        <v>119</v>
      </c>
      <c r="X913" s="1" t="s">
        <v>2076</v>
      </c>
      <c r="Y913" s="1" t="s">
        <v>2215</v>
      </c>
      <c r="AA913" s="1" t="s">
        <v>461</v>
      </c>
      <c r="AB913" s="1" t="s">
        <v>11425</v>
      </c>
      <c r="AD913" s="1" t="s">
        <v>116</v>
      </c>
      <c r="AE913" s="1" t="s">
        <v>117</v>
      </c>
      <c r="AF913" s="9">
        <v>96950</v>
      </c>
      <c r="AG913" s="1" t="s">
        <v>118</v>
      </c>
      <c r="AI913" s="1">
        <v>16702359981</v>
      </c>
      <c r="AK913" s="1" t="s">
        <v>620</v>
      </c>
      <c r="AL913" s="1" t="s">
        <v>125</v>
      </c>
      <c r="AM913" s="1" t="s">
        <v>621</v>
      </c>
      <c r="AN913" s="1" t="s">
        <v>11426</v>
      </c>
      <c r="AP913" s="1" t="s">
        <v>1284</v>
      </c>
      <c r="AR913" s="1" t="s">
        <v>116</v>
      </c>
      <c r="AS913" s="1" t="s">
        <v>117</v>
      </c>
      <c r="AT913" s="9">
        <v>96950</v>
      </c>
      <c r="AU913" s="1" t="s">
        <v>118</v>
      </c>
      <c r="AW913" s="1">
        <v>16702353403</v>
      </c>
      <c r="AY913" s="1" t="s">
        <v>1871</v>
      </c>
      <c r="AZ913" s="1" t="s">
        <v>626</v>
      </c>
      <c r="BC913" s="1" t="str">
        <f>"43-1011.00"</f>
        <v>43-1011.00</v>
      </c>
      <c r="BD913" s="1" t="s">
        <v>421</v>
      </c>
      <c r="BE913" s="1" t="s">
        <v>11427</v>
      </c>
      <c r="BF913" s="1" t="s">
        <v>6917</v>
      </c>
      <c r="BG913" s="1">
        <v>1</v>
      </c>
      <c r="BH913" s="1">
        <v>1</v>
      </c>
      <c r="BI913" s="2">
        <v>44470</v>
      </c>
      <c r="BJ913" s="2">
        <v>44834</v>
      </c>
      <c r="BK913" s="2">
        <v>44470</v>
      </c>
      <c r="BL913" s="2">
        <v>44834</v>
      </c>
      <c r="BM913" s="1">
        <v>35</v>
      </c>
      <c r="BN913" s="1">
        <v>0</v>
      </c>
      <c r="BO913" s="1">
        <v>7</v>
      </c>
      <c r="BP913" s="1">
        <v>7</v>
      </c>
      <c r="BQ913" s="1">
        <v>7</v>
      </c>
      <c r="BR913" s="1">
        <v>7</v>
      </c>
      <c r="BS913" s="1">
        <v>7</v>
      </c>
      <c r="BT913" s="1">
        <v>0</v>
      </c>
      <c r="BU913" s="1" t="str">
        <f>"9:00 AM"</f>
        <v>9:00 AM</v>
      </c>
      <c r="BV913" s="1" t="str">
        <f>"5:00 PM"</f>
        <v>5:00 PM</v>
      </c>
      <c r="BW913" s="1" t="s">
        <v>135</v>
      </c>
      <c r="BX913" s="1">
        <v>0</v>
      </c>
      <c r="BY913" s="1">
        <v>24</v>
      </c>
      <c r="BZ913" s="1" t="s">
        <v>111</v>
      </c>
      <c r="CA913" s="1">
        <v>1</v>
      </c>
      <c r="CB913" s="1" t="s">
        <v>11428</v>
      </c>
      <c r="CC913" s="1" t="s">
        <v>2214</v>
      </c>
      <c r="CD913" s="1" t="s">
        <v>11425</v>
      </c>
      <c r="CE913" s="1" t="s">
        <v>116</v>
      </c>
      <c r="CF913" s="1" t="s">
        <v>117</v>
      </c>
      <c r="CG913" s="1">
        <v>96950</v>
      </c>
      <c r="CH913" s="3">
        <v>13.62</v>
      </c>
      <c r="CI913" s="3">
        <v>13.62</v>
      </c>
      <c r="CJ913" s="3">
        <v>20.43</v>
      </c>
      <c r="CK913" s="3">
        <v>20.43</v>
      </c>
      <c r="CL913" s="1" t="s">
        <v>137</v>
      </c>
      <c r="CN913" s="1" t="s">
        <v>139</v>
      </c>
      <c r="CP913" s="1" t="s">
        <v>112</v>
      </c>
      <c r="CQ913" s="1" t="s">
        <v>111</v>
      </c>
      <c r="CR913" s="1" t="s">
        <v>112</v>
      </c>
      <c r="CS913" s="1" t="s">
        <v>111</v>
      </c>
      <c r="CT913" s="1" t="s">
        <v>138</v>
      </c>
      <c r="CU913" s="1" t="s">
        <v>111</v>
      </c>
      <c r="CV913" s="1" t="s">
        <v>138</v>
      </c>
      <c r="CW913" s="1" t="s">
        <v>631</v>
      </c>
      <c r="CX913" s="1">
        <v>16702359981</v>
      </c>
      <c r="CY913" s="1" t="s">
        <v>620</v>
      </c>
      <c r="CZ913" s="1" t="s">
        <v>138</v>
      </c>
      <c r="DA913" s="1" t="s">
        <v>111</v>
      </c>
      <c r="DB913" s="1" t="s">
        <v>112</v>
      </c>
    </row>
    <row r="914" spans="1:111" ht="15.6" customHeight="1" x14ac:dyDescent="0.25">
      <c r="A914" s="1" t="s">
        <v>11433</v>
      </c>
      <c r="B914" s="1" t="s">
        <v>238</v>
      </c>
      <c r="C914" s="2">
        <v>44417.159812847225</v>
      </c>
      <c r="D914" s="2">
        <v>44463</v>
      </c>
      <c r="E914" s="1" t="s">
        <v>110</v>
      </c>
      <c r="F914" s="2">
        <v>44468.833333333336</v>
      </c>
      <c r="G914" s="1" t="s">
        <v>111</v>
      </c>
      <c r="H914" s="1" t="s">
        <v>112</v>
      </c>
      <c r="I914" s="1" t="s">
        <v>112</v>
      </c>
      <c r="J914" s="1" t="s">
        <v>1877</v>
      </c>
      <c r="L914" s="1" t="s">
        <v>1878</v>
      </c>
      <c r="M914" s="1" t="s">
        <v>760</v>
      </c>
      <c r="N914" s="1" t="s">
        <v>116</v>
      </c>
      <c r="O914" s="1" t="s">
        <v>117</v>
      </c>
      <c r="P914" s="9">
        <v>96950</v>
      </c>
      <c r="Q914" s="1" t="s">
        <v>118</v>
      </c>
      <c r="S914" s="1">
        <v>16702350561</v>
      </c>
      <c r="T914" s="1">
        <v>115</v>
      </c>
      <c r="U914" s="1">
        <v>531110</v>
      </c>
      <c r="V914" s="1" t="s">
        <v>119</v>
      </c>
      <c r="X914" s="1" t="s">
        <v>1879</v>
      </c>
      <c r="Y914" s="1" t="s">
        <v>1880</v>
      </c>
      <c r="Z914" s="1" t="s">
        <v>1881</v>
      </c>
      <c r="AA914" s="1" t="s">
        <v>1882</v>
      </c>
      <c r="AB914" s="1" t="s">
        <v>1878</v>
      </c>
      <c r="AC914" s="1" t="s">
        <v>760</v>
      </c>
      <c r="AD914" s="1" t="s">
        <v>116</v>
      </c>
      <c r="AE914" s="1" t="s">
        <v>117</v>
      </c>
      <c r="AF914" s="9">
        <v>96950</v>
      </c>
      <c r="AG914" s="1" t="s">
        <v>118</v>
      </c>
      <c r="AI914" s="1">
        <v>16702350561</v>
      </c>
      <c r="AJ914" s="1">
        <v>115</v>
      </c>
      <c r="AK914" s="1" t="s">
        <v>917</v>
      </c>
      <c r="BC914" s="1" t="str">
        <f>"37-2012.00"</f>
        <v>37-2012.00</v>
      </c>
      <c r="BD914" s="1" t="s">
        <v>576</v>
      </c>
      <c r="BE914" s="1" t="s">
        <v>1883</v>
      </c>
      <c r="BF914" s="1" t="s">
        <v>1884</v>
      </c>
      <c r="BG914" s="1">
        <v>10</v>
      </c>
      <c r="BH914" s="1">
        <v>10</v>
      </c>
      <c r="BI914" s="2">
        <v>44470</v>
      </c>
      <c r="BJ914" s="2">
        <v>44834</v>
      </c>
      <c r="BK914" s="2">
        <v>44470</v>
      </c>
      <c r="BL914" s="2">
        <v>44834</v>
      </c>
      <c r="BM914" s="1">
        <v>35</v>
      </c>
      <c r="BN914" s="1">
        <v>0</v>
      </c>
      <c r="BO914" s="1">
        <v>7</v>
      </c>
      <c r="BP914" s="1">
        <v>7</v>
      </c>
      <c r="BQ914" s="1">
        <v>7</v>
      </c>
      <c r="BR914" s="1">
        <v>7</v>
      </c>
      <c r="BS914" s="1">
        <v>7</v>
      </c>
      <c r="BT914" s="1">
        <v>0</v>
      </c>
      <c r="BU914" s="1" t="str">
        <f>"8:00 AM"</f>
        <v>8:00 AM</v>
      </c>
      <c r="BV914" s="1" t="str">
        <f>"4:00 PM"</f>
        <v>4:00 PM</v>
      </c>
      <c r="BW914" s="1" t="s">
        <v>135</v>
      </c>
      <c r="BX914" s="1">
        <v>0</v>
      </c>
      <c r="BY914" s="1">
        <v>3</v>
      </c>
      <c r="BZ914" s="1" t="s">
        <v>112</v>
      </c>
      <c r="CB914" s="4" t="s">
        <v>1885</v>
      </c>
      <c r="CC914" s="1" t="s">
        <v>1886</v>
      </c>
      <c r="CD914" s="1" t="s">
        <v>760</v>
      </c>
      <c r="CE914" s="1" t="s">
        <v>116</v>
      </c>
      <c r="CF914" s="1" t="s">
        <v>117</v>
      </c>
      <c r="CG914" s="1">
        <v>96950</v>
      </c>
      <c r="CH914" s="3">
        <v>7.45</v>
      </c>
      <c r="CI914" s="3">
        <v>7.45</v>
      </c>
      <c r="CJ914" s="3">
        <v>11.18</v>
      </c>
      <c r="CK914" s="3">
        <v>11.18</v>
      </c>
      <c r="CL914" s="1" t="s">
        <v>137</v>
      </c>
      <c r="CM914" s="1" t="s">
        <v>922</v>
      </c>
      <c r="CN914" s="1" t="s">
        <v>139</v>
      </c>
      <c r="CP914" s="1" t="s">
        <v>112</v>
      </c>
      <c r="CQ914" s="1" t="s">
        <v>111</v>
      </c>
      <c r="CR914" s="1" t="s">
        <v>112</v>
      </c>
      <c r="CS914" s="1" t="s">
        <v>111</v>
      </c>
      <c r="CT914" s="1" t="s">
        <v>111</v>
      </c>
      <c r="CU914" s="1" t="s">
        <v>111</v>
      </c>
      <c r="CV914" s="1" t="s">
        <v>138</v>
      </c>
      <c r="CW914" s="1" t="s">
        <v>714</v>
      </c>
      <c r="CX914" s="1">
        <v>16702350561</v>
      </c>
      <c r="CY914" s="1" t="s">
        <v>917</v>
      </c>
      <c r="CZ914" s="1" t="s">
        <v>716</v>
      </c>
      <c r="DA914" s="1" t="s">
        <v>111</v>
      </c>
      <c r="DB914" s="1" t="s">
        <v>112</v>
      </c>
    </row>
    <row r="915" spans="1:111" ht="15.6" customHeight="1" x14ac:dyDescent="0.25">
      <c r="A915" s="1" t="s">
        <v>11434</v>
      </c>
      <c r="B915" s="1" t="s">
        <v>238</v>
      </c>
      <c r="C915" s="2">
        <v>44433.238598148149</v>
      </c>
      <c r="D915" s="2">
        <v>44469</v>
      </c>
      <c r="E915" s="1" t="s">
        <v>110</v>
      </c>
      <c r="F915" s="2">
        <v>44468.833333333336</v>
      </c>
      <c r="G915" s="1" t="s">
        <v>111</v>
      </c>
      <c r="H915" s="1" t="s">
        <v>112</v>
      </c>
      <c r="I915" s="1" t="s">
        <v>112</v>
      </c>
      <c r="J915" s="1" t="s">
        <v>5551</v>
      </c>
      <c r="K915" s="1" t="s">
        <v>5552</v>
      </c>
      <c r="L915" s="1" t="s">
        <v>5553</v>
      </c>
      <c r="N915" s="1" t="s">
        <v>116</v>
      </c>
      <c r="O915" s="1" t="s">
        <v>117</v>
      </c>
      <c r="P915" s="9">
        <v>96950</v>
      </c>
      <c r="Q915" s="1" t="s">
        <v>118</v>
      </c>
      <c r="R915" s="1" t="s">
        <v>138</v>
      </c>
      <c r="S915" s="1">
        <v>16702867678</v>
      </c>
      <c r="U915" s="1">
        <v>236220</v>
      </c>
      <c r="V915" s="1" t="s">
        <v>119</v>
      </c>
      <c r="X915" s="1" t="s">
        <v>5554</v>
      </c>
      <c r="Y915" s="1" t="s">
        <v>5555</v>
      </c>
      <c r="Z915" s="1" t="s">
        <v>402</v>
      </c>
      <c r="AA915" s="1" t="s">
        <v>528</v>
      </c>
      <c r="AB915" s="1" t="s">
        <v>5553</v>
      </c>
      <c r="AD915" s="1" t="s">
        <v>116</v>
      </c>
      <c r="AE915" s="1" t="s">
        <v>117</v>
      </c>
      <c r="AF915" s="9">
        <v>96950</v>
      </c>
      <c r="AG915" s="1" t="s">
        <v>118</v>
      </c>
      <c r="AH915" s="1" t="s">
        <v>138</v>
      </c>
      <c r="AI915" s="1">
        <v>16702867678</v>
      </c>
      <c r="AK915" s="1" t="s">
        <v>5556</v>
      </c>
      <c r="BC915" s="1" t="str">
        <f>"49-9071.00"</f>
        <v>49-9071.00</v>
      </c>
      <c r="BD915" s="1" t="s">
        <v>214</v>
      </c>
      <c r="BE915" s="1" t="s">
        <v>11435</v>
      </c>
      <c r="BF915" s="1" t="s">
        <v>1069</v>
      </c>
      <c r="BG915" s="1">
        <v>8</v>
      </c>
      <c r="BH915" s="1">
        <v>8</v>
      </c>
      <c r="BI915" s="2">
        <v>44470</v>
      </c>
      <c r="BJ915" s="2">
        <v>44834</v>
      </c>
      <c r="BK915" s="2">
        <v>44470</v>
      </c>
      <c r="BL915" s="2">
        <v>44834</v>
      </c>
      <c r="BM915" s="1">
        <v>35</v>
      </c>
      <c r="BN915" s="1">
        <v>0</v>
      </c>
      <c r="BO915" s="1">
        <v>7</v>
      </c>
      <c r="BP915" s="1">
        <v>7</v>
      </c>
      <c r="BQ915" s="1">
        <v>7</v>
      </c>
      <c r="BR915" s="1">
        <v>7</v>
      </c>
      <c r="BS915" s="1">
        <v>7</v>
      </c>
      <c r="BT915" s="1">
        <v>0</v>
      </c>
      <c r="BU915" s="1" t="str">
        <f>"8:00 AM"</f>
        <v>8:00 AM</v>
      </c>
      <c r="BV915" s="1" t="str">
        <f>"4:00 PM"</f>
        <v>4:00 PM</v>
      </c>
      <c r="BW915" s="1" t="s">
        <v>230</v>
      </c>
      <c r="BX915" s="1">
        <v>0</v>
      </c>
      <c r="BY915" s="1">
        <v>6</v>
      </c>
      <c r="BZ915" s="1" t="s">
        <v>112</v>
      </c>
      <c r="CB915" s="1" t="s">
        <v>11436</v>
      </c>
      <c r="CC915" s="1" t="s">
        <v>7647</v>
      </c>
      <c r="CE915" s="1" t="s">
        <v>116</v>
      </c>
      <c r="CF915" s="1" t="s">
        <v>117</v>
      </c>
      <c r="CG915" s="1">
        <v>96950</v>
      </c>
      <c r="CH915" s="3">
        <v>8.7200000000000006</v>
      </c>
      <c r="CI915" s="3">
        <v>8.7200000000000006</v>
      </c>
      <c r="CJ915" s="3">
        <v>13.08</v>
      </c>
      <c r="CK915" s="3">
        <v>13.08</v>
      </c>
      <c r="CL915" s="1" t="s">
        <v>137</v>
      </c>
      <c r="CM915" s="1" t="s">
        <v>138</v>
      </c>
      <c r="CN915" s="1" t="s">
        <v>139</v>
      </c>
      <c r="CP915" s="1" t="s">
        <v>112</v>
      </c>
      <c r="CQ915" s="1" t="s">
        <v>111</v>
      </c>
      <c r="CR915" s="1" t="s">
        <v>111</v>
      </c>
      <c r="CS915" s="1" t="s">
        <v>111</v>
      </c>
      <c r="CT915" s="1" t="s">
        <v>138</v>
      </c>
      <c r="CU915" s="1" t="s">
        <v>111</v>
      </c>
      <c r="CV915" s="1" t="s">
        <v>138</v>
      </c>
      <c r="CW915" s="1" t="s">
        <v>138</v>
      </c>
      <c r="CX915" s="1">
        <v>16702867678</v>
      </c>
      <c r="CY915" s="1" t="s">
        <v>5556</v>
      </c>
      <c r="CZ915" s="1" t="s">
        <v>138</v>
      </c>
      <c r="DA915" s="1" t="s">
        <v>111</v>
      </c>
      <c r="DB915" s="1" t="s">
        <v>112</v>
      </c>
    </row>
    <row r="916" spans="1:111" ht="15.6" customHeight="1" x14ac:dyDescent="0.25">
      <c r="A916" s="1" t="s">
        <v>11437</v>
      </c>
      <c r="B916" s="1" t="s">
        <v>238</v>
      </c>
      <c r="C916" s="2">
        <v>44417.162038425929</v>
      </c>
      <c r="D916" s="2">
        <v>44463</v>
      </c>
      <c r="E916" s="1" t="s">
        <v>110</v>
      </c>
      <c r="F916" s="2">
        <v>44468.833333333336</v>
      </c>
      <c r="G916" s="1" t="s">
        <v>111</v>
      </c>
      <c r="H916" s="1" t="s">
        <v>112</v>
      </c>
      <c r="I916" s="1" t="s">
        <v>112</v>
      </c>
      <c r="J916" s="1" t="s">
        <v>1877</v>
      </c>
      <c r="L916" s="1" t="s">
        <v>1878</v>
      </c>
      <c r="M916" s="1" t="s">
        <v>760</v>
      </c>
      <c r="N916" s="1" t="s">
        <v>116</v>
      </c>
      <c r="O916" s="1" t="s">
        <v>117</v>
      </c>
      <c r="P916" s="9">
        <v>96950</v>
      </c>
      <c r="Q916" s="1" t="s">
        <v>118</v>
      </c>
      <c r="S916" s="1">
        <v>16702350561</v>
      </c>
      <c r="T916" s="1">
        <v>115</v>
      </c>
      <c r="U916" s="1">
        <v>531110</v>
      </c>
      <c r="V916" s="1" t="s">
        <v>119</v>
      </c>
      <c r="X916" s="1" t="s">
        <v>1879</v>
      </c>
      <c r="Y916" s="1" t="s">
        <v>1880</v>
      </c>
      <c r="Z916" s="1" t="s">
        <v>1881</v>
      </c>
      <c r="AA916" s="1" t="s">
        <v>1882</v>
      </c>
      <c r="AB916" s="1" t="s">
        <v>1878</v>
      </c>
      <c r="AC916" s="1" t="s">
        <v>760</v>
      </c>
      <c r="AD916" s="1" t="s">
        <v>116</v>
      </c>
      <c r="AE916" s="1" t="s">
        <v>117</v>
      </c>
      <c r="AF916" s="9">
        <v>96950</v>
      </c>
      <c r="AG916" s="1" t="s">
        <v>118</v>
      </c>
      <c r="AI916" s="1">
        <v>16702350561</v>
      </c>
      <c r="AJ916" s="1">
        <v>115</v>
      </c>
      <c r="AK916" s="1" t="s">
        <v>1896</v>
      </c>
      <c r="BC916" s="1" t="str">
        <f>"49-9071.00"</f>
        <v>49-9071.00</v>
      </c>
      <c r="BD916" s="1" t="s">
        <v>214</v>
      </c>
      <c r="BE916" s="1" t="s">
        <v>1897</v>
      </c>
      <c r="BF916" s="1" t="s">
        <v>1898</v>
      </c>
      <c r="BG916" s="1">
        <v>10</v>
      </c>
      <c r="BH916" s="1">
        <v>10</v>
      </c>
      <c r="BI916" s="2">
        <v>44470</v>
      </c>
      <c r="BJ916" s="2">
        <v>44834</v>
      </c>
      <c r="BK916" s="2">
        <v>44470</v>
      </c>
      <c r="BL916" s="2">
        <v>44834</v>
      </c>
      <c r="BM916" s="1">
        <v>35</v>
      </c>
      <c r="BN916" s="1">
        <v>0</v>
      </c>
      <c r="BO916" s="1">
        <v>7</v>
      </c>
      <c r="BP916" s="1">
        <v>7</v>
      </c>
      <c r="BQ916" s="1">
        <v>7</v>
      </c>
      <c r="BR916" s="1">
        <v>7</v>
      </c>
      <c r="BS916" s="1">
        <v>7</v>
      </c>
      <c r="BT916" s="1">
        <v>0</v>
      </c>
      <c r="BU916" s="1" t="str">
        <f>"8:00 AM"</f>
        <v>8:00 AM</v>
      </c>
      <c r="BV916" s="1" t="str">
        <f>"4:00 PM"</f>
        <v>4:00 PM</v>
      </c>
      <c r="BW916" s="1" t="s">
        <v>135</v>
      </c>
      <c r="BX916" s="1">
        <v>0</v>
      </c>
      <c r="BY916" s="1">
        <v>24</v>
      </c>
      <c r="BZ916" s="1" t="s">
        <v>112</v>
      </c>
      <c r="CB916" s="1" t="s">
        <v>1899</v>
      </c>
      <c r="CC916" s="1" t="s">
        <v>1886</v>
      </c>
      <c r="CD916" s="1" t="s">
        <v>760</v>
      </c>
      <c r="CE916" s="1" t="s">
        <v>116</v>
      </c>
      <c r="CF916" s="1" t="s">
        <v>117</v>
      </c>
      <c r="CG916" s="1">
        <v>96950</v>
      </c>
      <c r="CH916" s="3">
        <v>8.7200000000000006</v>
      </c>
      <c r="CI916" s="3">
        <v>8.7200000000000006</v>
      </c>
      <c r="CJ916" s="3">
        <v>13.08</v>
      </c>
      <c r="CK916" s="3">
        <v>13.08</v>
      </c>
      <c r="CL916" s="1" t="s">
        <v>137</v>
      </c>
      <c r="CM916" s="1" t="s">
        <v>922</v>
      </c>
      <c r="CN916" s="1" t="s">
        <v>139</v>
      </c>
      <c r="CP916" s="1" t="s">
        <v>112</v>
      </c>
      <c r="CQ916" s="1" t="s">
        <v>111</v>
      </c>
      <c r="CR916" s="1" t="s">
        <v>112</v>
      </c>
      <c r="CS916" s="1" t="s">
        <v>111</v>
      </c>
      <c r="CT916" s="1" t="s">
        <v>111</v>
      </c>
      <c r="CU916" s="1" t="s">
        <v>111</v>
      </c>
      <c r="CV916" s="1" t="s">
        <v>138</v>
      </c>
      <c r="CW916" s="1" t="s">
        <v>714</v>
      </c>
      <c r="CX916" s="1">
        <v>16702350561</v>
      </c>
      <c r="CY916" s="1" t="s">
        <v>917</v>
      </c>
      <c r="CZ916" s="1" t="s">
        <v>716</v>
      </c>
      <c r="DA916" s="1" t="s">
        <v>111</v>
      </c>
      <c r="DB916" s="1" t="s">
        <v>112</v>
      </c>
    </row>
    <row r="917" spans="1:111" ht="15.6" customHeight="1" x14ac:dyDescent="0.25">
      <c r="A917" s="1" t="s">
        <v>11438</v>
      </c>
      <c r="B917" s="1" t="s">
        <v>238</v>
      </c>
      <c r="C917" s="2">
        <v>44402.902686111112</v>
      </c>
      <c r="D917" s="2">
        <v>44461</v>
      </c>
      <c r="E917" s="1" t="s">
        <v>110</v>
      </c>
      <c r="F917" s="2">
        <v>44563.791666666664</v>
      </c>
      <c r="G917" s="1" t="s">
        <v>112</v>
      </c>
      <c r="H917" s="1" t="s">
        <v>112</v>
      </c>
      <c r="I917" s="1" t="s">
        <v>112</v>
      </c>
      <c r="J917" s="1" t="s">
        <v>6139</v>
      </c>
      <c r="K917" s="1" t="s">
        <v>4348</v>
      </c>
      <c r="L917" s="1" t="s">
        <v>4349</v>
      </c>
      <c r="M917" s="1" t="s">
        <v>4350</v>
      </c>
      <c r="N917" s="1" t="s">
        <v>116</v>
      </c>
      <c r="O917" s="1" t="s">
        <v>117</v>
      </c>
      <c r="P917" s="9">
        <v>96950</v>
      </c>
      <c r="Q917" s="1" t="s">
        <v>118</v>
      </c>
      <c r="S917" s="1">
        <v>16703223311</v>
      </c>
      <c r="T917" s="1">
        <v>4504</v>
      </c>
      <c r="U917" s="1">
        <v>72111</v>
      </c>
      <c r="V917" s="1" t="s">
        <v>119</v>
      </c>
      <c r="X917" s="1" t="s">
        <v>656</v>
      </c>
      <c r="Y917" s="1" t="s">
        <v>6140</v>
      </c>
      <c r="AA917" s="1" t="s">
        <v>1129</v>
      </c>
      <c r="AB917" s="1" t="s">
        <v>4349</v>
      </c>
      <c r="AC917" s="1" t="s">
        <v>4350</v>
      </c>
      <c r="AD917" s="1" t="s">
        <v>116</v>
      </c>
      <c r="AE917" s="1" t="s">
        <v>117</v>
      </c>
      <c r="AF917" s="9">
        <v>96950</v>
      </c>
      <c r="AG917" s="1" t="s">
        <v>118</v>
      </c>
      <c r="AI917" s="1">
        <v>16703223311</v>
      </c>
      <c r="AJ917" s="1">
        <v>4504</v>
      </c>
      <c r="AK917" s="1" t="s">
        <v>4352</v>
      </c>
      <c r="BC917" s="1" t="str">
        <f>"51-3011.00"</f>
        <v>51-3011.00</v>
      </c>
      <c r="BD917" s="1" t="s">
        <v>1079</v>
      </c>
      <c r="BE917" s="1" t="s">
        <v>8323</v>
      </c>
      <c r="BF917" s="1" t="s">
        <v>1081</v>
      </c>
      <c r="BG917" s="1">
        <v>1</v>
      </c>
      <c r="BH917" s="1">
        <v>1</v>
      </c>
      <c r="BI917" s="2">
        <v>44565</v>
      </c>
      <c r="BJ917" s="2">
        <v>44929</v>
      </c>
      <c r="BK917" s="2">
        <v>44565</v>
      </c>
      <c r="BL917" s="2">
        <v>44929</v>
      </c>
      <c r="BM917" s="1">
        <v>40</v>
      </c>
      <c r="BN917" s="1">
        <v>0</v>
      </c>
      <c r="BO917" s="1">
        <v>8</v>
      </c>
      <c r="BP917" s="1">
        <v>8</v>
      </c>
      <c r="BQ917" s="1">
        <v>8</v>
      </c>
      <c r="BR917" s="1">
        <v>8</v>
      </c>
      <c r="BS917" s="1">
        <v>8</v>
      </c>
      <c r="BT917" s="1">
        <v>0</v>
      </c>
      <c r="BU917" s="1" t="str">
        <f>"8:10 AM"</f>
        <v>8:10 AM</v>
      </c>
      <c r="BV917" s="1" t="str">
        <f>"5:00 PM"</f>
        <v>5:00 PM</v>
      </c>
      <c r="BW917" s="1" t="s">
        <v>135</v>
      </c>
      <c r="BX917" s="1">
        <v>0</v>
      </c>
      <c r="BY917" s="1">
        <v>12</v>
      </c>
      <c r="BZ917" s="1" t="s">
        <v>112</v>
      </c>
      <c r="CB917" s="1" t="s">
        <v>11439</v>
      </c>
      <c r="CC917" s="1" t="s">
        <v>4349</v>
      </c>
      <c r="CD917" s="1" t="s">
        <v>4350</v>
      </c>
      <c r="CE917" s="1" t="s">
        <v>116</v>
      </c>
      <c r="CF917" s="1" t="s">
        <v>117</v>
      </c>
      <c r="CG917" s="1">
        <v>96950</v>
      </c>
      <c r="CH917" s="3">
        <v>7.96</v>
      </c>
      <c r="CI917" s="3">
        <v>7.96</v>
      </c>
      <c r="CJ917" s="3">
        <v>11.94</v>
      </c>
      <c r="CK917" s="3">
        <v>11.94</v>
      </c>
      <c r="CL917" s="1" t="s">
        <v>137</v>
      </c>
      <c r="CM917" s="1" t="s">
        <v>4355</v>
      </c>
      <c r="CN917" s="1" t="s">
        <v>139</v>
      </c>
      <c r="CP917" s="1" t="s">
        <v>112</v>
      </c>
      <c r="CQ917" s="1" t="s">
        <v>111</v>
      </c>
      <c r="CR917" s="1" t="s">
        <v>112</v>
      </c>
      <c r="CS917" s="1" t="s">
        <v>111</v>
      </c>
      <c r="CT917" s="1" t="s">
        <v>138</v>
      </c>
      <c r="CU917" s="1" t="s">
        <v>111</v>
      </c>
      <c r="CV917" s="1" t="s">
        <v>111</v>
      </c>
      <c r="CW917" s="1" t="s">
        <v>5257</v>
      </c>
      <c r="CX917" s="1">
        <v>16703223311</v>
      </c>
      <c r="CY917" s="1" t="s">
        <v>4357</v>
      </c>
      <c r="CZ917" s="1" t="s">
        <v>4358</v>
      </c>
      <c r="DA917" s="1" t="s">
        <v>111</v>
      </c>
      <c r="DB917" s="1" t="s">
        <v>112</v>
      </c>
      <c r="DC917" s="1" t="s">
        <v>4359</v>
      </c>
      <c r="DD917" s="1" t="s">
        <v>4360</v>
      </c>
      <c r="DE917" s="1" t="s">
        <v>1747</v>
      </c>
      <c r="DF917" s="1" t="s">
        <v>4347</v>
      </c>
      <c r="DG917" s="1" t="s">
        <v>4361</v>
      </c>
    </row>
    <row r="918" spans="1:111" ht="15.6" customHeight="1" x14ac:dyDescent="0.25">
      <c r="A918" s="1" t="s">
        <v>11446</v>
      </c>
      <c r="B918" s="1" t="s">
        <v>238</v>
      </c>
      <c r="C918" s="2">
        <v>44404.049939814817</v>
      </c>
      <c r="D918" s="2">
        <v>44452</v>
      </c>
      <c r="E918" s="1" t="s">
        <v>180</v>
      </c>
      <c r="G918" s="1" t="s">
        <v>112</v>
      </c>
      <c r="H918" s="1" t="s">
        <v>112</v>
      </c>
      <c r="I918" s="1" t="s">
        <v>112</v>
      </c>
      <c r="J918" s="1" t="s">
        <v>11447</v>
      </c>
      <c r="L918" s="1" t="s">
        <v>11448</v>
      </c>
      <c r="M918" s="1" t="s">
        <v>11449</v>
      </c>
      <c r="N918" s="1" t="s">
        <v>116</v>
      </c>
      <c r="O918" s="1" t="s">
        <v>117</v>
      </c>
      <c r="P918" s="9">
        <v>96950</v>
      </c>
      <c r="Q918" s="1" t="s">
        <v>118</v>
      </c>
      <c r="S918" s="1">
        <v>16709890608</v>
      </c>
      <c r="T918" s="1">
        <v>0</v>
      </c>
      <c r="U918" s="1">
        <v>81131</v>
      </c>
      <c r="V918" s="1" t="s">
        <v>119</v>
      </c>
      <c r="X918" s="1" t="s">
        <v>2357</v>
      </c>
      <c r="Y918" s="1" t="s">
        <v>11450</v>
      </c>
      <c r="AA918" s="1" t="s">
        <v>245</v>
      </c>
      <c r="AB918" s="1" t="s">
        <v>11451</v>
      </c>
      <c r="AC918" s="1" t="s">
        <v>11449</v>
      </c>
      <c r="AD918" s="1" t="s">
        <v>116</v>
      </c>
      <c r="AE918" s="1" t="s">
        <v>117</v>
      </c>
      <c r="AF918" s="9">
        <v>96950</v>
      </c>
      <c r="AG918" s="1" t="s">
        <v>118</v>
      </c>
      <c r="AI918" s="1">
        <v>16709890608</v>
      </c>
      <c r="AJ918" s="1">
        <v>0</v>
      </c>
      <c r="AK918" s="1" t="s">
        <v>11452</v>
      </c>
      <c r="BC918" s="1" t="str">
        <f>"49-9071.00"</f>
        <v>49-9071.00</v>
      </c>
      <c r="BD918" s="1" t="s">
        <v>214</v>
      </c>
      <c r="BE918" s="1" t="s">
        <v>11453</v>
      </c>
      <c r="BF918" s="1" t="s">
        <v>214</v>
      </c>
      <c r="BG918" s="1">
        <v>3</v>
      </c>
      <c r="BH918" s="1">
        <v>3</v>
      </c>
      <c r="BI918" s="2">
        <v>44470</v>
      </c>
      <c r="BJ918" s="2">
        <v>44834</v>
      </c>
      <c r="BK918" s="2">
        <v>44470</v>
      </c>
      <c r="BL918" s="2">
        <v>44834</v>
      </c>
      <c r="BM918" s="1">
        <v>40</v>
      </c>
      <c r="BN918" s="1">
        <v>0</v>
      </c>
      <c r="BO918" s="1">
        <v>8</v>
      </c>
      <c r="BP918" s="1">
        <v>8</v>
      </c>
      <c r="BQ918" s="1">
        <v>8</v>
      </c>
      <c r="BR918" s="1">
        <v>8</v>
      </c>
      <c r="BS918" s="1">
        <v>8</v>
      </c>
      <c r="BT918" s="1">
        <v>0</v>
      </c>
      <c r="BU918" s="1" t="str">
        <f>"8:00 AM"</f>
        <v>8:00 AM</v>
      </c>
      <c r="BV918" s="1" t="str">
        <f>"5:00 PM"</f>
        <v>5:00 PM</v>
      </c>
      <c r="BW918" s="1" t="s">
        <v>135</v>
      </c>
      <c r="BX918" s="1">
        <v>0</v>
      </c>
      <c r="BY918" s="1">
        <v>24</v>
      </c>
      <c r="BZ918" s="1" t="s">
        <v>112</v>
      </c>
      <c r="CB918" s="1" t="s">
        <v>11454</v>
      </c>
      <c r="CC918" s="1" t="s">
        <v>11451</v>
      </c>
      <c r="CD918" s="1" t="s">
        <v>11449</v>
      </c>
      <c r="CE918" s="1" t="s">
        <v>116</v>
      </c>
      <c r="CF918" s="1" t="s">
        <v>117</v>
      </c>
      <c r="CG918" s="1">
        <v>96950</v>
      </c>
      <c r="CH918" s="3">
        <v>8.7200000000000006</v>
      </c>
      <c r="CI918" s="3">
        <v>8.7200000000000006</v>
      </c>
      <c r="CJ918" s="3">
        <v>13.08</v>
      </c>
      <c r="CK918" s="3">
        <v>13.08</v>
      </c>
      <c r="CL918" s="1" t="s">
        <v>137</v>
      </c>
      <c r="CM918" s="1" t="s">
        <v>138</v>
      </c>
      <c r="CN918" s="1" t="s">
        <v>139</v>
      </c>
      <c r="CP918" s="1" t="s">
        <v>112</v>
      </c>
      <c r="CQ918" s="1" t="s">
        <v>111</v>
      </c>
      <c r="CR918" s="1" t="s">
        <v>112</v>
      </c>
      <c r="CS918" s="1" t="s">
        <v>111</v>
      </c>
      <c r="CT918" s="1" t="s">
        <v>138</v>
      </c>
      <c r="CU918" s="1" t="s">
        <v>111</v>
      </c>
      <c r="CV918" s="1" t="s">
        <v>138</v>
      </c>
      <c r="CW918" s="1" t="s">
        <v>138</v>
      </c>
      <c r="CX918" s="1">
        <v>16709890608</v>
      </c>
      <c r="CY918" s="1" t="s">
        <v>11452</v>
      </c>
      <c r="CZ918" s="1" t="s">
        <v>138</v>
      </c>
      <c r="DA918" s="1" t="s">
        <v>111</v>
      </c>
      <c r="DB918" s="1" t="s">
        <v>112</v>
      </c>
      <c r="DC918" s="1" t="s">
        <v>11450</v>
      </c>
      <c r="DD918" s="1" t="s">
        <v>2357</v>
      </c>
      <c r="DF918" s="1" t="s">
        <v>11447</v>
      </c>
      <c r="DG918" s="1" t="s">
        <v>11452</v>
      </c>
    </row>
    <row r="919" spans="1:111" ht="15.6" customHeight="1" x14ac:dyDescent="0.25">
      <c r="A919" s="1" t="s">
        <v>11471</v>
      </c>
      <c r="B919" s="1" t="s">
        <v>238</v>
      </c>
      <c r="C919" s="2">
        <v>44076.484483217595</v>
      </c>
      <c r="D919" s="2">
        <v>44144</v>
      </c>
      <c r="E919" s="1" t="s">
        <v>110</v>
      </c>
      <c r="F919" s="2">
        <v>44103.833333333336</v>
      </c>
      <c r="G919" s="1" t="s">
        <v>111</v>
      </c>
      <c r="H919" s="1" t="s">
        <v>112</v>
      </c>
      <c r="I919" s="1" t="s">
        <v>112</v>
      </c>
      <c r="J919" s="1" t="s">
        <v>11472</v>
      </c>
      <c r="L919" s="1" t="s">
        <v>11473</v>
      </c>
      <c r="N919" s="1" t="s">
        <v>116</v>
      </c>
      <c r="O919" s="1" t="s">
        <v>117</v>
      </c>
      <c r="P919" s="9">
        <v>96950</v>
      </c>
      <c r="Q919" s="1" t="s">
        <v>118</v>
      </c>
      <c r="S919" s="1">
        <v>16702874234</v>
      </c>
      <c r="U919" s="1">
        <v>811411</v>
      </c>
      <c r="V919" s="1" t="s">
        <v>119</v>
      </c>
      <c r="X919" s="1" t="s">
        <v>8666</v>
      </c>
      <c r="Y919" s="1" t="s">
        <v>11185</v>
      </c>
      <c r="Z919" s="1" t="s">
        <v>11474</v>
      </c>
      <c r="AA919" s="1" t="s">
        <v>1332</v>
      </c>
      <c r="AB919" s="1" t="s">
        <v>11473</v>
      </c>
      <c r="AD919" s="1" t="s">
        <v>116</v>
      </c>
      <c r="AE919" s="1" t="s">
        <v>117</v>
      </c>
      <c r="AF919" s="9">
        <v>96950</v>
      </c>
      <c r="AG919" s="1" t="s">
        <v>118</v>
      </c>
      <c r="AI919" s="1">
        <v>16702874234</v>
      </c>
      <c r="AK919" s="1" t="s">
        <v>11475</v>
      </c>
      <c r="BC919" s="1" t="str">
        <f>"37-3011.00"</f>
        <v>37-3011.00</v>
      </c>
      <c r="BD919" s="1" t="s">
        <v>726</v>
      </c>
      <c r="BE919" s="1" t="s">
        <v>11476</v>
      </c>
      <c r="BF919" s="1" t="s">
        <v>11477</v>
      </c>
      <c r="BG919" s="1">
        <v>1</v>
      </c>
      <c r="BH919" s="1">
        <v>1</v>
      </c>
      <c r="BI919" s="2">
        <v>44105</v>
      </c>
      <c r="BJ919" s="2">
        <v>45199</v>
      </c>
      <c r="BK919" s="2">
        <v>44144</v>
      </c>
      <c r="BL919" s="2">
        <v>45199</v>
      </c>
      <c r="BM919" s="1">
        <v>40</v>
      </c>
      <c r="BN919" s="1">
        <v>0</v>
      </c>
      <c r="BO919" s="1">
        <v>8</v>
      </c>
      <c r="BP919" s="1">
        <v>8</v>
      </c>
      <c r="BQ919" s="1">
        <v>8</v>
      </c>
      <c r="BR919" s="1">
        <v>8</v>
      </c>
      <c r="BS919" s="1">
        <v>8</v>
      </c>
      <c r="BT919" s="1">
        <v>0</v>
      </c>
      <c r="BU919" s="1" t="str">
        <f>"8:00 AM"</f>
        <v>8:00 AM</v>
      </c>
      <c r="BV919" s="1" t="str">
        <f>"5:00 PM"</f>
        <v>5:00 PM</v>
      </c>
      <c r="BW919" s="1" t="s">
        <v>230</v>
      </c>
      <c r="BX919" s="1">
        <v>0</v>
      </c>
      <c r="BY919" s="1">
        <v>6</v>
      </c>
      <c r="BZ919" s="1" t="s">
        <v>112</v>
      </c>
      <c r="CA919" s="1">
        <v>0</v>
      </c>
      <c r="CB919" s="1" t="s">
        <v>11478</v>
      </c>
      <c r="CC919" s="1" t="s">
        <v>11479</v>
      </c>
      <c r="CE919" s="1" t="s">
        <v>116</v>
      </c>
      <c r="CF919" s="1" t="s">
        <v>117</v>
      </c>
      <c r="CG919" s="1">
        <v>96950</v>
      </c>
      <c r="CH919" s="3">
        <v>10.51</v>
      </c>
      <c r="CI919" s="3">
        <v>10.51</v>
      </c>
      <c r="CJ919" s="3">
        <v>0</v>
      </c>
      <c r="CK919" s="3">
        <v>0</v>
      </c>
      <c r="CL919" s="1" t="s">
        <v>137</v>
      </c>
      <c r="CM919" s="1" t="s">
        <v>5876</v>
      </c>
      <c r="CN919" s="1" t="s">
        <v>139</v>
      </c>
      <c r="CP919" s="1" t="s">
        <v>112</v>
      </c>
      <c r="CQ919" s="1" t="s">
        <v>111</v>
      </c>
      <c r="CR919" s="1" t="s">
        <v>112</v>
      </c>
      <c r="CS919" s="1" t="s">
        <v>112</v>
      </c>
      <c r="CT919" s="1" t="s">
        <v>138</v>
      </c>
      <c r="CU919" s="1" t="s">
        <v>111</v>
      </c>
      <c r="CV919" s="1" t="s">
        <v>138</v>
      </c>
      <c r="CW919" s="1" t="s">
        <v>1633</v>
      </c>
      <c r="CX919" s="1">
        <v>16702871097</v>
      </c>
      <c r="CY919" s="1" t="s">
        <v>11480</v>
      </c>
      <c r="CZ919" s="1" t="s">
        <v>138</v>
      </c>
      <c r="DA919" s="1" t="s">
        <v>111</v>
      </c>
      <c r="DB919" s="1" t="s">
        <v>112</v>
      </c>
      <c r="DC919" s="1" t="s">
        <v>8666</v>
      </c>
      <c r="DD919" s="1" t="s">
        <v>11185</v>
      </c>
      <c r="DE919" s="1" t="s">
        <v>4855</v>
      </c>
      <c r="DF919" s="1" t="s">
        <v>11481</v>
      </c>
      <c r="DG919" s="1" t="s">
        <v>11480</v>
      </c>
    </row>
    <row r="920" spans="1:111" ht="15.6" customHeight="1" x14ac:dyDescent="0.25">
      <c r="A920" s="1" t="s">
        <v>11482</v>
      </c>
      <c r="B920" s="1" t="s">
        <v>238</v>
      </c>
      <c r="C920" s="2">
        <v>44137.746020254628</v>
      </c>
      <c r="D920" s="2">
        <v>44167</v>
      </c>
      <c r="E920" s="1" t="s">
        <v>110</v>
      </c>
      <c r="F920" s="2">
        <v>44103.833333333336</v>
      </c>
      <c r="G920" s="1" t="s">
        <v>112</v>
      </c>
      <c r="H920" s="1" t="s">
        <v>112</v>
      </c>
      <c r="I920" s="1" t="s">
        <v>112</v>
      </c>
      <c r="J920" s="1" t="s">
        <v>843</v>
      </c>
      <c r="K920" s="1" t="s">
        <v>844</v>
      </c>
      <c r="L920" s="1" t="s">
        <v>845</v>
      </c>
      <c r="M920" s="1" t="s">
        <v>846</v>
      </c>
      <c r="N920" s="1" t="s">
        <v>847</v>
      </c>
      <c r="O920" s="1" t="s">
        <v>117</v>
      </c>
      <c r="P920" s="9">
        <v>96951</v>
      </c>
      <c r="Q920" s="1" t="s">
        <v>118</v>
      </c>
      <c r="R920" s="1" t="s">
        <v>117</v>
      </c>
      <c r="S920" s="1">
        <v>16705320350</v>
      </c>
      <c r="U920" s="1">
        <v>311812</v>
      </c>
      <c r="V920" s="1" t="s">
        <v>119</v>
      </c>
      <c r="X920" s="1" t="s">
        <v>772</v>
      </c>
      <c r="Y920" s="1" t="s">
        <v>848</v>
      </c>
      <c r="Z920" s="1" t="s">
        <v>849</v>
      </c>
      <c r="AA920" s="1" t="s">
        <v>403</v>
      </c>
      <c r="AB920" s="1" t="s">
        <v>845</v>
      </c>
      <c r="AC920" s="1" t="s">
        <v>846</v>
      </c>
      <c r="AD920" s="1" t="s">
        <v>847</v>
      </c>
      <c r="AE920" s="1" t="s">
        <v>117</v>
      </c>
      <c r="AF920" s="9">
        <v>96951</v>
      </c>
      <c r="AG920" s="1" t="s">
        <v>118</v>
      </c>
      <c r="AH920" s="1" t="s">
        <v>117</v>
      </c>
      <c r="AI920" s="1">
        <v>16705320350</v>
      </c>
      <c r="AK920" s="1" t="s">
        <v>850</v>
      </c>
      <c r="BC920" s="1" t="str">
        <f>"51-3011.00"</f>
        <v>51-3011.00</v>
      </c>
      <c r="BD920" s="1" t="s">
        <v>1079</v>
      </c>
      <c r="BE920" s="1" t="s">
        <v>11483</v>
      </c>
      <c r="BF920" s="1" t="s">
        <v>4022</v>
      </c>
      <c r="BG920" s="1">
        <v>1</v>
      </c>
      <c r="BH920" s="1">
        <v>1</v>
      </c>
      <c r="BI920" s="2">
        <v>44105</v>
      </c>
      <c r="BJ920" s="2">
        <v>44469</v>
      </c>
      <c r="BK920" s="2">
        <v>44168</v>
      </c>
      <c r="BL920" s="2">
        <v>44469</v>
      </c>
      <c r="BM920" s="1">
        <v>40</v>
      </c>
      <c r="BN920" s="1">
        <v>0</v>
      </c>
      <c r="BO920" s="1">
        <v>8</v>
      </c>
      <c r="BP920" s="1">
        <v>8</v>
      </c>
      <c r="BQ920" s="1">
        <v>8</v>
      </c>
      <c r="BR920" s="1">
        <v>8</v>
      </c>
      <c r="BS920" s="1">
        <v>8</v>
      </c>
      <c r="BT920" s="1">
        <v>0</v>
      </c>
      <c r="BU920" s="1" t="str">
        <f>"8:00 AM"</f>
        <v>8:00 AM</v>
      </c>
      <c r="BV920" s="1" t="str">
        <f>"5:00 PM"</f>
        <v>5:00 PM</v>
      </c>
      <c r="BW920" s="1" t="s">
        <v>135</v>
      </c>
      <c r="BX920" s="1">
        <v>0</v>
      </c>
      <c r="BY920" s="1">
        <v>12</v>
      </c>
      <c r="BZ920" s="1" t="s">
        <v>112</v>
      </c>
      <c r="CA920" s="1">
        <v>0</v>
      </c>
      <c r="CB920" s="1" t="s">
        <v>8253</v>
      </c>
      <c r="CC920" s="1" t="s">
        <v>845</v>
      </c>
      <c r="CD920" s="1" t="s">
        <v>11484</v>
      </c>
      <c r="CE920" s="1" t="s">
        <v>847</v>
      </c>
      <c r="CF920" s="1" t="s">
        <v>117</v>
      </c>
      <c r="CG920" s="1">
        <v>96951</v>
      </c>
      <c r="CH920" s="3">
        <v>7.9</v>
      </c>
      <c r="CI920" s="3">
        <v>7.9</v>
      </c>
      <c r="CJ920" s="3">
        <v>11.85</v>
      </c>
      <c r="CK920" s="3">
        <v>11.85</v>
      </c>
      <c r="CL920" s="1" t="s">
        <v>137</v>
      </c>
      <c r="CM920" s="1" t="s">
        <v>230</v>
      </c>
      <c r="CN920" s="1" t="s">
        <v>139</v>
      </c>
      <c r="CP920" s="1" t="s">
        <v>112</v>
      </c>
      <c r="CQ920" s="1" t="s">
        <v>111</v>
      </c>
      <c r="CR920" s="1" t="s">
        <v>111</v>
      </c>
      <c r="CS920" s="1" t="s">
        <v>111</v>
      </c>
      <c r="CT920" s="1" t="s">
        <v>111</v>
      </c>
      <c r="CU920" s="1" t="s">
        <v>111</v>
      </c>
      <c r="CV920" s="1" t="s">
        <v>111</v>
      </c>
      <c r="CW920" s="1" t="s">
        <v>11485</v>
      </c>
      <c r="CX920" s="1">
        <v>16705320350</v>
      </c>
      <c r="CY920" s="1" t="s">
        <v>850</v>
      </c>
      <c r="CZ920" s="1" t="s">
        <v>858</v>
      </c>
      <c r="DA920" s="1" t="s">
        <v>111</v>
      </c>
      <c r="DB920" s="1" t="s">
        <v>112</v>
      </c>
    </row>
    <row r="921" spans="1:111" ht="15.6" customHeight="1" x14ac:dyDescent="0.25">
      <c r="A921" s="1" t="s">
        <v>11486</v>
      </c>
      <c r="B921" s="1" t="s">
        <v>238</v>
      </c>
      <c r="C921" s="2">
        <v>44068.144813078703</v>
      </c>
      <c r="D921" s="2">
        <v>44134</v>
      </c>
      <c r="E921" s="1" t="s">
        <v>110</v>
      </c>
      <c r="F921" s="2">
        <v>44103.833333333336</v>
      </c>
      <c r="G921" s="1" t="s">
        <v>112</v>
      </c>
      <c r="H921" s="1" t="s">
        <v>112</v>
      </c>
      <c r="I921" s="1" t="s">
        <v>112</v>
      </c>
      <c r="J921" s="1" t="s">
        <v>8895</v>
      </c>
      <c r="K921" s="1" t="s">
        <v>9036</v>
      </c>
      <c r="L921" s="1" t="s">
        <v>11487</v>
      </c>
      <c r="M921" s="1" t="s">
        <v>138</v>
      </c>
      <c r="N921" s="1" t="s">
        <v>116</v>
      </c>
      <c r="O921" s="1" t="s">
        <v>117</v>
      </c>
      <c r="P921" s="9">
        <v>96950</v>
      </c>
      <c r="Q921" s="1" t="s">
        <v>118</v>
      </c>
      <c r="R921" s="1" t="s">
        <v>242</v>
      </c>
      <c r="S921" s="1">
        <v>16707831239</v>
      </c>
      <c r="U921" s="1">
        <v>7225</v>
      </c>
      <c r="V921" s="1" t="s">
        <v>119</v>
      </c>
      <c r="X921" s="1" t="s">
        <v>8897</v>
      </c>
      <c r="Y921" s="1" t="s">
        <v>8898</v>
      </c>
      <c r="AA921" s="1" t="s">
        <v>245</v>
      </c>
      <c r="AB921" s="1" t="s">
        <v>11487</v>
      </c>
      <c r="AC921" s="1" t="s">
        <v>138</v>
      </c>
      <c r="AD921" s="1" t="s">
        <v>116</v>
      </c>
      <c r="AE921" s="1" t="s">
        <v>117</v>
      </c>
      <c r="AF921" s="9">
        <v>96950</v>
      </c>
      <c r="AG921" s="1" t="s">
        <v>118</v>
      </c>
      <c r="AH921" s="1" t="s">
        <v>242</v>
      </c>
      <c r="AI921" s="1">
        <v>16707831239</v>
      </c>
      <c r="AK921" s="1" t="s">
        <v>8899</v>
      </c>
      <c r="BC921" s="1" t="str">
        <f>"11-1021.00"</f>
        <v>11-1021.00</v>
      </c>
      <c r="BD921" s="1" t="s">
        <v>248</v>
      </c>
      <c r="BE921" s="1" t="s">
        <v>11488</v>
      </c>
      <c r="BF921" s="1" t="s">
        <v>964</v>
      </c>
      <c r="BG921" s="1">
        <v>1</v>
      </c>
      <c r="BH921" s="1">
        <v>1</v>
      </c>
      <c r="BI921" s="2">
        <v>44105</v>
      </c>
      <c r="BJ921" s="2">
        <v>44469</v>
      </c>
      <c r="BK921" s="2">
        <v>44134</v>
      </c>
      <c r="BL921" s="2">
        <v>44469</v>
      </c>
      <c r="BM921" s="1">
        <v>35</v>
      </c>
      <c r="BN921" s="1">
        <v>0</v>
      </c>
      <c r="BO921" s="1">
        <v>7</v>
      </c>
      <c r="BP921" s="1">
        <v>7</v>
      </c>
      <c r="BQ921" s="1">
        <v>7</v>
      </c>
      <c r="BR921" s="1">
        <v>7</v>
      </c>
      <c r="BS921" s="1">
        <v>7</v>
      </c>
      <c r="BT921" s="1">
        <v>0</v>
      </c>
      <c r="BU921" s="1" t="str">
        <f>"10:00 AM"</f>
        <v>10:00 AM</v>
      </c>
      <c r="BV921" s="1" t="str">
        <f>"9:00 PM"</f>
        <v>9:00 PM</v>
      </c>
      <c r="BW921" s="1" t="s">
        <v>135</v>
      </c>
      <c r="BX921" s="1">
        <v>0</v>
      </c>
      <c r="BY921" s="1">
        <v>36</v>
      </c>
      <c r="BZ921" s="1" t="s">
        <v>111</v>
      </c>
      <c r="CA921" s="1">
        <v>3</v>
      </c>
      <c r="CB921" s="4" t="s">
        <v>11489</v>
      </c>
      <c r="CC921" s="1" t="s">
        <v>11487</v>
      </c>
      <c r="CD921" s="1" t="s">
        <v>138</v>
      </c>
      <c r="CE921" s="1" t="s">
        <v>116</v>
      </c>
      <c r="CF921" s="1" t="s">
        <v>117</v>
      </c>
      <c r="CG921" s="1">
        <v>96950</v>
      </c>
      <c r="CH921" s="3">
        <v>17.63</v>
      </c>
      <c r="CI921" s="3">
        <v>17.63</v>
      </c>
      <c r="CL921" s="1" t="s">
        <v>137</v>
      </c>
      <c r="CM921" s="1" t="s">
        <v>11490</v>
      </c>
      <c r="CN921" s="1" t="s">
        <v>139</v>
      </c>
      <c r="CP921" s="1" t="s">
        <v>112</v>
      </c>
      <c r="CQ921" s="1" t="s">
        <v>111</v>
      </c>
      <c r="CR921" s="1" t="s">
        <v>112</v>
      </c>
      <c r="CS921" s="1" t="s">
        <v>112</v>
      </c>
      <c r="CT921" s="1" t="s">
        <v>138</v>
      </c>
      <c r="CU921" s="1" t="s">
        <v>111</v>
      </c>
      <c r="CV921" s="1" t="s">
        <v>138</v>
      </c>
      <c r="CW921" s="1" t="s">
        <v>11491</v>
      </c>
      <c r="CX921" s="1">
        <v>16707831239</v>
      </c>
      <c r="CY921" s="1" t="s">
        <v>8904</v>
      </c>
      <c r="CZ921" s="1" t="s">
        <v>168</v>
      </c>
      <c r="DA921" s="1" t="s">
        <v>111</v>
      </c>
      <c r="DB921" s="1" t="s">
        <v>112</v>
      </c>
    </row>
    <row r="922" spans="1:111" ht="15.6" customHeight="1" x14ac:dyDescent="0.25">
      <c r="A922" s="1" t="s">
        <v>11512</v>
      </c>
      <c r="B922" s="1" t="s">
        <v>238</v>
      </c>
      <c r="C922" s="2">
        <v>44088.785467592592</v>
      </c>
      <c r="D922" s="2">
        <v>44166</v>
      </c>
      <c r="E922" s="1" t="s">
        <v>180</v>
      </c>
      <c r="G922" s="1" t="s">
        <v>112</v>
      </c>
      <c r="H922" s="1" t="s">
        <v>112</v>
      </c>
      <c r="I922" s="1" t="s">
        <v>112</v>
      </c>
      <c r="J922" s="1" t="s">
        <v>2096</v>
      </c>
      <c r="K922" s="1" t="s">
        <v>11513</v>
      </c>
      <c r="L922" s="1" t="s">
        <v>2098</v>
      </c>
      <c r="N922" s="1" t="s">
        <v>116</v>
      </c>
      <c r="O922" s="1" t="s">
        <v>117</v>
      </c>
      <c r="P922" s="9">
        <v>96950</v>
      </c>
      <c r="Q922" s="1" t="s">
        <v>118</v>
      </c>
      <c r="S922" s="1">
        <v>16707830330</v>
      </c>
      <c r="U922" s="1">
        <v>53111</v>
      </c>
      <c r="V922" s="1" t="s">
        <v>119</v>
      </c>
      <c r="X922" s="1" t="s">
        <v>1010</v>
      </c>
      <c r="Y922" s="1" t="s">
        <v>2099</v>
      </c>
      <c r="Z922" s="1" t="s">
        <v>362</v>
      </c>
      <c r="AA922" s="1" t="s">
        <v>245</v>
      </c>
      <c r="AB922" s="1" t="s">
        <v>2098</v>
      </c>
      <c r="AD922" s="1" t="s">
        <v>116</v>
      </c>
      <c r="AE922" s="1" t="s">
        <v>117</v>
      </c>
      <c r="AF922" s="9">
        <v>96950</v>
      </c>
      <c r="AG922" s="1" t="s">
        <v>118</v>
      </c>
      <c r="AI922" s="1">
        <v>16707830330</v>
      </c>
      <c r="AK922" s="1" t="s">
        <v>2100</v>
      </c>
      <c r="BC922" s="1" t="str">
        <f>"49-9071.00"</f>
        <v>49-9071.00</v>
      </c>
      <c r="BD922" s="1" t="s">
        <v>214</v>
      </c>
      <c r="BE922" s="1" t="s">
        <v>11514</v>
      </c>
      <c r="BF922" s="1" t="s">
        <v>839</v>
      </c>
      <c r="BG922" s="1">
        <v>1</v>
      </c>
      <c r="BH922" s="1">
        <v>1</v>
      </c>
      <c r="BI922" s="2">
        <v>44105</v>
      </c>
      <c r="BJ922" s="2">
        <v>44469</v>
      </c>
      <c r="BK922" s="2">
        <v>44166</v>
      </c>
      <c r="BL922" s="2">
        <v>44469</v>
      </c>
      <c r="BM922" s="1">
        <v>40</v>
      </c>
      <c r="BN922" s="1">
        <v>0</v>
      </c>
      <c r="BO922" s="1">
        <v>8</v>
      </c>
      <c r="BP922" s="1">
        <v>8</v>
      </c>
      <c r="BQ922" s="1">
        <v>8</v>
      </c>
      <c r="BR922" s="1">
        <v>8</v>
      </c>
      <c r="BS922" s="1">
        <v>8</v>
      </c>
      <c r="BT922" s="1">
        <v>0</v>
      </c>
      <c r="BU922" s="1" t="str">
        <f>"8:00 AM"</f>
        <v>8:00 AM</v>
      </c>
      <c r="BV922" s="1" t="str">
        <f>"6:35 PM"</f>
        <v>6:35 PM</v>
      </c>
      <c r="BW922" s="1" t="s">
        <v>230</v>
      </c>
      <c r="BX922" s="1">
        <v>0</v>
      </c>
      <c r="BY922" s="1">
        <v>6</v>
      </c>
      <c r="BZ922" s="1" t="s">
        <v>112</v>
      </c>
      <c r="CA922" s="1">
        <v>0</v>
      </c>
      <c r="CB922" s="4" t="s">
        <v>11515</v>
      </c>
      <c r="CC922" s="1" t="s">
        <v>11516</v>
      </c>
      <c r="CE922" s="1" t="s">
        <v>116</v>
      </c>
      <c r="CF922" s="1" t="s">
        <v>117</v>
      </c>
      <c r="CG922" s="1">
        <v>96950</v>
      </c>
      <c r="CH922" s="3">
        <v>12.64</v>
      </c>
      <c r="CI922" s="3">
        <v>12.64</v>
      </c>
      <c r="CJ922" s="3">
        <v>0</v>
      </c>
      <c r="CK922" s="3">
        <v>0</v>
      </c>
      <c r="CL922" s="1" t="s">
        <v>137</v>
      </c>
      <c r="CM922" s="1" t="s">
        <v>5876</v>
      </c>
      <c r="CN922" s="1" t="s">
        <v>139</v>
      </c>
      <c r="CP922" s="1" t="s">
        <v>112</v>
      </c>
      <c r="CQ922" s="1" t="s">
        <v>111</v>
      </c>
      <c r="CR922" s="1" t="s">
        <v>112</v>
      </c>
      <c r="CS922" s="1" t="s">
        <v>112</v>
      </c>
      <c r="CT922" s="1" t="s">
        <v>138</v>
      </c>
      <c r="CU922" s="1" t="s">
        <v>111</v>
      </c>
      <c r="CV922" s="1" t="s">
        <v>138</v>
      </c>
      <c r="CW922" s="1" t="s">
        <v>1633</v>
      </c>
      <c r="CX922" s="1">
        <v>16702871097</v>
      </c>
      <c r="CY922" s="1" t="s">
        <v>2100</v>
      </c>
      <c r="CZ922" s="1" t="s">
        <v>138</v>
      </c>
      <c r="DA922" s="1" t="s">
        <v>111</v>
      </c>
      <c r="DB922" s="1" t="s">
        <v>112</v>
      </c>
      <c r="DC922" s="1" t="s">
        <v>1010</v>
      </c>
      <c r="DD922" s="1" t="s">
        <v>2099</v>
      </c>
      <c r="DE922" s="1" t="s">
        <v>3532</v>
      </c>
      <c r="DF922" s="1" t="s">
        <v>2096</v>
      </c>
      <c r="DG922" s="1" t="s">
        <v>2100</v>
      </c>
    </row>
    <row r="923" spans="1:111" ht="15.6" customHeight="1" x14ac:dyDescent="0.25">
      <c r="A923" s="1" t="s">
        <v>11544</v>
      </c>
      <c r="B923" s="1" t="s">
        <v>238</v>
      </c>
      <c r="C923" s="2">
        <v>44058.172537152779</v>
      </c>
      <c r="D923" s="2">
        <v>44137</v>
      </c>
      <c r="E923" s="1" t="s">
        <v>180</v>
      </c>
      <c r="G923" s="1" t="s">
        <v>112</v>
      </c>
      <c r="H923" s="1" t="s">
        <v>112</v>
      </c>
      <c r="I923" s="1" t="s">
        <v>112</v>
      </c>
      <c r="J923" s="1" t="s">
        <v>468</v>
      </c>
      <c r="K923" s="1" t="s">
        <v>469</v>
      </c>
      <c r="L923" s="1" t="s">
        <v>470</v>
      </c>
      <c r="M923" s="1" t="s">
        <v>339</v>
      </c>
      <c r="N923" s="1" t="s">
        <v>167</v>
      </c>
      <c r="O923" s="1" t="s">
        <v>117</v>
      </c>
      <c r="P923" s="9">
        <v>96950</v>
      </c>
      <c r="Q923" s="1" t="s">
        <v>118</v>
      </c>
      <c r="S923" s="1">
        <v>16702379950</v>
      </c>
      <c r="U923" s="1">
        <v>721120</v>
      </c>
      <c r="V923" s="1" t="s">
        <v>119</v>
      </c>
      <c r="X923" s="1" t="s">
        <v>498</v>
      </c>
      <c r="Y923" s="1" t="s">
        <v>499</v>
      </c>
      <c r="AA923" s="1" t="s">
        <v>473</v>
      </c>
      <c r="AB923" s="1" t="s">
        <v>470</v>
      </c>
      <c r="AC923" s="1" t="s">
        <v>339</v>
      </c>
      <c r="AD923" s="1" t="s">
        <v>167</v>
      </c>
      <c r="AE923" s="1" t="s">
        <v>117</v>
      </c>
      <c r="AF923" s="9">
        <v>96950</v>
      </c>
      <c r="AG923" s="1" t="s">
        <v>118</v>
      </c>
      <c r="AI923" s="1">
        <v>16702379950</v>
      </c>
      <c r="AK923" s="1" t="s">
        <v>474</v>
      </c>
      <c r="BC923" s="1" t="str">
        <f>"47-2031.01"</f>
        <v>47-2031.01</v>
      </c>
      <c r="BD923" s="1" t="s">
        <v>4797</v>
      </c>
      <c r="BE923" s="1" t="s">
        <v>11545</v>
      </c>
      <c r="BF923" s="1" t="s">
        <v>11546</v>
      </c>
      <c r="BG923" s="1">
        <v>80</v>
      </c>
      <c r="BH923" s="1">
        <v>80</v>
      </c>
      <c r="BI923" s="2">
        <v>44105</v>
      </c>
      <c r="BJ923" s="2">
        <v>44469</v>
      </c>
      <c r="BK923" s="2">
        <v>44137</v>
      </c>
      <c r="BL923" s="2">
        <v>44469</v>
      </c>
      <c r="BM923" s="1">
        <v>35</v>
      </c>
      <c r="BN923" s="1">
        <v>0</v>
      </c>
      <c r="BO923" s="1">
        <v>7</v>
      </c>
      <c r="BP923" s="1">
        <v>7</v>
      </c>
      <c r="BQ923" s="1">
        <v>7</v>
      </c>
      <c r="BR923" s="1">
        <v>7</v>
      </c>
      <c r="BS923" s="1">
        <v>7</v>
      </c>
      <c r="BT923" s="1">
        <v>0</v>
      </c>
      <c r="BU923" s="1" t="str">
        <f>"6:00 AM"</f>
        <v>6:00 AM</v>
      </c>
      <c r="BV923" s="1" t="str">
        <f>"2:00 PM"</f>
        <v>2:00 PM</v>
      </c>
      <c r="BW923" s="1" t="s">
        <v>135</v>
      </c>
      <c r="BX923" s="1">
        <v>0</v>
      </c>
      <c r="BY923" s="1">
        <v>12</v>
      </c>
      <c r="BZ923" s="1" t="s">
        <v>112</v>
      </c>
      <c r="CA923" s="1">
        <v>0</v>
      </c>
      <c r="CB923" s="1" t="s">
        <v>11547</v>
      </c>
      <c r="CC923" s="1" t="s">
        <v>470</v>
      </c>
      <c r="CD923" s="1" t="s">
        <v>339</v>
      </c>
      <c r="CE923" s="1" t="s">
        <v>167</v>
      </c>
      <c r="CF923" s="1" t="s">
        <v>117</v>
      </c>
      <c r="CG923" s="1">
        <v>96950</v>
      </c>
      <c r="CH923" s="3">
        <v>15.91</v>
      </c>
      <c r="CI923" s="3">
        <v>19.09</v>
      </c>
      <c r="CJ923" s="3">
        <v>23.87</v>
      </c>
      <c r="CK923" s="3">
        <v>28.64</v>
      </c>
      <c r="CL923" s="1" t="s">
        <v>137</v>
      </c>
      <c r="CN923" s="1" t="s">
        <v>139</v>
      </c>
      <c r="CP923" s="1" t="s">
        <v>112</v>
      </c>
      <c r="CQ923" s="1" t="s">
        <v>111</v>
      </c>
      <c r="CR923" s="1" t="s">
        <v>111</v>
      </c>
      <c r="CS923" s="1" t="s">
        <v>111</v>
      </c>
      <c r="CT923" s="1" t="s">
        <v>138</v>
      </c>
      <c r="CU923" s="1" t="s">
        <v>111</v>
      </c>
      <c r="CV923" s="1" t="s">
        <v>111</v>
      </c>
      <c r="CW923" s="1" t="s">
        <v>479</v>
      </c>
      <c r="CX923" s="1">
        <v>16702379900</v>
      </c>
      <c r="CY923" s="1" t="s">
        <v>480</v>
      </c>
      <c r="CZ923" s="1" t="s">
        <v>138</v>
      </c>
      <c r="DA923" s="1" t="s">
        <v>111</v>
      </c>
      <c r="DB923" s="1" t="s">
        <v>112</v>
      </c>
    </row>
    <row r="924" spans="1:111" ht="15.6" customHeight="1" x14ac:dyDescent="0.25">
      <c r="A924" s="1" t="s">
        <v>11548</v>
      </c>
      <c r="B924" s="1" t="s">
        <v>238</v>
      </c>
      <c r="C924" s="2">
        <v>44148.826171064815</v>
      </c>
      <c r="D924" s="2">
        <v>44181</v>
      </c>
      <c r="E924" s="1" t="s">
        <v>180</v>
      </c>
      <c r="G924" s="1" t="s">
        <v>111</v>
      </c>
      <c r="H924" s="1" t="s">
        <v>112</v>
      </c>
      <c r="I924" s="1" t="s">
        <v>112</v>
      </c>
      <c r="J924" s="1" t="s">
        <v>11549</v>
      </c>
      <c r="K924" s="1" t="s">
        <v>11549</v>
      </c>
      <c r="L924" s="1" t="s">
        <v>11550</v>
      </c>
      <c r="N924" s="1" t="s">
        <v>167</v>
      </c>
      <c r="O924" s="1" t="s">
        <v>117</v>
      </c>
      <c r="P924" s="9">
        <v>96950</v>
      </c>
      <c r="Q924" s="1" t="s">
        <v>118</v>
      </c>
      <c r="S924" s="1">
        <v>16702349083</v>
      </c>
      <c r="U924" s="1">
        <v>8111</v>
      </c>
      <c r="V924" s="1" t="s">
        <v>119</v>
      </c>
      <c r="X924" s="1" t="s">
        <v>11551</v>
      </c>
      <c r="Y924" s="1" t="s">
        <v>11552</v>
      </c>
      <c r="Z924" s="1" t="s">
        <v>11553</v>
      </c>
      <c r="AA924" s="1" t="s">
        <v>171</v>
      </c>
      <c r="AB924" s="1" t="s">
        <v>11554</v>
      </c>
      <c r="AD924" s="1" t="s">
        <v>167</v>
      </c>
      <c r="AE924" s="1" t="s">
        <v>117</v>
      </c>
      <c r="AF924" s="9">
        <v>96950</v>
      </c>
      <c r="AG924" s="1" t="s">
        <v>118</v>
      </c>
      <c r="AI924" s="1">
        <v>16702349083</v>
      </c>
      <c r="AK924" s="1" t="s">
        <v>11555</v>
      </c>
      <c r="BC924" s="1" t="str">
        <f>"49-3042.00"</f>
        <v>49-3042.00</v>
      </c>
      <c r="BD924" s="1" t="s">
        <v>1089</v>
      </c>
      <c r="BE924" s="1" t="s">
        <v>11556</v>
      </c>
      <c r="BF924" s="1" t="s">
        <v>11557</v>
      </c>
      <c r="BG924" s="1">
        <v>1</v>
      </c>
      <c r="BH924" s="1">
        <v>1</v>
      </c>
      <c r="BI924" s="2">
        <v>44197</v>
      </c>
      <c r="BJ924" s="2">
        <v>44469</v>
      </c>
      <c r="BK924" s="2">
        <v>44197</v>
      </c>
      <c r="BL924" s="2">
        <v>44469</v>
      </c>
      <c r="BM924" s="1">
        <v>35</v>
      </c>
      <c r="BN924" s="1">
        <v>0</v>
      </c>
      <c r="BO924" s="1">
        <v>7</v>
      </c>
      <c r="BP924" s="1">
        <v>7</v>
      </c>
      <c r="BQ924" s="1">
        <v>7</v>
      </c>
      <c r="BR924" s="1">
        <v>7</v>
      </c>
      <c r="BS924" s="1">
        <v>7</v>
      </c>
      <c r="BT924" s="1">
        <v>0</v>
      </c>
      <c r="BU924" s="1" t="str">
        <f>"8:00 AM"</f>
        <v>8:00 AM</v>
      </c>
      <c r="BV924" s="1" t="str">
        <f>"4:00 PM"</f>
        <v>4:00 PM</v>
      </c>
      <c r="BW924" s="1" t="s">
        <v>135</v>
      </c>
      <c r="BX924" s="1">
        <v>0</v>
      </c>
      <c r="BY924" s="1">
        <v>24</v>
      </c>
      <c r="BZ924" s="1" t="s">
        <v>112</v>
      </c>
      <c r="CA924" s="1">
        <v>0</v>
      </c>
      <c r="CB924" s="4" t="s">
        <v>11558</v>
      </c>
      <c r="CC924" s="1" t="s">
        <v>3502</v>
      </c>
      <c r="CD924" s="1" t="s">
        <v>5994</v>
      </c>
      <c r="CE924" s="1" t="s">
        <v>167</v>
      </c>
      <c r="CF924" s="1" t="s">
        <v>117</v>
      </c>
      <c r="CG924" s="1">
        <v>96950</v>
      </c>
      <c r="CH924" s="3">
        <v>10.050000000000001</v>
      </c>
      <c r="CI924" s="3">
        <v>10.050000000000001</v>
      </c>
      <c r="CJ924" s="3">
        <v>15.08</v>
      </c>
      <c r="CK924" s="3">
        <v>15.08</v>
      </c>
      <c r="CL924" s="1" t="s">
        <v>137</v>
      </c>
      <c r="CN924" s="1" t="s">
        <v>139</v>
      </c>
      <c r="CP924" s="1" t="s">
        <v>112</v>
      </c>
      <c r="CQ924" s="1" t="s">
        <v>111</v>
      </c>
      <c r="CR924" s="1" t="s">
        <v>112</v>
      </c>
      <c r="CS924" s="1" t="s">
        <v>111</v>
      </c>
      <c r="CT924" s="1" t="s">
        <v>138</v>
      </c>
      <c r="CU924" s="1" t="s">
        <v>111</v>
      </c>
      <c r="CV924" s="1" t="s">
        <v>138</v>
      </c>
      <c r="CW924" s="1" t="s">
        <v>2575</v>
      </c>
      <c r="CX924" s="1">
        <v>16702349083</v>
      </c>
      <c r="CY924" s="1" t="s">
        <v>11555</v>
      </c>
      <c r="CZ924" s="1" t="s">
        <v>428</v>
      </c>
      <c r="DA924" s="1" t="s">
        <v>111</v>
      </c>
      <c r="DB924" s="1" t="s">
        <v>112</v>
      </c>
    </row>
    <row r="925" spans="1:111" ht="15.6" customHeight="1" x14ac:dyDescent="0.25">
      <c r="A925" s="1" t="s">
        <v>11592</v>
      </c>
      <c r="B925" s="1" t="s">
        <v>238</v>
      </c>
      <c r="C925" s="2">
        <v>44044.027209490741</v>
      </c>
      <c r="D925" s="2">
        <v>44110</v>
      </c>
      <c r="E925" s="1" t="s">
        <v>110</v>
      </c>
      <c r="F925" s="2">
        <v>44103.833333333336</v>
      </c>
      <c r="G925" s="1" t="s">
        <v>111</v>
      </c>
      <c r="H925" s="1" t="s">
        <v>112</v>
      </c>
      <c r="I925" s="1" t="s">
        <v>112</v>
      </c>
      <c r="J925" s="1" t="s">
        <v>9851</v>
      </c>
      <c r="K925" s="1" t="s">
        <v>11593</v>
      </c>
      <c r="L925" s="1" t="s">
        <v>11594</v>
      </c>
      <c r="M925" s="1" t="s">
        <v>2805</v>
      </c>
      <c r="N925" s="1" t="s">
        <v>116</v>
      </c>
      <c r="O925" s="1" t="s">
        <v>117</v>
      </c>
      <c r="P925" s="9">
        <v>96950</v>
      </c>
      <c r="Q925" s="1" t="s">
        <v>118</v>
      </c>
      <c r="S925" s="1">
        <v>16702346854</v>
      </c>
      <c r="U925" s="1">
        <v>72232</v>
      </c>
      <c r="V925" s="1" t="s">
        <v>119</v>
      </c>
      <c r="X925" s="1" t="s">
        <v>11595</v>
      </c>
      <c r="Y925" s="1" t="s">
        <v>9854</v>
      </c>
      <c r="Z925" s="1" t="s">
        <v>9855</v>
      </c>
      <c r="AA925" s="1" t="s">
        <v>3284</v>
      </c>
      <c r="AB925" s="1" t="s">
        <v>9853</v>
      </c>
      <c r="AC925" s="1" t="s">
        <v>1197</v>
      </c>
      <c r="AD925" s="1" t="s">
        <v>116</v>
      </c>
      <c r="AE925" s="1" t="s">
        <v>117</v>
      </c>
      <c r="AF925" s="9">
        <v>96950</v>
      </c>
      <c r="AG925" s="1" t="s">
        <v>118</v>
      </c>
      <c r="AI925" s="1">
        <v>16702346854</v>
      </c>
      <c r="AK925" s="1" t="s">
        <v>9856</v>
      </c>
      <c r="BC925" s="1" t="str">
        <f>"51-3011.00"</f>
        <v>51-3011.00</v>
      </c>
      <c r="BD925" s="1" t="s">
        <v>1079</v>
      </c>
      <c r="BE925" s="1" t="s">
        <v>11596</v>
      </c>
      <c r="BF925" s="1" t="s">
        <v>1081</v>
      </c>
      <c r="BG925" s="1">
        <v>3</v>
      </c>
      <c r="BH925" s="1">
        <v>3</v>
      </c>
      <c r="BI925" s="2">
        <v>44105</v>
      </c>
      <c r="BJ925" s="2">
        <v>44469</v>
      </c>
      <c r="BK925" s="2">
        <v>44110</v>
      </c>
      <c r="BL925" s="2">
        <v>44469</v>
      </c>
      <c r="BM925" s="1">
        <v>40</v>
      </c>
      <c r="BN925" s="1">
        <v>0</v>
      </c>
      <c r="BO925" s="1">
        <v>8</v>
      </c>
      <c r="BP925" s="1">
        <v>8</v>
      </c>
      <c r="BQ925" s="1">
        <v>8</v>
      </c>
      <c r="BR925" s="1">
        <v>8</v>
      </c>
      <c r="BS925" s="1">
        <v>8</v>
      </c>
      <c r="BT925" s="1">
        <v>0</v>
      </c>
      <c r="BU925" s="1" t="str">
        <f>"8:00 AM"</f>
        <v>8:00 AM</v>
      </c>
      <c r="BV925" s="1" t="str">
        <f>"5:00 PM"</f>
        <v>5:00 PM</v>
      </c>
      <c r="BW925" s="1" t="s">
        <v>135</v>
      </c>
      <c r="BX925" s="1">
        <v>0</v>
      </c>
      <c r="BY925" s="1">
        <v>12</v>
      </c>
      <c r="BZ925" s="1" t="s">
        <v>112</v>
      </c>
      <c r="CA925" s="1">
        <v>0</v>
      </c>
      <c r="CB925" s="1" t="s">
        <v>11597</v>
      </c>
      <c r="CC925" s="1" t="s">
        <v>11598</v>
      </c>
      <c r="CD925" s="1" t="s">
        <v>2805</v>
      </c>
      <c r="CE925" s="1" t="s">
        <v>116</v>
      </c>
      <c r="CF925" s="1" t="s">
        <v>117</v>
      </c>
      <c r="CG925" s="1">
        <v>96950</v>
      </c>
      <c r="CH925" s="3">
        <v>10.27</v>
      </c>
      <c r="CI925" s="3">
        <v>10.27</v>
      </c>
      <c r="CJ925" s="3">
        <v>15.41</v>
      </c>
      <c r="CK925" s="3">
        <v>15.41</v>
      </c>
      <c r="CL925" s="1" t="s">
        <v>137</v>
      </c>
      <c r="CM925" s="1" t="s">
        <v>362</v>
      </c>
      <c r="CN925" s="1" t="s">
        <v>139</v>
      </c>
      <c r="CP925" s="1" t="s">
        <v>112</v>
      </c>
      <c r="CQ925" s="1" t="s">
        <v>111</v>
      </c>
      <c r="CR925" s="1" t="s">
        <v>112</v>
      </c>
      <c r="CS925" s="1" t="s">
        <v>111</v>
      </c>
      <c r="CT925" s="1" t="s">
        <v>138</v>
      </c>
      <c r="CU925" s="1" t="s">
        <v>111</v>
      </c>
      <c r="CV925" s="1" t="s">
        <v>138</v>
      </c>
      <c r="CW925" s="1" t="s">
        <v>7295</v>
      </c>
      <c r="CX925" s="1">
        <v>16702346854</v>
      </c>
      <c r="CY925" s="1" t="s">
        <v>11599</v>
      </c>
      <c r="CZ925" s="1" t="s">
        <v>138</v>
      </c>
      <c r="DA925" s="1" t="s">
        <v>111</v>
      </c>
      <c r="DB925" s="1" t="s">
        <v>112</v>
      </c>
    </row>
    <row r="926" spans="1:111" ht="15.6" customHeight="1" x14ac:dyDescent="0.25">
      <c r="A926" s="1" t="s">
        <v>11600</v>
      </c>
      <c r="B926" s="1" t="s">
        <v>238</v>
      </c>
      <c r="C926" s="2">
        <v>44057.221821064813</v>
      </c>
      <c r="D926" s="2">
        <v>44124</v>
      </c>
      <c r="E926" s="1" t="s">
        <v>180</v>
      </c>
      <c r="G926" s="1" t="s">
        <v>112</v>
      </c>
      <c r="H926" s="1" t="s">
        <v>112</v>
      </c>
      <c r="I926" s="1" t="s">
        <v>112</v>
      </c>
      <c r="J926" s="1" t="s">
        <v>939</v>
      </c>
      <c r="K926" s="1" t="s">
        <v>940</v>
      </c>
      <c r="L926" s="1" t="s">
        <v>941</v>
      </c>
      <c r="M926" s="1" t="s">
        <v>942</v>
      </c>
      <c r="N926" s="1" t="s">
        <v>116</v>
      </c>
      <c r="O926" s="1" t="s">
        <v>117</v>
      </c>
      <c r="P926" s="9">
        <v>96950</v>
      </c>
      <c r="Q926" s="1" t="s">
        <v>118</v>
      </c>
      <c r="S926" s="1">
        <v>16702352883</v>
      </c>
      <c r="U926" s="1">
        <v>561320</v>
      </c>
      <c r="V926" s="1" t="s">
        <v>119</v>
      </c>
      <c r="X926" s="1" t="s">
        <v>943</v>
      </c>
      <c r="Y926" s="1" t="s">
        <v>944</v>
      </c>
      <c r="Z926" s="1" t="s">
        <v>945</v>
      </c>
      <c r="AA926" s="1" t="s">
        <v>357</v>
      </c>
      <c r="AB926" s="1" t="s">
        <v>941</v>
      </c>
      <c r="AC926" s="1" t="s">
        <v>942</v>
      </c>
      <c r="AD926" s="1" t="s">
        <v>116</v>
      </c>
      <c r="AE926" s="1" t="s">
        <v>117</v>
      </c>
      <c r="AF926" s="9">
        <v>96950</v>
      </c>
      <c r="AG926" s="1" t="s">
        <v>118</v>
      </c>
      <c r="AI926" s="1">
        <v>16702352883</v>
      </c>
      <c r="AK926" s="1" t="s">
        <v>946</v>
      </c>
      <c r="BC926" s="1" t="str">
        <f>"35-3021.00"</f>
        <v>35-3021.00</v>
      </c>
      <c r="BD926" s="1" t="s">
        <v>2867</v>
      </c>
      <c r="BE926" s="1" t="s">
        <v>11601</v>
      </c>
      <c r="BF926" s="1" t="s">
        <v>11602</v>
      </c>
      <c r="BG926" s="1">
        <v>5</v>
      </c>
      <c r="BH926" s="1">
        <v>5</v>
      </c>
      <c r="BI926" s="2">
        <v>44136</v>
      </c>
      <c r="BJ926" s="2">
        <v>44500</v>
      </c>
      <c r="BK926" s="2">
        <v>44136</v>
      </c>
      <c r="BL926" s="2">
        <v>44500</v>
      </c>
      <c r="BM926" s="1">
        <v>35</v>
      </c>
      <c r="BN926" s="1">
        <v>6</v>
      </c>
      <c r="BO926" s="1">
        <v>5</v>
      </c>
      <c r="BP926" s="1">
        <v>6</v>
      </c>
      <c r="BQ926" s="1">
        <v>6</v>
      </c>
      <c r="BR926" s="1">
        <v>0</v>
      </c>
      <c r="BS926" s="1">
        <v>6</v>
      </c>
      <c r="BT926" s="1">
        <v>6</v>
      </c>
      <c r="BU926" s="1" t="str">
        <f>"12:00 PM"</f>
        <v>12:00 PM</v>
      </c>
      <c r="BV926" s="1" t="str">
        <f>"7:00 PM"</f>
        <v>7:00 PM</v>
      </c>
      <c r="BW926" s="1" t="s">
        <v>135</v>
      </c>
      <c r="BX926" s="1">
        <v>3</v>
      </c>
      <c r="BY926" s="1">
        <v>3</v>
      </c>
      <c r="BZ926" s="1" t="s">
        <v>112</v>
      </c>
      <c r="CA926" s="1">
        <v>0</v>
      </c>
      <c r="CB926" s="1" t="s">
        <v>11603</v>
      </c>
      <c r="CC926" s="1" t="s">
        <v>941</v>
      </c>
      <c r="CD926" s="1" t="s">
        <v>942</v>
      </c>
      <c r="CE926" s="1" t="s">
        <v>116</v>
      </c>
      <c r="CF926" s="1" t="s">
        <v>117</v>
      </c>
      <c r="CG926" s="1">
        <v>96950</v>
      </c>
      <c r="CH926" s="3">
        <v>7.41</v>
      </c>
      <c r="CI926" s="3">
        <v>7.5</v>
      </c>
      <c r="CJ926" s="3">
        <v>11.12</v>
      </c>
      <c r="CK926" s="3">
        <v>11.25</v>
      </c>
      <c r="CL926" s="1" t="s">
        <v>137</v>
      </c>
      <c r="CM926" s="1" t="s">
        <v>138</v>
      </c>
      <c r="CN926" s="1" t="s">
        <v>139</v>
      </c>
      <c r="CP926" s="1" t="s">
        <v>112</v>
      </c>
      <c r="CQ926" s="1" t="s">
        <v>111</v>
      </c>
      <c r="CR926" s="1" t="s">
        <v>112</v>
      </c>
      <c r="CS926" s="1" t="s">
        <v>111</v>
      </c>
      <c r="CT926" s="1" t="s">
        <v>111</v>
      </c>
      <c r="CU926" s="1" t="s">
        <v>111</v>
      </c>
      <c r="CV926" s="1" t="s">
        <v>138</v>
      </c>
      <c r="CW926" s="1" t="s">
        <v>138</v>
      </c>
      <c r="CX926" s="1">
        <v>16702352883</v>
      </c>
      <c r="CY926" s="1" t="s">
        <v>946</v>
      </c>
      <c r="CZ926" s="1" t="s">
        <v>138</v>
      </c>
      <c r="DA926" s="1" t="s">
        <v>111</v>
      </c>
      <c r="DB926" s="1" t="s">
        <v>112</v>
      </c>
    </row>
    <row r="927" spans="1:111" ht="15.6" customHeight="1" x14ac:dyDescent="0.25">
      <c r="A927" s="1" t="s">
        <v>11610</v>
      </c>
      <c r="B927" s="1" t="s">
        <v>238</v>
      </c>
      <c r="C927" s="2">
        <v>44139.767909722221</v>
      </c>
      <c r="D927" s="2">
        <v>44174</v>
      </c>
      <c r="E927" s="1" t="s">
        <v>180</v>
      </c>
      <c r="G927" s="1" t="s">
        <v>112</v>
      </c>
      <c r="H927" s="1" t="s">
        <v>112</v>
      </c>
      <c r="I927" s="1" t="s">
        <v>112</v>
      </c>
      <c r="J927" s="1" t="s">
        <v>3474</v>
      </c>
      <c r="K927" s="1" t="s">
        <v>138</v>
      </c>
      <c r="L927" s="1" t="s">
        <v>3476</v>
      </c>
      <c r="M927" s="1" t="s">
        <v>3477</v>
      </c>
      <c r="N927" s="1" t="s">
        <v>167</v>
      </c>
      <c r="O927" s="1" t="s">
        <v>117</v>
      </c>
      <c r="P927" s="9">
        <v>96950</v>
      </c>
      <c r="Q927" s="1" t="s">
        <v>118</v>
      </c>
      <c r="R927" s="1" t="s">
        <v>138</v>
      </c>
      <c r="S927" s="1">
        <v>16702368202</v>
      </c>
      <c r="T927" s="1">
        <v>3554</v>
      </c>
      <c r="U927" s="1">
        <v>62211</v>
      </c>
      <c r="V927" s="1" t="s">
        <v>119</v>
      </c>
      <c r="X927" s="1" t="s">
        <v>3478</v>
      </c>
      <c r="Y927" s="1" t="s">
        <v>3479</v>
      </c>
      <c r="Z927" s="1" t="s">
        <v>1701</v>
      </c>
      <c r="AA927" s="1" t="s">
        <v>3480</v>
      </c>
      <c r="AB927" s="1" t="s">
        <v>3476</v>
      </c>
      <c r="AC927" s="1" t="s">
        <v>3477</v>
      </c>
      <c r="AD927" s="1" t="s">
        <v>167</v>
      </c>
      <c r="AE927" s="1" t="s">
        <v>117</v>
      </c>
      <c r="AF927" s="9">
        <v>96950</v>
      </c>
      <c r="AG927" s="1" t="s">
        <v>118</v>
      </c>
      <c r="AH927" s="1" t="s">
        <v>138</v>
      </c>
      <c r="AI927" s="1">
        <v>16702368202</v>
      </c>
      <c r="AJ927" s="1">
        <v>3554</v>
      </c>
      <c r="AK927" s="1" t="s">
        <v>3481</v>
      </c>
      <c r="BC927" s="1" t="str">
        <f>"29-2011.00"</f>
        <v>29-2011.00</v>
      </c>
      <c r="BD927" s="1" t="s">
        <v>9558</v>
      </c>
      <c r="BE927" s="1" t="s">
        <v>10351</v>
      </c>
      <c r="BF927" s="1" t="s">
        <v>10352</v>
      </c>
      <c r="BG927" s="1">
        <v>1</v>
      </c>
      <c r="BH927" s="1">
        <v>1</v>
      </c>
      <c r="BI927" s="2">
        <v>44197</v>
      </c>
      <c r="BJ927" s="2">
        <v>44561</v>
      </c>
      <c r="BK927" s="2">
        <v>44197</v>
      </c>
      <c r="BL927" s="2">
        <v>44561</v>
      </c>
      <c r="BM927" s="1">
        <v>40</v>
      </c>
      <c r="BN927" s="1">
        <v>0</v>
      </c>
      <c r="BO927" s="1">
        <v>8</v>
      </c>
      <c r="BP927" s="1">
        <v>8</v>
      </c>
      <c r="BQ927" s="1">
        <v>8</v>
      </c>
      <c r="BR927" s="1">
        <v>8</v>
      </c>
      <c r="BS927" s="1">
        <v>8</v>
      </c>
      <c r="BT927" s="1">
        <v>0</v>
      </c>
      <c r="BU927" s="1" t="str">
        <f>"7:00 AM"</f>
        <v>7:00 AM</v>
      </c>
      <c r="BV927" s="1" t="str">
        <f>"4:00 PM"</f>
        <v>4:00 PM</v>
      </c>
      <c r="BW927" s="1" t="s">
        <v>193</v>
      </c>
      <c r="BX927" s="1">
        <v>0</v>
      </c>
      <c r="BY927" s="1">
        <v>36</v>
      </c>
      <c r="BZ927" s="1" t="s">
        <v>112</v>
      </c>
      <c r="CA927" s="1">
        <v>0</v>
      </c>
      <c r="CB927" s="1" t="s">
        <v>10353</v>
      </c>
      <c r="CC927" s="1" t="s">
        <v>3476</v>
      </c>
      <c r="CD927" s="1" t="s">
        <v>3477</v>
      </c>
      <c r="CE927" s="1" t="s">
        <v>167</v>
      </c>
      <c r="CF927" s="1" t="s">
        <v>117</v>
      </c>
      <c r="CG927" s="1">
        <v>96950</v>
      </c>
      <c r="CH927" s="3">
        <v>15.24</v>
      </c>
      <c r="CI927" s="3">
        <v>23.57</v>
      </c>
      <c r="CJ927" s="3">
        <v>22.86</v>
      </c>
      <c r="CK927" s="3">
        <v>35.35</v>
      </c>
      <c r="CL927" s="1" t="s">
        <v>137</v>
      </c>
      <c r="CM927" s="1" t="s">
        <v>3486</v>
      </c>
      <c r="CN927" s="1" t="s">
        <v>139</v>
      </c>
      <c r="CP927" s="1" t="s">
        <v>112</v>
      </c>
      <c r="CQ927" s="1" t="s">
        <v>111</v>
      </c>
      <c r="CR927" s="1" t="s">
        <v>112</v>
      </c>
      <c r="CS927" s="1" t="s">
        <v>111</v>
      </c>
      <c r="CT927" s="1" t="s">
        <v>138</v>
      </c>
      <c r="CU927" s="1" t="s">
        <v>111</v>
      </c>
      <c r="CV927" s="1" t="s">
        <v>138</v>
      </c>
      <c r="CW927" s="1" t="s">
        <v>3487</v>
      </c>
      <c r="CX927" s="1">
        <v>16702368202</v>
      </c>
      <c r="CY927" s="1" t="s">
        <v>3488</v>
      </c>
      <c r="CZ927" s="1" t="s">
        <v>3489</v>
      </c>
      <c r="DA927" s="1" t="s">
        <v>111</v>
      </c>
      <c r="DB927" s="1" t="s">
        <v>112</v>
      </c>
      <c r="DC927" s="1" t="s">
        <v>890</v>
      </c>
      <c r="DD927" s="1" t="s">
        <v>3490</v>
      </c>
      <c r="DE927" s="1" t="s">
        <v>3491</v>
      </c>
      <c r="DF927" s="1" t="s">
        <v>3474</v>
      </c>
      <c r="DG927" s="1" t="s">
        <v>3492</v>
      </c>
    </row>
    <row r="928" spans="1:111" ht="15.6" customHeight="1" x14ac:dyDescent="0.25">
      <c r="A928" s="1" t="s">
        <v>11611</v>
      </c>
      <c r="B928" s="1" t="s">
        <v>238</v>
      </c>
      <c r="C928" s="2">
        <v>44146.383992476854</v>
      </c>
      <c r="D928" s="2">
        <v>44193</v>
      </c>
      <c r="E928" s="1" t="s">
        <v>110</v>
      </c>
      <c r="F928" s="2">
        <v>44103.833333333336</v>
      </c>
      <c r="G928" s="1" t="s">
        <v>112</v>
      </c>
      <c r="H928" s="1" t="s">
        <v>112</v>
      </c>
      <c r="I928" s="1" t="s">
        <v>112</v>
      </c>
      <c r="J928" s="1" t="s">
        <v>2017</v>
      </c>
      <c r="K928" s="1" t="s">
        <v>2017</v>
      </c>
      <c r="L928" s="1" t="s">
        <v>2018</v>
      </c>
      <c r="N928" s="1" t="s">
        <v>116</v>
      </c>
      <c r="O928" s="1" t="s">
        <v>117</v>
      </c>
      <c r="P928" s="9">
        <v>96950</v>
      </c>
      <c r="Q928" s="1" t="s">
        <v>118</v>
      </c>
      <c r="S928" s="1">
        <v>16702358165</v>
      </c>
      <c r="U928" s="1">
        <v>448190</v>
      </c>
      <c r="V928" s="1" t="s">
        <v>119</v>
      </c>
      <c r="X928" s="1" t="s">
        <v>2440</v>
      </c>
      <c r="Y928" s="1" t="s">
        <v>2441</v>
      </c>
      <c r="Z928" s="1" t="s">
        <v>2029</v>
      </c>
      <c r="AA928" s="1" t="s">
        <v>171</v>
      </c>
      <c r="AB928" s="1" t="s">
        <v>3670</v>
      </c>
      <c r="AD928" s="1" t="s">
        <v>116</v>
      </c>
      <c r="AE928" s="1" t="s">
        <v>117</v>
      </c>
      <c r="AF928" s="9">
        <v>96950</v>
      </c>
      <c r="AG928" s="1" t="s">
        <v>118</v>
      </c>
      <c r="AI928" s="1">
        <v>16702358165</v>
      </c>
      <c r="AK928" s="1" t="s">
        <v>2021</v>
      </c>
      <c r="BC928" s="1" t="str">
        <f>"51-6052.00"</f>
        <v>51-6052.00</v>
      </c>
      <c r="BD928" s="1" t="s">
        <v>1224</v>
      </c>
      <c r="BE928" s="1" t="s">
        <v>10931</v>
      </c>
      <c r="BF928" s="1" t="s">
        <v>10932</v>
      </c>
      <c r="BG928" s="1">
        <v>1</v>
      </c>
      <c r="BH928" s="1">
        <v>1</v>
      </c>
      <c r="BI928" s="2">
        <v>44180</v>
      </c>
      <c r="BJ928" s="2">
        <v>44469</v>
      </c>
      <c r="BK928" s="2">
        <v>44193</v>
      </c>
      <c r="BL928" s="2">
        <v>44469</v>
      </c>
      <c r="BM928" s="1">
        <v>35</v>
      </c>
      <c r="BN928" s="1">
        <v>0</v>
      </c>
      <c r="BO928" s="1">
        <v>7</v>
      </c>
      <c r="BP928" s="1">
        <v>7</v>
      </c>
      <c r="BQ928" s="1">
        <v>7</v>
      </c>
      <c r="BR928" s="1">
        <v>7</v>
      </c>
      <c r="BS928" s="1">
        <v>7</v>
      </c>
      <c r="BT928" s="1">
        <v>0</v>
      </c>
      <c r="BU928" s="1" t="str">
        <f>"9:00 AM"</f>
        <v>9:00 AM</v>
      </c>
      <c r="BV928" s="1" t="str">
        <f t="shared" ref="BV928:BV933" si="27">"5:00 PM"</f>
        <v>5:00 PM</v>
      </c>
      <c r="BW928" s="1" t="s">
        <v>230</v>
      </c>
      <c r="BX928" s="1">
        <v>0</v>
      </c>
      <c r="BY928" s="1">
        <v>6</v>
      </c>
      <c r="BZ928" s="1" t="s">
        <v>112</v>
      </c>
      <c r="CA928" s="1">
        <v>0</v>
      </c>
      <c r="CB928" s="1" t="s">
        <v>11612</v>
      </c>
      <c r="CC928" s="1" t="s">
        <v>3674</v>
      </c>
      <c r="CD928" s="1" t="s">
        <v>3675</v>
      </c>
      <c r="CE928" s="1" t="s">
        <v>116</v>
      </c>
      <c r="CF928" s="1" t="s">
        <v>117</v>
      </c>
      <c r="CG928" s="1">
        <v>96950</v>
      </c>
      <c r="CH928" s="3">
        <v>10.38</v>
      </c>
      <c r="CI928" s="3">
        <v>10.38</v>
      </c>
      <c r="CJ928" s="3">
        <v>0</v>
      </c>
      <c r="CK928" s="3">
        <v>0</v>
      </c>
      <c r="CL928" s="1" t="s">
        <v>137</v>
      </c>
      <c r="CM928" s="1" t="s">
        <v>230</v>
      </c>
      <c r="CN928" s="1" t="s">
        <v>139</v>
      </c>
      <c r="CP928" s="1" t="s">
        <v>112</v>
      </c>
      <c r="CQ928" s="1" t="s">
        <v>111</v>
      </c>
      <c r="CR928" s="1" t="s">
        <v>112</v>
      </c>
      <c r="CS928" s="1" t="s">
        <v>112</v>
      </c>
      <c r="CT928" s="1" t="s">
        <v>138</v>
      </c>
      <c r="CU928" s="1" t="s">
        <v>111</v>
      </c>
      <c r="CV928" s="1" t="s">
        <v>138</v>
      </c>
      <c r="CW928" s="1" t="s">
        <v>1633</v>
      </c>
      <c r="CX928" s="1">
        <v>16702358165</v>
      </c>
      <c r="CY928" s="1" t="s">
        <v>2021</v>
      </c>
      <c r="CZ928" s="1" t="s">
        <v>138</v>
      </c>
      <c r="DA928" s="1" t="s">
        <v>111</v>
      </c>
      <c r="DB928" s="1" t="s">
        <v>112</v>
      </c>
      <c r="DC928" s="1" t="s">
        <v>2440</v>
      </c>
      <c r="DD928" s="1" t="s">
        <v>2441</v>
      </c>
      <c r="DE928" s="1" t="s">
        <v>2029</v>
      </c>
      <c r="DF928" s="1" t="s">
        <v>2017</v>
      </c>
      <c r="DG928" s="1" t="s">
        <v>2021</v>
      </c>
    </row>
    <row r="929" spans="1:111" ht="15.6" customHeight="1" x14ac:dyDescent="0.25">
      <c r="A929" s="1" t="s">
        <v>11613</v>
      </c>
      <c r="B929" s="1" t="s">
        <v>238</v>
      </c>
      <c r="C929" s="2">
        <v>44095.103027314814</v>
      </c>
      <c r="D929" s="2">
        <v>44160</v>
      </c>
      <c r="E929" s="1" t="s">
        <v>180</v>
      </c>
      <c r="G929" s="1" t="s">
        <v>112</v>
      </c>
      <c r="H929" s="1" t="s">
        <v>112</v>
      </c>
      <c r="I929" s="1" t="s">
        <v>112</v>
      </c>
      <c r="J929" s="1" t="s">
        <v>8524</v>
      </c>
      <c r="L929" s="1" t="s">
        <v>2135</v>
      </c>
      <c r="M929" s="1" t="s">
        <v>2136</v>
      </c>
      <c r="N929" s="1" t="s">
        <v>167</v>
      </c>
      <c r="O929" s="1" t="s">
        <v>117</v>
      </c>
      <c r="P929" s="9">
        <v>96950</v>
      </c>
      <c r="Q929" s="1" t="s">
        <v>118</v>
      </c>
      <c r="R929" s="1" t="s">
        <v>1856</v>
      </c>
      <c r="S929" s="1">
        <v>16702352653</v>
      </c>
      <c r="T929" s="1">
        <v>324</v>
      </c>
      <c r="U929" s="1">
        <v>424490</v>
      </c>
      <c r="V929" s="1" t="s">
        <v>119</v>
      </c>
      <c r="X929" s="1" t="s">
        <v>2138</v>
      </c>
      <c r="Y929" s="1" t="s">
        <v>2139</v>
      </c>
      <c r="Z929" s="1" t="s">
        <v>2140</v>
      </c>
      <c r="AA929" s="1" t="s">
        <v>2141</v>
      </c>
      <c r="AB929" s="1" t="s">
        <v>2135</v>
      </c>
      <c r="AC929" s="1" t="s">
        <v>8526</v>
      </c>
      <c r="AD929" s="1" t="s">
        <v>167</v>
      </c>
      <c r="AE929" s="1" t="s">
        <v>117</v>
      </c>
      <c r="AF929" s="9">
        <v>96950</v>
      </c>
      <c r="AG929" s="1" t="s">
        <v>118</v>
      </c>
      <c r="AH929" s="1" t="s">
        <v>1856</v>
      </c>
      <c r="AI929" s="1">
        <v>16702352653</v>
      </c>
      <c r="AJ929" s="1">
        <v>324</v>
      </c>
      <c r="AK929" s="1" t="s">
        <v>2142</v>
      </c>
      <c r="BC929" s="1" t="str">
        <f>"43-3031.00"</f>
        <v>43-3031.00</v>
      </c>
      <c r="BD929" s="1" t="s">
        <v>389</v>
      </c>
      <c r="BE929" s="1" t="s">
        <v>8527</v>
      </c>
      <c r="BF929" s="1" t="s">
        <v>763</v>
      </c>
      <c r="BG929" s="1">
        <v>1</v>
      </c>
      <c r="BH929" s="1">
        <v>1</v>
      </c>
      <c r="BI929" s="2">
        <v>44197</v>
      </c>
      <c r="BJ929" s="2">
        <v>44561</v>
      </c>
      <c r="BK929" s="2">
        <v>44197</v>
      </c>
      <c r="BL929" s="2">
        <v>44561</v>
      </c>
      <c r="BM929" s="1">
        <v>40</v>
      </c>
      <c r="BN929" s="1">
        <v>0</v>
      </c>
      <c r="BO929" s="1">
        <v>8</v>
      </c>
      <c r="BP929" s="1">
        <v>8</v>
      </c>
      <c r="BQ929" s="1">
        <v>8</v>
      </c>
      <c r="BR929" s="1">
        <v>8</v>
      </c>
      <c r="BS929" s="1">
        <v>8</v>
      </c>
      <c r="BT929" s="1">
        <v>0</v>
      </c>
      <c r="BU929" s="1" t="str">
        <f>"8:00 AM"</f>
        <v>8:00 AM</v>
      </c>
      <c r="BV929" s="1" t="str">
        <f t="shared" si="27"/>
        <v>5:00 PM</v>
      </c>
      <c r="BW929" s="1" t="s">
        <v>392</v>
      </c>
      <c r="BX929" s="1">
        <v>0</v>
      </c>
      <c r="BY929" s="1">
        <v>12</v>
      </c>
      <c r="BZ929" s="1" t="s">
        <v>112</v>
      </c>
      <c r="CA929" s="1">
        <v>0</v>
      </c>
      <c r="CB929" s="1" t="s">
        <v>8528</v>
      </c>
      <c r="CC929" s="1" t="s">
        <v>2135</v>
      </c>
      <c r="CD929" s="1" t="s">
        <v>2136</v>
      </c>
      <c r="CE929" s="1" t="s">
        <v>167</v>
      </c>
      <c r="CF929" s="1" t="s">
        <v>117</v>
      </c>
      <c r="CG929" s="1">
        <v>96950</v>
      </c>
      <c r="CH929" s="3">
        <v>13.9</v>
      </c>
      <c r="CI929" s="3">
        <v>16.25</v>
      </c>
      <c r="CJ929" s="3">
        <v>20.85</v>
      </c>
      <c r="CK929" s="3">
        <v>24.37</v>
      </c>
      <c r="CL929" s="1" t="s">
        <v>137</v>
      </c>
      <c r="CM929" s="1" t="s">
        <v>138</v>
      </c>
      <c r="CN929" s="1" t="s">
        <v>139</v>
      </c>
      <c r="CP929" s="1" t="s">
        <v>112</v>
      </c>
      <c r="CQ929" s="1" t="s">
        <v>111</v>
      </c>
      <c r="CR929" s="1" t="s">
        <v>112</v>
      </c>
      <c r="CS929" s="1" t="s">
        <v>111</v>
      </c>
      <c r="CT929" s="1" t="s">
        <v>138</v>
      </c>
      <c r="CU929" s="1" t="s">
        <v>111</v>
      </c>
      <c r="CV929" s="1" t="s">
        <v>138</v>
      </c>
      <c r="CW929" s="1" t="s">
        <v>2147</v>
      </c>
      <c r="CX929" s="1">
        <v>16702352653</v>
      </c>
      <c r="CY929" s="1" t="s">
        <v>2148</v>
      </c>
      <c r="CZ929" s="1" t="s">
        <v>380</v>
      </c>
      <c r="DA929" s="1" t="s">
        <v>111</v>
      </c>
      <c r="DB929" s="1" t="s">
        <v>112</v>
      </c>
    </row>
    <row r="930" spans="1:111" ht="15.6" customHeight="1" x14ac:dyDescent="0.25">
      <c r="A930" s="1" t="s">
        <v>11614</v>
      </c>
      <c r="B930" s="1" t="s">
        <v>238</v>
      </c>
      <c r="C930" s="2">
        <v>44053.137095138889</v>
      </c>
      <c r="D930" s="2">
        <v>44137</v>
      </c>
      <c r="E930" s="1" t="s">
        <v>180</v>
      </c>
      <c r="G930" s="1" t="s">
        <v>111</v>
      </c>
      <c r="H930" s="1" t="s">
        <v>112</v>
      </c>
      <c r="I930" s="1" t="s">
        <v>112</v>
      </c>
      <c r="J930" s="1" t="s">
        <v>6575</v>
      </c>
      <c r="K930" s="1" t="s">
        <v>6575</v>
      </c>
      <c r="L930" s="1" t="s">
        <v>7662</v>
      </c>
      <c r="M930" s="1" t="s">
        <v>6577</v>
      </c>
      <c r="N930" s="1" t="s">
        <v>6579</v>
      </c>
      <c r="O930" s="1" t="s">
        <v>117</v>
      </c>
      <c r="P930" s="9">
        <v>96950</v>
      </c>
      <c r="Q930" s="1" t="s">
        <v>118</v>
      </c>
      <c r="R930" s="1" t="s">
        <v>116</v>
      </c>
      <c r="S930" s="1">
        <v>16703223858</v>
      </c>
      <c r="U930" s="1">
        <v>488510</v>
      </c>
      <c r="V930" s="1" t="s">
        <v>119</v>
      </c>
      <c r="X930" s="1" t="s">
        <v>1645</v>
      </c>
      <c r="Y930" s="1" t="s">
        <v>3158</v>
      </c>
      <c r="Z930" s="1" t="s">
        <v>6578</v>
      </c>
      <c r="AA930" s="1" t="s">
        <v>245</v>
      </c>
      <c r="AB930" s="1" t="s">
        <v>7663</v>
      </c>
      <c r="AC930" s="1" t="s">
        <v>6577</v>
      </c>
      <c r="AD930" s="1" t="s">
        <v>6579</v>
      </c>
      <c r="AE930" s="1" t="s">
        <v>117</v>
      </c>
      <c r="AF930" s="9">
        <v>96950</v>
      </c>
      <c r="AG930" s="1" t="s">
        <v>118</v>
      </c>
      <c r="AH930" s="1" t="s">
        <v>116</v>
      </c>
      <c r="AI930" s="1">
        <v>16703223858</v>
      </c>
      <c r="AK930" s="1" t="s">
        <v>6580</v>
      </c>
      <c r="BC930" s="1" t="str">
        <f>"13-2011.01"</f>
        <v>13-2011.01</v>
      </c>
      <c r="BD930" s="1" t="s">
        <v>932</v>
      </c>
      <c r="BE930" s="1" t="s">
        <v>11615</v>
      </c>
      <c r="BF930" s="1" t="s">
        <v>6582</v>
      </c>
      <c r="BG930" s="1">
        <v>1</v>
      </c>
      <c r="BH930" s="1">
        <v>1</v>
      </c>
      <c r="BI930" s="2">
        <v>44105</v>
      </c>
      <c r="BJ930" s="2">
        <v>45199</v>
      </c>
      <c r="BK930" s="2">
        <v>44137</v>
      </c>
      <c r="BL930" s="2">
        <v>45199</v>
      </c>
      <c r="BM930" s="1">
        <v>40</v>
      </c>
      <c r="BN930" s="1">
        <v>0</v>
      </c>
      <c r="BO930" s="1">
        <v>8</v>
      </c>
      <c r="BP930" s="1">
        <v>8</v>
      </c>
      <c r="BQ930" s="1">
        <v>8</v>
      </c>
      <c r="BR930" s="1">
        <v>8</v>
      </c>
      <c r="BS930" s="1">
        <v>8</v>
      </c>
      <c r="BT930" s="1">
        <v>0</v>
      </c>
      <c r="BU930" s="1" t="str">
        <f>"8:00 AM"</f>
        <v>8:00 AM</v>
      </c>
      <c r="BV930" s="1" t="str">
        <f t="shared" si="27"/>
        <v>5:00 PM</v>
      </c>
      <c r="BW930" s="1" t="s">
        <v>193</v>
      </c>
      <c r="BX930" s="1">
        <v>0</v>
      </c>
      <c r="BY930" s="1">
        <v>48</v>
      </c>
      <c r="BZ930" s="1" t="s">
        <v>112</v>
      </c>
      <c r="CA930" s="1">
        <v>0</v>
      </c>
      <c r="CB930" s="1" t="s">
        <v>11616</v>
      </c>
      <c r="CC930" s="1" t="s">
        <v>7663</v>
      </c>
      <c r="CD930" s="1" t="s">
        <v>6577</v>
      </c>
      <c r="CE930" s="1" t="s">
        <v>11617</v>
      </c>
      <c r="CF930" s="1" t="s">
        <v>117</v>
      </c>
      <c r="CG930" s="1">
        <v>96950</v>
      </c>
      <c r="CH930" s="3">
        <v>12.86</v>
      </c>
      <c r="CI930" s="3">
        <v>21.5</v>
      </c>
      <c r="CJ930" s="3">
        <v>19.29</v>
      </c>
      <c r="CK930" s="3">
        <v>32.25</v>
      </c>
      <c r="CL930" s="1" t="s">
        <v>137</v>
      </c>
      <c r="CN930" s="1" t="s">
        <v>139</v>
      </c>
      <c r="CP930" s="1" t="s">
        <v>112</v>
      </c>
      <c r="CQ930" s="1" t="s">
        <v>111</v>
      </c>
      <c r="CR930" s="1" t="s">
        <v>112</v>
      </c>
      <c r="CS930" s="1" t="s">
        <v>111</v>
      </c>
      <c r="CT930" s="1" t="s">
        <v>111</v>
      </c>
      <c r="CU930" s="1" t="s">
        <v>111</v>
      </c>
      <c r="CV930" s="1" t="s">
        <v>138</v>
      </c>
      <c r="CW930" s="1" t="s">
        <v>11618</v>
      </c>
      <c r="CX930" s="1">
        <v>16703223858</v>
      </c>
      <c r="CY930" s="1" t="s">
        <v>6580</v>
      </c>
      <c r="CZ930" s="1" t="s">
        <v>168</v>
      </c>
      <c r="DA930" s="1" t="s">
        <v>111</v>
      </c>
      <c r="DB930" s="1" t="s">
        <v>112</v>
      </c>
    </row>
    <row r="931" spans="1:111" ht="15.6" customHeight="1" x14ac:dyDescent="0.25">
      <c r="A931" s="1" t="s">
        <v>11630</v>
      </c>
      <c r="B931" s="1" t="s">
        <v>238</v>
      </c>
      <c r="C931" s="2">
        <v>44138.803464004632</v>
      </c>
      <c r="D931" s="2">
        <v>44169</v>
      </c>
      <c r="E931" s="1" t="s">
        <v>110</v>
      </c>
      <c r="F931" s="2">
        <v>44195.791666666664</v>
      </c>
      <c r="G931" s="1" t="s">
        <v>111</v>
      </c>
      <c r="H931" s="1" t="s">
        <v>112</v>
      </c>
      <c r="I931" s="1" t="s">
        <v>112</v>
      </c>
      <c r="J931" s="1" t="s">
        <v>11631</v>
      </c>
      <c r="L931" s="1" t="s">
        <v>6949</v>
      </c>
      <c r="M931" s="1" t="s">
        <v>11632</v>
      </c>
      <c r="N931" s="1" t="s">
        <v>167</v>
      </c>
      <c r="O931" s="1" t="s">
        <v>117</v>
      </c>
      <c r="P931" s="9">
        <v>96950</v>
      </c>
      <c r="Q931" s="1" t="s">
        <v>118</v>
      </c>
      <c r="S931" s="1">
        <v>16702346552</v>
      </c>
      <c r="U931" s="1">
        <v>53111</v>
      </c>
      <c r="V931" s="1" t="s">
        <v>119</v>
      </c>
      <c r="X931" s="1" t="s">
        <v>262</v>
      </c>
      <c r="Y931" s="1" t="s">
        <v>11633</v>
      </c>
      <c r="Z931" s="1" t="s">
        <v>11634</v>
      </c>
      <c r="AA931" s="1" t="s">
        <v>6952</v>
      </c>
      <c r="AB931" s="1" t="s">
        <v>6949</v>
      </c>
      <c r="AC931" s="1" t="s">
        <v>11635</v>
      </c>
      <c r="AD931" s="1" t="s">
        <v>167</v>
      </c>
      <c r="AE931" s="1" t="s">
        <v>117</v>
      </c>
      <c r="AF931" s="9">
        <v>96950</v>
      </c>
      <c r="AG931" s="1" t="s">
        <v>118</v>
      </c>
      <c r="AI931" s="1">
        <v>16702346552</v>
      </c>
      <c r="AK931" s="1" t="s">
        <v>11636</v>
      </c>
      <c r="BC931" s="1" t="str">
        <f>"13-2011.01"</f>
        <v>13-2011.01</v>
      </c>
      <c r="BD931" s="1" t="s">
        <v>932</v>
      </c>
      <c r="BE931" s="1" t="s">
        <v>11637</v>
      </c>
      <c r="BF931" s="1" t="s">
        <v>511</v>
      </c>
      <c r="BG931" s="1">
        <v>1</v>
      </c>
      <c r="BH931" s="1">
        <v>1</v>
      </c>
      <c r="BI931" s="2">
        <v>44197</v>
      </c>
      <c r="BJ931" s="2">
        <v>45291</v>
      </c>
      <c r="BK931" s="2">
        <v>44197</v>
      </c>
      <c r="BL931" s="2">
        <v>45291</v>
      </c>
      <c r="BM931" s="1">
        <v>40</v>
      </c>
      <c r="BN931" s="1">
        <v>0</v>
      </c>
      <c r="BO931" s="1">
        <v>8</v>
      </c>
      <c r="BP931" s="1">
        <v>8</v>
      </c>
      <c r="BQ931" s="1">
        <v>8</v>
      </c>
      <c r="BR931" s="1">
        <v>8</v>
      </c>
      <c r="BS931" s="1">
        <v>8</v>
      </c>
      <c r="BT931" s="1">
        <v>0</v>
      </c>
      <c r="BU931" s="1" t="str">
        <f>"8:00 AM"</f>
        <v>8:00 AM</v>
      </c>
      <c r="BV931" s="1" t="str">
        <f t="shared" si="27"/>
        <v>5:00 PM</v>
      </c>
      <c r="BW931" s="1" t="s">
        <v>193</v>
      </c>
      <c r="BX931" s="1">
        <v>0</v>
      </c>
      <c r="BY931" s="1">
        <v>36</v>
      </c>
      <c r="BZ931" s="1" t="s">
        <v>112</v>
      </c>
      <c r="CA931" s="1">
        <v>0</v>
      </c>
      <c r="CB931" s="1" t="s">
        <v>11638</v>
      </c>
      <c r="CC931" s="1" t="s">
        <v>11639</v>
      </c>
      <c r="CE931" s="1" t="s">
        <v>167</v>
      </c>
      <c r="CF931" s="1" t="s">
        <v>117</v>
      </c>
      <c r="CG931" s="1">
        <v>96950</v>
      </c>
      <c r="CH931" s="3">
        <v>14.85</v>
      </c>
      <c r="CI931" s="3">
        <v>14.85</v>
      </c>
      <c r="CJ931" s="3">
        <v>0</v>
      </c>
      <c r="CK931" s="3">
        <v>0</v>
      </c>
      <c r="CL931" s="1" t="s">
        <v>137</v>
      </c>
      <c r="CM931" s="1" t="s">
        <v>138</v>
      </c>
      <c r="CN931" s="1" t="s">
        <v>139</v>
      </c>
      <c r="CP931" s="1" t="s">
        <v>112</v>
      </c>
      <c r="CQ931" s="1" t="s">
        <v>111</v>
      </c>
      <c r="CR931" s="1" t="s">
        <v>112</v>
      </c>
      <c r="CS931" s="1" t="s">
        <v>112</v>
      </c>
      <c r="CT931" s="1" t="s">
        <v>138</v>
      </c>
      <c r="CU931" s="1" t="s">
        <v>111</v>
      </c>
      <c r="CV931" s="1" t="s">
        <v>138</v>
      </c>
      <c r="CW931" s="1" t="s">
        <v>11640</v>
      </c>
      <c r="CX931" s="1">
        <v>16702346552</v>
      </c>
      <c r="CY931" s="1" t="s">
        <v>11636</v>
      </c>
      <c r="CZ931" s="1" t="s">
        <v>138</v>
      </c>
      <c r="DA931" s="1" t="s">
        <v>111</v>
      </c>
      <c r="DB931" s="1" t="s">
        <v>112</v>
      </c>
    </row>
    <row r="932" spans="1:111" ht="15.6" customHeight="1" x14ac:dyDescent="0.25">
      <c r="A932" s="1" t="s">
        <v>11641</v>
      </c>
      <c r="B932" s="1" t="s">
        <v>238</v>
      </c>
      <c r="C932" s="2">
        <v>44084.31298263889</v>
      </c>
      <c r="D932" s="2">
        <v>44152</v>
      </c>
      <c r="E932" s="1" t="s">
        <v>180</v>
      </c>
      <c r="G932" s="1" t="s">
        <v>112</v>
      </c>
      <c r="H932" s="1" t="s">
        <v>112</v>
      </c>
      <c r="I932" s="1" t="s">
        <v>112</v>
      </c>
      <c r="J932" s="1" t="s">
        <v>5543</v>
      </c>
      <c r="L932" s="1" t="s">
        <v>7710</v>
      </c>
      <c r="N932" s="1" t="s">
        <v>116</v>
      </c>
      <c r="O932" s="1" t="s">
        <v>117</v>
      </c>
      <c r="P932" s="9">
        <v>96950</v>
      </c>
      <c r="Q932" s="1" t="s">
        <v>118</v>
      </c>
      <c r="S932" s="1">
        <v>16702333839</v>
      </c>
      <c r="U932" s="1">
        <v>236220</v>
      </c>
      <c r="V932" s="1" t="s">
        <v>119</v>
      </c>
      <c r="X932" s="1" t="s">
        <v>5544</v>
      </c>
      <c r="Y932" s="1" t="s">
        <v>5545</v>
      </c>
      <c r="Z932" s="1" t="s">
        <v>1319</v>
      </c>
      <c r="AA932" s="1" t="s">
        <v>387</v>
      </c>
      <c r="AB932" s="1" t="s">
        <v>7711</v>
      </c>
      <c r="AD932" s="1" t="s">
        <v>116</v>
      </c>
      <c r="AE932" s="1" t="s">
        <v>117</v>
      </c>
      <c r="AF932" s="9">
        <v>96950</v>
      </c>
      <c r="AG932" s="1" t="s">
        <v>118</v>
      </c>
      <c r="AI932" s="1">
        <v>16702333839</v>
      </c>
      <c r="AK932" s="1" t="s">
        <v>5546</v>
      </c>
      <c r="BC932" s="1" t="str">
        <f>"35-3021.00"</f>
        <v>35-3021.00</v>
      </c>
      <c r="BD932" s="1" t="s">
        <v>2867</v>
      </c>
      <c r="BE932" s="1" t="s">
        <v>7712</v>
      </c>
      <c r="BF932" s="1" t="s">
        <v>4331</v>
      </c>
      <c r="BG932" s="1">
        <v>10</v>
      </c>
      <c r="BH932" s="1">
        <v>10</v>
      </c>
      <c r="BI932" s="2">
        <v>44105</v>
      </c>
      <c r="BJ932" s="2">
        <v>44469</v>
      </c>
      <c r="BK932" s="2">
        <v>44153</v>
      </c>
      <c r="BL932" s="2">
        <v>44469</v>
      </c>
      <c r="BM932" s="1">
        <v>35</v>
      </c>
      <c r="BN932" s="1">
        <v>7</v>
      </c>
      <c r="BO932" s="1">
        <v>0</v>
      </c>
      <c r="BP932" s="1">
        <v>7</v>
      </c>
      <c r="BQ932" s="1">
        <v>0</v>
      </c>
      <c r="BR932" s="1">
        <v>7</v>
      </c>
      <c r="BS932" s="1">
        <v>7</v>
      </c>
      <c r="BT932" s="1">
        <v>7</v>
      </c>
      <c r="BU932" s="1" t="str">
        <f>"10:00 AM"</f>
        <v>10:00 AM</v>
      </c>
      <c r="BV932" s="1" t="str">
        <f t="shared" si="27"/>
        <v>5:00 PM</v>
      </c>
      <c r="BW932" s="1" t="s">
        <v>135</v>
      </c>
      <c r="BX932" s="1">
        <v>0</v>
      </c>
      <c r="BY932" s="1">
        <v>3</v>
      </c>
      <c r="BZ932" s="1" t="s">
        <v>112</v>
      </c>
      <c r="CA932" s="1">
        <v>0</v>
      </c>
      <c r="CB932" s="4" t="s">
        <v>7713</v>
      </c>
      <c r="CC932" s="1" t="s">
        <v>7710</v>
      </c>
      <c r="CE932" s="1" t="s">
        <v>116</v>
      </c>
      <c r="CF932" s="1" t="s">
        <v>117</v>
      </c>
      <c r="CG932" s="1">
        <v>96950</v>
      </c>
      <c r="CH932" s="3">
        <v>9.75</v>
      </c>
      <c r="CI932" s="3">
        <v>14.62</v>
      </c>
      <c r="CJ932" s="3">
        <v>14.62</v>
      </c>
      <c r="CK932" s="3">
        <v>21.93</v>
      </c>
      <c r="CL932" s="1" t="s">
        <v>137</v>
      </c>
      <c r="CM932" s="1" t="s">
        <v>11642</v>
      </c>
      <c r="CN932" s="1" t="s">
        <v>139</v>
      </c>
      <c r="CP932" s="1" t="s">
        <v>112</v>
      </c>
      <c r="CQ932" s="1" t="s">
        <v>111</v>
      </c>
      <c r="CR932" s="1" t="s">
        <v>112</v>
      </c>
      <c r="CS932" s="1" t="s">
        <v>111</v>
      </c>
      <c r="CT932" s="1" t="s">
        <v>138</v>
      </c>
      <c r="CU932" s="1" t="s">
        <v>111</v>
      </c>
      <c r="CV932" s="1" t="s">
        <v>111</v>
      </c>
      <c r="CW932" s="1" t="s">
        <v>11643</v>
      </c>
      <c r="CX932" s="1">
        <v>16702333839</v>
      </c>
      <c r="CY932" s="1" t="s">
        <v>5546</v>
      </c>
      <c r="CZ932" s="1" t="s">
        <v>138</v>
      </c>
      <c r="DA932" s="1" t="s">
        <v>111</v>
      </c>
      <c r="DB932" s="1" t="s">
        <v>112</v>
      </c>
    </row>
    <row r="933" spans="1:111" ht="15.6" customHeight="1" x14ac:dyDescent="0.25">
      <c r="A933" s="1" t="s">
        <v>11644</v>
      </c>
      <c r="B933" s="1" t="s">
        <v>238</v>
      </c>
      <c r="C933" s="2">
        <v>44127.049346990738</v>
      </c>
      <c r="D933" s="2">
        <v>44168</v>
      </c>
      <c r="E933" s="1" t="s">
        <v>180</v>
      </c>
      <c r="G933" s="1" t="s">
        <v>112</v>
      </c>
      <c r="H933" s="1" t="s">
        <v>112</v>
      </c>
      <c r="I933" s="1" t="s">
        <v>112</v>
      </c>
      <c r="J933" s="1" t="s">
        <v>11645</v>
      </c>
      <c r="L933" s="1" t="s">
        <v>11646</v>
      </c>
      <c r="N933" s="1" t="s">
        <v>116</v>
      </c>
      <c r="O933" s="1" t="s">
        <v>117</v>
      </c>
      <c r="P933" s="9">
        <v>96950</v>
      </c>
      <c r="Q933" s="1" t="s">
        <v>118</v>
      </c>
      <c r="S933" s="1">
        <v>16702352810</v>
      </c>
      <c r="U933" s="1">
        <v>42499</v>
      </c>
      <c r="V933" s="1" t="s">
        <v>119</v>
      </c>
      <c r="X933" s="1" t="s">
        <v>2076</v>
      </c>
      <c r="Y933" s="1" t="s">
        <v>4844</v>
      </c>
      <c r="AA933" s="1" t="s">
        <v>245</v>
      </c>
      <c r="AB933" s="1" t="s">
        <v>11647</v>
      </c>
      <c r="AD933" s="1" t="s">
        <v>167</v>
      </c>
      <c r="AE933" s="1" t="s">
        <v>117</v>
      </c>
      <c r="AF933" s="9">
        <v>96950</v>
      </c>
      <c r="AG933" s="1" t="s">
        <v>118</v>
      </c>
      <c r="AI933" s="1">
        <v>16702352810</v>
      </c>
      <c r="AK933" s="1" t="s">
        <v>4846</v>
      </c>
      <c r="BC933" s="1" t="str">
        <f>"11-1021.00"</f>
        <v>11-1021.00</v>
      </c>
      <c r="BD933" s="1" t="s">
        <v>248</v>
      </c>
      <c r="BE933" s="1" t="s">
        <v>11648</v>
      </c>
      <c r="BF933" s="1" t="s">
        <v>373</v>
      </c>
      <c r="BG933" s="1">
        <v>1</v>
      </c>
      <c r="BH933" s="1">
        <v>1</v>
      </c>
      <c r="BI933" s="2">
        <v>44247</v>
      </c>
      <c r="BJ933" s="2">
        <v>44611</v>
      </c>
      <c r="BK933" s="2">
        <v>44247</v>
      </c>
      <c r="BL933" s="2">
        <v>44611</v>
      </c>
      <c r="BM933" s="1">
        <v>40</v>
      </c>
      <c r="BN933" s="1">
        <v>0</v>
      </c>
      <c r="BO933" s="1">
        <v>8</v>
      </c>
      <c r="BP933" s="1">
        <v>8</v>
      </c>
      <c r="BQ933" s="1">
        <v>8</v>
      </c>
      <c r="BR933" s="1">
        <v>8</v>
      </c>
      <c r="BS933" s="1">
        <v>8</v>
      </c>
      <c r="BT933" s="1">
        <v>0</v>
      </c>
      <c r="BU933" s="1" t="str">
        <f>"8:00 AM"</f>
        <v>8:00 AM</v>
      </c>
      <c r="BV933" s="1" t="str">
        <f t="shared" si="27"/>
        <v>5:00 PM</v>
      </c>
      <c r="BW933" s="1" t="s">
        <v>135</v>
      </c>
      <c r="BX933" s="1">
        <v>0</v>
      </c>
      <c r="BY933" s="1">
        <v>24</v>
      </c>
      <c r="BZ933" s="1" t="s">
        <v>111</v>
      </c>
      <c r="CA933" s="1">
        <v>2</v>
      </c>
      <c r="CB933" s="1" t="s">
        <v>138</v>
      </c>
      <c r="CC933" s="1" t="s">
        <v>4848</v>
      </c>
      <c r="CE933" s="1" t="s">
        <v>116</v>
      </c>
      <c r="CF933" s="1" t="s">
        <v>117</v>
      </c>
      <c r="CG933" s="1">
        <v>96950</v>
      </c>
      <c r="CH933" s="3">
        <v>23</v>
      </c>
      <c r="CI933" s="3">
        <v>23</v>
      </c>
      <c r="CJ933" s="3">
        <v>34.5</v>
      </c>
      <c r="CK933" s="3">
        <v>34.5</v>
      </c>
      <c r="CL933" s="1" t="s">
        <v>137</v>
      </c>
      <c r="CM933" s="1" t="s">
        <v>230</v>
      </c>
      <c r="CN933" s="1" t="s">
        <v>139</v>
      </c>
      <c r="CP933" s="1" t="s">
        <v>112</v>
      </c>
      <c r="CQ933" s="1" t="s">
        <v>111</v>
      </c>
      <c r="CR933" s="1" t="s">
        <v>112</v>
      </c>
      <c r="CS933" s="1" t="s">
        <v>111</v>
      </c>
      <c r="CT933" s="1" t="s">
        <v>138</v>
      </c>
      <c r="CU933" s="1" t="s">
        <v>111</v>
      </c>
      <c r="CV933" s="1" t="s">
        <v>138</v>
      </c>
      <c r="CW933" s="1" t="s">
        <v>230</v>
      </c>
      <c r="CX933" s="1">
        <v>16702352810</v>
      </c>
      <c r="CY933" s="1" t="s">
        <v>4846</v>
      </c>
      <c r="CZ933" s="1" t="s">
        <v>230</v>
      </c>
      <c r="DA933" s="1" t="s">
        <v>111</v>
      </c>
      <c r="DB933" s="1" t="s">
        <v>112</v>
      </c>
    </row>
    <row r="934" spans="1:111" ht="15.6" customHeight="1" x14ac:dyDescent="0.25">
      <c r="A934" s="1" t="s">
        <v>11665</v>
      </c>
      <c r="B934" s="1" t="s">
        <v>238</v>
      </c>
      <c r="C934" s="2">
        <v>44138.765385648148</v>
      </c>
      <c r="D934" s="2">
        <v>44182</v>
      </c>
      <c r="E934" s="1" t="s">
        <v>180</v>
      </c>
      <c r="G934" s="1" t="s">
        <v>112</v>
      </c>
      <c r="H934" s="1" t="s">
        <v>112</v>
      </c>
      <c r="I934" s="1" t="s">
        <v>112</v>
      </c>
      <c r="J934" s="1" t="s">
        <v>1095</v>
      </c>
      <c r="K934" s="1" t="s">
        <v>1260</v>
      </c>
      <c r="L934" s="1" t="s">
        <v>410</v>
      </c>
      <c r="N934" s="1" t="s">
        <v>167</v>
      </c>
      <c r="O934" s="1" t="s">
        <v>117</v>
      </c>
      <c r="P934" s="9">
        <v>96950</v>
      </c>
      <c r="Q934" s="1" t="s">
        <v>118</v>
      </c>
      <c r="S934" s="1">
        <v>16702336927</v>
      </c>
      <c r="U934" s="1">
        <v>236220</v>
      </c>
      <c r="V934" s="1" t="s">
        <v>119</v>
      </c>
      <c r="X934" s="1" t="s">
        <v>400</v>
      </c>
      <c r="Y934" s="1" t="s">
        <v>2784</v>
      </c>
      <c r="Z934" s="1" t="s">
        <v>2785</v>
      </c>
      <c r="AA934" s="1" t="s">
        <v>171</v>
      </c>
      <c r="AB934" s="1" t="s">
        <v>2786</v>
      </c>
      <c r="AD934" s="1" t="s">
        <v>2787</v>
      </c>
      <c r="AE934" s="1" t="s">
        <v>117</v>
      </c>
      <c r="AF934" s="9">
        <v>96950</v>
      </c>
      <c r="AG934" s="1" t="s">
        <v>118</v>
      </c>
      <c r="AI934" s="1">
        <v>16702336927</v>
      </c>
      <c r="AK934" s="1" t="s">
        <v>1101</v>
      </c>
      <c r="BC934" s="1" t="str">
        <f>"47-2051.00"</f>
        <v>47-2051.00</v>
      </c>
      <c r="BD934" s="1" t="s">
        <v>295</v>
      </c>
      <c r="BE934" s="1" t="s">
        <v>2788</v>
      </c>
      <c r="BF934" s="1" t="s">
        <v>2789</v>
      </c>
      <c r="BG934" s="1">
        <v>8</v>
      </c>
      <c r="BH934" s="1">
        <v>8</v>
      </c>
      <c r="BI934" s="2">
        <v>44256</v>
      </c>
      <c r="BJ934" s="2">
        <v>44620</v>
      </c>
      <c r="BK934" s="2">
        <v>44256</v>
      </c>
      <c r="BL934" s="2">
        <v>44620</v>
      </c>
      <c r="BM934" s="1">
        <v>40</v>
      </c>
      <c r="BN934" s="1">
        <v>0</v>
      </c>
      <c r="BO934" s="1">
        <v>8</v>
      </c>
      <c r="BP934" s="1">
        <v>8</v>
      </c>
      <c r="BQ934" s="1">
        <v>8</v>
      </c>
      <c r="BR934" s="1">
        <v>8</v>
      </c>
      <c r="BS934" s="1">
        <v>8</v>
      </c>
      <c r="BT934" s="1">
        <v>0</v>
      </c>
      <c r="BU934" s="1" t="str">
        <f>"7:30 AM"</f>
        <v>7:30 AM</v>
      </c>
      <c r="BV934" s="1" t="str">
        <f>"4:30 PM"</f>
        <v>4:30 PM</v>
      </c>
      <c r="BW934" s="1" t="s">
        <v>135</v>
      </c>
      <c r="BX934" s="1">
        <v>0</v>
      </c>
      <c r="BY934" s="1">
        <v>3</v>
      </c>
      <c r="BZ934" s="1" t="s">
        <v>112</v>
      </c>
      <c r="CA934" s="1">
        <v>0</v>
      </c>
      <c r="CB934" s="4" t="s">
        <v>2790</v>
      </c>
      <c r="CC934" s="1" t="s">
        <v>410</v>
      </c>
      <c r="CE934" s="1" t="s">
        <v>167</v>
      </c>
      <c r="CF934" s="1" t="s">
        <v>117</v>
      </c>
      <c r="CG934" s="1">
        <v>96950</v>
      </c>
      <c r="CH934" s="3">
        <v>8.34</v>
      </c>
      <c r="CI934" s="3">
        <v>8.34</v>
      </c>
      <c r="CJ934" s="3">
        <v>12.51</v>
      </c>
      <c r="CK934" s="3">
        <v>12.51</v>
      </c>
      <c r="CL934" s="1" t="s">
        <v>137</v>
      </c>
      <c r="CN934" s="1" t="s">
        <v>139</v>
      </c>
      <c r="CP934" s="1" t="s">
        <v>112</v>
      </c>
      <c r="CQ934" s="1" t="s">
        <v>111</v>
      </c>
      <c r="CR934" s="1" t="s">
        <v>111</v>
      </c>
      <c r="CS934" s="1" t="s">
        <v>111</v>
      </c>
      <c r="CT934" s="1" t="s">
        <v>138</v>
      </c>
      <c r="CU934" s="1" t="s">
        <v>111</v>
      </c>
      <c r="CV934" s="1" t="s">
        <v>138</v>
      </c>
      <c r="CW934" s="1" t="s">
        <v>411</v>
      </c>
      <c r="CX934" s="1">
        <v>16702336927</v>
      </c>
      <c r="CY934" s="1" t="s">
        <v>1101</v>
      </c>
      <c r="CZ934" s="1" t="s">
        <v>138</v>
      </c>
      <c r="DA934" s="1" t="s">
        <v>111</v>
      </c>
      <c r="DB934" s="1" t="s">
        <v>112</v>
      </c>
    </row>
    <row r="935" spans="1:111" ht="15.6" customHeight="1" x14ac:dyDescent="0.25">
      <c r="A935" s="1" t="s">
        <v>11675</v>
      </c>
      <c r="B935" s="1" t="s">
        <v>238</v>
      </c>
      <c r="C935" s="2">
        <v>44148.096416666667</v>
      </c>
      <c r="D935" s="2">
        <v>44195</v>
      </c>
      <c r="E935" s="1" t="s">
        <v>180</v>
      </c>
      <c r="G935" s="1" t="s">
        <v>111</v>
      </c>
      <c r="H935" s="1" t="s">
        <v>111</v>
      </c>
      <c r="I935" s="1" t="s">
        <v>112</v>
      </c>
      <c r="J935" s="1" t="s">
        <v>11667</v>
      </c>
      <c r="K935" s="1" t="s">
        <v>11668</v>
      </c>
      <c r="L935" s="1" t="s">
        <v>11669</v>
      </c>
      <c r="M935" s="1" t="s">
        <v>11670</v>
      </c>
      <c r="N935" s="1" t="s">
        <v>116</v>
      </c>
      <c r="O935" s="1" t="s">
        <v>117</v>
      </c>
      <c r="P935" s="9">
        <v>96950</v>
      </c>
      <c r="Q935" s="1" t="s">
        <v>118</v>
      </c>
      <c r="R935" s="1" t="s">
        <v>11676</v>
      </c>
      <c r="S935" s="1">
        <v>16702337770</v>
      </c>
      <c r="U935" s="1">
        <v>54133</v>
      </c>
      <c r="V935" s="1" t="s">
        <v>119</v>
      </c>
      <c r="X935" s="1" t="s">
        <v>723</v>
      </c>
      <c r="Y935" s="1" t="s">
        <v>3563</v>
      </c>
      <c r="Z935" s="1" t="s">
        <v>3048</v>
      </c>
      <c r="AA935" s="1" t="s">
        <v>245</v>
      </c>
      <c r="AB935" s="1" t="s">
        <v>11669</v>
      </c>
      <c r="AC935" s="1" t="s">
        <v>11670</v>
      </c>
      <c r="AD935" s="1" t="s">
        <v>116</v>
      </c>
      <c r="AE935" s="1" t="s">
        <v>117</v>
      </c>
      <c r="AF935" s="9">
        <v>96950</v>
      </c>
      <c r="AG935" s="1" t="s">
        <v>118</v>
      </c>
      <c r="AH935" s="1" t="s">
        <v>138</v>
      </c>
      <c r="AI935" s="1">
        <v>16702337770</v>
      </c>
      <c r="AK935" s="1" t="s">
        <v>11671</v>
      </c>
      <c r="BC935" s="1" t="str">
        <f>"13-2011.01"</f>
        <v>13-2011.01</v>
      </c>
      <c r="BD935" s="1" t="s">
        <v>932</v>
      </c>
      <c r="BE935" s="1" t="s">
        <v>11672</v>
      </c>
      <c r="BF935" s="1" t="s">
        <v>759</v>
      </c>
      <c r="BG935" s="1">
        <v>1</v>
      </c>
      <c r="BH935" s="1">
        <v>1</v>
      </c>
      <c r="BI935" s="2">
        <v>44187</v>
      </c>
      <c r="BJ935" s="2">
        <v>45281</v>
      </c>
      <c r="BK935" s="2">
        <v>44195</v>
      </c>
      <c r="BL935" s="2">
        <v>45281</v>
      </c>
      <c r="BM935" s="1">
        <v>40</v>
      </c>
      <c r="BN935" s="1">
        <v>0</v>
      </c>
      <c r="BO935" s="1">
        <v>8</v>
      </c>
      <c r="BP935" s="1">
        <v>8</v>
      </c>
      <c r="BQ935" s="1">
        <v>8</v>
      </c>
      <c r="BR935" s="1">
        <v>8</v>
      </c>
      <c r="BS935" s="1">
        <v>8</v>
      </c>
      <c r="BT935" s="1">
        <v>0</v>
      </c>
      <c r="BU935" s="1" t="str">
        <f>"8:00 AM"</f>
        <v>8:00 AM</v>
      </c>
      <c r="BV935" s="1" t="str">
        <f>"5:00 PM"</f>
        <v>5:00 PM</v>
      </c>
      <c r="BW935" s="1" t="s">
        <v>193</v>
      </c>
      <c r="BX935" s="1">
        <v>0</v>
      </c>
      <c r="BY935" s="1">
        <v>24</v>
      </c>
      <c r="BZ935" s="1" t="s">
        <v>112</v>
      </c>
      <c r="CA935" s="1">
        <v>0</v>
      </c>
      <c r="CB935" s="1" t="s">
        <v>11673</v>
      </c>
      <c r="CC935" s="1" t="s">
        <v>11669</v>
      </c>
      <c r="CD935" s="1" t="s">
        <v>11670</v>
      </c>
      <c r="CE935" s="1" t="s">
        <v>116</v>
      </c>
      <c r="CF935" s="1" t="s">
        <v>117</v>
      </c>
      <c r="CG935" s="1">
        <v>96950</v>
      </c>
      <c r="CH935" s="3">
        <v>14.85</v>
      </c>
      <c r="CI935" s="3">
        <v>14.85</v>
      </c>
      <c r="CJ935" s="3">
        <v>22.27</v>
      </c>
      <c r="CK935" s="3">
        <v>22.27</v>
      </c>
      <c r="CL935" s="1" t="s">
        <v>137</v>
      </c>
      <c r="CM935" s="1" t="s">
        <v>781</v>
      </c>
      <c r="CN935" s="1" t="s">
        <v>139</v>
      </c>
      <c r="CP935" s="1" t="s">
        <v>112</v>
      </c>
      <c r="CQ935" s="1" t="s">
        <v>111</v>
      </c>
      <c r="CR935" s="1" t="s">
        <v>111</v>
      </c>
      <c r="CS935" s="1" t="s">
        <v>111</v>
      </c>
      <c r="CT935" s="1" t="s">
        <v>138</v>
      </c>
      <c r="CU935" s="1" t="s">
        <v>111</v>
      </c>
      <c r="CV935" s="1" t="s">
        <v>138</v>
      </c>
      <c r="CW935" s="1" t="s">
        <v>583</v>
      </c>
      <c r="CX935" s="1">
        <v>16702337770</v>
      </c>
      <c r="CY935" s="1" t="s">
        <v>575</v>
      </c>
      <c r="CZ935" s="1" t="s">
        <v>428</v>
      </c>
      <c r="DA935" s="1" t="s">
        <v>111</v>
      </c>
      <c r="DB935" s="1" t="s">
        <v>112</v>
      </c>
    </row>
    <row r="936" spans="1:111" ht="15.6" customHeight="1" x14ac:dyDescent="0.25">
      <c r="A936" s="1" t="s">
        <v>11677</v>
      </c>
      <c r="B936" s="1" t="s">
        <v>238</v>
      </c>
      <c r="C936" s="2">
        <v>44148.774473495374</v>
      </c>
      <c r="D936" s="2">
        <v>44200</v>
      </c>
      <c r="E936" s="1" t="s">
        <v>110</v>
      </c>
      <c r="F936" s="2">
        <v>44284.833333333336</v>
      </c>
      <c r="G936" s="1" t="s">
        <v>112</v>
      </c>
      <c r="H936" s="1" t="s">
        <v>112</v>
      </c>
      <c r="I936" s="1" t="s">
        <v>112</v>
      </c>
      <c r="J936" s="1" t="s">
        <v>11678</v>
      </c>
      <c r="K936" s="1" t="s">
        <v>9279</v>
      </c>
      <c r="L936" s="1" t="s">
        <v>5772</v>
      </c>
      <c r="N936" s="1" t="s">
        <v>5773</v>
      </c>
      <c r="O936" s="1" t="s">
        <v>117</v>
      </c>
      <c r="P936" s="9">
        <v>96950</v>
      </c>
      <c r="Q936" s="1" t="s">
        <v>118</v>
      </c>
      <c r="R936" s="1" t="s">
        <v>116</v>
      </c>
      <c r="S936" s="1">
        <v>16702353481</v>
      </c>
      <c r="U936" s="1">
        <v>8111</v>
      </c>
      <c r="V936" s="1" t="s">
        <v>119</v>
      </c>
      <c r="X936" s="1" t="s">
        <v>3344</v>
      </c>
      <c r="Y936" s="1" t="s">
        <v>3171</v>
      </c>
      <c r="Z936" s="1" t="s">
        <v>3345</v>
      </c>
      <c r="AA936" s="1" t="s">
        <v>373</v>
      </c>
      <c r="AB936" s="1" t="s">
        <v>6174</v>
      </c>
      <c r="AD936" s="1" t="s">
        <v>116</v>
      </c>
      <c r="AE936" s="1" t="s">
        <v>117</v>
      </c>
      <c r="AF936" s="9">
        <v>96950</v>
      </c>
      <c r="AG936" s="1" t="s">
        <v>118</v>
      </c>
      <c r="AH936" s="1" t="s">
        <v>116</v>
      </c>
      <c r="AI936" s="1">
        <v>16702353481</v>
      </c>
      <c r="AK936" s="1" t="s">
        <v>5775</v>
      </c>
      <c r="BC936" s="1" t="str">
        <f>"49-9071.00"</f>
        <v>49-9071.00</v>
      </c>
      <c r="BD936" s="1" t="s">
        <v>214</v>
      </c>
      <c r="BE936" s="1" t="s">
        <v>11679</v>
      </c>
      <c r="BF936" s="1" t="s">
        <v>4420</v>
      </c>
      <c r="BG936" s="1">
        <v>2</v>
      </c>
      <c r="BH936" s="1">
        <v>2</v>
      </c>
      <c r="BI936" s="2">
        <v>44287</v>
      </c>
      <c r="BJ936" s="2">
        <v>44651</v>
      </c>
      <c r="BK936" s="2">
        <v>44287</v>
      </c>
      <c r="BL936" s="2">
        <v>44651</v>
      </c>
      <c r="BM936" s="1">
        <v>35</v>
      </c>
      <c r="BN936" s="1">
        <v>0</v>
      </c>
      <c r="BO936" s="1">
        <v>7</v>
      </c>
      <c r="BP936" s="1">
        <v>7</v>
      </c>
      <c r="BQ936" s="1">
        <v>7</v>
      </c>
      <c r="BR936" s="1">
        <v>7</v>
      </c>
      <c r="BS936" s="1">
        <v>7</v>
      </c>
      <c r="BT936" s="1">
        <v>0</v>
      </c>
      <c r="BU936" s="1" t="str">
        <f>"8:00 AM"</f>
        <v>8:00 AM</v>
      </c>
      <c r="BV936" s="1" t="str">
        <f>"4:00 PM"</f>
        <v>4:00 PM</v>
      </c>
      <c r="BW936" s="1" t="s">
        <v>230</v>
      </c>
      <c r="BX936" s="1">
        <v>0</v>
      </c>
      <c r="BY936" s="1">
        <v>12</v>
      </c>
      <c r="BZ936" s="1" t="s">
        <v>112</v>
      </c>
      <c r="CA936" s="1">
        <v>0</v>
      </c>
      <c r="CB936" s="1" t="s">
        <v>11680</v>
      </c>
      <c r="CC936" s="1" t="s">
        <v>5772</v>
      </c>
      <c r="CE936" s="1" t="s">
        <v>5773</v>
      </c>
      <c r="CF936" s="1" t="s">
        <v>117</v>
      </c>
      <c r="CG936" s="1">
        <v>96950</v>
      </c>
      <c r="CH936" s="3">
        <v>8.7100000000000009</v>
      </c>
      <c r="CI936" s="3">
        <v>8.7100000000000009</v>
      </c>
      <c r="CJ936" s="3">
        <v>13.07</v>
      </c>
      <c r="CK936" s="3">
        <v>13.07</v>
      </c>
      <c r="CL936" s="1" t="s">
        <v>137</v>
      </c>
      <c r="CM936" s="1" t="s">
        <v>138</v>
      </c>
      <c r="CN936" s="1" t="s">
        <v>139</v>
      </c>
      <c r="CP936" s="1" t="s">
        <v>112</v>
      </c>
      <c r="CQ936" s="1" t="s">
        <v>111</v>
      </c>
      <c r="CR936" s="1" t="s">
        <v>112</v>
      </c>
      <c r="CS936" s="1" t="s">
        <v>111</v>
      </c>
      <c r="CT936" s="1" t="s">
        <v>138</v>
      </c>
      <c r="CU936" s="1" t="s">
        <v>111</v>
      </c>
      <c r="CV936" s="1" t="s">
        <v>111</v>
      </c>
      <c r="CW936" s="1" t="s">
        <v>3349</v>
      </c>
      <c r="CX936" s="1">
        <v>16702353481</v>
      </c>
      <c r="CY936" s="1" t="s">
        <v>5775</v>
      </c>
      <c r="CZ936" s="1" t="s">
        <v>138</v>
      </c>
      <c r="DA936" s="1" t="s">
        <v>111</v>
      </c>
      <c r="DB936" s="1" t="s">
        <v>112</v>
      </c>
      <c r="DC936" s="1" t="s">
        <v>3350</v>
      </c>
      <c r="DD936" s="1" t="s">
        <v>3351</v>
      </c>
      <c r="DE936" s="1" t="s">
        <v>3352</v>
      </c>
      <c r="DF936" s="1" t="s">
        <v>3343</v>
      </c>
      <c r="DG936" s="1" t="s">
        <v>5775</v>
      </c>
    </row>
    <row r="937" spans="1:111" ht="15.6" customHeight="1" x14ac:dyDescent="0.25">
      <c r="A937" s="1" t="s">
        <v>11681</v>
      </c>
      <c r="B937" s="1" t="s">
        <v>238</v>
      </c>
      <c r="C937" s="2">
        <v>44167.86823738426</v>
      </c>
      <c r="D937" s="2">
        <v>44201</v>
      </c>
      <c r="E937" s="1" t="s">
        <v>180</v>
      </c>
      <c r="G937" s="1" t="s">
        <v>111</v>
      </c>
      <c r="H937" s="1" t="s">
        <v>112</v>
      </c>
      <c r="I937" s="1" t="s">
        <v>112</v>
      </c>
      <c r="J937" s="1" t="s">
        <v>7782</v>
      </c>
      <c r="K937" s="1" t="s">
        <v>7783</v>
      </c>
      <c r="L937" s="1" t="s">
        <v>7784</v>
      </c>
      <c r="N937" s="1" t="s">
        <v>116</v>
      </c>
      <c r="O937" s="1" t="s">
        <v>117</v>
      </c>
      <c r="P937" s="9">
        <v>96950</v>
      </c>
      <c r="Q937" s="1" t="s">
        <v>118</v>
      </c>
      <c r="S937" s="1">
        <v>16703224447</v>
      </c>
      <c r="U937" s="1">
        <v>447110</v>
      </c>
      <c r="V937" s="1" t="s">
        <v>119</v>
      </c>
      <c r="X937" s="1" t="s">
        <v>3525</v>
      </c>
      <c r="Y937" s="1" t="s">
        <v>7785</v>
      </c>
      <c r="AA937" s="1" t="s">
        <v>245</v>
      </c>
      <c r="AB937" s="1" t="s">
        <v>7784</v>
      </c>
      <c r="AD937" s="1" t="s">
        <v>116</v>
      </c>
      <c r="AE937" s="1" t="s">
        <v>117</v>
      </c>
      <c r="AF937" s="9">
        <v>96950</v>
      </c>
      <c r="AG937" s="1" t="s">
        <v>118</v>
      </c>
      <c r="AI937" s="1">
        <v>16703224447</v>
      </c>
      <c r="AK937" s="1" t="s">
        <v>7786</v>
      </c>
      <c r="BC937" s="1" t="str">
        <f>"43-3031.00"</f>
        <v>43-3031.00</v>
      </c>
      <c r="BD937" s="1" t="s">
        <v>389</v>
      </c>
      <c r="BE937" s="1" t="s">
        <v>7787</v>
      </c>
      <c r="BF937" s="1" t="s">
        <v>7788</v>
      </c>
      <c r="BG937" s="1">
        <v>3</v>
      </c>
      <c r="BH937" s="1">
        <v>3</v>
      </c>
      <c r="BI937" s="2">
        <v>44105</v>
      </c>
      <c r="BJ937" s="2">
        <v>44469</v>
      </c>
      <c r="BK937" s="2">
        <v>44202</v>
      </c>
      <c r="BL937" s="2">
        <v>44469</v>
      </c>
      <c r="BM937" s="1">
        <v>40</v>
      </c>
      <c r="BN937" s="1">
        <v>0</v>
      </c>
      <c r="BO937" s="1">
        <v>8</v>
      </c>
      <c r="BP937" s="1">
        <v>8</v>
      </c>
      <c r="BQ937" s="1">
        <v>8</v>
      </c>
      <c r="BR937" s="1">
        <v>8</v>
      </c>
      <c r="BS937" s="1">
        <v>4</v>
      </c>
      <c r="BT937" s="1">
        <v>4</v>
      </c>
      <c r="BU937" s="1" t="str">
        <f>"8:00 AM"</f>
        <v>8:00 AM</v>
      </c>
      <c r="BV937" s="1" t="str">
        <f>"5:00 PM"</f>
        <v>5:00 PM</v>
      </c>
      <c r="BW937" s="1" t="s">
        <v>392</v>
      </c>
      <c r="BX937" s="1">
        <v>0</v>
      </c>
      <c r="BY937" s="1">
        <v>6</v>
      </c>
      <c r="BZ937" s="1" t="s">
        <v>112</v>
      </c>
      <c r="CA937" s="1">
        <v>0</v>
      </c>
      <c r="CB937" s="1" t="s">
        <v>7789</v>
      </c>
      <c r="CC937" s="1" t="s">
        <v>7790</v>
      </c>
      <c r="CE937" s="1" t="s">
        <v>116</v>
      </c>
      <c r="CF937" s="1" t="s">
        <v>117</v>
      </c>
      <c r="CG937" s="1">
        <v>96950</v>
      </c>
      <c r="CH937" s="3">
        <v>13.9</v>
      </c>
      <c r="CI937" s="3">
        <v>13.9</v>
      </c>
      <c r="CJ937" s="3">
        <v>20.85</v>
      </c>
      <c r="CK937" s="3">
        <v>20.85</v>
      </c>
      <c r="CL937" s="1" t="s">
        <v>137</v>
      </c>
      <c r="CM937" s="1" t="s">
        <v>362</v>
      </c>
      <c r="CN937" s="1" t="s">
        <v>139</v>
      </c>
      <c r="CP937" s="1" t="s">
        <v>112</v>
      </c>
      <c r="CQ937" s="1" t="s">
        <v>111</v>
      </c>
      <c r="CR937" s="1" t="s">
        <v>112</v>
      </c>
      <c r="CS937" s="1" t="s">
        <v>111</v>
      </c>
      <c r="CT937" s="1" t="s">
        <v>138</v>
      </c>
      <c r="CU937" s="1" t="s">
        <v>111</v>
      </c>
      <c r="CV937" s="1" t="s">
        <v>111</v>
      </c>
      <c r="CW937" s="1" t="s">
        <v>3508</v>
      </c>
      <c r="CX937" s="1">
        <v>16703224447</v>
      </c>
      <c r="CY937" s="1" t="s">
        <v>7786</v>
      </c>
      <c r="CZ937" s="1" t="s">
        <v>138</v>
      </c>
      <c r="DA937" s="1" t="s">
        <v>111</v>
      </c>
      <c r="DB937" s="1" t="s">
        <v>112</v>
      </c>
    </row>
    <row r="938" spans="1:111" ht="15.6" customHeight="1" x14ac:dyDescent="0.25">
      <c r="A938" s="1" t="s">
        <v>11695</v>
      </c>
      <c r="B938" s="1" t="s">
        <v>238</v>
      </c>
      <c r="C938" s="2">
        <v>44196.051405324077</v>
      </c>
      <c r="D938" s="2">
        <v>44230</v>
      </c>
      <c r="E938" s="1" t="s">
        <v>180</v>
      </c>
      <c r="G938" s="1" t="s">
        <v>112</v>
      </c>
      <c r="H938" s="1" t="s">
        <v>112</v>
      </c>
      <c r="I938" s="1" t="s">
        <v>112</v>
      </c>
      <c r="J938" s="1" t="s">
        <v>9637</v>
      </c>
      <c r="K938" s="1" t="s">
        <v>11696</v>
      </c>
      <c r="L938" s="1" t="s">
        <v>11697</v>
      </c>
      <c r="M938" s="1" t="s">
        <v>11697</v>
      </c>
      <c r="N938" s="1" t="s">
        <v>167</v>
      </c>
      <c r="O938" s="1" t="s">
        <v>117</v>
      </c>
      <c r="P938" s="9">
        <v>96950</v>
      </c>
      <c r="Q938" s="1" t="s">
        <v>118</v>
      </c>
      <c r="S938" s="1">
        <v>16702346445</v>
      </c>
      <c r="T938" s="1">
        <v>2263</v>
      </c>
      <c r="U938" s="1">
        <v>452311</v>
      </c>
      <c r="V938" s="1" t="s">
        <v>119</v>
      </c>
      <c r="X938" s="1" t="s">
        <v>3601</v>
      </c>
      <c r="Y938" s="1" t="s">
        <v>3602</v>
      </c>
      <c r="AA938" s="1" t="s">
        <v>2702</v>
      </c>
      <c r="AB938" s="1" t="s">
        <v>1088</v>
      </c>
      <c r="AC938" s="1" t="s">
        <v>1088</v>
      </c>
      <c r="AD938" s="1" t="s">
        <v>167</v>
      </c>
      <c r="AE938" s="1" t="s">
        <v>117</v>
      </c>
      <c r="AF938" s="9">
        <v>96950</v>
      </c>
      <c r="AG938" s="1" t="s">
        <v>118</v>
      </c>
      <c r="AI938" s="1">
        <v>16702346445</v>
      </c>
      <c r="AJ938" s="1">
        <v>2263</v>
      </c>
      <c r="AK938" s="1" t="s">
        <v>956</v>
      </c>
      <c r="BC938" s="1" t="str">
        <f>"51-3011.00"</f>
        <v>51-3011.00</v>
      </c>
      <c r="BD938" s="1" t="s">
        <v>1079</v>
      </c>
      <c r="BE938" s="1" t="s">
        <v>11698</v>
      </c>
      <c r="BF938" s="1" t="s">
        <v>11699</v>
      </c>
      <c r="BG938" s="1">
        <v>1</v>
      </c>
      <c r="BH938" s="1">
        <v>1</v>
      </c>
      <c r="BI938" s="2">
        <v>44263</v>
      </c>
      <c r="BJ938" s="2">
        <v>44627</v>
      </c>
      <c r="BK938" s="2">
        <v>44263</v>
      </c>
      <c r="BL938" s="2">
        <v>44627</v>
      </c>
      <c r="BM938" s="1">
        <v>40</v>
      </c>
      <c r="BN938" s="1">
        <v>0</v>
      </c>
      <c r="BO938" s="1">
        <v>8</v>
      </c>
      <c r="BP938" s="1">
        <v>8</v>
      </c>
      <c r="BQ938" s="1">
        <v>8</v>
      </c>
      <c r="BR938" s="1">
        <v>8</v>
      </c>
      <c r="BS938" s="1">
        <v>8</v>
      </c>
      <c r="BT938" s="1">
        <v>0</v>
      </c>
      <c r="BU938" s="1" t="str">
        <f>"9:00 AM"</f>
        <v>9:00 AM</v>
      </c>
      <c r="BV938" s="1" t="str">
        <f>"6:00 PM"</f>
        <v>6:00 PM</v>
      </c>
      <c r="BW938" s="1" t="s">
        <v>135</v>
      </c>
      <c r="BX938" s="1">
        <v>0</v>
      </c>
      <c r="BY938" s="1">
        <v>12</v>
      </c>
      <c r="BZ938" s="1" t="s">
        <v>112</v>
      </c>
      <c r="CA938" s="1">
        <v>0</v>
      </c>
      <c r="CB938" s="4" t="s">
        <v>11700</v>
      </c>
      <c r="CC938" s="1" t="s">
        <v>11697</v>
      </c>
      <c r="CD938" s="1" t="s">
        <v>11697</v>
      </c>
      <c r="CE938" s="1" t="s">
        <v>167</v>
      </c>
      <c r="CF938" s="1" t="s">
        <v>117</v>
      </c>
      <c r="CG938" s="1">
        <v>96950</v>
      </c>
      <c r="CH938" s="3">
        <v>7.9</v>
      </c>
      <c r="CI938" s="3">
        <v>7.9</v>
      </c>
      <c r="CJ938" s="3">
        <v>11.85</v>
      </c>
      <c r="CK938" s="3">
        <v>11.85</v>
      </c>
      <c r="CL938" s="1" t="s">
        <v>137</v>
      </c>
      <c r="CM938" s="1" t="s">
        <v>960</v>
      </c>
      <c r="CN938" s="1" t="s">
        <v>139</v>
      </c>
      <c r="CP938" s="1" t="s">
        <v>112</v>
      </c>
      <c r="CQ938" s="1" t="s">
        <v>111</v>
      </c>
      <c r="CR938" s="1" t="s">
        <v>112</v>
      </c>
      <c r="CS938" s="1" t="s">
        <v>111</v>
      </c>
      <c r="CT938" s="1" t="s">
        <v>138</v>
      </c>
      <c r="CU938" s="1" t="s">
        <v>111</v>
      </c>
      <c r="CV938" s="1" t="s">
        <v>138</v>
      </c>
      <c r="CW938" s="1" t="s">
        <v>138</v>
      </c>
      <c r="CX938" s="1">
        <v>16702346445</v>
      </c>
      <c r="CY938" s="1" t="s">
        <v>956</v>
      </c>
      <c r="CZ938" s="1" t="s">
        <v>138</v>
      </c>
      <c r="DA938" s="1" t="s">
        <v>111</v>
      </c>
      <c r="DB938" s="1" t="s">
        <v>112</v>
      </c>
      <c r="DC938" s="1" t="s">
        <v>3601</v>
      </c>
      <c r="DD938" s="1" t="s">
        <v>3602</v>
      </c>
      <c r="DF938" s="1" t="s">
        <v>11701</v>
      </c>
      <c r="DG938" s="1" t="s">
        <v>956</v>
      </c>
    </row>
    <row r="939" spans="1:111" ht="15.6" customHeight="1" x14ac:dyDescent="0.25">
      <c r="A939" s="1" t="s">
        <v>11706</v>
      </c>
      <c r="B939" s="1" t="s">
        <v>238</v>
      </c>
      <c r="C939" s="2">
        <v>44177.023936458332</v>
      </c>
      <c r="D939" s="2">
        <v>44235</v>
      </c>
      <c r="E939" s="1" t="s">
        <v>180</v>
      </c>
      <c r="G939" s="1" t="s">
        <v>111</v>
      </c>
      <c r="H939" s="1" t="s">
        <v>112</v>
      </c>
      <c r="I939" s="1" t="s">
        <v>112</v>
      </c>
      <c r="J939" s="1" t="s">
        <v>10226</v>
      </c>
      <c r="K939" s="1" t="s">
        <v>10227</v>
      </c>
      <c r="L939" s="1" t="s">
        <v>397</v>
      </c>
      <c r="M939" s="1" t="s">
        <v>2319</v>
      </c>
      <c r="N939" s="1" t="s">
        <v>116</v>
      </c>
      <c r="O939" s="1" t="s">
        <v>117</v>
      </c>
      <c r="P939" s="9">
        <v>96950</v>
      </c>
      <c r="Q939" s="1" t="s">
        <v>118</v>
      </c>
      <c r="S939" s="1">
        <v>16702343197</v>
      </c>
      <c r="U939" s="1">
        <v>45321</v>
      </c>
      <c r="V939" s="1" t="s">
        <v>119</v>
      </c>
      <c r="X939" s="1" t="s">
        <v>10228</v>
      </c>
      <c r="Y939" s="1" t="s">
        <v>10229</v>
      </c>
      <c r="Z939" s="1" t="s">
        <v>10230</v>
      </c>
      <c r="AA939" s="1" t="s">
        <v>461</v>
      </c>
      <c r="AB939" s="1" t="s">
        <v>397</v>
      </c>
      <c r="AC939" s="1" t="s">
        <v>2319</v>
      </c>
      <c r="AD939" s="1" t="s">
        <v>116</v>
      </c>
      <c r="AE939" s="1" t="s">
        <v>117</v>
      </c>
      <c r="AF939" s="9">
        <v>96950</v>
      </c>
      <c r="AG939" s="1" t="s">
        <v>118</v>
      </c>
      <c r="AI939" s="1">
        <v>16702343197</v>
      </c>
      <c r="AK939" s="1" t="s">
        <v>10231</v>
      </c>
      <c r="BC939" s="1" t="str">
        <f>"41-1011.00"</f>
        <v>41-1011.00</v>
      </c>
      <c r="BD939" s="1" t="s">
        <v>975</v>
      </c>
      <c r="BE939" s="1" t="s">
        <v>11707</v>
      </c>
      <c r="BF939" s="1" t="s">
        <v>8974</v>
      </c>
      <c r="BG939" s="1">
        <v>1</v>
      </c>
      <c r="BH939" s="1">
        <v>1</v>
      </c>
      <c r="BI939" s="2">
        <v>44256</v>
      </c>
      <c r="BJ939" s="2">
        <v>44620</v>
      </c>
      <c r="BK939" s="2">
        <v>44256</v>
      </c>
      <c r="BL939" s="2">
        <v>44620</v>
      </c>
      <c r="BM939" s="1">
        <v>35</v>
      </c>
      <c r="BN939" s="1">
        <v>0</v>
      </c>
      <c r="BO939" s="1">
        <v>6</v>
      </c>
      <c r="BP939" s="1">
        <v>6</v>
      </c>
      <c r="BQ939" s="1">
        <v>6</v>
      </c>
      <c r="BR939" s="1">
        <v>6</v>
      </c>
      <c r="BS939" s="1">
        <v>6</v>
      </c>
      <c r="BT939" s="1">
        <v>5</v>
      </c>
      <c r="BU939" s="1" t="str">
        <f>"9:00 AM"</f>
        <v>9:00 AM</v>
      </c>
      <c r="BV939" s="1" t="str">
        <f>"4:00 PM"</f>
        <v>4:00 PM</v>
      </c>
      <c r="BW939" s="1" t="s">
        <v>135</v>
      </c>
      <c r="BX939" s="1">
        <v>0</v>
      </c>
      <c r="BY939" s="1">
        <v>12</v>
      </c>
      <c r="BZ939" s="1" t="s">
        <v>111</v>
      </c>
      <c r="CA939" s="1">
        <v>10</v>
      </c>
      <c r="CB939" s="4" t="s">
        <v>11708</v>
      </c>
      <c r="CC939" s="1" t="s">
        <v>397</v>
      </c>
      <c r="CD939" s="1" t="s">
        <v>2319</v>
      </c>
      <c r="CE939" s="1" t="s">
        <v>116</v>
      </c>
      <c r="CF939" s="1" t="s">
        <v>117</v>
      </c>
      <c r="CG939" s="1">
        <v>96950</v>
      </c>
      <c r="CH939" s="3">
        <v>9.98</v>
      </c>
      <c r="CI939" s="3">
        <v>10.5</v>
      </c>
      <c r="CJ939" s="3">
        <v>14.97</v>
      </c>
      <c r="CK939" s="3">
        <v>15.75</v>
      </c>
      <c r="CL939" s="1" t="s">
        <v>137</v>
      </c>
      <c r="CM939" s="1" t="s">
        <v>138</v>
      </c>
      <c r="CN939" s="1" t="s">
        <v>139</v>
      </c>
      <c r="CP939" s="1" t="s">
        <v>112</v>
      </c>
      <c r="CQ939" s="1" t="s">
        <v>111</v>
      </c>
      <c r="CR939" s="1" t="s">
        <v>112</v>
      </c>
      <c r="CS939" s="1" t="s">
        <v>111</v>
      </c>
      <c r="CT939" s="1" t="s">
        <v>138</v>
      </c>
      <c r="CU939" s="1" t="s">
        <v>111</v>
      </c>
      <c r="CV939" s="1" t="s">
        <v>138</v>
      </c>
      <c r="CW939" s="1" t="s">
        <v>138</v>
      </c>
      <c r="CX939" s="1">
        <v>16702343197</v>
      </c>
      <c r="CY939" s="1" t="s">
        <v>10235</v>
      </c>
      <c r="CZ939" s="1" t="s">
        <v>138</v>
      </c>
      <c r="DA939" s="1" t="s">
        <v>111</v>
      </c>
      <c r="DB939" s="1" t="s">
        <v>112</v>
      </c>
    </row>
    <row r="940" spans="1:111" ht="15.6" customHeight="1" x14ac:dyDescent="0.25">
      <c r="A940" s="1" t="s">
        <v>11709</v>
      </c>
      <c r="B940" s="1" t="s">
        <v>238</v>
      </c>
      <c r="C940" s="2">
        <v>44290.997127314811</v>
      </c>
      <c r="D940" s="2">
        <v>44327</v>
      </c>
      <c r="E940" s="1" t="s">
        <v>110</v>
      </c>
      <c r="F940" s="2">
        <v>44468.833333333336</v>
      </c>
      <c r="G940" s="1" t="s">
        <v>112</v>
      </c>
      <c r="H940" s="1" t="s">
        <v>112</v>
      </c>
      <c r="I940" s="1" t="s">
        <v>112</v>
      </c>
      <c r="J940" s="1" t="s">
        <v>3474</v>
      </c>
      <c r="K940" s="1" t="s">
        <v>138</v>
      </c>
      <c r="L940" s="1" t="s">
        <v>3476</v>
      </c>
      <c r="M940" s="1" t="s">
        <v>3477</v>
      </c>
      <c r="N940" s="1" t="s">
        <v>167</v>
      </c>
      <c r="O940" s="1" t="s">
        <v>117</v>
      </c>
      <c r="P940" s="9">
        <v>96950</v>
      </c>
      <c r="Q940" s="1" t="s">
        <v>118</v>
      </c>
      <c r="R940" s="1" t="s">
        <v>138</v>
      </c>
      <c r="S940" s="1">
        <v>16702368202</v>
      </c>
      <c r="T940" s="1">
        <v>3554</v>
      </c>
      <c r="U940" s="1">
        <v>62211</v>
      </c>
      <c r="V940" s="1" t="s">
        <v>119</v>
      </c>
      <c r="X940" s="1" t="s">
        <v>3478</v>
      </c>
      <c r="Y940" s="1" t="s">
        <v>3479</v>
      </c>
      <c r="Z940" s="1" t="s">
        <v>1701</v>
      </c>
      <c r="AA940" s="1" t="s">
        <v>3480</v>
      </c>
      <c r="AB940" s="1" t="s">
        <v>3476</v>
      </c>
      <c r="AC940" s="1" t="s">
        <v>3477</v>
      </c>
      <c r="AD940" s="1" t="s">
        <v>167</v>
      </c>
      <c r="AE940" s="1" t="s">
        <v>117</v>
      </c>
      <c r="AF940" s="9">
        <v>96950</v>
      </c>
      <c r="AG940" s="1" t="s">
        <v>118</v>
      </c>
      <c r="AH940" s="1" t="s">
        <v>138</v>
      </c>
      <c r="AI940" s="1">
        <v>16702368202</v>
      </c>
      <c r="AJ940" s="1">
        <v>3554</v>
      </c>
      <c r="AK940" s="1" t="s">
        <v>3481</v>
      </c>
      <c r="BC940" s="1" t="str">
        <f>"29-2011.00"</f>
        <v>29-2011.00</v>
      </c>
      <c r="BD940" s="1" t="s">
        <v>9558</v>
      </c>
      <c r="BE940" s="1" t="s">
        <v>10351</v>
      </c>
      <c r="BF940" s="1" t="s">
        <v>10352</v>
      </c>
      <c r="BG940" s="1">
        <v>2</v>
      </c>
      <c r="BH940" s="1">
        <v>2</v>
      </c>
      <c r="BI940" s="2">
        <v>44470</v>
      </c>
      <c r="BJ940" s="2">
        <v>44834</v>
      </c>
      <c r="BK940" s="2">
        <v>44470</v>
      </c>
      <c r="BL940" s="2">
        <v>44834</v>
      </c>
      <c r="BM940" s="1">
        <v>40</v>
      </c>
      <c r="BN940" s="1">
        <v>0</v>
      </c>
      <c r="BO940" s="1">
        <v>8</v>
      </c>
      <c r="BP940" s="1">
        <v>8</v>
      </c>
      <c r="BQ940" s="1">
        <v>8</v>
      </c>
      <c r="BR940" s="1">
        <v>8</v>
      </c>
      <c r="BS940" s="1">
        <v>8</v>
      </c>
      <c r="BT940" s="1">
        <v>0</v>
      </c>
      <c r="BU940" s="1" t="str">
        <f>"7:00 AM"</f>
        <v>7:00 AM</v>
      </c>
      <c r="BV940" s="1" t="str">
        <f>"4:00 PM"</f>
        <v>4:00 PM</v>
      </c>
      <c r="BW940" s="1" t="s">
        <v>193</v>
      </c>
      <c r="BX940" s="1">
        <v>0</v>
      </c>
      <c r="BY940" s="1">
        <v>36</v>
      </c>
      <c r="BZ940" s="1" t="s">
        <v>112</v>
      </c>
      <c r="CA940" s="1">
        <v>0</v>
      </c>
      <c r="CB940" s="1" t="s">
        <v>10353</v>
      </c>
      <c r="CC940" s="1" t="s">
        <v>3476</v>
      </c>
      <c r="CD940" s="1" t="s">
        <v>3477</v>
      </c>
      <c r="CE940" s="1" t="s">
        <v>167</v>
      </c>
      <c r="CF940" s="1" t="s">
        <v>117</v>
      </c>
      <c r="CG940" s="1">
        <v>96950</v>
      </c>
      <c r="CH940" s="3">
        <v>15.24</v>
      </c>
      <c r="CI940" s="3">
        <v>23.57</v>
      </c>
      <c r="CJ940" s="3">
        <v>22.86</v>
      </c>
      <c r="CK940" s="3">
        <v>35.35</v>
      </c>
      <c r="CL940" s="1" t="s">
        <v>137</v>
      </c>
      <c r="CM940" s="1" t="s">
        <v>3486</v>
      </c>
      <c r="CN940" s="1" t="s">
        <v>139</v>
      </c>
      <c r="CP940" s="1" t="s">
        <v>112</v>
      </c>
      <c r="CQ940" s="1" t="s">
        <v>111</v>
      </c>
      <c r="CR940" s="1" t="s">
        <v>112</v>
      </c>
      <c r="CS940" s="1" t="s">
        <v>111</v>
      </c>
      <c r="CT940" s="1" t="s">
        <v>138</v>
      </c>
      <c r="CU940" s="1" t="s">
        <v>111</v>
      </c>
      <c r="CV940" s="1" t="s">
        <v>138</v>
      </c>
      <c r="CW940" s="1" t="s">
        <v>3487</v>
      </c>
      <c r="CX940" s="1">
        <v>16702368202</v>
      </c>
      <c r="CY940" s="1" t="s">
        <v>3488</v>
      </c>
      <c r="CZ940" s="1" t="s">
        <v>3489</v>
      </c>
      <c r="DA940" s="1" t="s">
        <v>111</v>
      </c>
      <c r="DB940" s="1" t="s">
        <v>112</v>
      </c>
      <c r="DC940" s="1" t="s">
        <v>890</v>
      </c>
      <c r="DD940" s="1" t="s">
        <v>3490</v>
      </c>
      <c r="DE940" s="1" t="s">
        <v>3491</v>
      </c>
      <c r="DF940" s="1" t="s">
        <v>3474</v>
      </c>
      <c r="DG940" s="1" t="s">
        <v>3492</v>
      </c>
    </row>
    <row r="941" spans="1:111" ht="15.6" customHeight="1" x14ac:dyDescent="0.25">
      <c r="A941" s="1" t="s">
        <v>11710</v>
      </c>
      <c r="B941" s="1" t="s">
        <v>238</v>
      </c>
      <c r="C941" s="2">
        <v>44250.019461574077</v>
      </c>
      <c r="D941" s="2">
        <v>44315</v>
      </c>
      <c r="E941" s="1" t="s">
        <v>180</v>
      </c>
      <c r="G941" s="1" t="s">
        <v>112</v>
      </c>
      <c r="H941" s="1" t="s">
        <v>112</v>
      </c>
      <c r="I941" s="1" t="s">
        <v>112</v>
      </c>
      <c r="J941" s="1" t="s">
        <v>11711</v>
      </c>
      <c r="K941" s="1" t="s">
        <v>168</v>
      </c>
      <c r="L941" s="1" t="s">
        <v>3085</v>
      </c>
      <c r="M941" s="1" t="s">
        <v>11712</v>
      </c>
      <c r="N941" s="1" t="s">
        <v>167</v>
      </c>
      <c r="O941" s="1" t="s">
        <v>117</v>
      </c>
      <c r="P941" s="9">
        <v>96950</v>
      </c>
      <c r="Q941" s="1" t="s">
        <v>118</v>
      </c>
      <c r="R941" s="1" t="s">
        <v>168</v>
      </c>
      <c r="S941" s="1">
        <v>16705882516</v>
      </c>
      <c r="U941" s="1">
        <v>42413</v>
      </c>
      <c r="V941" s="1" t="s">
        <v>119</v>
      </c>
      <c r="X941" s="1" t="s">
        <v>11713</v>
      </c>
      <c r="Y941" s="1" t="s">
        <v>11714</v>
      </c>
      <c r="AA941" s="1" t="s">
        <v>11715</v>
      </c>
      <c r="AB941" s="1" t="s">
        <v>3085</v>
      </c>
      <c r="AC941" s="1" t="s">
        <v>11712</v>
      </c>
      <c r="AD941" s="1" t="s">
        <v>167</v>
      </c>
      <c r="AE941" s="1" t="s">
        <v>117</v>
      </c>
      <c r="AF941" s="9">
        <v>96950</v>
      </c>
      <c r="AG941" s="1" t="s">
        <v>118</v>
      </c>
      <c r="AI941" s="1">
        <v>16705882516</v>
      </c>
      <c r="AK941" s="1" t="s">
        <v>11716</v>
      </c>
      <c r="BC941" s="1" t="str">
        <f>"49-9071.00"</f>
        <v>49-9071.00</v>
      </c>
      <c r="BD941" s="1" t="s">
        <v>214</v>
      </c>
      <c r="BE941" s="1" t="s">
        <v>11717</v>
      </c>
      <c r="BF941" s="1" t="s">
        <v>11718</v>
      </c>
      <c r="BG941" s="1">
        <v>2</v>
      </c>
      <c r="BH941" s="1">
        <v>2</v>
      </c>
      <c r="BI941" s="2">
        <v>44368</v>
      </c>
      <c r="BJ941" s="2">
        <v>44732</v>
      </c>
      <c r="BK941" s="2">
        <v>44368</v>
      </c>
      <c r="BL941" s="2">
        <v>44732</v>
      </c>
      <c r="BM941" s="1">
        <v>40</v>
      </c>
      <c r="BN941" s="1">
        <v>0</v>
      </c>
      <c r="BO941" s="1">
        <v>0</v>
      </c>
      <c r="BP941" s="1">
        <v>8</v>
      </c>
      <c r="BQ941" s="1">
        <v>8</v>
      </c>
      <c r="BR941" s="1">
        <v>8</v>
      </c>
      <c r="BS941" s="1">
        <v>8</v>
      </c>
      <c r="BT941" s="1">
        <v>8</v>
      </c>
      <c r="BU941" s="1" t="str">
        <f>"7:00 AM"</f>
        <v>7:00 AM</v>
      </c>
      <c r="BV941" s="1" t="str">
        <f>"4:00 PM"</f>
        <v>4:00 PM</v>
      </c>
      <c r="BW941" s="1" t="s">
        <v>230</v>
      </c>
      <c r="BX941" s="1">
        <v>0</v>
      </c>
      <c r="BY941" s="1">
        <v>24</v>
      </c>
      <c r="BZ941" s="1" t="s">
        <v>112</v>
      </c>
      <c r="CA941" s="1">
        <v>0</v>
      </c>
      <c r="CB941" s="1" t="s">
        <v>11719</v>
      </c>
      <c r="CC941" s="1" t="s">
        <v>3085</v>
      </c>
      <c r="CD941" s="1" t="s">
        <v>3086</v>
      </c>
      <c r="CE941" s="1" t="s">
        <v>167</v>
      </c>
      <c r="CF941" s="1" t="s">
        <v>117</v>
      </c>
      <c r="CG941" s="1">
        <v>96950</v>
      </c>
      <c r="CH941" s="3">
        <v>8.7100000000000009</v>
      </c>
      <c r="CI941" s="3">
        <v>8.7100000000000009</v>
      </c>
      <c r="CJ941" s="3">
        <v>13.07</v>
      </c>
      <c r="CK941" s="3">
        <v>13.07</v>
      </c>
      <c r="CL941" s="1" t="s">
        <v>137</v>
      </c>
      <c r="CN941" s="1" t="s">
        <v>139</v>
      </c>
      <c r="CP941" s="1" t="s">
        <v>112</v>
      </c>
      <c r="CQ941" s="1" t="s">
        <v>111</v>
      </c>
      <c r="CR941" s="1" t="s">
        <v>112</v>
      </c>
      <c r="CS941" s="1" t="s">
        <v>111</v>
      </c>
      <c r="CT941" s="1" t="s">
        <v>138</v>
      </c>
      <c r="CU941" s="1" t="s">
        <v>111</v>
      </c>
      <c r="CV941" s="1" t="s">
        <v>138</v>
      </c>
      <c r="CW941" s="1" t="s">
        <v>168</v>
      </c>
      <c r="CX941" s="1">
        <v>16705882516</v>
      </c>
      <c r="CY941" s="1" t="s">
        <v>11716</v>
      </c>
      <c r="CZ941" s="1" t="s">
        <v>168</v>
      </c>
      <c r="DA941" s="1" t="s">
        <v>111</v>
      </c>
      <c r="DB941" s="1" t="s">
        <v>112</v>
      </c>
    </row>
    <row r="942" spans="1:111" ht="15.6" customHeight="1" x14ac:dyDescent="0.25">
      <c r="A942" s="1" t="s">
        <v>11732</v>
      </c>
      <c r="B942" s="1" t="s">
        <v>238</v>
      </c>
      <c r="C942" s="2">
        <v>44292.851876504632</v>
      </c>
      <c r="D942" s="2">
        <v>44329</v>
      </c>
      <c r="E942" s="1" t="s">
        <v>110</v>
      </c>
      <c r="F942" s="2">
        <v>44468.833333333336</v>
      </c>
      <c r="G942" s="1" t="s">
        <v>111</v>
      </c>
      <c r="H942" s="1" t="s">
        <v>112</v>
      </c>
      <c r="I942" s="1" t="s">
        <v>112</v>
      </c>
      <c r="J942" s="1" t="s">
        <v>5039</v>
      </c>
      <c r="K942" s="1" t="s">
        <v>5040</v>
      </c>
      <c r="L942" s="1" t="s">
        <v>5041</v>
      </c>
      <c r="M942" s="1" t="s">
        <v>11733</v>
      </c>
      <c r="N942" s="1" t="s">
        <v>116</v>
      </c>
      <c r="O942" s="1" t="s">
        <v>117</v>
      </c>
      <c r="P942" s="9">
        <v>96950</v>
      </c>
      <c r="Q942" s="1" t="s">
        <v>118</v>
      </c>
      <c r="S942" s="1">
        <v>16702341667</v>
      </c>
      <c r="U942" s="1">
        <v>53112</v>
      </c>
      <c r="V942" s="1" t="s">
        <v>119</v>
      </c>
      <c r="X942" s="1" t="s">
        <v>385</v>
      </c>
      <c r="Y942" s="1" t="s">
        <v>5043</v>
      </c>
      <c r="Z942" s="1" t="s">
        <v>5044</v>
      </c>
      <c r="AA942" s="1" t="s">
        <v>387</v>
      </c>
      <c r="AB942" s="1" t="s">
        <v>5041</v>
      </c>
      <c r="AC942" s="1" t="s">
        <v>5049</v>
      </c>
      <c r="AD942" s="1" t="s">
        <v>116</v>
      </c>
      <c r="AE942" s="1" t="s">
        <v>117</v>
      </c>
      <c r="AF942" s="9">
        <v>96950</v>
      </c>
      <c r="AG942" s="1" t="s">
        <v>118</v>
      </c>
      <c r="AI942" s="1">
        <v>16702341667</v>
      </c>
      <c r="AK942" s="1" t="s">
        <v>5046</v>
      </c>
      <c r="BC942" s="1" t="str">
        <f>"11-1021.00"</f>
        <v>11-1021.00</v>
      </c>
      <c r="BD942" s="1" t="s">
        <v>248</v>
      </c>
      <c r="BE942" s="1" t="s">
        <v>11734</v>
      </c>
      <c r="BF942" s="1" t="s">
        <v>2483</v>
      </c>
      <c r="BG942" s="1">
        <v>1</v>
      </c>
      <c r="BH942" s="1">
        <v>1</v>
      </c>
      <c r="BI942" s="2">
        <v>44470</v>
      </c>
      <c r="BJ942" s="2">
        <v>45565</v>
      </c>
      <c r="BK942" s="2">
        <v>44470</v>
      </c>
      <c r="BL942" s="2">
        <v>45565</v>
      </c>
      <c r="BM942" s="1">
        <v>40</v>
      </c>
      <c r="BN942" s="1">
        <v>0</v>
      </c>
      <c r="BO942" s="1">
        <v>8</v>
      </c>
      <c r="BP942" s="1">
        <v>8</v>
      </c>
      <c r="BQ942" s="1">
        <v>8</v>
      </c>
      <c r="BR942" s="1">
        <v>8</v>
      </c>
      <c r="BS942" s="1">
        <v>8</v>
      </c>
      <c r="BT942" s="1">
        <v>0</v>
      </c>
      <c r="BU942" s="1" t="str">
        <f>"9:00 AM"</f>
        <v>9:00 AM</v>
      </c>
      <c r="BV942" s="1" t="str">
        <f>"6:00 PM"</f>
        <v>6:00 PM</v>
      </c>
      <c r="BW942" s="1" t="s">
        <v>135</v>
      </c>
      <c r="BX942" s="1">
        <v>0</v>
      </c>
      <c r="BY942" s="1">
        <v>48</v>
      </c>
      <c r="BZ942" s="1" t="s">
        <v>111</v>
      </c>
      <c r="CA942" s="1">
        <v>2</v>
      </c>
      <c r="CB942" s="4" t="s">
        <v>11735</v>
      </c>
      <c r="CC942" s="1" t="s">
        <v>5041</v>
      </c>
      <c r="CD942" s="1" t="s">
        <v>11736</v>
      </c>
      <c r="CE942" s="1" t="s">
        <v>157</v>
      </c>
      <c r="CF942" s="1" t="s">
        <v>117</v>
      </c>
      <c r="CG942" s="1">
        <v>96950</v>
      </c>
      <c r="CH942" s="3">
        <v>22.55</v>
      </c>
      <c r="CI942" s="3">
        <v>22.55</v>
      </c>
      <c r="CJ942" s="3">
        <v>33.83</v>
      </c>
      <c r="CK942" s="3">
        <v>33.83</v>
      </c>
      <c r="CL942" s="1" t="s">
        <v>137</v>
      </c>
      <c r="CN942" s="1" t="s">
        <v>139</v>
      </c>
      <c r="CP942" s="1" t="s">
        <v>112</v>
      </c>
      <c r="CQ942" s="1" t="s">
        <v>111</v>
      </c>
      <c r="CR942" s="1" t="s">
        <v>112</v>
      </c>
      <c r="CS942" s="1" t="s">
        <v>111</v>
      </c>
      <c r="CT942" s="1" t="s">
        <v>138</v>
      </c>
      <c r="CU942" s="1" t="s">
        <v>111</v>
      </c>
      <c r="CV942" s="1" t="s">
        <v>138</v>
      </c>
      <c r="CW942" s="1" t="s">
        <v>4152</v>
      </c>
      <c r="CX942" s="1">
        <v>16702341667</v>
      </c>
      <c r="CY942" s="1" t="s">
        <v>5046</v>
      </c>
      <c r="CZ942" s="1" t="s">
        <v>138</v>
      </c>
      <c r="DA942" s="1" t="s">
        <v>111</v>
      </c>
      <c r="DB942" s="1" t="s">
        <v>112</v>
      </c>
    </row>
    <row r="943" spans="1:111" ht="15.6" customHeight="1" x14ac:dyDescent="0.25">
      <c r="A943" s="1" t="s">
        <v>11737</v>
      </c>
      <c r="B943" s="1" t="s">
        <v>238</v>
      </c>
      <c r="C943" s="2">
        <v>44298.378606134262</v>
      </c>
      <c r="D943" s="2">
        <v>44329</v>
      </c>
      <c r="E943" s="1" t="s">
        <v>180</v>
      </c>
      <c r="G943" s="1" t="s">
        <v>112</v>
      </c>
      <c r="H943" s="1" t="s">
        <v>112</v>
      </c>
      <c r="I943" s="1" t="s">
        <v>112</v>
      </c>
      <c r="J943" s="1" t="s">
        <v>2477</v>
      </c>
      <c r="L943" s="1" t="s">
        <v>2070</v>
      </c>
      <c r="M943" s="1" t="s">
        <v>2478</v>
      </c>
      <c r="N943" s="1" t="s">
        <v>116</v>
      </c>
      <c r="O943" s="1" t="s">
        <v>117</v>
      </c>
      <c r="P943" s="9">
        <v>96950</v>
      </c>
      <c r="Q943" s="1" t="s">
        <v>118</v>
      </c>
      <c r="R943" s="1" t="s">
        <v>138</v>
      </c>
      <c r="S943" s="1">
        <v>16702330349</v>
      </c>
      <c r="U943" s="1">
        <v>56132</v>
      </c>
      <c r="V943" s="1" t="s">
        <v>2479</v>
      </c>
      <c r="W943" s="1" t="s">
        <v>111</v>
      </c>
      <c r="X943" s="1" t="s">
        <v>2480</v>
      </c>
      <c r="Y943" s="1" t="s">
        <v>2481</v>
      </c>
      <c r="Z943" s="1" t="s">
        <v>2482</v>
      </c>
      <c r="AA943" s="1" t="s">
        <v>2483</v>
      </c>
      <c r="AB943" s="1" t="s">
        <v>2070</v>
      </c>
      <c r="AC943" s="1" t="s">
        <v>2478</v>
      </c>
      <c r="AD943" s="1" t="s">
        <v>116</v>
      </c>
      <c r="AE943" s="1" t="s">
        <v>117</v>
      </c>
      <c r="AF943" s="9">
        <v>96950</v>
      </c>
      <c r="AG943" s="1" t="s">
        <v>118</v>
      </c>
      <c r="AH943" s="1" t="s">
        <v>138</v>
      </c>
      <c r="AI943" s="1">
        <v>16702330349</v>
      </c>
      <c r="AK943" s="1" t="s">
        <v>2484</v>
      </c>
      <c r="BC943" s="1" t="str">
        <f>"35-3031.00"</f>
        <v>35-3031.00</v>
      </c>
      <c r="BD943" s="1" t="s">
        <v>174</v>
      </c>
      <c r="BE943" s="1" t="s">
        <v>11738</v>
      </c>
      <c r="BF943" s="1" t="s">
        <v>4736</v>
      </c>
      <c r="BG943" s="1">
        <v>1</v>
      </c>
      <c r="BH943" s="1">
        <v>1</v>
      </c>
      <c r="BI943" s="2">
        <v>44378</v>
      </c>
      <c r="BJ943" s="2">
        <v>44742</v>
      </c>
      <c r="BK943" s="2">
        <v>44378</v>
      </c>
      <c r="BL943" s="2">
        <v>44742</v>
      </c>
      <c r="BM943" s="1">
        <v>35</v>
      </c>
      <c r="BN943" s="1">
        <v>7</v>
      </c>
      <c r="BO943" s="1">
        <v>7</v>
      </c>
      <c r="BP943" s="1">
        <v>7</v>
      </c>
      <c r="BQ943" s="1">
        <v>7</v>
      </c>
      <c r="BR943" s="1">
        <v>0</v>
      </c>
      <c r="BS943" s="1">
        <v>7</v>
      </c>
      <c r="BT943" s="1">
        <v>0</v>
      </c>
      <c r="BU943" s="1" t="str">
        <f>"11:00 AM"</f>
        <v>11:00 AM</v>
      </c>
      <c r="BV943" s="1" t="str">
        <f>"7:00 PM"</f>
        <v>7:00 PM</v>
      </c>
      <c r="BW943" s="1" t="s">
        <v>135</v>
      </c>
      <c r="BX943" s="1">
        <v>0</v>
      </c>
      <c r="BY943" s="1">
        <v>12</v>
      </c>
      <c r="BZ943" s="1" t="s">
        <v>112</v>
      </c>
      <c r="CA943" s="1">
        <v>0</v>
      </c>
      <c r="CB943" s="4" t="s">
        <v>11739</v>
      </c>
      <c r="CC943" s="1" t="s">
        <v>11740</v>
      </c>
      <c r="CD943" s="1" t="s">
        <v>138</v>
      </c>
      <c r="CE943" s="1" t="s">
        <v>116</v>
      </c>
      <c r="CF943" s="1" t="s">
        <v>117</v>
      </c>
      <c r="CG943" s="1">
        <v>96950</v>
      </c>
      <c r="CH943" s="3">
        <v>8.5</v>
      </c>
      <c r="CI943" s="3">
        <v>8.5</v>
      </c>
      <c r="CL943" s="1" t="s">
        <v>137</v>
      </c>
      <c r="CM943" s="1" t="s">
        <v>138</v>
      </c>
      <c r="CN943" s="1" t="s">
        <v>139</v>
      </c>
      <c r="CP943" s="1" t="s">
        <v>112</v>
      </c>
      <c r="CQ943" s="1" t="s">
        <v>111</v>
      </c>
      <c r="CR943" s="1" t="s">
        <v>112</v>
      </c>
      <c r="CS943" s="1" t="s">
        <v>112</v>
      </c>
      <c r="CT943" s="1" t="s">
        <v>138</v>
      </c>
      <c r="CU943" s="1" t="s">
        <v>111</v>
      </c>
      <c r="CV943" s="1" t="s">
        <v>138</v>
      </c>
      <c r="CW943" s="1" t="s">
        <v>138</v>
      </c>
      <c r="CX943" s="1">
        <v>16702330349</v>
      </c>
      <c r="CY943" s="1" t="s">
        <v>2489</v>
      </c>
      <c r="CZ943" s="1" t="s">
        <v>138</v>
      </c>
      <c r="DA943" s="1" t="s">
        <v>111</v>
      </c>
      <c r="DB943" s="1" t="s">
        <v>111</v>
      </c>
    </row>
    <row r="944" spans="1:111" ht="15.6" customHeight="1" x14ac:dyDescent="0.25">
      <c r="A944" s="1" t="s">
        <v>11741</v>
      </c>
      <c r="B944" s="1" t="s">
        <v>238</v>
      </c>
      <c r="C944" s="2">
        <v>44293.924775810185</v>
      </c>
      <c r="D944" s="2">
        <v>44328</v>
      </c>
      <c r="E944" s="1" t="s">
        <v>180</v>
      </c>
      <c r="G944" s="1" t="s">
        <v>112</v>
      </c>
      <c r="H944" s="1" t="s">
        <v>112</v>
      </c>
      <c r="I944" s="1" t="s">
        <v>112</v>
      </c>
      <c r="J944" s="1" t="s">
        <v>3718</v>
      </c>
      <c r="K944" s="1" t="s">
        <v>3719</v>
      </c>
      <c r="L944" s="1" t="s">
        <v>3720</v>
      </c>
      <c r="N944" s="1" t="s">
        <v>116</v>
      </c>
      <c r="O944" s="1" t="s">
        <v>117</v>
      </c>
      <c r="P944" s="9">
        <v>96950</v>
      </c>
      <c r="Q944" s="1" t="s">
        <v>118</v>
      </c>
      <c r="S944" s="1">
        <v>16702350064</v>
      </c>
      <c r="U944" s="1">
        <v>236220</v>
      </c>
      <c r="V944" s="1" t="s">
        <v>119</v>
      </c>
      <c r="X944" s="1" t="s">
        <v>3721</v>
      </c>
      <c r="Y944" s="1" t="s">
        <v>3722</v>
      </c>
      <c r="Z944" s="1" t="s">
        <v>385</v>
      </c>
      <c r="AA944" s="1" t="s">
        <v>973</v>
      </c>
      <c r="AB944" s="1" t="s">
        <v>3720</v>
      </c>
      <c r="AD944" s="1" t="s">
        <v>116</v>
      </c>
      <c r="AE944" s="1" t="s">
        <v>117</v>
      </c>
      <c r="AF944" s="9">
        <v>96950</v>
      </c>
      <c r="AG944" s="1" t="s">
        <v>118</v>
      </c>
      <c r="AI944" s="1">
        <v>16702350064</v>
      </c>
      <c r="AK944" s="1" t="s">
        <v>3723</v>
      </c>
      <c r="BC944" s="1" t="str">
        <f>"49-1011.00"</f>
        <v>49-1011.00</v>
      </c>
      <c r="BD944" s="1" t="s">
        <v>5605</v>
      </c>
      <c r="BE944" s="1" t="s">
        <v>11742</v>
      </c>
      <c r="BF944" s="1" t="s">
        <v>6274</v>
      </c>
      <c r="BG944" s="1">
        <v>1</v>
      </c>
      <c r="BH944" s="1">
        <v>1</v>
      </c>
      <c r="BI944" s="2">
        <v>44409</v>
      </c>
      <c r="BJ944" s="2">
        <v>44773</v>
      </c>
      <c r="BK944" s="2">
        <v>44409</v>
      </c>
      <c r="BL944" s="2">
        <v>44773</v>
      </c>
      <c r="BM944" s="1">
        <v>35</v>
      </c>
      <c r="BN944" s="1">
        <v>0</v>
      </c>
      <c r="BO944" s="1">
        <v>7</v>
      </c>
      <c r="BP944" s="1">
        <v>7</v>
      </c>
      <c r="BQ944" s="1">
        <v>7</v>
      </c>
      <c r="BR944" s="1">
        <v>7</v>
      </c>
      <c r="BS944" s="1">
        <v>7</v>
      </c>
      <c r="BT944" s="1">
        <v>0</v>
      </c>
      <c r="BU944" s="1" t="str">
        <f>"9:00 AM"</f>
        <v>9:00 AM</v>
      </c>
      <c r="BV944" s="1" t="str">
        <f>"5:00 PM"</f>
        <v>5:00 PM</v>
      </c>
      <c r="BW944" s="1" t="s">
        <v>392</v>
      </c>
      <c r="BX944" s="1">
        <v>0</v>
      </c>
      <c r="BY944" s="1">
        <v>24</v>
      </c>
      <c r="BZ944" s="1" t="s">
        <v>111</v>
      </c>
      <c r="CA944" s="1">
        <v>4</v>
      </c>
      <c r="CB944" s="1" t="s">
        <v>11743</v>
      </c>
      <c r="CC944" s="1" t="s">
        <v>3720</v>
      </c>
      <c r="CE944" s="1" t="s">
        <v>116</v>
      </c>
      <c r="CF944" s="1" t="s">
        <v>117</v>
      </c>
      <c r="CG944" s="1">
        <v>96950</v>
      </c>
      <c r="CH944" s="3">
        <v>24.99</v>
      </c>
      <c r="CI944" s="3">
        <v>24.99</v>
      </c>
      <c r="CJ944" s="3">
        <v>37.49</v>
      </c>
      <c r="CK944" s="3">
        <v>37.49</v>
      </c>
      <c r="CL944" s="1" t="s">
        <v>137</v>
      </c>
      <c r="CN944" s="1" t="s">
        <v>139</v>
      </c>
      <c r="CP944" s="1" t="s">
        <v>112</v>
      </c>
      <c r="CQ944" s="1" t="s">
        <v>111</v>
      </c>
      <c r="CR944" s="1" t="s">
        <v>112</v>
      </c>
      <c r="CS944" s="1" t="s">
        <v>111</v>
      </c>
      <c r="CT944" s="1" t="s">
        <v>138</v>
      </c>
      <c r="CU944" s="1" t="s">
        <v>111</v>
      </c>
      <c r="CV944" s="1" t="s">
        <v>138</v>
      </c>
      <c r="CW944" s="1" t="s">
        <v>3726</v>
      </c>
      <c r="CX944" s="1">
        <v>16702350064</v>
      </c>
      <c r="CY944" s="1" t="s">
        <v>3723</v>
      </c>
      <c r="CZ944" s="1" t="s">
        <v>138</v>
      </c>
      <c r="DA944" s="1" t="s">
        <v>111</v>
      </c>
      <c r="DB944" s="1" t="s">
        <v>112</v>
      </c>
    </row>
    <row r="945" spans="1:111" ht="15.6" customHeight="1" x14ac:dyDescent="0.25">
      <c r="A945" s="1" t="s">
        <v>11744</v>
      </c>
      <c r="B945" s="1" t="s">
        <v>238</v>
      </c>
      <c r="C945" s="2">
        <v>44321.856520370369</v>
      </c>
      <c r="D945" s="2">
        <v>44354</v>
      </c>
      <c r="E945" s="1" t="s">
        <v>110</v>
      </c>
      <c r="F945" s="2">
        <v>44468.833333333336</v>
      </c>
      <c r="G945" s="1" t="s">
        <v>111</v>
      </c>
      <c r="H945" s="1" t="s">
        <v>112</v>
      </c>
      <c r="I945" s="1" t="s">
        <v>112</v>
      </c>
      <c r="J945" s="1" t="s">
        <v>11745</v>
      </c>
      <c r="L945" s="1" t="s">
        <v>11746</v>
      </c>
      <c r="M945" s="1" t="s">
        <v>11747</v>
      </c>
      <c r="N945" s="1" t="s">
        <v>167</v>
      </c>
      <c r="O945" s="1" t="s">
        <v>117</v>
      </c>
      <c r="P945" s="9">
        <v>96950</v>
      </c>
      <c r="Q945" s="1" t="s">
        <v>118</v>
      </c>
      <c r="R945" s="1" t="s">
        <v>242</v>
      </c>
      <c r="S945" s="1">
        <v>16702877900</v>
      </c>
      <c r="U945" s="1">
        <v>453220</v>
      </c>
      <c r="V945" s="1" t="s">
        <v>119</v>
      </c>
      <c r="X945" s="1" t="s">
        <v>11748</v>
      </c>
      <c r="Y945" s="1" t="s">
        <v>11749</v>
      </c>
      <c r="AA945" s="1" t="s">
        <v>171</v>
      </c>
      <c r="AB945" s="1" t="s">
        <v>11746</v>
      </c>
      <c r="AC945" s="1" t="s">
        <v>11747</v>
      </c>
      <c r="AD945" s="1" t="s">
        <v>167</v>
      </c>
      <c r="AE945" s="1" t="s">
        <v>117</v>
      </c>
      <c r="AF945" s="9">
        <v>96950</v>
      </c>
      <c r="AG945" s="1" t="s">
        <v>118</v>
      </c>
      <c r="AH945" s="1" t="s">
        <v>242</v>
      </c>
      <c r="AI945" s="1">
        <v>16702877900</v>
      </c>
      <c r="AK945" s="1" t="s">
        <v>11750</v>
      </c>
      <c r="BC945" s="1" t="str">
        <f>"41-2031.00"</f>
        <v>41-2031.00</v>
      </c>
      <c r="BD945" s="1" t="s">
        <v>743</v>
      </c>
      <c r="BE945" s="1" t="s">
        <v>11751</v>
      </c>
      <c r="BF945" s="1" t="s">
        <v>743</v>
      </c>
      <c r="BG945" s="1">
        <v>3</v>
      </c>
      <c r="BH945" s="1">
        <v>3</v>
      </c>
      <c r="BI945" s="2">
        <v>44470</v>
      </c>
      <c r="BJ945" s="2">
        <v>44834</v>
      </c>
      <c r="BK945" s="2">
        <v>44470</v>
      </c>
      <c r="BL945" s="2">
        <v>44834</v>
      </c>
      <c r="BM945" s="1">
        <v>40</v>
      </c>
      <c r="BN945" s="1">
        <v>0</v>
      </c>
      <c r="BO945" s="1">
        <v>8</v>
      </c>
      <c r="BP945" s="1">
        <v>8</v>
      </c>
      <c r="BQ945" s="1">
        <v>8</v>
      </c>
      <c r="BR945" s="1">
        <v>8</v>
      </c>
      <c r="BS945" s="1">
        <v>4</v>
      </c>
      <c r="BT945" s="1">
        <v>4</v>
      </c>
      <c r="BU945" s="1" t="str">
        <f>"10:00 AM"</f>
        <v>10:00 AM</v>
      </c>
      <c r="BV945" s="1" t="str">
        <f>"7:00 PM"</f>
        <v>7:00 PM</v>
      </c>
      <c r="BW945" s="1" t="s">
        <v>230</v>
      </c>
      <c r="BX945" s="1">
        <v>0</v>
      </c>
      <c r="BY945" s="1">
        <v>12</v>
      </c>
      <c r="BZ945" s="1" t="s">
        <v>112</v>
      </c>
      <c r="CB945" s="1" t="s">
        <v>11752</v>
      </c>
      <c r="CC945" s="1" t="s">
        <v>11753</v>
      </c>
      <c r="CD945" s="1" t="s">
        <v>3231</v>
      </c>
      <c r="CE945" s="1" t="s">
        <v>167</v>
      </c>
      <c r="CF945" s="1" t="s">
        <v>117</v>
      </c>
      <c r="CG945" s="1">
        <v>96950</v>
      </c>
      <c r="CH945" s="3">
        <v>8.7100000000000009</v>
      </c>
      <c r="CI945" s="3">
        <v>8.7100000000000009</v>
      </c>
      <c r="CJ945" s="3">
        <v>13.07</v>
      </c>
      <c r="CK945" s="3">
        <v>13.07</v>
      </c>
      <c r="CL945" s="1" t="s">
        <v>137</v>
      </c>
      <c r="CM945" s="1" t="s">
        <v>2850</v>
      </c>
      <c r="CN945" s="1" t="s">
        <v>139</v>
      </c>
      <c r="CP945" s="1" t="s">
        <v>112</v>
      </c>
      <c r="CQ945" s="1" t="s">
        <v>111</v>
      </c>
      <c r="CR945" s="1" t="s">
        <v>111</v>
      </c>
      <c r="CS945" s="1" t="s">
        <v>112</v>
      </c>
      <c r="CT945" s="1" t="s">
        <v>138</v>
      </c>
      <c r="CU945" s="1" t="s">
        <v>111</v>
      </c>
      <c r="CV945" s="1" t="s">
        <v>138</v>
      </c>
      <c r="CW945" s="1" t="s">
        <v>2851</v>
      </c>
      <c r="CX945" s="1">
        <v>16702877900</v>
      </c>
      <c r="CY945" s="1" t="s">
        <v>11750</v>
      </c>
      <c r="CZ945" s="1" t="s">
        <v>138</v>
      </c>
      <c r="DA945" s="1" t="s">
        <v>111</v>
      </c>
      <c r="DB945" s="1" t="s">
        <v>112</v>
      </c>
    </row>
    <row r="946" spans="1:111" ht="15.6" customHeight="1" x14ac:dyDescent="0.25">
      <c r="A946" s="1" t="s">
        <v>11754</v>
      </c>
      <c r="B946" s="1" t="s">
        <v>238</v>
      </c>
      <c r="C946" s="2">
        <v>44321.736922569442</v>
      </c>
      <c r="D946" s="2">
        <v>44371</v>
      </c>
      <c r="E946" s="1" t="s">
        <v>180</v>
      </c>
      <c r="G946" s="1" t="s">
        <v>112</v>
      </c>
      <c r="H946" s="1" t="s">
        <v>112</v>
      </c>
      <c r="I946" s="1" t="s">
        <v>112</v>
      </c>
      <c r="J946" s="1" t="s">
        <v>11755</v>
      </c>
      <c r="K946" s="1" t="s">
        <v>11755</v>
      </c>
      <c r="L946" s="1" t="s">
        <v>11756</v>
      </c>
      <c r="M946" s="1" t="s">
        <v>167</v>
      </c>
      <c r="N946" s="1" t="s">
        <v>339</v>
      </c>
      <c r="O946" s="1" t="s">
        <v>117</v>
      </c>
      <c r="P946" s="9">
        <v>96950</v>
      </c>
      <c r="Q946" s="1" t="s">
        <v>118</v>
      </c>
      <c r="R946" s="1" t="s">
        <v>138</v>
      </c>
      <c r="S946" s="1">
        <v>16702347266</v>
      </c>
      <c r="U946" s="1">
        <v>487210</v>
      </c>
      <c r="V946" s="1" t="s">
        <v>119</v>
      </c>
      <c r="X946" s="1" t="s">
        <v>11757</v>
      </c>
      <c r="Y946" s="1" t="s">
        <v>11758</v>
      </c>
      <c r="Z946" s="1" t="s">
        <v>11759</v>
      </c>
      <c r="AA946" s="1" t="s">
        <v>171</v>
      </c>
      <c r="AB946" s="1" t="s">
        <v>11756</v>
      </c>
      <c r="AC946" s="1" t="s">
        <v>167</v>
      </c>
      <c r="AD946" s="1" t="s">
        <v>339</v>
      </c>
      <c r="AE946" s="1" t="s">
        <v>117</v>
      </c>
      <c r="AF946" s="9">
        <v>96950</v>
      </c>
      <c r="AG946" s="1" t="s">
        <v>118</v>
      </c>
      <c r="AH946" s="1" t="s">
        <v>138</v>
      </c>
      <c r="AI946" s="1">
        <v>16702347266</v>
      </c>
      <c r="AK946" s="1" t="s">
        <v>11760</v>
      </c>
      <c r="BC946" s="1" t="str">
        <f>"35-2014.00"</f>
        <v>35-2014.00</v>
      </c>
      <c r="BD946" s="1" t="s">
        <v>152</v>
      </c>
      <c r="BE946" s="1" t="s">
        <v>11761</v>
      </c>
      <c r="BF946" s="1" t="s">
        <v>229</v>
      </c>
      <c r="BG946" s="1">
        <v>1</v>
      </c>
      <c r="BH946" s="1">
        <v>1</v>
      </c>
      <c r="BI946" s="2">
        <v>44440</v>
      </c>
      <c r="BJ946" s="2">
        <v>44804</v>
      </c>
      <c r="BK946" s="2">
        <v>44440</v>
      </c>
      <c r="BL946" s="2">
        <v>44804</v>
      </c>
      <c r="BM946" s="1">
        <v>35</v>
      </c>
      <c r="BN946" s="1">
        <v>5</v>
      </c>
      <c r="BO946" s="1">
        <v>5</v>
      </c>
      <c r="BP946" s="1">
        <v>5</v>
      </c>
      <c r="BQ946" s="1">
        <v>5</v>
      </c>
      <c r="BR946" s="1">
        <v>5</v>
      </c>
      <c r="BS946" s="1">
        <v>5</v>
      </c>
      <c r="BT946" s="1">
        <v>5</v>
      </c>
      <c r="BU946" s="1" t="str">
        <f>"8:30 AM"</f>
        <v>8:30 AM</v>
      </c>
      <c r="BV946" s="1" t="str">
        <f>"2:30 PM"</f>
        <v>2:30 PM</v>
      </c>
      <c r="BW946" s="1" t="s">
        <v>230</v>
      </c>
      <c r="BX946" s="1">
        <v>0</v>
      </c>
      <c r="BY946" s="1">
        <v>12</v>
      </c>
      <c r="BZ946" s="1" t="s">
        <v>112</v>
      </c>
      <c r="CB946" s="4" t="s">
        <v>11762</v>
      </c>
      <c r="CC946" s="1" t="s">
        <v>11763</v>
      </c>
      <c r="CD946" s="1" t="s">
        <v>167</v>
      </c>
      <c r="CE946" s="1" t="s">
        <v>339</v>
      </c>
      <c r="CF946" s="1" t="s">
        <v>117</v>
      </c>
      <c r="CG946" s="1">
        <v>96950</v>
      </c>
      <c r="CH946" s="3">
        <v>8.68</v>
      </c>
      <c r="CI946" s="3">
        <v>8.68</v>
      </c>
      <c r="CL946" s="1" t="s">
        <v>137</v>
      </c>
      <c r="CM946" s="1" t="s">
        <v>138</v>
      </c>
      <c r="CN946" s="1" t="s">
        <v>139</v>
      </c>
      <c r="CP946" s="1" t="s">
        <v>112</v>
      </c>
      <c r="CQ946" s="1" t="s">
        <v>111</v>
      </c>
      <c r="CR946" s="1" t="s">
        <v>112</v>
      </c>
      <c r="CS946" s="1" t="s">
        <v>112</v>
      </c>
      <c r="CT946" s="1" t="s">
        <v>138</v>
      </c>
      <c r="CU946" s="1" t="s">
        <v>111</v>
      </c>
      <c r="CV946" s="1" t="s">
        <v>138</v>
      </c>
      <c r="CW946" s="1" t="s">
        <v>138</v>
      </c>
      <c r="CX946" s="1">
        <v>16702347266</v>
      </c>
      <c r="CY946" s="1" t="s">
        <v>11760</v>
      </c>
      <c r="CZ946" s="1" t="s">
        <v>138</v>
      </c>
      <c r="DA946" s="1" t="s">
        <v>111</v>
      </c>
      <c r="DB946" s="1" t="s">
        <v>112</v>
      </c>
    </row>
    <row r="947" spans="1:111" ht="15.6" customHeight="1" x14ac:dyDescent="0.25">
      <c r="A947" s="1" t="s">
        <v>11764</v>
      </c>
      <c r="B947" s="1" t="s">
        <v>238</v>
      </c>
      <c r="C947" s="2">
        <v>44292.802222916667</v>
      </c>
      <c r="D947" s="2">
        <v>44336</v>
      </c>
      <c r="E947" s="1" t="s">
        <v>110</v>
      </c>
      <c r="F947" s="2">
        <v>44468.833333333336</v>
      </c>
      <c r="G947" s="1" t="s">
        <v>112</v>
      </c>
      <c r="H947" s="1" t="s">
        <v>112</v>
      </c>
      <c r="I947" s="1" t="s">
        <v>112</v>
      </c>
      <c r="J947" s="1" t="s">
        <v>11765</v>
      </c>
      <c r="K947" s="1" t="s">
        <v>11766</v>
      </c>
      <c r="L947" s="1" t="s">
        <v>11767</v>
      </c>
      <c r="M947" s="1" t="s">
        <v>116</v>
      </c>
      <c r="N947" s="1" t="s">
        <v>1009</v>
      </c>
      <c r="O947" s="1" t="s">
        <v>117</v>
      </c>
      <c r="P947" s="9">
        <v>96950</v>
      </c>
      <c r="Q947" s="1" t="s">
        <v>118</v>
      </c>
      <c r="S947" s="1">
        <v>16702353313</v>
      </c>
      <c r="U947" s="1">
        <v>561320</v>
      </c>
      <c r="V947" s="1" t="s">
        <v>119</v>
      </c>
      <c r="X947" s="1" t="s">
        <v>7482</v>
      </c>
      <c r="Y947" s="1" t="s">
        <v>7483</v>
      </c>
      <c r="AA947" s="1" t="s">
        <v>373</v>
      </c>
      <c r="AB947" s="1" t="s">
        <v>11767</v>
      </c>
      <c r="AC947" s="1" t="s">
        <v>116</v>
      </c>
      <c r="AD947" s="1" t="s">
        <v>1009</v>
      </c>
      <c r="AE947" s="1" t="s">
        <v>117</v>
      </c>
      <c r="AF947" s="9">
        <v>96950</v>
      </c>
      <c r="AG947" s="1" t="s">
        <v>118</v>
      </c>
      <c r="AI947" s="1">
        <v>16702353313</v>
      </c>
      <c r="AK947" s="1" t="s">
        <v>1012</v>
      </c>
      <c r="BC947" s="1" t="str">
        <f>"49-9071.00"</f>
        <v>49-9071.00</v>
      </c>
      <c r="BD947" s="1" t="s">
        <v>214</v>
      </c>
      <c r="BE947" s="1" t="s">
        <v>11768</v>
      </c>
      <c r="BF947" s="1" t="s">
        <v>11769</v>
      </c>
      <c r="BG947" s="1">
        <v>4</v>
      </c>
      <c r="BH947" s="1">
        <v>4</v>
      </c>
      <c r="BI947" s="2">
        <v>44470</v>
      </c>
      <c r="BJ947" s="2">
        <v>44834</v>
      </c>
      <c r="BK947" s="2">
        <v>44470</v>
      </c>
      <c r="BL947" s="2">
        <v>44834</v>
      </c>
      <c r="BM947" s="1">
        <v>36</v>
      </c>
      <c r="BN947" s="1">
        <v>0</v>
      </c>
      <c r="BO947" s="1">
        <v>6</v>
      </c>
      <c r="BP947" s="1">
        <v>6</v>
      </c>
      <c r="BQ947" s="1">
        <v>6</v>
      </c>
      <c r="BR947" s="1">
        <v>6</v>
      </c>
      <c r="BS947" s="1">
        <v>6</v>
      </c>
      <c r="BT947" s="1">
        <v>6</v>
      </c>
      <c r="BU947" s="1" t="str">
        <f>"8:00 AM"</f>
        <v>8:00 AM</v>
      </c>
      <c r="BV947" s="1" t="str">
        <f>"5:00 PM"</f>
        <v>5:00 PM</v>
      </c>
      <c r="BW947" s="1" t="s">
        <v>135</v>
      </c>
      <c r="BX947" s="1">
        <v>0</v>
      </c>
      <c r="BY947" s="1">
        <v>24</v>
      </c>
      <c r="BZ947" s="1" t="s">
        <v>112</v>
      </c>
      <c r="CA947" s="1">
        <v>0</v>
      </c>
      <c r="CB947" s="1" t="s">
        <v>11770</v>
      </c>
      <c r="CC947" s="1" t="s">
        <v>1017</v>
      </c>
      <c r="CD947" s="1" t="s">
        <v>116</v>
      </c>
      <c r="CE947" s="1" t="s">
        <v>1009</v>
      </c>
      <c r="CF947" s="1" t="s">
        <v>117</v>
      </c>
      <c r="CG947" s="1">
        <v>96950</v>
      </c>
      <c r="CH947" s="3">
        <v>8.7100000000000009</v>
      </c>
      <c r="CI947" s="3">
        <v>8.7100000000000009</v>
      </c>
      <c r="CL947" s="1" t="s">
        <v>137</v>
      </c>
      <c r="CM947" s="1" t="s">
        <v>138</v>
      </c>
      <c r="CN947" s="1" t="s">
        <v>139</v>
      </c>
      <c r="CP947" s="1" t="s">
        <v>111</v>
      </c>
      <c r="CQ947" s="1" t="s">
        <v>111</v>
      </c>
      <c r="CR947" s="1" t="s">
        <v>112</v>
      </c>
      <c r="CS947" s="1" t="s">
        <v>112</v>
      </c>
      <c r="CT947" s="1" t="s">
        <v>138</v>
      </c>
      <c r="CU947" s="1" t="s">
        <v>111</v>
      </c>
      <c r="CV947" s="1" t="s">
        <v>138</v>
      </c>
      <c r="CW947" s="1" t="s">
        <v>138</v>
      </c>
      <c r="CX947" s="1">
        <v>16702333313</v>
      </c>
      <c r="CY947" s="1" t="s">
        <v>11771</v>
      </c>
      <c r="CZ947" s="1" t="s">
        <v>138</v>
      </c>
      <c r="DA947" s="1" t="s">
        <v>111</v>
      </c>
      <c r="DB947" s="1" t="s">
        <v>112</v>
      </c>
      <c r="DC947" s="1" t="s">
        <v>1018</v>
      </c>
      <c r="DD947" s="1" t="s">
        <v>11772</v>
      </c>
      <c r="DE947" s="1" t="s">
        <v>202</v>
      </c>
      <c r="DF947" s="1" t="s">
        <v>1006</v>
      </c>
      <c r="DG947" s="1" t="s">
        <v>11771</v>
      </c>
    </row>
    <row r="948" spans="1:111" ht="15.6" customHeight="1" x14ac:dyDescent="0.25">
      <c r="A948" s="1" t="s">
        <v>11773</v>
      </c>
      <c r="B948" s="1" t="s">
        <v>238</v>
      </c>
      <c r="C948" s="2">
        <v>44345.968453472226</v>
      </c>
      <c r="D948" s="2">
        <v>44378</v>
      </c>
      <c r="E948" s="1" t="s">
        <v>110</v>
      </c>
      <c r="F948" s="2">
        <v>44468.833333333336</v>
      </c>
      <c r="G948" s="1" t="s">
        <v>111</v>
      </c>
      <c r="H948" s="1" t="s">
        <v>112</v>
      </c>
      <c r="I948" s="1" t="s">
        <v>112</v>
      </c>
      <c r="J948" s="1" t="s">
        <v>3925</v>
      </c>
      <c r="K948" s="1" t="s">
        <v>3926</v>
      </c>
      <c r="L948" s="1" t="s">
        <v>3927</v>
      </c>
      <c r="N948" s="1" t="s">
        <v>116</v>
      </c>
      <c r="O948" s="1" t="s">
        <v>117</v>
      </c>
      <c r="P948" s="9">
        <v>96950</v>
      </c>
      <c r="Q948" s="1" t="s">
        <v>118</v>
      </c>
      <c r="S948" s="1">
        <v>16702331818</v>
      </c>
      <c r="U948" s="1">
        <v>812112</v>
      </c>
      <c r="V948" s="1" t="s">
        <v>119</v>
      </c>
      <c r="X948" s="1" t="s">
        <v>210</v>
      </c>
      <c r="Y948" s="1" t="s">
        <v>3928</v>
      </c>
      <c r="AA948" s="1" t="s">
        <v>528</v>
      </c>
      <c r="AB948" s="1" t="s">
        <v>3929</v>
      </c>
      <c r="AD948" s="1" t="s">
        <v>116</v>
      </c>
      <c r="AE948" s="1" t="s">
        <v>117</v>
      </c>
      <c r="AF948" s="9">
        <v>96950</v>
      </c>
      <c r="AG948" s="1" t="s">
        <v>118</v>
      </c>
      <c r="AI948" s="1">
        <v>16704837119</v>
      </c>
      <c r="AK948" s="1" t="s">
        <v>3930</v>
      </c>
      <c r="BC948" s="1" t="str">
        <f>"31-9011.00"</f>
        <v>31-9011.00</v>
      </c>
      <c r="BD948" s="1" t="s">
        <v>947</v>
      </c>
      <c r="BE948" s="1" t="s">
        <v>3931</v>
      </c>
      <c r="BF948" s="1" t="s">
        <v>3932</v>
      </c>
      <c r="BG948" s="1">
        <v>3</v>
      </c>
      <c r="BH948" s="1">
        <v>3</v>
      </c>
      <c r="BI948" s="2">
        <v>44470</v>
      </c>
      <c r="BJ948" s="2">
        <v>45565</v>
      </c>
      <c r="BK948" s="2">
        <v>44470</v>
      </c>
      <c r="BL948" s="2">
        <v>45565</v>
      </c>
      <c r="BM948" s="1">
        <v>40</v>
      </c>
      <c r="BN948" s="1">
        <v>7</v>
      </c>
      <c r="BO948" s="1">
        <v>0</v>
      </c>
      <c r="BP948" s="1">
        <v>6</v>
      </c>
      <c r="BQ948" s="1">
        <v>6</v>
      </c>
      <c r="BR948" s="1">
        <v>7</v>
      </c>
      <c r="BS948" s="1">
        <v>7</v>
      </c>
      <c r="BT948" s="1">
        <v>7</v>
      </c>
      <c r="BU948" s="1" t="str">
        <f>"2:00 PM"</f>
        <v>2:00 PM</v>
      </c>
      <c r="BV948" s="1" t="str">
        <f>"10:00 PM"</f>
        <v>10:00 PM</v>
      </c>
      <c r="BW948" s="1" t="s">
        <v>230</v>
      </c>
      <c r="BX948" s="1">
        <v>0</v>
      </c>
      <c r="BY948" s="1">
        <v>12</v>
      </c>
      <c r="BZ948" s="1" t="s">
        <v>112</v>
      </c>
      <c r="CB948" s="4" t="s">
        <v>3933</v>
      </c>
      <c r="CC948" s="1" t="s">
        <v>3934</v>
      </c>
      <c r="CE948" s="1" t="s">
        <v>116</v>
      </c>
      <c r="CF948" s="1" t="s">
        <v>117</v>
      </c>
      <c r="CG948" s="1">
        <v>96950</v>
      </c>
      <c r="CH948" s="3">
        <v>10.6</v>
      </c>
      <c r="CI948" s="3">
        <v>11</v>
      </c>
      <c r="CJ948" s="3">
        <v>15.9</v>
      </c>
      <c r="CK948" s="3">
        <v>16.5</v>
      </c>
      <c r="CL948" s="1" t="s">
        <v>137</v>
      </c>
      <c r="CM948" s="1" t="s">
        <v>331</v>
      </c>
      <c r="CN948" s="1" t="s">
        <v>139</v>
      </c>
      <c r="CP948" s="1" t="s">
        <v>112</v>
      </c>
      <c r="CQ948" s="1" t="s">
        <v>111</v>
      </c>
      <c r="CR948" s="1" t="s">
        <v>111</v>
      </c>
      <c r="CS948" s="1" t="s">
        <v>111</v>
      </c>
      <c r="CT948" s="1" t="s">
        <v>111</v>
      </c>
      <c r="CU948" s="1" t="s">
        <v>111</v>
      </c>
      <c r="CV948" s="1" t="s">
        <v>111</v>
      </c>
      <c r="CW948" s="1" t="s">
        <v>3935</v>
      </c>
      <c r="CX948" s="1">
        <v>16702331818</v>
      </c>
      <c r="CY948" s="1" t="s">
        <v>11774</v>
      </c>
      <c r="CZ948" s="1" t="s">
        <v>138</v>
      </c>
      <c r="DA948" s="1" t="s">
        <v>111</v>
      </c>
      <c r="DB948" s="1" t="s">
        <v>112</v>
      </c>
    </row>
    <row r="949" spans="1:111" ht="15.6" customHeight="1" x14ac:dyDescent="0.25">
      <c r="A949" s="1" t="s">
        <v>11775</v>
      </c>
      <c r="B949" s="1" t="s">
        <v>238</v>
      </c>
      <c r="C949" s="2">
        <v>44332.044869675927</v>
      </c>
      <c r="D949" s="2">
        <v>44363</v>
      </c>
      <c r="E949" s="1" t="s">
        <v>110</v>
      </c>
      <c r="F949" s="2">
        <v>44468.833333333336</v>
      </c>
      <c r="G949" s="1" t="s">
        <v>111</v>
      </c>
      <c r="H949" s="1" t="s">
        <v>112</v>
      </c>
      <c r="I949" s="1" t="s">
        <v>112</v>
      </c>
      <c r="J949" s="1" t="s">
        <v>2841</v>
      </c>
      <c r="K949" s="1" t="s">
        <v>11776</v>
      </c>
      <c r="L949" s="1" t="s">
        <v>11115</v>
      </c>
      <c r="M949" s="1" t="s">
        <v>2843</v>
      </c>
      <c r="N949" s="1" t="s">
        <v>167</v>
      </c>
      <c r="O949" s="1" t="s">
        <v>117</v>
      </c>
      <c r="P949" s="9">
        <v>96950</v>
      </c>
      <c r="Q949" s="1" t="s">
        <v>118</v>
      </c>
      <c r="R949" s="1" t="s">
        <v>242</v>
      </c>
      <c r="S949" s="1">
        <v>16702858263</v>
      </c>
      <c r="U949" s="1">
        <v>325194</v>
      </c>
      <c r="V949" s="1" t="s">
        <v>119</v>
      </c>
      <c r="X949" s="1" t="s">
        <v>2844</v>
      </c>
      <c r="Y949" s="1" t="s">
        <v>2845</v>
      </c>
      <c r="AA949" s="1" t="s">
        <v>171</v>
      </c>
      <c r="AB949" s="1" t="s">
        <v>11115</v>
      </c>
      <c r="AC949" s="1" t="s">
        <v>2843</v>
      </c>
      <c r="AD949" s="1" t="s">
        <v>167</v>
      </c>
      <c r="AE949" s="1" t="s">
        <v>117</v>
      </c>
      <c r="AF949" s="9">
        <v>96950</v>
      </c>
      <c r="AG949" s="1" t="s">
        <v>118</v>
      </c>
      <c r="AH949" s="1" t="s">
        <v>242</v>
      </c>
      <c r="AI949" s="1">
        <v>16702858263</v>
      </c>
      <c r="AK949" s="1" t="s">
        <v>2846</v>
      </c>
      <c r="BC949" s="1" t="str">
        <f>"51-9051.00"</f>
        <v>51-9051.00</v>
      </c>
      <c r="BD949" s="1" t="s">
        <v>11777</v>
      </c>
      <c r="BE949" s="1" t="s">
        <v>11778</v>
      </c>
      <c r="BF949" s="1" t="s">
        <v>11779</v>
      </c>
      <c r="BG949" s="1">
        <v>5</v>
      </c>
      <c r="BH949" s="1">
        <v>5</v>
      </c>
      <c r="BI949" s="2">
        <v>44470</v>
      </c>
      <c r="BJ949" s="2">
        <v>44834</v>
      </c>
      <c r="BK949" s="2">
        <v>44470</v>
      </c>
      <c r="BL949" s="2">
        <v>44834</v>
      </c>
      <c r="BM949" s="1">
        <v>40</v>
      </c>
      <c r="BN949" s="1">
        <v>0</v>
      </c>
      <c r="BO949" s="1">
        <v>8</v>
      </c>
      <c r="BP949" s="1">
        <v>8</v>
      </c>
      <c r="BQ949" s="1">
        <v>8</v>
      </c>
      <c r="BR949" s="1">
        <v>8</v>
      </c>
      <c r="BS949" s="1">
        <v>8</v>
      </c>
      <c r="BT949" s="1">
        <v>0</v>
      </c>
      <c r="BU949" s="1" t="str">
        <f>"8:00 AM"</f>
        <v>8:00 AM</v>
      </c>
      <c r="BV949" s="1" t="str">
        <f t="shared" ref="BV949:BV959" si="28">"5:00 PM"</f>
        <v>5:00 PM</v>
      </c>
      <c r="BW949" s="1" t="s">
        <v>230</v>
      </c>
      <c r="BX949" s="1">
        <v>1</v>
      </c>
      <c r="BY949" s="1">
        <v>12</v>
      </c>
      <c r="BZ949" s="1" t="s">
        <v>112</v>
      </c>
      <c r="CB949" s="1" t="s">
        <v>11780</v>
      </c>
      <c r="CC949" s="1" t="s">
        <v>11781</v>
      </c>
      <c r="CD949" s="1" t="s">
        <v>167</v>
      </c>
      <c r="CE949" s="1" t="s">
        <v>167</v>
      </c>
      <c r="CF949" s="1" t="s">
        <v>117</v>
      </c>
      <c r="CG949" s="1">
        <v>96950</v>
      </c>
      <c r="CH949" s="3">
        <v>13.72</v>
      </c>
      <c r="CI949" s="3">
        <v>13.72</v>
      </c>
      <c r="CJ949" s="3">
        <v>20.58</v>
      </c>
      <c r="CK949" s="3">
        <v>20.58</v>
      </c>
      <c r="CL949" s="1" t="s">
        <v>137</v>
      </c>
      <c r="CM949" s="1" t="s">
        <v>2850</v>
      </c>
      <c r="CN949" s="1" t="s">
        <v>139</v>
      </c>
      <c r="CP949" s="1" t="s">
        <v>112</v>
      </c>
      <c r="CQ949" s="1" t="s">
        <v>111</v>
      </c>
      <c r="CR949" s="1" t="s">
        <v>111</v>
      </c>
      <c r="CS949" s="1" t="s">
        <v>112</v>
      </c>
      <c r="CT949" s="1" t="s">
        <v>138</v>
      </c>
      <c r="CU949" s="1" t="s">
        <v>111</v>
      </c>
      <c r="CV949" s="1" t="s">
        <v>138</v>
      </c>
      <c r="CW949" s="1" t="s">
        <v>2851</v>
      </c>
      <c r="CX949" s="1">
        <v>16702877468</v>
      </c>
      <c r="CY949" s="1" t="s">
        <v>2846</v>
      </c>
      <c r="CZ949" s="1" t="s">
        <v>138</v>
      </c>
      <c r="DA949" s="1" t="s">
        <v>111</v>
      </c>
      <c r="DB949" s="1" t="s">
        <v>112</v>
      </c>
    </row>
    <row r="950" spans="1:111" ht="15.6" customHeight="1" x14ac:dyDescent="0.25">
      <c r="A950" s="1" t="s">
        <v>11782</v>
      </c>
      <c r="B950" s="1" t="s">
        <v>238</v>
      </c>
      <c r="C950" s="2">
        <v>44330.061617476851</v>
      </c>
      <c r="D950" s="2">
        <v>44358</v>
      </c>
      <c r="E950" s="1" t="s">
        <v>110</v>
      </c>
      <c r="F950" s="2">
        <v>44468.833333333336</v>
      </c>
      <c r="G950" s="1" t="s">
        <v>111</v>
      </c>
      <c r="H950" s="1" t="s">
        <v>112</v>
      </c>
      <c r="I950" s="1" t="s">
        <v>112</v>
      </c>
      <c r="J950" s="1" t="s">
        <v>11783</v>
      </c>
      <c r="K950" s="1" t="s">
        <v>11784</v>
      </c>
      <c r="L950" s="1" t="s">
        <v>11785</v>
      </c>
      <c r="N950" s="1" t="s">
        <v>167</v>
      </c>
      <c r="O950" s="1" t="s">
        <v>117</v>
      </c>
      <c r="P950" s="9">
        <v>96950</v>
      </c>
      <c r="Q950" s="1" t="s">
        <v>118</v>
      </c>
      <c r="S950" s="1">
        <v>16702339441</v>
      </c>
      <c r="U950" s="1">
        <v>81111</v>
      </c>
      <c r="V950" s="1" t="s">
        <v>119</v>
      </c>
      <c r="X950" s="1" t="s">
        <v>5706</v>
      </c>
      <c r="Y950" s="1" t="s">
        <v>5707</v>
      </c>
      <c r="Z950" s="1" t="s">
        <v>5708</v>
      </c>
      <c r="AA950" s="1" t="s">
        <v>343</v>
      </c>
      <c r="AB950" s="1" t="s">
        <v>11786</v>
      </c>
      <c r="AD950" s="1" t="s">
        <v>167</v>
      </c>
      <c r="AE950" s="1" t="s">
        <v>117</v>
      </c>
      <c r="AF950" s="9">
        <v>96950</v>
      </c>
      <c r="AG950" s="1" t="s">
        <v>118</v>
      </c>
      <c r="AI950" s="1">
        <v>16702339441</v>
      </c>
      <c r="AK950" s="1" t="s">
        <v>11787</v>
      </c>
      <c r="BC950" s="1" t="str">
        <f>"49-3023.00"</f>
        <v>49-3023.00</v>
      </c>
      <c r="BD950" s="1" t="s">
        <v>5092</v>
      </c>
      <c r="BE950" s="1" t="s">
        <v>11788</v>
      </c>
      <c r="BF950" s="1" t="s">
        <v>11789</v>
      </c>
      <c r="BG950" s="1">
        <v>2</v>
      </c>
      <c r="BH950" s="1">
        <v>2</v>
      </c>
      <c r="BI950" s="2">
        <v>44470</v>
      </c>
      <c r="BJ950" s="2">
        <v>45565</v>
      </c>
      <c r="BK950" s="2">
        <v>44470</v>
      </c>
      <c r="BL950" s="2">
        <v>45565</v>
      </c>
      <c r="BM950" s="1">
        <v>40</v>
      </c>
      <c r="BN950" s="1">
        <v>0</v>
      </c>
      <c r="BO950" s="1">
        <v>7</v>
      </c>
      <c r="BP950" s="1">
        <v>7</v>
      </c>
      <c r="BQ950" s="1">
        <v>7</v>
      </c>
      <c r="BR950" s="1">
        <v>7</v>
      </c>
      <c r="BS950" s="1">
        <v>7</v>
      </c>
      <c r="BT950" s="1">
        <v>5</v>
      </c>
      <c r="BU950" s="1" t="str">
        <f>"9:00 AM"</f>
        <v>9:00 AM</v>
      </c>
      <c r="BV950" s="1" t="str">
        <f t="shared" si="28"/>
        <v>5:00 PM</v>
      </c>
      <c r="BW950" s="1" t="s">
        <v>135</v>
      </c>
      <c r="BX950" s="1">
        <v>0</v>
      </c>
      <c r="BY950" s="1">
        <v>24</v>
      </c>
      <c r="BZ950" s="1" t="s">
        <v>112</v>
      </c>
      <c r="CB950" s="4" t="s">
        <v>11790</v>
      </c>
      <c r="CC950" s="1" t="s">
        <v>11791</v>
      </c>
      <c r="CE950" s="1" t="s">
        <v>167</v>
      </c>
      <c r="CF950" s="1" t="s">
        <v>117</v>
      </c>
      <c r="CG950" s="1">
        <v>96950</v>
      </c>
      <c r="CH950" s="3">
        <v>8.75</v>
      </c>
      <c r="CI950" s="3">
        <v>8.75</v>
      </c>
      <c r="CJ950" s="3">
        <v>13.13</v>
      </c>
      <c r="CK950" s="3">
        <v>13.13</v>
      </c>
      <c r="CL950" s="1" t="s">
        <v>137</v>
      </c>
      <c r="CM950" s="1" t="s">
        <v>331</v>
      </c>
      <c r="CN950" s="1" t="s">
        <v>139</v>
      </c>
      <c r="CP950" s="1" t="s">
        <v>112</v>
      </c>
      <c r="CQ950" s="1" t="s">
        <v>111</v>
      </c>
      <c r="CR950" s="1" t="s">
        <v>112</v>
      </c>
      <c r="CS950" s="1" t="s">
        <v>111</v>
      </c>
      <c r="CT950" s="1" t="s">
        <v>138</v>
      </c>
      <c r="CU950" s="1" t="s">
        <v>111</v>
      </c>
      <c r="CV950" s="1" t="s">
        <v>138</v>
      </c>
      <c r="CW950" s="1" t="s">
        <v>5713</v>
      </c>
      <c r="CX950" s="1">
        <v>16702339441</v>
      </c>
      <c r="CY950" s="1" t="s">
        <v>11787</v>
      </c>
      <c r="CZ950" s="1" t="s">
        <v>138</v>
      </c>
      <c r="DA950" s="1" t="s">
        <v>111</v>
      </c>
      <c r="DB950" s="1" t="s">
        <v>112</v>
      </c>
    </row>
    <row r="951" spans="1:111" ht="15.6" customHeight="1" x14ac:dyDescent="0.25">
      <c r="A951" s="1" t="s">
        <v>11804</v>
      </c>
      <c r="B951" s="1" t="s">
        <v>238</v>
      </c>
      <c r="C951" s="2">
        <v>44290.904572453706</v>
      </c>
      <c r="D951" s="2">
        <v>44321</v>
      </c>
      <c r="E951" s="1" t="s">
        <v>110</v>
      </c>
      <c r="F951" s="2">
        <v>44468.833333333336</v>
      </c>
      <c r="G951" s="1" t="s">
        <v>111</v>
      </c>
      <c r="H951" s="1" t="s">
        <v>112</v>
      </c>
      <c r="I951" s="1" t="s">
        <v>112</v>
      </c>
      <c r="J951" s="1" t="s">
        <v>5975</v>
      </c>
      <c r="K951" s="1" t="s">
        <v>5975</v>
      </c>
      <c r="L951" s="1" t="s">
        <v>5980</v>
      </c>
      <c r="M951" s="1" t="s">
        <v>5977</v>
      </c>
      <c r="N951" s="1" t="s">
        <v>1197</v>
      </c>
      <c r="O951" s="1" t="s">
        <v>117</v>
      </c>
      <c r="P951" s="9">
        <v>96950</v>
      </c>
      <c r="Q951" s="1" t="s">
        <v>118</v>
      </c>
      <c r="S951" s="1">
        <v>16702333304</v>
      </c>
      <c r="U951" s="1">
        <v>56199</v>
      </c>
      <c r="V951" s="1" t="s">
        <v>119</v>
      </c>
      <c r="X951" s="1" t="s">
        <v>5978</v>
      </c>
      <c r="Y951" s="1" t="s">
        <v>5979</v>
      </c>
      <c r="AA951" s="1" t="s">
        <v>245</v>
      </c>
      <c r="AB951" s="1" t="s">
        <v>5980</v>
      </c>
      <c r="AC951" s="1" t="s">
        <v>5977</v>
      </c>
      <c r="AD951" s="1" t="s">
        <v>1197</v>
      </c>
      <c r="AE951" s="1" t="s">
        <v>117</v>
      </c>
      <c r="AF951" s="9">
        <v>96950</v>
      </c>
      <c r="AG951" s="1" t="s">
        <v>118</v>
      </c>
      <c r="AI951" s="1">
        <v>16702333304</v>
      </c>
      <c r="AK951" s="1" t="s">
        <v>5981</v>
      </c>
      <c r="AL951" s="1" t="s">
        <v>125</v>
      </c>
      <c r="AM951" s="1" t="s">
        <v>5982</v>
      </c>
      <c r="AN951" s="1" t="s">
        <v>5983</v>
      </c>
      <c r="AP951" s="1" t="s">
        <v>5984</v>
      </c>
      <c r="AQ951" s="1" t="s">
        <v>5985</v>
      </c>
      <c r="AR951" s="1" t="s">
        <v>5986</v>
      </c>
      <c r="AS951" s="1" t="s">
        <v>117</v>
      </c>
      <c r="AT951" s="9">
        <v>96950</v>
      </c>
      <c r="AU951" s="1" t="s">
        <v>118</v>
      </c>
      <c r="AW951" s="1">
        <v>16702857505</v>
      </c>
      <c r="AY951" s="1" t="s">
        <v>5987</v>
      </c>
      <c r="AZ951" s="1" t="s">
        <v>5988</v>
      </c>
      <c r="BC951" s="1" t="str">
        <f>"11-1021.00"</f>
        <v>11-1021.00</v>
      </c>
      <c r="BD951" s="1" t="s">
        <v>248</v>
      </c>
      <c r="BE951" s="1" t="s">
        <v>11805</v>
      </c>
      <c r="BF951" s="1" t="s">
        <v>528</v>
      </c>
      <c r="BG951" s="1">
        <v>1</v>
      </c>
      <c r="BH951" s="1">
        <v>1</v>
      </c>
      <c r="BI951" s="2">
        <v>44470</v>
      </c>
      <c r="BJ951" s="2">
        <v>45565</v>
      </c>
      <c r="BK951" s="2">
        <v>44470</v>
      </c>
      <c r="BL951" s="2">
        <v>45565</v>
      </c>
      <c r="BM951" s="1">
        <v>40</v>
      </c>
      <c r="BN951" s="1">
        <v>0</v>
      </c>
      <c r="BO951" s="1">
        <v>8</v>
      </c>
      <c r="BP951" s="1">
        <v>8</v>
      </c>
      <c r="BQ951" s="1">
        <v>8</v>
      </c>
      <c r="BR951" s="1">
        <v>8</v>
      </c>
      <c r="BS951" s="1">
        <v>8</v>
      </c>
      <c r="BT951" s="1">
        <v>0</v>
      </c>
      <c r="BU951" s="1" t="str">
        <f>"9:00 AM"</f>
        <v>9:00 AM</v>
      </c>
      <c r="BV951" s="1" t="str">
        <f t="shared" si="28"/>
        <v>5:00 PM</v>
      </c>
      <c r="BW951" s="1" t="s">
        <v>135</v>
      </c>
      <c r="BX951" s="1">
        <v>0</v>
      </c>
      <c r="BY951" s="1">
        <v>24</v>
      </c>
      <c r="BZ951" s="1" t="s">
        <v>111</v>
      </c>
      <c r="CA951" s="1">
        <v>3</v>
      </c>
      <c r="CB951" s="1" t="s">
        <v>11806</v>
      </c>
      <c r="CC951" s="1" t="s">
        <v>5976</v>
      </c>
      <c r="CD951" s="1" t="s">
        <v>5993</v>
      </c>
      <c r="CE951" s="1" t="s">
        <v>339</v>
      </c>
      <c r="CF951" s="1" t="s">
        <v>117</v>
      </c>
      <c r="CG951" s="1">
        <v>96950</v>
      </c>
      <c r="CH951" s="3">
        <v>22.55</v>
      </c>
      <c r="CI951" s="3">
        <v>22.55</v>
      </c>
      <c r="CJ951" s="3">
        <v>33.82</v>
      </c>
      <c r="CK951" s="3">
        <v>33.83</v>
      </c>
      <c r="CL951" s="1" t="s">
        <v>137</v>
      </c>
      <c r="CM951" s="1" t="s">
        <v>5995</v>
      </c>
      <c r="CN951" s="1" t="s">
        <v>139</v>
      </c>
      <c r="CP951" s="1" t="s">
        <v>112</v>
      </c>
      <c r="CQ951" s="1" t="s">
        <v>111</v>
      </c>
      <c r="CR951" s="1" t="s">
        <v>112</v>
      </c>
      <c r="CS951" s="1" t="s">
        <v>111</v>
      </c>
      <c r="CT951" s="1" t="s">
        <v>138</v>
      </c>
      <c r="CU951" s="1" t="s">
        <v>111</v>
      </c>
      <c r="CV951" s="1" t="s">
        <v>138</v>
      </c>
      <c r="CW951" s="1" t="s">
        <v>5996</v>
      </c>
      <c r="CX951" s="1" t="s">
        <v>138</v>
      </c>
      <c r="CY951" s="1" t="s">
        <v>5981</v>
      </c>
      <c r="CZ951" s="1" t="s">
        <v>11807</v>
      </c>
      <c r="DA951" s="1" t="s">
        <v>111</v>
      </c>
      <c r="DB951" s="1" t="s">
        <v>112</v>
      </c>
    </row>
    <row r="952" spans="1:111" ht="15.6" customHeight="1" x14ac:dyDescent="0.25">
      <c r="A952" s="1" t="s">
        <v>11808</v>
      </c>
      <c r="B952" s="1" t="s">
        <v>238</v>
      </c>
      <c r="C952" s="2">
        <v>44294.087755555556</v>
      </c>
      <c r="D952" s="2">
        <v>44327</v>
      </c>
      <c r="E952" s="1" t="s">
        <v>110</v>
      </c>
      <c r="F952" s="2">
        <v>44469.833333333336</v>
      </c>
      <c r="G952" s="1" t="s">
        <v>111</v>
      </c>
      <c r="H952" s="1" t="s">
        <v>112</v>
      </c>
      <c r="I952" s="1" t="s">
        <v>112</v>
      </c>
      <c r="J952" s="1" t="s">
        <v>11809</v>
      </c>
      <c r="L952" s="1" t="s">
        <v>11810</v>
      </c>
      <c r="N952" s="1" t="s">
        <v>116</v>
      </c>
      <c r="O952" s="1" t="s">
        <v>117</v>
      </c>
      <c r="P952" s="9">
        <v>96950</v>
      </c>
      <c r="Q952" s="1" t="s">
        <v>118</v>
      </c>
      <c r="S952" s="1">
        <v>16702353838</v>
      </c>
      <c r="U952" s="1">
        <v>42499</v>
      </c>
      <c r="V952" s="1" t="s">
        <v>119</v>
      </c>
      <c r="X952" s="1" t="s">
        <v>11811</v>
      </c>
      <c r="Y952" s="1" t="s">
        <v>11624</v>
      </c>
      <c r="Z952" s="1" t="s">
        <v>11812</v>
      </c>
      <c r="AA952" s="1" t="s">
        <v>4078</v>
      </c>
      <c r="AB952" s="1" t="s">
        <v>11810</v>
      </c>
      <c r="AD952" s="1" t="s">
        <v>116</v>
      </c>
      <c r="AE952" s="1" t="s">
        <v>117</v>
      </c>
      <c r="AF952" s="9">
        <v>96950</v>
      </c>
      <c r="AG952" s="1" t="s">
        <v>118</v>
      </c>
      <c r="AI952" s="1">
        <v>16702353838</v>
      </c>
      <c r="AK952" s="1" t="s">
        <v>11813</v>
      </c>
      <c r="BC952" s="1" t="str">
        <f>"37-2011.00"</f>
        <v>37-2011.00</v>
      </c>
      <c r="BD952" s="1" t="s">
        <v>676</v>
      </c>
      <c r="BE952" s="1" t="s">
        <v>11814</v>
      </c>
      <c r="BF952" s="1" t="s">
        <v>11815</v>
      </c>
      <c r="BG952" s="1">
        <v>1</v>
      </c>
      <c r="BH952" s="1">
        <v>1</v>
      </c>
      <c r="BI952" s="2">
        <v>44471</v>
      </c>
      <c r="BJ952" s="2">
        <v>45566</v>
      </c>
      <c r="BK952" s="2">
        <v>44471</v>
      </c>
      <c r="BL952" s="2">
        <v>45566</v>
      </c>
      <c r="BM952" s="1">
        <v>40</v>
      </c>
      <c r="BN952" s="1">
        <v>0</v>
      </c>
      <c r="BO952" s="1">
        <v>8</v>
      </c>
      <c r="BP952" s="1">
        <v>8</v>
      </c>
      <c r="BQ952" s="1">
        <v>8</v>
      </c>
      <c r="BR952" s="1">
        <v>8</v>
      </c>
      <c r="BS952" s="1">
        <v>8</v>
      </c>
      <c r="BT952" s="1">
        <v>0</v>
      </c>
      <c r="BU952" s="1" t="str">
        <f>"8:00 AM"</f>
        <v>8:00 AM</v>
      </c>
      <c r="BV952" s="1" t="str">
        <f t="shared" si="28"/>
        <v>5:00 PM</v>
      </c>
      <c r="BW952" s="1" t="s">
        <v>135</v>
      </c>
      <c r="BX952" s="1">
        <v>0</v>
      </c>
      <c r="BY952" s="1">
        <v>12</v>
      </c>
      <c r="BZ952" s="1" t="s">
        <v>112</v>
      </c>
      <c r="CA952" s="1">
        <v>0</v>
      </c>
      <c r="CB952" s="1" t="s">
        <v>11816</v>
      </c>
      <c r="CC952" s="1" t="s">
        <v>935</v>
      </c>
      <c r="CE952" s="1" t="s">
        <v>116</v>
      </c>
      <c r="CF952" s="1" t="s">
        <v>117</v>
      </c>
      <c r="CG952" s="1">
        <v>96950</v>
      </c>
      <c r="CH952" s="3">
        <v>8.0500000000000007</v>
      </c>
      <c r="CI952" s="3">
        <v>8.0500000000000007</v>
      </c>
      <c r="CJ952" s="3">
        <v>12.07</v>
      </c>
      <c r="CK952" s="3">
        <v>12.07</v>
      </c>
      <c r="CL952" s="1" t="s">
        <v>137</v>
      </c>
      <c r="CN952" s="1" t="s">
        <v>139</v>
      </c>
      <c r="CP952" s="1" t="s">
        <v>112</v>
      </c>
      <c r="CQ952" s="1" t="s">
        <v>111</v>
      </c>
      <c r="CR952" s="1" t="s">
        <v>112</v>
      </c>
      <c r="CS952" s="1" t="s">
        <v>111</v>
      </c>
      <c r="CT952" s="1" t="s">
        <v>138</v>
      </c>
      <c r="CU952" s="1" t="s">
        <v>111</v>
      </c>
      <c r="CV952" s="1" t="s">
        <v>138</v>
      </c>
      <c r="CW952" s="1" t="s">
        <v>11817</v>
      </c>
      <c r="CX952" s="1">
        <v>16702353838</v>
      </c>
      <c r="CY952" s="1" t="s">
        <v>11813</v>
      </c>
      <c r="CZ952" s="1" t="s">
        <v>138</v>
      </c>
      <c r="DA952" s="1" t="s">
        <v>111</v>
      </c>
      <c r="DB952" s="1" t="s">
        <v>112</v>
      </c>
    </row>
    <row r="953" spans="1:111" ht="15.6" customHeight="1" x14ac:dyDescent="0.25">
      <c r="A953" s="1" t="s">
        <v>11821</v>
      </c>
      <c r="B953" s="1" t="s">
        <v>238</v>
      </c>
      <c r="C953" s="2">
        <v>44292.988305902778</v>
      </c>
      <c r="D953" s="2">
        <v>44334</v>
      </c>
      <c r="E953" s="1" t="s">
        <v>110</v>
      </c>
      <c r="F953" s="2">
        <v>44468.833333333336</v>
      </c>
      <c r="G953" s="1" t="s">
        <v>112</v>
      </c>
      <c r="H953" s="1" t="s">
        <v>112</v>
      </c>
      <c r="I953" s="1" t="s">
        <v>112</v>
      </c>
      <c r="J953" s="1" t="s">
        <v>6893</v>
      </c>
      <c r="K953" s="1" t="s">
        <v>9494</v>
      </c>
      <c r="L953" s="1" t="s">
        <v>9433</v>
      </c>
      <c r="M953" s="1" t="s">
        <v>7505</v>
      </c>
      <c r="N953" s="1" t="s">
        <v>116</v>
      </c>
      <c r="O953" s="1" t="s">
        <v>117</v>
      </c>
      <c r="P953" s="9">
        <v>96950</v>
      </c>
      <c r="Q953" s="1" t="s">
        <v>118</v>
      </c>
      <c r="S953" s="1">
        <v>16702358778</v>
      </c>
      <c r="U953" s="1">
        <v>812310</v>
      </c>
      <c r="V953" s="1" t="s">
        <v>119</v>
      </c>
      <c r="X953" s="1" t="s">
        <v>1052</v>
      </c>
      <c r="Y953" s="1" t="s">
        <v>1053</v>
      </c>
      <c r="Z953" s="1" t="s">
        <v>1054</v>
      </c>
      <c r="AA953" s="1" t="s">
        <v>373</v>
      </c>
      <c r="AB953" s="1" t="s">
        <v>1051</v>
      </c>
      <c r="AD953" s="1" t="s">
        <v>116</v>
      </c>
      <c r="AE953" s="1" t="s">
        <v>117</v>
      </c>
      <c r="AF953" s="9">
        <v>96950</v>
      </c>
      <c r="AG953" s="1" t="s">
        <v>118</v>
      </c>
      <c r="AI953" s="1">
        <v>16702358778</v>
      </c>
      <c r="AK953" s="1" t="s">
        <v>1055</v>
      </c>
      <c r="BC953" s="1" t="str">
        <f>"51-6011.00"</f>
        <v>51-6011.00</v>
      </c>
      <c r="BD953" s="1" t="s">
        <v>4261</v>
      </c>
      <c r="BE953" s="1" t="s">
        <v>11822</v>
      </c>
      <c r="BF953" s="1" t="s">
        <v>11823</v>
      </c>
      <c r="BG953" s="1">
        <v>1</v>
      </c>
      <c r="BH953" s="1">
        <v>1</v>
      </c>
      <c r="BI953" s="2">
        <v>44470</v>
      </c>
      <c r="BJ953" s="2">
        <v>44834</v>
      </c>
      <c r="BK953" s="2">
        <v>44470</v>
      </c>
      <c r="BL953" s="2">
        <v>44834</v>
      </c>
      <c r="BM953" s="1">
        <v>40</v>
      </c>
      <c r="BN953" s="1">
        <v>0</v>
      </c>
      <c r="BO953" s="1">
        <v>8</v>
      </c>
      <c r="BP953" s="1">
        <v>8</v>
      </c>
      <c r="BQ953" s="1">
        <v>8</v>
      </c>
      <c r="BR953" s="1">
        <v>8</v>
      </c>
      <c r="BS953" s="1">
        <v>8</v>
      </c>
      <c r="BT953" s="1">
        <v>0</v>
      </c>
      <c r="BU953" s="1" t="str">
        <f>"8:00 AM"</f>
        <v>8:00 AM</v>
      </c>
      <c r="BV953" s="1" t="str">
        <f t="shared" si="28"/>
        <v>5:00 PM</v>
      </c>
      <c r="BW953" s="1" t="s">
        <v>135</v>
      </c>
      <c r="BX953" s="1">
        <v>0</v>
      </c>
      <c r="BY953" s="1">
        <v>0</v>
      </c>
      <c r="BZ953" s="1" t="s">
        <v>112</v>
      </c>
      <c r="CA953" s="1">
        <v>0</v>
      </c>
      <c r="CB953" s="1" t="s">
        <v>138</v>
      </c>
      <c r="CC953" s="1" t="s">
        <v>5666</v>
      </c>
      <c r="CE953" s="1" t="s">
        <v>116</v>
      </c>
      <c r="CF953" s="1" t="s">
        <v>117</v>
      </c>
      <c r="CG953" s="1">
        <v>96950</v>
      </c>
      <c r="CH953" s="3">
        <v>7.69</v>
      </c>
      <c r="CI953" s="3">
        <v>7.69</v>
      </c>
      <c r="CJ953" s="3">
        <v>11.53</v>
      </c>
      <c r="CK953" s="3">
        <v>11.53</v>
      </c>
      <c r="CL953" s="1" t="s">
        <v>137</v>
      </c>
      <c r="CN953" s="1" t="s">
        <v>139</v>
      </c>
      <c r="CP953" s="1" t="s">
        <v>112</v>
      </c>
      <c r="CQ953" s="1" t="s">
        <v>111</v>
      </c>
      <c r="CR953" s="1" t="s">
        <v>111</v>
      </c>
      <c r="CS953" s="1" t="s">
        <v>111</v>
      </c>
      <c r="CT953" s="1" t="s">
        <v>138</v>
      </c>
      <c r="CU953" s="1" t="s">
        <v>111</v>
      </c>
      <c r="CV953" s="1" t="s">
        <v>111</v>
      </c>
      <c r="CW953" s="1" t="s">
        <v>10432</v>
      </c>
      <c r="CX953" s="1">
        <v>16702358778</v>
      </c>
      <c r="CY953" s="1" t="s">
        <v>1055</v>
      </c>
      <c r="CZ953" s="1" t="s">
        <v>138</v>
      </c>
      <c r="DA953" s="1" t="s">
        <v>111</v>
      </c>
      <c r="DB953" s="1" t="s">
        <v>112</v>
      </c>
    </row>
    <row r="954" spans="1:111" ht="15.6" customHeight="1" x14ac:dyDescent="0.25">
      <c r="A954" s="1" t="s">
        <v>11828</v>
      </c>
      <c r="B954" s="1" t="s">
        <v>238</v>
      </c>
      <c r="C954" s="2">
        <v>44315.184453240741</v>
      </c>
      <c r="D954" s="2">
        <v>44361</v>
      </c>
      <c r="E954" s="1" t="s">
        <v>110</v>
      </c>
      <c r="F954" s="2">
        <v>44468.833333333336</v>
      </c>
      <c r="G954" s="1" t="s">
        <v>112</v>
      </c>
      <c r="H954" s="1" t="s">
        <v>112</v>
      </c>
      <c r="I954" s="1" t="s">
        <v>112</v>
      </c>
      <c r="J954" s="1" t="s">
        <v>7117</v>
      </c>
      <c r="K954" s="1" t="s">
        <v>7118</v>
      </c>
      <c r="L954" s="1" t="s">
        <v>7119</v>
      </c>
      <c r="M954" s="1" t="s">
        <v>138</v>
      </c>
      <c r="N954" s="1" t="s">
        <v>116</v>
      </c>
      <c r="O954" s="1" t="s">
        <v>117</v>
      </c>
      <c r="P954" s="9">
        <v>96950</v>
      </c>
      <c r="Q954" s="1" t="s">
        <v>118</v>
      </c>
      <c r="S954" s="1">
        <v>16702851863</v>
      </c>
      <c r="U954" s="1">
        <v>44512</v>
      </c>
      <c r="V954" s="1" t="s">
        <v>119</v>
      </c>
      <c r="X954" s="1" t="s">
        <v>7120</v>
      </c>
      <c r="Y954" s="1" t="s">
        <v>7121</v>
      </c>
      <c r="AA954" s="1" t="s">
        <v>973</v>
      </c>
      <c r="AB954" s="1" t="s">
        <v>7119</v>
      </c>
      <c r="AC954" s="1" t="s">
        <v>138</v>
      </c>
      <c r="AD954" s="1" t="s">
        <v>116</v>
      </c>
      <c r="AE954" s="1" t="s">
        <v>117</v>
      </c>
      <c r="AF954" s="9">
        <v>96950</v>
      </c>
      <c r="AG954" s="1" t="s">
        <v>118</v>
      </c>
      <c r="AI954" s="1">
        <v>16702851863</v>
      </c>
      <c r="AK954" s="1" t="s">
        <v>11829</v>
      </c>
      <c r="BC954" s="1" t="str">
        <f>"41-1011.00"</f>
        <v>41-1011.00</v>
      </c>
      <c r="BD954" s="1" t="s">
        <v>975</v>
      </c>
      <c r="BE954" s="1" t="s">
        <v>11830</v>
      </c>
      <c r="BF954" s="1" t="s">
        <v>8974</v>
      </c>
      <c r="BG954" s="1">
        <v>1</v>
      </c>
      <c r="BH954" s="1">
        <v>1</v>
      </c>
      <c r="BI954" s="2">
        <v>44470</v>
      </c>
      <c r="BJ954" s="2">
        <v>44834</v>
      </c>
      <c r="BK954" s="2">
        <v>44470</v>
      </c>
      <c r="BL954" s="2">
        <v>44834</v>
      </c>
      <c r="BM954" s="1">
        <v>40</v>
      </c>
      <c r="BN954" s="1">
        <v>0</v>
      </c>
      <c r="BO954" s="1">
        <v>8</v>
      </c>
      <c r="BP954" s="1">
        <v>8</v>
      </c>
      <c r="BQ954" s="1">
        <v>8</v>
      </c>
      <c r="BR954" s="1">
        <v>8</v>
      </c>
      <c r="BS954" s="1">
        <v>8</v>
      </c>
      <c r="BT954" s="1">
        <v>0</v>
      </c>
      <c r="BU954" s="1" t="str">
        <f>"8:00 AM"</f>
        <v>8:00 AM</v>
      </c>
      <c r="BV954" s="1" t="str">
        <f t="shared" si="28"/>
        <v>5:00 PM</v>
      </c>
      <c r="BW954" s="1" t="s">
        <v>230</v>
      </c>
      <c r="BX954" s="1">
        <v>0</v>
      </c>
      <c r="BY954" s="1">
        <v>6</v>
      </c>
      <c r="BZ954" s="1" t="s">
        <v>112</v>
      </c>
      <c r="CA954" s="1">
        <v>0</v>
      </c>
      <c r="CB954" s="1" t="s">
        <v>7125</v>
      </c>
      <c r="CC954" s="1" t="s">
        <v>7119</v>
      </c>
      <c r="CD954" s="1" t="s">
        <v>138</v>
      </c>
      <c r="CE954" s="1" t="s">
        <v>116</v>
      </c>
      <c r="CF954" s="1" t="s">
        <v>117</v>
      </c>
      <c r="CG954" s="1">
        <v>96950</v>
      </c>
      <c r="CH954" s="3">
        <v>9.98</v>
      </c>
      <c r="CI954" s="3">
        <v>9.98</v>
      </c>
      <c r="CJ954" s="3">
        <v>14.97</v>
      </c>
      <c r="CK954" s="3">
        <v>14.97</v>
      </c>
      <c r="CL954" s="1" t="s">
        <v>137</v>
      </c>
      <c r="CM954" s="1" t="s">
        <v>168</v>
      </c>
      <c r="CN954" s="1" t="s">
        <v>139</v>
      </c>
      <c r="CP954" s="1" t="s">
        <v>112</v>
      </c>
      <c r="CQ954" s="1" t="s">
        <v>111</v>
      </c>
      <c r="CR954" s="1" t="s">
        <v>112</v>
      </c>
      <c r="CS954" s="1" t="s">
        <v>111</v>
      </c>
      <c r="CT954" s="1" t="s">
        <v>138</v>
      </c>
      <c r="CU954" s="1" t="s">
        <v>111</v>
      </c>
      <c r="CV954" s="1" t="s">
        <v>138</v>
      </c>
      <c r="CW954" s="1" t="s">
        <v>300</v>
      </c>
      <c r="CX954" s="1">
        <v>16702851863</v>
      </c>
      <c r="CY954" s="1" t="s">
        <v>7122</v>
      </c>
      <c r="CZ954" s="1" t="s">
        <v>168</v>
      </c>
      <c r="DA954" s="1" t="s">
        <v>111</v>
      </c>
      <c r="DB954" s="1" t="s">
        <v>112</v>
      </c>
    </row>
    <row r="955" spans="1:111" ht="15.6" customHeight="1" x14ac:dyDescent="0.25">
      <c r="A955" s="1" t="s">
        <v>11831</v>
      </c>
      <c r="B955" s="1" t="s">
        <v>238</v>
      </c>
      <c r="C955" s="2">
        <v>44307.045171180558</v>
      </c>
      <c r="D955" s="2">
        <v>44341</v>
      </c>
      <c r="E955" s="1" t="s">
        <v>110</v>
      </c>
      <c r="F955" s="2">
        <v>44468.833333333336</v>
      </c>
      <c r="G955" s="1" t="s">
        <v>112</v>
      </c>
      <c r="H955" s="1" t="s">
        <v>112</v>
      </c>
      <c r="I955" s="1" t="s">
        <v>112</v>
      </c>
      <c r="J955" s="1" t="s">
        <v>2460</v>
      </c>
      <c r="K955" s="1" t="s">
        <v>2461</v>
      </c>
      <c r="L955" s="1" t="s">
        <v>2462</v>
      </c>
      <c r="M955" s="1" t="s">
        <v>2463</v>
      </c>
      <c r="N955" s="1" t="s">
        <v>167</v>
      </c>
      <c r="O955" s="1" t="s">
        <v>117</v>
      </c>
      <c r="P955" s="9">
        <v>969504307</v>
      </c>
      <c r="Q955" s="1" t="s">
        <v>118</v>
      </c>
      <c r="S955" s="1">
        <v>16702342902</v>
      </c>
      <c r="T955" s="1">
        <v>128</v>
      </c>
      <c r="U955" s="1">
        <v>62111</v>
      </c>
      <c r="V955" s="1" t="s">
        <v>119</v>
      </c>
      <c r="X955" s="1" t="s">
        <v>2482</v>
      </c>
      <c r="Y955" s="1" t="s">
        <v>5843</v>
      </c>
      <c r="Z955" s="1" t="s">
        <v>2466</v>
      </c>
      <c r="AA955" s="1" t="s">
        <v>2467</v>
      </c>
      <c r="AB955" s="1" t="s">
        <v>2468</v>
      </c>
      <c r="AD955" s="1" t="s">
        <v>116</v>
      </c>
      <c r="AE955" s="1" t="s">
        <v>117</v>
      </c>
      <c r="AF955" s="9">
        <v>96950</v>
      </c>
      <c r="AG955" s="1" t="s">
        <v>118</v>
      </c>
      <c r="AI955" s="1">
        <v>16702342902</v>
      </c>
      <c r="AJ955" s="1">
        <v>128</v>
      </c>
      <c r="AK955" s="1" t="s">
        <v>2469</v>
      </c>
      <c r="BC955" s="1" t="str">
        <f>"29-1141.00"</f>
        <v>29-1141.00</v>
      </c>
      <c r="BD955" s="1" t="s">
        <v>1381</v>
      </c>
      <c r="BE955" s="1" t="s">
        <v>11832</v>
      </c>
      <c r="BF955" s="1" t="s">
        <v>1383</v>
      </c>
      <c r="BG955" s="1">
        <v>2</v>
      </c>
      <c r="BH955" s="1">
        <v>2</v>
      </c>
      <c r="BI955" s="2">
        <v>44470</v>
      </c>
      <c r="BJ955" s="2">
        <v>44834</v>
      </c>
      <c r="BK955" s="2">
        <v>44470</v>
      </c>
      <c r="BL955" s="2">
        <v>44834</v>
      </c>
      <c r="BM955" s="1">
        <v>40</v>
      </c>
      <c r="BN955" s="1">
        <v>0</v>
      </c>
      <c r="BO955" s="1">
        <v>8</v>
      </c>
      <c r="BP955" s="1">
        <v>8</v>
      </c>
      <c r="BQ955" s="1">
        <v>8</v>
      </c>
      <c r="BR955" s="1">
        <v>8</v>
      </c>
      <c r="BS955" s="1">
        <v>8</v>
      </c>
      <c r="BT955" s="1">
        <v>0</v>
      </c>
      <c r="BU955" s="1" t="str">
        <f>"8:00 AM"</f>
        <v>8:00 AM</v>
      </c>
      <c r="BV955" s="1" t="str">
        <f t="shared" si="28"/>
        <v>5:00 PM</v>
      </c>
      <c r="BW955" s="1" t="s">
        <v>392</v>
      </c>
      <c r="BX955" s="1">
        <v>0</v>
      </c>
      <c r="BY955" s="1">
        <v>12</v>
      </c>
      <c r="BZ955" s="1" t="s">
        <v>112</v>
      </c>
      <c r="CA955" s="1">
        <v>0</v>
      </c>
      <c r="CB955" s="4" t="s">
        <v>7531</v>
      </c>
      <c r="CC955" s="1" t="s">
        <v>2474</v>
      </c>
      <c r="CE955" s="1" t="s">
        <v>167</v>
      </c>
      <c r="CF955" s="1" t="s">
        <v>117</v>
      </c>
      <c r="CG955" s="1">
        <v>96950</v>
      </c>
      <c r="CH955" s="3">
        <v>22.19</v>
      </c>
      <c r="CI955" s="3">
        <v>22.19</v>
      </c>
      <c r="CJ955" s="3">
        <v>33.28</v>
      </c>
      <c r="CK955" s="3">
        <v>33.28</v>
      </c>
      <c r="CL955" s="1" t="s">
        <v>137</v>
      </c>
      <c r="CM955" s="1" t="s">
        <v>138</v>
      </c>
      <c r="CN955" s="1" t="s">
        <v>139</v>
      </c>
      <c r="CP955" s="1" t="s">
        <v>112</v>
      </c>
      <c r="CQ955" s="1" t="s">
        <v>111</v>
      </c>
      <c r="CR955" s="1" t="s">
        <v>112</v>
      </c>
      <c r="CS955" s="1" t="s">
        <v>111</v>
      </c>
      <c r="CT955" s="1" t="s">
        <v>138</v>
      </c>
      <c r="CU955" s="1" t="s">
        <v>138</v>
      </c>
      <c r="CV955" s="1" t="s">
        <v>138</v>
      </c>
      <c r="CW955" s="1" t="s">
        <v>8146</v>
      </c>
      <c r="CX955" s="1">
        <v>16702342902</v>
      </c>
      <c r="CY955" s="1" t="s">
        <v>2469</v>
      </c>
      <c r="CZ955" s="1" t="s">
        <v>138</v>
      </c>
      <c r="DA955" s="1" t="s">
        <v>111</v>
      </c>
      <c r="DB955" s="1" t="s">
        <v>112</v>
      </c>
    </row>
    <row r="956" spans="1:111" ht="15.6" customHeight="1" x14ac:dyDescent="0.25">
      <c r="A956" s="1" t="s">
        <v>11833</v>
      </c>
      <c r="B956" s="1" t="s">
        <v>238</v>
      </c>
      <c r="C956" s="2">
        <v>44344.302803587962</v>
      </c>
      <c r="D956" s="2">
        <v>44383</v>
      </c>
      <c r="E956" s="1" t="s">
        <v>110</v>
      </c>
      <c r="F956" s="2">
        <v>44468.833333333336</v>
      </c>
      <c r="G956" s="1" t="s">
        <v>112</v>
      </c>
      <c r="H956" s="1" t="s">
        <v>112</v>
      </c>
      <c r="I956" s="1" t="s">
        <v>112</v>
      </c>
      <c r="J956" s="1" t="s">
        <v>2758</v>
      </c>
      <c r="K956" s="1" t="s">
        <v>1979</v>
      </c>
      <c r="L956" s="1" t="s">
        <v>941</v>
      </c>
      <c r="M956" s="1" t="s">
        <v>942</v>
      </c>
      <c r="N956" s="1" t="s">
        <v>116</v>
      </c>
      <c r="O956" s="1" t="s">
        <v>117</v>
      </c>
      <c r="P956" s="9">
        <v>96950</v>
      </c>
      <c r="Q956" s="1" t="s">
        <v>118</v>
      </c>
      <c r="S956" s="1">
        <v>16702352883</v>
      </c>
      <c r="U956" s="1">
        <v>561320</v>
      </c>
      <c r="V956" s="1" t="s">
        <v>119</v>
      </c>
      <c r="X956" s="1" t="s">
        <v>943</v>
      </c>
      <c r="Y956" s="1" t="s">
        <v>944</v>
      </c>
      <c r="Z956" s="1" t="s">
        <v>945</v>
      </c>
      <c r="AA956" s="1" t="s">
        <v>373</v>
      </c>
      <c r="AB956" s="1" t="s">
        <v>941</v>
      </c>
      <c r="AC956" s="1" t="s">
        <v>942</v>
      </c>
      <c r="AD956" s="1" t="s">
        <v>116</v>
      </c>
      <c r="AE956" s="1" t="s">
        <v>117</v>
      </c>
      <c r="AF956" s="9">
        <v>96950</v>
      </c>
      <c r="AG956" s="1" t="s">
        <v>118</v>
      </c>
      <c r="AI956" s="1">
        <v>16702352883</v>
      </c>
      <c r="AK956" s="1" t="s">
        <v>530</v>
      </c>
      <c r="BC956" s="1" t="str">
        <f>"49-9071.00"</f>
        <v>49-9071.00</v>
      </c>
      <c r="BD956" s="1" t="s">
        <v>214</v>
      </c>
      <c r="BE956" s="1" t="s">
        <v>2759</v>
      </c>
      <c r="BF956" s="1" t="s">
        <v>2760</v>
      </c>
      <c r="BG956" s="1">
        <v>5</v>
      </c>
      <c r="BH956" s="1">
        <v>5</v>
      </c>
      <c r="BI956" s="2">
        <v>44470</v>
      </c>
      <c r="BJ956" s="2">
        <v>44834</v>
      </c>
      <c r="BK956" s="2">
        <v>44470</v>
      </c>
      <c r="BL956" s="2">
        <v>44834</v>
      </c>
      <c r="BM956" s="1">
        <v>35</v>
      </c>
      <c r="BN956" s="1">
        <v>0</v>
      </c>
      <c r="BO956" s="1">
        <v>7</v>
      </c>
      <c r="BP956" s="1">
        <v>7</v>
      </c>
      <c r="BQ956" s="1">
        <v>7</v>
      </c>
      <c r="BR956" s="1">
        <v>7</v>
      </c>
      <c r="BS956" s="1">
        <v>7</v>
      </c>
      <c r="BT956" s="1">
        <v>0</v>
      </c>
      <c r="BU956" s="1" t="str">
        <f>"9:00 AM"</f>
        <v>9:00 AM</v>
      </c>
      <c r="BV956" s="1" t="str">
        <f t="shared" si="28"/>
        <v>5:00 PM</v>
      </c>
      <c r="BW956" s="1" t="s">
        <v>135</v>
      </c>
      <c r="BX956" s="1">
        <v>6</v>
      </c>
      <c r="BY956" s="1">
        <v>12</v>
      </c>
      <c r="BZ956" s="1" t="s">
        <v>112</v>
      </c>
      <c r="CB956" s="4" t="s">
        <v>11834</v>
      </c>
      <c r="CC956" s="1" t="s">
        <v>941</v>
      </c>
      <c r="CD956" s="1" t="s">
        <v>942</v>
      </c>
      <c r="CE956" s="1" t="s">
        <v>116</v>
      </c>
      <c r="CF956" s="1" t="s">
        <v>117</v>
      </c>
      <c r="CG956" s="1">
        <v>96950</v>
      </c>
      <c r="CH956" s="3">
        <v>8.7100000000000009</v>
      </c>
      <c r="CI956" s="3">
        <v>8.7100000000000009</v>
      </c>
      <c r="CJ956" s="3">
        <v>13.07</v>
      </c>
      <c r="CK956" s="3">
        <v>13.07</v>
      </c>
      <c r="CL956" s="1" t="s">
        <v>137</v>
      </c>
      <c r="CM956" s="1" t="s">
        <v>138</v>
      </c>
      <c r="CN956" s="1" t="s">
        <v>139</v>
      </c>
      <c r="CP956" s="1" t="s">
        <v>112</v>
      </c>
      <c r="CQ956" s="1" t="s">
        <v>111</v>
      </c>
      <c r="CR956" s="1" t="s">
        <v>112</v>
      </c>
      <c r="CS956" s="1" t="s">
        <v>111</v>
      </c>
      <c r="CT956" s="1" t="s">
        <v>111</v>
      </c>
      <c r="CU956" s="1" t="s">
        <v>111</v>
      </c>
      <c r="CV956" s="1" t="s">
        <v>138</v>
      </c>
      <c r="CW956" s="1" t="s">
        <v>138</v>
      </c>
      <c r="CX956" s="1">
        <v>16702352883</v>
      </c>
      <c r="CY956" s="1" t="s">
        <v>530</v>
      </c>
      <c r="CZ956" s="1" t="s">
        <v>138</v>
      </c>
      <c r="DA956" s="1" t="s">
        <v>111</v>
      </c>
      <c r="DB956" s="1" t="s">
        <v>112</v>
      </c>
    </row>
    <row r="957" spans="1:111" ht="15.6" customHeight="1" x14ac:dyDescent="0.25">
      <c r="A957" s="1" t="s">
        <v>11835</v>
      </c>
      <c r="B957" s="1" t="s">
        <v>238</v>
      </c>
      <c r="C957" s="2">
        <v>44296.350030208334</v>
      </c>
      <c r="D957" s="2">
        <v>44333</v>
      </c>
      <c r="E957" s="1" t="s">
        <v>110</v>
      </c>
      <c r="F957" s="2">
        <v>44468.833333333336</v>
      </c>
      <c r="G957" s="1" t="s">
        <v>111</v>
      </c>
      <c r="H957" s="1" t="s">
        <v>112</v>
      </c>
      <c r="I957" s="1" t="s">
        <v>112</v>
      </c>
      <c r="J957" s="1" t="s">
        <v>3905</v>
      </c>
      <c r="K957" s="1" t="s">
        <v>11836</v>
      </c>
      <c r="L957" s="1" t="s">
        <v>3907</v>
      </c>
      <c r="M957" s="1" t="s">
        <v>1197</v>
      </c>
      <c r="N957" s="1" t="s">
        <v>116</v>
      </c>
      <c r="O957" s="1" t="s">
        <v>117</v>
      </c>
      <c r="P957" s="9">
        <v>96950</v>
      </c>
      <c r="Q957" s="1" t="s">
        <v>118</v>
      </c>
      <c r="R957" s="1" t="s">
        <v>117</v>
      </c>
      <c r="S957" s="1">
        <v>16719884535</v>
      </c>
      <c r="U957" s="1">
        <v>236116</v>
      </c>
      <c r="V957" s="1" t="s">
        <v>119</v>
      </c>
      <c r="X957" s="1" t="s">
        <v>3908</v>
      </c>
      <c r="Y957" s="1" t="s">
        <v>3909</v>
      </c>
      <c r="Z957" s="1" t="s">
        <v>3910</v>
      </c>
      <c r="AA957" s="1" t="s">
        <v>245</v>
      </c>
      <c r="AB957" s="1" t="s">
        <v>3907</v>
      </c>
      <c r="AC957" s="1" t="s">
        <v>1197</v>
      </c>
      <c r="AD957" s="1" t="s">
        <v>116</v>
      </c>
      <c r="AE957" s="1" t="s">
        <v>117</v>
      </c>
      <c r="AF957" s="9">
        <v>96950</v>
      </c>
      <c r="AG957" s="1" t="s">
        <v>118</v>
      </c>
      <c r="AH957" s="1" t="s">
        <v>117</v>
      </c>
      <c r="AI957" s="1">
        <v>16719884535</v>
      </c>
      <c r="AK957" s="1" t="s">
        <v>3911</v>
      </c>
      <c r="BC957" s="1" t="str">
        <f>"51-7011.00"</f>
        <v>51-7011.00</v>
      </c>
      <c r="BD957" s="1" t="s">
        <v>1587</v>
      </c>
      <c r="BE957" s="1" t="s">
        <v>11837</v>
      </c>
      <c r="BF957" s="1" t="s">
        <v>8373</v>
      </c>
      <c r="BG957" s="1">
        <v>6</v>
      </c>
      <c r="BH957" s="1">
        <v>6</v>
      </c>
      <c r="BI957" s="2">
        <v>44470</v>
      </c>
      <c r="BJ957" s="2">
        <v>44834</v>
      </c>
      <c r="BK957" s="2">
        <v>44470</v>
      </c>
      <c r="BL957" s="2">
        <v>44834</v>
      </c>
      <c r="BM957" s="1">
        <v>40</v>
      </c>
      <c r="BN957" s="1">
        <v>0</v>
      </c>
      <c r="BO957" s="1">
        <v>8</v>
      </c>
      <c r="BP957" s="1">
        <v>8</v>
      </c>
      <c r="BQ957" s="1">
        <v>8</v>
      </c>
      <c r="BR957" s="1">
        <v>8</v>
      </c>
      <c r="BS957" s="1">
        <v>8</v>
      </c>
      <c r="BT957" s="1">
        <v>0</v>
      </c>
      <c r="BU957" s="1" t="str">
        <f>"8:00 AM"</f>
        <v>8:00 AM</v>
      </c>
      <c r="BV957" s="1" t="str">
        <f t="shared" si="28"/>
        <v>5:00 PM</v>
      </c>
      <c r="BW957" s="1" t="s">
        <v>135</v>
      </c>
      <c r="BX957" s="1">
        <v>0</v>
      </c>
      <c r="BY957" s="1">
        <v>12</v>
      </c>
      <c r="BZ957" s="1" t="s">
        <v>112</v>
      </c>
      <c r="CA957" s="1">
        <v>0</v>
      </c>
      <c r="CB957" s="1" t="s">
        <v>11838</v>
      </c>
      <c r="CC957" s="1" t="s">
        <v>3907</v>
      </c>
      <c r="CD957" s="1" t="s">
        <v>1197</v>
      </c>
      <c r="CE957" s="1" t="s">
        <v>116</v>
      </c>
      <c r="CF957" s="1" t="s">
        <v>117</v>
      </c>
      <c r="CG957" s="1">
        <v>96950</v>
      </c>
      <c r="CH957" s="3">
        <v>12.48</v>
      </c>
      <c r="CI957" s="3">
        <v>13</v>
      </c>
      <c r="CJ957" s="3">
        <v>18.72</v>
      </c>
      <c r="CK957" s="3">
        <v>19.5</v>
      </c>
      <c r="CL957" s="1" t="s">
        <v>137</v>
      </c>
      <c r="CM957" s="1" t="s">
        <v>138</v>
      </c>
      <c r="CN957" s="1" t="s">
        <v>218</v>
      </c>
      <c r="CP957" s="1" t="s">
        <v>112</v>
      </c>
      <c r="CQ957" s="1" t="s">
        <v>111</v>
      </c>
      <c r="CR957" s="1" t="s">
        <v>111</v>
      </c>
      <c r="CS957" s="1" t="s">
        <v>111</v>
      </c>
      <c r="CT957" s="1" t="s">
        <v>138</v>
      </c>
      <c r="CU957" s="1" t="s">
        <v>111</v>
      </c>
      <c r="CV957" s="1" t="s">
        <v>138</v>
      </c>
      <c r="CW957" s="1" t="s">
        <v>1324</v>
      </c>
      <c r="CX957" s="1">
        <v>16719884535</v>
      </c>
      <c r="CY957" s="1" t="s">
        <v>3911</v>
      </c>
      <c r="CZ957" s="1" t="s">
        <v>138</v>
      </c>
      <c r="DA957" s="1" t="s">
        <v>111</v>
      </c>
      <c r="DB957" s="1" t="s">
        <v>112</v>
      </c>
    </row>
    <row r="958" spans="1:111" ht="15.6" customHeight="1" x14ac:dyDescent="0.25">
      <c r="A958" s="1" t="s">
        <v>11839</v>
      </c>
      <c r="B958" s="1" t="s">
        <v>238</v>
      </c>
      <c r="C958" s="2">
        <v>44335.953653472221</v>
      </c>
      <c r="D958" s="2">
        <v>44377</v>
      </c>
      <c r="E958" s="1" t="s">
        <v>110</v>
      </c>
      <c r="F958" s="2">
        <v>44438.833333333336</v>
      </c>
      <c r="G958" s="1" t="s">
        <v>112</v>
      </c>
      <c r="H958" s="1" t="s">
        <v>112</v>
      </c>
      <c r="I958" s="1" t="s">
        <v>112</v>
      </c>
      <c r="J958" s="1" t="s">
        <v>1123</v>
      </c>
      <c r="K958" s="1" t="s">
        <v>3955</v>
      </c>
      <c r="L958" s="1" t="s">
        <v>1125</v>
      </c>
      <c r="M958" s="1" t="s">
        <v>1126</v>
      </c>
      <c r="N958" s="1" t="s">
        <v>116</v>
      </c>
      <c r="O958" s="1" t="s">
        <v>117</v>
      </c>
      <c r="P958" s="9">
        <v>96950</v>
      </c>
      <c r="Q958" s="1" t="s">
        <v>118</v>
      </c>
      <c r="R958" s="1" t="s">
        <v>117</v>
      </c>
      <c r="S958" s="1">
        <v>16702341795</v>
      </c>
      <c r="U958" s="1">
        <v>45399</v>
      </c>
      <c r="V958" s="1" t="s">
        <v>119</v>
      </c>
      <c r="X958" s="1" t="s">
        <v>1127</v>
      </c>
      <c r="Y958" s="1" t="s">
        <v>848</v>
      </c>
      <c r="Z958" s="1" t="s">
        <v>1128</v>
      </c>
      <c r="AA958" s="1" t="s">
        <v>1129</v>
      </c>
      <c r="AB958" s="1" t="s">
        <v>1125</v>
      </c>
      <c r="AC958" s="1" t="s">
        <v>1130</v>
      </c>
      <c r="AD958" s="1" t="s">
        <v>116</v>
      </c>
      <c r="AE958" s="1" t="s">
        <v>117</v>
      </c>
      <c r="AF958" s="9">
        <v>96950</v>
      </c>
      <c r="AG958" s="1" t="s">
        <v>118</v>
      </c>
      <c r="AH958" s="1" t="s">
        <v>117</v>
      </c>
      <c r="AI958" s="1">
        <v>16702341795</v>
      </c>
      <c r="AK958" s="1" t="s">
        <v>1131</v>
      </c>
      <c r="BC958" s="1" t="str">
        <f>"41-1011.00"</f>
        <v>41-1011.00</v>
      </c>
      <c r="BD958" s="1" t="s">
        <v>975</v>
      </c>
      <c r="BE958" s="1" t="s">
        <v>3956</v>
      </c>
      <c r="BF958" s="1" t="s">
        <v>11840</v>
      </c>
      <c r="BG958" s="1">
        <v>1</v>
      </c>
      <c r="BH958" s="1">
        <v>1</v>
      </c>
      <c r="BI958" s="2">
        <v>44440</v>
      </c>
      <c r="BJ958" s="2">
        <v>44804</v>
      </c>
      <c r="BK958" s="2">
        <v>44440</v>
      </c>
      <c r="BL958" s="2">
        <v>44804</v>
      </c>
      <c r="BM958" s="1">
        <v>35</v>
      </c>
      <c r="BN958" s="1">
        <v>0</v>
      </c>
      <c r="BO958" s="1">
        <v>6</v>
      </c>
      <c r="BP958" s="1">
        <v>5</v>
      </c>
      <c r="BQ958" s="1">
        <v>6</v>
      </c>
      <c r="BR958" s="1">
        <v>6</v>
      </c>
      <c r="BS958" s="1">
        <v>6</v>
      </c>
      <c r="BT958" s="1">
        <v>6</v>
      </c>
      <c r="BU958" s="1" t="str">
        <f>"7:00 AM"</f>
        <v>7:00 AM</v>
      </c>
      <c r="BV958" s="1" t="str">
        <f t="shared" si="28"/>
        <v>5:00 PM</v>
      </c>
      <c r="BW958" s="1" t="s">
        <v>135</v>
      </c>
      <c r="BX958" s="1">
        <v>0</v>
      </c>
      <c r="BY958" s="1">
        <v>12</v>
      </c>
      <c r="BZ958" s="1" t="s">
        <v>111</v>
      </c>
      <c r="CA958" s="1">
        <v>8</v>
      </c>
      <c r="CB958" s="1" t="s">
        <v>11841</v>
      </c>
      <c r="CC958" s="1" t="s">
        <v>3959</v>
      </c>
      <c r="CD958" s="1" t="s">
        <v>3960</v>
      </c>
      <c r="CE958" s="1" t="s">
        <v>116</v>
      </c>
      <c r="CF958" s="1" t="s">
        <v>117</v>
      </c>
      <c r="CG958" s="1">
        <v>96950</v>
      </c>
      <c r="CH958" s="3">
        <v>9.98</v>
      </c>
      <c r="CI958" s="3">
        <v>10</v>
      </c>
      <c r="CJ958" s="3">
        <v>14.97</v>
      </c>
      <c r="CK958" s="3">
        <v>15</v>
      </c>
      <c r="CL958" s="1" t="s">
        <v>137</v>
      </c>
      <c r="CM958" s="1" t="s">
        <v>138</v>
      </c>
      <c r="CN958" s="1" t="s">
        <v>139</v>
      </c>
      <c r="CP958" s="1" t="s">
        <v>112</v>
      </c>
      <c r="CQ958" s="1" t="s">
        <v>111</v>
      </c>
      <c r="CR958" s="1" t="s">
        <v>112</v>
      </c>
      <c r="CS958" s="1" t="s">
        <v>111</v>
      </c>
      <c r="CT958" s="1" t="s">
        <v>138</v>
      </c>
      <c r="CU958" s="1" t="s">
        <v>111</v>
      </c>
      <c r="CV958" s="1" t="s">
        <v>111</v>
      </c>
      <c r="CW958" s="1" t="s">
        <v>11842</v>
      </c>
      <c r="CX958" s="1">
        <v>16702341795</v>
      </c>
      <c r="CY958" s="1" t="s">
        <v>1135</v>
      </c>
      <c r="CZ958" s="1" t="s">
        <v>1136</v>
      </c>
      <c r="DA958" s="1" t="s">
        <v>111</v>
      </c>
      <c r="DB958" s="1" t="s">
        <v>112</v>
      </c>
    </row>
    <row r="959" spans="1:111" ht="15.6" customHeight="1" x14ac:dyDescent="0.25">
      <c r="A959" s="1" t="s">
        <v>11852</v>
      </c>
      <c r="B959" s="1" t="s">
        <v>238</v>
      </c>
      <c r="C959" s="2">
        <v>44344.326761458331</v>
      </c>
      <c r="D959" s="2">
        <v>44384</v>
      </c>
      <c r="E959" s="1" t="s">
        <v>110</v>
      </c>
      <c r="F959" s="2">
        <v>44468.833333333336</v>
      </c>
      <c r="G959" s="1" t="s">
        <v>112</v>
      </c>
      <c r="H959" s="1" t="s">
        <v>112</v>
      </c>
      <c r="I959" s="1" t="s">
        <v>112</v>
      </c>
      <c r="J959" s="1" t="s">
        <v>2758</v>
      </c>
      <c r="K959" s="1" t="s">
        <v>1979</v>
      </c>
      <c r="L959" s="1" t="s">
        <v>941</v>
      </c>
      <c r="M959" s="1" t="s">
        <v>942</v>
      </c>
      <c r="N959" s="1" t="s">
        <v>116</v>
      </c>
      <c r="O959" s="1" t="s">
        <v>117</v>
      </c>
      <c r="P959" s="9">
        <v>96950</v>
      </c>
      <c r="Q959" s="1" t="s">
        <v>118</v>
      </c>
      <c r="S959" s="1">
        <v>16702352883</v>
      </c>
      <c r="U959" s="1">
        <v>561320</v>
      </c>
      <c r="V959" s="1" t="s">
        <v>119</v>
      </c>
      <c r="X959" s="1" t="s">
        <v>943</v>
      </c>
      <c r="Y959" s="1" t="s">
        <v>944</v>
      </c>
      <c r="Z959" s="1" t="s">
        <v>945</v>
      </c>
      <c r="AA959" s="1" t="s">
        <v>373</v>
      </c>
      <c r="AB959" s="1" t="s">
        <v>941</v>
      </c>
      <c r="AC959" s="1" t="s">
        <v>942</v>
      </c>
      <c r="AD959" s="1" t="s">
        <v>116</v>
      </c>
      <c r="AE959" s="1" t="s">
        <v>117</v>
      </c>
      <c r="AF959" s="9">
        <v>96950</v>
      </c>
      <c r="AG959" s="1" t="s">
        <v>118</v>
      </c>
      <c r="AI959" s="1">
        <v>16702352883</v>
      </c>
      <c r="AK959" s="1" t="s">
        <v>530</v>
      </c>
      <c r="BC959" s="1" t="str">
        <f>"49-9071.00"</f>
        <v>49-9071.00</v>
      </c>
      <c r="BD959" s="1" t="s">
        <v>214</v>
      </c>
      <c r="BE959" s="1" t="s">
        <v>2759</v>
      </c>
      <c r="BF959" s="1" t="s">
        <v>2760</v>
      </c>
      <c r="BG959" s="1">
        <v>5</v>
      </c>
      <c r="BH959" s="1">
        <v>5</v>
      </c>
      <c r="BI959" s="2">
        <v>44470</v>
      </c>
      <c r="BJ959" s="2">
        <v>44834</v>
      </c>
      <c r="BK959" s="2">
        <v>44470</v>
      </c>
      <c r="BL959" s="2">
        <v>44834</v>
      </c>
      <c r="BM959" s="1">
        <v>35</v>
      </c>
      <c r="BN959" s="1">
        <v>0</v>
      </c>
      <c r="BO959" s="1">
        <v>7</v>
      </c>
      <c r="BP959" s="1">
        <v>7</v>
      </c>
      <c r="BQ959" s="1">
        <v>7</v>
      </c>
      <c r="BR959" s="1">
        <v>7</v>
      </c>
      <c r="BS959" s="1">
        <v>7</v>
      </c>
      <c r="BT959" s="1">
        <v>0</v>
      </c>
      <c r="BU959" s="1" t="str">
        <f>"9:00 AM"</f>
        <v>9:00 AM</v>
      </c>
      <c r="BV959" s="1" t="str">
        <f t="shared" si="28"/>
        <v>5:00 PM</v>
      </c>
      <c r="BW959" s="1" t="s">
        <v>135</v>
      </c>
      <c r="BX959" s="1">
        <v>6</v>
      </c>
      <c r="BY959" s="1">
        <v>12</v>
      </c>
      <c r="BZ959" s="1" t="s">
        <v>112</v>
      </c>
      <c r="CB959" s="4" t="s">
        <v>8953</v>
      </c>
      <c r="CC959" s="1" t="s">
        <v>941</v>
      </c>
      <c r="CD959" s="1" t="s">
        <v>942</v>
      </c>
      <c r="CE959" s="1" t="s">
        <v>116</v>
      </c>
      <c r="CF959" s="1" t="s">
        <v>117</v>
      </c>
      <c r="CG959" s="1">
        <v>96950</v>
      </c>
      <c r="CH959" s="3">
        <v>8.7100000000000009</v>
      </c>
      <c r="CI959" s="3">
        <v>8.7100000000000009</v>
      </c>
      <c r="CJ959" s="3">
        <v>13.07</v>
      </c>
      <c r="CK959" s="3">
        <v>13.07</v>
      </c>
      <c r="CL959" s="1" t="s">
        <v>137</v>
      </c>
      <c r="CM959" s="1" t="s">
        <v>138</v>
      </c>
      <c r="CN959" s="1" t="s">
        <v>139</v>
      </c>
      <c r="CP959" s="1" t="s">
        <v>112</v>
      </c>
      <c r="CQ959" s="1" t="s">
        <v>111</v>
      </c>
      <c r="CR959" s="1" t="s">
        <v>112</v>
      </c>
      <c r="CS959" s="1" t="s">
        <v>111</v>
      </c>
      <c r="CT959" s="1" t="s">
        <v>111</v>
      </c>
      <c r="CU959" s="1" t="s">
        <v>111</v>
      </c>
      <c r="CV959" s="1" t="s">
        <v>138</v>
      </c>
      <c r="CW959" s="1" t="s">
        <v>138</v>
      </c>
      <c r="CX959" s="1">
        <v>16702352883</v>
      </c>
      <c r="CY959" s="1" t="s">
        <v>530</v>
      </c>
      <c r="CZ959" s="1" t="s">
        <v>138</v>
      </c>
      <c r="DA959" s="1" t="s">
        <v>111</v>
      </c>
      <c r="DB959" s="1" t="s">
        <v>112</v>
      </c>
    </row>
    <row r="960" spans="1:111" ht="15.6" customHeight="1" x14ac:dyDescent="0.25">
      <c r="A960" s="1" t="s">
        <v>11853</v>
      </c>
      <c r="B960" s="1" t="s">
        <v>238</v>
      </c>
      <c r="C960" s="2">
        <v>44294.84984490741</v>
      </c>
      <c r="D960" s="2">
        <v>44349</v>
      </c>
      <c r="E960" s="1" t="s">
        <v>110</v>
      </c>
      <c r="F960" s="2">
        <v>44376.833333333336</v>
      </c>
      <c r="G960" s="1" t="s">
        <v>112</v>
      </c>
      <c r="H960" s="1" t="s">
        <v>112</v>
      </c>
      <c r="I960" s="1" t="s">
        <v>112</v>
      </c>
      <c r="J960" s="1" t="s">
        <v>1338</v>
      </c>
      <c r="K960" s="1" t="s">
        <v>1339</v>
      </c>
      <c r="L960" s="1" t="s">
        <v>1340</v>
      </c>
      <c r="M960" s="1" t="s">
        <v>1341</v>
      </c>
      <c r="N960" s="1" t="s">
        <v>116</v>
      </c>
      <c r="O960" s="1" t="s">
        <v>117</v>
      </c>
      <c r="P960" s="9">
        <v>96950</v>
      </c>
      <c r="Q960" s="1" t="s">
        <v>118</v>
      </c>
      <c r="R960" s="1" t="s">
        <v>242</v>
      </c>
      <c r="S960" s="1">
        <v>16702344000</v>
      </c>
      <c r="U960" s="1">
        <v>56132</v>
      </c>
      <c r="V960" s="1" t="s">
        <v>119</v>
      </c>
      <c r="X960" s="1" t="s">
        <v>1342</v>
      </c>
      <c r="Y960" s="1" t="s">
        <v>1343</v>
      </c>
      <c r="Z960" s="1" t="s">
        <v>1344</v>
      </c>
      <c r="AA960" s="1" t="s">
        <v>245</v>
      </c>
      <c r="AB960" s="1" t="s">
        <v>1345</v>
      </c>
      <c r="AC960" s="1" t="s">
        <v>1346</v>
      </c>
      <c r="AD960" s="1" t="s">
        <v>116</v>
      </c>
      <c r="AE960" s="1" t="s">
        <v>117</v>
      </c>
      <c r="AF960" s="9">
        <v>96950</v>
      </c>
      <c r="AG960" s="1" t="s">
        <v>118</v>
      </c>
      <c r="AH960" s="1" t="s">
        <v>242</v>
      </c>
      <c r="AI960" s="1">
        <v>16702344000</v>
      </c>
      <c r="AK960" s="1" t="s">
        <v>1347</v>
      </c>
      <c r="BC960" s="1" t="str">
        <f>"49-9071.00"</f>
        <v>49-9071.00</v>
      </c>
      <c r="BD960" s="1" t="s">
        <v>214</v>
      </c>
      <c r="BE960" s="1" t="s">
        <v>1348</v>
      </c>
      <c r="BF960" s="1" t="s">
        <v>1069</v>
      </c>
      <c r="BG960" s="1">
        <v>4</v>
      </c>
      <c r="BH960" s="1">
        <v>4</v>
      </c>
      <c r="BI960" s="2">
        <v>44378</v>
      </c>
      <c r="BJ960" s="2">
        <v>44742</v>
      </c>
      <c r="BK960" s="2">
        <v>44378</v>
      </c>
      <c r="BL960" s="2">
        <v>44742</v>
      </c>
      <c r="BM960" s="1">
        <v>35</v>
      </c>
      <c r="BN960" s="1">
        <v>0</v>
      </c>
      <c r="BO960" s="1">
        <v>7</v>
      </c>
      <c r="BP960" s="1">
        <v>7</v>
      </c>
      <c r="BQ960" s="1">
        <v>7</v>
      </c>
      <c r="BR960" s="1">
        <v>7</v>
      </c>
      <c r="BS960" s="1">
        <v>7</v>
      </c>
      <c r="BT960" s="1">
        <v>0</v>
      </c>
      <c r="BU960" s="1" t="str">
        <f>"8:00 AM"</f>
        <v>8:00 AM</v>
      </c>
      <c r="BV960" s="1" t="str">
        <f>"4:30 PM"</f>
        <v>4:30 PM</v>
      </c>
      <c r="BW960" s="1" t="s">
        <v>135</v>
      </c>
      <c r="BX960" s="1">
        <v>3</v>
      </c>
      <c r="BY960" s="1">
        <v>6</v>
      </c>
      <c r="BZ960" s="1" t="s">
        <v>112</v>
      </c>
      <c r="CA960" s="1">
        <v>0</v>
      </c>
      <c r="CB960" s="4" t="s">
        <v>11854</v>
      </c>
      <c r="CC960" s="1" t="s">
        <v>1948</v>
      </c>
      <c r="CD960" s="1" t="s">
        <v>1345</v>
      </c>
      <c r="CE960" s="1" t="s">
        <v>116</v>
      </c>
      <c r="CF960" s="1" t="s">
        <v>117</v>
      </c>
      <c r="CG960" s="1">
        <v>96950</v>
      </c>
      <c r="CH960" s="3">
        <v>8.7100000000000009</v>
      </c>
      <c r="CI960" s="3">
        <v>8.7100000000000009</v>
      </c>
      <c r="CJ960" s="3">
        <v>13.07</v>
      </c>
      <c r="CK960" s="3">
        <v>13.07</v>
      </c>
      <c r="CL960" s="1" t="s">
        <v>137</v>
      </c>
      <c r="CM960" s="1" t="s">
        <v>1257</v>
      </c>
      <c r="CN960" s="1" t="s">
        <v>139</v>
      </c>
      <c r="CP960" s="1" t="s">
        <v>112</v>
      </c>
      <c r="CQ960" s="1" t="s">
        <v>111</v>
      </c>
      <c r="CR960" s="1" t="s">
        <v>112</v>
      </c>
      <c r="CS960" s="1" t="s">
        <v>111</v>
      </c>
      <c r="CT960" s="1" t="s">
        <v>111</v>
      </c>
      <c r="CU960" s="1" t="s">
        <v>111</v>
      </c>
      <c r="CV960" s="1" t="s">
        <v>138</v>
      </c>
      <c r="CW960" s="1" t="s">
        <v>1258</v>
      </c>
      <c r="CX960" s="1">
        <v>16702344000</v>
      </c>
      <c r="CY960" s="1" t="s">
        <v>1347</v>
      </c>
      <c r="CZ960" s="1" t="s">
        <v>380</v>
      </c>
      <c r="DA960" s="1" t="s">
        <v>111</v>
      </c>
      <c r="DB960" s="1" t="s">
        <v>112</v>
      </c>
      <c r="DC960" s="1" t="s">
        <v>1342</v>
      </c>
      <c r="DD960" s="1" t="s">
        <v>1343</v>
      </c>
      <c r="DE960" s="1" t="s">
        <v>1344</v>
      </c>
      <c r="DF960" s="1" t="s">
        <v>1338</v>
      </c>
      <c r="DG960" s="1" t="s">
        <v>1347</v>
      </c>
    </row>
    <row r="961" spans="1:111" ht="15.6" customHeight="1" x14ac:dyDescent="0.25">
      <c r="A961" s="1" t="s">
        <v>11855</v>
      </c>
      <c r="B961" s="1" t="s">
        <v>238</v>
      </c>
      <c r="C961" s="2">
        <v>44324.051073495371</v>
      </c>
      <c r="D961" s="2">
        <v>44358</v>
      </c>
      <c r="E961" s="1" t="s">
        <v>110</v>
      </c>
      <c r="F961" s="2">
        <v>44468.833333333336</v>
      </c>
      <c r="G961" s="1" t="s">
        <v>111</v>
      </c>
      <c r="H961" s="1" t="s">
        <v>112</v>
      </c>
      <c r="I961" s="1" t="s">
        <v>112</v>
      </c>
      <c r="J961" s="1" t="s">
        <v>4154</v>
      </c>
      <c r="L961" s="1" t="s">
        <v>4155</v>
      </c>
      <c r="M961" s="1" t="s">
        <v>4156</v>
      </c>
      <c r="N961" s="1" t="s">
        <v>167</v>
      </c>
      <c r="O961" s="1" t="s">
        <v>117</v>
      </c>
      <c r="P961" s="9">
        <v>96950</v>
      </c>
      <c r="Q961" s="1" t="s">
        <v>118</v>
      </c>
      <c r="R961" s="1" t="s">
        <v>242</v>
      </c>
      <c r="S961" s="1">
        <v>16702857557</v>
      </c>
      <c r="U961" s="1">
        <v>325194</v>
      </c>
      <c r="V961" s="1" t="s">
        <v>119</v>
      </c>
      <c r="X961" s="1" t="s">
        <v>4157</v>
      </c>
      <c r="Y961" s="1" t="s">
        <v>4158</v>
      </c>
      <c r="AA961" s="1" t="s">
        <v>171</v>
      </c>
      <c r="AB961" s="1" t="s">
        <v>4155</v>
      </c>
      <c r="AC961" s="1" t="s">
        <v>4156</v>
      </c>
      <c r="AD961" s="1" t="s">
        <v>167</v>
      </c>
      <c r="AE961" s="1" t="s">
        <v>117</v>
      </c>
      <c r="AF961" s="9">
        <v>96950</v>
      </c>
      <c r="AG961" s="1" t="s">
        <v>118</v>
      </c>
      <c r="AH961" s="1" t="s">
        <v>242</v>
      </c>
      <c r="AI961" s="1">
        <v>16702857557</v>
      </c>
      <c r="AK961" s="1" t="s">
        <v>4160</v>
      </c>
      <c r="BC961" s="1" t="str">
        <f>"51-9051.00"</f>
        <v>51-9051.00</v>
      </c>
      <c r="BD961" s="1" t="s">
        <v>11777</v>
      </c>
      <c r="BE961" s="1" t="s">
        <v>11856</v>
      </c>
      <c r="BF961" s="1" t="s">
        <v>11779</v>
      </c>
      <c r="BG961" s="1">
        <v>4</v>
      </c>
      <c r="BH961" s="1">
        <v>4</v>
      </c>
      <c r="BI961" s="2">
        <v>44470</v>
      </c>
      <c r="BJ961" s="2">
        <v>44834</v>
      </c>
      <c r="BK961" s="2">
        <v>44470</v>
      </c>
      <c r="BL961" s="2">
        <v>44834</v>
      </c>
      <c r="BM961" s="1">
        <v>40</v>
      </c>
      <c r="BN961" s="1">
        <v>0</v>
      </c>
      <c r="BO961" s="1">
        <v>8</v>
      </c>
      <c r="BP961" s="1">
        <v>8</v>
      </c>
      <c r="BQ961" s="1">
        <v>8</v>
      </c>
      <c r="BR961" s="1">
        <v>8</v>
      </c>
      <c r="BS961" s="1">
        <v>4</v>
      </c>
      <c r="BT961" s="1">
        <v>4</v>
      </c>
      <c r="BU961" s="1" t="str">
        <f>"8:00 AM"</f>
        <v>8:00 AM</v>
      </c>
      <c r="BV961" s="1" t="str">
        <f>"5:00 PM"</f>
        <v>5:00 PM</v>
      </c>
      <c r="BW961" s="1" t="s">
        <v>230</v>
      </c>
      <c r="BX961" s="1">
        <v>1</v>
      </c>
      <c r="BY961" s="1">
        <v>12</v>
      </c>
      <c r="BZ961" s="1" t="s">
        <v>112</v>
      </c>
      <c r="CB961" s="1" t="s">
        <v>11857</v>
      </c>
      <c r="CC961" s="1" t="s">
        <v>11858</v>
      </c>
      <c r="CD961" s="1" t="s">
        <v>167</v>
      </c>
      <c r="CE961" s="1" t="s">
        <v>167</v>
      </c>
      <c r="CF961" s="1" t="s">
        <v>117</v>
      </c>
      <c r="CG961" s="1">
        <v>96950</v>
      </c>
      <c r="CH961" s="3">
        <v>13.72</v>
      </c>
      <c r="CI961" s="3">
        <v>13.72</v>
      </c>
      <c r="CJ961" s="3">
        <v>20.58</v>
      </c>
      <c r="CK961" s="3">
        <v>20.58</v>
      </c>
      <c r="CL961" s="1" t="s">
        <v>137</v>
      </c>
      <c r="CM961" s="1" t="s">
        <v>11859</v>
      </c>
      <c r="CN961" s="1" t="s">
        <v>139</v>
      </c>
      <c r="CP961" s="1" t="s">
        <v>112</v>
      </c>
      <c r="CQ961" s="1" t="s">
        <v>111</v>
      </c>
      <c r="CR961" s="1" t="s">
        <v>111</v>
      </c>
      <c r="CS961" s="1" t="s">
        <v>112</v>
      </c>
      <c r="CT961" s="1" t="s">
        <v>111</v>
      </c>
      <c r="CU961" s="1" t="s">
        <v>111</v>
      </c>
      <c r="CV961" s="1" t="s">
        <v>138</v>
      </c>
      <c r="CW961" s="1" t="s">
        <v>4166</v>
      </c>
      <c r="CX961" s="1">
        <v>16702857557</v>
      </c>
      <c r="CY961" s="1" t="s">
        <v>4160</v>
      </c>
      <c r="CZ961" s="1" t="s">
        <v>138</v>
      </c>
      <c r="DA961" s="1" t="s">
        <v>111</v>
      </c>
      <c r="DB961" s="1" t="s">
        <v>112</v>
      </c>
    </row>
    <row r="962" spans="1:111" ht="15.6" customHeight="1" x14ac:dyDescent="0.25">
      <c r="A962" s="1" t="s">
        <v>11860</v>
      </c>
      <c r="B962" s="1" t="s">
        <v>238</v>
      </c>
      <c r="C962" s="2">
        <v>44328.701660069448</v>
      </c>
      <c r="D962" s="2">
        <v>44371</v>
      </c>
      <c r="E962" s="1" t="s">
        <v>110</v>
      </c>
      <c r="F962" s="2">
        <v>44468.833333333336</v>
      </c>
      <c r="G962" s="1" t="s">
        <v>112</v>
      </c>
      <c r="H962" s="1" t="s">
        <v>112</v>
      </c>
      <c r="I962" s="1" t="s">
        <v>112</v>
      </c>
      <c r="J962" s="1" t="s">
        <v>2684</v>
      </c>
      <c r="L962" s="1" t="s">
        <v>2685</v>
      </c>
      <c r="M962" s="1" t="s">
        <v>2686</v>
      </c>
      <c r="N962" s="1" t="s">
        <v>167</v>
      </c>
      <c r="O962" s="1" t="s">
        <v>117</v>
      </c>
      <c r="P962" s="9">
        <v>96950</v>
      </c>
      <c r="Q962" s="1" t="s">
        <v>118</v>
      </c>
      <c r="R962" s="1" t="s">
        <v>117</v>
      </c>
      <c r="S962" s="1">
        <v>16702338818</v>
      </c>
      <c r="U962" s="1">
        <v>56152</v>
      </c>
      <c r="V962" s="1" t="s">
        <v>119</v>
      </c>
      <c r="X962" s="1" t="s">
        <v>2687</v>
      </c>
      <c r="Y962" s="1" t="s">
        <v>2688</v>
      </c>
      <c r="AA962" s="1" t="s">
        <v>528</v>
      </c>
      <c r="AB962" s="1" t="s">
        <v>2685</v>
      </c>
      <c r="AC962" s="1" t="s">
        <v>2686</v>
      </c>
      <c r="AD962" s="1" t="s">
        <v>167</v>
      </c>
      <c r="AE962" s="1" t="s">
        <v>117</v>
      </c>
      <c r="AF962" s="9">
        <v>96950</v>
      </c>
      <c r="AG962" s="1" t="s">
        <v>118</v>
      </c>
      <c r="AH962" s="1" t="s">
        <v>117</v>
      </c>
      <c r="AI962" s="1">
        <v>16702338818</v>
      </c>
      <c r="AK962" s="1" t="s">
        <v>2689</v>
      </c>
      <c r="BC962" s="1" t="str">
        <f>"39-7011.00"</f>
        <v>39-7011.00</v>
      </c>
      <c r="BD962" s="1" t="s">
        <v>1435</v>
      </c>
      <c r="BE962" s="1" t="s">
        <v>11861</v>
      </c>
      <c r="BF962" s="1" t="s">
        <v>11862</v>
      </c>
      <c r="BG962" s="1">
        <v>25</v>
      </c>
      <c r="BH962" s="1">
        <v>25</v>
      </c>
      <c r="BI962" s="2">
        <v>44470</v>
      </c>
      <c r="BJ962" s="2">
        <v>44834</v>
      </c>
      <c r="BK962" s="2">
        <v>44470</v>
      </c>
      <c r="BL962" s="2">
        <v>44834</v>
      </c>
      <c r="BM962" s="1">
        <v>35</v>
      </c>
      <c r="BN962" s="1">
        <v>7</v>
      </c>
      <c r="BO962" s="1">
        <v>0</v>
      </c>
      <c r="BP962" s="1">
        <v>7</v>
      </c>
      <c r="BQ962" s="1">
        <v>7</v>
      </c>
      <c r="BR962" s="1">
        <v>7</v>
      </c>
      <c r="BS962" s="1">
        <v>0</v>
      </c>
      <c r="BT962" s="1">
        <v>7</v>
      </c>
      <c r="BU962" s="1" t="str">
        <f>"3:00 AM"</f>
        <v>3:00 AM</v>
      </c>
      <c r="BV962" s="1" t="str">
        <f>"10:00 AM"</f>
        <v>10:00 AM</v>
      </c>
      <c r="BW962" s="1" t="s">
        <v>135</v>
      </c>
      <c r="BX962" s="1">
        <v>0</v>
      </c>
      <c r="BY962" s="1">
        <v>6</v>
      </c>
      <c r="BZ962" s="1" t="s">
        <v>112</v>
      </c>
      <c r="CB962" s="1" t="s">
        <v>11863</v>
      </c>
      <c r="CC962" s="1" t="s">
        <v>2685</v>
      </c>
      <c r="CD962" s="1" t="s">
        <v>2686</v>
      </c>
      <c r="CE962" s="1" t="s">
        <v>167</v>
      </c>
      <c r="CF962" s="1" t="s">
        <v>117</v>
      </c>
      <c r="CG962" s="1">
        <v>96950</v>
      </c>
      <c r="CH962" s="3">
        <v>12.14</v>
      </c>
      <c r="CI962" s="3">
        <v>12.14</v>
      </c>
      <c r="CJ962" s="3">
        <v>18.21</v>
      </c>
      <c r="CK962" s="3">
        <v>18.21</v>
      </c>
      <c r="CL962" s="1" t="s">
        <v>137</v>
      </c>
      <c r="CM962" s="1" t="s">
        <v>331</v>
      </c>
      <c r="CN962" s="1" t="s">
        <v>139</v>
      </c>
      <c r="CP962" s="1" t="s">
        <v>112</v>
      </c>
      <c r="CQ962" s="1" t="s">
        <v>111</v>
      </c>
      <c r="CR962" s="1" t="s">
        <v>112</v>
      </c>
      <c r="CS962" s="1" t="s">
        <v>111</v>
      </c>
      <c r="CT962" s="1" t="s">
        <v>138</v>
      </c>
      <c r="CU962" s="1" t="s">
        <v>111</v>
      </c>
      <c r="CV962" s="1" t="s">
        <v>138</v>
      </c>
      <c r="CW962" s="1" t="s">
        <v>1439</v>
      </c>
      <c r="CX962" s="1">
        <v>16702338818</v>
      </c>
      <c r="CY962" s="1" t="s">
        <v>2689</v>
      </c>
      <c r="CZ962" s="1" t="s">
        <v>2692</v>
      </c>
      <c r="DA962" s="1" t="s">
        <v>111</v>
      </c>
      <c r="DB962" s="1" t="s">
        <v>112</v>
      </c>
    </row>
    <row r="963" spans="1:111" ht="15.6" customHeight="1" x14ac:dyDescent="0.25">
      <c r="A963" s="1" t="s">
        <v>11875</v>
      </c>
      <c r="B963" s="1" t="s">
        <v>238</v>
      </c>
      <c r="C963" s="2">
        <v>44306.297591550923</v>
      </c>
      <c r="D963" s="2">
        <v>44342</v>
      </c>
      <c r="E963" s="1" t="s">
        <v>110</v>
      </c>
      <c r="F963" s="2">
        <v>44468.833333333336</v>
      </c>
      <c r="G963" s="1" t="s">
        <v>111</v>
      </c>
      <c r="H963" s="1" t="s">
        <v>112</v>
      </c>
      <c r="I963" s="1" t="s">
        <v>112</v>
      </c>
      <c r="J963" s="1" t="s">
        <v>3278</v>
      </c>
      <c r="K963" s="1" t="s">
        <v>3279</v>
      </c>
      <c r="L963" s="1" t="s">
        <v>3280</v>
      </c>
      <c r="M963" s="1" t="s">
        <v>3281</v>
      </c>
      <c r="N963" s="1" t="s">
        <v>116</v>
      </c>
      <c r="O963" s="1" t="s">
        <v>117</v>
      </c>
      <c r="P963" s="9">
        <v>96950</v>
      </c>
      <c r="Q963" s="1" t="s">
        <v>118</v>
      </c>
      <c r="S963" s="1">
        <v>16702353285</v>
      </c>
      <c r="U963" s="1">
        <v>81111</v>
      </c>
      <c r="V963" s="1" t="s">
        <v>119</v>
      </c>
      <c r="X963" s="1" t="s">
        <v>3282</v>
      </c>
      <c r="Y963" s="1" t="s">
        <v>3283</v>
      </c>
      <c r="Z963" s="1" t="s">
        <v>3109</v>
      </c>
      <c r="AA963" s="1" t="s">
        <v>3284</v>
      </c>
      <c r="AB963" s="1" t="s">
        <v>3280</v>
      </c>
      <c r="AC963" s="1" t="s">
        <v>3281</v>
      </c>
      <c r="AD963" s="1" t="s">
        <v>116</v>
      </c>
      <c r="AE963" s="1" t="s">
        <v>117</v>
      </c>
      <c r="AF963" s="9">
        <v>96950</v>
      </c>
      <c r="AG963" s="1" t="s">
        <v>118</v>
      </c>
      <c r="AI963" s="1">
        <v>16702353285</v>
      </c>
      <c r="AK963" s="1" t="s">
        <v>3285</v>
      </c>
      <c r="BC963" s="1" t="str">
        <f>"37-2011.00"</f>
        <v>37-2011.00</v>
      </c>
      <c r="BD963" s="1" t="s">
        <v>676</v>
      </c>
      <c r="BE963" s="1" t="s">
        <v>11876</v>
      </c>
      <c r="BF963" s="1" t="s">
        <v>578</v>
      </c>
      <c r="BG963" s="1">
        <v>2</v>
      </c>
      <c r="BH963" s="1">
        <v>2</v>
      </c>
      <c r="BI963" s="2">
        <v>44470</v>
      </c>
      <c r="BJ963" s="2">
        <v>45199</v>
      </c>
      <c r="BK963" s="2">
        <v>44470</v>
      </c>
      <c r="BL963" s="2">
        <v>45199</v>
      </c>
      <c r="BM963" s="1">
        <v>40</v>
      </c>
      <c r="BN963" s="1">
        <v>0</v>
      </c>
      <c r="BO963" s="1">
        <v>8</v>
      </c>
      <c r="BP963" s="1">
        <v>8</v>
      </c>
      <c r="BQ963" s="1">
        <v>8</v>
      </c>
      <c r="BR963" s="1">
        <v>8</v>
      </c>
      <c r="BS963" s="1">
        <v>8</v>
      </c>
      <c r="BT963" s="1">
        <v>0</v>
      </c>
      <c r="BU963" s="1" t="str">
        <f>"8:00 AM"</f>
        <v>8:00 AM</v>
      </c>
      <c r="BV963" s="1" t="str">
        <f>"5:00 PM"</f>
        <v>5:00 PM</v>
      </c>
      <c r="BW963" s="1" t="s">
        <v>230</v>
      </c>
      <c r="BX963" s="1">
        <v>0</v>
      </c>
      <c r="BY963" s="1">
        <v>12</v>
      </c>
      <c r="BZ963" s="1" t="s">
        <v>112</v>
      </c>
      <c r="CA963" s="1">
        <v>0</v>
      </c>
      <c r="CB963" s="1" t="s">
        <v>230</v>
      </c>
      <c r="CC963" s="1" t="s">
        <v>11877</v>
      </c>
      <c r="CD963" s="1" t="s">
        <v>3281</v>
      </c>
      <c r="CE963" s="1" t="s">
        <v>116</v>
      </c>
      <c r="CF963" s="1" t="s">
        <v>117</v>
      </c>
      <c r="CG963" s="1">
        <v>96950</v>
      </c>
      <c r="CH963" s="3">
        <v>8.0500000000000007</v>
      </c>
      <c r="CI963" s="3">
        <v>8.0500000000000007</v>
      </c>
      <c r="CJ963" s="3">
        <v>12.07</v>
      </c>
      <c r="CK963" s="3">
        <v>12.07</v>
      </c>
      <c r="CL963" s="1" t="s">
        <v>137</v>
      </c>
      <c r="CM963" s="1" t="s">
        <v>362</v>
      </c>
      <c r="CN963" s="1" t="s">
        <v>139</v>
      </c>
      <c r="CP963" s="1" t="s">
        <v>112</v>
      </c>
      <c r="CQ963" s="1" t="s">
        <v>111</v>
      </c>
      <c r="CR963" s="1" t="s">
        <v>112</v>
      </c>
      <c r="CS963" s="1" t="s">
        <v>111</v>
      </c>
      <c r="CT963" s="1" t="s">
        <v>138</v>
      </c>
      <c r="CU963" s="1" t="s">
        <v>111</v>
      </c>
      <c r="CV963" s="1" t="s">
        <v>138</v>
      </c>
      <c r="CW963" s="1" t="s">
        <v>3288</v>
      </c>
      <c r="CX963" s="1">
        <v>16702353285</v>
      </c>
      <c r="CY963" s="1" t="s">
        <v>3285</v>
      </c>
      <c r="CZ963" s="1" t="s">
        <v>138</v>
      </c>
      <c r="DA963" s="1" t="s">
        <v>111</v>
      </c>
      <c r="DB963" s="1" t="s">
        <v>112</v>
      </c>
      <c r="DC963" s="1" t="s">
        <v>3282</v>
      </c>
      <c r="DD963" s="1" t="s">
        <v>3283</v>
      </c>
      <c r="DE963" s="1" t="s">
        <v>448</v>
      </c>
      <c r="DF963" s="1" t="s">
        <v>138</v>
      </c>
      <c r="DG963" s="1" t="s">
        <v>138</v>
      </c>
    </row>
    <row r="964" spans="1:111" ht="15.6" customHeight="1" x14ac:dyDescent="0.25">
      <c r="A964" s="1" t="s">
        <v>11878</v>
      </c>
      <c r="B964" s="1" t="s">
        <v>238</v>
      </c>
      <c r="C964" s="2">
        <v>44336.387448379632</v>
      </c>
      <c r="D964" s="2">
        <v>44375</v>
      </c>
      <c r="E964" s="1" t="s">
        <v>110</v>
      </c>
      <c r="F964" s="2">
        <v>44468.833333333336</v>
      </c>
      <c r="G964" s="1" t="s">
        <v>111</v>
      </c>
      <c r="H964" s="1" t="s">
        <v>111</v>
      </c>
      <c r="I964" s="1" t="s">
        <v>112</v>
      </c>
      <c r="J964" s="1" t="s">
        <v>11879</v>
      </c>
      <c r="K964" s="1" t="s">
        <v>569</v>
      </c>
      <c r="L964" s="1" t="s">
        <v>570</v>
      </c>
      <c r="M964" s="1" t="s">
        <v>10643</v>
      </c>
      <c r="N964" s="1" t="s">
        <v>116</v>
      </c>
      <c r="O964" s="1" t="s">
        <v>117</v>
      </c>
      <c r="P964" s="9">
        <v>96950</v>
      </c>
      <c r="Q964" s="1" t="s">
        <v>118</v>
      </c>
      <c r="S964" s="1">
        <v>16702871135</v>
      </c>
      <c r="U964" s="1">
        <v>56132</v>
      </c>
      <c r="V964" s="1" t="s">
        <v>119</v>
      </c>
      <c r="X964" s="1" t="s">
        <v>7871</v>
      </c>
      <c r="Y964" s="1" t="s">
        <v>7872</v>
      </c>
      <c r="Z964" s="1" t="s">
        <v>7873</v>
      </c>
      <c r="AA964" s="1" t="s">
        <v>373</v>
      </c>
      <c r="AB964" s="1" t="s">
        <v>10644</v>
      </c>
      <c r="AC964" s="1" t="s">
        <v>10645</v>
      </c>
      <c r="AD964" s="1" t="s">
        <v>116</v>
      </c>
      <c r="AE964" s="1" t="s">
        <v>117</v>
      </c>
      <c r="AF964" s="9">
        <v>96950</v>
      </c>
      <c r="AG964" s="1" t="s">
        <v>118</v>
      </c>
      <c r="AI964" s="1">
        <v>16702871135</v>
      </c>
      <c r="AK964" s="1" t="s">
        <v>575</v>
      </c>
      <c r="BC964" s="1" t="str">
        <f>"37-2011.00"</f>
        <v>37-2011.00</v>
      </c>
      <c r="BD964" s="1" t="s">
        <v>676</v>
      </c>
      <c r="BE964" s="1" t="s">
        <v>10646</v>
      </c>
      <c r="BF964" s="1" t="s">
        <v>678</v>
      </c>
      <c r="BG964" s="1">
        <v>3</v>
      </c>
      <c r="BH964" s="1">
        <v>3</v>
      </c>
      <c r="BI964" s="2">
        <v>44470</v>
      </c>
      <c r="BJ964" s="2">
        <v>45565</v>
      </c>
      <c r="BK964" s="2">
        <v>44470</v>
      </c>
      <c r="BL964" s="2">
        <v>45565</v>
      </c>
      <c r="BM964" s="1">
        <v>35</v>
      </c>
      <c r="BN964" s="1">
        <v>0</v>
      </c>
      <c r="BO964" s="1">
        <v>7</v>
      </c>
      <c r="BP964" s="1">
        <v>7</v>
      </c>
      <c r="BQ964" s="1">
        <v>7</v>
      </c>
      <c r="BR964" s="1">
        <v>7</v>
      </c>
      <c r="BS964" s="1">
        <v>7</v>
      </c>
      <c r="BT964" s="1">
        <v>0</v>
      </c>
      <c r="BU964" s="1" t="str">
        <f>"8:00 AM"</f>
        <v>8:00 AM</v>
      </c>
      <c r="BV964" s="1" t="str">
        <f>"4:00 PM"</f>
        <v>4:00 PM</v>
      </c>
      <c r="BW964" s="1" t="s">
        <v>135</v>
      </c>
      <c r="BX964" s="1">
        <v>0</v>
      </c>
      <c r="BY964" s="1">
        <v>12</v>
      </c>
      <c r="BZ964" s="1" t="s">
        <v>112</v>
      </c>
      <c r="CB964" s="1" t="s">
        <v>11880</v>
      </c>
      <c r="CC964" s="1" t="s">
        <v>10648</v>
      </c>
      <c r="CD964" s="1" t="s">
        <v>570</v>
      </c>
      <c r="CE964" s="1" t="s">
        <v>116</v>
      </c>
      <c r="CF964" s="1" t="s">
        <v>117</v>
      </c>
      <c r="CG964" s="1">
        <v>96950</v>
      </c>
      <c r="CH964" s="3">
        <v>8.0500000000000007</v>
      </c>
      <c r="CI964" s="3">
        <v>8.0500000000000007</v>
      </c>
      <c r="CJ964" s="3">
        <v>12.07</v>
      </c>
      <c r="CK964" s="3">
        <v>12.07</v>
      </c>
      <c r="CL964" s="1" t="s">
        <v>137</v>
      </c>
      <c r="CM964" s="1" t="s">
        <v>582</v>
      </c>
      <c r="CN964" s="1" t="s">
        <v>139</v>
      </c>
      <c r="CP964" s="1" t="s">
        <v>112</v>
      </c>
      <c r="CQ964" s="1" t="s">
        <v>111</v>
      </c>
      <c r="CR964" s="1" t="s">
        <v>111</v>
      </c>
      <c r="CS964" s="1" t="s">
        <v>111</v>
      </c>
      <c r="CT964" s="1" t="s">
        <v>138</v>
      </c>
      <c r="CU964" s="1" t="s">
        <v>111</v>
      </c>
      <c r="CV964" s="1" t="s">
        <v>138</v>
      </c>
      <c r="CW964" s="1" t="s">
        <v>583</v>
      </c>
      <c r="CX964" s="1">
        <v>16707837461</v>
      </c>
      <c r="CY964" s="1" t="s">
        <v>575</v>
      </c>
      <c r="CZ964" s="1" t="s">
        <v>428</v>
      </c>
      <c r="DA964" s="1" t="s">
        <v>111</v>
      </c>
      <c r="DB964" s="1" t="s">
        <v>112</v>
      </c>
    </row>
    <row r="965" spans="1:111" ht="15.6" customHeight="1" x14ac:dyDescent="0.25">
      <c r="A965" s="1" t="s">
        <v>11886</v>
      </c>
      <c r="B965" s="1" t="s">
        <v>238</v>
      </c>
      <c r="C965" s="2">
        <v>44314.150628703705</v>
      </c>
      <c r="D965" s="2">
        <v>44362</v>
      </c>
      <c r="E965" s="1" t="s">
        <v>110</v>
      </c>
      <c r="F965" s="2">
        <v>44468.833333333336</v>
      </c>
      <c r="G965" s="1" t="s">
        <v>112</v>
      </c>
      <c r="H965" s="1" t="s">
        <v>112</v>
      </c>
      <c r="I965" s="1" t="s">
        <v>112</v>
      </c>
      <c r="J965" s="1" t="s">
        <v>1204</v>
      </c>
      <c r="K965" s="1" t="s">
        <v>1205</v>
      </c>
      <c r="L965" s="1" t="s">
        <v>1206</v>
      </c>
      <c r="M965" s="1" t="s">
        <v>1207</v>
      </c>
      <c r="N965" s="1" t="s">
        <v>116</v>
      </c>
      <c r="O965" s="1" t="s">
        <v>117</v>
      </c>
      <c r="P965" s="9">
        <v>96950</v>
      </c>
      <c r="Q965" s="1" t="s">
        <v>118</v>
      </c>
      <c r="R965" s="1" t="s">
        <v>138</v>
      </c>
      <c r="S965" s="1">
        <v>16702352375</v>
      </c>
      <c r="U965" s="1">
        <v>236115</v>
      </c>
      <c r="V965" s="1" t="s">
        <v>119</v>
      </c>
      <c r="X965" s="1" t="s">
        <v>370</v>
      </c>
      <c r="Y965" s="1" t="s">
        <v>371</v>
      </c>
      <c r="Z965" s="1" t="s">
        <v>372</v>
      </c>
      <c r="AA965" s="1" t="s">
        <v>1184</v>
      </c>
      <c r="AB965" s="1" t="s">
        <v>368</v>
      </c>
      <c r="AC965" s="1" t="s">
        <v>1185</v>
      </c>
      <c r="AD965" s="1" t="s">
        <v>116</v>
      </c>
      <c r="AE965" s="1" t="s">
        <v>117</v>
      </c>
      <c r="AF965" s="9">
        <v>96950</v>
      </c>
      <c r="AG965" s="1" t="s">
        <v>118</v>
      </c>
      <c r="AH965" s="1" t="s">
        <v>138</v>
      </c>
      <c r="AI965" s="1">
        <v>16702346278</v>
      </c>
      <c r="AK965" s="1" t="s">
        <v>1186</v>
      </c>
      <c r="BC965" s="1" t="str">
        <f>"13-2011.01"</f>
        <v>13-2011.01</v>
      </c>
      <c r="BD965" s="1" t="s">
        <v>932</v>
      </c>
      <c r="BE965" s="1" t="s">
        <v>11887</v>
      </c>
      <c r="BF965" s="1" t="s">
        <v>759</v>
      </c>
      <c r="BG965" s="1">
        <v>1</v>
      </c>
      <c r="BH965" s="1">
        <v>1</v>
      </c>
      <c r="BI965" s="2">
        <v>44470</v>
      </c>
      <c r="BJ965" s="2">
        <v>44834</v>
      </c>
      <c r="BK965" s="2">
        <v>44470</v>
      </c>
      <c r="BL965" s="2">
        <v>44834</v>
      </c>
      <c r="BM965" s="1">
        <v>35</v>
      </c>
      <c r="BN965" s="1">
        <v>0</v>
      </c>
      <c r="BO965" s="1">
        <v>7</v>
      </c>
      <c r="BP965" s="1">
        <v>7</v>
      </c>
      <c r="BQ965" s="1">
        <v>7</v>
      </c>
      <c r="BR965" s="1">
        <v>7</v>
      </c>
      <c r="BS965" s="1">
        <v>7</v>
      </c>
      <c r="BT965" s="1">
        <v>0</v>
      </c>
      <c r="BU965" s="1" t="str">
        <f>"9:00 AM"</f>
        <v>9:00 AM</v>
      </c>
      <c r="BV965" s="1" t="str">
        <f>"5:00 PM"</f>
        <v>5:00 PM</v>
      </c>
      <c r="BW965" s="1" t="s">
        <v>193</v>
      </c>
      <c r="BX965" s="1">
        <v>0</v>
      </c>
      <c r="BY965" s="1">
        <v>48</v>
      </c>
      <c r="BZ965" s="1" t="s">
        <v>112</v>
      </c>
      <c r="CA965" s="1">
        <v>0</v>
      </c>
      <c r="CB965" s="4" t="s">
        <v>11888</v>
      </c>
      <c r="CC965" s="1" t="s">
        <v>1206</v>
      </c>
      <c r="CD965" s="1" t="s">
        <v>1212</v>
      </c>
      <c r="CE965" s="1" t="s">
        <v>116</v>
      </c>
      <c r="CF965" s="1" t="s">
        <v>117</v>
      </c>
      <c r="CG965" s="1">
        <v>96950</v>
      </c>
      <c r="CH965" s="3">
        <v>14.85</v>
      </c>
      <c r="CI965" s="3">
        <v>14.85</v>
      </c>
      <c r="CJ965" s="3">
        <v>22.28</v>
      </c>
      <c r="CK965" s="3">
        <v>22.28</v>
      </c>
      <c r="CL965" s="1" t="s">
        <v>137</v>
      </c>
      <c r="CM965" s="1" t="s">
        <v>138</v>
      </c>
      <c r="CN965" s="1" t="s">
        <v>139</v>
      </c>
      <c r="CP965" s="1" t="s">
        <v>112</v>
      </c>
      <c r="CQ965" s="1" t="s">
        <v>111</v>
      </c>
      <c r="CR965" s="1" t="s">
        <v>112</v>
      </c>
      <c r="CS965" s="1" t="s">
        <v>111</v>
      </c>
      <c r="CT965" s="1" t="s">
        <v>138</v>
      </c>
      <c r="CU965" s="1" t="s">
        <v>111</v>
      </c>
      <c r="CV965" s="1" t="s">
        <v>138</v>
      </c>
      <c r="CW965" s="1" t="s">
        <v>138</v>
      </c>
      <c r="CX965" s="1">
        <v>16702352375</v>
      </c>
      <c r="CY965" s="1" t="s">
        <v>1213</v>
      </c>
      <c r="CZ965" s="1" t="s">
        <v>380</v>
      </c>
      <c r="DA965" s="1" t="s">
        <v>111</v>
      </c>
      <c r="DB965" s="1" t="s">
        <v>112</v>
      </c>
    </row>
    <row r="966" spans="1:111" ht="15.6" customHeight="1" x14ac:dyDescent="0.25">
      <c r="A966" s="1" t="s">
        <v>11889</v>
      </c>
      <c r="B966" s="1" t="s">
        <v>238</v>
      </c>
      <c r="C966" s="2">
        <v>44316.346853587966</v>
      </c>
      <c r="D966" s="2">
        <v>44348</v>
      </c>
      <c r="E966" s="1" t="s">
        <v>110</v>
      </c>
      <c r="F966" s="2">
        <v>44468.833333333336</v>
      </c>
      <c r="G966" s="1" t="s">
        <v>112</v>
      </c>
      <c r="H966" s="1" t="s">
        <v>112</v>
      </c>
      <c r="I966" s="1" t="s">
        <v>112</v>
      </c>
      <c r="J966" s="1" t="s">
        <v>11890</v>
      </c>
      <c r="K966" s="1" t="s">
        <v>11891</v>
      </c>
      <c r="L966" s="1" t="s">
        <v>11892</v>
      </c>
      <c r="N966" s="1" t="s">
        <v>116</v>
      </c>
      <c r="O966" s="1" t="s">
        <v>117</v>
      </c>
      <c r="P966" s="9">
        <v>96950</v>
      </c>
      <c r="Q966" s="1" t="s">
        <v>118</v>
      </c>
      <c r="S966" s="1">
        <v>16707830213</v>
      </c>
      <c r="U966" s="1">
        <v>8113</v>
      </c>
      <c r="V966" s="1" t="s">
        <v>119</v>
      </c>
      <c r="X966" s="1" t="s">
        <v>11893</v>
      </c>
      <c r="Y966" s="1" t="s">
        <v>11894</v>
      </c>
      <c r="Z966" s="1" t="s">
        <v>11895</v>
      </c>
      <c r="AA966" s="1" t="s">
        <v>357</v>
      </c>
      <c r="AB966" s="1" t="s">
        <v>11892</v>
      </c>
      <c r="AD966" s="1" t="s">
        <v>116</v>
      </c>
      <c r="AE966" s="1" t="s">
        <v>117</v>
      </c>
      <c r="AF966" s="9">
        <v>96950</v>
      </c>
      <c r="AG966" s="1" t="s">
        <v>118</v>
      </c>
      <c r="AI966" s="1">
        <v>16707830213</v>
      </c>
      <c r="AK966" s="1" t="s">
        <v>11896</v>
      </c>
      <c r="BC966" s="1" t="str">
        <f>"49-9071.00"</f>
        <v>49-9071.00</v>
      </c>
      <c r="BD966" s="1" t="s">
        <v>214</v>
      </c>
      <c r="BE966" s="1" t="s">
        <v>11897</v>
      </c>
      <c r="BF966" s="1" t="s">
        <v>839</v>
      </c>
      <c r="BG966" s="1">
        <v>12</v>
      </c>
      <c r="BH966" s="1">
        <v>12</v>
      </c>
      <c r="BI966" s="2">
        <v>44470</v>
      </c>
      <c r="BJ966" s="2">
        <v>44834</v>
      </c>
      <c r="BK966" s="2">
        <v>44470</v>
      </c>
      <c r="BL966" s="2">
        <v>44834</v>
      </c>
      <c r="BM966" s="1">
        <v>35</v>
      </c>
      <c r="BN966" s="1">
        <v>0</v>
      </c>
      <c r="BO966" s="1">
        <v>7</v>
      </c>
      <c r="BP966" s="1">
        <v>7</v>
      </c>
      <c r="BQ966" s="1">
        <v>7</v>
      </c>
      <c r="BR966" s="1">
        <v>7</v>
      </c>
      <c r="BS966" s="1">
        <v>7</v>
      </c>
      <c r="BT966" s="1">
        <v>0</v>
      </c>
      <c r="BU966" s="1" t="str">
        <f>"9:00 AM"</f>
        <v>9:00 AM</v>
      </c>
      <c r="BV966" s="1" t="str">
        <f>"5:00 PM"</f>
        <v>5:00 PM</v>
      </c>
      <c r="BW966" s="1" t="s">
        <v>230</v>
      </c>
      <c r="BX966" s="1">
        <v>0</v>
      </c>
      <c r="BY966" s="1">
        <v>6</v>
      </c>
      <c r="BZ966" s="1" t="s">
        <v>112</v>
      </c>
      <c r="CA966" s="1">
        <v>0</v>
      </c>
      <c r="CB966" s="1" t="s">
        <v>230</v>
      </c>
      <c r="CC966" s="1" t="s">
        <v>11898</v>
      </c>
      <c r="CE966" s="1" t="s">
        <v>116</v>
      </c>
      <c r="CF966" s="1" t="s">
        <v>117</v>
      </c>
      <c r="CG966" s="1">
        <v>96950</v>
      </c>
      <c r="CH966" s="3">
        <v>8.7100000000000009</v>
      </c>
      <c r="CI966" s="3">
        <v>8.7100000000000009</v>
      </c>
      <c r="CJ966" s="3">
        <v>13.06</v>
      </c>
      <c r="CK966" s="3">
        <v>13.06</v>
      </c>
      <c r="CL966" s="1" t="s">
        <v>137</v>
      </c>
      <c r="CM966" s="1" t="s">
        <v>331</v>
      </c>
      <c r="CN966" s="1" t="s">
        <v>139</v>
      </c>
      <c r="CP966" s="1" t="s">
        <v>111</v>
      </c>
      <c r="CQ966" s="1" t="s">
        <v>111</v>
      </c>
      <c r="CR966" s="1" t="s">
        <v>111</v>
      </c>
      <c r="CS966" s="1" t="s">
        <v>111</v>
      </c>
      <c r="CT966" s="1" t="s">
        <v>138</v>
      </c>
      <c r="CU966" s="1" t="s">
        <v>111</v>
      </c>
      <c r="CV966" s="1" t="s">
        <v>138</v>
      </c>
      <c r="CW966" s="1" t="s">
        <v>1439</v>
      </c>
      <c r="CX966" s="1">
        <v>16702881621</v>
      </c>
      <c r="CY966" s="1" t="s">
        <v>11896</v>
      </c>
      <c r="CZ966" s="1" t="s">
        <v>331</v>
      </c>
      <c r="DA966" s="1" t="s">
        <v>111</v>
      </c>
      <c r="DB966" s="1" t="s">
        <v>112</v>
      </c>
    </row>
    <row r="967" spans="1:111" ht="15.6" customHeight="1" x14ac:dyDescent="0.25">
      <c r="A967" s="1" t="s">
        <v>11902</v>
      </c>
      <c r="B967" s="1" t="s">
        <v>238</v>
      </c>
      <c r="C967" s="2">
        <v>44319.024353472225</v>
      </c>
      <c r="D967" s="2">
        <v>44357</v>
      </c>
      <c r="E967" s="1" t="s">
        <v>110</v>
      </c>
      <c r="F967" s="2">
        <v>44468.833333333336</v>
      </c>
      <c r="G967" s="1" t="s">
        <v>112</v>
      </c>
      <c r="H967" s="1" t="s">
        <v>112</v>
      </c>
      <c r="I967" s="1" t="s">
        <v>112</v>
      </c>
      <c r="J967" s="1" t="s">
        <v>5960</v>
      </c>
      <c r="L967" s="1" t="s">
        <v>4485</v>
      </c>
      <c r="N967" s="1" t="s">
        <v>116</v>
      </c>
      <c r="O967" s="1" t="s">
        <v>117</v>
      </c>
      <c r="P967" s="9">
        <v>96950</v>
      </c>
      <c r="Q967" s="1" t="s">
        <v>118</v>
      </c>
      <c r="S967" s="1">
        <v>16707890152</v>
      </c>
      <c r="U967" s="1">
        <v>56132</v>
      </c>
      <c r="V967" s="1" t="s">
        <v>119</v>
      </c>
      <c r="X967" s="1" t="s">
        <v>4482</v>
      </c>
      <c r="Y967" s="1" t="s">
        <v>4483</v>
      </c>
      <c r="Z967" s="1" t="s">
        <v>4484</v>
      </c>
      <c r="AA967" s="1" t="s">
        <v>245</v>
      </c>
      <c r="AB967" s="1" t="s">
        <v>4485</v>
      </c>
      <c r="AD967" s="1" t="s">
        <v>116</v>
      </c>
      <c r="AE967" s="1" t="s">
        <v>117</v>
      </c>
      <c r="AF967" s="9">
        <v>96950</v>
      </c>
      <c r="AG967" s="1" t="s">
        <v>118</v>
      </c>
      <c r="AH967" s="1" t="s">
        <v>138</v>
      </c>
      <c r="AI967" s="1">
        <v>16707890152</v>
      </c>
      <c r="AK967" s="1" t="s">
        <v>4486</v>
      </c>
      <c r="BC967" s="1" t="str">
        <f>"37-3011.00"</f>
        <v>37-3011.00</v>
      </c>
      <c r="BD967" s="1" t="s">
        <v>726</v>
      </c>
      <c r="BE967" s="1" t="s">
        <v>11903</v>
      </c>
      <c r="BF967" s="1" t="s">
        <v>11904</v>
      </c>
      <c r="BG967" s="1">
        <v>10</v>
      </c>
      <c r="BH967" s="1">
        <v>10</v>
      </c>
      <c r="BI967" s="2">
        <v>44470</v>
      </c>
      <c r="BJ967" s="2">
        <v>44834</v>
      </c>
      <c r="BK967" s="2">
        <v>44470</v>
      </c>
      <c r="BL967" s="2">
        <v>44834</v>
      </c>
      <c r="BM967" s="1">
        <v>35</v>
      </c>
      <c r="BN967" s="1">
        <v>0</v>
      </c>
      <c r="BO967" s="1">
        <v>7</v>
      </c>
      <c r="BP967" s="1">
        <v>7</v>
      </c>
      <c r="BQ967" s="1">
        <v>7</v>
      </c>
      <c r="BR967" s="1">
        <v>7</v>
      </c>
      <c r="BS967" s="1">
        <v>7</v>
      </c>
      <c r="BT967" s="1">
        <v>0</v>
      </c>
      <c r="BU967" s="1" t="str">
        <f>"8:00 AM"</f>
        <v>8:00 AM</v>
      </c>
      <c r="BV967" s="1" t="str">
        <f>"4:00 PM"</f>
        <v>4:00 PM</v>
      </c>
      <c r="BW967" s="1" t="s">
        <v>135</v>
      </c>
      <c r="BX967" s="1">
        <v>0</v>
      </c>
      <c r="BY967" s="1">
        <v>3</v>
      </c>
      <c r="BZ967" s="1" t="s">
        <v>112</v>
      </c>
      <c r="CA967" s="1">
        <v>0</v>
      </c>
      <c r="CB967" s="4" t="s">
        <v>11905</v>
      </c>
      <c r="CC967" s="1" t="s">
        <v>4485</v>
      </c>
      <c r="CE967" s="1" t="s">
        <v>116</v>
      </c>
      <c r="CF967" s="1" t="s">
        <v>117</v>
      </c>
      <c r="CG967" s="1">
        <v>96950</v>
      </c>
      <c r="CH967" s="3">
        <v>8.5</v>
      </c>
      <c r="CI967" s="3">
        <v>8.5</v>
      </c>
      <c r="CJ967" s="3">
        <v>12.75</v>
      </c>
      <c r="CK967" s="3">
        <v>12.75</v>
      </c>
      <c r="CL967" s="1" t="s">
        <v>137</v>
      </c>
      <c r="CM967" s="1" t="s">
        <v>138</v>
      </c>
      <c r="CN967" s="1" t="s">
        <v>139</v>
      </c>
      <c r="CP967" s="1" t="s">
        <v>112</v>
      </c>
      <c r="CQ967" s="1" t="s">
        <v>111</v>
      </c>
      <c r="CR967" s="1" t="s">
        <v>112</v>
      </c>
      <c r="CS967" s="1" t="s">
        <v>111</v>
      </c>
      <c r="CT967" s="1" t="s">
        <v>138</v>
      </c>
      <c r="CU967" s="1" t="s">
        <v>111</v>
      </c>
      <c r="CV967" s="1" t="s">
        <v>138</v>
      </c>
      <c r="CW967" s="1" t="s">
        <v>1555</v>
      </c>
      <c r="CX967" s="1">
        <v>16702342856</v>
      </c>
      <c r="CY967" s="1" t="s">
        <v>4486</v>
      </c>
      <c r="CZ967" s="1" t="s">
        <v>168</v>
      </c>
      <c r="DA967" s="1" t="s">
        <v>111</v>
      </c>
      <c r="DB967" s="1" t="s">
        <v>112</v>
      </c>
    </row>
    <row r="968" spans="1:111" ht="15.6" customHeight="1" x14ac:dyDescent="0.25">
      <c r="A968" s="1" t="s">
        <v>11909</v>
      </c>
      <c r="B968" s="1" t="s">
        <v>238</v>
      </c>
      <c r="C968" s="2">
        <v>44363.195959375</v>
      </c>
      <c r="D968" s="2">
        <v>44400</v>
      </c>
      <c r="E968" s="1" t="s">
        <v>110</v>
      </c>
      <c r="F968" s="2">
        <v>44468.833333333336</v>
      </c>
      <c r="G968" s="1" t="s">
        <v>111</v>
      </c>
      <c r="H968" s="1" t="s">
        <v>112</v>
      </c>
      <c r="I968" s="1" t="s">
        <v>112</v>
      </c>
      <c r="J968" s="1" t="s">
        <v>11910</v>
      </c>
      <c r="K968" s="1" t="s">
        <v>11911</v>
      </c>
      <c r="L968" s="1" t="s">
        <v>2131</v>
      </c>
      <c r="N968" s="1" t="s">
        <v>116</v>
      </c>
      <c r="O968" s="1" t="s">
        <v>117</v>
      </c>
      <c r="P968" s="9">
        <v>96950</v>
      </c>
      <c r="Q968" s="1" t="s">
        <v>118</v>
      </c>
      <c r="S968" s="1">
        <v>16709894005</v>
      </c>
      <c r="U968" s="1">
        <v>531120</v>
      </c>
      <c r="V968" s="1" t="s">
        <v>119</v>
      </c>
      <c r="X968" s="1" t="s">
        <v>11912</v>
      </c>
      <c r="Y968" s="1" t="s">
        <v>11913</v>
      </c>
      <c r="AA968" s="1" t="s">
        <v>1028</v>
      </c>
      <c r="AB968" s="1" t="s">
        <v>2131</v>
      </c>
      <c r="AD968" s="1" t="s">
        <v>116</v>
      </c>
      <c r="AE968" s="1" t="s">
        <v>117</v>
      </c>
      <c r="AF968" s="9">
        <v>96950</v>
      </c>
      <c r="AG968" s="1" t="s">
        <v>118</v>
      </c>
      <c r="AI968" s="1">
        <v>16709894005</v>
      </c>
      <c r="AK968" s="1" t="s">
        <v>11914</v>
      </c>
      <c r="BC968" s="1" t="str">
        <f>"41-2031.00"</f>
        <v>41-2031.00</v>
      </c>
      <c r="BD968" s="1" t="s">
        <v>743</v>
      </c>
      <c r="BE968" s="1" t="s">
        <v>11915</v>
      </c>
      <c r="BF968" s="1" t="s">
        <v>3151</v>
      </c>
      <c r="BG968" s="1">
        <v>1</v>
      </c>
      <c r="BH968" s="1">
        <v>1</v>
      </c>
      <c r="BI968" s="2">
        <v>44470</v>
      </c>
      <c r="BJ968" s="2">
        <v>45565</v>
      </c>
      <c r="BK968" s="2">
        <v>44470</v>
      </c>
      <c r="BL968" s="2">
        <v>45565</v>
      </c>
      <c r="BM968" s="1">
        <v>35</v>
      </c>
      <c r="BN968" s="1">
        <v>0</v>
      </c>
      <c r="BO968" s="1">
        <v>7</v>
      </c>
      <c r="BP968" s="1">
        <v>7</v>
      </c>
      <c r="BQ968" s="1">
        <v>7</v>
      </c>
      <c r="BR968" s="1">
        <v>7</v>
      </c>
      <c r="BS968" s="1">
        <v>7</v>
      </c>
      <c r="BT968" s="1">
        <v>0</v>
      </c>
      <c r="BU968" s="1" t="str">
        <f>"9:00 AM"</f>
        <v>9:00 AM</v>
      </c>
      <c r="BV968" s="1" t="str">
        <f>"5:00 PM"</f>
        <v>5:00 PM</v>
      </c>
      <c r="BW968" s="1" t="s">
        <v>135</v>
      </c>
      <c r="BX968" s="1">
        <v>0</v>
      </c>
      <c r="BY968" s="1">
        <v>3</v>
      </c>
      <c r="BZ968" s="1" t="s">
        <v>112</v>
      </c>
      <c r="CB968" s="1" t="s">
        <v>3175</v>
      </c>
      <c r="CC968" s="1" t="s">
        <v>2131</v>
      </c>
      <c r="CE968" s="1" t="s">
        <v>116</v>
      </c>
      <c r="CF968" s="1" t="s">
        <v>117</v>
      </c>
      <c r="CG968" s="1">
        <v>96950</v>
      </c>
      <c r="CH968" s="3">
        <v>8.7100000000000009</v>
      </c>
      <c r="CI968" s="3">
        <v>8.7100000000000009</v>
      </c>
      <c r="CJ968" s="3">
        <v>13.06</v>
      </c>
      <c r="CK968" s="3">
        <v>13.06</v>
      </c>
      <c r="CL968" s="1" t="s">
        <v>137</v>
      </c>
      <c r="CN968" s="1" t="s">
        <v>139</v>
      </c>
      <c r="CP968" s="1" t="s">
        <v>112</v>
      </c>
      <c r="CQ968" s="1" t="s">
        <v>111</v>
      </c>
      <c r="CR968" s="1" t="s">
        <v>112</v>
      </c>
      <c r="CS968" s="1" t="s">
        <v>111</v>
      </c>
      <c r="CT968" s="1" t="s">
        <v>138</v>
      </c>
      <c r="CU968" s="1" t="s">
        <v>111</v>
      </c>
      <c r="CV968" s="1" t="s">
        <v>138</v>
      </c>
      <c r="CW968" s="1" t="s">
        <v>2313</v>
      </c>
      <c r="CX968" s="1">
        <v>16709894005</v>
      </c>
      <c r="CY968" s="1" t="s">
        <v>11914</v>
      </c>
      <c r="CZ968" s="1" t="s">
        <v>138</v>
      </c>
      <c r="DA968" s="1" t="s">
        <v>111</v>
      </c>
      <c r="DB968" s="1" t="s">
        <v>112</v>
      </c>
      <c r="DC968" s="1" t="s">
        <v>11912</v>
      </c>
      <c r="DD968" s="1" t="s">
        <v>11913</v>
      </c>
      <c r="DF968" s="1" t="s">
        <v>11916</v>
      </c>
      <c r="DG968" s="1" t="s">
        <v>11914</v>
      </c>
    </row>
    <row r="969" spans="1:111" ht="15.6" customHeight="1" x14ac:dyDescent="0.25">
      <c r="A969" s="1" t="s">
        <v>11917</v>
      </c>
      <c r="B969" s="1" t="s">
        <v>238</v>
      </c>
      <c r="C969" s="2">
        <v>44389.282292824071</v>
      </c>
      <c r="D969" s="2">
        <v>44434</v>
      </c>
      <c r="E969" s="1" t="s">
        <v>110</v>
      </c>
      <c r="F969" s="2">
        <v>44468.833333333336</v>
      </c>
      <c r="G969" s="1" t="s">
        <v>112</v>
      </c>
      <c r="H969" s="1" t="s">
        <v>112</v>
      </c>
      <c r="I969" s="1" t="s">
        <v>112</v>
      </c>
      <c r="J969" s="1" t="s">
        <v>11918</v>
      </c>
      <c r="K969" s="1" t="s">
        <v>11919</v>
      </c>
      <c r="L969" s="1" t="s">
        <v>11920</v>
      </c>
      <c r="M969" s="1" t="s">
        <v>1757</v>
      </c>
      <c r="N969" s="1" t="s">
        <v>1759</v>
      </c>
      <c r="O969" s="1" t="s">
        <v>117</v>
      </c>
      <c r="P969" s="9">
        <v>96952</v>
      </c>
      <c r="Q969" s="1" t="s">
        <v>118</v>
      </c>
      <c r="R969" s="1" t="s">
        <v>719</v>
      </c>
      <c r="S969" s="1">
        <v>16704331000</v>
      </c>
      <c r="U969" s="1">
        <v>445110</v>
      </c>
      <c r="V969" s="1" t="s">
        <v>119</v>
      </c>
      <c r="X969" s="1" t="s">
        <v>1776</v>
      </c>
      <c r="Y969" s="1" t="s">
        <v>6960</v>
      </c>
      <c r="AA969" s="1" t="s">
        <v>387</v>
      </c>
      <c r="AB969" s="1" t="s">
        <v>11920</v>
      </c>
      <c r="AC969" s="1" t="s">
        <v>1757</v>
      </c>
      <c r="AD969" s="1" t="s">
        <v>1759</v>
      </c>
      <c r="AE969" s="1" t="s">
        <v>117</v>
      </c>
      <c r="AF969" s="9">
        <v>96950</v>
      </c>
      <c r="AG969" s="1" t="s">
        <v>118</v>
      </c>
      <c r="AH969" s="1" t="s">
        <v>719</v>
      </c>
      <c r="AI969" s="1">
        <v>16704331000</v>
      </c>
      <c r="AK969" s="1" t="s">
        <v>11921</v>
      </c>
      <c r="BC969" s="1" t="str">
        <f>"43-3031.00"</f>
        <v>43-3031.00</v>
      </c>
      <c r="BD969" s="1" t="s">
        <v>389</v>
      </c>
      <c r="BE969" s="1" t="s">
        <v>11922</v>
      </c>
      <c r="BF969" s="1" t="s">
        <v>1279</v>
      </c>
      <c r="BG969" s="1">
        <v>1</v>
      </c>
      <c r="BH969" s="1">
        <v>1</v>
      </c>
      <c r="BI969" s="2">
        <v>44470</v>
      </c>
      <c r="BJ969" s="2">
        <v>44834</v>
      </c>
      <c r="BK969" s="2">
        <v>44470</v>
      </c>
      <c r="BL969" s="2">
        <v>44834</v>
      </c>
      <c r="BM969" s="1">
        <v>35</v>
      </c>
      <c r="BN969" s="1">
        <v>0</v>
      </c>
      <c r="BO969" s="1">
        <v>7</v>
      </c>
      <c r="BP969" s="1">
        <v>7</v>
      </c>
      <c r="BQ969" s="1">
        <v>7</v>
      </c>
      <c r="BR969" s="1">
        <v>7</v>
      </c>
      <c r="BS969" s="1">
        <v>7</v>
      </c>
      <c r="BT969" s="1">
        <v>0</v>
      </c>
      <c r="BU969" s="1" t="str">
        <f>"9:00 AM"</f>
        <v>9:00 AM</v>
      </c>
      <c r="BV969" s="1" t="str">
        <f>"5:00 PM"</f>
        <v>5:00 PM</v>
      </c>
      <c r="BW969" s="1" t="s">
        <v>135</v>
      </c>
      <c r="BX969" s="1">
        <v>0</v>
      </c>
      <c r="BY969" s="1">
        <v>6</v>
      </c>
      <c r="BZ969" s="1" t="s">
        <v>112</v>
      </c>
      <c r="CB969" s="1" t="s">
        <v>719</v>
      </c>
      <c r="CC969" s="1" t="s">
        <v>11923</v>
      </c>
      <c r="CD969" s="1" t="s">
        <v>1757</v>
      </c>
      <c r="CE969" s="1" t="s">
        <v>1759</v>
      </c>
      <c r="CF969" s="1" t="s">
        <v>117</v>
      </c>
      <c r="CG969" s="1">
        <v>96950</v>
      </c>
      <c r="CH969" s="3">
        <v>10.16</v>
      </c>
      <c r="CI969" s="3">
        <v>10.16</v>
      </c>
      <c r="CJ969" s="3">
        <v>15.24</v>
      </c>
      <c r="CK969" s="3">
        <v>15.24</v>
      </c>
      <c r="CL969" s="1" t="s">
        <v>137</v>
      </c>
      <c r="CM969" s="1" t="s">
        <v>719</v>
      </c>
      <c r="CN969" s="1" t="s">
        <v>139</v>
      </c>
      <c r="CP969" s="1" t="s">
        <v>112</v>
      </c>
      <c r="CQ969" s="1" t="s">
        <v>111</v>
      </c>
      <c r="CR969" s="1" t="s">
        <v>112</v>
      </c>
      <c r="CS969" s="1" t="s">
        <v>111</v>
      </c>
      <c r="CT969" s="1" t="s">
        <v>138</v>
      </c>
      <c r="CU969" s="1" t="s">
        <v>111</v>
      </c>
      <c r="CV969" s="1" t="s">
        <v>138</v>
      </c>
      <c r="CW969" s="1" t="s">
        <v>719</v>
      </c>
      <c r="CX969" s="1">
        <v>16704331000</v>
      </c>
      <c r="CY969" s="1" t="s">
        <v>11921</v>
      </c>
      <c r="CZ969" s="1" t="s">
        <v>716</v>
      </c>
      <c r="DA969" s="1" t="s">
        <v>111</v>
      </c>
      <c r="DB969" s="1" t="s">
        <v>112</v>
      </c>
    </row>
    <row r="970" spans="1:111" ht="15.6" customHeight="1" x14ac:dyDescent="0.25">
      <c r="A970" s="1" t="s">
        <v>11947</v>
      </c>
      <c r="B970" s="1" t="s">
        <v>238</v>
      </c>
      <c r="C970" s="2">
        <v>44306.889962152774</v>
      </c>
      <c r="D970" s="2">
        <v>44344</v>
      </c>
      <c r="E970" s="1" t="s">
        <v>110</v>
      </c>
      <c r="F970" s="2">
        <v>44468.833333333336</v>
      </c>
      <c r="G970" s="1" t="s">
        <v>111</v>
      </c>
      <c r="H970" s="1" t="s">
        <v>112</v>
      </c>
      <c r="I970" s="1" t="s">
        <v>112</v>
      </c>
      <c r="J970" s="1" t="s">
        <v>1095</v>
      </c>
      <c r="K970" s="1" t="s">
        <v>1096</v>
      </c>
      <c r="L970" s="1" t="s">
        <v>1100</v>
      </c>
      <c r="N970" s="1" t="s">
        <v>116</v>
      </c>
      <c r="O970" s="1" t="s">
        <v>117</v>
      </c>
      <c r="P970" s="9">
        <v>96950</v>
      </c>
      <c r="Q970" s="1" t="s">
        <v>118</v>
      </c>
      <c r="S970" s="1">
        <v>16702336927</v>
      </c>
      <c r="U970" s="1">
        <v>561320</v>
      </c>
      <c r="V970" s="1" t="s">
        <v>119</v>
      </c>
      <c r="X970" s="1" t="s">
        <v>1097</v>
      </c>
      <c r="Y970" s="1" t="s">
        <v>1098</v>
      </c>
      <c r="Z970" s="1" t="s">
        <v>1099</v>
      </c>
      <c r="AA970" s="1" t="s">
        <v>245</v>
      </c>
      <c r="AB970" s="1" t="s">
        <v>1100</v>
      </c>
      <c r="AD970" s="1" t="s">
        <v>116</v>
      </c>
      <c r="AE970" s="1" t="s">
        <v>117</v>
      </c>
      <c r="AF970" s="9">
        <v>96950</v>
      </c>
      <c r="AG970" s="1" t="s">
        <v>118</v>
      </c>
      <c r="AI970" s="1">
        <v>16702336927</v>
      </c>
      <c r="AK970" s="1" t="s">
        <v>1101</v>
      </c>
      <c r="BC970" s="1" t="str">
        <f>"49-9071.00"</f>
        <v>49-9071.00</v>
      </c>
      <c r="BD970" s="1" t="s">
        <v>214</v>
      </c>
      <c r="BE970" s="1" t="s">
        <v>4043</v>
      </c>
      <c r="BF970" s="1" t="s">
        <v>1892</v>
      </c>
      <c r="BG970" s="1">
        <v>5</v>
      </c>
      <c r="BH970" s="1">
        <v>5</v>
      </c>
      <c r="BI970" s="2">
        <v>44470</v>
      </c>
      <c r="BJ970" s="2">
        <v>44834</v>
      </c>
      <c r="BK970" s="2">
        <v>44470</v>
      </c>
      <c r="BL970" s="2">
        <v>44834</v>
      </c>
      <c r="BM970" s="1">
        <v>40</v>
      </c>
      <c r="BN970" s="1">
        <v>0</v>
      </c>
      <c r="BO970" s="1">
        <v>8</v>
      </c>
      <c r="BP970" s="1">
        <v>8</v>
      </c>
      <c r="BQ970" s="1">
        <v>8</v>
      </c>
      <c r="BR970" s="1">
        <v>8</v>
      </c>
      <c r="BS970" s="1">
        <v>8</v>
      </c>
      <c r="BT970" s="1">
        <v>0</v>
      </c>
      <c r="BU970" s="1" t="str">
        <f>"7:30 AM"</f>
        <v>7:30 AM</v>
      </c>
      <c r="BV970" s="1" t="str">
        <f>"4:30 PM"</f>
        <v>4:30 PM</v>
      </c>
      <c r="BW970" s="1" t="s">
        <v>135</v>
      </c>
      <c r="BX970" s="1">
        <v>0</v>
      </c>
      <c r="BY970" s="1">
        <v>24</v>
      </c>
      <c r="BZ970" s="1" t="s">
        <v>112</v>
      </c>
      <c r="CA970" s="1">
        <v>0</v>
      </c>
      <c r="CB970" s="4" t="s">
        <v>4044</v>
      </c>
      <c r="CC970" s="1" t="s">
        <v>410</v>
      </c>
      <c r="CE970" s="1" t="s">
        <v>167</v>
      </c>
      <c r="CF970" s="1" t="s">
        <v>117</v>
      </c>
      <c r="CG970" s="1">
        <v>96950</v>
      </c>
      <c r="CH970" s="3">
        <v>8.7100000000000009</v>
      </c>
      <c r="CI970" s="3">
        <v>8.7100000000000009</v>
      </c>
      <c r="CJ970" s="3">
        <v>13.07</v>
      </c>
      <c r="CK970" s="3">
        <v>13.07</v>
      </c>
      <c r="CL970" s="1" t="s">
        <v>137</v>
      </c>
      <c r="CN970" s="1" t="s">
        <v>139</v>
      </c>
      <c r="CP970" s="1" t="s">
        <v>112</v>
      </c>
      <c r="CQ970" s="1" t="s">
        <v>111</v>
      </c>
      <c r="CR970" s="1" t="s">
        <v>112</v>
      </c>
      <c r="CS970" s="1" t="s">
        <v>111</v>
      </c>
      <c r="CT970" s="1" t="s">
        <v>138</v>
      </c>
      <c r="CU970" s="1" t="s">
        <v>111</v>
      </c>
      <c r="CV970" s="1" t="s">
        <v>138</v>
      </c>
      <c r="CW970" s="1" t="s">
        <v>411</v>
      </c>
      <c r="CX970" s="1">
        <v>16702336927</v>
      </c>
      <c r="CY970" s="1" t="s">
        <v>1101</v>
      </c>
      <c r="CZ970" s="1" t="s">
        <v>138</v>
      </c>
      <c r="DA970" s="1" t="s">
        <v>111</v>
      </c>
      <c r="DB970" s="1" t="s">
        <v>112</v>
      </c>
    </row>
    <row r="971" spans="1:111" ht="15.6" customHeight="1" x14ac:dyDescent="0.25">
      <c r="A971" s="1" t="s">
        <v>11948</v>
      </c>
      <c r="B971" s="1" t="s">
        <v>238</v>
      </c>
      <c r="C971" s="2">
        <v>44292.937939351854</v>
      </c>
      <c r="D971" s="2">
        <v>44340</v>
      </c>
      <c r="E971" s="1" t="s">
        <v>180</v>
      </c>
      <c r="G971" s="1" t="s">
        <v>112</v>
      </c>
      <c r="H971" s="1" t="s">
        <v>112</v>
      </c>
      <c r="I971" s="1" t="s">
        <v>112</v>
      </c>
      <c r="J971" s="1" t="s">
        <v>11949</v>
      </c>
      <c r="K971" s="1" t="s">
        <v>10808</v>
      </c>
      <c r="L971" s="1" t="s">
        <v>2855</v>
      </c>
      <c r="M971" s="1" t="s">
        <v>2856</v>
      </c>
      <c r="N971" s="1" t="s">
        <v>116</v>
      </c>
      <c r="O971" s="1" t="s">
        <v>117</v>
      </c>
      <c r="P971" s="9">
        <v>96950</v>
      </c>
      <c r="Q971" s="1" t="s">
        <v>118</v>
      </c>
      <c r="S971" s="1">
        <v>16702359037</v>
      </c>
      <c r="U971" s="1">
        <v>811122</v>
      </c>
      <c r="V971" s="1" t="s">
        <v>119</v>
      </c>
      <c r="X971" s="1" t="s">
        <v>2857</v>
      </c>
      <c r="Y971" s="1" t="s">
        <v>2858</v>
      </c>
      <c r="Z971" s="1" t="s">
        <v>686</v>
      </c>
      <c r="AA971" s="1" t="s">
        <v>2859</v>
      </c>
      <c r="AB971" s="1" t="s">
        <v>2855</v>
      </c>
      <c r="AC971" s="1" t="s">
        <v>2856</v>
      </c>
      <c r="AD971" s="1" t="s">
        <v>116</v>
      </c>
      <c r="AE971" s="1" t="s">
        <v>117</v>
      </c>
      <c r="AF971" s="9">
        <v>96950</v>
      </c>
      <c r="AG971" s="1" t="s">
        <v>118</v>
      </c>
      <c r="AI971" s="1">
        <v>16702359037</v>
      </c>
      <c r="AK971" s="1" t="s">
        <v>2860</v>
      </c>
      <c r="BC971" s="1" t="str">
        <f>"49-3022.00"</f>
        <v>49-3022.00</v>
      </c>
      <c r="BD971" s="1" t="s">
        <v>10810</v>
      </c>
      <c r="BE971" s="1" t="s">
        <v>11950</v>
      </c>
      <c r="BF971" s="1" t="s">
        <v>10812</v>
      </c>
      <c r="BG971" s="1">
        <v>1</v>
      </c>
      <c r="BH971" s="1">
        <v>1</v>
      </c>
      <c r="BI971" s="2">
        <v>44409</v>
      </c>
      <c r="BJ971" s="2">
        <v>44773</v>
      </c>
      <c r="BK971" s="2">
        <v>44409</v>
      </c>
      <c r="BL971" s="2">
        <v>44773</v>
      </c>
      <c r="BM971" s="1">
        <v>35</v>
      </c>
      <c r="BN971" s="1">
        <v>0</v>
      </c>
      <c r="BO971" s="1">
        <v>7</v>
      </c>
      <c r="BP971" s="1">
        <v>7</v>
      </c>
      <c r="BQ971" s="1">
        <v>7</v>
      </c>
      <c r="BR971" s="1">
        <v>7</v>
      </c>
      <c r="BS971" s="1">
        <v>7</v>
      </c>
      <c r="BT971" s="1">
        <v>0</v>
      </c>
      <c r="BU971" s="1" t="str">
        <f>"9:00 AM"</f>
        <v>9:00 AM</v>
      </c>
      <c r="BV971" s="1" t="str">
        <f>"5:00 PM"</f>
        <v>5:00 PM</v>
      </c>
      <c r="BW971" s="1" t="s">
        <v>135</v>
      </c>
      <c r="BX971" s="1">
        <v>0</v>
      </c>
      <c r="BY971" s="1">
        <v>12</v>
      </c>
      <c r="BZ971" s="1" t="s">
        <v>112</v>
      </c>
      <c r="CA971" s="1">
        <v>0</v>
      </c>
      <c r="CB971" s="4" t="s">
        <v>11951</v>
      </c>
      <c r="CC971" s="1" t="s">
        <v>2855</v>
      </c>
      <c r="CD971" s="1" t="s">
        <v>2856</v>
      </c>
      <c r="CE971" s="1" t="s">
        <v>116</v>
      </c>
      <c r="CF971" s="1" t="s">
        <v>117</v>
      </c>
      <c r="CG971" s="1">
        <v>96950</v>
      </c>
      <c r="CH971" s="3">
        <v>9.6999999999999993</v>
      </c>
      <c r="CI971" s="3">
        <v>9.6999999999999993</v>
      </c>
      <c r="CJ971" s="3">
        <v>14.55</v>
      </c>
      <c r="CK971" s="3">
        <v>14.55</v>
      </c>
      <c r="CL971" s="1" t="s">
        <v>137</v>
      </c>
      <c r="CM971" s="1" t="s">
        <v>331</v>
      </c>
      <c r="CN971" s="1" t="s">
        <v>139</v>
      </c>
      <c r="CP971" s="1" t="s">
        <v>112</v>
      </c>
      <c r="CQ971" s="1" t="s">
        <v>111</v>
      </c>
      <c r="CR971" s="1" t="s">
        <v>112</v>
      </c>
      <c r="CS971" s="1" t="s">
        <v>111</v>
      </c>
      <c r="CT971" s="1" t="s">
        <v>111</v>
      </c>
      <c r="CU971" s="1" t="s">
        <v>111</v>
      </c>
      <c r="CV971" s="1" t="s">
        <v>138</v>
      </c>
      <c r="CW971" s="1" t="s">
        <v>331</v>
      </c>
      <c r="CX971" s="1">
        <v>16702359037</v>
      </c>
      <c r="CY971" s="1" t="s">
        <v>2860</v>
      </c>
      <c r="CZ971" s="1" t="s">
        <v>138</v>
      </c>
      <c r="DA971" s="1" t="s">
        <v>111</v>
      </c>
      <c r="DB971" s="1" t="s">
        <v>112</v>
      </c>
    </row>
    <row r="972" spans="1:111" ht="15.6" customHeight="1" x14ac:dyDescent="0.25">
      <c r="A972" s="1" t="s">
        <v>11952</v>
      </c>
      <c r="B972" s="1" t="s">
        <v>238</v>
      </c>
      <c r="C972" s="2">
        <v>44351.114270370374</v>
      </c>
      <c r="D972" s="2">
        <v>44386</v>
      </c>
      <c r="E972" s="1" t="s">
        <v>180</v>
      </c>
      <c r="G972" s="1" t="s">
        <v>112</v>
      </c>
      <c r="H972" s="1" t="s">
        <v>112</v>
      </c>
      <c r="I972" s="1" t="s">
        <v>112</v>
      </c>
      <c r="J972" s="1" t="s">
        <v>4423</v>
      </c>
      <c r="K972" s="1" t="s">
        <v>4424</v>
      </c>
      <c r="L972" s="1" t="s">
        <v>4425</v>
      </c>
      <c r="M972" s="1" t="s">
        <v>4426</v>
      </c>
      <c r="N972" s="1" t="s">
        <v>116</v>
      </c>
      <c r="O972" s="1" t="s">
        <v>117</v>
      </c>
      <c r="P972" s="9">
        <v>96950</v>
      </c>
      <c r="Q972" s="1" t="s">
        <v>118</v>
      </c>
      <c r="S972" s="1">
        <v>16702331212</v>
      </c>
      <c r="U972" s="1">
        <v>53112</v>
      </c>
      <c r="V972" s="1" t="s">
        <v>119</v>
      </c>
      <c r="X972" s="1" t="s">
        <v>4427</v>
      </c>
      <c r="Y972" s="1" t="s">
        <v>4428</v>
      </c>
      <c r="AA972" s="1" t="s">
        <v>245</v>
      </c>
      <c r="AB972" s="1" t="s">
        <v>4425</v>
      </c>
      <c r="AC972" s="1" t="s">
        <v>4426</v>
      </c>
      <c r="AD972" s="1" t="s">
        <v>116</v>
      </c>
      <c r="AE972" s="1" t="s">
        <v>117</v>
      </c>
      <c r="AF972" s="9">
        <v>96950</v>
      </c>
      <c r="AG972" s="1" t="s">
        <v>118</v>
      </c>
      <c r="AI972" s="1">
        <v>16702331212</v>
      </c>
      <c r="AK972" s="1" t="s">
        <v>4429</v>
      </c>
      <c r="BC972" s="1" t="str">
        <f>"49-9071.00"</f>
        <v>49-9071.00</v>
      </c>
      <c r="BD972" s="1" t="s">
        <v>214</v>
      </c>
      <c r="BE972" s="1" t="s">
        <v>4430</v>
      </c>
      <c r="BF972" s="1" t="s">
        <v>11953</v>
      </c>
      <c r="BG972" s="1">
        <v>2</v>
      </c>
      <c r="BH972" s="1">
        <v>2</v>
      </c>
      <c r="BI972" s="2">
        <v>44470</v>
      </c>
      <c r="BJ972" s="2">
        <v>44834</v>
      </c>
      <c r="BK972" s="2">
        <v>44470</v>
      </c>
      <c r="BL972" s="2">
        <v>44834</v>
      </c>
      <c r="BM972" s="1">
        <v>35</v>
      </c>
      <c r="BN972" s="1">
        <v>0</v>
      </c>
      <c r="BO972" s="1">
        <v>6</v>
      </c>
      <c r="BP972" s="1">
        <v>6</v>
      </c>
      <c r="BQ972" s="1">
        <v>6</v>
      </c>
      <c r="BR972" s="1">
        <v>6</v>
      </c>
      <c r="BS972" s="1">
        <v>6</v>
      </c>
      <c r="BT972" s="1">
        <v>5</v>
      </c>
      <c r="BU972" s="1" t="str">
        <f>"8:00 AM"</f>
        <v>8:00 AM</v>
      </c>
      <c r="BV972" s="1" t="str">
        <f>"3:00 PM"</f>
        <v>3:00 PM</v>
      </c>
      <c r="BW972" s="1" t="s">
        <v>135</v>
      </c>
      <c r="BX972" s="1">
        <v>0</v>
      </c>
      <c r="BY972" s="1">
        <v>24</v>
      </c>
      <c r="BZ972" s="1" t="s">
        <v>112</v>
      </c>
      <c r="CA972" s="1">
        <v>0</v>
      </c>
      <c r="CB972" s="1" t="s">
        <v>11954</v>
      </c>
      <c r="CC972" s="1" t="s">
        <v>4433</v>
      </c>
      <c r="CD972" s="1" t="s">
        <v>4434</v>
      </c>
      <c r="CE972" s="1" t="s">
        <v>167</v>
      </c>
      <c r="CF972" s="1" t="s">
        <v>117</v>
      </c>
      <c r="CG972" s="1">
        <v>96950</v>
      </c>
      <c r="CH972" s="3">
        <v>8.7100000000000009</v>
      </c>
      <c r="CI972" s="3">
        <v>8.7100000000000009</v>
      </c>
      <c r="CL972" s="1" t="s">
        <v>137</v>
      </c>
      <c r="CM972" s="1" t="s">
        <v>138</v>
      </c>
      <c r="CN972" s="1" t="s">
        <v>139</v>
      </c>
      <c r="CP972" s="1" t="s">
        <v>111</v>
      </c>
      <c r="CQ972" s="1" t="s">
        <v>111</v>
      </c>
      <c r="CR972" s="1" t="s">
        <v>112</v>
      </c>
      <c r="CS972" s="1" t="s">
        <v>112</v>
      </c>
      <c r="CT972" s="1" t="s">
        <v>138</v>
      </c>
      <c r="CU972" s="1" t="s">
        <v>111</v>
      </c>
      <c r="CV972" s="1" t="s">
        <v>138</v>
      </c>
      <c r="CW972" s="1" t="s">
        <v>2456</v>
      </c>
      <c r="CX972" s="1">
        <v>16702331212</v>
      </c>
      <c r="CY972" s="1" t="s">
        <v>4435</v>
      </c>
      <c r="CZ972" s="1" t="s">
        <v>138</v>
      </c>
      <c r="DA972" s="1" t="s">
        <v>111</v>
      </c>
      <c r="DB972" s="1" t="s">
        <v>112</v>
      </c>
    </row>
    <row r="973" spans="1:111" ht="15.6" customHeight="1" x14ac:dyDescent="0.25">
      <c r="A973" s="1" t="s">
        <v>11955</v>
      </c>
      <c r="B973" s="1" t="s">
        <v>238</v>
      </c>
      <c r="C973" s="2">
        <v>44304.861687152777</v>
      </c>
      <c r="D973" s="2">
        <v>44348</v>
      </c>
      <c r="E973" s="1" t="s">
        <v>110</v>
      </c>
      <c r="F973" s="2">
        <v>44468.833333333336</v>
      </c>
      <c r="G973" s="1" t="s">
        <v>112</v>
      </c>
      <c r="H973" s="1" t="s">
        <v>112</v>
      </c>
      <c r="I973" s="1" t="s">
        <v>112</v>
      </c>
      <c r="J973" s="1" t="s">
        <v>8140</v>
      </c>
      <c r="K973" s="1" t="s">
        <v>8140</v>
      </c>
      <c r="L973" s="1" t="s">
        <v>2474</v>
      </c>
      <c r="N973" s="1" t="s">
        <v>167</v>
      </c>
      <c r="O973" s="1" t="s">
        <v>117</v>
      </c>
      <c r="P973" s="9">
        <v>96950</v>
      </c>
      <c r="Q973" s="1" t="s">
        <v>118</v>
      </c>
      <c r="S973" s="1">
        <v>16702342902</v>
      </c>
      <c r="T973" s="1">
        <v>128</v>
      </c>
      <c r="U973" s="1">
        <v>621492</v>
      </c>
      <c r="V973" s="1" t="s">
        <v>119</v>
      </c>
      <c r="X973" s="1" t="s">
        <v>2482</v>
      </c>
      <c r="Y973" s="1" t="s">
        <v>5843</v>
      </c>
      <c r="Z973" s="1" t="s">
        <v>2466</v>
      </c>
      <c r="AA973" s="1" t="s">
        <v>11956</v>
      </c>
      <c r="AB973" s="1" t="s">
        <v>2468</v>
      </c>
      <c r="AD973" s="1" t="s">
        <v>116</v>
      </c>
      <c r="AE973" s="1" t="s">
        <v>117</v>
      </c>
      <c r="AF973" s="9">
        <v>96950</v>
      </c>
      <c r="AG973" s="1" t="s">
        <v>118</v>
      </c>
      <c r="AI973" s="1">
        <v>16702342902</v>
      </c>
      <c r="AJ973" s="1">
        <v>128</v>
      </c>
      <c r="AK973" s="1" t="s">
        <v>8142</v>
      </c>
      <c r="BC973" s="1" t="str">
        <f>"29-1141.00"</f>
        <v>29-1141.00</v>
      </c>
      <c r="BD973" s="1" t="s">
        <v>1381</v>
      </c>
      <c r="BE973" s="1" t="s">
        <v>11957</v>
      </c>
      <c r="BF973" s="1" t="s">
        <v>1383</v>
      </c>
      <c r="BG973" s="1">
        <v>2</v>
      </c>
      <c r="BH973" s="1">
        <v>2</v>
      </c>
      <c r="BI973" s="2">
        <v>44470</v>
      </c>
      <c r="BJ973" s="2">
        <v>44834</v>
      </c>
      <c r="BK973" s="2">
        <v>44470</v>
      </c>
      <c r="BL973" s="2">
        <v>44834</v>
      </c>
      <c r="BM973" s="1">
        <v>40</v>
      </c>
      <c r="BN973" s="1">
        <v>0</v>
      </c>
      <c r="BO973" s="1">
        <v>8</v>
      </c>
      <c r="BP973" s="1">
        <v>8</v>
      </c>
      <c r="BQ973" s="1">
        <v>8</v>
      </c>
      <c r="BR973" s="1">
        <v>8</v>
      </c>
      <c r="BS973" s="1">
        <v>8</v>
      </c>
      <c r="BT973" s="1">
        <v>0</v>
      </c>
      <c r="BU973" s="1" t="str">
        <f>"7:00 AM"</f>
        <v>7:00 AM</v>
      </c>
      <c r="BV973" s="1" t="str">
        <f>"4:00 PM"</f>
        <v>4:00 PM</v>
      </c>
      <c r="BW973" s="1" t="s">
        <v>392</v>
      </c>
      <c r="BX973" s="1">
        <v>0</v>
      </c>
      <c r="BY973" s="1">
        <v>12</v>
      </c>
      <c r="BZ973" s="1" t="s">
        <v>112</v>
      </c>
      <c r="CA973" s="1">
        <v>0</v>
      </c>
      <c r="CB973" s="1" t="s">
        <v>11958</v>
      </c>
      <c r="CC973" s="1" t="s">
        <v>2474</v>
      </c>
      <c r="CE973" s="1" t="s">
        <v>167</v>
      </c>
      <c r="CF973" s="1" t="s">
        <v>117</v>
      </c>
      <c r="CG973" s="1">
        <v>96950</v>
      </c>
      <c r="CH973" s="3">
        <v>22.19</v>
      </c>
      <c r="CI973" s="3">
        <v>22.19</v>
      </c>
      <c r="CJ973" s="3">
        <v>33.28</v>
      </c>
      <c r="CK973" s="3">
        <v>33.28</v>
      </c>
      <c r="CL973" s="1" t="s">
        <v>137</v>
      </c>
      <c r="CM973" s="1" t="s">
        <v>138</v>
      </c>
      <c r="CN973" s="1" t="s">
        <v>139</v>
      </c>
      <c r="CP973" s="1" t="s">
        <v>112</v>
      </c>
      <c r="CQ973" s="1" t="s">
        <v>111</v>
      </c>
      <c r="CR973" s="1" t="s">
        <v>112</v>
      </c>
      <c r="CS973" s="1" t="s">
        <v>111</v>
      </c>
      <c r="CT973" s="1" t="s">
        <v>138</v>
      </c>
      <c r="CU973" s="1" t="s">
        <v>138</v>
      </c>
      <c r="CV973" s="1" t="s">
        <v>138</v>
      </c>
      <c r="CW973" s="1" t="s">
        <v>8146</v>
      </c>
      <c r="CX973" s="1" t="s">
        <v>11959</v>
      </c>
      <c r="CY973" s="1" t="s">
        <v>8142</v>
      </c>
      <c r="CZ973" s="1" t="s">
        <v>138</v>
      </c>
      <c r="DA973" s="1" t="s">
        <v>111</v>
      </c>
      <c r="DB973" s="1" t="s">
        <v>112</v>
      </c>
    </row>
    <row r="974" spans="1:111" ht="15.6" customHeight="1" x14ac:dyDescent="0.25">
      <c r="A974" s="1" t="s">
        <v>11960</v>
      </c>
      <c r="B974" s="1" t="s">
        <v>238</v>
      </c>
      <c r="C974" s="2">
        <v>44348.069116550927</v>
      </c>
      <c r="D974" s="2">
        <v>44384</v>
      </c>
      <c r="E974" s="1" t="s">
        <v>110</v>
      </c>
      <c r="F974" s="2">
        <v>44468.833333333336</v>
      </c>
      <c r="G974" s="1" t="s">
        <v>112</v>
      </c>
      <c r="H974" s="1" t="s">
        <v>112</v>
      </c>
      <c r="I974" s="1" t="s">
        <v>112</v>
      </c>
      <c r="J974" s="1" t="s">
        <v>1123</v>
      </c>
      <c r="K974" s="1" t="s">
        <v>11961</v>
      </c>
      <c r="L974" s="1" t="s">
        <v>1125</v>
      </c>
      <c r="M974" s="1" t="s">
        <v>1126</v>
      </c>
      <c r="N974" s="1" t="s">
        <v>116</v>
      </c>
      <c r="O974" s="1" t="s">
        <v>117</v>
      </c>
      <c r="P974" s="9">
        <v>96950</v>
      </c>
      <c r="Q974" s="1" t="s">
        <v>118</v>
      </c>
      <c r="R974" s="1" t="s">
        <v>117</v>
      </c>
      <c r="S974" s="1">
        <v>16702341795</v>
      </c>
      <c r="U974" s="1">
        <v>722513</v>
      </c>
      <c r="V974" s="1" t="s">
        <v>119</v>
      </c>
      <c r="X974" s="1" t="s">
        <v>1127</v>
      </c>
      <c r="Y974" s="1" t="s">
        <v>848</v>
      </c>
      <c r="Z974" s="1" t="s">
        <v>1128</v>
      </c>
      <c r="AA974" s="1" t="s">
        <v>1129</v>
      </c>
      <c r="AB974" s="1" t="s">
        <v>1125</v>
      </c>
      <c r="AC974" s="1" t="s">
        <v>1130</v>
      </c>
      <c r="AD974" s="1" t="s">
        <v>116</v>
      </c>
      <c r="AE974" s="1" t="s">
        <v>117</v>
      </c>
      <c r="AF974" s="9">
        <v>96950</v>
      </c>
      <c r="AG974" s="1" t="s">
        <v>118</v>
      </c>
      <c r="AH974" s="1" t="s">
        <v>117</v>
      </c>
      <c r="AI974" s="1">
        <v>16702341795</v>
      </c>
      <c r="AK974" s="1" t="s">
        <v>1131</v>
      </c>
      <c r="BC974" s="1" t="str">
        <f>"35-1012.00"</f>
        <v>35-1012.00</v>
      </c>
      <c r="BD974" s="1" t="s">
        <v>1372</v>
      </c>
      <c r="BE974" s="1" t="s">
        <v>11962</v>
      </c>
      <c r="BF974" s="1" t="s">
        <v>11963</v>
      </c>
      <c r="BG974" s="1">
        <v>1</v>
      </c>
      <c r="BH974" s="1">
        <v>1</v>
      </c>
      <c r="BI974" s="2">
        <v>44470</v>
      </c>
      <c r="BJ974" s="2">
        <v>44834</v>
      </c>
      <c r="BK974" s="2">
        <v>44470</v>
      </c>
      <c r="BL974" s="2">
        <v>44834</v>
      </c>
      <c r="BM974" s="1">
        <v>35</v>
      </c>
      <c r="BN974" s="1">
        <v>0</v>
      </c>
      <c r="BO974" s="1">
        <v>6</v>
      </c>
      <c r="BP974" s="1">
        <v>5</v>
      </c>
      <c r="BQ974" s="1">
        <v>6</v>
      </c>
      <c r="BR974" s="1">
        <v>6</v>
      </c>
      <c r="BS974" s="1">
        <v>6</v>
      </c>
      <c r="BT974" s="1">
        <v>6</v>
      </c>
      <c r="BU974" s="1" t="str">
        <f>"7:00 AM"</f>
        <v>7:00 AM</v>
      </c>
      <c r="BV974" s="1" t="str">
        <f>"3:00 PM"</f>
        <v>3:00 PM</v>
      </c>
      <c r="BW974" s="1" t="s">
        <v>135</v>
      </c>
      <c r="BX974" s="1">
        <v>0</v>
      </c>
      <c r="BY974" s="1">
        <v>12</v>
      </c>
      <c r="BZ974" s="1" t="s">
        <v>111</v>
      </c>
      <c r="CA974" s="1">
        <v>7</v>
      </c>
      <c r="CB974" s="1" t="s">
        <v>11964</v>
      </c>
      <c r="CC974" s="1" t="s">
        <v>11965</v>
      </c>
      <c r="CD974" s="1" t="s">
        <v>1126</v>
      </c>
      <c r="CE974" s="1" t="s">
        <v>116</v>
      </c>
      <c r="CF974" s="1" t="s">
        <v>117</v>
      </c>
      <c r="CG974" s="1">
        <v>96950</v>
      </c>
      <c r="CH974" s="3">
        <v>10.039999999999999</v>
      </c>
      <c r="CI974" s="3">
        <v>10.039999999999999</v>
      </c>
      <c r="CJ974" s="3">
        <v>15.06</v>
      </c>
      <c r="CK974" s="3">
        <v>15.06</v>
      </c>
      <c r="CL974" s="1" t="s">
        <v>137</v>
      </c>
      <c r="CM974" s="1" t="s">
        <v>138</v>
      </c>
      <c r="CN974" s="1" t="s">
        <v>139</v>
      </c>
      <c r="CP974" s="1" t="s">
        <v>112</v>
      </c>
      <c r="CQ974" s="1" t="s">
        <v>111</v>
      </c>
      <c r="CR974" s="1" t="s">
        <v>112</v>
      </c>
      <c r="CS974" s="1" t="s">
        <v>111</v>
      </c>
      <c r="CT974" s="1" t="s">
        <v>138</v>
      </c>
      <c r="CU974" s="1" t="s">
        <v>111</v>
      </c>
      <c r="CV974" s="1" t="s">
        <v>138</v>
      </c>
      <c r="CW974" s="1" t="s">
        <v>1134</v>
      </c>
      <c r="CX974" s="1">
        <v>16702341795</v>
      </c>
      <c r="CY974" s="1" t="s">
        <v>1131</v>
      </c>
      <c r="CZ974" s="1" t="s">
        <v>1136</v>
      </c>
      <c r="DA974" s="1" t="s">
        <v>111</v>
      </c>
      <c r="DB974" s="1" t="s">
        <v>112</v>
      </c>
    </row>
    <row r="975" spans="1:111" ht="15.6" customHeight="1" x14ac:dyDescent="0.25">
      <c r="A975" s="1" t="s">
        <v>11966</v>
      </c>
      <c r="B975" s="1" t="s">
        <v>238</v>
      </c>
      <c r="C975" s="2">
        <v>44298.165730787034</v>
      </c>
      <c r="D975" s="2">
        <v>44342</v>
      </c>
      <c r="E975" s="1" t="s">
        <v>110</v>
      </c>
      <c r="F975" s="2">
        <v>44462.833333333336</v>
      </c>
      <c r="G975" s="1" t="s">
        <v>112</v>
      </c>
      <c r="H975" s="1" t="s">
        <v>112</v>
      </c>
      <c r="I975" s="1" t="s">
        <v>112</v>
      </c>
      <c r="J975" s="1" t="s">
        <v>5205</v>
      </c>
      <c r="K975" s="1" t="s">
        <v>168</v>
      </c>
      <c r="L975" s="1" t="s">
        <v>5206</v>
      </c>
      <c r="M975" s="1" t="s">
        <v>5207</v>
      </c>
      <c r="N975" s="1" t="s">
        <v>167</v>
      </c>
      <c r="O975" s="1" t="s">
        <v>117</v>
      </c>
      <c r="P975" s="9">
        <v>96950</v>
      </c>
      <c r="Q975" s="1" t="s">
        <v>118</v>
      </c>
      <c r="S975" s="1">
        <v>16702345050</v>
      </c>
      <c r="U975" s="1">
        <v>56132</v>
      </c>
      <c r="V975" s="1" t="s">
        <v>119</v>
      </c>
      <c r="X975" s="1" t="s">
        <v>2795</v>
      </c>
      <c r="Y975" s="1" t="s">
        <v>2796</v>
      </c>
      <c r="Z975" s="1" t="s">
        <v>2797</v>
      </c>
      <c r="AA975" s="1" t="s">
        <v>2798</v>
      </c>
      <c r="AB975" s="1" t="s">
        <v>5206</v>
      </c>
      <c r="AC975" s="1" t="s">
        <v>5207</v>
      </c>
      <c r="AD975" s="1" t="s">
        <v>167</v>
      </c>
      <c r="AE975" s="1" t="s">
        <v>117</v>
      </c>
      <c r="AF975" s="9">
        <v>96950</v>
      </c>
      <c r="AG975" s="1" t="s">
        <v>118</v>
      </c>
      <c r="AI975" s="1">
        <v>16702345050</v>
      </c>
      <c r="AK975" s="1" t="s">
        <v>2799</v>
      </c>
      <c r="BC975" s="1" t="str">
        <f>"49-9071.00"</f>
        <v>49-9071.00</v>
      </c>
      <c r="BD975" s="1" t="s">
        <v>214</v>
      </c>
      <c r="BE975" s="1" t="s">
        <v>11967</v>
      </c>
      <c r="BF975" s="1" t="s">
        <v>10504</v>
      </c>
      <c r="BG975" s="1">
        <v>5</v>
      </c>
      <c r="BH975" s="1">
        <v>5</v>
      </c>
      <c r="BI975" s="2">
        <v>44464</v>
      </c>
      <c r="BJ975" s="2">
        <v>44828</v>
      </c>
      <c r="BK975" s="2">
        <v>44464</v>
      </c>
      <c r="BL975" s="2">
        <v>44828</v>
      </c>
      <c r="BM975" s="1">
        <v>35</v>
      </c>
      <c r="BN975" s="1">
        <v>0</v>
      </c>
      <c r="BO975" s="1">
        <v>7</v>
      </c>
      <c r="BP975" s="1">
        <v>7</v>
      </c>
      <c r="BQ975" s="1">
        <v>7</v>
      </c>
      <c r="BR975" s="1">
        <v>7</v>
      </c>
      <c r="BS975" s="1">
        <v>7</v>
      </c>
      <c r="BT975" s="1">
        <v>0</v>
      </c>
      <c r="BU975" s="1" t="str">
        <f>"9:00 AM"</f>
        <v>9:00 AM</v>
      </c>
      <c r="BV975" s="1" t="str">
        <f>"5:00 PM"</f>
        <v>5:00 PM</v>
      </c>
      <c r="BW975" s="1" t="s">
        <v>230</v>
      </c>
      <c r="BX975" s="1">
        <v>0</v>
      </c>
      <c r="BY975" s="1">
        <v>24</v>
      </c>
      <c r="BZ975" s="1" t="s">
        <v>112</v>
      </c>
      <c r="CA975" s="1">
        <v>0</v>
      </c>
      <c r="CB975" s="4" t="s">
        <v>5210</v>
      </c>
      <c r="CC975" s="1" t="s">
        <v>3085</v>
      </c>
      <c r="CD975" s="1" t="s">
        <v>11968</v>
      </c>
      <c r="CE975" s="1" t="s">
        <v>167</v>
      </c>
      <c r="CF975" s="1" t="s">
        <v>117</v>
      </c>
      <c r="CG975" s="1">
        <v>96950</v>
      </c>
      <c r="CH975" s="3">
        <v>8.7100000000000009</v>
      </c>
      <c r="CI975" s="3">
        <v>8.7100000000000009</v>
      </c>
      <c r="CJ975" s="3">
        <v>13.07</v>
      </c>
      <c r="CK975" s="3">
        <v>13.07</v>
      </c>
      <c r="CL975" s="1" t="s">
        <v>137</v>
      </c>
      <c r="CM975" s="1" t="s">
        <v>168</v>
      </c>
      <c r="CN975" s="1" t="s">
        <v>139</v>
      </c>
      <c r="CP975" s="1" t="s">
        <v>112</v>
      </c>
      <c r="CQ975" s="1" t="s">
        <v>111</v>
      </c>
      <c r="CR975" s="1" t="s">
        <v>112</v>
      </c>
      <c r="CS975" s="1" t="s">
        <v>111</v>
      </c>
      <c r="CT975" s="1" t="s">
        <v>138</v>
      </c>
      <c r="CU975" s="1" t="s">
        <v>111</v>
      </c>
      <c r="CV975" s="1" t="s">
        <v>138</v>
      </c>
      <c r="CW975" s="1" t="s">
        <v>168</v>
      </c>
      <c r="CX975" s="1">
        <v>16702345050</v>
      </c>
      <c r="CY975" s="1" t="s">
        <v>2799</v>
      </c>
      <c r="CZ975" s="1" t="s">
        <v>138</v>
      </c>
      <c r="DA975" s="1" t="s">
        <v>111</v>
      </c>
      <c r="DB975" s="1" t="s">
        <v>112</v>
      </c>
    </row>
    <row r="976" spans="1:111" ht="15.6" customHeight="1" x14ac:dyDescent="0.25">
      <c r="A976" s="1" t="s">
        <v>11971</v>
      </c>
      <c r="B976" s="1" t="s">
        <v>238</v>
      </c>
      <c r="C976" s="2">
        <v>44337.045794675927</v>
      </c>
      <c r="D976" s="2">
        <v>44384</v>
      </c>
      <c r="E976" s="1" t="s">
        <v>110</v>
      </c>
      <c r="F976" s="2">
        <v>44468.833333333336</v>
      </c>
      <c r="G976" s="1" t="s">
        <v>111</v>
      </c>
      <c r="H976" s="1" t="s">
        <v>112</v>
      </c>
      <c r="I976" s="1" t="s">
        <v>112</v>
      </c>
      <c r="J976" s="1" t="s">
        <v>11972</v>
      </c>
      <c r="L976" s="1" t="s">
        <v>11973</v>
      </c>
      <c r="N976" s="1" t="s">
        <v>167</v>
      </c>
      <c r="O976" s="1" t="s">
        <v>117</v>
      </c>
      <c r="P976" s="9">
        <v>96950</v>
      </c>
      <c r="Q976" s="1" t="s">
        <v>118</v>
      </c>
      <c r="S976" s="1">
        <v>16702850805</v>
      </c>
      <c r="U976" s="1">
        <v>561510</v>
      </c>
      <c r="V976" s="1" t="s">
        <v>119</v>
      </c>
      <c r="X976" s="1" t="s">
        <v>1724</v>
      </c>
      <c r="Y976" s="1" t="s">
        <v>11974</v>
      </c>
      <c r="AA976" s="1" t="s">
        <v>7604</v>
      </c>
      <c r="AB976" s="1" t="s">
        <v>11973</v>
      </c>
      <c r="AD976" s="1" t="s">
        <v>167</v>
      </c>
      <c r="AE976" s="1" t="s">
        <v>117</v>
      </c>
      <c r="AF976" s="9">
        <v>96950</v>
      </c>
      <c r="AG976" s="1" t="s">
        <v>118</v>
      </c>
      <c r="AI976" s="1">
        <v>16702850805</v>
      </c>
      <c r="AK976" s="1" t="s">
        <v>11975</v>
      </c>
      <c r="BC976" s="1" t="str">
        <f>"39-7011.00"</f>
        <v>39-7011.00</v>
      </c>
      <c r="BD976" s="1" t="s">
        <v>1435</v>
      </c>
      <c r="BE976" s="1" t="s">
        <v>11976</v>
      </c>
      <c r="BF976" s="1" t="s">
        <v>11977</v>
      </c>
      <c r="BG976" s="1">
        <v>1</v>
      </c>
      <c r="BH976" s="1">
        <v>1</v>
      </c>
      <c r="BI976" s="2">
        <v>44470</v>
      </c>
      <c r="BJ976" s="2">
        <v>45565</v>
      </c>
      <c r="BK976" s="2">
        <v>44470</v>
      </c>
      <c r="BL976" s="2">
        <v>45565</v>
      </c>
      <c r="BM976" s="1">
        <v>35</v>
      </c>
      <c r="BN976" s="1">
        <v>0</v>
      </c>
      <c r="BO976" s="1">
        <v>7</v>
      </c>
      <c r="BP976" s="1">
        <v>7</v>
      </c>
      <c r="BQ976" s="1">
        <v>7</v>
      </c>
      <c r="BR976" s="1">
        <v>7</v>
      </c>
      <c r="BS976" s="1">
        <v>7</v>
      </c>
      <c r="BT976" s="1">
        <v>0</v>
      </c>
      <c r="BU976" s="1" t="str">
        <f>"9:00 AM"</f>
        <v>9:00 AM</v>
      </c>
      <c r="BV976" s="1" t="str">
        <f>"5:00 PM"</f>
        <v>5:00 PM</v>
      </c>
      <c r="BW976" s="1" t="s">
        <v>135</v>
      </c>
      <c r="BX976" s="1">
        <v>0</v>
      </c>
      <c r="BY976" s="1">
        <v>24</v>
      </c>
      <c r="BZ976" s="1" t="s">
        <v>112</v>
      </c>
      <c r="CB976" s="1" t="s">
        <v>11978</v>
      </c>
      <c r="CC976" s="1" t="s">
        <v>339</v>
      </c>
      <c r="CE976" s="1" t="s">
        <v>167</v>
      </c>
      <c r="CF976" s="1" t="s">
        <v>117</v>
      </c>
      <c r="CG976" s="1">
        <v>96950</v>
      </c>
      <c r="CH976" s="3">
        <v>12.14</v>
      </c>
      <c r="CI976" s="3">
        <v>12.14</v>
      </c>
      <c r="CJ976" s="3">
        <v>0</v>
      </c>
      <c r="CK976" s="3">
        <v>0</v>
      </c>
      <c r="CL976" s="1" t="s">
        <v>137</v>
      </c>
      <c r="CN976" s="1" t="s">
        <v>139</v>
      </c>
      <c r="CP976" s="1" t="s">
        <v>112</v>
      </c>
      <c r="CQ976" s="1" t="s">
        <v>111</v>
      </c>
      <c r="CR976" s="1" t="s">
        <v>111</v>
      </c>
      <c r="CS976" s="1" t="s">
        <v>112</v>
      </c>
      <c r="CT976" s="1" t="s">
        <v>138</v>
      </c>
      <c r="CU976" s="1" t="s">
        <v>111</v>
      </c>
      <c r="CV976" s="1" t="s">
        <v>138</v>
      </c>
      <c r="CW976" s="1" t="s">
        <v>11979</v>
      </c>
      <c r="CX976" s="1">
        <v>16702850805</v>
      </c>
      <c r="CY976" s="1" t="s">
        <v>11975</v>
      </c>
      <c r="CZ976" s="1" t="s">
        <v>428</v>
      </c>
      <c r="DA976" s="1" t="s">
        <v>112</v>
      </c>
      <c r="DB976" s="1" t="s">
        <v>112</v>
      </c>
    </row>
    <row r="977" spans="1:111" ht="15.6" customHeight="1" x14ac:dyDescent="0.25">
      <c r="A977" s="1" t="s">
        <v>11980</v>
      </c>
      <c r="B977" s="1" t="s">
        <v>238</v>
      </c>
      <c r="C977" s="2">
        <v>44294.240094444445</v>
      </c>
      <c r="D977" s="2">
        <v>44340</v>
      </c>
      <c r="E977" s="1" t="s">
        <v>110</v>
      </c>
      <c r="F977" s="2">
        <v>44468.833333333336</v>
      </c>
      <c r="G977" s="1" t="s">
        <v>111</v>
      </c>
      <c r="H977" s="1" t="s">
        <v>112</v>
      </c>
      <c r="I977" s="1" t="s">
        <v>112</v>
      </c>
      <c r="J977" s="1" t="s">
        <v>11981</v>
      </c>
      <c r="K977" s="1" t="s">
        <v>11982</v>
      </c>
      <c r="L977" s="1" t="s">
        <v>10425</v>
      </c>
      <c r="M977" s="1" t="s">
        <v>11983</v>
      </c>
      <c r="N977" s="1" t="s">
        <v>116</v>
      </c>
      <c r="O977" s="1" t="s">
        <v>117</v>
      </c>
      <c r="P977" s="9">
        <v>96950</v>
      </c>
      <c r="Q977" s="1" t="s">
        <v>118</v>
      </c>
      <c r="R977" s="1" t="s">
        <v>138</v>
      </c>
      <c r="S977" s="1">
        <v>16702342327</v>
      </c>
      <c r="U977" s="1">
        <v>812112</v>
      </c>
      <c r="V977" s="1" t="s">
        <v>119</v>
      </c>
      <c r="X977" s="1" t="s">
        <v>370</v>
      </c>
      <c r="Y977" s="1" t="s">
        <v>371</v>
      </c>
      <c r="Z977" s="1" t="s">
        <v>372</v>
      </c>
      <c r="AA977" s="1" t="s">
        <v>1184</v>
      </c>
      <c r="AB977" s="1" t="s">
        <v>368</v>
      </c>
      <c r="AC977" s="1" t="s">
        <v>1185</v>
      </c>
      <c r="AD977" s="1" t="s">
        <v>116</v>
      </c>
      <c r="AE977" s="1" t="s">
        <v>117</v>
      </c>
      <c r="AF977" s="9">
        <v>96950</v>
      </c>
      <c r="AG977" s="1" t="s">
        <v>118</v>
      </c>
      <c r="AH977" s="1" t="s">
        <v>138</v>
      </c>
      <c r="AI977" s="1">
        <v>16702346278</v>
      </c>
      <c r="AK977" s="1" t="s">
        <v>1186</v>
      </c>
      <c r="BC977" s="1" t="str">
        <f>"39-5012.00"</f>
        <v>39-5012.00</v>
      </c>
      <c r="BD977" s="1" t="s">
        <v>1831</v>
      </c>
      <c r="BE977" s="1" t="s">
        <v>11984</v>
      </c>
      <c r="BF977" s="1" t="s">
        <v>5152</v>
      </c>
      <c r="BG977" s="1">
        <v>2</v>
      </c>
      <c r="BH977" s="1">
        <v>2</v>
      </c>
      <c r="BI977" s="2">
        <v>44470</v>
      </c>
      <c r="BJ977" s="2">
        <v>45565</v>
      </c>
      <c r="BK977" s="2">
        <v>44470</v>
      </c>
      <c r="BL977" s="2">
        <v>45565</v>
      </c>
      <c r="BM977" s="1">
        <v>40</v>
      </c>
      <c r="BN977" s="1">
        <v>6</v>
      </c>
      <c r="BO977" s="1">
        <v>7</v>
      </c>
      <c r="BP977" s="1">
        <v>7</v>
      </c>
      <c r="BQ977" s="1">
        <v>0</v>
      </c>
      <c r="BR977" s="1">
        <v>7</v>
      </c>
      <c r="BS977" s="1">
        <v>7</v>
      </c>
      <c r="BT977" s="1">
        <v>6</v>
      </c>
      <c r="BU977" s="1" t="str">
        <f>"10:00 AM"</f>
        <v>10:00 AM</v>
      </c>
      <c r="BV977" s="1" t="str">
        <f>"6:00 PM"</f>
        <v>6:00 PM</v>
      </c>
      <c r="BW977" s="1" t="s">
        <v>135</v>
      </c>
      <c r="BX977" s="1">
        <v>0</v>
      </c>
      <c r="BY977" s="1">
        <v>24</v>
      </c>
      <c r="BZ977" s="1" t="s">
        <v>112</v>
      </c>
      <c r="CA977" s="1">
        <v>0</v>
      </c>
      <c r="CB977" s="1" t="s">
        <v>11985</v>
      </c>
      <c r="CC977" s="1" t="s">
        <v>10425</v>
      </c>
      <c r="CD977" s="1" t="s">
        <v>1753</v>
      </c>
      <c r="CE977" s="1" t="s">
        <v>116</v>
      </c>
      <c r="CF977" s="1" t="s">
        <v>117</v>
      </c>
      <c r="CG977" s="1">
        <v>96950</v>
      </c>
      <c r="CH977" s="3">
        <v>8.08</v>
      </c>
      <c r="CI977" s="3">
        <v>8.08</v>
      </c>
      <c r="CJ977" s="3">
        <v>12.12</v>
      </c>
      <c r="CK977" s="3">
        <v>12.12</v>
      </c>
      <c r="CL977" s="1" t="s">
        <v>137</v>
      </c>
      <c r="CM977" s="1" t="s">
        <v>138</v>
      </c>
      <c r="CN977" s="1" t="s">
        <v>139</v>
      </c>
      <c r="CP977" s="1" t="s">
        <v>112</v>
      </c>
      <c r="CQ977" s="1" t="s">
        <v>111</v>
      </c>
      <c r="CR977" s="1" t="s">
        <v>112</v>
      </c>
      <c r="CS977" s="1" t="s">
        <v>111</v>
      </c>
      <c r="CT977" s="1" t="s">
        <v>138</v>
      </c>
      <c r="CU977" s="1" t="s">
        <v>111</v>
      </c>
      <c r="CV977" s="1" t="s">
        <v>138</v>
      </c>
      <c r="CW977" s="1" t="s">
        <v>138</v>
      </c>
      <c r="CX977" s="1">
        <v>16702342327</v>
      </c>
      <c r="CY977" s="1" t="s">
        <v>11986</v>
      </c>
      <c r="CZ977" s="1" t="s">
        <v>428</v>
      </c>
      <c r="DA977" s="1" t="s">
        <v>111</v>
      </c>
      <c r="DB977" s="1" t="s">
        <v>112</v>
      </c>
    </row>
    <row r="978" spans="1:111" ht="15.6" customHeight="1" x14ac:dyDescent="0.25">
      <c r="A978" s="1" t="s">
        <v>11988</v>
      </c>
      <c r="B978" s="1" t="s">
        <v>238</v>
      </c>
      <c r="C978" s="2">
        <v>44329.848688194441</v>
      </c>
      <c r="D978" s="2">
        <v>44369</v>
      </c>
      <c r="E978" s="1" t="s">
        <v>110</v>
      </c>
      <c r="F978" s="2">
        <v>44103.833333333336</v>
      </c>
      <c r="G978" s="1" t="s">
        <v>112</v>
      </c>
      <c r="H978" s="1" t="s">
        <v>112</v>
      </c>
      <c r="I978" s="1" t="s">
        <v>112</v>
      </c>
      <c r="J978" s="1" t="s">
        <v>11989</v>
      </c>
      <c r="K978" s="1" t="s">
        <v>11990</v>
      </c>
      <c r="L978" s="1" t="s">
        <v>11991</v>
      </c>
      <c r="M978" s="1" t="s">
        <v>11992</v>
      </c>
      <c r="N978" s="1" t="s">
        <v>116</v>
      </c>
      <c r="O978" s="1" t="s">
        <v>117</v>
      </c>
      <c r="P978" s="9">
        <v>96950</v>
      </c>
      <c r="Q978" s="1" t="s">
        <v>118</v>
      </c>
      <c r="R978" s="1" t="s">
        <v>138</v>
      </c>
      <c r="S978" s="1">
        <v>16702331122</v>
      </c>
      <c r="T978" s="1">
        <v>0</v>
      </c>
      <c r="U978" s="1">
        <v>721199</v>
      </c>
      <c r="V978" s="1" t="s">
        <v>119</v>
      </c>
      <c r="X978" s="1" t="s">
        <v>11993</v>
      </c>
      <c r="Y978" s="1" t="s">
        <v>11994</v>
      </c>
      <c r="AA978" s="1" t="s">
        <v>245</v>
      </c>
      <c r="AB978" s="1" t="s">
        <v>11995</v>
      </c>
      <c r="AC978" s="1" t="s">
        <v>11996</v>
      </c>
      <c r="AD978" s="1" t="s">
        <v>116</v>
      </c>
      <c r="AE978" s="1" t="s">
        <v>117</v>
      </c>
      <c r="AF978" s="9">
        <v>96950</v>
      </c>
      <c r="AG978" s="1" t="s">
        <v>118</v>
      </c>
      <c r="AH978" s="1" t="s">
        <v>138</v>
      </c>
      <c r="AI978" s="1">
        <v>16702331122</v>
      </c>
      <c r="AJ978" s="1">
        <v>0</v>
      </c>
      <c r="AK978" s="1" t="s">
        <v>11997</v>
      </c>
      <c r="BC978" s="1" t="str">
        <f>"37-2011.00"</f>
        <v>37-2011.00</v>
      </c>
      <c r="BD978" s="1" t="s">
        <v>676</v>
      </c>
      <c r="BE978" s="1" t="s">
        <v>11998</v>
      </c>
      <c r="BF978" s="1" t="s">
        <v>11999</v>
      </c>
      <c r="BG978" s="1">
        <v>1</v>
      </c>
      <c r="BH978" s="1">
        <v>1</v>
      </c>
      <c r="BI978" s="2">
        <v>44470</v>
      </c>
      <c r="BJ978" s="2">
        <v>44834</v>
      </c>
      <c r="BK978" s="2">
        <v>44470</v>
      </c>
      <c r="BL978" s="2">
        <v>44834</v>
      </c>
      <c r="BM978" s="1">
        <v>40</v>
      </c>
      <c r="BN978" s="1">
        <v>0</v>
      </c>
      <c r="BO978" s="1">
        <v>8</v>
      </c>
      <c r="BP978" s="1">
        <v>8</v>
      </c>
      <c r="BQ978" s="1">
        <v>8</v>
      </c>
      <c r="BR978" s="1">
        <v>8</v>
      </c>
      <c r="BS978" s="1">
        <v>8</v>
      </c>
      <c r="BT978" s="1">
        <v>0</v>
      </c>
      <c r="BU978" s="1" t="str">
        <f>"8:00 AM"</f>
        <v>8:00 AM</v>
      </c>
      <c r="BV978" s="1" t="str">
        <f>"5:00 PM"</f>
        <v>5:00 PM</v>
      </c>
      <c r="BW978" s="1" t="s">
        <v>135</v>
      </c>
      <c r="BX978" s="1">
        <v>0</v>
      </c>
      <c r="BY978" s="1">
        <v>12</v>
      </c>
      <c r="BZ978" s="1" t="s">
        <v>112</v>
      </c>
      <c r="CB978" s="4" t="s">
        <v>12000</v>
      </c>
      <c r="CC978" s="1" t="s">
        <v>12001</v>
      </c>
      <c r="CD978" s="1" t="s">
        <v>12002</v>
      </c>
      <c r="CE978" s="1" t="s">
        <v>116</v>
      </c>
      <c r="CF978" s="1" t="s">
        <v>117</v>
      </c>
      <c r="CG978" s="1">
        <v>96950</v>
      </c>
      <c r="CH978" s="3">
        <v>8.0500000000000007</v>
      </c>
      <c r="CI978" s="3">
        <v>8.0500000000000007</v>
      </c>
      <c r="CJ978" s="3">
        <v>12.08</v>
      </c>
      <c r="CK978" s="3">
        <v>12.08</v>
      </c>
      <c r="CL978" s="1" t="s">
        <v>137</v>
      </c>
      <c r="CM978" s="1" t="s">
        <v>138</v>
      </c>
      <c r="CN978" s="1" t="s">
        <v>139</v>
      </c>
      <c r="CP978" s="1" t="s">
        <v>112</v>
      </c>
      <c r="CQ978" s="1" t="s">
        <v>111</v>
      </c>
      <c r="CR978" s="1" t="s">
        <v>112</v>
      </c>
      <c r="CS978" s="1" t="s">
        <v>111</v>
      </c>
      <c r="CT978" s="1" t="s">
        <v>138</v>
      </c>
      <c r="CU978" s="1" t="s">
        <v>111</v>
      </c>
      <c r="CV978" s="1" t="s">
        <v>138</v>
      </c>
      <c r="CW978" s="1" t="s">
        <v>138</v>
      </c>
      <c r="CX978" s="1">
        <v>16702331122</v>
      </c>
      <c r="CY978" s="1" t="s">
        <v>11997</v>
      </c>
      <c r="CZ978" s="1" t="s">
        <v>138</v>
      </c>
      <c r="DA978" s="1" t="s">
        <v>111</v>
      </c>
      <c r="DB978" s="1" t="s">
        <v>112</v>
      </c>
      <c r="DC978" s="1" t="s">
        <v>11993</v>
      </c>
      <c r="DD978" s="1" t="s">
        <v>11994</v>
      </c>
      <c r="DF978" s="1" t="s">
        <v>11989</v>
      </c>
      <c r="DG978" s="1" t="s">
        <v>12003</v>
      </c>
    </row>
    <row r="979" spans="1:111" ht="15.6" customHeight="1" x14ac:dyDescent="0.25">
      <c r="A979" s="1" t="s">
        <v>12004</v>
      </c>
      <c r="B979" s="1" t="s">
        <v>238</v>
      </c>
      <c r="C979" s="2">
        <v>44328.88610127315</v>
      </c>
      <c r="D979" s="2">
        <v>44362</v>
      </c>
      <c r="E979" s="1" t="s">
        <v>180</v>
      </c>
      <c r="G979" s="1" t="s">
        <v>112</v>
      </c>
      <c r="H979" s="1" t="s">
        <v>112</v>
      </c>
      <c r="I979" s="1" t="s">
        <v>112</v>
      </c>
      <c r="J979" s="1" t="s">
        <v>12005</v>
      </c>
      <c r="K979" s="1" t="s">
        <v>12006</v>
      </c>
      <c r="L979" s="1" t="s">
        <v>12007</v>
      </c>
      <c r="M979" s="1" t="s">
        <v>6843</v>
      </c>
      <c r="N979" s="1" t="s">
        <v>116</v>
      </c>
      <c r="O979" s="1" t="s">
        <v>117</v>
      </c>
      <c r="P979" s="9">
        <v>96950</v>
      </c>
      <c r="Q979" s="1" t="s">
        <v>118</v>
      </c>
      <c r="R979" s="1" t="s">
        <v>117</v>
      </c>
      <c r="S979" s="1">
        <v>16702330744</v>
      </c>
      <c r="U979" s="1">
        <v>48832</v>
      </c>
      <c r="V979" s="1" t="s">
        <v>119</v>
      </c>
      <c r="X979" s="1" t="s">
        <v>12008</v>
      </c>
      <c r="Y979" s="1" t="s">
        <v>12009</v>
      </c>
      <c r="Z979" s="1" t="s">
        <v>275</v>
      </c>
      <c r="AA979" s="1" t="s">
        <v>528</v>
      </c>
      <c r="AB979" s="1" t="s">
        <v>12007</v>
      </c>
      <c r="AC979" s="1" t="s">
        <v>6843</v>
      </c>
      <c r="AD979" s="1" t="s">
        <v>167</v>
      </c>
      <c r="AE979" s="1" t="s">
        <v>117</v>
      </c>
      <c r="AF979" s="9">
        <v>96950</v>
      </c>
      <c r="AG979" s="1" t="s">
        <v>118</v>
      </c>
      <c r="AH979" s="1" t="s">
        <v>117</v>
      </c>
      <c r="AI979" s="1">
        <v>16702330744</v>
      </c>
      <c r="AK979" s="1" t="s">
        <v>6847</v>
      </c>
      <c r="BC979" s="1" t="str">
        <f>"51-4121.06"</f>
        <v>51-4121.06</v>
      </c>
      <c r="BD979" s="1" t="s">
        <v>12010</v>
      </c>
      <c r="BE979" s="1" t="s">
        <v>12011</v>
      </c>
      <c r="BF979" s="1" t="s">
        <v>12012</v>
      </c>
      <c r="BG979" s="1">
        <v>1</v>
      </c>
      <c r="BH979" s="1">
        <v>1</v>
      </c>
      <c r="BI979" s="2">
        <v>44329</v>
      </c>
      <c r="BJ979" s="2">
        <v>44693</v>
      </c>
      <c r="BK979" s="2">
        <v>44362</v>
      </c>
      <c r="BL979" s="2">
        <v>44693</v>
      </c>
      <c r="BM979" s="1">
        <v>40</v>
      </c>
      <c r="BN979" s="1">
        <v>0</v>
      </c>
      <c r="BO979" s="1">
        <v>8</v>
      </c>
      <c r="BP979" s="1">
        <v>8</v>
      </c>
      <c r="BQ979" s="1">
        <v>8</v>
      </c>
      <c r="BR979" s="1">
        <v>8</v>
      </c>
      <c r="BS979" s="1">
        <v>8</v>
      </c>
      <c r="BT979" s="1">
        <v>0</v>
      </c>
      <c r="BU979" s="1" t="str">
        <f>"8:00 AM"</f>
        <v>8:00 AM</v>
      </c>
      <c r="BV979" s="1" t="str">
        <f>"5:00 PM"</f>
        <v>5:00 PM</v>
      </c>
      <c r="BW979" s="1" t="s">
        <v>135</v>
      </c>
      <c r="BX979" s="1">
        <v>0</v>
      </c>
      <c r="BY979" s="1">
        <v>24</v>
      </c>
      <c r="BZ979" s="1" t="s">
        <v>112</v>
      </c>
      <c r="CB979" s="1" t="s">
        <v>230</v>
      </c>
      <c r="CC979" s="1" t="s">
        <v>12013</v>
      </c>
      <c r="CD979" s="1" t="s">
        <v>12014</v>
      </c>
      <c r="CE979" s="1" t="s">
        <v>116</v>
      </c>
      <c r="CF979" s="1" t="s">
        <v>117</v>
      </c>
      <c r="CG979" s="1">
        <v>96950</v>
      </c>
      <c r="CH979" s="3">
        <v>18.399999999999999</v>
      </c>
      <c r="CI979" s="3">
        <v>18.399999999999999</v>
      </c>
      <c r="CJ979" s="3">
        <v>27.6</v>
      </c>
      <c r="CK979" s="3">
        <v>27.6</v>
      </c>
      <c r="CL979" s="1" t="s">
        <v>137</v>
      </c>
      <c r="CM979" s="1" t="s">
        <v>362</v>
      </c>
      <c r="CN979" s="1" t="s">
        <v>139</v>
      </c>
      <c r="CP979" s="1" t="s">
        <v>112</v>
      </c>
      <c r="CQ979" s="1" t="s">
        <v>111</v>
      </c>
      <c r="CR979" s="1" t="s">
        <v>112</v>
      </c>
      <c r="CS979" s="1" t="s">
        <v>111</v>
      </c>
      <c r="CT979" s="1" t="s">
        <v>138</v>
      </c>
      <c r="CU979" s="1" t="s">
        <v>111</v>
      </c>
      <c r="CV979" s="1" t="s">
        <v>138</v>
      </c>
      <c r="CW979" s="1" t="s">
        <v>138</v>
      </c>
      <c r="CX979" s="1">
        <v>16702330744</v>
      </c>
      <c r="CY979" s="1" t="s">
        <v>4879</v>
      </c>
      <c r="CZ979" s="1" t="s">
        <v>138</v>
      </c>
      <c r="DA979" s="1" t="s">
        <v>111</v>
      </c>
      <c r="DB979" s="1" t="s">
        <v>112</v>
      </c>
    </row>
    <row r="980" spans="1:111" ht="15.6" customHeight="1" x14ac:dyDescent="0.25">
      <c r="A980" s="1" t="s">
        <v>12030</v>
      </c>
      <c r="B980" s="1" t="s">
        <v>238</v>
      </c>
      <c r="C980" s="2">
        <v>44359.11762488426</v>
      </c>
      <c r="D980" s="2">
        <v>44399</v>
      </c>
      <c r="E980" s="1" t="s">
        <v>110</v>
      </c>
      <c r="F980" s="2">
        <v>44468.833333333336</v>
      </c>
      <c r="G980" s="1" t="s">
        <v>112</v>
      </c>
      <c r="H980" s="1" t="s">
        <v>112</v>
      </c>
      <c r="I980" s="1" t="s">
        <v>112</v>
      </c>
      <c r="J980" s="1" t="s">
        <v>3340</v>
      </c>
      <c r="K980" s="1" t="s">
        <v>6126</v>
      </c>
      <c r="L980" s="1" t="s">
        <v>3342</v>
      </c>
      <c r="N980" s="1" t="s">
        <v>116</v>
      </c>
      <c r="O980" s="1" t="s">
        <v>117</v>
      </c>
      <c r="P980" s="9">
        <v>96950</v>
      </c>
      <c r="Q980" s="1" t="s">
        <v>118</v>
      </c>
      <c r="R980" s="1" t="s">
        <v>116</v>
      </c>
      <c r="S980" s="1">
        <v>16702353481</v>
      </c>
      <c r="U980" s="1">
        <v>811111</v>
      </c>
      <c r="V980" s="1" t="s">
        <v>119</v>
      </c>
      <c r="X980" s="1" t="s">
        <v>3344</v>
      </c>
      <c r="Y980" s="1" t="s">
        <v>3171</v>
      </c>
      <c r="Z980" s="1" t="s">
        <v>3345</v>
      </c>
      <c r="AA980" s="1" t="s">
        <v>1222</v>
      </c>
      <c r="AB980" s="1" t="s">
        <v>3342</v>
      </c>
      <c r="AD980" s="1" t="s">
        <v>116</v>
      </c>
      <c r="AE980" s="1" t="s">
        <v>117</v>
      </c>
      <c r="AF980" s="9">
        <v>96950</v>
      </c>
      <c r="AG980" s="1" t="s">
        <v>118</v>
      </c>
      <c r="AH980" s="1" t="s">
        <v>116</v>
      </c>
      <c r="AI980" s="1">
        <v>16702353481</v>
      </c>
      <c r="AK980" s="1" t="s">
        <v>3346</v>
      </c>
      <c r="BC980" s="1" t="str">
        <f>"49-9071.00"</f>
        <v>49-9071.00</v>
      </c>
      <c r="BD980" s="1" t="s">
        <v>214</v>
      </c>
      <c r="BE980" s="1" t="s">
        <v>6127</v>
      </c>
      <c r="BF980" s="1" t="s">
        <v>6128</v>
      </c>
      <c r="BG980" s="1">
        <v>2</v>
      </c>
      <c r="BH980" s="1">
        <v>2</v>
      </c>
      <c r="BI980" s="2">
        <v>44470</v>
      </c>
      <c r="BJ980" s="2">
        <v>44834</v>
      </c>
      <c r="BK980" s="2">
        <v>44470</v>
      </c>
      <c r="BL980" s="2">
        <v>44834</v>
      </c>
      <c r="BM980" s="1">
        <v>35</v>
      </c>
      <c r="BN980" s="1">
        <v>0</v>
      </c>
      <c r="BO980" s="1">
        <v>7</v>
      </c>
      <c r="BP980" s="1">
        <v>7</v>
      </c>
      <c r="BQ980" s="1">
        <v>7</v>
      </c>
      <c r="BR980" s="1">
        <v>7</v>
      </c>
      <c r="BS980" s="1">
        <v>7</v>
      </c>
      <c r="BT980" s="1">
        <v>0</v>
      </c>
      <c r="BU980" s="1" t="str">
        <f>"8:00 AM"</f>
        <v>8:00 AM</v>
      </c>
      <c r="BV980" s="1" t="str">
        <f>"4:00 PM"</f>
        <v>4:00 PM</v>
      </c>
      <c r="BW980" s="1" t="s">
        <v>230</v>
      </c>
      <c r="BX980" s="1">
        <v>0</v>
      </c>
      <c r="BY980" s="1">
        <v>12</v>
      </c>
      <c r="BZ980" s="1" t="s">
        <v>112</v>
      </c>
      <c r="CB980" s="1" t="s">
        <v>12031</v>
      </c>
      <c r="CC980" s="1" t="s">
        <v>3342</v>
      </c>
      <c r="CE980" s="1" t="s">
        <v>116</v>
      </c>
      <c r="CF980" s="1" t="s">
        <v>117</v>
      </c>
      <c r="CG980" s="1">
        <v>96950</v>
      </c>
      <c r="CH980" s="3">
        <v>8.7100000000000009</v>
      </c>
      <c r="CI980" s="3">
        <v>8.7100000000000009</v>
      </c>
      <c r="CJ980" s="3">
        <v>13.07</v>
      </c>
      <c r="CK980" s="3">
        <v>13.07</v>
      </c>
      <c r="CL980" s="1" t="s">
        <v>137</v>
      </c>
      <c r="CM980" s="1" t="s">
        <v>138</v>
      </c>
      <c r="CN980" s="1" t="s">
        <v>139</v>
      </c>
      <c r="CP980" s="1" t="s">
        <v>112</v>
      </c>
      <c r="CQ980" s="1" t="s">
        <v>111</v>
      </c>
      <c r="CR980" s="1" t="s">
        <v>112</v>
      </c>
      <c r="CS980" s="1" t="s">
        <v>111</v>
      </c>
      <c r="CT980" s="1" t="s">
        <v>138</v>
      </c>
      <c r="CU980" s="1" t="s">
        <v>111</v>
      </c>
      <c r="CV980" s="1" t="s">
        <v>111</v>
      </c>
      <c r="CW980" s="1" t="s">
        <v>3349</v>
      </c>
      <c r="CX980" s="1">
        <v>16702353481</v>
      </c>
      <c r="CY980" s="1" t="s">
        <v>3346</v>
      </c>
      <c r="CZ980" s="1" t="s">
        <v>138</v>
      </c>
      <c r="DA980" s="1" t="s">
        <v>111</v>
      </c>
      <c r="DB980" s="1" t="s">
        <v>112</v>
      </c>
      <c r="DC980" s="1" t="s">
        <v>3350</v>
      </c>
      <c r="DD980" s="1" t="s">
        <v>3351</v>
      </c>
      <c r="DE980" s="1" t="s">
        <v>3352</v>
      </c>
      <c r="DF980" s="1" t="s">
        <v>3340</v>
      </c>
      <c r="DG980" s="1" t="s">
        <v>3346</v>
      </c>
    </row>
    <row r="981" spans="1:111" ht="15.6" customHeight="1" x14ac:dyDescent="0.25">
      <c r="A981" s="1" t="s">
        <v>12032</v>
      </c>
      <c r="B981" s="1" t="s">
        <v>238</v>
      </c>
      <c r="C981" s="2">
        <v>44371.832824074074</v>
      </c>
      <c r="D981" s="2">
        <v>44411</v>
      </c>
      <c r="E981" s="1" t="s">
        <v>180</v>
      </c>
      <c r="G981" s="1" t="s">
        <v>112</v>
      </c>
      <c r="H981" s="1" t="s">
        <v>112</v>
      </c>
      <c r="I981" s="1" t="s">
        <v>112</v>
      </c>
      <c r="J981" s="1" t="s">
        <v>12033</v>
      </c>
      <c r="K981" s="1" t="s">
        <v>12034</v>
      </c>
      <c r="L981" s="1" t="s">
        <v>12035</v>
      </c>
      <c r="M981" s="1" t="s">
        <v>12036</v>
      </c>
      <c r="N981" s="1" t="s">
        <v>116</v>
      </c>
      <c r="O981" s="1" t="s">
        <v>117</v>
      </c>
      <c r="P981" s="9">
        <v>96950</v>
      </c>
      <c r="Q981" s="1" t="s">
        <v>118</v>
      </c>
      <c r="S981" s="1">
        <v>16702349040</v>
      </c>
      <c r="U981" s="1">
        <v>11133</v>
      </c>
      <c r="V981" s="1" t="s">
        <v>119</v>
      </c>
      <c r="X981" s="1" t="s">
        <v>7329</v>
      </c>
      <c r="Y981" s="1" t="s">
        <v>12037</v>
      </c>
      <c r="Z981" s="1" t="s">
        <v>892</v>
      </c>
      <c r="AA981" s="1" t="s">
        <v>357</v>
      </c>
      <c r="AB981" s="1" t="s">
        <v>12035</v>
      </c>
      <c r="AC981" s="1" t="s">
        <v>12036</v>
      </c>
      <c r="AD981" s="1" t="s">
        <v>116</v>
      </c>
      <c r="AE981" s="1" t="s">
        <v>117</v>
      </c>
      <c r="AF981" s="9">
        <v>96950</v>
      </c>
      <c r="AG981" s="1" t="s">
        <v>118</v>
      </c>
      <c r="AI981" s="1">
        <v>16702349040</v>
      </c>
      <c r="AK981" s="1" t="s">
        <v>12038</v>
      </c>
      <c r="BC981" s="1" t="str">
        <f>"11-1021.00"</f>
        <v>11-1021.00</v>
      </c>
      <c r="BD981" s="1" t="s">
        <v>248</v>
      </c>
      <c r="BE981" s="1" t="s">
        <v>12039</v>
      </c>
      <c r="BF981" s="1" t="s">
        <v>12040</v>
      </c>
      <c r="BG981" s="1">
        <v>1</v>
      </c>
      <c r="BH981" s="1">
        <v>1</v>
      </c>
      <c r="BI981" s="2">
        <v>44470</v>
      </c>
      <c r="BJ981" s="2">
        <v>44834</v>
      </c>
      <c r="BK981" s="2">
        <v>44470</v>
      </c>
      <c r="BL981" s="2">
        <v>44834</v>
      </c>
      <c r="BM981" s="1">
        <v>40</v>
      </c>
      <c r="BN981" s="1">
        <v>0</v>
      </c>
      <c r="BO981" s="1">
        <v>8</v>
      </c>
      <c r="BP981" s="1">
        <v>8</v>
      </c>
      <c r="BQ981" s="1">
        <v>8</v>
      </c>
      <c r="BR981" s="1">
        <v>8</v>
      </c>
      <c r="BS981" s="1">
        <v>8</v>
      </c>
      <c r="BT981" s="1">
        <v>0</v>
      </c>
      <c r="BU981" s="1" t="str">
        <f>"8:00 AM"</f>
        <v>8:00 AM</v>
      </c>
      <c r="BV981" s="1" t="str">
        <f>"5:00 PM"</f>
        <v>5:00 PM</v>
      </c>
      <c r="BW981" s="1" t="s">
        <v>135</v>
      </c>
      <c r="BX981" s="1">
        <v>0</v>
      </c>
      <c r="BY981" s="1">
        <v>6</v>
      </c>
      <c r="BZ981" s="1" t="s">
        <v>112</v>
      </c>
      <c r="CB981" s="1" t="s">
        <v>12041</v>
      </c>
      <c r="CC981" s="1" t="s">
        <v>12035</v>
      </c>
      <c r="CD981" s="1" t="s">
        <v>12036</v>
      </c>
      <c r="CE981" s="1" t="s">
        <v>116</v>
      </c>
      <c r="CF981" s="1" t="s">
        <v>117</v>
      </c>
      <c r="CG981" s="1">
        <v>96950</v>
      </c>
      <c r="CH981" s="3">
        <v>22.55</v>
      </c>
      <c r="CI981" s="3">
        <v>22.55</v>
      </c>
      <c r="CJ981" s="3">
        <v>33.83</v>
      </c>
      <c r="CK981" s="3">
        <v>33.83</v>
      </c>
      <c r="CL981" s="1" t="s">
        <v>137</v>
      </c>
      <c r="CM981" s="1" t="s">
        <v>138</v>
      </c>
      <c r="CN981" s="1" t="s">
        <v>139</v>
      </c>
      <c r="CP981" s="1" t="s">
        <v>112</v>
      </c>
      <c r="CQ981" s="1" t="s">
        <v>111</v>
      </c>
      <c r="CR981" s="1" t="s">
        <v>112</v>
      </c>
      <c r="CS981" s="1" t="s">
        <v>111</v>
      </c>
      <c r="CT981" s="1" t="s">
        <v>138</v>
      </c>
      <c r="CU981" s="1" t="s">
        <v>111</v>
      </c>
      <c r="CV981" s="1" t="s">
        <v>138</v>
      </c>
      <c r="CW981" s="1" t="s">
        <v>300</v>
      </c>
      <c r="CX981" s="1">
        <v>16702349040</v>
      </c>
      <c r="CY981" s="1" t="s">
        <v>12038</v>
      </c>
      <c r="CZ981" s="1" t="s">
        <v>138</v>
      </c>
      <c r="DA981" s="1" t="s">
        <v>111</v>
      </c>
      <c r="DB981" s="1" t="s">
        <v>112</v>
      </c>
    </row>
    <row r="982" spans="1:111" ht="15.6" customHeight="1" x14ac:dyDescent="0.25">
      <c r="A982" s="1" t="s">
        <v>12043</v>
      </c>
      <c r="B982" s="1" t="s">
        <v>238</v>
      </c>
      <c r="C982" s="2">
        <v>44378.354862499997</v>
      </c>
      <c r="D982" s="2">
        <v>44424</v>
      </c>
      <c r="E982" s="1" t="s">
        <v>180</v>
      </c>
      <c r="G982" s="1" t="s">
        <v>112</v>
      </c>
      <c r="H982" s="1" t="s">
        <v>112</v>
      </c>
      <c r="I982" s="1" t="s">
        <v>112</v>
      </c>
      <c r="J982" s="1" t="s">
        <v>1366</v>
      </c>
      <c r="K982" s="1" t="s">
        <v>12044</v>
      </c>
      <c r="L982" s="1" t="s">
        <v>1355</v>
      </c>
      <c r="M982" s="1" t="s">
        <v>2248</v>
      </c>
      <c r="N982" s="1" t="s">
        <v>116</v>
      </c>
      <c r="O982" s="1" t="s">
        <v>117</v>
      </c>
      <c r="P982" s="9">
        <v>96950</v>
      </c>
      <c r="Q982" s="1" t="s">
        <v>118</v>
      </c>
      <c r="S982" s="1">
        <v>16702872161</v>
      </c>
      <c r="U982" s="1">
        <v>236115</v>
      </c>
      <c r="V982" s="1" t="s">
        <v>119</v>
      </c>
      <c r="X982" s="1" t="s">
        <v>1357</v>
      </c>
      <c r="Y982" s="1" t="s">
        <v>1365</v>
      </c>
      <c r="AA982" s="1" t="s">
        <v>973</v>
      </c>
      <c r="AB982" s="1" t="s">
        <v>2248</v>
      </c>
      <c r="AC982" s="1" t="s">
        <v>1355</v>
      </c>
      <c r="AD982" s="1" t="s">
        <v>116</v>
      </c>
      <c r="AE982" s="1" t="s">
        <v>117</v>
      </c>
      <c r="AF982" s="9">
        <v>96950</v>
      </c>
      <c r="AG982" s="1" t="s">
        <v>118</v>
      </c>
      <c r="AI982" s="1">
        <v>16702872161</v>
      </c>
      <c r="AK982" s="1" t="s">
        <v>1359</v>
      </c>
      <c r="BC982" s="1" t="str">
        <f>"49-9071.00"</f>
        <v>49-9071.00</v>
      </c>
      <c r="BD982" s="1" t="s">
        <v>214</v>
      </c>
      <c r="BE982" s="1" t="s">
        <v>12045</v>
      </c>
      <c r="BF982" s="1" t="s">
        <v>1069</v>
      </c>
      <c r="BG982" s="1">
        <v>2</v>
      </c>
      <c r="BH982" s="1">
        <v>2</v>
      </c>
      <c r="BI982" s="2">
        <v>44470</v>
      </c>
      <c r="BJ982" s="2">
        <v>44834</v>
      </c>
      <c r="BK982" s="2">
        <v>44470</v>
      </c>
      <c r="BL982" s="2">
        <v>44834</v>
      </c>
      <c r="BM982" s="1">
        <v>35</v>
      </c>
      <c r="BN982" s="1">
        <v>0</v>
      </c>
      <c r="BO982" s="1">
        <v>7</v>
      </c>
      <c r="BP982" s="1">
        <v>7</v>
      </c>
      <c r="BQ982" s="1">
        <v>7</v>
      </c>
      <c r="BR982" s="1">
        <v>7</v>
      </c>
      <c r="BS982" s="1">
        <v>7</v>
      </c>
      <c r="BT982" s="1">
        <v>0</v>
      </c>
      <c r="BU982" s="1" t="str">
        <f>"8:00 AM"</f>
        <v>8:00 AM</v>
      </c>
      <c r="BV982" s="1" t="str">
        <f>"4:00 PM"</f>
        <v>4:00 PM</v>
      </c>
      <c r="BW982" s="1" t="s">
        <v>135</v>
      </c>
      <c r="BX982" s="1">
        <v>0</v>
      </c>
      <c r="BY982" s="1">
        <v>24</v>
      </c>
      <c r="BZ982" s="1" t="s">
        <v>112</v>
      </c>
      <c r="CB982" s="1" t="s">
        <v>12046</v>
      </c>
      <c r="CC982" s="1" t="s">
        <v>1355</v>
      </c>
      <c r="CD982" s="1" t="s">
        <v>2248</v>
      </c>
      <c r="CE982" s="1" t="s">
        <v>116</v>
      </c>
      <c r="CF982" s="1" t="s">
        <v>117</v>
      </c>
      <c r="CG982" s="1">
        <v>96950</v>
      </c>
      <c r="CH982" s="3">
        <v>8.7100000000000009</v>
      </c>
      <c r="CI982" s="3">
        <v>8.7100000000000009</v>
      </c>
      <c r="CJ982" s="3">
        <v>13.06</v>
      </c>
      <c r="CK982" s="3">
        <v>13.06</v>
      </c>
      <c r="CL982" s="1" t="s">
        <v>137</v>
      </c>
      <c r="CM982" s="1" t="s">
        <v>138</v>
      </c>
      <c r="CN982" s="1" t="s">
        <v>139</v>
      </c>
      <c r="CP982" s="1" t="s">
        <v>112</v>
      </c>
      <c r="CQ982" s="1" t="s">
        <v>111</v>
      </c>
      <c r="CR982" s="1" t="s">
        <v>112</v>
      </c>
      <c r="CS982" s="1" t="s">
        <v>111</v>
      </c>
      <c r="CT982" s="1" t="s">
        <v>138</v>
      </c>
      <c r="CU982" s="1" t="s">
        <v>111</v>
      </c>
      <c r="CV982" s="1" t="s">
        <v>138</v>
      </c>
      <c r="CW982" s="1" t="s">
        <v>4265</v>
      </c>
      <c r="CX982" s="1">
        <v>16702872161</v>
      </c>
      <c r="CY982" s="1" t="s">
        <v>1359</v>
      </c>
      <c r="CZ982" s="1" t="s">
        <v>168</v>
      </c>
      <c r="DA982" s="1" t="s">
        <v>111</v>
      </c>
      <c r="DB982" s="1" t="s">
        <v>112</v>
      </c>
      <c r="DC982" s="1" t="s">
        <v>1357</v>
      </c>
      <c r="DD982" s="1" t="s">
        <v>1358</v>
      </c>
      <c r="DF982" s="1" t="s">
        <v>1366</v>
      </c>
      <c r="DG982" s="1" t="s">
        <v>12047</v>
      </c>
    </row>
    <row r="983" spans="1:111" ht="15.6" customHeight="1" x14ac:dyDescent="0.25">
      <c r="A983" s="1" t="s">
        <v>12048</v>
      </c>
      <c r="B983" s="1" t="s">
        <v>238</v>
      </c>
      <c r="C983" s="2">
        <v>44354.133345138885</v>
      </c>
      <c r="D983" s="2">
        <v>44396</v>
      </c>
      <c r="E983" s="1" t="s">
        <v>110</v>
      </c>
      <c r="F983" s="2">
        <v>44468.833333333336</v>
      </c>
      <c r="G983" s="1" t="s">
        <v>112</v>
      </c>
      <c r="H983" s="1" t="s">
        <v>112</v>
      </c>
      <c r="I983" s="1" t="s">
        <v>112</v>
      </c>
      <c r="J983" s="1" t="s">
        <v>206</v>
      </c>
      <c r="L983" s="1" t="s">
        <v>6365</v>
      </c>
      <c r="M983" s="1" t="s">
        <v>6366</v>
      </c>
      <c r="N983" s="1" t="s">
        <v>167</v>
      </c>
      <c r="O983" s="1" t="s">
        <v>117</v>
      </c>
      <c r="P983" s="9">
        <v>96950</v>
      </c>
      <c r="Q983" s="1" t="s">
        <v>118</v>
      </c>
      <c r="S983" s="1">
        <v>16702356678</v>
      </c>
      <c r="U983" s="1">
        <v>236115</v>
      </c>
      <c r="V983" s="1" t="s">
        <v>119</v>
      </c>
      <c r="X983" s="1" t="s">
        <v>6367</v>
      </c>
      <c r="Y983" s="1" t="s">
        <v>6368</v>
      </c>
      <c r="AA983" s="1" t="s">
        <v>461</v>
      </c>
      <c r="AB983" s="1" t="s">
        <v>6365</v>
      </c>
      <c r="AC983" s="1" t="s">
        <v>6366</v>
      </c>
      <c r="AD983" s="1" t="s">
        <v>167</v>
      </c>
      <c r="AE983" s="1" t="s">
        <v>117</v>
      </c>
      <c r="AF983" s="9">
        <v>96950</v>
      </c>
      <c r="AG983" s="1" t="s">
        <v>118</v>
      </c>
      <c r="AH983" s="1">
        <v>205</v>
      </c>
      <c r="AI983" s="1">
        <v>16702356678</v>
      </c>
      <c r="AK983" s="1" t="s">
        <v>213</v>
      </c>
      <c r="BC983" s="1" t="str">
        <f>"49-3042.00"</f>
        <v>49-3042.00</v>
      </c>
      <c r="BD983" s="1" t="s">
        <v>1089</v>
      </c>
      <c r="BE983" s="1" t="s">
        <v>9104</v>
      </c>
      <c r="BF983" s="1" t="s">
        <v>7066</v>
      </c>
      <c r="BG983" s="1">
        <v>1</v>
      </c>
      <c r="BH983" s="1">
        <v>1</v>
      </c>
      <c r="BI983" s="2">
        <v>44470</v>
      </c>
      <c r="BJ983" s="2">
        <v>44834</v>
      </c>
      <c r="BK983" s="2">
        <v>44470</v>
      </c>
      <c r="BL983" s="2">
        <v>44834</v>
      </c>
      <c r="BM983" s="1">
        <v>35</v>
      </c>
      <c r="BN983" s="1">
        <v>0</v>
      </c>
      <c r="BO983" s="1">
        <v>7</v>
      </c>
      <c r="BP983" s="1">
        <v>7</v>
      </c>
      <c r="BQ983" s="1">
        <v>7</v>
      </c>
      <c r="BR983" s="1">
        <v>7</v>
      </c>
      <c r="BS983" s="1">
        <v>7</v>
      </c>
      <c r="BT983" s="1">
        <v>0</v>
      </c>
      <c r="BU983" s="1" t="str">
        <f>"9:00 AM"</f>
        <v>9:00 AM</v>
      </c>
      <c r="BV983" s="1" t="str">
        <f>"5:00 PM"</f>
        <v>5:00 PM</v>
      </c>
      <c r="BW983" s="1" t="s">
        <v>135</v>
      </c>
      <c r="BX983" s="1">
        <v>0</v>
      </c>
      <c r="BY983" s="1">
        <v>12</v>
      </c>
      <c r="BZ983" s="1" t="s">
        <v>112</v>
      </c>
      <c r="CB983" s="1" t="s">
        <v>230</v>
      </c>
      <c r="CC983" s="1" t="s">
        <v>6365</v>
      </c>
      <c r="CD983" s="1" t="s">
        <v>6366</v>
      </c>
      <c r="CE983" s="1" t="s">
        <v>167</v>
      </c>
      <c r="CF983" s="1" t="s">
        <v>117</v>
      </c>
      <c r="CG983" s="1">
        <v>96950</v>
      </c>
      <c r="CH983" s="3">
        <v>10.050000000000001</v>
      </c>
      <c r="CI983" s="3">
        <v>10.050000000000001</v>
      </c>
      <c r="CJ983" s="3">
        <v>15.08</v>
      </c>
      <c r="CK983" s="3">
        <v>15.08</v>
      </c>
      <c r="CL983" s="1" t="s">
        <v>137</v>
      </c>
      <c r="CN983" s="1" t="s">
        <v>139</v>
      </c>
      <c r="CP983" s="1" t="s">
        <v>111</v>
      </c>
      <c r="CQ983" s="1" t="s">
        <v>111</v>
      </c>
      <c r="CR983" s="1" t="s">
        <v>111</v>
      </c>
      <c r="CS983" s="1" t="s">
        <v>111</v>
      </c>
      <c r="CT983" s="1" t="s">
        <v>111</v>
      </c>
      <c r="CU983" s="1" t="s">
        <v>111</v>
      </c>
      <c r="CV983" s="1" t="s">
        <v>111</v>
      </c>
      <c r="CW983" s="1" t="s">
        <v>1004</v>
      </c>
      <c r="CX983" s="1">
        <v>16702356678</v>
      </c>
      <c r="CY983" s="1" t="s">
        <v>213</v>
      </c>
      <c r="CZ983" s="1" t="s">
        <v>138</v>
      </c>
      <c r="DA983" s="1" t="s">
        <v>111</v>
      </c>
      <c r="DB983" s="1" t="s">
        <v>112</v>
      </c>
    </row>
    <row r="984" spans="1:111" ht="15.6" customHeight="1" x14ac:dyDescent="0.25">
      <c r="A984" s="1" t="s">
        <v>12049</v>
      </c>
      <c r="B984" s="1" t="s">
        <v>238</v>
      </c>
      <c r="C984" s="2">
        <v>44351.017228819444</v>
      </c>
      <c r="D984" s="2">
        <v>44403</v>
      </c>
      <c r="E984" s="1" t="s">
        <v>180</v>
      </c>
      <c r="G984" s="1" t="s">
        <v>112</v>
      </c>
      <c r="H984" s="1" t="s">
        <v>112</v>
      </c>
      <c r="I984" s="1" t="s">
        <v>112</v>
      </c>
      <c r="J984" s="1" t="s">
        <v>9132</v>
      </c>
      <c r="K984" s="1" t="s">
        <v>11865</v>
      </c>
      <c r="L984" s="1" t="s">
        <v>9133</v>
      </c>
      <c r="N984" s="1" t="s">
        <v>157</v>
      </c>
      <c r="O984" s="1" t="s">
        <v>117</v>
      </c>
      <c r="P984" s="9">
        <v>96950</v>
      </c>
      <c r="Q984" s="1" t="s">
        <v>118</v>
      </c>
      <c r="S984" s="1">
        <v>16702331818</v>
      </c>
      <c r="U984" s="1">
        <v>56152</v>
      </c>
      <c r="V984" s="1" t="s">
        <v>119</v>
      </c>
      <c r="X984" s="1" t="s">
        <v>210</v>
      </c>
      <c r="Y984" s="1" t="s">
        <v>3928</v>
      </c>
      <c r="AA984" s="1" t="s">
        <v>373</v>
      </c>
      <c r="AB984" s="1" t="s">
        <v>9133</v>
      </c>
      <c r="AD984" s="1" t="s">
        <v>116</v>
      </c>
      <c r="AE984" s="1" t="s">
        <v>117</v>
      </c>
      <c r="AF984" s="9">
        <v>96950</v>
      </c>
      <c r="AG984" s="1" t="s">
        <v>118</v>
      </c>
      <c r="AI984" s="1">
        <v>16702331818</v>
      </c>
      <c r="AK984" s="1" t="s">
        <v>3930</v>
      </c>
      <c r="BC984" s="1" t="str">
        <f>"39-7011.00"</f>
        <v>39-7011.00</v>
      </c>
      <c r="BD984" s="1" t="s">
        <v>1435</v>
      </c>
      <c r="BE984" s="1" t="s">
        <v>11866</v>
      </c>
      <c r="BF984" s="1" t="s">
        <v>3755</v>
      </c>
      <c r="BG984" s="1">
        <v>3</v>
      </c>
      <c r="BH984" s="1">
        <v>3</v>
      </c>
      <c r="BI984" s="2">
        <v>44470</v>
      </c>
      <c r="BJ984" s="2">
        <v>44834</v>
      </c>
      <c r="BK984" s="2">
        <v>44470</v>
      </c>
      <c r="BL984" s="2">
        <v>44834</v>
      </c>
      <c r="BM984" s="1">
        <v>40</v>
      </c>
      <c r="BN984" s="1">
        <v>6</v>
      </c>
      <c r="BO984" s="1">
        <v>6</v>
      </c>
      <c r="BP984" s="1">
        <v>0</v>
      </c>
      <c r="BQ984" s="1">
        <v>7</v>
      </c>
      <c r="BR984" s="1">
        <v>7</v>
      </c>
      <c r="BS984" s="1">
        <v>7</v>
      </c>
      <c r="BT984" s="1">
        <v>7</v>
      </c>
      <c r="BU984" s="1" t="str">
        <f>"3:00 PM"</f>
        <v>3:00 PM</v>
      </c>
      <c r="BV984" s="1" t="str">
        <f>"11:00 PM"</f>
        <v>11:00 PM</v>
      </c>
      <c r="BW984" s="1" t="s">
        <v>135</v>
      </c>
      <c r="BX984" s="1">
        <v>0</v>
      </c>
      <c r="BY984" s="1">
        <v>12</v>
      </c>
      <c r="BZ984" s="1" t="s">
        <v>112</v>
      </c>
      <c r="CA984" s="1">
        <v>0</v>
      </c>
      <c r="CB984" s="4" t="s">
        <v>12050</v>
      </c>
      <c r="CC984" s="1" t="s">
        <v>9133</v>
      </c>
      <c r="CE984" s="1" t="s">
        <v>116</v>
      </c>
      <c r="CF984" s="1" t="s">
        <v>117</v>
      </c>
      <c r="CG984" s="1">
        <v>96950</v>
      </c>
      <c r="CH984" s="3">
        <v>12.14</v>
      </c>
      <c r="CI984" s="3">
        <v>12.5</v>
      </c>
      <c r="CJ984" s="3">
        <v>18.21</v>
      </c>
      <c r="CK984" s="3">
        <v>18.75</v>
      </c>
      <c r="CL984" s="1" t="s">
        <v>137</v>
      </c>
      <c r="CM984" s="1" t="s">
        <v>362</v>
      </c>
      <c r="CN984" s="1" t="s">
        <v>139</v>
      </c>
      <c r="CP984" s="1" t="s">
        <v>112</v>
      </c>
      <c r="CQ984" s="1" t="s">
        <v>111</v>
      </c>
      <c r="CR984" s="1" t="s">
        <v>111</v>
      </c>
      <c r="CS984" s="1" t="s">
        <v>111</v>
      </c>
      <c r="CT984" s="1" t="s">
        <v>111</v>
      </c>
      <c r="CU984" s="1" t="s">
        <v>111</v>
      </c>
      <c r="CV984" s="1" t="s">
        <v>111</v>
      </c>
      <c r="CW984" s="1" t="s">
        <v>3935</v>
      </c>
      <c r="CX984" s="1">
        <v>16702331818</v>
      </c>
      <c r="CY984" s="1" t="s">
        <v>3930</v>
      </c>
      <c r="CZ984" s="1" t="s">
        <v>138</v>
      </c>
      <c r="DA984" s="1" t="s">
        <v>111</v>
      </c>
      <c r="DB984" s="1" t="s">
        <v>112</v>
      </c>
    </row>
    <row r="985" spans="1:111" ht="15.6" customHeight="1" x14ac:dyDescent="0.25">
      <c r="A985" s="1" t="s">
        <v>12051</v>
      </c>
      <c r="B985" s="1" t="s">
        <v>238</v>
      </c>
      <c r="C985" s="2">
        <v>44351.833941203702</v>
      </c>
      <c r="D985" s="2">
        <v>44386</v>
      </c>
      <c r="E985" s="1" t="s">
        <v>110</v>
      </c>
      <c r="F985" s="2">
        <v>44468.833333333336</v>
      </c>
      <c r="G985" s="1" t="s">
        <v>111</v>
      </c>
      <c r="H985" s="1" t="s">
        <v>112</v>
      </c>
      <c r="I985" s="1" t="s">
        <v>112</v>
      </c>
      <c r="J985" s="1" t="s">
        <v>6110</v>
      </c>
      <c r="L985" s="1" t="s">
        <v>1708</v>
      </c>
      <c r="M985" s="1" t="s">
        <v>1709</v>
      </c>
      <c r="N985" s="1" t="s">
        <v>738</v>
      </c>
      <c r="O985" s="1" t="s">
        <v>117</v>
      </c>
      <c r="P985" s="9">
        <v>96950</v>
      </c>
      <c r="Q985" s="1" t="s">
        <v>118</v>
      </c>
      <c r="S985" s="1">
        <v>16702348866</v>
      </c>
      <c r="U985" s="1">
        <v>238910</v>
      </c>
      <c r="V985" s="1" t="s">
        <v>119</v>
      </c>
      <c r="X985" s="1" t="s">
        <v>1390</v>
      </c>
      <c r="Y985" s="1" t="s">
        <v>1710</v>
      </c>
      <c r="AA985" s="1" t="s">
        <v>1711</v>
      </c>
      <c r="AB985" s="1" t="s">
        <v>6111</v>
      </c>
      <c r="AD985" s="1" t="s">
        <v>738</v>
      </c>
      <c r="AE985" s="1" t="s">
        <v>117</v>
      </c>
      <c r="AF985" s="9">
        <v>96950</v>
      </c>
      <c r="AG985" s="1" t="s">
        <v>118</v>
      </c>
      <c r="AI985" s="1">
        <v>16702878866</v>
      </c>
      <c r="AK985" s="1" t="s">
        <v>1713</v>
      </c>
      <c r="BC985" s="1" t="str">
        <f>"49-3042.00"</f>
        <v>49-3042.00</v>
      </c>
      <c r="BD985" s="1" t="s">
        <v>1089</v>
      </c>
      <c r="BE985" s="1" t="s">
        <v>12052</v>
      </c>
      <c r="BF985" s="1" t="s">
        <v>12053</v>
      </c>
      <c r="BG985" s="1">
        <v>3</v>
      </c>
      <c r="BH985" s="1">
        <v>3</v>
      </c>
      <c r="BI985" s="2">
        <v>44470</v>
      </c>
      <c r="BJ985" s="2">
        <v>44834</v>
      </c>
      <c r="BK985" s="2">
        <v>44470</v>
      </c>
      <c r="BL985" s="2">
        <v>44834</v>
      </c>
      <c r="BM985" s="1">
        <v>40</v>
      </c>
      <c r="BN985" s="1">
        <v>0</v>
      </c>
      <c r="BO985" s="1">
        <v>8</v>
      </c>
      <c r="BP985" s="1">
        <v>8</v>
      </c>
      <c r="BQ985" s="1">
        <v>8</v>
      </c>
      <c r="BR985" s="1">
        <v>8</v>
      </c>
      <c r="BS985" s="1">
        <v>8</v>
      </c>
      <c r="BT985" s="1">
        <v>0</v>
      </c>
      <c r="BU985" s="1" t="str">
        <f>"8:00 AM"</f>
        <v>8:00 AM</v>
      </c>
      <c r="BV985" s="1" t="str">
        <f>"5:00 PM"</f>
        <v>5:00 PM</v>
      </c>
      <c r="BW985" s="1" t="s">
        <v>135</v>
      </c>
      <c r="BX985" s="1">
        <v>0</v>
      </c>
      <c r="BY985" s="1">
        <v>24</v>
      </c>
      <c r="BZ985" s="1" t="s">
        <v>112</v>
      </c>
      <c r="CB985" s="1" t="s">
        <v>12054</v>
      </c>
      <c r="CC985" s="1" t="s">
        <v>9003</v>
      </c>
      <c r="CE985" s="1" t="s">
        <v>738</v>
      </c>
      <c r="CF985" s="1" t="s">
        <v>117</v>
      </c>
      <c r="CG985" s="1">
        <v>96950</v>
      </c>
      <c r="CH985" s="3">
        <v>10.050000000000001</v>
      </c>
      <c r="CI985" s="3">
        <v>11</v>
      </c>
      <c r="CJ985" s="3">
        <v>15.08</v>
      </c>
      <c r="CK985" s="3">
        <v>16.5</v>
      </c>
      <c r="CL985" s="1" t="s">
        <v>137</v>
      </c>
      <c r="CM985" s="1" t="s">
        <v>331</v>
      </c>
      <c r="CN985" s="1" t="s">
        <v>139</v>
      </c>
      <c r="CP985" s="1" t="s">
        <v>112</v>
      </c>
      <c r="CQ985" s="1" t="s">
        <v>111</v>
      </c>
      <c r="CR985" s="1" t="s">
        <v>112</v>
      </c>
      <c r="CS985" s="1" t="s">
        <v>111</v>
      </c>
      <c r="CT985" s="1" t="s">
        <v>138</v>
      </c>
      <c r="CU985" s="1" t="s">
        <v>111</v>
      </c>
      <c r="CV985" s="1" t="s">
        <v>138</v>
      </c>
      <c r="CW985" s="1" t="s">
        <v>9004</v>
      </c>
      <c r="CX985" s="1">
        <v>16702348866</v>
      </c>
      <c r="CY985" s="1" t="s">
        <v>1713</v>
      </c>
      <c r="CZ985" s="1" t="s">
        <v>168</v>
      </c>
      <c r="DA985" s="1" t="s">
        <v>111</v>
      </c>
      <c r="DB985" s="1" t="s">
        <v>112</v>
      </c>
    </row>
    <row r="986" spans="1:111" ht="15.6" customHeight="1" x14ac:dyDescent="0.25">
      <c r="A986" s="1" t="s">
        <v>12055</v>
      </c>
      <c r="B986" s="1" t="s">
        <v>238</v>
      </c>
      <c r="C986" s="2">
        <v>44376.11255810185</v>
      </c>
      <c r="D986" s="2">
        <v>44420</v>
      </c>
      <c r="E986" s="1" t="s">
        <v>110</v>
      </c>
      <c r="F986" s="2">
        <v>44468.833333333336</v>
      </c>
      <c r="G986" s="1" t="s">
        <v>111</v>
      </c>
      <c r="H986" s="1" t="s">
        <v>112</v>
      </c>
      <c r="I986" s="1" t="s">
        <v>112</v>
      </c>
      <c r="J986" s="1" t="s">
        <v>12056</v>
      </c>
      <c r="K986" s="1" t="s">
        <v>138</v>
      </c>
      <c r="L986" s="1" t="s">
        <v>12057</v>
      </c>
      <c r="N986" s="1" t="s">
        <v>116</v>
      </c>
      <c r="O986" s="1" t="s">
        <v>117</v>
      </c>
      <c r="P986" s="9">
        <v>96950</v>
      </c>
      <c r="Q986" s="1" t="s">
        <v>118</v>
      </c>
      <c r="S986" s="1">
        <v>16702885077</v>
      </c>
      <c r="U986" s="1">
        <v>53112</v>
      </c>
      <c r="V986" s="1" t="s">
        <v>119</v>
      </c>
      <c r="X986" s="1" t="s">
        <v>656</v>
      </c>
      <c r="Y986" s="1" t="s">
        <v>12058</v>
      </c>
      <c r="Z986" s="1" t="s">
        <v>1868</v>
      </c>
      <c r="AA986" s="1" t="s">
        <v>245</v>
      </c>
      <c r="AB986" s="1" t="s">
        <v>12057</v>
      </c>
      <c r="AD986" s="1" t="s">
        <v>116</v>
      </c>
      <c r="AE986" s="1" t="s">
        <v>117</v>
      </c>
      <c r="AF986" s="9">
        <v>96950</v>
      </c>
      <c r="AG986" s="1" t="s">
        <v>118</v>
      </c>
      <c r="AH986" s="1" t="s">
        <v>138</v>
      </c>
      <c r="AI986" s="1">
        <v>16702885077</v>
      </c>
      <c r="AK986" s="1" t="s">
        <v>12059</v>
      </c>
      <c r="AL986" s="1" t="s">
        <v>653</v>
      </c>
      <c r="AM986" s="1" t="s">
        <v>3050</v>
      </c>
      <c r="AN986" s="1" t="s">
        <v>3376</v>
      </c>
      <c r="AO986" s="1" t="s">
        <v>1868</v>
      </c>
      <c r="AP986" s="1" t="s">
        <v>3377</v>
      </c>
      <c r="AQ986" s="1" t="s">
        <v>1197</v>
      </c>
      <c r="AR986" s="1" t="s">
        <v>116</v>
      </c>
      <c r="AS986" s="1" t="s">
        <v>117</v>
      </c>
      <c r="AT986" s="9">
        <v>96950</v>
      </c>
      <c r="AU986" s="1" t="s">
        <v>118</v>
      </c>
      <c r="AV986" s="1" t="s">
        <v>138</v>
      </c>
      <c r="AW986" s="1">
        <v>16702331209</v>
      </c>
      <c r="AX986" s="1" t="s">
        <v>138</v>
      </c>
      <c r="AY986" s="1" t="s">
        <v>3378</v>
      </c>
      <c r="AZ986" s="1" t="s">
        <v>3379</v>
      </c>
      <c r="BA986" s="1" t="s">
        <v>117</v>
      </c>
      <c r="BB986" s="1" t="s">
        <v>661</v>
      </c>
      <c r="BC986" s="1" t="str">
        <f>"49-9071.00"</f>
        <v>49-9071.00</v>
      </c>
      <c r="BD986" s="1" t="s">
        <v>214</v>
      </c>
      <c r="BE986" s="1" t="s">
        <v>12060</v>
      </c>
      <c r="BF986" s="1" t="s">
        <v>12061</v>
      </c>
      <c r="BG986" s="1">
        <v>1</v>
      </c>
      <c r="BH986" s="1">
        <v>1</v>
      </c>
      <c r="BI986" s="2">
        <v>44470</v>
      </c>
      <c r="BJ986" s="2">
        <v>45565</v>
      </c>
      <c r="BK986" s="2">
        <v>44470</v>
      </c>
      <c r="BL986" s="2">
        <v>45565</v>
      </c>
      <c r="BM986" s="1">
        <v>40</v>
      </c>
      <c r="BN986" s="1">
        <v>0</v>
      </c>
      <c r="BO986" s="1">
        <v>8</v>
      </c>
      <c r="BP986" s="1">
        <v>8</v>
      </c>
      <c r="BQ986" s="1">
        <v>8</v>
      </c>
      <c r="BR986" s="1">
        <v>8</v>
      </c>
      <c r="BS986" s="1">
        <v>8</v>
      </c>
      <c r="BT986" s="1">
        <v>0</v>
      </c>
      <c r="BU986" s="1" t="str">
        <f>"8:00 AM"</f>
        <v>8:00 AM</v>
      </c>
      <c r="BV986" s="1" t="str">
        <f>"5:00 PM"</f>
        <v>5:00 PM</v>
      </c>
      <c r="BW986" s="1" t="s">
        <v>230</v>
      </c>
      <c r="BX986" s="1">
        <v>0</v>
      </c>
      <c r="BY986" s="1">
        <v>24</v>
      </c>
      <c r="BZ986" s="1" t="s">
        <v>112</v>
      </c>
      <c r="CB986" s="1" t="s">
        <v>362</v>
      </c>
      <c r="CC986" s="1" t="s">
        <v>12062</v>
      </c>
      <c r="CD986" s="1" t="s">
        <v>12063</v>
      </c>
      <c r="CE986" s="1" t="s">
        <v>116</v>
      </c>
      <c r="CF986" s="1" t="s">
        <v>117</v>
      </c>
      <c r="CG986" s="1">
        <v>96950</v>
      </c>
      <c r="CH986" s="3">
        <v>8.7100000000000009</v>
      </c>
      <c r="CI986" s="3">
        <v>8.7100000000000009</v>
      </c>
      <c r="CJ986" s="3">
        <v>13.07</v>
      </c>
      <c r="CK986" s="3">
        <v>13.07</v>
      </c>
      <c r="CL986" s="1" t="s">
        <v>137</v>
      </c>
      <c r="CM986" s="1" t="s">
        <v>138</v>
      </c>
      <c r="CN986" s="1" t="s">
        <v>139</v>
      </c>
      <c r="CP986" s="1" t="s">
        <v>112</v>
      </c>
      <c r="CQ986" s="1" t="s">
        <v>111</v>
      </c>
      <c r="CR986" s="1" t="s">
        <v>112</v>
      </c>
      <c r="CS986" s="1" t="s">
        <v>111</v>
      </c>
      <c r="CT986" s="1" t="s">
        <v>138</v>
      </c>
      <c r="CU986" s="1" t="s">
        <v>111</v>
      </c>
      <c r="CV986" s="1" t="s">
        <v>138</v>
      </c>
      <c r="CW986" s="1" t="s">
        <v>138</v>
      </c>
      <c r="CX986" s="1">
        <v>16702885077</v>
      </c>
      <c r="CY986" s="1" t="s">
        <v>12064</v>
      </c>
      <c r="CZ986" s="1" t="s">
        <v>138</v>
      </c>
      <c r="DA986" s="1" t="s">
        <v>111</v>
      </c>
      <c r="DB986" s="1" t="s">
        <v>112</v>
      </c>
      <c r="DC986" s="1" t="s">
        <v>3050</v>
      </c>
      <c r="DD986" s="1" t="s">
        <v>3376</v>
      </c>
      <c r="DE986" s="1" t="s">
        <v>3384</v>
      </c>
      <c r="DF986" s="1" t="s">
        <v>3379</v>
      </c>
      <c r="DG986" s="1" t="s">
        <v>3378</v>
      </c>
    </row>
    <row r="987" spans="1:111" ht="15.6" customHeight="1" x14ac:dyDescent="0.25">
      <c r="A987" s="1" t="s">
        <v>12067</v>
      </c>
      <c r="B987" s="1" t="s">
        <v>238</v>
      </c>
      <c r="C987" s="2">
        <v>44359.048560069445</v>
      </c>
      <c r="D987" s="2">
        <v>44399</v>
      </c>
      <c r="E987" s="1" t="s">
        <v>180</v>
      </c>
      <c r="G987" s="1" t="s">
        <v>112</v>
      </c>
      <c r="H987" s="1" t="s">
        <v>112</v>
      </c>
      <c r="I987" s="1" t="s">
        <v>112</v>
      </c>
      <c r="J987" s="1" t="s">
        <v>1596</v>
      </c>
      <c r="K987" s="1" t="s">
        <v>362</v>
      </c>
      <c r="L987" s="1" t="s">
        <v>1597</v>
      </c>
      <c r="M987" s="1" t="s">
        <v>1598</v>
      </c>
      <c r="N987" s="1" t="s">
        <v>116</v>
      </c>
      <c r="O987" s="1" t="s">
        <v>117</v>
      </c>
      <c r="P987" s="9">
        <v>96950</v>
      </c>
      <c r="Q987" s="1" t="s">
        <v>118</v>
      </c>
      <c r="R987" s="1" t="s">
        <v>138</v>
      </c>
      <c r="S987" s="1">
        <v>16702347900</v>
      </c>
      <c r="T987" s="1">
        <v>803</v>
      </c>
      <c r="U987" s="1">
        <v>236220</v>
      </c>
      <c r="V987" s="1" t="s">
        <v>119</v>
      </c>
      <c r="X987" s="1" t="s">
        <v>1599</v>
      </c>
      <c r="Y987" s="1" t="s">
        <v>1600</v>
      </c>
      <c r="Z987" s="1" t="s">
        <v>1601</v>
      </c>
      <c r="AA987" s="1" t="s">
        <v>461</v>
      </c>
      <c r="AB987" s="1" t="s">
        <v>1597</v>
      </c>
      <c r="AC987" s="1" t="s">
        <v>1598</v>
      </c>
      <c r="AD987" s="1" t="s">
        <v>116</v>
      </c>
      <c r="AE987" s="1" t="s">
        <v>117</v>
      </c>
      <c r="AF987" s="9">
        <v>96950</v>
      </c>
      <c r="AG987" s="1" t="s">
        <v>118</v>
      </c>
      <c r="AH987" s="1" t="s">
        <v>138</v>
      </c>
      <c r="AI987" s="1">
        <v>16702347900</v>
      </c>
      <c r="AJ987" s="1">
        <v>803</v>
      </c>
      <c r="AK987" s="1" t="s">
        <v>1602</v>
      </c>
      <c r="BC987" s="1" t="str">
        <f>"49-9071.00"</f>
        <v>49-9071.00</v>
      </c>
      <c r="BD987" s="1" t="s">
        <v>214</v>
      </c>
      <c r="BE987" s="1" t="s">
        <v>12068</v>
      </c>
      <c r="BF987" s="1" t="s">
        <v>3680</v>
      </c>
      <c r="BG987" s="1">
        <v>15</v>
      </c>
      <c r="BH987" s="1">
        <v>15</v>
      </c>
      <c r="BI987" s="2">
        <v>44470</v>
      </c>
      <c r="BJ987" s="2">
        <v>44834</v>
      </c>
      <c r="BK987" s="2">
        <v>44470</v>
      </c>
      <c r="BL987" s="2">
        <v>44834</v>
      </c>
      <c r="BM987" s="1">
        <v>40</v>
      </c>
      <c r="BN987" s="1">
        <v>0</v>
      </c>
      <c r="BO987" s="1">
        <v>8</v>
      </c>
      <c r="BP987" s="1">
        <v>8</v>
      </c>
      <c r="BQ987" s="1">
        <v>8</v>
      </c>
      <c r="BR987" s="1">
        <v>8</v>
      </c>
      <c r="BS987" s="1">
        <v>8</v>
      </c>
      <c r="BT987" s="1">
        <v>0</v>
      </c>
      <c r="BU987" s="1" t="str">
        <f>"7:30 AM"</f>
        <v>7:30 AM</v>
      </c>
      <c r="BV987" s="1" t="str">
        <f>"4:30 PM"</f>
        <v>4:30 PM</v>
      </c>
      <c r="BW987" s="1" t="s">
        <v>135</v>
      </c>
      <c r="BX987" s="1">
        <v>0</v>
      </c>
      <c r="BY987" s="1">
        <v>12</v>
      </c>
      <c r="BZ987" s="1" t="s">
        <v>112</v>
      </c>
      <c r="CB987" s="1" t="s">
        <v>12069</v>
      </c>
      <c r="CC987" s="1" t="s">
        <v>3682</v>
      </c>
      <c r="CD987" s="1" t="s">
        <v>1607</v>
      </c>
      <c r="CE987" s="1" t="s">
        <v>116</v>
      </c>
      <c r="CF987" s="1" t="s">
        <v>117</v>
      </c>
      <c r="CG987" s="1">
        <v>96950</v>
      </c>
      <c r="CH987" s="3">
        <v>8.7100000000000009</v>
      </c>
      <c r="CI987" s="3">
        <v>8.7100000000000009</v>
      </c>
      <c r="CJ987" s="3">
        <v>13.07</v>
      </c>
      <c r="CK987" s="3">
        <v>13.07</v>
      </c>
      <c r="CL987" s="1" t="s">
        <v>137</v>
      </c>
      <c r="CM987" s="1" t="s">
        <v>1608</v>
      </c>
      <c r="CN987" s="1" t="s">
        <v>139</v>
      </c>
      <c r="CP987" s="1" t="s">
        <v>112</v>
      </c>
      <c r="CQ987" s="1" t="s">
        <v>111</v>
      </c>
      <c r="CR987" s="1" t="s">
        <v>112</v>
      </c>
      <c r="CS987" s="1" t="s">
        <v>111</v>
      </c>
      <c r="CT987" s="1" t="s">
        <v>138</v>
      </c>
      <c r="CU987" s="1" t="s">
        <v>111</v>
      </c>
      <c r="CV987" s="1" t="s">
        <v>138</v>
      </c>
      <c r="CW987" s="1" t="s">
        <v>3683</v>
      </c>
      <c r="CX987" s="1">
        <v>16702347900</v>
      </c>
      <c r="CY987" s="1" t="s">
        <v>1602</v>
      </c>
      <c r="CZ987" s="1" t="s">
        <v>1610</v>
      </c>
      <c r="DA987" s="1" t="s">
        <v>111</v>
      </c>
      <c r="DB987" s="1" t="s">
        <v>112</v>
      </c>
      <c r="DC987" s="1" t="s">
        <v>1599</v>
      </c>
      <c r="DD987" s="1" t="s">
        <v>1600</v>
      </c>
      <c r="DE987" s="1" t="s">
        <v>1236</v>
      </c>
      <c r="DF987" s="1" t="s">
        <v>1596</v>
      </c>
      <c r="DG987" s="1" t="s">
        <v>1602</v>
      </c>
    </row>
    <row r="988" spans="1:111" ht="15.6" customHeight="1" x14ac:dyDescent="0.25">
      <c r="A988" s="1" t="s">
        <v>12070</v>
      </c>
      <c r="B988" s="1" t="s">
        <v>238</v>
      </c>
      <c r="C988" s="2">
        <v>44370.536993865739</v>
      </c>
      <c r="D988" s="2">
        <v>44413</v>
      </c>
      <c r="E988" s="1" t="s">
        <v>180</v>
      </c>
      <c r="G988" s="1" t="s">
        <v>112</v>
      </c>
      <c r="H988" s="1" t="s">
        <v>112</v>
      </c>
      <c r="I988" s="1" t="s">
        <v>112</v>
      </c>
      <c r="J988" s="1" t="s">
        <v>6393</v>
      </c>
      <c r="L988" s="1" t="s">
        <v>6375</v>
      </c>
      <c r="N988" s="1" t="s">
        <v>116</v>
      </c>
      <c r="O988" s="1" t="s">
        <v>117</v>
      </c>
      <c r="P988" s="9">
        <v>96950</v>
      </c>
      <c r="Q988" s="1" t="s">
        <v>118</v>
      </c>
      <c r="R988" s="1" t="s">
        <v>138</v>
      </c>
      <c r="S988" s="1">
        <v>16702330880</v>
      </c>
      <c r="U988" s="1">
        <v>236220</v>
      </c>
      <c r="V988" s="1" t="s">
        <v>119</v>
      </c>
      <c r="X988" s="1" t="s">
        <v>6376</v>
      </c>
      <c r="Y988" s="1" t="s">
        <v>6377</v>
      </c>
      <c r="Z988" s="1" t="s">
        <v>138</v>
      </c>
      <c r="AA988" s="1" t="s">
        <v>973</v>
      </c>
      <c r="AB988" s="1" t="s">
        <v>6375</v>
      </c>
      <c r="AD988" s="1" t="s">
        <v>116</v>
      </c>
      <c r="AE988" s="1" t="s">
        <v>117</v>
      </c>
      <c r="AF988" s="9">
        <v>96950</v>
      </c>
      <c r="AG988" s="1" t="s">
        <v>118</v>
      </c>
      <c r="AH988" s="1" t="s">
        <v>138</v>
      </c>
      <c r="AI988" s="1">
        <v>16702330880</v>
      </c>
      <c r="AK988" s="1" t="s">
        <v>6379</v>
      </c>
      <c r="BC988" s="1" t="str">
        <f>"17-3022.00"</f>
        <v>17-3022.00</v>
      </c>
      <c r="BD988" s="1" t="s">
        <v>602</v>
      </c>
      <c r="BE988" s="1" t="s">
        <v>12071</v>
      </c>
      <c r="BF988" s="1" t="s">
        <v>3405</v>
      </c>
      <c r="BG988" s="1">
        <v>1</v>
      </c>
      <c r="BH988" s="1">
        <v>1</v>
      </c>
      <c r="BI988" s="2">
        <v>44470</v>
      </c>
      <c r="BJ988" s="2">
        <v>44834</v>
      </c>
      <c r="BK988" s="2">
        <v>44470</v>
      </c>
      <c r="BL988" s="2">
        <v>44834</v>
      </c>
      <c r="BM988" s="1">
        <v>40</v>
      </c>
      <c r="BN988" s="1">
        <v>0</v>
      </c>
      <c r="BO988" s="1">
        <v>8</v>
      </c>
      <c r="BP988" s="1">
        <v>8</v>
      </c>
      <c r="BQ988" s="1">
        <v>8</v>
      </c>
      <c r="BR988" s="1">
        <v>8</v>
      </c>
      <c r="BS988" s="1">
        <v>8</v>
      </c>
      <c r="BT988" s="1">
        <v>0</v>
      </c>
      <c r="BU988" s="1" t="str">
        <f>"8:00 AM"</f>
        <v>8:00 AM</v>
      </c>
      <c r="BV988" s="1" t="str">
        <f>"5:00 PM"</f>
        <v>5:00 PM</v>
      </c>
      <c r="BW988" s="1" t="s">
        <v>392</v>
      </c>
      <c r="BX988" s="1">
        <v>0</v>
      </c>
      <c r="BY988" s="1">
        <v>24</v>
      </c>
      <c r="BZ988" s="1" t="s">
        <v>112</v>
      </c>
      <c r="CB988" s="1" t="s">
        <v>362</v>
      </c>
      <c r="CC988" s="1" t="s">
        <v>6381</v>
      </c>
      <c r="CD988" s="1" t="s">
        <v>1197</v>
      </c>
      <c r="CE988" s="1" t="s">
        <v>116</v>
      </c>
      <c r="CF988" s="1" t="s">
        <v>117</v>
      </c>
      <c r="CG988" s="1">
        <v>96950</v>
      </c>
      <c r="CH988" s="3">
        <v>17.25</v>
      </c>
      <c r="CI988" s="3">
        <v>17.25</v>
      </c>
      <c r="CJ988" s="3">
        <v>25.88</v>
      </c>
      <c r="CK988" s="3">
        <v>25.88</v>
      </c>
      <c r="CL988" s="1" t="s">
        <v>137</v>
      </c>
      <c r="CM988" s="1" t="s">
        <v>138</v>
      </c>
      <c r="CN988" s="1" t="s">
        <v>139</v>
      </c>
      <c r="CP988" s="1" t="s">
        <v>112</v>
      </c>
      <c r="CQ988" s="1" t="s">
        <v>111</v>
      </c>
      <c r="CR988" s="1" t="s">
        <v>112</v>
      </c>
      <c r="CS988" s="1" t="s">
        <v>111</v>
      </c>
      <c r="CT988" s="1" t="s">
        <v>138</v>
      </c>
      <c r="CU988" s="1" t="s">
        <v>111</v>
      </c>
      <c r="CV988" s="1" t="s">
        <v>138</v>
      </c>
      <c r="CW988" s="1" t="s">
        <v>138</v>
      </c>
      <c r="CX988" s="1">
        <v>16702330880</v>
      </c>
      <c r="CY988" s="1" t="s">
        <v>6382</v>
      </c>
      <c r="CZ988" s="1" t="s">
        <v>138</v>
      </c>
      <c r="DA988" s="1" t="s">
        <v>111</v>
      </c>
      <c r="DB988" s="1" t="s">
        <v>112</v>
      </c>
    </row>
    <row r="989" spans="1:111" ht="15.6" customHeight="1" x14ac:dyDescent="0.25">
      <c r="A989" s="1" t="s">
        <v>12072</v>
      </c>
      <c r="B989" s="1" t="s">
        <v>238</v>
      </c>
      <c r="C989" s="2">
        <v>44361.910232986113</v>
      </c>
      <c r="D989" s="2">
        <v>44405</v>
      </c>
      <c r="E989" s="1" t="s">
        <v>180</v>
      </c>
      <c r="G989" s="1" t="s">
        <v>112</v>
      </c>
      <c r="H989" s="1" t="s">
        <v>112</v>
      </c>
      <c r="I989" s="1" t="s">
        <v>112</v>
      </c>
      <c r="J989" s="1" t="s">
        <v>6146</v>
      </c>
      <c r="K989" s="1" t="s">
        <v>2929</v>
      </c>
      <c r="L989" s="1" t="s">
        <v>2930</v>
      </c>
      <c r="N989" s="1" t="s">
        <v>116</v>
      </c>
      <c r="O989" s="1" t="s">
        <v>117</v>
      </c>
      <c r="P989" s="9">
        <v>96950</v>
      </c>
      <c r="Q989" s="1" t="s">
        <v>118</v>
      </c>
      <c r="R989" s="1" t="s">
        <v>116</v>
      </c>
      <c r="S989" s="1">
        <v>16702345117</v>
      </c>
      <c r="U989" s="1">
        <v>5313</v>
      </c>
      <c r="V989" s="1" t="s">
        <v>119</v>
      </c>
      <c r="X989" s="1" t="s">
        <v>2931</v>
      </c>
      <c r="Y989" s="1" t="s">
        <v>2932</v>
      </c>
      <c r="Z989" s="1" t="s">
        <v>2933</v>
      </c>
      <c r="AA989" s="1" t="s">
        <v>12073</v>
      </c>
      <c r="AB989" s="1" t="s">
        <v>1757</v>
      </c>
      <c r="AC989" s="1" t="s">
        <v>138</v>
      </c>
      <c r="AD989" s="1" t="s">
        <v>116</v>
      </c>
      <c r="AE989" s="1" t="s">
        <v>117</v>
      </c>
      <c r="AF989" s="9">
        <v>96950</v>
      </c>
      <c r="AG989" s="1" t="s">
        <v>118</v>
      </c>
      <c r="AH989" s="1" t="s">
        <v>116</v>
      </c>
      <c r="AI989" s="1">
        <v>16702875116</v>
      </c>
      <c r="AK989" s="1" t="s">
        <v>2936</v>
      </c>
      <c r="BC989" s="1" t="str">
        <f>"49-9071.00"</f>
        <v>49-9071.00</v>
      </c>
      <c r="BD989" s="1" t="s">
        <v>214</v>
      </c>
      <c r="BE989" s="1" t="s">
        <v>12074</v>
      </c>
      <c r="BF989" s="1" t="s">
        <v>1069</v>
      </c>
      <c r="BG989" s="1">
        <v>1</v>
      </c>
      <c r="BH989" s="1">
        <v>1</v>
      </c>
      <c r="BI989" s="2">
        <v>44470</v>
      </c>
      <c r="BJ989" s="2">
        <v>44834</v>
      </c>
      <c r="BK989" s="2">
        <v>44470</v>
      </c>
      <c r="BL989" s="2">
        <v>44834</v>
      </c>
      <c r="BM989" s="1">
        <v>40</v>
      </c>
      <c r="BN989" s="1">
        <v>0</v>
      </c>
      <c r="BO989" s="1">
        <v>8</v>
      </c>
      <c r="BP989" s="1">
        <v>8</v>
      </c>
      <c r="BQ989" s="1">
        <v>8</v>
      </c>
      <c r="BR989" s="1">
        <v>8</v>
      </c>
      <c r="BS989" s="1">
        <v>8</v>
      </c>
      <c r="BT989" s="1">
        <v>0</v>
      </c>
      <c r="BU989" s="1" t="str">
        <f>"8:00 AM"</f>
        <v>8:00 AM</v>
      </c>
      <c r="BV989" s="1" t="str">
        <f>"5:00 PM"</f>
        <v>5:00 PM</v>
      </c>
      <c r="BW989" s="1" t="s">
        <v>135</v>
      </c>
      <c r="BX989" s="1">
        <v>0</v>
      </c>
      <c r="BY989" s="1">
        <v>3</v>
      </c>
      <c r="BZ989" s="1" t="s">
        <v>112</v>
      </c>
      <c r="CB989" s="1" t="s">
        <v>12075</v>
      </c>
      <c r="CC989" s="1" t="s">
        <v>2930</v>
      </c>
      <c r="CE989" s="1" t="s">
        <v>116</v>
      </c>
      <c r="CF989" s="1" t="s">
        <v>117</v>
      </c>
      <c r="CG989" s="1">
        <v>96950</v>
      </c>
      <c r="CH989" s="3">
        <v>8.7100000000000009</v>
      </c>
      <c r="CI989" s="3">
        <v>8.7100000000000009</v>
      </c>
      <c r="CJ989" s="3">
        <v>13.07</v>
      </c>
      <c r="CK989" s="3">
        <v>13.07</v>
      </c>
      <c r="CL989" s="1" t="s">
        <v>137</v>
      </c>
      <c r="CN989" s="1" t="s">
        <v>139</v>
      </c>
      <c r="CP989" s="1" t="s">
        <v>112</v>
      </c>
      <c r="CQ989" s="1" t="s">
        <v>111</v>
      </c>
      <c r="CR989" s="1" t="s">
        <v>112</v>
      </c>
      <c r="CS989" s="1" t="s">
        <v>111</v>
      </c>
      <c r="CT989" s="1" t="s">
        <v>138</v>
      </c>
      <c r="CU989" s="1" t="s">
        <v>111</v>
      </c>
      <c r="CV989" s="1" t="s">
        <v>138</v>
      </c>
      <c r="CW989" s="1" t="s">
        <v>2942</v>
      </c>
      <c r="CX989" s="1">
        <v>16702345117</v>
      </c>
      <c r="CY989" s="1" t="s">
        <v>2936</v>
      </c>
      <c r="CZ989" s="1" t="s">
        <v>2943</v>
      </c>
      <c r="DA989" s="1" t="s">
        <v>111</v>
      </c>
      <c r="DB989" s="1" t="s">
        <v>112</v>
      </c>
    </row>
    <row r="990" spans="1:111" ht="15.6" customHeight="1" x14ac:dyDescent="0.25">
      <c r="A990" s="1" t="s">
        <v>12080</v>
      </c>
      <c r="B990" s="1" t="s">
        <v>238</v>
      </c>
      <c r="C990" s="2">
        <v>44370.526231944445</v>
      </c>
      <c r="D990" s="2">
        <v>44417</v>
      </c>
      <c r="E990" s="1" t="s">
        <v>110</v>
      </c>
      <c r="F990" s="2">
        <v>44468.833333333336</v>
      </c>
      <c r="G990" s="1" t="s">
        <v>112</v>
      </c>
      <c r="H990" s="1" t="s">
        <v>112</v>
      </c>
      <c r="I990" s="1" t="s">
        <v>112</v>
      </c>
      <c r="J990" s="1" t="s">
        <v>6393</v>
      </c>
      <c r="L990" s="1" t="s">
        <v>6375</v>
      </c>
      <c r="N990" s="1" t="s">
        <v>116</v>
      </c>
      <c r="O990" s="1" t="s">
        <v>117</v>
      </c>
      <c r="P990" s="9">
        <v>96950</v>
      </c>
      <c r="Q990" s="1" t="s">
        <v>118</v>
      </c>
      <c r="R990" s="1" t="s">
        <v>138</v>
      </c>
      <c r="S990" s="1">
        <v>16702330880</v>
      </c>
      <c r="U990" s="1">
        <v>236220</v>
      </c>
      <c r="V990" s="1" t="s">
        <v>119</v>
      </c>
      <c r="X990" s="1" t="s">
        <v>6376</v>
      </c>
      <c r="Y990" s="1" t="s">
        <v>6377</v>
      </c>
      <c r="Z990" s="1" t="s">
        <v>138</v>
      </c>
      <c r="AA990" s="1" t="s">
        <v>973</v>
      </c>
      <c r="AB990" s="1" t="s">
        <v>6375</v>
      </c>
      <c r="AD990" s="1" t="s">
        <v>116</v>
      </c>
      <c r="AE990" s="1" t="s">
        <v>117</v>
      </c>
      <c r="AF990" s="9">
        <v>96950</v>
      </c>
      <c r="AG990" s="1" t="s">
        <v>118</v>
      </c>
      <c r="AH990" s="1" t="s">
        <v>138</v>
      </c>
      <c r="AI990" s="1">
        <v>16702330880</v>
      </c>
      <c r="AK990" s="1" t="s">
        <v>6379</v>
      </c>
      <c r="BC990" s="1" t="str">
        <f>"17-3022.00"</f>
        <v>17-3022.00</v>
      </c>
      <c r="BD990" s="1" t="s">
        <v>602</v>
      </c>
      <c r="BE990" s="1" t="s">
        <v>12071</v>
      </c>
      <c r="BF990" s="1" t="s">
        <v>3405</v>
      </c>
      <c r="BG990" s="1">
        <v>1</v>
      </c>
      <c r="BH990" s="1">
        <v>1</v>
      </c>
      <c r="BI990" s="2">
        <v>44470</v>
      </c>
      <c r="BJ990" s="2">
        <v>44834</v>
      </c>
      <c r="BK990" s="2">
        <v>44470</v>
      </c>
      <c r="BL990" s="2">
        <v>44834</v>
      </c>
      <c r="BM990" s="1">
        <v>40</v>
      </c>
      <c r="BN990" s="1">
        <v>0</v>
      </c>
      <c r="BO990" s="1">
        <v>8</v>
      </c>
      <c r="BP990" s="1">
        <v>8</v>
      </c>
      <c r="BQ990" s="1">
        <v>8</v>
      </c>
      <c r="BR990" s="1">
        <v>8</v>
      </c>
      <c r="BS990" s="1">
        <v>8</v>
      </c>
      <c r="BT990" s="1">
        <v>0</v>
      </c>
      <c r="BU990" s="1" t="str">
        <f>"8:00 AM"</f>
        <v>8:00 AM</v>
      </c>
      <c r="BV990" s="1" t="str">
        <f>"5:00 PM"</f>
        <v>5:00 PM</v>
      </c>
      <c r="BW990" s="1" t="s">
        <v>392</v>
      </c>
      <c r="BX990" s="1">
        <v>0</v>
      </c>
      <c r="BY990" s="1">
        <v>24</v>
      </c>
      <c r="BZ990" s="1" t="s">
        <v>112</v>
      </c>
      <c r="CB990" s="1" t="s">
        <v>362</v>
      </c>
      <c r="CC990" s="1" t="s">
        <v>6381</v>
      </c>
      <c r="CD990" s="1" t="s">
        <v>1197</v>
      </c>
      <c r="CE990" s="1" t="s">
        <v>116</v>
      </c>
      <c r="CF990" s="1" t="s">
        <v>117</v>
      </c>
      <c r="CG990" s="1">
        <v>96950</v>
      </c>
      <c r="CH990" s="3">
        <v>17.25</v>
      </c>
      <c r="CI990" s="3">
        <v>17.25</v>
      </c>
      <c r="CJ990" s="3">
        <v>25.88</v>
      </c>
      <c r="CK990" s="3">
        <v>25.88</v>
      </c>
      <c r="CL990" s="1" t="s">
        <v>137</v>
      </c>
      <c r="CM990" s="1" t="s">
        <v>138</v>
      </c>
      <c r="CN990" s="1" t="s">
        <v>139</v>
      </c>
      <c r="CP990" s="1" t="s">
        <v>112</v>
      </c>
      <c r="CQ990" s="1" t="s">
        <v>111</v>
      </c>
      <c r="CR990" s="1" t="s">
        <v>112</v>
      </c>
      <c r="CS990" s="1" t="s">
        <v>111</v>
      </c>
      <c r="CT990" s="1" t="s">
        <v>138</v>
      </c>
      <c r="CU990" s="1" t="s">
        <v>111</v>
      </c>
      <c r="CV990" s="1" t="s">
        <v>138</v>
      </c>
      <c r="CW990" s="1" t="s">
        <v>138</v>
      </c>
      <c r="CX990" s="1">
        <v>16702330880</v>
      </c>
      <c r="CY990" s="1" t="s">
        <v>6382</v>
      </c>
      <c r="CZ990" s="1" t="s">
        <v>138</v>
      </c>
      <c r="DA990" s="1" t="s">
        <v>111</v>
      </c>
      <c r="DB990" s="1" t="s">
        <v>112</v>
      </c>
    </row>
    <row r="991" spans="1:111" ht="15.6" customHeight="1" x14ac:dyDescent="0.25">
      <c r="A991" s="1" t="s">
        <v>12082</v>
      </c>
      <c r="B991" s="1" t="s">
        <v>238</v>
      </c>
      <c r="C991" s="2">
        <v>44358.211864004632</v>
      </c>
      <c r="D991" s="2">
        <v>44411</v>
      </c>
      <c r="E991" s="1" t="s">
        <v>180</v>
      </c>
      <c r="G991" s="1" t="s">
        <v>112</v>
      </c>
      <c r="H991" s="1" t="s">
        <v>112</v>
      </c>
      <c r="I991" s="1" t="s">
        <v>112</v>
      </c>
      <c r="J991" s="1" t="s">
        <v>6197</v>
      </c>
      <c r="K991" s="1" t="s">
        <v>12083</v>
      </c>
      <c r="L991" s="1" t="s">
        <v>12084</v>
      </c>
      <c r="M991" s="1" t="s">
        <v>3086</v>
      </c>
      <c r="N991" s="1" t="s">
        <v>167</v>
      </c>
      <c r="O991" s="1" t="s">
        <v>117</v>
      </c>
      <c r="P991" s="9">
        <v>96950</v>
      </c>
      <c r="Q991" s="1" t="s">
        <v>118</v>
      </c>
      <c r="S991" s="1">
        <v>16707898261</v>
      </c>
      <c r="U991" s="1">
        <v>45439</v>
      </c>
      <c r="V991" s="1" t="s">
        <v>119</v>
      </c>
      <c r="X991" s="1" t="s">
        <v>5859</v>
      </c>
      <c r="Y991" s="1" t="s">
        <v>5860</v>
      </c>
      <c r="Z991" s="1" t="s">
        <v>5861</v>
      </c>
      <c r="AA991" s="1" t="s">
        <v>171</v>
      </c>
      <c r="AB991" s="1" t="s">
        <v>6200</v>
      </c>
      <c r="AC991" s="1" t="s">
        <v>3086</v>
      </c>
      <c r="AD991" s="1" t="s">
        <v>167</v>
      </c>
      <c r="AE991" s="1" t="s">
        <v>117</v>
      </c>
      <c r="AF991" s="9">
        <v>96950</v>
      </c>
      <c r="AG991" s="1" t="s">
        <v>118</v>
      </c>
      <c r="AI991" s="1">
        <v>16707898261</v>
      </c>
      <c r="AK991" s="1" t="s">
        <v>5863</v>
      </c>
      <c r="BC991" s="1" t="str">
        <f>"11-1021.00"</f>
        <v>11-1021.00</v>
      </c>
      <c r="BD991" s="1" t="s">
        <v>248</v>
      </c>
      <c r="BE991" s="1" t="s">
        <v>12085</v>
      </c>
      <c r="BF991" s="1" t="s">
        <v>528</v>
      </c>
      <c r="BG991" s="1">
        <v>1</v>
      </c>
      <c r="BH991" s="1">
        <v>1</v>
      </c>
      <c r="BI991" s="2">
        <v>44470</v>
      </c>
      <c r="BJ991" s="2">
        <v>44834</v>
      </c>
      <c r="BK991" s="2">
        <v>44470</v>
      </c>
      <c r="BL991" s="2">
        <v>44834</v>
      </c>
      <c r="BM991" s="1">
        <v>35</v>
      </c>
      <c r="BN991" s="1">
        <v>0</v>
      </c>
      <c r="BO991" s="1">
        <v>7</v>
      </c>
      <c r="BP991" s="1">
        <v>7</v>
      </c>
      <c r="BQ991" s="1">
        <v>7</v>
      </c>
      <c r="BR991" s="1">
        <v>7</v>
      </c>
      <c r="BS991" s="1">
        <v>7</v>
      </c>
      <c r="BT991" s="1">
        <v>0</v>
      </c>
      <c r="BU991" s="1" t="str">
        <f>"6:00 AM"</f>
        <v>6:00 AM</v>
      </c>
      <c r="BV991" s="1" t="str">
        <f>"2:00 PM"</f>
        <v>2:00 PM</v>
      </c>
      <c r="BW991" s="1" t="s">
        <v>392</v>
      </c>
      <c r="BX991" s="1">
        <v>0</v>
      </c>
      <c r="BY991" s="1">
        <v>36</v>
      </c>
      <c r="BZ991" s="1" t="s">
        <v>112</v>
      </c>
      <c r="CB991" s="1" t="s">
        <v>12086</v>
      </c>
      <c r="CC991" s="1" t="s">
        <v>12084</v>
      </c>
      <c r="CD991" s="1" t="s">
        <v>3086</v>
      </c>
      <c r="CE991" s="1" t="s">
        <v>167</v>
      </c>
      <c r="CF991" s="1" t="s">
        <v>117</v>
      </c>
      <c r="CG991" s="1">
        <v>96950</v>
      </c>
      <c r="CH991" s="3">
        <v>22.55</v>
      </c>
      <c r="CI991" s="3">
        <v>22.55</v>
      </c>
      <c r="CJ991" s="3">
        <v>0</v>
      </c>
      <c r="CK991" s="3">
        <v>0</v>
      </c>
      <c r="CL991" s="1" t="s">
        <v>137</v>
      </c>
      <c r="CN991" s="1" t="s">
        <v>139</v>
      </c>
      <c r="CP991" s="1" t="s">
        <v>112</v>
      </c>
      <c r="CQ991" s="1" t="s">
        <v>111</v>
      </c>
      <c r="CR991" s="1" t="s">
        <v>112</v>
      </c>
      <c r="CS991" s="1" t="s">
        <v>112</v>
      </c>
      <c r="CT991" s="1" t="s">
        <v>138</v>
      </c>
      <c r="CU991" s="1" t="s">
        <v>111</v>
      </c>
      <c r="CV991" s="1" t="s">
        <v>138</v>
      </c>
      <c r="CW991" s="1" t="s">
        <v>411</v>
      </c>
      <c r="CX991" s="1">
        <v>16702333777</v>
      </c>
      <c r="CY991" s="1" t="s">
        <v>5863</v>
      </c>
      <c r="CZ991" s="1" t="s">
        <v>138</v>
      </c>
      <c r="DA991" s="1" t="s">
        <v>111</v>
      </c>
      <c r="DB991" s="1" t="s">
        <v>112</v>
      </c>
    </row>
    <row r="992" spans="1:111" ht="15.6" customHeight="1" x14ac:dyDescent="0.25">
      <c r="A992" s="1" t="s">
        <v>12087</v>
      </c>
      <c r="B992" s="1" t="s">
        <v>238</v>
      </c>
      <c r="C992" s="2">
        <v>44361.922501041663</v>
      </c>
      <c r="D992" s="2">
        <v>44406</v>
      </c>
      <c r="E992" s="1" t="s">
        <v>110</v>
      </c>
      <c r="F992" s="2">
        <v>44469.833333333336</v>
      </c>
      <c r="G992" s="1" t="s">
        <v>112</v>
      </c>
      <c r="H992" s="1" t="s">
        <v>112</v>
      </c>
      <c r="I992" s="1" t="s">
        <v>112</v>
      </c>
      <c r="J992" s="1" t="s">
        <v>12088</v>
      </c>
      <c r="K992" s="1" t="s">
        <v>12089</v>
      </c>
      <c r="L992" s="1" t="s">
        <v>12090</v>
      </c>
      <c r="N992" s="1" t="s">
        <v>116</v>
      </c>
      <c r="O992" s="1" t="s">
        <v>117</v>
      </c>
      <c r="P992" s="9">
        <v>96950</v>
      </c>
      <c r="Q992" s="1" t="s">
        <v>118</v>
      </c>
      <c r="S992" s="1">
        <v>16702333337</v>
      </c>
      <c r="U992" s="1">
        <v>72111</v>
      </c>
      <c r="V992" s="1" t="s">
        <v>119</v>
      </c>
      <c r="X992" s="1" t="s">
        <v>617</v>
      </c>
      <c r="Y992" s="1" t="s">
        <v>12091</v>
      </c>
      <c r="Z992" s="1" t="s">
        <v>5044</v>
      </c>
      <c r="AA992" s="1" t="s">
        <v>245</v>
      </c>
      <c r="AB992" s="1" t="s">
        <v>12090</v>
      </c>
      <c r="AD992" s="1" t="s">
        <v>116</v>
      </c>
      <c r="AE992" s="1" t="s">
        <v>117</v>
      </c>
      <c r="AF992" s="9">
        <v>96950</v>
      </c>
      <c r="AG992" s="1" t="s">
        <v>118</v>
      </c>
      <c r="AI992" s="1">
        <v>16702333337</v>
      </c>
      <c r="AK992" s="1" t="s">
        <v>620</v>
      </c>
      <c r="AL992" s="1" t="s">
        <v>125</v>
      </c>
      <c r="AM992" s="1" t="s">
        <v>12092</v>
      </c>
      <c r="AN992" s="1" t="s">
        <v>12093</v>
      </c>
      <c r="AP992" s="1" t="s">
        <v>12094</v>
      </c>
      <c r="AR992" s="1" t="s">
        <v>167</v>
      </c>
      <c r="AS992" s="1" t="s">
        <v>117</v>
      </c>
      <c r="AT992" s="9">
        <v>96950</v>
      </c>
      <c r="AU992" s="1" t="s">
        <v>118</v>
      </c>
      <c r="AW992" s="1">
        <v>16702353403</v>
      </c>
      <c r="AY992" s="1" t="s">
        <v>1406</v>
      </c>
      <c r="AZ992" s="1" t="s">
        <v>626</v>
      </c>
      <c r="BA992" s="1" t="s">
        <v>1407</v>
      </c>
      <c r="BC992" s="1" t="str">
        <f>"39-1021.00"</f>
        <v>39-1021.00</v>
      </c>
      <c r="BD992" s="1" t="s">
        <v>6915</v>
      </c>
      <c r="BE992" s="1" t="s">
        <v>12095</v>
      </c>
      <c r="BF992" s="1" t="s">
        <v>12096</v>
      </c>
      <c r="BG992" s="1">
        <v>1</v>
      </c>
      <c r="BH992" s="1">
        <v>1</v>
      </c>
      <c r="BI992" s="2">
        <v>44471</v>
      </c>
      <c r="BJ992" s="2">
        <v>44835</v>
      </c>
      <c r="BK992" s="2">
        <v>44471</v>
      </c>
      <c r="BL992" s="2">
        <v>44835</v>
      </c>
      <c r="BM992" s="1">
        <v>35</v>
      </c>
      <c r="BN992" s="1">
        <v>0</v>
      </c>
      <c r="BO992" s="1">
        <v>7</v>
      </c>
      <c r="BP992" s="1">
        <v>7</v>
      </c>
      <c r="BQ992" s="1">
        <v>7</v>
      </c>
      <c r="BR992" s="1">
        <v>7</v>
      </c>
      <c r="BS992" s="1">
        <v>7</v>
      </c>
      <c r="BT992" s="1">
        <v>0</v>
      </c>
      <c r="BU992" s="1" t="str">
        <f>"9:00 AM"</f>
        <v>9:00 AM</v>
      </c>
      <c r="BV992" s="1" t="str">
        <f t="shared" ref="BV992:BV997" si="29">"5:00 PM"</f>
        <v>5:00 PM</v>
      </c>
      <c r="BW992" s="1" t="s">
        <v>135</v>
      </c>
      <c r="BX992" s="1">
        <v>0</v>
      </c>
      <c r="BY992" s="1">
        <v>12</v>
      </c>
      <c r="BZ992" s="1" t="s">
        <v>111</v>
      </c>
      <c r="CA992" s="1">
        <v>5</v>
      </c>
      <c r="CB992" s="1" t="s">
        <v>12097</v>
      </c>
      <c r="CC992" s="1" t="s">
        <v>12098</v>
      </c>
      <c r="CD992" s="1" t="s">
        <v>12090</v>
      </c>
      <c r="CE992" s="1" t="s">
        <v>116</v>
      </c>
      <c r="CF992" s="1" t="s">
        <v>117</v>
      </c>
      <c r="CG992" s="1">
        <v>96950</v>
      </c>
      <c r="CH992" s="3">
        <v>15.41</v>
      </c>
      <c r="CI992" s="3">
        <v>15.41</v>
      </c>
      <c r="CJ992" s="3">
        <v>23.12</v>
      </c>
      <c r="CK992" s="3">
        <v>23.12</v>
      </c>
      <c r="CL992" s="1" t="s">
        <v>137</v>
      </c>
      <c r="CN992" s="1" t="s">
        <v>139</v>
      </c>
      <c r="CP992" s="1" t="s">
        <v>112</v>
      </c>
      <c r="CQ992" s="1" t="s">
        <v>111</v>
      </c>
      <c r="CR992" s="1" t="s">
        <v>112</v>
      </c>
      <c r="CS992" s="1" t="s">
        <v>111</v>
      </c>
      <c r="CT992" s="1" t="s">
        <v>138</v>
      </c>
      <c r="CU992" s="1" t="s">
        <v>111</v>
      </c>
      <c r="CV992" s="1" t="s">
        <v>138</v>
      </c>
      <c r="CW992" s="1" t="s">
        <v>631</v>
      </c>
      <c r="CX992" s="1">
        <v>16702333337</v>
      </c>
      <c r="CY992" s="1" t="s">
        <v>620</v>
      </c>
      <c r="CZ992" s="1" t="s">
        <v>138</v>
      </c>
      <c r="DA992" s="1" t="s">
        <v>111</v>
      </c>
      <c r="DB992" s="1" t="s">
        <v>112</v>
      </c>
    </row>
    <row r="993" spans="1:111" ht="15.6" customHeight="1" x14ac:dyDescent="0.25">
      <c r="A993" s="1" t="s">
        <v>12099</v>
      </c>
      <c r="B993" s="1" t="s">
        <v>238</v>
      </c>
      <c r="C993" s="2">
        <v>44374.994836342594</v>
      </c>
      <c r="D993" s="2">
        <v>44417</v>
      </c>
      <c r="E993" s="1" t="s">
        <v>180</v>
      </c>
      <c r="G993" s="1" t="s">
        <v>112</v>
      </c>
      <c r="H993" s="1" t="s">
        <v>112</v>
      </c>
      <c r="I993" s="1" t="s">
        <v>112</v>
      </c>
      <c r="J993" s="1" t="s">
        <v>9762</v>
      </c>
      <c r="L993" s="1" t="s">
        <v>1120</v>
      </c>
      <c r="M993" s="1" t="s">
        <v>1009</v>
      </c>
      <c r="N993" s="1" t="s">
        <v>116</v>
      </c>
      <c r="O993" s="1" t="s">
        <v>117</v>
      </c>
      <c r="P993" s="9">
        <v>96950</v>
      </c>
      <c r="Q993" s="1" t="s">
        <v>118</v>
      </c>
      <c r="S993" s="1">
        <v>16702358748</v>
      </c>
      <c r="U993" s="1">
        <v>2362</v>
      </c>
      <c r="V993" s="1" t="s">
        <v>119</v>
      </c>
      <c r="X993" s="1" t="s">
        <v>1110</v>
      </c>
      <c r="Y993" s="1" t="s">
        <v>1111</v>
      </c>
      <c r="Z993" s="1" t="s">
        <v>1112</v>
      </c>
      <c r="AA993" s="1" t="s">
        <v>245</v>
      </c>
      <c r="AB993" s="1" t="s">
        <v>1120</v>
      </c>
      <c r="AC993" s="1" t="s">
        <v>1009</v>
      </c>
      <c r="AD993" s="1" t="s">
        <v>116</v>
      </c>
      <c r="AE993" s="1" t="s">
        <v>117</v>
      </c>
      <c r="AF993" s="9">
        <v>96950</v>
      </c>
      <c r="AG993" s="1" t="s">
        <v>118</v>
      </c>
      <c r="AI993" s="1">
        <v>16702358748</v>
      </c>
      <c r="AK993" s="1" t="s">
        <v>1115</v>
      </c>
      <c r="BC993" s="1" t="str">
        <f>"47-2073.00"</f>
        <v>47-2073.00</v>
      </c>
      <c r="BD993" s="1" t="s">
        <v>514</v>
      </c>
      <c r="BE993" s="1" t="s">
        <v>12100</v>
      </c>
      <c r="BF993" s="1" t="s">
        <v>3390</v>
      </c>
      <c r="BG993" s="1">
        <v>10</v>
      </c>
      <c r="BH993" s="1">
        <v>10</v>
      </c>
      <c r="BI993" s="2">
        <v>44470</v>
      </c>
      <c r="BJ993" s="2">
        <v>44834</v>
      </c>
      <c r="BK993" s="2">
        <v>44470</v>
      </c>
      <c r="BL993" s="2">
        <v>44834</v>
      </c>
      <c r="BM993" s="1">
        <v>35</v>
      </c>
      <c r="BN993" s="1">
        <v>0</v>
      </c>
      <c r="BO993" s="1">
        <v>7</v>
      </c>
      <c r="BP993" s="1">
        <v>7</v>
      </c>
      <c r="BQ993" s="1">
        <v>7</v>
      </c>
      <c r="BR993" s="1">
        <v>7</v>
      </c>
      <c r="BS993" s="1">
        <v>7</v>
      </c>
      <c r="BT993" s="1">
        <v>0</v>
      </c>
      <c r="BU993" s="1" t="str">
        <f>"9:00 AM"</f>
        <v>9:00 AM</v>
      </c>
      <c r="BV993" s="1" t="str">
        <f t="shared" si="29"/>
        <v>5:00 PM</v>
      </c>
      <c r="BW993" s="1" t="s">
        <v>135</v>
      </c>
      <c r="BX993" s="1">
        <v>0</v>
      </c>
      <c r="BY993" s="1">
        <v>12</v>
      </c>
      <c r="BZ993" s="1" t="s">
        <v>112</v>
      </c>
      <c r="CB993" s="1" t="s">
        <v>12101</v>
      </c>
      <c r="CC993" s="1" t="s">
        <v>1120</v>
      </c>
      <c r="CD993" s="1" t="s">
        <v>1009</v>
      </c>
      <c r="CE993" s="1" t="s">
        <v>116</v>
      </c>
      <c r="CF993" s="1" t="s">
        <v>117</v>
      </c>
      <c r="CG993" s="1">
        <v>96950</v>
      </c>
      <c r="CH993" s="3">
        <v>10.44</v>
      </c>
      <c r="CI993" s="3">
        <v>10.44</v>
      </c>
      <c r="CJ993" s="3">
        <v>15.66</v>
      </c>
      <c r="CK993" s="3">
        <v>15.66</v>
      </c>
      <c r="CL993" s="1" t="s">
        <v>137</v>
      </c>
      <c r="CN993" s="1" t="s">
        <v>139</v>
      </c>
      <c r="CP993" s="1" t="s">
        <v>112</v>
      </c>
      <c r="CQ993" s="1" t="s">
        <v>111</v>
      </c>
      <c r="CR993" s="1" t="s">
        <v>112</v>
      </c>
      <c r="CS993" s="1" t="s">
        <v>111</v>
      </c>
      <c r="CT993" s="1" t="s">
        <v>138</v>
      </c>
      <c r="CU993" s="1" t="s">
        <v>111</v>
      </c>
      <c r="CV993" s="1" t="s">
        <v>138</v>
      </c>
      <c r="CW993" s="1" t="s">
        <v>1121</v>
      </c>
      <c r="CX993" s="1">
        <v>16702358748</v>
      </c>
      <c r="CY993" s="1" t="s">
        <v>1115</v>
      </c>
      <c r="CZ993" s="1" t="s">
        <v>138</v>
      </c>
      <c r="DA993" s="1" t="s">
        <v>111</v>
      </c>
      <c r="DB993" s="1" t="s">
        <v>112</v>
      </c>
    </row>
    <row r="994" spans="1:111" ht="15.6" customHeight="1" x14ac:dyDescent="0.25">
      <c r="A994" s="1" t="s">
        <v>12107</v>
      </c>
      <c r="B994" s="1" t="s">
        <v>238</v>
      </c>
      <c r="C994" s="2">
        <v>44353.378553819442</v>
      </c>
      <c r="D994" s="2">
        <v>44397</v>
      </c>
      <c r="E994" s="1" t="s">
        <v>110</v>
      </c>
      <c r="F994" s="2">
        <v>44468.833333333336</v>
      </c>
      <c r="G994" s="1" t="s">
        <v>112</v>
      </c>
      <c r="H994" s="1" t="s">
        <v>112</v>
      </c>
      <c r="I994" s="1" t="s">
        <v>112</v>
      </c>
      <c r="J994" s="1" t="s">
        <v>3118</v>
      </c>
      <c r="K994" s="1" t="s">
        <v>3119</v>
      </c>
      <c r="L994" s="1" t="s">
        <v>9166</v>
      </c>
      <c r="N994" s="1" t="s">
        <v>116</v>
      </c>
      <c r="O994" s="1" t="s">
        <v>117</v>
      </c>
      <c r="P994" s="9">
        <v>96950</v>
      </c>
      <c r="Q994" s="1" t="s">
        <v>118</v>
      </c>
      <c r="S994" s="1">
        <v>16704830326</v>
      </c>
      <c r="U994" s="1">
        <v>4451</v>
      </c>
      <c r="V994" s="1" t="s">
        <v>119</v>
      </c>
      <c r="X994" s="1" t="s">
        <v>3120</v>
      </c>
      <c r="Y994" s="1" t="s">
        <v>9167</v>
      </c>
      <c r="Z994" s="1" t="s">
        <v>12108</v>
      </c>
      <c r="AA994" s="1" t="s">
        <v>245</v>
      </c>
      <c r="AB994" s="1" t="s">
        <v>9166</v>
      </c>
      <c r="AD994" s="1" t="s">
        <v>116</v>
      </c>
      <c r="AE994" s="1" t="s">
        <v>117</v>
      </c>
      <c r="AF994" s="9">
        <v>96950</v>
      </c>
      <c r="AG994" s="1" t="s">
        <v>118</v>
      </c>
      <c r="AI994" s="1">
        <v>16704830326</v>
      </c>
      <c r="AK994" s="1" t="s">
        <v>3123</v>
      </c>
      <c r="BC994" s="1" t="str">
        <f>"41-1011.00"</f>
        <v>41-1011.00</v>
      </c>
      <c r="BD994" s="1" t="s">
        <v>975</v>
      </c>
      <c r="BE994" s="1" t="s">
        <v>9168</v>
      </c>
      <c r="BF994" s="1" t="s">
        <v>9169</v>
      </c>
      <c r="BG994" s="1">
        <v>1</v>
      </c>
      <c r="BH994" s="1">
        <v>1</v>
      </c>
      <c r="BI994" s="2">
        <v>44470</v>
      </c>
      <c r="BJ994" s="2">
        <v>44834</v>
      </c>
      <c r="BK994" s="2">
        <v>44470</v>
      </c>
      <c r="BL994" s="2">
        <v>44834</v>
      </c>
      <c r="BM994" s="1">
        <v>40</v>
      </c>
      <c r="BN994" s="1">
        <v>0</v>
      </c>
      <c r="BO994" s="1">
        <v>8</v>
      </c>
      <c r="BP994" s="1">
        <v>8</v>
      </c>
      <c r="BQ994" s="1">
        <v>8</v>
      </c>
      <c r="BR994" s="1">
        <v>8</v>
      </c>
      <c r="BS994" s="1">
        <v>8</v>
      </c>
      <c r="BT994" s="1">
        <v>0</v>
      </c>
      <c r="BU994" s="1" t="str">
        <f>"8:00 AM"</f>
        <v>8:00 AM</v>
      </c>
      <c r="BV994" s="1" t="str">
        <f t="shared" si="29"/>
        <v>5:00 PM</v>
      </c>
      <c r="BW994" s="1" t="s">
        <v>230</v>
      </c>
      <c r="BX994" s="1">
        <v>0</v>
      </c>
      <c r="BY994" s="1">
        <v>12</v>
      </c>
      <c r="BZ994" s="1" t="s">
        <v>112</v>
      </c>
      <c r="CB994" s="1" t="s">
        <v>12109</v>
      </c>
      <c r="CC994" s="1" t="s">
        <v>9166</v>
      </c>
      <c r="CE994" s="1" t="s">
        <v>116</v>
      </c>
      <c r="CF994" s="1" t="s">
        <v>117</v>
      </c>
      <c r="CG994" s="1">
        <v>96950</v>
      </c>
      <c r="CH994" s="3">
        <v>9.98</v>
      </c>
      <c r="CI994" s="3">
        <v>9.98</v>
      </c>
      <c r="CJ994" s="3">
        <v>14.97</v>
      </c>
      <c r="CK994" s="3">
        <v>14.97</v>
      </c>
      <c r="CL994" s="1" t="s">
        <v>137</v>
      </c>
      <c r="CM994" s="1" t="s">
        <v>138</v>
      </c>
      <c r="CN994" s="1" t="s">
        <v>139</v>
      </c>
      <c r="CP994" s="1" t="s">
        <v>112</v>
      </c>
      <c r="CQ994" s="1" t="s">
        <v>111</v>
      </c>
      <c r="CR994" s="1" t="s">
        <v>112</v>
      </c>
      <c r="CS994" s="1" t="s">
        <v>111</v>
      </c>
      <c r="CT994" s="1" t="s">
        <v>138</v>
      </c>
      <c r="CU994" s="1" t="s">
        <v>111</v>
      </c>
      <c r="CV994" s="1" t="s">
        <v>138</v>
      </c>
      <c r="CW994" s="1" t="s">
        <v>1620</v>
      </c>
      <c r="CX994" s="1">
        <v>16704830326</v>
      </c>
      <c r="CY994" s="1" t="s">
        <v>3123</v>
      </c>
      <c r="CZ994" s="1" t="s">
        <v>138</v>
      </c>
      <c r="DA994" s="1" t="s">
        <v>111</v>
      </c>
      <c r="DB994" s="1" t="s">
        <v>112</v>
      </c>
    </row>
    <row r="995" spans="1:111" ht="15.6" customHeight="1" x14ac:dyDescent="0.25">
      <c r="A995" s="1" t="s">
        <v>12110</v>
      </c>
      <c r="B995" s="1" t="s">
        <v>238</v>
      </c>
      <c r="C995" s="2">
        <v>44391.369149537037</v>
      </c>
      <c r="D995" s="2">
        <v>44438</v>
      </c>
      <c r="E995" s="1" t="s">
        <v>180</v>
      </c>
      <c r="G995" s="1" t="s">
        <v>112</v>
      </c>
      <c r="H995" s="1" t="s">
        <v>112</v>
      </c>
      <c r="I995" s="1" t="s">
        <v>112</v>
      </c>
      <c r="J995" s="1" t="s">
        <v>1693</v>
      </c>
      <c r="L995" s="1" t="s">
        <v>1694</v>
      </c>
      <c r="M995" s="1" t="s">
        <v>1695</v>
      </c>
      <c r="N995" s="1" t="s">
        <v>863</v>
      </c>
      <c r="O995" s="1" t="s">
        <v>117</v>
      </c>
      <c r="P995" s="9">
        <v>96950</v>
      </c>
      <c r="Q995" s="1" t="s">
        <v>118</v>
      </c>
      <c r="S995" s="1">
        <v>16702345828</v>
      </c>
      <c r="U995" s="1">
        <v>3273</v>
      </c>
      <c r="V995" s="1" t="s">
        <v>119</v>
      </c>
      <c r="X995" s="1" t="s">
        <v>1696</v>
      </c>
      <c r="Y995" s="1" t="s">
        <v>1697</v>
      </c>
      <c r="AA995" s="1" t="s">
        <v>171</v>
      </c>
      <c r="AB995" s="1" t="s">
        <v>1694</v>
      </c>
      <c r="AC995" s="1" t="s">
        <v>1695</v>
      </c>
      <c r="AD995" s="1" t="s">
        <v>863</v>
      </c>
      <c r="AE995" s="1" t="s">
        <v>117</v>
      </c>
      <c r="AF995" s="9">
        <v>96950</v>
      </c>
      <c r="AG995" s="1" t="s">
        <v>118</v>
      </c>
      <c r="AI995" s="1">
        <v>16702345828</v>
      </c>
      <c r="AK995" s="1" t="s">
        <v>1698</v>
      </c>
      <c r="BC995" s="1" t="str">
        <f>"51-9195.07"</f>
        <v>51-9195.07</v>
      </c>
      <c r="BD995" s="1" t="s">
        <v>1772</v>
      </c>
      <c r="BE995" s="1" t="s">
        <v>1773</v>
      </c>
      <c r="BF995" s="1" t="s">
        <v>1774</v>
      </c>
      <c r="BG995" s="1">
        <v>5</v>
      </c>
      <c r="BH995" s="1">
        <v>5</v>
      </c>
      <c r="BI995" s="2">
        <v>44470</v>
      </c>
      <c r="BJ995" s="2">
        <v>44834</v>
      </c>
      <c r="BK995" s="2">
        <v>44470</v>
      </c>
      <c r="BL995" s="2">
        <v>44834</v>
      </c>
      <c r="BM995" s="1">
        <v>40</v>
      </c>
      <c r="BN995" s="1">
        <v>0</v>
      </c>
      <c r="BO995" s="1">
        <v>8</v>
      </c>
      <c r="BP995" s="1">
        <v>8</v>
      </c>
      <c r="BQ995" s="1">
        <v>8</v>
      </c>
      <c r="BR995" s="1">
        <v>8</v>
      </c>
      <c r="BS995" s="1">
        <v>8</v>
      </c>
      <c r="BT995" s="1">
        <v>0</v>
      </c>
      <c r="BU995" s="1" t="str">
        <f>"8:00 AM"</f>
        <v>8:00 AM</v>
      </c>
      <c r="BV995" s="1" t="str">
        <f t="shared" si="29"/>
        <v>5:00 PM</v>
      </c>
      <c r="BW995" s="1" t="s">
        <v>230</v>
      </c>
      <c r="BX995" s="1">
        <v>0</v>
      </c>
      <c r="BY995" s="1">
        <v>12</v>
      </c>
      <c r="BZ995" s="1" t="s">
        <v>112</v>
      </c>
      <c r="CB995" s="1" t="s">
        <v>331</v>
      </c>
      <c r="CC995" s="1" t="s">
        <v>1694</v>
      </c>
      <c r="CD995" s="1" t="s">
        <v>1695</v>
      </c>
      <c r="CE995" s="1" t="s">
        <v>863</v>
      </c>
      <c r="CF995" s="1" t="s">
        <v>117</v>
      </c>
      <c r="CG995" s="1">
        <v>96950</v>
      </c>
      <c r="CH995" s="3">
        <v>7.82</v>
      </c>
      <c r="CI995" s="3">
        <v>7.82</v>
      </c>
      <c r="CJ995" s="3">
        <v>11.73</v>
      </c>
      <c r="CK995" s="3">
        <v>11.73</v>
      </c>
      <c r="CL995" s="1" t="s">
        <v>137</v>
      </c>
      <c r="CN995" s="1" t="s">
        <v>139</v>
      </c>
      <c r="CP995" s="1" t="s">
        <v>112</v>
      </c>
      <c r="CQ995" s="1" t="s">
        <v>111</v>
      </c>
      <c r="CR995" s="1" t="s">
        <v>112</v>
      </c>
      <c r="CS995" s="1" t="s">
        <v>111</v>
      </c>
      <c r="CT995" s="1" t="s">
        <v>138</v>
      </c>
      <c r="CU995" s="1" t="s">
        <v>111</v>
      </c>
      <c r="CV995" s="1" t="s">
        <v>138</v>
      </c>
      <c r="CW995" s="1" t="s">
        <v>331</v>
      </c>
      <c r="CX995" s="1">
        <v>16702345828</v>
      </c>
      <c r="CY995" s="1" t="s">
        <v>1698</v>
      </c>
      <c r="CZ995" s="1" t="s">
        <v>138</v>
      </c>
      <c r="DA995" s="1" t="s">
        <v>111</v>
      </c>
      <c r="DB995" s="1" t="s">
        <v>112</v>
      </c>
      <c r="DC995" s="1" t="s">
        <v>1701</v>
      </c>
      <c r="DD995" s="1" t="s">
        <v>1702</v>
      </c>
      <c r="DF995" s="1" t="s">
        <v>1703</v>
      </c>
      <c r="DG995" s="1" t="s">
        <v>1704</v>
      </c>
    </row>
    <row r="996" spans="1:111" ht="15.6" customHeight="1" x14ac:dyDescent="0.25">
      <c r="A996" s="1" t="s">
        <v>12111</v>
      </c>
      <c r="B996" s="1" t="s">
        <v>238</v>
      </c>
      <c r="C996" s="2">
        <v>44394.027531944441</v>
      </c>
      <c r="D996" s="2">
        <v>44446</v>
      </c>
      <c r="E996" s="1" t="s">
        <v>110</v>
      </c>
      <c r="F996" s="2">
        <v>44468.833333333336</v>
      </c>
      <c r="G996" s="1" t="s">
        <v>112</v>
      </c>
      <c r="H996" s="1" t="s">
        <v>112</v>
      </c>
      <c r="I996" s="1" t="s">
        <v>112</v>
      </c>
      <c r="J996" s="1" t="s">
        <v>12112</v>
      </c>
      <c r="K996" s="1" t="s">
        <v>12113</v>
      </c>
      <c r="L996" s="1" t="s">
        <v>12114</v>
      </c>
      <c r="M996" s="1" t="s">
        <v>12115</v>
      </c>
      <c r="N996" s="1" t="s">
        <v>116</v>
      </c>
      <c r="O996" s="1" t="s">
        <v>117</v>
      </c>
      <c r="P996" s="9">
        <v>96950</v>
      </c>
      <c r="Q996" s="1" t="s">
        <v>118</v>
      </c>
      <c r="R996" s="1" t="s">
        <v>719</v>
      </c>
      <c r="S996" s="1">
        <v>16702881593</v>
      </c>
      <c r="U996" s="1">
        <v>23822</v>
      </c>
      <c r="V996" s="1" t="s">
        <v>119</v>
      </c>
      <c r="X996" s="1" t="s">
        <v>7406</v>
      </c>
      <c r="Y996" s="1" t="s">
        <v>10303</v>
      </c>
      <c r="AA996" s="1" t="s">
        <v>245</v>
      </c>
      <c r="AB996" s="1" t="s">
        <v>12114</v>
      </c>
      <c r="AC996" s="1" t="s">
        <v>3757</v>
      </c>
      <c r="AD996" s="1" t="s">
        <v>116</v>
      </c>
      <c r="AE996" s="1" t="s">
        <v>117</v>
      </c>
      <c r="AF996" s="9">
        <v>96950</v>
      </c>
      <c r="AG996" s="1" t="s">
        <v>118</v>
      </c>
      <c r="AH996" s="1" t="s">
        <v>719</v>
      </c>
      <c r="AI996" s="1">
        <v>16702881593</v>
      </c>
      <c r="AK996" s="1" t="s">
        <v>12116</v>
      </c>
      <c r="BC996" s="1" t="str">
        <f>"43-3031.00"</f>
        <v>43-3031.00</v>
      </c>
      <c r="BD996" s="1" t="s">
        <v>389</v>
      </c>
      <c r="BE996" s="1" t="s">
        <v>12117</v>
      </c>
      <c r="BF996" s="1" t="s">
        <v>1279</v>
      </c>
      <c r="BG996" s="1">
        <v>2</v>
      </c>
      <c r="BH996" s="1">
        <v>2</v>
      </c>
      <c r="BI996" s="2">
        <v>44470</v>
      </c>
      <c r="BJ996" s="2">
        <v>44834</v>
      </c>
      <c r="BK996" s="2">
        <v>44470</v>
      </c>
      <c r="BL996" s="2">
        <v>44834</v>
      </c>
      <c r="BM996" s="1">
        <v>35</v>
      </c>
      <c r="BN996" s="1">
        <v>0</v>
      </c>
      <c r="BO996" s="1">
        <v>7</v>
      </c>
      <c r="BP996" s="1">
        <v>7</v>
      </c>
      <c r="BQ996" s="1">
        <v>7</v>
      </c>
      <c r="BR996" s="1">
        <v>7</v>
      </c>
      <c r="BS996" s="1">
        <v>7</v>
      </c>
      <c r="BT996" s="1">
        <v>0</v>
      </c>
      <c r="BU996" s="1" t="str">
        <f>"9:00 AM"</f>
        <v>9:00 AM</v>
      </c>
      <c r="BV996" s="1" t="str">
        <f t="shared" si="29"/>
        <v>5:00 PM</v>
      </c>
      <c r="BW996" s="1" t="s">
        <v>135</v>
      </c>
      <c r="BX996" s="1">
        <v>0</v>
      </c>
      <c r="BY996" s="1">
        <v>6</v>
      </c>
      <c r="BZ996" s="1" t="s">
        <v>112</v>
      </c>
      <c r="CB996" s="1" t="s">
        <v>719</v>
      </c>
      <c r="CC996" s="1" t="s">
        <v>12118</v>
      </c>
      <c r="CD996" s="1" t="s">
        <v>12119</v>
      </c>
      <c r="CE996" s="1" t="s">
        <v>116</v>
      </c>
      <c r="CF996" s="1" t="s">
        <v>117</v>
      </c>
      <c r="CG996" s="1">
        <v>96950</v>
      </c>
      <c r="CH996" s="3">
        <v>10.16</v>
      </c>
      <c r="CI996" s="3">
        <v>10.5</v>
      </c>
      <c r="CJ996" s="3">
        <v>15.24</v>
      </c>
      <c r="CK996" s="3">
        <v>15.75</v>
      </c>
      <c r="CL996" s="1" t="s">
        <v>137</v>
      </c>
      <c r="CM996" s="1" t="s">
        <v>3532</v>
      </c>
      <c r="CN996" s="1" t="s">
        <v>139</v>
      </c>
      <c r="CP996" s="1" t="s">
        <v>112</v>
      </c>
      <c r="CQ996" s="1" t="s">
        <v>111</v>
      </c>
      <c r="CR996" s="1" t="s">
        <v>112</v>
      </c>
      <c r="CS996" s="1" t="s">
        <v>111</v>
      </c>
      <c r="CT996" s="1" t="s">
        <v>138</v>
      </c>
      <c r="CU996" s="1" t="s">
        <v>111</v>
      </c>
      <c r="CV996" s="1" t="s">
        <v>138</v>
      </c>
      <c r="CW996" s="1" t="s">
        <v>719</v>
      </c>
      <c r="CX996" s="1">
        <v>16702881593</v>
      </c>
      <c r="CY996" s="1" t="s">
        <v>12116</v>
      </c>
      <c r="CZ996" s="1" t="s">
        <v>716</v>
      </c>
      <c r="DA996" s="1" t="s">
        <v>111</v>
      </c>
      <c r="DB996" s="1" t="s">
        <v>112</v>
      </c>
    </row>
    <row r="997" spans="1:111" ht="15.6" customHeight="1" x14ac:dyDescent="0.25">
      <c r="A997" s="1" t="s">
        <v>12120</v>
      </c>
      <c r="B997" s="1" t="s">
        <v>238</v>
      </c>
      <c r="C997" s="2">
        <v>44390.541745023147</v>
      </c>
      <c r="D997" s="2">
        <v>44440</v>
      </c>
      <c r="E997" s="1" t="s">
        <v>180</v>
      </c>
      <c r="G997" s="1" t="s">
        <v>112</v>
      </c>
      <c r="H997" s="1" t="s">
        <v>112</v>
      </c>
      <c r="I997" s="1" t="s">
        <v>112</v>
      </c>
      <c r="J997" s="1" t="s">
        <v>999</v>
      </c>
      <c r="L997" s="1" t="s">
        <v>634</v>
      </c>
      <c r="N997" s="1" t="s">
        <v>116</v>
      </c>
      <c r="O997" s="1" t="s">
        <v>117</v>
      </c>
      <c r="P997" s="9">
        <v>96950</v>
      </c>
      <c r="Q997" s="1" t="s">
        <v>118</v>
      </c>
      <c r="S997" s="1">
        <v>16702358722</v>
      </c>
      <c r="U997" s="1">
        <v>561720</v>
      </c>
      <c r="V997" s="1" t="s">
        <v>2479</v>
      </c>
      <c r="W997" s="1" t="s">
        <v>111</v>
      </c>
      <c r="X997" s="1" t="s">
        <v>636</v>
      </c>
      <c r="Y997" s="1" t="s">
        <v>637</v>
      </c>
      <c r="Z997" s="1" t="s">
        <v>2769</v>
      </c>
      <c r="AA997" s="1" t="s">
        <v>639</v>
      </c>
      <c r="AB997" s="1" t="s">
        <v>3582</v>
      </c>
      <c r="AC997" s="1" t="s">
        <v>2866</v>
      </c>
      <c r="AD997" s="1" t="s">
        <v>167</v>
      </c>
      <c r="AE997" s="1" t="s">
        <v>117</v>
      </c>
      <c r="AF997" s="9">
        <v>96950</v>
      </c>
      <c r="AG997" s="1" t="s">
        <v>118</v>
      </c>
      <c r="AI997" s="1">
        <v>16709890917</v>
      </c>
      <c r="AK997" s="1" t="s">
        <v>641</v>
      </c>
      <c r="BC997" s="1" t="str">
        <f>"39-5012.00"</f>
        <v>39-5012.00</v>
      </c>
      <c r="BD997" s="1" t="s">
        <v>1831</v>
      </c>
      <c r="BE997" s="1" t="s">
        <v>12121</v>
      </c>
      <c r="BF997" s="1" t="s">
        <v>2053</v>
      </c>
      <c r="BG997" s="1">
        <v>2</v>
      </c>
      <c r="BH997" s="1">
        <v>2</v>
      </c>
      <c r="BI997" s="2">
        <v>44470</v>
      </c>
      <c r="BJ997" s="2">
        <v>44834</v>
      </c>
      <c r="BK997" s="2">
        <v>44470</v>
      </c>
      <c r="BL997" s="2">
        <v>44834</v>
      </c>
      <c r="BM997" s="1">
        <v>35</v>
      </c>
      <c r="BN997" s="1">
        <v>0</v>
      </c>
      <c r="BO997" s="1">
        <v>7</v>
      </c>
      <c r="BP997" s="1">
        <v>7</v>
      </c>
      <c r="BQ997" s="1">
        <v>7</v>
      </c>
      <c r="BR997" s="1">
        <v>7</v>
      </c>
      <c r="BS997" s="1">
        <v>7</v>
      </c>
      <c r="BT997" s="1">
        <v>0</v>
      </c>
      <c r="BU997" s="1" t="str">
        <f>"9:00 AM"</f>
        <v>9:00 AM</v>
      </c>
      <c r="BV997" s="1" t="str">
        <f t="shared" si="29"/>
        <v>5:00 PM</v>
      </c>
      <c r="BW997" s="1" t="s">
        <v>135</v>
      </c>
      <c r="BX997" s="1">
        <v>0</v>
      </c>
      <c r="BY997" s="1">
        <v>3</v>
      </c>
      <c r="BZ997" s="1" t="s">
        <v>112</v>
      </c>
      <c r="CB997" s="1" t="s">
        <v>362</v>
      </c>
      <c r="CC997" s="1" t="s">
        <v>3582</v>
      </c>
      <c r="CD997" s="1" t="s">
        <v>2866</v>
      </c>
      <c r="CE997" s="1" t="s">
        <v>116</v>
      </c>
      <c r="CF997" s="1" t="s">
        <v>117</v>
      </c>
      <c r="CG997" s="1">
        <v>96950</v>
      </c>
      <c r="CH997" s="3">
        <v>8.08</v>
      </c>
      <c r="CI997" s="3">
        <v>8.08</v>
      </c>
      <c r="CJ997" s="3">
        <v>12.12</v>
      </c>
      <c r="CK997" s="3">
        <v>12.12</v>
      </c>
      <c r="CL997" s="1" t="s">
        <v>137</v>
      </c>
      <c r="CN997" s="1" t="s">
        <v>139</v>
      </c>
      <c r="CP997" s="1" t="s">
        <v>111</v>
      </c>
      <c r="CQ997" s="1" t="s">
        <v>111</v>
      </c>
      <c r="CR997" s="1" t="s">
        <v>111</v>
      </c>
      <c r="CS997" s="1" t="s">
        <v>111</v>
      </c>
      <c r="CT997" s="1" t="s">
        <v>111</v>
      </c>
      <c r="CU997" s="1" t="s">
        <v>111</v>
      </c>
      <c r="CV997" s="1" t="s">
        <v>111</v>
      </c>
      <c r="CW997" s="1" t="s">
        <v>1004</v>
      </c>
      <c r="CX997" s="1">
        <v>16709890917</v>
      </c>
      <c r="CY997" s="1" t="s">
        <v>641</v>
      </c>
      <c r="CZ997" s="1" t="s">
        <v>645</v>
      </c>
      <c r="DA997" s="1" t="s">
        <v>111</v>
      </c>
      <c r="DB997" s="1" t="s">
        <v>111</v>
      </c>
    </row>
    <row r="998" spans="1:111" ht="15.6" customHeight="1" x14ac:dyDescent="0.25">
      <c r="A998" s="1" t="s">
        <v>12122</v>
      </c>
      <c r="B998" s="1" t="s">
        <v>238</v>
      </c>
      <c r="C998" s="2">
        <v>44397.108690162037</v>
      </c>
      <c r="D998" s="2">
        <v>44441</v>
      </c>
      <c r="E998" s="1" t="s">
        <v>110</v>
      </c>
      <c r="F998" s="2">
        <v>44468.833333333336</v>
      </c>
      <c r="G998" s="1" t="s">
        <v>112</v>
      </c>
      <c r="H998" s="1" t="s">
        <v>112</v>
      </c>
      <c r="I998" s="1" t="s">
        <v>112</v>
      </c>
      <c r="J998" s="1" t="s">
        <v>11350</v>
      </c>
      <c r="K998" s="1" t="s">
        <v>138</v>
      </c>
      <c r="L998" s="1" t="s">
        <v>11351</v>
      </c>
      <c r="N998" s="1" t="s">
        <v>167</v>
      </c>
      <c r="O998" s="1" t="s">
        <v>117</v>
      </c>
      <c r="P998" s="9">
        <v>96950</v>
      </c>
      <c r="Q998" s="1" t="s">
        <v>118</v>
      </c>
      <c r="S998" s="1">
        <v>16702354000</v>
      </c>
      <c r="U998" s="1">
        <v>48819</v>
      </c>
      <c r="V998" s="1" t="s">
        <v>119</v>
      </c>
      <c r="X998" s="1" t="s">
        <v>11352</v>
      </c>
      <c r="Y998" s="1" t="s">
        <v>1786</v>
      </c>
      <c r="Z998" s="1" t="s">
        <v>11353</v>
      </c>
      <c r="AA998" s="1" t="s">
        <v>245</v>
      </c>
      <c r="AB998" s="1" t="s">
        <v>11351</v>
      </c>
      <c r="AD998" s="1" t="s">
        <v>116</v>
      </c>
      <c r="AE998" s="1" t="s">
        <v>117</v>
      </c>
      <c r="AF998" s="9">
        <v>96950</v>
      </c>
      <c r="AG998" s="1" t="s">
        <v>118</v>
      </c>
      <c r="AI998" s="1">
        <v>16702354000</v>
      </c>
      <c r="AK998" s="1" t="s">
        <v>11354</v>
      </c>
      <c r="BC998" s="1" t="str">
        <f>"53-7062.00"</f>
        <v>53-7062.00</v>
      </c>
      <c r="BD998" s="1" t="s">
        <v>11186</v>
      </c>
      <c r="BE998" s="1" t="s">
        <v>12123</v>
      </c>
      <c r="BF998" s="1" t="s">
        <v>12124</v>
      </c>
      <c r="BG998" s="1">
        <v>1</v>
      </c>
      <c r="BH998" s="1">
        <v>1</v>
      </c>
      <c r="BI998" s="2">
        <v>44470</v>
      </c>
      <c r="BJ998" s="2">
        <v>44834</v>
      </c>
      <c r="BK998" s="2">
        <v>44470</v>
      </c>
      <c r="BL998" s="2">
        <v>44834</v>
      </c>
      <c r="BM998" s="1">
        <v>35</v>
      </c>
      <c r="BN998" s="1">
        <v>6</v>
      </c>
      <c r="BO998" s="1">
        <v>0</v>
      </c>
      <c r="BP998" s="1">
        <v>6</v>
      </c>
      <c r="BQ998" s="1">
        <v>6</v>
      </c>
      <c r="BR998" s="1">
        <v>6</v>
      </c>
      <c r="BS998" s="1">
        <v>6</v>
      </c>
      <c r="BT998" s="1">
        <v>5</v>
      </c>
      <c r="BU998" s="1" t="str">
        <f>"11:30 PM"</f>
        <v>11:30 PM</v>
      </c>
      <c r="BV998" s="1" t="str">
        <f>"5:30 AM"</f>
        <v>5:30 AM</v>
      </c>
      <c r="BW998" s="1" t="s">
        <v>135</v>
      </c>
      <c r="BX998" s="1">
        <v>0</v>
      </c>
      <c r="BY998" s="1">
        <v>12</v>
      </c>
      <c r="BZ998" s="1" t="s">
        <v>112</v>
      </c>
      <c r="CB998" s="1" t="s">
        <v>138</v>
      </c>
      <c r="CC998" s="1" t="s">
        <v>6725</v>
      </c>
      <c r="CD998" s="1" t="s">
        <v>138</v>
      </c>
      <c r="CE998" s="1" t="s">
        <v>116</v>
      </c>
      <c r="CF998" s="1" t="s">
        <v>117</v>
      </c>
      <c r="CG998" s="1">
        <v>96950</v>
      </c>
      <c r="CH998" s="3">
        <v>9.2100000000000009</v>
      </c>
      <c r="CI998" s="3">
        <v>9.2100000000000009</v>
      </c>
      <c r="CJ998" s="3">
        <v>13.82</v>
      </c>
      <c r="CK998" s="3">
        <v>13.82</v>
      </c>
      <c r="CL998" s="1" t="s">
        <v>137</v>
      </c>
      <c r="CN998" s="1" t="s">
        <v>139</v>
      </c>
      <c r="CP998" s="1" t="s">
        <v>112</v>
      </c>
      <c r="CQ998" s="1" t="s">
        <v>111</v>
      </c>
      <c r="CR998" s="1" t="s">
        <v>112</v>
      </c>
      <c r="CS998" s="1" t="s">
        <v>111</v>
      </c>
      <c r="CT998" s="1" t="s">
        <v>138</v>
      </c>
      <c r="CU998" s="1" t="s">
        <v>111</v>
      </c>
      <c r="CV998" s="1" t="s">
        <v>138</v>
      </c>
      <c r="CW998" s="1" t="s">
        <v>12125</v>
      </c>
      <c r="CX998" s="1">
        <v>16702354000</v>
      </c>
      <c r="CY998" s="1" t="s">
        <v>11354</v>
      </c>
      <c r="CZ998" s="1" t="s">
        <v>138</v>
      </c>
      <c r="DA998" s="1" t="s">
        <v>111</v>
      </c>
      <c r="DB998" s="1" t="s">
        <v>112</v>
      </c>
      <c r="DC998" s="1" t="s">
        <v>719</v>
      </c>
    </row>
    <row r="999" spans="1:111" ht="15.6" customHeight="1" x14ac:dyDescent="0.25">
      <c r="A999" s="1" t="s">
        <v>12130</v>
      </c>
      <c r="B999" s="1" t="s">
        <v>238</v>
      </c>
      <c r="C999" s="2">
        <v>44403.822802199073</v>
      </c>
      <c r="D999" s="2">
        <v>44447</v>
      </c>
      <c r="E999" s="1" t="s">
        <v>110</v>
      </c>
      <c r="F999" s="2">
        <v>44469.833333333336</v>
      </c>
      <c r="G999" s="1" t="s">
        <v>111</v>
      </c>
      <c r="H999" s="1" t="s">
        <v>112</v>
      </c>
      <c r="I999" s="1" t="s">
        <v>112</v>
      </c>
      <c r="J999" s="1" t="s">
        <v>10396</v>
      </c>
      <c r="L999" s="1" t="s">
        <v>8280</v>
      </c>
      <c r="N999" s="1" t="s">
        <v>116</v>
      </c>
      <c r="O999" s="1" t="s">
        <v>117</v>
      </c>
      <c r="P999" s="9">
        <v>96950</v>
      </c>
      <c r="Q999" s="1" t="s">
        <v>118</v>
      </c>
      <c r="S999" s="1">
        <v>16702857618</v>
      </c>
      <c r="U999" s="1">
        <v>531110</v>
      </c>
      <c r="V999" s="1" t="s">
        <v>119</v>
      </c>
      <c r="X999" s="1" t="s">
        <v>1010</v>
      </c>
      <c r="Y999" s="1" t="s">
        <v>10397</v>
      </c>
      <c r="AA999" s="1" t="s">
        <v>387</v>
      </c>
      <c r="AB999" s="1" t="s">
        <v>8280</v>
      </c>
      <c r="AD999" s="1" t="s">
        <v>116</v>
      </c>
      <c r="AE999" s="1" t="s">
        <v>117</v>
      </c>
      <c r="AF999" s="9">
        <v>96950</v>
      </c>
      <c r="AG999" s="1" t="s">
        <v>118</v>
      </c>
      <c r="AI999" s="1">
        <v>16702857618</v>
      </c>
      <c r="AK999" s="1" t="s">
        <v>620</v>
      </c>
      <c r="AL999" s="1" t="s">
        <v>125</v>
      </c>
      <c r="AM999" s="1" t="s">
        <v>621</v>
      </c>
      <c r="AN999" s="1" t="s">
        <v>622</v>
      </c>
      <c r="AP999" s="1" t="s">
        <v>1284</v>
      </c>
      <c r="AR999" s="1" t="s">
        <v>116</v>
      </c>
      <c r="AS999" s="1" t="s">
        <v>117</v>
      </c>
      <c r="AT999" s="9">
        <v>96950</v>
      </c>
      <c r="AU999" s="1" t="s">
        <v>118</v>
      </c>
      <c r="AW999" s="1">
        <v>16702353403</v>
      </c>
      <c r="AY999" s="1" t="s">
        <v>1871</v>
      </c>
      <c r="AZ999" s="1" t="s">
        <v>626</v>
      </c>
      <c r="BC999" s="1" t="str">
        <f>"11-9141.00"</f>
        <v>11-9141.00</v>
      </c>
      <c r="BD999" s="1" t="s">
        <v>9312</v>
      </c>
      <c r="BE999" s="1" t="s">
        <v>12131</v>
      </c>
      <c r="BF999" s="1" t="s">
        <v>357</v>
      </c>
      <c r="BG999" s="1">
        <v>1</v>
      </c>
      <c r="BH999" s="1">
        <v>1</v>
      </c>
      <c r="BI999" s="2">
        <v>44471</v>
      </c>
      <c r="BJ999" s="2">
        <v>45566</v>
      </c>
      <c r="BK999" s="2">
        <v>44471</v>
      </c>
      <c r="BL999" s="2">
        <v>45566</v>
      </c>
      <c r="BM999" s="1">
        <v>35</v>
      </c>
      <c r="BN999" s="1">
        <v>0</v>
      </c>
      <c r="BO999" s="1">
        <v>7</v>
      </c>
      <c r="BP999" s="1">
        <v>7</v>
      </c>
      <c r="BQ999" s="1">
        <v>7</v>
      </c>
      <c r="BR999" s="1">
        <v>7</v>
      </c>
      <c r="BS999" s="1">
        <v>7</v>
      </c>
      <c r="BT999" s="1">
        <v>0</v>
      </c>
      <c r="BU999" s="1" t="str">
        <f>"9:00 AM"</f>
        <v>9:00 AM</v>
      </c>
      <c r="BV999" s="1" t="str">
        <f>"5:00 PM"</f>
        <v>5:00 PM</v>
      </c>
      <c r="BW999" s="1" t="s">
        <v>135</v>
      </c>
      <c r="BX999" s="1">
        <v>0</v>
      </c>
      <c r="BY999" s="1">
        <v>24</v>
      </c>
      <c r="BZ999" s="1" t="s">
        <v>112</v>
      </c>
      <c r="CB999" s="1" t="s">
        <v>12132</v>
      </c>
      <c r="CC999" s="1" t="s">
        <v>3185</v>
      </c>
      <c r="CE999" s="1" t="s">
        <v>116</v>
      </c>
      <c r="CF999" s="1" t="s">
        <v>117</v>
      </c>
      <c r="CG999" s="1">
        <v>96950</v>
      </c>
      <c r="CH999" s="3">
        <v>22.48</v>
      </c>
      <c r="CI999" s="3">
        <v>22.48</v>
      </c>
      <c r="CJ999" s="3">
        <v>0</v>
      </c>
      <c r="CK999" s="3">
        <v>0</v>
      </c>
      <c r="CL999" s="1" t="s">
        <v>137</v>
      </c>
      <c r="CN999" s="1" t="s">
        <v>139</v>
      </c>
      <c r="CP999" s="1" t="s">
        <v>112</v>
      </c>
      <c r="CQ999" s="1" t="s">
        <v>111</v>
      </c>
      <c r="CR999" s="1" t="s">
        <v>112</v>
      </c>
      <c r="CS999" s="1" t="s">
        <v>112</v>
      </c>
      <c r="CT999" s="1" t="s">
        <v>138</v>
      </c>
      <c r="CU999" s="1" t="s">
        <v>111</v>
      </c>
      <c r="CV999" s="1" t="s">
        <v>138</v>
      </c>
      <c r="CW999" s="1" t="s">
        <v>631</v>
      </c>
      <c r="CX999" s="1">
        <v>16702857618</v>
      </c>
      <c r="CY999" s="1" t="s">
        <v>620</v>
      </c>
      <c r="CZ999" s="1" t="s">
        <v>138</v>
      </c>
      <c r="DA999" s="1" t="s">
        <v>111</v>
      </c>
      <c r="DB999" s="1" t="s">
        <v>112</v>
      </c>
    </row>
    <row r="1000" spans="1:111" ht="15.6" customHeight="1" x14ac:dyDescent="0.25">
      <c r="A1000" s="1" t="s">
        <v>12133</v>
      </c>
      <c r="B1000" s="1" t="s">
        <v>238</v>
      </c>
      <c r="C1000" s="2">
        <v>44361.908702083332</v>
      </c>
      <c r="D1000" s="2">
        <v>44435</v>
      </c>
      <c r="E1000" s="1" t="s">
        <v>110</v>
      </c>
      <c r="F1000" s="2">
        <v>44469.833333333336</v>
      </c>
      <c r="G1000" s="1" t="s">
        <v>111</v>
      </c>
      <c r="H1000" s="1" t="s">
        <v>112</v>
      </c>
      <c r="I1000" s="1" t="s">
        <v>112</v>
      </c>
      <c r="J1000" s="1" t="s">
        <v>9286</v>
      </c>
      <c r="K1000" s="1" t="s">
        <v>9287</v>
      </c>
      <c r="L1000" s="1" t="s">
        <v>9288</v>
      </c>
      <c r="N1000" s="1" t="s">
        <v>116</v>
      </c>
      <c r="O1000" s="1" t="s">
        <v>117</v>
      </c>
      <c r="P1000" s="9">
        <v>96950</v>
      </c>
      <c r="Q1000" s="1" t="s">
        <v>118</v>
      </c>
      <c r="S1000" s="1">
        <v>16702878002</v>
      </c>
      <c r="U1000" s="1">
        <v>531110</v>
      </c>
      <c r="V1000" s="1" t="s">
        <v>119</v>
      </c>
      <c r="X1000" s="1" t="s">
        <v>617</v>
      </c>
      <c r="Y1000" s="1" t="s">
        <v>9289</v>
      </c>
      <c r="AA1000" s="1" t="s">
        <v>245</v>
      </c>
      <c r="AB1000" s="1" t="s">
        <v>9288</v>
      </c>
      <c r="AD1000" s="1" t="s">
        <v>116</v>
      </c>
      <c r="AE1000" s="1" t="s">
        <v>117</v>
      </c>
      <c r="AF1000" s="9">
        <v>96950</v>
      </c>
      <c r="AG1000" s="1" t="s">
        <v>118</v>
      </c>
      <c r="AI1000" s="1">
        <v>16702878002</v>
      </c>
      <c r="AK1000" s="1" t="s">
        <v>620</v>
      </c>
      <c r="AL1000" s="1" t="s">
        <v>125</v>
      </c>
      <c r="AM1000" s="1" t="s">
        <v>621</v>
      </c>
      <c r="AN1000" s="1" t="s">
        <v>622</v>
      </c>
      <c r="AP1000" s="1" t="s">
        <v>1284</v>
      </c>
      <c r="AR1000" s="1" t="s">
        <v>116</v>
      </c>
      <c r="AS1000" s="1" t="s">
        <v>117</v>
      </c>
      <c r="AT1000" s="9">
        <v>96950</v>
      </c>
      <c r="AU1000" s="1" t="s">
        <v>118</v>
      </c>
      <c r="AW1000" s="1">
        <v>16702353403</v>
      </c>
      <c r="AY1000" s="1" t="s">
        <v>1406</v>
      </c>
      <c r="AZ1000" s="1" t="s">
        <v>626</v>
      </c>
      <c r="BA1000" s="1" t="s">
        <v>1407</v>
      </c>
      <c r="BC1000" s="1" t="str">
        <f>"49-9071.00"</f>
        <v>49-9071.00</v>
      </c>
      <c r="BD1000" s="1" t="s">
        <v>214</v>
      </c>
      <c r="BE1000" s="1" t="s">
        <v>9290</v>
      </c>
      <c r="BF1000" s="1" t="s">
        <v>839</v>
      </c>
      <c r="BG1000" s="1">
        <v>1</v>
      </c>
      <c r="BH1000" s="1">
        <v>1</v>
      </c>
      <c r="BI1000" s="2">
        <v>44471</v>
      </c>
      <c r="BJ1000" s="2">
        <v>45566</v>
      </c>
      <c r="BK1000" s="2">
        <v>44471</v>
      </c>
      <c r="BL1000" s="2">
        <v>45566</v>
      </c>
      <c r="BM1000" s="1">
        <v>35</v>
      </c>
      <c r="BN1000" s="1">
        <v>0</v>
      </c>
      <c r="BO1000" s="1">
        <v>7</v>
      </c>
      <c r="BP1000" s="1">
        <v>7</v>
      </c>
      <c r="BQ1000" s="1">
        <v>7</v>
      </c>
      <c r="BR1000" s="1">
        <v>7</v>
      </c>
      <c r="BS1000" s="1">
        <v>7</v>
      </c>
      <c r="BT1000" s="1">
        <v>0</v>
      </c>
      <c r="BU1000" s="1" t="str">
        <f>"9:00 AM"</f>
        <v>9:00 AM</v>
      </c>
      <c r="BV1000" s="1" t="str">
        <f>"5:00 PM"</f>
        <v>5:00 PM</v>
      </c>
      <c r="BW1000" s="1" t="s">
        <v>135</v>
      </c>
      <c r="BX1000" s="1">
        <v>0</v>
      </c>
      <c r="BY1000" s="1">
        <v>24</v>
      </c>
      <c r="BZ1000" s="1" t="s">
        <v>112</v>
      </c>
      <c r="CB1000" s="1" t="s">
        <v>9291</v>
      </c>
      <c r="CC1000" s="1" t="s">
        <v>6540</v>
      </c>
      <c r="CD1000" s="1" t="s">
        <v>9288</v>
      </c>
      <c r="CE1000" s="1" t="s">
        <v>116</v>
      </c>
      <c r="CF1000" s="1" t="s">
        <v>117</v>
      </c>
      <c r="CG1000" s="1">
        <v>96950</v>
      </c>
      <c r="CH1000" s="3">
        <v>8.7100000000000009</v>
      </c>
      <c r="CI1000" s="3">
        <v>8.7100000000000009</v>
      </c>
      <c r="CJ1000" s="3">
        <v>13.07</v>
      </c>
      <c r="CK1000" s="3">
        <v>13.07</v>
      </c>
      <c r="CL1000" s="1" t="s">
        <v>137</v>
      </c>
      <c r="CN1000" s="1" t="s">
        <v>139</v>
      </c>
      <c r="CP1000" s="1" t="s">
        <v>112</v>
      </c>
      <c r="CQ1000" s="1" t="s">
        <v>111</v>
      </c>
      <c r="CR1000" s="1" t="s">
        <v>112</v>
      </c>
      <c r="CS1000" s="1" t="s">
        <v>111</v>
      </c>
      <c r="CT1000" s="1" t="s">
        <v>138</v>
      </c>
      <c r="CU1000" s="1" t="s">
        <v>111</v>
      </c>
      <c r="CV1000" s="1" t="s">
        <v>138</v>
      </c>
      <c r="CW1000" s="1" t="s">
        <v>631</v>
      </c>
      <c r="CX1000" s="1">
        <v>16702878002</v>
      </c>
      <c r="CY1000" s="1" t="s">
        <v>620</v>
      </c>
      <c r="CZ1000" s="1" t="s">
        <v>138</v>
      </c>
      <c r="DA1000" s="1" t="s">
        <v>111</v>
      </c>
      <c r="DB1000" s="1" t="s">
        <v>112</v>
      </c>
    </row>
    <row r="1001" spans="1:111" ht="15.6" customHeight="1" x14ac:dyDescent="0.25">
      <c r="A1001" s="1" t="s">
        <v>12138</v>
      </c>
      <c r="B1001" s="1" t="s">
        <v>238</v>
      </c>
      <c r="C1001" s="2">
        <v>44362.096575694442</v>
      </c>
      <c r="D1001" s="2">
        <v>44405</v>
      </c>
      <c r="E1001" s="1" t="s">
        <v>110</v>
      </c>
      <c r="F1001" s="2">
        <v>44468.833333333336</v>
      </c>
      <c r="G1001" s="1" t="s">
        <v>111</v>
      </c>
      <c r="H1001" s="1" t="s">
        <v>112</v>
      </c>
      <c r="I1001" s="1" t="s">
        <v>112</v>
      </c>
      <c r="J1001" s="1" t="s">
        <v>701</v>
      </c>
      <c r="L1001" s="1" t="s">
        <v>3386</v>
      </c>
      <c r="M1001" s="1" t="s">
        <v>3387</v>
      </c>
      <c r="N1001" s="1" t="s">
        <v>167</v>
      </c>
      <c r="O1001" s="1" t="s">
        <v>117</v>
      </c>
      <c r="P1001" s="9">
        <v>96950</v>
      </c>
      <c r="Q1001" s="1" t="s">
        <v>118</v>
      </c>
      <c r="S1001" s="1">
        <v>16702353715</v>
      </c>
      <c r="U1001" s="1">
        <v>561510</v>
      </c>
      <c r="V1001" s="1" t="s">
        <v>119</v>
      </c>
      <c r="X1001" s="1" t="s">
        <v>704</v>
      </c>
      <c r="Y1001" s="1" t="s">
        <v>705</v>
      </c>
      <c r="AA1001" s="1" t="s">
        <v>706</v>
      </c>
      <c r="AB1001" s="1" t="s">
        <v>3386</v>
      </c>
      <c r="AC1001" s="1" t="s">
        <v>3387</v>
      </c>
      <c r="AD1001" s="1" t="s">
        <v>167</v>
      </c>
      <c r="AE1001" s="1" t="s">
        <v>117</v>
      </c>
      <c r="AF1001" s="9">
        <v>96950</v>
      </c>
      <c r="AG1001" s="1" t="s">
        <v>118</v>
      </c>
      <c r="AI1001" s="1">
        <v>16702353715</v>
      </c>
      <c r="AK1001" s="1" t="s">
        <v>709</v>
      </c>
      <c r="BC1001" s="1" t="str">
        <f>"13-1081.00"</f>
        <v>13-1081.00</v>
      </c>
      <c r="BD1001" s="1" t="s">
        <v>12139</v>
      </c>
      <c r="BE1001" s="1" t="s">
        <v>12140</v>
      </c>
      <c r="BF1001" s="1" t="s">
        <v>12141</v>
      </c>
      <c r="BG1001" s="1">
        <v>1</v>
      </c>
      <c r="BH1001" s="1">
        <v>1</v>
      </c>
      <c r="BI1001" s="2">
        <v>44470</v>
      </c>
      <c r="BJ1001" s="2">
        <v>44834</v>
      </c>
      <c r="BK1001" s="2">
        <v>44470</v>
      </c>
      <c r="BL1001" s="2">
        <v>44834</v>
      </c>
      <c r="BM1001" s="1">
        <v>40</v>
      </c>
      <c r="BN1001" s="1">
        <v>0</v>
      </c>
      <c r="BO1001" s="1">
        <v>8</v>
      </c>
      <c r="BP1001" s="1">
        <v>8</v>
      </c>
      <c r="BQ1001" s="1">
        <v>8</v>
      </c>
      <c r="BR1001" s="1">
        <v>8</v>
      </c>
      <c r="BS1001" s="1">
        <v>8</v>
      </c>
      <c r="BT1001" s="1">
        <v>0</v>
      </c>
      <c r="BU1001" s="1" t="str">
        <f>"9:00 AM"</f>
        <v>9:00 AM</v>
      </c>
      <c r="BV1001" s="1" t="str">
        <f>"6:00 PM"</f>
        <v>6:00 PM</v>
      </c>
      <c r="BW1001" s="1" t="s">
        <v>193</v>
      </c>
      <c r="BX1001" s="1">
        <v>0</v>
      </c>
      <c r="BY1001" s="1">
        <v>36</v>
      </c>
      <c r="BZ1001" s="1" t="s">
        <v>111</v>
      </c>
      <c r="CA1001" s="1">
        <v>3</v>
      </c>
      <c r="CB1001" s="1" t="s">
        <v>12142</v>
      </c>
      <c r="CC1001" s="1" t="s">
        <v>3386</v>
      </c>
      <c r="CD1001" s="1" t="s">
        <v>3387</v>
      </c>
      <c r="CE1001" s="1" t="s">
        <v>167</v>
      </c>
      <c r="CF1001" s="1" t="s">
        <v>117</v>
      </c>
      <c r="CG1001" s="1">
        <v>96950</v>
      </c>
      <c r="CH1001" s="3">
        <v>3000</v>
      </c>
      <c r="CL1001" s="1" t="s">
        <v>4581</v>
      </c>
      <c r="CM1001" s="1" t="s">
        <v>12143</v>
      </c>
      <c r="CN1001" s="1" t="s">
        <v>139</v>
      </c>
      <c r="CP1001" s="1" t="s">
        <v>112</v>
      </c>
      <c r="CQ1001" s="1" t="s">
        <v>111</v>
      </c>
      <c r="CR1001" s="1" t="s">
        <v>112</v>
      </c>
      <c r="CS1001" s="1" t="s">
        <v>112</v>
      </c>
      <c r="CT1001" s="1" t="s">
        <v>111</v>
      </c>
      <c r="CU1001" s="1" t="s">
        <v>111</v>
      </c>
      <c r="CV1001" s="1" t="s">
        <v>138</v>
      </c>
      <c r="CW1001" s="1" t="s">
        <v>7239</v>
      </c>
      <c r="CX1001" s="1">
        <v>16702353715</v>
      </c>
      <c r="CY1001" s="1" t="s">
        <v>3005</v>
      </c>
      <c r="CZ1001" s="1" t="s">
        <v>716</v>
      </c>
      <c r="DA1001" s="1" t="s">
        <v>111</v>
      </c>
      <c r="DB1001" s="1" t="s">
        <v>112</v>
      </c>
    </row>
    <row r="1002" spans="1:111" ht="15.6" customHeight="1" x14ac:dyDescent="0.25">
      <c r="A1002" s="1" t="s">
        <v>12144</v>
      </c>
      <c r="B1002" s="1" t="s">
        <v>238</v>
      </c>
      <c r="C1002" s="2">
        <v>44369.078311111109</v>
      </c>
      <c r="D1002" s="2">
        <v>44420</v>
      </c>
      <c r="E1002" s="1" t="s">
        <v>180</v>
      </c>
      <c r="G1002" s="1" t="s">
        <v>112</v>
      </c>
      <c r="H1002" s="1" t="s">
        <v>112</v>
      </c>
      <c r="I1002" s="1" t="s">
        <v>112</v>
      </c>
      <c r="J1002" s="1" t="s">
        <v>12145</v>
      </c>
      <c r="K1002" s="1" t="s">
        <v>12146</v>
      </c>
      <c r="L1002" s="1" t="s">
        <v>5656</v>
      </c>
      <c r="N1002" s="1" t="s">
        <v>116</v>
      </c>
      <c r="O1002" s="1" t="s">
        <v>117</v>
      </c>
      <c r="P1002" s="9">
        <v>96950</v>
      </c>
      <c r="Q1002" s="1" t="s">
        <v>118</v>
      </c>
      <c r="S1002" s="1">
        <v>16702886108</v>
      </c>
      <c r="U1002" s="1">
        <v>236220</v>
      </c>
      <c r="V1002" s="1" t="s">
        <v>119</v>
      </c>
      <c r="X1002" s="1" t="s">
        <v>1010</v>
      </c>
      <c r="Y1002" s="1" t="s">
        <v>5657</v>
      </c>
      <c r="AA1002" s="1" t="s">
        <v>245</v>
      </c>
      <c r="AB1002" s="1" t="s">
        <v>5656</v>
      </c>
      <c r="AD1002" s="1" t="s">
        <v>116</v>
      </c>
      <c r="AE1002" s="1" t="s">
        <v>117</v>
      </c>
      <c r="AF1002" s="9">
        <v>96950</v>
      </c>
      <c r="AG1002" s="1" t="s">
        <v>118</v>
      </c>
      <c r="AI1002" s="1">
        <v>16702886108</v>
      </c>
      <c r="AK1002" s="1" t="s">
        <v>5659</v>
      </c>
      <c r="BC1002" s="1" t="str">
        <f>"47-2111.00"</f>
        <v>47-2111.00</v>
      </c>
      <c r="BD1002" s="1" t="s">
        <v>1792</v>
      </c>
      <c r="BE1002" s="1" t="s">
        <v>12147</v>
      </c>
      <c r="BF1002" s="1" t="s">
        <v>10291</v>
      </c>
      <c r="BG1002" s="1">
        <v>3</v>
      </c>
      <c r="BH1002" s="1">
        <v>3</v>
      </c>
      <c r="BI1002" s="2">
        <v>44470</v>
      </c>
      <c r="BJ1002" s="2">
        <v>44834</v>
      </c>
      <c r="BK1002" s="2">
        <v>44470</v>
      </c>
      <c r="BL1002" s="2">
        <v>44834</v>
      </c>
      <c r="BM1002" s="1">
        <v>40</v>
      </c>
      <c r="BN1002" s="1">
        <v>0</v>
      </c>
      <c r="BO1002" s="1">
        <v>8</v>
      </c>
      <c r="BP1002" s="1">
        <v>8</v>
      </c>
      <c r="BQ1002" s="1">
        <v>8</v>
      </c>
      <c r="BR1002" s="1">
        <v>8</v>
      </c>
      <c r="BS1002" s="1">
        <v>8</v>
      </c>
      <c r="BT1002" s="1">
        <v>0</v>
      </c>
      <c r="BU1002" s="1" t="str">
        <f>"8:00 AM"</f>
        <v>8:00 AM</v>
      </c>
      <c r="BV1002" s="1" t="str">
        <f>"5:00 PM"</f>
        <v>5:00 PM</v>
      </c>
      <c r="BW1002" s="1" t="s">
        <v>135</v>
      </c>
      <c r="BX1002" s="1">
        <v>0</v>
      </c>
      <c r="BY1002" s="1">
        <v>12</v>
      </c>
      <c r="BZ1002" s="1" t="s">
        <v>112</v>
      </c>
      <c r="CB1002" s="1" t="s">
        <v>12148</v>
      </c>
      <c r="CC1002" s="1" t="s">
        <v>12149</v>
      </c>
      <c r="CE1002" s="1" t="s">
        <v>116</v>
      </c>
      <c r="CF1002" s="1" t="s">
        <v>117</v>
      </c>
      <c r="CG1002" s="1">
        <v>96950</v>
      </c>
      <c r="CH1002" s="3">
        <v>10.53</v>
      </c>
      <c r="CI1002" s="3">
        <v>10.53</v>
      </c>
      <c r="CJ1002" s="3">
        <v>15.8</v>
      </c>
      <c r="CK1002" s="3">
        <v>15.8</v>
      </c>
      <c r="CL1002" s="1" t="s">
        <v>137</v>
      </c>
      <c r="CM1002" s="1" t="s">
        <v>168</v>
      </c>
      <c r="CN1002" s="1" t="s">
        <v>139</v>
      </c>
      <c r="CP1002" s="1" t="s">
        <v>112</v>
      </c>
      <c r="CQ1002" s="1" t="s">
        <v>111</v>
      </c>
      <c r="CR1002" s="1" t="s">
        <v>111</v>
      </c>
      <c r="CS1002" s="1" t="s">
        <v>111</v>
      </c>
      <c r="CT1002" s="1" t="s">
        <v>138</v>
      </c>
      <c r="CU1002" s="1" t="s">
        <v>111</v>
      </c>
      <c r="CV1002" s="1" t="s">
        <v>111</v>
      </c>
      <c r="CW1002" s="1" t="s">
        <v>12150</v>
      </c>
      <c r="CX1002" s="1">
        <v>16702886108</v>
      </c>
      <c r="CY1002" s="1" t="s">
        <v>5659</v>
      </c>
      <c r="CZ1002" s="1" t="s">
        <v>138</v>
      </c>
      <c r="DA1002" s="1" t="s">
        <v>111</v>
      </c>
      <c r="DB1002" s="1" t="s">
        <v>112</v>
      </c>
      <c r="DC1002" s="1" t="s">
        <v>1010</v>
      </c>
      <c r="DD1002" s="1" t="s">
        <v>5657</v>
      </c>
      <c r="DF1002" s="1" t="s">
        <v>5654</v>
      </c>
      <c r="DG1002" s="1" t="s">
        <v>5659</v>
      </c>
    </row>
    <row r="1003" spans="1:111" ht="15.6" customHeight="1" x14ac:dyDescent="0.25">
      <c r="A1003" s="1" t="s">
        <v>12151</v>
      </c>
      <c r="B1003" s="1" t="s">
        <v>238</v>
      </c>
      <c r="C1003" s="2">
        <v>44358.030316782409</v>
      </c>
      <c r="D1003" s="2">
        <v>44400</v>
      </c>
      <c r="E1003" s="1" t="s">
        <v>180</v>
      </c>
      <c r="G1003" s="1" t="s">
        <v>112</v>
      </c>
      <c r="H1003" s="1" t="s">
        <v>112</v>
      </c>
      <c r="I1003" s="1" t="s">
        <v>112</v>
      </c>
      <c r="J1003" s="1" t="s">
        <v>1049</v>
      </c>
      <c r="K1003" s="1" t="s">
        <v>1050</v>
      </c>
      <c r="L1003" s="1" t="s">
        <v>1051</v>
      </c>
      <c r="N1003" s="1" t="s">
        <v>116</v>
      </c>
      <c r="O1003" s="1" t="s">
        <v>117</v>
      </c>
      <c r="P1003" s="9">
        <v>96950</v>
      </c>
      <c r="Q1003" s="1" t="s">
        <v>118</v>
      </c>
      <c r="S1003" s="1">
        <v>16702358778</v>
      </c>
      <c r="U1003" s="1">
        <v>23622</v>
      </c>
      <c r="V1003" s="1" t="s">
        <v>119</v>
      </c>
      <c r="X1003" s="1" t="s">
        <v>1052</v>
      </c>
      <c r="Y1003" s="1" t="s">
        <v>1053</v>
      </c>
      <c r="Z1003" s="1" t="s">
        <v>1054</v>
      </c>
      <c r="AA1003" s="1" t="s">
        <v>373</v>
      </c>
      <c r="AB1003" s="1" t="s">
        <v>1051</v>
      </c>
      <c r="AD1003" s="1" t="s">
        <v>116</v>
      </c>
      <c r="AE1003" s="1" t="s">
        <v>117</v>
      </c>
      <c r="AF1003" s="9">
        <v>96950</v>
      </c>
      <c r="AG1003" s="1" t="s">
        <v>118</v>
      </c>
      <c r="AI1003" s="1">
        <v>16702358778</v>
      </c>
      <c r="AK1003" s="1" t="s">
        <v>1055</v>
      </c>
      <c r="BC1003" s="1" t="str">
        <f>"49-9071.00"</f>
        <v>49-9071.00</v>
      </c>
      <c r="BD1003" s="1" t="s">
        <v>214</v>
      </c>
      <c r="BE1003" s="1" t="s">
        <v>1056</v>
      </c>
      <c r="BF1003" s="1" t="s">
        <v>1057</v>
      </c>
      <c r="BG1003" s="1">
        <v>4</v>
      </c>
      <c r="BH1003" s="1">
        <v>4</v>
      </c>
      <c r="BI1003" s="2">
        <v>44470</v>
      </c>
      <c r="BJ1003" s="2">
        <v>44834</v>
      </c>
      <c r="BK1003" s="2">
        <v>44470</v>
      </c>
      <c r="BL1003" s="2">
        <v>44834</v>
      </c>
      <c r="BM1003" s="1">
        <v>40</v>
      </c>
      <c r="BN1003" s="1">
        <v>0</v>
      </c>
      <c r="BO1003" s="1">
        <v>8</v>
      </c>
      <c r="BP1003" s="1">
        <v>8</v>
      </c>
      <c r="BQ1003" s="1">
        <v>8</v>
      </c>
      <c r="BR1003" s="1">
        <v>8</v>
      </c>
      <c r="BS1003" s="1">
        <v>8</v>
      </c>
      <c r="BT1003" s="1">
        <v>0</v>
      </c>
      <c r="BU1003" s="1" t="str">
        <f>"7:30 AM"</f>
        <v>7:30 AM</v>
      </c>
      <c r="BV1003" s="1" t="str">
        <f>"4:30 PM"</f>
        <v>4:30 PM</v>
      </c>
      <c r="BW1003" s="1" t="s">
        <v>135</v>
      </c>
      <c r="BX1003" s="1">
        <v>0</v>
      </c>
      <c r="BY1003" s="1">
        <v>0</v>
      </c>
      <c r="BZ1003" s="1" t="s">
        <v>112</v>
      </c>
      <c r="CB1003" s="1" t="s">
        <v>138</v>
      </c>
      <c r="CC1003" s="1" t="s">
        <v>1058</v>
      </c>
      <c r="CE1003" s="1" t="s">
        <v>116</v>
      </c>
      <c r="CF1003" s="1" t="s">
        <v>117</v>
      </c>
      <c r="CG1003" s="1">
        <v>96950</v>
      </c>
      <c r="CH1003" s="3">
        <v>8.7100000000000009</v>
      </c>
      <c r="CI1003" s="3">
        <v>8.7100000000000009</v>
      </c>
      <c r="CJ1003" s="3">
        <v>13.06</v>
      </c>
      <c r="CK1003" s="3">
        <v>13.06</v>
      </c>
      <c r="CL1003" s="1" t="s">
        <v>137</v>
      </c>
      <c r="CM1003" s="1" t="s">
        <v>168</v>
      </c>
      <c r="CN1003" s="1" t="s">
        <v>139</v>
      </c>
      <c r="CP1003" s="1" t="s">
        <v>112</v>
      </c>
      <c r="CQ1003" s="1" t="s">
        <v>111</v>
      </c>
      <c r="CR1003" s="1" t="s">
        <v>111</v>
      </c>
      <c r="CS1003" s="1" t="s">
        <v>111</v>
      </c>
      <c r="CT1003" s="1" t="s">
        <v>138</v>
      </c>
      <c r="CU1003" s="1" t="s">
        <v>111</v>
      </c>
      <c r="CV1003" s="1" t="s">
        <v>111</v>
      </c>
      <c r="CW1003" s="1" t="s">
        <v>1059</v>
      </c>
      <c r="CX1003" s="1">
        <v>16702358778</v>
      </c>
      <c r="CY1003" s="1" t="s">
        <v>1055</v>
      </c>
      <c r="CZ1003" s="1" t="s">
        <v>138</v>
      </c>
      <c r="DA1003" s="1" t="s">
        <v>111</v>
      </c>
      <c r="DB1003" s="1" t="s">
        <v>112</v>
      </c>
    </row>
    <row r="1004" spans="1:111" ht="15.6" customHeight="1" x14ac:dyDescent="0.25">
      <c r="A1004" s="1" t="s">
        <v>12164</v>
      </c>
      <c r="B1004" s="1" t="s">
        <v>238</v>
      </c>
      <c r="C1004" s="2">
        <v>44388.8947974537</v>
      </c>
      <c r="D1004" s="2">
        <v>44439</v>
      </c>
      <c r="E1004" s="1" t="s">
        <v>180</v>
      </c>
      <c r="G1004" s="1" t="s">
        <v>112</v>
      </c>
      <c r="H1004" s="1" t="s">
        <v>112</v>
      </c>
      <c r="I1004" s="1" t="s">
        <v>112</v>
      </c>
      <c r="J1004" s="1" t="s">
        <v>10888</v>
      </c>
      <c r="K1004" s="1" t="s">
        <v>10888</v>
      </c>
      <c r="L1004" s="1" t="s">
        <v>10889</v>
      </c>
      <c r="N1004" s="1" t="s">
        <v>167</v>
      </c>
      <c r="O1004" s="1" t="s">
        <v>117</v>
      </c>
      <c r="P1004" s="9">
        <v>96950</v>
      </c>
      <c r="Q1004" s="1" t="s">
        <v>118</v>
      </c>
      <c r="S1004" s="1">
        <v>16702353334</v>
      </c>
      <c r="U1004" s="1">
        <v>713120</v>
      </c>
      <c r="V1004" s="1" t="s">
        <v>119</v>
      </c>
      <c r="X1004" s="1" t="s">
        <v>2262</v>
      </c>
      <c r="Y1004" s="1" t="s">
        <v>12165</v>
      </c>
      <c r="Z1004" s="1" t="s">
        <v>2262</v>
      </c>
      <c r="AA1004" s="1" t="s">
        <v>245</v>
      </c>
      <c r="AB1004" s="1" t="s">
        <v>10889</v>
      </c>
      <c r="AD1004" s="1" t="s">
        <v>167</v>
      </c>
      <c r="AE1004" s="1" t="s">
        <v>117</v>
      </c>
      <c r="AF1004" s="9">
        <v>96950</v>
      </c>
      <c r="AG1004" s="1" t="s">
        <v>118</v>
      </c>
      <c r="AI1004" s="1">
        <v>16702353334</v>
      </c>
      <c r="AK1004" s="1" t="s">
        <v>590</v>
      </c>
      <c r="BC1004" s="1" t="str">
        <f>"49-9091.00"</f>
        <v>49-9091.00</v>
      </c>
      <c r="BD1004" s="1" t="s">
        <v>12166</v>
      </c>
      <c r="BE1004" s="1" t="s">
        <v>12167</v>
      </c>
      <c r="BF1004" s="1" t="s">
        <v>12168</v>
      </c>
      <c r="BG1004" s="1">
        <v>3</v>
      </c>
      <c r="BH1004" s="1">
        <v>3</v>
      </c>
      <c r="BI1004" s="2">
        <v>44470</v>
      </c>
      <c r="BJ1004" s="2">
        <v>44834</v>
      </c>
      <c r="BK1004" s="2">
        <v>44470</v>
      </c>
      <c r="BL1004" s="2">
        <v>44834</v>
      </c>
      <c r="BM1004" s="1">
        <v>40</v>
      </c>
      <c r="BN1004" s="1">
        <v>0</v>
      </c>
      <c r="BO1004" s="1">
        <v>8</v>
      </c>
      <c r="BP1004" s="1">
        <v>8</v>
      </c>
      <c r="BQ1004" s="1">
        <v>8</v>
      </c>
      <c r="BR1004" s="1">
        <v>8</v>
      </c>
      <c r="BS1004" s="1">
        <v>8</v>
      </c>
      <c r="BT1004" s="1">
        <v>0</v>
      </c>
      <c r="BU1004" s="1" t="str">
        <f>"5:00 AM"</f>
        <v>5:00 AM</v>
      </c>
      <c r="BV1004" s="1" t="str">
        <f>"5:00 PM"</f>
        <v>5:00 PM</v>
      </c>
      <c r="BW1004" s="1" t="s">
        <v>135</v>
      </c>
      <c r="BX1004" s="1">
        <v>3</v>
      </c>
      <c r="BY1004" s="1">
        <v>12</v>
      </c>
      <c r="BZ1004" s="1" t="s">
        <v>112</v>
      </c>
      <c r="CB1004" s="1" t="s">
        <v>12169</v>
      </c>
      <c r="CC1004" s="1" t="s">
        <v>10889</v>
      </c>
      <c r="CE1004" s="1" t="s">
        <v>167</v>
      </c>
      <c r="CF1004" s="1" t="s">
        <v>117</v>
      </c>
      <c r="CG1004" s="1">
        <v>96950</v>
      </c>
      <c r="CH1004" s="3">
        <v>12.79</v>
      </c>
      <c r="CI1004" s="3">
        <v>12.79</v>
      </c>
      <c r="CJ1004" s="3">
        <v>19.190000000000001</v>
      </c>
      <c r="CK1004" s="3">
        <v>19.190000000000001</v>
      </c>
      <c r="CL1004" s="1" t="s">
        <v>137</v>
      </c>
      <c r="CM1004" s="1" t="s">
        <v>362</v>
      </c>
      <c r="CN1004" s="1" t="s">
        <v>139</v>
      </c>
      <c r="CP1004" s="1" t="s">
        <v>112</v>
      </c>
      <c r="CQ1004" s="1" t="s">
        <v>111</v>
      </c>
      <c r="CR1004" s="1" t="s">
        <v>112</v>
      </c>
      <c r="CS1004" s="1" t="s">
        <v>111</v>
      </c>
      <c r="CT1004" s="1" t="s">
        <v>111</v>
      </c>
      <c r="CU1004" s="1" t="s">
        <v>111</v>
      </c>
      <c r="CV1004" s="1" t="s">
        <v>138</v>
      </c>
      <c r="CW1004" s="1" t="s">
        <v>593</v>
      </c>
      <c r="CX1004" s="1">
        <v>16702353334</v>
      </c>
      <c r="CY1004" s="1" t="s">
        <v>590</v>
      </c>
      <c r="CZ1004" s="1" t="s">
        <v>138</v>
      </c>
      <c r="DA1004" s="1" t="s">
        <v>111</v>
      </c>
      <c r="DB1004" s="1" t="s">
        <v>112</v>
      </c>
    </row>
    <row r="1005" spans="1:111" ht="15.6" customHeight="1" x14ac:dyDescent="0.25">
      <c r="A1005" s="1" t="s">
        <v>12188</v>
      </c>
      <c r="B1005" s="1" t="s">
        <v>238</v>
      </c>
      <c r="C1005" s="2">
        <v>44411.114595023151</v>
      </c>
      <c r="D1005" s="2">
        <v>44462</v>
      </c>
      <c r="E1005" s="1" t="s">
        <v>110</v>
      </c>
      <c r="F1005" s="2">
        <v>44462.833333333336</v>
      </c>
      <c r="G1005" s="1" t="s">
        <v>112</v>
      </c>
      <c r="H1005" s="1" t="s">
        <v>112</v>
      </c>
      <c r="I1005" s="1" t="s">
        <v>112</v>
      </c>
      <c r="J1005" s="1" t="s">
        <v>3855</v>
      </c>
      <c r="K1005" s="1" t="s">
        <v>5028</v>
      </c>
      <c r="L1005" s="1" t="s">
        <v>3857</v>
      </c>
      <c r="M1005" s="1" t="s">
        <v>3860</v>
      </c>
      <c r="N1005" s="1" t="s">
        <v>2272</v>
      </c>
      <c r="O1005" s="1" t="s">
        <v>117</v>
      </c>
      <c r="P1005" s="9">
        <v>96950</v>
      </c>
      <c r="Q1005" s="1" t="s">
        <v>118</v>
      </c>
      <c r="S1005" s="1">
        <v>16702347000</v>
      </c>
      <c r="U1005" s="1">
        <v>72111</v>
      </c>
      <c r="V1005" s="1" t="s">
        <v>119</v>
      </c>
      <c r="X1005" s="1" t="s">
        <v>2357</v>
      </c>
      <c r="Y1005" s="1" t="s">
        <v>3859</v>
      </c>
      <c r="AA1005" s="1" t="s">
        <v>5534</v>
      </c>
      <c r="AB1005" s="1" t="s">
        <v>3857</v>
      </c>
      <c r="AC1005" s="1" t="s">
        <v>3860</v>
      </c>
      <c r="AD1005" s="1" t="s">
        <v>2272</v>
      </c>
      <c r="AE1005" s="1" t="s">
        <v>117</v>
      </c>
      <c r="AF1005" s="9">
        <v>96950</v>
      </c>
      <c r="AG1005" s="1" t="s">
        <v>118</v>
      </c>
      <c r="AI1005" s="1">
        <v>16702347000</v>
      </c>
      <c r="AK1005" s="1" t="s">
        <v>3867</v>
      </c>
      <c r="BC1005" s="1" t="str">
        <f>"49-9071.00"</f>
        <v>49-9071.00</v>
      </c>
      <c r="BD1005" s="1" t="s">
        <v>214</v>
      </c>
      <c r="BE1005" s="1" t="s">
        <v>12189</v>
      </c>
      <c r="BF1005" s="1" t="s">
        <v>839</v>
      </c>
      <c r="BG1005" s="1">
        <v>5</v>
      </c>
      <c r="BH1005" s="1">
        <v>5</v>
      </c>
      <c r="BI1005" s="2">
        <v>44464</v>
      </c>
      <c r="BJ1005" s="2">
        <v>44828</v>
      </c>
      <c r="BK1005" s="2">
        <v>44464</v>
      </c>
      <c r="BL1005" s="2">
        <v>44828</v>
      </c>
      <c r="BM1005" s="1">
        <v>35</v>
      </c>
      <c r="BN1005" s="1">
        <v>7</v>
      </c>
      <c r="BO1005" s="1">
        <v>7</v>
      </c>
      <c r="BP1005" s="1">
        <v>7</v>
      </c>
      <c r="BQ1005" s="1">
        <v>7</v>
      </c>
      <c r="BR1005" s="1">
        <v>0</v>
      </c>
      <c r="BS1005" s="1">
        <v>0</v>
      </c>
      <c r="BT1005" s="1">
        <v>7</v>
      </c>
      <c r="BU1005" s="1" t="str">
        <f>"7:00 AM"</f>
        <v>7:00 AM</v>
      </c>
      <c r="BV1005" s="1" t="str">
        <f>"2:00 PM"</f>
        <v>2:00 PM</v>
      </c>
      <c r="BW1005" s="1" t="s">
        <v>135</v>
      </c>
      <c r="BX1005" s="1">
        <v>0</v>
      </c>
      <c r="BY1005" s="1">
        <v>12</v>
      </c>
      <c r="BZ1005" s="1" t="s">
        <v>112</v>
      </c>
      <c r="CB1005" s="4" t="s">
        <v>12190</v>
      </c>
      <c r="CC1005" s="1" t="s">
        <v>3857</v>
      </c>
      <c r="CD1005" s="1" t="s">
        <v>3860</v>
      </c>
      <c r="CE1005" s="1" t="s">
        <v>2272</v>
      </c>
      <c r="CF1005" s="1" t="s">
        <v>117</v>
      </c>
      <c r="CG1005" s="1">
        <v>96950</v>
      </c>
      <c r="CH1005" s="3">
        <v>8.7200000000000006</v>
      </c>
      <c r="CI1005" s="3">
        <v>9</v>
      </c>
      <c r="CJ1005" s="3">
        <v>13.08</v>
      </c>
      <c r="CK1005" s="3">
        <v>13.5</v>
      </c>
      <c r="CL1005" s="1" t="s">
        <v>137</v>
      </c>
      <c r="CN1005" s="1" t="s">
        <v>139</v>
      </c>
      <c r="CP1005" s="1" t="s">
        <v>112</v>
      </c>
      <c r="CQ1005" s="1" t="s">
        <v>111</v>
      </c>
      <c r="CR1005" s="1" t="s">
        <v>112</v>
      </c>
      <c r="CS1005" s="1" t="s">
        <v>111</v>
      </c>
      <c r="CT1005" s="1" t="s">
        <v>138</v>
      </c>
      <c r="CU1005" s="1" t="s">
        <v>111</v>
      </c>
      <c r="CV1005" s="1" t="s">
        <v>138</v>
      </c>
      <c r="CW1005" s="1" t="s">
        <v>3866</v>
      </c>
      <c r="CX1005" s="1">
        <v>16702347000</v>
      </c>
      <c r="CY1005" s="1" t="s">
        <v>3867</v>
      </c>
      <c r="CZ1005" s="1" t="s">
        <v>138</v>
      </c>
      <c r="DA1005" s="1" t="s">
        <v>111</v>
      </c>
      <c r="DB1005" s="1" t="s">
        <v>112</v>
      </c>
    </row>
    <row r="1006" spans="1:111" ht="15.6" customHeight="1" x14ac:dyDescent="0.25">
      <c r="A1006" s="1" t="s">
        <v>12200</v>
      </c>
      <c r="B1006" s="1" t="s">
        <v>238</v>
      </c>
      <c r="C1006" s="2">
        <v>43992.062228587965</v>
      </c>
      <c r="D1006" s="2">
        <v>44106</v>
      </c>
      <c r="E1006" s="1" t="s">
        <v>110</v>
      </c>
      <c r="F1006" s="2">
        <v>44103.833333333336</v>
      </c>
      <c r="G1006" s="1" t="s">
        <v>111</v>
      </c>
      <c r="H1006" s="1" t="s">
        <v>112</v>
      </c>
      <c r="I1006" s="1" t="s">
        <v>112</v>
      </c>
      <c r="J1006" s="1" t="s">
        <v>12201</v>
      </c>
      <c r="K1006" s="1" t="s">
        <v>12202</v>
      </c>
      <c r="L1006" s="1" t="s">
        <v>12203</v>
      </c>
      <c r="M1006" s="1" t="s">
        <v>12204</v>
      </c>
      <c r="N1006" s="1" t="s">
        <v>116</v>
      </c>
      <c r="O1006" s="1" t="s">
        <v>117</v>
      </c>
      <c r="P1006" s="9">
        <v>96950</v>
      </c>
      <c r="Q1006" s="1" t="s">
        <v>118</v>
      </c>
      <c r="R1006" s="1" t="s">
        <v>138</v>
      </c>
      <c r="S1006" s="1">
        <v>16702883398</v>
      </c>
      <c r="U1006" s="1">
        <v>42499</v>
      </c>
      <c r="V1006" s="1" t="s">
        <v>119</v>
      </c>
      <c r="X1006" s="1" t="s">
        <v>5760</v>
      </c>
      <c r="Y1006" s="1" t="s">
        <v>12205</v>
      </c>
      <c r="AA1006" s="1" t="s">
        <v>357</v>
      </c>
      <c r="AB1006" s="1" t="s">
        <v>12206</v>
      </c>
      <c r="AC1006" s="1" t="s">
        <v>12204</v>
      </c>
      <c r="AD1006" s="1" t="s">
        <v>116</v>
      </c>
      <c r="AE1006" s="1" t="s">
        <v>117</v>
      </c>
      <c r="AF1006" s="9">
        <v>96950</v>
      </c>
      <c r="AG1006" s="1" t="s">
        <v>118</v>
      </c>
      <c r="AH1006" s="1" t="s">
        <v>138</v>
      </c>
      <c r="AI1006" s="1">
        <v>16702883398</v>
      </c>
      <c r="AK1006" s="1" t="s">
        <v>12207</v>
      </c>
      <c r="BC1006" s="1" t="str">
        <f>"41-4012.00"</f>
        <v>41-4012.00</v>
      </c>
      <c r="BD1006" s="1" t="s">
        <v>313</v>
      </c>
      <c r="BE1006" s="1" t="s">
        <v>12208</v>
      </c>
      <c r="BF1006" s="1" t="s">
        <v>12209</v>
      </c>
      <c r="BG1006" s="1">
        <v>1</v>
      </c>
      <c r="BH1006" s="1">
        <v>1</v>
      </c>
      <c r="BI1006" s="2">
        <v>44105</v>
      </c>
      <c r="BJ1006" s="2">
        <v>45199</v>
      </c>
      <c r="BK1006" s="2">
        <v>44106</v>
      </c>
      <c r="BL1006" s="2">
        <v>45199</v>
      </c>
      <c r="BM1006" s="1">
        <v>35</v>
      </c>
      <c r="BN1006" s="1">
        <v>0</v>
      </c>
      <c r="BO1006" s="1">
        <v>7</v>
      </c>
      <c r="BP1006" s="1">
        <v>7</v>
      </c>
      <c r="BQ1006" s="1">
        <v>7</v>
      </c>
      <c r="BR1006" s="1">
        <v>7</v>
      </c>
      <c r="BS1006" s="1">
        <v>7</v>
      </c>
      <c r="BT1006" s="1">
        <v>0</v>
      </c>
      <c r="BU1006" s="1" t="str">
        <f>"8:00 AM"</f>
        <v>8:00 AM</v>
      </c>
      <c r="BV1006" s="1" t="str">
        <f>"4:00 PM"</f>
        <v>4:00 PM</v>
      </c>
      <c r="BW1006" s="1" t="s">
        <v>135</v>
      </c>
      <c r="BX1006" s="1">
        <v>0</v>
      </c>
      <c r="BY1006" s="1">
        <v>24</v>
      </c>
      <c r="BZ1006" s="1" t="s">
        <v>112</v>
      </c>
      <c r="CA1006" s="1">
        <v>0</v>
      </c>
      <c r="CB1006" s="1" t="s">
        <v>12210</v>
      </c>
      <c r="CC1006" s="1" t="s">
        <v>12211</v>
      </c>
      <c r="CD1006" s="1" t="s">
        <v>12204</v>
      </c>
      <c r="CE1006" s="1" t="s">
        <v>116</v>
      </c>
      <c r="CF1006" s="1" t="s">
        <v>117</v>
      </c>
      <c r="CG1006" s="1">
        <v>96950</v>
      </c>
      <c r="CH1006" s="3">
        <v>9.27</v>
      </c>
      <c r="CI1006" s="3">
        <v>9.27</v>
      </c>
      <c r="CL1006" s="1" t="s">
        <v>137</v>
      </c>
      <c r="CM1006" s="1" t="s">
        <v>138</v>
      </c>
      <c r="CN1006" s="1" t="s">
        <v>139</v>
      </c>
      <c r="CP1006" s="1" t="s">
        <v>112</v>
      </c>
      <c r="CQ1006" s="1" t="s">
        <v>111</v>
      </c>
      <c r="CR1006" s="1" t="s">
        <v>111</v>
      </c>
      <c r="CS1006" s="1" t="s">
        <v>112</v>
      </c>
      <c r="CT1006" s="1" t="s">
        <v>138</v>
      </c>
      <c r="CU1006" s="1" t="s">
        <v>111</v>
      </c>
      <c r="CV1006" s="1" t="s">
        <v>138</v>
      </c>
      <c r="CW1006" s="1" t="s">
        <v>138</v>
      </c>
      <c r="CX1006" s="1">
        <v>16702883398</v>
      </c>
      <c r="CY1006" s="1" t="s">
        <v>12207</v>
      </c>
      <c r="CZ1006" s="1" t="s">
        <v>138</v>
      </c>
      <c r="DA1006" s="1" t="s">
        <v>111</v>
      </c>
      <c r="DB1006" s="1" t="s">
        <v>112</v>
      </c>
    </row>
    <row r="1007" spans="1:111" ht="15.6" customHeight="1" x14ac:dyDescent="0.25">
      <c r="A1007" s="1" t="s">
        <v>12214</v>
      </c>
      <c r="B1007" s="1" t="s">
        <v>238</v>
      </c>
      <c r="C1007" s="2">
        <v>44032.107451157404</v>
      </c>
      <c r="D1007" s="2">
        <v>44111</v>
      </c>
      <c r="E1007" s="1" t="s">
        <v>110</v>
      </c>
      <c r="F1007" s="2">
        <v>44103.833333333336</v>
      </c>
      <c r="G1007" s="1" t="s">
        <v>111</v>
      </c>
      <c r="H1007" s="1" t="s">
        <v>112</v>
      </c>
      <c r="I1007" s="1" t="s">
        <v>112</v>
      </c>
      <c r="J1007" s="1" t="s">
        <v>206</v>
      </c>
      <c r="K1007" s="1" t="s">
        <v>207</v>
      </c>
      <c r="L1007" s="1" t="s">
        <v>217</v>
      </c>
      <c r="M1007" s="1" t="s">
        <v>209</v>
      </c>
      <c r="N1007" s="1" t="s">
        <v>116</v>
      </c>
      <c r="O1007" s="1" t="s">
        <v>117</v>
      </c>
      <c r="P1007" s="9">
        <v>96950</v>
      </c>
      <c r="Q1007" s="1" t="s">
        <v>118</v>
      </c>
      <c r="R1007" s="1" t="s">
        <v>138</v>
      </c>
      <c r="S1007" s="1">
        <v>16702356678</v>
      </c>
      <c r="U1007" s="1">
        <v>236115</v>
      </c>
      <c r="V1007" s="1" t="s">
        <v>119</v>
      </c>
      <c r="X1007" s="1" t="s">
        <v>12215</v>
      </c>
      <c r="Y1007" s="1" t="s">
        <v>5368</v>
      </c>
      <c r="Z1007" s="1" t="s">
        <v>12216</v>
      </c>
      <c r="AA1007" s="1" t="s">
        <v>12217</v>
      </c>
      <c r="AB1007" s="1" t="s">
        <v>217</v>
      </c>
      <c r="AC1007" s="1" t="s">
        <v>209</v>
      </c>
      <c r="AD1007" s="1" t="s">
        <v>116</v>
      </c>
      <c r="AE1007" s="1" t="s">
        <v>117</v>
      </c>
      <c r="AF1007" s="9">
        <v>96950</v>
      </c>
      <c r="AG1007" s="1" t="s">
        <v>118</v>
      </c>
      <c r="AH1007" s="1" t="s">
        <v>138</v>
      </c>
      <c r="AI1007" s="1">
        <v>16702356678</v>
      </c>
      <c r="AK1007" s="1" t="s">
        <v>213</v>
      </c>
      <c r="BC1007" s="1" t="str">
        <f>"37-1012.00"</f>
        <v>37-1012.00</v>
      </c>
      <c r="BD1007" s="1" t="s">
        <v>7617</v>
      </c>
      <c r="BE1007" s="1" t="s">
        <v>12218</v>
      </c>
      <c r="BF1007" s="1" t="s">
        <v>12217</v>
      </c>
      <c r="BG1007" s="1">
        <v>1</v>
      </c>
      <c r="BH1007" s="1">
        <v>1</v>
      </c>
      <c r="BI1007" s="2">
        <v>44105</v>
      </c>
      <c r="BJ1007" s="2">
        <v>45199</v>
      </c>
      <c r="BK1007" s="2">
        <v>44111</v>
      </c>
      <c r="BL1007" s="2">
        <v>45199</v>
      </c>
      <c r="BM1007" s="1">
        <v>35</v>
      </c>
      <c r="BN1007" s="1">
        <v>0</v>
      </c>
      <c r="BO1007" s="1">
        <v>7</v>
      </c>
      <c r="BP1007" s="1">
        <v>7</v>
      </c>
      <c r="BQ1007" s="1">
        <v>7</v>
      </c>
      <c r="BR1007" s="1">
        <v>7</v>
      </c>
      <c r="BS1007" s="1">
        <v>7</v>
      </c>
      <c r="BT1007" s="1">
        <v>0</v>
      </c>
      <c r="BU1007" s="1" t="str">
        <f>"9:00 AM"</f>
        <v>9:00 AM</v>
      </c>
      <c r="BV1007" s="1" t="str">
        <f t="shared" ref="BV1007:BV1013" si="30">"5:00 PM"</f>
        <v>5:00 PM</v>
      </c>
      <c r="BW1007" s="1" t="s">
        <v>135</v>
      </c>
      <c r="BX1007" s="1">
        <v>0</v>
      </c>
      <c r="BY1007" s="1">
        <v>24</v>
      </c>
      <c r="BZ1007" s="1" t="s">
        <v>111</v>
      </c>
      <c r="CA1007" s="1">
        <v>4</v>
      </c>
      <c r="CB1007" s="4" t="s">
        <v>12219</v>
      </c>
      <c r="CC1007" s="1" t="s">
        <v>217</v>
      </c>
      <c r="CD1007" s="1" t="s">
        <v>209</v>
      </c>
      <c r="CE1007" s="1" t="s">
        <v>116</v>
      </c>
      <c r="CF1007" s="1" t="s">
        <v>117</v>
      </c>
      <c r="CG1007" s="1">
        <v>96950</v>
      </c>
      <c r="CH1007" s="3">
        <v>12.94</v>
      </c>
      <c r="CI1007" s="3">
        <v>12.94</v>
      </c>
      <c r="CJ1007" s="3">
        <v>19.41</v>
      </c>
      <c r="CK1007" s="3">
        <v>19.41</v>
      </c>
      <c r="CL1007" s="1" t="s">
        <v>137</v>
      </c>
      <c r="CM1007" s="1" t="s">
        <v>138</v>
      </c>
      <c r="CN1007" s="1" t="s">
        <v>139</v>
      </c>
      <c r="CP1007" s="1" t="s">
        <v>112</v>
      </c>
      <c r="CQ1007" s="1" t="s">
        <v>111</v>
      </c>
      <c r="CR1007" s="1" t="s">
        <v>112</v>
      </c>
      <c r="CS1007" s="1" t="s">
        <v>111</v>
      </c>
      <c r="CT1007" s="1" t="s">
        <v>138</v>
      </c>
      <c r="CU1007" s="1" t="s">
        <v>138</v>
      </c>
      <c r="CV1007" s="1" t="s">
        <v>138</v>
      </c>
      <c r="CW1007" s="1" t="s">
        <v>219</v>
      </c>
      <c r="CX1007" s="1">
        <v>16702356678</v>
      </c>
      <c r="CY1007" s="1" t="s">
        <v>213</v>
      </c>
      <c r="CZ1007" s="1" t="s">
        <v>138</v>
      </c>
      <c r="DA1007" s="1" t="s">
        <v>111</v>
      </c>
      <c r="DB1007" s="1" t="s">
        <v>112</v>
      </c>
    </row>
    <row r="1008" spans="1:111" ht="15.6" customHeight="1" x14ac:dyDescent="0.25">
      <c r="A1008" s="1" t="s">
        <v>12243</v>
      </c>
      <c r="B1008" s="1" t="s">
        <v>238</v>
      </c>
      <c r="C1008" s="2">
        <v>44137.108700694444</v>
      </c>
      <c r="D1008" s="2">
        <v>44182</v>
      </c>
      <c r="E1008" s="1" t="s">
        <v>110</v>
      </c>
      <c r="F1008" s="2">
        <v>44103.833333333336</v>
      </c>
      <c r="G1008" s="1" t="s">
        <v>112</v>
      </c>
      <c r="H1008" s="1" t="s">
        <v>112</v>
      </c>
      <c r="I1008" s="1" t="s">
        <v>112</v>
      </c>
      <c r="J1008" s="1" t="s">
        <v>2519</v>
      </c>
      <c r="K1008" s="1" t="s">
        <v>2520</v>
      </c>
      <c r="L1008" s="1" t="s">
        <v>2521</v>
      </c>
      <c r="M1008" s="1" t="s">
        <v>2522</v>
      </c>
      <c r="N1008" s="1" t="s">
        <v>116</v>
      </c>
      <c r="O1008" s="1" t="s">
        <v>117</v>
      </c>
      <c r="P1008" s="9">
        <v>96950</v>
      </c>
      <c r="Q1008" s="1" t="s">
        <v>118</v>
      </c>
      <c r="S1008" s="1">
        <v>16702346284</v>
      </c>
      <c r="U1008" s="1">
        <v>7139</v>
      </c>
      <c r="V1008" s="1" t="s">
        <v>119</v>
      </c>
      <c r="X1008" s="1" t="s">
        <v>2523</v>
      </c>
      <c r="Y1008" s="1" t="s">
        <v>2524</v>
      </c>
      <c r="AA1008" s="1" t="s">
        <v>245</v>
      </c>
      <c r="AB1008" s="1" t="s">
        <v>2522</v>
      </c>
      <c r="AD1008" s="1" t="s">
        <v>116</v>
      </c>
      <c r="AE1008" s="1" t="s">
        <v>117</v>
      </c>
      <c r="AF1008" s="9">
        <v>96950</v>
      </c>
      <c r="AG1008" s="1" t="s">
        <v>118</v>
      </c>
      <c r="AI1008" s="1">
        <v>16702346284</v>
      </c>
      <c r="AK1008" s="1" t="s">
        <v>2525</v>
      </c>
      <c r="BC1008" s="1" t="str">
        <f>"25-3021.00"</f>
        <v>25-3021.00</v>
      </c>
      <c r="BD1008" s="1" t="s">
        <v>327</v>
      </c>
      <c r="BE1008" s="1" t="s">
        <v>2526</v>
      </c>
      <c r="BF1008" s="1" t="s">
        <v>2527</v>
      </c>
      <c r="BG1008" s="1">
        <v>1</v>
      </c>
      <c r="BH1008" s="1">
        <v>1</v>
      </c>
      <c r="BI1008" s="2">
        <v>44105</v>
      </c>
      <c r="BJ1008" s="2">
        <v>44469</v>
      </c>
      <c r="BK1008" s="2">
        <v>44182</v>
      </c>
      <c r="BL1008" s="2">
        <v>44469</v>
      </c>
      <c r="BM1008" s="1">
        <v>35</v>
      </c>
      <c r="BN1008" s="1">
        <v>0</v>
      </c>
      <c r="BO1008" s="1">
        <v>7</v>
      </c>
      <c r="BP1008" s="1">
        <v>7</v>
      </c>
      <c r="BQ1008" s="1">
        <v>7</v>
      </c>
      <c r="BR1008" s="1">
        <v>7</v>
      </c>
      <c r="BS1008" s="1">
        <v>7</v>
      </c>
      <c r="BT1008" s="1">
        <v>0</v>
      </c>
      <c r="BU1008" s="1" t="str">
        <f>"9:00 AM"</f>
        <v>9:00 AM</v>
      </c>
      <c r="BV1008" s="1" t="str">
        <f t="shared" si="30"/>
        <v>5:00 PM</v>
      </c>
      <c r="BW1008" s="1" t="s">
        <v>230</v>
      </c>
      <c r="BX1008" s="1">
        <v>0</v>
      </c>
      <c r="BY1008" s="1">
        <v>24</v>
      </c>
      <c r="BZ1008" s="1" t="s">
        <v>112</v>
      </c>
      <c r="CA1008" s="1">
        <v>0</v>
      </c>
      <c r="CB1008" s="1" t="s">
        <v>12244</v>
      </c>
      <c r="CC1008" s="1" t="s">
        <v>560</v>
      </c>
      <c r="CD1008" s="1" t="s">
        <v>2522</v>
      </c>
      <c r="CE1008" s="1" t="s">
        <v>116</v>
      </c>
      <c r="CF1008" s="1" t="s">
        <v>117</v>
      </c>
      <c r="CG1008" s="1">
        <v>96950</v>
      </c>
      <c r="CH1008" s="3">
        <v>22.66</v>
      </c>
      <c r="CI1008" s="3">
        <v>22.66</v>
      </c>
      <c r="CJ1008" s="3">
        <v>33.99</v>
      </c>
      <c r="CK1008" s="3">
        <v>33.99</v>
      </c>
      <c r="CL1008" s="1" t="s">
        <v>137</v>
      </c>
      <c r="CN1008" s="1" t="s">
        <v>139</v>
      </c>
      <c r="CP1008" s="1" t="s">
        <v>112</v>
      </c>
      <c r="CQ1008" s="1" t="s">
        <v>111</v>
      </c>
      <c r="CR1008" s="1" t="s">
        <v>111</v>
      </c>
      <c r="CS1008" s="1" t="s">
        <v>111</v>
      </c>
      <c r="CT1008" s="1" t="s">
        <v>111</v>
      </c>
      <c r="CU1008" s="1" t="s">
        <v>111</v>
      </c>
      <c r="CV1008" s="1" t="s">
        <v>111</v>
      </c>
      <c r="CW1008" s="1" t="s">
        <v>1004</v>
      </c>
      <c r="CX1008" s="1">
        <v>16702346284</v>
      </c>
      <c r="CY1008" s="1" t="s">
        <v>2525</v>
      </c>
      <c r="CZ1008" s="1" t="s">
        <v>138</v>
      </c>
      <c r="DA1008" s="1" t="s">
        <v>111</v>
      </c>
      <c r="DB1008" s="1" t="s">
        <v>112</v>
      </c>
    </row>
    <row r="1009" spans="1:111" ht="15.6" customHeight="1" x14ac:dyDescent="0.25">
      <c r="A1009" s="1" t="s">
        <v>12260</v>
      </c>
      <c r="B1009" s="1" t="s">
        <v>238</v>
      </c>
      <c r="C1009" s="2">
        <v>44135.148319097221</v>
      </c>
      <c r="D1009" s="2">
        <v>44168</v>
      </c>
      <c r="E1009" s="1" t="s">
        <v>180</v>
      </c>
      <c r="G1009" s="1" t="s">
        <v>112</v>
      </c>
      <c r="H1009" s="1" t="s">
        <v>112</v>
      </c>
      <c r="I1009" s="1" t="s">
        <v>112</v>
      </c>
      <c r="J1009" s="1" t="s">
        <v>10990</v>
      </c>
      <c r="K1009" s="1" t="s">
        <v>8561</v>
      </c>
      <c r="L1009" s="1" t="s">
        <v>8562</v>
      </c>
      <c r="M1009" s="1" t="s">
        <v>10991</v>
      </c>
      <c r="N1009" s="1" t="s">
        <v>116</v>
      </c>
      <c r="O1009" s="1" t="s">
        <v>117</v>
      </c>
      <c r="P1009" s="9">
        <v>96950</v>
      </c>
      <c r="Q1009" s="1" t="s">
        <v>118</v>
      </c>
      <c r="R1009" s="1" t="s">
        <v>138</v>
      </c>
      <c r="S1009" s="1">
        <v>16702882288</v>
      </c>
      <c r="T1009" s="1">
        <v>106</v>
      </c>
      <c r="U1009" s="1">
        <v>44413</v>
      </c>
      <c r="V1009" s="1" t="s">
        <v>119</v>
      </c>
      <c r="X1009" s="1" t="s">
        <v>8564</v>
      </c>
      <c r="Y1009" s="1" t="s">
        <v>3363</v>
      </c>
      <c r="Z1009" s="1" t="s">
        <v>138</v>
      </c>
      <c r="AA1009" s="1" t="s">
        <v>8565</v>
      </c>
      <c r="AB1009" s="1" t="s">
        <v>8562</v>
      </c>
      <c r="AC1009" s="1" t="s">
        <v>10991</v>
      </c>
      <c r="AD1009" s="1" t="s">
        <v>167</v>
      </c>
      <c r="AE1009" s="1" t="s">
        <v>117</v>
      </c>
      <c r="AF1009" s="9">
        <v>96950</v>
      </c>
      <c r="AG1009" s="1" t="s">
        <v>118</v>
      </c>
      <c r="AH1009" s="1" t="s">
        <v>138</v>
      </c>
      <c r="AI1009" s="1">
        <v>16702882288</v>
      </c>
      <c r="AJ1009" s="1">
        <v>106</v>
      </c>
      <c r="AK1009" s="1" t="s">
        <v>8566</v>
      </c>
      <c r="BC1009" s="1" t="str">
        <f>"43-5081.01"</f>
        <v>43-5081.01</v>
      </c>
      <c r="BD1009" s="1" t="s">
        <v>132</v>
      </c>
      <c r="BE1009" s="1" t="s">
        <v>11245</v>
      </c>
      <c r="BF1009" s="1" t="s">
        <v>11246</v>
      </c>
      <c r="BG1009" s="1">
        <v>1</v>
      </c>
      <c r="BH1009" s="1">
        <v>1</v>
      </c>
      <c r="BI1009" s="2">
        <v>44193</v>
      </c>
      <c r="BJ1009" s="2">
        <v>44557</v>
      </c>
      <c r="BK1009" s="2">
        <v>44193</v>
      </c>
      <c r="BL1009" s="2">
        <v>44557</v>
      </c>
      <c r="BM1009" s="1">
        <v>40</v>
      </c>
      <c r="BN1009" s="1">
        <v>0</v>
      </c>
      <c r="BO1009" s="1">
        <v>7</v>
      </c>
      <c r="BP1009" s="1">
        <v>6.5</v>
      </c>
      <c r="BQ1009" s="1">
        <v>6.5</v>
      </c>
      <c r="BR1009" s="1">
        <v>6.5</v>
      </c>
      <c r="BS1009" s="1">
        <v>6.5</v>
      </c>
      <c r="BT1009" s="1">
        <v>7</v>
      </c>
      <c r="BU1009" s="1" t="str">
        <f>"8:00 AM"</f>
        <v>8:00 AM</v>
      </c>
      <c r="BV1009" s="1" t="str">
        <f t="shared" si="30"/>
        <v>5:00 PM</v>
      </c>
      <c r="BW1009" s="1" t="s">
        <v>135</v>
      </c>
      <c r="BX1009" s="1">
        <v>0</v>
      </c>
      <c r="BY1009" s="1">
        <v>12</v>
      </c>
      <c r="BZ1009" s="1" t="s">
        <v>112</v>
      </c>
      <c r="CA1009" s="1">
        <v>0</v>
      </c>
      <c r="CB1009" s="1" t="s">
        <v>11247</v>
      </c>
      <c r="CC1009" s="1" t="s">
        <v>8562</v>
      </c>
      <c r="CD1009" s="1" t="s">
        <v>8563</v>
      </c>
      <c r="CE1009" s="1" t="s">
        <v>116</v>
      </c>
      <c r="CF1009" s="1" t="s">
        <v>117</v>
      </c>
      <c r="CG1009" s="1">
        <v>96950</v>
      </c>
      <c r="CH1009" s="3">
        <v>7.58</v>
      </c>
      <c r="CI1009" s="3">
        <v>9</v>
      </c>
      <c r="CJ1009" s="3">
        <v>11.37</v>
      </c>
      <c r="CK1009" s="3">
        <v>13.5</v>
      </c>
      <c r="CL1009" s="1" t="s">
        <v>137</v>
      </c>
      <c r="CM1009" s="1" t="s">
        <v>138</v>
      </c>
      <c r="CN1009" s="1" t="s">
        <v>139</v>
      </c>
      <c r="CP1009" s="1" t="s">
        <v>112</v>
      </c>
      <c r="CQ1009" s="1" t="s">
        <v>111</v>
      </c>
      <c r="CR1009" s="1" t="s">
        <v>112</v>
      </c>
      <c r="CS1009" s="1" t="s">
        <v>111</v>
      </c>
      <c r="CT1009" s="1" t="s">
        <v>138</v>
      </c>
      <c r="CU1009" s="1" t="s">
        <v>111</v>
      </c>
      <c r="CV1009" s="1" t="s">
        <v>111</v>
      </c>
      <c r="CW1009" s="1" t="s">
        <v>10994</v>
      </c>
      <c r="CX1009" s="1">
        <v>16702882288</v>
      </c>
      <c r="CY1009" s="1" t="s">
        <v>8566</v>
      </c>
      <c r="CZ1009" s="1" t="s">
        <v>138</v>
      </c>
      <c r="DA1009" s="1" t="s">
        <v>111</v>
      </c>
      <c r="DB1009" s="1" t="s">
        <v>112</v>
      </c>
    </row>
    <row r="1010" spans="1:111" ht="15.6" customHeight="1" x14ac:dyDescent="0.25">
      <c r="A1010" s="1" t="s">
        <v>12302</v>
      </c>
      <c r="B1010" s="1" t="s">
        <v>238</v>
      </c>
      <c r="C1010" s="2">
        <v>44137.802897685186</v>
      </c>
      <c r="D1010" s="2">
        <v>44176</v>
      </c>
      <c r="E1010" s="1" t="s">
        <v>180</v>
      </c>
      <c r="G1010" s="1" t="s">
        <v>112</v>
      </c>
      <c r="H1010" s="1" t="s">
        <v>112</v>
      </c>
      <c r="I1010" s="1" t="s">
        <v>112</v>
      </c>
      <c r="J1010" s="1" t="s">
        <v>2073</v>
      </c>
      <c r="K1010" s="1" t="s">
        <v>2074</v>
      </c>
      <c r="L1010" s="1" t="s">
        <v>2078</v>
      </c>
      <c r="M1010" s="1" t="s">
        <v>2075</v>
      </c>
      <c r="N1010" s="1" t="s">
        <v>116</v>
      </c>
      <c r="O1010" s="1" t="s">
        <v>117</v>
      </c>
      <c r="P1010" s="9">
        <v>96950</v>
      </c>
      <c r="Q1010" s="1" t="s">
        <v>118</v>
      </c>
      <c r="S1010" s="1">
        <v>16702353602</v>
      </c>
      <c r="U1010" s="1">
        <v>33995</v>
      </c>
      <c r="V1010" s="1" t="s">
        <v>119</v>
      </c>
      <c r="X1010" s="1" t="s">
        <v>656</v>
      </c>
      <c r="Y1010" s="1" t="s">
        <v>12303</v>
      </c>
      <c r="AA1010" s="1" t="s">
        <v>973</v>
      </c>
      <c r="AB1010" s="1" t="s">
        <v>12304</v>
      </c>
      <c r="AD1010" s="1" t="s">
        <v>167</v>
      </c>
      <c r="AE1010" s="1" t="s">
        <v>117</v>
      </c>
      <c r="AF1010" s="9">
        <v>96950</v>
      </c>
      <c r="AG1010" s="1" t="s">
        <v>118</v>
      </c>
      <c r="AI1010" s="1">
        <v>16702353602</v>
      </c>
      <c r="AK1010" s="1" t="s">
        <v>2079</v>
      </c>
      <c r="BC1010" s="1" t="str">
        <f>"11-1021.00"</f>
        <v>11-1021.00</v>
      </c>
      <c r="BD1010" s="1" t="s">
        <v>248</v>
      </c>
      <c r="BE1010" s="1" t="s">
        <v>12305</v>
      </c>
      <c r="BF1010" s="1" t="s">
        <v>373</v>
      </c>
      <c r="BG1010" s="1">
        <v>1</v>
      </c>
      <c r="BH1010" s="1">
        <v>1</v>
      </c>
      <c r="BI1010" s="2">
        <v>44256</v>
      </c>
      <c r="BJ1010" s="2">
        <v>44620</v>
      </c>
      <c r="BK1010" s="2">
        <v>44256</v>
      </c>
      <c r="BL1010" s="2">
        <v>44620</v>
      </c>
      <c r="BM1010" s="1">
        <v>40</v>
      </c>
      <c r="BN1010" s="1">
        <v>0</v>
      </c>
      <c r="BO1010" s="1">
        <v>8</v>
      </c>
      <c r="BP1010" s="1">
        <v>8</v>
      </c>
      <c r="BQ1010" s="1">
        <v>8</v>
      </c>
      <c r="BR1010" s="1">
        <v>8</v>
      </c>
      <c r="BS1010" s="1">
        <v>8</v>
      </c>
      <c r="BT1010" s="1">
        <v>0</v>
      </c>
      <c r="BU1010" s="1" t="str">
        <f>"8:00 AM"</f>
        <v>8:00 AM</v>
      </c>
      <c r="BV1010" s="1" t="str">
        <f t="shared" si="30"/>
        <v>5:00 PM</v>
      </c>
      <c r="BW1010" s="1" t="s">
        <v>135</v>
      </c>
      <c r="BX1010" s="1">
        <v>0</v>
      </c>
      <c r="BY1010" s="1">
        <v>12</v>
      </c>
      <c r="BZ1010" s="1" t="s">
        <v>111</v>
      </c>
      <c r="CA1010" s="1">
        <v>2</v>
      </c>
      <c r="CB1010" s="1" t="s">
        <v>12306</v>
      </c>
      <c r="CC1010" s="1" t="s">
        <v>2075</v>
      </c>
      <c r="CE1010" s="1" t="s">
        <v>116</v>
      </c>
      <c r="CF1010" s="1" t="s">
        <v>117</v>
      </c>
      <c r="CG1010" s="1">
        <v>96950</v>
      </c>
      <c r="CH1010" s="3">
        <v>23</v>
      </c>
      <c r="CI1010" s="3">
        <v>23</v>
      </c>
      <c r="CJ1010" s="3">
        <v>34.5</v>
      </c>
      <c r="CK1010" s="3">
        <v>34.5</v>
      </c>
      <c r="CL1010" s="1" t="s">
        <v>137</v>
      </c>
      <c r="CM1010" s="1" t="s">
        <v>362</v>
      </c>
      <c r="CN1010" s="1" t="s">
        <v>139</v>
      </c>
      <c r="CP1010" s="1" t="s">
        <v>112</v>
      </c>
      <c r="CQ1010" s="1" t="s">
        <v>111</v>
      </c>
      <c r="CR1010" s="1" t="s">
        <v>112</v>
      </c>
      <c r="CS1010" s="1" t="s">
        <v>111</v>
      </c>
      <c r="CT1010" s="1" t="s">
        <v>138</v>
      </c>
      <c r="CU1010" s="1" t="s">
        <v>111</v>
      </c>
      <c r="CV1010" s="1" t="s">
        <v>138</v>
      </c>
      <c r="CW1010" s="1" t="s">
        <v>362</v>
      </c>
      <c r="CX1010" s="1">
        <v>16702353602</v>
      </c>
      <c r="CY1010" s="1" t="s">
        <v>2079</v>
      </c>
      <c r="CZ1010" s="1" t="s">
        <v>138</v>
      </c>
      <c r="DA1010" s="1" t="s">
        <v>111</v>
      </c>
      <c r="DB1010" s="1" t="s">
        <v>112</v>
      </c>
    </row>
    <row r="1011" spans="1:111" ht="15.6" customHeight="1" x14ac:dyDescent="0.25">
      <c r="A1011" s="1" t="s">
        <v>12317</v>
      </c>
      <c r="B1011" s="1" t="s">
        <v>238</v>
      </c>
      <c r="C1011" s="2">
        <v>44061.971748842596</v>
      </c>
      <c r="D1011" s="2">
        <v>44123</v>
      </c>
      <c r="E1011" s="1" t="s">
        <v>180</v>
      </c>
      <c r="G1011" s="1" t="s">
        <v>112</v>
      </c>
      <c r="H1011" s="1" t="s">
        <v>112</v>
      </c>
      <c r="I1011" s="1" t="s">
        <v>112</v>
      </c>
      <c r="J1011" s="1" t="s">
        <v>351</v>
      </c>
      <c r="K1011" s="1" t="s">
        <v>138</v>
      </c>
      <c r="L1011" s="1" t="s">
        <v>352</v>
      </c>
      <c r="M1011" s="1" t="s">
        <v>353</v>
      </c>
      <c r="N1011" s="1" t="s">
        <v>116</v>
      </c>
      <c r="O1011" s="1" t="s">
        <v>117</v>
      </c>
      <c r="P1011" s="9">
        <v>96950</v>
      </c>
      <c r="Q1011" s="1" t="s">
        <v>118</v>
      </c>
      <c r="R1011" s="1" t="s">
        <v>138</v>
      </c>
      <c r="S1011" s="1">
        <v>16702873622</v>
      </c>
      <c r="U1011" s="1">
        <v>5613</v>
      </c>
      <c r="V1011" s="1" t="s">
        <v>119</v>
      </c>
      <c r="X1011" s="1" t="s">
        <v>354</v>
      </c>
      <c r="Y1011" s="1" t="s">
        <v>355</v>
      </c>
      <c r="Z1011" s="1" t="s">
        <v>356</v>
      </c>
      <c r="AA1011" s="1" t="s">
        <v>357</v>
      </c>
      <c r="AB1011" s="1" t="s">
        <v>352</v>
      </c>
      <c r="AC1011" s="1" t="s">
        <v>353</v>
      </c>
      <c r="AD1011" s="1" t="s">
        <v>116</v>
      </c>
      <c r="AE1011" s="1" t="s">
        <v>117</v>
      </c>
      <c r="AF1011" s="9">
        <v>96950</v>
      </c>
      <c r="AG1011" s="1" t="s">
        <v>118</v>
      </c>
      <c r="AH1011" s="1" t="s">
        <v>138</v>
      </c>
      <c r="AI1011" s="1">
        <v>16702873622</v>
      </c>
      <c r="AK1011" s="1" t="s">
        <v>358</v>
      </c>
      <c r="BC1011" s="1" t="str">
        <f>"49-9071.00"</f>
        <v>49-9071.00</v>
      </c>
      <c r="BD1011" s="1" t="s">
        <v>214</v>
      </c>
      <c r="BE1011" s="1" t="s">
        <v>12318</v>
      </c>
      <c r="BF1011" s="1" t="s">
        <v>12319</v>
      </c>
      <c r="BG1011" s="1">
        <v>6</v>
      </c>
      <c r="BH1011" s="1">
        <v>6</v>
      </c>
      <c r="BI1011" s="2">
        <v>44105</v>
      </c>
      <c r="BJ1011" s="2">
        <v>44469</v>
      </c>
      <c r="BK1011" s="2">
        <v>44123</v>
      </c>
      <c r="BL1011" s="2">
        <v>44469</v>
      </c>
      <c r="BM1011" s="1">
        <v>40</v>
      </c>
      <c r="BN1011" s="1">
        <v>0</v>
      </c>
      <c r="BO1011" s="1">
        <v>8</v>
      </c>
      <c r="BP1011" s="1">
        <v>8</v>
      </c>
      <c r="BQ1011" s="1">
        <v>8</v>
      </c>
      <c r="BR1011" s="1">
        <v>8</v>
      </c>
      <c r="BS1011" s="1">
        <v>8</v>
      </c>
      <c r="BT1011" s="1">
        <v>0</v>
      </c>
      <c r="BU1011" s="1" t="str">
        <f>"8:00 AM"</f>
        <v>8:00 AM</v>
      </c>
      <c r="BV1011" s="1" t="str">
        <f t="shared" si="30"/>
        <v>5:00 PM</v>
      </c>
      <c r="BW1011" s="1" t="s">
        <v>135</v>
      </c>
      <c r="BX1011" s="1">
        <v>0</v>
      </c>
      <c r="BY1011" s="1">
        <v>24</v>
      </c>
      <c r="BZ1011" s="1" t="s">
        <v>112</v>
      </c>
      <c r="CA1011" s="1">
        <v>0</v>
      </c>
      <c r="CB1011" s="1" t="s">
        <v>362</v>
      </c>
      <c r="CC1011" s="1" t="s">
        <v>353</v>
      </c>
      <c r="CD1011" s="1" t="s">
        <v>138</v>
      </c>
      <c r="CE1011" s="1" t="s">
        <v>116</v>
      </c>
      <c r="CF1011" s="1" t="s">
        <v>117</v>
      </c>
      <c r="CG1011" s="1">
        <v>96950</v>
      </c>
      <c r="CH1011" s="3">
        <v>12.64</v>
      </c>
      <c r="CI1011" s="3">
        <v>12.64</v>
      </c>
      <c r="CJ1011" s="3">
        <v>18.96</v>
      </c>
      <c r="CK1011" s="3">
        <v>18.96</v>
      </c>
      <c r="CL1011" s="1" t="s">
        <v>137</v>
      </c>
      <c r="CM1011" s="1" t="s">
        <v>138</v>
      </c>
      <c r="CN1011" s="1" t="s">
        <v>139</v>
      </c>
      <c r="CP1011" s="1" t="s">
        <v>111</v>
      </c>
      <c r="CQ1011" s="1" t="s">
        <v>111</v>
      </c>
      <c r="CR1011" s="1" t="s">
        <v>111</v>
      </c>
      <c r="CS1011" s="1" t="s">
        <v>111</v>
      </c>
      <c r="CT1011" s="1" t="s">
        <v>138</v>
      </c>
      <c r="CU1011" s="1" t="s">
        <v>111</v>
      </c>
      <c r="CV1011" s="1" t="s">
        <v>138</v>
      </c>
      <c r="CW1011" s="1" t="s">
        <v>138</v>
      </c>
      <c r="CX1011" s="1">
        <v>16702873622</v>
      </c>
      <c r="CY1011" s="1" t="s">
        <v>358</v>
      </c>
      <c r="CZ1011" s="1" t="s">
        <v>138</v>
      </c>
      <c r="DA1011" s="1" t="s">
        <v>111</v>
      </c>
      <c r="DB1011" s="1" t="s">
        <v>112</v>
      </c>
    </row>
    <row r="1012" spans="1:111" ht="15.6" customHeight="1" x14ac:dyDescent="0.25">
      <c r="A1012" s="1" t="s">
        <v>12340</v>
      </c>
      <c r="B1012" s="1" t="s">
        <v>238</v>
      </c>
      <c r="C1012" s="2">
        <v>44044.000837962965</v>
      </c>
      <c r="D1012" s="2">
        <v>44111</v>
      </c>
      <c r="E1012" s="1" t="s">
        <v>110</v>
      </c>
      <c r="F1012" s="2">
        <v>44103.833333333336</v>
      </c>
      <c r="G1012" s="1" t="s">
        <v>111</v>
      </c>
      <c r="H1012" s="1" t="s">
        <v>112</v>
      </c>
      <c r="I1012" s="1" t="s">
        <v>112</v>
      </c>
      <c r="J1012" s="1" t="s">
        <v>366</v>
      </c>
      <c r="K1012" s="1" t="s">
        <v>12341</v>
      </c>
      <c r="L1012" s="1" t="s">
        <v>5773</v>
      </c>
      <c r="M1012" s="1" t="s">
        <v>12342</v>
      </c>
      <c r="N1012" s="1" t="s">
        <v>116</v>
      </c>
      <c r="O1012" s="1" t="s">
        <v>117</v>
      </c>
      <c r="P1012" s="9">
        <v>96950</v>
      </c>
      <c r="Q1012" s="1" t="s">
        <v>118</v>
      </c>
      <c r="R1012" s="1" t="s">
        <v>138</v>
      </c>
      <c r="S1012" s="1">
        <v>16702346278</v>
      </c>
      <c r="U1012" s="1">
        <v>561410</v>
      </c>
      <c r="V1012" s="1" t="s">
        <v>119</v>
      </c>
      <c r="X1012" s="1" t="s">
        <v>370</v>
      </c>
      <c r="Y1012" s="1" t="s">
        <v>371</v>
      </c>
      <c r="Z1012" s="1" t="s">
        <v>372</v>
      </c>
      <c r="AA1012" s="1" t="s">
        <v>373</v>
      </c>
      <c r="AB1012" s="1" t="s">
        <v>5773</v>
      </c>
      <c r="AC1012" s="1" t="s">
        <v>12342</v>
      </c>
      <c r="AD1012" s="1" t="s">
        <v>116</v>
      </c>
      <c r="AE1012" s="1" t="s">
        <v>117</v>
      </c>
      <c r="AF1012" s="9">
        <v>96950</v>
      </c>
      <c r="AG1012" s="1" t="s">
        <v>118</v>
      </c>
      <c r="AH1012" s="1" t="s">
        <v>138</v>
      </c>
      <c r="AI1012" s="1">
        <v>16702346278</v>
      </c>
      <c r="AK1012" s="1" t="s">
        <v>374</v>
      </c>
      <c r="BC1012" s="1" t="str">
        <f>"43-3031.00"</f>
        <v>43-3031.00</v>
      </c>
      <c r="BD1012" s="1" t="s">
        <v>389</v>
      </c>
      <c r="BE1012" s="1" t="s">
        <v>12343</v>
      </c>
      <c r="BF1012" s="1" t="s">
        <v>2934</v>
      </c>
      <c r="BG1012" s="1">
        <v>1</v>
      </c>
      <c r="BH1012" s="1">
        <v>1</v>
      </c>
      <c r="BI1012" s="2">
        <v>44105</v>
      </c>
      <c r="BJ1012" s="2">
        <v>45199</v>
      </c>
      <c r="BK1012" s="2">
        <v>44111</v>
      </c>
      <c r="BL1012" s="2">
        <v>45199</v>
      </c>
      <c r="BM1012" s="1">
        <v>35</v>
      </c>
      <c r="BN1012" s="1">
        <v>0</v>
      </c>
      <c r="BO1012" s="1">
        <v>7</v>
      </c>
      <c r="BP1012" s="1">
        <v>7</v>
      </c>
      <c r="BQ1012" s="1">
        <v>7</v>
      </c>
      <c r="BR1012" s="1">
        <v>7</v>
      </c>
      <c r="BS1012" s="1">
        <v>7</v>
      </c>
      <c r="BT1012" s="1">
        <v>0</v>
      </c>
      <c r="BU1012" s="1" t="str">
        <f>"9:00 AM"</f>
        <v>9:00 AM</v>
      </c>
      <c r="BV1012" s="1" t="str">
        <f t="shared" si="30"/>
        <v>5:00 PM</v>
      </c>
      <c r="BW1012" s="1" t="s">
        <v>135</v>
      </c>
      <c r="BX1012" s="1">
        <v>0</v>
      </c>
      <c r="BY1012" s="1">
        <v>24</v>
      </c>
      <c r="BZ1012" s="1" t="s">
        <v>111</v>
      </c>
      <c r="CA1012" s="1">
        <v>1</v>
      </c>
      <c r="CB1012" s="1" t="s">
        <v>12344</v>
      </c>
      <c r="CC1012" s="1" t="s">
        <v>5487</v>
      </c>
      <c r="CD1012" s="1" t="s">
        <v>12345</v>
      </c>
      <c r="CE1012" s="1" t="s">
        <v>116</v>
      </c>
      <c r="CF1012" s="1" t="s">
        <v>117</v>
      </c>
      <c r="CG1012" s="1">
        <v>96950</v>
      </c>
      <c r="CH1012" s="3">
        <v>9.8699999999999992</v>
      </c>
      <c r="CJ1012" s="3">
        <v>14.81</v>
      </c>
      <c r="CL1012" s="1" t="s">
        <v>137</v>
      </c>
      <c r="CM1012" s="1" t="s">
        <v>138</v>
      </c>
      <c r="CN1012" s="1" t="s">
        <v>139</v>
      </c>
      <c r="CP1012" s="1" t="s">
        <v>112</v>
      </c>
      <c r="CQ1012" s="1" t="s">
        <v>111</v>
      </c>
      <c r="CR1012" s="1" t="s">
        <v>112</v>
      </c>
      <c r="CS1012" s="1" t="s">
        <v>111</v>
      </c>
      <c r="CT1012" s="1" t="s">
        <v>138</v>
      </c>
      <c r="CU1012" s="1" t="s">
        <v>111</v>
      </c>
      <c r="CV1012" s="1" t="s">
        <v>138</v>
      </c>
      <c r="CW1012" s="1" t="s">
        <v>138</v>
      </c>
      <c r="CX1012" s="1">
        <v>16702346278</v>
      </c>
      <c r="CY1012" s="1" t="s">
        <v>374</v>
      </c>
      <c r="CZ1012" s="1" t="s">
        <v>380</v>
      </c>
      <c r="DA1012" s="1" t="s">
        <v>111</v>
      </c>
      <c r="DB1012" s="1" t="s">
        <v>112</v>
      </c>
    </row>
    <row r="1013" spans="1:111" ht="15.6" customHeight="1" x14ac:dyDescent="0.25">
      <c r="A1013" s="1" t="s">
        <v>12346</v>
      </c>
      <c r="B1013" s="1" t="s">
        <v>238</v>
      </c>
      <c r="C1013" s="2">
        <v>44054.237287384261</v>
      </c>
      <c r="D1013" s="2">
        <v>44130</v>
      </c>
      <c r="E1013" s="1" t="s">
        <v>180</v>
      </c>
      <c r="G1013" s="1" t="s">
        <v>112</v>
      </c>
      <c r="H1013" s="1" t="s">
        <v>112</v>
      </c>
      <c r="I1013" s="1" t="s">
        <v>112</v>
      </c>
      <c r="J1013" s="1" t="s">
        <v>12347</v>
      </c>
      <c r="K1013" s="1" t="s">
        <v>12348</v>
      </c>
      <c r="L1013" s="1" t="s">
        <v>12349</v>
      </c>
      <c r="M1013" s="1" t="s">
        <v>12350</v>
      </c>
      <c r="N1013" s="1" t="s">
        <v>116</v>
      </c>
      <c r="O1013" s="1" t="s">
        <v>117</v>
      </c>
      <c r="P1013" s="9">
        <v>96950</v>
      </c>
      <c r="Q1013" s="1" t="s">
        <v>118</v>
      </c>
      <c r="R1013" s="1" t="s">
        <v>138</v>
      </c>
      <c r="S1013" s="1">
        <v>16702332644</v>
      </c>
      <c r="U1013" s="1">
        <v>453220</v>
      </c>
      <c r="V1013" s="1" t="s">
        <v>119</v>
      </c>
      <c r="X1013" s="1" t="s">
        <v>772</v>
      </c>
      <c r="Y1013" s="1" t="s">
        <v>12351</v>
      </c>
      <c r="Z1013" s="1" t="s">
        <v>12352</v>
      </c>
      <c r="AA1013" s="1" t="s">
        <v>1028</v>
      </c>
      <c r="AB1013" s="1" t="s">
        <v>12353</v>
      </c>
      <c r="AC1013" s="1" t="s">
        <v>12350</v>
      </c>
      <c r="AD1013" s="1" t="s">
        <v>116</v>
      </c>
      <c r="AE1013" s="1" t="s">
        <v>117</v>
      </c>
      <c r="AF1013" s="9">
        <v>96950</v>
      </c>
      <c r="AG1013" s="1" t="s">
        <v>118</v>
      </c>
      <c r="AH1013" s="1" t="s">
        <v>138</v>
      </c>
      <c r="AI1013" s="1">
        <v>16702332644</v>
      </c>
      <c r="AK1013" s="1" t="s">
        <v>12354</v>
      </c>
      <c r="BC1013" s="1" t="str">
        <f>"41-2031.00"</f>
        <v>41-2031.00</v>
      </c>
      <c r="BD1013" s="1" t="s">
        <v>743</v>
      </c>
      <c r="BE1013" s="1" t="s">
        <v>12355</v>
      </c>
      <c r="BF1013" s="1" t="s">
        <v>12356</v>
      </c>
      <c r="BG1013" s="1">
        <v>1</v>
      </c>
      <c r="BH1013" s="1">
        <v>1</v>
      </c>
      <c r="BI1013" s="2">
        <v>44102</v>
      </c>
      <c r="BJ1013" s="2">
        <v>44466</v>
      </c>
      <c r="BK1013" s="2">
        <v>44130</v>
      </c>
      <c r="BL1013" s="2">
        <v>44466</v>
      </c>
      <c r="BM1013" s="1">
        <v>40</v>
      </c>
      <c r="BN1013" s="1">
        <v>0</v>
      </c>
      <c r="BO1013" s="1">
        <v>8</v>
      </c>
      <c r="BP1013" s="1">
        <v>8</v>
      </c>
      <c r="BQ1013" s="1">
        <v>8</v>
      </c>
      <c r="BR1013" s="1">
        <v>8</v>
      </c>
      <c r="BS1013" s="1">
        <v>8</v>
      </c>
      <c r="BT1013" s="1">
        <v>0</v>
      </c>
      <c r="BU1013" s="1" t="str">
        <f>"8:00 AM"</f>
        <v>8:00 AM</v>
      </c>
      <c r="BV1013" s="1" t="str">
        <f t="shared" si="30"/>
        <v>5:00 PM</v>
      </c>
      <c r="BW1013" s="1" t="s">
        <v>230</v>
      </c>
      <c r="BX1013" s="1">
        <v>0</v>
      </c>
      <c r="BY1013" s="1">
        <v>0</v>
      </c>
      <c r="BZ1013" s="1" t="s">
        <v>112</v>
      </c>
      <c r="CA1013" s="1">
        <v>0</v>
      </c>
      <c r="CB1013" s="1" t="s">
        <v>12357</v>
      </c>
      <c r="CC1013" s="1" t="s">
        <v>12350</v>
      </c>
      <c r="CE1013" s="1" t="s">
        <v>116</v>
      </c>
      <c r="CF1013" s="1" t="s">
        <v>117</v>
      </c>
      <c r="CG1013" s="1">
        <v>96950</v>
      </c>
      <c r="CH1013" s="3">
        <v>8.57</v>
      </c>
      <c r="CI1013" s="3">
        <v>8.57</v>
      </c>
      <c r="CJ1013" s="3">
        <v>12.86</v>
      </c>
      <c r="CK1013" s="3">
        <v>12.86</v>
      </c>
      <c r="CL1013" s="1" t="s">
        <v>137</v>
      </c>
      <c r="CM1013" s="1" t="s">
        <v>138</v>
      </c>
      <c r="CN1013" s="1" t="s">
        <v>139</v>
      </c>
      <c r="CP1013" s="1" t="s">
        <v>112</v>
      </c>
      <c r="CQ1013" s="1" t="s">
        <v>111</v>
      </c>
      <c r="CR1013" s="1" t="s">
        <v>112</v>
      </c>
      <c r="CS1013" s="1" t="s">
        <v>111</v>
      </c>
      <c r="CT1013" s="1" t="s">
        <v>138</v>
      </c>
      <c r="CU1013" s="1" t="s">
        <v>111</v>
      </c>
      <c r="CV1013" s="1" t="s">
        <v>138</v>
      </c>
      <c r="CW1013" s="1" t="s">
        <v>138</v>
      </c>
      <c r="CX1013" s="1">
        <v>16702332644</v>
      </c>
      <c r="CY1013" s="1" t="s">
        <v>12358</v>
      </c>
      <c r="CZ1013" s="1" t="s">
        <v>138</v>
      </c>
      <c r="DA1013" s="1" t="s">
        <v>111</v>
      </c>
      <c r="DB1013" s="1" t="s">
        <v>112</v>
      </c>
    </row>
    <row r="1014" spans="1:111" ht="15.6" customHeight="1" x14ac:dyDescent="0.25">
      <c r="A1014" s="1" t="s">
        <v>12359</v>
      </c>
      <c r="B1014" s="1" t="s">
        <v>238</v>
      </c>
      <c r="C1014" s="2">
        <v>44160.026314930554</v>
      </c>
      <c r="D1014" s="2">
        <v>44210</v>
      </c>
      <c r="E1014" s="1" t="s">
        <v>180</v>
      </c>
      <c r="G1014" s="1" t="s">
        <v>112</v>
      </c>
      <c r="H1014" s="1" t="s">
        <v>112</v>
      </c>
      <c r="I1014" s="1" t="s">
        <v>112</v>
      </c>
      <c r="J1014" s="1" t="s">
        <v>1095</v>
      </c>
      <c r="K1014" s="1" t="s">
        <v>1260</v>
      </c>
      <c r="L1014" s="1" t="s">
        <v>1100</v>
      </c>
      <c r="N1014" s="1" t="s">
        <v>116</v>
      </c>
      <c r="O1014" s="1" t="s">
        <v>117</v>
      </c>
      <c r="P1014" s="9">
        <v>96950</v>
      </c>
      <c r="Q1014" s="1" t="s">
        <v>118</v>
      </c>
      <c r="R1014" s="1" t="s">
        <v>3352</v>
      </c>
      <c r="S1014" s="1">
        <v>16702336927</v>
      </c>
      <c r="U1014" s="1">
        <v>236220</v>
      </c>
      <c r="V1014" s="1" t="s">
        <v>119</v>
      </c>
      <c r="X1014" s="1" t="s">
        <v>1097</v>
      </c>
      <c r="Y1014" s="1" t="s">
        <v>1098</v>
      </c>
      <c r="Z1014" s="1" t="s">
        <v>3352</v>
      </c>
      <c r="AA1014" s="1" t="s">
        <v>245</v>
      </c>
      <c r="AB1014" s="1" t="s">
        <v>1100</v>
      </c>
      <c r="AD1014" s="1" t="s">
        <v>116</v>
      </c>
      <c r="AE1014" s="1" t="s">
        <v>117</v>
      </c>
      <c r="AF1014" s="9">
        <v>96950</v>
      </c>
      <c r="AG1014" s="1" t="s">
        <v>118</v>
      </c>
      <c r="AI1014" s="1">
        <v>16702336927</v>
      </c>
      <c r="AK1014" s="1" t="s">
        <v>1101</v>
      </c>
      <c r="BC1014" s="1" t="str">
        <f>"49-3023.01"</f>
        <v>49-3023.01</v>
      </c>
      <c r="BD1014" s="1" t="s">
        <v>608</v>
      </c>
      <c r="BE1014" s="1" t="s">
        <v>10250</v>
      </c>
      <c r="BF1014" s="1" t="s">
        <v>10251</v>
      </c>
      <c r="BG1014" s="1">
        <v>5</v>
      </c>
      <c r="BH1014" s="1">
        <v>5</v>
      </c>
      <c r="BI1014" s="2">
        <v>44256</v>
      </c>
      <c r="BJ1014" s="2">
        <v>44620</v>
      </c>
      <c r="BK1014" s="2">
        <v>44256</v>
      </c>
      <c r="BL1014" s="2">
        <v>44620</v>
      </c>
      <c r="BM1014" s="1">
        <v>40</v>
      </c>
      <c r="BN1014" s="1">
        <v>0</v>
      </c>
      <c r="BO1014" s="1">
        <v>8</v>
      </c>
      <c r="BP1014" s="1">
        <v>8</v>
      </c>
      <c r="BQ1014" s="1">
        <v>8</v>
      </c>
      <c r="BR1014" s="1">
        <v>8</v>
      </c>
      <c r="BS1014" s="1">
        <v>8</v>
      </c>
      <c r="BT1014" s="1">
        <v>0</v>
      </c>
      <c r="BU1014" s="1" t="str">
        <f>"7:30 AM"</f>
        <v>7:30 AM</v>
      </c>
      <c r="BV1014" s="1" t="str">
        <f>"4:30 PM"</f>
        <v>4:30 PM</v>
      </c>
      <c r="BW1014" s="1" t="s">
        <v>392</v>
      </c>
      <c r="BX1014" s="1">
        <v>0</v>
      </c>
      <c r="BY1014" s="1">
        <v>24</v>
      </c>
      <c r="BZ1014" s="1" t="s">
        <v>112</v>
      </c>
      <c r="CA1014" s="1">
        <v>0</v>
      </c>
      <c r="CB1014" s="1" t="s">
        <v>12360</v>
      </c>
      <c r="CC1014" s="1" t="s">
        <v>410</v>
      </c>
      <c r="CE1014" s="1" t="s">
        <v>167</v>
      </c>
      <c r="CF1014" s="1" t="s">
        <v>117</v>
      </c>
      <c r="CG1014" s="1">
        <v>96950</v>
      </c>
      <c r="CH1014" s="3">
        <v>8.75</v>
      </c>
      <c r="CI1014" s="3">
        <v>8.75</v>
      </c>
      <c r="CJ1014" s="3">
        <v>13.13</v>
      </c>
      <c r="CK1014" s="3">
        <v>13.13</v>
      </c>
      <c r="CL1014" s="1" t="s">
        <v>137</v>
      </c>
      <c r="CN1014" s="1" t="s">
        <v>139</v>
      </c>
      <c r="CP1014" s="1" t="s">
        <v>112</v>
      </c>
      <c r="CQ1014" s="1" t="s">
        <v>111</v>
      </c>
      <c r="CR1014" s="1" t="s">
        <v>111</v>
      </c>
      <c r="CS1014" s="1" t="s">
        <v>111</v>
      </c>
      <c r="CT1014" s="1" t="s">
        <v>138</v>
      </c>
      <c r="CU1014" s="1" t="s">
        <v>111</v>
      </c>
      <c r="CV1014" s="1" t="s">
        <v>138</v>
      </c>
      <c r="CW1014" s="1" t="s">
        <v>411</v>
      </c>
      <c r="CX1014" s="1">
        <v>16702336927</v>
      </c>
      <c r="CY1014" s="1" t="s">
        <v>1101</v>
      </c>
      <c r="CZ1014" s="1" t="s">
        <v>138</v>
      </c>
      <c r="DA1014" s="1" t="s">
        <v>111</v>
      </c>
      <c r="DB1014" s="1" t="s">
        <v>112</v>
      </c>
    </row>
    <row r="1015" spans="1:111" ht="15.6" customHeight="1" x14ac:dyDescent="0.25">
      <c r="A1015" s="1" t="s">
        <v>12364</v>
      </c>
      <c r="B1015" s="1" t="s">
        <v>238</v>
      </c>
      <c r="C1015" s="2">
        <v>44145.028079745367</v>
      </c>
      <c r="D1015" s="2">
        <v>44186</v>
      </c>
      <c r="E1015" s="1" t="s">
        <v>180</v>
      </c>
      <c r="G1015" s="1" t="s">
        <v>112</v>
      </c>
      <c r="H1015" s="1" t="s">
        <v>112</v>
      </c>
      <c r="I1015" s="1" t="s">
        <v>112</v>
      </c>
      <c r="J1015" s="1" t="s">
        <v>5343</v>
      </c>
      <c r="L1015" s="1" t="s">
        <v>5348</v>
      </c>
      <c r="M1015" s="1" t="s">
        <v>5603</v>
      </c>
      <c r="N1015" s="1" t="s">
        <v>1759</v>
      </c>
      <c r="O1015" s="1" t="s">
        <v>117</v>
      </c>
      <c r="P1015" s="9">
        <v>96952</v>
      </c>
      <c r="Q1015" s="1" t="s">
        <v>118</v>
      </c>
      <c r="S1015" s="1">
        <v>16702345080</v>
      </c>
      <c r="U1015" s="1">
        <v>334210</v>
      </c>
      <c r="V1015" s="1" t="s">
        <v>119</v>
      </c>
      <c r="X1015" s="1" t="s">
        <v>5346</v>
      </c>
      <c r="Y1015" s="1" t="s">
        <v>5347</v>
      </c>
      <c r="Z1015" s="1" t="s">
        <v>112</v>
      </c>
      <c r="AA1015" s="1" t="s">
        <v>2542</v>
      </c>
      <c r="AB1015" s="1" t="s">
        <v>5344</v>
      </c>
      <c r="AC1015" s="1" t="s">
        <v>5609</v>
      </c>
      <c r="AD1015" s="1" t="s">
        <v>1759</v>
      </c>
      <c r="AE1015" s="1" t="s">
        <v>117</v>
      </c>
      <c r="AF1015" s="9">
        <v>96952</v>
      </c>
      <c r="AG1015" s="1" t="s">
        <v>118</v>
      </c>
      <c r="AI1015" s="1">
        <v>16702345080</v>
      </c>
      <c r="AK1015" s="1" t="s">
        <v>12365</v>
      </c>
      <c r="AL1015" s="1" t="s">
        <v>653</v>
      </c>
      <c r="AM1015" s="1" t="s">
        <v>654</v>
      </c>
      <c r="AN1015" s="1" t="s">
        <v>655</v>
      </c>
      <c r="AO1015" s="1" t="s">
        <v>656</v>
      </c>
      <c r="AP1015" s="1" t="s">
        <v>9776</v>
      </c>
      <c r="AQ1015" s="1" t="s">
        <v>658</v>
      </c>
      <c r="AR1015" s="1" t="s">
        <v>116</v>
      </c>
      <c r="AS1015" s="1" t="s">
        <v>117</v>
      </c>
      <c r="AT1015" s="9">
        <v>96950</v>
      </c>
      <c r="AU1015" s="1" t="s">
        <v>118</v>
      </c>
      <c r="AW1015" s="1">
        <v>16702330081</v>
      </c>
      <c r="AY1015" s="1" t="s">
        <v>659</v>
      </c>
      <c r="AZ1015" s="1" t="s">
        <v>660</v>
      </c>
      <c r="BA1015" s="1" t="s">
        <v>117</v>
      </c>
      <c r="BB1015" s="1" t="s">
        <v>661</v>
      </c>
      <c r="BC1015" s="1" t="str">
        <f>"49-2021.00"</f>
        <v>49-2021.00</v>
      </c>
      <c r="BD1015" s="1" t="s">
        <v>5354</v>
      </c>
      <c r="BE1015" s="1" t="s">
        <v>12366</v>
      </c>
      <c r="BF1015" s="1" t="s">
        <v>9778</v>
      </c>
      <c r="BG1015" s="1">
        <v>2</v>
      </c>
      <c r="BH1015" s="1">
        <v>2</v>
      </c>
      <c r="BI1015" s="2">
        <v>44166</v>
      </c>
      <c r="BJ1015" s="2">
        <v>44530</v>
      </c>
      <c r="BK1015" s="2">
        <v>44186</v>
      </c>
      <c r="BL1015" s="2">
        <v>44530</v>
      </c>
      <c r="BM1015" s="1">
        <v>40</v>
      </c>
      <c r="BN1015" s="1">
        <v>0</v>
      </c>
      <c r="BO1015" s="1">
        <v>8</v>
      </c>
      <c r="BP1015" s="1">
        <v>8</v>
      </c>
      <c r="BQ1015" s="1">
        <v>8</v>
      </c>
      <c r="BR1015" s="1">
        <v>8</v>
      </c>
      <c r="BS1015" s="1">
        <v>8</v>
      </c>
      <c r="BT1015" s="1">
        <v>0</v>
      </c>
      <c r="BU1015" s="1" t="str">
        <f>"7:30 AM"</f>
        <v>7:30 AM</v>
      </c>
      <c r="BV1015" s="1" t="str">
        <f>"4:00 PM"</f>
        <v>4:00 PM</v>
      </c>
      <c r="BW1015" s="1" t="s">
        <v>135</v>
      </c>
      <c r="BX1015" s="1">
        <v>0</v>
      </c>
      <c r="BY1015" s="1">
        <v>24</v>
      </c>
      <c r="BZ1015" s="1" t="s">
        <v>112</v>
      </c>
      <c r="CA1015" s="1">
        <v>0</v>
      </c>
      <c r="CB1015" s="1" t="e">
        <f>-  U.S. and foreign workers must PASS HIGH TOWER and RESCUE TRAINING COURSE of INSTRUCTION or POSSESS DOCUMENTATION FOR PAST CLIMBING experience and qualifications. have a Knowledge FOR ANTENNA THEORY and ABILITY to trouble shoot ANTENNA system PROBLEMS. must be PROFICIENT in THE USE of THE ENGLISH LANGUAGE in BOTH ORAL and written form. must be able to OPERATE CABLES, ROPES, WINCHES, BLOCKS, PULLEYS, SHEAVES, HAND POWER tools, and WELDING.</f>
        <v>#NAME?</v>
      </c>
      <c r="CC1015" s="1" t="s">
        <v>5348</v>
      </c>
      <c r="CD1015" s="1" t="s">
        <v>12367</v>
      </c>
      <c r="CE1015" s="1" t="s">
        <v>1759</v>
      </c>
      <c r="CF1015" s="1" t="s">
        <v>117</v>
      </c>
      <c r="CG1015" s="1">
        <v>96952</v>
      </c>
      <c r="CH1015" s="3">
        <v>14.63</v>
      </c>
      <c r="CI1015" s="3">
        <v>14.63</v>
      </c>
      <c r="CJ1015" s="3">
        <v>21.95</v>
      </c>
      <c r="CK1015" s="3">
        <v>21.95</v>
      </c>
      <c r="CL1015" s="1" t="s">
        <v>137</v>
      </c>
      <c r="CM1015" s="1" t="s">
        <v>138</v>
      </c>
      <c r="CN1015" s="1" t="s">
        <v>139</v>
      </c>
      <c r="CP1015" s="1" t="s">
        <v>112</v>
      </c>
      <c r="CQ1015" s="1" t="s">
        <v>111</v>
      </c>
      <c r="CR1015" s="1" t="s">
        <v>112</v>
      </c>
      <c r="CS1015" s="1" t="s">
        <v>111</v>
      </c>
      <c r="CT1015" s="1" t="s">
        <v>138</v>
      </c>
      <c r="CU1015" s="1" t="s">
        <v>111</v>
      </c>
      <c r="CV1015" s="1" t="s">
        <v>138</v>
      </c>
      <c r="CW1015" s="1" t="s">
        <v>138</v>
      </c>
      <c r="CX1015" s="1">
        <v>16702345080</v>
      </c>
      <c r="CY1015" s="1" t="s">
        <v>5349</v>
      </c>
      <c r="CZ1015" s="1" t="s">
        <v>138</v>
      </c>
      <c r="DA1015" s="1" t="s">
        <v>111</v>
      </c>
      <c r="DB1015" s="1" t="s">
        <v>112</v>
      </c>
    </row>
    <row r="1016" spans="1:111" ht="15.6" customHeight="1" x14ac:dyDescent="0.25">
      <c r="A1016" s="1" t="s">
        <v>12380</v>
      </c>
      <c r="B1016" s="1" t="s">
        <v>238</v>
      </c>
      <c r="C1016" s="2">
        <v>44214.857082986113</v>
      </c>
      <c r="D1016" s="2">
        <v>44245</v>
      </c>
      <c r="E1016" s="1" t="s">
        <v>180</v>
      </c>
      <c r="G1016" s="1" t="s">
        <v>111</v>
      </c>
      <c r="H1016" s="1" t="s">
        <v>112</v>
      </c>
      <c r="I1016" s="1" t="s">
        <v>112</v>
      </c>
      <c r="J1016" s="1" t="s">
        <v>12381</v>
      </c>
      <c r="K1016" s="1" t="s">
        <v>12382</v>
      </c>
      <c r="L1016" s="1" t="s">
        <v>12383</v>
      </c>
      <c r="M1016" s="1" t="s">
        <v>1298</v>
      </c>
      <c r="N1016" s="1" t="s">
        <v>116</v>
      </c>
      <c r="O1016" s="1" t="s">
        <v>117</v>
      </c>
      <c r="P1016" s="9">
        <v>96950</v>
      </c>
      <c r="Q1016" s="1" t="s">
        <v>118</v>
      </c>
      <c r="S1016" s="1">
        <v>16703222706</v>
      </c>
      <c r="U1016" s="1">
        <v>424410</v>
      </c>
      <c r="V1016" s="1" t="s">
        <v>119</v>
      </c>
      <c r="X1016" s="1" t="s">
        <v>12384</v>
      </c>
      <c r="Y1016" s="1" t="s">
        <v>12385</v>
      </c>
      <c r="Z1016" s="1" t="s">
        <v>2974</v>
      </c>
      <c r="AA1016" s="1" t="s">
        <v>6720</v>
      </c>
      <c r="AB1016" s="1" t="s">
        <v>12383</v>
      </c>
      <c r="AC1016" s="1" t="s">
        <v>1298</v>
      </c>
      <c r="AD1016" s="1" t="s">
        <v>116</v>
      </c>
      <c r="AE1016" s="1" t="s">
        <v>117</v>
      </c>
      <c r="AF1016" s="9">
        <v>96950</v>
      </c>
      <c r="AG1016" s="1" t="s">
        <v>118</v>
      </c>
      <c r="AI1016" s="1">
        <v>16703222706</v>
      </c>
      <c r="AK1016" s="1" t="s">
        <v>12386</v>
      </c>
      <c r="BC1016" s="1" t="str">
        <f>"13-2011.01"</f>
        <v>13-2011.01</v>
      </c>
      <c r="BD1016" s="1" t="s">
        <v>932</v>
      </c>
      <c r="BE1016" s="1" t="s">
        <v>12387</v>
      </c>
      <c r="BF1016" s="1" t="s">
        <v>759</v>
      </c>
      <c r="BG1016" s="1">
        <v>1</v>
      </c>
      <c r="BH1016" s="1">
        <v>1</v>
      </c>
      <c r="BI1016" s="2">
        <v>44275</v>
      </c>
      <c r="BJ1016" s="2">
        <v>45370</v>
      </c>
      <c r="BK1016" s="2">
        <v>44275</v>
      </c>
      <c r="BL1016" s="2">
        <v>45370</v>
      </c>
      <c r="BM1016" s="1">
        <v>35</v>
      </c>
      <c r="BN1016" s="1">
        <v>0</v>
      </c>
      <c r="BO1016" s="1">
        <v>7</v>
      </c>
      <c r="BP1016" s="1">
        <v>7</v>
      </c>
      <c r="BQ1016" s="1">
        <v>7</v>
      </c>
      <c r="BR1016" s="1">
        <v>7</v>
      </c>
      <c r="BS1016" s="1">
        <v>7</v>
      </c>
      <c r="BT1016" s="1">
        <v>0</v>
      </c>
      <c r="BU1016" s="1" t="str">
        <f>"8:00 AM"</f>
        <v>8:00 AM</v>
      </c>
      <c r="BV1016" s="1" t="str">
        <f>"5:00 PM"</f>
        <v>5:00 PM</v>
      </c>
      <c r="BW1016" s="1" t="s">
        <v>193</v>
      </c>
      <c r="BX1016" s="1">
        <v>0</v>
      </c>
      <c r="BY1016" s="1">
        <v>24</v>
      </c>
      <c r="BZ1016" s="1" t="s">
        <v>112</v>
      </c>
      <c r="CA1016" s="1">
        <v>0</v>
      </c>
      <c r="CB1016" s="4" t="s">
        <v>12388</v>
      </c>
      <c r="CC1016" s="1" t="s">
        <v>12383</v>
      </c>
      <c r="CD1016" s="1" t="s">
        <v>1298</v>
      </c>
      <c r="CE1016" s="1" t="s">
        <v>116</v>
      </c>
      <c r="CF1016" s="1" t="s">
        <v>117</v>
      </c>
      <c r="CG1016" s="1">
        <v>936950</v>
      </c>
      <c r="CH1016" s="3">
        <v>14.85</v>
      </c>
      <c r="CI1016" s="3">
        <v>14.85</v>
      </c>
      <c r="CJ1016" s="3">
        <v>22.28</v>
      </c>
      <c r="CK1016" s="3">
        <v>22.28</v>
      </c>
      <c r="CL1016" s="1" t="s">
        <v>137</v>
      </c>
      <c r="CM1016" s="1" t="s">
        <v>713</v>
      </c>
      <c r="CN1016" s="1" t="s">
        <v>139</v>
      </c>
      <c r="CP1016" s="1" t="s">
        <v>112</v>
      </c>
      <c r="CQ1016" s="1" t="s">
        <v>111</v>
      </c>
      <c r="CR1016" s="1" t="s">
        <v>112</v>
      </c>
      <c r="CS1016" s="1" t="s">
        <v>111</v>
      </c>
      <c r="CT1016" s="1" t="s">
        <v>111</v>
      </c>
      <c r="CU1016" s="1" t="s">
        <v>111</v>
      </c>
      <c r="CV1016" s="1" t="s">
        <v>138</v>
      </c>
      <c r="CW1016" s="1" t="s">
        <v>714</v>
      </c>
      <c r="CX1016" s="1">
        <v>16703222706</v>
      </c>
      <c r="CY1016" s="1" t="s">
        <v>12386</v>
      </c>
      <c r="CZ1016" s="1" t="s">
        <v>716</v>
      </c>
      <c r="DA1016" s="1" t="s">
        <v>111</v>
      </c>
      <c r="DB1016" s="1" t="s">
        <v>112</v>
      </c>
    </row>
    <row r="1017" spans="1:111" ht="15.6" customHeight="1" x14ac:dyDescent="0.25">
      <c r="A1017" s="1" t="s">
        <v>12401</v>
      </c>
      <c r="B1017" s="1" t="s">
        <v>238</v>
      </c>
      <c r="C1017" s="2">
        <v>44147.788651157411</v>
      </c>
      <c r="D1017" s="2">
        <v>44194</v>
      </c>
      <c r="E1017" s="1" t="s">
        <v>110</v>
      </c>
      <c r="F1017" s="2">
        <v>44088.833333333336</v>
      </c>
      <c r="G1017" s="1" t="s">
        <v>111</v>
      </c>
      <c r="H1017" s="1" t="s">
        <v>112</v>
      </c>
      <c r="I1017" s="1" t="s">
        <v>112</v>
      </c>
      <c r="J1017" s="1" t="s">
        <v>8677</v>
      </c>
      <c r="K1017" s="1" t="s">
        <v>8678</v>
      </c>
      <c r="L1017" s="1" t="s">
        <v>8679</v>
      </c>
      <c r="M1017" s="1" t="s">
        <v>8680</v>
      </c>
      <c r="N1017" s="1" t="s">
        <v>116</v>
      </c>
      <c r="O1017" s="1" t="s">
        <v>117</v>
      </c>
      <c r="P1017" s="9">
        <v>96950</v>
      </c>
      <c r="Q1017" s="1" t="s">
        <v>118</v>
      </c>
      <c r="R1017" s="1" t="s">
        <v>138</v>
      </c>
      <c r="S1017" s="1">
        <v>16702880566</v>
      </c>
      <c r="U1017" s="1">
        <v>8112</v>
      </c>
      <c r="V1017" s="1" t="s">
        <v>119</v>
      </c>
      <c r="X1017" s="1" t="s">
        <v>8681</v>
      </c>
      <c r="Y1017" s="1" t="s">
        <v>8682</v>
      </c>
      <c r="Z1017" s="1" t="s">
        <v>8683</v>
      </c>
      <c r="AA1017" s="1" t="s">
        <v>245</v>
      </c>
      <c r="AB1017" s="1" t="s">
        <v>8684</v>
      </c>
      <c r="AC1017" s="1" t="s">
        <v>8680</v>
      </c>
      <c r="AD1017" s="1" t="s">
        <v>116</v>
      </c>
      <c r="AE1017" s="1" t="s">
        <v>117</v>
      </c>
      <c r="AF1017" s="9">
        <v>96950</v>
      </c>
      <c r="AG1017" s="1" t="s">
        <v>118</v>
      </c>
      <c r="AH1017" s="1" t="s">
        <v>138</v>
      </c>
      <c r="AI1017" s="1">
        <v>16716881068</v>
      </c>
      <c r="AK1017" s="1" t="s">
        <v>8685</v>
      </c>
      <c r="BC1017" s="1" t="str">
        <f>"49-9062.00"</f>
        <v>49-9062.00</v>
      </c>
      <c r="BD1017" s="1" t="s">
        <v>5549</v>
      </c>
      <c r="BE1017" s="1" t="s">
        <v>8686</v>
      </c>
      <c r="BF1017" s="1" t="s">
        <v>8687</v>
      </c>
      <c r="BG1017" s="1">
        <v>1</v>
      </c>
      <c r="BH1017" s="1">
        <v>1</v>
      </c>
      <c r="BI1017" s="2">
        <v>44228</v>
      </c>
      <c r="BJ1017" s="2">
        <v>45322</v>
      </c>
      <c r="BK1017" s="2">
        <v>44228</v>
      </c>
      <c r="BL1017" s="2">
        <v>45322</v>
      </c>
      <c r="BM1017" s="1">
        <v>40</v>
      </c>
      <c r="BN1017" s="1">
        <v>0</v>
      </c>
      <c r="BO1017" s="1">
        <v>8</v>
      </c>
      <c r="BP1017" s="1">
        <v>8</v>
      </c>
      <c r="BQ1017" s="1">
        <v>8</v>
      </c>
      <c r="BR1017" s="1">
        <v>8</v>
      </c>
      <c r="BS1017" s="1">
        <v>8</v>
      </c>
      <c r="BT1017" s="1">
        <v>0</v>
      </c>
      <c r="BU1017" s="1" t="str">
        <f>"8:00 AM"</f>
        <v>8:00 AM</v>
      </c>
      <c r="BV1017" s="1" t="str">
        <f>"5:00 PM"</f>
        <v>5:00 PM</v>
      </c>
      <c r="BW1017" s="1" t="s">
        <v>392</v>
      </c>
      <c r="BX1017" s="1">
        <v>0</v>
      </c>
      <c r="BY1017" s="1">
        <v>24</v>
      </c>
      <c r="BZ1017" s="1" t="s">
        <v>112</v>
      </c>
      <c r="CA1017" s="1">
        <v>0</v>
      </c>
      <c r="CB1017" s="1" t="s">
        <v>12402</v>
      </c>
      <c r="CC1017" s="1" t="s">
        <v>8689</v>
      </c>
      <c r="CD1017" s="1" t="s">
        <v>8680</v>
      </c>
      <c r="CE1017" s="1" t="s">
        <v>116</v>
      </c>
      <c r="CF1017" s="1" t="s">
        <v>117</v>
      </c>
      <c r="CG1017" s="1">
        <v>96950</v>
      </c>
      <c r="CH1017" s="3">
        <v>8.9</v>
      </c>
      <c r="CI1017" s="3">
        <v>15</v>
      </c>
      <c r="CJ1017" s="3">
        <v>13.35</v>
      </c>
      <c r="CK1017" s="3">
        <v>22.5</v>
      </c>
      <c r="CL1017" s="1" t="s">
        <v>137</v>
      </c>
      <c r="CM1017" s="1" t="s">
        <v>8690</v>
      </c>
      <c r="CN1017" s="1" t="s">
        <v>139</v>
      </c>
      <c r="CP1017" s="1" t="s">
        <v>111</v>
      </c>
      <c r="CQ1017" s="1" t="s">
        <v>111</v>
      </c>
      <c r="CR1017" s="1" t="s">
        <v>112</v>
      </c>
      <c r="CS1017" s="1" t="s">
        <v>111</v>
      </c>
      <c r="CT1017" s="1" t="s">
        <v>138</v>
      </c>
      <c r="CU1017" s="1" t="s">
        <v>111</v>
      </c>
      <c r="CV1017" s="1" t="s">
        <v>138</v>
      </c>
      <c r="CW1017" s="1" t="s">
        <v>138</v>
      </c>
      <c r="CX1017" s="1">
        <v>16702880566</v>
      </c>
      <c r="CY1017" s="1" t="s">
        <v>8685</v>
      </c>
      <c r="CZ1017" s="1" t="s">
        <v>138</v>
      </c>
      <c r="DA1017" s="1" t="s">
        <v>111</v>
      </c>
      <c r="DB1017" s="1" t="s">
        <v>112</v>
      </c>
    </row>
    <row r="1018" spans="1:111" ht="15.6" customHeight="1" x14ac:dyDescent="0.25">
      <c r="A1018" s="1" t="s">
        <v>12415</v>
      </c>
      <c r="B1018" s="1" t="s">
        <v>238</v>
      </c>
      <c r="C1018" s="2">
        <v>44293.065066898147</v>
      </c>
      <c r="D1018" s="2">
        <v>44321</v>
      </c>
      <c r="E1018" s="1" t="s">
        <v>110</v>
      </c>
      <c r="F1018" s="2">
        <v>44468.833333333336</v>
      </c>
      <c r="G1018" s="1" t="s">
        <v>112</v>
      </c>
      <c r="H1018" s="1" t="s">
        <v>112</v>
      </c>
      <c r="I1018" s="1" t="s">
        <v>112</v>
      </c>
      <c r="J1018" s="1" t="s">
        <v>909</v>
      </c>
      <c r="L1018" s="1" t="s">
        <v>910</v>
      </c>
      <c r="M1018" s="1" t="s">
        <v>754</v>
      </c>
      <c r="N1018" s="1" t="s">
        <v>167</v>
      </c>
      <c r="O1018" s="1" t="s">
        <v>117</v>
      </c>
      <c r="P1018" s="9">
        <v>96950</v>
      </c>
      <c r="Q1018" s="1" t="s">
        <v>118</v>
      </c>
      <c r="S1018" s="1">
        <v>16702350561</v>
      </c>
      <c r="T1018" s="1">
        <v>115</v>
      </c>
      <c r="U1018" s="1">
        <v>531110</v>
      </c>
      <c r="V1018" s="1" t="s">
        <v>119</v>
      </c>
      <c r="X1018" s="1" t="s">
        <v>911</v>
      </c>
      <c r="Y1018" s="1" t="s">
        <v>912</v>
      </c>
      <c r="Z1018" s="1" t="s">
        <v>913</v>
      </c>
      <c r="AA1018" s="1" t="s">
        <v>914</v>
      </c>
      <c r="AB1018" s="1" t="s">
        <v>915</v>
      </c>
      <c r="AC1018" s="1" t="s">
        <v>916</v>
      </c>
      <c r="AD1018" s="1" t="s">
        <v>167</v>
      </c>
      <c r="AE1018" s="1" t="s">
        <v>117</v>
      </c>
      <c r="AF1018" s="9">
        <v>96950</v>
      </c>
      <c r="AG1018" s="1" t="s">
        <v>118</v>
      </c>
      <c r="AI1018" s="1">
        <v>16702350561</v>
      </c>
      <c r="AJ1018" s="1">
        <v>115</v>
      </c>
      <c r="AK1018" s="1" t="s">
        <v>917</v>
      </c>
      <c r="BC1018" s="1" t="str">
        <f>"43-3031.00"</f>
        <v>43-3031.00</v>
      </c>
      <c r="BD1018" s="1" t="s">
        <v>389</v>
      </c>
      <c r="BE1018" s="1" t="s">
        <v>12416</v>
      </c>
      <c r="BF1018" s="1" t="s">
        <v>6830</v>
      </c>
      <c r="BG1018" s="1">
        <v>1</v>
      </c>
      <c r="BH1018" s="1">
        <v>1</v>
      </c>
      <c r="BI1018" s="2">
        <v>44470</v>
      </c>
      <c r="BJ1018" s="2">
        <v>44834</v>
      </c>
      <c r="BK1018" s="2">
        <v>44470</v>
      </c>
      <c r="BL1018" s="2">
        <v>44834</v>
      </c>
      <c r="BM1018" s="1">
        <v>35</v>
      </c>
      <c r="BN1018" s="1">
        <v>0</v>
      </c>
      <c r="BO1018" s="1">
        <v>7</v>
      </c>
      <c r="BP1018" s="1">
        <v>7</v>
      </c>
      <c r="BQ1018" s="1">
        <v>7</v>
      </c>
      <c r="BR1018" s="1">
        <v>7</v>
      </c>
      <c r="BS1018" s="1">
        <v>7</v>
      </c>
      <c r="BT1018" s="1">
        <v>0</v>
      </c>
      <c r="BU1018" s="1" t="str">
        <f>"8:00 AM"</f>
        <v>8:00 AM</v>
      </c>
      <c r="BV1018" s="1" t="str">
        <f>"5:00 PM"</f>
        <v>5:00 PM</v>
      </c>
      <c r="BW1018" s="1" t="s">
        <v>392</v>
      </c>
      <c r="BX1018" s="1">
        <v>0</v>
      </c>
      <c r="BY1018" s="1">
        <v>24</v>
      </c>
      <c r="BZ1018" s="1" t="s">
        <v>112</v>
      </c>
      <c r="CA1018" s="1">
        <v>0</v>
      </c>
      <c r="CB1018" s="4" t="s">
        <v>12417</v>
      </c>
      <c r="CC1018" s="1" t="s">
        <v>921</v>
      </c>
      <c r="CD1018" s="1" t="s">
        <v>754</v>
      </c>
      <c r="CE1018" s="1" t="s">
        <v>167</v>
      </c>
      <c r="CF1018" s="1" t="s">
        <v>117</v>
      </c>
      <c r="CG1018" s="1">
        <v>96950</v>
      </c>
      <c r="CH1018" s="3">
        <v>9.49</v>
      </c>
      <c r="CI1018" s="3">
        <v>9.8699999999999992</v>
      </c>
      <c r="CJ1018" s="3">
        <v>14.24</v>
      </c>
      <c r="CK1018" s="3">
        <v>14.81</v>
      </c>
      <c r="CL1018" s="1" t="s">
        <v>137</v>
      </c>
      <c r="CM1018" s="1" t="s">
        <v>922</v>
      </c>
      <c r="CN1018" s="1" t="s">
        <v>139</v>
      </c>
      <c r="CP1018" s="1" t="s">
        <v>112</v>
      </c>
      <c r="CQ1018" s="1" t="s">
        <v>111</v>
      </c>
      <c r="CR1018" s="1" t="s">
        <v>112</v>
      </c>
      <c r="CS1018" s="1" t="s">
        <v>111</v>
      </c>
      <c r="CT1018" s="1" t="s">
        <v>111</v>
      </c>
      <c r="CU1018" s="1" t="s">
        <v>111</v>
      </c>
      <c r="CV1018" s="1" t="s">
        <v>138</v>
      </c>
      <c r="CW1018" s="1" t="s">
        <v>714</v>
      </c>
      <c r="CX1018" s="1">
        <v>16702350561</v>
      </c>
      <c r="CY1018" s="1" t="s">
        <v>917</v>
      </c>
      <c r="CZ1018" s="1" t="s">
        <v>716</v>
      </c>
      <c r="DA1018" s="1" t="s">
        <v>111</v>
      </c>
      <c r="DB1018" s="1" t="s">
        <v>112</v>
      </c>
    </row>
    <row r="1019" spans="1:111" ht="15.6" customHeight="1" x14ac:dyDescent="0.25">
      <c r="A1019" s="1" t="s">
        <v>12418</v>
      </c>
      <c r="B1019" s="1" t="s">
        <v>238</v>
      </c>
      <c r="C1019" s="2">
        <v>44204.876437615741</v>
      </c>
      <c r="D1019" s="2">
        <v>44237</v>
      </c>
      <c r="E1019" s="1" t="s">
        <v>110</v>
      </c>
      <c r="F1019" s="2">
        <v>44285.833333333336</v>
      </c>
      <c r="G1019" s="1" t="s">
        <v>112</v>
      </c>
      <c r="H1019" s="1" t="s">
        <v>112</v>
      </c>
      <c r="I1019" s="1" t="s">
        <v>112</v>
      </c>
      <c r="J1019" s="1" t="s">
        <v>3353</v>
      </c>
      <c r="K1019" s="1" t="s">
        <v>12419</v>
      </c>
      <c r="L1019" s="1" t="s">
        <v>5772</v>
      </c>
      <c r="N1019" s="1" t="s">
        <v>5773</v>
      </c>
      <c r="O1019" s="1" t="s">
        <v>117</v>
      </c>
      <c r="P1019" s="9">
        <v>96950</v>
      </c>
      <c r="Q1019" s="1" t="s">
        <v>118</v>
      </c>
      <c r="R1019" s="1" t="s">
        <v>116</v>
      </c>
      <c r="S1019" s="1">
        <v>16702353481</v>
      </c>
      <c r="U1019" s="1">
        <v>811111</v>
      </c>
      <c r="V1019" s="1" t="s">
        <v>119</v>
      </c>
      <c r="X1019" s="1" t="s">
        <v>3344</v>
      </c>
      <c r="Y1019" s="1" t="s">
        <v>3171</v>
      </c>
      <c r="Z1019" s="1" t="s">
        <v>3345</v>
      </c>
      <c r="AA1019" s="1" t="s">
        <v>373</v>
      </c>
      <c r="AB1019" s="1" t="s">
        <v>5772</v>
      </c>
      <c r="AD1019" s="1" t="s">
        <v>5773</v>
      </c>
      <c r="AE1019" s="1" t="s">
        <v>117</v>
      </c>
      <c r="AF1019" s="9">
        <v>96950</v>
      </c>
      <c r="AG1019" s="1" t="s">
        <v>118</v>
      </c>
      <c r="AH1019" s="1" t="s">
        <v>116</v>
      </c>
      <c r="AI1019" s="1">
        <v>16702353481</v>
      </c>
      <c r="AK1019" s="1" t="s">
        <v>5775</v>
      </c>
      <c r="BC1019" s="1" t="str">
        <f>"49-3022.00"</f>
        <v>49-3022.00</v>
      </c>
      <c r="BD1019" s="1" t="s">
        <v>10810</v>
      </c>
      <c r="BE1019" s="1" t="s">
        <v>12420</v>
      </c>
      <c r="BF1019" s="1" t="s">
        <v>12421</v>
      </c>
      <c r="BG1019" s="1">
        <v>1</v>
      </c>
      <c r="BH1019" s="1">
        <v>1</v>
      </c>
      <c r="BI1019" s="2">
        <v>44287</v>
      </c>
      <c r="BJ1019" s="2">
        <v>44651</v>
      </c>
      <c r="BK1019" s="2">
        <v>44287</v>
      </c>
      <c r="BL1019" s="2">
        <v>44651</v>
      </c>
      <c r="BM1019" s="1">
        <v>35</v>
      </c>
      <c r="BN1019" s="1">
        <v>0</v>
      </c>
      <c r="BO1019" s="1">
        <v>7</v>
      </c>
      <c r="BP1019" s="1">
        <v>7</v>
      </c>
      <c r="BQ1019" s="1">
        <v>7</v>
      </c>
      <c r="BR1019" s="1">
        <v>7</v>
      </c>
      <c r="BS1019" s="1">
        <v>7</v>
      </c>
      <c r="BT1019" s="1">
        <v>0</v>
      </c>
      <c r="BU1019" s="1" t="str">
        <f>"8:00 AM"</f>
        <v>8:00 AM</v>
      </c>
      <c r="BV1019" s="1" t="str">
        <f>"4:00 PM"</f>
        <v>4:00 PM</v>
      </c>
      <c r="BW1019" s="1" t="s">
        <v>230</v>
      </c>
      <c r="BX1019" s="1">
        <v>0</v>
      </c>
      <c r="BY1019" s="1">
        <v>12</v>
      </c>
      <c r="BZ1019" s="1" t="s">
        <v>112</v>
      </c>
      <c r="CA1019" s="1">
        <v>0</v>
      </c>
      <c r="CB1019" s="1" t="s">
        <v>12422</v>
      </c>
      <c r="CC1019" s="1" t="s">
        <v>5772</v>
      </c>
      <c r="CE1019" s="1" t="s">
        <v>5773</v>
      </c>
      <c r="CF1019" s="1" t="s">
        <v>117</v>
      </c>
      <c r="CG1019" s="1">
        <v>96950</v>
      </c>
      <c r="CH1019" s="3">
        <v>9.6999999999999993</v>
      </c>
      <c r="CI1019" s="3">
        <v>9.6999999999999993</v>
      </c>
      <c r="CJ1019" s="3">
        <v>14.55</v>
      </c>
      <c r="CK1019" s="3">
        <v>14.55</v>
      </c>
      <c r="CL1019" s="1" t="s">
        <v>137</v>
      </c>
      <c r="CM1019" s="1" t="s">
        <v>138</v>
      </c>
      <c r="CN1019" s="1" t="s">
        <v>139</v>
      </c>
      <c r="CP1019" s="1" t="s">
        <v>112</v>
      </c>
      <c r="CQ1019" s="1" t="s">
        <v>111</v>
      </c>
      <c r="CR1019" s="1" t="s">
        <v>112</v>
      </c>
      <c r="CS1019" s="1" t="s">
        <v>111</v>
      </c>
      <c r="CT1019" s="1" t="s">
        <v>138</v>
      </c>
      <c r="CU1019" s="1" t="s">
        <v>111</v>
      </c>
      <c r="CV1019" s="1" t="s">
        <v>111</v>
      </c>
      <c r="CW1019" s="1" t="s">
        <v>12423</v>
      </c>
      <c r="CX1019" s="1">
        <v>16702353481</v>
      </c>
      <c r="CY1019" s="1" t="s">
        <v>5775</v>
      </c>
      <c r="CZ1019" s="1" t="s">
        <v>138</v>
      </c>
      <c r="DA1019" s="1" t="s">
        <v>111</v>
      </c>
      <c r="DB1019" s="1" t="s">
        <v>112</v>
      </c>
      <c r="DC1019" s="1" t="s">
        <v>3350</v>
      </c>
      <c r="DD1019" s="1" t="s">
        <v>3351</v>
      </c>
      <c r="DE1019" s="1" t="s">
        <v>3352</v>
      </c>
      <c r="DF1019" s="1" t="s">
        <v>3353</v>
      </c>
      <c r="DG1019" s="1" t="s">
        <v>5775</v>
      </c>
    </row>
    <row r="1020" spans="1:111" ht="15.6" customHeight="1" x14ac:dyDescent="0.25">
      <c r="A1020" s="1" t="s">
        <v>12424</v>
      </c>
      <c r="B1020" s="1" t="s">
        <v>238</v>
      </c>
      <c r="C1020" s="2">
        <v>44243.806179282408</v>
      </c>
      <c r="D1020" s="2">
        <v>44274</v>
      </c>
      <c r="E1020" s="1" t="s">
        <v>180</v>
      </c>
      <c r="G1020" s="1" t="s">
        <v>112</v>
      </c>
      <c r="H1020" s="1" t="s">
        <v>112</v>
      </c>
      <c r="I1020" s="1" t="s">
        <v>112</v>
      </c>
      <c r="J1020" s="1" t="s">
        <v>3474</v>
      </c>
      <c r="K1020" s="1" t="s">
        <v>138</v>
      </c>
      <c r="L1020" s="1" t="s">
        <v>3476</v>
      </c>
      <c r="M1020" s="1" t="s">
        <v>3477</v>
      </c>
      <c r="N1020" s="1" t="s">
        <v>167</v>
      </c>
      <c r="O1020" s="1" t="s">
        <v>117</v>
      </c>
      <c r="P1020" s="9">
        <v>96950</v>
      </c>
      <c r="Q1020" s="1" t="s">
        <v>118</v>
      </c>
      <c r="R1020" s="1" t="s">
        <v>138</v>
      </c>
      <c r="S1020" s="1">
        <v>16702368202</v>
      </c>
      <c r="T1020" s="1">
        <v>3554</v>
      </c>
      <c r="U1020" s="1">
        <v>62211</v>
      </c>
      <c r="V1020" s="1" t="s">
        <v>119</v>
      </c>
      <c r="X1020" s="1" t="s">
        <v>3478</v>
      </c>
      <c r="Y1020" s="1" t="s">
        <v>3479</v>
      </c>
      <c r="Z1020" s="1" t="s">
        <v>1701</v>
      </c>
      <c r="AA1020" s="1" t="s">
        <v>3480</v>
      </c>
      <c r="AB1020" s="1" t="s">
        <v>3476</v>
      </c>
      <c r="AC1020" s="1" t="s">
        <v>3477</v>
      </c>
      <c r="AD1020" s="1" t="s">
        <v>167</v>
      </c>
      <c r="AE1020" s="1" t="s">
        <v>117</v>
      </c>
      <c r="AF1020" s="9">
        <v>96950</v>
      </c>
      <c r="AG1020" s="1" t="s">
        <v>118</v>
      </c>
      <c r="AH1020" s="1" t="s">
        <v>138</v>
      </c>
      <c r="AI1020" s="1">
        <v>16702368202</v>
      </c>
      <c r="AJ1020" s="1">
        <v>3554</v>
      </c>
      <c r="AK1020" s="1" t="s">
        <v>3481</v>
      </c>
      <c r="BC1020" s="1" t="str">
        <f>"29-1141.00"</f>
        <v>29-1141.00</v>
      </c>
      <c r="BD1020" s="1" t="s">
        <v>1381</v>
      </c>
      <c r="BE1020" s="1" t="s">
        <v>7029</v>
      </c>
      <c r="BF1020" s="1" t="s">
        <v>7030</v>
      </c>
      <c r="BG1020" s="1">
        <v>21</v>
      </c>
      <c r="BH1020" s="1">
        <v>21</v>
      </c>
      <c r="BI1020" s="2">
        <v>44333</v>
      </c>
      <c r="BJ1020" s="2">
        <v>44697</v>
      </c>
      <c r="BK1020" s="2">
        <v>44333</v>
      </c>
      <c r="BL1020" s="2">
        <v>44697</v>
      </c>
      <c r="BM1020" s="1">
        <v>40</v>
      </c>
      <c r="BN1020" s="1">
        <v>12</v>
      </c>
      <c r="BO1020" s="1">
        <v>12</v>
      </c>
      <c r="BP1020" s="1">
        <v>12</v>
      </c>
      <c r="BQ1020" s="1">
        <v>4</v>
      </c>
      <c r="BR1020" s="1">
        <v>0</v>
      </c>
      <c r="BS1020" s="1">
        <v>0</v>
      </c>
      <c r="BT1020" s="1">
        <v>0</v>
      </c>
      <c r="BU1020" s="1" t="str">
        <f>"7:30 AM"</f>
        <v>7:30 AM</v>
      </c>
      <c r="BV1020" s="1" t="str">
        <f>"7:30 PM"</f>
        <v>7:30 PM</v>
      </c>
      <c r="BW1020" s="1" t="s">
        <v>392</v>
      </c>
      <c r="BX1020" s="1">
        <v>0</v>
      </c>
      <c r="BY1020" s="1">
        <v>0</v>
      </c>
      <c r="BZ1020" s="1" t="s">
        <v>112</v>
      </c>
      <c r="CA1020" s="1">
        <v>0</v>
      </c>
      <c r="CB1020" s="1" t="s">
        <v>7031</v>
      </c>
      <c r="CC1020" s="1" t="s">
        <v>3476</v>
      </c>
      <c r="CD1020" s="1" t="s">
        <v>3477</v>
      </c>
      <c r="CE1020" s="1" t="s">
        <v>167</v>
      </c>
      <c r="CF1020" s="1" t="s">
        <v>117</v>
      </c>
      <c r="CG1020" s="1">
        <v>96950</v>
      </c>
      <c r="CH1020" s="3">
        <v>22.19</v>
      </c>
      <c r="CI1020" s="3">
        <v>25.78</v>
      </c>
      <c r="CJ1020" s="3">
        <v>0</v>
      </c>
      <c r="CK1020" s="3">
        <v>0</v>
      </c>
      <c r="CL1020" s="1" t="s">
        <v>137</v>
      </c>
      <c r="CM1020" s="1" t="s">
        <v>3486</v>
      </c>
      <c r="CN1020" s="1" t="s">
        <v>139</v>
      </c>
      <c r="CP1020" s="1" t="s">
        <v>111</v>
      </c>
      <c r="CQ1020" s="1" t="s">
        <v>111</v>
      </c>
      <c r="CR1020" s="1" t="s">
        <v>112</v>
      </c>
      <c r="CS1020" s="1" t="s">
        <v>112</v>
      </c>
      <c r="CT1020" s="1" t="s">
        <v>138</v>
      </c>
      <c r="CU1020" s="1" t="s">
        <v>111</v>
      </c>
      <c r="CV1020" s="1" t="s">
        <v>138</v>
      </c>
      <c r="CW1020" s="1" t="s">
        <v>3487</v>
      </c>
      <c r="CX1020" s="1">
        <v>16702368202</v>
      </c>
      <c r="CY1020" s="1" t="s">
        <v>3488</v>
      </c>
      <c r="CZ1020" s="1" t="s">
        <v>3489</v>
      </c>
      <c r="DA1020" s="1" t="s">
        <v>111</v>
      </c>
      <c r="DB1020" s="1" t="s">
        <v>112</v>
      </c>
      <c r="DC1020" s="1" t="s">
        <v>890</v>
      </c>
      <c r="DD1020" s="1" t="s">
        <v>3490</v>
      </c>
      <c r="DE1020" s="1" t="s">
        <v>3491</v>
      </c>
      <c r="DF1020" s="1" t="s">
        <v>3474</v>
      </c>
      <c r="DG1020" s="1" t="s">
        <v>3492</v>
      </c>
    </row>
    <row r="1021" spans="1:111" ht="15.6" customHeight="1" x14ac:dyDescent="0.25">
      <c r="A1021" s="1" t="s">
        <v>12425</v>
      </c>
      <c r="B1021" s="1" t="s">
        <v>238</v>
      </c>
      <c r="C1021" s="2">
        <v>44206.744175</v>
      </c>
      <c r="D1021" s="2">
        <v>44246</v>
      </c>
      <c r="E1021" s="1" t="s">
        <v>110</v>
      </c>
      <c r="F1021" s="2">
        <v>44285.833333333336</v>
      </c>
      <c r="G1021" s="1" t="s">
        <v>111</v>
      </c>
      <c r="H1021" s="1" t="s">
        <v>112</v>
      </c>
      <c r="I1021" s="1" t="s">
        <v>112</v>
      </c>
      <c r="J1021" s="1" t="s">
        <v>4761</v>
      </c>
      <c r="L1021" s="1" t="s">
        <v>12426</v>
      </c>
      <c r="M1021" s="1" t="s">
        <v>12427</v>
      </c>
      <c r="N1021" s="1" t="s">
        <v>116</v>
      </c>
      <c r="O1021" s="1" t="s">
        <v>117</v>
      </c>
      <c r="P1021" s="9">
        <v>96950</v>
      </c>
      <c r="Q1021" s="1" t="s">
        <v>118</v>
      </c>
      <c r="S1021" s="1">
        <v>16702343810</v>
      </c>
      <c r="U1021" s="1">
        <v>621210</v>
      </c>
      <c r="V1021" s="1" t="s">
        <v>119</v>
      </c>
      <c r="X1021" s="1" t="s">
        <v>4764</v>
      </c>
      <c r="Y1021" s="1" t="s">
        <v>4765</v>
      </c>
      <c r="AA1021" s="1" t="s">
        <v>12428</v>
      </c>
      <c r="AB1021" s="1" t="s">
        <v>4762</v>
      </c>
      <c r="AC1021" s="1" t="s">
        <v>4763</v>
      </c>
      <c r="AD1021" s="1" t="s">
        <v>116</v>
      </c>
      <c r="AE1021" s="1" t="s">
        <v>117</v>
      </c>
      <c r="AF1021" s="9">
        <v>96950</v>
      </c>
      <c r="AG1021" s="1" t="s">
        <v>118</v>
      </c>
      <c r="AI1021" s="1">
        <v>16702343810</v>
      </c>
      <c r="AK1021" s="1" t="s">
        <v>4775</v>
      </c>
      <c r="AL1021" s="1" t="s">
        <v>653</v>
      </c>
      <c r="AM1021" s="1" t="s">
        <v>5350</v>
      </c>
      <c r="AN1021" s="1" t="s">
        <v>4767</v>
      </c>
      <c r="AO1021" s="1" t="s">
        <v>656</v>
      </c>
      <c r="AP1021" s="1" t="s">
        <v>7601</v>
      </c>
      <c r="AQ1021" s="1" t="s">
        <v>658</v>
      </c>
      <c r="AR1021" s="1" t="s">
        <v>116</v>
      </c>
      <c r="AS1021" s="1" t="s">
        <v>117</v>
      </c>
      <c r="AT1021" s="9">
        <v>96950</v>
      </c>
      <c r="AU1021" s="1" t="s">
        <v>118</v>
      </c>
      <c r="AW1021" s="1">
        <v>16702330081</v>
      </c>
      <c r="AY1021" s="1" t="s">
        <v>659</v>
      </c>
      <c r="AZ1021" s="1" t="s">
        <v>4770</v>
      </c>
      <c r="BA1021" s="1" t="s">
        <v>117</v>
      </c>
      <c r="BB1021" s="1" t="s">
        <v>661</v>
      </c>
      <c r="BC1021" s="1" t="str">
        <f>"43-9041.02"</f>
        <v>43-9041.02</v>
      </c>
      <c r="BD1021" s="1" t="s">
        <v>12429</v>
      </c>
      <c r="BE1021" s="1" t="s">
        <v>12430</v>
      </c>
      <c r="BF1021" s="1" t="s">
        <v>12431</v>
      </c>
      <c r="BG1021" s="1">
        <v>1</v>
      </c>
      <c r="BH1021" s="1">
        <v>1</v>
      </c>
      <c r="BI1021" s="2">
        <v>44287</v>
      </c>
      <c r="BJ1021" s="2">
        <v>45382</v>
      </c>
      <c r="BK1021" s="2">
        <v>44287</v>
      </c>
      <c r="BL1021" s="2">
        <v>45382</v>
      </c>
      <c r="BM1021" s="1">
        <v>40</v>
      </c>
      <c r="BN1021" s="1">
        <v>0</v>
      </c>
      <c r="BO1021" s="1">
        <v>0</v>
      </c>
      <c r="BP1021" s="1">
        <v>8</v>
      </c>
      <c r="BQ1021" s="1">
        <v>8</v>
      </c>
      <c r="BR1021" s="1">
        <v>8</v>
      </c>
      <c r="BS1021" s="1">
        <v>8</v>
      </c>
      <c r="BT1021" s="1">
        <v>8</v>
      </c>
      <c r="BU1021" s="1" t="str">
        <f>"8:00 AM"</f>
        <v>8:00 AM</v>
      </c>
      <c r="BV1021" s="1" t="str">
        <f>"5:00 PM"</f>
        <v>5:00 PM</v>
      </c>
      <c r="BW1021" s="1" t="s">
        <v>135</v>
      </c>
      <c r="BX1021" s="1">
        <v>0</v>
      </c>
      <c r="BY1021" s="1">
        <v>12</v>
      </c>
      <c r="BZ1021" s="1" t="s">
        <v>112</v>
      </c>
      <c r="CA1021" s="1">
        <v>0</v>
      </c>
      <c r="CB1021" s="1" t="e">
        <f>-U.S. and foreign workers must have AN Understanding of EXPLANATION of BENEFIT (EOB) FORMS, CLAIMS FORMS, and THE INSURANCE BILLING PROCESS. must have Knowledge of CURRENT Dental TERMINOLOGY (CDT) and experience with Dental management software.</f>
        <v>#NAME?</v>
      </c>
      <c r="CC1021" s="1" t="s">
        <v>12432</v>
      </c>
      <c r="CD1021" s="1" t="s">
        <v>12427</v>
      </c>
      <c r="CE1021" s="1" t="s">
        <v>116</v>
      </c>
      <c r="CF1021" s="1" t="s">
        <v>117</v>
      </c>
      <c r="CG1021" s="1">
        <v>96950</v>
      </c>
      <c r="CH1021" s="3">
        <v>11.05</v>
      </c>
      <c r="CI1021" s="3">
        <v>11.05</v>
      </c>
      <c r="CJ1021" s="3">
        <v>16.579999999999998</v>
      </c>
      <c r="CK1021" s="3">
        <v>16.579999999999998</v>
      </c>
      <c r="CL1021" s="1" t="s">
        <v>137</v>
      </c>
      <c r="CM1021" s="1" t="s">
        <v>138</v>
      </c>
      <c r="CN1021" s="1" t="s">
        <v>139</v>
      </c>
      <c r="CP1021" s="1" t="s">
        <v>112</v>
      </c>
      <c r="CQ1021" s="1" t="s">
        <v>111</v>
      </c>
      <c r="CR1021" s="1" t="s">
        <v>112</v>
      </c>
      <c r="CS1021" s="1" t="s">
        <v>111</v>
      </c>
      <c r="CT1021" s="1" t="s">
        <v>138</v>
      </c>
      <c r="CU1021" s="1" t="s">
        <v>111</v>
      </c>
      <c r="CV1021" s="1" t="s">
        <v>138</v>
      </c>
      <c r="CW1021" s="1" t="s">
        <v>138</v>
      </c>
      <c r="CX1021" s="1">
        <v>16702343810</v>
      </c>
      <c r="CY1021" s="1" t="s">
        <v>4775</v>
      </c>
      <c r="CZ1021" s="1" t="s">
        <v>138</v>
      </c>
      <c r="DA1021" s="1" t="s">
        <v>111</v>
      </c>
      <c r="DB1021" s="1" t="s">
        <v>112</v>
      </c>
    </row>
    <row r="1022" spans="1:111" ht="15.6" customHeight="1" x14ac:dyDescent="0.25">
      <c r="A1022" s="1" t="s">
        <v>12433</v>
      </c>
      <c r="B1022" s="1" t="s">
        <v>238</v>
      </c>
      <c r="C1022" s="2">
        <v>44245.332528587962</v>
      </c>
      <c r="D1022" s="2">
        <v>44285</v>
      </c>
      <c r="E1022" s="1" t="s">
        <v>110</v>
      </c>
      <c r="F1022" s="2">
        <v>44285.833333333336</v>
      </c>
      <c r="G1022" s="1" t="s">
        <v>112</v>
      </c>
      <c r="H1022" s="1" t="s">
        <v>112</v>
      </c>
      <c r="I1022" s="1" t="s">
        <v>112</v>
      </c>
      <c r="J1022" s="1" t="s">
        <v>999</v>
      </c>
      <c r="L1022" s="1" t="s">
        <v>634</v>
      </c>
      <c r="N1022" s="1" t="s">
        <v>167</v>
      </c>
      <c r="O1022" s="1" t="s">
        <v>117</v>
      </c>
      <c r="P1022" s="9">
        <v>96950</v>
      </c>
      <c r="Q1022" s="1" t="s">
        <v>118</v>
      </c>
      <c r="S1022" s="1">
        <v>16702358722</v>
      </c>
      <c r="U1022" s="1">
        <v>561720</v>
      </c>
      <c r="V1022" s="1" t="s">
        <v>119</v>
      </c>
      <c r="X1022" s="1" t="s">
        <v>636</v>
      </c>
      <c r="Y1022" s="1" t="s">
        <v>637</v>
      </c>
      <c r="Z1022" s="1" t="s">
        <v>638</v>
      </c>
      <c r="AA1022" s="1" t="s">
        <v>639</v>
      </c>
      <c r="AB1022" s="1" t="s">
        <v>1000</v>
      </c>
      <c r="AD1022" s="1" t="s">
        <v>167</v>
      </c>
      <c r="AE1022" s="1" t="s">
        <v>117</v>
      </c>
      <c r="AF1022" s="9">
        <v>96950</v>
      </c>
      <c r="AG1022" s="1" t="s">
        <v>118</v>
      </c>
      <c r="AI1022" s="1">
        <v>16709890917</v>
      </c>
      <c r="AK1022" s="1" t="s">
        <v>641</v>
      </c>
      <c r="BC1022" s="1" t="str">
        <f>"37-2012.00"</f>
        <v>37-2012.00</v>
      </c>
      <c r="BD1022" s="1" t="s">
        <v>576</v>
      </c>
      <c r="BE1022" s="1" t="s">
        <v>1001</v>
      </c>
      <c r="BF1022" s="1" t="s">
        <v>1002</v>
      </c>
      <c r="BG1022" s="1">
        <v>5</v>
      </c>
      <c r="BH1022" s="1">
        <v>5</v>
      </c>
      <c r="BI1022" s="2">
        <v>44287</v>
      </c>
      <c r="BJ1022" s="2">
        <v>44651</v>
      </c>
      <c r="BK1022" s="2">
        <v>44287</v>
      </c>
      <c r="BL1022" s="2">
        <v>44651</v>
      </c>
      <c r="BM1022" s="1">
        <v>35</v>
      </c>
      <c r="BN1022" s="1">
        <v>0</v>
      </c>
      <c r="BO1022" s="1">
        <v>7</v>
      </c>
      <c r="BP1022" s="1">
        <v>7</v>
      </c>
      <c r="BQ1022" s="1">
        <v>7</v>
      </c>
      <c r="BR1022" s="1">
        <v>7</v>
      </c>
      <c r="BS1022" s="1">
        <v>7</v>
      </c>
      <c r="BT1022" s="1">
        <v>0</v>
      </c>
      <c r="BU1022" s="1" t="str">
        <f>"9:00 AM"</f>
        <v>9:00 AM</v>
      </c>
      <c r="BV1022" s="1" t="str">
        <f>"5:00 PM"</f>
        <v>5:00 PM</v>
      </c>
      <c r="BW1022" s="1" t="s">
        <v>230</v>
      </c>
      <c r="BX1022" s="1">
        <v>0</v>
      </c>
      <c r="BY1022" s="1">
        <v>3</v>
      </c>
      <c r="BZ1022" s="1" t="s">
        <v>112</v>
      </c>
      <c r="CA1022" s="1">
        <v>0</v>
      </c>
      <c r="CB1022" s="4" t="s">
        <v>1003</v>
      </c>
      <c r="CC1022" s="1" t="s">
        <v>634</v>
      </c>
      <c r="CE1022" s="1" t="s">
        <v>167</v>
      </c>
      <c r="CF1022" s="1" t="s">
        <v>117</v>
      </c>
      <c r="CG1022" s="1">
        <v>96950</v>
      </c>
      <c r="CH1022" s="3">
        <v>7.59</v>
      </c>
      <c r="CI1022" s="3">
        <v>7.59</v>
      </c>
      <c r="CJ1022" s="3">
        <v>11.39</v>
      </c>
      <c r="CK1022" s="3">
        <v>11.39</v>
      </c>
      <c r="CL1022" s="1" t="s">
        <v>137</v>
      </c>
      <c r="CN1022" s="1" t="s">
        <v>139</v>
      </c>
      <c r="CP1022" s="1" t="s">
        <v>111</v>
      </c>
      <c r="CQ1022" s="1" t="s">
        <v>111</v>
      </c>
      <c r="CR1022" s="1" t="s">
        <v>111</v>
      </c>
      <c r="CS1022" s="1" t="s">
        <v>111</v>
      </c>
      <c r="CT1022" s="1" t="s">
        <v>111</v>
      </c>
      <c r="CU1022" s="1" t="s">
        <v>111</v>
      </c>
      <c r="CV1022" s="1" t="s">
        <v>111</v>
      </c>
      <c r="CW1022" s="1" t="s">
        <v>1004</v>
      </c>
      <c r="CX1022" s="1">
        <v>16709890917</v>
      </c>
      <c r="CY1022" s="1" t="s">
        <v>641</v>
      </c>
      <c r="CZ1022" s="1" t="s">
        <v>645</v>
      </c>
      <c r="DA1022" s="1" t="s">
        <v>111</v>
      </c>
      <c r="DB1022" s="1" t="s">
        <v>112</v>
      </c>
    </row>
    <row r="1023" spans="1:111" ht="15.6" customHeight="1" x14ac:dyDescent="0.25">
      <c r="A1023" s="1" t="s">
        <v>12435</v>
      </c>
      <c r="B1023" s="1" t="s">
        <v>238</v>
      </c>
      <c r="C1023" s="2">
        <v>44259.171609375</v>
      </c>
      <c r="D1023" s="2">
        <v>44292</v>
      </c>
      <c r="E1023" s="1" t="s">
        <v>180</v>
      </c>
      <c r="G1023" s="1" t="s">
        <v>111</v>
      </c>
      <c r="H1023" s="1" t="s">
        <v>112</v>
      </c>
      <c r="I1023" s="1" t="s">
        <v>112</v>
      </c>
      <c r="J1023" s="1" t="s">
        <v>12436</v>
      </c>
      <c r="K1023" s="1" t="s">
        <v>12437</v>
      </c>
      <c r="L1023" s="1" t="s">
        <v>2070</v>
      </c>
      <c r="M1023" s="1" t="s">
        <v>12438</v>
      </c>
      <c r="N1023" s="1" t="s">
        <v>116</v>
      </c>
      <c r="O1023" s="1" t="s">
        <v>117</v>
      </c>
      <c r="P1023" s="9">
        <v>96950</v>
      </c>
      <c r="Q1023" s="1" t="s">
        <v>118</v>
      </c>
      <c r="R1023" s="1" t="s">
        <v>138</v>
      </c>
      <c r="S1023" s="1">
        <v>16702358901</v>
      </c>
      <c r="U1023" s="1">
        <v>811412</v>
      </c>
      <c r="V1023" s="1" t="s">
        <v>119</v>
      </c>
      <c r="X1023" s="1" t="s">
        <v>12439</v>
      </c>
      <c r="Y1023" s="1" t="s">
        <v>12440</v>
      </c>
      <c r="AA1023" s="1" t="s">
        <v>387</v>
      </c>
      <c r="AB1023" s="1" t="s">
        <v>2070</v>
      </c>
      <c r="AC1023" s="1" t="s">
        <v>12438</v>
      </c>
      <c r="AD1023" s="1" t="s">
        <v>116</v>
      </c>
      <c r="AE1023" s="1" t="s">
        <v>117</v>
      </c>
      <c r="AF1023" s="9">
        <v>96950</v>
      </c>
      <c r="AG1023" s="1" t="s">
        <v>118</v>
      </c>
      <c r="AH1023" s="1" t="s">
        <v>138</v>
      </c>
      <c r="AI1023" s="1">
        <v>16702358901</v>
      </c>
      <c r="AK1023" s="1" t="s">
        <v>12441</v>
      </c>
      <c r="BC1023" s="1" t="str">
        <f>"49-9021.01"</f>
        <v>49-9021.01</v>
      </c>
      <c r="BD1023" s="1" t="s">
        <v>3944</v>
      </c>
      <c r="BE1023" s="1" t="s">
        <v>12442</v>
      </c>
      <c r="BF1023" s="1" t="s">
        <v>3946</v>
      </c>
      <c r="BG1023" s="1">
        <v>2</v>
      </c>
      <c r="BH1023" s="1">
        <v>2</v>
      </c>
      <c r="BI1023" s="2">
        <v>44348</v>
      </c>
      <c r="BJ1023" s="2">
        <v>44712</v>
      </c>
      <c r="BK1023" s="2">
        <v>44348</v>
      </c>
      <c r="BL1023" s="2">
        <v>44712</v>
      </c>
      <c r="BM1023" s="1">
        <v>40</v>
      </c>
      <c r="BN1023" s="1">
        <v>0</v>
      </c>
      <c r="BO1023" s="1">
        <v>8</v>
      </c>
      <c r="BP1023" s="1">
        <v>8</v>
      </c>
      <c r="BQ1023" s="1">
        <v>8</v>
      </c>
      <c r="BR1023" s="1">
        <v>8</v>
      </c>
      <c r="BS1023" s="1">
        <v>8</v>
      </c>
      <c r="BT1023" s="1">
        <v>0</v>
      </c>
      <c r="BU1023" s="1" t="str">
        <f>"8:30 AM"</f>
        <v>8:30 AM</v>
      </c>
      <c r="BV1023" s="1" t="str">
        <f>"5:30 PM"</f>
        <v>5:30 PM</v>
      </c>
      <c r="BW1023" s="1" t="s">
        <v>135</v>
      </c>
      <c r="BX1023" s="1">
        <v>0</v>
      </c>
      <c r="BY1023" s="1">
        <v>12</v>
      </c>
      <c r="BZ1023" s="1" t="s">
        <v>112</v>
      </c>
      <c r="CA1023" s="1">
        <v>0</v>
      </c>
      <c r="CB1023" s="4" t="s">
        <v>12443</v>
      </c>
      <c r="CC1023" s="1" t="s">
        <v>2070</v>
      </c>
      <c r="CD1023" s="1" t="s">
        <v>138</v>
      </c>
      <c r="CE1023" s="1" t="s">
        <v>116</v>
      </c>
      <c r="CF1023" s="1" t="s">
        <v>117</v>
      </c>
      <c r="CG1023" s="1">
        <v>96950</v>
      </c>
      <c r="CH1023" s="3">
        <v>9.0299999999999994</v>
      </c>
      <c r="CI1023" s="3">
        <v>9.0299999999999994</v>
      </c>
      <c r="CJ1023" s="3">
        <v>13.55</v>
      </c>
      <c r="CK1023" s="3">
        <v>13.55</v>
      </c>
      <c r="CL1023" s="1" t="s">
        <v>137</v>
      </c>
      <c r="CM1023" s="1" t="s">
        <v>138</v>
      </c>
      <c r="CN1023" s="1" t="s">
        <v>139</v>
      </c>
      <c r="CP1023" s="1" t="s">
        <v>112</v>
      </c>
      <c r="CQ1023" s="1" t="s">
        <v>111</v>
      </c>
      <c r="CR1023" s="1" t="s">
        <v>112</v>
      </c>
      <c r="CS1023" s="1" t="s">
        <v>111</v>
      </c>
      <c r="CT1023" s="1" t="s">
        <v>138</v>
      </c>
      <c r="CU1023" s="1" t="s">
        <v>111</v>
      </c>
      <c r="CV1023" s="1" t="s">
        <v>138</v>
      </c>
      <c r="CW1023" s="1" t="s">
        <v>138</v>
      </c>
      <c r="CX1023" s="1">
        <v>16702358901</v>
      </c>
      <c r="CY1023" s="1" t="s">
        <v>12444</v>
      </c>
      <c r="CZ1023" s="1" t="s">
        <v>138</v>
      </c>
      <c r="DA1023" s="1" t="s">
        <v>111</v>
      </c>
      <c r="DB1023" s="1" t="s">
        <v>112</v>
      </c>
    </row>
    <row r="1024" spans="1:111" ht="15.6" customHeight="1" x14ac:dyDescent="0.25">
      <c r="A1024" s="1" t="s">
        <v>12445</v>
      </c>
      <c r="B1024" s="1" t="s">
        <v>238</v>
      </c>
      <c r="C1024" s="2">
        <v>44295.044191435183</v>
      </c>
      <c r="D1024" s="2">
        <v>44328</v>
      </c>
      <c r="E1024" s="1" t="s">
        <v>110</v>
      </c>
      <c r="F1024" s="2">
        <v>44468.833333333336</v>
      </c>
      <c r="G1024" s="1" t="s">
        <v>111</v>
      </c>
      <c r="H1024" s="1" t="s">
        <v>112</v>
      </c>
      <c r="I1024" s="1" t="s">
        <v>112</v>
      </c>
      <c r="J1024" s="1" t="s">
        <v>2720</v>
      </c>
      <c r="K1024" s="1" t="s">
        <v>12446</v>
      </c>
      <c r="L1024" s="1" t="s">
        <v>2728</v>
      </c>
      <c r="N1024" s="1" t="s">
        <v>167</v>
      </c>
      <c r="O1024" s="1" t="s">
        <v>117</v>
      </c>
      <c r="P1024" s="9">
        <v>96950</v>
      </c>
      <c r="Q1024" s="1" t="s">
        <v>118</v>
      </c>
      <c r="R1024" s="1" t="s">
        <v>138</v>
      </c>
      <c r="S1024" s="1">
        <v>16702352222</v>
      </c>
      <c r="U1024" s="1">
        <v>448190</v>
      </c>
      <c r="V1024" s="1" t="s">
        <v>119</v>
      </c>
      <c r="X1024" s="1" t="s">
        <v>2723</v>
      </c>
      <c r="Y1024" s="1" t="s">
        <v>2724</v>
      </c>
      <c r="Z1024" s="1" t="s">
        <v>892</v>
      </c>
      <c r="AA1024" s="1" t="s">
        <v>171</v>
      </c>
      <c r="AB1024" s="1" t="s">
        <v>2722</v>
      </c>
      <c r="AD1024" s="1" t="s">
        <v>167</v>
      </c>
      <c r="AE1024" s="1" t="s">
        <v>117</v>
      </c>
      <c r="AF1024" s="9">
        <v>96950</v>
      </c>
      <c r="AG1024" s="1" t="s">
        <v>118</v>
      </c>
      <c r="AH1024" s="1" t="s">
        <v>138</v>
      </c>
      <c r="AI1024" s="1">
        <v>16702352222</v>
      </c>
      <c r="AK1024" s="1" t="s">
        <v>2725</v>
      </c>
      <c r="BC1024" s="1" t="str">
        <f>"51-6052.00"</f>
        <v>51-6052.00</v>
      </c>
      <c r="BD1024" s="1" t="s">
        <v>1224</v>
      </c>
      <c r="BE1024" s="1" t="s">
        <v>12447</v>
      </c>
      <c r="BF1024" s="1" t="s">
        <v>10932</v>
      </c>
      <c r="BG1024" s="1">
        <v>1</v>
      </c>
      <c r="BH1024" s="1">
        <v>1</v>
      </c>
      <c r="BI1024" s="2">
        <v>44470</v>
      </c>
      <c r="BJ1024" s="2">
        <v>45565</v>
      </c>
      <c r="BK1024" s="2">
        <v>44470</v>
      </c>
      <c r="BL1024" s="2">
        <v>45565</v>
      </c>
      <c r="BM1024" s="1">
        <v>35</v>
      </c>
      <c r="BN1024" s="1">
        <v>0</v>
      </c>
      <c r="BO1024" s="1">
        <v>7</v>
      </c>
      <c r="BP1024" s="1">
        <v>7</v>
      </c>
      <c r="BQ1024" s="1">
        <v>7</v>
      </c>
      <c r="BR1024" s="1">
        <v>7</v>
      </c>
      <c r="BS1024" s="1">
        <v>7</v>
      </c>
      <c r="BT1024" s="1">
        <v>0</v>
      </c>
      <c r="BU1024" s="1" t="str">
        <f>"8:30 AM"</f>
        <v>8:30 AM</v>
      </c>
      <c r="BV1024" s="1" t="str">
        <f>"4:30 PM"</f>
        <v>4:30 PM</v>
      </c>
      <c r="BW1024" s="1" t="s">
        <v>135</v>
      </c>
      <c r="BX1024" s="1">
        <v>0</v>
      </c>
      <c r="BY1024" s="1">
        <v>12</v>
      </c>
      <c r="BZ1024" s="1" t="s">
        <v>112</v>
      </c>
      <c r="CA1024" s="1">
        <v>0</v>
      </c>
      <c r="CB1024" s="1" t="s">
        <v>12448</v>
      </c>
      <c r="CC1024" s="1" t="s">
        <v>12449</v>
      </c>
      <c r="CE1024" s="1" t="s">
        <v>167</v>
      </c>
      <c r="CF1024" s="1" t="s">
        <v>117</v>
      </c>
      <c r="CG1024" s="1">
        <v>96950</v>
      </c>
      <c r="CH1024" s="3">
        <v>8.51</v>
      </c>
      <c r="CI1024" s="3">
        <v>8.51</v>
      </c>
      <c r="CJ1024" s="3">
        <v>12.76</v>
      </c>
      <c r="CK1024" s="3">
        <v>12.76</v>
      </c>
      <c r="CL1024" s="1" t="s">
        <v>137</v>
      </c>
      <c r="CN1024" s="1" t="s">
        <v>139</v>
      </c>
      <c r="CP1024" s="1" t="s">
        <v>112</v>
      </c>
      <c r="CQ1024" s="1" t="s">
        <v>111</v>
      </c>
      <c r="CR1024" s="1" t="s">
        <v>111</v>
      </c>
      <c r="CS1024" s="1" t="s">
        <v>111</v>
      </c>
      <c r="CT1024" s="1" t="s">
        <v>138</v>
      </c>
      <c r="CU1024" s="1" t="s">
        <v>111</v>
      </c>
      <c r="CV1024" s="1" t="s">
        <v>111</v>
      </c>
      <c r="CW1024" s="1" t="s">
        <v>2729</v>
      </c>
      <c r="CX1024" s="1">
        <v>16702352222</v>
      </c>
      <c r="CY1024" s="1" t="s">
        <v>2725</v>
      </c>
      <c r="CZ1024" s="1" t="s">
        <v>138</v>
      </c>
      <c r="DA1024" s="1" t="s">
        <v>111</v>
      </c>
      <c r="DB1024" s="1" t="s">
        <v>112</v>
      </c>
    </row>
    <row r="1025" spans="1:111" ht="15.6" customHeight="1" x14ac:dyDescent="0.25">
      <c r="A1025" s="1" t="s">
        <v>12450</v>
      </c>
      <c r="B1025" s="1" t="s">
        <v>238</v>
      </c>
      <c r="C1025" s="2">
        <v>44291.856373148148</v>
      </c>
      <c r="D1025" s="2">
        <v>44321</v>
      </c>
      <c r="E1025" s="1" t="s">
        <v>110</v>
      </c>
      <c r="F1025" s="2">
        <v>44466.833333333336</v>
      </c>
      <c r="G1025" s="1" t="s">
        <v>112</v>
      </c>
      <c r="H1025" s="1" t="s">
        <v>112</v>
      </c>
      <c r="I1025" s="1" t="s">
        <v>112</v>
      </c>
      <c r="J1025" s="1" t="s">
        <v>9582</v>
      </c>
      <c r="L1025" s="1" t="s">
        <v>12451</v>
      </c>
      <c r="M1025" s="1" t="s">
        <v>12451</v>
      </c>
      <c r="N1025" s="1" t="s">
        <v>167</v>
      </c>
      <c r="O1025" s="1" t="s">
        <v>117</v>
      </c>
      <c r="P1025" s="9">
        <v>96950</v>
      </c>
      <c r="Q1025" s="1" t="s">
        <v>118</v>
      </c>
      <c r="S1025" s="1">
        <v>16702346445</v>
      </c>
      <c r="T1025" s="1">
        <v>2263</v>
      </c>
      <c r="U1025" s="1">
        <v>444130</v>
      </c>
      <c r="V1025" s="1" t="s">
        <v>119</v>
      </c>
      <c r="X1025" s="1" t="s">
        <v>953</v>
      </c>
      <c r="Y1025" s="1" t="s">
        <v>954</v>
      </c>
      <c r="AA1025" s="1" t="s">
        <v>955</v>
      </c>
      <c r="AB1025" s="1" t="s">
        <v>952</v>
      </c>
      <c r="AC1025" s="1" t="s">
        <v>952</v>
      </c>
      <c r="AD1025" s="1" t="s">
        <v>167</v>
      </c>
      <c r="AE1025" s="1" t="s">
        <v>117</v>
      </c>
      <c r="AF1025" s="9">
        <v>96950</v>
      </c>
      <c r="AG1025" s="1" t="s">
        <v>118</v>
      </c>
      <c r="AI1025" s="1">
        <v>16702346445</v>
      </c>
      <c r="AJ1025" s="1">
        <v>2263</v>
      </c>
      <c r="AK1025" s="1" t="s">
        <v>956</v>
      </c>
      <c r="BC1025" s="1" t="str">
        <f>"49-9071.00"</f>
        <v>49-9071.00</v>
      </c>
      <c r="BD1025" s="1" t="s">
        <v>214</v>
      </c>
      <c r="BE1025" s="1" t="s">
        <v>12452</v>
      </c>
      <c r="BF1025" s="1" t="s">
        <v>958</v>
      </c>
      <c r="BG1025" s="1">
        <v>2</v>
      </c>
      <c r="BH1025" s="1">
        <v>2</v>
      </c>
      <c r="BI1025" s="2">
        <v>44468</v>
      </c>
      <c r="BJ1025" s="2">
        <v>44832</v>
      </c>
      <c r="BK1025" s="2">
        <v>44468</v>
      </c>
      <c r="BL1025" s="2">
        <v>44832</v>
      </c>
      <c r="BM1025" s="1">
        <v>40</v>
      </c>
      <c r="BN1025" s="1">
        <v>0</v>
      </c>
      <c r="BO1025" s="1">
        <v>8</v>
      </c>
      <c r="BP1025" s="1">
        <v>8</v>
      </c>
      <c r="BQ1025" s="1">
        <v>8</v>
      </c>
      <c r="BR1025" s="1">
        <v>8</v>
      </c>
      <c r="BS1025" s="1">
        <v>8</v>
      </c>
      <c r="BT1025" s="1">
        <v>0</v>
      </c>
      <c r="BU1025" s="1" t="str">
        <f>"8:00 AM"</f>
        <v>8:00 AM</v>
      </c>
      <c r="BV1025" s="1" t="str">
        <f>"5:00 PM"</f>
        <v>5:00 PM</v>
      </c>
      <c r="BW1025" s="1" t="s">
        <v>135</v>
      </c>
      <c r="BX1025" s="1">
        <v>0</v>
      </c>
      <c r="BY1025" s="1">
        <v>12</v>
      </c>
      <c r="BZ1025" s="1" t="s">
        <v>112</v>
      </c>
      <c r="CA1025" s="1">
        <v>0</v>
      </c>
      <c r="CB1025" s="4" t="s">
        <v>959</v>
      </c>
      <c r="CC1025" s="1" t="s">
        <v>952</v>
      </c>
      <c r="CD1025" s="1" t="s">
        <v>952</v>
      </c>
      <c r="CE1025" s="1" t="s">
        <v>167</v>
      </c>
      <c r="CF1025" s="1" t="s">
        <v>117</v>
      </c>
      <c r="CG1025" s="1">
        <v>96950</v>
      </c>
      <c r="CH1025" s="3">
        <v>8.7100000000000009</v>
      </c>
      <c r="CI1025" s="3">
        <v>8.7100000000000009</v>
      </c>
      <c r="CJ1025" s="3">
        <v>13.1</v>
      </c>
      <c r="CK1025" s="3">
        <v>13.1</v>
      </c>
      <c r="CL1025" s="1" t="s">
        <v>137</v>
      </c>
      <c r="CM1025" s="1" t="s">
        <v>960</v>
      </c>
      <c r="CN1025" s="1" t="s">
        <v>139</v>
      </c>
      <c r="CP1025" s="1" t="s">
        <v>112</v>
      </c>
      <c r="CQ1025" s="1" t="s">
        <v>111</v>
      </c>
      <c r="CR1025" s="1" t="s">
        <v>112</v>
      </c>
      <c r="CS1025" s="1" t="s">
        <v>111</v>
      </c>
      <c r="CT1025" s="1" t="s">
        <v>138</v>
      </c>
      <c r="CU1025" s="1" t="s">
        <v>111</v>
      </c>
      <c r="CV1025" s="1" t="s">
        <v>138</v>
      </c>
      <c r="CW1025" s="1" t="s">
        <v>138</v>
      </c>
      <c r="CX1025" s="1">
        <v>16702346445</v>
      </c>
      <c r="CY1025" s="1" t="s">
        <v>956</v>
      </c>
      <c r="CZ1025" s="1" t="s">
        <v>138</v>
      </c>
      <c r="DA1025" s="1" t="s">
        <v>111</v>
      </c>
      <c r="DB1025" s="1" t="s">
        <v>112</v>
      </c>
      <c r="DC1025" s="1" t="s">
        <v>953</v>
      </c>
      <c r="DD1025" s="1" t="s">
        <v>954</v>
      </c>
      <c r="DF1025" s="1" t="s">
        <v>9586</v>
      </c>
      <c r="DG1025" s="1" t="s">
        <v>956</v>
      </c>
    </row>
    <row r="1026" spans="1:111" ht="15.6" customHeight="1" x14ac:dyDescent="0.25">
      <c r="A1026" s="1" t="s">
        <v>12453</v>
      </c>
      <c r="B1026" s="1" t="s">
        <v>238</v>
      </c>
      <c r="C1026" s="2">
        <v>44291.799616550925</v>
      </c>
      <c r="D1026" s="2">
        <v>44322</v>
      </c>
      <c r="E1026" s="1" t="s">
        <v>110</v>
      </c>
      <c r="F1026" s="2">
        <v>44468.833333333336</v>
      </c>
      <c r="G1026" s="1" t="s">
        <v>111</v>
      </c>
      <c r="H1026" s="1" t="s">
        <v>112</v>
      </c>
      <c r="I1026" s="1" t="s">
        <v>112</v>
      </c>
      <c r="J1026" s="1" t="s">
        <v>7970</v>
      </c>
      <c r="K1026" s="1" t="s">
        <v>7971</v>
      </c>
      <c r="L1026" s="1" t="s">
        <v>12454</v>
      </c>
      <c r="M1026" s="1" t="s">
        <v>7978</v>
      </c>
      <c r="N1026" s="1" t="s">
        <v>116</v>
      </c>
      <c r="O1026" s="1" t="s">
        <v>117</v>
      </c>
      <c r="P1026" s="9">
        <v>96950</v>
      </c>
      <c r="Q1026" s="1" t="s">
        <v>118</v>
      </c>
      <c r="S1026" s="1">
        <v>16702358688</v>
      </c>
      <c r="U1026" s="1">
        <v>441120</v>
      </c>
      <c r="V1026" s="1" t="s">
        <v>119</v>
      </c>
      <c r="X1026" s="1" t="s">
        <v>7974</v>
      </c>
      <c r="Y1026" s="1" t="s">
        <v>7975</v>
      </c>
      <c r="AA1026" s="1" t="s">
        <v>7976</v>
      </c>
      <c r="AB1026" s="1" t="s">
        <v>12455</v>
      </c>
      <c r="AC1026" s="1" t="s">
        <v>12456</v>
      </c>
      <c r="AD1026" s="1" t="s">
        <v>116</v>
      </c>
      <c r="AE1026" s="1" t="s">
        <v>117</v>
      </c>
      <c r="AF1026" s="9">
        <v>96950</v>
      </c>
      <c r="AG1026" s="1" t="s">
        <v>118</v>
      </c>
      <c r="AI1026" s="1">
        <v>16702358688</v>
      </c>
      <c r="AK1026" s="1" t="s">
        <v>7979</v>
      </c>
      <c r="AL1026" s="1" t="s">
        <v>653</v>
      </c>
      <c r="AM1026" s="1" t="s">
        <v>5350</v>
      </c>
      <c r="AN1026" s="1" t="s">
        <v>4767</v>
      </c>
      <c r="AO1026" s="1" t="s">
        <v>656</v>
      </c>
      <c r="AP1026" s="1" t="s">
        <v>12457</v>
      </c>
      <c r="AQ1026" s="1" t="s">
        <v>658</v>
      </c>
      <c r="AR1026" s="1" t="s">
        <v>116</v>
      </c>
      <c r="AS1026" s="1" t="s">
        <v>117</v>
      </c>
      <c r="AT1026" s="9">
        <v>96950</v>
      </c>
      <c r="AU1026" s="1" t="s">
        <v>118</v>
      </c>
      <c r="AW1026" s="1">
        <v>16702330081</v>
      </c>
      <c r="AY1026" s="1" t="s">
        <v>659</v>
      </c>
      <c r="AZ1026" s="1" t="s">
        <v>4770</v>
      </c>
      <c r="BA1026" s="1" t="s">
        <v>117</v>
      </c>
      <c r="BB1026" s="1" t="s">
        <v>661</v>
      </c>
      <c r="BC1026" s="1" t="str">
        <f>"11-2022.00"</f>
        <v>11-2022.00</v>
      </c>
      <c r="BD1026" s="1" t="s">
        <v>1013</v>
      </c>
      <c r="BE1026" s="1" t="s">
        <v>12458</v>
      </c>
      <c r="BF1026" s="1" t="s">
        <v>1015</v>
      </c>
      <c r="BG1026" s="1">
        <v>1</v>
      </c>
      <c r="BH1026" s="1">
        <v>1</v>
      </c>
      <c r="BI1026" s="2">
        <v>44470</v>
      </c>
      <c r="BJ1026" s="2">
        <v>45565</v>
      </c>
      <c r="BK1026" s="2">
        <v>44470</v>
      </c>
      <c r="BL1026" s="2">
        <v>45565</v>
      </c>
      <c r="BM1026" s="1">
        <v>40</v>
      </c>
      <c r="BN1026" s="1">
        <v>0</v>
      </c>
      <c r="BO1026" s="1">
        <v>8</v>
      </c>
      <c r="BP1026" s="1">
        <v>8</v>
      </c>
      <c r="BQ1026" s="1">
        <v>8</v>
      </c>
      <c r="BR1026" s="1">
        <v>8</v>
      </c>
      <c r="BS1026" s="1">
        <v>8</v>
      </c>
      <c r="BT1026" s="1">
        <v>0</v>
      </c>
      <c r="BU1026" s="1" t="str">
        <f>"8:00 AM"</f>
        <v>8:00 AM</v>
      </c>
      <c r="BV1026" s="1" t="str">
        <f>"5:00 PM"</f>
        <v>5:00 PM</v>
      </c>
      <c r="BW1026" s="1" t="s">
        <v>135</v>
      </c>
      <c r="BX1026" s="1">
        <v>0</v>
      </c>
      <c r="BY1026" s="1">
        <v>36</v>
      </c>
      <c r="BZ1026" s="1" t="s">
        <v>111</v>
      </c>
      <c r="CA1026" s="1">
        <v>5</v>
      </c>
      <c r="CB1026" s="1" t="s">
        <v>12459</v>
      </c>
      <c r="CC1026" s="1" t="s">
        <v>12460</v>
      </c>
      <c r="CD1026" s="1" t="s">
        <v>7978</v>
      </c>
      <c r="CE1026" s="1" t="s">
        <v>116</v>
      </c>
      <c r="CF1026" s="1" t="s">
        <v>117</v>
      </c>
      <c r="CG1026" s="1">
        <v>96950</v>
      </c>
      <c r="CH1026" s="3">
        <v>15.24</v>
      </c>
      <c r="CI1026" s="3">
        <v>15.24</v>
      </c>
      <c r="CL1026" s="1" t="s">
        <v>137</v>
      </c>
      <c r="CM1026" s="1" t="s">
        <v>138</v>
      </c>
      <c r="CN1026" s="1" t="s">
        <v>139</v>
      </c>
      <c r="CP1026" s="1" t="s">
        <v>112</v>
      </c>
      <c r="CQ1026" s="1" t="s">
        <v>111</v>
      </c>
      <c r="CR1026" s="1" t="s">
        <v>112</v>
      </c>
      <c r="CS1026" s="1" t="s">
        <v>112</v>
      </c>
      <c r="CT1026" s="1" t="s">
        <v>138</v>
      </c>
      <c r="CU1026" s="1" t="s">
        <v>111</v>
      </c>
      <c r="CV1026" s="1" t="s">
        <v>138</v>
      </c>
      <c r="CW1026" s="1" t="s">
        <v>138</v>
      </c>
      <c r="CX1026" s="1">
        <v>16702358688</v>
      </c>
      <c r="CY1026" s="1" t="s">
        <v>7979</v>
      </c>
      <c r="CZ1026" s="1" t="s">
        <v>138</v>
      </c>
      <c r="DA1026" s="1" t="s">
        <v>111</v>
      </c>
      <c r="DB1026" s="1" t="s">
        <v>112</v>
      </c>
    </row>
    <row r="1027" spans="1:111" ht="15.6" customHeight="1" x14ac:dyDescent="0.25">
      <c r="A1027" s="1" t="s">
        <v>12461</v>
      </c>
      <c r="B1027" s="1" t="s">
        <v>238</v>
      </c>
      <c r="C1027" s="2">
        <v>44294.389740972219</v>
      </c>
      <c r="D1027" s="2">
        <v>44328</v>
      </c>
      <c r="E1027" s="1" t="s">
        <v>110</v>
      </c>
      <c r="F1027" s="2">
        <v>44468.833333333336</v>
      </c>
      <c r="G1027" s="1" t="s">
        <v>111</v>
      </c>
      <c r="H1027" s="1" t="s">
        <v>112</v>
      </c>
      <c r="I1027" s="1" t="s">
        <v>112</v>
      </c>
      <c r="J1027" s="1" t="s">
        <v>12462</v>
      </c>
      <c r="K1027" s="1" t="s">
        <v>12463</v>
      </c>
      <c r="L1027" s="1" t="s">
        <v>12464</v>
      </c>
      <c r="M1027" s="1" t="s">
        <v>1191</v>
      </c>
      <c r="N1027" s="1" t="s">
        <v>116</v>
      </c>
      <c r="O1027" s="1" t="s">
        <v>117</v>
      </c>
      <c r="P1027" s="9">
        <v>96950</v>
      </c>
      <c r="Q1027" s="1" t="s">
        <v>118</v>
      </c>
      <c r="R1027" s="1" t="s">
        <v>117</v>
      </c>
      <c r="S1027" s="1">
        <v>16702859949</v>
      </c>
      <c r="U1027" s="1">
        <v>611691</v>
      </c>
      <c r="V1027" s="1" t="s">
        <v>119</v>
      </c>
      <c r="X1027" s="1" t="s">
        <v>656</v>
      </c>
      <c r="Y1027" s="1" t="s">
        <v>12465</v>
      </c>
      <c r="Z1027" s="1" t="s">
        <v>138</v>
      </c>
      <c r="AA1027" s="1" t="s">
        <v>973</v>
      </c>
      <c r="AB1027" s="1" t="s">
        <v>12464</v>
      </c>
      <c r="AC1027" s="1" t="s">
        <v>1191</v>
      </c>
      <c r="AD1027" s="1" t="s">
        <v>116</v>
      </c>
      <c r="AE1027" s="1" t="s">
        <v>117</v>
      </c>
      <c r="AF1027" s="9">
        <v>96950</v>
      </c>
      <c r="AG1027" s="1" t="s">
        <v>118</v>
      </c>
      <c r="AH1027" s="1" t="s">
        <v>117</v>
      </c>
      <c r="AI1027" s="1">
        <v>16702859949</v>
      </c>
      <c r="AK1027" s="1" t="s">
        <v>12466</v>
      </c>
      <c r="BC1027" s="1" t="str">
        <f>"25-2021.00"</f>
        <v>25-2021.00</v>
      </c>
      <c r="BD1027" s="1" t="s">
        <v>1408</v>
      </c>
      <c r="BE1027" s="1" t="s">
        <v>12467</v>
      </c>
      <c r="BF1027" s="1" t="s">
        <v>1410</v>
      </c>
      <c r="BG1027" s="1">
        <v>1</v>
      </c>
      <c r="BH1027" s="1">
        <v>1</v>
      </c>
      <c r="BI1027" s="2">
        <v>44470</v>
      </c>
      <c r="BJ1027" s="2">
        <v>44834</v>
      </c>
      <c r="BK1027" s="2">
        <v>44470</v>
      </c>
      <c r="BL1027" s="2">
        <v>44834</v>
      </c>
      <c r="BM1027" s="1">
        <v>40</v>
      </c>
      <c r="BN1027" s="1">
        <v>0</v>
      </c>
      <c r="BO1027" s="1">
        <v>8</v>
      </c>
      <c r="BP1027" s="1">
        <v>8</v>
      </c>
      <c r="BQ1027" s="1">
        <v>8</v>
      </c>
      <c r="BR1027" s="1">
        <v>8</v>
      </c>
      <c r="BS1027" s="1">
        <v>8</v>
      </c>
      <c r="BT1027" s="1">
        <v>0</v>
      </c>
      <c r="BU1027" s="1" t="str">
        <f>"8:00 AM"</f>
        <v>8:00 AM</v>
      </c>
      <c r="BV1027" s="1" t="str">
        <f>"5:00 PM"</f>
        <v>5:00 PM</v>
      </c>
      <c r="BW1027" s="1" t="s">
        <v>135</v>
      </c>
      <c r="BX1027" s="1">
        <v>0</v>
      </c>
      <c r="BY1027" s="1">
        <v>12</v>
      </c>
      <c r="BZ1027" s="1" t="s">
        <v>112</v>
      </c>
      <c r="CA1027" s="1">
        <v>0</v>
      </c>
      <c r="CB1027" s="1" t="s">
        <v>12468</v>
      </c>
      <c r="CC1027" s="1" t="s">
        <v>12464</v>
      </c>
      <c r="CD1027" s="1" t="s">
        <v>1191</v>
      </c>
      <c r="CE1027" s="1" t="s">
        <v>116</v>
      </c>
      <c r="CF1027" s="1" t="s">
        <v>117</v>
      </c>
      <c r="CG1027" s="1">
        <v>96950</v>
      </c>
      <c r="CH1027" s="3">
        <v>13.21</v>
      </c>
      <c r="CI1027" s="3">
        <v>14</v>
      </c>
      <c r="CJ1027" s="3">
        <v>0</v>
      </c>
      <c r="CK1027" s="3">
        <v>0</v>
      </c>
      <c r="CL1027" s="1" t="s">
        <v>137</v>
      </c>
      <c r="CM1027" s="1" t="s">
        <v>138</v>
      </c>
      <c r="CN1027" s="1" t="s">
        <v>218</v>
      </c>
      <c r="CP1027" s="1" t="s">
        <v>112</v>
      </c>
      <c r="CQ1027" s="1" t="s">
        <v>111</v>
      </c>
      <c r="CR1027" s="1" t="s">
        <v>111</v>
      </c>
      <c r="CS1027" s="1" t="s">
        <v>112</v>
      </c>
      <c r="CT1027" s="1" t="s">
        <v>138</v>
      </c>
      <c r="CU1027" s="1" t="s">
        <v>111</v>
      </c>
      <c r="CV1027" s="1" t="s">
        <v>138</v>
      </c>
      <c r="CW1027" s="1" t="s">
        <v>1324</v>
      </c>
      <c r="CX1027" s="1">
        <v>16702859949</v>
      </c>
      <c r="CY1027" s="1" t="s">
        <v>12466</v>
      </c>
      <c r="CZ1027" s="1" t="s">
        <v>138</v>
      </c>
      <c r="DA1027" s="1" t="s">
        <v>111</v>
      </c>
      <c r="DB1027" s="1" t="s">
        <v>112</v>
      </c>
    </row>
    <row r="1028" spans="1:111" ht="15.6" customHeight="1" x14ac:dyDescent="0.25">
      <c r="A1028" s="1" t="s">
        <v>12469</v>
      </c>
      <c r="B1028" s="1" t="s">
        <v>238</v>
      </c>
      <c r="C1028" s="2">
        <v>44293.0977025463</v>
      </c>
      <c r="D1028" s="2">
        <v>44329</v>
      </c>
      <c r="E1028" s="1" t="s">
        <v>110</v>
      </c>
      <c r="F1028" s="2">
        <v>44468.833333333336</v>
      </c>
      <c r="G1028" s="1" t="s">
        <v>112</v>
      </c>
      <c r="H1028" s="1" t="s">
        <v>112</v>
      </c>
      <c r="I1028" s="1" t="s">
        <v>112</v>
      </c>
      <c r="J1028" s="1" t="s">
        <v>4119</v>
      </c>
      <c r="K1028" s="1" t="s">
        <v>4120</v>
      </c>
      <c r="L1028" s="1" t="s">
        <v>4121</v>
      </c>
      <c r="M1028" s="1" t="s">
        <v>339</v>
      </c>
      <c r="N1028" s="1" t="s">
        <v>167</v>
      </c>
      <c r="O1028" s="1" t="s">
        <v>117</v>
      </c>
      <c r="P1028" s="9">
        <v>96950</v>
      </c>
      <c r="Q1028" s="1" t="s">
        <v>118</v>
      </c>
      <c r="S1028" s="1">
        <v>16702877474</v>
      </c>
      <c r="U1028" s="1">
        <v>722410</v>
      </c>
      <c r="V1028" s="1" t="s">
        <v>119</v>
      </c>
      <c r="X1028" s="1" t="s">
        <v>4122</v>
      </c>
      <c r="Y1028" s="1" t="s">
        <v>4123</v>
      </c>
      <c r="Z1028" s="1" t="s">
        <v>4124</v>
      </c>
      <c r="AA1028" s="1" t="s">
        <v>2091</v>
      </c>
      <c r="AB1028" s="1" t="s">
        <v>4121</v>
      </c>
      <c r="AC1028" s="1" t="s">
        <v>339</v>
      </c>
      <c r="AD1028" s="1" t="s">
        <v>167</v>
      </c>
      <c r="AE1028" s="1" t="s">
        <v>117</v>
      </c>
      <c r="AF1028" s="9">
        <v>96950</v>
      </c>
      <c r="AG1028" s="1" t="s">
        <v>118</v>
      </c>
      <c r="AI1028" s="1">
        <v>16702877474</v>
      </c>
      <c r="AK1028" s="1" t="s">
        <v>4125</v>
      </c>
      <c r="BC1028" s="1" t="str">
        <f>"49-9071.00"</f>
        <v>49-9071.00</v>
      </c>
      <c r="BD1028" s="1" t="s">
        <v>214</v>
      </c>
      <c r="BE1028" s="1" t="s">
        <v>12470</v>
      </c>
      <c r="BF1028" s="1" t="s">
        <v>214</v>
      </c>
      <c r="BG1028" s="1">
        <v>2</v>
      </c>
      <c r="BH1028" s="1">
        <v>2</v>
      </c>
      <c r="BI1028" s="2">
        <v>44470</v>
      </c>
      <c r="BJ1028" s="2">
        <v>44834</v>
      </c>
      <c r="BK1028" s="2">
        <v>44470</v>
      </c>
      <c r="BL1028" s="2">
        <v>44834</v>
      </c>
      <c r="BM1028" s="1">
        <v>35</v>
      </c>
      <c r="BN1028" s="1">
        <v>7</v>
      </c>
      <c r="BO1028" s="1">
        <v>0</v>
      </c>
      <c r="BP1028" s="1">
        <v>3</v>
      </c>
      <c r="BQ1028" s="1">
        <v>4</v>
      </c>
      <c r="BR1028" s="1">
        <v>7</v>
      </c>
      <c r="BS1028" s="1">
        <v>7</v>
      </c>
      <c r="BT1028" s="1">
        <v>7</v>
      </c>
      <c r="BU1028" s="1" t="str">
        <f>"5:00 PM"</f>
        <v>5:00 PM</v>
      </c>
      <c r="BV1028" s="1" t="str">
        <f>"1:00 AM"</f>
        <v>1:00 AM</v>
      </c>
      <c r="BW1028" s="1" t="s">
        <v>135</v>
      </c>
      <c r="BX1028" s="1">
        <v>0</v>
      </c>
      <c r="BY1028" s="1">
        <v>24</v>
      </c>
      <c r="BZ1028" s="1" t="s">
        <v>112</v>
      </c>
      <c r="CA1028" s="1">
        <v>0</v>
      </c>
      <c r="CB1028" s="4" t="s">
        <v>12471</v>
      </c>
      <c r="CC1028" s="1" t="s">
        <v>4121</v>
      </c>
      <c r="CD1028" s="1" t="s">
        <v>339</v>
      </c>
      <c r="CE1028" s="1" t="s">
        <v>167</v>
      </c>
      <c r="CF1028" s="1" t="s">
        <v>117</v>
      </c>
      <c r="CG1028" s="1">
        <v>96950</v>
      </c>
      <c r="CH1028" s="3">
        <v>8.7100000000000009</v>
      </c>
      <c r="CI1028" s="3">
        <v>8.7100000000000009</v>
      </c>
      <c r="CJ1028" s="3">
        <v>13.07</v>
      </c>
      <c r="CK1028" s="3">
        <v>13.07</v>
      </c>
      <c r="CL1028" s="1" t="s">
        <v>137</v>
      </c>
      <c r="CM1028" s="1" t="s">
        <v>7993</v>
      </c>
      <c r="CN1028" s="1" t="s">
        <v>139</v>
      </c>
      <c r="CP1028" s="1" t="s">
        <v>112</v>
      </c>
      <c r="CQ1028" s="1" t="s">
        <v>111</v>
      </c>
      <c r="CR1028" s="1" t="s">
        <v>112</v>
      </c>
      <c r="CS1028" s="1" t="s">
        <v>111</v>
      </c>
      <c r="CT1028" s="1" t="s">
        <v>111</v>
      </c>
      <c r="CU1028" s="1" t="s">
        <v>111</v>
      </c>
      <c r="CV1028" s="1" t="s">
        <v>138</v>
      </c>
      <c r="CW1028" s="1" t="s">
        <v>138</v>
      </c>
      <c r="CX1028" s="1">
        <v>16702877474</v>
      </c>
      <c r="CY1028" s="1" t="s">
        <v>4125</v>
      </c>
      <c r="CZ1028" s="1" t="s">
        <v>716</v>
      </c>
      <c r="DA1028" s="1" t="s">
        <v>111</v>
      </c>
      <c r="DB1028" s="1" t="s">
        <v>112</v>
      </c>
    </row>
    <row r="1029" spans="1:111" ht="15.6" customHeight="1" x14ac:dyDescent="0.25">
      <c r="A1029" s="1" t="s">
        <v>12489</v>
      </c>
      <c r="B1029" s="1" t="s">
        <v>238</v>
      </c>
      <c r="C1029" s="2">
        <v>44293.074100925929</v>
      </c>
      <c r="D1029" s="2">
        <v>44326</v>
      </c>
      <c r="E1029" s="1" t="s">
        <v>110</v>
      </c>
      <c r="F1029" s="2">
        <v>44468.833333333336</v>
      </c>
      <c r="G1029" s="1" t="s">
        <v>112</v>
      </c>
      <c r="H1029" s="1" t="s">
        <v>112</v>
      </c>
      <c r="I1029" s="1" t="s">
        <v>112</v>
      </c>
      <c r="J1029" s="1" t="s">
        <v>2585</v>
      </c>
      <c r="K1029" s="1" t="s">
        <v>2586</v>
      </c>
      <c r="L1029" s="1" t="s">
        <v>3814</v>
      </c>
      <c r="M1029" s="1" t="s">
        <v>2588</v>
      </c>
      <c r="N1029" s="1" t="s">
        <v>116</v>
      </c>
      <c r="O1029" s="1" t="s">
        <v>117</v>
      </c>
      <c r="P1029" s="9">
        <v>96950</v>
      </c>
      <c r="Q1029" s="1" t="s">
        <v>118</v>
      </c>
      <c r="S1029" s="1">
        <v>16702334825</v>
      </c>
      <c r="U1029" s="1">
        <v>72251</v>
      </c>
      <c r="V1029" s="1" t="s">
        <v>119</v>
      </c>
      <c r="X1029" s="1" t="s">
        <v>2589</v>
      </c>
      <c r="Y1029" s="1" t="s">
        <v>2590</v>
      </c>
      <c r="AA1029" s="1" t="s">
        <v>973</v>
      </c>
      <c r="AB1029" s="1" t="s">
        <v>3814</v>
      </c>
      <c r="AC1029" s="1" t="s">
        <v>2588</v>
      </c>
      <c r="AD1029" s="1" t="s">
        <v>116</v>
      </c>
      <c r="AE1029" s="1" t="s">
        <v>117</v>
      </c>
      <c r="AF1029" s="9">
        <v>96950</v>
      </c>
      <c r="AG1029" s="1" t="s">
        <v>118</v>
      </c>
      <c r="AI1029" s="1">
        <v>16702334825</v>
      </c>
      <c r="AK1029" s="1" t="s">
        <v>2591</v>
      </c>
      <c r="BC1029" s="1" t="str">
        <f>"11-1021.00"</f>
        <v>11-1021.00</v>
      </c>
      <c r="BD1029" s="1" t="s">
        <v>248</v>
      </c>
      <c r="BE1029" s="1" t="s">
        <v>12490</v>
      </c>
      <c r="BF1029" s="1" t="s">
        <v>373</v>
      </c>
      <c r="BG1029" s="1">
        <v>1</v>
      </c>
      <c r="BH1029" s="1">
        <v>1</v>
      </c>
      <c r="BI1029" s="2">
        <v>44470</v>
      </c>
      <c r="BJ1029" s="2">
        <v>44834</v>
      </c>
      <c r="BK1029" s="2">
        <v>44470</v>
      </c>
      <c r="BL1029" s="2">
        <v>44834</v>
      </c>
      <c r="BM1029" s="1">
        <v>40</v>
      </c>
      <c r="BN1029" s="1">
        <v>0</v>
      </c>
      <c r="BO1029" s="1">
        <v>8</v>
      </c>
      <c r="BP1029" s="1">
        <v>8</v>
      </c>
      <c r="BQ1029" s="1">
        <v>8</v>
      </c>
      <c r="BR1029" s="1">
        <v>8</v>
      </c>
      <c r="BS1029" s="1">
        <v>8</v>
      </c>
      <c r="BT1029" s="1">
        <v>0</v>
      </c>
      <c r="BU1029" s="1" t="str">
        <f>"9:00 AM"</f>
        <v>9:00 AM</v>
      </c>
      <c r="BV1029" s="1" t="str">
        <f>"5:00 PM"</f>
        <v>5:00 PM</v>
      </c>
      <c r="BW1029" s="1" t="s">
        <v>135</v>
      </c>
      <c r="BX1029" s="1">
        <v>0</v>
      </c>
      <c r="BY1029" s="1">
        <v>24</v>
      </c>
      <c r="BZ1029" s="1" t="s">
        <v>111</v>
      </c>
      <c r="CA1029" s="1">
        <v>8</v>
      </c>
      <c r="CB1029" s="1" t="s">
        <v>12491</v>
      </c>
      <c r="CC1029" s="1" t="s">
        <v>3814</v>
      </c>
      <c r="CD1029" s="1" t="s">
        <v>2588</v>
      </c>
      <c r="CE1029" s="1" t="s">
        <v>116</v>
      </c>
      <c r="CF1029" s="1" t="s">
        <v>117</v>
      </c>
      <c r="CG1029" s="1">
        <v>96950</v>
      </c>
      <c r="CH1029" s="3">
        <v>22.55</v>
      </c>
      <c r="CI1029" s="3">
        <v>22.55</v>
      </c>
      <c r="CJ1029" s="3">
        <v>33.83</v>
      </c>
      <c r="CK1029" s="3">
        <v>33.83</v>
      </c>
      <c r="CL1029" s="1" t="s">
        <v>137</v>
      </c>
      <c r="CM1029" s="1" t="s">
        <v>138</v>
      </c>
      <c r="CN1029" s="1" t="s">
        <v>139</v>
      </c>
      <c r="CP1029" s="1" t="s">
        <v>112</v>
      </c>
      <c r="CQ1029" s="1" t="s">
        <v>111</v>
      </c>
      <c r="CR1029" s="1" t="s">
        <v>112</v>
      </c>
      <c r="CS1029" s="1" t="s">
        <v>111</v>
      </c>
      <c r="CT1029" s="1" t="s">
        <v>138</v>
      </c>
      <c r="CU1029" s="1" t="s">
        <v>111</v>
      </c>
      <c r="CV1029" s="1" t="s">
        <v>138</v>
      </c>
      <c r="CW1029" s="1" t="s">
        <v>300</v>
      </c>
      <c r="CX1029" s="1">
        <v>16702334825</v>
      </c>
      <c r="CY1029" s="1" t="s">
        <v>2591</v>
      </c>
      <c r="CZ1029" s="1" t="s">
        <v>138</v>
      </c>
      <c r="DA1029" s="1" t="s">
        <v>111</v>
      </c>
      <c r="DB1029" s="1" t="s">
        <v>112</v>
      </c>
    </row>
    <row r="1030" spans="1:111" ht="15.6" customHeight="1" x14ac:dyDescent="0.25">
      <c r="A1030" s="1" t="s">
        <v>12492</v>
      </c>
      <c r="B1030" s="1" t="s">
        <v>238</v>
      </c>
      <c r="C1030" s="2">
        <v>44292.78883888889</v>
      </c>
      <c r="D1030" s="2">
        <v>44337</v>
      </c>
      <c r="E1030" s="1" t="s">
        <v>110</v>
      </c>
      <c r="F1030" s="2">
        <v>44468.833333333336</v>
      </c>
      <c r="G1030" s="1" t="s">
        <v>112</v>
      </c>
      <c r="H1030" s="1" t="s">
        <v>112</v>
      </c>
      <c r="I1030" s="1" t="s">
        <v>112</v>
      </c>
      <c r="J1030" s="1" t="s">
        <v>11765</v>
      </c>
      <c r="K1030" s="1" t="s">
        <v>12493</v>
      </c>
      <c r="L1030" s="1" t="s">
        <v>11767</v>
      </c>
      <c r="M1030" s="1" t="s">
        <v>116</v>
      </c>
      <c r="N1030" s="1" t="s">
        <v>1009</v>
      </c>
      <c r="O1030" s="1" t="s">
        <v>117</v>
      </c>
      <c r="P1030" s="9">
        <v>96950</v>
      </c>
      <c r="Q1030" s="1" t="s">
        <v>118</v>
      </c>
      <c r="S1030" s="1">
        <v>16702353313</v>
      </c>
      <c r="U1030" s="1">
        <v>236220</v>
      </c>
      <c r="V1030" s="1" t="s">
        <v>119</v>
      </c>
      <c r="X1030" s="1" t="s">
        <v>7482</v>
      </c>
      <c r="Y1030" s="1" t="s">
        <v>7483</v>
      </c>
      <c r="AA1030" s="1" t="s">
        <v>373</v>
      </c>
      <c r="AB1030" s="1" t="s">
        <v>11767</v>
      </c>
      <c r="AC1030" s="1" t="s">
        <v>116</v>
      </c>
      <c r="AD1030" s="1" t="s">
        <v>1009</v>
      </c>
      <c r="AE1030" s="1" t="s">
        <v>117</v>
      </c>
      <c r="AF1030" s="9">
        <v>96950</v>
      </c>
      <c r="AG1030" s="1" t="s">
        <v>118</v>
      </c>
      <c r="AI1030" s="1">
        <v>16702353313</v>
      </c>
      <c r="AK1030" s="1" t="s">
        <v>1012</v>
      </c>
      <c r="BC1030" s="1" t="str">
        <f>"49-3042.00"</f>
        <v>49-3042.00</v>
      </c>
      <c r="BD1030" s="1" t="s">
        <v>1089</v>
      </c>
      <c r="BE1030" s="1" t="s">
        <v>12494</v>
      </c>
      <c r="BF1030" s="1" t="s">
        <v>7066</v>
      </c>
      <c r="BG1030" s="1">
        <v>2</v>
      </c>
      <c r="BH1030" s="1">
        <v>2</v>
      </c>
      <c r="BI1030" s="2">
        <v>44470</v>
      </c>
      <c r="BJ1030" s="2">
        <v>44834</v>
      </c>
      <c r="BK1030" s="2">
        <v>44470</v>
      </c>
      <c r="BL1030" s="2">
        <v>44834</v>
      </c>
      <c r="BM1030" s="1">
        <v>36</v>
      </c>
      <c r="BN1030" s="1">
        <v>0</v>
      </c>
      <c r="BO1030" s="1">
        <v>6</v>
      </c>
      <c r="BP1030" s="1">
        <v>6</v>
      </c>
      <c r="BQ1030" s="1">
        <v>6</v>
      </c>
      <c r="BR1030" s="1">
        <v>6</v>
      </c>
      <c r="BS1030" s="1">
        <v>6</v>
      </c>
      <c r="BT1030" s="1">
        <v>6</v>
      </c>
      <c r="BU1030" s="1" t="str">
        <f>"8:00 AM"</f>
        <v>8:00 AM</v>
      </c>
      <c r="BV1030" s="1" t="str">
        <f>"5:00 PM"</f>
        <v>5:00 PM</v>
      </c>
      <c r="BW1030" s="1" t="s">
        <v>392</v>
      </c>
      <c r="BX1030" s="1">
        <v>0</v>
      </c>
      <c r="BY1030" s="1">
        <v>24</v>
      </c>
      <c r="BZ1030" s="1" t="s">
        <v>112</v>
      </c>
      <c r="CA1030" s="1">
        <v>0</v>
      </c>
      <c r="CB1030" s="1" t="s">
        <v>12495</v>
      </c>
      <c r="CC1030" s="1" t="s">
        <v>1017</v>
      </c>
      <c r="CD1030" s="1" t="s">
        <v>116</v>
      </c>
      <c r="CE1030" s="1" t="s">
        <v>1009</v>
      </c>
      <c r="CF1030" s="1" t="s">
        <v>117</v>
      </c>
      <c r="CG1030" s="1">
        <v>96950</v>
      </c>
      <c r="CH1030" s="3">
        <v>10.050000000000001</v>
      </c>
      <c r="CI1030" s="3">
        <v>10.050000000000001</v>
      </c>
      <c r="CJ1030" s="3">
        <v>0</v>
      </c>
      <c r="CK1030" s="3">
        <v>0</v>
      </c>
      <c r="CL1030" s="1" t="s">
        <v>137</v>
      </c>
      <c r="CM1030" s="1" t="s">
        <v>138</v>
      </c>
      <c r="CN1030" s="1" t="s">
        <v>139</v>
      </c>
      <c r="CP1030" s="1" t="s">
        <v>111</v>
      </c>
      <c r="CQ1030" s="1" t="s">
        <v>111</v>
      </c>
      <c r="CR1030" s="1" t="s">
        <v>112</v>
      </c>
      <c r="CS1030" s="1" t="s">
        <v>112</v>
      </c>
      <c r="CT1030" s="1" t="s">
        <v>138</v>
      </c>
      <c r="CU1030" s="1" t="s">
        <v>111</v>
      </c>
      <c r="CV1030" s="1" t="s">
        <v>138</v>
      </c>
      <c r="CW1030" s="1" t="s">
        <v>138</v>
      </c>
      <c r="CX1030" s="1">
        <v>16702353313</v>
      </c>
      <c r="CY1030" s="1" t="s">
        <v>11771</v>
      </c>
      <c r="CZ1030" s="1" t="s">
        <v>138</v>
      </c>
      <c r="DA1030" s="1" t="s">
        <v>111</v>
      </c>
      <c r="DB1030" s="1" t="s">
        <v>112</v>
      </c>
      <c r="DC1030" s="1" t="s">
        <v>1018</v>
      </c>
      <c r="DD1030" s="1" t="s">
        <v>1019</v>
      </c>
      <c r="DE1030" s="1" t="s">
        <v>202</v>
      </c>
      <c r="DF1030" s="1" t="s">
        <v>11765</v>
      </c>
      <c r="DG1030" s="1" t="s">
        <v>11771</v>
      </c>
    </row>
    <row r="1031" spans="1:111" ht="15.6" customHeight="1" x14ac:dyDescent="0.25">
      <c r="A1031" s="1" t="s">
        <v>12500</v>
      </c>
      <c r="B1031" s="1" t="s">
        <v>238</v>
      </c>
      <c r="C1031" s="2">
        <v>44316.302543518519</v>
      </c>
      <c r="D1031" s="2">
        <v>44349</v>
      </c>
      <c r="E1031" s="1" t="s">
        <v>180</v>
      </c>
      <c r="G1031" s="1" t="s">
        <v>112</v>
      </c>
      <c r="H1031" s="1" t="s">
        <v>112</v>
      </c>
      <c r="I1031" s="1" t="s">
        <v>112</v>
      </c>
      <c r="J1031" s="1" t="s">
        <v>12436</v>
      </c>
      <c r="K1031" s="1" t="s">
        <v>12437</v>
      </c>
      <c r="L1031" s="1" t="s">
        <v>2070</v>
      </c>
      <c r="M1031" s="1" t="s">
        <v>12438</v>
      </c>
      <c r="N1031" s="1" t="s">
        <v>116</v>
      </c>
      <c r="O1031" s="1" t="s">
        <v>117</v>
      </c>
      <c r="P1031" s="9">
        <v>96950</v>
      </c>
      <c r="Q1031" s="1" t="s">
        <v>118</v>
      </c>
      <c r="R1031" s="1" t="s">
        <v>138</v>
      </c>
      <c r="S1031" s="1">
        <v>16702358901</v>
      </c>
      <c r="U1031" s="1">
        <v>811412</v>
      </c>
      <c r="V1031" s="1" t="s">
        <v>119</v>
      </c>
      <c r="X1031" s="1" t="s">
        <v>12439</v>
      </c>
      <c r="Y1031" s="1" t="s">
        <v>12440</v>
      </c>
      <c r="AA1031" s="1" t="s">
        <v>387</v>
      </c>
      <c r="AB1031" s="1" t="s">
        <v>2070</v>
      </c>
      <c r="AC1031" s="1" t="s">
        <v>12438</v>
      </c>
      <c r="AD1031" s="1" t="s">
        <v>116</v>
      </c>
      <c r="AE1031" s="1" t="s">
        <v>117</v>
      </c>
      <c r="AF1031" s="9">
        <v>96950</v>
      </c>
      <c r="AG1031" s="1" t="s">
        <v>118</v>
      </c>
      <c r="AH1031" s="1" t="s">
        <v>138</v>
      </c>
      <c r="AI1031" s="1">
        <v>16702358901</v>
      </c>
      <c r="AK1031" s="1" t="s">
        <v>12441</v>
      </c>
      <c r="BC1031" s="1" t="str">
        <f>"49-9021.01"</f>
        <v>49-9021.01</v>
      </c>
      <c r="BD1031" s="1" t="s">
        <v>3944</v>
      </c>
      <c r="BE1031" s="1" t="s">
        <v>12442</v>
      </c>
      <c r="BF1031" s="1" t="s">
        <v>3946</v>
      </c>
      <c r="BG1031" s="1">
        <v>1</v>
      </c>
      <c r="BH1031" s="1">
        <v>1</v>
      </c>
      <c r="BI1031" s="2">
        <v>44348</v>
      </c>
      <c r="BJ1031" s="2">
        <v>44712</v>
      </c>
      <c r="BK1031" s="2">
        <v>44349</v>
      </c>
      <c r="BL1031" s="2">
        <v>44712</v>
      </c>
      <c r="BM1031" s="1">
        <v>40</v>
      </c>
      <c r="BN1031" s="1">
        <v>0</v>
      </c>
      <c r="BO1031" s="1">
        <v>8</v>
      </c>
      <c r="BP1031" s="1">
        <v>8</v>
      </c>
      <c r="BQ1031" s="1">
        <v>8</v>
      </c>
      <c r="BR1031" s="1">
        <v>8</v>
      </c>
      <c r="BS1031" s="1">
        <v>8</v>
      </c>
      <c r="BT1031" s="1">
        <v>0</v>
      </c>
      <c r="BU1031" s="1" t="str">
        <f>"8:30 AM"</f>
        <v>8:30 AM</v>
      </c>
      <c r="BV1031" s="1" t="str">
        <f>"5:30 PM"</f>
        <v>5:30 PM</v>
      </c>
      <c r="BW1031" s="1" t="s">
        <v>135</v>
      </c>
      <c r="BX1031" s="1">
        <v>0</v>
      </c>
      <c r="BY1031" s="1">
        <v>12</v>
      </c>
      <c r="BZ1031" s="1" t="s">
        <v>112</v>
      </c>
      <c r="CA1031" s="1">
        <v>0</v>
      </c>
      <c r="CB1031" s="4" t="s">
        <v>12501</v>
      </c>
      <c r="CC1031" s="1" t="s">
        <v>2070</v>
      </c>
      <c r="CD1031" s="1" t="s">
        <v>138</v>
      </c>
      <c r="CE1031" s="1" t="s">
        <v>116</v>
      </c>
      <c r="CF1031" s="1" t="s">
        <v>117</v>
      </c>
      <c r="CG1031" s="1">
        <v>96950</v>
      </c>
      <c r="CH1031" s="3">
        <v>9.0299999999999994</v>
      </c>
      <c r="CI1031" s="3">
        <v>9.0299999999999994</v>
      </c>
      <c r="CJ1031" s="3">
        <v>13.55</v>
      </c>
      <c r="CK1031" s="3">
        <v>13.55</v>
      </c>
      <c r="CL1031" s="1" t="s">
        <v>137</v>
      </c>
      <c r="CM1031" s="1" t="s">
        <v>138</v>
      </c>
      <c r="CN1031" s="1" t="s">
        <v>139</v>
      </c>
      <c r="CP1031" s="1" t="s">
        <v>112</v>
      </c>
      <c r="CQ1031" s="1" t="s">
        <v>111</v>
      </c>
      <c r="CR1031" s="1" t="s">
        <v>112</v>
      </c>
      <c r="CS1031" s="1" t="s">
        <v>111</v>
      </c>
      <c r="CT1031" s="1" t="s">
        <v>138</v>
      </c>
      <c r="CU1031" s="1" t="s">
        <v>111</v>
      </c>
      <c r="CV1031" s="1" t="s">
        <v>138</v>
      </c>
      <c r="CW1031" s="1" t="s">
        <v>138</v>
      </c>
      <c r="CX1031" s="1">
        <v>16702358901</v>
      </c>
      <c r="CY1031" s="1" t="s">
        <v>12444</v>
      </c>
      <c r="CZ1031" s="1" t="s">
        <v>138</v>
      </c>
      <c r="DA1031" s="1" t="s">
        <v>111</v>
      </c>
      <c r="DB1031" s="1" t="s">
        <v>112</v>
      </c>
    </row>
    <row r="1032" spans="1:111" ht="15.6" customHeight="1" x14ac:dyDescent="0.25">
      <c r="A1032" s="1" t="s">
        <v>12502</v>
      </c>
      <c r="B1032" s="1" t="s">
        <v>238</v>
      </c>
      <c r="C1032" s="2">
        <v>44329.807285763891</v>
      </c>
      <c r="D1032" s="2">
        <v>44369</v>
      </c>
      <c r="E1032" s="1" t="s">
        <v>110</v>
      </c>
      <c r="F1032" s="2">
        <v>44468.833333333336</v>
      </c>
      <c r="G1032" s="1" t="s">
        <v>111</v>
      </c>
      <c r="H1032" s="1" t="s">
        <v>112</v>
      </c>
      <c r="I1032" s="1" t="s">
        <v>112</v>
      </c>
      <c r="J1032" s="1" t="s">
        <v>12153</v>
      </c>
      <c r="K1032" s="1" t="s">
        <v>12154</v>
      </c>
      <c r="L1032" s="1" t="s">
        <v>12155</v>
      </c>
      <c r="N1032" s="1" t="s">
        <v>116</v>
      </c>
      <c r="O1032" s="1" t="s">
        <v>117</v>
      </c>
      <c r="P1032" s="9">
        <v>96950</v>
      </c>
      <c r="Q1032" s="1" t="s">
        <v>118</v>
      </c>
      <c r="S1032" s="1">
        <v>16702333200</v>
      </c>
      <c r="U1032" s="1">
        <v>53111</v>
      </c>
      <c r="V1032" s="1" t="s">
        <v>119</v>
      </c>
      <c r="X1032" s="1" t="s">
        <v>756</v>
      </c>
      <c r="Y1032" s="1" t="s">
        <v>757</v>
      </c>
      <c r="Z1032" s="1" t="s">
        <v>758</v>
      </c>
      <c r="AA1032" s="1" t="s">
        <v>759</v>
      </c>
      <c r="AB1032" s="1" t="s">
        <v>760</v>
      </c>
      <c r="AD1032" s="1" t="s">
        <v>116</v>
      </c>
      <c r="AE1032" s="1" t="s">
        <v>117</v>
      </c>
      <c r="AF1032" s="9">
        <v>96950</v>
      </c>
      <c r="AG1032" s="1" t="s">
        <v>118</v>
      </c>
      <c r="AI1032" s="1">
        <v>16702875435</v>
      </c>
      <c r="AK1032" s="1" t="s">
        <v>761</v>
      </c>
      <c r="BC1032" s="1" t="str">
        <f>"49-9071.00"</f>
        <v>49-9071.00</v>
      </c>
      <c r="BD1032" s="1" t="s">
        <v>214</v>
      </c>
      <c r="BE1032" s="1" t="s">
        <v>12156</v>
      </c>
      <c r="BF1032" s="1" t="s">
        <v>5971</v>
      </c>
      <c r="BG1032" s="1">
        <v>1</v>
      </c>
      <c r="BH1032" s="1">
        <v>1</v>
      </c>
      <c r="BI1032" s="2">
        <v>44470</v>
      </c>
      <c r="BJ1032" s="2">
        <v>44834</v>
      </c>
      <c r="BK1032" s="2">
        <v>44470</v>
      </c>
      <c r="BL1032" s="2">
        <v>44834</v>
      </c>
      <c r="BM1032" s="1">
        <v>35</v>
      </c>
      <c r="BN1032" s="1">
        <v>0</v>
      </c>
      <c r="BO1032" s="1">
        <v>7</v>
      </c>
      <c r="BP1032" s="1">
        <v>7</v>
      </c>
      <c r="BQ1032" s="1">
        <v>7</v>
      </c>
      <c r="BR1032" s="1">
        <v>7</v>
      </c>
      <c r="BS1032" s="1">
        <v>7</v>
      </c>
      <c r="BT1032" s="1">
        <v>0</v>
      </c>
      <c r="BU1032" s="1" t="str">
        <f>"8:00 AM"</f>
        <v>8:00 AM</v>
      </c>
      <c r="BV1032" s="1" t="str">
        <f>"4:00 PM"</f>
        <v>4:00 PM</v>
      </c>
      <c r="BW1032" s="1" t="s">
        <v>135</v>
      </c>
      <c r="BX1032" s="1">
        <v>0</v>
      </c>
      <c r="BY1032" s="1">
        <v>24</v>
      </c>
      <c r="BZ1032" s="1" t="s">
        <v>112</v>
      </c>
      <c r="CB1032" s="1" t="s">
        <v>12157</v>
      </c>
      <c r="CC1032" s="1" t="s">
        <v>12158</v>
      </c>
      <c r="CD1032" s="1" t="s">
        <v>12155</v>
      </c>
      <c r="CE1032" s="1" t="s">
        <v>167</v>
      </c>
      <c r="CF1032" s="1" t="s">
        <v>117</v>
      </c>
      <c r="CG1032" s="1">
        <v>96950</v>
      </c>
      <c r="CH1032" s="3">
        <v>8.7100000000000009</v>
      </c>
      <c r="CI1032" s="3">
        <v>9.35</v>
      </c>
      <c r="CJ1032" s="3">
        <v>13.07</v>
      </c>
      <c r="CK1032" s="3">
        <v>14.03</v>
      </c>
      <c r="CL1032" s="1" t="s">
        <v>137</v>
      </c>
      <c r="CN1032" s="1" t="s">
        <v>139</v>
      </c>
      <c r="CP1032" s="1" t="s">
        <v>112</v>
      </c>
      <c r="CQ1032" s="1" t="s">
        <v>111</v>
      </c>
      <c r="CR1032" s="1" t="s">
        <v>112</v>
      </c>
      <c r="CS1032" s="1" t="s">
        <v>111</v>
      </c>
      <c r="CT1032" s="1" t="s">
        <v>138</v>
      </c>
      <c r="CU1032" s="1" t="s">
        <v>111</v>
      </c>
      <c r="CV1032" s="1" t="s">
        <v>138</v>
      </c>
      <c r="CW1032" s="1" t="s">
        <v>12503</v>
      </c>
      <c r="CX1032" s="1">
        <v>16702875435</v>
      </c>
      <c r="CY1032" s="1" t="s">
        <v>761</v>
      </c>
      <c r="CZ1032" s="1" t="s">
        <v>331</v>
      </c>
      <c r="DA1032" s="1" t="s">
        <v>111</v>
      </c>
      <c r="DB1032" s="1" t="s">
        <v>112</v>
      </c>
    </row>
    <row r="1033" spans="1:111" ht="15.6" customHeight="1" x14ac:dyDescent="0.25">
      <c r="A1033" s="1" t="s">
        <v>12504</v>
      </c>
      <c r="B1033" s="1" t="s">
        <v>238</v>
      </c>
      <c r="C1033" s="2">
        <v>44291.836007407408</v>
      </c>
      <c r="D1033" s="2">
        <v>44328</v>
      </c>
      <c r="E1033" s="1" t="s">
        <v>110</v>
      </c>
      <c r="F1033" s="2">
        <v>44468.833333333336</v>
      </c>
      <c r="G1033" s="1" t="s">
        <v>112</v>
      </c>
      <c r="H1033" s="1" t="s">
        <v>112</v>
      </c>
      <c r="I1033" s="1" t="s">
        <v>112</v>
      </c>
      <c r="J1033" s="1" t="s">
        <v>11001</v>
      </c>
      <c r="K1033" s="1" t="s">
        <v>11002</v>
      </c>
      <c r="L1033" s="1" t="s">
        <v>1008</v>
      </c>
      <c r="M1033" s="1" t="s">
        <v>116</v>
      </c>
      <c r="N1033" s="1" t="s">
        <v>11003</v>
      </c>
      <c r="O1033" s="1" t="s">
        <v>117</v>
      </c>
      <c r="P1033" s="9">
        <v>96950</v>
      </c>
      <c r="Q1033" s="1" t="s">
        <v>118</v>
      </c>
      <c r="S1033" s="1">
        <v>16702353313</v>
      </c>
      <c r="U1033" s="1">
        <v>445210</v>
      </c>
      <c r="V1033" s="1" t="s">
        <v>119</v>
      </c>
      <c r="X1033" s="1" t="s">
        <v>7482</v>
      </c>
      <c r="Y1033" s="1" t="s">
        <v>7483</v>
      </c>
      <c r="AA1033" s="1" t="s">
        <v>2483</v>
      </c>
      <c r="AB1033" s="1" t="s">
        <v>1008</v>
      </c>
      <c r="AC1033" s="1" t="s">
        <v>116</v>
      </c>
      <c r="AD1033" s="1" t="s">
        <v>11003</v>
      </c>
      <c r="AE1033" s="1" t="s">
        <v>117</v>
      </c>
      <c r="AF1033" s="9">
        <v>96950</v>
      </c>
      <c r="AG1033" s="1" t="s">
        <v>118</v>
      </c>
      <c r="AI1033" s="1">
        <v>16702353313</v>
      </c>
      <c r="AK1033" s="1" t="s">
        <v>1012</v>
      </c>
      <c r="BC1033" s="1" t="str">
        <f>"51-3023.00"</f>
        <v>51-3023.00</v>
      </c>
      <c r="BD1033" s="1" t="s">
        <v>12505</v>
      </c>
      <c r="BE1033" s="1" t="s">
        <v>12506</v>
      </c>
      <c r="BF1033" s="1" t="s">
        <v>12507</v>
      </c>
      <c r="BG1033" s="1">
        <v>2</v>
      </c>
      <c r="BH1033" s="1">
        <v>2</v>
      </c>
      <c r="BI1033" s="2">
        <v>44470</v>
      </c>
      <c r="BJ1033" s="2">
        <v>44834</v>
      </c>
      <c r="BK1033" s="2">
        <v>44470</v>
      </c>
      <c r="BL1033" s="2">
        <v>44834</v>
      </c>
      <c r="BM1033" s="1">
        <v>35</v>
      </c>
      <c r="BN1033" s="1">
        <v>0</v>
      </c>
      <c r="BO1033" s="1">
        <v>6</v>
      </c>
      <c r="BP1033" s="1">
        <v>6</v>
      </c>
      <c r="BQ1033" s="1">
        <v>6</v>
      </c>
      <c r="BR1033" s="1">
        <v>6</v>
      </c>
      <c r="BS1033" s="1">
        <v>6</v>
      </c>
      <c r="BT1033" s="1">
        <v>5</v>
      </c>
      <c r="BU1033" s="1" t="str">
        <f>"8:00 AM"</f>
        <v>8:00 AM</v>
      </c>
      <c r="BV1033" s="1" t="str">
        <f>"5:00 PM"</f>
        <v>5:00 PM</v>
      </c>
      <c r="BW1033" s="1" t="s">
        <v>135</v>
      </c>
      <c r="BX1033" s="1">
        <v>0</v>
      </c>
      <c r="BY1033" s="1">
        <v>12</v>
      </c>
      <c r="BZ1033" s="1" t="s">
        <v>112</v>
      </c>
      <c r="CA1033" s="1">
        <v>0</v>
      </c>
      <c r="CB1033" s="4" t="s">
        <v>12508</v>
      </c>
      <c r="CC1033" s="1" t="s">
        <v>12509</v>
      </c>
      <c r="CD1033" s="1" t="s">
        <v>116</v>
      </c>
      <c r="CE1033" s="1" t="s">
        <v>11003</v>
      </c>
      <c r="CF1033" s="1" t="s">
        <v>117</v>
      </c>
      <c r="CG1033" s="1">
        <v>96950</v>
      </c>
      <c r="CH1033" s="3">
        <v>7.97</v>
      </c>
      <c r="CI1033" s="3">
        <v>7.97</v>
      </c>
      <c r="CJ1033" s="3">
        <v>0</v>
      </c>
      <c r="CK1033" s="3">
        <v>0</v>
      </c>
      <c r="CL1033" s="1" t="s">
        <v>137</v>
      </c>
      <c r="CM1033" s="1" t="s">
        <v>362</v>
      </c>
      <c r="CN1033" s="1" t="s">
        <v>139</v>
      </c>
      <c r="CP1033" s="1" t="s">
        <v>112</v>
      </c>
      <c r="CQ1033" s="1" t="s">
        <v>111</v>
      </c>
      <c r="CR1033" s="1" t="s">
        <v>112</v>
      </c>
      <c r="CS1033" s="1" t="s">
        <v>112</v>
      </c>
      <c r="CT1033" s="1" t="s">
        <v>138</v>
      </c>
      <c r="CU1033" s="1" t="s">
        <v>111</v>
      </c>
      <c r="CV1033" s="1" t="s">
        <v>138</v>
      </c>
      <c r="CW1033" s="1" t="s">
        <v>362</v>
      </c>
      <c r="CX1033" s="1">
        <v>16702353313</v>
      </c>
      <c r="CY1033" s="1" t="s">
        <v>1012</v>
      </c>
      <c r="CZ1033" s="1" t="s">
        <v>138</v>
      </c>
      <c r="DA1033" s="1" t="s">
        <v>111</v>
      </c>
      <c r="DB1033" s="1" t="s">
        <v>112</v>
      </c>
      <c r="DC1033" s="1" t="s">
        <v>1018</v>
      </c>
      <c r="DD1033" s="1" t="s">
        <v>1019</v>
      </c>
      <c r="DE1033" s="1" t="s">
        <v>202</v>
      </c>
      <c r="DF1033" s="1" t="s">
        <v>1006</v>
      </c>
      <c r="DG1033" s="1" t="s">
        <v>1012</v>
      </c>
    </row>
    <row r="1034" spans="1:111" ht="15.6" customHeight="1" x14ac:dyDescent="0.25">
      <c r="A1034" s="1" t="s">
        <v>12510</v>
      </c>
      <c r="B1034" s="1" t="s">
        <v>238</v>
      </c>
      <c r="C1034" s="2">
        <v>44289.205136226854</v>
      </c>
      <c r="D1034" s="2">
        <v>44328</v>
      </c>
      <c r="E1034" s="1" t="s">
        <v>110</v>
      </c>
      <c r="F1034" s="2">
        <v>44468.833333333336</v>
      </c>
      <c r="G1034" s="1" t="s">
        <v>111</v>
      </c>
      <c r="H1034" s="1" t="s">
        <v>112</v>
      </c>
      <c r="I1034" s="1" t="s">
        <v>112</v>
      </c>
      <c r="J1034" s="1" t="s">
        <v>1501</v>
      </c>
      <c r="L1034" s="1" t="s">
        <v>1503</v>
      </c>
      <c r="M1034" s="1" t="s">
        <v>1511</v>
      </c>
      <c r="N1034" s="1" t="s">
        <v>167</v>
      </c>
      <c r="O1034" s="1" t="s">
        <v>117</v>
      </c>
      <c r="P1034" s="9">
        <v>96950</v>
      </c>
      <c r="Q1034" s="1" t="s">
        <v>118</v>
      </c>
      <c r="S1034" s="1">
        <v>16703232428</v>
      </c>
      <c r="U1034" s="1">
        <v>23711</v>
      </c>
      <c r="V1034" s="1" t="s">
        <v>119</v>
      </c>
      <c r="X1034" s="1" t="s">
        <v>1504</v>
      </c>
      <c r="Y1034" s="1" t="s">
        <v>1172</v>
      </c>
      <c r="Z1034" s="1" t="s">
        <v>1505</v>
      </c>
      <c r="AA1034" s="1" t="s">
        <v>1506</v>
      </c>
      <c r="AB1034" s="1" t="s">
        <v>1503</v>
      </c>
      <c r="AC1034" s="1" t="s">
        <v>1511</v>
      </c>
      <c r="AD1034" s="1" t="s">
        <v>167</v>
      </c>
      <c r="AE1034" s="1" t="s">
        <v>117</v>
      </c>
      <c r="AF1034" s="9">
        <v>96950</v>
      </c>
      <c r="AG1034" s="1" t="s">
        <v>118</v>
      </c>
      <c r="AI1034" s="1">
        <v>16703232428</v>
      </c>
      <c r="AK1034" s="1" t="s">
        <v>1507</v>
      </c>
      <c r="BC1034" s="1" t="str">
        <f>"47-2061.00"</f>
        <v>47-2061.00</v>
      </c>
      <c r="BD1034" s="1" t="s">
        <v>1116</v>
      </c>
      <c r="BE1034" s="1" t="s">
        <v>12511</v>
      </c>
      <c r="BF1034" s="1" t="s">
        <v>1116</v>
      </c>
      <c r="BG1034" s="1">
        <v>2</v>
      </c>
      <c r="BH1034" s="1">
        <v>2</v>
      </c>
      <c r="BI1034" s="2">
        <v>44470</v>
      </c>
      <c r="BJ1034" s="2">
        <v>44834</v>
      </c>
      <c r="BK1034" s="2">
        <v>44470</v>
      </c>
      <c r="BL1034" s="2">
        <v>44834</v>
      </c>
      <c r="BM1034" s="1">
        <v>35</v>
      </c>
      <c r="BN1034" s="1">
        <v>0</v>
      </c>
      <c r="BO1034" s="1">
        <v>6</v>
      </c>
      <c r="BP1034" s="1">
        <v>6</v>
      </c>
      <c r="BQ1034" s="1">
        <v>6</v>
      </c>
      <c r="BR1034" s="1">
        <v>6</v>
      </c>
      <c r="BS1034" s="1">
        <v>6</v>
      </c>
      <c r="BT1034" s="1">
        <v>5</v>
      </c>
      <c r="BU1034" s="1" t="str">
        <f>"7:00 AM"</f>
        <v>7:00 AM</v>
      </c>
      <c r="BV1034" s="1" t="str">
        <f>"7:00 PM"</f>
        <v>7:00 PM</v>
      </c>
      <c r="BW1034" s="1" t="s">
        <v>135</v>
      </c>
      <c r="BX1034" s="1">
        <v>0</v>
      </c>
      <c r="BY1034" s="1">
        <v>12</v>
      </c>
      <c r="BZ1034" s="1" t="s">
        <v>112</v>
      </c>
      <c r="CA1034" s="1">
        <v>0</v>
      </c>
      <c r="CB1034" s="1" t="s">
        <v>12512</v>
      </c>
      <c r="CC1034" s="1" t="s">
        <v>1503</v>
      </c>
      <c r="CD1034" s="1" t="s">
        <v>1511</v>
      </c>
      <c r="CE1034" s="1" t="s">
        <v>167</v>
      </c>
      <c r="CF1034" s="1" t="s">
        <v>117</v>
      </c>
      <c r="CG1034" s="1">
        <v>96950</v>
      </c>
      <c r="CH1034" s="3">
        <v>8.9700000000000006</v>
      </c>
      <c r="CI1034" s="3">
        <v>9</v>
      </c>
      <c r="CJ1034" s="3">
        <v>13.46</v>
      </c>
      <c r="CK1034" s="3">
        <v>13.5</v>
      </c>
      <c r="CL1034" s="1" t="s">
        <v>137</v>
      </c>
      <c r="CM1034" s="1" t="s">
        <v>905</v>
      </c>
      <c r="CN1034" s="1" t="s">
        <v>139</v>
      </c>
      <c r="CP1034" s="1" t="s">
        <v>112</v>
      </c>
      <c r="CQ1034" s="1" t="s">
        <v>111</v>
      </c>
      <c r="CR1034" s="1" t="s">
        <v>112</v>
      </c>
      <c r="CS1034" s="1" t="s">
        <v>111</v>
      </c>
      <c r="CT1034" s="1" t="s">
        <v>138</v>
      </c>
      <c r="CU1034" s="1" t="s">
        <v>111</v>
      </c>
      <c r="CV1034" s="1" t="s">
        <v>138</v>
      </c>
      <c r="CW1034" s="1" t="s">
        <v>906</v>
      </c>
      <c r="CX1034" s="1">
        <v>16703232428</v>
      </c>
      <c r="CY1034" s="1" t="s">
        <v>1507</v>
      </c>
      <c r="CZ1034" s="1" t="s">
        <v>230</v>
      </c>
      <c r="DA1034" s="1" t="s">
        <v>111</v>
      </c>
      <c r="DB1034" s="1" t="s">
        <v>112</v>
      </c>
    </row>
    <row r="1035" spans="1:111" ht="15.6" customHeight="1" x14ac:dyDescent="0.25">
      <c r="A1035" s="1" t="s">
        <v>12516</v>
      </c>
      <c r="B1035" s="1" t="s">
        <v>238</v>
      </c>
      <c r="C1035" s="2">
        <v>44292.128348148151</v>
      </c>
      <c r="D1035" s="2">
        <v>44321</v>
      </c>
      <c r="E1035" s="1" t="s">
        <v>110</v>
      </c>
      <c r="F1035" s="2">
        <v>44438.833333333336</v>
      </c>
      <c r="G1035" s="1" t="s">
        <v>112</v>
      </c>
      <c r="H1035" s="1" t="s">
        <v>112</v>
      </c>
      <c r="I1035" s="1" t="s">
        <v>112</v>
      </c>
      <c r="J1035" s="1" t="s">
        <v>12517</v>
      </c>
      <c r="L1035" s="1" t="s">
        <v>12518</v>
      </c>
      <c r="M1035" s="1" t="s">
        <v>12519</v>
      </c>
      <c r="N1035" s="1" t="s">
        <v>12520</v>
      </c>
      <c r="O1035" s="1" t="s">
        <v>117</v>
      </c>
      <c r="P1035" s="9">
        <v>96950</v>
      </c>
      <c r="Q1035" s="1" t="s">
        <v>118</v>
      </c>
      <c r="R1035" s="1" t="s">
        <v>138</v>
      </c>
      <c r="S1035" s="1">
        <v>16702346735</v>
      </c>
      <c r="U1035" s="1">
        <v>3119</v>
      </c>
      <c r="V1035" s="1" t="s">
        <v>119</v>
      </c>
      <c r="X1035" s="1" t="s">
        <v>8348</v>
      </c>
      <c r="Y1035" s="1" t="s">
        <v>12521</v>
      </c>
      <c r="Z1035" s="1" t="s">
        <v>12522</v>
      </c>
      <c r="AA1035" s="1" t="s">
        <v>171</v>
      </c>
      <c r="AB1035" s="1" t="s">
        <v>12518</v>
      </c>
      <c r="AC1035" s="1" t="s">
        <v>12519</v>
      </c>
      <c r="AD1035" s="1" t="s">
        <v>12520</v>
      </c>
      <c r="AE1035" s="1" t="s">
        <v>117</v>
      </c>
      <c r="AF1035" s="9">
        <v>96950</v>
      </c>
      <c r="AG1035" s="1" t="s">
        <v>118</v>
      </c>
      <c r="AH1035" s="1" t="s">
        <v>138</v>
      </c>
      <c r="AI1035" s="1">
        <v>16702346735</v>
      </c>
      <c r="AK1035" s="1" t="s">
        <v>12523</v>
      </c>
      <c r="BC1035" s="1" t="str">
        <f>"35-2014.00"</f>
        <v>35-2014.00</v>
      </c>
      <c r="BD1035" s="1" t="s">
        <v>152</v>
      </c>
      <c r="BE1035" s="1" t="s">
        <v>12524</v>
      </c>
      <c r="BF1035" s="1" t="s">
        <v>229</v>
      </c>
      <c r="BG1035" s="1">
        <v>1</v>
      </c>
      <c r="BH1035" s="1">
        <v>1</v>
      </c>
      <c r="BI1035" s="2">
        <v>44440</v>
      </c>
      <c r="BJ1035" s="2">
        <v>44804</v>
      </c>
      <c r="BK1035" s="2">
        <v>44440</v>
      </c>
      <c r="BL1035" s="2">
        <v>44804</v>
      </c>
      <c r="BM1035" s="1">
        <v>35</v>
      </c>
      <c r="BN1035" s="1">
        <v>0</v>
      </c>
      <c r="BO1035" s="1">
        <v>7</v>
      </c>
      <c r="BP1035" s="1">
        <v>7</v>
      </c>
      <c r="BQ1035" s="1">
        <v>7</v>
      </c>
      <c r="BR1035" s="1">
        <v>7</v>
      </c>
      <c r="BS1035" s="1">
        <v>7</v>
      </c>
      <c r="BT1035" s="1">
        <v>0</v>
      </c>
      <c r="BU1035" s="1" t="str">
        <f>"8:00 AM"</f>
        <v>8:00 AM</v>
      </c>
      <c r="BV1035" s="1" t="str">
        <f>"4:00 PM"</f>
        <v>4:00 PM</v>
      </c>
      <c r="BW1035" s="1" t="s">
        <v>230</v>
      </c>
      <c r="BX1035" s="1">
        <v>0</v>
      </c>
      <c r="BY1035" s="1">
        <v>12</v>
      </c>
      <c r="BZ1035" s="1" t="s">
        <v>112</v>
      </c>
      <c r="CA1035" s="1">
        <v>0</v>
      </c>
      <c r="CB1035" s="1" t="s">
        <v>12525</v>
      </c>
      <c r="CC1035" s="1" t="s">
        <v>12518</v>
      </c>
      <c r="CE1035" s="1" t="s">
        <v>12520</v>
      </c>
      <c r="CF1035" s="1" t="s">
        <v>117</v>
      </c>
      <c r="CG1035" s="1">
        <v>96950</v>
      </c>
      <c r="CH1035" s="3">
        <v>8.68</v>
      </c>
      <c r="CI1035" s="3">
        <v>8.68</v>
      </c>
      <c r="CJ1035" s="3">
        <v>0</v>
      </c>
      <c r="CK1035" s="3">
        <v>0</v>
      </c>
      <c r="CL1035" s="1" t="s">
        <v>137</v>
      </c>
      <c r="CM1035" s="1" t="s">
        <v>230</v>
      </c>
      <c r="CN1035" s="1" t="s">
        <v>139</v>
      </c>
      <c r="CP1035" s="1" t="s">
        <v>112</v>
      </c>
      <c r="CQ1035" s="1" t="s">
        <v>111</v>
      </c>
      <c r="CR1035" s="1" t="s">
        <v>112</v>
      </c>
      <c r="CS1035" s="1" t="s">
        <v>112</v>
      </c>
      <c r="CT1035" s="1" t="s">
        <v>138</v>
      </c>
      <c r="CU1035" s="1" t="s">
        <v>111</v>
      </c>
      <c r="CV1035" s="1" t="s">
        <v>138</v>
      </c>
      <c r="CW1035" s="1" t="s">
        <v>12526</v>
      </c>
      <c r="CX1035" s="1">
        <v>16702346735</v>
      </c>
      <c r="CY1035" s="1" t="s">
        <v>12527</v>
      </c>
      <c r="CZ1035" s="1" t="s">
        <v>138</v>
      </c>
      <c r="DA1035" s="1" t="s">
        <v>111</v>
      </c>
      <c r="DB1035" s="1" t="s">
        <v>112</v>
      </c>
    </row>
    <row r="1036" spans="1:111" ht="15.6" customHeight="1" x14ac:dyDescent="0.25">
      <c r="A1036" s="1" t="s">
        <v>12529</v>
      </c>
      <c r="B1036" s="1" t="s">
        <v>238</v>
      </c>
      <c r="C1036" s="2">
        <v>44322.866179513891</v>
      </c>
      <c r="D1036" s="2">
        <v>44379</v>
      </c>
      <c r="E1036" s="1" t="s">
        <v>110</v>
      </c>
      <c r="F1036" s="2">
        <v>44469.833333333336</v>
      </c>
      <c r="G1036" s="1" t="s">
        <v>112</v>
      </c>
      <c r="H1036" s="1" t="s">
        <v>112</v>
      </c>
      <c r="I1036" s="1" t="s">
        <v>112</v>
      </c>
      <c r="J1036" s="1" t="s">
        <v>12530</v>
      </c>
      <c r="K1036" s="1" t="s">
        <v>12531</v>
      </c>
      <c r="L1036" s="1" t="s">
        <v>9507</v>
      </c>
      <c r="N1036" s="1" t="s">
        <v>116</v>
      </c>
      <c r="O1036" s="1" t="s">
        <v>117</v>
      </c>
      <c r="P1036" s="9">
        <v>96950</v>
      </c>
      <c r="Q1036" s="1" t="s">
        <v>118</v>
      </c>
      <c r="S1036" s="1">
        <v>16704836670</v>
      </c>
      <c r="U1036" s="1">
        <v>71329</v>
      </c>
      <c r="V1036" s="1" t="s">
        <v>119</v>
      </c>
      <c r="X1036" s="1" t="s">
        <v>2262</v>
      </c>
      <c r="Y1036" s="1" t="s">
        <v>9509</v>
      </c>
      <c r="AA1036" s="1" t="s">
        <v>245</v>
      </c>
      <c r="AB1036" s="1" t="s">
        <v>9507</v>
      </c>
      <c r="AD1036" s="1" t="s">
        <v>116</v>
      </c>
      <c r="AE1036" s="1" t="s">
        <v>117</v>
      </c>
      <c r="AF1036" s="9">
        <v>96950</v>
      </c>
      <c r="AG1036" s="1" t="s">
        <v>118</v>
      </c>
      <c r="AI1036" s="1">
        <v>16704836670</v>
      </c>
      <c r="AK1036" s="1" t="s">
        <v>620</v>
      </c>
      <c r="AL1036" s="1" t="s">
        <v>125</v>
      </c>
      <c r="AM1036" s="1" t="s">
        <v>621</v>
      </c>
      <c r="AN1036" s="1" t="s">
        <v>622</v>
      </c>
      <c r="AP1036" s="1" t="s">
        <v>1284</v>
      </c>
      <c r="AR1036" s="1" t="s">
        <v>116</v>
      </c>
      <c r="AS1036" s="1" t="s">
        <v>117</v>
      </c>
      <c r="AT1036" s="9">
        <v>96950</v>
      </c>
      <c r="AU1036" s="1" t="s">
        <v>118</v>
      </c>
      <c r="AW1036" s="1">
        <v>16702353403</v>
      </c>
      <c r="AY1036" s="1" t="s">
        <v>1871</v>
      </c>
      <c r="AZ1036" s="1" t="s">
        <v>626</v>
      </c>
      <c r="BC1036" s="1" t="str">
        <f>"41-2012.00"</f>
        <v>41-2012.00</v>
      </c>
      <c r="BD1036" s="1" t="s">
        <v>1420</v>
      </c>
      <c r="BE1036" s="1" t="s">
        <v>12532</v>
      </c>
      <c r="BF1036" s="1" t="s">
        <v>1422</v>
      </c>
      <c r="BG1036" s="1">
        <v>3</v>
      </c>
      <c r="BH1036" s="1">
        <v>3</v>
      </c>
      <c r="BI1036" s="2">
        <v>44471</v>
      </c>
      <c r="BJ1036" s="2">
        <v>44835</v>
      </c>
      <c r="BK1036" s="2">
        <v>44471</v>
      </c>
      <c r="BL1036" s="2">
        <v>44835</v>
      </c>
      <c r="BM1036" s="1">
        <v>35</v>
      </c>
      <c r="BN1036" s="1">
        <v>0</v>
      </c>
      <c r="BO1036" s="1">
        <v>7</v>
      </c>
      <c r="BP1036" s="1">
        <v>7</v>
      </c>
      <c r="BQ1036" s="1">
        <v>7</v>
      </c>
      <c r="BR1036" s="1">
        <v>7</v>
      </c>
      <c r="BS1036" s="1">
        <v>7</v>
      </c>
      <c r="BT1036" s="1">
        <v>0</v>
      </c>
      <c r="BU1036" s="1" t="str">
        <f>"9:00 AM"</f>
        <v>9:00 AM</v>
      </c>
      <c r="BV1036" s="1" t="str">
        <f t="shared" ref="BV1036:BV1044" si="31">"5:00 PM"</f>
        <v>5:00 PM</v>
      </c>
      <c r="BW1036" s="1" t="s">
        <v>135</v>
      </c>
      <c r="BX1036" s="1">
        <v>0</v>
      </c>
      <c r="BY1036" s="1">
        <v>12</v>
      </c>
      <c r="BZ1036" s="1" t="s">
        <v>112</v>
      </c>
      <c r="CB1036" s="1" t="s">
        <v>12533</v>
      </c>
      <c r="CC1036" s="1" t="s">
        <v>12534</v>
      </c>
      <c r="CD1036" s="1" t="s">
        <v>9507</v>
      </c>
      <c r="CE1036" s="1" t="s">
        <v>116</v>
      </c>
      <c r="CF1036" s="1" t="s">
        <v>117</v>
      </c>
      <c r="CG1036" s="1">
        <v>96950</v>
      </c>
      <c r="CH1036" s="3">
        <v>8.73</v>
      </c>
      <c r="CI1036" s="3">
        <v>8.73</v>
      </c>
      <c r="CJ1036" s="3">
        <v>13.1</v>
      </c>
      <c r="CK1036" s="3">
        <v>13.1</v>
      </c>
      <c r="CL1036" s="1" t="s">
        <v>137</v>
      </c>
      <c r="CN1036" s="1" t="s">
        <v>139</v>
      </c>
      <c r="CP1036" s="1" t="s">
        <v>112</v>
      </c>
      <c r="CQ1036" s="1" t="s">
        <v>111</v>
      </c>
      <c r="CR1036" s="1" t="s">
        <v>112</v>
      </c>
      <c r="CS1036" s="1" t="s">
        <v>111</v>
      </c>
      <c r="CT1036" s="1" t="s">
        <v>138</v>
      </c>
      <c r="CU1036" s="1" t="s">
        <v>111</v>
      </c>
      <c r="CV1036" s="1" t="s">
        <v>138</v>
      </c>
      <c r="CW1036" s="1" t="s">
        <v>631</v>
      </c>
      <c r="CX1036" s="1">
        <v>16704836670</v>
      </c>
      <c r="CY1036" s="1" t="s">
        <v>620</v>
      </c>
      <c r="CZ1036" s="1" t="s">
        <v>138</v>
      </c>
      <c r="DA1036" s="1" t="s">
        <v>111</v>
      </c>
      <c r="DB1036" s="1" t="s">
        <v>112</v>
      </c>
    </row>
    <row r="1037" spans="1:111" ht="15.6" customHeight="1" x14ac:dyDescent="0.25">
      <c r="A1037" s="1" t="s">
        <v>12538</v>
      </c>
      <c r="B1037" s="1" t="s">
        <v>238</v>
      </c>
      <c r="C1037" s="2">
        <v>44295.992167129632</v>
      </c>
      <c r="D1037" s="2">
        <v>44334</v>
      </c>
      <c r="E1037" s="1" t="s">
        <v>110</v>
      </c>
      <c r="F1037" s="2">
        <v>44468.833333333336</v>
      </c>
      <c r="G1037" s="1" t="s">
        <v>111</v>
      </c>
      <c r="H1037" s="1" t="s">
        <v>112</v>
      </c>
      <c r="I1037" s="1" t="s">
        <v>112</v>
      </c>
      <c r="J1037" s="1" t="s">
        <v>12539</v>
      </c>
      <c r="L1037" s="1" t="s">
        <v>12540</v>
      </c>
      <c r="M1037" s="1" t="s">
        <v>1009</v>
      </c>
      <c r="N1037" s="1" t="s">
        <v>116</v>
      </c>
      <c r="O1037" s="1" t="s">
        <v>117</v>
      </c>
      <c r="P1037" s="9">
        <v>96950</v>
      </c>
      <c r="Q1037" s="1" t="s">
        <v>118</v>
      </c>
      <c r="S1037" s="1">
        <v>16702355457</v>
      </c>
      <c r="U1037" s="1">
        <v>81119</v>
      </c>
      <c r="V1037" s="1" t="s">
        <v>119</v>
      </c>
      <c r="X1037" s="1" t="s">
        <v>12541</v>
      </c>
      <c r="Y1037" s="1" t="s">
        <v>12542</v>
      </c>
      <c r="Z1037" s="1" t="s">
        <v>1319</v>
      </c>
      <c r="AA1037" s="1" t="s">
        <v>759</v>
      </c>
      <c r="AB1037" s="1" t="s">
        <v>12540</v>
      </c>
      <c r="AC1037" s="1" t="s">
        <v>1009</v>
      </c>
      <c r="AD1037" s="1" t="s">
        <v>116</v>
      </c>
      <c r="AE1037" s="1" t="s">
        <v>117</v>
      </c>
      <c r="AF1037" s="9">
        <v>96950</v>
      </c>
      <c r="AG1037" s="1" t="s">
        <v>118</v>
      </c>
      <c r="AI1037" s="1">
        <v>16702355457</v>
      </c>
      <c r="AK1037" s="1" t="s">
        <v>12543</v>
      </c>
      <c r="BC1037" s="1" t="str">
        <f>"49-3023.02"</f>
        <v>49-3023.02</v>
      </c>
      <c r="BD1037" s="1" t="s">
        <v>1394</v>
      </c>
      <c r="BE1037" s="1" t="s">
        <v>12544</v>
      </c>
      <c r="BF1037" s="1" t="s">
        <v>12545</v>
      </c>
      <c r="BG1037" s="1">
        <v>1</v>
      </c>
      <c r="BH1037" s="1">
        <v>1</v>
      </c>
      <c r="BI1037" s="2">
        <v>44470</v>
      </c>
      <c r="BJ1037" s="2">
        <v>45565</v>
      </c>
      <c r="BK1037" s="2">
        <v>44470</v>
      </c>
      <c r="BL1037" s="2">
        <v>45565</v>
      </c>
      <c r="BM1037" s="1">
        <v>40</v>
      </c>
      <c r="BN1037" s="1">
        <v>0</v>
      </c>
      <c r="BO1037" s="1">
        <v>8</v>
      </c>
      <c r="BP1037" s="1">
        <v>8</v>
      </c>
      <c r="BQ1037" s="1">
        <v>8</v>
      </c>
      <c r="BR1037" s="1">
        <v>8</v>
      </c>
      <c r="BS1037" s="1">
        <v>8</v>
      </c>
      <c r="BT1037" s="1">
        <v>0</v>
      </c>
      <c r="BU1037" s="1" t="str">
        <f>"8:00 AM"</f>
        <v>8:00 AM</v>
      </c>
      <c r="BV1037" s="1" t="str">
        <f t="shared" si="31"/>
        <v>5:00 PM</v>
      </c>
      <c r="BW1037" s="1" t="s">
        <v>135</v>
      </c>
      <c r="BX1037" s="1">
        <v>0</v>
      </c>
      <c r="BY1037" s="1">
        <v>24</v>
      </c>
      <c r="BZ1037" s="1" t="s">
        <v>112</v>
      </c>
      <c r="CA1037" s="1">
        <v>0</v>
      </c>
      <c r="CB1037" s="1" t="s">
        <v>12546</v>
      </c>
      <c r="CC1037" s="1" t="s">
        <v>12547</v>
      </c>
      <c r="CE1037" s="1" t="s">
        <v>116</v>
      </c>
      <c r="CF1037" s="1" t="s">
        <v>117</v>
      </c>
      <c r="CG1037" s="1">
        <v>96950</v>
      </c>
      <c r="CH1037" s="3">
        <v>8.75</v>
      </c>
      <c r="CI1037" s="3">
        <v>9</v>
      </c>
      <c r="CJ1037" s="3">
        <v>13.13</v>
      </c>
      <c r="CK1037" s="3">
        <v>13.5</v>
      </c>
      <c r="CL1037" s="1" t="s">
        <v>137</v>
      </c>
      <c r="CM1037" s="1" t="s">
        <v>138</v>
      </c>
      <c r="CN1037" s="1" t="s">
        <v>139</v>
      </c>
      <c r="CP1037" s="1" t="s">
        <v>112</v>
      </c>
      <c r="CQ1037" s="1" t="s">
        <v>111</v>
      </c>
      <c r="CR1037" s="1" t="s">
        <v>112</v>
      </c>
      <c r="CS1037" s="1" t="s">
        <v>111</v>
      </c>
      <c r="CT1037" s="1" t="s">
        <v>138</v>
      </c>
      <c r="CU1037" s="1" t="s">
        <v>111</v>
      </c>
      <c r="CV1037" s="1" t="s">
        <v>138</v>
      </c>
      <c r="CW1037" s="1" t="s">
        <v>138</v>
      </c>
      <c r="CX1037" s="1">
        <v>16702355457</v>
      </c>
      <c r="CY1037" s="1" t="s">
        <v>12543</v>
      </c>
      <c r="CZ1037" s="1" t="s">
        <v>138</v>
      </c>
      <c r="DA1037" s="1" t="s">
        <v>111</v>
      </c>
      <c r="DB1037" s="1" t="s">
        <v>112</v>
      </c>
    </row>
    <row r="1038" spans="1:111" ht="15.6" customHeight="1" x14ac:dyDescent="0.25">
      <c r="A1038" s="1" t="s">
        <v>12548</v>
      </c>
      <c r="B1038" s="1" t="s">
        <v>238</v>
      </c>
      <c r="C1038" s="2">
        <v>44300.085294907411</v>
      </c>
      <c r="D1038" s="2">
        <v>44330</v>
      </c>
      <c r="E1038" s="1" t="s">
        <v>110</v>
      </c>
      <c r="F1038" s="2">
        <v>44468.833333333336</v>
      </c>
      <c r="G1038" s="1" t="s">
        <v>112</v>
      </c>
      <c r="H1038" s="1" t="s">
        <v>112</v>
      </c>
      <c r="I1038" s="1" t="s">
        <v>112</v>
      </c>
      <c r="J1038" s="1" t="s">
        <v>3371</v>
      </c>
      <c r="K1038" s="1" t="s">
        <v>138</v>
      </c>
      <c r="L1038" s="1" t="s">
        <v>12549</v>
      </c>
      <c r="M1038" s="1" t="s">
        <v>12550</v>
      </c>
      <c r="N1038" s="1" t="s">
        <v>116</v>
      </c>
      <c r="O1038" s="1" t="s">
        <v>117</v>
      </c>
      <c r="P1038" s="9">
        <v>96950</v>
      </c>
      <c r="Q1038" s="1" t="s">
        <v>118</v>
      </c>
      <c r="R1038" s="1" t="s">
        <v>138</v>
      </c>
      <c r="S1038" s="1">
        <v>16702342440</v>
      </c>
      <c r="U1038" s="1">
        <v>23622</v>
      </c>
      <c r="V1038" s="1" t="s">
        <v>119</v>
      </c>
      <c r="X1038" s="1" t="s">
        <v>3373</v>
      </c>
      <c r="Y1038" s="1" t="s">
        <v>1111</v>
      </c>
      <c r="Z1038" s="1" t="s">
        <v>3374</v>
      </c>
      <c r="AA1038" s="1" t="s">
        <v>962</v>
      </c>
      <c r="AB1038" s="1" t="s">
        <v>3372</v>
      </c>
      <c r="AD1038" s="1" t="s">
        <v>116</v>
      </c>
      <c r="AE1038" s="1" t="s">
        <v>117</v>
      </c>
      <c r="AF1038" s="9">
        <v>96950</v>
      </c>
      <c r="AG1038" s="1" t="s">
        <v>118</v>
      </c>
      <c r="AH1038" s="1" t="s">
        <v>138</v>
      </c>
      <c r="AI1038" s="1">
        <v>16702342440</v>
      </c>
      <c r="AK1038" s="1" t="s">
        <v>3375</v>
      </c>
      <c r="AL1038" s="1" t="s">
        <v>653</v>
      </c>
      <c r="AM1038" s="1" t="s">
        <v>3050</v>
      </c>
      <c r="AN1038" s="1" t="s">
        <v>3376</v>
      </c>
      <c r="AO1038" s="1" t="s">
        <v>1868</v>
      </c>
      <c r="AP1038" s="1" t="s">
        <v>3377</v>
      </c>
      <c r="AQ1038" s="1" t="s">
        <v>1197</v>
      </c>
      <c r="AR1038" s="1" t="s">
        <v>116</v>
      </c>
      <c r="AS1038" s="1" t="s">
        <v>117</v>
      </c>
      <c r="AT1038" s="9">
        <v>96950</v>
      </c>
      <c r="AU1038" s="1" t="s">
        <v>118</v>
      </c>
      <c r="AV1038" s="1" t="s">
        <v>138</v>
      </c>
      <c r="AW1038" s="1">
        <v>16702331209</v>
      </c>
      <c r="AX1038" s="1" t="s">
        <v>138</v>
      </c>
      <c r="AY1038" s="1" t="s">
        <v>3378</v>
      </c>
      <c r="AZ1038" s="1" t="s">
        <v>3379</v>
      </c>
      <c r="BA1038" s="1" t="s">
        <v>117</v>
      </c>
      <c r="BB1038" s="1" t="s">
        <v>661</v>
      </c>
      <c r="BC1038" s="1" t="str">
        <f>"17-3022.00"</f>
        <v>17-3022.00</v>
      </c>
      <c r="BD1038" s="1" t="s">
        <v>602</v>
      </c>
      <c r="BE1038" s="1" t="s">
        <v>12551</v>
      </c>
      <c r="BF1038" s="1" t="s">
        <v>3405</v>
      </c>
      <c r="BG1038" s="1">
        <v>1</v>
      </c>
      <c r="BH1038" s="1">
        <v>1</v>
      </c>
      <c r="BI1038" s="2">
        <v>44470</v>
      </c>
      <c r="BJ1038" s="2">
        <v>44834</v>
      </c>
      <c r="BK1038" s="2">
        <v>44470</v>
      </c>
      <c r="BL1038" s="2">
        <v>44834</v>
      </c>
      <c r="BM1038" s="1">
        <v>40</v>
      </c>
      <c r="BN1038" s="1">
        <v>0</v>
      </c>
      <c r="BO1038" s="1">
        <v>8</v>
      </c>
      <c r="BP1038" s="1">
        <v>8</v>
      </c>
      <c r="BQ1038" s="1">
        <v>8</v>
      </c>
      <c r="BR1038" s="1">
        <v>8</v>
      </c>
      <c r="BS1038" s="1">
        <v>8</v>
      </c>
      <c r="BT1038" s="1">
        <v>0</v>
      </c>
      <c r="BU1038" s="1" t="str">
        <f>"8:00 AM"</f>
        <v>8:00 AM</v>
      </c>
      <c r="BV1038" s="1" t="str">
        <f t="shared" si="31"/>
        <v>5:00 PM</v>
      </c>
      <c r="BW1038" s="1" t="s">
        <v>193</v>
      </c>
      <c r="BX1038" s="1">
        <v>0</v>
      </c>
      <c r="BY1038" s="1">
        <v>24</v>
      </c>
      <c r="BZ1038" s="1" t="s">
        <v>112</v>
      </c>
      <c r="CA1038" s="1">
        <v>0</v>
      </c>
      <c r="CB1038" s="1" t="s">
        <v>362</v>
      </c>
      <c r="CC1038" s="1" t="s">
        <v>3382</v>
      </c>
      <c r="CE1038" s="1" t="s">
        <v>116</v>
      </c>
      <c r="CF1038" s="1" t="s">
        <v>117</v>
      </c>
      <c r="CG1038" s="1">
        <v>96950</v>
      </c>
      <c r="CH1038" s="3">
        <v>17.25</v>
      </c>
      <c r="CI1038" s="3">
        <v>17.25</v>
      </c>
      <c r="CJ1038" s="3">
        <v>25.88</v>
      </c>
      <c r="CK1038" s="3">
        <v>25.88</v>
      </c>
      <c r="CL1038" s="1" t="s">
        <v>137</v>
      </c>
      <c r="CM1038" s="1" t="s">
        <v>138</v>
      </c>
      <c r="CN1038" s="1" t="s">
        <v>139</v>
      </c>
      <c r="CP1038" s="1" t="s">
        <v>112</v>
      </c>
      <c r="CQ1038" s="1" t="s">
        <v>111</v>
      </c>
      <c r="CR1038" s="1" t="s">
        <v>111</v>
      </c>
      <c r="CS1038" s="1" t="s">
        <v>111</v>
      </c>
      <c r="CT1038" s="1" t="s">
        <v>138</v>
      </c>
      <c r="CU1038" s="1" t="s">
        <v>111</v>
      </c>
      <c r="CV1038" s="1" t="s">
        <v>138</v>
      </c>
      <c r="CW1038" s="1" t="s">
        <v>138</v>
      </c>
      <c r="CX1038" s="1">
        <v>16702342440</v>
      </c>
      <c r="CY1038" s="1" t="s">
        <v>3383</v>
      </c>
      <c r="CZ1038" s="1" t="s">
        <v>138</v>
      </c>
      <c r="DA1038" s="1" t="s">
        <v>111</v>
      </c>
      <c r="DB1038" s="1" t="s">
        <v>112</v>
      </c>
      <c r="DC1038" s="1" t="s">
        <v>3050</v>
      </c>
      <c r="DD1038" s="1" t="s">
        <v>3376</v>
      </c>
      <c r="DE1038" s="1" t="s">
        <v>3384</v>
      </c>
      <c r="DF1038" s="1" t="s">
        <v>3379</v>
      </c>
      <c r="DG1038" s="1" t="s">
        <v>3378</v>
      </c>
    </row>
    <row r="1039" spans="1:111" ht="15.6" customHeight="1" x14ac:dyDescent="0.25">
      <c r="A1039" s="1" t="s">
        <v>12552</v>
      </c>
      <c r="B1039" s="1" t="s">
        <v>238</v>
      </c>
      <c r="C1039" s="2">
        <v>44341.132546527777</v>
      </c>
      <c r="D1039" s="2">
        <v>44372</v>
      </c>
      <c r="E1039" s="1" t="s">
        <v>110</v>
      </c>
      <c r="F1039" s="2">
        <v>44468.833333333336</v>
      </c>
      <c r="G1039" s="1" t="s">
        <v>112</v>
      </c>
      <c r="H1039" s="1" t="s">
        <v>112</v>
      </c>
      <c r="I1039" s="1" t="s">
        <v>112</v>
      </c>
      <c r="J1039" s="1" t="s">
        <v>6089</v>
      </c>
      <c r="L1039" s="1" t="s">
        <v>6090</v>
      </c>
      <c r="M1039" s="1" t="s">
        <v>1024</v>
      </c>
      <c r="N1039" s="1" t="s">
        <v>116</v>
      </c>
      <c r="O1039" s="1" t="s">
        <v>117</v>
      </c>
      <c r="P1039" s="9">
        <v>96950</v>
      </c>
      <c r="Q1039" s="1" t="s">
        <v>118</v>
      </c>
      <c r="S1039" s="1">
        <v>16702343870</v>
      </c>
      <c r="U1039" s="1">
        <v>56172</v>
      </c>
      <c r="V1039" s="1" t="s">
        <v>119</v>
      </c>
      <c r="X1039" s="1" t="s">
        <v>7127</v>
      </c>
      <c r="Y1039" s="1" t="s">
        <v>6092</v>
      </c>
      <c r="Z1039" s="1" t="s">
        <v>6093</v>
      </c>
      <c r="AA1039" s="1" t="s">
        <v>962</v>
      </c>
      <c r="AB1039" s="1" t="s">
        <v>12553</v>
      </c>
      <c r="AC1039" s="1" t="s">
        <v>1024</v>
      </c>
      <c r="AD1039" s="1" t="s">
        <v>116</v>
      </c>
      <c r="AE1039" s="1" t="s">
        <v>117</v>
      </c>
      <c r="AF1039" s="9">
        <v>96950</v>
      </c>
      <c r="AG1039" s="1" t="s">
        <v>118</v>
      </c>
      <c r="AH1039" s="1" t="s">
        <v>6094</v>
      </c>
      <c r="AI1039" s="1">
        <v>16702343870</v>
      </c>
      <c r="AK1039" s="1" t="s">
        <v>6095</v>
      </c>
      <c r="BC1039" s="1" t="str">
        <f>"49-9021.01"</f>
        <v>49-9021.01</v>
      </c>
      <c r="BD1039" s="1" t="s">
        <v>3944</v>
      </c>
      <c r="BE1039" s="1" t="s">
        <v>12554</v>
      </c>
      <c r="BF1039" s="1" t="s">
        <v>12555</v>
      </c>
      <c r="BG1039" s="1">
        <v>10</v>
      </c>
      <c r="BH1039" s="1">
        <v>10</v>
      </c>
      <c r="BI1039" s="2">
        <v>44470</v>
      </c>
      <c r="BJ1039" s="2">
        <v>44834</v>
      </c>
      <c r="BK1039" s="2">
        <v>44470</v>
      </c>
      <c r="BL1039" s="2">
        <v>44834</v>
      </c>
      <c r="BM1039" s="1">
        <v>35</v>
      </c>
      <c r="BN1039" s="1">
        <v>0</v>
      </c>
      <c r="BO1039" s="1">
        <v>7</v>
      </c>
      <c r="BP1039" s="1">
        <v>7</v>
      </c>
      <c r="BQ1039" s="1">
        <v>7</v>
      </c>
      <c r="BR1039" s="1">
        <v>7</v>
      </c>
      <c r="BS1039" s="1">
        <v>7</v>
      </c>
      <c r="BT1039" s="1">
        <v>0</v>
      </c>
      <c r="BU1039" s="1" t="str">
        <f>"9:00 AM"</f>
        <v>9:00 AM</v>
      </c>
      <c r="BV1039" s="1" t="str">
        <f t="shared" si="31"/>
        <v>5:00 PM</v>
      </c>
      <c r="BW1039" s="1" t="s">
        <v>135</v>
      </c>
      <c r="BX1039" s="1">
        <v>0</v>
      </c>
      <c r="BY1039" s="1">
        <v>12</v>
      </c>
      <c r="BZ1039" s="1" t="s">
        <v>112</v>
      </c>
      <c r="CB1039" s="4" t="s">
        <v>12556</v>
      </c>
      <c r="CC1039" s="1" t="s">
        <v>6090</v>
      </c>
      <c r="CD1039" s="1" t="s">
        <v>1024</v>
      </c>
      <c r="CE1039" s="1" t="s">
        <v>116</v>
      </c>
      <c r="CF1039" s="1" t="s">
        <v>117</v>
      </c>
      <c r="CG1039" s="1">
        <v>96950</v>
      </c>
      <c r="CH1039" s="3">
        <v>9.0299999999999994</v>
      </c>
      <c r="CI1039" s="3">
        <v>9.0299999999999994</v>
      </c>
      <c r="CJ1039" s="3">
        <v>13.54</v>
      </c>
      <c r="CK1039" s="3">
        <v>13.54</v>
      </c>
      <c r="CL1039" s="1" t="s">
        <v>137</v>
      </c>
      <c r="CM1039" s="1" t="s">
        <v>138</v>
      </c>
      <c r="CN1039" s="1" t="s">
        <v>139</v>
      </c>
      <c r="CP1039" s="1" t="s">
        <v>112</v>
      </c>
      <c r="CQ1039" s="1" t="s">
        <v>111</v>
      </c>
      <c r="CR1039" s="1" t="s">
        <v>112</v>
      </c>
      <c r="CS1039" s="1" t="s">
        <v>111</v>
      </c>
      <c r="CT1039" s="1" t="s">
        <v>138</v>
      </c>
      <c r="CU1039" s="1" t="s">
        <v>111</v>
      </c>
      <c r="CV1039" s="1" t="s">
        <v>111</v>
      </c>
      <c r="CW1039" s="1" t="s">
        <v>1149</v>
      </c>
      <c r="CX1039" s="1">
        <v>16702343870</v>
      </c>
      <c r="CY1039" s="1" t="s">
        <v>6095</v>
      </c>
      <c r="CZ1039" s="1" t="s">
        <v>138</v>
      </c>
      <c r="DA1039" s="1" t="s">
        <v>111</v>
      </c>
      <c r="DB1039" s="1" t="s">
        <v>112</v>
      </c>
    </row>
    <row r="1040" spans="1:111" ht="15.6" customHeight="1" x14ac:dyDescent="0.25">
      <c r="A1040" s="1" t="s">
        <v>12560</v>
      </c>
      <c r="B1040" s="1" t="s">
        <v>238</v>
      </c>
      <c r="C1040" s="2">
        <v>44329.918126273151</v>
      </c>
      <c r="D1040" s="2">
        <v>44370</v>
      </c>
      <c r="E1040" s="1" t="s">
        <v>110</v>
      </c>
      <c r="F1040" s="2">
        <v>44468.833333333336</v>
      </c>
      <c r="G1040" s="1" t="s">
        <v>112</v>
      </c>
      <c r="H1040" s="1" t="s">
        <v>112</v>
      </c>
      <c r="I1040" s="1" t="s">
        <v>112</v>
      </c>
      <c r="J1040" s="1" t="s">
        <v>6682</v>
      </c>
      <c r="K1040" s="1" t="s">
        <v>6683</v>
      </c>
      <c r="L1040" s="1" t="s">
        <v>6690</v>
      </c>
      <c r="M1040" s="1" t="s">
        <v>6691</v>
      </c>
      <c r="N1040" s="1" t="s">
        <v>116</v>
      </c>
      <c r="O1040" s="1" t="s">
        <v>117</v>
      </c>
      <c r="P1040" s="9">
        <v>96950</v>
      </c>
      <c r="Q1040" s="1" t="s">
        <v>118</v>
      </c>
      <c r="R1040" s="1" t="s">
        <v>138</v>
      </c>
      <c r="S1040" s="1">
        <v>16709892136</v>
      </c>
      <c r="T1040" s="1">
        <v>0</v>
      </c>
      <c r="U1040" s="1">
        <v>61162</v>
      </c>
      <c r="V1040" s="1" t="s">
        <v>119</v>
      </c>
      <c r="X1040" s="1" t="s">
        <v>6685</v>
      </c>
      <c r="Y1040" s="1" t="s">
        <v>12561</v>
      </c>
      <c r="AA1040" s="1" t="s">
        <v>245</v>
      </c>
      <c r="AB1040" s="1" t="s">
        <v>6690</v>
      </c>
      <c r="AC1040" s="1" t="s">
        <v>6691</v>
      </c>
      <c r="AD1040" s="1" t="s">
        <v>116</v>
      </c>
      <c r="AE1040" s="1" t="s">
        <v>117</v>
      </c>
      <c r="AF1040" s="9">
        <v>96950</v>
      </c>
      <c r="AG1040" s="1" t="s">
        <v>118</v>
      </c>
      <c r="AH1040" s="1" t="s">
        <v>138</v>
      </c>
      <c r="AI1040" s="1">
        <v>16709892136</v>
      </c>
      <c r="AJ1040" s="1">
        <v>0</v>
      </c>
      <c r="AK1040" s="1" t="s">
        <v>12562</v>
      </c>
      <c r="BC1040" s="1" t="str">
        <f>"25-3021.00"</f>
        <v>25-3021.00</v>
      </c>
      <c r="BD1040" s="1" t="s">
        <v>327</v>
      </c>
      <c r="BE1040" s="1" t="s">
        <v>12563</v>
      </c>
      <c r="BF1040" s="1" t="s">
        <v>3220</v>
      </c>
      <c r="BG1040" s="1">
        <v>3</v>
      </c>
      <c r="BH1040" s="1">
        <v>3</v>
      </c>
      <c r="BI1040" s="2">
        <v>44470</v>
      </c>
      <c r="BJ1040" s="2">
        <v>44834</v>
      </c>
      <c r="BK1040" s="2">
        <v>44470</v>
      </c>
      <c r="BL1040" s="2">
        <v>44834</v>
      </c>
      <c r="BM1040" s="1">
        <v>40</v>
      </c>
      <c r="BN1040" s="1">
        <v>0</v>
      </c>
      <c r="BO1040" s="1">
        <v>8</v>
      </c>
      <c r="BP1040" s="1">
        <v>8</v>
      </c>
      <c r="BQ1040" s="1">
        <v>8</v>
      </c>
      <c r="BR1040" s="1">
        <v>8</v>
      </c>
      <c r="BS1040" s="1">
        <v>8</v>
      </c>
      <c r="BT1040" s="1">
        <v>0</v>
      </c>
      <c r="BU1040" s="1" t="str">
        <f>"8:00 AM"</f>
        <v>8:00 AM</v>
      </c>
      <c r="BV1040" s="1" t="str">
        <f t="shared" si="31"/>
        <v>5:00 PM</v>
      </c>
      <c r="BW1040" s="1" t="s">
        <v>135</v>
      </c>
      <c r="BX1040" s="1">
        <v>0</v>
      </c>
      <c r="BY1040" s="1">
        <v>24</v>
      </c>
      <c r="BZ1040" s="1" t="s">
        <v>112</v>
      </c>
      <c r="CB1040" s="1" t="s">
        <v>12564</v>
      </c>
      <c r="CC1040" s="1" t="s">
        <v>6690</v>
      </c>
      <c r="CD1040" s="1" t="s">
        <v>6691</v>
      </c>
      <c r="CE1040" s="1" t="s">
        <v>116</v>
      </c>
      <c r="CF1040" s="1" t="s">
        <v>117</v>
      </c>
      <c r="CG1040" s="1">
        <v>96950</v>
      </c>
      <c r="CH1040" s="3">
        <v>28.5</v>
      </c>
      <c r="CI1040" s="3">
        <v>28.5</v>
      </c>
      <c r="CJ1040" s="3">
        <v>42.75</v>
      </c>
      <c r="CK1040" s="3">
        <v>42.75</v>
      </c>
      <c r="CL1040" s="1" t="s">
        <v>137</v>
      </c>
      <c r="CM1040" s="1" t="s">
        <v>138</v>
      </c>
      <c r="CN1040" s="1" t="s">
        <v>139</v>
      </c>
      <c r="CP1040" s="1" t="s">
        <v>112</v>
      </c>
      <c r="CQ1040" s="1" t="s">
        <v>111</v>
      </c>
      <c r="CR1040" s="1" t="s">
        <v>112</v>
      </c>
      <c r="CS1040" s="1" t="s">
        <v>111</v>
      </c>
      <c r="CT1040" s="1" t="s">
        <v>138</v>
      </c>
      <c r="CU1040" s="1" t="s">
        <v>111</v>
      </c>
      <c r="CV1040" s="1" t="s">
        <v>138</v>
      </c>
      <c r="CW1040" s="1" t="s">
        <v>138</v>
      </c>
      <c r="CX1040" s="1">
        <v>16709892136</v>
      </c>
      <c r="CY1040" s="1" t="s">
        <v>12562</v>
      </c>
      <c r="CZ1040" s="1" t="s">
        <v>138</v>
      </c>
      <c r="DA1040" s="1" t="s">
        <v>111</v>
      </c>
      <c r="DB1040" s="1" t="s">
        <v>112</v>
      </c>
      <c r="DC1040" s="1" t="s">
        <v>6685</v>
      </c>
      <c r="DD1040" s="1" t="s">
        <v>12561</v>
      </c>
      <c r="DF1040" s="1" t="s">
        <v>6682</v>
      </c>
      <c r="DG1040" s="1" t="s">
        <v>6687</v>
      </c>
    </row>
    <row r="1041" spans="1:111" ht="15.6" customHeight="1" x14ac:dyDescent="0.25">
      <c r="A1041" s="1" t="s">
        <v>12565</v>
      </c>
      <c r="B1041" s="1" t="s">
        <v>238</v>
      </c>
      <c r="C1041" s="2">
        <v>44302.929122800924</v>
      </c>
      <c r="D1041" s="2">
        <v>44334</v>
      </c>
      <c r="E1041" s="1" t="s">
        <v>110</v>
      </c>
      <c r="F1041" s="2">
        <v>44468.833333333336</v>
      </c>
      <c r="G1041" s="1" t="s">
        <v>111</v>
      </c>
      <c r="H1041" s="1" t="s">
        <v>112</v>
      </c>
      <c r="I1041" s="1" t="s">
        <v>112</v>
      </c>
      <c r="J1041" s="1" t="s">
        <v>9685</v>
      </c>
      <c r="K1041" s="1" t="s">
        <v>12566</v>
      </c>
      <c r="L1041" s="1" t="s">
        <v>6703</v>
      </c>
      <c r="N1041" s="1" t="s">
        <v>116</v>
      </c>
      <c r="O1041" s="1" t="s">
        <v>117</v>
      </c>
      <c r="P1041" s="9">
        <v>96950</v>
      </c>
      <c r="Q1041" s="1" t="s">
        <v>118</v>
      </c>
      <c r="S1041" s="1">
        <v>16702854763</v>
      </c>
      <c r="U1041" s="1">
        <v>561410</v>
      </c>
      <c r="V1041" s="1" t="s">
        <v>119</v>
      </c>
      <c r="X1041" s="1" t="s">
        <v>12567</v>
      </c>
      <c r="Y1041" s="1" t="s">
        <v>12568</v>
      </c>
      <c r="AA1041" s="1" t="s">
        <v>12569</v>
      </c>
      <c r="AB1041" s="1" t="s">
        <v>11577</v>
      </c>
      <c r="AD1041" s="1" t="s">
        <v>5024</v>
      </c>
      <c r="AE1041" s="1" t="s">
        <v>117</v>
      </c>
      <c r="AF1041" s="9">
        <v>96950</v>
      </c>
      <c r="AG1041" s="1" t="s">
        <v>118</v>
      </c>
      <c r="AI1041" s="1">
        <v>16702854763</v>
      </c>
      <c r="AK1041" s="1" t="s">
        <v>9688</v>
      </c>
      <c r="BC1041" s="1" t="str">
        <f>"11-3011.00"</f>
        <v>11-3011.00</v>
      </c>
      <c r="BD1041" s="1" t="s">
        <v>12185</v>
      </c>
      <c r="BE1041" s="1" t="s">
        <v>12570</v>
      </c>
      <c r="BF1041" s="1" t="s">
        <v>12571</v>
      </c>
      <c r="BG1041" s="1">
        <v>1</v>
      </c>
      <c r="BH1041" s="1">
        <v>1</v>
      </c>
      <c r="BI1041" s="2">
        <v>44470</v>
      </c>
      <c r="BJ1041" s="2">
        <v>45565</v>
      </c>
      <c r="BK1041" s="2">
        <v>44470</v>
      </c>
      <c r="BL1041" s="2">
        <v>45565</v>
      </c>
      <c r="BM1041" s="1">
        <v>35</v>
      </c>
      <c r="BN1041" s="1">
        <v>0</v>
      </c>
      <c r="BO1041" s="1">
        <v>7</v>
      </c>
      <c r="BP1041" s="1">
        <v>7</v>
      </c>
      <c r="BQ1041" s="1">
        <v>7</v>
      </c>
      <c r="BR1041" s="1">
        <v>7</v>
      </c>
      <c r="BS1041" s="1">
        <v>7</v>
      </c>
      <c r="BT1041" s="1">
        <v>0</v>
      </c>
      <c r="BU1041" s="1" t="str">
        <f>"9:00 AM"</f>
        <v>9:00 AM</v>
      </c>
      <c r="BV1041" s="1" t="str">
        <f t="shared" si="31"/>
        <v>5:00 PM</v>
      </c>
      <c r="BW1041" s="1" t="s">
        <v>135</v>
      </c>
      <c r="BX1041" s="1">
        <v>0</v>
      </c>
      <c r="BY1041" s="1">
        <v>12</v>
      </c>
      <c r="BZ1041" s="1" t="s">
        <v>111</v>
      </c>
      <c r="CA1041" s="1">
        <v>4</v>
      </c>
      <c r="CB1041" s="1" t="s">
        <v>3175</v>
      </c>
      <c r="CC1041" s="1" t="s">
        <v>6703</v>
      </c>
      <c r="CE1041" s="1" t="s">
        <v>116</v>
      </c>
      <c r="CF1041" s="1" t="s">
        <v>117</v>
      </c>
      <c r="CG1041" s="1">
        <v>96950</v>
      </c>
      <c r="CH1041" s="3">
        <v>19.18</v>
      </c>
      <c r="CI1041" s="3">
        <v>19.18</v>
      </c>
      <c r="CJ1041" s="3">
        <v>28.77</v>
      </c>
      <c r="CK1041" s="3">
        <v>28.77</v>
      </c>
      <c r="CL1041" s="1" t="s">
        <v>137</v>
      </c>
      <c r="CN1041" s="1" t="s">
        <v>139</v>
      </c>
      <c r="CP1041" s="1" t="s">
        <v>112</v>
      </c>
      <c r="CQ1041" s="1" t="s">
        <v>111</v>
      </c>
      <c r="CR1041" s="1" t="s">
        <v>112</v>
      </c>
      <c r="CS1041" s="1" t="s">
        <v>111</v>
      </c>
      <c r="CT1041" s="1" t="s">
        <v>138</v>
      </c>
      <c r="CU1041" s="1" t="s">
        <v>111</v>
      </c>
      <c r="CV1041" s="1" t="s">
        <v>138</v>
      </c>
      <c r="CW1041" s="1" t="s">
        <v>2313</v>
      </c>
      <c r="CX1041" s="1">
        <v>16702854763</v>
      </c>
      <c r="CY1041" s="1" t="s">
        <v>9688</v>
      </c>
      <c r="CZ1041" s="1" t="s">
        <v>138</v>
      </c>
      <c r="DA1041" s="1" t="s">
        <v>111</v>
      </c>
      <c r="DB1041" s="1" t="s">
        <v>112</v>
      </c>
      <c r="DC1041" s="1" t="s">
        <v>12567</v>
      </c>
      <c r="DD1041" s="1" t="s">
        <v>12568</v>
      </c>
      <c r="DF1041" s="1" t="s">
        <v>9685</v>
      </c>
      <c r="DG1041" s="1" t="s">
        <v>9688</v>
      </c>
    </row>
    <row r="1042" spans="1:111" ht="15.6" customHeight="1" x14ac:dyDescent="0.25">
      <c r="A1042" s="1" t="s">
        <v>12572</v>
      </c>
      <c r="B1042" s="1" t="s">
        <v>238</v>
      </c>
      <c r="C1042" s="2">
        <v>44321.110653009258</v>
      </c>
      <c r="D1042" s="2">
        <v>44350</v>
      </c>
      <c r="E1042" s="1" t="s">
        <v>110</v>
      </c>
      <c r="F1042" s="2">
        <v>44468.833333333336</v>
      </c>
      <c r="G1042" s="1" t="s">
        <v>112</v>
      </c>
      <c r="H1042" s="1" t="s">
        <v>112</v>
      </c>
      <c r="I1042" s="1" t="s">
        <v>112</v>
      </c>
      <c r="J1042" s="1" t="s">
        <v>633</v>
      </c>
      <c r="L1042" s="1" t="s">
        <v>634</v>
      </c>
      <c r="N1042" s="1" t="s">
        <v>167</v>
      </c>
      <c r="O1042" s="1" t="s">
        <v>117</v>
      </c>
      <c r="P1042" s="9">
        <v>96950</v>
      </c>
      <c r="Q1042" s="1" t="s">
        <v>118</v>
      </c>
      <c r="S1042" s="1">
        <v>16702358722</v>
      </c>
      <c r="U1042" s="1">
        <v>561720</v>
      </c>
      <c r="V1042" s="1" t="s">
        <v>119</v>
      </c>
      <c r="X1042" s="1" t="s">
        <v>636</v>
      </c>
      <c r="Y1042" s="1" t="s">
        <v>637</v>
      </c>
      <c r="Z1042" s="1" t="s">
        <v>638</v>
      </c>
      <c r="AA1042" s="1" t="s">
        <v>639</v>
      </c>
      <c r="AB1042" s="1" t="s">
        <v>1000</v>
      </c>
      <c r="AD1042" s="1" t="s">
        <v>167</v>
      </c>
      <c r="AE1042" s="1" t="s">
        <v>117</v>
      </c>
      <c r="AF1042" s="9">
        <v>96950</v>
      </c>
      <c r="AG1042" s="1" t="s">
        <v>118</v>
      </c>
      <c r="AI1042" s="1">
        <v>16709890917</v>
      </c>
      <c r="AK1042" s="1" t="s">
        <v>641</v>
      </c>
      <c r="BC1042" s="1" t="str">
        <f>"37-3011.00"</f>
        <v>37-3011.00</v>
      </c>
      <c r="BD1042" s="1" t="s">
        <v>726</v>
      </c>
      <c r="BE1042" s="1" t="s">
        <v>1691</v>
      </c>
      <c r="BF1042" s="1" t="s">
        <v>726</v>
      </c>
      <c r="BG1042" s="1">
        <v>16</v>
      </c>
      <c r="BH1042" s="1">
        <v>16</v>
      </c>
      <c r="BI1042" s="2">
        <v>44470</v>
      </c>
      <c r="BJ1042" s="2">
        <v>44834</v>
      </c>
      <c r="BK1042" s="2">
        <v>44470</v>
      </c>
      <c r="BL1042" s="2">
        <v>44834</v>
      </c>
      <c r="BM1042" s="1">
        <v>35</v>
      </c>
      <c r="BN1042" s="1">
        <v>0</v>
      </c>
      <c r="BO1042" s="1">
        <v>7</v>
      </c>
      <c r="BP1042" s="1">
        <v>7</v>
      </c>
      <c r="BQ1042" s="1">
        <v>7</v>
      </c>
      <c r="BR1042" s="1">
        <v>7</v>
      </c>
      <c r="BS1042" s="1">
        <v>7</v>
      </c>
      <c r="BT1042" s="1">
        <v>0</v>
      </c>
      <c r="BU1042" s="1" t="str">
        <f>"9:00 AM"</f>
        <v>9:00 AM</v>
      </c>
      <c r="BV1042" s="1" t="str">
        <f t="shared" si="31"/>
        <v>5:00 PM</v>
      </c>
      <c r="BW1042" s="1" t="s">
        <v>230</v>
      </c>
      <c r="BX1042" s="1">
        <v>0</v>
      </c>
      <c r="BY1042" s="1">
        <v>3</v>
      </c>
      <c r="BZ1042" s="1" t="s">
        <v>112</v>
      </c>
      <c r="CB1042" s="4" t="s">
        <v>643</v>
      </c>
      <c r="CC1042" s="1" t="s">
        <v>634</v>
      </c>
      <c r="CE1042" s="1" t="s">
        <v>167</v>
      </c>
      <c r="CF1042" s="1" t="s">
        <v>117</v>
      </c>
      <c r="CG1042" s="1">
        <v>96950</v>
      </c>
      <c r="CH1042" s="3">
        <v>8.5</v>
      </c>
      <c r="CI1042" s="3">
        <v>8.5</v>
      </c>
      <c r="CJ1042" s="3">
        <v>12.75</v>
      </c>
      <c r="CK1042" s="3">
        <v>12.75</v>
      </c>
      <c r="CL1042" s="1" t="s">
        <v>137</v>
      </c>
      <c r="CN1042" s="1" t="s">
        <v>139</v>
      </c>
      <c r="CP1042" s="1" t="s">
        <v>111</v>
      </c>
      <c r="CQ1042" s="1" t="s">
        <v>111</v>
      </c>
      <c r="CR1042" s="1" t="s">
        <v>111</v>
      </c>
      <c r="CS1042" s="1" t="s">
        <v>111</v>
      </c>
      <c r="CT1042" s="1" t="s">
        <v>111</v>
      </c>
      <c r="CU1042" s="1" t="s">
        <v>111</v>
      </c>
      <c r="CV1042" s="1" t="s">
        <v>111</v>
      </c>
      <c r="CW1042" s="1" t="s">
        <v>1004</v>
      </c>
      <c r="CX1042" s="1">
        <v>16709890917</v>
      </c>
      <c r="CY1042" s="1" t="s">
        <v>641</v>
      </c>
      <c r="CZ1042" s="1" t="s">
        <v>645</v>
      </c>
      <c r="DA1042" s="1" t="s">
        <v>111</v>
      </c>
      <c r="DB1042" s="1" t="s">
        <v>112</v>
      </c>
    </row>
    <row r="1043" spans="1:111" ht="15.6" customHeight="1" x14ac:dyDescent="0.25">
      <c r="A1043" s="1" t="s">
        <v>12573</v>
      </c>
      <c r="B1043" s="1" t="s">
        <v>238</v>
      </c>
      <c r="C1043" s="2">
        <v>44318.022548263885</v>
      </c>
      <c r="D1043" s="2">
        <v>44356</v>
      </c>
      <c r="E1043" s="1" t="s">
        <v>180</v>
      </c>
      <c r="G1043" s="1" t="s">
        <v>111</v>
      </c>
      <c r="H1043" s="1" t="s">
        <v>112</v>
      </c>
      <c r="I1043" s="1" t="s">
        <v>112</v>
      </c>
      <c r="J1043" s="1" t="s">
        <v>1670</v>
      </c>
      <c r="L1043" s="1" t="s">
        <v>1671</v>
      </c>
      <c r="M1043" s="1" t="s">
        <v>138</v>
      </c>
      <c r="N1043" s="1" t="s">
        <v>116</v>
      </c>
      <c r="O1043" s="1" t="s">
        <v>117</v>
      </c>
      <c r="P1043" s="9">
        <v>96950</v>
      </c>
      <c r="Q1043" s="1" t="s">
        <v>118</v>
      </c>
      <c r="S1043" s="1">
        <v>16707836970</v>
      </c>
      <c r="U1043" s="1">
        <v>23822</v>
      </c>
      <c r="V1043" s="1" t="s">
        <v>119</v>
      </c>
      <c r="X1043" s="1" t="s">
        <v>1672</v>
      </c>
      <c r="Y1043" s="1" t="s">
        <v>1673</v>
      </c>
      <c r="Z1043" s="1" t="s">
        <v>1674</v>
      </c>
      <c r="AA1043" s="1" t="s">
        <v>461</v>
      </c>
      <c r="AB1043" s="1" t="s">
        <v>1671</v>
      </c>
      <c r="AD1043" s="1" t="s">
        <v>116</v>
      </c>
      <c r="AE1043" s="1" t="s">
        <v>117</v>
      </c>
      <c r="AF1043" s="9">
        <v>96950</v>
      </c>
      <c r="AG1043" s="1" t="s">
        <v>118</v>
      </c>
      <c r="AI1043" s="1">
        <v>16707836970</v>
      </c>
      <c r="AK1043" s="1" t="s">
        <v>1675</v>
      </c>
      <c r="BC1043" s="1" t="str">
        <f>"49-9021.01"</f>
        <v>49-9021.01</v>
      </c>
      <c r="BD1043" s="1" t="s">
        <v>3944</v>
      </c>
      <c r="BE1043" s="1" t="s">
        <v>12574</v>
      </c>
      <c r="BF1043" s="1" t="s">
        <v>3946</v>
      </c>
      <c r="BG1043" s="1">
        <v>2</v>
      </c>
      <c r="BH1043" s="1">
        <v>2</v>
      </c>
      <c r="BI1043" s="2">
        <v>44409</v>
      </c>
      <c r="BJ1043" s="2">
        <v>45504</v>
      </c>
      <c r="BK1043" s="2">
        <v>44409</v>
      </c>
      <c r="BL1043" s="2">
        <v>45504</v>
      </c>
      <c r="BM1043" s="1">
        <v>40</v>
      </c>
      <c r="BN1043" s="1">
        <v>0</v>
      </c>
      <c r="BO1043" s="1">
        <v>8</v>
      </c>
      <c r="BP1043" s="1">
        <v>8</v>
      </c>
      <c r="BQ1043" s="1">
        <v>8</v>
      </c>
      <c r="BR1043" s="1">
        <v>8</v>
      </c>
      <c r="BS1043" s="1">
        <v>8</v>
      </c>
      <c r="BT1043" s="1">
        <v>0</v>
      </c>
      <c r="BU1043" s="1" t="str">
        <f>"8:00 AM"</f>
        <v>8:00 AM</v>
      </c>
      <c r="BV1043" s="1" t="str">
        <f t="shared" si="31"/>
        <v>5:00 PM</v>
      </c>
      <c r="BW1043" s="1" t="s">
        <v>230</v>
      </c>
      <c r="BX1043" s="1">
        <v>0</v>
      </c>
      <c r="BY1043" s="1">
        <v>12</v>
      </c>
      <c r="BZ1043" s="1" t="s">
        <v>112</v>
      </c>
      <c r="CA1043" s="1">
        <v>0</v>
      </c>
      <c r="CB1043" s="1" t="s">
        <v>138</v>
      </c>
      <c r="CC1043" s="1" t="s">
        <v>1671</v>
      </c>
      <c r="CD1043" s="1" t="s">
        <v>138</v>
      </c>
      <c r="CE1043" s="1" t="s">
        <v>116</v>
      </c>
      <c r="CF1043" s="1" t="s">
        <v>117</v>
      </c>
      <c r="CG1043" s="1">
        <v>96950</v>
      </c>
      <c r="CH1043" s="3">
        <v>9.0299999999999994</v>
      </c>
      <c r="CI1043" s="3">
        <v>9.0299999999999994</v>
      </c>
      <c r="CJ1043" s="3">
        <v>13.55</v>
      </c>
      <c r="CK1043" s="3">
        <v>13.55</v>
      </c>
      <c r="CL1043" s="1" t="s">
        <v>137</v>
      </c>
      <c r="CN1043" s="1" t="s">
        <v>139</v>
      </c>
      <c r="CP1043" s="1" t="s">
        <v>112</v>
      </c>
      <c r="CQ1043" s="1" t="s">
        <v>111</v>
      </c>
      <c r="CR1043" s="1" t="s">
        <v>111</v>
      </c>
      <c r="CS1043" s="1" t="s">
        <v>111</v>
      </c>
      <c r="CT1043" s="1" t="s">
        <v>138</v>
      </c>
      <c r="CU1043" s="1" t="s">
        <v>111</v>
      </c>
      <c r="CV1043" s="1" t="s">
        <v>138</v>
      </c>
      <c r="CW1043" s="1" t="s">
        <v>10076</v>
      </c>
      <c r="CX1043" s="1">
        <v>16702854122</v>
      </c>
      <c r="CY1043" s="1" t="s">
        <v>1675</v>
      </c>
      <c r="CZ1043" s="1" t="s">
        <v>138</v>
      </c>
      <c r="DA1043" s="1" t="s">
        <v>111</v>
      </c>
      <c r="DB1043" s="1" t="s">
        <v>112</v>
      </c>
    </row>
    <row r="1044" spans="1:111" ht="15.6" customHeight="1" x14ac:dyDescent="0.25">
      <c r="A1044" s="1" t="s">
        <v>12586</v>
      </c>
      <c r="B1044" s="1" t="s">
        <v>238</v>
      </c>
      <c r="C1044" s="2">
        <v>44315.279844791665</v>
      </c>
      <c r="D1044" s="2">
        <v>44354</v>
      </c>
      <c r="E1044" s="1" t="s">
        <v>110</v>
      </c>
      <c r="F1044" s="2">
        <v>44468.833333333336</v>
      </c>
      <c r="G1044" s="1" t="s">
        <v>112</v>
      </c>
      <c r="H1044" s="1" t="s">
        <v>112</v>
      </c>
      <c r="I1044" s="1" t="s">
        <v>112</v>
      </c>
      <c r="J1044" s="1" t="s">
        <v>12587</v>
      </c>
      <c r="K1044" s="1" t="s">
        <v>9915</v>
      </c>
      <c r="L1044" s="1" t="s">
        <v>1009</v>
      </c>
      <c r="M1044" s="1" t="s">
        <v>138</v>
      </c>
      <c r="N1044" s="1" t="s">
        <v>116</v>
      </c>
      <c r="O1044" s="1" t="s">
        <v>117</v>
      </c>
      <c r="P1044" s="9">
        <v>96950</v>
      </c>
      <c r="Q1044" s="1" t="s">
        <v>118</v>
      </c>
      <c r="S1044" s="1">
        <v>16702851863</v>
      </c>
      <c r="U1044" s="1">
        <v>561520</v>
      </c>
      <c r="V1044" s="1" t="s">
        <v>119</v>
      </c>
      <c r="X1044" s="1" t="s">
        <v>7934</v>
      </c>
      <c r="Y1044" s="1" t="s">
        <v>7935</v>
      </c>
      <c r="AA1044" s="1" t="s">
        <v>5382</v>
      </c>
      <c r="AB1044" s="1" t="s">
        <v>1009</v>
      </c>
      <c r="AC1044" s="1" t="s">
        <v>138</v>
      </c>
      <c r="AD1044" s="1" t="s">
        <v>116</v>
      </c>
      <c r="AE1044" s="1" t="s">
        <v>117</v>
      </c>
      <c r="AF1044" s="9">
        <v>96950</v>
      </c>
      <c r="AG1044" s="1" t="s">
        <v>118</v>
      </c>
      <c r="AI1044" s="1">
        <v>16702851863</v>
      </c>
      <c r="AK1044" s="1" t="s">
        <v>7937</v>
      </c>
      <c r="BC1044" s="1" t="str">
        <f>"39-7011.00"</f>
        <v>39-7011.00</v>
      </c>
      <c r="BD1044" s="1" t="s">
        <v>1435</v>
      </c>
      <c r="BE1044" s="1" t="s">
        <v>12588</v>
      </c>
      <c r="BF1044" s="1" t="s">
        <v>12589</v>
      </c>
      <c r="BG1044" s="1">
        <v>2</v>
      </c>
      <c r="BH1044" s="1">
        <v>2</v>
      </c>
      <c r="BI1044" s="2">
        <v>44470</v>
      </c>
      <c r="BJ1044" s="2">
        <v>44834</v>
      </c>
      <c r="BK1044" s="2">
        <v>44470</v>
      </c>
      <c r="BL1044" s="2">
        <v>44834</v>
      </c>
      <c r="BM1044" s="1">
        <v>40</v>
      </c>
      <c r="BN1044" s="1">
        <v>0</v>
      </c>
      <c r="BO1044" s="1">
        <v>8</v>
      </c>
      <c r="BP1044" s="1">
        <v>8</v>
      </c>
      <c r="BQ1044" s="1">
        <v>8</v>
      </c>
      <c r="BR1044" s="1">
        <v>8</v>
      </c>
      <c r="BS1044" s="1">
        <v>8</v>
      </c>
      <c r="BT1044" s="1">
        <v>0</v>
      </c>
      <c r="BU1044" s="1" t="str">
        <f>"8:00 AM"</f>
        <v>8:00 AM</v>
      </c>
      <c r="BV1044" s="1" t="str">
        <f t="shared" si="31"/>
        <v>5:00 PM</v>
      </c>
      <c r="BW1044" s="1" t="s">
        <v>230</v>
      </c>
      <c r="BX1044" s="1">
        <v>0</v>
      </c>
      <c r="BY1044" s="1">
        <v>6</v>
      </c>
      <c r="BZ1044" s="1" t="s">
        <v>112</v>
      </c>
      <c r="CA1044" s="1">
        <v>0</v>
      </c>
      <c r="CB1044" s="1" t="s">
        <v>7125</v>
      </c>
      <c r="CC1044" s="1" t="s">
        <v>1009</v>
      </c>
      <c r="CD1044" s="1" t="s">
        <v>138</v>
      </c>
      <c r="CE1044" s="1" t="s">
        <v>116</v>
      </c>
      <c r="CF1044" s="1" t="s">
        <v>117</v>
      </c>
      <c r="CG1044" s="1">
        <v>96950</v>
      </c>
      <c r="CH1044" s="3">
        <v>12.14</v>
      </c>
      <c r="CI1044" s="3">
        <v>12.14</v>
      </c>
      <c r="CJ1044" s="3">
        <v>18.21</v>
      </c>
      <c r="CK1044" s="3">
        <v>18.21</v>
      </c>
      <c r="CL1044" s="1" t="s">
        <v>137</v>
      </c>
      <c r="CM1044" s="1" t="s">
        <v>138</v>
      </c>
      <c r="CN1044" s="1" t="s">
        <v>139</v>
      </c>
      <c r="CP1044" s="1" t="s">
        <v>112</v>
      </c>
      <c r="CQ1044" s="1" t="s">
        <v>111</v>
      </c>
      <c r="CR1044" s="1" t="s">
        <v>112</v>
      </c>
      <c r="CS1044" s="1" t="s">
        <v>111</v>
      </c>
      <c r="CT1044" s="1" t="s">
        <v>138</v>
      </c>
      <c r="CU1044" s="1" t="s">
        <v>111</v>
      </c>
      <c r="CV1044" s="1" t="s">
        <v>138</v>
      </c>
      <c r="CW1044" s="1" t="s">
        <v>300</v>
      </c>
      <c r="CX1044" s="1">
        <v>16702851863</v>
      </c>
      <c r="CY1044" s="1" t="s">
        <v>7937</v>
      </c>
      <c r="CZ1044" s="1" t="s">
        <v>138</v>
      </c>
      <c r="DA1044" s="1" t="s">
        <v>111</v>
      </c>
      <c r="DB1044" s="1" t="s">
        <v>112</v>
      </c>
    </row>
    <row r="1045" spans="1:111" ht="15.6" customHeight="1" x14ac:dyDescent="0.25">
      <c r="A1045" s="1" t="s">
        <v>12594</v>
      </c>
      <c r="B1045" s="1" t="s">
        <v>238</v>
      </c>
      <c r="C1045" s="2">
        <v>44339.303108912034</v>
      </c>
      <c r="D1045" s="2">
        <v>44378</v>
      </c>
      <c r="E1045" s="1" t="s">
        <v>110</v>
      </c>
      <c r="F1045" s="2">
        <v>44468.833333333336</v>
      </c>
      <c r="G1045" s="1" t="s">
        <v>111</v>
      </c>
      <c r="H1045" s="1" t="s">
        <v>112</v>
      </c>
      <c r="I1045" s="1" t="s">
        <v>112</v>
      </c>
      <c r="J1045" s="1" t="s">
        <v>9971</v>
      </c>
      <c r="K1045" s="1" t="s">
        <v>12595</v>
      </c>
      <c r="L1045" s="1" t="s">
        <v>9978</v>
      </c>
      <c r="M1045" s="1" t="s">
        <v>9979</v>
      </c>
      <c r="N1045" s="1" t="s">
        <v>167</v>
      </c>
      <c r="O1045" s="1" t="s">
        <v>117</v>
      </c>
      <c r="P1045" s="9">
        <v>96950</v>
      </c>
      <c r="Q1045" s="1" t="s">
        <v>118</v>
      </c>
      <c r="S1045" s="1">
        <v>16702332374</v>
      </c>
      <c r="U1045" s="1">
        <v>531110</v>
      </c>
      <c r="V1045" s="1" t="s">
        <v>119</v>
      </c>
      <c r="X1045" s="1" t="s">
        <v>9975</v>
      </c>
      <c r="Y1045" s="1" t="s">
        <v>9976</v>
      </c>
      <c r="Z1045" s="1" t="s">
        <v>9977</v>
      </c>
      <c r="AA1045" s="1" t="s">
        <v>171</v>
      </c>
      <c r="AB1045" s="1" t="s">
        <v>9978</v>
      </c>
      <c r="AD1045" s="1" t="s">
        <v>9979</v>
      </c>
      <c r="AE1045" s="1" t="s">
        <v>117</v>
      </c>
      <c r="AF1045" s="9">
        <v>96950</v>
      </c>
      <c r="AG1045" s="1" t="s">
        <v>118</v>
      </c>
      <c r="AI1045" s="1">
        <v>16702332374</v>
      </c>
      <c r="AK1045" s="1" t="s">
        <v>9980</v>
      </c>
      <c r="BC1045" s="1" t="str">
        <f>"49-9071.00"</f>
        <v>49-9071.00</v>
      </c>
      <c r="BD1045" s="1" t="s">
        <v>214</v>
      </c>
      <c r="BE1045" s="1" t="s">
        <v>12596</v>
      </c>
      <c r="BF1045" s="1" t="s">
        <v>12597</v>
      </c>
      <c r="BG1045" s="1">
        <v>2</v>
      </c>
      <c r="BH1045" s="1">
        <v>2</v>
      </c>
      <c r="BI1045" s="2">
        <v>44470</v>
      </c>
      <c r="BJ1045" s="2">
        <v>45565</v>
      </c>
      <c r="BK1045" s="2">
        <v>44470</v>
      </c>
      <c r="BL1045" s="2">
        <v>45565</v>
      </c>
      <c r="BM1045" s="1">
        <v>40</v>
      </c>
      <c r="BN1045" s="1">
        <v>0</v>
      </c>
      <c r="BO1045" s="1">
        <v>8</v>
      </c>
      <c r="BP1045" s="1">
        <v>8</v>
      </c>
      <c r="BQ1045" s="1">
        <v>8</v>
      </c>
      <c r="BR1045" s="1">
        <v>8</v>
      </c>
      <c r="BS1045" s="1">
        <v>8</v>
      </c>
      <c r="BT1045" s="1">
        <v>0</v>
      </c>
      <c r="BU1045" s="1" t="str">
        <f>"8:00 AM"</f>
        <v>8:00 AM</v>
      </c>
      <c r="BV1045" s="1" t="str">
        <f>"4:00 PM"</f>
        <v>4:00 PM</v>
      </c>
      <c r="BW1045" s="1" t="s">
        <v>135</v>
      </c>
      <c r="BX1045" s="1">
        <v>0</v>
      </c>
      <c r="BY1045" s="1">
        <v>12</v>
      </c>
      <c r="BZ1045" s="1" t="s">
        <v>112</v>
      </c>
      <c r="CB1045" s="1" t="s">
        <v>12598</v>
      </c>
      <c r="CC1045" s="1" t="s">
        <v>12599</v>
      </c>
      <c r="CE1045" s="1" t="s">
        <v>167</v>
      </c>
      <c r="CF1045" s="1" t="s">
        <v>117</v>
      </c>
      <c r="CG1045" s="1">
        <v>96950</v>
      </c>
      <c r="CH1045" s="3">
        <v>8.7100000000000009</v>
      </c>
      <c r="CI1045" s="3">
        <v>8.7100000000000009</v>
      </c>
      <c r="CJ1045" s="3">
        <v>13.07</v>
      </c>
      <c r="CK1045" s="3">
        <v>13.07</v>
      </c>
      <c r="CL1045" s="1" t="s">
        <v>137</v>
      </c>
      <c r="CM1045" s="1" t="s">
        <v>1474</v>
      </c>
      <c r="CN1045" s="1" t="s">
        <v>139</v>
      </c>
      <c r="CP1045" s="1" t="s">
        <v>112</v>
      </c>
      <c r="CQ1045" s="1" t="s">
        <v>111</v>
      </c>
      <c r="CR1045" s="1" t="s">
        <v>112</v>
      </c>
      <c r="CS1045" s="1" t="s">
        <v>111</v>
      </c>
      <c r="CT1045" s="1" t="s">
        <v>138</v>
      </c>
      <c r="CU1045" s="1" t="s">
        <v>111</v>
      </c>
      <c r="CV1045" s="1" t="s">
        <v>138</v>
      </c>
      <c r="CW1045" s="1" t="s">
        <v>12600</v>
      </c>
      <c r="CX1045" s="1">
        <v>16702332374</v>
      </c>
      <c r="CY1045" s="1" t="s">
        <v>9980</v>
      </c>
      <c r="CZ1045" s="1" t="s">
        <v>138</v>
      </c>
      <c r="DA1045" s="1" t="s">
        <v>111</v>
      </c>
      <c r="DB1045" s="1" t="s">
        <v>112</v>
      </c>
    </row>
    <row r="1046" spans="1:111" ht="15.6" customHeight="1" x14ac:dyDescent="0.25">
      <c r="A1046" s="1" t="s">
        <v>12601</v>
      </c>
      <c r="B1046" s="1" t="s">
        <v>238</v>
      </c>
      <c r="C1046" s="2">
        <v>44323.150720717589</v>
      </c>
      <c r="D1046" s="2">
        <v>44377</v>
      </c>
      <c r="E1046" s="1" t="s">
        <v>110</v>
      </c>
      <c r="F1046" s="2">
        <v>44468.833333333336</v>
      </c>
      <c r="G1046" s="1" t="s">
        <v>112</v>
      </c>
      <c r="H1046" s="1" t="s">
        <v>112</v>
      </c>
      <c r="I1046" s="1" t="s">
        <v>112</v>
      </c>
      <c r="J1046" s="1" t="s">
        <v>12602</v>
      </c>
      <c r="K1046" s="1" t="s">
        <v>12603</v>
      </c>
      <c r="L1046" s="1" t="s">
        <v>368</v>
      </c>
      <c r="M1046" s="1" t="s">
        <v>12604</v>
      </c>
      <c r="N1046" s="1" t="s">
        <v>116</v>
      </c>
      <c r="O1046" s="1" t="s">
        <v>117</v>
      </c>
      <c r="P1046" s="9">
        <v>96950</v>
      </c>
      <c r="Q1046" s="1" t="s">
        <v>118</v>
      </c>
      <c r="R1046" s="1" t="s">
        <v>138</v>
      </c>
      <c r="S1046" s="1">
        <v>16702354310</v>
      </c>
      <c r="U1046" s="1">
        <v>31181</v>
      </c>
      <c r="V1046" s="1" t="s">
        <v>119</v>
      </c>
      <c r="X1046" s="1" t="s">
        <v>370</v>
      </c>
      <c r="Y1046" s="1" t="s">
        <v>371</v>
      </c>
      <c r="Z1046" s="1" t="s">
        <v>372</v>
      </c>
      <c r="AA1046" s="1" t="s">
        <v>1184</v>
      </c>
      <c r="AB1046" s="1" t="s">
        <v>368</v>
      </c>
      <c r="AC1046" s="1" t="s">
        <v>1185</v>
      </c>
      <c r="AD1046" s="1" t="s">
        <v>116</v>
      </c>
      <c r="AE1046" s="1" t="s">
        <v>117</v>
      </c>
      <c r="AF1046" s="9">
        <v>96950</v>
      </c>
      <c r="AG1046" s="1" t="s">
        <v>118</v>
      </c>
      <c r="AH1046" s="1" t="s">
        <v>138</v>
      </c>
      <c r="AI1046" s="1">
        <v>16702346278</v>
      </c>
      <c r="AK1046" s="1" t="s">
        <v>1186</v>
      </c>
      <c r="BC1046" s="1" t="str">
        <f>"51-3011.00"</f>
        <v>51-3011.00</v>
      </c>
      <c r="BD1046" s="1" t="s">
        <v>1079</v>
      </c>
      <c r="BE1046" s="1" t="s">
        <v>12605</v>
      </c>
      <c r="BF1046" s="1" t="s">
        <v>4022</v>
      </c>
      <c r="BG1046" s="1">
        <v>1</v>
      </c>
      <c r="BH1046" s="1">
        <v>1</v>
      </c>
      <c r="BI1046" s="2">
        <v>44470</v>
      </c>
      <c r="BJ1046" s="2">
        <v>44834</v>
      </c>
      <c r="BK1046" s="2">
        <v>44470</v>
      </c>
      <c r="BL1046" s="2">
        <v>44834</v>
      </c>
      <c r="BM1046" s="1">
        <v>35</v>
      </c>
      <c r="BN1046" s="1">
        <v>0</v>
      </c>
      <c r="BO1046" s="1">
        <v>7</v>
      </c>
      <c r="BP1046" s="1">
        <v>7</v>
      </c>
      <c r="BQ1046" s="1">
        <v>7</v>
      </c>
      <c r="BR1046" s="1">
        <v>7</v>
      </c>
      <c r="BS1046" s="1">
        <v>7</v>
      </c>
      <c r="BT1046" s="1">
        <v>0</v>
      </c>
      <c r="BU1046" s="1" t="str">
        <f>"6:00 AM"</f>
        <v>6:00 AM</v>
      </c>
      <c r="BV1046" s="1" t="str">
        <f>"2:00 PM"</f>
        <v>2:00 PM</v>
      </c>
      <c r="BW1046" s="1" t="s">
        <v>135</v>
      </c>
      <c r="BX1046" s="1">
        <v>0</v>
      </c>
      <c r="BY1046" s="1">
        <v>12</v>
      </c>
      <c r="BZ1046" s="1" t="s">
        <v>112</v>
      </c>
      <c r="CB1046" s="1" t="s">
        <v>12606</v>
      </c>
      <c r="CC1046" s="1" t="s">
        <v>368</v>
      </c>
      <c r="CD1046" s="1" t="s">
        <v>1191</v>
      </c>
      <c r="CE1046" s="1" t="s">
        <v>116</v>
      </c>
      <c r="CF1046" s="1" t="s">
        <v>117</v>
      </c>
      <c r="CG1046" s="1">
        <v>96950</v>
      </c>
      <c r="CH1046" s="3">
        <v>7.9</v>
      </c>
      <c r="CI1046" s="3">
        <v>7.9</v>
      </c>
      <c r="CJ1046" s="3">
        <v>11.85</v>
      </c>
      <c r="CK1046" s="3">
        <v>11.85</v>
      </c>
      <c r="CL1046" s="1" t="s">
        <v>137</v>
      </c>
      <c r="CM1046" s="1" t="s">
        <v>138</v>
      </c>
      <c r="CN1046" s="1" t="s">
        <v>139</v>
      </c>
      <c r="CP1046" s="1" t="s">
        <v>112</v>
      </c>
      <c r="CQ1046" s="1" t="s">
        <v>111</v>
      </c>
      <c r="CR1046" s="1" t="s">
        <v>112</v>
      </c>
      <c r="CS1046" s="1" t="s">
        <v>111</v>
      </c>
      <c r="CT1046" s="1" t="s">
        <v>138</v>
      </c>
      <c r="CU1046" s="1" t="s">
        <v>111</v>
      </c>
      <c r="CV1046" s="1" t="s">
        <v>138</v>
      </c>
      <c r="CW1046" s="1" t="s">
        <v>138</v>
      </c>
      <c r="CX1046" s="1">
        <v>16702354310</v>
      </c>
      <c r="CY1046" s="1" t="s">
        <v>12607</v>
      </c>
      <c r="CZ1046" s="1" t="s">
        <v>380</v>
      </c>
      <c r="DA1046" s="1" t="s">
        <v>111</v>
      </c>
      <c r="DB1046" s="1" t="s">
        <v>112</v>
      </c>
    </row>
    <row r="1047" spans="1:111" ht="15.6" customHeight="1" x14ac:dyDescent="0.25">
      <c r="A1047" s="1" t="s">
        <v>12608</v>
      </c>
      <c r="B1047" s="1" t="s">
        <v>238</v>
      </c>
      <c r="C1047" s="2">
        <v>44330.602603703701</v>
      </c>
      <c r="D1047" s="2">
        <v>44371</v>
      </c>
      <c r="E1047" s="1" t="s">
        <v>110</v>
      </c>
      <c r="F1047" s="2">
        <v>44468.833333333336</v>
      </c>
      <c r="G1047" s="1" t="s">
        <v>111</v>
      </c>
      <c r="H1047" s="1" t="s">
        <v>112</v>
      </c>
      <c r="I1047" s="1" t="s">
        <v>112</v>
      </c>
      <c r="J1047" s="1" t="s">
        <v>2289</v>
      </c>
      <c r="L1047" s="1" t="s">
        <v>2290</v>
      </c>
      <c r="M1047" s="1" t="s">
        <v>2291</v>
      </c>
      <c r="N1047" s="1" t="s">
        <v>116</v>
      </c>
      <c r="O1047" s="1" t="s">
        <v>117</v>
      </c>
      <c r="P1047" s="9">
        <v>96950</v>
      </c>
      <c r="Q1047" s="1" t="s">
        <v>118</v>
      </c>
      <c r="S1047" s="1">
        <v>16702356238</v>
      </c>
      <c r="U1047" s="1">
        <v>56132</v>
      </c>
      <c r="V1047" s="1" t="s">
        <v>119</v>
      </c>
      <c r="X1047" s="1" t="s">
        <v>2292</v>
      </c>
      <c r="Y1047" s="1" t="s">
        <v>2293</v>
      </c>
      <c r="Z1047" s="1" t="s">
        <v>2294</v>
      </c>
      <c r="AA1047" s="1" t="s">
        <v>2295</v>
      </c>
      <c r="AB1047" s="1" t="s">
        <v>2290</v>
      </c>
      <c r="AC1047" s="1" t="s">
        <v>2291</v>
      </c>
      <c r="AD1047" s="1" t="s">
        <v>116</v>
      </c>
      <c r="AE1047" s="1" t="s">
        <v>117</v>
      </c>
      <c r="AF1047" s="9">
        <v>96950</v>
      </c>
      <c r="AG1047" s="1" t="s">
        <v>118</v>
      </c>
      <c r="AI1047" s="1">
        <v>16702356238</v>
      </c>
      <c r="AK1047" s="1" t="s">
        <v>2296</v>
      </c>
      <c r="BC1047" s="1" t="str">
        <f>"37-2011.00"</f>
        <v>37-2011.00</v>
      </c>
      <c r="BD1047" s="1" t="s">
        <v>676</v>
      </c>
      <c r="BE1047" s="1" t="s">
        <v>12609</v>
      </c>
      <c r="BF1047" s="1" t="s">
        <v>2298</v>
      </c>
      <c r="BG1047" s="1">
        <v>8</v>
      </c>
      <c r="BH1047" s="1">
        <v>8</v>
      </c>
      <c r="BI1047" s="2">
        <v>44470</v>
      </c>
      <c r="BJ1047" s="2">
        <v>44834</v>
      </c>
      <c r="BK1047" s="2">
        <v>44470</v>
      </c>
      <c r="BL1047" s="2">
        <v>44834</v>
      </c>
      <c r="BM1047" s="1">
        <v>35</v>
      </c>
      <c r="BN1047" s="1">
        <v>0</v>
      </c>
      <c r="BO1047" s="1">
        <v>7</v>
      </c>
      <c r="BP1047" s="1">
        <v>7</v>
      </c>
      <c r="BQ1047" s="1">
        <v>7</v>
      </c>
      <c r="BR1047" s="1">
        <v>7</v>
      </c>
      <c r="BS1047" s="1">
        <v>7</v>
      </c>
      <c r="BT1047" s="1">
        <v>0</v>
      </c>
      <c r="BU1047" s="1" t="str">
        <f>"8:00 AM"</f>
        <v>8:00 AM</v>
      </c>
      <c r="BV1047" s="1" t="str">
        <f>"4:00 AM"</f>
        <v>4:00 AM</v>
      </c>
      <c r="BW1047" s="1" t="s">
        <v>135</v>
      </c>
      <c r="BX1047" s="1">
        <v>0</v>
      </c>
      <c r="BY1047" s="1">
        <v>3</v>
      </c>
      <c r="BZ1047" s="1" t="s">
        <v>112</v>
      </c>
      <c r="CB1047" s="1" t="s">
        <v>12610</v>
      </c>
      <c r="CC1047" s="1" t="s">
        <v>12611</v>
      </c>
      <c r="CD1047" s="1" t="s">
        <v>12612</v>
      </c>
      <c r="CE1047" s="1" t="s">
        <v>116</v>
      </c>
      <c r="CF1047" s="1" t="s">
        <v>117</v>
      </c>
      <c r="CG1047" s="1">
        <v>96950</v>
      </c>
      <c r="CH1047" s="3">
        <v>8.0500000000000007</v>
      </c>
      <c r="CI1047" s="3">
        <v>8.0500000000000007</v>
      </c>
      <c r="CJ1047" s="3">
        <v>12.08</v>
      </c>
      <c r="CK1047" s="3">
        <v>12.08</v>
      </c>
      <c r="CL1047" s="1" t="s">
        <v>137</v>
      </c>
      <c r="CM1047" s="1" t="s">
        <v>138</v>
      </c>
      <c r="CN1047" s="1" t="s">
        <v>139</v>
      </c>
      <c r="CP1047" s="1" t="s">
        <v>112</v>
      </c>
      <c r="CQ1047" s="1" t="s">
        <v>111</v>
      </c>
      <c r="CR1047" s="1" t="s">
        <v>112</v>
      </c>
      <c r="CS1047" s="1" t="s">
        <v>111</v>
      </c>
      <c r="CT1047" s="1" t="s">
        <v>138</v>
      </c>
      <c r="CU1047" s="1" t="s">
        <v>111</v>
      </c>
      <c r="CV1047" s="1" t="s">
        <v>111</v>
      </c>
      <c r="CW1047" s="1" t="s">
        <v>3314</v>
      </c>
      <c r="CX1047" s="1">
        <v>16702356238</v>
      </c>
      <c r="CY1047" s="1" t="s">
        <v>2296</v>
      </c>
      <c r="CZ1047" s="1" t="s">
        <v>138</v>
      </c>
      <c r="DA1047" s="1" t="s">
        <v>111</v>
      </c>
      <c r="DB1047" s="1" t="s">
        <v>112</v>
      </c>
    </row>
    <row r="1048" spans="1:111" ht="15.6" customHeight="1" x14ac:dyDescent="0.25">
      <c r="A1048" s="1" t="s">
        <v>12613</v>
      </c>
      <c r="B1048" s="1" t="s">
        <v>238</v>
      </c>
      <c r="C1048" s="2">
        <v>44328.835974305555</v>
      </c>
      <c r="D1048" s="2">
        <v>44369</v>
      </c>
      <c r="E1048" s="1" t="s">
        <v>180</v>
      </c>
      <c r="G1048" s="1" t="s">
        <v>112</v>
      </c>
      <c r="H1048" s="1" t="s">
        <v>112</v>
      </c>
      <c r="I1048" s="1" t="s">
        <v>112</v>
      </c>
      <c r="J1048" s="1" t="s">
        <v>3494</v>
      </c>
      <c r="K1048" s="1" t="s">
        <v>4467</v>
      </c>
      <c r="L1048" s="1" t="s">
        <v>3502</v>
      </c>
      <c r="M1048" s="1" t="s">
        <v>4469</v>
      </c>
      <c r="N1048" s="1" t="s">
        <v>863</v>
      </c>
      <c r="O1048" s="1" t="s">
        <v>117</v>
      </c>
      <c r="P1048" s="9">
        <v>96950</v>
      </c>
      <c r="Q1048" s="1" t="s">
        <v>118</v>
      </c>
      <c r="S1048" s="1">
        <v>16702852253</v>
      </c>
      <c r="U1048" s="1">
        <v>311811</v>
      </c>
      <c r="V1048" s="1" t="s">
        <v>119</v>
      </c>
      <c r="X1048" s="1" t="s">
        <v>3499</v>
      </c>
      <c r="Y1048" s="1" t="s">
        <v>3500</v>
      </c>
      <c r="Z1048" s="1" t="s">
        <v>3501</v>
      </c>
      <c r="AA1048" s="1" t="s">
        <v>2875</v>
      </c>
      <c r="AB1048" s="1" t="s">
        <v>3502</v>
      </c>
      <c r="AC1048" s="1" t="s">
        <v>4470</v>
      </c>
      <c r="AD1048" s="1" t="s">
        <v>863</v>
      </c>
      <c r="AE1048" s="1" t="s">
        <v>117</v>
      </c>
      <c r="AF1048" s="9">
        <v>96950</v>
      </c>
      <c r="AG1048" s="1" t="s">
        <v>118</v>
      </c>
      <c r="AI1048" s="1">
        <v>16702852253</v>
      </c>
      <c r="AK1048" s="1" t="s">
        <v>3503</v>
      </c>
      <c r="BC1048" s="1" t="str">
        <f>"51-3011.00"</f>
        <v>51-3011.00</v>
      </c>
      <c r="BD1048" s="1" t="s">
        <v>1079</v>
      </c>
      <c r="BE1048" s="1" t="s">
        <v>12614</v>
      </c>
      <c r="BF1048" s="1" t="s">
        <v>3366</v>
      </c>
      <c r="BG1048" s="1">
        <v>1</v>
      </c>
      <c r="BH1048" s="1">
        <v>1</v>
      </c>
      <c r="BI1048" s="2">
        <v>44410</v>
      </c>
      <c r="BJ1048" s="2">
        <v>44774</v>
      </c>
      <c r="BK1048" s="2">
        <v>44410</v>
      </c>
      <c r="BL1048" s="2">
        <v>44774</v>
      </c>
      <c r="BM1048" s="1">
        <v>35</v>
      </c>
      <c r="BN1048" s="1">
        <v>0</v>
      </c>
      <c r="BO1048" s="1">
        <v>6</v>
      </c>
      <c r="BP1048" s="1">
        <v>5</v>
      </c>
      <c r="BQ1048" s="1">
        <v>6</v>
      </c>
      <c r="BR1048" s="1">
        <v>6</v>
      </c>
      <c r="BS1048" s="1">
        <v>6</v>
      </c>
      <c r="BT1048" s="1">
        <v>6</v>
      </c>
      <c r="BU1048" s="1" t="str">
        <f>"3:00 AM"</f>
        <v>3:00 AM</v>
      </c>
      <c r="BV1048" s="1" t="str">
        <f>"1:00 PM"</f>
        <v>1:00 PM</v>
      </c>
      <c r="BW1048" s="1" t="s">
        <v>230</v>
      </c>
      <c r="BX1048" s="1">
        <v>0</v>
      </c>
      <c r="BY1048" s="1">
        <v>12</v>
      </c>
      <c r="BZ1048" s="1" t="s">
        <v>112</v>
      </c>
      <c r="CB1048" s="1" t="s">
        <v>9788</v>
      </c>
      <c r="CC1048" s="1" t="s">
        <v>3502</v>
      </c>
      <c r="CD1048" s="1" t="s">
        <v>4469</v>
      </c>
      <c r="CE1048" s="1" t="s">
        <v>863</v>
      </c>
      <c r="CF1048" s="1" t="s">
        <v>117</v>
      </c>
      <c r="CG1048" s="1">
        <v>96950</v>
      </c>
      <c r="CH1048" s="3">
        <v>7.9</v>
      </c>
      <c r="CI1048" s="3">
        <v>7.9</v>
      </c>
      <c r="CJ1048" s="3">
        <v>11.85</v>
      </c>
      <c r="CK1048" s="3">
        <v>11.85</v>
      </c>
      <c r="CL1048" s="1" t="s">
        <v>137</v>
      </c>
      <c r="CM1048" s="1" t="s">
        <v>331</v>
      </c>
      <c r="CN1048" s="1" t="s">
        <v>139</v>
      </c>
      <c r="CP1048" s="1" t="s">
        <v>112</v>
      </c>
      <c r="CQ1048" s="1" t="s">
        <v>111</v>
      </c>
      <c r="CR1048" s="1" t="s">
        <v>112</v>
      </c>
      <c r="CS1048" s="1" t="s">
        <v>111</v>
      </c>
      <c r="CT1048" s="1" t="s">
        <v>138</v>
      </c>
      <c r="CU1048" s="1" t="s">
        <v>111</v>
      </c>
      <c r="CV1048" s="1" t="s">
        <v>138</v>
      </c>
      <c r="CW1048" s="1" t="s">
        <v>4473</v>
      </c>
      <c r="CX1048" s="1">
        <v>16702852253</v>
      </c>
      <c r="CY1048" s="1" t="s">
        <v>3503</v>
      </c>
      <c r="CZ1048" s="1" t="s">
        <v>380</v>
      </c>
      <c r="DA1048" s="1" t="s">
        <v>111</v>
      </c>
      <c r="DB1048" s="1" t="s">
        <v>112</v>
      </c>
    </row>
    <row r="1049" spans="1:111" ht="15.6" customHeight="1" x14ac:dyDescent="0.25">
      <c r="A1049" s="1" t="s">
        <v>12620</v>
      </c>
      <c r="B1049" s="1" t="s">
        <v>238</v>
      </c>
      <c r="C1049" s="2">
        <v>44306.96284108796</v>
      </c>
      <c r="D1049" s="2">
        <v>44349</v>
      </c>
      <c r="E1049" s="1" t="s">
        <v>110</v>
      </c>
      <c r="F1049" s="2">
        <v>44471.833333333336</v>
      </c>
      <c r="G1049" s="1" t="s">
        <v>111</v>
      </c>
      <c r="H1049" s="1" t="s">
        <v>112</v>
      </c>
      <c r="I1049" s="1" t="s">
        <v>112</v>
      </c>
      <c r="J1049" s="1" t="s">
        <v>1853</v>
      </c>
      <c r="K1049" s="1" t="s">
        <v>1854</v>
      </c>
      <c r="L1049" s="1" t="s">
        <v>11202</v>
      </c>
      <c r="M1049" s="1" t="s">
        <v>167</v>
      </c>
      <c r="N1049" s="1" t="s">
        <v>426</v>
      </c>
      <c r="O1049" s="1" t="s">
        <v>117</v>
      </c>
      <c r="P1049" s="9">
        <v>96950</v>
      </c>
      <c r="Q1049" s="1" t="s">
        <v>118</v>
      </c>
      <c r="R1049" s="1" t="s">
        <v>168</v>
      </c>
      <c r="S1049" s="1">
        <v>16702357171</v>
      </c>
      <c r="U1049" s="1">
        <v>23622</v>
      </c>
      <c r="V1049" s="1" t="s">
        <v>119</v>
      </c>
      <c r="X1049" s="1" t="s">
        <v>539</v>
      </c>
      <c r="Y1049" s="1" t="s">
        <v>1857</v>
      </c>
      <c r="Z1049" s="1" t="s">
        <v>1858</v>
      </c>
      <c r="AA1049" s="1" t="s">
        <v>1859</v>
      </c>
      <c r="AB1049" s="1" t="s">
        <v>11202</v>
      </c>
      <c r="AC1049" s="1" t="s">
        <v>167</v>
      </c>
      <c r="AD1049" s="1" t="s">
        <v>426</v>
      </c>
      <c r="AE1049" s="1" t="s">
        <v>117</v>
      </c>
      <c r="AF1049" s="9">
        <v>96950</v>
      </c>
      <c r="AG1049" s="1" t="s">
        <v>118</v>
      </c>
      <c r="AH1049" s="1" t="s">
        <v>168</v>
      </c>
      <c r="AI1049" s="1">
        <v>16702357171</v>
      </c>
      <c r="AK1049" s="1" t="s">
        <v>1860</v>
      </c>
      <c r="BC1049" s="1" t="str">
        <f>"47-2111.00"</f>
        <v>47-2111.00</v>
      </c>
      <c r="BD1049" s="1" t="s">
        <v>1792</v>
      </c>
      <c r="BE1049" s="1" t="s">
        <v>12621</v>
      </c>
      <c r="BF1049" s="1" t="s">
        <v>12622</v>
      </c>
      <c r="BG1049" s="1">
        <v>6</v>
      </c>
      <c r="BH1049" s="1">
        <v>6</v>
      </c>
      <c r="BI1049" s="2">
        <v>44473</v>
      </c>
      <c r="BJ1049" s="2">
        <v>44837</v>
      </c>
      <c r="BK1049" s="2">
        <v>44473</v>
      </c>
      <c r="BL1049" s="2">
        <v>44837</v>
      </c>
      <c r="BM1049" s="1">
        <v>40</v>
      </c>
      <c r="BN1049" s="1">
        <v>0</v>
      </c>
      <c r="BO1049" s="1">
        <v>8</v>
      </c>
      <c r="BP1049" s="1">
        <v>8</v>
      </c>
      <c r="BQ1049" s="1">
        <v>8</v>
      </c>
      <c r="BR1049" s="1">
        <v>8</v>
      </c>
      <c r="BS1049" s="1">
        <v>8</v>
      </c>
      <c r="BT1049" s="1">
        <v>0</v>
      </c>
      <c r="BU1049" s="1" t="str">
        <f>"7:30 AM"</f>
        <v>7:30 AM</v>
      </c>
      <c r="BV1049" s="1" t="str">
        <f>"4:30 PM"</f>
        <v>4:30 PM</v>
      </c>
      <c r="BW1049" s="1" t="s">
        <v>135</v>
      </c>
      <c r="BX1049" s="1">
        <v>0</v>
      </c>
      <c r="BY1049" s="1">
        <v>12</v>
      </c>
      <c r="BZ1049" s="1" t="s">
        <v>112</v>
      </c>
      <c r="CA1049" s="1">
        <v>0</v>
      </c>
      <c r="CB1049" s="1" t="s">
        <v>12623</v>
      </c>
      <c r="CC1049" s="1" t="s">
        <v>11202</v>
      </c>
      <c r="CD1049" s="1" t="s">
        <v>167</v>
      </c>
      <c r="CE1049" s="1" t="s">
        <v>426</v>
      </c>
      <c r="CF1049" s="1" t="s">
        <v>117</v>
      </c>
      <c r="CG1049" s="1">
        <v>96950</v>
      </c>
      <c r="CH1049" s="3">
        <v>10.53</v>
      </c>
      <c r="CI1049" s="3">
        <v>10.53</v>
      </c>
      <c r="CJ1049" s="3">
        <v>15.8</v>
      </c>
      <c r="CK1049" s="3">
        <v>15.8</v>
      </c>
      <c r="CL1049" s="1" t="s">
        <v>137</v>
      </c>
      <c r="CM1049" s="1" t="s">
        <v>168</v>
      </c>
      <c r="CN1049" s="1" t="s">
        <v>139</v>
      </c>
      <c r="CP1049" s="1" t="s">
        <v>112</v>
      </c>
      <c r="CQ1049" s="1" t="s">
        <v>111</v>
      </c>
      <c r="CR1049" s="1" t="s">
        <v>111</v>
      </c>
      <c r="CS1049" s="1" t="s">
        <v>111</v>
      </c>
      <c r="CT1049" s="1" t="s">
        <v>138</v>
      </c>
      <c r="CU1049" s="1" t="s">
        <v>111</v>
      </c>
      <c r="CV1049" s="1" t="s">
        <v>138</v>
      </c>
      <c r="CW1049" s="1" t="s">
        <v>1863</v>
      </c>
      <c r="CX1049" s="1">
        <v>16702357171</v>
      </c>
      <c r="CY1049" s="1" t="s">
        <v>1860</v>
      </c>
      <c r="CZ1049" s="1" t="s">
        <v>138</v>
      </c>
      <c r="DA1049" s="1" t="s">
        <v>111</v>
      </c>
      <c r="DB1049" s="1" t="s">
        <v>112</v>
      </c>
    </row>
    <row r="1050" spans="1:111" ht="15.6" customHeight="1" x14ac:dyDescent="0.25">
      <c r="A1050" s="1" t="s">
        <v>12624</v>
      </c>
      <c r="B1050" s="1" t="s">
        <v>238</v>
      </c>
      <c r="C1050" s="2">
        <v>44295.398663541666</v>
      </c>
      <c r="D1050" s="2">
        <v>44337</v>
      </c>
      <c r="E1050" s="1" t="s">
        <v>110</v>
      </c>
      <c r="F1050" s="2">
        <v>44438.833333333336</v>
      </c>
      <c r="G1050" s="1" t="s">
        <v>112</v>
      </c>
      <c r="H1050" s="1" t="s">
        <v>112</v>
      </c>
      <c r="I1050" s="1" t="s">
        <v>112</v>
      </c>
      <c r="J1050" s="1" t="s">
        <v>2477</v>
      </c>
      <c r="L1050" s="1" t="s">
        <v>2070</v>
      </c>
      <c r="M1050" s="1" t="s">
        <v>2478</v>
      </c>
      <c r="N1050" s="1" t="s">
        <v>116</v>
      </c>
      <c r="O1050" s="1" t="s">
        <v>117</v>
      </c>
      <c r="P1050" s="9">
        <v>96950</v>
      </c>
      <c r="Q1050" s="1" t="s">
        <v>118</v>
      </c>
      <c r="R1050" s="1" t="s">
        <v>138</v>
      </c>
      <c r="S1050" s="1">
        <v>16702330349</v>
      </c>
      <c r="U1050" s="1">
        <v>56132</v>
      </c>
      <c r="V1050" s="1" t="s">
        <v>2479</v>
      </c>
      <c r="W1050" s="1" t="s">
        <v>111</v>
      </c>
      <c r="X1050" s="1" t="s">
        <v>2480</v>
      </c>
      <c r="Y1050" s="1" t="s">
        <v>2481</v>
      </c>
      <c r="Z1050" s="1" t="s">
        <v>2482</v>
      </c>
      <c r="AA1050" s="1" t="s">
        <v>2483</v>
      </c>
      <c r="AB1050" s="1" t="s">
        <v>2070</v>
      </c>
      <c r="AC1050" s="1" t="s">
        <v>2478</v>
      </c>
      <c r="AD1050" s="1" t="s">
        <v>116</v>
      </c>
      <c r="AE1050" s="1" t="s">
        <v>117</v>
      </c>
      <c r="AF1050" s="9">
        <v>96950</v>
      </c>
      <c r="AG1050" s="1" t="s">
        <v>118</v>
      </c>
      <c r="AH1050" s="1" t="s">
        <v>138</v>
      </c>
      <c r="AI1050" s="1">
        <v>16702330349</v>
      </c>
      <c r="AK1050" s="1" t="s">
        <v>2484</v>
      </c>
      <c r="BC1050" s="1" t="str">
        <f>"35-2014.00"</f>
        <v>35-2014.00</v>
      </c>
      <c r="BD1050" s="1" t="s">
        <v>152</v>
      </c>
      <c r="BE1050" s="1" t="s">
        <v>2680</v>
      </c>
      <c r="BF1050" s="1" t="s">
        <v>154</v>
      </c>
      <c r="BG1050" s="1">
        <v>2</v>
      </c>
      <c r="BH1050" s="1">
        <v>2</v>
      </c>
      <c r="BI1050" s="2">
        <v>44440</v>
      </c>
      <c r="BJ1050" s="2">
        <v>44804</v>
      </c>
      <c r="BK1050" s="2">
        <v>44440</v>
      </c>
      <c r="BL1050" s="2">
        <v>44804</v>
      </c>
      <c r="BM1050" s="1">
        <v>35</v>
      </c>
      <c r="BN1050" s="1">
        <v>0</v>
      </c>
      <c r="BO1050" s="1">
        <v>0</v>
      </c>
      <c r="BP1050" s="1">
        <v>7</v>
      </c>
      <c r="BQ1050" s="1">
        <v>7</v>
      </c>
      <c r="BR1050" s="1">
        <v>7</v>
      </c>
      <c r="BS1050" s="1">
        <v>7</v>
      </c>
      <c r="BT1050" s="1">
        <v>7</v>
      </c>
      <c r="BU1050" s="1" t="str">
        <f>"3:00 PM"</f>
        <v>3:00 PM</v>
      </c>
      <c r="BV1050" s="1" t="str">
        <f>"11:00 PM"</f>
        <v>11:00 PM</v>
      </c>
      <c r="BW1050" s="1" t="s">
        <v>135</v>
      </c>
      <c r="BX1050" s="1">
        <v>0</v>
      </c>
      <c r="BY1050" s="1">
        <v>12</v>
      </c>
      <c r="BZ1050" s="1" t="s">
        <v>112</v>
      </c>
      <c r="CA1050" s="1">
        <v>0</v>
      </c>
      <c r="CB1050" s="1" t="s">
        <v>12625</v>
      </c>
      <c r="CC1050" s="1" t="s">
        <v>12626</v>
      </c>
      <c r="CD1050" s="1" t="s">
        <v>12627</v>
      </c>
      <c r="CE1050" s="1" t="s">
        <v>116</v>
      </c>
      <c r="CF1050" s="1" t="s">
        <v>117</v>
      </c>
      <c r="CG1050" s="1">
        <v>96950</v>
      </c>
      <c r="CH1050" s="3">
        <v>8.68</v>
      </c>
      <c r="CI1050" s="3">
        <v>8.68</v>
      </c>
      <c r="CJ1050" s="3">
        <v>0</v>
      </c>
      <c r="CK1050" s="3">
        <v>0</v>
      </c>
      <c r="CL1050" s="1" t="s">
        <v>137</v>
      </c>
      <c r="CM1050" s="1" t="s">
        <v>138</v>
      </c>
      <c r="CN1050" s="1" t="s">
        <v>139</v>
      </c>
      <c r="CP1050" s="1" t="s">
        <v>112</v>
      </c>
      <c r="CQ1050" s="1" t="s">
        <v>111</v>
      </c>
      <c r="CR1050" s="1" t="s">
        <v>112</v>
      </c>
      <c r="CS1050" s="1" t="s">
        <v>112</v>
      </c>
      <c r="CT1050" s="1" t="s">
        <v>138</v>
      </c>
      <c r="CU1050" s="1" t="s">
        <v>111</v>
      </c>
      <c r="CV1050" s="1" t="s">
        <v>138</v>
      </c>
      <c r="CW1050" s="1" t="s">
        <v>138</v>
      </c>
      <c r="CX1050" s="1">
        <v>16702330349</v>
      </c>
      <c r="CY1050" s="1" t="s">
        <v>2489</v>
      </c>
      <c r="CZ1050" s="1" t="s">
        <v>138</v>
      </c>
      <c r="DA1050" s="1" t="s">
        <v>111</v>
      </c>
      <c r="DB1050" s="1" t="s">
        <v>111</v>
      </c>
    </row>
    <row r="1051" spans="1:111" ht="15.6" customHeight="1" x14ac:dyDescent="0.25">
      <c r="A1051" s="1" t="s">
        <v>12629</v>
      </c>
      <c r="B1051" s="1" t="s">
        <v>238</v>
      </c>
      <c r="C1051" s="2">
        <v>44356.634960416668</v>
      </c>
      <c r="D1051" s="2">
        <v>44406</v>
      </c>
      <c r="E1051" s="1" t="s">
        <v>110</v>
      </c>
      <c r="F1051" s="2">
        <v>44468.833333333336</v>
      </c>
      <c r="G1051" s="1" t="s">
        <v>111</v>
      </c>
      <c r="H1051" s="1" t="s">
        <v>112</v>
      </c>
      <c r="I1051" s="1" t="s">
        <v>112</v>
      </c>
      <c r="J1051" s="1" t="s">
        <v>12630</v>
      </c>
      <c r="K1051" s="1" t="s">
        <v>3317</v>
      </c>
      <c r="L1051" s="1" t="s">
        <v>3318</v>
      </c>
      <c r="M1051" s="1" t="s">
        <v>3319</v>
      </c>
      <c r="N1051" s="1" t="s">
        <v>3320</v>
      </c>
      <c r="O1051" s="1" t="s">
        <v>117</v>
      </c>
      <c r="P1051" s="9">
        <v>96952</v>
      </c>
      <c r="Q1051" s="1" t="s">
        <v>118</v>
      </c>
      <c r="S1051" s="1">
        <v>16704330123</v>
      </c>
      <c r="U1051" s="1">
        <v>72251</v>
      </c>
      <c r="V1051" s="1" t="s">
        <v>119</v>
      </c>
      <c r="X1051" s="1" t="s">
        <v>3321</v>
      </c>
      <c r="Y1051" s="1" t="s">
        <v>3322</v>
      </c>
      <c r="Z1051" s="1" t="s">
        <v>3323</v>
      </c>
      <c r="AA1051" s="1" t="s">
        <v>245</v>
      </c>
      <c r="AB1051" s="1" t="s">
        <v>3318</v>
      </c>
      <c r="AC1051" s="1" t="s">
        <v>3319</v>
      </c>
      <c r="AD1051" s="1" t="s">
        <v>3320</v>
      </c>
      <c r="AE1051" s="1" t="s">
        <v>117</v>
      </c>
      <c r="AF1051" s="9">
        <v>96952</v>
      </c>
      <c r="AG1051" s="1" t="s">
        <v>118</v>
      </c>
      <c r="AI1051" s="1">
        <v>16704330123</v>
      </c>
      <c r="AK1051" s="1" t="s">
        <v>3324</v>
      </c>
      <c r="BC1051" s="1" t="str">
        <f>"35-2014.00"</f>
        <v>35-2014.00</v>
      </c>
      <c r="BD1051" s="1" t="s">
        <v>152</v>
      </c>
      <c r="BE1051" s="1" t="s">
        <v>12631</v>
      </c>
      <c r="BF1051" s="1" t="s">
        <v>154</v>
      </c>
      <c r="BG1051" s="1">
        <v>5</v>
      </c>
      <c r="BH1051" s="1">
        <v>5</v>
      </c>
      <c r="BI1051" s="2">
        <v>44470</v>
      </c>
      <c r="BJ1051" s="2">
        <v>44834</v>
      </c>
      <c r="BK1051" s="2">
        <v>44470</v>
      </c>
      <c r="BL1051" s="2">
        <v>44834</v>
      </c>
      <c r="BM1051" s="1">
        <v>40</v>
      </c>
      <c r="BN1051" s="1">
        <v>8</v>
      </c>
      <c r="BO1051" s="1">
        <v>0</v>
      </c>
      <c r="BP1051" s="1">
        <v>0</v>
      </c>
      <c r="BQ1051" s="1">
        <v>8</v>
      </c>
      <c r="BR1051" s="1">
        <v>8</v>
      </c>
      <c r="BS1051" s="1">
        <v>8</v>
      </c>
      <c r="BT1051" s="1">
        <v>8</v>
      </c>
      <c r="BU1051" s="1" t="str">
        <f>"6:00 AM"</f>
        <v>6:00 AM</v>
      </c>
      <c r="BV1051" s="1" t="str">
        <f>"2:00 PM"</f>
        <v>2:00 PM</v>
      </c>
      <c r="BW1051" s="1" t="s">
        <v>135</v>
      </c>
      <c r="BX1051" s="1">
        <v>0</v>
      </c>
      <c r="BY1051" s="1">
        <v>12</v>
      </c>
      <c r="BZ1051" s="1" t="s">
        <v>112</v>
      </c>
      <c r="CB1051" s="1" t="s">
        <v>362</v>
      </c>
      <c r="CC1051" s="1" t="s">
        <v>3318</v>
      </c>
      <c r="CD1051" s="1" t="s">
        <v>3319</v>
      </c>
      <c r="CE1051" s="1" t="s">
        <v>3320</v>
      </c>
      <c r="CF1051" s="1" t="s">
        <v>117</v>
      </c>
      <c r="CG1051" s="1">
        <v>96952</v>
      </c>
      <c r="CH1051" s="3">
        <v>8.68</v>
      </c>
      <c r="CI1051" s="3">
        <v>8.68</v>
      </c>
      <c r="CJ1051" s="3">
        <v>13.02</v>
      </c>
      <c r="CK1051" s="3">
        <v>13.02</v>
      </c>
      <c r="CL1051" s="1" t="s">
        <v>137</v>
      </c>
      <c r="CM1051" s="1" t="s">
        <v>331</v>
      </c>
      <c r="CN1051" s="1" t="s">
        <v>139</v>
      </c>
      <c r="CP1051" s="1" t="s">
        <v>112</v>
      </c>
      <c r="CQ1051" s="1" t="s">
        <v>111</v>
      </c>
      <c r="CR1051" s="1" t="s">
        <v>112</v>
      </c>
      <c r="CS1051" s="1" t="s">
        <v>111</v>
      </c>
      <c r="CT1051" s="1" t="s">
        <v>138</v>
      </c>
      <c r="CU1051" s="1" t="s">
        <v>111</v>
      </c>
      <c r="CV1051" s="1" t="s">
        <v>138</v>
      </c>
      <c r="CW1051" s="1" t="s">
        <v>1439</v>
      </c>
      <c r="CX1051" s="1">
        <v>16707832999</v>
      </c>
      <c r="CY1051" s="1" t="s">
        <v>3324</v>
      </c>
      <c r="CZ1051" s="1" t="s">
        <v>331</v>
      </c>
      <c r="DA1051" s="1" t="s">
        <v>111</v>
      </c>
      <c r="DB1051" s="1" t="s">
        <v>112</v>
      </c>
    </row>
    <row r="1052" spans="1:111" ht="15.6" customHeight="1" x14ac:dyDescent="0.25">
      <c r="A1052" s="1" t="s">
        <v>12634</v>
      </c>
      <c r="B1052" s="1" t="s">
        <v>238</v>
      </c>
      <c r="C1052" s="2">
        <v>44368.134170486112</v>
      </c>
      <c r="D1052" s="2">
        <v>44411</v>
      </c>
      <c r="E1052" s="1" t="s">
        <v>180</v>
      </c>
      <c r="G1052" s="1" t="s">
        <v>112</v>
      </c>
      <c r="H1052" s="1" t="s">
        <v>112</v>
      </c>
      <c r="I1052" s="1" t="s">
        <v>112</v>
      </c>
      <c r="J1052" s="1" t="s">
        <v>3561</v>
      </c>
      <c r="K1052" s="1" t="s">
        <v>3995</v>
      </c>
      <c r="L1052" s="1" t="s">
        <v>3996</v>
      </c>
      <c r="M1052" s="1" t="s">
        <v>3997</v>
      </c>
      <c r="N1052" s="1" t="s">
        <v>1759</v>
      </c>
      <c r="O1052" s="1" t="s">
        <v>117</v>
      </c>
      <c r="P1052" s="9">
        <v>96952</v>
      </c>
      <c r="Q1052" s="1" t="s">
        <v>118</v>
      </c>
      <c r="S1052" s="1">
        <v>16702874740</v>
      </c>
      <c r="U1052" s="1">
        <v>11199</v>
      </c>
      <c r="V1052" s="1" t="s">
        <v>119</v>
      </c>
      <c r="X1052" s="1" t="s">
        <v>723</v>
      </c>
      <c r="Y1052" s="1" t="s">
        <v>3563</v>
      </c>
      <c r="AA1052" s="1" t="s">
        <v>403</v>
      </c>
      <c r="AB1052" s="1" t="s">
        <v>3996</v>
      </c>
      <c r="AC1052" s="1" t="s">
        <v>3997</v>
      </c>
      <c r="AD1052" s="1" t="s">
        <v>1759</v>
      </c>
      <c r="AE1052" s="1" t="s">
        <v>117</v>
      </c>
      <c r="AF1052" s="9">
        <v>96952</v>
      </c>
      <c r="AG1052" s="1" t="s">
        <v>118</v>
      </c>
      <c r="AI1052" s="1">
        <v>16702874740</v>
      </c>
      <c r="AK1052" s="1" t="s">
        <v>3998</v>
      </c>
      <c r="BC1052" s="1" t="str">
        <f>"45-2092.02"</f>
        <v>45-2092.02</v>
      </c>
      <c r="BD1052" s="1" t="s">
        <v>2274</v>
      </c>
      <c r="BE1052" s="1" t="s">
        <v>3999</v>
      </c>
      <c r="BF1052" s="1" t="s">
        <v>2401</v>
      </c>
      <c r="BG1052" s="1">
        <v>3</v>
      </c>
      <c r="BH1052" s="1">
        <v>3</v>
      </c>
      <c r="BI1052" s="2">
        <v>44470</v>
      </c>
      <c r="BJ1052" s="2">
        <v>44834</v>
      </c>
      <c r="BK1052" s="2">
        <v>44470</v>
      </c>
      <c r="BL1052" s="2">
        <v>44834</v>
      </c>
      <c r="BM1052" s="1">
        <v>40</v>
      </c>
      <c r="BN1052" s="1">
        <v>0</v>
      </c>
      <c r="BO1052" s="1">
        <v>8</v>
      </c>
      <c r="BP1052" s="1">
        <v>0</v>
      </c>
      <c r="BQ1052" s="1">
        <v>8</v>
      </c>
      <c r="BR1052" s="1">
        <v>8</v>
      </c>
      <c r="BS1052" s="1">
        <v>8</v>
      </c>
      <c r="BT1052" s="1">
        <v>8</v>
      </c>
      <c r="BU1052" s="1" t="str">
        <f>"7:00 AM"</f>
        <v>7:00 AM</v>
      </c>
      <c r="BV1052" s="1" t="str">
        <f>"4:00 PM"</f>
        <v>4:00 PM</v>
      </c>
      <c r="BW1052" s="1" t="s">
        <v>230</v>
      </c>
      <c r="BX1052" s="1">
        <v>0</v>
      </c>
      <c r="BY1052" s="1">
        <v>3</v>
      </c>
      <c r="BZ1052" s="1" t="s">
        <v>112</v>
      </c>
      <c r="CB1052" s="1" t="s">
        <v>4000</v>
      </c>
      <c r="CC1052" s="1" t="s">
        <v>3996</v>
      </c>
      <c r="CD1052" s="1" t="s">
        <v>3997</v>
      </c>
      <c r="CE1052" s="1" t="s">
        <v>1759</v>
      </c>
      <c r="CF1052" s="1" t="s">
        <v>117</v>
      </c>
      <c r="CG1052" s="1">
        <v>96952</v>
      </c>
      <c r="CH1052" s="3">
        <v>9.91</v>
      </c>
      <c r="CI1052" s="3">
        <v>9.91</v>
      </c>
      <c r="CJ1052" s="3">
        <v>14.86</v>
      </c>
      <c r="CK1052" s="3">
        <v>14.86</v>
      </c>
      <c r="CL1052" s="1" t="s">
        <v>137</v>
      </c>
      <c r="CM1052" s="1" t="s">
        <v>138</v>
      </c>
      <c r="CN1052" s="1" t="s">
        <v>139</v>
      </c>
      <c r="CP1052" s="1" t="s">
        <v>112</v>
      </c>
      <c r="CQ1052" s="1" t="s">
        <v>111</v>
      </c>
      <c r="CR1052" s="1" t="s">
        <v>112</v>
      </c>
      <c r="CS1052" s="1" t="s">
        <v>111</v>
      </c>
      <c r="CT1052" s="1" t="s">
        <v>138</v>
      </c>
      <c r="CU1052" s="1" t="s">
        <v>111</v>
      </c>
      <c r="CV1052" s="1" t="s">
        <v>138</v>
      </c>
      <c r="CW1052" s="1" t="s">
        <v>138</v>
      </c>
      <c r="CX1052" s="1">
        <v>16704338668</v>
      </c>
      <c r="CY1052" s="1" t="s">
        <v>3998</v>
      </c>
      <c r="CZ1052" s="1" t="s">
        <v>138</v>
      </c>
      <c r="DA1052" s="1" t="s">
        <v>111</v>
      </c>
      <c r="DB1052" s="1" t="s">
        <v>112</v>
      </c>
    </row>
    <row r="1053" spans="1:111" ht="15.6" customHeight="1" x14ac:dyDescent="0.25">
      <c r="A1053" s="1" t="s">
        <v>12635</v>
      </c>
      <c r="B1053" s="1" t="s">
        <v>238</v>
      </c>
      <c r="C1053" s="2">
        <v>44327.117324305553</v>
      </c>
      <c r="D1053" s="2">
        <v>44368</v>
      </c>
      <c r="E1053" s="1" t="s">
        <v>110</v>
      </c>
      <c r="F1053" s="2">
        <v>44468.833333333336</v>
      </c>
      <c r="G1053" s="1" t="s">
        <v>111</v>
      </c>
      <c r="H1053" s="1" t="s">
        <v>112</v>
      </c>
      <c r="I1053" s="1" t="s">
        <v>112</v>
      </c>
      <c r="J1053" s="1" t="s">
        <v>1271</v>
      </c>
      <c r="K1053" s="1" t="s">
        <v>1272</v>
      </c>
      <c r="L1053" s="1" t="s">
        <v>1273</v>
      </c>
      <c r="N1053" s="1" t="s">
        <v>116</v>
      </c>
      <c r="O1053" s="1" t="s">
        <v>117</v>
      </c>
      <c r="P1053" s="9">
        <v>96950</v>
      </c>
      <c r="Q1053" s="1" t="s">
        <v>118</v>
      </c>
      <c r="S1053" s="1">
        <v>16702351495</v>
      </c>
      <c r="U1053" s="1">
        <v>236220</v>
      </c>
      <c r="V1053" s="1" t="s">
        <v>119</v>
      </c>
      <c r="X1053" s="1" t="s">
        <v>930</v>
      </c>
      <c r="Y1053" s="1" t="s">
        <v>1274</v>
      </c>
      <c r="Z1053" s="1" t="s">
        <v>1275</v>
      </c>
      <c r="AA1053" s="1" t="s">
        <v>1276</v>
      </c>
      <c r="AB1053" s="1" t="s">
        <v>1273</v>
      </c>
      <c r="AD1053" s="1" t="s">
        <v>116</v>
      </c>
      <c r="AE1053" s="1" t="s">
        <v>117</v>
      </c>
      <c r="AF1053" s="9">
        <v>96950</v>
      </c>
      <c r="AG1053" s="1" t="s">
        <v>118</v>
      </c>
      <c r="AI1053" s="1">
        <v>16707881495</v>
      </c>
      <c r="AK1053" s="1" t="s">
        <v>1277</v>
      </c>
      <c r="BC1053" s="1" t="str">
        <f>"49-9071.00"</f>
        <v>49-9071.00</v>
      </c>
      <c r="BD1053" s="1" t="s">
        <v>214</v>
      </c>
      <c r="BE1053" s="1" t="s">
        <v>12636</v>
      </c>
      <c r="BF1053" s="1" t="s">
        <v>839</v>
      </c>
      <c r="BG1053" s="1">
        <v>3</v>
      </c>
      <c r="BH1053" s="1">
        <v>3</v>
      </c>
      <c r="BI1053" s="2">
        <v>44470</v>
      </c>
      <c r="BJ1053" s="2">
        <v>45565</v>
      </c>
      <c r="BK1053" s="2">
        <v>44470</v>
      </c>
      <c r="BL1053" s="2">
        <v>45565</v>
      </c>
      <c r="BM1053" s="1">
        <v>35</v>
      </c>
      <c r="BN1053" s="1">
        <v>0</v>
      </c>
      <c r="BO1053" s="1">
        <v>7</v>
      </c>
      <c r="BP1053" s="1">
        <v>7</v>
      </c>
      <c r="BQ1053" s="1">
        <v>7</v>
      </c>
      <c r="BR1053" s="1">
        <v>7</v>
      </c>
      <c r="BS1053" s="1">
        <v>7</v>
      </c>
      <c r="BT1053" s="1">
        <v>0</v>
      </c>
      <c r="BU1053" s="1" t="str">
        <f>"9:00 AM"</f>
        <v>9:00 AM</v>
      </c>
      <c r="BV1053" s="1" t="str">
        <f>"5:00 PM"</f>
        <v>5:00 PM</v>
      </c>
      <c r="BW1053" s="1" t="s">
        <v>135</v>
      </c>
      <c r="BX1053" s="1">
        <v>0</v>
      </c>
      <c r="BY1053" s="1">
        <v>24</v>
      </c>
      <c r="BZ1053" s="1" t="s">
        <v>112</v>
      </c>
      <c r="CB1053" s="4" t="s">
        <v>12637</v>
      </c>
      <c r="CC1053" s="1" t="s">
        <v>1273</v>
      </c>
      <c r="CE1053" s="1" t="s">
        <v>116</v>
      </c>
      <c r="CF1053" s="1" t="s">
        <v>117</v>
      </c>
      <c r="CG1053" s="1">
        <v>96950</v>
      </c>
      <c r="CH1053" s="3">
        <v>8.7100000000000009</v>
      </c>
      <c r="CI1053" s="3">
        <v>8.7100000000000009</v>
      </c>
      <c r="CJ1053" s="3">
        <v>13.07</v>
      </c>
      <c r="CK1053" s="3">
        <v>13.07</v>
      </c>
      <c r="CL1053" s="1" t="s">
        <v>137</v>
      </c>
      <c r="CN1053" s="1" t="s">
        <v>139</v>
      </c>
      <c r="CP1053" s="1" t="s">
        <v>112</v>
      </c>
      <c r="CQ1053" s="1" t="s">
        <v>111</v>
      </c>
      <c r="CR1053" s="1" t="s">
        <v>111</v>
      </c>
      <c r="CS1053" s="1" t="s">
        <v>111</v>
      </c>
      <c r="CT1053" s="1" t="s">
        <v>111</v>
      </c>
      <c r="CU1053" s="1" t="s">
        <v>111</v>
      </c>
      <c r="CV1053" s="1" t="s">
        <v>111</v>
      </c>
      <c r="CW1053" s="1" t="s">
        <v>1004</v>
      </c>
      <c r="CX1053" s="1">
        <v>636707881495</v>
      </c>
      <c r="CY1053" s="1" t="s">
        <v>1281</v>
      </c>
      <c r="CZ1053" s="1" t="s">
        <v>138</v>
      </c>
      <c r="DA1053" s="1" t="s">
        <v>111</v>
      </c>
      <c r="DB1053" s="1" t="s">
        <v>112</v>
      </c>
    </row>
    <row r="1054" spans="1:111" ht="15.6" customHeight="1" x14ac:dyDescent="0.25">
      <c r="A1054" s="1" t="s">
        <v>12638</v>
      </c>
      <c r="B1054" s="1" t="s">
        <v>238</v>
      </c>
      <c r="C1054" s="2">
        <v>44338.429318055554</v>
      </c>
      <c r="D1054" s="2">
        <v>44379</v>
      </c>
      <c r="E1054" s="1" t="s">
        <v>110</v>
      </c>
      <c r="F1054" s="2">
        <v>44468.833333333336</v>
      </c>
      <c r="G1054" s="1" t="s">
        <v>112</v>
      </c>
      <c r="H1054" s="1" t="s">
        <v>112</v>
      </c>
      <c r="I1054" s="1" t="s">
        <v>112</v>
      </c>
      <c r="J1054" s="1" t="s">
        <v>12639</v>
      </c>
      <c r="L1054" s="1" t="s">
        <v>12640</v>
      </c>
      <c r="M1054" s="1" t="s">
        <v>9012</v>
      </c>
      <c r="N1054" s="1" t="s">
        <v>116</v>
      </c>
      <c r="O1054" s="1" t="s">
        <v>117</v>
      </c>
      <c r="P1054" s="9">
        <v>96950</v>
      </c>
      <c r="Q1054" s="1" t="s">
        <v>118</v>
      </c>
      <c r="R1054" s="1" t="s">
        <v>1954</v>
      </c>
      <c r="S1054" s="1">
        <v>16702878109</v>
      </c>
      <c r="U1054" s="1">
        <v>722320</v>
      </c>
      <c r="V1054" s="1" t="s">
        <v>119</v>
      </c>
      <c r="X1054" s="1" t="s">
        <v>12641</v>
      </c>
      <c r="Y1054" s="1" t="s">
        <v>12642</v>
      </c>
      <c r="Z1054" s="1" t="s">
        <v>12643</v>
      </c>
      <c r="AA1054" s="1" t="s">
        <v>245</v>
      </c>
      <c r="AB1054" s="1" t="s">
        <v>12640</v>
      </c>
      <c r="AC1054" s="1" t="s">
        <v>9012</v>
      </c>
      <c r="AD1054" s="1" t="s">
        <v>116</v>
      </c>
      <c r="AE1054" s="1" t="s">
        <v>117</v>
      </c>
      <c r="AF1054" s="9">
        <v>96950</v>
      </c>
      <c r="AG1054" s="1" t="s">
        <v>118</v>
      </c>
      <c r="AI1054" s="1">
        <v>16702878109</v>
      </c>
      <c r="AK1054" s="1" t="s">
        <v>12644</v>
      </c>
      <c r="BC1054" s="1" t="str">
        <f>"35-3021.00"</f>
        <v>35-3021.00</v>
      </c>
      <c r="BD1054" s="1" t="s">
        <v>2867</v>
      </c>
      <c r="BE1054" s="1" t="s">
        <v>12645</v>
      </c>
      <c r="BF1054" s="1" t="s">
        <v>12646</v>
      </c>
      <c r="BG1054" s="1">
        <v>3</v>
      </c>
      <c r="BH1054" s="1">
        <v>3</v>
      </c>
      <c r="BI1054" s="2">
        <v>44470</v>
      </c>
      <c r="BJ1054" s="2">
        <v>44834</v>
      </c>
      <c r="BK1054" s="2">
        <v>44470</v>
      </c>
      <c r="BL1054" s="2">
        <v>44834</v>
      </c>
      <c r="BM1054" s="1">
        <v>35</v>
      </c>
      <c r="BN1054" s="1">
        <v>0</v>
      </c>
      <c r="BO1054" s="1">
        <v>7</v>
      </c>
      <c r="BP1054" s="1">
        <v>7</v>
      </c>
      <c r="BQ1054" s="1">
        <v>7</v>
      </c>
      <c r="BR1054" s="1">
        <v>7</v>
      </c>
      <c r="BS1054" s="1">
        <v>7</v>
      </c>
      <c r="BT1054" s="1">
        <v>0</v>
      </c>
      <c r="BU1054" s="1" t="str">
        <f>"8:00 AM"</f>
        <v>8:00 AM</v>
      </c>
      <c r="BV1054" s="1" t="str">
        <f>"5:00 PM"</f>
        <v>5:00 PM</v>
      </c>
      <c r="BW1054" s="1" t="s">
        <v>135</v>
      </c>
      <c r="BX1054" s="1">
        <v>1</v>
      </c>
      <c r="BY1054" s="1">
        <v>3</v>
      </c>
      <c r="BZ1054" s="1" t="s">
        <v>112</v>
      </c>
      <c r="CB1054" s="1" t="s">
        <v>12647</v>
      </c>
      <c r="CC1054" s="1" t="s">
        <v>12640</v>
      </c>
      <c r="CD1054" s="1" t="s">
        <v>9012</v>
      </c>
      <c r="CE1054" s="1" t="s">
        <v>116</v>
      </c>
      <c r="CF1054" s="1" t="s">
        <v>117</v>
      </c>
      <c r="CG1054" s="1">
        <v>96950</v>
      </c>
      <c r="CH1054" s="3">
        <v>8.15</v>
      </c>
      <c r="CJ1054" s="3">
        <v>12.23</v>
      </c>
      <c r="CL1054" s="1" t="s">
        <v>137</v>
      </c>
      <c r="CM1054" s="1" t="s">
        <v>331</v>
      </c>
      <c r="CN1054" s="1" t="s">
        <v>139</v>
      </c>
      <c r="CP1054" s="1" t="s">
        <v>112</v>
      </c>
      <c r="CQ1054" s="1" t="s">
        <v>111</v>
      </c>
      <c r="CR1054" s="1" t="s">
        <v>111</v>
      </c>
      <c r="CS1054" s="1" t="s">
        <v>111</v>
      </c>
      <c r="CT1054" s="1" t="s">
        <v>111</v>
      </c>
      <c r="CU1054" s="1" t="s">
        <v>111</v>
      </c>
      <c r="CV1054" s="1" t="s">
        <v>111</v>
      </c>
      <c r="CW1054" s="1" t="s">
        <v>12648</v>
      </c>
      <c r="CX1054" s="1">
        <v>16702878109</v>
      </c>
      <c r="CY1054" s="1" t="s">
        <v>12644</v>
      </c>
      <c r="CZ1054" s="1" t="s">
        <v>138</v>
      </c>
      <c r="DA1054" s="1" t="s">
        <v>111</v>
      </c>
      <c r="DB1054" s="1" t="s">
        <v>112</v>
      </c>
    </row>
    <row r="1055" spans="1:111" ht="15.6" customHeight="1" x14ac:dyDescent="0.25">
      <c r="A1055" s="1" t="s">
        <v>12649</v>
      </c>
      <c r="B1055" s="1" t="s">
        <v>238</v>
      </c>
      <c r="C1055" s="2">
        <v>44319.946665046293</v>
      </c>
      <c r="D1055" s="2">
        <v>44368</v>
      </c>
      <c r="E1055" s="1" t="s">
        <v>110</v>
      </c>
      <c r="F1055" s="2">
        <v>44468.833333333336</v>
      </c>
      <c r="G1055" s="1" t="s">
        <v>112</v>
      </c>
      <c r="H1055" s="1" t="s">
        <v>112</v>
      </c>
      <c r="I1055" s="1" t="s">
        <v>112</v>
      </c>
      <c r="J1055" s="1" t="s">
        <v>12650</v>
      </c>
      <c r="K1055" s="1" t="s">
        <v>12651</v>
      </c>
      <c r="L1055" s="1" t="s">
        <v>12652</v>
      </c>
      <c r="M1055" s="1" t="s">
        <v>138</v>
      </c>
      <c r="N1055" s="1" t="s">
        <v>116</v>
      </c>
      <c r="O1055" s="1" t="s">
        <v>117</v>
      </c>
      <c r="P1055" s="9">
        <v>96950</v>
      </c>
      <c r="Q1055" s="1" t="s">
        <v>118</v>
      </c>
      <c r="R1055" s="1" t="s">
        <v>138</v>
      </c>
      <c r="S1055" s="1">
        <v>16702348904</v>
      </c>
      <c r="U1055" s="1">
        <v>811213</v>
      </c>
      <c r="V1055" s="1" t="s">
        <v>119</v>
      </c>
      <c r="X1055" s="1" t="s">
        <v>12653</v>
      </c>
      <c r="Y1055" s="1" t="s">
        <v>12654</v>
      </c>
      <c r="Z1055" s="1" t="s">
        <v>12655</v>
      </c>
      <c r="AA1055" s="1" t="s">
        <v>12656</v>
      </c>
      <c r="AB1055" s="1" t="s">
        <v>12657</v>
      </c>
      <c r="AC1055" s="1" t="s">
        <v>138</v>
      </c>
      <c r="AD1055" s="1" t="s">
        <v>116</v>
      </c>
      <c r="AE1055" s="1" t="s">
        <v>117</v>
      </c>
      <c r="AF1055" s="9">
        <v>96950</v>
      </c>
      <c r="AG1055" s="1" t="s">
        <v>118</v>
      </c>
      <c r="AH1055" s="1" t="s">
        <v>138</v>
      </c>
      <c r="AI1055" s="1">
        <v>16702348904</v>
      </c>
      <c r="AK1055" s="1" t="s">
        <v>12658</v>
      </c>
      <c r="BC1055" s="1" t="str">
        <f>"49-9071.00"</f>
        <v>49-9071.00</v>
      </c>
      <c r="BD1055" s="1" t="s">
        <v>214</v>
      </c>
      <c r="BE1055" s="1" t="s">
        <v>12659</v>
      </c>
      <c r="BF1055" s="1" t="s">
        <v>212</v>
      </c>
      <c r="BG1055" s="1">
        <v>1</v>
      </c>
      <c r="BH1055" s="1">
        <v>1</v>
      </c>
      <c r="BI1055" s="2">
        <v>44470</v>
      </c>
      <c r="BJ1055" s="2">
        <v>44834</v>
      </c>
      <c r="BK1055" s="2">
        <v>44470</v>
      </c>
      <c r="BL1055" s="2">
        <v>44834</v>
      </c>
      <c r="BM1055" s="1">
        <v>40</v>
      </c>
      <c r="BN1055" s="1">
        <v>0</v>
      </c>
      <c r="BO1055" s="1">
        <v>8</v>
      </c>
      <c r="BP1055" s="1">
        <v>8</v>
      </c>
      <c r="BQ1055" s="1">
        <v>8</v>
      </c>
      <c r="BR1055" s="1">
        <v>8</v>
      </c>
      <c r="BS1055" s="1">
        <v>8</v>
      </c>
      <c r="BT1055" s="1">
        <v>0</v>
      </c>
      <c r="BU1055" s="1" t="str">
        <f>"8:00 AM"</f>
        <v>8:00 AM</v>
      </c>
      <c r="BV1055" s="1" t="str">
        <f>"5:00 PM"</f>
        <v>5:00 PM</v>
      </c>
      <c r="BW1055" s="1" t="s">
        <v>135</v>
      </c>
      <c r="BX1055" s="1">
        <v>0</v>
      </c>
      <c r="BY1055" s="1">
        <v>12</v>
      </c>
      <c r="BZ1055" s="1" t="s">
        <v>112</v>
      </c>
      <c r="CB1055" s="4" t="s">
        <v>12660</v>
      </c>
      <c r="CC1055" s="1" t="s">
        <v>12661</v>
      </c>
      <c r="CD1055" s="1" t="s">
        <v>138</v>
      </c>
      <c r="CE1055" s="1" t="s">
        <v>116</v>
      </c>
      <c r="CF1055" s="1" t="s">
        <v>117</v>
      </c>
      <c r="CG1055" s="1">
        <v>96950</v>
      </c>
      <c r="CH1055" s="3">
        <v>8.7100000000000009</v>
      </c>
      <c r="CI1055" s="3">
        <v>8.7100000000000009</v>
      </c>
      <c r="CJ1055" s="3">
        <v>13.07</v>
      </c>
      <c r="CK1055" s="3">
        <v>13.07</v>
      </c>
      <c r="CL1055" s="1" t="s">
        <v>137</v>
      </c>
      <c r="CM1055" s="1" t="s">
        <v>138</v>
      </c>
      <c r="CN1055" s="1" t="s">
        <v>139</v>
      </c>
      <c r="CP1055" s="1" t="s">
        <v>111</v>
      </c>
      <c r="CQ1055" s="1" t="s">
        <v>111</v>
      </c>
      <c r="CR1055" s="1" t="s">
        <v>111</v>
      </c>
      <c r="CS1055" s="1" t="s">
        <v>111</v>
      </c>
      <c r="CT1055" s="1" t="s">
        <v>138</v>
      </c>
      <c r="CU1055" s="1" t="s">
        <v>111</v>
      </c>
      <c r="CV1055" s="1" t="s">
        <v>138</v>
      </c>
      <c r="CW1055" s="1" t="s">
        <v>12662</v>
      </c>
      <c r="CX1055" s="1">
        <v>16702348904</v>
      </c>
      <c r="CY1055" s="1" t="s">
        <v>12658</v>
      </c>
      <c r="CZ1055" s="1" t="s">
        <v>138</v>
      </c>
      <c r="DA1055" s="1" t="s">
        <v>111</v>
      </c>
      <c r="DB1055" s="1" t="s">
        <v>112</v>
      </c>
    </row>
    <row r="1056" spans="1:111" ht="15.6" customHeight="1" x14ac:dyDescent="0.25">
      <c r="A1056" s="1" t="s">
        <v>12663</v>
      </c>
      <c r="B1056" s="1" t="s">
        <v>238</v>
      </c>
      <c r="C1056" s="2">
        <v>44295.705573495368</v>
      </c>
      <c r="D1056" s="2">
        <v>44335</v>
      </c>
      <c r="E1056" s="1" t="s">
        <v>180</v>
      </c>
      <c r="G1056" s="1" t="s">
        <v>111</v>
      </c>
      <c r="H1056" s="1" t="s">
        <v>111</v>
      </c>
      <c r="I1056" s="1" t="s">
        <v>112</v>
      </c>
      <c r="J1056" s="1" t="s">
        <v>924</v>
      </c>
      <c r="K1056" s="1" t="s">
        <v>925</v>
      </c>
      <c r="L1056" s="1" t="s">
        <v>935</v>
      </c>
      <c r="M1056" s="1" t="s">
        <v>927</v>
      </c>
      <c r="N1056" s="1" t="s">
        <v>116</v>
      </c>
      <c r="O1056" s="1" t="s">
        <v>117</v>
      </c>
      <c r="P1056" s="9">
        <v>96950</v>
      </c>
      <c r="Q1056" s="1" t="s">
        <v>118</v>
      </c>
      <c r="R1056" s="1" t="s">
        <v>138</v>
      </c>
      <c r="S1056" s="1">
        <v>16702341071</v>
      </c>
      <c r="U1056" s="1">
        <v>56132</v>
      </c>
      <c r="V1056" s="1" t="s">
        <v>119</v>
      </c>
      <c r="X1056" s="1" t="s">
        <v>928</v>
      </c>
      <c r="Y1056" s="1" t="s">
        <v>3265</v>
      </c>
      <c r="Z1056" s="1" t="s">
        <v>930</v>
      </c>
      <c r="AA1056" s="1" t="s">
        <v>373</v>
      </c>
      <c r="AB1056" s="1" t="s">
        <v>935</v>
      </c>
      <c r="AC1056" s="1" t="s">
        <v>927</v>
      </c>
      <c r="AD1056" s="1" t="s">
        <v>116</v>
      </c>
      <c r="AE1056" s="1" t="s">
        <v>117</v>
      </c>
      <c r="AF1056" s="9">
        <v>96950</v>
      </c>
      <c r="AG1056" s="1" t="s">
        <v>118</v>
      </c>
      <c r="AH1056" s="1" t="s">
        <v>138</v>
      </c>
      <c r="AI1056" s="1">
        <v>16702341071</v>
      </c>
      <c r="AK1056" s="1" t="s">
        <v>931</v>
      </c>
      <c r="BC1056" s="1" t="str">
        <f>"35-2014.00"</f>
        <v>35-2014.00</v>
      </c>
      <c r="BD1056" s="1" t="s">
        <v>152</v>
      </c>
      <c r="BE1056" s="1" t="s">
        <v>12664</v>
      </c>
      <c r="BF1056" s="1" t="s">
        <v>154</v>
      </c>
      <c r="BG1056" s="1">
        <v>5</v>
      </c>
      <c r="BH1056" s="1">
        <v>5</v>
      </c>
      <c r="BI1056" s="2">
        <v>44105</v>
      </c>
      <c r="BJ1056" s="2">
        <v>44469</v>
      </c>
      <c r="BK1056" s="2">
        <v>44335</v>
      </c>
      <c r="BL1056" s="2">
        <v>44469</v>
      </c>
      <c r="BM1056" s="1">
        <v>40</v>
      </c>
      <c r="BN1056" s="1">
        <v>8</v>
      </c>
      <c r="BO1056" s="1">
        <v>0</v>
      </c>
      <c r="BP1056" s="1">
        <v>8</v>
      </c>
      <c r="BQ1056" s="1">
        <v>8</v>
      </c>
      <c r="BR1056" s="1">
        <v>0</v>
      </c>
      <c r="BS1056" s="1">
        <v>8</v>
      </c>
      <c r="BT1056" s="1">
        <v>8</v>
      </c>
      <c r="BU1056" s="1" t="str">
        <f>"8:00 AM"</f>
        <v>8:00 AM</v>
      </c>
      <c r="BV1056" s="1" t="str">
        <f>"5:00 PM"</f>
        <v>5:00 PM</v>
      </c>
      <c r="BW1056" s="1" t="s">
        <v>135</v>
      </c>
      <c r="BX1056" s="1">
        <v>0</v>
      </c>
      <c r="BY1056" s="1">
        <v>12</v>
      </c>
      <c r="BZ1056" s="1" t="s">
        <v>112</v>
      </c>
      <c r="CA1056" s="1">
        <v>0</v>
      </c>
      <c r="CB1056" s="1" t="s">
        <v>12665</v>
      </c>
      <c r="CC1056" s="1" t="s">
        <v>935</v>
      </c>
      <c r="CD1056" s="1" t="s">
        <v>927</v>
      </c>
      <c r="CE1056" s="1" t="s">
        <v>116</v>
      </c>
      <c r="CF1056" s="1" t="s">
        <v>117</v>
      </c>
      <c r="CG1056" s="1">
        <v>96950</v>
      </c>
      <c r="CH1056" s="3">
        <v>8.68</v>
      </c>
      <c r="CI1056" s="3">
        <v>8.68</v>
      </c>
      <c r="CJ1056" s="3">
        <v>13.02</v>
      </c>
      <c r="CK1056" s="3">
        <v>13.02</v>
      </c>
      <c r="CL1056" s="1" t="s">
        <v>137</v>
      </c>
      <c r="CM1056" s="1" t="s">
        <v>12666</v>
      </c>
      <c r="CN1056" s="1" t="s">
        <v>139</v>
      </c>
      <c r="CP1056" s="1" t="s">
        <v>112</v>
      </c>
      <c r="CQ1056" s="1" t="s">
        <v>111</v>
      </c>
      <c r="CR1056" s="1" t="s">
        <v>111</v>
      </c>
      <c r="CS1056" s="1" t="s">
        <v>111</v>
      </c>
      <c r="CT1056" s="1" t="s">
        <v>138</v>
      </c>
      <c r="CU1056" s="1" t="s">
        <v>111</v>
      </c>
      <c r="CV1056" s="1" t="s">
        <v>111</v>
      </c>
      <c r="CW1056" s="1" t="s">
        <v>3269</v>
      </c>
      <c r="CX1056" s="1">
        <v>16702341071</v>
      </c>
      <c r="CY1056" s="1" t="s">
        <v>931</v>
      </c>
      <c r="CZ1056" s="1" t="s">
        <v>380</v>
      </c>
      <c r="DA1056" s="1" t="s">
        <v>111</v>
      </c>
      <c r="DB1056" s="1" t="s">
        <v>112</v>
      </c>
    </row>
    <row r="1057" spans="1:111" ht="15.6" customHeight="1" x14ac:dyDescent="0.25">
      <c r="A1057" s="1" t="s">
        <v>12667</v>
      </c>
      <c r="B1057" s="1" t="s">
        <v>238</v>
      </c>
      <c r="C1057" s="2">
        <v>44332.883321759262</v>
      </c>
      <c r="D1057" s="2">
        <v>44362</v>
      </c>
      <c r="E1057" s="1" t="s">
        <v>110</v>
      </c>
      <c r="F1057" s="2">
        <v>44463.833333333336</v>
      </c>
      <c r="G1057" s="1" t="s">
        <v>112</v>
      </c>
      <c r="H1057" s="1" t="s">
        <v>112</v>
      </c>
      <c r="I1057" s="1" t="s">
        <v>112</v>
      </c>
      <c r="J1057" s="1" t="s">
        <v>2444</v>
      </c>
      <c r="K1057" s="1" t="s">
        <v>719</v>
      </c>
      <c r="L1057" s="1" t="s">
        <v>2445</v>
      </c>
      <c r="M1057" s="1" t="s">
        <v>2446</v>
      </c>
      <c r="N1057" s="1" t="s">
        <v>259</v>
      </c>
      <c r="O1057" s="1" t="s">
        <v>117</v>
      </c>
      <c r="P1057" s="9">
        <v>96952</v>
      </c>
      <c r="Q1057" s="1" t="s">
        <v>118</v>
      </c>
      <c r="R1057" s="1" t="s">
        <v>138</v>
      </c>
      <c r="S1057" s="1">
        <v>16704339989</v>
      </c>
      <c r="U1057" s="1">
        <v>481111</v>
      </c>
      <c r="V1057" s="1" t="s">
        <v>119</v>
      </c>
      <c r="X1057" s="1" t="s">
        <v>2447</v>
      </c>
      <c r="Y1057" s="1" t="s">
        <v>2448</v>
      </c>
      <c r="Z1057" s="1" t="s">
        <v>2449</v>
      </c>
      <c r="AA1057" s="1" t="s">
        <v>171</v>
      </c>
      <c r="AB1057" s="1" t="s">
        <v>2445</v>
      </c>
      <c r="AC1057" s="1" t="s">
        <v>2446</v>
      </c>
      <c r="AD1057" s="1" t="s">
        <v>259</v>
      </c>
      <c r="AE1057" s="1" t="s">
        <v>117</v>
      </c>
      <c r="AF1057" s="9">
        <v>96952</v>
      </c>
      <c r="AG1057" s="1" t="s">
        <v>118</v>
      </c>
      <c r="AH1057" s="1" t="s">
        <v>138</v>
      </c>
      <c r="AI1057" s="1">
        <v>16704339989</v>
      </c>
      <c r="AK1057" s="1" t="s">
        <v>2451</v>
      </c>
      <c r="BC1057" s="1" t="str">
        <f>"53-2012.00"</f>
        <v>53-2012.00</v>
      </c>
      <c r="BD1057" s="1" t="s">
        <v>12668</v>
      </c>
      <c r="BE1057" s="1" t="s">
        <v>12669</v>
      </c>
      <c r="BF1057" s="1" t="s">
        <v>12670</v>
      </c>
      <c r="BG1057" s="1">
        <v>1</v>
      </c>
      <c r="BH1057" s="1">
        <v>1</v>
      </c>
      <c r="BI1057" s="2">
        <v>44465</v>
      </c>
      <c r="BJ1057" s="2">
        <v>44829</v>
      </c>
      <c r="BK1057" s="2">
        <v>44465</v>
      </c>
      <c r="BL1057" s="2">
        <v>44829</v>
      </c>
      <c r="BM1057" s="1">
        <v>40</v>
      </c>
      <c r="BN1057" s="1">
        <v>0</v>
      </c>
      <c r="BO1057" s="1">
        <v>8</v>
      </c>
      <c r="BP1057" s="1">
        <v>8</v>
      </c>
      <c r="BQ1057" s="1">
        <v>8</v>
      </c>
      <c r="BR1057" s="1">
        <v>8</v>
      </c>
      <c r="BS1057" s="1">
        <v>8</v>
      </c>
      <c r="BT1057" s="1">
        <v>0</v>
      </c>
      <c r="BU1057" s="1" t="str">
        <f>"7:30 AM"</f>
        <v>7:30 AM</v>
      </c>
      <c r="BV1057" s="1" t="str">
        <f>"4:30 PM"</f>
        <v>4:30 PM</v>
      </c>
      <c r="BW1057" s="1" t="s">
        <v>135</v>
      </c>
      <c r="BX1057" s="1">
        <v>2</v>
      </c>
      <c r="BY1057" s="1">
        <v>6</v>
      </c>
      <c r="BZ1057" s="1" t="s">
        <v>112</v>
      </c>
      <c r="CB1057" s="4" t="s">
        <v>12671</v>
      </c>
      <c r="CC1057" s="1" t="s">
        <v>2445</v>
      </c>
      <c r="CD1057" s="1" t="s">
        <v>138</v>
      </c>
      <c r="CE1057" s="1" t="s">
        <v>259</v>
      </c>
      <c r="CF1057" s="1" t="s">
        <v>117</v>
      </c>
      <c r="CG1057" s="1">
        <v>96952</v>
      </c>
      <c r="CH1057" s="3">
        <v>2229.0700000000002</v>
      </c>
      <c r="CI1057" s="3">
        <v>4500</v>
      </c>
      <c r="CL1057" s="1" t="s">
        <v>4581</v>
      </c>
      <c r="CM1057" s="1" t="s">
        <v>138</v>
      </c>
      <c r="CN1057" s="1" t="s">
        <v>139</v>
      </c>
      <c r="CP1057" s="1" t="s">
        <v>112</v>
      </c>
      <c r="CQ1057" s="1" t="s">
        <v>111</v>
      </c>
      <c r="CR1057" s="1" t="s">
        <v>112</v>
      </c>
      <c r="CS1057" s="1" t="s">
        <v>112</v>
      </c>
      <c r="CT1057" s="1" t="s">
        <v>111</v>
      </c>
      <c r="CU1057" s="1" t="s">
        <v>111</v>
      </c>
      <c r="CV1057" s="1" t="s">
        <v>138</v>
      </c>
      <c r="CW1057" s="1" t="s">
        <v>2456</v>
      </c>
      <c r="CX1057" s="1">
        <v>16704339989</v>
      </c>
      <c r="CY1057" s="1" t="s">
        <v>12672</v>
      </c>
      <c r="CZ1057" s="1" t="s">
        <v>2458</v>
      </c>
      <c r="DA1057" s="1" t="s">
        <v>111</v>
      </c>
      <c r="DB1057" s="1" t="s">
        <v>112</v>
      </c>
    </row>
    <row r="1058" spans="1:111" ht="15.6" customHeight="1" x14ac:dyDescent="0.25">
      <c r="A1058" s="1" t="s">
        <v>12673</v>
      </c>
      <c r="B1058" s="1" t="s">
        <v>238</v>
      </c>
      <c r="C1058" s="2">
        <v>44332.853289930557</v>
      </c>
      <c r="D1058" s="2">
        <v>44363</v>
      </c>
      <c r="E1058" s="1" t="s">
        <v>110</v>
      </c>
      <c r="F1058" s="2">
        <v>44468.833333333336</v>
      </c>
      <c r="G1058" s="1" t="s">
        <v>111</v>
      </c>
      <c r="H1058" s="1" t="s">
        <v>112</v>
      </c>
      <c r="I1058" s="1" t="s">
        <v>112</v>
      </c>
      <c r="J1058" s="1" t="s">
        <v>3229</v>
      </c>
      <c r="K1058" s="1" t="s">
        <v>3230</v>
      </c>
      <c r="L1058" s="1" t="s">
        <v>3231</v>
      </c>
      <c r="M1058" s="1" t="s">
        <v>3232</v>
      </c>
      <c r="N1058" s="1" t="s">
        <v>116</v>
      </c>
      <c r="O1058" s="1" t="s">
        <v>117</v>
      </c>
      <c r="P1058" s="9">
        <v>96950</v>
      </c>
      <c r="Q1058" s="1" t="s">
        <v>118</v>
      </c>
      <c r="R1058" s="1" t="s">
        <v>138</v>
      </c>
      <c r="S1058" s="1">
        <v>16702346495</v>
      </c>
      <c r="T1058" s="1">
        <v>5840</v>
      </c>
      <c r="U1058" s="1">
        <v>72111</v>
      </c>
      <c r="V1058" s="1" t="s">
        <v>119</v>
      </c>
      <c r="X1058" s="1" t="s">
        <v>3233</v>
      </c>
      <c r="Y1058" s="1" t="s">
        <v>3234</v>
      </c>
      <c r="Z1058" s="1" t="s">
        <v>138</v>
      </c>
      <c r="AA1058" s="1" t="s">
        <v>3235</v>
      </c>
      <c r="AB1058" s="1" t="s">
        <v>3231</v>
      </c>
      <c r="AC1058" s="1" t="s">
        <v>3232</v>
      </c>
      <c r="AD1058" s="1" t="s">
        <v>116</v>
      </c>
      <c r="AE1058" s="1" t="s">
        <v>117</v>
      </c>
      <c r="AF1058" s="9">
        <v>96950</v>
      </c>
      <c r="AG1058" s="1" t="s">
        <v>118</v>
      </c>
      <c r="AH1058" s="1" t="s">
        <v>138</v>
      </c>
      <c r="AI1058" s="1">
        <v>16702346495</v>
      </c>
      <c r="AJ1058" s="1">
        <v>5840</v>
      </c>
      <c r="AK1058" s="1" t="s">
        <v>3236</v>
      </c>
      <c r="BC1058" s="1" t="str">
        <f>"49-9071.00"</f>
        <v>49-9071.00</v>
      </c>
      <c r="BD1058" s="1" t="s">
        <v>214</v>
      </c>
      <c r="BE1058" s="1" t="s">
        <v>9006</v>
      </c>
      <c r="BF1058" s="1" t="s">
        <v>3983</v>
      </c>
      <c r="BG1058" s="1">
        <v>1</v>
      </c>
      <c r="BH1058" s="1">
        <v>1</v>
      </c>
      <c r="BI1058" s="2">
        <v>44470</v>
      </c>
      <c r="BJ1058" s="2">
        <v>44834</v>
      </c>
      <c r="BK1058" s="2">
        <v>44470</v>
      </c>
      <c r="BL1058" s="2">
        <v>44834</v>
      </c>
      <c r="BM1058" s="1">
        <v>35</v>
      </c>
      <c r="BN1058" s="1">
        <v>7</v>
      </c>
      <c r="BO1058" s="1">
        <v>7</v>
      </c>
      <c r="BP1058" s="1">
        <v>7</v>
      </c>
      <c r="BQ1058" s="1">
        <v>0</v>
      </c>
      <c r="BR1058" s="1">
        <v>7</v>
      </c>
      <c r="BS1058" s="1">
        <v>7</v>
      </c>
      <c r="BT1058" s="1">
        <v>0</v>
      </c>
      <c r="BU1058" s="1" t="str">
        <f>"8:00 AM"</f>
        <v>8:00 AM</v>
      </c>
      <c r="BV1058" s="1" t="str">
        <f>"4:00 PM"</f>
        <v>4:00 PM</v>
      </c>
      <c r="BW1058" s="1" t="s">
        <v>135</v>
      </c>
      <c r="BX1058" s="1">
        <v>0</v>
      </c>
      <c r="BY1058" s="1">
        <v>12</v>
      </c>
      <c r="BZ1058" s="1" t="s">
        <v>112</v>
      </c>
      <c r="CB1058" s="4" t="s">
        <v>9007</v>
      </c>
      <c r="CC1058" s="1" t="s">
        <v>3231</v>
      </c>
      <c r="CD1058" s="1" t="s">
        <v>3232</v>
      </c>
      <c r="CE1058" s="1" t="s">
        <v>167</v>
      </c>
      <c r="CF1058" s="1" t="s">
        <v>117</v>
      </c>
      <c r="CG1058" s="1">
        <v>96950</v>
      </c>
      <c r="CH1058" s="3">
        <v>8.7100000000000009</v>
      </c>
      <c r="CI1058" s="3">
        <v>8.7100000000000009</v>
      </c>
      <c r="CJ1058" s="3">
        <v>13.07</v>
      </c>
      <c r="CK1058" s="3">
        <v>13.07</v>
      </c>
      <c r="CL1058" s="1" t="s">
        <v>137</v>
      </c>
      <c r="CM1058" s="1" t="s">
        <v>3239</v>
      </c>
      <c r="CN1058" s="1" t="s">
        <v>139</v>
      </c>
      <c r="CP1058" s="1" t="s">
        <v>112</v>
      </c>
      <c r="CQ1058" s="1" t="s">
        <v>111</v>
      </c>
      <c r="CR1058" s="1" t="s">
        <v>112</v>
      </c>
      <c r="CS1058" s="1" t="s">
        <v>111</v>
      </c>
      <c r="CT1058" s="1" t="s">
        <v>111</v>
      </c>
      <c r="CU1058" s="1" t="s">
        <v>111</v>
      </c>
      <c r="CV1058" s="1" t="s">
        <v>138</v>
      </c>
      <c r="CW1058" s="1" t="s">
        <v>138</v>
      </c>
      <c r="CX1058" s="1">
        <v>16702346495</v>
      </c>
      <c r="CY1058" s="1" t="s">
        <v>3236</v>
      </c>
      <c r="CZ1058" s="1" t="s">
        <v>138</v>
      </c>
      <c r="DA1058" s="1" t="s">
        <v>111</v>
      </c>
      <c r="DB1058" s="1" t="s">
        <v>112</v>
      </c>
    </row>
    <row r="1059" spans="1:111" ht="15.6" customHeight="1" x14ac:dyDescent="0.25">
      <c r="A1059" s="1" t="s">
        <v>12674</v>
      </c>
      <c r="B1059" s="1" t="s">
        <v>238</v>
      </c>
      <c r="C1059" s="2">
        <v>44346.899039004631</v>
      </c>
      <c r="D1059" s="2">
        <v>44386</v>
      </c>
      <c r="E1059" s="1" t="s">
        <v>110</v>
      </c>
      <c r="F1059" s="2">
        <v>44468.833333333336</v>
      </c>
      <c r="G1059" s="1" t="s">
        <v>111</v>
      </c>
      <c r="H1059" s="1" t="s">
        <v>112</v>
      </c>
      <c r="I1059" s="1" t="s">
        <v>112</v>
      </c>
      <c r="J1059" s="1" t="s">
        <v>2316</v>
      </c>
      <c r="K1059" s="1" t="s">
        <v>2317</v>
      </c>
      <c r="L1059" s="1" t="s">
        <v>2318</v>
      </c>
      <c r="M1059" s="1" t="s">
        <v>2319</v>
      </c>
      <c r="N1059" s="1" t="s">
        <v>116</v>
      </c>
      <c r="O1059" s="1" t="s">
        <v>117</v>
      </c>
      <c r="P1059" s="9">
        <v>96950</v>
      </c>
      <c r="Q1059" s="1" t="s">
        <v>118</v>
      </c>
      <c r="R1059" s="1" t="s">
        <v>138</v>
      </c>
      <c r="S1059" s="1">
        <v>16702352020</v>
      </c>
      <c r="U1059" s="1">
        <v>312112</v>
      </c>
      <c r="V1059" s="1" t="s">
        <v>119</v>
      </c>
      <c r="X1059" s="1" t="s">
        <v>2320</v>
      </c>
      <c r="Y1059" s="1" t="s">
        <v>2321</v>
      </c>
      <c r="Z1059" s="1" t="s">
        <v>2322</v>
      </c>
      <c r="AA1059" s="1" t="s">
        <v>1766</v>
      </c>
      <c r="AB1059" s="1" t="s">
        <v>2318</v>
      </c>
      <c r="AC1059" s="1" t="s">
        <v>2319</v>
      </c>
      <c r="AD1059" s="1" t="s">
        <v>116</v>
      </c>
      <c r="AE1059" s="1" t="s">
        <v>117</v>
      </c>
      <c r="AF1059" s="9">
        <v>96950</v>
      </c>
      <c r="AG1059" s="1" t="s">
        <v>118</v>
      </c>
      <c r="AH1059" s="1" t="s">
        <v>138</v>
      </c>
      <c r="AI1059" s="1">
        <v>16702352020</v>
      </c>
      <c r="AK1059" s="1" t="s">
        <v>2323</v>
      </c>
      <c r="BC1059" s="1" t="str">
        <f>"41-1011.00"</f>
        <v>41-1011.00</v>
      </c>
      <c r="BD1059" s="1" t="s">
        <v>975</v>
      </c>
      <c r="BE1059" s="1" t="s">
        <v>12675</v>
      </c>
      <c r="BF1059" s="1" t="s">
        <v>2265</v>
      </c>
      <c r="BG1059" s="1">
        <v>1</v>
      </c>
      <c r="BH1059" s="1">
        <v>1</v>
      </c>
      <c r="BI1059" s="2">
        <v>44470</v>
      </c>
      <c r="BJ1059" s="2">
        <v>44834</v>
      </c>
      <c r="BK1059" s="2">
        <v>44470</v>
      </c>
      <c r="BL1059" s="2">
        <v>44834</v>
      </c>
      <c r="BM1059" s="1">
        <v>40</v>
      </c>
      <c r="BN1059" s="1">
        <v>0</v>
      </c>
      <c r="BO1059" s="1">
        <v>8</v>
      </c>
      <c r="BP1059" s="1">
        <v>6</v>
      </c>
      <c r="BQ1059" s="1">
        <v>6</v>
      </c>
      <c r="BR1059" s="1">
        <v>6</v>
      </c>
      <c r="BS1059" s="1">
        <v>6</v>
      </c>
      <c r="BT1059" s="1">
        <v>8</v>
      </c>
      <c r="BU1059" s="1" t="str">
        <f>"8:00 AM"</f>
        <v>8:00 AM</v>
      </c>
      <c r="BV1059" s="1" t="str">
        <f>"5:00 PM"</f>
        <v>5:00 PM</v>
      </c>
      <c r="BW1059" s="1" t="s">
        <v>230</v>
      </c>
      <c r="BX1059" s="1">
        <v>0</v>
      </c>
      <c r="BY1059" s="1">
        <v>12</v>
      </c>
      <c r="BZ1059" s="1" t="s">
        <v>111</v>
      </c>
      <c r="CA1059" s="1">
        <v>19</v>
      </c>
      <c r="CB1059" s="1" t="s">
        <v>12676</v>
      </c>
      <c r="CC1059" s="1" t="s">
        <v>2318</v>
      </c>
      <c r="CD1059" s="1" t="s">
        <v>2319</v>
      </c>
      <c r="CE1059" s="1" t="s">
        <v>116</v>
      </c>
      <c r="CF1059" s="1" t="s">
        <v>117</v>
      </c>
      <c r="CG1059" s="1">
        <v>96950</v>
      </c>
      <c r="CH1059" s="3">
        <v>9.98</v>
      </c>
      <c r="CI1059" s="3">
        <v>9.98</v>
      </c>
      <c r="CJ1059" s="3">
        <v>14.97</v>
      </c>
      <c r="CK1059" s="3">
        <v>14.97</v>
      </c>
      <c r="CL1059" s="1" t="s">
        <v>137</v>
      </c>
      <c r="CM1059" s="1" t="s">
        <v>138</v>
      </c>
      <c r="CN1059" s="1" t="s">
        <v>139</v>
      </c>
      <c r="CP1059" s="1" t="s">
        <v>112</v>
      </c>
      <c r="CQ1059" s="1" t="s">
        <v>111</v>
      </c>
      <c r="CR1059" s="1" t="s">
        <v>112</v>
      </c>
      <c r="CS1059" s="1" t="s">
        <v>111</v>
      </c>
      <c r="CT1059" s="1" t="s">
        <v>138</v>
      </c>
      <c r="CU1059" s="1" t="s">
        <v>111</v>
      </c>
      <c r="CV1059" s="1" t="s">
        <v>138</v>
      </c>
      <c r="CW1059" s="1" t="s">
        <v>2418</v>
      </c>
      <c r="CX1059" s="1">
        <v>16702352020</v>
      </c>
      <c r="CY1059" s="1" t="s">
        <v>2323</v>
      </c>
      <c r="CZ1059" s="1" t="s">
        <v>138</v>
      </c>
      <c r="DA1059" s="1" t="s">
        <v>111</v>
      </c>
      <c r="DB1059" s="1" t="s">
        <v>112</v>
      </c>
    </row>
    <row r="1060" spans="1:111" ht="15.6" customHeight="1" x14ac:dyDescent="0.25">
      <c r="A1060" s="1" t="s">
        <v>12677</v>
      </c>
      <c r="B1060" s="1" t="s">
        <v>238</v>
      </c>
      <c r="C1060" s="2">
        <v>44326.794747337961</v>
      </c>
      <c r="D1060" s="2">
        <v>44362</v>
      </c>
      <c r="E1060" s="1" t="s">
        <v>110</v>
      </c>
      <c r="F1060" s="2">
        <v>44468.833333333336</v>
      </c>
      <c r="G1060" s="1" t="s">
        <v>112</v>
      </c>
      <c r="H1060" s="1" t="s">
        <v>112</v>
      </c>
      <c r="I1060" s="1" t="s">
        <v>112</v>
      </c>
      <c r="J1060" s="1" t="s">
        <v>3168</v>
      </c>
      <c r="K1060" s="1" t="s">
        <v>9047</v>
      </c>
      <c r="L1060" s="1" t="s">
        <v>3170</v>
      </c>
      <c r="N1060" s="1" t="s">
        <v>116</v>
      </c>
      <c r="O1060" s="1" t="s">
        <v>117</v>
      </c>
      <c r="P1060" s="9">
        <v>96950</v>
      </c>
      <c r="Q1060" s="1" t="s">
        <v>118</v>
      </c>
      <c r="S1060" s="1">
        <v>16705881009</v>
      </c>
      <c r="U1060" s="1">
        <v>812112</v>
      </c>
      <c r="V1060" s="1" t="s">
        <v>119</v>
      </c>
      <c r="X1060" s="1" t="s">
        <v>1317</v>
      </c>
      <c r="Y1060" s="1" t="s">
        <v>3171</v>
      </c>
      <c r="AA1060" s="1" t="s">
        <v>1028</v>
      </c>
      <c r="AB1060" s="1" t="s">
        <v>3170</v>
      </c>
      <c r="AD1060" s="1" t="s">
        <v>116</v>
      </c>
      <c r="AE1060" s="1" t="s">
        <v>117</v>
      </c>
      <c r="AF1060" s="9">
        <v>96950</v>
      </c>
      <c r="AG1060" s="1" t="s">
        <v>118</v>
      </c>
      <c r="AI1060" s="1">
        <v>16705881009</v>
      </c>
      <c r="AK1060" s="1" t="s">
        <v>3173</v>
      </c>
      <c r="BC1060" s="1" t="str">
        <f>"39-5012.00"</f>
        <v>39-5012.00</v>
      </c>
      <c r="BD1060" s="1" t="s">
        <v>1831</v>
      </c>
      <c r="BE1060" s="1" t="s">
        <v>9048</v>
      </c>
      <c r="BF1060" s="1" t="s">
        <v>2053</v>
      </c>
      <c r="BG1060" s="1">
        <v>2</v>
      </c>
      <c r="BH1060" s="1">
        <v>2</v>
      </c>
      <c r="BI1060" s="2">
        <v>44470</v>
      </c>
      <c r="BJ1060" s="2">
        <v>44834</v>
      </c>
      <c r="BK1060" s="2">
        <v>44470</v>
      </c>
      <c r="BL1060" s="2">
        <v>44834</v>
      </c>
      <c r="BM1060" s="1">
        <v>35</v>
      </c>
      <c r="BN1060" s="1">
        <v>0</v>
      </c>
      <c r="BO1060" s="1">
        <v>7</v>
      </c>
      <c r="BP1060" s="1">
        <v>7</v>
      </c>
      <c r="BQ1060" s="1">
        <v>7</v>
      </c>
      <c r="BR1060" s="1">
        <v>7</v>
      </c>
      <c r="BS1060" s="1">
        <v>7</v>
      </c>
      <c r="BT1060" s="1">
        <v>0</v>
      </c>
      <c r="BU1060" s="1" t="str">
        <f>"9:00 AM"</f>
        <v>9:00 AM</v>
      </c>
      <c r="BV1060" s="1" t="str">
        <f>"5:00 PM"</f>
        <v>5:00 PM</v>
      </c>
      <c r="BW1060" s="1" t="s">
        <v>135</v>
      </c>
      <c r="BX1060" s="1">
        <v>0</v>
      </c>
      <c r="BY1060" s="1">
        <v>3</v>
      </c>
      <c r="BZ1060" s="1" t="s">
        <v>112</v>
      </c>
      <c r="CB1060" s="1" t="s">
        <v>3175</v>
      </c>
      <c r="CC1060" s="1" t="s">
        <v>3170</v>
      </c>
      <c r="CE1060" s="1" t="s">
        <v>116</v>
      </c>
      <c r="CF1060" s="1" t="s">
        <v>117</v>
      </c>
      <c r="CG1060" s="1">
        <v>96950</v>
      </c>
      <c r="CH1060" s="3">
        <v>8.08</v>
      </c>
      <c r="CI1060" s="3">
        <v>8.08</v>
      </c>
      <c r="CJ1060" s="3">
        <v>12.12</v>
      </c>
      <c r="CK1060" s="3">
        <v>12.12</v>
      </c>
      <c r="CL1060" s="1" t="s">
        <v>137</v>
      </c>
      <c r="CN1060" s="1" t="s">
        <v>139</v>
      </c>
      <c r="CP1060" s="1" t="s">
        <v>112</v>
      </c>
      <c r="CQ1060" s="1" t="s">
        <v>111</v>
      </c>
      <c r="CR1060" s="1" t="s">
        <v>112</v>
      </c>
      <c r="CS1060" s="1" t="s">
        <v>111</v>
      </c>
      <c r="CT1060" s="1" t="s">
        <v>138</v>
      </c>
      <c r="CU1060" s="1" t="s">
        <v>111</v>
      </c>
      <c r="CV1060" s="1" t="s">
        <v>138</v>
      </c>
      <c r="CW1060" s="1" t="s">
        <v>2313</v>
      </c>
      <c r="CX1060" s="1">
        <v>16705881009</v>
      </c>
      <c r="CY1060" s="1" t="s">
        <v>3173</v>
      </c>
      <c r="CZ1060" s="1" t="s">
        <v>138</v>
      </c>
      <c r="DA1060" s="1" t="s">
        <v>111</v>
      </c>
      <c r="DB1060" s="1" t="s">
        <v>112</v>
      </c>
      <c r="DC1060" s="1" t="s">
        <v>1317</v>
      </c>
      <c r="DD1060" s="1" t="s">
        <v>3171</v>
      </c>
      <c r="DF1060" s="1" t="s">
        <v>3168</v>
      </c>
      <c r="DG1060" s="1" t="s">
        <v>3173</v>
      </c>
    </row>
    <row r="1061" spans="1:111" ht="15.6" customHeight="1" x14ac:dyDescent="0.25">
      <c r="A1061" s="1" t="s">
        <v>12678</v>
      </c>
      <c r="B1061" s="1" t="s">
        <v>238</v>
      </c>
      <c r="C1061" s="2">
        <v>44313.235184143516</v>
      </c>
      <c r="D1061" s="2">
        <v>44351</v>
      </c>
      <c r="E1061" s="1" t="s">
        <v>110</v>
      </c>
      <c r="F1061" s="2">
        <v>44468.833333333336</v>
      </c>
      <c r="G1061" s="1" t="s">
        <v>112</v>
      </c>
      <c r="H1061" s="1" t="s">
        <v>111</v>
      </c>
      <c r="I1061" s="1" t="s">
        <v>112</v>
      </c>
      <c r="J1061" s="1" t="s">
        <v>12679</v>
      </c>
      <c r="K1061" s="1" t="s">
        <v>569</v>
      </c>
      <c r="L1061" s="1" t="s">
        <v>12680</v>
      </c>
      <c r="M1061" s="1" t="s">
        <v>7390</v>
      </c>
      <c r="N1061" s="1" t="s">
        <v>116</v>
      </c>
      <c r="O1061" s="1" t="s">
        <v>117</v>
      </c>
      <c r="P1061" s="9">
        <v>96950</v>
      </c>
      <c r="Q1061" s="1" t="s">
        <v>118</v>
      </c>
      <c r="S1061" s="1">
        <v>16702337461</v>
      </c>
      <c r="U1061" s="1">
        <v>56132</v>
      </c>
      <c r="V1061" s="1" t="s">
        <v>119</v>
      </c>
      <c r="X1061" s="1" t="s">
        <v>671</v>
      </c>
      <c r="Y1061" s="1" t="s">
        <v>7391</v>
      </c>
      <c r="Z1061" s="1" t="s">
        <v>7392</v>
      </c>
      <c r="AA1061" s="1" t="s">
        <v>373</v>
      </c>
      <c r="AB1061" s="1" t="s">
        <v>570</v>
      </c>
      <c r="AC1061" s="1" t="s">
        <v>10586</v>
      </c>
      <c r="AD1061" s="1" t="s">
        <v>116</v>
      </c>
      <c r="AE1061" s="1" t="s">
        <v>117</v>
      </c>
      <c r="AF1061" s="9">
        <v>96950</v>
      </c>
      <c r="AG1061" s="1" t="s">
        <v>118</v>
      </c>
      <c r="AI1061" s="1">
        <v>16702337461</v>
      </c>
      <c r="AK1061" s="1" t="s">
        <v>575</v>
      </c>
      <c r="BC1061" s="1" t="str">
        <f>"39-5012.00"</f>
        <v>39-5012.00</v>
      </c>
      <c r="BD1061" s="1" t="s">
        <v>1831</v>
      </c>
      <c r="BE1061" s="1" t="s">
        <v>12681</v>
      </c>
      <c r="BF1061" s="1" t="s">
        <v>2053</v>
      </c>
      <c r="BG1061" s="1">
        <v>4</v>
      </c>
      <c r="BH1061" s="1">
        <v>4</v>
      </c>
      <c r="BI1061" s="2">
        <v>44470</v>
      </c>
      <c r="BJ1061" s="2">
        <v>44834</v>
      </c>
      <c r="BK1061" s="2">
        <v>44470</v>
      </c>
      <c r="BL1061" s="2">
        <v>44834</v>
      </c>
      <c r="BM1061" s="1">
        <v>35</v>
      </c>
      <c r="BN1061" s="1">
        <v>0</v>
      </c>
      <c r="BO1061" s="1">
        <v>7</v>
      </c>
      <c r="BP1061" s="1">
        <v>7</v>
      </c>
      <c r="BQ1061" s="1">
        <v>7</v>
      </c>
      <c r="BR1061" s="1">
        <v>7</v>
      </c>
      <c r="BS1061" s="1">
        <v>7</v>
      </c>
      <c r="BT1061" s="1">
        <v>0</v>
      </c>
      <c r="BU1061" s="1" t="str">
        <f>"10:00 AM"</f>
        <v>10:00 AM</v>
      </c>
      <c r="BV1061" s="1" t="str">
        <f>"6:00 PM"</f>
        <v>6:00 PM</v>
      </c>
      <c r="BW1061" s="1" t="s">
        <v>135</v>
      </c>
      <c r="BX1061" s="1">
        <v>0</v>
      </c>
      <c r="BY1061" s="1">
        <v>12</v>
      </c>
      <c r="BZ1061" s="1" t="s">
        <v>112</v>
      </c>
      <c r="CA1061" s="1">
        <v>0</v>
      </c>
      <c r="CB1061" s="4" t="s">
        <v>12682</v>
      </c>
      <c r="CC1061" s="1" t="s">
        <v>669</v>
      </c>
      <c r="CD1061" s="1" t="s">
        <v>7390</v>
      </c>
      <c r="CE1061" s="1" t="s">
        <v>116</v>
      </c>
      <c r="CF1061" s="1" t="s">
        <v>117</v>
      </c>
      <c r="CG1061" s="1">
        <v>96950</v>
      </c>
      <c r="CH1061" s="3">
        <v>8.08</v>
      </c>
      <c r="CI1061" s="3">
        <v>8.08</v>
      </c>
      <c r="CJ1061" s="3">
        <v>12.12</v>
      </c>
      <c r="CK1061" s="3">
        <v>12.12</v>
      </c>
      <c r="CL1061" s="1" t="s">
        <v>137</v>
      </c>
      <c r="CM1061" s="1" t="s">
        <v>582</v>
      </c>
      <c r="CN1061" s="1" t="s">
        <v>139</v>
      </c>
      <c r="CP1061" s="1" t="s">
        <v>112</v>
      </c>
      <c r="CQ1061" s="1" t="s">
        <v>111</v>
      </c>
      <c r="CR1061" s="1" t="s">
        <v>111</v>
      </c>
      <c r="CS1061" s="1" t="s">
        <v>111</v>
      </c>
      <c r="CT1061" s="1" t="s">
        <v>138</v>
      </c>
      <c r="CU1061" s="1" t="s">
        <v>111</v>
      </c>
      <c r="CV1061" s="1" t="s">
        <v>138</v>
      </c>
      <c r="CW1061" s="1" t="s">
        <v>583</v>
      </c>
      <c r="CX1061" s="1">
        <v>16707837461</v>
      </c>
      <c r="CY1061" s="1" t="s">
        <v>575</v>
      </c>
      <c r="CZ1061" s="1" t="s">
        <v>428</v>
      </c>
      <c r="DA1061" s="1" t="s">
        <v>111</v>
      </c>
      <c r="DB1061" s="1" t="s">
        <v>112</v>
      </c>
    </row>
    <row r="1062" spans="1:111" ht="15.6" customHeight="1" x14ac:dyDescent="0.25">
      <c r="A1062" s="1" t="s">
        <v>12683</v>
      </c>
      <c r="B1062" s="1" t="s">
        <v>238</v>
      </c>
      <c r="C1062" s="2">
        <v>44326.960542013891</v>
      </c>
      <c r="D1062" s="2">
        <v>44355</v>
      </c>
      <c r="E1062" s="1" t="s">
        <v>110</v>
      </c>
      <c r="F1062" s="2">
        <v>44468.833333333336</v>
      </c>
      <c r="G1062" s="1" t="s">
        <v>112</v>
      </c>
      <c r="H1062" s="1" t="s">
        <v>112</v>
      </c>
      <c r="I1062" s="1" t="s">
        <v>112</v>
      </c>
      <c r="J1062" s="1" t="s">
        <v>3718</v>
      </c>
      <c r="K1062" s="1" t="s">
        <v>3719</v>
      </c>
      <c r="L1062" s="1" t="s">
        <v>12684</v>
      </c>
      <c r="N1062" s="1" t="s">
        <v>116</v>
      </c>
      <c r="O1062" s="1" t="s">
        <v>117</v>
      </c>
      <c r="P1062" s="9">
        <v>96950</v>
      </c>
      <c r="Q1062" s="1" t="s">
        <v>118</v>
      </c>
      <c r="R1062" s="1" t="s">
        <v>138</v>
      </c>
      <c r="S1062" s="1">
        <v>16702350064</v>
      </c>
      <c r="U1062" s="1">
        <v>236220</v>
      </c>
      <c r="V1062" s="1" t="s">
        <v>119</v>
      </c>
      <c r="X1062" s="1" t="s">
        <v>3721</v>
      </c>
      <c r="Y1062" s="1" t="s">
        <v>3722</v>
      </c>
      <c r="Z1062" s="1" t="s">
        <v>385</v>
      </c>
      <c r="AA1062" s="1" t="s">
        <v>973</v>
      </c>
      <c r="AB1062" s="1" t="s">
        <v>12684</v>
      </c>
      <c r="AD1062" s="1" t="s">
        <v>116</v>
      </c>
      <c r="AE1062" s="1" t="s">
        <v>117</v>
      </c>
      <c r="AF1062" s="9">
        <v>96950</v>
      </c>
      <c r="AG1062" s="1" t="s">
        <v>118</v>
      </c>
      <c r="AH1062" s="1" t="s">
        <v>138</v>
      </c>
      <c r="AI1062" s="1">
        <v>16702350064</v>
      </c>
      <c r="AK1062" s="1" t="s">
        <v>3723</v>
      </c>
      <c r="BC1062" s="1" t="str">
        <f>"49-9071.00"</f>
        <v>49-9071.00</v>
      </c>
      <c r="BD1062" s="1" t="s">
        <v>214</v>
      </c>
      <c r="BE1062" s="1" t="s">
        <v>12685</v>
      </c>
      <c r="BF1062" s="1" t="s">
        <v>4443</v>
      </c>
      <c r="BG1062" s="1">
        <v>1</v>
      </c>
      <c r="BH1062" s="1">
        <v>1</v>
      </c>
      <c r="BI1062" s="2">
        <v>44470</v>
      </c>
      <c r="BJ1062" s="2">
        <v>44834</v>
      </c>
      <c r="BK1062" s="2">
        <v>44470</v>
      </c>
      <c r="BL1062" s="2">
        <v>44834</v>
      </c>
      <c r="BM1062" s="1">
        <v>40</v>
      </c>
      <c r="BN1062" s="1">
        <v>0</v>
      </c>
      <c r="BO1062" s="1">
        <v>8</v>
      </c>
      <c r="BP1062" s="1">
        <v>8</v>
      </c>
      <c r="BQ1062" s="1">
        <v>8</v>
      </c>
      <c r="BR1062" s="1">
        <v>8</v>
      </c>
      <c r="BS1062" s="1">
        <v>8</v>
      </c>
      <c r="BT1062" s="1">
        <v>0</v>
      </c>
      <c r="BU1062" s="1" t="str">
        <f>"8:00 AM"</f>
        <v>8:00 AM</v>
      </c>
      <c r="BV1062" s="1" t="str">
        <f>"5:00 PM"</f>
        <v>5:00 PM</v>
      </c>
      <c r="BW1062" s="1" t="s">
        <v>135</v>
      </c>
      <c r="BX1062" s="1">
        <v>0</v>
      </c>
      <c r="BY1062" s="1">
        <v>24</v>
      </c>
      <c r="BZ1062" s="1" t="s">
        <v>112</v>
      </c>
      <c r="CB1062" s="1" t="s">
        <v>12686</v>
      </c>
      <c r="CC1062" s="1" t="s">
        <v>3720</v>
      </c>
      <c r="CE1062" s="1" t="s">
        <v>116</v>
      </c>
      <c r="CF1062" s="1" t="s">
        <v>117</v>
      </c>
      <c r="CG1062" s="1">
        <v>96950</v>
      </c>
      <c r="CH1062" s="3">
        <v>8.7100000000000009</v>
      </c>
      <c r="CI1062" s="3">
        <v>8.7100000000000009</v>
      </c>
      <c r="CJ1062" s="3">
        <v>13.07</v>
      </c>
      <c r="CK1062" s="3">
        <v>13.07</v>
      </c>
      <c r="CL1062" s="1" t="s">
        <v>137</v>
      </c>
      <c r="CN1062" s="1" t="s">
        <v>139</v>
      </c>
      <c r="CP1062" s="1" t="s">
        <v>112</v>
      </c>
      <c r="CQ1062" s="1" t="s">
        <v>111</v>
      </c>
      <c r="CR1062" s="1" t="s">
        <v>112</v>
      </c>
      <c r="CS1062" s="1" t="s">
        <v>111</v>
      </c>
      <c r="CT1062" s="1" t="s">
        <v>138</v>
      </c>
      <c r="CU1062" s="1" t="s">
        <v>111</v>
      </c>
      <c r="CV1062" s="1" t="s">
        <v>138</v>
      </c>
      <c r="CW1062" s="1" t="s">
        <v>3726</v>
      </c>
      <c r="CX1062" s="1">
        <v>16702350064</v>
      </c>
      <c r="CY1062" s="1" t="s">
        <v>3723</v>
      </c>
      <c r="CZ1062" s="1" t="s">
        <v>138</v>
      </c>
      <c r="DA1062" s="1" t="s">
        <v>111</v>
      </c>
      <c r="DB1062" s="1" t="s">
        <v>112</v>
      </c>
    </row>
    <row r="1063" spans="1:111" ht="15.6" customHeight="1" x14ac:dyDescent="0.25">
      <c r="A1063" s="1" t="s">
        <v>12687</v>
      </c>
      <c r="B1063" s="1" t="s">
        <v>238</v>
      </c>
      <c r="C1063" s="2">
        <v>44292.980020949071</v>
      </c>
      <c r="D1063" s="2">
        <v>44333</v>
      </c>
      <c r="E1063" s="1" t="s">
        <v>110</v>
      </c>
      <c r="F1063" s="2">
        <v>44468.833333333336</v>
      </c>
      <c r="G1063" s="1" t="s">
        <v>112</v>
      </c>
      <c r="H1063" s="1" t="s">
        <v>112</v>
      </c>
      <c r="I1063" s="1" t="s">
        <v>112</v>
      </c>
      <c r="J1063" s="1" t="s">
        <v>6893</v>
      </c>
      <c r="K1063" s="1" t="s">
        <v>6894</v>
      </c>
      <c r="L1063" s="1" t="s">
        <v>1051</v>
      </c>
      <c r="N1063" s="1" t="s">
        <v>116</v>
      </c>
      <c r="O1063" s="1" t="s">
        <v>117</v>
      </c>
      <c r="P1063" s="9">
        <v>96950</v>
      </c>
      <c r="Q1063" s="1" t="s">
        <v>118</v>
      </c>
      <c r="S1063" s="1">
        <v>16702358778</v>
      </c>
      <c r="U1063" s="1">
        <v>493110</v>
      </c>
      <c r="V1063" s="1" t="s">
        <v>119</v>
      </c>
      <c r="X1063" s="1" t="s">
        <v>1052</v>
      </c>
      <c r="Y1063" s="1" t="s">
        <v>1053</v>
      </c>
      <c r="Z1063" s="1" t="s">
        <v>1054</v>
      </c>
      <c r="AA1063" s="1" t="s">
        <v>373</v>
      </c>
      <c r="AB1063" s="1" t="s">
        <v>1051</v>
      </c>
      <c r="AD1063" s="1" t="s">
        <v>116</v>
      </c>
      <c r="AE1063" s="1" t="s">
        <v>117</v>
      </c>
      <c r="AF1063" s="9">
        <v>96950</v>
      </c>
      <c r="AG1063" s="1" t="s">
        <v>118</v>
      </c>
      <c r="AI1063" s="1">
        <v>16702358778</v>
      </c>
      <c r="AK1063" s="1" t="s">
        <v>1055</v>
      </c>
      <c r="BC1063" s="1" t="str">
        <f>"41-1011.00"</f>
        <v>41-1011.00</v>
      </c>
      <c r="BD1063" s="1" t="s">
        <v>975</v>
      </c>
      <c r="BE1063" s="1" t="s">
        <v>12688</v>
      </c>
      <c r="BF1063" s="1" t="s">
        <v>12689</v>
      </c>
      <c r="BG1063" s="1">
        <v>1</v>
      </c>
      <c r="BH1063" s="1">
        <v>1</v>
      </c>
      <c r="BI1063" s="2">
        <v>44470</v>
      </c>
      <c r="BJ1063" s="2">
        <v>44834</v>
      </c>
      <c r="BK1063" s="2">
        <v>44470</v>
      </c>
      <c r="BL1063" s="2">
        <v>44834</v>
      </c>
      <c r="BM1063" s="1">
        <v>40</v>
      </c>
      <c r="BN1063" s="1">
        <v>0</v>
      </c>
      <c r="BO1063" s="1">
        <v>8</v>
      </c>
      <c r="BP1063" s="1">
        <v>8</v>
      </c>
      <c r="BQ1063" s="1">
        <v>8</v>
      </c>
      <c r="BR1063" s="1">
        <v>8</v>
      </c>
      <c r="BS1063" s="1">
        <v>8</v>
      </c>
      <c r="BT1063" s="1">
        <v>0</v>
      </c>
      <c r="BU1063" s="1" t="str">
        <f>"8:00 AM"</f>
        <v>8:00 AM</v>
      </c>
      <c r="BV1063" s="1" t="str">
        <f>"5:00 PM"</f>
        <v>5:00 PM</v>
      </c>
      <c r="BW1063" s="1" t="s">
        <v>135</v>
      </c>
      <c r="BX1063" s="1">
        <v>0</v>
      </c>
      <c r="BY1063" s="1">
        <v>6</v>
      </c>
      <c r="BZ1063" s="1" t="s">
        <v>112</v>
      </c>
      <c r="CA1063" s="1">
        <v>0</v>
      </c>
      <c r="CB1063" s="1" t="s">
        <v>12690</v>
      </c>
      <c r="CC1063" s="1" t="s">
        <v>12691</v>
      </c>
      <c r="CE1063" s="1" t="s">
        <v>167</v>
      </c>
      <c r="CF1063" s="1" t="s">
        <v>117</v>
      </c>
      <c r="CG1063" s="1">
        <v>96950</v>
      </c>
      <c r="CH1063" s="3">
        <v>9.98</v>
      </c>
      <c r="CI1063" s="3">
        <v>11</v>
      </c>
      <c r="CJ1063" s="3">
        <v>14.97</v>
      </c>
      <c r="CK1063" s="3">
        <v>16.5</v>
      </c>
      <c r="CL1063" s="1" t="s">
        <v>137</v>
      </c>
      <c r="CM1063" s="1" t="s">
        <v>168</v>
      </c>
      <c r="CN1063" s="1" t="s">
        <v>139</v>
      </c>
      <c r="CP1063" s="1" t="s">
        <v>112</v>
      </c>
      <c r="CQ1063" s="1" t="s">
        <v>111</v>
      </c>
      <c r="CR1063" s="1" t="s">
        <v>111</v>
      </c>
      <c r="CS1063" s="1" t="s">
        <v>111</v>
      </c>
      <c r="CT1063" s="1" t="s">
        <v>138</v>
      </c>
      <c r="CU1063" s="1" t="s">
        <v>111</v>
      </c>
      <c r="CV1063" s="1" t="s">
        <v>111</v>
      </c>
      <c r="CW1063" s="1" t="s">
        <v>1059</v>
      </c>
      <c r="CX1063" s="1">
        <v>16702358778</v>
      </c>
      <c r="CY1063" s="1" t="s">
        <v>1055</v>
      </c>
      <c r="CZ1063" s="1" t="s">
        <v>138</v>
      </c>
      <c r="DA1063" s="1" t="s">
        <v>111</v>
      </c>
      <c r="DB1063" s="1" t="s">
        <v>112</v>
      </c>
    </row>
    <row r="1064" spans="1:111" ht="15.6" customHeight="1" x14ac:dyDescent="0.25">
      <c r="A1064" s="1" t="s">
        <v>12692</v>
      </c>
      <c r="B1064" s="1" t="s">
        <v>238</v>
      </c>
      <c r="C1064" s="2">
        <v>44293.017352199073</v>
      </c>
      <c r="D1064" s="2">
        <v>44333</v>
      </c>
      <c r="E1064" s="1" t="s">
        <v>180</v>
      </c>
      <c r="G1064" s="1" t="s">
        <v>112</v>
      </c>
      <c r="H1064" s="1" t="s">
        <v>112</v>
      </c>
      <c r="I1064" s="1" t="s">
        <v>112</v>
      </c>
      <c r="J1064" s="1" t="s">
        <v>12693</v>
      </c>
      <c r="L1064" s="1" t="s">
        <v>12694</v>
      </c>
      <c r="M1064" s="1" t="s">
        <v>12695</v>
      </c>
      <c r="N1064" s="1" t="s">
        <v>116</v>
      </c>
      <c r="O1064" s="1" t="s">
        <v>117</v>
      </c>
      <c r="P1064" s="9">
        <v>96950</v>
      </c>
      <c r="Q1064" s="1" t="s">
        <v>118</v>
      </c>
      <c r="S1064" s="1">
        <v>16702341667</v>
      </c>
      <c r="U1064" s="1">
        <v>56152</v>
      </c>
      <c r="V1064" s="1" t="s">
        <v>119</v>
      </c>
      <c r="X1064" s="1" t="s">
        <v>385</v>
      </c>
      <c r="Y1064" s="1" t="s">
        <v>5043</v>
      </c>
      <c r="Z1064" s="1" t="s">
        <v>5044</v>
      </c>
      <c r="AA1064" s="1" t="s">
        <v>387</v>
      </c>
      <c r="AB1064" s="1" t="s">
        <v>12694</v>
      </c>
      <c r="AC1064" s="1" t="s">
        <v>12696</v>
      </c>
      <c r="AD1064" s="1" t="s">
        <v>116</v>
      </c>
      <c r="AE1064" s="1" t="s">
        <v>117</v>
      </c>
      <c r="AF1064" s="9">
        <v>96950</v>
      </c>
      <c r="AG1064" s="1" t="s">
        <v>118</v>
      </c>
      <c r="AI1064" s="1">
        <v>16702341667</v>
      </c>
      <c r="AK1064" s="1" t="s">
        <v>12697</v>
      </c>
      <c r="BC1064" s="1" t="str">
        <f>"39-1021.00"</f>
        <v>39-1021.00</v>
      </c>
      <c r="BD1064" s="1" t="s">
        <v>6915</v>
      </c>
      <c r="BE1064" s="1" t="s">
        <v>12698</v>
      </c>
      <c r="BF1064" s="1" t="s">
        <v>7443</v>
      </c>
      <c r="BG1064" s="1">
        <v>1</v>
      </c>
      <c r="BH1064" s="1">
        <v>1</v>
      </c>
      <c r="BI1064" s="2">
        <v>44411</v>
      </c>
      <c r="BJ1064" s="2">
        <v>44777</v>
      </c>
      <c r="BK1064" s="2">
        <v>44411</v>
      </c>
      <c r="BL1064" s="2">
        <v>44777</v>
      </c>
      <c r="BM1064" s="1">
        <v>40</v>
      </c>
      <c r="BN1064" s="1">
        <v>0</v>
      </c>
      <c r="BO1064" s="1">
        <v>8</v>
      </c>
      <c r="BP1064" s="1">
        <v>8</v>
      </c>
      <c r="BQ1064" s="1">
        <v>8</v>
      </c>
      <c r="BR1064" s="1">
        <v>8</v>
      </c>
      <c r="BS1064" s="1">
        <v>8</v>
      </c>
      <c r="BT1064" s="1">
        <v>0</v>
      </c>
      <c r="BU1064" s="1" t="str">
        <f>"9:00 AM"</f>
        <v>9:00 AM</v>
      </c>
      <c r="BV1064" s="1" t="str">
        <f>"6:00 PM"</f>
        <v>6:00 PM</v>
      </c>
      <c r="BW1064" s="1" t="s">
        <v>135</v>
      </c>
      <c r="BX1064" s="1">
        <v>0</v>
      </c>
      <c r="BY1064" s="1">
        <v>24</v>
      </c>
      <c r="BZ1064" s="1" t="s">
        <v>111</v>
      </c>
      <c r="CA1064" s="1">
        <v>4</v>
      </c>
      <c r="CB1064" s="1" t="s">
        <v>12699</v>
      </c>
      <c r="CC1064" s="1" t="s">
        <v>7719</v>
      </c>
      <c r="CD1064" s="1" t="s">
        <v>12695</v>
      </c>
      <c r="CE1064" s="1" t="s">
        <v>157</v>
      </c>
      <c r="CF1064" s="1" t="s">
        <v>117</v>
      </c>
      <c r="CG1064" s="1">
        <v>96950</v>
      </c>
      <c r="CH1064" s="3">
        <v>15.41</v>
      </c>
      <c r="CI1064" s="3">
        <v>15.41</v>
      </c>
      <c r="CJ1064" s="3">
        <v>23.12</v>
      </c>
      <c r="CK1064" s="3">
        <v>23.12</v>
      </c>
      <c r="CL1064" s="1" t="s">
        <v>137</v>
      </c>
      <c r="CN1064" s="1" t="s">
        <v>139</v>
      </c>
      <c r="CP1064" s="1" t="s">
        <v>112</v>
      </c>
      <c r="CQ1064" s="1" t="s">
        <v>111</v>
      </c>
      <c r="CR1064" s="1" t="s">
        <v>112</v>
      </c>
      <c r="CS1064" s="1" t="s">
        <v>111</v>
      </c>
      <c r="CT1064" s="1" t="s">
        <v>138</v>
      </c>
      <c r="CU1064" s="1" t="s">
        <v>111</v>
      </c>
      <c r="CV1064" s="1" t="s">
        <v>138</v>
      </c>
      <c r="CW1064" s="1" t="s">
        <v>4152</v>
      </c>
      <c r="CX1064" s="1">
        <v>16702341667</v>
      </c>
      <c r="CY1064" s="1" t="s">
        <v>12697</v>
      </c>
      <c r="CZ1064" s="1" t="s">
        <v>138</v>
      </c>
      <c r="DA1064" s="1" t="s">
        <v>111</v>
      </c>
      <c r="DB1064" s="1" t="s">
        <v>112</v>
      </c>
    </row>
    <row r="1065" spans="1:111" ht="15.6" customHeight="1" x14ac:dyDescent="0.25">
      <c r="A1065" s="1" t="s">
        <v>12700</v>
      </c>
      <c r="B1065" s="1" t="s">
        <v>238</v>
      </c>
      <c r="C1065" s="2">
        <v>44339.057595138889</v>
      </c>
      <c r="D1065" s="2">
        <v>44378</v>
      </c>
      <c r="E1065" s="1" t="s">
        <v>110</v>
      </c>
      <c r="F1065" s="2">
        <v>44468.833333333336</v>
      </c>
      <c r="G1065" s="1" t="s">
        <v>112</v>
      </c>
      <c r="H1065" s="1" t="s">
        <v>112</v>
      </c>
      <c r="I1065" s="1" t="s">
        <v>112</v>
      </c>
      <c r="J1065" s="1" t="s">
        <v>12701</v>
      </c>
      <c r="K1065" s="1" t="s">
        <v>12702</v>
      </c>
      <c r="L1065" s="1" t="s">
        <v>12703</v>
      </c>
      <c r="M1065" s="1" t="s">
        <v>12704</v>
      </c>
      <c r="N1065" s="1" t="s">
        <v>116</v>
      </c>
      <c r="O1065" s="1" t="s">
        <v>117</v>
      </c>
      <c r="P1065" s="9">
        <v>96950</v>
      </c>
      <c r="Q1065" s="1" t="s">
        <v>118</v>
      </c>
      <c r="S1065" s="1">
        <v>16702347236</v>
      </c>
      <c r="U1065" s="1">
        <v>72251</v>
      </c>
      <c r="V1065" s="1" t="s">
        <v>119</v>
      </c>
      <c r="X1065" s="1" t="s">
        <v>12705</v>
      </c>
      <c r="Y1065" s="1" t="s">
        <v>12706</v>
      </c>
      <c r="Z1065" s="1" t="s">
        <v>12707</v>
      </c>
      <c r="AA1065" s="1" t="s">
        <v>245</v>
      </c>
      <c r="AB1065" s="1" t="s">
        <v>12704</v>
      </c>
      <c r="AC1065" s="1" t="s">
        <v>12708</v>
      </c>
      <c r="AD1065" s="1" t="s">
        <v>116</v>
      </c>
      <c r="AE1065" s="1" t="s">
        <v>117</v>
      </c>
      <c r="AF1065" s="9">
        <v>96950</v>
      </c>
      <c r="AG1065" s="1" t="s">
        <v>118</v>
      </c>
      <c r="AI1065" s="1">
        <v>16702347236</v>
      </c>
      <c r="AK1065" s="1" t="s">
        <v>12709</v>
      </c>
      <c r="BC1065" s="1" t="str">
        <f>"35-2014.00"</f>
        <v>35-2014.00</v>
      </c>
      <c r="BD1065" s="1" t="s">
        <v>152</v>
      </c>
      <c r="BE1065" s="1" t="s">
        <v>12710</v>
      </c>
      <c r="BF1065" s="1" t="s">
        <v>154</v>
      </c>
      <c r="BG1065" s="1">
        <v>1</v>
      </c>
      <c r="BH1065" s="1">
        <v>1</v>
      </c>
      <c r="BI1065" s="2">
        <v>44470</v>
      </c>
      <c r="BJ1065" s="2">
        <v>44834</v>
      </c>
      <c r="BK1065" s="2">
        <v>44470</v>
      </c>
      <c r="BL1065" s="2">
        <v>44834</v>
      </c>
      <c r="BM1065" s="1">
        <v>35</v>
      </c>
      <c r="BN1065" s="1">
        <v>8</v>
      </c>
      <c r="BO1065" s="1">
        <v>0</v>
      </c>
      <c r="BP1065" s="1">
        <v>7</v>
      </c>
      <c r="BQ1065" s="1">
        <v>7</v>
      </c>
      <c r="BR1065" s="1">
        <v>5</v>
      </c>
      <c r="BS1065" s="1">
        <v>0</v>
      </c>
      <c r="BT1065" s="1">
        <v>8</v>
      </c>
      <c r="BU1065" s="1" t="str">
        <f>"8:00 AM"</f>
        <v>8:00 AM</v>
      </c>
      <c r="BV1065" s="1" t="str">
        <f>"5:00 PM"</f>
        <v>5:00 PM</v>
      </c>
      <c r="BW1065" s="1" t="s">
        <v>135</v>
      </c>
      <c r="BX1065" s="1">
        <v>0</v>
      </c>
      <c r="BY1065" s="1">
        <v>12</v>
      </c>
      <c r="BZ1065" s="1" t="s">
        <v>112</v>
      </c>
      <c r="CB1065" s="1" t="s">
        <v>12711</v>
      </c>
      <c r="CC1065" s="1" t="s">
        <v>12703</v>
      </c>
      <c r="CD1065" s="1" t="s">
        <v>12704</v>
      </c>
      <c r="CE1065" s="1" t="s">
        <v>116</v>
      </c>
      <c r="CF1065" s="1" t="s">
        <v>117</v>
      </c>
      <c r="CG1065" s="1">
        <v>96950</v>
      </c>
      <c r="CH1065" s="3">
        <v>8.68</v>
      </c>
      <c r="CI1065" s="3">
        <v>8.68</v>
      </c>
      <c r="CJ1065" s="3">
        <v>13.02</v>
      </c>
      <c r="CK1065" s="3">
        <v>13.02</v>
      </c>
      <c r="CL1065" s="1" t="s">
        <v>137</v>
      </c>
      <c r="CN1065" s="1" t="s">
        <v>139</v>
      </c>
      <c r="CP1065" s="1" t="s">
        <v>112</v>
      </c>
      <c r="CQ1065" s="1" t="s">
        <v>111</v>
      </c>
      <c r="CR1065" s="1" t="s">
        <v>112</v>
      </c>
      <c r="CS1065" s="1" t="s">
        <v>111</v>
      </c>
      <c r="CT1065" s="1" t="s">
        <v>138</v>
      </c>
      <c r="CU1065" s="1" t="s">
        <v>111</v>
      </c>
      <c r="CV1065" s="1" t="s">
        <v>138</v>
      </c>
      <c r="CW1065" s="1" t="s">
        <v>4265</v>
      </c>
      <c r="CX1065" s="1">
        <v>16702347236</v>
      </c>
      <c r="CY1065" s="1" t="s">
        <v>12709</v>
      </c>
      <c r="CZ1065" s="1" t="s">
        <v>138</v>
      </c>
      <c r="DA1065" s="1" t="s">
        <v>111</v>
      </c>
      <c r="DB1065" s="1" t="s">
        <v>112</v>
      </c>
      <c r="DC1065" s="1" t="s">
        <v>12705</v>
      </c>
      <c r="DD1065" s="1" t="s">
        <v>12706</v>
      </c>
      <c r="DE1065" s="1" t="s">
        <v>1747</v>
      </c>
      <c r="DF1065" s="1" t="s">
        <v>12701</v>
      </c>
      <c r="DG1065" s="1" t="s">
        <v>12709</v>
      </c>
    </row>
    <row r="1066" spans="1:111" ht="15.6" customHeight="1" x14ac:dyDescent="0.25">
      <c r="A1066" s="1" t="s">
        <v>12712</v>
      </c>
      <c r="B1066" s="1" t="s">
        <v>238</v>
      </c>
      <c r="C1066" s="2">
        <v>44324.36521747685</v>
      </c>
      <c r="D1066" s="2">
        <v>44356</v>
      </c>
      <c r="E1066" s="1" t="s">
        <v>110</v>
      </c>
      <c r="F1066" s="2">
        <v>44468.833333333336</v>
      </c>
      <c r="G1066" s="1" t="s">
        <v>112</v>
      </c>
      <c r="H1066" s="1" t="s">
        <v>112</v>
      </c>
      <c r="I1066" s="1" t="s">
        <v>112</v>
      </c>
      <c r="J1066" s="1" t="s">
        <v>12713</v>
      </c>
      <c r="K1066" s="1" t="s">
        <v>12714</v>
      </c>
      <c r="L1066" s="1" t="s">
        <v>5319</v>
      </c>
      <c r="M1066" s="1" t="s">
        <v>138</v>
      </c>
      <c r="N1066" s="1" t="s">
        <v>116</v>
      </c>
      <c r="O1066" s="1" t="s">
        <v>117</v>
      </c>
      <c r="P1066" s="9">
        <v>96950</v>
      </c>
      <c r="Q1066" s="1" t="s">
        <v>118</v>
      </c>
      <c r="R1066" s="1" t="s">
        <v>242</v>
      </c>
      <c r="S1066" s="1">
        <v>16702879975</v>
      </c>
      <c r="U1066" s="1">
        <v>4451</v>
      </c>
      <c r="V1066" s="1" t="s">
        <v>119</v>
      </c>
      <c r="X1066" s="1" t="s">
        <v>12715</v>
      </c>
      <c r="Y1066" s="1" t="s">
        <v>12716</v>
      </c>
      <c r="AA1066" s="1" t="s">
        <v>973</v>
      </c>
      <c r="AB1066" s="1" t="s">
        <v>5319</v>
      </c>
      <c r="AC1066" s="1" t="s">
        <v>138</v>
      </c>
      <c r="AD1066" s="1" t="s">
        <v>116</v>
      </c>
      <c r="AE1066" s="1" t="s">
        <v>117</v>
      </c>
      <c r="AF1066" s="9">
        <v>96950</v>
      </c>
      <c r="AG1066" s="1" t="s">
        <v>118</v>
      </c>
      <c r="AH1066" s="1" t="s">
        <v>242</v>
      </c>
      <c r="AI1066" s="1">
        <v>16702879975</v>
      </c>
      <c r="AK1066" s="1" t="s">
        <v>12717</v>
      </c>
      <c r="BC1066" s="1" t="str">
        <f>"11-1021.00"</f>
        <v>11-1021.00</v>
      </c>
      <c r="BD1066" s="1" t="s">
        <v>248</v>
      </c>
      <c r="BE1066" s="1" t="s">
        <v>12718</v>
      </c>
      <c r="BF1066" s="1" t="s">
        <v>964</v>
      </c>
      <c r="BG1066" s="1">
        <v>1</v>
      </c>
      <c r="BH1066" s="1">
        <v>1</v>
      </c>
      <c r="BI1066" s="2">
        <v>44470</v>
      </c>
      <c r="BJ1066" s="2">
        <v>44834</v>
      </c>
      <c r="BK1066" s="2">
        <v>44470</v>
      </c>
      <c r="BL1066" s="2">
        <v>44834</v>
      </c>
      <c r="BM1066" s="1">
        <v>35</v>
      </c>
      <c r="BN1066" s="1">
        <v>0</v>
      </c>
      <c r="BO1066" s="1">
        <v>7</v>
      </c>
      <c r="BP1066" s="1">
        <v>7</v>
      </c>
      <c r="BQ1066" s="1">
        <v>7</v>
      </c>
      <c r="BR1066" s="1">
        <v>7</v>
      </c>
      <c r="BS1066" s="1">
        <v>7</v>
      </c>
      <c r="BT1066" s="1">
        <v>0</v>
      </c>
      <c r="BU1066" s="1" t="str">
        <f>"9:00 AM"</f>
        <v>9:00 AM</v>
      </c>
      <c r="BV1066" s="1" t="str">
        <f>"5:00 PM"</f>
        <v>5:00 PM</v>
      </c>
      <c r="BW1066" s="1" t="s">
        <v>135</v>
      </c>
      <c r="BX1066" s="1">
        <v>0</v>
      </c>
      <c r="BY1066" s="1">
        <v>36</v>
      </c>
      <c r="BZ1066" s="1" t="s">
        <v>111</v>
      </c>
      <c r="CA1066" s="1">
        <v>3</v>
      </c>
      <c r="CB1066" s="4" t="s">
        <v>12719</v>
      </c>
      <c r="CC1066" s="1" t="s">
        <v>5319</v>
      </c>
      <c r="CD1066" s="1" t="s">
        <v>138</v>
      </c>
      <c r="CE1066" s="1" t="s">
        <v>116</v>
      </c>
      <c r="CF1066" s="1" t="s">
        <v>117</v>
      </c>
      <c r="CG1066" s="1">
        <v>96950</v>
      </c>
      <c r="CH1066" s="3">
        <v>22.55</v>
      </c>
      <c r="CI1066" s="3">
        <v>22.55</v>
      </c>
      <c r="CL1066" s="1" t="s">
        <v>137</v>
      </c>
      <c r="CM1066" s="1" t="s">
        <v>12720</v>
      </c>
      <c r="CN1066" s="1" t="s">
        <v>139</v>
      </c>
      <c r="CP1066" s="1" t="s">
        <v>112</v>
      </c>
      <c r="CQ1066" s="1" t="s">
        <v>111</v>
      </c>
      <c r="CR1066" s="1" t="s">
        <v>112</v>
      </c>
      <c r="CS1066" s="1" t="s">
        <v>112</v>
      </c>
      <c r="CT1066" s="1" t="s">
        <v>138</v>
      </c>
      <c r="CU1066" s="1" t="s">
        <v>111</v>
      </c>
      <c r="CV1066" s="1" t="s">
        <v>138</v>
      </c>
      <c r="CW1066" s="1" t="s">
        <v>980</v>
      </c>
      <c r="CX1066" s="1">
        <v>16702879975</v>
      </c>
      <c r="CY1066" s="1" t="s">
        <v>12721</v>
      </c>
      <c r="CZ1066" s="1" t="s">
        <v>138</v>
      </c>
      <c r="DA1066" s="1" t="s">
        <v>111</v>
      </c>
      <c r="DB1066" s="1" t="s">
        <v>112</v>
      </c>
    </row>
    <row r="1067" spans="1:111" ht="15.6" customHeight="1" x14ac:dyDescent="0.25">
      <c r="A1067" s="1" t="s">
        <v>12722</v>
      </c>
      <c r="B1067" s="1" t="s">
        <v>238</v>
      </c>
      <c r="C1067" s="2">
        <v>44378.371090624998</v>
      </c>
      <c r="D1067" s="2">
        <v>44421</v>
      </c>
      <c r="E1067" s="1" t="s">
        <v>180</v>
      </c>
      <c r="G1067" s="1" t="s">
        <v>112</v>
      </c>
      <c r="H1067" s="1" t="s">
        <v>112</v>
      </c>
      <c r="I1067" s="1" t="s">
        <v>112</v>
      </c>
      <c r="J1067" s="1" t="s">
        <v>1353</v>
      </c>
      <c r="K1067" s="1" t="s">
        <v>1354</v>
      </c>
      <c r="L1067" s="1" t="s">
        <v>1356</v>
      </c>
      <c r="N1067" s="1" t="s">
        <v>116</v>
      </c>
      <c r="O1067" s="1" t="s">
        <v>117</v>
      </c>
      <c r="P1067" s="9">
        <v>96950</v>
      </c>
      <c r="Q1067" s="1" t="s">
        <v>118</v>
      </c>
      <c r="S1067" s="1">
        <v>16702872161</v>
      </c>
      <c r="U1067" s="1">
        <v>561612</v>
      </c>
      <c r="V1067" s="1" t="s">
        <v>119</v>
      </c>
      <c r="X1067" s="1" t="s">
        <v>12723</v>
      </c>
      <c r="Y1067" s="1" t="s">
        <v>1358</v>
      </c>
      <c r="AA1067" s="1" t="s">
        <v>973</v>
      </c>
      <c r="AB1067" s="1" t="s">
        <v>1355</v>
      </c>
      <c r="AD1067" s="1" t="s">
        <v>116</v>
      </c>
      <c r="AE1067" s="1" t="s">
        <v>117</v>
      </c>
      <c r="AF1067" s="9">
        <v>96950</v>
      </c>
      <c r="AG1067" s="1" t="s">
        <v>118</v>
      </c>
      <c r="AI1067" s="1">
        <v>16702872161</v>
      </c>
      <c r="AK1067" s="1" t="s">
        <v>1359</v>
      </c>
      <c r="BC1067" s="1" t="str">
        <f>"33-9032.00"</f>
        <v>33-9032.00</v>
      </c>
      <c r="BD1067" s="1" t="s">
        <v>1360</v>
      </c>
      <c r="BE1067" s="1" t="s">
        <v>12724</v>
      </c>
      <c r="BF1067" s="1" t="s">
        <v>1362</v>
      </c>
      <c r="BG1067" s="1">
        <v>2</v>
      </c>
      <c r="BH1067" s="1">
        <v>2</v>
      </c>
      <c r="BI1067" s="2">
        <v>44470</v>
      </c>
      <c r="BJ1067" s="2">
        <v>44834</v>
      </c>
      <c r="BK1067" s="2">
        <v>44470</v>
      </c>
      <c r="BL1067" s="2">
        <v>44834</v>
      </c>
      <c r="BM1067" s="1">
        <v>35</v>
      </c>
      <c r="BN1067" s="1">
        <v>0</v>
      </c>
      <c r="BO1067" s="1">
        <v>7</v>
      </c>
      <c r="BP1067" s="1">
        <v>7</v>
      </c>
      <c r="BQ1067" s="1">
        <v>7</v>
      </c>
      <c r="BR1067" s="1">
        <v>7</v>
      </c>
      <c r="BS1067" s="1">
        <v>7</v>
      </c>
      <c r="BT1067" s="1">
        <v>0</v>
      </c>
      <c r="BU1067" s="1" t="str">
        <f t="shared" ref="BU1067:BU1073" si="32">"8:00 AM"</f>
        <v>8:00 AM</v>
      </c>
      <c r="BV1067" s="1" t="str">
        <f>"4:00 PM"</f>
        <v>4:00 PM</v>
      </c>
      <c r="BW1067" s="1" t="s">
        <v>135</v>
      </c>
      <c r="BX1067" s="1">
        <v>0</v>
      </c>
      <c r="BY1067" s="1">
        <v>12</v>
      </c>
      <c r="BZ1067" s="1" t="s">
        <v>112</v>
      </c>
      <c r="CB1067" s="1" t="s">
        <v>1363</v>
      </c>
      <c r="CC1067" s="1" t="s">
        <v>1355</v>
      </c>
      <c r="CD1067" s="1" t="s">
        <v>1356</v>
      </c>
      <c r="CE1067" s="1" t="s">
        <v>116</v>
      </c>
      <c r="CF1067" s="1" t="s">
        <v>117</v>
      </c>
      <c r="CG1067" s="1">
        <v>96950</v>
      </c>
      <c r="CH1067" s="3">
        <v>7.7</v>
      </c>
      <c r="CI1067" s="3">
        <v>7.7</v>
      </c>
      <c r="CJ1067" s="3">
        <v>11.55</v>
      </c>
      <c r="CK1067" s="3">
        <v>11.55</v>
      </c>
      <c r="CL1067" s="1" t="s">
        <v>137</v>
      </c>
      <c r="CM1067" s="1" t="s">
        <v>168</v>
      </c>
      <c r="CN1067" s="1" t="s">
        <v>139</v>
      </c>
      <c r="CP1067" s="1" t="s">
        <v>112</v>
      </c>
      <c r="CQ1067" s="1" t="s">
        <v>111</v>
      </c>
      <c r="CR1067" s="1" t="s">
        <v>112</v>
      </c>
      <c r="CS1067" s="1" t="s">
        <v>111</v>
      </c>
      <c r="CT1067" s="1" t="s">
        <v>138</v>
      </c>
      <c r="CU1067" s="1" t="s">
        <v>111</v>
      </c>
      <c r="CV1067" s="1" t="s">
        <v>138</v>
      </c>
      <c r="CW1067" s="1" t="s">
        <v>4265</v>
      </c>
      <c r="CX1067" s="1">
        <v>16702872161</v>
      </c>
      <c r="CY1067" s="1" t="s">
        <v>1359</v>
      </c>
      <c r="CZ1067" s="1" t="s">
        <v>168</v>
      </c>
      <c r="DA1067" s="1" t="s">
        <v>111</v>
      </c>
      <c r="DB1067" s="1" t="s">
        <v>112</v>
      </c>
      <c r="DC1067" s="1" t="s">
        <v>1357</v>
      </c>
      <c r="DD1067" s="1" t="s">
        <v>1358</v>
      </c>
      <c r="DF1067" s="1" t="s">
        <v>1366</v>
      </c>
      <c r="DG1067" s="1" t="s">
        <v>1359</v>
      </c>
    </row>
    <row r="1068" spans="1:111" ht="15.6" customHeight="1" x14ac:dyDescent="0.25">
      <c r="A1068" s="1" t="s">
        <v>12725</v>
      </c>
      <c r="B1068" s="1" t="s">
        <v>238</v>
      </c>
      <c r="C1068" s="2">
        <v>44361.37839351852</v>
      </c>
      <c r="D1068" s="2">
        <v>44410</v>
      </c>
      <c r="E1068" s="1" t="s">
        <v>180</v>
      </c>
      <c r="G1068" s="1" t="s">
        <v>112</v>
      </c>
      <c r="H1068" s="1" t="s">
        <v>112</v>
      </c>
      <c r="I1068" s="1" t="s">
        <v>112</v>
      </c>
      <c r="J1068" s="1" t="s">
        <v>12726</v>
      </c>
      <c r="K1068" s="1" t="s">
        <v>7318</v>
      </c>
      <c r="L1068" s="1" t="s">
        <v>7319</v>
      </c>
      <c r="M1068" s="1" t="s">
        <v>7320</v>
      </c>
      <c r="N1068" s="1" t="s">
        <v>116</v>
      </c>
      <c r="O1068" s="1" t="s">
        <v>117</v>
      </c>
      <c r="P1068" s="9">
        <v>96950</v>
      </c>
      <c r="Q1068" s="1" t="s">
        <v>118</v>
      </c>
      <c r="S1068" s="1">
        <v>16702352366</v>
      </c>
      <c r="U1068" s="1">
        <v>44511</v>
      </c>
      <c r="V1068" s="1" t="s">
        <v>119</v>
      </c>
      <c r="X1068" s="1" t="s">
        <v>804</v>
      </c>
      <c r="Y1068" s="1" t="s">
        <v>7321</v>
      </c>
      <c r="AA1068" s="1" t="s">
        <v>973</v>
      </c>
      <c r="AB1068" s="1" t="s">
        <v>7319</v>
      </c>
      <c r="AC1068" s="1" t="s">
        <v>7320</v>
      </c>
      <c r="AD1068" s="1" t="s">
        <v>116</v>
      </c>
      <c r="AE1068" s="1" t="s">
        <v>117</v>
      </c>
      <c r="AF1068" s="9">
        <v>96950</v>
      </c>
      <c r="AG1068" s="1" t="s">
        <v>118</v>
      </c>
      <c r="AI1068" s="1">
        <v>16702352366</v>
      </c>
      <c r="AK1068" s="1" t="s">
        <v>12727</v>
      </c>
      <c r="BC1068" s="1" t="str">
        <f>"49-9071.00"</f>
        <v>49-9071.00</v>
      </c>
      <c r="BD1068" s="1" t="s">
        <v>214</v>
      </c>
      <c r="BE1068" s="1" t="s">
        <v>12728</v>
      </c>
      <c r="BF1068" s="1" t="s">
        <v>678</v>
      </c>
      <c r="BG1068" s="1">
        <v>1</v>
      </c>
      <c r="BH1068" s="1">
        <v>1</v>
      </c>
      <c r="BI1068" s="2">
        <v>44470</v>
      </c>
      <c r="BJ1068" s="2">
        <v>44834</v>
      </c>
      <c r="BK1068" s="2">
        <v>44470</v>
      </c>
      <c r="BL1068" s="2">
        <v>44834</v>
      </c>
      <c r="BM1068" s="1">
        <v>40</v>
      </c>
      <c r="BN1068" s="1">
        <v>0</v>
      </c>
      <c r="BO1068" s="1">
        <v>8</v>
      </c>
      <c r="BP1068" s="1">
        <v>8</v>
      </c>
      <c r="BQ1068" s="1">
        <v>8</v>
      </c>
      <c r="BR1068" s="1">
        <v>8</v>
      </c>
      <c r="BS1068" s="1">
        <v>8</v>
      </c>
      <c r="BT1068" s="1">
        <v>0</v>
      </c>
      <c r="BU1068" s="1" t="str">
        <f t="shared" si="32"/>
        <v>8:00 AM</v>
      </c>
      <c r="BV1068" s="1" t="str">
        <f>"5:00 PM"</f>
        <v>5:00 PM</v>
      </c>
      <c r="BW1068" s="1" t="s">
        <v>135</v>
      </c>
      <c r="BX1068" s="1">
        <v>0</v>
      </c>
      <c r="BY1068" s="1">
        <v>24</v>
      </c>
      <c r="BZ1068" s="1" t="s">
        <v>112</v>
      </c>
      <c r="CB1068" s="1" t="s">
        <v>12729</v>
      </c>
      <c r="CC1068" s="1" t="s">
        <v>12730</v>
      </c>
      <c r="CD1068" s="1" t="s">
        <v>7320</v>
      </c>
      <c r="CE1068" s="1" t="s">
        <v>116</v>
      </c>
      <c r="CF1068" s="1" t="s">
        <v>117</v>
      </c>
      <c r="CG1068" s="1">
        <v>96950</v>
      </c>
      <c r="CH1068" s="3">
        <v>8.7100000000000009</v>
      </c>
      <c r="CI1068" s="3">
        <v>8.7100000000000009</v>
      </c>
      <c r="CJ1068" s="3">
        <v>13.06</v>
      </c>
      <c r="CK1068" s="3">
        <v>13.06</v>
      </c>
      <c r="CL1068" s="1" t="s">
        <v>137</v>
      </c>
      <c r="CM1068" s="1" t="s">
        <v>362</v>
      </c>
      <c r="CN1068" s="1" t="s">
        <v>139</v>
      </c>
      <c r="CP1068" s="1" t="s">
        <v>112</v>
      </c>
      <c r="CQ1068" s="1" t="s">
        <v>111</v>
      </c>
      <c r="CR1068" s="1" t="s">
        <v>112</v>
      </c>
      <c r="CS1068" s="1" t="s">
        <v>111</v>
      </c>
      <c r="CT1068" s="1" t="s">
        <v>138</v>
      </c>
      <c r="CU1068" s="1" t="s">
        <v>111</v>
      </c>
      <c r="CV1068" s="1" t="s">
        <v>138</v>
      </c>
      <c r="CW1068" s="1" t="s">
        <v>362</v>
      </c>
      <c r="CX1068" s="1">
        <v>16702352366</v>
      </c>
      <c r="CY1068" s="1" t="s">
        <v>7328</v>
      </c>
      <c r="CZ1068" s="1" t="s">
        <v>138</v>
      </c>
      <c r="DA1068" s="1" t="s">
        <v>111</v>
      </c>
      <c r="DB1068" s="1" t="s">
        <v>112</v>
      </c>
    </row>
    <row r="1069" spans="1:111" ht="15.6" customHeight="1" x14ac:dyDescent="0.25">
      <c r="A1069" s="1" t="s">
        <v>12747</v>
      </c>
      <c r="B1069" s="1" t="s">
        <v>238</v>
      </c>
      <c r="C1069" s="2">
        <v>44353.651246990739</v>
      </c>
      <c r="D1069" s="2">
        <v>44393</v>
      </c>
      <c r="E1069" s="1" t="s">
        <v>180</v>
      </c>
      <c r="F1069" s="2">
        <v>44468.833333333336</v>
      </c>
      <c r="G1069" s="1" t="s">
        <v>112</v>
      </c>
      <c r="H1069" s="1" t="s">
        <v>112</v>
      </c>
      <c r="I1069" s="1" t="s">
        <v>112</v>
      </c>
      <c r="J1069" s="1" t="s">
        <v>6485</v>
      </c>
      <c r="K1069" s="1" t="s">
        <v>6486</v>
      </c>
      <c r="L1069" s="1" t="s">
        <v>6487</v>
      </c>
      <c r="N1069" s="1" t="s">
        <v>116</v>
      </c>
      <c r="O1069" s="1" t="s">
        <v>117</v>
      </c>
      <c r="P1069" s="9">
        <v>96950</v>
      </c>
      <c r="Q1069" s="1" t="s">
        <v>118</v>
      </c>
      <c r="S1069" s="1">
        <v>16709896585</v>
      </c>
      <c r="U1069" s="1">
        <v>722511</v>
      </c>
      <c r="V1069" s="1" t="s">
        <v>119</v>
      </c>
      <c r="X1069" s="1" t="s">
        <v>6488</v>
      </c>
      <c r="Y1069" s="1" t="s">
        <v>6489</v>
      </c>
      <c r="Z1069" s="1" t="s">
        <v>6490</v>
      </c>
      <c r="AA1069" s="1" t="s">
        <v>245</v>
      </c>
      <c r="AB1069" s="1" t="s">
        <v>6487</v>
      </c>
      <c r="AD1069" s="1" t="s">
        <v>116</v>
      </c>
      <c r="AE1069" s="1" t="s">
        <v>117</v>
      </c>
      <c r="AF1069" s="9">
        <v>96950</v>
      </c>
      <c r="AG1069" s="1" t="s">
        <v>118</v>
      </c>
      <c r="AI1069" s="1">
        <v>16709896585</v>
      </c>
      <c r="AK1069" s="1" t="s">
        <v>6491</v>
      </c>
      <c r="BC1069" s="1" t="str">
        <f>"49-9071.00"</f>
        <v>49-9071.00</v>
      </c>
      <c r="BD1069" s="1" t="s">
        <v>214</v>
      </c>
      <c r="BE1069" s="1" t="s">
        <v>12748</v>
      </c>
      <c r="BF1069" s="1" t="s">
        <v>214</v>
      </c>
      <c r="BG1069" s="1">
        <v>3</v>
      </c>
      <c r="BH1069" s="1">
        <v>3</v>
      </c>
      <c r="BI1069" s="2">
        <v>44470</v>
      </c>
      <c r="BJ1069" s="2">
        <v>44834</v>
      </c>
      <c r="BK1069" s="2">
        <v>44470</v>
      </c>
      <c r="BL1069" s="2">
        <v>44834</v>
      </c>
      <c r="BM1069" s="1">
        <v>35</v>
      </c>
      <c r="BN1069" s="1">
        <v>0</v>
      </c>
      <c r="BO1069" s="1">
        <v>7</v>
      </c>
      <c r="BP1069" s="1">
        <v>7</v>
      </c>
      <c r="BQ1069" s="1">
        <v>7</v>
      </c>
      <c r="BR1069" s="1">
        <v>7</v>
      </c>
      <c r="BS1069" s="1">
        <v>7</v>
      </c>
      <c r="BT1069" s="1">
        <v>0</v>
      </c>
      <c r="BU1069" s="1" t="str">
        <f t="shared" si="32"/>
        <v>8:00 AM</v>
      </c>
      <c r="BV1069" s="1" t="str">
        <f>"4:00 PM"</f>
        <v>4:00 PM</v>
      </c>
      <c r="BW1069" s="1" t="s">
        <v>135</v>
      </c>
      <c r="BX1069" s="1">
        <v>0</v>
      </c>
      <c r="BY1069" s="1">
        <v>12</v>
      </c>
      <c r="BZ1069" s="1" t="s">
        <v>112</v>
      </c>
      <c r="CB1069" s="4" t="s">
        <v>12749</v>
      </c>
      <c r="CC1069" s="1" t="s">
        <v>6495</v>
      </c>
      <c r="CD1069" s="1" t="s">
        <v>6487</v>
      </c>
      <c r="CE1069" s="1" t="s">
        <v>116</v>
      </c>
      <c r="CF1069" s="1" t="s">
        <v>117</v>
      </c>
      <c r="CG1069" s="1">
        <v>96950</v>
      </c>
      <c r="CH1069" s="3">
        <v>8.7100000000000009</v>
      </c>
      <c r="CI1069" s="3">
        <v>8.7100000000000009</v>
      </c>
      <c r="CL1069" s="1" t="s">
        <v>137</v>
      </c>
      <c r="CM1069" s="1" t="s">
        <v>138</v>
      </c>
      <c r="CN1069" s="1" t="s">
        <v>139</v>
      </c>
      <c r="CP1069" s="1" t="s">
        <v>112</v>
      </c>
      <c r="CQ1069" s="1" t="s">
        <v>111</v>
      </c>
      <c r="CR1069" s="1" t="s">
        <v>112</v>
      </c>
      <c r="CS1069" s="1" t="s">
        <v>112</v>
      </c>
      <c r="CT1069" s="1" t="s">
        <v>138</v>
      </c>
      <c r="CU1069" s="1" t="s">
        <v>111</v>
      </c>
      <c r="CV1069" s="1" t="s">
        <v>138</v>
      </c>
      <c r="CW1069" s="1" t="s">
        <v>5252</v>
      </c>
      <c r="CX1069" s="1">
        <v>16709896585</v>
      </c>
      <c r="CY1069" s="1" t="s">
        <v>6491</v>
      </c>
      <c r="CZ1069" s="1" t="s">
        <v>138</v>
      </c>
      <c r="DA1069" s="1" t="s">
        <v>111</v>
      </c>
      <c r="DB1069" s="1" t="s">
        <v>112</v>
      </c>
    </row>
    <row r="1070" spans="1:111" ht="15.6" customHeight="1" x14ac:dyDescent="0.25">
      <c r="A1070" s="1" t="s">
        <v>12750</v>
      </c>
      <c r="B1070" s="1" t="s">
        <v>238</v>
      </c>
      <c r="C1070" s="2">
        <v>44356.751342129632</v>
      </c>
      <c r="D1070" s="2">
        <v>44391</v>
      </c>
      <c r="E1070" s="1" t="s">
        <v>180</v>
      </c>
      <c r="G1070" s="1" t="s">
        <v>111</v>
      </c>
      <c r="H1070" s="1" t="s">
        <v>112</v>
      </c>
      <c r="I1070" s="1" t="s">
        <v>112</v>
      </c>
      <c r="J1070" s="1" t="s">
        <v>2044</v>
      </c>
      <c r="L1070" s="1" t="s">
        <v>2046</v>
      </c>
      <c r="N1070" s="1" t="s">
        <v>116</v>
      </c>
      <c r="O1070" s="1" t="s">
        <v>117</v>
      </c>
      <c r="P1070" s="9">
        <v>96950</v>
      </c>
      <c r="Q1070" s="1" t="s">
        <v>118</v>
      </c>
      <c r="S1070" s="1">
        <v>16702343215</v>
      </c>
      <c r="U1070" s="1">
        <v>8121</v>
      </c>
      <c r="V1070" s="1" t="s">
        <v>119</v>
      </c>
      <c r="X1070" s="1" t="s">
        <v>2047</v>
      </c>
      <c r="Y1070" s="1" t="s">
        <v>2048</v>
      </c>
      <c r="Z1070" s="1" t="s">
        <v>2049</v>
      </c>
      <c r="AA1070" s="1" t="s">
        <v>2050</v>
      </c>
      <c r="AB1070" s="1" t="s">
        <v>2046</v>
      </c>
      <c r="AD1070" s="1" t="s">
        <v>116</v>
      </c>
      <c r="AE1070" s="1" t="s">
        <v>117</v>
      </c>
      <c r="AF1070" s="9">
        <v>96950</v>
      </c>
      <c r="AG1070" s="1" t="s">
        <v>118</v>
      </c>
      <c r="AI1070" s="1">
        <v>16702343215</v>
      </c>
      <c r="AK1070" s="1" t="s">
        <v>2057</v>
      </c>
      <c r="BC1070" s="1" t="str">
        <f>"13-2011.01"</f>
        <v>13-2011.01</v>
      </c>
      <c r="BD1070" s="1" t="s">
        <v>932</v>
      </c>
      <c r="BE1070" s="1" t="s">
        <v>12751</v>
      </c>
      <c r="BF1070" s="1" t="s">
        <v>759</v>
      </c>
      <c r="BG1070" s="1">
        <v>1</v>
      </c>
      <c r="BH1070" s="1">
        <v>1</v>
      </c>
      <c r="BI1070" s="2">
        <v>44470</v>
      </c>
      <c r="BJ1070" s="2">
        <v>44834</v>
      </c>
      <c r="BK1070" s="2">
        <v>44470</v>
      </c>
      <c r="BL1070" s="2">
        <v>44834</v>
      </c>
      <c r="BM1070" s="1">
        <v>35</v>
      </c>
      <c r="BN1070" s="1">
        <v>0</v>
      </c>
      <c r="BO1070" s="1">
        <v>7</v>
      </c>
      <c r="BP1070" s="1">
        <v>7</v>
      </c>
      <c r="BQ1070" s="1">
        <v>7</v>
      </c>
      <c r="BR1070" s="1">
        <v>7</v>
      </c>
      <c r="BS1070" s="1">
        <v>7</v>
      </c>
      <c r="BT1070" s="1">
        <v>0</v>
      </c>
      <c r="BU1070" s="1" t="str">
        <f t="shared" si="32"/>
        <v>8:00 AM</v>
      </c>
      <c r="BV1070" s="1" t="str">
        <f>"4:00 PM"</f>
        <v>4:00 PM</v>
      </c>
      <c r="BW1070" s="1" t="s">
        <v>193</v>
      </c>
      <c r="BX1070" s="1">
        <v>0</v>
      </c>
      <c r="BY1070" s="1">
        <v>24</v>
      </c>
      <c r="BZ1070" s="1" t="s">
        <v>112</v>
      </c>
      <c r="CB1070" s="1" t="s">
        <v>12752</v>
      </c>
      <c r="CC1070" s="1" t="s">
        <v>2054</v>
      </c>
      <c r="CD1070" s="1" t="s">
        <v>10435</v>
      </c>
      <c r="CE1070" s="1" t="s">
        <v>116</v>
      </c>
      <c r="CF1070" s="1" t="s">
        <v>117</v>
      </c>
      <c r="CG1070" s="1">
        <v>96950</v>
      </c>
      <c r="CH1070" s="3">
        <v>14.85</v>
      </c>
      <c r="CJ1070" s="3">
        <v>22.28</v>
      </c>
      <c r="CL1070" s="1" t="s">
        <v>137</v>
      </c>
      <c r="CM1070" s="1" t="s">
        <v>138</v>
      </c>
      <c r="CN1070" s="1" t="s">
        <v>139</v>
      </c>
      <c r="CP1070" s="1" t="s">
        <v>112</v>
      </c>
      <c r="CQ1070" s="1" t="s">
        <v>111</v>
      </c>
      <c r="CR1070" s="1" t="s">
        <v>112</v>
      </c>
      <c r="CS1070" s="1" t="s">
        <v>111</v>
      </c>
      <c r="CT1070" s="1" t="s">
        <v>138</v>
      </c>
      <c r="CU1070" s="1" t="s">
        <v>111</v>
      </c>
      <c r="CV1070" s="1" t="s">
        <v>138</v>
      </c>
      <c r="CW1070" s="1" t="s">
        <v>12753</v>
      </c>
      <c r="CX1070" s="1">
        <v>16702343215</v>
      </c>
      <c r="CY1070" s="1" t="s">
        <v>2057</v>
      </c>
      <c r="CZ1070" s="1" t="s">
        <v>138</v>
      </c>
      <c r="DA1070" s="1" t="s">
        <v>111</v>
      </c>
      <c r="DB1070" s="1" t="s">
        <v>112</v>
      </c>
    </row>
    <row r="1071" spans="1:111" ht="15.6" customHeight="1" x14ac:dyDescent="0.25">
      <c r="A1071" s="1" t="s">
        <v>12754</v>
      </c>
      <c r="B1071" s="1" t="s">
        <v>238</v>
      </c>
      <c r="C1071" s="2">
        <v>44372.827223379631</v>
      </c>
      <c r="D1071" s="2">
        <v>44412</v>
      </c>
      <c r="E1071" s="1" t="s">
        <v>180</v>
      </c>
      <c r="G1071" s="1" t="s">
        <v>112</v>
      </c>
      <c r="H1071" s="1" t="s">
        <v>112</v>
      </c>
      <c r="I1071" s="1" t="s">
        <v>112</v>
      </c>
      <c r="J1071" s="1" t="s">
        <v>5364</v>
      </c>
      <c r="K1071" s="1" t="s">
        <v>5365</v>
      </c>
      <c r="L1071" s="1" t="s">
        <v>5366</v>
      </c>
      <c r="N1071" s="1" t="s">
        <v>116</v>
      </c>
      <c r="O1071" s="1" t="s">
        <v>117</v>
      </c>
      <c r="P1071" s="9">
        <v>96950</v>
      </c>
      <c r="Q1071" s="1" t="s">
        <v>118</v>
      </c>
      <c r="S1071" s="1">
        <v>16702338883</v>
      </c>
      <c r="U1071" s="1">
        <v>23622</v>
      </c>
      <c r="V1071" s="1" t="s">
        <v>119</v>
      </c>
      <c r="X1071" s="1" t="s">
        <v>5367</v>
      </c>
      <c r="Y1071" s="1" t="s">
        <v>5368</v>
      </c>
      <c r="Z1071" s="1" t="s">
        <v>5369</v>
      </c>
      <c r="AA1071" s="1" t="s">
        <v>5534</v>
      </c>
      <c r="AB1071" s="1" t="s">
        <v>5366</v>
      </c>
      <c r="AD1071" s="1" t="s">
        <v>116</v>
      </c>
      <c r="AE1071" s="1" t="s">
        <v>117</v>
      </c>
      <c r="AF1071" s="9">
        <v>96950</v>
      </c>
      <c r="AG1071" s="1" t="s">
        <v>118</v>
      </c>
      <c r="AI1071" s="1">
        <v>16702338883</v>
      </c>
      <c r="AK1071" s="1" t="s">
        <v>5371</v>
      </c>
      <c r="BC1071" s="1" t="str">
        <f>"43-9061.00"</f>
        <v>43-9061.00</v>
      </c>
      <c r="BD1071" s="1" t="s">
        <v>375</v>
      </c>
      <c r="BE1071" s="1" t="s">
        <v>5535</v>
      </c>
      <c r="BF1071" s="1" t="s">
        <v>5536</v>
      </c>
      <c r="BG1071" s="1">
        <v>2</v>
      </c>
      <c r="BH1071" s="1">
        <v>2</v>
      </c>
      <c r="BI1071" s="2">
        <v>44470</v>
      </c>
      <c r="BJ1071" s="2">
        <v>44834</v>
      </c>
      <c r="BK1071" s="2">
        <v>44470</v>
      </c>
      <c r="BL1071" s="2">
        <v>44834</v>
      </c>
      <c r="BM1071" s="1">
        <v>40</v>
      </c>
      <c r="BN1071" s="1">
        <v>0</v>
      </c>
      <c r="BO1071" s="1">
        <v>8</v>
      </c>
      <c r="BP1071" s="1">
        <v>8</v>
      </c>
      <c r="BQ1071" s="1">
        <v>8</v>
      </c>
      <c r="BR1071" s="1">
        <v>8</v>
      </c>
      <c r="BS1071" s="1">
        <v>8</v>
      </c>
      <c r="BT1071" s="1">
        <v>0</v>
      </c>
      <c r="BU1071" s="1" t="str">
        <f t="shared" si="32"/>
        <v>8:00 AM</v>
      </c>
      <c r="BV1071" s="1" t="str">
        <f>"5:00 PM"</f>
        <v>5:00 PM</v>
      </c>
      <c r="BW1071" s="1" t="s">
        <v>392</v>
      </c>
      <c r="BX1071" s="1">
        <v>0</v>
      </c>
      <c r="BY1071" s="1">
        <v>24</v>
      </c>
      <c r="BZ1071" s="1" t="s">
        <v>112</v>
      </c>
      <c r="CB1071" s="1" t="s">
        <v>12755</v>
      </c>
      <c r="CC1071" s="1" t="s">
        <v>2935</v>
      </c>
      <c r="CE1071" s="1" t="s">
        <v>116</v>
      </c>
      <c r="CF1071" s="1" t="s">
        <v>117</v>
      </c>
      <c r="CG1071" s="1">
        <v>96950</v>
      </c>
      <c r="CH1071" s="3">
        <v>11.05</v>
      </c>
      <c r="CI1071" s="3">
        <v>12</v>
      </c>
      <c r="CJ1071" s="3">
        <v>16.57</v>
      </c>
      <c r="CK1071" s="3">
        <v>18</v>
      </c>
      <c r="CL1071" s="1" t="s">
        <v>137</v>
      </c>
      <c r="CM1071" s="1" t="s">
        <v>168</v>
      </c>
      <c r="CN1071" s="1" t="s">
        <v>139</v>
      </c>
      <c r="CP1071" s="1" t="s">
        <v>112</v>
      </c>
      <c r="CQ1071" s="1" t="s">
        <v>111</v>
      </c>
      <c r="CR1071" s="1" t="s">
        <v>111</v>
      </c>
      <c r="CS1071" s="1" t="s">
        <v>111</v>
      </c>
      <c r="CT1071" s="1" t="s">
        <v>138</v>
      </c>
      <c r="CU1071" s="1" t="s">
        <v>111</v>
      </c>
      <c r="CV1071" s="1" t="s">
        <v>111</v>
      </c>
      <c r="CW1071" s="1" t="s">
        <v>1059</v>
      </c>
      <c r="CX1071" s="1">
        <v>16702338883</v>
      </c>
      <c r="CY1071" s="1" t="s">
        <v>5371</v>
      </c>
      <c r="CZ1071" s="1" t="s">
        <v>138</v>
      </c>
      <c r="DA1071" s="1" t="s">
        <v>111</v>
      </c>
      <c r="DB1071" s="1" t="s">
        <v>112</v>
      </c>
    </row>
    <row r="1072" spans="1:111" ht="15.6" customHeight="1" x14ac:dyDescent="0.25">
      <c r="A1072" s="1" t="s">
        <v>12764</v>
      </c>
      <c r="B1072" s="1" t="s">
        <v>238</v>
      </c>
      <c r="C1072" s="2">
        <v>44359.040029745367</v>
      </c>
      <c r="D1072" s="2">
        <v>44404</v>
      </c>
      <c r="E1072" s="1" t="s">
        <v>110</v>
      </c>
      <c r="F1072" s="2">
        <v>44468.833333333336</v>
      </c>
      <c r="G1072" s="1" t="s">
        <v>112</v>
      </c>
      <c r="H1072" s="1" t="s">
        <v>112</v>
      </c>
      <c r="I1072" s="1" t="s">
        <v>112</v>
      </c>
      <c r="J1072" s="1" t="s">
        <v>1596</v>
      </c>
      <c r="K1072" s="1" t="s">
        <v>362</v>
      </c>
      <c r="L1072" s="1" t="s">
        <v>1597</v>
      </c>
      <c r="M1072" s="1" t="s">
        <v>1598</v>
      </c>
      <c r="N1072" s="1" t="s">
        <v>116</v>
      </c>
      <c r="O1072" s="1" t="s">
        <v>117</v>
      </c>
      <c r="P1072" s="9">
        <v>96950</v>
      </c>
      <c r="Q1072" s="1" t="s">
        <v>118</v>
      </c>
      <c r="R1072" s="1" t="s">
        <v>138</v>
      </c>
      <c r="S1072" s="1">
        <v>16702347900</v>
      </c>
      <c r="T1072" s="1">
        <v>803</v>
      </c>
      <c r="U1072" s="1">
        <v>236220</v>
      </c>
      <c r="V1072" s="1" t="s">
        <v>119</v>
      </c>
      <c r="X1072" s="1" t="s">
        <v>1599</v>
      </c>
      <c r="Y1072" s="1" t="s">
        <v>1600</v>
      </c>
      <c r="Z1072" s="1" t="s">
        <v>1601</v>
      </c>
      <c r="AA1072" s="1" t="s">
        <v>461</v>
      </c>
      <c r="AB1072" s="1" t="s">
        <v>1597</v>
      </c>
      <c r="AC1072" s="1" t="s">
        <v>1598</v>
      </c>
      <c r="AD1072" s="1" t="s">
        <v>116</v>
      </c>
      <c r="AE1072" s="1" t="s">
        <v>117</v>
      </c>
      <c r="AF1072" s="9">
        <v>96950</v>
      </c>
      <c r="AG1072" s="1" t="s">
        <v>118</v>
      </c>
      <c r="AH1072" s="1" t="s">
        <v>138</v>
      </c>
      <c r="AI1072" s="1">
        <v>16702347900</v>
      </c>
      <c r="AJ1072" s="1">
        <v>803</v>
      </c>
      <c r="AK1072" s="1" t="s">
        <v>1602</v>
      </c>
      <c r="BC1072" s="1" t="str">
        <f>"49-9021.01"</f>
        <v>49-9021.01</v>
      </c>
      <c r="BD1072" s="1" t="s">
        <v>3944</v>
      </c>
      <c r="BE1072" s="1" t="s">
        <v>12765</v>
      </c>
      <c r="BF1072" s="1" t="s">
        <v>12766</v>
      </c>
      <c r="BG1072" s="1">
        <v>2</v>
      </c>
      <c r="BH1072" s="1">
        <v>2</v>
      </c>
      <c r="BI1072" s="2">
        <v>44470</v>
      </c>
      <c r="BJ1072" s="2">
        <v>44834</v>
      </c>
      <c r="BK1072" s="2">
        <v>44470</v>
      </c>
      <c r="BL1072" s="2">
        <v>44834</v>
      </c>
      <c r="BM1072" s="1">
        <v>40</v>
      </c>
      <c r="BN1072" s="1">
        <v>0</v>
      </c>
      <c r="BO1072" s="1">
        <v>8</v>
      </c>
      <c r="BP1072" s="1">
        <v>8</v>
      </c>
      <c r="BQ1072" s="1">
        <v>8</v>
      </c>
      <c r="BR1072" s="1">
        <v>8</v>
      </c>
      <c r="BS1072" s="1">
        <v>8</v>
      </c>
      <c r="BT1072" s="1">
        <v>0</v>
      </c>
      <c r="BU1072" s="1" t="str">
        <f t="shared" si="32"/>
        <v>8:00 AM</v>
      </c>
      <c r="BV1072" s="1" t="str">
        <f>"5:00 PM"</f>
        <v>5:00 PM</v>
      </c>
      <c r="BW1072" s="1" t="s">
        <v>392</v>
      </c>
      <c r="BX1072" s="1">
        <v>0</v>
      </c>
      <c r="BY1072" s="1">
        <v>12</v>
      </c>
      <c r="BZ1072" s="1" t="s">
        <v>112</v>
      </c>
      <c r="CB1072" s="1" t="s">
        <v>5201</v>
      </c>
      <c r="CC1072" s="1" t="s">
        <v>3682</v>
      </c>
      <c r="CD1072" s="1" t="s">
        <v>1607</v>
      </c>
      <c r="CE1072" s="1" t="s">
        <v>116</v>
      </c>
      <c r="CF1072" s="1" t="s">
        <v>117</v>
      </c>
      <c r="CG1072" s="1">
        <v>96950</v>
      </c>
      <c r="CH1072" s="3">
        <v>9.0299999999999994</v>
      </c>
      <c r="CI1072" s="3">
        <v>9.0299999999999994</v>
      </c>
      <c r="CJ1072" s="3">
        <v>13.55</v>
      </c>
      <c r="CK1072" s="3">
        <v>13.55</v>
      </c>
      <c r="CL1072" s="1" t="s">
        <v>137</v>
      </c>
      <c r="CM1072" s="1" t="s">
        <v>1608</v>
      </c>
      <c r="CN1072" s="1" t="s">
        <v>139</v>
      </c>
      <c r="CP1072" s="1" t="s">
        <v>112</v>
      </c>
      <c r="CQ1072" s="1" t="s">
        <v>111</v>
      </c>
      <c r="CR1072" s="1" t="s">
        <v>112</v>
      </c>
      <c r="CS1072" s="1" t="s">
        <v>111</v>
      </c>
      <c r="CT1072" s="1" t="s">
        <v>138</v>
      </c>
      <c r="CU1072" s="1" t="s">
        <v>111</v>
      </c>
      <c r="CV1072" s="1" t="s">
        <v>138</v>
      </c>
      <c r="CW1072" s="1" t="s">
        <v>3683</v>
      </c>
      <c r="CX1072" s="1" t="s">
        <v>138</v>
      </c>
      <c r="CY1072" s="1" t="s">
        <v>138</v>
      </c>
      <c r="CZ1072" s="1" t="s">
        <v>138</v>
      </c>
      <c r="DA1072" s="1" t="s">
        <v>111</v>
      </c>
      <c r="DB1072" s="1" t="s">
        <v>112</v>
      </c>
      <c r="DC1072" s="1" t="s">
        <v>1599</v>
      </c>
      <c r="DD1072" s="1" t="s">
        <v>1600</v>
      </c>
      <c r="DE1072" s="1" t="s">
        <v>1236</v>
      </c>
      <c r="DF1072" s="1" t="s">
        <v>1596</v>
      </c>
      <c r="DG1072" s="1" t="s">
        <v>1602</v>
      </c>
    </row>
    <row r="1073" spans="1:111" ht="15.6" customHeight="1" x14ac:dyDescent="0.25">
      <c r="A1073" s="1" t="s">
        <v>12770</v>
      </c>
      <c r="B1073" s="1" t="s">
        <v>238</v>
      </c>
      <c r="C1073" s="2">
        <v>44346.837555787039</v>
      </c>
      <c r="D1073" s="2">
        <v>44390</v>
      </c>
      <c r="E1073" s="1" t="s">
        <v>180</v>
      </c>
      <c r="G1073" s="1" t="s">
        <v>111</v>
      </c>
      <c r="H1073" s="1" t="s">
        <v>112</v>
      </c>
      <c r="I1073" s="1" t="s">
        <v>112</v>
      </c>
      <c r="J1073" s="1" t="s">
        <v>1799</v>
      </c>
      <c r="K1073" s="1" t="s">
        <v>1799</v>
      </c>
      <c r="L1073" s="1" t="s">
        <v>3538</v>
      </c>
      <c r="N1073" s="1" t="s">
        <v>116</v>
      </c>
      <c r="O1073" s="1" t="s">
        <v>117</v>
      </c>
      <c r="P1073" s="9">
        <v>96950</v>
      </c>
      <c r="Q1073" s="1" t="s">
        <v>118</v>
      </c>
      <c r="R1073" s="1" t="s">
        <v>116</v>
      </c>
      <c r="S1073" s="1">
        <v>16702345577</v>
      </c>
      <c r="U1073" s="1">
        <v>236220</v>
      </c>
      <c r="V1073" s="1" t="s">
        <v>119</v>
      </c>
      <c r="X1073" s="1" t="s">
        <v>1801</v>
      </c>
      <c r="Y1073" s="1" t="s">
        <v>1802</v>
      </c>
      <c r="AA1073" s="1" t="s">
        <v>245</v>
      </c>
      <c r="AB1073" s="1" t="s">
        <v>3538</v>
      </c>
      <c r="AD1073" s="1" t="s">
        <v>116</v>
      </c>
      <c r="AE1073" s="1" t="s">
        <v>117</v>
      </c>
      <c r="AF1073" s="9">
        <v>96950</v>
      </c>
      <c r="AG1073" s="1" t="s">
        <v>118</v>
      </c>
      <c r="AH1073" s="1" t="s">
        <v>116</v>
      </c>
      <c r="AI1073" s="1">
        <v>16702345577</v>
      </c>
      <c r="AK1073" s="1" t="s">
        <v>1803</v>
      </c>
      <c r="BC1073" s="1" t="str">
        <f>"49-9071.00"</f>
        <v>49-9071.00</v>
      </c>
      <c r="BD1073" s="1" t="s">
        <v>214</v>
      </c>
      <c r="BE1073" s="1" t="s">
        <v>10629</v>
      </c>
      <c r="BF1073" s="1" t="s">
        <v>1661</v>
      </c>
      <c r="BG1073" s="1">
        <v>1</v>
      </c>
      <c r="BH1073" s="1">
        <v>1</v>
      </c>
      <c r="BI1073" s="2">
        <v>44464</v>
      </c>
      <c r="BJ1073" s="2">
        <v>44828</v>
      </c>
      <c r="BK1073" s="2">
        <v>44464</v>
      </c>
      <c r="BL1073" s="2">
        <v>44828</v>
      </c>
      <c r="BM1073" s="1">
        <v>40</v>
      </c>
      <c r="BN1073" s="1">
        <v>0</v>
      </c>
      <c r="BO1073" s="1">
        <v>8</v>
      </c>
      <c r="BP1073" s="1">
        <v>8</v>
      </c>
      <c r="BQ1073" s="1">
        <v>8</v>
      </c>
      <c r="BR1073" s="1">
        <v>8</v>
      </c>
      <c r="BS1073" s="1">
        <v>8</v>
      </c>
      <c r="BT1073" s="1">
        <v>0</v>
      </c>
      <c r="BU1073" s="1" t="str">
        <f t="shared" si="32"/>
        <v>8:00 AM</v>
      </c>
      <c r="BV1073" s="1" t="str">
        <f>"5:00 PM"</f>
        <v>5:00 PM</v>
      </c>
      <c r="BW1073" s="1" t="s">
        <v>135</v>
      </c>
      <c r="BX1073" s="1">
        <v>0</v>
      </c>
      <c r="BY1073" s="1">
        <v>24</v>
      </c>
      <c r="BZ1073" s="1" t="s">
        <v>112</v>
      </c>
      <c r="CA1073" s="1">
        <v>0</v>
      </c>
      <c r="CB1073" s="1" t="s">
        <v>168</v>
      </c>
      <c r="CC1073" s="1" t="s">
        <v>1805</v>
      </c>
      <c r="CD1073" s="1" t="s">
        <v>1806</v>
      </c>
      <c r="CE1073" s="1" t="s">
        <v>116</v>
      </c>
      <c r="CF1073" s="1" t="s">
        <v>117</v>
      </c>
      <c r="CG1073" s="1">
        <v>96950</v>
      </c>
      <c r="CH1073" s="3">
        <v>8.7100000000000009</v>
      </c>
      <c r="CI1073" s="3">
        <v>8.7100000000000009</v>
      </c>
      <c r="CJ1073" s="3">
        <v>13.06</v>
      </c>
      <c r="CK1073" s="3">
        <v>13.06</v>
      </c>
      <c r="CL1073" s="1" t="s">
        <v>137</v>
      </c>
      <c r="CM1073" s="1" t="s">
        <v>168</v>
      </c>
      <c r="CN1073" s="1" t="s">
        <v>139</v>
      </c>
      <c r="CP1073" s="1" t="s">
        <v>112</v>
      </c>
      <c r="CQ1073" s="1" t="s">
        <v>111</v>
      </c>
      <c r="CR1073" s="1" t="s">
        <v>111</v>
      </c>
      <c r="CS1073" s="1" t="s">
        <v>111</v>
      </c>
      <c r="CT1073" s="1" t="s">
        <v>111</v>
      </c>
      <c r="CU1073" s="1" t="s">
        <v>111</v>
      </c>
      <c r="CV1073" s="1" t="s">
        <v>138</v>
      </c>
      <c r="CW1073" s="1" t="s">
        <v>1807</v>
      </c>
      <c r="CX1073" s="1">
        <v>16702345577</v>
      </c>
      <c r="CY1073" s="1" t="s">
        <v>1803</v>
      </c>
      <c r="CZ1073" s="1" t="s">
        <v>168</v>
      </c>
      <c r="DA1073" s="1" t="s">
        <v>111</v>
      </c>
      <c r="DB1073" s="1" t="s">
        <v>112</v>
      </c>
    </row>
    <row r="1074" spans="1:111" ht="15.6" customHeight="1" x14ac:dyDescent="0.25">
      <c r="A1074" s="1" t="s">
        <v>12774</v>
      </c>
      <c r="B1074" s="1" t="s">
        <v>238</v>
      </c>
      <c r="C1074" s="2">
        <v>44349.059331018521</v>
      </c>
      <c r="D1074" s="2">
        <v>44389</v>
      </c>
      <c r="E1074" s="1" t="s">
        <v>110</v>
      </c>
      <c r="F1074" s="2">
        <v>44468.833333333336</v>
      </c>
      <c r="G1074" s="1" t="s">
        <v>112</v>
      </c>
      <c r="H1074" s="1" t="s">
        <v>112</v>
      </c>
      <c r="I1074" s="1" t="s">
        <v>112</v>
      </c>
      <c r="J1074" s="1" t="s">
        <v>6099</v>
      </c>
      <c r="L1074" s="1" t="s">
        <v>6100</v>
      </c>
      <c r="M1074" s="1" t="s">
        <v>6101</v>
      </c>
      <c r="N1074" s="1" t="s">
        <v>167</v>
      </c>
      <c r="O1074" s="1" t="s">
        <v>117</v>
      </c>
      <c r="P1074" s="9">
        <v>96950</v>
      </c>
      <c r="Q1074" s="1" t="s">
        <v>118</v>
      </c>
      <c r="S1074" s="1">
        <v>16702349110</v>
      </c>
      <c r="U1074" s="1">
        <v>44314</v>
      </c>
      <c r="V1074" s="1" t="s">
        <v>119</v>
      </c>
      <c r="X1074" s="1" t="s">
        <v>6102</v>
      </c>
      <c r="Y1074" s="1" t="s">
        <v>6103</v>
      </c>
      <c r="Z1074" s="1" t="s">
        <v>138</v>
      </c>
      <c r="AA1074" s="1" t="s">
        <v>343</v>
      </c>
      <c r="AB1074" s="1" t="s">
        <v>6100</v>
      </c>
      <c r="AC1074" s="1" t="s">
        <v>6101</v>
      </c>
      <c r="AD1074" s="1" t="s">
        <v>167</v>
      </c>
      <c r="AE1074" s="1" t="s">
        <v>117</v>
      </c>
      <c r="AF1074" s="9">
        <v>96950</v>
      </c>
      <c r="AG1074" s="1" t="s">
        <v>118</v>
      </c>
      <c r="AI1074" s="1">
        <v>16702349110</v>
      </c>
      <c r="AK1074" s="1" t="s">
        <v>6108</v>
      </c>
      <c r="BC1074" s="1" t="str">
        <f>"49-9071.00"</f>
        <v>49-9071.00</v>
      </c>
      <c r="BD1074" s="1" t="s">
        <v>214</v>
      </c>
      <c r="BE1074" s="1" t="s">
        <v>6105</v>
      </c>
      <c r="BF1074" s="1" t="s">
        <v>3913</v>
      </c>
      <c r="BG1074" s="1">
        <v>3</v>
      </c>
      <c r="BH1074" s="1">
        <v>3</v>
      </c>
      <c r="BI1074" s="2">
        <v>44470</v>
      </c>
      <c r="BJ1074" s="2">
        <v>44834</v>
      </c>
      <c r="BK1074" s="2">
        <v>44470</v>
      </c>
      <c r="BL1074" s="2">
        <v>44834</v>
      </c>
      <c r="BM1074" s="1">
        <v>35</v>
      </c>
      <c r="BN1074" s="1">
        <v>0</v>
      </c>
      <c r="BO1074" s="1">
        <v>7</v>
      </c>
      <c r="BP1074" s="1">
        <v>7</v>
      </c>
      <c r="BQ1074" s="1">
        <v>7</v>
      </c>
      <c r="BR1074" s="1">
        <v>7</v>
      </c>
      <c r="BS1074" s="1">
        <v>7</v>
      </c>
      <c r="BT1074" s="1">
        <v>0</v>
      </c>
      <c r="BU1074" s="1" t="str">
        <f>"9:00 AM"</f>
        <v>9:00 AM</v>
      </c>
      <c r="BV1074" s="1" t="str">
        <f>"5:00 PM"</f>
        <v>5:00 PM</v>
      </c>
      <c r="BW1074" s="1" t="s">
        <v>230</v>
      </c>
      <c r="BX1074" s="1">
        <v>0</v>
      </c>
      <c r="BY1074" s="1">
        <v>24</v>
      </c>
      <c r="BZ1074" s="1" t="s">
        <v>112</v>
      </c>
      <c r="CB1074" s="4" t="s">
        <v>6106</v>
      </c>
      <c r="CC1074" s="1" t="s">
        <v>6101</v>
      </c>
      <c r="CD1074" s="1" t="s">
        <v>6101</v>
      </c>
      <c r="CE1074" s="1" t="s">
        <v>167</v>
      </c>
      <c r="CF1074" s="1" t="s">
        <v>117</v>
      </c>
      <c r="CG1074" s="1">
        <v>96950</v>
      </c>
      <c r="CH1074" s="3">
        <v>8.7100000000000009</v>
      </c>
      <c r="CI1074" s="3">
        <v>8.7100000000000009</v>
      </c>
      <c r="CJ1074" s="3">
        <v>13.06</v>
      </c>
      <c r="CK1074" s="3">
        <v>13.06</v>
      </c>
      <c r="CL1074" s="1" t="s">
        <v>137</v>
      </c>
      <c r="CN1074" s="1" t="s">
        <v>139</v>
      </c>
      <c r="CP1074" s="1" t="s">
        <v>112</v>
      </c>
      <c r="CQ1074" s="1" t="s">
        <v>111</v>
      </c>
      <c r="CR1074" s="1" t="s">
        <v>112</v>
      </c>
      <c r="CS1074" s="1" t="s">
        <v>111</v>
      </c>
      <c r="CT1074" s="1" t="s">
        <v>138</v>
      </c>
      <c r="CU1074" s="1" t="s">
        <v>111</v>
      </c>
      <c r="CV1074" s="1" t="s">
        <v>138</v>
      </c>
      <c r="CW1074" s="1" t="s">
        <v>12775</v>
      </c>
      <c r="CX1074" s="1">
        <v>16702349110</v>
      </c>
      <c r="CY1074" s="1" t="s">
        <v>12776</v>
      </c>
      <c r="CZ1074" s="1" t="s">
        <v>428</v>
      </c>
      <c r="DA1074" s="1" t="s">
        <v>111</v>
      </c>
      <c r="DB1074" s="1" t="s">
        <v>112</v>
      </c>
    </row>
    <row r="1075" spans="1:111" ht="15.6" customHeight="1" x14ac:dyDescent="0.25">
      <c r="A1075" s="1" t="s">
        <v>12782</v>
      </c>
      <c r="B1075" s="1" t="s">
        <v>238</v>
      </c>
      <c r="C1075" s="2">
        <v>44358.846363773147</v>
      </c>
      <c r="D1075" s="2">
        <v>44399</v>
      </c>
      <c r="E1075" s="1" t="s">
        <v>180</v>
      </c>
      <c r="G1075" s="1" t="s">
        <v>112</v>
      </c>
      <c r="H1075" s="1" t="s">
        <v>112</v>
      </c>
      <c r="I1075" s="1" t="s">
        <v>112</v>
      </c>
      <c r="J1075" s="1" t="s">
        <v>5364</v>
      </c>
      <c r="K1075" s="1" t="s">
        <v>5365</v>
      </c>
      <c r="L1075" s="1" t="s">
        <v>9162</v>
      </c>
      <c r="N1075" s="1" t="s">
        <v>116</v>
      </c>
      <c r="O1075" s="1" t="s">
        <v>117</v>
      </c>
      <c r="P1075" s="9">
        <v>96950</v>
      </c>
      <c r="Q1075" s="1" t="s">
        <v>118</v>
      </c>
      <c r="S1075" s="1">
        <v>16702338883</v>
      </c>
      <c r="U1075" s="1">
        <v>23622</v>
      </c>
      <c r="V1075" s="1" t="s">
        <v>119</v>
      </c>
      <c r="X1075" s="1" t="s">
        <v>5367</v>
      </c>
      <c r="Y1075" s="1" t="s">
        <v>5368</v>
      </c>
      <c r="Z1075" s="1" t="s">
        <v>5369</v>
      </c>
      <c r="AA1075" s="1" t="s">
        <v>373</v>
      </c>
      <c r="AB1075" s="1" t="s">
        <v>9162</v>
      </c>
      <c r="AD1075" s="1" t="s">
        <v>116</v>
      </c>
      <c r="AE1075" s="1" t="s">
        <v>117</v>
      </c>
      <c r="AF1075" s="9">
        <v>96950</v>
      </c>
      <c r="AG1075" s="1" t="s">
        <v>118</v>
      </c>
      <c r="AI1075" s="1">
        <v>16702338883</v>
      </c>
      <c r="AK1075" s="1" t="s">
        <v>5371</v>
      </c>
      <c r="BC1075" s="1" t="str">
        <f>"49-9071.00"</f>
        <v>49-9071.00</v>
      </c>
      <c r="BD1075" s="1" t="s">
        <v>214</v>
      </c>
      <c r="BE1075" s="1" t="s">
        <v>9163</v>
      </c>
      <c r="BF1075" s="1" t="s">
        <v>9164</v>
      </c>
      <c r="BG1075" s="1">
        <v>8</v>
      </c>
      <c r="BH1075" s="1">
        <v>8</v>
      </c>
      <c r="BI1075" s="2">
        <v>44470</v>
      </c>
      <c r="BJ1075" s="2">
        <v>44834</v>
      </c>
      <c r="BK1075" s="2">
        <v>44470</v>
      </c>
      <c r="BL1075" s="2">
        <v>44834</v>
      </c>
      <c r="BM1075" s="1">
        <v>40</v>
      </c>
      <c r="BN1075" s="1">
        <v>0</v>
      </c>
      <c r="BO1075" s="1">
        <v>8</v>
      </c>
      <c r="BP1075" s="1">
        <v>8</v>
      </c>
      <c r="BQ1075" s="1">
        <v>8</v>
      </c>
      <c r="BR1075" s="1">
        <v>8</v>
      </c>
      <c r="BS1075" s="1">
        <v>8</v>
      </c>
      <c r="BT1075" s="1">
        <v>0</v>
      </c>
      <c r="BU1075" s="1" t="str">
        <f>"7:30 AM"</f>
        <v>7:30 AM</v>
      </c>
      <c r="BV1075" s="1" t="str">
        <f>"4:30 PM"</f>
        <v>4:30 PM</v>
      </c>
      <c r="BW1075" s="1" t="s">
        <v>135</v>
      </c>
      <c r="BX1075" s="1">
        <v>0</v>
      </c>
      <c r="BY1075" s="1">
        <v>0</v>
      </c>
      <c r="BZ1075" s="1" t="s">
        <v>112</v>
      </c>
      <c r="CB1075" s="1" t="s">
        <v>168</v>
      </c>
      <c r="CC1075" s="1" t="s">
        <v>1757</v>
      </c>
      <c r="CE1075" s="1" t="s">
        <v>116</v>
      </c>
      <c r="CF1075" s="1" t="s">
        <v>117</v>
      </c>
      <c r="CG1075" s="1">
        <v>96950</v>
      </c>
      <c r="CH1075" s="3">
        <v>8.7100000000000009</v>
      </c>
      <c r="CI1075" s="3">
        <v>8.7100000000000009</v>
      </c>
      <c r="CJ1075" s="3">
        <v>13.06</v>
      </c>
      <c r="CK1075" s="3">
        <v>13.06</v>
      </c>
      <c r="CL1075" s="1" t="s">
        <v>137</v>
      </c>
      <c r="CM1075" s="1" t="s">
        <v>138</v>
      </c>
      <c r="CN1075" s="1" t="s">
        <v>139</v>
      </c>
      <c r="CP1075" s="1" t="s">
        <v>112</v>
      </c>
      <c r="CQ1075" s="1" t="s">
        <v>111</v>
      </c>
      <c r="CR1075" s="1" t="s">
        <v>111</v>
      </c>
      <c r="CS1075" s="1" t="s">
        <v>111</v>
      </c>
      <c r="CT1075" s="1" t="s">
        <v>138</v>
      </c>
      <c r="CU1075" s="1" t="s">
        <v>111</v>
      </c>
      <c r="CV1075" s="1" t="s">
        <v>111</v>
      </c>
      <c r="CW1075" s="1" t="s">
        <v>3777</v>
      </c>
      <c r="CX1075" s="1">
        <v>16702338883</v>
      </c>
      <c r="CY1075" s="1" t="s">
        <v>5371</v>
      </c>
      <c r="CZ1075" s="1" t="s">
        <v>138</v>
      </c>
      <c r="DA1075" s="1" t="s">
        <v>111</v>
      </c>
      <c r="DB1075" s="1" t="s">
        <v>112</v>
      </c>
    </row>
    <row r="1076" spans="1:111" ht="15.6" customHeight="1" x14ac:dyDescent="0.25">
      <c r="A1076" s="1" t="s">
        <v>12783</v>
      </c>
      <c r="B1076" s="1" t="s">
        <v>238</v>
      </c>
      <c r="C1076" s="2">
        <v>44357.011398958333</v>
      </c>
      <c r="D1076" s="2">
        <v>44393</v>
      </c>
      <c r="E1076" s="1" t="s">
        <v>110</v>
      </c>
      <c r="F1076" s="2">
        <v>44468.833333333336</v>
      </c>
      <c r="G1076" s="1" t="s">
        <v>112</v>
      </c>
      <c r="H1076" s="1" t="s">
        <v>112</v>
      </c>
      <c r="I1076" s="1" t="s">
        <v>112</v>
      </c>
      <c r="J1076" s="1" t="s">
        <v>1152</v>
      </c>
      <c r="K1076" s="1" t="s">
        <v>1153</v>
      </c>
      <c r="L1076" s="1" t="s">
        <v>1154</v>
      </c>
      <c r="M1076" s="1" t="s">
        <v>1155</v>
      </c>
      <c r="N1076" s="1" t="s">
        <v>116</v>
      </c>
      <c r="O1076" s="1" t="s">
        <v>117</v>
      </c>
      <c r="P1076" s="9">
        <v>96950</v>
      </c>
      <c r="Q1076" s="1" t="s">
        <v>118</v>
      </c>
      <c r="S1076" s="1">
        <v>16702355379</v>
      </c>
      <c r="U1076" s="1">
        <v>72251</v>
      </c>
      <c r="V1076" s="1" t="s">
        <v>119</v>
      </c>
      <c r="X1076" s="1" t="s">
        <v>1156</v>
      </c>
      <c r="Y1076" s="1" t="s">
        <v>1157</v>
      </c>
      <c r="Z1076" s="1" t="s">
        <v>1158</v>
      </c>
      <c r="AA1076" s="1" t="s">
        <v>373</v>
      </c>
      <c r="AB1076" s="1" t="s">
        <v>1154</v>
      </c>
      <c r="AC1076" s="1" t="s">
        <v>12784</v>
      </c>
      <c r="AD1076" s="1" t="s">
        <v>116</v>
      </c>
      <c r="AE1076" s="1" t="s">
        <v>117</v>
      </c>
      <c r="AF1076" s="9">
        <v>96950</v>
      </c>
      <c r="AG1076" s="1" t="s">
        <v>118</v>
      </c>
      <c r="AI1076" s="1">
        <v>16702355379</v>
      </c>
      <c r="AK1076" s="1" t="s">
        <v>1159</v>
      </c>
      <c r="BC1076" s="1" t="str">
        <f>"43-5081.01"</f>
        <v>43-5081.01</v>
      </c>
      <c r="BD1076" s="1" t="s">
        <v>132</v>
      </c>
      <c r="BE1076" s="1" t="s">
        <v>12785</v>
      </c>
      <c r="BF1076" s="1" t="s">
        <v>12786</v>
      </c>
      <c r="BG1076" s="1">
        <v>1</v>
      </c>
      <c r="BH1076" s="1">
        <v>1</v>
      </c>
      <c r="BI1076" s="2">
        <v>44470</v>
      </c>
      <c r="BJ1076" s="2">
        <v>44834</v>
      </c>
      <c r="BK1076" s="2">
        <v>44470</v>
      </c>
      <c r="BL1076" s="2">
        <v>44834</v>
      </c>
      <c r="BM1076" s="1">
        <v>35</v>
      </c>
      <c r="BN1076" s="1">
        <v>0</v>
      </c>
      <c r="BO1076" s="1">
        <v>7</v>
      </c>
      <c r="BP1076" s="1">
        <v>7</v>
      </c>
      <c r="BQ1076" s="1">
        <v>7</v>
      </c>
      <c r="BR1076" s="1">
        <v>7</v>
      </c>
      <c r="BS1076" s="1">
        <v>7</v>
      </c>
      <c r="BT1076" s="1">
        <v>0</v>
      </c>
      <c r="BU1076" s="1" t="str">
        <f>"9:00 AM"</f>
        <v>9:00 AM</v>
      </c>
      <c r="BV1076" s="1" t="str">
        <f>"5:00 PM"</f>
        <v>5:00 PM</v>
      </c>
      <c r="BW1076" s="1" t="s">
        <v>135</v>
      </c>
      <c r="BX1076" s="1">
        <v>0</v>
      </c>
      <c r="BY1076" s="1">
        <v>12</v>
      </c>
      <c r="BZ1076" s="1" t="s">
        <v>112</v>
      </c>
      <c r="CB1076" s="4" t="s">
        <v>12787</v>
      </c>
      <c r="CC1076" s="1" t="s">
        <v>1154</v>
      </c>
      <c r="CD1076" s="1" t="s">
        <v>1155</v>
      </c>
      <c r="CE1076" s="1" t="s">
        <v>116</v>
      </c>
      <c r="CF1076" s="1" t="s">
        <v>117</v>
      </c>
      <c r="CG1076" s="1">
        <v>96950</v>
      </c>
      <c r="CH1076" s="3">
        <v>7.58</v>
      </c>
      <c r="CI1076" s="3">
        <v>7.93</v>
      </c>
      <c r="CJ1076" s="3">
        <v>11.37</v>
      </c>
      <c r="CK1076" s="3">
        <v>11.89</v>
      </c>
      <c r="CL1076" s="1" t="s">
        <v>137</v>
      </c>
      <c r="CM1076" s="1" t="s">
        <v>331</v>
      </c>
      <c r="CN1076" s="1" t="s">
        <v>139</v>
      </c>
      <c r="CP1076" s="1" t="s">
        <v>112</v>
      </c>
      <c r="CQ1076" s="1" t="s">
        <v>111</v>
      </c>
      <c r="CR1076" s="1" t="s">
        <v>112</v>
      </c>
      <c r="CS1076" s="1" t="s">
        <v>111</v>
      </c>
      <c r="CT1076" s="1" t="s">
        <v>111</v>
      </c>
      <c r="CU1076" s="1" t="s">
        <v>111</v>
      </c>
      <c r="CV1076" s="1" t="s">
        <v>138</v>
      </c>
      <c r="CW1076" s="1" t="s">
        <v>1164</v>
      </c>
      <c r="CX1076" s="1">
        <v>16702355379</v>
      </c>
      <c r="CY1076" s="1" t="s">
        <v>1165</v>
      </c>
      <c r="CZ1076" s="1" t="s">
        <v>1166</v>
      </c>
      <c r="DA1076" s="1" t="s">
        <v>111</v>
      </c>
      <c r="DB1076" s="1" t="s">
        <v>112</v>
      </c>
      <c r="DC1076" s="1" t="s">
        <v>230</v>
      </c>
      <c r="DD1076" s="1" t="s">
        <v>230</v>
      </c>
      <c r="DF1076" s="1" t="s">
        <v>230</v>
      </c>
      <c r="DG1076" s="1" t="s">
        <v>138</v>
      </c>
    </row>
    <row r="1077" spans="1:111" ht="15.6" customHeight="1" x14ac:dyDescent="0.25">
      <c r="A1077" s="1" t="s">
        <v>12796</v>
      </c>
      <c r="B1077" s="1" t="s">
        <v>238</v>
      </c>
      <c r="C1077" s="2">
        <v>44369.876152777775</v>
      </c>
      <c r="D1077" s="2">
        <v>44419</v>
      </c>
      <c r="E1077" s="1" t="s">
        <v>180</v>
      </c>
      <c r="G1077" s="1" t="s">
        <v>112</v>
      </c>
      <c r="H1077" s="1" t="s">
        <v>112</v>
      </c>
      <c r="I1077" s="1" t="s">
        <v>112</v>
      </c>
      <c r="J1077" s="1" t="s">
        <v>1168</v>
      </c>
      <c r="L1077" s="1" t="s">
        <v>1169</v>
      </c>
      <c r="M1077" s="1" t="s">
        <v>1170</v>
      </c>
      <c r="N1077" s="1" t="s">
        <v>116</v>
      </c>
      <c r="O1077" s="1" t="s">
        <v>117</v>
      </c>
      <c r="P1077" s="9">
        <v>96950</v>
      </c>
      <c r="Q1077" s="1" t="s">
        <v>118</v>
      </c>
      <c r="R1077" s="1" t="s">
        <v>116</v>
      </c>
      <c r="S1077" s="1">
        <v>16705887746</v>
      </c>
      <c r="T1077" s="1">
        <v>0</v>
      </c>
      <c r="U1077" s="1">
        <v>236220</v>
      </c>
      <c r="V1077" s="1" t="s">
        <v>119</v>
      </c>
      <c r="X1077" s="1" t="s">
        <v>1171</v>
      </c>
      <c r="Y1077" s="1" t="s">
        <v>1172</v>
      </c>
      <c r="AA1077" s="1" t="s">
        <v>1173</v>
      </c>
      <c r="AB1077" s="1" t="s">
        <v>1169</v>
      </c>
      <c r="AC1077" s="1" t="s">
        <v>1170</v>
      </c>
      <c r="AD1077" s="1" t="s">
        <v>116</v>
      </c>
      <c r="AE1077" s="1" t="s">
        <v>117</v>
      </c>
      <c r="AF1077" s="9">
        <v>96950</v>
      </c>
      <c r="AG1077" s="1" t="s">
        <v>118</v>
      </c>
      <c r="AH1077" s="1" t="s">
        <v>116</v>
      </c>
      <c r="AI1077" s="1">
        <v>16717773710</v>
      </c>
      <c r="AJ1077" s="1">
        <v>0</v>
      </c>
      <c r="AK1077" s="1" t="s">
        <v>1174</v>
      </c>
      <c r="BC1077" s="1" t="str">
        <f>"47-2152.01"</f>
        <v>47-2152.01</v>
      </c>
      <c r="BD1077" s="1" t="s">
        <v>12797</v>
      </c>
      <c r="BE1077" s="1" t="s">
        <v>12798</v>
      </c>
      <c r="BF1077" s="1" t="s">
        <v>12799</v>
      </c>
      <c r="BG1077" s="1">
        <v>15</v>
      </c>
      <c r="BH1077" s="1">
        <v>15</v>
      </c>
      <c r="BI1077" s="2">
        <v>44470</v>
      </c>
      <c r="BJ1077" s="2">
        <v>45565</v>
      </c>
      <c r="BK1077" s="2">
        <v>44470</v>
      </c>
      <c r="BL1077" s="2">
        <v>45565</v>
      </c>
      <c r="BM1077" s="1">
        <v>40</v>
      </c>
      <c r="BN1077" s="1">
        <v>0</v>
      </c>
      <c r="BO1077" s="1">
        <v>8</v>
      </c>
      <c r="BP1077" s="1">
        <v>8</v>
      </c>
      <c r="BQ1077" s="1">
        <v>8</v>
      </c>
      <c r="BR1077" s="1">
        <v>8</v>
      </c>
      <c r="BS1077" s="1">
        <v>8</v>
      </c>
      <c r="BT1077" s="1">
        <v>0</v>
      </c>
      <c r="BU1077" s="1" t="str">
        <f>"8:00 AM"</f>
        <v>8:00 AM</v>
      </c>
      <c r="BV1077" s="1" t="str">
        <f>"5:00 PM"</f>
        <v>5:00 PM</v>
      </c>
      <c r="BW1077" s="1" t="s">
        <v>135</v>
      </c>
      <c r="BX1077" s="1">
        <v>0</v>
      </c>
      <c r="BY1077" s="1">
        <v>12</v>
      </c>
      <c r="BZ1077" s="1" t="s">
        <v>112</v>
      </c>
      <c r="CB1077" s="4" t="s">
        <v>12800</v>
      </c>
      <c r="CC1077" s="1" t="s">
        <v>1169</v>
      </c>
      <c r="CD1077" s="1" t="s">
        <v>1170</v>
      </c>
      <c r="CE1077" s="1" t="s">
        <v>116</v>
      </c>
      <c r="CF1077" s="1" t="s">
        <v>117</v>
      </c>
      <c r="CG1077" s="1">
        <v>96950</v>
      </c>
      <c r="CH1077" s="3">
        <v>10.039999999999999</v>
      </c>
      <c r="CJ1077" s="3">
        <v>15.06</v>
      </c>
      <c r="CL1077" s="1" t="s">
        <v>137</v>
      </c>
      <c r="CN1077" s="1" t="s">
        <v>139</v>
      </c>
      <c r="CP1077" s="1" t="s">
        <v>112</v>
      </c>
      <c r="CQ1077" s="1" t="s">
        <v>111</v>
      </c>
      <c r="CR1077" s="1" t="s">
        <v>111</v>
      </c>
      <c r="CS1077" s="1" t="s">
        <v>111</v>
      </c>
      <c r="CT1077" s="1" t="s">
        <v>138</v>
      </c>
      <c r="CU1077" s="1" t="s">
        <v>111</v>
      </c>
      <c r="CV1077" s="1" t="s">
        <v>138</v>
      </c>
      <c r="CW1077" s="1" t="s">
        <v>12801</v>
      </c>
      <c r="CX1077" s="1">
        <v>16705887746</v>
      </c>
      <c r="CY1077" s="1" t="s">
        <v>1174</v>
      </c>
      <c r="CZ1077" s="1" t="s">
        <v>428</v>
      </c>
      <c r="DA1077" s="1" t="s">
        <v>111</v>
      </c>
      <c r="DB1077" s="1" t="s">
        <v>112</v>
      </c>
    </row>
    <row r="1078" spans="1:111" ht="15.6" customHeight="1" x14ac:dyDescent="0.25">
      <c r="A1078" s="1" t="s">
        <v>12809</v>
      </c>
      <c r="B1078" s="1" t="s">
        <v>238</v>
      </c>
      <c r="C1078" s="2">
        <v>44389.378958217596</v>
      </c>
      <c r="D1078" s="2">
        <v>44435</v>
      </c>
      <c r="E1078" s="1" t="s">
        <v>110</v>
      </c>
      <c r="F1078" s="2">
        <v>44468.833333333336</v>
      </c>
      <c r="G1078" s="1" t="s">
        <v>111</v>
      </c>
      <c r="H1078" s="1" t="s">
        <v>112</v>
      </c>
      <c r="I1078" s="1" t="s">
        <v>112</v>
      </c>
      <c r="J1078" s="1" t="s">
        <v>4400</v>
      </c>
      <c r="K1078" s="1" t="s">
        <v>12810</v>
      </c>
      <c r="L1078" s="1" t="s">
        <v>12811</v>
      </c>
      <c r="M1078" s="1" t="s">
        <v>1757</v>
      </c>
      <c r="N1078" s="1" t="s">
        <v>1759</v>
      </c>
      <c r="O1078" s="1" t="s">
        <v>117</v>
      </c>
      <c r="P1078" s="9">
        <v>96952</v>
      </c>
      <c r="Q1078" s="1" t="s">
        <v>118</v>
      </c>
      <c r="R1078" s="1" t="s">
        <v>719</v>
      </c>
      <c r="S1078" s="1">
        <v>16704330105</v>
      </c>
      <c r="U1078" s="1">
        <v>713290</v>
      </c>
      <c r="V1078" s="1" t="s">
        <v>119</v>
      </c>
      <c r="X1078" s="1" t="s">
        <v>3428</v>
      </c>
      <c r="Y1078" s="1" t="s">
        <v>4403</v>
      </c>
      <c r="AA1078" s="1" t="s">
        <v>373</v>
      </c>
      <c r="AB1078" s="1" t="s">
        <v>12811</v>
      </c>
      <c r="AC1078" s="1" t="s">
        <v>12810</v>
      </c>
      <c r="AD1078" s="1" t="s">
        <v>1759</v>
      </c>
      <c r="AE1078" s="1" t="s">
        <v>117</v>
      </c>
      <c r="AF1078" s="9">
        <v>96952</v>
      </c>
      <c r="AG1078" s="1" t="s">
        <v>118</v>
      </c>
      <c r="AH1078" s="1" t="s">
        <v>719</v>
      </c>
      <c r="AI1078" s="1">
        <v>16704330105</v>
      </c>
      <c r="AK1078" s="1" t="s">
        <v>4404</v>
      </c>
      <c r="BC1078" s="1" t="str">
        <f>"41-2012.00"</f>
        <v>41-2012.00</v>
      </c>
      <c r="BD1078" s="1" t="s">
        <v>1420</v>
      </c>
      <c r="BE1078" s="1" t="s">
        <v>12812</v>
      </c>
      <c r="BF1078" s="1" t="s">
        <v>12813</v>
      </c>
      <c r="BG1078" s="1">
        <v>1</v>
      </c>
      <c r="BH1078" s="1">
        <v>1</v>
      </c>
      <c r="BI1078" s="2">
        <v>44470</v>
      </c>
      <c r="BJ1078" s="2">
        <v>45565</v>
      </c>
      <c r="BK1078" s="2">
        <v>44470</v>
      </c>
      <c r="BL1078" s="2">
        <v>45565</v>
      </c>
      <c r="BM1078" s="1">
        <v>35</v>
      </c>
      <c r="BN1078" s="1">
        <v>0</v>
      </c>
      <c r="BO1078" s="1">
        <v>7</v>
      </c>
      <c r="BP1078" s="1">
        <v>7</v>
      </c>
      <c r="BQ1078" s="1">
        <v>7</v>
      </c>
      <c r="BR1078" s="1">
        <v>7</v>
      </c>
      <c r="BS1078" s="1">
        <v>7</v>
      </c>
      <c r="BT1078" s="1">
        <v>0</v>
      </c>
      <c r="BU1078" s="1" t="str">
        <f>"10:00 AM"</f>
        <v>10:00 AM</v>
      </c>
      <c r="BV1078" s="1" t="str">
        <f>"6:00 PM"</f>
        <v>6:00 PM</v>
      </c>
      <c r="BW1078" s="1" t="s">
        <v>135</v>
      </c>
      <c r="BX1078" s="1">
        <v>0</v>
      </c>
      <c r="BY1078" s="1">
        <v>6</v>
      </c>
      <c r="BZ1078" s="1" t="s">
        <v>112</v>
      </c>
      <c r="CB1078" s="1" t="s">
        <v>719</v>
      </c>
      <c r="CC1078" s="1" t="s">
        <v>4407</v>
      </c>
      <c r="CD1078" s="1" t="s">
        <v>1757</v>
      </c>
      <c r="CE1078" s="1" t="s">
        <v>1759</v>
      </c>
      <c r="CF1078" s="1" t="s">
        <v>117</v>
      </c>
      <c r="CG1078" s="1">
        <v>96952</v>
      </c>
      <c r="CH1078" s="3">
        <v>7.78</v>
      </c>
      <c r="CI1078" s="3">
        <v>8</v>
      </c>
      <c r="CJ1078" s="3">
        <v>11.67</v>
      </c>
      <c r="CK1078" s="3">
        <v>12</v>
      </c>
      <c r="CL1078" s="1" t="s">
        <v>137</v>
      </c>
      <c r="CM1078" s="1" t="s">
        <v>719</v>
      </c>
      <c r="CN1078" s="1" t="s">
        <v>139</v>
      </c>
      <c r="CP1078" s="1" t="s">
        <v>112</v>
      </c>
      <c r="CQ1078" s="1" t="s">
        <v>111</v>
      </c>
      <c r="CR1078" s="1" t="s">
        <v>112</v>
      </c>
      <c r="CS1078" s="1" t="s">
        <v>111</v>
      </c>
      <c r="CT1078" s="1" t="s">
        <v>138</v>
      </c>
      <c r="CU1078" s="1" t="s">
        <v>111</v>
      </c>
      <c r="CV1078" s="1" t="s">
        <v>138</v>
      </c>
      <c r="CW1078" s="1" t="s">
        <v>719</v>
      </c>
      <c r="CX1078" s="1">
        <v>16704330105</v>
      </c>
      <c r="CY1078" s="1" t="s">
        <v>4404</v>
      </c>
      <c r="CZ1078" s="1" t="s">
        <v>716</v>
      </c>
      <c r="DA1078" s="1" t="s">
        <v>111</v>
      </c>
      <c r="DB1078" s="1" t="s">
        <v>112</v>
      </c>
    </row>
    <row r="1079" spans="1:111" ht="15.6" customHeight="1" x14ac:dyDescent="0.25">
      <c r="A1079" s="1" t="s">
        <v>12814</v>
      </c>
      <c r="B1079" s="1" t="s">
        <v>238</v>
      </c>
      <c r="C1079" s="2">
        <v>44389.271529513891</v>
      </c>
      <c r="D1079" s="2">
        <v>44440</v>
      </c>
      <c r="E1079" s="1" t="s">
        <v>110</v>
      </c>
      <c r="F1079" s="2">
        <v>44468.833333333336</v>
      </c>
      <c r="G1079" s="1" t="s">
        <v>112</v>
      </c>
      <c r="H1079" s="1" t="s">
        <v>112</v>
      </c>
      <c r="I1079" s="1" t="s">
        <v>112</v>
      </c>
      <c r="J1079" s="1" t="s">
        <v>12815</v>
      </c>
      <c r="K1079" s="1" t="s">
        <v>12816</v>
      </c>
      <c r="L1079" s="1" t="s">
        <v>12817</v>
      </c>
      <c r="M1079" s="1" t="s">
        <v>2359</v>
      </c>
      <c r="N1079" s="1" t="s">
        <v>116</v>
      </c>
      <c r="O1079" s="1" t="s">
        <v>117</v>
      </c>
      <c r="P1079" s="9">
        <v>96950</v>
      </c>
      <c r="Q1079" s="1" t="s">
        <v>118</v>
      </c>
      <c r="R1079" s="1" t="s">
        <v>719</v>
      </c>
      <c r="S1079" s="1">
        <v>16702870871</v>
      </c>
      <c r="U1079" s="1">
        <v>811198</v>
      </c>
      <c r="V1079" s="1" t="s">
        <v>119</v>
      </c>
      <c r="X1079" s="1" t="s">
        <v>12818</v>
      </c>
      <c r="Y1079" s="1" t="s">
        <v>3245</v>
      </c>
      <c r="Z1079" s="1" t="s">
        <v>12819</v>
      </c>
      <c r="AA1079" s="1" t="s">
        <v>245</v>
      </c>
      <c r="AB1079" s="1" t="s">
        <v>12817</v>
      </c>
      <c r="AC1079" s="1" t="s">
        <v>2359</v>
      </c>
      <c r="AD1079" s="1" t="s">
        <v>116</v>
      </c>
      <c r="AE1079" s="1" t="s">
        <v>117</v>
      </c>
      <c r="AF1079" s="9">
        <v>96950</v>
      </c>
      <c r="AG1079" s="1" t="s">
        <v>118</v>
      </c>
      <c r="AH1079" s="1" t="s">
        <v>719</v>
      </c>
      <c r="AI1079" s="1">
        <v>16702870871</v>
      </c>
      <c r="AK1079" s="1" t="s">
        <v>12820</v>
      </c>
      <c r="BC1079" s="1" t="str">
        <f>"49-9099.00"</f>
        <v>49-9099.00</v>
      </c>
      <c r="BD1079" s="1" t="s">
        <v>12821</v>
      </c>
      <c r="BE1079" s="1" t="s">
        <v>12822</v>
      </c>
      <c r="BF1079" s="1" t="s">
        <v>12823</v>
      </c>
      <c r="BG1079" s="1">
        <v>2</v>
      </c>
      <c r="BH1079" s="1">
        <v>2</v>
      </c>
      <c r="BI1079" s="2">
        <v>44470</v>
      </c>
      <c r="BJ1079" s="2">
        <v>44834</v>
      </c>
      <c r="BK1079" s="2">
        <v>44470</v>
      </c>
      <c r="BL1079" s="2">
        <v>44834</v>
      </c>
      <c r="BM1079" s="1">
        <v>35</v>
      </c>
      <c r="BN1079" s="1">
        <v>0</v>
      </c>
      <c r="BO1079" s="1">
        <v>7</v>
      </c>
      <c r="BP1079" s="1">
        <v>7</v>
      </c>
      <c r="BQ1079" s="1">
        <v>7</v>
      </c>
      <c r="BR1079" s="1">
        <v>7</v>
      </c>
      <c r="BS1079" s="1">
        <v>7</v>
      </c>
      <c r="BT1079" s="1">
        <v>0</v>
      </c>
      <c r="BU1079" s="1" t="str">
        <f>"9:00 AM"</f>
        <v>9:00 AM</v>
      </c>
      <c r="BV1079" s="1" t="str">
        <f>"5:00 PM"</f>
        <v>5:00 PM</v>
      </c>
      <c r="BW1079" s="1" t="s">
        <v>230</v>
      </c>
      <c r="BX1079" s="1">
        <v>0</v>
      </c>
      <c r="BY1079" s="1">
        <v>6</v>
      </c>
      <c r="BZ1079" s="1" t="s">
        <v>112</v>
      </c>
      <c r="CB1079" s="1" t="s">
        <v>719</v>
      </c>
      <c r="CC1079" s="1" t="s">
        <v>12824</v>
      </c>
      <c r="CD1079" s="1" t="s">
        <v>5666</v>
      </c>
      <c r="CE1079" s="1" t="s">
        <v>116</v>
      </c>
      <c r="CF1079" s="1" t="s">
        <v>117</v>
      </c>
      <c r="CG1079" s="1">
        <v>96950</v>
      </c>
      <c r="CH1079" s="3">
        <v>9.07</v>
      </c>
      <c r="CI1079" s="3">
        <v>9.07</v>
      </c>
      <c r="CJ1079" s="3">
        <v>13.61</v>
      </c>
      <c r="CK1079" s="3">
        <v>13.61</v>
      </c>
      <c r="CL1079" s="1" t="s">
        <v>137</v>
      </c>
      <c r="CM1079" s="1" t="s">
        <v>719</v>
      </c>
      <c r="CN1079" s="1" t="s">
        <v>139</v>
      </c>
      <c r="CP1079" s="1" t="s">
        <v>112</v>
      </c>
      <c r="CQ1079" s="1" t="s">
        <v>111</v>
      </c>
      <c r="CR1079" s="1" t="s">
        <v>112</v>
      </c>
      <c r="CS1079" s="1" t="s">
        <v>111</v>
      </c>
      <c r="CT1079" s="1" t="s">
        <v>138</v>
      </c>
      <c r="CU1079" s="1" t="s">
        <v>111</v>
      </c>
      <c r="CV1079" s="1" t="s">
        <v>138</v>
      </c>
      <c r="CW1079" s="1" t="s">
        <v>719</v>
      </c>
      <c r="CX1079" s="1">
        <v>16702870871</v>
      </c>
      <c r="CY1079" s="1" t="s">
        <v>12820</v>
      </c>
      <c r="CZ1079" s="1" t="s">
        <v>716</v>
      </c>
      <c r="DA1079" s="1" t="s">
        <v>111</v>
      </c>
      <c r="DB1079" s="1" t="s">
        <v>112</v>
      </c>
    </row>
    <row r="1080" spans="1:111" ht="15.6" customHeight="1" x14ac:dyDescent="0.25">
      <c r="A1080" s="1" t="s">
        <v>12825</v>
      </c>
      <c r="B1080" s="1" t="s">
        <v>238</v>
      </c>
      <c r="C1080" s="2">
        <v>44358.0366587963</v>
      </c>
      <c r="D1080" s="2">
        <v>44400</v>
      </c>
      <c r="E1080" s="1" t="s">
        <v>180</v>
      </c>
      <c r="G1080" s="1" t="s">
        <v>112</v>
      </c>
      <c r="H1080" s="1" t="s">
        <v>112</v>
      </c>
      <c r="I1080" s="1" t="s">
        <v>112</v>
      </c>
      <c r="J1080" s="1" t="s">
        <v>1049</v>
      </c>
      <c r="K1080" s="1" t="s">
        <v>1050</v>
      </c>
      <c r="L1080" s="1" t="s">
        <v>1051</v>
      </c>
      <c r="M1080" s="1" t="s">
        <v>1058</v>
      </c>
      <c r="N1080" s="1" t="s">
        <v>116</v>
      </c>
      <c r="O1080" s="1" t="s">
        <v>117</v>
      </c>
      <c r="P1080" s="9">
        <v>96950</v>
      </c>
      <c r="Q1080" s="1" t="s">
        <v>118</v>
      </c>
      <c r="S1080" s="1">
        <v>16702358778</v>
      </c>
      <c r="U1080" s="1">
        <v>23622</v>
      </c>
      <c r="V1080" s="1" t="s">
        <v>119</v>
      </c>
      <c r="X1080" s="1" t="s">
        <v>1052</v>
      </c>
      <c r="Y1080" s="1" t="s">
        <v>1053</v>
      </c>
      <c r="Z1080" s="1" t="s">
        <v>1054</v>
      </c>
      <c r="AA1080" s="1" t="s">
        <v>373</v>
      </c>
      <c r="AB1080" s="1" t="s">
        <v>1051</v>
      </c>
      <c r="AD1080" s="1" t="s">
        <v>116</v>
      </c>
      <c r="AE1080" s="1" t="s">
        <v>117</v>
      </c>
      <c r="AF1080" s="9">
        <v>96950</v>
      </c>
      <c r="AG1080" s="1" t="s">
        <v>118</v>
      </c>
      <c r="AI1080" s="1">
        <v>16702358778</v>
      </c>
      <c r="AK1080" s="1" t="s">
        <v>1055</v>
      </c>
      <c r="BC1080" s="1" t="str">
        <f>"43-5081.03"</f>
        <v>43-5081.03</v>
      </c>
      <c r="BD1080" s="1" t="s">
        <v>868</v>
      </c>
      <c r="BE1080" s="1" t="s">
        <v>12826</v>
      </c>
      <c r="BF1080" s="1" t="s">
        <v>6896</v>
      </c>
      <c r="BG1080" s="1">
        <v>4</v>
      </c>
      <c r="BH1080" s="1">
        <v>4</v>
      </c>
      <c r="BI1080" s="2">
        <v>44470</v>
      </c>
      <c r="BJ1080" s="2">
        <v>44834</v>
      </c>
      <c r="BK1080" s="2">
        <v>44470</v>
      </c>
      <c r="BL1080" s="2">
        <v>44834</v>
      </c>
      <c r="BM1080" s="1">
        <v>40</v>
      </c>
      <c r="BN1080" s="1">
        <v>0</v>
      </c>
      <c r="BO1080" s="1">
        <v>8</v>
      </c>
      <c r="BP1080" s="1">
        <v>8</v>
      </c>
      <c r="BQ1080" s="1">
        <v>8</v>
      </c>
      <c r="BR1080" s="1">
        <v>8</v>
      </c>
      <c r="BS1080" s="1">
        <v>8</v>
      </c>
      <c r="BT1080" s="1">
        <v>0</v>
      </c>
      <c r="BU1080" s="1" t="str">
        <f>"7:30 AM"</f>
        <v>7:30 AM</v>
      </c>
      <c r="BV1080" s="1" t="str">
        <f>"4:30 PM"</f>
        <v>4:30 PM</v>
      </c>
      <c r="BW1080" s="1" t="s">
        <v>135</v>
      </c>
      <c r="BX1080" s="1">
        <v>0</v>
      </c>
      <c r="BY1080" s="1">
        <v>0</v>
      </c>
      <c r="BZ1080" s="1" t="s">
        <v>112</v>
      </c>
      <c r="CB1080" s="1" t="s">
        <v>138</v>
      </c>
      <c r="CC1080" s="1" t="s">
        <v>1058</v>
      </c>
      <c r="CE1080" s="1" t="s">
        <v>116</v>
      </c>
      <c r="CF1080" s="1" t="s">
        <v>117</v>
      </c>
      <c r="CG1080" s="1">
        <v>96950</v>
      </c>
      <c r="CH1080" s="3">
        <v>7.58</v>
      </c>
      <c r="CI1080" s="3">
        <v>9</v>
      </c>
      <c r="CJ1080" s="3">
        <v>11.37</v>
      </c>
      <c r="CK1080" s="3">
        <v>13.5</v>
      </c>
      <c r="CL1080" s="1" t="s">
        <v>137</v>
      </c>
      <c r="CM1080" s="1" t="s">
        <v>168</v>
      </c>
      <c r="CN1080" s="1" t="s">
        <v>139</v>
      </c>
      <c r="CP1080" s="1" t="s">
        <v>112</v>
      </c>
      <c r="CQ1080" s="1" t="s">
        <v>111</v>
      </c>
      <c r="CR1080" s="1" t="s">
        <v>111</v>
      </c>
      <c r="CS1080" s="1" t="s">
        <v>111</v>
      </c>
      <c r="CT1080" s="1" t="s">
        <v>138</v>
      </c>
      <c r="CU1080" s="1" t="s">
        <v>111</v>
      </c>
      <c r="CV1080" s="1" t="s">
        <v>111</v>
      </c>
      <c r="CW1080" s="1" t="s">
        <v>1059</v>
      </c>
      <c r="CX1080" s="1">
        <v>16702358778</v>
      </c>
      <c r="CY1080" s="1" t="s">
        <v>1055</v>
      </c>
      <c r="CZ1080" s="1" t="s">
        <v>138</v>
      </c>
      <c r="DA1080" s="1" t="s">
        <v>111</v>
      </c>
      <c r="DB1080" s="1" t="s">
        <v>112</v>
      </c>
    </row>
    <row r="1081" spans="1:111" ht="15.6" customHeight="1" x14ac:dyDescent="0.25">
      <c r="A1081" s="1" t="s">
        <v>12827</v>
      </c>
      <c r="B1081" s="1" t="s">
        <v>238</v>
      </c>
      <c r="C1081" s="2">
        <v>44389.359699652778</v>
      </c>
      <c r="D1081" s="2">
        <v>44438</v>
      </c>
      <c r="E1081" s="1" t="s">
        <v>180</v>
      </c>
      <c r="G1081" s="1" t="s">
        <v>112</v>
      </c>
      <c r="H1081" s="1" t="s">
        <v>112</v>
      </c>
      <c r="I1081" s="1" t="s">
        <v>112</v>
      </c>
      <c r="J1081" s="1" t="s">
        <v>4400</v>
      </c>
      <c r="K1081" s="1" t="s">
        <v>4401</v>
      </c>
      <c r="L1081" s="1" t="s">
        <v>4402</v>
      </c>
      <c r="M1081" s="1" t="s">
        <v>1757</v>
      </c>
      <c r="N1081" s="1" t="s">
        <v>1759</v>
      </c>
      <c r="O1081" s="1" t="s">
        <v>117</v>
      </c>
      <c r="P1081" s="9">
        <v>96952</v>
      </c>
      <c r="Q1081" s="1" t="s">
        <v>118</v>
      </c>
      <c r="R1081" s="1" t="s">
        <v>719</v>
      </c>
      <c r="S1081" s="1">
        <v>16704330105</v>
      </c>
      <c r="U1081" s="1">
        <v>445110</v>
      </c>
      <c r="V1081" s="1" t="s">
        <v>119</v>
      </c>
      <c r="X1081" s="1" t="s">
        <v>3428</v>
      </c>
      <c r="Y1081" s="1" t="s">
        <v>4403</v>
      </c>
      <c r="AA1081" s="1" t="s">
        <v>373</v>
      </c>
      <c r="AB1081" s="1" t="s">
        <v>4402</v>
      </c>
      <c r="AC1081" s="1" t="s">
        <v>1757</v>
      </c>
      <c r="AD1081" s="1" t="s">
        <v>1759</v>
      </c>
      <c r="AE1081" s="1" t="s">
        <v>117</v>
      </c>
      <c r="AF1081" s="9">
        <v>96952</v>
      </c>
      <c r="AG1081" s="1" t="s">
        <v>118</v>
      </c>
      <c r="AH1081" s="1" t="s">
        <v>719</v>
      </c>
      <c r="AI1081" s="1">
        <v>16704330105</v>
      </c>
      <c r="AK1081" s="1" t="s">
        <v>4404</v>
      </c>
      <c r="BC1081" s="1" t="str">
        <f>"43-5081.03"</f>
        <v>43-5081.03</v>
      </c>
      <c r="BD1081" s="1" t="s">
        <v>868</v>
      </c>
      <c r="BE1081" s="1" t="s">
        <v>4405</v>
      </c>
      <c r="BF1081" s="1" t="s">
        <v>4406</v>
      </c>
      <c r="BG1081" s="1">
        <v>2</v>
      </c>
      <c r="BH1081" s="1">
        <v>2</v>
      </c>
      <c r="BI1081" s="2">
        <v>44470</v>
      </c>
      <c r="BJ1081" s="2">
        <v>44834</v>
      </c>
      <c r="BK1081" s="2">
        <v>44470</v>
      </c>
      <c r="BL1081" s="2">
        <v>44834</v>
      </c>
      <c r="BM1081" s="1">
        <v>35</v>
      </c>
      <c r="BN1081" s="1">
        <v>0</v>
      </c>
      <c r="BO1081" s="1">
        <v>7</v>
      </c>
      <c r="BP1081" s="1">
        <v>7</v>
      </c>
      <c r="BQ1081" s="1">
        <v>7</v>
      </c>
      <c r="BR1081" s="1">
        <v>7</v>
      </c>
      <c r="BS1081" s="1">
        <v>7</v>
      </c>
      <c r="BT1081" s="1">
        <v>0</v>
      </c>
      <c r="BU1081" s="1" t="str">
        <f>"9:00 AM"</f>
        <v>9:00 AM</v>
      </c>
      <c r="BV1081" s="1" t="str">
        <f>"5:00 PM"</f>
        <v>5:00 PM</v>
      </c>
      <c r="BW1081" s="1" t="s">
        <v>230</v>
      </c>
      <c r="BX1081" s="1">
        <v>0</v>
      </c>
      <c r="BY1081" s="1">
        <v>6</v>
      </c>
      <c r="BZ1081" s="1" t="s">
        <v>112</v>
      </c>
      <c r="CB1081" s="1" t="s">
        <v>719</v>
      </c>
      <c r="CC1081" s="1" t="s">
        <v>4407</v>
      </c>
      <c r="CD1081" s="1" t="s">
        <v>1757</v>
      </c>
      <c r="CE1081" s="1" t="s">
        <v>1759</v>
      </c>
      <c r="CF1081" s="1" t="s">
        <v>117</v>
      </c>
      <c r="CG1081" s="1">
        <v>96952</v>
      </c>
      <c r="CH1081" s="3">
        <v>7.92</v>
      </c>
      <c r="CI1081" s="3">
        <v>7.92</v>
      </c>
      <c r="CJ1081" s="3">
        <v>11.88</v>
      </c>
      <c r="CK1081" s="3">
        <v>11.88</v>
      </c>
      <c r="CL1081" s="1" t="s">
        <v>137</v>
      </c>
      <c r="CM1081" s="1" t="s">
        <v>719</v>
      </c>
      <c r="CN1081" s="1" t="s">
        <v>139</v>
      </c>
      <c r="CP1081" s="1" t="s">
        <v>112</v>
      </c>
      <c r="CQ1081" s="1" t="s">
        <v>111</v>
      </c>
      <c r="CR1081" s="1" t="s">
        <v>112</v>
      </c>
      <c r="CS1081" s="1" t="s">
        <v>111</v>
      </c>
      <c r="CT1081" s="1" t="s">
        <v>138</v>
      </c>
      <c r="CU1081" s="1" t="s">
        <v>111</v>
      </c>
      <c r="CV1081" s="1" t="s">
        <v>138</v>
      </c>
      <c r="CW1081" s="1" t="s">
        <v>719</v>
      </c>
      <c r="CX1081" s="1">
        <v>16704330105</v>
      </c>
      <c r="CY1081" s="1" t="s">
        <v>4404</v>
      </c>
      <c r="CZ1081" s="1" t="s">
        <v>716</v>
      </c>
      <c r="DA1081" s="1" t="s">
        <v>111</v>
      </c>
      <c r="DB1081" s="1" t="s">
        <v>112</v>
      </c>
    </row>
    <row r="1082" spans="1:111" ht="15.6" customHeight="1" x14ac:dyDescent="0.25">
      <c r="A1082" s="1" t="s">
        <v>12832</v>
      </c>
      <c r="B1082" s="1" t="s">
        <v>238</v>
      </c>
      <c r="C1082" s="2">
        <v>44361.293820601852</v>
      </c>
      <c r="D1082" s="2">
        <v>44404</v>
      </c>
      <c r="E1082" s="1" t="s">
        <v>110</v>
      </c>
      <c r="F1082" s="2">
        <v>44447.833333333336</v>
      </c>
      <c r="G1082" s="1" t="s">
        <v>112</v>
      </c>
      <c r="H1082" s="1" t="s">
        <v>112</v>
      </c>
      <c r="I1082" s="1" t="s">
        <v>112</v>
      </c>
      <c r="J1082" s="1" t="s">
        <v>1577</v>
      </c>
      <c r="K1082" s="1" t="s">
        <v>1578</v>
      </c>
      <c r="L1082" s="1" t="s">
        <v>1579</v>
      </c>
      <c r="M1082" s="1" t="s">
        <v>1580</v>
      </c>
      <c r="N1082" s="1" t="s">
        <v>116</v>
      </c>
      <c r="O1082" s="1" t="s">
        <v>117</v>
      </c>
      <c r="P1082" s="9">
        <v>96950</v>
      </c>
      <c r="Q1082" s="1" t="s">
        <v>118</v>
      </c>
      <c r="R1082" s="1" t="s">
        <v>138</v>
      </c>
      <c r="S1082" s="1">
        <v>16702349889</v>
      </c>
      <c r="U1082" s="1">
        <v>236116</v>
      </c>
      <c r="V1082" s="1" t="s">
        <v>119</v>
      </c>
      <c r="X1082" s="1" t="s">
        <v>1581</v>
      </c>
      <c r="Y1082" s="1" t="s">
        <v>1582</v>
      </c>
      <c r="Z1082" s="1" t="s">
        <v>1583</v>
      </c>
      <c r="AA1082" s="1" t="s">
        <v>1584</v>
      </c>
      <c r="AB1082" s="1" t="s">
        <v>8353</v>
      </c>
      <c r="AC1082" s="1" t="s">
        <v>1580</v>
      </c>
      <c r="AD1082" s="1" t="s">
        <v>116</v>
      </c>
      <c r="AE1082" s="1" t="s">
        <v>117</v>
      </c>
      <c r="AF1082" s="9">
        <v>96950</v>
      </c>
      <c r="AG1082" s="1" t="s">
        <v>118</v>
      </c>
      <c r="AH1082" s="1" t="s">
        <v>138</v>
      </c>
      <c r="AI1082" s="1">
        <v>16702349889</v>
      </c>
      <c r="AK1082" s="1" t="s">
        <v>1586</v>
      </c>
      <c r="BC1082" s="1" t="str">
        <f>"17-3022.00"</f>
        <v>17-3022.00</v>
      </c>
      <c r="BD1082" s="1" t="s">
        <v>602</v>
      </c>
      <c r="BE1082" s="1" t="s">
        <v>12833</v>
      </c>
      <c r="BF1082" s="1" t="s">
        <v>3405</v>
      </c>
      <c r="BG1082" s="1">
        <v>2</v>
      </c>
      <c r="BH1082" s="1">
        <v>2</v>
      </c>
      <c r="BI1082" s="2">
        <v>44449</v>
      </c>
      <c r="BJ1082" s="2">
        <v>44813</v>
      </c>
      <c r="BK1082" s="2">
        <v>44449</v>
      </c>
      <c r="BL1082" s="2">
        <v>44813</v>
      </c>
      <c r="BM1082" s="1">
        <v>40</v>
      </c>
      <c r="BN1082" s="1">
        <v>0</v>
      </c>
      <c r="BO1082" s="1">
        <v>8</v>
      </c>
      <c r="BP1082" s="1">
        <v>8</v>
      </c>
      <c r="BQ1082" s="1">
        <v>8</v>
      </c>
      <c r="BR1082" s="1">
        <v>8</v>
      </c>
      <c r="BS1082" s="1">
        <v>8</v>
      </c>
      <c r="BT1082" s="1">
        <v>0</v>
      </c>
      <c r="BU1082" s="1" t="str">
        <f>"8:00 AM"</f>
        <v>8:00 AM</v>
      </c>
      <c r="BV1082" s="1" t="str">
        <f>"5:00 PM"</f>
        <v>5:00 PM</v>
      </c>
      <c r="BW1082" s="1" t="s">
        <v>392</v>
      </c>
      <c r="BX1082" s="1">
        <v>0</v>
      </c>
      <c r="BY1082" s="1">
        <v>24</v>
      </c>
      <c r="BZ1082" s="1" t="s">
        <v>112</v>
      </c>
      <c r="CB1082" s="1" t="s">
        <v>12834</v>
      </c>
      <c r="CC1082" s="1" t="s">
        <v>8353</v>
      </c>
      <c r="CD1082" s="1" t="s">
        <v>1580</v>
      </c>
      <c r="CE1082" s="1" t="s">
        <v>116</v>
      </c>
      <c r="CF1082" s="1" t="s">
        <v>117</v>
      </c>
      <c r="CG1082" s="1">
        <v>96950</v>
      </c>
      <c r="CH1082" s="3">
        <v>17.25</v>
      </c>
      <c r="CI1082" s="3">
        <v>17.25</v>
      </c>
      <c r="CJ1082" s="3">
        <v>25.88</v>
      </c>
      <c r="CK1082" s="3">
        <v>25.88</v>
      </c>
      <c r="CL1082" s="1" t="s">
        <v>137</v>
      </c>
      <c r="CM1082" s="1" t="s">
        <v>2511</v>
      </c>
      <c r="CN1082" s="1" t="s">
        <v>139</v>
      </c>
      <c r="CP1082" s="1" t="s">
        <v>112</v>
      </c>
      <c r="CQ1082" s="1" t="s">
        <v>111</v>
      </c>
      <c r="CR1082" s="1" t="s">
        <v>112</v>
      </c>
      <c r="CS1082" s="1" t="s">
        <v>111</v>
      </c>
      <c r="CT1082" s="1" t="s">
        <v>138</v>
      </c>
      <c r="CU1082" s="1" t="s">
        <v>111</v>
      </c>
      <c r="CV1082" s="1" t="s">
        <v>138</v>
      </c>
      <c r="CW1082" s="1" t="s">
        <v>3683</v>
      </c>
      <c r="CX1082" s="1">
        <v>16702349889</v>
      </c>
      <c r="CY1082" s="1" t="s">
        <v>1593</v>
      </c>
      <c r="CZ1082" s="1" t="s">
        <v>331</v>
      </c>
      <c r="DA1082" s="1" t="s">
        <v>111</v>
      </c>
      <c r="DB1082" s="1" t="s">
        <v>112</v>
      </c>
      <c r="DC1082" s="1" t="s">
        <v>1581</v>
      </c>
      <c r="DD1082" s="1" t="s">
        <v>1582</v>
      </c>
      <c r="DE1082" s="1" t="s">
        <v>402</v>
      </c>
      <c r="DF1082" s="1" t="s">
        <v>1594</v>
      </c>
      <c r="DG1082" s="1" t="s">
        <v>1586</v>
      </c>
    </row>
    <row r="1083" spans="1:111" ht="15.6" customHeight="1" x14ac:dyDescent="0.25">
      <c r="A1083" s="1" t="s">
        <v>12835</v>
      </c>
      <c r="B1083" s="1" t="s">
        <v>238</v>
      </c>
      <c r="C1083" s="2">
        <v>44357.623698495372</v>
      </c>
      <c r="D1083" s="2">
        <v>44400</v>
      </c>
      <c r="E1083" s="1" t="s">
        <v>110</v>
      </c>
      <c r="F1083" s="2">
        <v>44468.833333333336</v>
      </c>
      <c r="G1083" s="1" t="s">
        <v>112</v>
      </c>
      <c r="H1083" s="1" t="s">
        <v>112</v>
      </c>
      <c r="I1083" s="1" t="s">
        <v>112</v>
      </c>
      <c r="J1083" s="1" t="s">
        <v>1123</v>
      </c>
      <c r="K1083" s="1" t="s">
        <v>3685</v>
      </c>
      <c r="L1083" s="1" t="s">
        <v>1125</v>
      </c>
      <c r="M1083" s="1" t="s">
        <v>1126</v>
      </c>
      <c r="N1083" s="1" t="s">
        <v>116</v>
      </c>
      <c r="O1083" s="1" t="s">
        <v>117</v>
      </c>
      <c r="P1083" s="9">
        <v>96950</v>
      </c>
      <c r="Q1083" s="1" t="s">
        <v>118</v>
      </c>
      <c r="R1083" s="1" t="s">
        <v>117</v>
      </c>
      <c r="S1083" s="1">
        <v>16702341795</v>
      </c>
      <c r="U1083" s="1">
        <v>722511</v>
      </c>
      <c r="V1083" s="1" t="s">
        <v>119</v>
      </c>
      <c r="X1083" s="1" t="s">
        <v>1127</v>
      </c>
      <c r="Y1083" s="1" t="s">
        <v>848</v>
      </c>
      <c r="Z1083" s="1" t="s">
        <v>1128</v>
      </c>
      <c r="AA1083" s="1" t="s">
        <v>1129</v>
      </c>
      <c r="AB1083" s="1" t="s">
        <v>1125</v>
      </c>
      <c r="AC1083" s="1" t="s">
        <v>1130</v>
      </c>
      <c r="AD1083" s="1" t="s">
        <v>116</v>
      </c>
      <c r="AE1083" s="1" t="s">
        <v>117</v>
      </c>
      <c r="AF1083" s="9">
        <v>96950</v>
      </c>
      <c r="AG1083" s="1" t="s">
        <v>118</v>
      </c>
      <c r="AH1083" s="1" t="s">
        <v>117</v>
      </c>
      <c r="AI1083" s="1">
        <v>16702341795</v>
      </c>
      <c r="AK1083" s="1" t="s">
        <v>1131</v>
      </c>
      <c r="BC1083" s="1" t="str">
        <f>"35-1012.00"</f>
        <v>35-1012.00</v>
      </c>
      <c r="BD1083" s="1" t="s">
        <v>1372</v>
      </c>
      <c r="BE1083" s="1" t="s">
        <v>11962</v>
      </c>
      <c r="BF1083" s="1" t="s">
        <v>11963</v>
      </c>
      <c r="BG1083" s="1">
        <v>1</v>
      </c>
      <c r="BH1083" s="1">
        <v>1</v>
      </c>
      <c r="BI1083" s="2">
        <v>44470</v>
      </c>
      <c r="BJ1083" s="2">
        <v>44834</v>
      </c>
      <c r="BK1083" s="2">
        <v>44470</v>
      </c>
      <c r="BL1083" s="2">
        <v>44834</v>
      </c>
      <c r="BM1083" s="1">
        <v>40</v>
      </c>
      <c r="BN1083" s="1">
        <v>7</v>
      </c>
      <c r="BO1083" s="1">
        <v>6</v>
      </c>
      <c r="BP1083" s="1">
        <v>6</v>
      </c>
      <c r="BQ1083" s="1">
        <v>7</v>
      </c>
      <c r="BR1083" s="1">
        <v>0</v>
      </c>
      <c r="BS1083" s="1">
        <v>7</v>
      </c>
      <c r="BT1083" s="1">
        <v>7</v>
      </c>
      <c r="BU1083" s="1" t="str">
        <f>"9:00 AM"</f>
        <v>9:00 AM</v>
      </c>
      <c r="BV1083" s="1" t="str">
        <f>"11:00 PM"</f>
        <v>11:00 PM</v>
      </c>
      <c r="BW1083" s="1" t="s">
        <v>135</v>
      </c>
      <c r="BX1083" s="1">
        <v>0</v>
      </c>
      <c r="BY1083" s="1">
        <v>12</v>
      </c>
      <c r="BZ1083" s="1" t="s">
        <v>111</v>
      </c>
      <c r="CA1083" s="1">
        <v>10</v>
      </c>
      <c r="CB1083" s="1" t="s">
        <v>11964</v>
      </c>
      <c r="CC1083" s="1" t="s">
        <v>11965</v>
      </c>
      <c r="CD1083" s="1" t="s">
        <v>1126</v>
      </c>
      <c r="CE1083" s="1" t="s">
        <v>116</v>
      </c>
      <c r="CF1083" s="1" t="s">
        <v>117</v>
      </c>
      <c r="CG1083" s="1">
        <v>96950</v>
      </c>
      <c r="CH1083" s="3">
        <v>11.38</v>
      </c>
      <c r="CI1083" s="3">
        <v>11.5</v>
      </c>
      <c r="CJ1083" s="3">
        <v>0</v>
      </c>
      <c r="CK1083" s="3">
        <v>0</v>
      </c>
      <c r="CL1083" s="1" t="s">
        <v>137</v>
      </c>
      <c r="CN1083" s="1" t="s">
        <v>139</v>
      </c>
      <c r="CP1083" s="1" t="s">
        <v>112</v>
      </c>
      <c r="CQ1083" s="1" t="s">
        <v>111</v>
      </c>
      <c r="CR1083" s="1" t="s">
        <v>112</v>
      </c>
      <c r="CS1083" s="1" t="s">
        <v>112</v>
      </c>
      <c r="CT1083" s="1" t="s">
        <v>138</v>
      </c>
      <c r="CU1083" s="1" t="s">
        <v>111</v>
      </c>
      <c r="CV1083" s="1" t="s">
        <v>111</v>
      </c>
      <c r="CW1083" s="1" t="s">
        <v>3961</v>
      </c>
      <c r="CX1083" s="1">
        <v>16702341795</v>
      </c>
      <c r="CY1083" s="1" t="s">
        <v>1135</v>
      </c>
      <c r="CZ1083" s="1" t="s">
        <v>10601</v>
      </c>
      <c r="DA1083" s="1" t="s">
        <v>111</v>
      </c>
      <c r="DB1083" s="1" t="s">
        <v>112</v>
      </c>
    </row>
    <row r="1084" spans="1:111" ht="15.6" customHeight="1" x14ac:dyDescent="0.25">
      <c r="A1084" s="1" t="s">
        <v>12842</v>
      </c>
      <c r="B1084" s="1" t="s">
        <v>238</v>
      </c>
      <c r="C1084" s="2">
        <v>44392.212200578702</v>
      </c>
      <c r="D1084" s="2">
        <v>44438</v>
      </c>
      <c r="E1084" s="1" t="s">
        <v>180</v>
      </c>
      <c r="G1084" s="1" t="s">
        <v>112</v>
      </c>
      <c r="H1084" s="1" t="s">
        <v>112</v>
      </c>
      <c r="I1084" s="1" t="s">
        <v>112</v>
      </c>
      <c r="J1084" s="1" t="s">
        <v>5856</v>
      </c>
      <c r="K1084" s="1" t="s">
        <v>10631</v>
      </c>
      <c r="L1084" s="1" t="s">
        <v>10632</v>
      </c>
      <c r="M1084" s="1" t="s">
        <v>5015</v>
      </c>
      <c r="N1084" s="1" t="s">
        <v>167</v>
      </c>
      <c r="O1084" s="1" t="s">
        <v>117</v>
      </c>
      <c r="P1084" s="9">
        <v>96950</v>
      </c>
      <c r="Q1084" s="1" t="s">
        <v>118</v>
      </c>
      <c r="S1084" s="1">
        <v>16707898261</v>
      </c>
      <c r="U1084" s="1">
        <v>311920</v>
      </c>
      <c r="V1084" s="1" t="s">
        <v>119</v>
      </c>
      <c r="X1084" s="1" t="s">
        <v>5859</v>
      </c>
      <c r="Y1084" s="1" t="s">
        <v>5860</v>
      </c>
      <c r="Z1084" s="1" t="s">
        <v>5861</v>
      </c>
      <c r="AA1084" s="1" t="s">
        <v>171</v>
      </c>
      <c r="AB1084" s="1" t="s">
        <v>5858</v>
      </c>
      <c r="AC1084" s="1" t="s">
        <v>5015</v>
      </c>
      <c r="AD1084" s="1" t="s">
        <v>167</v>
      </c>
      <c r="AE1084" s="1" t="s">
        <v>117</v>
      </c>
      <c r="AF1084" s="9">
        <v>96950</v>
      </c>
      <c r="AG1084" s="1" t="s">
        <v>118</v>
      </c>
      <c r="AI1084" s="1">
        <v>16707898261</v>
      </c>
      <c r="AK1084" s="1" t="s">
        <v>5863</v>
      </c>
      <c r="BC1084" s="1" t="str">
        <f>"35-3022.01"</f>
        <v>35-3022.01</v>
      </c>
      <c r="BD1084" s="1" t="s">
        <v>9194</v>
      </c>
      <c r="BE1084" s="1" t="s">
        <v>10633</v>
      </c>
      <c r="BF1084" s="1" t="s">
        <v>10634</v>
      </c>
      <c r="BG1084" s="1">
        <v>2</v>
      </c>
      <c r="BH1084" s="1">
        <v>2</v>
      </c>
      <c r="BI1084" s="2">
        <v>44470</v>
      </c>
      <c r="BJ1084" s="2">
        <v>44834</v>
      </c>
      <c r="BK1084" s="2">
        <v>44470</v>
      </c>
      <c r="BL1084" s="2">
        <v>44834</v>
      </c>
      <c r="BM1084" s="1">
        <v>35</v>
      </c>
      <c r="BN1084" s="1">
        <v>0</v>
      </c>
      <c r="BO1084" s="1">
        <v>7</v>
      </c>
      <c r="BP1084" s="1">
        <v>7</v>
      </c>
      <c r="BQ1084" s="1">
        <v>7</v>
      </c>
      <c r="BR1084" s="1">
        <v>7</v>
      </c>
      <c r="BS1084" s="1">
        <v>7</v>
      </c>
      <c r="BT1084" s="1">
        <v>0</v>
      </c>
      <c r="BU1084" s="1" t="str">
        <f>"7:00 AM"</f>
        <v>7:00 AM</v>
      </c>
      <c r="BV1084" s="1" t="str">
        <f>"3:00 PM"</f>
        <v>3:00 PM</v>
      </c>
      <c r="BW1084" s="1" t="s">
        <v>135</v>
      </c>
      <c r="BX1084" s="1">
        <v>0</v>
      </c>
      <c r="BY1084" s="1">
        <v>3</v>
      </c>
      <c r="BZ1084" s="1" t="s">
        <v>112</v>
      </c>
      <c r="CB1084" s="1" t="s">
        <v>12843</v>
      </c>
      <c r="CC1084" s="1" t="s">
        <v>10636</v>
      </c>
      <c r="CD1084" s="1" t="s">
        <v>10637</v>
      </c>
      <c r="CE1084" s="1" t="s">
        <v>167</v>
      </c>
      <c r="CF1084" s="1" t="s">
        <v>117</v>
      </c>
      <c r="CG1084" s="1">
        <v>96950</v>
      </c>
      <c r="CH1084" s="3">
        <v>8.15</v>
      </c>
      <c r="CI1084" s="3">
        <v>8.15</v>
      </c>
      <c r="CJ1084" s="3">
        <v>0</v>
      </c>
      <c r="CK1084" s="3">
        <v>0</v>
      </c>
      <c r="CL1084" s="1" t="s">
        <v>137</v>
      </c>
      <c r="CN1084" s="1" t="s">
        <v>139</v>
      </c>
      <c r="CP1084" s="1" t="s">
        <v>112</v>
      </c>
      <c r="CQ1084" s="1" t="s">
        <v>111</v>
      </c>
      <c r="CR1084" s="1" t="s">
        <v>112</v>
      </c>
      <c r="CS1084" s="1" t="s">
        <v>112</v>
      </c>
      <c r="CT1084" s="1" t="s">
        <v>138</v>
      </c>
      <c r="CU1084" s="1" t="s">
        <v>111</v>
      </c>
      <c r="CV1084" s="1" t="s">
        <v>138</v>
      </c>
      <c r="CW1084" s="1" t="s">
        <v>411</v>
      </c>
      <c r="CX1084" s="1">
        <v>16707898261</v>
      </c>
      <c r="CY1084" s="1" t="s">
        <v>5863</v>
      </c>
      <c r="CZ1084" s="1" t="s">
        <v>138</v>
      </c>
      <c r="DA1084" s="1" t="s">
        <v>111</v>
      </c>
      <c r="DB1084" s="1" t="s">
        <v>112</v>
      </c>
    </row>
    <row r="1085" spans="1:111" ht="15.6" customHeight="1" x14ac:dyDescent="0.25">
      <c r="A1085" s="1" t="s">
        <v>12844</v>
      </c>
      <c r="B1085" s="1" t="s">
        <v>238</v>
      </c>
      <c r="C1085" s="2">
        <v>44393.069370833335</v>
      </c>
      <c r="D1085" s="2">
        <v>44439</v>
      </c>
      <c r="E1085" s="1" t="s">
        <v>180</v>
      </c>
      <c r="G1085" s="1" t="s">
        <v>112</v>
      </c>
      <c r="H1085" s="1" t="s">
        <v>112</v>
      </c>
      <c r="I1085" s="1" t="s">
        <v>112</v>
      </c>
      <c r="J1085" s="1" t="s">
        <v>12845</v>
      </c>
      <c r="L1085" s="1" t="s">
        <v>8073</v>
      </c>
      <c r="N1085" s="1" t="s">
        <v>167</v>
      </c>
      <c r="O1085" s="1" t="s">
        <v>117</v>
      </c>
      <c r="P1085" s="9">
        <v>96950</v>
      </c>
      <c r="Q1085" s="1" t="s">
        <v>118</v>
      </c>
      <c r="S1085" s="1">
        <v>16702356351</v>
      </c>
      <c r="U1085" s="1">
        <v>53112</v>
      </c>
      <c r="V1085" s="1" t="s">
        <v>119</v>
      </c>
      <c r="X1085" s="1" t="s">
        <v>8074</v>
      </c>
      <c r="Y1085" s="1" t="s">
        <v>8075</v>
      </c>
      <c r="Z1085" s="1" t="s">
        <v>8076</v>
      </c>
      <c r="AA1085" s="1" t="s">
        <v>8077</v>
      </c>
      <c r="AB1085" s="1" t="s">
        <v>12846</v>
      </c>
      <c r="AD1085" s="1" t="s">
        <v>167</v>
      </c>
      <c r="AE1085" s="1" t="s">
        <v>117</v>
      </c>
      <c r="AF1085" s="9">
        <v>96950</v>
      </c>
      <c r="AG1085" s="1" t="s">
        <v>118</v>
      </c>
      <c r="AI1085" s="1">
        <v>16702356351</v>
      </c>
      <c r="AK1085" s="1" t="s">
        <v>8078</v>
      </c>
      <c r="BC1085" s="1" t="str">
        <f>"49-9071.00"</f>
        <v>49-9071.00</v>
      </c>
      <c r="BD1085" s="1" t="s">
        <v>214</v>
      </c>
      <c r="BE1085" s="1" t="s">
        <v>12847</v>
      </c>
      <c r="BF1085" s="1" t="s">
        <v>12848</v>
      </c>
      <c r="BG1085" s="1">
        <v>2</v>
      </c>
      <c r="BH1085" s="1">
        <v>2</v>
      </c>
      <c r="BI1085" s="2">
        <v>44470</v>
      </c>
      <c r="BJ1085" s="2">
        <v>44834</v>
      </c>
      <c r="BK1085" s="2">
        <v>44470</v>
      </c>
      <c r="BL1085" s="2">
        <v>44834</v>
      </c>
      <c r="BM1085" s="1">
        <v>40</v>
      </c>
      <c r="BN1085" s="1">
        <v>8</v>
      </c>
      <c r="BO1085" s="1">
        <v>0</v>
      </c>
      <c r="BP1085" s="1">
        <v>8</v>
      </c>
      <c r="BQ1085" s="1">
        <v>8</v>
      </c>
      <c r="BR1085" s="1">
        <v>8</v>
      </c>
      <c r="BS1085" s="1">
        <v>8</v>
      </c>
      <c r="BT1085" s="1">
        <v>0</v>
      </c>
      <c r="BU1085" s="1" t="str">
        <f>"8:00 AM"</f>
        <v>8:00 AM</v>
      </c>
      <c r="BV1085" s="1" t="str">
        <f>"5:00 PM"</f>
        <v>5:00 PM</v>
      </c>
      <c r="BW1085" s="1" t="s">
        <v>135</v>
      </c>
      <c r="BX1085" s="1">
        <v>0</v>
      </c>
      <c r="BY1085" s="1">
        <v>24</v>
      </c>
      <c r="BZ1085" s="1" t="s">
        <v>112</v>
      </c>
      <c r="CB1085" s="1" t="s">
        <v>12849</v>
      </c>
      <c r="CC1085" s="1" t="s">
        <v>818</v>
      </c>
      <c r="CE1085" s="1" t="s">
        <v>167</v>
      </c>
      <c r="CF1085" s="1" t="s">
        <v>117</v>
      </c>
      <c r="CG1085" s="1">
        <v>96950</v>
      </c>
      <c r="CH1085" s="3">
        <v>8.7200000000000006</v>
      </c>
      <c r="CI1085" s="3">
        <v>8.8000000000000007</v>
      </c>
      <c r="CJ1085" s="3">
        <v>13.08</v>
      </c>
      <c r="CK1085" s="3">
        <v>13.2</v>
      </c>
      <c r="CL1085" s="1" t="s">
        <v>137</v>
      </c>
      <c r="CM1085" s="1" t="s">
        <v>138</v>
      </c>
      <c r="CN1085" s="1" t="s">
        <v>139</v>
      </c>
      <c r="CP1085" s="1" t="s">
        <v>112</v>
      </c>
      <c r="CQ1085" s="1" t="s">
        <v>111</v>
      </c>
      <c r="CR1085" s="1" t="s">
        <v>112</v>
      </c>
      <c r="CS1085" s="1" t="s">
        <v>111</v>
      </c>
      <c r="CT1085" s="1" t="s">
        <v>138</v>
      </c>
      <c r="CU1085" s="1" t="s">
        <v>111</v>
      </c>
      <c r="CV1085" s="1" t="s">
        <v>138</v>
      </c>
      <c r="CW1085" s="1" t="s">
        <v>12850</v>
      </c>
      <c r="CX1085" s="1">
        <v>16702356351</v>
      </c>
      <c r="CY1085" s="1" t="s">
        <v>8078</v>
      </c>
      <c r="CZ1085" s="1" t="s">
        <v>138</v>
      </c>
      <c r="DA1085" s="1" t="s">
        <v>111</v>
      </c>
      <c r="DB1085" s="1" t="s">
        <v>112</v>
      </c>
    </row>
    <row r="1086" spans="1:111" ht="15.6" customHeight="1" x14ac:dyDescent="0.25">
      <c r="A1086" s="1" t="s">
        <v>12853</v>
      </c>
      <c r="B1086" s="1" t="s">
        <v>238</v>
      </c>
      <c r="C1086" s="2">
        <v>44386.18138263889</v>
      </c>
      <c r="D1086" s="2">
        <v>44452</v>
      </c>
      <c r="E1086" s="1" t="s">
        <v>180</v>
      </c>
      <c r="G1086" s="1" t="s">
        <v>112</v>
      </c>
      <c r="H1086" s="1" t="s">
        <v>112</v>
      </c>
      <c r="I1086" s="1" t="s">
        <v>112</v>
      </c>
      <c r="J1086" s="1" t="s">
        <v>4347</v>
      </c>
      <c r="K1086" s="1" t="s">
        <v>4348</v>
      </c>
      <c r="L1086" s="1" t="s">
        <v>4349</v>
      </c>
      <c r="M1086" s="1" t="s">
        <v>4350</v>
      </c>
      <c r="N1086" s="1" t="s">
        <v>116</v>
      </c>
      <c r="O1086" s="1" t="s">
        <v>117</v>
      </c>
      <c r="P1086" s="9">
        <v>96950</v>
      </c>
      <c r="Q1086" s="1" t="s">
        <v>118</v>
      </c>
      <c r="S1086" s="1">
        <v>16703223311</v>
      </c>
      <c r="T1086" s="1">
        <v>4504</v>
      </c>
      <c r="U1086" s="1">
        <v>72111</v>
      </c>
      <c r="V1086" s="1" t="s">
        <v>119</v>
      </c>
      <c r="X1086" s="1" t="s">
        <v>656</v>
      </c>
      <c r="Y1086" s="1" t="s">
        <v>4351</v>
      </c>
      <c r="AA1086" s="1" t="s">
        <v>1129</v>
      </c>
      <c r="AB1086" s="1" t="s">
        <v>4349</v>
      </c>
      <c r="AC1086" s="1" t="s">
        <v>4350</v>
      </c>
      <c r="AD1086" s="1" t="s">
        <v>116</v>
      </c>
      <c r="AE1086" s="1" t="s">
        <v>117</v>
      </c>
      <c r="AF1086" s="9">
        <v>96950</v>
      </c>
      <c r="AG1086" s="1" t="s">
        <v>118</v>
      </c>
      <c r="AI1086" s="1">
        <v>16703223311</v>
      </c>
      <c r="AJ1086" s="1">
        <v>4504</v>
      </c>
      <c r="AK1086" s="1" t="s">
        <v>4352</v>
      </c>
      <c r="BC1086" s="1" t="str">
        <f>"37-2012.00"</f>
        <v>37-2012.00</v>
      </c>
      <c r="BD1086" s="1" t="s">
        <v>576</v>
      </c>
      <c r="BE1086" s="1" t="s">
        <v>12854</v>
      </c>
      <c r="BF1086" s="1" t="s">
        <v>1255</v>
      </c>
      <c r="BG1086" s="1">
        <v>6</v>
      </c>
      <c r="BH1086" s="1">
        <v>6</v>
      </c>
      <c r="BI1086" s="2">
        <v>44470</v>
      </c>
      <c r="BJ1086" s="2">
        <v>44834</v>
      </c>
      <c r="BK1086" s="2">
        <v>44470</v>
      </c>
      <c r="BL1086" s="2">
        <v>44834</v>
      </c>
      <c r="BM1086" s="1">
        <v>40</v>
      </c>
      <c r="BN1086" s="1">
        <v>0</v>
      </c>
      <c r="BO1086" s="1">
        <v>8</v>
      </c>
      <c r="BP1086" s="1">
        <v>8</v>
      </c>
      <c r="BQ1086" s="1">
        <v>8</v>
      </c>
      <c r="BR1086" s="1">
        <v>8</v>
      </c>
      <c r="BS1086" s="1">
        <v>8</v>
      </c>
      <c r="BT1086" s="1">
        <v>0</v>
      </c>
      <c r="BU1086" s="1" t="str">
        <f>"8:00 AM"</f>
        <v>8:00 AM</v>
      </c>
      <c r="BV1086" s="1" t="str">
        <f>"5:00 PM"</f>
        <v>5:00 PM</v>
      </c>
      <c r="BW1086" s="1" t="s">
        <v>135</v>
      </c>
      <c r="BX1086" s="1">
        <v>0</v>
      </c>
      <c r="BY1086" s="1">
        <v>3</v>
      </c>
      <c r="BZ1086" s="1" t="s">
        <v>112</v>
      </c>
      <c r="CB1086" s="1" t="s">
        <v>12855</v>
      </c>
      <c r="CC1086" s="1" t="s">
        <v>4349</v>
      </c>
      <c r="CD1086" s="1" t="s">
        <v>4350</v>
      </c>
      <c r="CE1086" s="1" t="s">
        <v>116</v>
      </c>
      <c r="CF1086" s="1" t="s">
        <v>117</v>
      </c>
      <c r="CG1086" s="1">
        <v>96950</v>
      </c>
      <c r="CH1086" s="3">
        <v>7.45</v>
      </c>
      <c r="CI1086" s="3">
        <v>7.45</v>
      </c>
      <c r="CJ1086" s="3">
        <v>11.18</v>
      </c>
      <c r="CK1086" s="3">
        <v>11.18</v>
      </c>
      <c r="CL1086" s="1" t="s">
        <v>137</v>
      </c>
      <c r="CM1086" s="1" t="s">
        <v>4355</v>
      </c>
      <c r="CN1086" s="1" t="s">
        <v>139</v>
      </c>
      <c r="CP1086" s="1" t="s">
        <v>112</v>
      </c>
      <c r="CQ1086" s="1" t="s">
        <v>111</v>
      </c>
      <c r="CR1086" s="1" t="s">
        <v>112</v>
      </c>
      <c r="CS1086" s="1" t="s">
        <v>111</v>
      </c>
      <c r="CT1086" s="1" t="s">
        <v>138</v>
      </c>
      <c r="CU1086" s="1" t="s">
        <v>111</v>
      </c>
      <c r="CV1086" s="1" t="s">
        <v>111</v>
      </c>
      <c r="CW1086" s="1" t="s">
        <v>5257</v>
      </c>
      <c r="CX1086" s="1">
        <v>16703223311</v>
      </c>
      <c r="CY1086" s="1" t="s">
        <v>4357</v>
      </c>
      <c r="CZ1086" s="1" t="s">
        <v>4358</v>
      </c>
      <c r="DA1086" s="1" t="s">
        <v>111</v>
      </c>
      <c r="DB1086" s="1" t="s">
        <v>112</v>
      </c>
      <c r="DC1086" s="1" t="s">
        <v>4359</v>
      </c>
      <c r="DD1086" s="1" t="s">
        <v>4360</v>
      </c>
      <c r="DE1086" s="1" t="s">
        <v>1747</v>
      </c>
      <c r="DF1086" s="1" t="s">
        <v>4347</v>
      </c>
      <c r="DG1086" s="1" t="s">
        <v>4361</v>
      </c>
    </row>
    <row r="1087" spans="1:111" ht="15.6" customHeight="1" x14ac:dyDescent="0.25">
      <c r="A1087" s="1" t="s">
        <v>12856</v>
      </c>
      <c r="B1087" s="1" t="s">
        <v>238</v>
      </c>
      <c r="C1087" s="2">
        <v>44392.092430324075</v>
      </c>
      <c r="D1087" s="2">
        <v>44439</v>
      </c>
      <c r="E1087" s="1" t="s">
        <v>110</v>
      </c>
      <c r="F1087" s="2">
        <v>44468.833333333336</v>
      </c>
      <c r="G1087" s="1" t="s">
        <v>111</v>
      </c>
      <c r="H1087" s="1" t="s">
        <v>112</v>
      </c>
      <c r="I1087" s="1" t="s">
        <v>112</v>
      </c>
      <c r="J1087" s="1" t="s">
        <v>12857</v>
      </c>
      <c r="L1087" s="1" t="s">
        <v>12858</v>
      </c>
      <c r="N1087" s="1" t="s">
        <v>116</v>
      </c>
      <c r="O1087" s="1" t="s">
        <v>117</v>
      </c>
      <c r="P1087" s="9">
        <v>96950</v>
      </c>
      <c r="Q1087" s="1" t="s">
        <v>118</v>
      </c>
      <c r="R1087" s="1" t="s">
        <v>116</v>
      </c>
      <c r="S1087" s="1">
        <v>16702358641</v>
      </c>
      <c r="U1087" s="1">
        <v>53111</v>
      </c>
      <c r="V1087" s="1" t="s">
        <v>119</v>
      </c>
      <c r="X1087" s="1" t="s">
        <v>1645</v>
      </c>
      <c r="Y1087" s="1" t="s">
        <v>3158</v>
      </c>
      <c r="Z1087" s="1" t="s">
        <v>721</v>
      </c>
      <c r="AA1087" s="1" t="s">
        <v>245</v>
      </c>
      <c r="AB1087" s="1" t="s">
        <v>12858</v>
      </c>
      <c r="AD1087" s="1" t="s">
        <v>116</v>
      </c>
      <c r="AE1087" s="1" t="s">
        <v>117</v>
      </c>
      <c r="AF1087" s="9">
        <v>96950</v>
      </c>
      <c r="AG1087" s="1" t="s">
        <v>118</v>
      </c>
      <c r="AH1087" s="1" t="s">
        <v>116</v>
      </c>
      <c r="AI1087" s="1">
        <v>16702358641</v>
      </c>
      <c r="AK1087" s="1" t="s">
        <v>12859</v>
      </c>
      <c r="BC1087" s="1" t="str">
        <f>"37-2011.00"</f>
        <v>37-2011.00</v>
      </c>
      <c r="BD1087" s="1" t="s">
        <v>676</v>
      </c>
      <c r="BE1087" s="1" t="s">
        <v>12860</v>
      </c>
      <c r="BF1087" s="1" t="s">
        <v>12861</v>
      </c>
      <c r="BG1087" s="1">
        <v>2</v>
      </c>
      <c r="BH1087" s="1">
        <v>2</v>
      </c>
      <c r="BI1087" s="2">
        <v>44470</v>
      </c>
      <c r="BJ1087" s="2">
        <v>45565</v>
      </c>
      <c r="BK1087" s="2">
        <v>44470</v>
      </c>
      <c r="BL1087" s="2">
        <v>45565</v>
      </c>
      <c r="BM1087" s="1">
        <v>35</v>
      </c>
      <c r="BN1087" s="1">
        <v>0</v>
      </c>
      <c r="BO1087" s="1">
        <v>7</v>
      </c>
      <c r="BP1087" s="1">
        <v>7</v>
      </c>
      <c r="BQ1087" s="1">
        <v>7</v>
      </c>
      <c r="BR1087" s="1">
        <v>7</v>
      </c>
      <c r="BS1087" s="1">
        <v>7</v>
      </c>
      <c r="BT1087" s="1">
        <v>0</v>
      </c>
      <c r="BU1087" s="1" t="str">
        <f>"8:00 AM"</f>
        <v>8:00 AM</v>
      </c>
      <c r="BV1087" s="1" t="str">
        <f>"4:00 PM"</f>
        <v>4:00 PM</v>
      </c>
      <c r="BW1087" s="1" t="s">
        <v>135</v>
      </c>
      <c r="BX1087" s="1">
        <v>0</v>
      </c>
      <c r="BY1087" s="1">
        <v>6</v>
      </c>
      <c r="BZ1087" s="1" t="s">
        <v>112</v>
      </c>
      <c r="CB1087" s="1" t="s">
        <v>12862</v>
      </c>
      <c r="CC1087" s="1" t="s">
        <v>12863</v>
      </c>
      <c r="CE1087" s="1" t="s">
        <v>116</v>
      </c>
      <c r="CF1087" s="1" t="s">
        <v>117</v>
      </c>
      <c r="CG1087" s="1">
        <v>96950</v>
      </c>
      <c r="CH1087" s="3">
        <v>7.93</v>
      </c>
      <c r="CI1087" s="3">
        <v>7.93</v>
      </c>
      <c r="CJ1087" s="3">
        <v>11.9</v>
      </c>
      <c r="CK1087" s="3">
        <v>11.9</v>
      </c>
      <c r="CL1087" s="1" t="s">
        <v>137</v>
      </c>
      <c r="CM1087" s="1" t="s">
        <v>138</v>
      </c>
      <c r="CN1087" s="1" t="s">
        <v>139</v>
      </c>
      <c r="CP1087" s="1" t="s">
        <v>112</v>
      </c>
      <c r="CQ1087" s="1" t="s">
        <v>111</v>
      </c>
      <c r="CR1087" s="1" t="s">
        <v>112</v>
      </c>
      <c r="CS1087" s="1" t="s">
        <v>111</v>
      </c>
      <c r="CT1087" s="1" t="s">
        <v>138</v>
      </c>
      <c r="CU1087" s="1" t="s">
        <v>111</v>
      </c>
      <c r="CV1087" s="1" t="s">
        <v>138</v>
      </c>
      <c r="CW1087" s="1" t="s">
        <v>1652</v>
      </c>
      <c r="CX1087" s="1">
        <v>16702358641</v>
      </c>
      <c r="CY1087" s="1" t="s">
        <v>12859</v>
      </c>
      <c r="CZ1087" s="1" t="s">
        <v>138</v>
      </c>
      <c r="DA1087" s="1" t="s">
        <v>111</v>
      </c>
      <c r="DB1087" s="1" t="s">
        <v>112</v>
      </c>
    </row>
    <row r="1088" spans="1:111" ht="15.6" customHeight="1" x14ac:dyDescent="0.25">
      <c r="A1088" s="1" t="s">
        <v>12867</v>
      </c>
      <c r="B1088" s="1" t="s">
        <v>238</v>
      </c>
      <c r="C1088" s="2">
        <v>44372.017291898148</v>
      </c>
      <c r="D1088" s="2">
        <v>44417</v>
      </c>
      <c r="E1088" s="1" t="s">
        <v>180</v>
      </c>
      <c r="G1088" s="1" t="s">
        <v>112</v>
      </c>
      <c r="H1088" s="1" t="s">
        <v>112</v>
      </c>
      <c r="I1088" s="1" t="s">
        <v>112</v>
      </c>
      <c r="J1088" s="1" t="s">
        <v>12868</v>
      </c>
      <c r="K1088" s="1" t="s">
        <v>12869</v>
      </c>
      <c r="L1088" s="1" t="s">
        <v>12870</v>
      </c>
      <c r="M1088" s="1" t="s">
        <v>12871</v>
      </c>
      <c r="N1088" s="1" t="s">
        <v>116</v>
      </c>
      <c r="O1088" s="1" t="s">
        <v>117</v>
      </c>
      <c r="P1088" s="9">
        <v>96950</v>
      </c>
      <c r="Q1088" s="1" t="s">
        <v>118</v>
      </c>
      <c r="S1088" s="1">
        <v>16702335233</v>
      </c>
      <c r="T1088" s="1">
        <v>0</v>
      </c>
      <c r="U1088" s="1">
        <v>722511</v>
      </c>
      <c r="V1088" s="1" t="s">
        <v>119</v>
      </c>
      <c r="X1088" s="1" t="s">
        <v>1010</v>
      </c>
      <c r="Y1088" s="1" t="s">
        <v>11179</v>
      </c>
      <c r="AA1088" s="1" t="s">
        <v>245</v>
      </c>
      <c r="AB1088" s="1" t="s">
        <v>12870</v>
      </c>
      <c r="AC1088" s="1" t="s">
        <v>12871</v>
      </c>
      <c r="AD1088" s="1" t="s">
        <v>116</v>
      </c>
      <c r="AE1088" s="1" t="s">
        <v>117</v>
      </c>
      <c r="AF1088" s="9">
        <v>96950</v>
      </c>
      <c r="AG1088" s="1" t="s">
        <v>118</v>
      </c>
      <c r="AI1088" s="1">
        <v>16702335233</v>
      </c>
      <c r="AJ1088" s="1">
        <v>0</v>
      </c>
      <c r="AK1088" s="1" t="s">
        <v>12872</v>
      </c>
      <c r="BC1088" s="1" t="str">
        <f>"35-2014.00"</f>
        <v>35-2014.00</v>
      </c>
      <c r="BD1088" s="1" t="s">
        <v>152</v>
      </c>
      <c r="BE1088" s="1" t="s">
        <v>12873</v>
      </c>
      <c r="BF1088" s="1" t="s">
        <v>154</v>
      </c>
      <c r="BG1088" s="1">
        <v>1</v>
      </c>
      <c r="BH1088" s="1">
        <v>1</v>
      </c>
      <c r="BI1088" s="2">
        <v>44470</v>
      </c>
      <c r="BJ1088" s="2">
        <v>44834</v>
      </c>
      <c r="BK1088" s="2">
        <v>44470</v>
      </c>
      <c r="BL1088" s="2">
        <v>44834</v>
      </c>
      <c r="BM1088" s="1">
        <v>40</v>
      </c>
      <c r="BN1088" s="1">
        <v>0</v>
      </c>
      <c r="BO1088" s="1">
        <v>8</v>
      </c>
      <c r="BP1088" s="1">
        <v>8</v>
      </c>
      <c r="BQ1088" s="1">
        <v>8</v>
      </c>
      <c r="BR1088" s="1">
        <v>8</v>
      </c>
      <c r="BS1088" s="1">
        <v>8</v>
      </c>
      <c r="BT1088" s="1">
        <v>0</v>
      </c>
      <c r="BU1088" s="1" t="str">
        <f>"8:00 AM"</f>
        <v>8:00 AM</v>
      </c>
      <c r="BV1088" s="1" t="str">
        <f>"5:00 PM"</f>
        <v>5:00 PM</v>
      </c>
      <c r="BW1088" s="1" t="s">
        <v>135</v>
      </c>
      <c r="BX1088" s="1">
        <v>0</v>
      </c>
      <c r="BY1088" s="1">
        <v>12</v>
      </c>
      <c r="BZ1088" s="1" t="s">
        <v>112</v>
      </c>
      <c r="CB1088" s="1" t="s">
        <v>12874</v>
      </c>
      <c r="CC1088" s="1" t="s">
        <v>12870</v>
      </c>
      <c r="CD1088" s="1" t="s">
        <v>12871</v>
      </c>
      <c r="CE1088" s="1" t="s">
        <v>116</v>
      </c>
      <c r="CF1088" s="1" t="s">
        <v>117</v>
      </c>
      <c r="CG1088" s="1">
        <v>96950</v>
      </c>
      <c r="CH1088" s="3">
        <v>8.68</v>
      </c>
      <c r="CI1088" s="3">
        <v>8.68</v>
      </c>
      <c r="CJ1088" s="3">
        <v>13.02</v>
      </c>
      <c r="CK1088" s="3">
        <v>13.02</v>
      </c>
      <c r="CL1088" s="1" t="s">
        <v>137</v>
      </c>
      <c r="CM1088" s="1" t="s">
        <v>138</v>
      </c>
      <c r="CN1088" s="1" t="s">
        <v>139</v>
      </c>
      <c r="CP1088" s="1" t="s">
        <v>112</v>
      </c>
      <c r="CQ1088" s="1" t="s">
        <v>111</v>
      </c>
      <c r="CR1088" s="1" t="s">
        <v>112</v>
      </c>
      <c r="CS1088" s="1" t="s">
        <v>111</v>
      </c>
      <c r="CT1088" s="1" t="s">
        <v>138</v>
      </c>
      <c r="CU1088" s="1" t="s">
        <v>111</v>
      </c>
      <c r="CV1088" s="1" t="s">
        <v>138</v>
      </c>
      <c r="CW1088" s="1" t="s">
        <v>138</v>
      </c>
      <c r="CX1088" s="1">
        <v>16704830338</v>
      </c>
      <c r="CY1088" s="1" t="s">
        <v>12872</v>
      </c>
      <c r="CZ1088" s="1" t="s">
        <v>138</v>
      </c>
      <c r="DA1088" s="1" t="s">
        <v>111</v>
      </c>
      <c r="DB1088" s="1" t="s">
        <v>112</v>
      </c>
      <c r="DC1088" s="1" t="s">
        <v>1010</v>
      </c>
      <c r="DD1088" s="1" t="s">
        <v>11179</v>
      </c>
      <c r="DF1088" s="1" t="s">
        <v>12868</v>
      </c>
      <c r="DG1088" s="1" t="s">
        <v>12872</v>
      </c>
    </row>
    <row r="1089" spans="1:111" ht="15.6" customHeight="1" x14ac:dyDescent="0.25">
      <c r="A1089" s="1" t="s">
        <v>12875</v>
      </c>
      <c r="B1089" s="1" t="s">
        <v>238</v>
      </c>
      <c r="C1089" s="2">
        <v>44352.076128009256</v>
      </c>
      <c r="D1089" s="2">
        <v>44392</v>
      </c>
      <c r="E1089" s="1" t="s">
        <v>180</v>
      </c>
      <c r="G1089" s="1" t="s">
        <v>112</v>
      </c>
      <c r="H1089" s="1" t="s">
        <v>112</v>
      </c>
      <c r="I1089" s="1" t="s">
        <v>112</v>
      </c>
      <c r="J1089" s="1" t="s">
        <v>9123</v>
      </c>
      <c r="K1089" s="1" t="s">
        <v>9123</v>
      </c>
      <c r="L1089" s="1" t="s">
        <v>6472</v>
      </c>
      <c r="M1089" s="1" t="s">
        <v>6473</v>
      </c>
      <c r="N1089" s="1" t="s">
        <v>167</v>
      </c>
      <c r="O1089" s="1" t="s">
        <v>117</v>
      </c>
      <c r="P1089" s="9">
        <v>96950</v>
      </c>
      <c r="Q1089" s="1" t="s">
        <v>118</v>
      </c>
      <c r="S1089" s="1">
        <v>16702357642</v>
      </c>
      <c r="U1089" s="1">
        <v>56173</v>
      </c>
      <c r="V1089" s="1" t="s">
        <v>119</v>
      </c>
      <c r="X1089" s="1" t="s">
        <v>6474</v>
      </c>
      <c r="Y1089" s="1" t="s">
        <v>6475</v>
      </c>
      <c r="Z1089" s="1" t="s">
        <v>6476</v>
      </c>
      <c r="AA1089" s="1" t="s">
        <v>6477</v>
      </c>
      <c r="AB1089" s="1" t="s">
        <v>6472</v>
      </c>
      <c r="AC1089" s="1" t="s">
        <v>6473</v>
      </c>
      <c r="AD1089" s="1" t="s">
        <v>167</v>
      </c>
      <c r="AE1089" s="1" t="s">
        <v>117</v>
      </c>
      <c r="AF1089" s="9">
        <v>96950</v>
      </c>
      <c r="AG1089" s="1" t="s">
        <v>118</v>
      </c>
      <c r="AI1089" s="1">
        <v>16702357642</v>
      </c>
      <c r="AK1089" s="1" t="s">
        <v>9124</v>
      </c>
      <c r="BC1089" s="1" t="str">
        <f>"13-2011.01"</f>
        <v>13-2011.01</v>
      </c>
      <c r="BD1089" s="1" t="s">
        <v>932</v>
      </c>
      <c r="BE1089" s="1" t="s">
        <v>12876</v>
      </c>
      <c r="BF1089" s="1" t="s">
        <v>511</v>
      </c>
      <c r="BG1089" s="1">
        <v>4</v>
      </c>
      <c r="BH1089" s="1">
        <v>4</v>
      </c>
      <c r="BI1089" s="2">
        <v>44470</v>
      </c>
      <c r="BJ1089" s="2">
        <v>44834</v>
      </c>
      <c r="BK1089" s="2">
        <v>44470</v>
      </c>
      <c r="BL1089" s="2">
        <v>44834</v>
      </c>
      <c r="BM1089" s="1">
        <v>40</v>
      </c>
      <c r="BN1089" s="1">
        <v>0</v>
      </c>
      <c r="BO1089" s="1">
        <v>8</v>
      </c>
      <c r="BP1089" s="1">
        <v>8</v>
      </c>
      <c r="BQ1089" s="1">
        <v>8</v>
      </c>
      <c r="BR1089" s="1">
        <v>8</v>
      </c>
      <c r="BS1089" s="1">
        <v>8</v>
      </c>
      <c r="BT1089" s="1">
        <v>0</v>
      </c>
      <c r="BU1089" s="1" t="str">
        <f>"8:00 AM"</f>
        <v>8:00 AM</v>
      </c>
      <c r="BV1089" s="1" t="str">
        <f>"5:00 PM"</f>
        <v>5:00 PM</v>
      </c>
      <c r="BW1089" s="1" t="s">
        <v>193</v>
      </c>
      <c r="BX1089" s="1">
        <v>0</v>
      </c>
      <c r="BY1089" s="1">
        <v>24</v>
      </c>
      <c r="BZ1089" s="1" t="s">
        <v>112</v>
      </c>
      <c r="CB1089" s="1" t="s">
        <v>12877</v>
      </c>
      <c r="CC1089" s="1" t="s">
        <v>9874</v>
      </c>
      <c r="CD1089" s="1" t="s">
        <v>6473</v>
      </c>
      <c r="CE1089" s="1" t="s">
        <v>167</v>
      </c>
      <c r="CF1089" s="1" t="s">
        <v>117</v>
      </c>
      <c r="CG1089" s="1">
        <v>96950</v>
      </c>
      <c r="CH1089" s="3">
        <v>14.85</v>
      </c>
      <c r="CI1089" s="3">
        <v>14.85</v>
      </c>
      <c r="CJ1089" s="3">
        <v>22.28</v>
      </c>
      <c r="CK1089" s="3">
        <v>22.28</v>
      </c>
      <c r="CL1089" s="1" t="s">
        <v>137</v>
      </c>
      <c r="CM1089" s="1" t="s">
        <v>138</v>
      </c>
      <c r="CN1089" s="1" t="s">
        <v>139</v>
      </c>
      <c r="CP1089" s="1" t="s">
        <v>112</v>
      </c>
      <c r="CQ1089" s="1" t="s">
        <v>111</v>
      </c>
      <c r="CR1089" s="1" t="s">
        <v>111</v>
      </c>
      <c r="CS1089" s="1" t="s">
        <v>111</v>
      </c>
      <c r="CT1089" s="1" t="s">
        <v>138</v>
      </c>
      <c r="CU1089" s="1" t="s">
        <v>111</v>
      </c>
      <c r="CV1089" s="1" t="s">
        <v>138</v>
      </c>
      <c r="CW1089" s="1" t="s">
        <v>138</v>
      </c>
      <c r="CX1089" s="1">
        <v>16702357642</v>
      </c>
      <c r="CY1089" s="1" t="s">
        <v>9124</v>
      </c>
      <c r="CZ1089" s="1" t="s">
        <v>138</v>
      </c>
      <c r="DA1089" s="1" t="s">
        <v>111</v>
      </c>
      <c r="DB1089" s="1" t="s">
        <v>112</v>
      </c>
    </row>
    <row r="1090" spans="1:111" ht="15.6" customHeight="1" x14ac:dyDescent="0.25">
      <c r="A1090" s="1" t="s">
        <v>12878</v>
      </c>
      <c r="B1090" s="1" t="s">
        <v>238</v>
      </c>
      <c r="C1090" s="2">
        <v>44361.841719097225</v>
      </c>
      <c r="D1090" s="2">
        <v>44404</v>
      </c>
      <c r="E1090" s="1" t="s">
        <v>110</v>
      </c>
      <c r="F1090" s="2">
        <v>44469.833333333336</v>
      </c>
      <c r="G1090" s="1" t="s">
        <v>111</v>
      </c>
      <c r="H1090" s="1" t="s">
        <v>112</v>
      </c>
      <c r="I1090" s="1" t="s">
        <v>112</v>
      </c>
      <c r="J1090" s="1" t="s">
        <v>12879</v>
      </c>
      <c r="K1090" s="1" t="s">
        <v>12880</v>
      </c>
      <c r="L1090" s="1" t="s">
        <v>12881</v>
      </c>
      <c r="N1090" s="1" t="s">
        <v>116</v>
      </c>
      <c r="O1090" s="1" t="s">
        <v>117</v>
      </c>
      <c r="P1090" s="9">
        <v>96950</v>
      </c>
      <c r="Q1090" s="1" t="s">
        <v>118</v>
      </c>
      <c r="S1090" s="1">
        <v>16702331000</v>
      </c>
      <c r="U1090" s="1">
        <v>53211</v>
      </c>
      <c r="V1090" s="1" t="s">
        <v>119</v>
      </c>
      <c r="X1090" s="1" t="s">
        <v>1010</v>
      </c>
      <c r="Y1090" s="1" t="s">
        <v>12882</v>
      </c>
      <c r="AA1090" s="1" t="s">
        <v>461</v>
      </c>
      <c r="AB1090" s="1" t="s">
        <v>12881</v>
      </c>
      <c r="AD1090" s="1" t="s">
        <v>116</v>
      </c>
      <c r="AE1090" s="1" t="s">
        <v>117</v>
      </c>
      <c r="AF1090" s="9">
        <v>96950</v>
      </c>
      <c r="AG1090" s="1" t="s">
        <v>118</v>
      </c>
      <c r="AI1090" s="1">
        <v>16702331000</v>
      </c>
      <c r="AK1090" s="1" t="s">
        <v>620</v>
      </c>
      <c r="AL1090" s="1" t="s">
        <v>125</v>
      </c>
      <c r="AM1090" s="1" t="s">
        <v>621</v>
      </c>
      <c r="AN1090" s="1" t="s">
        <v>622</v>
      </c>
      <c r="AP1090" s="1" t="s">
        <v>1284</v>
      </c>
      <c r="AR1090" s="1" t="s">
        <v>116</v>
      </c>
      <c r="AS1090" s="1" t="s">
        <v>117</v>
      </c>
      <c r="AT1090" s="9">
        <v>96950</v>
      </c>
      <c r="AU1090" s="1" t="s">
        <v>118</v>
      </c>
      <c r="AW1090" s="1">
        <v>16702331000</v>
      </c>
      <c r="AY1090" s="1" t="s">
        <v>620</v>
      </c>
      <c r="AZ1090" s="1" t="s">
        <v>626</v>
      </c>
      <c r="BC1090" s="1" t="str">
        <f>"41-2021.00"</f>
        <v>41-2021.00</v>
      </c>
      <c r="BD1090" s="1" t="s">
        <v>6458</v>
      </c>
      <c r="BE1090" s="1" t="s">
        <v>12883</v>
      </c>
      <c r="BF1090" s="1" t="s">
        <v>12884</v>
      </c>
      <c r="BG1090" s="1">
        <v>1</v>
      </c>
      <c r="BH1090" s="1">
        <v>1</v>
      </c>
      <c r="BI1090" s="2">
        <v>44471</v>
      </c>
      <c r="BJ1090" s="2">
        <v>45566</v>
      </c>
      <c r="BK1090" s="2">
        <v>44471</v>
      </c>
      <c r="BL1090" s="2">
        <v>45566</v>
      </c>
      <c r="BM1090" s="1">
        <v>35</v>
      </c>
      <c r="BN1090" s="1">
        <v>0</v>
      </c>
      <c r="BO1090" s="1">
        <v>7</v>
      </c>
      <c r="BP1090" s="1">
        <v>7</v>
      </c>
      <c r="BQ1090" s="1">
        <v>7</v>
      </c>
      <c r="BR1090" s="1">
        <v>7</v>
      </c>
      <c r="BS1090" s="1">
        <v>7</v>
      </c>
      <c r="BT1090" s="1">
        <v>0</v>
      </c>
      <c r="BU1090" s="1" t="str">
        <f>"9:00 AM"</f>
        <v>9:00 AM</v>
      </c>
      <c r="BV1090" s="1" t="str">
        <f>"5:00 PM"</f>
        <v>5:00 PM</v>
      </c>
      <c r="BW1090" s="1" t="s">
        <v>135</v>
      </c>
      <c r="BX1090" s="1">
        <v>0</v>
      </c>
      <c r="BY1090" s="1">
        <v>12</v>
      </c>
      <c r="BZ1090" s="1" t="s">
        <v>112</v>
      </c>
      <c r="CB1090" s="1" t="s">
        <v>12885</v>
      </c>
      <c r="CC1090" s="1" t="s">
        <v>9080</v>
      </c>
      <c r="CE1090" s="1" t="s">
        <v>116</v>
      </c>
      <c r="CF1090" s="1" t="s">
        <v>117</v>
      </c>
      <c r="CG1090" s="1">
        <v>96950</v>
      </c>
      <c r="CH1090" s="3">
        <v>8.6999999999999993</v>
      </c>
      <c r="CI1090" s="3">
        <v>8.6999999999999993</v>
      </c>
      <c r="CJ1090" s="3">
        <v>13.05</v>
      </c>
      <c r="CK1090" s="3">
        <v>13.05</v>
      </c>
      <c r="CL1090" s="1" t="s">
        <v>137</v>
      </c>
      <c r="CN1090" s="1" t="s">
        <v>139</v>
      </c>
      <c r="CP1090" s="1" t="s">
        <v>112</v>
      </c>
      <c r="CQ1090" s="1" t="s">
        <v>111</v>
      </c>
      <c r="CR1090" s="1" t="s">
        <v>112</v>
      </c>
      <c r="CS1090" s="1" t="s">
        <v>111</v>
      </c>
      <c r="CT1090" s="1" t="s">
        <v>138</v>
      </c>
      <c r="CU1090" s="1" t="s">
        <v>111</v>
      </c>
      <c r="CV1090" s="1" t="s">
        <v>138</v>
      </c>
      <c r="CW1090" s="1" t="s">
        <v>631</v>
      </c>
      <c r="CX1090" s="1">
        <v>16702331000</v>
      </c>
      <c r="CY1090" s="1" t="s">
        <v>620</v>
      </c>
      <c r="CZ1090" s="1" t="s">
        <v>138</v>
      </c>
      <c r="DA1090" s="1" t="s">
        <v>111</v>
      </c>
      <c r="DB1090" s="1" t="s">
        <v>112</v>
      </c>
    </row>
    <row r="1091" spans="1:111" ht="15.6" customHeight="1" x14ac:dyDescent="0.25">
      <c r="A1091" s="1" t="s">
        <v>12886</v>
      </c>
      <c r="B1091" s="1" t="s">
        <v>238</v>
      </c>
      <c r="C1091" s="2">
        <v>44353.330895486113</v>
      </c>
      <c r="D1091" s="2">
        <v>44396</v>
      </c>
      <c r="E1091" s="1" t="s">
        <v>110</v>
      </c>
      <c r="F1091" s="2">
        <v>44468.833333333336</v>
      </c>
      <c r="G1091" s="1" t="s">
        <v>112</v>
      </c>
      <c r="H1091" s="1" t="s">
        <v>112</v>
      </c>
      <c r="I1091" s="1" t="s">
        <v>112</v>
      </c>
      <c r="J1091" s="1" t="s">
        <v>12887</v>
      </c>
      <c r="L1091" s="1" t="s">
        <v>12888</v>
      </c>
      <c r="M1091" s="1" t="s">
        <v>12889</v>
      </c>
      <c r="N1091" s="1" t="s">
        <v>812</v>
      </c>
      <c r="O1091" s="1" t="s">
        <v>117</v>
      </c>
      <c r="P1091" s="9">
        <v>96950</v>
      </c>
      <c r="Q1091" s="1" t="s">
        <v>118</v>
      </c>
      <c r="S1091" s="1">
        <v>16702334646</v>
      </c>
      <c r="U1091" s="1">
        <v>6216</v>
      </c>
      <c r="V1091" s="1" t="s">
        <v>119</v>
      </c>
      <c r="X1091" s="1" t="s">
        <v>987</v>
      </c>
      <c r="Y1091" s="1" t="s">
        <v>5749</v>
      </c>
      <c r="AA1091" s="1" t="s">
        <v>171</v>
      </c>
      <c r="AB1091" s="1" t="s">
        <v>12888</v>
      </c>
      <c r="AC1091" s="1" t="s">
        <v>12889</v>
      </c>
      <c r="AD1091" s="1" t="s">
        <v>812</v>
      </c>
      <c r="AE1091" s="1" t="s">
        <v>117</v>
      </c>
      <c r="AF1091" s="9">
        <v>96950</v>
      </c>
      <c r="AG1091" s="1" t="s">
        <v>118</v>
      </c>
      <c r="AI1091" s="1">
        <v>16702334646</v>
      </c>
      <c r="AK1091" s="1" t="s">
        <v>5752</v>
      </c>
      <c r="BC1091" s="1" t="str">
        <f>"29-1141.00"</f>
        <v>29-1141.00</v>
      </c>
      <c r="BD1091" s="1" t="s">
        <v>1381</v>
      </c>
      <c r="BE1091" s="1" t="s">
        <v>12890</v>
      </c>
      <c r="BF1091" s="1" t="s">
        <v>1381</v>
      </c>
      <c r="BG1091" s="1">
        <v>10</v>
      </c>
      <c r="BH1091" s="1">
        <v>10</v>
      </c>
      <c r="BI1091" s="2">
        <v>44470</v>
      </c>
      <c r="BJ1091" s="2">
        <v>44834</v>
      </c>
      <c r="BK1091" s="2">
        <v>44470</v>
      </c>
      <c r="BL1091" s="2">
        <v>44834</v>
      </c>
      <c r="BM1091" s="1">
        <v>40</v>
      </c>
      <c r="BN1091" s="1">
        <v>0</v>
      </c>
      <c r="BO1091" s="1">
        <v>8</v>
      </c>
      <c r="BP1091" s="1">
        <v>8</v>
      </c>
      <c r="BQ1091" s="1">
        <v>8</v>
      </c>
      <c r="BR1091" s="1">
        <v>8</v>
      </c>
      <c r="BS1091" s="1">
        <v>8</v>
      </c>
      <c r="BT1091" s="1">
        <v>0</v>
      </c>
      <c r="BU1091" s="1" t="str">
        <f>"8:00 AM"</f>
        <v>8:00 AM</v>
      </c>
      <c r="BV1091" s="1" t="str">
        <f>"5:00 PM"</f>
        <v>5:00 PM</v>
      </c>
      <c r="BW1091" s="1" t="s">
        <v>392</v>
      </c>
      <c r="BX1091" s="1">
        <v>0</v>
      </c>
      <c r="BY1091" s="1">
        <v>24</v>
      </c>
      <c r="BZ1091" s="1" t="s">
        <v>112</v>
      </c>
      <c r="CB1091" s="1" t="s">
        <v>12891</v>
      </c>
      <c r="CC1091" s="1" t="s">
        <v>12888</v>
      </c>
      <c r="CD1091" s="1" t="s">
        <v>12889</v>
      </c>
      <c r="CE1091" s="1" t="s">
        <v>812</v>
      </c>
      <c r="CF1091" s="1" t="s">
        <v>117</v>
      </c>
      <c r="CG1091" s="1">
        <v>96950</v>
      </c>
      <c r="CH1091" s="3">
        <v>22.19</v>
      </c>
      <c r="CI1091" s="3">
        <v>22.19</v>
      </c>
      <c r="CL1091" s="1" t="s">
        <v>137</v>
      </c>
      <c r="CM1091" s="1" t="s">
        <v>362</v>
      </c>
      <c r="CN1091" s="1" t="s">
        <v>139</v>
      </c>
      <c r="CP1091" s="1" t="s">
        <v>112</v>
      </c>
      <c r="CQ1091" s="1" t="s">
        <v>111</v>
      </c>
      <c r="CR1091" s="1" t="s">
        <v>112</v>
      </c>
      <c r="CS1091" s="1" t="s">
        <v>112</v>
      </c>
      <c r="CT1091" s="1" t="s">
        <v>138</v>
      </c>
      <c r="CU1091" s="1" t="s">
        <v>111</v>
      </c>
      <c r="CV1091" s="1" t="s">
        <v>138</v>
      </c>
      <c r="CW1091" s="1" t="s">
        <v>362</v>
      </c>
      <c r="CX1091" s="1">
        <v>16702334646</v>
      </c>
      <c r="CY1091" s="1" t="s">
        <v>12892</v>
      </c>
      <c r="CZ1091" s="1" t="s">
        <v>138</v>
      </c>
      <c r="DA1091" s="1" t="s">
        <v>111</v>
      </c>
      <c r="DB1091" s="1" t="s">
        <v>112</v>
      </c>
      <c r="DC1091" s="1" t="s">
        <v>1776</v>
      </c>
      <c r="DD1091" s="1" t="s">
        <v>1777</v>
      </c>
      <c r="DF1091" s="1" t="s">
        <v>1778</v>
      </c>
      <c r="DG1091" s="1" t="s">
        <v>1779</v>
      </c>
    </row>
    <row r="1092" spans="1:111" ht="15.6" customHeight="1" x14ac:dyDescent="0.25">
      <c r="A1092" s="1" t="s">
        <v>12901</v>
      </c>
      <c r="B1092" s="1" t="s">
        <v>238</v>
      </c>
      <c r="C1092" s="2">
        <v>44406.949570138888</v>
      </c>
      <c r="D1092" s="2">
        <v>44460</v>
      </c>
      <c r="E1092" s="1" t="s">
        <v>180</v>
      </c>
      <c r="G1092" s="1" t="s">
        <v>112</v>
      </c>
      <c r="H1092" s="1" t="s">
        <v>112</v>
      </c>
      <c r="I1092" s="1" t="s">
        <v>112</v>
      </c>
      <c r="J1092" s="1" t="s">
        <v>4347</v>
      </c>
      <c r="K1092" s="1" t="s">
        <v>4348</v>
      </c>
      <c r="L1092" s="1" t="s">
        <v>4349</v>
      </c>
      <c r="M1092" s="1" t="s">
        <v>4350</v>
      </c>
      <c r="N1092" s="1" t="s">
        <v>116</v>
      </c>
      <c r="O1092" s="1" t="s">
        <v>117</v>
      </c>
      <c r="P1092" s="9">
        <v>96950</v>
      </c>
      <c r="Q1092" s="1" t="s">
        <v>118</v>
      </c>
      <c r="S1092" s="1">
        <v>16703223311</v>
      </c>
      <c r="T1092" s="1">
        <v>4504</v>
      </c>
      <c r="U1092" s="1">
        <v>72111</v>
      </c>
      <c r="V1092" s="1" t="s">
        <v>119</v>
      </c>
      <c r="X1092" s="1" t="s">
        <v>656</v>
      </c>
      <c r="Y1092" s="1" t="s">
        <v>4351</v>
      </c>
      <c r="AA1092" s="1" t="s">
        <v>1129</v>
      </c>
      <c r="AB1092" s="1" t="s">
        <v>4349</v>
      </c>
      <c r="AC1092" s="1" t="s">
        <v>4350</v>
      </c>
      <c r="AD1092" s="1" t="s">
        <v>116</v>
      </c>
      <c r="AE1092" s="1" t="s">
        <v>117</v>
      </c>
      <c r="AF1092" s="9">
        <v>96950</v>
      </c>
      <c r="AG1092" s="1" t="s">
        <v>118</v>
      </c>
      <c r="AI1092" s="1">
        <v>16703223311</v>
      </c>
      <c r="AJ1092" s="1">
        <v>4504</v>
      </c>
      <c r="AK1092" s="1" t="s">
        <v>4352</v>
      </c>
      <c r="BC1092" s="1" t="str">
        <f>"43-4161.00"</f>
        <v>43-4161.00</v>
      </c>
      <c r="BD1092" s="1" t="s">
        <v>10659</v>
      </c>
      <c r="BE1092" s="1" t="s">
        <v>10660</v>
      </c>
      <c r="BF1092" s="1" t="s">
        <v>10661</v>
      </c>
      <c r="BG1092" s="1">
        <v>1</v>
      </c>
      <c r="BH1092" s="1">
        <v>1</v>
      </c>
      <c r="BI1092" s="2">
        <v>44470</v>
      </c>
      <c r="BJ1092" s="2">
        <v>44834</v>
      </c>
      <c r="BK1092" s="2">
        <v>44470</v>
      </c>
      <c r="BL1092" s="2">
        <v>44834</v>
      </c>
      <c r="BM1092" s="1">
        <v>40</v>
      </c>
      <c r="BN1092" s="1">
        <v>0</v>
      </c>
      <c r="BO1092" s="1">
        <v>8</v>
      </c>
      <c r="BP1092" s="1">
        <v>8</v>
      </c>
      <c r="BQ1092" s="1">
        <v>8</v>
      </c>
      <c r="BR1092" s="1">
        <v>8</v>
      </c>
      <c r="BS1092" s="1">
        <v>8</v>
      </c>
      <c r="BT1092" s="1">
        <v>0</v>
      </c>
      <c r="BU1092" s="1" t="str">
        <f>"8:00 AM"</f>
        <v>8:00 AM</v>
      </c>
      <c r="BV1092" s="1" t="str">
        <f>"5:00 PM"</f>
        <v>5:00 PM</v>
      </c>
      <c r="BW1092" s="1" t="s">
        <v>392</v>
      </c>
      <c r="BX1092" s="1">
        <v>0</v>
      </c>
      <c r="BY1092" s="1">
        <v>12</v>
      </c>
      <c r="BZ1092" s="1" t="s">
        <v>112</v>
      </c>
      <c r="CB1092" s="4" t="s">
        <v>12902</v>
      </c>
      <c r="CC1092" s="1" t="s">
        <v>4349</v>
      </c>
      <c r="CD1092" s="1" t="s">
        <v>4350</v>
      </c>
      <c r="CE1092" s="1" t="s">
        <v>116</v>
      </c>
      <c r="CF1092" s="1" t="s">
        <v>117</v>
      </c>
      <c r="CG1092" s="1">
        <v>96950</v>
      </c>
      <c r="CH1092" s="3">
        <v>12.02</v>
      </c>
      <c r="CI1092" s="3">
        <v>12.02</v>
      </c>
      <c r="CJ1092" s="3">
        <v>0</v>
      </c>
      <c r="CK1092" s="3">
        <v>0</v>
      </c>
      <c r="CL1092" s="1" t="s">
        <v>137</v>
      </c>
      <c r="CM1092" s="1" t="s">
        <v>4355</v>
      </c>
      <c r="CN1092" s="1" t="s">
        <v>139</v>
      </c>
      <c r="CP1092" s="1" t="s">
        <v>112</v>
      </c>
      <c r="CQ1092" s="1" t="s">
        <v>111</v>
      </c>
      <c r="CR1092" s="1" t="s">
        <v>112</v>
      </c>
      <c r="CS1092" s="1" t="s">
        <v>112</v>
      </c>
      <c r="CT1092" s="1" t="s">
        <v>138</v>
      </c>
      <c r="CU1092" s="1" t="s">
        <v>111</v>
      </c>
      <c r="CV1092" s="1" t="s">
        <v>111</v>
      </c>
      <c r="CW1092" s="1" t="s">
        <v>5257</v>
      </c>
      <c r="CX1092" s="1">
        <v>16703223311</v>
      </c>
      <c r="CY1092" s="1" t="s">
        <v>4357</v>
      </c>
      <c r="CZ1092" s="1" t="s">
        <v>4358</v>
      </c>
      <c r="DA1092" s="1" t="s">
        <v>111</v>
      </c>
      <c r="DB1092" s="1" t="s">
        <v>112</v>
      </c>
      <c r="DC1092" s="1" t="s">
        <v>4359</v>
      </c>
      <c r="DD1092" s="1" t="s">
        <v>4360</v>
      </c>
      <c r="DE1092" s="1" t="s">
        <v>1747</v>
      </c>
      <c r="DF1092" s="1" t="s">
        <v>4347</v>
      </c>
      <c r="DG1092" s="1" t="s">
        <v>4361</v>
      </c>
    </row>
    <row r="1093" spans="1:111" ht="15.6" customHeight="1" x14ac:dyDescent="0.25">
      <c r="A1093" s="1" t="s">
        <v>12908</v>
      </c>
      <c r="B1093" s="1" t="s">
        <v>238</v>
      </c>
      <c r="C1093" s="2">
        <v>44412.074762037038</v>
      </c>
      <c r="D1093" s="2">
        <v>44460</v>
      </c>
      <c r="E1093" s="1" t="s">
        <v>110</v>
      </c>
      <c r="F1093" s="2">
        <v>44468.833333333336</v>
      </c>
      <c r="G1093" s="1" t="s">
        <v>111</v>
      </c>
      <c r="H1093" s="1" t="s">
        <v>112</v>
      </c>
      <c r="I1093" s="1" t="s">
        <v>112</v>
      </c>
      <c r="J1093" s="1" t="s">
        <v>701</v>
      </c>
      <c r="L1093" s="1" t="s">
        <v>3386</v>
      </c>
      <c r="M1093" s="1" t="s">
        <v>3387</v>
      </c>
      <c r="N1093" s="1" t="s">
        <v>167</v>
      </c>
      <c r="O1093" s="1" t="s">
        <v>117</v>
      </c>
      <c r="P1093" s="9">
        <v>96950</v>
      </c>
      <c r="Q1093" s="1" t="s">
        <v>118</v>
      </c>
      <c r="S1093" s="1">
        <v>16702353715</v>
      </c>
      <c r="U1093" s="1">
        <v>56152</v>
      </c>
      <c r="V1093" s="1" t="s">
        <v>119</v>
      </c>
      <c r="X1093" s="1" t="s">
        <v>704</v>
      </c>
      <c r="Y1093" s="1" t="s">
        <v>705</v>
      </c>
      <c r="AA1093" s="1" t="s">
        <v>706</v>
      </c>
      <c r="AB1093" s="1" t="s">
        <v>3386</v>
      </c>
      <c r="AC1093" s="1" t="s">
        <v>3387</v>
      </c>
      <c r="AD1093" s="1" t="s">
        <v>167</v>
      </c>
      <c r="AE1093" s="1" t="s">
        <v>117</v>
      </c>
      <c r="AF1093" s="9">
        <v>96950</v>
      </c>
      <c r="AG1093" s="1" t="s">
        <v>118</v>
      </c>
      <c r="AI1093" s="1">
        <v>16702353715</v>
      </c>
      <c r="AK1093" s="1" t="s">
        <v>709</v>
      </c>
      <c r="BC1093" s="1" t="str">
        <f>"43-3031.00"</f>
        <v>43-3031.00</v>
      </c>
      <c r="BD1093" s="1" t="s">
        <v>389</v>
      </c>
      <c r="BE1093" s="1" t="s">
        <v>3388</v>
      </c>
      <c r="BF1093" s="1" t="s">
        <v>1045</v>
      </c>
      <c r="BG1093" s="1">
        <v>1</v>
      </c>
      <c r="BH1093" s="1">
        <v>1</v>
      </c>
      <c r="BI1093" s="2">
        <v>44470</v>
      </c>
      <c r="BJ1093" s="2">
        <v>45565</v>
      </c>
      <c r="BK1093" s="2">
        <v>44470</v>
      </c>
      <c r="BL1093" s="2">
        <v>45565</v>
      </c>
      <c r="BM1093" s="1">
        <v>35</v>
      </c>
      <c r="BN1093" s="1">
        <v>0</v>
      </c>
      <c r="BO1093" s="1">
        <v>7</v>
      </c>
      <c r="BP1093" s="1">
        <v>7</v>
      </c>
      <c r="BQ1093" s="1">
        <v>7</v>
      </c>
      <c r="BR1093" s="1">
        <v>7</v>
      </c>
      <c r="BS1093" s="1">
        <v>7</v>
      </c>
      <c r="BT1093" s="1">
        <v>0</v>
      </c>
      <c r="BU1093" s="1" t="str">
        <f>"8:00 AM"</f>
        <v>8:00 AM</v>
      </c>
      <c r="BV1093" s="1" t="str">
        <f>"4:00 PM"</f>
        <v>4:00 PM</v>
      </c>
      <c r="BW1093" s="1" t="s">
        <v>392</v>
      </c>
      <c r="BX1093" s="1">
        <v>0</v>
      </c>
      <c r="BY1093" s="1">
        <v>24</v>
      </c>
      <c r="BZ1093" s="1" t="s">
        <v>112</v>
      </c>
      <c r="CB1093" s="1" t="s">
        <v>12909</v>
      </c>
      <c r="CC1093" s="1" t="s">
        <v>3386</v>
      </c>
      <c r="CD1093" s="1" t="s">
        <v>3387</v>
      </c>
      <c r="CE1093" s="1" t="s">
        <v>167</v>
      </c>
      <c r="CF1093" s="1" t="s">
        <v>117</v>
      </c>
      <c r="CG1093" s="1">
        <v>96950</v>
      </c>
      <c r="CH1093" s="3">
        <v>9.49</v>
      </c>
      <c r="CI1093" s="3">
        <v>10.49</v>
      </c>
      <c r="CJ1093" s="3">
        <v>14.24</v>
      </c>
      <c r="CK1093" s="3">
        <v>15.74</v>
      </c>
      <c r="CL1093" s="1" t="s">
        <v>137</v>
      </c>
      <c r="CM1093" s="1" t="s">
        <v>713</v>
      </c>
      <c r="CN1093" s="1" t="s">
        <v>139</v>
      </c>
      <c r="CP1093" s="1" t="s">
        <v>112</v>
      </c>
      <c r="CQ1093" s="1" t="s">
        <v>111</v>
      </c>
      <c r="CR1093" s="1" t="s">
        <v>112</v>
      </c>
      <c r="CS1093" s="1" t="s">
        <v>111</v>
      </c>
      <c r="CT1093" s="1" t="s">
        <v>111</v>
      </c>
      <c r="CU1093" s="1" t="s">
        <v>111</v>
      </c>
      <c r="CV1093" s="1" t="s">
        <v>138</v>
      </c>
      <c r="CW1093" s="1" t="s">
        <v>714</v>
      </c>
      <c r="CX1093" s="1">
        <v>16702353715</v>
      </c>
      <c r="CY1093" s="1" t="s">
        <v>3005</v>
      </c>
      <c r="CZ1093" s="1" t="s">
        <v>716</v>
      </c>
      <c r="DA1093" s="1" t="s">
        <v>111</v>
      </c>
      <c r="DB1093" s="1" t="s">
        <v>112</v>
      </c>
    </row>
    <row r="1094" spans="1:111" ht="15.6" customHeight="1" x14ac:dyDescent="0.25">
      <c r="A1094" s="1" t="s">
        <v>12910</v>
      </c>
      <c r="B1094" s="1" t="s">
        <v>238</v>
      </c>
      <c r="C1094" s="2">
        <v>44421.142304398149</v>
      </c>
      <c r="D1094" s="2">
        <v>44460</v>
      </c>
      <c r="E1094" s="1" t="s">
        <v>110</v>
      </c>
      <c r="F1094" s="2">
        <v>44468.833333333336</v>
      </c>
      <c r="G1094" s="1" t="s">
        <v>112</v>
      </c>
      <c r="H1094" s="1" t="s">
        <v>112</v>
      </c>
      <c r="I1094" s="1" t="s">
        <v>112</v>
      </c>
      <c r="J1094" s="1" t="s">
        <v>351</v>
      </c>
      <c r="K1094" s="1" t="s">
        <v>138</v>
      </c>
      <c r="L1094" s="1" t="s">
        <v>352</v>
      </c>
      <c r="M1094" s="1" t="s">
        <v>353</v>
      </c>
      <c r="N1094" s="1" t="s">
        <v>116</v>
      </c>
      <c r="O1094" s="1" t="s">
        <v>117</v>
      </c>
      <c r="P1094" s="9">
        <v>96950</v>
      </c>
      <c r="Q1094" s="1" t="s">
        <v>118</v>
      </c>
      <c r="R1094" s="1" t="s">
        <v>138</v>
      </c>
      <c r="S1094" s="1">
        <v>16702873622</v>
      </c>
      <c r="U1094" s="1">
        <v>236220</v>
      </c>
      <c r="V1094" s="1" t="s">
        <v>119</v>
      </c>
      <c r="X1094" s="1" t="s">
        <v>354</v>
      </c>
      <c r="Y1094" s="1" t="s">
        <v>355</v>
      </c>
      <c r="Z1094" s="1" t="s">
        <v>356</v>
      </c>
      <c r="AA1094" s="1" t="s">
        <v>357</v>
      </c>
      <c r="AB1094" s="1" t="s">
        <v>352</v>
      </c>
      <c r="AC1094" s="1" t="s">
        <v>353</v>
      </c>
      <c r="AD1094" s="1" t="s">
        <v>116</v>
      </c>
      <c r="AE1094" s="1" t="s">
        <v>117</v>
      </c>
      <c r="AF1094" s="9">
        <v>96950</v>
      </c>
      <c r="AG1094" s="1" t="s">
        <v>118</v>
      </c>
      <c r="AH1094" s="1" t="s">
        <v>138</v>
      </c>
      <c r="AI1094" s="1">
        <v>16702873622</v>
      </c>
      <c r="AK1094" s="1" t="s">
        <v>358</v>
      </c>
      <c r="BC1094" s="1" t="str">
        <f>"17-3022.00"</f>
        <v>17-3022.00</v>
      </c>
      <c r="BD1094" s="1" t="s">
        <v>602</v>
      </c>
      <c r="BE1094" s="1" t="s">
        <v>6596</v>
      </c>
      <c r="BF1094" s="1" t="s">
        <v>3405</v>
      </c>
      <c r="BG1094" s="1">
        <v>1</v>
      </c>
      <c r="BH1094" s="1">
        <v>1</v>
      </c>
      <c r="BI1094" s="2">
        <v>44470</v>
      </c>
      <c r="BJ1094" s="2">
        <v>44834</v>
      </c>
      <c r="BK1094" s="2">
        <v>44470</v>
      </c>
      <c r="BL1094" s="2">
        <v>44834</v>
      </c>
      <c r="BM1094" s="1">
        <v>40</v>
      </c>
      <c r="BN1094" s="1">
        <v>0</v>
      </c>
      <c r="BO1094" s="1">
        <v>8</v>
      </c>
      <c r="BP1094" s="1">
        <v>8</v>
      </c>
      <c r="BQ1094" s="1">
        <v>8</v>
      </c>
      <c r="BR1094" s="1">
        <v>8</v>
      </c>
      <c r="BS1094" s="1">
        <v>8</v>
      </c>
      <c r="BT1094" s="1">
        <v>0</v>
      </c>
      <c r="BU1094" s="1" t="str">
        <f>"8:00 AM"</f>
        <v>8:00 AM</v>
      </c>
      <c r="BV1094" s="1" t="str">
        <f>"5:00 PM"</f>
        <v>5:00 PM</v>
      </c>
      <c r="BW1094" s="1" t="s">
        <v>135</v>
      </c>
      <c r="BX1094" s="1">
        <v>0</v>
      </c>
      <c r="BY1094" s="1">
        <v>24</v>
      </c>
      <c r="BZ1094" s="1" t="s">
        <v>112</v>
      </c>
      <c r="CB1094" s="1" t="s">
        <v>362</v>
      </c>
      <c r="CC1094" s="1" t="s">
        <v>353</v>
      </c>
      <c r="CE1094" s="1" t="s">
        <v>116</v>
      </c>
      <c r="CF1094" s="1" t="s">
        <v>117</v>
      </c>
      <c r="CG1094" s="1">
        <v>96950</v>
      </c>
      <c r="CH1094" s="3">
        <v>16.329999999999998</v>
      </c>
      <c r="CI1094" s="3">
        <v>16.329999999999998</v>
      </c>
      <c r="CJ1094" s="3">
        <v>24.5</v>
      </c>
      <c r="CK1094" s="3">
        <v>24.5</v>
      </c>
      <c r="CL1094" s="1" t="s">
        <v>137</v>
      </c>
      <c r="CM1094" s="1" t="s">
        <v>138</v>
      </c>
      <c r="CN1094" s="1" t="s">
        <v>139</v>
      </c>
      <c r="CP1094" s="1" t="s">
        <v>112</v>
      </c>
      <c r="CQ1094" s="1" t="s">
        <v>111</v>
      </c>
      <c r="CR1094" s="1" t="s">
        <v>112</v>
      </c>
      <c r="CS1094" s="1" t="s">
        <v>111</v>
      </c>
      <c r="CT1094" s="1" t="s">
        <v>138</v>
      </c>
      <c r="CU1094" s="1" t="s">
        <v>111</v>
      </c>
      <c r="CV1094" s="1" t="s">
        <v>138</v>
      </c>
      <c r="CW1094" s="1" t="s">
        <v>138</v>
      </c>
      <c r="CX1094" s="1">
        <v>16702873622</v>
      </c>
      <c r="CY1094" s="1" t="s">
        <v>358</v>
      </c>
      <c r="CZ1094" s="1" t="s">
        <v>138</v>
      </c>
      <c r="DA1094" s="1" t="s">
        <v>111</v>
      </c>
      <c r="DB1094" s="1" t="s">
        <v>112</v>
      </c>
    </row>
    <row r="1095" spans="1:111" ht="15.6" customHeight="1" x14ac:dyDescent="0.25">
      <c r="A1095" s="1" t="s">
        <v>12911</v>
      </c>
      <c r="B1095" s="1" t="s">
        <v>238</v>
      </c>
      <c r="C1095" s="2">
        <v>44398.43758726852</v>
      </c>
      <c r="D1095" s="2">
        <v>44453</v>
      </c>
      <c r="E1095" s="1" t="s">
        <v>110</v>
      </c>
      <c r="F1095" s="2">
        <v>44468.833333333336</v>
      </c>
      <c r="G1095" s="1" t="s">
        <v>111</v>
      </c>
      <c r="H1095" s="1" t="s">
        <v>112</v>
      </c>
      <c r="I1095" s="1" t="s">
        <v>112</v>
      </c>
      <c r="J1095" s="1" t="s">
        <v>1338</v>
      </c>
      <c r="K1095" s="1" t="s">
        <v>12912</v>
      </c>
      <c r="L1095" s="1" t="s">
        <v>1345</v>
      </c>
      <c r="M1095" s="1" t="s">
        <v>1341</v>
      </c>
      <c r="N1095" s="1" t="s">
        <v>116</v>
      </c>
      <c r="O1095" s="1" t="s">
        <v>117</v>
      </c>
      <c r="P1095" s="9">
        <v>96950</v>
      </c>
      <c r="Q1095" s="1" t="s">
        <v>118</v>
      </c>
      <c r="R1095" s="1" t="s">
        <v>242</v>
      </c>
      <c r="S1095" s="1">
        <v>16702344000</v>
      </c>
      <c r="U1095" s="1">
        <v>56132</v>
      </c>
      <c r="V1095" s="1" t="s">
        <v>119</v>
      </c>
      <c r="X1095" s="1" t="s">
        <v>1342</v>
      </c>
      <c r="Y1095" s="1" t="s">
        <v>1343</v>
      </c>
      <c r="Z1095" s="1" t="s">
        <v>1344</v>
      </c>
      <c r="AA1095" s="1" t="s">
        <v>245</v>
      </c>
      <c r="AB1095" s="1" t="s">
        <v>1345</v>
      </c>
      <c r="AC1095" s="1" t="s">
        <v>1346</v>
      </c>
      <c r="AD1095" s="1" t="s">
        <v>116</v>
      </c>
      <c r="AE1095" s="1" t="s">
        <v>117</v>
      </c>
      <c r="AF1095" s="9">
        <v>96950</v>
      </c>
      <c r="AG1095" s="1" t="s">
        <v>118</v>
      </c>
      <c r="AH1095" s="1" t="s">
        <v>242</v>
      </c>
      <c r="AI1095" s="1">
        <v>16702344000</v>
      </c>
      <c r="AK1095" s="1" t="s">
        <v>1945</v>
      </c>
      <c r="BC1095" s="1" t="str">
        <f>"35-2014.00"</f>
        <v>35-2014.00</v>
      </c>
      <c r="BD1095" s="1" t="s">
        <v>152</v>
      </c>
      <c r="BE1095" s="1" t="s">
        <v>12913</v>
      </c>
      <c r="BF1095" s="1" t="s">
        <v>154</v>
      </c>
      <c r="BG1095" s="1">
        <v>3</v>
      </c>
      <c r="BH1095" s="1">
        <v>3</v>
      </c>
      <c r="BI1095" s="2">
        <v>44470</v>
      </c>
      <c r="BJ1095" s="2">
        <v>45565</v>
      </c>
      <c r="BK1095" s="2">
        <v>44470</v>
      </c>
      <c r="BL1095" s="2">
        <v>45565</v>
      </c>
      <c r="BM1095" s="1">
        <v>40</v>
      </c>
      <c r="BN1095" s="1">
        <v>0</v>
      </c>
      <c r="BO1095" s="1">
        <v>7</v>
      </c>
      <c r="BP1095" s="1">
        <v>7</v>
      </c>
      <c r="BQ1095" s="1">
        <v>7</v>
      </c>
      <c r="BR1095" s="1">
        <v>7</v>
      </c>
      <c r="BS1095" s="1">
        <v>7</v>
      </c>
      <c r="BT1095" s="1">
        <v>5</v>
      </c>
      <c r="BU1095" s="1" t="str">
        <f>"9:00 AM"</f>
        <v>9:00 AM</v>
      </c>
      <c r="BV1095" s="1" t="str">
        <f>"5:00 PM"</f>
        <v>5:00 PM</v>
      </c>
      <c r="BW1095" s="1" t="s">
        <v>135</v>
      </c>
      <c r="BX1095" s="1">
        <v>3</v>
      </c>
      <c r="BY1095" s="1">
        <v>12</v>
      </c>
      <c r="BZ1095" s="1" t="s">
        <v>112</v>
      </c>
      <c r="CB1095" s="4" t="s">
        <v>12914</v>
      </c>
      <c r="CC1095" s="1" t="s">
        <v>8420</v>
      </c>
      <c r="CD1095" s="1" t="s">
        <v>1345</v>
      </c>
      <c r="CE1095" s="1" t="s">
        <v>116</v>
      </c>
      <c r="CF1095" s="1" t="s">
        <v>117</v>
      </c>
      <c r="CG1095" s="1">
        <v>96950</v>
      </c>
      <c r="CH1095" s="3">
        <v>8.68</v>
      </c>
      <c r="CI1095" s="3">
        <v>8.68</v>
      </c>
      <c r="CJ1095" s="3">
        <v>13.02</v>
      </c>
      <c r="CK1095" s="3">
        <v>13.02</v>
      </c>
      <c r="CL1095" s="1" t="s">
        <v>137</v>
      </c>
      <c r="CN1095" s="1" t="s">
        <v>139</v>
      </c>
      <c r="CP1095" s="1" t="s">
        <v>112</v>
      </c>
      <c r="CQ1095" s="1" t="s">
        <v>111</v>
      </c>
      <c r="CR1095" s="1" t="s">
        <v>112</v>
      </c>
      <c r="CS1095" s="1" t="s">
        <v>111</v>
      </c>
      <c r="CT1095" s="1" t="s">
        <v>111</v>
      </c>
      <c r="CU1095" s="1" t="s">
        <v>111</v>
      </c>
      <c r="CV1095" s="1" t="s">
        <v>138</v>
      </c>
      <c r="CW1095" s="1" t="s">
        <v>12915</v>
      </c>
      <c r="CX1095" s="1">
        <v>16702344000</v>
      </c>
      <c r="CY1095" s="1" t="s">
        <v>1945</v>
      </c>
      <c r="CZ1095" s="1" t="s">
        <v>138</v>
      </c>
      <c r="DA1095" s="1" t="s">
        <v>111</v>
      </c>
      <c r="DB1095" s="1" t="s">
        <v>112</v>
      </c>
    </row>
    <row r="1096" spans="1:111" ht="15.6" customHeight="1" x14ac:dyDescent="0.25">
      <c r="A1096" s="1" t="s">
        <v>12919</v>
      </c>
      <c r="B1096" s="1" t="s">
        <v>238</v>
      </c>
      <c r="C1096" s="2">
        <v>44046.114165509258</v>
      </c>
      <c r="D1096" s="2">
        <v>44109</v>
      </c>
      <c r="E1096" s="1" t="s">
        <v>110</v>
      </c>
      <c r="F1096" s="2">
        <v>44103.833333333336</v>
      </c>
      <c r="G1096" s="1" t="s">
        <v>111</v>
      </c>
      <c r="H1096" s="1" t="s">
        <v>112</v>
      </c>
      <c r="I1096" s="1" t="s">
        <v>112</v>
      </c>
      <c r="J1096" s="1" t="s">
        <v>909</v>
      </c>
      <c r="L1096" s="1" t="s">
        <v>2241</v>
      </c>
      <c r="M1096" s="1" t="s">
        <v>754</v>
      </c>
      <c r="N1096" s="1" t="s">
        <v>167</v>
      </c>
      <c r="O1096" s="1" t="s">
        <v>117</v>
      </c>
      <c r="P1096" s="9">
        <v>96950</v>
      </c>
      <c r="Q1096" s="1" t="s">
        <v>118</v>
      </c>
      <c r="S1096" s="1">
        <v>16702340560</v>
      </c>
      <c r="U1096" s="1">
        <v>531110</v>
      </c>
      <c r="V1096" s="1" t="s">
        <v>119</v>
      </c>
      <c r="X1096" s="1" t="s">
        <v>911</v>
      </c>
      <c r="Y1096" s="1" t="s">
        <v>912</v>
      </c>
      <c r="Z1096" s="1" t="s">
        <v>8572</v>
      </c>
      <c r="AA1096" s="1" t="s">
        <v>2242</v>
      </c>
      <c r="AB1096" s="1" t="s">
        <v>2241</v>
      </c>
      <c r="AC1096" s="1" t="s">
        <v>754</v>
      </c>
      <c r="AD1096" s="1" t="s">
        <v>167</v>
      </c>
      <c r="AE1096" s="1" t="s">
        <v>117</v>
      </c>
      <c r="AF1096" s="9">
        <v>96950</v>
      </c>
      <c r="AG1096" s="1" t="s">
        <v>118</v>
      </c>
      <c r="AI1096" s="1">
        <v>16702340560</v>
      </c>
      <c r="AJ1096" s="1">
        <v>115</v>
      </c>
      <c r="AK1096" s="1" t="s">
        <v>917</v>
      </c>
      <c r="BC1096" s="1" t="str">
        <f>"43-3031.00"</f>
        <v>43-3031.00</v>
      </c>
      <c r="BD1096" s="1" t="s">
        <v>389</v>
      </c>
      <c r="BE1096" s="1" t="s">
        <v>12920</v>
      </c>
      <c r="BF1096" s="1" t="s">
        <v>6830</v>
      </c>
      <c r="BG1096" s="1">
        <v>2</v>
      </c>
      <c r="BH1096" s="1">
        <v>2</v>
      </c>
      <c r="BI1096" s="2">
        <v>44105</v>
      </c>
      <c r="BJ1096" s="2">
        <v>44469</v>
      </c>
      <c r="BK1096" s="2">
        <v>44109</v>
      </c>
      <c r="BL1096" s="2">
        <v>44469</v>
      </c>
      <c r="BM1096" s="1">
        <v>35</v>
      </c>
      <c r="BN1096" s="1">
        <v>0</v>
      </c>
      <c r="BO1096" s="1">
        <v>7</v>
      </c>
      <c r="BP1096" s="1">
        <v>7</v>
      </c>
      <c r="BQ1096" s="1">
        <v>7</v>
      </c>
      <c r="BR1096" s="1">
        <v>7</v>
      </c>
      <c r="BS1096" s="1">
        <v>7</v>
      </c>
      <c r="BT1096" s="1">
        <v>0</v>
      </c>
      <c r="BU1096" s="1" t="str">
        <f t="shared" ref="BU1096:BU1101" si="33">"8:00 AM"</f>
        <v>8:00 AM</v>
      </c>
      <c r="BV1096" s="1" t="str">
        <f>"5:00 PM"</f>
        <v>5:00 PM</v>
      </c>
      <c r="BW1096" s="1" t="s">
        <v>392</v>
      </c>
      <c r="BX1096" s="1">
        <v>0</v>
      </c>
      <c r="BY1096" s="1">
        <v>24</v>
      </c>
      <c r="BZ1096" s="1" t="s">
        <v>112</v>
      </c>
      <c r="CA1096" s="1">
        <v>0</v>
      </c>
      <c r="CB1096" s="4" t="s">
        <v>12921</v>
      </c>
      <c r="CC1096" s="1" t="s">
        <v>12922</v>
      </c>
      <c r="CD1096" s="1" t="s">
        <v>754</v>
      </c>
      <c r="CE1096" s="1" t="s">
        <v>167</v>
      </c>
      <c r="CF1096" s="1" t="s">
        <v>117</v>
      </c>
      <c r="CG1096" s="1">
        <v>96950</v>
      </c>
      <c r="CH1096" s="3">
        <v>9.8699999999999992</v>
      </c>
      <c r="CI1096" s="3">
        <v>15</v>
      </c>
      <c r="CJ1096" s="3">
        <v>14.81</v>
      </c>
      <c r="CK1096" s="3">
        <v>22.5</v>
      </c>
      <c r="CL1096" s="1" t="s">
        <v>137</v>
      </c>
      <c r="CM1096" s="1" t="s">
        <v>922</v>
      </c>
      <c r="CN1096" s="1" t="s">
        <v>139</v>
      </c>
      <c r="CP1096" s="1" t="s">
        <v>112</v>
      </c>
      <c r="CQ1096" s="1" t="s">
        <v>111</v>
      </c>
      <c r="CR1096" s="1" t="s">
        <v>112</v>
      </c>
      <c r="CS1096" s="1" t="s">
        <v>111</v>
      </c>
      <c r="CT1096" s="1" t="s">
        <v>111</v>
      </c>
      <c r="CU1096" s="1" t="s">
        <v>111</v>
      </c>
      <c r="CV1096" s="1" t="s">
        <v>138</v>
      </c>
      <c r="CW1096" s="1" t="s">
        <v>714</v>
      </c>
      <c r="CX1096" s="1">
        <v>16702340560</v>
      </c>
      <c r="CY1096" s="1" t="s">
        <v>917</v>
      </c>
      <c r="CZ1096" s="1" t="s">
        <v>716</v>
      </c>
      <c r="DA1096" s="1" t="s">
        <v>111</v>
      </c>
      <c r="DB1096" s="1" t="s">
        <v>112</v>
      </c>
    </row>
    <row r="1097" spans="1:111" ht="15.6" customHeight="1" x14ac:dyDescent="0.25">
      <c r="A1097" s="1" t="s">
        <v>12938</v>
      </c>
      <c r="B1097" s="1" t="s">
        <v>238</v>
      </c>
      <c r="C1097" s="2">
        <v>44074.87824027778</v>
      </c>
      <c r="D1097" s="2">
        <v>44152</v>
      </c>
      <c r="E1097" s="1" t="s">
        <v>180</v>
      </c>
      <c r="G1097" s="1" t="s">
        <v>111</v>
      </c>
      <c r="H1097" s="1" t="s">
        <v>112</v>
      </c>
      <c r="I1097" s="1" t="s">
        <v>112</v>
      </c>
      <c r="J1097" s="1" t="s">
        <v>12939</v>
      </c>
      <c r="K1097" s="1" t="s">
        <v>12940</v>
      </c>
      <c r="L1097" s="1" t="s">
        <v>12941</v>
      </c>
      <c r="M1097" s="1" t="s">
        <v>1919</v>
      </c>
      <c r="N1097" s="1" t="s">
        <v>167</v>
      </c>
      <c r="O1097" s="1" t="s">
        <v>117</v>
      </c>
      <c r="P1097" s="9">
        <v>96950</v>
      </c>
      <c r="Q1097" s="1" t="s">
        <v>118</v>
      </c>
      <c r="S1097" s="1">
        <v>16703226130</v>
      </c>
      <c r="U1097" s="1">
        <v>312112</v>
      </c>
      <c r="V1097" s="1" t="s">
        <v>119</v>
      </c>
      <c r="X1097" s="1" t="s">
        <v>12942</v>
      </c>
      <c r="Y1097" s="1" t="s">
        <v>12943</v>
      </c>
      <c r="Z1097" s="1" t="s">
        <v>12944</v>
      </c>
      <c r="AA1097" s="1" t="s">
        <v>12945</v>
      </c>
      <c r="AB1097" s="1" t="s">
        <v>1918</v>
      </c>
      <c r="AC1097" s="1" t="s">
        <v>1919</v>
      </c>
      <c r="AD1097" s="1" t="s">
        <v>167</v>
      </c>
      <c r="AE1097" s="1" t="s">
        <v>117</v>
      </c>
      <c r="AF1097" s="9">
        <v>96950</v>
      </c>
      <c r="AG1097" s="1" t="s">
        <v>118</v>
      </c>
      <c r="AI1097" s="1">
        <v>16704831056</v>
      </c>
      <c r="AK1097" s="1" t="s">
        <v>1923</v>
      </c>
      <c r="BC1097" s="1" t="str">
        <f>"51-9198.00"</f>
        <v>51-9198.00</v>
      </c>
      <c r="BD1097" s="1" t="s">
        <v>1924</v>
      </c>
      <c r="BE1097" s="1" t="s">
        <v>12946</v>
      </c>
      <c r="BF1097" s="1" t="s">
        <v>12947</v>
      </c>
      <c r="BG1097" s="1">
        <v>1</v>
      </c>
      <c r="BH1097" s="1">
        <v>1</v>
      </c>
      <c r="BI1097" s="2">
        <v>44105</v>
      </c>
      <c r="BJ1097" s="2">
        <v>44469</v>
      </c>
      <c r="BK1097" s="2">
        <v>44152</v>
      </c>
      <c r="BL1097" s="2">
        <v>44469</v>
      </c>
      <c r="BM1097" s="1">
        <v>40</v>
      </c>
      <c r="BN1097" s="1">
        <v>0</v>
      </c>
      <c r="BO1097" s="1">
        <v>8</v>
      </c>
      <c r="BP1097" s="1">
        <v>8</v>
      </c>
      <c r="BQ1097" s="1">
        <v>8</v>
      </c>
      <c r="BR1097" s="1">
        <v>8</v>
      </c>
      <c r="BS1097" s="1">
        <v>8</v>
      </c>
      <c r="BT1097" s="1">
        <v>0</v>
      </c>
      <c r="BU1097" s="1" t="str">
        <f t="shared" si="33"/>
        <v>8:00 AM</v>
      </c>
      <c r="BV1097" s="1" t="str">
        <f>"5:00 PM"</f>
        <v>5:00 PM</v>
      </c>
      <c r="BW1097" s="1" t="s">
        <v>135</v>
      </c>
      <c r="BX1097" s="1">
        <v>0</v>
      </c>
      <c r="BY1097" s="1">
        <v>0</v>
      </c>
      <c r="BZ1097" s="1" t="s">
        <v>112</v>
      </c>
      <c r="CA1097" s="1">
        <v>0</v>
      </c>
      <c r="CB1097" s="1" t="s">
        <v>12948</v>
      </c>
      <c r="CC1097" s="1" t="s">
        <v>1918</v>
      </c>
      <c r="CD1097" s="1" t="s">
        <v>1919</v>
      </c>
      <c r="CE1097" s="1" t="s">
        <v>167</v>
      </c>
      <c r="CF1097" s="1" t="s">
        <v>117</v>
      </c>
      <c r="CG1097" s="1">
        <v>96950</v>
      </c>
      <c r="CH1097" s="3">
        <v>7.45</v>
      </c>
      <c r="CI1097" s="3">
        <v>7.45</v>
      </c>
      <c r="CJ1097" s="3">
        <v>11.17</v>
      </c>
      <c r="CK1097" s="3">
        <v>11.17</v>
      </c>
      <c r="CL1097" s="1" t="s">
        <v>137</v>
      </c>
      <c r="CN1097" s="1" t="s">
        <v>139</v>
      </c>
      <c r="CP1097" s="1" t="s">
        <v>112</v>
      </c>
      <c r="CQ1097" s="1" t="s">
        <v>111</v>
      </c>
      <c r="CR1097" s="1" t="s">
        <v>112</v>
      </c>
      <c r="CS1097" s="1" t="s">
        <v>111</v>
      </c>
      <c r="CT1097" s="1" t="s">
        <v>111</v>
      </c>
      <c r="CU1097" s="1" t="s">
        <v>111</v>
      </c>
      <c r="CV1097" s="1" t="s">
        <v>138</v>
      </c>
      <c r="CW1097" s="1" t="s">
        <v>12949</v>
      </c>
      <c r="CX1097" s="1">
        <v>16704831056</v>
      </c>
      <c r="CY1097" s="1" t="s">
        <v>1923</v>
      </c>
      <c r="CZ1097" s="1" t="s">
        <v>428</v>
      </c>
      <c r="DA1097" s="1" t="s">
        <v>111</v>
      </c>
      <c r="DB1097" s="1" t="s">
        <v>112</v>
      </c>
    </row>
    <row r="1098" spans="1:111" ht="15.6" customHeight="1" x14ac:dyDescent="0.25">
      <c r="A1098" s="1" t="s">
        <v>12950</v>
      </c>
      <c r="B1098" s="1" t="s">
        <v>238</v>
      </c>
      <c r="C1098" s="2">
        <v>44050.397069212966</v>
      </c>
      <c r="D1098" s="2">
        <v>44112</v>
      </c>
      <c r="E1098" s="1" t="s">
        <v>110</v>
      </c>
      <c r="F1098" s="2">
        <v>44103.833333333336</v>
      </c>
      <c r="G1098" s="1" t="s">
        <v>111</v>
      </c>
      <c r="H1098" s="1" t="s">
        <v>112</v>
      </c>
      <c r="I1098" s="1" t="s">
        <v>112</v>
      </c>
      <c r="J1098" s="1" t="s">
        <v>1799</v>
      </c>
      <c r="K1098" s="1" t="s">
        <v>1799</v>
      </c>
      <c r="L1098" s="1" t="s">
        <v>3538</v>
      </c>
      <c r="N1098" s="1" t="s">
        <v>116</v>
      </c>
      <c r="O1098" s="1" t="s">
        <v>117</v>
      </c>
      <c r="P1098" s="9">
        <v>96950</v>
      </c>
      <c r="Q1098" s="1" t="s">
        <v>118</v>
      </c>
      <c r="R1098" s="1" t="s">
        <v>167</v>
      </c>
      <c r="S1098" s="1">
        <v>16702345577</v>
      </c>
      <c r="U1098" s="1">
        <v>236220</v>
      </c>
      <c r="V1098" s="1" t="s">
        <v>119</v>
      </c>
      <c r="X1098" s="1" t="s">
        <v>1801</v>
      </c>
      <c r="Y1098" s="1" t="s">
        <v>1802</v>
      </c>
      <c r="AA1098" s="1" t="s">
        <v>245</v>
      </c>
      <c r="AB1098" s="1" t="s">
        <v>3538</v>
      </c>
      <c r="AD1098" s="1" t="s">
        <v>116</v>
      </c>
      <c r="AE1098" s="1" t="s">
        <v>117</v>
      </c>
      <c r="AF1098" s="9">
        <v>96950</v>
      </c>
      <c r="AG1098" s="1" t="s">
        <v>118</v>
      </c>
      <c r="AH1098" s="1" t="s">
        <v>116</v>
      </c>
      <c r="AI1098" s="1">
        <v>16702345577</v>
      </c>
      <c r="AK1098" s="1" t="s">
        <v>1803</v>
      </c>
      <c r="BC1098" s="1" t="str">
        <f>"47-2061.00"</f>
        <v>47-2061.00</v>
      </c>
      <c r="BD1098" s="1" t="s">
        <v>1116</v>
      </c>
      <c r="BE1098" s="1" t="s">
        <v>3539</v>
      </c>
      <c r="BF1098" s="1" t="s">
        <v>1118</v>
      </c>
      <c r="BG1098" s="1">
        <v>14</v>
      </c>
      <c r="BH1098" s="1">
        <v>14</v>
      </c>
      <c r="BI1098" s="2">
        <v>44105</v>
      </c>
      <c r="BJ1098" s="2">
        <v>45199</v>
      </c>
      <c r="BK1098" s="2">
        <v>44112</v>
      </c>
      <c r="BL1098" s="2">
        <v>45199</v>
      </c>
      <c r="BM1098" s="1">
        <v>40</v>
      </c>
      <c r="BN1098" s="1">
        <v>0</v>
      </c>
      <c r="BO1098" s="1">
        <v>8</v>
      </c>
      <c r="BP1098" s="1">
        <v>8</v>
      </c>
      <c r="BQ1098" s="1">
        <v>8</v>
      </c>
      <c r="BR1098" s="1">
        <v>8</v>
      </c>
      <c r="BS1098" s="1">
        <v>8</v>
      </c>
      <c r="BT1098" s="1">
        <v>0</v>
      </c>
      <c r="BU1098" s="1" t="str">
        <f t="shared" si="33"/>
        <v>8:00 AM</v>
      </c>
      <c r="BV1098" s="1" t="str">
        <f>"5:00 PM"</f>
        <v>5:00 PM</v>
      </c>
      <c r="BW1098" s="1" t="s">
        <v>230</v>
      </c>
      <c r="BX1098" s="1">
        <v>6</v>
      </c>
      <c r="BY1098" s="1">
        <v>12</v>
      </c>
      <c r="BZ1098" s="1" t="s">
        <v>112</v>
      </c>
      <c r="CA1098" s="1">
        <v>0</v>
      </c>
      <c r="CB1098" s="1" t="s">
        <v>331</v>
      </c>
      <c r="CC1098" s="1" t="s">
        <v>1805</v>
      </c>
      <c r="CD1098" s="1" t="s">
        <v>1806</v>
      </c>
      <c r="CE1098" s="1" t="s">
        <v>116</v>
      </c>
      <c r="CF1098" s="1" t="s">
        <v>117</v>
      </c>
      <c r="CG1098" s="1">
        <v>96950</v>
      </c>
      <c r="CH1098" s="3">
        <v>8.09</v>
      </c>
      <c r="CI1098" s="3">
        <v>8.33</v>
      </c>
      <c r="CJ1098" s="3">
        <v>12.14</v>
      </c>
      <c r="CK1098" s="3">
        <v>12.5</v>
      </c>
      <c r="CL1098" s="1" t="s">
        <v>137</v>
      </c>
      <c r="CM1098" s="1" t="s">
        <v>168</v>
      </c>
      <c r="CN1098" s="1" t="s">
        <v>139</v>
      </c>
      <c r="CP1098" s="1" t="s">
        <v>112</v>
      </c>
      <c r="CQ1098" s="1" t="s">
        <v>111</v>
      </c>
      <c r="CR1098" s="1" t="s">
        <v>111</v>
      </c>
      <c r="CS1098" s="1" t="s">
        <v>111</v>
      </c>
      <c r="CT1098" s="1" t="s">
        <v>111</v>
      </c>
      <c r="CU1098" s="1" t="s">
        <v>111</v>
      </c>
      <c r="CV1098" s="1" t="s">
        <v>111</v>
      </c>
      <c r="CW1098" s="1" t="s">
        <v>12951</v>
      </c>
      <c r="CX1098" s="1">
        <v>16702345577</v>
      </c>
      <c r="CY1098" s="1" t="s">
        <v>1803</v>
      </c>
      <c r="CZ1098" s="1" t="s">
        <v>168</v>
      </c>
      <c r="DA1098" s="1" t="s">
        <v>111</v>
      </c>
      <c r="DB1098" s="1" t="s">
        <v>112</v>
      </c>
    </row>
    <row r="1099" spans="1:111" ht="15.6" customHeight="1" x14ac:dyDescent="0.25">
      <c r="A1099" s="1" t="s">
        <v>12972</v>
      </c>
      <c r="B1099" s="1" t="s">
        <v>238</v>
      </c>
      <c r="C1099" s="2">
        <v>44059.879280324072</v>
      </c>
      <c r="D1099" s="2">
        <v>44123</v>
      </c>
      <c r="E1099" s="1" t="s">
        <v>180</v>
      </c>
      <c r="G1099" s="1" t="s">
        <v>112</v>
      </c>
      <c r="H1099" s="1" t="s">
        <v>112</v>
      </c>
      <c r="I1099" s="1" t="s">
        <v>112</v>
      </c>
      <c r="J1099" s="1" t="s">
        <v>2346</v>
      </c>
      <c r="K1099" s="1" t="s">
        <v>12973</v>
      </c>
      <c r="L1099" s="1" t="s">
        <v>2347</v>
      </c>
      <c r="M1099" s="1" t="s">
        <v>138</v>
      </c>
      <c r="N1099" s="1" t="s">
        <v>116</v>
      </c>
      <c r="O1099" s="1" t="s">
        <v>117</v>
      </c>
      <c r="P1099" s="9">
        <v>96950</v>
      </c>
      <c r="Q1099" s="1" t="s">
        <v>118</v>
      </c>
      <c r="S1099" s="1">
        <v>16704845868</v>
      </c>
      <c r="U1099" s="1">
        <v>445110</v>
      </c>
      <c r="V1099" s="1" t="s">
        <v>119</v>
      </c>
      <c r="X1099" s="1" t="s">
        <v>1614</v>
      </c>
      <c r="Y1099" s="1" t="s">
        <v>1615</v>
      </c>
      <c r="AA1099" s="1" t="s">
        <v>973</v>
      </c>
      <c r="AB1099" s="1" t="s">
        <v>2347</v>
      </c>
      <c r="AC1099" s="1" t="s">
        <v>138</v>
      </c>
      <c r="AD1099" s="1" t="s">
        <v>116</v>
      </c>
      <c r="AE1099" s="1" t="s">
        <v>117</v>
      </c>
      <c r="AF1099" s="9">
        <v>96950</v>
      </c>
      <c r="AG1099" s="1" t="s">
        <v>118</v>
      </c>
      <c r="AI1099" s="1">
        <v>16704845868</v>
      </c>
      <c r="AK1099" s="1" t="s">
        <v>2348</v>
      </c>
      <c r="BC1099" s="1" t="str">
        <f>"49-9071.00"</f>
        <v>49-9071.00</v>
      </c>
      <c r="BD1099" s="1" t="s">
        <v>214</v>
      </c>
      <c r="BE1099" s="1" t="s">
        <v>12974</v>
      </c>
      <c r="BF1099" s="1" t="s">
        <v>12975</v>
      </c>
      <c r="BG1099" s="1">
        <v>2</v>
      </c>
      <c r="BH1099" s="1">
        <v>2</v>
      </c>
      <c r="BI1099" s="2">
        <v>44105</v>
      </c>
      <c r="BJ1099" s="2">
        <v>44469</v>
      </c>
      <c r="BK1099" s="2">
        <v>44123</v>
      </c>
      <c r="BL1099" s="2">
        <v>44469</v>
      </c>
      <c r="BM1099" s="1">
        <v>40</v>
      </c>
      <c r="BN1099" s="1">
        <v>0</v>
      </c>
      <c r="BO1099" s="1">
        <v>8</v>
      </c>
      <c r="BP1099" s="1">
        <v>8</v>
      </c>
      <c r="BQ1099" s="1">
        <v>8</v>
      </c>
      <c r="BR1099" s="1">
        <v>8</v>
      </c>
      <c r="BS1099" s="1">
        <v>8</v>
      </c>
      <c r="BT1099" s="1">
        <v>0</v>
      </c>
      <c r="BU1099" s="1" t="str">
        <f t="shared" si="33"/>
        <v>8:00 AM</v>
      </c>
      <c r="BV1099" s="1" t="str">
        <f>"5:00 AM"</f>
        <v>5:00 AM</v>
      </c>
      <c r="BW1099" s="1" t="s">
        <v>135</v>
      </c>
      <c r="BX1099" s="1">
        <v>0</v>
      </c>
      <c r="BY1099" s="1">
        <v>12</v>
      </c>
      <c r="BZ1099" s="1" t="s">
        <v>112</v>
      </c>
      <c r="CA1099" s="1">
        <v>0</v>
      </c>
      <c r="CB1099" s="1" t="s">
        <v>12976</v>
      </c>
      <c r="CC1099" s="1" t="s">
        <v>2347</v>
      </c>
      <c r="CD1099" s="1" t="s">
        <v>138</v>
      </c>
      <c r="CE1099" s="1" t="s">
        <v>116</v>
      </c>
      <c r="CF1099" s="1" t="s">
        <v>117</v>
      </c>
      <c r="CG1099" s="1">
        <v>96950</v>
      </c>
      <c r="CH1099" s="3">
        <v>12.64</v>
      </c>
      <c r="CI1099" s="3">
        <v>12.64</v>
      </c>
      <c r="CJ1099" s="3">
        <v>18.96</v>
      </c>
      <c r="CK1099" s="3">
        <v>18.96</v>
      </c>
      <c r="CL1099" s="1" t="s">
        <v>137</v>
      </c>
      <c r="CM1099" s="1" t="s">
        <v>138</v>
      </c>
      <c r="CN1099" s="1" t="s">
        <v>139</v>
      </c>
      <c r="CP1099" s="1" t="s">
        <v>112</v>
      </c>
      <c r="CQ1099" s="1" t="s">
        <v>111</v>
      </c>
      <c r="CR1099" s="1" t="s">
        <v>112</v>
      </c>
      <c r="CS1099" s="1" t="s">
        <v>111</v>
      </c>
      <c r="CT1099" s="1" t="s">
        <v>138</v>
      </c>
      <c r="CU1099" s="1" t="s">
        <v>111</v>
      </c>
      <c r="CV1099" s="1" t="s">
        <v>138</v>
      </c>
      <c r="CW1099" s="1" t="s">
        <v>300</v>
      </c>
      <c r="CX1099" s="1">
        <v>16704845868</v>
      </c>
      <c r="CY1099" s="1" t="s">
        <v>2348</v>
      </c>
      <c r="CZ1099" s="1" t="s">
        <v>138</v>
      </c>
      <c r="DA1099" s="1" t="s">
        <v>111</v>
      </c>
      <c r="DB1099" s="1" t="s">
        <v>112</v>
      </c>
    </row>
    <row r="1100" spans="1:111" ht="15.6" customHeight="1" x14ac:dyDescent="0.25">
      <c r="A1100" s="1" t="s">
        <v>12984</v>
      </c>
      <c r="B1100" s="1" t="s">
        <v>238</v>
      </c>
      <c r="C1100" s="2">
        <v>44075.863257870369</v>
      </c>
      <c r="D1100" s="2">
        <v>44134</v>
      </c>
      <c r="E1100" s="1" t="s">
        <v>180</v>
      </c>
      <c r="G1100" s="1" t="s">
        <v>111</v>
      </c>
      <c r="H1100" s="1" t="s">
        <v>112</v>
      </c>
      <c r="I1100" s="1" t="s">
        <v>112</v>
      </c>
      <c r="J1100" s="1" t="s">
        <v>550</v>
      </c>
      <c r="K1100" s="1" t="s">
        <v>10041</v>
      </c>
      <c r="L1100" s="1" t="s">
        <v>552</v>
      </c>
      <c r="N1100" s="1" t="s">
        <v>167</v>
      </c>
      <c r="O1100" s="1" t="s">
        <v>117</v>
      </c>
      <c r="P1100" s="9">
        <v>96950</v>
      </c>
      <c r="Q1100" s="1" t="s">
        <v>118</v>
      </c>
      <c r="S1100" s="1">
        <v>16707836342</v>
      </c>
      <c r="U1100" s="1">
        <v>2383</v>
      </c>
      <c r="V1100" s="1" t="s">
        <v>119</v>
      </c>
      <c r="X1100" s="1" t="s">
        <v>553</v>
      </c>
      <c r="Y1100" s="1" t="s">
        <v>554</v>
      </c>
      <c r="Z1100" s="1" t="s">
        <v>555</v>
      </c>
      <c r="AA1100" s="1" t="s">
        <v>171</v>
      </c>
      <c r="AB1100" s="1" t="s">
        <v>552</v>
      </c>
      <c r="AD1100" s="1" t="s">
        <v>167</v>
      </c>
      <c r="AE1100" s="1" t="s">
        <v>117</v>
      </c>
      <c r="AF1100" s="9">
        <v>96950</v>
      </c>
      <c r="AG1100" s="1" t="s">
        <v>118</v>
      </c>
      <c r="AI1100" s="1">
        <v>16707836342</v>
      </c>
      <c r="AK1100" s="1" t="s">
        <v>556</v>
      </c>
      <c r="BC1100" s="1" t="str">
        <f>"49-9071.00"</f>
        <v>49-9071.00</v>
      </c>
      <c r="BD1100" s="1" t="s">
        <v>214</v>
      </c>
      <c r="BE1100" s="1" t="s">
        <v>10042</v>
      </c>
      <c r="BF1100" s="1" t="s">
        <v>10043</v>
      </c>
      <c r="BG1100" s="1">
        <v>12</v>
      </c>
      <c r="BH1100" s="1">
        <v>12</v>
      </c>
      <c r="BI1100" s="2">
        <v>44105</v>
      </c>
      <c r="BJ1100" s="2">
        <v>44469</v>
      </c>
      <c r="BK1100" s="2">
        <v>44134</v>
      </c>
      <c r="BL1100" s="2">
        <v>44469</v>
      </c>
      <c r="BM1100" s="1">
        <v>35</v>
      </c>
      <c r="BN1100" s="1">
        <v>0</v>
      </c>
      <c r="BO1100" s="1">
        <v>7</v>
      </c>
      <c r="BP1100" s="1">
        <v>7</v>
      </c>
      <c r="BQ1100" s="1">
        <v>7</v>
      </c>
      <c r="BR1100" s="1">
        <v>7</v>
      </c>
      <c r="BS1100" s="1">
        <v>7</v>
      </c>
      <c r="BT1100" s="1">
        <v>0</v>
      </c>
      <c r="BU1100" s="1" t="str">
        <f t="shared" si="33"/>
        <v>8:00 AM</v>
      </c>
      <c r="BV1100" s="1" t="str">
        <f>"4:00 PM"</f>
        <v>4:00 PM</v>
      </c>
      <c r="BW1100" s="1" t="s">
        <v>135</v>
      </c>
      <c r="BX1100" s="1">
        <v>0</v>
      </c>
      <c r="BY1100" s="1">
        <v>6</v>
      </c>
      <c r="BZ1100" s="1" t="s">
        <v>112</v>
      </c>
      <c r="CA1100" s="1">
        <v>0</v>
      </c>
      <c r="CB1100" s="4" t="s">
        <v>10044</v>
      </c>
      <c r="CC1100" s="1" t="s">
        <v>6973</v>
      </c>
      <c r="CD1100" s="1" t="s">
        <v>560</v>
      </c>
      <c r="CE1100" s="1" t="s">
        <v>167</v>
      </c>
      <c r="CF1100" s="1" t="s">
        <v>117</v>
      </c>
      <c r="CG1100" s="1">
        <v>96950</v>
      </c>
      <c r="CH1100" s="3">
        <v>8.33</v>
      </c>
      <c r="CI1100" s="3">
        <v>8.33</v>
      </c>
      <c r="CJ1100" s="3">
        <v>12.49</v>
      </c>
      <c r="CK1100" s="3">
        <v>12.49</v>
      </c>
      <c r="CL1100" s="1" t="s">
        <v>137</v>
      </c>
      <c r="CN1100" s="1" t="s">
        <v>139</v>
      </c>
      <c r="CP1100" s="1" t="s">
        <v>112</v>
      </c>
      <c r="CQ1100" s="1" t="s">
        <v>111</v>
      </c>
      <c r="CR1100" s="1" t="s">
        <v>112</v>
      </c>
      <c r="CS1100" s="1" t="s">
        <v>111</v>
      </c>
      <c r="CT1100" s="1" t="s">
        <v>138</v>
      </c>
      <c r="CU1100" s="1" t="s">
        <v>111</v>
      </c>
      <c r="CV1100" s="1" t="s">
        <v>138</v>
      </c>
      <c r="CW1100" s="1" t="s">
        <v>561</v>
      </c>
      <c r="CX1100" s="1">
        <v>16707836342</v>
      </c>
      <c r="CY1100" s="1" t="s">
        <v>556</v>
      </c>
      <c r="CZ1100" s="1" t="s">
        <v>428</v>
      </c>
      <c r="DA1100" s="1" t="s">
        <v>111</v>
      </c>
      <c r="DB1100" s="1" t="s">
        <v>112</v>
      </c>
    </row>
    <row r="1101" spans="1:111" ht="15.6" customHeight="1" x14ac:dyDescent="0.25">
      <c r="A1101" s="1" t="s">
        <v>12985</v>
      </c>
      <c r="B1101" s="1" t="s">
        <v>238</v>
      </c>
      <c r="C1101" s="2">
        <v>44063.875252430553</v>
      </c>
      <c r="D1101" s="2">
        <v>44151</v>
      </c>
      <c r="E1101" s="1" t="s">
        <v>180</v>
      </c>
      <c r="G1101" s="1" t="s">
        <v>112</v>
      </c>
      <c r="H1101" s="1" t="s">
        <v>112</v>
      </c>
      <c r="I1101" s="1" t="s">
        <v>112</v>
      </c>
      <c r="J1101" s="1" t="s">
        <v>4761</v>
      </c>
      <c r="L1101" s="1" t="s">
        <v>4762</v>
      </c>
      <c r="M1101" s="1" t="s">
        <v>4763</v>
      </c>
      <c r="N1101" s="1" t="s">
        <v>116</v>
      </c>
      <c r="O1101" s="1" t="s">
        <v>117</v>
      </c>
      <c r="P1101" s="9">
        <v>96950</v>
      </c>
      <c r="Q1101" s="1" t="s">
        <v>118</v>
      </c>
      <c r="S1101" s="1">
        <v>16702343810</v>
      </c>
      <c r="U1101" s="1">
        <v>621210</v>
      </c>
      <c r="V1101" s="1" t="s">
        <v>119</v>
      </c>
      <c r="X1101" s="1" t="s">
        <v>4764</v>
      </c>
      <c r="Y1101" s="1" t="s">
        <v>4765</v>
      </c>
      <c r="AA1101" s="1" t="s">
        <v>1028</v>
      </c>
      <c r="AB1101" s="1" t="s">
        <v>4762</v>
      </c>
      <c r="AC1101" s="1" t="s">
        <v>4763</v>
      </c>
      <c r="AD1101" s="1" t="s">
        <v>116</v>
      </c>
      <c r="AE1101" s="1" t="s">
        <v>117</v>
      </c>
      <c r="AF1101" s="9">
        <v>96950</v>
      </c>
      <c r="AG1101" s="1" t="s">
        <v>118</v>
      </c>
      <c r="AI1101" s="1">
        <v>16702343810</v>
      </c>
      <c r="AK1101" s="1" t="s">
        <v>4766</v>
      </c>
      <c r="AL1101" s="1" t="s">
        <v>653</v>
      </c>
      <c r="AM1101" s="1" t="s">
        <v>654</v>
      </c>
      <c r="AN1101" s="1" t="s">
        <v>4767</v>
      </c>
      <c r="AO1101" s="1" t="s">
        <v>656</v>
      </c>
      <c r="AP1101" s="1" t="s">
        <v>4768</v>
      </c>
      <c r="AQ1101" s="1" t="s">
        <v>4769</v>
      </c>
      <c r="AR1101" s="1" t="s">
        <v>116</v>
      </c>
      <c r="AS1101" s="1" t="s">
        <v>117</v>
      </c>
      <c r="AT1101" s="9">
        <v>96950</v>
      </c>
      <c r="AU1101" s="1" t="s">
        <v>118</v>
      </c>
      <c r="AW1101" s="1">
        <v>16702330081</v>
      </c>
      <c r="AY1101" s="1" t="s">
        <v>659</v>
      </c>
      <c r="AZ1101" s="1" t="s">
        <v>4770</v>
      </c>
      <c r="BA1101" s="1" t="s">
        <v>117</v>
      </c>
      <c r="BB1101" s="1" t="s">
        <v>661</v>
      </c>
      <c r="BC1101" s="1" t="str">
        <f>"31-9091.00"</f>
        <v>31-9091.00</v>
      </c>
      <c r="BD1101" s="1" t="s">
        <v>1686</v>
      </c>
      <c r="BE1101" s="1" t="s">
        <v>12986</v>
      </c>
      <c r="BF1101" s="1" t="s">
        <v>8195</v>
      </c>
      <c r="BG1101" s="1">
        <v>2</v>
      </c>
      <c r="BH1101" s="1">
        <v>2</v>
      </c>
      <c r="BI1101" s="2">
        <v>44136</v>
      </c>
      <c r="BJ1101" s="2">
        <v>44500</v>
      </c>
      <c r="BK1101" s="2">
        <v>44151</v>
      </c>
      <c r="BL1101" s="2">
        <v>44500</v>
      </c>
      <c r="BM1101" s="1">
        <v>40</v>
      </c>
      <c r="BN1101" s="1">
        <v>0</v>
      </c>
      <c r="BO1101" s="1">
        <v>0</v>
      </c>
      <c r="BP1101" s="1">
        <v>8</v>
      </c>
      <c r="BQ1101" s="1">
        <v>8</v>
      </c>
      <c r="BR1101" s="1">
        <v>8</v>
      </c>
      <c r="BS1101" s="1">
        <v>8</v>
      </c>
      <c r="BT1101" s="1">
        <v>8</v>
      </c>
      <c r="BU1101" s="1" t="str">
        <f t="shared" si="33"/>
        <v>8:00 AM</v>
      </c>
      <c r="BV1101" s="1" t="str">
        <f>"5:00 PM"</f>
        <v>5:00 PM</v>
      </c>
      <c r="BW1101" s="1" t="s">
        <v>392</v>
      </c>
      <c r="BX1101" s="1">
        <v>0</v>
      </c>
      <c r="BY1101" s="1">
        <v>12</v>
      </c>
      <c r="BZ1101" s="1" t="s">
        <v>112</v>
      </c>
      <c r="CA1101" s="1">
        <v>0</v>
      </c>
      <c r="CB1101" s="1" t="e">
        <f>-U.S. and foreign workers must be registered or licensed with THE CNMI Board of Professional Licensing Board/Healthcare Professions Licensing Board AS a Dental Assistant or higher</f>
        <v>#NAME?</v>
      </c>
      <c r="CC1101" s="1" t="s">
        <v>4762</v>
      </c>
      <c r="CD1101" s="1" t="s">
        <v>4763</v>
      </c>
      <c r="CE1101" s="1" t="s">
        <v>116</v>
      </c>
      <c r="CF1101" s="1" t="s">
        <v>117</v>
      </c>
      <c r="CG1101" s="1">
        <v>96950</v>
      </c>
      <c r="CH1101" s="3">
        <v>16.13</v>
      </c>
      <c r="CI1101" s="3">
        <v>16.13</v>
      </c>
      <c r="CL1101" s="1" t="s">
        <v>137</v>
      </c>
      <c r="CM1101" s="1" t="s">
        <v>138</v>
      </c>
      <c r="CN1101" s="1" t="s">
        <v>139</v>
      </c>
      <c r="CP1101" s="1" t="s">
        <v>112</v>
      </c>
      <c r="CQ1101" s="1" t="s">
        <v>111</v>
      </c>
      <c r="CR1101" s="1" t="s">
        <v>112</v>
      </c>
      <c r="CS1101" s="1" t="s">
        <v>112</v>
      </c>
      <c r="CT1101" s="1" t="s">
        <v>138</v>
      </c>
      <c r="CU1101" s="1" t="s">
        <v>111</v>
      </c>
      <c r="CV1101" s="1" t="s">
        <v>138</v>
      </c>
      <c r="CW1101" s="1" t="s">
        <v>138</v>
      </c>
      <c r="CX1101" s="1">
        <v>16702343810</v>
      </c>
      <c r="CY1101" s="1" t="s">
        <v>4775</v>
      </c>
      <c r="CZ1101" s="1" t="s">
        <v>138</v>
      </c>
      <c r="DA1101" s="1" t="s">
        <v>111</v>
      </c>
      <c r="DB1101" s="1" t="s">
        <v>112</v>
      </c>
    </row>
    <row r="1102" spans="1:111" ht="15.6" customHeight="1" x14ac:dyDescent="0.25">
      <c r="A1102" s="1" t="s">
        <v>12987</v>
      </c>
      <c r="B1102" s="1" t="s">
        <v>238</v>
      </c>
      <c r="C1102" s="2">
        <v>44092.053251041667</v>
      </c>
      <c r="D1102" s="2">
        <v>44151</v>
      </c>
      <c r="E1102" s="1" t="s">
        <v>110</v>
      </c>
      <c r="F1102" s="2">
        <v>44152.791666666664</v>
      </c>
      <c r="G1102" s="1" t="s">
        <v>112</v>
      </c>
      <c r="H1102" s="1" t="s">
        <v>112</v>
      </c>
      <c r="I1102" s="1" t="s">
        <v>112</v>
      </c>
      <c r="J1102" s="1" t="s">
        <v>2891</v>
      </c>
      <c r="K1102" s="1" t="s">
        <v>2821</v>
      </c>
      <c r="L1102" s="1" t="s">
        <v>12988</v>
      </c>
      <c r="M1102" s="1" t="s">
        <v>2828</v>
      </c>
      <c r="N1102" s="1" t="s">
        <v>116</v>
      </c>
      <c r="O1102" s="1" t="s">
        <v>117</v>
      </c>
      <c r="P1102" s="9">
        <v>96950</v>
      </c>
      <c r="Q1102" s="1" t="s">
        <v>118</v>
      </c>
      <c r="S1102" s="1">
        <v>16702353027</v>
      </c>
      <c r="U1102" s="1">
        <v>722310</v>
      </c>
      <c r="V1102" s="1" t="s">
        <v>119</v>
      </c>
      <c r="X1102" s="1" t="s">
        <v>2893</v>
      </c>
      <c r="Y1102" s="1" t="s">
        <v>2894</v>
      </c>
      <c r="Z1102" s="1" t="s">
        <v>12989</v>
      </c>
      <c r="AA1102" s="1" t="s">
        <v>759</v>
      </c>
      <c r="AB1102" s="1" t="s">
        <v>12988</v>
      </c>
      <c r="AC1102" s="1" t="s">
        <v>2828</v>
      </c>
      <c r="AD1102" s="1" t="s">
        <v>116</v>
      </c>
      <c r="AE1102" s="1" t="s">
        <v>117</v>
      </c>
      <c r="AF1102" s="9">
        <v>96950</v>
      </c>
      <c r="AG1102" s="1" t="s">
        <v>118</v>
      </c>
      <c r="AI1102" s="1">
        <v>16702353027</v>
      </c>
      <c r="AK1102" s="1" t="s">
        <v>12990</v>
      </c>
      <c r="BC1102" s="1" t="str">
        <f>"35-9021.00"</f>
        <v>35-9021.00</v>
      </c>
      <c r="BD1102" s="1" t="s">
        <v>1160</v>
      </c>
      <c r="BE1102" s="1" t="s">
        <v>12991</v>
      </c>
      <c r="BF1102" s="1" t="s">
        <v>12992</v>
      </c>
      <c r="BG1102" s="1">
        <v>1</v>
      </c>
      <c r="BH1102" s="1">
        <v>1</v>
      </c>
      <c r="BI1102" s="2">
        <v>44154</v>
      </c>
      <c r="BJ1102" s="2">
        <v>44518</v>
      </c>
      <c r="BK1102" s="2">
        <v>44154</v>
      </c>
      <c r="BL1102" s="2">
        <v>44518</v>
      </c>
      <c r="BM1102" s="1">
        <v>35</v>
      </c>
      <c r="BN1102" s="1">
        <v>0</v>
      </c>
      <c r="BO1102" s="1">
        <v>7</v>
      </c>
      <c r="BP1102" s="1">
        <v>7</v>
      </c>
      <c r="BQ1102" s="1">
        <v>7</v>
      </c>
      <c r="BR1102" s="1">
        <v>7</v>
      </c>
      <c r="BS1102" s="1">
        <v>7</v>
      </c>
      <c r="BT1102" s="1">
        <v>0</v>
      </c>
      <c r="BU1102" s="1" t="str">
        <f>"3:00 AM"</f>
        <v>3:00 AM</v>
      </c>
      <c r="BV1102" s="1" t="str">
        <f>"10:00 AM"</f>
        <v>10:00 AM</v>
      </c>
      <c r="BW1102" s="1" t="s">
        <v>135</v>
      </c>
      <c r="BX1102" s="1">
        <v>0</v>
      </c>
      <c r="BY1102" s="1">
        <v>3</v>
      </c>
      <c r="BZ1102" s="1" t="s">
        <v>112</v>
      </c>
      <c r="CA1102" s="1">
        <v>0</v>
      </c>
      <c r="CB1102" s="1" t="s">
        <v>12993</v>
      </c>
      <c r="CC1102" s="1" t="s">
        <v>12988</v>
      </c>
      <c r="CD1102" s="1" t="s">
        <v>2828</v>
      </c>
      <c r="CE1102" s="1" t="s">
        <v>116</v>
      </c>
      <c r="CF1102" s="1" t="s">
        <v>117</v>
      </c>
      <c r="CG1102" s="1">
        <v>96950</v>
      </c>
      <c r="CH1102" s="3">
        <v>9.24</v>
      </c>
      <c r="CJ1102" s="3">
        <v>13.86</v>
      </c>
      <c r="CL1102" s="1" t="s">
        <v>137</v>
      </c>
      <c r="CM1102" s="1" t="s">
        <v>362</v>
      </c>
      <c r="CN1102" s="1" t="s">
        <v>139</v>
      </c>
      <c r="CP1102" s="1" t="s">
        <v>112</v>
      </c>
      <c r="CQ1102" s="1" t="s">
        <v>111</v>
      </c>
      <c r="CR1102" s="1" t="s">
        <v>112</v>
      </c>
      <c r="CS1102" s="1" t="s">
        <v>111</v>
      </c>
      <c r="CT1102" s="1" t="s">
        <v>138</v>
      </c>
      <c r="CU1102" s="1" t="s">
        <v>111</v>
      </c>
      <c r="CV1102" s="1" t="s">
        <v>138</v>
      </c>
      <c r="CW1102" s="1" t="s">
        <v>12994</v>
      </c>
      <c r="CX1102" s="1">
        <v>16702353027</v>
      </c>
      <c r="CY1102" s="1" t="s">
        <v>12990</v>
      </c>
      <c r="CZ1102" s="1" t="s">
        <v>138</v>
      </c>
      <c r="DA1102" s="1" t="s">
        <v>111</v>
      </c>
      <c r="DB1102" s="1" t="s">
        <v>112</v>
      </c>
    </row>
    <row r="1103" spans="1:111" ht="15.6" customHeight="1" x14ac:dyDescent="0.25">
      <c r="A1103" s="1" t="s">
        <v>13000</v>
      </c>
      <c r="B1103" s="1" t="s">
        <v>238</v>
      </c>
      <c r="C1103" s="2">
        <v>44089.990064583333</v>
      </c>
      <c r="D1103" s="2">
        <v>44145</v>
      </c>
      <c r="E1103" s="1" t="s">
        <v>110</v>
      </c>
      <c r="F1103" s="2">
        <v>44226.791666666664</v>
      </c>
      <c r="G1103" s="1" t="s">
        <v>112</v>
      </c>
      <c r="H1103" s="1" t="s">
        <v>112</v>
      </c>
      <c r="I1103" s="1" t="s">
        <v>112</v>
      </c>
      <c r="J1103" s="1" t="s">
        <v>3718</v>
      </c>
      <c r="K1103" s="1" t="s">
        <v>13001</v>
      </c>
      <c r="L1103" s="1" t="s">
        <v>13002</v>
      </c>
      <c r="N1103" s="1" t="s">
        <v>167</v>
      </c>
      <c r="O1103" s="1" t="s">
        <v>117</v>
      </c>
      <c r="P1103" s="9">
        <v>96950</v>
      </c>
      <c r="Q1103" s="1" t="s">
        <v>118</v>
      </c>
      <c r="S1103" s="1">
        <v>16702350064</v>
      </c>
      <c r="U1103" s="1">
        <v>236220</v>
      </c>
      <c r="V1103" s="1" t="s">
        <v>119</v>
      </c>
      <c r="X1103" s="1" t="s">
        <v>13003</v>
      </c>
      <c r="Y1103" s="1" t="s">
        <v>13004</v>
      </c>
      <c r="Z1103" s="1" t="s">
        <v>4855</v>
      </c>
      <c r="AA1103" s="1" t="s">
        <v>373</v>
      </c>
      <c r="AB1103" s="1" t="s">
        <v>13005</v>
      </c>
      <c r="AD1103" s="1" t="s">
        <v>167</v>
      </c>
      <c r="AE1103" s="1" t="s">
        <v>117</v>
      </c>
      <c r="AF1103" s="9">
        <v>96950</v>
      </c>
      <c r="AG1103" s="1" t="s">
        <v>118</v>
      </c>
      <c r="AI1103" s="1">
        <v>16702350064</v>
      </c>
      <c r="AK1103" s="1" t="s">
        <v>3723</v>
      </c>
      <c r="BC1103" s="1" t="str">
        <f>"17-3022.00"</f>
        <v>17-3022.00</v>
      </c>
      <c r="BD1103" s="1" t="s">
        <v>602</v>
      </c>
      <c r="BE1103" s="1" t="s">
        <v>13006</v>
      </c>
      <c r="BF1103" s="1" t="s">
        <v>3405</v>
      </c>
      <c r="BG1103" s="1">
        <v>1</v>
      </c>
      <c r="BH1103" s="1">
        <v>1</v>
      </c>
      <c r="BI1103" s="2">
        <v>44228</v>
      </c>
      <c r="BJ1103" s="2">
        <v>44592</v>
      </c>
      <c r="BK1103" s="2">
        <v>44228</v>
      </c>
      <c r="BL1103" s="2">
        <v>44592</v>
      </c>
      <c r="BM1103" s="1">
        <v>35</v>
      </c>
      <c r="BN1103" s="1">
        <v>0</v>
      </c>
      <c r="BO1103" s="1">
        <v>7</v>
      </c>
      <c r="BP1103" s="1">
        <v>7</v>
      </c>
      <c r="BQ1103" s="1">
        <v>7</v>
      </c>
      <c r="BR1103" s="1">
        <v>7</v>
      </c>
      <c r="BS1103" s="1">
        <v>7</v>
      </c>
      <c r="BT1103" s="1">
        <v>0</v>
      </c>
      <c r="BU1103" s="1" t="str">
        <f>"9:00 AM"</f>
        <v>9:00 AM</v>
      </c>
      <c r="BV1103" s="1" t="str">
        <f>"5:00 PM"</f>
        <v>5:00 PM</v>
      </c>
      <c r="BW1103" s="1" t="s">
        <v>392</v>
      </c>
      <c r="BX1103" s="1">
        <v>0</v>
      </c>
      <c r="BY1103" s="1">
        <v>24</v>
      </c>
      <c r="BZ1103" s="1" t="s">
        <v>111</v>
      </c>
      <c r="CA1103" s="1">
        <v>4</v>
      </c>
      <c r="CB1103" s="1" t="s">
        <v>13007</v>
      </c>
      <c r="CC1103" s="1" t="s">
        <v>13002</v>
      </c>
      <c r="CE1103" s="1" t="s">
        <v>167</v>
      </c>
      <c r="CF1103" s="1" t="s">
        <v>117</v>
      </c>
      <c r="CG1103" s="1">
        <v>96950</v>
      </c>
      <c r="CH1103" s="3">
        <v>18.559999999999999</v>
      </c>
      <c r="CI1103" s="3">
        <v>18.559999999999999</v>
      </c>
      <c r="CJ1103" s="3">
        <v>27.84</v>
      </c>
      <c r="CK1103" s="3">
        <v>27.84</v>
      </c>
      <c r="CL1103" s="1" t="s">
        <v>137</v>
      </c>
      <c r="CN1103" s="1" t="s">
        <v>139</v>
      </c>
      <c r="CP1103" s="1" t="s">
        <v>112</v>
      </c>
      <c r="CQ1103" s="1" t="s">
        <v>111</v>
      </c>
      <c r="CR1103" s="1" t="s">
        <v>112</v>
      </c>
      <c r="CS1103" s="1" t="s">
        <v>111</v>
      </c>
      <c r="CT1103" s="1" t="s">
        <v>138</v>
      </c>
      <c r="CU1103" s="1" t="s">
        <v>111</v>
      </c>
      <c r="CV1103" s="1" t="s">
        <v>138</v>
      </c>
      <c r="CW1103" s="1" t="s">
        <v>13008</v>
      </c>
      <c r="CX1103" s="1">
        <v>16702350064</v>
      </c>
      <c r="CY1103" s="1" t="s">
        <v>3723</v>
      </c>
      <c r="CZ1103" s="1" t="s">
        <v>138</v>
      </c>
      <c r="DA1103" s="1" t="s">
        <v>111</v>
      </c>
      <c r="DB1103" s="1" t="s">
        <v>112</v>
      </c>
    </row>
    <row r="1104" spans="1:111" ht="15.6" customHeight="1" x14ac:dyDescent="0.25">
      <c r="A1104" s="1" t="s">
        <v>13030</v>
      </c>
      <c r="B1104" s="1" t="s">
        <v>238</v>
      </c>
      <c r="C1104" s="2">
        <v>44054.986210185183</v>
      </c>
      <c r="D1104" s="2">
        <v>44131</v>
      </c>
      <c r="E1104" s="1" t="s">
        <v>110</v>
      </c>
      <c r="F1104" s="2">
        <v>44102.833333333336</v>
      </c>
      <c r="G1104" s="1" t="s">
        <v>111</v>
      </c>
      <c r="H1104" s="1" t="s">
        <v>112</v>
      </c>
      <c r="I1104" s="1" t="s">
        <v>112</v>
      </c>
      <c r="J1104" s="1" t="s">
        <v>13031</v>
      </c>
      <c r="K1104" s="1" t="s">
        <v>13032</v>
      </c>
      <c r="L1104" s="1" t="s">
        <v>445</v>
      </c>
      <c r="M1104" s="1" t="s">
        <v>1038</v>
      </c>
      <c r="N1104" s="1" t="s">
        <v>167</v>
      </c>
      <c r="O1104" s="1" t="s">
        <v>117</v>
      </c>
      <c r="P1104" s="9">
        <v>96950</v>
      </c>
      <c r="Q1104" s="1" t="s">
        <v>118</v>
      </c>
      <c r="S1104" s="1">
        <v>16702855943</v>
      </c>
      <c r="U1104" s="1">
        <v>72251</v>
      </c>
      <c r="V1104" s="1" t="s">
        <v>119</v>
      </c>
      <c r="X1104" s="1" t="s">
        <v>11551</v>
      </c>
      <c r="Y1104" s="1" t="s">
        <v>11552</v>
      </c>
      <c r="Z1104" s="1" t="s">
        <v>11553</v>
      </c>
      <c r="AA1104" s="1" t="s">
        <v>13033</v>
      </c>
      <c r="AB1104" s="1" t="s">
        <v>11554</v>
      </c>
      <c r="AD1104" s="1" t="s">
        <v>167</v>
      </c>
      <c r="AE1104" s="1" t="s">
        <v>117</v>
      </c>
      <c r="AF1104" s="9">
        <v>96950</v>
      </c>
      <c r="AG1104" s="1" t="s">
        <v>118</v>
      </c>
      <c r="AI1104" s="1">
        <v>16702855943</v>
      </c>
      <c r="AK1104" s="1" t="s">
        <v>6709</v>
      </c>
      <c r="BC1104" s="1" t="str">
        <f>"35-2014.00"</f>
        <v>35-2014.00</v>
      </c>
      <c r="BD1104" s="1" t="s">
        <v>152</v>
      </c>
      <c r="BE1104" s="1" t="s">
        <v>13034</v>
      </c>
      <c r="BF1104" s="1" t="s">
        <v>592</v>
      </c>
      <c r="BG1104" s="1">
        <v>1</v>
      </c>
      <c r="BH1104" s="1">
        <v>1</v>
      </c>
      <c r="BI1104" s="2">
        <v>44105</v>
      </c>
      <c r="BJ1104" s="2">
        <v>44469</v>
      </c>
      <c r="BK1104" s="2">
        <v>44131</v>
      </c>
      <c r="BL1104" s="2">
        <v>44469</v>
      </c>
      <c r="BM1104" s="1">
        <v>35</v>
      </c>
      <c r="BN1104" s="1">
        <v>0</v>
      </c>
      <c r="BO1104" s="1">
        <v>7</v>
      </c>
      <c r="BP1104" s="1">
        <v>7</v>
      </c>
      <c r="BQ1104" s="1">
        <v>7</v>
      </c>
      <c r="BR1104" s="1">
        <v>7</v>
      </c>
      <c r="BS1104" s="1">
        <v>7</v>
      </c>
      <c r="BT1104" s="1">
        <v>0</v>
      </c>
      <c r="BU1104" s="1" t="str">
        <f>"8:00 AM"</f>
        <v>8:00 AM</v>
      </c>
      <c r="BV1104" s="1" t="str">
        <f>"4:00 PM"</f>
        <v>4:00 PM</v>
      </c>
      <c r="BW1104" s="1" t="s">
        <v>135</v>
      </c>
      <c r="BX1104" s="1">
        <v>0</v>
      </c>
      <c r="BY1104" s="1">
        <v>6</v>
      </c>
      <c r="BZ1104" s="1" t="s">
        <v>112</v>
      </c>
      <c r="CA1104" s="1">
        <v>0</v>
      </c>
      <c r="CB1104" s="4" t="s">
        <v>13035</v>
      </c>
      <c r="CC1104" s="1" t="s">
        <v>445</v>
      </c>
      <c r="CD1104" s="1" t="s">
        <v>1038</v>
      </c>
      <c r="CE1104" s="1" t="s">
        <v>167</v>
      </c>
      <c r="CF1104" s="1" t="s">
        <v>117</v>
      </c>
      <c r="CG1104" s="1">
        <v>96950</v>
      </c>
      <c r="CH1104" s="3">
        <v>10.68</v>
      </c>
      <c r="CI1104" s="3">
        <v>10.68</v>
      </c>
      <c r="CJ1104" s="3">
        <v>16.02</v>
      </c>
      <c r="CK1104" s="3">
        <v>16.02</v>
      </c>
      <c r="CL1104" s="1" t="s">
        <v>137</v>
      </c>
      <c r="CN1104" s="1" t="s">
        <v>139</v>
      </c>
      <c r="CP1104" s="1" t="s">
        <v>112</v>
      </c>
      <c r="CQ1104" s="1" t="s">
        <v>111</v>
      </c>
      <c r="CR1104" s="1" t="s">
        <v>112</v>
      </c>
      <c r="CS1104" s="1" t="s">
        <v>111</v>
      </c>
      <c r="CT1104" s="1" t="s">
        <v>138</v>
      </c>
      <c r="CU1104" s="1" t="s">
        <v>111</v>
      </c>
      <c r="CV1104" s="1" t="s">
        <v>138</v>
      </c>
      <c r="CW1104" s="1" t="s">
        <v>3422</v>
      </c>
      <c r="CX1104" s="1">
        <v>16709895165</v>
      </c>
      <c r="CY1104" s="1" t="s">
        <v>6709</v>
      </c>
      <c r="CZ1104" s="1" t="s">
        <v>428</v>
      </c>
      <c r="DA1104" s="1" t="s">
        <v>111</v>
      </c>
      <c r="DB1104" s="1" t="s">
        <v>112</v>
      </c>
    </row>
    <row r="1105" spans="1:111" ht="15.6" customHeight="1" x14ac:dyDescent="0.25">
      <c r="A1105" s="1" t="s">
        <v>13036</v>
      </c>
      <c r="B1105" s="1" t="s">
        <v>238</v>
      </c>
      <c r="C1105" s="2">
        <v>44153.876762731481</v>
      </c>
      <c r="D1105" s="2">
        <v>44187</v>
      </c>
      <c r="E1105" s="1" t="s">
        <v>180</v>
      </c>
      <c r="G1105" s="1" t="s">
        <v>111</v>
      </c>
      <c r="H1105" s="1" t="s">
        <v>112</v>
      </c>
      <c r="I1105" s="1" t="s">
        <v>112</v>
      </c>
      <c r="J1105" s="1" t="s">
        <v>585</v>
      </c>
      <c r="L1105" s="1" t="s">
        <v>586</v>
      </c>
      <c r="N1105" s="1" t="s">
        <v>167</v>
      </c>
      <c r="O1105" s="1" t="s">
        <v>117</v>
      </c>
      <c r="P1105" s="9">
        <v>96950</v>
      </c>
      <c r="Q1105" s="1" t="s">
        <v>118</v>
      </c>
      <c r="S1105" s="1">
        <v>16702353334</v>
      </c>
      <c r="U1105" s="1">
        <v>722511</v>
      </c>
      <c r="V1105" s="1" t="s">
        <v>119</v>
      </c>
      <c r="X1105" s="1" t="s">
        <v>276</v>
      </c>
      <c r="Y1105" s="1" t="s">
        <v>587</v>
      </c>
      <c r="Z1105" s="1" t="s">
        <v>588</v>
      </c>
      <c r="AA1105" s="1" t="s">
        <v>343</v>
      </c>
      <c r="AB1105" s="1" t="s">
        <v>586</v>
      </c>
      <c r="AD1105" s="1" t="s">
        <v>167</v>
      </c>
      <c r="AE1105" s="1" t="s">
        <v>117</v>
      </c>
      <c r="AF1105" s="9">
        <v>96950</v>
      </c>
      <c r="AG1105" s="1" t="s">
        <v>118</v>
      </c>
      <c r="AI1105" s="1">
        <v>16702353334</v>
      </c>
      <c r="AK1105" s="1" t="s">
        <v>590</v>
      </c>
      <c r="BC1105" s="1" t="str">
        <f>"35-2014.00"</f>
        <v>35-2014.00</v>
      </c>
      <c r="BD1105" s="1" t="s">
        <v>152</v>
      </c>
      <c r="BE1105" s="1" t="s">
        <v>591</v>
      </c>
      <c r="BF1105" s="1" t="s">
        <v>592</v>
      </c>
      <c r="BG1105" s="1">
        <v>2</v>
      </c>
      <c r="BH1105" s="1">
        <v>2</v>
      </c>
      <c r="BI1105" s="2">
        <v>44197</v>
      </c>
      <c r="BJ1105" s="2">
        <v>45199</v>
      </c>
      <c r="BK1105" s="2">
        <v>44197</v>
      </c>
      <c r="BL1105" s="2">
        <v>45199</v>
      </c>
      <c r="BM1105" s="1">
        <v>40</v>
      </c>
      <c r="BN1105" s="1">
        <v>0</v>
      </c>
      <c r="BO1105" s="1">
        <v>8</v>
      </c>
      <c r="BP1105" s="1">
        <v>8</v>
      </c>
      <c r="BQ1105" s="1">
        <v>8</v>
      </c>
      <c r="BR1105" s="1">
        <v>8</v>
      </c>
      <c r="BS1105" s="1">
        <v>8</v>
      </c>
      <c r="BT1105" s="1">
        <v>0</v>
      </c>
      <c r="BU1105" s="1" t="str">
        <f>"9:00 AM"</f>
        <v>9:00 AM</v>
      </c>
      <c r="BV1105" s="1" t="str">
        <f>"5:00 PM"</f>
        <v>5:00 PM</v>
      </c>
      <c r="BW1105" s="1" t="s">
        <v>230</v>
      </c>
      <c r="BX1105" s="1">
        <v>3</v>
      </c>
      <c r="BY1105" s="1">
        <v>12</v>
      </c>
      <c r="BZ1105" s="1" t="s">
        <v>112</v>
      </c>
      <c r="CA1105" s="1">
        <v>0</v>
      </c>
      <c r="CB1105" s="4" t="s">
        <v>5880</v>
      </c>
      <c r="CC1105" s="1" t="s">
        <v>586</v>
      </c>
      <c r="CE1105" s="1" t="s">
        <v>167</v>
      </c>
      <c r="CF1105" s="1" t="s">
        <v>117</v>
      </c>
      <c r="CG1105" s="1">
        <v>96950</v>
      </c>
      <c r="CH1105" s="3">
        <v>8.68</v>
      </c>
      <c r="CI1105" s="3">
        <v>8.6999999999999993</v>
      </c>
      <c r="CJ1105" s="3">
        <v>13.02</v>
      </c>
      <c r="CK1105" s="3">
        <v>13.05</v>
      </c>
      <c r="CL1105" s="1" t="s">
        <v>137</v>
      </c>
      <c r="CM1105" s="1" t="s">
        <v>331</v>
      </c>
      <c r="CN1105" s="1" t="s">
        <v>139</v>
      </c>
      <c r="CP1105" s="1" t="s">
        <v>112</v>
      </c>
      <c r="CQ1105" s="1" t="s">
        <v>111</v>
      </c>
      <c r="CR1105" s="1" t="s">
        <v>112</v>
      </c>
      <c r="CS1105" s="1" t="s">
        <v>111</v>
      </c>
      <c r="CT1105" s="1" t="s">
        <v>111</v>
      </c>
      <c r="CU1105" s="1" t="s">
        <v>111</v>
      </c>
      <c r="CV1105" s="1" t="s">
        <v>138</v>
      </c>
      <c r="CW1105" s="1" t="s">
        <v>593</v>
      </c>
      <c r="CX1105" s="1">
        <v>16702353334</v>
      </c>
      <c r="CY1105" s="1" t="s">
        <v>590</v>
      </c>
      <c r="CZ1105" s="1" t="s">
        <v>138</v>
      </c>
      <c r="DA1105" s="1" t="s">
        <v>111</v>
      </c>
      <c r="DB1105" s="1" t="s">
        <v>112</v>
      </c>
    </row>
    <row r="1106" spans="1:111" ht="15.6" customHeight="1" x14ac:dyDescent="0.25">
      <c r="A1106" s="1" t="s">
        <v>13037</v>
      </c>
      <c r="B1106" s="1" t="s">
        <v>238</v>
      </c>
      <c r="C1106" s="2">
        <v>44137.371367245367</v>
      </c>
      <c r="D1106" s="2">
        <v>44182</v>
      </c>
      <c r="E1106" s="1" t="s">
        <v>180</v>
      </c>
      <c r="G1106" s="1" t="s">
        <v>112</v>
      </c>
      <c r="H1106" s="1" t="s">
        <v>112</v>
      </c>
      <c r="I1106" s="1" t="s">
        <v>112</v>
      </c>
      <c r="J1106" s="1" t="s">
        <v>13038</v>
      </c>
      <c r="K1106" s="1" t="s">
        <v>5214</v>
      </c>
      <c r="L1106" s="1" t="s">
        <v>13039</v>
      </c>
      <c r="M1106" s="1" t="s">
        <v>2259</v>
      </c>
      <c r="N1106" s="1" t="s">
        <v>116</v>
      </c>
      <c r="O1106" s="1" t="s">
        <v>117</v>
      </c>
      <c r="P1106" s="9">
        <v>96950</v>
      </c>
      <c r="Q1106" s="1" t="s">
        <v>118</v>
      </c>
      <c r="S1106" s="1">
        <v>16702357827</v>
      </c>
      <c r="U1106" s="1">
        <v>42441</v>
      </c>
      <c r="V1106" s="1" t="s">
        <v>119</v>
      </c>
      <c r="X1106" s="1" t="s">
        <v>2260</v>
      </c>
      <c r="Y1106" s="1" t="s">
        <v>2261</v>
      </c>
      <c r="Z1106" s="1" t="s">
        <v>2262</v>
      </c>
      <c r="AA1106" s="1" t="s">
        <v>357</v>
      </c>
      <c r="AB1106" s="1" t="s">
        <v>5219</v>
      </c>
      <c r="AC1106" s="1" t="s">
        <v>2259</v>
      </c>
      <c r="AD1106" s="1" t="s">
        <v>167</v>
      </c>
      <c r="AE1106" s="1" t="s">
        <v>117</v>
      </c>
      <c r="AF1106" s="9">
        <v>96950</v>
      </c>
      <c r="AG1106" s="1" t="s">
        <v>118</v>
      </c>
      <c r="AI1106" s="1">
        <v>16702357827</v>
      </c>
      <c r="AK1106" s="1" t="s">
        <v>5215</v>
      </c>
      <c r="BC1106" s="1" t="str">
        <f>"53-3031.00"</f>
        <v>53-3031.00</v>
      </c>
      <c r="BD1106" s="1" t="s">
        <v>3272</v>
      </c>
      <c r="BE1106" s="1" t="s">
        <v>13040</v>
      </c>
      <c r="BF1106" s="1" t="s">
        <v>5217</v>
      </c>
      <c r="BG1106" s="1">
        <v>1</v>
      </c>
      <c r="BH1106" s="1">
        <v>1</v>
      </c>
      <c r="BI1106" s="2">
        <v>44197</v>
      </c>
      <c r="BJ1106" s="2">
        <v>44561</v>
      </c>
      <c r="BK1106" s="2">
        <v>44197</v>
      </c>
      <c r="BL1106" s="2">
        <v>44561</v>
      </c>
      <c r="BM1106" s="1">
        <v>40</v>
      </c>
      <c r="BN1106" s="1">
        <v>0</v>
      </c>
      <c r="BO1106" s="1">
        <v>8</v>
      </c>
      <c r="BP1106" s="1">
        <v>8</v>
      </c>
      <c r="BQ1106" s="1">
        <v>8</v>
      </c>
      <c r="BR1106" s="1">
        <v>8</v>
      </c>
      <c r="BS1106" s="1">
        <v>8</v>
      </c>
      <c r="BT1106" s="1">
        <v>0</v>
      </c>
      <c r="BU1106" s="1" t="str">
        <f>"8:00 AM"</f>
        <v>8:00 AM</v>
      </c>
      <c r="BV1106" s="1" t="str">
        <f>"5:00 PM"</f>
        <v>5:00 PM</v>
      </c>
      <c r="BW1106" s="1" t="s">
        <v>230</v>
      </c>
      <c r="BX1106" s="1">
        <v>1</v>
      </c>
      <c r="BY1106" s="1">
        <v>0</v>
      </c>
      <c r="BZ1106" s="1" t="s">
        <v>112</v>
      </c>
      <c r="CA1106" s="1">
        <v>0</v>
      </c>
      <c r="CB1106" s="1" t="s">
        <v>13041</v>
      </c>
      <c r="CC1106" s="1" t="s">
        <v>5219</v>
      </c>
      <c r="CE1106" s="1" t="s">
        <v>116</v>
      </c>
      <c r="CF1106" s="1" t="s">
        <v>117</v>
      </c>
      <c r="CG1106" s="1">
        <v>96950</v>
      </c>
      <c r="CH1106" s="3">
        <v>7.69</v>
      </c>
      <c r="CI1106" s="3">
        <v>7.75</v>
      </c>
      <c r="CJ1106" s="3">
        <v>11.54</v>
      </c>
      <c r="CK1106" s="3">
        <v>11.63</v>
      </c>
      <c r="CL1106" s="1" t="s">
        <v>137</v>
      </c>
      <c r="CN1106" s="1" t="s">
        <v>139</v>
      </c>
      <c r="CP1106" s="1" t="s">
        <v>112</v>
      </c>
      <c r="CQ1106" s="1" t="s">
        <v>111</v>
      </c>
      <c r="CR1106" s="1" t="s">
        <v>112</v>
      </c>
      <c r="CS1106" s="1" t="s">
        <v>111</v>
      </c>
      <c r="CT1106" s="1" t="s">
        <v>111</v>
      </c>
      <c r="CU1106" s="1" t="s">
        <v>138</v>
      </c>
      <c r="CV1106" s="1" t="s">
        <v>138</v>
      </c>
      <c r="CW1106" s="1" t="s">
        <v>13042</v>
      </c>
      <c r="CX1106" s="1">
        <v>16702357827</v>
      </c>
      <c r="CY1106" s="1" t="s">
        <v>5215</v>
      </c>
      <c r="CZ1106" s="1" t="s">
        <v>138</v>
      </c>
      <c r="DA1106" s="1" t="s">
        <v>111</v>
      </c>
      <c r="DB1106" s="1" t="s">
        <v>112</v>
      </c>
    </row>
    <row r="1107" spans="1:111" ht="15.6" customHeight="1" x14ac:dyDescent="0.25">
      <c r="A1107" s="1" t="s">
        <v>13057</v>
      </c>
      <c r="B1107" s="1" t="s">
        <v>238</v>
      </c>
      <c r="C1107" s="2">
        <v>44181.065137847225</v>
      </c>
      <c r="D1107" s="2">
        <v>44211</v>
      </c>
      <c r="E1107" s="1" t="s">
        <v>110</v>
      </c>
      <c r="F1107" s="2">
        <v>44103.833333333336</v>
      </c>
      <c r="G1107" s="1" t="s">
        <v>112</v>
      </c>
      <c r="H1107" s="1" t="s">
        <v>112</v>
      </c>
      <c r="I1107" s="1" t="s">
        <v>112</v>
      </c>
      <c r="J1107" s="1" t="s">
        <v>206</v>
      </c>
      <c r="K1107" s="1" t="s">
        <v>207</v>
      </c>
      <c r="L1107" s="1" t="s">
        <v>3170</v>
      </c>
      <c r="N1107" s="1" t="s">
        <v>116</v>
      </c>
      <c r="O1107" s="1" t="s">
        <v>117</v>
      </c>
      <c r="P1107" s="9">
        <v>96950</v>
      </c>
      <c r="Q1107" s="1" t="s">
        <v>118</v>
      </c>
      <c r="S1107" s="1">
        <v>16702356678</v>
      </c>
      <c r="U1107" s="1">
        <v>236115</v>
      </c>
      <c r="V1107" s="1" t="s">
        <v>119</v>
      </c>
      <c r="X1107" s="1" t="s">
        <v>10417</v>
      </c>
      <c r="Y1107" s="1" t="s">
        <v>7019</v>
      </c>
      <c r="AA1107" s="1" t="s">
        <v>245</v>
      </c>
      <c r="AB1107" s="1" t="s">
        <v>13058</v>
      </c>
      <c r="AD1107" s="1" t="s">
        <v>116</v>
      </c>
      <c r="AE1107" s="1" t="s">
        <v>117</v>
      </c>
      <c r="AF1107" s="9">
        <v>96950</v>
      </c>
      <c r="AG1107" s="1" t="s">
        <v>118</v>
      </c>
      <c r="AI1107" s="1">
        <v>16702356678</v>
      </c>
      <c r="AK1107" s="1" t="s">
        <v>13059</v>
      </c>
      <c r="BC1107" s="1" t="str">
        <f>"17-3012.02"</f>
        <v>17-3012.02</v>
      </c>
      <c r="BD1107" s="1" t="s">
        <v>6369</v>
      </c>
      <c r="BE1107" s="1" t="s">
        <v>13060</v>
      </c>
      <c r="BF1107" s="1" t="s">
        <v>13061</v>
      </c>
      <c r="BG1107" s="1">
        <v>1</v>
      </c>
      <c r="BH1107" s="1">
        <v>1</v>
      </c>
      <c r="BI1107" s="2">
        <v>44105</v>
      </c>
      <c r="BJ1107" s="2">
        <v>44469</v>
      </c>
      <c r="BK1107" s="2">
        <v>44211</v>
      </c>
      <c r="BL1107" s="2">
        <v>44469</v>
      </c>
      <c r="BM1107" s="1">
        <v>35</v>
      </c>
      <c r="BN1107" s="1">
        <v>0</v>
      </c>
      <c r="BO1107" s="1">
        <v>7</v>
      </c>
      <c r="BP1107" s="1">
        <v>7</v>
      </c>
      <c r="BQ1107" s="1">
        <v>7</v>
      </c>
      <c r="BR1107" s="1">
        <v>7</v>
      </c>
      <c r="BS1107" s="1">
        <v>7</v>
      </c>
      <c r="BT1107" s="1">
        <v>0</v>
      </c>
      <c r="BU1107" s="1" t="str">
        <f>"9:00 AM"</f>
        <v>9:00 AM</v>
      </c>
      <c r="BV1107" s="1" t="str">
        <f>"5:00 PM"</f>
        <v>5:00 PM</v>
      </c>
      <c r="BW1107" s="1" t="s">
        <v>392</v>
      </c>
      <c r="BX1107" s="1">
        <v>0</v>
      </c>
      <c r="BY1107" s="1">
        <v>12</v>
      </c>
      <c r="BZ1107" s="1" t="s">
        <v>112</v>
      </c>
      <c r="CA1107" s="1">
        <v>0</v>
      </c>
      <c r="CB1107" s="1" t="s">
        <v>3175</v>
      </c>
      <c r="CC1107" s="1" t="s">
        <v>3170</v>
      </c>
      <c r="CE1107" s="1" t="s">
        <v>116</v>
      </c>
      <c r="CF1107" s="1" t="s">
        <v>117</v>
      </c>
      <c r="CG1107" s="1">
        <v>96950</v>
      </c>
      <c r="CH1107" s="3">
        <v>15.86</v>
      </c>
      <c r="CI1107" s="3">
        <v>15.86</v>
      </c>
      <c r="CJ1107" s="3">
        <v>23.79</v>
      </c>
      <c r="CK1107" s="3">
        <v>23.79</v>
      </c>
      <c r="CL1107" s="1" t="s">
        <v>137</v>
      </c>
      <c r="CN1107" s="1" t="s">
        <v>139</v>
      </c>
      <c r="CP1107" s="1" t="s">
        <v>112</v>
      </c>
      <c r="CQ1107" s="1" t="s">
        <v>111</v>
      </c>
      <c r="CR1107" s="1" t="s">
        <v>112</v>
      </c>
      <c r="CS1107" s="1" t="s">
        <v>111</v>
      </c>
      <c r="CT1107" s="1" t="s">
        <v>138</v>
      </c>
      <c r="CU1107" s="1" t="s">
        <v>111</v>
      </c>
      <c r="CV1107" s="1" t="s">
        <v>138</v>
      </c>
      <c r="CW1107" s="1" t="s">
        <v>2313</v>
      </c>
      <c r="CX1107" s="1">
        <v>16702356678</v>
      </c>
      <c r="CY1107" s="1" t="s">
        <v>13059</v>
      </c>
      <c r="CZ1107" s="1" t="s">
        <v>138</v>
      </c>
      <c r="DA1107" s="1" t="s">
        <v>111</v>
      </c>
      <c r="DB1107" s="1" t="s">
        <v>112</v>
      </c>
      <c r="DC1107" s="1" t="s">
        <v>10417</v>
      </c>
      <c r="DD1107" s="1" t="s">
        <v>7019</v>
      </c>
      <c r="DF1107" s="1" t="s">
        <v>206</v>
      </c>
      <c r="DG1107" s="1" t="s">
        <v>13059</v>
      </c>
    </row>
    <row r="1108" spans="1:111" ht="15.6" customHeight="1" x14ac:dyDescent="0.25">
      <c r="A1108" s="1" t="s">
        <v>13062</v>
      </c>
      <c r="B1108" s="1" t="s">
        <v>238</v>
      </c>
      <c r="C1108" s="2">
        <v>44207.13427534722</v>
      </c>
      <c r="D1108" s="2">
        <v>44251</v>
      </c>
      <c r="E1108" s="1" t="s">
        <v>180</v>
      </c>
      <c r="G1108" s="1" t="s">
        <v>112</v>
      </c>
      <c r="H1108" s="1" t="s">
        <v>112</v>
      </c>
      <c r="I1108" s="1" t="s">
        <v>112</v>
      </c>
      <c r="J1108" s="1" t="s">
        <v>521</v>
      </c>
      <c r="K1108" s="1" t="s">
        <v>522</v>
      </c>
      <c r="L1108" s="1" t="s">
        <v>523</v>
      </c>
      <c r="M1108" s="1" t="s">
        <v>529</v>
      </c>
      <c r="N1108" s="1" t="s">
        <v>167</v>
      </c>
      <c r="O1108" s="1" t="s">
        <v>117</v>
      </c>
      <c r="P1108" s="9">
        <v>96950</v>
      </c>
      <c r="Q1108" s="1" t="s">
        <v>118</v>
      </c>
      <c r="S1108" s="1">
        <v>16702352883</v>
      </c>
      <c r="U1108" s="1">
        <v>561320</v>
      </c>
      <c r="V1108" s="1" t="s">
        <v>119</v>
      </c>
      <c r="X1108" s="1" t="s">
        <v>525</v>
      </c>
      <c r="Y1108" s="1" t="s">
        <v>526</v>
      </c>
      <c r="Z1108" s="1" t="s">
        <v>527</v>
      </c>
      <c r="AA1108" s="1" t="s">
        <v>528</v>
      </c>
      <c r="AB1108" s="1" t="s">
        <v>523</v>
      </c>
      <c r="AC1108" s="1" t="s">
        <v>529</v>
      </c>
      <c r="AD1108" s="1" t="s">
        <v>167</v>
      </c>
      <c r="AE1108" s="1" t="s">
        <v>117</v>
      </c>
      <c r="AF1108" s="9">
        <v>96950</v>
      </c>
      <c r="AG1108" s="1" t="s">
        <v>118</v>
      </c>
      <c r="AI1108" s="1">
        <v>16702352883</v>
      </c>
      <c r="AK1108" s="1" t="s">
        <v>530</v>
      </c>
      <c r="BC1108" s="1" t="str">
        <f>"15-1151.00"</f>
        <v>15-1151.00</v>
      </c>
      <c r="BD1108" s="1" t="s">
        <v>2470</v>
      </c>
      <c r="BE1108" s="1" t="s">
        <v>6512</v>
      </c>
      <c r="BF1108" s="1" t="s">
        <v>4932</v>
      </c>
      <c r="BG1108" s="1">
        <v>2</v>
      </c>
      <c r="BH1108" s="1">
        <v>2</v>
      </c>
      <c r="BI1108" s="2">
        <v>44256</v>
      </c>
      <c r="BJ1108" s="2">
        <v>44620</v>
      </c>
      <c r="BK1108" s="2">
        <v>44256</v>
      </c>
      <c r="BL1108" s="2">
        <v>44620</v>
      </c>
      <c r="BM1108" s="1">
        <v>35</v>
      </c>
      <c r="BN1108" s="1">
        <v>0</v>
      </c>
      <c r="BO1108" s="1">
        <v>7</v>
      </c>
      <c r="BP1108" s="1">
        <v>7</v>
      </c>
      <c r="BQ1108" s="1">
        <v>7</v>
      </c>
      <c r="BR1108" s="1">
        <v>7</v>
      </c>
      <c r="BS1108" s="1">
        <v>7</v>
      </c>
      <c r="BT1108" s="1">
        <v>0</v>
      </c>
      <c r="BU1108" s="1" t="str">
        <f>"9:00 AM"</f>
        <v>9:00 AM</v>
      </c>
      <c r="BV1108" s="1" t="str">
        <f>"5:00 PM"</f>
        <v>5:00 PM</v>
      </c>
      <c r="BW1108" s="1" t="s">
        <v>392</v>
      </c>
      <c r="BX1108" s="1">
        <v>12</v>
      </c>
      <c r="BY1108" s="1">
        <v>12</v>
      </c>
      <c r="BZ1108" s="1" t="s">
        <v>112</v>
      </c>
      <c r="CA1108" s="1">
        <v>0</v>
      </c>
      <c r="CB1108" s="4" t="s">
        <v>13063</v>
      </c>
      <c r="CC1108" s="1" t="s">
        <v>523</v>
      </c>
      <c r="CD1108" s="1" t="s">
        <v>529</v>
      </c>
      <c r="CE1108" s="1" t="s">
        <v>167</v>
      </c>
      <c r="CF1108" s="1" t="s">
        <v>117</v>
      </c>
      <c r="CG1108" s="1">
        <v>96950</v>
      </c>
      <c r="CH1108" s="3">
        <v>17.48</v>
      </c>
      <c r="CI1108" s="3">
        <v>17.48</v>
      </c>
      <c r="CJ1108" s="3">
        <v>26.22</v>
      </c>
      <c r="CK1108" s="3">
        <v>26.22</v>
      </c>
      <c r="CL1108" s="1" t="s">
        <v>137</v>
      </c>
      <c r="CM1108" s="1" t="s">
        <v>138</v>
      </c>
      <c r="CN1108" s="1" t="s">
        <v>139</v>
      </c>
      <c r="CP1108" s="1" t="s">
        <v>112</v>
      </c>
      <c r="CQ1108" s="1" t="s">
        <v>111</v>
      </c>
      <c r="CR1108" s="1" t="s">
        <v>112</v>
      </c>
      <c r="CS1108" s="1" t="s">
        <v>111</v>
      </c>
      <c r="CT1108" s="1" t="s">
        <v>111</v>
      </c>
      <c r="CU1108" s="1" t="s">
        <v>111</v>
      </c>
      <c r="CV1108" s="1" t="s">
        <v>138</v>
      </c>
      <c r="CW1108" s="1" t="s">
        <v>138</v>
      </c>
      <c r="CX1108" s="1">
        <v>16702352883</v>
      </c>
      <c r="CY1108" s="1" t="s">
        <v>530</v>
      </c>
      <c r="CZ1108" s="1" t="s">
        <v>138</v>
      </c>
      <c r="DA1108" s="1" t="s">
        <v>111</v>
      </c>
      <c r="DB1108" s="1" t="s">
        <v>112</v>
      </c>
    </row>
    <row r="1109" spans="1:111" ht="15.6" customHeight="1" x14ac:dyDescent="0.25">
      <c r="A1109" s="1" t="s">
        <v>13068</v>
      </c>
      <c r="B1109" s="1" t="s">
        <v>238</v>
      </c>
      <c r="C1109" s="2">
        <v>44237.135834606481</v>
      </c>
      <c r="D1109" s="2">
        <v>44273</v>
      </c>
      <c r="E1109" s="1" t="s">
        <v>180</v>
      </c>
      <c r="G1109" s="1" t="s">
        <v>112</v>
      </c>
      <c r="H1109" s="1" t="s">
        <v>112</v>
      </c>
      <c r="I1109" s="1" t="s">
        <v>112</v>
      </c>
      <c r="J1109" s="1" t="s">
        <v>3353</v>
      </c>
      <c r="K1109" s="1" t="s">
        <v>5771</v>
      </c>
      <c r="L1109" s="1" t="s">
        <v>5772</v>
      </c>
      <c r="N1109" s="1" t="s">
        <v>5773</v>
      </c>
      <c r="O1109" s="1" t="s">
        <v>117</v>
      </c>
      <c r="P1109" s="9">
        <v>96950</v>
      </c>
      <c r="Q1109" s="1" t="s">
        <v>118</v>
      </c>
      <c r="R1109" s="1" t="s">
        <v>116</v>
      </c>
      <c r="S1109" s="1">
        <v>16702353481</v>
      </c>
      <c r="U1109" s="1">
        <v>81111</v>
      </c>
      <c r="V1109" s="1" t="s">
        <v>119</v>
      </c>
      <c r="X1109" s="1" t="s">
        <v>3344</v>
      </c>
      <c r="Y1109" s="1" t="s">
        <v>3171</v>
      </c>
      <c r="Z1109" s="1" t="s">
        <v>3345</v>
      </c>
      <c r="AA1109" s="1" t="s">
        <v>373</v>
      </c>
      <c r="AB1109" s="1" t="s">
        <v>5774</v>
      </c>
      <c r="AD1109" s="1" t="s">
        <v>5773</v>
      </c>
      <c r="AE1109" s="1" t="s">
        <v>117</v>
      </c>
      <c r="AF1109" s="9">
        <v>96950</v>
      </c>
      <c r="AG1109" s="1" t="s">
        <v>118</v>
      </c>
      <c r="AH1109" s="1" t="s">
        <v>116</v>
      </c>
      <c r="AI1109" s="1">
        <v>16702353481</v>
      </c>
      <c r="AK1109" s="1" t="s">
        <v>5775</v>
      </c>
      <c r="BC1109" s="1" t="str">
        <f>"49-3021.00"</f>
        <v>49-3021.00</v>
      </c>
      <c r="BD1109" s="1" t="s">
        <v>280</v>
      </c>
      <c r="BE1109" s="1" t="s">
        <v>13069</v>
      </c>
      <c r="BF1109" s="1" t="s">
        <v>11053</v>
      </c>
      <c r="BG1109" s="1">
        <v>2</v>
      </c>
      <c r="BH1109" s="1">
        <v>2</v>
      </c>
      <c r="BI1109" s="2">
        <v>44317</v>
      </c>
      <c r="BJ1109" s="2">
        <v>44681</v>
      </c>
      <c r="BK1109" s="2">
        <v>44317</v>
      </c>
      <c r="BL1109" s="2">
        <v>44681</v>
      </c>
      <c r="BM1109" s="1">
        <v>35</v>
      </c>
      <c r="BN1109" s="1">
        <v>0</v>
      </c>
      <c r="BO1109" s="1">
        <v>7</v>
      </c>
      <c r="BP1109" s="1">
        <v>7</v>
      </c>
      <c r="BQ1109" s="1">
        <v>7</v>
      </c>
      <c r="BR1109" s="1">
        <v>7</v>
      </c>
      <c r="BS1109" s="1">
        <v>7</v>
      </c>
      <c r="BT1109" s="1">
        <v>0</v>
      </c>
      <c r="BU1109" s="1" t="str">
        <f>"8:00 AM"</f>
        <v>8:00 AM</v>
      </c>
      <c r="BV1109" s="1" t="str">
        <f>"4:00 PM"</f>
        <v>4:00 PM</v>
      </c>
      <c r="BW1109" s="1" t="s">
        <v>230</v>
      </c>
      <c r="BX1109" s="1">
        <v>0</v>
      </c>
      <c r="BY1109" s="1">
        <v>12</v>
      </c>
      <c r="BZ1109" s="1" t="s">
        <v>112</v>
      </c>
      <c r="CA1109" s="1">
        <v>0</v>
      </c>
      <c r="CB1109" s="1" t="s">
        <v>13070</v>
      </c>
      <c r="CC1109" s="1" t="s">
        <v>5772</v>
      </c>
      <c r="CE1109" s="1" t="s">
        <v>5773</v>
      </c>
      <c r="CF1109" s="1" t="s">
        <v>117</v>
      </c>
      <c r="CG1109" s="1">
        <v>96950</v>
      </c>
      <c r="CH1109" s="3">
        <v>9.6999999999999993</v>
      </c>
      <c r="CI1109" s="3">
        <v>9.6999999999999993</v>
      </c>
      <c r="CJ1109" s="3">
        <v>14.55</v>
      </c>
      <c r="CK1109" s="3">
        <v>14.55</v>
      </c>
      <c r="CL1109" s="1" t="s">
        <v>137</v>
      </c>
      <c r="CM1109" s="1" t="s">
        <v>138</v>
      </c>
      <c r="CN1109" s="1" t="s">
        <v>139</v>
      </c>
      <c r="CP1109" s="1" t="s">
        <v>112</v>
      </c>
      <c r="CQ1109" s="1" t="s">
        <v>111</v>
      </c>
      <c r="CR1109" s="1" t="s">
        <v>112</v>
      </c>
      <c r="CS1109" s="1" t="s">
        <v>111</v>
      </c>
      <c r="CT1109" s="1" t="s">
        <v>138</v>
      </c>
      <c r="CU1109" s="1" t="s">
        <v>111</v>
      </c>
      <c r="CV1109" s="1" t="s">
        <v>111</v>
      </c>
      <c r="CW1109" s="1" t="s">
        <v>1164</v>
      </c>
      <c r="CX1109" s="1">
        <v>16702353481</v>
      </c>
      <c r="CY1109" s="1" t="s">
        <v>5775</v>
      </c>
      <c r="CZ1109" s="1" t="s">
        <v>138</v>
      </c>
      <c r="DA1109" s="1" t="s">
        <v>111</v>
      </c>
      <c r="DB1109" s="1" t="s">
        <v>112</v>
      </c>
      <c r="DC1109" s="1" t="s">
        <v>3350</v>
      </c>
      <c r="DD1109" s="1" t="s">
        <v>3351</v>
      </c>
      <c r="DE1109" s="1" t="s">
        <v>3352</v>
      </c>
      <c r="DF1109" s="1" t="s">
        <v>3353</v>
      </c>
      <c r="DG1109" s="1" t="s">
        <v>5775</v>
      </c>
    </row>
    <row r="1110" spans="1:111" ht="15.6" customHeight="1" x14ac:dyDescent="0.25">
      <c r="A1110" s="1" t="s">
        <v>13073</v>
      </c>
      <c r="B1110" s="1" t="s">
        <v>238</v>
      </c>
      <c r="C1110" s="2">
        <v>44296.154098148145</v>
      </c>
      <c r="D1110" s="2">
        <v>44330</v>
      </c>
      <c r="E1110" s="1" t="s">
        <v>110</v>
      </c>
      <c r="F1110" s="2">
        <v>44468.833333333336</v>
      </c>
      <c r="G1110" s="1" t="s">
        <v>111</v>
      </c>
      <c r="H1110" s="1" t="s">
        <v>112</v>
      </c>
      <c r="I1110" s="1" t="s">
        <v>112</v>
      </c>
      <c r="J1110" s="1" t="s">
        <v>10990</v>
      </c>
      <c r="K1110" s="1" t="s">
        <v>8561</v>
      </c>
      <c r="L1110" s="1" t="s">
        <v>8562</v>
      </c>
      <c r="M1110" s="1" t="s">
        <v>8563</v>
      </c>
      <c r="N1110" s="1" t="s">
        <v>167</v>
      </c>
      <c r="O1110" s="1" t="s">
        <v>117</v>
      </c>
      <c r="P1110" s="9">
        <v>96950</v>
      </c>
      <c r="Q1110" s="1" t="s">
        <v>118</v>
      </c>
      <c r="R1110" s="1" t="s">
        <v>138</v>
      </c>
      <c r="S1110" s="1">
        <v>16702882288</v>
      </c>
      <c r="T1110" s="1">
        <v>106</v>
      </c>
      <c r="U1110" s="1">
        <v>44413</v>
      </c>
      <c r="V1110" s="1" t="s">
        <v>119</v>
      </c>
      <c r="X1110" s="1" t="s">
        <v>8564</v>
      </c>
      <c r="Y1110" s="1" t="s">
        <v>3363</v>
      </c>
      <c r="Z1110" s="1" t="s">
        <v>138</v>
      </c>
      <c r="AA1110" s="1" t="s">
        <v>8565</v>
      </c>
      <c r="AB1110" s="1" t="s">
        <v>8562</v>
      </c>
      <c r="AC1110" s="1" t="s">
        <v>10991</v>
      </c>
      <c r="AD1110" s="1" t="s">
        <v>167</v>
      </c>
      <c r="AE1110" s="1" t="s">
        <v>117</v>
      </c>
      <c r="AF1110" s="9">
        <v>96950</v>
      </c>
      <c r="AG1110" s="1" t="s">
        <v>118</v>
      </c>
      <c r="AH1110" s="1" t="s">
        <v>167</v>
      </c>
      <c r="AI1110" s="1">
        <v>16702882288</v>
      </c>
      <c r="AJ1110" s="1">
        <v>106</v>
      </c>
      <c r="AK1110" s="1" t="s">
        <v>8566</v>
      </c>
      <c r="BC1110" s="1" t="str">
        <f>"53-3033.00"</f>
        <v>53-3033.00</v>
      </c>
      <c r="BD1110" s="1" t="s">
        <v>5372</v>
      </c>
      <c r="BE1110" s="1" t="s">
        <v>10992</v>
      </c>
      <c r="BF1110" s="1" t="s">
        <v>7503</v>
      </c>
      <c r="BG1110" s="1">
        <v>1</v>
      </c>
      <c r="BH1110" s="1">
        <v>1</v>
      </c>
      <c r="BI1110" s="2">
        <v>44470</v>
      </c>
      <c r="BJ1110" s="2">
        <v>45565</v>
      </c>
      <c r="BK1110" s="2">
        <v>44470</v>
      </c>
      <c r="BL1110" s="2">
        <v>45565</v>
      </c>
      <c r="BM1110" s="1">
        <v>40</v>
      </c>
      <c r="BN1110" s="1">
        <v>0</v>
      </c>
      <c r="BO1110" s="1">
        <v>7</v>
      </c>
      <c r="BP1110" s="1">
        <v>6.5</v>
      </c>
      <c r="BQ1110" s="1">
        <v>6.5</v>
      </c>
      <c r="BR1110" s="1">
        <v>6.5</v>
      </c>
      <c r="BS1110" s="1">
        <v>6.5</v>
      </c>
      <c r="BT1110" s="1">
        <v>7</v>
      </c>
      <c r="BU1110" s="1" t="str">
        <f>"8:00 AM"</f>
        <v>8:00 AM</v>
      </c>
      <c r="BV1110" s="1" t="str">
        <f>"5:00 PM"</f>
        <v>5:00 PM</v>
      </c>
      <c r="BW1110" s="1" t="s">
        <v>230</v>
      </c>
      <c r="BX1110" s="1">
        <v>0</v>
      </c>
      <c r="BY1110" s="1">
        <v>12</v>
      </c>
      <c r="BZ1110" s="1" t="s">
        <v>112</v>
      </c>
      <c r="CA1110" s="1">
        <v>0</v>
      </c>
      <c r="CB1110" s="1" t="s">
        <v>13074</v>
      </c>
      <c r="CC1110" s="1" t="s">
        <v>8562</v>
      </c>
      <c r="CD1110" s="1" t="s">
        <v>8563</v>
      </c>
      <c r="CE1110" s="1" t="s">
        <v>167</v>
      </c>
      <c r="CF1110" s="1" t="s">
        <v>117</v>
      </c>
      <c r="CG1110" s="1">
        <v>96950</v>
      </c>
      <c r="CH1110" s="3">
        <v>7.68</v>
      </c>
      <c r="CI1110" s="3">
        <v>9</v>
      </c>
      <c r="CJ1110" s="3">
        <v>11.52</v>
      </c>
      <c r="CK1110" s="3">
        <v>13.5</v>
      </c>
      <c r="CL1110" s="1" t="s">
        <v>137</v>
      </c>
      <c r="CM1110" s="1" t="s">
        <v>138</v>
      </c>
      <c r="CN1110" s="1" t="s">
        <v>139</v>
      </c>
      <c r="CP1110" s="1" t="s">
        <v>112</v>
      </c>
      <c r="CQ1110" s="1" t="s">
        <v>111</v>
      </c>
      <c r="CR1110" s="1" t="s">
        <v>112</v>
      </c>
      <c r="CS1110" s="1" t="s">
        <v>111</v>
      </c>
      <c r="CT1110" s="1" t="s">
        <v>138</v>
      </c>
      <c r="CU1110" s="1" t="s">
        <v>111</v>
      </c>
      <c r="CV1110" s="1" t="s">
        <v>111</v>
      </c>
      <c r="CW1110" s="1" t="s">
        <v>10994</v>
      </c>
      <c r="CX1110" s="1">
        <v>16702882288</v>
      </c>
      <c r="CY1110" s="1" t="s">
        <v>8566</v>
      </c>
      <c r="CZ1110" s="1" t="s">
        <v>138</v>
      </c>
      <c r="DA1110" s="1" t="s">
        <v>111</v>
      </c>
      <c r="DB1110" s="1" t="s">
        <v>112</v>
      </c>
    </row>
    <row r="1111" spans="1:111" ht="15.6" customHeight="1" x14ac:dyDescent="0.25">
      <c r="A1111" s="1" t="s">
        <v>13077</v>
      </c>
      <c r="B1111" s="1" t="s">
        <v>238</v>
      </c>
      <c r="C1111" s="2">
        <v>44292.003880208336</v>
      </c>
      <c r="D1111" s="2">
        <v>44329</v>
      </c>
      <c r="E1111" s="1" t="s">
        <v>110</v>
      </c>
      <c r="F1111" s="2">
        <v>44468.833333333336</v>
      </c>
      <c r="G1111" s="1" t="s">
        <v>111</v>
      </c>
      <c r="H1111" s="1" t="s">
        <v>112</v>
      </c>
      <c r="I1111" s="1" t="s">
        <v>112</v>
      </c>
      <c r="J1111" s="1" t="s">
        <v>2698</v>
      </c>
      <c r="L1111" s="1" t="s">
        <v>2699</v>
      </c>
      <c r="N1111" s="1" t="s">
        <v>997</v>
      </c>
      <c r="O1111" s="1" t="s">
        <v>117</v>
      </c>
      <c r="P1111" s="9">
        <v>96951</v>
      </c>
      <c r="Q1111" s="1" t="s">
        <v>118</v>
      </c>
      <c r="S1111" s="1">
        <v>16705321155</v>
      </c>
      <c r="U1111" s="1">
        <v>721110</v>
      </c>
      <c r="V1111" s="1" t="s">
        <v>119</v>
      </c>
      <c r="X1111" s="1" t="s">
        <v>2700</v>
      </c>
      <c r="Y1111" s="1" t="s">
        <v>2701</v>
      </c>
      <c r="Z1111" s="1" t="s">
        <v>1251</v>
      </c>
      <c r="AA1111" s="1" t="s">
        <v>2702</v>
      </c>
      <c r="AB1111" s="1" t="s">
        <v>2703</v>
      </c>
      <c r="AD1111" s="1" t="s">
        <v>2704</v>
      </c>
      <c r="AE1111" s="1" t="s">
        <v>691</v>
      </c>
      <c r="AF1111" s="9">
        <v>96913</v>
      </c>
      <c r="AG1111" s="1" t="s">
        <v>118</v>
      </c>
      <c r="AI1111" s="1">
        <v>16716453231</v>
      </c>
      <c r="AK1111" s="1" t="s">
        <v>2705</v>
      </c>
      <c r="BC1111" s="1" t="str">
        <f>"35-3011.00"</f>
        <v>35-3011.00</v>
      </c>
      <c r="BD1111" s="1" t="s">
        <v>4126</v>
      </c>
      <c r="BE1111" s="1" t="s">
        <v>13078</v>
      </c>
      <c r="BF1111" s="1" t="s">
        <v>4128</v>
      </c>
      <c r="BG1111" s="1">
        <v>3</v>
      </c>
      <c r="BH1111" s="1">
        <v>3</v>
      </c>
      <c r="BI1111" s="2">
        <v>44470</v>
      </c>
      <c r="BJ1111" s="2">
        <v>44834</v>
      </c>
      <c r="BK1111" s="2">
        <v>44470</v>
      </c>
      <c r="BL1111" s="2">
        <v>44834</v>
      </c>
      <c r="BM1111" s="1">
        <v>40</v>
      </c>
      <c r="BN1111" s="1">
        <v>0</v>
      </c>
      <c r="BO1111" s="1">
        <v>0</v>
      </c>
      <c r="BP1111" s="1">
        <v>8</v>
      </c>
      <c r="BQ1111" s="1">
        <v>8</v>
      </c>
      <c r="BR1111" s="1">
        <v>8</v>
      </c>
      <c r="BS1111" s="1">
        <v>8</v>
      </c>
      <c r="BT1111" s="1">
        <v>8</v>
      </c>
      <c r="BU1111" s="1" t="str">
        <f>"2:00 PM"</f>
        <v>2:00 PM</v>
      </c>
      <c r="BV1111" s="1" t="str">
        <f>"11:00 PM"</f>
        <v>11:00 PM</v>
      </c>
      <c r="BW1111" s="1" t="s">
        <v>135</v>
      </c>
      <c r="BX1111" s="1">
        <v>0</v>
      </c>
      <c r="BY1111" s="1">
        <v>12</v>
      </c>
      <c r="BZ1111" s="1" t="s">
        <v>112</v>
      </c>
      <c r="CA1111" s="1">
        <v>0</v>
      </c>
      <c r="CB1111" s="1" t="s">
        <v>13079</v>
      </c>
      <c r="CC1111" s="1" t="s">
        <v>2699</v>
      </c>
      <c r="CE1111" s="1" t="s">
        <v>997</v>
      </c>
      <c r="CF1111" s="1" t="s">
        <v>117</v>
      </c>
      <c r="CG1111" s="1">
        <v>96951</v>
      </c>
      <c r="CH1111" s="3">
        <v>8.41</v>
      </c>
      <c r="CI1111" s="3">
        <v>8.41</v>
      </c>
      <c r="CJ1111" s="3">
        <v>12.62</v>
      </c>
      <c r="CK1111" s="3">
        <v>12.62</v>
      </c>
      <c r="CL1111" s="1" t="s">
        <v>137</v>
      </c>
      <c r="CN1111" s="1" t="s">
        <v>139</v>
      </c>
      <c r="CP1111" s="1" t="s">
        <v>112</v>
      </c>
      <c r="CQ1111" s="1" t="s">
        <v>111</v>
      </c>
      <c r="CR1111" s="1" t="s">
        <v>112</v>
      </c>
      <c r="CS1111" s="1" t="s">
        <v>111</v>
      </c>
      <c r="CT1111" s="1" t="s">
        <v>111</v>
      </c>
      <c r="CU1111" s="1" t="s">
        <v>111</v>
      </c>
      <c r="CV1111" s="1" t="s">
        <v>111</v>
      </c>
      <c r="CW1111" s="1" t="s">
        <v>13080</v>
      </c>
      <c r="CX1111" s="1">
        <v>16705321155</v>
      </c>
      <c r="CY1111" s="1" t="s">
        <v>2705</v>
      </c>
      <c r="CZ1111" s="1" t="s">
        <v>380</v>
      </c>
      <c r="DA1111" s="1" t="s">
        <v>111</v>
      </c>
      <c r="DB1111" s="1" t="s">
        <v>112</v>
      </c>
    </row>
    <row r="1112" spans="1:111" ht="15.6" customHeight="1" x14ac:dyDescent="0.25">
      <c r="A1112" s="1" t="s">
        <v>13081</v>
      </c>
      <c r="B1112" s="1" t="s">
        <v>238</v>
      </c>
      <c r="C1112" s="2">
        <v>44292.027924652779</v>
      </c>
      <c r="D1112" s="2">
        <v>44329</v>
      </c>
      <c r="E1112" s="1" t="s">
        <v>110</v>
      </c>
      <c r="F1112" s="2">
        <v>44468.833333333336</v>
      </c>
      <c r="G1112" s="1" t="s">
        <v>111</v>
      </c>
      <c r="H1112" s="1" t="s">
        <v>112</v>
      </c>
      <c r="I1112" s="1" t="s">
        <v>112</v>
      </c>
      <c r="J1112" s="1" t="s">
        <v>894</v>
      </c>
      <c r="L1112" s="1" t="s">
        <v>11021</v>
      </c>
      <c r="M1112" s="1" t="s">
        <v>7223</v>
      </c>
      <c r="N1112" s="1" t="s">
        <v>116</v>
      </c>
      <c r="O1112" s="1" t="s">
        <v>117</v>
      </c>
      <c r="P1112" s="9">
        <v>96950</v>
      </c>
      <c r="Q1112" s="1" t="s">
        <v>118</v>
      </c>
      <c r="S1112" s="1">
        <v>16702341726</v>
      </c>
      <c r="U1112" s="1">
        <v>31181</v>
      </c>
      <c r="V1112" s="1" t="s">
        <v>119</v>
      </c>
      <c r="X1112" s="1" t="s">
        <v>5935</v>
      </c>
      <c r="Y1112" s="1" t="s">
        <v>5936</v>
      </c>
      <c r="Z1112" s="1" t="s">
        <v>5937</v>
      </c>
      <c r="AA1112" s="1" t="s">
        <v>528</v>
      </c>
      <c r="AB1112" s="1" t="s">
        <v>13082</v>
      </c>
      <c r="AC1112" s="1" t="s">
        <v>895</v>
      </c>
      <c r="AD1112" s="1" t="s">
        <v>167</v>
      </c>
      <c r="AE1112" s="1" t="s">
        <v>117</v>
      </c>
      <c r="AF1112" s="9">
        <v>96950</v>
      </c>
      <c r="AG1112" s="1" t="s">
        <v>118</v>
      </c>
      <c r="AI1112" s="1">
        <v>16702341726</v>
      </c>
      <c r="AK1112" s="1" t="s">
        <v>907</v>
      </c>
      <c r="BC1112" s="1" t="str">
        <f>"49-9071.00"</f>
        <v>49-9071.00</v>
      </c>
      <c r="BD1112" s="1" t="s">
        <v>214</v>
      </c>
      <c r="BE1112" s="1" t="s">
        <v>13083</v>
      </c>
      <c r="BF1112" s="1" t="s">
        <v>13084</v>
      </c>
      <c r="BG1112" s="1">
        <v>2</v>
      </c>
      <c r="BH1112" s="1">
        <v>2</v>
      </c>
      <c r="BI1112" s="2">
        <v>44470</v>
      </c>
      <c r="BJ1112" s="2">
        <v>45565</v>
      </c>
      <c r="BK1112" s="2">
        <v>44470</v>
      </c>
      <c r="BL1112" s="2">
        <v>45565</v>
      </c>
      <c r="BM1112" s="1">
        <v>35</v>
      </c>
      <c r="BN1112" s="1">
        <v>5</v>
      </c>
      <c r="BO1112" s="1">
        <v>5</v>
      </c>
      <c r="BP1112" s="1">
        <v>5</v>
      </c>
      <c r="BQ1112" s="1">
        <v>5</v>
      </c>
      <c r="BR1112" s="1">
        <v>5</v>
      </c>
      <c r="BS1112" s="1">
        <v>5</v>
      </c>
      <c r="BT1112" s="1">
        <v>5</v>
      </c>
      <c r="BU1112" s="1" t="str">
        <f>"6:00 AM"</f>
        <v>6:00 AM</v>
      </c>
      <c r="BV1112" s="1" t="str">
        <f>"7:00 PM"</f>
        <v>7:00 PM</v>
      </c>
      <c r="BW1112" s="1" t="s">
        <v>392</v>
      </c>
      <c r="BX1112" s="1">
        <v>6</v>
      </c>
      <c r="BY1112" s="1">
        <v>12</v>
      </c>
      <c r="BZ1112" s="1" t="s">
        <v>111</v>
      </c>
      <c r="CA1112" s="1">
        <v>2</v>
      </c>
      <c r="CB1112" s="1" t="s">
        <v>13085</v>
      </c>
      <c r="CC1112" s="1" t="s">
        <v>11021</v>
      </c>
      <c r="CD1112" s="1" t="s">
        <v>895</v>
      </c>
      <c r="CE1112" s="1" t="s">
        <v>116</v>
      </c>
      <c r="CF1112" s="1" t="s">
        <v>117</v>
      </c>
      <c r="CG1112" s="1">
        <v>96950</v>
      </c>
      <c r="CH1112" s="3">
        <v>8.75</v>
      </c>
      <c r="CI1112" s="3">
        <v>10.5</v>
      </c>
      <c r="CJ1112" s="3">
        <v>13.13</v>
      </c>
      <c r="CK1112" s="3">
        <v>15.75</v>
      </c>
      <c r="CL1112" s="1" t="s">
        <v>137</v>
      </c>
      <c r="CM1112" s="1" t="s">
        <v>905</v>
      </c>
      <c r="CN1112" s="1" t="s">
        <v>139</v>
      </c>
      <c r="CP1112" s="1" t="s">
        <v>112</v>
      </c>
      <c r="CQ1112" s="1" t="s">
        <v>111</v>
      </c>
      <c r="CR1112" s="1" t="s">
        <v>112</v>
      </c>
      <c r="CS1112" s="1" t="s">
        <v>111</v>
      </c>
      <c r="CT1112" s="1" t="s">
        <v>138</v>
      </c>
      <c r="CU1112" s="1" t="s">
        <v>111</v>
      </c>
      <c r="CV1112" s="1" t="s">
        <v>138</v>
      </c>
      <c r="CW1112" s="1" t="s">
        <v>906</v>
      </c>
      <c r="CX1112" s="1">
        <v>16702341726</v>
      </c>
      <c r="CY1112" s="1" t="s">
        <v>907</v>
      </c>
      <c r="CZ1112" s="1" t="s">
        <v>230</v>
      </c>
      <c r="DA1112" s="1" t="s">
        <v>111</v>
      </c>
      <c r="DB1112" s="1" t="s">
        <v>112</v>
      </c>
    </row>
    <row r="1113" spans="1:111" ht="15.6" customHeight="1" x14ac:dyDescent="0.25">
      <c r="A1113" s="1" t="s">
        <v>13086</v>
      </c>
      <c r="B1113" s="1" t="s">
        <v>238</v>
      </c>
      <c r="C1113" s="2">
        <v>44279.116658796294</v>
      </c>
      <c r="D1113" s="2">
        <v>44315</v>
      </c>
      <c r="E1113" s="1" t="s">
        <v>180</v>
      </c>
      <c r="G1113" s="1" t="s">
        <v>111</v>
      </c>
      <c r="H1113" s="1" t="s">
        <v>112</v>
      </c>
      <c r="I1113" s="1" t="s">
        <v>112</v>
      </c>
      <c r="J1113" s="1" t="s">
        <v>5027</v>
      </c>
      <c r="K1113" s="1" t="s">
        <v>5028</v>
      </c>
      <c r="L1113" s="1" t="s">
        <v>3857</v>
      </c>
      <c r="M1113" s="1" t="s">
        <v>3858</v>
      </c>
      <c r="N1113" s="1" t="s">
        <v>2272</v>
      </c>
      <c r="O1113" s="1" t="s">
        <v>117</v>
      </c>
      <c r="P1113" s="9">
        <v>96950</v>
      </c>
      <c r="Q1113" s="1" t="s">
        <v>118</v>
      </c>
      <c r="S1113" s="1">
        <v>16702347000</v>
      </c>
      <c r="U1113" s="1">
        <v>72111</v>
      </c>
      <c r="V1113" s="1" t="s">
        <v>119</v>
      </c>
      <c r="X1113" s="1" t="s">
        <v>2357</v>
      </c>
      <c r="Y1113" s="1" t="s">
        <v>5029</v>
      </c>
      <c r="Z1113" s="1" t="s">
        <v>138</v>
      </c>
      <c r="AA1113" s="1" t="s">
        <v>373</v>
      </c>
      <c r="AB1113" s="1" t="s">
        <v>3857</v>
      </c>
      <c r="AC1113" s="1" t="s">
        <v>3860</v>
      </c>
      <c r="AD1113" s="1" t="s">
        <v>2272</v>
      </c>
      <c r="AE1113" s="1" t="s">
        <v>117</v>
      </c>
      <c r="AF1113" s="9">
        <v>96950</v>
      </c>
      <c r="AG1113" s="1" t="s">
        <v>118</v>
      </c>
      <c r="AI1113" s="1">
        <v>16702347000</v>
      </c>
      <c r="AK1113" s="1" t="s">
        <v>3861</v>
      </c>
      <c r="BC1113" s="1" t="str">
        <f>"49-9071.00"</f>
        <v>49-9071.00</v>
      </c>
      <c r="BD1113" s="1" t="s">
        <v>214</v>
      </c>
      <c r="BE1113" s="1" t="s">
        <v>5030</v>
      </c>
      <c r="BF1113" s="1" t="s">
        <v>5031</v>
      </c>
      <c r="BG1113" s="1">
        <v>1</v>
      </c>
      <c r="BH1113" s="1">
        <v>1</v>
      </c>
      <c r="BI1113" s="2">
        <v>44371</v>
      </c>
      <c r="BJ1113" s="2">
        <v>45466</v>
      </c>
      <c r="BK1113" s="2">
        <v>44371</v>
      </c>
      <c r="BL1113" s="2">
        <v>45466</v>
      </c>
      <c r="BM1113" s="1">
        <v>35</v>
      </c>
      <c r="BN1113" s="1">
        <v>0</v>
      </c>
      <c r="BO1113" s="1">
        <v>7</v>
      </c>
      <c r="BP1113" s="1">
        <v>7</v>
      </c>
      <c r="BQ1113" s="1">
        <v>7</v>
      </c>
      <c r="BR1113" s="1">
        <v>7</v>
      </c>
      <c r="BS1113" s="1">
        <v>7</v>
      </c>
      <c r="BT1113" s="1">
        <v>0</v>
      </c>
      <c r="BU1113" s="1" t="str">
        <f>"8:00 AM"</f>
        <v>8:00 AM</v>
      </c>
      <c r="BV1113" s="1" t="str">
        <f>"4:00 PM"</f>
        <v>4:00 PM</v>
      </c>
      <c r="BW1113" s="1" t="s">
        <v>135</v>
      </c>
      <c r="BX1113" s="1">
        <v>0</v>
      </c>
      <c r="BY1113" s="1">
        <v>12</v>
      </c>
      <c r="BZ1113" s="1" t="s">
        <v>112</v>
      </c>
      <c r="CA1113" s="1">
        <v>0</v>
      </c>
      <c r="CB1113" s="4" t="s">
        <v>5032</v>
      </c>
      <c r="CC1113" s="1" t="s">
        <v>3857</v>
      </c>
      <c r="CD1113" s="1" t="s">
        <v>3858</v>
      </c>
      <c r="CE1113" s="1" t="s">
        <v>2272</v>
      </c>
      <c r="CF1113" s="1" t="s">
        <v>117</v>
      </c>
      <c r="CG1113" s="1">
        <v>96950</v>
      </c>
      <c r="CH1113" s="3">
        <v>8.7100000000000009</v>
      </c>
      <c r="CI1113" s="3">
        <v>10</v>
      </c>
      <c r="CJ1113" s="3">
        <v>13.07</v>
      </c>
      <c r="CK1113" s="3">
        <v>15</v>
      </c>
      <c r="CL1113" s="1" t="s">
        <v>137</v>
      </c>
      <c r="CN1113" s="1" t="s">
        <v>139</v>
      </c>
      <c r="CP1113" s="1" t="s">
        <v>112</v>
      </c>
      <c r="CQ1113" s="1" t="s">
        <v>111</v>
      </c>
      <c r="CR1113" s="1" t="s">
        <v>112</v>
      </c>
      <c r="CS1113" s="1" t="s">
        <v>111</v>
      </c>
      <c r="CT1113" s="1" t="s">
        <v>138</v>
      </c>
      <c r="CU1113" s="1" t="s">
        <v>111</v>
      </c>
      <c r="CV1113" s="1" t="s">
        <v>111</v>
      </c>
      <c r="CW1113" s="1" t="s">
        <v>13087</v>
      </c>
      <c r="CX1113" s="1">
        <v>16702347000</v>
      </c>
      <c r="CY1113" s="1" t="s">
        <v>3867</v>
      </c>
      <c r="CZ1113" s="1" t="s">
        <v>138</v>
      </c>
      <c r="DA1113" s="1" t="s">
        <v>111</v>
      </c>
      <c r="DB1113" s="1" t="s">
        <v>112</v>
      </c>
    </row>
    <row r="1114" spans="1:111" ht="15.6" customHeight="1" x14ac:dyDescent="0.25">
      <c r="A1114" s="1" t="s">
        <v>13099</v>
      </c>
      <c r="B1114" s="1" t="s">
        <v>238</v>
      </c>
      <c r="C1114" s="2">
        <v>44294.316377662035</v>
      </c>
      <c r="D1114" s="2">
        <v>44329</v>
      </c>
      <c r="E1114" s="1" t="s">
        <v>110</v>
      </c>
      <c r="F1114" s="2">
        <v>44468.833333333336</v>
      </c>
      <c r="G1114" s="1" t="s">
        <v>111</v>
      </c>
      <c r="H1114" s="1" t="s">
        <v>112</v>
      </c>
      <c r="I1114" s="1" t="s">
        <v>112</v>
      </c>
      <c r="J1114" s="1" t="s">
        <v>2758</v>
      </c>
      <c r="K1114" s="1" t="s">
        <v>1979</v>
      </c>
      <c r="L1114" s="1" t="s">
        <v>941</v>
      </c>
      <c r="M1114" s="1" t="s">
        <v>942</v>
      </c>
      <c r="N1114" s="1" t="s">
        <v>116</v>
      </c>
      <c r="O1114" s="1" t="s">
        <v>117</v>
      </c>
      <c r="P1114" s="9">
        <v>96950</v>
      </c>
      <c r="Q1114" s="1" t="s">
        <v>118</v>
      </c>
      <c r="S1114" s="1">
        <v>16702352883</v>
      </c>
      <c r="U1114" s="1">
        <v>561320</v>
      </c>
      <c r="V1114" s="1" t="s">
        <v>119</v>
      </c>
      <c r="X1114" s="1" t="s">
        <v>943</v>
      </c>
      <c r="Y1114" s="1" t="s">
        <v>944</v>
      </c>
      <c r="Z1114" s="1" t="s">
        <v>945</v>
      </c>
      <c r="AA1114" s="1" t="s">
        <v>373</v>
      </c>
      <c r="AB1114" s="1" t="s">
        <v>941</v>
      </c>
      <c r="AC1114" s="1" t="s">
        <v>4283</v>
      </c>
      <c r="AD1114" s="1" t="s">
        <v>116</v>
      </c>
      <c r="AE1114" s="1" t="s">
        <v>117</v>
      </c>
      <c r="AF1114" s="9">
        <v>96950</v>
      </c>
      <c r="AG1114" s="1" t="s">
        <v>118</v>
      </c>
      <c r="AI1114" s="1">
        <v>16702352883</v>
      </c>
      <c r="AK1114" s="1" t="s">
        <v>530</v>
      </c>
      <c r="BC1114" s="1" t="str">
        <f>"43-3031.00"</f>
        <v>43-3031.00</v>
      </c>
      <c r="BD1114" s="1" t="s">
        <v>389</v>
      </c>
      <c r="BE1114" s="1" t="s">
        <v>4284</v>
      </c>
      <c r="BF1114" s="1" t="s">
        <v>4285</v>
      </c>
      <c r="BG1114" s="1">
        <v>5</v>
      </c>
      <c r="BH1114" s="1">
        <v>5</v>
      </c>
      <c r="BI1114" s="2">
        <v>44470</v>
      </c>
      <c r="BJ1114" s="2">
        <v>45565</v>
      </c>
      <c r="BK1114" s="2">
        <v>44470</v>
      </c>
      <c r="BL1114" s="2">
        <v>45565</v>
      </c>
      <c r="BM1114" s="1">
        <v>35</v>
      </c>
      <c r="BN1114" s="1">
        <v>0</v>
      </c>
      <c r="BO1114" s="1">
        <v>7</v>
      </c>
      <c r="BP1114" s="1">
        <v>7</v>
      </c>
      <c r="BQ1114" s="1">
        <v>7</v>
      </c>
      <c r="BR1114" s="1">
        <v>7</v>
      </c>
      <c r="BS1114" s="1">
        <v>7</v>
      </c>
      <c r="BT1114" s="1">
        <v>0</v>
      </c>
      <c r="BU1114" s="1" t="str">
        <f>"9:00 AM"</f>
        <v>9:00 AM</v>
      </c>
      <c r="BV1114" s="1" t="str">
        <f>"5:00 PM"</f>
        <v>5:00 PM</v>
      </c>
      <c r="BW1114" s="1" t="s">
        <v>135</v>
      </c>
      <c r="BX1114" s="1">
        <v>6</v>
      </c>
      <c r="BY1114" s="1">
        <v>12</v>
      </c>
      <c r="BZ1114" s="1" t="s">
        <v>112</v>
      </c>
      <c r="CA1114" s="1">
        <v>0</v>
      </c>
      <c r="CB1114" s="4" t="s">
        <v>13100</v>
      </c>
      <c r="CC1114" s="1" t="s">
        <v>941</v>
      </c>
      <c r="CD1114" s="1" t="s">
        <v>942</v>
      </c>
      <c r="CE1114" s="1" t="s">
        <v>116</v>
      </c>
      <c r="CF1114" s="1" t="s">
        <v>117</v>
      </c>
      <c r="CG1114" s="1">
        <v>96950</v>
      </c>
      <c r="CH1114" s="3">
        <v>9.49</v>
      </c>
      <c r="CI1114" s="3">
        <v>13</v>
      </c>
      <c r="CJ1114" s="3">
        <v>14.24</v>
      </c>
      <c r="CK1114" s="3">
        <v>19.5</v>
      </c>
      <c r="CL1114" s="1" t="s">
        <v>137</v>
      </c>
      <c r="CM1114" s="1" t="s">
        <v>138</v>
      </c>
      <c r="CN1114" s="1" t="s">
        <v>139</v>
      </c>
      <c r="CP1114" s="1" t="s">
        <v>112</v>
      </c>
      <c r="CQ1114" s="1" t="s">
        <v>111</v>
      </c>
      <c r="CR1114" s="1" t="s">
        <v>112</v>
      </c>
      <c r="CS1114" s="1" t="s">
        <v>111</v>
      </c>
      <c r="CT1114" s="1" t="s">
        <v>111</v>
      </c>
      <c r="CU1114" s="1" t="s">
        <v>111</v>
      </c>
      <c r="CV1114" s="1" t="s">
        <v>138</v>
      </c>
      <c r="CW1114" s="1" t="s">
        <v>138</v>
      </c>
      <c r="CX1114" s="1">
        <v>16702352883</v>
      </c>
      <c r="CY1114" s="1" t="s">
        <v>530</v>
      </c>
      <c r="CZ1114" s="1" t="s">
        <v>138</v>
      </c>
      <c r="DA1114" s="1" t="s">
        <v>111</v>
      </c>
      <c r="DB1114" s="1" t="s">
        <v>112</v>
      </c>
    </row>
    <row r="1115" spans="1:111" ht="15.6" customHeight="1" x14ac:dyDescent="0.25">
      <c r="A1115" s="1" t="s">
        <v>13108</v>
      </c>
      <c r="B1115" s="1" t="s">
        <v>238</v>
      </c>
      <c r="C1115" s="2">
        <v>44245.318509837962</v>
      </c>
      <c r="D1115" s="2">
        <v>44281</v>
      </c>
      <c r="E1115" s="1" t="s">
        <v>180</v>
      </c>
      <c r="G1115" s="1" t="s">
        <v>112</v>
      </c>
      <c r="H1115" s="1" t="s">
        <v>112</v>
      </c>
      <c r="I1115" s="1" t="s">
        <v>112</v>
      </c>
      <c r="J1115" s="1" t="s">
        <v>999</v>
      </c>
      <c r="L1115" s="1" t="s">
        <v>634</v>
      </c>
      <c r="N1115" s="1" t="s">
        <v>167</v>
      </c>
      <c r="O1115" s="1" t="s">
        <v>117</v>
      </c>
      <c r="P1115" s="9">
        <v>96950</v>
      </c>
      <c r="Q1115" s="1" t="s">
        <v>118</v>
      </c>
      <c r="S1115" s="1">
        <v>16702358722</v>
      </c>
      <c r="U1115" s="1">
        <v>561720</v>
      </c>
      <c r="V1115" s="1" t="s">
        <v>119</v>
      </c>
      <c r="X1115" s="1" t="s">
        <v>636</v>
      </c>
      <c r="Y1115" s="1" t="s">
        <v>637</v>
      </c>
      <c r="Z1115" s="1" t="s">
        <v>638</v>
      </c>
      <c r="AA1115" s="1" t="s">
        <v>639</v>
      </c>
      <c r="AB1115" s="1" t="s">
        <v>1000</v>
      </c>
      <c r="AD1115" s="1" t="s">
        <v>167</v>
      </c>
      <c r="AE1115" s="1" t="s">
        <v>117</v>
      </c>
      <c r="AF1115" s="9">
        <v>96950</v>
      </c>
      <c r="AG1115" s="1" t="s">
        <v>118</v>
      </c>
      <c r="AI1115" s="1">
        <v>16709890917</v>
      </c>
      <c r="AK1115" s="1" t="s">
        <v>641</v>
      </c>
      <c r="BC1115" s="1" t="str">
        <f>"49-9071.00"</f>
        <v>49-9071.00</v>
      </c>
      <c r="BD1115" s="1" t="s">
        <v>214</v>
      </c>
      <c r="BE1115" s="1" t="s">
        <v>1524</v>
      </c>
      <c r="BF1115" s="1" t="s">
        <v>214</v>
      </c>
      <c r="BG1115" s="1">
        <v>5</v>
      </c>
      <c r="BH1115" s="1">
        <v>5</v>
      </c>
      <c r="BI1115" s="2">
        <v>44287</v>
      </c>
      <c r="BJ1115" s="2">
        <v>44651</v>
      </c>
      <c r="BK1115" s="2">
        <v>44287</v>
      </c>
      <c r="BL1115" s="2">
        <v>44651</v>
      </c>
      <c r="BM1115" s="1">
        <v>35</v>
      </c>
      <c r="BN1115" s="1">
        <v>0</v>
      </c>
      <c r="BO1115" s="1">
        <v>7</v>
      </c>
      <c r="BP1115" s="1">
        <v>7</v>
      </c>
      <c r="BQ1115" s="1">
        <v>7</v>
      </c>
      <c r="BR1115" s="1">
        <v>7</v>
      </c>
      <c r="BS1115" s="1">
        <v>7</v>
      </c>
      <c r="BT1115" s="1">
        <v>0</v>
      </c>
      <c r="BU1115" s="1" t="str">
        <f>"9:00 AM"</f>
        <v>9:00 AM</v>
      </c>
      <c r="BV1115" s="1" t="str">
        <f>"5:00 PM"</f>
        <v>5:00 PM</v>
      </c>
      <c r="BW1115" s="1" t="s">
        <v>230</v>
      </c>
      <c r="BX1115" s="1">
        <v>0</v>
      </c>
      <c r="BY1115" s="1">
        <v>6</v>
      </c>
      <c r="BZ1115" s="1" t="s">
        <v>112</v>
      </c>
      <c r="CA1115" s="1">
        <v>0</v>
      </c>
      <c r="CB1115" s="4" t="s">
        <v>643</v>
      </c>
      <c r="CC1115" s="1" t="s">
        <v>634</v>
      </c>
      <c r="CE1115" s="1" t="s">
        <v>167</v>
      </c>
      <c r="CF1115" s="1" t="s">
        <v>117</v>
      </c>
      <c r="CG1115" s="1">
        <v>96950</v>
      </c>
      <c r="CH1115" s="3">
        <v>8.7100000000000009</v>
      </c>
      <c r="CI1115" s="3">
        <v>8.7100000000000009</v>
      </c>
      <c r="CJ1115" s="3">
        <v>13.07</v>
      </c>
      <c r="CK1115" s="3">
        <v>13.07</v>
      </c>
      <c r="CL1115" s="1" t="s">
        <v>137</v>
      </c>
      <c r="CN1115" s="1" t="s">
        <v>139</v>
      </c>
      <c r="CP1115" s="1" t="s">
        <v>111</v>
      </c>
      <c r="CQ1115" s="1" t="s">
        <v>111</v>
      </c>
      <c r="CR1115" s="1" t="s">
        <v>111</v>
      </c>
      <c r="CS1115" s="1" t="s">
        <v>111</v>
      </c>
      <c r="CT1115" s="1" t="s">
        <v>111</v>
      </c>
      <c r="CU1115" s="1" t="s">
        <v>111</v>
      </c>
      <c r="CV1115" s="1" t="s">
        <v>111</v>
      </c>
      <c r="CW1115" s="1" t="s">
        <v>1004</v>
      </c>
      <c r="CX1115" s="1">
        <v>16709890917</v>
      </c>
      <c r="CY1115" s="1" t="s">
        <v>641</v>
      </c>
      <c r="CZ1115" s="1" t="s">
        <v>645</v>
      </c>
      <c r="DA1115" s="1" t="s">
        <v>111</v>
      </c>
      <c r="DB1115" s="1" t="s">
        <v>112</v>
      </c>
    </row>
    <row r="1116" spans="1:111" ht="15.6" customHeight="1" x14ac:dyDescent="0.25">
      <c r="A1116" s="1" t="s">
        <v>13115</v>
      </c>
      <c r="B1116" s="1" t="s">
        <v>238</v>
      </c>
      <c r="C1116" s="2">
        <v>44322.887571180552</v>
      </c>
      <c r="D1116" s="2">
        <v>44362</v>
      </c>
      <c r="E1116" s="1" t="s">
        <v>110</v>
      </c>
      <c r="F1116" s="2">
        <v>44469.833333333336</v>
      </c>
      <c r="G1116" s="1" t="s">
        <v>112</v>
      </c>
      <c r="H1116" s="1" t="s">
        <v>112</v>
      </c>
      <c r="I1116" s="1" t="s">
        <v>112</v>
      </c>
      <c r="J1116" s="1" t="s">
        <v>10396</v>
      </c>
      <c r="K1116" s="1" t="s">
        <v>12184</v>
      </c>
      <c r="L1116" s="1" t="s">
        <v>8280</v>
      </c>
      <c r="N1116" s="1" t="s">
        <v>116</v>
      </c>
      <c r="O1116" s="1" t="s">
        <v>117</v>
      </c>
      <c r="P1116" s="9">
        <v>96950</v>
      </c>
      <c r="Q1116" s="1" t="s">
        <v>118</v>
      </c>
      <c r="S1116" s="1">
        <v>16702857618</v>
      </c>
      <c r="U1116" s="1">
        <v>611610</v>
      </c>
      <c r="V1116" s="1" t="s">
        <v>119</v>
      </c>
      <c r="X1116" s="1" t="s">
        <v>1010</v>
      </c>
      <c r="Y1116" s="1" t="s">
        <v>10397</v>
      </c>
      <c r="AA1116" s="1" t="s">
        <v>387</v>
      </c>
      <c r="AB1116" s="1" t="s">
        <v>8280</v>
      </c>
      <c r="AD1116" s="1" t="s">
        <v>116</v>
      </c>
      <c r="AE1116" s="1" t="s">
        <v>117</v>
      </c>
      <c r="AF1116" s="9">
        <v>96950</v>
      </c>
      <c r="AG1116" s="1" t="s">
        <v>118</v>
      </c>
      <c r="AI1116" s="1">
        <v>16702857618</v>
      </c>
      <c r="AK1116" s="1" t="s">
        <v>620</v>
      </c>
      <c r="AL1116" s="1" t="s">
        <v>125</v>
      </c>
      <c r="AM1116" s="1" t="s">
        <v>621</v>
      </c>
      <c r="AN1116" s="1" t="s">
        <v>622</v>
      </c>
      <c r="AP1116" s="1" t="s">
        <v>1284</v>
      </c>
      <c r="AR1116" s="1" t="s">
        <v>116</v>
      </c>
      <c r="AS1116" s="1" t="s">
        <v>117</v>
      </c>
      <c r="AT1116" s="9">
        <v>96950</v>
      </c>
      <c r="AU1116" s="1" t="s">
        <v>118</v>
      </c>
      <c r="AW1116" s="1">
        <v>16702353403</v>
      </c>
      <c r="AY1116" s="1" t="s">
        <v>1871</v>
      </c>
      <c r="AZ1116" s="1" t="s">
        <v>626</v>
      </c>
      <c r="BC1116" s="1" t="str">
        <f>"25-2021.00"</f>
        <v>25-2021.00</v>
      </c>
      <c r="BD1116" s="1" t="s">
        <v>1408</v>
      </c>
      <c r="BE1116" s="1" t="s">
        <v>13116</v>
      </c>
      <c r="BF1116" s="1" t="s">
        <v>13117</v>
      </c>
      <c r="BG1116" s="1">
        <v>1</v>
      </c>
      <c r="BH1116" s="1">
        <v>1</v>
      </c>
      <c r="BI1116" s="2">
        <v>44471</v>
      </c>
      <c r="BJ1116" s="2">
        <v>44835</v>
      </c>
      <c r="BK1116" s="2">
        <v>44471</v>
      </c>
      <c r="BL1116" s="2">
        <v>44835</v>
      </c>
      <c r="BM1116" s="1">
        <v>35</v>
      </c>
      <c r="BN1116" s="1">
        <v>0</v>
      </c>
      <c r="BO1116" s="1">
        <v>7</v>
      </c>
      <c r="BP1116" s="1">
        <v>7</v>
      </c>
      <c r="BQ1116" s="1">
        <v>7</v>
      </c>
      <c r="BR1116" s="1">
        <v>7</v>
      </c>
      <c r="BS1116" s="1">
        <v>7</v>
      </c>
      <c r="BT1116" s="1">
        <v>0</v>
      </c>
      <c r="BU1116" s="1" t="str">
        <f>"9:00 AM"</f>
        <v>9:00 AM</v>
      </c>
      <c r="BV1116" s="1" t="str">
        <f>"5:00 PM"</f>
        <v>5:00 PM</v>
      </c>
      <c r="BW1116" s="1" t="s">
        <v>135</v>
      </c>
      <c r="BX1116" s="1">
        <v>0</v>
      </c>
      <c r="BY1116" s="1">
        <v>24</v>
      </c>
      <c r="BZ1116" s="1" t="s">
        <v>112</v>
      </c>
      <c r="CB1116" s="1" t="s">
        <v>13118</v>
      </c>
      <c r="CC1116" s="1" t="s">
        <v>3185</v>
      </c>
      <c r="CD1116" s="1" t="s">
        <v>8280</v>
      </c>
      <c r="CE1116" s="1" t="s">
        <v>116</v>
      </c>
      <c r="CF1116" s="1" t="s">
        <v>117</v>
      </c>
      <c r="CG1116" s="1">
        <v>96950</v>
      </c>
      <c r="CH1116" s="3">
        <v>13.21</v>
      </c>
      <c r="CI1116" s="3">
        <v>13.21</v>
      </c>
      <c r="CJ1116" s="3">
        <v>19.82</v>
      </c>
      <c r="CK1116" s="3">
        <v>19.82</v>
      </c>
      <c r="CL1116" s="1" t="s">
        <v>137</v>
      </c>
      <c r="CN1116" s="1" t="s">
        <v>139</v>
      </c>
      <c r="CP1116" s="1" t="s">
        <v>112</v>
      </c>
      <c r="CQ1116" s="1" t="s">
        <v>111</v>
      </c>
      <c r="CR1116" s="1" t="s">
        <v>112</v>
      </c>
      <c r="CS1116" s="1" t="s">
        <v>111</v>
      </c>
      <c r="CT1116" s="1" t="s">
        <v>138</v>
      </c>
      <c r="CU1116" s="1" t="s">
        <v>111</v>
      </c>
      <c r="CV1116" s="1" t="s">
        <v>138</v>
      </c>
      <c r="CW1116" s="1" t="s">
        <v>631</v>
      </c>
      <c r="CX1116" s="1">
        <v>16702857618</v>
      </c>
      <c r="CY1116" s="1" t="s">
        <v>620</v>
      </c>
      <c r="CZ1116" s="1" t="s">
        <v>138</v>
      </c>
      <c r="DA1116" s="1" t="s">
        <v>111</v>
      </c>
      <c r="DB1116" s="1" t="s">
        <v>112</v>
      </c>
    </row>
    <row r="1117" spans="1:111" ht="15.6" customHeight="1" x14ac:dyDescent="0.25">
      <c r="A1117" s="1" t="s">
        <v>13121</v>
      </c>
      <c r="B1117" s="1" t="s">
        <v>238</v>
      </c>
      <c r="C1117" s="2">
        <v>44302.022210648145</v>
      </c>
      <c r="D1117" s="2">
        <v>44336</v>
      </c>
      <c r="E1117" s="1" t="s">
        <v>110</v>
      </c>
      <c r="F1117" s="2">
        <v>44468.833333333336</v>
      </c>
      <c r="G1117" s="1" t="s">
        <v>112</v>
      </c>
      <c r="H1117" s="1" t="s">
        <v>112</v>
      </c>
      <c r="I1117" s="1" t="s">
        <v>112</v>
      </c>
      <c r="J1117" s="1" t="s">
        <v>6070</v>
      </c>
      <c r="L1117" s="1" t="s">
        <v>3918</v>
      </c>
      <c r="N1117" s="1" t="s">
        <v>1759</v>
      </c>
      <c r="O1117" s="1" t="s">
        <v>117</v>
      </c>
      <c r="P1117" s="9">
        <v>96952</v>
      </c>
      <c r="Q1117" s="1" t="s">
        <v>118</v>
      </c>
      <c r="S1117" s="1">
        <v>16704330422</v>
      </c>
      <c r="U1117" s="1">
        <v>212312</v>
      </c>
      <c r="V1117" s="1" t="s">
        <v>119</v>
      </c>
      <c r="X1117" s="1" t="s">
        <v>3694</v>
      </c>
      <c r="Y1117" s="1" t="s">
        <v>3695</v>
      </c>
      <c r="Z1117" s="1" t="s">
        <v>1787</v>
      </c>
      <c r="AA1117" s="1" t="s">
        <v>962</v>
      </c>
      <c r="AB1117" s="1" t="s">
        <v>3918</v>
      </c>
      <c r="AD1117" s="1" t="s">
        <v>1759</v>
      </c>
      <c r="AE1117" s="1" t="s">
        <v>117</v>
      </c>
      <c r="AF1117" s="9">
        <v>96952</v>
      </c>
      <c r="AG1117" s="1" t="s">
        <v>118</v>
      </c>
      <c r="AI1117" s="1">
        <v>16704330422</v>
      </c>
      <c r="AK1117" s="1" t="s">
        <v>5883</v>
      </c>
      <c r="BC1117" s="1" t="str">
        <f>"53-3032.00"</f>
        <v>53-3032.00</v>
      </c>
      <c r="BD1117" s="1" t="s">
        <v>991</v>
      </c>
      <c r="BE1117" s="1" t="s">
        <v>13122</v>
      </c>
      <c r="BF1117" s="1" t="s">
        <v>4066</v>
      </c>
      <c r="BG1117" s="1">
        <v>1</v>
      </c>
      <c r="BH1117" s="1">
        <v>1</v>
      </c>
      <c r="BI1117" s="2">
        <v>44470</v>
      </c>
      <c r="BJ1117" s="2">
        <v>44834</v>
      </c>
      <c r="BK1117" s="2">
        <v>44470</v>
      </c>
      <c r="BL1117" s="2">
        <v>44834</v>
      </c>
      <c r="BM1117" s="1">
        <v>40</v>
      </c>
      <c r="BN1117" s="1">
        <v>0</v>
      </c>
      <c r="BO1117" s="1">
        <v>8</v>
      </c>
      <c r="BP1117" s="1">
        <v>8</v>
      </c>
      <c r="BQ1117" s="1">
        <v>8</v>
      </c>
      <c r="BR1117" s="1">
        <v>8</v>
      </c>
      <c r="BS1117" s="1">
        <v>8</v>
      </c>
      <c r="BT1117" s="1">
        <v>0</v>
      </c>
      <c r="BU1117" s="1" t="str">
        <f>"7:30 AM"</f>
        <v>7:30 AM</v>
      </c>
      <c r="BV1117" s="1" t="str">
        <f>"4:30 PM"</f>
        <v>4:30 PM</v>
      </c>
      <c r="BW1117" s="1" t="s">
        <v>230</v>
      </c>
      <c r="BX1117" s="1">
        <v>0</v>
      </c>
      <c r="BY1117" s="1">
        <v>12</v>
      </c>
      <c r="BZ1117" s="1" t="s">
        <v>112</v>
      </c>
      <c r="CA1117" s="1">
        <v>0</v>
      </c>
      <c r="CB1117" s="1" t="s">
        <v>13123</v>
      </c>
      <c r="CC1117" s="1" t="s">
        <v>3921</v>
      </c>
      <c r="CE1117" s="1" t="s">
        <v>259</v>
      </c>
      <c r="CF1117" s="1" t="s">
        <v>117</v>
      </c>
      <c r="CG1117" s="1">
        <v>96952</v>
      </c>
      <c r="CH1117" s="3">
        <v>9.1999999999999993</v>
      </c>
      <c r="CI1117" s="3">
        <v>9.1999999999999993</v>
      </c>
      <c r="CJ1117" s="3">
        <v>13.8</v>
      </c>
      <c r="CK1117" s="3">
        <v>13.8</v>
      </c>
      <c r="CL1117" s="1" t="s">
        <v>137</v>
      </c>
      <c r="CM1117" s="1" t="s">
        <v>3922</v>
      </c>
      <c r="CN1117" s="1" t="s">
        <v>218</v>
      </c>
      <c r="CP1117" s="1" t="s">
        <v>112</v>
      </c>
      <c r="CQ1117" s="1" t="s">
        <v>111</v>
      </c>
      <c r="CR1117" s="1" t="s">
        <v>111</v>
      </c>
      <c r="CS1117" s="1" t="s">
        <v>111</v>
      </c>
      <c r="CT1117" s="1" t="s">
        <v>138</v>
      </c>
      <c r="CU1117" s="1" t="s">
        <v>111</v>
      </c>
      <c r="CV1117" s="1" t="s">
        <v>138</v>
      </c>
      <c r="CW1117" s="1" t="s">
        <v>3923</v>
      </c>
      <c r="CX1117" s="1">
        <v>16704330422</v>
      </c>
      <c r="CY1117" s="1" t="s">
        <v>3696</v>
      </c>
      <c r="CZ1117" s="1" t="s">
        <v>138</v>
      </c>
      <c r="DA1117" s="1" t="s">
        <v>111</v>
      </c>
      <c r="DB1117" s="1" t="s">
        <v>112</v>
      </c>
    </row>
    <row r="1118" spans="1:111" ht="15.6" customHeight="1" x14ac:dyDescent="0.25">
      <c r="A1118" s="1" t="s">
        <v>13124</v>
      </c>
      <c r="B1118" s="1" t="s">
        <v>238</v>
      </c>
      <c r="C1118" s="2">
        <v>44292.080597106484</v>
      </c>
      <c r="D1118" s="2">
        <v>44356</v>
      </c>
      <c r="E1118" s="1" t="s">
        <v>110</v>
      </c>
      <c r="F1118" s="2">
        <v>44468.833333333336</v>
      </c>
      <c r="G1118" s="1" t="s">
        <v>112</v>
      </c>
      <c r="H1118" s="1" t="s">
        <v>112</v>
      </c>
      <c r="I1118" s="1" t="s">
        <v>112</v>
      </c>
      <c r="J1118" s="1" t="s">
        <v>1152</v>
      </c>
      <c r="K1118" s="1" t="s">
        <v>1153</v>
      </c>
      <c r="L1118" s="1" t="s">
        <v>1154</v>
      </c>
      <c r="M1118" s="1" t="s">
        <v>1155</v>
      </c>
      <c r="N1118" s="1" t="s">
        <v>116</v>
      </c>
      <c r="O1118" s="1" t="s">
        <v>117</v>
      </c>
      <c r="P1118" s="9">
        <v>96950</v>
      </c>
      <c r="Q1118" s="1" t="s">
        <v>118</v>
      </c>
      <c r="S1118" s="1">
        <v>16702355379</v>
      </c>
      <c r="U1118" s="1">
        <v>72251</v>
      </c>
      <c r="V1118" s="1" t="s">
        <v>119</v>
      </c>
      <c r="X1118" s="1" t="s">
        <v>1156</v>
      </c>
      <c r="Y1118" s="1" t="s">
        <v>1157</v>
      </c>
      <c r="Z1118" s="1" t="s">
        <v>1158</v>
      </c>
      <c r="AA1118" s="1" t="s">
        <v>373</v>
      </c>
      <c r="AB1118" s="1" t="s">
        <v>1154</v>
      </c>
      <c r="AC1118" s="1" t="s">
        <v>1155</v>
      </c>
      <c r="AD1118" s="1" t="s">
        <v>116</v>
      </c>
      <c r="AE1118" s="1" t="s">
        <v>117</v>
      </c>
      <c r="AF1118" s="9">
        <v>96950</v>
      </c>
      <c r="AG1118" s="1" t="s">
        <v>118</v>
      </c>
      <c r="AI1118" s="1">
        <v>16702355379</v>
      </c>
      <c r="AK1118" s="1" t="s">
        <v>1159</v>
      </c>
      <c r="BC1118" s="1" t="str">
        <f>"35-2014.00"</f>
        <v>35-2014.00</v>
      </c>
      <c r="BD1118" s="1" t="s">
        <v>152</v>
      </c>
      <c r="BE1118" s="1" t="s">
        <v>8844</v>
      </c>
      <c r="BF1118" s="1" t="s">
        <v>8509</v>
      </c>
      <c r="BG1118" s="1">
        <v>7</v>
      </c>
      <c r="BH1118" s="1">
        <v>7</v>
      </c>
      <c r="BI1118" s="2">
        <v>44470</v>
      </c>
      <c r="BJ1118" s="2">
        <v>44834</v>
      </c>
      <c r="BK1118" s="2">
        <v>44470</v>
      </c>
      <c r="BL1118" s="2">
        <v>44834</v>
      </c>
      <c r="BM1118" s="1">
        <v>35</v>
      </c>
      <c r="BN1118" s="1">
        <v>7</v>
      </c>
      <c r="BO1118" s="1">
        <v>0</v>
      </c>
      <c r="BP1118" s="1">
        <v>0</v>
      </c>
      <c r="BQ1118" s="1">
        <v>7</v>
      </c>
      <c r="BR1118" s="1">
        <v>7</v>
      </c>
      <c r="BS1118" s="1">
        <v>7</v>
      </c>
      <c r="BT1118" s="1">
        <v>7</v>
      </c>
      <c r="BU1118" s="1" t="str">
        <f>"6:00 AM"</f>
        <v>6:00 AM</v>
      </c>
      <c r="BV1118" s="1" t="str">
        <f>"1:00 PM"</f>
        <v>1:00 PM</v>
      </c>
      <c r="BW1118" s="1" t="s">
        <v>135</v>
      </c>
      <c r="BX1118" s="1">
        <v>0</v>
      </c>
      <c r="BY1118" s="1">
        <v>12</v>
      </c>
      <c r="BZ1118" s="1" t="s">
        <v>112</v>
      </c>
      <c r="CA1118" s="1">
        <v>0</v>
      </c>
      <c r="CB1118" s="4" t="s">
        <v>13125</v>
      </c>
      <c r="CC1118" s="1" t="s">
        <v>1154</v>
      </c>
      <c r="CD1118" s="1" t="s">
        <v>1155</v>
      </c>
      <c r="CE1118" s="1" t="s">
        <v>116</v>
      </c>
      <c r="CF1118" s="1" t="s">
        <v>117</v>
      </c>
      <c r="CG1118" s="1">
        <v>96950</v>
      </c>
      <c r="CH1118" s="3">
        <v>8.68</v>
      </c>
      <c r="CI1118" s="3">
        <v>9</v>
      </c>
      <c r="CJ1118" s="3">
        <v>13.02</v>
      </c>
      <c r="CK1118" s="3">
        <v>13.5</v>
      </c>
      <c r="CL1118" s="1" t="s">
        <v>137</v>
      </c>
      <c r="CM1118" s="1" t="s">
        <v>362</v>
      </c>
      <c r="CN1118" s="1" t="s">
        <v>139</v>
      </c>
      <c r="CP1118" s="1" t="s">
        <v>112</v>
      </c>
      <c r="CQ1118" s="1" t="s">
        <v>111</v>
      </c>
      <c r="CR1118" s="1" t="s">
        <v>112</v>
      </c>
      <c r="CS1118" s="1" t="s">
        <v>111</v>
      </c>
      <c r="CT1118" s="1" t="s">
        <v>111</v>
      </c>
      <c r="CU1118" s="1" t="s">
        <v>111</v>
      </c>
      <c r="CV1118" s="1" t="s">
        <v>138</v>
      </c>
      <c r="CW1118" s="1" t="s">
        <v>1164</v>
      </c>
      <c r="CX1118" s="1">
        <v>16702355379</v>
      </c>
      <c r="CY1118" s="1" t="s">
        <v>1165</v>
      </c>
      <c r="CZ1118" s="1" t="s">
        <v>1166</v>
      </c>
      <c r="DA1118" s="1" t="s">
        <v>111</v>
      </c>
      <c r="DB1118" s="1" t="s">
        <v>112</v>
      </c>
      <c r="DC1118" s="1" t="s">
        <v>230</v>
      </c>
      <c r="DD1118" s="1" t="s">
        <v>230</v>
      </c>
      <c r="DF1118" s="1" t="s">
        <v>230</v>
      </c>
    </row>
    <row r="1119" spans="1:111" ht="15.6" customHeight="1" x14ac:dyDescent="0.25">
      <c r="A1119" s="1" t="s">
        <v>13126</v>
      </c>
      <c r="B1119" s="1" t="s">
        <v>238</v>
      </c>
      <c r="C1119" s="2">
        <v>44290.844756365739</v>
      </c>
      <c r="D1119" s="2">
        <v>44327</v>
      </c>
      <c r="E1119" s="1" t="s">
        <v>110</v>
      </c>
      <c r="F1119" s="2">
        <v>44468.833333333336</v>
      </c>
      <c r="G1119" s="1" t="s">
        <v>111</v>
      </c>
      <c r="H1119" s="1" t="s">
        <v>112</v>
      </c>
      <c r="I1119" s="1" t="s">
        <v>112</v>
      </c>
      <c r="J1119" s="1" t="s">
        <v>10300</v>
      </c>
      <c r="K1119" s="1" t="s">
        <v>10301</v>
      </c>
      <c r="L1119" s="1" t="s">
        <v>13127</v>
      </c>
      <c r="M1119" s="1" t="s">
        <v>3707</v>
      </c>
      <c r="N1119" s="1" t="s">
        <v>116</v>
      </c>
      <c r="O1119" s="1" t="s">
        <v>117</v>
      </c>
      <c r="P1119" s="9">
        <v>96950</v>
      </c>
      <c r="Q1119" s="1" t="s">
        <v>118</v>
      </c>
      <c r="S1119" s="1">
        <v>16702337678</v>
      </c>
      <c r="U1119" s="1">
        <v>54143</v>
      </c>
      <c r="V1119" s="1" t="s">
        <v>119</v>
      </c>
      <c r="X1119" s="1" t="s">
        <v>1010</v>
      </c>
      <c r="Y1119" s="1" t="s">
        <v>10303</v>
      </c>
      <c r="Z1119" s="1" t="s">
        <v>10304</v>
      </c>
      <c r="AA1119" s="1" t="s">
        <v>373</v>
      </c>
      <c r="AB1119" s="1" t="s">
        <v>13127</v>
      </c>
      <c r="AC1119" s="1" t="s">
        <v>3707</v>
      </c>
      <c r="AD1119" s="1" t="s">
        <v>116</v>
      </c>
      <c r="AE1119" s="1" t="s">
        <v>117</v>
      </c>
      <c r="AF1119" s="9">
        <v>96950</v>
      </c>
      <c r="AG1119" s="1" t="s">
        <v>118</v>
      </c>
      <c r="AI1119" s="1">
        <v>16702337678</v>
      </c>
      <c r="AK1119" s="1" t="s">
        <v>10306</v>
      </c>
      <c r="AL1119" s="1" t="s">
        <v>125</v>
      </c>
      <c r="AM1119" s="1" t="s">
        <v>10307</v>
      </c>
      <c r="AN1119" s="1" t="s">
        <v>8852</v>
      </c>
      <c r="AO1119" s="1" t="s">
        <v>10308</v>
      </c>
      <c r="AP1119" s="1" t="s">
        <v>13128</v>
      </c>
      <c r="AQ1119" s="1" t="s">
        <v>10302</v>
      </c>
      <c r="AR1119" s="1" t="s">
        <v>116</v>
      </c>
      <c r="AS1119" s="1" t="s">
        <v>117</v>
      </c>
      <c r="AT1119" s="9">
        <v>96950</v>
      </c>
      <c r="AU1119" s="1" t="s">
        <v>118</v>
      </c>
      <c r="AV1119" s="1" t="s">
        <v>138</v>
      </c>
      <c r="AW1119" s="1">
        <v>16702337678</v>
      </c>
      <c r="AY1119" s="1" t="s">
        <v>10309</v>
      </c>
      <c r="AZ1119" s="1" t="s">
        <v>10301</v>
      </c>
      <c r="BC1119" s="1" t="str">
        <f>"27-1024.00"</f>
        <v>27-1024.00</v>
      </c>
      <c r="BD1119" s="1" t="s">
        <v>3137</v>
      </c>
      <c r="BE1119" s="1" t="s">
        <v>13129</v>
      </c>
      <c r="BF1119" s="1" t="s">
        <v>13130</v>
      </c>
      <c r="BG1119" s="1">
        <v>3</v>
      </c>
      <c r="BH1119" s="1">
        <v>3</v>
      </c>
      <c r="BI1119" s="2">
        <v>44470</v>
      </c>
      <c r="BJ1119" s="2">
        <v>45565</v>
      </c>
      <c r="BK1119" s="2">
        <v>44470</v>
      </c>
      <c r="BL1119" s="2">
        <v>45565</v>
      </c>
      <c r="BM1119" s="1">
        <v>40</v>
      </c>
      <c r="BN1119" s="1">
        <v>0</v>
      </c>
      <c r="BO1119" s="1">
        <v>8</v>
      </c>
      <c r="BP1119" s="1">
        <v>8</v>
      </c>
      <c r="BQ1119" s="1">
        <v>8</v>
      </c>
      <c r="BR1119" s="1">
        <v>8</v>
      </c>
      <c r="BS1119" s="1">
        <v>8</v>
      </c>
      <c r="BT1119" s="1">
        <v>0</v>
      </c>
      <c r="BU1119" s="1" t="str">
        <f>"8:30 AM"</f>
        <v>8:30 AM</v>
      </c>
      <c r="BV1119" s="1" t="str">
        <f>"5:30 PM"</f>
        <v>5:30 PM</v>
      </c>
      <c r="BW1119" s="1" t="s">
        <v>392</v>
      </c>
      <c r="BX1119" s="1">
        <v>0</v>
      </c>
      <c r="BY1119" s="1">
        <v>36</v>
      </c>
      <c r="BZ1119" s="1" t="s">
        <v>112</v>
      </c>
      <c r="CA1119" s="1">
        <v>0</v>
      </c>
      <c r="CB1119" s="1" t="s">
        <v>13131</v>
      </c>
      <c r="CC1119" s="1" t="s">
        <v>3707</v>
      </c>
      <c r="CD1119" s="1" t="s">
        <v>10302</v>
      </c>
      <c r="CE1119" s="1" t="s">
        <v>116</v>
      </c>
      <c r="CF1119" s="1" t="s">
        <v>117</v>
      </c>
      <c r="CG1119" s="1">
        <v>96950</v>
      </c>
      <c r="CH1119" s="3">
        <v>8.93</v>
      </c>
      <c r="CI1119" s="3">
        <v>8.93</v>
      </c>
      <c r="CJ1119" s="3">
        <v>13.4</v>
      </c>
      <c r="CK1119" s="3">
        <v>13.4</v>
      </c>
      <c r="CL1119" s="1" t="s">
        <v>137</v>
      </c>
      <c r="CN1119" s="1" t="s">
        <v>139</v>
      </c>
      <c r="CP1119" s="1" t="s">
        <v>112</v>
      </c>
      <c r="CQ1119" s="1" t="s">
        <v>111</v>
      </c>
      <c r="CR1119" s="1" t="s">
        <v>112</v>
      </c>
      <c r="CS1119" s="1" t="s">
        <v>111</v>
      </c>
      <c r="CT1119" s="1" t="s">
        <v>138</v>
      </c>
      <c r="CU1119" s="1" t="s">
        <v>111</v>
      </c>
      <c r="CV1119" s="1" t="s">
        <v>138</v>
      </c>
      <c r="CW1119" s="1" t="s">
        <v>13132</v>
      </c>
      <c r="CX1119" s="1">
        <v>16702337678</v>
      </c>
      <c r="CY1119" s="1" t="s">
        <v>13133</v>
      </c>
      <c r="CZ1119" s="1" t="s">
        <v>10314</v>
      </c>
      <c r="DA1119" s="1" t="s">
        <v>111</v>
      </c>
      <c r="DB1119" s="1" t="s">
        <v>112</v>
      </c>
    </row>
    <row r="1120" spans="1:111" ht="15.6" customHeight="1" x14ac:dyDescent="0.25">
      <c r="A1120" s="1" t="s">
        <v>13134</v>
      </c>
      <c r="B1120" s="1" t="s">
        <v>238</v>
      </c>
      <c r="C1120" s="2">
        <v>44292.791642245371</v>
      </c>
      <c r="D1120" s="2">
        <v>44326</v>
      </c>
      <c r="E1120" s="1" t="s">
        <v>110</v>
      </c>
      <c r="F1120" s="2">
        <v>44468.833333333336</v>
      </c>
      <c r="G1120" s="1" t="s">
        <v>111</v>
      </c>
      <c r="H1120" s="1" t="s">
        <v>112</v>
      </c>
      <c r="I1120" s="1" t="s">
        <v>112</v>
      </c>
      <c r="J1120" s="1" t="s">
        <v>13135</v>
      </c>
      <c r="K1120" s="1" t="s">
        <v>13136</v>
      </c>
      <c r="L1120" s="1" t="s">
        <v>13137</v>
      </c>
      <c r="M1120" s="1" t="s">
        <v>13138</v>
      </c>
      <c r="N1120" s="1" t="s">
        <v>116</v>
      </c>
      <c r="O1120" s="1" t="s">
        <v>117</v>
      </c>
      <c r="P1120" s="9">
        <v>96950</v>
      </c>
      <c r="Q1120" s="1" t="s">
        <v>118</v>
      </c>
      <c r="S1120" s="1">
        <v>16702359369</v>
      </c>
      <c r="U1120" s="1">
        <v>44131</v>
      </c>
      <c r="V1120" s="1" t="s">
        <v>119</v>
      </c>
      <c r="X1120" s="1" t="s">
        <v>1010</v>
      </c>
      <c r="Y1120" s="1" t="s">
        <v>4553</v>
      </c>
      <c r="AA1120" s="1" t="s">
        <v>245</v>
      </c>
      <c r="AB1120" s="1" t="s">
        <v>13139</v>
      </c>
      <c r="AC1120" s="1" t="s">
        <v>13138</v>
      </c>
      <c r="AD1120" s="1" t="s">
        <v>116</v>
      </c>
      <c r="AE1120" s="1" t="s">
        <v>117</v>
      </c>
      <c r="AF1120" s="9">
        <v>96950</v>
      </c>
      <c r="AG1120" s="1" t="s">
        <v>118</v>
      </c>
      <c r="AI1120" s="1">
        <v>16702359369</v>
      </c>
      <c r="AK1120" s="1" t="s">
        <v>4555</v>
      </c>
      <c r="BC1120" s="1" t="str">
        <f>"47-2111"</f>
        <v>47-2111</v>
      </c>
      <c r="BD1120" s="1" t="s">
        <v>1792</v>
      </c>
      <c r="BE1120" s="1" t="s">
        <v>13140</v>
      </c>
      <c r="BF1120" s="1" t="s">
        <v>13141</v>
      </c>
      <c r="BG1120" s="1">
        <v>1</v>
      </c>
      <c r="BH1120" s="1">
        <v>1</v>
      </c>
      <c r="BI1120" s="2">
        <v>44470</v>
      </c>
      <c r="BJ1120" s="2">
        <v>45199</v>
      </c>
      <c r="BK1120" s="2">
        <v>44470</v>
      </c>
      <c r="BL1120" s="2">
        <v>45199</v>
      </c>
      <c r="BM1120" s="1">
        <v>40</v>
      </c>
      <c r="BN1120" s="1">
        <v>0</v>
      </c>
      <c r="BO1120" s="1">
        <v>8</v>
      </c>
      <c r="BP1120" s="1">
        <v>8</v>
      </c>
      <c r="BQ1120" s="1">
        <v>8</v>
      </c>
      <c r="BR1120" s="1">
        <v>8</v>
      </c>
      <c r="BS1120" s="1">
        <v>8</v>
      </c>
      <c r="BT1120" s="1">
        <v>0</v>
      </c>
      <c r="BU1120" s="1" t="str">
        <f>"8:00 AM"</f>
        <v>8:00 AM</v>
      </c>
      <c r="BV1120" s="1" t="str">
        <f>"5:00 PM"</f>
        <v>5:00 PM</v>
      </c>
      <c r="BW1120" s="1" t="s">
        <v>135</v>
      </c>
      <c r="BX1120" s="1">
        <v>0</v>
      </c>
      <c r="BY1120" s="1">
        <v>24</v>
      </c>
      <c r="BZ1120" s="1" t="s">
        <v>112</v>
      </c>
      <c r="CA1120" s="1">
        <v>0</v>
      </c>
      <c r="CB1120" s="4" t="s">
        <v>13142</v>
      </c>
      <c r="CC1120" s="1" t="s">
        <v>13143</v>
      </c>
      <c r="CE1120" s="1" t="s">
        <v>167</v>
      </c>
      <c r="CF1120" s="1" t="s">
        <v>117</v>
      </c>
      <c r="CG1120" s="1">
        <v>96950</v>
      </c>
      <c r="CH1120" s="3">
        <v>10.53</v>
      </c>
      <c r="CI1120" s="3">
        <v>10.53</v>
      </c>
      <c r="CJ1120" s="3">
        <v>15.8</v>
      </c>
      <c r="CK1120" s="3">
        <v>15.8</v>
      </c>
      <c r="CL1120" s="1" t="s">
        <v>137</v>
      </c>
      <c r="CM1120" s="1" t="s">
        <v>230</v>
      </c>
      <c r="CN1120" s="1" t="s">
        <v>139</v>
      </c>
      <c r="CP1120" s="1" t="s">
        <v>112</v>
      </c>
      <c r="CQ1120" s="1" t="s">
        <v>111</v>
      </c>
      <c r="CR1120" s="1" t="s">
        <v>112</v>
      </c>
      <c r="CS1120" s="1" t="s">
        <v>111</v>
      </c>
      <c r="CT1120" s="1" t="s">
        <v>138</v>
      </c>
      <c r="CU1120" s="1" t="s">
        <v>111</v>
      </c>
      <c r="CV1120" s="1" t="s">
        <v>138</v>
      </c>
      <c r="CW1120" s="1" t="s">
        <v>13144</v>
      </c>
      <c r="CX1120" s="1">
        <v>16702359369</v>
      </c>
      <c r="CY1120" s="1" t="s">
        <v>4555</v>
      </c>
      <c r="CZ1120" s="1" t="s">
        <v>138</v>
      </c>
      <c r="DA1120" s="1" t="s">
        <v>111</v>
      </c>
      <c r="DB1120" s="1" t="s">
        <v>112</v>
      </c>
      <c r="DC1120" s="1" t="s">
        <v>4562</v>
      </c>
      <c r="DD1120" s="1" t="s">
        <v>4563</v>
      </c>
      <c r="DF1120" s="1" t="s">
        <v>4550</v>
      </c>
      <c r="DG1120" s="1" t="s">
        <v>13145</v>
      </c>
    </row>
    <row r="1121" spans="1:111" ht="15.6" customHeight="1" x14ac:dyDescent="0.25">
      <c r="A1121" s="1" t="s">
        <v>13146</v>
      </c>
      <c r="B1121" s="1" t="s">
        <v>238</v>
      </c>
      <c r="C1121" s="2">
        <v>44327.895623263888</v>
      </c>
      <c r="D1121" s="2">
        <v>44361</v>
      </c>
      <c r="E1121" s="1" t="s">
        <v>110</v>
      </c>
      <c r="F1121" s="2">
        <v>44469.833333333336</v>
      </c>
      <c r="G1121" s="1" t="s">
        <v>112</v>
      </c>
      <c r="H1121" s="1" t="s">
        <v>112</v>
      </c>
      <c r="I1121" s="1" t="s">
        <v>112</v>
      </c>
      <c r="J1121" s="1" t="s">
        <v>13147</v>
      </c>
      <c r="L1121" s="1" t="s">
        <v>13148</v>
      </c>
      <c r="N1121" s="1" t="s">
        <v>116</v>
      </c>
      <c r="O1121" s="1" t="s">
        <v>117</v>
      </c>
      <c r="P1121" s="9">
        <v>96950</v>
      </c>
      <c r="Q1121" s="1" t="s">
        <v>118</v>
      </c>
      <c r="S1121" s="1">
        <v>16702878107</v>
      </c>
      <c r="U1121" s="1">
        <v>562991</v>
      </c>
      <c r="V1121" s="1" t="s">
        <v>119</v>
      </c>
      <c r="X1121" s="1" t="s">
        <v>13149</v>
      </c>
      <c r="Y1121" s="1" t="s">
        <v>13150</v>
      </c>
      <c r="Z1121" s="1" t="s">
        <v>13151</v>
      </c>
      <c r="AA1121" s="1" t="s">
        <v>387</v>
      </c>
      <c r="AB1121" s="1" t="s">
        <v>13148</v>
      </c>
      <c r="AD1121" s="1" t="s">
        <v>116</v>
      </c>
      <c r="AE1121" s="1" t="s">
        <v>117</v>
      </c>
      <c r="AF1121" s="9">
        <v>96950</v>
      </c>
      <c r="AG1121" s="1" t="s">
        <v>118</v>
      </c>
      <c r="AI1121" s="1">
        <v>16702878107</v>
      </c>
      <c r="AK1121" s="1" t="s">
        <v>620</v>
      </c>
      <c r="BC1121" s="1" t="str">
        <f>"13-2011.01"</f>
        <v>13-2011.01</v>
      </c>
      <c r="BD1121" s="1" t="s">
        <v>932</v>
      </c>
      <c r="BE1121" s="1" t="s">
        <v>13152</v>
      </c>
      <c r="BF1121" s="1" t="s">
        <v>759</v>
      </c>
      <c r="BG1121" s="1">
        <v>1</v>
      </c>
      <c r="BH1121" s="1">
        <v>1</v>
      </c>
      <c r="BI1121" s="2">
        <v>44471</v>
      </c>
      <c r="BJ1121" s="2">
        <v>44835</v>
      </c>
      <c r="BK1121" s="2">
        <v>44471</v>
      </c>
      <c r="BL1121" s="2">
        <v>44835</v>
      </c>
      <c r="BM1121" s="1">
        <v>35</v>
      </c>
      <c r="BN1121" s="1">
        <v>0</v>
      </c>
      <c r="BO1121" s="1">
        <v>7</v>
      </c>
      <c r="BP1121" s="1">
        <v>7</v>
      </c>
      <c r="BQ1121" s="1">
        <v>7</v>
      </c>
      <c r="BR1121" s="1">
        <v>7</v>
      </c>
      <c r="BS1121" s="1">
        <v>7</v>
      </c>
      <c r="BT1121" s="1">
        <v>0</v>
      </c>
      <c r="BU1121" s="1" t="str">
        <f>"9:00 AM"</f>
        <v>9:00 AM</v>
      </c>
      <c r="BV1121" s="1" t="str">
        <f>"5:00 PM"</f>
        <v>5:00 PM</v>
      </c>
      <c r="BW1121" s="1" t="s">
        <v>135</v>
      </c>
      <c r="BX1121" s="1">
        <v>0</v>
      </c>
      <c r="BY1121" s="1">
        <v>36</v>
      </c>
      <c r="BZ1121" s="1" t="s">
        <v>112</v>
      </c>
      <c r="CB1121" s="1" t="s">
        <v>13153</v>
      </c>
      <c r="CC1121" s="1" t="s">
        <v>624</v>
      </c>
      <c r="CD1121" s="1" t="s">
        <v>13148</v>
      </c>
      <c r="CE1121" s="1" t="s">
        <v>116</v>
      </c>
      <c r="CF1121" s="1" t="s">
        <v>117</v>
      </c>
      <c r="CG1121" s="1">
        <v>96950</v>
      </c>
      <c r="CH1121" s="3">
        <v>14.85</v>
      </c>
      <c r="CI1121" s="3">
        <v>14.85</v>
      </c>
      <c r="CJ1121" s="3">
        <v>22.28</v>
      </c>
      <c r="CK1121" s="3">
        <v>22.28</v>
      </c>
      <c r="CL1121" s="1" t="s">
        <v>137</v>
      </c>
      <c r="CN1121" s="1" t="s">
        <v>139</v>
      </c>
      <c r="CP1121" s="1" t="s">
        <v>112</v>
      </c>
      <c r="CQ1121" s="1" t="s">
        <v>111</v>
      </c>
      <c r="CR1121" s="1" t="s">
        <v>112</v>
      </c>
      <c r="CS1121" s="1" t="s">
        <v>111</v>
      </c>
      <c r="CT1121" s="1" t="s">
        <v>138</v>
      </c>
      <c r="CU1121" s="1" t="s">
        <v>111</v>
      </c>
      <c r="CV1121" s="1" t="s">
        <v>138</v>
      </c>
      <c r="CW1121" s="1" t="s">
        <v>631</v>
      </c>
      <c r="CX1121" s="1">
        <v>16702878107</v>
      </c>
      <c r="CY1121" s="1" t="s">
        <v>620</v>
      </c>
      <c r="CZ1121" s="1" t="s">
        <v>138</v>
      </c>
      <c r="DA1121" s="1" t="s">
        <v>111</v>
      </c>
      <c r="DB1121" s="1" t="s">
        <v>112</v>
      </c>
    </row>
    <row r="1122" spans="1:111" ht="15.6" customHeight="1" x14ac:dyDescent="0.25">
      <c r="A1122" s="1" t="s">
        <v>13165</v>
      </c>
      <c r="B1122" s="1" t="s">
        <v>238</v>
      </c>
      <c r="C1122" s="2">
        <v>44292.862554629632</v>
      </c>
      <c r="D1122" s="2">
        <v>44333</v>
      </c>
      <c r="E1122" s="1" t="s">
        <v>110</v>
      </c>
      <c r="F1122" s="2">
        <v>44468.833333333336</v>
      </c>
      <c r="G1122" s="1" t="s">
        <v>111</v>
      </c>
      <c r="H1122" s="1" t="s">
        <v>112</v>
      </c>
      <c r="I1122" s="1" t="s">
        <v>112</v>
      </c>
      <c r="J1122" s="1" t="s">
        <v>2698</v>
      </c>
      <c r="L1122" s="1" t="s">
        <v>2699</v>
      </c>
      <c r="N1122" s="1" t="s">
        <v>997</v>
      </c>
      <c r="O1122" s="1" t="s">
        <v>117</v>
      </c>
      <c r="P1122" s="9">
        <v>96951</v>
      </c>
      <c r="Q1122" s="1" t="s">
        <v>118</v>
      </c>
      <c r="R1122" s="1" t="s">
        <v>138</v>
      </c>
      <c r="S1122" s="1">
        <v>16705321155</v>
      </c>
      <c r="U1122" s="1">
        <v>721110</v>
      </c>
      <c r="V1122" s="1" t="s">
        <v>119</v>
      </c>
      <c r="X1122" s="1" t="s">
        <v>2700</v>
      </c>
      <c r="Y1122" s="1" t="s">
        <v>2701</v>
      </c>
      <c r="Z1122" s="1" t="s">
        <v>1251</v>
      </c>
      <c r="AA1122" s="1" t="s">
        <v>2702</v>
      </c>
      <c r="AB1122" s="1" t="s">
        <v>2703</v>
      </c>
      <c r="AD1122" s="1" t="s">
        <v>2704</v>
      </c>
      <c r="AE1122" s="1" t="s">
        <v>691</v>
      </c>
      <c r="AF1122" s="9">
        <v>96913</v>
      </c>
      <c r="AG1122" s="1" t="s">
        <v>118</v>
      </c>
      <c r="AH1122" s="1" t="s">
        <v>138</v>
      </c>
      <c r="AI1122" s="1">
        <v>16716453231</v>
      </c>
      <c r="AK1122" s="1" t="s">
        <v>2705</v>
      </c>
      <c r="BC1122" s="1" t="str">
        <f>"43-3031.00"</f>
        <v>43-3031.00</v>
      </c>
      <c r="BD1122" s="1" t="s">
        <v>389</v>
      </c>
      <c r="BE1122" s="1" t="s">
        <v>13166</v>
      </c>
      <c r="BF1122" s="1" t="s">
        <v>13167</v>
      </c>
      <c r="BG1122" s="1">
        <v>2</v>
      </c>
      <c r="BH1122" s="1">
        <v>2</v>
      </c>
      <c r="BI1122" s="2">
        <v>44470</v>
      </c>
      <c r="BJ1122" s="2">
        <v>44834</v>
      </c>
      <c r="BK1122" s="2">
        <v>44470</v>
      </c>
      <c r="BL1122" s="2">
        <v>44834</v>
      </c>
      <c r="BM1122" s="1">
        <v>40</v>
      </c>
      <c r="BN1122" s="1">
        <v>0</v>
      </c>
      <c r="BO1122" s="1">
        <v>8</v>
      </c>
      <c r="BP1122" s="1">
        <v>8</v>
      </c>
      <c r="BQ1122" s="1">
        <v>8</v>
      </c>
      <c r="BR1122" s="1">
        <v>8</v>
      </c>
      <c r="BS1122" s="1">
        <v>8</v>
      </c>
      <c r="BT1122" s="1">
        <v>0</v>
      </c>
      <c r="BU1122" s="1" t="str">
        <f>"8:30 AM"</f>
        <v>8:30 AM</v>
      </c>
      <c r="BV1122" s="1" t="str">
        <f>"5:30 PM"</f>
        <v>5:30 PM</v>
      </c>
      <c r="BW1122" s="1" t="s">
        <v>392</v>
      </c>
      <c r="BX1122" s="1">
        <v>0</v>
      </c>
      <c r="BY1122" s="1">
        <v>12</v>
      </c>
      <c r="BZ1122" s="1" t="s">
        <v>112</v>
      </c>
      <c r="CA1122" s="1">
        <v>0</v>
      </c>
      <c r="CB1122" s="1" t="s">
        <v>13168</v>
      </c>
      <c r="CC1122" s="1" t="s">
        <v>2699</v>
      </c>
      <c r="CE1122" s="1" t="s">
        <v>997</v>
      </c>
      <c r="CF1122" s="1" t="s">
        <v>117</v>
      </c>
      <c r="CG1122" s="1">
        <v>96951</v>
      </c>
      <c r="CH1122" s="3">
        <v>9.49</v>
      </c>
      <c r="CI1122" s="3">
        <v>9.49</v>
      </c>
      <c r="CJ1122" s="3">
        <v>14.24</v>
      </c>
      <c r="CK1122" s="3">
        <v>14.24</v>
      </c>
      <c r="CL1122" s="1" t="s">
        <v>137</v>
      </c>
      <c r="CM1122" s="1" t="s">
        <v>230</v>
      </c>
      <c r="CN1122" s="1" t="s">
        <v>139</v>
      </c>
      <c r="CP1122" s="1" t="s">
        <v>112</v>
      </c>
      <c r="CQ1122" s="1" t="s">
        <v>111</v>
      </c>
      <c r="CR1122" s="1" t="s">
        <v>112</v>
      </c>
      <c r="CS1122" s="1" t="s">
        <v>111</v>
      </c>
      <c r="CT1122" s="1" t="s">
        <v>111</v>
      </c>
      <c r="CU1122" s="1" t="s">
        <v>111</v>
      </c>
      <c r="CV1122" s="1" t="s">
        <v>111</v>
      </c>
      <c r="CW1122" s="1" t="s">
        <v>10585</v>
      </c>
      <c r="CX1122" s="1">
        <v>16705321155</v>
      </c>
      <c r="CY1122" s="1" t="s">
        <v>2705</v>
      </c>
      <c r="CZ1122" s="1" t="s">
        <v>2563</v>
      </c>
      <c r="DA1122" s="1" t="s">
        <v>111</v>
      </c>
      <c r="DB1122" s="1" t="s">
        <v>112</v>
      </c>
    </row>
    <row r="1123" spans="1:111" ht="15.6" customHeight="1" x14ac:dyDescent="0.25">
      <c r="A1123" s="1" t="s">
        <v>13169</v>
      </c>
      <c r="B1123" s="1" t="s">
        <v>238</v>
      </c>
      <c r="C1123" s="2">
        <v>44305.892057754631</v>
      </c>
      <c r="D1123" s="2">
        <v>44343</v>
      </c>
      <c r="E1123" s="1" t="s">
        <v>110</v>
      </c>
      <c r="F1123" s="2">
        <v>44468.833333333336</v>
      </c>
      <c r="G1123" s="1" t="s">
        <v>112</v>
      </c>
      <c r="H1123" s="1" t="s">
        <v>112</v>
      </c>
      <c r="I1123" s="1" t="s">
        <v>112</v>
      </c>
      <c r="J1123" s="1" t="s">
        <v>8174</v>
      </c>
      <c r="K1123" s="1" t="s">
        <v>8175</v>
      </c>
      <c r="L1123" s="1" t="s">
        <v>8176</v>
      </c>
      <c r="M1123" s="1" t="s">
        <v>8177</v>
      </c>
      <c r="N1123" s="1" t="s">
        <v>116</v>
      </c>
      <c r="O1123" s="1" t="s">
        <v>117</v>
      </c>
      <c r="P1123" s="9">
        <v>96950</v>
      </c>
      <c r="Q1123" s="1" t="s">
        <v>118</v>
      </c>
      <c r="R1123" s="1" t="s">
        <v>138</v>
      </c>
      <c r="S1123" s="1">
        <v>16704837107</v>
      </c>
      <c r="U1123" s="1">
        <v>42441</v>
      </c>
      <c r="V1123" s="1" t="s">
        <v>119</v>
      </c>
      <c r="X1123" s="1" t="s">
        <v>8178</v>
      </c>
      <c r="Y1123" s="1" t="s">
        <v>8179</v>
      </c>
      <c r="Z1123" s="1" t="s">
        <v>138</v>
      </c>
      <c r="AA1123" s="1" t="s">
        <v>461</v>
      </c>
      <c r="AB1123" s="1" t="s">
        <v>8176</v>
      </c>
      <c r="AC1123" s="1" t="s">
        <v>8177</v>
      </c>
      <c r="AD1123" s="1" t="s">
        <v>116</v>
      </c>
      <c r="AE1123" s="1" t="s">
        <v>117</v>
      </c>
      <c r="AF1123" s="9">
        <v>96950</v>
      </c>
      <c r="AG1123" s="1" t="s">
        <v>118</v>
      </c>
      <c r="AH1123" s="1" t="s">
        <v>138</v>
      </c>
      <c r="AI1123" s="1">
        <v>16704837107</v>
      </c>
      <c r="AK1123" s="1" t="s">
        <v>8180</v>
      </c>
      <c r="BC1123" s="1" t="str">
        <f>"53-3031.00"</f>
        <v>53-3031.00</v>
      </c>
      <c r="BD1123" s="1" t="s">
        <v>3272</v>
      </c>
      <c r="BE1123" s="1" t="s">
        <v>8181</v>
      </c>
      <c r="BF1123" s="1" t="s">
        <v>8182</v>
      </c>
      <c r="BG1123" s="1">
        <v>3</v>
      </c>
      <c r="BH1123" s="1">
        <v>3</v>
      </c>
      <c r="BI1123" s="2">
        <v>44470</v>
      </c>
      <c r="BJ1123" s="2">
        <v>44834</v>
      </c>
      <c r="BK1123" s="2">
        <v>44470</v>
      </c>
      <c r="BL1123" s="2">
        <v>44834</v>
      </c>
      <c r="BM1123" s="1">
        <v>40</v>
      </c>
      <c r="BN1123" s="1">
        <v>0</v>
      </c>
      <c r="BO1123" s="1">
        <v>8</v>
      </c>
      <c r="BP1123" s="1">
        <v>8</v>
      </c>
      <c r="BQ1123" s="1">
        <v>8</v>
      </c>
      <c r="BR1123" s="1">
        <v>8</v>
      </c>
      <c r="BS1123" s="1">
        <v>8</v>
      </c>
      <c r="BT1123" s="1">
        <v>0</v>
      </c>
      <c r="BU1123" s="1" t="str">
        <f>"8:00 AM"</f>
        <v>8:00 AM</v>
      </c>
      <c r="BV1123" s="1" t="str">
        <f>"5:00 PM"</f>
        <v>5:00 PM</v>
      </c>
      <c r="BW1123" s="1" t="s">
        <v>135</v>
      </c>
      <c r="BX1123" s="1">
        <v>0</v>
      </c>
      <c r="BY1123" s="1">
        <v>12</v>
      </c>
      <c r="BZ1123" s="1" t="s">
        <v>112</v>
      </c>
      <c r="CA1123" s="1">
        <v>0</v>
      </c>
      <c r="CB1123" s="1" t="s">
        <v>8183</v>
      </c>
      <c r="CC1123" s="1" t="s">
        <v>8176</v>
      </c>
      <c r="CD1123" s="1" t="s">
        <v>8177</v>
      </c>
      <c r="CE1123" s="1" t="s">
        <v>116</v>
      </c>
      <c r="CF1123" s="1" t="s">
        <v>117</v>
      </c>
      <c r="CG1123" s="1">
        <v>96950</v>
      </c>
      <c r="CH1123" s="3">
        <v>7.69</v>
      </c>
      <c r="CI1123" s="3">
        <v>7.69</v>
      </c>
      <c r="CJ1123" s="3">
        <v>11.54</v>
      </c>
      <c r="CK1123" s="3">
        <v>11.54</v>
      </c>
      <c r="CL1123" s="1" t="s">
        <v>137</v>
      </c>
      <c r="CM1123" s="1" t="s">
        <v>138</v>
      </c>
      <c r="CN1123" s="1" t="s">
        <v>139</v>
      </c>
      <c r="CP1123" s="1" t="s">
        <v>112</v>
      </c>
      <c r="CQ1123" s="1" t="s">
        <v>111</v>
      </c>
      <c r="CR1123" s="1" t="s">
        <v>112</v>
      </c>
      <c r="CS1123" s="1" t="s">
        <v>111</v>
      </c>
      <c r="CT1123" s="1" t="s">
        <v>138</v>
      </c>
      <c r="CU1123" s="1" t="s">
        <v>111</v>
      </c>
      <c r="CV1123" s="1" t="s">
        <v>138</v>
      </c>
      <c r="CW1123" s="1" t="s">
        <v>138</v>
      </c>
      <c r="CX1123" s="1">
        <v>16704837107</v>
      </c>
      <c r="CY1123" s="1" t="s">
        <v>8180</v>
      </c>
      <c r="CZ1123" s="1" t="s">
        <v>138</v>
      </c>
      <c r="DA1123" s="1" t="s">
        <v>111</v>
      </c>
      <c r="DB1123" s="1" t="s">
        <v>112</v>
      </c>
      <c r="DC1123" s="1" t="s">
        <v>13170</v>
      </c>
      <c r="DD1123" s="1" t="s">
        <v>13171</v>
      </c>
      <c r="DF1123" s="1" t="s">
        <v>13172</v>
      </c>
      <c r="DG1123" s="1" t="s">
        <v>8180</v>
      </c>
    </row>
    <row r="1124" spans="1:111" ht="15.6" customHeight="1" x14ac:dyDescent="0.25">
      <c r="A1124" s="1" t="s">
        <v>13173</v>
      </c>
      <c r="B1124" s="1" t="s">
        <v>238</v>
      </c>
      <c r="C1124" s="2">
        <v>44350.781356481479</v>
      </c>
      <c r="D1124" s="2">
        <v>44386</v>
      </c>
      <c r="E1124" s="1" t="s">
        <v>180</v>
      </c>
      <c r="G1124" s="1" t="s">
        <v>112</v>
      </c>
      <c r="H1124" s="1" t="s">
        <v>112</v>
      </c>
      <c r="I1124" s="1" t="s">
        <v>112</v>
      </c>
      <c r="J1124" s="1" t="s">
        <v>3820</v>
      </c>
      <c r="K1124" s="1" t="s">
        <v>3821</v>
      </c>
      <c r="L1124" s="1" t="s">
        <v>3822</v>
      </c>
      <c r="M1124" s="1" t="s">
        <v>167</v>
      </c>
      <c r="N1124" s="1" t="s">
        <v>339</v>
      </c>
      <c r="O1124" s="1" t="s">
        <v>117</v>
      </c>
      <c r="P1124" s="9">
        <v>96950</v>
      </c>
      <c r="Q1124" s="1" t="s">
        <v>118</v>
      </c>
      <c r="S1124" s="1">
        <v>16702331530</v>
      </c>
      <c r="U1124" s="1">
        <v>31181</v>
      </c>
      <c r="V1124" s="1" t="s">
        <v>119</v>
      </c>
      <c r="X1124" s="1" t="s">
        <v>3823</v>
      </c>
      <c r="Y1124" s="1" t="s">
        <v>3824</v>
      </c>
      <c r="Z1124" s="1" t="s">
        <v>168</v>
      </c>
      <c r="AA1124" s="1" t="s">
        <v>3825</v>
      </c>
      <c r="AB1124" s="1" t="s">
        <v>3822</v>
      </c>
      <c r="AC1124" s="1" t="s">
        <v>167</v>
      </c>
      <c r="AD1124" s="1" t="s">
        <v>339</v>
      </c>
      <c r="AE1124" s="1" t="s">
        <v>117</v>
      </c>
      <c r="AF1124" s="9">
        <v>96950</v>
      </c>
      <c r="AG1124" s="1" t="s">
        <v>118</v>
      </c>
      <c r="AH1124" s="1" t="s">
        <v>168</v>
      </c>
      <c r="AI1124" s="1">
        <v>16702331530</v>
      </c>
      <c r="AK1124" s="1" t="s">
        <v>3826</v>
      </c>
      <c r="BC1124" s="1" t="str">
        <f>"51-3011.00"</f>
        <v>51-3011.00</v>
      </c>
      <c r="BD1124" s="1" t="s">
        <v>1079</v>
      </c>
      <c r="BE1124" s="1" t="s">
        <v>8051</v>
      </c>
      <c r="BF1124" s="1" t="s">
        <v>1079</v>
      </c>
      <c r="BG1124" s="1">
        <v>4</v>
      </c>
      <c r="BH1124" s="1">
        <v>4</v>
      </c>
      <c r="BI1124" s="2">
        <v>44470</v>
      </c>
      <c r="BJ1124" s="2">
        <v>44834</v>
      </c>
      <c r="BK1124" s="2">
        <v>44470</v>
      </c>
      <c r="BL1124" s="2">
        <v>44834</v>
      </c>
      <c r="BM1124" s="1">
        <v>35</v>
      </c>
      <c r="BN1124" s="1">
        <v>0</v>
      </c>
      <c r="BO1124" s="1">
        <v>6</v>
      </c>
      <c r="BP1124" s="1">
        <v>6</v>
      </c>
      <c r="BQ1124" s="1">
        <v>6</v>
      </c>
      <c r="BR1124" s="1">
        <v>5</v>
      </c>
      <c r="BS1124" s="1">
        <v>6</v>
      </c>
      <c r="BT1124" s="1">
        <v>6</v>
      </c>
      <c r="BU1124" s="1" t="str">
        <f>"5:30 AM"</f>
        <v>5:30 AM</v>
      </c>
      <c r="BV1124" s="1" t="str">
        <f>"3:00 PM"</f>
        <v>3:00 PM</v>
      </c>
      <c r="BW1124" s="1" t="s">
        <v>135</v>
      </c>
      <c r="BX1124" s="1">
        <v>0</v>
      </c>
      <c r="BY1124" s="1">
        <v>12</v>
      </c>
      <c r="BZ1124" s="1" t="s">
        <v>112</v>
      </c>
      <c r="CB1124" s="4" t="s">
        <v>13174</v>
      </c>
      <c r="CC1124" s="1" t="s">
        <v>3822</v>
      </c>
      <c r="CD1124" s="1" t="s">
        <v>167</v>
      </c>
      <c r="CE1124" s="1" t="s">
        <v>339</v>
      </c>
      <c r="CF1124" s="1" t="s">
        <v>117</v>
      </c>
      <c r="CG1124" s="1">
        <v>96950</v>
      </c>
      <c r="CH1124" s="3">
        <v>7.9</v>
      </c>
      <c r="CI1124" s="3">
        <v>7.9</v>
      </c>
      <c r="CJ1124" s="3">
        <v>11.85</v>
      </c>
      <c r="CK1124" s="3">
        <v>11.85</v>
      </c>
      <c r="CL1124" s="1" t="s">
        <v>137</v>
      </c>
      <c r="CM1124" s="1" t="s">
        <v>138</v>
      </c>
      <c r="CN1124" s="1" t="s">
        <v>139</v>
      </c>
      <c r="CP1124" s="1" t="s">
        <v>112</v>
      </c>
      <c r="CQ1124" s="1" t="s">
        <v>111</v>
      </c>
      <c r="CR1124" s="1" t="s">
        <v>112</v>
      </c>
      <c r="CS1124" s="1" t="s">
        <v>111</v>
      </c>
      <c r="CT1124" s="1" t="s">
        <v>138</v>
      </c>
      <c r="CU1124" s="1" t="s">
        <v>111</v>
      </c>
      <c r="CV1124" s="1" t="s">
        <v>138</v>
      </c>
      <c r="CW1124" s="1" t="s">
        <v>3830</v>
      </c>
      <c r="CX1124" s="1">
        <v>16702331530</v>
      </c>
      <c r="CY1124" s="1" t="s">
        <v>3826</v>
      </c>
      <c r="CZ1124" s="1" t="s">
        <v>3831</v>
      </c>
      <c r="DA1124" s="1" t="s">
        <v>111</v>
      </c>
      <c r="DB1124" s="1" t="s">
        <v>112</v>
      </c>
      <c r="DC1124" s="1" t="s">
        <v>3823</v>
      </c>
      <c r="DD1124" s="1" t="s">
        <v>3824</v>
      </c>
      <c r="DE1124" s="1" t="s">
        <v>168</v>
      </c>
    </row>
    <row r="1125" spans="1:111" ht="15.6" customHeight="1" x14ac:dyDescent="0.25">
      <c r="A1125" s="1" t="s">
        <v>13179</v>
      </c>
      <c r="B1125" s="1" t="s">
        <v>238</v>
      </c>
      <c r="C1125" s="2">
        <v>44305.007801157408</v>
      </c>
      <c r="D1125" s="2">
        <v>44341</v>
      </c>
      <c r="E1125" s="1" t="s">
        <v>180</v>
      </c>
      <c r="G1125" s="1" t="s">
        <v>112</v>
      </c>
      <c r="H1125" s="1" t="s">
        <v>112</v>
      </c>
      <c r="I1125" s="1" t="s">
        <v>112</v>
      </c>
      <c r="J1125" s="1" t="s">
        <v>13180</v>
      </c>
      <c r="L1125" s="1" t="s">
        <v>8620</v>
      </c>
      <c r="M1125" s="1" t="s">
        <v>2136</v>
      </c>
      <c r="N1125" s="1" t="s">
        <v>167</v>
      </c>
      <c r="O1125" s="1" t="s">
        <v>117</v>
      </c>
      <c r="P1125" s="9">
        <v>96950</v>
      </c>
      <c r="Q1125" s="1" t="s">
        <v>118</v>
      </c>
      <c r="R1125" s="1" t="s">
        <v>1856</v>
      </c>
      <c r="S1125" s="1">
        <v>16702352653</v>
      </c>
      <c r="T1125" s="1">
        <v>324</v>
      </c>
      <c r="U1125" s="1">
        <v>424820</v>
      </c>
      <c r="V1125" s="1" t="s">
        <v>119</v>
      </c>
      <c r="X1125" s="1" t="s">
        <v>2138</v>
      </c>
      <c r="Y1125" s="1" t="s">
        <v>2139</v>
      </c>
      <c r="Z1125" s="1" t="s">
        <v>2140</v>
      </c>
      <c r="AA1125" s="1" t="s">
        <v>2141</v>
      </c>
      <c r="AB1125" s="1" t="s">
        <v>2136</v>
      </c>
      <c r="AD1125" s="1" t="s">
        <v>116</v>
      </c>
      <c r="AE1125" s="1" t="s">
        <v>117</v>
      </c>
      <c r="AF1125" s="9">
        <v>96950</v>
      </c>
      <c r="AG1125" s="1" t="s">
        <v>118</v>
      </c>
      <c r="AH1125" s="1" t="s">
        <v>1856</v>
      </c>
      <c r="AI1125" s="1">
        <v>16702352653</v>
      </c>
      <c r="AJ1125" s="1">
        <v>324</v>
      </c>
      <c r="AK1125" s="1" t="s">
        <v>2148</v>
      </c>
      <c r="BC1125" s="1" t="str">
        <f>"49-3023.01"</f>
        <v>49-3023.01</v>
      </c>
      <c r="BD1125" s="1" t="s">
        <v>608</v>
      </c>
      <c r="BE1125" s="1" t="s">
        <v>13181</v>
      </c>
      <c r="BF1125" s="1" t="s">
        <v>2691</v>
      </c>
      <c r="BG1125" s="1">
        <v>1</v>
      </c>
      <c r="BH1125" s="1">
        <v>1</v>
      </c>
      <c r="BI1125" s="2">
        <v>44332</v>
      </c>
      <c r="BJ1125" s="2">
        <v>44696</v>
      </c>
      <c r="BK1125" s="2">
        <v>44341</v>
      </c>
      <c r="BL1125" s="2">
        <v>44696</v>
      </c>
      <c r="BM1125" s="1">
        <v>35</v>
      </c>
      <c r="BN1125" s="1">
        <v>0</v>
      </c>
      <c r="BO1125" s="1">
        <v>7</v>
      </c>
      <c r="BP1125" s="1">
        <v>7</v>
      </c>
      <c r="BQ1125" s="1">
        <v>7</v>
      </c>
      <c r="BR1125" s="1">
        <v>7</v>
      </c>
      <c r="BS1125" s="1">
        <v>7</v>
      </c>
      <c r="BT1125" s="1">
        <v>0</v>
      </c>
      <c r="BU1125" s="1" t="str">
        <f>"8:00 AM"</f>
        <v>8:00 AM</v>
      </c>
      <c r="BV1125" s="1" t="str">
        <f>"4:00 PM"</f>
        <v>4:00 PM</v>
      </c>
      <c r="BW1125" s="1" t="s">
        <v>230</v>
      </c>
      <c r="BX1125" s="1">
        <v>0</v>
      </c>
      <c r="BY1125" s="1">
        <v>12</v>
      </c>
      <c r="BZ1125" s="1" t="s">
        <v>112</v>
      </c>
      <c r="CA1125" s="1">
        <v>0</v>
      </c>
      <c r="CB1125" s="1" t="s">
        <v>13182</v>
      </c>
      <c r="CC1125" s="1" t="s">
        <v>8620</v>
      </c>
      <c r="CD1125" s="1" t="s">
        <v>2136</v>
      </c>
      <c r="CE1125" s="1" t="s">
        <v>167</v>
      </c>
      <c r="CF1125" s="1" t="s">
        <v>117</v>
      </c>
      <c r="CG1125" s="1">
        <v>96950</v>
      </c>
      <c r="CH1125" s="3">
        <v>8.75</v>
      </c>
      <c r="CI1125" s="3">
        <v>9</v>
      </c>
      <c r="CJ1125" s="3">
        <v>13.12</v>
      </c>
      <c r="CK1125" s="3">
        <v>13.5</v>
      </c>
      <c r="CL1125" s="1" t="s">
        <v>137</v>
      </c>
      <c r="CM1125" s="1" t="s">
        <v>138</v>
      </c>
      <c r="CN1125" s="1" t="s">
        <v>139</v>
      </c>
      <c r="CP1125" s="1" t="s">
        <v>112</v>
      </c>
      <c r="CQ1125" s="1" t="s">
        <v>111</v>
      </c>
      <c r="CR1125" s="1" t="s">
        <v>112</v>
      </c>
      <c r="CS1125" s="1" t="s">
        <v>111</v>
      </c>
      <c r="CT1125" s="1" t="s">
        <v>138</v>
      </c>
      <c r="CU1125" s="1" t="s">
        <v>111</v>
      </c>
      <c r="CV1125" s="1" t="s">
        <v>138</v>
      </c>
      <c r="CW1125" s="1" t="s">
        <v>13183</v>
      </c>
      <c r="CX1125" s="1">
        <v>16702352653</v>
      </c>
      <c r="CY1125" s="1" t="s">
        <v>2148</v>
      </c>
      <c r="CZ1125" s="1" t="s">
        <v>380</v>
      </c>
      <c r="DA1125" s="1" t="s">
        <v>111</v>
      </c>
      <c r="DB1125" s="1" t="s">
        <v>112</v>
      </c>
    </row>
    <row r="1126" spans="1:111" ht="15.6" customHeight="1" x14ac:dyDescent="0.25">
      <c r="A1126" s="1" t="s">
        <v>13184</v>
      </c>
      <c r="B1126" s="1" t="s">
        <v>238</v>
      </c>
      <c r="C1126" s="2">
        <v>44295.938226851853</v>
      </c>
      <c r="D1126" s="2">
        <v>44351</v>
      </c>
      <c r="E1126" s="1" t="s">
        <v>110</v>
      </c>
      <c r="F1126" s="2">
        <v>44468.833333333336</v>
      </c>
      <c r="G1126" s="1" t="s">
        <v>112</v>
      </c>
      <c r="H1126" s="1" t="s">
        <v>112</v>
      </c>
      <c r="I1126" s="1" t="s">
        <v>112</v>
      </c>
      <c r="J1126" s="1" t="s">
        <v>13185</v>
      </c>
      <c r="K1126" s="1" t="s">
        <v>13186</v>
      </c>
      <c r="L1126" s="1" t="s">
        <v>397</v>
      </c>
      <c r="M1126" s="1" t="s">
        <v>13187</v>
      </c>
      <c r="N1126" s="1" t="s">
        <v>116</v>
      </c>
      <c r="O1126" s="1" t="s">
        <v>117</v>
      </c>
      <c r="P1126" s="9">
        <v>96950</v>
      </c>
      <c r="Q1126" s="1" t="s">
        <v>118</v>
      </c>
      <c r="R1126" s="1" t="s">
        <v>138</v>
      </c>
      <c r="S1126" s="1">
        <v>16702332298</v>
      </c>
      <c r="U1126" s="1">
        <v>722511</v>
      </c>
      <c r="V1126" s="1" t="s">
        <v>119</v>
      </c>
      <c r="X1126" s="1" t="s">
        <v>370</v>
      </c>
      <c r="Y1126" s="1" t="s">
        <v>371</v>
      </c>
      <c r="Z1126" s="1" t="s">
        <v>372</v>
      </c>
      <c r="AA1126" s="1" t="s">
        <v>1184</v>
      </c>
      <c r="AB1126" s="1" t="s">
        <v>368</v>
      </c>
      <c r="AC1126" s="1" t="s">
        <v>1185</v>
      </c>
      <c r="AD1126" s="1" t="s">
        <v>116</v>
      </c>
      <c r="AE1126" s="1" t="s">
        <v>117</v>
      </c>
      <c r="AF1126" s="9">
        <v>96950</v>
      </c>
      <c r="AG1126" s="1" t="s">
        <v>118</v>
      </c>
      <c r="AH1126" s="1" t="s">
        <v>138</v>
      </c>
      <c r="AI1126" s="1">
        <v>16702346278</v>
      </c>
      <c r="AK1126" s="1" t="s">
        <v>1186</v>
      </c>
      <c r="BC1126" s="1" t="str">
        <f>"35-2014.00"</f>
        <v>35-2014.00</v>
      </c>
      <c r="BD1126" s="1" t="s">
        <v>152</v>
      </c>
      <c r="BE1126" s="1" t="s">
        <v>13188</v>
      </c>
      <c r="BF1126" s="1" t="s">
        <v>13189</v>
      </c>
      <c r="BG1126" s="1">
        <v>1</v>
      </c>
      <c r="BH1126" s="1">
        <v>1</v>
      </c>
      <c r="BI1126" s="2">
        <v>44470</v>
      </c>
      <c r="BJ1126" s="2">
        <v>44834</v>
      </c>
      <c r="BK1126" s="2">
        <v>44470</v>
      </c>
      <c r="BL1126" s="2">
        <v>44834</v>
      </c>
      <c r="BM1126" s="1">
        <v>35</v>
      </c>
      <c r="BN1126" s="1">
        <v>7</v>
      </c>
      <c r="BO1126" s="1">
        <v>7</v>
      </c>
      <c r="BP1126" s="1">
        <v>0</v>
      </c>
      <c r="BQ1126" s="1">
        <v>7</v>
      </c>
      <c r="BR1126" s="1">
        <v>7</v>
      </c>
      <c r="BS1126" s="1">
        <v>0</v>
      </c>
      <c r="BT1126" s="1">
        <v>7</v>
      </c>
      <c r="BU1126" s="1" t="str">
        <f>"10:00 AM"</f>
        <v>10:00 AM</v>
      </c>
      <c r="BV1126" s="1" t="str">
        <f>"9:00 PM"</f>
        <v>9:00 PM</v>
      </c>
      <c r="BW1126" s="1" t="s">
        <v>135</v>
      </c>
      <c r="BX1126" s="1">
        <v>0</v>
      </c>
      <c r="BY1126" s="1">
        <v>12</v>
      </c>
      <c r="BZ1126" s="1" t="s">
        <v>112</v>
      </c>
      <c r="CA1126" s="1">
        <v>0</v>
      </c>
      <c r="CB1126" s="1" t="s">
        <v>13190</v>
      </c>
      <c r="CC1126" s="1" t="s">
        <v>5299</v>
      </c>
      <c r="CD1126" s="1" t="s">
        <v>1197</v>
      </c>
      <c r="CE1126" s="1" t="s">
        <v>116</v>
      </c>
      <c r="CF1126" s="1" t="s">
        <v>117</v>
      </c>
      <c r="CG1126" s="1">
        <v>96950</v>
      </c>
      <c r="CH1126" s="3">
        <v>8.68</v>
      </c>
      <c r="CI1126" s="3">
        <v>9.25</v>
      </c>
      <c r="CJ1126" s="3">
        <v>13.02</v>
      </c>
      <c r="CK1126" s="3">
        <v>13.88</v>
      </c>
      <c r="CL1126" s="1" t="s">
        <v>137</v>
      </c>
      <c r="CM1126" s="1" t="s">
        <v>138</v>
      </c>
      <c r="CN1126" s="1" t="s">
        <v>139</v>
      </c>
      <c r="CP1126" s="1" t="s">
        <v>112</v>
      </c>
      <c r="CQ1126" s="1" t="s">
        <v>111</v>
      </c>
      <c r="CR1126" s="1" t="s">
        <v>112</v>
      </c>
      <c r="CS1126" s="1" t="s">
        <v>111</v>
      </c>
      <c r="CT1126" s="1" t="s">
        <v>138</v>
      </c>
      <c r="CU1126" s="1" t="s">
        <v>111</v>
      </c>
      <c r="CV1126" s="1" t="s">
        <v>138</v>
      </c>
      <c r="CW1126" s="1" t="s">
        <v>138</v>
      </c>
      <c r="CX1126" s="1">
        <v>16702332298</v>
      </c>
      <c r="CY1126" s="1" t="s">
        <v>13191</v>
      </c>
      <c r="CZ1126" s="1" t="s">
        <v>380</v>
      </c>
      <c r="DA1126" s="1" t="s">
        <v>111</v>
      </c>
      <c r="DB1126" s="1" t="s">
        <v>112</v>
      </c>
    </row>
    <row r="1127" spans="1:111" ht="15.6" customHeight="1" x14ac:dyDescent="0.25">
      <c r="A1127" s="1" t="s">
        <v>13196</v>
      </c>
      <c r="B1127" s="1" t="s">
        <v>238</v>
      </c>
      <c r="C1127" s="2">
        <v>44322.534603587963</v>
      </c>
      <c r="D1127" s="2">
        <v>44356</v>
      </c>
      <c r="E1127" s="1" t="s">
        <v>110</v>
      </c>
      <c r="F1127" s="2">
        <v>44468.833333333336</v>
      </c>
      <c r="G1127" s="1" t="s">
        <v>112</v>
      </c>
      <c r="H1127" s="1" t="s">
        <v>112</v>
      </c>
      <c r="I1127" s="1" t="s">
        <v>112</v>
      </c>
      <c r="J1127" s="1" t="s">
        <v>13197</v>
      </c>
      <c r="K1127" s="1" t="s">
        <v>13198</v>
      </c>
      <c r="L1127" s="1" t="s">
        <v>13199</v>
      </c>
      <c r="M1127" s="1" t="s">
        <v>138</v>
      </c>
      <c r="N1127" s="1" t="s">
        <v>1759</v>
      </c>
      <c r="O1127" s="1" t="s">
        <v>117</v>
      </c>
      <c r="P1127" s="9">
        <v>96952</v>
      </c>
      <c r="Q1127" s="1" t="s">
        <v>118</v>
      </c>
      <c r="R1127" s="1" t="s">
        <v>242</v>
      </c>
      <c r="S1127" s="1">
        <v>16704333735</v>
      </c>
      <c r="U1127" s="1">
        <v>4451</v>
      </c>
      <c r="V1127" s="1" t="s">
        <v>119</v>
      </c>
      <c r="X1127" s="1" t="s">
        <v>6542</v>
      </c>
      <c r="Y1127" s="1" t="s">
        <v>6543</v>
      </c>
      <c r="AA1127" s="1" t="s">
        <v>245</v>
      </c>
      <c r="AB1127" s="1" t="s">
        <v>13199</v>
      </c>
      <c r="AC1127" s="1" t="s">
        <v>138</v>
      </c>
      <c r="AD1127" s="1" t="s">
        <v>1759</v>
      </c>
      <c r="AE1127" s="1" t="s">
        <v>117</v>
      </c>
      <c r="AF1127" s="9">
        <v>96952</v>
      </c>
      <c r="AG1127" s="1" t="s">
        <v>118</v>
      </c>
      <c r="AH1127" s="1" t="s">
        <v>242</v>
      </c>
      <c r="AI1127" s="1">
        <v>16704333735</v>
      </c>
      <c r="AK1127" s="1" t="s">
        <v>13200</v>
      </c>
      <c r="BC1127" s="1" t="str">
        <f>"11-1021.00"</f>
        <v>11-1021.00</v>
      </c>
      <c r="BD1127" s="1" t="s">
        <v>248</v>
      </c>
      <c r="BE1127" s="1" t="s">
        <v>13201</v>
      </c>
      <c r="BF1127" s="1" t="s">
        <v>8974</v>
      </c>
      <c r="BG1127" s="1">
        <v>1</v>
      </c>
      <c r="BH1127" s="1">
        <v>1</v>
      </c>
      <c r="BI1127" s="2">
        <v>44470</v>
      </c>
      <c r="BJ1127" s="2">
        <v>44834</v>
      </c>
      <c r="BK1127" s="2">
        <v>44470</v>
      </c>
      <c r="BL1127" s="2">
        <v>44834</v>
      </c>
      <c r="BM1127" s="1">
        <v>35</v>
      </c>
      <c r="BN1127" s="1">
        <v>0</v>
      </c>
      <c r="BO1127" s="1">
        <v>7</v>
      </c>
      <c r="BP1127" s="1">
        <v>7</v>
      </c>
      <c r="BQ1127" s="1">
        <v>7</v>
      </c>
      <c r="BR1127" s="1">
        <v>7</v>
      </c>
      <c r="BS1127" s="1">
        <v>7</v>
      </c>
      <c r="BT1127" s="1">
        <v>0</v>
      </c>
      <c r="BU1127" s="1" t="str">
        <f>"9:00 AM"</f>
        <v>9:00 AM</v>
      </c>
      <c r="BV1127" s="1" t="str">
        <f>"5:00 PM"</f>
        <v>5:00 PM</v>
      </c>
      <c r="BW1127" s="1" t="s">
        <v>135</v>
      </c>
      <c r="BX1127" s="1">
        <v>0</v>
      </c>
      <c r="BY1127" s="1">
        <v>36</v>
      </c>
      <c r="BZ1127" s="1" t="s">
        <v>111</v>
      </c>
      <c r="CA1127" s="1">
        <v>4</v>
      </c>
      <c r="CB1127" s="4" t="s">
        <v>13202</v>
      </c>
      <c r="CC1127" s="1" t="s">
        <v>13199</v>
      </c>
      <c r="CD1127" s="1" t="s">
        <v>138</v>
      </c>
      <c r="CE1127" s="1" t="s">
        <v>1759</v>
      </c>
      <c r="CF1127" s="1" t="s">
        <v>117</v>
      </c>
      <c r="CG1127" s="1">
        <v>96952</v>
      </c>
      <c r="CH1127" s="3">
        <v>22.55</v>
      </c>
      <c r="CI1127" s="3">
        <v>22.55</v>
      </c>
      <c r="CL1127" s="1" t="s">
        <v>137</v>
      </c>
      <c r="CM1127" s="1" t="s">
        <v>13203</v>
      </c>
      <c r="CN1127" s="1" t="s">
        <v>139</v>
      </c>
      <c r="CP1127" s="1" t="s">
        <v>112</v>
      </c>
      <c r="CQ1127" s="1" t="s">
        <v>111</v>
      </c>
      <c r="CR1127" s="1" t="s">
        <v>112</v>
      </c>
      <c r="CS1127" s="1" t="s">
        <v>112</v>
      </c>
      <c r="CT1127" s="1" t="s">
        <v>138</v>
      </c>
      <c r="CU1127" s="1" t="s">
        <v>111</v>
      </c>
      <c r="CV1127" s="1" t="s">
        <v>138</v>
      </c>
      <c r="CW1127" s="1" t="s">
        <v>11143</v>
      </c>
      <c r="CX1127" s="1">
        <v>16704333735</v>
      </c>
      <c r="CY1127" s="1" t="s">
        <v>13204</v>
      </c>
      <c r="CZ1127" s="1" t="s">
        <v>138</v>
      </c>
      <c r="DA1127" s="1" t="s">
        <v>111</v>
      </c>
      <c r="DB1127" s="1" t="s">
        <v>112</v>
      </c>
    </row>
    <row r="1128" spans="1:111" ht="15.6" customHeight="1" x14ac:dyDescent="0.25">
      <c r="A1128" s="1" t="s">
        <v>13205</v>
      </c>
      <c r="B1128" s="1" t="s">
        <v>238</v>
      </c>
      <c r="C1128" s="2">
        <v>44292.999569907406</v>
      </c>
      <c r="D1128" s="2">
        <v>44333</v>
      </c>
      <c r="E1128" s="1" t="s">
        <v>180</v>
      </c>
      <c r="G1128" s="1" t="s">
        <v>112</v>
      </c>
      <c r="H1128" s="1" t="s">
        <v>112</v>
      </c>
      <c r="I1128" s="1" t="s">
        <v>112</v>
      </c>
      <c r="J1128" s="1" t="s">
        <v>12693</v>
      </c>
      <c r="L1128" s="1" t="s">
        <v>13206</v>
      </c>
      <c r="M1128" s="1" t="s">
        <v>12695</v>
      </c>
      <c r="N1128" s="1" t="s">
        <v>116</v>
      </c>
      <c r="O1128" s="1" t="s">
        <v>117</v>
      </c>
      <c r="P1128" s="9">
        <v>96950</v>
      </c>
      <c r="Q1128" s="1" t="s">
        <v>118</v>
      </c>
      <c r="S1128" s="1">
        <v>16702341667</v>
      </c>
      <c r="U1128" s="1">
        <v>56152</v>
      </c>
      <c r="V1128" s="1" t="s">
        <v>119</v>
      </c>
      <c r="X1128" s="1" t="s">
        <v>385</v>
      </c>
      <c r="Y1128" s="1" t="s">
        <v>5043</v>
      </c>
      <c r="Z1128" s="1" t="s">
        <v>5044</v>
      </c>
      <c r="AA1128" s="1" t="s">
        <v>387</v>
      </c>
      <c r="AB1128" s="1" t="s">
        <v>13207</v>
      </c>
      <c r="AC1128" s="1" t="s">
        <v>13208</v>
      </c>
      <c r="AD1128" s="1" t="s">
        <v>116</v>
      </c>
      <c r="AE1128" s="1" t="s">
        <v>117</v>
      </c>
      <c r="AF1128" s="9">
        <v>96950</v>
      </c>
      <c r="AG1128" s="1" t="s">
        <v>118</v>
      </c>
      <c r="AI1128" s="1">
        <v>16702341667</v>
      </c>
      <c r="AK1128" s="1" t="s">
        <v>12697</v>
      </c>
      <c r="BC1128" s="1" t="str">
        <f>"39-7011.00"</f>
        <v>39-7011.00</v>
      </c>
      <c r="BD1128" s="1" t="s">
        <v>1435</v>
      </c>
      <c r="BE1128" s="1" t="s">
        <v>13209</v>
      </c>
      <c r="BF1128" s="1" t="s">
        <v>3755</v>
      </c>
      <c r="BG1128" s="1">
        <v>4</v>
      </c>
      <c r="BH1128" s="1">
        <v>4</v>
      </c>
      <c r="BI1128" s="2">
        <v>44411</v>
      </c>
      <c r="BJ1128" s="2">
        <v>44775</v>
      </c>
      <c r="BK1128" s="2">
        <v>44411</v>
      </c>
      <c r="BL1128" s="2">
        <v>44775</v>
      </c>
      <c r="BM1128" s="1">
        <v>40</v>
      </c>
      <c r="BN1128" s="1">
        <v>0</v>
      </c>
      <c r="BO1128" s="1">
        <v>8</v>
      </c>
      <c r="BP1128" s="1">
        <v>8</v>
      </c>
      <c r="BQ1128" s="1">
        <v>8</v>
      </c>
      <c r="BR1128" s="1">
        <v>8</v>
      </c>
      <c r="BS1128" s="1">
        <v>8</v>
      </c>
      <c r="BT1128" s="1">
        <v>0</v>
      </c>
      <c r="BU1128" s="1" t="str">
        <f>"9:00 AM"</f>
        <v>9:00 AM</v>
      </c>
      <c r="BV1128" s="1" t="str">
        <f>"6:00 PM"</f>
        <v>6:00 PM</v>
      </c>
      <c r="BW1128" s="1" t="s">
        <v>135</v>
      </c>
      <c r="BX1128" s="1">
        <v>0</v>
      </c>
      <c r="BY1128" s="1">
        <v>24</v>
      </c>
      <c r="BZ1128" s="1" t="s">
        <v>112</v>
      </c>
      <c r="CA1128" s="1">
        <v>0</v>
      </c>
      <c r="CB1128" s="1" t="s">
        <v>13210</v>
      </c>
      <c r="CC1128" s="1" t="s">
        <v>13206</v>
      </c>
      <c r="CD1128" s="1" t="s">
        <v>12695</v>
      </c>
      <c r="CE1128" s="1" t="s">
        <v>116</v>
      </c>
      <c r="CF1128" s="1" t="s">
        <v>117</v>
      </c>
      <c r="CG1128" s="1">
        <v>96950</v>
      </c>
      <c r="CH1128" s="3">
        <v>12.14</v>
      </c>
      <c r="CI1128" s="3">
        <v>12.14</v>
      </c>
      <c r="CJ1128" s="3">
        <v>18.21</v>
      </c>
      <c r="CK1128" s="3">
        <v>18.21</v>
      </c>
      <c r="CL1128" s="1" t="s">
        <v>137</v>
      </c>
      <c r="CN1128" s="1" t="s">
        <v>139</v>
      </c>
      <c r="CP1128" s="1" t="s">
        <v>112</v>
      </c>
      <c r="CQ1128" s="1" t="s">
        <v>111</v>
      </c>
      <c r="CR1128" s="1" t="s">
        <v>112</v>
      </c>
      <c r="CS1128" s="1" t="s">
        <v>111</v>
      </c>
      <c r="CT1128" s="1" t="s">
        <v>138</v>
      </c>
      <c r="CU1128" s="1" t="s">
        <v>111</v>
      </c>
      <c r="CV1128" s="1" t="s">
        <v>138</v>
      </c>
      <c r="CW1128" s="1" t="s">
        <v>7988</v>
      </c>
      <c r="CX1128" s="1">
        <v>16702341667</v>
      </c>
      <c r="CY1128" s="1" t="s">
        <v>12697</v>
      </c>
      <c r="CZ1128" s="1" t="s">
        <v>138</v>
      </c>
      <c r="DA1128" s="1" t="s">
        <v>111</v>
      </c>
      <c r="DB1128" s="1" t="s">
        <v>112</v>
      </c>
    </row>
    <row r="1129" spans="1:111" ht="15.6" customHeight="1" x14ac:dyDescent="0.25">
      <c r="A1129" s="1" t="s">
        <v>13211</v>
      </c>
      <c r="B1129" s="1" t="s">
        <v>238</v>
      </c>
      <c r="C1129" s="2">
        <v>44310.385017592591</v>
      </c>
      <c r="D1129" s="2">
        <v>44342</v>
      </c>
      <c r="E1129" s="1" t="s">
        <v>110</v>
      </c>
      <c r="F1129" s="2">
        <v>44468.833333333336</v>
      </c>
      <c r="G1129" s="1" t="s">
        <v>112</v>
      </c>
      <c r="H1129" s="1" t="s">
        <v>111</v>
      </c>
      <c r="I1129" s="1" t="s">
        <v>112</v>
      </c>
      <c r="J1129" s="1" t="s">
        <v>7387</v>
      </c>
      <c r="K1129" s="1" t="s">
        <v>13212</v>
      </c>
      <c r="L1129" s="1" t="s">
        <v>7390</v>
      </c>
      <c r="M1129" s="1" t="s">
        <v>7397</v>
      </c>
      <c r="N1129" s="1" t="s">
        <v>116</v>
      </c>
      <c r="O1129" s="1" t="s">
        <v>117</v>
      </c>
      <c r="P1129" s="9">
        <v>96950</v>
      </c>
      <c r="Q1129" s="1" t="s">
        <v>118</v>
      </c>
      <c r="S1129" s="1">
        <v>16702337461</v>
      </c>
      <c r="U1129" s="1">
        <v>56132</v>
      </c>
      <c r="V1129" s="1" t="s">
        <v>119</v>
      </c>
      <c r="X1129" s="1" t="s">
        <v>671</v>
      </c>
      <c r="Y1129" s="1" t="s">
        <v>7391</v>
      </c>
      <c r="Z1129" s="1" t="s">
        <v>7392</v>
      </c>
      <c r="AA1129" s="1" t="s">
        <v>2311</v>
      </c>
      <c r="AB1129" s="1" t="s">
        <v>669</v>
      </c>
      <c r="AC1129" s="1" t="s">
        <v>7390</v>
      </c>
      <c r="AD1129" s="1" t="s">
        <v>116</v>
      </c>
      <c r="AE1129" s="1" t="s">
        <v>117</v>
      </c>
      <c r="AF1129" s="9">
        <v>96950</v>
      </c>
      <c r="AG1129" s="1" t="s">
        <v>118</v>
      </c>
      <c r="AI1129" s="1">
        <v>16702337461</v>
      </c>
      <c r="AK1129" s="1" t="s">
        <v>575</v>
      </c>
      <c r="BC1129" s="1" t="str">
        <f>"49-9071.00"</f>
        <v>49-9071.00</v>
      </c>
      <c r="BD1129" s="1" t="s">
        <v>214</v>
      </c>
      <c r="BE1129" s="1" t="s">
        <v>13213</v>
      </c>
      <c r="BF1129" s="1" t="s">
        <v>2311</v>
      </c>
      <c r="BG1129" s="1">
        <v>5</v>
      </c>
      <c r="BH1129" s="1">
        <v>5</v>
      </c>
      <c r="BI1129" s="2">
        <v>44470</v>
      </c>
      <c r="BJ1129" s="2">
        <v>44834</v>
      </c>
      <c r="BK1129" s="2">
        <v>44470</v>
      </c>
      <c r="BL1129" s="2">
        <v>44834</v>
      </c>
      <c r="BM1129" s="1">
        <v>35</v>
      </c>
      <c r="BN1129" s="1">
        <v>0</v>
      </c>
      <c r="BO1129" s="1">
        <v>7</v>
      </c>
      <c r="BP1129" s="1">
        <v>7</v>
      </c>
      <c r="BQ1129" s="1">
        <v>7</v>
      </c>
      <c r="BR1129" s="1">
        <v>7</v>
      </c>
      <c r="BS1129" s="1">
        <v>7</v>
      </c>
      <c r="BT1129" s="1">
        <v>0</v>
      </c>
      <c r="BU1129" s="1" t="str">
        <f>"9:00 AM"</f>
        <v>9:00 AM</v>
      </c>
      <c r="BV1129" s="1" t="str">
        <f>"5:00 PM"</f>
        <v>5:00 PM</v>
      </c>
      <c r="BW1129" s="1" t="s">
        <v>135</v>
      </c>
      <c r="BX1129" s="1">
        <v>0</v>
      </c>
      <c r="BY1129" s="1">
        <v>12</v>
      </c>
      <c r="BZ1129" s="1" t="s">
        <v>112</v>
      </c>
      <c r="CA1129" s="1">
        <v>0</v>
      </c>
      <c r="CB1129" s="1" t="s">
        <v>13214</v>
      </c>
      <c r="CC1129" s="1" t="s">
        <v>7390</v>
      </c>
      <c r="CD1129" s="1" t="s">
        <v>7397</v>
      </c>
      <c r="CE1129" s="1" t="s">
        <v>116</v>
      </c>
      <c r="CF1129" s="1" t="s">
        <v>117</v>
      </c>
      <c r="CG1129" s="1">
        <v>96950</v>
      </c>
      <c r="CH1129" s="3">
        <v>8.7100000000000009</v>
      </c>
      <c r="CI1129" s="3">
        <v>8.7100000000000009</v>
      </c>
      <c r="CJ1129" s="3">
        <v>13.06</v>
      </c>
      <c r="CK1129" s="3">
        <v>13.06</v>
      </c>
      <c r="CL1129" s="1" t="s">
        <v>137</v>
      </c>
      <c r="CM1129" s="1" t="s">
        <v>13215</v>
      </c>
      <c r="CN1129" s="1" t="s">
        <v>139</v>
      </c>
      <c r="CP1129" s="1" t="s">
        <v>112</v>
      </c>
      <c r="CQ1129" s="1" t="s">
        <v>111</v>
      </c>
      <c r="CR1129" s="1" t="s">
        <v>111</v>
      </c>
      <c r="CS1129" s="1" t="s">
        <v>111</v>
      </c>
      <c r="CT1129" s="1" t="s">
        <v>138</v>
      </c>
      <c r="CU1129" s="1" t="s">
        <v>111</v>
      </c>
      <c r="CV1129" s="1" t="s">
        <v>138</v>
      </c>
      <c r="CW1129" s="1" t="s">
        <v>9612</v>
      </c>
      <c r="CX1129" s="1">
        <v>16707837461</v>
      </c>
      <c r="CY1129" s="1" t="s">
        <v>575</v>
      </c>
      <c r="CZ1129" s="1" t="s">
        <v>428</v>
      </c>
      <c r="DA1129" s="1" t="s">
        <v>111</v>
      </c>
      <c r="DB1129" s="1" t="s">
        <v>112</v>
      </c>
    </row>
    <row r="1130" spans="1:111" ht="15.6" customHeight="1" x14ac:dyDescent="0.25">
      <c r="A1130" s="1" t="s">
        <v>13216</v>
      </c>
      <c r="B1130" s="1" t="s">
        <v>238</v>
      </c>
      <c r="C1130" s="2">
        <v>44292.987892708334</v>
      </c>
      <c r="D1130" s="2">
        <v>44334</v>
      </c>
      <c r="E1130" s="1" t="s">
        <v>110</v>
      </c>
      <c r="F1130" s="2">
        <v>44468.833333333336</v>
      </c>
      <c r="G1130" s="1" t="s">
        <v>112</v>
      </c>
      <c r="H1130" s="1" t="s">
        <v>112</v>
      </c>
      <c r="I1130" s="1" t="s">
        <v>112</v>
      </c>
      <c r="J1130" s="1" t="s">
        <v>6893</v>
      </c>
      <c r="K1130" s="1" t="s">
        <v>9494</v>
      </c>
      <c r="L1130" s="1" t="s">
        <v>1051</v>
      </c>
      <c r="N1130" s="1" t="s">
        <v>116</v>
      </c>
      <c r="O1130" s="1" t="s">
        <v>117</v>
      </c>
      <c r="P1130" s="9">
        <v>96950</v>
      </c>
      <c r="Q1130" s="1" t="s">
        <v>118</v>
      </c>
      <c r="S1130" s="1">
        <v>16702358778</v>
      </c>
      <c r="U1130" s="1">
        <v>812310</v>
      </c>
      <c r="V1130" s="1" t="s">
        <v>119</v>
      </c>
      <c r="X1130" s="1" t="s">
        <v>1052</v>
      </c>
      <c r="Y1130" s="1" t="s">
        <v>1053</v>
      </c>
      <c r="Z1130" s="1" t="s">
        <v>1054</v>
      </c>
      <c r="AA1130" s="1" t="s">
        <v>373</v>
      </c>
      <c r="AB1130" s="1" t="s">
        <v>9433</v>
      </c>
      <c r="AC1130" s="1" t="s">
        <v>7505</v>
      </c>
      <c r="AD1130" s="1" t="s">
        <v>116</v>
      </c>
      <c r="AE1130" s="1" t="s">
        <v>117</v>
      </c>
      <c r="AF1130" s="9">
        <v>96950</v>
      </c>
      <c r="AG1130" s="1" t="s">
        <v>118</v>
      </c>
      <c r="AH1130" s="1" t="s">
        <v>138</v>
      </c>
      <c r="AI1130" s="1">
        <v>16702358778</v>
      </c>
      <c r="AK1130" s="1" t="s">
        <v>1055</v>
      </c>
      <c r="BC1130" s="1" t="str">
        <f>"43-3031.00"</f>
        <v>43-3031.00</v>
      </c>
      <c r="BD1130" s="1" t="s">
        <v>389</v>
      </c>
      <c r="BE1130" s="1" t="s">
        <v>13217</v>
      </c>
      <c r="BF1130" s="1" t="s">
        <v>13218</v>
      </c>
      <c r="BG1130" s="1">
        <v>1</v>
      </c>
      <c r="BH1130" s="1">
        <v>1</v>
      </c>
      <c r="BI1130" s="2">
        <v>44470</v>
      </c>
      <c r="BJ1130" s="2">
        <v>44834</v>
      </c>
      <c r="BK1130" s="2">
        <v>44470</v>
      </c>
      <c r="BL1130" s="2">
        <v>44834</v>
      </c>
      <c r="BM1130" s="1">
        <v>40</v>
      </c>
      <c r="BN1130" s="1">
        <v>0</v>
      </c>
      <c r="BO1130" s="1">
        <v>8</v>
      </c>
      <c r="BP1130" s="1">
        <v>8</v>
      </c>
      <c r="BQ1130" s="1">
        <v>8</v>
      </c>
      <c r="BR1130" s="1">
        <v>8</v>
      </c>
      <c r="BS1130" s="1">
        <v>8</v>
      </c>
      <c r="BT1130" s="1">
        <v>0</v>
      </c>
      <c r="BU1130" s="1" t="str">
        <f t="shared" ref="BU1130:BU1137" si="34">"8:00 AM"</f>
        <v>8:00 AM</v>
      </c>
      <c r="BV1130" s="1" t="str">
        <f>"5:00 PM"</f>
        <v>5:00 PM</v>
      </c>
      <c r="BW1130" s="1" t="s">
        <v>135</v>
      </c>
      <c r="BX1130" s="1">
        <v>0</v>
      </c>
      <c r="BY1130" s="1">
        <v>0</v>
      </c>
      <c r="BZ1130" s="1" t="s">
        <v>112</v>
      </c>
      <c r="CA1130" s="1">
        <v>0</v>
      </c>
      <c r="CB1130" s="1" t="s">
        <v>138</v>
      </c>
      <c r="CC1130" s="1" t="s">
        <v>5666</v>
      </c>
      <c r="CE1130" s="1" t="s">
        <v>116</v>
      </c>
      <c r="CF1130" s="1" t="s">
        <v>117</v>
      </c>
      <c r="CG1130" s="1">
        <v>96950</v>
      </c>
      <c r="CH1130" s="3">
        <v>9.49</v>
      </c>
      <c r="CI1130" s="3">
        <v>9.49</v>
      </c>
      <c r="CJ1130" s="3">
        <v>14.23</v>
      </c>
      <c r="CK1130" s="3">
        <v>14.23</v>
      </c>
      <c r="CL1130" s="1" t="s">
        <v>137</v>
      </c>
      <c r="CM1130" s="1" t="s">
        <v>10432</v>
      </c>
      <c r="CN1130" s="1" t="s">
        <v>139</v>
      </c>
      <c r="CP1130" s="1" t="s">
        <v>112</v>
      </c>
      <c r="CQ1130" s="1" t="s">
        <v>111</v>
      </c>
      <c r="CR1130" s="1" t="s">
        <v>111</v>
      </c>
      <c r="CS1130" s="1" t="s">
        <v>111</v>
      </c>
      <c r="CT1130" s="1" t="s">
        <v>138</v>
      </c>
      <c r="CU1130" s="1" t="s">
        <v>111</v>
      </c>
      <c r="CV1130" s="1" t="s">
        <v>111</v>
      </c>
      <c r="CW1130" s="1" t="s">
        <v>138</v>
      </c>
      <c r="CX1130" s="1">
        <v>16702358778</v>
      </c>
      <c r="CY1130" s="1" t="s">
        <v>1055</v>
      </c>
      <c r="CZ1130" s="1" t="s">
        <v>138</v>
      </c>
      <c r="DA1130" s="1" t="s">
        <v>111</v>
      </c>
      <c r="DB1130" s="1" t="s">
        <v>112</v>
      </c>
    </row>
    <row r="1131" spans="1:111" ht="15.6" customHeight="1" x14ac:dyDescent="0.25">
      <c r="A1131" s="1" t="s">
        <v>13219</v>
      </c>
      <c r="B1131" s="1" t="s">
        <v>238</v>
      </c>
      <c r="C1131" s="2">
        <v>44331.50619537037</v>
      </c>
      <c r="D1131" s="2">
        <v>44363</v>
      </c>
      <c r="E1131" s="1" t="s">
        <v>110</v>
      </c>
      <c r="F1131" s="2">
        <v>44468.833333333336</v>
      </c>
      <c r="G1131" s="1" t="s">
        <v>112</v>
      </c>
      <c r="H1131" s="1" t="s">
        <v>112</v>
      </c>
      <c r="I1131" s="1" t="s">
        <v>112</v>
      </c>
      <c r="J1131" s="1" t="s">
        <v>10126</v>
      </c>
      <c r="K1131" s="1" t="s">
        <v>13220</v>
      </c>
      <c r="L1131" s="1" t="s">
        <v>8922</v>
      </c>
      <c r="M1131" s="1" t="s">
        <v>138</v>
      </c>
      <c r="N1131" s="1" t="s">
        <v>116</v>
      </c>
      <c r="O1131" s="1" t="s">
        <v>117</v>
      </c>
      <c r="P1131" s="9">
        <v>96950</v>
      </c>
      <c r="Q1131" s="1" t="s">
        <v>118</v>
      </c>
      <c r="R1131" s="1" t="s">
        <v>242</v>
      </c>
      <c r="S1131" s="1">
        <v>16702359168</v>
      </c>
      <c r="U1131" s="1">
        <v>44511</v>
      </c>
      <c r="V1131" s="1" t="s">
        <v>119</v>
      </c>
      <c r="X1131" s="1" t="s">
        <v>6542</v>
      </c>
      <c r="Y1131" s="1" t="s">
        <v>10129</v>
      </c>
      <c r="AA1131" s="1" t="s">
        <v>245</v>
      </c>
      <c r="AB1131" s="1" t="s">
        <v>8922</v>
      </c>
      <c r="AD1131" s="1" t="s">
        <v>116</v>
      </c>
      <c r="AE1131" s="1" t="s">
        <v>117</v>
      </c>
      <c r="AF1131" s="9">
        <v>96950</v>
      </c>
      <c r="AG1131" s="1" t="s">
        <v>118</v>
      </c>
      <c r="AH1131" s="1" t="s">
        <v>242</v>
      </c>
      <c r="AI1131" s="1">
        <v>16702359168</v>
      </c>
      <c r="AK1131" s="1" t="s">
        <v>10130</v>
      </c>
      <c r="BC1131" s="1" t="str">
        <f>"11-1021.00"</f>
        <v>11-1021.00</v>
      </c>
      <c r="BD1131" s="1" t="s">
        <v>248</v>
      </c>
      <c r="BE1131" s="1" t="s">
        <v>13221</v>
      </c>
      <c r="BF1131" s="1" t="s">
        <v>8974</v>
      </c>
      <c r="BG1131" s="1">
        <v>1</v>
      </c>
      <c r="BH1131" s="1">
        <v>1</v>
      </c>
      <c r="BI1131" s="2">
        <v>44470</v>
      </c>
      <c r="BJ1131" s="2">
        <v>44834</v>
      </c>
      <c r="BK1131" s="2">
        <v>44470</v>
      </c>
      <c r="BL1131" s="2">
        <v>44834</v>
      </c>
      <c r="BM1131" s="1">
        <v>35</v>
      </c>
      <c r="BN1131" s="1">
        <v>0</v>
      </c>
      <c r="BO1131" s="1">
        <v>7</v>
      </c>
      <c r="BP1131" s="1">
        <v>7</v>
      </c>
      <c r="BQ1131" s="1">
        <v>7</v>
      </c>
      <c r="BR1131" s="1">
        <v>7</v>
      </c>
      <c r="BS1131" s="1">
        <v>7</v>
      </c>
      <c r="BT1131" s="1">
        <v>0</v>
      </c>
      <c r="BU1131" s="1" t="str">
        <f t="shared" si="34"/>
        <v>8:00 AM</v>
      </c>
      <c r="BV1131" s="1" t="str">
        <f>"5:00 PM"</f>
        <v>5:00 PM</v>
      </c>
      <c r="BW1131" s="1" t="s">
        <v>135</v>
      </c>
      <c r="BX1131" s="1">
        <v>0</v>
      </c>
      <c r="BY1131" s="1">
        <v>36</v>
      </c>
      <c r="BZ1131" s="1" t="s">
        <v>111</v>
      </c>
      <c r="CA1131" s="1">
        <v>8</v>
      </c>
      <c r="CB1131" s="4" t="s">
        <v>13222</v>
      </c>
      <c r="CC1131" s="1" t="s">
        <v>8922</v>
      </c>
      <c r="CD1131" s="1" t="s">
        <v>138</v>
      </c>
      <c r="CE1131" s="1" t="s">
        <v>116</v>
      </c>
      <c r="CF1131" s="1" t="s">
        <v>117</v>
      </c>
      <c r="CG1131" s="1">
        <v>96950</v>
      </c>
      <c r="CH1131" s="3">
        <v>22.55</v>
      </c>
      <c r="CI1131" s="3">
        <v>22.55</v>
      </c>
      <c r="CL1131" s="1" t="s">
        <v>137</v>
      </c>
      <c r="CM1131" s="1" t="s">
        <v>13223</v>
      </c>
      <c r="CN1131" s="1" t="s">
        <v>139</v>
      </c>
      <c r="CP1131" s="1" t="s">
        <v>112</v>
      </c>
      <c r="CQ1131" s="1" t="s">
        <v>111</v>
      </c>
      <c r="CR1131" s="1" t="s">
        <v>112</v>
      </c>
      <c r="CS1131" s="1" t="s">
        <v>112</v>
      </c>
      <c r="CT1131" s="1" t="s">
        <v>138</v>
      </c>
      <c r="CU1131" s="1" t="s">
        <v>111</v>
      </c>
      <c r="CV1131" s="1" t="s">
        <v>138</v>
      </c>
      <c r="CW1131" s="1" t="s">
        <v>980</v>
      </c>
      <c r="CX1131" s="1">
        <v>16702359168</v>
      </c>
      <c r="CY1131" s="1" t="s">
        <v>10134</v>
      </c>
      <c r="CZ1131" s="1" t="s">
        <v>138</v>
      </c>
      <c r="DA1131" s="1" t="s">
        <v>111</v>
      </c>
      <c r="DB1131" s="1" t="s">
        <v>112</v>
      </c>
    </row>
    <row r="1132" spans="1:111" ht="15.6" customHeight="1" x14ac:dyDescent="0.25">
      <c r="A1132" s="1" t="s">
        <v>13229</v>
      </c>
      <c r="B1132" s="1" t="s">
        <v>238</v>
      </c>
      <c r="C1132" s="2">
        <v>44313.074218634261</v>
      </c>
      <c r="D1132" s="2">
        <v>44355</v>
      </c>
      <c r="E1132" s="1" t="s">
        <v>110</v>
      </c>
      <c r="F1132" s="2">
        <v>44468.833333333336</v>
      </c>
      <c r="G1132" s="1" t="s">
        <v>112</v>
      </c>
      <c r="H1132" s="1" t="s">
        <v>112</v>
      </c>
      <c r="I1132" s="1" t="s">
        <v>112</v>
      </c>
      <c r="J1132" s="1" t="s">
        <v>13230</v>
      </c>
      <c r="L1132" s="1" t="s">
        <v>368</v>
      </c>
      <c r="M1132" s="1" t="s">
        <v>13231</v>
      </c>
      <c r="N1132" s="1" t="s">
        <v>116</v>
      </c>
      <c r="O1132" s="1" t="s">
        <v>117</v>
      </c>
      <c r="P1132" s="9">
        <v>96950</v>
      </c>
      <c r="Q1132" s="1" t="s">
        <v>118</v>
      </c>
      <c r="R1132" s="1" t="s">
        <v>138</v>
      </c>
      <c r="S1132" s="1">
        <v>16702351234</v>
      </c>
      <c r="U1132" s="1">
        <v>4413</v>
      </c>
      <c r="V1132" s="1" t="s">
        <v>119</v>
      </c>
      <c r="X1132" s="1" t="s">
        <v>370</v>
      </c>
      <c r="Y1132" s="1" t="s">
        <v>371</v>
      </c>
      <c r="Z1132" s="1" t="s">
        <v>372</v>
      </c>
      <c r="AA1132" s="1" t="s">
        <v>1184</v>
      </c>
      <c r="AB1132" s="1" t="s">
        <v>368</v>
      </c>
      <c r="AC1132" s="1" t="s">
        <v>1185</v>
      </c>
      <c r="AD1132" s="1" t="s">
        <v>116</v>
      </c>
      <c r="AE1132" s="1" t="s">
        <v>117</v>
      </c>
      <c r="AF1132" s="9">
        <v>96950</v>
      </c>
      <c r="AG1132" s="1" t="s">
        <v>118</v>
      </c>
      <c r="AH1132" s="1" t="s">
        <v>138</v>
      </c>
      <c r="AI1132" s="1">
        <v>16702346278</v>
      </c>
      <c r="AK1132" s="1" t="s">
        <v>1186</v>
      </c>
      <c r="BC1132" s="1" t="str">
        <f>"51-4041.00"</f>
        <v>51-4041.00</v>
      </c>
      <c r="BD1132" s="1" t="s">
        <v>13232</v>
      </c>
      <c r="BE1132" s="1" t="s">
        <v>13233</v>
      </c>
      <c r="BF1132" s="1" t="s">
        <v>13234</v>
      </c>
      <c r="BG1132" s="1">
        <v>1</v>
      </c>
      <c r="BH1132" s="1">
        <v>1</v>
      </c>
      <c r="BI1132" s="2">
        <v>44470</v>
      </c>
      <c r="BJ1132" s="2">
        <v>44834</v>
      </c>
      <c r="BK1132" s="2">
        <v>44470</v>
      </c>
      <c r="BL1132" s="2">
        <v>44834</v>
      </c>
      <c r="BM1132" s="1">
        <v>35</v>
      </c>
      <c r="BN1132" s="1">
        <v>0</v>
      </c>
      <c r="BO1132" s="1">
        <v>7</v>
      </c>
      <c r="BP1132" s="1">
        <v>7</v>
      </c>
      <c r="BQ1132" s="1">
        <v>7</v>
      </c>
      <c r="BR1132" s="1">
        <v>7</v>
      </c>
      <c r="BS1132" s="1">
        <v>7</v>
      </c>
      <c r="BT1132" s="1">
        <v>0</v>
      </c>
      <c r="BU1132" s="1" t="str">
        <f t="shared" si="34"/>
        <v>8:00 AM</v>
      </c>
      <c r="BV1132" s="1" t="str">
        <f>"4:00 PM"</f>
        <v>4:00 PM</v>
      </c>
      <c r="BW1132" s="1" t="s">
        <v>135</v>
      </c>
      <c r="BX1132" s="1">
        <v>0</v>
      </c>
      <c r="BY1132" s="1">
        <v>24</v>
      </c>
      <c r="BZ1132" s="1" t="s">
        <v>112</v>
      </c>
      <c r="CA1132" s="1">
        <v>0</v>
      </c>
      <c r="CB1132" s="1" t="s">
        <v>13235</v>
      </c>
      <c r="CC1132" s="1" t="s">
        <v>368</v>
      </c>
      <c r="CD1132" s="1" t="s">
        <v>1191</v>
      </c>
      <c r="CE1132" s="1" t="s">
        <v>116</v>
      </c>
      <c r="CF1132" s="1" t="s">
        <v>117</v>
      </c>
      <c r="CG1132" s="1">
        <v>96950</v>
      </c>
      <c r="CH1132" s="3">
        <v>14.98</v>
      </c>
      <c r="CI1132" s="3">
        <v>14.98</v>
      </c>
      <c r="CJ1132" s="3">
        <v>22.47</v>
      </c>
      <c r="CK1132" s="3">
        <v>22.47</v>
      </c>
      <c r="CL1132" s="1" t="s">
        <v>137</v>
      </c>
      <c r="CM1132" s="1" t="s">
        <v>138</v>
      </c>
      <c r="CN1132" s="1" t="s">
        <v>139</v>
      </c>
      <c r="CP1132" s="1" t="s">
        <v>112</v>
      </c>
      <c r="CQ1132" s="1" t="s">
        <v>111</v>
      </c>
      <c r="CR1132" s="1" t="s">
        <v>112</v>
      </c>
      <c r="CS1132" s="1" t="s">
        <v>111</v>
      </c>
      <c r="CT1132" s="1" t="s">
        <v>138</v>
      </c>
      <c r="CU1132" s="1" t="s">
        <v>111</v>
      </c>
      <c r="CV1132" s="1" t="s">
        <v>138</v>
      </c>
      <c r="CW1132" s="1" t="s">
        <v>138</v>
      </c>
      <c r="CX1132" s="1">
        <v>16702351234</v>
      </c>
      <c r="CY1132" s="1" t="s">
        <v>13236</v>
      </c>
      <c r="CZ1132" s="1" t="s">
        <v>380</v>
      </c>
      <c r="DA1132" s="1" t="s">
        <v>111</v>
      </c>
      <c r="DB1132" s="1" t="s">
        <v>112</v>
      </c>
    </row>
    <row r="1133" spans="1:111" ht="15.6" customHeight="1" x14ac:dyDescent="0.25">
      <c r="A1133" s="1" t="s">
        <v>13241</v>
      </c>
      <c r="B1133" s="1" t="s">
        <v>238</v>
      </c>
      <c r="C1133" s="2">
        <v>44307.093244097225</v>
      </c>
      <c r="D1133" s="2">
        <v>44349</v>
      </c>
      <c r="E1133" s="1" t="s">
        <v>180</v>
      </c>
      <c r="G1133" s="1" t="s">
        <v>111</v>
      </c>
      <c r="H1133" s="1" t="s">
        <v>112</v>
      </c>
      <c r="I1133" s="1" t="s">
        <v>112</v>
      </c>
      <c r="J1133" s="1" t="s">
        <v>12895</v>
      </c>
      <c r="K1133" s="1" t="s">
        <v>12895</v>
      </c>
      <c r="L1133" s="1" t="s">
        <v>12897</v>
      </c>
      <c r="N1133" s="1" t="s">
        <v>167</v>
      </c>
      <c r="O1133" s="1" t="s">
        <v>117</v>
      </c>
      <c r="P1133" s="9">
        <v>96950</v>
      </c>
      <c r="Q1133" s="1" t="s">
        <v>118</v>
      </c>
      <c r="S1133" s="1">
        <v>16703223121</v>
      </c>
      <c r="U1133" s="1">
        <v>424130</v>
      </c>
      <c r="V1133" s="1" t="s">
        <v>119</v>
      </c>
      <c r="X1133" s="1" t="s">
        <v>12898</v>
      </c>
      <c r="Y1133" s="1" t="s">
        <v>12899</v>
      </c>
      <c r="Z1133" s="1" t="s">
        <v>6578</v>
      </c>
      <c r="AA1133" s="1" t="s">
        <v>511</v>
      </c>
      <c r="AB1133" s="1" t="s">
        <v>12897</v>
      </c>
      <c r="AD1133" s="1" t="s">
        <v>167</v>
      </c>
      <c r="AE1133" s="1" t="s">
        <v>117</v>
      </c>
      <c r="AF1133" s="9">
        <v>96950</v>
      </c>
      <c r="AG1133" s="1" t="s">
        <v>118</v>
      </c>
      <c r="AI1133" s="1">
        <v>16703223121</v>
      </c>
      <c r="AK1133" s="1" t="s">
        <v>12900</v>
      </c>
      <c r="BC1133" s="1" t="str">
        <f>"49-9071.00"</f>
        <v>49-9071.00</v>
      </c>
      <c r="BD1133" s="1" t="s">
        <v>214</v>
      </c>
      <c r="BE1133" s="1" t="s">
        <v>13242</v>
      </c>
      <c r="BF1133" s="1" t="s">
        <v>13243</v>
      </c>
      <c r="BG1133" s="1">
        <v>2</v>
      </c>
      <c r="BH1133" s="1">
        <v>2</v>
      </c>
      <c r="BI1133" s="2">
        <v>44409</v>
      </c>
      <c r="BJ1133" s="2">
        <v>45504</v>
      </c>
      <c r="BK1133" s="2">
        <v>44409</v>
      </c>
      <c r="BL1133" s="2">
        <v>45504</v>
      </c>
      <c r="BM1133" s="1">
        <v>40</v>
      </c>
      <c r="BN1133" s="1">
        <v>0</v>
      </c>
      <c r="BO1133" s="1">
        <v>8</v>
      </c>
      <c r="BP1133" s="1">
        <v>8</v>
      </c>
      <c r="BQ1133" s="1">
        <v>8</v>
      </c>
      <c r="BR1133" s="1">
        <v>8</v>
      </c>
      <c r="BS1133" s="1">
        <v>8</v>
      </c>
      <c r="BT1133" s="1">
        <v>0</v>
      </c>
      <c r="BU1133" s="1" t="str">
        <f t="shared" si="34"/>
        <v>8:00 AM</v>
      </c>
      <c r="BV1133" s="1" t="str">
        <f>"5:00 PM"</f>
        <v>5:00 PM</v>
      </c>
      <c r="BW1133" s="1" t="s">
        <v>135</v>
      </c>
      <c r="BX1133" s="1">
        <v>0</v>
      </c>
      <c r="BY1133" s="1">
        <v>12</v>
      </c>
      <c r="BZ1133" s="1" t="s">
        <v>112</v>
      </c>
      <c r="CA1133" s="1">
        <v>0</v>
      </c>
      <c r="CB1133" s="4" t="s">
        <v>13244</v>
      </c>
      <c r="CC1133" s="1" t="s">
        <v>12897</v>
      </c>
      <c r="CE1133" s="1" t="s">
        <v>167</v>
      </c>
      <c r="CF1133" s="1" t="s">
        <v>117</v>
      </c>
      <c r="CG1133" s="1">
        <v>96950</v>
      </c>
      <c r="CH1133" s="3">
        <v>8.7100000000000009</v>
      </c>
      <c r="CI1133" s="3">
        <v>8.7100000000000009</v>
      </c>
      <c r="CJ1133" s="3">
        <v>13.07</v>
      </c>
      <c r="CK1133" s="3">
        <v>13.07</v>
      </c>
      <c r="CL1133" s="1" t="s">
        <v>137</v>
      </c>
      <c r="CM1133" s="1" t="s">
        <v>138</v>
      </c>
      <c r="CN1133" s="1" t="s">
        <v>139</v>
      </c>
      <c r="CP1133" s="1" t="s">
        <v>112</v>
      </c>
      <c r="CQ1133" s="1" t="s">
        <v>111</v>
      </c>
      <c r="CR1133" s="1" t="s">
        <v>112</v>
      </c>
      <c r="CS1133" s="1" t="s">
        <v>111</v>
      </c>
      <c r="CT1133" s="1" t="s">
        <v>138</v>
      </c>
      <c r="CU1133" s="1" t="s">
        <v>111</v>
      </c>
      <c r="CV1133" s="1" t="s">
        <v>138</v>
      </c>
      <c r="CW1133" s="1" t="s">
        <v>13245</v>
      </c>
      <c r="CX1133" s="1">
        <v>16703223121</v>
      </c>
      <c r="CY1133" s="1" t="s">
        <v>12900</v>
      </c>
      <c r="CZ1133" s="1" t="s">
        <v>138</v>
      </c>
      <c r="DA1133" s="1" t="s">
        <v>111</v>
      </c>
      <c r="DB1133" s="1" t="s">
        <v>112</v>
      </c>
      <c r="DC1133" s="1" t="s">
        <v>12898</v>
      </c>
      <c r="DD1133" s="1" t="s">
        <v>12899</v>
      </c>
      <c r="DE1133" s="1" t="s">
        <v>892</v>
      </c>
      <c r="DF1133" s="1" t="s">
        <v>12895</v>
      </c>
      <c r="DG1133" s="1" t="s">
        <v>12900</v>
      </c>
    </row>
    <row r="1134" spans="1:111" ht="15.6" customHeight="1" x14ac:dyDescent="0.25">
      <c r="A1134" s="1" t="s">
        <v>13253</v>
      </c>
      <c r="B1134" s="1" t="s">
        <v>238</v>
      </c>
      <c r="C1134" s="2">
        <v>44295.405097337964</v>
      </c>
      <c r="D1134" s="2">
        <v>44333</v>
      </c>
      <c r="E1134" s="1" t="s">
        <v>110</v>
      </c>
      <c r="F1134" s="2">
        <v>44468.833333333336</v>
      </c>
      <c r="G1134" s="1" t="s">
        <v>112</v>
      </c>
      <c r="H1134" s="1" t="s">
        <v>112</v>
      </c>
      <c r="I1134" s="1" t="s">
        <v>112</v>
      </c>
      <c r="J1134" s="1" t="s">
        <v>10990</v>
      </c>
      <c r="K1134" s="1" t="s">
        <v>8561</v>
      </c>
      <c r="L1134" s="1" t="s">
        <v>8562</v>
      </c>
      <c r="M1134" s="1" t="s">
        <v>8563</v>
      </c>
      <c r="N1134" s="1" t="s">
        <v>167</v>
      </c>
      <c r="O1134" s="1" t="s">
        <v>117</v>
      </c>
      <c r="P1134" s="9">
        <v>96950</v>
      </c>
      <c r="Q1134" s="1" t="s">
        <v>118</v>
      </c>
      <c r="R1134" s="1" t="s">
        <v>1856</v>
      </c>
      <c r="S1134" s="1">
        <v>16702882288</v>
      </c>
      <c r="T1134" s="1">
        <v>106</v>
      </c>
      <c r="U1134" s="1">
        <v>44413</v>
      </c>
      <c r="V1134" s="1" t="s">
        <v>119</v>
      </c>
      <c r="X1134" s="1" t="s">
        <v>8564</v>
      </c>
      <c r="Y1134" s="1" t="s">
        <v>3363</v>
      </c>
      <c r="Z1134" s="1" t="s">
        <v>138</v>
      </c>
      <c r="AA1134" s="1" t="s">
        <v>8565</v>
      </c>
      <c r="AB1134" s="1" t="s">
        <v>8562</v>
      </c>
      <c r="AC1134" s="1" t="s">
        <v>8563</v>
      </c>
      <c r="AD1134" s="1" t="s">
        <v>167</v>
      </c>
      <c r="AE1134" s="1" t="s">
        <v>117</v>
      </c>
      <c r="AF1134" s="9">
        <v>96950</v>
      </c>
      <c r="AG1134" s="1" t="s">
        <v>118</v>
      </c>
      <c r="AH1134" s="1" t="s">
        <v>1856</v>
      </c>
      <c r="AI1134" s="1">
        <v>16702882288</v>
      </c>
      <c r="AJ1134" s="1">
        <v>106</v>
      </c>
      <c r="AK1134" s="1" t="s">
        <v>8566</v>
      </c>
      <c r="BC1134" s="1" t="str">
        <f>"43-5081.01"</f>
        <v>43-5081.01</v>
      </c>
      <c r="BD1134" s="1" t="s">
        <v>132</v>
      </c>
      <c r="BE1134" s="1" t="s">
        <v>13254</v>
      </c>
      <c r="BF1134" s="1" t="s">
        <v>11246</v>
      </c>
      <c r="BG1134" s="1">
        <v>1</v>
      </c>
      <c r="BH1134" s="1">
        <v>1</v>
      </c>
      <c r="BI1134" s="2">
        <v>44470</v>
      </c>
      <c r="BJ1134" s="2">
        <v>44834</v>
      </c>
      <c r="BK1134" s="2">
        <v>44470</v>
      </c>
      <c r="BL1134" s="2">
        <v>44834</v>
      </c>
      <c r="BM1134" s="1">
        <v>40</v>
      </c>
      <c r="BN1134" s="1">
        <v>0</v>
      </c>
      <c r="BO1134" s="1">
        <v>7</v>
      </c>
      <c r="BP1134" s="1">
        <v>6.5</v>
      </c>
      <c r="BQ1134" s="1">
        <v>6.5</v>
      </c>
      <c r="BR1134" s="1">
        <v>6.5</v>
      </c>
      <c r="BS1134" s="1">
        <v>6.5</v>
      </c>
      <c r="BT1134" s="1">
        <v>7</v>
      </c>
      <c r="BU1134" s="1" t="str">
        <f t="shared" si="34"/>
        <v>8:00 AM</v>
      </c>
      <c r="BV1134" s="1" t="str">
        <f>"5:00 PM"</f>
        <v>5:00 PM</v>
      </c>
      <c r="BW1134" s="1" t="s">
        <v>135</v>
      </c>
      <c r="BX1134" s="1">
        <v>0</v>
      </c>
      <c r="BY1134" s="1">
        <v>12</v>
      </c>
      <c r="BZ1134" s="1" t="s">
        <v>112</v>
      </c>
      <c r="CA1134" s="1">
        <v>0</v>
      </c>
      <c r="CB1134" s="1" t="s">
        <v>13255</v>
      </c>
      <c r="CC1134" s="1" t="s">
        <v>8562</v>
      </c>
      <c r="CD1134" s="1" t="s">
        <v>8563</v>
      </c>
      <c r="CE1134" s="1" t="s">
        <v>167</v>
      </c>
      <c r="CF1134" s="1" t="s">
        <v>117</v>
      </c>
      <c r="CG1134" s="1">
        <v>96950</v>
      </c>
      <c r="CH1134" s="3">
        <v>7.58</v>
      </c>
      <c r="CI1134" s="3">
        <v>8.1</v>
      </c>
      <c r="CJ1134" s="3">
        <v>11.37</v>
      </c>
      <c r="CK1134" s="3">
        <v>12.15</v>
      </c>
      <c r="CL1134" s="1" t="s">
        <v>137</v>
      </c>
      <c r="CM1134" s="1" t="s">
        <v>138</v>
      </c>
      <c r="CN1134" s="1" t="s">
        <v>139</v>
      </c>
      <c r="CP1134" s="1" t="s">
        <v>112</v>
      </c>
      <c r="CQ1134" s="1" t="s">
        <v>111</v>
      </c>
      <c r="CR1134" s="1" t="s">
        <v>112</v>
      </c>
      <c r="CS1134" s="1" t="s">
        <v>111</v>
      </c>
      <c r="CT1134" s="1" t="s">
        <v>138</v>
      </c>
      <c r="CU1134" s="1" t="s">
        <v>111</v>
      </c>
      <c r="CV1134" s="1" t="s">
        <v>138</v>
      </c>
      <c r="CW1134" s="1" t="s">
        <v>10994</v>
      </c>
      <c r="CX1134" s="1">
        <v>16702882288</v>
      </c>
      <c r="CY1134" s="1" t="s">
        <v>13256</v>
      </c>
      <c r="CZ1134" s="1" t="s">
        <v>138</v>
      </c>
      <c r="DA1134" s="1" t="s">
        <v>111</v>
      </c>
      <c r="DB1134" s="1" t="s">
        <v>112</v>
      </c>
    </row>
    <row r="1135" spans="1:111" ht="15.6" customHeight="1" x14ac:dyDescent="0.25">
      <c r="A1135" s="1" t="s">
        <v>13257</v>
      </c>
      <c r="B1135" s="1" t="s">
        <v>238</v>
      </c>
      <c r="C1135" s="2">
        <v>44301.025962500004</v>
      </c>
      <c r="D1135" s="2">
        <v>44337</v>
      </c>
      <c r="E1135" s="1" t="s">
        <v>110</v>
      </c>
      <c r="F1135" s="2">
        <v>44468.833333333336</v>
      </c>
      <c r="G1135" s="1" t="s">
        <v>111</v>
      </c>
      <c r="H1135" s="1" t="s">
        <v>112</v>
      </c>
      <c r="I1135" s="1" t="s">
        <v>112</v>
      </c>
      <c r="J1135" s="1" t="s">
        <v>909</v>
      </c>
      <c r="K1135" s="1" t="s">
        <v>6316</v>
      </c>
      <c r="L1135" s="1" t="s">
        <v>910</v>
      </c>
      <c r="M1135" s="1" t="s">
        <v>754</v>
      </c>
      <c r="N1135" s="1" t="s">
        <v>167</v>
      </c>
      <c r="O1135" s="1" t="s">
        <v>117</v>
      </c>
      <c r="P1135" s="9">
        <v>96950</v>
      </c>
      <c r="Q1135" s="1" t="s">
        <v>118</v>
      </c>
      <c r="S1135" s="1">
        <v>16702350561</v>
      </c>
      <c r="T1135" s="1">
        <v>115</v>
      </c>
      <c r="U1135" s="1">
        <v>72111</v>
      </c>
      <c r="V1135" s="1" t="s">
        <v>119</v>
      </c>
      <c r="X1135" s="1" t="s">
        <v>911</v>
      </c>
      <c r="Y1135" s="1" t="s">
        <v>912</v>
      </c>
      <c r="Z1135" s="1" t="s">
        <v>913</v>
      </c>
      <c r="AA1135" s="1" t="s">
        <v>914</v>
      </c>
      <c r="AB1135" s="1" t="s">
        <v>915</v>
      </c>
      <c r="AC1135" s="1" t="s">
        <v>916</v>
      </c>
      <c r="AD1135" s="1" t="s">
        <v>167</v>
      </c>
      <c r="AE1135" s="1" t="s">
        <v>117</v>
      </c>
      <c r="AF1135" s="9">
        <v>96950</v>
      </c>
      <c r="AG1135" s="1" t="s">
        <v>118</v>
      </c>
      <c r="AI1135" s="1">
        <v>16702350561</v>
      </c>
      <c r="AJ1135" s="1">
        <v>115</v>
      </c>
      <c r="AK1135" s="1" t="s">
        <v>917</v>
      </c>
      <c r="BC1135" s="1" t="str">
        <f>"37-2012.00"</f>
        <v>37-2012.00</v>
      </c>
      <c r="BD1135" s="1" t="s">
        <v>576</v>
      </c>
      <c r="BE1135" s="1" t="s">
        <v>6317</v>
      </c>
      <c r="BF1135" s="1" t="s">
        <v>1715</v>
      </c>
      <c r="BG1135" s="1">
        <v>1</v>
      </c>
      <c r="BH1135" s="1">
        <v>1</v>
      </c>
      <c r="BI1135" s="2">
        <v>44470</v>
      </c>
      <c r="BJ1135" s="2">
        <v>45565</v>
      </c>
      <c r="BK1135" s="2">
        <v>44470</v>
      </c>
      <c r="BL1135" s="2">
        <v>45565</v>
      </c>
      <c r="BM1135" s="1">
        <v>35</v>
      </c>
      <c r="BN1135" s="1">
        <v>0</v>
      </c>
      <c r="BO1135" s="1">
        <v>7</v>
      </c>
      <c r="BP1135" s="1">
        <v>7</v>
      </c>
      <c r="BQ1135" s="1">
        <v>7</v>
      </c>
      <c r="BR1135" s="1">
        <v>7</v>
      </c>
      <c r="BS1135" s="1">
        <v>7</v>
      </c>
      <c r="BT1135" s="1">
        <v>0</v>
      </c>
      <c r="BU1135" s="1" t="str">
        <f t="shared" si="34"/>
        <v>8:00 AM</v>
      </c>
      <c r="BV1135" s="1" t="str">
        <f>"5:00 PM"</f>
        <v>5:00 PM</v>
      </c>
      <c r="BW1135" s="1" t="s">
        <v>230</v>
      </c>
      <c r="BX1135" s="1">
        <v>0</v>
      </c>
      <c r="BY1135" s="1">
        <v>3</v>
      </c>
      <c r="BZ1135" s="1" t="s">
        <v>112</v>
      </c>
      <c r="CA1135" s="1">
        <v>0</v>
      </c>
      <c r="CB1135" s="4" t="s">
        <v>6318</v>
      </c>
      <c r="CC1135" s="1" t="s">
        <v>6319</v>
      </c>
      <c r="CD1135" s="1" t="s">
        <v>6320</v>
      </c>
      <c r="CE1135" s="1" t="s">
        <v>997</v>
      </c>
      <c r="CF1135" s="1" t="s">
        <v>117</v>
      </c>
      <c r="CG1135" s="1">
        <v>96951</v>
      </c>
      <c r="CH1135" s="3">
        <v>7.59</v>
      </c>
      <c r="CI1135" s="3">
        <v>7.59</v>
      </c>
      <c r="CJ1135" s="3">
        <v>11.39</v>
      </c>
      <c r="CK1135" s="3">
        <v>11.39</v>
      </c>
      <c r="CL1135" s="1" t="s">
        <v>137</v>
      </c>
      <c r="CM1135" s="1" t="s">
        <v>922</v>
      </c>
      <c r="CN1135" s="1" t="s">
        <v>139</v>
      </c>
      <c r="CP1135" s="1" t="s">
        <v>112</v>
      </c>
      <c r="CQ1135" s="1" t="s">
        <v>111</v>
      </c>
      <c r="CR1135" s="1" t="s">
        <v>112</v>
      </c>
      <c r="CS1135" s="1" t="s">
        <v>111</v>
      </c>
      <c r="CT1135" s="1" t="s">
        <v>111</v>
      </c>
      <c r="CU1135" s="1" t="s">
        <v>111</v>
      </c>
      <c r="CV1135" s="1" t="s">
        <v>138</v>
      </c>
      <c r="CW1135" s="1" t="s">
        <v>714</v>
      </c>
      <c r="CX1135" s="1">
        <v>16702350561</v>
      </c>
      <c r="CY1135" s="1" t="s">
        <v>917</v>
      </c>
      <c r="CZ1135" s="1" t="s">
        <v>716</v>
      </c>
      <c r="DA1135" s="1" t="s">
        <v>111</v>
      </c>
      <c r="DB1135" s="1" t="s">
        <v>112</v>
      </c>
    </row>
    <row r="1136" spans="1:111" ht="15.6" customHeight="1" x14ac:dyDescent="0.25">
      <c r="A1136" s="1" t="s">
        <v>13258</v>
      </c>
      <c r="B1136" s="1" t="s">
        <v>238</v>
      </c>
      <c r="C1136" s="2">
        <v>44353.646331365744</v>
      </c>
      <c r="D1136" s="2">
        <v>44393</v>
      </c>
      <c r="E1136" s="1" t="s">
        <v>110</v>
      </c>
      <c r="F1136" s="2">
        <v>44468.833333333336</v>
      </c>
      <c r="G1136" s="1" t="s">
        <v>112</v>
      </c>
      <c r="H1136" s="1" t="s">
        <v>112</v>
      </c>
      <c r="I1136" s="1" t="s">
        <v>112</v>
      </c>
      <c r="J1136" s="1" t="s">
        <v>6485</v>
      </c>
      <c r="K1136" s="1" t="s">
        <v>6486</v>
      </c>
      <c r="L1136" s="1" t="s">
        <v>6487</v>
      </c>
      <c r="N1136" s="1" t="s">
        <v>116</v>
      </c>
      <c r="O1136" s="1" t="s">
        <v>117</v>
      </c>
      <c r="P1136" s="9">
        <v>96950</v>
      </c>
      <c r="Q1136" s="1" t="s">
        <v>118</v>
      </c>
      <c r="S1136" s="1">
        <v>16709896585</v>
      </c>
      <c r="U1136" s="1">
        <v>722511</v>
      </c>
      <c r="V1136" s="1" t="s">
        <v>119</v>
      </c>
      <c r="X1136" s="1" t="s">
        <v>6488</v>
      </c>
      <c r="Y1136" s="1" t="s">
        <v>6489</v>
      </c>
      <c r="Z1136" s="1" t="s">
        <v>6490</v>
      </c>
      <c r="AA1136" s="1" t="s">
        <v>245</v>
      </c>
      <c r="AB1136" s="1" t="s">
        <v>6487</v>
      </c>
      <c r="AD1136" s="1" t="s">
        <v>116</v>
      </c>
      <c r="AE1136" s="1" t="s">
        <v>117</v>
      </c>
      <c r="AF1136" s="9">
        <v>96950</v>
      </c>
      <c r="AG1136" s="1" t="s">
        <v>118</v>
      </c>
      <c r="AI1136" s="1">
        <v>16709896585</v>
      </c>
      <c r="AK1136" s="1" t="s">
        <v>6491</v>
      </c>
      <c r="BC1136" s="1" t="str">
        <f>"49-9071.00"</f>
        <v>49-9071.00</v>
      </c>
      <c r="BD1136" s="1" t="s">
        <v>214</v>
      </c>
      <c r="BE1136" s="1" t="s">
        <v>12748</v>
      </c>
      <c r="BF1136" s="1" t="s">
        <v>214</v>
      </c>
      <c r="BG1136" s="1">
        <v>1</v>
      </c>
      <c r="BH1136" s="1">
        <v>1</v>
      </c>
      <c r="BI1136" s="2">
        <v>44470</v>
      </c>
      <c r="BJ1136" s="2">
        <v>44834</v>
      </c>
      <c r="BK1136" s="2">
        <v>44470</v>
      </c>
      <c r="BL1136" s="2">
        <v>44834</v>
      </c>
      <c r="BM1136" s="1">
        <v>35</v>
      </c>
      <c r="BN1136" s="1">
        <v>0</v>
      </c>
      <c r="BO1136" s="1">
        <v>7</v>
      </c>
      <c r="BP1136" s="1">
        <v>7</v>
      </c>
      <c r="BQ1136" s="1">
        <v>7</v>
      </c>
      <c r="BR1136" s="1">
        <v>7</v>
      </c>
      <c r="BS1136" s="1">
        <v>7</v>
      </c>
      <c r="BT1136" s="1">
        <v>0</v>
      </c>
      <c r="BU1136" s="1" t="str">
        <f t="shared" si="34"/>
        <v>8:00 AM</v>
      </c>
      <c r="BV1136" s="1" t="str">
        <f>"4:00 PM"</f>
        <v>4:00 PM</v>
      </c>
      <c r="BW1136" s="1" t="s">
        <v>135</v>
      </c>
      <c r="BX1136" s="1">
        <v>0</v>
      </c>
      <c r="BY1136" s="1">
        <v>12</v>
      </c>
      <c r="BZ1136" s="1" t="s">
        <v>112</v>
      </c>
      <c r="CB1136" s="4" t="s">
        <v>12749</v>
      </c>
      <c r="CC1136" s="1" t="s">
        <v>6495</v>
      </c>
      <c r="CD1136" s="1" t="s">
        <v>6487</v>
      </c>
      <c r="CE1136" s="1" t="s">
        <v>116</v>
      </c>
      <c r="CF1136" s="1" t="s">
        <v>117</v>
      </c>
      <c r="CG1136" s="1">
        <v>96950</v>
      </c>
      <c r="CH1136" s="3">
        <v>8.7100000000000009</v>
      </c>
      <c r="CI1136" s="3">
        <v>8.7100000000000009</v>
      </c>
      <c r="CL1136" s="1" t="s">
        <v>137</v>
      </c>
      <c r="CM1136" s="1" t="s">
        <v>138</v>
      </c>
      <c r="CN1136" s="1" t="s">
        <v>139</v>
      </c>
      <c r="CP1136" s="1" t="s">
        <v>112</v>
      </c>
      <c r="CQ1136" s="1" t="s">
        <v>111</v>
      </c>
      <c r="CR1136" s="1" t="s">
        <v>112</v>
      </c>
      <c r="CS1136" s="1" t="s">
        <v>112</v>
      </c>
      <c r="CT1136" s="1" t="s">
        <v>138</v>
      </c>
      <c r="CU1136" s="1" t="s">
        <v>111</v>
      </c>
      <c r="CV1136" s="1" t="s">
        <v>138</v>
      </c>
      <c r="CW1136" s="1" t="s">
        <v>5252</v>
      </c>
      <c r="CX1136" s="1">
        <v>16709896585</v>
      </c>
      <c r="CY1136" s="1" t="s">
        <v>6491</v>
      </c>
      <c r="CZ1136" s="1" t="s">
        <v>138</v>
      </c>
      <c r="DA1136" s="1" t="s">
        <v>111</v>
      </c>
      <c r="DB1136" s="1" t="s">
        <v>112</v>
      </c>
    </row>
    <row r="1137" spans="1:111" ht="15.6" customHeight="1" x14ac:dyDescent="0.25">
      <c r="A1137" s="1" t="s">
        <v>13264</v>
      </c>
      <c r="B1137" s="1" t="s">
        <v>238</v>
      </c>
      <c r="C1137" s="2">
        <v>44359.327303935184</v>
      </c>
      <c r="D1137" s="2">
        <v>44412</v>
      </c>
      <c r="E1137" s="1" t="s">
        <v>180</v>
      </c>
      <c r="G1137" s="1" t="s">
        <v>112</v>
      </c>
      <c r="H1137" s="1" t="s">
        <v>112</v>
      </c>
      <c r="I1137" s="1" t="s">
        <v>112</v>
      </c>
      <c r="J1137" s="1" t="s">
        <v>6516</v>
      </c>
      <c r="K1137" s="1" t="s">
        <v>9915</v>
      </c>
      <c r="L1137" s="1" t="s">
        <v>5024</v>
      </c>
      <c r="M1137" s="1" t="s">
        <v>138</v>
      </c>
      <c r="N1137" s="1" t="s">
        <v>116</v>
      </c>
      <c r="O1137" s="1" t="s">
        <v>117</v>
      </c>
      <c r="P1137" s="9">
        <v>96950</v>
      </c>
      <c r="Q1137" s="1" t="s">
        <v>118</v>
      </c>
      <c r="S1137" s="1">
        <v>16702336669</v>
      </c>
      <c r="U1137" s="1">
        <v>56152</v>
      </c>
      <c r="V1137" s="1" t="s">
        <v>119</v>
      </c>
      <c r="X1137" s="1" t="s">
        <v>6519</v>
      </c>
      <c r="Y1137" s="1" t="s">
        <v>6520</v>
      </c>
      <c r="Z1137" s="1" t="s">
        <v>448</v>
      </c>
      <c r="AA1137" s="1" t="s">
        <v>973</v>
      </c>
      <c r="AB1137" s="1" t="s">
        <v>5024</v>
      </c>
      <c r="AC1137" s="1" t="s">
        <v>138</v>
      </c>
      <c r="AD1137" s="1" t="s">
        <v>116</v>
      </c>
      <c r="AE1137" s="1" t="s">
        <v>117</v>
      </c>
      <c r="AF1137" s="9">
        <v>96950</v>
      </c>
      <c r="AG1137" s="1" t="s">
        <v>118</v>
      </c>
      <c r="AI1137" s="1">
        <v>16702336669</v>
      </c>
      <c r="AK1137" s="1" t="s">
        <v>6522</v>
      </c>
      <c r="BC1137" s="1" t="str">
        <f>"41-3041.00"</f>
        <v>41-3041.00</v>
      </c>
      <c r="BD1137" s="1" t="s">
        <v>775</v>
      </c>
      <c r="BE1137" s="1" t="s">
        <v>12498</v>
      </c>
      <c r="BF1137" s="1" t="s">
        <v>3755</v>
      </c>
      <c r="BG1137" s="1">
        <v>2</v>
      </c>
      <c r="BH1137" s="1">
        <v>2</v>
      </c>
      <c r="BI1137" s="2">
        <v>44470</v>
      </c>
      <c r="BJ1137" s="2">
        <v>44834</v>
      </c>
      <c r="BK1137" s="2">
        <v>44470</v>
      </c>
      <c r="BL1137" s="2">
        <v>44834</v>
      </c>
      <c r="BM1137" s="1">
        <v>40</v>
      </c>
      <c r="BN1137" s="1">
        <v>0</v>
      </c>
      <c r="BO1137" s="1">
        <v>8</v>
      </c>
      <c r="BP1137" s="1">
        <v>8</v>
      </c>
      <c r="BQ1137" s="1">
        <v>8</v>
      </c>
      <c r="BR1137" s="1">
        <v>8</v>
      </c>
      <c r="BS1137" s="1">
        <v>8</v>
      </c>
      <c r="BT1137" s="1">
        <v>0</v>
      </c>
      <c r="BU1137" s="1" t="str">
        <f t="shared" si="34"/>
        <v>8:00 AM</v>
      </c>
      <c r="BV1137" s="1" t="str">
        <f>"5:00 PM"</f>
        <v>5:00 PM</v>
      </c>
      <c r="BW1137" s="1" t="s">
        <v>230</v>
      </c>
      <c r="BX1137" s="1">
        <v>0</v>
      </c>
      <c r="BY1137" s="1">
        <v>24</v>
      </c>
      <c r="BZ1137" s="1" t="s">
        <v>112</v>
      </c>
      <c r="CB1137" s="1" t="s">
        <v>13265</v>
      </c>
      <c r="CC1137" s="1" t="s">
        <v>5024</v>
      </c>
      <c r="CD1137" s="1" t="s">
        <v>138</v>
      </c>
      <c r="CE1137" s="1" t="s">
        <v>116</v>
      </c>
      <c r="CF1137" s="1" t="s">
        <v>117</v>
      </c>
      <c r="CG1137" s="1">
        <v>96950</v>
      </c>
      <c r="CH1137" s="3">
        <v>10.83</v>
      </c>
      <c r="CI1137" s="3">
        <v>10.83</v>
      </c>
      <c r="CJ1137" s="3">
        <v>16.25</v>
      </c>
      <c r="CK1137" s="3">
        <v>16.25</v>
      </c>
      <c r="CL1137" s="1" t="s">
        <v>137</v>
      </c>
      <c r="CM1137" s="1" t="s">
        <v>168</v>
      </c>
      <c r="CN1137" s="1" t="s">
        <v>139</v>
      </c>
      <c r="CP1137" s="1" t="s">
        <v>112</v>
      </c>
      <c r="CQ1137" s="1" t="s">
        <v>111</v>
      </c>
      <c r="CR1137" s="1" t="s">
        <v>112</v>
      </c>
      <c r="CS1137" s="1" t="s">
        <v>111</v>
      </c>
      <c r="CT1137" s="1" t="s">
        <v>138</v>
      </c>
      <c r="CU1137" s="1" t="s">
        <v>111</v>
      </c>
      <c r="CV1137" s="1" t="s">
        <v>138</v>
      </c>
      <c r="CW1137" s="1" t="s">
        <v>300</v>
      </c>
      <c r="CX1137" s="1">
        <v>16702336669</v>
      </c>
      <c r="CY1137" s="1" t="s">
        <v>6522</v>
      </c>
      <c r="CZ1137" s="1" t="s">
        <v>138</v>
      </c>
      <c r="DA1137" s="1" t="s">
        <v>111</v>
      </c>
      <c r="DB1137" s="1" t="s">
        <v>112</v>
      </c>
    </row>
    <row r="1138" spans="1:111" ht="15.6" customHeight="1" x14ac:dyDescent="0.25">
      <c r="A1138" s="1" t="s">
        <v>13273</v>
      </c>
      <c r="B1138" s="1" t="s">
        <v>238</v>
      </c>
      <c r="C1138" s="2">
        <v>44327.236796296296</v>
      </c>
      <c r="D1138" s="2">
        <v>44369</v>
      </c>
      <c r="E1138" s="1" t="s">
        <v>110</v>
      </c>
      <c r="F1138" s="2">
        <v>44468.833333333336</v>
      </c>
      <c r="G1138" s="1" t="s">
        <v>112</v>
      </c>
      <c r="H1138" s="1" t="s">
        <v>112</v>
      </c>
      <c r="I1138" s="1" t="s">
        <v>112</v>
      </c>
      <c r="J1138" s="1" t="s">
        <v>13274</v>
      </c>
      <c r="K1138" s="1" t="s">
        <v>13275</v>
      </c>
      <c r="L1138" s="1" t="s">
        <v>7933</v>
      </c>
      <c r="M1138" s="1" t="s">
        <v>138</v>
      </c>
      <c r="N1138" s="1" t="s">
        <v>116</v>
      </c>
      <c r="O1138" s="1" t="s">
        <v>117</v>
      </c>
      <c r="P1138" s="9">
        <v>96950</v>
      </c>
      <c r="Q1138" s="1" t="s">
        <v>118</v>
      </c>
      <c r="S1138" s="1">
        <v>16702851863</v>
      </c>
      <c r="U1138" s="1">
        <v>333111</v>
      </c>
      <c r="V1138" s="1" t="s">
        <v>119</v>
      </c>
      <c r="X1138" s="1" t="s">
        <v>7934</v>
      </c>
      <c r="Y1138" s="1" t="s">
        <v>7935</v>
      </c>
      <c r="AA1138" s="1" t="s">
        <v>5382</v>
      </c>
      <c r="AB1138" s="1" t="s">
        <v>7933</v>
      </c>
      <c r="AC1138" s="1" t="s">
        <v>138</v>
      </c>
      <c r="AD1138" s="1" t="s">
        <v>116</v>
      </c>
      <c r="AE1138" s="1" t="s">
        <v>117</v>
      </c>
      <c r="AF1138" s="9">
        <v>96950</v>
      </c>
      <c r="AG1138" s="1" t="s">
        <v>118</v>
      </c>
      <c r="AI1138" s="1">
        <v>16702851863</v>
      </c>
      <c r="AK1138" s="1" t="s">
        <v>13276</v>
      </c>
      <c r="BC1138" s="1" t="str">
        <f>"45-2093.00"</f>
        <v>45-2093.00</v>
      </c>
      <c r="BD1138" s="1" t="s">
        <v>7938</v>
      </c>
      <c r="BE1138" s="1" t="s">
        <v>13277</v>
      </c>
      <c r="BF1138" s="1" t="s">
        <v>13278</v>
      </c>
      <c r="BG1138" s="1">
        <v>2</v>
      </c>
      <c r="BH1138" s="1">
        <v>2</v>
      </c>
      <c r="BI1138" s="2">
        <v>44470</v>
      </c>
      <c r="BJ1138" s="2">
        <v>44834</v>
      </c>
      <c r="BK1138" s="2">
        <v>44470</v>
      </c>
      <c r="BL1138" s="2">
        <v>44834</v>
      </c>
      <c r="BM1138" s="1">
        <v>40</v>
      </c>
      <c r="BN1138" s="1">
        <v>0</v>
      </c>
      <c r="BO1138" s="1">
        <v>8</v>
      </c>
      <c r="BP1138" s="1">
        <v>8</v>
      </c>
      <c r="BQ1138" s="1">
        <v>8</v>
      </c>
      <c r="BR1138" s="1">
        <v>8</v>
      </c>
      <c r="BS1138" s="1">
        <v>8</v>
      </c>
      <c r="BT1138" s="1">
        <v>0</v>
      </c>
      <c r="BU1138" s="1" t="str">
        <f>"7:00 AM"</f>
        <v>7:00 AM</v>
      </c>
      <c r="BV1138" s="1" t="str">
        <f>"4:00 PM"</f>
        <v>4:00 PM</v>
      </c>
      <c r="BW1138" s="1" t="s">
        <v>230</v>
      </c>
      <c r="BX1138" s="1">
        <v>0</v>
      </c>
      <c r="BY1138" s="1">
        <v>12</v>
      </c>
      <c r="BZ1138" s="1" t="s">
        <v>112</v>
      </c>
      <c r="CB1138" s="1" t="s">
        <v>13279</v>
      </c>
      <c r="CC1138" s="1" t="s">
        <v>7933</v>
      </c>
      <c r="CD1138" s="1" t="s">
        <v>138</v>
      </c>
      <c r="CE1138" s="1" t="s">
        <v>116</v>
      </c>
      <c r="CF1138" s="1" t="s">
        <v>117</v>
      </c>
      <c r="CG1138" s="1">
        <v>96950</v>
      </c>
      <c r="CH1138" s="3">
        <v>9.92</v>
      </c>
      <c r="CI1138" s="3">
        <v>9.92</v>
      </c>
      <c r="CJ1138" s="3">
        <v>14.88</v>
      </c>
      <c r="CK1138" s="3">
        <v>14.88</v>
      </c>
      <c r="CL1138" s="1" t="s">
        <v>137</v>
      </c>
      <c r="CM1138" s="1" t="s">
        <v>13280</v>
      </c>
      <c r="CN1138" s="1" t="s">
        <v>139</v>
      </c>
      <c r="CP1138" s="1" t="s">
        <v>112</v>
      </c>
      <c r="CQ1138" s="1" t="s">
        <v>111</v>
      </c>
      <c r="CR1138" s="1" t="s">
        <v>112</v>
      </c>
      <c r="CS1138" s="1" t="s">
        <v>111</v>
      </c>
      <c r="CT1138" s="1" t="s">
        <v>138</v>
      </c>
      <c r="CU1138" s="1" t="s">
        <v>111</v>
      </c>
      <c r="CV1138" s="1" t="s">
        <v>138</v>
      </c>
      <c r="CW1138" s="1" t="s">
        <v>1620</v>
      </c>
      <c r="CX1138" s="1">
        <v>16702851863</v>
      </c>
      <c r="CY1138" s="1" t="s">
        <v>13276</v>
      </c>
      <c r="CZ1138" s="1" t="s">
        <v>138</v>
      </c>
      <c r="DA1138" s="1" t="s">
        <v>111</v>
      </c>
      <c r="DB1138" s="1" t="s">
        <v>112</v>
      </c>
    </row>
    <row r="1139" spans="1:111" ht="15.6" customHeight="1" x14ac:dyDescent="0.25">
      <c r="A1139" s="1" t="s">
        <v>13285</v>
      </c>
      <c r="B1139" s="1" t="s">
        <v>238</v>
      </c>
      <c r="C1139" s="2">
        <v>44337.051142939818</v>
      </c>
      <c r="D1139" s="2">
        <v>44384</v>
      </c>
      <c r="E1139" s="1" t="s">
        <v>110</v>
      </c>
      <c r="F1139" s="2">
        <v>44468.833333333336</v>
      </c>
      <c r="G1139" s="1" t="s">
        <v>112</v>
      </c>
      <c r="H1139" s="1" t="s">
        <v>112</v>
      </c>
      <c r="I1139" s="1" t="s">
        <v>112</v>
      </c>
      <c r="J1139" s="1" t="s">
        <v>7215</v>
      </c>
      <c r="K1139" s="1" t="s">
        <v>2905</v>
      </c>
      <c r="L1139" s="1" t="s">
        <v>2906</v>
      </c>
      <c r="M1139" s="1" t="s">
        <v>2823</v>
      </c>
      <c r="N1139" s="1" t="s">
        <v>167</v>
      </c>
      <c r="O1139" s="1" t="s">
        <v>117</v>
      </c>
      <c r="P1139" s="9">
        <v>96950</v>
      </c>
      <c r="Q1139" s="1" t="s">
        <v>118</v>
      </c>
      <c r="S1139" s="1">
        <v>16702353027</v>
      </c>
      <c r="U1139" s="1">
        <v>722310</v>
      </c>
      <c r="V1139" s="1" t="s">
        <v>119</v>
      </c>
      <c r="X1139" s="1" t="s">
        <v>2907</v>
      </c>
      <c r="Y1139" s="1" t="s">
        <v>7216</v>
      </c>
      <c r="Z1139" s="1" t="s">
        <v>7217</v>
      </c>
      <c r="AA1139" s="1" t="s">
        <v>511</v>
      </c>
      <c r="AB1139" s="1" t="s">
        <v>2822</v>
      </c>
      <c r="AC1139" s="1" t="s">
        <v>2823</v>
      </c>
      <c r="AD1139" s="1" t="s">
        <v>167</v>
      </c>
      <c r="AE1139" s="1" t="s">
        <v>117</v>
      </c>
      <c r="AF1139" s="9">
        <v>96950</v>
      </c>
      <c r="AG1139" s="1" t="s">
        <v>118</v>
      </c>
      <c r="AI1139" s="1">
        <v>16702353027</v>
      </c>
      <c r="AK1139" s="1" t="s">
        <v>2898</v>
      </c>
      <c r="BC1139" s="1" t="str">
        <f>"35-2012.00"</f>
        <v>35-2012.00</v>
      </c>
      <c r="BD1139" s="1" t="s">
        <v>5019</v>
      </c>
      <c r="BE1139" s="1" t="s">
        <v>7218</v>
      </c>
      <c r="BF1139" s="1" t="s">
        <v>229</v>
      </c>
      <c r="BG1139" s="1">
        <v>2</v>
      </c>
      <c r="BH1139" s="1">
        <v>2</v>
      </c>
      <c r="BI1139" s="2">
        <v>44470</v>
      </c>
      <c r="BJ1139" s="2">
        <v>44834</v>
      </c>
      <c r="BK1139" s="2">
        <v>44470</v>
      </c>
      <c r="BL1139" s="2">
        <v>44834</v>
      </c>
      <c r="BM1139" s="1">
        <v>35</v>
      </c>
      <c r="BN1139" s="1">
        <v>0</v>
      </c>
      <c r="BO1139" s="1">
        <v>7</v>
      </c>
      <c r="BP1139" s="1">
        <v>7</v>
      </c>
      <c r="BQ1139" s="1">
        <v>7</v>
      </c>
      <c r="BR1139" s="1">
        <v>7</v>
      </c>
      <c r="BS1139" s="1">
        <v>7</v>
      </c>
      <c r="BT1139" s="1">
        <v>0</v>
      </c>
      <c r="BU1139" s="1" t="str">
        <f>"3:00 AM"</f>
        <v>3:00 AM</v>
      </c>
      <c r="BV1139" s="1" t="str">
        <f>"10:00 AM"</f>
        <v>10:00 AM</v>
      </c>
      <c r="BW1139" s="1" t="s">
        <v>135</v>
      </c>
      <c r="BX1139" s="1">
        <v>0</v>
      </c>
      <c r="BY1139" s="1">
        <v>12</v>
      </c>
      <c r="BZ1139" s="1" t="s">
        <v>112</v>
      </c>
      <c r="CB1139" s="1" t="s">
        <v>13286</v>
      </c>
      <c r="CC1139" s="1" t="s">
        <v>7220</v>
      </c>
      <c r="CD1139" s="1" t="s">
        <v>2828</v>
      </c>
      <c r="CE1139" s="1" t="s">
        <v>157</v>
      </c>
      <c r="CF1139" s="1" t="s">
        <v>117</v>
      </c>
      <c r="CG1139" s="1">
        <v>96950</v>
      </c>
      <c r="CH1139" s="3">
        <v>8.81</v>
      </c>
      <c r="CJ1139" s="3">
        <v>13.22</v>
      </c>
      <c r="CL1139" s="1" t="s">
        <v>137</v>
      </c>
      <c r="CM1139" s="1" t="s">
        <v>362</v>
      </c>
      <c r="CN1139" s="1" t="s">
        <v>139</v>
      </c>
      <c r="CP1139" s="1" t="s">
        <v>112</v>
      </c>
      <c r="CQ1139" s="1" t="s">
        <v>111</v>
      </c>
      <c r="CR1139" s="1" t="s">
        <v>112</v>
      </c>
      <c r="CS1139" s="1" t="s">
        <v>111</v>
      </c>
      <c r="CT1139" s="1" t="s">
        <v>138</v>
      </c>
      <c r="CU1139" s="1" t="s">
        <v>111</v>
      </c>
      <c r="CV1139" s="1" t="s">
        <v>138</v>
      </c>
      <c r="CW1139" s="1" t="s">
        <v>13287</v>
      </c>
      <c r="CX1139" s="1">
        <v>16702353027</v>
      </c>
      <c r="CY1139" s="1" t="s">
        <v>2829</v>
      </c>
      <c r="CZ1139" s="1" t="s">
        <v>138</v>
      </c>
      <c r="DA1139" s="1" t="s">
        <v>111</v>
      </c>
      <c r="DB1139" s="1" t="s">
        <v>112</v>
      </c>
    </row>
    <row r="1140" spans="1:111" ht="15.6" customHeight="1" x14ac:dyDescent="0.25">
      <c r="A1140" s="1" t="s">
        <v>13288</v>
      </c>
      <c r="B1140" s="1" t="s">
        <v>238</v>
      </c>
      <c r="C1140" s="2">
        <v>44342.232394675928</v>
      </c>
      <c r="D1140" s="2">
        <v>44372</v>
      </c>
      <c r="E1140" s="1" t="s">
        <v>110</v>
      </c>
      <c r="F1140" s="2">
        <v>44468.833333333336</v>
      </c>
      <c r="G1140" s="1" t="s">
        <v>112</v>
      </c>
      <c r="H1140" s="1" t="s">
        <v>112</v>
      </c>
      <c r="I1140" s="1" t="s">
        <v>112</v>
      </c>
      <c r="J1140" s="1" t="s">
        <v>1297</v>
      </c>
      <c r="L1140" s="1" t="s">
        <v>1298</v>
      </c>
      <c r="M1140" s="1" t="s">
        <v>1299</v>
      </c>
      <c r="N1140" s="1" t="s">
        <v>116</v>
      </c>
      <c r="O1140" s="1" t="s">
        <v>117</v>
      </c>
      <c r="P1140" s="9">
        <v>96950</v>
      </c>
      <c r="Q1140" s="1" t="s">
        <v>118</v>
      </c>
      <c r="S1140" s="1">
        <v>16702346617</v>
      </c>
      <c r="U1140" s="1">
        <v>488510</v>
      </c>
      <c r="V1140" s="1" t="s">
        <v>119</v>
      </c>
      <c r="X1140" s="1" t="s">
        <v>1300</v>
      </c>
      <c r="Y1140" s="1" t="s">
        <v>1301</v>
      </c>
      <c r="Z1140" s="1" t="s">
        <v>671</v>
      </c>
      <c r="AA1140" s="1" t="s">
        <v>245</v>
      </c>
      <c r="AB1140" s="1" t="s">
        <v>2775</v>
      </c>
      <c r="AC1140" s="1" t="s">
        <v>1299</v>
      </c>
      <c r="AD1140" s="1" t="s">
        <v>116</v>
      </c>
      <c r="AE1140" s="1" t="s">
        <v>117</v>
      </c>
      <c r="AF1140" s="9">
        <v>96950</v>
      </c>
      <c r="AG1140" s="1" t="s">
        <v>118</v>
      </c>
      <c r="AI1140" s="1">
        <v>16702346617</v>
      </c>
      <c r="AK1140" s="1" t="s">
        <v>1302</v>
      </c>
      <c r="BC1140" s="1" t="str">
        <f>"43-3031.00"</f>
        <v>43-3031.00</v>
      </c>
      <c r="BD1140" s="1" t="s">
        <v>389</v>
      </c>
      <c r="BE1140" s="1" t="s">
        <v>13289</v>
      </c>
      <c r="BF1140" s="1" t="s">
        <v>1279</v>
      </c>
      <c r="BG1140" s="1">
        <v>1</v>
      </c>
      <c r="BH1140" s="1">
        <v>1</v>
      </c>
      <c r="BI1140" s="2">
        <v>44470</v>
      </c>
      <c r="BJ1140" s="2">
        <v>44834</v>
      </c>
      <c r="BK1140" s="2">
        <v>44470</v>
      </c>
      <c r="BL1140" s="2">
        <v>44834</v>
      </c>
      <c r="BM1140" s="1">
        <v>35</v>
      </c>
      <c r="BN1140" s="1">
        <v>0</v>
      </c>
      <c r="BO1140" s="1">
        <v>7</v>
      </c>
      <c r="BP1140" s="1">
        <v>7</v>
      </c>
      <c r="BQ1140" s="1">
        <v>7</v>
      </c>
      <c r="BR1140" s="1">
        <v>7</v>
      </c>
      <c r="BS1140" s="1">
        <v>7</v>
      </c>
      <c r="BT1140" s="1">
        <v>0</v>
      </c>
      <c r="BU1140" s="1" t="str">
        <f>"9:00 AM"</f>
        <v>9:00 AM</v>
      </c>
      <c r="BV1140" s="1" t="str">
        <f>"5:00 PM"</f>
        <v>5:00 PM</v>
      </c>
      <c r="BW1140" s="1" t="s">
        <v>135</v>
      </c>
      <c r="BX1140" s="1">
        <v>0</v>
      </c>
      <c r="BY1140" s="1">
        <v>24</v>
      </c>
      <c r="BZ1140" s="1" t="s">
        <v>112</v>
      </c>
      <c r="CB1140" s="4" t="s">
        <v>13290</v>
      </c>
      <c r="CC1140" s="1" t="s">
        <v>1298</v>
      </c>
      <c r="CD1140" s="1" t="s">
        <v>1299</v>
      </c>
      <c r="CE1140" s="1" t="s">
        <v>116</v>
      </c>
      <c r="CF1140" s="1" t="s">
        <v>117</v>
      </c>
      <c r="CG1140" s="1">
        <v>96950</v>
      </c>
      <c r="CH1140" s="3">
        <v>9.49</v>
      </c>
      <c r="CI1140" s="3">
        <v>9.49</v>
      </c>
      <c r="CJ1140" s="3">
        <v>14.24</v>
      </c>
      <c r="CK1140" s="3">
        <v>14.24</v>
      </c>
      <c r="CL1140" s="1" t="s">
        <v>137</v>
      </c>
      <c r="CN1140" s="1" t="s">
        <v>139</v>
      </c>
      <c r="CP1140" s="1" t="s">
        <v>112</v>
      </c>
      <c r="CQ1140" s="1" t="s">
        <v>111</v>
      </c>
      <c r="CR1140" s="1" t="s">
        <v>111</v>
      </c>
      <c r="CS1140" s="1" t="s">
        <v>111</v>
      </c>
      <c r="CT1140" s="1" t="s">
        <v>111</v>
      </c>
      <c r="CU1140" s="1" t="s">
        <v>111</v>
      </c>
      <c r="CV1140" s="1" t="s">
        <v>111</v>
      </c>
      <c r="CW1140" s="1" t="s">
        <v>1004</v>
      </c>
      <c r="CX1140" s="1">
        <v>16702346617</v>
      </c>
      <c r="CY1140" s="1" t="s">
        <v>1305</v>
      </c>
      <c r="CZ1140" s="1" t="s">
        <v>5999</v>
      </c>
      <c r="DA1140" s="1" t="s">
        <v>111</v>
      </c>
      <c r="DB1140" s="1" t="s">
        <v>112</v>
      </c>
    </row>
    <row r="1141" spans="1:111" ht="15.6" customHeight="1" x14ac:dyDescent="0.25">
      <c r="A1141" s="1" t="s">
        <v>13295</v>
      </c>
      <c r="B1141" s="1" t="s">
        <v>238</v>
      </c>
      <c r="C1141" s="2">
        <v>44362.260816435184</v>
      </c>
      <c r="D1141" s="2">
        <v>44406</v>
      </c>
      <c r="E1141" s="1" t="s">
        <v>180</v>
      </c>
      <c r="G1141" s="1" t="s">
        <v>112</v>
      </c>
      <c r="H1141" s="1" t="s">
        <v>112</v>
      </c>
      <c r="I1141" s="1" t="s">
        <v>112</v>
      </c>
      <c r="J1141" s="1" t="s">
        <v>4528</v>
      </c>
      <c r="K1141" s="1" t="s">
        <v>4529</v>
      </c>
      <c r="L1141" s="1" t="s">
        <v>4237</v>
      </c>
      <c r="M1141" s="1" t="s">
        <v>4531</v>
      </c>
      <c r="N1141" s="1" t="s">
        <v>116</v>
      </c>
      <c r="O1141" s="1" t="s">
        <v>117</v>
      </c>
      <c r="P1141" s="9">
        <v>96950</v>
      </c>
      <c r="Q1141" s="1" t="s">
        <v>118</v>
      </c>
      <c r="R1141" s="1" t="s">
        <v>116</v>
      </c>
      <c r="S1141" s="1">
        <v>16702342664</v>
      </c>
      <c r="T1141" s="1">
        <v>0</v>
      </c>
      <c r="U1141" s="1">
        <v>561320</v>
      </c>
      <c r="V1141" s="1" t="s">
        <v>119</v>
      </c>
      <c r="X1141" s="1" t="s">
        <v>4532</v>
      </c>
      <c r="Y1141" s="1" t="s">
        <v>3332</v>
      </c>
      <c r="Z1141" s="1" t="s">
        <v>4534</v>
      </c>
      <c r="AA1141" s="1" t="s">
        <v>6384</v>
      </c>
      <c r="AB1141" s="1" t="s">
        <v>4237</v>
      </c>
      <c r="AC1141" s="1" t="s">
        <v>3330</v>
      </c>
      <c r="AD1141" s="1" t="s">
        <v>116</v>
      </c>
      <c r="AE1141" s="1" t="s">
        <v>117</v>
      </c>
      <c r="AF1141" s="9">
        <v>96950</v>
      </c>
      <c r="AG1141" s="1" t="s">
        <v>118</v>
      </c>
      <c r="AH1141" s="1" t="s">
        <v>116</v>
      </c>
      <c r="AI1141" s="1">
        <v>16702342664</v>
      </c>
      <c r="AJ1141" s="1">
        <v>0</v>
      </c>
      <c r="AK1141" s="1" t="s">
        <v>4536</v>
      </c>
      <c r="BC1141" s="1" t="str">
        <f>"47-2051.00"</f>
        <v>47-2051.00</v>
      </c>
      <c r="BD1141" s="1" t="s">
        <v>295</v>
      </c>
      <c r="BE1141" s="1" t="s">
        <v>13296</v>
      </c>
      <c r="BF1141" s="1" t="s">
        <v>13297</v>
      </c>
      <c r="BG1141" s="1">
        <v>10</v>
      </c>
      <c r="BH1141" s="1">
        <v>10</v>
      </c>
      <c r="BI1141" s="2">
        <v>44470</v>
      </c>
      <c r="BJ1141" s="2">
        <v>44834</v>
      </c>
      <c r="BK1141" s="2">
        <v>44470</v>
      </c>
      <c r="BL1141" s="2">
        <v>44834</v>
      </c>
      <c r="BM1141" s="1">
        <v>40</v>
      </c>
      <c r="BN1141" s="1">
        <v>0</v>
      </c>
      <c r="BO1141" s="1">
        <v>8</v>
      </c>
      <c r="BP1141" s="1">
        <v>8</v>
      </c>
      <c r="BQ1141" s="1">
        <v>8</v>
      </c>
      <c r="BR1141" s="1">
        <v>8</v>
      </c>
      <c r="BS1141" s="1">
        <v>8</v>
      </c>
      <c r="BT1141" s="1">
        <v>0</v>
      </c>
      <c r="BU1141" s="1" t="str">
        <f>"8:00 AM"</f>
        <v>8:00 AM</v>
      </c>
      <c r="BV1141" s="1" t="str">
        <f>"5:00 PM"</f>
        <v>5:00 PM</v>
      </c>
      <c r="BW1141" s="1" t="s">
        <v>135</v>
      </c>
      <c r="BX1141" s="1">
        <v>0</v>
      </c>
      <c r="BY1141" s="1">
        <v>3</v>
      </c>
      <c r="BZ1141" s="1" t="s">
        <v>112</v>
      </c>
      <c r="CB1141" s="4" t="s">
        <v>13298</v>
      </c>
      <c r="CC1141" s="1" t="s">
        <v>4237</v>
      </c>
      <c r="CD1141" s="1" t="s">
        <v>3330</v>
      </c>
      <c r="CE1141" s="1" t="s">
        <v>116</v>
      </c>
      <c r="CF1141" s="1" t="s">
        <v>117</v>
      </c>
      <c r="CG1141" s="1">
        <v>96950</v>
      </c>
      <c r="CH1141" s="3">
        <v>8.34</v>
      </c>
      <c r="CI1141" s="3">
        <v>8.34</v>
      </c>
      <c r="CJ1141" s="3">
        <v>12.51</v>
      </c>
      <c r="CK1141" s="3">
        <v>12.51</v>
      </c>
      <c r="CL1141" s="1" t="s">
        <v>137</v>
      </c>
      <c r="CM1141" s="1" t="s">
        <v>138</v>
      </c>
      <c r="CN1141" s="1" t="s">
        <v>139</v>
      </c>
      <c r="CP1141" s="1" t="s">
        <v>112</v>
      </c>
      <c r="CQ1141" s="1" t="s">
        <v>111</v>
      </c>
      <c r="CR1141" s="1" t="s">
        <v>112</v>
      </c>
      <c r="CS1141" s="1" t="s">
        <v>111</v>
      </c>
      <c r="CT1141" s="1" t="s">
        <v>138</v>
      </c>
      <c r="CU1141" s="1" t="s">
        <v>111</v>
      </c>
      <c r="CV1141" s="1" t="s">
        <v>138</v>
      </c>
      <c r="CW1141" s="1" t="s">
        <v>6119</v>
      </c>
      <c r="CX1141" s="1">
        <v>16702342664</v>
      </c>
      <c r="CY1141" s="1" t="s">
        <v>4536</v>
      </c>
      <c r="CZ1141" s="1" t="s">
        <v>380</v>
      </c>
      <c r="DA1141" s="1" t="s">
        <v>111</v>
      </c>
      <c r="DB1141" s="1" t="s">
        <v>112</v>
      </c>
    </row>
    <row r="1142" spans="1:111" ht="15.6" customHeight="1" x14ac:dyDescent="0.25">
      <c r="A1142" s="1" t="s">
        <v>13299</v>
      </c>
      <c r="B1142" s="1" t="s">
        <v>238</v>
      </c>
      <c r="C1142" s="2">
        <v>44352.118452314811</v>
      </c>
      <c r="D1142" s="2">
        <v>44390</v>
      </c>
      <c r="E1142" s="1" t="s">
        <v>180</v>
      </c>
      <c r="G1142" s="1" t="s">
        <v>112</v>
      </c>
      <c r="H1142" s="1" t="s">
        <v>112</v>
      </c>
      <c r="I1142" s="1" t="s">
        <v>112</v>
      </c>
      <c r="J1142" s="1" t="s">
        <v>505</v>
      </c>
      <c r="K1142" s="1" t="s">
        <v>230</v>
      </c>
      <c r="L1142" s="1" t="s">
        <v>1290</v>
      </c>
      <c r="M1142" s="1" t="s">
        <v>507</v>
      </c>
      <c r="N1142" s="1" t="s">
        <v>167</v>
      </c>
      <c r="O1142" s="1" t="s">
        <v>117</v>
      </c>
      <c r="P1142" s="9">
        <v>96950</v>
      </c>
      <c r="Q1142" s="1" t="s">
        <v>118</v>
      </c>
      <c r="R1142" s="1" t="s">
        <v>138</v>
      </c>
      <c r="S1142" s="1">
        <v>16702356622</v>
      </c>
      <c r="U1142" s="1">
        <v>236115</v>
      </c>
      <c r="V1142" s="1" t="s">
        <v>119</v>
      </c>
      <c r="X1142" s="1" t="s">
        <v>508</v>
      </c>
      <c r="Y1142" s="1" t="s">
        <v>509</v>
      </c>
      <c r="Z1142" s="1" t="s">
        <v>510</v>
      </c>
      <c r="AA1142" s="1" t="s">
        <v>511</v>
      </c>
      <c r="AB1142" s="1" t="s">
        <v>1291</v>
      </c>
      <c r="AC1142" s="1" t="s">
        <v>1038</v>
      </c>
      <c r="AD1142" s="1" t="s">
        <v>167</v>
      </c>
      <c r="AE1142" s="1" t="s">
        <v>117</v>
      </c>
      <c r="AF1142" s="9">
        <v>96950</v>
      </c>
      <c r="AG1142" s="1" t="s">
        <v>118</v>
      </c>
      <c r="AI1142" s="1">
        <v>16702356622</v>
      </c>
      <c r="AK1142" s="1" t="s">
        <v>513</v>
      </c>
      <c r="BC1142" s="1" t="str">
        <f>"47-2031.01"</f>
        <v>47-2031.01</v>
      </c>
      <c r="BD1142" s="1" t="s">
        <v>4797</v>
      </c>
      <c r="BE1142" s="1" t="s">
        <v>13300</v>
      </c>
      <c r="BF1142" s="1" t="s">
        <v>10475</v>
      </c>
      <c r="BG1142" s="1">
        <v>5</v>
      </c>
      <c r="BH1142" s="1">
        <v>5</v>
      </c>
      <c r="BI1142" s="2">
        <v>44470</v>
      </c>
      <c r="BJ1142" s="2">
        <v>44834</v>
      </c>
      <c r="BK1142" s="2">
        <v>44470</v>
      </c>
      <c r="BL1142" s="2">
        <v>44834</v>
      </c>
      <c r="BM1142" s="1">
        <v>40</v>
      </c>
      <c r="BN1142" s="1">
        <v>0</v>
      </c>
      <c r="BO1142" s="1">
        <v>8</v>
      </c>
      <c r="BP1142" s="1">
        <v>8</v>
      </c>
      <c r="BQ1142" s="1">
        <v>8</v>
      </c>
      <c r="BR1142" s="1">
        <v>8</v>
      </c>
      <c r="BS1142" s="1">
        <v>8</v>
      </c>
      <c r="BT1142" s="1">
        <v>0</v>
      </c>
      <c r="BU1142" s="1" t="str">
        <f>"7:30 AM"</f>
        <v>7:30 AM</v>
      </c>
      <c r="BV1142" s="1" t="str">
        <f>"4:30 PM"</f>
        <v>4:30 PM</v>
      </c>
      <c r="BW1142" s="1" t="s">
        <v>135</v>
      </c>
      <c r="BX1142" s="1">
        <v>0</v>
      </c>
      <c r="BY1142" s="1">
        <v>6</v>
      </c>
      <c r="BZ1142" s="1" t="s">
        <v>112</v>
      </c>
      <c r="CA1142" s="1">
        <v>0</v>
      </c>
      <c r="CB1142" s="1" t="s">
        <v>13301</v>
      </c>
      <c r="CC1142" s="1" t="s">
        <v>1290</v>
      </c>
      <c r="CD1142" s="1" t="s">
        <v>507</v>
      </c>
      <c r="CE1142" s="1" t="s">
        <v>167</v>
      </c>
      <c r="CF1142" s="1" t="s">
        <v>117</v>
      </c>
      <c r="CG1142" s="1">
        <v>96950</v>
      </c>
      <c r="CH1142" s="3">
        <v>13.78</v>
      </c>
      <c r="CI1142" s="3">
        <v>13.78</v>
      </c>
      <c r="CJ1142" s="3">
        <v>20.67</v>
      </c>
      <c r="CK1142" s="3">
        <v>20.67</v>
      </c>
      <c r="CL1142" s="1" t="s">
        <v>137</v>
      </c>
      <c r="CM1142" s="1" t="s">
        <v>230</v>
      </c>
      <c r="CN1142" s="1" t="s">
        <v>139</v>
      </c>
      <c r="CP1142" s="1" t="s">
        <v>112</v>
      </c>
      <c r="CQ1142" s="1" t="s">
        <v>111</v>
      </c>
      <c r="CR1142" s="1" t="s">
        <v>111</v>
      </c>
      <c r="CS1142" s="1" t="s">
        <v>111</v>
      </c>
      <c r="CT1142" s="1" t="s">
        <v>138</v>
      </c>
      <c r="CU1142" s="1" t="s">
        <v>111</v>
      </c>
      <c r="CV1142" s="1" t="s">
        <v>111</v>
      </c>
      <c r="CW1142" s="1" t="s">
        <v>6391</v>
      </c>
      <c r="CX1142" s="1">
        <v>16702356622</v>
      </c>
      <c r="CY1142" s="1" t="s">
        <v>513</v>
      </c>
      <c r="CZ1142" s="1" t="s">
        <v>138</v>
      </c>
      <c r="DA1142" s="1" t="s">
        <v>111</v>
      </c>
      <c r="DB1142" s="1" t="s">
        <v>112</v>
      </c>
    </row>
    <row r="1143" spans="1:111" ht="15.6" customHeight="1" x14ac:dyDescent="0.25">
      <c r="A1143" s="1" t="s">
        <v>13302</v>
      </c>
      <c r="B1143" s="1" t="s">
        <v>238</v>
      </c>
      <c r="C1143" s="2">
        <v>44342.068207638891</v>
      </c>
      <c r="D1143" s="2">
        <v>44392</v>
      </c>
      <c r="E1143" s="1" t="s">
        <v>110</v>
      </c>
      <c r="F1143" s="2">
        <v>44468.833333333336</v>
      </c>
      <c r="G1143" s="1" t="s">
        <v>112</v>
      </c>
      <c r="H1143" s="1" t="s">
        <v>112</v>
      </c>
      <c r="I1143" s="1" t="s">
        <v>112</v>
      </c>
      <c r="J1143" s="1" t="s">
        <v>13303</v>
      </c>
      <c r="L1143" s="1" t="s">
        <v>760</v>
      </c>
      <c r="M1143" s="1" t="s">
        <v>13304</v>
      </c>
      <c r="N1143" s="1" t="s">
        <v>116</v>
      </c>
      <c r="O1143" s="1" t="s">
        <v>117</v>
      </c>
      <c r="P1143" s="9">
        <v>96950</v>
      </c>
      <c r="Q1143" s="1" t="s">
        <v>118</v>
      </c>
      <c r="S1143" s="1">
        <v>16702343063</v>
      </c>
      <c r="U1143" s="1">
        <v>56152</v>
      </c>
      <c r="V1143" s="1" t="s">
        <v>119</v>
      </c>
      <c r="X1143" s="1" t="s">
        <v>621</v>
      </c>
      <c r="Y1143" s="1" t="s">
        <v>5528</v>
      </c>
      <c r="Z1143" s="1" t="s">
        <v>138</v>
      </c>
      <c r="AA1143" s="1" t="s">
        <v>461</v>
      </c>
      <c r="AB1143" s="1" t="s">
        <v>760</v>
      </c>
      <c r="AC1143" s="1" t="s">
        <v>13304</v>
      </c>
      <c r="AD1143" s="1" t="s">
        <v>116</v>
      </c>
      <c r="AE1143" s="1" t="s">
        <v>117</v>
      </c>
      <c r="AF1143" s="9">
        <v>96950</v>
      </c>
      <c r="AG1143" s="1" t="s">
        <v>118</v>
      </c>
      <c r="AI1143" s="1">
        <v>16702343063</v>
      </c>
      <c r="AK1143" s="1" t="s">
        <v>13305</v>
      </c>
      <c r="BC1143" s="1" t="str">
        <f>"39-7011.00"</f>
        <v>39-7011.00</v>
      </c>
      <c r="BD1143" s="1" t="s">
        <v>1435</v>
      </c>
      <c r="BE1143" s="1" t="s">
        <v>13306</v>
      </c>
      <c r="BF1143" s="1" t="s">
        <v>3755</v>
      </c>
      <c r="BG1143" s="1">
        <v>1</v>
      </c>
      <c r="BH1143" s="1">
        <v>1</v>
      </c>
      <c r="BI1143" s="2">
        <v>44470</v>
      </c>
      <c r="BJ1143" s="2">
        <v>44834</v>
      </c>
      <c r="BK1143" s="2">
        <v>44470</v>
      </c>
      <c r="BL1143" s="2">
        <v>44834</v>
      </c>
      <c r="BM1143" s="1">
        <v>35</v>
      </c>
      <c r="BN1143" s="1">
        <v>6</v>
      </c>
      <c r="BO1143" s="1">
        <v>0</v>
      </c>
      <c r="BP1143" s="1">
        <v>5</v>
      </c>
      <c r="BQ1143" s="1">
        <v>6</v>
      </c>
      <c r="BR1143" s="1">
        <v>6</v>
      </c>
      <c r="BS1143" s="1">
        <v>6</v>
      </c>
      <c r="BT1143" s="1">
        <v>6</v>
      </c>
      <c r="BU1143" s="1" t="str">
        <f>"6:00 AM"</f>
        <v>6:00 AM</v>
      </c>
      <c r="BV1143" s="1" t="str">
        <f>"8:00 PM"</f>
        <v>8:00 PM</v>
      </c>
      <c r="BW1143" s="1" t="s">
        <v>230</v>
      </c>
      <c r="BX1143" s="1">
        <v>0</v>
      </c>
      <c r="BY1143" s="1">
        <v>24</v>
      </c>
      <c r="BZ1143" s="1" t="s">
        <v>112</v>
      </c>
      <c r="CB1143" s="4" t="s">
        <v>13307</v>
      </c>
      <c r="CC1143" s="1" t="s">
        <v>760</v>
      </c>
      <c r="CD1143" s="1" t="s">
        <v>13304</v>
      </c>
      <c r="CE1143" s="1" t="s">
        <v>116</v>
      </c>
      <c r="CF1143" s="1" t="s">
        <v>117</v>
      </c>
      <c r="CG1143" s="1">
        <v>96950</v>
      </c>
      <c r="CH1143" s="3">
        <v>12.14</v>
      </c>
      <c r="CI1143" s="3">
        <v>12.14</v>
      </c>
      <c r="CJ1143" s="3">
        <v>0</v>
      </c>
      <c r="CK1143" s="3">
        <v>0</v>
      </c>
      <c r="CL1143" s="1" t="s">
        <v>137</v>
      </c>
      <c r="CM1143" s="1" t="s">
        <v>138</v>
      </c>
      <c r="CN1143" s="1" t="s">
        <v>139</v>
      </c>
      <c r="CP1143" s="1" t="s">
        <v>112</v>
      </c>
      <c r="CQ1143" s="1" t="s">
        <v>111</v>
      </c>
      <c r="CR1143" s="1" t="s">
        <v>112</v>
      </c>
      <c r="CS1143" s="1" t="s">
        <v>112</v>
      </c>
      <c r="CT1143" s="1" t="s">
        <v>138</v>
      </c>
      <c r="CU1143" s="1" t="s">
        <v>111</v>
      </c>
      <c r="CV1143" s="1" t="s">
        <v>138</v>
      </c>
      <c r="CW1143" s="1" t="s">
        <v>362</v>
      </c>
      <c r="CX1143" s="1">
        <v>16702343063</v>
      </c>
      <c r="CY1143" s="1" t="s">
        <v>13305</v>
      </c>
      <c r="CZ1143" s="1" t="s">
        <v>138</v>
      </c>
      <c r="DA1143" s="1" t="s">
        <v>111</v>
      </c>
      <c r="DB1143" s="1" t="s">
        <v>112</v>
      </c>
    </row>
    <row r="1144" spans="1:111" ht="15.6" customHeight="1" x14ac:dyDescent="0.25">
      <c r="A1144" s="1" t="s">
        <v>13308</v>
      </c>
      <c r="B1144" s="1" t="s">
        <v>238</v>
      </c>
      <c r="C1144" s="2">
        <v>44369.868673842589</v>
      </c>
      <c r="D1144" s="2">
        <v>44421</v>
      </c>
      <c r="E1144" s="1" t="s">
        <v>180</v>
      </c>
      <c r="G1144" s="1" t="s">
        <v>111</v>
      </c>
      <c r="H1144" s="1" t="s">
        <v>112</v>
      </c>
      <c r="I1144" s="1" t="s">
        <v>112</v>
      </c>
      <c r="J1144" s="1" t="s">
        <v>1168</v>
      </c>
      <c r="L1144" s="1" t="s">
        <v>4204</v>
      </c>
      <c r="M1144" s="1" t="s">
        <v>1170</v>
      </c>
      <c r="N1144" s="1" t="s">
        <v>116</v>
      </c>
      <c r="O1144" s="1" t="s">
        <v>117</v>
      </c>
      <c r="P1144" s="9">
        <v>96950</v>
      </c>
      <c r="Q1144" s="1" t="s">
        <v>118</v>
      </c>
      <c r="R1144" s="1" t="s">
        <v>116</v>
      </c>
      <c r="S1144" s="1">
        <v>16705887746</v>
      </c>
      <c r="T1144" s="1">
        <v>0</v>
      </c>
      <c r="U1144" s="1">
        <v>236220</v>
      </c>
      <c r="V1144" s="1" t="s">
        <v>119</v>
      </c>
      <c r="X1144" s="1" t="s">
        <v>1171</v>
      </c>
      <c r="Y1144" s="1" t="s">
        <v>1172</v>
      </c>
      <c r="AA1144" s="1" t="s">
        <v>1173</v>
      </c>
      <c r="AB1144" s="1" t="s">
        <v>4204</v>
      </c>
      <c r="AC1144" s="1" t="s">
        <v>13309</v>
      </c>
      <c r="AD1144" s="1" t="s">
        <v>116</v>
      </c>
      <c r="AE1144" s="1" t="s">
        <v>117</v>
      </c>
      <c r="AF1144" s="9">
        <v>96950</v>
      </c>
      <c r="AG1144" s="1" t="s">
        <v>118</v>
      </c>
      <c r="AH1144" s="1" t="s">
        <v>116</v>
      </c>
      <c r="AI1144" s="1">
        <v>16717773710</v>
      </c>
      <c r="AJ1144" s="1">
        <v>0</v>
      </c>
      <c r="AK1144" s="1" t="s">
        <v>1174</v>
      </c>
      <c r="BC1144" s="1" t="str">
        <f>"43-3031.00"</f>
        <v>43-3031.00</v>
      </c>
      <c r="BD1144" s="1" t="s">
        <v>389</v>
      </c>
      <c r="BE1144" s="1" t="s">
        <v>10533</v>
      </c>
      <c r="BF1144" s="1" t="s">
        <v>4285</v>
      </c>
      <c r="BG1144" s="1">
        <v>4</v>
      </c>
      <c r="BH1144" s="1">
        <v>4</v>
      </c>
      <c r="BI1144" s="2">
        <v>44470</v>
      </c>
      <c r="BJ1144" s="2">
        <v>45565</v>
      </c>
      <c r="BK1144" s="2">
        <v>44470</v>
      </c>
      <c r="BL1144" s="2">
        <v>45565</v>
      </c>
      <c r="BM1144" s="1">
        <v>40</v>
      </c>
      <c r="BN1144" s="1">
        <v>0</v>
      </c>
      <c r="BO1144" s="1">
        <v>8</v>
      </c>
      <c r="BP1144" s="1">
        <v>8</v>
      </c>
      <c r="BQ1144" s="1">
        <v>8</v>
      </c>
      <c r="BR1144" s="1">
        <v>8</v>
      </c>
      <c r="BS1144" s="1">
        <v>8</v>
      </c>
      <c r="BT1144" s="1">
        <v>0</v>
      </c>
      <c r="BU1144" s="1" t="str">
        <f>"8:00 AM"</f>
        <v>8:00 AM</v>
      </c>
      <c r="BV1144" s="1" t="str">
        <f>"5:00 PM"</f>
        <v>5:00 PM</v>
      </c>
      <c r="BW1144" s="1" t="s">
        <v>392</v>
      </c>
      <c r="BX1144" s="1">
        <v>0</v>
      </c>
      <c r="BY1144" s="1">
        <v>24</v>
      </c>
      <c r="BZ1144" s="1" t="s">
        <v>112</v>
      </c>
      <c r="CB1144" s="1" t="s">
        <v>13310</v>
      </c>
      <c r="CC1144" s="1" t="s">
        <v>4204</v>
      </c>
      <c r="CD1144" s="1" t="s">
        <v>1170</v>
      </c>
      <c r="CE1144" s="1" t="s">
        <v>116</v>
      </c>
      <c r="CF1144" s="1" t="s">
        <v>117</v>
      </c>
      <c r="CG1144" s="1">
        <v>96950</v>
      </c>
      <c r="CH1144" s="3">
        <v>9.49</v>
      </c>
      <c r="CJ1144" s="3">
        <v>14.24</v>
      </c>
      <c r="CL1144" s="1" t="s">
        <v>137</v>
      </c>
      <c r="CN1144" s="1" t="s">
        <v>139</v>
      </c>
      <c r="CP1144" s="1" t="s">
        <v>112</v>
      </c>
      <c r="CQ1144" s="1" t="s">
        <v>111</v>
      </c>
      <c r="CR1144" s="1" t="s">
        <v>111</v>
      </c>
      <c r="CS1144" s="1" t="s">
        <v>111</v>
      </c>
      <c r="CT1144" s="1" t="s">
        <v>138</v>
      </c>
      <c r="CU1144" s="1" t="s">
        <v>111</v>
      </c>
      <c r="CV1144" s="1" t="s">
        <v>138</v>
      </c>
      <c r="CW1144" s="1" t="s">
        <v>10535</v>
      </c>
      <c r="CX1144" s="1">
        <v>16705887746</v>
      </c>
      <c r="CY1144" s="1" t="s">
        <v>1174</v>
      </c>
      <c r="CZ1144" s="1" t="s">
        <v>380</v>
      </c>
      <c r="DA1144" s="1" t="s">
        <v>111</v>
      </c>
      <c r="DB1144" s="1" t="s">
        <v>112</v>
      </c>
    </row>
    <row r="1145" spans="1:111" ht="15.6" customHeight="1" x14ac:dyDescent="0.25">
      <c r="A1145" s="1" t="s">
        <v>13311</v>
      </c>
      <c r="B1145" s="1" t="s">
        <v>238</v>
      </c>
      <c r="C1145" s="2">
        <v>44350.411780092596</v>
      </c>
      <c r="D1145" s="2">
        <v>44391</v>
      </c>
      <c r="E1145" s="1" t="s">
        <v>110</v>
      </c>
      <c r="F1145" s="2">
        <v>44468.833333333336</v>
      </c>
      <c r="G1145" s="1" t="s">
        <v>111</v>
      </c>
      <c r="H1145" s="1" t="s">
        <v>111</v>
      </c>
      <c r="I1145" s="1" t="s">
        <v>112</v>
      </c>
      <c r="J1145" s="1" t="s">
        <v>13312</v>
      </c>
      <c r="K1145" s="1" t="s">
        <v>569</v>
      </c>
      <c r="L1145" s="1" t="s">
        <v>7390</v>
      </c>
      <c r="M1145" s="1" t="s">
        <v>7397</v>
      </c>
      <c r="N1145" s="1" t="s">
        <v>116</v>
      </c>
      <c r="O1145" s="1" t="s">
        <v>117</v>
      </c>
      <c r="P1145" s="9">
        <v>96950</v>
      </c>
      <c r="Q1145" s="1" t="s">
        <v>118</v>
      </c>
      <c r="S1145" s="1">
        <v>16707837461</v>
      </c>
      <c r="U1145" s="1">
        <v>56132</v>
      </c>
      <c r="V1145" s="1" t="s">
        <v>119</v>
      </c>
      <c r="X1145" s="1" t="s">
        <v>671</v>
      </c>
      <c r="Y1145" s="1" t="s">
        <v>7391</v>
      </c>
      <c r="Z1145" s="1" t="s">
        <v>7392</v>
      </c>
      <c r="AA1145" s="1" t="s">
        <v>373</v>
      </c>
      <c r="AB1145" s="1" t="s">
        <v>7389</v>
      </c>
      <c r="AC1145" s="1" t="s">
        <v>7390</v>
      </c>
      <c r="AD1145" s="1" t="s">
        <v>116</v>
      </c>
      <c r="AE1145" s="1" t="s">
        <v>117</v>
      </c>
      <c r="AF1145" s="9">
        <v>96950</v>
      </c>
      <c r="AG1145" s="1" t="s">
        <v>118</v>
      </c>
      <c r="AI1145" s="1">
        <v>16707837461</v>
      </c>
      <c r="AK1145" s="1" t="s">
        <v>575</v>
      </c>
      <c r="BC1145" s="1" t="str">
        <f>"35-2014.00"</f>
        <v>35-2014.00</v>
      </c>
      <c r="BD1145" s="1" t="s">
        <v>152</v>
      </c>
      <c r="BE1145" s="1" t="s">
        <v>13313</v>
      </c>
      <c r="BF1145" s="1" t="s">
        <v>154</v>
      </c>
      <c r="BG1145" s="1">
        <v>5</v>
      </c>
      <c r="BH1145" s="1">
        <v>5</v>
      </c>
      <c r="BI1145" s="2">
        <v>44470</v>
      </c>
      <c r="BJ1145" s="2">
        <v>45565</v>
      </c>
      <c r="BK1145" s="2">
        <v>44470</v>
      </c>
      <c r="BL1145" s="2">
        <v>45565</v>
      </c>
      <c r="BM1145" s="1">
        <v>35</v>
      </c>
      <c r="BN1145" s="1">
        <v>0</v>
      </c>
      <c r="BO1145" s="1">
        <v>7</v>
      </c>
      <c r="BP1145" s="1">
        <v>7</v>
      </c>
      <c r="BQ1145" s="1">
        <v>7</v>
      </c>
      <c r="BR1145" s="1">
        <v>7</v>
      </c>
      <c r="BS1145" s="1">
        <v>7</v>
      </c>
      <c r="BT1145" s="1">
        <v>0</v>
      </c>
      <c r="BU1145" s="1" t="str">
        <f>"9:00 AM"</f>
        <v>9:00 AM</v>
      </c>
      <c r="BV1145" s="1" t="str">
        <f>"4:00 PM"</f>
        <v>4:00 PM</v>
      </c>
      <c r="BW1145" s="1" t="s">
        <v>135</v>
      </c>
      <c r="BX1145" s="1">
        <v>0</v>
      </c>
      <c r="BY1145" s="1">
        <v>12</v>
      </c>
      <c r="BZ1145" s="1" t="s">
        <v>112</v>
      </c>
      <c r="CB1145" s="4" t="s">
        <v>13314</v>
      </c>
      <c r="CC1145" s="1" t="s">
        <v>7390</v>
      </c>
      <c r="CD1145" s="1" t="s">
        <v>7397</v>
      </c>
      <c r="CE1145" s="1" t="s">
        <v>116</v>
      </c>
      <c r="CF1145" s="1" t="s">
        <v>117</v>
      </c>
      <c r="CG1145" s="1">
        <v>96950</v>
      </c>
      <c r="CH1145" s="3">
        <v>8.68</v>
      </c>
      <c r="CI1145" s="3">
        <v>8.68</v>
      </c>
      <c r="CJ1145" s="3">
        <v>13.02</v>
      </c>
      <c r="CK1145" s="3">
        <v>13.02</v>
      </c>
      <c r="CL1145" s="1" t="s">
        <v>137</v>
      </c>
      <c r="CM1145" s="1" t="s">
        <v>582</v>
      </c>
      <c r="CN1145" s="1" t="s">
        <v>139</v>
      </c>
      <c r="CP1145" s="1" t="s">
        <v>112</v>
      </c>
      <c r="CQ1145" s="1" t="s">
        <v>111</v>
      </c>
      <c r="CR1145" s="1" t="s">
        <v>111</v>
      </c>
      <c r="CS1145" s="1" t="s">
        <v>111</v>
      </c>
      <c r="CT1145" s="1" t="s">
        <v>138</v>
      </c>
      <c r="CU1145" s="1" t="s">
        <v>111</v>
      </c>
      <c r="CV1145" s="1" t="s">
        <v>138</v>
      </c>
      <c r="CW1145" s="1" t="s">
        <v>583</v>
      </c>
      <c r="CX1145" s="1">
        <v>16707837461</v>
      </c>
      <c r="CY1145" s="1" t="s">
        <v>575</v>
      </c>
      <c r="CZ1145" s="1" t="s">
        <v>428</v>
      </c>
      <c r="DA1145" s="1" t="s">
        <v>111</v>
      </c>
      <c r="DB1145" s="1" t="s">
        <v>112</v>
      </c>
    </row>
    <row r="1146" spans="1:111" ht="15.6" customHeight="1" x14ac:dyDescent="0.25">
      <c r="A1146" s="1" t="s">
        <v>13315</v>
      </c>
      <c r="B1146" s="1" t="s">
        <v>238</v>
      </c>
      <c r="C1146" s="2">
        <v>44359.480267708335</v>
      </c>
      <c r="D1146" s="2">
        <v>44404</v>
      </c>
      <c r="E1146" s="1" t="s">
        <v>110</v>
      </c>
      <c r="F1146" s="2">
        <v>44468.833333333336</v>
      </c>
      <c r="G1146" s="1" t="s">
        <v>111</v>
      </c>
      <c r="H1146" s="1" t="s">
        <v>112</v>
      </c>
      <c r="I1146" s="1" t="s">
        <v>112</v>
      </c>
      <c r="J1146" s="1" t="s">
        <v>13316</v>
      </c>
      <c r="L1146" s="1" t="s">
        <v>13317</v>
      </c>
      <c r="N1146" s="1" t="s">
        <v>116</v>
      </c>
      <c r="O1146" s="1" t="s">
        <v>117</v>
      </c>
      <c r="P1146" s="9">
        <v>96950</v>
      </c>
      <c r="Q1146" s="1" t="s">
        <v>118</v>
      </c>
      <c r="S1146" s="1">
        <v>16702331333</v>
      </c>
      <c r="U1146" s="1">
        <v>72111</v>
      </c>
      <c r="V1146" s="1" t="s">
        <v>119</v>
      </c>
      <c r="X1146" s="1" t="s">
        <v>243</v>
      </c>
      <c r="Y1146" s="1" t="s">
        <v>13318</v>
      </c>
      <c r="AA1146" s="1" t="s">
        <v>245</v>
      </c>
      <c r="AB1146" s="1" t="s">
        <v>13319</v>
      </c>
      <c r="AD1146" s="1" t="s">
        <v>116</v>
      </c>
      <c r="AE1146" s="1" t="s">
        <v>117</v>
      </c>
      <c r="AF1146" s="9">
        <v>96950</v>
      </c>
      <c r="AG1146" s="1" t="s">
        <v>118</v>
      </c>
      <c r="AI1146" s="1">
        <v>16702331333</v>
      </c>
      <c r="AK1146" s="1" t="s">
        <v>1726</v>
      </c>
      <c r="BC1146" s="1" t="str">
        <f>"43-3031.00"</f>
        <v>43-3031.00</v>
      </c>
      <c r="BD1146" s="1" t="s">
        <v>389</v>
      </c>
      <c r="BE1146" s="1" t="s">
        <v>13320</v>
      </c>
      <c r="BF1146" s="1" t="s">
        <v>1279</v>
      </c>
      <c r="BG1146" s="1">
        <v>2</v>
      </c>
      <c r="BH1146" s="1">
        <v>2</v>
      </c>
      <c r="BI1146" s="2">
        <v>44470</v>
      </c>
      <c r="BJ1146" s="2">
        <v>45565</v>
      </c>
      <c r="BK1146" s="2">
        <v>44470</v>
      </c>
      <c r="BL1146" s="2">
        <v>45565</v>
      </c>
      <c r="BM1146" s="1">
        <v>35</v>
      </c>
      <c r="BN1146" s="1">
        <v>0</v>
      </c>
      <c r="BO1146" s="1">
        <v>7</v>
      </c>
      <c r="BP1146" s="1">
        <v>7</v>
      </c>
      <c r="BQ1146" s="1">
        <v>7</v>
      </c>
      <c r="BR1146" s="1">
        <v>7</v>
      </c>
      <c r="BS1146" s="1">
        <v>7</v>
      </c>
      <c r="BT1146" s="1">
        <v>0</v>
      </c>
      <c r="BU1146" s="1" t="str">
        <f>"10:00 AM"</f>
        <v>10:00 AM</v>
      </c>
      <c r="BV1146" s="1" t="str">
        <f>"6:00 PM"</f>
        <v>6:00 PM</v>
      </c>
      <c r="BW1146" s="1" t="s">
        <v>135</v>
      </c>
      <c r="BX1146" s="1">
        <v>0</v>
      </c>
      <c r="BY1146" s="1">
        <v>24</v>
      </c>
      <c r="BZ1146" s="1" t="s">
        <v>112</v>
      </c>
      <c r="CB1146" s="4" t="s">
        <v>13321</v>
      </c>
      <c r="CC1146" s="1" t="s">
        <v>1729</v>
      </c>
      <c r="CD1146" s="1" t="s">
        <v>1730</v>
      </c>
      <c r="CE1146" s="1" t="s">
        <v>116</v>
      </c>
      <c r="CF1146" s="1" t="s">
        <v>117</v>
      </c>
      <c r="CG1146" s="1">
        <v>96950</v>
      </c>
      <c r="CH1146" s="3">
        <v>9.49</v>
      </c>
      <c r="CI1146" s="3">
        <v>9.49</v>
      </c>
      <c r="CJ1146" s="3">
        <v>14.24</v>
      </c>
      <c r="CK1146" s="3">
        <v>14.24</v>
      </c>
      <c r="CL1146" s="1" t="s">
        <v>137</v>
      </c>
      <c r="CM1146" s="1" t="s">
        <v>362</v>
      </c>
      <c r="CN1146" s="1" t="s">
        <v>139</v>
      </c>
      <c r="CP1146" s="1" t="s">
        <v>112</v>
      </c>
      <c r="CQ1146" s="1" t="s">
        <v>111</v>
      </c>
      <c r="CR1146" s="1" t="s">
        <v>112</v>
      </c>
      <c r="CS1146" s="1" t="s">
        <v>111</v>
      </c>
      <c r="CT1146" s="1" t="s">
        <v>138</v>
      </c>
      <c r="CU1146" s="1" t="s">
        <v>138</v>
      </c>
      <c r="CV1146" s="1" t="s">
        <v>138</v>
      </c>
      <c r="CW1146" s="1" t="s">
        <v>1731</v>
      </c>
      <c r="CX1146" s="1">
        <v>16702331333</v>
      </c>
      <c r="CY1146" s="1" t="s">
        <v>1726</v>
      </c>
      <c r="CZ1146" s="1" t="s">
        <v>138</v>
      </c>
      <c r="DA1146" s="1" t="s">
        <v>111</v>
      </c>
      <c r="DB1146" s="1" t="s">
        <v>112</v>
      </c>
    </row>
    <row r="1147" spans="1:111" ht="15.6" customHeight="1" x14ac:dyDescent="0.25">
      <c r="A1147" s="1" t="s">
        <v>13322</v>
      </c>
      <c r="B1147" s="1" t="s">
        <v>238</v>
      </c>
      <c r="C1147" s="2">
        <v>44354.94848402778</v>
      </c>
      <c r="D1147" s="2">
        <v>44396</v>
      </c>
      <c r="E1147" s="1" t="s">
        <v>180</v>
      </c>
      <c r="G1147" s="1" t="s">
        <v>112</v>
      </c>
      <c r="H1147" s="1" t="s">
        <v>112</v>
      </c>
      <c r="I1147" s="1" t="s">
        <v>112</v>
      </c>
      <c r="J1147" s="1" t="s">
        <v>11163</v>
      </c>
      <c r="K1147" s="1" t="s">
        <v>11164</v>
      </c>
      <c r="L1147" s="1" t="s">
        <v>11165</v>
      </c>
      <c r="M1147" s="1" t="s">
        <v>11166</v>
      </c>
      <c r="N1147" s="1" t="s">
        <v>13323</v>
      </c>
      <c r="O1147" s="1" t="s">
        <v>117</v>
      </c>
      <c r="P1147" s="9">
        <v>96950</v>
      </c>
      <c r="Q1147" s="1" t="s">
        <v>118</v>
      </c>
      <c r="R1147" s="1" t="s">
        <v>138</v>
      </c>
      <c r="S1147" s="1">
        <v>16702353500</v>
      </c>
      <c r="U1147" s="1">
        <v>44413</v>
      </c>
      <c r="V1147" s="1" t="s">
        <v>119</v>
      </c>
      <c r="X1147" s="1" t="s">
        <v>13324</v>
      </c>
      <c r="Y1147" s="1" t="s">
        <v>11169</v>
      </c>
      <c r="AA1147" s="1" t="s">
        <v>245</v>
      </c>
      <c r="AB1147" s="1" t="s">
        <v>11165</v>
      </c>
      <c r="AC1147" s="1" t="s">
        <v>11166</v>
      </c>
      <c r="AD1147" s="1" t="s">
        <v>11167</v>
      </c>
      <c r="AE1147" s="1" t="s">
        <v>117</v>
      </c>
      <c r="AF1147" s="9">
        <v>96950</v>
      </c>
      <c r="AG1147" s="1" t="s">
        <v>118</v>
      </c>
      <c r="AH1147" s="1" t="s">
        <v>138</v>
      </c>
      <c r="AI1147" s="1">
        <v>16702353500</v>
      </c>
      <c r="AK1147" s="1" t="s">
        <v>11170</v>
      </c>
      <c r="BC1147" s="1" t="str">
        <f>"43-5081.01"</f>
        <v>43-5081.01</v>
      </c>
      <c r="BD1147" s="1" t="s">
        <v>132</v>
      </c>
      <c r="BE1147" s="1" t="s">
        <v>13325</v>
      </c>
      <c r="BF1147" s="1" t="s">
        <v>6206</v>
      </c>
      <c r="BG1147" s="1">
        <v>1</v>
      </c>
      <c r="BH1147" s="1">
        <v>1</v>
      </c>
      <c r="BI1147" s="2">
        <v>44470</v>
      </c>
      <c r="BJ1147" s="2">
        <v>44834</v>
      </c>
      <c r="BK1147" s="2">
        <v>44470</v>
      </c>
      <c r="BL1147" s="2">
        <v>44834</v>
      </c>
      <c r="BM1147" s="1">
        <v>48</v>
      </c>
      <c r="BN1147" s="1">
        <v>0</v>
      </c>
      <c r="BO1147" s="1">
        <v>8</v>
      </c>
      <c r="BP1147" s="1">
        <v>8</v>
      </c>
      <c r="BQ1147" s="1">
        <v>8</v>
      </c>
      <c r="BR1147" s="1">
        <v>8</v>
      </c>
      <c r="BS1147" s="1">
        <v>8</v>
      </c>
      <c r="BT1147" s="1">
        <v>8</v>
      </c>
      <c r="BU1147" s="1" t="str">
        <f>"8:00 AM"</f>
        <v>8:00 AM</v>
      </c>
      <c r="BV1147" s="1" t="str">
        <f>"5:00 PM"</f>
        <v>5:00 PM</v>
      </c>
      <c r="BW1147" s="1" t="s">
        <v>135</v>
      </c>
      <c r="BX1147" s="1">
        <v>3</v>
      </c>
      <c r="BY1147" s="1">
        <v>12</v>
      </c>
      <c r="BZ1147" s="1" t="s">
        <v>112</v>
      </c>
      <c r="CA1147" s="1">
        <v>0</v>
      </c>
      <c r="CB1147" s="1" t="s">
        <v>13326</v>
      </c>
      <c r="CC1147" s="1" t="s">
        <v>13327</v>
      </c>
      <c r="CD1147" s="1" t="s">
        <v>11166</v>
      </c>
      <c r="CE1147" s="1" t="s">
        <v>13323</v>
      </c>
      <c r="CF1147" s="1" t="s">
        <v>117</v>
      </c>
      <c r="CG1147" s="1">
        <v>96950</v>
      </c>
      <c r="CH1147" s="3">
        <v>7.58</v>
      </c>
      <c r="CI1147" s="3">
        <v>7.58</v>
      </c>
      <c r="CJ1147" s="3">
        <v>11.37</v>
      </c>
      <c r="CK1147" s="3">
        <v>11.37</v>
      </c>
      <c r="CL1147" s="1" t="s">
        <v>137</v>
      </c>
      <c r="CM1147" s="1" t="s">
        <v>138</v>
      </c>
      <c r="CN1147" s="1" t="s">
        <v>139</v>
      </c>
      <c r="CP1147" s="1" t="s">
        <v>112</v>
      </c>
      <c r="CQ1147" s="1" t="s">
        <v>111</v>
      </c>
      <c r="CR1147" s="1" t="s">
        <v>112</v>
      </c>
      <c r="CS1147" s="1" t="s">
        <v>111</v>
      </c>
      <c r="CT1147" s="1" t="s">
        <v>111</v>
      </c>
      <c r="CU1147" s="1" t="s">
        <v>111</v>
      </c>
      <c r="CV1147" s="1" t="s">
        <v>138</v>
      </c>
      <c r="CW1147" s="1" t="s">
        <v>13328</v>
      </c>
      <c r="CX1147" s="1">
        <v>16702353500</v>
      </c>
      <c r="CY1147" s="1" t="s">
        <v>11170</v>
      </c>
      <c r="CZ1147" s="1" t="s">
        <v>138</v>
      </c>
      <c r="DA1147" s="1" t="s">
        <v>111</v>
      </c>
      <c r="DB1147" s="1" t="s">
        <v>112</v>
      </c>
    </row>
    <row r="1148" spans="1:111" ht="15.6" customHeight="1" x14ac:dyDescent="0.25">
      <c r="A1148" s="1" t="s">
        <v>13329</v>
      </c>
      <c r="B1148" s="1" t="s">
        <v>238</v>
      </c>
      <c r="C1148" s="2">
        <v>44355.826051620374</v>
      </c>
      <c r="D1148" s="2">
        <v>44393</v>
      </c>
      <c r="E1148" s="1" t="s">
        <v>180</v>
      </c>
      <c r="G1148" s="1" t="s">
        <v>112</v>
      </c>
      <c r="H1148" s="1" t="s">
        <v>112</v>
      </c>
      <c r="I1148" s="1" t="s">
        <v>112</v>
      </c>
      <c r="J1148" s="1" t="s">
        <v>626</v>
      </c>
      <c r="K1148" s="1" t="s">
        <v>13330</v>
      </c>
      <c r="L1148" s="1" t="s">
        <v>1284</v>
      </c>
      <c r="N1148" s="1" t="s">
        <v>116</v>
      </c>
      <c r="O1148" s="1" t="s">
        <v>117</v>
      </c>
      <c r="P1148" s="9">
        <v>96950</v>
      </c>
      <c r="Q1148" s="1" t="s">
        <v>118</v>
      </c>
      <c r="S1148" s="1">
        <v>16702353403</v>
      </c>
      <c r="U1148" s="1">
        <v>72232</v>
      </c>
      <c r="V1148" s="1" t="s">
        <v>119</v>
      </c>
      <c r="X1148" s="1" t="s">
        <v>1010</v>
      </c>
      <c r="Y1148" s="1" t="s">
        <v>1285</v>
      </c>
      <c r="AA1148" s="1" t="s">
        <v>387</v>
      </c>
      <c r="AB1148" s="1" t="s">
        <v>1284</v>
      </c>
      <c r="AD1148" s="1" t="s">
        <v>116</v>
      </c>
      <c r="AE1148" s="1" t="s">
        <v>117</v>
      </c>
      <c r="AF1148" s="9">
        <v>96950</v>
      </c>
      <c r="AG1148" s="1" t="s">
        <v>118</v>
      </c>
      <c r="AI1148" s="1">
        <v>16702353403</v>
      </c>
      <c r="AK1148" s="1" t="s">
        <v>620</v>
      </c>
      <c r="BC1148" s="1" t="str">
        <f>"35-2014.00"</f>
        <v>35-2014.00</v>
      </c>
      <c r="BD1148" s="1" t="s">
        <v>152</v>
      </c>
      <c r="BE1148" s="1" t="s">
        <v>13331</v>
      </c>
      <c r="BF1148" s="1" t="s">
        <v>154</v>
      </c>
      <c r="BG1148" s="1">
        <v>2</v>
      </c>
      <c r="BH1148" s="1">
        <v>2</v>
      </c>
      <c r="BI1148" s="2">
        <v>44470</v>
      </c>
      <c r="BJ1148" s="2">
        <v>44836</v>
      </c>
      <c r="BK1148" s="2">
        <v>44470</v>
      </c>
      <c r="BL1148" s="2">
        <v>44836</v>
      </c>
      <c r="BM1148" s="1">
        <v>35</v>
      </c>
      <c r="BN1148" s="1">
        <v>0</v>
      </c>
      <c r="BO1148" s="1">
        <v>7</v>
      </c>
      <c r="BP1148" s="1">
        <v>7</v>
      </c>
      <c r="BQ1148" s="1">
        <v>7</v>
      </c>
      <c r="BR1148" s="1">
        <v>7</v>
      </c>
      <c r="BS1148" s="1">
        <v>7</v>
      </c>
      <c r="BT1148" s="1">
        <v>0</v>
      </c>
      <c r="BU1148" s="1" t="str">
        <f>"9:00 AM"</f>
        <v>9:00 AM</v>
      </c>
      <c r="BV1148" s="1" t="str">
        <f>"5:00 PM"</f>
        <v>5:00 PM</v>
      </c>
      <c r="BW1148" s="1" t="s">
        <v>135</v>
      </c>
      <c r="BX1148" s="1">
        <v>0</v>
      </c>
      <c r="BY1148" s="1">
        <v>12</v>
      </c>
      <c r="BZ1148" s="1" t="s">
        <v>112</v>
      </c>
      <c r="CB1148" s="1" t="s">
        <v>13332</v>
      </c>
      <c r="CC1148" s="1" t="s">
        <v>6540</v>
      </c>
      <c r="CE1148" s="1" t="s">
        <v>116</v>
      </c>
      <c r="CF1148" s="1" t="s">
        <v>117</v>
      </c>
      <c r="CG1148" s="1">
        <v>96950</v>
      </c>
      <c r="CH1148" s="3">
        <v>8.68</v>
      </c>
      <c r="CI1148" s="3">
        <v>8.68</v>
      </c>
      <c r="CJ1148" s="3">
        <v>13.02</v>
      </c>
      <c r="CK1148" s="3">
        <v>13.02</v>
      </c>
      <c r="CL1148" s="1" t="s">
        <v>137</v>
      </c>
      <c r="CN1148" s="1" t="s">
        <v>139</v>
      </c>
      <c r="CP1148" s="1" t="s">
        <v>112</v>
      </c>
      <c r="CQ1148" s="1" t="s">
        <v>111</v>
      </c>
      <c r="CR1148" s="1" t="s">
        <v>112</v>
      </c>
      <c r="CS1148" s="1" t="s">
        <v>111</v>
      </c>
      <c r="CT1148" s="1" t="s">
        <v>138</v>
      </c>
      <c r="CU1148" s="1" t="s">
        <v>111</v>
      </c>
      <c r="CV1148" s="1" t="s">
        <v>138</v>
      </c>
      <c r="CW1148" s="1" t="s">
        <v>7444</v>
      </c>
      <c r="CX1148" s="1">
        <v>16702353403</v>
      </c>
      <c r="CY1148" s="1" t="s">
        <v>620</v>
      </c>
      <c r="CZ1148" s="1" t="s">
        <v>138</v>
      </c>
      <c r="DA1148" s="1" t="s">
        <v>111</v>
      </c>
      <c r="DB1148" s="1" t="s">
        <v>112</v>
      </c>
    </row>
    <row r="1149" spans="1:111" ht="15.6" customHeight="1" x14ac:dyDescent="0.25">
      <c r="A1149" s="1" t="s">
        <v>13333</v>
      </c>
      <c r="B1149" s="1" t="s">
        <v>238</v>
      </c>
      <c r="C1149" s="2">
        <v>44365.936181018522</v>
      </c>
      <c r="D1149" s="2">
        <v>44411</v>
      </c>
      <c r="E1149" s="1" t="s">
        <v>110</v>
      </c>
      <c r="F1149" s="2">
        <v>44468.833333333336</v>
      </c>
      <c r="G1149" s="1" t="s">
        <v>111</v>
      </c>
      <c r="H1149" s="1" t="s">
        <v>112</v>
      </c>
      <c r="I1149" s="1" t="s">
        <v>112</v>
      </c>
      <c r="J1149" s="1" t="s">
        <v>13334</v>
      </c>
      <c r="K1149" s="1" t="s">
        <v>13335</v>
      </c>
      <c r="L1149" s="1" t="s">
        <v>13336</v>
      </c>
      <c r="N1149" s="1" t="s">
        <v>116</v>
      </c>
      <c r="O1149" s="1" t="s">
        <v>117</v>
      </c>
      <c r="P1149" s="9">
        <v>96950</v>
      </c>
      <c r="Q1149" s="1" t="s">
        <v>118</v>
      </c>
      <c r="S1149" s="1">
        <v>16702880471</v>
      </c>
      <c r="U1149" s="1">
        <v>812332</v>
      </c>
      <c r="V1149" s="1" t="s">
        <v>119</v>
      </c>
      <c r="X1149" s="1" t="s">
        <v>13337</v>
      </c>
      <c r="Y1149" s="1" t="s">
        <v>13338</v>
      </c>
      <c r="AA1149" s="1" t="s">
        <v>245</v>
      </c>
      <c r="AB1149" s="1" t="s">
        <v>13336</v>
      </c>
      <c r="AC1149" s="1" t="s">
        <v>116</v>
      </c>
      <c r="AD1149" s="1" t="s">
        <v>116</v>
      </c>
      <c r="AE1149" s="1" t="s">
        <v>117</v>
      </c>
      <c r="AF1149" s="9">
        <v>96950</v>
      </c>
      <c r="AG1149" s="1" t="s">
        <v>118</v>
      </c>
      <c r="AI1149" s="1">
        <v>16702880471</v>
      </c>
      <c r="AK1149" s="1" t="s">
        <v>13339</v>
      </c>
      <c r="BC1149" s="1" t="str">
        <f>"51-6011.00"</f>
        <v>51-6011.00</v>
      </c>
      <c r="BD1149" s="1" t="s">
        <v>4261</v>
      </c>
      <c r="BE1149" s="1" t="s">
        <v>13340</v>
      </c>
      <c r="BF1149" s="1" t="s">
        <v>13341</v>
      </c>
      <c r="BG1149" s="1">
        <v>1</v>
      </c>
      <c r="BH1149" s="1">
        <v>1</v>
      </c>
      <c r="BI1149" s="2">
        <v>44470</v>
      </c>
      <c r="BJ1149" s="2">
        <v>45565</v>
      </c>
      <c r="BK1149" s="2">
        <v>44470</v>
      </c>
      <c r="BL1149" s="2">
        <v>45565</v>
      </c>
      <c r="BM1149" s="1">
        <v>35</v>
      </c>
      <c r="BN1149" s="1">
        <v>0</v>
      </c>
      <c r="BO1149" s="1">
        <v>7</v>
      </c>
      <c r="BP1149" s="1">
        <v>7</v>
      </c>
      <c r="BQ1149" s="1">
        <v>7</v>
      </c>
      <c r="BR1149" s="1">
        <v>7</v>
      </c>
      <c r="BS1149" s="1">
        <v>7</v>
      </c>
      <c r="BT1149" s="1">
        <v>0</v>
      </c>
      <c r="BU1149" s="1" t="str">
        <f>"9:00 AM"</f>
        <v>9:00 AM</v>
      </c>
      <c r="BV1149" s="1" t="str">
        <f>"5:00 PM"</f>
        <v>5:00 PM</v>
      </c>
      <c r="BW1149" s="1" t="s">
        <v>230</v>
      </c>
      <c r="BX1149" s="1">
        <v>0</v>
      </c>
      <c r="BY1149" s="1">
        <v>3</v>
      </c>
      <c r="BZ1149" s="1" t="s">
        <v>112</v>
      </c>
      <c r="CB1149" s="1" t="s">
        <v>3175</v>
      </c>
      <c r="CC1149" s="1" t="s">
        <v>13336</v>
      </c>
      <c r="CE1149" s="1" t="s">
        <v>116</v>
      </c>
      <c r="CF1149" s="1" t="s">
        <v>117</v>
      </c>
      <c r="CG1149" s="1">
        <v>96950</v>
      </c>
      <c r="CH1149" s="3">
        <v>7.69</v>
      </c>
      <c r="CI1149" s="3">
        <v>7.69</v>
      </c>
      <c r="CJ1149" s="3">
        <v>11.53</v>
      </c>
      <c r="CK1149" s="3">
        <v>11.53</v>
      </c>
      <c r="CL1149" s="1" t="s">
        <v>137</v>
      </c>
      <c r="CN1149" s="1" t="s">
        <v>139</v>
      </c>
      <c r="CP1149" s="1" t="s">
        <v>112</v>
      </c>
      <c r="CQ1149" s="1" t="s">
        <v>111</v>
      </c>
      <c r="CR1149" s="1" t="s">
        <v>112</v>
      </c>
      <c r="CS1149" s="1" t="s">
        <v>111</v>
      </c>
      <c r="CT1149" s="1" t="s">
        <v>138</v>
      </c>
      <c r="CU1149" s="1" t="s">
        <v>111</v>
      </c>
      <c r="CV1149" s="1" t="s">
        <v>138</v>
      </c>
      <c r="CW1149" s="1" t="s">
        <v>2313</v>
      </c>
      <c r="CX1149" s="1">
        <v>16702880471</v>
      </c>
      <c r="CY1149" s="1" t="s">
        <v>13339</v>
      </c>
      <c r="CZ1149" s="1" t="s">
        <v>138</v>
      </c>
      <c r="DA1149" s="1" t="s">
        <v>111</v>
      </c>
      <c r="DB1149" s="1" t="s">
        <v>112</v>
      </c>
      <c r="DC1149" s="1" t="s">
        <v>13337</v>
      </c>
      <c r="DD1149" s="1" t="s">
        <v>13338</v>
      </c>
      <c r="DF1149" s="1" t="s">
        <v>13334</v>
      </c>
      <c r="DG1149" s="1" t="s">
        <v>13339</v>
      </c>
    </row>
    <row r="1150" spans="1:111" ht="15.6" customHeight="1" x14ac:dyDescent="0.25">
      <c r="A1150" s="1" t="s">
        <v>13342</v>
      </c>
      <c r="B1150" s="1" t="s">
        <v>238</v>
      </c>
      <c r="C1150" s="2">
        <v>44386.739127777779</v>
      </c>
      <c r="D1150" s="2">
        <v>44426</v>
      </c>
      <c r="E1150" s="1" t="s">
        <v>180</v>
      </c>
      <c r="G1150" s="1" t="s">
        <v>112</v>
      </c>
      <c r="H1150" s="1" t="s">
        <v>112</v>
      </c>
      <c r="I1150" s="1" t="s">
        <v>112</v>
      </c>
      <c r="J1150" s="1" t="s">
        <v>4110</v>
      </c>
      <c r="K1150" s="1" t="s">
        <v>3169</v>
      </c>
      <c r="L1150" s="1" t="s">
        <v>4111</v>
      </c>
      <c r="N1150" s="1" t="s">
        <v>116</v>
      </c>
      <c r="O1150" s="1" t="s">
        <v>117</v>
      </c>
      <c r="P1150" s="9">
        <v>96950</v>
      </c>
      <c r="Q1150" s="1" t="s">
        <v>118</v>
      </c>
      <c r="S1150" s="1">
        <v>16702336060</v>
      </c>
      <c r="U1150" s="1">
        <v>56132</v>
      </c>
      <c r="V1150" s="1" t="s">
        <v>119</v>
      </c>
      <c r="X1150" s="1" t="s">
        <v>4112</v>
      </c>
      <c r="Y1150" s="1" t="s">
        <v>4113</v>
      </c>
      <c r="Z1150" s="1" t="s">
        <v>4114</v>
      </c>
      <c r="AA1150" s="1" t="s">
        <v>1028</v>
      </c>
      <c r="AB1150" s="1" t="s">
        <v>4111</v>
      </c>
      <c r="AD1150" s="1" t="s">
        <v>116</v>
      </c>
      <c r="AE1150" s="1" t="s">
        <v>117</v>
      </c>
      <c r="AF1150" s="9">
        <v>96950</v>
      </c>
      <c r="AG1150" s="1" t="s">
        <v>118</v>
      </c>
      <c r="AI1150" s="1">
        <v>16702336060</v>
      </c>
      <c r="AK1150" s="1" t="s">
        <v>4115</v>
      </c>
      <c r="BC1150" s="1" t="str">
        <f>"37-2012.00"</f>
        <v>37-2012.00</v>
      </c>
      <c r="BD1150" s="1" t="s">
        <v>576</v>
      </c>
      <c r="BE1150" s="1" t="s">
        <v>4116</v>
      </c>
      <c r="BF1150" s="1" t="s">
        <v>4117</v>
      </c>
      <c r="BG1150" s="1">
        <v>1</v>
      </c>
      <c r="BH1150" s="1">
        <v>1</v>
      </c>
      <c r="BI1150" s="2">
        <v>44470</v>
      </c>
      <c r="BJ1150" s="2">
        <v>44834</v>
      </c>
      <c r="BK1150" s="2">
        <v>44470</v>
      </c>
      <c r="BL1150" s="2">
        <v>44834</v>
      </c>
      <c r="BM1150" s="1">
        <v>35</v>
      </c>
      <c r="BN1150" s="1">
        <v>0</v>
      </c>
      <c r="BO1150" s="1">
        <v>7</v>
      </c>
      <c r="BP1150" s="1">
        <v>7</v>
      </c>
      <c r="BQ1150" s="1">
        <v>7</v>
      </c>
      <c r="BR1150" s="1">
        <v>7</v>
      </c>
      <c r="BS1150" s="1">
        <v>7</v>
      </c>
      <c r="BT1150" s="1">
        <v>0</v>
      </c>
      <c r="BU1150" s="1" t="str">
        <f>"9:00 AM"</f>
        <v>9:00 AM</v>
      </c>
      <c r="BV1150" s="1" t="str">
        <f>"5:00 PM"</f>
        <v>5:00 PM</v>
      </c>
      <c r="BW1150" s="1" t="s">
        <v>230</v>
      </c>
      <c r="BX1150" s="1">
        <v>0</v>
      </c>
      <c r="BY1150" s="1">
        <v>3</v>
      </c>
      <c r="BZ1150" s="1" t="s">
        <v>112</v>
      </c>
      <c r="CB1150" s="1" t="s">
        <v>3175</v>
      </c>
      <c r="CC1150" s="1" t="s">
        <v>4111</v>
      </c>
      <c r="CE1150" s="1" t="s">
        <v>116</v>
      </c>
      <c r="CF1150" s="1" t="s">
        <v>117</v>
      </c>
      <c r="CG1150" s="1">
        <v>96950</v>
      </c>
      <c r="CH1150" s="3">
        <v>7.59</v>
      </c>
      <c r="CI1150" s="3">
        <v>7.59</v>
      </c>
      <c r="CJ1150" s="3">
        <v>11.38</v>
      </c>
      <c r="CK1150" s="3">
        <v>11.38</v>
      </c>
      <c r="CL1150" s="1" t="s">
        <v>137</v>
      </c>
      <c r="CN1150" s="1" t="s">
        <v>139</v>
      </c>
      <c r="CP1150" s="1" t="s">
        <v>112</v>
      </c>
      <c r="CQ1150" s="1" t="s">
        <v>111</v>
      </c>
      <c r="CR1150" s="1" t="s">
        <v>112</v>
      </c>
      <c r="CS1150" s="1" t="s">
        <v>111</v>
      </c>
      <c r="CT1150" s="1" t="s">
        <v>138</v>
      </c>
      <c r="CU1150" s="1" t="s">
        <v>111</v>
      </c>
      <c r="CV1150" s="1" t="s">
        <v>138</v>
      </c>
      <c r="CW1150" s="1" t="s">
        <v>2313</v>
      </c>
      <c r="CX1150" s="1">
        <v>16702336060</v>
      </c>
      <c r="CY1150" s="1" t="s">
        <v>4115</v>
      </c>
      <c r="CZ1150" s="1" t="s">
        <v>138</v>
      </c>
      <c r="DA1150" s="1" t="s">
        <v>111</v>
      </c>
      <c r="DB1150" s="1" t="s">
        <v>112</v>
      </c>
      <c r="DC1150" s="1" t="s">
        <v>4112</v>
      </c>
      <c r="DD1150" s="1" t="s">
        <v>4113</v>
      </c>
      <c r="DF1150" s="1" t="s">
        <v>7400</v>
      </c>
      <c r="DG1150" s="1" t="s">
        <v>4115</v>
      </c>
    </row>
    <row r="1151" spans="1:111" ht="15.6" customHeight="1" x14ac:dyDescent="0.25">
      <c r="A1151" s="1" t="s">
        <v>13343</v>
      </c>
      <c r="B1151" s="1" t="s">
        <v>238</v>
      </c>
      <c r="C1151" s="2">
        <v>44389.397025231483</v>
      </c>
      <c r="D1151" s="2">
        <v>44435</v>
      </c>
      <c r="E1151" s="1" t="s">
        <v>110</v>
      </c>
      <c r="F1151" s="2">
        <v>44468.833333333336</v>
      </c>
      <c r="G1151" s="1" t="s">
        <v>112</v>
      </c>
      <c r="H1151" s="1" t="s">
        <v>112</v>
      </c>
      <c r="I1151" s="1" t="s">
        <v>112</v>
      </c>
      <c r="J1151" s="1" t="s">
        <v>4390</v>
      </c>
      <c r="K1151" s="1" t="s">
        <v>13344</v>
      </c>
      <c r="L1151" s="1" t="s">
        <v>4392</v>
      </c>
      <c r="M1151" s="1" t="s">
        <v>1757</v>
      </c>
      <c r="N1151" s="1" t="s">
        <v>116</v>
      </c>
      <c r="O1151" s="1" t="s">
        <v>117</v>
      </c>
      <c r="P1151" s="9">
        <v>96950</v>
      </c>
      <c r="Q1151" s="1" t="s">
        <v>118</v>
      </c>
      <c r="R1151" s="1" t="s">
        <v>719</v>
      </c>
      <c r="S1151" s="1">
        <v>16702355901</v>
      </c>
      <c r="U1151" s="1">
        <v>812112</v>
      </c>
      <c r="V1151" s="1" t="s">
        <v>119</v>
      </c>
      <c r="X1151" s="1" t="s">
        <v>4339</v>
      </c>
      <c r="Y1151" s="1" t="s">
        <v>4393</v>
      </c>
      <c r="Z1151" s="1" t="s">
        <v>4394</v>
      </c>
      <c r="AA1151" s="1" t="s">
        <v>357</v>
      </c>
      <c r="AB1151" s="1" t="s">
        <v>4392</v>
      </c>
      <c r="AC1151" s="1" t="s">
        <v>1757</v>
      </c>
      <c r="AD1151" s="1" t="s">
        <v>116</v>
      </c>
      <c r="AE1151" s="1" t="s">
        <v>117</v>
      </c>
      <c r="AF1151" s="9">
        <v>96950</v>
      </c>
      <c r="AG1151" s="1" t="s">
        <v>118</v>
      </c>
      <c r="AH1151" s="1" t="s">
        <v>719</v>
      </c>
      <c r="AI1151" s="1">
        <v>16702355901</v>
      </c>
      <c r="AK1151" s="1" t="s">
        <v>4395</v>
      </c>
      <c r="BC1151" s="1" t="str">
        <f>"39-5012.00"</f>
        <v>39-5012.00</v>
      </c>
      <c r="BD1151" s="1" t="s">
        <v>1831</v>
      </c>
      <c r="BE1151" s="1" t="s">
        <v>13345</v>
      </c>
      <c r="BF1151" s="1" t="s">
        <v>13346</v>
      </c>
      <c r="BG1151" s="1">
        <v>3</v>
      </c>
      <c r="BH1151" s="1">
        <v>3</v>
      </c>
      <c r="BI1151" s="2">
        <v>44470</v>
      </c>
      <c r="BJ1151" s="2">
        <v>44834</v>
      </c>
      <c r="BK1151" s="2">
        <v>44470</v>
      </c>
      <c r="BL1151" s="2">
        <v>44834</v>
      </c>
      <c r="BM1151" s="1">
        <v>35</v>
      </c>
      <c r="BN1151" s="1">
        <v>0</v>
      </c>
      <c r="BO1151" s="1">
        <v>7</v>
      </c>
      <c r="BP1151" s="1">
        <v>7</v>
      </c>
      <c r="BQ1151" s="1">
        <v>7</v>
      </c>
      <c r="BR1151" s="1">
        <v>7</v>
      </c>
      <c r="BS1151" s="1">
        <v>7</v>
      </c>
      <c r="BT1151" s="1">
        <v>0</v>
      </c>
      <c r="BU1151" s="1" t="str">
        <f>"10:00 AM"</f>
        <v>10:00 AM</v>
      </c>
      <c r="BV1151" s="1" t="str">
        <f>"6:00 PM"</f>
        <v>6:00 PM</v>
      </c>
      <c r="BW1151" s="1" t="s">
        <v>230</v>
      </c>
      <c r="BX1151" s="1">
        <v>0</v>
      </c>
      <c r="BY1151" s="1">
        <v>6</v>
      </c>
      <c r="BZ1151" s="1" t="s">
        <v>112</v>
      </c>
      <c r="CB1151" s="1" t="s">
        <v>719</v>
      </c>
      <c r="CC1151" s="1" t="s">
        <v>13347</v>
      </c>
      <c r="CD1151" s="1" t="s">
        <v>3110</v>
      </c>
      <c r="CE1151" s="1" t="s">
        <v>116</v>
      </c>
      <c r="CF1151" s="1" t="s">
        <v>117</v>
      </c>
      <c r="CG1151" s="1">
        <v>96950</v>
      </c>
      <c r="CH1151" s="3">
        <v>7.52</v>
      </c>
      <c r="CI1151" s="3">
        <v>7.52</v>
      </c>
      <c r="CJ1151" s="3">
        <v>11.28</v>
      </c>
      <c r="CK1151" s="3">
        <v>11.28</v>
      </c>
      <c r="CL1151" s="1" t="s">
        <v>137</v>
      </c>
      <c r="CM1151" s="1" t="s">
        <v>719</v>
      </c>
      <c r="CN1151" s="1" t="s">
        <v>139</v>
      </c>
      <c r="CP1151" s="1" t="s">
        <v>112</v>
      </c>
      <c r="CQ1151" s="1" t="s">
        <v>111</v>
      </c>
      <c r="CR1151" s="1" t="s">
        <v>112</v>
      </c>
      <c r="CS1151" s="1" t="s">
        <v>111</v>
      </c>
      <c r="CT1151" s="1" t="s">
        <v>138</v>
      </c>
      <c r="CU1151" s="1" t="s">
        <v>111</v>
      </c>
      <c r="CV1151" s="1" t="s">
        <v>138</v>
      </c>
      <c r="CW1151" s="1" t="s">
        <v>719</v>
      </c>
      <c r="CX1151" s="1">
        <v>16702355901</v>
      </c>
      <c r="CY1151" s="1" t="s">
        <v>4342</v>
      </c>
      <c r="CZ1151" s="1" t="s">
        <v>716</v>
      </c>
      <c r="DA1151" s="1" t="s">
        <v>111</v>
      </c>
      <c r="DB1151" s="1" t="s">
        <v>112</v>
      </c>
    </row>
    <row r="1152" spans="1:111" ht="15.6" customHeight="1" x14ac:dyDescent="0.25">
      <c r="A1152" s="1" t="s">
        <v>13348</v>
      </c>
      <c r="B1152" s="1" t="s">
        <v>238</v>
      </c>
      <c r="C1152" s="2">
        <v>44374.873886111112</v>
      </c>
      <c r="D1152" s="2">
        <v>44419</v>
      </c>
      <c r="E1152" s="1" t="s">
        <v>110</v>
      </c>
      <c r="F1152" s="2">
        <v>44468.833333333336</v>
      </c>
      <c r="G1152" s="1" t="s">
        <v>111</v>
      </c>
      <c r="H1152" s="1" t="s">
        <v>112</v>
      </c>
      <c r="I1152" s="1" t="s">
        <v>112</v>
      </c>
      <c r="J1152" s="1" t="s">
        <v>3833</v>
      </c>
      <c r="L1152" s="1" t="s">
        <v>3834</v>
      </c>
      <c r="N1152" s="1" t="s">
        <v>167</v>
      </c>
      <c r="O1152" s="1" t="s">
        <v>117</v>
      </c>
      <c r="P1152" s="9">
        <v>96950</v>
      </c>
      <c r="Q1152" s="1" t="s">
        <v>118</v>
      </c>
      <c r="S1152" s="1">
        <v>16702333625</v>
      </c>
      <c r="U1152" s="1">
        <v>54121</v>
      </c>
      <c r="V1152" s="1" t="s">
        <v>119</v>
      </c>
      <c r="X1152" s="1" t="s">
        <v>3835</v>
      </c>
      <c r="Y1152" s="1" t="s">
        <v>3836</v>
      </c>
      <c r="AA1152" s="1" t="s">
        <v>171</v>
      </c>
      <c r="AB1152" s="1" t="s">
        <v>10286</v>
      </c>
      <c r="AC1152" s="1" t="s">
        <v>13349</v>
      </c>
      <c r="AD1152" s="1" t="s">
        <v>167</v>
      </c>
      <c r="AE1152" s="1" t="s">
        <v>117</v>
      </c>
      <c r="AF1152" s="9">
        <v>96950</v>
      </c>
      <c r="AG1152" s="1" t="s">
        <v>118</v>
      </c>
      <c r="AI1152" s="1">
        <v>16702333625</v>
      </c>
      <c r="AK1152" s="1" t="s">
        <v>3838</v>
      </c>
      <c r="BC1152" s="1" t="str">
        <f>"13-2011.01"</f>
        <v>13-2011.01</v>
      </c>
      <c r="BD1152" s="1" t="s">
        <v>932</v>
      </c>
      <c r="BE1152" s="1" t="s">
        <v>13350</v>
      </c>
      <c r="BF1152" s="1" t="s">
        <v>511</v>
      </c>
      <c r="BG1152" s="1">
        <v>4</v>
      </c>
      <c r="BH1152" s="1">
        <v>4</v>
      </c>
      <c r="BI1152" s="2">
        <v>44470</v>
      </c>
      <c r="BJ1152" s="2">
        <v>45565</v>
      </c>
      <c r="BK1152" s="2">
        <v>44470</v>
      </c>
      <c r="BL1152" s="2">
        <v>45565</v>
      </c>
      <c r="BM1152" s="1">
        <v>35</v>
      </c>
      <c r="BN1152" s="1">
        <v>0</v>
      </c>
      <c r="BO1152" s="1">
        <v>7</v>
      </c>
      <c r="BP1152" s="1">
        <v>7</v>
      </c>
      <c r="BQ1152" s="1">
        <v>7</v>
      </c>
      <c r="BR1152" s="1">
        <v>7</v>
      </c>
      <c r="BS1152" s="1">
        <v>7</v>
      </c>
      <c r="BT1152" s="1">
        <v>0</v>
      </c>
      <c r="BU1152" s="1" t="str">
        <f>"9:00 AM"</f>
        <v>9:00 AM</v>
      </c>
      <c r="BV1152" s="1" t="str">
        <f>"5:00 PM"</f>
        <v>5:00 PM</v>
      </c>
      <c r="BW1152" s="1" t="s">
        <v>193</v>
      </c>
      <c r="BX1152" s="1">
        <v>0</v>
      </c>
      <c r="BY1152" s="1">
        <v>36</v>
      </c>
      <c r="BZ1152" s="1" t="s">
        <v>112</v>
      </c>
      <c r="CB1152" s="4" t="s">
        <v>13351</v>
      </c>
      <c r="CC1152" s="1" t="s">
        <v>13352</v>
      </c>
      <c r="CE1152" s="1" t="s">
        <v>167</v>
      </c>
      <c r="CF1152" s="1" t="s">
        <v>117</v>
      </c>
      <c r="CG1152" s="1">
        <v>96950</v>
      </c>
      <c r="CH1152" s="3">
        <v>14.85</v>
      </c>
      <c r="CI1152" s="3">
        <v>14.85</v>
      </c>
      <c r="CJ1152" s="3">
        <v>0</v>
      </c>
      <c r="CK1152" s="3">
        <v>0</v>
      </c>
      <c r="CL1152" s="1" t="s">
        <v>137</v>
      </c>
      <c r="CN1152" s="1" t="s">
        <v>139</v>
      </c>
      <c r="CP1152" s="1" t="s">
        <v>112</v>
      </c>
      <c r="CQ1152" s="1" t="s">
        <v>111</v>
      </c>
      <c r="CR1152" s="1" t="s">
        <v>112</v>
      </c>
      <c r="CS1152" s="1" t="s">
        <v>112</v>
      </c>
      <c r="CT1152" s="1" t="s">
        <v>138</v>
      </c>
      <c r="CU1152" s="1" t="s">
        <v>111</v>
      </c>
      <c r="CV1152" s="1" t="s">
        <v>138</v>
      </c>
      <c r="CW1152" s="1" t="s">
        <v>7237</v>
      </c>
      <c r="CX1152" s="1">
        <v>16702333625</v>
      </c>
      <c r="CY1152" s="1" t="s">
        <v>3838</v>
      </c>
      <c r="CZ1152" s="1" t="s">
        <v>428</v>
      </c>
      <c r="DA1152" s="1" t="s">
        <v>111</v>
      </c>
      <c r="DB1152" s="1" t="s">
        <v>112</v>
      </c>
    </row>
    <row r="1153" spans="1:111" ht="15.6" customHeight="1" x14ac:dyDescent="0.25">
      <c r="A1153" s="1" t="s">
        <v>13353</v>
      </c>
      <c r="B1153" s="1" t="s">
        <v>238</v>
      </c>
      <c r="C1153" s="2">
        <v>44355.840825462961</v>
      </c>
      <c r="D1153" s="2">
        <v>44390</v>
      </c>
      <c r="E1153" s="1" t="s">
        <v>110</v>
      </c>
      <c r="F1153" s="2">
        <v>44408.833333333336</v>
      </c>
      <c r="G1153" s="1" t="s">
        <v>111</v>
      </c>
      <c r="H1153" s="1" t="s">
        <v>112</v>
      </c>
      <c r="I1153" s="1" t="s">
        <v>112</v>
      </c>
      <c r="J1153" s="1" t="s">
        <v>1908</v>
      </c>
      <c r="K1153" s="1" t="s">
        <v>1909</v>
      </c>
      <c r="L1153" s="1" t="s">
        <v>1910</v>
      </c>
      <c r="N1153" s="1" t="s">
        <v>116</v>
      </c>
      <c r="O1153" s="1" t="s">
        <v>117</v>
      </c>
      <c r="P1153" s="9">
        <v>96950</v>
      </c>
      <c r="Q1153" s="1" t="s">
        <v>118</v>
      </c>
      <c r="S1153" s="1">
        <v>16702357717</v>
      </c>
      <c r="U1153" s="1">
        <v>72251</v>
      </c>
      <c r="V1153" s="1" t="s">
        <v>119</v>
      </c>
      <c r="X1153" s="1" t="s">
        <v>1911</v>
      </c>
      <c r="Y1153" s="1" t="s">
        <v>1912</v>
      </c>
      <c r="AA1153" s="1" t="s">
        <v>245</v>
      </c>
      <c r="AB1153" s="1" t="s">
        <v>1910</v>
      </c>
      <c r="AD1153" s="1" t="s">
        <v>116</v>
      </c>
      <c r="AE1153" s="1" t="s">
        <v>117</v>
      </c>
      <c r="AF1153" s="9">
        <v>96950</v>
      </c>
      <c r="AG1153" s="1" t="s">
        <v>118</v>
      </c>
      <c r="AI1153" s="1">
        <v>16702357717</v>
      </c>
      <c r="AK1153" s="1" t="s">
        <v>620</v>
      </c>
      <c r="AL1153" s="1" t="s">
        <v>125</v>
      </c>
      <c r="AM1153" s="1" t="s">
        <v>621</v>
      </c>
      <c r="AN1153" s="1" t="s">
        <v>622</v>
      </c>
      <c r="AP1153" s="1" t="s">
        <v>1284</v>
      </c>
      <c r="AR1153" s="1" t="s">
        <v>116</v>
      </c>
      <c r="AS1153" s="1" t="s">
        <v>117</v>
      </c>
      <c r="AT1153" s="9">
        <v>96950</v>
      </c>
      <c r="AU1153" s="1" t="s">
        <v>118</v>
      </c>
      <c r="AW1153" s="1">
        <v>16702353403</v>
      </c>
      <c r="AY1153" s="1" t="s">
        <v>1871</v>
      </c>
      <c r="AZ1153" s="1" t="s">
        <v>626</v>
      </c>
      <c r="BC1153" s="1" t="str">
        <f>"35-3031.00"</f>
        <v>35-3031.00</v>
      </c>
      <c r="BD1153" s="1" t="s">
        <v>174</v>
      </c>
      <c r="BE1153" s="1" t="s">
        <v>13354</v>
      </c>
      <c r="BF1153" s="1" t="s">
        <v>10625</v>
      </c>
      <c r="BG1153" s="1">
        <v>2</v>
      </c>
      <c r="BH1153" s="1">
        <v>2</v>
      </c>
      <c r="BI1153" s="2">
        <v>44410</v>
      </c>
      <c r="BJ1153" s="2">
        <v>45505</v>
      </c>
      <c r="BK1153" s="2">
        <v>44410</v>
      </c>
      <c r="BL1153" s="2">
        <v>45505</v>
      </c>
      <c r="BM1153" s="1">
        <v>35</v>
      </c>
      <c r="BN1153" s="1">
        <v>0</v>
      </c>
      <c r="BO1153" s="1">
        <v>7</v>
      </c>
      <c r="BP1153" s="1">
        <v>7</v>
      </c>
      <c r="BQ1153" s="1">
        <v>7</v>
      </c>
      <c r="BR1153" s="1">
        <v>7</v>
      </c>
      <c r="BS1153" s="1">
        <v>7</v>
      </c>
      <c r="BT1153" s="1">
        <v>0</v>
      </c>
      <c r="BU1153" s="1" t="str">
        <f>"9:00 AM"</f>
        <v>9:00 AM</v>
      </c>
      <c r="BV1153" s="1" t="str">
        <f>"5:00 PM"</f>
        <v>5:00 PM</v>
      </c>
      <c r="BW1153" s="1" t="s">
        <v>135</v>
      </c>
      <c r="BX1153" s="1">
        <v>0</v>
      </c>
      <c r="BY1153" s="1">
        <v>12</v>
      </c>
      <c r="BZ1153" s="1" t="s">
        <v>112</v>
      </c>
      <c r="CB1153" s="1" t="s">
        <v>13355</v>
      </c>
      <c r="CC1153" s="1" t="s">
        <v>1915</v>
      </c>
      <c r="CE1153" s="1" t="s">
        <v>116</v>
      </c>
      <c r="CF1153" s="1" t="s">
        <v>117</v>
      </c>
      <c r="CG1153" s="1">
        <v>96950</v>
      </c>
      <c r="CH1153" s="3">
        <v>8.5</v>
      </c>
      <c r="CI1153" s="3">
        <v>8.5</v>
      </c>
      <c r="CJ1153" s="3">
        <v>12.75</v>
      </c>
      <c r="CK1153" s="3">
        <v>12.75</v>
      </c>
      <c r="CL1153" s="1" t="s">
        <v>137</v>
      </c>
      <c r="CN1153" s="1" t="s">
        <v>139</v>
      </c>
      <c r="CP1153" s="1" t="s">
        <v>112</v>
      </c>
      <c r="CQ1153" s="1" t="s">
        <v>111</v>
      </c>
      <c r="CR1153" s="1" t="s">
        <v>112</v>
      </c>
      <c r="CS1153" s="1" t="s">
        <v>111</v>
      </c>
      <c r="CT1153" s="1" t="s">
        <v>138</v>
      </c>
      <c r="CU1153" s="1" t="s">
        <v>111</v>
      </c>
      <c r="CV1153" s="1" t="s">
        <v>138</v>
      </c>
      <c r="CW1153" s="1" t="s">
        <v>631</v>
      </c>
      <c r="CX1153" s="1">
        <v>16702357717</v>
      </c>
      <c r="CY1153" s="1" t="s">
        <v>620</v>
      </c>
      <c r="CZ1153" s="1" t="s">
        <v>138</v>
      </c>
      <c r="DA1153" s="1" t="s">
        <v>111</v>
      </c>
      <c r="DB1153" s="1" t="s">
        <v>112</v>
      </c>
    </row>
    <row r="1154" spans="1:111" ht="15.6" customHeight="1" x14ac:dyDescent="0.25">
      <c r="A1154" s="1" t="s">
        <v>13356</v>
      </c>
      <c r="B1154" s="1" t="s">
        <v>238</v>
      </c>
      <c r="C1154" s="2">
        <v>44354.133551157407</v>
      </c>
      <c r="D1154" s="2">
        <v>44403</v>
      </c>
      <c r="E1154" s="1" t="s">
        <v>110</v>
      </c>
      <c r="F1154" s="2">
        <v>44468.833333333336</v>
      </c>
      <c r="G1154" s="1" t="s">
        <v>112</v>
      </c>
      <c r="H1154" s="1" t="s">
        <v>112</v>
      </c>
      <c r="I1154" s="1" t="s">
        <v>112</v>
      </c>
      <c r="J1154" s="1" t="s">
        <v>3359</v>
      </c>
      <c r="K1154" s="1" t="s">
        <v>3360</v>
      </c>
      <c r="L1154" s="1" t="s">
        <v>3361</v>
      </c>
      <c r="N1154" s="1" t="s">
        <v>167</v>
      </c>
      <c r="O1154" s="1" t="s">
        <v>117</v>
      </c>
      <c r="P1154" s="9">
        <v>96950</v>
      </c>
      <c r="Q1154" s="1" t="s">
        <v>118</v>
      </c>
      <c r="S1154" s="1">
        <v>16702345900</v>
      </c>
      <c r="T1154" s="1">
        <v>563</v>
      </c>
      <c r="U1154" s="1">
        <v>721110</v>
      </c>
      <c r="V1154" s="1" t="s">
        <v>119</v>
      </c>
      <c r="X1154" s="1" t="s">
        <v>3362</v>
      </c>
      <c r="Y1154" s="1" t="s">
        <v>3363</v>
      </c>
      <c r="AA1154" s="1" t="s">
        <v>3235</v>
      </c>
      <c r="AB1154" s="1" t="s">
        <v>3361</v>
      </c>
      <c r="AD1154" s="1" t="s">
        <v>167</v>
      </c>
      <c r="AE1154" s="1" t="s">
        <v>117</v>
      </c>
      <c r="AF1154" s="9">
        <v>96950</v>
      </c>
      <c r="AG1154" s="1" t="s">
        <v>118</v>
      </c>
      <c r="AI1154" s="1">
        <v>16702345900</v>
      </c>
      <c r="AJ1154" s="1">
        <v>563</v>
      </c>
      <c r="AK1154" s="1" t="s">
        <v>3364</v>
      </c>
      <c r="BC1154" s="1" t="str">
        <f>"39-6012.00"</f>
        <v>39-6012.00</v>
      </c>
      <c r="BD1154" s="1" t="s">
        <v>883</v>
      </c>
      <c r="BE1154" s="1" t="s">
        <v>9128</v>
      </c>
      <c r="BF1154" s="1" t="s">
        <v>885</v>
      </c>
      <c r="BG1154" s="1">
        <v>1</v>
      </c>
      <c r="BH1154" s="1">
        <v>1</v>
      </c>
      <c r="BI1154" s="2">
        <v>44470</v>
      </c>
      <c r="BJ1154" s="2">
        <v>44834</v>
      </c>
      <c r="BK1154" s="2">
        <v>44470</v>
      </c>
      <c r="BL1154" s="2">
        <v>44834</v>
      </c>
      <c r="BM1154" s="1">
        <v>40</v>
      </c>
      <c r="BN1154" s="1">
        <v>7</v>
      </c>
      <c r="BO1154" s="1">
        <v>6</v>
      </c>
      <c r="BP1154" s="1">
        <v>0</v>
      </c>
      <c r="BQ1154" s="1">
        <v>7</v>
      </c>
      <c r="BR1154" s="1">
        <v>6</v>
      </c>
      <c r="BS1154" s="1">
        <v>7</v>
      </c>
      <c r="BT1154" s="1">
        <v>7</v>
      </c>
      <c r="BU1154" s="1" t="str">
        <f>"9:00 AM"</f>
        <v>9:00 AM</v>
      </c>
      <c r="BV1154" s="1" t="str">
        <f>"5:00 PM"</f>
        <v>5:00 PM</v>
      </c>
      <c r="BW1154" s="1" t="s">
        <v>135</v>
      </c>
      <c r="BX1154" s="1">
        <v>0</v>
      </c>
      <c r="BY1154" s="1">
        <v>12</v>
      </c>
      <c r="BZ1154" s="1" t="s">
        <v>112</v>
      </c>
      <c r="CB1154" s="1" t="s">
        <v>331</v>
      </c>
      <c r="CC1154" s="1" t="s">
        <v>3368</v>
      </c>
      <c r="CE1154" s="1" t="s">
        <v>167</v>
      </c>
      <c r="CF1154" s="1" t="s">
        <v>117</v>
      </c>
      <c r="CG1154" s="1">
        <v>96950</v>
      </c>
      <c r="CH1154" s="3">
        <v>7.98</v>
      </c>
      <c r="CI1154" s="3">
        <v>7.98</v>
      </c>
      <c r="CJ1154" s="3">
        <v>11.97</v>
      </c>
      <c r="CK1154" s="3">
        <v>11.97</v>
      </c>
      <c r="CL1154" s="1" t="s">
        <v>137</v>
      </c>
      <c r="CN1154" s="1" t="s">
        <v>139</v>
      </c>
      <c r="CP1154" s="1" t="s">
        <v>112</v>
      </c>
      <c r="CQ1154" s="1" t="s">
        <v>111</v>
      </c>
      <c r="CR1154" s="1" t="s">
        <v>112</v>
      </c>
      <c r="CS1154" s="1" t="s">
        <v>111</v>
      </c>
      <c r="CT1154" s="1" t="s">
        <v>138</v>
      </c>
      <c r="CU1154" s="1" t="s">
        <v>111</v>
      </c>
      <c r="CV1154" s="1" t="s">
        <v>138</v>
      </c>
      <c r="CW1154" s="1" t="s">
        <v>3369</v>
      </c>
      <c r="CX1154" s="1">
        <v>16702345900</v>
      </c>
      <c r="CY1154" s="1" t="s">
        <v>3364</v>
      </c>
      <c r="CZ1154" s="1" t="s">
        <v>138</v>
      </c>
      <c r="DA1154" s="1" t="s">
        <v>111</v>
      </c>
      <c r="DB1154" s="1" t="s">
        <v>112</v>
      </c>
    </row>
    <row r="1155" spans="1:111" ht="15.6" customHeight="1" x14ac:dyDescent="0.25">
      <c r="A1155" s="1" t="s">
        <v>13372</v>
      </c>
      <c r="B1155" s="1" t="s">
        <v>238</v>
      </c>
      <c r="C1155" s="2">
        <v>44358.866608680553</v>
      </c>
      <c r="D1155" s="2">
        <v>44399</v>
      </c>
      <c r="E1155" s="1" t="s">
        <v>180</v>
      </c>
      <c r="G1155" s="1" t="s">
        <v>112</v>
      </c>
      <c r="H1155" s="1" t="s">
        <v>112</v>
      </c>
      <c r="I1155" s="1" t="s">
        <v>112</v>
      </c>
      <c r="J1155" s="1" t="s">
        <v>5364</v>
      </c>
      <c r="K1155" s="1" t="s">
        <v>5365</v>
      </c>
      <c r="L1155" s="1" t="s">
        <v>9162</v>
      </c>
      <c r="N1155" s="1" t="s">
        <v>116</v>
      </c>
      <c r="O1155" s="1" t="s">
        <v>117</v>
      </c>
      <c r="P1155" s="9">
        <v>96950</v>
      </c>
      <c r="Q1155" s="1" t="s">
        <v>118</v>
      </c>
      <c r="S1155" s="1">
        <v>16702338883</v>
      </c>
      <c r="U1155" s="1">
        <v>23622</v>
      </c>
      <c r="V1155" s="1" t="s">
        <v>119</v>
      </c>
      <c r="X1155" s="1" t="s">
        <v>5367</v>
      </c>
      <c r="Y1155" s="1" t="s">
        <v>5368</v>
      </c>
      <c r="Z1155" s="1" t="s">
        <v>5369</v>
      </c>
      <c r="AA1155" s="1" t="s">
        <v>373</v>
      </c>
      <c r="AB1155" s="1" t="s">
        <v>9162</v>
      </c>
      <c r="AD1155" s="1" t="s">
        <v>116</v>
      </c>
      <c r="AE1155" s="1" t="s">
        <v>117</v>
      </c>
      <c r="AF1155" s="9">
        <v>96950</v>
      </c>
      <c r="AG1155" s="1" t="s">
        <v>118</v>
      </c>
      <c r="AI1155" s="1">
        <v>16702338883</v>
      </c>
      <c r="AK1155" s="1" t="s">
        <v>5371</v>
      </c>
      <c r="BC1155" s="1" t="str">
        <f>"49-9071.00"</f>
        <v>49-9071.00</v>
      </c>
      <c r="BD1155" s="1" t="s">
        <v>214</v>
      </c>
      <c r="BE1155" s="1" t="s">
        <v>13373</v>
      </c>
      <c r="BF1155" s="1" t="s">
        <v>13374</v>
      </c>
      <c r="BG1155" s="1">
        <v>6</v>
      </c>
      <c r="BH1155" s="1">
        <v>6</v>
      </c>
      <c r="BI1155" s="2">
        <v>44470</v>
      </c>
      <c r="BJ1155" s="2">
        <v>44834</v>
      </c>
      <c r="BK1155" s="2">
        <v>44470</v>
      </c>
      <c r="BL1155" s="2">
        <v>44834</v>
      </c>
      <c r="BM1155" s="1">
        <v>40</v>
      </c>
      <c r="BN1155" s="1">
        <v>0</v>
      </c>
      <c r="BO1155" s="1">
        <v>8</v>
      </c>
      <c r="BP1155" s="1">
        <v>8</v>
      </c>
      <c r="BQ1155" s="1">
        <v>8</v>
      </c>
      <c r="BR1155" s="1">
        <v>8</v>
      </c>
      <c r="BS1155" s="1">
        <v>8</v>
      </c>
      <c r="BT1155" s="1">
        <v>0</v>
      </c>
      <c r="BU1155" s="1" t="str">
        <f>"7:30 AM"</f>
        <v>7:30 AM</v>
      </c>
      <c r="BV1155" s="1" t="str">
        <f>"4:30 PM"</f>
        <v>4:30 PM</v>
      </c>
      <c r="BW1155" s="1" t="s">
        <v>135</v>
      </c>
      <c r="BX1155" s="1">
        <v>0</v>
      </c>
      <c r="BY1155" s="1">
        <v>0</v>
      </c>
      <c r="BZ1155" s="1" t="s">
        <v>112</v>
      </c>
      <c r="CB1155" s="1" t="s">
        <v>168</v>
      </c>
      <c r="CC1155" s="1" t="s">
        <v>1757</v>
      </c>
      <c r="CE1155" s="1" t="s">
        <v>116</v>
      </c>
      <c r="CF1155" s="1" t="s">
        <v>117</v>
      </c>
      <c r="CG1155" s="1">
        <v>96950</v>
      </c>
      <c r="CH1155" s="3">
        <v>8.7100000000000009</v>
      </c>
      <c r="CI1155" s="3">
        <v>8.7100000000000009</v>
      </c>
      <c r="CJ1155" s="3">
        <v>13.06</v>
      </c>
      <c r="CK1155" s="3">
        <v>13.06</v>
      </c>
      <c r="CL1155" s="1" t="s">
        <v>137</v>
      </c>
      <c r="CM1155" s="1" t="s">
        <v>168</v>
      </c>
      <c r="CN1155" s="1" t="s">
        <v>139</v>
      </c>
      <c r="CP1155" s="1" t="s">
        <v>112</v>
      </c>
      <c r="CQ1155" s="1" t="s">
        <v>111</v>
      </c>
      <c r="CR1155" s="1" t="s">
        <v>111</v>
      </c>
      <c r="CS1155" s="1" t="s">
        <v>111</v>
      </c>
      <c r="CT1155" s="1" t="s">
        <v>138</v>
      </c>
      <c r="CU1155" s="1" t="s">
        <v>111</v>
      </c>
      <c r="CV1155" s="1" t="s">
        <v>111</v>
      </c>
      <c r="CW1155" s="1" t="s">
        <v>1059</v>
      </c>
      <c r="CX1155" s="1">
        <v>16702338883</v>
      </c>
      <c r="CY1155" s="1" t="s">
        <v>5371</v>
      </c>
      <c r="CZ1155" s="1" t="s">
        <v>138</v>
      </c>
      <c r="DA1155" s="1" t="s">
        <v>111</v>
      </c>
      <c r="DB1155" s="1" t="s">
        <v>112</v>
      </c>
    </row>
    <row r="1156" spans="1:111" ht="15.6" customHeight="1" x14ac:dyDescent="0.25">
      <c r="A1156" s="1" t="s">
        <v>13375</v>
      </c>
      <c r="B1156" s="1" t="s">
        <v>238</v>
      </c>
      <c r="C1156" s="2">
        <v>44364.906907523145</v>
      </c>
      <c r="D1156" s="2">
        <v>44413</v>
      </c>
      <c r="E1156" s="1" t="s">
        <v>180</v>
      </c>
      <c r="G1156" s="1" t="s">
        <v>112</v>
      </c>
      <c r="H1156" s="1" t="s">
        <v>112</v>
      </c>
      <c r="I1156" s="1" t="s">
        <v>112</v>
      </c>
      <c r="J1156" s="1" t="s">
        <v>2891</v>
      </c>
      <c r="K1156" s="1" t="s">
        <v>2821</v>
      </c>
      <c r="L1156" s="1" t="s">
        <v>2827</v>
      </c>
      <c r="M1156" s="1" t="s">
        <v>2828</v>
      </c>
      <c r="N1156" s="1" t="s">
        <v>116</v>
      </c>
      <c r="O1156" s="1" t="s">
        <v>117</v>
      </c>
      <c r="P1156" s="9">
        <v>96950</v>
      </c>
      <c r="Q1156" s="1" t="s">
        <v>118</v>
      </c>
      <c r="S1156" s="1">
        <v>16702353027</v>
      </c>
      <c r="U1156" s="1">
        <v>722310</v>
      </c>
      <c r="V1156" s="1" t="s">
        <v>119</v>
      </c>
      <c r="X1156" s="1" t="s">
        <v>2919</v>
      </c>
      <c r="Y1156" s="1" t="s">
        <v>2920</v>
      </c>
      <c r="Z1156" s="1" t="s">
        <v>2921</v>
      </c>
      <c r="AA1156" s="1" t="s">
        <v>13376</v>
      </c>
      <c r="AB1156" s="1" t="s">
        <v>13377</v>
      </c>
      <c r="AC1156" s="1" t="s">
        <v>2828</v>
      </c>
      <c r="AD1156" s="1" t="s">
        <v>116</v>
      </c>
      <c r="AE1156" s="1" t="s">
        <v>117</v>
      </c>
      <c r="AF1156" s="9">
        <v>96950</v>
      </c>
      <c r="AG1156" s="1" t="s">
        <v>118</v>
      </c>
      <c r="AI1156" s="1">
        <v>16702353027</v>
      </c>
      <c r="AK1156" s="1" t="s">
        <v>2829</v>
      </c>
      <c r="BC1156" s="1" t="str">
        <f>"49-9071.00"</f>
        <v>49-9071.00</v>
      </c>
      <c r="BD1156" s="1" t="s">
        <v>214</v>
      </c>
      <c r="BE1156" s="1" t="s">
        <v>13378</v>
      </c>
      <c r="BF1156" s="1" t="s">
        <v>678</v>
      </c>
      <c r="BG1156" s="1">
        <v>1</v>
      </c>
      <c r="BH1156" s="1">
        <v>1</v>
      </c>
      <c r="BI1156" s="2">
        <v>44470</v>
      </c>
      <c r="BJ1156" s="2">
        <v>44834</v>
      </c>
      <c r="BK1156" s="2">
        <v>44470</v>
      </c>
      <c r="BL1156" s="2">
        <v>44834</v>
      </c>
      <c r="BM1156" s="1">
        <v>35</v>
      </c>
      <c r="BN1156" s="1">
        <v>0</v>
      </c>
      <c r="BO1156" s="1">
        <v>7</v>
      </c>
      <c r="BP1156" s="1">
        <v>7</v>
      </c>
      <c r="BQ1156" s="1">
        <v>7</v>
      </c>
      <c r="BR1156" s="1">
        <v>7</v>
      </c>
      <c r="BS1156" s="1">
        <v>7</v>
      </c>
      <c r="BT1156" s="1">
        <v>0</v>
      </c>
      <c r="BU1156" s="1" t="str">
        <f>"7:00 AM"</f>
        <v>7:00 AM</v>
      </c>
      <c r="BV1156" s="1" t="str">
        <f>"2:00 PM"</f>
        <v>2:00 PM</v>
      </c>
      <c r="BW1156" s="1" t="s">
        <v>135</v>
      </c>
      <c r="BX1156" s="1">
        <v>0</v>
      </c>
      <c r="BY1156" s="1">
        <v>24</v>
      </c>
      <c r="BZ1156" s="1" t="s">
        <v>112</v>
      </c>
      <c r="CB1156" s="1" t="s">
        <v>13379</v>
      </c>
      <c r="CC1156" s="1" t="s">
        <v>2827</v>
      </c>
      <c r="CD1156" s="1" t="s">
        <v>2827</v>
      </c>
      <c r="CE1156" s="1" t="s">
        <v>116</v>
      </c>
      <c r="CF1156" s="1" t="s">
        <v>117</v>
      </c>
      <c r="CG1156" s="1">
        <v>96950</v>
      </c>
      <c r="CH1156" s="3">
        <v>8.7100000000000009</v>
      </c>
      <c r="CJ1156" s="3">
        <v>13.07</v>
      </c>
      <c r="CL1156" s="1" t="s">
        <v>137</v>
      </c>
      <c r="CM1156" s="1" t="s">
        <v>362</v>
      </c>
      <c r="CN1156" s="1" t="s">
        <v>139</v>
      </c>
      <c r="CP1156" s="1" t="s">
        <v>112</v>
      </c>
      <c r="CQ1156" s="1" t="s">
        <v>111</v>
      </c>
      <c r="CR1156" s="1" t="s">
        <v>112</v>
      </c>
      <c r="CS1156" s="1" t="s">
        <v>111</v>
      </c>
      <c r="CT1156" s="1" t="s">
        <v>138</v>
      </c>
      <c r="CU1156" s="1" t="s">
        <v>111</v>
      </c>
      <c r="CV1156" s="1" t="s">
        <v>138</v>
      </c>
      <c r="CW1156" s="1" t="s">
        <v>2832</v>
      </c>
      <c r="CX1156" s="1">
        <v>16702353027</v>
      </c>
      <c r="CY1156" s="1" t="s">
        <v>2829</v>
      </c>
      <c r="CZ1156" s="1" t="s">
        <v>138</v>
      </c>
      <c r="DA1156" s="1" t="s">
        <v>111</v>
      </c>
      <c r="DB1156" s="1" t="s">
        <v>112</v>
      </c>
    </row>
    <row r="1157" spans="1:111" ht="15.6" customHeight="1" x14ac:dyDescent="0.25">
      <c r="A1157" s="1" t="s">
        <v>13380</v>
      </c>
      <c r="B1157" s="1" t="s">
        <v>238</v>
      </c>
      <c r="C1157" s="2">
        <v>44349.236480671294</v>
      </c>
      <c r="D1157" s="2">
        <v>44389</v>
      </c>
      <c r="E1157" s="1" t="s">
        <v>110</v>
      </c>
      <c r="F1157" s="2">
        <v>44468.833333333336</v>
      </c>
      <c r="G1157" s="1" t="s">
        <v>112</v>
      </c>
      <c r="H1157" s="1" t="s">
        <v>111</v>
      </c>
      <c r="I1157" s="1" t="s">
        <v>112</v>
      </c>
      <c r="J1157" s="1" t="s">
        <v>5538</v>
      </c>
      <c r="K1157" s="1" t="s">
        <v>5539</v>
      </c>
      <c r="L1157" s="1" t="s">
        <v>9791</v>
      </c>
      <c r="M1157" s="1" t="s">
        <v>13381</v>
      </c>
      <c r="N1157" s="1" t="s">
        <v>116</v>
      </c>
      <c r="O1157" s="1" t="s">
        <v>117</v>
      </c>
      <c r="P1157" s="9">
        <v>96950</v>
      </c>
      <c r="Q1157" s="1" t="s">
        <v>118</v>
      </c>
      <c r="S1157" s="1">
        <v>16702854805</v>
      </c>
      <c r="U1157" s="1">
        <v>238910</v>
      </c>
      <c r="V1157" s="1" t="s">
        <v>119</v>
      </c>
      <c r="X1157" s="1" t="s">
        <v>3525</v>
      </c>
      <c r="Y1157" s="1" t="s">
        <v>5541</v>
      </c>
      <c r="AA1157" s="1" t="s">
        <v>245</v>
      </c>
      <c r="AB1157" s="1" t="s">
        <v>9791</v>
      </c>
      <c r="AC1157" s="1" t="s">
        <v>13382</v>
      </c>
      <c r="AD1157" s="1" t="s">
        <v>116</v>
      </c>
      <c r="AE1157" s="1" t="s">
        <v>117</v>
      </c>
      <c r="AF1157" s="9">
        <v>96950</v>
      </c>
      <c r="AG1157" s="1" t="s">
        <v>118</v>
      </c>
      <c r="AI1157" s="1">
        <v>16702854805</v>
      </c>
      <c r="AK1157" s="1" t="s">
        <v>575</v>
      </c>
      <c r="BC1157" s="1" t="str">
        <f>"17-3022.00"</f>
        <v>17-3022.00</v>
      </c>
      <c r="BD1157" s="1" t="s">
        <v>602</v>
      </c>
      <c r="BE1157" s="1" t="s">
        <v>13383</v>
      </c>
      <c r="BF1157" s="1" t="s">
        <v>3405</v>
      </c>
      <c r="BG1157" s="1">
        <v>1</v>
      </c>
      <c r="BH1157" s="1">
        <v>1</v>
      </c>
      <c r="BI1157" s="2">
        <v>44470</v>
      </c>
      <c r="BJ1157" s="2">
        <v>44834</v>
      </c>
      <c r="BK1157" s="2">
        <v>44470</v>
      </c>
      <c r="BL1157" s="2">
        <v>44834</v>
      </c>
      <c r="BM1157" s="1">
        <v>40</v>
      </c>
      <c r="BN1157" s="1">
        <v>0</v>
      </c>
      <c r="BO1157" s="1">
        <v>8</v>
      </c>
      <c r="BP1157" s="1">
        <v>8</v>
      </c>
      <c r="BQ1157" s="1">
        <v>8</v>
      </c>
      <c r="BR1157" s="1">
        <v>8</v>
      </c>
      <c r="BS1157" s="1">
        <v>8</v>
      </c>
      <c r="BT1157" s="1">
        <v>0</v>
      </c>
      <c r="BU1157" s="1" t="str">
        <f>"8:00 AM"</f>
        <v>8:00 AM</v>
      </c>
      <c r="BV1157" s="1" t="str">
        <f>"5:00 PM"</f>
        <v>5:00 PM</v>
      </c>
      <c r="BW1157" s="1" t="s">
        <v>392</v>
      </c>
      <c r="BX1157" s="1">
        <v>0</v>
      </c>
      <c r="BY1157" s="1">
        <v>24</v>
      </c>
      <c r="BZ1157" s="1" t="s">
        <v>112</v>
      </c>
      <c r="CB1157" s="1" t="s">
        <v>13384</v>
      </c>
      <c r="CC1157" s="1" t="s">
        <v>9791</v>
      </c>
      <c r="CD1157" s="1" t="s">
        <v>5540</v>
      </c>
      <c r="CE1157" s="1" t="s">
        <v>157</v>
      </c>
      <c r="CF1157" s="1" t="s">
        <v>117</v>
      </c>
      <c r="CG1157" s="1">
        <v>96950</v>
      </c>
      <c r="CH1157" s="3">
        <v>17.25</v>
      </c>
      <c r="CI1157" s="3">
        <v>17.25</v>
      </c>
      <c r="CJ1157" s="3">
        <v>25.87</v>
      </c>
      <c r="CK1157" s="3">
        <v>25.87</v>
      </c>
      <c r="CL1157" s="1" t="s">
        <v>137</v>
      </c>
      <c r="CM1157" s="1" t="s">
        <v>582</v>
      </c>
      <c r="CN1157" s="1" t="s">
        <v>139</v>
      </c>
      <c r="CP1157" s="1" t="s">
        <v>112</v>
      </c>
      <c r="CQ1157" s="1" t="s">
        <v>111</v>
      </c>
      <c r="CR1157" s="1" t="s">
        <v>111</v>
      </c>
      <c r="CS1157" s="1" t="s">
        <v>111</v>
      </c>
      <c r="CT1157" s="1" t="s">
        <v>138</v>
      </c>
      <c r="CU1157" s="1" t="s">
        <v>111</v>
      </c>
      <c r="CV1157" s="1" t="s">
        <v>138</v>
      </c>
      <c r="CW1157" s="1" t="s">
        <v>13385</v>
      </c>
      <c r="CX1157" s="1">
        <v>16702337461</v>
      </c>
      <c r="CY1157" s="1" t="s">
        <v>575</v>
      </c>
      <c r="CZ1157" s="1" t="s">
        <v>428</v>
      </c>
      <c r="DA1157" s="1" t="s">
        <v>111</v>
      </c>
      <c r="DB1157" s="1" t="s">
        <v>112</v>
      </c>
    </row>
    <row r="1158" spans="1:111" ht="15.6" customHeight="1" x14ac:dyDescent="0.25">
      <c r="A1158" s="1" t="s">
        <v>13386</v>
      </c>
      <c r="B1158" s="1" t="s">
        <v>238</v>
      </c>
      <c r="C1158" s="2">
        <v>44382.751264583334</v>
      </c>
      <c r="D1158" s="2">
        <v>44420</v>
      </c>
      <c r="E1158" s="1" t="s">
        <v>110</v>
      </c>
      <c r="F1158" s="2">
        <v>44468.833333333336</v>
      </c>
      <c r="G1158" s="1" t="s">
        <v>111</v>
      </c>
      <c r="H1158" s="1" t="s">
        <v>112</v>
      </c>
      <c r="I1158" s="1" t="s">
        <v>112</v>
      </c>
      <c r="J1158" s="1" t="s">
        <v>8700</v>
      </c>
      <c r="K1158" s="1" t="s">
        <v>8701</v>
      </c>
      <c r="L1158" s="1" t="s">
        <v>8702</v>
      </c>
      <c r="N1158" s="1" t="s">
        <v>116</v>
      </c>
      <c r="O1158" s="1" t="s">
        <v>117</v>
      </c>
      <c r="P1158" s="9">
        <v>96950</v>
      </c>
      <c r="Q1158" s="1" t="s">
        <v>118</v>
      </c>
      <c r="S1158" s="1">
        <v>16702354658</v>
      </c>
      <c r="U1158" s="1">
        <v>72251</v>
      </c>
      <c r="V1158" s="1" t="s">
        <v>119</v>
      </c>
      <c r="X1158" s="1" t="s">
        <v>1127</v>
      </c>
      <c r="Y1158" s="1" t="s">
        <v>8703</v>
      </c>
      <c r="Z1158" s="1" t="s">
        <v>8704</v>
      </c>
      <c r="AA1158" s="1" t="s">
        <v>387</v>
      </c>
      <c r="AB1158" s="1" t="s">
        <v>8702</v>
      </c>
      <c r="AD1158" s="1" t="s">
        <v>116</v>
      </c>
      <c r="AE1158" s="1" t="s">
        <v>117</v>
      </c>
      <c r="AF1158" s="9">
        <v>96950</v>
      </c>
      <c r="AG1158" s="1" t="s">
        <v>118</v>
      </c>
      <c r="AI1158" s="1">
        <v>16702354658</v>
      </c>
      <c r="AK1158" s="1" t="s">
        <v>8705</v>
      </c>
      <c r="BC1158" s="1" t="str">
        <f>"49-9021.01"</f>
        <v>49-9021.01</v>
      </c>
      <c r="BD1158" s="1" t="s">
        <v>3944</v>
      </c>
      <c r="BE1158" s="1" t="s">
        <v>13387</v>
      </c>
      <c r="BF1158" s="1" t="s">
        <v>13388</v>
      </c>
      <c r="BG1158" s="1">
        <v>1</v>
      </c>
      <c r="BH1158" s="1">
        <v>1</v>
      </c>
      <c r="BI1158" s="2">
        <v>44470</v>
      </c>
      <c r="BJ1158" s="2">
        <v>44834</v>
      </c>
      <c r="BK1158" s="2">
        <v>44470</v>
      </c>
      <c r="BL1158" s="2">
        <v>44834</v>
      </c>
      <c r="BM1158" s="1">
        <v>35</v>
      </c>
      <c r="BN1158" s="1">
        <v>0</v>
      </c>
      <c r="BO1158" s="1">
        <v>7</v>
      </c>
      <c r="BP1158" s="1">
        <v>7</v>
      </c>
      <c r="BQ1158" s="1">
        <v>7</v>
      </c>
      <c r="BR1158" s="1">
        <v>7</v>
      </c>
      <c r="BS1158" s="1">
        <v>7</v>
      </c>
      <c r="BT1158" s="1">
        <v>0</v>
      </c>
      <c r="BU1158" s="1" t="str">
        <f>"8:00 AM"</f>
        <v>8:00 AM</v>
      </c>
      <c r="BV1158" s="1" t="str">
        <f>"4:00 PM"</f>
        <v>4:00 PM</v>
      </c>
      <c r="BW1158" s="1" t="s">
        <v>135</v>
      </c>
      <c r="BX1158" s="1">
        <v>0</v>
      </c>
      <c r="BY1158" s="1">
        <v>24</v>
      </c>
      <c r="BZ1158" s="1" t="s">
        <v>112</v>
      </c>
      <c r="CB1158" s="1" t="s">
        <v>13389</v>
      </c>
      <c r="CC1158" s="1" t="s">
        <v>8707</v>
      </c>
      <c r="CD1158" s="1" t="s">
        <v>8702</v>
      </c>
      <c r="CE1158" s="1" t="s">
        <v>116</v>
      </c>
      <c r="CF1158" s="1" t="s">
        <v>117</v>
      </c>
      <c r="CG1158" s="1">
        <v>96950</v>
      </c>
      <c r="CH1158" s="3">
        <v>9.0299999999999994</v>
      </c>
      <c r="CJ1158" s="3">
        <v>13.55</v>
      </c>
      <c r="CL1158" s="1" t="s">
        <v>137</v>
      </c>
      <c r="CM1158" s="1" t="s">
        <v>138</v>
      </c>
      <c r="CN1158" s="1" t="s">
        <v>139</v>
      </c>
      <c r="CP1158" s="1" t="s">
        <v>112</v>
      </c>
      <c r="CQ1158" s="1" t="s">
        <v>111</v>
      </c>
      <c r="CR1158" s="1" t="s">
        <v>112</v>
      </c>
      <c r="CS1158" s="1" t="s">
        <v>111</v>
      </c>
      <c r="CT1158" s="1" t="s">
        <v>138</v>
      </c>
      <c r="CU1158" s="1" t="s">
        <v>111</v>
      </c>
      <c r="CV1158" s="1" t="s">
        <v>138</v>
      </c>
      <c r="CW1158" s="1" t="s">
        <v>2056</v>
      </c>
      <c r="CX1158" s="1">
        <v>16702354658</v>
      </c>
      <c r="CY1158" s="1" t="s">
        <v>8705</v>
      </c>
      <c r="CZ1158" s="1" t="s">
        <v>138</v>
      </c>
      <c r="DA1158" s="1" t="s">
        <v>111</v>
      </c>
      <c r="DB1158" s="1" t="s">
        <v>112</v>
      </c>
    </row>
    <row r="1159" spans="1:111" ht="15.6" customHeight="1" x14ac:dyDescent="0.25">
      <c r="A1159" s="1" t="s">
        <v>13398</v>
      </c>
      <c r="B1159" s="1" t="s">
        <v>238</v>
      </c>
      <c r="C1159" s="2">
        <v>44350.793200231485</v>
      </c>
      <c r="D1159" s="2">
        <v>44391</v>
      </c>
      <c r="E1159" s="1" t="s">
        <v>180</v>
      </c>
      <c r="G1159" s="1" t="s">
        <v>112</v>
      </c>
      <c r="H1159" s="1" t="s">
        <v>112</v>
      </c>
      <c r="I1159" s="1" t="s">
        <v>112</v>
      </c>
      <c r="J1159" s="1" t="s">
        <v>843</v>
      </c>
      <c r="K1159" s="1" t="s">
        <v>844</v>
      </c>
      <c r="L1159" s="1" t="s">
        <v>1307</v>
      </c>
      <c r="N1159" s="1" t="s">
        <v>117</v>
      </c>
      <c r="O1159" s="1" t="s">
        <v>117</v>
      </c>
      <c r="P1159" s="9">
        <v>96951</v>
      </c>
      <c r="Q1159" s="1" t="s">
        <v>118</v>
      </c>
      <c r="R1159" s="1" t="s">
        <v>847</v>
      </c>
      <c r="S1159" s="1">
        <v>16705320350</v>
      </c>
      <c r="U1159" s="1">
        <v>311812</v>
      </c>
      <c r="V1159" s="1" t="s">
        <v>119</v>
      </c>
      <c r="X1159" s="1" t="s">
        <v>772</v>
      </c>
      <c r="Y1159" s="1" t="s">
        <v>848</v>
      </c>
      <c r="Z1159" s="1" t="s">
        <v>1308</v>
      </c>
      <c r="AA1159" s="1" t="s">
        <v>403</v>
      </c>
      <c r="AB1159" s="1" t="s">
        <v>1307</v>
      </c>
      <c r="AD1159" s="1" t="s">
        <v>117</v>
      </c>
      <c r="AE1159" s="1" t="s">
        <v>117</v>
      </c>
      <c r="AF1159" s="9">
        <v>96951</v>
      </c>
      <c r="AG1159" s="1" t="s">
        <v>118</v>
      </c>
      <c r="AH1159" s="1" t="s">
        <v>847</v>
      </c>
      <c r="AI1159" s="1">
        <v>16705320350</v>
      </c>
      <c r="AK1159" s="1" t="s">
        <v>850</v>
      </c>
      <c r="BC1159" s="1" t="str">
        <f>"51-3011.00"</f>
        <v>51-3011.00</v>
      </c>
      <c r="BD1159" s="1" t="s">
        <v>1079</v>
      </c>
      <c r="BE1159" s="1" t="s">
        <v>8252</v>
      </c>
      <c r="BF1159" s="1" t="s">
        <v>4022</v>
      </c>
      <c r="BG1159" s="1">
        <v>1</v>
      </c>
      <c r="BH1159" s="1">
        <v>1</v>
      </c>
      <c r="BI1159" s="2">
        <v>44470</v>
      </c>
      <c r="BJ1159" s="2">
        <v>44834</v>
      </c>
      <c r="BK1159" s="2">
        <v>44470</v>
      </c>
      <c r="BL1159" s="2">
        <v>44834</v>
      </c>
      <c r="BM1159" s="1">
        <v>40</v>
      </c>
      <c r="BN1159" s="1">
        <v>0</v>
      </c>
      <c r="BO1159" s="1">
        <v>8</v>
      </c>
      <c r="BP1159" s="1">
        <v>8</v>
      </c>
      <c r="BQ1159" s="1">
        <v>8</v>
      </c>
      <c r="BR1159" s="1">
        <v>8</v>
      </c>
      <c r="BS1159" s="1">
        <v>8</v>
      </c>
      <c r="BT1159" s="1">
        <v>0</v>
      </c>
      <c r="BU1159" s="1" t="str">
        <f>"8:00 AM"</f>
        <v>8:00 AM</v>
      </c>
      <c r="BV1159" s="1" t="str">
        <f>"5:00 PM"</f>
        <v>5:00 PM</v>
      </c>
      <c r="BW1159" s="1" t="s">
        <v>135</v>
      </c>
      <c r="BX1159" s="1">
        <v>0</v>
      </c>
      <c r="BY1159" s="1">
        <v>12</v>
      </c>
      <c r="BZ1159" s="1" t="s">
        <v>112</v>
      </c>
      <c r="CB1159" s="1" t="s">
        <v>8253</v>
      </c>
      <c r="CC1159" s="1" t="s">
        <v>1311</v>
      </c>
      <c r="CE1159" s="1" t="s">
        <v>847</v>
      </c>
      <c r="CF1159" s="1" t="s">
        <v>117</v>
      </c>
      <c r="CG1159" s="1">
        <v>96951</v>
      </c>
      <c r="CH1159" s="3">
        <v>7.9</v>
      </c>
      <c r="CI1159" s="3">
        <v>7.9</v>
      </c>
      <c r="CJ1159" s="3">
        <v>11.85</v>
      </c>
      <c r="CK1159" s="3">
        <v>11.85</v>
      </c>
      <c r="CL1159" s="1" t="s">
        <v>137</v>
      </c>
      <c r="CM1159" s="1" t="s">
        <v>138</v>
      </c>
      <c r="CN1159" s="1" t="s">
        <v>139</v>
      </c>
      <c r="CP1159" s="1" t="s">
        <v>112</v>
      </c>
      <c r="CQ1159" s="1" t="s">
        <v>111</v>
      </c>
      <c r="CR1159" s="1" t="s">
        <v>111</v>
      </c>
      <c r="CS1159" s="1" t="s">
        <v>111</v>
      </c>
      <c r="CT1159" s="1" t="s">
        <v>111</v>
      </c>
      <c r="CU1159" s="1" t="s">
        <v>111</v>
      </c>
      <c r="CV1159" s="1" t="s">
        <v>111</v>
      </c>
      <c r="CW1159" s="1" t="s">
        <v>857</v>
      </c>
      <c r="CX1159" s="1">
        <v>16705320350</v>
      </c>
      <c r="CY1159" s="1" t="s">
        <v>850</v>
      </c>
      <c r="CZ1159" s="1" t="s">
        <v>138</v>
      </c>
      <c r="DA1159" s="1" t="s">
        <v>111</v>
      </c>
      <c r="DB1159" s="1" t="s">
        <v>112</v>
      </c>
    </row>
    <row r="1160" spans="1:111" ht="15.6" customHeight="1" x14ac:dyDescent="0.25">
      <c r="A1160" s="1" t="s">
        <v>13399</v>
      </c>
      <c r="B1160" s="1" t="s">
        <v>238</v>
      </c>
      <c r="C1160" s="2">
        <v>44361.212521412039</v>
      </c>
      <c r="D1160" s="2">
        <v>44404</v>
      </c>
      <c r="E1160" s="1" t="s">
        <v>110</v>
      </c>
      <c r="F1160" s="2">
        <v>44468.833333333336</v>
      </c>
      <c r="G1160" s="1" t="s">
        <v>112</v>
      </c>
      <c r="H1160" s="1" t="s">
        <v>112</v>
      </c>
      <c r="I1160" s="1" t="s">
        <v>112</v>
      </c>
      <c r="J1160" s="1" t="s">
        <v>9260</v>
      </c>
      <c r="K1160" s="1" t="s">
        <v>9261</v>
      </c>
      <c r="L1160" s="1" t="s">
        <v>9262</v>
      </c>
      <c r="N1160" s="1" t="s">
        <v>167</v>
      </c>
      <c r="O1160" s="1" t="s">
        <v>117</v>
      </c>
      <c r="P1160" s="9">
        <v>96950</v>
      </c>
      <c r="Q1160" s="1" t="s">
        <v>118</v>
      </c>
      <c r="S1160" s="1">
        <v>16707898909</v>
      </c>
      <c r="U1160" s="1">
        <v>561612</v>
      </c>
      <c r="V1160" s="1" t="s">
        <v>119</v>
      </c>
      <c r="X1160" s="1" t="s">
        <v>9263</v>
      </c>
      <c r="Y1160" s="1" t="s">
        <v>3323</v>
      </c>
      <c r="Z1160" s="1" t="s">
        <v>2282</v>
      </c>
      <c r="AA1160" s="1" t="s">
        <v>9264</v>
      </c>
      <c r="AB1160" s="1" t="s">
        <v>9262</v>
      </c>
      <c r="AD1160" s="1" t="s">
        <v>167</v>
      </c>
      <c r="AE1160" s="1" t="s">
        <v>117</v>
      </c>
      <c r="AF1160" s="9">
        <v>96950</v>
      </c>
      <c r="AG1160" s="1" t="s">
        <v>118</v>
      </c>
      <c r="AI1160" s="1">
        <v>16707898909</v>
      </c>
      <c r="AK1160" s="1" t="s">
        <v>9265</v>
      </c>
      <c r="BC1160" s="1" t="str">
        <f>"33-9032.00"</f>
        <v>33-9032.00</v>
      </c>
      <c r="BD1160" s="1" t="s">
        <v>1360</v>
      </c>
      <c r="BE1160" s="1" t="s">
        <v>9266</v>
      </c>
      <c r="BF1160" s="1" t="s">
        <v>5361</v>
      </c>
      <c r="BG1160" s="1">
        <v>4</v>
      </c>
      <c r="BH1160" s="1">
        <v>4</v>
      </c>
      <c r="BI1160" s="2">
        <v>44470</v>
      </c>
      <c r="BJ1160" s="2">
        <v>44834</v>
      </c>
      <c r="BK1160" s="2">
        <v>44470</v>
      </c>
      <c r="BL1160" s="2">
        <v>44834</v>
      </c>
      <c r="BM1160" s="1">
        <v>35</v>
      </c>
      <c r="BN1160" s="1">
        <v>0</v>
      </c>
      <c r="BO1160" s="1">
        <v>6</v>
      </c>
      <c r="BP1160" s="1">
        <v>6</v>
      </c>
      <c r="BQ1160" s="1">
        <v>6</v>
      </c>
      <c r="BR1160" s="1">
        <v>6</v>
      </c>
      <c r="BS1160" s="1">
        <v>6</v>
      </c>
      <c r="BT1160" s="1">
        <v>5</v>
      </c>
      <c r="BU1160" s="1" t="str">
        <f>"11:00 PM"</f>
        <v>11:00 PM</v>
      </c>
      <c r="BV1160" s="1" t="str">
        <f>"5:00 AM"</f>
        <v>5:00 AM</v>
      </c>
      <c r="BW1160" s="1" t="s">
        <v>135</v>
      </c>
      <c r="BX1160" s="1">
        <v>0</v>
      </c>
      <c r="BY1160" s="1">
        <v>12</v>
      </c>
      <c r="BZ1160" s="1" t="s">
        <v>112</v>
      </c>
      <c r="CB1160" s="1" t="s">
        <v>138</v>
      </c>
      <c r="CC1160" s="1" t="s">
        <v>863</v>
      </c>
      <c r="CE1160" s="1" t="s">
        <v>167</v>
      </c>
      <c r="CF1160" s="1" t="s">
        <v>117</v>
      </c>
      <c r="CG1160" s="1">
        <v>96950</v>
      </c>
      <c r="CH1160" s="3">
        <v>7.7</v>
      </c>
      <c r="CI1160" s="3">
        <v>7.7</v>
      </c>
      <c r="CJ1160" s="3">
        <v>11.55</v>
      </c>
      <c r="CK1160" s="3">
        <v>11.55</v>
      </c>
      <c r="CL1160" s="1" t="s">
        <v>137</v>
      </c>
      <c r="CN1160" s="1" t="s">
        <v>139</v>
      </c>
      <c r="CP1160" s="1" t="s">
        <v>112</v>
      </c>
      <c r="CQ1160" s="1" t="s">
        <v>111</v>
      </c>
      <c r="CR1160" s="1" t="s">
        <v>112</v>
      </c>
      <c r="CS1160" s="1" t="s">
        <v>111</v>
      </c>
      <c r="CT1160" s="1" t="s">
        <v>138</v>
      </c>
      <c r="CU1160" s="1" t="s">
        <v>111</v>
      </c>
      <c r="CV1160" s="1" t="s">
        <v>138</v>
      </c>
      <c r="CW1160" s="1" t="s">
        <v>4566</v>
      </c>
      <c r="CX1160" s="1">
        <v>16707898909</v>
      </c>
      <c r="CY1160" s="1" t="s">
        <v>9265</v>
      </c>
      <c r="CZ1160" s="1" t="s">
        <v>138</v>
      </c>
      <c r="DA1160" s="1" t="s">
        <v>111</v>
      </c>
      <c r="DB1160" s="1" t="s">
        <v>112</v>
      </c>
      <c r="DC1160" s="1" t="s">
        <v>719</v>
      </c>
    </row>
    <row r="1161" spans="1:111" ht="15.6" customHeight="1" x14ac:dyDescent="0.25">
      <c r="A1161" s="1" t="s">
        <v>13405</v>
      </c>
      <c r="B1161" s="1" t="s">
        <v>238</v>
      </c>
      <c r="C1161" s="2">
        <v>44426.188611458332</v>
      </c>
      <c r="D1161" s="2">
        <v>44466</v>
      </c>
      <c r="E1161" s="1" t="s">
        <v>110</v>
      </c>
      <c r="F1161" s="2">
        <v>44468.833333333336</v>
      </c>
      <c r="G1161" s="1" t="s">
        <v>112</v>
      </c>
      <c r="H1161" s="1" t="s">
        <v>112</v>
      </c>
      <c r="I1161" s="1" t="s">
        <v>112</v>
      </c>
      <c r="J1161" s="1" t="s">
        <v>13406</v>
      </c>
      <c r="K1161" s="1" t="s">
        <v>13407</v>
      </c>
      <c r="L1161" s="1" t="s">
        <v>13408</v>
      </c>
      <c r="M1161" s="1" t="s">
        <v>13409</v>
      </c>
      <c r="N1161" s="1" t="s">
        <v>116</v>
      </c>
      <c r="O1161" s="1" t="s">
        <v>117</v>
      </c>
      <c r="P1161" s="9">
        <v>96950</v>
      </c>
      <c r="Q1161" s="1" t="s">
        <v>118</v>
      </c>
      <c r="R1161" s="1" t="s">
        <v>138</v>
      </c>
      <c r="S1161" s="1">
        <v>16702338877</v>
      </c>
      <c r="U1161" s="1">
        <v>53249</v>
      </c>
      <c r="V1161" s="1" t="s">
        <v>119</v>
      </c>
      <c r="X1161" s="1" t="s">
        <v>2357</v>
      </c>
      <c r="Y1161" s="1" t="s">
        <v>13410</v>
      </c>
      <c r="Z1161" s="1" t="s">
        <v>138</v>
      </c>
      <c r="AA1161" s="1" t="s">
        <v>373</v>
      </c>
      <c r="AB1161" s="1" t="s">
        <v>13408</v>
      </c>
      <c r="AC1161" s="1" t="s">
        <v>13409</v>
      </c>
      <c r="AD1161" s="1" t="s">
        <v>116</v>
      </c>
      <c r="AE1161" s="1" t="s">
        <v>117</v>
      </c>
      <c r="AF1161" s="9">
        <v>96950</v>
      </c>
      <c r="AG1161" s="1" t="s">
        <v>118</v>
      </c>
      <c r="AH1161" s="1" t="s">
        <v>138</v>
      </c>
      <c r="AI1161" s="1">
        <v>16702338877</v>
      </c>
      <c r="AK1161" s="1" t="s">
        <v>13411</v>
      </c>
      <c r="AL1161" s="1" t="s">
        <v>653</v>
      </c>
      <c r="AM1161" s="1" t="s">
        <v>3050</v>
      </c>
      <c r="AN1161" s="1" t="s">
        <v>3376</v>
      </c>
      <c r="AO1161" s="1" t="s">
        <v>1868</v>
      </c>
      <c r="AP1161" s="1" t="s">
        <v>3377</v>
      </c>
      <c r="AQ1161" s="1" t="s">
        <v>1197</v>
      </c>
      <c r="AR1161" s="1" t="s">
        <v>116</v>
      </c>
      <c r="AS1161" s="1" t="s">
        <v>117</v>
      </c>
      <c r="AT1161" s="9">
        <v>96950</v>
      </c>
      <c r="AU1161" s="1" t="s">
        <v>118</v>
      </c>
      <c r="AV1161" s="1" t="s">
        <v>138</v>
      </c>
      <c r="AW1161" s="1">
        <v>16702331209</v>
      </c>
      <c r="AX1161" s="1" t="s">
        <v>138</v>
      </c>
      <c r="AY1161" s="1" t="s">
        <v>3378</v>
      </c>
      <c r="AZ1161" s="1" t="s">
        <v>3379</v>
      </c>
      <c r="BA1161" s="1" t="s">
        <v>117</v>
      </c>
      <c r="BB1161" s="1" t="s">
        <v>661</v>
      </c>
      <c r="BC1161" s="1" t="str">
        <f>"11-1021.00"</f>
        <v>11-1021.00</v>
      </c>
      <c r="BD1161" s="1" t="s">
        <v>248</v>
      </c>
      <c r="BE1161" s="1" t="s">
        <v>13412</v>
      </c>
      <c r="BF1161" s="1" t="s">
        <v>2483</v>
      </c>
      <c r="BG1161" s="1">
        <v>1</v>
      </c>
      <c r="BH1161" s="1">
        <v>1</v>
      </c>
      <c r="BI1161" s="2">
        <v>44470</v>
      </c>
      <c r="BJ1161" s="2">
        <v>44834</v>
      </c>
      <c r="BK1161" s="2">
        <v>44470</v>
      </c>
      <c r="BL1161" s="2">
        <v>44834</v>
      </c>
      <c r="BM1161" s="1">
        <v>40</v>
      </c>
      <c r="BN1161" s="1">
        <v>0</v>
      </c>
      <c r="BO1161" s="1">
        <v>8</v>
      </c>
      <c r="BP1161" s="1">
        <v>8</v>
      </c>
      <c r="BQ1161" s="1">
        <v>8</v>
      </c>
      <c r="BR1161" s="1">
        <v>8</v>
      </c>
      <c r="BS1161" s="1">
        <v>8</v>
      </c>
      <c r="BT1161" s="1">
        <v>0</v>
      </c>
      <c r="BU1161" s="1" t="str">
        <f>"8:00 AM"</f>
        <v>8:00 AM</v>
      </c>
      <c r="BV1161" s="1" t="str">
        <f>"5:00 PM"</f>
        <v>5:00 PM</v>
      </c>
      <c r="BW1161" s="1" t="s">
        <v>135</v>
      </c>
      <c r="BX1161" s="1">
        <v>0</v>
      </c>
      <c r="BY1161" s="1">
        <v>36</v>
      </c>
      <c r="BZ1161" s="1" t="s">
        <v>111</v>
      </c>
      <c r="CA1161" s="1">
        <v>3</v>
      </c>
      <c r="CB1161" s="1" t="s">
        <v>13413</v>
      </c>
      <c r="CC1161" s="1" t="s">
        <v>13409</v>
      </c>
      <c r="CE1161" s="1" t="s">
        <v>116</v>
      </c>
      <c r="CF1161" s="1" t="s">
        <v>117</v>
      </c>
      <c r="CG1161" s="1">
        <v>96950</v>
      </c>
      <c r="CH1161" s="3">
        <v>21</v>
      </c>
      <c r="CI1161" s="3">
        <v>21</v>
      </c>
      <c r="CJ1161" s="3">
        <v>31.5</v>
      </c>
      <c r="CK1161" s="3">
        <v>31.5</v>
      </c>
      <c r="CL1161" s="1" t="s">
        <v>137</v>
      </c>
      <c r="CM1161" s="1" t="s">
        <v>138</v>
      </c>
      <c r="CN1161" s="1" t="s">
        <v>139</v>
      </c>
      <c r="CP1161" s="1" t="s">
        <v>112</v>
      </c>
      <c r="CQ1161" s="1" t="s">
        <v>111</v>
      </c>
      <c r="CR1161" s="1" t="s">
        <v>112</v>
      </c>
      <c r="CS1161" s="1" t="s">
        <v>111</v>
      </c>
      <c r="CT1161" s="1" t="s">
        <v>138</v>
      </c>
      <c r="CU1161" s="1" t="s">
        <v>111</v>
      </c>
      <c r="CV1161" s="1" t="s">
        <v>138</v>
      </c>
      <c r="CW1161" s="1" t="s">
        <v>138</v>
      </c>
      <c r="CX1161" s="1">
        <v>16702338877</v>
      </c>
      <c r="CY1161" s="1" t="s">
        <v>13414</v>
      </c>
      <c r="CZ1161" s="1" t="s">
        <v>138</v>
      </c>
      <c r="DA1161" s="1" t="s">
        <v>111</v>
      </c>
      <c r="DB1161" s="1" t="s">
        <v>112</v>
      </c>
      <c r="DC1161" s="1" t="s">
        <v>3050</v>
      </c>
      <c r="DD1161" s="1" t="s">
        <v>3376</v>
      </c>
      <c r="DE1161" s="1" t="s">
        <v>3384</v>
      </c>
      <c r="DF1161" s="1" t="s">
        <v>3379</v>
      </c>
      <c r="DG1161" s="1" t="s">
        <v>3378</v>
      </c>
    </row>
    <row r="1162" spans="1:111" ht="15.6" customHeight="1" x14ac:dyDescent="0.25">
      <c r="A1162" s="1" t="s">
        <v>13444</v>
      </c>
      <c r="B1162" s="1" t="s">
        <v>238</v>
      </c>
      <c r="C1162" s="2">
        <v>44042.996446643519</v>
      </c>
      <c r="D1162" s="2">
        <v>44106</v>
      </c>
      <c r="E1162" s="1" t="s">
        <v>110</v>
      </c>
      <c r="F1162" s="2">
        <v>44103.833333333336</v>
      </c>
      <c r="G1162" s="1" t="s">
        <v>111</v>
      </c>
      <c r="H1162" s="1" t="s">
        <v>112</v>
      </c>
      <c r="I1162" s="1" t="s">
        <v>112</v>
      </c>
      <c r="J1162" s="1" t="s">
        <v>2984</v>
      </c>
      <c r="K1162" s="1" t="s">
        <v>2985</v>
      </c>
      <c r="L1162" s="1" t="s">
        <v>13445</v>
      </c>
      <c r="M1162" s="1" t="s">
        <v>13446</v>
      </c>
      <c r="N1162" s="1" t="s">
        <v>167</v>
      </c>
      <c r="O1162" s="1" t="s">
        <v>117</v>
      </c>
      <c r="P1162" s="9">
        <v>96950</v>
      </c>
      <c r="Q1162" s="1" t="s">
        <v>118</v>
      </c>
      <c r="R1162" s="1" t="s">
        <v>138</v>
      </c>
      <c r="S1162" s="1">
        <v>16702368888</v>
      </c>
      <c r="T1162" s="1">
        <v>8821</v>
      </c>
      <c r="U1162" s="1">
        <v>713910</v>
      </c>
      <c r="V1162" s="1" t="s">
        <v>119</v>
      </c>
      <c r="X1162" s="1" t="s">
        <v>2988</v>
      </c>
      <c r="Y1162" s="1" t="s">
        <v>2989</v>
      </c>
      <c r="Z1162" s="1" t="s">
        <v>112</v>
      </c>
      <c r="AA1162" s="1" t="s">
        <v>2990</v>
      </c>
      <c r="AB1162" s="1" t="s">
        <v>2986</v>
      </c>
      <c r="AC1162" s="1" t="s">
        <v>7616</v>
      </c>
      <c r="AD1162" s="1" t="s">
        <v>167</v>
      </c>
      <c r="AE1162" s="1" t="s">
        <v>117</v>
      </c>
      <c r="AF1162" s="9">
        <v>96950</v>
      </c>
      <c r="AG1162" s="1" t="s">
        <v>118</v>
      </c>
      <c r="AH1162" s="1" t="s">
        <v>138</v>
      </c>
      <c r="AI1162" s="1">
        <v>16702368888</v>
      </c>
      <c r="AJ1162" s="1">
        <v>8821</v>
      </c>
      <c r="AK1162" s="1" t="s">
        <v>2991</v>
      </c>
      <c r="BC1162" s="1" t="str">
        <f>"35-1012.00"</f>
        <v>35-1012.00</v>
      </c>
      <c r="BD1162" s="1" t="s">
        <v>1372</v>
      </c>
      <c r="BE1162" s="1" t="s">
        <v>13447</v>
      </c>
      <c r="BF1162" s="1" t="s">
        <v>13448</v>
      </c>
      <c r="BG1162" s="1">
        <v>1</v>
      </c>
      <c r="BH1162" s="1">
        <v>1</v>
      </c>
      <c r="BI1162" s="2">
        <v>44105</v>
      </c>
      <c r="BJ1162" s="2">
        <v>45199</v>
      </c>
      <c r="BK1162" s="2">
        <v>44106</v>
      </c>
      <c r="BL1162" s="2">
        <v>45199</v>
      </c>
      <c r="BM1162" s="1">
        <v>35</v>
      </c>
      <c r="BN1162" s="1">
        <v>5</v>
      </c>
      <c r="BO1162" s="1">
        <v>5</v>
      </c>
      <c r="BP1162" s="1">
        <v>5</v>
      </c>
      <c r="BQ1162" s="1">
        <v>5</v>
      </c>
      <c r="BR1162" s="1">
        <v>5</v>
      </c>
      <c r="BS1162" s="1">
        <v>5</v>
      </c>
      <c r="BT1162" s="1">
        <v>5</v>
      </c>
      <c r="BU1162" s="1" t="str">
        <f>"9:00 AM"</f>
        <v>9:00 AM</v>
      </c>
      <c r="BV1162" s="1" t="str">
        <f>"2:00 PM"</f>
        <v>2:00 PM</v>
      </c>
      <c r="BW1162" s="1" t="s">
        <v>135</v>
      </c>
      <c r="BX1162" s="1">
        <v>0</v>
      </c>
      <c r="BY1162" s="1">
        <v>12</v>
      </c>
      <c r="BZ1162" s="1" t="s">
        <v>111</v>
      </c>
      <c r="CA1162" s="1">
        <v>8</v>
      </c>
      <c r="CB1162" s="1" t="s">
        <v>13449</v>
      </c>
      <c r="CC1162" s="1" t="s">
        <v>13450</v>
      </c>
      <c r="CD1162" s="1" t="s">
        <v>13451</v>
      </c>
      <c r="CE1162" s="1" t="s">
        <v>738</v>
      </c>
      <c r="CF1162" s="1" t="s">
        <v>117</v>
      </c>
      <c r="CG1162" s="1">
        <v>96950</v>
      </c>
      <c r="CH1162" s="3">
        <v>11.88</v>
      </c>
      <c r="CI1162" s="3">
        <v>11.88</v>
      </c>
      <c r="CJ1162" s="3">
        <v>17.82</v>
      </c>
      <c r="CK1162" s="3">
        <v>17.82</v>
      </c>
      <c r="CL1162" s="1" t="s">
        <v>137</v>
      </c>
      <c r="CM1162" s="1" t="s">
        <v>138</v>
      </c>
      <c r="CN1162" s="1" t="s">
        <v>139</v>
      </c>
      <c r="CP1162" s="1" t="s">
        <v>112</v>
      </c>
      <c r="CQ1162" s="1" t="s">
        <v>111</v>
      </c>
      <c r="CR1162" s="1" t="s">
        <v>112</v>
      </c>
      <c r="CS1162" s="1" t="s">
        <v>111</v>
      </c>
      <c r="CT1162" s="1" t="s">
        <v>138</v>
      </c>
      <c r="CU1162" s="1" t="s">
        <v>111</v>
      </c>
      <c r="CV1162" s="1" t="s">
        <v>111</v>
      </c>
      <c r="CW1162" s="1" t="s">
        <v>2995</v>
      </c>
      <c r="CX1162" s="1">
        <v>16702368888</v>
      </c>
      <c r="CY1162" s="1" t="s">
        <v>2991</v>
      </c>
      <c r="CZ1162" s="1" t="s">
        <v>380</v>
      </c>
      <c r="DA1162" s="1" t="s">
        <v>111</v>
      </c>
      <c r="DB1162" s="1" t="s">
        <v>112</v>
      </c>
      <c r="DC1162" s="1" t="s">
        <v>2988</v>
      </c>
      <c r="DD1162" s="1" t="s">
        <v>2989</v>
      </c>
      <c r="DF1162" s="1" t="s">
        <v>2984</v>
      </c>
      <c r="DG1162" s="1" t="s">
        <v>2991</v>
      </c>
    </row>
    <row r="1163" spans="1:111" ht="15.6" customHeight="1" x14ac:dyDescent="0.25">
      <c r="A1163" s="1" t="s">
        <v>13463</v>
      </c>
      <c r="B1163" s="1" t="s">
        <v>238</v>
      </c>
      <c r="C1163" s="2">
        <v>44096.813301388887</v>
      </c>
      <c r="D1163" s="2">
        <v>44148</v>
      </c>
      <c r="E1163" s="1" t="s">
        <v>110</v>
      </c>
      <c r="F1163" s="2">
        <v>44103.833333333336</v>
      </c>
      <c r="G1163" s="1" t="s">
        <v>112</v>
      </c>
      <c r="H1163" s="1" t="s">
        <v>112</v>
      </c>
      <c r="I1163" s="1" t="s">
        <v>112</v>
      </c>
      <c r="J1163" s="1" t="s">
        <v>2396</v>
      </c>
      <c r="K1163" s="1" t="s">
        <v>2397</v>
      </c>
      <c r="L1163" s="1" t="s">
        <v>2398</v>
      </c>
      <c r="M1163" s="1" t="s">
        <v>138</v>
      </c>
      <c r="N1163" s="1" t="s">
        <v>116</v>
      </c>
      <c r="O1163" s="1" t="s">
        <v>117</v>
      </c>
      <c r="P1163" s="9">
        <v>96950</v>
      </c>
      <c r="Q1163" s="1" t="s">
        <v>118</v>
      </c>
      <c r="S1163" s="1">
        <v>16704845868</v>
      </c>
      <c r="U1163" s="1">
        <v>111419</v>
      </c>
      <c r="V1163" s="1" t="s">
        <v>119</v>
      </c>
      <c r="X1163" s="1" t="s">
        <v>1614</v>
      </c>
      <c r="Y1163" s="1" t="s">
        <v>1615</v>
      </c>
      <c r="AA1163" s="1" t="s">
        <v>973</v>
      </c>
      <c r="AB1163" s="1" t="s">
        <v>2398</v>
      </c>
      <c r="AC1163" s="1" t="s">
        <v>138</v>
      </c>
      <c r="AD1163" s="1" t="s">
        <v>116</v>
      </c>
      <c r="AE1163" s="1" t="s">
        <v>117</v>
      </c>
      <c r="AF1163" s="9">
        <v>96950</v>
      </c>
      <c r="AG1163" s="1" t="s">
        <v>118</v>
      </c>
      <c r="AI1163" s="1">
        <v>16704845868</v>
      </c>
      <c r="AK1163" s="1" t="s">
        <v>2399</v>
      </c>
      <c r="BC1163" s="1" t="str">
        <f>"45-2092.02"</f>
        <v>45-2092.02</v>
      </c>
      <c r="BD1163" s="1" t="s">
        <v>2274</v>
      </c>
      <c r="BE1163" s="1" t="s">
        <v>2400</v>
      </c>
      <c r="BF1163" s="1" t="s">
        <v>2401</v>
      </c>
      <c r="BG1163" s="1">
        <v>1</v>
      </c>
      <c r="BH1163" s="1">
        <v>1</v>
      </c>
      <c r="BI1163" s="2">
        <v>44105</v>
      </c>
      <c r="BJ1163" s="2">
        <v>44469</v>
      </c>
      <c r="BK1163" s="2">
        <v>44151</v>
      </c>
      <c r="BL1163" s="2">
        <v>44469</v>
      </c>
      <c r="BM1163" s="1">
        <v>40</v>
      </c>
      <c r="BN1163" s="1">
        <v>0</v>
      </c>
      <c r="BO1163" s="1">
        <v>8</v>
      </c>
      <c r="BP1163" s="1">
        <v>8</v>
      </c>
      <c r="BQ1163" s="1">
        <v>8</v>
      </c>
      <c r="BR1163" s="1">
        <v>8</v>
      </c>
      <c r="BS1163" s="1">
        <v>8</v>
      </c>
      <c r="BT1163" s="1">
        <v>0</v>
      </c>
      <c r="BU1163" s="1" t="str">
        <f>"8:00 AM"</f>
        <v>8:00 AM</v>
      </c>
      <c r="BV1163" s="1" t="str">
        <f>"5:00 PM"</f>
        <v>5:00 PM</v>
      </c>
      <c r="BW1163" s="1" t="s">
        <v>135</v>
      </c>
      <c r="BX1163" s="1">
        <v>0</v>
      </c>
      <c r="BY1163" s="1">
        <v>3</v>
      </c>
      <c r="BZ1163" s="1" t="s">
        <v>112</v>
      </c>
      <c r="CA1163" s="1">
        <v>0</v>
      </c>
      <c r="CB1163" s="1" t="s">
        <v>2402</v>
      </c>
      <c r="CC1163" s="1" t="s">
        <v>2398</v>
      </c>
      <c r="CD1163" s="1" t="s">
        <v>138</v>
      </c>
      <c r="CE1163" s="1" t="s">
        <v>116</v>
      </c>
      <c r="CF1163" s="1" t="s">
        <v>117</v>
      </c>
      <c r="CG1163" s="1">
        <v>96950</v>
      </c>
      <c r="CH1163" s="3">
        <v>9.91</v>
      </c>
      <c r="CI1163" s="3">
        <v>9.91</v>
      </c>
      <c r="CJ1163" s="3">
        <v>14.87</v>
      </c>
      <c r="CK1163" s="3">
        <v>14.87</v>
      </c>
      <c r="CL1163" s="1" t="s">
        <v>137</v>
      </c>
      <c r="CM1163" s="1" t="s">
        <v>13464</v>
      </c>
      <c r="CN1163" s="1" t="s">
        <v>139</v>
      </c>
      <c r="CP1163" s="1" t="s">
        <v>112</v>
      </c>
      <c r="CQ1163" s="1" t="s">
        <v>111</v>
      </c>
      <c r="CR1163" s="1" t="s">
        <v>112</v>
      </c>
      <c r="CS1163" s="1" t="s">
        <v>111</v>
      </c>
      <c r="CT1163" s="1" t="s">
        <v>138</v>
      </c>
      <c r="CU1163" s="1" t="s">
        <v>111</v>
      </c>
      <c r="CV1163" s="1" t="s">
        <v>138</v>
      </c>
      <c r="CW1163" s="1" t="s">
        <v>300</v>
      </c>
      <c r="CX1163" s="1">
        <v>16704845868</v>
      </c>
      <c r="CY1163" s="1" t="s">
        <v>2399</v>
      </c>
      <c r="CZ1163" s="1" t="s">
        <v>138</v>
      </c>
      <c r="DA1163" s="1" t="s">
        <v>111</v>
      </c>
      <c r="DB1163" s="1" t="s">
        <v>112</v>
      </c>
    </row>
    <row r="1164" spans="1:111" ht="15.6" customHeight="1" x14ac:dyDescent="0.25">
      <c r="A1164" s="1" t="s">
        <v>13474</v>
      </c>
      <c r="B1164" s="1" t="s">
        <v>238</v>
      </c>
      <c r="C1164" s="2">
        <v>44138.351285300923</v>
      </c>
      <c r="D1164" s="2">
        <v>44168</v>
      </c>
      <c r="E1164" s="1" t="s">
        <v>110</v>
      </c>
      <c r="F1164" s="2">
        <v>44103.833333333336</v>
      </c>
      <c r="G1164" s="1" t="s">
        <v>112</v>
      </c>
      <c r="H1164" s="1" t="s">
        <v>112</v>
      </c>
      <c r="I1164" s="1" t="s">
        <v>112</v>
      </c>
      <c r="J1164" s="1" t="s">
        <v>9188</v>
      </c>
      <c r="K1164" s="1" t="s">
        <v>9189</v>
      </c>
      <c r="L1164" s="1" t="s">
        <v>760</v>
      </c>
      <c r="M1164" s="1" t="s">
        <v>9190</v>
      </c>
      <c r="N1164" s="1" t="s">
        <v>116</v>
      </c>
      <c r="O1164" s="1" t="s">
        <v>117</v>
      </c>
      <c r="P1164" s="9">
        <v>96950</v>
      </c>
      <c r="Q1164" s="1" t="s">
        <v>118</v>
      </c>
      <c r="S1164" s="1">
        <v>16704836371</v>
      </c>
      <c r="U1164" s="1">
        <v>722515</v>
      </c>
      <c r="V1164" s="1" t="s">
        <v>119</v>
      </c>
      <c r="X1164" s="1" t="s">
        <v>2076</v>
      </c>
      <c r="Y1164" s="1" t="s">
        <v>9191</v>
      </c>
      <c r="Z1164" s="1" t="s">
        <v>9192</v>
      </c>
      <c r="AA1164" s="1" t="s">
        <v>245</v>
      </c>
      <c r="AB1164" s="1" t="s">
        <v>760</v>
      </c>
      <c r="AC1164" s="1" t="s">
        <v>9190</v>
      </c>
      <c r="AD1164" s="1" t="s">
        <v>116</v>
      </c>
      <c r="AE1164" s="1" t="s">
        <v>117</v>
      </c>
      <c r="AF1164" s="9">
        <v>96950</v>
      </c>
      <c r="AG1164" s="1" t="s">
        <v>118</v>
      </c>
      <c r="AI1164" s="1">
        <v>16704836371</v>
      </c>
      <c r="AK1164" s="1" t="s">
        <v>9193</v>
      </c>
      <c r="BC1164" s="1" t="str">
        <f>"35-2014.00"</f>
        <v>35-2014.00</v>
      </c>
      <c r="BD1164" s="1" t="s">
        <v>152</v>
      </c>
      <c r="BE1164" s="1" t="s">
        <v>13475</v>
      </c>
      <c r="BF1164" s="1" t="s">
        <v>229</v>
      </c>
      <c r="BG1164" s="1">
        <v>1</v>
      </c>
      <c r="BH1164" s="1">
        <v>1</v>
      </c>
      <c r="BI1164" s="2">
        <v>44105</v>
      </c>
      <c r="BJ1164" s="2">
        <v>44469</v>
      </c>
      <c r="BK1164" s="2">
        <v>44168</v>
      </c>
      <c r="BL1164" s="2">
        <v>44469</v>
      </c>
      <c r="BM1164" s="1">
        <v>35</v>
      </c>
      <c r="BN1164" s="1">
        <v>0</v>
      </c>
      <c r="BO1164" s="1">
        <v>7</v>
      </c>
      <c r="BP1164" s="1">
        <v>7</v>
      </c>
      <c r="BQ1164" s="1">
        <v>7</v>
      </c>
      <c r="BR1164" s="1">
        <v>7</v>
      </c>
      <c r="BS1164" s="1">
        <v>7</v>
      </c>
      <c r="BT1164" s="1">
        <v>0</v>
      </c>
      <c r="BU1164" s="1" t="str">
        <f>"9:00 AM"</f>
        <v>9:00 AM</v>
      </c>
      <c r="BV1164" s="1" t="str">
        <f>"5:00 PM"</f>
        <v>5:00 PM</v>
      </c>
      <c r="BW1164" s="1" t="s">
        <v>230</v>
      </c>
      <c r="BX1164" s="1">
        <v>0</v>
      </c>
      <c r="BY1164" s="1">
        <v>12</v>
      </c>
      <c r="BZ1164" s="1" t="s">
        <v>112</v>
      </c>
      <c r="CA1164" s="1">
        <v>0</v>
      </c>
      <c r="CB1164" s="1" t="s">
        <v>230</v>
      </c>
      <c r="CC1164" s="1" t="s">
        <v>754</v>
      </c>
      <c r="CD1164" s="1" t="s">
        <v>9190</v>
      </c>
      <c r="CE1164" s="1" t="s">
        <v>167</v>
      </c>
      <c r="CF1164" s="1" t="s">
        <v>117</v>
      </c>
      <c r="CG1164" s="1">
        <v>96950</v>
      </c>
      <c r="CH1164" s="3">
        <v>10.68</v>
      </c>
      <c r="CI1164" s="3">
        <v>10.68</v>
      </c>
      <c r="CJ1164" s="3">
        <v>16.02</v>
      </c>
      <c r="CK1164" s="3">
        <v>16.02</v>
      </c>
      <c r="CL1164" s="1" t="s">
        <v>137</v>
      </c>
      <c r="CN1164" s="1" t="s">
        <v>139</v>
      </c>
      <c r="CP1164" s="1" t="s">
        <v>112</v>
      </c>
      <c r="CQ1164" s="1" t="s">
        <v>111</v>
      </c>
      <c r="CR1164" s="1" t="s">
        <v>111</v>
      </c>
      <c r="CS1164" s="1" t="s">
        <v>111</v>
      </c>
      <c r="CT1164" s="1" t="s">
        <v>111</v>
      </c>
      <c r="CU1164" s="1" t="s">
        <v>111</v>
      </c>
      <c r="CV1164" s="1" t="s">
        <v>111</v>
      </c>
      <c r="CW1164" s="1" t="s">
        <v>1004</v>
      </c>
      <c r="CX1164" s="1">
        <v>16704836371</v>
      </c>
      <c r="CY1164" s="1" t="s">
        <v>9193</v>
      </c>
      <c r="CZ1164" s="1" t="s">
        <v>138</v>
      </c>
      <c r="DA1164" s="1" t="s">
        <v>111</v>
      </c>
      <c r="DB1164" s="1" t="s">
        <v>112</v>
      </c>
    </row>
    <row r="1165" spans="1:111" ht="15.6" customHeight="1" x14ac:dyDescent="0.25">
      <c r="A1165" s="1" t="s">
        <v>13490</v>
      </c>
      <c r="B1165" s="1" t="s">
        <v>238</v>
      </c>
      <c r="C1165" s="2">
        <v>44117.037287962965</v>
      </c>
      <c r="D1165" s="2">
        <v>44154</v>
      </c>
      <c r="E1165" s="1" t="s">
        <v>180</v>
      </c>
      <c r="G1165" s="1" t="s">
        <v>111</v>
      </c>
      <c r="H1165" s="1" t="s">
        <v>112</v>
      </c>
      <c r="I1165" s="1" t="s">
        <v>112</v>
      </c>
      <c r="J1165" s="1" t="s">
        <v>7212</v>
      </c>
      <c r="K1165" s="1" t="s">
        <v>13491</v>
      </c>
      <c r="L1165" s="1" t="s">
        <v>2786</v>
      </c>
      <c r="N1165" s="1" t="s">
        <v>167</v>
      </c>
      <c r="O1165" s="1" t="s">
        <v>117</v>
      </c>
      <c r="P1165" s="9">
        <v>96950</v>
      </c>
      <c r="Q1165" s="1" t="s">
        <v>118</v>
      </c>
      <c r="S1165" s="1">
        <v>16702336927</v>
      </c>
      <c r="U1165" s="1">
        <v>236220</v>
      </c>
      <c r="V1165" s="1" t="s">
        <v>119</v>
      </c>
      <c r="X1165" s="1" t="s">
        <v>400</v>
      </c>
      <c r="Y1165" s="1" t="s">
        <v>2784</v>
      </c>
      <c r="Z1165" s="1" t="s">
        <v>2785</v>
      </c>
      <c r="AA1165" s="1" t="s">
        <v>171</v>
      </c>
      <c r="AB1165" s="1" t="s">
        <v>410</v>
      </c>
      <c r="AD1165" s="1" t="s">
        <v>167</v>
      </c>
      <c r="AE1165" s="1" t="s">
        <v>117</v>
      </c>
      <c r="AF1165" s="9">
        <v>96950</v>
      </c>
      <c r="AG1165" s="1" t="s">
        <v>118</v>
      </c>
      <c r="AI1165" s="1">
        <v>16702336927</v>
      </c>
      <c r="AK1165" s="1" t="s">
        <v>1101</v>
      </c>
      <c r="BC1165" s="1" t="str">
        <f>"17-3022.00"</f>
        <v>17-3022.00</v>
      </c>
      <c r="BD1165" s="1" t="s">
        <v>602</v>
      </c>
      <c r="BE1165" s="1" t="s">
        <v>13492</v>
      </c>
      <c r="BF1165" s="1" t="s">
        <v>602</v>
      </c>
      <c r="BG1165" s="1">
        <v>2</v>
      </c>
      <c r="BH1165" s="1">
        <v>2</v>
      </c>
      <c r="BI1165" s="2">
        <v>44197</v>
      </c>
      <c r="BJ1165" s="2">
        <v>44561</v>
      </c>
      <c r="BK1165" s="2">
        <v>44197</v>
      </c>
      <c r="BL1165" s="2">
        <v>44561</v>
      </c>
      <c r="BM1165" s="1">
        <v>40</v>
      </c>
      <c r="BN1165" s="1">
        <v>0</v>
      </c>
      <c r="BO1165" s="1">
        <v>8</v>
      </c>
      <c r="BP1165" s="1">
        <v>8</v>
      </c>
      <c r="BQ1165" s="1">
        <v>8</v>
      </c>
      <c r="BR1165" s="1">
        <v>8</v>
      </c>
      <c r="BS1165" s="1">
        <v>8</v>
      </c>
      <c r="BT1165" s="1">
        <v>0</v>
      </c>
      <c r="BU1165" s="1" t="str">
        <f>"8:00 AM"</f>
        <v>8:00 AM</v>
      </c>
      <c r="BV1165" s="1" t="str">
        <f>"5:00 PM"</f>
        <v>5:00 PM</v>
      </c>
      <c r="BW1165" s="1" t="s">
        <v>392</v>
      </c>
      <c r="BX1165" s="1">
        <v>0</v>
      </c>
      <c r="BY1165" s="1">
        <v>24</v>
      </c>
      <c r="BZ1165" s="1" t="s">
        <v>112</v>
      </c>
      <c r="CA1165" s="1">
        <v>0</v>
      </c>
      <c r="CB1165" s="4" t="s">
        <v>13493</v>
      </c>
      <c r="CC1165" s="1" t="s">
        <v>410</v>
      </c>
      <c r="CE1165" s="1" t="s">
        <v>167</v>
      </c>
      <c r="CF1165" s="1" t="s">
        <v>117</v>
      </c>
      <c r="CG1165" s="1">
        <v>96950</v>
      </c>
      <c r="CH1165" s="3">
        <v>17.25</v>
      </c>
      <c r="CI1165" s="3">
        <v>17.25</v>
      </c>
      <c r="CJ1165" s="3">
        <v>25.88</v>
      </c>
      <c r="CK1165" s="3">
        <v>25.88</v>
      </c>
      <c r="CL1165" s="1" t="s">
        <v>137</v>
      </c>
      <c r="CN1165" s="1" t="s">
        <v>139</v>
      </c>
      <c r="CP1165" s="1" t="s">
        <v>112</v>
      </c>
      <c r="CQ1165" s="1" t="s">
        <v>111</v>
      </c>
      <c r="CR1165" s="1" t="s">
        <v>111</v>
      </c>
      <c r="CS1165" s="1" t="s">
        <v>111</v>
      </c>
      <c r="CT1165" s="1" t="s">
        <v>138</v>
      </c>
      <c r="CU1165" s="1" t="s">
        <v>111</v>
      </c>
      <c r="CV1165" s="1" t="s">
        <v>138</v>
      </c>
      <c r="CW1165" s="1" t="s">
        <v>411</v>
      </c>
      <c r="CX1165" s="1">
        <v>16702336927</v>
      </c>
      <c r="CY1165" s="1" t="s">
        <v>1101</v>
      </c>
      <c r="CZ1165" s="1" t="s">
        <v>138</v>
      </c>
      <c r="DA1165" s="1" t="s">
        <v>111</v>
      </c>
      <c r="DB1165" s="1" t="s">
        <v>112</v>
      </c>
    </row>
    <row r="1166" spans="1:111" ht="15.6" customHeight="1" x14ac:dyDescent="0.25">
      <c r="A1166" s="1" t="s">
        <v>13494</v>
      </c>
      <c r="B1166" s="1" t="s">
        <v>238</v>
      </c>
      <c r="C1166" s="2">
        <v>44047.863064351855</v>
      </c>
      <c r="D1166" s="2">
        <v>44120</v>
      </c>
      <c r="E1166" s="1" t="s">
        <v>180</v>
      </c>
      <c r="G1166" s="1" t="s">
        <v>112</v>
      </c>
      <c r="H1166" s="1" t="s">
        <v>112</v>
      </c>
      <c r="I1166" s="1" t="s">
        <v>112</v>
      </c>
      <c r="J1166" s="1" t="s">
        <v>6842</v>
      </c>
      <c r="L1166" s="1" t="s">
        <v>6843</v>
      </c>
      <c r="M1166" s="1" t="s">
        <v>6844</v>
      </c>
      <c r="N1166" s="1" t="s">
        <v>116</v>
      </c>
      <c r="O1166" s="1" t="s">
        <v>117</v>
      </c>
      <c r="P1166" s="9">
        <v>96950</v>
      </c>
      <c r="Q1166" s="1" t="s">
        <v>118</v>
      </c>
      <c r="R1166" s="1" t="s">
        <v>138</v>
      </c>
      <c r="S1166" s="1">
        <v>16702330744</v>
      </c>
      <c r="U1166" s="1">
        <v>488320</v>
      </c>
      <c r="V1166" s="1" t="s">
        <v>119</v>
      </c>
      <c r="X1166" s="1" t="s">
        <v>4877</v>
      </c>
      <c r="Y1166" s="1" t="s">
        <v>4878</v>
      </c>
      <c r="Z1166" s="1" t="s">
        <v>1544</v>
      </c>
      <c r="AA1166" s="1" t="s">
        <v>373</v>
      </c>
      <c r="AB1166" s="1" t="s">
        <v>6843</v>
      </c>
      <c r="AC1166" s="1" t="s">
        <v>7763</v>
      </c>
      <c r="AD1166" s="1" t="s">
        <v>116</v>
      </c>
      <c r="AE1166" s="1" t="s">
        <v>117</v>
      </c>
      <c r="AF1166" s="9">
        <v>96950</v>
      </c>
      <c r="AG1166" s="1" t="s">
        <v>118</v>
      </c>
      <c r="AH1166" s="1" t="s">
        <v>138</v>
      </c>
      <c r="AI1166" s="1">
        <v>16702330744</v>
      </c>
      <c r="AK1166" s="1" t="s">
        <v>6847</v>
      </c>
      <c r="BC1166" s="1" t="str">
        <f>"49-9071.00"</f>
        <v>49-9071.00</v>
      </c>
      <c r="BD1166" s="1" t="s">
        <v>214</v>
      </c>
      <c r="BE1166" s="1" t="s">
        <v>13495</v>
      </c>
      <c r="BF1166" s="1" t="s">
        <v>839</v>
      </c>
      <c r="BG1166" s="1">
        <v>6</v>
      </c>
      <c r="BH1166" s="1">
        <v>6</v>
      </c>
      <c r="BI1166" s="2">
        <v>44105</v>
      </c>
      <c r="BJ1166" s="2">
        <v>44469</v>
      </c>
      <c r="BK1166" s="2">
        <v>44120</v>
      </c>
      <c r="BL1166" s="2">
        <v>44469</v>
      </c>
      <c r="BM1166" s="1">
        <v>40</v>
      </c>
      <c r="BN1166" s="1">
        <v>0</v>
      </c>
      <c r="BO1166" s="1">
        <v>8</v>
      </c>
      <c r="BP1166" s="1">
        <v>8</v>
      </c>
      <c r="BQ1166" s="1">
        <v>8</v>
      </c>
      <c r="BR1166" s="1">
        <v>8</v>
      </c>
      <c r="BS1166" s="1">
        <v>8</v>
      </c>
      <c r="BT1166" s="1">
        <v>0</v>
      </c>
      <c r="BU1166" s="1" t="str">
        <f>"8:00 AM"</f>
        <v>8:00 AM</v>
      </c>
      <c r="BV1166" s="1" t="str">
        <f>"5:00 PM"</f>
        <v>5:00 PM</v>
      </c>
      <c r="BW1166" s="1" t="s">
        <v>230</v>
      </c>
      <c r="BX1166" s="1">
        <v>0</v>
      </c>
      <c r="BY1166" s="1">
        <v>24</v>
      </c>
      <c r="BZ1166" s="1" t="s">
        <v>112</v>
      </c>
      <c r="CA1166" s="1">
        <v>0</v>
      </c>
      <c r="CB1166" s="1" t="s">
        <v>11123</v>
      </c>
      <c r="CC1166" s="1" t="s">
        <v>11124</v>
      </c>
      <c r="CD1166" s="1" t="s">
        <v>4883</v>
      </c>
      <c r="CE1166" s="1" t="s">
        <v>116</v>
      </c>
      <c r="CF1166" s="1" t="s">
        <v>117</v>
      </c>
      <c r="CG1166" s="1">
        <v>96950</v>
      </c>
      <c r="CH1166" s="3">
        <v>12.64</v>
      </c>
      <c r="CI1166" s="3">
        <v>12.64</v>
      </c>
      <c r="CJ1166" s="3">
        <v>18.96</v>
      </c>
      <c r="CK1166" s="3">
        <v>18.96</v>
      </c>
      <c r="CL1166" s="1" t="s">
        <v>137</v>
      </c>
      <c r="CM1166" s="1" t="s">
        <v>138</v>
      </c>
      <c r="CN1166" s="1" t="s">
        <v>139</v>
      </c>
      <c r="CP1166" s="1" t="s">
        <v>112</v>
      </c>
      <c r="CQ1166" s="1" t="s">
        <v>111</v>
      </c>
      <c r="CR1166" s="1" t="s">
        <v>111</v>
      </c>
      <c r="CS1166" s="1" t="s">
        <v>111</v>
      </c>
      <c r="CT1166" s="1" t="s">
        <v>138</v>
      </c>
      <c r="CU1166" s="1" t="s">
        <v>111</v>
      </c>
      <c r="CV1166" s="1" t="s">
        <v>138</v>
      </c>
      <c r="CW1166" s="1" t="s">
        <v>138</v>
      </c>
      <c r="CX1166" s="1">
        <v>16702330744</v>
      </c>
      <c r="CY1166" s="1" t="s">
        <v>4879</v>
      </c>
      <c r="CZ1166" s="1" t="s">
        <v>138</v>
      </c>
      <c r="DA1166" s="1" t="s">
        <v>111</v>
      </c>
      <c r="DB1166" s="1" t="s">
        <v>112</v>
      </c>
    </row>
    <row r="1167" spans="1:111" ht="15.6" customHeight="1" x14ac:dyDescent="0.25">
      <c r="A1167" s="1" t="s">
        <v>13496</v>
      </c>
      <c r="B1167" s="1" t="s">
        <v>238</v>
      </c>
      <c r="C1167" s="2">
        <v>44063.81838553241</v>
      </c>
      <c r="D1167" s="2">
        <v>44152</v>
      </c>
      <c r="E1167" s="1" t="s">
        <v>110</v>
      </c>
      <c r="F1167" s="2">
        <v>44103.833333333336</v>
      </c>
      <c r="G1167" s="1" t="s">
        <v>111</v>
      </c>
      <c r="H1167" s="1" t="s">
        <v>112</v>
      </c>
      <c r="I1167" s="1" t="s">
        <v>112</v>
      </c>
      <c r="J1167" s="1" t="s">
        <v>13497</v>
      </c>
      <c r="K1167" s="1" t="s">
        <v>13498</v>
      </c>
      <c r="L1167" s="1" t="s">
        <v>1125</v>
      </c>
      <c r="M1167" s="1" t="s">
        <v>1126</v>
      </c>
      <c r="N1167" s="1" t="s">
        <v>116</v>
      </c>
      <c r="O1167" s="1" t="s">
        <v>117</v>
      </c>
      <c r="P1167" s="9">
        <v>96950</v>
      </c>
      <c r="Q1167" s="1" t="s">
        <v>118</v>
      </c>
      <c r="R1167" s="1" t="s">
        <v>117</v>
      </c>
      <c r="S1167" s="1">
        <v>16702341795</v>
      </c>
      <c r="U1167" s="1">
        <v>722511</v>
      </c>
      <c r="V1167" s="1" t="s">
        <v>119</v>
      </c>
      <c r="X1167" s="1" t="s">
        <v>1127</v>
      </c>
      <c r="Y1167" s="1" t="s">
        <v>848</v>
      </c>
      <c r="Z1167" s="1" t="s">
        <v>1128</v>
      </c>
      <c r="AA1167" s="1" t="s">
        <v>1129</v>
      </c>
      <c r="AB1167" s="1" t="s">
        <v>1125</v>
      </c>
      <c r="AC1167" s="1" t="s">
        <v>1130</v>
      </c>
      <c r="AD1167" s="1" t="s">
        <v>116</v>
      </c>
      <c r="AE1167" s="1" t="s">
        <v>117</v>
      </c>
      <c r="AF1167" s="9">
        <v>96950</v>
      </c>
      <c r="AG1167" s="1" t="s">
        <v>118</v>
      </c>
      <c r="AH1167" s="1" t="s">
        <v>117</v>
      </c>
      <c r="AI1167" s="1">
        <v>16702341795</v>
      </c>
      <c r="AK1167" s="1" t="s">
        <v>1131</v>
      </c>
      <c r="BC1167" s="1" t="str">
        <f>"35-1012.00"</f>
        <v>35-1012.00</v>
      </c>
      <c r="BD1167" s="1" t="s">
        <v>1372</v>
      </c>
      <c r="BE1167" s="1" t="s">
        <v>13499</v>
      </c>
      <c r="BF1167" s="1" t="s">
        <v>13500</v>
      </c>
      <c r="BG1167" s="1">
        <v>1</v>
      </c>
      <c r="BH1167" s="1">
        <v>1</v>
      </c>
      <c r="BI1167" s="2">
        <v>44105</v>
      </c>
      <c r="BJ1167" s="2">
        <v>44469</v>
      </c>
      <c r="BK1167" s="2">
        <v>44152</v>
      </c>
      <c r="BL1167" s="2">
        <v>44469</v>
      </c>
      <c r="BM1167" s="1">
        <v>35</v>
      </c>
      <c r="BN1167" s="1">
        <v>6</v>
      </c>
      <c r="BO1167" s="1">
        <v>5</v>
      </c>
      <c r="BP1167" s="1">
        <v>6</v>
      </c>
      <c r="BQ1167" s="1">
        <v>6</v>
      </c>
      <c r="BR1167" s="1">
        <v>0</v>
      </c>
      <c r="BS1167" s="1">
        <v>6</v>
      </c>
      <c r="BT1167" s="1">
        <v>6</v>
      </c>
      <c r="BU1167" s="1" t="str">
        <f>"10:00 AM"</f>
        <v>10:00 AM</v>
      </c>
      <c r="BV1167" s="1" t="str">
        <f>"10:00 PM"</f>
        <v>10:00 PM</v>
      </c>
      <c r="BW1167" s="1" t="s">
        <v>135</v>
      </c>
      <c r="BX1167" s="1">
        <v>0</v>
      </c>
      <c r="BY1167" s="1">
        <v>12</v>
      </c>
      <c r="BZ1167" s="1" t="s">
        <v>111</v>
      </c>
      <c r="CA1167" s="1">
        <v>16</v>
      </c>
      <c r="CB1167" s="4" t="s">
        <v>13501</v>
      </c>
      <c r="CC1167" s="1" t="s">
        <v>13502</v>
      </c>
      <c r="CD1167" s="1" t="s">
        <v>3960</v>
      </c>
      <c r="CE1167" s="1" t="s">
        <v>116</v>
      </c>
      <c r="CF1167" s="1" t="s">
        <v>117</v>
      </c>
      <c r="CG1167" s="1">
        <v>96950</v>
      </c>
      <c r="CH1167" s="3">
        <v>9.14</v>
      </c>
      <c r="CI1167" s="3">
        <v>9.14</v>
      </c>
      <c r="CJ1167" s="3">
        <v>13.71</v>
      </c>
      <c r="CK1167" s="3">
        <v>13.71</v>
      </c>
      <c r="CL1167" s="1" t="s">
        <v>137</v>
      </c>
      <c r="CN1167" s="1" t="s">
        <v>139</v>
      </c>
      <c r="CP1167" s="1" t="s">
        <v>112</v>
      </c>
      <c r="CQ1167" s="1" t="s">
        <v>111</v>
      </c>
      <c r="CR1167" s="1" t="s">
        <v>112</v>
      </c>
      <c r="CS1167" s="1" t="s">
        <v>111</v>
      </c>
      <c r="CT1167" s="1" t="s">
        <v>138</v>
      </c>
      <c r="CU1167" s="1" t="s">
        <v>111</v>
      </c>
      <c r="CV1167" s="1" t="s">
        <v>111</v>
      </c>
      <c r="CW1167" s="1" t="s">
        <v>1134</v>
      </c>
      <c r="CX1167" s="1">
        <v>16702341795</v>
      </c>
      <c r="CY1167" s="1" t="s">
        <v>13503</v>
      </c>
      <c r="CZ1167" s="1" t="s">
        <v>1136</v>
      </c>
      <c r="DA1167" s="1" t="s">
        <v>111</v>
      </c>
      <c r="DB1167" s="1" t="s">
        <v>112</v>
      </c>
    </row>
    <row r="1168" spans="1:111" ht="15.6" customHeight="1" x14ac:dyDescent="0.25">
      <c r="A1168" s="1" t="s">
        <v>13505</v>
      </c>
      <c r="B1168" s="1" t="s">
        <v>238</v>
      </c>
      <c r="C1168" s="2">
        <v>44069.832455671298</v>
      </c>
      <c r="D1168" s="2">
        <v>44152</v>
      </c>
      <c r="E1168" s="1" t="s">
        <v>110</v>
      </c>
      <c r="F1168" s="2">
        <v>44103.833333333336</v>
      </c>
      <c r="G1168" s="1" t="s">
        <v>111</v>
      </c>
      <c r="H1168" s="1" t="s">
        <v>112</v>
      </c>
      <c r="I1168" s="1" t="s">
        <v>112</v>
      </c>
      <c r="J1168" s="1" t="s">
        <v>735</v>
      </c>
      <c r="K1168" s="1" t="s">
        <v>735</v>
      </c>
      <c r="L1168" s="1" t="s">
        <v>737</v>
      </c>
      <c r="N1168" s="1" t="s">
        <v>738</v>
      </c>
      <c r="O1168" s="1" t="s">
        <v>117</v>
      </c>
      <c r="P1168" s="9">
        <v>96950</v>
      </c>
      <c r="Q1168" s="1" t="s">
        <v>118</v>
      </c>
      <c r="R1168" s="1" t="s">
        <v>242</v>
      </c>
      <c r="S1168" s="1">
        <v>16702333112</v>
      </c>
      <c r="T1168" s="1">
        <v>0</v>
      </c>
      <c r="U1168" s="1">
        <v>452319</v>
      </c>
      <c r="V1168" s="1" t="s">
        <v>119</v>
      </c>
      <c r="X1168" s="1" t="s">
        <v>1581</v>
      </c>
      <c r="Y1168" s="1" t="s">
        <v>4779</v>
      </c>
      <c r="Z1168" s="1" t="s">
        <v>112</v>
      </c>
      <c r="AA1168" s="1" t="s">
        <v>245</v>
      </c>
      <c r="AB1168" s="1" t="s">
        <v>737</v>
      </c>
      <c r="AD1168" s="1" t="s">
        <v>116</v>
      </c>
      <c r="AE1168" s="1" t="s">
        <v>117</v>
      </c>
      <c r="AF1168" s="9">
        <v>96950</v>
      </c>
      <c r="AG1168" s="1" t="s">
        <v>118</v>
      </c>
      <c r="AH1168" s="1" t="s">
        <v>242</v>
      </c>
      <c r="AI1168" s="1">
        <v>16702333112</v>
      </c>
      <c r="AJ1168" s="1">
        <v>0</v>
      </c>
      <c r="AK1168" s="1" t="s">
        <v>742</v>
      </c>
      <c r="BC1168" s="1" t="str">
        <f>"43-3031.00"</f>
        <v>43-3031.00</v>
      </c>
      <c r="BD1168" s="1" t="s">
        <v>389</v>
      </c>
      <c r="BE1168" s="1" t="s">
        <v>13506</v>
      </c>
      <c r="BF1168" s="1" t="s">
        <v>4216</v>
      </c>
      <c r="BG1168" s="1">
        <v>1</v>
      </c>
      <c r="BH1168" s="1">
        <v>1</v>
      </c>
      <c r="BI1168" s="2">
        <v>44105</v>
      </c>
      <c r="BJ1168" s="2">
        <v>45199</v>
      </c>
      <c r="BK1168" s="2">
        <v>44152</v>
      </c>
      <c r="BL1168" s="2">
        <v>45199</v>
      </c>
      <c r="BM1168" s="1">
        <v>35</v>
      </c>
      <c r="BN1168" s="1">
        <v>0</v>
      </c>
      <c r="BO1168" s="1">
        <v>7</v>
      </c>
      <c r="BP1168" s="1">
        <v>7</v>
      </c>
      <c r="BQ1168" s="1">
        <v>7</v>
      </c>
      <c r="BR1168" s="1">
        <v>7</v>
      </c>
      <c r="BS1168" s="1">
        <v>7</v>
      </c>
      <c r="BT1168" s="1">
        <v>0</v>
      </c>
      <c r="BU1168" s="1" t="str">
        <f>"8:00 AM"</f>
        <v>8:00 AM</v>
      </c>
      <c r="BV1168" s="1" t="str">
        <f>"4:00 PM"</f>
        <v>4:00 PM</v>
      </c>
      <c r="BW1168" s="1" t="s">
        <v>135</v>
      </c>
      <c r="BX1168" s="1">
        <v>0</v>
      </c>
      <c r="BY1168" s="1">
        <v>24</v>
      </c>
      <c r="BZ1168" s="1" t="s">
        <v>111</v>
      </c>
      <c r="CA1168" s="1">
        <v>1</v>
      </c>
      <c r="CB1168" s="1" t="s">
        <v>13507</v>
      </c>
      <c r="CC1168" s="1" t="s">
        <v>13508</v>
      </c>
      <c r="CE1168" s="1" t="s">
        <v>116</v>
      </c>
      <c r="CF1168" s="1" t="s">
        <v>117</v>
      </c>
      <c r="CG1168" s="1">
        <v>96950</v>
      </c>
      <c r="CH1168" s="3">
        <v>13.9</v>
      </c>
      <c r="CI1168" s="3">
        <v>13.9</v>
      </c>
      <c r="CJ1168" s="3">
        <v>20.85</v>
      </c>
      <c r="CK1168" s="3">
        <v>20.85</v>
      </c>
      <c r="CL1168" s="1" t="s">
        <v>137</v>
      </c>
      <c r="CM1168" s="1" t="s">
        <v>749</v>
      </c>
      <c r="CN1168" s="1" t="s">
        <v>139</v>
      </c>
      <c r="CP1168" s="1" t="s">
        <v>112</v>
      </c>
      <c r="CQ1168" s="1" t="s">
        <v>111</v>
      </c>
      <c r="CR1168" s="1" t="s">
        <v>111</v>
      </c>
      <c r="CS1168" s="1" t="s">
        <v>111</v>
      </c>
      <c r="CT1168" s="1" t="s">
        <v>138</v>
      </c>
      <c r="CU1168" s="1" t="s">
        <v>111</v>
      </c>
      <c r="CV1168" s="1" t="s">
        <v>138</v>
      </c>
      <c r="CW1168" s="1" t="s">
        <v>13509</v>
      </c>
      <c r="CX1168" s="1">
        <v>16702333112</v>
      </c>
      <c r="CY1168" s="1" t="s">
        <v>742</v>
      </c>
      <c r="CZ1168" s="1" t="s">
        <v>168</v>
      </c>
      <c r="DA1168" s="1" t="s">
        <v>111</v>
      </c>
      <c r="DB1168" s="1" t="s">
        <v>112</v>
      </c>
    </row>
    <row r="1169" spans="1:106" ht="15.6" customHeight="1" x14ac:dyDescent="0.25">
      <c r="A1169" s="1" t="s">
        <v>13516</v>
      </c>
      <c r="B1169" s="1" t="s">
        <v>238</v>
      </c>
      <c r="C1169" s="2">
        <v>44004.030197453707</v>
      </c>
      <c r="D1169" s="2">
        <v>44133</v>
      </c>
      <c r="E1169" s="1" t="s">
        <v>110</v>
      </c>
      <c r="F1169" s="2">
        <v>44103.833333333336</v>
      </c>
      <c r="G1169" s="1" t="s">
        <v>111</v>
      </c>
      <c r="H1169" s="1" t="s">
        <v>112</v>
      </c>
      <c r="I1169" s="1" t="s">
        <v>112</v>
      </c>
      <c r="J1169" s="1" t="s">
        <v>10662</v>
      </c>
      <c r="K1169" s="1" t="s">
        <v>3706</v>
      </c>
      <c r="L1169" s="1" t="s">
        <v>10663</v>
      </c>
      <c r="M1169" s="1" t="s">
        <v>3706</v>
      </c>
      <c r="N1169" s="1" t="s">
        <v>167</v>
      </c>
      <c r="O1169" s="1" t="s">
        <v>117</v>
      </c>
      <c r="P1169" s="9">
        <v>96950</v>
      </c>
      <c r="Q1169" s="1" t="s">
        <v>118</v>
      </c>
      <c r="R1169" s="1" t="s">
        <v>3706</v>
      </c>
      <c r="S1169" s="1">
        <v>16702343000</v>
      </c>
      <c r="T1169" s="1">
        <v>110</v>
      </c>
      <c r="U1169" s="1">
        <v>813110</v>
      </c>
      <c r="V1169" s="1" t="s">
        <v>119</v>
      </c>
      <c r="X1169" s="1" t="s">
        <v>10664</v>
      </c>
      <c r="Y1169" s="1" t="s">
        <v>10665</v>
      </c>
      <c r="Z1169" s="1" t="s">
        <v>638</v>
      </c>
      <c r="AA1169" s="1" t="s">
        <v>10666</v>
      </c>
      <c r="AB1169" s="1" t="s">
        <v>10663</v>
      </c>
      <c r="AC1169" s="1" t="s">
        <v>230</v>
      </c>
      <c r="AD1169" s="1" t="s">
        <v>167</v>
      </c>
      <c r="AE1169" s="1" t="s">
        <v>117</v>
      </c>
      <c r="AF1169" s="9">
        <v>96950</v>
      </c>
      <c r="AG1169" s="1" t="s">
        <v>118</v>
      </c>
      <c r="AH1169" s="1" t="s">
        <v>3706</v>
      </c>
      <c r="AI1169" s="1">
        <v>16702343000</v>
      </c>
      <c r="AJ1169" s="1">
        <v>110</v>
      </c>
      <c r="AK1169" s="1" t="s">
        <v>10667</v>
      </c>
      <c r="BC1169" s="1" t="str">
        <f>"37-2012.00"</f>
        <v>37-2012.00</v>
      </c>
      <c r="BD1169" s="1" t="s">
        <v>576</v>
      </c>
      <c r="BE1169" s="1" t="s">
        <v>13517</v>
      </c>
      <c r="BF1169" s="1" t="s">
        <v>13518</v>
      </c>
      <c r="BG1169" s="1">
        <v>1</v>
      </c>
      <c r="BH1169" s="1">
        <v>1</v>
      </c>
      <c r="BI1169" s="2">
        <v>44106</v>
      </c>
      <c r="BJ1169" s="2">
        <v>44470</v>
      </c>
      <c r="BK1169" s="2">
        <v>44133</v>
      </c>
      <c r="BL1169" s="2">
        <v>44470</v>
      </c>
      <c r="BM1169" s="1">
        <v>35</v>
      </c>
      <c r="BN1169" s="1">
        <v>0</v>
      </c>
      <c r="BO1169" s="1">
        <v>8</v>
      </c>
      <c r="BP1169" s="1">
        <v>8</v>
      </c>
      <c r="BQ1169" s="1">
        <v>8</v>
      </c>
      <c r="BR1169" s="1">
        <v>8</v>
      </c>
      <c r="BS1169" s="1">
        <v>0</v>
      </c>
      <c r="BT1169" s="1">
        <v>3</v>
      </c>
      <c r="BU1169" s="1" t="str">
        <f>"8:00 AM"</f>
        <v>8:00 AM</v>
      </c>
      <c r="BV1169" s="1" t="str">
        <f>"5:00 PM"</f>
        <v>5:00 PM</v>
      </c>
      <c r="BW1169" s="1" t="s">
        <v>135</v>
      </c>
      <c r="BX1169" s="1">
        <v>0</v>
      </c>
      <c r="BY1169" s="1">
        <v>12</v>
      </c>
      <c r="BZ1169" s="1" t="s">
        <v>112</v>
      </c>
      <c r="CA1169" s="1">
        <v>0</v>
      </c>
      <c r="CB1169" s="1" t="s">
        <v>13519</v>
      </c>
      <c r="CC1169" s="1" t="s">
        <v>13520</v>
      </c>
      <c r="CD1169" s="1" t="s">
        <v>7505</v>
      </c>
      <c r="CE1169" s="1" t="s">
        <v>167</v>
      </c>
      <c r="CF1169" s="1" t="s">
        <v>117</v>
      </c>
      <c r="CG1169" s="1">
        <v>96950</v>
      </c>
      <c r="CH1169" s="3">
        <v>7.33</v>
      </c>
      <c r="CI1169" s="3">
        <v>7.33</v>
      </c>
      <c r="CJ1169" s="3">
        <v>10.99</v>
      </c>
      <c r="CK1169" s="3">
        <v>10.99</v>
      </c>
      <c r="CL1169" s="1" t="s">
        <v>137</v>
      </c>
      <c r="CM1169" s="1" t="s">
        <v>3706</v>
      </c>
      <c r="CN1169" s="1" t="s">
        <v>139</v>
      </c>
      <c r="CP1169" s="1" t="s">
        <v>112</v>
      </c>
      <c r="CQ1169" s="1" t="s">
        <v>111</v>
      </c>
      <c r="CR1169" s="1" t="s">
        <v>112</v>
      </c>
      <c r="CS1169" s="1" t="s">
        <v>111</v>
      </c>
      <c r="CT1169" s="1" t="s">
        <v>138</v>
      </c>
      <c r="CU1169" s="1" t="s">
        <v>111</v>
      </c>
      <c r="CV1169" s="1" t="s">
        <v>138</v>
      </c>
      <c r="CW1169" s="1" t="s">
        <v>13521</v>
      </c>
      <c r="CX1169" s="1">
        <v>16702343000</v>
      </c>
      <c r="CY1169" s="1" t="s">
        <v>10667</v>
      </c>
      <c r="CZ1169" s="1" t="s">
        <v>13522</v>
      </c>
      <c r="DA1169" s="1" t="s">
        <v>111</v>
      </c>
      <c r="DB1169" s="1" t="s">
        <v>112</v>
      </c>
    </row>
    <row r="1170" spans="1:106" ht="15.6" customHeight="1" x14ac:dyDescent="0.25">
      <c r="A1170" s="1" t="s">
        <v>13531</v>
      </c>
      <c r="B1170" s="1" t="s">
        <v>238</v>
      </c>
      <c r="C1170" s="2">
        <v>44063.248406481478</v>
      </c>
      <c r="D1170" s="2">
        <v>44130</v>
      </c>
      <c r="E1170" s="1" t="s">
        <v>180</v>
      </c>
      <c r="G1170" s="1" t="s">
        <v>112</v>
      </c>
      <c r="H1170" s="1" t="s">
        <v>112</v>
      </c>
      <c r="I1170" s="1" t="s">
        <v>112</v>
      </c>
      <c r="J1170" s="1" t="s">
        <v>13532</v>
      </c>
      <c r="K1170" s="1" t="s">
        <v>940</v>
      </c>
      <c r="L1170" s="1" t="s">
        <v>941</v>
      </c>
      <c r="M1170" s="1" t="s">
        <v>942</v>
      </c>
      <c r="N1170" s="1" t="s">
        <v>116</v>
      </c>
      <c r="O1170" s="1" t="s">
        <v>117</v>
      </c>
      <c r="P1170" s="9">
        <v>96950</v>
      </c>
      <c r="Q1170" s="1" t="s">
        <v>118</v>
      </c>
      <c r="S1170" s="1">
        <v>16702352883</v>
      </c>
      <c r="U1170" s="1">
        <v>561320</v>
      </c>
      <c r="V1170" s="1" t="s">
        <v>119</v>
      </c>
      <c r="X1170" s="1" t="s">
        <v>943</v>
      </c>
      <c r="Y1170" s="1" t="s">
        <v>944</v>
      </c>
      <c r="Z1170" s="1" t="s">
        <v>945</v>
      </c>
      <c r="AA1170" s="1" t="s">
        <v>357</v>
      </c>
      <c r="AB1170" s="1" t="s">
        <v>941</v>
      </c>
      <c r="AC1170" s="1" t="s">
        <v>942</v>
      </c>
      <c r="AD1170" s="1" t="s">
        <v>116</v>
      </c>
      <c r="AE1170" s="1" t="s">
        <v>117</v>
      </c>
      <c r="AF1170" s="9">
        <v>96950</v>
      </c>
      <c r="AG1170" s="1" t="s">
        <v>118</v>
      </c>
      <c r="AI1170" s="1">
        <v>16702352883</v>
      </c>
      <c r="AK1170" s="1" t="s">
        <v>946</v>
      </c>
      <c r="BC1170" s="1" t="str">
        <f>"37-2011.00"</f>
        <v>37-2011.00</v>
      </c>
      <c r="BD1170" s="1" t="s">
        <v>676</v>
      </c>
      <c r="BE1170" s="1" t="s">
        <v>13533</v>
      </c>
      <c r="BF1170" s="1" t="s">
        <v>1666</v>
      </c>
      <c r="BG1170" s="1">
        <v>5</v>
      </c>
      <c r="BH1170" s="1">
        <v>5</v>
      </c>
      <c r="BI1170" s="2">
        <v>44166</v>
      </c>
      <c r="BJ1170" s="2">
        <v>44530</v>
      </c>
      <c r="BK1170" s="2">
        <v>44166</v>
      </c>
      <c r="BL1170" s="2">
        <v>44530</v>
      </c>
      <c r="BM1170" s="1">
        <v>35</v>
      </c>
      <c r="BN1170" s="1">
        <v>0</v>
      </c>
      <c r="BO1170" s="1">
        <v>7</v>
      </c>
      <c r="BP1170" s="1">
        <v>7</v>
      </c>
      <c r="BQ1170" s="1">
        <v>7</v>
      </c>
      <c r="BR1170" s="1">
        <v>7</v>
      </c>
      <c r="BS1170" s="1">
        <v>7</v>
      </c>
      <c r="BT1170" s="1">
        <v>0</v>
      </c>
      <c r="BU1170" s="1" t="str">
        <f>"9:00 AM"</f>
        <v>9:00 AM</v>
      </c>
      <c r="BV1170" s="1" t="str">
        <f>"4:00 PM"</f>
        <v>4:00 PM</v>
      </c>
      <c r="BW1170" s="1" t="s">
        <v>135</v>
      </c>
      <c r="BX1170" s="1">
        <v>3</v>
      </c>
      <c r="BY1170" s="1">
        <v>3</v>
      </c>
      <c r="BZ1170" s="1" t="s">
        <v>112</v>
      </c>
      <c r="CA1170" s="1">
        <v>0</v>
      </c>
      <c r="CB1170" s="4" t="s">
        <v>13534</v>
      </c>
      <c r="CC1170" s="1" t="s">
        <v>941</v>
      </c>
      <c r="CD1170" s="1" t="s">
        <v>942</v>
      </c>
      <c r="CE1170" s="1" t="s">
        <v>116</v>
      </c>
      <c r="CF1170" s="1" t="s">
        <v>117</v>
      </c>
      <c r="CG1170" s="1">
        <v>96950</v>
      </c>
      <c r="CH1170" s="3">
        <v>7.69</v>
      </c>
      <c r="CI1170" s="3">
        <v>7.69</v>
      </c>
      <c r="CJ1170" s="3">
        <v>11.54</v>
      </c>
      <c r="CK1170" s="3">
        <v>11.54</v>
      </c>
      <c r="CL1170" s="1" t="s">
        <v>137</v>
      </c>
      <c r="CM1170" s="1" t="s">
        <v>138</v>
      </c>
      <c r="CN1170" s="1" t="s">
        <v>139</v>
      </c>
      <c r="CP1170" s="1" t="s">
        <v>112</v>
      </c>
      <c r="CQ1170" s="1" t="s">
        <v>111</v>
      </c>
      <c r="CR1170" s="1" t="s">
        <v>112</v>
      </c>
      <c r="CS1170" s="1" t="s">
        <v>111</v>
      </c>
      <c r="CT1170" s="1" t="s">
        <v>111</v>
      </c>
      <c r="CU1170" s="1" t="s">
        <v>111</v>
      </c>
      <c r="CV1170" s="1" t="s">
        <v>138</v>
      </c>
      <c r="CW1170" s="1" t="s">
        <v>138</v>
      </c>
      <c r="CX1170" s="1">
        <v>16702352883</v>
      </c>
      <c r="CY1170" s="1" t="s">
        <v>946</v>
      </c>
      <c r="CZ1170" s="1" t="s">
        <v>138</v>
      </c>
      <c r="DA1170" s="1" t="s">
        <v>111</v>
      </c>
      <c r="DB1170" s="1" t="s">
        <v>112</v>
      </c>
    </row>
    <row r="1171" spans="1:106" ht="15.6" customHeight="1" x14ac:dyDescent="0.25">
      <c r="A1171" s="1" t="s">
        <v>13535</v>
      </c>
      <c r="B1171" s="1" t="s">
        <v>238</v>
      </c>
      <c r="C1171" s="2">
        <v>44046.845317361112</v>
      </c>
      <c r="D1171" s="2">
        <v>44113</v>
      </c>
      <c r="E1171" s="1" t="s">
        <v>180</v>
      </c>
      <c r="G1171" s="1" t="s">
        <v>111</v>
      </c>
      <c r="H1171" s="1" t="s">
        <v>112</v>
      </c>
      <c r="I1171" s="1" t="s">
        <v>112</v>
      </c>
      <c r="J1171" s="1" t="s">
        <v>13536</v>
      </c>
      <c r="K1171" s="1" t="s">
        <v>13537</v>
      </c>
      <c r="L1171" s="1" t="s">
        <v>13538</v>
      </c>
      <c r="M1171" s="1" t="s">
        <v>13539</v>
      </c>
      <c r="N1171" s="1" t="s">
        <v>167</v>
      </c>
      <c r="O1171" s="1" t="s">
        <v>117</v>
      </c>
      <c r="P1171" s="9">
        <v>96950</v>
      </c>
      <c r="Q1171" s="1" t="s">
        <v>118</v>
      </c>
      <c r="S1171" s="1">
        <v>16702877733</v>
      </c>
      <c r="U1171" s="1">
        <v>325998</v>
      </c>
      <c r="V1171" s="1" t="s">
        <v>119</v>
      </c>
      <c r="X1171" s="1" t="s">
        <v>13540</v>
      </c>
      <c r="Y1171" s="1" t="s">
        <v>13541</v>
      </c>
      <c r="AA1171" s="1" t="s">
        <v>245</v>
      </c>
      <c r="AB1171" s="1" t="s">
        <v>13538</v>
      </c>
      <c r="AC1171" s="1" t="s">
        <v>13539</v>
      </c>
      <c r="AD1171" s="1" t="s">
        <v>167</v>
      </c>
      <c r="AE1171" s="1" t="s">
        <v>117</v>
      </c>
      <c r="AF1171" s="9">
        <v>96950</v>
      </c>
      <c r="AG1171" s="1" t="s">
        <v>118</v>
      </c>
      <c r="AI1171" s="1">
        <v>16702877733</v>
      </c>
      <c r="AK1171" s="1" t="s">
        <v>2079</v>
      </c>
      <c r="BC1171" s="1" t="str">
        <f>"53-3031.00"</f>
        <v>53-3031.00</v>
      </c>
      <c r="BD1171" s="1" t="s">
        <v>3272</v>
      </c>
      <c r="BE1171" s="1" t="s">
        <v>13542</v>
      </c>
      <c r="BF1171" s="1" t="s">
        <v>11111</v>
      </c>
      <c r="BG1171" s="1">
        <v>1</v>
      </c>
      <c r="BH1171" s="1">
        <v>1</v>
      </c>
      <c r="BI1171" s="2">
        <v>44105</v>
      </c>
      <c r="BJ1171" s="2">
        <v>44469</v>
      </c>
      <c r="BK1171" s="2">
        <v>44113</v>
      </c>
      <c r="BL1171" s="2">
        <v>44469</v>
      </c>
      <c r="BM1171" s="1">
        <v>40</v>
      </c>
      <c r="BN1171" s="1">
        <v>0</v>
      </c>
      <c r="BO1171" s="1">
        <v>8</v>
      </c>
      <c r="BP1171" s="1">
        <v>8</v>
      </c>
      <c r="BQ1171" s="1">
        <v>8</v>
      </c>
      <c r="BR1171" s="1">
        <v>8</v>
      </c>
      <c r="BS1171" s="1">
        <v>8</v>
      </c>
      <c r="BT1171" s="1">
        <v>0</v>
      </c>
      <c r="BU1171" s="1" t="str">
        <f>"8:00 AM"</f>
        <v>8:00 AM</v>
      </c>
      <c r="BV1171" s="1" t="str">
        <f>"5:00 PM"</f>
        <v>5:00 PM</v>
      </c>
      <c r="BW1171" s="1" t="s">
        <v>230</v>
      </c>
      <c r="BX1171" s="1">
        <v>0</v>
      </c>
      <c r="BY1171" s="1">
        <v>0</v>
      </c>
      <c r="BZ1171" s="1" t="s">
        <v>112</v>
      </c>
      <c r="CA1171" s="1">
        <v>0</v>
      </c>
      <c r="CB1171" s="1" t="s">
        <v>13543</v>
      </c>
      <c r="CC1171" s="1" t="s">
        <v>13539</v>
      </c>
      <c r="CE1171" s="1" t="s">
        <v>116</v>
      </c>
      <c r="CF1171" s="1" t="s">
        <v>117</v>
      </c>
      <c r="CG1171" s="1">
        <v>96950</v>
      </c>
      <c r="CH1171" s="3">
        <v>8</v>
      </c>
      <c r="CI1171" s="3">
        <v>8</v>
      </c>
      <c r="CJ1171" s="3">
        <v>12</v>
      </c>
      <c r="CK1171" s="3">
        <v>12</v>
      </c>
      <c r="CL1171" s="1" t="s">
        <v>137</v>
      </c>
      <c r="CM1171" s="1" t="s">
        <v>138</v>
      </c>
      <c r="CN1171" s="1" t="s">
        <v>139</v>
      </c>
      <c r="CP1171" s="1" t="s">
        <v>112</v>
      </c>
      <c r="CQ1171" s="1" t="s">
        <v>111</v>
      </c>
      <c r="CR1171" s="1" t="s">
        <v>112</v>
      </c>
      <c r="CS1171" s="1" t="s">
        <v>111</v>
      </c>
      <c r="CT1171" s="1" t="s">
        <v>138</v>
      </c>
      <c r="CU1171" s="1" t="s">
        <v>111</v>
      </c>
      <c r="CV1171" s="1" t="s">
        <v>138</v>
      </c>
      <c r="CW1171" s="1" t="s">
        <v>138</v>
      </c>
      <c r="CX1171" s="1">
        <v>16702342112</v>
      </c>
      <c r="CY1171" s="1" t="s">
        <v>2079</v>
      </c>
      <c r="CZ1171" s="1" t="s">
        <v>138</v>
      </c>
      <c r="DA1171" s="1" t="s">
        <v>111</v>
      </c>
      <c r="DB1171" s="1" t="s">
        <v>112</v>
      </c>
    </row>
    <row r="1172" spans="1:106" ht="15.6" customHeight="1" x14ac:dyDescent="0.25">
      <c r="A1172" s="1" t="s">
        <v>13544</v>
      </c>
      <c r="B1172" s="1" t="s">
        <v>238</v>
      </c>
      <c r="C1172" s="2">
        <v>44138.891187847221</v>
      </c>
      <c r="D1172" s="2">
        <v>44167</v>
      </c>
      <c r="E1172" s="1" t="s">
        <v>180</v>
      </c>
      <c r="G1172" s="1" t="s">
        <v>111</v>
      </c>
      <c r="H1172" s="1" t="s">
        <v>112</v>
      </c>
      <c r="I1172" s="1" t="s">
        <v>112</v>
      </c>
      <c r="J1172" s="1" t="s">
        <v>4288</v>
      </c>
      <c r="K1172" s="1" t="s">
        <v>4289</v>
      </c>
      <c r="L1172" s="1" t="s">
        <v>4290</v>
      </c>
      <c r="M1172" s="1" t="s">
        <v>4291</v>
      </c>
      <c r="N1172" s="1" t="s">
        <v>116</v>
      </c>
      <c r="O1172" s="1" t="s">
        <v>117</v>
      </c>
      <c r="P1172" s="9">
        <v>96950</v>
      </c>
      <c r="Q1172" s="1" t="s">
        <v>118</v>
      </c>
      <c r="R1172" s="1" t="s">
        <v>138</v>
      </c>
      <c r="S1172" s="1">
        <v>16702336696</v>
      </c>
      <c r="U1172" s="1">
        <v>81219</v>
      </c>
      <c r="V1172" s="1" t="s">
        <v>119</v>
      </c>
      <c r="X1172" s="1" t="s">
        <v>4292</v>
      </c>
      <c r="Y1172" s="1" t="s">
        <v>3647</v>
      </c>
      <c r="AA1172" s="1" t="s">
        <v>373</v>
      </c>
      <c r="AB1172" s="1" t="s">
        <v>4290</v>
      </c>
      <c r="AC1172" s="1" t="s">
        <v>4291</v>
      </c>
      <c r="AD1172" s="1" t="s">
        <v>116</v>
      </c>
      <c r="AE1172" s="1" t="s">
        <v>117</v>
      </c>
      <c r="AF1172" s="9">
        <v>96950</v>
      </c>
      <c r="AG1172" s="1" t="s">
        <v>118</v>
      </c>
      <c r="AH1172" s="1" t="s">
        <v>138</v>
      </c>
      <c r="AI1172" s="1">
        <v>16704848787</v>
      </c>
      <c r="AK1172" s="1" t="s">
        <v>4293</v>
      </c>
      <c r="BC1172" s="1" t="str">
        <f>"31-9011.00"</f>
        <v>31-9011.00</v>
      </c>
      <c r="BD1172" s="1" t="s">
        <v>947</v>
      </c>
      <c r="BE1172" s="1" t="s">
        <v>4294</v>
      </c>
      <c r="BF1172" s="1" t="s">
        <v>949</v>
      </c>
      <c r="BG1172" s="1">
        <v>2</v>
      </c>
      <c r="BH1172" s="1">
        <v>2</v>
      </c>
      <c r="BI1172" s="2">
        <v>44166</v>
      </c>
      <c r="BJ1172" s="2">
        <v>44530</v>
      </c>
      <c r="BK1172" s="2">
        <v>44168</v>
      </c>
      <c r="BL1172" s="2">
        <v>44530</v>
      </c>
      <c r="BM1172" s="1">
        <v>40</v>
      </c>
      <c r="BN1172" s="1">
        <v>6</v>
      </c>
      <c r="BO1172" s="1">
        <v>6</v>
      </c>
      <c r="BP1172" s="1">
        <v>6</v>
      </c>
      <c r="BQ1172" s="1">
        <v>6</v>
      </c>
      <c r="BR1172" s="1">
        <v>0</v>
      </c>
      <c r="BS1172" s="1">
        <v>8</v>
      </c>
      <c r="BT1172" s="1">
        <v>8</v>
      </c>
      <c r="BU1172" s="1" t="str">
        <f>"11:00 AM"</f>
        <v>11:00 AM</v>
      </c>
      <c r="BV1172" s="1" t="str">
        <f>"1:00 AM"</f>
        <v>1:00 AM</v>
      </c>
      <c r="BW1172" s="1" t="s">
        <v>230</v>
      </c>
      <c r="BX1172" s="1">
        <v>0</v>
      </c>
      <c r="BY1172" s="1">
        <v>18</v>
      </c>
      <c r="BZ1172" s="1" t="s">
        <v>112</v>
      </c>
      <c r="CA1172" s="1">
        <v>0</v>
      </c>
      <c r="CB1172" s="1" t="s">
        <v>4295</v>
      </c>
      <c r="CC1172" s="1" t="s">
        <v>4296</v>
      </c>
      <c r="CD1172" s="1" t="s">
        <v>1197</v>
      </c>
      <c r="CE1172" s="1" t="s">
        <v>116</v>
      </c>
      <c r="CF1172" s="1" t="s">
        <v>117</v>
      </c>
      <c r="CG1172" s="1">
        <v>96950</v>
      </c>
      <c r="CH1172" s="3">
        <v>10.6</v>
      </c>
      <c r="CI1172" s="3">
        <v>10.6</v>
      </c>
      <c r="CJ1172" s="3">
        <v>0</v>
      </c>
      <c r="CK1172" s="3">
        <v>0</v>
      </c>
      <c r="CL1172" s="1" t="s">
        <v>137</v>
      </c>
      <c r="CM1172" s="1" t="s">
        <v>168</v>
      </c>
      <c r="CN1172" s="1" t="s">
        <v>139</v>
      </c>
      <c r="CP1172" s="1" t="s">
        <v>112</v>
      </c>
      <c r="CQ1172" s="1" t="s">
        <v>111</v>
      </c>
      <c r="CR1172" s="1" t="s">
        <v>112</v>
      </c>
      <c r="CS1172" s="1" t="s">
        <v>112</v>
      </c>
      <c r="CT1172" s="1" t="s">
        <v>138</v>
      </c>
      <c r="CU1172" s="1" t="s">
        <v>111</v>
      </c>
      <c r="CV1172" s="1" t="s">
        <v>138</v>
      </c>
      <c r="CW1172" s="1" t="s">
        <v>168</v>
      </c>
      <c r="CX1172" s="1">
        <v>16702336696</v>
      </c>
      <c r="CY1172" s="1" t="s">
        <v>4297</v>
      </c>
      <c r="CZ1172" s="1" t="s">
        <v>138</v>
      </c>
      <c r="DA1172" s="1" t="s">
        <v>111</v>
      </c>
      <c r="DB1172" s="1" t="s">
        <v>112</v>
      </c>
    </row>
    <row r="1173" spans="1:106" ht="15.6" customHeight="1" x14ac:dyDescent="0.25">
      <c r="A1173" s="1" t="s">
        <v>13550</v>
      </c>
      <c r="B1173" s="1" t="s">
        <v>238</v>
      </c>
      <c r="C1173" s="2">
        <v>44147.995143865737</v>
      </c>
      <c r="D1173" s="2">
        <v>44200</v>
      </c>
      <c r="E1173" s="1" t="s">
        <v>180</v>
      </c>
      <c r="G1173" s="1" t="s">
        <v>112</v>
      </c>
      <c r="H1173" s="1" t="s">
        <v>111</v>
      </c>
      <c r="I1173" s="1" t="s">
        <v>112</v>
      </c>
      <c r="J1173" s="1" t="s">
        <v>568</v>
      </c>
      <c r="K1173" s="1" t="s">
        <v>569</v>
      </c>
      <c r="L1173" s="1" t="s">
        <v>570</v>
      </c>
      <c r="M1173" s="1" t="s">
        <v>571</v>
      </c>
      <c r="N1173" s="1" t="s">
        <v>116</v>
      </c>
      <c r="O1173" s="1" t="s">
        <v>117</v>
      </c>
      <c r="P1173" s="9">
        <v>96950</v>
      </c>
      <c r="Q1173" s="1" t="s">
        <v>118</v>
      </c>
      <c r="S1173" s="1">
        <v>16702337461</v>
      </c>
      <c r="U1173" s="1">
        <v>56132</v>
      </c>
      <c r="V1173" s="1" t="s">
        <v>119</v>
      </c>
      <c r="X1173" s="1" t="s">
        <v>572</v>
      </c>
      <c r="Y1173" s="1" t="s">
        <v>573</v>
      </c>
      <c r="Z1173" s="1" t="s">
        <v>574</v>
      </c>
      <c r="AA1173" s="1" t="s">
        <v>245</v>
      </c>
      <c r="AB1173" s="1" t="s">
        <v>570</v>
      </c>
      <c r="AC1173" s="1" t="s">
        <v>571</v>
      </c>
      <c r="AD1173" s="1" t="s">
        <v>116</v>
      </c>
      <c r="AE1173" s="1" t="s">
        <v>117</v>
      </c>
      <c r="AF1173" s="9">
        <v>96950</v>
      </c>
      <c r="AG1173" s="1" t="s">
        <v>118</v>
      </c>
      <c r="AI1173" s="1">
        <v>16702337461</v>
      </c>
      <c r="AK1173" s="1" t="s">
        <v>575</v>
      </c>
      <c r="BC1173" s="1" t="str">
        <f>"49-9071.00"</f>
        <v>49-9071.00</v>
      </c>
      <c r="BD1173" s="1" t="s">
        <v>214</v>
      </c>
      <c r="BE1173" s="1" t="s">
        <v>13551</v>
      </c>
      <c r="BF1173" s="1" t="s">
        <v>678</v>
      </c>
      <c r="BG1173" s="1">
        <v>8</v>
      </c>
      <c r="BH1173" s="1">
        <v>8</v>
      </c>
      <c r="BI1173" s="2">
        <v>44181</v>
      </c>
      <c r="BJ1173" s="2">
        <v>44545</v>
      </c>
      <c r="BK1173" s="2">
        <v>44201</v>
      </c>
      <c r="BL1173" s="2">
        <v>44545</v>
      </c>
      <c r="BM1173" s="1">
        <v>35</v>
      </c>
      <c r="BN1173" s="1">
        <v>0</v>
      </c>
      <c r="BO1173" s="1">
        <v>7</v>
      </c>
      <c r="BP1173" s="1">
        <v>7</v>
      </c>
      <c r="BQ1173" s="1">
        <v>7</v>
      </c>
      <c r="BR1173" s="1">
        <v>7</v>
      </c>
      <c r="BS1173" s="1">
        <v>7</v>
      </c>
      <c r="BT1173" s="1">
        <v>0</v>
      </c>
      <c r="BU1173" s="1" t="str">
        <f>"9:00 AM"</f>
        <v>9:00 AM</v>
      </c>
      <c r="BV1173" s="1" t="str">
        <f>"4:00 PM"</f>
        <v>4:00 PM</v>
      </c>
      <c r="BW1173" s="1" t="s">
        <v>135</v>
      </c>
      <c r="BX1173" s="1">
        <v>0</v>
      </c>
      <c r="BY1173" s="1">
        <v>12</v>
      </c>
      <c r="BZ1173" s="1" t="s">
        <v>112</v>
      </c>
      <c r="CA1173" s="1">
        <v>0</v>
      </c>
      <c r="CB1173" s="1" t="s">
        <v>13552</v>
      </c>
      <c r="CC1173" s="1" t="s">
        <v>13553</v>
      </c>
      <c r="CD1173" s="1" t="s">
        <v>570</v>
      </c>
      <c r="CE1173" s="1" t="s">
        <v>116</v>
      </c>
      <c r="CF1173" s="1" t="s">
        <v>117</v>
      </c>
      <c r="CG1173" s="1">
        <v>96950</v>
      </c>
      <c r="CH1173" s="3">
        <v>8.7100000000000009</v>
      </c>
      <c r="CI1173" s="3">
        <v>8.7100000000000009</v>
      </c>
      <c r="CJ1173" s="3">
        <v>13.06</v>
      </c>
      <c r="CK1173" s="3">
        <v>13.06</v>
      </c>
      <c r="CL1173" s="1" t="s">
        <v>137</v>
      </c>
      <c r="CM1173" s="1" t="s">
        <v>582</v>
      </c>
      <c r="CN1173" s="1" t="s">
        <v>139</v>
      </c>
      <c r="CP1173" s="1" t="s">
        <v>112</v>
      </c>
      <c r="CQ1173" s="1" t="s">
        <v>111</v>
      </c>
      <c r="CR1173" s="1" t="s">
        <v>111</v>
      </c>
      <c r="CS1173" s="1" t="s">
        <v>111</v>
      </c>
      <c r="CT1173" s="1" t="s">
        <v>138</v>
      </c>
      <c r="CU1173" s="1" t="s">
        <v>111</v>
      </c>
      <c r="CV1173" s="1" t="s">
        <v>138</v>
      </c>
      <c r="CW1173" s="1" t="s">
        <v>583</v>
      </c>
      <c r="CX1173" s="1">
        <v>16702337461</v>
      </c>
      <c r="CY1173" s="1" t="s">
        <v>575</v>
      </c>
      <c r="CZ1173" s="1" t="s">
        <v>428</v>
      </c>
      <c r="DA1173" s="1" t="s">
        <v>111</v>
      </c>
      <c r="DB1173" s="1" t="s">
        <v>112</v>
      </c>
    </row>
    <row r="1174" spans="1:106" ht="15.6" customHeight="1" x14ac:dyDescent="0.25">
      <c r="A1174" s="1" t="s">
        <v>13554</v>
      </c>
      <c r="B1174" s="1" t="s">
        <v>238</v>
      </c>
      <c r="C1174" s="2">
        <v>44137.989568865742</v>
      </c>
      <c r="D1174" s="2">
        <v>44182</v>
      </c>
      <c r="E1174" s="1" t="s">
        <v>180</v>
      </c>
      <c r="G1174" s="1" t="s">
        <v>112</v>
      </c>
      <c r="H1174" s="1" t="s">
        <v>112</v>
      </c>
      <c r="I1174" s="1" t="s">
        <v>112</v>
      </c>
      <c r="J1174" s="1" t="s">
        <v>1095</v>
      </c>
      <c r="K1174" s="1" t="s">
        <v>1096</v>
      </c>
      <c r="L1174" s="1" t="s">
        <v>1100</v>
      </c>
      <c r="N1174" s="1" t="s">
        <v>116</v>
      </c>
      <c r="O1174" s="1" t="s">
        <v>117</v>
      </c>
      <c r="P1174" s="9">
        <v>96950</v>
      </c>
      <c r="Q1174" s="1" t="s">
        <v>118</v>
      </c>
      <c r="S1174" s="1">
        <v>16702336927</v>
      </c>
      <c r="U1174" s="1">
        <v>561320</v>
      </c>
      <c r="V1174" s="1" t="s">
        <v>119</v>
      </c>
      <c r="X1174" s="1" t="s">
        <v>1097</v>
      </c>
      <c r="Y1174" s="1" t="s">
        <v>1098</v>
      </c>
      <c r="Z1174" s="1" t="s">
        <v>1099</v>
      </c>
      <c r="AA1174" s="1" t="s">
        <v>245</v>
      </c>
      <c r="AB1174" s="1" t="s">
        <v>1100</v>
      </c>
      <c r="AD1174" s="1" t="s">
        <v>116</v>
      </c>
      <c r="AE1174" s="1" t="s">
        <v>117</v>
      </c>
      <c r="AF1174" s="9">
        <v>96950</v>
      </c>
      <c r="AG1174" s="1" t="s">
        <v>118</v>
      </c>
      <c r="AI1174" s="1">
        <v>16702336927</v>
      </c>
      <c r="AK1174" s="1" t="s">
        <v>1101</v>
      </c>
      <c r="BC1174" s="1" t="str">
        <f>"49-9071.00"</f>
        <v>49-9071.00</v>
      </c>
      <c r="BD1174" s="1" t="s">
        <v>214</v>
      </c>
      <c r="BE1174" s="1" t="s">
        <v>4043</v>
      </c>
      <c r="BF1174" s="1" t="s">
        <v>1892</v>
      </c>
      <c r="BG1174" s="1">
        <v>5</v>
      </c>
      <c r="BH1174" s="1">
        <v>5</v>
      </c>
      <c r="BI1174" s="2">
        <v>44256</v>
      </c>
      <c r="BJ1174" s="2">
        <v>44620</v>
      </c>
      <c r="BK1174" s="2">
        <v>44256</v>
      </c>
      <c r="BL1174" s="2">
        <v>44620</v>
      </c>
      <c r="BM1174" s="1">
        <v>40</v>
      </c>
      <c r="BN1174" s="1">
        <v>0</v>
      </c>
      <c r="BO1174" s="1">
        <v>8</v>
      </c>
      <c r="BP1174" s="1">
        <v>8</v>
      </c>
      <c r="BQ1174" s="1">
        <v>8</v>
      </c>
      <c r="BR1174" s="1">
        <v>8</v>
      </c>
      <c r="BS1174" s="1">
        <v>8</v>
      </c>
      <c r="BT1174" s="1">
        <v>0</v>
      </c>
      <c r="BU1174" s="1" t="str">
        <f>"7:30 AM"</f>
        <v>7:30 AM</v>
      </c>
      <c r="BV1174" s="1" t="str">
        <f>"4:30 PM"</f>
        <v>4:30 PM</v>
      </c>
      <c r="BW1174" s="1" t="s">
        <v>135</v>
      </c>
      <c r="BX1174" s="1">
        <v>0</v>
      </c>
      <c r="BY1174" s="1">
        <v>24</v>
      </c>
      <c r="BZ1174" s="1" t="s">
        <v>112</v>
      </c>
      <c r="CA1174" s="1">
        <v>0</v>
      </c>
      <c r="CB1174" s="4" t="s">
        <v>4044</v>
      </c>
      <c r="CC1174" s="1" t="s">
        <v>410</v>
      </c>
      <c r="CE1174" s="1" t="s">
        <v>167</v>
      </c>
      <c r="CF1174" s="1" t="s">
        <v>117</v>
      </c>
      <c r="CG1174" s="1">
        <v>96950</v>
      </c>
      <c r="CH1174" s="3">
        <v>8.7100000000000009</v>
      </c>
      <c r="CI1174" s="3">
        <v>8.7100000000000009</v>
      </c>
      <c r="CJ1174" s="3">
        <v>13.07</v>
      </c>
      <c r="CK1174" s="3">
        <v>13.07</v>
      </c>
      <c r="CL1174" s="1" t="s">
        <v>137</v>
      </c>
      <c r="CN1174" s="1" t="s">
        <v>139</v>
      </c>
      <c r="CP1174" s="1" t="s">
        <v>112</v>
      </c>
      <c r="CQ1174" s="1" t="s">
        <v>111</v>
      </c>
      <c r="CR1174" s="1" t="s">
        <v>111</v>
      </c>
      <c r="CS1174" s="1" t="s">
        <v>111</v>
      </c>
      <c r="CT1174" s="1" t="s">
        <v>138</v>
      </c>
      <c r="CU1174" s="1" t="s">
        <v>111</v>
      </c>
      <c r="CV1174" s="1" t="s">
        <v>138</v>
      </c>
      <c r="CW1174" s="1" t="s">
        <v>411</v>
      </c>
      <c r="CX1174" s="1">
        <v>16702336927</v>
      </c>
      <c r="CY1174" s="1" t="s">
        <v>1101</v>
      </c>
      <c r="CZ1174" s="1" t="s">
        <v>138</v>
      </c>
      <c r="DA1174" s="1" t="s">
        <v>111</v>
      </c>
      <c r="DB1174" s="1" t="s">
        <v>112</v>
      </c>
    </row>
    <row r="1175" spans="1:106" ht="15.6" customHeight="1" x14ac:dyDescent="0.25">
      <c r="A1175" s="1" t="s">
        <v>13555</v>
      </c>
      <c r="B1175" s="1" t="s">
        <v>238</v>
      </c>
      <c r="C1175" s="2">
        <v>44153.99076828704</v>
      </c>
      <c r="D1175" s="2">
        <v>44195</v>
      </c>
      <c r="E1175" s="1" t="s">
        <v>110</v>
      </c>
      <c r="F1175" s="2">
        <v>44104.833333333336</v>
      </c>
      <c r="G1175" s="1" t="s">
        <v>111</v>
      </c>
      <c r="H1175" s="1" t="s">
        <v>112</v>
      </c>
      <c r="I1175" s="1" t="s">
        <v>112</v>
      </c>
      <c r="J1175" s="1" t="s">
        <v>13556</v>
      </c>
      <c r="K1175" s="1" t="s">
        <v>13557</v>
      </c>
      <c r="L1175" s="1" t="s">
        <v>13558</v>
      </c>
      <c r="N1175" s="1" t="s">
        <v>116</v>
      </c>
      <c r="O1175" s="1" t="s">
        <v>117</v>
      </c>
      <c r="P1175" s="9">
        <v>96950</v>
      </c>
      <c r="Q1175" s="1" t="s">
        <v>118</v>
      </c>
      <c r="S1175" s="1">
        <v>16717774622</v>
      </c>
      <c r="T1175" s="1">
        <v>4622</v>
      </c>
      <c r="U1175" s="1">
        <v>56144</v>
      </c>
      <c r="V1175" s="1" t="s">
        <v>119</v>
      </c>
      <c r="X1175" s="1" t="s">
        <v>13559</v>
      </c>
      <c r="Y1175" s="1" t="s">
        <v>2307</v>
      </c>
      <c r="Z1175" s="1" t="s">
        <v>13560</v>
      </c>
      <c r="AA1175" s="1" t="s">
        <v>13561</v>
      </c>
      <c r="AB1175" s="1" t="s">
        <v>13562</v>
      </c>
      <c r="AC1175" s="1" t="s">
        <v>13563</v>
      </c>
      <c r="AD1175" s="1" t="s">
        <v>6219</v>
      </c>
      <c r="AE1175" s="1" t="s">
        <v>691</v>
      </c>
      <c r="AF1175" s="9">
        <v>96910</v>
      </c>
      <c r="AG1175" s="1" t="s">
        <v>118</v>
      </c>
      <c r="AI1175" s="1">
        <v>16717774622</v>
      </c>
      <c r="AJ1175" s="1">
        <v>4682</v>
      </c>
      <c r="AK1175" s="1" t="s">
        <v>13564</v>
      </c>
      <c r="BC1175" s="1" t="str">
        <f>"43-9021.00"</f>
        <v>43-9021.00</v>
      </c>
      <c r="BD1175" s="1" t="s">
        <v>13565</v>
      </c>
      <c r="BE1175" s="1" t="s">
        <v>13566</v>
      </c>
      <c r="BF1175" s="1" t="s">
        <v>13567</v>
      </c>
      <c r="BG1175" s="1">
        <v>1</v>
      </c>
      <c r="BH1175" s="1">
        <v>1</v>
      </c>
      <c r="BI1175" s="2">
        <v>44166</v>
      </c>
      <c r="BJ1175" s="2">
        <v>45230</v>
      </c>
      <c r="BK1175" s="2">
        <v>44195</v>
      </c>
      <c r="BL1175" s="2">
        <v>45230</v>
      </c>
      <c r="BM1175" s="1">
        <v>35</v>
      </c>
      <c r="BN1175" s="1">
        <v>0</v>
      </c>
      <c r="BO1175" s="1">
        <v>7</v>
      </c>
      <c r="BP1175" s="1">
        <v>7</v>
      </c>
      <c r="BQ1175" s="1">
        <v>7</v>
      </c>
      <c r="BR1175" s="1">
        <v>7</v>
      </c>
      <c r="BS1175" s="1">
        <v>7</v>
      </c>
      <c r="BT1175" s="1">
        <v>0</v>
      </c>
      <c r="BU1175" s="1" t="str">
        <f>"9:00 AM"</f>
        <v>9:00 AM</v>
      </c>
      <c r="BV1175" s="1" t="str">
        <f>"5:00 PM"</f>
        <v>5:00 PM</v>
      </c>
      <c r="BW1175" s="1" t="s">
        <v>135</v>
      </c>
      <c r="BX1175" s="1">
        <v>0</v>
      </c>
      <c r="BY1175" s="1">
        <v>12</v>
      </c>
      <c r="BZ1175" s="1" t="s">
        <v>112</v>
      </c>
      <c r="CA1175" s="1">
        <v>0</v>
      </c>
      <c r="CB1175" s="1" t="s">
        <v>13568</v>
      </c>
      <c r="CC1175" s="1" t="s">
        <v>13558</v>
      </c>
      <c r="CE1175" s="1" t="s">
        <v>116</v>
      </c>
      <c r="CF1175" s="1" t="s">
        <v>117</v>
      </c>
      <c r="CG1175" s="1">
        <v>96950</v>
      </c>
      <c r="CH1175" s="3">
        <v>12.35</v>
      </c>
      <c r="CI1175" s="3">
        <v>12.35</v>
      </c>
      <c r="CL1175" s="1" t="s">
        <v>137</v>
      </c>
      <c r="CN1175" s="1" t="s">
        <v>139</v>
      </c>
      <c r="CP1175" s="1" t="s">
        <v>112</v>
      </c>
      <c r="CQ1175" s="1" t="s">
        <v>111</v>
      </c>
      <c r="CR1175" s="1" t="s">
        <v>111</v>
      </c>
      <c r="CS1175" s="1" t="s">
        <v>112</v>
      </c>
      <c r="CT1175" s="1" t="s">
        <v>138</v>
      </c>
      <c r="CU1175" s="1" t="s">
        <v>111</v>
      </c>
      <c r="CV1175" s="1" t="s">
        <v>138</v>
      </c>
      <c r="CW1175" s="1" t="s">
        <v>7535</v>
      </c>
      <c r="CX1175" s="1">
        <v>16714754682</v>
      </c>
      <c r="CY1175" s="1" t="s">
        <v>13564</v>
      </c>
      <c r="CZ1175" s="1" t="s">
        <v>138</v>
      </c>
      <c r="DA1175" s="1" t="s">
        <v>111</v>
      </c>
      <c r="DB1175" s="1" t="s">
        <v>112</v>
      </c>
    </row>
    <row r="1176" spans="1:106" ht="15.6" customHeight="1" x14ac:dyDescent="0.25">
      <c r="A1176" s="1" t="s">
        <v>13581</v>
      </c>
      <c r="B1176" s="1" t="s">
        <v>238</v>
      </c>
      <c r="C1176" s="2">
        <v>44193.93945740741</v>
      </c>
      <c r="D1176" s="2">
        <v>44225</v>
      </c>
      <c r="E1176" s="1" t="s">
        <v>180</v>
      </c>
      <c r="G1176" s="1" t="s">
        <v>112</v>
      </c>
      <c r="H1176" s="1" t="s">
        <v>112</v>
      </c>
      <c r="I1176" s="1" t="s">
        <v>112</v>
      </c>
      <c r="J1176" s="1" t="s">
        <v>351</v>
      </c>
      <c r="K1176" s="1" t="s">
        <v>138</v>
      </c>
      <c r="L1176" s="1" t="s">
        <v>352</v>
      </c>
      <c r="M1176" s="1" t="s">
        <v>353</v>
      </c>
      <c r="N1176" s="1" t="s">
        <v>116</v>
      </c>
      <c r="O1176" s="1" t="s">
        <v>117</v>
      </c>
      <c r="P1176" s="9">
        <v>96950</v>
      </c>
      <c r="Q1176" s="1" t="s">
        <v>118</v>
      </c>
      <c r="R1176" s="1" t="s">
        <v>138</v>
      </c>
      <c r="S1176" s="1">
        <v>16702873622</v>
      </c>
      <c r="U1176" s="1">
        <v>5613</v>
      </c>
      <c r="V1176" s="1" t="s">
        <v>119</v>
      </c>
      <c r="X1176" s="1" t="s">
        <v>354</v>
      </c>
      <c r="Y1176" s="1" t="s">
        <v>355</v>
      </c>
      <c r="Z1176" s="1" t="s">
        <v>356</v>
      </c>
      <c r="AA1176" s="1" t="s">
        <v>357</v>
      </c>
      <c r="AB1176" s="1" t="s">
        <v>352</v>
      </c>
      <c r="AC1176" s="1" t="s">
        <v>353</v>
      </c>
      <c r="AD1176" s="1" t="s">
        <v>116</v>
      </c>
      <c r="AE1176" s="1" t="s">
        <v>117</v>
      </c>
      <c r="AF1176" s="9">
        <v>96950</v>
      </c>
      <c r="AG1176" s="1" t="s">
        <v>118</v>
      </c>
      <c r="AH1176" s="1" t="s">
        <v>138</v>
      </c>
      <c r="AI1176" s="1">
        <v>16702873622</v>
      </c>
      <c r="AK1176" s="1" t="s">
        <v>358</v>
      </c>
      <c r="BC1176" s="1" t="str">
        <f>"49-9071.00"</f>
        <v>49-9071.00</v>
      </c>
      <c r="BD1176" s="1" t="s">
        <v>214</v>
      </c>
      <c r="BE1176" s="1" t="s">
        <v>12282</v>
      </c>
      <c r="BF1176" s="1" t="s">
        <v>12061</v>
      </c>
      <c r="BG1176" s="1">
        <v>8</v>
      </c>
      <c r="BH1176" s="1">
        <v>8</v>
      </c>
      <c r="BI1176" s="2">
        <v>44194</v>
      </c>
      <c r="BJ1176" s="2">
        <v>44469</v>
      </c>
      <c r="BK1176" s="2">
        <v>44225</v>
      </c>
      <c r="BL1176" s="2">
        <v>44469</v>
      </c>
      <c r="BM1176" s="1">
        <v>40</v>
      </c>
      <c r="BN1176" s="1">
        <v>0</v>
      </c>
      <c r="BO1176" s="1">
        <v>8</v>
      </c>
      <c r="BP1176" s="1">
        <v>8</v>
      </c>
      <c r="BQ1176" s="1">
        <v>8</v>
      </c>
      <c r="BR1176" s="1">
        <v>8</v>
      </c>
      <c r="BS1176" s="1">
        <v>8</v>
      </c>
      <c r="BT1176" s="1">
        <v>0</v>
      </c>
      <c r="BU1176" s="1" t="str">
        <f>"8:00 AM"</f>
        <v>8:00 AM</v>
      </c>
      <c r="BV1176" s="1" t="str">
        <f>"5:00 PM"</f>
        <v>5:00 PM</v>
      </c>
      <c r="BW1176" s="1" t="s">
        <v>135</v>
      </c>
      <c r="BX1176" s="1">
        <v>0</v>
      </c>
      <c r="BY1176" s="1">
        <v>24</v>
      </c>
      <c r="BZ1176" s="1" t="s">
        <v>112</v>
      </c>
      <c r="CA1176" s="1">
        <v>0</v>
      </c>
      <c r="CB1176" s="1" t="s">
        <v>362</v>
      </c>
      <c r="CC1176" s="1" t="s">
        <v>13582</v>
      </c>
      <c r="CD1176" s="1" t="s">
        <v>1130</v>
      </c>
      <c r="CE1176" s="1" t="s">
        <v>116</v>
      </c>
      <c r="CF1176" s="1" t="s">
        <v>117</v>
      </c>
      <c r="CG1176" s="1">
        <v>96950</v>
      </c>
      <c r="CH1176" s="3">
        <v>12.64</v>
      </c>
      <c r="CI1176" s="3">
        <v>12.64</v>
      </c>
      <c r="CJ1176" s="3">
        <v>18.96</v>
      </c>
      <c r="CK1176" s="3">
        <v>18.96</v>
      </c>
      <c r="CL1176" s="1" t="s">
        <v>137</v>
      </c>
      <c r="CM1176" s="1" t="s">
        <v>138</v>
      </c>
      <c r="CN1176" s="1" t="s">
        <v>139</v>
      </c>
      <c r="CP1176" s="1" t="s">
        <v>111</v>
      </c>
      <c r="CQ1176" s="1" t="s">
        <v>111</v>
      </c>
      <c r="CR1176" s="1" t="s">
        <v>111</v>
      </c>
      <c r="CS1176" s="1" t="s">
        <v>111</v>
      </c>
      <c r="CT1176" s="1" t="s">
        <v>138</v>
      </c>
      <c r="CU1176" s="1" t="s">
        <v>111</v>
      </c>
      <c r="CV1176" s="1" t="s">
        <v>138</v>
      </c>
      <c r="CW1176" s="1" t="s">
        <v>138</v>
      </c>
      <c r="CX1176" s="1">
        <v>16702873622</v>
      </c>
      <c r="CY1176" s="1" t="s">
        <v>358</v>
      </c>
      <c r="CZ1176" s="1" t="s">
        <v>138</v>
      </c>
      <c r="DA1176" s="1" t="s">
        <v>111</v>
      </c>
      <c r="DB1176" s="1" t="s">
        <v>112</v>
      </c>
    </row>
    <row r="1177" spans="1:106" ht="15.6" customHeight="1" x14ac:dyDescent="0.25">
      <c r="A1177" s="1" t="s">
        <v>13583</v>
      </c>
      <c r="B1177" s="1" t="s">
        <v>238</v>
      </c>
      <c r="C1177" s="2">
        <v>44161.895860185185</v>
      </c>
      <c r="D1177" s="2">
        <v>44210</v>
      </c>
      <c r="E1177" s="1" t="s">
        <v>180</v>
      </c>
      <c r="G1177" s="1" t="s">
        <v>112</v>
      </c>
      <c r="H1177" s="1" t="s">
        <v>112</v>
      </c>
      <c r="I1177" s="1" t="s">
        <v>112</v>
      </c>
      <c r="J1177" s="1" t="s">
        <v>3453</v>
      </c>
      <c r="K1177" s="1" t="s">
        <v>4833</v>
      </c>
      <c r="L1177" s="1" t="s">
        <v>3455</v>
      </c>
      <c r="N1177" s="1" t="s">
        <v>167</v>
      </c>
      <c r="O1177" s="1" t="s">
        <v>117</v>
      </c>
      <c r="P1177" s="9">
        <v>96950</v>
      </c>
      <c r="Q1177" s="1" t="s">
        <v>118</v>
      </c>
      <c r="S1177" s="1">
        <v>16702341229</v>
      </c>
      <c r="U1177" s="1">
        <v>31181</v>
      </c>
      <c r="V1177" s="1" t="s">
        <v>119</v>
      </c>
      <c r="X1177" s="1" t="s">
        <v>3456</v>
      </c>
      <c r="Y1177" s="1" t="s">
        <v>3457</v>
      </c>
      <c r="Z1177" s="1" t="s">
        <v>3458</v>
      </c>
      <c r="AA1177" s="1" t="s">
        <v>3134</v>
      </c>
      <c r="AB1177" s="1" t="s">
        <v>3455</v>
      </c>
      <c r="AD1177" s="1" t="s">
        <v>167</v>
      </c>
      <c r="AE1177" s="1" t="s">
        <v>117</v>
      </c>
      <c r="AF1177" s="9">
        <v>96950</v>
      </c>
      <c r="AG1177" s="1" t="s">
        <v>118</v>
      </c>
      <c r="AI1177" s="1">
        <v>16702341229</v>
      </c>
      <c r="AK1177" s="1" t="s">
        <v>3459</v>
      </c>
      <c r="BC1177" s="1" t="str">
        <f>"35-2014.00"</f>
        <v>35-2014.00</v>
      </c>
      <c r="BD1177" s="1" t="s">
        <v>152</v>
      </c>
      <c r="BE1177" s="1" t="s">
        <v>13584</v>
      </c>
      <c r="BF1177" s="1" t="s">
        <v>229</v>
      </c>
      <c r="BG1177" s="1">
        <v>2</v>
      </c>
      <c r="BH1177" s="1">
        <v>2</v>
      </c>
      <c r="BI1177" s="2">
        <v>44197</v>
      </c>
      <c r="BJ1177" s="2">
        <v>44469</v>
      </c>
      <c r="BK1177" s="2">
        <v>44210</v>
      </c>
      <c r="BL1177" s="2">
        <v>44469</v>
      </c>
      <c r="BM1177" s="1">
        <v>35</v>
      </c>
      <c r="BN1177" s="1">
        <v>0</v>
      </c>
      <c r="BO1177" s="1">
        <v>7</v>
      </c>
      <c r="BP1177" s="1">
        <v>7</v>
      </c>
      <c r="BQ1177" s="1">
        <v>7</v>
      </c>
      <c r="BR1177" s="1">
        <v>7</v>
      </c>
      <c r="BS1177" s="1">
        <v>7</v>
      </c>
      <c r="BT1177" s="1">
        <v>0</v>
      </c>
      <c r="BU1177" s="1" t="str">
        <f>"8:00 AM"</f>
        <v>8:00 AM</v>
      </c>
      <c r="BV1177" s="1" t="str">
        <f>"4:00 PM"</f>
        <v>4:00 PM</v>
      </c>
      <c r="BW1177" s="1" t="s">
        <v>135</v>
      </c>
      <c r="BX1177" s="1">
        <v>0</v>
      </c>
      <c r="BY1177" s="1">
        <v>12</v>
      </c>
      <c r="BZ1177" s="1" t="s">
        <v>112</v>
      </c>
      <c r="CA1177" s="1">
        <v>0</v>
      </c>
      <c r="CB1177" s="4" t="s">
        <v>6710</v>
      </c>
      <c r="CC1177" s="1" t="s">
        <v>3463</v>
      </c>
      <c r="CE1177" s="1" t="s">
        <v>167</v>
      </c>
      <c r="CF1177" s="1" t="s">
        <v>117</v>
      </c>
      <c r="CG1177" s="1">
        <v>96950</v>
      </c>
      <c r="CH1177" s="3">
        <v>8.68</v>
      </c>
      <c r="CI1177" s="3">
        <v>8.68</v>
      </c>
      <c r="CJ1177" s="3">
        <v>13.02</v>
      </c>
      <c r="CK1177" s="3">
        <v>13.02</v>
      </c>
      <c r="CL1177" s="1" t="s">
        <v>137</v>
      </c>
      <c r="CN1177" s="1" t="s">
        <v>139</v>
      </c>
      <c r="CP1177" s="1" t="s">
        <v>112</v>
      </c>
      <c r="CQ1177" s="1" t="s">
        <v>111</v>
      </c>
      <c r="CR1177" s="1" t="s">
        <v>112</v>
      </c>
      <c r="CS1177" s="1" t="s">
        <v>111</v>
      </c>
      <c r="CT1177" s="1" t="s">
        <v>138</v>
      </c>
      <c r="CU1177" s="1" t="s">
        <v>111</v>
      </c>
      <c r="CV1177" s="1" t="s">
        <v>138</v>
      </c>
      <c r="CW1177" s="1" t="s">
        <v>427</v>
      </c>
      <c r="CX1177" s="1">
        <v>16702341229</v>
      </c>
      <c r="CY1177" s="1" t="s">
        <v>3459</v>
      </c>
      <c r="CZ1177" s="1" t="s">
        <v>428</v>
      </c>
      <c r="DA1177" s="1" t="s">
        <v>111</v>
      </c>
      <c r="DB1177" s="1" t="s">
        <v>112</v>
      </c>
    </row>
    <row r="1178" spans="1:106" ht="15.6" customHeight="1" x14ac:dyDescent="0.25">
      <c r="A1178" s="1" t="s">
        <v>13585</v>
      </c>
      <c r="B1178" s="1" t="s">
        <v>238</v>
      </c>
      <c r="C1178" s="2">
        <v>44232.117569444446</v>
      </c>
      <c r="D1178" s="2">
        <v>44270</v>
      </c>
      <c r="E1178" s="1" t="s">
        <v>180</v>
      </c>
      <c r="G1178" s="1" t="s">
        <v>112</v>
      </c>
      <c r="H1178" s="1" t="s">
        <v>112</v>
      </c>
      <c r="I1178" s="1" t="s">
        <v>112</v>
      </c>
      <c r="J1178" s="1" t="s">
        <v>791</v>
      </c>
      <c r="K1178" s="1" t="s">
        <v>792</v>
      </c>
      <c r="L1178" s="1" t="s">
        <v>684</v>
      </c>
      <c r="M1178" s="1" t="s">
        <v>793</v>
      </c>
      <c r="N1178" s="1" t="s">
        <v>116</v>
      </c>
      <c r="O1178" s="1" t="s">
        <v>117</v>
      </c>
      <c r="P1178" s="9">
        <v>96950</v>
      </c>
      <c r="Q1178" s="1" t="s">
        <v>118</v>
      </c>
      <c r="R1178" s="1" t="s">
        <v>138</v>
      </c>
      <c r="S1178" s="1">
        <v>16703236877</v>
      </c>
      <c r="U1178" s="1">
        <v>62161</v>
      </c>
      <c r="V1178" s="1" t="s">
        <v>119</v>
      </c>
      <c r="X1178" s="1" t="s">
        <v>686</v>
      </c>
      <c r="Y1178" s="1" t="s">
        <v>687</v>
      </c>
      <c r="Z1178" s="1" t="s">
        <v>688</v>
      </c>
      <c r="AA1178" s="1" t="s">
        <v>245</v>
      </c>
      <c r="AB1178" s="1" t="s">
        <v>689</v>
      </c>
      <c r="AD1178" s="1" t="s">
        <v>690</v>
      </c>
      <c r="AE1178" s="1" t="s">
        <v>691</v>
      </c>
      <c r="AF1178" s="9">
        <v>96931</v>
      </c>
      <c r="AG1178" s="1" t="s">
        <v>118</v>
      </c>
      <c r="AH1178" s="1" t="s">
        <v>138</v>
      </c>
      <c r="AI1178" s="1">
        <v>16716498746</v>
      </c>
      <c r="AJ1178" s="1">
        <v>203</v>
      </c>
      <c r="AK1178" s="1" t="s">
        <v>692</v>
      </c>
      <c r="BC1178" s="1" t="str">
        <f>"31-2021.00"</f>
        <v>31-2021.00</v>
      </c>
      <c r="BD1178" s="1" t="s">
        <v>2406</v>
      </c>
      <c r="BE1178" s="1" t="s">
        <v>13586</v>
      </c>
      <c r="BF1178" s="1" t="s">
        <v>2408</v>
      </c>
      <c r="BG1178" s="1">
        <v>4</v>
      </c>
      <c r="BH1178" s="1">
        <v>4</v>
      </c>
      <c r="BI1178" s="2">
        <v>44331</v>
      </c>
      <c r="BJ1178" s="2">
        <v>44695</v>
      </c>
      <c r="BK1178" s="2">
        <v>44331</v>
      </c>
      <c r="BL1178" s="2">
        <v>44695</v>
      </c>
      <c r="BM1178" s="1">
        <v>40</v>
      </c>
      <c r="BN1178" s="1">
        <v>0</v>
      </c>
      <c r="BO1178" s="1">
        <v>8</v>
      </c>
      <c r="BP1178" s="1">
        <v>8</v>
      </c>
      <c r="BQ1178" s="1">
        <v>8</v>
      </c>
      <c r="BR1178" s="1">
        <v>8</v>
      </c>
      <c r="BS1178" s="1">
        <v>5</v>
      </c>
      <c r="BT1178" s="1">
        <v>3</v>
      </c>
      <c r="BU1178" s="1" t="str">
        <f>"8:30 AM"</f>
        <v>8:30 AM</v>
      </c>
      <c r="BV1178" s="1" t="str">
        <f>"5:30 PM"</f>
        <v>5:30 PM</v>
      </c>
      <c r="BW1178" s="1" t="s">
        <v>392</v>
      </c>
      <c r="BX1178" s="1">
        <v>0</v>
      </c>
      <c r="BY1178" s="1">
        <v>0</v>
      </c>
      <c r="BZ1178" s="1" t="s">
        <v>112</v>
      </c>
      <c r="CA1178" s="1">
        <v>0</v>
      </c>
      <c r="CB1178" s="1" t="s">
        <v>2409</v>
      </c>
      <c r="CC1178" s="1" t="s">
        <v>697</v>
      </c>
      <c r="CD1178" s="1" t="s">
        <v>793</v>
      </c>
      <c r="CE1178" s="1" t="s">
        <v>116</v>
      </c>
      <c r="CF1178" s="1" t="s">
        <v>117</v>
      </c>
      <c r="CG1178" s="1">
        <v>96950</v>
      </c>
      <c r="CH1178" s="3">
        <v>19.98</v>
      </c>
      <c r="CI1178" s="3">
        <v>19.98</v>
      </c>
      <c r="CL1178" s="1" t="s">
        <v>137</v>
      </c>
      <c r="CN1178" s="1" t="s">
        <v>139</v>
      </c>
      <c r="CP1178" s="1" t="s">
        <v>112</v>
      </c>
      <c r="CQ1178" s="1" t="s">
        <v>111</v>
      </c>
      <c r="CR1178" s="1" t="s">
        <v>112</v>
      </c>
      <c r="CS1178" s="1" t="s">
        <v>112</v>
      </c>
      <c r="CT1178" s="1" t="s">
        <v>138</v>
      </c>
      <c r="CU1178" s="1" t="s">
        <v>111</v>
      </c>
      <c r="CV1178" s="1" t="s">
        <v>138</v>
      </c>
      <c r="CW1178" s="1" t="s">
        <v>797</v>
      </c>
      <c r="CX1178" s="1">
        <v>16703236877</v>
      </c>
      <c r="CY1178" s="1" t="s">
        <v>699</v>
      </c>
      <c r="CZ1178" s="1" t="s">
        <v>138</v>
      </c>
      <c r="DA1178" s="1" t="s">
        <v>111</v>
      </c>
      <c r="DB1178" s="1" t="s">
        <v>112</v>
      </c>
    </row>
    <row r="1179" spans="1:106" ht="15.6" customHeight="1" x14ac:dyDescent="0.25">
      <c r="A1179" s="1" t="s">
        <v>13593</v>
      </c>
      <c r="B1179" s="1" t="s">
        <v>238</v>
      </c>
      <c r="C1179" s="2">
        <v>44290.913024421294</v>
      </c>
      <c r="D1179" s="2">
        <v>44328</v>
      </c>
      <c r="E1179" s="1" t="s">
        <v>110</v>
      </c>
      <c r="F1179" s="2">
        <v>44468.833333333336</v>
      </c>
      <c r="G1179" s="1" t="s">
        <v>112</v>
      </c>
      <c r="H1179" s="1" t="s">
        <v>112</v>
      </c>
      <c r="I1179" s="1" t="s">
        <v>112</v>
      </c>
      <c r="J1179" s="1" t="s">
        <v>13594</v>
      </c>
      <c r="K1179" s="1" t="s">
        <v>13595</v>
      </c>
      <c r="L1179" s="1" t="s">
        <v>13596</v>
      </c>
      <c r="M1179" s="1" t="s">
        <v>13597</v>
      </c>
      <c r="N1179" s="1" t="s">
        <v>167</v>
      </c>
      <c r="O1179" s="1" t="s">
        <v>117</v>
      </c>
      <c r="P1179" s="9">
        <v>96950</v>
      </c>
      <c r="Q1179" s="1" t="s">
        <v>118</v>
      </c>
      <c r="S1179" s="1">
        <v>16709898570</v>
      </c>
      <c r="U1179" s="1">
        <v>61111</v>
      </c>
      <c r="V1179" s="1" t="s">
        <v>119</v>
      </c>
      <c r="X1179" s="1" t="s">
        <v>13598</v>
      </c>
      <c r="Y1179" s="1" t="s">
        <v>13599</v>
      </c>
      <c r="Z1179" s="1" t="s">
        <v>13600</v>
      </c>
      <c r="AA1179" s="1" t="s">
        <v>13601</v>
      </c>
      <c r="AB1179" s="1" t="s">
        <v>13596</v>
      </c>
      <c r="AC1179" s="1" t="s">
        <v>13597</v>
      </c>
      <c r="AD1179" s="1" t="s">
        <v>167</v>
      </c>
      <c r="AE1179" s="1" t="s">
        <v>117</v>
      </c>
      <c r="AF1179" s="9">
        <v>96950</v>
      </c>
      <c r="AG1179" s="1" t="s">
        <v>118</v>
      </c>
      <c r="AI1179" s="1">
        <v>16709898570</v>
      </c>
      <c r="AK1179" s="1" t="s">
        <v>13602</v>
      </c>
      <c r="BC1179" s="1" t="str">
        <f>"35-2012.00"</f>
        <v>35-2012.00</v>
      </c>
      <c r="BD1179" s="1" t="s">
        <v>5019</v>
      </c>
      <c r="BE1179" s="1" t="s">
        <v>13603</v>
      </c>
      <c r="BF1179" s="1" t="s">
        <v>229</v>
      </c>
      <c r="BG1179" s="1">
        <v>1</v>
      </c>
      <c r="BH1179" s="1">
        <v>1</v>
      </c>
      <c r="BI1179" s="2">
        <v>44470</v>
      </c>
      <c r="BJ1179" s="2">
        <v>44834</v>
      </c>
      <c r="BK1179" s="2">
        <v>44470</v>
      </c>
      <c r="BL1179" s="2">
        <v>44834</v>
      </c>
      <c r="BM1179" s="1">
        <v>35</v>
      </c>
      <c r="BN1179" s="1">
        <v>0</v>
      </c>
      <c r="BO1179" s="1">
        <v>6</v>
      </c>
      <c r="BP1179" s="1">
        <v>6</v>
      </c>
      <c r="BQ1179" s="1">
        <v>6</v>
      </c>
      <c r="BR1179" s="1">
        <v>6</v>
      </c>
      <c r="BS1179" s="1">
        <v>6</v>
      </c>
      <c r="BT1179" s="1">
        <v>5</v>
      </c>
      <c r="BU1179" s="1" t="str">
        <f>"6:00 AM"</f>
        <v>6:00 AM</v>
      </c>
      <c r="BV1179" s="1" t="str">
        <f>"1:00 PM"</f>
        <v>1:00 PM</v>
      </c>
      <c r="BW1179" s="1" t="s">
        <v>230</v>
      </c>
      <c r="BX1179" s="1">
        <v>0</v>
      </c>
      <c r="BY1179" s="1">
        <v>12</v>
      </c>
      <c r="BZ1179" s="1" t="s">
        <v>112</v>
      </c>
      <c r="CA1179" s="1">
        <v>0</v>
      </c>
      <c r="CB1179" s="4" t="s">
        <v>13604</v>
      </c>
      <c r="CC1179" s="1" t="s">
        <v>13605</v>
      </c>
      <c r="CD1179" s="1" t="s">
        <v>13597</v>
      </c>
      <c r="CE1179" s="1" t="s">
        <v>167</v>
      </c>
      <c r="CF1179" s="1" t="s">
        <v>117</v>
      </c>
      <c r="CG1179" s="1">
        <v>96950</v>
      </c>
      <c r="CH1179" s="3">
        <v>8.81</v>
      </c>
      <c r="CI1179" s="3">
        <v>8.81</v>
      </c>
      <c r="CJ1179" s="3">
        <v>13.22</v>
      </c>
      <c r="CK1179" s="3">
        <v>13.22</v>
      </c>
      <c r="CL1179" s="1" t="s">
        <v>137</v>
      </c>
      <c r="CM1179" s="1" t="s">
        <v>13606</v>
      </c>
      <c r="CN1179" s="1" t="s">
        <v>139</v>
      </c>
      <c r="CP1179" s="1" t="s">
        <v>112</v>
      </c>
      <c r="CQ1179" s="1" t="s">
        <v>111</v>
      </c>
      <c r="CR1179" s="1" t="s">
        <v>112</v>
      </c>
      <c r="CS1179" s="1" t="s">
        <v>112</v>
      </c>
      <c r="CT1179" s="1" t="s">
        <v>111</v>
      </c>
      <c r="CU1179" s="1" t="s">
        <v>111</v>
      </c>
      <c r="CV1179" s="1" t="s">
        <v>111</v>
      </c>
      <c r="CW1179" s="1" t="s">
        <v>138</v>
      </c>
      <c r="CX1179" s="1">
        <v>16702358540</v>
      </c>
      <c r="CY1179" s="1" t="s">
        <v>13607</v>
      </c>
      <c r="CZ1179" s="1" t="s">
        <v>716</v>
      </c>
      <c r="DA1179" s="1" t="s">
        <v>111</v>
      </c>
      <c r="DB1179" s="1" t="s">
        <v>112</v>
      </c>
    </row>
    <row r="1180" spans="1:106" ht="15.6" customHeight="1" x14ac:dyDescent="0.25">
      <c r="A1180" s="1" t="s">
        <v>13608</v>
      </c>
      <c r="B1180" s="1" t="s">
        <v>238</v>
      </c>
      <c r="C1180" s="2">
        <v>44292.382760185188</v>
      </c>
      <c r="D1180" s="2">
        <v>44321</v>
      </c>
      <c r="E1180" s="1" t="s">
        <v>110</v>
      </c>
      <c r="F1180" s="2">
        <v>44468.833333333336</v>
      </c>
      <c r="G1180" s="1" t="s">
        <v>111</v>
      </c>
      <c r="H1180" s="1" t="s">
        <v>112</v>
      </c>
      <c r="I1180" s="1" t="s">
        <v>112</v>
      </c>
      <c r="J1180" s="1" t="s">
        <v>13609</v>
      </c>
      <c r="K1180" s="1" t="s">
        <v>13610</v>
      </c>
      <c r="L1180" s="1" t="s">
        <v>13611</v>
      </c>
      <c r="M1180" s="1" t="s">
        <v>1753</v>
      </c>
      <c r="N1180" s="1" t="s">
        <v>116</v>
      </c>
      <c r="O1180" s="1" t="s">
        <v>117</v>
      </c>
      <c r="P1180" s="9">
        <v>96950</v>
      </c>
      <c r="Q1180" s="1" t="s">
        <v>118</v>
      </c>
      <c r="R1180" s="1" t="s">
        <v>117</v>
      </c>
      <c r="S1180" s="1">
        <v>16702343929</v>
      </c>
      <c r="U1180" s="1">
        <v>81142</v>
      </c>
      <c r="V1180" s="1" t="s">
        <v>119</v>
      </c>
      <c r="X1180" s="1" t="s">
        <v>13612</v>
      </c>
      <c r="Y1180" s="1" t="s">
        <v>13613</v>
      </c>
      <c r="Z1180" s="1" t="s">
        <v>138</v>
      </c>
      <c r="AA1180" s="1" t="s">
        <v>245</v>
      </c>
      <c r="AB1180" s="1" t="s">
        <v>13611</v>
      </c>
      <c r="AC1180" s="1" t="s">
        <v>1753</v>
      </c>
      <c r="AD1180" s="1" t="s">
        <v>116</v>
      </c>
      <c r="AE1180" s="1" t="s">
        <v>117</v>
      </c>
      <c r="AF1180" s="9">
        <v>96950</v>
      </c>
      <c r="AG1180" s="1" t="s">
        <v>118</v>
      </c>
      <c r="AH1180" s="1" t="s">
        <v>117</v>
      </c>
      <c r="AI1180" s="1">
        <v>16702343929</v>
      </c>
      <c r="AK1180" s="1" t="s">
        <v>13614</v>
      </c>
      <c r="BC1180" s="1" t="str">
        <f>"51-6093.00"</f>
        <v>51-6093.00</v>
      </c>
      <c r="BD1180" s="1" t="s">
        <v>6328</v>
      </c>
      <c r="BE1180" s="1" t="s">
        <v>13615</v>
      </c>
      <c r="BF1180" s="1" t="s">
        <v>6330</v>
      </c>
      <c r="BG1180" s="1">
        <v>3</v>
      </c>
      <c r="BH1180" s="1">
        <v>3</v>
      </c>
      <c r="BI1180" s="2">
        <v>44470</v>
      </c>
      <c r="BJ1180" s="2">
        <v>44834</v>
      </c>
      <c r="BK1180" s="2">
        <v>44470</v>
      </c>
      <c r="BL1180" s="2">
        <v>44834</v>
      </c>
      <c r="BM1180" s="1">
        <v>40</v>
      </c>
      <c r="BN1180" s="1">
        <v>0</v>
      </c>
      <c r="BO1180" s="1">
        <v>8</v>
      </c>
      <c r="BP1180" s="1">
        <v>8</v>
      </c>
      <c r="BQ1180" s="1">
        <v>8</v>
      </c>
      <c r="BR1180" s="1">
        <v>8</v>
      </c>
      <c r="BS1180" s="1">
        <v>8</v>
      </c>
      <c r="BT1180" s="1">
        <v>0</v>
      </c>
      <c r="BU1180" s="1" t="str">
        <f>"8:00 AM"</f>
        <v>8:00 AM</v>
      </c>
      <c r="BV1180" s="1" t="str">
        <f>"5:00 PM"</f>
        <v>5:00 PM</v>
      </c>
      <c r="BW1180" s="1" t="s">
        <v>135</v>
      </c>
      <c r="BX1180" s="1">
        <v>0</v>
      </c>
      <c r="BY1180" s="1">
        <v>12</v>
      </c>
      <c r="BZ1180" s="1" t="s">
        <v>112</v>
      </c>
      <c r="CA1180" s="1">
        <v>0</v>
      </c>
      <c r="CB1180" s="1" t="s">
        <v>13616</v>
      </c>
      <c r="CC1180" s="1" t="s">
        <v>13611</v>
      </c>
      <c r="CD1180" s="1" t="s">
        <v>1753</v>
      </c>
      <c r="CE1180" s="1" t="s">
        <v>116</v>
      </c>
      <c r="CF1180" s="1" t="s">
        <v>117</v>
      </c>
      <c r="CG1180" s="1">
        <v>96950</v>
      </c>
      <c r="CH1180" s="3">
        <v>8.51</v>
      </c>
      <c r="CI1180" s="3">
        <v>9</v>
      </c>
      <c r="CJ1180" s="3">
        <v>12.76</v>
      </c>
      <c r="CK1180" s="3">
        <v>13.5</v>
      </c>
      <c r="CL1180" s="1" t="s">
        <v>137</v>
      </c>
      <c r="CM1180" s="1" t="s">
        <v>138</v>
      </c>
      <c r="CN1180" s="1" t="s">
        <v>218</v>
      </c>
      <c r="CP1180" s="1" t="s">
        <v>112</v>
      </c>
      <c r="CQ1180" s="1" t="s">
        <v>111</v>
      </c>
      <c r="CR1180" s="1" t="s">
        <v>111</v>
      </c>
      <c r="CS1180" s="1" t="s">
        <v>111</v>
      </c>
      <c r="CT1180" s="1" t="s">
        <v>138</v>
      </c>
      <c r="CU1180" s="1" t="s">
        <v>111</v>
      </c>
      <c r="CV1180" s="1" t="s">
        <v>138</v>
      </c>
      <c r="CW1180" s="1" t="s">
        <v>1324</v>
      </c>
      <c r="CX1180" s="1">
        <v>16702343929</v>
      </c>
      <c r="CY1180" s="1" t="s">
        <v>13614</v>
      </c>
      <c r="CZ1180" s="1" t="s">
        <v>138</v>
      </c>
      <c r="DA1180" s="1" t="s">
        <v>111</v>
      </c>
      <c r="DB1180" s="1" t="s">
        <v>112</v>
      </c>
    </row>
    <row r="1181" spans="1:106" ht="15.6" customHeight="1" x14ac:dyDescent="0.25">
      <c r="A1181" s="1" t="s">
        <v>13617</v>
      </c>
      <c r="B1181" s="1" t="s">
        <v>238</v>
      </c>
      <c r="C1181" s="2">
        <v>44172.698391666665</v>
      </c>
      <c r="D1181" s="2">
        <v>44243</v>
      </c>
      <c r="E1181" s="1" t="s">
        <v>180</v>
      </c>
      <c r="G1181" s="1" t="s">
        <v>111</v>
      </c>
      <c r="H1181" s="1" t="s">
        <v>112</v>
      </c>
      <c r="I1181" s="1" t="s">
        <v>112</v>
      </c>
      <c r="J1181" s="1" t="s">
        <v>2684</v>
      </c>
      <c r="L1181" s="1" t="s">
        <v>2685</v>
      </c>
      <c r="M1181" s="1" t="s">
        <v>2686</v>
      </c>
      <c r="N1181" s="1" t="s">
        <v>167</v>
      </c>
      <c r="O1181" s="1" t="s">
        <v>117</v>
      </c>
      <c r="P1181" s="9">
        <v>96950</v>
      </c>
      <c r="Q1181" s="1" t="s">
        <v>118</v>
      </c>
      <c r="R1181" s="1">
        <v>96950</v>
      </c>
      <c r="S1181" s="1">
        <v>16702338818</v>
      </c>
      <c r="U1181" s="1">
        <v>56152</v>
      </c>
      <c r="V1181" s="1" t="s">
        <v>119</v>
      </c>
      <c r="X1181" s="1" t="s">
        <v>13618</v>
      </c>
      <c r="Y1181" s="1" t="s">
        <v>13619</v>
      </c>
      <c r="Z1181" s="1" t="s">
        <v>13620</v>
      </c>
      <c r="AA1181" s="1" t="s">
        <v>13621</v>
      </c>
      <c r="AB1181" s="1" t="s">
        <v>2685</v>
      </c>
      <c r="AC1181" s="1" t="s">
        <v>2686</v>
      </c>
      <c r="AD1181" s="1" t="s">
        <v>167</v>
      </c>
      <c r="AE1181" s="1" t="s">
        <v>117</v>
      </c>
      <c r="AF1181" s="9">
        <v>96950</v>
      </c>
      <c r="AG1181" s="1" t="s">
        <v>118</v>
      </c>
      <c r="AH1181" s="1" t="s">
        <v>117</v>
      </c>
      <c r="AI1181" s="1">
        <v>16702338818</v>
      </c>
      <c r="AK1181" s="1" t="s">
        <v>2689</v>
      </c>
      <c r="BC1181" s="1" t="str">
        <f>"11-1021.00"</f>
        <v>11-1021.00</v>
      </c>
      <c r="BD1181" s="1" t="s">
        <v>248</v>
      </c>
      <c r="BE1181" s="1" t="s">
        <v>13622</v>
      </c>
      <c r="BF1181" s="1" t="s">
        <v>528</v>
      </c>
      <c r="BG1181" s="1">
        <v>1</v>
      </c>
      <c r="BH1181" s="1">
        <v>1</v>
      </c>
      <c r="BI1181" s="2">
        <v>44211</v>
      </c>
      <c r="BJ1181" s="2">
        <v>44575</v>
      </c>
      <c r="BK1181" s="2">
        <v>44243</v>
      </c>
      <c r="BL1181" s="2">
        <v>44575</v>
      </c>
      <c r="BM1181" s="1">
        <v>40</v>
      </c>
      <c r="BN1181" s="1">
        <v>0</v>
      </c>
      <c r="BO1181" s="1">
        <v>8</v>
      </c>
      <c r="BP1181" s="1">
        <v>8</v>
      </c>
      <c r="BQ1181" s="1">
        <v>8</v>
      </c>
      <c r="BR1181" s="1">
        <v>8</v>
      </c>
      <c r="BS1181" s="1">
        <v>8</v>
      </c>
      <c r="BT1181" s="1">
        <v>0</v>
      </c>
      <c r="BU1181" s="1" t="str">
        <f>"9:00 AM"</f>
        <v>9:00 AM</v>
      </c>
      <c r="BV1181" s="1" t="str">
        <f>"6:00 PM"</f>
        <v>6:00 PM</v>
      </c>
      <c r="BW1181" s="1" t="s">
        <v>135</v>
      </c>
      <c r="BX1181" s="1">
        <v>0</v>
      </c>
      <c r="BY1181" s="1">
        <v>48</v>
      </c>
      <c r="BZ1181" s="1" t="s">
        <v>111</v>
      </c>
      <c r="CA1181" s="1">
        <v>66</v>
      </c>
      <c r="CB1181" s="1" t="s">
        <v>13623</v>
      </c>
      <c r="CC1181" s="1" t="s">
        <v>2685</v>
      </c>
      <c r="CD1181" s="1" t="s">
        <v>2686</v>
      </c>
      <c r="CE1181" s="1" t="s">
        <v>167</v>
      </c>
      <c r="CF1181" s="1" t="s">
        <v>117</v>
      </c>
      <c r="CG1181" s="1">
        <v>96950</v>
      </c>
      <c r="CH1181" s="3">
        <v>22.55</v>
      </c>
      <c r="CI1181" s="3">
        <v>22.55</v>
      </c>
      <c r="CJ1181" s="3">
        <v>33.82</v>
      </c>
      <c r="CK1181" s="3">
        <v>33.82</v>
      </c>
      <c r="CL1181" s="1" t="s">
        <v>137</v>
      </c>
      <c r="CM1181" s="1" t="s">
        <v>331</v>
      </c>
      <c r="CN1181" s="1" t="s">
        <v>139</v>
      </c>
      <c r="CP1181" s="1" t="s">
        <v>112</v>
      </c>
      <c r="CQ1181" s="1" t="s">
        <v>111</v>
      </c>
      <c r="CR1181" s="1" t="s">
        <v>112</v>
      </c>
      <c r="CS1181" s="1" t="s">
        <v>111</v>
      </c>
      <c r="CT1181" s="1" t="s">
        <v>138</v>
      </c>
      <c r="CU1181" s="1" t="s">
        <v>111</v>
      </c>
      <c r="CV1181" s="1" t="s">
        <v>138</v>
      </c>
      <c r="CW1181" s="1" t="s">
        <v>13624</v>
      </c>
      <c r="CX1181" s="1">
        <v>16702338818</v>
      </c>
      <c r="CY1181" s="1" t="s">
        <v>2689</v>
      </c>
      <c r="CZ1181" s="1" t="s">
        <v>380</v>
      </c>
      <c r="DA1181" s="1" t="s">
        <v>111</v>
      </c>
      <c r="DB1181" s="1" t="s">
        <v>112</v>
      </c>
    </row>
    <row r="1182" spans="1:106" ht="15.6" customHeight="1" x14ac:dyDescent="0.25">
      <c r="A1182" s="1" t="s">
        <v>13628</v>
      </c>
      <c r="B1182" s="1" t="s">
        <v>238</v>
      </c>
      <c r="C1182" s="2">
        <v>44290.824815162036</v>
      </c>
      <c r="D1182" s="2">
        <v>44329</v>
      </c>
      <c r="E1182" s="1" t="s">
        <v>110</v>
      </c>
      <c r="F1182" s="2">
        <v>44468.833333333336</v>
      </c>
      <c r="G1182" s="1" t="s">
        <v>111</v>
      </c>
      <c r="H1182" s="1" t="s">
        <v>112</v>
      </c>
      <c r="I1182" s="1" t="s">
        <v>112</v>
      </c>
      <c r="J1182" s="1" t="s">
        <v>3728</v>
      </c>
      <c r="K1182" s="1" t="s">
        <v>3729</v>
      </c>
      <c r="L1182" s="1" t="s">
        <v>754</v>
      </c>
      <c r="M1182" s="1" t="s">
        <v>3730</v>
      </c>
      <c r="N1182" s="1" t="s">
        <v>167</v>
      </c>
      <c r="O1182" s="1" t="s">
        <v>117</v>
      </c>
      <c r="P1182" s="9">
        <v>96950</v>
      </c>
      <c r="Q1182" s="1" t="s">
        <v>118</v>
      </c>
      <c r="R1182" s="1" t="s">
        <v>168</v>
      </c>
      <c r="S1182" s="1">
        <v>16702337258</v>
      </c>
      <c r="U1182" s="1">
        <v>236220</v>
      </c>
      <c r="V1182" s="1" t="s">
        <v>119</v>
      </c>
      <c r="X1182" s="1" t="s">
        <v>3731</v>
      </c>
      <c r="Y1182" s="1" t="s">
        <v>3732</v>
      </c>
      <c r="AA1182" s="1" t="s">
        <v>528</v>
      </c>
      <c r="AB1182" s="1" t="s">
        <v>754</v>
      </c>
      <c r="AC1182" s="1" t="s">
        <v>3733</v>
      </c>
      <c r="AD1182" s="1" t="s">
        <v>167</v>
      </c>
      <c r="AE1182" s="1" t="s">
        <v>117</v>
      </c>
      <c r="AF1182" s="9">
        <v>96950</v>
      </c>
      <c r="AG1182" s="1" t="s">
        <v>118</v>
      </c>
      <c r="AH1182" s="1" t="s">
        <v>168</v>
      </c>
      <c r="AI1182" s="1">
        <v>16707898862</v>
      </c>
      <c r="AK1182" s="1" t="s">
        <v>3734</v>
      </c>
      <c r="BC1182" s="1" t="str">
        <f>"49-9071.00"</f>
        <v>49-9071.00</v>
      </c>
      <c r="BD1182" s="1" t="s">
        <v>214</v>
      </c>
      <c r="BE1182" s="1" t="s">
        <v>3735</v>
      </c>
      <c r="BF1182" s="1" t="s">
        <v>214</v>
      </c>
      <c r="BG1182" s="1">
        <v>1</v>
      </c>
      <c r="BH1182" s="1">
        <v>1</v>
      </c>
      <c r="BI1182" s="2">
        <v>44470</v>
      </c>
      <c r="BJ1182" s="2">
        <v>44834</v>
      </c>
      <c r="BK1182" s="2">
        <v>44470</v>
      </c>
      <c r="BL1182" s="2">
        <v>44834</v>
      </c>
      <c r="BM1182" s="1">
        <v>35</v>
      </c>
      <c r="BN1182" s="1">
        <v>0</v>
      </c>
      <c r="BO1182" s="1">
        <v>7</v>
      </c>
      <c r="BP1182" s="1">
        <v>7</v>
      </c>
      <c r="BQ1182" s="1">
        <v>7</v>
      </c>
      <c r="BR1182" s="1">
        <v>7</v>
      </c>
      <c r="BS1182" s="1">
        <v>7</v>
      </c>
      <c r="BT1182" s="1">
        <v>0</v>
      </c>
      <c r="BU1182" s="1" t="str">
        <f>"9:00 AM"</f>
        <v>9:00 AM</v>
      </c>
      <c r="BV1182" s="1" t="str">
        <f>"4:00 PM"</f>
        <v>4:00 PM</v>
      </c>
      <c r="BW1182" s="1" t="s">
        <v>135</v>
      </c>
      <c r="BX1182" s="1">
        <v>0</v>
      </c>
      <c r="BY1182" s="1">
        <v>12</v>
      </c>
      <c r="BZ1182" s="1" t="s">
        <v>112</v>
      </c>
      <c r="CA1182" s="1">
        <v>0</v>
      </c>
      <c r="CB1182" s="1" t="s">
        <v>3736</v>
      </c>
      <c r="CC1182" s="1" t="s">
        <v>3737</v>
      </c>
      <c r="CE1182" s="1" t="s">
        <v>167</v>
      </c>
      <c r="CF1182" s="1" t="s">
        <v>117</v>
      </c>
      <c r="CG1182" s="1">
        <v>96950</v>
      </c>
      <c r="CH1182" s="3">
        <v>8.7100000000000009</v>
      </c>
      <c r="CI1182" s="3">
        <v>8.7100000000000009</v>
      </c>
      <c r="CJ1182" s="3">
        <v>13.07</v>
      </c>
      <c r="CK1182" s="3">
        <v>13.07</v>
      </c>
      <c r="CL1182" s="1" t="s">
        <v>137</v>
      </c>
      <c r="CN1182" s="1" t="s">
        <v>139</v>
      </c>
      <c r="CP1182" s="1" t="s">
        <v>112</v>
      </c>
      <c r="CQ1182" s="1" t="s">
        <v>111</v>
      </c>
      <c r="CR1182" s="1" t="s">
        <v>112</v>
      </c>
      <c r="CS1182" s="1" t="s">
        <v>111</v>
      </c>
      <c r="CT1182" s="1" t="s">
        <v>138</v>
      </c>
      <c r="CU1182" s="1" t="s">
        <v>111</v>
      </c>
      <c r="CV1182" s="1" t="s">
        <v>138</v>
      </c>
      <c r="CW1182" s="1" t="s">
        <v>13629</v>
      </c>
      <c r="CX1182" s="1">
        <v>16707898862</v>
      </c>
      <c r="CY1182" s="1" t="s">
        <v>3734</v>
      </c>
      <c r="CZ1182" s="1" t="s">
        <v>168</v>
      </c>
      <c r="DA1182" s="1" t="s">
        <v>111</v>
      </c>
      <c r="DB1182" s="1" t="s">
        <v>112</v>
      </c>
    </row>
    <row r="1183" spans="1:106" ht="15.6" customHeight="1" x14ac:dyDescent="0.25">
      <c r="A1183" s="1" t="s">
        <v>13644</v>
      </c>
      <c r="B1183" s="1" t="s">
        <v>238</v>
      </c>
      <c r="C1183" s="2">
        <v>44250.054031828702</v>
      </c>
      <c r="D1183" s="2">
        <v>44292</v>
      </c>
      <c r="E1183" s="1" t="s">
        <v>180</v>
      </c>
      <c r="G1183" s="1" t="s">
        <v>112</v>
      </c>
      <c r="H1183" s="1" t="s">
        <v>112</v>
      </c>
      <c r="I1183" s="1" t="s">
        <v>112</v>
      </c>
      <c r="J1183" s="1" t="s">
        <v>1095</v>
      </c>
      <c r="K1183" s="1" t="s">
        <v>1260</v>
      </c>
      <c r="L1183" s="1" t="s">
        <v>410</v>
      </c>
      <c r="N1183" s="1" t="s">
        <v>167</v>
      </c>
      <c r="O1183" s="1" t="s">
        <v>117</v>
      </c>
      <c r="P1183" s="9">
        <v>96950</v>
      </c>
      <c r="Q1183" s="1" t="s">
        <v>118</v>
      </c>
      <c r="S1183" s="1">
        <v>16702336927</v>
      </c>
      <c r="U1183" s="1">
        <v>236220</v>
      </c>
      <c r="V1183" s="1" t="s">
        <v>119</v>
      </c>
      <c r="X1183" s="1" t="s">
        <v>1097</v>
      </c>
      <c r="Y1183" s="1" t="s">
        <v>1098</v>
      </c>
      <c r="Z1183" s="1" t="s">
        <v>1099</v>
      </c>
      <c r="AA1183" s="1" t="s">
        <v>245</v>
      </c>
      <c r="AB1183" s="1" t="s">
        <v>1100</v>
      </c>
      <c r="AD1183" s="1" t="s">
        <v>116</v>
      </c>
      <c r="AE1183" s="1" t="s">
        <v>117</v>
      </c>
      <c r="AF1183" s="9">
        <v>96950</v>
      </c>
      <c r="AG1183" s="1" t="s">
        <v>118</v>
      </c>
      <c r="AI1183" s="1">
        <v>16702336927</v>
      </c>
      <c r="AK1183" s="1" t="s">
        <v>1101</v>
      </c>
      <c r="BC1183" s="1" t="str">
        <f>"53-7021.00"</f>
        <v>53-7021.00</v>
      </c>
      <c r="BD1183" s="1" t="s">
        <v>475</v>
      </c>
      <c r="BE1183" s="1" t="s">
        <v>13645</v>
      </c>
      <c r="BF1183" s="1" t="s">
        <v>7503</v>
      </c>
      <c r="BG1183" s="1">
        <v>5</v>
      </c>
      <c r="BH1183" s="1">
        <v>5</v>
      </c>
      <c r="BI1183" s="2">
        <v>44348</v>
      </c>
      <c r="BJ1183" s="2">
        <v>44712</v>
      </c>
      <c r="BK1183" s="2">
        <v>44348</v>
      </c>
      <c r="BL1183" s="2">
        <v>44712</v>
      </c>
      <c r="BM1183" s="1">
        <v>40</v>
      </c>
      <c r="BN1183" s="1">
        <v>0</v>
      </c>
      <c r="BO1183" s="1">
        <v>8</v>
      </c>
      <c r="BP1183" s="1">
        <v>8</v>
      </c>
      <c r="BQ1183" s="1">
        <v>8</v>
      </c>
      <c r="BR1183" s="1">
        <v>8</v>
      </c>
      <c r="BS1183" s="1">
        <v>8</v>
      </c>
      <c r="BT1183" s="1">
        <v>0</v>
      </c>
      <c r="BU1183" s="1" t="str">
        <f>"7:30 AM"</f>
        <v>7:30 AM</v>
      </c>
      <c r="BV1183" s="1" t="str">
        <f>"4:30 PM"</f>
        <v>4:30 PM</v>
      </c>
      <c r="BW1183" s="1" t="s">
        <v>135</v>
      </c>
      <c r="BX1183" s="1">
        <v>0</v>
      </c>
      <c r="BY1183" s="1">
        <v>24</v>
      </c>
      <c r="BZ1183" s="1" t="s">
        <v>112</v>
      </c>
      <c r="CA1183" s="1">
        <v>0</v>
      </c>
      <c r="CB1183" s="4" t="s">
        <v>13646</v>
      </c>
      <c r="CC1183" s="1" t="s">
        <v>410</v>
      </c>
      <c r="CE1183" s="1" t="s">
        <v>167</v>
      </c>
      <c r="CF1183" s="1" t="s">
        <v>117</v>
      </c>
      <c r="CG1183" s="1">
        <v>96950</v>
      </c>
      <c r="CH1183" s="3">
        <v>8.3000000000000007</v>
      </c>
      <c r="CI1183" s="3">
        <v>8.3000000000000007</v>
      </c>
      <c r="CJ1183" s="3">
        <v>12.45</v>
      </c>
      <c r="CK1183" s="3">
        <v>12.45</v>
      </c>
      <c r="CL1183" s="1" t="s">
        <v>137</v>
      </c>
      <c r="CN1183" s="1" t="s">
        <v>139</v>
      </c>
      <c r="CP1183" s="1" t="s">
        <v>112</v>
      </c>
      <c r="CQ1183" s="1" t="s">
        <v>111</v>
      </c>
      <c r="CR1183" s="1" t="s">
        <v>111</v>
      </c>
      <c r="CS1183" s="1" t="s">
        <v>111</v>
      </c>
      <c r="CT1183" s="1" t="s">
        <v>138</v>
      </c>
      <c r="CU1183" s="1" t="s">
        <v>111</v>
      </c>
      <c r="CV1183" s="1" t="s">
        <v>138</v>
      </c>
      <c r="CW1183" s="1" t="s">
        <v>411</v>
      </c>
      <c r="CX1183" s="1">
        <v>16702336927</v>
      </c>
      <c r="CY1183" s="1" t="s">
        <v>1101</v>
      </c>
      <c r="CZ1183" s="1" t="s">
        <v>138</v>
      </c>
      <c r="DA1183" s="1" t="s">
        <v>111</v>
      </c>
      <c r="DB1183" s="1" t="s">
        <v>112</v>
      </c>
    </row>
    <row r="1184" spans="1:106" ht="15.6" customHeight="1" x14ac:dyDescent="0.25">
      <c r="A1184" s="1" t="s">
        <v>13650</v>
      </c>
      <c r="B1184" s="1" t="s">
        <v>238</v>
      </c>
      <c r="C1184" s="2">
        <v>44289.134705555553</v>
      </c>
      <c r="D1184" s="2">
        <v>44321</v>
      </c>
      <c r="E1184" s="1" t="s">
        <v>110</v>
      </c>
      <c r="F1184" s="2">
        <v>44385.833333333336</v>
      </c>
      <c r="G1184" s="1" t="s">
        <v>112</v>
      </c>
      <c r="H1184" s="1" t="s">
        <v>112</v>
      </c>
      <c r="I1184" s="1" t="s">
        <v>112</v>
      </c>
      <c r="J1184" s="1" t="s">
        <v>13089</v>
      </c>
      <c r="L1184" s="1" t="s">
        <v>1637</v>
      </c>
      <c r="M1184" s="1" t="s">
        <v>13090</v>
      </c>
      <c r="N1184" s="1" t="s">
        <v>116</v>
      </c>
      <c r="O1184" s="1" t="s">
        <v>117</v>
      </c>
      <c r="P1184" s="9">
        <v>96950</v>
      </c>
      <c r="Q1184" s="1" t="s">
        <v>118</v>
      </c>
      <c r="S1184" s="1">
        <v>16702343201</v>
      </c>
      <c r="U1184" s="1">
        <v>236116</v>
      </c>
      <c r="V1184" s="1" t="s">
        <v>119</v>
      </c>
      <c r="X1184" s="1" t="s">
        <v>385</v>
      </c>
      <c r="Y1184" s="1" t="s">
        <v>13091</v>
      </c>
      <c r="Z1184" s="1" t="s">
        <v>13092</v>
      </c>
      <c r="AA1184" s="1" t="s">
        <v>973</v>
      </c>
      <c r="AB1184" s="1" t="s">
        <v>1637</v>
      </c>
      <c r="AC1184" s="1" t="s">
        <v>13093</v>
      </c>
      <c r="AD1184" s="1" t="s">
        <v>116</v>
      </c>
      <c r="AE1184" s="1" t="s">
        <v>117</v>
      </c>
      <c r="AF1184" s="9">
        <v>96950</v>
      </c>
      <c r="AG1184" s="1" t="s">
        <v>118</v>
      </c>
      <c r="AI1184" s="1">
        <v>16702343201</v>
      </c>
      <c r="AK1184" s="1" t="s">
        <v>2079</v>
      </c>
      <c r="BC1184" s="1" t="str">
        <f>"27-1024.00"</f>
        <v>27-1024.00</v>
      </c>
      <c r="BD1184" s="1" t="s">
        <v>3137</v>
      </c>
      <c r="BE1184" s="1" t="s">
        <v>13094</v>
      </c>
      <c r="BF1184" s="1" t="s">
        <v>7468</v>
      </c>
      <c r="BG1184" s="1">
        <v>1</v>
      </c>
      <c r="BH1184" s="1">
        <v>1</v>
      </c>
      <c r="BI1184" s="2">
        <v>44387</v>
      </c>
      <c r="BJ1184" s="2">
        <v>44751</v>
      </c>
      <c r="BK1184" s="2">
        <v>44387</v>
      </c>
      <c r="BL1184" s="2">
        <v>44751</v>
      </c>
      <c r="BM1184" s="1">
        <v>40</v>
      </c>
      <c r="BN1184" s="1">
        <v>0</v>
      </c>
      <c r="BO1184" s="1">
        <v>8</v>
      </c>
      <c r="BP1184" s="1">
        <v>8</v>
      </c>
      <c r="BQ1184" s="1">
        <v>8</v>
      </c>
      <c r="BR1184" s="1">
        <v>8</v>
      </c>
      <c r="BS1184" s="1">
        <v>8</v>
      </c>
      <c r="BT1184" s="1">
        <v>0</v>
      </c>
      <c r="BU1184" s="1" t="str">
        <f>"8:00 AM"</f>
        <v>8:00 AM</v>
      </c>
      <c r="BV1184" s="1" t="str">
        <f t="shared" ref="BV1184:BV1189" si="35">"5:00 PM"</f>
        <v>5:00 PM</v>
      </c>
      <c r="BW1184" s="1" t="s">
        <v>135</v>
      </c>
      <c r="BX1184" s="1">
        <v>0</v>
      </c>
      <c r="BY1184" s="1">
        <v>12</v>
      </c>
      <c r="BZ1184" s="1" t="s">
        <v>112</v>
      </c>
      <c r="CA1184" s="1">
        <v>0</v>
      </c>
      <c r="CB1184" s="1" t="s">
        <v>13095</v>
      </c>
      <c r="CC1184" s="1" t="s">
        <v>1637</v>
      </c>
      <c r="CD1184" s="1" t="s">
        <v>13090</v>
      </c>
      <c r="CE1184" s="1" t="s">
        <v>116</v>
      </c>
      <c r="CF1184" s="1" t="s">
        <v>117</v>
      </c>
      <c r="CG1184" s="1">
        <v>96950</v>
      </c>
      <c r="CH1184" s="3">
        <v>9</v>
      </c>
      <c r="CI1184" s="3">
        <v>9</v>
      </c>
      <c r="CJ1184" s="3">
        <v>13.5</v>
      </c>
      <c r="CK1184" s="3">
        <v>13.5</v>
      </c>
      <c r="CL1184" s="1" t="s">
        <v>137</v>
      </c>
      <c r="CM1184" s="1" t="s">
        <v>138</v>
      </c>
      <c r="CN1184" s="1" t="s">
        <v>139</v>
      </c>
      <c r="CP1184" s="1" t="s">
        <v>112</v>
      </c>
      <c r="CQ1184" s="1" t="s">
        <v>111</v>
      </c>
      <c r="CR1184" s="1" t="s">
        <v>112</v>
      </c>
      <c r="CS1184" s="1" t="s">
        <v>111</v>
      </c>
      <c r="CT1184" s="1" t="s">
        <v>138</v>
      </c>
      <c r="CU1184" s="1" t="s">
        <v>111</v>
      </c>
      <c r="CV1184" s="1" t="s">
        <v>138</v>
      </c>
      <c r="CW1184" s="1" t="s">
        <v>362</v>
      </c>
      <c r="CX1184" s="1">
        <v>16702343201</v>
      </c>
      <c r="CY1184" s="1" t="s">
        <v>2079</v>
      </c>
      <c r="CZ1184" s="1" t="s">
        <v>138</v>
      </c>
      <c r="DA1184" s="1" t="s">
        <v>111</v>
      </c>
      <c r="DB1184" s="1" t="s">
        <v>112</v>
      </c>
    </row>
    <row r="1185" spans="1:111" ht="15.6" customHeight="1" x14ac:dyDescent="0.25">
      <c r="A1185" s="1" t="s">
        <v>13651</v>
      </c>
      <c r="B1185" s="1" t="s">
        <v>238</v>
      </c>
      <c r="C1185" s="2">
        <v>44292.924194328705</v>
      </c>
      <c r="D1185" s="2">
        <v>44328</v>
      </c>
      <c r="E1185" s="1" t="s">
        <v>110</v>
      </c>
      <c r="F1185" s="2">
        <v>44468.833333333336</v>
      </c>
      <c r="G1185" s="1" t="s">
        <v>111</v>
      </c>
      <c r="H1185" s="1" t="s">
        <v>112</v>
      </c>
      <c r="I1185" s="1" t="s">
        <v>112</v>
      </c>
      <c r="J1185" s="1" t="s">
        <v>7915</v>
      </c>
      <c r="L1185" s="1" t="s">
        <v>7916</v>
      </c>
      <c r="M1185" s="1" t="s">
        <v>754</v>
      </c>
      <c r="N1185" s="1" t="s">
        <v>167</v>
      </c>
      <c r="O1185" s="1" t="s">
        <v>117</v>
      </c>
      <c r="P1185" s="9">
        <v>96950</v>
      </c>
      <c r="Q1185" s="1" t="s">
        <v>118</v>
      </c>
      <c r="S1185" s="1">
        <v>16702340609</v>
      </c>
      <c r="T1185" s="1">
        <v>102</v>
      </c>
      <c r="U1185" s="1">
        <v>524128</v>
      </c>
      <c r="V1185" s="1" t="s">
        <v>119</v>
      </c>
      <c r="X1185" s="1" t="s">
        <v>7917</v>
      </c>
      <c r="Y1185" s="1" t="s">
        <v>7918</v>
      </c>
      <c r="Z1185" s="1" t="s">
        <v>7919</v>
      </c>
      <c r="AA1185" s="1" t="s">
        <v>528</v>
      </c>
      <c r="AB1185" s="1" t="s">
        <v>7916</v>
      </c>
      <c r="AC1185" s="1" t="s">
        <v>754</v>
      </c>
      <c r="AD1185" s="1" t="s">
        <v>167</v>
      </c>
      <c r="AE1185" s="1" t="s">
        <v>117</v>
      </c>
      <c r="AF1185" s="9">
        <v>96950</v>
      </c>
      <c r="AG1185" s="1" t="s">
        <v>118</v>
      </c>
      <c r="AI1185" s="1">
        <v>16702340609</v>
      </c>
      <c r="AJ1185" s="1">
        <v>102</v>
      </c>
      <c r="AK1185" s="1" t="s">
        <v>7920</v>
      </c>
      <c r="BC1185" s="1" t="str">
        <f>"43-3031.00"</f>
        <v>43-3031.00</v>
      </c>
      <c r="BD1185" s="1" t="s">
        <v>389</v>
      </c>
      <c r="BE1185" s="1" t="s">
        <v>10361</v>
      </c>
      <c r="BF1185" s="1" t="s">
        <v>6830</v>
      </c>
      <c r="BG1185" s="1">
        <v>1</v>
      </c>
      <c r="BH1185" s="1">
        <v>1</v>
      </c>
      <c r="BI1185" s="2">
        <v>44470</v>
      </c>
      <c r="BJ1185" s="2">
        <v>45565</v>
      </c>
      <c r="BK1185" s="2">
        <v>44470</v>
      </c>
      <c r="BL1185" s="2">
        <v>45565</v>
      </c>
      <c r="BM1185" s="1">
        <v>35</v>
      </c>
      <c r="BN1185" s="1">
        <v>0</v>
      </c>
      <c r="BO1185" s="1">
        <v>7</v>
      </c>
      <c r="BP1185" s="1">
        <v>7</v>
      </c>
      <c r="BQ1185" s="1">
        <v>7</v>
      </c>
      <c r="BR1185" s="1">
        <v>7</v>
      </c>
      <c r="BS1185" s="1">
        <v>7</v>
      </c>
      <c r="BT1185" s="1">
        <v>0</v>
      </c>
      <c r="BU1185" s="1" t="str">
        <f>"8:00 AM"</f>
        <v>8:00 AM</v>
      </c>
      <c r="BV1185" s="1" t="str">
        <f t="shared" si="35"/>
        <v>5:00 PM</v>
      </c>
      <c r="BW1185" s="1" t="s">
        <v>392</v>
      </c>
      <c r="BX1185" s="1">
        <v>0</v>
      </c>
      <c r="BY1185" s="1">
        <v>24</v>
      </c>
      <c r="BZ1185" s="1" t="s">
        <v>112</v>
      </c>
      <c r="CA1185" s="1">
        <v>0</v>
      </c>
      <c r="CB1185" s="4" t="s">
        <v>13652</v>
      </c>
      <c r="CC1185" s="1" t="s">
        <v>7916</v>
      </c>
      <c r="CD1185" s="1" t="s">
        <v>754</v>
      </c>
      <c r="CE1185" s="1" t="s">
        <v>167</v>
      </c>
      <c r="CF1185" s="1" t="s">
        <v>117</v>
      </c>
      <c r="CG1185" s="1">
        <v>96950</v>
      </c>
      <c r="CH1185" s="3">
        <v>9.49</v>
      </c>
      <c r="CI1185" s="3">
        <v>12</v>
      </c>
      <c r="CJ1185" s="3">
        <v>14.24</v>
      </c>
      <c r="CK1185" s="3">
        <v>18</v>
      </c>
      <c r="CL1185" s="1" t="s">
        <v>137</v>
      </c>
      <c r="CM1185" s="1" t="s">
        <v>922</v>
      </c>
      <c r="CN1185" s="1" t="s">
        <v>139</v>
      </c>
      <c r="CP1185" s="1" t="s">
        <v>112</v>
      </c>
      <c r="CQ1185" s="1" t="s">
        <v>111</v>
      </c>
      <c r="CR1185" s="1" t="s">
        <v>112</v>
      </c>
      <c r="CS1185" s="1" t="s">
        <v>111</v>
      </c>
      <c r="CT1185" s="1" t="s">
        <v>111</v>
      </c>
      <c r="CU1185" s="1" t="s">
        <v>111</v>
      </c>
      <c r="CV1185" s="1" t="s">
        <v>138</v>
      </c>
      <c r="CW1185" s="1" t="s">
        <v>714</v>
      </c>
      <c r="CX1185" s="1">
        <v>16702350561</v>
      </c>
      <c r="CY1185" s="1" t="s">
        <v>7920</v>
      </c>
      <c r="CZ1185" s="1" t="s">
        <v>716</v>
      </c>
      <c r="DA1185" s="1" t="s">
        <v>111</v>
      </c>
      <c r="DB1185" s="1" t="s">
        <v>112</v>
      </c>
    </row>
    <row r="1186" spans="1:111" ht="15.6" customHeight="1" x14ac:dyDescent="0.25">
      <c r="A1186" s="1" t="s">
        <v>13653</v>
      </c>
      <c r="B1186" s="1" t="s">
        <v>238</v>
      </c>
      <c r="C1186" s="2">
        <v>44278.822234606479</v>
      </c>
      <c r="D1186" s="2">
        <v>44308</v>
      </c>
      <c r="E1186" s="1" t="s">
        <v>180</v>
      </c>
      <c r="G1186" s="1" t="s">
        <v>111</v>
      </c>
      <c r="H1186" s="1" t="s">
        <v>112</v>
      </c>
      <c r="I1186" s="1" t="s">
        <v>112</v>
      </c>
      <c r="J1186" s="1" t="s">
        <v>909</v>
      </c>
      <c r="L1186" s="1" t="s">
        <v>2241</v>
      </c>
      <c r="M1186" s="1" t="s">
        <v>754</v>
      </c>
      <c r="N1186" s="1" t="s">
        <v>116</v>
      </c>
      <c r="O1186" s="1" t="s">
        <v>117</v>
      </c>
      <c r="P1186" s="9">
        <v>96950</v>
      </c>
      <c r="Q1186" s="1" t="s">
        <v>118</v>
      </c>
      <c r="S1186" s="1">
        <v>16702340560</v>
      </c>
      <c r="U1186" s="1">
        <v>531110</v>
      </c>
      <c r="V1186" s="1" t="s">
        <v>119</v>
      </c>
      <c r="X1186" s="1" t="s">
        <v>1879</v>
      </c>
      <c r="Y1186" s="1" t="s">
        <v>1880</v>
      </c>
      <c r="Z1186" s="1" t="s">
        <v>1881</v>
      </c>
      <c r="AA1186" s="1" t="s">
        <v>2242</v>
      </c>
      <c r="AB1186" s="1" t="s">
        <v>2241</v>
      </c>
      <c r="AC1186" s="1" t="s">
        <v>754</v>
      </c>
      <c r="AD1186" s="1" t="s">
        <v>116</v>
      </c>
      <c r="AE1186" s="1" t="s">
        <v>117</v>
      </c>
      <c r="AF1186" s="9">
        <v>96950</v>
      </c>
      <c r="AG1186" s="1" t="s">
        <v>118</v>
      </c>
      <c r="AI1186" s="1">
        <v>16702340560</v>
      </c>
      <c r="AK1186" s="1" t="s">
        <v>917</v>
      </c>
      <c r="BC1186" s="1" t="str">
        <f>"43-3031.00"</f>
        <v>43-3031.00</v>
      </c>
      <c r="BD1186" s="1" t="s">
        <v>389</v>
      </c>
      <c r="BE1186" s="1" t="s">
        <v>13654</v>
      </c>
      <c r="BF1186" s="1" t="s">
        <v>13655</v>
      </c>
      <c r="BG1186" s="1">
        <v>1</v>
      </c>
      <c r="BH1186" s="1">
        <v>1</v>
      </c>
      <c r="BI1186" s="2">
        <v>44378</v>
      </c>
      <c r="BJ1186" s="2">
        <v>45473</v>
      </c>
      <c r="BK1186" s="2">
        <v>44378</v>
      </c>
      <c r="BL1186" s="2">
        <v>45473</v>
      </c>
      <c r="BM1186" s="1">
        <v>35</v>
      </c>
      <c r="BN1186" s="1">
        <v>0</v>
      </c>
      <c r="BO1186" s="1">
        <v>7</v>
      </c>
      <c r="BP1186" s="1">
        <v>7</v>
      </c>
      <c r="BQ1186" s="1">
        <v>7</v>
      </c>
      <c r="BR1186" s="1">
        <v>7</v>
      </c>
      <c r="BS1186" s="1">
        <v>7</v>
      </c>
      <c r="BT1186" s="1">
        <v>0</v>
      </c>
      <c r="BU1186" s="1" t="str">
        <f>"8:00 AM"</f>
        <v>8:00 AM</v>
      </c>
      <c r="BV1186" s="1" t="str">
        <f t="shared" si="35"/>
        <v>5:00 PM</v>
      </c>
      <c r="BW1186" s="1" t="s">
        <v>392</v>
      </c>
      <c r="BX1186" s="1">
        <v>0</v>
      </c>
      <c r="BY1186" s="1">
        <v>24</v>
      </c>
      <c r="BZ1186" s="1" t="s">
        <v>112</v>
      </c>
      <c r="CA1186" s="1">
        <v>0</v>
      </c>
      <c r="CB1186" s="1" t="s">
        <v>13656</v>
      </c>
      <c r="CC1186" s="1" t="s">
        <v>2241</v>
      </c>
      <c r="CD1186" s="1" t="s">
        <v>754</v>
      </c>
      <c r="CE1186" s="1" t="s">
        <v>116</v>
      </c>
      <c r="CF1186" s="1" t="s">
        <v>117</v>
      </c>
      <c r="CG1186" s="1">
        <v>96950</v>
      </c>
      <c r="CH1186" s="3">
        <v>9.49</v>
      </c>
      <c r="CI1186" s="3">
        <v>10.5</v>
      </c>
      <c r="CJ1186" s="3">
        <v>14.24</v>
      </c>
      <c r="CK1186" s="3">
        <v>15.75</v>
      </c>
      <c r="CL1186" s="1" t="s">
        <v>137</v>
      </c>
      <c r="CM1186" s="1" t="s">
        <v>922</v>
      </c>
      <c r="CN1186" s="1" t="s">
        <v>139</v>
      </c>
      <c r="CP1186" s="1" t="s">
        <v>112</v>
      </c>
      <c r="CQ1186" s="1" t="s">
        <v>111</v>
      </c>
      <c r="CR1186" s="1" t="s">
        <v>112</v>
      </c>
      <c r="CS1186" s="1" t="s">
        <v>111</v>
      </c>
      <c r="CT1186" s="1" t="s">
        <v>111</v>
      </c>
      <c r="CU1186" s="1" t="s">
        <v>111</v>
      </c>
      <c r="CV1186" s="1" t="s">
        <v>138</v>
      </c>
      <c r="CW1186" s="1" t="s">
        <v>714</v>
      </c>
      <c r="CX1186" s="1">
        <v>16702340560</v>
      </c>
      <c r="CY1186" s="1" t="s">
        <v>917</v>
      </c>
      <c r="CZ1186" s="1" t="s">
        <v>716</v>
      </c>
      <c r="DA1186" s="1" t="s">
        <v>111</v>
      </c>
      <c r="DB1186" s="1" t="s">
        <v>112</v>
      </c>
    </row>
    <row r="1187" spans="1:111" ht="15.6" customHeight="1" x14ac:dyDescent="0.25">
      <c r="A1187" s="1" t="s">
        <v>13657</v>
      </c>
      <c r="B1187" s="1" t="s">
        <v>238</v>
      </c>
      <c r="C1187" s="2">
        <v>44291.86686238426</v>
      </c>
      <c r="D1187" s="2">
        <v>44320</v>
      </c>
      <c r="E1187" s="1" t="s">
        <v>110</v>
      </c>
      <c r="F1187" s="2">
        <v>44468.833333333336</v>
      </c>
      <c r="G1187" s="1" t="s">
        <v>112</v>
      </c>
      <c r="H1187" s="1" t="s">
        <v>112</v>
      </c>
      <c r="I1187" s="1" t="s">
        <v>112</v>
      </c>
      <c r="J1187" s="1" t="s">
        <v>5804</v>
      </c>
      <c r="L1187" s="1" t="s">
        <v>5807</v>
      </c>
      <c r="N1187" s="1" t="s">
        <v>116</v>
      </c>
      <c r="O1187" s="1" t="s">
        <v>117</v>
      </c>
      <c r="P1187" s="9">
        <v>96950</v>
      </c>
      <c r="Q1187" s="1" t="s">
        <v>118</v>
      </c>
      <c r="S1187" s="1">
        <v>16703238848</v>
      </c>
      <c r="U1187" s="1">
        <v>72111</v>
      </c>
      <c r="V1187" s="1" t="s">
        <v>119</v>
      </c>
      <c r="X1187" s="1" t="s">
        <v>210</v>
      </c>
      <c r="Y1187" s="1" t="s">
        <v>7089</v>
      </c>
      <c r="AA1187" s="1" t="s">
        <v>3886</v>
      </c>
      <c r="AB1187" s="1" t="s">
        <v>5807</v>
      </c>
      <c r="AD1187" s="1" t="s">
        <v>116</v>
      </c>
      <c r="AE1187" s="1" t="s">
        <v>117</v>
      </c>
      <c r="AF1187" s="9">
        <v>96950</v>
      </c>
      <c r="AG1187" s="1" t="s">
        <v>118</v>
      </c>
      <c r="AI1187" s="1">
        <v>16703238848</v>
      </c>
      <c r="AK1187" s="1" t="s">
        <v>5811</v>
      </c>
      <c r="BC1187" s="1" t="str">
        <f>"43-6014.00"</f>
        <v>43-6014.00</v>
      </c>
      <c r="BD1187" s="1" t="s">
        <v>3652</v>
      </c>
      <c r="BE1187" s="1" t="s">
        <v>13658</v>
      </c>
      <c r="BF1187" s="1" t="s">
        <v>973</v>
      </c>
      <c r="BG1187" s="1">
        <v>1</v>
      </c>
      <c r="BH1187" s="1">
        <v>1</v>
      </c>
      <c r="BI1187" s="2">
        <v>44470</v>
      </c>
      <c r="BJ1187" s="2">
        <v>44834</v>
      </c>
      <c r="BK1187" s="2">
        <v>44470</v>
      </c>
      <c r="BL1187" s="2">
        <v>44834</v>
      </c>
      <c r="BM1187" s="1">
        <v>35</v>
      </c>
      <c r="BN1187" s="1">
        <v>0</v>
      </c>
      <c r="BO1187" s="1">
        <v>7</v>
      </c>
      <c r="BP1187" s="1">
        <v>7</v>
      </c>
      <c r="BQ1187" s="1">
        <v>7</v>
      </c>
      <c r="BR1187" s="1">
        <v>7</v>
      </c>
      <c r="BS1187" s="1">
        <v>7</v>
      </c>
      <c r="BT1187" s="1">
        <v>0</v>
      </c>
      <c r="BU1187" s="1" t="str">
        <f>"9:00 AM"</f>
        <v>9:00 AM</v>
      </c>
      <c r="BV1187" s="1" t="str">
        <f t="shared" si="35"/>
        <v>5:00 PM</v>
      </c>
      <c r="BW1187" s="1" t="s">
        <v>135</v>
      </c>
      <c r="BX1187" s="1">
        <v>0</v>
      </c>
      <c r="BY1187" s="1">
        <v>12</v>
      </c>
      <c r="BZ1187" s="1" t="s">
        <v>112</v>
      </c>
      <c r="CA1187" s="1">
        <v>0</v>
      </c>
      <c r="CB1187" s="1" t="s">
        <v>13659</v>
      </c>
      <c r="CC1187" s="1" t="s">
        <v>5807</v>
      </c>
      <c r="CE1187" s="1" t="s">
        <v>116</v>
      </c>
      <c r="CF1187" s="1" t="s">
        <v>117</v>
      </c>
      <c r="CG1187" s="1">
        <v>96950</v>
      </c>
      <c r="CH1187" s="3">
        <v>10.33</v>
      </c>
      <c r="CI1187" s="3">
        <v>10.33</v>
      </c>
      <c r="CJ1187" s="3">
        <v>15.5</v>
      </c>
      <c r="CK1187" s="3">
        <v>15.5</v>
      </c>
      <c r="CL1187" s="1" t="s">
        <v>137</v>
      </c>
      <c r="CM1187" s="1" t="s">
        <v>138</v>
      </c>
      <c r="CN1187" s="1" t="s">
        <v>139</v>
      </c>
      <c r="CP1187" s="1" t="s">
        <v>112</v>
      </c>
      <c r="CQ1187" s="1" t="s">
        <v>111</v>
      </c>
      <c r="CR1187" s="1" t="s">
        <v>112</v>
      </c>
      <c r="CS1187" s="1" t="s">
        <v>111</v>
      </c>
      <c r="CT1187" s="1" t="s">
        <v>138</v>
      </c>
      <c r="CU1187" s="1" t="s">
        <v>111</v>
      </c>
      <c r="CV1187" s="1" t="s">
        <v>138</v>
      </c>
      <c r="CW1187" s="1" t="s">
        <v>138</v>
      </c>
      <c r="CX1187" s="1">
        <v>16703238848</v>
      </c>
      <c r="CY1187" s="1" t="s">
        <v>5808</v>
      </c>
      <c r="CZ1187" s="1" t="s">
        <v>138</v>
      </c>
      <c r="DA1187" s="1" t="s">
        <v>111</v>
      </c>
      <c r="DB1187" s="1" t="s">
        <v>112</v>
      </c>
    </row>
    <row r="1188" spans="1:111" ht="15.6" customHeight="1" x14ac:dyDescent="0.25">
      <c r="A1188" s="1" t="s">
        <v>13660</v>
      </c>
      <c r="B1188" s="1" t="s">
        <v>238</v>
      </c>
      <c r="C1188" s="2">
        <v>44316.370458680554</v>
      </c>
      <c r="D1188" s="2">
        <v>44354</v>
      </c>
      <c r="E1188" s="1" t="s">
        <v>110</v>
      </c>
      <c r="F1188" s="2">
        <v>44468.833333333336</v>
      </c>
      <c r="G1188" s="1" t="s">
        <v>112</v>
      </c>
      <c r="H1188" s="1" t="s">
        <v>111</v>
      </c>
      <c r="I1188" s="1" t="s">
        <v>112</v>
      </c>
      <c r="J1188" s="1" t="s">
        <v>2648</v>
      </c>
      <c r="K1188" s="1" t="s">
        <v>13661</v>
      </c>
      <c r="L1188" s="1" t="s">
        <v>2650</v>
      </c>
      <c r="M1188" s="1" t="s">
        <v>13662</v>
      </c>
      <c r="N1188" s="1" t="s">
        <v>116</v>
      </c>
      <c r="O1188" s="1" t="s">
        <v>117</v>
      </c>
      <c r="P1188" s="9">
        <v>96950</v>
      </c>
      <c r="Q1188" s="1" t="s">
        <v>118</v>
      </c>
      <c r="S1188" s="1">
        <v>16704836668</v>
      </c>
      <c r="U1188" s="1">
        <v>81219</v>
      </c>
      <c r="V1188" s="1" t="s">
        <v>119</v>
      </c>
      <c r="X1188" s="1" t="s">
        <v>243</v>
      </c>
      <c r="Y1188" s="1" t="s">
        <v>2652</v>
      </c>
      <c r="AA1188" s="1" t="s">
        <v>245</v>
      </c>
      <c r="AB1188" s="1" t="s">
        <v>2651</v>
      </c>
      <c r="AC1188" s="1" t="s">
        <v>7795</v>
      </c>
      <c r="AD1188" s="1" t="s">
        <v>116</v>
      </c>
      <c r="AE1188" s="1" t="s">
        <v>117</v>
      </c>
      <c r="AF1188" s="9">
        <v>96950</v>
      </c>
      <c r="AG1188" s="1" t="s">
        <v>118</v>
      </c>
      <c r="AI1188" s="1">
        <v>16704836668</v>
      </c>
      <c r="AK1188" s="1" t="s">
        <v>575</v>
      </c>
      <c r="BC1188" s="1" t="str">
        <f>"39-5012.00"</f>
        <v>39-5012.00</v>
      </c>
      <c r="BD1188" s="1" t="s">
        <v>1831</v>
      </c>
      <c r="BE1188" s="1" t="s">
        <v>13663</v>
      </c>
      <c r="BF1188" s="1" t="s">
        <v>2053</v>
      </c>
      <c r="BG1188" s="1">
        <v>3</v>
      </c>
      <c r="BH1188" s="1">
        <v>3</v>
      </c>
      <c r="BI1188" s="2">
        <v>44470</v>
      </c>
      <c r="BJ1188" s="2">
        <v>44834</v>
      </c>
      <c r="BK1188" s="2">
        <v>44470</v>
      </c>
      <c r="BL1188" s="2">
        <v>44834</v>
      </c>
      <c r="BM1188" s="1">
        <v>35</v>
      </c>
      <c r="BN1188" s="1">
        <v>0</v>
      </c>
      <c r="BO1188" s="1">
        <v>7</v>
      </c>
      <c r="BP1188" s="1">
        <v>7</v>
      </c>
      <c r="BQ1188" s="1">
        <v>7</v>
      </c>
      <c r="BR1188" s="1">
        <v>7</v>
      </c>
      <c r="BS1188" s="1">
        <v>7</v>
      </c>
      <c r="BT1188" s="1">
        <v>0</v>
      </c>
      <c r="BU1188" s="1" t="str">
        <f>"9:00 AM"</f>
        <v>9:00 AM</v>
      </c>
      <c r="BV1188" s="1" t="str">
        <f t="shared" si="35"/>
        <v>5:00 PM</v>
      </c>
      <c r="BW1188" s="1" t="s">
        <v>135</v>
      </c>
      <c r="BX1188" s="1">
        <v>0</v>
      </c>
      <c r="BY1188" s="1">
        <v>12</v>
      </c>
      <c r="BZ1188" s="1" t="s">
        <v>112</v>
      </c>
      <c r="CA1188" s="1">
        <v>0</v>
      </c>
      <c r="CB1188" s="1" t="s">
        <v>13664</v>
      </c>
      <c r="CC1188" s="1" t="s">
        <v>2650</v>
      </c>
      <c r="CD1188" s="1" t="s">
        <v>2651</v>
      </c>
      <c r="CE1188" s="1" t="s">
        <v>116</v>
      </c>
      <c r="CF1188" s="1" t="s">
        <v>117</v>
      </c>
      <c r="CG1188" s="1">
        <v>96950</v>
      </c>
      <c r="CH1188" s="3">
        <v>8.08</v>
      </c>
      <c r="CI1188" s="3">
        <v>8.08</v>
      </c>
      <c r="CJ1188" s="3">
        <v>12.12</v>
      </c>
      <c r="CK1188" s="3">
        <v>12.12</v>
      </c>
      <c r="CL1188" s="1" t="s">
        <v>137</v>
      </c>
      <c r="CM1188" s="1" t="s">
        <v>781</v>
      </c>
      <c r="CN1188" s="1" t="s">
        <v>139</v>
      </c>
      <c r="CP1188" s="1" t="s">
        <v>112</v>
      </c>
      <c r="CQ1188" s="1" t="s">
        <v>111</v>
      </c>
      <c r="CR1188" s="1" t="s">
        <v>111</v>
      </c>
      <c r="CS1188" s="1" t="s">
        <v>111</v>
      </c>
      <c r="CT1188" s="1" t="s">
        <v>138</v>
      </c>
      <c r="CU1188" s="1" t="s">
        <v>111</v>
      </c>
      <c r="CV1188" s="1" t="s">
        <v>138</v>
      </c>
      <c r="CW1188" s="1" t="s">
        <v>583</v>
      </c>
      <c r="CX1188" s="1">
        <v>16707837461</v>
      </c>
      <c r="CY1188" s="1" t="s">
        <v>575</v>
      </c>
      <c r="CZ1188" s="1" t="s">
        <v>428</v>
      </c>
      <c r="DA1188" s="1" t="s">
        <v>111</v>
      </c>
      <c r="DB1188" s="1" t="s">
        <v>112</v>
      </c>
    </row>
    <row r="1189" spans="1:111" ht="15.6" customHeight="1" x14ac:dyDescent="0.25">
      <c r="A1189" s="1" t="s">
        <v>13665</v>
      </c>
      <c r="B1189" s="1" t="s">
        <v>238</v>
      </c>
      <c r="C1189" s="2">
        <v>44332.997044097225</v>
      </c>
      <c r="D1189" s="2">
        <v>44370</v>
      </c>
      <c r="E1189" s="1" t="s">
        <v>110</v>
      </c>
      <c r="F1189" s="2">
        <v>44468.833333333336</v>
      </c>
      <c r="G1189" s="1" t="s">
        <v>112</v>
      </c>
      <c r="H1189" s="1" t="s">
        <v>112</v>
      </c>
      <c r="I1189" s="1" t="s">
        <v>112</v>
      </c>
      <c r="J1189" s="1" t="s">
        <v>13666</v>
      </c>
      <c r="K1189" s="1" t="s">
        <v>13667</v>
      </c>
      <c r="L1189" s="1" t="s">
        <v>13668</v>
      </c>
      <c r="M1189" s="1" t="s">
        <v>6662</v>
      </c>
      <c r="N1189" s="1" t="s">
        <v>116</v>
      </c>
      <c r="O1189" s="1" t="s">
        <v>117</v>
      </c>
      <c r="P1189" s="9">
        <v>96950</v>
      </c>
      <c r="Q1189" s="1" t="s">
        <v>118</v>
      </c>
      <c r="R1189" s="1" t="s">
        <v>138</v>
      </c>
      <c r="S1189" s="1">
        <v>16702348383</v>
      </c>
      <c r="T1189" s="1">
        <v>0</v>
      </c>
      <c r="U1189" s="1">
        <v>45439</v>
      </c>
      <c r="V1189" s="1" t="s">
        <v>119</v>
      </c>
      <c r="X1189" s="1" t="s">
        <v>459</v>
      </c>
      <c r="Y1189" s="1" t="s">
        <v>460</v>
      </c>
      <c r="Z1189" s="1" t="s">
        <v>202</v>
      </c>
      <c r="AA1189" s="1" t="s">
        <v>461</v>
      </c>
      <c r="AB1189" s="1" t="s">
        <v>458</v>
      </c>
      <c r="AC1189" s="1" t="s">
        <v>13669</v>
      </c>
      <c r="AD1189" s="1" t="s">
        <v>116</v>
      </c>
      <c r="AE1189" s="1" t="s">
        <v>117</v>
      </c>
      <c r="AF1189" s="9">
        <v>96950</v>
      </c>
      <c r="AG1189" s="1" t="s">
        <v>118</v>
      </c>
      <c r="AH1189" s="1" t="s">
        <v>138</v>
      </c>
      <c r="AI1189" s="1">
        <v>16702348383</v>
      </c>
      <c r="AJ1189" s="1">
        <v>0</v>
      </c>
      <c r="AK1189" s="1" t="s">
        <v>462</v>
      </c>
      <c r="BC1189" s="1" t="str">
        <f>"11-2022.00"</f>
        <v>11-2022.00</v>
      </c>
      <c r="BD1189" s="1" t="s">
        <v>1013</v>
      </c>
      <c r="BE1189" s="1" t="s">
        <v>13670</v>
      </c>
      <c r="BF1189" s="1" t="s">
        <v>1015</v>
      </c>
      <c r="BG1189" s="1">
        <v>1</v>
      </c>
      <c r="BH1189" s="1">
        <v>1</v>
      </c>
      <c r="BI1189" s="2">
        <v>44470</v>
      </c>
      <c r="BJ1189" s="2">
        <v>44834</v>
      </c>
      <c r="BK1189" s="2">
        <v>44470</v>
      </c>
      <c r="BL1189" s="2">
        <v>44834</v>
      </c>
      <c r="BM1189" s="1">
        <v>40</v>
      </c>
      <c r="BN1189" s="1">
        <v>0</v>
      </c>
      <c r="BO1189" s="1">
        <v>8</v>
      </c>
      <c r="BP1189" s="1">
        <v>8</v>
      </c>
      <c r="BQ1189" s="1">
        <v>8</v>
      </c>
      <c r="BR1189" s="1">
        <v>8</v>
      </c>
      <c r="BS1189" s="1">
        <v>8</v>
      </c>
      <c r="BT1189" s="1">
        <v>0</v>
      </c>
      <c r="BU1189" s="1" t="str">
        <f>"8:00 AM"</f>
        <v>8:00 AM</v>
      </c>
      <c r="BV1189" s="1" t="str">
        <f t="shared" si="35"/>
        <v>5:00 PM</v>
      </c>
      <c r="BW1189" s="1" t="s">
        <v>392</v>
      </c>
      <c r="BX1189" s="1">
        <v>0</v>
      </c>
      <c r="BY1189" s="1">
        <v>24</v>
      </c>
      <c r="BZ1189" s="1" t="s">
        <v>112</v>
      </c>
      <c r="CB1189" s="1" t="s">
        <v>13671</v>
      </c>
      <c r="CC1189" s="1" t="s">
        <v>13672</v>
      </c>
      <c r="CD1189" s="1" t="s">
        <v>6662</v>
      </c>
      <c r="CE1189" s="1" t="s">
        <v>116</v>
      </c>
      <c r="CF1189" s="1" t="s">
        <v>117</v>
      </c>
      <c r="CG1189" s="1">
        <v>96950</v>
      </c>
      <c r="CH1189" s="3">
        <v>15.24</v>
      </c>
      <c r="CI1189" s="3">
        <v>15.24</v>
      </c>
      <c r="CJ1189" s="3">
        <v>22.86</v>
      </c>
      <c r="CK1189" s="3">
        <v>22.86</v>
      </c>
      <c r="CL1189" s="1" t="s">
        <v>137</v>
      </c>
      <c r="CM1189" s="1" t="s">
        <v>138</v>
      </c>
      <c r="CN1189" s="1" t="s">
        <v>139</v>
      </c>
      <c r="CP1189" s="1" t="s">
        <v>112</v>
      </c>
      <c r="CQ1189" s="1" t="s">
        <v>111</v>
      </c>
      <c r="CR1189" s="1" t="s">
        <v>112</v>
      </c>
      <c r="CS1189" s="1" t="s">
        <v>111</v>
      </c>
      <c r="CT1189" s="1" t="s">
        <v>138</v>
      </c>
      <c r="CU1189" s="1" t="s">
        <v>111</v>
      </c>
      <c r="CV1189" s="1" t="s">
        <v>138</v>
      </c>
      <c r="CW1189" s="1" t="s">
        <v>138</v>
      </c>
      <c r="CX1189" s="1">
        <v>16702348383</v>
      </c>
      <c r="CY1189" s="1" t="s">
        <v>13673</v>
      </c>
      <c r="CZ1189" s="1" t="s">
        <v>138</v>
      </c>
      <c r="DA1189" s="1" t="s">
        <v>111</v>
      </c>
      <c r="DB1189" s="1" t="s">
        <v>112</v>
      </c>
      <c r="DC1189" s="1" t="s">
        <v>459</v>
      </c>
      <c r="DD1189" s="1" t="s">
        <v>13674</v>
      </c>
      <c r="DE1189" s="1" t="s">
        <v>202</v>
      </c>
      <c r="DF1189" s="1" t="s">
        <v>13675</v>
      </c>
      <c r="DG1189" s="1" t="s">
        <v>13673</v>
      </c>
    </row>
    <row r="1190" spans="1:111" ht="15.6" customHeight="1" x14ac:dyDescent="0.25">
      <c r="A1190" s="1" t="s">
        <v>13676</v>
      </c>
      <c r="B1190" s="1" t="s">
        <v>238</v>
      </c>
      <c r="C1190" s="2">
        <v>44328.316678819443</v>
      </c>
      <c r="D1190" s="2">
        <v>44363</v>
      </c>
      <c r="E1190" s="1" t="s">
        <v>110</v>
      </c>
      <c r="F1190" s="2">
        <v>44478.833333333336</v>
      </c>
      <c r="G1190" s="1" t="s">
        <v>111</v>
      </c>
      <c r="H1190" s="1" t="s">
        <v>112</v>
      </c>
      <c r="I1190" s="1" t="s">
        <v>112</v>
      </c>
      <c r="J1190" s="1" t="s">
        <v>1563</v>
      </c>
      <c r="L1190" s="1" t="s">
        <v>1565</v>
      </c>
      <c r="N1190" s="1" t="s">
        <v>167</v>
      </c>
      <c r="O1190" s="1" t="s">
        <v>117</v>
      </c>
      <c r="P1190" s="9">
        <v>96950</v>
      </c>
      <c r="Q1190" s="1" t="s">
        <v>118</v>
      </c>
      <c r="S1190" s="1">
        <v>16702875139</v>
      </c>
      <c r="U1190" s="1">
        <v>561410</v>
      </c>
      <c r="V1190" s="1" t="s">
        <v>119</v>
      </c>
      <c r="X1190" s="1" t="s">
        <v>1566</v>
      </c>
      <c r="Y1190" s="1" t="s">
        <v>1567</v>
      </c>
      <c r="AA1190" s="1" t="s">
        <v>1568</v>
      </c>
      <c r="AB1190" s="1" t="s">
        <v>1565</v>
      </c>
      <c r="AC1190" s="1" t="s">
        <v>1569</v>
      </c>
      <c r="AD1190" s="1" t="s">
        <v>167</v>
      </c>
      <c r="AE1190" s="1" t="s">
        <v>117</v>
      </c>
      <c r="AF1190" s="9">
        <v>96950</v>
      </c>
      <c r="AG1190" s="1" t="s">
        <v>118</v>
      </c>
      <c r="AI1190" s="1">
        <v>16702875139</v>
      </c>
      <c r="AK1190" s="1" t="s">
        <v>1570</v>
      </c>
      <c r="BC1190" s="1" t="str">
        <f>"43-3031.00"</f>
        <v>43-3031.00</v>
      </c>
      <c r="BD1190" s="1" t="s">
        <v>389</v>
      </c>
      <c r="BE1190" s="1" t="s">
        <v>13677</v>
      </c>
      <c r="BF1190" s="1" t="s">
        <v>13678</v>
      </c>
      <c r="BG1190" s="1">
        <v>1</v>
      </c>
      <c r="BH1190" s="1">
        <v>1</v>
      </c>
      <c r="BI1190" s="2">
        <v>44480</v>
      </c>
      <c r="BJ1190" s="2">
        <v>45575</v>
      </c>
      <c r="BK1190" s="2">
        <v>44480</v>
      </c>
      <c r="BL1190" s="2">
        <v>45575</v>
      </c>
      <c r="BM1190" s="1">
        <v>35</v>
      </c>
      <c r="BN1190" s="1">
        <v>0</v>
      </c>
      <c r="BO1190" s="1">
        <v>7</v>
      </c>
      <c r="BP1190" s="1">
        <v>7</v>
      </c>
      <c r="BQ1190" s="1">
        <v>7</v>
      </c>
      <c r="BR1190" s="1">
        <v>7</v>
      </c>
      <c r="BS1190" s="1">
        <v>7</v>
      </c>
      <c r="BT1190" s="1">
        <v>0</v>
      </c>
      <c r="BU1190" s="1" t="str">
        <f>"9:00 AM"</f>
        <v>9:00 AM</v>
      </c>
      <c r="BV1190" s="1" t="str">
        <f>"4:00 PM"</f>
        <v>4:00 PM</v>
      </c>
      <c r="BW1190" s="1" t="s">
        <v>135</v>
      </c>
      <c r="BX1190" s="1">
        <v>0</v>
      </c>
      <c r="BY1190" s="1">
        <v>12</v>
      </c>
      <c r="BZ1190" s="1" t="s">
        <v>112</v>
      </c>
      <c r="CB1190" s="1" t="s">
        <v>13679</v>
      </c>
      <c r="CC1190" s="1" t="s">
        <v>1569</v>
      </c>
      <c r="CD1190" s="1" t="s">
        <v>1565</v>
      </c>
      <c r="CE1190" s="1" t="s">
        <v>167</v>
      </c>
      <c r="CF1190" s="1" t="s">
        <v>117</v>
      </c>
      <c r="CG1190" s="1">
        <v>96950</v>
      </c>
      <c r="CH1190" s="3">
        <v>13.9</v>
      </c>
      <c r="CI1190" s="3">
        <v>13.9</v>
      </c>
      <c r="CJ1190" s="3">
        <v>20.85</v>
      </c>
      <c r="CK1190" s="3">
        <v>20.85</v>
      </c>
      <c r="CL1190" s="1" t="s">
        <v>137</v>
      </c>
      <c r="CM1190" s="1" t="s">
        <v>230</v>
      </c>
      <c r="CN1190" s="1" t="s">
        <v>139</v>
      </c>
      <c r="CP1190" s="1" t="s">
        <v>112</v>
      </c>
      <c r="CQ1190" s="1" t="s">
        <v>111</v>
      </c>
      <c r="CR1190" s="1" t="s">
        <v>112</v>
      </c>
      <c r="CS1190" s="1" t="s">
        <v>111</v>
      </c>
      <c r="CT1190" s="1" t="s">
        <v>138</v>
      </c>
      <c r="CU1190" s="1" t="s">
        <v>111</v>
      </c>
      <c r="CV1190" s="1" t="s">
        <v>138</v>
      </c>
      <c r="CW1190" s="1" t="s">
        <v>3812</v>
      </c>
      <c r="CX1190" s="1">
        <v>16702875139</v>
      </c>
      <c r="CY1190" s="1" t="s">
        <v>1570</v>
      </c>
      <c r="CZ1190" s="1" t="s">
        <v>230</v>
      </c>
      <c r="DA1190" s="1" t="s">
        <v>111</v>
      </c>
      <c r="DB1190" s="1" t="s">
        <v>112</v>
      </c>
    </row>
    <row r="1191" spans="1:111" ht="15.6" customHeight="1" x14ac:dyDescent="0.25">
      <c r="A1191" s="1" t="s">
        <v>13680</v>
      </c>
      <c r="B1191" s="1" t="s">
        <v>238</v>
      </c>
      <c r="C1191" s="2">
        <v>44308.32385763889</v>
      </c>
      <c r="D1191" s="2">
        <v>44349</v>
      </c>
      <c r="E1191" s="1" t="s">
        <v>110</v>
      </c>
      <c r="F1191" s="2">
        <v>44468.833333333336</v>
      </c>
      <c r="G1191" s="1" t="s">
        <v>111</v>
      </c>
      <c r="H1191" s="1" t="s">
        <v>112</v>
      </c>
      <c r="I1191" s="1" t="s">
        <v>112</v>
      </c>
      <c r="J1191" s="1" t="s">
        <v>2758</v>
      </c>
      <c r="K1191" s="1" t="s">
        <v>1979</v>
      </c>
      <c r="L1191" s="1" t="s">
        <v>941</v>
      </c>
      <c r="M1191" s="1" t="s">
        <v>942</v>
      </c>
      <c r="N1191" s="1" t="s">
        <v>116</v>
      </c>
      <c r="O1191" s="1" t="s">
        <v>117</v>
      </c>
      <c r="P1191" s="9">
        <v>96950</v>
      </c>
      <c r="Q1191" s="1" t="s">
        <v>118</v>
      </c>
      <c r="S1191" s="1">
        <v>16702352883</v>
      </c>
      <c r="U1191" s="1">
        <v>561320</v>
      </c>
      <c r="V1191" s="1" t="s">
        <v>119</v>
      </c>
      <c r="X1191" s="1" t="s">
        <v>943</v>
      </c>
      <c r="Y1191" s="1" t="s">
        <v>944</v>
      </c>
      <c r="Z1191" s="1" t="s">
        <v>943</v>
      </c>
      <c r="AA1191" s="1" t="s">
        <v>373</v>
      </c>
      <c r="AB1191" s="1" t="s">
        <v>941</v>
      </c>
      <c r="AC1191" s="1" t="s">
        <v>942</v>
      </c>
      <c r="AD1191" s="1" t="s">
        <v>116</v>
      </c>
      <c r="AE1191" s="1" t="s">
        <v>117</v>
      </c>
      <c r="AF1191" s="9">
        <v>96950</v>
      </c>
      <c r="AG1191" s="1" t="s">
        <v>118</v>
      </c>
      <c r="AI1191" s="1">
        <v>16702352883</v>
      </c>
      <c r="AK1191" s="1" t="s">
        <v>530</v>
      </c>
      <c r="BC1191" s="1" t="str">
        <f>"37-2011.00"</f>
        <v>37-2011.00</v>
      </c>
      <c r="BD1191" s="1" t="s">
        <v>676</v>
      </c>
      <c r="BE1191" s="1" t="s">
        <v>9656</v>
      </c>
      <c r="BF1191" s="1" t="s">
        <v>9657</v>
      </c>
      <c r="BG1191" s="1">
        <v>5</v>
      </c>
      <c r="BH1191" s="1">
        <v>5</v>
      </c>
      <c r="BI1191" s="2">
        <v>44470</v>
      </c>
      <c r="BJ1191" s="2">
        <v>45565</v>
      </c>
      <c r="BK1191" s="2">
        <v>44470</v>
      </c>
      <c r="BL1191" s="2">
        <v>45565</v>
      </c>
      <c r="BM1191" s="1">
        <v>35</v>
      </c>
      <c r="BN1191" s="1">
        <v>0</v>
      </c>
      <c r="BO1191" s="1">
        <v>7</v>
      </c>
      <c r="BP1191" s="1">
        <v>7</v>
      </c>
      <c r="BQ1191" s="1">
        <v>7</v>
      </c>
      <c r="BR1191" s="1">
        <v>7</v>
      </c>
      <c r="BS1191" s="1">
        <v>7</v>
      </c>
      <c r="BT1191" s="1">
        <v>0</v>
      </c>
      <c r="BU1191" s="1" t="str">
        <f>"8:00 AM"</f>
        <v>8:00 AM</v>
      </c>
      <c r="BV1191" s="1" t="str">
        <f>"4:00 PM"</f>
        <v>4:00 PM</v>
      </c>
      <c r="BW1191" s="1" t="s">
        <v>135</v>
      </c>
      <c r="BX1191" s="1">
        <v>3</v>
      </c>
      <c r="BY1191" s="1">
        <v>3</v>
      </c>
      <c r="BZ1191" s="1" t="s">
        <v>112</v>
      </c>
      <c r="CA1191" s="1">
        <v>0</v>
      </c>
      <c r="CB1191" s="4" t="s">
        <v>9658</v>
      </c>
      <c r="CC1191" s="1" t="s">
        <v>941</v>
      </c>
      <c r="CD1191" s="1" t="s">
        <v>942</v>
      </c>
      <c r="CE1191" s="1" t="s">
        <v>116</v>
      </c>
      <c r="CF1191" s="1" t="s">
        <v>117</v>
      </c>
      <c r="CG1191" s="1">
        <v>96950</v>
      </c>
      <c r="CH1191" s="3">
        <v>8.0500000000000007</v>
      </c>
      <c r="CI1191" s="3">
        <v>8.5</v>
      </c>
      <c r="CJ1191" s="3">
        <v>12.08</v>
      </c>
      <c r="CK1191" s="3">
        <v>12.75</v>
      </c>
      <c r="CL1191" s="1" t="s">
        <v>137</v>
      </c>
      <c r="CM1191" s="1" t="s">
        <v>138</v>
      </c>
      <c r="CN1191" s="1" t="s">
        <v>139</v>
      </c>
      <c r="CP1191" s="1" t="s">
        <v>112</v>
      </c>
      <c r="CQ1191" s="1" t="s">
        <v>111</v>
      </c>
      <c r="CR1191" s="1" t="s">
        <v>112</v>
      </c>
      <c r="CS1191" s="1" t="s">
        <v>111</v>
      </c>
      <c r="CT1191" s="1" t="s">
        <v>111</v>
      </c>
      <c r="CU1191" s="1" t="s">
        <v>111</v>
      </c>
      <c r="CV1191" s="1" t="s">
        <v>138</v>
      </c>
      <c r="CW1191" s="1" t="s">
        <v>138</v>
      </c>
      <c r="CX1191" s="1">
        <v>16702352883</v>
      </c>
      <c r="CY1191" s="1" t="s">
        <v>530</v>
      </c>
      <c r="CZ1191" s="1" t="s">
        <v>138</v>
      </c>
      <c r="DA1191" s="1" t="s">
        <v>111</v>
      </c>
      <c r="DB1191" s="1" t="s">
        <v>112</v>
      </c>
    </row>
    <row r="1192" spans="1:111" ht="15.6" customHeight="1" x14ac:dyDescent="0.25">
      <c r="A1192" s="1" t="s">
        <v>13684</v>
      </c>
      <c r="B1192" s="1" t="s">
        <v>238</v>
      </c>
      <c r="C1192" s="2">
        <v>44321.335286458336</v>
      </c>
      <c r="D1192" s="2">
        <v>44351</v>
      </c>
      <c r="E1192" s="1" t="s">
        <v>110</v>
      </c>
      <c r="F1192" s="2">
        <v>44468.833333333336</v>
      </c>
      <c r="G1192" s="1" t="s">
        <v>112</v>
      </c>
      <c r="H1192" s="1" t="s">
        <v>112</v>
      </c>
      <c r="I1192" s="1" t="s">
        <v>112</v>
      </c>
      <c r="J1192" s="1" t="s">
        <v>1073</v>
      </c>
      <c r="K1192" s="1" t="s">
        <v>1074</v>
      </c>
      <c r="L1192" s="1" t="s">
        <v>1075</v>
      </c>
      <c r="M1192" s="1" t="s">
        <v>138</v>
      </c>
      <c r="N1192" s="1" t="s">
        <v>116</v>
      </c>
      <c r="O1192" s="1" t="s">
        <v>117</v>
      </c>
      <c r="P1192" s="9">
        <v>96950</v>
      </c>
      <c r="Q1192" s="1" t="s">
        <v>118</v>
      </c>
      <c r="R1192" s="1" t="s">
        <v>242</v>
      </c>
      <c r="S1192" s="1">
        <v>16707838846</v>
      </c>
      <c r="U1192" s="1">
        <v>72251</v>
      </c>
      <c r="V1192" s="1" t="s">
        <v>119</v>
      </c>
      <c r="X1192" s="1" t="s">
        <v>1076</v>
      </c>
      <c r="Y1192" s="1" t="s">
        <v>1077</v>
      </c>
      <c r="AA1192" s="1" t="s">
        <v>245</v>
      </c>
      <c r="AB1192" s="1" t="s">
        <v>1075</v>
      </c>
      <c r="AC1192" s="1" t="s">
        <v>138</v>
      </c>
      <c r="AD1192" s="1" t="s">
        <v>116</v>
      </c>
      <c r="AE1192" s="1" t="s">
        <v>117</v>
      </c>
      <c r="AF1192" s="9">
        <v>96950</v>
      </c>
      <c r="AG1192" s="1" t="s">
        <v>118</v>
      </c>
      <c r="AH1192" s="1" t="s">
        <v>242</v>
      </c>
      <c r="AI1192" s="1">
        <v>16707838846</v>
      </c>
      <c r="AK1192" s="1" t="s">
        <v>1078</v>
      </c>
      <c r="BC1192" s="1" t="str">
        <f>"35-2014.00"</f>
        <v>35-2014.00</v>
      </c>
      <c r="BD1192" s="1" t="s">
        <v>152</v>
      </c>
      <c r="BE1192" s="1" t="s">
        <v>13685</v>
      </c>
      <c r="BF1192" s="1" t="s">
        <v>154</v>
      </c>
      <c r="BG1192" s="1">
        <v>4</v>
      </c>
      <c r="BH1192" s="1">
        <v>4</v>
      </c>
      <c r="BI1192" s="2">
        <v>44470</v>
      </c>
      <c r="BJ1192" s="2">
        <v>44834</v>
      </c>
      <c r="BK1192" s="2">
        <v>44470</v>
      </c>
      <c r="BL1192" s="2">
        <v>44834</v>
      </c>
      <c r="BM1192" s="1">
        <v>35</v>
      </c>
      <c r="BN1192" s="1">
        <v>0</v>
      </c>
      <c r="BO1192" s="1">
        <v>7</v>
      </c>
      <c r="BP1192" s="1">
        <v>7</v>
      </c>
      <c r="BQ1192" s="1">
        <v>7</v>
      </c>
      <c r="BR1192" s="1">
        <v>7</v>
      </c>
      <c r="BS1192" s="1">
        <v>7</v>
      </c>
      <c r="BT1192" s="1">
        <v>0</v>
      </c>
      <c r="BU1192" s="1" t="str">
        <f>"11:00 AM"</f>
        <v>11:00 AM</v>
      </c>
      <c r="BV1192" s="1" t="str">
        <f>"9:00 PM"</f>
        <v>9:00 PM</v>
      </c>
      <c r="BW1192" s="1" t="s">
        <v>135</v>
      </c>
      <c r="BX1192" s="1">
        <v>0</v>
      </c>
      <c r="BY1192" s="1">
        <v>12</v>
      </c>
      <c r="BZ1192" s="1" t="s">
        <v>112</v>
      </c>
      <c r="CB1192" s="4" t="s">
        <v>13686</v>
      </c>
      <c r="CC1192" s="1" t="s">
        <v>1075</v>
      </c>
      <c r="CD1192" s="1" t="s">
        <v>138</v>
      </c>
      <c r="CE1192" s="1" t="s">
        <v>116</v>
      </c>
      <c r="CF1192" s="1" t="s">
        <v>117</v>
      </c>
      <c r="CG1192" s="1">
        <v>96950</v>
      </c>
      <c r="CH1192" s="3">
        <v>8.68</v>
      </c>
      <c r="CI1192" s="3">
        <v>8.68</v>
      </c>
      <c r="CJ1192" s="3">
        <v>13.02</v>
      </c>
      <c r="CK1192" s="3">
        <v>13.02</v>
      </c>
      <c r="CL1192" s="1" t="s">
        <v>137</v>
      </c>
      <c r="CM1192" s="1" t="s">
        <v>13687</v>
      </c>
      <c r="CN1192" s="1" t="s">
        <v>139</v>
      </c>
      <c r="CP1192" s="1" t="s">
        <v>112</v>
      </c>
      <c r="CQ1192" s="1" t="s">
        <v>111</v>
      </c>
      <c r="CR1192" s="1" t="s">
        <v>112</v>
      </c>
      <c r="CS1192" s="1" t="s">
        <v>111</v>
      </c>
      <c r="CT1192" s="1" t="s">
        <v>138</v>
      </c>
      <c r="CU1192" s="1" t="s">
        <v>111</v>
      </c>
      <c r="CV1192" s="1" t="s">
        <v>138</v>
      </c>
      <c r="CW1192" s="1" t="s">
        <v>13688</v>
      </c>
      <c r="CX1192" s="1">
        <v>16707838846</v>
      </c>
      <c r="CY1192" s="1" t="s">
        <v>1084</v>
      </c>
      <c r="CZ1192" s="1" t="s">
        <v>138</v>
      </c>
      <c r="DA1192" s="1" t="s">
        <v>111</v>
      </c>
      <c r="DB1192" s="1" t="s">
        <v>112</v>
      </c>
    </row>
    <row r="1193" spans="1:111" ht="15.6" customHeight="1" x14ac:dyDescent="0.25">
      <c r="A1193" s="1" t="s">
        <v>13692</v>
      </c>
      <c r="B1193" s="1" t="s">
        <v>238</v>
      </c>
      <c r="C1193" s="2">
        <v>44319.092032986111</v>
      </c>
      <c r="D1193" s="2">
        <v>44362</v>
      </c>
      <c r="E1193" s="1" t="s">
        <v>110</v>
      </c>
      <c r="F1193" s="2">
        <v>44468.833333333336</v>
      </c>
      <c r="G1193" s="1" t="s">
        <v>111</v>
      </c>
      <c r="H1193" s="1" t="s">
        <v>112</v>
      </c>
      <c r="I1193" s="1" t="s">
        <v>112</v>
      </c>
      <c r="J1193" s="1" t="s">
        <v>8873</v>
      </c>
      <c r="L1193" s="1" t="s">
        <v>13693</v>
      </c>
      <c r="N1193" s="1" t="s">
        <v>116</v>
      </c>
      <c r="O1193" s="1" t="s">
        <v>117</v>
      </c>
      <c r="P1193" s="9">
        <v>96950</v>
      </c>
      <c r="Q1193" s="1" t="s">
        <v>118</v>
      </c>
      <c r="S1193" s="1">
        <v>16702342362</v>
      </c>
      <c r="U1193" s="1">
        <v>541330</v>
      </c>
      <c r="V1193" s="1" t="s">
        <v>119</v>
      </c>
      <c r="X1193" s="1" t="s">
        <v>8875</v>
      </c>
      <c r="Y1193" s="1" t="s">
        <v>8876</v>
      </c>
      <c r="Z1193" s="1" t="s">
        <v>721</v>
      </c>
      <c r="AA1193" s="1" t="s">
        <v>245</v>
      </c>
      <c r="AB1193" s="1" t="s">
        <v>8877</v>
      </c>
      <c r="AC1193" s="1" t="s">
        <v>8878</v>
      </c>
      <c r="AD1193" s="1" t="s">
        <v>116</v>
      </c>
      <c r="AE1193" s="1" t="s">
        <v>117</v>
      </c>
      <c r="AF1193" s="9">
        <v>96950</v>
      </c>
      <c r="AG1193" s="1" t="s">
        <v>118</v>
      </c>
      <c r="AI1193" s="1">
        <v>16702342362</v>
      </c>
      <c r="AK1193" s="1" t="s">
        <v>8879</v>
      </c>
      <c r="AL1193" s="1" t="s">
        <v>653</v>
      </c>
      <c r="AM1193" s="1" t="s">
        <v>1614</v>
      </c>
      <c r="AN1193" s="1" t="s">
        <v>3351</v>
      </c>
      <c r="AO1193" s="1" t="s">
        <v>1801</v>
      </c>
      <c r="AP1193" s="1" t="s">
        <v>6217</v>
      </c>
      <c r="AQ1193" s="1" t="s">
        <v>6218</v>
      </c>
      <c r="AR1193" s="1" t="s">
        <v>8884</v>
      </c>
      <c r="AS1193" s="1" t="s">
        <v>691</v>
      </c>
      <c r="AT1193" s="9">
        <v>96910</v>
      </c>
      <c r="AU1193" s="1" t="s">
        <v>118</v>
      </c>
      <c r="AW1193" s="1">
        <v>16714779084</v>
      </c>
      <c r="AY1193" s="1" t="s">
        <v>8885</v>
      </c>
      <c r="AZ1193" s="1" t="s">
        <v>6221</v>
      </c>
      <c r="BA1193" s="1" t="s">
        <v>691</v>
      </c>
      <c r="BB1193" s="1" t="s">
        <v>8886</v>
      </c>
      <c r="BC1193" s="1" t="str">
        <f>"17-3011.02"</f>
        <v>17-3011.02</v>
      </c>
      <c r="BD1193" s="1" t="s">
        <v>13694</v>
      </c>
      <c r="BE1193" s="1" t="s">
        <v>13695</v>
      </c>
      <c r="BF1193" s="1" t="s">
        <v>13696</v>
      </c>
      <c r="BG1193" s="1">
        <v>1</v>
      </c>
      <c r="BH1193" s="1">
        <v>1</v>
      </c>
      <c r="BI1193" s="2">
        <v>44470</v>
      </c>
      <c r="BJ1193" s="2">
        <v>45565</v>
      </c>
      <c r="BK1193" s="2">
        <v>44470</v>
      </c>
      <c r="BL1193" s="2">
        <v>45565</v>
      </c>
      <c r="BM1193" s="1">
        <v>35</v>
      </c>
      <c r="BN1193" s="1">
        <v>0</v>
      </c>
      <c r="BO1193" s="1">
        <v>7</v>
      </c>
      <c r="BP1193" s="1">
        <v>7</v>
      </c>
      <c r="BQ1193" s="1">
        <v>7</v>
      </c>
      <c r="BR1193" s="1">
        <v>7</v>
      </c>
      <c r="BS1193" s="1">
        <v>7</v>
      </c>
      <c r="BT1193" s="1">
        <v>0</v>
      </c>
      <c r="BU1193" s="1" t="str">
        <f>"9:00 AM"</f>
        <v>9:00 AM</v>
      </c>
      <c r="BV1193" s="1" t="str">
        <f t="shared" ref="BV1193:BV1199" si="36">"5:00 PM"</f>
        <v>5:00 PM</v>
      </c>
      <c r="BW1193" s="1" t="s">
        <v>135</v>
      </c>
      <c r="BX1193" s="1">
        <v>0</v>
      </c>
      <c r="BY1193" s="1">
        <v>24</v>
      </c>
      <c r="BZ1193" s="1" t="s">
        <v>112</v>
      </c>
      <c r="CA1193" s="1">
        <v>0</v>
      </c>
      <c r="CB1193" s="4" t="s">
        <v>13697</v>
      </c>
      <c r="CC1193" s="1" t="s">
        <v>13698</v>
      </c>
      <c r="CD1193" s="1" t="s">
        <v>5024</v>
      </c>
      <c r="CE1193" s="1" t="s">
        <v>116</v>
      </c>
      <c r="CF1193" s="1" t="s">
        <v>117</v>
      </c>
      <c r="CG1193" s="1">
        <v>96950</v>
      </c>
      <c r="CH1193" s="3">
        <v>15.86</v>
      </c>
      <c r="CI1193" s="3">
        <v>16</v>
      </c>
      <c r="CJ1193" s="3">
        <v>23.79</v>
      </c>
      <c r="CK1193" s="3">
        <v>24</v>
      </c>
      <c r="CL1193" s="1" t="s">
        <v>137</v>
      </c>
      <c r="CM1193" s="1" t="s">
        <v>138</v>
      </c>
      <c r="CN1193" s="1" t="s">
        <v>139</v>
      </c>
      <c r="CP1193" s="1" t="s">
        <v>112</v>
      </c>
      <c r="CQ1193" s="1" t="s">
        <v>111</v>
      </c>
      <c r="CR1193" s="1" t="s">
        <v>112</v>
      </c>
      <c r="CS1193" s="1" t="s">
        <v>111</v>
      </c>
      <c r="CT1193" s="1" t="s">
        <v>138</v>
      </c>
      <c r="CU1193" s="1" t="s">
        <v>111</v>
      </c>
      <c r="CV1193" s="1" t="s">
        <v>138</v>
      </c>
      <c r="CW1193" s="1" t="s">
        <v>8891</v>
      </c>
      <c r="CX1193" s="1">
        <v>16702342362</v>
      </c>
      <c r="CY1193" s="1" t="s">
        <v>8879</v>
      </c>
      <c r="CZ1193" s="1" t="s">
        <v>8892</v>
      </c>
      <c r="DA1193" s="1" t="s">
        <v>111</v>
      </c>
      <c r="DB1193" s="1" t="s">
        <v>112</v>
      </c>
    </row>
    <row r="1194" spans="1:111" ht="15.6" customHeight="1" x14ac:dyDescent="0.25">
      <c r="A1194" s="1" t="s">
        <v>13699</v>
      </c>
      <c r="B1194" s="1" t="s">
        <v>238</v>
      </c>
      <c r="C1194" s="2">
        <v>44333.10377199074</v>
      </c>
      <c r="D1194" s="2">
        <v>44364</v>
      </c>
      <c r="E1194" s="1" t="s">
        <v>110</v>
      </c>
      <c r="F1194" s="2">
        <v>44468.833333333336</v>
      </c>
      <c r="G1194" s="1" t="s">
        <v>112</v>
      </c>
      <c r="H1194" s="1" t="s">
        <v>112</v>
      </c>
      <c r="I1194" s="1" t="s">
        <v>112</v>
      </c>
      <c r="J1194" s="1" t="s">
        <v>13700</v>
      </c>
      <c r="K1194" s="1" t="s">
        <v>13701</v>
      </c>
      <c r="L1194" s="1" t="s">
        <v>9243</v>
      </c>
      <c r="M1194" s="1" t="s">
        <v>13702</v>
      </c>
      <c r="N1194" s="1" t="s">
        <v>116</v>
      </c>
      <c r="O1194" s="1" t="s">
        <v>117</v>
      </c>
      <c r="P1194" s="9">
        <v>96950</v>
      </c>
      <c r="Q1194" s="1" t="s">
        <v>118</v>
      </c>
      <c r="S1194" s="1">
        <v>16704847880</v>
      </c>
      <c r="U1194" s="1">
        <v>72111</v>
      </c>
      <c r="V1194" s="1" t="s">
        <v>119</v>
      </c>
      <c r="X1194" s="1" t="s">
        <v>9245</v>
      </c>
      <c r="Y1194" s="1" t="s">
        <v>6542</v>
      </c>
      <c r="AA1194" s="1" t="s">
        <v>3284</v>
      </c>
      <c r="AB1194" s="1" t="s">
        <v>9243</v>
      </c>
      <c r="AC1194" s="1" t="s">
        <v>13702</v>
      </c>
      <c r="AD1194" s="1" t="s">
        <v>116</v>
      </c>
      <c r="AE1194" s="1" t="s">
        <v>117</v>
      </c>
      <c r="AF1194" s="9">
        <v>96950</v>
      </c>
      <c r="AG1194" s="1" t="s">
        <v>118</v>
      </c>
      <c r="AI1194" s="1">
        <v>16704847880</v>
      </c>
      <c r="AK1194" s="1" t="s">
        <v>9246</v>
      </c>
      <c r="BC1194" s="1" t="str">
        <f>"11-2021.00"</f>
        <v>11-2021.00</v>
      </c>
      <c r="BD1194" s="1" t="s">
        <v>7678</v>
      </c>
      <c r="BE1194" s="1" t="s">
        <v>13703</v>
      </c>
      <c r="BF1194" s="1" t="s">
        <v>7680</v>
      </c>
      <c r="BG1194" s="1">
        <v>1</v>
      </c>
      <c r="BH1194" s="1">
        <v>1</v>
      </c>
      <c r="BI1194" s="2">
        <v>44470</v>
      </c>
      <c r="BJ1194" s="2">
        <v>44834</v>
      </c>
      <c r="BK1194" s="2">
        <v>44470</v>
      </c>
      <c r="BL1194" s="2">
        <v>44834</v>
      </c>
      <c r="BM1194" s="1">
        <v>40</v>
      </c>
      <c r="BN1194" s="1">
        <v>0</v>
      </c>
      <c r="BO1194" s="1">
        <v>8</v>
      </c>
      <c r="BP1194" s="1">
        <v>8</v>
      </c>
      <c r="BQ1194" s="1">
        <v>8</v>
      </c>
      <c r="BR1194" s="1">
        <v>8</v>
      </c>
      <c r="BS1194" s="1">
        <v>8</v>
      </c>
      <c r="BT1194" s="1">
        <v>0</v>
      </c>
      <c r="BU1194" s="1" t="str">
        <f>"8:00 AM"</f>
        <v>8:00 AM</v>
      </c>
      <c r="BV1194" s="1" t="str">
        <f t="shared" si="36"/>
        <v>5:00 PM</v>
      </c>
      <c r="BW1194" s="1" t="s">
        <v>135</v>
      </c>
      <c r="BX1194" s="1">
        <v>12</v>
      </c>
      <c r="BY1194" s="1">
        <v>12</v>
      </c>
      <c r="BZ1194" s="1" t="s">
        <v>111</v>
      </c>
      <c r="CA1194" s="1">
        <v>2</v>
      </c>
      <c r="CB1194" s="1" t="s">
        <v>13704</v>
      </c>
      <c r="CC1194" s="1" t="s">
        <v>9243</v>
      </c>
      <c r="CD1194" s="1" t="s">
        <v>13702</v>
      </c>
      <c r="CE1194" s="1" t="s">
        <v>116</v>
      </c>
      <c r="CF1194" s="1" t="s">
        <v>117</v>
      </c>
      <c r="CG1194" s="1">
        <v>96950</v>
      </c>
      <c r="CH1194" s="3">
        <v>16.39</v>
      </c>
      <c r="CI1194" s="3">
        <v>16.39</v>
      </c>
      <c r="CJ1194" s="3">
        <v>24.58</v>
      </c>
      <c r="CK1194" s="3">
        <v>24.58</v>
      </c>
      <c r="CL1194" s="1" t="s">
        <v>137</v>
      </c>
      <c r="CM1194" s="1" t="s">
        <v>362</v>
      </c>
      <c r="CN1194" s="1" t="s">
        <v>139</v>
      </c>
      <c r="CP1194" s="1" t="s">
        <v>112</v>
      </c>
      <c r="CQ1194" s="1" t="s">
        <v>111</v>
      </c>
      <c r="CR1194" s="1" t="s">
        <v>112</v>
      </c>
      <c r="CS1194" s="1" t="s">
        <v>111</v>
      </c>
      <c r="CT1194" s="1" t="s">
        <v>138</v>
      </c>
      <c r="CU1194" s="1" t="s">
        <v>111</v>
      </c>
      <c r="CV1194" s="1" t="s">
        <v>138</v>
      </c>
      <c r="CW1194" s="1" t="s">
        <v>3288</v>
      </c>
      <c r="CX1194" s="1">
        <v>16704847880</v>
      </c>
      <c r="CY1194" s="1" t="s">
        <v>9246</v>
      </c>
      <c r="CZ1194" s="1" t="s">
        <v>138</v>
      </c>
      <c r="DA1194" s="1" t="s">
        <v>111</v>
      </c>
      <c r="DB1194" s="1" t="s">
        <v>112</v>
      </c>
      <c r="DC1194" s="1" t="s">
        <v>9245</v>
      </c>
      <c r="DD1194" s="1" t="s">
        <v>9250</v>
      </c>
      <c r="DF1194" s="1" t="s">
        <v>9251</v>
      </c>
      <c r="DG1194" s="1" t="s">
        <v>9246</v>
      </c>
    </row>
    <row r="1195" spans="1:111" ht="15.6" customHeight="1" x14ac:dyDescent="0.25">
      <c r="A1195" s="1" t="s">
        <v>13705</v>
      </c>
      <c r="B1195" s="1" t="s">
        <v>238</v>
      </c>
      <c r="C1195" s="2">
        <v>44297.991902430556</v>
      </c>
      <c r="D1195" s="2">
        <v>44328</v>
      </c>
      <c r="E1195" s="1" t="s">
        <v>180</v>
      </c>
      <c r="G1195" s="1" t="s">
        <v>112</v>
      </c>
      <c r="H1195" s="1" t="s">
        <v>112</v>
      </c>
      <c r="I1195" s="1" t="s">
        <v>112</v>
      </c>
      <c r="J1195" s="1" t="s">
        <v>3718</v>
      </c>
      <c r="K1195" s="1" t="s">
        <v>3719</v>
      </c>
      <c r="L1195" s="1" t="s">
        <v>3720</v>
      </c>
      <c r="N1195" s="1" t="s">
        <v>116</v>
      </c>
      <c r="O1195" s="1" t="s">
        <v>117</v>
      </c>
      <c r="P1195" s="9">
        <v>96950</v>
      </c>
      <c r="Q1195" s="1" t="s">
        <v>118</v>
      </c>
      <c r="S1195" s="1">
        <v>16702350064</v>
      </c>
      <c r="U1195" s="1">
        <v>236220</v>
      </c>
      <c r="V1195" s="1" t="s">
        <v>119</v>
      </c>
      <c r="X1195" s="1" t="s">
        <v>3721</v>
      </c>
      <c r="Y1195" s="1" t="s">
        <v>3722</v>
      </c>
      <c r="Z1195" s="1" t="s">
        <v>385</v>
      </c>
      <c r="AA1195" s="1" t="s">
        <v>973</v>
      </c>
      <c r="AB1195" s="1" t="s">
        <v>3720</v>
      </c>
      <c r="AD1195" s="1" t="s">
        <v>116</v>
      </c>
      <c r="AE1195" s="1" t="s">
        <v>117</v>
      </c>
      <c r="AF1195" s="9">
        <v>96950</v>
      </c>
      <c r="AG1195" s="1" t="s">
        <v>118</v>
      </c>
      <c r="AI1195" s="1">
        <v>16702350064</v>
      </c>
      <c r="AK1195" s="1" t="s">
        <v>3723</v>
      </c>
      <c r="BC1195" s="1" t="str">
        <f>"49-3042.00"</f>
        <v>49-3042.00</v>
      </c>
      <c r="BD1195" s="1" t="s">
        <v>1089</v>
      </c>
      <c r="BE1195" s="1" t="s">
        <v>7945</v>
      </c>
      <c r="BF1195" s="1" t="s">
        <v>13706</v>
      </c>
      <c r="BG1195" s="1">
        <v>1</v>
      </c>
      <c r="BH1195" s="1">
        <v>1</v>
      </c>
      <c r="BI1195" s="2">
        <v>44409</v>
      </c>
      <c r="BJ1195" s="2">
        <v>44773</v>
      </c>
      <c r="BK1195" s="2">
        <v>44409</v>
      </c>
      <c r="BL1195" s="2">
        <v>44773</v>
      </c>
      <c r="BM1195" s="1">
        <v>35</v>
      </c>
      <c r="BN1195" s="1">
        <v>0</v>
      </c>
      <c r="BO1195" s="1">
        <v>7</v>
      </c>
      <c r="BP1195" s="1">
        <v>7</v>
      </c>
      <c r="BQ1195" s="1">
        <v>7</v>
      </c>
      <c r="BR1195" s="1">
        <v>7</v>
      </c>
      <c r="BS1195" s="1">
        <v>7</v>
      </c>
      <c r="BT1195" s="1">
        <v>0</v>
      </c>
      <c r="BU1195" s="1" t="str">
        <f>"9:00 AM"</f>
        <v>9:00 AM</v>
      </c>
      <c r="BV1195" s="1" t="str">
        <f t="shared" si="36"/>
        <v>5:00 PM</v>
      </c>
      <c r="BW1195" s="1" t="s">
        <v>135</v>
      </c>
      <c r="BX1195" s="1">
        <v>0</v>
      </c>
      <c r="BY1195" s="1">
        <v>24</v>
      </c>
      <c r="BZ1195" s="1" t="s">
        <v>112</v>
      </c>
      <c r="CA1195" s="1">
        <v>0</v>
      </c>
      <c r="CB1195" s="1" t="s">
        <v>7946</v>
      </c>
      <c r="CC1195" s="1" t="s">
        <v>3720</v>
      </c>
      <c r="CE1195" s="1" t="s">
        <v>116</v>
      </c>
      <c r="CF1195" s="1" t="s">
        <v>117</v>
      </c>
      <c r="CG1195" s="1">
        <v>96950</v>
      </c>
      <c r="CH1195" s="3">
        <v>10.050000000000001</v>
      </c>
      <c r="CI1195" s="3">
        <v>10.050000000000001</v>
      </c>
      <c r="CJ1195" s="3">
        <v>15.08</v>
      </c>
      <c r="CK1195" s="3">
        <v>15.08</v>
      </c>
      <c r="CL1195" s="1" t="s">
        <v>137</v>
      </c>
      <c r="CN1195" s="1" t="s">
        <v>139</v>
      </c>
      <c r="CP1195" s="1" t="s">
        <v>112</v>
      </c>
      <c r="CQ1195" s="1" t="s">
        <v>111</v>
      </c>
      <c r="CR1195" s="1" t="s">
        <v>112</v>
      </c>
      <c r="CS1195" s="1" t="s">
        <v>111</v>
      </c>
      <c r="CT1195" s="1" t="s">
        <v>138</v>
      </c>
      <c r="CU1195" s="1" t="s">
        <v>111</v>
      </c>
      <c r="CV1195" s="1" t="s">
        <v>138</v>
      </c>
      <c r="CW1195" s="1" t="s">
        <v>3726</v>
      </c>
      <c r="CX1195" s="1">
        <v>16702350064</v>
      </c>
      <c r="CY1195" s="1" t="s">
        <v>3723</v>
      </c>
      <c r="CZ1195" s="1" t="s">
        <v>138</v>
      </c>
      <c r="DA1195" s="1" t="s">
        <v>111</v>
      </c>
      <c r="DB1195" s="1" t="s">
        <v>112</v>
      </c>
    </row>
    <row r="1196" spans="1:111" ht="15.6" customHeight="1" x14ac:dyDescent="0.25">
      <c r="A1196" s="1" t="s">
        <v>13709</v>
      </c>
      <c r="B1196" s="1" t="s">
        <v>238</v>
      </c>
      <c r="C1196" s="2">
        <v>44298.159838194442</v>
      </c>
      <c r="D1196" s="2">
        <v>44340</v>
      </c>
      <c r="E1196" s="1" t="s">
        <v>110</v>
      </c>
      <c r="F1196" s="2">
        <v>44462.833333333336</v>
      </c>
      <c r="G1196" s="1" t="s">
        <v>112</v>
      </c>
      <c r="H1196" s="1" t="s">
        <v>112</v>
      </c>
      <c r="I1196" s="1" t="s">
        <v>112</v>
      </c>
      <c r="J1196" s="1" t="s">
        <v>5205</v>
      </c>
      <c r="K1196" s="1" t="s">
        <v>168</v>
      </c>
      <c r="L1196" s="1" t="s">
        <v>5206</v>
      </c>
      <c r="M1196" s="1" t="s">
        <v>5207</v>
      </c>
      <c r="N1196" s="1" t="s">
        <v>167</v>
      </c>
      <c r="O1196" s="1" t="s">
        <v>117</v>
      </c>
      <c r="P1196" s="9">
        <v>96950</v>
      </c>
      <c r="Q1196" s="1" t="s">
        <v>118</v>
      </c>
      <c r="S1196" s="1">
        <v>16702345050</v>
      </c>
      <c r="U1196" s="1">
        <v>56132</v>
      </c>
      <c r="V1196" s="1" t="s">
        <v>119</v>
      </c>
      <c r="X1196" s="1" t="s">
        <v>2795</v>
      </c>
      <c r="Y1196" s="1" t="s">
        <v>2796</v>
      </c>
      <c r="Z1196" s="1" t="s">
        <v>2797</v>
      </c>
      <c r="AA1196" s="1" t="s">
        <v>2798</v>
      </c>
      <c r="AB1196" s="1" t="s">
        <v>5206</v>
      </c>
      <c r="AC1196" s="1" t="s">
        <v>5207</v>
      </c>
      <c r="AD1196" s="1" t="s">
        <v>167</v>
      </c>
      <c r="AE1196" s="1" t="s">
        <v>117</v>
      </c>
      <c r="AF1196" s="9">
        <v>96950</v>
      </c>
      <c r="AG1196" s="1" t="s">
        <v>118</v>
      </c>
      <c r="AH1196" s="1" t="s">
        <v>168</v>
      </c>
      <c r="AI1196" s="1">
        <v>16702345050</v>
      </c>
      <c r="AK1196" s="1" t="s">
        <v>2799</v>
      </c>
      <c r="BC1196" s="1" t="str">
        <f>"49-9071.00"</f>
        <v>49-9071.00</v>
      </c>
      <c r="BD1196" s="1" t="s">
        <v>214</v>
      </c>
      <c r="BE1196" s="1" t="s">
        <v>13710</v>
      </c>
      <c r="BF1196" s="1" t="s">
        <v>10504</v>
      </c>
      <c r="BG1196" s="1">
        <v>4</v>
      </c>
      <c r="BH1196" s="1">
        <v>4</v>
      </c>
      <c r="BI1196" s="2">
        <v>44464</v>
      </c>
      <c r="BJ1196" s="2">
        <v>44828</v>
      </c>
      <c r="BK1196" s="2">
        <v>44464</v>
      </c>
      <c r="BL1196" s="2">
        <v>44828</v>
      </c>
      <c r="BM1196" s="1">
        <v>35</v>
      </c>
      <c r="BN1196" s="1">
        <v>0</v>
      </c>
      <c r="BO1196" s="1">
        <v>7</v>
      </c>
      <c r="BP1196" s="1">
        <v>7</v>
      </c>
      <c r="BQ1196" s="1">
        <v>7</v>
      </c>
      <c r="BR1196" s="1">
        <v>7</v>
      </c>
      <c r="BS1196" s="1">
        <v>7</v>
      </c>
      <c r="BT1196" s="1">
        <v>0</v>
      </c>
      <c r="BU1196" s="1" t="str">
        <f>"9:00 AM"</f>
        <v>9:00 AM</v>
      </c>
      <c r="BV1196" s="1" t="str">
        <f t="shared" si="36"/>
        <v>5:00 PM</v>
      </c>
      <c r="BW1196" s="1" t="s">
        <v>230</v>
      </c>
      <c r="BX1196" s="1">
        <v>0</v>
      </c>
      <c r="BY1196" s="1">
        <v>24</v>
      </c>
      <c r="BZ1196" s="1" t="s">
        <v>112</v>
      </c>
      <c r="CA1196" s="1">
        <v>0</v>
      </c>
      <c r="CB1196" s="4" t="s">
        <v>10505</v>
      </c>
      <c r="CC1196" s="1" t="s">
        <v>3085</v>
      </c>
      <c r="CD1196" s="1" t="s">
        <v>3086</v>
      </c>
      <c r="CE1196" s="1" t="s">
        <v>167</v>
      </c>
      <c r="CF1196" s="1" t="s">
        <v>117</v>
      </c>
      <c r="CG1196" s="1">
        <v>96950</v>
      </c>
      <c r="CH1196" s="3">
        <v>8.7100000000000009</v>
      </c>
      <c r="CI1196" s="3">
        <v>8.7100000000000009</v>
      </c>
      <c r="CJ1196" s="3">
        <v>13.07</v>
      </c>
      <c r="CK1196" s="3">
        <v>13.07</v>
      </c>
      <c r="CL1196" s="1" t="s">
        <v>137</v>
      </c>
      <c r="CM1196" s="1" t="s">
        <v>168</v>
      </c>
      <c r="CN1196" s="1" t="s">
        <v>139</v>
      </c>
      <c r="CP1196" s="1" t="s">
        <v>112</v>
      </c>
      <c r="CQ1196" s="1" t="s">
        <v>111</v>
      </c>
      <c r="CR1196" s="1" t="s">
        <v>112</v>
      </c>
      <c r="CS1196" s="1" t="s">
        <v>111</v>
      </c>
      <c r="CT1196" s="1" t="s">
        <v>138</v>
      </c>
      <c r="CU1196" s="1" t="s">
        <v>111</v>
      </c>
      <c r="CV1196" s="1" t="s">
        <v>138</v>
      </c>
      <c r="CW1196" s="1" t="s">
        <v>168</v>
      </c>
      <c r="CX1196" s="1">
        <v>16702345050</v>
      </c>
      <c r="CY1196" s="1" t="s">
        <v>2799</v>
      </c>
      <c r="CZ1196" s="1" t="s">
        <v>138</v>
      </c>
      <c r="DA1196" s="1" t="s">
        <v>111</v>
      </c>
      <c r="DB1196" s="1" t="s">
        <v>112</v>
      </c>
    </row>
    <row r="1197" spans="1:111" ht="15.6" customHeight="1" x14ac:dyDescent="0.25">
      <c r="A1197" s="1" t="s">
        <v>13711</v>
      </c>
      <c r="B1197" s="1" t="s">
        <v>238</v>
      </c>
      <c r="C1197" s="2">
        <v>44327.838240277779</v>
      </c>
      <c r="D1197" s="2">
        <v>44358</v>
      </c>
      <c r="E1197" s="1" t="s">
        <v>110</v>
      </c>
      <c r="F1197" s="2">
        <v>44468.833333333336</v>
      </c>
      <c r="G1197" s="1" t="s">
        <v>112</v>
      </c>
      <c r="H1197" s="1" t="s">
        <v>112</v>
      </c>
      <c r="I1197" s="1" t="s">
        <v>112</v>
      </c>
      <c r="J1197" s="1" t="s">
        <v>5051</v>
      </c>
      <c r="K1197" s="1" t="s">
        <v>5052</v>
      </c>
      <c r="L1197" s="1" t="s">
        <v>5053</v>
      </c>
      <c r="M1197" s="1" t="s">
        <v>1218</v>
      </c>
      <c r="N1197" s="1" t="s">
        <v>167</v>
      </c>
      <c r="O1197" s="1" t="s">
        <v>117</v>
      </c>
      <c r="P1197" s="9">
        <v>96950</v>
      </c>
      <c r="Q1197" s="1" t="s">
        <v>118</v>
      </c>
      <c r="R1197" s="1" t="s">
        <v>168</v>
      </c>
      <c r="S1197" s="1">
        <v>16702872348</v>
      </c>
      <c r="U1197" s="1">
        <v>561612</v>
      </c>
      <c r="V1197" s="1" t="s">
        <v>119</v>
      </c>
      <c r="X1197" s="1" t="s">
        <v>2598</v>
      </c>
      <c r="Y1197" s="1" t="s">
        <v>5055</v>
      </c>
      <c r="Z1197" s="1" t="s">
        <v>5056</v>
      </c>
      <c r="AA1197" s="1" t="s">
        <v>5057</v>
      </c>
      <c r="AB1197" s="1" t="s">
        <v>5053</v>
      </c>
      <c r="AC1197" s="1" t="s">
        <v>1218</v>
      </c>
      <c r="AD1197" s="1" t="s">
        <v>167</v>
      </c>
      <c r="AE1197" s="1" t="s">
        <v>117</v>
      </c>
      <c r="AF1197" s="9">
        <v>96950</v>
      </c>
      <c r="AG1197" s="1" t="s">
        <v>118</v>
      </c>
      <c r="AH1197" s="1" t="s">
        <v>168</v>
      </c>
      <c r="AI1197" s="1">
        <v>16702872348</v>
      </c>
      <c r="AK1197" s="1" t="s">
        <v>1223</v>
      </c>
      <c r="BC1197" s="1" t="str">
        <f>"33-9032.00"</f>
        <v>33-9032.00</v>
      </c>
      <c r="BD1197" s="1" t="s">
        <v>1360</v>
      </c>
      <c r="BE1197" s="1" t="s">
        <v>6350</v>
      </c>
      <c r="BF1197" s="1" t="s">
        <v>6351</v>
      </c>
      <c r="BG1197" s="1">
        <v>3</v>
      </c>
      <c r="BH1197" s="1">
        <v>3</v>
      </c>
      <c r="BI1197" s="2">
        <v>44470</v>
      </c>
      <c r="BJ1197" s="2">
        <v>44834</v>
      </c>
      <c r="BK1197" s="2">
        <v>44470</v>
      </c>
      <c r="BL1197" s="2">
        <v>44834</v>
      </c>
      <c r="BM1197" s="1">
        <v>40</v>
      </c>
      <c r="BN1197" s="1">
        <v>0</v>
      </c>
      <c r="BO1197" s="1">
        <v>8</v>
      </c>
      <c r="BP1197" s="1">
        <v>8</v>
      </c>
      <c r="BQ1197" s="1">
        <v>8</v>
      </c>
      <c r="BR1197" s="1">
        <v>8</v>
      </c>
      <c r="BS1197" s="1">
        <v>8</v>
      </c>
      <c r="BT1197" s="1">
        <v>0</v>
      </c>
      <c r="BU1197" s="1" t="str">
        <f>"8:00 AM"</f>
        <v>8:00 AM</v>
      </c>
      <c r="BV1197" s="1" t="str">
        <f t="shared" si="36"/>
        <v>5:00 PM</v>
      </c>
      <c r="BW1197" s="1" t="s">
        <v>135</v>
      </c>
      <c r="BX1197" s="1">
        <v>3</v>
      </c>
      <c r="BY1197" s="1">
        <v>6</v>
      </c>
      <c r="BZ1197" s="1" t="s">
        <v>112</v>
      </c>
      <c r="CB1197" s="1" t="s">
        <v>13712</v>
      </c>
      <c r="CC1197" s="1" t="s">
        <v>1228</v>
      </c>
      <c r="CD1197" s="1" t="s">
        <v>168</v>
      </c>
      <c r="CE1197" s="1" t="s">
        <v>167</v>
      </c>
      <c r="CF1197" s="1" t="s">
        <v>117</v>
      </c>
      <c r="CG1197" s="1">
        <v>96950</v>
      </c>
      <c r="CH1197" s="3">
        <v>7.7</v>
      </c>
      <c r="CI1197" s="3">
        <v>7.7</v>
      </c>
      <c r="CJ1197" s="3">
        <v>11.55</v>
      </c>
      <c r="CK1197" s="3">
        <v>11.55</v>
      </c>
      <c r="CL1197" s="1" t="s">
        <v>137</v>
      </c>
      <c r="CM1197" s="1" t="s">
        <v>230</v>
      </c>
      <c r="CN1197" s="1" t="s">
        <v>139</v>
      </c>
      <c r="CP1197" s="1" t="s">
        <v>112</v>
      </c>
      <c r="CQ1197" s="1" t="s">
        <v>111</v>
      </c>
      <c r="CR1197" s="1" t="s">
        <v>112</v>
      </c>
      <c r="CS1197" s="1" t="s">
        <v>111</v>
      </c>
      <c r="CT1197" s="1" t="s">
        <v>111</v>
      </c>
      <c r="CU1197" s="1" t="s">
        <v>111</v>
      </c>
      <c r="CV1197" s="1" t="s">
        <v>138</v>
      </c>
      <c r="CW1197" s="1" t="s">
        <v>1229</v>
      </c>
      <c r="CX1197" s="1">
        <v>16702872348</v>
      </c>
      <c r="CY1197" s="1" t="s">
        <v>1223</v>
      </c>
      <c r="CZ1197" s="1" t="s">
        <v>428</v>
      </c>
      <c r="DA1197" s="1" t="s">
        <v>111</v>
      </c>
      <c r="DB1197" s="1" t="s">
        <v>112</v>
      </c>
    </row>
    <row r="1198" spans="1:111" ht="15.6" customHeight="1" x14ac:dyDescent="0.25">
      <c r="A1198" s="1" t="s">
        <v>13713</v>
      </c>
      <c r="B1198" s="1" t="s">
        <v>238</v>
      </c>
      <c r="C1198" s="2">
        <v>44327.912551273148</v>
      </c>
      <c r="D1198" s="2">
        <v>44362</v>
      </c>
      <c r="E1198" s="1" t="s">
        <v>110</v>
      </c>
      <c r="F1198" s="2">
        <v>44468.833333333336</v>
      </c>
      <c r="G1198" s="1" t="s">
        <v>112</v>
      </c>
      <c r="H1198" s="1" t="s">
        <v>112</v>
      </c>
      <c r="I1198" s="1" t="s">
        <v>112</v>
      </c>
      <c r="J1198" s="1" t="s">
        <v>894</v>
      </c>
      <c r="L1198" s="1" t="s">
        <v>895</v>
      </c>
      <c r="M1198" s="1" t="s">
        <v>896</v>
      </c>
      <c r="N1198" s="1" t="s">
        <v>167</v>
      </c>
      <c r="O1198" s="1" t="s">
        <v>117</v>
      </c>
      <c r="P1198" s="9">
        <v>96950</v>
      </c>
      <c r="Q1198" s="1" t="s">
        <v>118</v>
      </c>
      <c r="S1198" s="1">
        <v>16702341726</v>
      </c>
      <c r="U1198" s="1">
        <v>311812</v>
      </c>
      <c r="V1198" s="1" t="s">
        <v>119</v>
      </c>
      <c r="X1198" s="1" t="s">
        <v>897</v>
      </c>
      <c r="Y1198" s="1" t="s">
        <v>898</v>
      </c>
      <c r="Z1198" s="1" t="s">
        <v>899</v>
      </c>
      <c r="AA1198" s="1" t="s">
        <v>373</v>
      </c>
      <c r="AB1198" s="1" t="s">
        <v>895</v>
      </c>
      <c r="AC1198" s="1" t="s">
        <v>896</v>
      </c>
      <c r="AD1198" s="1" t="s">
        <v>116</v>
      </c>
      <c r="AE1198" s="1" t="s">
        <v>117</v>
      </c>
      <c r="AF1198" s="9">
        <v>96950</v>
      </c>
      <c r="AG1198" s="1" t="s">
        <v>118</v>
      </c>
      <c r="AI1198" s="1">
        <v>16702341726</v>
      </c>
      <c r="AK1198" s="1" t="s">
        <v>900</v>
      </c>
      <c r="BC1198" s="1" t="str">
        <f>"43-3031.00"</f>
        <v>43-3031.00</v>
      </c>
      <c r="BD1198" s="1" t="s">
        <v>389</v>
      </c>
      <c r="BE1198" s="1" t="s">
        <v>901</v>
      </c>
      <c r="BF1198" s="1" t="s">
        <v>902</v>
      </c>
      <c r="BG1198" s="1">
        <v>3</v>
      </c>
      <c r="BH1198" s="1">
        <v>3</v>
      </c>
      <c r="BI1198" s="2">
        <v>44470</v>
      </c>
      <c r="BJ1198" s="2">
        <v>44834</v>
      </c>
      <c r="BK1198" s="2">
        <v>44470</v>
      </c>
      <c r="BL1198" s="2">
        <v>44834</v>
      </c>
      <c r="BM1198" s="1">
        <v>35</v>
      </c>
      <c r="BN1198" s="1">
        <v>0</v>
      </c>
      <c r="BO1198" s="1">
        <v>6</v>
      </c>
      <c r="BP1198" s="1">
        <v>6</v>
      </c>
      <c r="BQ1198" s="1">
        <v>6</v>
      </c>
      <c r="BR1198" s="1">
        <v>6</v>
      </c>
      <c r="BS1198" s="1">
        <v>6</v>
      </c>
      <c r="BT1198" s="1">
        <v>5</v>
      </c>
      <c r="BU1198" s="1" t="str">
        <f>"8:00 AM"</f>
        <v>8:00 AM</v>
      </c>
      <c r="BV1198" s="1" t="str">
        <f t="shared" si="36"/>
        <v>5:00 PM</v>
      </c>
      <c r="BW1198" s="1" t="s">
        <v>392</v>
      </c>
      <c r="BX1198" s="1">
        <v>6</v>
      </c>
      <c r="BY1198" s="1">
        <v>12</v>
      </c>
      <c r="BZ1198" s="1" t="s">
        <v>112</v>
      </c>
      <c r="CB1198" s="1" t="s">
        <v>13714</v>
      </c>
      <c r="CC1198" s="1" t="s">
        <v>13715</v>
      </c>
      <c r="CD1198" s="1" t="s">
        <v>896</v>
      </c>
      <c r="CE1198" s="1" t="s">
        <v>167</v>
      </c>
      <c r="CF1198" s="1" t="s">
        <v>117</v>
      </c>
      <c r="CG1198" s="1">
        <v>96950</v>
      </c>
      <c r="CH1198" s="3">
        <v>9.49</v>
      </c>
      <c r="CI1198" s="3">
        <v>9.8699999999999992</v>
      </c>
      <c r="CJ1198" s="3">
        <v>14.24</v>
      </c>
      <c r="CK1198" s="3">
        <v>14.81</v>
      </c>
      <c r="CL1198" s="1" t="s">
        <v>137</v>
      </c>
      <c r="CM1198" s="1" t="s">
        <v>905</v>
      </c>
      <c r="CN1198" s="1" t="s">
        <v>139</v>
      </c>
      <c r="CP1198" s="1" t="s">
        <v>112</v>
      </c>
      <c r="CQ1198" s="1" t="s">
        <v>111</v>
      </c>
      <c r="CR1198" s="1" t="s">
        <v>112</v>
      </c>
      <c r="CS1198" s="1" t="s">
        <v>111</v>
      </c>
      <c r="CT1198" s="1" t="s">
        <v>138</v>
      </c>
      <c r="CU1198" s="1" t="s">
        <v>111</v>
      </c>
      <c r="CV1198" s="1" t="s">
        <v>138</v>
      </c>
      <c r="CW1198" s="1" t="s">
        <v>906</v>
      </c>
      <c r="CX1198" s="1">
        <v>16702341726</v>
      </c>
      <c r="CY1198" s="1" t="s">
        <v>907</v>
      </c>
      <c r="CZ1198" s="1" t="s">
        <v>3706</v>
      </c>
      <c r="DA1198" s="1" t="s">
        <v>111</v>
      </c>
      <c r="DB1198" s="1" t="s">
        <v>112</v>
      </c>
    </row>
    <row r="1199" spans="1:111" ht="15.6" customHeight="1" x14ac:dyDescent="0.25">
      <c r="A1199" s="1" t="s">
        <v>13716</v>
      </c>
      <c r="B1199" s="1" t="s">
        <v>238</v>
      </c>
      <c r="C1199" s="2">
        <v>44308.284273379628</v>
      </c>
      <c r="D1199" s="2">
        <v>44348</v>
      </c>
      <c r="E1199" s="1" t="s">
        <v>110</v>
      </c>
      <c r="F1199" s="2">
        <v>44468.833333333336</v>
      </c>
      <c r="G1199" s="1" t="s">
        <v>112</v>
      </c>
      <c r="H1199" s="1" t="s">
        <v>112</v>
      </c>
      <c r="I1199" s="1" t="s">
        <v>112</v>
      </c>
      <c r="J1199" s="1" t="s">
        <v>2758</v>
      </c>
      <c r="K1199" s="1" t="s">
        <v>1979</v>
      </c>
      <c r="L1199" s="1" t="s">
        <v>941</v>
      </c>
      <c r="M1199" s="1" t="s">
        <v>942</v>
      </c>
      <c r="N1199" s="1" t="s">
        <v>116</v>
      </c>
      <c r="O1199" s="1" t="s">
        <v>117</v>
      </c>
      <c r="P1199" s="9">
        <v>96950</v>
      </c>
      <c r="Q1199" s="1" t="s">
        <v>118</v>
      </c>
      <c r="S1199" s="1">
        <v>16702352883</v>
      </c>
      <c r="U1199" s="1">
        <v>561320</v>
      </c>
      <c r="V1199" s="1" t="s">
        <v>119</v>
      </c>
      <c r="X1199" s="1" t="s">
        <v>943</v>
      </c>
      <c r="Y1199" s="1" t="s">
        <v>944</v>
      </c>
      <c r="Z1199" s="1" t="s">
        <v>945</v>
      </c>
      <c r="AA1199" s="1" t="s">
        <v>373</v>
      </c>
      <c r="AB1199" s="1" t="s">
        <v>941</v>
      </c>
      <c r="AC1199" s="1" t="s">
        <v>942</v>
      </c>
      <c r="AD1199" s="1" t="s">
        <v>116</v>
      </c>
      <c r="AE1199" s="1" t="s">
        <v>117</v>
      </c>
      <c r="AF1199" s="9">
        <v>96950</v>
      </c>
      <c r="AG1199" s="1" t="s">
        <v>118</v>
      </c>
      <c r="AI1199" s="1">
        <v>16702352883</v>
      </c>
      <c r="AK1199" s="1" t="s">
        <v>530</v>
      </c>
      <c r="BC1199" s="1" t="str">
        <f>"35-2014.00"</f>
        <v>35-2014.00</v>
      </c>
      <c r="BD1199" s="1" t="s">
        <v>152</v>
      </c>
      <c r="BE1199" s="1" t="s">
        <v>4027</v>
      </c>
      <c r="BF1199" s="1" t="s">
        <v>4028</v>
      </c>
      <c r="BG1199" s="1">
        <v>5</v>
      </c>
      <c r="BH1199" s="1">
        <v>5</v>
      </c>
      <c r="BI1199" s="2">
        <v>44470</v>
      </c>
      <c r="BJ1199" s="2">
        <v>44834</v>
      </c>
      <c r="BK1199" s="2">
        <v>44470</v>
      </c>
      <c r="BL1199" s="2">
        <v>44834</v>
      </c>
      <c r="BM1199" s="1">
        <v>35</v>
      </c>
      <c r="BN1199" s="1">
        <v>0</v>
      </c>
      <c r="BO1199" s="1">
        <v>0</v>
      </c>
      <c r="BP1199" s="1">
        <v>7</v>
      </c>
      <c r="BQ1199" s="1">
        <v>7</v>
      </c>
      <c r="BR1199" s="1">
        <v>7</v>
      </c>
      <c r="BS1199" s="1">
        <v>7</v>
      </c>
      <c r="BT1199" s="1">
        <v>7</v>
      </c>
      <c r="BU1199" s="1" t="str">
        <f>"10:00 AM"</f>
        <v>10:00 AM</v>
      </c>
      <c r="BV1199" s="1" t="str">
        <f t="shared" si="36"/>
        <v>5:00 PM</v>
      </c>
      <c r="BW1199" s="1" t="s">
        <v>135</v>
      </c>
      <c r="BX1199" s="1">
        <v>6</v>
      </c>
      <c r="BY1199" s="1">
        <v>6</v>
      </c>
      <c r="BZ1199" s="1" t="s">
        <v>112</v>
      </c>
      <c r="CA1199" s="1">
        <v>0</v>
      </c>
      <c r="CB1199" s="4" t="s">
        <v>4029</v>
      </c>
      <c r="CC1199" s="1" t="s">
        <v>941</v>
      </c>
      <c r="CD1199" s="1" t="s">
        <v>942</v>
      </c>
      <c r="CE1199" s="1" t="s">
        <v>116</v>
      </c>
      <c r="CF1199" s="1" t="s">
        <v>117</v>
      </c>
      <c r="CG1199" s="1">
        <v>96950</v>
      </c>
      <c r="CH1199" s="3">
        <v>8.68</v>
      </c>
      <c r="CI1199" s="3">
        <v>8.68</v>
      </c>
      <c r="CJ1199" s="3">
        <v>13.02</v>
      </c>
      <c r="CK1199" s="3">
        <v>13.02</v>
      </c>
      <c r="CL1199" s="1" t="s">
        <v>137</v>
      </c>
      <c r="CM1199" s="1" t="s">
        <v>138</v>
      </c>
      <c r="CN1199" s="1" t="s">
        <v>139</v>
      </c>
      <c r="CP1199" s="1" t="s">
        <v>112</v>
      </c>
      <c r="CQ1199" s="1" t="s">
        <v>111</v>
      </c>
      <c r="CR1199" s="1" t="s">
        <v>112</v>
      </c>
      <c r="CS1199" s="1" t="s">
        <v>111</v>
      </c>
      <c r="CT1199" s="1" t="s">
        <v>111</v>
      </c>
      <c r="CU1199" s="1" t="s">
        <v>111</v>
      </c>
      <c r="CV1199" s="1" t="s">
        <v>138</v>
      </c>
      <c r="CW1199" s="1" t="s">
        <v>138</v>
      </c>
      <c r="CX1199" s="1">
        <v>16702352883</v>
      </c>
      <c r="CY1199" s="1" t="s">
        <v>530</v>
      </c>
      <c r="CZ1199" s="1" t="s">
        <v>138</v>
      </c>
      <c r="DA1199" s="1" t="s">
        <v>111</v>
      </c>
      <c r="DB1199" s="1" t="s">
        <v>112</v>
      </c>
    </row>
    <row r="1200" spans="1:111" ht="15.6" customHeight="1" x14ac:dyDescent="0.25">
      <c r="A1200" s="1" t="s">
        <v>13717</v>
      </c>
      <c r="B1200" s="1" t="s">
        <v>238</v>
      </c>
      <c r="C1200" s="2">
        <v>44337.372325925928</v>
      </c>
      <c r="D1200" s="2">
        <v>44375</v>
      </c>
      <c r="E1200" s="1" t="s">
        <v>110</v>
      </c>
      <c r="F1200" s="2">
        <v>44468.833333333336</v>
      </c>
      <c r="G1200" s="1" t="s">
        <v>111</v>
      </c>
      <c r="H1200" s="1" t="s">
        <v>112</v>
      </c>
      <c r="I1200" s="1" t="s">
        <v>112</v>
      </c>
      <c r="J1200" s="1" t="s">
        <v>13718</v>
      </c>
      <c r="K1200" s="1" t="s">
        <v>138</v>
      </c>
      <c r="L1200" s="1" t="s">
        <v>13719</v>
      </c>
      <c r="M1200" s="1" t="s">
        <v>13720</v>
      </c>
      <c r="N1200" s="1" t="s">
        <v>116</v>
      </c>
      <c r="O1200" s="1" t="s">
        <v>117</v>
      </c>
      <c r="P1200" s="9">
        <v>96950</v>
      </c>
      <c r="Q1200" s="1" t="s">
        <v>118</v>
      </c>
      <c r="R1200" s="1" t="s">
        <v>138</v>
      </c>
      <c r="S1200" s="1">
        <v>16702347453</v>
      </c>
      <c r="U1200" s="1">
        <v>81131</v>
      </c>
      <c r="V1200" s="1" t="s">
        <v>119</v>
      </c>
      <c r="X1200" s="1" t="s">
        <v>13721</v>
      </c>
      <c r="Y1200" s="1" t="s">
        <v>13722</v>
      </c>
      <c r="Z1200" s="1" t="s">
        <v>184</v>
      </c>
      <c r="AA1200" s="1" t="s">
        <v>13723</v>
      </c>
      <c r="AB1200" s="1" t="s">
        <v>13719</v>
      </c>
      <c r="AC1200" s="1" t="s">
        <v>13720</v>
      </c>
      <c r="AD1200" s="1" t="s">
        <v>116</v>
      </c>
      <c r="AE1200" s="1" t="s">
        <v>117</v>
      </c>
      <c r="AF1200" s="9">
        <v>96950</v>
      </c>
      <c r="AG1200" s="1" t="s">
        <v>118</v>
      </c>
      <c r="AH1200" s="1" t="s">
        <v>138</v>
      </c>
      <c r="AI1200" s="1">
        <v>16702347453</v>
      </c>
      <c r="AK1200" s="1" t="s">
        <v>13724</v>
      </c>
      <c r="BC1200" s="1" t="str">
        <f>"49-9071.00"</f>
        <v>49-9071.00</v>
      </c>
      <c r="BD1200" s="1" t="s">
        <v>214</v>
      </c>
      <c r="BE1200" s="1" t="s">
        <v>13725</v>
      </c>
      <c r="BF1200" s="1" t="s">
        <v>13726</v>
      </c>
      <c r="BG1200" s="1">
        <v>1</v>
      </c>
      <c r="BH1200" s="1">
        <v>1</v>
      </c>
      <c r="BI1200" s="2">
        <v>44470</v>
      </c>
      <c r="BJ1200" s="2">
        <v>45199</v>
      </c>
      <c r="BK1200" s="2">
        <v>44470</v>
      </c>
      <c r="BL1200" s="2">
        <v>45199</v>
      </c>
      <c r="BM1200" s="1">
        <v>35</v>
      </c>
      <c r="BN1200" s="1">
        <v>0</v>
      </c>
      <c r="BO1200" s="1">
        <v>7</v>
      </c>
      <c r="BP1200" s="1">
        <v>7</v>
      </c>
      <c r="BQ1200" s="1">
        <v>7</v>
      </c>
      <c r="BR1200" s="1">
        <v>7</v>
      </c>
      <c r="BS1200" s="1">
        <v>7</v>
      </c>
      <c r="BT1200" s="1">
        <v>0</v>
      </c>
      <c r="BU1200" s="1" t="str">
        <f>"8:00 AM"</f>
        <v>8:00 AM</v>
      </c>
      <c r="BV1200" s="1" t="str">
        <f>"4:00 PM"</f>
        <v>4:00 PM</v>
      </c>
      <c r="BW1200" s="1" t="s">
        <v>135</v>
      </c>
      <c r="BX1200" s="1">
        <v>0</v>
      </c>
      <c r="BY1200" s="1">
        <v>24</v>
      </c>
      <c r="BZ1200" s="1" t="s">
        <v>112</v>
      </c>
      <c r="CB1200" s="1" t="s">
        <v>13727</v>
      </c>
      <c r="CC1200" s="1" t="s">
        <v>13719</v>
      </c>
      <c r="CD1200" s="1" t="s">
        <v>13720</v>
      </c>
      <c r="CE1200" s="1" t="s">
        <v>116</v>
      </c>
      <c r="CF1200" s="1" t="s">
        <v>117</v>
      </c>
      <c r="CG1200" s="1">
        <v>96950</v>
      </c>
      <c r="CH1200" s="3">
        <v>8.7100000000000009</v>
      </c>
      <c r="CI1200" s="3">
        <v>8.7100000000000009</v>
      </c>
      <c r="CJ1200" s="3">
        <v>13.07</v>
      </c>
      <c r="CK1200" s="3">
        <v>13.07</v>
      </c>
      <c r="CL1200" s="1" t="s">
        <v>137</v>
      </c>
      <c r="CM1200" s="1" t="s">
        <v>230</v>
      </c>
      <c r="CN1200" s="1" t="s">
        <v>139</v>
      </c>
      <c r="CP1200" s="1" t="s">
        <v>112</v>
      </c>
      <c r="CQ1200" s="1" t="s">
        <v>111</v>
      </c>
      <c r="CR1200" s="1" t="s">
        <v>112</v>
      </c>
      <c r="CS1200" s="1" t="s">
        <v>111</v>
      </c>
      <c r="CT1200" s="1" t="s">
        <v>138</v>
      </c>
      <c r="CU1200" s="1" t="s">
        <v>111</v>
      </c>
      <c r="CV1200" s="1" t="s">
        <v>138</v>
      </c>
      <c r="CW1200" s="1" t="s">
        <v>13728</v>
      </c>
      <c r="CX1200" s="1">
        <v>16702347453</v>
      </c>
      <c r="CY1200" s="1" t="s">
        <v>13729</v>
      </c>
      <c r="CZ1200" s="1" t="s">
        <v>138</v>
      </c>
      <c r="DA1200" s="1" t="s">
        <v>111</v>
      </c>
      <c r="DB1200" s="1" t="s">
        <v>112</v>
      </c>
    </row>
    <row r="1201" spans="1:111" ht="15.6" customHeight="1" x14ac:dyDescent="0.25">
      <c r="A1201" s="1" t="s">
        <v>13730</v>
      </c>
      <c r="B1201" s="1" t="s">
        <v>238</v>
      </c>
      <c r="C1201" s="2">
        <v>44298.186367592592</v>
      </c>
      <c r="D1201" s="2">
        <v>44342</v>
      </c>
      <c r="E1201" s="1" t="s">
        <v>110</v>
      </c>
      <c r="F1201" s="2">
        <v>44468.833333333336</v>
      </c>
      <c r="G1201" s="1" t="s">
        <v>111</v>
      </c>
      <c r="H1201" s="1" t="s">
        <v>112</v>
      </c>
      <c r="I1201" s="1" t="s">
        <v>112</v>
      </c>
      <c r="J1201" s="1" t="s">
        <v>13731</v>
      </c>
      <c r="K1201" s="1" t="s">
        <v>10424</v>
      </c>
      <c r="L1201" s="1" t="s">
        <v>10425</v>
      </c>
      <c r="M1201" s="1" t="s">
        <v>13732</v>
      </c>
      <c r="N1201" s="1" t="s">
        <v>116</v>
      </c>
      <c r="O1201" s="1" t="s">
        <v>117</v>
      </c>
      <c r="P1201" s="9">
        <v>96950</v>
      </c>
      <c r="Q1201" s="1" t="s">
        <v>118</v>
      </c>
      <c r="R1201" s="1" t="s">
        <v>138</v>
      </c>
      <c r="S1201" s="1">
        <v>16702343232</v>
      </c>
      <c r="U1201" s="1">
        <v>721110</v>
      </c>
      <c r="V1201" s="1" t="s">
        <v>119</v>
      </c>
      <c r="X1201" s="1" t="s">
        <v>370</v>
      </c>
      <c r="Y1201" s="1" t="s">
        <v>371</v>
      </c>
      <c r="Z1201" s="1" t="s">
        <v>372</v>
      </c>
      <c r="AA1201" s="1" t="s">
        <v>1184</v>
      </c>
      <c r="AB1201" s="1" t="s">
        <v>368</v>
      </c>
      <c r="AC1201" s="1" t="s">
        <v>1185</v>
      </c>
      <c r="AD1201" s="1" t="s">
        <v>116</v>
      </c>
      <c r="AE1201" s="1" t="s">
        <v>117</v>
      </c>
      <c r="AF1201" s="9">
        <v>96950</v>
      </c>
      <c r="AG1201" s="1" t="s">
        <v>118</v>
      </c>
      <c r="AH1201" s="1" t="s">
        <v>138</v>
      </c>
      <c r="AI1201" s="1">
        <v>16702346278</v>
      </c>
      <c r="AK1201" s="1" t="s">
        <v>1186</v>
      </c>
      <c r="BC1201" s="1" t="str">
        <f>"49-9071.00"</f>
        <v>49-9071.00</v>
      </c>
      <c r="BD1201" s="1" t="s">
        <v>214</v>
      </c>
      <c r="BE1201" s="1" t="s">
        <v>13733</v>
      </c>
      <c r="BF1201" s="1" t="s">
        <v>1069</v>
      </c>
      <c r="BG1201" s="1">
        <v>2</v>
      </c>
      <c r="BH1201" s="1">
        <v>2</v>
      </c>
      <c r="BI1201" s="2">
        <v>44470</v>
      </c>
      <c r="BJ1201" s="2">
        <v>44834</v>
      </c>
      <c r="BK1201" s="2">
        <v>44470</v>
      </c>
      <c r="BL1201" s="2">
        <v>44834</v>
      </c>
      <c r="BM1201" s="1">
        <v>35</v>
      </c>
      <c r="BN1201" s="1">
        <v>0</v>
      </c>
      <c r="BO1201" s="1">
        <v>7</v>
      </c>
      <c r="BP1201" s="1">
        <v>7</v>
      </c>
      <c r="BQ1201" s="1">
        <v>7</v>
      </c>
      <c r="BR1201" s="1">
        <v>7</v>
      </c>
      <c r="BS1201" s="1">
        <v>7</v>
      </c>
      <c r="BT1201" s="1">
        <v>0</v>
      </c>
      <c r="BU1201" s="1" t="str">
        <f>"9:00 AM"</f>
        <v>9:00 AM</v>
      </c>
      <c r="BV1201" s="1" t="str">
        <f>"5:00 PM"</f>
        <v>5:00 PM</v>
      </c>
      <c r="BW1201" s="1" t="s">
        <v>135</v>
      </c>
      <c r="BX1201" s="1">
        <v>0</v>
      </c>
      <c r="BY1201" s="1">
        <v>24</v>
      </c>
      <c r="BZ1201" s="1" t="s">
        <v>112</v>
      </c>
      <c r="CA1201" s="1">
        <v>0</v>
      </c>
      <c r="CB1201" s="1" t="s">
        <v>13734</v>
      </c>
      <c r="CC1201" s="1" t="s">
        <v>10429</v>
      </c>
      <c r="CD1201" s="1" t="s">
        <v>2131</v>
      </c>
      <c r="CE1201" s="1" t="s">
        <v>116</v>
      </c>
      <c r="CF1201" s="1" t="s">
        <v>117</v>
      </c>
      <c r="CG1201" s="1">
        <v>96950</v>
      </c>
      <c r="CH1201" s="3">
        <v>8.7100000000000009</v>
      </c>
      <c r="CI1201" s="3">
        <v>8.7100000000000009</v>
      </c>
      <c r="CJ1201" s="3">
        <v>13.07</v>
      </c>
      <c r="CK1201" s="3">
        <v>13.07</v>
      </c>
      <c r="CL1201" s="1" t="s">
        <v>137</v>
      </c>
      <c r="CM1201" s="1" t="s">
        <v>138</v>
      </c>
      <c r="CN1201" s="1" t="s">
        <v>139</v>
      </c>
      <c r="CP1201" s="1" t="s">
        <v>112</v>
      </c>
      <c r="CQ1201" s="1" t="s">
        <v>111</v>
      </c>
      <c r="CR1201" s="1" t="s">
        <v>112</v>
      </c>
      <c r="CS1201" s="1" t="s">
        <v>111</v>
      </c>
      <c r="CT1201" s="1" t="s">
        <v>138</v>
      </c>
      <c r="CU1201" s="1" t="s">
        <v>111</v>
      </c>
      <c r="CV1201" s="1" t="s">
        <v>138</v>
      </c>
      <c r="CW1201" s="1" t="s">
        <v>138</v>
      </c>
      <c r="CX1201" s="1">
        <v>16702343232</v>
      </c>
      <c r="CY1201" s="1" t="s">
        <v>10430</v>
      </c>
      <c r="CZ1201" s="1" t="s">
        <v>2563</v>
      </c>
      <c r="DA1201" s="1" t="s">
        <v>111</v>
      </c>
      <c r="DB1201" s="1" t="s">
        <v>112</v>
      </c>
    </row>
    <row r="1202" spans="1:111" ht="15.6" customHeight="1" x14ac:dyDescent="0.25">
      <c r="A1202" s="1" t="s">
        <v>13735</v>
      </c>
      <c r="B1202" s="1" t="s">
        <v>238</v>
      </c>
      <c r="C1202" s="2">
        <v>44306.052290509258</v>
      </c>
      <c r="D1202" s="2">
        <v>44342</v>
      </c>
      <c r="E1202" s="1" t="s">
        <v>110</v>
      </c>
      <c r="F1202" s="2">
        <v>44468.833333333336</v>
      </c>
      <c r="G1202" s="1" t="s">
        <v>112</v>
      </c>
      <c r="H1202" s="1" t="s">
        <v>112</v>
      </c>
      <c r="I1202" s="1" t="s">
        <v>112</v>
      </c>
      <c r="J1202" s="1" t="s">
        <v>9123</v>
      </c>
      <c r="K1202" s="1" t="s">
        <v>9123</v>
      </c>
      <c r="L1202" s="1" t="s">
        <v>6472</v>
      </c>
      <c r="M1202" s="1" t="s">
        <v>6473</v>
      </c>
      <c r="N1202" s="1" t="s">
        <v>167</v>
      </c>
      <c r="O1202" s="1" t="s">
        <v>117</v>
      </c>
      <c r="P1202" s="9">
        <v>96950</v>
      </c>
      <c r="Q1202" s="1" t="s">
        <v>118</v>
      </c>
      <c r="S1202" s="1">
        <v>16702357642</v>
      </c>
      <c r="U1202" s="1">
        <v>56172</v>
      </c>
      <c r="V1202" s="1" t="s">
        <v>119</v>
      </c>
      <c r="X1202" s="1" t="s">
        <v>6474</v>
      </c>
      <c r="Y1202" s="1" t="s">
        <v>6475</v>
      </c>
      <c r="Z1202" s="1" t="s">
        <v>6476</v>
      </c>
      <c r="AA1202" s="1" t="s">
        <v>6477</v>
      </c>
      <c r="AB1202" s="1" t="s">
        <v>6472</v>
      </c>
      <c r="AC1202" s="1" t="s">
        <v>6473</v>
      </c>
      <c r="AD1202" s="1" t="s">
        <v>167</v>
      </c>
      <c r="AE1202" s="1" t="s">
        <v>117</v>
      </c>
      <c r="AF1202" s="9">
        <v>96950</v>
      </c>
      <c r="AG1202" s="1" t="s">
        <v>118</v>
      </c>
      <c r="AI1202" s="1">
        <v>16702357642</v>
      </c>
      <c r="AK1202" s="1" t="s">
        <v>9124</v>
      </c>
      <c r="BC1202" s="1" t="str">
        <f>"37-2011.00"</f>
        <v>37-2011.00</v>
      </c>
      <c r="BD1202" s="1" t="s">
        <v>676</v>
      </c>
      <c r="BE1202" s="1" t="s">
        <v>13736</v>
      </c>
      <c r="BF1202" s="1" t="s">
        <v>13737</v>
      </c>
      <c r="BG1202" s="1">
        <v>1</v>
      </c>
      <c r="BH1202" s="1">
        <v>1</v>
      </c>
      <c r="BI1202" s="2">
        <v>44470</v>
      </c>
      <c r="BJ1202" s="2">
        <v>44834</v>
      </c>
      <c r="BK1202" s="2">
        <v>44470</v>
      </c>
      <c r="BL1202" s="2">
        <v>44834</v>
      </c>
      <c r="BM1202" s="1">
        <v>40</v>
      </c>
      <c r="BN1202" s="1">
        <v>0</v>
      </c>
      <c r="BO1202" s="1">
        <v>8</v>
      </c>
      <c r="BP1202" s="1">
        <v>8</v>
      </c>
      <c r="BQ1202" s="1">
        <v>8</v>
      </c>
      <c r="BR1202" s="1">
        <v>8</v>
      </c>
      <c r="BS1202" s="1">
        <v>8</v>
      </c>
      <c r="BT1202" s="1">
        <v>0</v>
      </c>
      <c r="BU1202" s="1" t="str">
        <f>"8:00 AM"</f>
        <v>8:00 AM</v>
      </c>
      <c r="BV1202" s="1" t="str">
        <f>"5:00 PM"</f>
        <v>5:00 PM</v>
      </c>
      <c r="BW1202" s="1" t="s">
        <v>135</v>
      </c>
      <c r="BX1202" s="1">
        <v>0</v>
      </c>
      <c r="BY1202" s="1">
        <v>6</v>
      </c>
      <c r="BZ1202" s="1" t="s">
        <v>112</v>
      </c>
      <c r="CA1202" s="1">
        <v>0</v>
      </c>
      <c r="CB1202" s="1" t="s">
        <v>13738</v>
      </c>
      <c r="CC1202" s="1" t="s">
        <v>9874</v>
      </c>
      <c r="CD1202" s="1" t="s">
        <v>13739</v>
      </c>
      <c r="CE1202" s="1" t="s">
        <v>167</v>
      </c>
      <c r="CF1202" s="1" t="s">
        <v>117</v>
      </c>
      <c r="CG1202" s="1">
        <v>96950</v>
      </c>
      <c r="CH1202" s="3">
        <v>8.0500000000000007</v>
      </c>
      <c r="CI1202" s="3">
        <v>8.0500000000000007</v>
      </c>
      <c r="CJ1202" s="3">
        <v>12.08</v>
      </c>
      <c r="CK1202" s="3">
        <v>12.08</v>
      </c>
      <c r="CL1202" s="1" t="s">
        <v>137</v>
      </c>
      <c r="CM1202" s="1" t="s">
        <v>138</v>
      </c>
      <c r="CN1202" s="1" t="s">
        <v>139</v>
      </c>
      <c r="CP1202" s="1" t="s">
        <v>112</v>
      </c>
      <c r="CQ1202" s="1" t="s">
        <v>111</v>
      </c>
      <c r="CR1202" s="1" t="s">
        <v>111</v>
      </c>
      <c r="CS1202" s="1" t="s">
        <v>111</v>
      </c>
      <c r="CT1202" s="1" t="s">
        <v>138</v>
      </c>
      <c r="CU1202" s="1" t="s">
        <v>111</v>
      </c>
      <c r="CV1202" s="1" t="s">
        <v>138</v>
      </c>
      <c r="CW1202" s="1" t="s">
        <v>138</v>
      </c>
      <c r="CX1202" s="1">
        <v>16702357642</v>
      </c>
      <c r="CY1202" s="1" t="s">
        <v>9124</v>
      </c>
      <c r="CZ1202" s="1" t="s">
        <v>138</v>
      </c>
      <c r="DA1202" s="1" t="s">
        <v>111</v>
      </c>
      <c r="DB1202" s="1" t="s">
        <v>112</v>
      </c>
    </row>
    <row r="1203" spans="1:111" ht="15.6" customHeight="1" x14ac:dyDescent="0.25">
      <c r="A1203" s="1" t="s">
        <v>13740</v>
      </c>
      <c r="B1203" s="1" t="s">
        <v>238</v>
      </c>
      <c r="C1203" s="2">
        <v>44319.019299537038</v>
      </c>
      <c r="D1203" s="2">
        <v>44357</v>
      </c>
      <c r="E1203" s="1" t="s">
        <v>110</v>
      </c>
      <c r="F1203" s="2">
        <v>44468.833333333336</v>
      </c>
      <c r="G1203" s="1" t="s">
        <v>111</v>
      </c>
      <c r="H1203" s="1" t="s">
        <v>112</v>
      </c>
      <c r="I1203" s="1" t="s">
        <v>112</v>
      </c>
      <c r="J1203" s="1" t="s">
        <v>5960</v>
      </c>
      <c r="K1203" s="1" t="s">
        <v>5960</v>
      </c>
      <c r="L1203" s="1" t="s">
        <v>4485</v>
      </c>
      <c r="N1203" s="1" t="s">
        <v>116</v>
      </c>
      <c r="O1203" s="1" t="s">
        <v>117</v>
      </c>
      <c r="P1203" s="9">
        <v>96950</v>
      </c>
      <c r="Q1203" s="1" t="s">
        <v>118</v>
      </c>
      <c r="S1203" s="1">
        <v>16702342856</v>
      </c>
      <c r="U1203" s="1">
        <v>56132</v>
      </c>
      <c r="V1203" s="1" t="s">
        <v>119</v>
      </c>
      <c r="X1203" s="1" t="s">
        <v>4482</v>
      </c>
      <c r="Y1203" s="1" t="s">
        <v>4483</v>
      </c>
      <c r="Z1203" s="1" t="s">
        <v>4484</v>
      </c>
      <c r="AA1203" s="1" t="s">
        <v>245</v>
      </c>
      <c r="AB1203" s="1" t="s">
        <v>4485</v>
      </c>
      <c r="AD1203" s="1" t="s">
        <v>116</v>
      </c>
      <c r="AE1203" s="1" t="s">
        <v>117</v>
      </c>
      <c r="AF1203" s="9">
        <v>96950</v>
      </c>
      <c r="AG1203" s="1" t="s">
        <v>118</v>
      </c>
      <c r="AH1203" s="1" t="s">
        <v>138</v>
      </c>
      <c r="AI1203" s="1">
        <v>16702342856</v>
      </c>
      <c r="AK1203" s="1" t="s">
        <v>4486</v>
      </c>
      <c r="BC1203" s="1" t="str">
        <f>"37-2012.00"</f>
        <v>37-2012.00</v>
      </c>
      <c r="BD1203" s="1" t="s">
        <v>576</v>
      </c>
      <c r="BE1203" s="1" t="s">
        <v>5963</v>
      </c>
      <c r="BF1203" s="1" t="s">
        <v>5964</v>
      </c>
      <c r="BG1203" s="1">
        <v>5</v>
      </c>
      <c r="BH1203" s="1">
        <v>5</v>
      </c>
      <c r="BI1203" s="2">
        <v>44470</v>
      </c>
      <c r="BJ1203" s="2">
        <v>45565</v>
      </c>
      <c r="BK1203" s="2">
        <v>44470</v>
      </c>
      <c r="BL1203" s="2">
        <v>45565</v>
      </c>
      <c r="BM1203" s="1">
        <v>35</v>
      </c>
      <c r="BN1203" s="1">
        <v>0</v>
      </c>
      <c r="BO1203" s="1">
        <v>7</v>
      </c>
      <c r="BP1203" s="1">
        <v>7</v>
      </c>
      <c r="BQ1203" s="1">
        <v>7</v>
      </c>
      <c r="BR1203" s="1">
        <v>7</v>
      </c>
      <c r="BS1203" s="1">
        <v>7</v>
      </c>
      <c r="BT1203" s="1">
        <v>0</v>
      </c>
      <c r="BU1203" s="1" t="str">
        <f>"8:00 AM"</f>
        <v>8:00 AM</v>
      </c>
      <c r="BV1203" s="1" t="str">
        <f>"4:00 PM"</f>
        <v>4:00 PM</v>
      </c>
      <c r="BW1203" s="1" t="s">
        <v>135</v>
      </c>
      <c r="BX1203" s="1">
        <v>0</v>
      </c>
      <c r="BY1203" s="1">
        <v>3</v>
      </c>
      <c r="BZ1203" s="1" t="s">
        <v>112</v>
      </c>
      <c r="CA1203" s="1">
        <v>0</v>
      </c>
      <c r="CB1203" s="1" t="s">
        <v>5965</v>
      </c>
      <c r="CC1203" s="1" t="s">
        <v>4485</v>
      </c>
      <c r="CE1203" s="1" t="s">
        <v>116</v>
      </c>
      <c r="CF1203" s="1" t="s">
        <v>117</v>
      </c>
      <c r="CG1203" s="1">
        <v>96950</v>
      </c>
      <c r="CH1203" s="3">
        <v>7.59</v>
      </c>
      <c r="CI1203" s="3">
        <v>7.59</v>
      </c>
      <c r="CJ1203" s="3">
        <v>11.39</v>
      </c>
      <c r="CK1203" s="3">
        <v>11.39</v>
      </c>
      <c r="CL1203" s="1" t="s">
        <v>137</v>
      </c>
      <c r="CM1203" s="1" t="s">
        <v>138</v>
      </c>
      <c r="CN1203" s="1" t="s">
        <v>139</v>
      </c>
      <c r="CP1203" s="1" t="s">
        <v>112</v>
      </c>
      <c r="CQ1203" s="1" t="s">
        <v>111</v>
      </c>
      <c r="CR1203" s="1" t="s">
        <v>112</v>
      </c>
      <c r="CS1203" s="1" t="s">
        <v>111</v>
      </c>
      <c r="CT1203" s="1" t="s">
        <v>138</v>
      </c>
      <c r="CU1203" s="1" t="s">
        <v>111</v>
      </c>
      <c r="CV1203" s="1" t="s">
        <v>138</v>
      </c>
      <c r="CW1203" s="1" t="s">
        <v>1555</v>
      </c>
      <c r="CX1203" s="1">
        <v>16702342856</v>
      </c>
      <c r="CY1203" s="1" t="s">
        <v>4486</v>
      </c>
      <c r="CZ1203" s="1" t="s">
        <v>168</v>
      </c>
      <c r="DA1203" s="1" t="s">
        <v>111</v>
      </c>
      <c r="DB1203" s="1" t="s">
        <v>112</v>
      </c>
    </row>
    <row r="1204" spans="1:111" ht="15.6" customHeight="1" x14ac:dyDescent="0.25">
      <c r="A1204" s="1" t="s">
        <v>13741</v>
      </c>
      <c r="B1204" s="1" t="s">
        <v>238</v>
      </c>
      <c r="C1204" s="2">
        <v>44294.912215972225</v>
      </c>
      <c r="D1204" s="2">
        <v>44335</v>
      </c>
      <c r="E1204" s="1" t="s">
        <v>110</v>
      </c>
      <c r="F1204" s="2">
        <v>44468.833333333336</v>
      </c>
      <c r="G1204" s="1" t="s">
        <v>112</v>
      </c>
      <c r="H1204" s="1" t="s">
        <v>112</v>
      </c>
      <c r="I1204" s="1" t="s">
        <v>112</v>
      </c>
      <c r="J1204" s="1" t="s">
        <v>2444</v>
      </c>
      <c r="K1204" s="1" t="s">
        <v>138</v>
      </c>
      <c r="L1204" s="1" t="s">
        <v>2445</v>
      </c>
      <c r="M1204" s="1" t="s">
        <v>2446</v>
      </c>
      <c r="N1204" s="1" t="s">
        <v>259</v>
      </c>
      <c r="O1204" s="1" t="s">
        <v>117</v>
      </c>
      <c r="P1204" s="9">
        <v>96952</v>
      </c>
      <c r="Q1204" s="1" t="s">
        <v>118</v>
      </c>
      <c r="R1204" s="1" t="s">
        <v>138</v>
      </c>
      <c r="S1204" s="1">
        <v>16704339989</v>
      </c>
      <c r="U1204" s="1">
        <v>481111</v>
      </c>
      <c r="V1204" s="1" t="s">
        <v>119</v>
      </c>
      <c r="X1204" s="1" t="s">
        <v>2447</v>
      </c>
      <c r="Y1204" s="1" t="s">
        <v>2448</v>
      </c>
      <c r="Z1204" s="1" t="s">
        <v>2449</v>
      </c>
      <c r="AA1204" s="1" t="s">
        <v>171</v>
      </c>
      <c r="AB1204" s="1" t="s">
        <v>2450</v>
      </c>
      <c r="AC1204" s="1" t="s">
        <v>2446</v>
      </c>
      <c r="AD1204" s="1" t="s">
        <v>259</v>
      </c>
      <c r="AE1204" s="1" t="s">
        <v>117</v>
      </c>
      <c r="AF1204" s="9">
        <v>96952</v>
      </c>
      <c r="AG1204" s="1" t="s">
        <v>118</v>
      </c>
      <c r="AH1204" s="1" t="s">
        <v>138</v>
      </c>
      <c r="AI1204" s="1">
        <v>16704339989</v>
      </c>
      <c r="AK1204" s="1" t="s">
        <v>2451</v>
      </c>
      <c r="BC1204" s="1" t="str">
        <f>"43-4051.00"</f>
        <v>43-4051.00</v>
      </c>
      <c r="BD1204" s="1" t="s">
        <v>2452</v>
      </c>
      <c r="BE1204" s="1" t="s">
        <v>2453</v>
      </c>
      <c r="BF1204" s="1" t="s">
        <v>2454</v>
      </c>
      <c r="BG1204" s="1">
        <v>1</v>
      </c>
      <c r="BH1204" s="1">
        <v>1</v>
      </c>
      <c r="BI1204" s="2">
        <v>44470</v>
      </c>
      <c r="BJ1204" s="2">
        <v>44834</v>
      </c>
      <c r="BK1204" s="2">
        <v>44470</v>
      </c>
      <c r="BL1204" s="2">
        <v>44834</v>
      </c>
      <c r="BM1204" s="1">
        <v>40</v>
      </c>
      <c r="BN1204" s="1">
        <v>0</v>
      </c>
      <c r="BO1204" s="1">
        <v>8</v>
      </c>
      <c r="BP1204" s="1">
        <v>8</v>
      </c>
      <c r="BQ1204" s="1">
        <v>8</v>
      </c>
      <c r="BR1204" s="1">
        <v>8</v>
      </c>
      <c r="BS1204" s="1">
        <v>8</v>
      </c>
      <c r="BT1204" s="1">
        <v>0</v>
      </c>
      <c r="BU1204" s="1" t="str">
        <f>"8:00 AM"</f>
        <v>8:00 AM</v>
      </c>
      <c r="BV1204" s="1" t="str">
        <f>"5:00 PM"</f>
        <v>5:00 PM</v>
      </c>
      <c r="BW1204" s="1" t="s">
        <v>135</v>
      </c>
      <c r="BX1204" s="1">
        <v>0</v>
      </c>
      <c r="BY1204" s="1">
        <v>12</v>
      </c>
      <c r="BZ1204" s="1" t="s">
        <v>112</v>
      </c>
      <c r="CA1204" s="1">
        <v>0</v>
      </c>
      <c r="CB1204" s="1" t="s">
        <v>2455</v>
      </c>
      <c r="CC1204" s="1" t="s">
        <v>2445</v>
      </c>
      <c r="CE1204" s="1" t="s">
        <v>259</v>
      </c>
      <c r="CF1204" s="1" t="s">
        <v>117</v>
      </c>
      <c r="CG1204" s="1">
        <v>96952</v>
      </c>
      <c r="CH1204" s="3">
        <v>9.2200000000000006</v>
      </c>
      <c r="CI1204" s="3">
        <v>11.54</v>
      </c>
      <c r="CL1204" s="1" t="s">
        <v>137</v>
      </c>
      <c r="CM1204" s="1" t="s">
        <v>138</v>
      </c>
      <c r="CN1204" s="1" t="s">
        <v>139</v>
      </c>
      <c r="CP1204" s="1" t="s">
        <v>112</v>
      </c>
      <c r="CQ1204" s="1" t="s">
        <v>111</v>
      </c>
      <c r="CR1204" s="1" t="s">
        <v>112</v>
      </c>
      <c r="CS1204" s="1" t="s">
        <v>112</v>
      </c>
      <c r="CT1204" s="1" t="s">
        <v>111</v>
      </c>
      <c r="CU1204" s="1" t="s">
        <v>111</v>
      </c>
      <c r="CV1204" s="1" t="s">
        <v>138</v>
      </c>
      <c r="CW1204" s="1" t="s">
        <v>2456</v>
      </c>
      <c r="CX1204" s="1">
        <v>16704339989</v>
      </c>
      <c r="CY1204" s="1" t="s">
        <v>2457</v>
      </c>
      <c r="CZ1204" s="1" t="s">
        <v>2458</v>
      </c>
      <c r="DA1204" s="1" t="s">
        <v>111</v>
      </c>
      <c r="DB1204" s="1" t="s">
        <v>112</v>
      </c>
    </row>
    <row r="1205" spans="1:111" ht="15.6" customHeight="1" x14ac:dyDescent="0.25">
      <c r="A1205" s="1" t="s">
        <v>13743</v>
      </c>
      <c r="B1205" s="1" t="s">
        <v>238</v>
      </c>
      <c r="C1205" s="2">
        <v>44326.245945949071</v>
      </c>
      <c r="D1205" s="2">
        <v>44361</v>
      </c>
      <c r="E1205" s="1" t="s">
        <v>110</v>
      </c>
      <c r="F1205" s="2">
        <v>44468.833333333336</v>
      </c>
      <c r="G1205" s="1" t="s">
        <v>112</v>
      </c>
      <c r="H1205" s="1" t="s">
        <v>112</v>
      </c>
      <c r="I1205" s="1" t="s">
        <v>112</v>
      </c>
      <c r="J1205" s="1" t="s">
        <v>4110</v>
      </c>
      <c r="K1205" s="1" t="s">
        <v>13744</v>
      </c>
      <c r="L1205" s="1" t="s">
        <v>4111</v>
      </c>
      <c r="N1205" s="1" t="s">
        <v>116</v>
      </c>
      <c r="O1205" s="1" t="s">
        <v>117</v>
      </c>
      <c r="P1205" s="9">
        <v>96950</v>
      </c>
      <c r="Q1205" s="1" t="s">
        <v>118</v>
      </c>
      <c r="S1205" s="1">
        <v>16702336060</v>
      </c>
      <c r="U1205" s="1">
        <v>812112</v>
      </c>
      <c r="V1205" s="1" t="s">
        <v>119</v>
      </c>
      <c r="X1205" s="1" t="s">
        <v>4112</v>
      </c>
      <c r="Y1205" s="1" t="s">
        <v>4113</v>
      </c>
      <c r="Z1205" s="1" t="s">
        <v>4114</v>
      </c>
      <c r="AA1205" s="1" t="s">
        <v>1028</v>
      </c>
      <c r="AB1205" s="1" t="s">
        <v>4111</v>
      </c>
      <c r="AD1205" s="1" t="s">
        <v>116</v>
      </c>
      <c r="AE1205" s="1" t="s">
        <v>117</v>
      </c>
      <c r="AF1205" s="9">
        <v>96950</v>
      </c>
      <c r="AG1205" s="1" t="s">
        <v>118</v>
      </c>
      <c r="AI1205" s="1">
        <v>16702336060</v>
      </c>
      <c r="AK1205" s="1" t="s">
        <v>4115</v>
      </c>
      <c r="BC1205" s="1" t="str">
        <f>"39-5012.00"</f>
        <v>39-5012.00</v>
      </c>
      <c r="BD1205" s="1" t="s">
        <v>1831</v>
      </c>
      <c r="BE1205" s="1" t="s">
        <v>13745</v>
      </c>
      <c r="BF1205" s="1" t="s">
        <v>2053</v>
      </c>
      <c r="BG1205" s="1">
        <v>1</v>
      </c>
      <c r="BH1205" s="1">
        <v>1</v>
      </c>
      <c r="BI1205" s="2">
        <v>44470</v>
      </c>
      <c r="BJ1205" s="2">
        <v>44834</v>
      </c>
      <c r="BK1205" s="2">
        <v>44470</v>
      </c>
      <c r="BL1205" s="2">
        <v>44834</v>
      </c>
      <c r="BM1205" s="1">
        <v>35</v>
      </c>
      <c r="BN1205" s="1">
        <v>0</v>
      </c>
      <c r="BO1205" s="1">
        <v>7</v>
      </c>
      <c r="BP1205" s="1">
        <v>7</v>
      </c>
      <c r="BQ1205" s="1">
        <v>7</v>
      </c>
      <c r="BR1205" s="1">
        <v>7</v>
      </c>
      <c r="BS1205" s="1">
        <v>7</v>
      </c>
      <c r="BT1205" s="1">
        <v>0</v>
      </c>
      <c r="BU1205" s="1" t="str">
        <f>"9:00 AM"</f>
        <v>9:00 AM</v>
      </c>
      <c r="BV1205" s="1" t="str">
        <f>"5:00 PM"</f>
        <v>5:00 PM</v>
      </c>
      <c r="BW1205" s="1" t="s">
        <v>135</v>
      </c>
      <c r="BX1205" s="1">
        <v>0</v>
      </c>
      <c r="BY1205" s="1">
        <v>3</v>
      </c>
      <c r="BZ1205" s="1" t="s">
        <v>112</v>
      </c>
      <c r="CB1205" s="4" t="s">
        <v>13746</v>
      </c>
      <c r="CC1205" s="1" t="s">
        <v>4111</v>
      </c>
      <c r="CE1205" s="1" t="s">
        <v>116</v>
      </c>
      <c r="CF1205" s="1" t="s">
        <v>117</v>
      </c>
      <c r="CG1205" s="1">
        <v>96950</v>
      </c>
      <c r="CH1205" s="3">
        <v>8.08</v>
      </c>
      <c r="CI1205" s="3">
        <v>8.08</v>
      </c>
      <c r="CJ1205" s="3">
        <v>12.12</v>
      </c>
      <c r="CK1205" s="3">
        <v>12.12</v>
      </c>
      <c r="CL1205" s="1" t="s">
        <v>137</v>
      </c>
      <c r="CN1205" s="1" t="s">
        <v>139</v>
      </c>
      <c r="CP1205" s="1" t="s">
        <v>112</v>
      </c>
      <c r="CQ1205" s="1" t="s">
        <v>111</v>
      </c>
      <c r="CR1205" s="1" t="s">
        <v>112</v>
      </c>
      <c r="CS1205" s="1" t="s">
        <v>111</v>
      </c>
      <c r="CT1205" s="1" t="s">
        <v>138</v>
      </c>
      <c r="CU1205" s="1" t="s">
        <v>111</v>
      </c>
      <c r="CV1205" s="1" t="s">
        <v>138</v>
      </c>
      <c r="CW1205" s="1" t="s">
        <v>2313</v>
      </c>
      <c r="CX1205" s="1">
        <v>16702336060</v>
      </c>
      <c r="CY1205" s="1" t="s">
        <v>4115</v>
      </c>
      <c r="CZ1205" s="1" t="s">
        <v>138</v>
      </c>
      <c r="DA1205" s="1" t="s">
        <v>111</v>
      </c>
      <c r="DB1205" s="1" t="s">
        <v>112</v>
      </c>
      <c r="DC1205" s="1" t="s">
        <v>4112</v>
      </c>
      <c r="DD1205" s="1" t="s">
        <v>4113</v>
      </c>
      <c r="DF1205" s="1" t="s">
        <v>7400</v>
      </c>
      <c r="DG1205" s="1" t="s">
        <v>4115</v>
      </c>
    </row>
    <row r="1206" spans="1:111" ht="15.6" customHeight="1" x14ac:dyDescent="0.25">
      <c r="A1206" s="1" t="s">
        <v>13747</v>
      </c>
      <c r="B1206" s="1" t="s">
        <v>238</v>
      </c>
      <c r="C1206" s="2">
        <v>44305.529189930552</v>
      </c>
      <c r="D1206" s="2">
        <v>44344</v>
      </c>
      <c r="E1206" s="1" t="s">
        <v>110</v>
      </c>
      <c r="F1206" s="2">
        <v>44468.833333333336</v>
      </c>
      <c r="G1206" s="1" t="s">
        <v>111</v>
      </c>
      <c r="H1206" s="1" t="s">
        <v>112</v>
      </c>
      <c r="I1206" s="1" t="s">
        <v>112</v>
      </c>
      <c r="J1206" s="1" t="s">
        <v>999</v>
      </c>
      <c r="L1206" s="1" t="s">
        <v>634</v>
      </c>
      <c r="N1206" s="1" t="s">
        <v>167</v>
      </c>
      <c r="O1206" s="1" t="s">
        <v>117</v>
      </c>
      <c r="P1206" s="9">
        <v>96950</v>
      </c>
      <c r="Q1206" s="1" t="s">
        <v>118</v>
      </c>
      <c r="S1206" s="1">
        <v>16702358722</v>
      </c>
      <c r="U1206" s="1">
        <v>561720</v>
      </c>
      <c r="V1206" s="1" t="s">
        <v>119</v>
      </c>
      <c r="X1206" s="1" t="s">
        <v>636</v>
      </c>
      <c r="Y1206" s="1" t="s">
        <v>637</v>
      </c>
      <c r="Z1206" s="1" t="s">
        <v>638</v>
      </c>
      <c r="AA1206" s="1" t="s">
        <v>639</v>
      </c>
      <c r="AB1206" s="1" t="s">
        <v>1000</v>
      </c>
      <c r="AD1206" s="1" t="s">
        <v>167</v>
      </c>
      <c r="AE1206" s="1" t="s">
        <v>117</v>
      </c>
      <c r="AF1206" s="9">
        <v>96950</v>
      </c>
      <c r="AG1206" s="1" t="s">
        <v>118</v>
      </c>
      <c r="AI1206" s="1">
        <v>16709890917</v>
      </c>
      <c r="AK1206" s="1" t="s">
        <v>641</v>
      </c>
      <c r="BC1206" s="1" t="str">
        <f>"49-9071.00"</f>
        <v>49-9071.00</v>
      </c>
      <c r="BD1206" s="1" t="s">
        <v>214</v>
      </c>
      <c r="BE1206" s="1" t="s">
        <v>1524</v>
      </c>
      <c r="BF1206" s="1" t="s">
        <v>214</v>
      </c>
      <c r="BG1206" s="1">
        <v>4</v>
      </c>
      <c r="BH1206" s="1">
        <v>4</v>
      </c>
      <c r="BI1206" s="2">
        <v>44470</v>
      </c>
      <c r="BJ1206" s="2">
        <v>45565</v>
      </c>
      <c r="BK1206" s="2">
        <v>44470</v>
      </c>
      <c r="BL1206" s="2">
        <v>45565</v>
      </c>
      <c r="BM1206" s="1">
        <v>35</v>
      </c>
      <c r="BN1206" s="1">
        <v>0</v>
      </c>
      <c r="BO1206" s="1">
        <v>7</v>
      </c>
      <c r="BP1206" s="1">
        <v>7</v>
      </c>
      <c r="BQ1206" s="1">
        <v>7</v>
      </c>
      <c r="BR1206" s="1">
        <v>7</v>
      </c>
      <c r="BS1206" s="1">
        <v>7</v>
      </c>
      <c r="BT1206" s="1">
        <v>0</v>
      </c>
      <c r="BU1206" s="1" t="str">
        <f>"9:00 AM"</f>
        <v>9:00 AM</v>
      </c>
      <c r="BV1206" s="1" t="str">
        <f>"5:00 PM"</f>
        <v>5:00 PM</v>
      </c>
      <c r="BW1206" s="1" t="s">
        <v>230</v>
      </c>
      <c r="BX1206" s="1">
        <v>0</v>
      </c>
      <c r="BY1206" s="1">
        <v>6</v>
      </c>
      <c r="BZ1206" s="1" t="s">
        <v>112</v>
      </c>
      <c r="CA1206" s="1">
        <v>0</v>
      </c>
      <c r="CB1206" s="4" t="s">
        <v>643</v>
      </c>
      <c r="CC1206" s="1" t="s">
        <v>634</v>
      </c>
      <c r="CE1206" s="1" t="s">
        <v>167</v>
      </c>
      <c r="CF1206" s="1" t="s">
        <v>117</v>
      </c>
      <c r="CG1206" s="1">
        <v>96950</v>
      </c>
      <c r="CH1206" s="3">
        <v>8.7100000000000009</v>
      </c>
      <c r="CI1206" s="3">
        <v>8.7100000000000009</v>
      </c>
      <c r="CJ1206" s="3">
        <v>13.07</v>
      </c>
      <c r="CK1206" s="3">
        <v>13.07</v>
      </c>
      <c r="CL1206" s="1" t="s">
        <v>137</v>
      </c>
      <c r="CN1206" s="1" t="s">
        <v>139</v>
      </c>
      <c r="CP1206" s="1" t="s">
        <v>111</v>
      </c>
      <c r="CQ1206" s="1" t="s">
        <v>111</v>
      </c>
      <c r="CR1206" s="1" t="s">
        <v>111</v>
      </c>
      <c r="CS1206" s="1" t="s">
        <v>111</v>
      </c>
      <c r="CT1206" s="1" t="s">
        <v>111</v>
      </c>
      <c r="CU1206" s="1" t="s">
        <v>111</v>
      </c>
      <c r="CV1206" s="1" t="s">
        <v>111</v>
      </c>
      <c r="CW1206" s="1" t="s">
        <v>1004</v>
      </c>
      <c r="CX1206" s="1">
        <v>16709890917</v>
      </c>
      <c r="CY1206" s="1" t="s">
        <v>641</v>
      </c>
      <c r="CZ1206" s="1" t="s">
        <v>645</v>
      </c>
      <c r="DA1206" s="1" t="s">
        <v>111</v>
      </c>
      <c r="DB1206" s="1" t="s">
        <v>112</v>
      </c>
    </row>
    <row r="1207" spans="1:111" ht="15.6" customHeight="1" x14ac:dyDescent="0.25">
      <c r="A1207" s="1" t="s">
        <v>13748</v>
      </c>
      <c r="B1207" s="1" t="s">
        <v>238</v>
      </c>
      <c r="C1207" s="2">
        <v>44304.832159259262</v>
      </c>
      <c r="D1207" s="2">
        <v>44335</v>
      </c>
      <c r="E1207" s="1" t="s">
        <v>110</v>
      </c>
      <c r="F1207" s="2">
        <v>44469.833333333336</v>
      </c>
      <c r="G1207" s="1" t="s">
        <v>112</v>
      </c>
      <c r="H1207" s="1" t="s">
        <v>112</v>
      </c>
      <c r="I1207" s="1" t="s">
        <v>112</v>
      </c>
      <c r="J1207" s="1" t="s">
        <v>2972</v>
      </c>
      <c r="K1207" s="1" t="s">
        <v>138</v>
      </c>
      <c r="L1207" s="1" t="s">
        <v>2973</v>
      </c>
      <c r="M1207" s="1" t="s">
        <v>115</v>
      </c>
      <c r="N1207" s="1" t="s">
        <v>116</v>
      </c>
      <c r="O1207" s="1" t="s">
        <v>117</v>
      </c>
      <c r="P1207" s="9">
        <v>96950</v>
      </c>
      <c r="Q1207" s="1" t="s">
        <v>118</v>
      </c>
      <c r="R1207" s="1" t="s">
        <v>362</v>
      </c>
      <c r="S1207" s="1">
        <v>16702357011</v>
      </c>
      <c r="T1207" s="1">
        <v>0</v>
      </c>
      <c r="U1207" s="1">
        <v>5613</v>
      </c>
      <c r="V1207" s="1" t="s">
        <v>119</v>
      </c>
      <c r="X1207" s="1" t="s">
        <v>721</v>
      </c>
      <c r="Y1207" s="1" t="s">
        <v>2974</v>
      </c>
      <c r="Z1207" s="1" t="s">
        <v>2975</v>
      </c>
      <c r="AA1207" s="1" t="s">
        <v>461</v>
      </c>
      <c r="AB1207" s="1" t="s">
        <v>2976</v>
      </c>
      <c r="AC1207" s="1" t="s">
        <v>115</v>
      </c>
      <c r="AD1207" s="1" t="s">
        <v>116</v>
      </c>
      <c r="AE1207" s="1" t="s">
        <v>117</v>
      </c>
      <c r="AF1207" s="9">
        <v>96950</v>
      </c>
      <c r="AG1207" s="1" t="s">
        <v>118</v>
      </c>
      <c r="AH1207" s="1" t="s">
        <v>362</v>
      </c>
      <c r="AI1207" s="1">
        <v>16702357011</v>
      </c>
      <c r="AJ1207" s="1">
        <v>0</v>
      </c>
      <c r="AK1207" s="1" t="s">
        <v>2977</v>
      </c>
      <c r="BC1207" s="1" t="str">
        <f>"37-2012.00"</f>
        <v>37-2012.00</v>
      </c>
      <c r="BD1207" s="1" t="s">
        <v>576</v>
      </c>
      <c r="BE1207" s="1" t="s">
        <v>2978</v>
      </c>
      <c r="BF1207" s="1" t="s">
        <v>2979</v>
      </c>
      <c r="BG1207" s="1">
        <v>2</v>
      </c>
      <c r="BH1207" s="1">
        <v>2</v>
      </c>
      <c r="BI1207" s="2">
        <v>44471</v>
      </c>
      <c r="BJ1207" s="2">
        <v>44835</v>
      </c>
      <c r="BK1207" s="2">
        <v>44471</v>
      </c>
      <c r="BL1207" s="2">
        <v>44835</v>
      </c>
      <c r="BM1207" s="1">
        <v>35</v>
      </c>
      <c r="BN1207" s="1">
        <v>0</v>
      </c>
      <c r="BO1207" s="1">
        <v>7</v>
      </c>
      <c r="BP1207" s="1">
        <v>7</v>
      </c>
      <c r="BQ1207" s="1">
        <v>7</v>
      </c>
      <c r="BR1207" s="1">
        <v>7</v>
      </c>
      <c r="BS1207" s="1">
        <v>7</v>
      </c>
      <c r="BT1207" s="1">
        <v>0</v>
      </c>
      <c r="BU1207" s="1" t="str">
        <f>"8:00 AM"</f>
        <v>8:00 AM</v>
      </c>
      <c r="BV1207" s="1" t="str">
        <f>"6:00 PM"</f>
        <v>6:00 PM</v>
      </c>
      <c r="BW1207" s="1" t="s">
        <v>135</v>
      </c>
      <c r="BX1207" s="1">
        <v>0</v>
      </c>
      <c r="BY1207" s="1">
        <v>3</v>
      </c>
      <c r="BZ1207" s="1" t="s">
        <v>112</v>
      </c>
      <c r="CA1207" s="1">
        <v>0</v>
      </c>
      <c r="CB1207" s="1" t="s">
        <v>13749</v>
      </c>
      <c r="CC1207" s="1" t="s">
        <v>2981</v>
      </c>
      <c r="CD1207" s="1" t="s">
        <v>2982</v>
      </c>
      <c r="CE1207" s="1" t="s">
        <v>116</v>
      </c>
      <c r="CF1207" s="1" t="s">
        <v>117</v>
      </c>
      <c r="CG1207" s="1">
        <v>96950</v>
      </c>
      <c r="CH1207" s="3">
        <v>7.59</v>
      </c>
      <c r="CI1207" s="3">
        <v>7.59</v>
      </c>
      <c r="CL1207" s="1" t="s">
        <v>137</v>
      </c>
      <c r="CM1207" s="1" t="s">
        <v>138</v>
      </c>
      <c r="CN1207" s="1" t="s">
        <v>139</v>
      </c>
      <c r="CP1207" s="1" t="s">
        <v>112</v>
      </c>
      <c r="CQ1207" s="1" t="s">
        <v>111</v>
      </c>
      <c r="CR1207" s="1" t="s">
        <v>112</v>
      </c>
      <c r="CS1207" s="1" t="s">
        <v>112</v>
      </c>
      <c r="CT1207" s="1" t="s">
        <v>138</v>
      </c>
      <c r="CU1207" s="1" t="s">
        <v>111</v>
      </c>
      <c r="CV1207" s="1" t="s">
        <v>138</v>
      </c>
      <c r="CW1207" s="1" t="s">
        <v>138</v>
      </c>
      <c r="CX1207" s="1">
        <v>16702357011</v>
      </c>
      <c r="CY1207" s="1" t="s">
        <v>2977</v>
      </c>
      <c r="CZ1207" s="1" t="s">
        <v>428</v>
      </c>
      <c r="DA1207" s="1" t="s">
        <v>111</v>
      </c>
      <c r="DB1207" s="1" t="s">
        <v>112</v>
      </c>
    </row>
    <row r="1208" spans="1:111" ht="15.6" customHeight="1" x14ac:dyDescent="0.25">
      <c r="A1208" s="1" t="s">
        <v>13750</v>
      </c>
      <c r="B1208" s="1" t="s">
        <v>238</v>
      </c>
      <c r="C1208" s="2">
        <v>44323.674085300925</v>
      </c>
      <c r="D1208" s="2">
        <v>44354</v>
      </c>
      <c r="E1208" s="1" t="s">
        <v>110</v>
      </c>
      <c r="F1208" s="2">
        <v>44468.833333333336</v>
      </c>
      <c r="G1208" s="1" t="s">
        <v>111</v>
      </c>
      <c r="H1208" s="1" t="s">
        <v>112</v>
      </c>
      <c r="I1208" s="1" t="s">
        <v>112</v>
      </c>
      <c r="J1208" s="1" t="s">
        <v>12462</v>
      </c>
      <c r="K1208" s="1" t="s">
        <v>12463</v>
      </c>
      <c r="L1208" s="1" t="s">
        <v>12464</v>
      </c>
      <c r="M1208" s="1" t="s">
        <v>1191</v>
      </c>
      <c r="N1208" s="1" t="s">
        <v>116</v>
      </c>
      <c r="O1208" s="1" t="s">
        <v>117</v>
      </c>
      <c r="P1208" s="9">
        <v>96950</v>
      </c>
      <c r="Q1208" s="1" t="s">
        <v>118</v>
      </c>
      <c r="R1208" s="1" t="s">
        <v>117</v>
      </c>
      <c r="S1208" s="1">
        <v>16702859949</v>
      </c>
      <c r="U1208" s="1">
        <v>611691</v>
      </c>
      <c r="V1208" s="1" t="s">
        <v>119</v>
      </c>
      <c r="X1208" s="1" t="s">
        <v>656</v>
      </c>
      <c r="Y1208" s="1" t="s">
        <v>12465</v>
      </c>
      <c r="Z1208" s="1" t="s">
        <v>138</v>
      </c>
      <c r="AA1208" s="1" t="s">
        <v>973</v>
      </c>
      <c r="AB1208" s="1" t="s">
        <v>12464</v>
      </c>
      <c r="AC1208" s="1" t="s">
        <v>1191</v>
      </c>
      <c r="AD1208" s="1" t="s">
        <v>116</v>
      </c>
      <c r="AE1208" s="1" t="s">
        <v>117</v>
      </c>
      <c r="AF1208" s="9">
        <v>96950</v>
      </c>
      <c r="AG1208" s="1" t="s">
        <v>118</v>
      </c>
      <c r="AH1208" s="1" t="s">
        <v>117</v>
      </c>
      <c r="AI1208" s="1">
        <v>16702859949</v>
      </c>
      <c r="AK1208" s="1" t="s">
        <v>12466</v>
      </c>
      <c r="BC1208" s="1" t="str">
        <f>"25-2021.00"</f>
        <v>25-2021.00</v>
      </c>
      <c r="BD1208" s="1" t="s">
        <v>1408</v>
      </c>
      <c r="BE1208" s="1" t="s">
        <v>12467</v>
      </c>
      <c r="BF1208" s="1" t="s">
        <v>1410</v>
      </c>
      <c r="BG1208" s="1">
        <v>2</v>
      </c>
      <c r="BH1208" s="1">
        <v>2</v>
      </c>
      <c r="BI1208" s="2">
        <v>44470</v>
      </c>
      <c r="BJ1208" s="2">
        <v>44834</v>
      </c>
      <c r="BK1208" s="2">
        <v>44470</v>
      </c>
      <c r="BL1208" s="2">
        <v>44834</v>
      </c>
      <c r="BM1208" s="1">
        <v>40</v>
      </c>
      <c r="BN1208" s="1">
        <v>0</v>
      </c>
      <c r="BO1208" s="1">
        <v>8</v>
      </c>
      <c r="BP1208" s="1">
        <v>8</v>
      </c>
      <c r="BQ1208" s="1">
        <v>8</v>
      </c>
      <c r="BR1208" s="1">
        <v>8</v>
      </c>
      <c r="BS1208" s="1">
        <v>8</v>
      </c>
      <c r="BT1208" s="1">
        <v>0</v>
      </c>
      <c r="BU1208" s="1" t="str">
        <f>"8:00 AM"</f>
        <v>8:00 AM</v>
      </c>
      <c r="BV1208" s="1" t="str">
        <f>"5:00 PM"</f>
        <v>5:00 PM</v>
      </c>
      <c r="BW1208" s="1" t="s">
        <v>135</v>
      </c>
      <c r="BX1208" s="1">
        <v>0</v>
      </c>
      <c r="BY1208" s="1">
        <v>12</v>
      </c>
      <c r="BZ1208" s="1" t="s">
        <v>112</v>
      </c>
      <c r="CB1208" s="1" t="s">
        <v>13751</v>
      </c>
      <c r="CC1208" s="1" t="s">
        <v>12464</v>
      </c>
      <c r="CD1208" s="1" t="s">
        <v>1191</v>
      </c>
      <c r="CE1208" s="1" t="s">
        <v>116</v>
      </c>
      <c r="CF1208" s="1" t="s">
        <v>117</v>
      </c>
      <c r="CG1208" s="1">
        <v>96950</v>
      </c>
      <c r="CH1208" s="3">
        <v>13.21</v>
      </c>
      <c r="CI1208" s="3">
        <v>14</v>
      </c>
      <c r="CJ1208" s="3">
        <v>0</v>
      </c>
      <c r="CK1208" s="3">
        <v>0</v>
      </c>
      <c r="CL1208" s="1" t="s">
        <v>137</v>
      </c>
      <c r="CM1208" s="1" t="s">
        <v>138</v>
      </c>
      <c r="CN1208" s="1" t="s">
        <v>218</v>
      </c>
      <c r="CP1208" s="1" t="s">
        <v>112</v>
      </c>
      <c r="CQ1208" s="1" t="s">
        <v>111</v>
      </c>
      <c r="CR1208" s="1" t="s">
        <v>111</v>
      </c>
      <c r="CS1208" s="1" t="s">
        <v>112</v>
      </c>
      <c r="CT1208" s="1" t="s">
        <v>138</v>
      </c>
      <c r="CU1208" s="1" t="s">
        <v>111</v>
      </c>
      <c r="CV1208" s="1" t="s">
        <v>138</v>
      </c>
      <c r="CW1208" s="1" t="s">
        <v>1324</v>
      </c>
      <c r="CX1208" s="1">
        <v>16702859949</v>
      </c>
      <c r="CY1208" s="1" t="s">
        <v>12466</v>
      </c>
      <c r="CZ1208" s="1" t="s">
        <v>138</v>
      </c>
      <c r="DA1208" s="1" t="s">
        <v>111</v>
      </c>
      <c r="DB1208" s="1" t="s">
        <v>112</v>
      </c>
    </row>
    <row r="1209" spans="1:111" ht="15.6" customHeight="1" x14ac:dyDescent="0.25">
      <c r="A1209" s="1" t="s">
        <v>13752</v>
      </c>
      <c r="B1209" s="1" t="s">
        <v>238</v>
      </c>
      <c r="C1209" s="2">
        <v>44337.037065277778</v>
      </c>
      <c r="D1209" s="2">
        <v>44384</v>
      </c>
      <c r="E1209" s="1" t="s">
        <v>110</v>
      </c>
      <c r="F1209" s="2">
        <v>44468.833333333336</v>
      </c>
      <c r="G1209" s="1" t="s">
        <v>112</v>
      </c>
      <c r="H1209" s="1" t="s">
        <v>112</v>
      </c>
      <c r="I1209" s="1" t="s">
        <v>112</v>
      </c>
      <c r="J1209" s="1" t="s">
        <v>7215</v>
      </c>
      <c r="K1209" s="1" t="s">
        <v>2905</v>
      </c>
      <c r="L1209" s="1" t="s">
        <v>2906</v>
      </c>
      <c r="M1209" s="1" t="s">
        <v>2823</v>
      </c>
      <c r="N1209" s="1" t="s">
        <v>167</v>
      </c>
      <c r="O1209" s="1" t="s">
        <v>117</v>
      </c>
      <c r="P1209" s="9">
        <v>96950</v>
      </c>
      <c r="Q1209" s="1" t="s">
        <v>118</v>
      </c>
      <c r="S1209" s="1">
        <v>16702353027</v>
      </c>
      <c r="U1209" s="1">
        <v>722310</v>
      </c>
      <c r="V1209" s="1" t="s">
        <v>119</v>
      </c>
      <c r="X1209" s="1" t="s">
        <v>2907</v>
      </c>
      <c r="Y1209" s="1" t="s">
        <v>7216</v>
      </c>
      <c r="Z1209" s="1" t="s">
        <v>7217</v>
      </c>
      <c r="AA1209" s="1" t="s">
        <v>511</v>
      </c>
      <c r="AB1209" s="1" t="s">
        <v>2822</v>
      </c>
      <c r="AC1209" s="1" t="s">
        <v>2823</v>
      </c>
      <c r="AD1209" s="1" t="s">
        <v>167</v>
      </c>
      <c r="AE1209" s="1" t="s">
        <v>117</v>
      </c>
      <c r="AF1209" s="9">
        <v>96950</v>
      </c>
      <c r="AG1209" s="1" t="s">
        <v>118</v>
      </c>
      <c r="AI1209" s="1">
        <v>16702353027</v>
      </c>
      <c r="AK1209" s="1" t="s">
        <v>2898</v>
      </c>
      <c r="BC1209" s="1" t="str">
        <f>"35-2012.00"</f>
        <v>35-2012.00</v>
      </c>
      <c r="BD1209" s="1" t="s">
        <v>5019</v>
      </c>
      <c r="BE1209" s="1" t="s">
        <v>7218</v>
      </c>
      <c r="BF1209" s="1" t="s">
        <v>229</v>
      </c>
      <c r="BG1209" s="1">
        <v>2</v>
      </c>
      <c r="BH1209" s="1">
        <v>2</v>
      </c>
      <c r="BI1209" s="2">
        <v>44470</v>
      </c>
      <c r="BJ1209" s="2">
        <v>44834</v>
      </c>
      <c r="BK1209" s="2">
        <v>44470</v>
      </c>
      <c r="BL1209" s="2">
        <v>44834</v>
      </c>
      <c r="BM1209" s="1">
        <v>35</v>
      </c>
      <c r="BN1209" s="1">
        <v>0</v>
      </c>
      <c r="BO1209" s="1">
        <v>7</v>
      </c>
      <c r="BP1209" s="1">
        <v>7</v>
      </c>
      <c r="BQ1209" s="1">
        <v>7</v>
      </c>
      <c r="BR1209" s="1">
        <v>7</v>
      </c>
      <c r="BS1209" s="1">
        <v>7</v>
      </c>
      <c r="BT1209" s="1">
        <v>0</v>
      </c>
      <c r="BU1209" s="1" t="str">
        <f>"2:00 AM"</f>
        <v>2:00 AM</v>
      </c>
      <c r="BV1209" s="1" t="str">
        <f>"9:00 AM"</f>
        <v>9:00 AM</v>
      </c>
      <c r="BW1209" s="1" t="s">
        <v>135</v>
      </c>
      <c r="BX1209" s="1">
        <v>0</v>
      </c>
      <c r="BY1209" s="1">
        <v>12</v>
      </c>
      <c r="BZ1209" s="1" t="s">
        <v>112</v>
      </c>
      <c r="CB1209" s="4" t="s">
        <v>13238</v>
      </c>
      <c r="CC1209" s="1" t="s">
        <v>7220</v>
      </c>
      <c r="CD1209" s="1" t="s">
        <v>2828</v>
      </c>
      <c r="CE1209" s="1" t="s">
        <v>157</v>
      </c>
      <c r="CF1209" s="1" t="s">
        <v>117</v>
      </c>
      <c r="CG1209" s="1">
        <v>96950</v>
      </c>
      <c r="CH1209" s="3">
        <v>8.81</v>
      </c>
      <c r="CJ1209" s="3">
        <v>13.22</v>
      </c>
      <c r="CL1209" s="1" t="s">
        <v>137</v>
      </c>
      <c r="CM1209" s="1" t="s">
        <v>362</v>
      </c>
      <c r="CN1209" s="1" t="s">
        <v>139</v>
      </c>
      <c r="CP1209" s="1" t="s">
        <v>112</v>
      </c>
      <c r="CQ1209" s="1" t="s">
        <v>111</v>
      </c>
      <c r="CR1209" s="1" t="s">
        <v>112</v>
      </c>
      <c r="CS1209" s="1" t="s">
        <v>111</v>
      </c>
      <c r="CT1209" s="1" t="s">
        <v>138</v>
      </c>
      <c r="CU1209" s="1" t="s">
        <v>111</v>
      </c>
      <c r="CV1209" s="1" t="s">
        <v>138</v>
      </c>
      <c r="CW1209" s="1" t="s">
        <v>13753</v>
      </c>
      <c r="CX1209" s="1">
        <v>16702353027</v>
      </c>
      <c r="CY1209" s="1" t="s">
        <v>2829</v>
      </c>
      <c r="CZ1209" s="1" t="s">
        <v>138</v>
      </c>
      <c r="DA1209" s="1" t="s">
        <v>111</v>
      </c>
      <c r="DB1209" s="1" t="s">
        <v>112</v>
      </c>
    </row>
    <row r="1210" spans="1:111" ht="15.6" customHeight="1" x14ac:dyDescent="0.25">
      <c r="A1210" s="1" t="s">
        <v>13754</v>
      </c>
      <c r="B1210" s="1" t="s">
        <v>238</v>
      </c>
      <c r="C1210" s="2">
        <v>44297.806062962962</v>
      </c>
      <c r="D1210" s="2">
        <v>44334</v>
      </c>
      <c r="E1210" s="1" t="s">
        <v>110</v>
      </c>
      <c r="F1210" s="2">
        <v>44468.833333333336</v>
      </c>
      <c r="G1210" s="1" t="s">
        <v>111</v>
      </c>
      <c r="H1210" s="1" t="s">
        <v>112</v>
      </c>
      <c r="I1210" s="1" t="s">
        <v>112</v>
      </c>
      <c r="J1210" s="1" t="s">
        <v>13755</v>
      </c>
      <c r="K1210" s="1" t="s">
        <v>13756</v>
      </c>
      <c r="L1210" s="1" t="s">
        <v>13757</v>
      </c>
      <c r="M1210" s="1" t="s">
        <v>1191</v>
      </c>
      <c r="N1210" s="1" t="s">
        <v>116</v>
      </c>
      <c r="O1210" s="1" t="s">
        <v>117</v>
      </c>
      <c r="P1210" s="9">
        <v>96950</v>
      </c>
      <c r="Q1210" s="1" t="s">
        <v>118</v>
      </c>
      <c r="R1210" s="1" t="s">
        <v>117</v>
      </c>
      <c r="S1210" s="1">
        <v>16702343041</v>
      </c>
      <c r="U1210" s="1">
        <v>11411</v>
      </c>
      <c r="V1210" s="1" t="s">
        <v>119</v>
      </c>
      <c r="X1210" s="1" t="s">
        <v>2047</v>
      </c>
      <c r="Y1210" s="1" t="s">
        <v>2048</v>
      </c>
      <c r="Z1210" s="1" t="s">
        <v>2049</v>
      </c>
      <c r="AA1210" s="1" t="s">
        <v>1184</v>
      </c>
      <c r="AB1210" s="1" t="s">
        <v>13757</v>
      </c>
      <c r="AC1210" s="1" t="s">
        <v>1191</v>
      </c>
      <c r="AD1210" s="1" t="s">
        <v>116</v>
      </c>
      <c r="AE1210" s="1" t="s">
        <v>117</v>
      </c>
      <c r="AF1210" s="9">
        <v>96950</v>
      </c>
      <c r="AG1210" s="1" t="s">
        <v>118</v>
      </c>
      <c r="AH1210" s="1" t="s">
        <v>117</v>
      </c>
      <c r="AI1210" s="1">
        <v>16702343041</v>
      </c>
      <c r="AK1210" s="1" t="s">
        <v>13758</v>
      </c>
      <c r="BC1210" s="1" t="str">
        <f>"11-2022.00"</f>
        <v>11-2022.00</v>
      </c>
      <c r="BD1210" s="1" t="s">
        <v>1013</v>
      </c>
      <c r="BE1210" s="1" t="s">
        <v>13759</v>
      </c>
      <c r="BF1210" s="1" t="s">
        <v>1015</v>
      </c>
      <c r="BG1210" s="1">
        <v>2</v>
      </c>
      <c r="BH1210" s="1">
        <v>2</v>
      </c>
      <c r="BI1210" s="2">
        <v>44470</v>
      </c>
      <c r="BJ1210" s="2">
        <v>44834</v>
      </c>
      <c r="BK1210" s="2">
        <v>44470</v>
      </c>
      <c r="BL1210" s="2">
        <v>44834</v>
      </c>
      <c r="BM1210" s="1">
        <v>40</v>
      </c>
      <c r="BN1210" s="1">
        <v>0</v>
      </c>
      <c r="BO1210" s="1">
        <v>8</v>
      </c>
      <c r="BP1210" s="1">
        <v>8</v>
      </c>
      <c r="BQ1210" s="1">
        <v>8</v>
      </c>
      <c r="BR1210" s="1">
        <v>8</v>
      </c>
      <c r="BS1210" s="1">
        <v>8</v>
      </c>
      <c r="BT1210" s="1">
        <v>0</v>
      </c>
      <c r="BU1210" s="1" t="str">
        <f>"8:00 AM"</f>
        <v>8:00 AM</v>
      </c>
      <c r="BV1210" s="1" t="str">
        <f>"5:00 PM"</f>
        <v>5:00 PM</v>
      </c>
      <c r="BW1210" s="1" t="s">
        <v>135</v>
      </c>
      <c r="BX1210" s="1">
        <v>0</v>
      </c>
      <c r="BY1210" s="1">
        <v>12</v>
      </c>
      <c r="BZ1210" s="1" t="s">
        <v>111</v>
      </c>
      <c r="CA1210" s="1">
        <v>2</v>
      </c>
      <c r="CB1210" s="1" t="s">
        <v>13760</v>
      </c>
      <c r="CC1210" s="1" t="s">
        <v>13757</v>
      </c>
      <c r="CD1210" s="1" t="s">
        <v>1191</v>
      </c>
      <c r="CE1210" s="1" t="s">
        <v>116</v>
      </c>
      <c r="CF1210" s="1" t="s">
        <v>117</v>
      </c>
      <c r="CG1210" s="1">
        <v>96950</v>
      </c>
      <c r="CH1210" s="3">
        <v>15.24</v>
      </c>
      <c r="CI1210" s="3">
        <v>16</v>
      </c>
      <c r="CJ1210" s="3">
        <v>0</v>
      </c>
      <c r="CK1210" s="3">
        <v>0</v>
      </c>
      <c r="CL1210" s="1" t="s">
        <v>137</v>
      </c>
      <c r="CM1210" s="1" t="s">
        <v>138</v>
      </c>
      <c r="CN1210" s="1" t="s">
        <v>218</v>
      </c>
      <c r="CP1210" s="1" t="s">
        <v>112</v>
      </c>
      <c r="CQ1210" s="1" t="s">
        <v>111</v>
      </c>
      <c r="CR1210" s="1" t="s">
        <v>111</v>
      </c>
      <c r="CS1210" s="1" t="s">
        <v>112</v>
      </c>
      <c r="CT1210" s="1" t="s">
        <v>138</v>
      </c>
      <c r="CU1210" s="1" t="s">
        <v>111</v>
      </c>
      <c r="CV1210" s="1" t="s">
        <v>138</v>
      </c>
      <c r="CW1210" s="1" t="s">
        <v>1324</v>
      </c>
      <c r="CX1210" s="1">
        <v>16702343041</v>
      </c>
      <c r="CY1210" s="1" t="s">
        <v>13758</v>
      </c>
      <c r="CZ1210" s="1" t="s">
        <v>138</v>
      </c>
      <c r="DA1210" s="1" t="s">
        <v>111</v>
      </c>
      <c r="DB1210" s="1" t="s">
        <v>112</v>
      </c>
    </row>
    <row r="1211" spans="1:111" ht="15.6" customHeight="1" x14ac:dyDescent="0.25">
      <c r="A1211" s="1" t="s">
        <v>13761</v>
      </c>
      <c r="B1211" s="1" t="s">
        <v>238</v>
      </c>
      <c r="C1211" s="2">
        <v>44335.80859108796</v>
      </c>
      <c r="D1211" s="2">
        <v>44370</v>
      </c>
      <c r="E1211" s="1" t="s">
        <v>110</v>
      </c>
      <c r="F1211" s="2">
        <v>44468.833333333336</v>
      </c>
      <c r="G1211" s="1" t="s">
        <v>112</v>
      </c>
      <c r="H1211" s="1" t="s">
        <v>112</v>
      </c>
      <c r="I1211" s="1" t="s">
        <v>112</v>
      </c>
      <c r="J1211" s="1" t="s">
        <v>3820</v>
      </c>
      <c r="K1211" s="1" t="s">
        <v>13762</v>
      </c>
      <c r="L1211" s="1" t="s">
        <v>3822</v>
      </c>
      <c r="M1211" s="1" t="s">
        <v>167</v>
      </c>
      <c r="N1211" s="1" t="s">
        <v>339</v>
      </c>
      <c r="O1211" s="1" t="s">
        <v>117</v>
      </c>
      <c r="P1211" s="9">
        <v>96950</v>
      </c>
      <c r="Q1211" s="1" t="s">
        <v>118</v>
      </c>
      <c r="R1211" s="1" t="s">
        <v>168</v>
      </c>
      <c r="S1211" s="1">
        <v>16702331530</v>
      </c>
      <c r="U1211" s="1">
        <v>31181</v>
      </c>
      <c r="V1211" s="1" t="s">
        <v>119</v>
      </c>
      <c r="X1211" s="1" t="s">
        <v>3823</v>
      </c>
      <c r="Y1211" s="1" t="s">
        <v>3824</v>
      </c>
      <c r="Z1211" s="1" t="s">
        <v>168</v>
      </c>
      <c r="AA1211" s="1" t="s">
        <v>13763</v>
      </c>
      <c r="AB1211" s="1" t="s">
        <v>3822</v>
      </c>
      <c r="AC1211" s="1" t="s">
        <v>167</v>
      </c>
      <c r="AD1211" s="1" t="s">
        <v>10186</v>
      </c>
      <c r="AE1211" s="1" t="s">
        <v>117</v>
      </c>
      <c r="AF1211" s="9">
        <v>96950</v>
      </c>
      <c r="AG1211" s="1" t="s">
        <v>118</v>
      </c>
      <c r="AH1211" s="1" t="s">
        <v>168</v>
      </c>
      <c r="AI1211" s="1">
        <v>16702331530</v>
      </c>
      <c r="AK1211" s="1" t="s">
        <v>3826</v>
      </c>
      <c r="BC1211" s="1" t="str">
        <f>"49-9021.01"</f>
        <v>49-9021.01</v>
      </c>
      <c r="BD1211" s="1" t="s">
        <v>3944</v>
      </c>
      <c r="BE1211" s="1" t="s">
        <v>13764</v>
      </c>
      <c r="BF1211" s="1" t="s">
        <v>13765</v>
      </c>
      <c r="BG1211" s="1">
        <v>3</v>
      </c>
      <c r="BH1211" s="1">
        <v>3</v>
      </c>
      <c r="BI1211" s="2">
        <v>44470</v>
      </c>
      <c r="BJ1211" s="2">
        <v>44834</v>
      </c>
      <c r="BK1211" s="2">
        <v>44470</v>
      </c>
      <c r="BL1211" s="2">
        <v>44834</v>
      </c>
      <c r="BM1211" s="1">
        <v>35</v>
      </c>
      <c r="BN1211" s="1">
        <v>5</v>
      </c>
      <c r="BO1211" s="1">
        <v>5</v>
      </c>
      <c r="BP1211" s="1">
        <v>5</v>
      </c>
      <c r="BQ1211" s="1">
        <v>5</v>
      </c>
      <c r="BR1211" s="1">
        <v>5</v>
      </c>
      <c r="BS1211" s="1">
        <v>5</v>
      </c>
      <c r="BT1211" s="1">
        <v>5</v>
      </c>
      <c r="BU1211" s="1" t="str">
        <f>"8:00 AM"</f>
        <v>8:00 AM</v>
      </c>
      <c r="BV1211" s="1" t="str">
        <f>"4:00 PM"</f>
        <v>4:00 PM</v>
      </c>
      <c r="BW1211" s="1" t="s">
        <v>135</v>
      </c>
      <c r="BX1211" s="1">
        <v>0</v>
      </c>
      <c r="BY1211" s="1">
        <v>24</v>
      </c>
      <c r="BZ1211" s="1" t="s">
        <v>112</v>
      </c>
      <c r="CB1211" s="4" t="s">
        <v>13766</v>
      </c>
      <c r="CC1211" s="1" t="s">
        <v>3822</v>
      </c>
      <c r="CD1211" s="1" t="s">
        <v>879</v>
      </c>
      <c r="CE1211" s="1" t="s">
        <v>339</v>
      </c>
      <c r="CF1211" s="1" t="s">
        <v>117</v>
      </c>
      <c r="CG1211" s="1">
        <v>96950</v>
      </c>
      <c r="CH1211" s="3">
        <v>9.0299999999999994</v>
      </c>
      <c r="CI1211" s="3">
        <v>9.0299999999999994</v>
      </c>
      <c r="CJ1211" s="3">
        <v>13.55</v>
      </c>
      <c r="CK1211" s="3">
        <v>13.55</v>
      </c>
      <c r="CL1211" s="1" t="s">
        <v>137</v>
      </c>
      <c r="CM1211" s="1" t="s">
        <v>168</v>
      </c>
      <c r="CN1211" s="1" t="s">
        <v>139</v>
      </c>
      <c r="CP1211" s="1" t="s">
        <v>112</v>
      </c>
      <c r="CQ1211" s="1" t="s">
        <v>111</v>
      </c>
      <c r="CR1211" s="1" t="s">
        <v>112</v>
      </c>
      <c r="CS1211" s="1" t="s">
        <v>111</v>
      </c>
      <c r="CT1211" s="1" t="s">
        <v>138</v>
      </c>
      <c r="CU1211" s="1" t="s">
        <v>111</v>
      </c>
      <c r="CV1211" s="1" t="s">
        <v>138</v>
      </c>
      <c r="CW1211" s="1" t="s">
        <v>3830</v>
      </c>
      <c r="CX1211" s="1">
        <v>16702331530</v>
      </c>
      <c r="CY1211" s="1" t="s">
        <v>3826</v>
      </c>
      <c r="CZ1211" s="1" t="s">
        <v>3831</v>
      </c>
      <c r="DA1211" s="1" t="s">
        <v>111</v>
      </c>
      <c r="DB1211" s="1" t="s">
        <v>112</v>
      </c>
      <c r="DC1211" s="1" t="s">
        <v>3823</v>
      </c>
      <c r="DD1211" s="1" t="s">
        <v>3824</v>
      </c>
      <c r="DE1211" s="1" t="s">
        <v>168</v>
      </c>
    </row>
    <row r="1212" spans="1:111" ht="15.6" customHeight="1" x14ac:dyDescent="0.25">
      <c r="A1212" s="1" t="s">
        <v>13782</v>
      </c>
      <c r="B1212" s="1" t="s">
        <v>238</v>
      </c>
      <c r="C1212" s="2">
        <v>44329.906243634257</v>
      </c>
      <c r="D1212" s="2">
        <v>44361</v>
      </c>
      <c r="E1212" s="1" t="s">
        <v>110</v>
      </c>
      <c r="F1212" s="2">
        <v>44468.833333333336</v>
      </c>
      <c r="G1212" s="1" t="s">
        <v>111</v>
      </c>
      <c r="H1212" s="1" t="s">
        <v>112</v>
      </c>
      <c r="I1212" s="1" t="s">
        <v>112</v>
      </c>
      <c r="J1212" s="1" t="s">
        <v>951</v>
      </c>
      <c r="L1212" s="1" t="s">
        <v>952</v>
      </c>
      <c r="M1212" s="1" t="s">
        <v>952</v>
      </c>
      <c r="N1212" s="1" t="s">
        <v>167</v>
      </c>
      <c r="O1212" s="1" t="s">
        <v>117</v>
      </c>
      <c r="P1212" s="9">
        <v>96950</v>
      </c>
      <c r="Q1212" s="1" t="s">
        <v>118</v>
      </c>
      <c r="S1212" s="1">
        <v>16702346445</v>
      </c>
      <c r="T1212" s="1">
        <v>2263</v>
      </c>
      <c r="U1212" s="1">
        <v>53111</v>
      </c>
      <c r="V1212" s="1" t="s">
        <v>119</v>
      </c>
      <c r="X1212" s="1" t="s">
        <v>953</v>
      </c>
      <c r="Y1212" s="1" t="s">
        <v>954</v>
      </c>
      <c r="AA1212" s="1" t="s">
        <v>955</v>
      </c>
      <c r="AB1212" s="1" t="s">
        <v>952</v>
      </c>
      <c r="AC1212" s="1" t="s">
        <v>952</v>
      </c>
      <c r="AD1212" s="1" t="s">
        <v>167</v>
      </c>
      <c r="AE1212" s="1" t="s">
        <v>117</v>
      </c>
      <c r="AF1212" s="9">
        <v>96950</v>
      </c>
      <c r="AG1212" s="1" t="s">
        <v>118</v>
      </c>
      <c r="AI1212" s="1">
        <v>16702346445</v>
      </c>
      <c r="AJ1212" s="1">
        <v>2263</v>
      </c>
      <c r="AK1212" s="1" t="s">
        <v>956</v>
      </c>
      <c r="BC1212" s="1" t="str">
        <f>"49-9071.00"</f>
        <v>49-9071.00</v>
      </c>
      <c r="BD1212" s="1" t="s">
        <v>214</v>
      </c>
      <c r="BE1212" s="1" t="s">
        <v>13783</v>
      </c>
      <c r="BF1212" s="1" t="s">
        <v>13784</v>
      </c>
      <c r="BG1212" s="1">
        <v>1</v>
      </c>
      <c r="BH1212" s="1">
        <v>1</v>
      </c>
      <c r="BI1212" s="2">
        <v>44470</v>
      </c>
      <c r="BJ1212" s="2">
        <v>45199</v>
      </c>
      <c r="BK1212" s="2">
        <v>44470</v>
      </c>
      <c r="BL1212" s="2">
        <v>45199</v>
      </c>
      <c r="BM1212" s="1">
        <v>40</v>
      </c>
      <c r="BN1212" s="1">
        <v>0</v>
      </c>
      <c r="BO1212" s="1">
        <v>8</v>
      </c>
      <c r="BP1212" s="1">
        <v>8</v>
      </c>
      <c r="BQ1212" s="1">
        <v>8</v>
      </c>
      <c r="BR1212" s="1">
        <v>8</v>
      </c>
      <c r="BS1212" s="1">
        <v>8</v>
      </c>
      <c r="BT1212" s="1">
        <v>0</v>
      </c>
      <c r="BU1212" s="1" t="str">
        <f>"8:00 AM"</f>
        <v>8:00 AM</v>
      </c>
      <c r="BV1212" s="1" t="str">
        <f>"5:00 PM"</f>
        <v>5:00 PM</v>
      </c>
      <c r="BW1212" s="1" t="s">
        <v>135</v>
      </c>
      <c r="BX1212" s="1">
        <v>0</v>
      </c>
      <c r="BY1212" s="1">
        <v>12</v>
      </c>
      <c r="BZ1212" s="1" t="s">
        <v>112</v>
      </c>
      <c r="CB1212" s="4" t="s">
        <v>13785</v>
      </c>
      <c r="CC1212" s="1" t="s">
        <v>952</v>
      </c>
      <c r="CD1212" s="1" t="s">
        <v>952</v>
      </c>
      <c r="CE1212" s="1" t="s">
        <v>167</v>
      </c>
      <c r="CF1212" s="1" t="s">
        <v>117</v>
      </c>
      <c r="CG1212" s="1">
        <v>96950</v>
      </c>
      <c r="CH1212" s="3">
        <v>8.7100000000000009</v>
      </c>
      <c r="CI1212" s="3">
        <v>8.8000000000000007</v>
      </c>
      <c r="CJ1212" s="3">
        <v>13.07</v>
      </c>
      <c r="CK1212" s="3">
        <v>13.2</v>
      </c>
      <c r="CL1212" s="1" t="s">
        <v>137</v>
      </c>
      <c r="CM1212" s="1" t="s">
        <v>960</v>
      </c>
      <c r="CN1212" s="1" t="s">
        <v>139</v>
      </c>
      <c r="CP1212" s="1" t="s">
        <v>112</v>
      </c>
      <c r="CQ1212" s="1" t="s">
        <v>111</v>
      </c>
      <c r="CR1212" s="1" t="s">
        <v>112</v>
      </c>
      <c r="CS1212" s="1" t="s">
        <v>111</v>
      </c>
      <c r="CT1212" s="1" t="s">
        <v>138</v>
      </c>
      <c r="CU1212" s="1" t="s">
        <v>111</v>
      </c>
      <c r="CV1212" s="1" t="s">
        <v>138</v>
      </c>
      <c r="CW1212" s="1" t="s">
        <v>138</v>
      </c>
      <c r="CX1212" s="1">
        <v>16702346445</v>
      </c>
      <c r="CY1212" s="1" t="s">
        <v>956</v>
      </c>
      <c r="CZ1212" s="1" t="s">
        <v>138</v>
      </c>
      <c r="DA1212" s="1" t="s">
        <v>111</v>
      </c>
      <c r="DB1212" s="1" t="s">
        <v>112</v>
      </c>
      <c r="DC1212" s="1" t="s">
        <v>953</v>
      </c>
      <c r="DD1212" s="1" t="s">
        <v>954</v>
      </c>
      <c r="DF1212" s="1" t="s">
        <v>951</v>
      </c>
      <c r="DG1212" s="1" t="s">
        <v>956</v>
      </c>
    </row>
    <row r="1213" spans="1:111" ht="15.6" customHeight="1" x14ac:dyDescent="0.25">
      <c r="A1213" s="1" t="s">
        <v>13787</v>
      </c>
      <c r="B1213" s="1" t="s">
        <v>238</v>
      </c>
      <c r="C1213" s="2">
        <v>44346.345227662037</v>
      </c>
      <c r="D1213" s="2">
        <v>44389</v>
      </c>
      <c r="E1213" s="1" t="s">
        <v>110</v>
      </c>
      <c r="F1213" s="2">
        <v>44468.833333333336</v>
      </c>
      <c r="G1213" s="1" t="s">
        <v>112</v>
      </c>
      <c r="H1213" s="1" t="s">
        <v>112</v>
      </c>
      <c r="I1213" s="1" t="s">
        <v>112</v>
      </c>
      <c r="J1213" s="1" t="s">
        <v>13788</v>
      </c>
      <c r="K1213" s="1" t="s">
        <v>13789</v>
      </c>
      <c r="L1213" s="1" t="s">
        <v>7933</v>
      </c>
      <c r="M1213" s="1" t="s">
        <v>138</v>
      </c>
      <c r="N1213" s="1" t="s">
        <v>116</v>
      </c>
      <c r="O1213" s="1" t="s">
        <v>117</v>
      </c>
      <c r="P1213" s="9">
        <v>96950</v>
      </c>
      <c r="Q1213" s="1" t="s">
        <v>118</v>
      </c>
      <c r="S1213" s="1">
        <v>16709896222</v>
      </c>
      <c r="U1213" s="1">
        <v>44512</v>
      </c>
      <c r="V1213" s="1" t="s">
        <v>119</v>
      </c>
      <c r="X1213" s="1" t="s">
        <v>656</v>
      </c>
      <c r="Y1213" s="1" t="s">
        <v>13790</v>
      </c>
      <c r="AA1213" s="1" t="s">
        <v>5382</v>
      </c>
      <c r="AB1213" s="1" t="s">
        <v>7933</v>
      </c>
      <c r="AC1213" s="1" t="s">
        <v>138</v>
      </c>
      <c r="AD1213" s="1" t="s">
        <v>116</v>
      </c>
      <c r="AE1213" s="1" t="s">
        <v>117</v>
      </c>
      <c r="AF1213" s="9">
        <v>96950</v>
      </c>
      <c r="AG1213" s="1" t="s">
        <v>118</v>
      </c>
      <c r="AI1213" s="1">
        <v>16709896222</v>
      </c>
      <c r="AK1213" s="1" t="s">
        <v>13791</v>
      </c>
      <c r="BC1213" s="1" t="str">
        <f>"51-3021.00"</f>
        <v>51-3021.00</v>
      </c>
      <c r="BD1213" s="1" t="s">
        <v>4564</v>
      </c>
      <c r="BE1213" s="1" t="s">
        <v>13792</v>
      </c>
      <c r="BF1213" s="1" t="s">
        <v>13793</v>
      </c>
      <c r="BG1213" s="1">
        <v>2</v>
      </c>
      <c r="BH1213" s="1">
        <v>2</v>
      </c>
      <c r="BI1213" s="2">
        <v>44470</v>
      </c>
      <c r="BJ1213" s="2">
        <v>44834</v>
      </c>
      <c r="BK1213" s="2">
        <v>44470</v>
      </c>
      <c r="BL1213" s="2">
        <v>44834</v>
      </c>
      <c r="BM1213" s="1">
        <v>40</v>
      </c>
      <c r="BN1213" s="1">
        <v>0</v>
      </c>
      <c r="BO1213" s="1">
        <v>8</v>
      </c>
      <c r="BP1213" s="1">
        <v>8</v>
      </c>
      <c r="BQ1213" s="1">
        <v>8</v>
      </c>
      <c r="BR1213" s="1">
        <v>8</v>
      </c>
      <c r="BS1213" s="1">
        <v>8</v>
      </c>
      <c r="BT1213" s="1">
        <v>0</v>
      </c>
      <c r="BU1213" s="1" t="str">
        <f>"8:00 AM"</f>
        <v>8:00 AM</v>
      </c>
      <c r="BV1213" s="1" t="str">
        <f>"5:00 PM"</f>
        <v>5:00 PM</v>
      </c>
      <c r="BW1213" s="1" t="s">
        <v>230</v>
      </c>
      <c r="BX1213" s="1">
        <v>0</v>
      </c>
      <c r="BY1213" s="1">
        <v>3</v>
      </c>
      <c r="BZ1213" s="1" t="s">
        <v>112</v>
      </c>
      <c r="CB1213" s="1" t="s">
        <v>13794</v>
      </c>
      <c r="CC1213" s="1" t="s">
        <v>13795</v>
      </c>
      <c r="CD1213" s="1" t="s">
        <v>168</v>
      </c>
      <c r="CE1213" s="1" t="s">
        <v>738</v>
      </c>
      <c r="CF1213" s="1" t="s">
        <v>117</v>
      </c>
      <c r="CG1213" s="1">
        <v>96950</v>
      </c>
      <c r="CH1213" s="3">
        <v>7.97</v>
      </c>
      <c r="CI1213" s="3">
        <v>7.97</v>
      </c>
      <c r="CJ1213" s="3">
        <v>11.96</v>
      </c>
      <c r="CK1213" s="3">
        <v>11.96</v>
      </c>
      <c r="CL1213" s="1" t="s">
        <v>137</v>
      </c>
      <c r="CM1213" s="1" t="s">
        <v>138</v>
      </c>
      <c r="CN1213" s="1" t="s">
        <v>139</v>
      </c>
      <c r="CP1213" s="1" t="s">
        <v>112</v>
      </c>
      <c r="CQ1213" s="1" t="s">
        <v>111</v>
      </c>
      <c r="CR1213" s="1" t="s">
        <v>112</v>
      </c>
      <c r="CS1213" s="1" t="s">
        <v>111</v>
      </c>
      <c r="CT1213" s="1" t="s">
        <v>138</v>
      </c>
      <c r="CU1213" s="1" t="s">
        <v>111</v>
      </c>
      <c r="CV1213" s="1" t="s">
        <v>138</v>
      </c>
      <c r="CW1213" s="1" t="s">
        <v>300</v>
      </c>
      <c r="CX1213" s="1">
        <v>16709896222</v>
      </c>
      <c r="CY1213" s="1" t="s">
        <v>13791</v>
      </c>
      <c r="CZ1213" s="1" t="s">
        <v>138</v>
      </c>
      <c r="DA1213" s="1" t="s">
        <v>111</v>
      </c>
      <c r="DB1213" s="1" t="s">
        <v>112</v>
      </c>
    </row>
    <row r="1214" spans="1:111" ht="15.6" customHeight="1" x14ac:dyDescent="0.25">
      <c r="A1214" s="1" t="s">
        <v>13802</v>
      </c>
      <c r="B1214" s="1" t="s">
        <v>238</v>
      </c>
      <c r="C1214" s="2">
        <v>44332.063360763888</v>
      </c>
      <c r="D1214" s="2">
        <v>44371</v>
      </c>
      <c r="E1214" s="1" t="s">
        <v>110</v>
      </c>
      <c r="F1214" s="2">
        <v>44468.833333333336</v>
      </c>
      <c r="G1214" s="1" t="s">
        <v>112</v>
      </c>
      <c r="H1214" s="1" t="s">
        <v>112</v>
      </c>
      <c r="I1214" s="1" t="s">
        <v>112</v>
      </c>
      <c r="J1214" s="1" t="s">
        <v>595</v>
      </c>
      <c r="L1214" s="1" t="s">
        <v>596</v>
      </c>
      <c r="M1214" s="1" t="s">
        <v>597</v>
      </c>
      <c r="N1214" s="1" t="s">
        <v>116</v>
      </c>
      <c r="O1214" s="1" t="s">
        <v>117</v>
      </c>
      <c r="P1214" s="9">
        <v>96950</v>
      </c>
      <c r="Q1214" s="1" t="s">
        <v>118</v>
      </c>
      <c r="S1214" s="1">
        <v>16702348106</v>
      </c>
      <c r="U1214" s="1">
        <v>23622</v>
      </c>
      <c r="V1214" s="1" t="s">
        <v>119</v>
      </c>
      <c r="X1214" s="1" t="s">
        <v>598</v>
      </c>
      <c r="Y1214" s="1" t="s">
        <v>599</v>
      </c>
      <c r="AA1214" s="1" t="s">
        <v>962</v>
      </c>
      <c r="AB1214" s="1" t="s">
        <v>596</v>
      </c>
      <c r="AC1214" s="1" t="s">
        <v>597</v>
      </c>
      <c r="AD1214" s="1" t="s">
        <v>116</v>
      </c>
      <c r="AE1214" s="1" t="s">
        <v>117</v>
      </c>
      <c r="AF1214" s="9">
        <v>96950</v>
      </c>
      <c r="AG1214" s="1" t="s">
        <v>118</v>
      </c>
      <c r="AH1214" s="1" t="s">
        <v>597</v>
      </c>
      <c r="AI1214" s="1">
        <v>16702348106</v>
      </c>
      <c r="AK1214" s="1" t="s">
        <v>601</v>
      </c>
      <c r="BC1214" s="1" t="str">
        <f>"49-9071.00"</f>
        <v>49-9071.00</v>
      </c>
      <c r="BD1214" s="1" t="s">
        <v>214</v>
      </c>
      <c r="BE1214" s="1" t="s">
        <v>13803</v>
      </c>
      <c r="BF1214" s="1" t="s">
        <v>1892</v>
      </c>
      <c r="BG1214" s="1">
        <v>2</v>
      </c>
      <c r="BH1214" s="1">
        <v>2</v>
      </c>
      <c r="BI1214" s="2">
        <v>44470</v>
      </c>
      <c r="BJ1214" s="2">
        <v>44834</v>
      </c>
      <c r="BK1214" s="2">
        <v>44470</v>
      </c>
      <c r="BL1214" s="2">
        <v>44834</v>
      </c>
      <c r="BM1214" s="1">
        <v>40</v>
      </c>
      <c r="BN1214" s="1">
        <v>0</v>
      </c>
      <c r="BO1214" s="1">
        <v>8</v>
      </c>
      <c r="BP1214" s="1">
        <v>8</v>
      </c>
      <c r="BQ1214" s="1">
        <v>8</v>
      </c>
      <c r="BR1214" s="1">
        <v>8</v>
      </c>
      <c r="BS1214" s="1">
        <v>8</v>
      </c>
      <c r="BT1214" s="1">
        <v>0</v>
      </c>
      <c r="BU1214" s="1" t="str">
        <f>"8:00 AM"</f>
        <v>8:00 AM</v>
      </c>
      <c r="BV1214" s="1" t="str">
        <f>"5:00 PM"</f>
        <v>5:00 PM</v>
      </c>
      <c r="BW1214" s="1" t="s">
        <v>230</v>
      </c>
      <c r="BX1214" s="1">
        <v>0</v>
      </c>
      <c r="BY1214" s="1">
        <v>24</v>
      </c>
      <c r="BZ1214" s="1" t="s">
        <v>112</v>
      </c>
      <c r="CB1214" s="1" t="s">
        <v>13804</v>
      </c>
      <c r="CC1214" s="1" t="s">
        <v>596</v>
      </c>
      <c r="CD1214" s="1" t="s">
        <v>597</v>
      </c>
      <c r="CE1214" s="1" t="s">
        <v>116</v>
      </c>
      <c r="CF1214" s="1" t="s">
        <v>117</v>
      </c>
      <c r="CG1214" s="1">
        <v>96950</v>
      </c>
      <c r="CH1214" s="3">
        <v>8.7100000000000009</v>
      </c>
      <c r="CI1214" s="3">
        <v>8.7100000000000009</v>
      </c>
      <c r="CJ1214" s="3">
        <v>13.07</v>
      </c>
      <c r="CK1214" s="3">
        <v>13.07</v>
      </c>
      <c r="CL1214" s="1" t="s">
        <v>137</v>
      </c>
      <c r="CN1214" s="1" t="s">
        <v>139</v>
      </c>
      <c r="CP1214" s="1" t="s">
        <v>112</v>
      </c>
      <c r="CQ1214" s="1" t="s">
        <v>111</v>
      </c>
      <c r="CR1214" s="1" t="s">
        <v>111</v>
      </c>
      <c r="CS1214" s="1" t="s">
        <v>111</v>
      </c>
      <c r="CT1214" s="1" t="s">
        <v>138</v>
      </c>
      <c r="CU1214" s="1" t="s">
        <v>111</v>
      </c>
      <c r="CV1214" s="1" t="s">
        <v>138</v>
      </c>
      <c r="CW1214" s="1" t="s">
        <v>606</v>
      </c>
      <c r="CX1214" s="1">
        <v>16702348106</v>
      </c>
      <c r="CY1214" s="1" t="s">
        <v>601</v>
      </c>
      <c r="CZ1214" s="1" t="s">
        <v>138</v>
      </c>
      <c r="DA1214" s="1" t="s">
        <v>111</v>
      </c>
      <c r="DB1214" s="1" t="s">
        <v>112</v>
      </c>
    </row>
    <row r="1215" spans="1:111" ht="15.6" customHeight="1" x14ac:dyDescent="0.25">
      <c r="A1215" s="1" t="s">
        <v>13805</v>
      </c>
      <c r="B1215" s="1" t="s">
        <v>238</v>
      </c>
      <c r="C1215" s="2">
        <v>44341.094594907408</v>
      </c>
      <c r="D1215" s="2">
        <v>44375</v>
      </c>
      <c r="E1215" s="1" t="s">
        <v>180</v>
      </c>
      <c r="G1215" s="1" t="s">
        <v>112</v>
      </c>
      <c r="H1215" s="1" t="s">
        <v>112</v>
      </c>
      <c r="I1215" s="1" t="s">
        <v>112</v>
      </c>
      <c r="J1215" s="1" t="s">
        <v>6089</v>
      </c>
      <c r="L1215" s="1" t="s">
        <v>6090</v>
      </c>
      <c r="M1215" s="1" t="s">
        <v>1029</v>
      </c>
      <c r="N1215" s="1" t="s">
        <v>116</v>
      </c>
      <c r="O1215" s="1" t="s">
        <v>117</v>
      </c>
      <c r="P1215" s="9">
        <v>96950</v>
      </c>
      <c r="Q1215" s="1" t="s">
        <v>118</v>
      </c>
      <c r="S1215" s="1">
        <v>16702343870</v>
      </c>
      <c r="U1215" s="1">
        <v>238990</v>
      </c>
      <c r="V1215" s="1" t="s">
        <v>119</v>
      </c>
      <c r="X1215" s="1" t="s">
        <v>7127</v>
      </c>
      <c r="Y1215" s="1" t="s">
        <v>7128</v>
      </c>
      <c r="Z1215" s="1" t="s">
        <v>7129</v>
      </c>
      <c r="AA1215" s="1" t="s">
        <v>962</v>
      </c>
      <c r="AB1215" s="1" t="s">
        <v>6090</v>
      </c>
      <c r="AC1215" s="1" t="s">
        <v>1029</v>
      </c>
      <c r="AD1215" s="1" t="s">
        <v>116</v>
      </c>
      <c r="AE1215" s="1" t="s">
        <v>117</v>
      </c>
      <c r="AF1215" s="9">
        <v>96950</v>
      </c>
      <c r="AG1215" s="1" t="s">
        <v>118</v>
      </c>
      <c r="AI1215" s="1">
        <v>16702343870</v>
      </c>
      <c r="AK1215" s="1" t="s">
        <v>6095</v>
      </c>
      <c r="BC1215" s="1" t="str">
        <f>"49-9071.00"</f>
        <v>49-9071.00</v>
      </c>
      <c r="BD1215" s="1" t="s">
        <v>214</v>
      </c>
      <c r="BE1215" s="1" t="s">
        <v>7130</v>
      </c>
      <c r="BF1215" s="1" t="s">
        <v>1032</v>
      </c>
      <c r="BG1215" s="1">
        <v>15</v>
      </c>
      <c r="BH1215" s="1">
        <v>15</v>
      </c>
      <c r="BI1215" s="2">
        <v>44423</v>
      </c>
      <c r="BJ1215" s="2">
        <v>44787</v>
      </c>
      <c r="BK1215" s="2">
        <v>44423</v>
      </c>
      <c r="BL1215" s="2">
        <v>44787</v>
      </c>
      <c r="BM1215" s="1">
        <v>35</v>
      </c>
      <c r="BN1215" s="1">
        <v>0</v>
      </c>
      <c r="BO1215" s="1">
        <v>7</v>
      </c>
      <c r="BP1215" s="1">
        <v>7</v>
      </c>
      <c r="BQ1215" s="1">
        <v>7</v>
      </c>
      <c r="BR1215" s="1">
        <v>7</v>
      </c>
      <c r="BS1215" s="1">
        <v>7</v>
      </c>
      <c r="BT1215" s="1">
        <v>0</v>
      </c>
      <c r="BU1215" s="1" t="str">
        <f>"9:00 AM"</f>
        <v>9:00 AM</v>
      </c>
      <c r="BV1215" s="1" t="str">
        <f>"5:00 PM"</f>
        <v>5:00 PM</v>
      </c>
      <c r="BW1215" s="1" t="s">
        <v>135</v>
      </c>
      <c r="BX1215" s="1">
        <v>0</v>
      </c>
      <c r="BY1215" s="1">
        <v>12</v>
      </c>
      <c r="BZ1215" s="1" t="s">
        <v>112</v>
      </c>
      <c r="CB1215" s="4" t="s">
        <v>1033</v>
      </c>
      <c r="CC1215" s="1" t="s">
        <v>6090</v>
      </c>
      <c r="CD1215" s="1" t="s">
        <v>1029</v>
      </c>
      <c r="CE1215" s="1" t="s">
        <v>116</v>
      </c>
      <c r="CF1215" s="1" t="s">
        <v>117</v>
      </c>
      <c r="CG1215" s="1">
        <v>96950</v>
      </c>
      <c r="CH1215" s="3">
        <v>8.7100000000000009</v>
      </c>
      <c r="CI1215" s="3">
        <v>8.7100000000000009</v>
      </c>
      <c r="CJ1215" s="3">
        <v>13.06</v>
      </c>
      <c r="CK1215" s="3">
        <v>13.06</v>
      </c>
      <c r="CL1215" s="1" t="s">
        <v>137</v>
      </c>
      <c r="CM1215" s="1" t="s">
        <v>138</v>
      </c>
      <c r="CN1215" s="1" t="s">
        <v>139</v>
      </c>
      <c r="CP1215" s="1" t="s">
        <v>112</v>
      </c>
      <c r="CQ1215" s="1" t="s">
        <v>111</v>
      </c>
      <c r="CR1215" s="1" t="s">
        <v>112</v>
      </c>
      <c r="CS1215" s="1" t="s">
        <v>111</v>
      </c>
      <c r="CT1215" s="1" t="s">
        <v>138</v>
      </c>
      <c r="CU1215" s="1" t="s">
        <v>111</v>
      </c>
      <c r="CV1215" s="1" t="s">
        <v>111</v>
      </c>
      <c r="CW1215" s="1" t="s">
        <v>1149</v>
      </c>
      <c r="CX1215" s="1">
        <v>16702343870</v>
      </c>
      <c r="CY1215" s="1" t="s">
        <v>6095</v>
      </c>
      <c r="CZ1215" s="1" t="s">
        <v>138</v>
      </c>
      <c r="DA1215" s="1" t="s">
        <v>111</v>
      </c>
      <c r="DB1215" s="1" t="s">
        <v>112</v>
      </c>
    </row>
    <row r="1216" spans="1:111" ht="15.6" customHeight="1" x14ac:dyDescent="0.25">
      <c r="A1216" s="1" t="s">
        <v>13806</v>
      </c>
      <c r="B1216" s="1" t="s">
        <v>238</v>
      </c>
      <c r="C1216" s="2">
        <v>44348.077272453702</v>
      </c>
      <c r="D1216" s="2">
        <v>44376</v>
      </c>
      <c r="E1216" s="1" t="s">
        <v>110</v>
      </c>
      <c r="F1216" s="2">
        <v>44468.833333333336</v>
      </c>
      <c r="G1216" s="1" t="s">
        <v>112</v>
      </c>
      <c r="H1216" s="1" t="s">
        <v>112</v>
      </c>
      <c r="I1216" s="1" t="s">
        <v>112</v>
      </c>
      <c r="J1216" s="1" t="s">
        <v>1123</v>
      </c>
      <c r="K1216" s="1" t="s">
        <v>3685</v>
      </c>
      <c r="L1216" s="1" t="s">
        <v>1125</v>
      </c>
      <c r="M1216" s="1" t="s">
        <v>1126</v>
      </c>
      <c r="N1216" s="1" t="s">
        <v>116</v>
      </c>
      <c r="O1216" s="1" t="s">
        <v>117</v>
      </c>
      <c r="P1216" s="9">
        <v>96950</v>
      </c>
      <c r="Q1216" s="1" t="s">
        <v>118</v>
      </c>
      <c r="R1216" s="1" t="s">
        <v>117</v>
      </c>
      <c r="S1216" s="1">
        <v>16702341795</v>
      </c>
      <c r="U1216" s="1">
        <v>722511</v>
      </c>
      <c r="V1216" s="1" t="s">
        <v>119</v>
      </c>
      <c r="X1216" s="1" t="s">
        <v>1127</v>
      </c>
      <c r="Y1216" s="1" t="s">
        <v>848</v>
      </c>
      <c r="Z1216" s="1" t="s">
        <v>1128</v>
      </c>
      <c r="AA1216" s="1" t="s">
        <v>1129</v>
      </c>
      <c r="AB1216" s="1" t="s">
        <v>1125</v>
      </c>
      <c r="AC1216" s="1" t="s">
        <v>1130</v>
      </c>
      <c r="AD1216" s="1" t="s">
        <v>116</v>
      </c>
      <c r="AE1216" s="1" t="s">
        <v>117</v>
      </c>
      <c r="AF1216" s="9">
        <v>96950</v>
      </c>
      <c r="AG1216" s="1" t="s">
        <v>118</v>
      </c>
      <c r="AH1216" s="1" t="s">
        <v>117</v>
      </c>
      <c r="AI1216" s="1">
        <v>16702341795</v>
      </c>
      <c r="AK1216" s="1" t="s">
        <v>1131</v>
      </c>
      <c r="BC1216" s="1" t="str">
        <f>"35-1012.00"</f>
        <v>35-1012.00</v>
      </c>
      <c r="BD1216" s="1" t="s">
        <v>1372</v>
      </c>
      <c r="BE1216" s="1" t="s">
        <v>11962</v>
      </c>
      <c r="BF1216" s="1" t="s">
        <v>11963</v>
      </c>
      <c r="BG1216" s="1">
        <v>3</v>
      </c>
      <c r="BH1216" s="1">
        <v>3</v>
      </c>
      <c r="BI1216" s="2">
        <v>44470</v>
      </c>
      <c r="BJ1216" s="2">
        <v>44834</v>
      </c>
      <c r="BK1216" s="2">
        <v>44470</v>
      </c>
      <c r="BL1216" s="2">
        <v>44834</v>
      </c>
      <c r="BM1216" s="1">
        <v>35</v>
      </c>
      <c r="BN1216" s="1">
        <v>6</v>
      </c>
      <c r="BO1216" s="1">
        <v>6</v>
      </c>
      <c r="BP1216" s="1">
        <v>5</v>
      </c>
      <c r="BQ1216" s="1">
        <v>6</v>
      </c>
      <c r="BR1216" s="1">
        <v>0</v>
      </c>
      <c r="BS1216" s="1">
        <v>6</v>
      </c>
      <c r="BT1216" s="1">
        <v>6</v>
      </c>
      <c r="BU1216" s="1" t="str">
        <f>"9:00 AM"</f>
        <v>9:00 AM</v>
      </c>
      <c r="BV1216" s="1" t="str">
        <f>"11:00 PM"</f>
        <v>11:00 PM</v>
      </c>
      <c r="BW1216" s="1" t="s">
        <v>135</v>
      </c>
      <c r="BX1216" s="1">
        <v>0</v>
      </c>
      <c r="BY1216" s="1">
        <v>12</v>
      </c>
      <c r="BZ1216" s="1" t="s">
        <v>111</v>
      </c>
      <c r="CA1216" s="1">
        <v>10</v>
      </c>
      <c r="CB1216" s="1" t="s">
        <v>11964</v>
      </c>
      <c r="CC1216" s="1" t="s">
        <v>11965</v>
      </c>
      <c r="CD1216" s="1" t="s">
        <v>1126</v>
      </c>
      <c r="CE1216" s="1" t="s">
        <v>116</v>
      </c>
      <c r="CF1216" s="1" t="s">
        <v>117</v>
      </c>
      <c r="CG1216" s="1">
        <v>96950</v>
      </c>
      <c r="CH1216" s="3">
        <v>10.039999999999999</v>
      </c>
      <c r="CI1216" s="3">
        <v>10.039999999999999</v>
      </c>
      <c r="CJ1216" s="3">
        <v>15.06</v>
      </c>
      <c r="CK1216" s="3">
        <v>15.06</v>
      </c>
      <c r="CL1216" s="1" t="s">
        <v>137</v>
      </c>
      <c r="CM1216" s="1" t="s">
        <v>138</v>
      </c>
      <c r="CN1216" s="1" t="s">
        <v>139</v>
      </c>
      <c r="CP1216" s="1" t="s">
        <v>112</v>
      </c>
      <c r="CQ1216" s="1" t="s">
        <v>111</v>
      </c>
      <c r="CR1216" s="1" t="s">
        <v>112</v>
      </c>
      <c r="CS1216" s="1" t="s">
        <v>111</v>
      </c>
      <c r="CT1216" s="1" t="s">
        <v>138</v>
      </c>
      <c r="CU1216" s="1" t="s">
        <v>111</v>
      </c>
      <c r="CV1216" s="1" t="s">
        <v>111</v>
      </c>
      <c r="CW1216" s="1" t="s">
        <v>9703</v>
      </c>
      <c r="CX1216" s="1">
        <v>16702341795</v>
      </c>
      <c r="CY1216" s="1" t="s">
        <v>1131</v>
      </c>
      <c r="CZ1216" s="1" t="s">
        <v>1136</v>
      </c>
      <c r="DA1216" s="1" t="s">
        <v>111</v>
      </c>
      <c r="DB1216" s="1" t="s">
        <v>112</v>
      </c>
    </row>
    <row r="1217" spans="1:111" ht="15.6" customHeight="1" x14ac:dyDescent="0.25">
      <c r="A1217" s="1" t="s">
        <v>13807</v>
      </c>
      <c r="B1217" s="1" t="s">
        <v>238</v>
      </c>
      <c r="C1217" s="2">
        <v>44298.768866203704</v>
      </c>
      <c r="D1217" s="2">
        <v>44336</v>
      </c>
      <c r="E1217" s="1" t="s">
        <v>110</v>
      </c>
      <c r="F1217" s="2">
        <v>44468.833333333336</v>
      </c>
      <c r="G1217" s="1" t="s">
        <v>112</v>
      </c>
      <c r="H1217" s="1" t="s">
        <v>112</v>
      </c>
      <c r="I1217" s="1" t="s">
        <v>112</v>
      </c>
      <c r="J1217" s="1" t="s">
        <v>13808</v>
      </c>
      <c r="L1217" s="1" t="s">
        <v>13809</v>
      </c>
      <c r="N1217" s="1" t="s">
        <v>116</v>
      </c>
      <c r="O1217" s="1" t="s">
        <v>117</v>
      </c>
      <c r="P1217" s="9">
        <v>96950</v>
      </c>
      <c r="Q1217" s="1" t="s">
        <v>118</v>
      </c>
      <c r="S1217" s="1">
        <v>16703229240</v>
      </c>
      <c r="U1217" s="1">
        <v>488320</v>
      </c>
      <c r="V1217" s="1" t="s">
        <v>119</v>
      </c>
      <c r="X1217" s="1" t="s">
        <v>13810</v>
      </c>
      <c r="Y1217" s="1" t="s">
        <v>1111</v>
      </c>
      <c r="Z1217" s="1" t="s">
        <v>1645</v>
      </c>
      <c r="AA1217" s="1" t="s">
        <v>12656</v>
      </c>
      <c r="AB1217" s="1" t="s">
        <v>13809</v>
      </c>
      <c r="AD1217" s="1" t="s">
        <v>116</v>
      </c>
      <c r="AE1217" s="1" t="s">
        <v>117</v>
      </c>
      <c r="AF1217" s="9">
        <v>96950</v>
      </c>
      <c r="AG1217" s="1" t="s">
        <v>118</v>
      </c>
      <c r="AI1217" s="1">
        <v>16703229240</v>
      </c>
      <c r="AK1217" s="1" t="s">
        <v>13811</v>
      </c>
      <c r="BC1217" s="1" t="str">
        <f>"13-2011.01"</f>
        <v>13-2011.01</v>
      </c>
      <c r="BD1217" s="1" t="s">
        <v>932</v>
      </c>
      <c r="BE1217" s="1" t="s">
        <v>13812</v>
      </c>
      <c r="BF1217" s="1" t="s">
        <v>13813</v>
      </c>
      <c r="BG1217" s="1">
        <v>1</v>
      </c>
      <c r="BH1217" s="1">
        <v>1</v>
      </c>
      <c r="BI1217" s="2">
        <v>44470</v>
      </c>
      <c r="BJ1217" s="2">
        <v>44834</v>
      </c>
      <c r="BK1217" s="2">
        <v>44470</v>
      </c>
      <c r="BL1217" s="2">
        <v>44834</v>
      </c>
      <c r="BM1217" s="1">
        <v>40</v>
      </c>
      <c r="BN1217" s="1">
        <v>0</v>
      </c>
      <c r="BO1217" s="1">
        <v>8</v>
      </c>
      <c r="BP1217" s="1">
        <v>8</v>
      </c>
      <c r="BQ1217" s="1">
        <v>8</v>
      </c>
      <c r="BR1217" s="1">
        <v>8</v>
      </c>
      <c r="BS1217" s="1">
        <v>8</v>
      </c>
      <c r="BT1217" s="1">
        <v>0</v>
      </c>
      <c r="BU1217" s="1" t="str">
        <f>"8:00 AM"</f>
        <v>8:00 AM</v>
      </c>
      <c r="BV1217" s="1" t="str">
        <f>"5:00 PM"</f>
        <v>5:00 PM</v>
      </c>
      <c r="BW1217" s="1" t="s">
        <v>193</v>
      </c>
      <c r="BX1217" s="1">
        <v>0</v>
      </c>
      <c r="BY1217" s="1">
        <v>48</v>
      </c>
      <c r="BZ1217" s="1" t="s">
        <v>112</v>
      </c>
      <c r="CA1217" s="1">
        <v>0</v>
      </c>
      <c r="CB1217" s="1" t="s">
        <v>13814</v>
      </c>
      <c r="CC1217" s="1" t="s">
        <v>13815</v>
      </c>
      <c r="CD1217" s="1" t="s">
        <v>138</v>
      </c>
      <c r="CE1217" s="1" t="s">
        <v>116</v>
      </c>
      <c r="CF1217" s="1" t="s">
        <v>117</v>
      </c>
      <c r="CG1217" s="1">
        <v>96950</v>
      </c>
      <c r="CH1217" s="3">
        <v>14.85</v>
      </c>
      <c r="CI1217" s="3">
        <v>14.85</v>
      </c>
      <c r="CJ1217" s="3">
        <v>22.28</v>
      </c>
      <c r="CK1217" s="3">
        <v>22.28</v>
      </c>
      <c r="CL1217" s="1" t="s">
        <v>137</v>
      </c>
      <c r="CM1217" s="1" t="s">
        <v>138</v>
      </c>
      <c r="CN1217" s="1" t="s">
        <v>139</v>
      </c>
      <c r="CP1217" s="1" t="s">
        <v>112</v>
      </c>
      <c r="CQ1217" s="1" t="s">
        <v>111</v>
      </c>
      <c r="CR1217" s="1" t="s">
        <v>112</v>
      </c>
      <c r="CS1217" s="1" t="s">
        <v>111</v>
      </c>
      <c r="CT1217" s="1" t="s">
        <v>138</v>
      </c>
      <c r="CU1217" s="1" t="s">
        <v>111</v>
      </c>
      <c r="CV1217" s="1" t="s">
        <v>138</v>
      </c>
      <c r="CW1217" s="1" t="s">
        <v>138</v>
      </c>
      <c r="CX1217" s="1">
        <v>16703229240</v>
      </c>
      <c r="CY1217" s="1" t="s">
        <v>13811</v>
      </c>
      <c r="CZ1217" s="1" t="s">
        <v>13816</v>
      </c>
      <c r="DA1217" s="1" t="s">
        <v>111</v>
      </c>
      <c r="DB1217" s="1" t="s">
        <v>112</v>
      </c>
    </row>
    <row r="1218" spans="1:111" ht="15.6" customHeight="1" x14ac:dyDescent="0.25">
      <c r="A1218" s="1" t="s">
        <v>13817</v>
      </c>
      <c r="B1218" s="1" t="s">
        <v>238</v>
      </c>
      <c r="C1218" s="2">
        <v>44326.164662037037</v>
      </c>
      <c r="D1218" s="2">
        <v>44354</v>
      </c>
      <c r="E1218" s="1" t="s">
        <v>110</v>
      </c>
      <c r="F1218" s="2">
        <v>44468.833333333336</v>
      </c>
      <c r="G1218" s="1" t="s">
        <v>112</v>
      </c>
      <c r="H1218" s="1" t="s">
        <v>112</v>
      </c>
      <c r="I1218" s="1" t="s">
        <v>112</v>
      </c>
      <c r="J1218" s="1" t="s">
        <v>10126</v>
      </c>
      <c r="K1218" s="1" t="s">
        <v>13818</v>
      </c>
      <c r="L1218" s="1" t="s">
        <v>8922</v>
      </c>
      <c r="M1218" s="1" t="s">
        <v>138</v>
      </c>
      <c r="N1218" s="1" t="s">
        <v>116</v>
      </c>
      <c r="O1218" s="1" t="s">
        <v>117</v>
      </c>
      <c r="P1218" s="9">
        <v>96950</v>
      </c>
      <c r="Q1218" s="1" t="s">
        <v>118</v>
      </c>
      <c r="R1218" s="1" t="s">
        <v>242</v>
      </c>
      <c r="S1218" s="1">
        <v>16702359168</v>
      </c>
      <c r="U1218" s="1">
        <v>44511</v>
      </c>
      <c r="V1218" s="1" t="s">
        <v>119</v>
      </c>
      <c r="X1218" s="1" t="s">
        <v>6542</v>
      </c>
      <c r="Y1218" s="1" t="s">
        <v>10129</v>
      </c>
      <c r="AA1218" s="1" t="s">
        <v>245</v>
      </c>
      <c r="AB1218" s="1" t="s">
        <v>8922</v>
      </c>
      <c r="AC1218" s="1" t="s">
        <v>138</v>
      </c>
      <c r="AD1218" s="1" t="s">
        <v>116</v>
      </c>
      <c r="AE1218" s="1" t="s">
        <v>117</v>
      </c>
      <c r="AF1218" s="9">
        <v>96950</v>
      </c>
      <c r="AG1218" s="1" t="s">
        <v>118</v>
      </c>
      <c r="AH1218" s="1" t="s">
        <v>242</v>
      </c>
      <c r="AI1218" s="1">
        <v>16702359168</v>
      </c>
      <c r="AK1218" s="1" t="s">
        <v>10130</v>
      </c>
      <c r="BC1218" s="1" t="str">
        <f>"11-2022.00"</f>
        <v>11-2022.00</v>
      </c>
      <c r="BD1218" s="1" t="s">
        <v>1013</v>
      </c>
      <c r="BE1218" s="1" t="s">
        <v>13819</v>
      </c>
      <c r="BF1218" s="1" t="s">
        <v>1015</v>
      </c>
      <c r="BG1218" s="1">
        <v>2</v>
      </c>
      <c r="BH1218" s="1">
        <v>2</v>
      </c>
      <c r="BI1218" s="2">
        <v>44470</v>
      </c>
      <c r="BJ1218" s="2">
        <v>44834</v>
      </c>
      <c r="BK1218" s="2">
        <v>44470</v>
      </c>
      <c r="BL1218" s="2">
        <v>44834</v>
      </c>
      <c r="BM1218" s="1">
        <v>35</v>
      </c>
      <c r="BN1218" s="1">
        <v>0</v>
      </c>
      <c r="BO1218" s="1">
        <v>7</v>
      </c>
      <c r="BP1218" s="1">
        <v>7</v>
      </c>
      <c r="BQ1218" s="1">
        <v>7</v>
      </c>
      <c r="BR1218" s="1">
        <v>7</v>
      </c>
      <c r="BS1218" s="1">
        <v>7</v>
      </c>
      <c r="BT1218" s="1">
        <v>0</v>
      </c>
      <c r="BU1218" s="1" t="str">
        <f>"8:00 AM"</f>
        <v>8:00 AM</v>
      </c>
      <c r="BV1218" s="1" t="str">
        <f>"5:00 PM"</f>
        <v>5:00 PM</v>
      </c>
      <c r="BW1218" s="1" t="s">
        <v>135</v>
      </c>
      <c r="BX1218" s="1">
        <v>0</v>
      </c>
      <c r="BY1218" s="1">
        <v>30</v>
      </c>
      <c r="BZ1218" s="1" t="s">
        <v>111</v>
      </c>
      <c r="CA1218" s="1">
        <v>6</v>
      </c>
      <c r="CB1218" s="4" t="s">
        <v>10461</v>
      </c>
      <c r="CC1218" s="1" t="s">
        <v>8922</v>
      </c>
      <c r="CD1218" s="1" t="s">
        <v>138</v>
      </c>
      <c r="CE1218" s="1" t="s">
        <v>13820</v>
      </c>
      <c r="CF1218" s="1" t="s">
        <v>117</v>
      </c>
      <c r="CG1218" s="1">
        <v>96950</v>
      </c>
      <c r="CH1218" s="3">
        <v>15.24</v>
      </c>
      <c r="CI1218" s="3">
        <v>15.24</v>
      </c>
      <c r="CJ1218" s="3">
        <v>22.86</v>
      </c>
      <c r="CK1218" s="3">
        <v>22.86</v>
      </c>
      <c r="CL1218" s="1" t="s">
        <v>137</v>
      </c>
      <c r="CM1218" s="1" t="s">
        <v>13821</v>
      </c>
      <c r="CN1218" s="1" t="s">
        <v>139</v>
      </c>
      <c r="CP1218" s="1" t="s">
        <v>112</v>
      </c>
      <c r="CQ1218" s="1" t="s">
        <v>111</v>
      </c>
      <c r="CR1218" s="1" t="s">
        <v>112</v>
      </c>
      <c r="CS1218" s="1" t="s">
        <v>111</v>
      </c>
      <c r="CT1218" s="1" t="s">
        <v>138</v>
      </c>
      <c r="CU1218" s="1" t="s">
        <v>111</v>
      </c>
      <c r="CV1218" s="1" t="s">
        <v>138</v>
      </c>
      <c r="CW1218" s="1" t="s">
        <v>7384</v>
      </c>
      <c r="CX1218" s="1">
        <v>16702359168</v>
      </c>
      <c r="CY1218" s="1" t="s">
        <v>10134</v>
      </c>
      <c r="CZ1218" s="1" t="s">
        <v>138</v>
      </c>
      <c r="DA1218" s="1" t="s">
        <v>111</v>
      </c>
      <c r="DB1218" s="1" t="s">
        <v>112</v>
      </c>
    </row>
    <row r="1219" spans="1:111" ht="15.6" customHeight="1" x14ac:dyDescent="0.25">
      <c r="A1219" s="1" t="s">
        <v>13822</v>
      </c>
      <c r="B1219" s="1" t="s">
        <v>238</v>
      </c>
      <c r="C1219" s="2">
        <v>44305.768149537034</v>
      </c>
      <c r="D1219" s="2">
        <v>44335</v>
      </c>
      <c r="E1219" s="1" t="s">
        <v>110</v>
      </c>
      <c r="F1219" s="2">
        <v>44468.833333333336</v>
      </c>
      <c r="G1219" s="1" t="s">
        <v>111</v>
      </c>
      <c r="H1219" s="1" t="s">
        <v>112</v>
      </c>
      <c r="I1219" s="1" t="s">
        <v>112</v>
      </c>
      <c r="J1219" s="1" t="s">
        <v>13823</v>
      </c>
      <c r="K1219" s="1" t="s">
        <v>13824</v>
      </c>
      <c r="L1219" s="1" t="s">
        <v>5287</v>
      </c>
      <c r="N1219" s="1" t="s">
        <v>167</v>
      </c>
      <c r="O1219" s="1" t="s">
        <v>117</v>
      </c>
      <c r="P1219" s="9">
        <v>96950</v>
      </c>
      <c r="Q1219" s="1" t="s">
        <v>118</v>
      </c>
      <c r="S1219" s="1">
        <v>16702346412</v>
      </c>
      <c r="U1219" s="1">
        <v>72111</v>
      </c>
      <c r="V1219" s="1" t="s">
        <v>119</v>
      </c>
      <c r="X1219" s="1" t="s">
        <v>5288</v>
      </c>
      <c r="Y1219" s="1" t="s">
        <v>5289</v>
      </c>
      <c r="AA1219" s="1" t="s">
        <v>10016</v>
      </c>
      <c r="AB1219" s="1" t="s">
        <v>5287</v>
      </c>
      <c r="AD1219" s="1" t="s">
        <v>167</v>
      </c>
      <c r="AE1219" s="1" t="s">
        <v>117</v>
      </c>
      <c r="AF1219" s="9">
        <v>96950</v>
      </c>
      <c r="AG1219" s="1" t="s">
        <v>118</v>
      </c>
      <c r="AI1219" s="1">
        <v>16702346412</v>
      </c>
      <c r="AK1219" s="1" t="s">
        <v>5291</v>
      </c>
      <c r="BC1219" s="1" t="str">
        <f>"35-2014.00"</f>
        <v>35-2014.00</v>
      </c>
      <c r="BD1219" s="1" t="s">
        <v>152</v>
      </c>
      <c r="BE1219" s="1" t="s">
        <v>13825</v>
      </c>
      <c r="BF1219" s="1" t="s">
        <v>13826</v>
      </c>
      <c r="BG1219" s="1">
        <v>4</v>
      </c>
      <c r="BH1219" s="1">
        <v>4</v>
      </c>
      <c r="BI1219" s="2">
        <v>44470</v>
      </c>
      <c r="BJ1219" s="2">
        <v>44834</v>
      </c>
      <c r="BK1219" s="2">
        <v>44470</v>
      </c>
      <c r="BL1219" s="2">
        <v>44834</v>
      </c>
      <c r="BM1219" s="1">
        <v>35</v>
      </c>
      <c r="BN1219" s="1">
        <v>7</v>
      </c>
      <c r="BO1219" s="1">
        <v>0</v>
      </c>
      <c r="BP1219" s="1">
        <v>0</v>
      </c>
      <c r="BQ1219" s="1">
        <v>7</v>
      </c>
      <c r="BR1219" s="1">
        <v>7</v>
      </c>
      <c r="BS1219" s="1">
        <v>7</v>
      </c>
      <c r="BT1219" s="1">
        <v>7</v>
      </c>
      <c r="BU1219" s="1" t="str">
        <f>"2:00 AM"</f>
        <v>2:00 AM</v>
      </c>
      <c r="BV1219" s="1" t="str">
        <f>"10:00 PM"</f>
        <v>10:00 PM</v>
      </c>
      <c r="BW1219" s="1" t="s">
        <v>135</v>
      </c>
      <c r="BX1219" s="1">
        <v>0</v>
      </c>
      <c r="BY1219" s="1">
        <v>12</v>
      </c>
      <c r="BZ1219" s="1" t="s">
        <v>112</v>
      </c>
      <c r="CB1219" s="1" t="s">
        <v>13827</v>
      </c>
      <c r="CC1219" s="1" t="s">
        <v>5294</v>
      </c>
      <c r="CD1219" s="1" t="s">
        <v>5287</v>
      </c>
      <c r="CE1219" s="1" t="s">
        <v>167</v>
      </c>
      <c r="CF1219" s="1" t="s">
        <v>117</v>
      </c>
      <c r="CG1219" s="1">
        <v>96950</v>
      </c>
      <c r="CH1219" s="3">
        <v>8.68</v>
      </c>
      <c r="CI1219" s="3">
        <v>9.1</v>
      </c>
      <c r="CJ1219" s="3">
        <v>13.02</v>
      </c>
      <c r="CK1219" s="3">
        <v>13.65</v>
      </c>
      <c r="CL1219" s="1" t="s">
        <v>137</v>
      </c>
      <c r="CM1219" s="1" t="s">
        <v>13828</v>
      </c>
      <c r="CN1219" s="1" t="s">
        <v>139</v>
      </c>
      <c r="CP1219" s="1" t="s">
        <v>112</v>
      </c>
      <c r="CQ1219" s="1" t="s">
        <v>111</v>
      </c>
      <c r="CR1219" s="1" t="s">
        <v>112</v>
      </c>
      <c r="CS1219" s="1" t="s">
        <v>111</v>
      </c>
      <c r="CT1219" s="1" t="s">
        <v>138</v>
      </c>
      <c r="CU1219" s="1" t="s">
        <v>111</v>
      </c>
      <c r="CV1219" s="1" t="s">
        <v>138</v>
      </c>
      <c r="CW1219" s="1" t="s">
        <v>13829</v>
      </c>
      <c r="CX1219" s="1">
        <v>16702346412</v>
      </c>
      <c r="CY1219" s="1" t="s">
        <v>11088</v>
      </c>
      <c r="CZ1219" s="1" t="s">
        <v>138</v>
      </c>
      <c r="DA1219" s="1" t="s">
        <v>111</v>
      </c>
      <c r="DB1219" s="1" t="s">
        <v>112</v>
      </c>
    </row>
    <row r="1220" spans="1:111" ht="15.6" customHeight="1" x14ac:dyDescent="0.25">
      <c r="A1220" s="1" t="s">
        <v>13830</v>
      </c>
      <c r="B1220" s="1" t="s">
        <v>238</v>
      </c>
      <c r="C1220" s="2">
        <v>44304.822251620368</v>
      </c>
      <c r="D1220" s="2">
        <v>44333</v>
      </c>
      <c r="E1220" s="1" t="s">
        <v>110</v>
      </c>
      <c r="F1220" s="2">
        <v>44469.833333333336</v>
      </c>
      <c r="G1220" s="1" t="s">
        <v>111</v>
      </c>
      <c r="H1220" s="1" t="s">
        <v>112</v>
      </c>
      <c r="I1220" s="1" t="s">
        <v>112</v>
      </c>
      <c r="J1220" s="1" t="s">
        <v>2972</v>
      </c>
      <c r="K1220" s="1" t="s">
        <v>362</v>
      </c>
      <c r="L1220" s="1" t="s">
        <v>2973</v>
      </c>
      <c r="M1220" s="1" t="s">
        <v>115</v>
      </c>
      <c r="N1220" s="1" t="s">
        <v>116</v>
      </c>
      <c r="O1220" s="1" t="s">
        <v>117</v>
      </c>
      <c r="P1220" s="9">
        <v>96950</v>
      </c>
      <c r="Q1220" s="1" t="s">
        <v>118</v>
      </c>
      <c r="R1220" s="1" t="s">
        <v>362</v>
      </c>
      <c r="S1220" s="1">
        <v>16702357011</v>
      </c>
      <c r="T1220" s="1">
        <v>0</v>
      </c>
      <c r="U1220" s="1">
        <v>562111</v>
      </c>
      <c r="V1220" s="1" t="s">
        <v>119</v>
      </c>
      <c r="X1220" s="1" t="s">
        <v>721</v>
      </c>
      <c r="Y1220" s="1" t="s">
        <v>2974</v>
      </c>
      <c r="Z1220" s="1" t="s">
        <v>2975</v>
      </c>
      <c r="AA1220" s="1" t="s">
        <v>461</v>
      </c>
      <c r="AB1220" s="1" t="s">
        <v>2973</v>
      </c>
      <c r="AC1220" s="1" t="s">
        <v>115</v>
      </c>
      <c r="AD1220" s="1" t="s">
        <v>116</v>
      </c>
      <c r="AE1220" s="1" t="s">
        <v>117</v>
      </c>
      <c r="AF1220" s="9">
        <v>96950</v>
      </c>
      <c r="AG1220" s="1" t="s">
        <v>118</v>
      </c>
      <c r="AH1220" s="1" t="s">
        <v>362</v>
      </c>
      <c r="AI1220" s="1">
        <v>16702357011</v>
      </c>
      <c r="AJ1220" s="1">
        <v>0</v>
      </c>
      <c r="AK1220" s="1" t="s">
        <v>2977</v>
      </c>
      <c r="BC1220" s="1" t="str">
        <f>"53-7081.00"</f>
        <v>53-7081.00</v>
      </c>
      <c r="BD1220" s="1" t="s">
        <v>1187</v>
      </c>
      <c r="BE1220" s="1" t="s">
        <v>13831</v>
      </c>
      <c r="BF1220" s="1" t="s">
        <v>13832</v>
      </c>
      <c r="BG1220" s="1">
        <v>3</v>
      </c>
      <c r="BH1220" s="1">
        <v>3</v>
      </c>
      <c r="BI1220" s="2">
        <v>44471</v>
      </c>
      <c r="BJ1220" s="2">
        <v>45566</v>
      </c>
      <c r="BK1220" s="2">
        <v>44471</v>
      </c>
      <c r="BL1220" s="2">
        <v>45566</v>
      </c>
      <c r="BM1220" s="1">
        <v>35</v>
      </c>
      <c r="BN1220" s="1">
        <v>0</v>
      </c>
      <c r="BO1220" s="1">
        <v>7</v>
      </c>
      <c r="BP1220" s="1">
        <v>7</v>
      </c>
      <c r="BQ1220" s="1">
        <v>7</v>
      </c>
      <c r="BR1220" s="1">
        <v>7</v>
      </c>
      <c r="BS1220" s="1">
        <v>7</v>
      </c>
      <c r="BT1220" s="1">
        <v>0</v>
      </c>
      <c r="BU1220" s="1" t="str">
        <f>"5:00 AM"</f>
        <v>5:00 AM</v>
      </c>
      <c r="BV1220" s="1" t="str">
        <f>"1:00 PM"</f>
        <v>1:00 PM</v>
      </c>
      <c r="BW1220" s="1" t="s">
        <v>135</v>
      </c>
      <c r="BX1220" s="1">
        <v>0</v>
      </c>
      <c r="BY1220" s="1">
        <v>6</v>
      </c>
      <c r="BZ1220" s="1" t="s">
        <v>112</v>
      </c>
      <c r="CA1220" s="1">
        <v>0</v>
      </c>
      <c r="CB1220" s="1" t="s">
        <v>13833</v>
      </c>
      <c r="CC1220" s="1" t="s">
        <v>2973</v>
      </c>
      <c r="CD1220" s="1" t="s">
        <v>115</v>
      </c>
      <c r="CE1220" s="1" t="s">
        <v>116</v>
      </c>
      <c r="CF1220" s="1" t="s">
        <v>117</v>
      </c>
      <c r="CG1220" s="1">
        <v>96950</v>
      </c>
      <c r="CH1220" s="3">
        <v>8.3000000000000007</v>
      </c>
      <c r="CI1220" s="3">
        <v>8.3000000000000007</v>
      </c>
      <c r="CL1220" s="1" t="s">
        <v>137</v>
      </c>
      <c r="CM1220" s="1" t="s">
        <v>138</v>
      </c>
      <c r="CN1220" s="1" t="s">
        <v>139</v>
      </c>
      <c r="CP1220" s="1" t="s">
        <v>112</v>
      </c>
      <c r="CQ1220" s="1" t="s">
        <v>111</v>
      </c>
      <c r="CR1220" s="1" t="s">
        <v>112</v>
      </c>
      <c r="CS1220" s="1" t="s">
        <v>112</v>
      </c>
      <c r="CT1220" s="1" t="s">
        <v>138</v>
      </c>
      <c r="CU1220" s="1" t="s">
        <v>111</v>
      </c>
      <c r="CV1220" s="1" t="s">
        <v>138</v>
      </c>
      <c r="CW1220" s="1" t="s">
        <v>138</v>
      </c>
      <c r="CX1220" s="1">
        <v>16702357011</v>
      </c>
      <c r="CY1220" s="1" t="s">
        <v>2977</v>
      </c>
      <c r="CZ1220" s="1" t="s">
        <v>428</v>
      </c>
      <c r="DA1220" s="1" t="s">
        <v>111</v>
      </c>
      <c r="DB1220" s="1" t="s">
        <v>112</v>
      </c>
    </row>
    <row r="1221" spans="1:111" ht="15.6" customHeight="1" x14ac:dyDescent="0.25">
      <c r="A1221" s="1" t="s">
        <v>13834</v>
      </c>
      <c r="B1221" s="1" t="s">
        <v>238</v>
      </c>
      <c r="C1221" s="2">
        <v>44358.105713541663</v>
      </c>
      <c r="D1221" s="2">
        <v>44397</v>
      </c>
      <c r="E1221" s="1" t="s">
        <v>180</v>
      </c>
      <c r="G1221" s="1" t="s">
        <v>112</v>
      </c>
      <c r="H1221" s="1" t="s">
        <v>112</v>
      </c>
      <c r="I1221" s="1" t="s">
        <v>112</v>
      </c>
      <c r="J1221" s="1" t="s">
        <v>1049</v>
      </c>
      <c r="K1221" s="1" t="s">
        <v>13835</v>
      </c>
      <c r="L1221" s="1" t="s">
        <v>1051</v>
      </c>
      <c r="N1221" s="1" t="s">
        <v>116</v>
      </c>
      <c r="O1221" s="1" t="s">
        <v>117</v>
      </c>
      <c r="P1221" s="9">
        <v>96950</v>
      </c>
      <c r="Q1221" s="1" t="s">
        <v>118</v>
      </c>
      <c r="R1221" s="1" t="s">
        <v>1054</v>
      </c>
      <c r="S1221" s="1">
        <v>16702358778</v>
      </c>
      <c r="U1221" s="1">
        <v>522390</v>
      </c>
      <c r="V1221" s="1" t="s">
        <v>119</v>
      </c>
      <c r="X1221" s="1" t="s">
        <v>1052</v>
      </c>
      <c r="Y1221" s="1" t="s">
        <v>1053</v>
      </c>
      <c r="Z1221" s="1" t="s">
        <v>1054</v>
      </c>
      <c r="AA1221" s="1" t="s">
        <v>373</v>
      </c>
      <c r="AB1221" s="1" t="s">
        <v>1051</v>
      </c>
      <c r="AD1221" s="1" t="s">
        <v>116</v>
      </c>
      <c r="AE1221" s="1" t="s">
        <v>117</v>
      </c>
      <c r="AF1221" s="9">
        <v>96950</v>
      </c>
      <c r="AG1221" s="1" t="s">
        <v>118</v>
      </c>
      <c r="AI1221" s="1">
        <v>16702358778</v>
      </c>
      <c r="AK1221" s="1" t="s">
        <v>1055</v>
      </c>
      <c r="BC1221" s="1" t="str">
        <f>"41-2011.00"</f>
        <v>41-2011.00</v>
      </c>
      <c r="BD1221" s="1" t="s">
        <v>2143</v>
      </c>
      <c r="BE1221" s="1" t="s">
        <v>13836</v>
      </c>
      <c r="BF1221" s="1" t="s">
        <v>13837</v>
      </c>
      <c r="BG1221" s="1">
        <v>3</v>
      </c>
      <c r="BH1221" s="1">
        <v>3</v>
      </c>
      <c r="BI1221" s="2">
        <v>44470</v>
      </c>
      <c r="BJ1221" s="2">
        <v>44834</v>
      </c>
      <c r="BK1221" s="2">
        <v>44470</v>
      </c>
      <c r="BL1221" s="2">
        <v>44834</v>
      </c>
      <c r="BM1221" s="1">
        <v>40</v>
      </c>
      <c r="BN1221" s="1">
        <v>0</v>
      </c>
      <c r="BO1221" s="1">
        <v>8</v>
      </c>
      <c r="BP1221" s="1">
        <v>8</v>
      </c>
      <c r="BQ1221" s="1">
        <v>8</v>
      </c>
      <c r="BR1221" s="1">
        <v>8</v>
      </c>
      <c r="BS1221" s="1">
        <v>8</v>
      </c>
      <c r="BT1221" s="1">
        <v>0</v>
      </c>
      <c r="BU1221" s="1" t="str">
        <f>"8:00 AM"</f>
        <v>8:00 AM</v>
      </c>
      <c r="BV1221" s="1" t="str">
        <f>"5:00 PM"</f>
        <v>5:00 PM</v>
      </c>
      <c r="BW1221" s="1" t="s">
        <v>135</v>
      </c>
      <c r="BX1221" s="1">
        <v>0</v>
      </c>
      <c r="BY1221" s="1">
        <v>12</v>
      </c>
      <c r="BZ1221" s="1" t="s">
        <v>112</v>
      </c>
      <c r="CB1221" s="1" t="s">
        <v>168</v>
      </c>
      <c r="CC1221" s="1" t="s">
        <v>1058</v>
      </c>
      <c r="CE1221" s="1" t="s">
        <v>116</v>
      </c>
      <c r="CF1221" s="1" t="s">
        <v>117</v>
      </c>
      <c r="CG1221" s="1">
        <v>96950</v>
      </c>
      <c r="CH1221" s="3">
        <v>8.39</v>
      </c>
      <c r="CI1221" s="3">
        <v>10</v>
      </c>
      <c r="CJ1221" s="3">
        <v>12.58</v>
      </c>
      <c r="CK1221" s="3">
        <v>15</v>
      </c>
      <c r="CL1221" s="1" t="s">
        <v>137</v>
      </c>
      <c r="CM1221" s="1" t="s">
        <v>168</v>
      </c>
      <c r="CN1221" s="1" t="s">
        <v>139</v>
      </c>
      <c r="CP1221" s="1" t="s">
        <v>112</v>
      </c>
      <c r="CQ1221" s="1" t="s">
        <v>111</v>
      </c>
      <c r="CR1221" s="1" t="s">
        <v>111</v>
      </c>
      <c r="CS1221" s="1" t="s">
        <v>111</v>
      </c>
      <c r="CT1221" s="1" t="s">
        <v>138</v>
      </c>
      <c r="CU1221" s="1" t="s">
        <v>111</v>
      </c>
      <c r="CV1221" s="1" t="s">
        <v>111</v>
      </c>
      <c r="CW1221" s="1" t="s">
        <v>3777</v>
      </c>
      <c r="CX1221" s="1">
        <v>16702358778</v>
      </c>
      <c r="CY1221" s="1" t="s">
        <v>1055</v>
      </c>
      <c r="CZ1221" s="1" t="s">
        <v>138</v>
      </c>
      <c r="DA1221" s="1" t="s">
        <v>111</v>
      </c>
      <c r="DB1221" s="1" t="s">
        <v>112</v>
      </c>
    </row>
    <row r="1222" spans="1:111" ht="15.6" customHeight="1" x14ac:dyDescent="0.25">
      <c r="A1222" s="1" t="s">
        <v>13838</v>
      </c>
      <c r="B1222" s="1" t="s">
        <v>238</v>
      </c>
      <c r="C1222" s="2">
        <v>44356.040636342594</v>
      </c>
      <c r="D1222" s="2">
        <v>44403</v>
      </c>
      <c r="E1222" s="1" t="s">
        <v>110</v>
      </c>
      <c r="F1222" s="2">
        <v>44468.833333333336</v>
      </c>
      <c r="G1222" s="1" t="s">
        <v>112</v>
      </c>
      <c r="H1222" s="1" t="s">
        <v>112</v>
      </c>
      <c r="I1222" s="1" t="s">
        <v>112</v>
      </c>
      <c r="J1222" s="1" t="s">
        <v>9807</v>
      </c>
      <c r="K1222" s="1" t="s">
        <v>9808</v>
      </c>
      <c r="L1222" s="1" t="s">
        <v>9810</v>
      </c>
      <c r="M1222" s="1" t="s">
        <v>13839</v>
      </c>
      <c r="N1222" s="1" t="s">
        <v>167</v>
      </c>
      <c r="O1222" s="1" t="s">
        <v>117</v>
      </c>
      <c r="P1222" s="9">
        <v>96950</v>
      </c>
      <c r="Q1222" s="1" t="s">
        <v>118</v>
      </c>
      <c r="S1222" s="1">
        <v>16709899629</v>
      </c>
      <c r="U1222" s="1">
        <v>42499</v>
      </c>
      <c r="V1222" s="1" t="s">
        <v>119</v>
      </c>
      <c r="X1222" s="1" t="s">
        <v>9811</v>
      </c>
      <c r="Y1222" s="1" t="s">
        <v>13840</v>
      </c>
      <c r="Z1222" s="1" t="s">
        <v>9813</v>
      </c>
      <c r="AA1222" s="1" t="s">
        <v>3825</v>
      </c>
      <c r="AB1222" s="1" t="s">
        <v>9810</v>
      </c>
      <c r="AD1222" s="1" t="s">
        <v>167</v>
      </c>
      <c r="AE1222" s="1" t="s">
        <v>117</v>
      </c>
      <c r="AF1222" s="9">
        <v>96950</v>
      </c>
      <c r="AG1222" s="1" t="s">
        <v>118</v>
      </c>
      <c r="AI1222" s="1">
        <v>16709899629</v>
      </c>
      <c r="AK1222" s="1" t="s">
        <v>9814</v>
      </c>
      <c r="BC1222" s="1" t="str">
        <f>"43-5071.00"</f>
        <v>43-5071.00</v>
      </c>
      <c r="BD1222" s="1" t="s">
        <v>7491</v>
      </c>
      <c r="BE1222" s="1" t="s">
        <v>13841</v>
      </c>
      <c r="BF1222" s="1" t="s">
        <v>13842</v>
      </c>
      <c r="BG1222" s="1">
        <v>1</v>
      </c>
      <c r="BH1222" s="1">
        <v>1</v>
      </c>
      <c r="BI1222" s="2">
        <v>44470</v>
      </c>
      <c r="BJ1222" s="2">
        <v>44834</v>
      </c>
      <c r="BK1222" s="2">
        <v>44470</v>
      </c>
      <c r="BL1222" s="2">
        <v>44834</v>
      </c>
      <c r="BM1222" s="1">
        <v>40</v>
      </c>
      <c r="BN1222" s="1">
        <v>0</v>
      </c>
      <c r="BO1222" s="1">
        <v>8</v>
      </c>
      <c r="BP1222" s="1">
        <v>8</v>
      </c>
      <c r="BQ1222" s="1">
        <v>8</v>
      </c>
      <c r="BR1222" s="1">
        <v>8</v>
      </c>
      <c r="BS1222" s="1">
        <v>8</v>
      </c>
      <c r="BT1222" s="1">
        <v>0</v>
      </c>
      <c r="BU1222" s="1" t="str">
        <f>"8:00 AM"</f>
        <v>8:00 AM</v>
      </c>
      <c r="BV1222" s="1" t="str">
        <f>"5:00 PM"</f>
        <v>5:00 PM</v>
      </c>
      <c r="BW1222" s="1" t="s">
        <v>135</v>
      </c>
      <c r="BX1222" s="1">
        <v>0</v>
      </c>
      <c r="BY1222" s="1">
        <v>12</v>
      </c>
      <c r="BZ1222" s="1" t="s">
        <v>112</v>
      </c>
      <c r="CB1222" s="4" t="s">
        <v>13843</v>
      </c>
      <c r="CC1222" s="1" t="s">
        <v>9809</v>
      </c>
      <c r="CD1222" s="1" t="s">
        <v>9810</v>
      </c>
      <c r="CE1222" s="1" t="s">
        <v>167</v>
      </c>
      <c r="CF1222" s="1" t="s">
        <v>117</v>
      </c>
      <c r="CG1222" s="1">
        <v>96950</v>
      </c>
      <c r="CH1222" s="3">
        <v>9.36</v>
      </c>
      <c r="CI1222" s="3">
        <v>9.36</v>
      </c>
      <c r="CJ1222" s="3">
        <v>14.04</v>
      </c>
      <c r="CK1222" s="3">
        <v>14.04</v>
      </c>
      <c r="CL1222" s="1" t="s">
        <v>137</v>
      </c>
      <c r="CM1222" s="1" t="s">
        <v>138</v>
      </c>
      <c r="CN1222" s="1" t="s">
        <v>139</v>
      </c>
      <c r="CP1222" s="1" t="s">
        <v>112</v>
      </c>
      <c r="CQ1222" s="1" t="s">
        <v>111</v>
      </c>
      <c r="CR1222" s="1" t="s">
        <v>112</v>
      </c>
      <c r="CS1222" s="1" t="s">
        <v>111</v>
      </c>
      <c r="CT1222" s="1" t="s">
        <v>138</v>
      </c>
      <c r="CU1222" s="1" t="s">
        <v>138</v>
      </c>
      <c r="CV1222" s="1" t="s">
        <v>138</v>
      </c>
      <c r="CW1222" s="1" t="s">
        <v>9819</v>
      </c>
      <c r="CX1222" s="1">
        <v>16702359398</v>
      </c>
      <c r="CY1222" s="1" t="s">
        <v>9814</v>
      </c>
      <c r="CZ1222" s="1" t="s">
        <v>138</v>
      </c>
      <c r="DA1222" s="1" t="s">
        <v>111</v>
      </c>
      <c r="DB1222" s="1" t="s">
        <v>112</v>
      </c>
    </row>
    <row r="1223" spans="1:111" ht="15.6" customHeight="1" x14ac:dyDescent="0.25">
      <c r="A1223" s="1" t="s">
        <v>13844</v>
      </c>
      <c r="B1223" s="1" t="s">
        <v>238</v>
      </c>
      <c r="C1223" s="2">
        <v>44351.814795949074</v>
      </c>
      <c r="D1223" s="2">
        <v>44392</v>
      </c>
      <c r="E1223" s="1" t="s">
        <v>110</v>
      </c>
      <c r="F1223" s="2">
        <v>44468.833333333336</v>
      </c>
      <c r="G1223" s="1" t="s">
        <v>112</v>
      </c>
      <c r="H1223" s="1" t="s">
        <v>112</v>
      </c>
      <c r="I1223" s="1" t="s">
        <v>112</v>
      </c>
      <c r="J1223" s="1" t="s">
        <v>13845</v>
      </c>
      <c r="K1223" s="1" t="s">
        <v>13846</v>
      </c>
      <c r="L1223" s="1" t="s">
        <v>13847</v>
      </c>
      <c r="N1223" s="1" t="s">
        <v>116</v>
      </c>
      <c r="O1223" s="1" t="s">
        <v>117</v>
      </c>
      <c r="P1223" s="9">
        <v>96950</v>
      </c>
      <c r="Q1223" s="1" t="s">
        <v>118</v>
      </c>
      <c r="S1223" s="1">
        <v>16702350617</v>
      </c>
      <c r="U1223" s="1">
        <v>31191</v>
      </c>
      <c r="V1223" s="1" t="s">
        <v>119</v>
      </c>
      <c r="X1223" s="1" t="s">
        <v>656</v>
      </c>
      <c r="Y1223" s="1" t="s">
        <v>13848</v>
      </c>
      <c r="AA1223" s="1" t="s">
        <v>245</v>
      </c>
      <c r="AB1223" s="1" t="s">
        <v>13847</v>
      </c>
      <c r="AD1223" s="1" t="s">
        <v>116</v>
      </c>
      <c r="AE1223" s="1" t="s">
        <v>117</v>
      </c>
      <c r="AF1223" s="9">
        <v>96950</v>
      </c>
      <c r="AG1223" s="1" t="s">
        <v>118</v>
      </c>
      <c r="AI1223" s="1">
        <v>16702350617</v>
      </c>
      <c r="AK1223" s="1" t="s">
        <v>13849</v>
      </c>
      <c r="BC1223" s="1" t="str">
        <f>"11-1021.00"</f>
        <v>11-1021.00</v>
      </c>
      <c r="BD1223" s="1" t="s">
        <v>248</v>
      </c>
      <c r="BE1223" s="1" t="s">
        <v>13850</v>
      </c>
      <c r="BF1223" s="1" t="s">
        <v>2483</v>
      </c>
      <c r="BG1223" s="1">
        <v>1</v>
      </c>
      <c r="BH1223" s="1">
        <v>1</v>
      </c>
      <c r="BI1223" s="2">
        <v>44470</v>
      </c>
      <c r="BJ1223" s="2">
        <v>44834</v>
      </c>
      <c r="BK1223" s="2">
        <v>44470</v>
      </c>
      <c r="BL1223" s="2">
        <v>44834</v>
      </c>
      <c r="BM1223" s="1">
        <v>35</v>
      </c>
      <c r="BN1223" s="1">
        <v>0</v>
      </c>
      <c r="BO1223" s="1">
        <v>7</v>
      </c>
      <c r="BP1223" s="1">
        <v>7</v>
      </c>
      <c r="BQ1223" s="1">
        <v>7</v>
      </c>
      <c r="BR1223" s="1">
        <v>7</v>
      </c>
      <c r="BS1223" s="1">
        <v>7</v>
      </c>
      <c r="BT1223" s="1">
        <v>0</v>
      </c>
      <c r="BU1223" s="1" t="str">
        <f>"9:00 AM"</f>
        <v>9:00 AM</v>
      </c>
      <c r="BV1223" s="1" t="str">
        <f>"5:00 PM"</f>
        <v>5:00 PM</v>
      </c>
      <c r="BW1223" s="1" t="s">
        <v>135</v>
      </c>
      <c r="BX1223" s="1">
        <v>0</v>
      </c>
      <c r="BY1223" s="1">
        <v>12</v>
      </c>
      <c r="BZ1223" s="1" t="s">
        <v>112</v>
      </c>
      <c r="CB1223" s="1" t="s">
        <v>3175</v>
      </c>
      <c r="CC1223" s="1" t="s">
        <v>13847</v>
      </c>
      <c r="CE1223" s="1" t="s">
        <v>116</v>
      </c>
      <c r="CF1223" s="1" t="s">
        <v>117</v>
      </c>
      <c r="CG1223" s="1">
        <v>96950</v>
      </c>
      <c r="CH1223" s="3">
        <v>22.55</v>
      </c>
      <c r="CI1223" s="3">
        <v>22.55</v>
      </c>
      <c r="CJ1223" s="3">
        <v>33.82</v>
      </c>
      <c r="CK1223" s="3">
        <v>33.82</v>
      </c>
      <c r="CL1223" s="1" t="s">
        <v>137</v>
      </c>
      <c r="CN1223" s="1" t="s">
        <v>139</v>
      </c>
      <c r="CP1223" s="1" t="s">
        <v>112</v>
      </c>
      <c r="CQ1223" s="1" t="s">
        <v>111</v>
      </c>
      <c r="CR1223" s="1" t="s">
        <v>112</v>
      </c>
      <c r="CS1223" s="1" t="s">
        <v>111</v>
      </c>
      <c r="CT1223" s="1" t="s">
        <v>138</v>
      </c>
      <c r="CU1223" s="1" t="s">
        <v>111</v>
      </c>
      <c r="CV1223" s="1" t="s">
        <v>138</v>
      </c>
      <c r="CW1223" s="1" t="s">
        <v>2313</v>
      </c>
      <c r="CX1223" s="1">
        <v>16702350617</v>
      </c>
      <c r="CY1223" s="1" t="s">
        <v>13849</v>
      </c>
      <c r="CZ1223" s="1" t="s">
        <v>138</v>
      </c>
      <c r="DA1223" s="1" t="s">
        <v>111</v>
      </c>
      <c r="DB1223" s="1" t="s">
        <v>112</v>
      </c>
      <c r="DC1223" s="1" t="s">
        <v>656</v>
      </c>
      <c r="DD1223" s="1" t="s">
        <v>13848</v>
      </c>
      <c r="DF1223" s="1" t="s">
        <v>13845</v>
      </c>
      <c r="DG1223" s="1" t="s">
        <v>13849</v>
      </c>
    </row>
    <row r="1224" spans="1:111" ht="15.6" customHeight="1" x14ac:dyDescent="0.25">
      <c r="A1224" s="1" t="s">
        <v>13851</v>
      </c>
      <c r="B1224" s="1" t="s">
        <v>238</v>
      </c>
      <c r="C1224" s="2">
        <v>44361.957721874998</v>
      </c>
      <c r="D1224" s="2">
        <v>44406</v>
      </c>
      <c r="E1224" s="1" t="s">
        <v>180</v>
      </c>
      <c r="G1224" s="1" t="s">
        <v>112</v>
      </c>
      <c r="H1224" s="1" t="s">
        <v>112</v>
      </c>
      <c r="I1224" s="1" t="s">
        <v>112</v>
      </c>
      <c r="J1224" s="1" t="s">
        <v>13852</v>
      </c>
      <c r="K1224" s="1" t="s">
        <v>13853</v>
      </c>
      <c r="L1224" s="1" t="s">
        <v>13854</v>
      </c>
      <c r="M1224" s="1" t="s">
        <v>13855</v>
      </c>
      <c r="N1224" s="1" t="s">
        <v>167</v>
      </c>
      <c r="O1224" s="1" t="s">
        <v>117</v>
      </c>
      <c r="P1224" s="9">
        <v>96950</v>
      </c>
      <c r="Q1224" s="1" t="s">
        <v>118</v>
      </c>
      <c r="R1224" s="1" t="s">
        <v>168</v>
      </c>
      <c r="S1224" s="1">
        <v>16702332445</v>
      </c>
      <c r="U1224" s="1">
        <v>8121</v>
      </c>
      <c r="V1224" s="1" t="s">
        <v>119</v>
      </c>
      <c r="X1224" s="1" t="s">
        <v>7178</v>
      </c>
      <c r="Y1224" s="1" t="s">
        <v>13856</v>
      </c>
      <c r="Z1224" s="1" t="s">
        <v>236</v>
      </c>
      <c r="AA1224" s="1" t="s">
        <v>13857</v>
      </c>
      <c r="AB1224" s="1" t="s">
        <v>754</v>
      </c>
      <c r="AC1224" s="1" t="s">
        <v>13858</v>
      </c>
      <c r="AD1224" s="1" t="s">
        <v>167</v>
      </c>
      <c r="AE1224" s="1" t="s">
        <v>117</v>
      </c>
      <c r="AF1224" s="9">
        <v>96950</v>
      </c>
      <c r="AG1224" s="1" t="s">
        <v>118</v>
      </c>
      <c r="AH1224" s="1" t="s">
        <v>168</v>
      </c>
      <c r="AI1224" s="1">
        <v>16702332445</v>
      </c>
      <c r="AK1224" s="1" t="s">
        <v>13859</v>
      </c>
      <c r="BC1224" s="1" t="str">
        <f>"39-5012.00"</f>
        <v>39-5012.00</v>
      </c>
      <c r="BD1224" s="1" t="s">
        <v>1831</v>
      </c>
      <c r="BE1224" s="1" t="s">
        <v>13860</v>
      </c>
      <c r="BF1224" s="1" t="s">
        <v>13861</v>
      </c>
      <c r="BG1224" s="1">
        <v>2</v>
      </c>
      <c r="BH1224" s="1">
        <v>2</v>
      </c>
      <c r="BI1224" s="2">
        <v>44470</v>
      </c>
      <c r="BJ1224" s="2">
        <v>44834</v>
      </c>
      <c r="BK1224" s="2">
        <v>44470</v>
      </c>
      <c r="BL1224" s="2">
        <v>44834</v>
      </c>
      <c r="BM1224" s="1">
        <v>35</v>
      </c>
      <c r="BN1224" s="1">
        <v>0</v>
      </c>
      <c r="BO1224" s="1">
        <v>0</v>
      </c>
      <c r="BP1224" s="1">
        <v>7</v>
      </c>
      <c r="BQ1224" s="1">
        <v>7</v>
      </c>
      <c r="BR1224" s="1">
        <v>7</v>
      </c>
      <c r="BS1224" s="1">
        <v>7</v>
      </c>
      <c r="BT1224" s="1">
        <v>7</v>
      </c>
      <c r="BU1224" s="1" t="str">
        <f>"11:00 AM"</f>
        <v>11:00 AM</v>
      </c>
      <c r="BV1224" s="1" t="str">
        <f>"7:00 PM"</f>
        <v>7:00 PM</v>
      </c>
      <c r="BW1224" s="1" t="s">
        <v>135</v>
      </c>
      <c r="BX1224" s="1">
        <v>0</v>
      </c>
      <c r="BY1224" s="1">
        <v>12</v>
      </c>
      <c r="BZ1224" s="1" t="s">
        <v>112</v>
      </c>
      <c r="CA1224" s="1">
        <v>0</v>
      </c>
      <c r="CB1224" s="1" t="s">
        <v>13862</v>
      </c>
      <c r="CC1224" s="1" t="s">
        <v>754</v>
      </c>
      <c r="CE1224" s="1" t="s">
        <v>167</v>
      </c>
      <c r="CF1224" s="1" t="s">
        <v>117</v>
      </c>
      <c r="CG1224" s="1">
        <v>96950</v>
      </c>
      <c r="CH1224" s="3">
        <v>8.08</v>
      </c>
      <c r="CI1224" s="3">
        <v>8.08</v>
      </c>
      <c r="CJ1224" s="3">
        <v>12.12</v>
      </c>
      <c r="CK1224" s="3">
        <v>12.12</v>
      </c>
      <c r="CL1224" s="1" t="s">
        <v>137</v>
      </c>
      <c r="CM1224" s="1" t="s">
        <v>331</v>
      </c>
      <c r="CN1224" s="1" t="s">
        <v>139</v>
      </c>
      <c r="CP1224" s="1" t="s">
        <v>112</v>
      </c>
      <c r="CQ1224" s="1" t="s">
        <v>111</v>
      </c>
      <c r="CR1224" s="1" t="s">
        <v>112</v>
      </c>
      <c r="CS1224" s="1" t="s">
        <v>111</v>
      </c>
      <c r="CT1224" s="1" t="s">
        <v>138</v>
      </c>
      <c r="CU1224" s="1" t="s">
        <v>111</v>
      </c>
      <c r="CV1224" s="1" t="s">
        <v>138</v>
      </c>
      <c r="CW1224" s="1" t="s">
        <v>178</v>
      </c>
      <c r="CX1224" s="1" t="s">
        <v>13863</v>
      </c>
      <c r="CY1224" s="1" t="s">
        <v>13859</v>
      </c>
      <c r="CZ1224" s="1" t="s">
        <v>873</v>
      </c>
      <c r="DA1224" s="1" t="s">
        <v>111</v>
      </c>
      <c r="DB1224" s="1" t="s">
        <v>112</v>
      </c>
    </row>
    <row r="1225" spans="1:111" ht="15.6" customHeight="1" x14ac:dyDescent="0.25">
      <c r="A1225" s="1" t="s">
        <v>13864</v>
      </c>
      <c r="B1225" s="1" t="s">
        <v>238</v>
      </c>
      <c r="C1225" s="2">
        <v>44368.839914814816</v>
      </c>
      <c r="D1225" s="2">
        <v>44410</v>
      </c>
      <c r="E1225" s="1" t="s">
        <v>180</v>
      </c>
      <c r="G1225" s="1" t="s">
        <v>112</v>
      </c>
      <c r="H1225" s="1" t="s">
        <v>112</v>
      </c>
      <c r="I1225" s="1" t="s">
        <v>112</v>
      </c>
      <c r="J1225" s="1" t="s">
        <v>13865</v>
      </c>
      <c r="K1225" s="1" t="s">
        <v>13866</v>
      </c>
      <c r="L1225" s="1" t="s">
        <v>13867</v>
      </c>
      <c r="N1225" s="1" t="s">
        <v>116</v>
      </c>
      <c r="O1225" s="1" t="s">
        <v>117</v>
      </c>
      <c r="P1225" s="9">
        <v>96950</v>
      </c>
      <c r="Q1225" s="1" t="s">
        <v>118</v>
      </c>
      <c r="S1225" s="1">
        <v>16702340777</v>
      </c>
      <c r="U1225" s="1">
        <v>446120</v>
      </c>
      <c r="V1225" s="1" t="s">
        <v>119</v>
      </c>
      <c r="X1225" s="1" t="s">
        <v>1010</v>
      </c>
      <c r="Y1225" s="1" t="s">
        <v>13868</v>
      </c>
      <c r="AA1225" s="1" t="s">
        <v>461</v>
      </c>
      <c r="AB1225" s="1" t="s">
        <v>13867</v>
      </c>
      <c r="AD1225" s="1" t="s">
        <v>116</v>
      </c>
      <c r="AE1225" s="1" t="s">
        <v>117</v>
      </c>
      <c r="AF1225" s="9">
        <v>96950</v>
      </c>
      <c r="AG1225" s="1" t="s">
        <v>118</v>
      </c>
      <c r="AI1225" s="1">
        <v>16702340777</v>
      </c>
      <c r="AK1225" s="1" t="s">
        <v>620</v>
      </c>
      <c r="AL1225" s="1" t="s">
        <v>125</v>
      </c>
      <c r="AM1225" s="1" t="s">
        <v>621</v>
      </c>
      <c r="AN1225" s="1" t="s">
        <v>622</v>
      </c>
      <c r="AP1225" s="1" t="s">
        <v>13869</v>
      </c>
      <c r="AR1225" s="1" t="s">
        <v>116</v>
      </c>
      <c r="AS1225" s="1" t="s">
        <v>117</v>
      </c>
      <c r="AT1225" s="9">
        <v>96950</v>
      </c>
      <c r="AU1225" s="1" t="s">
        <v>118</v>
      </c>
      <c r="AW1225" s="1">
        <v>16702353403</v>
      </c>
      <c r="AY1225" s="1" t="s">
        <v>1871</v>
      </c>
      <c r="AZ1225" s="1" t="s">
        <v>626</v>
      </c>
      <c r="BC1225" s="1" t="str">
        <f>"41-1011.00"</f>
        <v>41-1011.00</v>
      </c>
      <c r="BD1225" s="1" t="s">
        <v>975</v>
      </c>
      <c r="BE1225" s="1" t="s">
        <v>13870</v>
      </c>
      <c r="BF1225" s="1" t="s">
        <v>2265</v>
      </c>
      <c r="BG1225" s="1">
        <v>1</v>
      </c>
      <c r="BH1225" s="1">
        <v>1</v>
      </c>
      <c r="BI1225" s="2">
        <v>44471</v>
      </c>
      <c r="BJ1225" s="2">
        <v>44835</v>
      </c>
      <c r="BK1225" s="2">
        <v>44471</v>
      </c>
      <c r="BL1225" s="2">
        <v>44835</v>
      </c>
      <c r="BM1225" s="1">
        <v>35</v>
      </c>
      <c r="BN1225" s="1">
        <v>0</v>
      </c>
      <c r="BO1225" s="1">
        <v>7</v>
      </c>
      <c r="BP1225" s="1">
        <v>7</v>
      </c>
      <c r="BQ1225" s="1">
        <v>7</v>
      </c>
      <c r="BR1225" s="1">
        <v>7</v>
      </c>
      <c r="BS1225" s="1">
        <v>7</v>
      </c>
      <c r="BT1225" s="1">
        <v>0</v>
      </c>
      <c r="BU1225" s="1" t="str">
        <f>"9:00 AM"</f>
        <v>9:00 AM</v>
      </c>
      <c r="BV1225" s="1" t="str">
        <f>"5:00 PM"</f>
        <v>5:00 PM</v>
      </c>
      <c r="BW1225" s="1" t="s">
        <v>135</v>
      </c>
      <c r="BX1225" s="1">
        <v>0</v>
      </c>
      <c r="BY1225" s="1">
        <v>12</v>
      </c>
      <c r="BZ1225" s="1" t="s">
        <v>112</v>
      </c>
      <c r="CB1225" s="1" t="s">
        <v>13871</v>
      </c>
      <c r="CC1225" s="1" t="s">
        <v>13872</v>
      </c>
      <c r="CE1225" s="1" t="s">
        <v>116</v>
      </c>
      <c r="CF1225" s="1" t="s">
        <v>117</v>
      </c>
      <c r="CG1225" s="1">
        <v>96950</v>
      </c>
      <c r="CH1225" s="3">
        <v>9.98</v>
      </c>
      <c r="CI1225" s="3">
        <v>9.98</v>
      </c>
      <c r="CJ1225" s="3">
        <v>14.97</v>
      </c>
      <c r="CK1225" s="3">
        <v>14.97</v>
      </c>
      <c r="CL1225" s="1" t="s">
        <v>137</v>
      </c>
      <c r="CN1225" s="1" t="s">
        <v>139</v>
      </c>
      <c r="CP1225" s="1" t="s">
        <v>112</v>
      </c>
      <c r="CQ1225" s="1" t="s">
        <v>111</v>
      </c>
      <c r="CR1225" s="1" t="s">
        <v>112</v>
      </c>
      <c r="CS1225" s="1" t="s">
        <v>111</v>
      </c>
      <c r="CT1225" s="1" t="s">
        <v>138</v>
      </c>
      <c r="CU1225" s="1" t="s">
        <v>111</v>
      </c>
      <c r="CV1225" s="1" t="s">
        <v>138</v>
      </c>
      <c r="CW1225" s="1" t="s">
        <v>13873</v>
      </c>
      <c r="CX1225" s="1">
        <v>16702340777</v>
      </c>
      <c r="CY1225" s="1" t="s">
        <v>620</v>
      </c>
      <c r="CZ1225" s="1" t="s">
        <v>138</v>
      </c>
      <c r="DA1225" s="1" t="s">
        <v>111</v>
      </c>
      <c r="DB1225" s="1" t="s">
        <v>112</v>
      </c>
    </row>
    <row r="1226" spans="1:111" ht="15.6" customHeight="1" x14ac:dyDescent="0.25">
      <c r="A1226" s="1" t="s">
        <v>13874</v>
      </c>
      <c r="B1226" s="1" t="s">
        <v>238</v>
      </c>
      <c r="C1226" s="2">
        <v>44378.15224826389</v>
      </c>
      <c r="D1226" s="2">
        <v>44425</v>
      </c>
      <c r="E1226" s="1" t="s">
        <v>180</v>
      </c>
      <c r="G1226" s="1" t="s">
        <v>112</v>
      </c>
      <c r="H1226" s="1" t="s">
        <v>112</v>
      </c>
      <c r="I1226" s="1" t="s">
        <v>112</v>
      </c>
      <c r="J1226" s="1" t="s">
        <v>11251</v>
      </c>
      <c r="L1226" s="1" t="s">
        <v>1585</v>
      </c>
      <c r="M1226" s="1" t="s">
        <v>13875</v>
      </c>
      <c r="N1226" s="1" t="s">
        <v>116</v>
      </c>
      <c r="O1226" s="1" t="s">
        <v>117</v>
      </c>
      <c r="P1226" s="9">
        <v>96950</v>
      </c>
      <c r="Q1226" s="1" t="s">
        <v>118</v>
      </c>
      <c r="R1226" s="1" t="s">
        <v>138</v>
      </c>
      <c r="S1226" s="1">
        <v>16702873140</v>
      </c>
      <c r="U1226" s="1">
        <v>561320</v>
      </c>
      <c r="V1226" s="1" t="s">
        <v>119</v>
      </c>
      <c r="X1226" s="1" t="s">
        <v>371</v>
      </c>
      <c r="Y1226" s="1" t="s">
        <v>370</v>
      </c>
      <c r="Z1226" s="1" t="s">
        <v>372</v>
      </c>
      <c r="AA1226" s="1" t="s">
        <v>1184</v>
      </c>
      <c r="AB1226" s="1" t="s">
        <v>368</v>
      </c>
      <c r="AC1226" s="1" t="s">
        <v>1185</v>
      </c>
      <c r="AD1226" s="1" t="s">
        <v>116</v>
      </c>
      <c r="AE1226" s="1" t="s">
        <v>117</v>
      </c>
      <c r="AF1226" s="9">
        <v>96950</v>
      </c>
      <c r="AG1226" s="1" t="s">
        <v>118</v>
      </c>
      <c r="AH1226" s="1" t="s">
        <v>138</v>
      </c>
      <c r="AI1226" s="1">
        <v>16702346278</v>
      </c>
      <c r="AK1226" s="1" t="s">
        <v>1186</v>
      </c>
      <c r="BC1226" s="1" t="str">
        <f>"37-2012.00"</f>
        <v>37-2012.00</v>
      </c>
      <c r="BD1226" s="1" t="s">
        <v>576</v>
      </c>
      <c r="BE1226" s="1" t="s">
        <v>13876</v>
      </c>
      <c r="BF1226" s="1" t="s">
        <v>2956</v>
      </c>
      <c r="BG1226" s="1">
        <v>5</v>
      </c>
      <c r="BH1226" s="1">
        <v>5</v>
      </c>
      <c r="BI1226" s="2">
        <v>44470</v>
      </c>
      <c r="BJ1226" s="2">
        <v>44834</v>
      </c>
      <c r="BK1226" s="2">
        <v>44470</v>
      </c>
      <c r="BL1226" s="2">
        <v>44834</v>
      </c>
      <c r="BM1226" s="1">
        <v>35</v>
      </c>
      <c r="BN1226" s="1">
        <v>0</v>
      </c>
      <c r="BO1226" s="1">
        <v>7</v>
      </c>
      <c r="BP1226" s="1">
        <v>7</v>
      </c>
      <c r="BQ1226" s="1">
        <v>7</v>
      </c>
      <c r="BR1226" s="1">
        <v>7</v>
      </c>
      <c r="BS1226" s="1">
        <v>7</v>
      </c>
      <c r="BT1226" s="1">
        <v>0</v>
      </c>
      <c r="BU1226" s="1" t="str">
        <f>"8:00 AM"</f>
        <v>8:00 AM</v>
      </c>
      <c r="BV1226" s="1" t="str">
        <f>"4:00 PM"</f>
        <v>4:00 PM</v>
      </c>
      <c r="BW1226" s="1" t="s">
        <v>135</v>
      </c>
      <c r="BX1226" s="1">
        <v>0</v>
      </c>
      <c r="BY1226" s="1">
        <v>3</v>
      </c>
      <c r="BZ1226" s="1" t="s">
        <v>112</v>
      </c>
      <c r="CB1226" s="1" t="s">
        <v>10428</v>
      </c>
      <c r="CC1226" s="1" t="s">
        <v>1585</v>
      </c>
      <c r="CD1226" s="1" t="s">
        <v>2272</v>
      </c>
      <c r="CE1226" s="1" t="s">
        <v>116</v>
      </c>
      <c r="CF1226" s="1" t="s">
        <v>117</v>
      </c>
      <c r="CG1226" s="1">
        <v>96950</v>
      </c>
      <c r="CH1226" s="3">
        <v>7.59</v>
      </c>
      <c r="CI1226" s="3">
        <v>7.59</v>
      </c>
      <c r="CJ1226" s="3">
        <v>11.39</v>
      </c>
      <c r="CK1226" s="3">
        <v>11.39</v>
      </c>
      <c r="CL1226" s="1" t="s">
        <v>137</v>
      </c>
      <c r="CM1226" s="1" t="s">
        <v>138</v>
      </c>
      <c r="CN1226" s="1" t="s">
        <v>139</v>
      </c>
      <c r="CP1226" s="1" t="s">
        <v>112</v>
      </c>
      <c r="CQ1226" s="1" t="s">
        <v>111</v>
      </c>
      <c r="CR1226" s="1" t="s">
        <v>112</v>
      </c>
      <c r="CS1226" s="1" t="s">
        <v>111</v>
      </c>
      <c r="CT1226" s="1" t="s">
        <v>138</v>
      </c>
      <c r="CU1226" s="1" t="s">
        <v>111</v>
      </c>
      <c r="CV1226" s="1" t="s">
        <v>138</v>
      </c>
      <c r="CW1226" s="1" t="s">
        <v>138</v>
      </c>
      <c r="CX1226" s="1">
        <v>16702873140</v>
      </c>
      <c r="CY1226" s="1" t="s">
        <v>11255</v>
      </c>
      <c r="CZ1226" s="1" t="s">
        <v>380</v>
      </c>
      <c r="DA1226" s="1" t="s">
        <v>111</v>
      </c>
      <c r="DB1226" s="1" t="s">
        <v>112</v>
      </c>
    </row>
    <row r="1227" spans="1:111" ht="15.6" customHeight="1" x14ac:dyDescent="0.25">
      <c r="A1227" s="1" t="s">
        <v>13877</v>
      </c>
      <c r="B1227" s="1" t="s">
        <v>238</v>
      </c>
      <c r="C1227" s="2">
        <v>44307.845120833335</v>
      </c>
      <c r="D1227" s="2">
        <v>44341</v>
      </c>
      <c r="E1227" s="1" t="s">
        <v>110</v>
      </c>
      <c r="F1227" s="2">
        <v>44468.833333333336</v>
      </c>
      <c r="G1227" s="1" t="s">
        <v>111</v>
      </c>
      <c r="H1227" s="1" t="s">
        <v>112</v>
      </c>
      <c r="I1227" s="1" t="s">
        <v>112</v>
      </c>
      <c r="J1227" s="1" t="s">
        <v>13878</v>
      </c>
      <c r="K1227" s="1" t="s">
        <v>13879</v>
      </c>
      <c r="L1227" s="1" t="s">
        <v>2474</v>
      </c>
      <c r="N1227" s="1" t="s">
        <v>167</v>
      </c>
      <c r="O1227" s="1" t="s">
        <v>117</v>
      </c>
      <c r="P1227" s="9">
        <v>96950</v>
      </c>
      <c r="Q1227" s="1" t="s">
        <v>118</v>
      </c>
      <c r="S1227" s="1">
        <v>16702342902</v>
      </c>
      <c r="T1227" s="1">
        <v>128</v>
      </c>
      <c r="U1227" s="1">
        <v>62111</v>
      </c>
      <c r="V1227" s="1" t="s">
        <v>119</v>
      </c>
      <c r="X1227" s="1" t="s">
        <v>2482</v>
      </c>
      <c r="Y1227" s="1" t="s">
        <v>5843</v>
      </c>
      <c r="Z1227" s="1" t="s">
        <v>2466</v>
      </c>
      <c r="AA1227" s="1" t="s">
        <v>8149</v>
      </c>
      <c r="AB1227" s="1" t="s">
        <v>2474</v>
      </c>
      <c r="AD1227" s="1" t="s">
        <v>167</v>
      </c>
      <c r="AE1227" s="1" t="s">
        <v>117</v>
      </c>
      <c r="AF1227" s="9">
        <v>96950</v>
      </c>
      <c r="AG1227" s="1" t="s">
        <v>118</v>
      </c>
      <c r="AI1227" s="1">
        <v>16702342902</v>
      </c>
      <c r="AJ1227" s="1">
        <v>128</v>
      </c>
      <c r="AK1227" s="1" t="s">
        <v>2469</v>
      </c>
      <c r="BC1227" s="1" t="str">
        <f>"29-2099.06"</f>
        <v>29-2099.06</v>
      </c>
      <c r="BD1227" s="1" t="s">
        <v>3660</v>
      </c>
      <c r="BE1227" s="1" t="s">
        <v>13880</v>
      </c>
      <c r="BF1227" s="1" t="s">
        <v>13881</v>
      </c>
      <c r="BG1227" s="1">
        <v>1</v>
      </c>
      <c r="BH1227" s="1">
        <v>1</v>
      </c>
      <c r="BI1227" s="2">
        <v>44470</v>
      </c>
      <c r="BJ1227" s="2">
        <v>45565</v>
      </c>
      <c r="BK1227" s="2">
        <v>44470</v>
      </c>
      <c r="BL1227" s="2">
        <v>45565</v>
      </c>
      <c r="BM1227" s="1">
        <v>40</v>
      </c>
      <c r="BN1227" s="1">
        <v>0</v>
      </c>
      <c r="BO1227" s="1">
        <v>8</v>
      </c>
      <c r="BP1227" s="1">
        <v>8</v>
      </c>
      <c r="BQ1227" s="1">
        <v>8</v>
      </c>
      <c r="BR1227" s="1">
        <v>8</v>
      </c>
      <c r="BS1227" s="1">
        <v>8</v>
      </c>
      <c r="BT1227" s="1">
        <v>0</v>
      </c>
      <c r="BU1227" s="1" t="str">
        <f>"8:00 AM"</f>
        <v>8:00 AM</v>
      </c>
      <c r="BV1227" s="1" t="str">
        <f>"5:00 PM"</f>
        <v>5:00 PM</v>
      </c>
      <c r="BW1227" s="1" t="s">
        <v>392</v>
      </c>
      <c r="BX1227" s="1">
        <v>0</v>
      </c>
      <c r="BY1227" s="1">
        <v>6</v>
      </c>
      <c r="BZ1227" s="1" t="s">
        <v>112</v>
      </c>
      <c r="CA1227" s="1">
        <v>0</v>
      </c>
      <c r="CB1227" s="1" t="s">
        <v>3662</v>
      </c>
      <c r="CC1227" s="1" t="s">
        <v>2474</v>
      </c>
      <c r="CE1227" s="1" t="s">
        <v>167</v>
      </c>
      <c r="CF1227" s="1" t="s">
        <v>117</v>
      </c>
      <c r="CG1227" s="1">
        <v>96950</v>
      </c>
      <c r="CH1227" s="3">
        <v>15.24</v>
      </c>
      <c r="CI1227" s="3">
        <v>15.24</v>
      </c>
      <c r="CJ1227" s="3">
        <v>22.86</v>
      </c>
      <c r="CK1227" s="3">
        <v>22.86</v>
      </c>
      <c r="CL1227" s="1" t="s">
        <v>137</v>
      </c>
      <c r="CM1227" s="1" t="s">
        <v>138</v>
      </c>
      <c r="CN1227" s="1" t="s">
        <v>139</v>
      </c>
      <c r="CP1227" s="1" t="s">
        <v>112</v>
      </c>
      <c r="CQ1227" s="1" t="s">
        <v>111</v>
      </c>
      <c r="CR1227" s="1" t="s">
        <v>112</v>
      </c>
      <c r="CS1227" s="1" t="s">
        <v>111</v>
      </c>
      <c r="CT1227" s="1" t="s">
        <v>138</v>
      </c>
      <c r="CU1227" s="1" t="s">
        <v>138</v>
      </c>
      <c r="CV1227" s="1" t="s">
        <v>138</v>
      </c>
      <c r="CW1227" s="1" t="s">
        <v>8146</v>
      </c>
      <c r="CX1227" s="1">
        <v>16702342902</v>
      </c>
      <c r="CY1227" s="1" t="s">
        <v>2469</v>
      </c>
      <c r="CZ1227" s="1" t="s">
        <v>138</v>
      </c>
      <c r="DA1227" s="1" t="s">
        <v>111</v>
      </c>
      <c r="DB1227" s="1" t="s">
        <v>112</v>
      </c>
    </row>
    <row r="1228" spans="1:111" ht="15.6" customHeight="1" x14ac:dyDescent="0.25">
      <c r="A1228" s="1" t="s">
        <v>13891</v>
      </c>
      <c r="B1228" s="1" t="s">
        <v>238</v>
      </c>
      <c r="C1228" s="2">
        <v>44350.812655555557</v>
      </c>
      <c r="D1228" s="2">
        <v>44378</v>
      </c>
      <c r="E1228" s="1" t="s">
        <v>180</v>
      </c>
      <c r="F1228" s="2">
        <v>44468.833333333336</v>
      </c>
      <c r="G1228" s="1" t="s">
        <v>112</v>
      </c>
      <c r="H1228" s="1" t="s">
        <v>112</v>
      </c>
      <c r="I1228" s="1" t="s">
        <v>112</v>
      </c>
      <c r="J1228" s="1" t="s">
        <v>13892</v>
      </c>
      <c r="K1228" s="1" t="s">
        <v>13893</v>
      </c>
      <c r="L1228" s="1" t="s">
        <v>13894</v>
      </c>
      <c r="N1228" s="1" t="s">
        <v>116</v>
      </c>
      <c r="O1228" s="1" t="s">
        <v>117</v>
      </c>
      <c r="P1228" s="9">
        <v>96950</v>
      </c>
      <c r="Q1228" s="1" t="s">
        <v>118</v>
      </c>
      <c r="R1228" s="1" t="s">
        <v>11676</v>
      </c>
      <c r="S1228" s="1">
        <v>16702354061</v>
      </c>
      <c r="U1228" s="1">
        <v>11411</v>
      </c>
      <c r="V1228" s="1" t="s">
        <v>119</v>
      </c>
      <c r="X1228" s="1" t="s">
        <v>13895</v>
      </c>
      <c r="Y1228" s="1" t="s">
        <v>13896</v>
      </c>
      <c r="Z1228" s="1" t="s">
        <v>11676</v>
      </c>
      <c r="AA1228" s="1" t="s">
        <v>822</v>
      </c>
      <c r="AB1228" s="1" t="s">
        <v>13894</v>
      </c>
      <c r="AD1228" s="1" t="s">
        <v>116</v>
      </c>
      <c r="AE1228" s="1" t="s">
        <v>117</v>
      </c>
      <c r="AF1228" s="9">
        <v>96950</v>
      </c>
      <c r="AG1228" s="1" t="s">
        <v>118</v>
      </c>
      <c r="AI1228" s="1">
        <v>16702354061</v>
      </c>
      <c r="AK1228" s="1" t="s">
        <v>10329</v>
      </c>
      <c r="BC1228" s="1" t="str">
        <f>"41-2031.00"</f>
        <v>41-2031.00</v>
      </c>
      <c r="BD1228" s="1" t="s">
        <v>743</v>
      </c>
      <c r="BE1228" s="1" t="s">
        <v>13897</v>
      </c>
      <c r="BF1228" s="1" t="s">
        <v>13898</v>
      </c>
      <c r="BG1228" s="1">
        <v>2</v>
      </c>
      <c r="BH1228" s="1">
        <v>2</v>
      </c>
      <c r="BI1228" s="2">
        <v>44470</v>
      </c>
      <c r="BJ1228" s="2">
        <v>44834</v>
      </c>
      <c r="BK1228" s="2">
        <v>44470</v>
      </c>
      <c r="BL1228" s="2">
        <v>44834</v>
      </c>
      <c r="BM1228" s="1">
        <v>35</v>
      </c>
      <c r="BN1228" s="1">
        <v>0</v>
      </c>
      <c r="BO1228" s="1">
        <v>7</v>
      </c>
      <c r="BP1228" s="1">
        <v>7</v>
      </c>
      <c r="BQ1228" s="1">
        <v>7</v>
      </c>
      <c r="BR1228" s="1">
        <v>7</v>
      </c>
      <c r="BS1228" s="1">
        <v>7</v>
      </c>
      <c r="BT1228" s="1">
        <v>0</v>
      </c>
      <c r="BU1228" s="1" t="str">
        <f>"9:00 AM"</f>
        <v>9:00 AM</v>
      </c>
      <c r="BV1228" s="1" t="str">
        <f>"5:00 PM"</f>
        <v>5:00 PM</v>
      </c>
      <c r="BW1228" s="1" t="s">
        <v>135</v>
      </c>
      <c r="BX1228" s="1">
        <v>0</v>
      </c>
      <c r="BY1228" s="1">
        <v>6</v>
      </c>
      <c r="BZ1228" s="1" t="s">
        <v>112</v>
      </c>
      <c r="CA1228" s="1">
        <v>0</v>
      </c>
      <c r="CB1228" s="4" t="s">
        <v>13899</v>
      </c>
      <c r="CC1228" s="1" t="s">
        <v>13900</v>
      </c>
      <c r="CE1228" s="1" t="s">
        <v>116</v>
      </c>
      <c r="CF1228" s="1" t="s">
        <v>117</v>
      </c>
      <c r="CG1228" s="1">
        <v>96950</v>
      </c>
      <c r="CH1228" s="3">
        <v>8.7100000000000009</v>
      </c>
      <c r="CI1228" s="3">
        <v>8.7100000000000009</v>
      </c>
      <c r="CJ1228" s="3">
        <v>13.06</v>
      </c>
      <c r="CK1228" s="3">
        <v>13.06</v>
      </c>
      <c r="CL1228" s="1" t="s">
        <v>137</v>
      </c>
      <c r="CM1228" s="1" t="s">
        <v>230</v>
      </c>
      <c r="CN1228" s="1" t="s">
        <v>139</v>
      </c>
      <c r="CP1228" s="1" t="s">
        <v>112</v>
      </c>
      <c r="CQ1228" s="1" t="s">
        <v>111</v>
      </c>
      <c r="CR1228" s="1" t="s">
        <v>112</v>
      </c>
      <c r="CS1228" s="1" t="s">
        <v>111</v>
      </c>
      <c r="CT1228" s="1" t="s">
        <v>138</v>
      </c>
      <c r="CU1228" s="1" t="s">
        <v>111</v>
      </c>
      <c r="CV1228" s="1" t="s">
        <v>138</v>
      </c>
      <c r="CW1228" s="1" t="s">
        <v>13144</v>
      </c>
      <c r="CX1228" s="1">
        <v>16702354061</v>
      </c>
      <c r="CY1228" s="1" t="s">
        <v>10329</v>
      </c>
      <c r="CZ1228" s="1" t="s">
        <v>138</v>
      </c>
      <c r="DA1228" s="1" t="s">
        <v>111</v>
      </c>
      <c r="DB1228" s="1" t="s">
        <v>112</v>
      </c>
      <c r="DC1228" s="1" t="s">
        <v>10325</v>
      </c>
      <c r="DD1228" s="1" t="s">
        <v>10326</v>
      </c>
      <c r="DE1228" s="1" t="s">
        <v>10327</v>
      </c>
      <c r="DF1228" s="1" t="s">
        <v>10322</v>
      </c>
      <c r="DG1228" s="1" t="s">
        <v>10329</v>
      </c>
    </row>
    <row r="1229" spans="1:111" ht="15.6" customHeight="1" x14ac:dyDescent="0.25">
      <c r="A1229" s="1" t="s">
        <v>13901</v>
      </c>
      <c r="B1229" s="1" t="s">
        <v>238</v>
      </c>
      <c r="C1229" s="2">
        <v>44296.153157523149</v>
      </c>
      <c r="D1229" s="2">
        <v>44330</v>
      </c>
      <c r="E1229" s="1" t="s">
        <v>110</v>
      </c>
      <c r="F1229" s="2">
        <v>44468.833333333336</v>
      </c>
      <c r="G1229" s="1" t="s">
        <v>112</v>
      </c>
      <c r="H1229" s="1" t="s">
        <v>112</v>
      </c>
      <c r="I1229" s="1" t="s">
        <v>112</v>
      </c>
      <c r="J1229" s="1" t="s">
        <v>10990</v>
      </c>
      <c r="K1229" s="1" t="s">
        <v>8561</v>
      </c>
      <c r="L1229" s="1" t="s">
        <v>8562</v>
      </c>
      <c r="M1229" s="1" t="s">
        <v>8563</v>
      </c>
      <c r="N1229" s="1" t="s">
        <v>167</v>
      </c>
      <c r="O1229" s="1" t="s">
        <v>117</v>
      </c>
      <c r="P1229" s="9">
        <v>96950</v>
      </c>
      <c r="Q1229" s="1" t="s">
        <v>118</v>
      </c>
      <c r="R1229" s="1" t="s">
        <v>138</v>
      </c>
      <c r="S1229" s="1">
        <v>16702882288</v>
      </c>
      <c r="T1229" s="1">
        <v>106</v>
      </c>
      <c r="U1229" s="1">
        <v>44413</v>
      </c>
      <c r="V1229" s="1" t="s">
        <v>119</v>
      </c>
      <c r="X1229" s="1" t="s">
        <v>8564</v>
      </c>
      <c r="Y1229" s="1" t="s">
        <v>3363</v>
      </c>
      <c r="Z1229" s="1" t="s">
        <v>138</v>
      </c>
      <c r="AA1229" s="1" t="s">
        <v>8565</v>
      </c>
      <c r="AB1229" s="1" t="s">
        <v>8562</v>
      </c>
      <c r="AC1229" s="1" t="s">
        <v>10991</v>
      </c>
      <c r="AD1229" s="1" t="s">
        <v>167</v>
      </c>
      <c r="AE1229" s="1" t="s">
        <v>117</v>
      </c>
      <c r="AF1229" s="9">
        <v>96950</v>
      </c>
      <c r="AG1229" s="1" t="s">
        <v>118</v>
      </c>
      <c r="AH1229" s="1" t="s">
        <v>167</v>
      </c>
      <c r="AI1229" s="1">
        <v>16702882288</v>
      </c>
      <c r="AJ1229" s="1">
        <v>106</v>
      </c>
      <c r="AK1229" s="1" t="s">
        <v>8566</v>
      </c>
      <c r="BC1229" s="1" t="str">
        <f>"53-3033.00"</f>
        <v>53-3033.00</v>
      </c>
      <c r="BD1229" s="1" t="s">
        <v>5372</v>
      </c>
      <c r="BE1229" s="1" t="s">
        <v>10992</v>
      </c>
      <c r="BF1229" s="1" t="s">
        <v>7503</v>
      </c>
      <c r="BG1229" s="1">
        <v>1</v>
      </c>
      <c r="BH1229" s="1">
        <v>1</v>
      </c>
      <c r="BI1229" s="2">
        <v>44470</v>
      </c>
      <c r="BJ1229" s="2">
        <v>44834</v>
      </c>
      <c r="BK1229" s="2">
        <v>44470</v>
      </c>
      <c r="BL1229" s="2">
        <v>44834</v>
      </c>
      <c r="BM1229" s="1">
        <v>40</v>
      </c>
      <c r="BN1229" s="1">
        <v>0</v>
      </c>
      <c r="BO1229" s="1">
        <v>7</v>
      </c>
      <c r="BP1229" s="1">
        <v>6.5</v>
      </c>
      <c r="BQ1229" s="1">
        <v>6.5</v>
      </c>
      <c r="BR1229" s="1">
        <v>6.5</v>
      </c>
      <c r="BS1229" s="1">
        <v>6.5</v>
      </c>
      <c r="BT1229" s="1">
        <v>7</v>
      </c>
      <c r="BU1229" s="1" t="str">
        <f>"8:00 AM"</f>
        <v>8:00 AM</v>
      </c>
      <c r="BV1229" s="1" t="str">
        <f>"5:00 PM"</f>
        <v>5:00 PM</v>
      </c>
      <c r="BW1229" s="1" t="s">
        <v>230</v>
      </c>
      <c r="BX1229" s="1">
        <v>0</v>
      </c>
      <c r="BY1229" s="1">
        <v>12</v>
      </c>
      <c r="BZ1229" s="1" t="s">
        <v>112</v>
      </c>
      <c r="CA1229" s="1">
        <v>0</v>
      </c>
      <c r="CB1229" s="1" t="s">
        <v>10993</v>
      </c>
      <c r="CC1229" s="1" t="s">
        <v>8562</v>
      </c>
      <c r="CD1229" s="1" t="s">
        <v>8563</v>
      </c>
      <c r="CE1229" s="1" t="s">
        <v>167</v>
      </c>
      <c r="CF1229" s="1" t="s">
        <v>117</v>
      </c>
      <c r="CG1229" s="1">
        <v>96950</v>
      </c>
      <c r="CH1229" s="3">
        <v>7.68</v>
      </c>
      <c r="CI1229" s="3">
        <v>8.1</v>
      </c>
      <c r="CJ1229" s="3">
        <v>11.52</v>
      </c>
      <c r="CK1229" s="3">
        <v>12.15</v>
      </c>
      <c r="CL1229" s="1" t="s">
        <v>137</v>
      </c>
      <c r="CM1229" s="1" t="s">
        <v>138</v>
      </c>
      <c r="CN1229" s="1" t="s">
        <v>139</v>
      </c>
      <c r="CP1229" s="1" t="s">
        <v>112</v>
      </c>
      <c r="CQ1229" s="1" t="s">
        <v>111</v>
      </c>
      <c r="CR1229" s="1" t="s">
        <v>112</v>
      </c>
      <c r="CS1229" s="1" t="s">
        <v>111</v>
      </c>
      <c r="CT1229" s="1" t="s">
        <v>138</v>
      </c>
      <c r="CU1229" s="1" t="s">
        <v>111</v>
      </c>
      <c r="CV1229" s="1" t="s">
        <v>111</v>
      </c>
      <c r="CW1229" s="1" t="s">
        <v>10994</v>
      </c>
      <c r="CX1229" s="1">
        <v>16702882288</v>
      </c>
      <c r="CY1229" s="1" t="s">
        <v>8566</v>
      </c>
      <c r="CZ1229" s="1" t="s">
        <v>138</v>
      </c>
      <c r="DA1229" s="1" t="s">
        <v>111</v>
      </c>
      <c r="DB1229" s="1" t="s">
        <v>112</v>
      </c>
    </row>
    <row r="1230" spans="1:111" ht="15.6" customHeight="1" x14ac:dyDescent="0.25">
      <c r="A1230" s="1" t="s">
        <v>13902</v>
      </c>
      <c r="B1230" s="1" t="s">
        <v>238</v>
      </c>
      <c r="C1230" s="2">
        <v>44319.133618055559</v>
      </c>
      <c r="D1230" s="2">
        <v>44349</v>
      </c>
      <c r="E1230" s="1" t="s">
        <v>110</v>
      </c>
      <c r="F1230" s="2">
        <v>44468.833333333336</v>
      </c>
      <c r="G1230" s="1" t="s">
        <v>111</v>
      </c>
      <c r="H1230" s="1" t="s">
        <v>112</v>
      </c>
      <c r="I1230" s="1" t="s">
        <v>112</v>
      </c>
      <c r="J1230" s="1" t="s">
        <v>13903</v>
      </c>
      <c r="K1230" s="1" t="s">
        <v>13904</v>
      </c>
      <c r="L1230" s="1" t="s">
        <v>12405</v>
      </c>
      <c r="N1230" s="1" t="s">
        <v>116</v>
      </c>
      <c r="O1230" s="1" t="s">
        <v>117</v>
      </c>
      <c r="P1230" s="9">
        <v>96950</v>
      </c>
      <c r="Q1230" s="1" t="s">
        <v>118</v>
      </c>
      <c r="R1230" s="1" t="s">
        <v>13904</v>
      </c>
      <c r="S1230" s="1">
        <v>16702346676</v>
      </c>
      <c r="U1230" s="1">
        <v>522291</v>
      </c>
      <c r="V1230" s="1" t="s">
        <v>119</v>
      </c>
      <c r="X1230" s="1" t="s">
        <v>721</v>
      </c>
      <c r="Y1230" s="1" t="s">
        <v>13905</v>
      </c>
      <c r="Z1230" s="1" t="s">
        <v>1645</v>
      </c>
      <c r="AA1230" s="1" t="s">
        <v>2242</v>
      </c>
      <c r="AB1230" s="1" t="s">
        <v>12405</v>
      </c>
      <c r="AD1230" s="1" t="s">
        <v>167</v>
      </c>
      <c r="AE1230" s="1" t="s">
        <v>117</v>
      </c>
      <c r="AF1230" s="9">
        <v>96950</v>
      </c>
      <c r="AG1230" s="1" t="s">
        <v>118</v>
      </c>
      <c r="AH1230" s="1" t="s">
        <v>13904</v>
      </c>
      <c r="AI1230" s="1">
        <v>16702346676</v>
      </c>
      <c r="AK1230" s="1" t="s">
        <v>13906</v>
      </c>
      <c r="BC1230" s="1" t="str">
        <f>"13-2011.01"</f>
        <v>13-2011.01</v>
      </c>
      <c r="BD1230" s="1" t="s">
        <v>932</v>
      </c>
      <c r="BE1230" s="1" t="s">
        <v>13907</v>
      </c>
      <c r="BF1230" s="1" t="s">
        <v>759</v>
      </c>
      <c r="BG1230" s="1">
        <v>1</v>
      </c>
      <c r="BH1230" s="1">
        <v>1</v>
      </c>
      <c r="BI1230" s="2">
        <v>44470</v>
      </c>
      <c r="BJ1230" s="2">
        <v>44834</v>
      </c>
      <c r="BK1230" s="2">
        <v>44470</v>
      </c>
      <c r="BL1230" s="2">
        <v>44834</v>
      </c>
      <c r="BM1230" s="1">
        <v>40</v>
      </c>
      <c r="BN1230" s="1">
        <v>0</v>
      </c>
      <c r="BO1230" s="1">
        <v>8</v>
      </c>
      <c r="BP1230" s="1">
        <v>8</v>
      </c>
      <c r="BQ1230" s="1">
        <v>8</v>
      </c>
      <c r="BR1230" s="1">
        <v>8</v>
      </c>
      <c r="BS1230" s="1">
        <v>8</v>
      </c>
      <c r="BT1230" s="1">
        <v>0</v>
      </c>
      <c r="BU1230" s="1" t="str">
        <f>"9:00 AM"</f>
        <v>9:00 AM</v>
      </c>
      <c r="BV1230" s="1" t="str">
        <f>"6:00 PM"</f>
        <v>6:00 PM</v>
      </c>
      <c r="BW1230" s="1" t="s">
        <v>392</v>
      </c>
      <c r="BX1230" s="1">
        <v>0</v>
      </c>
      <c r="BY1230" s="1">
        <v>48</v>
      </c>
      <c r="BZ1230" s="1" t="s">
        <v>112</v>
      </c>
      <c r="CA1230" s="1">
        <v>0</v>
      </c>
      <c r="CB1230" s="4" t="s">
        <v>13908</v>
      </c>
      <c r="CC1230" s="1" t="s">
        <v>13909</v>
      </c>
      <c r="CD1230" s="1" t="s">
        <v>719</v>
      </c>
      <c r="CE1230" s="1" t="s">
        <v>116</v>
      </c>
      <c r="CF1230" s="1" t="s">
        <v>117</v>
      </c>
      <c r="CG1230" s="1">
        <v>96950</v>
      </c>
      <c r="CH1230" s="3">
        <v>14.85</v>
      </c>
      <c r="CI1230" s="3">
        <v>14.85</v>
      </c>
      <c r="CJ1230" s="3">
        <v>22.28</v>
      </c>
      <c r="CK1230" s="3">
        <v>22.28</v>
      </c>
      <c r="CL1230" s="1" t="s">
        <v>137</v>
      </c>
      <c r="CM1230" s="1" t="s">
        <v>13910</v>
      </c>
      <c r="CN1230" s="1" t="s">
        <v>139</v>
      </c>
      <c r="CP1230" s="1" t="s">
        <v>112</v>
      </c>
      <c r="CQ1230" s="1" t="s">
        <v>111</v>
      </c>
      <c r="CR1230" s="1" t="s">
        <v>112</v>
      </c>
      <c r="CS1230" s="1" t="s">
        <v>111</v>
      </c>
      <c r="CT1230" s="1" t="s">
        <v>138</v>
      </c>
      <c r="CU1230" s="1" t="s">
        <v>111</v>
      </c>
      <c r="CV1230" s="1" t="s">
        <v>138</v>
      </c>
      <c r="CW1230" s="1" t="s">
        <v>13911</v>
      </c>
      <c r="CX1230" s="1">
        <v>16702346676</v>
      </c>
      <c r="CY1230" s="1" t="s">
        <v>13906</v>
      </c>
      <c r="CZ1230" s="1" t="s">
        <v>13904</v>
      </c>
      <c r="DA1230" s="1" t="s">
        <v>111</v>
      </c>
      <c r="DB1230" s="1" t="s">
        <v>112</v>
      </c>
      <c r="DC1230" s="1" t="s">
        <v>13904</v>
      </c>
      <c r="DD1230" s="1" t="s">
        <v>13904</v>
      </c>
      <c r="DF1230" s="1" t="s">
        <v>13904</v>
      </c>
    </row>
    <row r="1231" spans="1:111" ht="15.6" customHeight="1" x14ac:dyDescent="0.25">
      <c r="A1231" s="1" t="s">
        <v>13912</v>
      </c>
      <c r="B1231" s="1" t="s">
        <v>238</v>
      </c>
      <c r="C1231" s="2">
        <v>44374.864965856483</v>
      </c>
      <c r="D1231" s="2">
        <v>44418</v>
      </c>
      <c r="E1231" s="1" t="s">
        <v>180</v>
      </c>
      <c r="G1231" s="1" t="s">
        <v>112</v>
      </c>
      <c r="H1231" s="1" t="s">
        <v>112</v>
      </c>
      <c r="I1231" s="1" t="s">
        <v>112</v>
      </c>
      <c r="J1231" s="1" t="s">
        <v>1107</v>
      </c>
      <c r="L1231" s="1" t="s">
        <v>1108</v>
      </c>
      <c r="M1231" s="1" t="s">
        <v>1109</v>
      </c>
      <c r="N1231" s="1" t="s">
        <v>167</v>
      </c>
      <c r="O1231" s="1" t="s">
        <v>117</v>
      </c>
      <c r="P1231" s="9">
        <v>96950</v>
      </c>
      <c r="Q1231" s="1" t="s">
        <v>118</v>
      </c>
      <c r="S1231" s="1">
        <v>16702358748</v>
      </c>
      <c r="U1231" s="1">
        <v>2362</v>
      </c>
      <c r="V1231" s="1" t="s">
        <v>119</v>
      </c>
      <c r="X1231" s="1" t="s">
        <v>1110</v>
      </c>
      <c r="Y1231" s="1" t="s">
        <v>1111</v>
      </c>
      <c r="Z1231" s="1" t="s">
        <v>1112</v>
      </c>
      <c r="AA1231" s="1" t="s">
        <v>245</v>
      </c>
      <c r="AB1231" s="1" t="s">
        <v>1113</v>
      </c>
      <c r="AC1231" s="1" t="s">
        <v>1114</v>
      </c>
      <c r="AD1231" s="1" t="s">
        <v>738</v>
      </c>
      <c r="AE1231" s="1" t="s">
        <v>117</v>
      </c>
      <c r="AF1231" s="9">
        <v>96950</v>
      </c>
      <c r="AG1231" s="1" t="s">
        <v>118</v>
      </c>
      <c r="AI1231" s="1">
        <v>16702358748</v>
      </c>
      <c r="AK1231" s="1" t="s">
        <v>1115</v>
      </c>
      <c r="BC1231" s="1" t="str">
        <f>"47-2061.00"</f>
        <v>47-2061.00</v>
      </c>
      <c r="BD1231" s="1" t="s">
        <v>1116</v>
      </c>
      <c r="BE1231" s="1" t="s">
        <v>1117</v>
      </c>
      <c r="BF1231" s="1" t="s">
        <v>1118</v>
      </c>
      <c r="BG1231" s="1">
        <v>25</v>
      </c>
      <c r="BH1231" s="1">
        <v>25</v>
      </c>
      <c r="BI1231" s="2">
        <v>44470</v>
      </c>
      <c r="BJ1231" s="2">
        <v>44834</v>
      </c>
      <c r="BK1231" s="2">
        <v>44470</v>
      </c>
      <c r="BL1231" s="2">
        <v>44834</v>
      </c>
      <c r="BM1231" s="1">
        <v>35</v>
      </c>
      <c r="BN1231" s="1">
        <v>0</v>
      </c>
      <c r="BO1231" s="1">
        <v>7</v>
      </c>
      <c r="BP1231" s="1">
        <v>7</v>
      </c>
      <c r="BQ1231" s="1">
        <v>7</v>
      </c>
      <c r="BR1231" s="1">
        <v>7</v>
      </c>
      <c r="BS1231" s="1">
        <v>7</v>
      </c>
      <c r="BT1231" s="1">
        <v>0</v>
      </c>
      <c r="BU1231" s="1" t="str">
        <f>"9:00 AM"</f>
        <v>9:00 AM</v>
      </c>
      <c r="BV1231" s="1" t="str">
        <f>"5:00 PM"</f>
        <v>5:00 PM</v>
      </c>
      <c r="BW1231" s="1" t="s">
        <v>230</v>
      </c>
      <c r="BX1231" s="1">
        <v>0</v>
      </c>
      <c r="BY1231" s="1">
        <v>12</v>
      </c>
      <c r="BZ1231" s="1" t="s">
        <v>112</v>
      </c>
      <c r="CB1231" s="1" t="s">
        <v>1119</v>
      </c>
      <c r="CC1231" s="1" t="s">
        <v>1120</v>
      </c>
      <c r="CD1231" s="1" t="s">
        <v>1009</v>
      </c>
      <c r="CE1231" s="1" t="s">
        <v>116</v>
      </c>
      <c r="CF1231" s="1" t="s">
        <v>117</v>
      </c>
      <c r="CG1231" s="1">
        <v>96950</v>
      </c>
      <c r="CH1231" s="3">
        <v>8.9700000000000006</v>
      </c>
      <c r="CI1231" s="3">
        <v>8.9700000000000006</v>
      </c>
      <c r="CJ1231" s="3">
        <v>13.45</v>
      </c>
      <c r="CK1231" s="3">
        <v>13.45</v>
      </c>
      <c r="CL1231" s="1" t="s">
        <v>137</v>
      </c>
      <c r="CN1231" s="1" t="s">
        <v>139</v>
      </c>
      <c r="CP1231" s="1" t="s">
        <v>112</v>
      </c>
      <c r="CQ1231" s="1" t="s">
        <v>111</v>
      </c>
      <c r="CR1231" s="1" t="s">
        <v>112</v>
      </c>
      <c r="CS1231" s="1" t="s">
        <v>111</v>
      </c>
      <c r="CT1231" s="1" t="s">
        <v>138</v>
      </c>
      <c r="CU1231" s="1" t="s">
        <v>111</v>
      </c>
      <c r="CV1231" s="1" t="s">
        <v>138</v>
      </c>
      <c r="CW1231" s="1" t="s">
        <v>1121</v>
      </c>
      <c r="CX1231" s="1">
        <v>16702358748</v>
      </c>
      <c r="CY1231" s="1" t="s">
        <v>1115</v>
      </c>
      <c r="CZ1231" s="1" t="s">
        <v>138</v>
      </c>
      <c r="DA1231" s="1" t="s">
        <v>111</v>
      </c>
      <c r="DB1231" s="1" t="s">
        <v>112</v>
      </c>
    </row>
    <row r="1232" spans="1:111" ht="15.6" customHeight="1" x14ac:dyDescent="0.25">
      <c r="A1232" s="1" t="s">
        <v>13913</v>
      </c>
      <c r="B1232" s="1" t="s">
        <v>238</v>
      </c>
      <c r="C1232" s="2">
        <v>44346.004007407406</v>
      </c>
      <c r="D1232" s="2">
        <v>44406</v>
      </c>
      <c r="E1232" s="1" t="s">
        <v>110</v>
      </c>
      <c r="F1232" s="2">
        <v>44468.833333333336</v>
      </c>
      <c r="G1232" s="1" t="s">
        <v>112</v>
      </c>
      <c r="H1232" s="1" t="s">
        <v>112</v>
      </c>
      <c r="I1232" s="1" t="s">
        <v>112</v>
      </c>
      <c r="J1232" s="1" t="s">
        <v>3925</v>
      </c>
      <c r="K1232" s="1" t="s">
        <v>3926</v>
      </c>
      <c r="L1232" s="1" t="s">
        <v>3927</v>
      </c>
      <c r="N1232" s="1" t="s">
        <v>116</v>
      </c>
      <c r="O1232" s="1" t="s">
        <v>117</v>
      </c>
      <c r="P1232" s="9">
        <v>96950</v>
      </c>
      <c r="Q1232" s="1" t="s">
        <v>118</v>
      </c>
      <c r="S1232" s="1">
        <v>16702331818</v>
      </c>
      <c r="U1232" s="1">
        <v>812112</v>
      </c>
      <c r="V1232" s="1" t="s">
        <v>119</v>
      </c>
      <c r="X1232" s="1" t="s">
        <v>210</v>
      </c>
      <c r="Y1232" s="1" t="s">
        <v>3928</v>
      </c>
      <c r="AA1232" s="1" t="s">
        <v>528</v>
      </c>
      <c r="AB1232" s="1" t="s">
        <v>3929</v>
      </c>
      <c r="AD1232" s="1" t="s">
        <v>116</v>
      </c>
      <c r="AE1232" s="1" t="s">
        <v>117</v>
      </c>
      <c r="AF1232" s="9">
        <v>96950</v>
      </c>
      <c r="AG1232" s="1" t="s">
        <v>118</v>
      </c>
      <c r="AI1232" s="1">
        <v>16704837119</v>
      </c>
      <c r="AK1232" s="1" t="s">
        <v>3930</v>
      </c>
      <c r="BC1232" s="1" t="str">
        <f>"31-9011.00"</f>
        <v>31-9011.00</v>
      </c>
      <c r="BD1232" s="1" t="s">
        <v>947</v>
      </c>
      <c r="BE1232" s="1" t="s">
        <v>3931</v>
      </c>
      <c r="BF1232" s="1" t="s">
        <v>3932</v>
      </c>
      <c r="BG1232" s="1">
        <v>3</v>
      </c>
      <c r="BH1232" s="1">
        <v>3</v>
      </c>
      <c r="BI1232" s="2">
        <v>44470</v>
      </c>
      <c r="BJ1232" s="2">
        <v>44834</v>
      </c>
      <c r="BK1232" s="2">
        <v>44470</v>
      </c>
      <c r="BL1232" s="2">
        <v>44834</v>
      </c>
      <c r="BM1232" s="1">
        <v>40</v>
      </c>
      <c r="BN1232" s="1">
        <v>7</v>
      </c>
      <c r="BO1232" s="1">
        <v>0</v>
      </c>
      <c r="BP1232" s="1">
        <v>6</v>
      </c>
      <c r="BQ1232" s="1">
        <v>6</v>
      </c>
      <c r="BR1232" s="1">
        <v>7</v>
      </c>
      <c r="BS1232" s="1">
        <v>7</v>
      </c>
      <c r="BT1232" s="1">
        <v>7</v>
      </c>
      <c r="BU1232" s="1" t="str">
        <f>"11:00 AM"</f>
        <v>11:00 AM</v>
      </c>
      <c r="BV1232" s="1" t="str">
        <f>"6:00 PM"</f>
        <v>6:00 PM</v>
      </c>
      <c r="BW1232" s="1" t="s">
        <v>230</v>
      </c>
      <c r="BX1232" s="1">
        <v>0</v>
      </c>
      <c r="BY1232" s="1">
        <v>12</v>
      </c>
      <c r="BZ1232" s="1" t="s">
        <v>112</v>
      </c>
      <c r="CB1232" s="4" t="s">
        <v>3933</v>
      </c>
      <c r="CC1232" s="1" t="s">
        <v>3934</v>
      </c>
      <c r="CE1232" s="1" t="s">
        <v>116</v>
      </c>
      <c r="CF1232" s="1" t="s">
        <v>117</v>
      </c>
      <c r="CG1232" s="1">
        <v>96950</v>
      </c>
      <c r="CH1232" s="3">
        <v>10.6</v>
      </c>
      <c r="CI1232" s="3">
        <v>11</v>
      </c>
      <c r="CJ1232" s="3">
        <v>15.9</v>
      </c>
      <c r="CK1232" s="3">
        <v>16.5</v>
      </c>
      <c r="CL1232" s="1" t="s">
        <v>137</v>
      </c>
      <c r="CM1232" s="1" t="s">
        <v>362</v>
      </c>
      <c r="CN1232" s="1" t="s">
        <v>139</v>
      </c>
      <c r="CP1232" s="1" t="s">
        <v>112</v>
      </c>
      <c r="CQ1232" s="1" t="s">
        <v>111</v>
      </c>
      <c r="CR1232" s="1" t="s">
        <v>111</v>
      </c>
      <c r="CS1232" s="1" t="s">
        <v>111</v>
      </c>
      <c r="CT1232" s="1" t="s">
        <v>111</v>
      </c>
      <c r="CU1232" s="1" t="s">
        <v>111</v>
      </c>
      <c r="CV1232" s="1" t="s">
        <v>111</v>
      </c>
      <c r="CW1232" s="1" t="s">
        <v>3935</v>
      </c>
      <c r="CX1232" s="1">
        <v>16702331818</v>
      </c>
      <c r="CY1232" s="1" t="s">
        <v>11774</v>
      </c>
      <c r="CZ1232" s="1" t="s">
        <v>138</v>
      </c>
      <c r="DA1232" s="1" t="s">
        <v>111</v>
      </c>
      <c r="DB1232" s="1" t="s">
        <v>112</v>
      </c>
    </row>
    <row r="1233" spans="1:111" ht="15.6" customHeight="1" x14ac:dyDescent="0.25">
      <c r="A1233" s="1" t="s">
        <v>13914</v>
      </c>
      <c r="B1233" s="1" t="s">
        <v>238</v>
      </c>
      <c r="C1233" s="2">
        <v>44354.895135995372</v>
      </c>
      <c r="D1233" s="2">
        <v>44390</v>
      </c>
      <c r="E1233" s="1" t="s">
        <v>180</v>
      </c>
      <c r="G1233" s="1" t="s">
        <v>112</v>
      </c>
      <c r="H1233" s="1" t="s">
        <v>112</v>
      </c>
      <c r="I1233" s="1" t="s">
        <v>112</v>
      </c>
      <c r="J1233" s="1" t="s">
        <v>4637</v>
      </c>
      <c r="K1233" s="1" t="s">
        <v>5727</v>
      </c>
      <c r="L1233" s="1" t="s">
        <v>4639</v>
      </c>
      <c r="M1233" s="1" t="s">
        <v>5728</v>
      </c>
      <c r="N1233" s="1" t="s">
        <v>167</v>
      </c>
      <c r="O1233" s="1" t="s">
        <v>117</v>
      </c>
      <c r="P1233" s="9">
        <v>96950</v>
      </c>
      <c r="Q1233" s="1" t="s">
        <v>118</v>
      </c>
      <c r="R1233" s="1" t="s">
        <v>138</v>
      </c>
      <c r="S1233" s="1">
        <v>16702356129</v>
      </c>
      <c r="U1233" s="1">
        <v>812112</v>
      </c>
      <c r="V1233" s="1" t="s">
        <v>119</v>
      </c>
      <c r="X1233" s="1" t="s">
        <v>4640</v>
      </c>
      <c r="Y1233" s="1" t="s">
        <v>4641</v>
      </c>
      <c r="Z1233" s="1" t="s">
        <v>4642</v>
      </c>
      <c r="AA1233" s="1" t="s">
        <v>964</v>
      </c>
      <c r="AB1233" s="1" t="s">
        <v>4639</v>
      </c>
      <c r="AC1233" s="1" t="s">
        <v>5728</v>
      </c>
      <c r="AD1233" s="1" t="s">
        <v>167</v>
      </c>
      <c r="AE1233" s="1" t="s">
        <v>117</v>
      </c>
      <c r="AF1233" s="9">
        <v>96950</v>
      </c>
      <c r="AG1233" s="1" t="s">
        <v>118</v>
      </c>
      <c r="AH1233" s="1" t="s">
        <v>138</v>
      </c>
      <c r="AI1233" s="1">
        <v>16707830872</v>
      </c>
      <c r="AK1233" s="1" t="s">
        <v>4643</v>
      </c>
      <c r="BC1233" s="1" t="str">
        <f>"39-5012.00"</f>
        <v>39-5012.00</v>
      </c>
      <c r="BD1233" s="1" t="s">
        <v>1831</v>
      </c>
      <c r="BE1233" s="1" t="s">
        <v>5729</v>
      </c>
      <c r="BF1233" s="1" t="s">
        <v>5730</v>
      </c>
      <c r="BG1233" s="1">
        <v>5</v>
      </c>
      <c r="BH1233" s="1">
        <v>5</v>
      </c>
      <c r="BI1233" s="2">
        <v>44470</v>
      </c>
      <c r="BJ1233" s="2">
        <v>44834</v>
      </c>
      <c r="BK1233" s="2">
        <v>44470</v>
      </c>
      <c r="BL1233" s="2">
        <v>44834</v>
      </c>
      <c r="BM1233" s="1">
        <v>40</v>
      </c>
      <c r="BN1233" s="1">
        <v>0</v>
      </c>
      <c r="BO1233" s="1">
        <v>8</v>
      </c>
      <c r="BP1233" s="1">
        <v>8</v>
      </c>
      <c r="BQ1233" s="1">
        <v>8</v>
      </c>
      <c r="BR1233" s="1">
        <v>8</v>
      </c>
      <c r="BS1233" s="1">
        <v>8</v>
      </c>
      <c r="BT1233" s="1">
        <v>0</v>
      </c>
      <c r="BU1233" s="1" t="str">
        <f>"8:00 AM"</f>
        <v>8:00 AM</v>
      </c>
      <c r="BV1233" s="1" t="str">
        <f>"5:00 PM"</f>
        <v>5:00 PM</v>
      </c>
      <c r="BW1233" s="1" t="s">
        <v>135</v>
      </c>
      <c r="BX1233" s="1">
        <v>0</v>
      </c>
      <c r="BY1233" s="1">
        <v>12</v>
      </c>
      <c r="BZ1233" s="1" t="s">
        <v>112</v>
      </c>
      <c r="CB1233" s="1" t="s">
        <v>5731</v>
      </c>
      <c r="CC1233" s="1" t="s">
        <v>4639</v>
      </c>
      <c r="CE1233" s="1" t="s">
        <v>167</v>
      </c>
      <c r="CF1233" s="1" t="s">
        <v>117</v>
      </c>
      <c r="CG1233" s="1">
        <v>96950</v>
      </c>
      <c r="CH1233" s="3">
        <v>8.08</v>
      </c>
      <c r="CI1233" s="3">
        <v>8.08</v>
      </c>
      <c r="CJ1233" s="3">
        <v>12.12</v>
      </c>
      <c r="CK1233" s="3">
        <v>12.12</v>
      </c>
      <c r="CL1233" s="1" t="s">
        <v>137</v>
      </c>
      <c r="CM1233" s="1" t="s">
        <v>331</v>
      </c>
      <c r="CN1233" s="1" t="s">
        <v>139</v>
      </c>
      <c r="CP1233" s="1" t="s">
        <v>112</v>
      </c>
      <c r="CQ1233" s="1" t="s">
        <v>111</v>
      </c>
      <c r="CR1233" s="1" t="s">
        <v>112</v>
      </c>
      <c r="CS1233" s="1" t="s">
        <v>111</v>
      </c>
      <c r="CT1233" s="1" t="s">
        <v>138</v>
      </c>
      <c r="CU1233" s="1" t="s">
        <v>111</v>
      </c>
      <c r="CV1233" s="1" t="s">
        <v>138</v>
      </c>
      <c r="CW1233" s="1" t="s">
        <v>1439</v>
      </c>
      <c r="CX1233" s="1">
        <v>16702356129</v>
      </c>
      <c r="CY1233" s="1" t="s">
        <v>4643</v>
      </c>
      <c r="CZ1233" s="1" t="s">
        <v>331</v>
      </c>
      <c r="DA1233" s="1" t="s">
        <v>111</v>
      </c>
      <c r="DB1233" s="1" t="s">
        <v>112</v>
      </c>
    </row>
    <row r="1234" spans="1:111" ht="15.6" customHeight="1" x14ac:dyDescent="0.25">
      <c r="A1234" s="1" t="s">
        <v>13915</v>
      </c>
      <c r="B1234" s="1" t="s">
        <v>238</v>
      </c>
      <c r="C1234" s="2">
        <v>44371.95603483796</v>
      </c>
      <c r="D1234" s="2">
        <v>44426</v>
      </c>
      <c r="E1234" s="1" t="s">
        <v>110</v>
      </c>
      <c r="F1234" s="2">
        <v>44468.833333333336</v>
      </c>
      <c r="G1234" s="1" t="s">
        <v>111</v>
      </c>
      <c r="H1234" s="1" t="s">
        <v>112</v>
      </c>
      <c r="I1234" s="1" t="s">
        <v>112</v>
      </c>
      <c r="J1234" s="1" t="s">
        <v>5003</v>
      </c>
      <c r="K1234" s="1" t="s">
        <v>5231</v>
      </c>
      <c r="L1234" s="1" t="s">
        <v>5232</v>
      </c>
      <c r="M1234" s="1" t="s">
        <v>1976</v>
      </c>
      <c r="N1234" s="1" t="s">
        <v>116</v>
      </c>
      <c r="O1234" s="1" t="s">
        <v>117</v>
      </c>
      <c r="P1234" s="9">
        <v>96950</v>
      </c>
      <c r="Q1234" s="1" t="s">
        <v>118</v>
      </c>
      <c r="R1234" s="1" t="s">
        <v>242</v>
      </c>
      <c r="S1234" s="1">
        <v>16702358763</v>
      </c>
      <c r="U1234" s="1">
        <v>561320</v>
      </c>
      <c r="V1234" s="1" t="s">
        <v>2479</v>
      </c>
      <c r="W1234" s="1" t="s">
        <v>111</v>
      </c>
      <c r="X1234" s="1" t="s">
        <v>5006</v>
      </c>
      <c r="Y1234" s="1" t="s">
        <v>5007</v>
      </c>
      <c r="Z1234" s="1" t="s">
        <v>5008</v>
      </c>
      <c r="AA1234" s="1" t="s">
        <v>5009</v>
      </c>
      <c r="AB1234" s="1" t="s">
        <v>5010</v>
      </c>
      <c r="AC1234" s="1" t="s">
        <v>1976</v>
      </c>
      <c r="AD1234" s="1" t="s">
        <v>116</v>
      </c>
      <c r="AE1234" s="1" t="s">
        <v>117</v>
      </c>
      <c r="AF1234" s="9">
        <v>96950</v>
      </c>
      <c r="AG1234" s="1" t="s">
        <v>118</v>
      </c>
      <c r="AH1234" s="1" t="s">
        <v>242</v>
      </c>
      <c r="AI1234" s="1">
        <v>16702358763</v>
      </c>
      <c r="AK1234" s="1" t="s">
        <v>5011</v>
      </c>
      <c r="BC1234" s="1" t="str">
        <f>"37-2012.00"</f>
        <v>37-2012.00</v>
      </c>
      <c r="BD1234" s="1" t="s">
        <v>576</v>
      </c>
      <c r="BE1234" s="1" t="s">
        <v>5233</v>
      </c>
      <c r="BF1234" s="1" t="s">
        <v>5234</v>
      </c>
      <c r="BG1234" s="1">
        <v>1</v>
      </c>
      <c r="BH1234" s="1">
        <v>1</v>
      </c>
      <c r="BI1234" s="2">
        <v>44470</v>
      </c>
      <c r="BJ1234" s="2">
        <v>45199</v>
      </c>
      <c r="BK1234" s="2">
        <v>44470</v>
      </c>
      <c r="BL1234" s="2">
        <v>45199</v>
      </c>
      <c r="BM1234" s="1">
        <v>40</v>
      </c>
      <c r="BN1234" s="1">
        <v>0</v>
      </c>
      <c r="BO1234" s="1">
        <v>8</v>
      </c>
      <c r="BP1234" s="1">
        <v>8</v>
      </c>
      <c r="BQ1234" s="1">
        <v>8</v>
      </c>
      <c r="BR1234" s="1">
        <v>8</v>
      </c>
      <c r="BS1234" s="1">
        <v>8</v>
      </c>
      <c r="BT1234" s="1">
        <v>0</v>
      </c>
      <c r="BU1234" s="1" t="str">
        <f>"8:00 AM"</f>
        <v>8:00 AM</v>
      </c>
      <c r="BV1234" s="1" t="str">
        <f>"5:00 PM"</f>
        <v>5:00 PM</v>
      </c>
      <c r="BW1234" s="1" t="s">
        <v>135</v>
      </c>
      <c r="BX1234" s="1">
        <v>0</v>
      </c>
      <c r="BY1234" s="1">
        <v>3</v>
      </c>
      <c r="BZ1234" s="1" t="s">
        <v>112</v>
      </c>
      <c r="CB1234" s="1" t="s">
        <v>5235</v>
      </c>
      <c r="CC1234" s="1" t="s">
        <v>13916</v>
      </c>
      <c r="CD1234" s="1" t="s">
        <v>138</v>
      </c>
      <c r="CE1234" s="1" t="s">
        <v>116</v>
      </c>
      <c r="CF1234" s="1" t="s">
        <v>117</v>
      </c>
      <c r="CG1234" s="1">
        <v>96950</v>
      </c>
      <c r="CH1234" s="3">
        <v>7.59</v>
      </c>
      <c r="CI1234" s="3">
        <v>7.59</v>
      </c>
      <c r="CJ1234" s="3">
        <v>11.38</v>
      </c>
      <c r="CK1234" s="3">
        <v>11.38</v>
      </c>
      <c r="CL1234" s="1" t="s">
        <v>137</v>
      </c>
      <c r="CM1234" s="1" t="s">
        <v>138</v>
      </c>
      <c r="CN1234" s="1" t="s">
        <v>139</v>
      </c>
      <c r="CP1234" s="1" t="s">
        <v>112</v>
      </c>
      <c r="CQ1234" s="1" t="s">
        <v>111</v>
      </c>
      <c r="CR1234" s="1" t="s">
        <v>112</v>
      </c>
      <c r="CS1234" s="1" t="s">
        <v>111</v>
      </c>
      <c r="CT1234" s="1" t="s">
        <v>138</v>
      </c>
      <c r="CU1234" s="1" t="s">
        <v>111</v>
      </c>
      <c r="CV1234" s="1" t="s">
        <v>138</v>
      </c>
      <c r="CW1234" s="1" t="s">
        <v>1134</v>
      </c>
      <c r="CX1234" s="1">
        <v>16702358763</v>
      </c>
      <c r="CY1234" s="1" t="s">
        <v>5011</v>
      </c>
      <c r="CZ1234" s="1" t="s">
        <v>138</v>
      </c>
      <c r="DA1234" s="1" t="s">
        <v>111</v>
      </c>
      <c r="DB1234" s="1" t="s">
        <v>111</v>
      </c>
      <c r="DC1234" s="1" t="s">
        <v>5006</v>
      </c>
      <c r="DD1234" s="1" t="s">
        <v>5007</v>
      </c>
      <c r="DE1234" s="1" t="s">
        <v>448</v>
      </c>
      <c r="DF1234" s="1" t="s">
        <v>5003</v>
      </c>
      <c r="DG1234" s="1" t="s">
        <v>5011</v>
      </c>
    </row>
    <row r="1235" spans="1:111" ht="15.6" customHeight="1" x14ac:dyDescent="0.25">
      <c r="A1235" s="1" t="s">
        <v>13917</v>
      </c>
      <c r="B1235" s="1" t="s">
        <v>238</v>
      </c>
      <c r="C1235" s="2">
        <v>44378.962025000001</v>
      </c>
      <c r="D1235" s="2">
        <v>44426</v>
      </c>
      <c r="E1235" s="1" t="s">
        <v>180</v>
      </c>
      <c r="G1235" s="1" t="s">
        <v>112</v>
      </c>
      <c r="H1235" s="1" t="s">
        <v>111</v>
      </c>
      <c r="I1235" s="1" t="s">
        <v>112</v>
      </c>
      <c r="J1235" s="1" t="s">
        <v>2328</v>
      </c>
      <c r="K1235" s="1" t="s">
        <v>13918</v>
      </c>
      <c r="L1235" s="1" t="s">
        <v>4930</v>
      </c>
      <c r="M1235" s="1" t="s">
        <v>2334</v>
      </c>
      <c r="N1235" s="1" t="s">
        <v>116</v>
      </c>
      <c r="O1235" s="1" t="s">
        <v>117</v>
      </c>
      <c r="P1235" s="9">
        <v>96950</v>
      </c>
      <c r="Q1235" s="1" t="s">
        <v>118</v>
      </c>
      <c r="S1235" s="1">
        <v>16702874018</v>
      </c>
      <c r="U1235" s="1">
        <v>72251</v>
      </c>
      <c r="V1235" s="1" t="s">
        <v>119</v>
      </c>
      <c r="X1235" s="1" t="s">
        <v>2332</v>
      </c>
      <c r="Y1235" s="1" t="s">
        <v>13919</v>
      </c>
      <c r="Z1235" s="1" t="s">
        <v>13920</v>
      </c>
      <c r="AA1235" s="1" t="s">
        <v>171</v>
      </c>
      <c r="AB1235" s="1" t="s">
        <v>4930</v>
      </c>
      <c r="AC1235" s="1" t="s">
        <v>2334</v>
      </c>
      <c r="AD1235" s="1" t="s">
        <v>116</v>
      </c>
      <c r="AE1235" s="1" t="s">
        <v>117</v>
      </c>
      <c r="AF1235" s="9">
        <v>96950</v>
      </c>
      <c r="AG1235" s="1" t="s">
        <v>118</v>
      </c>
      <c r="AI1235" s="1">
        <v>16702874018</v>
      </c>
      <c r="AK1235" s="1" t="s">
        <v>2335</v>
      </c>
      <c r="BC1235" s="1" t="str">
        <f>"13-2011.01"</f>
        <v>13-2011.01</v>
      </c>
      <c r="BD1235" s="1" t="s">
        <v>932</v>
      </c>
      <c r="BE1235" s="1" t="s">
        <v>13921</v>
      </c>
      <c r="BF1235" s="1" t="s">
        <v>13922</v>
      </c>
      <c r="BG1235" s="1">
        <v>1</v>
      </c>
      <c r="BH1235" s="1">
        <v>1</v>
      </c>
      <c r="BI1235" s="2">
        <v>44470</v>
      </c>
      <c r="BJ1235" s="2">
        <v>44834</v>
      </c>
      <c r="BK1235" s="2">
        <v>44470</v>
      </c>
      <c r="BL1235" s="2">
        <v>44834</v>
      </c>
      <c r="BM1235" s="1">
        <v>40</v>
      </c>
      <c r="BN1235" s="1">
        <v>0</v>
      </c>
      <c r="BO1235" s="1">
        <v>8</v>
      </c>
      <c r="BP1235" s="1">
        <v>8</v>
      </c>
      <c r="BQ1235" s="1">
        <v>8</v>
      </c>
      <c r="BR1235" s="1">
        <v>8</v>
      </c>
      <c r="BS1235" s="1">
        <v>8</v>
      </c>
      <c r="BT1235" s="1">
        <v>0</v>
      </c>
      <c r="BU1235" s="1" t="str">
        <f>"8:00 AM"</f>
        <v>8:00 AM</v>
      </c>
      <c r="BV1235" s="1" t="str">
        <f>"5:00 PM"</f>
        <v>5:00 PM</v>
      </c>
      <c r="BW1235" s="1" t="s">
        <v>392</v>
      </c>
      <c r="BX1235" s="1">
        <v>0</v>
      </c>
      <c r="BY1235" s="1">
        <v>12</v>
      </c>
      <c r="BZ1235" s="1" t="s">
        <v>112</v>
      </c>
      <c r="CB1235" s="1" t="s">
        <v>13923</v>
      </c>
      <c r="CC1235" s="1" t="s">
        <v>4930</v>
      </c>
      <c r="CD1235" s="1" t="s">
        <v>2334</v>
      </c>
      <c r="CE1235" s="1" t="s">
        <v>116</v>
      </c>
      <c r="CF1235" s="1" t="s">
        <v>117</v>
      </c>
      <c r="CG1235" s="1">
        <v>96950</v>
      </c>
      <c r="CH1235" s="3">
        <v>14.85</v>
      </c>
      <c r="CI1235" s="3">
        <v>14.85</v>
      </c>
      <c r="CJ1235" s="3">
        <v>22.28</v>
      </c>
      <c r="CK1235" s="3">
        <v>22.28</v>
      </c>
      <c r="CL1235" s="1" t="s">
        <v>137</v>
      </c>
      <c r="CN1235" s="1" t="s">
        <v>139</v>
      </c>
      <c r="CP1235" s="1" t="s">
        <v>112</v>
      </c>
      <c r="CQ1235" s="1" t="s">
        <v>111</v>
      </c>
      <c r="CR1235" s="1" t="s">
        <v>112</v>
      </c>
      <c r="CS1235" s="1" t="s">
        <v>111</v>
      </c>
      <c r="CT1235" s="1" t="s">
        <v>138</v>
      </c>
      <c r="CU1235" s="1" t="s">
        <v>111</v>
      </c>
      <c r="CV1235" s="1" t="s">
        <v>138</v>
      </c>
      <c r="CW1235" s="1" t="s">
        <v>13924</v>
      </c>
      <c r="CX1235" s="1">
        <v>16702336284</v>
      </c>
      <c r="CY1235" s="1" t="s">
        <v>2335</v>
      </c>
      <c r="CZ1235" s="1" t="s">
        <v>138</v>
      </c>
      <c r="DA1235" s="1" t="s">
        <v>111</v>
      </c>
      <c r="DB1235" s="1" t="s">
        <v>112</v>
      </c>
    </row>
    <row r="1236" spans="1:111" ht="15.6" customHeight="1" x14ac:dyDescent="0.25">
      <c r="A1236" s="1" t="s">
        <v>13938</v>
      </c>
      <c r="B1236" s="1" t="s">
        <v>238</v>
      </c>
      <c r="C1236" s="2">
        <v>44339.063932754631</v>
      </c>
      <c r="D1236" s="2">
        <v>44398</v>
      </c>
      <c r="E1236" s="1" t="s">
        <v>110</v>
      </c>
      <c r="F1236" s="2">
        <v>44468.833333333336</v>
      </c>
      <c r="G1236" s="1" t="s">
        <v>112</v>
      </c>
      <c r="H1236" s="1" t="s">
        <v>112</v>
      </c>
      <c r="I1236" s="1" t="s">
        <v>112</v>
      </c>
      <c r="J1236" s="1" t="s">
        <v>12701</v>
      </c>
      <c r="K1236" s="1" t="s">
        <v>12702</v>
      </c>
      <c r="L1236" s="1" t="s">
        <v>12703</v>
      </c>
      <c r="M1236" s="1" t="s">
        <v>12704</v>
      </c>
      <c r="N1236" s="1" t="s">
        <v>116</v>
      </c>
      <c r="O1236" s="1" t="s">
        <v>117</v>
      </c>
      <c r="P1236" s="9">
        <v>96950</v>
      </c>
      <c r="Q1236" s="1" t="s">
        <v>118</v>
      </c>
      <c r="S1236" s="1">
        <v>16702347236</v>
      </c>
      <c r="U1236" s="1">
        <v>72251</v>
      </c>
      <c r="V1236" s="1" t="s">
        <v>119</v>
      </c>
      <c r="X1236" s="1" t="s">
        <v>12705</v>
      </c>
      <c r="Y1236" s="1" t="s">
        <v>12706</v>
      </c>
      <c r="Z1236" s="1" t="s">
        <v>12707</v>
      </c>
      <c r="AA1236" s="1" t="s">
        <v>245</v>
      </c>
      <c r="AB1236" s="1" t="s">
        <v>12704</v>
      </c>
      <c r="AC1236" s="1" t="s">
        <v>12703</v>
      </c>
      <c r="AD1236" s="1" t="s">
        <v>116</v>
      </c>
      <c r="AE1236" s="1" t="s">
        <v>117</v>
      </c>
      <c r="AF1236" s="9">
        <v>96950</v>
      </c>
      <c r="AG1236" s="1" t="s">
        <v>118</v>
      </c>
      <c r="AI1236" s="1">
        <v>16702347236</v>
      </c>
      <c r="AK1236" s="1" t="s">
        <v>12709</v>
      </c>
      <c r="BC1236" s="1" t="str">
        <f>"35-2014.00"</f>
        <v>35-2014.00</v>
      </c>
      <c r="BD1236" s="1" t="s">
        <v>152</v>
      </c>
      <c r="BE1236" s="1" t="s">
        <v>13939</v>
      </c>
      <c r="BF1236" s="1" t="s">
        <v>154</v>
      </c>
      <c r="BG1236" s="1">
        <v>1</v>
      </c>
      <c r="BH1236" s="1">
        <v>1</v>
      </c>
      <c r="BI1236" s="2">
        <v>44470</v>
      </c>
      <c r="BJ1236" s="2">
        <v>44834</v>
      </c>
      <c r="BK1236" s="2">
        <v>44470</v>
      </c>
      <c r="BL1236" s="2">
        <v>44834</v>
      </c>
      <c r="BM1236" s="1">
        <v>35</v>
      </c>
      <c r="BN1236" s="1">
        <v>7</v>
      </c>
      <c r="BO1236" s="1">
        <v>7</v>
      </c>
      <c r="BP1236" s="1">
        <v>0</v>
      </c>
      <c r="BQ1236" s="1">
        <v>5</v>
      </c>
      <c r="BR1236" s="1">
        <v>8</v>
      </c>
      <c r="BS1236" s="1">
        <v>0</v>
      </c>
      <c r="BT1236" s="1">
        <v>8</v>
      </c>
      <c r="BU1236" s="1" t="str">
        <f>"6:00 AM"</f>
        <v>6:00 AM</v>
      </c>
      <c r="BV1236" s="1" t="str">
        <f>"3:00 PM"</f>
        <v>3:00 PM</v>
      </c>
      <c r="BW1236" s="1" t="s">
        <v>135</v>
      </c>
      <c r="BX1236" s="1">
        <v>0</v>
      </c>
      <c r="BY1236" s="1">
        <v>12</v>
      </c>
      <c r="BZ1236" s="1" t="s">
        <v>112</v>
      </c>
      <c r="CB1236" s="1" t="s">
        <v>12711</v>
      </c>
      <c r="CC1236" s="1" t="s">
        <v>12703</v>
      </c>
      <c r="CD1236" s="1" t="s">
        <v>12704</v>
      </c>
      <c r="CE1236" s="1" t="s">
        <v>116</v>
      </c>
      <c r="CF1236" s="1" t="s">
        <v>117</v>
      </c>
      <c r="CG1236" s="1">
        <v>96950</v>
      </c>
      <c r="CH1236" s="3">
        <v>8.68</v>
      </c>
      <c r="CI1236" s="3">
        <v>8.68</v>
      </c>
      <c r="CJ1236" s="3">
        <v>13.02</v>
      </c>
      <c r="CK1236" s="3">
        <v>13.02</v>
      </c>
      <c r="CL1236" s="1" t="s">
        <v>137</v>
      </c>
      <c r="CM1236" s="1" t="s">
        <v>138</v>
      </c>
      <c r="CN1236" s="1" t="s">
        <v>139</v>
      </c>
      <c r="CP1236" s="1" t="s">
        <v>112</v>
      </c>
      <c r="CQ1236" s="1" t="s">
        <v>111</v>
      </c>
      <c r="CR1236" s="1" t="s">
        <v>112</v>
      </c>
      <c r="CS1236" s="1" t="s">
        <v>111</v>
      </c>
      <c r="CT1236" s="1" t="s">
        <v>138</v>
      </c>
      <c r="CU1236" s="1" t="s">
        <v>111</v>
      </c>
      <c r="CV1236" s="1" t="s">
        <v>138</v>
      </c>
      <c r="CW1236" s="1" t="s">
        <v>4265</v>
      </c>
      <c r="CX1236" s="1">
        <v>16702347236</v>
      </c>
      <c r="CY1236" s="1" t="s">
        <v>12709</v>
      </c>
      <c r="CZ1236" s="1" t="s">
        <v>138</v>
      </c>
      <c r="DA1236" s="1" t="s">
        <v>111</v>
      </c>
      <c r="DB1236" s="1" t="s">
        <v>112</v>
      </c>
      <c r="DC1236" s="1" t="s">
        <v>12705</v>
      </c>
      <c r="DD1236" s="1" t="s">
        <v>12706</v>
      </c>
      <c r="DE1236" s="1" t="s">
        <v>1747</v>
      </c>
      <c r="DF1236" s="1" t="s">
        <v>12701</v>
      </c>
      <c r="DG1236" s="1" t="s">
        <v>12709</v>
      </c>
    </row>
    <row r="1237" spans="1:111" ht="15.6" customHeight="1" x14ac:dyDescent="0.25">
      <c r="A1237" s="1" t="s">
        <v>13940</v>
      </c>
      <c r="B1237" s="1" t="s">
        <v>238</v>
      </c>
      <c r="C1237" s="2">
        <v>44351.125709259257</v>
      </c>
      <c r="D1237" s="2">
        <v>44390</v>
      </c>
      <c r="E1237" s="1" t="s">
        <v>180</v>
      </c>
      <c r="G1237" s="1" t="s">
        <v>112</v>
      </c>
      <c r="H1237" s="1" t="s">
        <v>112</v>
      </c>
      <c r="I1237" s="1" t="s">
        <v>112</v>
      </c>
      <c r="J1237" s="1" t="s">
        <v>11215</v>
      </c>
      <c r="K1237" s="1" t="s">
        <v>11216</v>
      </c>
      <c r="L1237" s="1" t="s">
        <v>11217</v>
      </c>
      <c r="M1237" s="1" t="s">
        <v>10201</v>
      </c>
      <c r="N1237" s="1" t="s">
        <v>167</v>
      </c>
      <c r="O1237" s="1" t="s">
        <v>117</v>
      </c>
      <c r="P1237" s="9">
        <v>96950</v>
      </c>
      <c r="Q1237" s="1" t="s">
        <v>118</v>
      </c>
      <c r="S1237" s="1">
        <v>16702340228</v>
      </c>
      <c r="U1237" s="1">
        <v>72251</v>
      </c>
      <c r="V1237" s="1" t="s">
        <v>119</v>
      </c>
      <c r="X1237" s="1" t="s">
        <v>11218</v>
      </c>
      <c r="Y1237" s="1" t="s">
        <v>11219</v>
      </c>
      <c r="AA1237" s="1" t="s">
        <v>171</v>
      </c>
      <c r="AB1237" s="1" t="s">
        <v>11217</v>
      </c>
      <c r="AD1237" s="1" t="s">
        <v>167</v>
      </c>
      <c r="AE1237" s="1" t="s">
        <v>117</v>
      </c>
      <c r="AF1237" s="9">
        <v>96950</v>
      </c>
      <c r="AG1237" s="1" t="s">
        <v>118</v>
      </c>
      <c r="AI1237" s="1">
        <v>16702340228</v>
      </c>
      <c r="AK1237" s="1" t="s">
        <v>11220</v>
      </c>
      <c r="BC1237" s="1" t="str">
        <f>"35-3021.00"</f>
        <v>35-3021.00</v>
      </c>
      <c r="BD1237" s="1" t="s">
        <v>2867</v>
      </c>
      <c r="BE1237" s="1" t="s">
        <v>13941</v>
      </c>
      <c r="BF1237" s="1" t="s">
        <v>13942</v>
      </c>
      <c r="BG1237" s="1">
        <v>3</v>
      </c>
      <c r="BH1237" s="1">
        <v>3</v>
      </c>
      <c r="BI1237" s="2">
        <v>44470</v>
      </c>
      <c r="BJ1237" s="2">
        <v>44834</v>
      </c>
      <c r="BK1237" s="2">
        <v>44470</v>
      </c>
      <c r="BL1237" s="2">
        <v>44834</v>
      </c>
      <c r="BM1237" s="1">
        <v>36</v>
      </c>
      <c r="BN1237" s="1">
        <v>6</v>
      </c>
      <c r="BO1237" s="1">
        <v>6</v>
      </c>
      <c r="BP1237" s="1">
        <v>6</v>
      </c>
      <c r="BQ1237" s="1">
        <v>0</v>
      </c>
      <c r="BR1237" s="1">
        <v>6</v>
      </c>
      <c r="BS1237" s="1">
        <v>6</v>
      </c>
      <c r="BT1237" s="1">
        <v>6</v>
      </c>
      <c r="BU1237" s="1" t="str">
        <f>"3:30 PM"</f>
        <v>3:30 PM</v>
      </c>
      <c r="BV1237" s="1" t="str">
        <f>"9:30 PM"</f>
        <v>9:30 PM</v>
      </c>
      <c r="BW1237" s="1" t="s">
        <v>135</v>
      </c>
      <c r="BX1237" s="1">
        <v>0</v>
      </c>
      <c r="BY1237" s="1">
        <v>3</v>
      </c>
      <c r="BZ1237" s="1" t="s">
        <v>112</v>
      </c>
      <c r="CB1237" s="1" t="s">
        <v>13943</v>
      </c>
      <c r="CC1237" s="1" t="s">
        <v>404</v>
      </c>
      <c r="CE1237" s="1" t="s">
        <v>167</v>
      </c>
      <c r="CF1237" s="1" t="s">
        <v>117</v>
      </c>
      <c r="CG1237" s="1">
        <v>96950</v>
      </c>
      <c r="CH1237" s="3">
        <v>8.15</v>
      </c>
      <c r="CI1237" s="3">
        <v>8.15</v>
      </c>
      <c r="CL1237" s="1" t="s">
        <v>137</v>
      </c>
      <c r="CM1237" s="1" t="s">
        <v>138</v>
      </c>
      <c r="CN1237" s="1" t="s">
        <v>139</v>
      </c>
      <c r="CP1237" s="1" t="s">
        <v>112</v>
      </c>
      <c r="CQ1237" s="1" t="s">
        <v>111</v>
      </c>
      <c r="CR1237" s="1" t="s">
        <v>112</v>
      </c>
      <c r="CS1237" s="1" t="s">
        <v>112</v>
      </c>
      <c r="CT1237" s="1" t="s">
        <v>138</v>
      </c>
      <c r="CU1237" s="1" t="s">
        <v>111</v>
      </c>
      <c r="CV1237" s="1" t="s">
        <v>138</v>
      </c>
      <c r="CW1237" s="1" t="s">
        <v>138</v>
      </c>
      <c r="CX1237" s="1">
        <v>16702340228</v>
      </c>
      <c r="CY1237" s="1" t="s">
        <v>11220</v>
      </c>
      <c r="CZ1237" s="1" t="s">
        <v>138</v>
      </c>
      <c r="DA1237" s="1" t="s">
        <v>111</v>
      </c>
      <c r="DB1237" s="1" t="s">
        <v>112</v>
      </c>
    </row>
    <row r="1238" spans="1:111" ht="15.6" customHeight="1" x14ac:dyDescent="0.25">
      <c r="A1238" s="1" t="s">
        <v>13944</v>
      </c>
      <c r="B1238" s="1" t="s">
        <v>238</v>
      </c>
      <c r="C1238" s="2">
        <v>44360.796964236113</v>
      </c>
      <c r="D1238" s="2">
        <v>44400</v>
      </c>
      <c r="E1238" s="1" t="s">
        <v>180</v>
      </c>
      <c r="G1238" s="1" t="s">
        <v>112</v>
      </c>
      <c r="H1238" s="1" t="s">
        <v>112</v>
      </c>
      <c r="I1238" s="1" t="s">
        <v>112</v>
      </c>
      <c r="J1238" s="1" t="s">
        <v>5614</v>
      </c>
      <c r="L1238" s="1" t="s">
        <v>5615</v>
      </c>
      <c r="N1238" s="1" t="s">
        <v>167</v>
      </c>
      <c r="O1238" s="1" t="s">
        <v>117</v>
      </c>
      <c r="P1238" s="9">
        <v>96950</v>
      </c>
      <c r="Q1238" s="1" t="s">
        <v>118</v>
      </c>
      <c r="S1238" s="1">
        <v>16702343926</v>
      </c>
      <c r="T1238" s="1">
        <v>103</v>
      </c>
      <c r="U1238" s="1">
        <v>621111</v>
      </c>
      <c r="V1238" s="1" t="s">
        <v>119</v>
      </c>
      <c r="X1238" s="1" t="s">
        <v>890</v>
      </c>
      <c r="Y1238" s="1" t="s">
        <v>5616</v>
      </c>
      <c r="Z1238" s="1" t="s">
        <v>5617</v>
      </c>
      <c r="AA1238" s="1" t="s">
        <v>528</v>
      </c>
      <c r="AB1238" s="1" t="s">
        <v>5615</v>
      </c>
      <c r="AD1238" s="1" t="s">
        <v>167</v>
      </c>
      <c r="AE1238" s="1" t="s">
        <v>117</v>
      </c>
      <c r="AF1238" s="9">
        <v>96950</v>
      </c>
      <c r="AG1238" s="1" t="s">
        <v>118</v>
      </c>
      <c r="AI1238" s="1">
        <v>16702343926</v>
      </c>
      <c r="AJ1238" s="1">
        <v>103</v>
      </c>
      <c r="AK1238" s="1" t="s">
        <v>5619</v>
      </c>
      <c r="BC1238" s="1" t="str">
        <f>"29-2034.00"</f>
        <v>29-2034.00</v>
      </c>
      <c r="BD1238" s="1" t="s">
        <v>3482</v>
      </c>
      <c r="BE1238" s="1" t="s">
        <v>13945</v>
      </c>
      <c r="BF1238" s="1" t="s">
        <v>10883</v>
      </c>
      <c r="BG1238" s="1">
        <v>1</v>
      </c>
      <c r="BH1238" s="1">
        <v>1</v>
      </c>
      <c r="BI1238" s="2">
        <v>44470</v>
      </c>
      <c r="BJ1238" s="2">
        <v>44834</v>
      </c>
      <c r="BK1238" s="2">
        <v>44470</v>
      </c>
      <c r="BL1238" s="2">
        <v>44834</v>
      </c>
      <c r="BM1238" s="1">
        <v>40</v>
      </c>
      <c r="BN1238" s="1">
        <v>0</v>
      </c>
      <c r="BO1238" s="1">
        <v>8</v>
      </c>
      <c r="BP1238" s="1">
        <v>8</v>
      </c>
      <c r="BQ1238" s="1">
        <v>8</v>
      </c>
      <c r="BR1238" s="1">
        <v>8</v>
      </c>
      <c r="BS1238" s="1">
        <v>8</v>
      </c>
      <c r="BT1238" s="1">
        <v>0</v>
      </c>
      <c r="BU1238" s="1" t="str">
        <f>"8:00 AM"</f>
        <v>8:00 AM</v>
      </c>
      <c r="BV1238" s="1" t="str">
        <f>"5:00 PM"</f>
        <v>5:00 PM</v>
      </c>
      <c r="BW1238" s="1" t="s">
        <v>392</v>
      </c>
      <c r="BX1238" s="1">
        <v>0</v>
      </c>
      <c r="BY1238" s="1">
        <v>12</v>
      </c>
      <c r="BZ1238" s="1" t="s">
        <v>112</v>
      </c>
      <c r="CB1238" s="1" t="s">
        <v>13946</v>
      </c>
      <c r="CC1238" s="1" t="s">
        <v>5622</v>
      </c>
      <c r="CD1238" s="1" t="s">
        <v>339</v>
      </c>
      <c r="CE1238" s="1" t="s">
        <v>167</v>
      </c>
      <c r="CF1238" s="1" t="s">
        <v>117</v>
      </c>
      <c r="CG1238" s="1">
        <v>96950</v>
      </c>
      <c r="CH1238" s="3">
        <v>15.24</v>
      </c>
      <c r="CI1238" s="3">
        <v>15.24</v>
      </c>
      <c r="CJ1238" s="3">
        <v>22.86</v>
      </c>
      <c r="CK1238" s="3">
        <v>22.86</v>
      </c>
      <c r="CL1238" s="1" t="s">
        <v>137</v>
      </c>
      <c r="CN1238" s="1" t="s">
        <v>139</v>
      </c>
      <c r="CP1238" s="1" t="s">
        <v>112</v>
      </c>
      <c r="CQ1238" s="1" t="s">
        <v>111</v>
      </c>
      <c r="CR1238" s="1" t="s">
        <v>112</v>
      </c>
      <c r="CS1238" s="1" t="s">
        <v>111</v>
      </c>
      <c r="CT1238" s="1" t="s">
        <v>138</v>
      </c>
      <c r="CU1238" s="1" t="s">
        <v>111</v>
      </c>
      <c r="CV1238" s="1" t="s">
        <v>138</v>
      </c>
      <c r="CW1238" s="1" t="s">
        <v>2607</v>
      </c>
      <c r="CX1238" s="1">
        <v>16702343926</v>
      </c>
      <c r="CY1238" s="1" t="s">
        <v>5619</v>
      </c>
      <c r="CZ1238" s="1" t="s">
        <v>428</v>
      </c>
      <c r="DA1238" s="1" t="s">
        <v>111</v>
      </c>
      <c r="DB1238" s="1" t="s">
        <v>112</v>
      </c>
    </row>
    <row r="1239" spans="1:111" ht="15.6" customHeight="1" x14ac:dyDescent="0.25">
      <c r="A1239" s="1" t="s">
        <v>13947</v>
      </c>
      <c r="B1239" s="1" t="s">
        <v>238</v>
      </c>
      <c r="C1239" s="2">
        <v>44353.41325972222</v>
      </c>
      <c r="D1239" s="2">
        <v>44397</v>
      </c>
      <c r="E1239" s="1" t="s">
        <v>110</v>
      </c>
      <c r="F1239" s="2">
        <v>44468.833333333336</v>
      </c>
      <c r="G1239" s="1" t="s">
        <v>112</v>
      </c>
      <c r="H1239" s="1" t="s">
        <v>112</v>
      </c>
      <c r="I1239" s="1" t="s">
        <v>112</v>
      </c>
      <c r="J1239" s="1" t="s">
        <v>3118</v>
      </c>
      <c r="K1239" s="1" t="s">
        <v>3119</v>
      </c>
      <c r="L1239" s="1" t="s">
        <v>13948</v>
      </c>
      <c r="M1239" s="1" t="s">
        <v>168</v>
      </c>
      <c r="N1239" s="1" t="s">
        <v>116</v>
      </c>
      <c r="O1239" s="1" t="s">
        <v>117</v>
      </c>
      <c r="P1239" s="9">
        <v>96950</v>
      </c>
      <c r="Q1239" s="1" t="s">
        <v>118</v>
      </c>
      <c r="S1239" s="1">
        <v>16704830326</v>
      </c>
      <c r="U1239" s="1">
        <v>4451</v>
      </c>
      <c r="V1239" s="1" t="s">
        <v>119</v>
      </c>
      <c r="X1239" s="1" t="s">
        <v>13949</v>
      </c>
      <c r="Y1239" s="1" t="s">
        <v>3121</v>
      </c>
      <c r="Z1239" s="1" t="s">
        <v>3122</v>
      </c>
      <c r="AA1239" s="1" t="s">
        <v>245</v>
      </c>
      <c r="AB1239" s="1" t="s">
        <v>13948</v>
      </c>
      <c r="AC1239" s="1" t="s">
        <v>138</v>
      </c>
      <c r="AD1239" s="1" t="s">
        <v>116</v>
      </c>
      <c r="AE1239" s="1" t="s">
        <v>117</v>
      </c>
      <c r="AF1239" s="9">
        <v>96950</v>
      </c>
      <c r="AG1239" s="1" t="s">
        <v>118</v>
      </c>
      <c r="AI1239" s="1">
        <v>16704830326</v>
      </c>
      <c r="AK1239" s="1" t="s">
        <v>3123</v>
      </c>
      <c r="BC1239" s="1" t="str">
        <f>"11-2022.00"</f>
        <v>11-2022.00</v>
      </c>
      <c r="BD1239" s="1" t="s">
        <v>1013</v>
      </c>
      <c r="BE1239" s="1" t="s">
        <v>13950</v>
      </c>
      <c r="BF1239" s="1" t="s">
        <v>8974</v>
      </c>
      <c r="BG1239" s="1">
        <v>1</v>
      </c>
      <c r="BH1239" s="1">
        <v>1</v>
      </c>
      <c r="BI1239" s="2">
        <v>44470</v>
      </c>
      <c r="BJ1239" s="2">
        <v>44834</v>
      </c>
      <c r="BK1239" s="2">
        <v>44470</v>
      </c>
      <c r="BL1239" s="2">
        <v>44834</v>
      </c>
      <c r="BM1239" s="1">
        <v>40</v>
      </c>
      <c r="BN1239" s="1">
        <v>0</v>
      </c>
      <c r="BO1239" s="1">
        <v>8</v>
      </c>
      <c r="BP1239" s="1">
        <v>8</v>
      </c>
      <c r="BQ1239" s="1">
        <v>8</v>
      </c>
      <c r="BR1239" s="1">
        <v>8</v>
      </c>
      <c r="BS1239" s="1">
        <v>8</v>
      </c>
      <c r="BT1239" s="1">
        <v>0</v>
      </c>
      <c r="BU1239" s="1" t="str">
        <f>"8:00 AM"</f>
        <v>8:00 AM</v>
      </c>
      <c r="BV1239" s="1" t="str">
        <f>"5:00 PM"</f>
        <v>5:00 PM</v>
      </c>
      <c r="BW1239" s="1" t="s">
        <v>135</v>
      </c>
      <c r="BX1239" s="1">
        <v>0</v>
      </c>
      <c r="BY1239" s="1">
        <v>24</v>
      </c>
      <c r="BZ1239" s="1" t="s">
        <v>112</v>
      </c>
      <c r="CB1239" s="1" t="s">
        <v>13951</v>
      </c>
      <c r="CC1239" s="1" t="s">
        <v>13952</v>
      </c>
      <c r="CD1239" s="1" t="s">
        <v>138</v>
      </c>
      <c r="CE1239" s="1" t="s">
        <v>116</v>
      </c>
      <c r="CF1239" s="1" t="s">
        <v>117</v>
      </c>
      <c r="CG1239" s="1">
        <v>96950</v>
      </c>
      <c r="CH1239" s="3">
        <v>15.24</v>
      </c>
      <c r="CI1239" s="3">
        <v>15.24</v>
      </c>
      <c r="CJ1239" s="3">
        <v>22.86</v>
      </c>
      <c r="CK1239" s="3">
        <v>22.86</v>
      </c>
      <c r="CL1239" s="1" t="s">
        <v>137</v>
      </c>
      <c r="CM1239" s="1" t="s">
        <v>138</v>
      </c>
      <c r="CN1239" s="1" t="s">
        <v>139</v>
      </c>
      <c r="CP1239" s="1" t="s">
        <v>112</v>
      </c>
      <c r="CQ1239" s="1" t="s">
        <v>111</v>
      </c>
      <c r="CR1239" s="1" t="s">
        <v>112</v>
      </c>
      <c r="CS1239" s="1" t="s">
        <v>111</v>
      </c>
      <c r="CT1239" s="1" t="s">
        <v>138</v>
      </c>
      <c r="CU1239" s="1" t="s">
        <v>111</v>
      </c>
      <c r="CV1239" s="1" t="s">
        <v>138</v>
      </c>
      <c r="CW1239" s="1" t="s">
        <v>1620</v>
      </c>
      <c r="CX1239" s="1">
        <v>16704830326</v>
      </c>
      <c r="CY1239" s="1" t="s">
        <v>3123</v>
      </c>
      <c r="CZ1239" s="1" t="s">
        <v>138</v>
      </c>
      <c r="DA1239" s="1" t="s">
        <v>111</v>
      </c>
      <c r="DB1239" s="1" t="s">
        <v>112</v>
      </c>
    </row>
    <row r="1240" spans="1:111" ht="15.6" customHeight="1" x14ac:dyDescent="0.25">
      <c r="A1240" s="1" t="s">
        <v>13953</v>
      </c>
      <c r="B1240" s="1" t="s">
        <v>238</v>
      </c>
      <c r="C1240" s="2">
        <v>44362.244566550929</v>
      </c>
      <c r="D1240" s="2">
        <v>44405</v>
      </c>
      <c r="E1240" s="1" t="s">
        <v>110</v>
      </c>
      <c r="F1240" s="2">
        <v>44468.833333333336</v>
      </c>
      <c r="G1240" s="1" t="s">
        <v>112</v>
      </c>
      <c r="H1240" s="1" t="s">
        <v>112</v>
      </c>
      <c r="I1240" s="1" t="s">
        <v>112</v>
      </c>
      <c r="J1240" s="1" t="s">
        <v>3327</v>
      </c>
      <c r="K1240" s="1" t="s">
        <v>3328</v>
      </c>
      <c r="L1240" s="1" t="s">
        <v>4237</v>
      </c>
      <c r="M1240" s="1" t="s">
        <v>3330</v>
      </c>
      <c r="N1240" s="1" t="s">
        <v>116</v>
      </c>
      <c r="O1240" s="1" t="s">
        <v>117</v>
      </c>
      <c r="P1240" s="9">
        <v>96950</v>
      </c>
      <c r="Q1240" s="1" t="s">
        <v>118</v>
      </c>
      <c r="R1240" s="1" t="s">
        <v>116</v>
      </c>
      <c r="S1240" s="1">
        <v>16702342664</v>
      </c>
      <c r="T1240" s="1">
        <v>0</v>
      </c>
      <c r="U1240" s="1">
        <v>561311</v>
      </c>
      <c r="V1240" s="1" t="s">
        <v>119</v>
      </c>
      <c r="X1240" s="1" t="s">
        <v>3331</v>
      </c>
      <c r="Y1240" s="1" t="s">
        <v>3332</v>
      </c>
      <c r="Z1240" s="1" t="s">
        <v>3333</v>
      </c>
      <c r="AA1240" s="1" t="s">
        <v>3334</v>
      </c>
      <c r="AB1240" s="1" t="s">
        <v>4237</v>
      </c>
      <c r="AC1240" s="1" t="s">
        <v>3330</v>
      </c>
      <c r="AD1240" s="1" t="s">
        <v>116</v>
      </c>
      <c r="AE1240" s="1" t="s">
        <v>117</v>
      </c>
      <c r="AF1240" s="9">
        <v>96950</v>
      </c>
      <c r="AG1240" s="1" t="s">
        <v>118</v>
      </c>
      <c r="AH1240" s="1" t="s">
        <v>116</v>
      </c>
      <c r="AI1240" s="1">
        <v>16702342664</v>
      </c>
      <c r="AJ1240" s="1">
        <v>0</v>
      </c>
      <c r="AK1240" s="1" t="s">
        <v>3335</v>
      </c>
      <c r="BC1240" s="1" t="str">
        <f>"39-9011.00"</f>
        <v>39-9011.00</v>
      </c>
      <c r="BD1240" s="1" t="s">
        <v>1448</v>
      </c>
      <c r="BE1240" s="1" t="s">
        <v>13954</v>
      </c>
      <c r="BF1240" s="1" t="s">
        <v>1750</v>
      </c>
      <c r="BG1240" s="1">
        <v>10</v>
      </c>
      <c r="BH1240" s="1">
        <v>10</v>
      </c>
      <c r="BI1240" s="2">
        <v>44470</v>
      </c>
      <c r="BJ1240" s="2">
        <v>44834</v>
      </c>
      <c r="BK1240" s="2">
        <v>44470</v>
      </c>
      <c r="BL1240" s="2">
        <v>44834</v>
      </c>
      <c r="BM1240" s="1">
        <v>40</v>
      </c>
      <c r="BN1240" s="1">
        <v>0</v>
      </c>
      <c r="BO1240" s="1">
        <v>8</v>
      </c>
      <c r="BP1240" s="1">
        <v>8</v>
      </c>
      <c r="BQ1240" s="1">
        <v>8</v>
      </c>
      <c r="BR1240" s="1">
        <v>8</v>
      </c>
      <c r="BS1240" s="1">
        <v>8</v>
      </c>
      <c r="BT1240" s="1">
        <v>0</v>
      </c>
      <c r="BU1240" s="1" t="str">
        <f>"8:00 AM"</f>
        <v>8:00 AM</v>
      </c>
      <c r="BV1240" s="1" t="str">
        <f>"5:00 PM"</f>
        <v>5:00 PM</v>
      </c>
      <c r="BW1240" s="1" t="s">
        <v>135</v>
      </c>
      <c r="BX1240" s="1">
        <v>0</v>
      </c>
      <c r="BY1240" s="1">
        <v>12</v>
      </c>
      <c r="BZ1240" s="1" t="s">
        <v>112</v>
      </c>
      <c r="CB1240" s="1" t="s">
        <v>13955</v>
      </c>
      <c r="CC1240" s="1" t="s">
        <v>3329</v>
      </c>
      <c r="CD1240" s="1" t="s">
        <v>3330</v>
      </c>
      <c r="CE1240" s="1" t="s">
        <v>116</v>
      </c>
      <c r="CF1240" s="1" t="s">
        <v>117</v>
      </c>
      <c r="CG1240" s="1">
        <v>96950</v>
      </c>
      <c r="CH1240" s="3">
        <v>7.33</v>
      </c>
      <c r="CI1240" s="3">
        <v>7.33</v>
      </c>
      <c r="CJ1240" s="3">
        <v>11</v>
      </c>
      <c r="CK1240" s="3">
        <v>11</v>
      </c>
      <c r="CL1240" s="1" t="s">
        <v>137</v>
      </c>
      <c r="CM1240" s="1" t="s">
        <v>138</v>
      </c>
      <c r="CN1240" s="1" t="s">
        <v>139</v>
      </c>
      <c r="CP1240" s="1" t="s">
        <v>112</v>
      </c>
      <c r="CQ1240" s="1" t="s">
        <v>111</v>
      </c>
      <c r="CR1240" s="1" t="s">
        <v>112</v>
      </c>
      <c r="CS1240" s="1" t="s">
        <v>111</v>
      </c>
      <c r="CT1240" s="1" t="s">
        <v>138</v>
      </c>
      <c r="CU1240" s="1" t="s">
        <v>138</v>
      </c>
      <c r="CV1240" s="1" t="s">
        <v>138</v>
      </c>
      <c r="CW1240" s="1" t="s">
        <v>1179</v>
      </c>
      <c r="CX1240" s="1">
        <v>16702342664</v>
      </c>
      <c r="CY1240" s="1" t="s">
        <v>3335</v>
      </c>
      <c r="CZ1240" s="1" t="s">
        <v>380</v>
      </c>
      <c r="DA1240" s="1" t="s">
        <v>111</v>
      </c>
      <c r="DB1240" s="1" t="s">
        <v>112</v>
      </c>
    </row>
    <row r="1241" spans="1:111" ht="15.6" customHeight="1" x14ac:dyDescent="0.25">
      <c r="A1241" s="1" t="s">
        <v>13956</v>
      </c>
      <c r="B1241" s="1" t="s">
        <v>238</v>
      </c>
      <c r="C1241" s="2">
        <v>44391.284867939816</v>
      </c>
      <c r="D1241" s="2">
        <v>44453</v>
      </c>
      <c r="E1241" s="1" t="s">
        <v>180</v>
      </c>
      <c r="G1241" s="1" t="s">
        <v>112</v>
      </c>
      <c r="H1241" s="1" t="s">
        <v>112</v>
      </c>
      <c r="I1241" s="1" t="s">
        <v>112</v>
      </c>
      <c r="J1241" s="1" t="s">
        <v>939</v>
      </c>
      <c r="K1241" s="1" t="s">
        <v>940</v>
      </c>
      <c r="L1241" s="1" t="s">
        <v>941</v>
      </c>
      <c r="M1241" s="1" t="s">
        <v>942</v>
      </c>
      <c r="N1241" s="1" t="s">
        <v>116</v>
      </c>
      <c r="O1241" s="1" t="s">
        <v>117</v>
      </c>
      <c r="P1241" s="9">
        <v>96950</v>
      </c>
      <c r="Q1241" s="1" t="s">
        <v>118</v>
      </c>
      <c r="S1241" s="1">
        <v>16702352883</v>
      </c>
      <c r="U1241" s="1">
        <v>561320</v>
      </c>
      <c r="V1241" s="1" t="s">
        <v>119</v>
      </c>
      <c r="X1241" s="1" t="s">
        <v>943</v>
      </c>
      <c r="Y1241" s="1" t="s">
        <v>944</v>
      </c>
      <c r="Z1241" s="1" t="s">
        <v>945</v>
      </c>
      <c r="AA1241" s="1" t="s">
        <v>357</v>
      </c>
      <c r="AB1241" s="1" t="s">
        <v>941</v>
      </c>
      <c r="AC1241" s="1" t="s">
        <v>942</v>
      </c>
      <c r="AD1241" s="1" t="s">
        <v>116</v>
      </c>
      <c r="AE1241" s="1" t="s">
        <v>117</v>
      </c>
      <c r="AF1241" s="9">
        <v>96950</v>
      </c>
      <c r="AG1241" s="1" t="s">
        <v>118</v>
      </c>
      <c r="AI1241" s="1">
        <v>16702352883</v>
      </c>
      <c r="AK1241" s="1" t="s">
        <v>946</v>
      </c>
      <c r="BC1241" s="1" t="str">
        <f>"35-2014.00"</f>
        <v>35-2014.00</v>
      </c>
      <c r="BD1241" s="1" t="s">
        <v>152</v>
      </c>
      <c r="BE1241" s="1" t="s">
        <v>13957</v>
      </c>
      <c r="BF1241" s="1" t="s">
        <v>4028</v>
      </c>
      <c r="BG1241" s="1">
        <v>3</v>
      </c>
      <c r="BH1241" s="1">
        <v>3</v>
      </c>
      <c r="BI1241" s="2">
        <v>44470</v>
      </c>
      <c r="BJ1241" s="2">
        <v>44834</v>
      </c>
      <c r="BK1241" s="2">
        <v>44470</v>
      </c>
      <c r="BL1241" s="2">
        <v>44834</v>
      </c>
      <c r="BM1241" s="1">
        <v>35</v>
      </c>
      <c r="BN1241" s="1">
        <v>7</v>
      </c>
      <c r="BO1241" s="1">
        <v>0</v>
      </c>
      <c r="BP1241" s="1">
        <v>0</v>
      </c>
      <c r="BQ1241" s="1">
        <v>7</v>
      </c>
      <c r="BR1241" s="1">
        <v>7</v>
      </c>
      <c r="BS1241" s="1">
        <v>7</v>
      </c>
      <c r="BT1241" s="1">
        <v>7</v>
      </c>
      <c r="BU1241" s="1" t="str">
        <f>"11:00 AM"</f>
        <v>11:00 AM</v>
      </c>
      <c r="BV1241" s="1" t="str">
        <f>"6:00 PM"</f>
        <v>6:00 PM</v>
      </c>
      <c r="BW1241" s="1" t="s">
        <v>135</v>
      </c>
      <c r="BX1241" s="1">
        <v>6</v>
      </c>
      <c r="BY1241" s="1">
        <v>6</v>
      </c>
      <c r="BZ1241" s="1" t="s">
        <v>112</v>
      </c>
      <c r="CB1241" s="4" t="s">
        <v>13958</v>
      </c>
      <c r="CC1241" s="1" t="s">
        <v>941</v>
      </c>
      <c r="CD1241" s="1" t="s">
        <v>942</v>
      </c>
      <c r="CE1241" s="1" t="s">
        <v>116</v>
      </c>
      <c r="CF1241" s="1" t="s">
        <v>117</v>
      </c>
      <c r="CG1241" s="1">
        <v>96950</v>
      </c>
      <c r="CH1241" s="3">
        <v>8.17</v>
      </c>
      <c r="CI1241" s="3">
        <v>8.17</v>
      </c>
      <c r="CJ1241" s="3">
        <v>12.23</v>
      </c>
      <c r="CK1241" s="3">
        <v>12.23</v>
      </c>
      <c r="CL1241" s="1" t="s">
        <v>137</v>
      </c>
      <c r="CM1241" s="1" t="s">
        <v>138</v>
      </c>
      <c r="CN1241" s="1" t="s">
        <v>139</v>
      </c>
      <c r="CP1241" s="1" t="s">
        <v>112</v>
      </c>
      <c r="CQ1241" s="1" t="s">
        <v>111</v>
      </c>
      <c r="CR1241" s="1" t="s">
        <v>112</v>
      </c>
      <c r="CS1241" s="1" t="s">
        <v>111</v>
      </c>
      <c r="CT1241" s="1" t="s">
        <v>111</v>
      </c>
      <c r="CU1241" s="1" t="s">
        <v>111</v>
      </c>
      <c r="CV1241" s="1" t="s">
        <v>138</v>
      </c>
      <c r="CW1241" s="1" t="s">
        <v>138</v>
      </c>
      <c r="CX1241" s="1">
        <v>16702352883</v>
      </c>
      <c r="CY1241" s="1" t="s">
        <v>946</v>
      </c>
      <c r="CZ1241" s="1" t="s">
        <v>138</v>
      </c>
      <c r="DA1241" s="1" t="s">
        <v>111</v>
      </c>
      <c r="DB1241" s="1" t="s">
        <v>112</v>
      </c>
    </row>
    <row r="1242" spans="1:111" ht="15.6" customHeight="1" x14ac:dyDescent="0.25">
      <c r="A1242" s="1" t="s">
        <v>13961</v>
      </c>
      <c r="B1242" s="1" t="s">
        <v>238</v>
      </c>
      <c r="C1242" s="2">
        <v>44386.192985648151</v>
      </c>
      <c r="D1242" s="2">
        <v>44452</v>
      </c>
      <c r="E1242" s="1" t="s">
        <v>110</v>
      </c>
      <c r="F1242" s="2">
        <v>44468.833333333336</v>
      </c>
      <c r="G1242" s="1" t="s">
        <v>112</v>
      </c>
      <c r="H1242" s="1" t="s">
        <v>112</v>
      </c>
      <c r="I1242" s="1" t="s">
        <v>112</v>
      </c>
      <c r="J1242" s="1" t="s">
        <v>4347</v>
      </c>
      <c r="K1242" s="1" t="s">
        <v>4348</v>
      </c>
      <c r="L1242" s="1" t="s">
        <v>4349</v>
      </c>
      <c r="M1242" s="1" t="s">
        <v>4350</v>
      </c>
      <c r="N1242" s="1" t="s">
        <v>116</v>
      </c>
      <c r="O1242" s="1" t="s">
        <v>117</v>
      </c>
      <c r="P1242" s="9">
        <v>96950</v>
      </c>
      <c r="Q1242" s="1" t="s">
        <v>118</v>
      </c>
      <c r="S1242" s="1">
        <v>16703223311</v>
      </c>
      <c r="T1242" s="1">
        <v>4504</v>
      </c>
      <c r="U1242" s="1">
        <v>72111</v>
      </c>
      <c r="V1242" s="1" t="s">
        <v>119</v>
      </c>
      <c r="X1242" s="1" t="s">
        <v>656</v>
      </c>
      <c r="Y1242" s="1" t="s">
        <v>4351</v>
      </c>
      <c r="AA1242" s="1" t="s">
        <v>1129</v>
      </c>
      <c r="AB1242" s="1" t="s">
        <v>4349</v>
      </c>
      <c r="AC1242" s="1" t="s">
        <v>4350</v>
      </c>
      <c r="AD1242" s="1" t="s">
        <v>116</v>
      </c>
      <c r="AE1242" s="1" t="s">
        <v>117</v>
      </c>
      <c r="AF1242" s="9">
        <v>96950</v>
      </c>
      <c r="AG1242" s="1" t="s">
        <v>118</v>
      </c>
      <c r="AI1242" s="1">
        <v>16703223311</v>
      </c>
      <c r="AJ1242" s="1">
        <v>4504</v>
      </c>
      <c r="AK1242" s="1" t="s">
        <v>13962</v>
      </c>
      <c r="BC1242" s="1" t="str">
        <f>"37-1011.00"</f>
        <v>37-1011.00</v>
      </c>
      <c r="BD1242" s="1" t="s">
        <v>2800</v>
      </c>
      <c r="BE1242" s="1" t="s">
        <v>13963</v>
      </c>
      <c r="BF1242" s="1" t="s">
        <v>13964</v>
      </c>
      <c r="BG1242" s="1">
        <v>1</v>
      </c>
      <c r="BH1242" s="1">
        <v>1</v>
      </c>
      <c r="BI1242" s="2">
        <v>44470</v>
      </c>
      <c r="BJ1242" s="2">
        <v>44834</v>
      </c>
      <c r="BK1242" s="2">
        <v>44470</v>
      </c>
      <c r="BL1242" s="2">
        <v>44834</v>
      </c>
      <c r="BM1242" s="1">
        <v>40</v>
      </c>
      <c r="BN1242" s="1">
        <v>0</v>
      </c>
      <c r="BO1242" s="1">
        <v>8</v>
      </c>
      <c r="BP1242" s="1">
        <v>8</v>
      </c>
      <c r="BQ1242" s="1">
        <v>8</v>
      </c>
      <c r="BR1242" s="1">
        <v>8</v>
      </c>
      <c r="BS1242" s="1">
        <v>8</v>
      </c>
      <c r="BT1242" s="1">
        <v>0</v>
      </c>
      <c r="BU1242" s="1" t="str">
        <f>"8:00 AM"</f>
        <v>8:00 AM</v>
      </c>
      <c r="BV1242" s="1" t="str">
        <f>"5:00 PM"</f>
        <v>5:00 PM</v>
      </c>
      <c r="BW1242" s="1" t="s">
        <v>135</v>
      </c>
      <c r="BX1242" s="1">
        <v>0</v>
      </c>
      <c r="BY1242" s="1">
        <v>12</v>
      </c>
      <c r="BZ1242" s="1" t="s">
        <v>111</v>
      </c>
      <c r="CA1242" s="1">
        <v>6</v>
      </c>
      <c r="CB1242" s="1" t="s">
        <v>13965</v>
      </c>
      <c r="CC1242" s="1" t="s">
        <v>4349</v>
      </c>
      <c r="CD1242" s="1" t="s">
        <v>4350</v>
      </c>
      <c r="CE1242" s="1" t="s">
        <v>116</v>
      </c>
      <c r="CF1242" s="1" t="s">
        <v>117</v>
      </c>
      <c r="CG1242" s="1">
        <v>96950</v>
      </c>
      <c r="CH1242" s="3">
        <v>11.42</v>
      </c>
      <c r="CI1242" s="3">
        <v>11.42</v>
      </c>
      <c r="CJ1242" s="3">
        <v>17.13</v>
      </c>
      <c r="CK1242" s="3">
        <v>17.13</v>
      </c>
      <c r="CL1242" s="1" t="s">
        <v>137</v>
      </c>
      <c r="CM1242" s="1" t="s">
        <v>4355</v>
      </c>
      <c r="CN1242" s="1" t="s">
        <v>139</v>
      </c>
      <c r="CP1242" s="1" t="s">
        <v>112</v>
      </c>
      <c r="CQ1242" s="1" t="s">
        <v>111</v>
      </c>
      <c r="CR1242" s="1" t="s">
        <v>112</v>
      </c>
      <c r="CS1242" s="1" t="s">
        <v>111</v>
      </c>
      <c r="CT1242" s="1" t="s">
        <v>138</v>
      </c>
      <c r="CU1242" s="1" t="s">
        <v>111</v>
      </c>
      <c r="CV1242" s="1" t="s">
        <v>111</v>
      </c>
      <c r="CW1242" s="1" t="s">
        <v>5257</v>
      </c>
      <c r="CX1242" s="1">
        <v>16703223311</v>
      </c>
      <c r="CY1242" s="1" t="s">
        <v>4357</v>
      </c>
      <c r="CZ1242" s="1" t="s">
        <v>4358</v>
      </c>
      <c r="DA1242" s="1" t="s">
        <v>111</v>
      </c>
      <c r="DB1242" s="1" t="s">
        <v>112</v>
      </c>
      <c r="DC1242" s="1" t="s">
        <v>4359</v>
      </c>
      <c r="DD1242" s="1" t="s">
        <v>4360</v>
      </c>
      <c r="DE1242" s="1" t="s">
        <v>1747</v>
      </c>
      <c r="DF1242" s="1" t="s">
        <v>4347</v>
      </c>
      <c r="DG1242" s="1" t="s">
        <v>4361</v>
      </c>
    </row>
    <row r="1243" spans="1:111" ht="15.6" customHeight="1" x14ac:dyDescent="0.25">
      <c r="A1243" s="1" t="s">
        <v>13985</v>
      </c>
      <c r="B1243" s="1" t="s">
        <v>238</v>
      </c>
      <c r="C1243" s="2">
        <v>44356.343438194446</v>
      </c>
      <c r="D1243" s="2">
        <v>44403</v>
      </c>
      <c r="E1243" s="1" t="s">
        <v>180</v>
      </c>
      <c r="G1243" s="1" t="s">
        <v>112</v>
      </c>
      <c r="H1243" s="1" t="s">
        <v>112</v>
      </c>
      <c r="I1243" s="1" t="s">
        <v>112</v>
      </c>
      <c r="J1243" s="1" t="s">
        <v>10266</v>
      </c>
      <c r="K1243" s="1" t="s">
        <v>10267</v>
      </c>
      <c r="L1243" s="1" t="s">
        <v>10268</v>
      </c>
      <c r="M1243" s="1" t="s">
        <v>10269</v>
      </c>
      <c r="N1243" s="1" t="s">
        <v>2228</v>
      </c>
      <c r="O1243" s="1" t="s">
        <v>117</v>
      </c>
      <c r="P1243" s="9">
        <v>96950</v>
      </c>
      <c r="Q1243" s="1" t="s">
        <v>118</v>
      </c>
      <c r="S1243" s="1">
        <v>16702333747</v>
      </c>
      <c r="U1243" s="1">
        <v>611620</v>
      </c>
      <c r="V1243" s="1" t="s">
        <v>119</v>
      </c>
      <c r="X1243" s="1" t="s">
        <v>10270</v>
      </c>
      <c r="Y1243" s="1" t="s">
        <v>10271</v>
      </c>
      <c r="AA1243" s="1" t="s">
        <v>13986</v>
      </c>
      <c r="AB1243" s="1" t="s">
        <v>10268</v>
      </c>
      <c r="AC1243" s="1" t="s">
        <v>10269</v>
      </c>
      <c r="AD1243" s="1" t="s">
        <v>2228</v>
      </c>
      <c r="AE1243" s="1" t="s">
        <v>117</v>
      </c>
      <c r="AF1243" s="9">
        <v>96950</v>
      </c>
      <c r="AG1243" s="1" t="s">
        <v>118</v>
      </c>
      <c r="AI1243" s="1">
        <v>16702333747</v>
      </c>
      <c r="AK1243" s="1" t="s">
        <v>10274</v>
      </c>
      <c r="BC1243" s="1" t="str">
        <f>"25-3021.00"</f>
        <v>25-3021.00</v>
      </c>
      <c r="BD1243" s="1" t="s">
        <v>327</v>
      </c>
      <c r="BE1243" s="1" t="s">
        <v>13987</v>
      </c>
      <c r="BF1243" s="1" t="s">
        <v>10276</v>
      </c>
      <c r="BG1243" s="1">
        <v>1</v>
      </c>
      <c r="BH1243" s="1">
        <v>1</v>
      </c>
      <c r="BI1243" s="2">
        <v>44470</v>
      </c>
      <c r="BJ1243" s="2">
        <v>44834</v>
      </c>
      <c r="BK1243" s="2">
        <v>44470</v>
      </c>
      <c r="BL1243" s="2">
        <v>44834</v>
      </c>
      <c r="BM1243" s="1">
        <v>40</v>
      </c>
      <c r="BN1243" s="1">
        <v>0</v>
      </c>
      <c r="BO1243" s="1">
        <v>8</v>
      </c>
      <c r="BP1243" s="1">
        <v>8</v>
      </c>
      <c r="BQ1243" s="1">
        <v>8</v>
      </c>
      <c r="BR1243" s="1">
        <v>8</v>
      </c>
      <c r="BS1243" s="1">
        <v>8</v>
      </c>
      <c r="BT1243" s="1">
        <v>0</v>
      </c>
      <c r="BU1243" s="1" t="str">
        <f>"8:00 AM"</f>
        <v>8:00 AM</v>
      </c>
      <c r="BV1243" s="1" t="str">
        <f>"5:00 PM"</f>
        <v>5:00 PM</v>
      </c>
      <c r="BW1243" s="1" t="s">
        <v>135</v>
      </c>
      <c r="BX1243" s="1">
        <v>6</v>
      </c>
      <c r="BY1243" s="1">
        <v>24</v>
      </c>
      <c r="BZ1243" s="1" t="s">
        <v>111</v>
      </c>
      <c r="CA1243" s="1">
        <v>2</v>
      </c>
      <c r="CB1243" s="1" t="s">
        <v>13988</v>
      </c>
      <c r="CC1243" s="1" t="s">
        <v>10268</v>
      </c>
      <c r="CD1243" s="1" t="s">
        <v>10269</v>
      </c>
      <c r="CE1243" s="1" t="s">
        <v>2228</v>
      </c>
      <c r="CF1243" s="1" t="s">
        <v>117</v>
      </c>
      <c r="CG1243" s="1">
        <v>96950</v>
      </c>
      <c r="CH1243" s="3">
        <v>28.5</v>
      </c>
      <c r="CI1243" s="3">
        <v>28.5</v>
      </c>
      <c r="CJ1243" s="3">
        <v>42.75</v>
      </c>
      <c r="CK1243" s="3">
        <v>42.75</v>
      </c>
      <c r="CL1243" s="1" t="s">
        <v>137</v>
      </c>
      <c r="CM1243" s="1" t="s">
        <v>138</v>
      </c>
      <c r="CN1243" s="1" t="s">
        <v>139</v>
      </c>
      <c r="CP1243" s="1" t="s">
        <v>112</v>
      </c>
      <c r="CQ1243" s="1" t="s">
        <v>111</v>
      </c>
      <c r="CR1243" s="1" t="s">
        <v>112</v>
      </c>
      <c r="CS1243" s="1" t="s">
        <v>111</v>
      </c>
      <c r="CT1243" s="1" t="s">
        <v>138</v>
      </c>
      <c r="CU1243" s="1" t="s">
        <v>111</v>
      </c>
      <c r="CV1243" s="1" t="s">
        <v>138</v>
      </c>
      <c r="CW1243" s="1" t="s">
        <v>4699</v>
      </c>
      <c r="CX1243" s="1">
        <v>16702333747</v>
      </c>
      <c r="CY1243" s="1" t="s">
        <v>10274</v>
      </c>
      <c r="CZ1243" s="1" t="s">
        <v>138</v>
      </c>
      <c r="DA1243" s="1" t="s">
        <v>111</v>
      </c>
      <c r="DB1243" s="1" t="s">
        <v>112</v>
      </c>
    </row>
    <row r="1244" spans="1:111" ht="15.6" customHeight="1" x14ac:dyDescent="0.25">
      <c r="A1244" s="1" t="s">
        <v>13989</v>
      </c>
      <c r="B1244" s="1" t="s">
        <v>238</v>
      </c>
      <c r="C1244" s="2">
        <v>44352.125484027776</v>
      </c>
      <c r="D1244" s="2">
        <v>44403</v>
      </c>
      <c r="E1244" s="1" t="s">
        <v>180</v>
      </c>
      <c r="G1244" s="1" t="s">
        <v>112</v>
      </c>
      <c r="H1244" s="1" t="s">
        <v>112</v>
      </c>
      <c r="I1244" s="1" t="s">
        <v>112</v>
      </c>
      <c r="J1244" s="1" t="s">
        <v>505</v>
      </c>
      <c r="K1244" s="1" t="s">
        <v>230</v>
      </c>
      <c r="L1244" s="1" t="s">
        <v>1290</v>
      </c>
      <c r="M1244" s="1" t="s">
        <v>507</v>
      </c>
      <c r="N1244" s="1" t="s">
        <v>167</v>
      </c>
      <c r="O1244" s="1" t="s">
        <v>117</v>
      </c>
      <c r="P1244" s="9">
        <v>96950</v>
      </c>
      <c r="Q1244" s="1" t="s">
        <v>118</v>
      </c>
      <c r="S1244" s="1">
        <v>16702356622</v>
      </c>
      <c r="U1244" s="1">
        <v>236115</v>
      </c>
      <c r="V1244" s="1" t="s">
        <v>119</v>
      </c>
      <c r="X1244" s="1" t="s">
        <v>508</v>
      </c>
      <c r="Y1244" s="1" t="s">
        <v>509</v>
      </c>
      <c r="Z1244" s="1" t="s">
        <v>510</v>
      </c>
      <c r="AA1244" s="1" t="s">
        <v>511</v>
      </c>
      <c r="AB1244" s="1" t="s">
        <v>1291</v>
      </c>
      <c r="AC1244" s="1" t="s">
        <v>1038</v>
      </c>
      <c r="AD1244" s="1" t="s">
        <v>738</v>
      </c>
      <c r="AE1244" s="1" t="s">
        <v>117</v>
      </c>
      <c r="AF1244" s="9">
        <v>96950</v>
      </c>
      <c r="AG1244" s="1" t="s">
        <v>118</v>
      </c>
      <c r="AI1244" s="1">
        <v>16702356622</v>
      </c>
      <c r="AK1244" s="1" t="s">
        <v>513</v>
      </c>
      <c r="BC1244" s="1" t="str">
        <f>"49-3042.00"</f>
        <v>49-3042.00</v>
      </c>
      <c r="BD1244" s="1" t="s">
        <v>1089</v>
      </c>
      <c r="BE1244" s="1" t="s">
        <v>13990</v>
      </c>
      <c r="BF1244" s="1" t="s">
        <v>1089</v>
      </c>
      <c r="BG1244" s="1">
        <v>2</v>
      </c>
      <c r="BH1244" s="1">
        <v>2</v>
      </c>
      <c r="BI1244" s="2">
        <v>44470</v>
      </c>
      <c r="BJ1244" s="2">
        <v>44834</v>
      </c>
      <c r="BK1244" s="2">
        <v>44470</v>
      </c>
      <c r="BL1244" s="2">
        <v>44834</v>
      </c>
      <c r="BM1244" s="1">
        <v>40</v>
      </c>
      <c r="BN1244" s="1">
        <v>0</v>
      </c>
      <c r="BO1244" s="1">
        <v>8</v>
      </c>
      <c r="BP1244" s="1">
        <v>8</v>
      </c>
      <c r="BQ1244" s="1">
        <v>8</v>
      </c>
      <c r="BR1244" s="1">
        <v>8</v>
      </c>
      <c r="BS1244" s="1">
        <v>8</v>
      </c>
      <c r="BT1244" s="1">
        <v>0</v>
      </c>
      <c r="BU1244" s="1" t="str">
        <f>"7:30 AM"</f>
        <v>7:30 AM</v>
      </c>
      <c r="BV1244" s="1" t="str">
        <f>"4:30 PM"</f>
        <v>4:30 PM</v>
      </c>
      <c r="BW1244" s="1" t="s">
        <v>135</v>
      </c>
      <c r="BX1244" s="1">
        <v>0</v>
      </c>
      <c r="BY1244" s="1">
        <v>6</v>
      </c>
      <c r="BZ1244" s="1" t="s">
        <v>112</v>
      </c>
      <c r="CA1244" s="1">
        <v>0</v>
      </c>
      <c r="CB1244" s="1" t="s">
        <v>13991</v>
      </c>
      <c r="CC1244" s="1" t="s">
        <v>1290</v>
      </c>
      <c r="CD1244" s="1" t="s">
        <v>507</v>
      </c>
      <c r="CE1244" s="1" t="s">
        <v>167</v>
      </c>
      <c r="CF1244" s="1" t="s">
        <v>117</v>
      </c>
      <c r="CG1244" s="1">
        <v>96950</v>
      </c>
      <c r="CH1244" s="3">
        <v>10.050000000000001</v>
      </c>
      <c r="CI1244" s="3">
        <v>10.050000000000001</v>
      </c>
      <c r="CJ1244" s="3">
        <v>15.08</v>
      </c>
      <c r="CK1244" s="3">
        <v>15.08</v>
      </c>
      <c r="CL1244" s="1" t="s">
        <v>137</v>
      </c>
      <c r="CM1244" s="1" t="s">
        <v>138</v>
      </c>
      <c r="CN1244" s="1" t="s">
        <v>139</v>
      </c>
      <c r="CP1244" s="1" t="s">
        <v>112</v>
      </c>
      <c r="CQ1244" s="1" t="s">
        <v>111</v>
      </c>
      <c r="CR1244" s="1" t="s">
        <v>111</v>
      </c>
      <c r="CS1244" s="1" t="s">
        <v>111</v>
      </c>
      <c r="CT1244" s="1" t="s">
        <v>138</v>
      </c>
      <c r="CU1244" s="1" t="s">
        <v>111</v>
      </c>
      <c r="CV1244" s="1" t="s">
        <v>111</v>
      </c>
      <c r="CW1244" s="1" t="s">
        <v>13992</v>
      </c>
      <c r="CX1244" s="1">
        <v>16702356622</v>
      </c>
      <c r="CY1244" s="1" t="s">
        <v>513</v>
      </c>
      <c r="CZ1244" s="1" t="s">
        <v>230</v>
      </c>
      <c r="DA1244" s="1" t="s">
        <v>111</v>
      </c>
      <c r="DB1244" s="1" t="s">
        <v>112</v>
      </c>
    </row>
    <row r="1245" spans="1:111" ht="15.6" customHeight="1" x14ac:dyDescent="0.25">
      <c r="A1245" s="1" t="s">
        <v>13993</v>
      </c>
      <c r="B1245" s="1" t="s">
        <v>238</v>
      </c>
      <c r="C1245" s="2">
        <v>44377.143951620368</v>
      </c>
      <c r="D1245" s="2">
        <v>44419</v>
      </c>
      <c r="E1245" s="1" t="s">
        <v>180</v>
      </c>
      <c r="G1245" s="1" t="s">
        <v>112</v>
      </c>
      <c r="H1245" s="1" t="s">
        <v>112</v>
      </c>
      <c r="I1245" s="1" t="s">
        <v>112</v>
      </c>
      <c r="J1245" s="1" t="s">
        <v>1049</v>
      </c>
      <c r="K1245" s="1" t="s">
        <v>1050</v>
      </c>
      <c r="L1245" s="1" t="s">
        <v>5448</v>
      </c>
      <c r="N1245" s="1" t="s">
        <v>116</v>
      </c>
      <c r="O1245" s="1" t="s">
        <v>117</v>
      </c>
      <c r="P1245" s="9">
        <v>96950</v>
      </c>
      <c r="Q1245" s="1" t="s">
        <v>118</v>
      </c>
      <c r="S1245" s="1">
        <v>16702358778</v>
      </c>
      <c r="U1245" s="1">
        <v>23622</v>
      </c>
      <c r="V1245" s="1" t="s">
        <v>119</v>
      </c>
      <c r="X1245" s="1" t="s">
        <v>1052</v>
      </c>
      <c r="Y1245" s="1" t="s">
        <v>1053</v>
      </c>
      <c r="Z1245" s="1" t="s">
        <v>1054</v>
      </c>
      <c r="AA1245" s="1" t="s">
        <v>373</v>
      </c>
      <c r="AB1245" s="1" t="s">
        <v>5448</v>
      </c>
      <c r="AD1245" s="1" t="s">
        <v>116</v>
      </c>
      <c r="AE1245" s="1" t="s">
        <v>117</v>
      </c>
      <c r="AF1245" s="9">
        <v>96950</v>
      </c>
      <c r="AG1245" s="1" t="s">
        <v>118</v>
      </c>
      <c r="AI1245" s="1">
        <v>16702358778</v>
      </c>
      <c r="AK1245" s="1" t="s">
        <v>1055</v>
      </c>
      <c r="BC1245" s="1" t="str">
        <f>"43-3031.00"</f>
        <v>43-3031.00</v>
      </c>
      <c r="BD1245" s="1" t="s">
        <v>389</v>
      </c>
      <c r="BE1245" s="1" t="s">
        <v>13994</v>
      </c>
      <c r="BF1245" s="1" t="s">
        <v>5735</v>
      </c>
      <c r="BG1245" s="1">
        <v>1</v>
      </c>
      <c r="BH1245" s="1">
        <v>1</v>
      </c>
      <c r="BI1245" s="2">
        <v>44470</v>
      </c>
      <c r="BJ1245" s="2">
        <v>44834</v>
      </c>
      <c r="BK1245" s="2">
        <v>44470</v>
      </c>
      <c r="BL1245" s="2">
        <v>44834</v>
      </c>
      <c r="BM1245" s="1">
        <v>40</v>
      </c>
      <c r="BN1245" s="1">
        <v>0</v>
      </c>
      <c r="BO1245" s="1">
        <v>8</v>
      </c>
      <c r="BP1245" s="1">
        <v>8</v>
      </c>
      <c r="BQ1245" s="1">
        <v>8</v>
      </c>
      <c r="BR1245" s="1">
        <v>8</v>
      </c>
      <c r="BS1245" s="1">
        <v>8</v>
      </c>
      <c r="BT1245" s="1">
        <v>0</v>
      </c>
      <c r="BU1245" s="1" t="str">
        <f>"8:00 AM"</f>
        <v>8:00 AM</v>
      </c>
      <c r="BV1245" s="1" t="str">
        <f>"5:00 PM"</f>
        <v>5:00 PM</v>
      </c>
      <c r="BW1245" s="1" t="s">
        <v>135</v>
      </c>
      <c r="BX1245" s="1">
        <v>0</v>
      </c>
      <c r="BY1245" s="1">
        <v>0</v>
      </c>
      <c r="BZ1245" s="1" t="s">
        <v>112</v>
      </c>
      <c r="CB1245" s="1" t="s">
        <v>168</v>
      </c>
      <c r="CC1245" s="1" t="s">
        <v>5375</v>
      </c>
      <c r="CE1245" s="1" t="s">
        <v>167</v>
      </c>
      <c r="CF1245" s="1" t="s">
        <v>117</v>
      </c>
      <c r="CG1245" s="1">
        <v>96950</v>
      </c>
      <c r="CH1245" s="3">
        <v>9.49</v>
      </c>
      <c r="CI1245" s="3">
        <v>9.49</v>
      </c>
      <c r="CJ1245" s="3">
        <v>14.23</v>
      </c>
      <c r="CK1245" s="3">
        <v>14.23</v>
      </c>
      <c r="CL1245" s="1" t="s">
        <v>137</v>
      </c>
      <c r="CM1245" s="1" t="s">
        <v>168</v>
      </c>
      <c r="CN1245" s="1" t="s">
        <v>139</v>
      </c>
      <c r="CP1245" s="1" t="s">
        <v>112</v>
      </c>
      <c r="CQ1245" s="1" t="s">
        <v>111</v>
      </c>
      <c r="CR1245" s="1" t="s">
        <v>111</v>
      </c>
      <c r="CS1245" s="1" t="s">
        <v>111</v>
      </c>
      <c r="CT1245" s="1" t="s">
        <v>138</v>
      </c>
      <c r="CU1245" s="1" t="s">
        <v>111</v>
      </c>
      <c r="CV1245" s="1" t="s">
        <v>111</v>
      </c>
      <c r="CW1245" s="1" t="s">
        <v>1059</v>
      </c>
      <c r="CX1245" s="1">
        <v>16702358778</v>
      </c>
      <c r="CY1245" s="1" t="s">
        <v>1055</v>
      </c>
      <c r="CZ1245" s="1" t="s">
        <v>138</v>
      </c>
      <c r="DA1245" s="1" t="s">
        <v>111</v>
      </c>
      <c r="DB1245" s="1" t="s">
        <v>112</v>
      </c>
    </row>
    <row r="1246" spans="1:111" ht="15.6" customHeight="1" x14ac:dyDescent="0.25">
      <c r="A1246" s="1" t="s">
        <v>13995</v>
      </c>
      <c r="B1246" s="1" t="s">
        <v>238</v>
      </c>
      <c r="C1246" s="2">
        <v>44355.38790509259</v>
      </c>
      <c r="D1246" s="2">
        <v>44406</v>
      </c>
      <c r="E1246" s="1" t="s">
        <v>180</v>
      </c>
      <c r="G1246" s="1" t="s">
        <v>112</v>
      </c>
      <c r="H1246" s="1" t="s">
        <v>112</v>
      </c>
      <c r="I1246" s="1" t="s">
        <v>112</v>
      </c>
      <c r="J1246" s="1" t="s">
        <v>13996</v>
      </c>
      <c r="K1246" s="1" t="s">
        <v>7016</v>
      </c>
      <c r="L1246" s="1" t="s">
        <v>7025</v>
      </c>
      <c r="N1246" s="1" t="s">
        <v>167</v>
      </c>
      <c r="O1246" s="1" t="s">
        <v>117</v>
      </c>
      <c r="P1246" s="9">
        <v>96950</v>
      </c>
      <c r="Q1246" s="1" t="s">
        <v>118</v>
      </c>
      <c r="S1246" s="1">
        <v>16702339442</v>
      </c>
      <c r="U1246" s="1">
        <v>236116</v>
      </c>
      <c r="V1246" s="1" t="s">
        <v>119</v>
      </c>
      <c r="X1246" s="1" t="s">
        <v>7018</v>
      </c>
      <c r="Y1246" s="1" t="s">
        <v>7019</v>
      </c>
      <c r="Z1246" s="1" t="s">
        <v>7020</v>
      </c>
      <c r="AA1246" s="1" t="s">
        <v>245</v>
      </c>
      <c r="AB1246" s="1" t="s">
        <v>7025</v>
      </c>
      <c r="AD1246" s="1" t="s">
        <v>167</v>
      </c>
      <c r="AE1246" s="1" t="s">
        <v>117</v>
      </c>
      <c r="AF1246" s="9">
        <v>96950</v>
      </c>
      <c r="AG1246" s="1" t="s">
        <v>118</v>
      </c>
      <c r="AI1246" s="1">
        <v>16702339442</v>
      </c>
      <c r="AK1246" s="1" t="s">
        <v>7022</v>
      </c>
      <c r="BC1246" s="1" t="str">
        <f>"49-9071.00"</f>
        <v>49-9071.00</v>
      </c>
      <c r="BD1246" s="1" t="s">
        <v>214</v>
      </c>
      <c r="BE1246" s="1" t="s">
        <v>13997</v>
      </c>
      <c r="BF1246" s="1" t="s">
        <v>1069</v>
      </c>
      <c r="BG1246" s="1">
        <v>5</v>
      </c>
      <c r="BH1246" s="1">
        <v>5</v>
      </c>
      <c r="BI1246" s="2">
        <v>44470</v>
      </c>
      <c r="BJ1246" s="2">
        <v>44834</v>
      </c>
      <c r="BK1246" s="2">
        <v>44470</v>
      </c>
      <c r="BL1246" s="2">
        <v>44834</v>
      </c>
      <c r="BM1246" s="1">
        <v>40</v>
      </c>
      <c r="BN1246" s="1">
        <v>0</v>
      </c>
      <c r="BO1246" s="1">
        <v>8</v>
      </c>
      <c r="BP1246" s="1">
        <v>8</v>
      </c>
      <c r="BQ1246" s="1">
        <v>8</v>
      </c>
      <c r="BR1246" s="1">
        <v>8</v>
      </c>
      <c r="BS1246" s="1">
        <v>8</v>
      </c>
      <c r="BT1246" s="1">
        <v>0</v>
      </c>
      <c r="BU1246" s="1" t="str">
        <f>"8:00 AM"</f>
        <v>8:00 AM</v>
      </c>
      <c r="BV1246" s="1" t="str">
        <f>"5:00 PM"</f>
        <v>5:00 PM</v>
      </c>
      <c r="BW1246" s="1" t="s">
        <v>135</v>
      </c>
      <c r="BX1246" s="1">
        <v>0</v>
      </c>
      <c r="BY1246" s="1">
        <v>12</v>
      </c>
      <c r="BZ1246" s="1" t="s">
        <v>112</v>
      </c>
      <c r="CA1246" s="1">
        <v>0</v>
      </c>
      <c r="CB1246" s="1" t="s">
        <v>13998</v>
      </c>
      <c r="CC1246" s="1" t="s">
        <v>7025</v>
      </c>
      <c r="CE1246" s="1" t="s">
        <v>167</v>
      </c>
      <c r="CF1246" s="1" t="s">
        <v>117</v>
      </c>
      <c r="CG1246" s="1">
        <v>96950</v>
      </c>
      <c r="CH1246" s="3">
        <v>8.7100000000000009</v>
      </c>
      <c r="CI1246" s="3">
        <v>8.7100000000000009</v>
      </c>
      <c r="CJ1246" s="3">
        <v>13.07</v>
      </c>
      <c r="CK1246" s="3">
        <v>13.07</v>
      </c>
      <c r="CL1246" s="1" t="s">
        <v>137</v>
      </c>
      <c r="CM1246" s="1" t="s">
        <v>168</v>
      </c>
      <c r="CN1246" s="1" t="s">
        <v>139</v>
      </c>
      <c r="CP1246" s="1" t="s">
        <v>112</v>
      </c>
      <c r="CQ1246" s="1" t="s">
        <v>111</v>
      </c>
      <c r="CR1246" s="1" t="s">
        <v>111</v>
      </c>
      <c r="CS1246" s="1" t="s">
        <v>111</v>
      </c>
      <c r="CT1246" s="1" t="s">
        <v>138</v>
      </c>
      <c r="CU1246" s="1" t="s">
        <v>111</v>
      </c>
      <c r="CV1246" s="1" t="s">
        <v>138</v>
      </c>
      <c r="CW1246" s="1" t="s">
        <v>13999</v>
      </c>
      <c r="CX1246" s="1">
        <v>16702339442</v>
      </c>
      <c r="CY1246" s="1" t="s">
        <v>7027</v>
      </c>
      <c r="CZ1246" s="1" t="s">
        <v>138</v>
      </c>
      <c r="DA1246" s="1" t="s">
        <v>111</v>
      </c>
      <c r="DB1246" s="1" t="s">
        <v>112</v>
      </c>
    </row>
    <row r="1247" spans="1:111" ht="15.6" customHeight="1" x14ac:dyDescent="0.25">
      <c r="A1247" s="1" t="s">
        <v>14000</v>
      </c>
      <c r="B1247" s="1" t="s">
        <v>238</v>
      </c>
      <c r="C1247" s="2">
        <v>44375.123214814812</v>
      </c>
      <c r="D1247" s="2">
        <v>44425</v>
      </c>
      <c r="E1247" s="1" t="s">
        <v>110</v>
      </c>
      <c r="F1247" s="2">
        <v>44469.833333333336</v>
      </c>
      <c r="G1247" s="1" t="s">
        <v>112</v>
      </c>
      <c r="H1247" s="1" t="s">
        <v>112</v>
      </c>
      <c r="I1247" s="1" t="s">
        <v>112</v>
      </c>
      <c r="J1247" s="1" t="s">
        <v>1123</v>
      </c>
      <c r="K1247" s="1" t="s">
        <v>3685</v>
      </c>
      <c r="L1247" s="1" t="s">
        <v>1125</v>
      </c>
      <c r="M1247" s="1" t="s">
        <v>1126</v>
      </c>
      <c r="N1247" s="1" t="s">
        <v>116</v>
      </c>
      <c r="O1247" s="1" t="s">
        <v>117</v>
      </c>
      <c r="P1247" s="9">
        <v>96950</v>
      </c>
      <c r="Q1247" s="1" t="s">
        <v>118</v>
      </c>
      <c r="R1247" s="1" t="s">
        <v>117</v>
      </c>
      <c r="S1247" s="1">
        <v>16702341795</v>
      </c>
      <c r="U1247" s="1">
        <v>722511</v>
      </c>
      <c r="V1247" s="1" t="s">
        <v>119</v>
      </c>
      <c r="X1247" s="1" t="s">
        <v>1127</v>
      </c>
      <c r="Y1247" s="1" t="s">
        <v>848</v>
      </c>
      <c r="Z1247" s="1" t="s">
        <v>1128</v>
      </c>
      <c r="AA1247" s="1" t="s">
        <v>1129</v>
      </c>
      <c r="AB1247" s="1" t="s">
        <v>1125</v>
      </c>
      <c r="AC1247" s="1" t="s">
        <v>1130</v>
      </c>
      <c r="AD1247" s="1" t="s">
        <v>116</v>
      </c>
      <c r="AE1247" s="1" t="s">
        <v>117</v>
      </c>
      <c r="AF1247" s="9">
        <v>96950</v>
      </c>
      <c r="AG1247" s="1" t="s">
        <v>118</v>
      </c>
      <c r="AH1247" s="1" t="s">
        <v>117</v>
      </c>
      <c r="AI1247" s="1">
        <v>16702341795</v>
      </c>
      <c r="AK1247" s="1" t="s">
        <v>1135</v>
      </c>
      <c r="BC1247" s="1" t="str">
        <f>"35-2014.00"</f>
        <v>35-2014.00</v>
      </c>
      <c r="BD1247" s="1" t="s">
        <v>152</v>
      </c>
      <c r="BE1247" s="1" t="s">
        <v>3686</v>
      </c>
      <c r="BF1247" s="1" t="s">
        <v>154</v>
      </c>
      <c r="BG1247" s="1">
        <v>1</v>
      </c>
      <c r="BH1247" s="1">
        <v>1</v>
      </c>
      <c r="BI1247" s="2">
        <v>44470</v>
      </c>
      <c r="BJ1247" s="2">
        <v>44834</v>
      </c>
      <c r="BK1247" s="2">
        <v>44470</v>
      </c>
      <c r="BL1247" s="2">
        <v>44834</v>
      </c>
      <c r="BM1247" s="1">
        <v>35</v>
      </c>
      <c r="BN1247" s="1">
        <v>6</v>
      </c>
      <c r="BO1247" s="1">
        <v>5</v>
      </c>
      <c r="BP1247" s="1">
        <v>6</v>
      </c>
      <c r="BQ1247" s="1">
        <v>6</v>
      </c>
      <c r="BR1247" s="1">
        <v>0</v>
      </c>
      <c r="BS1247" s="1">
        <v>6</v>
      </c>
      <c r="BT1247" s="1">
        <v>6</v>
      </c>
      <c r="BU1247" s="1" t="str">
        <f>"6:00 AM"</f>
        <v>6:00 AM</v>
      </c>
      <c r="BV1247" s="1" t="str">
        <f>"11:00 AM"</f>
        <v>11:00 AM</v>
      </c>
      <c r="BW1247" s="1" t="s">
        <v>135</v>
      </c>
      <c r="BX1247" s="1">
        <v>0</v>
      </c>
      <c r="BY1247" s="1">
        <v>12</v>
      </c>
      <c r="BZ1247" s="1" t="s">
        <v>112</v>
      </c>
      <c r="CB1247" s="4" t="s">
        <v>14001</v>
      </c>
      <c r="CC1247" s="1" t="s">
        <v>3688</v>
      </c>
      <c r="CD1247" s="1" t="s">
        <v>3689</v>
      </c>
      <c r="CE1247" s="1" t="s">
        <v>116</v>
      </c>
      <c r="CF1247" s="1" t="s">
        <v>117</v>
      </c>
      <c r="CG1247" s="1">
        <v>96950</v>
      </c>
      <c r="CH1247" s="3">
        <v>8.68</v>
      </c>
      <c r="CI1247" s="3">
        <v>9</v>
      </c>
      <c r="CJ1247" s="3">
        <v>13.02</v>
      </c>
      <c r="CK1247" s="3">
        <v>13.5</v>
      </c>
      <c r="CL1247" s="1" t="s">
        <v>137</v>
      </c>
      <c r="CN1247" s="1" t="s">
        <v>139</v>
      </c>
      <c r="CP1247" s="1" t="s">
        <v>112</v>
      </c>
      <c r="CQ1247" s="1" t="s">
        <v>111</v>
      </c>
      <c r="CR1247" s="1" t="s">
        <v>112</v>
      </c>
      <c r="CS1247" s="1" t="s">
        <v>111</v>
      </c>
      <c r="CT1247" s="1" t="s">
        <v>138</v>
      </c>
      <c r="CU1247" s="1" t="s">
        <v>111</v>
      </c>
      <c r="CV1247" s="1" t="s">
        <v>111</v>
      </c>
      <c r="CW1247" s="1" t="s">
        <v>9703</v>
      </c>
      <c r="CX1247" s="1">
        <v>16702341795</v>
      </c>
      <c r="CY1247" s="1" t="s">
        <v>1135</v>
      </c>
      <c r="CZ1247" s="1" t="s">
        <v>1136</v>
      </c>
      <c r="DA1247" s="1" t="s">
        <v>111</v>
      </c>
      <c r="DB1247" s="1" t="s">
        <v>112</v>
      </c>
    </row>
    <row r="1248" spans="1:111" ht="15.6" customHeight="1" x14ac:dyDescent="0.25">
      <c r="A1248" s="1" t="s">
        <v>14002</v>
      </c>
      <c r="B1248" s="1" t="s">
        <v>238</v>
      </c>
      <c r="C1248" s="2">
        <v>44386.156949537035</v>
      </c>
      <c r="D1248" s="2">
        <v>44438</v>
      </c>
      <c r="E1248" s="1" t="s">
        <v>110</v>
      </c>
      <c r="F1248" s="2">
        <v>44468.833333333336</v>
      </c>
      <c r="G1248" s="1" t="s">
        <v>111</v>
      </c>
      <c r="H1248" s="1" t="s">
        <v>112</v>
      </c>
      <c r="I1248" s="1" t="s">
        <v>112</v>
      </c>
      <c r="J1248" s="1" t="s">
        <v>8377</v>
      </c>
      <c r="K1248" s="1" t="s">
        <v>138</v>
      </c>
      <c r="L1248" s="1" t="s">
        <v>6540</v>
      </c>
      <c r="M1248" s="1" t="s">
        <v>6541</v>
      </c>
      <c r="N1248" s="1" t="s">
        <v>116</v>
      </c>
      <c r="O1248" s="1" t="s">
        <v>117</v>
      </c>
      <c r="P1248" s="9">
        <v>96950</v>
      </c>
      <c r="Q1248" s="1" t="s">
        <v>118</v>
      </c>
      <c r="R1248" s="1" t="s">
        <v>117</v>
      </c>
      <c r="S1248" s="1">
        <v>16702350467</v>
      </c>
      <c r="U1248" s="1">
        <v>44511</v>
      </c>
      <c r="V1248" s="1" t="s">
        <v>119</v>
      </c>
      <c r="X1248" s="1" t="s">
        <v>6542</v>
      </c>
      <c r="Y1248" s="1" t="s">
        <v>6543</v>
      </c>
      <c r="AA1248" s="1" t="s">
        <v>245</v>
      </c>
      <c r="AB1248" s="1" t="s">
        <v>6540</v>
      </c>
      <c r="AC1248" s="1" t="s">
        <v>6541</v>
      </c>
      <c r="AD1248" s="1" t="s">
        <v>116</v>
      </c>
      <c r="AE1248" s="1" t="s">
        <v>117</v>
      </c>
      <c r="AF1248" s="9">
        <v>96950</v>
      </c>
      <c r="AG1248" s="1" t="s">
        <v>118</v>
      </c>
      <c r="AH1248" s="1" t="s">
        <v>117</v>
      </c>
      <c r="AI1248" s="1">
        <v>16702350467</v>
      </c>
      <c r="AK1248" s="1" t="s">
        <v>6544</v>
      </c>
      <c r="BC1248" s="1" t="str">
        <f>"11-2021.00"</f>
        <v>11-2021.00</v>
      </c>
      <c r="BD1248" s="1" t="s">
        <v>7678</v>
      </c>
      <c r="BE1248" s="1" t="s">
        <v>14003</v>
      </c>
      <c r="BF1248" s="1" t="s">
        <v>7680</v>
      </c>
      <c r="BG1248" s="1">
        <v>1</v>
      </c>
      <c r="BH1248" s="1">
        <v>1</v>
      </c>
      <c r="BI1248" s="2">
        <v>44470</v>
      </c>
      <c r="BJ1248" s="2">
        <v>45565</v>
      </c>
      <c r="BK1248" s="2">
        <v>44470</v>
      </c>
      <c r="BL1248" s="2">
        <v>45565</v>
      </c>
      <c r="BM1248" s="1">
        <v>40</v>
      </c>
      <c r="BN1248" s="1">
        <v>0</v>
      </c>
      <c r="BO1248" s="1">
        <v>8</v>
      </c>
      <c r="BP1248" s="1">
        <v>8</v>
      </c>
      <c r="BQ1248" s="1">
        <v>8</v>
      </c>
      <c r="BR1248" s="1">
        <v>8</v>
      </c>
      <c r="BS1248" s="1">
        <v>8</v>
      </c>
      <c r="BT1248" s="1">
        <v>0</v>
      </c>
      <c r="BU1248" s="1" t="str">
        <f>"8:00 AM"</f>
        <v>8:00 AM</v>
      </c>
      <c r="BV1248" s="1" t="str">
        <f>"5:00 PM"</f>
        <v>5:00 PM</v>
      </c>
      <c r="BW1248" s="1" t="s">
        <v>193</v>
      </c>
      <c r="BX1248" s="1">
        <v>0</v>
      </c>
      <c r="BY1248" s="1">
        <v>24</v>
      </c>
      <c r="BZ1248" s="1" t="s">
        <v>111</v>
      </c>
      <c r="CA1248" s="1">
        <v>7</v>
      </c>
      <c r="CB1248" s="4" t="s">
        <v>14004</v>
      </c>
      <c r="CC1248" s="1" t="s">
        <v>6540</v>
      </c>
      <c r="CD1248" s="1" t="s">
        <v>6541</v>
      </c>
      <c r="CE1248" s="1" t="s">
        <v>116</v>
      </c>
      <c r="CF1248" s="1" t="s">
        <v>117</v>
      </c>
      <c r="CG1248" s="1">
        <v>96950</v>
      </c>
      <c r="CH1248" s="3">
        <v>17.43</v>
      </c>
      <c r="CI1248" s="3">
        <v>19.45</v>
      </c>
      <c r="CJ1248" s="3">
        <v>26.15</v>
      </c>
      <c r="CK1248" s="3">
        <v>29.18</v>
      </c>
      <c r="CL1248" s="1" t="s">
        <v>137</v>
      </c>
      <c r="CM1248" s="1" t="s">
        <v>138</v>
      </c>
      <c r="CN1248" s="1" t="s">
        <v>139</v>
      </c>
      <c r="CP1248" s="1" t="s">
        <v>112</v>
      </c>
      <c r="CQ1248" s="1" t="s">
        <v>111</v>
      </c>
      <c r="CR1248" s="1" t="s">
        <v>112</v>
      </c>
      <c r="CS1248" s="1" t="s">
        <v>111</v>
      </c>
      <c r="CT1248" s="1" t="s">
        <v>138</v>
      </c>
      <c r="CU1248" s="1" t="s">
        <v>111</v>
      </c>
      <c r="CV1248" s="1" t="s">
        <v>138</v>
      </c>
      <c r="CW1248" s="1" t="s">
        <v>6547</v>
      </c>
      <c r="CX1248" s="1">
        <v>16702350467</v>
      </c>
      <c r="CY1248" s="1" t="s">
        <v>6544</v>
      </c>
      <c r="CZ1248" s="1" t="s">
        <v>138</v>
      </c>
      <c r="DA1248" s="1" t="s">
        <v>111</v>
      </c>
      <c r="DB1248" s="1" t="s">
        <v>112</v>
      </c>
    </row>
    <row r="1249" spans="1:111" ht="15.6" customHeight="1" x14ac:dyDescent="0.25">
      <c r="A1249" s="1" t="s">
        <v>14009</v>
      </c>
      <c r="B1249" s="1" t="s">
        <v>238</v>
      </c>
      <c r="C1249" s="2">
        <v>44398.948961805552</v>
      </c>
      <c r="D1249" s="2">
        <v>44460</v>
      </c>
      <c r="E1249" s="1" t="s">
        <v>110</v>
      </c>
      <c r="F1249" s="2">
        <v>44468.833333333336</v>
      </c>
      <c r="G1249" s="1" t="s">
        <v>112</v>
      </c>
      <c r="H1249" s="1" t="s">
        <v>112</v>
      </c>
      <c r="I1249" s="1" t="s">
        <v>112</v>
      </c>
      <c r="J1249" s="1" t="s">
        <v>1338</v>
      </c>
      <c r="K1249" s="1" t="s">
        <v>9378</v>
      </c>
      <c r="L1249" s="1" t="s">
        <v>1340</v>
      </c>
      <c r="M1249" s="1" t="s">
        <v>1346</v>
      </c>
      <c r="N1249" s="1" t="s">
        <v>116</v>
      </c>
      <c r="O1249" s="1" t="s">
        <v>117</v>
      </c>
      <c r="P1249" s="9">
        <v>96950</v>
      </c>
      <c r="Q1249" s="1" t="s">
        <v>118</v>
      </c>
      <c r="R1249" s="1" t="s">
        <v>242</v>
      </c>
      <c r="S1249" s="1">
        <v>16702344000</v>
      </c>
      <c r="U1249" s="1">
        <v>56132</v>
      </c>
      <c r="V1249" s="1" t="s">
        <v>119</v>
      </c>
      <c r="X1249" s="1" t="s">
        <v>1342</v>
      </c>
      <c r="Y1249" s="1" t="s">
        <v>1343</v>
      </c>
      <c r="Z1249" s="1" t="s">
        <v>1344</v>
      </c>
      <c r="AA1249" s="1" t="s">
        <v>245</v>
      </c>
      <c r="AB1249" s="1" t="s">
        <v>1345</v>
      </c>
      <c r="AC1249" s="1" t="s">
        <v>1346</v>
      </c>
      <c r="AD1249" s="1" t="s">
        <v>116</v>
      </c>
      <c r="AE1249" s="1" t="s">
        <v>117</v>
      </c>
      <c r="AF1249" s="9">
        <v>96950</v>
      </c>
      <c r="AG1249" s="1" t="s">
        <v>118</v>
      </c>
      <c r="AH1249" s="1" t="s">
        <v>242</v>
      </c>
      <c r="AI1249" s="1">
        <v>16702344000</v>
      </c>
      <c r="AK1249" s="1" t="s">
        <v>1945</v>
      </c>
      <c r="BC1249" s="1" t="str">
        <f>"35-2014.00"</f>
        <v>35-2014.00</v>
      </c>
      <c r="BD1249" s="1" t="s">
        <v>152</v>
      </c>
      <c r="BE1249" s="1" t="s">
        <v>13401</v>
      </c>
      <c r="BF1249" s="1" t="s">
        <v>13189</v>
      </c>
      <c r="BG1249" s="1">
        <v>1</v>
      </c>
      <c r="BH1249" s="1">
        <v>1</v>
      </c>
      <c r="BI1249" s="2">
        <v>44470</v>
      </c>
      <c r="BJ1249" s="2">
        <v>44834</v>
      </c>
      <c r="BK1249" s="2">
        <v>44470</v>
      </c>
      <c r="BL1249" s="2">
        <v>44834</v>
      </c>
      <c r="BM1249" s="1">
        <v>40</v>
      </c>
      <c r="BN1249" s="1">
        <v>0</v>
      </c>
      <c r="BO1249" s="1">
        <v>7</v>
      </c>
      <c r="BP1249" s="1">
        <v>7</v>
      </c>
      <c r="BQ1249" s="1">
        <v>7</v>
      </c>
      <c r="BR1249" s="1">
        <v>7</v>
      </c>
      <c r="BS1249" s="1">
        <v>7</v>
      </c>
      <c r="BT1249" s="1">
        <v>5</v>
      </c>
      <c r="BU1249" s="1" t="str">
        <f>"9:00 AM"</f>
        <v>9:00 AM</v>
      </c>
      <c r="BV1249" s="1" t="str">
        <f>"5:00 PM"</f>
        <v>5:00 PM</v>
      </c>
      <c r="BW1249" s="1" t="s">
        <v>135</v>
      </c>
      <c r="BX1249" s="1">
        <v>3</v>
      </c>
      <c r="BY1249" s="1">
        <v>12</v>
      </c>
      <c r="BZ1249" s="1" t="s">
        <v>112</v>
      </c>
      <c r="CB1249" s="4" t="s">
        <v>13402</v>
      </c>
      <c r="CC1249" s="1" t="s">
        <v>9378</v>
      </c>
      <c r="CD1249" s="1" t="s">
        <v>1345</v>
      </c>
      <c r="CE1249" s="1" t="s">
        <v>116</v>
      </c>
      <c r="CF1249" s="1" t="s">
        <v>117</v>
      </c>
      <c r="CG1249" s="1">
        <v>96950</v>
      </c>
      <c r="CH1249" s="3">
        <v>8.68</v>
      </c>
      <c r="CI1249" s="3">
        <v>8.68</v>
      </c>
      <c r="CJ1249" s="3">
        <v>13.02</v>
      </c>
      <c r="CK1249" s="3">
        <v>13.02</v>
      </c>
      <c r="CL1249" s="1" t="s">
        <v>137</v>
      </c>
      <c r="CM1249" s="1" t="s">
        <v>138</v>
      </c>
      <c r="CN1249" s="1" t="s">
        <v>139</v>
      </c>
      <c r="CP1249" s="1" t="s">
        <v>112</v>
      </c>
      <c r="CQ1249" s="1" t="s">
        <v>111</v>
      </c>
      <c r="CR1249" s="1" t="s">
        <v>112</v>
      </c>
      <c r="CS1249" s="1" t="s">
        <v>111</v>
      </c>
      <c r="CT1249" s="1" t="s">
        <v>111</v>
      </c>
      <c r="CU1249" s="1" t="s">
        <v>111</v>
      </c>
      <c r="CV1249" s="1" t="s">
        <v>138</v>
      </c>
      <c r="CW1249" s="1" t="s">
        <v>1950</v>
      </c>
      <c r="CX1249" s="1">
        <v>16702344000</v>
      </c>
      <c r="CY1249" s="1" t="s">
        <v>1945</v>
      </c>
      <c r="CZ1249" s="1" t="s">
        <v>138</v>
      </c>
      <c r="DA1249" s="1" t="s">
        <v>111</v>
      </c>
      <c r="DB1249" s="1" t="s">
        <v>112</v>
      </c>
    </row>
    <row r="1250" spans="1:111" ht="15.6" customHeight="1" x14ac:dyDescent="0.25">
      <c r="A1250" s="1" t="s">
        <v>14012</v>
      </c>
      <c r="B1250" s="1" t="s">
        <v>238</v>
      </c>
      <c r="C1250" s="2">
        <v>44403.108155555557</v>
      </c>
      <c r="D1250" s="2">
        <v>44452</v>
      </c>
      <c r="E1250" s="1" t="s">
        <v>110</v>
      </c>
      <c r="F1250" s="2">
        <v>44468.833333333336</v>
      </c>
      <c r="G1250" s="1" t="s">
        <v>111</v>
      </c>
      <c r="H1250" s="1" t="s">
        <v>112</v>
      </c>
      <c r="I1250" s="1" t="s">
        <v>112</v>
      </c>
      <c r="J1250" s="1" t="s">
        <v>12016</v>
      </c>
      <c r="K1250" s="1" t="s">
        <v>138</v>
      </c>
      <c r="L1250" s="1" t="s">
        <v>12017</v>
      </c>
      <c r="M1250" s="1" t="s">
        <v>12018</v>
      </c>
      <c r="N1250" s="1" t="s">
        <v>5024</v>
      </c>
      <c r="O1250" s="1" t="s">
        <v>117</v>
      </c>
      <c r="P1250" s="9">
        <v>96950</v>
      </c>
      <c r="Q1250" s="1" t="s">
        <v>118</v>
      </c>
      <c r="R1250" s="1" t="s">
        <v>138</v>
      </c>
      <c r="S1250" s="1">
        <v>16704832273</v>
      </c>
      <c r="U1250" s="1">
        <v>51731</v>
      </c>
      <c r="V1250" s="1" t="s">
        <v>119</v>
      </c>
      <c r="X1250" s="1" t="s">
        <v>12019</v>
      </c>
      <c r="Y1250" s="1" t="s">
        <v>12020</v>
      </c>
      <c r="Z1250" s="1" t="s">
        <v>1762</v>
      </c>
      <c r="AA1250" s="1" t="s">
        <v>12021</v>
      </c>
      <c r="AB1250" s="1" t="s">
        <v>12017</v>
      </c>
      <c r="AC1250" s="1" t="s">
        <v>12018</v>
      </c>
      <c r="AD1250" s="1" t="s">
        <v>5024</v>
      </c>
      <c r="AE1250" s="1" t="s">
        <v>117</v>
      </c>
      <c r="AF1250" s="9">
        <v>96950</v>
      </c>
      <c r="AG1250" s="1" t="s">
        <v>118</v>
      </c>
      <c r="AH1250" s="1" t="s">
        <v>138</v>
      </c>
      <c r="AI1250" s="1">
        <v>16704832273</v>
      </c>
      <c r="AK1250" s="1" t="s">
        <v>12022</v>
      </c>
      <c r="AL1250" s="1" t="s">
        <v>653</v>
      </c>
      <c r="AM1250" s="1" t="s">
        <v>6237</v>
      </c>
      <c r="AN1250" s="1" t="s">
        <v>6238</v>
      </c>
      <c r="AO1250" s="1" t="s">
        <v>6239</v>
      </c>
      <c r="AP1250" s="1" t="s">
        <v>6240</v>
      </c>
      <c r="AR1250" s="1" t="s">
        <v>690</v>
      </c>
      <c r="AS1250" s="1" t="s">
        <v>691</v>
      </c>
      <c r="AT1250" s="9">
        <v>96913</v>
      </c>
      <c r="AU1250" s="1" t="s">
        <v>118</v>
      </c>
      <c r="AV1250" s="1" t="s">
        <v>138</v>
      </c>
      <c r="AW1250" s="1">
        <v>16716461222</v>
      </c>
      <c r="AX1250" s="1">
        <v>111</v>
      </c>
      <c r="AY1250" s="1" t="s">
        <v>6241</v>
      </c>
      <c r="AZ1250" s="1" t="s">
        <v>6242</v>
      </c>
      <c r="BA1250" s="1" t="s">
        <v>691</v>
      </c>
      <c r="BB1250" s="1" t="s">
        <v>6243</v>
      </c>
      <c r="BC1250" s="1" t="str">
        <f>"49-2022.00"</f>
        <v>49-2022.00</v>
      </c>
      <c r="BD1250" s="1" t="s">
        <v>14013</v>
      </c>
      <c r="BE1250" s="1" t="s">
        <v>14014</v>
      </c>
      <c r="BF1250" s="1" t="s">
        <v>14015</v>
      </c>
      <c r="BG1250" s="1">
        <v>1</v>
      </c>
      <c r="BH1250" s="1">
        <v>1</v>
      </c>
      <c r="BI1250" s="2">
        <v>44470</v>
      </c>
      <c r="BJ1250" s="2">
        <v>45565</v>
      </c>
      <c r="BK1250" s="2">
        <v>44470</v>
      </c>
      <c r="BL1250" s="2">
        <v>45565</v>
      </c>
      <c r="BM1250" s="1">
        <v>40</v>
      </c>
      <c r="BN1250" s="1">
        <v>0</v>
      </c>
      <c r="BO1250" s="1">
        <v>8</v>
      </c>
      <c r="BP1250" s="1">
        <v>8</v>
      </c>
      <c r="BQ1250" s="1">
        <v>8</v>
      </c>
      <c r="BR1250" s="1">
        <v>8</v>
      </c>
      <c r="BS1250" s="1">
        <v>8</v>
      </c>
      <c r="BT1250" s="1">
        <v>0</v>
      </c>
      <c r="BU1250" s="1" t="str">
        <f>"8:00 AM"</f>
        <v>8:00 AM</v>
      </c>
      <c r="BV1250" s="1" t="str">
        <f>"5:00 PM"</f>
        <v>5:00 PM</v>
      </c>
      <c r="BW1250" s="1" t="s">
        <v>392</v>
      </c>
      <c r="BX1250" s="1">
        <v>0</v>
      </c>
      <c r="BY1250" s="1">
        <v>12</v>
      </c>
      <c r="BZ1250" s="1" t="s">
        <v>112</v>
      </c>
      <c r="CB1250" s="4" t="s">
        <v>14016</v>
      </c>
      <c r="CC1250" s="1" t="s">
        <v>12017</v>
      </c>
      <c r="CD1250" s="1" t="s">
        <v>12018</v>
      </c>
      <c r="CE1250" s="1" t="s">
        <v>5024</v>
      </c>
      <c r="CF1250" s="1" t="s">
        <v>117</v>
      </c>
      <c r="CG1250" s="1">
        <v>96950</v>
      </c>
      <c r="CH1250" s="3">
        <v>19.13</v>
      </c>
      <c r="CI1250" s="3">
        <v>19.13</v>
      </c>
      <c r="CJ1250" s="3">
        <v>28.7</v>
      </c>
      <c r="CK1250" s="3">
        <v>28.7</v>
      </c>
      <c r="CL1250" s="1" t="s">
        <v>137</v>
      </c>
      <c r="CM1250" s="1" t="s">
        <v>14017</v>
      </c>
      <c r="CN1250" s="1" t="s">
        <v>139</v>
      </c>
      <c r="CP1250" s="1" t="s">
        <v>111</v>
      </c>
      <c r="CQ1250" s="1" t="s">
        <v>111</v>
      </c>
      <c r="CR1250" s="1" t="s">
        <v>112</v>
      </c>
      <c r="CS1250" s="1" t="s">
        <v>111</v>
      </c>
      <c r="CT1250" s="1" t="s">
        <v>138</v>
      </c>
      <c r="CU1250" s="1" t="s">
        <v>111</v>
      </c>
      <c r="CV1250" s="1" t="s">
        <v>138</v>
      </c>
      <c r="CW1250" s="1" t="s">
        <v>14018</v>
      </c>
      <c r="CX1250" s="1" t="s">
        <v>14019</v>
      </c>
      <c r="CY1250" s="1" t="s">
        <v>14020</v>
      </c>
      <c r="CZ1250" s="1" t="s">
        <v>12029</v>
      </c>
      <c r="DA1250" s="1" t="s">
        <v>111</v>
      </c>
      <c r="DB1250" s="1" t="s">
        <v>112</v>
      </c>
      <c r="DC1250" s="1" t="s">
        <v>6237</v>
      </c>
      <c r="DD1250" s="1" t="s">
        <v>6238</v>
      </c>
      <c r="DE1250" s="1" t="s">
        <v>892</v>
      </c>
      <c r="DF1250" s="1" t="s">
        <v>6242</v>
      </c>
      <c r="DG1250" s="1" t="s">
        <v>6241</v>
      </c>
    </row>
    <row r="1251" spans="1:111" ht="15.6" customHeight="1" x14ac:dyDescent="0.25">
      <c r="A1251" s="1" t="s">
        <v>14055</v>
      </c>
      <c r="B1251" s="1" t="s">
        <v>238</v>
      </c>
      <c r="C1251" s="2">
        <v>44058.384282291663</v>
      </c>
      <c r="D1251" s="2">
        <v>44137</v>
      </c>
      <c r="E1251" s="1" t="s">
        <v>180</v>
      </c>
      <c r="G1251" s="1" t="s">
        <v>112</v>
      </c>
      <c r="H1251" s="1" t="s">
        <v>112</v>
      </c>
      <c r="I1251" s="1" t="s">
        <v>112</v>
      </c>
      <c r="J1251" s="1" t="s">
        <v>468</v>
      </c>
      <c r="K1251" s="1" t="s">
        <v>469</v>
      </c>
      <c r="L1251" s="1" t="s">
        <v>470</v>
      </c>
      <c r="M1251" s="1" t="s">
        <v>339</v>
      </c>
      <c r="N1251" s="1" t="s">
        <v>167</v>
      </c>
      <c r="O1251" s="1" t="s">
        <v>117</v>
      </c>
      <c r="P1251" s="9">
        <v>96950</v>
      </c>
      <c r="Q1251" s="1" t="s">
        <v>118</v>
      </c>
      <c r="S1251" s="1">
        <v>16702379950</v>
      </c>
      <c r="U1251" s="1">
        <v>721120</v>
      </c>
      <c r="V1251" s="1" t="s">
        <v>119</v>
      </c>
      <c r="X1251" s="1" t="s">
        <v>498</v>
      </c>
      <c r="Y1251" s="1" t="s">
        <v>499</v>
      </c>
      <c r="AA1251" s="1" t="s">
        <v>473</v>
      </c>
      <c r="AB1251" s="1" t="s">
        <v>470</v>
      </c>
      <c r="AC1251" s="1" t="s">
        <v>339</v>
      </c>
      <c r="AD1251" s="1" t="s">
        <v>167</v>
      </c>
      <c r="AE1251" s="1" t="s">
        <v>117</v>
      </c>
      <c r="AF1251" s="9">
        <v>96950</v>
      </c>
      <c r="AG1251" s="1" t="s">
        <v>118</v>
      </c>
      <c r="AI1251" s="1">
        <v>16702379950</v>
      </c>
      <c r="AK1251" s="1" t="s">
        <v>474</v>
      </c>
      <c r="BC1251" s="1" t="str">
        <f>"47-2141.00"</f>
        <v>47-2141.00</v>
      </c>
      <c r="BD1251" s="1" t="s">
        <v>14056</v>
      </c>
      <c r="BE1251" s="1" t="s">
        <v>14057</v>
      </c>
      <c r="BF1251" s="1" t="s">
        <v>826</v>
      </c>
      <c r="BG1251" s="1">
        <v>90</v>
      </c>
      <c r="BH1251" s="1">
        <v>90</v>
      </c>
      <c r="BI1251" s="2">
        <v>44105</v>
      </c>
      <c r="BJ1251" s="2">
        <v>44469</v>
      </c>
      <c r="BK1251" s="2">
        <v>44137</v>
      </c>
      <c r="BL1251" s="2">
        <v>44469</v>
      </c>
      <c r="BM1251" s="1">
        <v>35</v>
      </c>
      <c r="BN1251" s="1">
        <v>0</v>
      </c>
      <c r="BO1251" s="1">
        <v>7</v>
      </c>
      <c r="BP1251" s="1">
        <v>7</v>
      </c>
      <c r="BQ1251" s="1">
        <v>7</v>
      </c>
      <c r="BR1251" s="1">
        <v>7</v>
      </c>
      <c r="BS1251" s="1">
        <v>7</v>
      </c>
      <c r="BT1251" s="1">
        <v>0</v>
      </c>
      <c r="BU1251" s="1" t="str">
        <f>"6:00 AM"</f>
        <v>6:00 AM</v>
      </c>
      <c r="BV1251" s="1" t="str">
        <f>"2:00 PM"</f>
        <v>2:00 PM</v>
      </c>
      <c r="BW1251" s="1" t="s">
        <v>135</v>
      </c>
      <c r="BX1251" s="1">
        <v>0</v>
      </c>
      <c r="BY1251" s="1">
        <v>12</v>
      </c>
      <c r="BZ1251" s="1" t="s">
        <v>112</v>
      </c>
      <c r="CA1251" s="1">
        <v>0</v>
      </c>
      <c r="CB1251" s="1" t="s">
        <v>14058</v>
      </c>
      <c r="CC1251" s="1" t="s">
        <v>470</v>
      </c>
      <c r="CD1251" s="1" t="s">
        <v>339</v>
      </c>
      <c r="CE1251" s="1" t="s">
        <v>167</v>
      </c>
      <c r="CF1251" s="1" t="s">
        <v>117</v>
      </c>
      <c r="CG1251" s="1">
        <v>96950</v>
      </c>
      <c r="CH1251" s="3">
        <v>13.89</v>
      </c>
      <c r="CI1251" s="3">
        <v>16.670000000000002</v>
      </c>
      <c r="CJ1251" s="3">
        <v>20.84</v>
      </c>
      <c r="CK1251" s="3">
        <v>25.01</v>
      </c>
      <c r="CL1251" s="1" t="s">
        <v>137</v>
      </c>
      <c r="CN1251" s="1" t="s">
        <v>139</v>
      </c>
      <c r="CP1251" s="1" t="s">
        <v>112</v>
      </c>
      <c r="CQ1251" s="1" t="s">
        <v>111</v>
      </c>
      <c r="CR1251" s="1" t="s">
        <v>111</v>
      </c>
      <c r="CS1251" s="1" t="s">
        <v>111</v>
      </c>
      <c r="CT1251" s="1" t="s">
        <v>138</v>
      </c>
      <c r="CU1251" s="1" t="s">
        <v>111</v>
      </c>
      <c r="CV1251" s="1" t="s">
        <v>111</v>
      </c>
      <c r="CW1251" s="1" t="s">
        <v>479</v>
      </c>
      <c r="CX1251" s="1">
        <v>16702379900</v>
      </c>
      <c r="CY1251" s="1" t="s">
        <v>480</v>
      </c>
      <c r="CZ1251" s="1" t="s">
        <v>138</v>
      </c>
      <c r="DA1251" s="1" t="s">
        <v>111</v>
      </c>
      <c r="DB1251" s="1" t="s">
        <v>112</v>
      </c>
    </row>
    <row r="1252" spans="1:111" ht="15.6" customHeight="1" x14ac:dyDescent="0.25">
      <c r="A1252" s="1" t="s">
        <v>14059</v>
      </c>
      <c r="B1252" s="1" t="s">
        <v>238</v>
      </c>
      <c r="C1252" s="2">
        <v>44094.19340625</v>
      </c>
      <c r="D1252" s="2">
        <v>44152</v>
      </c>
      <c r="E1252" s="1" t="s">
        <v>110</v>
      </c>
      <c r="F1252" s="2">
        <v>44103.833333333336</v>
      </c>
      <c r="G1252" s="1" t="s">
        <v>111</v>
      </c>
      <c r="H1252" s="1" t="s">
        <v>112</v>
      </c>
      <c r="I1252" s="1" t="s">
        <v>112</v>
      </c>
      <c r="J1252" s="1" t="s">
        <v>14060</v>
      </c>
      <c r="K1252" s="1" t="s">
        <v>14060</v>
      </c>
      <c r="L1252" s="1" t="s">
        <v>14061</v>
      </c>
      <c r="N1252" s="1" t="s">
        <v>116</v>
      </c>
      <c r="O1252" s="1" t="s">
        <v>117</v>
      </c>
      <c r="P1252" s="9">
        <v>96950</v>
      </c>
      <c r="Q1252" s="1" t="s">
        <v>118</v>
      </c>
      <c r="S1252" s="1">
        <v>16707895553</v>
      </c>
      <c r="U1252" s="1">
        <v>561330</v>
      </c>
      <c r="V1252" s="1" t="s">
        <v>2479</v>
      </c>
      <c r="W1252" s="1" t="s">
        <v>111</v>
      </c>
      <c r="X1252" s="1" t="s">
        <v>539</v>
      </c>
      <c r="Y1252" s="1" t="s">
        <v>7229</v>
      </c>
      <c r="Z1252" s="1" t="s">
        <v>1236</v>
      </c>
      <c r="AA1252" s="1" t="s">
        <v>14062</v>
      </c>
      <c r="AB1252" s="1" t="s">
        <v>14061</v>
      </c>
      <c r="AD1252" s="1" t="s">
        <v>116</v>
      </c>
      <c r="AE1252" s="1" t="s">
        <v>117</v>
      </c>
      <c r="AF1252" s="9">
        <v>96950</v>
      </c>
      <c r="AG1252" s="1" t="s">
        <v>118</v>
      </c>
      <c r="AI1252" s="1">
        <v>16707895553</v>
      </c>
      <c r="AK1252" s="1" t="s">
        <v>3082</v>
      </c>
      <c r="BC1252" s="1" t="str">
        <f>"39-5012.00"</f>
        <v>39-5012.00</v>
      </c>
      <c r="BD1252" s="1" t="s">
        <v>1831</v>
      </c>
      <c r="BE1252" s="1" t="s">
        <v>14063</v>
      </c>
      <c r="BF1252" s="1" t="s">
        <v>14064</v>
      </c>
      <c r="BG1252" s="1">
        <v>1</v>
      </c>
      <c r="BH1252" s="1">
        <v>1</v>
      </c>
      <c r="BI1252" s="2">
        <v>44105</v>
      </c>
      <c r="BJ1252" s="2">
        <v>45199</v>
      </c>
      <c r="BK1252" s="2">
        <v>44152</v>
      </c>
      <c r="BL1252" s="2">
        <v>45199</v>
      </c>
      <c r="BM1252" s="1">
        <v>35</v>
      </c>
      <c r="BN1252" s="1">
        <v>7</v>
      </c>
      <c r="BO1252" s="1">
        <v>0</v>
      </c>
      <c r="BP1252" s="1">
        <v>7</v>
      </c>
      <c r="BQ1252" s="1">
        <v>7</v>
      </c>
      <c r="BR1252" s="1">
        <v>0</v>
      </c>
      <c r="BS1252" s="1">
        <v>7</v>
      </c>
      <c r="BT1252" s="1">
        <v>7</v>
      </c>
      <c r="BU1252" s="1" t="str">
        <f>"10:00 AM"</f>
        <v>10:00 AM</v>
      </c>
      <c r="BV1252" s="1" t="str">
        <f>"6:00 PM"</f>
        <v>6:00 PM</v>
      </c>
      <c r="BW1252" s="1" t="s">
        <v>135</v>
      </c>
      <c r="BX1252" s="1">
        <v>0</v>
      </c>
      <c r="BY1252" s="1">
        <v>12</v>
      </c>
      <c r="BZ1252" s="1" t="s">
        <v>112</v>
      </c>
      <c r="CA1252" s="1">
        <v>0</v>
      </c>
      <c r="CB1252" s="1" t="s">
        <v>331</v>
      </c>
      <c r="CC1252" s="1" t="s">
        <v>3085</v>
      </c>
      <c r="CD1252" s="1" t="s">
        <v>6483</v>
      </c>
      <c r="CE1252" s="1" t="s">
        <v>167</v>
      </c>
      <c r="CF1252" s="1" t="s">
        <v>117</v>
      </c>
      <c r="CG1252" s="1">
        <v>96950</v>
      </c>
      <c r="CH1252" s="3">
        <v>13.01</v>
      </c>
      <c r="CI1252" s="3">
        <v>13.01</v>
      </c>
      <c r="CJ1252" s="3">
        <v>19.510000000000002</v>
      </c>
      <c r="CK1252" s="3">
        <v>19.510000000000002</v>
      </c>
      <c r="CL1252" s="1" t="s">
        <v>137</v>
      </c>
      <c r="CN1252" s="1" t="s">
        <v>139</v>
      </c>
      <c r="CP1252" s="1" t="s">
        <v>112</v>
      </c>
      <c r="CQ1252" s="1" t="s">
        <v>111</v>
      </c>
      <c r="CR1252" s="1" t="s">
        <v>112</v>
      </c>
      <c r="CS1252" s="1" t="s">
        <v>111</v>
      </c>
      <c r="CT1252" s="1" t="s">
        <v>138</v>
      </c>
      <c r="CU1252" s="1" t="s">
        <v>111</v>
      </c>
      <c r="CV1252" s="1" t="s">
        <v>138</v>
      </c>
      <c r="CW1252" s="1" t="s">
        <v>7234</v>
      </c>
      <c r="CX1252" s="1">
        <v>16707895553</v>
      </c>
      <c r="CY1252" s="1" t="s">
        <v>3082</v>
      </c>
      <c r="CZ1252" s="1" t="s">
        <v>716</v>
      </c>
      <c r="DA1252" s="1" t="s">
        <v>111</v>
      </c>
      <c r="DB1252" s="1" t="s">
        <v>111</v>
      </c>
    </row>
    <row r="1253" spans="1:111" ht="15.6" customHeight="1" x14ac:dyDescent="0.25">
      <c r="A1253" s="1" t="s">
        <v>14069</v>
      </c>
      <c r="B1253" s="1" t="s">
        <v>238</v>
      </c>
      <c r="C1253" s="2">
        <v>44035.265031597221</v>
      </c>
      <c r="D1253" s="2">
        <v>44105</v>
      </c>
      <c r="E1253" s="1" t="s">
        <v>110</v>
      </c>
      <c r="F1253" s="2">
        <v>44103.833333333336</v>
      </c>
      <c r="G1253" s="1" t="s">
        <v>111</v>
      </c>
      <c r="H1253" s="1" t="s">
        <v>112</v>
      </c>
      <c r="I1253" s="1" t="s">
        <v>112</v>
      </c>
      <c r="J1253" s="1" t="s">
        <v>12436</v>
      </c>
      <c r="K1253" s="1" t="s">
        <v>12437</v>
      </c>
      <c r="L1253" s="1" t="s">
        <v>2070</v>
      </c>
      <c r="M1253" s="1" t="s">
        <v>12438</v>
      </c>
      <c r="N1253" s="1" t="s">
        <v>116</v>
      </c>
      <c r="O1253" s="1" t="s">
        <v>117</v>
      </c>
      <c r="P1253" s="9">
        <v>96950</v>
      </c>
      <c r="Q1253" s="1" t="s">
        <v>118</v>
      </c>
      <c r="R1253" s="1" t="s">
        <v>138</v>
      </c>
      <c r="S1253" s="1">
        <v>16702358901</v>
      </c>
      <c r="U1253" s="1">
        <v>811412</v>
      </c>
      <c r="V1253" s="1" t="s">
        <v>119</v>
      </c>
      <c r="X1253" s="1" t="s">
        <v>12439</v>
      </c>
      <c r="Y1253" s="1" t="s">
        <v>12440</v>
      </c>
      <c r="AA1253" s="1" t="s">
        <v>387</v>
      </c>
      <c r="AB1253" s="1" t="s">
        <v>2070</v>
      </c>
      <c r="AC1253" s="1" t="s">
        <v>12438</v>
      </c>
      <c r="AD1253" s="1" t="s">
        <v>116</v>
      </c>
      <c r="AE1253" s="1" t="s">
        <v>117</v>
      </c>
      <c r="AF1253" s="9">
        <v>96950</v>
      </c>
      <c r="AG1253" s="1" t="s">
        <v>118</v>
      </c>
      <c r="AH1253" s="1" t="s">
        <v>138</v>
      </c>
      <c r="AI1253" s="1">
        <v>16702358901</v>
      </c>
      <c r="AK1253" s="1" t="s">
        <v>12441</v>
      </c>
      <c r="BC1253" s="1" t="str">
        <f>"49-9021.01"</f>
        <v>49-9021.01</v>
      </c>
      <c r="BD1253" s="1" t="s">
        <v>3944</v>
      </c>
      <c r="BE1253" s="1" t="s">
        <v>14070</v>
      </c>
      <c r="BF1253" s="1" t="s">
        <v>3946</v>
      </c>
      <c r="BG1253" s="1">
        <v>1</v>
      </c>
      <c r="BH1253" s="1">
        <v>1</v>
      </c>
      <c r="BI1253" s="2">
        <v>44105</v>
      </c>
      <c r="BJ1253" s="2">
        <v>44469</v>
      </c>
      <c r="BK1253" s="2">
        <v>44105</v>
      </c>
      <c r="BL1253" s="2">
        <v>44469</v>
      </c>
      <c r="BM1253" s="1">
        <v>40</v>
      </c>
      <c r="BN1253" s="1">
        <v>0</v>
      </c>
      <c r="BO1253" s="1">
        <v>8</v>
      </c>
      <c r="BP1253" s="1">
        <v>8</v>
      </c>
      <c r="BQ1253" s="1">
        <v>8</v>
      </c>
      <c r="BR1253" s="1">
        <v>8</v>
      </c>
      <c r="BS1253" s="1">
        <v>8</v>
      </c>
      <c r="BT1253" s="1">
        <v>0</v>
      </c>
      <c r="BU1253" s="1" t="str">
        <f>"8:30 AM"</f>
        <v>8:30 AM</v>
      </c>
      <c r="BV1253" s="1" t="str">
        <f>"5:30 PM"</f>
        <v>5:30 PM</v>
      </c>
      <c r="BW1253" s="1" t="s">
        <v>135</v>
      </c>
      <c r="BX1253" s="1">
        <v>1</v>
      </c>
      <c r="BY1253" s="1">
        <v>24</v>
      </c>
      <c r="BZ1253" s="1" t="s">
        <v>112</v>
      </c>
      <c r="CA1253" s="1">
        <v>0</v>
      </c>
      <c r="CB1253" s="1" t="s">
        <v>14071</v>
      </c>
      <c r="CC1253" s="1" t="s">
        <v>14072</v>
      </c>
      <c r="CD1253" s="1" t="s">
        <v>1197</v>
      </c>
      <c r="CE1253" s="1" t="s">
        <v>116</v>
      </c>
      <c r="CF1253" s="1" t="s">
        <v>117</v>
      </c>
      <c r="CG1253" s="1">
        <v>96950</v>
      </c>
      <c r="CH1253" s="3">
        <v>8.08</v>
      </c>
      <c r="CI1253" s="3">
        <v>8.08</v>
      </c>
      <c r="CJ1253" s="3">
        <v>12.12</v>
      </c>
      <c r="CK1253" s="3">
        <v>12.12</v>
      </c>
      <c r="CL1253" s="1" t="s">
        <v>137</v>
      </c>
      <c r="CM1253" s="1" t="s">
        <v>138</v>
      </c>
      <c r="CN1253" s="1" t="s">
        <v>139</v>
      </c>
      <c r="CP1253" s="1" t="s">
        <v>112</v>
      </c>
      <c r="CQ1253" s="1" t="s">
        <v>111</v>
      </c>
      <c r="CR1253" s="1" t="s">
        <v>112</v>
      </c>
      <c r="CS1253" s="1" t="s">
        <v>111</v>
      </c>
      <c r="CT1253" s="1" t="s">
        <v>138</v>
      </c>
      <c r="CU1253" s="1" t="s">
        <v>111</v>
      </c>
      <c r="CV1253" s="1" t="s">
        <v>138</v>
      </c>
      <c r="CW1253" s="1" t="s">
        <v>138</v>
      </c>
      <c r="CX1253" s="1">
        <v>16702358901</v>
      </c>
      <c r="CY1253" s="1" t="s">
        <v>12444</v>
      </c>
      <c r="CZ1253" s="1" t="s">
        <v>138</v>
      </c>
      <c r="DA1253" s="1" t="s">
        <v>111</v>
      </c>
      <c r="DB1253" s="1" t="s">
        <v>112</v>
      </c>
    </row>
    <row r="1254" spans="1:111" ht="15.6" customHeight="1" x14ac:dyDescent="0.25">
      <c r="A1254" s="1" t="s">
        <v>14084</v>
      </c>
      <c r="B1254" s="1" t="s">
        <v>238</v>
      </c>
      <c r="C1254" s="2">
        <v>44053.149392245374</v>
      </c>
      <c r="D1254" s="2">
        <v>44154</v>
      </c>
      <c r="E1254" s="1" t="s">
        <v>110</v>
      </c>
      <c r="F1254" s="2">
        <v>44103.833333333336</v>
      </c>
      <c r="G1254" s="1" t="s">
        <v>111</v>
      </c>
      <c r="H1254" s="1" t="s">
        <v>112</v>
      </c>
      <c r="I1254" s="1" t="s">
        <v>112</v>
      </c>
      <c r="J1254" s="1" t="s">
        <v>6575</v>
      </c>
      <c r="K1254" s="1" t="s">
        <v>6575</v>
      </c>
      <c r="L1254" s="1" t="s">
        <v>7662</v>
      </c>
      <c r="M1254" s="1" t="s">
        <v>6577</v>
      </c>
      <c r="N1254" s="1" t="s">
        <v>6579</v>
      </c>
      <c r="O1254" s="1" t="s">
        <v>117</v>
      </c>
      <c r="P1254" s="9">
        <v>96950</v>
      </c>
      <c r="Q1254" s="1" t="s">
        <v>118</v>
      </c>
      <c r="R1254" s="1" t="s">
        <v>116</v>
      </c>
      <c r="S1254" s="1">
        <v>16703223858</v>
      </c>
      <c r="U1254" s="1">
        <v>488510</v>
      </c>
      <c r="V1254" s="1" t="s">
        <v>119</v>
      </c>
      <c r="X1254" s="1" t="s">
        <v>1645</v>
      </c>
      <c r="Y1254" s="1" t="s">
        <v>3158</v>
      </c>
      <c r="Z1254" s="1" t="s">
        <v>6578</v>
      </c>
      <c r="AA1254" s="1" t="s">
        <v>245</v>
      </c>
      <c r="AB1254" s="1" t="s">
        <v>14085</v>
      </c>
      <c r="AC1254" s="1" t="s">
        <v>14086</v>
      </c>
      <c r="AD1254" s="1" t="s">
        <v>6579</v>
      </c>
      <c r="AE1254" s="1" t="s">
        <v>117</v>
      </c>
      <c r="AF1254" s="9">
        <v>96950</v>
      </c>
      <c r="AG1254" s="1" t="s">
        <v>118</v>
      </c>
      <c r="AH1254" s="1" t="s">
        <v>116</v>
      </c>
      <c r="AI1254" s="1">
        <v>16703223858</v>
      </c>
      <c r="AK1254" s="1" t="s">
        <v>6580</v>
      </c>
      <c r="BC1254" s="1" t="str">
        <f>"49-9071.00"</f>
        <v>49-9071.00</v>
      </c>
      <c r="BD1254" s="1" t="s">
        <v>214</v>
      </c>
      <c r="BE1254" s="1" t="s">
        <v>14087</v>
      </c>
      <c r="BF1254" s="1" t="s">
        <v>14088</v>
      </c>
      <c r="BG1254" s="1">
        <v>1</v>
      </c>
      <c r="BH1254" s="1">
        <v>1</v>
      </c>
      <c r="BI1254" s="2">
        <v>44105</v>
      </c>
      <c r="BJ1254" s="2">
        <v>45199</v>
      </c>
      <c r="BK1254" s="2">
        <v>44154</v>
      </c>
      <c r="BL1254" s="2">
        <v>45199</v>
      </c>
      <c r="BM1254" s="1">
        <v>40</v>
      </c>
      <c r="BN1254" s="1">
        <v>0</v>
      </c>
      <c r="BO1254" s="1">
        <v>8</v>
      </c>
      <c r="BP1254" s="1">
        <v>4</v>
      </c>
      <c r="BQ1254" s="1">
        <v>8</v>
      </c>
      <c r="BR1254" s="1">
        <v>8</v>
      </c>
      <c r="BS1254" s="1">
        <v>8</v>
      </c>
      <c r="BT1254" s="1">
        <v>4</v>
      </c>
      <c r="BU1254" s="1" t="str">
        <f>"8:00 AM"</f>
        <v>8:00 AM</v>
      </c>
      <c r="BV1254" s="1" t="str">
        <f>"5:00 PM"</f>
        <v>5:00 PM</v>
      </c>
      <c r="BW1254" s="1" t="s">
        <v>135</v>
      </c>
      <c r="BX1254" s="1">
        <v>0</v>
      </c>
      <c r="BY1254" s="1">
        <v>24</v>
      </c>
      <c r="BZ1254" s="1" t="s">
        <v>112</v>
      </c>
      <c r="CA1254" s="1">
        <v>0</v>
      </c>
      <c r="CB1254" s="1" t="s">
        <v>14089</v>
      </c>
      <c r="CC1254" s="1" t="s">
        <v>14085</v>
      </c>
      <c r="CD1254" s="1" t="s">
        <v>14090</v>
      </c>
      <c r="CE1254" s="1" t="s">
        <v>11617</v>
      </c>
      <c r="CF1254" s="1" t="s">
        <v>117</v>
      </c>
      <c r="CG1254" s="1">
        <v>96950</v>
      </c>
      <c r="CH1254" s="3">
        <v>8.33</v>
      </c>
      <c r="CI1254" s="3">
        <v>12</v>
      </c>
      <c r="CJ1254" s="3">
        <v>12.5</v>
      </c>
      <c r="CK1254" s="3">
        <v>18</v>
      </c>
      <c r="CL1254" s="1" t="s">
        <v>137</v>
      </c>
      <c r="CN1254" s="1" t="s">
        <v>139</v>
      </c>
      <c r="CP1254" s="1" t="s">
        <v>112</v>
      </c>
      <c r="CQ1254" s="1" t="s">
        <v>111</v>
      </c>
      <c r="CR1254" s="1" t="s">
        <v>112</v>
      </c>
      <c r="CS1254" s="1" t="s">
        <v>111</v>
      </c>
      <c r="CT1254" s="1" t="s">
        <v>111</v>
      </c>
      <c r="CU1254" s="1" t="s">
        <v>111</v>
      </c>
      <c r="CV1254" s="1" t="s">
        <v>138</v>
      </c>
      <c r="CW1254" s="1" t="s">
        <v>14091</v>
      </c>
      <c r="CX1254" s="1">
        <v>16703223858</v>
      </c>
      <c r="CY1254" s="1" t="s">
        <v>6580</v>
      </c>
      <c r="CZ1254" s="1" t="s">
        <v>168</v>
      </c>
      <c r="DA1254" s="1" t="s">
        <v>111</v>
      </c>
      <c r="DB1254" s="1" t="s">
        <v>112</v>
      </c>
    </row>
    <row r="1255" spans="1:111" ht="15.6" customHeight="1" x14ac:dyDescent="0.25">
      <c r="A1255" s="1" t="s">
        <v>14102</v>
      </c>
      <c r="B1255" s="1" t="s">
        <v>238</v>
      </c>
      <c r="C1255" s="2">
        <v>44138.859588310188</v>
      </c>
      <c r="D1255" s="2">
        <v>44182</v>
      </c>
      <c r="E1255" s="1" t="s">
        <v>180</v>
      </c>
      <c r="G1255" s="1" t="s">
        <v>112</v>
      </c>
      <c r="H1255" s="1" t="s">
        <v>112</v>
      </c>
      <c r="I1255" s="1" t="s">
        <v>112</v>
      </c>
      <c r="J1255" s="1" t="s">
        <v>1095</v>
      </c>
      <c r="K1255" s="1" t="s">
        <v>1260</v>
      </c>
      <c r="L1255" s="1" t="s">
        <v>410</v>
      </c>
      <c r="N1255" s="1" t="s">
        <v>167</v>
      </c>
      <c r="O1255" s="1" t="s">
        <v>117</v>
      </c>
      <c r="P1255" s="9">
        <v>96950</v>
      </c>
      <c r="Q1255" s="1" t="s">
        <v>118</v>
      </c>
      <c r="S1255" s="1">
        <v>16702336927</v>
      </c>
      <c r="U1255" s="1">
        <v>236220</v>
      </c>
      <c r="V1255" s="1" t="s">
        <v>119</v>
      </c>
      <c r="X1255" s="1" t="s">
        <v>1097</v>
      </c>
      <c r="Y1255" s="1" t="s">
        <v>1098</v>
      </c>
      <c r="Z1255" s="1" t="s">
        <v>1099</v>
      </c>
      <c r="AA1255" s="1" t="s">
        <v>245</v>
      </c>
      <c r="AB1255" s="1" t="s">
        <v>1100</v>
      </c>
      <c r="AD1255" s="1" t="s">
        <v>116</v>
      </c>
      <c r="AE1255" s="1" t="s">
        <v>117</v>
      </c>
      <c r="AF1255" s="9">
        <v>96950</v>
      </c>
      <c r="AG1255" s="1" t="s">
        <v>118</v>
      </c>
      <c r="AI1255" s="1">
        <v>16702336927</v>
      </c>
      <c r="AK1255" s="1" t="s">
        <v>1101</v>
      </c>
      <c r="BC1255" s="1" t="str">
        <f>"53-7021.00"</f>
        <v>53-7021.00</v>
      </c>
      <c r="BD1255" s="1" t="s">
        <v>475</v>
      </c>
      <c r="BE1255" s="1" t="s">
        <v>13645</v>
      </c>
      <c r="BF1255" s="1" t="s">
        <v>7503</v>
      </c>
      <c r="BG1255" s="1">
        <v>5</v>
      </c>
      <c r="BH1255" s="1">
        <v>5</v>
      </c>
      <c r="BI1255" s="2">
        <v>44256</v>
      </c>
      <c r="BJ1255" s="2">
        <v>44620</v>
      </c>
      <c r="BK1255" s="2">
        <v>44256</v>
      </c>
      <c r="BL1255" s="2">
        <v>44620</v>
      </c>
      <c r="BM1255" s="1">
        <v>40</v>
      </c>
      <c r="BN1255" s="1">
        <v>0</v>
      </c>
      <c r="BO1255" s="1">
        <v>8</v>
      </c>
      <c r="BP1255" s="1">
        <v>8</v>
      </c>
      <c r="BQ1255" s="1">
        <v>8</v>
      </c>
      <c r="BR1255" s="1">
        <v>8</v>
      </c>
      <c r="BS1255" s="1">
        <v>8</v>
      </c>
      <c r="BT1255" s="1">
        <v>0</v>
      </c>
      <c r="BU1255" s="1" t="str">
        <f>"7:30 AM"</f>
        <v>7:30 AM</v>
      </c>
      <c r="BV1255" s="1" t="str">
        <f>"4:30 PM"</f>
        <v>4:30 PM</v>
      </c>
      <c r="BW1255" s="1" t="s">
        <v>135</v>
      </c>
      <c r="BX1255" s="1">
        <v>0</v>
      </c>
      <c r="BY1255" s="1">
        <v>24</v>
      </c>
      <c r="BZ1255" s="1" t="s">
        <v>112</v>
      </c>
      <c r="CA1255" s="1">
        <v>0</v>
      </c>
      <c r="CB1255" s="4" t="s">
        <v>13646</v>
      </c>
      <c r="CC1255" s="1" t="s">
        <v>410</v>
      </c>
      <c r="CE1255" s="1" t="s">
        <v>167</v>
      </c>
      <c r="CF1255" s="1" t="s">
        <v>117</v>
      </c>
      <c r="CG1255" s="1">
        <v>96950</v>
      </c>
      <c r="CH1255" s="3">
        <v>8.3000000000000007</v>
      </c>
      <c r="CI1255" s="3">
        <v>8.3000000000000007</v>
      </c>
      <c r="CJ1255" s="3">
        <v>12.45</v>
      </c>
      <c r="CK1255" s="3">
        <v>12.45</v>
      </c>
      <c r="CL1255" s="1" t="s">
        <v>137</v>
      </c>
      <c r="CN1255" s="1" t="s">
        <v>139</v>
      </c>
      <c r="CP1255" s="1" t="s">
        <v>112</v>
      </c>
      <c r="CQ1255" s="1" t="s">
        <v>111</v>
      </c>
      <c r="CR1255" s="1" t="s">
        <v>111</v>
      </c>
      <c r="CS1255" s="1" t="s">
        <v>111</v>
      </c>
      <c r="CT1255" s="1" t="s">
        <v>138</v>
      </c>
      <c r="CU1255" s="1" t="s">
        <v>111</v>
      </c>
      <c r="CV1255" s="1" t="s">
        <v>138</v>
      </c>
      <c r="CW1255" s="1" t="s">
        <v>411</v>
      </c>
      <c r="CX1255" s="1">
        <v>16702336927</v>
      </c>
      <c r="CY1255" s="1" t="s">
        <v>1101</v>
      </c>
      <c r="CZ1255" s="1" t="s">
        <v>138</v>
      </c>
      <c r="DA1255" s="1" t="s">
        <v>111</v>
      </c>
      <c r="DB1255" s="1" t="s">
        <v>112</v>
      </c>
    </row>
    <row r="1256" spans="1:111" ht="15.6" customHeight="1" x14ac:dyDescent="0.25">
      <c r="A1256" s="1" t="s">
        <v>14103</v>
      </c>
      <c r="B1256" s="1" t="s">
        <v>238</v>
      </c>
      <c r="C1256" s="2">
        <v>44061.954015740739</v>
      </c>
      <c r="D1256" s="2">
        <v>44168</v>
      </c>
      <c r="E1256" s="1" t="s">
        <v>110</v>
      </c>
      <c r="F1256" s="2">
        <v>44103.833333333336</v>
      </c>
      <c r="G1256" s="1" t="s">
        <v>112</v>
      </c>
      <c r="H1256" s="1" t="s">
        <v>112</v>
      </c>
      <c r="I1256" s="1" t="s">
        <v>112</v>
      </c>
      <c r="J1256" s="1" t="s">
        <v>351</v>
      </c>
      <c r="K1256" s="1" t="s">
        <v>138</v>
      </c>
      <c r="L1256" s="1" t="s">
        <v>352</v>
      </c>
      <c r="M1256" s="1" t="s">
        <v>353</v>
      </c>
      <c r="N1256" s="1" t="s">
        <v>116</v>
      </c>
      <c r="O1256" s="1" t="s">
        <v>117</v>
      </c>
      <c r="P1256" s="9">
        <v>96950</v>
      </c>
      <c r="Q1256" s="1" t="s">
        <v>118</v>
      </c>
      <c r="R1256" s="1" t="s">
        <v>138</v>
      </c>
      <c r="S1256" s="1">
        <v>16702873622</v>
      </c>
      <c r="U1256" s="1">
        <v>5616</v>
      </c>
      <c r="V1256" s="1" t="s">
        <v>119</v>
      </c>
      <c r="X1256" s="1" t="s">
        <v>354</v>
      </c>
      <c r="Y1256" s="1" t="s">
        <v>355</v>
      </c>
      <c r="Z1256" s="1" t="s">
        <v>356</v>
      </c>
      <c r="AA1256" s="1" t="s">
        <v>357</v>
      </c>
      <c r="AB1256" s="1" t="s">
        <v>352</v>
      </c>
      <c r="AC1256" s="1" t="s">
        <v>353</v>
      </c>
      <c r="AD1256" s="1" t="s">
        <v>116</v>
      </c>
      <c r="AE1256" s="1" t="s">
        <v>117</v>
      </c>
      <c r="AF1256" s="9">
        <v>96950</v>
      </c>
      <c r="AG1256" s="1" t="s">
        <v>118</v>
      </c>
      <c r="AH1256" s="1" t="s">
        <v>138</v>
      </c>
      <c r="AI1256" s="1">
        <v>16702873622</v>
      </c>
      <c r="AK1256" s="1" t="s">
        <v>358</v>
      </c>
      <c r="BC1256" s="1" t="str">
        <f>"33-9032.00"</f>
        <v>33-9032.00</v>
      </c>
      <c r="BD1256" s="1" t="s">
        <v>1360</v>
      </c>
      <c r="BE1256" s="1" t="s">
        <v>14104</v>
      </c>
      <c r="BF1256" s="1" t="s">
        <v>5361</v>
      </c>
      <c r="BG1256" s="1">
        <v>3</v>
      </c>
      <c r="BH1256" s="1">
        <v>3</v>
      </c>
      <c r="BI1256" s="2">
        <v>44105</v>
      </c>
      <c r="BJ1256" s="2">
        <v>44469</v>
      </c>
      <c r="BK1256" s="2">
        <v>44168</v>
      </c>
      <c r="BL1256" s="2">
        <v>44469</v>
      </c>
      <c r="BM1256" s="1">
        <v>40</v>
      </c>
      <c r="BN1256" s="1">
        <v>0</v>
      </c>
      <c r="BO1256" s="1">
        <v>8</v>
      </c>
      <c r="BP1256" s="1">
        <v>8</v>
      </c>
      <c r="BQ1256" s="1">
        <v>8</v>
      </c>
      <c r="BR1256" s="1">
        <v>8</v>
      </c>
      <c r="BS1256" s="1">
        <v>8</v>
      </c>
      <c r="BT1256" s="1">
        <v>0</v>
      </c>
      <c r="BU1256" s="1" t="str">
        <f>"8:00 AM"</f>
        <v>8:00 AM</v>
      </c>
      <c r="BV1256" s="1" t="str">
        <f>"5:00 PM"</f>
        <v>5:00 PM</v>
      </c>
      <c r="BW1256" s="1" t="s">
        <v>135</v>
      </c>
      <c r="BX1256" s="1">
        <v>0</v>
      </c>
      <c r="BY1256" s="1">
        <v>12</v>
      </c>
      <c r="BZ1256" s="1" t="s">
        <v>112</v>
      </c>
      <c r="CA1256" s="1">
        <v>0</v>
      </c>
      <c r="CB1256" s="1" t="s">
        <v>14105</v>
      </c>
      <c r="CC1256" s="1" t="s">
        <v>14106</v>
      </c>
      <c r="CD1256" s="1" t="s">
        <v>1130</v>
      </c>
      <c r="CE1256" s="1" t="s">
        <v>116</v>
      </c>
      <c r="CF1256" s="1" t="s">
        <v>117</v>
      </c>
      <c r="CG1256" s="1">
        <v>96950</v>
      </c>
      <c r="CH1256" s="3">
        <v>9.8000000000000007</v>
      </c>
      <c r="CI1256" s="3">
        <v>9.8000000000000007</v>
      </c>
      <c r="CJ1256" s="3">
        <v>14.7</v>
      </c>
      <c r="CK1256" s="3">
        <v>14.7</v>
      </c>
      <c r="CL1256" s="1" t="s">
        <v>137</v>
      </c>
      <c r="CM1256" s="1" t="s">
        <v>138</v>
      </c>
      <c r="CN1256" s="1" t="s">
        <v>139</v>
      </c>
      <c r="CP1256" s="1" t="s">
        <v>111</v>
      </c>
      <c r="CQ1256" s="1" t="s">
        <v>111</v>
      </c>
      <c r="CR1256" s="1" t="s">
        <v>111</v>
      </c>
      <c r="CS1256" s="1" t="s">
        <v>111</v>
      </c>
      <c r="CT1256" s="1" t="s">
        <v>138</v>
      </c>
      <c r="CU1256" s="1" t="s">
        <v>111</v>
      </c>
      <c r="CV1256" s="1" t="s">
        <v>138</v>
      </c>
      <c r="CW1256" s="1" t="s">
        <v>138</v>
      </c>
      <c r="CX1256" s="1">
        <v>16702873622</v>
      </c>
      <c r="CY1256" s="1" t="s">
        <v>358</v>
      </c>
      <c r="CZ1256" s="1" t="s">
        <v>138</v>
      </c>
      <c r="DA1256" s="1" t="s">
        <v>111</v>
      </c>
      <c r="DB1256" s="1" t="s">
        <v>112</v>
      </c>
    </row>
    <row r="1257" spans="1:111" ht="15.6" customHeight="1" x14ac:dyDescent="0.25">
      <c r="A1257" s="1" t="s">
        <v>14107</v>
      </c>
      <c r="B1257" s="1" t="s">
        <v>238</v>
      </c>
      <c r="C1257" s="2">
        <v>44040.319637499997</v>
      </c>
      <c r="D1257" s="2">
        <v>44110</v>
      </c>
      <c r="E1257" s="1" t="s">
        <v>180</v>
      </c>
      <c r="G1257" s="1" t="s">
        <v>111</v>
      </c>
      <c r="H1257" s="1" t="s">
        <v>112</v>
      </c>
      <c r="I1257" s="1" t="s">
        <v>112</v>
      </c>
      <c r="J1257" s="1" t="s">
        <v>505</v>
      </c>
      <c r="K1257" s="1" t="s">
        <v>230</v>
      </c>
      <c r="L1257" s="1" t="s">
        <v>14108</v>
      </c>
      <c r="M1257" s="1" t="s">
        <v>507</v>
      </c>
      <c r="N1257" s="1" t="s">
        <v>167</v>
      </c>
      <c r="O1257" s="1" t="s">
        <v>117</v>
      </c>
      <c r="P1257" s="9">
        <v>96950</v>
      </c>
      <c r="Q1257" s="1" t="s">
        <v>118</v>
      </c>
      <c r="S1257" s="1">
        <v>16702356622</v>
      </c>
      <c r="U1257" s="1">
        <v>236115</v>
      </c>
      <c r="V1257" s="1" t="s">
        <v>119</v>
      </c>
      <c r="X1257" s="1" t="s">
        <v>508</v>
      </c>
      <c r="Y1257" s="1" t="s">
        <v>509</v>
      </c>
      <c r="Z1257" s="1" t="s">
        <v>510</v>
      </c>
      <c r="AA1257" s="1" t="s">
        <v>511</v>
      </c>
      <c r="AB1257" s="1" t="s">
        <v>512</v>
      </c>
      <c r="AC1257" s="1" t="s">
        <v>507</v>
      </c>
      <c r="AD1257" s="1" t="s">
        <v>167</v>
      </c>
      <c r="AE1257" s="1" t="s">
        <v>117</v>
      </c>
      <c r="AF1257" s="9">
        <v>96950</v>
      </c>
      <c r="AG1257" s="1" t="s">
        <v>118</v>
      </c>
      <c r="AI1257" s="1">
        <v>16707830215</v>
      </c>
      <c r="AK1257" s="1" t="s">
        <v>513</v>
      </c>
      <c r="BC1257" s="1" t="str">
        <f>"49-3042.00"</f>
        <v>49-3042.00</v>
      </c>
      <c r="BD1257" s="1" t="s">
        <v>1089</v>
      </c>
      <c r="BE1257" s="1" t="s">
        <v>14109</v>
      </c>
      <c r="BF1257" s="1" t="s">
        <v>1089</v>
      </c>
      <c r="BG1257" s="1">
        <v>2</v>
      </c>
      <c r="BH1257" s="1">
        <v>2</v>
      </c>
      <c r="BI1257" s="2">
        <v>44105</v>
      </c>
      <c r="BJ1257" s="2">
        <v>44469</v>
      </c>
      <c r="BK1257" s="2">
        <v>44110</v>
      </c>
      <c r="BL1257" s="2">
        <v>44469</v>
      </c>
      <c r="BM1257" s="1">
        <v>40</v>
      </c>
      <c r="BN1257" s="1">
        <v>0</v>
      </c>
      <c r="BO1257" s="1">
        <v>8</v>
      </c>
      <c r="BP1257" s="1">
        <v>8</v>
      </c>
      <c r="BQ1257" s="1">
        <v>8</v>
      </c>
      <c r="BR1257" s="1">
        <v>8</v>
      </c>
      <c r="BS1257" s="1">
        <v>8</v>
      </c>
      <c r="BT1257" s="1">
        <v>0</v>
      </c>
      <c r="BU1257" s="1" t="str">
        <f>"7:30 AM"</f>
        <v>7:30 AM</v>
      </c>
      <c r="BV1257" s="1" t="str">
        <f>"4:30 PM"</f>
        <v>4:30 PM</v>
      </c>
      <c r="BW1257" s="1" t="s">
        <v>135</v>
      </c>
      <c r="BX1257" s="1">
        <v>0</v>
      </c>
      <c r="BY1257" s="1">
        <v>6</v>
      </c>
      <c r="BZ1257" s="1" t="s">
        <v>112</v>
      </c>
      <c r="CA1257" s="1">
        <v>0</v>
      </c>
      <c r="CB1257" s="1" t="s">
        <v>14110</v>
      </c>
      <c r="CC1257" s="1" t="s">
        <v>1290</v>
      </c>
      <c r="CD1257" s="1" t="s">
        <v>507</v>
      </c>
      <c r="CE1257" s="1" t="s">
        <v>167</v>
      </c>
      <c r="CF1257" s="1" t="s">
        <v>117</v>
      </c>
      <c r="CG1257" s="1">
        <v>96950</v>
      </c>
      <c r="CH1257" s="3">
        <v>18.77</v>
      </c>
      <c r="CI1257" s="3">
        <v>18.77</v>
      </c>
      <c r="CJ1257" s="3">
        <v>28.16</v>
      </c>
      <c r="CK1257" s="3">
        <v>28.16</v>
      </c>
      <c r="CL1257" s="1" t="s">
        <v>137</v>
      </c>
      <c r="CM1257" s="1" t="s">
        <v>230</v>
      </c>
      <c r="CN1257" s="1" t="s">
        <v>139</v>
      </c>
      <c r="CP1257" s="1" t="s">
        <v>112</v>
      </c>
      <c r="CQ1257" s="1" t="s">
        <v>111</v>
      </c>
      <c r="CR1257" s="1" t="s">
        <v>111</v>
      </c>
      <c r="CS1257" s="1" t="s">
        <v>111</v>
      </c>
      <c r="CT1257" s="1" t="s">
        <v>138</v>
      </c>
      <c r="CU1257" s="1" t="s">
        <v>111</v>
      </c>
      <c r="CV1257" s="1" t="s">
        <v>138</v>
      </c>
      <c r="CW1257" s="1" t="s">
        <v>14111</v>
      </c>
      <c r="CX1257" s="1">
        <v>16702356622</v>
      </c>
      <c r="CY1257" s="1" t="s">
        <v>513</v>
      </c>
      <c r="CZ1257" s="1" t="s">
        <v>230</v>
      </c>
      <c r="DA1257" s="1" t="s">
        <v>111</v>
      </c>
      <c r="DB1257" s="1" t="s">
        <v>112</v>
      </c>
    </row>
    <row r="1258" spans="1:111" ht="15.6" customHeight="1" x14ac:dyDescent="0.25">
      <c r="A1258" s="1" t="s">
        <v>14116</v>
      </c>
      <c r="B1258" s="1" t="s">
        <v>238</v>
      </c>
      <c r="C1258" s="2">
        <v>44097.12190208333</v>
      </c>
      <c r="D1258" s="2">
        <v>44172</v>
      </c>
      <c r="E1258" s="1" t="s">
        <v>180</v>
      </c>
      <c r="F1258" s="2">
        <v>44178.791666666664</v>
      </c>
      <c r="G1258" s="1" t="s">
        <v>111</v>
      </c>
      <c r="H1258" s="1" t="s">
        <v>112</v>
      </c>
      <c r="I1258" s="1" t="s">
        <v>112</v>
      </c>
      <c r="J1258" s="1" t="s">
        <v>221</v>
      </c>
      <c r="K1258" s="1" t="s">
        <v>222</v>
      </c>
      <c r="L1258" s="1" t="s">
        <v>223</v>
      </c>
      <c r="M1258" s="1" t="s">
        <v>224</v>
      </c>
      <c r="N1258" s="1" t="s">
        <v>167</v>
      </c>
      <c r="O1258" s="1" t="s">
        <v>117</v>
      </c>
      <c r="P1258" s="9">
        <v>96950</v>
      </c>
      <c r="Q1258" s="1" t="s">
        <v>118</v>
      </c>
      <c r="S1258" s="1">
        <v>16702341111</v>
      </c>
      <c r="U1258" s="1">
        <v>722511</v>
      </c>
      <c r="V1258" s="1" t="s">
        <v>119</v>
      </c>
      <c r="X1258" s="1" t="s">
        <v>225</v>
      </c>
      <c r="Y1258" s="1" t="s">
        <v>226</v>
      </c>
      <c r="Z1258" s="1" t="s">
        <v>138</v>
      </c>
      <c r="AA1258" s="1" t="s">
        <v>171</v>
      </c>
      <c r="AB1258" s="1" t="s">
        <v>223</v>
      </c>
      <c r="AC1258" s="1" t="s">
        <v>224</v>
      </c>
      <c r="AD1258" s="1" t="s">
        <v>167</v>
      </c>
      <c r="AE1258" s="1" t="s">
        <v>117</v>
      </c>
      <c r="AF1258" s="9">
        <v>96950</v>
      </c>
      <c r="AG1258" s="1" t="s">
        <v>118</v>
      </c>
      <c r="AI1258" s="1">
        <v>16702341111</v>
      </c>
      <c r="AK1258" s="1" t="s">
        <v>227</v>
      </c>
      <c r="BC1258" s="1" t="str">
        <f>"35-3031.00"</f>
        <v>35-3031.00</v>
      </c>
      <c r="BD1258" s="1" t="s">
        <v>174</v>
      </c>
      <c r="BE1258" s="1" t="s">
        <v>14117</v>
      </c>
      <c r="BF1258" s="1" t="s">
        <v>4805</v>
      </c>
      <c r="BG1258" s="1">
        <v>1</v>
      </c>
      <c r="BH1258" s="1">
        <v>1</v>
      </c>
      <c r="BI1258" s="2">
        <v>44211</v>
      </c>
      <c r="BJ1258" s="2">
        <v>44575</v>
      </c>
      <c r="BK1258" s="2">
        <v>44211</v>
      </c>
      <c r="BL1258" s="2">
        <v>44575</v>
      </c>
      <c r="BM1258" s="1">
        <v>35</v>
      </c>
      <c r="BN1258" s="1">
        <v>6</v>
      </c>
      <c r="BO1258" s="1">
        <v>6</v>
      </c>
      <c r="BP1258" s="1">
        <v>6</v>
      </c>
      <c r="BQ1258" s="1">
        <v>0</v>
      </c>
      <c r="BR1258" s="1">
        <v>6</v>
      </c>
      <c r="BS1258" s="1">
        <v>6</v>
      </c>
      <c r="BT1258" s="1">
        <v>5</v>
      </c>
      <c r="BU1258" s="1" t="str">
        <f>"11:00 AM"</f>
        <v>11:00 AM</v>
      </c>
      <c r="BV1258" s="1" t="str">
        <f>"10:00 PM"</f>
        <v>10:00 PM</v>
      </c>
      <c r="BW1258" s="1" t="s">
        <v>135</v>
      </c>
      <c r="BX1258" s="1">
        <v>0</v>
      </c>
      <c r="BY1258" s="1">
        <v>3</v>
      </c>
      <c r="BZ1258" s="1" t="s">
        <v>112</v>
      </c>
      <c r="CA1258" s="1">
        <v>2</v>
      </c>
      <c r="CB1258" s="1" t="s">
        <v>14118</v>
      </c>
      <c r="CC1258" s="1" t="s">
        <v>14119</v>
      </c>
      <c r="CD1258" s="1" t="s">
        <v>14120</v>
      </c>
      <c r="CE1258" s="1" t="s">
        <v>167</v>
      </c>
      <c r="CF1258" s="1" t="s">
        <v>117</v>
      </c>
      <c r="CG1258" s="1">
        <v>96950</v>
      </c>
      <c r="CH1258" s="3">
        <v>9.23</v>
      </c>
      <c r="CI1258" s="3">
        <v>9.23</v>
      </c>
      <c r="CJ1258" s="3">
        <v>13.85</v>
      </c>
      <c r="CK1258" s="3">
        <v>13.85</v>
      </c>
      <c r="CL1258" s="1" t="s">
        <v>137</v>
      </c>
      <c r="CN1258" s="1" t="s">
        <v>139</v>
      </c>
      <c r="CP1258" s="1" t="s">
        <v>112</v>
      </c>
      <c r="CQ1258" s="1" t="s">
        <v>111</v>
      </c>
      <c r="CR1258" s="1" t="s">
        <v>112</v>
      </c>
      <c r="CS1258" s="1" t="s">
        <v>111</v>
      </c>
      <c r="CT1258" s="1" t="s">
        <v>111</v>
      </c>
      <c r="CU1258" s="1" t="s">
        <v>111</v>
      </c>
      <c r="CV1258" s="1" t="s">
        <v>138</v>
      </c>
      <c r="CW1258" s="1" t="s">
        <v>14121</v>
      </c>
      <c r="CX1258" s="1">
        <v>16702341111</v>
      </c>
      <c r="CY1258" s="1" t="s">
        <v>227</v>
      </c>
      <c r="CZ1258" s="1" t="s">
        <v>138</v>
      </c>
      <c r="DA1258" s="1" t="s">
        <v>111</v>
      </c>
      <c r="DB1258" s="1" t="s">
        <v>112</v>
      </c>
      <c r="DC1258" s="1" t="s">
        <v>234</v>
      </c>
      <c r="DD1258" s="1" t="s">
        <v>235</v>
      </c>
      <c r="DE1258" s="1" t="s">
        <v>236</v>
      </c>
      <c r="DF1258" s="1" t="s">
        <v>221</v>
      </c>
      <c r="DG1258" s="1" t="s">
        <v>227</v>
      </c>
    </row>
    <row r="1259" spans="1:111" ht="15.6" customHeight="1" x14ac:dyDescent="0.25">
      <c r="A1259" s="1" t="s">
        <v>14125</v>
      </c>
      <c r="B1259" s="1" t="s">
        <v>238</v>
      </c>
      <c r="C1259" s="2">
        <v>44096.369541435182</v>
      </c>
      <c r="D1259" s="2">
        <v>44166</v>
      </c>
      <c r="E1259" s="1" t="s">
        <v>110</v>
      </c>
      <c r="F1259" s="2">
        <v>44103.833333333336</v>
      </c>
      <c r="G1259" s="1" t="s">
        <v>111</v>
      </c>
      <c r="H1259" s="1" t="s">
        <v>112</v>
      </c>
      <c r="I1259" s="1" t="s">
        <v>112</v>
      </c>
      <c r="J1259" s="1" t="s">
        <v>442</v>
      </c>
      <c r="K1259" s="1" t="s">
        <v>443</v>
      </c>
      <c r="L1259" s="1" t="s">
        <v>444</v>
      </c>
      <c r="M1259" s="1" t="s">
        <v>445</v>
      </c>
      <c r="N1259" s="1" t="s">
        <v>167</v>
      </c>
      <c r="O1259" s="1" t="s">
        <v>117</v>
      </c>
      <c r="P1259" s="9">
        <v>96950</v>
      </c>
      <c r="Q1259" s="1" t="s">
        <v>118</v>
      </c>
      <c r="R1259" s="1" t="s">
        <v>168</v>
      </c>
      <c r="S1259" s="1">
        <v>16702336669</v>
      </c>
      <c r="U1259" s="1">
        <v>56152</v>
      </c>
      <c r="V1259" s="1" t="s">
        <v>119</v>
      </c>
      <c r="X1259" s="1" t="s">
        <v>446</v>
      </c>
      <c r="Y1259" s="1" t="s">
        <v>447</v>
      </c>
      <c r="Z1259" s="1" t="s">
        <v>448</v>
      </c>
      <c r="AA1259" s="1" t="s">
        <v>343</v>
      </c>
      <c r="AB1259" s="1" t="s">
        <v>444</v>
      </c>
      <c r="AC1259" s="1" t="s">
        <v>445</v>
      </c>
      <c r="AD1259" s="1" t="s">
        <v>167</v>
      </c>
      <c r="AE1259" s="1" t="s">
        <v>117</v>
      </c>
      <c r="AF1259" s="9">
        <v>96950</v>
      </c>
      <c r="AG1259" s="1" t="s">
        <v>118</v>
      </c>
      <c r="AH1259" s="1" t="s">
        <v>168</v>
      </c>
      <c r="AI1259" s="1">
        <v>16702336669</v>
      </c>
      <c r="AK1259" s="1" t="s">
        <v>449</v>
      </c>
      <c r="BC1259" s="1" t="str">
        <f>"11-1021.00"</f>
        <v>11-1021.00</v>
      </c>
      <c r="BD1259" s="1" t="s">
        <v>248</v>
      </c>
      <c r="BE1259" s="1" t="s">
        <v>450</v>
      </c>
      <c r="BF1259" s="1" t="s">
        <v>451</v>
      </c>
      <c r="BG1259" s="1">
        <v>1</v>
      </c>
      <c r="BH1259" s="1">
        <v>1</v>
      </c>
      <c r="BI1259" s="2">
        <v>44105</v>
      </c>
      <c r="BJ1259" s="2">
        <v>44469</v>
      </c>
      <c r="BK1259" s="2">
        <v>44166</v>
      </c>
      <c r="BL1259" s="2">
        <v>44469</v>
      </c>
      <c r="BM1259" s="1">
        <v>35</v>
      </c>
      <c r="BN1259" s="1">
        <v>0</v>
      </c>
      <c r="BO1259" s="1">
        <v>7</v>
      </c>
      <c r="BP1259" s="1">
        <v>7</v>
      </c>
      <c r="BQ1259" s="1">
        <v>7</v>
      </c>
      <c r="BR1259" s="1">
        <v>7</v>
      </c>
      <c r="BS1259" s="1">
        <v>0</v>
      </c>
      <c r="BT1259" s="1">
        <v>7</v>
      </c>
      <c r="BU1259" s="1" t="str">
        <f>"9:00 AM"</f>
        <v>9:00 AM</v>
      </c>
      <c r="BV1259" s="1" t="str">
        <f>"5:00 PM"</f>
        <v>5:00 PM</v>
      </c>
      <c r="BW1259" s="1" t="s">
        <v>392</v>
      </c>
      <c r="BX1259" s="1">
        <v>0</v>
      </c>
      <c r="BY1259" s="1">
        <v>12</v>
      </c>
      <c r="BZ1259" s="1" t="s">
        <v>111</v>
      </c>
      <c r="CA1259" s="1">
        <v>3</v>
      </c>
      <c r="CB1259" s="4" t="s">
        <v>452</v>
      </c>
      <c r="CC1259" s="1" t="s">
        <v>445</v>
      </c>
      <c r="CD1259" s="1" t="s">
        <v>444</v>
      </c>
      <c r="CE1259" s="1" t="s">
        <v>167</v>
      </c>
      <c r="CF1259" s="1" t="s">
        <v>117</v>
      </c>
      <c r="CG1259" s="1">
        <v>96950</v>
      </c>
      <c r="CH1259" s="3">
        <v>30.92</v>
      </c>
      <c r="CI1259" s="3">
        <v>30.92</v>
      </c>
      <c r="CJ1259" s="3">
        <v>46.38</v>
      </c>
      <c r="CK1259" s="3">
        <v>46.38</v>
      </c>
      <c r="CL1259" s="1" t="s">
        <v>137</v>
      </c>
      <c r="CM1259" s="1" t="s">
        <v>168</v>
      </c>
      <c r="CN1259" s="1" t="s">
        <v>1846</v>
      </c>
      <c r="CP1259" s="1" t="s">
        <v>112</v>
      </c>
      <c r="CQ1259" s="1" t="s">
        <v>111</v>
      </c>
      <c r="CR1259" s="1" t="s">
        <v>112</v>
      </c>
      <c r="CS1259" s="1" t="s">
        <v>111</v>
      </c>
      <c r="CT1259" s="1" t="s">
        <v>138</v>
      </c>
      <c r="CU1259" s="1" t="s">
        <v>111</v>
      </c>
      <c r="CV1259" s="1" t="s">
        <v>138</v>
      </c>
      <c r="CW1259" s="1" t="s">
        <v>14126</v>
      </c>
      <c r="CX1259" s="1">
        <v>16702336669</v>
      </c>
      <c r="CY1259" s="1" t="s">
        <v>449</v>
      </c>
      <c r="CZ1259" s="1" t="s">
        <v>138</v>
      </c>
      <c r="DA1259" s="1" t="s">
        <v>111</v>
      </c>
      <c r="DB1259" s="1" t="s">
        <v>112</v>
      </c>
    </row>
    <row r="1260" spans="1:111" ht="15.6" customHeight="1" x14ac:dyDescent="0.25">
      <c r="A1260" s="1" t="s">
        <v>14127</v>
      </c>
      <c r="B1260" s="1" t="s">
        <v>238</v>
      </c>
      <c r="C1260" s="2">
        <v>44148.070902893516</v>
      </c>
      <c r="D1260" s="2">
        <v>44186</v>
      </c>
      <c r="E1260" s="1" t="s">
        <v>110</v>
      </c>
      <c r="F1260" s="2">
        <v>44273.833333333336</v>
      </c>
      <c r="G1260" s="1" t="s">
        <v>111</v>
      </c>
      <c r="H1260" s="1" t="s">
        <v>112</v>
      </c>
      <c r="I1260" s="1" t="s">
        <v>112</v>
      </c>
      <c r="J1260" s="1" t="s">
        <v>1095</v>
      </c>
      <c r="K1260" s="1" t="s">
        <v>1096</v>
      </c>
      <c r="L1260" s="1" t="s">
        <v>1100</v>
      </c>
      <c r="N1260" s="1" t="s">
        <v>116</v>
      </c>
      <c r="O1260" s="1" t="s">
        <v>117</v>
      </c>
      <c r="P1260" s="9">
        <v>96950</v>
      </c>
      <c r="Q1260" s="1" t="s">
        <v>118</v>
      </c>
      <c r="S1260" s="1">
        <v>16702336927</v>
      </c>
      <c r="U1260" s="1">
        <v>561320</v>
      </c>
      <c r="V1260" s="1" t="s">
        <v>119</v>
      </c>
      <c r="X1260" s="1" t="s">
        <v>1097</v>
      </c>
      <c r="Y1260" s="1" t="s">
        <v>1098</v>
      </c>
      <c r="Z1260" s="1" t="s">
        <v>1099</v>
      </c>
      <c r="AA1260" s="1" t="s">
        <v>245</v>
      </c>
      <c r="AB1260" s="1" t="s">
        <v>1100</v>
      </c>
      <c r="AD1260" s="1" t="s">
        <v>116</v>
      </c>
      <c r="AE1260" s="1" t="s">
        <v>117</v>
      </c>
      <c r="AF1260" s="9">
        <v>96950</v>
      </c>
      <c r="AG1260" s="1" t="s">
        <v>118</v>
      </c>
      <c r="AI1260" s="1">
        <v>16702336927</v>
      </c>
      <c r="AK1260" s="1" t="s">
        <v>1101</v>
      </c>
      <c r="BC1260" s="1" t="str">
        <f>"49-9071.00"</f>
        <v>49-9071.00</v>
      </c>
      <c r="BD1260" s="1" t="s">
        <v>214</v>
      </c>
      <c r="BE1260" s="1" t="s">
        <v>4043</v>
      </c>
      <c r="BF1260" s="1" t="s">
        <v>1892</v>
      </c>
      <c r="BG1260" s="1">
        <v>4</v>
      </c>
      <c r="BH1260" s="1">
        <v>4</v>
      </c>
      <c r="BI1260" s="2">
        <v>44275</v>
      </c>
      <c r="BJ1260" s="2">
        <v>44639</v>
      </c>
      <c r="BK1260" s="2">
        <v>44275</v>
      </c>
      <c r="BL1260" s="2">
        <v>44639</v>
      </c>
      <c r="BM1260" s="1">
        <v>40</v>
      </c>
      <c r="BN1260" s="1">
        <v>0</v>
      </c>
      <c r="BO1260" s="1">
        <v>8</v>
      </c>
      <c r="BP1260" s="1">
        <v>8</v>
      </c>
      <c r="BQ1260" s="1">
        <v>8</v>
      </c>
      <c r="BR1260" s="1">
        <v>8</v>
      </c>
      <c r="BS1260" s="1">
        <v>8</v>
      </c>
      <c r="BT1260" s="1">
        <v>0</v>
      </c>
      <c r="BU1260" s="1" t="str">
        <f>"7:30 AM"</f>
        <v>7:30 AM</v>
      </c>
      <c r="BV1260" s="1" t="str">
        <f>"4:30 PM"</f>
        <v>4:30 PM</v>
      </c>
      <c r="BW1260" s="1" t="s">
        <v>135</v>
      </c>
      <c r="BX1260" s="1">
        <v>0</v>
      </c>
      <c r="BY1260" s="1">
        <v>24</v>
      </c>
      <c r="BZ1260" s="1" t="s">
        <v>112</v>
      </c>
      <c r="CA1260" s="1">
        <v>0</v>
      </c>
      <c r="CB1260" s="4" t="s">
        <v>4044</v>
      </c>
      <c r="CC1260" s="1" t="s">
        <v>410</v>
      </c>
      <c r="CE1260" s="1" t="s">
        <v>167</v>
      </c>
      <c r="CF1260" s="1" t="s">
        <v>117</v>
      </c>
      <c r="CG1260" s="1">
        <v>96950</v>
      </c>
      <c r="CH1260" s="3">
        <v>8.7100000000000009</v>
      </c>
      <c r="CI1260" s="3">
        <v>8.7100000000000009</v>
      </c>
      <c r="CJ1260" s="3">
        <v>13.13</v>
      </c>
      <c r="CK1260" s="3">
        <v>13.13</v>
      </c>
      <c r="CL1260" s="1" t="s">
        <v>137</v>
      </c>
      <c r="CN1260" s="1" t="s">
        <v>139</v>
      </c>
      <c r="CP1260" s="1" t="s">
        <v>112</v>
      </c>
      <c r="CQ1260" s="1" t="s">
        <v>111</v>
      </c>
      <c r="CR1260" s="1" t="s">
        <v>111</v>
      </c>
      <c r="CS1260" s="1" t="s">
        <v>111</v>
      </c>
      <c r="CT1260" s="1" t="s">
        <v>138</v>
      </c>
      <c r="CU1260" s="1" t="s">
        <v>111</v>
      </c>
      <c r="CV1260" s="1" t="s">
        <v>138</v>
      </c>
      <c r="CW1260" s="1" t="s">
        <v>411</v>
      </c>
      <c r="CX1260" s="1">
        <v>16702336927</v>
      </c>
      <c r="CY1260" s="1" t="s">
        <v>1101</v>
      </c>
      <c r="CZ1260" s="1" t="s">
        <v>138</v>
      </c>
      <c r="DA1260" s="1" t="s">
        <v>111</v>
      </c>
      <c r="DB1260" s="1" t="s">
        <v>112</v>
      </c>
    </row>
    <row r="1261" spans="1:111" ht="15.6" customHeight="1" x14ac:dyDescent="0.25">
      <c r="A1261" s="1" t="s">
        <v>14132</v>
      </c>
      <c r="B1261" s="1" t="s">
        <v>238</v>
      </c>
      <c r="C1261" s="2">
        <v>44168.080177546297</v>
      </c>
      <c r="D1261" s="2">
        <v>44210</v>
      </c>
      <c r="E1261" s="1" t="s">
        <v>180</v>
      </c>
      <c r="G1261" s="1" t="s">
        <v>112</v>
      </c>
      <c r="H1261" s="1" t="s">
        <v>112</v>
      </c>
      <c r="I1261" s="1" t="s">
        <v>112</v>
      </c>
      <c r="J1261" s="1" t="s">
        <v>11678</v>
      </c>
      <c r="K1261" s="1" t="s">
        <v>9279</v>
      </c>
      <c r="L1261" s="1" t="s">
        <v>5772</v>
      </c>
      <c r="N1261" s="1" t="s">
        <v>5773</v>
      </c>
      <c r="O1261" s="1" t="s">
        <v>117</v>
      </c>
      <c r="P1261" s="9">
        <v>96950</v>
      </c>
      <c r="Q1261" s="1" t="s">
        <v>118</v>
      </c>
      <c r="R1261" s="1" t="s">
        <v>116</v>
      </c>
      <c r="S1261" s="1">
        <v>16702353481</v>
      </c>
      <c r="U1261" s="1">
        <v>8111</v>
      </c>
      <c r="V1261" s="1" t="s">
        <v>119</v>
      </c>
      <c r="X1261" s="1" t="s">
        <v>3344</v>
      </c>
      <c r="Y1261" s="1" t="s">
        <v>3171</v>
      </c>
      <c r="Z1261" s="1" t="s">
        <v>3345</v>
      </c>
      <c r="AA1261" s="1" t="s">
        <v>373</v>
      </c>
      <c r="AB1261" s="1" t="s">
        <v>6174</v>
      </c>
      <c r="AD1261" s="1" t="s">
        <v>116</v>
      </c>
      <c r="AE1261" s="1" t="s">
        <v>117</v>
      </c>
      <c r="AF1261" s="9">
        <v>96950</v>
      </c>
      <c r="AG1261" s="1" t="s">
        <v>118</v>
      </c>
      <c r="AH1261" s="1" t="s">
        <v>116</v>
      </c>
      <c r="AI1261" s="1">
        <v>16702353481</v>
      </c>
      <c r="AK1261" s="1" t="s">
        <v>5775</v>
      </c>
      <c r="BC1261" s="1" t="str">
        <f>"49-9071.00"</f>
        <v>49-9071.00</v>
      </c>
      <c r="BD1261" s="1" t="s">
        <v>214</v>
      </c>
      <c r="BE1261" s="1" t="s">
        <v>11679</v>
      </c>
      <c r="BF1261" s="1" t="s">
        <v>4420</v>
      </c>
      <c r="BG1261" s="1">
        <v>2</v>
      </c>
      <c r="BH1261" s="1">
        <v>2</v>
      </c>
      <c r="BI1261" s="2">
        <v>44287</v>
      </c>
      <c r="BJ1261" s="2">
        <v>44651</v>
      </c>
      <c r="BK1261" s="2">
        <v>44287</v>
      </c>
      <c r="BL1261" s="2">
        <v>44651</v>
      </c>
      <c r="BM1261" s="1">
        <v>35</v>
      </c>
      <c r="BN1261" s="1">
        <v>0</v>
      </c>
      <c r="BO1261" s="1">
        <v>7</v>
      </c>
      <c r="BP1261" s="1">
        <v>7</v>
      </c>
      <c r="BQ1261" s="1">
        <v>7</v>
      </c>
      <c r="BR1261" s="1">
        <v>7</v>
      </c>
      <c r="BS1261" s="1">
        <v>7</v>
      </c>
      <c r="BT1261" s="1">
        <v>0</v>
      </c>
      <c r="BU1261" s="1" t="str">
        <f>"8:00 AM"</f>
        <v>8:00 AM</v>
      </c>
      <c r="BV1261" s="1" t="str">
        <f>"4:00 PM"</f>
        <v>4:00 PM</v>
      </c>
      <c r="BW1261" s="1" t="s">
        <v>230</v>
      </c>
      <c r="BX1261" s="1">
        <v>0</v>
      </c>
      <c r="BY1261" s="1">
        <v>12</v>
      </c>
      <c r="BZ1261" s="1" t="s">
        <v>112</v>
      </c>
      <c r="CA1261" s="1">
        <v>0</v>
      </c>
      <c r="CB1261" s="1" t="s">
        <v>11680</v>
      </c>
      <c r="CC1261" s="1" t="s">
        <v>5772</v>
      </c>
      <c r="CE1261" s="1" t="s">
        <v>5773</v>
      </c>
      <c r="CF1261" s="1" t="s">
        <v>117</v>
      </c>
      <c r="CG1261" s="1">
        <v>96950</v>
      </c>
      <c r="CH1261" s="3">
        <v>8.7100000000000009</v>
      </c>
      <c r="CI1261" s="3">
        <v>8.7100000000000009</v>
      </c>
      <c r="CJ1261" s="3">
        <v>13.07</v>
      </c>
      <c r="CK1261" s="3">
        <v>13.07</v>
      </c>
      <c r="CL1261" s="1" t="s">
        <v>137</v>
      </c>
      <c r="CM1261" s="1" t="s">
        <v>138</v>
      </c>
      <c r="CN1261" s="1" t="s">
        <v>139</v>
      </c>
      <c r="CP1261" s="1" t="s">
        <v>112</v>
      </c>
      <c r="CQ1261" s="1" t="s">
        <v>111</v>
      </c>
      <c r="CR1261" s="1" t="s">
        <v>112</v>
      </c>
      <c r="CS1261" s="1" t="s">
        <v>111</v>
      </c>
      <c r="CT1261" s="1" t="s">
        <v>138</v>
      </c>
      <c r="CU1261" s="1" t="s">
        <v>111</v>
      </c>
      <c r="CV1261" s="1" t="s">
        <v>111</v>
      </c>
      <c r="CW1261" s="1" t="s">
        <v>3349</v>
      </c>
      <c r="CX1261" s="1">
        <v>16702353481</v>
      </c>
      <c r="CY1261" s="1" t="s">
        <v>5775</v>
      </c>
      <c r="CZ1261" s="1" t="s">
        <v>138</v>
      </c>
      <c r="DA1261" s="1" t="s">
        <v>111</v>
      </c>
      <c r="DB1261" s="1" t="s">
        <v>112</v>
      </c>
      <c r="DC1261" s="1" t="s">
        <v>3350</v>
      </c>
      <c r="DD1261" s="1" t="s">
        <v>3351</v>
      </c>
      <c r="DE1261" s="1" t="s">
        <v>3352</v>
      </c>
      <c r="DF1261" s="1" t="s">
        <v>3353</v>
      </c>
      <c r="DG1261" s="1" t="s">
        <v>5775</v>
      </c>
    </row>
    <row r="1262" spans="1:111" ht="15.6" customHeight="1" x14ac:dyDescent="0.25">
      <c r="A1262" s="1" t="s">
        <v>14133</v>
      </c>
      <c r="B1262" s="1" t="s">
        <v>238</v>
      </c>
      <c r="C1262" s="2">
        <v>44147.967656944442</v>
      </c>
      <c r="D1262" s="2">
        <v>44183</v>
      </c>
      <c r="E1262" s="1" t="s">
        <v>180</v>
      </c>
      <c r="G1262" s="1" t="s">
        <v>112</v>
      </c>
      <c r="H1262" s="1" t="s">
        <v>112</v>
      </c>
      <c r="I1262" s="1" t="s">
        <v>112</v>
      </c>
      <c r="J1262" s="1" t="s">
        <v>14134</v>
      </c>
      <c r="K1262" s="1" t="s">
        <v>2461</v>
      </c>
      <c r="L1262" s="1" t="s">
        <v>2474</v>
      </c>
      <c r="N1262" s="1" t="s">
        <v>167</v>
      </c>
      <c r="O1262" s="1" t="s">
        <v>117</v>
      </c>
      <c r="P1262" s="9">
        <v>96950</v>
      </c>
      <c r="Q1262" s="1" t="s">
        <v>118</v>
      </c>
      <c r="S1262" s="1">
        <v>16702342902</v>
      </c>
      <c r="T1262" s="1">
        <v>128</v>
      </c>
      <c r="U1262" s="1">
        <v>62111</v>
      </c>
      <c r="V1262" s="1" t="s">
        <v>119</v>
      </c>
      <c r="X1262" s="1" t="s">
        <v>2464</v>
      </c>
      <c r="Y1262" s="1" t="s">
        <v>2465</v>
      </c>
      <c r="Z1262" s="1" t="s">
        <v>2466</v>
      </c>
      <c r="AA1262" s="1" t="s">
        <v>2467</v>
      </c>
      <c r="AB1262" s="1" t="s">
        <v>2462</v>
      </c>
      <c r="AD1262" s="1" t="s">
        <v>167</v>
      </c>
      <c r="AE1262" s="1" t="s">
        <v>117</v>
      </c>
      <c r="AF1262" s="9">
        <v>96950</v>
      </c>
      <c r="AG1262" s="1" t="s">
        <v>118</v>
      </c>
      <c r="AI1262" s="1">
        <v>16702342902</v>
      </c>
      <c r="AJ1262" s="1">
        <v>128</v>
      </c>
      <c r="AK1262" s="1" t="s">
        <v>2469</v>
      </c>
      <c r="BC1262" s="1" t="str">
        <f>"29-1141.00"</f>
        <v>29-1141.00</v>
      </c>
      <c r="BD1262" s="1" t="s">
        <v>1381</v>
      </c>
      <c r="BE1262" s="1" t="s">
        <v>14135</v>
      </c>
      <c r="BF1262" s="1" t="s">
        <v>7030</v>
      </c>
      <c r="BG1262" s="1">
        <v>4</v>
      </c>
      <c r="BH1262" s="1">
        <v>4</v>
      </c>
      <c r="BI1262" s="2">
        <v>44136</v>
      </c>
      <c r="BJ1262" s="2">
        <v>44469</v>
      </c>
      <c r="BK1262" s="2">
        <v>44183</v>
      </c>
      <c r="BL1262" s="2">
        <v>44469</v>
      </c>
      <c r="BM1262" s="1">
        <v>40</v>
      </c>
      <c r="BN1262" s="1">
        <v>0</v>
      </c>
      <c r="BO1262" s="1">
        <v>8</v>
      </c>
      <c r="BP1262" s="1">
        <v>8</v>
      </c>
      <c r="BQ1262" s="1">
        <v>8</v>
      </c>
      <c r="BR1262" s="1">
        <v>8</v>
      </c>
      <c r="BS1262" s="1">
        <v>8</v>
      </c>
      <c r="BT1262" s="1">
        <v>0</v>
      </c>
      <c r="BU1262" s="1" t="str">
        <f>"8:00 AM"</f>
        <v>8:00 AM</v>
      </c>
      <c r="BV1262" s="1" t="str">
        <f>"5:00 PM"</f>
        <v>5:00 PM</v>
      </c>
      <c r="BW1262" s="1" t="s">
        <v>392</v>
      </c>
      <c r="BX1262" s="1">
        <v>0</v>
      </c>
      <c r="BY1262" s="1">
        <v>12</v>
      </c>
      <c r="BZ1262" s="1" t="s">
        <v>112</v>
      </c>
      <c r="CA1262" s="1">
        <v>0</v>
      </c>
      <c r="CB1262" s="4" t="s">
        <v>7531</v>
      </c>
      <c r="CC1262" s="1" t="s">
        <v>2474</v>
      </c>
      <c r="CE1262" s="1" t="s">
        <v>167</v>
      </c>
      <c r="CF1262" s="1" t="s">
        <v>117</v>
      </c>
      <c r="CG1262" s="1">
        <v>96950</v>
      </c>
      <c r="CH1262" s="3">
        <v>22.19</v>
      </c>
      <c r="CJ1262" s="3">
        <v>33.28</v>
      </c>
      <c r="CL1262" s="1" t="s">
        <v>137</v>
      </c>
      <c r="CM1262" s="1" t="s">
        <v>230</v>
      </c>
      <c r="CN1262" s="1" t="s">
        <v>139</v>
      </c>
      <c r="CP1262" s="1" t="s">
        <v>112</v>
      </c>
      <c r="CQ1262" s="1" t="s">
        <v>111</v>
      </c>
      <c r="CR1262" s="1" t="s">
        <v>112</v>
      </c>
      <c r="CS1262" s="1" t="s">
        <v>111</v>
      </c>
      <c r="CT1262" s="1" t="s">
        <v>138</v>
      </c>
      <c r="CU1262" s="1" t="s">
        <v>138</v>
      </c>
      <c r="CV1262" s="1" t="s">
        <v>138</v>
      </c>
      <c r="CW1262" s="1" t="s">
        <v>2475</v>
      </c>
      <c r="CX1262" s="1">
        <v>16702342902</v>
      </c>
      <c r="CY1262" s="1" t="s">
        <v>2469</v>
      </c>
      <c r="CZ1262" s="1" t="s">
        <v>230</v>
      </c>
      <c r="DA1262" s="1" t="s">
        <v>111</v>
      </c>
      <c r="DB1262" s="1" t="s">
        <v>112</v>
      </c>
    </row>
    <row r="1263" spans="1:111" ht="15.6" customHeight="1" x14ac:dyDescent="0.25">
      <c r="A1263" s="1" t="s">
        <v>14144</v>
      </c>
      <c r="B1263" s="1" t="s">
        <v>238</v>
      </c>
      <c r="C1263" s="2">
        <v>44054.97792824074</v>
      </c>
      <c r="D1263" s="2">
        <v>44131</v>
      </c>
      <c r="E1263" s="1" t="s">
        <v>110</v>
      </c>
      <c r="F1263" s="2">
        <v>44102.833333333336</v>
      </c>
      <c r="G1263" s="1" t="s">
        <v>111</v>
      </c>
      <c r="H1263" s="1" t="s">
        <v>112</v>
      </c>
      <c r="I1263" s="1" t="s">
        <v>112</v>
      </c>
      <c r="J1263" s="1" t="s">
        <v>13031</v>
      </c>
      <c r="K1263" s="1" t="s">
        <v>13032</v>
      </c>
      <c r="L1263" s="1" t="s">
        <v>445</v>
      </c>
      <c r="M1263" s="1" t="s">
        <v>1038</v>
      </c>
      <c r="N1263" s="1" t="s">
        <v>167</v>
      </c>
      <c r="O1263" s="1" t="s">
        <v>117</v>
      </c>
      <c r="P1263" s="9">
        <v>96950</v>
      </c>
      <c r="Q1263" s="1" t="s">
        <v>118</v>
      </c>
      <c r="S1263" s="1">
        <v>16702855943</v>
      </c>
      <c r="U1263" s="1">
        <v>72251</v>
      </c>
      <c r="V1263" s="1" t="s">
        <v>119</v>
      </c>
      <c r="X1263" s="1" t="s">
        <v>11551</v>
      </c>
      <c r="Y1263" s="1" t="s">
        <v>11552</v>
      </c>
      <c r="Z1263" s="1" t="s">
        <v>11553</v>
      </c>
      <c r="AA1263" s="1" t="s">
        <v>13033</v>
      </c>
      <c r="AB1263" s="1" t="s">
        <v>11554</v>
      </c>
      <c r="AD1263" s="1" t="s">
        <v>167</v>
      </c>
      <c r="AE1263" s="1" t="s">
        <v>117</v>
      </c>
      <c r="AF1263" s="9">
        <v>96950</v>
      </c>
      <c r="AG1263" s="1" t="s">
        <v>118</v>
      </c>
      <c r="AI1263" s="1">
        <v>16702855943</v>
      </c>
      <c r="AK1263" s="1" t="s">
        <v>6709</v>
      </c>
      <c r="BC1263" s="1" t="str">
        <f>"35-2014.00"</f>
        <v>35-2014.00</v>
      </c>
      <c r="BD1263" s="1" t="s">
        <v>152</v>
      </c>
      <c r="BE1263" s="1" t="s">
        <v>13034</v>
      </c>
      <c r="BF1263" s="1" t="s">
        <v>592</v>
      </c>
      <c r="BG1263" s="1">
        <v>2</v>
      </c>
      <c r="BH1263" s="1">
        <v>2</v>
      </c>
      <c r="BI1263" s="2">
        <v>44105</v>
      </c>
      <c r="BJ1263" s="2">
        <v>45199</v>
      </c>
      <c r="BK1263" s="2">
        <v>44131</v>
      </c>
      <c r="BL1263" s="2">
        <v>45199</v>
      </c>
      <c r="BM1263" s="1">
        <v>35</v>
      </c>
      <c r="BN1263" s="1">
        <v>0</v>
      </c>
      <c r="BO1263" s="1">
        <v>7</v>
      </c>
      <c r="BP1263" s="1">
        <v>7</v>
      </c>
      <c r="BQ1263" s="1">
        <v>7</v>
      </c>
      <c r="BR1263" s="1">
        <v>7</v>
      </c>
      <c r="BS1263" s="1">
        <v>7</v>
      </c>
      <c r="BT1263" s="1">
        <v>0</v>
      </c>
      <c r="BU1263" s="1" t="str">
        <f>"8:00 AM"</f>
        <v>8:00 AM</v>
      </c>
      <c r="BV1263" s="1" t="str">
        <f>"4:00 PM"</f>
        <v>4:00 PM</v>
      </c>
      <c r="BW1263" s="1" t="s">
        <v>135</v>
      </c>
      <c r="BX1263" s="1">
        <v>0</v>
      </c>
      <c r="BY1263" s="1">
        <v>6</v>
      </c>
      <c r="BZ1263" s="1" t="s">
        <v>112</v>
      </c>
      <c r="CA1263" s="1">
        <v>0</v>
      </c>
      <c r="CB1263" s="4" t="s">
        <v>13035</v>
      </c>
      <c r="CC1263" s="1" t="s">
        <v>445</v>
      </c>
      <c r="CD1263" s="1" t="s">
        <v>1038</v>
      </c>
      <c r="CE1263" s="1" t="s">
        <v>167</v>
      </c>
      <c r="CF1263" s="1" t="s">
        <v>117</v>
      </c>
      <c r="CG1263" s="1">
        <v>96950</v>
      </c>
      <c r="CH1263" s="3">
        <v>10.68</v>
      </c>
      <c r="CI1263" s="3">
        <v>10.68</v>
      </c>
      <c r="CJ1263" s="3">
        <v>16.02</v>
      </c>
      <c r="CK1263" s="3">
        <v>16.02</v>
      </c>
      <c r="CL1263" s="1" t="s">
        <v>137</v>
      </c>
      <c r="CN1263" s="1" t="s">
        <v>139</v>
      </c>
      <c r="CP1263" s="1" t="s">
        <v>112</v>
      </c>
      <c r="CQ1263" s="1" t="s">
        <v>111</v>
      </c>
      <c r="CR1263" s="1" t="s">
        <v>112</v>
      </c>
      <c r="CS1263" s="1" t="s">
        <v>111</v>
      </c>
      <c r="CT1263" s="1" t="s">
        <v>138</v>
      </c>
      <c r="CU1263" s="1" t="s">
        <v>111</v>
      </c>
      <c r="CV1263" s="1" t="s">
        <v>138</v>
      </c>
      <c r="CW1263" s="1" t="s">
        <v>3422</v>
      </c>
      <c r="CX1263" s="1">
        <v>16709899165</v>
      </c>
      <c r="CY1263" s="1" t="s">
        <v>6709</v>
      </c>
      <c r="CZ1263" s="1" t="s">
        <v>428</v>
      </c>
      <c r="DA1263" s="1" t="s">
        <v>111</v>
      </c>
      <c r="DB1263" s="1" t="s">
        <v>112</v>
      </c>
    </row>
    <row r="1264" spans="1:111" ht="15.6" customHeight="1" x14ac:dyDescent="0.25">
      <c r="A1264" s="1" t="s">
        <v>14149</v>
      </c>
      <c r="B1264" s="1" t="s">
        <v>238</v>
      </c>
      <c r="C1264" s="2">
        <v>44048.182502199073</v>
      </c>
      <c r="D1264" s="2">
        <v>44111</v>
      </c>
      <c r="E1264" s="1" t="s">
        <v>110</v>
      </c>
      <c r="F1264" s="2">
        <v>44103.833333333336</v>
      </c>
      <c r="G1264" s="1" t="s">
        <v>111</v>
      </c>
      <c r="H1264" s="1" t="s">
        <v>112</v>
      </c>
      <c r="I1264" s="1" t="s">
        <v>112</v>
      </c>
      <c r="J1264" s="1" t="s">
        <v>468</v>
      </c>
      <c r="K1264" s="1" t="s">
        <v>469</v>
      </c>
      <c r="L1264" s="1" t="s">
        <v>470</v>
      </c>
      <c r="M1264" s="1" t="s">
        <v>339</v>
      </c>
      <c r="N1264" s="1" t="s">
        <v>167</v>
      </c>
      <c r="O1264" s="1" t="s">
        <v>117</v>
      </c>
      <c r="P1264" s="9">
        <v>96950</v>
      </c>
      <c r="Q1264" s="1" t="s">
        <v>118</v>
      </c>
      <c r="S1264" s="1">
        <v>16702379950</v>
      </c>
      <c r="U1264" s="1">
        <v>721120</v>
      </c>
      <c r="V1264" s="1" t="s">
        <v>119</v>
      </c>
      <c r="X1264" s="1" t="s">
        <v>498</v>
      </c>
      <c r="Y1264" s="1" t="s">
        <v>499</v>
      </c>
      <c r="AA1264" s="1" t="s">
        <v>473</v>
      </c>
      <c r="AB1264" s="1" t="s">
        <v>470</v>
      </c>
      <c r="AC1264" s="1" t="s">
        <v>339</v>
      </c>
      <c r="AD1264" s="1" t="s">
        <v>167</v>
      </c>
      <c r="AE1264" s="1" t="s">
        <v>117</v>
      </c>
      <c r="AF1264" s="9">
        <v>96950</v>
      </c>
      <c r="AG1264" s="1" t="s">
        <v>118</v>
      </c>
      <c r="AI1264" s="1">
        <v>16702379950</v>
      </c>
      <c r="AK1264" s="1" t="s">
        <v>474</v>
      </c>
      <c r="BC1264" s="1" t="str">
        <f>"27-4011.00"</f>
        <v>27-4011.00</v>
      </c>
      <c r="BD1264" s="1" t="s">
        <v>14150</v>
      </c>
      <c r="BE1264" s="1" t="s">
        <v>14151</v>
      </c>
      <c r="BF1264" s="1" t="s">
        <v>14152</v>
      </c>
      <c r="BG1264" s="1">
        <v>3</v>
      </c>
      <c r="BH1264" s="1">
        <v>3</v>
      </c>
      <c r="BI1264" s="2">
        <v>44105</v>
      </c>
      <c r="BJ1264" s="2">
        <v>44469</v>
      </c>
      <c r="BK1264" s="2">
        <v>44111</v>
      </c>
      <c r="BL1264" s="2">
        <v>44469</v>
      </c>
      <c r="BM1264" s="1">
        <v>35</v>
      </c>
      <c r="BN1264" s="1">
        <v>0</v>
      </c>
      <c r="BO1264" s="1">
        <v>7</v>
      </c>
      <c r="BP1264" s="1">
        <v>7</v>
      </c>
      <c r="BQ1264" s="1">
        <v>7</v>
      </c>
      <c r="BR1264" s="1">
        <v>7</v>
      </c>
      <c r="BS1264" s="1">
        <v>7</v>
      </c>
      <c r="BT1264" s="1">
        <v>0</v>
      </c>
      <c r="BU1264" s="1" t="str">
        <f>"9:00 AM"</f>
        <v>9:00 AM</v>
      </c>
      <c r="BV1264" s="1" t="str">
        <f>"5:00 PM"</f>
        <v>5:00 PM</v>
      </c>
      <c r="BW1264" s="1" t="s">
        <v>392</v>
      </c>
      <c r="BX1264" s="1">
        <v>0</v>
      </c>
      <c r="BY1264" s="1">
        <v>24</v>
      </c>
      <c r="BZ1264" s="1" t="s">
        <v>112</v>
      </c>
      <c r="CA1264" s="1">
        <v>0</v>
      </c>
      <c r="CB1264" s="1" t="s">
        <v>14153</v>
      </c>
      <c r="CC1264" s="1" t="s">
        <v>470</v>
      </c>
      <c r="CD1264" s="1" t="s">
        <v>339</v>
      </c>
      <c r="CE1264" s="1" t="s">
        <v>167</v>
      </c>
      <c r="CF1264" s="1" t="s">
        <v>117</v>
      </c>
      <c r="CG1264" s="1">
        <v>96950</v>
      </c>
      <c r="CH1264" s="3">
        <v>21.05</v>
      </c>
      <c r="CI1264" s="3">
        <v>26.36</v>
      </c>
      <c r="CJ1264" s="3">
        <v>31.58</v>
      </c>
      <c r="CK1264" s="3">
        <v>39.54</v>
      </c>
      <c r="CL1264" s="1" t="s">
        <v>137</v>
      </c>
      <c r="CN1264" s="1" t="s">
        <v>139</v>
      </c>
      <c r="CP1264" s="1" t="s">
        <v>112</v>
      </c>
      <c r="CQ1264" s="1" t="s">
        <v>111</v>
      </c>
      <c r="CR1264" s="1" t="s">
        <v>111</v>
      </c>
      <c r="CS1264" s="1" t="s">
        <v>111</v>
      </c>
      <c r="CT1264" s="1" t="s">
        <v>138</v>
      </c>
      <c r="CU1264" s="1" t="s">
        <v>111</v>
      </c>
      <c r="CV1264" s="1" t="s">
        <v>111</v>
      </c>
      <c r="CW1264" s="1" t="s">
        <v>479</v>
      </c>
      <c r="CX1264" s="1">
        <v>16702379900</v>
      </c>
      <c r="CY1264" s="1" t="s">
        <v>480</v>
      </c>
      <c r="CZ1264" s="1" t="s">
        <v>138</v>
      </c>
      <c r="DA1264" s="1" t="s">
        <v>111</v>
      </c>
      <c r="DB1264" s="1" t="s">
        <v>112</v>
      </c>
    </row>
    <row r="1265" spans="1:111" ht="15.6" customHeight="1" x14ac:dyDescent="0.25">
      <c r="A1265" s="1" t="s">
        <v>14154</v>
      </c>
      <c r="B1265" s="1" t="s">
        <v>238</v>
      </c>
      <c r="C1265" s="2">
        <v>44068.319560763892</v>
      </c>
      <c r="D1265" s="2">
        <v>44169</v>
      </c>
      <c r="E1265" s="1" t="s">
        <v>180</v>
      </c>
      <c r="G1265" s="1" t="s">
        <v>111</v>
      </c>
      <c r="H1265" s="1" t="s">
        <v>112</v>
      </c>
      <c r="I1265" s="1" t="s">
        <v>112</v>
      </c>
      <c r="J1265" s="1" t="s">
        <v>351</v>
      </c>
      <c r="K1265" s="1" t="s">
        <v>138</v>
      </c>
      <c r="L1265" s="1" t="s">
        <v>352</v>
      </c>
      <c r="M1265" s="1" t="s">
        <v>353</v>
      </c>
      <c r="N1265" s="1" t="s">
        <v>116</v>
      </c>
      <c r="O1265" s="1" t="s">
        <v>117</v>
      </c>
      <c r="P1265" s="9">
        <v>96950</v>
      </c>
      <c r="Q1265" s="1" t="s">
        <v>118</v>
      </c>
      <c r="R1265" s="1" t="s">
        <v>138</v>
      </c>
      <c r="S1265" s="1">
        <v>16702873622</v>
      </c>
      <c r="U1265" s="1">
        <v>5613</v>
      </c>
      <c r="V1265" s="1" t="s">
        <v>119</v>
      </c>
      <c r="X1265" s="1" t="s">
        <v>354</v>
      </c>
      <c r="Y1265" s="1" t="s">
        <v>355</v>
      </c>
      <c r="Z1265" s="1" t="s">
        <v>356</v>
      </c>
      <c r="AA1265" s="1" t="s">
        <v>357</v>
      </c>
      <c r="AB1265" s="1" t="s">
        <v>352</v>
      </c>
      <c r="AC1265" s="1" t="s">
        <v>353</v>
      </c>
      <c r="AD1265" s="1" t="s">
        <v>116</v>
      </c>
      <c r="AE1265" s="1" t="s">
        <v>117</v>
      </c>
      <c r="AF1265" s="9">
        <v>96950</v>
      </c>
      <c r="AG1265" s="1" t="s">
        <v>118</v>
      </c>
      <c r="AH1265" s="1" t="s">
        <v>138</v>
      </c>
      <c r="AI1265" s="1">
        <v>16702873622</v>
      </c>
      <c r="AK1265" s="1" t="s">
        <v>358</v>
      </c>
      <c r="BC1265" s="1" t="str">
        <f>"43-3031.00"</f>
        <v>43-3031.00</v>
      </c>
      <c r="BD1265" s="1" t="s">
        <v>389</v>
      </c>
      <c r="BE1265" s="1" t="s">
        <v>14155</v>
      </c>
      <c r="BF1265" s="1" t="s">
        <v>1766</v>
      </c>
      <c r="BG1265" s="1">
        <v>1</v>
      </c>
      <c r="BH1265" s="1">
        <v>1</v>
      </c>
      <c r="BI1265" s="2">
        <v>44105</v>
      </c>
      <c r="BJ1265" s="2">
        <v>45199</v>
      </c>
      <c r="BK1265" s="2">
        <v>44169</v>
      </c>
      <c r="BL1265" s="2">
        <v>45199</v>
      </c>
      <c r="BM1265" s="1">
        <v>40</v>
      </c>
      <c r="BN1265" s="1">
        <v>0</v>
      </c>
      <c r="BO1265" s="1">
        <v>8</v>
      </c>
      <c r="BP1265" s="1">
        <v>8</v>
      </c>
      <c r="BQ1265" s="1">
        <v>8</v>
      </c>
      <c r="BR1265" s="1">
        <v>8</v>
      </c>
      <c r="BS1265" s="1">
        <v>8</v>
      </c>
      <c r="BT1265" s="1">
        <v>0</v>
      </c>
      <c r="BU1265" s="1" t="str">
        <f>"8:00 AM"</f>
        <v>8:00 AM</v>
      </c>
      <c r="BV1265" s="1" t="str">
        <f>"5:00 PM"</f>
        <v>5:00 PM</v>
      </c>
      <c r="BW1265" s="1" t="s">
        <v>135</v>
      </c>
      <c r="BX1265" s="1">
        <v>0</v>
      </c>
      <c r="BY1265" s="1">
        <v>24</v>
      </c>
      <c r="BZ1265" s="1" t="s">
        <v>112</v>
      </c>
      <c r="CA1265" s="1">
        <v>0</v>
      </c>
      <c r="CB1265" s="1" t="s">
        <v>14156</v>
      </c>
      <c r="CC1265" s="1" t="s">
        <v>363</v>
      </c>
      <c r="CD1265" s="1" t="s">
        <v>364</v>
      </c>
      <c r="CE1265" s="1" t="s">
        <v>116</v>
      </c>
      <c r="CF1265" s="1" t="s">
        <v>117</v>
      </c>
      <c r="CG1265" s="1">
        <v>96950</v>
      </c>
      <c r="CH1265" s="3">
        <v>13.9</v>
      </c>
      <c r="CI1265" s="3">
        <v>13.9</v>
      </c>
      <c r="CJ1265" s="3">
        <v>20.85</v>
      </c>
      <c r="CK1265" s="3">
        <v>20.85</v>
      </c>
      <c r="CL1265" s="1" t="s">
        <v>137</v>
      </c>
      <c r="CM1265" s="1" t="s">
        <v>138</v>
      </c>
      <c r="CN1265" s="1" t="s">
        <v>139</v>
      </c>
      <c r="CP1265" s="1" t="s">
        <v>112</v>
      </c>
      <c r="CQ1265" s="1" t="s">
        <v>111</v>
      </c>
      <c r="CR1265" s="1" t="s">
        <v>112</v>
      </c>
      <c r="CS1265" s="1" t="s">
        <v>111</v>
      </c>
      <c r="CT1265" s="1" t="s">
        <v>138</v>
      </c>
      <c r="CU1265" s="1" t="s">
        <v>111</v>
      </c>
      <c r="CV1265" s="1" t="s">
        <v>138</v>
      </c>
      <c r="CW1265" s="1" t="s">
        <v>138</v>
      </c>
      <c r="CX1265" s="1">
        <v>16702873622</v>
      </c>
      <c r="CY1265" s="1" t="s">
        <v>358</v>
      </c>
      <c r="CZ1265" s="1" t="s">
        <v>138</v>
      </c>
      <c r="DA1265" s="1" t="s">
        <v>111</v>
      </c>
      <c r="DB1265" s="1" t="s">
        <v>112</v>
      </c>
    </row>
    <row r="1266" spans="1:111" ht="15.6" customHeight="1" x14ac:dyDescent="0.25">
      <c r="A1266" s="1" t="s">
        <v>14187</v>
      </c>
      <c r="B1266" s="1" t="s">
        <v>238</v>
      </c>
      <c r="C1266" s="2">
        <v>44162.918892476853</v>
      </c>
      <c r="D1266" s="2">
        <v>44201</v>
      </c>
      <c r="E1266" s="1" t="s">
        <v>180</v>
      </c>
      <c r="G1266" s="1" t="s">
        <v>111</v>
      </c>
      <c r="H1266" s="1" t="s">
        <v>112</v>
      </c>
      <c r="I1266" s="1" t="s">
        <v>112</v>
      </c>
      <c r="J1266" s="1" t="s">
        <v>2984</v>
      </c>
      <c r="K1266" s="1" t="s">
        <v>2985</v>
      </c>
      <c r="L1266" s="1" t="s">
        <v>2986</v>
      </c>
      <c r="M1266" s="1" t="s">
        <v>2987</v>
      </c>
      <c r="N1266" s="1" t="s">
        <v>167</v>
      </c>
      <c r="O1266" s="1" t="s">
        <v>117</v>
      </c>
      <c r="P1266" s="9">
        <v>96950</v>
      </c>
      <c r="Q1266" s="1" t="s">
        <v>118</v>
      </c>
      <c r="S1266" s="1">
        <v>16702368888</v>
      </c>
      <c r="T1266" s="1">
        <v>8821</v>
      </c>
      <c r="U1266" s="1">
        <v>71391</v>
      </c>
      <c r="V1266" s="1" t="s">
        <v>119</v>
      </c>
      <c r="X1266" s="1" t="s">
        <v>2988</v>
      </c>
      <c r="Y1266" s="1" t="s">
        <v>2989</v>
      </c>
      <c r="AA1266" s="1" t="s">
        <v>2990</v>
      </c>
      <c r="AB1266" s="1" t="s">
        <v>2986</v>
      </c>
      <c r="AC1266" s="1" t="s">
        <v>2987</v>
      </c>
      <c r="AD1266" s="1" t="s">
        <v>167</v>
      </c>
      <c r="AE1266" s="1" t="s">
        <v>117</v>
      </c>
      <c r="AF1266" s="9">
        <v>96950</v>
      </c>
      <c r="AG1266" s="1" t="s">
        <v>118</v>
      </c>
      <c r="AI1266" s="1">
        <v>16702875514</v>
      </c>
      <c r="AK1266" s="1" t="s">
        <v>2991</v>
      </c>
      <c r="BC1266" s="1" t="str">
        <f>"37-3012.00"</f>
        <v>37-3012.00</v>
      </c>
      <c r="BD1266" s="1" t="s">
        <v>14188</v>
      </c>
      <c r="BE1266" s="1" t="s">
        <v>14189</v>
      </c>
      <c r="BF1266" s="1" t="s">
        <v>14190</v>
      </c>
      <c r="BG1266" s="1">
        <v>4</v>
      </c>
      <c r="BH1266" s="1">
        <v>4</v>
      </c>
      <c r="BI1266" s="2">
        <v>44287</v>
      </c>
      <c r="BJ1266" s="2">
        <v>45199</v>
      </c>
      <c r="BK1266" s="2">
        <v>44287</v>
      </c>
      <c r="BL1266" s="2">
        <v>45199</v>
      </c>
      <c r="BM1266" s="1">
        <v>35</v>
      </c>
      <c r="BN1266" s="1">
        <v>5</v>
      </c>
      <c r="BO1266" s="1">
        <v>5</v>
      </c>
      <c r="BP1266" s="1">
        <v>5</v>
      </c>
      <c r="BQ1266" s="1">
        <v>5</v>
      </c>
      <c r="BR1266" s="1">
        <v>5</v>
      </c>
      <c r="BS1266" s="1">
        <v>5</v>
      </c>
      <c r="BT1266" s="1">
        <v>5</v>
      </c>
      <c r="BU1266" s="1" t="str">
        <f>"5:30 AM"</f>
        <v>5:30 AM</v>
      </c>
      <c r="BV1266" s="1" t="str">
        <f>"10:30 AM"</f>
        <v>10:30 AM</v>
      </c>
      <c r="BW1266" s="1" t="s">
        <v>135</v>
      </c>
      <c r="BX1266" s="1">
        <v>0</v>
      </c>
      <c r="BY1266" s="1">
        <v>3</v>
      </c>
      <c r="BZ1266" s="1" t="s">
        <v>112</v>
      </c>
      <c r="CA1266" s="1">
        <v>0</v>
      </c>
      <c r="CB1266" s="1" t="s">
        <v>14191</v>
      </c>
      <c r="CC1266" s="1" t="s">
        <v>2986</v>
      </c>
      <c r="CD1266" s="1" t="s">
        <v>2987</v>
      </c>
      <c r="CE1266" s="1" t="s">
        <v>167</v>
      </c>
      <c r="CF1266" s="1" t="s">
        <v>117</v>
      </c>
      <c r="CG1266" s="1">
        <v>96950</v>
      </c>
      <c r="CH1266" s="3">
        <v>8.77</v>
      </c>
      <c r="CI1266" s="3">
        <v>8.77</v>
      </c>
      <c r="CJ1266" s="3">
        <v>13.16</v>
      </c>
      <c r="CK1266" s="3">
        <v>13.16</v>
      </c>
      <c r="CL1266" s="1" t="s">
        <v>137</v>
      </c>
      <c r="CM1266" s="1" t="s">
        <v>230</v>
      </c>
      <c r="CN1266" s="1" t="s">
        <v>139</v>
      </c>
      <c r="CP1266" s="1" t="s">
        <v>112</v>
      </c>
      <c r="CQ1266" s="1" t="s">
        <v>111</v>
      </c>
      <c r="CR1266" s="1" t="s">
        <v>112</v>
      </c>
      <c r="CS1266" s="1" t="s">
        <v>111</v>
      </c>
      <c r="CT1266" s="1" t="s">
        <v>138</v>
      </c>
      <c r="CU1266" s="1" t="s">
        <v>111</v>
      </c>
      <c r="CV1266" s="1" t="s">
        <v>111</v>
      </c>
      <c r="CW1266" s="1" t="s">
        <v>2995</v>
      </c>
      <c r="CX1266" s="1">
        <v>16702875514</v>
      </c>
      <c r="CY1266" s="1" t="s">
        <v>2991</v>
      </c>
      <c r="CZ1266" s="1" t="s">
        <v>380</v>
      </c>
      <c r="DA1266" s="1" t="s">
        <v>111</v>
      </c>
      <c r="DB1266" s="1" t="s">
        <v>112</v>
      </c>
      <c r="DC1266" s="1" t="s">
        <v>2988</v>
      </c>
      <c r="DD1266" s="1" t="s">
        <v>2989</v>
      </c>
      <c r="DE1266" s="1" t="s">
        <v>112</v>
      </c>
      <c r="DF1266" s="1" t="s">
        <v>2984</v>
      </c>
      <c r="DG1266" s="1" t="s">
        <v>2991</v>
      </c>
    </row>
    <row r="1267" spans="1:111" ht="15.6" customHeight="1" x14ac:dyDescent="0.25">
      <c r="A1267" s="1" t="s">
        <v>14192</v>
      </c>
      <c r="B1267" s="1" t="s">
        <v>238</v>
      </c>
      <c r="C1267" s="2">
        <v>44151.007501736109</v>
      </c>
      <c r="D1267" s="2">
        <v>44194</v>
      </c>
      <c r="E1267" s="1" t="s">
        <v>180</v>
      </c>
      <c r="G1267" s="1" t="s">
        <v>112</v>
      </c>
      <c r="H1267" s="1" t="s">
        <v>112</v>
      </c>
      <c r="I1267" s="1" t="s">
        <v>112</v>
      </c>
      <c r="J1267" s="1" t="s">
        <v>2444</v>
      </c>
      <c r="K1267" s="1" t="s">
        <v>138</v>
      </c>
      <c r="L1267" s="1" t="s">
        <v>2445</v>
      </c>
      <c r="M1267" s="1" t="s">
        <v>14193</v>
      </c>
      <c r="N1267" s="1" t="s">
        <v>259</v>
      </c>
      <c r="O1267" s="1" t="s">
        <v>117</v>
      </c>
      <c r="P1267" s="9">
        <v>96952</v>
      </c>
      <c r="Q1267" s="1" t="s">
        <v>118</v>
      </c>
      <c r="R1267" s="1" t="s">
        <v>138</v>
      </c>
      <c r="S1267" s="1">
        <v>16704339989</v>
      </c>
      <c r="U1267" s="1">
        <v>481111</v>
      </c>
      <c r="V1267" s="1" t="s">
        <v>119</v>
      </c>
      <c r="X1267" s="1" t="s">
        <v>2447</v>
      </c>
      <c r="Y1267" s="1" t="s">
        <v>2448</v>
      </c>
      <c r="Z1267" s="1" t="s">
        <v>2449</v>
      </c>
      <c r="AA1267" s="1" t="s">
        <v>171</v>
      </c>
      <c r="AB1267" s="1" t="s">
        <v>2445</v>
      </c>
      <c r="AC1267" s="1" t="s">
        <v>2446</v>
      </c>
      <c r="AD1267" s="1" t="s">
        <v>259</v>
      </c>
      <c r="AE1267" s="1" t="s">
        <v>117</v>
      </c>
      <c r="AF1267" s="9">
        <v>96952</v>
      </c>
      <c r="AG1267" s="1" t="s">
        <v>118</v>
      </c>
      <c r="AH1267" s="1" t="s">
        <v>138</v>
      </c>
      <c r="AI1267" s="1">
        <v>16704339989</v>
      </c>
      <c r="AK1267" s="1" t="s">
        <v>2451</v>
      </c>
      <c r="BC1267" s="1" t="str">
        <f>"49-9071.00"</f>
        <v>49-9071.00</v>
      </c>
      <c r="BD1267" s="1" t="s">
        <v>214</v>
      </c>
      <c r="BE1267" s="1" t="s">
        <v>14194</v>
      </c>
      <c r="BF1267" s="1" t="s">
        <v>14195</v>
      </c>
      <c r="BG1267" s="1">
        <v>1</v>
      </c>
      <c r="BH1267" s="1">
        <v>1</v>
      </c>
      <c r="BI1267" s="2">
        <v>44228</v>
      </c>
      <c r="BJ1267" s="2">
        <v>44592</v>
      </c>
      <c r="BK1267" s="2">
        <v>44228</v>
      </c>
      <c r="BL1267" s="2">
        <v>44592</v>
      </c>
      <c r="BM1267" s="1">
        <v>40</v>
      </c>
      <c r="BN1267" s="1">
        <v>0</v>
      </c>
      <c r="BO1267" s="1">
        <v>8</v>
      </c>
      <c r="BP1267" s="1">
        <v>8</v>
      </c>
      <c r="BQ1267" s="1">
        <v>8</v>
      </c>
      <c r="BR1267" s="1">
        <v>8</v>
      </c>
      <c r="BS1267" s="1">
        <v>8</v>
      </c>
      <c r="BT1267" s="1">
        <v>0</v>
      </c>
      <c r="BU1267" s="1" t="str">
        <f>"8:00 AM"</f>
        <v>8:00 AM</v>
      </c>
      <c r="BV1267" s="1" t="str">
        <f>"5:00 PM"</f>
        <v>5:00 PM</v>
      </c>
      <c r="BW1267" s="1" t="s">
        <v>135</v>
      </c>
      <c r="BX1267" s="1">
        <v>0</v>
      </c>
      <c r="BY1267" s="1">
        <v>12</v>
      </c>
      <c r="BZ1267" s="1" t="s">
        <v>112</v>
      </c>
      <c r="CA1267" s="1">
        <v>0</v>
      </c>
      <c r="CB1267" s="1" t="s">
        <v>14196</v>
      </c>
      <c r="CC1267" s="1" t="s">
        <v>2445</v>
      </c>
      <c r="CD1267" s="1" t="s">
        <v>2446</v>
      </c>
      <c r="CE1267" s="1" t="s">
        <v>259</v>
      </c>
      <c r="CF1267" s="1" t="s">
        <v>117</v>
      </c>
      <c r="CG1267" s="1">
        <v>96952</v>
      </c>
      <c r="CH1267" s="3">
        <v>8.7100000000000009</v>
      </c>
      <c r="CI1267" s="3">
        <v>9</v>
      </c>
      <c r="CL1267" s="1" t="s">
        <v>137</v>
      </c>
      <c r="CM1267" s="1" t="s">
        <v>138</v>
      </c>
      <c r="CN1267" s="1" t="s">
        <v>139</v>
      </c>
      <c r="CP1267" s="1" t="s">
        <v>112</v>
      </c>
      <c r="CQ1267" s="1" t="s">
        <v>111</v>
      </c>
      <c r="CR1267" s="1" t="s">
        <v>112</v>
      </c>
      <c r="CS1267" s="1" t="s">
        <v>112</v>
      </c>
      <c r="CT1267" s="1" t="s">
        <v>111</v>
      </c>
      <c r="CU1267" s="1" t="s">
        <v>111</v>
      </c>
      <c r="CV1267" s="1" t="s">
        <v>138</v>
      </c>
      <c r="CW1267" s="1" t="s">
        <v>2456</v>
      </c>
      <c r="CX1267" s="1">
        <v>16704339989</v>
      </c>
      <c r="CY1267" s="1" t="s">
        <v>2457</v>
      </c>
      <c r="CZ1267" s="1" t="s">
        <v>2458</v>
      </c>
      <c r="DA1267" s="1" t="s">
        <v>111</v>
      </c>
      <c r="DB1267" s="1" t="s">
        <v>112</v>
      </c>
    </row>
    <row r="1268" spans="1:111" ht="15.6" customHeight="1" x14ac:dyDescent="0.25">
      <c r="A1268" s="1" t="s">
        <v>14197</v>
      </c>
      <c r="B1268" s="1" t="s">
        <v>238</v>
      </c>
      <c r="C1268" s="2">
        <v>44177.024995949076</v>
      </c>
      <c r="D1268" s="2">
        <v>44229</v>
      </c>
      <c r="E1268" s="1" t="s">
        <v>180</v>
      </c>
      <c r="G1268" s="1" t="s">
        <v>111</v>
      </c>
      <c r="H1268" s="1" t="s">
        <v>112</v>
      </c>
      <c r="I1268" s="1" t="s">
        <v>112</v>
      </c>
      <c r="J1268" s="1" t="s">
        <v>10226</v>
      </c>
      <c r="K1268" s="1" t="s">
        <v>10227</v>
      </c>
      <c r="L1268" s="1" t="s">
        <v>397</v>
      </c>
      <c r="M1268" s="1" t="s">
        <v>2319</v>
      </c>
      <c r="N1268" s="1" t="s">
        <v>116</v>
      </c>
      <c r="O1268" s="1" t="s">
        <v>117</v>
      </c>
      <c r="P1268" s="9">
        <v>96950</v>
      </c>
      <c r="Q1268" s="1" t="s">
        <v>118</v>
      </c>
      <c r="S1268" s="1">
        <v>16702343197</v>
      </c>
      <c r="U1268" s="1">
        <v>45321</v>
      </c>
      <c r="V1268" s="1" t="s">
        <v>119</v>
      </c>
      <c r="X1268" s="1" t="s">
        <v>10228</v>
      </c>
      <c r="Y1268" s="1" t="s">
        <v>10229</v>
      </c>
      <c r="Z1268" s="1" t="s">
        <v>10230</v>
      </c>
      <c r="AA1268" s="1" t="s">
        <v>461</v>
      </c>
      <c r="AB1268" s="1" t="s">
        <v>397</v>
      </c>
      <c r="AC1268" s="1" t="s">
        <v>2319</v>
      </c>
      <c r="AD1268" s="1" t="s">
        <v>116</v>
      </c>
      <c r="AE1268" s="1" t="s">
        <v>117</v>
      </c>
      <c r="AF1268" s="9">
        <v>96950</v>
      </c>
      <c r="AG1268" s="1" t="s">
        <v>118</v>
      </c>
      <c r="AI1268" s="1">
        <v>16702343197</v>
      </c>
      <c r="AK1268" s="1" t="s">
        <v>10231</v>
      </c>
      <c r="BC1268" s="1" t="str">
        <f>"43-3031.00"</f>
        <v>43-3031.00</v>
      </c>
      <c r="BD1268" s="1" t="s">
        <v>389</v>
      </c>
      <c r="BE1268" s="1" t="s">
        <v>14198</v>
      </c>
      <c r="BF1268" s="1" t="s">
        <v>11331</v>
      </c>
      <c r="BG1268" s="1">
        <v>2</v>
      </c>
      <c r="BH1268" s="1">
        <v>2</v>
      </c>
      <c r="BI1268" s="2">
        <v>44256</v>
      </c>
      <c r="BJ1268" s="2">
        <v>44620</v>
      </c>
      <c r="BK1268" s="2">
        <v>44256</v>
      </c>
      <c r="BL1268" s="2">
        <v>44620</v>
      </c>
      <c r="BM1268" s="1">
        <v>35</v>
      </c>
      <c r="BN1268" s="1">
        <v>0</v>
      </c>
      <c r="BO1268" s="1">
        <v>6</v>
      </c>
      <c r="BP1268" s="1">
        <v>6</v>
      </c>
      <c r="BQ1268" s="1">
        <v>6</v>
      </c>
      <c r="BR1268" s="1">
        <v>6</v>
      </c>
      <c r="BS1268" s="1">
        <v>6</v>
      </c>
      <c r="BT1268" s="1">
        <v>5</v>
      </c>
      <c r="BU1268" s="1" t="str">
        <f>"9:00 AM"</f>
        <v>9:00 AM</v>
      </c>
      <c r="BV1268" s="1" t="str">
        <f>"4:00 PM"</f>
        <v>4:00 PM</v>
      </c>
      <c r="BW1268" s="1" t="s">
        <v>392</v>
      </c>
      <c r="BX1268" s="1">
        <v>0</v>
      </c>
      <c r="BY1268" s="1">
        <v>24</v>
      </c>
      <c r="BZ1268" s="1" t="s">
        <v>112</v>
      </c>
      <c r="CA1268" s="1">
        <v>0</v>
      </c>
      <c r="CB1268" s="1" t="s">
        <v>14199</v>
      </c>
      <c r="CC1268" s="1" t="s">
        <v>397</v>
      </c>
      <c r="CD1268" s="1" t="s">
        <v>2319</v>
      </c>
      <c r="CE1268" s="1" t="s">
        <v>116</v>
      </c>
      <c r="CF1268" s="1" t="s">
        <v>117</v>
      </c>
      <c r="CG1268" s="1">
        <v>96950</v>
      </c>
      <c r="CH1268" s="3">
        <v>9.49</v>
      </c>
      <c r="CI1268" s="3">
        <v>10</v>
      </c>
      <c r="CJ1268" s="3">
        <v>14.23</v>
      </c>
      <c r="CK1268" s="3">
        <v>15</v>
      </c>
      <c r="CL1268" s="1" t="s">
        <v>137</v>
      </c>
      <c r="CM1268" s="1" t="s">
        <v>138</v>
      </c>
      <c r="CN1268" s="1" t="s">
        <v>139</v>
      </c>
      <c r="CP1268" s="1" t="s">
        <v>112</v>
      </c>
      <c r="CQ1268" s="1" t="s">
        <v>111</v>
      </c>
      <c r="CR1268" s="1" t="s">
        <v>112</v>
      </c>
      <c r="CS1268" s="1" t="s">
        <v>111</v>
      </c>
      <c r="CT1268" s="1" t="s">
        <v>138</v>
      </c>
      <c r="CU1268" s="1" t="s">
        <v>111</v>
      </c>
      <c r="CV1268" s="1" t="s">
        <v>138</v>
      </c>
      <c r="CW1268" s="1" t="s">
        <v>138</v>
      </c>
      <c r="CX1268" s="1">
        <v>16702343197</v>
      </c>
      <c r="CY1268" s="1" t="s">
        <v>10235</v>
      </c>
      <c r="CZ1268" s="1" t="s">
        <v>138</v>
      </c>
      <c r="DA1268" s="1" t="s">
        <v>111</v>
      </c>
      <c r="DB1268" s="1" t="s">
        <v>112</v>
      </c>
    </row>
    <row r="1269" spans="1:111" ht="15.6" customHeight="1" x14ac:dyDescent="0.25">
      <c r="A1269" s="1" t="s">
        <v>14200</v>
      </c>
      <c r="B1269" s="1" t="s">
        <v>238</v>
      </c>
      <c r="C1269" s="2">
        <v>44167.808685763892</v>
      </c>
      <c r="D1269" s="2">
        <v>44200</v>
      </c>
      <c r="E1269" s="1" t="s">
        <v>180</v>
      </c>
      <c r="G1269" s="1" t="s">
        <v>111</v>
      </c>
      <c r="H1269" s="1" t="s">
        <v>112</v>
      </c>
      <c r="I1269" s="1" t="s">
        <v>112</v>
      </c>
      <c r="J1269" s="1" t="s">
        <v>1809</v>
      </c>
      <c r="L1269" s="1" t="s">
        <v>1810</v>
      </c>
      <c r="N1269" s="1" t="s">
        <v>167</v>
      </c>
      <c r="O1269" s="1" t="s">
        <v>117</v>
      </c>
      <c r="P1269" s="9">
        <v>96950</v>
      </c>
      <c r="Q1269" s="1" t="s">
        <v>118</v>
      </c>
      <c r="S1269" s="1">
        <v>16702338040</v>
      </c>
      <c r="U1269" s="1">
        <v>53111</v>
      </c>
      <c r="V1269" s="1" t="s">
        <v>119</v>
      </c>
      <c r="X1269" s="1" t="s">
        <v>14201</v>
      </c>
      <c r="Y1269" s="1" t="s">
        <v>14202</v>
      </c>
      <c r="Z1269" s="1" t="s">
        <v>588</v>
      </c>
      <c r="AA1269" s="1" t="s">
        <v>2091</v>
      </c>
      <c r="AB1269" s="1" t="s">
        <v>1810</v>
      </c>
      <c r="AD1269" s="1" t="s">
        <v>167</v>
      </c>
      <c r="AE1269" s="1" t="s">
        <v>117</v>
      </c>
      <c r="AF1269" s="9">
        <v>96950</v>
      </c>
      <c r="AG1269" s="1" t="s">
        <v>118</v>
      </c>
      <c r="AI1269" s="1">
        <v>16702338040</v>
      </c>
      <c r="AK1269" s="1" t="s">
        <v>590</v>
      </c>
      <c r="BC1269" s="1" t="str">
        <f>"27-1024.00"</f>
        <v>27-1024.00</v>
      </c>
      <c r="BD1269" s="1" t="s">
        <v>3137</v>
      </c>
      <c r="BE1269" s="1" t="s">
        <v>14203</v>
      </c>
      <c r="BF1269" s="1" t="s">
        <v>7468</v>
      </c>
      <c r="BG1269" s="1">
        <v>1</v>
      </c>
      <c r="BH1269" s="1">
        <v>1</v>
      </c>
      <c r="BI1269" s="2">
        <v>44228</v>
      </c>
      <c r="BJ1269" s="2">
        <v>45199</v>
      </c>
      <c r="BK1269" s="2">
        <v>44228</v>
      </c>
      <c r="BL1269" s="2">
        <v>45199</v>
      </c>
      <c r="BM1269" s="1">
        <v>40</v>
      </c>
      <c r="BN1269" s="1">
        <v>0</v>
      </c>
      <c r="BO1269" s="1">
        <v>8</v>
      </c>
      <c r="BP1269" s="1">
        <v>8</v>
      </c>
      <c r="BQ1269" s="1">
        <v>8</v>
      </c>
      <c r="BR1269" s="1">
        <v>8</v>
      </c>
      <c r="BS1269" s="1">
        <v>8</v>
      </c>
      <c r="BT1269" s="1">
        <v>0</v>
      </c>
      <c r="BU1269" s="1" t="str">
        <f>"9:00 AM"</f>
        <v>9:00 AM</v>
      </c>
      <c r="BV1269" s="1" t="str">
        <f>"5:00 PM"</f>
        <v>5:00 PM</v>
      </c>
      <c r="BW1269" s="1" t="s">
        <v>135</v>
      </c>
      <c r="BX1269" s="1">
        <v>3</v>
      </c>
      <c r="BY1269" s="1">
        <v>24</v>
      </c>
      <c r="BZ1269" s="1" t="s">
        <v>112</v>
      </c>
      <c r="CA1269" s="1">
        <v>0</v>
      </c>
      <c r="CB1269" s="4" t="s">
        <v>9953</v>
      </c>
      <c r="CC1269" s="1" t="s">
        <v>1810</v>
      </c>
      <c r="CE1269" s="1" t="s">
        <v>167</v>
      </c>
      <c r="CF1269" s="1" t="s">
        <v>117</v>
      </c>
      <c r="CG1269" s="1">
        <v>96950</v>
      </c>
      <c r="CH1269" s="3">
        <v>8.93</v>
      </c>
      <c r="CI1269" s="3">
        <v>9</v>
      </c>
      <c r="CJ1269" s="3">
        <v>13.4</v>
      </c>
      <c r="CK1269" s="3">
        <v>13.5</v>
      </c>
      <c r="CL1269" s="1" t="s">
        <v>137</v>
      </c>
      <c r="CM1269" s="1" t="s">
        <v>362</v>
      </c>
      <c r="CN1269" s="1" t="s">
        <v>139</v>
      </c>
      <c r="CP1269" s="1" t="s">
        <v>112</v>
      </c>
      <c r="CQ1269" s="1" t="s">
        <v>111</v>
      </c>
      <c r="CR1269" s="1" t="s">
        <v>112</v>
      </c>
      <c r="CS1269" s="1" t="s">
        <v>111</v>
      </c>
      <c r="CT1269" s="1" t="s">
        <v>111</v>
      </c>
      <c r="CU1269" s="1" t="s">
        <v>111</v>
      </c>
      <c r="CV1269" s="1" t="s">
        <v>138</v>
      </c>
      <c r="CW1269" s="1" t="s">
        <v>593</v>
      </c>
      <c r="CX1269" s="1">
        <v>16702338040</v>
      </c>
      <c r="CY1269" s="1" t="s">
        <v>590</v>
      </c>
      <c r="CZ1269" s="1" t="s">
        <v>138</v>
      </c>
      <c r="DA1269" s="1" t="s">
        <v>111</v>
      </c>
      <c r="DB1269" s="1" t="s">
        <v>112</v>
      </c>
    </row>
    <row r="1270" spans="1:111" ht="15.6" customHeight="1" x14ac:dyDescent="0.25">
      <c r="A1270" s="1" t="s">
        <v>14204</v>
      </c>
      <c r="B1270" s="1" t="s">
        <v>238</v>
      </c>
      <c r="C1270" s="2">
        <v>44138.937058101852</v>
      </c>
      <c r="D1270" s="2">
        <v>44182</v>
      </c>
      <c r="E1270" s="1" t="s">
        <v>180</v>
      </c>
      <c r="G1270" s="1" t="s">
        <v>112</v>
      </c>
      <c r="H1270" s="1" t="s">
        <v>112</v>
      </c>
      <c r="I1270" s="1" t="s">
        <v>112</v>
      </c>
      <c r="J1270" s="1" t="s">
        <v>1095</v>
      </c>
      <c r="K1270" s="1" t="s">
        <v>1096</v>
      </c>
      <c r="L1270" s="1" t="s">
        <v>410</v>
      </c>
      <c r="N1270" s="1" t="s">
        <v>167</v>
      </c>
      <c r="O1270" s="1" t="s">
        <v>117</v>
      </c>
      <c r="P1270" s="9">
        <v>96950</v>
      </c>
      <c r="Q1270" s="1" t="s">
        <v>118</v>
      </c>
      <c r="S1270" s="1">
        <v>16702336927</v>
      </c>
      <c r="U1270" s="1">
        <v>561320</v>
      </c>
      <c r="V1270" s="1" t="s">
        <v>119</v>
      </c>
      <c r="X1270" s="1" t="s">
        <v>1097</v>
      </c>
      <c r="Y1270" s="1" t="s">
        <v>1098</v>
      </c>
      <c r="Z1270" s="1" t="s">
        <v>1099</v>
      </c>
      <c r="AA1270" s="1" t="s">
        <v>245</v>
      </c>
      <c r="AB1270" s="1" t="s">
        <v>1100</v>
      </c>
      <c r="AD1270" s="1" t="s">
        <v>116</v>
      </c>
      <c r="AE1270" s="1" t="s">
        <v>117</v>
      </c>
      <c r="AF1270" s="9">
        <v>96950</v>
      </c>
      <c r="AG1270" s="1" t="s">
        <v>118</v>
      </c>
      <c r="AI1270" s="1">
        <v>16702336927</v>
      </c>
      <c r="AK1270" s="1" t="s">
        <v>1101</v>
      </c>
      <c r="BC1270" s="1" t="str">
        <f>"37-2011.00"</f>
        <v>37-2011.00</v>
      </c>
      <c r="BD1270" s="1" t="s">
        <v>676</v>
      </c>
      <c r="BE1270" s="1" t="s">
        <v>1102</v>
      </c>
      <c r="BF1270" s="1" t="s">
        <v>1103</v>
      </c>
      <c r="BG1270" s="1">
        <v>6</v>
      </c>
      <c r="BH1270" s="1">
        <v>6</v>
      </c>
      <c r="BI1270" s="2">
        <v>44256</v>
      </c>
      <c r="BJ1270" s="2">
        <v>44620</v>
      </c>
      <c r="BK1270" s="2">
        <v>44256</v>
      </c>
      <c r="BL1270" s="2">
        <v>44620</v>
      </c>
      <c r="BM1270" s="1">
        <v>40</v>
      </c>
      <c r="BN1270" s="1">
        <v>0</v>
      </c>
      <c r="BO1270" s="1">
        <v>8</v>
      </c>
      <c r="BP1270" s="1">
        <v>8</v>
      </c>
      <c r="BQ1270" s="1">
        <v>8</v>
      </c>
      <c r="BR1270" s="1">
        <v>8</v>
      </c>
      <c r="BS1270" s="1">
        <v>8</v>
      </c>
      <c r="BT1270" s="1">
        <v>0</v>
      </c>
      <c r="BU1270" s="1" t="str">
        <f>"7:30 AM"</f>
        <v>7:30 AM</v>
      </c>
      <c r="BV1270" s="1" t="str">
        <f>"4:30 PM"</f>
        <v>4:30 PM</v>
      </c>
      <c r="BW1270" s="1" t="s">
        <v>135</v>
      </c>
      <c r="BX1270" s="1">
        <v>0</v>
      </c>
      <c r="BY1270" s="1">
        <v>3</v>
      </c>
      <c r="BZ1270" s="1" t="s">
        <v>112</v>
      </c>
      <c r="CA1270" s="1">
        <v>0</v>
      </c>
      <c r="CB1270" s="4" t="s">
        <v>1104</v>
      </c>
      <c r="CC1270" s="1" t="s">
        <v>410</v>
      </c>
      <c r="CE1270" s="1" t="s">
        <v>167</v>
      </c>
      <c r="CF1270" s="1" t="s">
        <v>117</v>
      </c>
      <c r="CG1270" s="1">
        <v>96950</v>
      </c>
      <c r="CH1270" s="3">
        <v>8.0500000000000007</v>
      </c>
      <c r="CI1270" s="3">
        <v>8.0500000000000007</v>
      </c>
      <c r="CJ1270" s="3">
        <v>12.08</v>
      </c>
      <c r="CK1270" s="3">
        <v>12.08</v>
      </c>
      <c r="CL1270" s="1" t="s">
        <v>137</v>
      </c>
      <c r="CN1270" s="1" t="s">
        <v>139</v>
      </c>
      <c r="CP1270" s="1" t="s">
        <v>112</v>
      </c>
      <c r="CQ1270" s="1" t="s">
        <v>111</v>
      </c>
      <c r="CR1270" s="1" t="s">
        <v>112</v>
      </c>
      <c r="CS1270" s="1" t="s">
        <v>111</v>
      </c>
      <c r="CT1270" s="1" t="s">
        <v>138</v>
      </c>
      <c r="CU1270" s="1" t="s">
        <v>111</v>
      </c>
      <c r="CV1270" s="1" t="s">
        <v>138</v>
      </c>
      <c r="CW1270" s="1" t="s">
        <v>411</v>
      </c>
      <c r="CX1270" s="1">
        <v>16702336927</v>
      </c>
      <c r="CY1270" s="1" t="s">
        <v>1101</v>
      </c>
      <c r="CZ1270" s="1" t="s">
        <v>138</v>
      </c>
      <c r="DA1270" s="1" t="s">
        <v>111</v>
      </c>
      <c r="DB1270" s="1" t="s">
        <v>112</v>
      </c>
    </row>
    <row r="1271" spans="1:111" ht="15.6" customHeight="1" x14ac:dyDescent="0.25">
      <c r="A1271" s="1" t="s">
        <v>14205</v>
      </c>
      <c r="B1271" s="1" t="s">
        <v>238</v>
      </c>
      <c r="C1271" s="2">
        <v>44192.834392476849</v>
      </c>
      <c r="D1271" s="2">
        <v>44223</v>
      </c>
      <c r="E1271" s="1" t="s">
        <v>180</v>
      </c>
      <c r="G1271" s="1" t="s">
        <v>112</v>
      </c>
      <c r="H1271" s="1" t="s">
        <v>112</v>
      </c>
      <c r="I1271" s="1" t="s">
        <v>112</v>
      </c>
      <c r="J1271" s="1" t="s">
        <v>3474</v>
      </c>
      <c r="K1271" s="1" t="s">
        <v>138</v>
      </c>
      <c r="L1271" s="1" t="s">
        <v>3476</v>
      </c>
      <c r="M1271" s="1" t="s">
        <v>3477</v>
      </c>
      <c r="N1271" s="1" t="s">
        <v>167</v>
      </c>
      <c r="O1271" s="1" t="s">
        <v>117</v>
      </c>
      <c r="P1271" s="9">
        <v>96950</v>
      </c>
      <c r="Q1271" s="1" t="s">
        <v>118</v>
      </c>
      <c r="R1271" s="1" t="s">
        <v>138</v>
      </c>
      <c r="S1271" s="1">
        <v>16702368202</v>
      </c>
      <c r="T1271" s="1">
        <v>3554</v>
      </c>
      <c r="U1271" s="1">
        <v>62211</v>
      </c>
      <c r="V1271" s="1" t="s">
        <v>119</v>
      </c>
      <c r="X1271" s="1" t="s">
        <v>3478</v>
      </c>
      <c r="Y1271" s="1" t="s">
        <v>3479</v>
      </c>
      <c r="Z1271" s="1" t="s">
        <v>1701</v>
      </c>
      <c r="AA1271" s="1" t="s">
        <v>3480</v>
      </c>
      <c r="AB1271" s="1" t="s">
        <v>3476</v>
      </c>
      <c r="AC1271" s="1" t="s">
        <v>3477</v>
      </c>
      <c r="AD1271" s="1" t="s">
        <v>167</v>
      </c>
      <c r="AE1271" s="1" t="s">
        <v>117</v>
      </c>
      <c r="AF1271" s="9">
        <v>96950</v>
      </c>
      <c r="AG1271" s="1" t="s">
        <v>118</v>
      </c>
      <c r="AH1271" s="1" t="s">
        <v>138</v>
      </c>
      <c r="AI1271" s="1">
        <v>16702368202</v>
      </c>
      <c r="AJ1271" s="1">
        <v>3554</v>
      </c>
      <c r="AK1271" s="1" t="s">
        <v>3481</v>
      </c>
      <c r="BC1271" s="1" t="str">
        <f>"29-1141.00"</f>
        <v>29-1141.00</v>
      </c>
      <c r="BD1271" s="1" t="s">
        <v>1381</v>
      </c>
      <c r="BE1271" s="1" t="s">
        <v>7029</v>
      </c>
      <c r="BF1271" s="1" t="s">
        <v>7030</v>
      </c>
      <c r="BG1271" s="1">
        <v>6</v>
      </c>
      <c r="BH1271" s="1">
        <v>6</v>
      </c>
      <c r="BI1271" s="2">
        <v>44256</v>
      </c>
      <c r="BJ1271" s="2">
        <v>44620</v>
      </c>
      <c r="BK1271" s="2">
        <v>44256</v>
      </c>
      <c r="BL1271" s="2">
        <v>44620</v>
      </c>
      <c r="BM1271" s="1">
        <v>40</v>
      </c>
      <c r="BN1271" s="1">
        <v>12</v>
      </c>
      <c r="BO1271" s="1">
        <v>12</v>
      </c>
      <c r="BP1271" s="1">
        <v>12</v>
      </c>
      <c r="BQ1271" s="1">
        <v>4</v>
      </c>
      <c r="BR1271" s="1">
        <v>0</v>
      </c>
      <c r="BS1271" s="1">
        <v>0</v>
      </c>
      <c r="BT1271" s="1">
        <v>0</v>
      </c>
      <c r="BU1271" s="1" t="str">
        <f>"7:30 AM"</f>
        <v>7:30 AM</v>
      </c>
      <c r="BV1271" s="1" t="str">
        <f>"7:30 PM"</f>
        <v>7:30 PM</v>
      </c>
      <c r="BW1271" s="1" t="s">
        <v>392</v>
      </c>
      <c r="BX1271" s="1">
        <v>0</v>
      </c>
      <c r="BY1271" s="1">
        <v>0</v>
      </c>
      <c r="BZ1271" s="1" t="s">
        <v>112</v>
      </c>
      <c r="CA1271" s="1">
        <v>0</v>
      </c>
      <c r="CB1271" s="1" t="s">
        <v>7031</v>
      </c>
      <c r="CC1271" s="1" t="s">
        <v>3476</v>
      </c>
      <c r="CD1271" s="1" t="s">
        <v>3477</v>
      </c>
      <c r="CE1271" s="1" t="s">
        <v>167</v>
      </c>
      <c r="CF1271" s="1" t="s">
        <v>117</v>
      </c>
      <c r="CG1271" s="1">
        <v>96950</v>
      </c>
      <c r="CH1271" s="3">
        <v>22.19</v>
      </c>
      <c r="CI1271" s="3">
        <v>25.78</v>
      </c>
      <c r="CL1271" s="1" t="s">
        <v>137</v>
      </c>
      <c r="CM1271" s="1" t="s">
        <v>3486</v>
      </c>
      <c r="CN1271" s="1" t="s">
        <v>139</v>
      </c>
      <c r="CP1271" s="1" t="s">
        <v>111</v>
      </c>
      <c r="CQ1271" s="1" t="s">
        <v>111</v>
      </c>
      <c r="CR1271" s="1" t="s">
        <v>112</v>
      </c>
      <c r="CS1271" s="1" t="s">
        <v>112</v>
      </c>
      <c r="CT1271" s="1" t="s">
        <v>138</v>
      </c>
      <c r="CU1271" s="1" t="s">
        <v>111</v>
      </c>
      <c r="CV1271" s="1" t="s">
        <v>138</v>
      </c>
      <c r="CW1271" s="1" t="s">
        <v>3487</v>
      </c>
      <c r="CX1271" s="1">
        <v>16702368202</v>
      </c>
      <c r="CY1271" s="1" t="s">
        <v>3488</v>
      </c>
      <c r="CZ1271" s="1" t="s">
        <v>3489</v>
      </c>
      <c r="DA1271" s="1" t="s">
        <v>111</v>
      </c>
      <c r="DB1271" s="1" t="s">
        <v>112</v>
      </c>
      <c r="DC1271" s="1" t="s">
        <v>890</v>
      </c>
      <c r="DD1271" s="1" t="s">
        <v>3490</v>
      </c>
      <c r="DE1271" s="1" t="s">
        <v>3491</v>
      </c>
      <c r="DF1271" s="1" t="s">
        <v>3474</v>
      </c>
      <c r="DG1271" s="1" t="s">
        <v>3492</v>
      </c>
    </row>
    <row r="1272" spans="1:111" ht="15.6" customHeight="1" x14ac:dyDescent="0.25">
      <c r="A1272" s="1" t="s">
        <v>14208</v>
      </c>
      <c r="B1272" s="1" t="s">
        <v>238</v>
      </c>
      <c r="C1272" s="2">
        <v>44145.973173958337</v>
      </c>
      <c r="D1272" s="2">
        <v>44183</v>
      </c>
      <c r="E1272" s="1" t="s">
        <v>110</v>
      </c>
      <c r="F1272" s="2">
        <v>44195.791666666664</v>
      </c>
      <c r="G1272" s="1" t="s">
        <v>112</v>
      </c>
      <c r="H1272" s="1" t="s">
        <v>112</v>
      </c>
      <c r="I1272" s="1" t="s">
        <v>112</v>
      </c>
      <c r="J1272" s="1" t="s">
        <v>11796</v>
      </c>
      <c r="L1272" s="1" t="s">
        <v>6949</v>
      </c>
      <c r="M1272" s="1" t="s">
        <v>6950</v>
      </c>
      <c r="N1272" s="1" t="s">
        <v>167</v>
      </c>
      <c r="O1272" s="1" t="s">
        <v>117</v>
      </c>
      <c r="P1272" s="9">
        <v>96950</v>
      </c>
      <c r="Q1272" s="1" t="s">
        <v>118</v>
      </c>
      <c r="S1272" s="1">
        <v>16702346552</v>
      </c>
      <c r="U1272" s="1">
        <v>54137</v>
      </c>
      <c r="V1272" s="1" t="s">
        <v>119</v>
      </c>
      <c r="X1272" s="1" t="s">
        <v>262</v>
      </c>
      <c r="Y1272" s="1" t="s">
        <v>5967</v>
      </c>
      <c r="Z1272" s="1" t="s">
        <v>6951</v>
      </c>
      <c r="AA1272" s="1" t="s">
        <v>6952</v>
      </c>
      <c r="AB1272" s="1" t="s">
        <v>6949</v>
      </c>
      <c r="AC1272" s="1" t="s">
        <v>6950</v>
      </c>
      <c r="AD1272" s="1" t="s">
        <v>167</v>
      </c>
      <c r="AE1272" s="1" t="s">
        <v>117</v>
      </c>
      <c r="AF1272" s="9">
        <v>96950</v>
      </c>
      <c r="AG1272" s="1" t="s">
        <v>118</v>
      </c>
      <c r="AI1272" s="1">
        <v>16702346552</v>
      </c>
      <c r="AK1272" s="1" t="s">
        <v>11798</v>
      </c>
      <c r="BC1272" s="1" t="str">
        <f>"17-3031.01"</f>
        <v>17-3031.01</v>
      </c>
      <c r="BD1272" s="1" t="s">
        <v>14209</v>
      </c>
      <c r="BE1272" s="1" t="s">
        <v>14210</v>
      </c>
      <c r="BF1272" s="1" t="s">
        <v>14211</v>
      </c>
      <c r="BG1272" s="1">
        <v>1</v>
      </c>
      <c r="BH1272" s="1">
        <v>1</v>
      </c>
      <c r="BI1272" s="2">
        <v>44197</v>
      </c>
      <c r="BJ1272" s="2">
        <v>44561</v>
      </c>
      <c r="BK1272" s="2">
        <v>44197</v>
      </c>
      <c r="BL1272" s="2">
        <v>44561</v>
      </c>
      <c r="BM1272" s="1">
        <v>40</v>
      </c>
      <c r="BN1272" s="1">
        <v>0</v>
      </c>
      <c r="BO1272" s="1">
        <v>8</v>
      </c>
      <c r="BP1272" s="1">
        <v>8</v>
      </c>
      <c r="BQ1272" s="1">
        <v>8</v>
      </c>
      <c r="BR1272" s="1">
        <v>8</v>
      </c>
      <c r="BS1272" s="1">
        <v>8</v>
      </c>
      <c r="BT1272" s="1">
        <v>0</v>
      </c>
      <c r="BU1272" s="1" t="str">
        <f>"8:00 AM"</f>
        <v>8:00 AM</v>
      </c>
      <c r="BV1272" s="1" t="str">
        <f>"5:00 PM"</f>
        <v>5:00 PM</v>
      </c>
      <c r="BW1272" s="1" t="s">
        <v>392</v>
      </c>
      <c r="BX1272" s="1">
        <v>0</v>
      </c>
      <c r="BY1272" s="1">
        <v>24</v>
      </c>
      <c r="BZ1272" s="1" t="s">
        <v>112</v>
      </c>
      <c r="CA1272" s="1">
        <v>0</v>
      </c>
      <c r="CB1272" s="1" t="s">
        <v>14212</v>
      </c>
      <c r="CC1272" s="1" t="s">
        <v>6950</v>
      </c>
      <c r="CE1272" s="1" t="s">
        <v>167</v>
      </c>
      <c r="CF1272" s="1" t="s">
        <v>117</v>
      </c>
      <c r="CG1272" s="1">
        <v>96950</v>
      </c>
      <c r="CH1272" s="3">
        <v>15.37</v>
      </c>
      <c r="CI1272" s="3">
        <v>16.28</v>
      </c>
      <c r="CJ1272" s="3">
        <v>0</v>
      </c>
      <c r="CK1272" s="3">
        <v>0</v>
      </c>
      <c r="CL1272" s="1" t="s">
        <v>137</v>
      </c>
      <c r="CM1272" s="1" t="s">
        <v>138</v>
      </c>
      <c r="CN1272" s="1" t="s">
        <v>139</v>
      </c>
      <c r="CP1272" s="1" t="s">
        <v>112</v>
      </c>
      <c r="CQ1272" s="1" t="s">
        <v>111</v>
      </c>
      <c r="CR1272" s="1" t="s">
        <v>111</v>
      </c>
      <c r="CS1272" s="1" t="s">
        <v>112</v>
      </c>
      <c r="CT1272" s="1" t="s">
        <v>138</v>
      </c>
      <c r="CU1272" s="1" t="s">
        <v>111</v>
      </c>
      <c r="CV1272" s="1" t="s">
        <v>138</v>
      </c>
      <c r="CW1272" s="1" t="s">
        <v>14213</v>
      </c>
      <c r="CX1272" s="1">
        <v>16702346552</v>
      </c>
      <c r="CY1272" s="1" t="s">
        <v>11798</v>
      </c>
      <c r="CZ1272" s="1" t="s">
        <v>138</v>
      </c>
      <c r="DA1272" s="1" t="s">
        <v>111</v>
      </c>
      <c r="DB1272" s="1" t="s">
        <v>112</v>
      </c>
    </row>
    <row r="1273" spans="1:111" ht="15.6" customHeight="1" x14ac:dyDescent="0.25">
      <c r="A1273" s="1" t="s">
        <v>14214</v>
      </c>
      <c r="B1273" s="1" t="s">
        <v>238</v>
      </c>
      <c r="C1273" s="2">
        <v>44151.762084490743</v>
      </c>
      <c r="D1273" s="2">
        <v>44183</v>
      </c>
      <c r="E1273" s="1" t="s">
        <v>180</v>
      </c>
      <c r="G1273" s="1" t="s">
        <v>112</v>
      </c>
      <c r="H1273" s="1" t="s">
        <v>112</v>
      </c>
      <c r="I1273" s="1" t="s">
        <v>112</v>
      </c>
      <c r="J1273" s="1" t="s">
        <v>14215</v>
      </c>
      <c r="L1273" s="1" t="s">
        <v>14216</v>
      </c>
      <c r="M1273" s="1" t="s">
        <v>138</v>
      </c>
      <c r="N1273" s="1" t="s">
        <v>116</v>
      </c>
      <c r="O1273" s="1" t="s">
        <v>117</v>
      </c>
      <c r="P1273" s="9">
        <v>96950</v>
      </c>
      <c r="Q1273" s="1" t="s">
        <v>118</v>
      </c>
      <c r="S1273" s="1">
        <v>16705885668</v>
      </c>
      <c r="U1273" s="1">
        <v>531312</v>
      </c>
      <c r="V1273" s="1" t="s">
        <v>119</v>
      </c>
      <c r="X1273" s="1" t="s">
        <v>14217</v>
      </c>
      <c r="Y1273" s="1" t="s">
        <v>14218</v>
      </c>
      <c r="AA1273" s="1" t="s">
        <v>2735</v>
      </c>
      <c r="AB1273" s="1" t="s">
        <v>14216</v>
      </c>
      <c r="AC1273" s="1" t="s">
        <v>138</v>
      </c>
      <c r="AD1273" s="1" t="s">
        <v>116</v>
      </c>
      <c r="AE1273" s="1" t="s">
        <v>117</v>
      </c>
      <c r="AF1273" s="9">
        <v>96950</v>
      </c>
      <c r="AG1273" s="1" t="s">
        <v>118</v>
      </c>
      <c r="AI1273" s="1">
        <v>16705885668</v>
      </c>
      <c r="AK1273" s="1" t="s">
        <v>14219</v>
      </c>
      <c r="BC1273" s="1" t="str">
        <f>"53-5021.01"</f>
        <v>53-5021.01</v>
      </c>
      <c r="BD1273" s="1" t="s">
        <v>14220</v>
      </c>
      <c r="BE1273" s="1" t="s">
        <v>14221</v>
      </c>
      <c r="BF1273" s="1" t="s">
        <v>14222</v>
      </c>
      <c r="BG1273" s="1">
        <v>4</v>
      </c>
      <c r="BH1273" s="1">
        <v>4</v>
      </c>
      <c r="BI1273" s="2">
        <v>44180</v>
      </c>
      <c r="BJ1273" s="2">
        <v>44469</v>
      </c>
      <c r="BK1273" s="2">
        <v>44183</v>
      </c>
      <c r="BL1273" s="2">
        <v>44469</v>
      </c>
      <c r="BM1273" s="1">
        <v>35</v>
      </c>
      <c r="BN1273" s="1">
        <v>0</v>
      </c>
      <c r="BO1273" s="1">
        <v>7</v>
      </c>
      <c r="BP1273" s="1">
        <v>7</v>
      </c>
      <c r="BQ1273" s="1">
        <v>7</v>
      </c>
      <c r="BR1273" s="1">
        <v>7</v>
      </c>
      <c r="BS1273" s="1">
        <v>7</v>
      </c>
      <c r="BT1273" s="1">
        <v>0</v>
      </c>
      <c r="BU1273" s="1" t="str">
        <f>"9:00 PM"</f>
        <v>9:00 PM</v>
      </c>
      <c r="BV1273" s="1" t="str">
        <f>"4:00 PM"</f>
        <v>4:00 PM</v>
      </c>
      <c r="BW1273" s="1" t="s">
        <v>392</v>
      </c>
      <c r="BX1273" s="1">
        <v>0</v>
      </c>
      <c r="BY1273" s="1">
        <v>24</v>
      </c>
      <c r="BZ1273" s="1" t="s">
        <v>111</v>
      </c>
      <c r="CA1273" s="1">
        <v>6</v>
      </c>
      <c r="CB1273" s="1" t="s">
        <v>14223</v>
      </c>
      <c r="CC1273" s="1" t="s">
        <v>14224</v>
      </c>
      <c r="CD1273" s="1" t="s">
        <v>138</v>
      </c>
      <c r="CE1273" s="1" t="s">
        <v>116</v>
      </c>
      <c r="CF1273" s="1" t="s">
        <v>117</v>
      </c>
      <c r="CG1273" s="1">
        <v>96950</v>
      </c>
      <c r="CH1273" s="3">
        <v>14.63</v>
      </c>
      <c r="CI1273" s="3">
        <v>14.63</v>
      </c>
      <c r="CJ1273" s="3">
        <v>21.95</v>
      </c>
      <c r="CK1273" s="3">
        <v>21.95</v>
      </c>
      <c r="CL1273" s="1" t="s">
        <v>137</v>
      </c>
      <c r="CM1273" s="1" t="s">
        <v>138</v>
      </c>
      <c r="CN1273" s="1" t="s">
        <v>139</v>
      </c>
      <c r="CP1273" s="1" t="s">
        <v>112</v>
      </c>
      <c r="CQ1273" s="1" t="s">
        <v>111</v>
      </c>
      <c r="CR1273" s="1" t="s">
        <v>112</v>
      </c>
      <c r="CS1273" s="1" t="s">
        <v>111</v>
      </c>
      <c r="CT1273" s="1" t="s">
        <v>138</v>
      </c>
      <c r="CU1273" s="1" t="s">
        <v>111</v>
      </c>
      <c r="CV1273" s="1" t="s">
        <v>138</v>
      </c>
      <c r="CW1273" s="1" t="s">
        <v>300</v>
      </c>
      <c r="CX1273" s="1">
        <v>16705885668</v>
      </c>
      <c r="CY1273" s="1" t="s">
        <v>14219</v>
      </c>
      <c r="CZ1273" s="1" t="s">
        <v>138</v>
      </c>
      <c r="DA1273" s="1" t="s">
        <v>111</v>
      </c>
      <c r="DB1273" s="1" t="s">
        <v>112</v>
      </c>
    </row>
    <row r="1274" spans="1:111" ht="15.6" customHeight="1" x14ac:dyDescent="0.25">
      <c r="A1274" s="1" t="s">
        <v>14225</v>
      </c>
      <c r="B1274" s="1" t="s">
        <v>238</v>
      </c>
      <c r="C1274" s="2">
        <v>44185.749600925927</v>
      </c>
      <c r="D1274" s="2">
        <v>44217</v>
      </c>
      <c r="E1274" s="1" t="s">
        <v>110</v>
      </c>
      <c r="F1274" s="2">
        <v>44360.833333333336</v>
      </c>
      <c r="G1274" s="1" t="s">
        <v>112</v>
      </c>
      <c r="H1274" s="1" t="s">
        <v>112</v>
      </c>
      <c r="I1274" s="1" t="s">
        <v>112</v>
      </c>
      <c r="J1274" s="1" t="s">
        <v>11765</v>
      </c>
      <c r="K1274" s="1" t="s">
        <v>14226</v>
      </c>
      <c r="L1274" s="1" t="s">
        <v>11767</v>
      </c>
      <c r="M1274" s="1" t="s">
        <v>116</v>
      </c>
      <c r="N1274" s="1" t="s">
        <v>1009</v>
      </c>
      <c r="O1274" s="1" t="s">
        <v>117</v>
      </c>
      <c r="P1274" s="9">
        <v>96950</v>
      </c>
      <c r="Q1274" s="1" t="s">
        <v>118</v>
      </c>
      <c r="S1274" s="1">
        <v>16702353313</v>
      </c>
      <c r="U1274" s="1">
        <v>236220</v>
      </c>
      <c r="V1274" s="1" t="s">
        <v>119</v>
      </c>
      <c r="X1274" s="1" t="s">
        <v>7482</v>
      </c>
      <c r="Y1274" s="1" t="s">
        <v>7483</v>
      </c>
      <c r="Z1274" s="1" t="s">
        <v>138</v>
      </c>
      <c r="AA1274" s="1" t="s">
        <v>373</v>
      </c>
      <c r="AB1274" s="1" t="s">
        <v>14227</v>
      </c>
      <c r="AC1274" s="1" t="s">
        <v>116</v>
      </c>
      <c r="AD1274" s="1" t="s">
        <v>1009</v>
      </c>
      <c r="AE1274" s="1" t="s">
        <v>117</v>
      </c>
      <c r="AF1274" s="9">
        <v>96950</v>
      </c>
      <c r="AG1274" s="1" t="s">
        <v>118</v>
      </c>
      <c r="AI1274" s="1">
        <v>16702353313</v>
      </c>
      <c r="AK1274" s="1" t="s">
        <v>1012</v>
      </c>
      <c r="BC1274" s="1" t="str">
        <f>"17-3022.00"</f>
        <v>17-3022.00</v>
      </c>
      <c r="BD1274" s="1" t="s">
        <v>602</v>
      </c>
      <c r="BE1274" s="1" t="s">
        <v>14228</v>
      </c>
      <c r="BF1274" s="1" t="s">
        <v>14229</v>
      </c>
      <c r="BG1274" s="1">
        <v>2</v>
      </c>
      <c r="BH1274" s="1">
        <v>2</v>
      </c>
      <c r="BI1274" s="2">
        <v>44362</v>
      </c>
      <c r="BJ1274" s="2">
        <v>44726</v>
      </c>
      <c r="BK1274" s="2">
        <v>44362</v>
      </c>
      <c r="BL1274" s="2">
        <v>44726</v>
      </c>
      <c r="BM1274" s="1">
        <v>35</v>
      </c>
      <c r="BN1274" s="1">
        <v>0</v>
      </c>
      <c r="BO1274" s="1">
        <v>7</v>
      </c>
      <c r="BP1274" s="1">
        <v>7</v>
      </c>
      <c r="BQ1274" s="1">
        <v>7</v>
      </c>
      <c r="BR1274" s="1">
        <v>7</v>
      </c>
      <c r="BS1274" s="1">
        <v>7</v>
      </c>
      <c r="BT1274" s="1">
        <v>0</v>
      </c>
      <c r="BU1274" s="1" t="str">
        <f>"8:00 AM"</f>
        <v>8:00 AM</v>
      </c>
      <c r="BV1274" s="1" t="str">
        <f>"5:00 PM"</f>
        <v>5:00 PM</v>
      </c>
      <c r="BW1274" s="1" t="s">
        <v>392</v>
      </c>
      <c r="BX1274" s="1">
        <v>0</v>
      </c>
      <c r="BY1274" s="1">
        <v>12</v>
      </c>
      <c r="BZ1274" s="1" t="s">
        <v>112</v>
      </c>
      <c r="CA1274" s="1">
        <v>0</v>
      </c>
      <c r="CB1274" s="1" t="s">
        <v>14230</v>
      </c>
      <c r="CC1274" s="1" t="s">
        <v>1017</v>
      </c>
      <c r="CD1274" s="1" t="s">
        <v>116</v>
      </c>
      <c r="CE1274" s="1" t="s">
        <v>1009</v>
      </c>
      <c r="CF1274" s="1" t="s">
        <v>117</v>
      </c>
      <c r="CG1274" s="1">
        <v>96950</v>
      </c>
      <c r="CH1274" s="3">
        <v>17.25</v>
      </c>
      <c r="CI1274" s="3">
        <v>17.25</v>
      </c>
      <c r="CJ1274" s="3">
        <v>0</v>
      </c>
      <c r="CK1274" s="3">
        <v>0</v>
      </c>
      <c r="CL1274" s="1" t="s">
        <v>137</v>
      </c>
      <c r="CM1274" s="1" t="s">
        <v>230</v>
      </c>
      <c r="CN1274" s="1" t="s">
        <v>139</v>
      </c>
      <c r="CP1274" s="1" t="s">
        <v>112</v>
      </c>
      <c r="CQ1274" s="1" t="s">
        <v>111</v>
      </c>
      <c r="CR1274" s="1" t="s">
        <v>112</v>
      </c>
      <c r="CS1274" s="1" t="s">
        <v>112</v>
      </c>
      <c r="CT1274" s="1" t="s">
        <v>138</v>
      </c>
      <c r="CU1274" s="1" t="s">
        <v>111</v>
      </c>
      <c r="CV1274" s="1" t="s">
        <v>138</v>
      </c>
      <c r="CW1274" s="1" t="s">
        <v>362</v>
      </c>
      <c r="CX1274" s="1">
        <v>16702353313</v>
      </c>
      <c r="CY1274" s="1" t="s">
        <v>1012</v>
      </c>
      <c r="CZ1274" s="1" t="s">
        <v>138</v>
      </c>
      <c r="DA1274" s="1" t="s">
        <v>111</v>
      </c>
      <c r="DB1274" s="1" t="s">
        <v>112</v>
      </c>
      <c r="DC1274" s="1" t="s">
        <v>1018</v>
      </c>
      <c r="DD1274" s="1" t="s">
        <v>1019</v>
      </c>
      <c r="DE1274" s="1" t="s">
        <v>202</v>
      </c>
      <c r="DF1274" s="1" t="s">
        <v>1006</v>
      </c>
      <c r="DG1274" s="1" t="s">
        <v>1012</v>
      </c>
    </row>
    <row r="1275" spans="1:111" ht="15.6" customHeight="1" x14ac:dyDescent="0.25">
      <c r="A1275" s="1" t="s">
        <v>14231</v>
      </c>
      <c r="B1275" s="1" t="s">
        <v>238</v>
      </c>
      <c r="C1275" s="2">
        <v>44177.026865624997</v>
      </c>
      <c r="D1275" s="2">
        <v>44230</v>
      </c>
      <c r="E1275" s="1" t="s">
        <v>180</v>
      </c>
      <c r="G1275" s="1" t="s">
        <v>111</v>
      </c>
      <c r="H1275" s="1" t="s">
        <v>112</v>
      </c>
      <c r="I1275" s="1" t="s">
        <v>112</v>
      </c>
      <c r="J1275" s="1" t="s">
        <v>10226</v>
      </c>
      <c r="K1275" s="1" t="s">
        <v>10227</v>
      </c>
      <c r="L1275" s="1" t="s">
        <v>397</v>
      </c>
      <c r="M1275" s="1" t="s">
        <v>2319</v>
      </c>
      <c r="N1275" s="1" t="s">
        <v>116</v>
      </c>
      <c r="O1275" s="1" t="s">
        <v>117</v>
      </c>
      <c r="P1275" s="9">
        <v>96950</v>
      </c>
      <c r="Q1275" s="1" t="s">
        <v>118</v>
      </c>
      <c r="S1275" s="1">
        <v>16702343197</v>
      </c>
      <c r="U1275" s="1">
        <v>45321</v>
      </c>
      <c r="V1275" s="1" t="s">
        <v>119</v>
      </c>
      <c r="X1275" s="1" t="s">
        <v>10228</v>
      </c>
      <c r="Y1275" s="1" t="s">
        <v>10229</v>
      </c>
      <c r="Z1275" s="1" t="s">
        <v>10230</v>
      </c>
      <c r="AA1275" s="1" t="s">
        <v>461</v>
      </c>
      <c r="AB1275" s="1" t="s">
        <v>397</v>
      </c>
      <c r="AC1275" s="1" t="s">
        <v>2319</v>
      </c>
      <c r="AD1275" s="1" t="s">
        <v>116</v>
      </c>
      <c r="AE1275" s="1" t="s">
        <v>117</v>
      </c>
      <c r="AF1275" s="9">
        <v>96950</v>
      </c>
      <c r="AG1275" s="1" t="s">
        <v>118</v>
      </c>
      <c r="AI1275" s="1">
        <v>16702343197</v>
      </c>
      <c r="AK1275" s="1" t="s">
        <v>10231</v>
      </c>
      <c r="BC1275" s="1" t="str">
        <f>"43-5081.03"</f>
        <v>43-5081.03</v>
      </c>
      <c r="BD1275" s="1" t="s">
        <v>868</v>
      </c>
      <c r="BE1275" s="1" t="s">
        <v>14232</v>
      </c>
      <c r="BF1275" s="1" t="s">
        <v>5633</v>
      </c>
      <c r="BG1275" s="1">
        <v>3</v>
      </c>
      <c r="BH1275" s="1">
        <v>3</v>
      </c>
      <c r="BI1275" s="2">
        <v>44256</v>
      </c>
      <c r="BJ1275" s="2">
        <v>44620</v>
      </c>
      <c r="BK1275" s="2">
        <v>44256</v>
      </c>
      <c r="BL1275" s="2">
        <v>44620</v>
      </c>
      <c r="BM1275" s="1">
        <v>35</v>
      </c>
      <c r="BN1275" s="1">
        <v>0</v>
      </c>
      <c r="BO1275" s="1">
        <v>6</v>
      </c>
      <c r="BP1275" s="1">
        <v>6</v>
      </c>
      <c r="BQ1275" s="1">
        <v>6</v>
      </c>
      <c r="BR1275" s="1">
        <v>6</v>
      </c>
      <c r="BS1275" s="1">
        <v>6</v>
      </c>
      <c r="BT1275" s="1">
        <v>5</v>
      </c>
      <c r="BU1275" s="1" t="str">
        <f>"9:00 AM"</f>
        <v>9:00 AM</v>
      </c>
      <c r="BV1275" s="1" t="str">
        <f>"4:00 PM"</f>
        <v>4:00 PM</v>
      </c>
      <c r="BW1275" s="1" t="s">
        <v>135</v>
      </c>
      <c r="BX1275" s="1">
        <v>0</v>
      </c>
      <c r="BY1275" s="1">
        <v>12</v>
      </c>
      <c r="BZ1275" s="1" t="s">
        <v>112</v>
      </c>
      <c r="CA1275" s="1">
        <v>0</v>
      </c>
      <c r="CB1275" s="4" t="s">
        <v>14233</v>
      </c>
      <c r="CC1275" s="1" t="s">
        <v>397</v>
      </c>
      <c r="CD1275" s="1" t="s">
        <v>2319</v>
      </c>
      <c r="CE1275" s="1" t="s">
        <v>116</v>
      </c>
      <c r="CF1275" s="1" t="s">
        <v>117</v>
      </c>
      <c r="CG1275" s="1">
        <v>96950</v>
      </c>
      <c r="CH1275" s="3">
        <v>7.58</v>
      </c>
      <c r="CI1275" s="3">
        <v>8</v>
      </c>
      <c r="CJ1275" s="3">
        <v>11.37</v>
      </c>
      <c r="CK1275" s="3">
        <v>12</v>
      </c>
      <c r="CL1275" s="1" t="s">
        <v>137</v>
      </c>
      <c r="CM1275" s="1" t="s">
        <v>138</v>
      </c>
      <c r="CN1275" s="1" t="s">
        <v>139</v>
      </c>
      <c r="CP1275" s="1" t="s">
        <v>112</v>
      </c>
      <c r="CQ1275" s="1" t="s">
        <v>111</v>
      </c>
      <c r="CR1275" s="1" t="s">
        <v>112</v>
      </c>
      <c r="CS1275" s="1" t="s">
        <v>111</v>
      </c>
      <c r="CT1275" s="1" t="s">
        <v>138</v>
      </c>
      <c r="CU1275" s="1" t="s">
        <v>111</v>
      </c>
      <c r="CV1275" s="1" t="s">
        <v>138</v>
      </c>
      <c r="CW1275" s="1" t="s">
        <v>138</v>
      </c>
      <c r="CX1275" s="1">
        <v>16702343197</v>
      </c>
      <c r="CY1275" s="1" t="s">
        <v>10235</v>
      </c>
      <c r="CZ1275" s="1" t="s">
        <v>138</v>
      </c>
      <c r="DA1275" s="1" t="s">
        <v>111</v>
      </c>
      <c r="DB1275" s="1" t="s">
        <v>112</v>
      </c>
    </row>
    <row r="1276" spans="1:111" ht="15.6" customHeight="1" x14ac:dyDescent="0.25">
      <c r="A1276" s="1" t="s">
        <v>14243</v>
      </c>
      <c r="B1276" s="1" t="s">
        <v>238</v>
      </c>
      <c r="C1276" s="2">
        <v>44293.045649884261</v>
      </c>
      <c r="D1276" s="2">
        <v>44327</v>
      </c>
      <c r="E1276" s="1" t="s">
        <v>110</v>
      </c>
      <c r="F1276" s="2">
        <v>44468.833333333336</v>
      </c>
      <c r="G1276" s="1" t="s">
        <v>111</v>
      </c>
      <c r="H1276" s="1" t="s">
        <v>112</v>
      </c>
      <c r="I1276" s="1" t="s">
        <v>112</v>
      </c>
      <c r="J1276" s="1" t="s">
        <v>14244</v>
      </c>
      <c r="L1276" s="1" t="s">
        <v>14245</v>
      </c>
      <c r="M1276" s="1" t="s">
        <v>14246</v>
      </c>
      <c r="N1276" s="1" t="s">
        <v>116</v>
      </c>
      <c r="O1276" s="1" t="s">
        <v>117</v>
      </c>
      <c r="P1276" s="9">
        <v>96950</v>
      </c>
      <c r="Q1276" s="1" t="s">
        <v>118</v>
      </c>
      <c r="S1276" s="1">
        <v>16702872172</v>
      </c>
      <c r="U1276" s="1">
        <v>56151</v>
      </c>
      <c r="V1276" s="1" t="s">
        <v>119</v>
      </c>
      <c r="X1276" s="1" t="s">
        <v>297</v>
      </c>
      <c r="Y1276" s="1" t="s">
        <v>14247</v>
      </c>
      <c r="Z1276" s="1" t="s">
        <v>892</v>
      </c>
      <c r="AA1276" s="1" t="s">
        <v>973</v>
      </c>
      <c r="AB1276" s="1" t="s">
        <v>14245</v>
      </c>
      <c r="AC1276" s="1" t="s">
        <v>14246</v>
      </c>
      <c r="AD1276" s="1" t="s">
        <v>116</v>
      </c>
      <c r="AE1276" s="1" t="s">
        <v>117</v>
      </c>
      <c r="AF1276" s="9">
        <v>96950</v>
      </c>
      <c r="AG1276" s="1" t="s">
        <v>118</v>
      </c>
      <c r="AI1276" s="1">
        <v>16702872172</v>
      </c>
      <c r="AK1276" s="1" t="s">
        <v>14248</v>
      </c>
      <c r="BC1276" s="1" t="str">
        <f>"11-1021.00"</f>
        <v>11-1021.00</v>
      </c>
      <c r="BD1276" s="1" t="s">
        <v>248</v>
      </c>
      <c r="BE1276" s="1" t="s">
        <v>14249</v>
      </c>
      <c r="BF1276" s="1" t="s">
        <v>373</v>
      </c>
      <c r="BG1276" s="1">
        <v>1</v>
      </c>
      <c r="BH1276" s="1">
        <v>1</v>
      </c>
      <c r="BI1276" s="2">
        <v>44470</v>
      </c>
      <c r="BJ1276" s="2">
        <v>45565</v>
      </c>
      <c r="BK1276" s="2">
        <v>44470</v>
      </c>
      <c r="BL1276" s="2">
        <v>45565</v>
      </c>
      <c r="BM1276" s="1">
        <v>40</v>
      </c>
      <c r="BN1276" s="1">
        <v>0</v>
      </c>
      <c r="BO1276" s="1">
        <v>8</v>
      </c>
      <c r="BP1276" s="1">
        <v>8</v>
      </c>
      <c r="BQ1276" s="1">
        <v>8</v>
      </c>
      <c r="BR1276" s="1">
        <v>8</v>
      </c>
      <c r="BS1276" s="1">
        <v>8</v>
      </c>
      <c r="BT1276" s="1">
        <v>0</v>
      </c>
      <c r="BU1276" s="1" t="str">
        <f>"9:00 AM"</f>
        <v>9:00 AM</v>
      </c>
      <c r="BV1276" s="1" t="str">
        <f>"5:00 PM"</f>
        <v>5:00 PM</v>
      </c>
      <c r="BW1276" s="1" t="s">
        <v>193</v>
      </c>
      <c r="BX1276" s="1">
        <v>0</v>
      </c>
      <c r="BY1276" s="1">
        <v>24</v>
      </c>
      <c r="BZ1276" s="1" t="s">
        <v>111</v>
      </c>
      <c r="CA1276" s="1">
        <v>3</v>
      </c>
      <c r="CB1276" s="1" t="s">
        <v>14250</v>
      </c>
      <c r="CC1276" s="1" t="s">
        <v>14245</v>
      </c>
      <c r="CD1276" s="1" t="s">
        <v>14246</v>
      </c>
      <c r="CE1276" s="1" t="s">
        <v>116</v>
      </c>
      <c r="CF1276" s="1" t="s">
        <v>117</v>
      </c>
      <c r="CG1276" s="1">
        <v>96950</v>
      </c>
      <c r="CH1276" s="3">
        <v>22.55</v>
      </c>
      <c r="CI1276" s="3">
        <v>22.55</v>
      </c>
      <c r="CJ1276" s="3">
        <v>33.83</v>
      </c>
      <c r="CK1276" s="3">
        <v>33.83</v>
      </c>
      <c r="CL1276" s="1" t="s">
        <v>137</v>
      </c>
      <c r="CM1276" s="1" t="s">
        <v>138</v>
      </c>
      <c r="CN1276" s="1" t="s">
        <v>139</v>
      </c>
      <c r="CP1276" s="1" t="s">
        <v>112</v>
      </c>
      <c r="CQ1276" s="1" t="s">
        <v>111</v>
      </c>
      <c r="CR1276" s="1" t="s">
        <v>112</v>
      </c>
      <c r="CS1276" s="1" t="s">
        <v>111</v>
      </c>
      <c r="CT1276" s="1" t="s">
        <v>138</v>
      </c>
      <c r="CU1276" s="1" t="s">
        <v>111</v>
      </c>
      <c r="CV1276" s="1" t="s">
        <v>138</v>
      </c>
      <c r="CW1276" s="1" t="s">
        <v>300</v>
      </c>
      <c r="CX1276" s="1">
        <v>16702872172</v>
      </c>
      <c r="CY1276" s="1" t="s">
        <v>14248</v>
      </c>
      <c r="CZ1276" s="1" t="s">
        <v>138</v>
      </c>
      <c r="DA1276" s="1" t="s">
        <v>111</v>
      </c>
      <c r="DB1276" s="1" t="s">
        <v>112</v>
      </c>
    </row>
    <row r="1277" spans="1:111" ht="15.6" customHeight="1" x14ac:dyDescent="0.25">
      <c r="A1277" s="1" t="s">
        <v>14259</v>
      </c>
      <c r="B1277" s="1" t="s">
        <v>238</v>
      </c>
      <c r="C1277" s="2">
        <v>44249.821680439818</v>
      </c>
      <c r="D1277" s="2">
        <v>44292</v>
      </c>
      <c r="E1277" s="1" t="s">
        <v>110</v>
      </c>
      <c r="F1277" s="2">
        <v>44376.833333333336</v>
      </c>
      <c r="G1277" s="1" t="s">
        <v>112</v>
      </c>
      <c r="H1277" s="1" t="s">
        <v>112</v>
      </c>
      <c r="I1277" s="1" t="s">
        <v>112</v>
      </c>
      <c r="J1277" s="1" t="s">
        <v>7212</v>
      </c>
      <c r="K1277" s="1" t="s">
        <v>13491</v>
      </c>
      <c r="L1277" s="1" t="s">
        <v>2786</v>
      </c>
      <c r="N1277" s="1" t="s">
        <v>167</v>
      </c>
      <c r="O1277" s="1" t="s">
        <v>117</v>
      </c>
      <c r="P1277" s="9">
        <v>96950</v>
      </c>
      <c r="Q1277" s="1" t="s">
        <v>118</v>
      </c>
      <c r="S1277" s="1">
        <v>16702336927</v>
      </c>
      <c r="U1277" s="1">
        <v>236220</v>
      </c>
      <c r="V1277" s="1" t="s">
        <v>119</v>
      </c>
      <c r="X1277" s="1" t="s">
        <v>400</v>
      </c>
      <c r="Y1277" s="1" t="s">
        <v>2784</v>
      </c>
      <c r="Z1277" s="1" t="s">
        <v>2785</v>
      </c>
      <c r="AA1277" s="1" t="s">
        <v>171</v>
      </c>
      <c r="AB1277" s="1" t="s">
        <v>410</v>
      </c>
      <c r="AD1277" s="1" t="s">
        <v>167</v>
      </c>
      <c r="AE1277" s="1" t="s">
        <v>117</v>
      </c>
      <c r="AF1277" s="9">
        <v>96950</v>
      </c>
      <c r="AG1277" s="1" t="s">
        <v>118</v>
      </c>
      <c r="AI1277" s="1">
        <v>16702336927</v>
      </c>
      <c r="AK1277" s="1" t="s">
        <v>1101</v>
      </c>
      <c r="BC1277" s="1" t="str">
        <f>"17-3022.00"</f>
        <v>17-3022.00</v>
      </c>
      <c r="BD1277" s="1" t="s">
        <v>602</v>
      </c>
      <c r="BE1277" s="1" t="s">
        <v>13492</v>
      </c>
      <c r="BF1277" s="1" t="s">
        <v>602</v>
      </c>
      <c r="BG1277" s="1">
        <v>1</v>
      </c>
      <c r="BH1277" s="1">
        <v>1</v>
      </c>
      <c r="BI1277" s="2">
        <v>44378</v>
      </c>
      <c r="BJ1277" s="2">
        <v>44742</v>
      </c>
      <c r="BK1277" s="2">
        <v>44378</v>
      </c>
      <c r="BL1277" s="2">
        <v>44742</v>
      </c>
      <c r="BM1277" s="1">
        <v>40</v>
      </c>
      <c r="BN1277" s="1">
        <v>0</v>
      </c>
      <c r="BO1277" s="1">
        <v>8</v>
      </c>
      <c r="BP1277" s="1">
        <v>8</v>
      </c>
      <c r="BQ1277" s="1">
        <v>8</v>
      </c>
      <c r="BR1277" s="1">
        <v>8</v>
      </c>
      <c r="BS1277" s="1">
        <v>8</v>
      </c>
      <c r="BT1277" s="1">
        <v>0</v>
      </c>
      <c r="BU1277" s="1" t="str">
        <f>"8:00 AM"</f>
        <v>8:00 AM</v>
      </c>
      <c r="BV1277" s="1" t="str">
        <f>"5:00 PM"</f>
        <v>5:00 PM</v>
      </c>
      <c r="BW1277" s="1" t="s">
        <v>392</v>
      </c>
      <c r="BX1277" s="1">
        <v>0</v>
      </c>
      <c r="BY1277" s="1">
        <v>24</v>
      </c>
      <c r="BZ1277" s="1" t="s">
        <v>112</v>
      </c>
      <c r="CA1277" s="1">
        <v>0</v>
      </c>
      <c r="CB1277" s="4" t="s">
        <v>14260</v>
      </c>
      <c r="CC1277" s="1" t="s">
        <v>410</v>
      </c>
      <c r="CE1277" s="1" t="s">
        <v>167</v>
      </c>
      <c r="CF1277" s="1" t="s">
        <v>117</v>
      </c>
      <c r="CG1277" s="1">
        <v>96950</v>
      </c>
      <c r="CH1277" s="3">
        <v>17.25</v>
      </c>
      <c r="CI1277" s="3">
        <v>17.25</v>
      </c>
      <c r="CJ1277" s="3">
        <v>0</v>
      </c>
      <c r="CK1277" s="3">
        <v>0</v>
      </c>
      <c r="CL1277" s="1" t="s">
        <v>137</v>
      </c>
      <c r="CN1277" s="1" t="s">
        <v>139</v>
      </c>
      <c r="CP1277" s="1" t="s">
        <v>112</v>
      </c>
      <c r="CQ1277" s="1" t="s">
        <v>111</v>
      </c>
      <c r="CR1277" s="1" t="s">
        <v>111</v>
      </c>
      <c r="CS1277" s="1" t="s">
        <v>112</v>
      </c>
      <c r="CT1277" s="1" t="s">
        <v>138</v>
      </c>
      <c r="CU1277" s="1" t="s">
        <v>111</v>
      </c>
      <c r="CV1277" s="1" t="s">
        <v>138</v>
      </c>
      <c r="CW1277" s="1" t="s">
        <v>411</v>
      </c>
      <c r="CX1277" s="1">
        <v>16702336927</v>
      </c>
      <c r="CY1277" s="1" t="s">
        <v>1101</v>
      </c>
      <c r="CZ1277" s="1" t="s">
        <v>138</v>
      </c>
      <c r="DA1277" s="1" t="s">
        <v>111</v>
      </c>
      <c r="DB1277" s="1" t="s">
        <v>112</v>
      </c>
    </row>
    <row r="1278" spans="1:111" ht="15.6" customHeight="1" x14ac:dyDescent="0.25">
      <c r="A1278" s="1" t="s">
        <v>14261</v>
      </c>
      <c r="B1278" s="1" t="s">
        <v>238</v>
      </c>
      <c r="C1278" s="2">
        <v>44210.829915162038</v>
      </c>
      <c r="D1278" s="2">
        <v>44245</v>
      </c>
      <c r="E1278" s="1" t="s">
        <v>180</v>
      </c>
      <c r="G1278" s="1" t="s">
        <v>111</v>
      </c>
      <c r="H1278" s="1" t="s">
        <v>112</v>
      </c>
      <c r="I1278" s="1" t="s">
        <v>112</v>
      </c>
      <c r="J1278" s="1" t="s">
        <v>14262</v>
      </c>
      <c r="L1278" s="1" t="s">
        <v>9570</v>
      </c>
      <c r="N1278" s="1" t="s">
        <v>167</v>
      </c>
      <c r="O1278" s="1" t="s">
        <v>117</v>
      </c>
      <c r="P1278" s="9">
        <v>96950</v>
      </c>
      <c r="Q1278" s="1" t="s">
        <v>118</v>
      </c>
      <c r="S1278" s="1">
        <v>16703220970</v>
      </c>
      <c r="U1278" s="1">
        <v>488510</v>
      </c>
      <c r="V1278" s="1" t="s">
        <v>119</v>
      </c>
      <c r="X1278" s="1" t="s">
        <v>9571</v>
      </c>
      <c r="Y1278" s="1" t="s">
        <v>9572</v>
      </c>
      <c r="Z1278" s="1" t="s">
        <v>2769</v>
      </c>
      <c r="AA1278" s="1" t="s">
        <v>14263</v>
      </c>
      <c r="AB1278" s="1" t="s">
        <v>9570</v>
      </c>
      <c r="AD1278" s="1" t="s">
        <v>879</v>
      </c>
      <c r="AE1278" s="1" t="s">
        <v>117</v>
      </c>
      <c r="AF1278" s="9">
        <v>96950</v>
      </c>
      <c r="AG1278" s="1" t="s">
        <v>118</v>
      </c>
      <c r="AI1278" s="1">
        <v>16703220970</v>
      </c>
      <c r="AK1278" s="1" t="s">
        <v>9575</v>
      </c>
      <c r="BC1278" s="1" t="str">
        <f>"43-3031.00"</f>
        <v>43-3031.00</v>
      </c>
      <c r="BD1278" s="1" t="s">
        <v>389</v>
      </c>
      <c r="BE1278" s="1" t="s">
        <v>14264</v>
      </c>
      <c r="BF1278" s="1" t="s">
        <v>6860</v>
      </c>
      <c r="BG1278" s="1">
        <v>1</v>
      </c>
      <c r="BH1278" s="1">
        <v>1</v>
      </c>
      <c r="BI1278" s="2">
        <v>44316</v>
      </c>
      <c r="BJ1278" s="2">
        <v>45411</v>
      </c>
      <c r="BK1278" s="2">
        <v>44316</v>
      </c>
      <c r="BL1278" s="2">
        <v>45411</v>
      </c>
      <c r="BM1278" s="1">
        <v>40</v>
      </c>
      <c r="BN1278" s="1">
        <v>0</v>
      </c>
      <c r="BO1278" s="1">
        <v>8</v>
      </c>
      <c r="BP1278" s="1">
        <v>8</v>
      </c>
      <c r="BQ1278" s="1">
        <v>8</v>
      </c>
      <c r="BR1278" s="1">
        <v>8</v>
      </c>
      <c r="BS1278" s="1">
        <v>8</v>
      </c>
      <c r="BT1278" s="1">
        <v>0</v>
      </c>
      <c r="BU1278" s="1" t="str">
        <f>"8:00 AM"</f>
        <v>8:00 AM</v>
      </c>
      <c r="BV1278" s="1" t="str">
        <f>"5:00 PM"</f>
        <v>5:00 PM</v>
      </c>
      <c r="BW1278" s="1" t="s">
        <v>392</v>
      </c>
      <c r="BX1278" s="1">
        <v>0</v>
      </c>
      <c r="BY1278" s="1">
        <v>24</v>
      </c>
      <c r="BZ1278" s="1" t="s">
        <v>112</v>
      </c>
      <c r="CA1278" s="1">
        <v>0</v>
      </c>
      <c r="CB1278" s="1" t="s">
        <v>14265</v>
      </c>
      <c r="CC1278" s="1" t="s">
        <v>14266</v>
      </c>
      <c r="CD1278" s="1" t="s">
        <v>14267</v>
      </c>
      <c r="CE1278" s="1" t="s">
        <v>116</v>
      </c>
      <c r="CF1278" s="1" t="s">
        <v>117</v>
      </c>
      <c r="CG1278" s="1">
        <v>96950</v>
      </c>
      <c r="CH1278" s="3">
        <v>9.49</v>
      </c>
      <c r="CI1278" s="3">
        <v>13.25</v>
      </c>
      <c r="CJ1278" s="3">
        <v>0</v>
      </c>
      <c r="CK1278" s="3">
        <v>0</v>
      </c>
      <c r="CL1278" s="1" t="s">
        <v>137</v>
      </c>
      <c r="CM1278" s="1" t="s">
        <v>14268</v>
      </c>
      <c r="CN1278" s="1" t="s">
        <v>139</v>
      </c>
      <c r="CP1278" s="1" t="s">
        <v>112</v>
      </c>
      <c r="CQ1278" s="1" t="s">
        <v>111</v>
      </c>
      <c r="CR1278" s="1" t="s">
        <v>112</v>
      </c>
      <c r="CS1278" s="1" t="s">
        <v>112</v>
      </c>
      <c r="CT1278" s="1" t="s">
        <v>138</v>
      </c>
      <c r="CU1278" s="1" t="s">
        <v>111</v>
      </c>
      <c r="CV1278" s="1" t="s">
        <v>138</v>
      </c>
      <c r="CW1278" s="1" t="s">
        <v>14269</v>
      </c>
      <c r="CX1278" s="1">
        <v>16703220970</v>
      </c>
      <c r="CY1278" s="1" t="s">
        <v>9575</v>
      </c>
      <c r="CZ1278" s="1" t="s">
        <v>9580</v>
      </c>
      <c r="DA1278" s="1" t="s">
        <v>111</v>
      </c>
      <c r="DB1278" s="1" t="s">
        <v>112</v>
      </c>
    </row>
    <row r="1279" spans="1:111" ht="15.6" customHeight="1" x14ac:dyDescent="0.25">
      <c r="A1279" s="1" t="s">
        <v>14270</v>
      </c>
      <c r="B1279" s="1" t="s">
        <v>238</v>
      </c>
      <c r="C1279" s="2">
        <v>44232.121885300927</v>
      </c>
      <c r="D1279" s="2">
        <v>44270</v>
      </c>
      <c r="E1279" s="1" t="s">
        <v>180</v>
      </c>
      <c r="G1279" s="1" t="s">
        <v>112</v>
      </c>
      <c r="H1279" s="1" t="s">
        <v>112</v>
      </c>
      <c r="I1279" s="1" t="s">
        <v>112</v>
      </c>
      <c r="J1279" s="1" t="s">
        <v>791</v>
      </c>
      <c r="K1279" s="1" t="s">
        <v>792</v>
      </c>
      <c r="L1279" s="1" t="s">
        <v>2383</v>
      </c>
      <c r="M1279" s="1" t="s">
        <v>793</v>
      </c>
      <c r="N1279" s="1" t="s">
        <v>116</v>
      </c>
      <c r="O1279" s="1" t="s">
        <v>117</v>
      </c>
      <c r="P1279" s="9">
        <v>96950</v>
      </c>
      <c r="Q1279" s="1" t="s">
        <v>118</v>
      </c>
      <c r="R1279" s="1" t="s">
        <v>719</v>
      </c>
      <c r="S1279" s="1">
        <v>16703236877</v>
      </c>
      <c r="U1279" s="1">
        <v>6216</v>
      </c>
      <c r="V1279" s="1" t="s">
        <v>119</v>
      </c>
      <c r="X1279" s="1" t="s">
        <v>686</v>
      </c>
      <c r="Y1279" s="1" t="s">
        <v>687</v>
      </c>
      <c r="Z1279" s="1" t="s">
        <v>688</v>
      </c>
      <c r="AA1279" s="1" t="s">
        <v>245</v>
      </c>
      <c r="AB1279" s="1" t="s">
        <v>689</v>
      </c>
      <c r="AD1279" s="1" t="s">
        <v>690</v>
      </c>
      <c r="AE1279" s="1" t="s">
        <v>691</v>
      </c>
      <c r="AF1279" s="9">
        <v>96950</v>
      </c>
      <c r="AG1279" s="1" t="s">
        <v>118</v>
      </c>
      <c r="AH1279" s="1" t="s">
        <v>719</v>
      </c>
      <c r="AI1279" s="1">
        <v>16716498746</v>
      </c>
      <c r="AJ1279" s="1">
        <v>203</v>
      </c>
      <c r="AK1279" s="1" t="s">
        <v>692</v>
      </c>
      <c r="BC1279" s="1" t="str">
        <f>"29-1128.00"</f>
        <v>29-1128.00</v>
      </c>
      <c r="BD1279" s="1" t="s">
        <v>14271</v>
      </c>
      <c r="BE1279" s="1" t="s">
        <v>14272</v>
      </c>
      <c r="BF1279" s="1" t="s">
        <v>14273</v>
      </c>
      <c r="BG1279" s="1">
        <v>4</v>
      </c>
      <c r="BH1279" s="1">
        <v>4</v>
      </c>
      <c r="BI1279" s="2">
        <v>44331</v>
      </c>
      <c r="BJ1279" s="2">
        <v>44695</v>
      </c>
      <c r="BK1279" s="2">
        <v>44331</v>
      </c>
      <c r="BL1279" s="2">
        <v>44695</v>
      </c>
      <c r="BM1279" s="1">
        <v>40</v>
      </c>
      <c r="BN1279" s="1">
        <v>0</v>
      </c>
      <c r="BO1279" s="1">
        <v>8</v>
      </c>
      <c r="BP1279" s="1">
        <v>8</v>
      </c>
      <c r="BQ1279" s="1">
        <v>8</v>
      </c>
      <c r="BR1279" s="1">
        <v>8</v>
      </c>
      <c r="BS1279" s="1">
        <v>5</v>
      </c>
      <c r="BT1279" s="1">
        <v>3</v>
      </c>
      <c r="BU1279" s="1" t="str">
        <f>"8:30 AM"</f>
        <v>8:30 AM</v>
      </c>
      <c r="BV1279" s="1" t="str">
        <f>"5:30 PM"</f>
        <v>5:30 PM</v>
      </c>
      <c r="BW1279" s="1" t="s">
        <v>193</v>
      </c>
      <c r="BX1279" s="1">
        <v>0</v>
      </c>
      <c r="BY1279" s="1">
        <v>0</v>
      </c>
      <c r="BZ1279" s="1" t="s">
        <v>112</v>
      </c>
      <c r="CA1279" s="1">
        <v>0</v>
      </c>
      <c r="CB1279" s="1" t="s">
        <v>14274</v>
      </c>
      <c r="CC1279" s="1" t="s">
        <v>2383</v>
      </c>
      <c r="CD1279" s="1" t="s">
        <v>793</v>
      </c>
      <c r="CE1279" s="1" t="s">
        <v>116</v>
      </c>
      <c r="CF1279" s="1" t="s">
        <v>117</v>
      </c>
      <c r="CG1279" s="1">
        <v>96950</v>
      </c>
      <c r="CH1279" s="3">
        <v>18.16</v>
      </c>
      <c r="CI1279" s="3">
        <v>18.16</v>
      </c>
      <c r="CL1279" s="1" t="s">
        <v>137</v>
      </c>
      <c r="CN1279" s="1" t="s">
        <v>139</v>
      </c>
      <c r="CP1279" s="1" t="s">
        <v>112</v>
      </c>
      <c r="CQ1279" s="1" t="s">
        <v>111</v>
      </c>
      <c r="CR1279" s="1" t="s">
        <v>112</v>
      </c>
      <c r="CS1279" s="1" t="s">
        <v>112</v>
      </c>
      <c r="CT1279" s="1" t="s">
        <v>138</v>
      </c>
      <c r="CU1279" s="1" t="s">
        <v>111</v>
      </c>
      <c r="CV1279" s="1" t="s">
        <v>138</v>
      </c>
      <c r="CW1279" s="1" t="s">
        <v>797</v>
      </c>
      <c r="CX1279" s="1">
        <v>16703236877</v>
      </c>
      <c r="CY1279" s="1" t="s">
        <v>699</v>
      </c>
      <c r="CZ1279" s="1" t="s">
        <v>138</v>
      </c>
      <c r="DA1279" s="1" t="s">
        <v>111</v>
      </c>
      <c r="DB1279" s="1" t="s">
        <v>112</v>
      </c>
    </row>
    <row r="1280" spans="1:111" ht="15.6" customHeight="1" x14ac:dyDescent="0.25">
      <c r="A1280" s="1" t="s">
        <v>14275</v>
      </c>
      <c r="B1280" s="1" t="s">
        <v>238</v>
      </c>
      <c r="C1280" s="2">
        <v>44216.97262025463</v>
      </c>
      <c r="D1280" s="2">
        <v>44257</v>
      </c>
      <c r="E1280" s="1" t="s">
        <v>180</v>
      </c>
      <c r="G1280" s="1" t="s">
        <v>112</v>
      </c>
      <c r="H1280" s="1" t="s">
        <v>112</v>
      </c>
      <c r="I1280" s="1" t="s">
        <v>112</v>
      </c>
      <c r="J1280" s="1" t="s">
        <v>2552</v>
      </c>
      <c r="K1280" s="1" t="s">
        <v>2553</v>
      </c>
      <c r="L1280" s="1" t="s">
        <v>2561</v>
      </c>
      <c r="M1280" s="1" t="s">
        <v>2555</v>
      </c>
      <c r="N1280" s="1" t="s">
        <v>116</v>
      </c>
      <c r="O1280" s="1" t="s">
        <v>117</v>
      </c>
      <c r="P1280" s="9">
        <v>96950</v>
      </c>
      <c r="Q1280" s="1" t="s">
        <v>118</v>
      </c>
      <c r="S1280" s="1">
        <v>16702880407</v>
      </c>
      <c r="T1280" s="1">
        <v>33</v>
      </c>
      <c r="U1280" s="1">
        <v>212312</v>
      </c>
      <c r="V1280" s="1" t="s">
        <v>119</v>
      </c>
      <c r="X1280" s="1" t="s">
        <v>2556</v>
      </c>
      <c r="Y1280" s="1" t="s">
        <v>1544</v>
      </c>
      <c r="Z1280" s="1" t="s">
        <v>656</v>
      </c>
      <c r="AA1280" s="1" t="s">
        <v>2557</v>
      </c>
      <c r="AB1280" s="1" t="s">
        <v>2561</v>
      </c>
      <c r="AC1280" s="1" t="s">
        <v>2555</v>
      </c>
      <c r="AD1280" s="1" t="s">
        <v>116</v>
      </c>
      <c r="AE1280" s="1" t="s">
        <v>117</v>
      </c>
      <c r="AF1280" s="9">
        <v>96950</v>
      </c>
      <c r="AG1280" s="1" t="s">
        <v>118</v>
      </c>
      <c r="AI1280" s="1">
        <v>16702880407</v>
      </c>
      <c r="AJ1280" s="1">
        <v>33</v>
      </c>
      <c r="AK1280" s="1" t="s">
        <v>279</v>
      </c>
      <c r="BC1280" s="1" t="str">
        <f>"17-3022.00"</f>
        <v>17-3022.00</v>
      </c>
      <c r="BD1280" s="1" t="s">
        <v>602</v>
      </c>
      <c r="BE1280" s="1" t="s">
        <v>5266</v>
      </c>
      <c r="BF1280" s="1" t="s">
        <v>5267</v>
      </c>
      <c r="BG1280" s="1">
        <v>2</v>
      </c>
      <c r="BH1280" s="1">
        <v>2</v>
      </c>
      <c r="BI1280" s="2">
        <v>44291</v>
      </c>
      <c r="BJ1280" s="2">
        <v>44655</v>
      </c>
      <c r="BK1280" s="2">
        <v>44291</v>
      </c>
      <c r="BL1280" s="2">
        <v>44655</v>
      </c>
      <c r="BM1280" s="1">
        <v>40</v>
      </c>
      <c r="BN1280" s="1">
        <v>0</v>
      </c>
      <c r="BO1280" s="1">
        <v>8</v>
      </c>
      <c r="BP1280" s="1">
        <v>8</v>
      </c>
      <c r="BQ1280" s="1">
        <v>8</v>
      </c>
      <c r="BR1280" s="1">
        <v>8</v>
      </c>
      <c r="BS1280" s="1">
        <v>8</v>
      </c>
      <c r="BT1280" s="1">
        <v>0</v>
      </c>
      <c r="BU1280" s="1" t="str">
        <f>"7:00 AM"</f>
        <v>7:00 AM</v>
      </c>
      <c r="BV1280" s="1" t="str">
        <f>"3:30 PM"</f>
        <v>3:30 PM</v>
      </c>
      <c r="BW1280" s="1" t="s">
        <v>392</v>
      </c>
      <c r="BX1280" s="1">
        <v>0</v>
      </c>
      <c r="BY1280" s="1">
        <v>12</v>
      </c>
      <c r="BZ1280" s="1" t="s">
        <v>112</v>
      </c>
      <c r="CA1280" s="1">
        <v>0</v>
      </c>
      <c r="CB1280" s="1" t="s">
        <v>14276</v>
      </c>
      <c r="CC1280" s="1" t="s">
        <v>2561</v>
      </c>
      <c r="CD1280" s="1" t="s">
        <v>2555</v>
      </c>
      <c r="CE1280" s="1" t="s">
        <v>116</v>
      </c>
      <c r="CF1280" s="1" t="s">
        <v>117</v>
      </c>
      <c r="CG1280" s="1">
        <v>96950</v>
      </c>
      <c r="CH1280" s="3">
        <v>17.25</v>
      </c>
      <c r="CJ1280" s="3">
        <v>25.88</v>
      </c>
      <c r="CL1280" s="1" t="s">
        <v>137</v>
      </c>
      <c r="CM1280" s="1" t="s">
        <v>138</v>
      </c>
      <c r="CN1280" s="1" t="s">
        <v>218</v>
      </c>
      <c r="CP1280" s="1" t="s">
        <v>112</v>
      </c>
      <c r="CQ1280" s="1" t="s">
        <v>111</v>
      </c>
      <c r="CR1280" s="1" t="s">
        <v>112</v>
      </c>
      <c r="CS1280" s="1" t="s">
        <v>111</v>
      </c>
      <c r="CT1280" s="1" t="s">
        <v>138</v>
      </c>
      <c r="CU1280" s="1" t="s">
        <v>111</v>
      </c>
      <c r="CV1280" s="1" t="s">
        <v>138</v>
      </c>
      <c r="CW1280" s="1" t="s">
        <v>2562</v>
      </c>
      <c r="CX1280" s="1">
        <v>16702880407</v>
      </c>
      <c r="CY1280" s="1" t="s">
        <v>279</v>
      </c>
      <c r="CZ1280" s="1" t="s">
        <v>2563</v>
      </c>
      <c r="DA1280" s="1" t="s">
        <v>111</v>
      </c>
      <c r="DB1280" s="1" t="s">
        <v>112</v>
      </c>
    </row>
    <row r="1281" spans="1:111" ht="15.6" customHeight="1" x14ac:dyDescent="0.25">
      <c r="A1281" s="1" t="s">
        <v>14278</v>
      </c>
      <c r="B1281" s="1" t="s">
        <v>238</v>
      </c>
      <c r="C1281" s="2">
        <v>44247.077607175925</v>
      </c>
      <c r="D1281" s="2">
        <v>44292</v>
      </c>
      <c r="E1281" s="1" t="s">
        <v>110</v>
      </c>
      <c r="F1281" s="2">
        <v>44407.833333333336</v>
      </c>
      <c r="G1281" s="1" t="s">
        <v>112</v>
      </c>
      <c r="H1281" s="1" t="s">
        <v>112</v>
      </c>
      <c r="I1281" s="1" t="s">
        <v>112</v>
      </c>
      <c r="J1281" s="1" t="s">
        <v>1501</v>
      </c>
      <c r="L1281" s="1" t="s">
        <v>1502</v>
      </c>
      <c r="M1281" s="1" t="s">
        <v>1503</v>
      </c>
      <c r="N1281" s="1" t="s">
        <v>167</v>
      </c>
      <c r="O1281" s="1" t="s">
        <v>117</v>
      </c>
      <c r="P1281" s="9">
        <v>96950</v>
      </c>
      <c r="Q1281" s="1" t="s">
        <v>118</v>
      </c>
      <c r="S1281" s="1">
        <v>16703232428</v>
      </c>
      <c r="U1281" s="1">
        <v>23711</v>
      </c>
      <c r="V1281" s="1" t="s">
        <v>119</v>
      </c>
      <c r="X1281" s="1" t="s">
        <v>1504</v>
      </c>
      <c r="Y1281" s="1" t="s">
        <v>1172</v>
      </c>
      <c r="Z1281" s="1" t="s">
        <v>1505</v>
      </c>
      <c r="AA1281" s="1" t="s">
        <v>1506</v>
      </c>
      <c r="AB1281" s="1" t="s">
        <v>1502</v>
      </c>
      <c r="AC1281" s="1" t="s">
        <v>1503</v>
      </c>
      <c r="AD1281" s="1" t="s">
        <v>167</v>
      </c>
      <c r="AE1281" s="1" t="s">
        <v>117</v>
      </c>
      <c r="AF1281" s="9">
        <v>96950</v>
      </c>
      <c r="AG1281" s="1" t="s">
        <v>118</v>
      </c>
      <c r="AI1281" s="1">
        <v>16703232428</v>
      </c>
      <c r="AK1281" s="1" t="s">
        <v>1507</v>
      </c>
      <c r="BC1281" s="1" t="str">
        <f>"49-9071.00"</f>
        <v>49-9071.00</v>
      </c>
      <c r="BD1281" s="1" t="s">
        <v>214</v>
      </c>
      <c r="BE1281" s="1" t="s">
        <v>1508</v>
      </c>
      <c r="BF1281" s="1" t="s">
        <v>14279</v>
      </c>
      <c r="BG1281" s="1">
        <v>6</v>
      </c>
      <c r="BH1281" s="1">
        <v>6</v>
      </c>
      <c r="BI1281" s="2">
        <v>44409</v>
      </c>
      <c r="BJ1281" s="2">
        <v>44773</v>
      </c>
      <c r="BK1281" s="2">
        <v>44409</v>
      </c>
      <c r="BL1281" s="2">
        <v>44773</v>
      </c>
      <c r="BM1281" s="1">
        <v>35</v>
      </c>
      <c r="BN1281" s="1">
        <v>0</v>
      </c>
      <c r="BO1281" s="1">
        <v>6</v>
      </c>
      <c r="BP1281" s="1">
        <v>6</v>
      </c>
      <c r="BQ1281" s="1">
        <v>6</v>
      </c>
      <c r="BR1281" s="1">
        <v>6</v>
      </c>
      <c r="BS1281" s="1">
        <v>6</v>
      </c>
      <c r="BT1281" s="1">
        <v>5</v>
      </c>
      <c r="BU1281" s="1" t="str">
        <f>"7:00 AM"</f>
        <v>7:00 AM</v>
      </c>
      <c r="BV1281" s="1" t="str">
        <f>"5:00 PM"</f>
        <v>5:00 PM</v>
      </c>
      <c r="BW1281" s="1" t="s">
        <v>135</v>
      </c>
      <c r="BX1281" s="1">
        <v>0</v>
      </c>
      <c r="BY1281" s="1">
        <v>12</v>
      </c>
      <c r="BZ1281" s="1" t="s">
        <v>112</v>
      </c>
      <c r="CA1281" s="1">
        <v>0</v>
      </c>
      <c r="CB1281" s="4" t="s">
        <v>2491</v>
      </c>
      <c r="CC1281" s="1" t="s">
        <v>1503</v>
      </c>
      <c r="CD1281" s="1" t="s">
        <v>1511</v>
      </c>
      <c r="CE1281" s="1" t="s">
        <v>167</v>
      </c>
      <c r="CF1281" s="1" t="s">
        <v>117</v>
      </c>
      <c r="CG1281" s="1">
        <v>96950</v>
      </c>
      <c r="CH1281" s="3">
        <v>8.7100000000000009</v>
      </c>
      <c r="CI1281" s="3">
        <v>8.75</v>
      </c>
      <c r="CJ1281" s="3">
        <v>13.07</v>
      </c>
      <c r="CK1281" s="3">
        <v>13.13</v>
      </c>
      <c r="CL1281" s="1" t="s">
        <v>137</v>
      </c>
      <c r="CM1281" s="1" t="s">
        <v>905</v>
      </c>
      <c r="CN1281" s="1" t="s">
        <v>139</v>
      </c>
      <c r="CP1281" s="1" t="s">
        <v>112</v>
      </c>
      <c r="CQ1281" s="1" t="s">
        <v>111</v>
      </c>
      <c r="CR1281" s="1" t="s">
        <v>112</v>
      </c>
      <c r="CS1281" s="1" t="s">
        <v>111</v>
      </c>
      <c r="CT1281" s="1" t="s">
        <v>138</v>
      </c>
      <c r="CU1281" s="1" t="s">
        <v>111</v>
      </c>
      <c r="CV1281" s="1" t="s">
        <v>138</v>
      </c>
      <c r="CW1281" s="1" t="s">
        <v>906</v>
      </c>
      <c r="CX1281" s="1">
        <v>16703232428</v>
      </c>
      <c r="CY1281" s="1" t="s">
        <v>1507</v>
      </c>
      <c r="CZ1281" s="1" t="s">
        <v>138</v>
      </c>
      <c r="DA1281" s="1" t="s">
        <v>111</v>
      </c>
      <c r="DB1281" s="1" t="s">
        <v>112</v>
      </c>
    </row>
    <row r="1282" spans="1:111" ht="15.6" customHeight="1" x14ac:dyDescent="0.25">
      <c r="A1282" s="1" t="s">
        <v>14280</v>
      </c>
      <c r="B1282" s="1" t="s">
        <v>238</v>
      </c>
      <c r="C1282" s="2">
        <v>44295.425198611112</v>
      </c>
      <c r="D1282" s="2">
        <v>44328</v>
      </c>
      <c r="E1282" s="1" t="s">
        <v>110</v>
      </c>
      <c r="F1282" s="2">
        <v>44462.833333333336</v>
      </c>
      <c r="G1282" s="1" t="s">
        <v>112</v>
      </c>
      <c r="H1282" s="1" t="s">
        <v>112</v>
      </c>
      <c r="I1282" s="1" t="s">
        <v>112</v>
      </c>
      <c r="J1282" s="1" t="s">
        <v>2477</v>
      </c>
      <c r="L1282" s="1" t="s">
        <v>2070</v>
      </c>
      <c r="M1282" s="1" t="s">
        <v>2478</v>
      </c>
      <c r="N1282" s="1" t="s">
        <v>116</v>
      </c>
      <c r="O1282" s="1" t="s">
        <v>117</v>
      </c>
      <c r="P1282" s="9">
        <v>96950</v>
      </c>
      <c r="Q1282" s="1" t="s">
        <v>118</v>
      </c>
      <c r="R1282" s="1" t="s">
        <v>138</v>
      </c>
      <c r="S1282" s="1">
        <v>16702330349</v>
      </c>
      <c r="U1282" s="1">
        <v>56132</v>
      </c>
      <c r="V1282" s="1" t="s">
        <v>2479</v>
      </c>
      <c r="W1282" s="1" t="s">
        <v>111</v>
      </c>
      <c r="X1282" s="1" t="s">
        <v>2480</v>
      </c>
      <c r="Y1282" s="1" t="s">
        <v>2481</v>
      </c>
      <c r="Z1282" s="1" t="s">
        <v>2482</v>
      </c>
      <c r="AA1282" s="1" t="s">
        <v>2483</v>
      </c>
      <c r="AB1282" s="1" t="s">
        <v>2070</v>
      </c>
      <c r="AC1282" s="1" t="s">
        <v>2478</v>
      </c>
      <c r="AD1282" s="1" t="s">
        <v>116</v>
      </c>
      <c r="AE1282" s="1" t="s">
        <v>117</v>
      </c>
      <c r="AF1282" s="9">
        <v>96950</v>
      </c>
      <c r="AG1282" s="1" t="s">
        <v>118</v>
      </c>
      <c r="AH1282" s="1" t="s">
        <v>138</v>
      </c>
      <c r="AI1282" s="1">
        <v>16702330349</v>
      </c>
      <c r="AK1282" s="1" t="s">
        <v>2489</v>
      </c>
      <c r="BC1282" s="1" t="str">
        <f>"49-9071.00"</f>
        <v>49-9071.00</v>
      </c>
      <c r="BD1282" s="1" t="s">
        <v>214</v>
      </c>
      <c r="BE1282" s="1" t="s">
        <v>14281</v>
      </c>
      <c r="BF1282" s="1" t="s">
        <v>839</v>
      </c>
      <c r="BG1282" s="1">
        <v>1</v>
      </c>
      <c r="BH1282" s="1">
        <v>1</v>
      </c>
      <c r="BI1282" s="2">
        <v>44464</v>
      </c>
      <c r="BJ1282" s="2">
        <v>44828</v>
      </c>
      <c r="BK1282" s="2">
        <v>44464</v>
      </c>
      <c r="BL1282" s="2">
        <v>44828</v>
      </c>
      <c r="BM1282" s="1">
        <v>35</v>
      </c>
      <c r="BN1282" s="1">
        <v>0</v>
      </c>
      <c r="BO1282" s="1">
        <v>7</v>
      </c>
      <c r="BP1282" s="1">
        <v>7</v>
      </c>
      <c r="BQ1282" s="1">
        <v>7</v>
      </c>
      <c r="BR1282" s="1">
        <v>7</v>
      </c>
      <c r="BS1282" s="1">
        <v>7</v>
      </c>
      <c r="BT1282" s="1">
        <v>0</v>
      </c>
      <c r="BU1282" s="1" t="str">
        <f>"8:00 AM"</f>
        <v>8:00 AM</v>
      </c>
      <c r="BV1282" s="1" t="str">
        <f>"4:00 PM"</f>
        <v>4:00 PM</v>
      </c>
      <c r="BW1282" s="1" t="s">
        <v>135</v>
      </c>
      <c r="BX1282" s="1">
        <v>0</v>
      </c>
      <c r="BY1282" s="1">
        <v>12</v>
      </c>
      <c r="BZ1282" s="1" t="s">
        <v>112</v>
      </c>
      <c r="CA1282" s="1">
        <v>0</v>
      </c>
      <c r="CB1282" s="4" t="s">
        <v>14282</v>
      </c>
      <c r="CC1282" s="1" t="s">
        <v>14283</v>
      </c>
      <c r="CD1282" s="1" t="s">
        <v>1800</v>
      </c>
      <c r="CE1282" s="1" t="s">
        <v>116</v>
      </c>
      <c r="CF1282" s="1" t="s">
        <v>117</v>
      </c>
      <c r="CG1282" s="1">
        <v>96950</v>
      </c>
      <c r="CH1282" s="3">
        <v>8.7100000000000009</v>
      </c>
      <c r="CI1282" s="3">
        <v>8.7100000000000009</v>
      </c>
      <c r="CJ1282" s="3">
        <v>13.07</v>
      </c>
      <c r="CK1282" s="3">
        <v>13.07</v>
      </c>
      <c r="CL1282" s="1" t="s">
        <v>137</v>
      </c>
      <c r="CM1282" s="1" t="s">
        <v>138</v>
      </c>
      <c r="CN1282" s="1" t="s">
        <v>139</v>
      </c>
      <c r="CP1282" s="1" t="s">
        <v>112</v>
      </c>
      <c r="CQ1282" s="1" t="s">
        <v>111</v>
      </c>
      <c r="CR1282" s="1" t="s">
        <v>112</v>
      </c>
      <c r="CS1282" s="1" t="s">
        <v>111</v>
      </c>
      <c r="CT1282" s="1" t="s">
        <v>138</v>
      </c>
      <c r="CU1282" s="1" t="s">
        <v>111</v>
      </c>
      <c r="CV1282" s="1" t="s">
        <v>138</v>
      </c>
      <c r="CW1282" s="1" t="s">
        <v>138</v>
      </c>
      <c r="CX1282" s="1">
        <v>16702330349</v>
      </c>
      <c r="CY1282" s="1" t="s">
        <v>2489</v>
      </c>
      <c r="CZ1282" s="1" t="s">
        <v>138</v>
      </c>
      <c r="DA1282" s="1" t="s">
        <v>111</v>
      </c>
      <c r="DB1282" s="1" t="s">
        <v>111</v>
      </c>
    </row>
    <row r="1283" spans="1:111" ht="15.6" customHeight="1" x14ac:dyDescent="0.25">
      <c r="A1283" s="1" t="s">
        <v>14284</v>
      </c>
      <c r="B1283" s="1" t="s">
        <v>238</v>
      </c>
      <c r="C1283" s="2">
        <v>44299.962712962966</v>
      </c>
      <c r="D1283" s="2">
        <v>44329</v>
      </c>
      <c r="E1283" s="1" t="s">
        <v>110</v>
      </c>
      <c r="F1283" s="2">
        <v>44468.833333333336</v>
      </c>
      <c r="G1283" s="1" t="s">
        <v>112</v>
      </c>
      <c r="H1283" s="1" t="s">
        <v>112</v>
      </c>
      <c r="I1283" s="1" t="s">
        <v>112</v>
      </c>
      <c r="J1283" s="1" t="s">
        <v>14285</v>
      </c>
      <c r="K1283" s="1" t="s">
        <v>14286</v>
      </c>
      <c r="L1283" s="1" t="s">
        <v>14287</v>
      </c>
      <c r="M1283" s="1" t="s">
        <v>138</v>
      </c>
      <c r="N1283" s="1" t="s">
        <v>167</v>
      </c>
      <c r="O1283" s="1" t="s">
        <v>117</v>
      </c>
      <c r="P1283" s="9">
        <v>96950</v>
      </c>
      <c r="Q1283" s="1" t="s">
        <v>118</v>
      </c>
      <c r="R1283" s="1" t="s">
        <v>117</v>
      </c>
      <c r="S1283" s="1">
        <v>16704838588</v>
      </c>
      <c r="U1283" s="1">
        <v>611610</v>
      </c>
      <c r="V1283" s="1" t="s">
        <v>119</v>
      </c>
      <c r="X1283" s="1" t="s">
        <v>385</v>
      </c>
      <c r="Y1283" s="1" t="s">
        <v>14288</v>
      </c>
      <c r="Z1283" s="1" t="s">
        <v>138</v>
      </c>
      <c r="AA1283" s="1" t="s">
        <v>1028</v>
      </c>
      <c r="AB1283" s="1" t="s">
        <v>14287</v>
      </c>
      <c r="AC1283" s="1" t="s">
        <v>138</v>
      </c>
      <c r="AD1283" s="1" t="s">
        <v>167</v>
      </c>
      <c r="AE1283" s="1" t="s">
        <v>117</v>
      </c>
      <c r="AF1283" s="9">
        <v>96950</v>
      </c>
      <c r="AG1283" s="1" t="s">
        <v>118</v>
      </c>
      <c r="AH1283" s="1" t="s">
        <v>117</v>
      </c>
      <c r="AI1283" s="1">
        <v>16704838588</v>
      </c>
      <c r="AK1283" s="1" t="s">
        <v>14289</v>
      </c>
      <c r="BC1283" s="1" t="str">
        <f>"25-3021.00"</f>
        <v>25-3021.00</v>
      </c>
      <c r="BD1283" s="1" t="s">
        <v>327</v>
      </c>
      <c r="BE1283" s="1" t="s">
        <v>14290</v>
      </c>
      <c r="BF1283" s="1" t="s">
        <v>14291</v>
      </c>
      <c r="BG1283" s="1">
        <v>1</v>
      </c>
      <c r="BH1283" s="1">
        <v>1</v>
      </c>
      <c r="BI1283" s="2">
        <v>44470</v>
      </c>
      <c r="BJ1283" s="2">
        <v>44834</v>
      </c>
      <c r="BK1283" s="2">
        <v>44470</v>
      </c>
      <c r="BL1283" s="2">
        <v>44834</v>
      </c>
      <c r="BM1283" s="1">
        <v>36</v>
      </c>
      <c r="BN1283" s="1">
        <v>0</v>
      </c>
      <c r="BO1283" s="1">
        <v>6</v>
      </c>
      <c r="BP1283" s="1">
        <v>6</v>
      </c>
      <c r="BQ1283" s="1">
        <v>6</v>
      </c>
      <c r="BR1283" s="1">
        <v>6</v>
      </c>
      <c r="BS1283" s="1">
        <v>6</v>
      </c>
      <c r="BT1283" s="1">
        <v>6</v>
      </c>
      <c r="BU1283" s="1" t="str">
        <f>"1:30 PM"</f>
        <v>1:30 PM</v>
      </c>
      <c r="BV1283" s="1" t="str">
        <f>"7:30 PM"</f>
        <v>7:30 PM</v>
      </c>
      <c r="BW1283" s="1" t="s">
        <v>135</v>
      </c>
      <c r="BX1283" s="1">
        <v>1</v>
      </c>
      <c r="BY1283" s="1">
        <v>12</v>
      </c>
      <c r="BZ1283" s="1" t="s">
        <v>112</v>
      </c>
      <c r="CA1283" s="1">
        <v>0</v>
      </c>
      <c r="CB1283" s="1" t="s">
        <v>14292</v>
      </c>
      <c r="CC1283" s="1" t="s">
        <v>14293</v>
      </c>
      <c r="CD1283" s="1" t="s">
        <v>14294</v>
      </c>
      <c r="CE1283" s="1" t="s">
        <v>167</v>
      </c>
      <c r="CF1283" s="1" t="s">
        <v>117</v>
      </c>
      <c r="CG1283" s="1">
        <v>96950</v>
      </c>
      <c r="CH1283" s="3">
        <v>28.5</v>
      </c>
      <c r="CI1283" s="3">
        <v>28.5</v>
      </c>
      <c r="CJ1283" s="3">
        <v>0</v>
      </c>
      <c r="CK1283" s="3">
        <v>0</v>
      </c>
      <c r="CL1283" s="1" t="s">
        <v>137</v>
      </c>
      <c r="CM1283" s="1" t="s">
        <v>138</v>
      </c>
      <c r="CN1283" s="1" t="s">
        <v>14295</v>
      </c>
      <c r="CO1283" s="1" t="s">
        <v>14296</v>
      </c>
      <c r="CP1283" s="1" t="s">
        <v>112</v>
      </c>
      <c r="CQ1283" s="1" t="s">
        <v>111</v>
      </c>
      <c r="CR1283" s="1" t="s">
        <v>111</v>
      </c>
      <c r="CS1283" s="1" t="s">
        <v>112</v>
      </c>
      <c r="CT1283" s="1" t="s">
        <v>111</v>
      </c>
      <c r="CU1283" s="1" t="s">
        <v>111</v>
      </c>
      <c r="CV1283" s="1" t="s">
        <v>138</v>
      </c>
      <c r="CW1283" s="1" t="s">
        <v>14297</v>
      </c>
      <c r="CX1283" s="1">
        <v>16704838588</v>
      </c>
      <c r="CY1283" s="1" t="s">
        <v>14289</v>
      </c>
      <c r="CZ1283" s="1" t="s">
        <v>138</v>
      </c>
      <c r="DA1283" s="1" t="s">
        <v>111</v>
      </c>
      <c r="DB1283" s="1" t="s">
        <v>112</v>
      </c>
    </row>
    <row r="1284" spans="1:111" ht="15.6" customHeight="1" x14ac:dyDescent="0.25">
      <c r="A1284" s="1" t="s">
        <v>14303</v>
      </c>
      <c r="B1284" s="1" t="s">
        <v>238</v>
      </c>
      <c r="C1284" s="2">
        <v>44290.332650810182</v>
      </c>
      <c r="D1284" s="2">
        <v>44320</v>
      </c>
      <c r="E1284" s="1" t="s">
        <v>110</v>
      </c>
      <c r="F1284" s="2">
        <v>44468.833333333336</v>
      </c>
      <c r="G1284" s="1" t="s">
        <v>111</v>
      </c>
      <c r="H1284" s="1" t="s">
        <v>112</v>
      </c>
      <c r="I1284" s="1" t="s">
        <v>112</v>
      </c>
      <c r="J1284" s="1" t="s">
        <v>3869</v>
      </c>
      <c r="K1284" s="1" t="s">
        <v>3870</v>
      </c>
      <c r="L1284" s="1" t="s">
        <v>3871</v>
      </c>
      <c r="M1284" s="1" t="s">
        <v>1130</v>
      </c>
      <c r="N1284" s="1" t="s">
        <v>116</v>
      </c>
      <c r="O1284" s="1" t="s">
        <v>117</v>
      </c>
      <c r="P1284" s="9">
        <v>96950</v>
      </c>
      <c r="Q1284" s="1" t="s">
        <v>118</v>
      </c>
      <c r="R1284" s="1" t="s">
        <v>117</v>
      </c>
      <c r="S1284" s="1">
        <v>16702351096</v>
      </c>
      <c r="U1284" s="1">
        <v>5412</v>
      </c>
      <c r="V1284" s="1" t="s">
        <v>119</v>
      </c>
      <c r="X1284" s="1" t="s">
        <v>3872</v>
      </c>
      <c r="Y1284" s="1" t="s">
        <v>3873</v>
      </c>
      <c r="Z1284" s="1" t="s">
        <v>3874</v>
      </c>
      <c r="AA1284" s="1" t="s">
        <v>245</v>
      </c>
      <c r="AB1284" s="1" t="s">
        <v>10364</v>
      </c>
      <c r="AC1284" s="1" t="s">
        <v>1130</v>
      </c>
      <c r="AD1284" s="1" t="s">
        <v>116</v>
      </c>
      <c r="AE1284" s="1" t="s">
        <v>117</v>
      </c>
      <c r="AF1284" s="9">
        <v>96950</v>
      </c>
      <c r="AG1284" s="1" t="s">
        <v>118</v>
      </c>
      <c r="AH1284" s="1" t="s">
        <v>117</v>
      </c>
      <c r="AI1284" s="1">
        <v>16702351096</v>
      </c>
      <c r="AK1284" s="1" t="s">
        <v>3878</v>
      </c>
      <c r="BC1284" s="1" t="str">
        <f>"13-2082.00"</f>
        <v>13-2082.00</v>
      </c>
      <c r="BD1284" s="1" t="s">
        <v>10365</v>
      </c>
      <c r="BE1284" s="1" t="s">
        <v>10366</v>
      </c>
      <c r="BF1284" s="1" t="s">
        <v>10367</v>
      </c>
      <c r="BG1284" s="1">
        <v>2</v>
      </c>
      <c r="BH1284" s="1">
        <v>2</v>
      </c>
      <c r="BI1284" s="2">
        <v>44470</v>
      </c>
      <c r="BJ1284" s="2">
        <v>44834</v>
      </c>
      <c r="BK1284" s="2">
        <v>44470</v>
      </c>
      <c r="BL1284" s="2">
        <v>44834</v>
      </c>
      <c r="BM1284" s="1">
        <v>35</v>
      </c>
      <c r="BN1284" s="1">
        <v>5</v>
      </c>
      <c r="BO1284" s="1">
        <v>5</v>
      </c>
      <c r="BP1284" s="1">
        <v>5</v>
      </c>
      <c r="BQ1284" s="1">
        <v>5</v>
      </c>
      <c r="BR1284" s="1">
        <v>5</v>
      </c>
      <c r="BS1284" s="1">
        <v>5</v>
      </c>
      <c r="BT1284" s="1">
        <v>5</v>
      </c>
      <c r="BU1284" s="1" t="str">
        <f>"5:30 PM"</f>
        <v>5:30 PM</v>
      </c>
      <c r="BV1284" s="1" t="str">
        <f>"10:30 PM"</f>
        <v>10:30 PM</v>
      </c>
      <c r="BW1284" s="1" t="s">
        <v>135</v>
      </c>
      <c r="BX1284" s="1">
        <v>0</v>
      </c>
      <c r="BY1284" s="1">
        <v>12</v>
      </c>
      <c r="BZ1284" s="1" t="s">
        <v>112</v>
      </c>
      <c r="CA1284" s="1">
        <v>0</v>
      </c>
      <c r="CB1284" s="1" t="s">
        <v>10368</v>
      </c>
      <c r="CC1284" s="1" t="s">
        <v>3871</v>
      </c>
      <c r="CD1284" s="1" t="s">
        <v>1130</v>
      </c>
      <c r="CE1284" s="1" t="s">
        <v>116</v>
      </c>
      <c r="CF1284" s="1" t="s">
        <v>117</v>
      </c>
      <c r="CG1284" s="1">
        <v>96950</v>
      </c>
      <c r="CH1284" s="3">
        <v>14.52</v>
      </c>
      <c r="CI1284" s="3">
        <v>15</v>
      </c>
      <c r="CJ1284" s="3">
        <v>0</v>
      </c>
      <c r="CK1284" s="3">
        <v>0</v>
      </c>
      <c r="CL1284" s="1" t="s">
        <v>137</v>
      </c>
      <c r="CM1284" s="1" t="s">
        <v>138</v>
      </c>
      <c r="CN1284" s="1" t="s">
        <v>218</v>
      </c>
      <c r="CP1284" s="1" t="s">
        <v>112</v>
      </c>
      <c r="CQ1284" s="1" t="s">
        <v>111</v>
      </c>
      <c r="CR1284" s="1" t="s">
        <v>111</v>
      </c>
      <c r="CS1284" s="1" t="s">
        <v>112</v>
      </c>
      <c r="CT1284" s="1" t="s">
        <v>138</v>
      </c>
      <c r="CU1284" s="1" t="s">
        <v>111</v>
      </c>
      <c r="CV1284" s="1" t="s">
        <v>138</v>
      </c>
      <c r="CW1284" s="1" t="s">
        <v>1324</v>
      </c>
      <c r="CX1284" s="1">
        <v>16702351096</v>
      </c>
      <c r="CY1284" s="1" t="s">
        <v>3878</v>
      </c>
      <c r="CZ1284" s="1" t="s">
        <v>138</v>
      </c>
      <c r="DA1284" s="1" t="s">
        <v>111</v>
      </c>
      <c r="DB1284" s="1" t="s">
        <v>112</v>
      </c>
    </row>
    <row r="1285" spans="1:111" ht="15.6" customHeight="1" x14ac:dyDescent="0.25">
      <c r="A1285" s="1" t="s">
        <v>14304</v>
      </c>
      <c r="B1285" s="1" t="s">
        <v>238</v>
      </c>
      <c r="C1285" s="2">
        <v>44300.374663541668</v>
      </c>
      <c r="D1285" s="2">
        <v>44330</v>
      </c>
      <c r="E1285" s="1" t="s">
        <v>110</v>
      </c>
      <c r="F1285" s="2">
        <v>44462.833333333336</v>
      </c>
      <c r="G1285" s="1" t="s">
        <v>112</v>
      </c>
      <c r="H1285" s="1" t="s">
        <v>112</v>
      </c>
      <c r="I1285" s="1" t="s">
        <v>112</v>
      </c>
      <c r="J1285" s="1" t="s">
        <v>14305</v>
      </c>
      <c r="L1285" s="1" t="s">
        <v>2070</v>
      </c>
      <c r="M1285" s="1" t="s">
        <v>2478</v>
      </c>
      <c r="N1285" s="1" t="s">
        <v>116</v>
      </c>
      <c r="O1285" s="1" t="s">
        <v>117</v>
      </c>
      <c r="P1285" s="9">
        <v>96950</v>
      </c>
      <c r="Q1285" s="1" t="s">
        <v>118</v>
      </c>
      <c r="R1285" s="1" t="s">
        <v>138</v>
      </c>
      <c r="S1285" s="1">
        <v>16702330349</v>
      </c>
      <c r="U1285" s="1">
        <v>56132</v>
      </c>
      <c r="V1285" s="1" t="s">
        <v>2479</v>
      </c>
      <c r="W1285" s="1" t="s">
        <v>111</v>
      </c>
      <c r="X1285" s="1" t="s">
        <v>2480</v>
      </c>
      <c r="Y1285" s="1" t="s">
        <v>2481</v>
      </c>
      <c r="Z1285" s="1" t="s">
        <v>2482</v>
      </c>
      <c r="AA1285" s="1" t="s">
        <v>2483</v>
      </c>
      <c r="AB1285" s="1" t="s">
        <v>2070</v>
      </c>
      <c r="AC1285" s="1" t="s">
        <v>2478</v>
      </c>
      <c r="AD1285" s="1" t="s">
        <v>116</v>
      </c>
      <c r="AE1285" s="1" t="s">
        <v>117</v>
      </c>
      <c r="AF1285" s="9">
        <v>96950</v>
      </c>
      <c r="AG1285" s="1" t="s">
        <v>118</v>
      </c>
      <c r="AH1285" s="1" t="s">
        <v>138</v>
      </c>
      <c r="AI1285" s="1">
        <v>16702330349</v>
      </c>
      <c r="AK1285" s="1" t="s">
        <v>2484</v>
      </c>
      <c r="BC1285" s="1" t="str">
        <f>"35-2014.00"</f>
        <v>35-2014.00</v>
      </c>
      <c r="BD1285" s="1" t="s">
        <v>152</v>
      </c>
      <c r="BE1285" s="1" t="s">
        <v>14306</v>
      </c>
      <c r="BF1285" s="1" t="s">
        <v>154</v>
      </c>
      <c r="BG1285" s="1">
        <v>1</v>
      </c>
      <c r="BH1285" s="1">
        <v>1</v>
      </c>
      <c r="BI1285" s="2">
        <v>44464</v>
      </c>
      <c r="BJ1285" s="2">
        <v>44828</v>
      </c>
      <c r="BK1285" s="2">
        <v>44464</v>
      </c>
      <c r="BL1285" s="2">
        <v>44828</v>
      </c>
      <c r="BM1285" s="1">
        <v>35</v>
      </c>
      <c r="BN1285" s="1">
        <v>7</v>
      </c>
      <c r="BO1285" s="1">
        <v>0</v>
      </c>
      <c r="BP1285" s="1">
        <v>7</v>
      </c>
      <c r="BQ1285" s="1">
        <v>7</v>
      </c>
      <c r="BR1285" s="1">
        <v>7</v>
      </c>
      <c r="BS1285" s="1">
        <v>7</v>
      </c>
      <c r="BT1285" s="1">
        <v>0</v>
      </c>
      <c r="BU1285" s="1" t="str">
        <f>"10:30 AM"</f>
        <v>10:30 AM</v>
      </c>
      <c r="BV1285" s="1" t="str">
        <f>"6:30 PM"</f>
        <v>6:30 PM</v>
      </c>
      <c r="BW1285" s="1" t="s">
        <v>135</v>
      </c>
      <c r="BX1285" s="1">
        <v>0</v>
      </c>
      <c r="BY1285" s="1">
        <v>12</v>
      </c>
      <c r="BZ1285" s="1" t="s">
        <v>112</v>
      </c>
      <c r="CA1285" s="1">
        <v>0</v>
      </c>
      <c r="CB1285" s="4" t="s">
        <v>14307</v>
      </c>
      <c r="CC1285" s="1" t="s">
        <v>11740</v>
      </c>
      <c r="CD1285" s="1" t="s">
        <v>138</v>
      </c>
      <c r="CE1285" s="1" t="s">
        <v>116</v>
      </c>
      <c r="CF1285" s="1" t="s">
        <v>117</v>
      </c>
      <c r="CG1285" s="1">
        <v>96950</v>
      </c>
      <c r="CH1285" s="3">
        <v>8.68</v>
      </c>
      <c r="CI1285" s="3">
        <v>8.68</v>
      </c>
      <c r="CL1285" s="1" t="s">
        <v>137</v>
      </c>
      <c r="CM1285" s="1" t="s">
        <v>138</v>
      </c>
      <c r="CN1285" s="1" t="s">
        <v>139</v>
      </c>
      <c r="CP1285" s="1" t="s">
        <v>112</v>
      </c>
      <c r="CQ1285" s="1" t="s">
        <v>111</v>
      </c>
      <c r="CR1285" s="1" t="s">
        <v>112</v>
      </c>
      <c r="CS1285" s="1" t="s">
        <v>112</v>
      </c>
      <c r="CT1285" s="1" t="s">
        <v>138</v>
      </c>
      <c r="CU1285" s="1" t="s">
        <v>111</v>
      </c>
      <c r="CV1285" s="1" t="s">
        <v>138</v>
      </c>
      <c r="CW1285" s="1" t="s">
        <v>138</v>
      </c>
      <c r="CX1285" s="1">
        <v>16702330349</v>
      </c>
      <c r="CY1285" s="1" t="s">
        <v>2489</v>
      </c>
      <c r="CZ1285" s="1" t="s">
        <v>138</v>
      </c>
      <c r="DA1285" s="1" t="s">
        <v>111</v>
      </c>
      <c r="DB1285" s="1" t="s">
        <v>111</v>
      </c>
    </row>
    <row r="1286" spans="1:111" ht="15.6" customHeight="1" x14ac:dyDescent="0.25">
      <c r="A1286" s="1" t="s">
        <v>14308</v>
      </c>
      <c r="B1286" s="1" t="s">
        <v>238</v>
      </c>
      <c r="C1286" s="2">
        <v>44299.79051377315</v>
      </c>
      <c r="D1286" s="2">
        <v>44328</v>
      </c>
      <c r="E1286" s="1" t="s">
        <v>110</v>
      </c>
      <c r="F1286" s="2">
        <v>44468.833333333336</v>
      </c>
      <c r="G1286" s="1" t="s">
        <v>112</v>
      </c>
      <c r="H1286" s="1" t="s">
        <v>112</v>
      </c>
      <c r="I1286" s="1" t="s">
        <v>112</v>
      </c>
      <c r="J1286" s="1" t="s">
        <v>3474</v>
      </c>
      <c r="K1286" s="1" t="s">
        <v>138</v>
      </c>
      <c r="L1286" s="1" t="s">
        <v>3476</v>
      </c>
      <c r="M1286" s="1" t="s">
        <v>3477</v>
      </c>
      <c r="N1286" s="1" t="s">
        <v>167</v>
      </c>
      <c r="O1286" s="1" t="s">
        <v>117</v>
      </c>
      <c r="P1286" s="9">
        <v>96950</v>
      </c>
      <c r="Q1286" s="1" t="s">
        <v>118</v>
      </c>
      <c r="R1286" s="1" t="s">
        <v>138</v>
      </c>
      <c r="S1286" s="1">
        <v>16702368202</v>
      </c>
      <c r="T1286" s="1">
        <v>3554</v>
      </c>
      <c r="U1286" s="1">
        <v>622110</v>
      </c>
      <c r="V1286" s="1" t="s">
        <v>119</v>
      </c>
      <c r="X1286" s="1" t="s">
        <v>3478</v>
      </c>
      <c r="Y1286" s="1" t="s">
        <v>3479</v>
      </c>
      <c r="Z1286" s="1" t="s">
        <v>1701</v>
      </c>
      <c r="AA1286" s="1" t="s">
        <v>3480</v>
      </c>
      <c r="AB1286" s="1" t="s">
        <v>3476</v>
      </c>
      <c r="AC1286" s="1" t="s">
        <v>3477</v>
      </c>
      <c r="AD1286" s="1" t="s">
        <v>167</v>
      </c>
      <c r="AE1286" s="1" t="s">
        <v>117</v>
      </c>
      <c r="AF1286" s="9">
        <v>96950</v>
      </c>
      <c r="AG1286" s="1" t="s">
        <v>118</v>
      </c>
      <c r="AH1286" s="1" t="s">
        <v>138</v>
      </c>
      <c r="AI1286" s="1">
        <v>16702368202</v>
      </c>
      <c r="AJ1286" s="1">
        <v>3554</v>
      </c>
      <c r="AK1286" s="1" t="s">
        <v>3481</v>
      </c>
      <c r="BC1286" s="1" t="str">
        <f>"11-9111.00"</f>
        <v>11-9111.00</v>
      </c>
      <c r="BD1286" s="1" t="s">
        <v>14299</v>
      </c>
      <c r="BE1286" s="1" t="s">
        <v>14300</v>
      </c>
      <c r="BF1286" s="1" t="s">
        <v>14301</v>
      </c>
      <c r="BG1286" s="1">
        <v>1</v>
      </c>
      <c r="BH1286" s="1">
        <v>1</v>
      </c>
      <c r="BI1286" s="2">
        <v>44470</v>
      </c>
      <c r="BJ1286" s="2">
        <v>44834</v>
      </c>
      <c r="BK1286" s="2">
        <v>44470</v>
      </c>
      <c r="BL1286" s="2">
        <v>44834</v>
      </c>
      <c r="BM1286" s="1">
        <v>40</v>
      </c>
      <c r="BN1286" s="1">
        <v>0</v>
      </c>
      <c r="BO1286" s="1">
        <v>8</v>
      </c>
      <c r="BP1286" s="1">
        <v>8</v>
      </c>
      <c r="BQ1286" s="1">
        <v>8</v>
      </c>
      <c r="BR1286" s="1">
        <v>8</v>
      </c>
      <c r="BS1286" s="1">
        <v>8</v>
      </c>
      <c r="BT1286" s="1">
        <v>0</v>
      </c>
      <c r="BU1286" s="1" t="str">
        <f>"7:30 AM"</f>
        <v>7:30 AM</v>
      </c>
      <c r="BV1286" s="1" t="str">
        <f>"4:30 PM"</f>
        <v>4:30 PM</v>
      </c>
      <c r="BW1286" s="1" t="s">
        <v>193</v>
      </c>
      <c r="BX1286" s="1">
        <v>0</v>
      </c>
      <c r="BY1286" s="1">
        <v>48</v>
      </c>
      <c r="BZ1286" s="1" t="s">
        <v>111</v>
      </c>
      <c r="CA1286" s="1">
        <v>181</v>
      </c>
      <c r="CB1286" s="4" t="s">
        <v>14309</v>
      </c>
      <c r="CC1286" s="1" t="s">
        <v>3476</v>
      </c>
      <c r="CD1286" s="1" t="s">
        <v>3477</v>
      </c>
      <c r="CE1286" s="1" t="s">
        <v>167</v>
      </c>
      <c r="CF1286" s="1" t="s">
        <v>117</v>
      </c>
      <c r="CG1286" s="1">
        <v>96950</v>
      </c>
      <c r="CH1286" s="3">
        <v>26.65</v>
      </c>
      <c r="CI1286" s="3">
        <v>27.07</v>
      </c>
      <c r="CJ1286" s="3">
        <v>0</v>
      </c>
      <c r="CK1286" s="3">
        <v>0</v>
      </c>
      <c r="CL1286" s="1" t="s">
        <v>137</v>
      </c>
      <c r="CM1286" s="1" t="s">
        <v>3486</v>
      </c>
      <c r="CN1286" s="1" t="s">
        <v>139</v>
      </c>
      <c r="CP1286" s="1" t="s">
        <v>111</v>
      </c>
      <c r="CQ1286" s="1" t="s">
        <v>111</v>
      </c>
      <c r="CR1286" s="1" t="s">
        <v>112</v>
      </c>
      <c r="CS1286" s="1" t="s">
        <v>112</v>
      </c>
      <c r="CT1286" s="1" t="s">
        <v>138</v>
      </c>
      <c r="CU1286" s="1" t="s">
        <v>138</v>
      </c>
      <c r="CV1286" s="1" t="s">
        <v>138</v>
      </c>
      <c r="CW1286" s="1" t="s">
        <v>3487</v>
      </c>
      <c r="CX1286" s="1">
        <v>16702368202</v>
      </c>
      <c r="CY1286" s="1" t="s">
        <v>3488</v>
      </c>
      <c r="CZ1286" s="1" t="s">
        <v>3489</v>
      </c>
      <c r="DA1286" s="1" t="s">
        <v>111</v>
      </c>
      <c r="DB1286" s="1" t="s">
        <v>112</v>
      </c>
      <c r="DC1286" s="1" t="s">
        <v>890</v>
      </c>
      <c r="DD1286" s="1" t="s">
        <v>3490</v>
      </c>
      <c r="DE1286" s="1" t="s">
        <v>3491</v>
      </c>
      <c r="DF1286" s="1" t="s">
        <v>3474</v>
      </c>
      <c r="DG1286" s="1" t="s">
        <v>3492</v>
      </c>
    </row>
    <row r="1287" spans="1:111" ht="15.6" customHeight="1" x14ac:dyDescent="0.25">
      <c r="A1287" s="1" t="s">
        <v>14310</v>
      </c>
      <c r="B1287" s="1" t="s">
        <v>238</v>
      </c>
      <c r="C1287" s="2">
        <v>44291.865397222224</v>
      </c>
      <c r="D1287" s="2">
        <v>44328</v>
      </c>
      <c r="E1287" s="1" t="s">
        <v>110</v>
      </c>
      <c r="F1287" s="2">
        <v>44468.833333333336</v>
      </c>
      <c r="G1287" s="1" t="s">
        <v>112</v>
      </c>
      <c r="H1287" s="1" t="s">
        <v>112</v>
      </c>
      <c r="I1287" s="1" t="s">
        <v>112</v>
      </c>
      <c r="J1287" s="1" t="s">
        <v>7478</v>
      </c>
      <c r="K1287" s="1" t="s">
        <v>7479</v>
      </c>
      <c r="L1287" s="1" t="s">
        <v>7480</v>
      </c>
      <c r="M1287" s="1" t="s">
        <v>7481</v>
      </c>
      <c r="N1287" s="1" t="s">
        <v>1009</v>
      </c>
      <c r="O1287" s="1" t="s">
        <v>117</v>
      </c>
      <c r="P1287" s="9">
        <v>96950</v>
      </c>
      <c r="Q1287" s="1" t="s">
        <v>118</v>
      </c>
      <c r="R1287" s="1" t="s">
        <v>138</v>
      </c>
      <c r="S1287" s="1">
        <v>16702357354</v>
      </c>
      <c r="U1287" s="1">
        <v>81232</v>
      </c>
      <c r="V1287" s="1" t="s">
        <v>119</v>
      </c>
      <c r="X1287" s="1" t="s">
        <v>7482</v>
      </c>
      <c r="Y1287" s="1" t="s">
        <v>7483</v>
      </c>
      <c r="Z1287" s="1" t="s">
        <v>138</v>
      </c>
      <c r="AA1287" s="1" t="s">
        <v>245</v>
      </c>
      <c r="AB1287" s="1" t="s">
        <v>7480</v>
      </c>
      <c r="AC1287" s="1" t="s">
        <v>7481</v>
      </c>
      <c r="AD1287" s="1" t="s">
        <v>1009</v>
      </c>
      <c r="AE1287" s="1" t="s">
        <v>117</v>
      </c>
      <c r="AF1287" s="9">
        <v>96950</v>
      </c>
      <c r="AG1287" s="1" t="s">
        <v>118</v>
      </c>
      <c r="AH1287" s="1" t="s">
        <v>138</v>
      </c>
      <c r="AI1287" s="1">
        <v>16702357354</v>
      </c>
      <c r="AK1287" s="1" t="s">
        <v>7484</v>
      </c>
      <c r="BC1287" s="1" t="str">
        <f>"53-3033.00"</f>
        <v>53-3033.00</v>
      </c>
      <c r="BD1287" s="1" t="s">
        <v>5372</v>
      </c>
      <c r="BE1287" s="1" t="s">
        <v>14311</v>
      </c>
      <c r="BF1287" s="1" t="s">
        <v>14312</v>
      </c>
      <c r="BG1287" s="1">
        <v>3</v>
      </c>
      <c r="BH1287" s="1">
        <v>3</v>
      </c>
      <c r="BI1287" s="2">
        <v>44470</v>
      </c>
      <c r="BJ1287" s="2">
        <v>44834</v>
      </c>
      <c r="BK1287" s="2">
        <v>44470</v>
      </c>
      <c r="BL1287" s="2">
        <v>44834</v>
      </c>
      <c r="BM1287" s="1">
        <v>40</v>
      </c>
      <c r="BN1287" s="1">
        <v>0</v>
      </c>
      <c r="BO1287" s="1">
        <v>8</v>
      </c>
      <c r="BP1287" s="1">
        <v>8</v>
      </c>
      <c r="BQ1287" s="1">
        <v>8</v>
      </c>
      <c r="BR1287" s="1">
        <v>8</v>
      </c>
      <c r="BS1287" s="1">
        <v>8</v>
      </c>
      <c r="BT1287" s="1">
        <v>0</v>
      </c>
      <c r="BU1287" s="1" t="str">
        <f>"8:00 AM"</f>
        <v>8:00 AM</v>
      </c>
      <c r="BV1287" s="1" t="str">
        <f t="shared" ref="BV1287:BV1292" si="37">"5:00 PM"</f>
        <v>5:00 PM</v>
      </c>
      <c r="BW1287" s="1" t="s">
        <v>135</v>
      </c>
      <c r="BX1287" s="1">
        <v>0</v>
      </c>
      <c r="BY1287" s="1">
        <v>12</v>
      </c>
      <c r="BZ1287" s="1" t="s">
        <v>112</v>
      </c>
      <c r="CA1287" s="1">
        <v>0</v>
      </c>
      <c r="CB1287" s="4" t="s">
        <v>14313</v>
      </c>
      <c r="CC1287" s="1" t="s">
        <v>7480</v>
      </c>
      <c r="CD1287" s="1" t="s">
        <v>7481</v>
      </c>
      <c r="CE1287" s="1" t="s">
        <v>1009</v>
      </c>
      <c r="CF1287" s="1" t="s">
        <v>117</v>
      </c>
      <c r="CG1287" s="1">
        <v>96950</v>
      </c>
      <c r="CH1287" s="3">
        <v>7.68</v>
      </c>
      <c r="CI1287" s="3">
        <v>7.68</v>
      </c>
      <c r="CJ1287" s="3">
        <v>11.52</v>
      </c>
      <c r="CK1287" s="3">
        <v>11.52</v>
      </c>
      <c r="CL1287" s="1" t="s">
        <v>137</v>
      </c>
      <c r="CM1287" s="1" t="s">
        <v>138</v>
      </c>
      <c r="CN1287" s="1" t="s">
        <v>139</v>
      </c>
      <c r="CP1287" s="1" t="s">
        <v>112</v>
      </c>
      <c r="CQ1287" s="1" t="s">
        <v>111</v>
      </c>
      <c r="CR1287" s="1" t="s">
        <v>112</v>
      </c>
      <c r="CS1287" s="1" t="s">
        <v>111</v>
      </c>
      <c r="CT1287" s="1" t="s">
        <v>138</v>
      </c>
      <c r="CU1287" s="1" t="s">
        <v>111</v>
      </c>
      <c r="CV1287" s="1" t="s">
        <v>138</v>
      </c>
      <c r="CW1287" s="1" t="s">
        <v>138</v>
      </c>
      <c r="CX1287" s="1">
        <v>16702357354</v>
      </c>
      <c r="CY1287" s="1" t="s">
        <v>7484</v>
      </c>
      <c r="CZ1287" s="1" t="s">
        <v>138</v>
      </c>
      <c r="DA1287" s="1" t="s">
        <v>111</v>
      </c>
      <c r="DB1287" s="1" t="s">
        <v>112</v>
      </c>
      <c r="DC1287" s="1" t="s">
        <v>7487</v>
      </c>
      <c r="DD1287" s="1" t="s">
        <v>7488</v>
      </c>
      <c r="DE1287" s="1" t="s">
        <v>402</v>
      </c>
      <c r="DF1287" s="1" t="s">
        <v>7478</v>
      </c>
      <c r="DG1287" s="1" t="s">
        <v>7484</v>
      </c>
    </row>
    <row r="1288" spans="1:111" ht="15.6" customHeight="1" x14ac:dyDescent="0.25">
      <c r="A1288" s="1" t="s">
        <v>14314</v>
      </c>
      <c r="B1288" s="1" t="s">
        <v>238</v>
      </c>
      <c r="C1288" s="2">
        <v>44265.956794791666</v>
      </c>
      <c r="D1288" s="2">
        <v>44308</v>
      </c>
      <c r="E1288" s="1" t="s">
        <v>180</v>
      </c>
      <c r="G1288" s="1" t="s">
        <v>112</v>
      </c>
      <c r="H1288" s="1" t="s">
        <v>112</v>
      </c>
      <c r="I1288" s="1" t="s">
        <v>112</v>
      </c>
      <c r="J1288" s="1" t="s">
        <v>14315</v>
      </c>
      <c r="K1288" s="1" t="s">
        <v>138</v>
      </c>
      <c r="L1288" s="1" t="s">
        <v>14316</v>
      </c>
      <c r="M1288" s="1" t="s">
        <v>14317</v>
      </c>
      <c r="N1288" s="1" t="s">
        <v>1460</v>
      </c>
      <c r="O1288" s="1" t="s">
        <v>117</v>
      </c>
      <c r="P1288" s="9">
        <v>96950</v>
      </c>
      <c r="Q1288" s="1" t="s">
        <v>118</v>
      </c>
      <c r="R1288" s="1" t="s">
        <v>138</v>
      </c>
      <c r="S1288" s="1">
        <v>16704888888</v>
      </c>
      <c r="U1288" s="1">
        <v>611620</v>
      </c>
      <c r="V1288" s="1" t="s">
        <v>119</v>
      </c>
      <c r="X1288" s="1" t="s">
        <v>3373</v>
      </c>
      <c r="Y1288" s="1" t="s">
        <v>14318</v>
      </c>
      <c r="Z1288" s="1" t="s">
        <v>307</v>
      </c>
      <c r="AA1288" s="1" t="s">
        <v>245</v>
      </c>
      <c r="AB1288" s="1" t="s">
        <v>14316</v>
      </c>
      <c r="AC1288" s="1" t="s">
        <v>14317</v>
      </c>
      <c r="AD1288" s="1" t="s">
        <v>1460</v>
      </c>
      <c r="AE1288" s="1" t="s">
        <v>117</v>
      </c>
      <c r="AF1288" s="9">
        <v>96950</v>
      </c>
      <c r="AG1288" s="1" t="s">
        <v>118</v>
      </c>
      <c r="AH1288" s="1" t="s">
        <v>138</v>
      </c>
      <c r="AI1288" s="1">
        <v>16704836355</v>
      </c>
      <c r="AK1288" s="1" t="s">
        <v>14319</v>
      </c>
      <c r="AL1288" s="1" t="s">
        <v>653</v>
      </c>
      <c r="AM1288" s="1" t="s">
        <v>6237</v>
      </c>
      <c r="AN1288" s="1" t="s">
        <v>6238</v>
      </c>
      <c r="AO1288" s="1" t="s">
        <v>6239</v>
      </c>
      <c r="AP1288" s="1" t="s">
        <v>6240</v>
      </c>
      <c r="AR1288" s="1" t="s">
        <v>690</v>
      </c>
      <c r="AS1288" s="1" t="s">
        <v>691</v>
      </c>
      <c r="AT1288" s="9">
        <v>96913</v>
      </c>
      <c r="AU1288" s="1" t="s">
        <v>118</v>
      </c>
      <c r="AV1288" s="1" t="s">
        <v>138</v>
      </c>
      <c r="AW1288" s="1">
        <v>16716461222</v>
      </c>
      <c r="AX1288" s="1">
        <v>111</v>
      </c>
      <c r="AY1288" s="1" t="s">
        <v>6241</v>
      </c>
      <c r="AZ1288" s="1" t="s">
        <v>6242</v>
      </c>
      <c r="BA1288" s="1" t="s">
        <v>691</v>
      </c>
      <c r="BB1288" s="1" t="s">
        <v>6243</v>
      </c>
      <c r="BC1288" s="1" t="str">
        <f>"25-3021.00"</f>
        <v>25-3021.00</v>
      </c>
      <c r="BD1288" s="1" t="s">
        <v>327</v>
      </c>
      <c r="BE1288" s="1" t="s">
        <v>14320</v>
      </c>
      <c r="BF1288" s="1" t="s">
        <v>14321</v>
      </c>
      <c r="BG1288" s="1">
        <v>1</v>
      </c>
      <c r="BH1288" s="1">
        <v>1</v>
      </c>
      <c r="BI1288" s="2">
        <v>44317</v>
      </c>
      <c r="BJ1288" s="2">
        <v>44469</v>
      </c>
      <c r="BK1288" s="2">
        <v>44317</v>
      </c>
      <c r="BL1288" s="2">
        <v>44469</v>
      </c>
      <c r="BM1288" s="1">
        <v>40</v>
      </c>
      <c r="BN1288" s="1">
        <v>0</v>
      </c>
      <c r="BO1288" s="1">
        <v>0</v>
      </c>
      <c r="BP1288" s="1">
        <v>8</v>
      </c>
      <c r="BQ1288" s="1">
        <v>8</v>
      </c>
      <c r="BR1288" s="1">
        <v>8</v>
      </c>
      <c r="BS1288" s="1">
        <v>8</v>
      </c>
      <c r="BT1288" s="1">
        <v>8</v>
      </c>
      <c r="BU1288" s="1" t="str">
        <f>"8:00 AM"</f>
        <v>8:00 AM</v>
      </c>
      <c r="BV1288" s="1" t="str">
        <f t="shared" si="37"/>
        <v>5:00 PM</v>
      </c>
      <c r="BW1288" s="1" t="s">
        <v>135</v>
      </c>
      <c r="BX1288" s="1">
        <v>0</v>
      </c>
      <c r="BY1288" s="1">
        <v>24</v>
      </c>
      <c r="BZ1288" s="1" t="s">
        <v>112</v>
      </c>
      <c r="CA1288" s="1">
        <v>0</v>
      </c>
      <c r="CB1288" s="1" t="s">
        <v>14322</v>
      </c>
      <c r="CC1288" s="1" t="s">
        <v>14316</v>
      </c>
      <c r="CD1288" s="1" t="s">
        <v>1460</v>
      </c>
      <c r="CE1288" s="1" t="s">
        <v>116</v>
      </c>
      <c r="CF1288" s="1" t="s">
        <v>117</v>
      </c>
      <c r="CG1288" s="1">
        <v>96950</v>
      </c>
      <c r="CH1288" s="3">
        <v>28.5</v>
      </c>
      <c r="CI1288" s="3">
        <v>28.5</v>
      </c>
      <c r="CJ1288" s="3">
        <v>42.75</v>
      </c>
      <c r="CK1288" s="3">
        <v>42.75</v>
      </c>
      <c r="CL1288" s="1" t="s">
        <v>137</v>
      </c>
      <c r="CM1288" s="1" t="s">
        <v>362</v>
      </c>
      <c r="CN1288" s="1" t="s">
        <v>139</v>
      </c>
      <c r="CP1288" s="1" t="s">
        <v>112</v>
      </c>
      <c r="CQ1288" s="1" t="s">
        <v>111</v>
      </c>
      <c r="CR1288" s="1" t="s">
        <v>112</v>
      </c>
      <c r="CS1288" s="1" t="s">
        <v>111</v>
      </c>
      <c r="CT1288" s="1" t="s">
        <v>138</v>
      </c>
      <c r="CU1288" s="1" t="s">
        <v>111</v>
      </c>
      <c r="CV1288" s="1" t="s">
        <v>138</v>
      </c>
      <c r="CW1288" s="1" t="s">
        <v>6247</v>
      </c>
      <c r="CX1288" s="1">
        <v>16704836355</v>
      </c>
      <c r="CY1288" s="1" t="s">
        <v>14319</v>
      </c>
      <c r="CZ1288" s="1" t="s">
        <v>138</v>
      </c>
      <c r="DA1288" s="1" t="s">
        <v>111</v>
      </c>
      <c r="DB1288" s="1" t="s">
        <v>112</v>
      </c>
      <c r="DC1288" s="1" t="s">
        <v>6237</v>
      </c>
      <c r="DD1288" s="1" t="s">
        <v>6238</v>
      </c>
      <c r="DE1288" s="1" t="s">
        <v>892</v>
      </c>
      <c r="DF1288" s="1" t="s">
        <v>6242</v>
      </c>
      <c r="DG1288" s="1" t="s">
        <v>6241</v>
      </c>
    </row>
    <row r="1289" spans="1:111" ht="15.6" customHeight="1" x14ac:dyDescent="0.25">
      <c r="A1289" s="1" t="s">
        <v>14323</v>
      </c>
      <c r="B1289" s="1" t="s">
        <v>238</v>
      </c>
      <c r="C1289" s="2">
        <v>44347.140110300927</v>
      </c>
      <c r="D1289" s="2">
        <v>44389</v>
      </c>
      <c r="E1289" s="1" t="s">
        <v>110</v>
      </c>
      <c r="F1289" s="2">
        <v>44468.833333333336</v>
      </c>
      <c r="G1289" s="1" t="s">
        <v>112</v>
      </c>
      <c r="H1289" s="1" t="s">
        <v>112</v>
      </c>
      <c r="I1289" s="1" t="s">
        <v>112</v>
      </c>
      <c r="J1289" s="1" t="s">
        <v>3197</v>
      </c>
      <c r="L1289" s="1" t="s">
        <v>3206</v>
      </c>
      <c r="M1289" s="1" t="s">
        <v>2775</v>
      </c>
      <c r="N1289" s="1" t="s">
        <v>116</v>
      </c>
      <c r="O1289" s="1" t="s">
        <v>117</v>
      </c>
      <c r="P1289" s="9">
        <v>96950</v>
      </c>
      <c r="Q1289" s="1" t="s">
        <v>118</v>
      </c>
      <c r="S1289" s="1">
        <v>16703229282</v>
      </c>
      <c r="U1289" s="1">
        <v>332321</v>
      </c>
      <c r="V1289" s="1" t="s">
        <v>119</v>
      </c>
      <c r="X1289" s="1" t="s">
        <v>3200</v>
      </c>
      <c r="Y1289" s="1" t="s">
        <v>1172</v>
      </c>
      <c r="Z1289" s="1" t="s">
        <v>2974</v>
      </c>
      <c r="AA1289" s="1" t="s">
        <v>245</v>
      </c>
      <c r="AB1289" s="1" t="s">
        <v>3201</v>
      </c>
      <c r="AD1289" s="1" t="s">
        <v>116</v>
      </c>
      <c r="AE1289" s="1" t="s">
        <v>117</v>
      </c>
      <c r="AF1289" s="9">
        <v>96950</v>
      </c>
      <c r="AG1289" s="1" t="s">
        <v>118</v>
      </c>
      <c r="AI1289" s="1">
        <v>16703229282</v>
      </c>
      <c r="AK1289" s="1" t="s">
        <v>3202</v>
      </c>
      <c r="BC1289" s="1" t="str">
        <f>"51-2099.00"</f>
        <v>51-2099.00</v>
      </c>
      <c r="BD1289" s="1" t="s">
        <v>9947</v>
      </c>
      <c r="BE1289" s="1" t="s">
        <v>9948</v>
      </c>
      <c r="BF1289" s="1" t="s">
        <v>9949</v>
      </c>
      <c r="BG1289" s="1">
        <v>13</v>
      </c>
      <c r="BH1289" s="1">
        <v>13</v>
      </c>
      <c r="BI1289" s="2">
        <v>44470</v>
      </c>
      <c r="BJ1289" s="2">
        <v>44834</v>
      </c>
      <c r="BK1289" s="2">
        <v>44470</v>
      </c>
      <c r="BL1289" s="2">
        <v>44834</v>
      </c>
      <c r="BM1289" s="1">
        <v>40</v>
      </c>
      <c r="BN1289" s="1">
        <v>0</v>
      </c>
      <c r="BO1289" s="1">
        <v>8</v>
      </c>
      <c r="BP1289" s="1">
        <v>8</v>
      </c>
      <c r="BQ1289" s="1">
        <v>8</v>
      </c>
      <c r="BR1289" s="1">
        <v>8</v>
      </c>
      <c r="BS1289" s="1">
        <v>8</v>
      </c>
      <c r="BT1289" s="1">
        <v>0</v>
      </c>
      <c r="BU1289" s="1" t="str">
        <f>"8:00 AM"</f>
        <v>8:00 AM</v>
      </c>
      <c r="BV1289" s="1" t="str">
        <f t="shared" si="37"/>
        <v>5:00 PM</v>
      </c>
      <c r="BW1289" s="1" t="s">
        <v>230</v>
      </c>
      <c r="BX1289" s="1">
        <v>0</v>
      </c>
      <c r="BY1289" s="1">
        <v>12</v>
      </c>
      <c r="BZ1289" s="1" t="s">
        <v>112</v>
      </c>
      <c r="CB1289" s="1" t="s">
        <v>9950</v>
      </c>
      <c r="CC1289" s="1" t="s">
        <v>3206</v>
      </c>
      <c r="CD1289" s="1" t="s">
        <v>2775</v>
      </c>
      <c r="CE1289" s="1" t="s">
        <v>116</v>
      </c>
      <c r="CF1289" s="1" t="s">
        <v>117</v>
      </c>
      <c r="CG1289" s="1">
        <v>96950</v>
      </c>
      <c r="CH1289" s="3">
        <v>12.02</v>
      </c>
      <c r="CI1289" s="3">
        <v>12.02</v>
      </c>
      <c r="CJ1289" s="3">
        <v>18.03</v>
      </c>
      <c r="CK1289" s="3">
        <v>18.03</v>
      </c>
      <c r="CL1289" s="1" t="s">
        <v>137</v>
      </c>
      <c r="CM1289" s="1" t="s">
        <v>230</v>
      </c>
      <c r="CN1289" s="1" t="s">
        <v>139</v>
      </c>
      <c r="CP1289" s="1" t="s">
        <v>112</v>
      </c>
      <c r="CQ1289" s="1" t="s">
        <v>111</v>
      </c>
      <c r="CR1289" s="1" t="s">
        <v>111</v>
      </c>
      <c r="CS1289" s="1" t="s">
        <v>111</v>
      </c>
      <c r="CT1289" s="1" t="s">
        <v>138</v>
      </c>
      <c r="CU1289" s="1" t="s">
        <v>111</v>
      </c>
      <c r="CV1289" s="1" t="s">
        <v>138</v>
      </c>
      <c r="CW1289" s="1" t="s">
        <v>230</v>
      </c>
      <c r="CX1289" s="1">
        <v>16703229282</v>
      </c>
      <c r="CY1289" s="1" t="s">
        <v>3202</v>
      </c>
      <c r="CZ1289" s="1" t="s">
        <v>230</v>
      </c>
      <c r="DA1289" s="1" t="s">
        <v>111</v>
      </c>
      <c r="DB1289" s="1" t="s">
        <v>112</v>
      </c>
    </row>
    <row r="1290" spans="1:111" ht="15.6" customHeight="1" x14ac:dyDescent="0.25">
      <c r="A1290" s="1" t="s">
        <v>14324</v>
      </c>
      <c r="B1290" s="1" t="s">
        <v>238</v>
      </c>
      <c r="C1290" s="2">
        <v>44245.342797685182</v>
      </c>
      <c r="D1290" s="2">
        <v>44287</v>
      </c>
      <c r="E1290" s="1" t="s">
        <v>180</v>
      </c>
      <c r="G1290" s="1" t="s">
        <v>112</v>
      </c>
      <c r="H1290" s="1" t="s">
        <v>112</v>
      </c>
      <c r="I1290" s="1" t="s">
        <v>112</v>
      </c>
      <c r="J1290" s="1" t="s">
        <v>999</v>
      </c>
      <c r="L1290" s="1" t="s">
        <v>634</v>
      </c>
      <c r="N1290" s="1" t="s">
        <v>167</v>
      </c>
      <c r="O1290" s="1" t="s">
        <v>117</v>
      </c>
      <c r="P1290" s="9">
        <v>96950</v>
      </c>
      <c r="Q1290" s="1" t="s">
        <v>118</v>
      </c>
      <c r="S1290" s="1">
        <v>16702358722</v>
      </c>
      <c r="U1290" s="1">
        <v>561720</v>
      </c>
      <c r="V1290" s="1" t="s">
        <v>119</v>
      </c>
      <c r="X1290" s="1" t="s">
        <v>636</v>
      </c>
      <c r="Y1290" s="1" t="s">
        <v>637</v>
      </c>
      <c r="Z1290" s="1" t="s">
        <v>638</v>
      </c>
      <c r="AA1290" s="1" t="s">
        <v>639</v>
      </c>
      <c r="AB1290" s="1" t="s">
        <v>1000</v>
      </c>
      <c r="AD1290" s="1" t="s">
        <v>167</v>
      </c>
      <c r="AE1290" s="1" t="s">
        <v>117</v>
      </c>
      <c r="AF1290" s="9">
        <v>96950</v>
      </c>
      <c r="AG1290" s="1" t="s">
        <v>118</v>
      </c>
      <c r="AI1290" s="1">
        <v>16709890917</v>
      </c>
      <c r="AK1290" s="1" t="s">
        <v>641</v>
      </c>
      <c r="BC1290" s="1" t="str">
        <f>"37-2012.00"</f>
        <v>37-2012.00</v>
      </c>
      <c r="BD1290" s="1" t="s">
        <v>576</v>
      </c>
      <c r="BE1290" s="1" t="s">
        <v>1001</v>
      </c>
      <c r="BF1290" s="1" t="s">
        <v>1002</v>
      </c>
      <c r="BG1290" s="1">
        <v>5</v>
      </c>
      <c r="BH1290" s="1">
        <v>5</v>
      </c>
      <c r="BI1290" s="2">
        <v>44287</v>
      </c>
      <c r="BJ1290" s="2">
        <v>44651</v>
      </c>
      <c r="BK1290" s="2">
        <v>44287</v>
      </c>
      <c r="BL1290" s="2">
        <v>44651</v>
      </c>
      <c r="BM1290" s="1">
        <v>35</v>
      </c>
      <c r="BN1290" s="1">
        <v>0</v>
      </c>
      <c r="BO1290" s="1">
        <v>7</v>
      </c>
      <c r="BP1290" s="1">
        <v>7</v>
      </c>
      <c r="BQ1290" s="1">
        <v>7</v>
      </c>
      <c r="BR1290" s="1">
        <v>7</v>
      </c>
      <c r="BS1290" s="1">
        <v>7</v>
      </c>
      <c r="BT1290" s="1">
        <v>0</v>
      </c>
      <c r="BU1290" s="1" t="str">
        <f>"9:00 AM"</f>
        <v>9:00 AM</v>
      </c>
      <c r="BV1290" s="1" t="str">
        <f t="shared" si="37"/>
        <v>5:00 PM</v>
      </c>
      <c r="BW1290" s="1" t="s">
        <v>230</v>
      </c>
      <c r="BX1290" s="1">
        <v>0</v>
      </c>
      <c r="BY1290" s="1">
        <v>3</v>
      </c>
      <c r="BZ1290" s="1" t="s">
        <v>112</v>
      </c>
      <c r="CA1290" s="1">
        <v>0</v>
      </c>
      <c r="CB1290" s="4" t="s">
        <v>1003</v>
      </c>
      <c r="CC1290" s="1" t="s">
        <v>634</v>
      </c>
      <c r="CE1290" s="1" t="s">
        <v>167</v>
      </c>
      <c r="CF1290" s="1" t="s">
        <v>117</v>
      </c>
      <c r="CG1290" s="1">
        <v>96950</v>
      </c>
      <c r="CH1290" s="3">
        <v>7.59</v>
      </c>
      <c r="CI1290" s="3">
        <v>7.59</v>
      </c>
      <c r="CJ1290" s="3">
        <v>11.39</v>
      </c>
      <c r="CK1290" s="3">
        <v>11.39</v>
      </c>
      <c r="CL1290" s="1" t="s">
        <v>137</v>
      </c>
      <c r="CN1290" s="1" t="s">
        <v>139</v>
      </c>
      <c r="CP1290" s="1" t="s">
        <v>111</v>
      </c>
      <c r="CQ1290" s="1" t="s">
        <v>111</v>
      </c>
      <c r="CR1290" s="1" t="s">
        <v>111</v>
      </c>
      <c r="CS1290" s="1" t="s">
        <v>111</v>
      </c>
      <c r="CT1290" s="1" t="s">
        <v>111</v>
      </c>
      <c r="CU1290" s="1" t="s">
        <v>111</v>
      </c>
      <c r="CV1290" s="1" t="s">
        <v>111</v>
      </c>
      <c r="CW1290" s="1" t="s">
        <v>1004</v>
      </c>
      <c r="CX1290" s="1">
        <v>16709890917</v>
      </c>
      <c r="CY1290" s="1" t="s">
        <v>641</v>
      </c>
      <c r="CZ1290" s="1" t="s">
        <v>645</v>
      </c>
      <c r="DA1290" s="1" t="s">
        <v>111</v>
      </c>
      <c r="DB1290" s="1" t="s">
        <v>112</v>
      </c>
    </row>
    <row r="1291" spans="1:111" ht="15.6" customHeight="1" x14ac:dyDescent="0.25">
      <c r="A1291" s="1" t="s">
        <v>14325</v>
      </c>
      <c r="B1291" s="1" t="s">
        <v>238</v>
      </c>
      <c r="C1291" s="2">
        <v>44330.972751388887</v>
      </c>
      <c r="D1291" s="2">
        <v>44364</v>
      </c>
      <c r="E1291" s="1" t="s">
        <v>110</v>
      </c>
      <c r="F1291" s="2">
        <v>44468.833333333336</v>
      </c>
      <c r="G1291" s="1" t="s">
        <v>112</v>
      </c>
      <c r="H1291" s="1" t="s">
        <v>112</v>
      </c>
      <c r="I1291" s="1" t="s">
        <v>112</v>
      </c>
      <c r="J1291" s="1" t="s">
        <v>6309</v>
      </c>
      <c r="K1291" s="1" t="s">
        <v>6310</v>
      </c>
      <c r="L1291" s="1" t="s">
        <v>760</v>
      </c>
      <c r="N1291" s="1" t="s">
        <v>116</v>
      </c>
      <c r="O1291" s="1" t="s">
        <v>117</v>
      </c>
      <c r="P1291" s="9">
        <v>96950</v>
      </c>
      <c r="Q1291" s="1" t="s">
        <v>118</v>
      </c>
      <c r="S1291" s="1">
        <v>16704835400</v>
      </c>
      <c r="U1291" s="1">
        <v>56152</v>
      </c>
      <c r="V1291" s="1" t="s">
        <v>119</v>
      </c>
      <c r="X1291" s="1" t="s">
        <v>6311</v>
      </c>
      <c r="Y1291" s="1" t="s">
        <v>6312</v>
      </c>
      <c r="AA1291" s="1" t="s">
        <v>245</v>
      </c>
      <c r="AB1291" s="1" t="s">
        <v>760</v>
      </c>
      <c r="AD1291" s="1" t="s">
        <v>116</v>
      </c>
      <c r="AE1291" s="1" t="s">
        <v>117</v>
      </c>
      <c r="AF1291" s="9">
        <v>96950</v>
      </c>
      <c r="AG1291" s="1" t="s">
        <v>118</v>
      </c>
      <c r="AI1291" s="1">
        <v>16704835400</v>
      </c>
      <c r="AK1291" s="1" t="s">
        <v>6313</v>
      </c>
      <c r="BC1291" s="1" t="str">
        <f>"39-7011.00"</f>
        <v>39-7011.00</v>
      </c>
      <c r="BD1291" s="1" t="s">
        <v>1435</v>
      </c>
      <c r="BE1291" s="1" t="s">
        <v>6314</v>
      </c>
      <c r="BF1291" s="1" t="s">
        <v>3755</v>
      </c>
      <c r="BG1291" s="1">
        <v>1</v>
      </c>
      <c r="BH1291" s="1">
        <v>1</v>
      </c>
      <c r="BI1291" s="2">
        <v>44470</v>
      </c>
      <c r="BJ1291" s="2">
        <v>44834</v>
      </c>
      <c r="BK1291" s="2">
        <v>44470</v>
      </c>
      <c r="BL1291" s="2">
        <v>44834</v>
      </c>
      <c r="BM1291" s="1">
        <v>35</v>
      </c>
      <c r="BN1291" s="1">
        <v>0</v>
      </c>
      <c r="BO1291" s="1">
        <v>7</v>
      </c>
      <c r="BP1291" s="1">
        <v>7</v>
      </c>
      <c r="BQ1291" s="1">
        <v>7</v>
      </c>
      <c r="BR1291" s="1">
        <v>7</v>
      </c>
      <c r="BS1291" s="1">
        <v>7</v>
      </c>
      <c r="BT1291" s="1">
        <v>0</v>
      </c>
      <c r="BU1291" s="1" t="str">
        <f>"9:00 AM"</f>
        <v>9:00 AM</v>
      </c>
      <c r="BV1291" s="1" t="str">
        <f t="shared" si="37"/>
        <v>5:00 PM</v>
      </c>
      <c r="BW1291" s="1" t="s">
        <v>135</v>
      </c>
      <c r="BX1291" s="1">
        <v>0</v>
      </c>
      <c r="BY1291" s="1">
        <v>3</v>
      </c>
      <c r="BZ1291" s="1" t="s">
        <v>112</v>
      </c>
      <c r="CB1291" s="1" t="s">
        <v>3175</v>
      </c>
      <c r="CC1291" s="1" t="s">
        <v>760</v>
      </c>
      <c r="CE1291" s="1" t="s">
        <v>116</v>
      </c>
      <c r="CF1291" s="1" t="s">
        <v>117</v>
      </c>
      <c r="CG1291" s="1">
        <v>96950</v>
      </c>
      <c r="CH1291" s="3">
        <v>12.14</v>
      </c>
      <c r="CI1291" s="3">
        <v>12.14</v>
      </c>
      <c r="CJ1291" s="3">
        <v>18.21</v>
      </c>
      <c r="CK1291" s="3">
        <v>18.21</v>
      </c>
      <c r="CL1291" s="1" t="s">
        <v>137</v>
      </c>
      <c r="CN1291" s="1" t="s">
        <v>139</v>
      </c>
      <c r="CP1291" s="1" t="s">
        <v>112</v>
      </c>
      <c r="CQ1291" s="1" t="s">
        <v>111</v>
      </c>
      <c r="CR1291" s="1" t="s">
        <v>112</v>
      </c>
      <c r="CS1291" s="1" t="s">
        <v>111</v>
      </c>
      <c r="CT1291" s="1" t="s">
        <v>138</v>
      </c>
      <c r="CU1291" s="1" t="s">
        <v>111</v>
      </c>
      <c r="CV1291" s="1" t="s">
        <v>138</v>
      </c>
      <c r="CW1291" s="1" t="s">
        <v>2313</v>
      </c>
      <c r="CX1291" s="1">
        <v>16704835400</v>
      </c>
      <c r="CY1291" s="1" t="s">
        <v>6313</v>
      </c>
      <c r="CZ1291" s="1" t="s">
        <v>138</v>
      </c>
      <c r="DA1291" s="1" t="s">
        <v>111</v>
      </c>
      <c r="DB1291" s="1" t="s">
        <v>112</v>
      </c>
      <c r="DC1291" s="1" t="s">
        <v>6311</v>
      </c>
      <c r="DD1291" s="1" t="s">
        <v>6312</v>
      </c>
      <c r="DF1291" s="1" t="s">
        <v>6309</v>
      </c>
      <c r="DG1291" s="1" t="s">
        <v>6313</v>
      </c>
    </row>
    <row r="1292" spans="1:111" ht="15.6" customHeight="1" x14ac:dyDescent="0.25">
      <c r="A1292" s="1" t="s">
        <v>14326</v>
      </c>
      <c r="B1292" s="1" t="s">
        <v>238</v>
      </c>
      <c r="C1292" s="2">
        <v>44351.854038541664</v>
      </c>
      <c r="D1292" s="2">
        <v>44386</v>
      </c>
      <c r="E1292" s="1" t="s">
        <v>110</v>
      </c>
      <c r="F1292" s="2">
        <v>44468.833333333336</v>
      </c>
      <c r="G1292" s="1" t="s">
        <v>112</v>
      </c>
      <c r="H1292" s="1" t="s">
        <v>112</v>
      </c>
      <c r="I1292" s="1" t="s">
        <v>112</v>
      </c>
      <c r="J1292" s="1" t="s">
        <v>6110</v>
      </c>
      <c r="L1292" s="1" t="s">
        <v>1708</v>
      </c>
      <c r="M1292" s="1" t="s">
        <v>1709</v>
      </c>
      <c r="N1292" s="1" t="s">
        <v>738</v>
      </c>
      <c r="O1292" s="1" t="s">
        <v>117</v>
      </c>
      <c r="P1292" s="9">
        <v>96950</v>
      </c>
      <c r="Q1292" s="1" t="s">
        <v>118</v>
      </c>
      <c r="S1292" s="1">
        <v>16702348866</v>
      </c>
      <c r="U1292" s="1">
        <v>238910</v>
      </c>
      <c r="V1292" s="1" t="s">
        <v>119</v>
      </c>
      <c r="X1292" s="1" t="s">
        <v>1390</v>
      </c>
      <c r="Y1292" s="1" t="s">
        <v>1710</v>
      </c>
      <c r="AA1292" s="1" t="s">
        <v>1711</v>
      </c>
      <c r="AB1292" s="1" t="s">
        <v>6111</v>
      </c>
      <c r="AD1292" s="1" t="s">
        <v>738</v>
      </c>
      <c r="AE1292" s="1" t="s">
        <v>117</v>
      </c>
      <c r="AF1292" s="9">
        <v>96950</v>
      </c>
      <c r="AG1292" s="1" t="s">
        <v>118</v>
      </c>
      <c r="AI1292" s="1">
        <v>16702878866</v>
      </c>
      <c r="AK1292" s="1" t="s">
        <v>1713</v>
      </c>
      <c r="BC1292" s="1" t="str">
        <f>"49-3042.00"</f>
        <v>49-3042.00</v>
      </c>
      <c r="BD1292" s="1" t="s">
        <v>1089</v>
      </c>
      <c r="BE1292" s="1" t="s">
        <v>12052</v>
      </c>
      <c r="BF1292" s="1" t="s">
        <v>12053</v>
      </c>
      <c r="BG1292" s="1">
        <v>1</v>
      </c>
      <c r="BH1292" s="1">
        <v>1</v>
      </c>
      <c r="BI1292" s="2">
        <v>44470</v>
      </c>
      <c r="BJ1292" s="2">
        <v>44834</v>
      </c>
      <c r="BK1292" s="2">
        <v>44470</v>
      </c>
      <c r="BL1292" s="2">
        <v>44834</v>
      </c>
      <c r="BM1292" s="1">
        <v>40</v>
      </c>
      <c r="BN1292" s="1">
        <v>0</v>
      </c>
      <c r="BO1292" s="1">
        <v>8</v>
      </c>
      <c r="BP1292" s="1">
        <v>8</v>
      </c>
      <c r="BQ1292" s="1">
        <v>8</v>
      </c>
      <c r="BR1292" s="1">
        <v>8</v>
      </c>
      <c r="BS1292" s="1">
        <v>8</v>
      </c>
      <c r="BT1292" s="1">
        <v>0</v>
      </c>
      <c r="BU1292" s="1" t="str">
        <f t="shared" ref="BU1292:BU1298" si="38">"8:00 AM"</f>
        <v>8:00 AM</v>
      </c>
      <c r="BV1292" s="1" t="str">
        <f t="shared" si="37"/>
        <v>5:00 PM</v>
      </c>
      <c r="BW1292" s="1" t="s">
        <v>135</v>
      </c>
      <c r="BX1292" s="1">
        <v>0</v>
      </c>
      <c r="BY1292" s="1">
        <v>24</v>
      </c>
      <c r="BZ1292" s="1" t="s">
        <v>112</v>
      </c>
      <c r="CB1292" s="1" t="s">
        <v>12054</v>
      </c>
      <c r="CC1292" s="1" t="s">
        <v>9003</v>
      </c>
      <c r="CE1292" s="1" t="s">
        <v>738</v>
      </c>
      <c r="CF1292" s="1" t="s">
        <v>117</v>
      </c>
      <c r="CG1292" s="1">
        <v>96950</v>
      </c>
      <c r="CH1292" s="3">
        <v>10.050000000000001</v>
      </c>
      <c r="CI1292" s="3">
        <v>11</v>
      </c>
      <c r="CJ1292" s="3">
        <v>15.08</v>
      </c>
      <c r="CK1292" s="3">
        <v>16.5</v>
      </c>
      <c r="CL1292" s="1" t="s">
        <v>137</v>
      </c>
      <c r="CM1292" s="1" t="s">
        <v>331</v>
      </c>
      <c r="CN1292" s="1" t="s">
        <v>139</v>
      </c>
      <c r="CP1292" s="1" t="s">
        <v>112</v>
      </c>
      <c r="CQ1292" s="1" t="s">
        <v>111</v>
      </c>
      <c r="CR1292" s="1" t="s">
        <v>112</v>
      </c>
      <c r="CS1292" s="1" t="s">
        <v>111</v>
      </c>
      <c r="CT1292" s="1" t="s">
        <v>138</v>
      </c>
      <c r="CU1292" s="1" t="s">
        <v>111</v>
      </c>
      <c r="CV1292" s="1" t="s">
        <v>138</v>
      </c>
      <c r="CW1292" s="1" t="s">
        <v>9004</v>
      </c>
      <c r="CX1292" s="1">
        <v>16702348866</v>
      </c>
      <c r="CY1292" s="1" t="s">
        <v>1713</v>
      </c>
      <c r="CZ1292" s="1" t="s">
        <v>168</v>
      </c>
      <c r="DA1292" s="1" t="s">
        <v>111</v>
      </c>
      <c r="DB1292" s="1" t="s">
        <v>112</v>
      </c>
    </row>
    <row r="1293" spans="1:111" ht="15.6" customHeight="1" x14ac:dyDescent="0.25">
      <c r="A1293" s="1" t="s">
        <v>14327</v>
      </c>
      <c r="B1293" s="1" t="s">
        <v>238</v>
      </c>
      <c r="C1293" s="2">
        <v>44313.277956481485</v>
      </c>
      <c r="D1293" s="2">
        <v>44350</v>
      </c>
      <c r="E1293" s="1" t="s">
        <v>110</v>
      </c>
      <c r="F1293" s="2">
        <v>44468.833333333336</v>
      </c>
      <c r="G1293" s="1" t="s">
        <v>112</v>
      </c>
      <c r="H1293" s="1" t="s">
        <v>112</v>
      </c>
      <c r="I1293" s="1" t="s">
        <v>112</v>
      </c>
      <c r="J1293" s="1" t="s">
        <v>568</v>
      </c>
      <c r="K1293" s="1" t="s">
        <v>569</v>
      </c>
      <c r="L1293" s="1" t="s">
        <v>669</v>
      </c>
      <c r="M1293" s="1" t="s">
        <v>571</v>
      </c>
      <c r="N1293" s="1" t="s">
        <v>116</v>
      </c>
      <c r="O1293" s="1" t="s">
        <v>117</v>
      </c>
      <c r="P1293" s="9">
        <v>96950</v>
      </c>
      <c r="Q1293" s="1" t="s">
        <v>118</v>
      </c>
      <c r="S1293" s="1">
        <v>16703225246</v>
      </c>
      <c r="U1293" s="1">
        <v>56132</v>
      </c>
      <c r="V1293" s="1" t="s">
        <v>119</v>
      </c>
      <c r="X1293" s="1" t="s">
        <v>572</v>
      </c>
      <c r="Y1293" s="1" t="s">
        <v>573</v>
      </c>
      <c r="Z1293" s="1" t="s">
        <v>574</v>
      </c>
      <c r="AA1293" s="1" t="s">
        <v>245</v>
      </c>
      <c r="AB1293" s="1" t="s">
        <v>669</v>
      </c>
      <c r="AC1293" s="1" t="s">
        <v>571</v>
      </c>
      <c r="AD1293" s="1" t="s">
        <v>116</v>
      </c>
      <c r="AE1293" s="1" t="s">
        <v>117</v>
      </c>
      <c r="AF1293" s="9">
        <v>96950</v>
      </c>
      <c r="AG1293" s="1" t="s">
        <v>118</v>
      </c>
      <c r="AI1293" s="1">
        <v>16707837461</v>
      </c>
      <c r="AK1293" s="1" t="s">
        <v>575</v>
      </c>
      <c r="BC1293" s="1" t="str">
        <f>"49-9071.00"</f>
        <v>49-9071.00</v>
      </c>
      <c r="BD1293" s="1" t="s">
        <v>214</v>
      </c>
      <c r="BE1293" s="1" t="s">
        <v>8451</v>
      </c>
      <c r="BF1293" s="1" t="s">
        <v>2311</v>
      </c>
      <c r="BG1293" s="1">
        <v>5</v>
      </c>
      <c r="BH1293" s="1">
        <v>5</v>
      </c>
      <c r="BI1293" s="2">
        <v>44470</v>
      </c>
      <c r="BJ1293" s="2">
        <v>44834</v>
      </c>
      <c r="BK1293" s="2">
        <v>44470</v>
      </c>
      <c r="BL1293" s="2">
        <v>44834</v>
      </c>
      <c r="BM1293" s="1">
        <v>35</v>
      </c>
      <c r="BN1293" s="1">
        <v>0</v>
      </c>
      <c r="BO1293" s="1">
        <v>7</v>
      </c>
      <c r="BP1293" s="1">
        <v>7</v>
      </c>
      <c r="BQ1293" s="1">
        <v>7</v>
      </c>
      <c r="BR1293" s="1">
        <v>7</v>
      </c>
      <c r="BS1293" s="1">
        <v>7</v>
      </c>
      <c r="BT1293" s="1">
        <v>0</v>
      </c>
      <c r="BU1293" s="1" t="str">
        <f t="shared" si="38"/>
        <v>8:00 AM</v>
      </c>
      <c r="BV1293" s="1" t="str">
        <f>"4:00 PM"</f>
        <v>4:00 PM</v>
      </c>
      <c r="BW1293" s="1" t="s">
        <v>135</v>
      </c>
      <c r="BX1293" s="1">
        <v>0</v>
      </c>
      <c r="BY1293" s="1">
        <v>12</v>
      </c>
      <c r="BZ1293" s="1" t="s">
        <v>112</v>
      </c>
      <c r="CA1293" s="1">
        <v>0</v>
      </c>
      <c r="CB1293" s="1" t="s">
        <v>8452</v>
      </c>
      <c r="CC1293" s="1" t="s">
        <v>571</v>
      </c>
      <c r="CD1293" s="1" t="s">
        <v>669</v>
      </c>
      <c r="CE1293" s="1" t="s">
        <v>116</v>
      </c>
      <c r="CF1293" s="1" t="s">
        <v>117</v>
      </c>
      <c r="CG1293" s="1">
        <v>96950</v>
      </c>
      <c r="CH1293" s="3">
        <v>8.7100000000000009</v>
      </c>
      <c r="CI1293" s="3">
        <v>8.7100000000000009</v>
      </c>
      <c r="CJ1293" s="3">
        <v>13.06</v>
      </c>
      <c r="CK1293" s="3">
        <v>13.06</v>
      </c>
      <c r="CL1293" s="1" t="s">
        <v>137</v>
      </c>
      <c r="CM1293" s="1" t="s">
        <v>582</v>
      </c>
      <c r="CN1293" s="1" t="s">
        <v>139</v>
      </c>
      <c r="CP1293" s="1" t="s">
        <v>112</v>
      </c>
      <c r="CQ1293" s="1" t="s">
        <v>111</v>
      </c>
      <c r="CR1293" s="1" t="s">
        <v>111</v>
      </c>
      <c r="CS1293" s="1" t="s">
        <v>111</v>
      </c>
      <c r="CT1293" s="1" t="s">
        <v>138</v>
      </c>
      <c r="CU1293" s="1" t="s">
        <v>111</v>
      </c>
      <c r="CV1293" s="1" t="s">
        <v>138</v>
      </c>
      <c r="CW1293" s="1" t="s">
        <v>583</v>
      </c>
      <c r="CX1293" s="1">
        <v>16707837461</v>
      </c>
      <c r="CY1293" s="1" t="s">
        <v>575</v>
      </c>
      <c r="CZ1293" s="1" t="s">
        <v>428</v>
      </c>
      <c r="DA1293" s="1" t="s">
        <v>111</v>
      </c>
      <c r="DB1293" s="1" t="s">
        <v>112</v>
      </c>
    </row>
    <row r="1294" spans="1:111" ht="15.6" customHeight="1" x14ac:dyDescent="0.25">
      <c r="A1294" s="1" t="s">
        <v>14328</v>
      </c>
      <c r="B1294" s="1" t="s">
        <v>238</v>
      </c>
      <c r="C1294" s="2">
        <v>44298.127773263892</v>
      </c>
      <c r="D1294" s="2">
        <v>44336</v>
      </c>
      <c r="E1294" s="1" t="s">
        <v>180</v>
      </c>
      <c r="G1294" s="1" t="s">
        <v>112</v>
      </c>
      <c r="H1294" s="1" t="s">
        <v>112</v>
      </c>
      <c r="I1294" s="1" t="s">
        <v>112</v>
      </c>
      <c r="J1294" s="1" t="s">
        <v>2339</v>
      </c>
      <c r="K1294" s="1" t="s">
        <v>2340</v>
      </c>
      <c r="L1294" s="1" t="s">
        <v>2178</v>
      </c>
      <c r="M1294" s="1" t="s">
        <v>138</v>
      </c>
      <c r="N1294" s="1" t="s">
        <v>116</v>
      </c>
      <c r="O1294" s="1" t="s">
        <v>117</v>
      </c>
      <c r="P1294" s="9">
        <v>96950</v>
      </c>
      <c r="Q1294" s="1" t="s">
        <v>118</v>
      </c>
      <c r="R1294" s="1" t="s">
        <v>117</v>
      </c>
      <c r="S1294" s="1">
        <v>16718881388</v>
      </c>
      <c r="U1294" s="1">
        <v>811111</v>
      </c>
      <c r="V1294" s="1" t="s">
        <v>119</v>
      </c>
      <c r="X1294" s="1" t="s">
        <v>2179</v>
      </c>
      <c r="Y1294" s="1" t="s">
        <v>2180</v>
      </c>
      <c r="Z1294" s="1" t="s">
        <v>2181</v>
      </c>
      <c r="AA1294" s="1" t="s">
        <v>387</v>
      </c>
      <c r="AB1294" s="1" t="s">
        <v>2178</v>
      </c>
      <c r="AC1294" s="1" t="s">
        <v>138</v>
      </c>
      <c r="AD1294" s="1" t="s">
        <v>116</v>
      </c>
      <c r="AE1294" s="1" t="s">
        <v>117</v>
      </c>
      <c r="AF1294" s="9">
        <v>96950</v>
      </c>
      <c r="AG1294" s="1" t="s">
        <v>118</v>
      </c>
      <c r="AH1294" s="1" t="s">
        <v>117</v>
      </c>
      <c r="AI1294" s="1">
        <v>16718881388</v>
      </c>
      <c r="AK1294" s="1" t="s">
        <v>2182</v>
      </c>
      <c r="BC1294" s="1" t="str">
        <f>"53-6031.00"</f>
        <v>53-6031.00</v>
      </c>
      <c r="BD1294" s="1" t="s">
        <v>5503</v>
      </c>
      <c r="BE1294" s="1" t="s">
        <v>5813</v>
      </c>
      <c r="BF1294" s="1" t="s">
        <v>5814</v>
      </c>
      <c r="BG1294" s="1">
        <v>1</v>
      </c>
      <c r="BH1294" s="1">
        <v>1</v>
      </c>
      <c r="BI1294" s="2">
        <v>44408</v>
      </c>
      <c r="BJ1294" s="2">
        <v>44772</v>
      </c>
      <c r="BK1294" s="2">
        <v>44408</v>
      </c>
      <c r="BL1294" s="2">
        <v>44772</v>
      </c>
      <c r="BM1294" s="1">
        <v>35</v>
      </c>
      <c r="BN1294" s="1">
        <v>0</v>
      </c>
      <c r="BO1294" s="1">
        <v>7</v>
      </c>
      <c r="BP1294" s="1">
        <v>7</v>
      </c>
      <c r="BQ1294" s="1">
        <v>7</v>
      </c>
      <c r="BR1294" s="1">
        <v>7</v>
      </c>
      <c r="BS1294" s="1">
        <v>7</v>
      </c>
      <c r="BT1294" s="1">
        <v>0</v>
      </c>
      <c r="BU1294" s="1" t="str">
        <f t="shared" si="38"/>
        <v>8:00 AM</v>
      </c>
      <c r="BV1294" s="1" t="str">
        <f>"4:00 PM"</f>
        <v>4:00 PM</v>
      </c>
      <c r="BW1294" s="1" t="s">
        <v>230</v>
      </c>
      <c r="BX1294" s="1">
        <v>0</v>
      </c>
      <c r="BY1294" s="1">
        <v>6</v>
      </c>
      <c r="BZ1294" s="1" t="s">
        <v>112</v>
      </c>
      <c r="CA1294" s="1">
        <v>0</v>
      </c>
      <c r="CB1294" s="1" t="s">
        <v>5815</v>
      </c>
      <c r="CC1294" s="1" t="s">
        <v>2178</v>
      </c>
      <c r="CD1294" s="1" t="s">
        <v>138</v>
      </c>
      <c r="CE1294" s="1" t="s">
        <v>116</v>
      </c>
      <c r="CF1294" s="1" t="s">
        <v>117</v>
      </c>
      <c r="CG1294" s="1">
        <v>96950</v>
      </c>
      <c r="CH1294" s="3">
        <v>7.85</v>
      </c>
      <c r="CI1294" s="3">
        <v>7.85</v>
      </c>
      <c r="CJ1294" s="3">
        <v>11.77</v>
      </c>
      <c r="CK1294" s="3">
        <v>11.77</v>
      </c>
      <c r="CL1294" s="1" t="s">
        <v>137</v>
      </c>
      <c r="CM1294" s="1" t="s">
        <v>138</v>
      </c>
      <c r="CN1294" s="1" t="s">
        <v>139</v>
      </c>
      <c r="CP1294" s="1" t="s">
        <v>112</v>
      </c>
      <c r="CQ1294" s="1" t="s">
        <v>111</v>
      </c>
      <c r="CR1294" s="1" t="s">
        <v>111</v>
      </c>
      <c r="CS1294" s="1" t="s">
        <v>111</v>
      </c>
      <c r="CT1294" s="1" t="s">
        <v>138</v>
      </c>
      <c r="CU1294" s="1" t="s">
        <v>111</v>
      </c>
      <c r="CV1294" s="1" t="s">
        <v>138</v>
      </c>
      <c r="CW1294" s="1" t="s">
        <v>14329</v>
      </c>
      <c r="CX1294" s="1">
        <v>16718881388</v>
      </c>
      <c r="CY1294" s="1" t="s">
        <v>2182</v>
      </c>
      <c r="CZ1294" s="1" t="s">
        <v>2187</v>
      </c>
      <c r="DA1294" s="1" t="s">
        <v>111</v>
      </c>
      <c r="DB1294" s="1" t="s">
        <v>112</v>
      </c>
    </row>
    <row r="1295" spans="1:111" ht="15.6" customHeight="1" x14ac:dyDescent="0.25">
      <c r="A1295" s="1" t="s">
        <v>14330</v>
      </c>
      <c r="B1295" s="1" t="s">
        <v>238</v>
      </c>
      <c r="C1295" s="2">
        <v>44313.838283217592</v>
      </c>
      <c r="D1295" s="2">
        <v>44340</v>
      </c>
      <c r="E1295" s="1" t="s">
        <v>110</v>
      </c>
      <c r="F1295" s="2">
        <v>44468.833333333336</v>
      </c>
      <c r="G1295" s="1" t="s">
        <v>111</v>
      </c>
      <c r="H1295" s="1" t="s">
        <v>112</v>
      </c>
      <c r="I1295" s="1" t="s">
        <v>112</v>
      </c>
      <c r="J1295" s="1" t="s">
        <v>14331</v>
      </c>
      <c r="K1295" s="1" t="s">
        <v>14332</v>
      </c>
      <c r="L1295" s="1" t="s">
        <v>14333</v>
      </c>
      <c r="M1295" s="1" t="s">
        <v>14334</v>
      </c>
      <c r="N1295" s="1" t="s">
        <v>879</v>
      </c>
      <c r="O1295" s="1" t="s">
        <v>117</v>
      </c>
      <c r="P1295" s="9">
        <v>96950</v>
      </c>
      <c r="Q1295" s="1" t="s">
        <v>118</v>
      </c>
      <c r="S1295" s="1">
        <v>16702331565</v>
      </c>
      <c r="U1295" s="1">
        <v>531110</v>
      </c>
      <c r="V1295" s="1" t="s">
        <v>119</v>
      </c>
      <c r="X1295" s="1" t="s">
        <v>14335</v>
      </c>
      <c r="Y1295" s="1" t="s">
        <v>10222</v>
      </c>
      <c r="Z1295" s="1" t="s">
        <v>3491</v>
      </c>
      <c r="AA1295" s="1" t="s">
        <v>1276</v>
      </c>
      <c r="AB1295" s="1" t="s">
        <v>14336</v>
      </c>
      <c r="AC1295" s="1" t="s">
        <v>14337</v>
      </c>
      <c r="AD1295" s="1" t="s">
        <v>167</v>
      </c>
      <c r="AE1295" s="1" t="s">
        <v>117</v>
      </c>
      <c r="AF1295" s="9">
        <v>96950</v>
      </c>
      <c r="AG1295" s="1" t="s">
        <v>118</v>
      </c>
      <c r="AI1295" s="1">
        <v>16702331565</v>
      </c>
      <c r="AK1295" s="1" t="s">
        <v>9389</v>
      </c>
      <c r="BC1295" s="1" t="str">
        <f>"49-9071.00"</f>
        <v>49-9071.00</v>
      </c>
      <c r="BD1295" s="1" t="s">
        <v>214</v>
      </c>
      <c r="BE1295" s="1" t="s">
        <v>14338</v>
      </c>
      <c r="BF1295" s="1" t="s">
        <v>14339</v>
      </c>
      <c r="BG1295" s="1">
        <v>2</v>
      </c>
      <c r="BH1295" s="1">
        <v>2</v>
      </c>
      <c r="BI1295" s="2">
        <v>44470</v>
      </c>
      <c r="BJ1295" s="2">
        <v>45565</v>
      </c>
      <c r="BK1295" s="2">
        <v>44470</v>
      </c>
      <c r="BL1295" s="2">
        <v>45565</v>
      </c>
      <c r="BM1295" s="1">
        <v>35</v>
      </c>
      <c r="BN1295" s="1">
        <v>0</v>
      </c>
      <c r="BO1295" s="1">
        <v>7</v>
      </c>
      <c r="BP1295" s="1">
        <v>7</v>
      </c>
      <c r="BQ1295" s="1">
        <v>7</v>
      </c>
      <c r="BR1295" s="1">
        <v>7</v>
      </c>
      <c r="BS1295" s="1">
        <v>7</v>
      </c>
      <c r="BT1295" s="1">
        <v>0</v>
      </c>
      <c r="BU1295" s="1" t="str">
        <f t="shared" si="38"/>
        <v>8:00 AM</v>
      </c>
      <c r="BV1295" s="1" t="str">
        <f>"4:00 AM"</f>
        <v>4:00 AM</v>
      </c>
      <c r="BW1295" s="1" t="s">
        <v>135</v>
      </c>
      <c r="BX1295" s="1">
        <v>0</v>
      </c>
      <c r="BY1295" s="1">
        <v>6</v>
      </c>
      <c r="BZ1295" s="1" t="s">
        <v>112</v>
      </c>
      <c r="CA1295" s="1">
        <v>0</v>
      </c>
      <c r="CB1295" s="4" t="s">
        <v>14340</v>
      </c>
      <c r="CC1295" s="1" t="s">
        <v>14341</v>
      </c>
      <c r="CD1295" s="1" t="s">
        <v>14333</v>
      </c>
      <c r="CE1295" s="1" t="s">
        <v>879</v>
      </c>
      <c r="CF1295" s="1" t="s">
        <v>117</v>
      </c>
      <c r="CG1295" s="1">
        <v>96950</v>
      </c>
      <c r="CH1295" s="3">
        <v>8.7100000000000009</v>
      </c>
      <c r="CI1295" s="3">
        <v>8.7100000000000009</v>
      </c>
      <c r="CJ1295" s="3">
        <v>13.06</v>
      </c>
      <c r="CK1295" s="3">
        <v>13.06</v>
      </c>
      <c r="CL1295" s="1" t="s">
        <v>137</v>
      </c>
      <c r="CM1295" s="1" t="s">
        <v>230</v>
      </c>
      <c r="CN1295" s="1" t="s">
        <v>139</v>
      </c>
      <c r="CP1295" s="1" t="s">
        <v>112</v>
      </c>
      <c r="CQ1295" s="1" t="s">
        <v>111</v>
      </c>
      <c r="CR1295" s="1" t="s">
        <v>112</v>
      </c>
      <c r="CS1295" s="1" t="s">
        <v>111</v>
      </c>
      <c r="CT1295" s="1" t="s">
        <v>138</v>
      </c>
      <c r="CU1295" s="1" t="s">
        <v>111</v>
      </c>
      <c r="CV1295" s="1" t="s">
        <v>138</v>
      </c>
      <c r="CW1295" s="1" t="s">
        <v>14342</v>
      </c>
      <c r="CX1295" s="1">
        <v>16702331565</v>
      </c>
      <c r="CY1295" s="1" t="s">
        <v>9389</v>
      </c>
      <c r="CZ1295" s="1" t="s">
        <v>138</v>
      </c>
      <c r="DA1295" s="1" t="s">
        <v>111</v>
      </c>
      <c r="DB1295" s="1" t="s">
        <v>112</v>
      </c>
      <c r="DC1295" s="1" t="s">
        <v>14343</v>
      </c>
      <c r="DD1295" s="1" t="s">
        <v>8852</v>
      </c>
      <c r="DE1295" s="1" t="s">
        <v>448</v>
      </c>
      <c r="DF1295" s="1" t="s">
        <v>9382</v>
      </c>
      <c r="DG1295" s="1" t="s">
        <v>9389</v>
      </c>
    </row>
    <row r="1296" spans="1:111" ht="15.6" customHeight="1" x14ac:dyDescent="0.25">
      <c r="A1296" s="1" t="s">
        <v>14344</v>
      </c>
      <c r="B1296" s="1" t="s">
        <v>238</v>
      </c>
      <c r="C1296" s="2">
        <v>44273.009696759262</v>
      </c>
      <c r="D1296" s="2">
        <v>44315</v>
      </c>
      <c r="E1296" s="1" t="s">
        <v>180</v>
      </c>
      <c r="G1296" s="1" t="s">
        <v>112</v>
      </c>
      <c r="H1296" s="1" t="s">
        <v>112</v>
      </c>
      <c r="I1296" s="1" t="s">
        <v>112</v>
      </c>
      <c r="J1296" s="1" t="s">
        <v>14215</v>
      </c>
      <c r="L1296" s="1" t="s">
        <v>293</v>
      </c>
      <c r="M1296" s="1" t="s">
        <v>14345</v>
      </c>
      <c r="N1296" s="1" t="s">
        <v>116</v>
      </c>
      <c r="O1296" s="1" t="s">
        <v>117</v>
      </c>
      <c r="P1296" s="9">
        <v>96950</v>
      </c>
      <c r="Q1296" s="1" t="s">
        <v>118</v>
      </c>
      <c r="S1296" s="1">
        <v>16717479977</v>
      </c>
      <c r="U1296" s="1">
        <v>531312</v>
      </c>
      <c r="V1296" s="1" t="s">
        <v>119</v>
      </c>
      <c r="X1296" s="1" t="s">
        <v>14346</v>
      </c>
      <c r="Y1296" s="1" t="s">
        <v>14347</v>
      </c>
      <c r="Z1296" s="1" t="s">
        <v>14348</v>
      </c>
      <c r="AA1296" s="1" t="s">
        <v>2735</v>
      </c>
      <c r="AB1296" s="1" t="s">
        <v>293</v>
      </c>
      <c r="AC1296" s="1" t="s">
        <v>14345</v>
      </c>
      <c r="AD1296" s="1" t="s">
        <v>116</v>
      </c>
      <c r="AE1296" s="1" t="s">
        <v>117</v>
      </c>
      <c r="AF1296" s="9">
        <v>96950</v>
      </c>
      <c r="AG1296" s="1" t="s">
        <v>118</v>
      </c>
      <c r="AI1296" s="1">
        <v>16717479977</v>
      </c>
      <c r="AK1296" s="1" t="s">
        <v>14219</v>
      </c>
      <c r="BC1296" s="1" t="str">
        <f>"49-9071.00"</f>
        <v>49-9071.00</v>
      </c>
      <c r="BD1296" s="1" t="s">
        <v>214</v>
      </c>
      <c r="BE1296" s="1" t="s">
        <v>14349</v>
      </c>
      <c r="BF1296" s="1" t="s">
        <v>14350</v>
      </c>
      <c r="BG1296" s="1">
        <v>45</v>
      </c>
      <c r="BH1296" s="1">
        <v>45</v>
      </c>
      <c r="BI1296" s="2">
        <v>44392</v>
      </c>
      <c r="BJ1296" s="2">
        <v>44756</v>
      </c>
      <c r="BK1296" s="2">
        <v>44392</v>
      </c>
      <c r="BL1296" s="2">
        <v>44756</v>
      </c>
      <c r="BM1296" s="1">
        <v>40</v>
      </c>
      <c r="BN1296" s="1">
        <v>0</v>
      </c>
      <c r="BO1296" s="1">
        <v>8</v>
      </c>
      <c r="BP1296" s="1">
        <v>8</v>
      </c>
      <c r="BQ1296" s="1">
        <v>8</v>
      </c>
      <c r="BR1296" s="1">
        <v>8</v>
      </c>
      <c r="BS1296" s="1">
        <v>8</v>
      </c>
      <c r="BT1296" s="1">
        <v>0</v>
      </c>
      <c r="BU1296" s="1" t="str">
        <f t="shared" si="38"/>
        <v>8:00 AM</v>
      </c>
      <c r="BV1296" s="1" t="str">
        <f>"5:00 PM"</f>
        <v>5:00 PM</v>
      </c>
      <c r="BW1296" s="1" t="s">
        <v>135</v>
      </c>
      <c r="BX1296" s="1">
        <v>0</v>
      </c>
      <c r="BY1296" s="1">
        <v>12</v>
      </c>
      <c r="BZ1296" s="1" t="s">
        <v>112</v>
      </c>
      <c r="CA1296" s="1">
        <v>0</v>
      </c>
      <c r="CB1296" s="1" t="s">
        <v>14351</v>
      </c>
      <c r="CC1296" s="1" t="s">
        <v>14352</v>
      </c>
      <c r="CD1296" s="1" t="s">
        <v>14353</v>
      </c>
      <c r="CE1296" s="1" t="s">
        <v>167</v>
      </c>
      <c r="CF1296" s="1" t="s">
        <v>117</v>
      </c>
      <c r="CG1296" s="1">
        <v>96950</v>
      </c>
      <c r="CH1296" s="3">
        <v>8.7100000000000009</v>
      </c>
      <c r="CI1296" s="3">
        <v>8.7100000000000009</v>
      </c>
      <c r="CJ1296" s="3">
        <v>13.07</v>
      </c>
      <c r="CK1296" s="3">
        <v>13.07</v>
      </c>
      <c r="CL1296" s="1" t="s">
        <v>137</v>
      </c>
      <c r="CM1296" s="1" t="s">
        <v>138</v>
      </c>
      <c r="CN1296" s="1" t="s">
        <v>139</v>
      </c>
      <c r="CP1296" s="1" t="s">
        <v>112</v>
      </c>
      <c r="CQ1296" s="1" t="s">
        <v>111</v>
      </c>
      <c r="CR1296" s="1" t="s">
        <v>111</v>
      </c>
      <c r="CS1296" s="1" t="s">
        <v>111</v>
      </c>
      <c r="CT1296" s="1" t="s">
        <v>138</v>
      </c>
      <c r="CU1296" s="1" t="s">
        <v>111</v>
      </c>
      <c r="CV1296" s="1" t="s">
        <v>138</v>
      </c>
      <c r="CW1296" s="1" t="s">
        <v>300</v>
      </c>
      <c r="CX1296" s="1">
        <v>16707479977</v>
      </c>
      <c r="CY1296" s="1" t="s">
        <v>14219</v>
      </c>
      <c r="CZ1296" s="1" t="s">
        <v>138</v>
      </c>
      <c r="DA1296" s="1" t="s">
        <v>111</v>
      </c>
      <c r="DB1296" s="1" t="s">
        <v>112</v>
      </c>
    </row>
    <row r="1297" spans="1:111" ht="15.6" customHeight="1" x14ac:dyDescent="0.25">
      <c r="A1297" s="1" t="s">
        <v>14357</v>
      </c>
      <c r="B1297" s="1" t="s">
        <v>238</v>
      </c>
      <c r="C1297" s="2">
        <v>44291.061812499996</v>
      </c>
      <c r="D1297" s="2">
        <v>44327</v>
      </c>
      <c r="E1297" s="1" t="s">
        <v>110</v>
      </c>
      <c r="F1297" s="2">
        <v>44468.833333333336</v>
      </c>
      <c r="G1297" s="1" t="s">
        <v>111</v>
      </c>
      <c r="H1297" s="1" t="s">
        <v>112</v>
      </c>
      <c r="I1297" s="1" t="s">
        <v>112</v>
      </c>
      <c r="J1297" s="1" t="s">
        <v>983</v>
      </c>
      <c r="K1297" s="1" t="s">
        <v>984</v>
      </c>
      <c r="L1297" s="1" t="s">
        <v>985</v>
      </c>
      <c r="M1297" s="1" t="s">
        <v>986</v>
      </c>
      <c r="N1297" s="1" t="s">
        <v>167</v>
      </c>
      <c r="O1297" s="1" t="s">
        <v>117</v>
      </c>
      <c r="P1297" s="9">
        <v>96950</v>
      </c>
      <c r="Q1297" s="1" t="s">
        <v>118</v>
      </c>
      <c r="S1297" s="1">
        <v>16703221690</v>
      </c>
      <c r="T1297" s="1">
        <v>408</v>
      </c>
      <c r="U1297" s="1">
        <v>488510</v>
      </c>
      <c r="V1297" s="1" t="s">
        <v>119</v>
      </c>
      <c r="X1297" s="1" t="s">
        <v>987</v>
      </c>
      <c r="Y1297" s="1" t="s">
        <v>988</v>
      </c>
      <c r="Z1297" s="1" t="s">
        <v>989</v>
      </c>
      <c r="AA1297" s="1" t="s">
        <v>528</v>
      </c>
      <c r="AB1297" s="1" t="s">
        <v>985</v>
      </c>
      <c r="AC1297" s="1" t="s">
        <v>986</v>
      </c>
      <c r="AD1297" s="1" t="s">
        <v>167</v>
      </c>
      <c r="AE1297" s="1" t="s">
        <v>117</v>
      </c>
      <c r="AF1297" s="9">
        <v>96950</v>
      </c>
      <c r="AG1297" s="1" t="s">
        <v>118</v>
      </c>
      <c r="AI1297" s="1">
        <v>16703221690</v>
      </c>
      <c r="AJ1297" s="1">
        <v>408</v>
      </c>
      <c r="AK1297" s="1" t="s">
        <v>990</v>
      </c>
      <c r="BC1297" s="1" t="str">
        <f>"37-2011.00"</f>
        <v>37-2011.00</v>
      </c>
      <c r="BD1297" s="1" t="s">
        <v>676</v>
      </c>
      <c r="BE1297" s="1" t="s">
        <v>14358</v>
      </c>
      <c r="BF1297" s="1" t="s">
        <v>14359</v>
      </c>
      <c r="BG1297" s="1">
        <v>1</v>
      </c>
      <c r="BH1297" s="1">
        <v>1</v>
      </c>
      <c r="BI1297" s="2">
        <v>44470</v>
      </c>
      <c r="BJ1297" s="2">
        <v>45565</v>
      </c>
      <c r="BK1297" s="2">
        <v>44470</v>
      </c>
      <c r="BL1297" s="2">
        <v>45565</v>
      </c>
      <c r="BM1297" s="1">
        <v>35</v>
      </c>
      <c r="BN1297" s="1">
        <v>0</v>
      </c>
      <c r="BO1297" s="1">
        <v>7</v>
      </c>
      <c r="BP1297" s="1">
        <v>7</v>
      </c>
      <c r="BQ1297" s="1">
        <v>7</v>
      </c>
      <c r="BR1297" s="1">
        <v>7</v>
      </c>
      <c r="BS1297" s="1">
        <v>7</v>
      </c>
      <c r="BT1297" s="1">
        <v>0</v>
      </c>
      <c r="BU1297" s="1" t="str">
        <f t="shared" si="38"/>
        <v>8:00 AM</v>
      </c>
      <c r="BV1297" s="1" t="str">
        <f>"5:00 PM"</f>
        <v>5:00 PM</v>
      </c>
      <c r="BW1297" s="1" t="s">
        <v>135</v>
      </c>
      <c r="BX1297" s="1">
        <v>0</v>
      </c>
      <c r="BY1297" s="1">
        <v>12</v>
      </c>
      <c r="BZ1297" s="1" t="s">
        <v>112</v>
      </c>
      <c r="CA1297" s="1">
        <v>0</v>
      </c>
      <c r="CB1297" s="1" t="s">
        <v>14360</v>
      </c>
      <c r="CC1297" s="1" t="s">
        <v>985</v>
      </c>
      <c r="CD1297" s="1" t="s">
        <v>986</v>
      </c>
      <c r="CE1297" s="1" t="s">
        <v>167</v>
      </c>
      <c r="CF1297" s="1" t="s">
        <v>117</v>
      </c>
      <c r="CG1297" s="1">
        <v>96950</v>
      </c>
      <c r="CH1297" s="3">
        <v>8.0500000000000007</v>
      </c>
      <c r="CI1297" s="3">
        <v>8.11</v>
      </c>
      <c r="CJ1297" s="3">
        <v>12.08</v>
      </c>
      <c r="CK1297" s="3">
        <v>12.17</v>
      </c>
      <c r="CL1297" s="1" t="s">
        <v>137</v>
      </c>
      <c r="CM1297" s="1" t="s">
        <v>922</v>
      </c>
      <c r="CN1297" s="1" t="s">
        <v>139</v>
      </c>
      <c r="CP1297" s="1" t="s">
        <v>112</v>
      </c>
      <c r="CQ1297" s="1" t="s">
        <v>111</v>
      </c>
      <c r="CR1297" s="1" t="s">
        <v>112</v>
      </c>
      <c r="CS1297" s="1" t="s">
        <v>111</v>
      </c>
      <c r="CT1297" s="1" t="s">
        <v>111</v>
      </c>
      <c r="CU1297" s="1" t="s">
        <v>111</v>
      </c>
      <c r="CV1297" s="1" t="s">
        <v>138</v>
      </c>
      <c r="CW1297" s="1" t="s">
        <v>714</v>
      </c>
      <c r="CX1297" s="1">
        <v>16703221690</v>
      </c>
      <c r="CY1297" s="1" t="s">
        <v>990</v>
      </c>
      <c r="CZ1297" s="1" t="s">
        <v>716</v>
      </c>
      <c r="DA1297" s="1" t="s">
        <v>111</v>
      </c>
      <c r="DB1297" s="1" t="s">
        <v>112</v>
      </c>
    </row>
    <row r="1298" spans="1:111" ht="15.6" customHeight="1" x14ac:dyDescent="0.25">
      <c r="A1298" s="1" t="s">
        <v>14369</v>
      </c>
      <c r="B1298" s="1" t="s">
        <v>238</v>
      </c>
      <c r="C1298" s="2">
        <v>44329.946776504628</v>
      </c>
      <c r="D1298" s="2">
        <v>44368</v>
      </c>
      <c r="E1298" s="1" t="s">
        <v>110</v>
      </c>
      <c r="F1298" s="2">
        <v>44468.833333333336</v>
      </c>
      <c r="G1298" s="1" t="s">
        <v>112</v>
      </c>
      <c r="H1298" s="1" t="s">
        <v>112</v>
      </c>
      <c r="I1298" s="1" t="s">
        <v>112</v>
      </c>
      <c r="J1298" s="1" t="s">
        <v>5070</v>
      </c>
      <c r="K1298" s="1" t="s">
        <v>138</v>
      </c>
      <c r="L1298" s="1" t="s">
        <v>5071</v>
      </c>
      <c r="M1298" s="1" t="s">
        <v>5072</v>
      </c>
      <c r="N1298" s="1" t="s">
        <v>339</v>
      </c>
      <c r="O1298" s="1" t="s">
        <v>117</v>
      </c>
      <c r="P1298" s="9">
        <v>96950</v>
      </c>
      <c r="Q1298" s="1" t="s">
        <v>118</v>
      </c>
      <c r="R1298" s="1" t="s">
        <v>138</v>
      </c>
      <c r="S1298" s="1">
        <v>16702355572</v>
      </c>
      <c r="U1298" s="1">
        <v>23822</v>
      </c>
      <c r="V1298" s="1" t="s">
        <v>119</v>
      </c>
      <c r="X1298" s="1" t="s">
        <v>5073</v>
      </c>
      <c r="Y1298" s="1" t="s">
        <v>5074</v>
      </c>
      <c r="Z1298" s="1" t="s">
        <v>138</v>
      </c>
      <c r="AA1298" s="1" t="s">
        <v>5075</v>
      </c>
      <c r="AB1298" s="1" t="s">
        <v>5076</v>
      </c>
      <c r="AC1298" s="1" t="s">
        <v>5077</v>
      </c>
      <c r="AD1298" s="1" t="s">
        <v>339</v>
      </c>
      <c r="AE1298" s="1" t="s">
        <v>117</v>
      </c>
      <c r="AF1298" s="9">
        <v>96950</v>
      </c>
      <c r="AG1298" s="1" t="s">
        <v>118</v>
      </c>
      <c r="AI1298" s="1">
        <v>16702355572</v>
      </c>
      <c r="AK1298" s="1" t="s">
        <v>5078</v>
      </c>
      <c r="BC1298" s="1" t="str">
        <f>"49-9021.01"</f>
        <v>49-9021.01</v>
      </c>
      <c r="BD1298" s="1" t="s">
        <v>3944</v>
      </c>
      <c r="BE1298" s="1" t="s">
        <v>5079</v>
      </c>
      <c r="BF1298" s="1" t="s">
        <v>5080</v>
      </c>
      <c r="BG1298" s="1">
        <v>5</v>
      </c>
      <c r="BH1298" s="1">
        <v>5</v>
      </c>
      <c r="BI1298" s="2">
        <v>44470</v>
      </c>
      <c r="BJ1298" s="2">
        <v>44834</v>
      </c>
      <c r="BK1298" s="2">
        <v>44470</v>
      </c>
      <c r="BL1298" s="2">
        <v>44834</v>
      </c>
      <c r="BM1298" s="1">
        <v>40</v>
      </c>
      <c r="BN1298" s="1">
        <v>0</v>
      </c>
      <c r="BO1298" s="1">
        <v>8</v>
      </c>
      <c r="BP1298" s="1">
        <v>8</v>
      </c>
      <c r="BQ1298" s="1">
        <v>8</v>
      </c>
      <c r="BR1298" s="1">
        <v>8</v>
      </c>
      <c r="BS1298" s="1">
        <v>8</v>
      </c>
      <c r="BT1298" s="1">
        <v>0</v>
      </c>
      <c r="BU1298" s="1" t="str">
        <f t="shared" si="38"/>
        <v>8:00 AM</v>
      </c>
      <c r="BV1298" s="1" t="str">
        <f>"5:00 PM"</f>
        <v>5:00 PM</v>
      </c>
      <c r="BW1298" s="1" t="s">
        <v>135</v>
      </c>
      <c r="BX1298" s="1">
        <v>0</v>
      </c>
      <c r="BY1298" s="1">
        <v>24</v>
      </c>
      <c r="BZ1298" s="1" t="s">
        <v>112</v>
      </c>
      <c r="CB1298" s="1" t="s">
        <v>5081</v>
      </c>
      <c r="CC1298" s="1" t="s">
        <v>5071</v>
      </c>
      <c r="CD1298" s="1" t="s">
        <v>167</v>
      </c>
      <c r="CE1298" s="1" t="s">
        <v>339</v>
      </c>
      <c r="CF1298" s="1" t="s">
        <v>117</v>
      </c>
      <c r="CG1298" s="1">
        <v>96950</v>
      </c>
      <c r="CH1298" s="3">
        <v>9.0299999999999994</v>
      </c>
      <c r="CI1298" s="3">
        <v>15</v>
      </c>
      <c r="CJ1298" s="3">
        <v>13.55</v>
      </c>
      <c r="CK1298" s="3">
        <v>22.5</v>
      </c>
      <c r="CL1298" s="1" t="s">
        <v>137</v>
      </c>
      <c r="CM1298" s="1" t="s">
        <v>138</v>
      </c>
      <c r="CN1298" s="1" t="s">
        <v>139</v>
      </c>
      <c r="CP1298" s="1" t="s">
        <v>112</v>
      </c>
      <c r="CQ1298" s="1" t="s">
        <v>111</v>
      </c>
      <c r="CR1298" s="1" t="s">
        <v>111</v>
      </c>
      <c r="CS1298" s="1" t="s">
        <v>111</v>
      </c>
      <c r="CT1298" s="1" t="s">
        <v>138</v>
      </c>
      <c r="CU1298" s="1" t="s">
        <v>111</v>
      </c>
      <c r="CV1298" s="1" t="s">
        <v>138</v>
      </c>
      <c r="CW1298" s="1" t="s">
        <v>14370</v>
      </c>
      <c r="CX1298" s="1" t="s">
        <v>138</v>
      </c>
      <c r="CY1298" s="1" t="s">
        <v>5078</v>
      </c>
      <c r="CZ1298" s="1" t="s">
        <v>380</v>
      </c>
      <c r="DA1298" s="1" t="s">
        <v>111</v>
      </c>
      <c r="DB1298" s="1" t="s">
        <v>112</v>
      </c>
    </row>
    <row r="1299" spans="1:111" ht="15.6" customHeight="1" x14ac:dyDescent="0.25">
      <c r="A1299" s="1" t="s">
        <v>14371</v>
      </c>
      <c r="B1299" s="1" t="s">
        <v>238</v>
      </c>
      <c r="C1299" s="2">
        <v>44350.87706608796</v>
      </c>
      <c r="D1299" s="2">
        <v>44389</v>
      </c>
      <c r="E1299" s="1" t="s">
        <v>180</v>
      </c>
      <c r="G1299" s="1" t="s">
        <v>112</v>
      </c>
      <c r="H1299" s="1" t="s">
        <v>112</v>
      </c>
      <c r="I1299" s="1" t="s">
        <v>112</v>
      </c>
      <c r="J1299" s="1" t="s">
        <v>14372</v>
      </c>
      <c r="L1299" s="1" t="s">
        <v>14373</v>
      </c>
      <c r="N1299" s="1" t="s">
        <v>167</v>
      </c>
      <c r="O1299" s="1" t="s">
        <v>117</v>
      </c>
      <c r="P1299" s="9">
        <v>96950</v>
      </c>
      <c r="Q1299" s="1" t="s">
        <v>118</v>
      </c>
      <c r="S1299" s="1">
        <v>16702872199</v>
      </c>
      <c r="U1299" s="1">
        <v>561520</v>
      </c>
      <c r="V1299" s="1" t="s">
        <v>119</v>
      </c>
      <c r="X1299" s="1" t="s">
        <v>2687</v>
      </c>
      <c r="Y1299" s="1" t="s">
        <v>14374</v>
      </c>
      <c r="AA1299" s="1" t="s">
        <v>1276</v>
      </c>
      <c r="AB1299" s="1" t="s">
        <v>14373</v>
      </c>
      <c r="AD1299" s="1" t="s">
        <v>167</v>
      </c>
      <c r="AE1299" s="1" t="s">
        <v>117</v>
      </c>
      <c r="AF1299" s="9">
        <v>96950</v>
      </c>
      <c r="AG1299" s="1" t="s">
        <v>118</v>
      </c>
      <c r="AI1299" s="1">
        <v>16702872199</v>
      </c>
      <c r="AK1299" s="1" t="s">
        <v>14375</v>
      </c>
      <c r="BC1299" s="1" t="str">
        <f>"39-7011.00"</f>
        <v>39-7011.00</v>
      </c>
      <c r="BD1299" s="1" t="s">
        <v>1435</v>
      </c>
      <c r="BE1299" s="1" t="s">
        <v>14376</v>
      </c>
      <c r="BF1299" s="1" t="s">
        <v>1437</v>
      </c>
      <c r="BG1299" s="1">
        <v>5</v>
      </c>
      <c r="BH1299" s="1">
        <v>5</v>
      </c>
      <c r="BI1299" s="2">
        <v>44470</v>
      </c>
      <c r="BJ1299" s="2">
        <v>44834</v>
      </c>
      <c r="BK1299" s="2">
        <v>44470</v>
      </c>
      <c r="BL1299" s="2">
        <v>44834</v>
      </c>
      <c r="BM1299" s="1">
        <v>35</v>
      </c>
      <c r="BN1299" s="1">
        <v>0</v>
      </c>
      <c r="BO1299" s="1">
        <v>7</v>
      </c>
      <c r="BP1299" s="1">
        <v>7</v>
      </c>
      <c r="BQ1299" s="1">
        <v>7</v>
      </c>
      <c r="BR1299" s="1">
        <v>7</v>
      </c>
      <c r="BS1299" s="1">
        <v>7</v>
      </c>
      <c r="BT1299" s="1">
        <v>0</v>
      </c>
      <c r="BU1299" s="1" t="str">
        <f>"9:00 AM"</f>
        <v>9:00 AM</v>
      </c>
      <c r="BV1299" s="1" t="str">
        <f>"4:00 PM"</f>
        <v>4:00 PM</v>
      </c>
      <c r="BW1299" s="1" t="s">
        <v>135</v>
      </c>
      <c r="BX1299" s="1">
        <v>0</v>
      </c>
      <c r="BY1299" s="1">
        <v>24</v>
      </c>
      <c r="BZ1299" s="1" t="s">
        <v>112</v>
      </c>
      <c r="CB1299" s="1" t="s">
        <v>14377</v>
      </c>
      <c r="CC1299" s="1" t="s">
        <v>14378</v>
      </c>
      <c r="CE1299" s="1" t="s">
        <v>167</v>
      </c>
      <c r="CF1299" s="1" t="s">
        <v>117</v>
      </c>
      <c r="CG1299" s="1">
        <v>96950</v>
      </c>
      <c r="CH1299" s="3">
        <v>12.14</v>
      </c>
      <c r="CI1299" s="3">
        <v>12.14</v>
      </c>
      <c r="CJ1299" s="3">
        <v>18.21</v>
      </c>
      <c r="CK1299" s="3">
        <v>18.21</v>
      </c>
      <c r="CL1299" s="1" t="s">
        <v>137</v>
      </c>
      <c r="CM1299" s="1" t="s">
        <v>230</v>
      </c>
      <c r="CN1299" s="1" t="s">
        <v>139</v>
      </c>
      <c r="CP1299" s="1" t="s">
        <v>112</v>
      </c>
      <c r="CQ1299" s="1" t="s">
        <v>111</v>
      </c>
      <c r="CR1299" s="1" t="s">
        <v>112</v>
      </c>
      <c r="CS1299" s="1" t="s">
        <v>111</v>
      </c>
      <c r="CT1299" s="1" t="s">
        <v>138</v>
      </c>
      <c r="CU1299" s="1" t="s">
        <v>111</v>
      </c>
      <c r="CV1299" s="1" t="s">
        <v>138</v>
      </c>
      <c r="CW1299" s="1" t="s">
        <v>14379</v>
      </c>
      <c r="CX1299" s="1">
        <v>16702872199</v>
      </c>
      <c r="CY1299" s="1" t="s">
        <v>14375</v>
      </c>
      <c r="CZ1299" s="1" t="s">
        <v>138</v>
      </c>
      <c r="DA1299" s="1" t="s">
        <v>111</v>
      </c>
      <c r="DB1299" s="1" t="s">
        <v>112</v>
      </c>
      <c r="DC1299" s="1" t="s">
        <v>2687</v>
      </c>
      <c r="DD1299" s="1" t="s">
        <v>14374</v>
      </c>
      <c r="DF1299" s="1" t="s">
        <v>14372</v>
      </c>
      <c r="DG1299" s="1" t="s">
        <v>14375</v>
      </c>
    </row>
    <row r="1300" spans="1:111" ht="15.6" customHeight="1" x14ac:dyDescent="0.25">
      <c r="A1300" s="1" t="s">
        <v>14380</v>
      </c>
      <c r="B1300" s="1" t="s">
        <v>238</v>
      </c>
      <c r="C1300" s="2">
        <v>44306.897639236115</v>
      </c>
      <c r="D1300" s="2">
        <v>44334</v>
      </c>
      <c r="E1300" s="1" t="s">
        <v>110</v>
      </c>
      <c r="F1300" s="2">
        <v>44468.833333333336</v>
      </c>
      <c r="G1300" s="1" t="s">
        <v>111</v>
      </c>
      <c r="H1300" s="1" t="s">
        <v>112</v>
      </c>
      <c r="I1300" s="1" t="s">
        <v>112</v>
      </c>
      <c r="J1300" s="1" t="s">
        <v>909</v>
      </c>
      <c r="K1300" s="1" t="s">
        <v>6316</v>
      </c>
      <c r="L1300" s="1" t="s">
        <v>910</v>
      </c>
      <c r="M1300" s="1" t="s">
        <v>754</v>
      </c>
      <c r="N1300" s="1" t="s">
        <v>167</v>
      </c>
      <c r="O1300" s="1" t="s">
        <v>117</v>
      </c>
      <c r="P1300" s="9">
        <v>96950</v>
      </c>
      <c r="Q1300" s="1" t="s">
        <v>118</v>
      </c>
      <c r="S1300" s="1">
        <v>16702350561</v>
      </c>
      <c r="T1300" s="1">
        <v>115</v>
      </c>
      <c r="U1300" s="1">
        <v>72111</v>
      </c>
      <c r="V1300" s="1" t="s">
        <v>119</v>
      </c>
      <c r="X1300" s="1" t="s">
        <v>911</v>
      </c>
      <c r="Y1300" s="1" t="s">
        <v>912</v>
      </c>
      <c r="Z1300" s="1" t="s">
        <v>913</v>
      </c>
      <c r="AA1300" s="1" t="s">
        <v>914</v>
      </c>
      <c r="AB1300" s="1" t="s">
        <v>915</v>
      </c>
      <c r="AC1300" s="1" t="s">
        <v>916</v>
      </c>
      <c r="AD1300" s="1" t="s">
        <v>167</v>
      </c>
      <c r="AE1300" s="1" t="s">
        <v>117</v>
      </c>
      <c r="AF1300" s="9">
        <v>96950</v>
      </c>
      <c r="AG1300" s="1" t="s">
        <v>118</v>
      </c>
      <c r="AI1300" s="1">
        <v>16702350561</v>
      </c>
      <c r="AJ1300" s="1">
        <v>115</v>
      </c>
      <c r="AK1300" s="1" t="s">
        <v>917</v>
      </c>
      <c r="BC1300" s="1" t="str">
        <f>"39-1021.00"</f>
        <v>39-1021.00</v>
      </c>
      <c r="BD1300" s="1" t="s">
        <v>6915</v>
      </c>
      <c r="BE1300" s="1" t="s">
        <v>14381</v>
      </c>
      <c r="BF1300" s="1" t="s">
        <v>14382</v>
      </c>
      <c r="BG1300" s="1">
        <v>1</v>
      </c>
      <c r="BH1300" s="1">
        <v>1</v>
      </c>
      <c r="BI1300" s="2">
        <v>44470</v>
      </c>
      <c r="BJ1300" s="2">
        <v>45565</v>
      </c>
      <c r="BK1300" s="2">
        <v>44470</v>
      </c>
      <c r="BL1300" s="2">
        <v>45565</v>
      </c>
      <c r="BM1300" s="1">
        <v>35</v>
      </c>
      <c r="BN1300" s="1">
        <v>0</v>
      </c>
      <c r="BO1300" s="1">
        <v>7</v>
      </c>
      <c r="BP1300" s="1">
        <v>7</v>
      </c>
      <c r="BQ1300" s="1">
        <v>7</v>
      </c>
      <c r="BR1300" s="1">
        <v>7</v>
      </c>
      <c r="BS1300" s="1">
        <v>7</v>
      </c>
      <c r="BT1300" s="1">
        <v>0</v>
      </c>
      <c r="BU1300" s="1" t="str">
        <f>"8:00 AM"</f>
        <v>8:00 AM</v>
      </c>
      <c r="BV1300" s="1" t="str">
        <f>"5:00 PM"</f>
        <v>5:00 PM</v>
      </c>
      <c r="BW1300" s="1" t="s">
        <v>135</v>
      </c>
      <c r="BX1300" s="1">
        <v>0</v>
      </c>
      <c r="BY1300" s="1">
        <v>24</v>
      </c>
      <c r="BZ1300" s="1" t="s">
        <v>111</v>
      </c>
      <c r="CA1300" s="1">
        <v>3</v>
      </c>
      <c r="CB1300" s="4" t="s">
        <v>14383</v>
      </c>
      <c r="CC1300" s="1" t="s">
        <v>6319</v>
      </c>
      <c r="CD1300" s="1" t="s">
        <v>6320</v>
      </c>
      <c r="CE1300" s="1" t="s">
        <v>997</v>
      </c>
      <c r="CF1300" s="1" t="s">
        <v>117</v>
      </c>
      <c r="CG1300" s="1">
        <v>96951</v>
      </c>
      <c r="CH1300" s="3">
        <v>15.41</v>
      </c>
      <c r="CI1300" s="3">
        <v>15.58</v>
      </c>
      <c r="CJ1300" s="3">
        <v>23.12</v>
      </c>
      <c r="CK1300" s="3">
        <v>23.37</v>
      </c>
      <c r="CL1300" s="1" t="s">
        <v>137</v>
      </c>
      <c r="CM1300" s="1" t="s">
        <v>922</v>
      </c>
      <c r="CN1300" s="1" t="s">
        <v>139</v>
      </c>
      <c r="CP1300" s="1" t="s">
        <v>112</v>
      </c>
      <c r="CQ1300" s="1" t="s">
        <v>111</v>
      </c>
      <c r="CR1300" s="1" t="s">
        <v>112</v>
      </c>
      <c r="CS1300" s="1" t="s">
        <v>111</v>
      </c>
      <c r="CT1300" s="1" t="s">
        <v>111</v>
      </c>
      <c r="CU1300" s="1" t="s">
        <v>111</v>
      </c>
      <c r="CV1300" s="1" t="s">
        <v>138</v>
      </c>
      <c r="CW1300" s="1" t="s">
        <v>714</v>
      </c>
      <c r="CX1300" s="1">
        <v>16702350561</v>
      </c>
      <c r="CY1300" s="1" t="s">
        <v>917</v>
      </c>
      <c r="CZ1300" s="1" t="s">
        <v>716</v>
      </c>
      <c r="DA1300" s="1" t="s">
        <v>111</v>
      </c>
      <c r="DB1300" s="1" t="s">
        <v>112</v>
      </c>
    </row>
    <row r="1301" spans="1:111" ht="15.6" customHeight="1" x14ac:dyDescent="0.25">
      <c r="A1301" s="1" t="s">
        <v>14384</v>
      </c>
      <c r="B1301" s="1" t="s">
        <v>238</v>
      </c>
      <c r="C1301" s="2">
        <v>44337.126152430559</v>
      </c>
      <c r="D1301" s="2">
        <v>44385</v>
      </c>
      <c r="E1301" s="1" t="s">
        <v>110</v>
      </c>
      <c r="F1301" s="2">
        <v>44468.833333333336</v>
      </c>
      <c r="G1301" s="1" t="s">
        <v>111</v>
      </c>
      <c r="H1301" s="1" t="s">
        <v>112</v>
      </c>
      <c r="I1301" s="1" t="s">
        <v>112</v>
      </c>
      <c r="J1301" s="1" t="s">
        <v>2820</v>
      </c>
      <c r="K1301" s="1" t="s">
        <v>2821</v>
      </c>
      <c r="L1301" s="1" t="s">
        <v>2822</v>
      </c>
      <c r="M1301" s="1" t="s">
        <v>2823</v>
      </c>
      <c r="N1301" s="1" t="s">
        <v>167</v>
      </c>
      <c r="O1301" s="1" t="s">
        <v>117</v>
      </c>
      <c r="P1301" s="9">
        <v>96950</v>
      </c>
      <c r="Q1301" s="1" t="s">
        <v>118</v>
      </c>
      <c r="S1301" s="1">
        <v>16702353027</v>
      </c>
      <c r="U1301" s="1">
        <v>722310</v>
      </c>
      <c r="V1301" s="1" t="s">
        <v>119</v>
      </c>
      <c r="X1301" s="1" t="s">
        <v>2824</v>
      </c>
      <c r="Y1301" s="1" t="s">
        <v>2825</v>
      </c>
      <c r="Z1301" s="1" t="s">
        <v>2826</v>
      </c>
      <c r="AA1301" s="1" t="s">
        <v>171</v>
      </c>
      <c r="AB1301" s="1" t="s">
        <v>2827</v>
      </c>
      <c r="AC1301" s="1" t="s">
        <v>2828</v>
      </c>
      <c r="AD1301" s="1" t="s">
        <v>116</v>
      </c>
      <c r="AE1301" s="1" t="s">
        <v>117</v>
      </c>
      <c r="AF1301" s="9">
        <v>96950</v>
      </c>
      <c r="AG1301" s="1" t="s">
        <v>118</v>
      </c>
      <c r="AI1301" s="1">
        <v>16702353027</v>
      </c>
      <c r="AK1301" s="1" t="s">
        <v>2829</v>
      </c>
      <c r="BC1301" s="1" t="str">
        <f>"13-2011.01"</f>
        <v>13-2011.01</v>
      </c>
      <c r="BD1301" s="1" t="s">
        <v>932</v>
      </c>
      <c r="BE1301" s="1" t="s">
        <v>2830</v>
      </c>
      <c r="BF1301" s="1" t="s">
        <v>759</v>
      </c>
      <c r="BG1301" s="1">
        <v>1</v>
      </c>
      <c r="BH1301" s="1">
        <v>1</v>
      </c>
      <c r="BI1301" s="2">
        <v>44470</v>
      </c>
      <c r="BJ1301" s="2">
        <v>44834</v>
      </c>
      <c r="BK1301" s="2">
        <v>44470</v>
      </c>
      <c r="BL1301" s="2">
        <v>44834</v>
      </c>
      <c r="BM1301" s="1">
        <v>35</v>
      </c>
      <c r="BN1301" s="1">
        <v>0</v>
      </c>
      <c r="BO1301" s="1">
        <v>7</v>
      </c>
      <c r="BP1301" s="1">
        <v>7</v>
      </c>
      <c r="BQ1301" s="1">
        <v>7</v>
      </c>
      <c r="BR1301" s="1">
        <v>7</v>
      </c>
      <c r="BS1301" s="1">
        <v>7</v>
      </c>
      <c r="BT1301" s="1">
        <v>0</v>
      </c>
      <c r="BU1301" s="1" t="str">
        <f>"8:00 AM"</f>
        <v>8:00 AM</v>
      </c>
      <c r="BV1301" s="1" t="str">
        <f>"3:00 PM"</f>
        <v>3:00 PM</v>
      </c>
      <c r="BW1301" s="1" t="s">
        <v>193</v>
      </c>
      <c r="BX1301" s="1">
        <v>0</v>
      </c>
      <c r="BY1301" s="1">
        <v>48</v>
      </c>
      <c r="BZ1301" s="1" t="s">
        <v>112</v>
      </c>
      <c r="CB1301" s="4" t="s">
        <v>14385</v>
      </c>
      <c r="CC1301" s="1" t="s">
        <v>2822</v>
      </c>
      <c r="CD1301" s="1" t="s">
        <v>2823</v>
      </c>
      <c r="CE1301" s="1" t="s">
        <v>167</v>
      </c>
      <c r="CF1301" s="1" t="s">
        <v>117</v>
      </c>
      <c r="CG1301" s="1">
        <v>96950</v>
      </c>
      <c r="CH1301" s="3">
        <v>14.85</v>
      </c>
      <c r="CJ1301" s="3">
        <v>22.28</v>
      </c>
      <c r="CL1301" s="1" t="s">
        <v>137</v>
      </c>
      <c r="CM1301" s="1" t="s">
        <v>362</v>
      </c>
      <c r="CN1301" s="1" t="s">
        <v>139</v>
      </c>
      <c r="CP1301" s="1" t="s">
        <v>112</v>
      </c>
      <c r="CQ1301" s="1" t="s">
        <v>111</v>
      </c>
      <c r="CR1301" s="1" t="s">
        <v>112</v>
      </c>
      <c r="CS1301" s="1" t="s">
        <v>111</v>
      </c>
      <c r="CT1301" s="1" t="s">
        <v>138</v>
      </c>
      <c r="CU1301" s="1" t="s">
        <v>111</v>
      </c>
      <c r="CV1301" s="1" t="s">
        <v>138</v>
      </c>
      <c r="CW1301" s="1" t="s">
        <v>2902</v>
      </c>
      <c r="CX1301" s="1">
        <v>16702353027</v>
      </c>
      <c r="CY1301" s="1" t="s">
        <v>2829</v>
      </c>
      <c r="CZ1301" s="1" t="s">
        <v>138</v>
      </c>
      <c r="DA1301" s="1" t="s">
        <v>111</v>
      </c>
      <c r="DB1301" s="1" t="s">
        <v>112</v>
      </c>
    </row>
    <row r="1302" spans="1:111" ht="15.6" customHeight="1" x14ac:dyDescent="0.25">
      <c r="A1302" s="1" t="s">
        <v>14388</v>
      </c>
      <c r="B1302" s="1" t="s">
        <v>238</v>
      </c>
      <c r="C1302" s="2">
        <v>44343.99898449074</v>
      </c>
      <c r="D1302" s="2">
        <v>44386</v>
      </c>
      <c r="E1302" s="1" t="s">
        <v>110</v>
      </c>
      <c r="F1302" s="2">
        <v>44468.833333333336</v>
      </c>
      <c r="G1302" s="1" t="s">
        <v>111</v>
      </c>
      <c r="H1302" s="1" t="s">
        <v>112</v>
      </c>
      <c r="I1302" s="1" t="s">
        <v>112</v>
      </c>
      <c r="J1302" s="1" t="s">
        <v>10334</v>
      </c>
      <c r="K1302" s="1" t="s">
        <v>10334</v>
      </c>
      <c r="L1302" s="1" t="s">
        <v>10336</v>
      </c>
      <c r="M1302" s="1" t="s">
        <v>14389</v>
      </c>
      <c r="N1302" s="1" t="s">
        <v>847</v>
      </c>
      <c r="O1302" s="1" t="s">
        <v>117</v>
      </c>
      <c r="P1302" s="9">
        <v>96951</v>
      </c>
      <c r="Q1302" s="1" t="s">
        <v>118</v>
      </c>
      <c r="S1302" s="1">
        <v>16705320401</v>
      </c>
      <c r="U1302" s="1">
        <v>44413</v>
      </c>
      <c r="V1302" s="1" t="s">
        <v>119</v>
      </c>
      <c r="X1302" s="1" t="s">
        <v>8034</v>
      </c>
      <c r="Y1302" s="1" t="s">
        <v>722</v>
      </c>
      <c r="Z1302" s="1" t="s">
        <v>3048</v>
      </c>
      <c r="AA1302" s="1" t="s">
        <v>245</v>
      </c>
      <c r="AB1302" s="1" t="s">
        <v>14390</v>
      </c>
      <c r="AC1302" s="1" t="s">
        <v>14389</v>
      </c>
      <c r="AD1302" s="1" t="s">
        <v>847</v>
      </c>
      <c r="AE1302" s="1" t="s">
        <v>117</v>
      </c>
      <c r="AF1302" s="9">
        <v>96951</v>
      </c>
      <c r="AG1302" s="1" t="s">
        <v>118</v>
      </c>
      <c r="AI1302" s="1">
        <v>16705320401</v>
      </c>
      <c r="AK1302" s="1" t="s">
        <v>10338</v>
      </c>
      <c r="BC1302" s="1" t="str">
        <f>"37-2011.00"</f>
        <v>37-2011.00</v>
      </c>
      <c r="BD1302" s="1" t="s">
        <v>676</v>
      </c>
      <c r="BE1302" s="1" t="s">
        <v>14391</v>
      </c>
      <c r="BF1302" s="1" t="s">
        <v>14392</v>
      </c>
      <c r="BG1302" s="1">
        <v>1</v>
      </c>
      <c r="BH1302" s="1">
        <v>1</v>
      </c>
      <c r="BI1302" s="2">
        <v>44470</v>
      </c>
      <c r="BJ1302" s="2">
        <v>44834</v>
      </c>
      <c r="BK1302" s="2">
        <v>44470</v>
      </c>
      <c r="BL1302" s="2">
        <v>44834</v>
      </c>
      <c r="BM1302" s="1">
        <v>40</v>
      </c>
      <c r="BN1302" s="1">
        <v>0</v>
      </c>
      <c r="BO1302" s="1">
        <v>8</v>
      </c>
      <c r="BP1302" s="1">
        <v>8</v>
      </c>
      <c r="BQ1302" s="1">
        <v>8</v>
      </c>
      <c r="BR1302" s="1">
        <v>8</v>
      </c>
      <c r="BS1302" s="1">
        <v>8</v>
      </c>
      <c r="BT1302" s="1">
        <v>0</v>
      </c>
      <c r="BU1302" s="1" t="str">
        <f>"8:00 AM"</f>
        <v>8:00 AM</v>
      </c>
      <c r="BV1302" s="1" t="str">
        <f>"5:00 PM"</f>
        <v>5:00 PM</v>
      </c>
      <c r="BW1302" s="1" t="s">
        <v>135</v>
      </c>
      <c r="BX1302" s="1">
        <v>0</v>
      </c>
      <c r="BY1302" s="1">
        <v>6</v>
      </c>
      <c r="BZ1302" s="1" t="s">
        <v>112</v>
      </c>
      <c r="CB1302" s="1" t="s">
        <v>14393</v>
      </c>
      <c r="CC1302" s="1" t="s">
        <v>14394</v>
      </c>
      <c r="CD1302" s="1" t="s">
        <v>14395</v>
      </c>
      <c r="CE1302" s="1" t="s">
        <v>997</v>
      </c>
      <c r="CF1302" s="1" t="s">
        <v>117</v>
      </c>
      <c r="CG1302" s="1">
        <v>96951</v>
      </c>
      <c r="CH1302" s="3">
        <v>8.0500000000000007</v>
      </c>
      <c r="CI1302" s="3">
        <v>8.25</v>
      </c>
      <c r="CJ1302" s="3">
        <v>12.08</v>
      </c>
      <c r="CK1302" s="3">
        <v>12.38</v>
      </c>
      <c r="CL1302" s="1" t="s">
        <v>137</v>
      </c>
      <c r="CM1302" s="1" t="s">
        <v>14396</v>
      </c>
      <c r="CN1302" s="1" t="s">
        <v>139</v>
      </c>
      <c r="CP1302" s="1" t="s">
        <v>112</v>
      </c>
      <c r="CQ1302" s="1" t="s">
        <v>111</v>
      </c>
      <c r="CR1302" s="1" t="s">
        <v>112</v>
      </c>
      <c r="CS1302" s="1" t="s">
        <v>111</v>
      </c>
      <c r="CT1302" s="1" t="s">
        <v>138</v>
      </c>
      <c r="CU1302" s="1" t="s">
        <v>111</v>
      </c>
      <c r="CV1302" s="1" t="s">
        <v>111</v>
      </c>
      <c r="CW1302" s="1" t="s">
        <v>10342</v>
      </c>
      <c r="CX1302" s="1">
        <v>16705320401</v>
      </c>
      <c r="CY1302" s="1" t="s">
        <v>10338</v>
      </c>
      <c r="CZ1302" s="1" t="s">
        <v>138</v>
      </c>
      <c r="DA1302" s="1" t="s">
        <v>111</v>
      </c>
      <c r="DB1302" s="1" t="s">
        <v>112</v>
      </c>
    </row>
    <row r="1303" spans="1:111" ht="15.6" customHeight="1" x14ac:dyDescent="0.25">
      <c r="A1303" s="1" t="s">
        <v>14399</v>
      </c>
      <c r="B1303" s="1" t="s">
        <v>238</v>
      </c>
      <c r="C1303" s="2">
        <v>44321.008255555556</v>
      </c>
      <c r="D1303" s="2">
        <v>44358</v>
      </c>
      <c r="E1303" s="1" t="s">
        <v>110</v>
      </c>
      <c r="F1303" s="2">
        <v>44468.833333333336</v>
      </c>
      <c r="G1303" s="1" t="s">
        <v>112</v>
      </c>
      <c r="H1303" s="1" t="s">
        <v>112</v>
      </c>
      <c r="I1303" s="1" t="s">
        <v>112</v>
      </c>
      <c r="J1303" s="1" t="s">
        <v>11381</v>
      </c>
      <c r="L1303" s="1" t="s">
        <v>11382</v>
      </c>
      <c r="N1303" s="1" t="s">
        <v>167</v>
      </c>
      <c r="O1303" s="1" t="s">
        <v>117</v>
      </c>
      <c r="P1303" s="9">
        <v>96950</v>
      </c>
      <c r="Q1303" s="1" t="s">
        <v>118</v>
      </c>
      <c r="S1303" s="1">
        <v>16707854432</v>
      </c>
      <c r="U1303" s="1">
        <v>236115</v>
      </c>
      <c r="V1303" s="1" t="s">
        <v>119</v>
      </c>
      <c r="X1303" s="1" t="s">
        <v>11383</v>
      </c>
      <c r="Y1303" s="1" t="s">
        <v>11384</v>
      </c>
      <c r="Z1303" s="1" t="s">
        <v>11385</v>
      </c>
      <c r="AA1303" s="1" t="s">
        <v>451</v>
      </c>
      <c r="AB1303" s="1" t="s">
        <v>11386</v>
      </c>
      <c r="AD1303" s="1" t="s">
        <v>167</v>
      </c>
      <c r="AE1303" s="1" t="s">
        <v>117</v>
      </c>
      <c r="AF1303" s="9">
        <v>96950</v>
      </c>
      <c r="AG1303" s="1" t="s">
        <v>118</v>
      </c>
      <c r="AI1303" s="1">
        <v>16707854432</v>
      </c>
      <c r="AK1303" s="1" t="s">
        <v>11387</v>
      </c>
      <c r="BC1303" s="1" t="str">
        <f>"49-9071.00"</f>
        <v>49-9071.00</v>
      </c>
      <c r="BD1303" s="1" t="s">
        <v>214</v>
      </c>
      <c r="BE1303" s="1" t="s">
        <v>11388</v>
      </c>
      <c r="BF1303" s="1" t="s">
        <v>11389</v>
      </c>
      <c r="BG1303" s="1">
        <v>3</v>
      </c>
      <c r="BH1303" s="1">
        <v>3</v>
      </c>
      <c r="BI1303" s="2">
        <v>44470</v>
      </c>
      <c r="BJ1303" s="2">
        <v>44834</v>
      </c>
      <c r="BK1303" s="2">
        <v>44470</v>
      </c>
      <c r="BL1303" s="2">
        <v>44834</v>
      </c>
      <c r="BM1303" s="1">
        <v>35</v>
      </c>
      <c r="BN1303" s="1">
        <v>0</v>
      </c>
      <c r="BO1303" s="1">
        <v>7</v>
      </c>
      <c r="BP1303" s="1">
        <v>7</v>
      </c>
      <c r="BQ1303" s="1">
        <v>7</v>
      </c>
      <c r="BR1303" s="1">
        <v>7</v>
      </c>
      <c r="BS1303" s="1">
        <v>7</v>
      </c>
      <c r="BT1303" s="1">
        <v>0</v>
      </c>
      <c r="BU1303" s="1" t="str">
        <f>"8:00 AM"</f>
        <v>8:00 AM</v>
      </c>
      <c r="BV1303" s="1" t="str">
        <f>"4:00 PM"</f>
        <v>4:00 PM</v>
      </c>
      <c r="BW1303" s="1" t="s">
        <v>135</v>
      </c>
      <c r="BX1303" s="1">
        <v>0</v>
      </c>
      <c r="BY1303" s="1">
        <v>6</v>
      </c>
      <c r="BZ1303" s="1" t="s">
        <v>112</v>
      </c>
      <c r="CA1303" s="1">
        <v>0</v>
      </c>
      <c r="CB1303" s="1" t="s">
        <v>14400</v>
      </c>
      <c r="CC1303" s="1" t="s">
        <v>11391</v>
      </c>
      <c r="CE1303" s="1" t="s">
        <v>116</v>
      </c>
      <c r="CF1303" s="1" t="s">
        <v>117</v>
      </c>
      <c r="CG1303" s="1">
        <v>96950</v>
      </c>
      <c r="CH1303" s="3">
        <v>8.7100000000000009</v>
      </c>
      <c r="CI1303" s="3">
        <v>8.7100000000000009</v>
      </c>
      <c r="CJ1303" s="3">
        <v>13.06</v>
      </c>
      <c r="CK1303" s="3">
        <v>13.06</v>
      </c>
      <c r="CL1303" s="1" t="s">
        <v>137</v>
      </c>
      <c r="CM1303" s="1" t="s">
        <v>362</v>
      </c>
      <c r="CN1303" s="1" t="s">
        <v>139</v>
      </c>
      <c r="CP1303" s="1" t="s">
        <v>112</v>
      </c>
      <c r="CQ1303" s="1" t="s">
        <v>111</v>
      </c>
      <c r="CR1303" s="1" t="s">
        <v>112</v>
      </c>
      <c r="CS1303" s="1" t="s">
        <v>111</v>
      </c>
      <c r="CT1303" s="1" t="s">
        <v>138</v>
      </c>
      <c r="CU1303" s="1" t="s">
        <v>111</v>
      </c>
      <c r="CV1303" s="1" t="s">
        <v>138</v>
      </c>
      <c r="CW1303" s="1" t="s">
        <v>13924</v>
      </c>
      <c r="CX1303" s="1">
        <v>16707854432</v>
      </c>
      <c r="CY1303" s="1" t="s">
        <v>11393</v>
      </c>
      <c r="CZ1303" s="1" t="s">
        <v>138</v>
      </c>
      <c r="DA1303" s="1" t="s">
        <v>111</v>
      </c>
      <c r="DB1303" s="1" t="s">
        <v>112</v>
      </c>
      <c r="DC1303" s="1" t="s">
        <v>11383</v>
      </c>
      <c r="DD1303" s="1" t="s">
        <v>11384</v>
      </c>
      <c r="DE1303" s="1" t="s">
        <v>202</v>
      </c>
      <c r="DF1303" s="1" t="s">
        <v>11381</v>
      </c>
      <c r="DG1303" s="1" t="s">
        <v>11393</v>
      </c>
    </row>
    <row r="1304" spans="1:111" ht="15.6" customHeight="1" x14ac:dyDescent="0.25">
      <c r="A1304" s="1" t="s">
        <v>14405</v>
      </c>
      <c r="B1304" s="1" t="s">
        <v>238</v>
      </c>
      <c r="C1304" s="2">
        <v>44301.900238310183</v>
      </c>
      <c r="D1304" s="2">
        <v>44340</v>
      </c>
      <c r="E1304" s="1" t="s">
        <v>110</v>
      </c>
      <c r="F1304" s="2">
        <v>44438.833333333336</v>
      </c>
      <c r="G1304" s="1" t="s">
        <v>111</v>
      </c>
      <c r="H1304" s="1" t="s">
        <v>112</v>
      </c>
      <c r="I1304" s="1" t="s">
        <v>112</v>
      </c>
      <c r="J1304" s="1" t="s">
        <v>14406</v>
      </c>
      <c r="K1304" s="1" t="s">
        <v>14407</v>
      </c>
      <c r="L1304" s="1" t="s">
        <v>14408</v>
      </c>
      <c r="N1304" s="1" t="s">
        <v>116</v>
      </c>
      <c r="O1304" s="1" t="s">
        <v>117</v>
      </c>
      <c r="P1304" s="9">
        <v>96950</v>
      </c>
      <c r="Q1304" s="1" t="s">
        <v>118</v>
      </c>
      <c r="S1304" s="1">
        <v>16702332288</v>
      </c>
      <c r="U1304" s="1">
        <v>541219</v>
      </c>
      <c r="V1304" s="1" t="s">
        <v>119</v>
      </c>
      <c r="X1304" s="1" t="s">
        <v>9272</v>
      </c>
      <c r="Y1304" s="1" t="s">
        <v>9273</v>
      </c>
      <c r="Z1304" s="1" t="s">
        <v>9274</v>
      </c>
      <c r="AA1304" s="1" t="s">
        <v>245</v>
      </c>
      <c r="AB1304" s="1" t="s">
        <v>9271</v>
      </c>
      <c r="AD1304" s="1" t="s">
        <v>116</v>
      </c>
      <c r="AE1304" s="1" t="s">
        <v>117</v>
      </c>
      <c r="AF1304" s="9">
        <v>96950</v>
      </c>
      <c r="AG1304" s="1" t="s">
        <v>118</v>
      </c>
      <c r="AI1304" s="1">
        <v>16702332288</v>
      </c>
      <c r="AK1304" s="1" t="s">
        <v>3393</v>
      </c>
      <c r="BC1304" s="1" t="str">
        <f>"43-3031.00"</f>
        <v>43-3031.00</v>
      </c>
      <c r="BD1304" s="1" t="s">
        <v>389</v>
      </c>
      <c r="BE1304" s="1" t="s">
        <v>14409</v>
      </c>
      <c r="BF1304" s="1" t="s">
        <v>4285</v>
      </c>
      <c r="BG1304" s="1">
        <v>2</v>
      </c>
      <c r="BH1304" s="1">
        <v>2</v>
      </c>
      <c r="BI1304" s="2">
        <v>44440</v>
      </c>
      <c r="BJ1304" s="2">
        <v>45169</v>
      </c>
      <c r="BK1304" s="2">
        <v>44440</v>
      </c>
      <c r="BL1304" s="2">
        <v>45169</v>
      </c>
      <c r="BM1304" s="1">
        <v>35</v>
      </c>
      <c r="BN1304" s="1">
        <v>0</v>
      </c>
      <c r="BO1304" s="1">
        <v>7</v>
      </c>
      <c r="BP1304" s="1">
        <v>7</v>
      </c>
      <c r="BQ1304" s="1">
        <v>7</v>
      </c>
      <c r="BR1304" s="1">
        <v>7</v>
      </c>
      <c r="BS1304" s="1">
        <v>7</v>
      </c>
      <c r="BT1304" s="1">
        <v>0</v>
      </c>
      <c r="BU1304" s="1" t="str">
        <f>"9:00 AM"</f>
        <v>9:00 AM</v>
      </c>
      <c r="BV1304" s="1" t="str">
        <f t="shared" ref="BV1304:BV1309" si="39">"5:00 PM"</f>
        <v>5:00 PM</v>
      </c>
      <c r="BW1304" s="1" t="s">
        <v>135</v>
      </c>
      <c r="BX1304" s="1">
        <v>0</v>
      </c>
      <c r="BY1304" s="1">
        <v>24</v>
      </c>
      <c r="BZ1304" s="1" t="s">
        <v>112</v>
      </c>
      <c r="CA1304" s="1">
        <v>0</v>
      </c>
      <c r="CB1304" s="1" t="s">
        <v>14410</v>
      </c>
      <c r="CC1304" s="1" t="s">
        <v>14411</v>
      </c>
      <c r="CE1304" s="1" t="s">
        <v>116</v>
      </c>
      <c r="CF1304" s="1" t="s">
        <v>117</v>
      </c>
      <c r="CG1304" s="1">
        <v>96950</v>
      </c>
      <c r="CH1304" s="3">
        <v>9.49</v>
      </c>
      <c r="CI1304" s="3">
        <v>9.49</v>
      </c>
      <c r="CJ1304" s="3">
        <v>14.24</v>
      </c>
      <c r="CK1304" s="3">
        <v>14.24</v>
      </c>
      <c r="CL1304" s="1" t="s">
        <v>137</v>
      </c>
      <c r="CM1304" s="1" t="s">
        <v>362</v>
      </c>
      <c r="CN1304" s="1" t="s">
        <v>139</v>
      </c>
      <c r="CP1304" s="1" t="s">
        <v>112</v>
      </c>
      <c r="CQ1304" s="1" t="s">
        <v>111</v>
      </c>
      <c r="CR1304" s="1" t="s">
        <v>112</v>
      </c>
      <c r="CS1304" s="1" t="s">
        <v>111</v>
      </c>
      <c r="CT1304" s="1" t="s">
        <v>138</v>
      </c>
      <c r="CU1304" s="1" t="s">
        <v>111</v>
      </c>
      <c r="CV1304" s="1" t="s">
        <v>138</v>
      </c>
      <c r="CW1304" s="1" t="s">
        <v>14412</v>
      </c>
      <c r="CX1304" s="1">
        <v>16702332288</v>
      </c>
      <c r="CY1304" s="1" t="s">
        <v>3393</v>
      </c>
      <c r="CZ1304" s="1" t="s">
        <v>138</v>
      </c>
      <c r="DA1304" s="1" t="s">
        <v>111</v>
      </c>
      <c r="DB1304" s="1" t="s">
        <v>112</v>
      </c>
    </row>
    <row r="1305" spans="1:111" ht="15.6" customHeight="1" x14ac:dyDescent="0.25">
      <c r="A1305" s="1" t="s">
        <v>14413</v>
      </c>
      <c r="B1305" s="1" t="s">
        <v>238</v>
      </c>
      <c r="C1305" s="2">
        <v>44351.845283912036</v>
      </c>
      <c r="D1305" s="2">
        <v>44386</v>
      </c>
      <c r="E1305" s="1" t="s">
        <v>180</v>
      </c>
      <c r="G1305" s="1" t="s">
        <v>112</v>
      </c>
      <c r="H1305" s="1" t="s">
        <v>112</v>
      </c>
      <c r="I1305" s="1" t="s">
        <v>112</v>
      </c>
      <c r="J1305" s="1" t="s">
        <v>14414</v>
      </c>
      <c r="K1305" s="1" t="s">
        <v>14415</v>
      </c>
      <c r="L1305" s="1" t="s">
        <v>2359</v>
      </c>
      <c r="N1305" s="1" t="s">
        <v>116</v>
      </c>
      <c r="O1305" s="1" t="s">
        <v>117</v>
      </c>
      <c r="P1305" s="9">
        <v>96950</v>
      </c>
      <c r="Q1305" s="1" t="s">
        <v>118</v>
      </c>
      <c r="S1305" s="1">
        <v>16702348998</v>
      </c>
      <c r="U1305" s="1">
        <v>443142</v>
      </c>
      <c r="V1305" s="1" t="s">
        <v>119</v>
      </c>
      <c r="X1305" s="1" t="s">
        <v>1076</v>
      </c>
      <c r="Y1305" s="1" t="s">
        <v>14416</v>
      </c>
      <c r="AA1305" s="1" t="s">
        <v>373</v>
      </c>
      <c r="AB1305" s="1" t="s">
        <v>2359</v>
      </c>
      <c r="AD1305" s="1" t="s">
        <v>116</v>
      </c>
      <c r="AE1305" s="1" t="s">
        <v>117</v>
      </c>
      <c r="AF1305" s="9">
        <v>96950</v>
      </c>
      <c r="AG1305" s="1" t="s">
        <v>118</v>
      </c>
      <c r="AI1305" s="1">
        <v>16702348998</v>
      </c>
      <c r="AK1305" s="1" t="s">
        <v>14417</v>
      </c>
      <c r="BC1305" s="1" t="str">
        <f>"41-2031.00"</f>
        <v>41-2031.00</v>
      </c>
      <c r="BD1305" s="1" t="s">
        <v>743</v>
      </c>
      <c r="BE1305" s="1" t="s">
        <v>14418</v>
      </c>
      <c r="BF1305" s="1" t="s">
        <v>3151</v>
      </c>
      <c r="BG1305" s="1">
        <v>1</v>
      </c>
      <c r="BH1305" s="1">
        <v>1</v>
      </c>
      <c r="BI1305" s="2">
        <v>44470</v>
      </c>
      <c r="BJ1305" s="2">
        <v>44834</v>
      </c>
      <c r="BK1305" s="2">
        <v>44470</v>
      </c>
      <c r="BL1305" s="2">
        <v>44834</v>
      </c>
      <c r="BM1305" s="1">
        <v>35</v>
      </c>
      <c r="BN1305" s="1">
        <v>0</v>
      </c>
      <c r="BO1305" s="1">
        <v>7</v>
      </c>
      <c r="BP1305" s="1">
        <v>7</v>
      </c>
      <c r="BQ1305" s="1">
        <v>7</v>
      </c>
      <c r="BR1305" s="1">
        <v>7</v>
      </c>
      <c r="BS1305" s="1">
        <v>7</v>
      </c>
      <c r="BT1305" s="1">
        <v>0</v>
      </c>
      <c r="BU1305" s="1" t="str">
        <f>"9:00 AM"</f>
        <v>9:00 AM</v>
      </c>
      <c r="BV1305" s="1" t="str">
        <f t="shared" si="39"/>
        <v>5:00 PM</v>
      </c>
      <c r="BW1305" s="1" t="s">
        <v>135</v>
      </c>
      <c r="BX1305" s="1">
        <v>0</v>
      </c>
      <c r="BY1305" s="1">
        <v>3</v>
      </c>
      <c r="BZ1305" s="1" t="s">
        <v>112</v>
      </c>
      <c r="CB1305" s="1" t="s">
        <v>3175</v>
      </c>
      <c r="CC1305" s="1" t="s">
        <v>2359</v>
      </c>
      <c r="CE1305" s="1" t="s">
        <v>116</v>
      </c>
      <c r="CF1305" s="1" t="s">
        <v>117</v>
      </c>
      <c r="CG1305" s="1">
        <v>96950</v>
      </c>
      <c r="CH1305" s="3">
        <v>8.7100000000000009</v>
      </c>
      <c r="CI1305" s="3">
        <v>8.7100000000000009</v>
      </c>
      <c r="CJ1305" s="3">
        <v>13.06</v>
      </c>
      <c r="CK1305" s="3">
        <v>13.06</v>
      </c>
      <c r="CL1305" s="1" t="s">
        <v>137</v>
      </c>
      <c r="CN1305" s="1" t="s">
        <v>139</v>
      </c>
      <c r="CP1305" s="1" t="s">
        <v>112</v>
      </c>
      <c r="CQ1305" s="1" t="s">
        <v>111</v>
      </c>
      <c r="CR1305" s="1" t="s">
        <v>112</v>
      </c>
      <c r="CS1305" s="1" t="s">
        <v>111</v>
      </c>
      <c r="CT1305" s="1" t="s">
        <v>138</v>
      </c>
      <c r="CU1305" s="1" t="s">
        <v>111</v>
      </c>
      <c r="CV1305" s="1" t="s">
        <v>138</v>
      </c>
      <c r="CW1305" s="1" t="s">
        <v>2313</v>
      </c>
      <c r="CX1305" s="1">
        <v>16702348998</v>
      </c>
      <c r="CY1305" s="1" t="s">
        <v>14417</v>
      </c>
      <c r="CZ1305" s="1" t="s">
        <v>138</v>
      </c>
      <c r="DA1305" s="1" t="s">
        <v>111</v>
      </c>
      <c r="DB1305" s="1" t="s">
        <v>112</v>
      </c>
      <c r="DC1305" s="1" t="s">
        <v>1076</v>
      </c>
      <c r="DD1305" s="1" t="s">
        <v>14416</v>
      </c>
      <c r="DF1305" s="1" t="s">
        <v>14414</v>
      </c>
      <c r="DG1305" s="1" t="s">
        <v>14417</v>
      </c>
    </row>
    <row r="1306" spans="1:111" ht="15.6" customHeight="1" x14ac:dyDescent="0.25">
      <c r="A1306" s="1" t="s">
        <v>14422</v>
      </c>
      <c r="B1306" s="1" t="s">
        <v>238</v>
      </c>
      <c r="C1306" s="2">
        <v>44328.82744479167</v>
      </c>
      <c r="D1306" s="2">
        <v>44369</v>
      </c>
      <c r="E1306" s="1" t="s">
        <v>110</v>
      </c>
      <c r="F1306" s="2">
        <v>44467.833333333336</v>
      </c>
      <c r="G1306" s="1" t="s">
        <v>112</v>
      </c>
      <c r="H1306" s="1" t="s">
        <v>112</v>
      </c>
      <c r="I1306" s="1" t="s">
        <v>112</v>
      </c>
      <c r="J1306" s="1" t="s">
        <v>550</v>
      </c>
      <c r="K1306" s="1" t="s">
        <v>1557</v>
      </c>
      <c r="L1306" s="1" t="s">
        <v>552</v>
      </c>
      <c r="N1306" s="1" t="s">
        <v>167</v>
      </c>
      <c r="O1306" s="1" t="s">
        <v>117</v>
      </c>
      <c r="P1306" s="9">
        <v>96950</v>
      </c>
      <c r="Q1306" s="1" t="s">
        <v>118</v>
      </c>
      <c r="S1306" s="1">
        <v>16707836342</v>
      </c>
      <c r="U1306" s="1">
        <v>56132</v>
      </c>
      <c r="V1306" s="1" t="s">
        <v>119</v>
      </c>
      <c r="X1306" s="1" t="s">
        <v>553</v>
      </c>
      <c r="Y1306" s="1" t="s">
        <v>554</v>
      </c>
      <c r="Z1306" s="1" t="s">
        <v>555</v>
      </c>
      <c r="AA1306" s="1" t="s">
        <v>171</v>
      </c>
      <c r="AB1306" s="1" t="s">
        <v>552</v>
      </c>
      <c r="AD1306" s="1" t="s">
        <v>167</v>
      </c>
      <c r="AE1306" s="1" t="s">
        <v>117</v>
      </c>
      <c r="AF1306" s="9">
        <v>96950</v>
      </c>
      <c r="AG1306" s="1" t="s">
        <v>118</v>
      </c>
      <c r="AI1306" s="1">
        <v>16707836342</v>
      </c>
      <c r="AK1306" s="1" t="s">
        <v>556</v>
      </c>
      <c r="BC1306" s="1" t="str">
        <f>"35-2014.00"</f>
        <v>35-2014.00</v>
      </c>
      <c r="BD1306" s="1" t="s">
        <v>152</v>
      </c>
      <c r="BE1306" s="1" t="s">
        <v>14423</v>
      </c>
      <c r="BF1306" s="1" t="s">
        <v>592</v>
      </c>
      <c r="BG1306" s="1">
        <v>3</v>
      </c>
      <c r="BH1306" s="1">
        <v>3</v>
      </c>
      <c r="BI1306" s="2">
        <v>44470</v>
      </c>
      <c r="BJ1306" s="2">
        <v>44834</v>
      </c>
      <c r="BK1306" s="2">
        <v>44470</v>
      </c>
      <c r="BL1306" s="2">
        <v>44834</v>
      </c>
      <c r="BM1306" s="1">
        <v>35</v>
      </c>
      <c r="BN1306" s="1">
        <v>0</v>
      </c>
      <c r="BO1306" s="1">
        <v>7</v>
      </c>
      <c r="BP1306" s="1">
        <v>7</v>
      </c>
      <c r="BQ1306" s="1">
        <v>7</v>
      </c>
      <c r="BR1306" s="1">
        <v>7</v>
      </c>
      <c r="BS1306" s="1">
        <v>7</v>
      </c>
      <c r="BT1306" s="1">
        <v>0</v>
      </c>
      <c r="BU1306" s="1" t="str">
        <f>"9:00 AM"</f>
        <v>9:00 AM</v>
      </c>
      <c r="BV1306" s="1" t="str">
        <f t="shared" si="39"/>
        <v>5:00 PM</v>
      </c>
      <c r="BW1306" s="1" t="s">
        <v>135</v>
      </c>
      <c r="BX1306" s="1">
        <v>0</v>
      </c>
      <c r="BY1306" s="1">
        <v>6</v>
      </c>
      <c r="BZ1306" s="1" t="s">
        <v>112</v>
      </c>
      <c r="CB1306" s="4" t="s">
        <v>14424</v>
      </c>
      <c r="CC1306" s="1" t="s">
        <v>559</v>
      </c>
      <c r="CD1306" s="1" t="s">
        <v>560</v>
      </c>
      <c r="CE1306" s="1" t="s">
        <v>167</v>
      </c>
      <c r="CF1306" s="1" t="s">
        <v>117</v>
      </c>
      <c r="CG1306" s="1">
        <v>96950</v>
      </c>
      <c r="CH1306" s="3">
        <v>8.68</v>
      </c>
      <c r="CI1306" s="3">
        <v>8.68</v>
      </c>
      <c r="CJ1306" s="3">
        <v>13.02</v>
      </c>
      <c r="CK1306" s="3">
        <v>13.02</v>
      </c>
      <c r="CL1306" s="1" t="s">
        <v>137</v>
      </c>
      <c r="CN1306" s="1" t="s">
        <v>139</v>
      </c>
      <c r="CP1306" s="1" t="s">
        <v>112</v>
      </c>
      <c r="CQ1306" s="1" t="s">
        <v>111</v>
      </c>
      <c r="CR1306" s="1" t="s">
        <v>112</v>
      </c>
      <c r="CS1306" s="1" t="s">
        <v>111</v>
      </c>
      <c r="CT1306" s="1" t="s">
        <v>138</v>
      </c>
      <c r="CU1306" s="1" t="s">
        <v>111</v>
      </c>
      <c r="CV1306" s="1" t="s">
        <v>138</v>
      </c>
      <c r="CW1306" s="1" t="s">
        <v>3422</v>
      </c>
      <c r="CX1306" s="1">
        <v>16707836342</v>
      </c>
      <c r="CY1306" s="1" t="s">
        <v>556</v>
      </c>
      <c r="CZ1306" s="1" t="s">
        <v>428</v>
      </c>
      <c r="DA1306" s="1" t="s">
        <v>111</v>
      </c>
      <c r="DB1306" s="1" t="s">
        <v>112</v>
      </c>
    </row>
    <row r="1307" spans="1:111" ht="15.6" customHeight="1" x14ac:dyDescent="0.25">
      <c r="A1307" s="1" t="s">
        <v>14425</v>
      </c>
      <c r="B1307" s="1" t="s">
        <v>238</v>
      </c>
      <c r="C1307" s="2">
        <v>44295.708744791664</v>
      </c>
      <c r="D1307" s="2">
        <v>44336</v>
      </c>
      <c r="E1307" s="1" t="s">
        <v>180</v>
      </c>
      <c r="G1307" s="1" t="s">
        <v>111</v>
      </c>
      <c r="H1307" s="1" t="s">
        <v>111</v>
      </c>
      <c r="I1307" s="1" t="s">
        <v>112</v>
      </c>
      <c r="J1307" s="1" t="s">
        <v>924</v>
      </c>
      <c r="K1307" s="1" t="s">
        <v>925</v>
      </c>
      <c r="L1307" s="1" t="s">
        <v>935</v>
      </c>
      <c r="M1307" s="1" t="s">
        <v>927</v>
      </c>
      <c r="N1307" s="1" t="s">
        <v>116</v>
      </c>
      <c r="O1307" s="1" t="s">
        <v>117</v>
      </c>
      <c r="P1307" s="9">
        <v>96950</v>
      </c>
      <c r="Q1307" s="1" t="s">
        <v>118</v>
      </c>
      <c r="R1307" s="1" t="s">
        <v>138</v>
      </c>
      <c r="S1307" s="1">
        <v>16702341071</v>
      </c>
      <c r="U1307" s="1">
        <v>56132</v>
      </c>
      <c r="V1307" s="1" t="s">
        <v>119</v>
      </c>
      <c r="X1307" s="1" t="s">
        <v>928</v>
      </c>
      <c r="Y1307" s="1" t="s">
        <v>3265</v>
      </c>
      <c r="Z1307" s="1" t="s">
        <v>930</v>
      </c>
      <c r="AA1307" s="1" t="s">
        <v>373</v>
      </c>
      <c r="AB1307" s="1" t="s">
        <v>14426</v>
      </c>
      <c r="AC1307" s="1" t="s">
        <v>927</v>
      </c>
      <c r="AD1307" s="1" t="s">
        <v>116</v>
      </c>
      <c r="AE1307" s="1" t="s">
        <v>117</v>
      </c>
      <c r="AF1307" s="9">
        <v>96950</v>
      </c>
      <c r="AG1307" s="1" t="s">
        <v>118</v>
      </c>
      <c r="AH1307" s="1" t="s">
        <v>138</v>
      </c>
      <c r="AI1307" s="1">
        <v>16702341071</v>
      </c>
      <c r="AK1307" s="1" t="s">
        <v>931</v>
      </c>
      <c r="BC1307" s="1" t="str">
        <f>"37-2011.00"</f>
        <v>37-2011.00</v>
      </c>
      <c r="BD1307" s="1" t="s">
        <v>676</v>
      </c>
      <c r="BE1307" s="1" t="s">
        <v>14427</v>
      </c>
      <c r="BF1307" s="1" t="s">
        <v>578</v>
      </c>
      <c r="BG1307" s="1">
        <v>15</v>
      </c>
      <c r="BH1307" s="1">
        <v>15</v>
      </c>
      <c r="BI1307" s="2">
        <v>44105</v>
      </c>
      <c r="BJ1307" s="2">
        <v>44469</v>
      </c>
      <c r="BK1307" s="2">
        <v>44336</v>
      </c>
      <c r="BL1307" s="2">
        <v>44469</v>
      </c>
      <c r="BM1307" s="1">
        <v>40</v>
      </c>
      <c r="BN1307" s="1">
        <v>0</v>
      </c>
      <c r="BO1307" s="1">
        <v>8</v>
      </c>
      <c r="BP1307" s="1">
        <v>8</v>
      </c>
      <c r="BQ1307" s="1">
        <v>8</v>
      </c>
      <c r="BR1307" s="1">
        <v>8</v>
      </c>
      <c r="BS1307" s="1">
        <v>8</v>
      </c>
      <c r="BT1307" s="1">
        <v>0</v>
      </c>
      <c r="BU1307" s="1" t="str">
        <f>"8:00 AM"</f>
        <v>8:00 AM</v>
      </c>
      <c r="BV1307" s="1" t="str">
        <f t="shared" si="39"/>
        <v>5:00 PM</v>
      </c>
      <c r="BW1307" s="1" t="s">
        <v>135</v>
      </c>
      <c r="BX1307" s="1">
        <v>0</v>
      </c>
      <c r="BY1307" s="1">
        <v>12</v>
      </c>
      <c r="BZ1307" s="1" t="s">
        <v>112</v>
      </c>
      <c r="CA1307" s="1">
        <v>0</v>
      </c>
      <c r="CB1307" s="1" t="s">
        <v>14428</v>
      </c>
      <c r="CC1307" s="1" t="s">
        <v>935</v>
      </c>
      <c r="CD1307" s="1" t="s">
        <v>927</v>
      </c>
      <c r="CE1307" s="1" t="s">
        <v>116</v>
      </c>
      <c r="CF1307" s="1" t="s">
        <v>117</v>
      </c>
      <c r="CG1307" s="1">
        <v>96950</v>
      </c>
      <c r="CH1307" s="3">
        <v>8.0500000000000007</v>
      </c>
      <c r="CI1307" s="3">
        <v>8.0500000000000007</v>
      </c>
      <c r="CJ1307" s="3">
        <v>12.07</v>
      </c>
      <c r="CK1307" s="3">
        <v>12.07</v>
      </c>
      <c r="CL1307" s="1" t="s">
        <v>137</v>
      </c>
      <c r="CM1307" s="1" t="s">
        <v>12666</v>
      </c>
      <c r="CN1307" s="1" t="s">
        <v>139</v>
      </c>
      <c r="CP1307" s="1" t="s">
        <v>112</v>
      </c>
      <c r="CQ1307" s="1" t="s">
        <v>111</v>
      </c>
      <c r="CR1307" s="1" t="s">
        <v>111</v>
      </c>
      <c r="CS1307" s="1" t="s">
        <v>111</v>
      </c>
      <c r="CT1307" s="1" t="s">
        <v>138</v>
      </c>
      <c r="CU1307" s="1" t="s">
        <v>111</v>
      </c>
      <c r="CV1307" s="1" t="s">
        <v>111</v>
      </c>
      <c r="CW1307" s="1" t="s">
        <v>3269</v>
      </c>
      <c r="CX1307" s="1">
        <v>16702341071</v>
      </c>
      <c r="CY1307" s="1" t="s">
        <v>931</v>
      </c>
      <c r="CZ1307" s="1" t="s">
        <v>380</v>
      </c>
      <c r="DA1307" s="1" t="s">
        <v>111</v>
      </c>
      <c r="DB1307" s="1" t="s">
        <v>112</v>
      </c>
    </row>
    <row r="1308" spans="1:111" ht="15.6" customHeight="1" x14ac:dyDescent="0.25">
      <c r="A1308" s="1" t="s">
        <v>14431</v>
      </c>
      <c r="B1308" s="1" t="s">
        <v>238</v>
      </c>
      <c r="C1308" s="2">
        <v>44341.903347916668</v>
      </c>
      <c r="D1308" s="2">
        <v>44378</v>
      </c>
      <c r="E1308" s="1" t="s">
        <v>180</v>
      </c>
      <c r="G1308" s="1" t="s">
        <v>112</v>
      </c>
      <c r="H1308" s="1" t="s">
        <v>112</v>
      </c>
      <c r="I1308" s="1" t="s">
        <v>112</v>
      </c>
      <c r="J1308" s="1" t="s">
        <v>1138</v>
      </c>
      <c r="K1308" s="1" t="s">
        <v>6121</v>
      </c>
      <c r="L1308" s="1" t="s">
        <v>1140</v>
      </c>
      <c r="M1308" s="1" t="s">
        <v>1141</v>
      </c>
      <c r="N1308" s="1" t="s">
        <v>157</v>
      </c>
      <c r="O1308" s="1" t="s">
        <v>117</v>
      </c>
      <c r="P1308" s="9">
        <v>96950</v>
      </c>
      <c r="Q1308" s="1" t="s">
        <v>118</v>
      </c>
      <c r="S1308" s="1">
        <v>16702888868</v>
      </c>
      <c r="U1308" s="1">
        <v>44511</v>
      </c>
      <c r="V1308" s="1" t="s">
        <v>119</v>
      </c>
      <c r="X1308" s="1" t="s">
        <v>1142</v>
      </c>
      <c r="Y1308" s="1" t="s">
        <v>1143</v>
      </c>
      <c r="AA1308" s="1" t="s">
        <v>245</v>
      </c>
      <c r="AB1308" s="1" t="s">
        <v>1140</v>
      </c>
      <c r="AC1308" s="1" t="s">
        <v>1141</v>
      </c>
      <c r="AD1308" s="1" t="s">
        <v>157</v>
      </c>
      <c r="AE1308" s="1" t="s">
        <v>117</v>
      </c>
      <c r="AF1308" s="9">
        <v>96950</v>
      </c>
      <c r="AG1308" s="1" t="s">
        <v>118</v>
      </c>
      <c r="AI1308" s="1">
        <v>16702888868</v>
      </c>
      <c r="AK1308" s="1" t="s">
        <v>1145</v>
      </c>
      <c r="BC1308" s="1" t="str">
        <f>"41-1011.00"</f>
        <v>41-1011.00</v>
      </c>
      <c r="BD1308" s="1" t="s">
        <v>975</v>
      </c>
      <c r="BE1308" s="1" t="s">
        <v>6122</v>
      </c>
      <c r="BF1308" s="1" t="s">
        <v>6123</v>
      </c>
      <c r="BG1308" s="1">
        <v>2</v>
      </c>
      <c r="BH1308" s="1">
        <v>2</v>
      </c>
      <c r="BI1308" s="2">
        <v>44423</v>
      </c>
      <c r="BJ1308" s="2">
        <v>44787</v>
      </c>
      <c r="BK1308" s="2">
        <v>44423</v>
      </c>
      <c r="BL1308" s="2">
        <v>44787</v>
      </c>
      <c r="BM1308" s="1">
        <v>35</v>
      </c>
      <c r="BN1308" s="1">
        <v>0</v>
      </c>
      <c r="BO1308" s="1">
        <v>7</v>
      </c>
      <c r="BP1308" s="1">
        <v>7</v>
      </c>
      <c r="BQ1308" s="1">
        <v>7</v>
      </c>
      <c r="BR1308" s="1">
        <v>7</v>
      </c>
      <c r="BS1308" s="1">
        <v>7</v>
      </c>
      <c r="BT1308" s="1">
        <v>0</v>
      </c>
      <c r="BU1308" s="1" t="str">
        <f>"9:00 AM"</f>
        <v>9:00 AM</v>
      </c>
      <c r="BV1308" s="1" t="str">
        <f t="shared" si="39"/>
        <v>5:00 PM</v>
      </c>
      <c r="BW1308" s="1" t="s">
        <v>135</v>
      </c>
      <c r="BX1308" s="1">
        <v>0</v>
      </c>
      <c r="BY1308" s="1">
        <v>24</v>
      </c>
      <c r="BZ1308" s="1" t="s">
        <v>111</v>
      </c>
      <c r="CA1308" s="1">
        <v>6</v>
      </c>
      <c r="CB1308" s="4" t="s">
        <v>6124</v>
      </c>
      <c r="CC1308" s="1" t="s">
        <v>1140</v>
      </c>
      <c r="CD1308" s="1" t="s">
        <v>1144</v>
      </c>
      <c r="CE1308" s="1" t="s">
        <v>157</v>
      </c>
      <c r="CF1308" s="1" t="s">
        <v>117</v>
      </c>
      <c r="CG1308" s="1">
        <v>96950</v>
      </c>
      <c r="CH1308" s="3">
        <v>9.98</v>
      </c>
      <c r="CI1308" s="3">
        <v>9.98</v>
      </c>
      <c r="CJ1308" s="3">
        <v>14.97</v>
      </c>
      <c r="CK1308" s="3">
        <v>14.97</v>
      </c>
      <c r="CL1308" s="1" t="s">
        <v>137</v>
      </c>
      <c r="CM1308" s="1" t="s">
        <v>138</v>
      </c>
      <c r="CN1308" s="1" t="s">
        <v>139</v>
      </c>
      <c r="CP1308" s="1" t="s">
        <v>112</v>
      </c>
      <c r="CQ1308" s="1" t="s">
        <v>111</v>
      </c>
      <c r="CR1308" s="1" t="s">
        <v>112</v>
      </c>
      <c r="CS1308" s="1" t="s">
        <v>111</v>
      </c>
      <c r="CT1308" s="1" t="s">
        <v>138</v>
      </c>
      <c r="CU1308" s="1" t="s">
        <v>111</v>
      </c>
      <c r="CV1308" s="1" t="s">
        <v>111</v>
      </c>
      <c r="CW1308" s="1" t="s">
        <v>1149</v>
      </c>
      <c r="CX1308" s="1">
        <v>16702888868</v>
      </c>
      <c r="CY1308" s="1" t="s">
        <v>1150</v>
      </c>
      <c r="CZ1308" s="1" t="s">
        <v>138</v>
      </c>
      <c r="DA1308" s="1" t="s">
        <v>111</v>
      </c>
      <c r="DB1308" s="1" t="s">
        <v>112</v>
      </c>
    </row>
    <row r="1309" spans="1:111" ht="15.6" customHeight="1" x14ac:dyDescent="0.25">
      <c r="A1309" s="1" t="s">
        <v>14432</v>
      </c>
      <c r="B1309" s="1" t="s">
        <v>238</v>
      </c>
      <c r="C1309" s="2">
        <v>44290.826582060188</v>
      </c>
      <c r="D1309" s="2">
        <v>44330</v>
      </c>
      <c r="E1309" s="1" t="s">
        <v>110</v>
      </c>
      <c r="F1309" s="2">
        <v>44468.833333333336</v>
      </c>
      <c r="G1309" s="1" t="s">
        <v>112</v>
      </c>
      <c r="H1309" s="1" t="s">
        <v>112</v>
      </c>
      <c r="I1309" s="1" t="s">
        <v>112</v>
      </c>
      <c r="J1309" s="1" t="s">
        <v>14433</v>
      </c>
      <c r="K1309" s="1" t="s">
        <v>138</v>
      </c>
      <c r="L1309" s="1" t="s">
        <v>14434</v>
      </c>
      <c r="M1309" s="1" t="s">
        <v>138</v>
      </c>
      <c r="N1309" s="1" t="s">
        <v>116</v>
      </c>
      <c r="O1309" s="1" t="s">
        <v>117</v>
      </c>
      <c r="P1309" s="9">
        <v>96950</v>
      </c>
      <c r="Q1309" s="1" t="s">
        <v>118</v>
      </c>
      <c r="R1309" s="1" t="s">
        <v>138</v>
      </c>
      <c r="S1309" s="1">
        <v>16702342259</v>
      </c>
      <c r="U1309" s="1">
        <v>531110</v>
      </c>
      <c r="V1309" s="1" t="s">
        <v>119</v>
      </c>
      <c r="X1309" s="1" t="s">
        <v>14435</v>
      </c>
      <c r="Y1309" s="1" t="s">
        <v>14436</v>
      </c>
      <c r="AA1309" s="1" t="s">
        <v>245</v>
      </c>
      <c r="AB1309" s="1" t="s">
        <v>14434</v>
      </c>
      <c r="AC1309" s="1" t="s">
        <v>138</v>
      </c>
      <c r="AD1309" s="1" t="s">
        <v>116</v>
      </c>
      <c r="AE1309" s="1" t="s">
        <v>117</v>
      </c>
      <c r="AF1309" s="9">
        <v>96950</v>
      </c>
      <c r="AG1309" s="1" t="s">
        <v>118</v>
      </c>
      <c r="AH1309" s="1" t="s">
        <v>138</v>
      </c>
      <c r="AI1309" s="1">
        <v>16702342259</v>
      </c>
      <c r="AK1309" s="1" t="s">
        <v>14437</v>
      </c>
      <c r="BC1309" s="1" t="str">
        <f>"37-2011"</f>
        <v>37-2011</v>
      </c>
      <c r="BD1309" s="1" t="s">
        <v>676</v>
      </c>
      <c r="BE1309" s="1" t="s">
        <v>14438</v>
      </c>
      <c r="BF1309" s="1" t="s">
        <v>12861</v>
      </c>
      <c r="BG1309" s="1">
        <v>2</v>
      </c>
      <c r="BH1309" s="1">
        <v>2</v>
      </c>
      <c r="BI1309" s="2">
        <v>44470</v>
      </c>
      <c r="BJ1309" s="2">
        <v>44834</v>
      </c>
      <c r="BK1309" s="2">
        <v>44470</v>
      </c>
      <c r="BL1309" s="2">
        <v>44834</v>
      </c>
      <c r="BM1309" s="1">
        <v>35</v>
      </c>
      <c r="BN1309" s="1">
        <v>0</v>
      </c>
      <c r="BO1309" s="1">
        <v>7</v>
      </c>
      <c r="BP1309" s="1">
        <v>7</v>
      </c>
      <c r="BQ1309" s="1">
        <v>7</v>
      </c>
      <c r="BR1309" s="1">
        <v>7</v>
      </c>
      <c r="BS1309" s="1">
        <v>7</v>
      </c>
      <c r="BT1309" s="1">
        <v>0</v>
      </c>
      <c r="BU1309" s="1" t="str">
        <f>"9:00 AM"</f>
        <v>9:00 AM</v>
      </c>
      <c r="BV1309" s="1" t="str">
        <f t="shared" si="39"/>
        <v>5:00 PM</v>
      </c>
      <c r="BW1309" s="1" t="s">
        <v>135</v>
      </c>
      <c r="BX1309" s="1">
        <v>0</v>
      </c>
      <c r="BY1309" s="1">
        <v>3</v>
      </c>
      <c r="BZ1309" s="1" t="s">
        <v>112</v>
      </c>
      <c r="CA1309" s="1">
        <v>0</v>
      </c>
      <c r="CB1309" s="1" t="s">
        <v>138</v>
      </c>
      <c r="CC1309" s="1" t="s">
        <v>1009</v>
      </c>
      <c r="CD1309" s="1" t="s">
        <v>138</v>
      </c>
      <c r="CE1309" s="1" t="s">
        <v>116</v>
      </c>
      <c r="CF1309" s="1" t="s">
        <v>117</v>
      </c>
      <c r="CG1309" s="1">
        <v>96950</v>
      </c>
      <c r="CH1309" s="3">
        <v>8.0500000000000007</v>
      </c>
      <c r="CI1309" s="3">
        <v>8.0500000000000007</v>
      </c>
      <c r="CJ1309" s="3">
        <v>12.08</v>
      </c>
      <c r="CK1309" s="3">
        <v>12.08</v>
      </c>
      <c r="CL1309" s="1" t="s">
        <v>137</v>
      </c>
      <c r="CM1309" s="1" t="s">
        <v>138</v>
      </c>
      <c r="CN1309" s="1" t="s">
        <v>139</v>
      </c>
      <c r="CP1309" s="1" t="s">
        <v>112</v>
      </c>
      <c r="CQ1309" s="1" t="s">
        <v>111</v>
      </c>
      <c r="CR1309" s="1" t="s">
        <v>112</v>
      </c>
      <c r="CS1309" s="1" t="s">
        <v>111</v>
      </c>
      <c r="CT1309" s="1" t="s">
        <v>138</v>
      </c>
      <c r="CU1309" s="1" t="s">
        <v>111</v>
      </c>
      <c r="CV1309" s="1" t="s">
        <v>138</v>
      </c>
      <c r="CW1309" s="1" t="s">
        <v>5082</v>
      </c>
      <c r="CX1309" s="1">
        <v>16702342259</v>
      </c>
      <c r="CY1309" s="1" t="s">
        <v>14437</v>
      </c>
      <c r="CZ1309" s="1" t="s">
        <v>138</v>
      </c>
      <c r="DA1309" s="1" t="s">
        <v>111</v>
      </c>
      <c r="DB1309" s="1" t="s">
        <v>112</v>
      </c>
    </row>
    <row r="1310" spans="1:111" ht="15.6" customHeight="1" x14ac:dyDescent="0.25">
      <c r="A1310" s="1" t="s">
        <v>14439</v>
      </c>
      <c r="B1310" s="1" t="s">
        <v>238</v>
      </c>
      <c r="C1310" s="2">
        <v>44337.024125231481</v>
      </c>
      <c r="D1310" s="2">
        <v>44376</v>
      </c>
      <c r="E1310" s="1" t="s">
        <v>110</v>
      </c>
      <c r="F1310" s="2">
        <v>44468.833333333336</v>
      </c>
      <c r="G1310" s="1" t="s">
        <v>111</v>
      </c>
      <c r="H1310" s="1" t="s">
        <v>112</v>
      </c>
      <c r="I1310" s="1" t="s">
        <v>112</v>
      </c>
      <c r="J1310" s="1" t="s">
        <v>7215</v>
      </c>
      <c r="K1310" s="1" t="s">
        <v>2905</v>
      </c>
      <c r="L1310" s="1" t="s">
        <v>2906</v>
      </c>
      <c r="M1310" s="1" t="s">
        <v>2823</v>
      </c>
      <c r="N1310" s="1" t="s">
        <v>167</v>
      </c>
      <c r="O1310" s="1" t="s">
        <v>117</v>
      </c>
      <c r="P1310" s="9">
        <v>96950</v>
      </c>
      <c r="Q1310" s="1" t="s">
        <v>118</v>
      </c>
      <c r="S1310" s="1">
        <v>16702353027</v>
      </c>
      <c r="U1310" s="1">
        <v>722310</v>
      </c>
      <c r="V1310" s="1" t="s">
        <v>119</v>
      </c>
      <c r="X1310" s="1" t="s">
        <v>2907</v>
      </c>
      <c r="Y1310" s="1" t="s">
        <v>7216</v>
      </c>
      <c r="Z1310" s="1" t="s">
        <v>7217</v>
      </c>
      <c r="AA1310" s="1" t="s">
        <v>511</v>
      </c>
      <c r="AB1310" s="1" t="s">
        <v>2822</v>
      </c>
      <c r="AC1310" s="1" t="s">
        <v>2823</v>
      </c>
      <c r="AD1310" s="1" t="s">
        <v>167</v>
      </c>
      <c r="AE1310" s="1" t="s">
        <v>117</v>
      </c>
      <c r="AF1310" s="9">
        <v>96950</v>
      </c>
      <c r="AG1310" s="1" t="s">
        <v>118</v>
      </c>
      <c r="AI1310" s="1">
        <v>16702353027</v>
      </c>
      <c r="AK1310" s="1" t="s">
        <v>2898</v>
      </c>
      <c r="BC1310" s="1" t="str">
        <f>"35-2012.00"</f>
        <v>35-2012.00</v>
      </c>
      <c r="BD1310" s="1" t="s">
        <v>5019</v>
      </c>
      <c r="BE1310" s="1" t="s">
        <v>7218</v>
      </c>
      <c r="BF1310" s="1" t="s">
        <v>229</v>
      </c>
      <c r="BG1310" s="1">
        <v>1</v>
      </c>
      <c r="BH1310" s="1">
        <v>1</v>
      </c>
      <c r="BI1310" s="2">
        <v>44470</v>
      </c>
      <c r="BJ1310" s="2">
        <v>45565</v>
      </c>
      <c r="BK1310" s="2">
        <v>44470</v>
      </c>
      <c r="BL1310" s="2">
        <v>45565</v>
      </c>
      <c r="BM1310" s="1">
        <v>35</v>
      </c>
      <c r="BN1310" s="1">
        <v>0</v>
      </c>
      <c r="BO1310" s="1">
        <v>7</v>
      </c>
      <c r="BP1310" s="1">
        <v>7</v>
      </c>
      <c r="BQ1310" s="1">
        <v>7</v>
      </c>
      <c r="BR1310" s="1">
        <v>7</v>
      </c>
      <c r="BS1310" s="1">
        <v>7</v>
      </c>
      <c r="BT1310" s="1">
        <v>0</v>
      </c>
      <c r="BU1310" s="1" t="str">
        <f>"2:00 AM"</f>
        <v>2:00 AM</v>
      </c>
      <c r="BV1310" s="1" t="str">
        <f>"9:00 AM"</f>
        <v>9:00 AM</v>
      </c>
      <c r="BW1310" s="1" t="s">
        <v>135</v>
      </c>
      <c r="BX1310" s="1">
        <v>0</v>
      </c>
      <c r="BY1310" s="1">
        <v>12</v>
      </c>
      <c r="BZ1310" s="1" t="s">
        <v>112</v>
      </c>
      <c r="CB1310" s="4" t="s">
        <v>13238</v>
      </c>
      <c r="CC1310" s="1" t="s">
        <v>7220</v>
      </c>
      <c r="CD1310" s="1" t="s">
        <v>2828</v>
      </c>
      <c r="CE1310" s="1" t="s">
        <v>157</v>
      </c>
      <c r="CF1310" s="1" t="s">
        <v>117</v>
      </c>
      <c r="CG1310" s="1">
        <v>96950</v>
      </c>
      <c r="CH1310" s="3">
        <v>8.81</v>
      </c>
      <c r="CJ1310" s="3">
        <v>13.22</v>
      </c>
      <c r="CL1310" s="1" t="s">
        <v>137</v>
      </c>
      <c r="CM1310" s="1" t="s">
        <v>362</v>
      </c>
      <c r="CN1310" s="1" t="s">
        <v>139</v>
      </c>
      <c r="CP1310" s="1" t="s">
        <v>112</v>
      </c>
      <c r="CQ1310" s="1" t="s">
        <v>111</v>
      </c>
      <c r="CR1310" s="1" t="s">
        <v>112</v>
      </c>
      <c r="CS1310" s="1" t="s">
        <v>111</v>
      </c>
      <c r="CT1310" s="1" t="s">
        <v>138</v>
      </c>
      <c r="CU1310" s="1" t="s">
        <v>111</v>
      </c>
      <c r="CV1310" s="1" t="s">
        <v>138</v>
      </c>
      <c r="CW1310" s="1" t="s">
        <v>7221</v>
      </c>
      <c r="CX1310" s="1">
        <v>16702353027</v>
      </c>
      <c r="CY1310" s="1" t="s">
        <v>2829</v>
      </c>
      <c r="CZ1310" s="1" t="s">
        <v>138</v>
      </c>
      <c r="DA1310" s="1" t="s">
        <v>111</v>
      </c>
      <c r="DB1310" s="1" t="s">
        <v>112</v>
      </c>
    </row>
    <row r="1311" spans="1:111" ht="15.6" customHeight="1" x14ac:dyDescent="0.25">
      <c r="A1311" s="1" t="s">
        <v>14444</v>
      </c>
      <c r="B1311" s="1" t="s">
        <v>238</v>
      </c>
      <c r="C1311" s="2">
        <v>44316.029952777775</v>
      </c>
      <c r="D1311" s="2">
        <v>44349</v>
      </c>
      <c r="E1311" s="1" t="s">
        <v>110</v>
      </c>
      <c r="F1311" s="2">
        <v>44438.833333333336</v>
      </c>
      <c r="G1311" s="1" t="s">
        <v>112</v>
      </c>
      <c r="H1311" s="1" t="s">
        <v>112</v>
      </c>
      <c r="I1311" s="1" t="s">
        <v>112</v>
      </c>
      <c r="J1311" s="1" t="s">
        <v>1477</v>
      </c>
      <c r="L1311" s="1" t="s">
        <v>1478</v>
      </c>
      <c r="N1311" s="1" t="s">
        <v>167</v>
      </c>
      <c r="O1311" s="1" t="s">
        <v>117</v>
      </c>
      <c r="P1311" s="9">
        <v>96950</v>
      </c>
      <c r="Q1311" s="1" t="s">
        <v>118</v>
      </c>
      <c r="S1311" s="1">
        <v>16702353637</v>
      </c>
      <c r="U1311" s="1">
        <v>236220</v>
      </c>
      <c r="V1311" s="1" t="s">
        <v>119</v>
      </c>
      <c r="X1311" s="1" t="s">
        <v>1479</v>
      </c>
      <c r="Y1311" s="1" t="s">
        <v>1480</v>
      </c>
      <c r="Z1311" s="1" t="s">
        <v>1481</v>
      </c>
      <c r="AA1311" s="1" t="s">
        <v>1482</v>
      </c>
      <c r="AB1311" s="1" t="s">
        <v>1483</v>
      </c>
      <c r="AD1311" s="1" t="s">
        <v>167</v>
      </c>
      <c r="AE1311" s="1" t="s">
        <v>117</v>
      </c>
      <c r="AF1311" s="9">
        <v>96950</v>
      </c>
      <c r="AG1311" s="1" t="s">
        <v>118</v>
      </c>
      <c r="AI1311" s="1">
        <v>16702353637</v>
      </c>
      <c r="AK1311" s="1" t="s">
        <v>1484</v>
      </c>
      <c r="BC1311" s="1" t="str">
        <f>"49-9071.00"</f>
        <v>49-9071.00</v>
      </c>
      <c r="BD1311" s="1" t="s">
        <v>214</v>
      </c>
      <c r="BE1311" s="1" t="s">
        <v>1485</v>
      </c>
      <c r="BF1311" s="1" t="s">
        <v>1486</v>
      </c>
      <c r="BG1311" s="1">
        <v>1</v>
      </c>
      <c r="BH1311" s="1">
        <v>1</v>
      </c>
      <c r="BI1311" s="2">
        <v>44440</v>
      </c>
      <c r="BJ1311" s="2">
        <v>44804</v>
      </c>
      <c r="BK1311" s="2">
        <v>44440</v>
      </c>
      <c r="BL1311" s="2">
        <v>44804</v>
      </c>
      <c r="BM1311" s="1">
        <v>40</v>
      </c>
      <c r="BN1311" s="1">
        <v>0</v>
      </c>
      <c r="BO1311" s="1">
        <v>8</v>
      </c>
      <c r="BP1311" s="1">
        <v>8</v>
      </c>
      <c r="BQ1311" s="1">
        <v>8</v>
      </c>
      <c r="BR1311" s="1">
        <v>8</v>
      </c>
      <c r="BS1311" s="1">
        <v>8</v>
      </c>
      <c r="BT1311" s="1">
        <v>0</v>
      </c>
      <c r="BU1311" s="1" t="str">
        <f>"8:00 AM"</f>
        <v>8:00 AM</v>
      </c>
      <c r="BV1311" s="1" t="str">
        <f>"5:00 PM"</f>
        <v>5:00 PM</v>
      </c>
      <c r="BW1311" s="1" t="s">
        <v>230</v>
      </c>
      <c r="BX1311" s="1">
        <v>0</v>
      </c>
      <c r="BY1311" s="1">
        <v>12</v>
      </c>
      <c r="BZ1311" s="1" t="s">
        <v>112</v>
      </c>
      <c r="CA1311" s="1">
        <v>0</v>
      </c>
      <c r="CB1311" s="1" t="s">
        <v>1487</v>
      </c>
      <c r="CC1311" s="1" t="s">
        <v>1488</v>
      </c>
      <c r="CE1311" s="1" t="s">
        <v>167</v>
      </c>
      <c r="CF1311" s="1" t="s">
        <v>117</v>
      </c>
      <c r="CG1311" s="1">
        <v>96950</v>
      </c>
      <c r="CH1311" s="3">
        <v>8.7100000000000009</v>
      </c>
      <c r="CI1311" s="3">
        <v>8.7100000000000009</v>
      </c>
      <c r="CJ1311" s="3">
        <v>13.06</v>
      </c>
      <c r="CK1311" s="3">
        <v>13.06</v>
      </c>
      <c r="CL1311" s="1" t="s">
        <v>137</v>
      </c>
      <c r="CN1311" s="1" t="s">
        <v>139</v>
      </c>
      <c r="CP1311" s="1" t="s">
        <v>111</v>
      </c>
      <c r="CQ1311" s="1" t="s">
        <v>111</v>
      </c>
      <c r="CR1311" s="1" t="s">
        <v>112</v>
      </c>
      <c r="CS1311" s="1" t="s">
        <v>111</v>
      </c>
      <c r="CT1311" s="1" t="s">
        <v>138</v>
      </c>
      <c r="CU1311" s="1" t="s">
        <v>111</v>
      </c>
      <c r="CV1311" s="1" t="s">
        <v>138</v>
      </c>
      <c r="CW1311" s="1" t="s">
        <v>1489</v>
      </c>
      <c r="CX1311" s="1">
        <v>16702353637</v>
      </c>
      <c r="CY1311" s="1" t="s">
        <v>1484</v>
      </c>
      <c r="CZ1311" s="1" t="s">
        <v>380</v>
      </c>
      <c r="DA1311" s="1" t="s">
        <v>111</v>
      </c>
      <c r="DB1311" s="1" t="s">
        <v>112</v>
      </c>
    </row>
    <row r="1312" spans="1:111" ht="15.6" customHeight="1" x14ac:dyDescent="0.25">
      <c r="A1312" s="1" t="s">
        <v>14447</v>
      </c>
      <c r="B1312" s="1" t="s">
        <v>238</v>
      </c>
      <c r="C1312" s="2">
        <v>44356.033665277777</v>
      </c>
      <c r="D1312" s="2">
        <v>44400</v>
      </c>
      <c r="E1312" s="1" t="s">
        <v>180</v>
      </c>
      <c r="G1312" s="1" t="s">
        <v>112</v>
      </c>
      <c r="H1312" s="1" t="s">
        <v>112</v>
      </c>
      <c r="I1312" s="1" t="s">
        <v>112</v>
      </c>
      <c r="J1312" s="1" t="s">
        <v>482</v>
      </c>
      <c r="L1312" s="1" t="s">
        <v>4746</v>
      </c>
      <c r="M1312" s="1" t="s">
        <v>4742</v>
      </c>
      <c r="N1312" s="1" t="s">
        <v>167</v>
      </c>
      <c r="O1312" s="1" t="s">
        <v>117</v>
      </c>
      <c r="P1312" s="9">
        <v>96950</v>
      </c>
      <c r="Q1312" s="1" t="s">
        <v>118</v>
      </c>
      <c r="R1312" s="1" t="s">
        <v>138</v>
      </c>
      <c r="S1312" s="1">
        <v>16702346526</v>
      </c>
      <c r="U1312" s="1">
        <v>56132</v>
      </c>
      <c r="V1312" s="1" t="s">
        <v>119</v>
      </c>
      <c r="X1312" s="1" t="s">
        <v>486</v>
      </c>
      <c r="Y1312" s="1" t="s">
        <v>487</v>
      </c>
      <c r="Z1312" s="1" t="s">
        <v>488</v>
      </c>
      <c r="AA1312" s="1" t="s">
        <v>964</v>
      </c>
      <c r="AB1312" s="1" t="s">
        <v>4746</v>
      </c>
      <c r="AC1312" s="1" t="s">
        <v>4742</v>
      </c>
      <c r="AD1312" s="1" t="s">
        <v>167</v>
      </c>
      <c r="AE1312" s="1" t="s">
        <v>117</v>
      </c>
      <c r="AF1312" s="9">
        <v>96950</v>
      </c>
      <c r="AG1312" s="1" t="s">
        <v>118</v>
      </c>
      <c r="AH1312" s="1" t="s">
        <v>138</v>
      </c>
      <c r="AI1312" s="1">
        <v>16702346526</v>
      </c>
      <c r="AK1312" s="1" t="s">
        <v>8169</v>
      </c>
      <c r="BC1312" s="1" t="str">
        <f>"49-9071.00"</f>
        <v>49-9071.00</v>
      </c>
      <c r="BD1312" s="1" t="s">
        <v>214</v>
      </c>
      <c r="BE1312" s="1" t="s">
        <v>14448</v>
      </c>
      <c r="BF1312" s="1" t="s">
        <v>8171</v>
      </c>
      <c r="BG1312" s="1">
        <v>15</v>
      </c>
      <c r="BH1312" s="1">
        <v>15</v>
      </c>
      <c r="BI1312" s="2">
        <v>44470</v>
      </c>
      <c r="BJ1312" s="2">
        <v>44834</v>
      </c>
      <c r="BK1312" s="2">
        <v>44470</v>
      </c>
      <c r="BL1312" s="2">
        <v>44834</v>
      </c>
      <c r="BM1312" s="1">
        <v>40</v>
      </c>
      <c r="BN1312" s="1">
        <v>0</v>
      </c>
      <c r="BO1312" s="1">
        <v>8</v>
      </c>
      <c r="BP1312" s="1">
        <v>8</v>
      </c>
      <c r="BQ1312" s="1">
        <v>8</v>
      </c>
      <c r="BR1312" s="1">
        <v>8</v>
      </c>
      <c r="BS1312" s="1">
        <v>8</v>
      </c>
      <c r="BT1312" s="1">
        <v>0</v>
      </c>
      <c r="BU1312" s="1" t="str">
        <f>"8:00 PM"</f>
        <v>8:00 PM</v>
      </c>
      <c r="BV1312" s="1" t="str">
        <f>"5:00 PM"</f>
        <v>5:00 PM</v>
      </c>
      <c r="BW1312" s="1" t="s">
        <v>135</v>
      </c>
      <c r="BX1312" s="1">
        <v>0</v>
      </c>
      <c r="BY1312" s="1">
        <v>12</v>
      </c>
      <c r="BZ1312" s="1" t="s">
        <v>112</v>
      </c>
      <c r="CB1312" s="1" t="s">
        <v>8172</v>
      </c>
      <c r="CC1312" s="1" t="s">
        <v>4746</v>
      </c>
      <c r="CD1312" s="1" t="s">
        <v>4742</v>
      </c>
      <c r="CE1312" s="1" t="s">
        <v>167</v>
      </c>
      <c r="CF1312" s="1" t="s">
        <v>117</v>
      </c>
      <c r="CG1312" s="1">
        <v>96950</v>
      </c>
      <c r="CH1312" s="3">
        <v>8.7100000000000009</v>
      </c>
      <c r="CI1312" s="3">
        <v>8.7100000000000009</v>
      </c>
      <c r="CJ1312" s="3">
        <v>13.06</v>
      </c>
      <c r="CK1312" s="3">
        <v>13.06</v>
      </c>
      <c r="CL1312" s="1" t="s">
        <v>137</v>
      </c>
      <c r="CM1312" s="1" t="s">
        <v>168</v>
      </c>
      <c r="CN1312" s="1" t="s">
        <v>139</v>
      </c>
      <c r="CP1312" s="1" t="s">
        <v>111</v>
      </c>
      <c r="CQ1312" s="1" t="s">
        <v>111</v>
      </c>
      <c r="CR1312" s="1" t="s">
        <v>112</v>
      </c>
      <c r="CS1312" s="1" t="s">
        <v>111</v>
      </c>
      <c r="CT1312" s="1" t="s">
        <v>138</v>
      </c>
      <c r="CU1312" s="1" t="s">
        <v>111</v>
      </c>
      <c r="CV1312" s="1" t="s">
        <v>138</v>
      </c>
      <c r="CW1312" s="1" t="s">
        <v>14449</v>
      </c>
      <c r="CX1312" s="1">
        <v>16704856526</v>
      </c>
      <c r="CY1312" s="1" t="s">
        <v>491</v>
      </c>
      <c r="CZ1312" s="1" t="s">
        <v>138</v>
      </c>
      <c r="DA1312" s="1" t="s">
        <v>111</v>
      </c>
      <c r="DB1312" s="1" t="s">
        <v>112</v>
      </c>
    </row>
    <row r="1313" spans="1:111" ht="15.6" customHeight="1" x14ac:dyDescent="0.25">
      <c r="A1313" s="1" t="s">
        <v>14450</v>
      </c>
      <c r="B1313" s="1" t="s">
        <v>238</v>
      </c>
      <c r="C1313" s="2">
        <v>44381.908949421297</v>
      </c>
      <c r="D1313" s="2">
        <v>44419</v>
      </c>
      <c r="E1313" s="1" t="s">
        <v>180</v>
      </c>
      <c r="G1313" s="1" t="s">
        <v>111</v>
      </c>
      <c r="H1313" s="1" t="s">
        <v>112</v>
      </c>
      <c r="I1313" s="1" t="s">
        <v>112</v>
      </c>
      <c r="J1313" s="1" t="s">
        <v>8700</v>
      </c>
      <c r="K1313" s="1" t="s">
        <v>8701</v>
      </c>
      <c r="L1313" s="1" t="s">
        <v>8702</v>
      </c>
      <c r="N1313" s="1" t="s">
        <v>116</v>
      </c>
      <c r="O1313" s="1" t="s">
        <v>117</v>
      </c>
      <c r="P1313" s="9">
        <v>96950</v>
      </c>
      <c r="Q1313" s="1" t="s">
        <v>118</v>
      </c>
      <c r="S1313" s="1">
        <v>16702354658</v>
      </c>
      <c r="U1313" s="1">
        <v>311811</v>
      </c>
      <c r="V1313" s="1" t="s">
        <v>119</v>
      </c>
      <c r="X1313" s="1" t="s">
        <v>1127</v>
      </c>
      <c r="Y1313" s="1" t="s">
        <v>8703</v>
      </c>
      <c r="Z1313" s="1" t="s">
        <v>8704</v>
      </c>
      <c r="AA1313" s="1" t="s">
        <v>387</v>
      </c>
      <c r="AB1313" s="1" t="s">
        <v>8702</v>
      </c>
      <c r="AD1313" s="1" t="s">
        <v>116</v>
      </c>
      <c r="AE1313" s="1" t="s">
        <v>117</v>
      </c>
      <c r="AF1313" s="9">
        <v>96950</v>
      </c>
      <c r="AG1313" s="1" t="s">
        <v>118</v>
      </c>
      <c r="AI1313" s="1">
        <v>16702354658</v>
      </c>
      <c r="AK1313" s="1" t="s">
        <v>8705</v>
      </c>
      <c r="BC1313" s="1" t="str">
        <f>"51-3011.00"</f>
        <v>51-3011.00</v>
      </c>
      <c r="BD1313" s="1" t="s">
        <v>1079</v>
      </c>
      <c r="BE1313" s="1" t="s">
        <v>14451</v>
      </c>
      <c r="BF1313" s="1" t="s">
        <v>1081</v>
      </c>
      <c r="BG1313" s="1">
        <v>2</v>
      </c>
      <c r="BH1313" s="1">
        <v>2</v>
      </c>
      <c r="BI1313" s="2">
        <v>44470</v>
      </c>
      <c r="BJ1313" s="2">
        <v>44834</v>
      </c>
      <c r="BK1313" s="2">
        <v>44470</v>
      </c>
      <c r="BL1313" s="2">
        <v>44834</v>
      </c>
      <c r="BM1313" s="1">
        <v>35</v>
      </c>
      <c r="BN1313" s="1">
        <v>0</v>
      </c>
      <c r="BO1313" s="1">
        <v>6</v>
      </c>
      <c r="BP1313" s="1">
        <v>6</v>
      </c>
      <c r="BQ1313" s="1">
        <v>6</v>
      </c>
      <c r="BR1313" s="1">
        <v>6</v>
      </c>
      <c r="BS1313" s="1">
        <v>6</v>
      </c>
      <c r="BT1313" s="1">
        <v>5</v>
      </c>
      <c r="BU1313" s="1" t="str">
        <f>"6:00 PM"</f>
        <v>6:00 PM</v>
      </c>
      <c r="BV1313" s="1" t="str">
        <f>"12:00 AM"</f>
        <v>12:00 AM</v>
      </c>
      <c r="BW1313" s="1" t="s">
        <v>135</v>
      </c>
      <c r="BX1313" s="1">
        <v>0</v>
      </c>
      <c r="BY1313" s="1">
        <v>12</v>
      </c>
      <c r="BZ1313" s="1" t="s">
        <v>112</v>
      </c>
      <c r="CB1313" s="1" t="s">
        <v>362</v>
      </c>
      <c r="CC1313" s="1" t="s">
        <v>8707</v>
      </c>
      <c r="CD1313" s="1" t="s">
        <v>8702</v>
      </c>
      <c r="CE1313" s="1" t="s">
        <v>116</v>
      </c>
      <c r="CF1313" s="1" t="s">
        <v>117</v>
      </c>
      <c r="CG1313" s="1">
        <v>96950</v>
      </c>
      <c r="CH1313" s="3">
        <v>7.9</v>
      </c>
      <c r="CI1313" s="3">
        <v>8</v>
      </c>
      <c r="CJ1313" s="3">
        <v>11.85</v>
      </c>
      <c r="CK1313" s="3">
        <v>12</v>
      </c>
      <c r="CL1313" s="1" t="s">
        <v>137</v>
      </c>
      <c r="CM1313" s="1" t="s">
        <v>138</v>
      </c>
      <c r="CN1313" s="1" t="s">
        <v>139</v>
      </c>
      <c r="CP1313" s="1" t="s">
        <v>112</v>
      </c>
      <c r="CQ1313" s="1" t="s">
        <v>111</v>
      </c>
      <c r="CR1313" s="1" t="s">
        <v>112</v>
      </c>
      <c r="CS1313" s="1" t="s">
        <v>111</v>
      </c>
      <c r="CT1313" s="1" t="s">
        <v>138</v>
      </c>
      <c r="CU1313" s="1" t="s">
        <v>111</v>
      </c>
      <c r="CV1313" s="1" t="s">
        <v>138</v>
      </c>
      <c r="CW1313" s="1" t="s">
        <v>14452</v>
      </c>
      <c r="CX1313" s="1">
        <v>16702354658</v>
      </c>
      <c r="CY1313" s="1" t="s">
        <v>8705</v>
      </c>
      <c r="CZ1313" s="1" t="s">
        <v>138</v>
      </c>
      <c r="DA1313" s="1" t="s">
        <v>111</v>
      </c>
      <c r="DB1313" s="1" t="s">
        <v>112</v>
      </c>
    </row>
    <row r="1314" spans="1:111" ht="15.6" customHeight="1" x14ac:dyDescent="0.25">
      <c r="A1314" s="1" t="s">
        <v>14453</v>
      </c>
      <c r="B1314" s="1" t="s">
        <v>238</v>
      </c>
      <c r="C1314" s="2">
        <v>44360.322333912038</v>
      </c>
      <c r="D1314" s="2">
        <v>44404</v>
      </c>
      <c r="E1314" s="1" t="s">
        <v>180</v>
      </c>
      <c r="G1314" s="1" t="s">
        <v>111</v>
      </c>
      <c r="H1314" s="1" t="s">
        <v>111</v>
      </c>
      <c r="I1314" s="1" t="s">
        <v>112</v>
      </c>
      <c r="J1314" s="1" t="s">
        <v>924</v>
      </c>
      <c r="K1314" s="1" t="s">
        <v>3262</v>
      </c>
      <c r="L1314" s="1" t="s">
        <v>3263</v>
      </c>
      <c r="M1314" s="1" t="s">
        <v>3264</v>
      </c>
      <c r="N1314" s="1" t="s">
        <v>167</v>
      </c>
      <c r="O1314" s="1" t="s">
        <v>117</v>
      </c>
      <c r="P1314" s="9">
        <v>96950</v>
      </c>
      <c r="Q1314" s="1" t="s">
        <v>118</v>
      </c>
      <c r="R1314" s="1" t="s">
        <v>168</v>
      </c>
      <c r="S1314" s="1">
        <v>16702341071</v>
      </c>
      <c r="U1314" s="1">
        <v>56132</v>
      </c>
      <c r="V1314" s="1" t="s">
        <v>119</v>
      </c>
      <c r="X1314" s="1" t="s">
        <v>928</v>
      </c>
      <c r="Y1314" s="1" t="s">
        <v>3265</v>
      </c>
      <c r="Z1314" s="1" t="s">
        <v>930</v>
      </c>
      <c r="AA1314" s="1" t="s">
        <v>528</v>
      </c>
      <c r="AB1314" s="1" t="s">
        <v>3263</v>
      </c>
      <c r="AC1314" s="1" t="s">
        <v>3264</v>
      </c>
      <c r="AD1314" s="1" t="s">
        <v>167</v>
      </c>
      <c r="AE1314" s="1" t="s">
        <v>117</v>
      </c>
      <c r="AF1314" s="9">
        <v>96950</v>
      </c>
      <c r="AG1314" s="1" t="s">
        <v>118</v>
      </c>
      <c r="AH1314" s="1" t="s">
        <v>138</v>
      </c>
      <c r="AI1314" s="1">
        <v>16702854403</v>
      </c>
      <c r="AK1314" s="1" t="s">
        <v>931</v>
      </c>
      <c r="BC1314" s="1" t="str">
        <f>"35-2014.00"</f>
        <v>35-2014.00</v>
      </c>
      <c r="BD1314" s="1" t="s">
        <v>152</v>
      </c>
      <c r="BE1314" s="1" t="s">
        <v>7362</v>
      </c>
      <c r="BF1314" s="1" t="s">
        <v>229</v>
      </c>
      <c r="BG1314" s="1">
        <v>5</v>
      </c>
      <c r="BH1314" s="1">
        <v>5</v>
      </c>
      <c r="BI1314" s="2">
        <v>44470</v>
      </c>
      <c r="BJ1314" s="2">
        <v>44834</v>
      </c>
      <c r="BK1314" s="2">
        <v>44470</v>
      </c>
      <c r="BL1314" s="2">
        <v>44834</v>
      </c>
      <c r="BM1314" s="1">
        <v>40</v>
      </c>
      <c r="BN1314" s="1">
        <v>0</v>
      </c>
      <c r="BO1314" s="1">
        <v>8</v>
      </c>
      <c r="BP1314" s="1">
        <v>8</v>
      </c>
      <c r="BQ1314" s="1">
        <v>8</v>
      </c>
      <c r="BR1314" s="1">
        <v>8</v>
      </c>
      <c r="BS1314" s="1">
        <v>8</v>
      </c>
      <c r="BT1314" s="1">
        <v>0</v>
      </c>
      <c r="BU1314" s="1" t="str">
        <f>"8:00 AM"</f>
        <v>8:00 AM</v>
      </c>
      <c r="BV1314" s="1" t="str">
        <f>"5:00 PM"</f>
        <v>5:00 PM</v>
      </c>
      <c r="BW1314" s="1" t="s">
        <v>135</v>
      </c>
      <c r="BX1314" s="1">
        <v>0</v>
      </c>
      <c r="BY1314" s="1">
        <v>12</v>
      </c>
      <c r="BZ1314" s="1" t="s">
        <v>112</v>
      </c>
      <c r="CB1314" s="4" t="s">
        <v>14454</v>
      </c>
      <c r="CC1314" s="1" t="s">
        <v>3263</v>
      </c>
      <c r="CD1314" s="1" t="s">
        <v>3264</v>
      </c>
      <c r="CE1314" s="1" t="s">
        <v>167</v>
      </c>
      <c r="CF1314" s="1" t="s">
        <v>117</v>
      </c>
      <c r="CG1314" s="1">
        <v>96950</v>
      </c>
      <c r="CH1314" s="3">
        <v>8.68</v>
      </c>
      <c r="CI1314" s="3">
        <v>8.68</v>
      </c>
      <c r="CJ1314" s="3">
        <v>13.02</v>
      </c>
      <c r="CK1314" s="3">
        <v>13.02</v>
      </c>
      <c r="CL1314" s="1" t="s">
        <v>137</v>
      </c>
      <c r="CM1314" s="1" t="s">
        <v>14455</v>
      </c>
      <c r="CN1314" s="1" t="s">
        <v>139</v>
      </c>
      <c r="CP1314" s="1" t="s">
        <v>112</v>
      </c>
      <c r="CQ1314" s="1" t="s">
        <v>111</v>
      </c>
      <c r="CR1314" s="1" t="s">
        <v>111</v>
      </c>
      <c r="CS1314" s="1" t="s">
        <v>111</v>
      </c>
      <c r="CT1314" s="1" t="s">
        <v>138</v>
      </c>
      <c r="CU1314" s="1" t="s">
        <v>111</v>
      </c>
      <c r="CV1314" s="1" t="s">
        <v>111</v>
      </c>
      <c r="CW1314" s="1" t="s">
        <v>14456</v>
      </c>
      <c r="CX1314" s="1">
        <v>16702341071</v>
      </c>
      <c r="CY1314" s="1" t="s">
        <v>931</v>
      </c>
      <c r="CZ1314" s="1" t="s">
        <v>380</v>
      </c>
      <c r="DA1314" s="1" t="s">
        <v>111</v>
      </c>
      <c r="DB1314" s="1" t="s">
        <v>112</v>
      </c>
    </row>
    <row r="1315" spans="1:111" ht="15.6" customHeight="1" x14ac:dyDescent="0.25">
      <c r="A1315" s="1" t="s">
        <v>14458</v>
      </c>
      <c r="B1315" s="1" t="s">
        <v>238</v>
      </c>
      <c r="C1315" s="2">
        <v>44371.379882291665</v>
      </c>
      <c r="D1315" s="2">
        <v>44411</v>
      </c>
      <c r="E1315" s="1" t="s">
        <v>110</v>
      </c>
      <c r="F1315" s="2">
        <v>44457.833333333336</v>
      </c>
      <c r="G1315" s="1" t="s">
        <v>112</v>
      </c>
      <c r="H1315" s="1" t="s">
        <v>112</v>
      </c>
      <c r="I1315" s="1" t="s">
        <v>112</v>
      </c>
      <c r="J1315" s="1" t="s">
        <v>1021</v>
      </c>
      <c r="K1315" s="1" t="s">
        <v>1022</v>
      </c>
      <c r="L1315" s="1" t="s">
        <v>1023</v>
      </c>
      <c r="M1315" s="1" t="s">
        <v>1024</v>
      </c>
      <c r="N1315" s="1" t="s">
        <v>116</v>
      </c>
      <c r="O1315" s="1" t="s">
        <v>117</v>
      </c>
      <c r="P1315" s="9">
        <v>96950</v>
      </c>
      <c r="Q1315" s="1" t="s">
        <v>118</v>
      </c>
      <c r="S1315" s="1">
        <v>16702341595</v>
      </c>
      <c r="U1315" s="1">
        <v>56172</v>
      </c>
      <c r="V1315" s="1" t="s">
        <v>119</v>
      </c>
      <c r="X1315" s="1" t="s">
        <v>1265</v>
      </c>
      <c r="Y1315" s="1" t="s">
        <v>1266</v>
      </c>
      <c r="Z1315" s="1" t="s">
        <v>4046</v>
      </c>
      <c r="AA1315" s="1" t="s">
        <v>1028</v>
      </c>
      <c r="AB1315" s="1" t="s">
        <v>1023</v>
      </c>
      <c r="AC1315" s="1" t="s">
        <v>1024</v>
      </c>
      <c r="AD1315" s="1" t="s">
        <v>116</v>
      </c>
      <c r="AE1315" s="1" t="s">
        <v>117</v>
      </c>
      <c r="AF1315" s="9">
        <v>96950</v>
      </c>
      <c r="AG1315" s="1" t="s">
        <v>118</v>
      </c>
      <c r="AI1315" s="1">
        <v>16702341595</v>
      </c>
      <c r="AK1315" s="1" t="s">
        <v>1030</v>
      </c>
      <c r="BC1315" s="1" t="str">
        <f>"37-2011.00"</f>
        <v>37-2011.00</v>
      </c>
      <c r="BD1315" s="1" t="s">
        <v>676</v>
      </c>
      <c r="BE1315" s="1" t="s">
        <v>4047</v>
      </c>
      <c r="BF1315" s="1" t="s">
        <v>4048</v>
      </c>
      <c r="BG1315" s="1">
        <v>4</v>
      </c>
      <c r="BH1315" s="1">
        <v>4</v>
      </c>
      <c r="BI1315" s="2">
        <v>44459</v>
      </c>
      <c r="BJ1315" s="2">
        <v>44823</v>
      </c>
      <c r="BK1315" s="2">
        <v>44459</v>
      </c>
      <c r="BL1315" s="2">
        <v>44823</v>
      </c>
      <c r="BM1315" s="1">
        <v>35</v>
      </c>
      <c r="BN1315" s="1">
        <v>0</v>
      </c>
      <c r="BO1315" s="1">
        <v>7</v>
      </c>
      <c r="BP1315" s="1">
        <v>7</v>
      </c>
      <c r="BQ1315" s="1">
        <v>7</v>
      </c>
      <c r="BR1315" s="1">
        <v>7</v>
      </c>
      <c r="BS1315" s="1">
        <v>7</v>
      </c>
      <c r="BT1315" s="1">
        <v>0</v>
      </c>
      <c r="BU1315" s="1" t="str">
        <f>"9:00 AM"</f>
        <v>9:00 AM</v>
      </c>
      <c r="BV1315" s="1" t="str">
        <f>"5:00 PM"</f>
        <v>5:00 PM</v>
      </c>
      <c r="BW1315" s="1" t="s">
        <v>135</v>
      </c>
      <c r="BX1315" s="1">
        <v>0</v>
      </c>
      <c r="BY1315" s="1">
        <v>6</v>
      </c>
      <c r="BZ1315" s="1" t="s">
        <v>112</v>
      </c>
      <c r="CB1315" s="4" t="s">
        <v>4049</v>
      </c>
      <c r="CC1315" s="1" t="s">
        <v>1023</v>
      </c>
      <c r="CD1315" s="1" t="s">
        <v>1024</v>
      </c>
      <c r="CE1315" s="1" t="s">
        <v>116</v>
      </c>
      <c r="CF1315" s="1" t="s">
        <v>117</v>
      </c>
      <c r="CG1315" s="1">
        <v>96950</v>
      </c>
      <c r="CH1315" s="3">
        <v>8.0500000000000007</v>
      </c>
      <c r="CI1315" s="3">
        <v>8.0500000000000007</v>
      </c>
      <c r="CJ1315" s="3">
        <v>12.07</v>
      </c>
      <c r="CK1315" s="3">
        <v>12.07</v>
      </c>
      <c r="CL1315" s="1" t="s">
        <v>137</v>
      </c>
      <c r="CM1315" s="1" t="s">
        <v>138</v>
      </c>
      <c r="CN1315" s="1" t="s">
        <v>139</v>
      </c>
      <c r="CP1315" s="1" t="s">
        <v>112</v>
      </c>
      <c r="CQ1315" s="1" t="s">
        <v>111</v>
      </c>
      <c r="CR1315" s="1" t="s">
        <v>112</v>
      </c>
      <c r="CS1315" s="1" t="s">
        <v>111</v>
      </c>
      <c r="CT1315" s="1" t="s">
        <v>138</v>
      </c>
      <c r="CU1315" s="1" t="s">
        <v>111</v>
      </c>
      <c r="CV1315" s="1" t="s">
        <v>111</v>
      </c>
      <c r="CW1315" s="1" t="s">
        <v>1034</v>
      </c>
      <c r="CX1315" s="1">
        <v>16702341595</v>
      </c>
      <c r="CY1315" s="1" t="s">
        <v>1030</v>
      </c>
      <c r="CZ1315" s="1" t="s">
        <v>138</v>
      </c>
      <c r="DA1315" s="1" t="s">
        <v>111</v>
      </c>
      <c r="DB1315" s="1" t="s">
        <v>112</v>
      </c>
    </row>
    <row r="1316" spans="1:111" ht="15.6" customHeight="1" x14ac:dyDescent="0.25">
      <c r="A1316" s="1" t="s">
        <v>14459</v>
      </c>
      <c r="B1316" s="1" t="s">
        <v>238</v>
      </c>
      <c r="C1316" s="2">
        <v>44294.047570486109</v>
      </c>
      <c r="D1316" s="2">
        <v>44341</v>
      </c>
      <c r="E1316" s="1" t="s">
        <v>110</v>
      </c>
      <c r="F1316" s="2">
        <v>44468.833333333336</v>
      </c>
      <c r="G1316" s="1" t="s">
        <v>112</v>
      </c>
      <c r="H1316" s="1" t="s">
        <v>112</v>
      </c>
      <c r="I1316" s="1" t="s">
        <v>112</v>
      </c>
      <c r="J1316" s="1" t="s">
        <v>1635</v>
      </c>
      <c r="L1316" s="1" t="s">
        <v>1636</v>
      </c>
      <c r="M1316" s="1" t="s">
        <v>1637</v>
      </c>
      <c r="N1316" s="1" t="s">
        <v>116</v>
      </c>
      <c r="O1316" s="1" t="s">
        <v>117</v>
      </c>
      <c r="P1316" s="9">
        <v>96950</v>
      </c>
      <c r="Q1316" s="1" t="s">
        <v>118</v>
      </c>
      <c r="S1316" s="1">
        <v>16702358748</v>
      </c>
      <c r="U1316" s="1">
        <v>2362</v>
      </c>
      <c r="V1316" s="1" t="s">
        <v>119</v>
      </c>
      <c r="X1316" s="1" t="s">
        <v>1110</v>
      </c>
      <c r="Y1316" s="1" t="s">
        <v>1111</v>
      </c>
      <c r="Z1316" s="1" t="s">
        <v>1112</v>
      </c>
      <c r="AA1316" s="1" t="s">
        <v>245</v>
      </c>
      <c r="AB1316" s="1" t="s">
        <v>1120</v>
      </c>
      <c r="AC1316" s="1" t="s">
        <v>1009</v>
      </c>
      <c r="AD1316" s="1" t="s">
        <v>116</v>
      </c>
      <c r="AE1316" s="1" t="s">
        <v>117</v>
      </c>
      <c r="AF1316" s="9">
        <v>96950</v>
      </c>
      <c r="AG1316" s="1" t="s">
        <v>118</v>
      </c>
      <c r="AI1316" s="1">
        <v>16702358748</v>
      </c>
      <c r="AK1316" s="1" t="s">
        <v>1115</v>
      </c>
      <c r="BC1316" s="1" t="str">
        <f>"47-2111.00"</f>
        <v>47-2111.00</v>
      </c>
      <c r="BD1316" s="1" t="s">
        <v>1792</v>
      </c>
      <c r="BE1316" s="1" t="s">
        <v>8201</v>
      </c>
      <c r="BF1316" s="1" t="s">
        <v>1794</v>
      </c>
      <c r="BG1316" s="1">
        <v>1</v>
      </c>
      <c r="BH1316" s="1">
        <v>1</v>
      </c>
      <c r="BI1316" s="2">
        <v>44470</v>
      </c>
      <c r="BJ1316" s="2">
        <v>44834</v>
      </c>
      <c r="BK1316" s="2">
        <v>44470</v>
      </c>
      <c r="BL1316" s="2">
        <v>44834</v>
      </c>
      <c r="BM1316" s="1">
        <v>35</v>
      </c>
      <c r="BN1316" s="1">
        <v>0</v>
      </c>
      <c r="BO1316" s="1">
        <v>7</v>
      </c>
      <c r="BP1316" s="1">
        <v>7</v>
      </c>
      <c r="BQ1316" s="1">
        <v>7</v>
      </c>
      <c r="BR1316" s="1">
        <v>7</v>
      </c>
      <c r="BS1316" s="1">
        <v>7</v>
      </c>
      <c r="BT1316" s="1">
        <v>0</v>
      </c>
      <c r="BU1316" s="1" t="str">
        <f>"9:00 AM"</f>
        <v>9:00 AM</v>
      </c>
      <c r="BV1316" s="1" t="str">
        <f>"5:00 PM"</f>
        <v>5:00 PM</v>
      </c>
      <c r="BW1316" s="1" t="s">
        <v>135</v>
      </c>
      <c r="BX1316" s="1">
        <v>0</v>
      </c>
      <c r="BY1316" s="1">
        <v>24</v>
      </c>
      <c r="BZ1316" s="1" t="s">
        <v>112</v>
      </c>
      <c r="CA1316" s="1">
        <v>0</v>
      </c>
      <c r="CB1316" s="1" t="s">
        <v>8202</v>
      </c>
      <c r="CC1316" s="1" t="s">
        <v>1120</v>
      </c>
      <c r="CD1316" s="1" t="s">
        <v>1009</v>
      </c>
      <c r="CE1316" s="1" t="s">
        <v>116</v>
      </c>
      <c r="CF1316" s="1" t="s">
        <v>117</v>
      </c>
      <c r="CG1316" s="1">
        <v>96950</v>
      </c>
      <c r="CH1316" s="3">
        <v>10.53</v>
      </c>
      <c r="CI1316" s="3">
        <v>10.53</v>
      </c>
      <c r="CJ1316" s="3">
        <v>15.79</v>
      </c>
      <c r="CK1316" s="3">
        <v>15.79</v>
      </c>
      <c r="CL1316" s="1" t="s">
        <v>137</v>
      </c>
      <c r="CN1316" s="1" t="s">
        <v>139</v>
      </c>
      <c r="CP1316" s="1" t="s">
        <v>112</v>
      </c>
      <c r="CQ1316" s="1" t="s">
        <v>111</v>
      </c>
      <c r="CR1316" s="1" t="s">
        <v>112</v>
      </c>
      <c r="CS1316" s="1" t="s">
        <v>111</v>
      </c>
      <c r="CT1316" s="1" t="s">
        <v>138</v>
      </c>
      <c r="CU1316" s="1" t="s">
        <v>111</v>
      </c>
      <c r="CV1316" s="1" t="s">
        <v>138</v>
      </c>
      <c r="CW1316" s="1" t="s">
        <v>1121</v>
      </c>
      <c r="CX1316" s="1">
        <v>16702358748</v>
      </c>
      <c r="CY1316" s="1" t="s">
        <v>1115</v>
      </c>
      <c r="CZ1316" s="1" t="s">
        <v>138</v>
      </c>
      <c r="DA1316" s="1" t="s">
        <v>111</v>
      </c>
      <c r="DB1316" s="1" t="s">
        <v>112</v>
      </c>
    </row>
    <row r="1317" spans="1:111" ht="15.6" customHeight="1" x14ac:dyDescent="0.25">
      <c r="A1317" s="1" t="s">
        <v>14475</v>
      </c>
      <c r="B1317" s="1" t="s">
        <v>238</v>
      </c>
      <c r="C1317" s="2">
        <v>44340.694180671293</v>
      </c>
      <c r="D1317" s="2">
        <v>44370</v>
      </c>
      <c r="E1317" s="1" t="s">
        <v>110</v>
      </c>
      <c r="F1317" s="2">
        <v>44468.833333333336</v>
      </c>
      <c r="G1317" s="1" t="s">
        <v>111</v>
      </c>
      <c r="H1317" s="1" t="s">
        <v>112</v>
      </c>
      <c r="I1317" s="1" t="s">
        <v>112</v>
      </c>
      <c r="J1317" s="1" t="s">
        <v>2960</v>
      </c>
      <c r="K1317" s="1" t="s">
        <v>2961</v>
      </c>
      <c r="L1317" s="1" t="s">
        <v>2965</v>
      </c>
      <c r="N1317" s="1" t="s">
        <v>116</v>
      </c>
      <c r="O1317" s="1" t="s">
        <v>117</v>
      </c>
      <c r="P1317" s="9">
        <v>96950</v>
      </c>
      <c r="Q1317" s="1" t="s">
        <v>118</v>
      </c>
      <c r="S1317" s="1">
        <v>16702874242</v>
      </c>
      <c r="U1317" s="1">
        <v>722511</v>
      </c>
      <c r="V1317" s="1" t="s">
        <v>119</v>
      </c>
      <c r="X1317" s="1" t="s">
        <v>2963</v>
      </c>
      <c r="Y1317" s="1" t="s">
        <v>2964</v>
      </c>
      <c r="AA1317" s="1" t="s">
        <v>245</v>
      </c>
      <c r="AB1317" s="1" t="s">
        <v>2965</v>
      </c>
      <c r="AD1317" s="1" t="s">
        <v>116</v>
      </c>
      <c r="AE1317" s="1" t="s">
        <v>117</v>
      </c>
      <c r="AF1317" s="9">
        <v>96950</v>
      </c>
      <c r="AG1317" s="1" t="s">
        <v>118</v>
      </c>
      <c r="AI1317" s="1">
        <v>16702874242</v>
      </c>
      <c r="AK1317" s="1" t="s">
        <v>2966</v>
      </c>
      <c r="BC1317" s="1" t="str">
        <f>"35-2014.00"</f>
        <v>35-2014.00</v>
      </c>
      <c r="BD1317" s="1" t="s">
        <v>152</v>
      </c>
      <c r="BE1317" s="1" t="s">
        <v>14476</v>
      </c>
      <c r="BF1317" s="1" t="s">
        <v>154</v>
      </c>
      <c r="BG1317" s="1">
        <v>1</v>
      </c>
      <c r="BH1317" s="1">
        <v>1</v>
      </c>
      <c r="BI1317" s="2">
        <v>44470</v>
      </c>
      <c r="BJ1317" s="2">
        <v>44834</v>
      </c>
      <c r="BK1317" s="2">
        <v>44470</v>
      </c>
      <c r="BL1317" s="2">
        <v>44834</v>
      </c>
      <c r="BM1317" s="1">
        <v>40</v>
      </c>
      <c r="BN1317" s="1">
        <v>4</v>
      </c>
      <c r="BO1317" s="1">
        <v>6</v>
      </c>
      <c r="BP1317" s="1">
        <v>6</v>
      </c>
      <c r="BQ1317" s="1">
        <v>6</v>
      </c>
      <c r="BR1317" s="1">
        <v>6</v>
      </c>
      <c r="BS1317" s="1">
        <v>6</v>
      </c>
      <c r="BT1317" s="1">
        <v>6</v>
      </c>
      <c r="BU1317" s="1" t="str">
        <f>"4:00 PM"</f>
        <v>4:00 PM</v>
      </c>
      <c r="BV1317" s="1" t="str">
        <f>"10:00 PM"</f>
        <v>10:00 PM</v>
      </c>
      <c r="BW1317" s="1" t="s">
        <v>230</v>
      </c>
      <c r="BX1317" s="1">
        <v>0</v>
      </c>
      <c r="BY1317" s="1">
        <v>6</v>
      </c>
      <c r="BZ1317" s="1" t="s">
        <v>112</v>
      </c>
      <c r="CB1317" s="1" t="s">
        <v>4202</v>
      </c>
      <c r="CC1317" s="1" t="s">
        <v>14477</v>
      </c>
      <c r="CE1317" s="1" t="s">
        <v>116</v>
      </c>
      <c r="CF1317" s="1" t="s">
        <v>117</v>
      </c>
      <c r="CG1317" s="1">
        <v>96950</v>
      </c>
      <c r="CH1317" s="3">
        <v>10.68</v>
      </c>
      <c r="CI1317" s="3">
        <v>10.68</v>
      </c>
      <c r="CJ1317" s="3">
        <v>16.02</v>
      </c>
      <c r="CK1317" s="3">
        <v>16.02</v>
      </c>
      <c r="CL1317" s="1" t="s">
        <v>137</v>
      </c>
      <c r="CM1317" s="1" t="s">
        <v>138</v>
      </c>
      <c r="CN1317" s="1" t="s">
        <v>139</v>
      </c>
      <c r="CP1317" s="1" t="s">
        <v>112</v>
      </c>
      <c r="CQ1317" s="1" t="s">
        <v>111</v>
      </c>
      <c r="CR1317" s="1" t="s">
        <v>112</v>
      </c>
      <c r="CS1317" s="1" t="s">
        <v>111</v>
      </c>
      <c r="CT1317" s="1" t="s">
        <v>138</v>
      </c>
      <c r="CU1317" s="1" t="s">
        <v>111</v>
      </c>
      <c r="CV1317" s="1" t="s">
        <v>111</v>
      </c>
      <c r="CW1317" s="1" t="s">
        <v>138</v>
      </c>
      <c r="CX1317" s="1">
        <v>16702874242</v>
      </c>
      <c r="CY1317" s="1" t="s">
        <v>2966</v>
      </c>
      <c r="CZ1317" s="1" t="s">
        <v>138</v>
      </c>
      <c r="DA1317" s="1" t="s">
        <v>111</v>
      </c>
      <c r="DB1317" s="1" t="s">
        <v>112</v>
      </c>
    </row>
    <row r="1318" spans="1:111" ht="15.6" customHeight="1" x14ac:dyDescent="0.25">
      <c r="A1318" s="1" t="s">
        <v>14478</v>
      </c>
      <c r="B1318" s="1" t="s">
        <v>238</v>
      </c>
      <c r="C1318" s="2">
        <v>44349.142971412039</v>
      </c>
      <c r="D1318" s="2">
        <v>44376</v>
      </c>
      <c r="E1318" s="1" t="s">
        <v>110</v>
      </c>
      <c r="F1318" s="2">
        <v>44468.833333333336</v>
      </c>
      <c r="G1318" s="1" t="s">
        <v>112</v>
      </c>
      <c r="H1318" s="1" t="s">
        <v>112</v>
      </c>
      <c r="I1318" s="1" t="s">
        <v>112</v>
      </c>
      <c r="J1318" s="1" t="s">
        <v>14479</v>
      </c>
      <c r="L1318" s="1" t="s">
        <v>14480</v>
      </c>
      <c r="N1318" s="1" t="s">
        <v>167</v>
      </c>
      <c r="O1318" s="1" t="s">
        <v>117</v>
      </c>
      <c r="P1318" s="9">
        <v>96950</v>
      </c>
      <c r="Q1318" s="1" t="s">
        <v>118</v>
      </c>
      <c r="S1318" s="1">
        <v>16702855333</v>
      </c>
      <c r="U1318" s="1">
        <v>8113</v>
      </c>
      <c r="V1318" s="1" t="s">
        <v>119</v>
      </c>
      <c r="X1318" s="1" t="s">
        <v>14481</v>
      </c>
      <c r="Y1318" s="1" t="s">
        <v>14482</v>
      </c>
      <c r="Z1318" s="1" t="s">
        <v>3415</v>
      </c>
      <c r="AA1318" s="1" t="s">
        <v>1276</v>
      </c>
      <c r="AB1318" s="1" t="s">
        <v>14480</v>
      </c>
      <c r="AD1318" s="1" t="s">
        <v>167</v>
      </c>
      <c r="AE1318" s="1" t="s">
        <v>117</v>
      </c>
      <c r="AF1318" s="9">
        <v>96950</v>
      </c>
      <c r="AG1318" s="1" t="s">
        <v>118</v>
      </c>
      <c r="AI1318" s="1">
        <v>16702855333</v>
      </c>
      <c r="AK1318" s="1" t="s">
        <v>14483</v>
      </c>
      <c r="BC1318" s="1" t="str">
        <f>"49-9071.00"</f>
        <v>49-9071.00</v>
      </c>
      <c r="BD1318" s="1" t="s">
        <v>214</v>
      </c>
      <c r="BE1318" s="1" t="s">
        <v>14484</v>
      </c>
      <c r="BF1318" s="1" t="s">
        <v>14485</v>
      </c>
      <c r="BG1318" s="1">
        <v>1</v>
      </c>
      <c r="BH1318" s="1">
        <v>1</v>
      </c>
      <c r="BI1318" s="2">
        <v>44470</v>
      </c>
      <c r="BJ1318" s="2">
        <v>44834</v>
      </c>
      <c r="BK1318" s="2">
        <v>44470</v>
      </c>
      <c r="BL1318" s="2">
        <v>44834</v>
      </c>
      <c r="BM1318" s="1">
        <v>35</v>
      </c>
      <c r="BN1318" s="1">
        <v>0</v>
      </c>
      <c r="BO1318" s="1">
        <v>7</v>
      </c>
      <c r="BP1318" s="1">
        <v>7</v>
      </c>
      <c r="BQ1318" s="1">
        <v>7</v>
      </c>
      <c r="BR1318" s="1">
        <v>7</v>
      </c>
      <c r="BS1318" s="1">
        <v>7</v>
      </c>
      <c r="BT1318" s="1">
        <v>0</v>
      </c>
      <c r="BU1318" s="1" t="str">
        <f>"9:00 AM"</f>
        <v>9:00 AM</v>
      </c>
      <c r="BV1318" s="1" t="str">
        <f>"5:00 PM"</f>
        <v>5:00 PM</v>
      </c>
      <c r="BW1318" s="1" t="s">
        <v>230</v>
      </c>
      <c r="BX1318" s="1">
        <v>0</v>
      </c>
      <c r="BY1318" s="1">
        <v>6</v>
      </c>
      <c r="BZ1318" s="1" t="s">
        <v>112</v>
      </c>
      <c r="CB1318" s="1" t="s">
        <v>230</v>
      </c>
      <c r="CC1318" s="1" t="s">
        <v>14479</v>
      </c>
      <c r="CD1318" s="1" t="s">
        <v>14486</v>
      </c>
      <c r="CE1318" s="1" t="s">
        <v>167</v>
      </c>
      <c r="CF1318" s="1" t="s">
        <v>117</v>
      </c>
      <c r="CG1318" s="1">
        <v>96950</v>
      </c>
      <c r="CH1318" s="3">
        <v>8.7100000000000009</v>
      </c>
      <c r="CI1318" s="3">
        <v>8.7100000000000009</v>
      </c>
      <c r="CJ1318" s="3">
        <v>13.07</v>
      </c>
      <c r="CK1318" s="3">
        <v>13.07</v>
      </c>
      <c r="CL1318" s="1" t="s">
        <v>137</v>
      </c>
      <c r="CN1318" s="1" t="s">
        <v>139</v>
      </c>
      <c r="CP1318" s="1" t="s">
        <v>111</v>
      </c>
      <c r="CQ1318" s="1" t="s">
        <v>111</v>
      </c>
      <c r="CR1318" s="1" t="s">
        <v>111</v>
      </c>
      <c r="CS1318" s="1" t="s">
        <v>111</v>
      </c>
      <c r="CT1318" s="1" t="s">
        <v>111</v>
      </c>
      <c r="CU1318" s="1" t="s">
        <v>111</v>
      </c>
      <c r="CV1318" s="1" t="s">
        <v>111</v>
      </c>
      <c r="CW1318" s="1" t="s">
        <v>1004</v>
      </c>
      <c r="CX1318" s="1">
        <v>16702855333</v>
      </c>
      <c r="CY1318" s="1" t="s">
        <v>14483</v>
      </c>
      <c r="CZ1318" s="1" t="s">
        <v>138</v>
      </c>
      <c r="DA1318" s="1" t="s">
        <v>111</v>
      </c>
      <c r="DB1318" s="1" t="s">
        <v>112</v>
      </c>
    </row>
    <row r="1319" spans="1:111" ht="15.6" customHeight="1" x14ac:dyDescent="0.25">
      <c r="A1319" s="1" t="s">
        <v>14487</v>
      </c>
      <c r="B1319" s="1" t="s">
        <v>238</v>
      </c>
      <c r="C1319" s="2">
        <v>44315.986983449075</v>
      </c>
      <c r="D1319" s="2">
        <v>44349</v>
      </c>
      <c r="E1319" s="1" t="s">
        <v>110</v>
      </c>
      <c r="F1319" s="2">
        <v>44453.833333333336</v>
      </c>
      <c r="G1319" s="1" t="s">
        <v>112</v>
      </c>
      <c r="H1319" s="1" t="s">
        <v>112</v>
      </c>
      <c r="I1319" s="1" t="s">
        <v>112</v>
      </c>
      <c r="J1319" s="1" t="s">
        <v>2873</v>
      </c>
      <c r="L1319" s="1" t="s">
        <v>1483</v>
      </c>
      <c r="N1319" s="1" t="s">
        <v>167</v>
      </c>
      <c r="O1319" s="1" t="s">
        <v>117</v>
      </c>
      <c r="P1319" s="9">
        <v>96950</v>
      </c>
      <c r="Q1319" s="1" t="s">
        <v>118</v>
      </c>
      <c r="S1319" s="1">
        <v>16702353637</v>
      </c>
      <c r="U1319" s="1">
        <v>236220</v>
      </c>
      <c r="V1319" s="1" t="s">
        <v>119</v>
      </c>
      <c r="X1319" s="1" t="s">
        <v>1479</v>
      </c>
      <c r="Y1319" s="1" t="s">
        <v>1480</v>
      </c>
      <c r="Z1319" s="1" t="s">
        <v>1481</v>
      </c>
      <c r="AA1319" s="1" t="s">
        <v>1482</v>
      </c>
      <c r="AB1319" s="1" t="s">
        <v>1483</v>
      </c>
      <c r="AD1319" s="1" t="s">
        <v>167</v>
      </c>
      <c r="AE1319" s="1" t="s">
        <v>117</v>
      </c>
      <c r="AF1319" s="9">
        <v>96950</v>
      </c>
      <c r="AG1319" s="1" t="s">
        <v>118</v>
      </c>
      <c r="AI1319" s="1">
        <v>16702353637</v>
      </c>
      <c r="AK1319" s="1" t="s">
        <v>1484</v>
      </c>
      <c r="BC1319" s="1" t="str">
        <f>"43-3031.00"</f>
        <v>43-3031.00</v>
      </c>
      <c r="BD1319" s="1" t="s">
        <v>389</v>
      </c>
      <c r="BE1319" s="1" t="s">
        <v>2874</v>
      </c>
      <c r="BF1319" s="1" t="s">
        <v>2875</v>
      </c>
      <c r="BG1319" s="1">
        <v>1</v>
      </c>
      <c r="BH1319" s="1">
        <v>1</v>
      </c>
      <c r="BI1319" s="2">
        <v>44455</v>
      </c>
      <c r="BJ1319" s="2">
        <v>44819</v>
      </c>
      <c r="BK1319" s="2">
        <v>44455</v>
      </c>
      <c r="BL1319" s="2">
        <v>44819</v>
      </c>
      <c r="BM1319" s="1">
        <v>40</v>
      </c>
      <c r="BN1319" s="1">
        <v>0</v>
      </c>
      <c r="BO1319" s="1">
        <v>8</v>
      </c>
      <c r="BP1319" s="1">
        <v>8</v>
      </c>
      <c r="BQ1319" s="1">
        <v>8</v>
      </c>
      <c r="BR1319" s="1">
        <v>8</v>
      </c>
      <c r="BS1319" s="1">
        <v>8</v>
      </c>
      <c r="BT1319" s="1">
        <v>0</v>
      </c>
      <c r="BU1319" s="1" t="str">
        <f>"8:00 AM"</f>
        <v>8:00 AM</v>
      </c>
      <c r="BV1319" s="1" t="str">
        <f>"5:00 PM"</f>
        <v>5:00 PM</v>
      </c>
      <c r="BW1319" s="1" t="s">
        <v>392</v>
      </c>
      <c r="BX1319" s="1">
        <v>0</v>
      </c>
      <c r="BY1319" s="1">
        <v>12</v>
      </c>
      <c r="BZ1319" s="1" t="s">
        <v>112</v>
      </c>
      <c r="CA1319" s="1">
        <v>0</v>
      </c>
      <c r="CB1319" s="4" t="s">
        <v>2876</v>
      </c>
      <c r="CC1319" s="1" t="s">
        <v>2877</v>
      </c>
      <c r="CE1319" s="1" t="s">
        <v>167</v>
      </c>
      <c r="CF1319" s="1" t="s">
        <v>117</v>
      </c>
      <c r="CG1319" s="1">
        <v>96950</v>
      </c>
      <c r="CH1319" s="3">
        <v>9.8699999999999992</v>
      </c>
      <c r="CI1319" s="3">
        <v>9.8699999999999992</v>
      </c>
      <c r="CJ1319" s="3">
        <v>14.8</v>
      </c>
      <c r="CK1319" s="3">
        <v>14.8</v>
      </c>
      <c r="CL1319" s="1" t="s">
        <v>137</v>
      </c>
      <c r="CN1319" s="1" t="s">
        <v>139</v>
      </c>
      <c r="CP1319" s="1" t="s">
        <v>112</v>
      </c>
      <c r="CQ1319" s="1" t="s">
        <v>111</v>
      </c>
      <c r="CR1319" s="1" t="s">
        <v>112</v>
      </c>
      <c r="CS1319" s="1" t="s">
        <v>111</v>
      </c>
      <c r="CT1319" s="1" t="s">
        <v>138</v>
      </c>
      <c r="CU1319" s="1" t="s">
        <v>111</v>
      </c>
      <c r="CV1319" s="1" t="s">
        <v>138</v>
      </c>
      <c r="CW1319" s="1" t="s">
        <v>2878</v>
      </c>
      <c r="CX1319" s="1">
        <v>16702353637</v>
      </c>
      <c r="CY1319" s="1" t="s">
        <v>1484</v>
      </c>
      <c r="CZ1319" s="1" t="s">
        <v>380</v>
      </c>
      <c r="DA1319" s="1" t="s">
        <v>111</v>
      </c>
      <c r="DB1319" s="1" t="s">
        <v>112</v>
      </c>
    </row>
    <row r="1320" spans="1:111" ht="15.6" customHeight="1" x14ac:dyDescent="0.25">
      <c r="A1320" s="1" t="s">
        <v>14488</v>
      </c>
      <c r="B1320" s="1" t="s">
        <v>238</v>
      </c>
      <c r="C1320" s="2">
        <v>44327.898940740743</v>
      </c>
      <c r="D1320" s="2">
        <v>44358</v>
      </c>
      <c r="E1320" s="1" t="s">
        <v>110</v>
      </c>
      <c r="F1320" s="2">
        <v>44469.833333333336</v>
      </c>
      <c r="G1320" s="1" t="s">
        <v>112</v>
      </c>
      <c r="H1320" s="1" t="s">
        <v>112</v>
      </c>
      <c r="I1320" s="1" t="s">
        <v>112</v>
      </c>
      <c r="J1320" s="1" t="s">
        <v>13147</v>
      </c>
      <c r="L1320" s="1" t="s">
        <v>13148</v>
      </c>
      <c r="N1320" s="1" t="s">
        <v>116</v>
      </c>
      <c r="O1320" s="1" t="s">
        <v>117</v>
      </c>
      <c r="P1320" s="9">
        <v>96950</v>
      </c>
      <c r="Q1320" s="1" t="s">
        <v>118</v>
      </c>
      <c r="S1320" s="1">
        <v>16702878107</v>
      </c>
      <c r="U1320" s="1">
        <v>562991</v>
      </c>
      <c r="V1320" s="1" t="s">
        <v>119</v>
      </c>
      <c r="X1320" s="1" t="s">
        <v>13149</v>
      </c>
      <c r="Y1320" s="1" t="s">
        <v>13150</v>
      </c>
      <c r="Z1320" s="1" t="s">
        <v>13151</v>
      </c>
      <c r="AA1320" s="1" t="s">
        <v>387</v>
      </c>
      <c r="AB1320" s="1" t="s">
        <v>13148</v>
      </c>
      <c r="AD1320" s="1" t="s">
        <v>116</v>
      </c>
      <c r="AE1320" s="1" t="s">
        <v>117</v>
      </c>
      <c r="AF1320" s="9">
        <v>96950</v>
      </c>
      <c r="AG1320" s="1" t="s">
        <v>118</v>
      </c>
      <c r="AI1320" s="1">
        <v>16702878107</v>
      </c>
      <c r="AK1320" s="1" t="s">
        <v>620</v>
      </c>
      <c r="BC1320" s="1" t="str">
        <f>"53-3032.00"</f>
        <v>53-3032.00</v>
      </c>
      <c r="BD1320" s="1" t="s">
        <v>991</v>
      </c>
      <c r="BE1320" s="1" t="s">
        <v>14489</v>
      </c>
      <c r="BF1320" s="1" t="s">
        <v>14490</v>
      </c>
      <c r="BG1320" s="1">
        <v>2</v>
      </c>
      <c r="BH1320" s="1">
        <v>2</v>
      </c>
      <c r="BI1320" s="2">
        <v>44471</v>
      </c>
      <c r="BJ1320" s="2">
        <v>44835</v>
      </c>
      <c r="BK1320" s="2">
        <v>44471</v>
      </c>
      <c r="BL1320" s="2">
        <v>44835</v>
      </c>
      <c r="BM1320" s="1">
        <v>35</v>
      </c>
      <c r="BN1320" s="1">
        <v>0</v>
      </c>
      <c r="BO1320" s="1">
        <v>7</v>
      </c>
      <c r="BP1320" s="1">
        <v>7</v>
      </c>
      <c r="BQ1320" s="1">
        <v>7</v>
      </c>
      <c r="BR1320" s="1">
        <v>7</v>
      </c>
      <c r="BS1320" s="1">
        <v>7</v>
      </c>
      <c r="BT1320" s="1">
        <v>0</v>
      </c>
      <c r="BU1320" s="1" t="str">
        <f>"9:00 AM"</f>
        <v>9:00 AM</v>
      </c>
      <c r="BV1320" s="1" t="str">
        <f>"5:00 PM"</f>
        <v>5:00 PM</v>
      </c>
      <c r="BW1320" s="1" t="s">
        <v>135</v>
      </c>
      <c r="BX1320" s="1">
        <v>0</v>
      </c>
      <c r="BY1320" s="1">
        <v>12</v>
      </c>
      <c r="BZ1320" s="1" t="s">
        <v>112</v>
      </c>
      <c r="CB1320" s="1" t="s">
        <v>14491</v>
      </c>
      <c r="CC1320" s="1" t="s">
        <v>624</v>
      </c>
      <c r="CD1320" s="1" t="s">
        <v>13148</v>
      </c>
      <c r="CE1320" s="1" t="s">
        <v>116</v>
      </c>
      <c r="CF1320" s="1" t="s">
        <v>117</v>
      </c>
      <c r="CG1320" s="1">
        <v>96950</v>
      </c>
      <c r="CH1320" s="3">
        <v>9.1999999999999993</v>
      </c>
      <c r="CI1320" s="3">
        <v>9.1999999999999993</v>
      </c>
      <c r="CJ1320" s="3">
        <v>13.8</v>
      </c>
      <c r="CK1320" s="3">
        <v>13.8</v>
      </c>
      <c r="CL1320" s="1" t="s">
        <v>137</v>
      </c>
      <c r="CN1320" s="1" t="s">
        <v>139</v>
      </c>
      <c r="CP1320" s="1" t="s">
        <v>112</v>
      </c>
      <c r="CQ1320" s="1" t="s">
        <v>111</v>
      </c>
      <c r="CR1320" s="1" t="s">
        <v>112</v>
      </c>
      <c r="CS1320" s="1" t="s">
        <v>111</v>
      </c>
      <c r="CT1320" s="1" t="s">
        <v>138</v>
      </c>
      <c r="CU1320" s="1" t="s">
        <v>111</v>
      </c>
      <c r="CV1320" s="1" t="s">
        <v>138</v>
      </c>
      <c r="CW1320" s="1" t="s">
        <v>631</v>
      </c>
      <c r="CX1320" s="1">
        <v>16702878107</v>
      </c>
      <c r="CY1320" s="1" t="s">
        <v>620</v>
      </c>
      <c r="CZ1320" s="1" t="s">
        <v>138</v>
      </c>
      <c r="DA1320" s="1" t="s">
        <v>111</v>
      </c>
      <c r="DB1320" s="1" t="s">
        <v>112</v>
      </c>
    </row>
    <row r="1321" spans="1:111" ht="15.6" customHeight="1" x14ac:dyDescent="0.25">
      <c r="A1321" s="1" t="s">
        <v>14493</v>
      </c>
      <c r="B1321" s="1" t="s">
        <v>238</v>
      </c>
      <c r="C1321" s="2">
        <v>44315.211891550927</v>
      </c>
      <c r="D1321" s="2">
        <v>44351</v>
      </c>
      <c r="E1321" s="1" t="s">
        <v>110</v>
      </c>
      <c r="F1321" s="2">
        <v>44468.833333333336</v>
      </c>
      <c r="G1321" s="1" t="s">
        <v>111</v>
      </c>
      <c r="H1321" s="1" t="s">
        <v>112</v>
      </c>
      <c r="I1321" s="1" t="s">
        <v>112</v>
      </c>
      <c r="J1321" s="1" t="s">
        <v>1477</v>
      </c>
      <c r="L1321" s="1" t="s">
        <v>1478</v>
      </c>
      <c r="N1321" s="1" t="s">
        <v>167</v>
      </c>
      <c r="O1321" s="1" t="s">
        <v>117</v>
      </c>
      <c r="P1321" s="9">
        <v>96950</v>
      </c>
      <c r="Q1321" s="1" t="s">
        <v>118</v>
      </c>
      <c r="S1321" s="1">
        <v>16702353637</v>
      </c>
      <c r="U1321" s="1">
        <v>236220</v>
      </c>
      <c r="V1321" s="1" t="s">
        <v>119</v>
      </c>
      <c r="X1321" s="1" t="s">
        <v>1479</v>
      </c>
      <c r="Y1321" s="1" t="s">
        <v>1480</v>
      </c>
      <c r="Z1321" s="1" t="s">
        <v>1481</v>
      </c>
      <c r="AA1321" s="1" t="s">
        <v>1482</v>
      </c>
      <c r="AB1321" s="1" t="s">
        <v>1483</v>
      </c>
      <c r="AD1321" s="1" t="s">
        <v>167</v>
      </c>
      <c r="AE1321" s="1" t="s">
        <v>117</v>
      </c>
      <c r="AF1321" s="9">
        <v>96950</v>
      </c>
      <c r="AG1321" s="1" t="s">
        <v>118</v>
      </c>
      <c r="AI1321" s="1">
        <v>16702353637</v>
      </c>
      <c r="AK1321" s="1" t="s">
        <v>1484</v>
      </c>
      <c r="BC1321" s="1" t="str">
        <f>"49-9071.00"</f>
        <v>49-9071.00</v>
      </c>
      <c r="BD1321" s="1" t="s">
        <v>214</v>
      </c>
      <c r="BE1321" s="1" t="s">
        <v>1485</v>
      </c>
      <c r="BF1321" s="1" t="s">
        <v>1486</v>
      </c>
      <c r="BG1321" s="1">
        <v>6</v>
      </c>
      <c r="BH1321" s="1">
        <v>6</v>
      </c>
      <c r="BI1321" s="2">
        <v>44470</v>
      </c>
      <c r="BJ1321" s="2">
        <v>45565</v>
      </c>
      <c r="BK1321" s="2">
        <v>44470</v>
      </c>
      <c r="BL1321" s="2">
        <v>45565</v>
      </c>
      <c r="BM1321" s="1">
        <v>40</v>
      </c>
      <c r="BN1321" s="1">
        <v>0</v>
      </c>
      <c r="BO1321" s="1">
        <v>8</v>
      </c>
      <c r="BP1321" s="1">
        <v>8</v>
      </c>
      <c r="BQ1321" s="1">
        <v>8</v>
      </c>
      <c r="BR1321" s="1">
        <v>8</v>
      </c>
      <c r="BS1321" s="1">
        <v>8</v>
      </c>
      <c r="BT1321" s="1">
        <v>0</v>
      </c>
      <c r="BU1321" s="1" t="str">
        <f>"8:00 AM"</f>
        <v>8:00 AM</v>
      </c>
      <c r="BV1321" s="1" t="str">
        <f>"5:00 PM"</f>
        <v>5:00 PM</v>
      </c>
      <c r="BW1321" s="1" t="s">
        <v>230</v>
      </c>
      <c r="BX1321" s="1">
        <v>0</v>
      </c>
      <c r="BY1321" s="1">
        <v>12</v>
      </c>
      <c r="BZ1321" s="1" t="s">
        <v>112</v>
      </c>
      <c r="CA1321" s="1">
        <v>0</v>
      </c>
      <c r="CB1321" s="1" t="s">
        <v>1487</v>
      </c>
      <c r="CC1321" s="1" t="s">
        <v>4755</v>
      </c>
      <c r="CE1321" s="1" t="s">
        <v>167</v>
      </c>
      <c r="CF1321" s="1" t="s">
        <v>117</v>
      </c>
      <c r="CG1321" s="1">
        <v>96950</v>
      </c>
      <c r="CH1321" s="3">
        <v>8.7100000000000009</v>
      </c>
      <c r="CI1321" s="3">
        <v>8.7100000000000009</v>
      </c>
      <c r="CJ1321" s="3">
        <v>13.06</v>
      </c>
      <c r="CK1321" s="3">
        <v>13.06</v>
      </c>
      <c r="CL1321" s="1" t="s">
        <v>137</v>
      </c>
      <c r="CN1321" s="1" t="s">
        <v>139</v>
      </c>
      <c r="CP1321" s="1" t="s">
        <v>111</v>
      </c>
      <c r="CQ1321" s="1" t="s">
        <v>111</v>
      </c>
      <c r="CR1321" s="1" t="s">
        <v>112</v>
      </c>
      <c r="CS1321" s="1" t="s">
        <v>111</v>
      </c>
      <c r="CT1321" s="1" t="s">
        <v>138</v>
      </c>
      <c r="CU1321" s="1" t="s">
        <v>111</v>
      </c>
      <c r="CV1321" s="1" t="s">
        <v>138</v>
      </c>
      <c r="CW1321" s="1" t="s">
        <v>1489</v>
      </c>
      <c r="CX1321" s="1">
        <v>16702353637</v>
      </c>
      <c r="CY1321" s="1" t="s">
        <v>1484</v>
      </c>
      <c r="CZ1321" s="1" t="s">
        <v>380</v>
      </c>
      <c r="DA1321" s="1" t="s">
        <v>111</v>
      </c>
      <c r="DB1321" s="1" t="s">
        <v>112</v>
      </c>
    </row>
    <row r="1322" spans="1:111" ht="15.6" customHeight="1" x14ac:dyDescent="0.25">
      <c r="A1322" s="1" t="s">
        <v>14494</v>
      </c>
      <c r="B1322" s="1" t="s">
        <v>238</v>
      </c>
      <c r="C1322" s="2">
        <v>44331.071260300923</v>
      </c>
      <c r="D1322" s="2">
        <v>44369</v>
      </c>
      <c r="E1322" s="1" t="s">
        <v>110</v>
      </c>
      <c r="F1322" s="2">
        <v>44461.833333333336</v>
      </c>
      <c r="G1322" s="1" t="s">
        <v>112</v>
      </c>
      <c r="H1322" s="1" t="s">
        <v>112</v>
      </c>
      <c r="I1322" s="1" t="s">
        <v>112</v>
      </c>
      <c r="J1322" s="1" t="s">
        <v>3340</v>
      </c>
      <c r="K1322" s="1" t="s">
        <v>5771</v>
      </c>
      <c r="L1322" s="1" t="s">
        <v>3342</v>
      </c>
      <c r="N1322" s="1" t="s">
        <v>116</v>
      </c>
      <c r="O1322" s="1" t="s">
        <v>117</v>
      </c>
      <c r="P1322" s="9">
        <v>96950</v>
      </c>
      <c r="Q1322" s="1" t="s">
        <v>118</v>
      </c>
      <c r="R1322" s="1" t="s">
        <v>116</v>
      </c>
      <c r="S1322" s="1">
        <v>16702353481</v>
      </c>
      <c r="U1322" s="1">
        <v>811111</v>
      </c>
      <c r="V1322" s="1" t="s">
        <v>119</v>
      </c>
      <c r="X1322" s="1" t="s">
        <v>3344</v>
      </c>
      <c r="Y1322" s="1" t="s">
        <v>3171</v>
      </c>
      <c r="Z1322" s="1" t="s">
        <v>3345</v>
      </c>
      <c r="AA1322" s="1" t="s">
        <v>1222</v>
      </c>
      <c r="AB1322" s="1" t="s">
        <v>3342</v>
      </c>
      <c r="AD1322" s="1" t="s">
        <v>116</v>
      </c>
      <c r="AE1322" s="1" t="s">
        <v>117</v>
      </c>
      <c r="AF1322" s="9">
        <v>96950</v>
      </c>
      <c r="AG1322" s="1" t="s">
        <v>118</v>
      </c>
      <c r="AH1322" s="1" t="s">
        <v>116</v>
      </c>
      <c r="AI1322" s="1">
        <v>16702353481</v>
      </c>
      <c r="AK1322" s="1" t="s">
        <v>3346</v>
      </c>
      <c r="BC1322" s="1" t="str">
        <f>"49-3021.00"</f>
        <v>49-3021.00</v>
      </c>
      <c r="BD1322" s="1" t="s">
        <v>280</v>
      </c>
      <c r="BE1322" s="1" t="s">
        <v>14495</v>
      </c>
      <c r="BF1322" s="1" t="s">
        <v>11053</v>
      </c>
      <c r="BG1322" s="1">
        <v>2</v>
      </c>
      <c r="BH1322" s="1">
        <v>2</v>
      </c>
      <c r="BI1322" s="2">
        <v>44463</v>
      </c>
      <c r="BJ1322" s="2">
        <v>44827</v>
      </c>
      <c r="BK1322" s="2">
        <v>44463</v>
      </c>
      <c r="BL1322" s="2">
        <v>44827</v>
      </c>
      <c r="BM1322" s="1">
        <v>35</v>
      </c>
      <c r="BN1322" s="1">
        <v>0</v>
      </c>
      <c r="BO1322" s="1">
        <v>7</v>
      </c>
      <c r="BP1322" s="1">
        <v>7</v>
      </c>
      <c r="BQ1322" s="1">
        <v>7</v>
      </c>
      <c r="BR1322" s="1">
        <v>7</v>
      </c>
      <c r="BS1322" s="1">
        <v>7</v>
      </c>
      <c r="BT1322" s="1">
        <v>0</v>
      </c>
      <c r="BU1322" s="1" t="str">
        <f>"8:00 AM"</f>
        <v>8:00 AM</v>
      </c>
      <c r="BV1322" s="1" t="str">
        <f>"4:00 PM"</f>
        <v>4:00 PM</v>
      </c>
      <c r="BW1322" s="1" t="s">
        <v>230</v>
      </c>
      <c r="BX1322" s="1">
        <v>0</v>
      </c>
      <c r="BY1322" s="1">
        <v>12</v>
      </c>
      <c r="BZ1322" s="1" t="s">
        <v>112</v>
      </c>
      <c r="CB1322" s="1" t="s">
        <v>14496</v>
      </c>
      <c r="CC1322" s="1" t="s">
        <v>3342</v>
      </c>
      <c r="CE1322" s="1" t="s">
        <v>116</v>
      </c>
      <c r="CF1322" s="1" t="s">
        <v>117</v>
      </c>
      <c r="CG1322" s="1">
        <v>96950</v>
      </c>
      <c r="CH1322" s="3">
        <v>9.6999999999999993</v>
      </c>
      <c r="CI1322" s="3">
        <v>9.6999999999999993</v>
      </c>
      <c r="CJ1322" s="3">
        <v>14.55</v>
      </c>
      <c r="CK1322" s="3">
        <v>14.55</v>
      </c>
      <c r="CL1322" s="1" t="s">
        <v>137</v>
      </c>
      <c r="CM1322" s="1" t="s">
        <v>138</v>
      </c>
      <c r="CN1322" s="1" t="s">
        <v>139</v>
      </c>
      <c r="CP1322" s="1" t="s">
        <v>112</v>
      </c>
      <c r="CQ1322" s="1" t="s">
        <v>111</v>
      </c>
      <c r="CR1322" s="1" t="s">
        <v>112</v>
      </c>
      <c r="CS1322" s="1" t="s">
        <v>111</v>
      </c>
      <c r="CT1322" s="1" t="s">
        <v>138</v>
      </c>
      <c r="CU1322" s="1" t="s">
        <v>111</v>
      </c>
      <c r="CV1322" s="1" t="s">
        <v>111</v>
      </c>
      <c r="CW1322" s="1" t="s">
        <v>3349</v>
      </c>
      <c r="CX1322" s="1">
        <v>16702353481</v>
      </c>
      <c r="CY1322" s="1" t="s">
        <v>3346</v>
      </c>
      <c r="CZ1322" s="1" t="s">
        <v>138</v>
      </c>
      <c r="DA1322" s="1" t="s">
        <v>111</v>
      </c>
      <c r="DB1322" s="1" t="s">
        <v>112</v>
      </c>
      <c r="DC1322" s="1" t="s">
        <v>3350</v>
      </c>
      <c r="DD1322" s="1" t="s">
        <v>3351</v>
      </c>
      <c r="DE1322" s="1" t="s">
        <v>3352</v>
      </c>
      <c r="DF1322" s="1" t="s">
        <v>3340</v>
      </c>
      <c r="DG1322" s="1" t="s">
        <v>3346</v>
      </c>
    </row>
    <row r="1323" spans="1:111" ht="15.6" customHeight="1" x14ac:dyDescent="0.25">
      <c r="A1323" s="1" t="s">
        <v>14497</v>
      </c>
      <c r="B1323" s="1" t="s">
        <v>238</v>
      </c>
      <c r="C1323" s="2">
        <v>44326.844038425923</v>
      </c>
      <c r="D1323" s="2">
        <v>44361</v>
      </c>
      <c r="E1323" s="1" t="s">
        <v>110</v>
      </c>
      <c r="F1323" s="2">
        <v>44468.833333333336</v>
      </c>
      <c r="G1323" s="1" t="s">
        <v>111</v>
      </c>
      <c r="H1323" s="1" t="s">
        <v>112</v>
      </c>
      <c r="I1323" s="1" t="s">
        <v>112</v>
      </c>
      <c r="J1323" s="1" t="s">
        <v>4096</v>
      </c>
      <c r="L1323" s="1" t="s">
        <v>7185</v>
      </c>
      <c r="M1323" s="1" t="s">
        <v>7185</v>
      </c>
      <c r="N1323" s="1" t="s">
        <v>167</v>
      </c>
      <c r="O1323" s="1" t="s">
        <v>117</v>
      </c>
      <c r="P1323" s="9">
        <v>96950</v>
      </c>
      <c r="Q1323" s="1" t="s">
        <v>118</v>
      </c>
      <c r="S1323" s="1">
        <v>16702346445</v>
      </c>
      <c r="T1323" s="1">
        <v>2263</v>
      </c>
      <c r="U1323" s="1">
        <v>72251</v>
      </c>
      <c r="V1323" s="1" t="s">
        <v>119</v>
      </c>
      <c r="X1323" s="1" t="s">
        <v>953</v>
      </c>
      <c r="Y1323" s="1" t="s">
        <v>954</v>
      </c>
      <c r="AA1323" s="1" t="s">
        <v>955</v>
      </c>
      <c r="AB1323" s="1" t="s">
        <v>1088</v>
      </c>
      <c r="AC1323" s="1" t="s">
        <v>1088</v>
      </c>
      <c r="AD1323" s="1" t="s">
        <v>167</v>
      </c>
      <c r="AE1323" s="1" t="s">
        <v>117</v>
      </c>
      <c r="AF1323" s="9">
        <v>96950</v>
      </c>
      <c r="AG1323" s="1" t="s">
        <v>118</v>
      </c>
      <c r="AI1323" s="1">
        <v>16702346445</v>
      </c>
      <c r="AJ1323" s="1">
        <v>2263</v>
      </c>
      <c r="AK1323" s="1" t="s">
        <v>956</v>
      </c>
      <c r="BC1323" s="1" t="str">
        <f>"35-1012.00"</f>
        <v>35-1012.00</v>
      </c>
      <c r="BD1323" s="1" t="s">
        <v>1372</v>
      </c>
      <c r="BE1323" s="1" t="s">
        <v>7186</v>
      </c>
      <c r="BF1323" s="1" t="s">
        <v>7187</v>
      </c>
      <c r="BG1323" s="1">
        <v>1</v>
      </c>
      <c r="BH1323" s="1">
        <v>1</v>
      </c>
      <c r="BI1323" s="2">
        <v>44470</v>
      </c>
      <c r="BJ1323" s="2">
        <v>45199</v>
      </c>
      <c r="BK1323" s="2">
        <v>44470</v>
      </c>
      <c r="BL1323" s="2">
        <v>45199</v>
      </c>
      <c r="BM1323" s="1">
        <v>35</v>
      </c>
      <c r="BN1323" s="1">
        <v>0</v>
      </c>
      <c r="BO1323" s="1">
        <v>7</v>
      </c>
      <c r="BP1323" s="1">
        <v>7</v>
      </c>
      <c r="BQ1323" s="1">
        <v>7</v>
      </c>
      <c r="BR1323" s="1">
        <v>7</v>
      </c>
      <c r="BS1323" s="1">
        <v>7</v>
      </c>
      <c r="BT1323" s="1">
        <v>0</v>
      </c>
      <c r="BU1323" s="1" t="str">
        <f>"7:00 AM"</f>
        <v>7:00 AM</v>
      </c>
      <c r="BV1323" s="1" t="str">
        <f>"3:00 PM"</f>
        <v>3:00 PM</v>
      </c>
      <c r="BW1323" s="1" t="s">
        <v>135</v>
      </c>
      <c r="BX1323" s="1">
        <v>0</v>
      </c>
      <c r="BY1323" s="1">
        <v>6</v>
      </c>
      <c r="BZ1323" s="1" t="s">
        <v>111</v>
      </c>
      <c r="CA1323" s="1">
        <v>12</v>
      </c>
      <c r="CB1323" s="4" t="s">
        <v>14498</v>
      </c>
      <c r="CC1323" s="1" t="s">
        <v>4097</v>
      </c>
      <c r="CD1323" s="1" t="s">
        <v>4097</v>
      </c>
      <c r="CE1323" s="1" t="s">
        <v>167</v>
      </c>
      <c r="CF1323" s="1" t="s">
        <v>117</v>
      </c>
      <c r="CG1323" s="1">
        <v>96950</v>
      </c>
      <c r="CH1323" s="3">
        <v>10.039999999999999</v>
      </c>
      <c r="CI1323" s="3">
        <v>10.039999999999999</v>
      </c>
      <c r="CJ1323" s="3">
        <v>15.06</v>
      </c>
      <c r="CK1323" s="3">
        <v>15.06</v>
      </c>
      <c r="CL1323" s="1" t="s">
        <v>137</v>
      </c>
      <c r="CM1323" s="1" t="s">
        <v>960</v>
      </c>
      <c r="CN1323" s="1" t="s">
        <v>139</v>
      </c>
      <c r="CP1323" s="1" t="s">
        <v>112</v>
      </c>
      <c r="CQ1323" s="1" t="s">
        <v>111</v>
      </c>
      <c r="CR1323" s="1" t="s">
        <v>112</v>
      </c>
      <c r="CS1323" s="1" t="s">
        <v>111</v>
      </c>
      <c r="CT1323" s="1" t="s">
        <v>138</v>
      </c>
      <c r="CU1323" s="1" t="s">
        <v>111</v>
      </c>
      <c r="CV1323" s="1" t="s">
        <v>138</v>
      </c>
      <c r="CW1323" s="1" t="s">
        <v>138</v>
      </c>
      <c r="CX1323" s="1">
        <v>16702346445</v>
      </c>
      <c r="CY1323" s="1" t="s">
        <v>956</v>
      </c>
      <c r="CZ1323" s="1" t="s">
        <v>138</v>
      </c>
      <c r="DA1323" s="1" t="s">
        <v>111</v>
      </c>
      <c r="DB1323" s="1" t="s">
        <v>112</v>
      </c>
      <c r="DC1323" s="1" t="s">
        <v>953</v>
      </c>
      <c r="DD1323" s="1" t="s">
        <v>954</v>
      </c>
      <c r="DF1323" s="1" t="s">
        <v>4096</v>
      </c>
      <c r="DG1323" s="1" t="s">
        <v>956</v>
      </c>
    </row>
    <row r="1324" spans="1:111" ht="15.6" customHeight="1" x14ac:dyDescent="0.25">
      <c r="A1324" s="1" t="s">
        <v>14499</v>
      </c>
      <c r="B1324" s="1" t="s">
        <v>238</v>
      </c>
      <c r="C1324" s="2">
        <v>44336.28400590278</v>
      </c>
      <c r="D1324" s="2">
        <v>44369</v>
      </c>
      <c r="E1324" s="1" t="s">
        <v>110</v>
      </c>
      <c r="F1324" s="2">
        <v>44462.833333333336</v>
      </c>
      <c r="G1324" s="1" t="s">
        <v>112</v>
      </c>
      <c r="H1324" s="1" t="s">
        <v>112</v>
      </c>
      <c r="I1324" s="1" t="s">
        <v>112</v>
      </c>
      <c r="J1324" s="1" t="s">
        <v>2477</v>
      </c>
      <c r="L1324" s="1" t="s">
        <v>2070</v>
      </c>
      <c r="M1324" s="1" t="s">
        <v>2478</v>
      </c>
      <c r="N1324" s="1" t="s">
        <v>116</v>
      </c>
      <c r="O1324" s="1" t="s">
        <v>117</v>
      </c>
      <c r="P1324" s="9">
        <v>96950</v>
      </c>
      <c r="Q1324" s="1" t="s">
        <v>118</v>
      </c>
      <c r="R1324" s="1" t="s">
        <v>138</v>
      </c>
      <c r="S1324" s="1">
        <v>16702330349</v>
      </c>
      <c r="U1324" s="1">
        <v>56132</v>
      </c>
      <c r="V1324" s="1" t="s">
        <v>2479</v>
      </c>
      <c r="W1324" s="1" t="s">
        <v>111</v>
      </c>
      <c r="X1324" s="1" t="s">
        <v>2480</v>
      </c>
      <c r="Y1324" s="1" t="s">
        <v>2481</v>
      </c>
      <c r="Z1324" s="1" t="s">
        <v>2482</v>
      </c>
      <c r="AA1324" s="1" t="s">
        <v>2483</v>
      </c>
      <c r="AB1324" s="1" t="s">
        <v>2070</v>
      </c>
      <c r="AC1324" s="1" t="s">
        <v>2478</v>
      </c>
      <c r="AD1324" s="1" t="s">
        <v>116</v>
      </c>
      <c r="AE1324" s="1" t="s">
        <v>117</v>
      </c>
      <c r="AF1324" s="9">
        <v>96950</v>
      </c>
      <c r="AG1324" s="1" t="s">
        <v>118</v>
      </c>
      <c r="AH1324" s="1" t="s">
        <v>138</v>
      </c>
      <c r="AI1324" s="1">
        <v>16702330349</v>
      </c>
      <c r="AK1324" s="1" t="s">
        <v>2484</v>
      </c>
      <c r="BC1324" s="1" t="str">
        <f>"35-3031.00"</f>
        <v>35-3031.00</v>
      </c>
      <c r="BD1324" s="1" t="s">
        <v>174</v>
      </c>
      <c r="BE1324" s="1" t="s">
        <v>11106</v>
      </c>
      <c r="BF1324" s="1" t="s">
        <v>4736</v>
      </c>
      <c r="BG1324" s="1">
        <v>1</v>
      </c>
      <c r="BH1324" s="1">
        <v>1</v>
      </c>
      <c r="BI1324" s="2">
        <v>44464</v>
      </c>
      <c r="BJ1324" s="2">
        <v>44828</v>
      </c>
      <c r="BK1324" s="2">
        <v>44464</v>
      </c>
      <c r="BL1324" s="2">
        <v>44828</v>
      </c>
      <c r="BM1324" s="1">
        <v>35</v>
      </c>
      <c r="BN1324" s="1">
        <v>0</v>
      </c>
      <c r="BO1324" s="1">
        <v>0</v>
      </c>
      <c r="BP1324" s="1">
        <v>7</v>
      </c>
      <c r="BQ1324" s="1">
        <v>7</v>
      </c>
      <c r="BR1324" s="1">
        <v>7</v>
      </c>
      <c r="BS1324" s="1">
        <v>7</v>
      </c>
      <c r="BT1324" s="1">
        <v>7</v>
      </c>
      <c r="BU1324" s="1" t="str">
        <f>"3:00 PM"</f>
        <v>3:00 PM</v>
      </c>
      <c r="BV1324" s="1" t="str">
        <f>"11:00 PM"</f>
        <v>11:00 PM</v>
      </c>
      <c r="BW1324" s="1" t="s">
        <v>135</v>
      </c>
      <c r="BX1324" s="1">
        <v>0</v>
      </c>
      <c r="BY1324" s="1">
        <v>12</v>
      </c>
      <c r="BZ1324" s="1" t="s">
        <v>112</v>
      </c>
      <c r="CB1324" s="1" t="s">
        <v>14500</v>
      </c>
      <c r="CC1324" s="1" t="s">
        <v>11108</v>
      </c>
      <c r="CE1324" s="1" t="s">
        <v>116</v>
      </c>
      <c r="CF1324" s="1" t="s">
        <v>117</v>
      </c>
      <c r="CG1324" s="1">
        <v>96950</v>
      </c>
      <c r="CH1324" s="3">
        <v>8.5</v>
      </c>
      <c r="CI1324" s="3">
        <v>8.5</v>
      </c>
      <c r="CJ1324" s="3">
        <v>0</v>
      </c>
      <c r="CK1324" s="3">
        <v>0</v>
      </c>
      <c r="CL1324" s="1" t="s">
        <v>137</v>
      </c>
      <c r="CM1324" s="1" t="s">
        <v>168</v>
      </c>
      <c r="CN1324" s="1" t="s">
        <v>139</v>
      </c>
      <c r="CP1324" s="1" t="s">
        <v>112</v>
      </c>
      <c r="CQ1324" s="1" t="s">
        <v>111</v>
      </c>
      <c r="CR1324" s="1" t="s">
        <v>112</v>
      </c>
      <c r="CS1324" s="1" t="s">
        <v>112</v>
      </c>
      <c r="CT1324" s="1" t="s">
        <v>138</v>
      </c>
      <c r="CU1324" s="1" t="s">
        <v>111</v>
      </c>
      <c r="CV1324" s="1" t="s">
        <v>138</v>
      </c>
      <c r="CW1324" s="1" t="s">
        <v>138</v>
      </c>
      <c r="CX1324" s="1">
        <v>16702330349</v>
      </c>
      <c r="CY1324" s="1" t="s">
        <v>2489</v>
      </c>
      <c r="CZ1324" s="1" t="s">
        <v>138</v>
      </c>
      <c r="DA1324" s="1" t="s">
        <v>111</v>
      </c>
      <c r="DB1324" s="1" t="s">
        <v>111</v>
      </c>
    </row>
    <row r="1325" spans="1:111" ht="15.6" customHeight="1" x14ac:dyDescent="0.25">
      <c r="A1325" s="1" t="s">
        <v>14506</v>
      </c>
      <c r="B1325" s="1" t="s">
        <v>238</v>
      </c>
      <c r="C1325" s="2">
        <v>44339.933860185185</v>
      </c>
      <c r="D1325" s="2">
        <v>44378</v>
      </c>
      <c r="E1325" s="1" t="s">
        <v>110</v>
      </c>
      <c r="F1325" s="2">
        <v>44468.833333333336</v>
      </c>
      <c r="G1325" s="1" t="s">
        <v>111</v>
      </c>
      <c r="H1325" s="1" t="s">
        <v>112</v>
      </c>
      <c r="I1325" s="1" t="s">
        <v>112</v>
      </c>
      <c r="J1325" s="1" t="s">
        <v>2316</v>
      </c>
      <c r="K1325" s="1" t="s">
        <v>2317</v>
      </c>
      <c r="L1325" s="1" t="s">
        <v>2318</v>
      </c>
      <c r="M1325" s="1" t="s">
        <v>2319</v>
      </c>
      <c r="N1325" s="1" t="s">
        <v>116</v>
      </c>
      <c r="O1325" s="1" t="s">
        <v>117</v>
      </c>
      <c r="P1325" s="9">
        <v>96950</v>
      </c>
      <c r="Q1325" s="1" t="s">
        <v>118</v>
      </c>
      <c r="R1325" s="1" t="s">
        <v>138</v>
      </c>
      <c r="S1325" s="1">
        <v>16702352020</v>
      </c>
      <c r="U1325" s="1">
        <v>312112</v>
      </c>
      <c r="V1325" s="1" t="s">
        <v>119</v>
      </c>
      <c r="X1325" s="1" t="s">
        <v>2320</v>
      </c>
      <c r="Y1325" s="1" t="s">
        <v>2321</v>
      </c>
      <c r="Z1325" s="1" t="s">
        <v>2322</v>
      </c>
      <c r="AA1325" s="1" t="s">
        <v>1766</v>
      </c>
      <c r="AB1325" s="1" t="s">
        <v>2318</v>
      </c>
      <c r="AC1325" s="1" t="s">
        <v>2319</v>
      </c>
      <c r="AD1325" s="1" t="s">
        <v>116</v>
      </c>
      <c r="AE1325" s="1" t="s">
        <v>117</v>
      </c>
      <c r="AF1325" s="9">
        <v>96950</v>
      </c>
      <c r="AG1325" s="1" t="s">
        <v>118</v>
      </c>
      <c r="AH1325" s="1" t="s">
        <v>138</v>
      </c>
      <c r="AI1325" s="1">
        <v>16702352020</v>
      </c>
      <c r="AK1325" s="1" t="s">
        <v>2323</v>
      </c>
      <c r="BC1325" s="1" t="str">
        <f>"51-9198.00"</f>
        <v>51-9198.00</v>
      </c>
      <c r="BD1325" s="1" t="s">
        <v>1924</v>
      </c>
      <c r="BE1325" s="1" t="s">
        <v>13768</v>
      </c>
      <c r="BF1325" s="1" t="s">
        <v>13769</v>
      </c>
      <c r="BG1325" s="1">
        <v>4</v>
      </c>
      <c r="BH1325" s="1">
        <v>4</v>
      </c>
      <c r="BI1325" s="2">
        <v>44470</v>
      </c>
      <c r="BJ1325" s="2">
        <v>44834</v>
      </c>
      <c r="BK1325" s="2">
        <v>44470</v>
      </c>
      <c r="BL1325" s="2">
        <v>44834</v>
      </c>
      <c r="BM1325" s="1">
        <v>36</v>
      </c>
      <c r="BN1325" s="1">
        <v>0</v>
      </c>
      <c r="BO1325" s="1">
        <v>6</v>
      </c>
      <c r="BP1325" s="1">
        <v>6</v>
      </c>
      <c r="BQ1325" s="1">
        <v>6</v>
      </c>
      <c r="BR1325" s="1">
        <v>6</v>
      </c>
      <c r="BS1325" s="1">
        <v>6</v>
      </c>
      <c r="BT1325" s="1">
        <v>6</v>
      </c>
      <c r="BU1325" s="1" t="str">
        <f>"8:00 AM"</f>
        <v>8:00 AM</v>
      </c>
      <c r="BV1325" s="1" t="str">
        <f>"5:00 PM"</f>
        <v>5:00 PM</v>
      </c>
      <c r="BW1325" s="1" t="s">
        <v>230</v>
      </c>
      <c r="BX1325" s="1">
        <v>0</v>
      </c>
      <c r="BY1325" s="1">
        <v>12</v>
      </c>
      <c r="BZ1325" s="1" t="s">
        <v>112</v>
      </c>
      <c r="CB1325" s="1" t="s">
        <v>14507</v>
      </c>
      <c r="CC1325" s="1" t="s">
        <v>2318</v>
      </c>
      <c r="CD1325" s="1" t="s">
        <v>2319</v>
      </c>
      <c r="CE1325" s="1" t="s">
        <v>116</v>
      </c>
      <c r="CF1325" s="1" t="s">
        <v>117</v>
      </c>
      <c r="CG1325" s="1">
        <v>96950</v>
      </c>
      <c r="CH1325" s="3">
        <v>7.54</v>
      </c>
      <c r="CI1325" s="3">
        <v>7.54</v>
      </c>
      <c r="CJ1325" s="3">
        <v>0</v>
      </c>
      <c r="CK1325" s="3">
        <v>0</v>
      </c>
      <c r="CL1325" s="1" t="s">
        <v>137</v>
      </c>
      <c r="CM1325" s="1" t="s">
        <v>138</v>
      </c>
      <c r="CN1325" s="1" t="s">
        <v>139</v>
      </c>
      <c r="CP1325" s="1" t="s">
        <v>112</v>
      </c>
      <c r="CQ1325" s="1" t="s">
        <v>111</v>
      </c>
      <c r="CR1325" s="1" t="s">
        <v>112</v>
      </c>
      <c r="CS1325" s="1" t="s">
        <v>112</v>
      </c>
      <c r="CT1325" s="1" t="s">
        <v>138</v>
      </c>
      <c r="CU1325" s="1" t="s">
        <v>111</v>
      </c>
      <c r="CV1325" s="1" t="s">
        <v>138</v>
      </c>
      <c r="CW1325" s="1" t="s">
        <v>14508</v>
      </c>
      <c r="CX1325" s="1">
        <v>16702352020</v>
      </c>
      <c r="CY1325" s="1" t="s">
        <v>2323</v>
      </c>
      <c r="CZ1325" s="1" t="s">
        <v>138</v>
      </c>
      <c r="DA1325" s="1" t="s">
        <v>111</v>
      </c>
      <c r="DB1325" s="1" t="s">
        <v>112</v>
      </c>
    </row>
    <row r="1326" spans="1:111" ht="15.6" customHeight="1" x14ac:dyDescent="0.25">
      <c r="A1326" s="1" t="s">
        <v>14509</v>
      </c>
      <c r="B1326" s="1" t="s">
        <v>238</v>
      </c>
      <c r="C1326" s="2">
        <v>44368.835894560187</v>
      </c>
      <c r="D1326" s="2">
        <v>44412</v>
      </c>
      <c r="E1326" s="1" t="s">
        <v>110</v>
      </c>
      <c r="F1326" s="2">
        <v>44469.833333333336</v>
      </c>
      <c r="G1326" s="1" t="s">
        <v>111</v>
      </c>
      <c r="H1326" s="1" t="s">
        <v>112</v>
      </c>
      <c r="I1326" s="1" t="s">
        <v>112</v>
      </c>
      <c r="J1326" s="1" t="s">
        <v>14510</v>
      </c>
      <c r="K1326" s="1" t="s">
        <v>14511</v>
      </c>
      <c r="L1326" s="1" t="s">
        <v>14512</v>
      </c>
      <c r="N1326" s="1" t="s">
        <v>116</v>
      </c>
      <c r="O1326" s="1" t="s">
        <v>117</v>
      </c>
      <c r="P1326" s="9">
        <v>96950</v>
      </c>
      <c r="Q1326" s="1" t="s">
        <v>118</v>
      </c>
      <c r="S1326" s="1">
        <v>16702351470</v>
      </c>
      <c r="U1326" s="1">
        <v>44229</v>
      </c>
      <c r="V1326" s="1" t="s">
        <v>119</v>
      </c>
      <c r="X1326" s="1" t="s">
        <v>1010</v>
      </c>
      <c r="Y1326" s="1" t="s">
        <v>9222</v>
      </c>
      <c r="AA1326" s="1" t="s">
        <v>245</v>
      </c>
      <c r="AB1326" s="1" t="s">
        <v>14512</v>
      </c>
      <c r="AD1326" s="1" t="s">
        <v>116</v>
      </c>
      <c r="AE1326" s="1" t="s">
        <v>117</v>
      </c>
      <c r="AF1326" s="9">
        <v>96950</v>
      </c>
      <c r="AG1326" s="1" t="s">
        <v>118</v>
      </c>
      <c r="AI1326" s="1">
        <v>16702351470</v>
      </c>
      <c r="AK1326" s="1" t="s">
        <v>620</v>
      </c>
      <c r="AL1326" s="1" t="s">
        <v>125</v>
      </c>
      <c r="AM1326" s="1" t="s">
        <v>621</v>
      </c>
      <c r="AN1326" s="1" t="s">
        <v>622</v>
      </c>
      <c r="AP1326" s="1" t="s">
        <v>1284</v>
      </c>
      <c r="AR1326" s="1" t="s">
        <v>116</v>
      </c>
      <c r="AS1326" s="1" t="s">
        <v>117</v>
      </c>
      <c r="AT1326" s="9">
        <v>96950</v>
      </c>
      <c r="AU1326" s="1" t="s">
        <v>118</v>
      </c>
      <c r="AW1326" s="1">
        <v>16702353403</v>
      </c>
      <c r="AY1326" s="1" t="s">
        <v>1871</v>
      </c>
      <c r="AZ1326" s="1" t="s">
        <v>626</v>
      </c>
      <c r="BC1326" s="1" t="str">
        <f>"49-2097.00"</f>
        <v>49-2097.00</v>
      </c>
      <c r="BD1326" s="1" t="s">
        <v>1904</v>
      </c>
      <c r="BE1326" s="1" t="s">
        <v>14513</v>
      </c>
      <c r="BF1326" s="1" t="s">
        <v>14514</v>
      </c>
      <c r="BG1326" s="1">
        <v>1</v>
      </c>
      <c r="BH1326" s="1">
        <v>1</v>
      </c>
      <c r="BI1326" s="2">
        <v>44471</v>
      </c>
      <c r="BJ1326" s="2">
        <v>45566</v>
      </c>
      <c r="BK1326" s="2">
        <v>44471</v>
      </c>
      <c r="BL1326" s="2">
        <v>45566</v>
      </c>
      <c r="BM1326" s="1">
        <v>35</v>
      </c>
      <c r="BN1326" s="1">
        <v>0</v>
      </c>
      <c r="BO1326" s="1">
        <v>7</v>
      </c>
      <c r="BP1326" s="1">
        <v>7</v>
      </c>
      <c r="BQ1326" s="1">
        <v>7</v>
      </c>
      <c r="BR1326" s="1">
        <v>7</v>
      </c>
      <c r="BS1326" s="1">
        <v>7</v>
      </c>
      <c r="BT1326" s="1">
        <v>0</v>
      </c>
      <c r="BU1326" s="1" t="str">
        <f>"9:00 AM"</f>
        <v>9:00 AM</v>
      </c>
      <c r="BV1326" s="1" t="str">
        <f>"5:00 PM"</f>
        <v>5:00 PM</v>
      </c>
      <c r="BW1326" s="1" t="s">
        <v>135</v>
      </c>
      <c r="BX1326" s="1">
        <v>0</v>
      </c>
      <c r="BY1326" s="1">
        <v>24</v>
      </c>
      <c r="BZ1326" s="1" t="s">
        <v>112</v>
      </c>
      <c r="CB1326" s="1" t="s">
        <v>14515</v>
      </c>
      <c r="CC1326" s="1" t="s">
        <v>394</v>
      </c>
      <c r="CE1326" s="1" t="s">
        <v>116</v>
      </c>
      <c r="CF1326" s="1" t="s">
        <v>117</v>
      </c>
      <c r="CG1326" s="1">
        <v>96950</v>
      </c>
      <c r="CH1326" s="3">
        <v>14.63</v>
      </c>
      <c r="CI1326" s="3">
        <v>14.63</v>
      </c>
      <c r="CJ1326" s="3">
        <v>21.95</v>
      </c>
      <c r="CK1326" s="3">
        <v>21.95</v>
      </c>
      <c r="CL1326" s="1" t="s">
        <v>137</v>
      </c>
      <c r="CN1326" s="1" t="s">
        <v>139</v>
      </c>
      <c r="CP1326" s="1" t="s">
        <v>112</v>
      </c>
      <c r="CQ1326" s="1" t="s">
        <v>111</v>
      </c>
      <c r="CR1326" s="1" t="s">
        <v>112</v>
      </c>
      <c r="CS1326" s="1" t="s">
        <v>111</v>
      </c>
      <c r="CT1326" s="1" t="s">
        <v>138</v>
      </c>
      <c r="CU1326" s="1" t="s">
        <v>111</v>
      </c>
      <c r="CV1326" s="1" t="s">
        <v>138</v>
      </c>
      <c r="CW1326" s="1" t="s">
        <v>631</v>
      </c>
      <c r="CX1326" s="1">
        <v>16702351470</v>
      </c>
      <c r="CY1326" s="1" t="s">
        <v>620</v>
      </c>
      <c r="CZ1326" s="1" t="s">
        <v>138</v>
      </c>
      <c r="DA1326" s="1" t="s">
        <v>111</v>
      </c>
      <c r="DB1326" s="1" t="s">
        <v>112</v>
      </c>
    </row>
    <row r="1327" spans="1:111" ht="15.6" customHeight="1" x14ac:dyDescent="0.25">
      <c r="A1327" s="1" t="s">
        <v>14517</v>
      </c>
      <c r="B1327" s="1" t="s">
        <v>238</v>
      </c>
      <c r="C1327" s="2">
        <v>44356.646227083336</v>
      </c>
      <c r="D1327" s="2">
        <v>44403</v>
      </c>
      <c r="E1327" s="1" t="s">
        <v>180</v>
      </c>
      <c r="G1327" s="1" t="s">
        <v>112</v>
      </c>
      <c r="H1327" s="1" t="s">
        <v>112</v>
      </c>
      <c r="I1327" s="1" t="s">
        <v>112</v>
      </c>
      <c r="J1327" s="1" t="s">
        <v>12630</v>
      </c>
      <c r="K1327" s="1" t="s">
        <v>3317</v>
      </c>
      <c r="L1327" s="1" t="s">
        <v>3318</v>
      </c>
      <c r="M1327" s="1" t="s">
        <v>3319</v>
      </c>
      <c r="N1327" s="1" t="s">
        <v>3320</v>
      </c>
      <c r="O1327" s="1" t="s">
        <v>117</v>
      </c>
      <c r="P1327" s="9">
        <v>96952</v>
      </c>
      <c r="Q1327" s="1" t="s">
        <v>118</v>
      </c>
      <c r="S1327" s="1">
        <v>16704330123</v>
      </c>
      <c r="U1327" s="1">
        <v>72251</v>
      </c>
      <c r="V1327" s="1" t="s">
        <v>119</v>
      </c>
      <c r="X1327" s="1" t="s">
        <v>3321</v>
      </c>
      <c r="Y1327" s="1" t="s">
        <v>3322</v>
      </c>
      <c r="Z1327" s="1" t="s">
        <v>3323</v>
      </c>
      <c r="AA1327" s="1" t="s">
        <v>245</v>
      </c>
      <c r="AB1327" s="1" t="s">
        <v>3318</v>
      </c>
      <c r="AC1327" s="1" t="s">
        <v>3319</v>
      </c>
      <c r="AD1327" s="1" t="s">
        <v>3320</v>
      </c>
      <c r="AE1327" s="1" t="s">
        <v>117</v>
      </c>
      <c r="AF1327" s="9">
        <v>96952</v>
      </c>
      <c r="AG1327" s="1" t="s">
        <v>118</v>
      </c>
      <c r="AI1327" s="1">
        <v>16704330123</v>
      </c>
      <c r="AK1327" s="1" t="s">
        <v>3324</v>
      </c>
      <c r="BC1327" s="1" t="str">
        <f>"35-2014.00"</f>
        <v>35-2014.00</v>
      </c>
      <c r="BD1327" s="1" t="s">
        <v>152</v>
      </c>
      <c r="BE1327" s="1" t="s">
        <v>12631</v>
      </c>
      <c r="BF1327" s="1" t="s">
        <v>154</v>
      </c>
      <c r="BG1327" s="1">
        <v>5</v>
      </c>
      <c r="BH1327" s="1">
        <v>5</v>
      </c>
      <c r="BI1327" s="2">
        <v>44470</v>
      </c>
      <c r="BJ1327" s="2">
        <v>44834</v>
      </c>
      <c r="BK1327" s="2">
        <v>44470</v>
      </c>
      <c r="BL1327" s="2">
        <v>44834</v>
      </c>
      <c r="BM1327" s="1">
        <v>40</v>
      </c>
      <c r="BN1327" s="1">
        <v>8</v>
      </c>
      <c r="BO1327" s="1">
        <v>0</v>
      </c>
      <c r="BP1327" s="1">
        <v>0</v>
      </c>
      <c r="BQ1327" s="1">
        <v>8</v>
      </c>
      <c r="BR1327" s="1">
        <v>8</v>
      </c>
      <c r="BS1327" s="1">
        <v>8</v>
      </c>
      <c r="BT1327" s="1">
        <v>8</v>
      </c>
      <c r="BU1327" s="1" t="str">
        <f>"6:00 AM"</f>
        <v>6:00 AM</v>
      </c>
      <c r="BV1327" s="1" t="str">
        <f>"2:00 PM"</f>
        <v>2:00 PM</v>
      </c>
      <c r="BW1327" s="1" t="s">
        <v>135</v>
      </c>
      <c r="BX1327" s="1">
        <v>0</v>
      </c>
      <c r="BY1327" s="1">
        <v>12</v>
      </c>
      <c r="BZ1327" s="1" t="s">
        <v>112</v>
      </c>
      <c r="CB1327" s="1" t="s">
        <v>362</v>
      </c>
      <c r="CC1327" s="1" t="s">
        <v>3318</v>
      </c>
      <c r="CD1327" s="1" t="s">
        <v>3319</v>
      </c>
      <c r="CE1327" s="1" t="s">
        <v>3320</v>
      </c>
      <c r="CF1327" s="1" t="s">
        <v>117</v>
      </c>
      <c r="CG1327" s="1">
        <v>96952</v>
      </c>
      <c r="CH1327" s="3">
        <v>8.68</v>
      </c>
      <c r="CI1327" s="3">
        <v>8.68</v>
      </c>
      <c r="CJ1327" s="3">
        <v>13.02</v>
      </c>
      <c r="CK1327" s="3">
        <v>13.02</v>
      </c>
      <c r="CL1327" s="1" t="s">
        <v>137</v>
      </c>
      <c r="CM1327" s="1" t="s">
        <v>362</v>
      </c>
      <c r="CN1327" s="1" t="s">
        <v>139</v>
      </c>
      <c r="CP1327" s="1" t="s">
        <v>112</v>
      </c>
      <c r="CQ1327" s="1" t="s">
        <v>111</v>
      </c>
      <c r="CR1327" s="1" t="s">
        <v>112</v>
      </c>
      <c r="CS1327" s="1" t="s">
        <v>111</v>
      </c>
      <c r="CT1327" s="1" t="s">
        <v>138</v>
      </c>
      <c r="CU1327" s="1" t="s">
        <v>111</v>
      </c>
      <c r="CV1327" s="1" t="s">
        <v>138</v>
      </c>
      <c r="CW1327" s="1" t="s">
        <v>1439</v>
      </c>
      <c r="CX1327" s="1">
        <v>16707832999</v>
      </c>
      <c r="CY1327" s="1" t="s">
        <v>3324</v>
      </c>
      <c r="CZ1327" s="1" t="s">
        <v>331</v>
      </c>
      <c r="DA1327" s="1" t="s">
        <v>111</v>
      </c>
      <c r="DB1327" s="1" t="s">
        <v>112</v>
      </c>
    </row>
    <row r="1328" spans="1:111" ht="15.6" customHeight="1" x14ac:dyDescent="0.25">
      <c r="A1328" s="1" t="s">
        <v>14521</v>
      </c>
      <c r="B1328" s="1" t="s">
        <v>238</v>
      </c>
      <c r="C1328" s="2">
        <v>44374.985259027781</v>
      </c>
      <c r="D1328" s="2">
        <v>44413</v>
      </c>
      <c r="E1328" s="1" t="s">
        <v>180</v>
      </c>
      <c r="G1328" s="1" t="s">
        <v>112</v>
      </c>
      <c r="H1328" s="1" t="s">
        <v>112</v>
      </c>
      <c r="I1328" s="1" t="s">
        <v>112</v>
      </c>
      <c r="J1328" s="1" t="s">
        <v>1107</v>
      </c>
      <c r="L1328" s="1" t="s">
        <v>1120</v>
      </c>
      <c r="M1328" s="1" t="s">
        <v>1009</v>
      </c>
      <c r="N1328" s="1" t="s">
        <v>116</v>
      </c>
      <c r="O1328" s="1" t="s">
        <v>117</v>
      </c>
      <c r="P1328" s="9">
        <v>96950</v>
      </c>
      <c r="Q1328" s="1" t="s">
        <v>118</v>
      </c>
      <c r="S1328" s="1">
        <v>16702358748</v>
      </c>
      <c r="U1328" s="1">
        <v>2362</v>
      </c>
      <c r="V1328" s="1" t="s">
        <v>119</v>
      </c>
      <c r="X1328" s="1" t="s">
        <v>1110</v>
      </c>
      <c r="Y1328" s="1" t="s">
        <v>1111</v>
      </c>
      <c r="Z1328" s="1" t="s">
        <v>1112</v>
      </c>
      <c r="AA1328" s="1" t="s">
        <v>245</v>
      </c>
      <c r="AB1328" s="1" t="s">
        <v>1120</v>
      </c>
      <c r="AC1328" s="1" t="s">
        <v>1009</v>
      </c>
      <c r="AD1328" s="1" t="s">
        <v>116</v>
      </c>
      <c r="AE1328" s="1" t="s">
        <v>117</v>
      </c>
      <c r="AF1328" s="9">
        <v>96950</v>
      </c>
      <c r="AG1328" s="1" t="s">
        <v>118</v>
      </c>
      <c r="AI1328" s="1">
        <v>16702358748</v>
      </c>
      <c r="AK1328" s="1" t="s">
        <v>1115</v>
      </c>
      <c r="BC1328" s="1" t="str">
        <f>"49-3023.01"</f>
        <v>49-3023.01</v>
      </c>
      <c r="BD1328" s="1" t="s">
        <v>608</v>
      </c>
      <c r="BE1328" s="1" t="s">
        <v>14522</v>
      </c>
      <c r="BF1328" s="1" t="s">
        <v>2342</v>
      </c>
      <c r="BG1328" s="1">
        <v>6</v>
      </c>
      <c r="BH1328" s="1">
        <v>6</v>
      </c>
      <c r="BI1328" s="2">
        <v>44470</v>
      </c>
      <c r="BJ1328" s="2">
        <v>44834</v>
      </c>
      <c r="BK1328" s="2">
        <v>44470</v>
      </c>
      <c r="BL1328" s="2">
        <v>44834</v>
      </c>
      <c r="BM1328" s="1">
        <v>35</v>
      </c>
      <c r="BN1328" s="1">
        <v>0</v>
      </c>
      <c r="BO1328" s="1">
        <v>7</v>
      </c>
      <c r="BP1328" s="1">
        <v>7</v>
      </c>
      <c r="BQ1328" s="1">
        <v>7</v>
      </c>
      <c r="BR1328" s="1">
        <v>7</v>
      </c>
      <c r="BS1328" s="1">
        <v>7</v>
      </c>
      <c r="BT1328" s="1">
        <v>0</v>
      </c>
      <c r="BU1328" s="1" t="str">
        <f>"9:00 AM"</f>
        <v>9:00 AM</v>
      </c>
      <c r="BV1328" s="1" t="str">
        <f>"5:00 PM"</f>
        <v>5:00 PM</v>
      </c>
      <c r="BW1328" s="1" t="s">
        <v>135</v>
      </c>
      <c r="BX1328" s="1">
        <v>0</v>
      </c>
      <c r="BY1328" s="1">
        <v>12</v>
      </c>
      <c r="BZ1328" s="1" t="s">
        <v>112</v>
      </c>
      <c r="CB1328" s="1" t="s">
        <v>168</v>
      </c>
      <c r="CC1328" s="1" t="s">
        <v>1120</v>
      </c>
      <c r="CD1328" s="1" t="s">
        <v>1009</v>
      </c>
      <c r="CE1328" s="1" t="s">
        <v>116</v>
      </c>
      <c r="CF1328" s="1" t="s">
        <v>117</v>
      </c>
      <c r="CG1328" s="1">
        <v>96950</v>
      </c>
      <c r="CH1328" s="3">
        <v>8.75</v>
      </c>
      <c r="CI1328" s="3">
        <v>8.75</v>
      </c>
      <c r="CJ1328" s="3">
        <v>13.12</v>
      </c>
      <c r="CK1328" s="3">
        <v>13.12</v>
      </c>
      <c r="CL1328" s="1" t="s">
        <v>137</v>
      </c>
      <c r="CN1328" s="1" t="s">
        <v>139</v>
      </c>
      <c r="CP1328" s="1" t="s">
        <v>112</v>
      </c>
      <c r="CQ1328" s="1" t="s">
        <v>111</v>
      </c>
      <c r="CR1328" s="1" t="s">
        <v>112</v>
      </c>
      <c r="CS1328" s="1" t="s">
        <v>111</v>
      </c>
      <c r="CT1328" s="1" t="s">
        <v>138</v>
      </c>
      <c r="CU1328" s="1" t="s">
        <v>111</v>
      </c>
      <c r="CV1328" s="1" t="s">
        <v>138</v>
      </c>
      <c r="CW1328" s="1" t="s">
        <v>1121</v>
      </c>
      <c r="CX1328" s="1">
        <v>16702358748</v>
      </c>
      <c r="CY1328" s="1" t="s">
        <v>1115</v>
      </c>
      <c r="CZ1328" s="1" t="s">
        <v>138</v>
      </c>
      <c r="DA1328" s="1" t="s">
        <v>111</v>
      </c>
      <c r="DB1328" s="1" t="s">
        <v>112</v>
      </c>
    </row>
    <row r="1329" spans="1:111" ht="15.6" customHeight="1" x14ac:dyDescent="0.25">
      <c r="A1329" s="1" t="s">
        <v>14523</v>
      </c>
      <c r="B1329" s="1" t="s">
        <v>238</v>
      </c>
      <c r="C1329" s="2">
        <v>44370.989970601855</v>
      </c>
      <c r="D1329" s="2">
        <v>44421</v>
      </c>
      <c r="E1329" s="1" t="s">
        <v>110</v>
      </c>
      <c r="F1329" s="2">
        <v>44468.833333333336</v>
      </c>
      <c r="G1329" s="1" t="s">
        <v>112</v>
      </c>
      <c r="H1329" s="1" t="s">
        <v>112</v>
      </c>
      <c r="I1329" s="1" t="s">
        <v>112</v>
      </c>
      <c r="J1329" s="1" t="s">
        <v>11381</v>
      </c>
      <c r="K1329" s="1" t="s">
        <v>14524</v>
      </c>
      <c r="L1329" s="1" t="s">
        <v>11382</v>
      </c>
      <c r="N1329" s="1" t="s">
        <v>167</v>
      </c>
      <c r="O1329" s="1" t="s">
        <v>117</v>
      </c>
      <c r="P1329" s="9">
        <v>96950</v>
      </c>
      <c r="Q1329" s="1" t="s">
        <v>118</v>
      </c>
      <c r="S1329" s="1">
        <v>16707854432</v>
      </c>
      <c r="U1329" s="1">
        <v>236115</v>
      </c>
      <c r="V1329" s="1" t="s">
        <v>119</v>
      </c>
      <c r="X1329" s="1" t="s">
        <v>11383</v>
      </c>
      <c r="Y1329" s="1" t="s">
        <v>11384</v>
      </c>
      <c r="Z1329" s="1" t="s">
        <v>11385</v>
      </c>
      <c r="AA1329" s="1" t="s">
        <v>451</v>
      </c>
      <c r="AB1329" s="1" t="s">
        <v>11386</v>
      </c>
      <c r="AD1329" s="1" t="s">
        <v>167</v>
      </c>
      <c r="AE1329" s="1" t="s">
        <v>117</v>
      </c>
      <c r="AF1329" s="9">
        <v>96950</v>
      </c>
      <c r="AG1329" s="1" t="s">
        <v>118</v>
      </c>
      <c r="AI1329" s="1">
        <v>16707854432</v>
      </c>
      <c r="AK1329" s="1" t="s">
        <v>11387</v>
      </c>
      <c r="BC1329" s="1" t="str">
        <f>"49-9071.00"</f>
        <v>49-9071.00</v>
      </c>
      <c r="BD1329" s="1" t="s">
        <v>214</v>
      </c>
      <c r="BE1329" s="1" t="s">
        <v>11388</v>
      </c>
      <c r="BF1329" s="1" t="s">
        <v>11389</v>
      </c>
      <c r="BG1329" s="1">
        <v>3</v>
      </c>
      <c r="BH1329" s="1">
        <v>3</v>
      </c>
      <c r="BI1329" s="2">
        <v>44470</v>
      </c>
      <c r="BJ1329" s="2">
        <v>44834</v>
      </c>
      <c r="BK1329" s="2">
        <v>44470</v>
      </c>
      <c r="BL1329" s="2">
        <v>44834</v>
      </c>
      <c r="BM1329" s="1">
        <v>35</v>
      </c>
      <c r="BN1329" s="1">
        <v>0</v>
      </c>
      <c r="BO1329" s="1">
        <v>7</v>
      </c>
      <c r="BP1329" s="1">
        <v>7</v>
      </c>
      <c r="BQ1329" s="1">
        <v>7</v>
      </c>
      <c r="BR1329" s="1">
        <v>7</v>
      </c>
      <c r="BS1329" s="1">
        <v>7</v>
      </c>
      <c r="BT1329" s="1">
        <v>0</v>
      </c>
      <c r="BU1329" s="1" t="str">
        <f>"8:00 AM"</f>
        <v>8:00 AM</v>
      </c>
      <c r="BV1329" s="1" t="str">
        <f>"4:00 PM"</f>
        <v>4:00 PM</v>
      </c>
      <c r="BW1329" s="1" t="s">
        <v>135</v>
      </c>
      <c r="BX1329" s="1">
        <v>0</v>
      </c>
      <c r="BY1329" s="1">
        <v>6</v>
      </c>
      <c r="BZ1329" s="1" t="s">
        <v>112</v>
      </c>
      <c r="CB1329" s="4" t="s">
        <v>14525</v>
      </c>
      <c r="CC1329" s="1" t="s">
        <v>11391</v>
      </c>
      <c r="CE1329" s="1" t="s">
        <v>116</v>
      </c>
      <c r="CF1329" s="1" t="s">
        <v>117</v>
      </c>
      <c r="CG1329" s="1">
        <v>96950</v>
      </c>
      <c r="CH1329" s="3">
        <v>8.7100000000000009</v>
      </c>
      <c r="CI1329" s="3">
        <v>8.7100000000000009</v>
      </c>
      <c r="CJ1329" s="3">
        <v>13.06</v>
      </c>
      <c r="CK1329" s="3">
        <v>13.06</v>
      </c>
      <c r="CL1329" s="1" t="s">
        <v>137</v>
      </c>
      <c r="CM1329" s="1" t="s">
        <v>230</v>
      </c>
      <c r="CN1329" s="1" t="s">
        <v>139</v>
      </c>
      <c r="CP1329" s="1" t="s">
        <v>112</v>
      </c>
      <c r="CQ1329" s="1" t="s">
        <v>111</v>
      </c>
      <c r="CR1329" s="1" t="s">
        <v>112</v>
      </c>
      <c r="CS1329" s="1" t="s">
        <v>111</v>
      </c>
      <c r="CT1329" s="1" t="s">
        <v>138</v>
      </c>
      <c r="CU1329" s="1" t="s">
        <v>111</v>
      </c>
      <c r="CV1329" s="1" t="s">
        <v>138</v>
      </c>
      <c r="CW1329" s="1" t="s">
        <v>11099</v>
      </c>
      <c r="CX1329" s="1">
        <v>16707854432</v>
      </c>
      <c r="CY1329" s="1" t="s">
        <v>11393</v>
      </c>
      <c r="CZ1329" s="1" t="s">
        <v>138</v>
      </c>
      <c r="DA1329" s="1" t="s">
        <v>111</v>
      </c>
      <c r="DB1329" s="1" t="s">
        <v>112</v>
      </c>
      <c r="DC1329" s="1" t="s">
        <v>14526</v>
      </c>
      <c r="DD1329" s="1" t="s">
        <v>2672</v>
      </c>
      <c r="DE1329" s="1" t="s">
        <v>202</v>
      </c>
      <c r="DF1329" s="1" t="s">
        <v>14527</v>
      </c>
      <c r="DG1329" s="1" t="s">
        <v>11393</v>
      </c>
    </row>
    <row r="1330" spans="1:111" ht="15.6" customHeight="1" x14ac:dyDescent="0.25">
      <c r="A1330" s="1" t="s">
        <v>14528</v>
      </c>
      <c r="B1330" s="1" t="s">
        <v>238</v>
      </c>
      <c r="C1330" s="2">
        <v>44353.902605671297</v>
      </c>
      <c r="D1330" s="2">
        <v>44391</v>
      </c>
      <c r="E1330" s="1" t="s">
        <v>110</v>
      </c>
      <c r="F1330" s="2">
        <v>44468.833333333336</v>
      </c>
      <c r="G1330" s="1" t="s">
        <v>111</v>
      </c>
      <c r="H1330" s="1" t="s">
        <v>111</v>
      </c>
      <c r="I1330" s="1" t="s">
        <v>112</v>
      </c>
      <c r="J1330" s="1" t="s">
        <v>14529</v>
      </c>
      <c r="K1330" s="1" t="s">
        <v>14530</v>
      </c>
      <c r="L1330" s="1" t="s">
        <v>1789</v>
      </c>
      <c r="M1330" s="1" t="s">
        <v>5390</v>
      </c>
      <c r="N1330" s="1" t="s">
        <v>116</v>
      </c>
      <c r="O1330" s="1" t="s">
        <v>117</v>
      </c>
      <c r="P1330" s="9">
        <v>96950</v>
      </c>
      <c r="Q1330" s="1" t="s">
        <v>118</v>
      </c>
      <c r="R1330" s="1" t="s">
        <v>138</v>
      </c>
      <c r="S1330" s="1">
        <v>16702353000</v>
      </c>
      <c r="U1330" s="1">
        <v>44512</v>
      </c>
      <c r="V1330" s="1" t="s">
        <v>119</v>
      </c>
      <c r="X1330" s="1" t="s">
        <v>1785</v>
      </c>
      <c r="Y1330" s="1" t="s">
        <v>1786</v>
      </c>
      <c r="Z1330" s="1" t="s">
        <v>1787</v>
      </c>
      <c r="AA1330" s="1" t="s">
        <v>1028</v>
      </c>
      <c r="AB1330" s="1" t="s">
        <v>1789</v>
      </c>
      <c r="AC1330" s="1" t="s">
        <v>5390</v>
      </c>
      <c r="AD1330" s="1" t="s">
        <v>116</v>
      </c>
      <c r="AE1330" s="1" t="s">
        <v>117</v>
      </c>
      <c r="AF1330" s="9">
        <v>96950</v>
      </c>
      <c r="AG1330" s="1" t="s">
        <v>118</v>
      </c>
      <c r="AH1330" s="1" t="s">
        <v>138</v>
      </c>
      <c r="AI1330" s="1">
        <v>16702353000</v>
      </c>
      <c r="AK1330" s="1" t="s">
        <v>1791</v>
      </c>
      <c r="BC1330" s="1" t="str">
        <f>"11-1021.00"</f>
        <v>11-1021.00</v>
      </c>
      <c r="BD1330" s="1" t="s">
        <v>248</v>
      </c>
      <c r="BE1330" s="1" t="s">
        <v>14531</v>
      </c>
      <c r="BF1330" s="1" t="s">
        <v>8974</v>
      </c>
      <c r="BG1330" s="1">
        <v>2</v>
      </c>
      <c r="BH1330" s="1">
        <v>2</v>
      </c>
      <c r="BI1330" s="2">
        <v>44470</v>
      </c>
      <c r="BJ1330" s="2">
        <v>45565</v>
      </c>
      <c r="BK1330" s="2">
        <v>44470</v>
      </c>
      <c r="BL1330" s="2">
        <v>45565</v>
      </c>
      <c r="BM1330" s="1">
        <v>40</v>
      </c>
      <c r="BN1330" s="1">
        <v>0</v>
      </c>
      <c r="BO1330" s="1">
        <v>8</v>
      </c>
      <c r="BP1330" s="1">
        <v>8</v>
      </c>
      <c r="BQ1330" s="1">
        <v>8</v>
      </c>
      <c r="BR1330" s="1">
        <v>8</v>
      </c>
      <c r="BS1330" s="1">
        <v>8</v>
      </c>
      <c r="BT1330" s="1">
        <v>0</v>
      </c>
      <c r="BU1330" s="1" t="str">
        <f>"8:00 AM"</f>
        <v>8:00 AM</v>
      </c>
      <c r="BV1330" s="1" t="str">
        <f>"5:00 PM"</f>
        <v>5:00 PM</v>
      </c>
      <c r="BW1330" s="1" t="s">
        <v>135</v>
      </c>
      <c r="BX1330" s="1">
        <v>0</v>
      </c>
      <c r="BY1330" s="1">
        <v>36</v>
      </c>
      <c r="BZ1330" s="1" t="s">
        <v>112</v>
      </c>
      <c r="CB1330" s="1" t="s">
        <v>14532</v>
      </c>
      <c r="CC1330" s="1" t="s">
        <v>14533</v>
      </c>
      <c r="CE1330" s="1" t="s">
        <v>116</v>
      </c>
      <c r="CF1330" s="1" t="s">
        <v>117</v>
      </c>
      <c r="CG1330" s="1">
        <v>96950</v>
      </c>
      <c r="CH1330" s="3">
        <v>22.55</v>
      </c>
      <c r="CI1330" s="3">
        <v>22.55</v>
      </c>
      <c r="CJ1330" s="3">
        <v>33.83</v>
      </c>
      <c r="CK1330" s="3">
        <v>33.83</v>
      </c>
      <c r="CL1330" s="1" t="s">
        <v>137</v>
      </c>
      <c r="CM1330" s="1" t="s">
        <v>230</v>
      </c>
      <c r="CN1330" s="1" t="s">
        <v>139</v>
      </c>
      <c r="CP1330" s="1" t="s">
        <v>112</v>
      </c>
      <c r="CQ1330" s="1" t="s">
        <v>111</v>
      </c>
      <c r="CR1330" s="1" t="s">
        <v>111</v>
      </c>
      <c r="CS1330" s="1" t="s">
        <v>111</v>
      </c>
      <c r="CT1330" s="1" t="s">
        <v>138</v>
      </c>
      <c r="CU1330" s="1" t="s">
        <v>111</v>
      </c>
      <c r="CV1330" s="1" t="s">
        <v>138</v>
      </c>
      <c r="CW1330" s="1" t="s">
        <v>14534</v>
      </c>
      <c r="CX1330" s="1">
        <v>16702353000</v>
      </c>
      <c r="CY1330" s="1" t="s">
        <v>1791</v>
      </c>
      <c r="CZ1330" s="1" t="s">
        <v>138</v>
      </c>
      <c r="DA1330" s="1" t="s">
        <v>111</v>
      </c>
      <c r="DB1330" s="1" t="s">
        <v>112</v>
      </c>
    </row>
    <row r="1331" spans="1:111" ht="15.6" customHeight="1" x14ac:dyDescent="0.25">
      <c r="A1331" s="1" t="s">
        <v>14535</v>
      </c>
      <c r="B1331" s="1" t="s">
        <v>238</v>
      </c>
      <c r="C1331" s="2">
        <v>44335.058144907409</v>
      </c>
      <c r="D1331" s="2">
        <v>44390</v>
      </c>
      <c r="E1331" s="1" t="s">
        <v>110</v>
      </c>
      <c r="F1331" s="2">
        <v>44452.833333333336</v>
      </c>
      <c r="G1331" s="1" t="s">
        <v>112</v>
      </c>
      <c r="H1331" s="1" t="s">
        <v>112</v>
      </c>
      <c r="I1331" s="1" t="s">
        <v>112</v>
      </c>
      <c r="J1331" s="1" t="s">
        <v>1123</v>
      </c>
      <c r="K1331" s="1" t="s">
        <v>3955</v>
      </c>
      <c r="L1331" s="1" t="s">
        <v>1125</v>
      </c>
      <c r="M1331" s="1" t="s">
        <v>1126</v>
      </c>
      <c r="N1331" s="1" t="s">
        <v>116</v>
      </c>
      <c r="O1331" s="1" t="s">
        <v>117</v>
      </c>
      <c r="P1331" s="9">
        <v>96950</v>
      </c>
      <c r="Q1331" s="1" t="s">
        <v>118</v>
      </c>
      <c r="R1331" s="1" t="s">
        <v>117</v>
      </c>
      <c r="S1331" s="1">
        <v>16702341795</v>
      </c>
      <c r="U1331" s="1">
        <v>45399</v>
      </c>
      <c r="V1331" s="1" t="s">
        <v>119</v>
      </c>
      <c r="X1331" s="1" t="s">
        <v>1127</v>
      </c>
      <c r="Y1331" s="1" t="s">
        <v>848</v>
      </c>
      <c r="Z1331" s="1" t="s">
        <v>1128</v>
      </c>
      <c r="AA1331" s="1" t="s">
        <v>1129</v>
      </c>
      <c r="AB1331" s="1" t="s">
        <v>1125</v>
      </c>
      <c r="AC1331" s="1" t="s">
        <v>1130</v>
      </c>
      <c r="AD1331" s="1" t="s">
        <v>116</v>
      </c>
      <c r="AE1331" s="1" t="s">
        <v>117</v>
      </c>
      <c r="AF1331" s="9">
        <v>96950</v>
      </c>
      <c r="AG1331" s="1" t="s">
        <v>118</v>
      </c>
      <c r="AH1331" s="1" t="s">
        <v>117</v>
      </c>
      <c r="AI1331" s="1">
        <v>16702341795</v>
      </c>
      <c r="AK1331" s="1" t="s">
        <v>1131</v>
      </c>
      <c r="BC1331" s="1" t="str">
        <f>"41-1011.00"</f>
        <v>41-1011.00</v>
      </c>
      <c r="BD1331" s="1" t="s">
        <v>975</v>
      </c>
      <c r="BE1331" s="1" t="s">
        <v>3956</v>
      </c>
      <c r="BF1331" s="1" t="s">
        <v>14536</v>
      </c>
      <c r="BG1331" s="1">
        <v>1</v>
      </c>
      <c r="BH1331" s="1">
        <v>1</v>
      </c>
      <c r="BI1331" s="2">
        <v>44454</v>
      </c>
      <c r="BJ1331" s="2">
        <v>44818</v>
      </c>
      <c r="BK1331" s="2">
        <v>44454</v>
      </c>
      <c r="BL1331" s="2">
        <v>44818</v>
      </c>
      <c r="BM1331" s="1">
        <v>40</v>
      </c>
      <c r="BN1331" s="1">
        <v>7</v>
      </c>
      <c r="BO1331" s="1">
        <v>7</v>
      </c>
      <c r="BP1331" s="1">
        <v>0</v>
      </c>
      <c r="BQ1331" s="1">
        <v>6</v>
      </c>
      <c r="BR1331" s="1">
        <v>6</v>
      </c>
      <c r="BS1331" s="1">
        <v>7</v>
      </c>
      <c r="BT1331" s="1">
        <v>7</v>
      </c>
      <c r="BU1331" s="1" t="str">
        <f>"7:00 AM"</f>
        <v>7:00 AM</v>
      </c>
      <c r="BV1331" s="1" t="str">
        <f>"9:00 PM"</f>
        <v>9:00 PM</v>
      </c>
      <c r="BW1331" s="1" t="s">
        <v>135</v>
      </c>
      <c r="BX1331" s="1">
        <v>0</v>
      </c>
      <c r="BY1331" s="1">
        <v>12</v>
      </c>
      <c r="BZ1331" s="1" t="s">
        <v>111</v>
      </c>
      <c r="CA1331" s="1">
        <v>8</v>
      </c>
      <c r="CB1331" s="1" t="s">
        <v>14537</v>
      </c>
      <c r="CC1331" s="1" t="s">
        <v>3959</v>
      </c>
      <c r="CD1331" s="1" t="s">
        <v>3960</v>
      </c>
      <c r="CE1331" s="1" t="s">
        <v>116</v>
      </c>
      <c r="CF1331" s="1" t="s">
        <v>117</v>
      </c>
      <c r="CG1331" s="1">
        <v>96950</v>
      </c>
      <c r="CH1331" s="3">
        <v>11.38</v>
      </c>
      <c r="CI1331" s="3">
        <v>11.38</v>
      </c>
      <c r="CJ1331" s="3">
        <v>0</v>
      </c>
      <c r="CK1331" s="3">
        <v>0</v>
      </c>
      <c r="CL1331" s="1" t="s">
        <v>137</v>
      </c>
      <c r="CM1331" s="1" t="s">
        <v>138</v>
      </c>
      <c r="CN1331" s="1" t="s">
        <v>139</v>
      </c>
      <c r="CP1331" s="1" t="s">
        <v>112</v>
      </c>
      <c r="CQ1331" s="1" t="s">
        <v>111</v>
      </c>
      <c r="CR1331" s="1" t="s">
        <v>112</v>
      </c>
      <c r="CS1331" s="1" t="s">
        <v>112</v>
      </c>
      <c r="CT1331" s="1" t="s">
        <v>138</v>
      </c>
      <c r="CU1331" s="1" t="s">
        <v>111</v>
      </c>
      <c r="CV1331" s="1" t="s">
        <v>111</v>
      </c>
      <c r="CW1331" s="1" t="s">
        <v>3961</v>
      </c>
      <c r="CX1331" s="1">
        <v>16702341795</v>
      </c>
      <c r="CY1331" s="1" t="s">
        <v>1135</v>
      </c>
      <c r="CZ1331" s="1" t="s">
        <v>1136</v>
      </c>
      <c r="DA1331" s="1" t="s">
        <v>111</v>
      </c>
      <c r="DB1331" s="1" t="s">
        <v>112</v>
      </c>
    </row>
    <row r="1332" spans="1:111" ht="15.6" customHeight="1" x14ac:dyDescent="0.25">
      <c r="A1332" s="1" t="s">
        <v>14538</v>
      </c>
      <c r="B1332" s="1" t="s">
        <v>238</v>
      </c>
      <c r="C1332" s="2">
        <v>44368.003340393516</v>
      </c>
      <c r="D1332" s="2">
        <v>44411</v>
      </c>
      <c r="E1332" s="1" t="s">
        <v>180</v>
      </c>
      <c r="G1332" s="1" t="s">
        <v>112</v>
      </c>
      <c r="H1332" s="1" t="s">
        <v>112</v>
      </c>
      <c r="I1332" s="1" t="s">
        <v>112</v>
      </c>
      <c r="J1332" s="1" t="s">
        <v>14006</v>
      </c>
      <c r="K1332" s="1" t="s">
        <v>12733</v>
      </c>
      <c r="L1332" s="1" t="s">
        <v>11622</v>
      </c>
      <c r="N1332" s="1" t="s">
        <v>116</v>
      </c>
      <c r="O1332" s="1" t="s">
        <v>117</v>
      </c>
      <c r="P1332" s="9">
        <v>96950</v>
      </c>
      <c r="Q1332" s="1" t="s">
        <v>118</v>
      </c>
      <c r="S1332" s="1">
        <v>16702334796</v>
      </c>
      <c r="U1332" s="1">
        <v>445110</v>
      </c>
      <c r="V1332" s="1" t="s">
        <v>119</v>
      </c>
      <c r="X1332" s="1" t="s">
        <v>11623</v>
      </c>
      <c r="Y1332" s="1" t="s">
        <v>11624</v>
      </c>
      <c r="Z1332" s="1" t="s">
        <v>11625</v>
      </c>
      <c r="AA1332" s="1" t="s">
        <v>403</v>
      </c>
      <c r="AB1332" s="1" t="s">
        <v>11622</v>
      </c>
      <c r="AD1332" s="1" t="s">
        <v>116</v>
      </c>
      <c r="AE1332" s="1" t="s">
        <v>117</v>
      </c>
      <c r="AF1332" s="9">
        <v>96950</v>
      </c>
      <c r="AG1332" s="1" t="s">
        <v>118</v>
      </c>
      <c r="AI1332" s="1">
        <v>16702334796</v>
      </c>
      <c r="AK1332" s="1" t="s">
        <v>620</v>
      </c>
      <c r="BC1332" s="1" t="str">
        <f>"41-1011.00"</f>
        <v>41-1011.00</v>
      </c>
      <c r="BD1332" s="1" t="s">
        <v>975</v>
      </c>
      <c r="BE1332" s="1" t="s">
        <v>14007</v>
      </c>
      <c r="BF1332" s="1" t="s">
        <v>11213</v>
      </c>
      <c r="BG1332" s="1">
        <v>1</v>
      </c>
      <c r="BH1332" s="1">
        <v>1</v>
      </c>
      <c r="BI1332" s="2">
        <v>44471</v>
      </c>
      <c r="BJ1332" s="2">
        <v>44835</v>
      </c>
      <c r="BK1332" s="2">
        <v>44471</v>
      </c>
      <c r="BL1332" s="2">
        <v>44835</v>
      </c>
      <c r="BM1332" s="1">
        <v>35</v>
      </c>
      <c r="BN1332" s="1">
        <v>0</v>
      </c>
      <c r="BO1332" s="1">
        <v>7</v>
      </c>
      <c r="BP1332" s="1">
        <v>7</v>
      </c>
      <c r="BQ1332" s="1">
        <v>7</v>
      </c>
      <c r="BR1332" s="1">
        <v>7</v>
      </c>
      <c r="BS1332" s="1">
        <v>7</v>
      </c>
      <c r="BT1332" s="1">
        <v>0</v>
      </c>
      <c r="BU1332" s="1" t="str">
        <f>"9:00 AM"</f>
        <v>9:00 AM</v>
      </c>
      <c r="BV1332" s="1" t="str">
        <f>"5:00 PM"</f>
        <v>5:00 PM</v>
      </c>
      <c r="BW1332" s="1" t="s">
        <v>135</v>
      </c>
      <c r="BX1332" s="1">
        <v>0</v>
      </c>
      <c r="BY1332" s="1">
        <v>12</v>
      </c>
      <c r="BZ1332" s="1" t="s">
        <v>112</v>
      </c>
      <c r="CB1332" s="1" t="s">
        <v>14539</v>
      </c>
      <c r="CC1332" s="1" t="s">
        <v>12736</v>
      </c>
      <c r="CD1332" s="1" t="s">
        <v>11622</v>
      </c>
      <c r="CE1332" s="1" t="s">
        <v>116</v>
      </c>
      <c r="CF1332" s="1" t="s">
        <v>117</v>
      </c>
      <c r="CG1332" s="1">
        <v>96950</v>
      </c>
      <c r="CH1332" s="3">
        <v>9.98</v>
      </c>
      <c r="CI1332" s="3">
        <v>9.98</v>
      </c>
      <c r="CJ1332" s="3">
        <v>14.97</v>
      </c>
      <c r="CK1332" s="3">
        <v>14.97</v>
      </c>
      <c r="CL1332" s="1" t="s">
        <v>137</v>
      </c>
      <c r="CN1332" s="1" t="s">
        <v>139</v>
      </c>
      <c r="CP1332" s="1" t="s">
        <v>112</v>
      </c>
      <c r="CQ1332" s="1" t="s">
        <v>111</v>
      </c>
      <c r="CR1332" s="1" t="s">
        <v>112</v>
      </c>
      <c r="CS1332" s="1" t="s">
        <v>111</v>
      </c>
      <c r="CT1332" s="1" t="s">
        <v>138</v>
      </c>
      <c r="CU1332" s="1" t="s">
        <v>111</v>
      </c>
      <c r="CV1332" s="1" t="s">
        <v>138</v>
      </c>
      <c r="CW1332" s="1" t="s">
        <v>631</v>
      </c>
      <c r="CX1332" s="1">
        <v>16702344796</v>
      </c>
      <c r="CY1332" s="1" t="s">
        <v>620</v>
      </c>
      <c r="CZ1332" s="1" t="s">
        <v>138</v>
      </c>
      <c r="DA1332" s="1" t="s">
        <v>111</v>
      </c>
      <c r="DB1332" s="1" t="s">
        <v>112</v>
      </c>
    </row>
    <row r="1333" spans="1:111" ht="15.6" customHeight="1" x14ac:dyDescent="0.25">
      <c r="A1333" s="1" t="s">
        <v>14540</v>
      </c>
      <c r="B1333" s="1" t="s">
        <v>238</v>
      </c>
      <c r="C1333" s="2">
        <v>44365.79207974537</v>
      </c>
      <c r="D1333" s="2">
        <v>44407</v>
      </c>
      <c r="E1333" s="1" t="s">
        <v>110</v>
      </c>
      <c r="F1333" s="2">
        <v>44468.833333333336</v>
      </c>
      <c r="G1333" s="1" t="s">
        <v>112</v>
      </c>
      <c r="H1333" s="1" t="s">
        <v>112</v>
      </c>
      <c r="I1333" s="1" t="s">
        <v>112</v>
      </c>
      <c r="J1333" s="1" t="s">
        <v>14541</v>
      </c>
      <c r="K1333" s="1" t="s">
        <v>14542</v>
      </c>
      <c r="L1333" s="1" t="s">
        <v>14543</v>
      </c>
      <c r="M1333" s="1" t="s">
        <v>14544</v>
      </c>
      <c r="N1333" s="1" t="s">
        <v>116</v>
      </c>
      <c r="O1333" s="1" t="s">
        <v>117</v>
      </c>
      <c r="P1333" s="9">
        <v>96950</v>
      </c>
      <c r="Q1333" s="1" t="s">
        <v>118</v>
      </c>
      <c r="R1333" s="1" t="s">
        <v>138</v>
      </c>
      <c r="S1333" s="1">
        <v>16702349018</v>
      </c>
      <c r="U1333" s="1">
        <v>441310</v>
      </c>
      <c r="V1333" s="1" t="s">
        <v>119</v>
      </c>
      <c r="X1333" s="1" t="s">
        <v>14545</v>
      </c>
      <c r="Y1333" s="1" t="s">
        <v>6568</v>
      </c>
      <c r="Z1333" s="1" t="s">
        <v>14546</v>
      </c>
      <c r="AA1333" s="1" t="s">
        <v>387</v>
      </c>
      <c r="AB1333" s="1" t="s">
        <v>14543</v>
      </c>
      <c r="AC1333" s="1" t="s">
        <v>138</v>
      </c>
      <c r="AD1333" s="1" t="s">
        <v>116</v>
      </c>
      <c r="AE1333" s="1" t="s">
        <v>117</v>
      </c>
      <c r="AF1333" s="9">
        <v>96950</v>
      </c>
      <c r="AG1333" s="1" t="s">
        <v>118</v>
      </c>
      <c r="AH1333" s="1" t="s">
        <v>138</v>
      </c>
      <c r="AI1333" s="1">
        <v>16702347900</v>
      </c>
      <c r="AJ1333" s="1">
        <v>809</v>
      </c>
      <c r="AK1333" s="1" t="s">
        <v>14547</v>
      </c>
      <c r="BC1333" s="1" t="str">
        <f>"41-2031.00"</f>
        <v>41-2031.00</v>
      </c>
      <c r="BD1333" s="1" t="s">
        <v>743</v>
      </c>
      <c r="BE1333" s="1" t="s">
        <v>14548</v>
      </c>
      <c r="BF1333" s="1" t="s">
        <v>14549</v>
      </c>
      <c r="BG1333" s="1">
        <v>2</v>
      </c>
      <c r="BH1333" s="1">
        <v>2</v>
      </c>
      <c r="BI1333" s="2">
        <v>44470</v>
      </c>
      <c r="BJ1333" s="2">
        <v>44834</v>
      </c>
      <c r="BK1333" s="2">
        <v>44470</v>
      </c>
      <c r="BL1333" s="2">
        <v>44834</v>
      </c>
      <c r="BM1333" s="1">
        <v>40</v>
      </c>
      <c r="BN1333" s="1">
        <v>0</v>
      </c>
      <c r="BO1333" s="1">
        <v>8</v>
      </c>
      <c r="BP1333" s="1">
        <v>8</v>
      </c>
      <c r="BQ1333" s="1">
        <v>8</v>
      </c>
      <c r="BR1333" s="1">
        <v>8</v>
      </c>
      <c r="BS1333" s="1">
        <v>8</v>
      </c>
      <c r="BT1333" s="1">
        <v>0</v>
      </c>
      <c r="BU1333" s="1" t="str">
        <f>"8:00 AM"</f>
        <v>8:00 AM</v>
      </c>
      <c r="BV1333" s="1" t="str">
        <f>"5:00 PM"</f>
        <v>5:00 PM</v>
      </c>
      <c r="BW1333" s="1" t="s">
        <v>135</v>
      </c>
      <c r="BX1333" s="1">
        <v>0</v>
      </c>
      <c r="BY1333" s="1">
        <v>12</v>
      </c>
      <c r="BZ1333" s="1" t="s">
        <v>112</v>
      </c>
      <c r="CB1333" s="1" t="s">
        <v>14550</v>
      </c>
      <c r="CC1333" s="1" t="s">
        <v>14551</v>
      </c>
      <c r="CD1333" s="1" t="s">
        <v>138</v>
      </c>
      <c r="CE1333" s="1" t="s">
        <v>116</v>
      </c>
      <c r="CF1333" s="1" t="s">
        <v>117</v>
      </c>
      <c r="CG1333" s="1">
        <v>96950</v>
      </c>
      <c r="CH1333" s="3">
        <v>8.7100000000000009</v>
      </c>
      <c r="CI1333" s="3">
        <v>10</v>
      </c>
      <c r="CJ1333" s="3">
        <v>13.07</v>
      </c>
      <c r="CK1333" s="3">
        <v>15</v>
      </c>
      <c r="CL1333" s="1" t="s">
        <v>137</v>
      </c>
      <c r="CM1333" s="1" t="s">
        <v>14552</v>
      </c>
      <c r="CN1333" s="1" t="s">
        <v>139</v>
      </c>
      <c r="CP1333" s="1" t="s">
        <v>112</v>
      </c>
      <c r="CQ1333" s="1" t="s">
        <v>111</v>
      </c>
      <c r="CR1333" s="1" t="s">
        <v>112</v>
      </c>
      <c r="CS1333" s="1" t="s">
        <v>111</v>
      </c>
      <c r="CT1333" s="1" t="s">
        <v>138</v>
      </c>
      <c r="CU1333" s="1" t="s">
        <v>111</v>
      </c>
      <c r="CV1333" s="1" t="s">
        <v>138</v>
      </c>
      <c r="CW1333" s="1" t="s">
        <v>3683</v>
      </c>
      <c r="CX1333" s="1">
        <v>16702347900</v>
      </c>
      <c r="CY1333" s="1" t="s">
        <v>14553</v>
      </c>
      <c r="CZ1333" s="1" t="s">
        <v>14554</v>
      </c>
      <c r="DA1333" s="1" t="s">
        <v>111</v>
      </c>
      <c r="DB1333" s="1" t="s">
        <v>112</v>
      </c>
      <c r="DC1333" s="1" t="s">
        <v>14545</v>
      </c>
      <c r="DD1333" s="1" t="s">
        <v>6568</v>
      </c>
      <c r="DE1333" s="1" t="s">
        <v>4855</v>
      </c>
      <c r="DF1333" s="1" t="s">
        <v>14541</v>
      </c>
      <c r="DG1333" s="1" t="s">
        <v>14553</v>
      </c>
    </row>
    <row r="1334" spans="1:111" ht="15.6" customHeight="1" x14ac:dyDescent="0.25">
      <c r="A1334" s="1" t="s">
        <v>14558</v>
      </c>
      <c r="B1334" s="1" t="s">
        <v>238</v>
      </c>
      <c r="C1334" s="2">
        <v>44377.104470138889</v>
      </c>
      <c r="D1334" s="2">
        <v>44421</v>
      </c>
      <c r="E1334" s="1" t="s">
        <v>180</v>
      </c>
      <c r="G1334" s="1" t="s">
        <v>112</v>
      </c>
      <c r="H1334" s="1" t="s">
        <v>112</v>
      </c>
      <c r="I1334" s="1" t="s">
        <v>112</v>
      </c>
      <c r="J1334" s="1" t="s">
        <v>9742</v>
      </c>
      <c r="K1334" s="1" t="s">
        <v>14559</v>
      </c>
      <c r="L1334" s="1" t="s">
        <v>9744</v>
      </c>
      <c r="M1334" s="1" t="s">
        <v>9745</v>
      </c>
      <c r="N1334" s="1" t="s">
        <v>116</v>
      </c>
      <c r="O1334" s="1" t="s">
        <v>117</v>
      </c>
      <c r="P1334" s="9">
        <v>96950</v>
      </c>
      <c r="Q1334" s="1" t="s">
        <v>118</v>
      </c>
      <c r="S1334" s="1">
        <v>16702341367</v>
      </c>
      <c r="U1334" s="1">
        <v>32311</v>
      </c>
      <c r="V1334" s="1" t="s">
        <v>119</v>
      </c>
      <c r="X1334" s="1" t="s">
        <v>723</v>
      </c>
      <c r="Y1334" s="1" t="s">
        <v>9746</v>
      </c>
      <c r="Z1334" s="1" t="s">
        <v>9747</v>
      </c>
      <c r="AA1334" s="1" t="s">
        <v>973</v>
      </c>
      <c r="AB1334" s="1" t="s">
        <v>9744</v>
      </c>
      <c r="AC1334" s="1" t="s">
        <v>9745</v>
      </c>
      <c r="AD1334" s="1" t="s">
        <v>116</v>
      </c>
      <c r="AE1334" s="1" t="s">
        <v>117</v>
      </c>
      <c r="AF1334" s="9">
        <v>96950</v>
      </c>
      <c r="AG1334" s="1" t="s">
        <v>118</v>
      </c>
      <c r="AI1334" s="1">
        <v>16702341367</v>
      </c>
      <c r="AK1334" s="1" t="s">
        <v>9749</v>
      </c>
      <c r="BC1334" s="1" t="str">
        <f>"53-3031.00"</f>
        <v>53-3031.00</v>
      </c>
      <c r="BD1334" s="1" t="s">
        <v>3272</v>
      </c>
      <c r="BE1334" s="1" t="s">
        <v>14560</v>
      </c>
      <c r="BF1334" s="1" t="s">
        <v>14561</v>
      </c>
      <c r="BG1334" s="1">
        <v>2</v>
      </c>
      <c r="BH1334" s="1">
        <v>2</v>
      </c>
      <c r="BI1334" s="2">
        <v>44470</v>
      </c>
      <c r="BJ1334" s="2">
        <v>44834</v>
      </c>
      <c r="BK1334" s="2">
        <v>44470</v>
      </c>
      <c r="BL1334" s="2">
        <v>44834</v>
      </c>
      <c r="BM1334" s="1">
        <v>35</v>
      </c>
      <c r="BN1334" s="1">
        <v>0</v>
      </c>
      <c r="BO1334" s="1">
        <v>7</v>
      </c>
      <c r="BP1334" s="1">
        <v>7</v>
      </c>
      <c r="BQ1334" s="1">
        <v>7</v>
      </c>
      <c r="BR1334" s="1">
        <v>7</v>
      </c>
      <c r="BS1334" s="1">
        <v>7</v>
      </c>
      <c r="BT1334" s="1">
        <v>0</v>
      </c>
      <c r="BU1334" s="1" t="str">
        <f>"9:00 AM"</f>
        <v>9:00 AM</v>
      </c>
      <c r="BV1334" s="1" t="str">
        <f>"5:00 PM"</f>
        <v>5:00 PM</v>
      </c>
      <c r="BW1334" s="1" t="s">
        <v>135</v>
      </c>
      <c r="BX1334" s="1">
        <v>0</v>
      </c>
      <c r="BY1334" s="1">
        <v>12</v>
      </c>
      <c r="BZ1334" s="1" t="s">
        <v>112</v>
      </c>
      <c r="CB1334" s="1" t="s">
        <v>14562</v>
      </c>
      <c r="CC1334" s="1" t="s">
        <v>9744</v>
      </c>
      <c r="CD1334" s="1" t="s">
        <v>9745</v>
      </c>
      <c r="CE1334" s="1" t="s">
        <v>116</v>
      </c>
      <c r="CF1334" s="1" t="s">
        <v>117</v>
      </c>
      <c r="CG1334" s="1">
        <v>96950</v>
      </c>
      <c r="CH1334" s="3">
        <v>7.69</v>
      </c>
      <c r="CI1334" s="3">
        <v>7.69</v>
      </c>
      <c r="CJ1334" s="3">
        <v>15.54</v>
      </c>
      <c r="CK1334" s="3">
        <v>15.54</v>
      </c>
      <c r="CL1334" s="1" t="s">
        <v>137</v>
      </c>
      <c r="CM1334" s="1" t="s">
        <v>331</v>
      </c>
      <c r="CN1334" s="1" t="s">
        <v>139</v>
      </c>
      <c r="CP1334" s="1" t="s">
        <v>112</v>
      </c>
      <c r="CQ1334" s="1" t="s">
        <v>111</v>
      </c>
      <c r="CR1334" s="1" t="s">
        <v>112</v>
      </c>
      <c r="CS1334" s="1" t="s">
        <v>111</v>
      </c>
      <c r="CT1334" s="1" t="s">
        <v>138</v>
      </c>
      <c r="CU1334" s="1" t="s">
        <v>111</v>
      </c>
      <c r="CV1334" s="1" t="s">
        <v>138</v>
      </c>
      <c r="CW1334" s="1" t="s">
        <v>4265</v>
      </c>
      <c r="CX1334" s="1">
        <v>16702341367</v>
      </c>
      <c r="CY1334" s="1" t="s">
        <v>9749</v>
      </c>
      <c r="CZ1334" s="1" t="s">
        <v>168</v>
      </c>
      <c r="DA1334" s="1" t="s">
        <v>111</v>
      </c>
      <c r="DB1334" s="1" t="s">
        <v>112</v>
      </c>
      <c r="DC1334" s="1" t="s">
        <v>723</v>
      </c>
      <c r="DD1334" s="1" t="s">
        <v>14563</v>
      </c>
      <c r="DE1334" s="1" t="s">
        <v>1236</v>
      </c>
      <c r="DF1334" s="1" t="s">
        <v>14564</v>
      </c>
      <c r="DG1334" s="1" t="s">
        <v>9749</v>
      </c>
    </row>
    <row r="1335" spans="1:111" ht="15.6" customHeight="1" x14ac:dyDescent="0.25">
      <c r="A1335" s="1" t="s">
        <v>14565</v>
      </c>
      <c r="B1335" s="1" t="s">
        <v>238</v>
      </c>
      <c r="C1335" s="2">
        <v>44354.911529050929</v>
      </c>
      <c r="D1335" s="2">
        <v>44400</v>
      </c>
      <c r="E1335" s="1" t="s">
        <v>180</v>
      </c>
      <c r="G1335" s="1" t="s">
        <v>112</v>
      </c>
      <c r="H1335" s="1" t="s">
        <v>112</v>
      </c>
      <c r="I1335" s="1" t="s">
        <v>112</v>
      </c>
      <c r="J1335" s="1" t="s">
        <v>14566</v>
      </c>
      <c r="L1335" s="1" t="s">
        <v>2070</v>
      </c>
      <c r="M1335" s="1" t="s">
        <v>14567</v>
      </c>
      <c r="N1335" s="1" t="s">
        <v>116</v>
      </c>
      <c r="O1335" s="1" t="s">
        <v>117</v>
      </c>
      <c r="P1335" s="9">
        <v>96950</v>
      </c>
      <c r="Q1335" s="1" t="s">
        <v>118</v>
      </c>
      <c r="S1335" s="1">
        <v>16709892747</v>
      </c>
      <c r="U1335" s="1">
        <v>23822</v>
      </c>
      <c r="V1335" s="1" t="s">
        <v>119</v>
      </c>
      <c r="X1335" s="1" t="s">
        <v>3050</v>
      </c>
      <c r="Y1335" s="1" t="s">
        <v>14568</v>
      </c>
      <c r="Z1335" s="1" t="s">
        <v>14569</v>
      </c>
      <c r="AA1335" s="1" t="s">
        <v>14570</v>
      </c>
      <c r="AB1335" s="1" t="s">
        <v>2070</v>
      </c>
      <c r="AC1335" s="1" t="s">
        <v>14567</v>
      </c>
      <c r="AD1335" s="1" t="s">
        <v>116</v>
      </c>
      <c r="AE1335" s="1" t="s">
        <v>117</v>
      </c>
      <c r="AF1335" s="9">
        <v>96950</v>
      </c>
      <c r="AG1335" s="1" t="s">
        <v>118</v>
      </c>
      <c r="AI1335" s="1">
        <v>16709892747</v>
      </c>
      <c r="AK1335" s="1" t="s">
        <v>14571</v>
      </c>
      <c r="BC1335" s="1" t="str">
        <f>"49-9021.01"</f>
        <v>49-9021.01</v>
      </c>
      <c r="BD1335" s="1" t="s">
        <v>3944</v>
      </c>
      <c r="BE1335" s="1" t="s">
        <v>14572</v>
      </c>
      <c r="BF1335" s="1" t="s">
        <v>14573</v>
      </c>
      <c r="BG1335" s="1">
        <v>1</v>
      </c>
      <c r="BH1335" s="1">
        <v>1</v>
      </c>
      <c r="BI1335" s="2">
        <v>44470</v>
      </c>
      <c r="BJ1335" s="2">
        <v>44834</v>
      </c>
      <c r="BK1335" s="2">
        <v>44470</v>
      </c>
      <c r="BL1335" s="2">
        <v>44834</v>
      </c>
      <c r="BM1335" s="1">
        <v>35</v>
      </c>
      <c r="BN1335" s="1">
        <v>0</v>
      </c>
      <c r="BO1335" s="1">
        <v>0</v>
      </c>
      <c r="BP1335" s="1">
        <v>7</v>
      </c>
      <c r="BQ1335" s="1">
        <v>7</v>
      </c>
      <c r="BR1335" s="1">
        <v>7</v>
      </c>
      <c r="BS1335" s="1">
        <v>7</v>
      </c>
      <c r="BT1335" s="1">
        <v>7</v>
      </c>
      <c r="BU1335" s="1" t="str">
        <f>"9:00 AM"</f>
        <v>9:00 AM</v>
      </c>
      <c r="BV1335" s="1" t="str">
        <f>"5:00 PM"</f>
        <v>5:00 PM</v>
      </c>
      <c r="BW1335" s="1" t="s">
        <v>135</v>
      </c>
      <c r="BX1335" s="1">
        <v>0</v>
      </c>
      <c r="BY1335" s="1">
        <v>24</v>
      </c>
      <c r="BZ1335" s="1" t="s">
        <v>112</v>
      </c>
      <c r="CB1335" s="1" t="s">
        <v>14574</v>
      </c>
      <c r="CC1335" s="1" t="s">
        <v>14575</v>
      </c>
      <c r="CD1335" s="1" t="s">
        <v>1757</v>
      </c>
      <c r="CE1335" s="1" t="s">
        <v>1759</v>
      </c>
      <c r="CF1335" s="1" t="s">
        <v>117</v>
      </c>
      <c r="CG1335" s="1">
        <v>96952</v>
      </c>
      <c r="CH1335" s="3">
        <v>9.0299999999999994</v>
      </c>
      <c r="CI1335" s="3">
        <v>9.0299999999999994</v>
      </c>
      <c r="CJ1335" s="3">
        <v>0</v>
      </c>
      <c r="CK1335" s="3">
        <v>0</v>
      </c>
      <c r="CL1335" s="1" t="s">
        <v>137</v>
      </c>
      <c r="CM1335" s="1" t="s">
        <v>168</v>
      </c>
      <c r="CN1335" s="1" t="s">
        <v>139</v>
      </c>
      <c r="CP1335" s="1" t="s">
        <v>112</v>
      </c>
      <c r="CQ1335" s="1" t="s">
        <v>111</v>
      </c>
      <c r="CR1335" s="1" t="s">
        <v>112</v>
      </c>
      <c r="CS1335" s="1" t="s">
        <v>112</v>
      </c>
      <c r="CT1335" s="1" t="s">
        <v>138</v>
      </c>
      <c r="CU1335" s="1" t="s">
        <v>111</v>
      </c>
      <c r="CV1335" s="1" t="s">
        <v>138</v>
      </c>
      <c r="CW1335" s="1" t="s">
        <v>168</v>
      </c>
      <c r="CX1335" s="1">
        <v>16709892747</v>
      </c>
      <c r="CY1335" s="1" t="s">
        <v>14576</v>
      </c>
      <c r="CZ1335" s="1" t="s">
        <v>168</v>
      </c>
      <c r="DA1335" s="1" t="s">
        <v>111</v>
      </c>
      <c r="DB1335" s="1" t="s">
        <v>112</v>
      </c>
    </row>
    <row r="1336" spans="1:111" ht="15.6" customHeight="1" x14ac:dyDescent="0.25">
      <c r="A1336" s="1" t="s">
        <v>14577</v>
      </c>
      <c r="B1336" s="1" t="s">
        <v>238</v>
      </c>
      <c r="C1336" s="2">
        <v>44354.18177372685</v>
      </c>
      <c r="D1336" s="2">
        <v>44403</v>
      </c>
      <c r="E1336" s="1" t="s">
        <v>110</v>
      </c>
      <c r="F1336" s="2">
        <v>44468.833333333336</v>
      </c>
      <c r="G1336" s="1" t="s">
        <v>111</v>
      </c>
      <c r="H1336" s="1" t="s">
        <v>112</v>
      </c>
      <c r="I1336" s="1" t="s">
        <v>112</v>
      </c>
      <c r="J1336" s="1" t="s">
        <v>2984</v>
      </c>
      <c r="K1336" s="1" t="s">
        <v>2985</v>
      </c>
      <c r="L1336" s="1" t="s">
        <v>2986</v>
      </c>
      <c r="M1336" s="1" t="s">
        <v>2987</v>
      </c>
      <c r="N1336" s="1" t="s">
        <v>167</v>
      </c>
      <c r="O1336" s="1" t="s">
        <v>117</v>
      </c>
      <c r="P1336" s="9">
        <v>96950</v>
      </c>
      <c r="Q1336" s="1" t="s">
        <v>118</v>
      </c>
      <c r="S1336" s="1">
        <v>16702368888</v>
      </c>
      <c r="T1336" s="1">
        <v>8821</v>
      </c>
      <c r="U1336" s="1">
        <v>71391</v>
      </c>
      <c r="V1336" s="1" t="s">
        <v>119</v>
      </c>
      <c r="X1336" s="1" t="s">
        <v>2988</v>
      </c>
      <c r="Y1336" s="1" t="s">
        <v>2989</v>
      </c>
      <c r="AA1336" s="1" t="s">
        <v>2990</v>
      </c>
      <c r="AB1336" s="1" t="s">
        <v>2986</v>
      </c>
      <c r="AC1336" s="1" t="s">
        <v>2987</v>
      </c>
      <c r="AD1336" s="1" t="s">
        <v>167</v>
      </c>
      <c r="AE1336" s="1" t="s">
        <v>117</v>
      </c>
      <c r="AF1336" s="9">
        <v>96950</v>
      </c>
      <c r="AG1336" s="1" t="s">
        <v>118</v>
      </c>
      <c r="AI1336" s="1">
        <v>16702875514</v>
      </c>
      <c r="AK1336" s="1" t="s">
        <v>2991</v>
      </c>
      <c r="BC1336" s="1" t="str">
        <f>"37-3011.00"</f>
        <v>37-3011.00</v>
      </c>
      <c r="BD1336" s="1" t="s">
        <v>726</v>
      </c>
      <c r="BE1336" s="1" t="s">
        <v>14578</v>
      </c>
      <c r="BF1336" s="1" t="s">
        <v>7503</v>
      </c>
      <c r="BG1336" s="1">
        <v>2</v>
      </c>
      <c r="BH1336" s="1">
        <v>2</v>
      </c>
      <c r="BI1336" s="2">
        <v>44470</v>
      </c>
      <c r="BJ1336" s="2">
        <v>45565</v>
      </c>
      <c r="BK1336" s="2">
        <v>44470</v>
      </c>
      <c r="BL1336" s="2">
        <v>45565</v>
      </c>
      <c r="BM1336" s="1">
        <v>35</v>
      </c>
      <c r="BN1336" s="1">
        <v>0</v>
      </c>
      <c r="BO1336" s="1">
        <v>6</v>
      </c>
      <c r="BP1336" s="1">
        <v>6</v>
      </c>
      <c r="BQ1336" s="1">
        <v>6</v>
      </c>
      <c r="BR1336" s="1">
        <v>6</v>
      </c>
      <c r="BS1336" s="1">
        <v>6</v>
      </c>
      <c r="BT1336" s="1">
        <v>5</v>
      </c>
      <c r="BU1336" s="1" t="str">
        <f>"5:30 AM"</f>
        <v>5:30 AM</v>
      </c>
      <c r="BV1336" s="1" t="str">
        <f>"12:00 PM"</f>
        <v>12:00 PM</v>
      </c>
      <c r="BW1336" s="1" t="s">
        <v>135</v>
      </c>
      <c r="BX1336" s="1">
        <v>0</v>
      </c>
      <c r="BY1336" s="1">
        <v>0</v>
      </c>
      <c r="BZ1336" s="1" t="s">
        <v>112</v>
      </c>
      <c r="CB1336" s="1" t="s">
        <v>14191</v>
      </c>
      <c r="CC1336" s="1" t="s">
        <v>2986</v>
      </c>
      <c r="CD1336" s="1" t="s">
        <v>2987</v>
      </c>
      <c r="CE1336" s="1" t="s">
        <v>167</v>
      </c>
      <c r="CF1336" s="1" t="s">
        <v>117</v>
      </c>
      <c r="CG1336" s="1">
        <v>96950</v>
      </c>
      <c r="CH1336" s="3">
        <v>8.5</v>
      </c>
      <c r="CI1336" s="3">
        <v>8.5</v>
      </c>
      <c r="CJ1336" s="3">
        <v>12.75</v>
      </c>
      <c r="CK1336" s="3">
        <v>12.75</v>
      </c>
      <c r="CL1336" s="1" t="s">
        <v>137</v>
      </c>
      <c r="CM1336" s="1" t="s">
        <v>230</v>
      </c>
      <c r="CN1336" s="1" t="s">
        <v>139</v>
      </c>
      <c r="CP1336" s="1" t="s">
        <v>112</v>
      </c>
      <c r="CQ1336" s="1" t="s">
        <v>111</v>
      </c>
      <c r="CR1336" s="1" t="s">
        <v>112</v>
      </c>
      <c r="CS1336" s="1" t="s">
        <v>111</v>
      </c>
      <c r="CT1336" s="1" t="s">
        <v>138</v>
      </c>
      <c r="CU1336" s="1" t="s">
        <v>111</v>
      </c>
      <c r="CV1336" s="1" t="s">
        <v>111</v>
      </c>
      <c r="CW1336" s="1" t="s">
        <v>2995</v>
      </c>
      <c r="CX1336" s="1">
        <v>16702368888</v>
      </c>
      <c r="CY1336" s="1" t="s">
        <v>2991</v>
      </c>
      <c r="CZ1336" s="1" t="s">
        <v>380</v>
      </c>
      <c r="DA1336" s="1" t="s">
        <v>111</v>
      </c>
      <c r="DB1336" s="1" t="s">
        <v>112</v>
      </c>
      <c r="DC1336" s="1" t="s">
        <v>2988</v>
      </c>
      <c r="DD1336" s="1" t="s">
        <v>2989</v>
      </c>
      <c r="DF1336" s="1" t="s">
        <v>2984</v>
      </c>
      <c r="DG1336" s="1" t="s">
        <v>2991</v>
      </c>
    </row>
    <row r="1337" spans="1:111" ht="15.6" customHeight="1" x14ac:dyDescent="0.25">
      <c r="A1337" s="1" t="s">
        <v>14579</v>
      </c>
      <c r="B1337" s="1" t="s">
        <v>238</v>
      </c>
      <c r="C1337" s="2">
        <v>44361.062211111108</v>
      </c>
      <c r="D1337" s="2">
        <v>44404</v>
      </c>
      <c r="E1337" s="1" t="s">
        <v>110</v>
      </c>
      <c r="F1337" s="2">
        <v>44468.833333333336</v>
      </c>
      <c r="G1337" s="1" t="s">
        <v>112</v>
      </c>
      <c r="H1337" s="1" t="s">
        <v>112</v>
      </c>
      <c r="I1337" s="1" t="s">
        <v>112</v>
      </c>
      <c r="J1337" s="1" t="s">
        <v>3896</v>
      </c>
      <c r="K1337" s="1" t="s">
        <v>8970</v>
      </c>
      <c r="L1337" s="1" t="s">
        <v>3898</v>
      </c>
      <c r="M1337" s="1" t="s">
        <v>3899</v>
      </c>
      <c r="N1337" s="1" t="s">
        <v>116</v>
      </c>
      <c r="O1337" s="1" t="s">
        <v>117</v>
      </c>
      <c r="P1337" s="9">
        <v>96950</v>
      </c>
      <c r="Q1337" s="1" t="s">
        <v>118</v>
      </c>
      <c r="S1337" s="1">
        <v>16702566396</v>
      </c>
      <c r="U1337" s="1">
        <v>44511</v>
      </c>
      <c r="V1337" s="1" t="s">
        <v>119</v>
      </c>
      <c r="X1337" s="1" t="s">
        <v>3900</v>
      </c>
      <c r="Y1337" s="1" t="s">
        <v>3901</v>
      </c>
      <c r="Z1337" s="1" t="s">
        <v>1076</v>
      </c>
      <c r="AA1337" s="1" t="s">
        <v>245</v>
      </c>
      <c r="AB1337" s="1" t="s">
        <v>3898</v>
      </c>
      <c r="AC1337" s="1" t="s">
        <v>3899</v>
      </c>
      <c r="AD1337" s="1" t="s">
        <v>116</v>
      </c>
      <c r="AE1337" s="1" t="s">
        <v>117</v>
      </c>
      <c r="AF1337" s="9">
        <v>96950</v>
      </c>
      <c r="AG1337" s="1" t="s">
        <v>118</v>
      </c>
      <c r="AI1337" s="1">
        <v>16702566396</v>
      </c>
      <c r="AK1337" s="1" t="s">
        <v>3902</v>
      </c>
      <c r="BC1337" s="1" t="str">
        <f>"43-3031.00"</f>
        <v>43-3031.00</v>
      </c>
      <c r="BD1337" s="1" t="s">
        <v>389</v>
      </c>
      <c r="BE1337" s="1" t="s">
        <v>12558</v>
      </c>
      <c r="BF1337" s="1" t="s">
        <v>1766</v>
      </c>
      <c r="BG1337" s="1">
        <v>2</v>
      </c>
      <c r="BH1337" s="1">
        <v>2</v>
      </c>
      <c r="BI1337" s="2">
        <v>44470</v>
      </c>
      <c r="BJ1337" s="2">
        <v>44834</v>
      </c>
      <c r="BK1337" s="2">
        <v>44470</v>
      </c>
      <c r="BL1337" s="2">
        <v>44834</v>
      </c>
      <c r="BM1337" s="1">
        <v>35</v>
      </c>
      <c r="BN1337" s="1">
        <v>0</v>
      </c>
      <c r="BO1337" s="1">
        <v>7</v>
      </c>
      <c r="BP1337" s="1">
        <v>7</v>
      </c>
      <c r="BQ1337" s="1">
        <v>7</v>
      </c>
      <c r="BR1337" s="1">
        <v>7</v>
      </c>
      <c r="BS1337" s="1">
        <v>7</v>
      </c>
      <c r="BT1337" s="1">
        <v>0</v>
      </c>
      <c r="BU1337" s="1" t="str">
        <f>"9:00 AM"</f>
        <v>9:00 AM</v>
      </c>
      <c r="BV1337" s="1" t="str">
        <f>"5:00 PM"</f>
        <v>5:00 PM</v>
      </c>
      <c r="BW1337" s="1" t="s">
        <v>135</v>
      </c>
      <c r="BX1337" s="1">
        <v>0</v>
      </c>
      <c r="BY1337" s="1">
        <v>12</v>
      </c>
      <c r="BZ1337" s="1" t="s">
        <v>112</v>
      </c>
      <c r="CB1337" s="1" t="s">
        <v>14580</v>
      </c>
      <c r="CC1337" s="1" t="s">
        <v>3898</v>
      </c>
      <c r="CD1337" s="1" t="s">
        <v>3899</v>
      </c>
      <c r="CE1337" s="1" t="s">
        <v>116</v>
      </c>
      <c r="CF1337" s="1" t="s">
        <v>117</v>
      </c>
      <c r="CG1337" s="1">
        <v>96950</v>
      </c>
      <c r="CH1337" s="3">
        <v>9.49</v>
      </c>
      <c r="CI1337" s="3">
        <v>9.49</v>
      </c>
      <c r="CJ1337" s="3">
        <v>14.23</v>
      </c>
      <c r="CK1337" s="3">
        <v>14.23</v>
      </c>
      <c r="CL1337" s="1" t="s">
        <v>137</v>
      </c>
      <c r="CM1337" s="1" t="s">
        <v>138</v>
      </c>
      <c r="CN1337" s="1" t="s">
        <v>139</v>
      </c>
      <c r="CP1337" s="1" t="s">
        <v>112</v>
      </c>
      <c r="CQ1337" s="1" t="s">
        <v>111</v>
      </c>
      <c r="CR1337" s="1" t="s">
        <v>112</v>
      </c>
      <c r="CS1337" s="1" t="s">
        <v>111</v>
      </c>
      <c r="CT1337" s="1" t="s">
        <v>138</v>
      </c>
      <c r="CU1337" s="1" t="s">
        <v>111</v>
      </c>
      <c r="CV1337" s="1" t="s">
        <v>111</v>
      </c>
      <c r="CW1337" s="1" t="s">
        <v>1034</v>
      </c>
      <c r="CX1337" s="1">
        <v>16702566396</v>
      </c>
      <c r="CY1337" s="1" t="s">
        <v>3902</v>
      </c>
      <c r="CZ1337" s="1" t="s">
        <v>138</v>
      </c>
      <c r="DA1337" s="1" t="s">
        <v>111</v>
      </c>
      <c r="DB1337" s="1" t="s">
        <v>112</v>
      </c>
    </row>
    <row r="1338" spans="1:111" ht="15.6" customHeight="1" x14ac:dyDescent="0.25">
      <c r="A1338" s="1" t="s">
        <v>14581</v>
      </c>
      <c r="B1338" s="1" t="s">
        <v>238</v>
      </c>
      <c r="C1338" s="2">
        <v>44396.946405902781</v>
      </c>
      <c r="D1338" s="2">
        <v>44448</v>
      </c>
      <c r="E1338" s="1" t="s">
        <v>180</v>
      </c>
      <c r="G1338" s="1" t="s">
        <v>111</v>
      </c>
      <c r="H1338" s="1" t="s">
        <v>112</v>
      </c>
      <c r="I1338" s="1" t="s">
        <v>112</v>
      </c>
      <c r="J1338" s="1" t="s">
        <v>5802</v>
      </c>
      <c r="L1338" s="1" t="s">
        <v>3058</v>
      </c>
      <c r="N1338" s="1" t="s">
        <v>116</v>
      </c>
      <c r="O1338" s="1" t="s">
        <v>117</v>
      </c>
      <c r="P1338" s="9">
        <v>96950</v>
      </c>
      <c r="Q1338" s="1" t="s">
        <v>118</v>
      </c>
      <c r="S1338" s="1">
        <v>16702339032</v>
      </c>
      <c r="U1338" s="1">
        <v>5619</v>
      </c>
      <c r="V1338" s="1" t="s">
        <v>119</v>
      </c>
      <c r="X1338" s="1" t="s">
        <v>1625</v>
      </c>
      <c r="Y1338" s="1" t="s">
        <v>5801</v>
      </c>
      <c r="Z1338" s="1" t="s">
        <v>892</v>
      </c>
      <c r="AA1338" s="1" t="s">
        <v>245</v>
      </c>
      <c r="AB1338" s="1" t="s">
        <v>3058</v>
      </c>
      <c r="AD1338" s="1" t="s">
        <v>116</v>
      </c>
      <c r="AE1338" s="1" t="s">
        <v>117</v>
      </c>
      <c r="AF1338" s="9">
        <v>96950</v>
      </c>
      <c r="AG1338" s="1" t="s">
        <v>118</v>
      </c>
      <c r="AI1338" s="1">
        <v>16706702339</v>
      </c>
      <c r="AK1338" s="1" t="s">
        <v>5795</v>
      </c>
      <c r="BC1338" s="1" t="str">
        <f>"49-9071.00"</f>
        <v>49-9071.00</v>
      </c>
      <c r="BD1338" s="1" t="s">
        <v>214</v>
      </c>
      <c r="BE1338" s="1" t="s">
        <v>14582</v>
      </c>
      <c r="BF1338" s="1" t="s">
        <v>14583</v>
      </c>
      <c r="BG1338" s="1">
        <v>2</v>
      </c>
      <c r="BH1338" s="1">
        <v>2</v>
      </c>
      <c r="BI1338" s="2">
        <v>44470</v>
      </c>
      <c r="BJ1338" s="2">
        <v>44834</v>
      </c>
      <c r="BK1338" s="2">
        <v>44470</v>
      </c>
      <c r="BL1338" s="2">
        <v>44834</v>
      </c>
      <c r="BM1338" s="1">
        <v>40</v>
      </c>
      <c r="BN1338" s="1">
        <v>0</v>
      </c>
      <c r="BO1338" s="1">
        <v>8</v>
      </c>
      <c r="BP1338" s="1">
        <v>8</v>
      </c>
      <c r="BQ1338" s="1">
        <v>8</v>
      </c>
      <c r="BR1338" s="1">
        <v>8</v>
      </c>
      <c r="BS1338" s="1">
        <v>8</v>
      </c>
      <c r="BT1338" s="1">
        <v>0</v>
      </c>
      <c r="BU1338" s="1" t="str">
        <f>"7:00 AM"</f>
        <v>7:00 AM</v>
      </c>
      <c r="BV1338" s="1" t="str">
        <f>"4:00 PM"</f>
        <v>4:00 PM</v>
      </c>
      <c r="BW1338" s="1" t="s">
        <v>135</v>
      </c>
      <c r="BX1338" s="1">
        <v>0</v>
      </c>
      <c r="BY1338" s="1">
        <v>6</v>
      </c>
      <c r="BZ1338" s="1" t="s">
        <v>112</v>
      </c>
      <c r="CB1338" s="4" t="s">
        <v>14584</v>
      </c>
      <c r="CC1338" s="1" t="s">
        <v>14585</v>
      </c>
      <c r="CE1338" s="1" t="s">
        <v>116</v>
      </c>
      <c r="CF1338" s="1" t="s">
        <v>117</v>
      </c>
      <c r="CG1338" s="1">
        <v>96950</v>
      </c>
      <c r="CH1338" s="3">
        <v>8.7200000000000006</v>
      </c>
      <c r="CI1338" s="3">
        <v>8.7200000000000006</v>
      </c>
      <c r="CJ1338" s="3">
        <v>0</v>
      </c>
      <c r="CK1338" s="3">
        <v>0</v>
      </c>
      <c r="CL1338" s="1" t="s">
        <v>137</v>
      </c>
      <c r="CM1338" s="1" t="s">
        <v>230</v>
      </c>
      <c r="CN1338" s="1" t="s">
        <v>139</v>
      </c>
      <c r="CP1338" s="1" t="s">
        <v>112</v>
      </c>
      <c r="CQ1338" s="1" t="s">
        <v>111</v>
      </c>
      <c r="CR1338" s="1" t="s">
        <v>112</v>
      </c>
      <c r="CS1338" s="1" t="s">
        <v>112</v>
      </c>
      <c r="CT1338" s="1" t="s">
        <v>138</v>
      </c>
      <c r="CU1338" s="1" t="s">
        <v>111</v>
      </c>
      <c r="CV1338" s="1" t="s">
        <v>138</v>
      </c>
      <c r="CW1338" s="1" t="s">
        <v>1633</v>
      </c>
      <c r="CX1338" s="1">
        <v>16702339032</v>
      </c>
      <c r="CY1338" s="1" t="s">
        <v>5795</v>
      </c>
      <c r="CZ1338" s="1" t="s">
        <v>138</v>
      </c>
      <c r="DA1338" s="1" t="s">
        <v>111</v>
      </c>
      <c r="DB1338" s="1" t="s">
        <v>112</v>
      </c>
      <c r="DC1338" s="1" t="s">
        <v>1625</v>
      </c>
      <c r="DD1338" s="1" t="s">
        <v>5801</v>
      </c>
      <c r="DE1338" s="1" t="s">
        <v>892</v>
      </c>
      <c r="DF1338" s="1" t="s">
        <v>5802</v>
      </c>
      <c r="DG1338" s="1" t="s">
        <v>5795</v>
      </c>
    </row>
    <row r="1339" spans="1:111" ht="15.6" customHeight="1" x14ac:dyDescent="0.25">
      <c r="A1339" s="1" t="s">
        <v>14586</v>
      </c>
      <c r="B1339" s="1" t="s">
        <v>238</v>
      </c>
      <c r="C1339" s="2">
        <v>44390.316846875001</v>
      </c>
      <c r="D1339" s="2">
        <v>44438</v>
      </c>
      <c r="E1339" s="1" t="s">
        <v>180</v>
      </c>
      <c r="G1339" s="1" t="s">
        <v>112</v>
      </c>
      <c r="H1339" s="1" t="s">
        <v>112</v>
      </c>
      <c r="I1339" s="1" t="s">
        <v>112</v>
      </c>
      <c r="J1339" s="1" t="s">
        <v>1693</v>
      </c>
      <c r="L1339" s="1" t="s">
        <v>1694</v>
      </c>
      <c r="M1339" s="1" t="s">
        <v>1695</v>
      </c>
      <c r="N1339" s="1" t="s">
        <v>863</v>
      </c>
      <c r="O1339" s="1" t="s">
        <v>117</v>
      </c>
      <c r="P1339" s="9">
        <v>96950</v>
      </c>
      <c r="Q1339" s="1" t="s">
        <v>118</v>
      </c>
      <c r="S1339" s="1">
        <v>16702345828</v>
      </c>
      <c r="U1339" s="1">
        <v>332322</v>
      </c>
      <c r="V1339" s="1" t="s">
        <v>119</v>
      </c>
      <c r="X1339" s="1" t="s">
        <v>1696</v>
      </c>
      <c r="Y1339" s="1" t="s">
        <v>1697</v>
      </c>
      <c r="AA1339" s="1" t="s">
        <v>171</v>
      </c>
      <c r="AB1339" s="1" t="s">
        <v>1694</v>
      </c>
      <c r="AC1339" s="1" t="s">
        <v>1695</v>
      </c>
      <c r="AD1339" s="1" t="s">
        <v>863</v>
      </c>
      <c r="AE1339" s="1" t="s">
        <v>117</v>
      </c>
      <c r="AF1339" s="9">
        <v>96950</v>
      </c>
      <c r="AG1339" s="1" t="s">
        <v>118</v>
      </c>
      <c r="AI1339" s="1">
        <v>16702345828</v>
      </c>
      <c r="AK1339" s="1" t="s">
        <v>1698</v>
      </c>
      <c r="BC1339" s="1" t="str">
        <f>"51-4023.00"</f>
        <v>51-4023.00</v>
      </c>
      <c r="BD1339" s="1" t="s">
        <v>9967</v>
      </c>
      <c r="BE1339" s="1" t="s">
        <v>14587</v>
      </c>
      <c r="BF1339" s="1" t="s">
        <v>14588</v>
      </c>
      <c r="BG1339" s="1">
        <v>5</v>
      </c>
      <c r="BH1339" s="1">
        <v>5</v>
      </c>
      <c r="BI1339" s="2">
        <v>44470</v>
      </c>
      <c r="BJ1339" s="2">
        <v>44834</v>
      </c>
      <c r="BK1339" s="2">
        <v>44470</v>
      </c>
      <c r="BL1339" s="2">
        <v>44834</v>
      </c>
      <c r="BM1339" s="1">
        <v>40</v>
      </c>
      <c r="BN1339" s="1">
        <v>0</v>
      </c>
      <c r="BO1339" s="1">
        <v>8</v>
      </c>
      <c r="BP1339" s="1">
        <v>8</v>
      </c>
      <c r="BQ1339" s="1">
        <v>8</v>
      </c>
      <c r="BR1339" s="1">
        <v>8</v>
      </c>
      <c r="BS1339" s="1">
        <v>8</v>
      </c>
      <c r="BT1339" s="1">
        <v>0</v>
      </c>
      <c r="BU1339" s="1" t="str">
        <f>"8:00 AM"</f>
        <v>8:00 AM</v>
      </c>
      <c r="BV1339" s="1" t="str">
        <f>"5:00 PM"</f>
        <v>5:00 PM</v>
      </c>
      <c r="BW1339" s="1" t="s">
        <v>135</v>
      </c>
      <c r="BX1339" s="1">
        <v>0</v>
      </c>
      <c r="BY1339" s="1">
        <v>12</v>
      </c>
      <c r="BZ1339" s="1" t="s">
        <v>112</v>
      </c>
      <c r="CB1339" s="1" t="s">
        <v>331</v>
      </c>
      <c r="CC1339" s="1" t="s">
        <v>1694</v>
      </c>
      <c r="CD1339" s="1" t="s">
        <v>1695</v>
      </c>
      <c r="CE1339" s="1" t="s">
        <v>863</v>
      </c>
      <c r="CF1339" s="1" t="s">
        <v>117</v>
      </c>
      <c r="CG1339" s="1">
        <v>96950</v>
      </c>
      <c r="CH1339" s="3">
        <v>13.9</v>
      </c>
      <c r="CI1339" s="3">
        <v>13.9</v>
      </c>
      <c r="CJ1339" s="3">
        <v>20.85</v>
      </c>
      <c r="CK1339" s="3">
        <v>20.85</v>
      </c>
      <c r="CL1339" s="1" t="s">
        <v>137</v>
      </c>
      <c r="CN1339" s="1" t="s">
        <v>139</v>
      </c>
      <c r="CP1339" s="1" t="s">
        <v>112</v>
      </c>
      <c r="CQ1339" s="1" t="s">
        <v>111</v>
      </c>
      <c r="CR1339" s="1" t="s">
        <v>112</v>
      </c>
      <c r="CS1339" s="1" t="s">
        <v>111</v>
      </c>
      <c r="CT1339" s="1" t="s">
        <v>138</v>
      </c>
      <c r="CU1339" s="1" t="s">
        <v>111</v>
      </c>
      <c r="CV1339" s="1" t="s">
        <v>138</v>
      </c>
      <c r="CW1339" s="1" t="s">
        <v>331</v>
      </c>
      <c r="CX1339" s="1">
        <v>16702345828</v>
      </c>
      <c r="CY1339" s="1" t="s">
        <v>1698</v>
      </c>
      <c r="CZ1339" s="1" t="s">
        <v>138</v>
      </c>
      <c r="DA1339" s="1" t="s">
        <v>111</v>
      </c>
      <c r="DB1339" s="1" t="s">
        <v>112</v>
      </c>
      <c r="DC1339" s="1" t="s">
        <v>1701</v>
      </c>
      <c r="DD1339" s="1" t="s">
        <v>1702</v>
      </c>
      <c r="DF1339" s="1" t="s">
        <v>1703</v>
      </c>
      <c r="DG1339" s="1" t="s">
        <v>1704</v>
      </c>
    </row>
    <row r="1340" spans="1:111" ht="15.6" customHeight="1" x14ac:dyDescent="0.25">
      <c r="A1340" s="1" t="s">
        <v>14589</v>
      </c>
      <c r="B1340" s="1" t="s">
        <v>238</v>
      </c>
      <c r="C1340" s="2">
        <v>44390.344457870371</v>
      </c>
      <c r="D1340" s="2">
        <v>44438</v>
      </c>
      <c r="E1340" s="1" t="s">
        <v>110</v>
      </c>
      <c r="F1340" s="2">
        <v>44468.833333333336</v>
      </c>
      <c r="G1340" s="1" t="s">
        <v>111</v>
      </c>
      <c r="H1340" s="1" t="s">
        <v>112</v>
      </c>
      <c r="I1340" s="1" t="s">
        <v>112</v>
      </c>
      <c r="J1340" s="1" t="s">
        <v>1693</v>
      </c>
      <c r="L1340" s="1" t="s">
        <v>1694</v>
      </c>
      <c r="M1340" s="1" t="s">
        <v>1695</v>
      </c>
      <c r="N1340" s="1" t="s">
        <v>863</v>
      </c>
      <c r="O1340" s="1" t="s">
        <v>117</v>
      </c>
      <c r="P1340" s="9">
        <v>96950</v>
      </c>
      <c r="Q1340" s="1" t="s">
        <v>118</v>
      </c>
      <c r="S1340" s="1">
        <v>16702345828</v>
      </c>
      <c r="U1340" s="1">
        <v>2362</v>
      </c>
      <c r="V1340" s="1" t="s">
        <v>119</v>
      </c>
      <c r="X1340" s="1" t="s">
        <v>1696</v>
      </c>
      <c r="Y1340" s="1" t="s">
        <v>1697</v>
      </c>
      <c r="AA1340" s="1" t="s">
        <v>171</v>
      </c>
      <c r="AB1340" s="1" t="s">
        <v>1694</v>
      </c>
      <c r="AC1340" s="1" t="s">
        <v>1695</v>
      </c>
      <c r="AD1340" s="1" t="s">
        <v>863</v>
      </c>
      <c r="AE1340" s="1" t="s">
        <v>117</v>
      </c>
      <c r="AF1340" s="9">
        <v>96950</v>
      </c>
      <c r="AG1340" s="1" t="s">
        <v>118</v>
      </c>
      <c r="AI1340" s="1">
        <v>16702345828</v>
      </c>
      <c r="AK1340" s="1" t="s">
        <v>1698</v>
      </c>
      <c r="BC1340" s="1" t="str">
        <f>"47-2061.00"</f>
        <v>47-2061.00</v>
      </c>
      <c r="BD1340" s="1" t="s">
        <v>1116</v>
      </c>
      <c r="BE1340" s="1" t="s">
        <v>9883</v>
      </c>
      <c r="BF1340" s="1" t="s">
        <v>2094</v>
      </c>
      <c r="BG1340" s="1">
        <v>1</v>
      </c>
      <c r="BH1340" s="1">
        <v>1</v>
      </c>
      <c r="BI1340" s="2">
        <v>44470</v>
      </c>
      <c r="BJ1340" s="2">
        <v>45565</v>
      </c>
      <c r="BK1340" s="2">
        <v>44470</v>
      </c>
      <c r="BL1340" s="2">
        <v>45565</v>
      </c>
      <c r="BM1340" s="1">
        <v>40</v>
      </c>
      <c r="BN1340" s="1">
        <v>0</v>
      </c>
      <c r="BO1340" s="1">
        <v>8</v>
      </c>
      <c r="BP1340" s="1">
        <v>8</v>
      </c>
      <c r="BQ1340" s="1">
        <v>8</v>
      </c>
      <c r="BR1340" s="1">
        <v>8</v>
      </c>
      <c r="BS1340" s="1">
        <v>8</v>
      </c>
      <c r="BT1340" s="1">
        <v>0</v>
      </c>
      <c r="BU1340" s="1" t="str">
        <f>"8:00 AM"</f>
        <v>8:00 AM</v>
      </c>
      <c r="BV1340" s="1" t="str">
        <f>"5:00 PM"</f>
        <v>5:00 PM</v>
      </c>
      <c r="BW1340" s="1" t="s">
        <v>135</v>
      </c>
      <c r="BX1340" s="1">
        <v>0</v>
      </c>
      <c r="BY1340" s="1">
        <v>12</v>
      </c>
      <c r="BZ1340" s="1" t="s">
        <v>112</v>
      </c>
      <c r="CB1340" s="1" t="s">
        <v>331</v>
      </c>
      <c r="CC1340" s="1" t="s">
        <v>1694</v>
      </c>
      <c r="CD1340" s="1" t="s">
        <v>1695</v>
      </c>
      <c r="CE1340" s="1" t="s">
        <v>863</v>
      </c>
      <c r="CF1340" s="1" t="s">
        <v>117</v>
      </c>
      <c r="CG1340" s="1">
        <v>96950</v>
      </c>
      <c r="CH1340" s="3">
        <v>8.9700000000000006</v>
      </c>
      <c r="CI1340" s="3">
        <v>8.9700000000000006</v>
      </c>
      <c r="CJ1340" s="3">
        <v>13.46</v>
      </c>
      <c r="CK1340" s="3">
        <v>13.46</v>
      </c>
      <c r="CL1340" s="1" t="s">
        <v>137</v>
      </c>
      <c r="CN1340" s="1" t="s">
        <v>139</v>
      </c>
      <c r="CP1340" s="1" t="s">
        <v>112</v>
      </c>
      <c r="CQ1340" s="1" t="s">
        <v>111</v>
      </c>
      <c r="CR1340" s="1" t="s">
        <v>112</v>
      </c>
      <c r="CS1340" s="1" t="s">
        <v>111</v>
      </c>
      <c r="CT1340" s="1" t="s">
        <v>138</v>
      </c>
      <c r="CU1340" s="1" t="s">
        <v>111</v>
      </c>
      <c r="CV1340" s="1" t="s">
        <v>138</v>
      </c>
      <c r="CW1340" s="1" t="s">
        <v>331</v>
      </c>
      <c r="CX1340" s="1">
        <v>16702345828</v>
      </c>
      <c r="CY1340" s="1" t="s">
        <v>1698</v>
      </c>
      <c r="CZ1340" s="1" t="s">
        <v>138</v>
      </c>
      <c r="DA1340" s="1" t="s">
        <v>111</v>
      </c>
      <c r="DB1340" s="1" t="s">
        <v>112</v>
      </c>
      <c r="DC1340" s="1" t="s">
        <v>1701</v>
      </c>
      <c r="DD1340" s="1" t="s">
        <v>1702</v>
      </c>
      <c r="DF1340" s="1" t="s">
        <v>1703</v>
      </c>
      <c r="DG1340" s="1" t="s">
        <v>1704</v>
      </c>
    </row>
    <row r="1341" spans="1:111" ht="15.6" customHeight="1" x14ac:dyDescent="0.25">
      <c r="A1341" s="1" t="s">
        <v>14590</v>
      </c>
      <c r="B1341" s="1" t="s">
        <v>238</v>
      </c>
      <c r="C1341" s="2">
        <v>44404.801135995367</v>
      </c>
      <c r="D1341" s="2">
        <v>44438</v>
      </c>
      <c r="E1341" s="1" t="s">
        <v>180</v>
      </c>
      <c r="G1341" s="1" t="s">
        <v>112</v>
      </c>
      <c r="H1341" s="1" t="s">
        <v>112</v>
      </c>
      <c r="I1341" s="1" t="s">
        <v>112</v>
      </c>
      <c r="J1341" s="1" t="s">
        <v>14591</v>
      </c>
      <c r="K1341" s="1" t="s">
        <v>138</v>
      </c>
      <c r="L1341" s="1" t="s">
        <v>6642</v>
      </c>
      <c r="M1341" s="1" t="s">
        <v>6643</v>
      </c>
      <c r="N1341" s="1" t="s">
        <v>1191</v>
      </c>
      <c r="O1341" s="1" t="s">
        <v>117</v>
      </c>
      <c r="P1341" s="9">
        <v>96950</v>
      </c>
      <c r="Q1341" s="1" t="s">
        <v>118</v>
      </c>
      <c r="R1341" s="1" t="s">
        <v>138</v>
      </c>
      <c r="S1341" s="1">
        <v>16702356000</v>
      </c>
      <c r="U1341" s="1">
        <v>541330</v>
      </c>
      <c r="V1341" s="1" t="s">
        <v>119</v>
      </c>
      <c r="X1341" s="1" t="s">
        <v>6644</v>
      </c>
      <c r="Y1341" s="1" t="s">
        <v>6645</v>
      </c>
      <c r="Z1341" s="1" t="s">
        <v>6646</v>
      </c>
      <c r="AA1341" s="1" t="s">
        <v>245</v>
      </c>
      <c r="AB1341" s="1" t="s">
        <v>6642</v>
      </c>
      <c r="AC1341" s="1" t="s">
        <v>6643</v>
      </c>
      <c r="AD1341" s="1" t="s">
        <v>1191</v>
      </c>
      <c r="AE1341" s="1" t="s">
        <v>117</v>
      </c>
      <c r="AF1341" s="9">
        <v>96950</v>
      </c>
      <c r="AG1341" s="1" t="s">
        <v>118</v>
      </c>
      <c r="AH1341" s="1" t="s">
        <v>138</v>
      </c>
      <c r="AI1341" s="1">
        <v>16702356000</v>
      </c>
      <c r="AK1341" s="1" t="s">
        <v>6647</v>
      </c>
      <c r="AL1341" s="1" t="s">
        <v>653</v>
      </c>
      <c r="AM1341" s="1" t="s">
        <v>6237</v>
      </c>
      <c r="AN1341" s="1" t="s">
        <v>6238</v>
      </c>
      <c r="AO1341" s="1" t="s">
        <v>6239</v>
      </c>
      <c r="AP1341" s="1" t="s">
        <v>6648</v>
      </c>
      <c r="AQ1341" s="1" t="s">
        <v>6649</v>
      </c>
      <c r="AR1341" s="1" t="s">
        <v>690</v>
      </c>
      <c r="AS1341" s="1" t="s">
        <v>117</v>
      </c>
      <c r="AT1341" s="9">
        <v>96913</v>
      </c>
      <c r="AU1341" s="1" t="s">
        <v>118</v>
      </c>
      <c r="AV1341" s="1" t="s">
        <v>138</v>
      </c>
      <c r="AW1341" s="1">
        <v>16716461222</v>
      </c>
      <c r="AX1341" s="1">
        <v>111</v>
      </c>
      <c r="AY1341" s="1" t="s">
        <v>6241</v>
      </c>
      <c r="AZ1341" s="1" t="s">
        <v>6242</v>
      </c>
      <c r="BA1341" s="1" t="s">
        <v>691</v>
      </c>
      <c r="BB1341" s="1" t="s">
        <v>6243</v>
      </c>
      <c r="BC1341" s="1" t="str">
        <f>"17-3022.00"</f>
        <v>17-3022.00</v>
      </c>
      <c r="BD1341" s="1" t="s">
        <v>602</v>
      </c>
      <c r="BE1341" s="1" t="s">
        <v>14592</v>
      </c>
      <c r="BF1341" s="1" t="s">
        <v>14593</v>
      </c>
      <c r="BG1341" s="1">
        <v>1</v>
      </c>
      <c r="BH1341" s="1">
        <v>1</v>
      </c>
      <c r="BI1341" s="2">
        <v>44470</v>
      </c>
      <c r="BJ1341" s="2">
        <v>44834</v>
      </c>
      <c r="BK1341" s="2">
        <v>44470</v>
      </c>
      <c r="BL1341" s="2">
        <v>44834</v>
      </c>
      <c r="BM1341" s="1">
        <v>40</v>
      </c>
      <c r="BN1341" s="1">
        <v>0</v>
      </c>
      <c r="BO1341" s="1">
        <v>8</v>
      </c>
      <c r="BP1341" s="1">
        <v>8</v>
      </c>
      <c r="BQ1341" s="1">
        <v>8</v>
      </c>
      <c r="BR1341" s="1">
        <v>8</v>
      </c>
      <c r="BS1341" s="1">
        <v>8</v>
      </c>
      <c r="BT1341" s="1">
        <v>0</v>
      </c>
      <c r="BU1341" s="1" t="str">
        <f>"8:00 AM"</f>
        <v>8:00 AM</v>
      </c>
      <c r="BV1341" s="1" t="str">
        <f>"5:00 PM"</f>
        <v>5:00 PM</v>
      </c>
      <c r="BW1341" s="1" t="s">
        <v>392</v>
      </c>
      <c r="BX1341" s="1">
        <v>0</v>
      </c>
      <c r="BY1341" s="1">
        <v>24</v>
      </c>
      <c r="BZ1341" s="1" t="s">
        <v>111</v>
      </c>
      <c r="CA1341" s="1">
        <v>3</v>
      </c>
      <c r="CB1341" s="4" t="s">
        <v>14594</v>
      </c>
      <c r="CC1341" s="1" t="s">
        <v>6642</v>
      </c>
      <c r="CD1341" s="1" t="s">
        <v>6643</v>
      </c>
      <c r="CE1341" s="1" t="s">
        <v>1191</v>
      </c>
      <c r="CF1341" s="1" t="s">
        <v>117</v>
      </c>
      <c r="CG1341" s="1">
        <v>96950</v>
      </c>
      <c r="CH1341" s="3">
        <v>18</v>
      </c>
      <c r="CI1341" s="3">
        <v>18</v>
      </c>
      <c r="CJ1341" s="3">
        <v>27</v>
      </c>
      <c r="CK1341" s="3">
        <v>27</v>
      </c>
      <c r="CL1341" s="1" t="s">
        <v>137</v>
      </c>
      <c r="CM1341" s="1" t="s">
        <v>230</v>
      </c>
      <c r="CN1341" s="1" t="s">
        <v>139</v>
      </c>
      <c r="CP1341" s="1" t="s">
        <v>111</v>
      </c>
      <c r="CQ1341" s="1" t="s">
        <v>111</v>
      </c>
      <c r="CR1341" s="1" t="s">
        <v>112</v>
      </c>
      <c r="CS1341" s="1" t="s">
        <v>111</v>
      </c>
      <c r="CT1341" s="1" t="s">
        <v>138</v>
      </c>
      <c r="CU1341" s="1" t="s">
        <v>111</v>
      </c>
      <c r="CV1341" s="1" t="s">
        <v>138</v>
      </c>
      <c r="CW1341" s="1" t="s">
        <v>14018</v>
      </c>
      <c r="CX1341" s="1">
        <v>16702356000</v>
      </c>
      <c r="CY1341" s="1" t="s">
        <v>6654</v>
      </c>
      <c r="CZ1341" s="1" t="s">
        <v>230</v>
      </c>
      <c r="DA1341" s="1" t="s">
        <v>111</v>
      </c>
      <c r="DB1341" s="1" t="s">
        <v>112</v>
      </c>
      <c r="DC1341" s="1" t="s">
        <v>6237</v>
      </c>
      <c r="DD1341" s="1" t="s">
        <v>6238</v>
      </c>
      <c r="DE1341" s="1" t="s">
        <v>892</v>
      </c>
      <c r="DF1341" s="1" t="s">
        <v>6242</v>
      </c>
      <c r="DG1341" s="1" t="s">
        <v>6241</v>
      </c>
    </row>
    <row r="1342" spans="1:111" ht="15.6" customHeight="1" x14ac:dyDescent="0.25">
      <c r="A1342" s="1" t="s">
        <v>14595</v>
      </c>
      <c r="B1342" s="1" t="s">
        <v>238</v>
      </c>
      <c r="C1342" s="2">
        <v>44396.873746759258</v>
      </c>
      <c r="D1342" s="2">
        <v>44447</v>
      </c>
      <c r="E1342" s="1" t="s">
        <v>110</v>
      </c>
      <c r="F1342" s="2">
        <v>44467.833333333336</v>
      </c>
      <c r="G1342" s="1" t="s">
        <v>112</v>
      </c>
      <c r="H1342" s="1" t="s">
        <v>112</v>
      </c>
      <c r="I1342" s="1" t="s">
        <v>112</v>
      </c>
      <c r="J1342" s="1" t="s">
        <v>4061</v>
      </c>
      <c r="K1342" s="1" t="s">
        <v>2553</v>
      </c>
      <c r="L1342" s="1" t="s">
        <v>3742</v>
      </c>
      <c r="M1342" s="1" t="s">
        <v>2555</v>
      </c>
      <c r="N1342" s="1" t="s">
        <v>4064</v>
      </c>
      <c r="O1342" s="1" t="s">
        <v>117</v>
      </c>
      <c r="P1342" s="9">
        <v>96950</v>
      </c>
      <c r="Q1342" s="1" t="s">
        <v>118</v>
      </c>
      <c r="S1342" s="1">
        <v>16702880407</v>
      </c>
      <c r="T1342" s="1">
        <v>33</v>
      </c>
      <c r="U1342" s="1">
        <v>212312</v>
      </c>
      <c r="V1342" s="1" t="s">
        <v>119</v>
      </c>
      <c r="X1342" s="1" t="s">
        <v>2556</v>
      </c>
      <c r="Y1342" s="1" t="s">
        <v>1544</v>
      </c>
      <c r="Z1342" s="1" t="s">
        <v>656</v>
      </c>
      <c r="AA1342" s="1" t="s">
        <v>373</v>
      </c>
      <c r="AB1342" s="1" t="s">
        <v>3742</v>
      </c>
      <c r="AC1342" s="1" t="s">
        <v>2555</v>
      </c>
      <c r="AD1342" s="1" t="s">
        <v>4064</v>
      </c>
      <c r="AE1342" s="1" t="s">
        <v>117</v>
      </c>
      <c r="AF1342" s="9">
        <v>96950</v>
      </c>
      <c r="AG1342" s="1" t="s">
        <v>118</v>
      </c>
      <c r="AI1342" s="1">
        <v>16702880407</v>
      </c>
      <c r="AJ1342" s="1">
        <v>33</v>
      </c>
      <c r="AK1342" s="1" t="s">
        <v>279</v>
      </c>
      <c r="BC1342" s="1" t="str">
        <f>"51-4034.00"</f>
        <v>51-4034.00</v>
      </c>
      <c r="BD1342" s="1" t="s">
        <v>8982</v>
      </c>
      <c r="BE1342" s="1" t="s">
        <v>8983</v>
      </c>
      <c r="BF1342" s="1" t="s">
        <v>8984</v>
      </c>
      <c r="BG1342" s="1">
        <v>1</v>
      </c>
      <c r="BH1342" s="1">
        <v>1</v>
      </c>
      <c r="BI1342" s="2">
        <v>44469</v>
      </c>
      <c r="BJ1342" s="2">
        <v>44833</v>
      </c>
      <c r="BK1342" s="2">
        <v>44469</v>
      </c>
      <c r="BL1342" s="2">
        <v>44833</v>
      </c>
      <c r="BM1342" s="1">
        <v>40</v>
      </c>
      <c r="BN1342" s="1">
        <v>0</v>
      </c>
      <c r="BO1342" s="1">
        <v>8</v>
      </c>
      <c r="BP1342" s="1">
        <v>8</v>
      </c>
      <c r="BQ1342" s="1">
        <v>8</v>
      </c>
      <c r="BR1342" s="1">
        <v>8</v>
      </c>
      <c r="BS1342" s="1">
        <v>8</v>
      </c>
      <c r="BT1342" s="1">
        <v>0</v>
      </c>
      <c r="BU1342" s="1" t="str">
        <f>"7:00 AM"</f>
        <v>7:00 AM</v>
      </c>
      <c r="BV1342" s="1" t="str">
        <f>"3:00 PM"</f>
        <v>3:00 PM</v>
      </c>
      <c r="BW1342" s="1" t="s">
        <v>135</v>
      </c>
      <c r="BX1342" s="1">
        <v>0</v>
      </c>
      <c r="BY1342" s="1">
        <v>12</v>
      </c>
      <c r="BZ1342" s="1" t="s">
        <v>112</v>
      </c>
      <c r="CB1342" s="1" t="s">
        <v>14596</v>
      </c>
      <c r="CC1342" s="1" t="s">
        <v>3742</v>
      </c>
      <c r="CD1342" s="1" t="s">
        <v>2555</v>
      </c>
      <c r="CE1342" s="1" t="s">
        <v>4064</v>
      </c>
      <c r="CF1342" s="1" t="s">
        <v>117</v>
      </c>
      <c r="CG1342" s="1">
        <v>96950</v>
      </c>
      <c r="CH1342" s="3">
        <v>13.93</v>
      </c>
      <c r="CI1342" s="3">
        <v>16.04</v>
      </c>
      <c r="CJ1342" s="3">
        <v>20.89</v>
      </c>
      <c r="CK1342" s="3">
        <v>24.06</v>
      </c>
      <c r="CL1342" s="1" t="s">
        <v>137</v>
      </c>
      <c r="CM1342" s="1" t="s">
        <v>138</v>
      </c>
      <c r="CN1342" s="1" t="s">
        <v>218</v>
      </c>
      <c r="CP1342" s="1" t="s">
        <v>112</v>
      </c>
      <c r="CQ1342" s="1" t="s">
        <v>111</v>
      </c>
      <c r="CR1342" s="1" t="s">
        <v>112</v>
      </c>
      <c r="CS1342" s="1" t="s">
        <v>111</v>
      </c>
      <c r="CT1342" s="1" t="s">
        <v>138</v>
      </c>
      <c r="CU1342" s="1" t="s">
        <v>111</v>
      </c>
      <c r="CV1342" s="1" t="s">
        <v>138</v>
      </c>
      <c r="CW1342" s="1" t="s">
        <v>14597</v>
      </c>
      <c r="CX1342" s="1">
        <v>16702880407</v>
      </c>
      <c r="CY1342" s="1" t="s">
        <v>279</v>
      </c>
      <c r="CZ1342" s="1" t="s">
        <v>2563</v>
      </c>
      <c r="DA1342" s="1" t="s">
        <v>111</v>
      </c>
      <c r="DB1342" s="1" t="s">
        <v>112</v>
      </c>
      <c r="DC1342" s="1" t="s">
        <v>362</v>
      </c>
    </row>
    <row r="1343" spans="1:111" ht="15.6" customHeight="1" x14ac:dyDescent="0.25">
      <c r="A1343" s="1" t="s">
        <v>14598</v>
      </c>
      <c r="B1343" s="1" t="s">
        <v>238</v>
      </c>
      <c r="C1343" s="2">
        <v>44391.009789930555</v>
      </c>
      <c r="D1343" s="2">
        <v>44447</v>
      </c>
      <c r="E1343" s="1" t="s">
        <v>180</v>
      </c>
      <c r="G1343" s="1" t="s">
        <v>112</v>
      </c>
      <c r="H1343" s="1" t="s">
        <v>112</v>
      </c>
      <c r="I1343" s="1" t="s">
        <v>112</v>
      </c>
      <c r="J1343" s="1" t="s">
        <v>1123</v>
      </c>
      <c r="K1343" s="1" t="s">
        <v>14599</v>
      </c>
      <c r="L1343" s="1" t="s">
        <v>1125</v>
      </c>
      <c r="M1343" s="1" t="s">
        <v>1126</v>
      </c>
      <c r="N1343" s="1" t="s">
        <v>116</v>
      </c>
      <c r="O1343" s="1" t="s">
        <v>117</v>
      </c>
      <c r="P1343" s="9">
        <v>96950</v>
      </c>
      <c r="Q1343" s="1" t="s">
        <v>118</v>
      </c>
      <c r="R1343" s="1" t="s">
        <v>117</v>
      </c>
      <c r="S1343" s="1">
        <v>16702341795</v>
      </c>
      <c r="U1343" s="1">
        <v>441110</v>
      </c>
      <c r="V1343" s="1" t="s">
        <v>119</v>
      </c>
      <c r="X1343" s="1" t="s">
        <v>1127</v>
      </c>
      <c r="Y1343" s="1" t="s">
        <v>848</v>
      </c>
      <c r="Z1343" s="1" t="s">
        <v>1128</v>
      </c>
      <c r="AA1343" s="1" t="s">
        <v>1129</v>
      </c>
      <c r="AB1343" s="1" t="s">
        <v>1125</v>
      </c>
      <c r="AC1343" s="1" t="s">
        <v>1130</v>
      </c>
      <c r="AD1343" s="1" t="s">
        <v>116</v>
      </c>
      <c r="AE1343" s="1" t="s">
        <v>117</v>
      </c>
      <c r="AF1343" s="9">
        <v>96950</v>
      </c>
      <c r="AG1343" s="1" t="s">
        <v>118</v>
      </c>
      <c r="AH1343" s="1" t="s">
        <v>117</v>
      </c>
      <c r="AI1343" s="1">
        <v>16702341795</v>
      </c>
      <c r="AK1343" s="1" t="s">
        <v>1135</v>
      </c>
      <c r="BC1343" s="1" t="str">
        <f>"49-3023.01"</f>
        <v>49-3023.01</v>
      </c>
      <c r="BD1343" s="1" t="s">
        <v>608</v>
      </c>
      <c r="BE1343" s="1" t="s">
        <v>14600</v>
      </c>
      <c r="BF1343" s="1" t="s">
        <v>11285</v>
      </c>
      <c r="BG1343" s="1">
        <v>1</v>
      </c>
      <c r="BH1343" s="1">
        <v>1</v>
      </c>
      <c r="BI1343" s="2">
        <v>44440</v>
      </c>
      <c r="BJ1343" s="2">
        <v>44804</v>
      </c>
      <c r="BK1343" s="2">
        <v>44448</v>
      </c>
      <c r="BL1343" s="2">
        <v>44804</v>
      </c>
      <c r="BM1343" s="1">
        <v>40</v>
      </c>
      <c r="BN1343" s="1">
        <v>0</v>
      </c>
      <c r="BO1343" s="1">
        <v>8</v>
      </c>
      <c r="BP1343" s="1">
        <v>8</v>
      </c>
      <c r="BQ1343" s="1">
        <v>8</v>
      </c>
      <c r="BR1343" s="1">
        <v>8</v>
      </c>
      <c r="BS1343" s="1">
        <v>8</v>
      </c>
      <c r="BT1343" s="1">
        <v>0</v>
      </c>
      <c r="BU1343" s="1" t="str">
        <f>"8:00 AM"</f>
        <v>8:00 AM</v>
      </c>
      <c r="BV1343" s="1" t="str">
        <f>"5:00 PM"</f>
        <v>5:00 PM</v>
      </c>
      <c r="BW1343" s="1" t="s">
        <v>392</v>
      </c>
      <c r="BX1343" s="1">
        <v>0</v>
      </c>
      <c r="BY1343" s="1">
        <v>24</v>
      </c>
      <c r="BZ1343" s="1" t="s">
        <v>112</v>
      </c>
      <c r="CB1343" s="1" t="s">
        <v>14601</v>
      </c>
      <c r="CC1343" s="1" t="s">
        <v>14602</v>
      </c>
      <c r="CD1343" s="1" t="s">
        <v>2775</v>
      </c>
      <c r="CE1343" s="1" t="s">
        <v>116</v>
      </c>
      <c r="CF1343" s="1" t="s">
        <v>117</v>
      </c>
      <c r="CG1343" s="1">
        <v>96950</v>
      </c>
      <c r="CH1343" s="3">
        <v>8.75</v>
      </c>
      <c r="CI1343" s="3">
        <v>8.75</v>
      </c>
      <c r="CJ1343" s="3">
        <v>13.13</v>
      </c>
      <c r="CK1343" s="3">
        <v>13.13</v>
      </c>
      <c r="CL1343" s="1" t="s">
        <v>137</v>
      </c>
      <c r="CN1343" s="1" t="s">
        <v>139</v>
      </c>
      <c r="CP1343" s="1" t="s">
        <v>112</v>
      </c>
      <c r="CQ1343" s="1" t="s">
        <v>111</v>
      </c>
      <c r="CR1343" s="1" t="s">
        <v>112</v>
      </c>
      <c r="CS1343" s="1" t="s">
        <v>111</v>
      </c>
      <c r="CT1343" s="1" t="s">
        <v>138</v>
      </c>
      <c r="CU1343" s="1" t="s">
        <v>111</v>
      </c>
      <c r="CV1343" s="1" t="s">
        <v>138</v>
      </c>
      <c r="CW1343" s="1" t="s">
        <v>1134</v>
      </c>
      <c r="CX1343" s="1">
        <v>16702341795</v>
      </c>
      <c r="CY1343" s="1" t="s">
        <v>1135</v>
      </c>
      <c r="CZ1343" s="1" t="s">
        <v>1136</v>
      </c>
      <c r="DA1343" s="1" t="s">
        <v>111</v>
      </c>
      <c r="DB1343" s="1" t="s">
        <v>112</v>
      </c>
    </row>
    <row r="1344" spans="1:111" ht="15.6" customHeight="1" x14ac:dyDescent="0.25">
      <c r="A1344" s="1" t="s">
        <v>14603</v>
      </c>
      <c r="B1344" s="1" t="s">
        <v>238</v>
      </c>
      <c r="C1344" s="2">
        <v>44390.907105787039</v>
      </c>
      <c r="D1344" s="2">
        <v>44447</v>
      </c>
      <c r="E1344" s="1" t="s">
        <v>110</v>
      </c>
      <c r="F1344" s="2">
        <v>44468.833333333336</v>
      </c>
      <c r="G1344" s="1" t="s">
        <v>112</v>
      </c>
      <c r="H1344" s="1" t="s">
        <v>112</v>
      </c>
      <c r="I1344" s="1" t="s">
        <v>112</v>
      </c>
      <c r="J1344" s="1" t="s">
        <v>505</v>
      </c>
      <c r="K1344" s="1" t="s">
        <v>362</v>
      </c>
      <c r="L1344" s="1" t="s">
        <v>1290</v>
      </c>
      <c r="M1344" s="1" t="s">
        <v>507</v>
      </c>
      <c r="N1344" s="1" t="s">
        <v>167</v>
      </c>
      <c r="O1344" s="1" t="s">
        <v>117</v>
      </c>
      <c r="P1344" s="9">
        <v>96950</v>
      </c>
      <c r="Q1344" s="1" t="s">
        <v>118</v>
      </c>
      <c r="S1344" s="1">
        <v>16702356622</v>
      </c>
      <c r="U1344" s="1">
        <v>236115</v>
      </c>
      <c r="V1344" s="1" t="s">
        <v>119</v>
      </c>
      <c r="X1344" s="1" t="s">
        <v>508</v>
      </c>
      <c r="Y1344" s="1" t="s">
        <v>509</v>
      </c>
      <c r="Z1344" s="1" t="s">
        <v>510</v>
      </c>
      <c r="AA1344" s="1" t="s">
        <v>511</v>
      </c>
      <c r="AB1344" s="1" t="s">
        <v>1291</v>
      </c>
      <c r="AC1344" s="1" t="s">
        <v>1038</v>
      </c>
      <c r="AD1344" s="1" t="s">
        <v>879</v>
      </c>
      <c r="AE1344" s="1" t="s">
        <v>117</v>
      </c>
      <c r="AF1344" s="9">
        <v>96950</v>
      </c>
      <c r="AG1344" s="1" t="s">
        <v>118</v>
      </c>
      <c r="AI1344" s="1">
        <v>16702356622</v>
      </c>
      <c r="AK1344" s="1" t="s">
        <v>513</v>
      </c>
      <c r="BC1344" s="1" t="str">
        <f>"49-9071.00"</f>
        <v>49-9071.00</v>
      </c>
      <c r="BD1344" s="1" t="s">
        <v>214</v>
      </c>
      <c r="BE1344" s="1" t="s">
        <v>1292</v>
      </c>
      <c r="BF1344" s="1" t="s">
        <v>1293</v>
      </c>
      <c r="BG1344" s="1">
        <v>1</v>
      </c>
      <c r="BH1344" s="1">
        <v>1</v>
      </c>
      <c r="BI1344" s="2">
        <v>44470</v>
      </c>
      <c r="BJ1344" s="2">
        <v>44834</v>
      </c>
      <c r="BK1344" s="2">
        <v>44470</v>
      </c>
      <c r="BL1344" s="2">
        <v>44834</v>
      </c>
      <c r="BM1344" s="1">
        <v>40</v>
      </c>
      <c r="BN1344" s="1">
        <v>0</v>
      </c>
      <c r="BO1344" s="1">
        <v>8</v>
      </c>
      <c r="BP1344" s="1">
        <v>8</v>
      </c>
      <c r="BQ1344" s="1">
        <v>8</v>
      </c>
      <c r="BR1344" s="1">
        <v>8</v>
      </c>
      <c r="BS1344" s="1">
        <v>8</v>
      </c>
      <c r="BT1344" s="1">
        <v>0</v>
      </c>
      <c r="BU1344" s="1" t="str">
        <f>"7:30 AM"</f>
        <v>7:30 AM</v>
      </c>
      <c r="BV1344" s="1" t="str">
        <f>"4:30 PM"</f>
        <v>4:30 PM</v>
      </c>
      <c r="BW1344" s="1" t="s">
        <v>135</v>
      </c>
      <c r="BX1344" s="1">
        <v>0</v>
      </c>
      <c r="BY1344" s="1">
        <v>6</v>
      </c>
      <c r="BZ1344" s="1" t="s">
        <v>112</v>
      </c>
      <c r="CB1344" s="1" t="s">
        <v>1294</v>
      </c>
      <c r="CC1344" s="1" t="s">
        <v>818</v>
      </c>
      <c r="CE1344" s="1" t="s">
        <v>167</v>
      </c>
      <c r="CF1344" s="1" t="s">
        <v>117</v>
      </c>
      <c r="CG1344" s="1">
        <v>96950</v>
      </c>
      <c r="CH1344" s="3">
        <v>8.7200000000000006</v>
      </c>
      <c r="CI1344" s="3">
        <v>8.7200000000000006</v>
      </c>
      <c r="CJ1344" s="3">
        <v>13.08</v>
      </c>
      <c r="CK1344" s="3">
        <v>13.08</v>
      </c>
      <c r="CL1344" s="1" t="s">
        <v>137</v>
      </c>
      <c r="CN1344" s="1" t="s">
        <v>139</v>
      </c>
      <c r="CP1344" s="1" t="s">
        <v>112</v>
      </c>
      <c r="CQ1344" s="1" t="s">
        <v>111</v>
      </c>
      <c r="CR1344" s="1" t="s">
        <v>111</v>
      </c>
      <c r="CS1344" s="1" t="s">
        <v>111</v>
      </c>
      <c r="CT1344" s="1" t="s">
        <v>138</v>
      </c>
      <c r="CU1344" s="1" t="s">
        <v>111</v>
      </c>
      <c r="CV1344" s="1" t="s">
        <v>138</v>
      </c>
      <c r="CW1344" s="1" t="s">
        <v>1295</v>
      </c>
      <c r="CX1344" s="1">
        <v>16702356622</v>
      </c>
      <c r="CY1344" s="1" t="s">
        <v>513</v>
      </c>
      <c r="CZ1344" s="1" t="s">
        <v>138</v>
      </c>
      <c r="DA1344" s="1" t="s">
        <v>111</v>
      </c>
      <c r="DB1344" s="1" t="s">
        <v>112</v>
      </c>
    </row>
    <row r="1345" spans="1:111" ht="15.6" customHeight="1" x14ac:dyDescent="0.25">
      <c r="A1345" s="1" t="s">
        <v>14604</v>
      </c>
      <c r="B1345" s="1" t="s">
        <v>238</v>
      </c>
      <c r="C1345" s="2">
        <v>44368.154547453705</v>
      </c>
      <c r="D1345" s="2">
        <v>44413</v>
      </c>
      <c r="E1345" s="1" t="s">
        <v>180</v>
      </c>
      <c r="G1345" s="1" t="s">
        <v>111</v>
      </c>
      <c r="H1345" s="1" t="s">
        <v>112</v>
      </c>
      <c r="I1345" s="1" t="s">
        <v>112</v>
      </c>
      <c r="J1345" s="1" t="s">
        <v>14605</v>
      </c>
      <c r="K1345" s="1" t="s">
        <v>14606</v>
      </c>
      <c r="L1345" s="1" t="s">
        <v>14607</v>
      </c>
      <c r="M1345" s="1" t="s">
        <v>14608</v>
      </c>
      <c r="N1345" s="1" t="s">
        <v>167</v>
      </c>
      <c r="O1345" s="1" t="s">
        <v>117</v>
      </c>
      <c r="P1345" s="9">
        <v>96950</v>
      </c>
      <c r="Q1345" s="1" t="s">
        <v>118</v>
      </c>
      <c r="R1345" s="1" t="s">
        <v>138</v>
      </c>
      <c r="S1345" s="1">
        <v>16702330033</v>
      </c>
      <c r="U1345" s="1">
        <v>72251</v>
      </c>
      <c r="V1345" s="1" t="s">
        <v>119</v>
      </c>
      <c r="X1345" s="1" t="s">
        <v>4562</v>
      </c>
      <c r="Y1345" s="1" t="s">
        <v>14609</v>
      </c>
      <c r="AA1345" s="1" t="s">
        <v>171</v>
      </c>
      <c r="AB1345" s="1" t="s">
        <v>7418</v>
      </c>
      <c r="AC1345" s="1" t="s">
        <v>14610</v>
      </c>
      <c r="AD1345" s="1" t="s">
        <v>116</v>
      </c>
      <c r="AE1345" s="1" t="s">
        <v>117</v>
      </c>
      <c r="AF1345" s="9">
        <v>96950</v>
      </c>
      <c r="AG1345" s="1" t="s">
        <v>118</v>
      </c>
      <c r="AH1345" s="1" t="s">
        <v>138</v>
      </c>
      <c r="AI1345" s="1">
        <v>16702330033</v>
      </c>
      <c r="AK1345" s="1" t="s">
        <v>14611</v>
      </c>
      <c r="AL1345" s="1" t="s">
        <v>125</v>
      </c>
      <c r="AM1345" s="1" t="s">
        <v>7900</v>
      </c>
      <c r="AN1345" s="1" t="s">
        <v>7901</v>
      </c>
      <c r="AP1345" s="1" t="s">
        <v>1345</v>
      </c>
      <c r="AQ1345" s="1" t="s">
        <v>7813</v>
      </c>
      <c r="AR1345" s="1" t="s">
        <v>116</v>
      </c>
      <c r="AS1345" s="1" t="s">
        <v>117</v>
      </c>
      <c r="AT1345" s="9">
        <v>96950</v>
      </c>
      <c r="AU1345" s="1" t="s">
        <v>118</v>
      </c>
      <c r="AV1345" s="1" t="s">
        <v>138</v>
      </c>
      <c r="AW1345" s="1">
        <v>16702353010</v>
      </c>
      <c r="AY1345" s="1" t="s">
        <v>10681</v>
      </c>
      <c r="AZ1345" s="1" t="s">
        <v>2620</v>
      </c>
      <c r="BC1345" s="1" t="str">
        <f>"35-2014.00"</f>
        <v>35-2014.00</v>
      </c>
      <c r="BD1345" s="1" t="s">
        <v>152</v>
      </c>
      <c r="BE1345" s="1" t="s">
        <v>14612</v>
      </c>
      <c r="BF1345" s="1" t="s">
        <v>2622</v>
      </c>
      <c r="BG1345" s="1">
        <v>1</v>
      </c>
      <c r="BH1345" s="1">
        <v>1</v>
      </c>
      <c r="BI1345" s="2">
        <v>44470</v>
      </c>
      <c r="BJ1345" s="2">
        <v>45565</v>
      </c>
      <c r="BK1345" s="2">
        <v>44470</v>
      </c>
      <c r="BL1345" s="2">
        <v>45565</v>
      </c>
      <c r="BM1345" s="1">
        <v>35</v>
      </c>
      <c r="BN1345" s="1">
        <v>5</v>
      </c>
      <c r="BO1345" s="1">
        <v>5</v>
      </c>
      <c r="BP1345" s="1">
        <v>5</v>
      </c>
      <c r="BQ1345" s="1">
        <v>5</v>
      </c>
      <c r="BR1345" s="1">
        <v>5</v>
      </c>
      <c r="BS1345" s="1">
        <v>5</v>
      </c>
      <c r="BT1345" s="1">
        <v>5</v>
      </c>
      <c r="BU1345" s="1" t="str">
        <f>"11:00 AM"</f>
        <v>11:00 AM</v>
      </c>
      <c r="BV1345" s="1" t="str">
        <f>"9:00 PM"</f>
        <v>9:00 PM</v>
      </c>
      <c r="BW1345" s="1" t="s">
        <v>135</v>
      </c>
      <c r="BX1345" s="1">
        <v>0</v>
      </c>
      <c r="BY1345" s="1">
        <v>12</v>
      </c>
      <c r="BZ1345" s="1" t="s">
        <v>112</v>
      </c>
      <c r="CB1345" s="4" t="s">
        <v>14613</v>
      </c>
      <c r="CC1345" s="1" t="s">
        <v>7418</v>
      </c>
      <c r="CD1345" s="1" t="s">
        <v>14610</v>
      </c>
      <c r="CE1345" s="1" t="s">
        <v>116</v>
      </c>
      <c r="CF1345" s="1" t="s">
        <v>117</v>
      </c>
      <c r="CG1345" s="1">
        <v>96950</v>
      </c>
      <c r="CH1345" s="3">
        <v>8.68</v>
      </c>
      <c r="CI1345" s="3">
        <v>8.68</v>
      </c>
      <c r="CJ1345" s="3">
        <v>13.02</v>
      </c>
      <c r="CK1345" s="3">
        <v>13.02</v>
      </c>
      <c r="CL1345" s="1" t="s">
        <v>137</v>
      </c>
      <c r="CN1345" s="1" t="s">
        <v>139</v>
      </c>
      <c r="CP1345" s="1" t="s">
        <v>112</v>
      </c>
      <c r="CQ1345" s="1" t="s">
        <v>111</v>
      </c>
      <c r="CR1345" s="1" t="s">
        <v>111</v>
      </c>
      <c r="CS1345" s="1" t="s">
        <v>111</v>
      </c>
      <c r="CT1345" s="1" t="s">
        <v>138</v>
      </c>
      <c r="CU1345" s="1" t="s">
        <v>111</v>
      </c>
      <c r="CV1345" s="1" t="s">
        <v>111</v>
      </c>
      <c r="CW1345" s="1" t="s">
        <v>14614</v>
      </c>
      <c r="CX1345" s="1">
        <v>16702330033</v>
      </c>
      <c r="CY1345" s="1" t="s">
        <v>14611</v>
      </c>
      <c r="CZ1345" s="1" t="s">
        <v>428</v>
      </c>
      <c r="DA1345" s="1" t="s">
        <v>111</v>
      </c>
      <c r="DB1345" s="1" t="s">
        <v>112</v>
      </c>
    </row>
    <row r="1346" spans="1:111" ht="15.6" customHeight="1" x14ac:dyDescent="0.25">
      <c r="A1346" s="1" t="s">
        <v>14615</v>
      </c>
      <c r="B1346" s="1" t="s">
        <v>238</v>
      </c>
      <c r="C1346" s="2">
        <v>44344.233026967595</v>
      </c>
      <c r="D1346" s="2">
        <v>44390</v>
      </c>
      <c r="E1346" s="1" t="s">
        <v>110</v>
      </c>
      <c r="F1346" s="2">
        <v>44468.833333333336</v>
      </c>
      <c r="G1346" s="1" t="s">
        <v>111</v>
      </c>
      <c r="H1346" s="1" t="s">
        <v>111</v>
      </c>
      <c r="I1346" s="1" t="s">
        <v>112</v>
      </c>
      <c r="J1346" s="1" t="s">
        <v>1781</v>
      </c>
      <c r="K1346" s="1" t="s">
        <v>1782</v>
      </c>
      <c r="L1346" s="1" t="s">
        <v>1783</v>
      </c>
      <c r="M1346" s="1" t="s">
        <v>9885</v>
      </c>
      <c r="N1346" s="1" t="s">
        <v>116</v>
      </c>
      <c r="O1346" s="1" t="s">
        <v>117</v>
      </c>
      <c r="P1346" s="9">
        <v>96950</v>
      </c>
      <c r="Q1346" s="1" t="s">
        <v>118</v>
      </c>
      <c r="R1346" s="1" t="s">
        <v>138</v>
      </c>
      <c r="S1346" s="1">
        <v>16703236652</v>
      </c>
      <c r="U1346" s="1">
        <v>236220</v>
      </c>
      <c r="V1346" s="1" t="s">
        <v>119</v>
      </c>
      <c r="X1346" s="1" t="s">
        <v>1785</v>
      </c>
      <c r="Y1346" s="1" t="s">
        <v>1786</v>
      </c>
      <c r="Z1346" s="1" t="s">
        <v>1787</v>
      </c>
      <c r="AA1346" s="1" t="s">
        <v>1788</v>
      </c>
      <c r="AB1346" s="1" t="s">
        <v>9886</v>
      </c>
      <c r="AC1346" s="1" t="s">
        <v>9885</v>
      </c>
      <c r="AD1346" s="1" t="s">
        <v>116</v>
      </c>
      <c r="AE1346" s="1" t="s">
        <v>117</v>
      </c>
      <c r="AF1346" s="9">
        <v>96950</v>
      </c>
      <c r="AG1346" s="1" t="s">
        <v>118</v>
      </c>
      <c r="AH1346" s="1" t="s">
        <v>138</v>
      </c>
      <c r="AI1346" s="1">
        <v>16703236652</v>
      </c>
      <c r="AK1346" s="1" t="s">
        <v>1791</v>
      </c>
      <c r="BC1346" s="1" t="str">
        <f>"51-2041.00"</f>
        <v>51-2041.00</v>
      </c>
      <c r="BD1346" s="1" t="s">
        <v>7828</v>
      </c>
      <c r="BE1346" s="1" t="s">
        <v>9887</v>
      </c>
      <c r="BF1346" s="1" t="s">
        <v>9888</v>
      </c>
      <c r="BG1346" s="1">
        <v>7</v>
      </c>
      <c r="BH1346" s="1">
        <v>7</v>
      </c>
      <c r="BI1346" s="2">
        <v>44470</v>
      </c>
      <c r="BJ1346" s="2">
        <v>45565</v>
      </c>
      <c r="BK1346" s="2">
        <v>44470</v>
      </c>
      <c r="BL1346" s="2">
        <v>45565</v>
      </c>
      <c r="BM1346" s="1">
        <v>40</v>
      </c>
      <c r="BN1346" s="1">
        <v>0</v>
      </c>
      <c r="BO1346" s="1">
        <v>8</v>
      </c>
      <c r="BP1346" s="1">
        <v>8</v>
      </c>
      <c r="BQ1346" s="1">
        <v>8</v>
      </c>
      <c r="BR1346" s="1">
        <v>8</v>
      </c>
      <c r="BS1346" s="1">
        <v>8</v>
      </c>
      <c r="BT1346" s="1">
        <v>0</v>
      </c>
      <c r="BU1346" s="1" t="str">
        <f>"8:00 AM"</f>
        <v>8:00 AM</v>
      </c>
      <c r="BV1346" s="1" t="str">
        <f>"5:00 PM"</f>
        <v>5:00 PM</v>
      </c>
      <c r="BW1346" s="1" t="s">
        <v>135</v>
      </c>
      <c r="BX1346" s="1">
        <v>0</v>
      </c>
      <c r="BY1346" s="1">
        <v>12</v>
      </c>
      <c r="BZ1346" s="1" t="s">
        <v>112</v>
      </c>
      <c r="CB1346" s="1" t="s">
        <v>362</v>
      </c>
      <c r="CC1346" s="1" t="s">
        <v>9889</v>
      </c>
      <c r="CE1346" s="1" t="s">
        <v>116</v>
      </c>
      <c r="CF1346" s="1" t="s">
        <v>117</v>
      </c>
      <c r="CG1346" s="1">
        <v>96950</v>
      </c>
      <c r="CH1346" s="3">
        <v>14.26</v>
      </c>
      <c r="CI1346" s="3">
        <v>14.26</v>
      </c>
      <c r="CJ1346" s="3">
        <v>21.39</v>
      </c>
      <c r="CK1346" s="3">
        <v>21.39</v>
      </c>
      <c r="CL1346" s="1" t="s">
        <v>137</v>
      </c>
      <c r="CM1346" s="1" t="s">
        <v>138</v>
      </c>
      <c r="CN1346" s="1" t="s">
        <v>139</v>
      </c>
      <c r="CP1346" s="1" t="s">
        <v>112</v>
      </c>
      <c r="CQ1346" s="1" t="s">
        <v>111</v>
      </c>
      <c r="CR1346" s="1" t="s">
        <v>111</v>
      </c>
      <c r="CS1346" s="1" t="s">
        <v>111</v>
      </c>
      <c r="CT1346" s="1" t="s">
        <v>138</v>
      </c>
      <c r="CU1346" s="1" t="s">
        <v>111</v>
      </c>
      <c r="CV1346" s="1" t="s">
        <v>138</v>
      </c>
      <c r="CW1346" s="1" t="s">
        <v>12795</v>
      </c>
      <c r="CX1346" s="1">
        <v>16703236652</v>
      </c>
      <c r="CY1346" s="1" t="s">
        <v>1791</v>
      </c>
      <c r="CZ1346" s="1" t="s">
        <v>138</v>
      </c>
      <c r="DA1346" s="1" t="s">
        <v>111</v>
      </c>
      <c r="DB1346" s="1" t="s">
        <v>112</v>
      </c>
    </row>
    <row r="1347" spans="1:111" ht="15.6" customHeight="1" x14ac:dyDescent="0.25">
      <c r="A1347" s="1" t="s">
        <v>14616</v>
      </c>
      <c r="B1347" s="1" t="s">
        <v>238</v>
      </c>
      <c r="C1347" s="2">
        <v>44379.014714120371</v>
      </c>
      <c r="D1347" s="2">
        <v>44426</v>
      </c>
      <c r="E1347" s="1" t="s">
        <v>110</v>
      </c>
      <c r="F1347" s="2">
        <v>44468.833333333336</v>
      </c>
      <c r="G1347" s="1" t="s">
        <v>111</v>
      </c>
      <c r="H1347" s="1" t="s">
        <v>112</v>
      </c>
      <c r="I1347" s="1" t="s">
        <v>112</v>
      </c>
      <c r="J1347" s="1" t="s">
        <v>1916</v>
      </c>
      <c r="K1347" s="1" t="s">
        <v>1917</v>
      </c>
      <c r="L1347" s="1" t="s">
        <v>1918</v>
      </c>
      <c r="M1347" s="1" t="s">
        <v>1919</v>
      </c>
      <c r="N1347" s="1" t="s">
        <v>167</v>
      </c>
      <c r="O1347" s="1" t="s">
        <v>117</v>
      </c>
      <c r="P1347" s="9">
        <v>96950</v>
      </c>
      <c r="Q1347" s="1" t="s">
        <v>118</v>
      </c>
      <c r="R1347" s="1" t="s">
        <v>138</v>
      </c>
      <c r="S1347" s="1">
        <v>16703226130</v>
      </c>
      <c r="U1347" s="1">
        <v>312112</v>
      </c>
      <c r="V1347" s="1" t="s">
        <v>119</v>
      </c>
      <c r="X1347" s="1" t="s">
        <v>1920</v>
      </c>
      <c r="Y1347" s="1" t="s">
        <v>1921</v>
      </c>
      <c r="Z1347" s="1" t="s">
        <v>650</v>
      </c>
      <c r="AA1347" s="1" t="s">
        <v>1922</v>
      </c>
      <c r="AB1347" s="1" t="s">
        <v>1918</v>
      </c>
      <c r="AC1347" s="1" t="s">
        <v>1919</v>
      </c>
      <c r="AD1347" s="1" t="s">
        <v>167</v>
      </c>
      <c r="AE1347" s="1" t="s">
        <v>117</v>
      </c>
      <c r="AF1347" s="9">
        <v>96950</v>
      </c>
      <c r="AG1347" s="1" t="s">
        <v>118</v>
      </c>
      <c r="AH1347" s="1" t="s">
        <v>138</v>
      </c>
      <c r="AI1347" s="1">
        <v>16703226130</v>
      </c>
      <c r="AK1347" s="1" t="s">
        <v>1923</v>
      </c>
      <c r="BC1347" s="1" t="str">
        <f>"51-9198.00"</f>
        <v>51-9198.00</v>
      </c>
      <c r="BD1347" s="1" t="s">
        <v>1924</v>
      </c>
      <c r="BE1347" s="1" t="s">
        <v>1925</v>
      </c>
      <c r="BF1347" s="1" t="s">
        <v>1926</v>
      </c>
      <c r="BG1347" s="1">
        <v>3</v>
      </c>
      <c r="BH1347" s="1">
        <v>3</v>
      </c>
      <c r="BI1347" s="2">
        <v>44470</v>
      </c>
      <c r="BJ1347" s="2">
        <v>44834</v>
      </c>
      <c r="BK1347" s="2">
        <v>44470</v>
      </c>
      <c r="BL1347" s="2">
        <v>44834</v>
      </c>
      <c r="BM1347" s="1">
        <v>40</v>
      </c>
      <c r="BN1347" s="1">
        <v>0</v>
      </c>
      <c r="BO1347" s="1">
        <v>8</v>
      </c>
      <c r="BP1347" s="1">
        <v>8</v>
      </c>
      <c r="BQ1347" s="1">
        <v>8</v>
      </c>
      <c r="BR1347" s="1">
        <v>8</v>
      </c>
      <c r="BS1347" s="1">
        <v>8</v>
      </c>
      <c r="BT1347" s="1">
        <v>0</v>
      </c>
      <c r="BU1347" s="1" t="str">
        <f>"8:00 AM"</f>
        <v>8:00 AM</v>
      </c>
      <c r="BV1347" s="1" t="str">
        <f>"5:00 PM"</f>
        <v>5:00 PM</v>
      </c>
      <c r="BW1347" s="1" t="s">
        <v>135</v>
      </c>
      <c r="BX1347" s="1">
        <v>0</v>
      </c>
      <c r="BY1347" s="1">
        <v>0</v>
      </c>
      <c r="BZ1347" s="1" t="s">
        <v>112</v>
      </c>
      <c r="CB1347" s="1" t="s">
        <v>14617</v>
      </c>
      <c r="CC1347" s="1" t="s">
        <v>1918</v>
      </c>
      <c r="CD1347" s="1" t="s">
        <v>1919</v>
      </c>
      <c r="CE1347" s="1" t="s">
        <v>167</v>
      </c>
      <c r="CF1347" s="1" t="s">
        <v>117</v>
      </c>
      <c r="CG1347" s="1">
        <v>96950</v>
      </c>
      <c r="CH1347" s="3">
        <v>7.54</v>
      </c>
      <c r="CI1347" s="3">
        <v>7.54</v>
      </c>
      <c r="CJ1347" s="3">
        <v>11.31</v>
      </c>
      <c r="CK1347" s="3">
        <v>11.31</v>
      </c>
      <c r="CL1347" s="1" t="s">
        <v>137</v>
      </c>
      <c r="CM1347" s="1" t="s">
        <v>138</v>
      </c>
      <c r="CN1347" s="1" t="s">
        <v>139</v>
      </c>
      <c r="CP1347" s="1" t="s">
        <v>112</v>
      </c>
      <c r="CQ1347" s="1" t="s">
        <v>111</v>
      </c>
      <c r="CR1347" s="1" t="s">
        <v>112</v>
      </c>
      <c r="CS1347" s="1" t="s">
        <v>111</v>
      </c>
      <c r="CT1347" s="1" t="s">
        <v>111</v>
      </c>
      <c r="CU1347" s="1" t="s">
        <v>111</v>
      </c>
      <c r="CV1347" s="1" t="s">
        <v>138</v>
      </c>
      <c r="CW1347" s="1" t="s">
        <v>14618</v>
      </c>
      <c r="CX1347" s="1">
        <v>16703226130</v>
      </c>
      <c r="CY1347" s="1" t="s">
        <v>1923</v>
      </c>
      <c r="CZ1347" s="1" t="s">
        <v>428</v>
      </c>
      <c r="DA1347" s="1" t="s">
        <v>111</v>
      </c>
      <c r="DB1347" s="1" t="s">
        <v>112</v>
      </c>
    </row>
    <row r="1348" spans="1:111" ht="15.6" customHeight="1" x14ac:dyDescent="0.25">
      <c r="A1348" s="1" t="s">
        <v>14619</v>
      </c>
      <c r="B1348" s="1" t="s">
        <v>238</v>
      </c>
      <c r="C1348" s="2">
        <v>44353.345705208332</v>
      </c>
      <c r="D1348" s="2">
        <v>44397</v>
      </c>
      <c r="E1348" s="1" t="s">
        <v>180</v>
      </c>
      <c r="G1348" s="1" t="s">
        <v>112</v>
      </c>
      <c r="H1348" s="1" t="s">
        <v>112</v>
      </c>
      <c r="I1348" s="1" t="s">
        <v>112</v>
      </c>
      <c r="J1348" s="1" t="s">
        <v>9922</v>
      </c>
      <c r="K1348" s="1" t="s">
        <v>9923</v>
      </c>
      <c r="L1348" s="1" t="s">
        <v>9924</v>
      </c>
      <c r="M1348" s="1" t="s">
        <v>1130</v>
      </c>
      <c r="N1348" s="1" t="s">
        <v>116</v>
      </c>
      <c r="O1348" s="1" t="s">
        <v>117</v>
      </c>
      <c r="P1348" s="9">
        <v>96950</v>
      </c>
      <c r="Q1348" s="1" t="s">
        <v>118</v>
      </c>
      <c r="R1348" s="1" t="s">
        <v>117</v>
      </c>
      <c r="S1348" s="1">
        <v>16702871609</v>
      </c>
      <c r="U1348" s="1">
        <v>811412</v>
      </c>
      <c r="V1348" s="1" t="s">
        <v>119</v>
      </c>
      <c r="X1348" s="1" t="s">
        <v>1329</v>
      </c>
      <c r="Y1348" s="1" t="s">
        <v>9925</v>
      </c>
      <c r="Z1348" s="1" t="s">
        <v>9926</v>
      </c>
      <c r="AA1348" s="1" t="s">
        <v>1332</v>
      </c>
      <c r="AB1348" s="1" t="s">
        <v>9924</v>
      </c>
      <c r="AC1348" s="1" t="s">
        <v>1130</v>
      </c>
      <c r="AD1348" s="1" t="s">
        <v>116</v>
      </c>
      <c r="AE1348" s="1" t="s">
        <v>117</v>
      </c>
      <c r="AF1348" s="9">
        <v>96950</v>
      </c>
      <c r="AG1348" s="1" t="s">
        <v>118</v>
      </c>
      <c r="AH1348" s="1" t="s">
        <v>117</v>
      </c>
      <c r="AI1348" s="1">
        <v>16702871609</v>
      </c>
      <c r="AK1348" s="1" t="s">
        <v>9927</v>
      </c>
      <c r="BC1348" s="1" t="str">
        <f>"49-9021.02"</f>
        <v>49-9021.02</v>
      </c>
      <c r="BD1348" s="1" t="s">
        <v>7955</v>
      </c>
      <c r="BE1348" s="1" t="s">
        <v>12514</v>
      </c>
      <c r="BF1348" s="1" t="s">
        <v>7957</v>
      </c>
      <c r="BG1348" s="1">
        <v>10</v>
      </c>
      <c r="BH1348" s="1">
        <v>10</v>
      </c>
      <c r="BI1348" s="2">
        <v>44470</v>
      </c>
      <c r="BJ1348" s="2">
        <v>44834</v>
      </c>
      <c r="BK1348" s="2">
        <v>44470</v>
      </c>
      <c r="BL1348" s="2">
        <v>44834</v>
      </c>
      <c r="BM1348" s="1">
        <v>40</v>
      </c>
      <c r="BN1348" s="1">
        <v>0</v>
      </c>
      <c r="BO1348" s="1">
        <v>8</v>
      </c>
      <c r="BP1348" s="1">
        <v>8</v>
      </c>
      <c r="BQ1348" s="1">
        <v>8</v>
      </c>
      <c r="BR1348" s="1">
        <v>8</v>
      </c>
      <c r="BS1348" s="1">
        <v>8</v>
      </c>
      <c r="BT1348" s="1">
        <v>0</v>
      </c>
      <c r="BU1348" s="1" t="str">
        <f>"8:00 AM"</f>
        <v>8:00 AM</v>
      </c>
      <c r="BV1348" s="1" t="str">
        <f>"5:00 PM"</f>
        <v>5:00 PM</v>
      </c>
      <c r="BW1348" s="1" t="s">
        <v>135</v>
      </c>
      <c r="BX1348" s="1">
        <v>0</v>
      </c>
      <c r="BY1348" s="1">
        <v>12</v>
      </c>
      <c r="BZ1348" s="1" t="s">
        <v>112</v>
      </c>
      <c r="CB1348" s="1" t="s">
        <v>12515</v>
      </c>
      <c r="CC1348" s="1" t="s">
        <v>5467</v>
      </c>
      <c r="CD1348" s="1" t="s">
        <v>1130</v>
      </c>
      <c r="CE1348" s="1" t="s">
        <v>116</v>
      </c>
      <c r="CF1348" s="1" t="s">
        <v>117</v>
      </c>
      <c r="CG1348" s="1">
        <v>96950</v>
      </c>
      <c r="CH1348" s="3">
        <v>9.0299999999999994</v>
      </c>
      <c r="CI1348" s="3">
        <v>9.5</v>
      </c>
      <c r="CJ1348" s="3">
        <v>13.54</v>
      </c>
      <c r="CK1348" s="3">
        <v>14.25</v>
      </c>
      <c r="CL1348" s="1" t="s">
        <v>137</v>
      </c>
      <c r="CM1348" s="1" t="s">
        <v>138</v>
      </c>
      <c r="CN1348" s="1" t="s">
        <v>218</v>
      </c>
      <c r="CP1348" s="1" t="s">
        <v>112</v>
      </c>
      <c r="CQ1348" s="1" t="s">
        <v>111</v>
      </c>
      <c r="CR1348" s="1" t="s">
        <v>111</v>
      </c>
      <c r="CS1348" s="1" t="s">
        <v>111</v>
      </c>
      <c r="CT1348" s="1" t="s">
        <v>138</v>
      </c>
      <c r="CU1348" s="1" t="s">
        <v>111</v>
      </c>
      <c r="CV1348" s="1" t="s">
        <v>138</v>
      </c>
      <c r="CW1348" s="1" t="s">
        <v>1324</v>
      </c>
      <c r="CX1348" s="1">
        <v>16702871609</v>
      </c>
      <c r="CY1348" s="1" t="s">
        <v>9927</v>
      </c>
      <c r="CZ1348" s="1" t="s">
        <v>138</v>
      </c>
      <c r="DA1348" s="1" t="s">
        <v>111</v>
      </c>
      <c r="DB1348" s="1" t="s">
        <v>112</v>
      </c>
    </row>
    <row r="1349" spans="1:111" ht="15.6" customHeight="1" x14ac:dyDescent="0.25">
      <c r="A1349" s="1" t="s">
        <v>14620</v>
      </c>
      <c r="B1349" s="1" t="s">
        <v>238</v>
      </c>
      <c r="C1349" s="2">
        <v>44374.037824305553</v>
      </c>
      <c r="D1349" s="2">
        <v>44414</v>
      </c>
      <c r="E1349" s="1" t="s">
        <v>180</v>
      </c>
      <c r="G1349" s="1" t="s">
        <v>112</v>
      </c>
      <c r="H1349" s="1" t="s">
        <v>112</v>
      </c>
      <c r="I1349" s="1" t="s">
        <v>112</v>
      </c>
      <c r="J1349" s="1" t="s">
        <v>14621</v>
      </c>
      <c r="K1349" s="1" t="s">
        <v>14622</v>
      </c>
      <c r="L1349" s="1" t="s">
        <v>14623</v>
      </c>
      <c r="M1349" s="1" t="s">
        <v>3997</v>
      </c>
      <c r="N1349" s="1" t="s">
        <v>1759</v>
      </c>
      <c r="O1349" s="1" t="s">
        <v>117</v>
      </c>
      <c r="P1349" s="9">
        <v>96952</v>
      </c>
      <c r="Q1349" s="1" t="s">
        <v>118</v>
      </c>
      <c r="S1349" s="1">
        <v>16704338668</v>
      </c>
      <c r="U1349" s="1">
        <v>445110</v>
      </c>
      <c r="V1349" s="1" t="s">
        <v>119</v>
      </c>
      <c r="X1349" s="1" t="s">
        <v>7329</v>
      </c>
      <c r="Y1349" s="1" t="s">
        <v>7330</v>
      </c>
      <c r="AA1349" s="1" t="s">
        <v>973</v>
      </c>
      <c r="AB1349" s="1" t="s">
        <v>14623</v>
      </c>
      <c r="AC1349" s="1" t="s">
        <v>3997</v>
      </c>
      <c r="AD1349" s="1" t="s">
        <v>1759</v>
      </c>
      <c r="AE1349" s="1" t="s">
        <v>117</v>
      </c>
      <c r="AF1349" s="9">
        <v>96952</v>
      </c>
      <c r="AG1349" s="1" t="s">
        <v>118</v>
      </c>
      <c r="AI1349" s="1">
        <v>16704338668</v>
      </c>
      <c r="AK1349" s="1" t="s">
        <v>14624</v>
      </c>
      <c r="BC1349" s="1" t="str">
        <f>"49-9071.00"</f>
        <v>49-9071.00</v>
      </c>
      <c r="BD1349" s="1" t="s">
        <v>214</v>
      </c>
      <c r="BE1349" s="1" t="s">
        <v>14625</v>
      </c>
      <c r="BF1349" s="1" t="s">
        <v>678</v>
      </c>
      <c r="BG1349" s="1">
        <v>1</v>
      </c>
      <c r="BH1349" s="1">
        <v>1</v>
      </c>
      <c r="BI1349" s="2">
        <v>44470</v>
      </c>
      <c r="BJ1349" s="2">
        <v>44834</v>
      </c>
      <c r="BK1349" s="2">
        <v>44470</v>
      </c>
      <c r="BL1349" s="2">
        <v>44834</v>
      </c>
      <c r="BM1349" s="1">
        <v>40</v>
      </c>
      <c r="BN1349" s="1">
        <v>0</v>
      </c>
      <c r="BO1349" s="1">
        <v>8</v>
      </c>
      <c r="BP1349" s="1">
        <v>8</v>
      </c>
      <c r="BQ1349" s="1">
        <v>8</v>
      </c>
      <c r="BR1349" s="1">
        <v>8</v>
      </c>
      <c r="BS1349" s="1">
        <v>8</v>
      </c>
      <c r="BT1349" s="1">
        <v>0</v>
      </c>
      <c r="BU1349" s="1" t="str">
        <f>"8:00 AM"</f>
        <v>8:00 AM</v>
      </c>
      <c r="BV1349" s="1" t="str">
        <f>"5:00 PM"</f>
        <v>5:00 PM</v>
      </c>
      <c r="BW1349" s="1" t="s">
        <v>230</v>
      </c>
      <c r="BX1349" s="1">
        <v>0</v>
      </c>
      <c r="BY1349" s="1">
        <v>12</v>
      </c>
      <c r="BZ1349" s="1" t="s">
        <v>112</v>
      </c>
      <c r="CB1349" s="4" t="s">
        <v>14626</v>
      </c>
      <c r="CC1349" s="1" t="s">
        <v>14623</v>
      </c>
      <c r="CD1349" s="1" t="s">
        <v>3997</v>
      </c>
      <c r="CE1349" s="1" t="s">
        <v>1759</v>
      </c>
      <c r="CF1349" s="1" t="s">
        <v>117</v>
      </c>
      <c r="CG1349" s="1">
        <v>96952</v>
      </c>
      <c r="CH1349" s="3">
        <v>8.7100000000000009</v>
      </c>
      <c r="CI1349" s="3">
        <v>8.7100000000000009</v>
      </c>
      <c r="CJ1349" s="3">
        <v>13.06</v>
      </c>
      <c r="CK1349" s="3">
        <v>13.06</v>
      </c>
      <c r="CL1349" s="1" t="s">
        <v>137</v>
      </c>
      <c r="CM1349" s="1" t="s">
        <v>362</v>
      </c>
      <c r="CN1349" s="1" t="s">
        <v>139</v>
      </c>
      <c r="CP1349" s="1" t="s">
        <v>112</v>
      </c>
      <c r="CQ1349" s="1" t="s">
        <v>111</v>
      </c>
      <c r="CR1349" s="1" t="s">
        <v>112</v>
      </c>
      <c r="CS1349" s="1" t="s">
        <v>111</v>
      </c>
      <c r="CT1349" s="1" t="s">
        <v>138</v>
      </c>
      <c r="CU1349" s="1" t="s">
        <v>111</v>
      </c>
      <c r="CV1349" s="1" t="s">
        <v>138</v>
      </c>
      <c r="CW1349" s="1" t="s">
        <v>362</v>
      </c>
      <c r="CX1349" s="1">
        <v>16704338668</v>
      </c>
      <c r="CY1349" s="1" t="s">
        <v>14627</v>
      </c>
      <c r="CZ1349" s="1" t="s">
        <v>138</v>
      </c>
      <c r="DA1349" s="1" t="s">
        <v>111</v>
      </c>
      <c r="DB1349" s="1" t="s">
        <v>112</v>
      </c>
    </row>
    <row r="1350" spans="1:111" ht="15.6" customHeight="1" x14ac:dyDescent="0.25">
      <c r="A1350" s="1" t="s">
        <v>14638</v>
      </c>
      <c r="B1350" s="1" t="s">
        <v>238</v>
      </c>
      <c r="C1350" s="2">
        <v>44358.854862731481</v>
      </c>
      <c r="D1350" s="2">
        <v>44399</v>
      </c>
      <c r="E1350" s="1" t="s">
        <v>180</v>
      </c>
      <c r="G1350" s="1" t="s">
        <v>112</v>
      </c>
      <c r="H1350" s="1" t="s">
        <v>112</v>
      </c>
      <c r="I1350" s="1" t="s">
        <v>112</v>
      </c>
      <c r="J1350" s="1" t="s">
        <v>5364</v>
      </c>
      <c r="K1350" s="1" t="s">
        <v>5365</v>
      </c>
      <c r="L1350" s="1" t="s">
        <v>9162</v>
      </c>
      <c r="N1350" s="1" t="s">
        <v>116</v>
      </c>
      <c r="O1350" s="1" t="s">
        <v>117</v>
      </c>
      <c r="P1350" s="9">
        <v>96950</v>
      </c>
      <c r="Q1350" s="1" t="s">
        <v>118</v>
      </c>
      <c r="S1350" s="1">
        <v>16702338883</v>
      </c>
      <c r="U1350" s="1">
        <v>23622</v>
      </c>
      <c r="V1350" s="1" t="s">
        <v>119</v>
      </c>
      <c r="X1350" s="1" t="s">
        <v>5367</v>
      </c>
      <c r="Y1350" s="1" t="s">
        <v>5368</v>
      </c>
      <c r="Z1350" s="1" t="s">
        <v>5369</v>
      </c>
      <c r="AA1350" s="1" t="s">
        <v>373</v>
      </c>
      <c r="AB1350" s="1" t="s">
        <v>9162</v>
      </c>
      <c r="AD1350" s="1" t="s">
        <v>116</v>
      </c>
      <c r="AE1350" s="1" t="s">
        <v>117</v>
      </c>
      <c r="AF1350" s="9">
        <v>96950</v>
      </c>
      <c r="AG1350" s="1" t="s">
        <v>118</v>
      </c>
      <c r="AI1350" s="1">
        <v>16702338883</v>
      </c>
      <c r="AK1350" s="1" t="s">
        <v>5371</v>
      </c>
      <c r="BC1350" s="1" t="str">
        <f>"49-3023.01"</f>
        <v>49-3023.01</v>
      </c>
      <c r="BD1350" s="1" t="s">
        <v>608</v>
      </c>
      <c r="BE1350" s="1" t="s">
        <v>11284</v>
      </c>
      <c r="BF1350" s="1" t="s">
        <v>11285</v>
      </c>
      <c r="BG1350" s="1">
        <v>5</v>
      </c>
      <c r="BH1350" s="1">
        <v>5</v>
      </c>
      <c r="BI1350" s="2">
        <v>44470</v>
      </c>
      <c r="BJ1350" s="2">
        <v>44834</v>
      </c>
      <c r="BK1350" s="2">
        <v>44470</v>
      </c>
      <c r="BL1350" s="2">
        <v>44834</v>
      </c>
      <c r="BM1350" s="1">
        <v>40</v>
      </c>
      <c r="BN1350" s="1">
        <v>0</v>
      </c>
      <c r="BO1350" s="1">
        <v>8</v>
      </c>
      <c r="BP1350" s="1">
        <v>8</v>
      </c>
      <c r="BQ1350" s="1">
        <v>8</v>
      </c>
      <c r="BR1350" s="1">
        <v>8</v>
      </c>
      <c r="BS1350" s="1">
        <v>8</v>
      </c>
      <c r="BT1350" s="1">
        <v>0</v>
      </c>
      <c r="BU1350" s="1" t="str">
        <f>"7:30 AM"</f>
        <v>7:30 AM</v>
      </c>
      <c r="BV1350" s="1" t="str">
        <f>"4:30 PM"</f>
        <v>4:30 PM</v>
      </c>
      <c r="BW1350" s="1" t="s">
        <v>135</v>
      </c>
      <c r="BX1350" s="1">
        <v>0</v>
      </c>
      <c r="BY1350" s="1">
        <v>0</v>
      </c>
      <c r="BZ1350" s="1" t="s">
        <v>112</v>
      </c>
      <c r="CB1350" s="1" t="s">
        <v>138</v>
      </c>
      <c r="CC1350" s="1" t="s">
        <v>9805</v>
      </c>
      <c r="CE1350" s="1" t="s">
        <v>167</v>
      </c>
      <c r="CF1350" s="1" t="s">
        <v>117</v>
      </c>
      <c r="CG1350" s="1">
        <v>96950</v>
      </c>
      <c r="CH1350" s="3">
        <v>8.75</v>
      </c>
      <c r="CI1350" s="3">
        <v>8.75</v>
      </c>
      <c r="CJ1350" s="3">
        <v>13.12</v>
      </c>
      <c r="CK1350" s="3">
        <v>13.12</v>
      </c>
      <c r="CL1350" s="1" t="s">
        <v>137</v>
      </c>
      <c r="CM1350" s="1" t="s">
        <v>168</v>
      </c>
      <c r="CN1350" s="1" t="s">
        <v>139</v>
      </c>
      <c r="CP1350" s="1" t="s">
        <v>112</v>
      </c>
      <c r="CQ1350" s="1" t="s">
        <v>111</v>
      </c>
      <c r="CR1350" s="1" t="s">
        <v>111</v>
      </c>
      <c r="CS1350" s="1" t="s">
        <v>111</v>
      </c>
      <c r="CT1350" s="1" t="s">
        <v>138</v>
      </c>
      <c r="CU1350" s="1" t="s">
        <v>111</v>
      </c>
      <c r="CV1350" s="1" t="s">
        <v>111</v>
      </c>
      <c r="CW1350" s="1" t="s">
        <v>1059</v>
      </c>
      <c r="CX1350" s="1">
        <v>16702338883</v>
      </c>
      <c r="CY1350" s="1" t="s">
        <v>14639</v>
      </c>
      <c r="CZ1350" s="1" t="s">
        <v>138</v>
      </c>
      <c r="DA1350" s="1" t="s">
        <v>111</v>
      </c>
      <c r="DB1350" s="1" t="s">
        <v>112</v>
      </c>
    </row>
    <row r="1351" spans="1:111" ht="15.6" customHeight="1" x14ac:dyDescent="0.25">
      <c r="A1351" s="1" t="s">
        <v>14640</v>
      </c>
      <c r="B1351" s="1" t="s">
        <v>238</v>
      </c>
      <c r="C1351" s="2">
        <v>44403.104982407407</v>
      </c>
      <c r="D1351" s="2">
        <v>44469</v>
      </c>
      <c r="E1351" s="1" t="s">
        <v>180</v>
      </c>
      <c r="G1351" s="1" t="s">
        <v>112</v>
      </c>
      <c r="H1351" s="1" t="s">
        <v>112</v>
      </c>
      <c r="I1351" s="1" t="s">
        <v>112</v>
      </c>
      <c r="J1351" s="1" t="s">
        <v>14641</v>
      </c>
      <c r="K1351" s="1" t="s">
        <v>138</v>
      </c>
      <c r="L1351" s="1" t="s">
        <v>1290</v>
      </c>
      <c r="M1351" s="1" t="s">
        <v>507</v>
      </c>
      <c r="N1351" s="1" t="s">
        <v>167</v>
      </c>
      <c r="O1351" s="1" t="s">
        <v>117</v>
      </c>
      <c r="P1351" s="9">
        <v>96950</v>
      </c>
      <c r="Q1351" s="1" t="s">
        <v>118</v>
      </c>
      <c r="S1351" s="1">
        <v>16702356622</v>
      </c>
      <c r="U1351" s="1">
        <v>236115</v>
      </c>
      <c r="V1351" s="1" t="s">
        <v>119</v>
      </c>
      <c r="X1351" s="1" t="s">
        <v>508</v>
      </c>
      <c r="Y1351" s="1" t="s">
        <v>509</v>
      </c>
      <c r="Z1351" s="1" t="s">
        <v>510</v>
      </c>
      <c r="AA1351" s="1" t="s">
        <v>511</v>
      </c>
      <c r="AB1351" s="1" t="s">
        <v>13887</v>
      </c>
      <c r="AC1351" s="1" t="s">
        <v>1038</v>
      </c>
      <c r="AD1351" s="1" t="s">
        <v>167</v>
      </c>
      <c r="AE1351" s="1" t="s">
        <v>117</v>
      </c>
      <c r="AF1351" s="9">
        <v>96950</v>
      </c>
      <c r="AG1351" s="1" t="s">
        <v>118</v>
      </c>
      <c r="AI1351" s="1">
        <v>16702356622</v>
      </c>
      <c r="AK1351" s="1" t="s">
        <v>513</v>
      </c>
      <c r="BC1351" s="1" t="str">
        <f>"49-9071.00"</f>
        <v>49-9071.00</v>
      </c>
      <c r="BD1351" s="1" t="s">
        <v>214</v>
      </c>
      <c r="BE1351" s="1" t="s">
        <v>14642</v>
      </c>
      <c r="BF1351" s="1" t="s">
        <v>214</v>
      </c>
      <c r="BG1351" s="1">
        <v>3</v>
      </c>
      <c r="BH1351" s="1">
        <v>3</v>
      </c>
      <c r="BI1351" s="2">
        <v>44470</v>
      </c>
      <c r="BJ1351" s="2">
        <v>44834</v>
      </c>
      <c r="BK1351" s="2">
        <v>44470</v>
      </c>
      <c r="BL1351" s="2">
        <v>44834</v>
      </c>
      <c r="BM1351" s="1">
        <v>40</v>
      </c>
      <c r="BN1351" s="1">
        <v>0</v>
      </c>
      <c r="BO1351" s="1">
        <v>8</v>
      </c>
      <c r="BP1351" s="1">
        <v>8</v>
      </c>
      <c r="BQ1351" s="1">
        <v>8</v>
      </c>
      <c r="BR1351" s="1">
        <v>8</v>
      </c>
      <c r="BS1351" s="1">
        <v>8</v>
      </c>
      <c r="BT1351" s="1">
        <v>0</v>
      </c>
      <c r="BU1351" s="1" t="str">
        <f>"7:30 AM"</f>
        <v>7:30 AM</v>
      </c>
      <c r="BV1351" s="1" t="str">
        <f>"4:30 PM"</f>
        <v>4:30 PM</v>
      </c>
      <c r="BW1351" s="1" t="s">
        <v>135</v>
      </c>
      <c r="BX1351" s="1">
        <v>0</v>
      </c>
      <c r="BY1351" s="1">
        <v>6</v>
      </c>
      <c r="BZ1351" s="1" t="s">
        <v>112</v>
      </c>
      <c r="CB1351" s="1" t="s">
        <v>14643</v>
      </c>
      <c r="CC1351" s="1" t="s">
        <v>1290</v>
      </c>
      <c r="CD1351" s="1" t="s">
        <v>507</v>
      </c>
      <c r="CE1351" s="1" t="s">
        <v>167</v>
      </c>
      <c r="CF1351" s="1" t="s">
        <v>117</v>
      </c>
      <c r="CG1351" s="1">
        <v>96950</v>
      </c>
      <c r="CH1351" s="3">
        <v>8.7200000000000006</v>
      </c>
      <c r="CI1351" s="3">
        <v>8.7200000000000006</v>
      </c>
      <c r="CJ1351" s="3">
        <v>13.08</v>
      </c>
      <c r="CK1351" s="3">
        <v>13.08</v>
      </c>
      <c r="CL1351" s="1" t="s">
        <v>137</v>
      </c>
      <c r="CN1351" s="1" t="s">
        <v>139</v>
      </c>
      <c r="CP1351" s="1" t="s">
        <v>112</v>
      </c>
      <c r="CQ1351" s="1" t="s">
        <v>111</v>
      </c>
      <c r="CR1351" s="1" t="s">
        <v>111</v>
      </c>
      <c r="CS1351" s="1" t="s">
        <v>111</v>
      </c>
      <c r="CT1351" s="1" t="s">
        <v>138</v>
      </c>
      <c r="CU1351" s="1" t="s">
        <v>111</v>
      </c>
      <c r="CV1351" s="1" t="s">
        <v>138</v>
      </c>
      <c r="CW1351" s="1" t="s">
        <v>1295</v>
      </c>
      <c r="CX1351" s="1">
        <v>16702356622</v>
      </c>
      <c r="CY1351" s="1" t="s">
        <v>513</v>
      </c>
      <c r="CZ1351" s="1" t="s">
        <v>138</v>
      </c>
      <c r="DA1351" s="1" t="s">
        <v>111</v>
      </c>
      <c r="DB1351" s="1" t="s">
        <v>112</v>
      </c>
    </row>
    <row r="1352" spans="1:111" ht="15.6" customHeight="1" x14ac:dyDescent="0.25">
      <c r="A1352" s="1" t="s">
        <v>14644</v>
      </c>
      <c r="B1352" s="1" t="s">
        <v>238</v>
      </c>
      <c r="C1352" s="2">
        <v>44412.15782025463</v>
      </c>
      <c r="D1352" s="2">
        <v>44469</v>
      </c>
      <c r="E1352" s="1" t="s">
        <v>180</v>
      </c>
      <c r="G1352" s="1" t="s">
        <v>112</v>
      </c>
      <c r="H1352" s="1" t="s">
        <v>112</v>
      </c>
      <c r="I1352" s="1" t="s">
        <v>112</v>
      </c>
      <c r="J1352" s="1" t="s">
        <v>14645</v>
      </c>
      <c r="L1352" s="1" t="s">
        <v>14646</v>
      </c>
      <c r="N1352" s="1" t="s">
        <v>116</v>
      </c>
      <c r="O1352" s="1" t="s">
        <v>117</v>
      </c>
      <c r="P1352" s="9">
        <v>96950</v>
      </c>
      <c r="Q1352" s="1" t="s">
        <v>118</v>
      </c>
      <c r="S1352" s="1">
        <v>16702886941</v>
      </c>
      <c r="U1352" s="1">
        <v>488510</v>
      </c>
      <c r="V1352" s="1" t="s">
        <v>119</v>
      </c>
      <c r="X1352" s="1" t="s">
        <v>14647</v>
      </c>
      <c r="Y1352" s="1" t="s">
        <v>14648</v>
      </c>
      <c r="Z1352" s="1" t="s">
        <v>2497</v>
      </c>
      <c r="AA1352" s="1" t="s">
        <v>245</v>
      </c>
      <c r="AB1352" s="1" t="s">
        <v>14649</v>
      </c>
      <c r="AD1352" s="1" t="s">
        <v>116</v>
      </c>
      <c r="AE1352" s="1" t="s">
        <v>117</v>
      </c>
      <c r="AF1352" s="9">
        <v>956950</v>
      </c>
      <c r="AG1352" s="1" t="s">
        <v>118</v>
      </c>
      <c r="AI1352" s="1">
        <v>16702886941</v>
      </c>
      <c r="AK1352" s="1" t="s">
        <v>14650</v>
      </c>
      <c r="BC1352" s="1" t="str">
        <f>"11-1021.00"</f>
        <v>11-1021.00</v>
      </c>
      <c r="BD1352" s="1" t="s">
        <v>248</v>
      </c>
      <c r="BE1352" s="1" t="s">
        <v>14651</v>
      </c>
      <c r="BF1352" s="1" t="s">
        <v>2483</v>
      </c>
      <c r="BG1352" s="1">
        <v>1</v>
      </c>
      <c r="BH1352" s="1">
        <v>1</v>
      </c>
      <c r="BI1352" s="2">
        <v>44470</v>
      </c>
      <c r="BJ1352" s="2">
        <v>44834</v>
      </c>
      <c r="BK1352" s="2">
        <v>44470</v>
      </c>
      <c r="BL1352" s="2">
        <v>44834</v>
      </c>
      <c r="BM1352" s="1">
        <v>40</v>
      </c>
      <c r="BN1352" s="1">
        <v>0</v>
      </c>
      <c r="BO1352" s="1">
        <v>8</v>
      </c>
      <c r="BP1352" s="1">
        <v>8</v>
      </c>
      <c r="BQ1352" s="1">
        <v>8</v>
      </c>
      <c r="BR1352" s="1">
        <v>8</v>
      </c>
      <c r="BS1352" s="1">
        <v>8</v>
      </c>
      <c r="BT1352" s="1">
        <v>0</v>
      </c>
      <c r="BU1352" s="1" t="str">
        <f>"8:30 AM"</f>
        <v>8:30 AM</v>
      </c>
      <c r="BV1352" s="1" t="str">
        <f>"5:30 PM"</f>
        <v>5:30 PM</v>
      </c>
      <c r="BW1352" s="1" t="s">
        <v>193</v>
      </c>
      <c r="BX1352" s="1">
        <v>0</v>
      </c>
      <c r="BY1352" s="1">
        <v>48</v>
      </c>
      <c r="BZ1352" s="1" t="s">
        <v>112</v>
      </c>
      <c r="CB1352" s="4" t="s">
        <v>14652</v>
      </c>
      <c r="CC1352" s="1" t="s">
        <v>14653</v>
      </c>
      <c r="CE1352" s="1" t="s">
        <v>116</v>
      </c>
      <c r="CF1352" s="1" t="s">
        <v>117</v>
      </c>
      <c r="CG1352" s="1">
        <v>96950</v>
      </c>
      <c r="CH1352" s="3">
        <v>21</v>
      </c>
      <c r="CI1352" s="3">
        <v>21</v>
      </c>
      <c r="CJ1352" s="3">
        <v>0</v>
      </c>
      <c r="CK1352" s="3">
        <v>0</v>
      </c>
      <c r="CL1352" s="1" t="s">
        <v>137</v>
      </c>
      <c r="CM1352" s="1" t="s">
        <v>331</v>
      </c>
      <c r="CN1352" s="1" t="s">
        <v>139</v>
      </c>
      <c r="CP1352" s="1" t="s">
        <v>112</v>
      </c>
      <c r="CQ1352" s="1" t="s">
        <v>111</v>
      </c>
      <c r="CR1352" s="1" t="s">
        <v>112</v>
      </c>
      <c r="CS1352" s="1" t="s">
        <v>112</v>
      </c>
      <c r="CT1352" s="1" t="s">
        <v>138</v>
      </c>
      <c r="CU1352" s="1" t="s">
        <v>111</v>
      </c>
      <c r="CV1352" s="1" t="s">
        <v>138</v>
      </c>
      <c r="CW1352" s="1" t="s">
        <v>1633</v>
      </c>
      <c r="CX1352" s="1">
        <v>16702358165</v>
      </c>
      <c r="CY1352" s="1" t="s">
        <v>14650</v>
      </c>
      <c r="CZ1352" s="1" t="s">
        <v>138</v>
      </c>
      <c r="DA1352" s="1" t="s">
        <v>111</v>
      </c>
      <c r="DB1352" s="1" t="s">
        <v>112</v>
      </c>
      <c r="DC1352" s="1" t="s">
        <v>14647</v>
      </c>
      <c r="DD1352" s="1" t="s">
        <v>14648</v>
      </c>
      <c r="DE1352" s="1" t="s">
        <v>2497</v>
      </c>
      <c r="DF1352" s="1" t="s">
        <v>14645</v>
      </c>
      <c r="DG1352" s="1" t="s">
        <v>14650</v>
      </c>
    </row>
    <row r="1353" spans="1:111" ht="15.6" customHeight="1" x14ac:dyDescent="0.25">
      <c r="A1353" s="1" t="s">
        <v>14657</v>
      </c>
      <c r="B1353" s="1" t="s">
        <v>238</v>
      </c>
      <c r="C1353" s="2">
        <v>44413.086900694441</v>
      </c>
      <c r="D1353" s="2">
        <v>44462</v>
      </c>
      <c r="E1353" s="1" t="s">
        <v>110</v>
      </c>
      <c r="F1353" s="2">
        <v>44591.791666666664</v>
      </c>
      <c r="G1353" s="1" t="s">
        <v>112</v>
      </c>
      <c r="H1353" s="1" t="s">
        <v>112</v>
      </c>
      <c r="I1353" s="1" t="s">
        <v>112</v>
      </c>
      <c r="J1353" s="1" t="s">
        <v>3718</v>
      </c>
      <c r="K1353" s="1" t="s">
        <v>3719</v>
      </c>
      <c r="L1353" s="1" t="s">
        <v>3720</v>
      </c>
      <c r="N1353" s="1" t="s">
        <v>116</v>
      </c>
      <c r="O1353" s="1" t="s">
        <v>117</v>
      </c>
      <c r="P1353" s="9">
        <v>96950</v>
      </c>
      <c r="Q1353" s="1" t="s">
        <v>118</v>
      </c>
      <c r="S1353" s="1">
        <v>16702350064</v>
      </c>
      <c r="U1353" s="1">
        <v>236220</v>
      </c>
      <c r="V1353" s="1" t="s">
        <v>119</v>
      </c>
      <c r="X1353" s="1" t="s">
        <v>3721</v>
      </c>
      <c r="Y1353" s="1" t="s">
        <v>3722</v>
      </c>
      <c r="Z1353" s="1" t="s">
        <v>385</v>
      </c>
      <c r="AA1353" s="1" t="s">
        <v>373</v>
      </c>
      <c r="AB1353" s="1" t="s">
        <v>3720</v>
      </c>
      <c r="AD1353" s="1" t="s">
        <v>116</v>
      </c>
      <c r="AE1353" s="1" t="s">
        <v>117</v>
      </c>
      <c r="AF1353" s="9">
        <v>96950</v>
      </c>
      <c r="AG1353" s="1" t="s">
        <v>118</v>
      </c>
      <c r="AI1353" s="1">
        <v>16702350064</v>
      </c>
      <c r="AK1353" s="1" t="s">
        <v>3723</v>
      </c>
      <c r="BC1353" s="1" t="str">
        <f>"17-3022.00"</f>
        <v>17-3022.00</v>
      </c>
      <c r="BD1353" s="1" t="s">
        <v>602</v>
      </c>
      <c r="BE1353" s="1" t="s">
        <v>14658</v>
      </c>
      <c r="BF1353" s="1" t="s">
        <v>3405</v>
      </c>
      <c r="BG1353" s="1">
        <v>1</v>
      </c>
      <c r="BH1353" s="1">
        <v>1</v>
      </c>
      <c r="BI1353" s="2">
        <v>44593</v>
      </c>
      <c r="BJ1353" s="2">
        <v>44957</v>
      </c>
      <c r="BK1353" s="2">
        <v>44593</v>
      </c>
      <c r="BL1353" s="2">
        <v>44957</v>
      </c>
      <c r="BM1353" s="1">
        <v>35</v>
      </c>
      <c r="BN1353" s="1">
        <v>0</v>
      </c>
      <c r="BO1353" s="1">
        <v>7</v>
      </c>
      <c r="BP1353" s="1">
        <v>7</v>
      </c>
      <c r="BQ1353" s="1">
        <v>7</v>
      </c>
      <c r="BR1353" s="1">
        <v>7</v>
      </c>
      <c r="BS1353" s="1">
        <v>7</v>
      </c>
      <c r="BT1353" s="1">
        <v>0</v>
      </c>
      <c r="BU1353" s="1" t="str">
        <f>"9:00 AM"</f>
        <v>9:00 AM</v>
      </c>
      <c r="BV1353" s="1" t="str">
        <f>"5:00 PM"</f>
        <v>5:00 PM</v>
      </c>
      <c r="BW1353" s="1" t="s">
        <v>392</v>
      </c>
      <c r="BX1353" s="1">
        <v>0</v>
      </c>
      <c r="BY1353" s="1">
        <v>24</v>
      </c>
      <c r="BZ1353" s="1" t="s">
        <v>111</v>
      </c>
      <c r="CA1353" s="1">
        <v>5</v>
      </c>
      <c r="CB1353" s="1" t="s">
        <v>14659</v>
      </c>
      <c r="CC1353" s="1" t="s">
        <v>3720</v>
      </c>
      <c r="CE1353" s="1" t="s">
        <v>116</v>
      </c>
      <c r="CF1353" s="1" t="s">
        <v>117</v>
      </c>
      <c r="CG1353" s="1">
        <v>96950</v>
      </c>
      <c r="CH1353" s="3">
        <v>16.329999999999998</v>
      </c>
      <c r="CI1353" s="3">
        <v>18.559999999999999</v>
      </c>
      <c r="CJ1353" s="3">
        <v>24.5</v>
      </c>
      <c r="CK1353" s="3">
        <v>27.84</v>
      </c>
      <c r="CL1353" s="1" t="s">
        <v>137</v>
      </c>
      <c r="CN1353" s="1" t="s">
        <v>139</v>
      </c>
      <c r="CP1353" s="1" t="s">
        <v>112</v>
      </c>
      <c r="CQ1353" s="1" t="s">
        <v>111</v>
      </c>
      <c r="CR1353" s="1" t="s">
        <v>112</v>
      </c>
      <c r="CS1353" s="1" t="s">
        <v>111</v>
      </c>
      <c r="CT1353" s="1" t="s">
        <v>138</v>
      </c>
      <c r="CU1353" s="1" t="s">
        <v>111</v>
      </c>
      <c r="CV1353" s="1" t="s">
        <v>138</v>
      </c>
      <c r="CW1353" s="1" t="s">
        <v>3726</v>
      </c>
      <c r="CX1353" s="1">
        <v>16702350064</v>
      </c>
      <c r="CY1353" s="1" t="s">
        <v>3723</v>
      </c>
      <c r="CZ1353" s="1" t="s">
        <v>138</v>
      </c>
      <c r="DA1353" s="1" t="s">
        <v>111</v>
      </c>
      <c r="DB1353" s="1" t="s">
        <v>112</v>
      </c>
    </row>
    <row r="1354" spans="1:111" ht="15.6" customHeight="1" x14ac:dyDescent="0.25">
      <c r="A1354" s="1" t="s">
        <v>14672</v>
      </c>
      <c r="B1354" s="1" t="s">
        <v>238</v>
      </c>
      <c r="C1354" s="2">
        <v>44038.41673946759</v>
      </c>
      <c r="D1354" s="2">
        <v>44106</v>
      </c>
      <c r="E1354" s="1" t="s">
        <v>180</v>
      </c>
      <c r="G1354" s="1" t="s">
        <v>112</v>
      </c>
      <c r="H1354" s="1" t="s">
        <v>112</v>
      </c>
      <c r="I1354" s="1" t="s">
        <v>112</v>
      </c>
      <c r="J1354" s="1" t="s">
        <v>595</v>
      </c>
      <c r="L1354" s="1" t="s">
        <v>596</v>
      </c>
      <c r="M1354" s="1" t="s">
        <v>597</v>
      </c>
      <c r="N1354" s="1" t="s">
        <v>167</v>
      </c>
      <c r="O1354" s="1" t="s">
        <v>117</v>
      </c>
      <c r="P1354" s="9">
        <v>96950</v>
      </c>
      <c r="Q1354" s="1" t="s">
        <v>118</v>
      </c>
      <c r="S1354" s="1">
        <v>16702348106</v>
      </c>
      <c r="U1354" s="1">
        <v>23622</v>
      </c>
      <c r="V1354" s="1" t="s">
        <v>119</v>
      </c>
      <c r="X1354" s="1" t="s">
        <v>598</v>
      </c>
      <c r="Y1354" s="1" t="s">
        <v>599</v>
      </c>
      <c r="AA1354" s="1" t="s">
        <v>962</v>
      </c>
      <c r="AB1354" s="1" t="s">
        <v>596</v>
      </c>
      <c r="AC1354" s="1" t="s">
        <v>597</v>
      </c>
      <c r="AD1354" s="1" t="s">
        <v>116</v>
      </c>
      <c r="AE1354" s="1" t="s">
        <v>117</v>
      </c>
      <c r="AF1354" s="9">
        <v>96950</v>
      </c>
      <c r="AG1354" s="1" t="s">
        <v>118</v>
      </c>
      <c r="AI1354" s="1">
        <v>16702348106</v>
      </c>
      <c r="AK1354" s="1" t="s">
        <v>601</v>
      </c>
      <c r="BC1354" s="1" t="str">
        <f>"49-3042.00"</f>
        <v>49-3042.00</v>
      </c>
      <c r="BD1354" s="1" t="s">
        <v>1089</v>
      </c>
      <c r="BE1354" s="1" t="s">
        <v>14673</v>
      </c>
      <c r="BF1354" s="1" t="s">
        <v>6679</v>
      </c>
      <c r="BG1354" s="1">
        <v>2</v>
      </c>
      <c r="BH1354" s="1">
        <v>2</v>
      </c>
      <c r="BI1354" s="2">
        <v>44105</v>
      </c>
      <c r="BJ1354" s="2">
        <v>44469</v>
      </c>
      <c r="BK1354" s="2">
        <v>44106</v>
      </c>
      <c r="BL1354" s="2">
        <v>44469</v>
      </c>
      <c r="BM1354" s="1">
        <v>40</v>
      </c>
      <c r="BN1354" s="1">
        <v>0</v>
      </c>
      <c r="BO1354" s="1">
        <v>8</v>
      </c>
      <c r="BP1354" s="1">
        <v>8</v>
      </c>
      <c r="BQ1354" s="1">
        <v>8</v>
      </c>
      <c r="BR1354" s="1">
        <v>8</v>
      </c>
      <c r="BS1354" s="1">
        <v>8</v>
      </c>
      <c r="BT1354" s="1">
        <v>0</v>
      </c>
      <c r="BU1354" s="1" t="str">
        <f>"8:00 AM"</f>
        <v>8:00 AM</v>
      </c>
      <c r="BV1354" s="1" t="str">
        <f>"5:00 PM"</f>
        <v>5:00 PM</v>
      </c>
      <c r="BW1354" s="1" t="s">
        <v>230</v>
      </c>
      <c r="BX1354" s="1">
        <v>0</v>
      </c>
      <c r="BY1354" s="1">
        <v>24</v>
      </c>
      <c r="BZ1354" s="1" t="s">
        <v>112</v>
      </c>
      <c r="CA1354" s="1">
        <v>0</v>
      </c>
      <c r="CB1354" s="1" t="s">
        <v>14674</v>
      </c>
      <c r="CC1354" s="1" t="s">
        <v>596</v>
      </c>
      <c r="CD1354" s="1" t="s">
        <v>597</v>
      </c>
      <c r="CE1354" s="1" t="s">
        <v>116</v>
      </c>
      <c r="CF1354" s="1" t="s">
        <v>117</v>
      </c>
      <c r="CG1354" s="1">
        <v>96950</v>
      </c>
      <c r="CH1354" s="3">
        <v>8.73</v>
      </c>
      <c r="CI1354" s="3">
        <v>8.73</v>
      </c>
      <c r="CJ1354" s="3">
        <v>13.1</v>
      </c>
      <c r="CK1354" s="3">
        <v>13.1</v>
      </c>
      <c r="CL1354" s="1" t="s">
        <v>137</v>
      </c>
      <c r="CN1354" s="1" t="s">
        <v>139</v>
      </c>
      <c r="CP1354" s="1" t="s">
        <v>112</v>
      </c>
      <c r="CQ1354" s="1" t="s">
        <v>111</v>
      </c>
      <c r="CR1354" s="1" t="s">
        <v>111</v>
      </c>
      <c r="CS1354" s="1" t="s">
        <v>111</v>
      </c>
      <c r="CT1354" s="1" t="s">
        <v>138</v>
      </c>
      <c r="CU1354" s="1" t="s">
        <v>111</v>
      </c>
      <c r="CV1354" s="1" t="s">
        <v>138</v>
      </c>
      <c r="CW1354" s="1" t="s">
        <v>606</v>
      </c>
      <c r="CX1354" s="1">
        <v>16702348106</v>
      </c>
      <c r="CY1354" s="1" t="s">
        <v>601</v>
      </c>
      <c r="CZ1354" s="1" t="s">
        <v>138</v>
      </c>
      <c r="DA1354" s="1" t="s">
        <v>111</v>
      </c>
      <c r="DB1354" s="1" t="s">
        <v>112</v>
      </c>
    </row>
    <row r="1355" spans="1:111" ht="15.6" customHeight="1" x14ac:dyDescent="0.25">
      <c r="A1355" s="1" t="s">
        <v>14677</v>
      </c>
      <c r="B1355" s="1" t="s">
        <v>238</v>
      </c>
      <c r="C1355" s="2">
        <v>44048.103041435184</v>
      </c>
      <c r="D1355" s="2">
        <v>44111</v>
      </c>
      <c r="E1355" s="1" t="s">
        <v>110</v>
      </c>
      <c r="F1355" s="2">
        <v>44103.833333333336</v>
      </c>
      <c r="G1355" s="1" t="s">
        <v>111</v>
      </c>
      <c r="H1355" s="1" t="s">
        <v>112</v>
      </c>
      <c r="I1355" s="1" t="s">
        <v>112</v>
      </c>
      <c r="J1355" s="1" t="s">
        <v>382</v>
      </c>
      <c r="K1355" s="1" t="s">
        <v>383</v>
      </c>
      <c r="L1355" s="1" t="s">
        <v>13937</v>
      </c>
      <c r="N1355" s="1" t="s">
        <v>116</v>
      </c>
      <c r="O1355" s="1" t="s">
        <v>117</v>
      </c>
      <c r="P1355" s="9">
        <v>96950</v>
      </c>
      <c r="Q1355" s="1" t="s">
        <v>118</v>
      </c>
      <c r="R1355" s="1" t="s">
        <v>138</v>
      </c>
      <c r="S1355" s="1">
        <v>16702345201</v>
      </c>
      <c r="U1355" s="1">
        <v>81111</v>
      </c>
      <c r="V1355" s="1" t="s">
        <v>119</v>
      </c>
      <c r="X1355" s="1" t="s">
        <v>385</v>
      </c>
      <c r="Y1355" s="1" t="s">
        <v>386</v>
      </c>
      <c r="Z1355" s="1" t="s">
        <v>138</v>
      </c>
      <c r="AA1355" s="1" t="s">
        <v>387</v>
      </c>
      <c r="AB1355" s="1" t="s">
        <v>384</v>
      </c>
      <c r="AD1355" s="1" t="s">
        <v>116</v>
      </c>
      <c r="AE1355" s="1" t="s">
        <v>117</v>
      </c>
      <c r="AF1355" s="9">
        <v>96950</v>
      </c>
      <c r="AG1355" s="1" t="s">
        <v>118</v>
      </c>
      <c r="AH1355" s="1" t="s">
        <v>138</v>
      </c>
      <c r="AI1355" s="1">
        <v>16702345201</v>
      </c>
      <c r="AK1355" s="1" t="s">
        <v>388</v>
      </c>
      <c r="BC1355" s="1" t="str">
        <f>"49-3023.01"</f>
        <v>49-3023.01</v>
      </c>
      <c r="BD1355" s="1" t="s">
        <v>608</v>
      </c>
      <c r="BE1355" s="1" t="s">
        <v>14678</v>
      </c>
      <c r="BF1355" s="1" t="s">
        <v>610</v>
      </c>
      <c r="BG1355" s="1">
        <v>1</v>
      </c>
      <c r="BH1355" s="1">
        <v>1</v>
      </c>
      <c r="BI1355" s="2">
        <v>44105</v>
      </c>
      <c r="BJ1355" s="2">
        <v>45199</v>
      </c>
      <c r="BK1355" s="2">
        <v>44111</v>
      </c>
      <c r="BL1355" s="2">
        <v>45199</v>
      </c>
      <c r="BM1355" s="1">
        <v>40</v>
      </c>
      <c r="BN1355" s="1">
        <v>0</v>
      </c>
      <c r="BO1355" s="1">
        <v>8</v>
      </c>
      <c r="BP1355" s="1">
        <v>8</v>
      </c>
      <c r="BQ1355" s="1">
        <v>8</v>
      </c>
      <c r="BR1355" s="1">
        <v>8</v>
      </c>
      <c r="BS1355" s="1">
        <v>8</v>
      </c>
      <c r="BT1355" s="1">
        <v>0</v>
      </c>
      <c r="BU1355" s="1" t="str">
        <f>"8:00 AM"</f>
        <v>8:00 AM</v>
      </c>
      <c r="BV1355" s="1" t="str">
        <f>"5:00 PM"</f>
        <v>5:00 PM</v>
      </c>
      <c r="BW1355" s="1" t="s">
        <v>135</v>
      </c>
      <c r="BX1355" s="1">
        <v>0</v>
      </c>
      <c r="BY1355" s="1">
        <v>12</v>
      </c>
      <c r="BZ1355" s="1" t="s">
        <v>112</v>
      </c>
      <c r="CA1355" s="1">
        <v>0</v>
      </c>
      <c r="CB1355" s="1" t="s">
        <v>611</v>
      </c>
      <c r="CC1355" s="1" t="s">
        <v>394</v>
      </c>
      <c r="CE1355" s="1" t="s">
        <v>116</v>
      </c>
      <c r="CF1355" s="1" t="s">
        <v>117</v>
      </c>
      <c r="CG1355" s="1">
        <v>96950</v>
      </c>
      <c r="CH1355" s="3">
        <v>7.98</v>
      </c>
      <c r="CI1355" s="3">
        <v>7.98</v>
      </c>
      <c r="CJ1355" s="3">
        <v>11.97</v>
      </c>
      <c r="CK1355" s="3">
        <v>11.97</v>
      </c>
      <c r="CL1355" s="1" t="s">
        <v>137</v>
      </c>
      <c r="CM1355" s="1" t="s">
        <v>138</v>
      </c>
      <c r="CN1355" s="1" t="s">
        <v>139</v>
      </c>
      <c r="CP1355" s="1" t="s">
        <v>112</v>
      </c>
      <c r="CQ1355" s="1" t="s">
        <v>111</v>
      </c>
      <c r="CR1355" s="1" t="s">
        <v>112</v>
      </c>
      <c r="CS1355" s="1" t="s">
        <v>111</v>
      </c>
      <c r="CT1355" s="1" t="s">
        <v>138</v>
      </c>
      <c r="CU1355" s="1" t="s">
        <v>111</v>
      </c>
      <c r="CV1355" s="1" t="s">
        <v>138</v>
      </c>
      <c r="CW1355" s="1" t="s">
        <v>138</v>
      </c>
      <c r="CX1355" s="1">
        <v>16702345201</v>
      </c>
      <c r="CY1355" s="1" t="s">
        <v>388</v>
      </c>
      <c r="CZ1355" s="1" t="s">
        <v>138</v>
      </c>
      <c r="DA1355" s="1" t="s">
        <v>111</v>
      </c>
      <c r="DB1355" s="1" t="s">
        <v>112</v>
      </c>
    </row>
    <row r="1356" spans="1:111" ht="15.6" customHeight="1" x14ac:dyDescent="0.25">
      <c r="A1356" s="1" t="s">
        <v>14679</v>
      </c>
      <c r="B1356" s="1" t="s">
        <v>238</v>
      </c>
      <c r="C1356" s="2">
        <v>44075.137299652779</v>
      </c>
      <c r="D1356" s="2">
        <v>44152</v>
      </c>
      <c r="E1356" s="1" t="s">
        <v>180</v>
      </c>
      <c r="G1356" s="1" t="s">
        <v>112</v>
      </c>
      <c r="H1356" s="1" t="s">
        <v>112</v>
      </c>
      <c r="I1356" s="1" t="s">
        <v>112</v>
      </c>
      <c r="J1356" s="1" t="s">
        <v>6682</v>
      </c>
      <c r="K1356" s="1" t="s">
        <v>6683</v>
      </c>
      <c r="L1356" s="1" t="s">
        <v>14680</v>
      </c>
      <c r="M1356" s="1" t="s">
        <v>6691</v>
      </c>
      <c r="N1356" s="1" t="s">
        <v>116</v>
      </c>
      <c r="O1356" s="1" t="s">
        <v>117</v>
      </c>
      <c r="P1356" s="9">
        <v>96950</v>
      </c>
      <c r="Q1356" s="1" t="s">
        <v>118</v>
      </c>
      <c r="R1356" s="1" t="s">
        <v>138</v>
      </c>
      <c r="S1356" s="1">
        <v>16709892136</v>
      </c>
      <c r="T1356" s="1">
        <v>0</v>
      </c>
      <c r="U1356" s="1">
        <v>61162</v>
      </c>
      <c r="V1356" s="1" t="s">
        <v>119</v>
      </c>
      <c r="X1356" s="1" t="s">
        <v>6685</v>
      </c>
      <c r="Y1356" s="1" t="s">
        <v>12561</v>
      </c>
      <c r="Z1356" s="1" t="s">
        <v>138</v>
      </c>
      <c r="AA1356" s="1" t="s">
        <v>245</v>
      </c>
      <c r="AB1356" s="1" t="s">
        <v>14680</v>
      </c>
      <c r="AC1356" s="1" t="s">
        <v>6691</v>
      </c>
      <c r="AD1356" s="1" t="s">
        <v>116</v>
      </c>
      <c r="AE1356" s="1" t="s">
        <v>117</v>
      </c>
      <c r="AF1356" s="9">
        <v>96950</v>
      </c>
      <c r="AG1356" s="1" t="s">
        <v>118</v>
      </c>
      <c r="AH1356" s="1" t="s">
        <v>138</v>
      </c>
      <c r="AI1356" s="1">
        <v>16709892136</v>
      </c>
      <c r="AJ1356" s="1">
        <v>0</v>
      </c>
      <c r="AK1356" s="1" t="s">
        <v>6687</v>
      </c>
      <c r="BC1356" s="1" t="str">
        <f>"37-2011.00"</f>
        <v>37-2011.00</v>
      </c>
      <c r="BD1356" s="1" t="s">
        <v>676</v>
      </c>
      <c r="BE1356" s="1" t="s">
        <v>14681</v>
      </c>
      <c r="BF1356" s="1" t="s">
        <v>11999</v>
      </c>
      <c r="BG1356" s="1">
        <v>1</v>
      </c>
      <c r="BH1356" s="1">
        <v>1</v>
      </c>
      <c r="BI1356" s="2">
        <v>44105</v>
      </c>
      <c r="BJ1356" s="2">
        <v>44469</v>
      </c>
      <c r="BK1356" s="2">
        <v>44152</v>
      </c>
      <c r="BL1356" s="2">
        <v>44469</v>
      </c>
      <c r="BM1356" s="1">
        <v>40</v>
      </c>
      <c r="BN1356" s="1">
        <v>0</v>
      </c>
      <c r="BO1356" s="1">
        <v>8</v>
      </c>
      <c r="BP1356" s="1">
        <v>8</v>
      </c>
      <c r="BQ1356" s="1">
        <v>8</v>
      </c>
      <c r="BR1356" s="1">
        <v>8</v>
      </c>
      <c r="BS1356" s="1">
        <v>8</v>
      </c>
      <c r="BT1356" s="1">
        <v>0</v>
      </c>
      <c r="BU1356" s="1" t="str">
        <f>"8:00 AM"</f>
        <v>8:00 AM</v>
      </c>
      <c r="BV1356" s="1" t="str">
        <f>"5:00 PM"</f>
        <v>5:00 PM</v>
      </c>
      <c r="BW1356" s="1" t="s">
        <v>135</v>
      </c>
      <c r="BX1356" s="1">
        <v>0</v>
      </c>
      <c r="BY1356" s="1">
        <v>12</v>
      </c>
      <c r="BZ1356" s="1" t="s">
        <v>112</v>
      </c>
      <c r="CA1356" s="1">
        <v>0</v>
      </c>
      <c r="CB1356" s="1" t="s">
        <v>14682</v>
      </c>
      <c r="CC1356" s="1" t="s">
        <v>14683</v>
      </c>
      <c r="CD1356" s="1" t="s">
        <v>6691</v>
      </c>
      <c r="CE1356" s="1" t="s">
        <v>116</v>
      </c>
      <c r="CF1356" s="1" t="s">
        <v>117</v>
      </c>
      <c r="CG1356" s="1">
        <v>96950</v>
      </c>
      <c r="CH1356" s="3">
        <v>10.42</v>
      </c>
      <c r="CI1356" s="3">
        <v>10.42</v>
      </c>
      <c r="CJ1356" s="3">
        <v>15.63</v>
      </c>
      <c r="CK1356" s="3">
        <v>15.63</v>
      </c>
      <c r="CL1356" s="1" t="s">
        <v>137</v>
      </c>
      <c r="CM1356" s="1" t="s">
        <v>138</v>
      </c>
      <c r="CN1356" s="1" t="s">
        <v>139</v>
      </c>
      <c r="CP1356" s="1" t="s">
        <v>112</v>
      </c>
      <c r="CQ1356" s="1" t="s">
        <v>111</v>
      </c>
      <c r="CR1356" s="1" t="s">
        <v>112</v>
      </c>
      <c r="CS1356" s="1" t="s">
        <v>111</v>
      </c>
      <c r="CT1356" s="1" t="s">
        <v>138</v>
      </c>
      <c r="CU1356" s="1" t="s">
        <v>111</v>
      </c>
      <c r="CV1356" s="1" t="s">
        <v>138</v>
      </c>
      <c r="CW1356" s="1" t="s">
        <v>138</v>
      </c>
      <c r="CX1356" s="1">
        <v>16709892136</v>
      </c>
      <c r="CY1356" s="1" t="s">
        <v>6687</v>
      </c>
      <c r="CZ1356" s="1" t="s">
        <v>138</v>
      </c>
      <c r="DA1356" s="1" t="s">
        <v>111</v>
      </c>
      <c r="DB1356" s="1" t="s">
        <v>112</v>
      </c>
      <c r="DC1356" s="1" t="s">
        <v>6685</v>
      </c>
      <c r="DD1356" s="1" t="s">
        <v>12561</v>
      </c>
      <c r="DF1356" s="1" t="s">
        <v>6682</v>
      </c>
      <c r="DG1356" s="1" t="s">
        <v>6687</v>
      </c>
    </row>
    <row r="1357" spans="1:111" ht="15.6" customHeight="1" x14ac:dyDescent="0.25">
      <c r="A1357" s="1" t="s">
        <v>14694</v>
      </c>
      <c r="B1357" s="1" t="s">
        <v>238</v>
      </c>
      <c r="C1357" s="2">
        <v>44047.002458796298</v>
      </c>
      <c r="D1357" s="2">
        <v>44111</v>
      </c>
      <c r="E1357" s="1" t="s">
        <v>180</v>
      </c>
      <c r="G1357" s="1" t="s">
        <v>112</v>
      </c>
      <c r="H1357" s="1" t="s">
        <v>112</v>
      </c>
      <c r="I1357" s="1" t="s">
        <v>112</v>
      </c>
      <c r="J1357" s="1" t="s">
        <v>14695</v>
      </c>
      <c r="K1357" s="1" t="s">
        <v>14696</v>
      </c>
      <c r="L1357" s="1" t="s">
        <v>14697</v>
      </c>
      <c r="M1357" s="1" t="s">
        <v>14698</v>
      </c>
      <c r="N1357" s="1" t="s">
        <v>116</v>
      </c>
      <c r="O1357" s="1" t="s">
        <v>117</v>
      </c>
      <c r="P1357" s="9">
        <v>96950</v>
      </c>
      <c r="Q1357" s="1" t="s">
        <v>118</v>
      </c>
      <c r="R1357" s="1" t="s">
        <v>138</v>
      </c>
      <c r="S1357" s="1">
        <v>16709890608</v>
      </c>
      <c r="T1357" s="1">
        <v>0</v>
      </c>
      <c r="U1357" s="1">
        <v>811212</v>
      </c>
      <c r="V1357" s="1" t="s">
        <v>119</v>
      </c>
      <c r="X1357" s="1" t="s">
        <v>2357</v>
      </c>
      <c r="Y1357" s="1" t="s">
        <v>11450</v>
      </c>
      <c r="Z1357" s="1" t="s">
        <v>138</v>
      </c>
      <c r="AA1357" s="1" t="s">
        <v>357</v>
      </c>
      <c r="AB1357" s="1" t="s">
        <v>14697</v>
      </c>
      <c r="AC1357" s="1" t="s">
        <v>14698</v>
      </c>
      <c r="AD1357" s="1" t="s">
        <v>116</v>
      </c>
      <c r="AE1357" s="1" t="s">
        <v>117</v>
      </c>
      <c r="AF1357" s="9">
        <v>96950</v>
      </c>
      <c r="AG1357" s="1" t="s">
        <v>118</v>
      </c>
      <c r="AH1357" s="1" t="s">
        <v>138</v>
      </c>
      <c r="AI1357" s="1">
        <v>16709890608</v>
      </c>
      <c r="AJ1357" s="1">
        <v>0</v>
      </c>
      <c r="AK1357" s="1" t="s">
        <v>14699</v>
      </c>
      <c r="BC1357" s="1" t="str">
        <f>"15-1151.00"</f>
        <v>15-1151.00</v>
      </c>
      <c r="BD1357" s="1" t="s">
        <v>2470</v>
      </c>
      <c r="BE1357" s="1" t="s">
        <v>14700</v>
      </c>
      <c r="BF1357" s="1" t="s">
        <v>13367</v>
      </c>
      <c r="BG1357" s="1">
        <v>1</v>
      </c>
      <c r="BH1357" s="1">
        <v>1</v>
      </c>
      <c r="BI1357" s="2">
        <v>44105</v>
      </c>
      <c r="BJ1357" s="2">
        <v>44469</v>
      </c>
      <c r="BK1357" s="2">
        <v>44111</v>
      </c>
      <c r="BL1357" s="2">
        <v>44469</v>
      </c>
      <c r="BM1357" s="1">
        <v>40</v>
      </c>
      <c r="BN1357" s="1">
        <v>0</v>
      </c>
      <c r="BO1357" s="1">
        <v>8</v>
      </c>
      <c r="BP1357" s="1">
        <v>8</v>
      </c>
      <c r="BQ1357" s="1">
        <v>8</v>
      </c>
      <c r="BR1357" s="1">
        <v>8</v>
      </c>
      <c r="BS1357" s="1">
        <v>8</v>
      </c>
      <c r="BT1357" s="1">
        <v>0</v>
      </c>
      <c r="BU1357" s="1" t="str">
        <f>"8:00 AM"</f>
        <v>8:00 AM</v>
      </c>
      <c r="BV1357" s="1" t="str">
        <f>"5:00 PM"</f>
        <v>5:00 PM</v>
      </c>
      <c r="BW1357" s="1" t="s">
        <v>392</v>
      </c>
      <c r="BX1357" s="1">
        <v>0</v>
      </c>
      <c r="BY1357" s="1">
        <v>24</v>
      </c>
      <c r="BZ1357" s="1" t="s">
        <v>112</v>
      </c>
      <c r="CA1357" s="1">
        <v>0</v>
      </c>
      <c r="CB1357" s="1" t="s">
        <v>14701</v>
      </c>
      <c r="CC1357" s="1" t="s">
        <v>14697</v>
      </c>
      <c r="CD1357" s="1" t="s">
        <v>14702</v>
      </c>
      <c r="CE1357" s="1" t="s">
        <v>116</v>
      </c>
      <c r="CF1357" s="1" t="s">
        <v>117</v>
      </c>
      <c r="CG1357" s="1">
        <v>96950</v>
      </c>
      <c r="CH1357" s="3">
        <v>10.64</v>
      </c>
      <c r="CI1357" s="3">
        <v>10.64</v>
      </c>
      <c r="CJ1357" s="3">
        <v>15.96</v>
      </c>
      <c r="CK1357" s="3">
        <v>15.96</v>
      </c>
      <c r="CL1357" s="1" t="s">
        <v>137</v>
      </c>
      <c r="CM1357" s="1" t="s">
        <v>138</v>
      </c>
      <c r="CN1357" s="1" t="s">
        <v>139</v>
      </c>
      <c r="CP1357" s="1" t="s">
        <v>112</v>
      </c>
      <c r="CQ1357" s="1" t="s">
        <v>111</v>
      </c>
      <c r="CR1357" s="1" t="s">
        <v>112</v>
      </c>
      <c r="CS1357" s="1" t="s">
        <v>111</v>
      </c>
      <c r="CT1357" s="1" t="s">
        <v>138</v>
      </c>
      <c r="CU1357" s="1" t="s">
        <v>111</v>
      </c>
      <c r="CV1357" s="1" t="s">
        <v>138</v>
      </c>
      <c r="CW1357" s="1" t="s">
        <v>138</v>
      </c>
      <c r="CX1357" s="1">
        <v>16709890608</v>
      </c>
      <c r="CY1357" s="1" t="s">
        <v>14699</v>
      </c>
      <c r="CZ1357" s="1" t="s">
        <v>138</v>
      </c>
      <c r="DA1357" s="1" t="s">
        <v>111</v>
      </c>
      <c r="DB1357" s="1" t="s">
        <v>112</v>
      </c>
      <c r="DC1357" s="1" t="s">
        <v>2357</v>
      </c>
      <c r="DD1357" s="1" t="s">
        <v>11450</v>
      </c>
      <c r="DF1357" s="1" t="s">
        <v>14695</v>
      </c>
      <c r="DG1357" s="1" t="s">
        <v>14699</v>
      </c>
    </row>
    <row r="1358" spans="1:111" ht="15.6" customHeight="1" x14ac:dyDescent="0.25">
      <c r="A1358" s="1" t="s">
        <v>14722</v>
      </c>
      <c r="B1358" s="1" t="s">
        <v>238</v>
      </c>
      <c r="C1358" s="2">
        <v>44048.134747916665</v>
      </c>
      <c r="D1358" s="2">
        <v>44120</v>
      </c>
      <c r="E1358" s="1" t="s">
        <v>110</v>
      </c>
      <c r="F1358" s="2">
        <v>44088.833333333336</v>
      </c>
      <c r="G1358" s="1" t="s">
        <v>112</v>
      </c>
      <c r="H1358" s="1" t="s">
        <v>112</v>
      </c>
      <c r="I1358" s="1" t="s">
        <v>112</v>
      </c>
      <c r="J1358" s="1" t="s">
        <v>14723</v>
      </c>
      <c r="K1358" s="1" t="s">
        <v>14724</v>
      </c>
      <c r="L1358" s="1" t="s">
        <v>2070</v>
      </c>
      <c r="M1358" s="1" t="s">
        <v>14725</v>
      </c>
      <c r="N1358" s="1" t="s">
        <v>116</v>
      </c>
      <c r="O1358" s="1" t="s">
        <v>117</v>
      </c>
      <c r="P1358" s="9">
        <v>96950</v>
      </c>
      <c r="Q1358" s="1" t="s">
        <v>118</v>
      </c>
      <c r="R1358" s="1" t="s">
        <v>138</v>
      </c>
      <c r="S1358" s="1">
        <v>16702338112</v>
      </c>
      <c r="U1358" s="1">
        <v>45322</v>
      </c>
      <c r="V1358" s="1" t="s">
        <v>119</v>
      </c>
      <c r="X1358" s="1" t="s">
        <v>14726</v>
      </c>
      <c r="Y1358" s="1" t="s">
        <v>14727</v>
      </c>
      <c r="AA1358" s="1" t="s">
        <v>1184</v>
      </c>
      <c r="AB1358" s="1" t="s">
        <v>14728</v>
      </c>
      <c r="AC1358" s="1" t="s">
        <v>14729</v>
      </c>
      <c r="AD1358" s="1" t="s">
        <v>116</v>
      </c>
      <c r="AE1358" s="1" t="s">
        <v>117</v>
      </c>
      <c r="AF1358" s="9">
        <v>96950</v>
      </c>
      <c r="AG1358" s="1" t="s">
        <v>118</v>
      </c>
      <c r="AH1358" s="1" t="s">
        <v>138</v>
      </c>
      <c r="AI1358" s="1">
        <v>16709895678</v>
      </c>
      <c r="AK1358" s="1" t="s">
        <v>14730</v>
      </c>
      <c r="BC1358" s="1" t="str">
        <f>"11-2022.00"</f>
        <v>11-2022.00</v>
      </c>
      <c r="BD1358" s="1" t="s">
        <v>1013</v>
      </c>
      <c r="BE1358" s="1" t="s">
        <v>14731</v>
      </c>
      <c r="BF1358" s="1" t="s">
        <v>1015</v>
      </c>
      <c r="BG1358" s="1">
        <v>1</v>
      </c>
      <c r="BH1358" s="1">
        <v>1</v>
      </c>
      <c r="BI1358" s="2">
        <v>44090</v>
      </c>
      <c r="BJ1358" s="2">
        <v>44454</v>
      </c>
      <c r="BK1358" s="2">
        <v>44120</v>
      </c>
      <c r="BL1358" s="2">
        <v>44454</v>
      </c>
      <c r="BM1358" s="1">
        <v>40</v>
      </c>
      <c r="BN1358" s="1">
        <v>5</v>
      </c>
      <c r="BO1358" s="1">
        <v>5</v>
      </c>
      <c r="BP1358" s="1">
        <v>6</v>
      </c>
      <c r="BQ1358" s="1">
        <v>6</v>
      </c>
      <c r="BR1358" s="1">
        <v>6</v>
      </c>
      <c r="BS1358" s="1">
        <v>6</v>
      </c>
      <c r="BT1358" s="1">
        <v>6</v>
      </c>
      <c r="BU1358" s="1" t="str">
        <f>"4:00 PM"</f>
        <v>4:00 PM</v>
      </c>
      <c r="BV1358" s="1" t="str">
        <f>"10:00 PM"</f>
        <v>10:00 PM</v>
      </c>
      <c r="BW1358" s="1" t="s">
        <v>135</v>
      </c>
      <c r="BX1358" s="1">
        <v>0</v>
      </c>
      <c r="BY1358" s="1">
        <v>36</v>
      </c>
      <c r="BZ1358" s="1" t="s">
        <v>111</v>
      </c>
      <c r="CA1358" s="1">
        <v>3</v>
      </c>
      <c r="CB1358" s="1" t="s">
        <v>14732</v>
      </c>
      <c r="CC1358" s="1" t="s">
        <v>14733</v>
      </c>
      <c r="CD1358" s="1" t="s">
        <v>14725</v>
      </c>
      <c r="CE1358" s="1" t="s">
        <v>116</v>
      </c>
      <c r="CF1358" s="1" t="s">
        <v>117</v>
      </c>
      <c r="CG1358" s="1">
        <v>96950</v>
      </c>
      <c r="CH1358" s="3">
        <v>30.42</v>
      </c>
      <c r="CI1358" s="3">
        <v>30.42</v>
      </c>
      <c r="CL1358" s="1" t="s">
        <v>137</v>
      </c>
      <c r="CM1358" s="1" t="s">
        <v>138</v>
      </c>
      <c r="CN1358" s="1" t="s">
        <v>139</v>
      </c>
      <c r="CP1358" s="1" t="s">
        <v>112</v>
      </c>
      <c r="CQ1358" s="1" t="s">
        <v>111</v>
      </c>
      <c r="CR1358" s="1" t="s">
        <v>112</v>
      </c>
      <c r="CS1358" s="1" t="s">
        <v>112</v>
      </c>
      <c r="CT1358" s="1" t="s">
        <v>138</v>
      </c>
      <c r="CU1358" s="1" t="s">
        <v>111</v>
      </c>
      <c r="CV1358" s="1" t="s">
        <v>138</v>
      </c>
      <c r="CW1358" s="1" t="s">
        <v>138</v>
      </c>
      <c r="CX1358" s="1">
        <v>16702338112</v>
      </c>
      <c r="CY1358" s="1" t="s">
        <v>14730</v>
      </c>
      <c r="CZ1358" s="1" t="s">
        <v>138</v>
      </c>
      <c r="DA1358" s="1" t="s">
        <v>111</v>
      </c>
      <c r="DB1358" s="1" t="s">
        <v>112</v>
      </c>
    </row>
    <row r="1359" spans="1:111" ht="15.6" customHeight="1" x14ac:dyDescent="0.25">
      <c r="A1359" s="1" t="s">
        <v>14746</v>
      </c>
      <c r="B1359" s="1" t="s">
        <v>238</v>
      </c>
      <c r="C1359" s="2">
        <v>44144.937891319445</v>
      </c>
      <c r="D1359" s="2">
        <v>44180</v>
      </c>
      <c r="E1359" s="1" t="s">
        <v>180</v>
      </c>
      <c r="G1359" s="1" t="s">
        <v>111</v>
      </c>
      <c r="H1359" s="1" t="s">
        <v>112</v>
      </c>
      <c r="I1359" s="1" t="s">
        <v>112</v>
      </c>
      <c r="J1359" s="1" t="s">
        <v>4739</v>
      </c>
      <c r="K1359" s="1" t="s">
        <v>14747</v>
      </c>
      <c r="L1359" s="1" t="s">
        <v>14748</v>
      </c>
      <c r="M1359" s="1" t="s">
        <v>4742</v>
      </c>
      <c r="N1359" s="1" t="s">
        <v>167</v>
      </c>
      <c r="O1359" s="1" t="s">
        <v>117</v>
      </c>
      <c r="P1359" s="9">
        <v>96950</v>
      </c>
      <c r="Q1359" s="1" t="s">
        <v>118</v>
      </c>
      <c r="S1359" s="1">
        <v>16704836526</v>
      </c>
      <c r="U1359" s="1">
        <v>488510</v>
      </c>
      <c r="V1359" s="1" t="s">
        <v>119</v>
      </c>
      <c r="X1359" s="1" t="s">
        <v>4743</v>
      </c>
      <c r="Y1359" s="1" t="s">
        <v>4744</v>
      </c>
      <c r="Z1359" s="1" t="s">
        <v>4745</v>
      </c>
      <c r="AA1359" s="1" t="s">
        <v>451</v>
      </c>
      <c r="AB1359" s="1" t="s">
        <v>4746</v>
      </c>
      <c r="AC1359" s="1" t="s">
        <v>14749</v>
      </c>
      <c r="AD1359" s="1" t="s">
        <v>167</v>
      </c>
      <c r="AE1359" s="1" t="s">
        <v>117</v>
      </c>
      <c r="AF1359" s="9">
        <v>96950</v>
      </c>
      <c r="AG1359" s="1" t="s">
        <v>118</v>
      </c>
      <c r="AI1359" s="1">
        <v>16704836526</v>
      </c>
      <c r="AK1359" s="1" t="s">
        <v>491</v>
      </c>
      <c r="BC1359" s="1" t="str">
        <f>"43-5011.00"</f>
        <v>43-5011.00</v>
      </c>
      <c r="BD1359" s="1" t="s">
        <v>2022</v>
      </c>
      <c r="BE1359" s="1" t="s">
        <v>14750</v>
      </c>
      <c r="BF1359" s="1" t="s">
        <v>14751</v>
      </c>
      <c r="BG1359" s="1">
        <v>4</v>
      </c>
      <c r="BH1359" s="1">
        <v>4</v>
      </c>
      <c r="BI1359" s="2">
        <v>44145</v>
      </c>
      <c r="BJ1359" s="2">
        <v>44469</v>
      </c>
      <c r="BK1359" s="2">
        <v>44180</v>
      </c>
      <c r="BL1359" s="2">
        <v>44469</v>
      </c>
      <c r="BM1359" s="1">
        <v>40</v>
      </c>
      <c r="BN1359" s="1">
        <v>0</v>
      </c>
      <c r="BO1359" s="1">
        <v>8</v>
      </c>
      <c r="BP1359" s="1">
        <v>8</v>
      </c>
      <c r="BQ1359" s="1">
        <v>8</v>
      </c>
      <c r="BR1359" s="1">
        <v>8</v>
      </c>
      <c r="BS1359" s="1">
        <v>8</v>
      </c>
      <c r="BT1359" s="1">
        <v>0</v>
      </c>
      <c r="BU1359" s="1" t="str">
        <f>"8:00 AM"</f>
        <v>8:00 AM</v>
      </c>
      <c r="BV1359" s="1" t="str">
        <f t="shared" ref="BV1359:BV1364" si="40">"5:00 PM"</f>
        <v>5:00 PM</v>
      </c>
      <c r="BW1359" s="1" t="s">
        <v>135</v>
      </c>
      <c r="BX1359" s="1">
        <v>0</v>
      </c>
      <c r="BY1359" s="1">
        <v>12</v>
      </c>
      <c r="BZ1359" s="1" t="s">
        <v>112</v>
      </c>
      <c r="CA1359" s="1">
        <v>0</v>
      </c>
      <c r="CB1359" s="4" t="s">
        <v>14752</v>
      </c>
      <c r="CC1359" s="1" t="s">
        <v>4746</v>
      </c>
      <c r="CD1359" s="1" t="s">
        <v>4747</v>
      </c>
      <c r="CE1359" s="1" t="s">
        <v>167</v>
      </c>
      <c r="CF1359" s="1" t="s">
        <v>117</v>
      </c>
      <c r="CG1359" s="1">
        <v>96950</v>
      </c>
      <c r="CH1359" s="3">
        <v>8.16</v>
      </c>
      <c r="CI1359" s="3">
        <v>8.16</v>
      </c>
      <c r="CJ1359" s="3">
        <v>12.24</v>
      </c>
      <c r="CK1359" s="3">
        <v>12.24</v>
      </c>
      <c r="CL1359" s="1" t="s">
        <v>137</v>
      </c>
      <c r="CM1359" s="1" t="s">
        <v>14753</v>
      </c>
      <c r="CN1359" s="1" t="s">
        <v>139</v>
      </c>
      <c r="CP1359" s="1" t="s">
        <v>111</v>
      </c>
      <c r="CQ1359" s="1" t="s">
        <v>111</v>
      </c>
      <c r="CR1359" s="1" t="s">
        <v>112</v>
      </c>
      <c r="CS1359" s="1" t="s">
        <v>111</v>
      </c>
      <c r="CT1359" s="1" t="s">
        <v>138</v>
      </c>
      <c r="CU1359" s="1" t="s">
        <v>111</v>
      </c>
      <c r="CV1359" s="1" t="s">
        <v>138</v>
      </c>
      <c r="CW1359" s="1" t="s">
        <v>14754</v>
      </c>
      <c r="CX1359" s="1">
        <v>16704836526</v>
      </c>
      <c r="CY1359" s="1" t="s">
        <v>491</v>
      </c>
      <c r="CZ1359" s="1" t="s">
        <v>168</v>
      </c>
      <c r="DA1359" s="1" t="s">
        <v>111</v>
      </c>
      <c r="DB1359" s="1" t="s">
        <v>112</v>
      </c>
    </row>
    <row r="1360" spans="1:111" ht="15.6" customHeight="1" x14ac:dyDescent="0.25">
      <c r="A1360" s="1" t="s">
        <v>14755</v>
      </c>
      <c r="B1360" s="1" t="s">
        <v>238</v>
      </c>
      <c r="C1360" s="2">
        <v>44053.00788125</v>
      </c>
      <c r="D1360" s="2">
        <v>44133</v>
      </c>
      <c r="E1360" s="1" t="s">
        <v>110</v>
      </c>
      <c r="F1360" s="2">
        <v>44104.833333333336</v>
      </c>
      <c r="G1360" s="1" t="s">
        <v>111</v>
      </c>
      <c r="H1360" s="1" t="s">
        <v>112</v>
      </c>
      <c r="I1360" s="1" t="s">
        <v>112</v>
      </c>
      <c r="J1360" s="1" t="s">
        <v>6589</v>
      </c>
      <c r="K1360" s="1" t="s">
        <v>7577</v>
      </c>
      <c r="L1360" s="1" t="s">
        <v>6591</v>
      </c>
      <c r="M1360" s="1" t="s">
        <v>624</v>
      </c>
      <c r="N1360" s="1" t="s">
        <v>116</v>
      </c>
      <c r="O1360" s="1" t="s">
        <v>117</v>
      </c>
      <c r="P1360" s="9">
        <v>96950</v>
      </c>
      <c r="Q1360" s="1" t="s">
        <v>118</v>
      </c>
      <c r="S1360" s="1">
        <v>16702359241</v>
      </c>
      <c r="U1360" s="1">
        <v>71329</v>
      </c>
      <c r="V1360" s="1" t="s">
        <v>119</v>
      </c>
      <c r="X1360" s="1" t="s">
        <v>621</v>
      </c>
      <c r="Y1360" s="1" t="s">
        <v>622</v>
      </c>
      <c r="AA1360" s="1" t="s">
        <v>387</v>
      </c>
      <c r="AB1360" s="1" t="s">
        <v>6591</v>
      </c>
      <c r="AC1360" s="1" t="s">
        <v>624</v>
      </c>
      <c r="AD1360" s="1" t="s">
        <v>116</v>
      </c>
      <c r="AE1360" s="1" t="s">
        <v>117</v>
      </c>
      <c r="AF1360" s="9">
        <v>96950</v>
      </c>
      <c r="AG1360" s="1" t="s">
        <v>118</v>
      </c>
      <c r="AI1360" s="1">
        <v>16702359241</v>
      </c>
      <c r="AK1360" s="1" t="s">
        <v>620</v>
      </c>
      <c r="BC1360" s="1" t="str">
        <f>"41-2012.00"</f>
        <v>41-2012.00</v>
      </c>
      <c r="BD1360" s="1" t="s">
        <v>1420</v>
      </c>
      <c r="BE1360" s="1" t="s">
        <v>7578</v>
      </c>
      <c r="BF1360" s="1" t="s">
        <v>7579</v>
      </c>
      <c r="BG1360" s="1">
        <v>3</v>
      </c>
      <c r="BH1360" s="1">
        <v>3</v>
      </c>
      <c r="BI1360" s="2">
        <v>44106</v>
      </c>
      <c r="BJ1360" s="2">
        <v>45200</v>
      </c>
      <c r="BK1360" s="2">
        <v>44133</v>
      </c>
      <c r="BL1360" s="2">
        <v>45200</v>
      </c>
      <c r="BM1360" s="1">
        <v>35</v>
      </c>
      <c r="BN1360" s="1">
        <v>0</v>
      </c>
      <c r="BO1360" s="1">
        <v>7</v>
      </c>
      <c r="BP1360" s="1">
        <v>7</v>
      </c>
      <c r="BQ1360" s="1">
        <v>7</v>
      </c>
      <c r="BR1360" s="1">
        <v>7</v>
      </c>
      <c r="BS1360" s="1">
        <v>7</v>
      </c>
      <c r="BT1360" s="1">
        <v>0</v>
      </c>
      <c r="BU1360" s="1" t="str">
        <f>"9:00 AM"</f>
        <v>9:00 AM</v>
      </c>
      <c r="BV1360" s="1" t="str">
        <f t="shared" si="40"/>
        <v>5:00 PM</v>
      </c>
      <c r="BW1360" s="1" t="s">
        <v>135</v>
      </c>
      <c r="BX1360" s="1">
        <v>0</v>
      </c>
      <c r="BY1360" s="1">
        <v>12</v>
      </c>
      <c r="BZ1360" s="1" t="s">
        <v>112</v>
      </c>
      <c r="CA1360" s="1">
        <v>0</v>
      </c>
      <c r="CB1360" s="1" t="s">
        <v>7580</v>
      </c>
      <c r="CC1360" s="1" t="s">
        <v>624</v>
      </c>
      <c r="CD1360" s="1" t="s">
        <v>6591</v>
      </c>
      <c r="CE1360" s="1" t="s">
        <v>116</v>
      </c>
      <c r="CF1360" s="1" t="s">
        <v>117</v>
      </c>
      <c r="CG1360" s="1">
        <v>96950</v>
      </c>
      <c r="CH1360" s="3">
        <v>9.56</v>
      </c>
      <c r="CI1360" s="3">
        <v>9.56</v>
      </c>
      <c r="CJ1360" s="3">
        <v>14.34</v>
      </c>
      <c r="CK1360" s="3">
        <v>14.34</v>
      </c>
      <c r="CL1360" s="1" t="s">
        <v>137</v>
      </c>
      <c r="CN1360" s="1" t="s">
        <v>139</v>
      </c>
      <c r="CP1360" s="1" t="s">
        <v>112</v>
      </c>
      <c r="CQ1360" s="1" t="s">
        <v>111</v>
      </c>
      <c r="CR1360" s="1" t="s">
        <v>112</v>
      </c>
      <c r="CS1360" s="1" t="s">
        <v>111</v>
      </c>
      <c r="CT1360" s="1" t="s">
        <v>138</v>
      </c>
      <c r="CU1360" s="1" t="s">
        <v>111</v>
      </c>
      <c r="CV1360" s="1" t="s">
        <v>138</v>
      </c>
      <c r="CW1360" s="1" t="s">
        <v>631</v>
      </c>
      <c r="CX1360" s="1">
        <v>16702359241</v>
      </c>
      <c r="CY1360" s="1" t="s">
        <v>620</v>
      </c>
      <c r="CZ1360" s="1" t="s">
        <v>138</v>
      </c>
      <c r="DA1360" s="1" t="s">
        <v>111</v>
      </c>
      <c r="DB1360" s="1" t="s">
        <v>112</v>
      </c>
    </row>
    <row r="1361" spans="1:111" ht="15.6" customHeight="1" x14ac:dyDescent="0.25">
      <c r="A1361" s="1" t="s">
        <v>14756</v>
      </c>
      <c r="B1361" s="1" t="s">
        <v>238</v>
      </c>
      <c r="C1361" s="2">
        <v>44063.811670949071</v>
      </c>
      <c r="D1361" s="2">
        <v>44132</v>
      </c>
      <c r="E1361" s="1" t="s">
        <v>110</v>
      </c>
      <c r="F1361" s="2">
        <v>44103.833333333336</v>
      </c>
      <c r="G1361" s="1" t="s">
        <v>112</v>
      </c>
      <c r="H1361" s="1" t="s">
        <v>112</v>
      </c>
      <c r="I1361" s="1" t="s">
        <v>112</v>
      </c>
      <c r="J1361" s="1" t="s">
        <v>1338</v>
      </c>
      <c r="K1361" s="1" t="s">
        <v>1339</v>
      </c>
      <c r="L1361" s="1" t="s">
        <v>1345</v>
      </c>
      <c r="M1361" s="1" t="s">
        <v>1346</v>
      </c>
      <c r="N1361" s="1" t="s">
        <v>116</v>
      </c>
      <c r="O1361" s="1" t="s">
        <v>117</v>
      </c>
      <c r="P1361" s="9">
        <v>96950</v>
      </c>
      <c r="Q1361" s="1" t="s">
        <v>118</v>
      </c>
      <c r="R1361" s="1" t="s">
        <v>242</v>
      </c>
      <c r="S1361" s="1">
        <v>16702344000</v>
      </c>
      <c r="U1361" s="1">
        <v>561320</v>
      </c>
      <c r="V1361" s="1" t="s">
        <v>119</v>
      </c>
      <c r="X1361" s="1" t="s">
        <v>1342</v>
      </c>
      <c r="Y1361" s="1" t="s">
        <v>1343</v>
      </c>
      <c r="Z1361" s="1" t="s">
        <v>1344</v>
      </c>
      <c r="AA1361" s="1" t="s">
        <v>245</v>
      </c>
      <c r="AB1361" s="1" t="s">
        <v>1345</v>
      </c>
      <c r="AC1361" s="1" t="s">
        <v>1346</v>
      </c>
      <c r="AD1361" s="1" t="s">
        <v>116</v>
      </c>
      <c r="AE1361" s="1" t="s">
        <v>117</v>
      </c>
      <c r="AF1361" s="9">
        <v>96950</v>
      </c>
      <c r="AG1361" s="1" t="s">
        <v>118</v>
      </c>
      <c r="AH1361" s="1" t="s">
        <v>242</v>
      </c>
      <c r="AI1361" s="1">
        <v>16702344000</v>
      </c>
      <c r="AK1361" s="1" t="s">
        <v>1347</v>
      </c>
      <c r="BC1361" s="1" t="str">
        <f>"35-3021.00"</f>
        <v>35-3021.00</v>
      </c>
      <c r="BD1361" s="1" t="s">
        <v>2867</v>
      </c>
      <c r="BE1361" s="1" t="s">
        <v>6877</v>
      </c>
      <c r="BF1361" s="1" t="s">
        <v>6878</v>
      </c>
      <c r="BG1361" s="1">
        <v>7</v>
      </c>
      <c r="BH1361" s="1">
        <v>7</v>
      </c>
      <c r="BI1361" s="2">
        <v>44105</v>
      </c>
      <c r="BJ1361" s="2">
        <v>44469</v>
      </c>
      <c r="BK1361" s="2">
        <v>44132</v>
      </c>
      <c r="BL1361" s="2">
        <v>44469</v>
      </c>
      <c r="BM1361" s="1">
        <v>35</v>
      </c>
      <c r="BN1361" s="1">
        <v>0</v>
      </c>
      <c r="BO1361" s="1">
        <v>7</v>
      </c>
      <c r="BP1361" s="1">
        <v>7</v>
      </c>
      <c r="BQ1361" s="1">
        <v>7</v>
      </c>
      <c r="BR1361" s="1">
        <v>7</v>
      </c>
      <c r="BS1361" s="1">
        <v>7</v>
      </c>
      <c r="BT1361" s="1">
        <v>0</v>
      </c>
      <c r="BU1361" s="1" t="str">
        <f>"8:30 AM"</f>
        <v>8:30 AM</v>
      </c>
      <c r="BV1361" s="1" t="str">
        <f t="shared" si="40"/>
        <v>5:00 PM</v>
      </c>
      <c r="BW1361" s="1" t="s">
        <v>135</v>
      </c>
      <c r="BX1361" s="1">
        <v>3</v>
      </c>
      <c r="BY1361" s="1">
        <v>6</v>
      </c>
      <c r="BZ1361" s="1" t="s">
        <v>112</v>
      </c>
      <c r="CA1361" s="1">
        <v>0</v>
      </c>
      <c r="CB1361" s="4" t="s">
        <v>14757</v>
      </c>
      <c r="CC1361" s="1" t="s">
        <v>14758</v>
      </c>
      <c r="CD1361" s="1" t="s">
        <v>1197</v>
      </c>
      <c r="CE1361" s="1" t="s">
        <v>116</v>
      </c>
      <c r="CF1361" s="1" t="s">
        <v>117</v>
      </c>
      <c r="CG1361" s="1">
        <v>96950</v>
      </c>
      <c r="CH1361" s="3">
        <v>7.41</v>
      </c>
      <c r="CI1361" s="3">
        <v>7.41</v>
      </c>
      <c r="CJ1361" s="3">
        <v>11.12</v>
      </c>
      <c r="CK1361" s="3">
        <v>11.12</v>
      </c>
      <c r="CL1361" s="1" t="s">
        <v>137</v>
      </c>
      <c r="CM1361" s="1" t="s">
        <v>6881</v>
      </c>
      <c r="CN1361" s="1" t="s">
        <v>139</v>
      </c>
      <c r="CP1361" s="1" t="s">
        <v>112</v>
      </c>
      <c r="CQ1361" s="1" t="s">
        <v>111</v>
      </c>
      <c r="CR1361" s="1" t="s">
        <v>112</v>
      </c>
      <c r="CS1361" s="1" t="s">
        <v>111</v>
      </c>
      <c r="CT1361" s="1" t="s">
        <v>111</v>
      </c>
      <c r="CU1361" s="1" t="s">
        <v>111</v>
      </c>
      <c r="CV1361" s="1" t="s">
        <v>138</v>
      </c>
      <c r="CW1361" s="1" t="s">
        <v>14759</v>
      </c>
      <c r="CX1361" s="1">
        <v>16702344000</v>
      </c>
      <c r="CY1361" s="1" t="s">
        <v>1347</v>
      </c>
      <c r="CZ1361" s="1" t="s">
        <v>380</v>
      </c>
      <c r="DA1361" s="1" t="s">
        <v>111</v>
      </c>
      <c r="DB1361" s="1" t="s">
        <v>112</v>
      </c>
      <c r="DC1361" s="1" t="s">
        <v>1342</v>
      </c>
      <c r="DD1361" s="1" t="s">
        <v>1343</v>
      </c>
      <c r="DE1361" s="1" t="s">
        <v>236</v>
      </c>
      <c r="DF1361" s="1" t="s">
        <v>1338</v>
      </c>
      <c r="DG1361" s="1" t="s">
        <v>1347</v>
      </c>
    </row>
    <row r="1362" spans="1:111" ht="15.6" customHeight="1" x14ac:dyDescent="0.25">
      <c r="A1362" s="1" t="s">
        <v>14775</v>
      </c>
      <c r="B1362" s="1" t="s">
        <v>238</v>
      </c>
      <c r="C1362" s="2">
        <v>44047.178513310188</v>
      </c>
      <c r="D1362" s="2">
        <v>44111</v>
      </c>
      <c r="E1362" s="1" t="s">
        <v>110</v>
      </c>
      <c r="F1362" s="2">
        <v>44103.833333333336</v>
      </c>
      <c r="G1362" s="1" t="s">
        <v>111</v>
      </c>
      <c r="H1362" s="1" t="s">
        <v>112</v>
      </c>
      <c r="I1362" s="1" t="s">
        <v>112</v>
      </c>
      <c r="J1362" s="1" t="s">
        <v>14776</v>
      </c>
      <c r="L1362" s="1" t="s">
        <v>8744</v>
      </c>
      <c r="N1362" s="1" t="s">
        <v>167</v>
      </c>
      <c r="O1362" s="1" t="s">
        <v>117</v>
      </c>
      <c r="P1362" s="9">
        <v>96950</v>
      </c>
      <c r="Q1362" s="1" t="s">
        <v>118</v>
      </c>
      <c r="S1362" s="1">
        <v>16703229282</v>
      </c>
      <c r="U1362" s="1">
        <v>332321</v>
      </c>
      <c r="V1362" s="1" t="s">
        <v>119</v>
      </c>
      <c r="X1362" s="1" t="s">
        <v>12266</v>
      </c>
      <c r="Y1362" s="1" t="s">
        <v>3415</v>
      </c>
      <c r="Z1362" s="1" t="s">
        <v>12267</v>
      </c>
      <c r="AA1362" s="1" t="s">
        <v>171</v>
      </c>
      <c r="AB1362" s="1" t="s">
        <v>8744</v>
      </c>
      <c r="AD1362" s="1" t="s">
        <v>167</v>
      </c>
      <c r="AE1362" s="1" t="s">
        <v>117</v>
      </c>
      <c r="AF1362" s="9">
        <v>96950</v>
      </c>
      <c r="AG1362" s="1" t="s">
        <v>118</v>
      </c>
      <c r="AI1362" s="1">
        <v>16704839282</v>
      </c>
      <c r="AK1362" s="1" t="s">
        <v>3202</v>
      </c>
      <c r="BC1362" s="1" t="str">
        <f>"41-4012.00"</f>
        <v>41-4012.00</v>
      </c>
      <c r="BD1362" s="1" t="s">
        <v>313</v>
      </c>
      <c r="BE1362" s="1" t="s">
        <v>14777</v>
      </c>
      <c r="BF1362" s="1" t="s">
        <v>3604</v>
      </c>
      <c r="BG1362" s="1">
        <v>1</v>
      </c>
      <c r="BH1362" s="1">
        <v>1</v>
      </c>
      <c r="BI1362" s="2">
        <v>44105</v>
      </c>
      <c r="BJ1362" s="2">
        <v>44469</v>
      </c>
      <c r="BK1362" s="2">
        <v>44111</v>
      </c>
      <c r="BL1362" s="2">
        <v>44469</v>
      </c>
      <c r="BM1362" s="1">
        <v>40</v>
      </c>
      <c r="BN1362" s="1">
        <v>0</v>
      </c>
      <c r="BO1362" s="1">
        <v>8</v>
      </c>
      <c r="BP1362" s="1">
        <v>8</v>
      </c>
      <c r="BQ1362" s="1">
        <v>8</v>
      </c>
      <c r="BR1362" s="1">
        <v>8</v>
      </c>
      <c r="BS1362" s="1">
        <v>8</v>
      </c>
      <c r="BT1362" s="1">
        <v>0</v>
      </c>
      <c r="BU1362" s="1" t="str">
        <f>"8:00 AM"</f>
        <v>8:00 AM</v>
      </c>
      <c r="BV1362" s="1" t="str">
        <f t="shared" si="40"/>
        <v>5:00 PM</v>
      </c>
      <c r="BW1362" s="1" t="s">
        <v>135</v>
      </c>
      <c r="BX1362" s="1">
        <v>0</v>
      </c>
      <c r="BY1362" s="1">
        <v>24</v>
      </c>
      <c r="BZ1362" s="1" t="s">
        <v>112</v>
      </c>
      <c r="CA1362" s="1">
        <v>0</v>
      </c>
      <c r="CB1362" s="4" t="s">
        <v>14778</v>
      </c>
      <c r="CC1362" s="1" t="s">
        <v>14779</v>
      </c>
      <c r="CD1362" s="1" t="s">
        <v>986</v>
      </c>
      <c r="CE1362" s="1" t="s">
        <v>167</v>
      </c>
      <c r="CF1362" s="1" t="s">
        <v>117</v>
      </c>
      <c r="CG1362" s="1">
        <v>96950</v>
      </c>
      <c r="CH1362" s="3">
        <v>13.06</v>
      </c>
      <c r="CI1362" s="3">
        <v>13.5</v>
      </c>
      <c r="CJ1362" s="3">
        <v>19.59</v>
      </c>
      <c r="CK1362" s="3">
        <v>20.25</v>
      </c>
      <c r="CL1362" s="1" t="s">
        <v>137</v>
      </c>
      <c r="CM1362" s="1" t="s">
        <v>230</v>
      </c>
      <c r="CN1362" s="1" t="s">
        <v>139</v>
      </c>
      <c r="CP1362" s="1" t="s">
        <v>112</v>
      </c>
      <c r="CQ1362" s="1" t="s">
        <v>111</v>
      </c>
      <c r="CR1362" s="1" t="s">
        <v>112</v>
      </c>
      <c r="CS1362" s="1" t="s">
        <v>111</v>
      </c>
      <c r="CT1362" s="1" t="s">
        <v>138</v>
      </c>
      <c r="CU1362" s="1" t="s">
        <v>111</v>
      </c>
      <c r="CV1362" s="1" t="s">
        <v>138</v>
      </c>
      <c r="CW1362" s="1" t="s">
        <v>230</v>
      </c>
      <c r="CX1362" s="1">
        <v>16703229282</v>
      </c>
      <c r="CY1362" s="1" t="s">
        <v>3202</v>
      </c>
      <c r="CZ1362" s="1" t="s">
        <v>331</v>
      </c>
      <c r="DA1362" s="1" t="s">
        <v>111</v>
      </c>
      <c r="DB1362" s="1" t="s">
        <v>112</v>
      </c>
    </row>
    <row r="1363" spans="1:111" ht="15.6" customHeight="1" x14ac:dyDescent="0.25">
      <c r="A1363" s="1" t="s">
        <v>14784</v>
      </c>
      <c r="B1363" s="1" t="s">
        <v>238</v>
      </c>
      <c r="C1363" s="2">
        <v>44130.830603935188</v>
      </c>
      <c r="D1363" s="2">
        <v>44166</v>
      </c>
      <c r="E1363" s="1" t="s">
        <v>180</v>
      </c>
      <c r="G1363" s="1" t="s">
        <v>112</v>
      </c>
      <c r="H1363" s="1" t="s">
        <v>112</v>
      </c>
      <c r="I1363" s="1" t="s">
        <v>112</v>
      </c>
      <c r="J1363" s="1" t="s">
        <v>287</v>
      </c>
      <c r="L1363" s="1" t="s">
        <v>7637</v>
      </c>
      <c r="M1363" s="1" t="s">
        <v>293</v>
      </c>
      <c r="N1363" s="1" t="s">
        <v>116</v>
      </c>
      <c r="O1363" s="1" t="s">
        <v>117</v>
      </c>
      <c r="P1363" s="9">
        <v>96950</v>
      </c>
      <c r="Q1363" s="1" t="s">
        <v>118</v>
      </c>
      <c r="S1363" s="1">
        <v>16702873831</v>
      </c>
      <c r="U1363" s="1">
        <v>236116</v>
      </c>
      <c r="V1363" s="1" t="s">
        <v>119</v>
      </c>
      <c r="X1363" s="1" t="s">
        <v>7638</v>
      </c>
      <c r="Y1363" s="1" t="s">
        <v>291</v>
      </c>
      <c r="AA1363" s="1" t="s">
        <v>245</v>
      </c>
      <c r="AB1363" s="1" t="s">
        <v>7637</v>
      </c>
      <c r="AC1363" s="1" t="s">
        <v>293</v>
      </c>
      <c r="AD1363" s="1" t="s">
        <v>116</v>
      </c>
      <c r="AE1363" s="1" t="s">
        <v>117</v>
      </c>
      <c r="AF1363" s="9">
        <v>96950</v>
      </c>
      <c r="AG1363" s="1" t="s">
        <v>118</v>
      </c>
      <c r="AI1363" s="1">
        <v>16702873831</v>
      </c>
      <c r="AK1363" s="1" t="s">
        <v>294</v>
      </c>
      <c r="BC1363" s="1" t="str">
        <f>"47-2061.00"</f>
        <v>47-2061.00</v>
      </c>
      <c r="BD1363" s="1" t="s">
        <v>1116</v>
      </c>
      <c r="BE1363" s="1" t="s">
        <v>12536</v>
      </c>
      <c r="BF1363" s="1" t="s">
        <v>1262</v>
      </c>
      <c r="BG1363" s="1">
        <v>95</v>
      </c>
      <c r="BH1363" s="1">
        <v>95</v>
      </c>
      <c r="BI1363" s="2">
        <v>44166</v>
      </c>
      <c r="BJ1363" s="2">
        <v>44469</v>
      </c>
      <c r="BK1363" s="2">
        <v>44166</v>
      </c>
      <c r="BL1363" s="2">
        <v>44469</v>
      </c>
      <c r="BM1363" s="1">
        <v>40</v>
      </c>
      <c r="BN1363" s="1">
        <v>0</v>
      </c>
      <c r="BO1363" s="1">
        <v>8</v>
      </c>
      <c r="BP1363" s="1">
        <v>8</v>
      </c>
      <c r="BQ1363" s="1">
        <v>8</v>
      </c>
      <c r="BR1363" s="1">
        <v>8</v>
      </c>
      <c r="BS1363" s="1">
        <v>8</v>
      </c>
      <c r="BT1363" s="1">
        <v>0</v>
      </c>
      <c r="BU1363" s="1" t="str">
        <f>"8:00 AM"</f>
        <v>8:00 AM</v>
      </c>
      <c r="BV1363" s="1" t="str">
        <f t="shared" si="40"/>
        <v>5:00 PM</v>
      </c>
      <c r="BW1363" s="1" t="s">
        <v>230</v>
      </c>
      <c r="BX1363" s="1">
        <v>0</v>
      </c>
      <c r="BY1363" s="1">
        <v>12</v>
      </c>
      <c r="BZ1363" s="1" t="s">
        <v>112</v>
      </c>
      <c r="CA1363" s="1">
        <v>0</v>
      </c>
      <c r="CB1363" s="1" t="s">
        <v>12537</v>
      </c>
      <c r="CC1363" s="1" t="s">
        <v>299</v>
      </c>
      <c r="CD1363" s="1" t="s">
        <v>293</v>
      </c>
      <c r="CE1363" s="1" t="s">
        <v>116</v>
      </c>
      <c r="CF1363" s="1" t="s">
        <v>117</v>
      </c>
      <c r="CG1363" s="1">
        <v>96950</v>
      </c>
      <c r="CH1363" s="3">
        <v>8.9700000000000006</v>
      </c>
      <c r="CI1363" s="3">
        <v>8.9700000000000006</v>
      </c>
      <c r="CJ1363" s="3">
        <v>13.46</v>
      </c>
      <c r="CK1363" s="3">
        <v>13.46</v>
      </c>
      <c r="CL1363" s="1" t="s">
        <v>137</v>
      </c>
      <c r="CM1363" s="1" t="s">
        <v>138</v>
      </c>
      <c r="CN1363" s="1" t="s">
        <v>139</v>
      </c>
      <c r="CP1363" s="1" t="s">
        <v>112</v>
      </c>
      <c r="CQ1363" s="1" t="s">
        <v>111</v>
      </c>
      <c r="CR1363" s="1" t="s">
        <v>112</v>
      </c>
      <c r="CS1363" s="1" t="s">
        <v>111</v>
      </c>
      <c r="CT1363" s="1" t="s">
        <v>138</v>
      </c>
      <c r="CU1363" s="1" t="s">
        <v>111</v>
      </c>
      <c r="CV1363" s="1" t="s">
        <v>138</v>
      </c>
      <c r="CW1363" s="1" t="s">
        <v>300</v>
      </c>
      <c r="CX1363" s="1">
        <v>16702873831</v>
      </c>
      <c r="CY1363" s="1" t="s">
        <v>294</v>
      </c>
      <c r="CZ1363" s="1" t="s">
        <v>138</v>
      </c>
      <c r="DA1363" s="1" t="s">
        <v>111</v>
      </c>
      <c r="DB1363" s="1" t="s">
        <v>112</v>
      </c>
    </row>
    <row r="1364" spans="1:111" ht="15.6" customHeight="1" x14ac:dyDescent="0.25">
      <c r="A1364" s="1" t="s">
        <v>14785</v>
      </c>
      <c r="B1364" s="1" t="s">
        <v>238</v>
      </c>
      <c r="C1364" s="2">
        <v>44049.14498946759</v>
      </c>
      <c r="D1364" s="2">
        <v>44111</v>
      </c>
      <c r="E1364" s="1" t="s">
        <v>180</v>
      </c>
      <c r="G1364" s="1" t="s">
        <v>112</v>
      </c>
      <c r="H1364" s="1" t="s">
        <v>112</v>
      </c>
      <c r="I1364" s="1" t="s">
        <v>112</v>
      </c>
      <c r="J1364" s="1" t="s">
        <v>14786</v>
      </c>
      <c r="K1364" s="1" t="s">
        <v>14787</v>
      </c>
      <c r="L1364" s="1" t="s">
        <v>14788</v>
      </c>
      <c r="M1364" s="1" t="s">
        <v>138</v>
      </c>
      <c r="N1364" s="1" t="s">
        <v>116</v>
      </c>
      <c r="O1364" s="1" t="s">
        <v>117</v>
      </c>
      <c r="P1364" s="9">
        <v>96950</v>
      </c>
      <c r="Q1364" s="1" t="s">
        <v>118</v>
      </c>
      <c r="R1364" s="1" t="s">
        <v>242</v>
      </c>
      <c r="S1364" s="1">
        <v>16709890805</v>
      </c>
      <c r="U1364" s="1">
        <v>7211</v>
      </c>
      <c r="V1364" s="1" t="s">
        <v>119</v>
      </c>
      <c r="X1364" s="1" t="s">
        <v>8897</v>
      </c>
      <c r="Y1364" s="1" t="s">
        <v>14789</v>
      </c>
      <c r="AA1364" s="1" t="s">
        <v>973</v>
      </c>
      <c r="AB1364" s="1" t="s">
        <v>14788</v>
      </c>
      <c r="AC1364" s="1" t="s">
        <v>138</v>
      </c>
      <c r="AD1364" s="1" t="s">
        <v>116</v>
      </c>
      <c r="AE1364" s="1" t="s">
        <v>117</v>
      </c>
      <c r="AF1364" s="9">
        <v>96950</v>
      </c>
      <c r="AG1364" s="1" t="s">
        <v>118</v>
      </c>
      <c r="AH1364" s="1" t="s">
        <v>242</v>
      </c>
      <c r="AI1364" s="1">
        <v>16709890805</v>
      </c>
      <c r="AK1364" s="1" t="s">
        <v>14790</v>
      </c>
      <c r="BC1364" s="1" t="str">
        <f>"11-1021.00"</f>
        <v>11-1021.00</v>
      </c>
      <c r="BD1364" s="1" t="s">
        <v>248</v>
      </c>
      <c r="BE1364" s="1" t="s">
        <v>14791</v>
      </c>
      <c r="BF1364" s="1" t="s">
        <v>964</v>
      </c>
      <c r="BG1364" s="1">
        <v>1</v>
      </c>
      <c r="BH1364" s="1">
        <v>1</v>
      </c>
      <c r="BI1364" s="2">
        <v>44105</v>
      </c>
      <c r="BJ1364" s="2">
        <v>44469</v>
      </c>
      <c r="BK1364" s="2">
        <v>44111</v>
      </c>
      <c r="BL1364" s="2">
        <v>44469</v>
      </c>
      <c r="BM1364" s="1">
        <v>35</v>
      </c>
      <c r="BN1364" s="1">
        <v>0</v>
      </c>
      <c r="BO1364" s="1">
        <v>7</v>
      </c>
      <c r="BP1364" s="1">
        <v>7</v>
      </c>
      <c r="BQ1364" s="1">
        <v>7</v>
      </c>
      <c r="BR1364" s="1">
        <v>7</v>
      </c>
      <c r="BS1364" s="1">
        <v>7</v>
      </c>
      <c r="BT1364" s="1">
        <v>0</v>
      </c>
      <c r="BU1364" s="1" t="str">
        <f>"9:00 AM"</f>
        <v>9:00 AM</v>
      </c>
      <c r="BV1364" s="1" t="str">
        <f t="shared" si="40"/>
        <v>5:00 PM</v>
      </c>
      <c r="BW1364" s="1" t="s">
        <v>135</v>
      </c>
      <c r="BX1364" s="1">
        <v>0</v>
      </c>
      <c r="BY1364" s="1">
        <v>36</v>
      </c>
      <c r="BZ1364" s="1" t="s">
        <v>111</v>
      </c>
      <c r="CA1364" s="1">
        <v>2</v>
      </c>
      <c r="CB1364" s="4" t="s">
        <v>14792</v>
      </c>
      <c r="CC1364" s="1" t="s">
        <v>14788</v>
      </c>
      <c r="CD1364" s="1" t="s">
        <v>138</v>
      </c>
      <c r="CE1364" s="1" t="s">
        <v>116</v>
      </c>
      <c r="CF1364" s="1" t="s">
        <v>117</v>
      </c>
      <c r="CG1364" s="1">
        <v>96950</v>
      </c>
      <c r="CH1364" s="3">
        <v>30.92</v>
      </c>
      <c r="CI1364" s="3">
        <v>30.92</v>
      </c>
      <c r="CL1364" s="1" t="s">
        <v>137</v>
      </c>
      <c r="CM1364" s="1" t="s">
        <v>14793</v>
      </c>
      <c r="CN1364" s="1" t="s">
        <v>139</v>
      </c>
      <c r="CP1364" s="1" t="s">
        <v>112</v>
      </c>
      <c r="CQ1364" s="1" t="s">
        <v>111</v>
      </c>
      <c r="CR1364" s="1" t="s">
        <v>112</v>
      </c>
      <c r="CS1364" s="1" t="s">
        <v>112</v>
      </c>
      <c r="CT1364" s="1" t="s">
        <v>138</v>
      </c>
      <c r="CU1364" s="1" t="s">
        <v>111</v>
      </c>
      <c r="CV1364" s="1" t="s">
        <v>138</v>
      </c>
      <c r="CW1364" s="1" t="s">
        <v>11491</v>
      </c>
      <c r="CX1364" s="1">
        <v>16709890805</v>
      </c>
      <c r="CY1364" s="1" t="s">
        <v>14794</v>
      </c>
      <c r="CZ1364" s="1" t="s">
        <v>168</v>
      </c>
      <c r="DA1364" s="1" t="s">
        <v>111</v>
      </c>
      <c r="DB1364" s="1" t="s">
        <v>112</v>
      </c>
    </row>
    <row r="1365" spans="1:111" ht="15.6" customHeight="1" x14ac:dyDescent="0.25">
      <c r="A1365" s="1" t="s">
        <v>14795</v>
      </c>
      <c r="B1365" s="1" t="s">
        <v>238</v>
      </c>
      <c r="C1365" s="2">
        <v>44172.75479259259</v>
      </c>
      <c r="D1365" s="2">
        <v>44210</v>
      </c>
      <c r="E1365" s="1" t="s">
        <v>110</v>
      </c>
      <c r="F1365" s="2">
        <v>44286.833333333336</v>
      </c>
      <c r="G1365" s="1" t="s">
        <v>112</v>
      </c>
      <c r="H1365" s="1" t="s">
        <v>112</v>
      </c>
      <c r="I1365" s="1" t="s">
        <v>112</v>
      </c>
      <c r="J1365" s="1" t="s">
        <v>11722</v>
      </c>
      <c r="L1365" s="1" t="s">
        <v>11723</v>
      </c>
      <c r="M1365" s="1" t="s">
        <v>2775</v>
      </c>
      <c r="N1365" s="1" t="s">
        <v>116</v>
      </c>
      <c r="O1365" s="1" t="s">
        <v>117</v>
      </c>
      <c r="P1365" s="9">
        <v>96950</v>
      </c>
      <c r="Q1365" s="1" t="s">
        <v>118</v>
      </c>
      <c r="S1365" s="1">
        <v>16703220997</v>
      </c>
      <c r="U1365" s="1">
        <v>33661</v>
      </c>
      <c r="V1365" s="1" t="s">
        <v>119</v>
      </c>
      <c r="X1365" s="1" t="s">
        <v>1460</v>
      </c>
      <c r="Y1365" s="1" t="s">
        <v>11724</v>
      </c>
      <c r="Z1365" s="1" t="s">
        <v>9604</v>
      </c>
      <c r="AA1365" s="1" t="s">
        <v>11725</v>
      </c>
      <c r="AB1365" s="1" t="s">
        <v>11726</v>
      </c>
      <c r="AD1365" s="1" t="s">
        <v>167</v>
      </c>
      <c r="AE1365" s="1" t="s">
        <v>117</v>
      </c>
      <c r="AF1365" s="9">
        <v>96950</v>
      </c>
      <c r="AG1365" s="1" t="s">
        <v>118</v>
      </c>
      <c r="AI1365" s="1">
        <v>16703220997</v>
      </c>
      <c r="AK1365" s="1" t="s">
        <v>11727</v>
      </c>
      <c r="BC1365" s="1" t="str">
        <f>"49-9071.00"</f>
        <v>49-9071.00</v>
      </c>
      <c r="BD1365" s="1" t="s">
        <v>214</v>
      </c>
      <c r="BE1365" s="1" t="s">
        <v>11728</v>
      </c>
      <c r="BF1365" s="1" t="s">
        <v>1892</v>
      </c>
      <c r="BG1365" s="1">
        <v>1</v>
      </c>
      <c r="BH1365" s="1">
        <v>1</v>
      </c>
      <c r="BI1365" s="2">
        <v>44288</v>
      </c>
      <c r="BJ1365" s="2">
        <v>44652</v>
      </c>
      <c r="BK1365" s="2">
        <v>44288</v>
      </c>
      <c r="BL1365" s="2">
        <v>44652</v>
      </c>
      <c r="BM1365" s="1">
        <v>40</v>
      </c>
      <c r="BN1365" s="1">
        <v>0</v>
      </c>
      <c r="BO1365" s="1">
        <v>8</v>
      </c>
      <c r="BP1365" s="1">
        <v>8</v>
      </c>
      <c r="BQ1365" s="1">
        <v>8</v>
      </c>
      <c r="BR1365" s="1">
        <v>8</v>
      </c>
      <c r="BS1365" s="1">
        <v>8</v>
      </c>
      <c r="BT1365" s="1">
        <v>0</v>
      </c>
      <c r="BU1365" s="1" t="str">
        <f>"7:00 AM"</f>
        <v>7:00 AM</v>
      </c>
      <c r="BV1365" s="1" t="str">
        <f>"3:30 PM"</f>
        <v>3:30 PM</v>
      </c>
      <c r="BW1365" s="1" t="s">
        <v>135</v>
      </c>
      <c r="BX1365" s="1">
        <v>0</v>
      </c>
      <c r="BY1365" s="1">
        <v>6</v>
      </c>
      <c r="BZ1365" s="1" t="s">
        <v>112</v>
      </c>
      <c r="CA1365" s="1">
        <v>0</v>
      </c>
      <c r="CB1365" s="4" t="s">
        <v>11729</v>
      </c>
      <c r="CC1365" s="1" t="s">
        <v>11723</v>
      </c>
      <c r="CD1365" s="1" t="s">
        <v>2775</v>
      </c>
      <c r="CE1365" s="1" t="s">
        <v>116</v>
      </c>
      <c r="CF1365" s="1" t="s">
        <v>117</v>
      </c>
      <c r="CG1365" s="1">
        <v>96950</v>
      </c>
      <c r="CH1365" s="3">
        <v>8.7100000000000009</v>
      </c>
      <c r="CI1365" s="3">
        <v>9</v>
      </c>
      <c r="CL1365" s="1" t="s">
        <v>137</v>
      </c>
      <c r="CN1365" s="1" t="s">
        <v>139</v>
      </c>
      <c r="CP1365" s="1" t="s">
        <v>111</v>
      </c>
      <c r="CQ1365" s="1" t="s">
        <v>111</v>
      </c>
      <c r="CR1365" s="1" t="s">
        <v>112</v>
      </c>
      <c r="CS1365" s="1" t="s">
        <v>112</v>
      </c>
      <c r="CT1365" s="1" t="s">
        <v>138</v>
      </c>
      <c r="CU1365" s="1" t="s">
        <v>111</v>
      </c>
      <c r="CV1365" s="1" t="s">
        <v>138</v>
      </c>
      <c r="CW1365" s="1" t="s">
        <v>2313</v>
      </c>
      <c r="CX1365" s="1">
        <v>16703220970</v>
      </c>
      <c r="CY1365" s="1" t="s">
        <v>11730</v>
      </c>
      <c r="CZ1365" s="1" t="s">
        <v>11731</v>
      </c>
      <c r="DA1365" s="1" t="s">
        <v>111</v>
      </c>
      <c r="DB1365" s="1" t="s">
        <v>112</v>
      </c>
    </row>
    <row r="1366" spans="1:111" ht="15.6" customHeight="1" x14ac:dyDescent="0.25">
      <c r="A1366" s="1" t="s">
        <v>14796</v>
      </c>
      <c r="B1366" s="1" t="s">
        <v>238</v>
      </c>
      <c r="C1366" s="2">
        <v>44042.854817361113</v>
      </c>
      <c r="D1366" s="2">
        <v>44110</v>
      </c>
      <c r="E1366" s="1" t="s">
        <v>110</v>
      </c>
      <c r="F1366" s="2">
        <v>44103.833333333336</v>
      </c>
      <c r="G1366" s="1" t="s">
        <v>112</v>
      </c>
      <c r="H1366" s="1" t="s">
        <v>112</v>
      </c>
      <c r="I1366" s="1" t="s">
        <v>112</v>
      </c>
      <c r="J1366" s="1" t="s">
        <v>6452</v>
      </c>
      <c r="K1366" s="1" t="s">
        <v>6453</v>
      </c>
      <c r="L1366" s="1" t="s">
        <v>6455</v>
      </c>
      <c r="M1366" s="1" t="s">
        <v>6454</v>
      </c>
      <c r="N1366" s="1" t="s">
        <v>157</v>
      </c>
      <c r="O1366" s="1" t="s">
        <v>117</v>
      </c>
      <c r="P1366" s="9">
        <v>96950</v>
      </c>
      <c r="Q1366" s="1" t="s">
        <v>118</v>
      </c>
      <c r="S1366" s="1">
        <v>16702338866</v>
      </c>
      <c r="U1366" s="1">
        <v>53211</v>
      </c>
      <c r="V1366" s="1" t="s">
        <v>119</v>
      </c>
      <c r="X1366" s="1" t="s">
        <v>2003</v>
      </c>
      <c r="Y1366" s="1" t="s">
        <v>12955</v>
      </c>
      <c r="AA1366" s="1" t="s">
        <v>2308</v>
      </c>
      <c r="AB1366" s="1" t="s">
        <v>6455</v>
      </c>
      <c r="AC1366" s="1" t="s">
        <v>6454</v>
      </c>
      <c r="AD1366" s="1" t="s">
        <v>157</v>
      </c>
      <c r="AE1366" s="1" t="s">
        <v>117</v>
      </c>
      <c r="AF1366" s="9">
        <v>96950</v>
      </c>
      <c r="AG1366" s="1" t="s">
        <v>118</v>
      </c>
      <c r="AI1366" s="1">
        <v>16702338866</v>
      </c>
      <c r="AK1366" s="1" t="s">
        <v>6457</v>
      </c>
      <c r="BC1366" s="1" t="str">
        <f>"41-1011.00"</f>
        <v>41-1011.00</v>
      </c>
      <c r="BD1366" s="1" t="s">
        <v>975</v>
      </c>
      <c r="BE1366" s="1" t="s">
        <v>14797</v>
      </c>
      <c r="BF1366" s="1" t="s">
        <v>6123</v>
      </c>
      <c r="BG1366" s="1">
        <v>4</v>
      </c>
      <c r="BH1366" s="1">
        <v>4</v>
      </c>
      <c r="BI1366" s="2">
        <v>44105</v>
      </c>
      <c r="BJ1366" s="2">
        <v>44469</v>
      </c>
      <c r="BK1366" s="2">
        <v>44110</v>
      </c>
      <c r="BL1366" s="2">
        <v>44469</v>
      </c>
      <c r="BM1366" s="1">
        <v>35</v>
      </c>
      <c r="BN1366" s="1">
        <v>0</v>
      </c>
      <c r="BO1366" s="1">
        <v>7</v>
      </c>
      <c r="BP1366" s="1">
        <v>7</v>
      </c>
      <c r="BQ1366" s="1">
        <v>7</v>
      </c>
      <c r="BR1366" s="1">
        <v>7</v>
      </c>
      <c r="BS1366" s="1">
        <v>7</v>
      </c>
      <c r="BT1366" s="1">
        <v>0</v>
      </c>
      <c r="BU1366" s="1" t="str">
        <f>"9:00 PM"</f>
        <v>9:00 PM</v>
      </c>
      <c r="BV1366" s="1" t="str">
        <f>"5:00 PM"</f>
        <v>5:00 PM</v>
      </c>
      <c r="BW1366" s="1" t="s">
        <v>135</v>
      </c>
      <c r="BX1366" s="1">
        <v>0</v>
      </c>
      <c r="BY1366" s="1">
        <v>12</v>
      </c>
      <c r="BZ1366" s="1" t="s">
        <v>111</v>
      </c>
      <c r="CA1366" s="1">
        <v>5</v>
      </c>
      <c r="CB1366" s="4" t="s">
        <v>14798</v>
      </c>
      <c r="CC1366" s="1" t="s">
        <v>14799</v>
      </c>
      <c r="CD1366" s="1" t="s">
        <v>6454</v>
      </c>
      <c r="CE1366" s="1" t="s">
        <v>157</v>
      </c>
      <c r="CF1366" s="1" t="s">
        <v>117</v>
      </c>
      <c r="CG1366" s="1">
        <v>96950</v>
      </c>
      <c r="CH1366" s="3">
        <v>9.4600000000000009</v>
      </c>
      <c r="CI1366" s="3">
        <v>9.4600000000000009</v>
      </c>
      <c r="CJ1366" s="3">
        <v>14.19</v>
      </c>
      <c r="CK1366" s="3">
        <v>14.19</v>
      </c>
      <c r="CL1366" s="1" t="s">
        <v>137</v>
      </c>
      <c r="CM1366" s="1" t="s">
        <v>138</v>
      </c>
      <c r="CN1366" s="1" t="s">
        <v>139</v>
      </c>
      <c r="CP1366" s="1" t="s">
        <v>112</v>
      </c>
      <c r="CQ1366" s="1" t="s">
        <v>111</v>
      </c>
      <c r="CR1366" s="1" t="s">
        <v>112</v>
      </c>
      <c r="CS1366" s="1" t="s">
        <v>111</v>
      </c>
      <c r="CT1366" s="1" t="s">
        <v>138</v>
      </c>
      <c r="CU1366" s="1" t="s">
        <v>111</v>
      </c>
      <c r="CV1366" s="1" t="s">
        <v>111</v>
      </c>
      <c r="CW1366" s="1" t="s">
        <v>1034</v>
      </c>
      <c r="CX1366" s="1">
        <v>16702338866</v>
      </c>
      <c r="CY1366" s="1" t="s">
        <v>6457</v>
      </c>
      <c r="CZ1366" s="1" t="s">
        <v>138</v>
      </c>
      <c r="DA1366" s="1" t="s">
        <v>111</v>
      </c>
      <c r="DB1366" s="1" t="s">
        <v>112</v>
      </c>
    </row>
    <row r="1367" spans="1:111" ht="15.6" customHeight="1" x14ac:dyDescent="0.25">
      <c r="A1367" s="1" t="s">
        <v>14810</v>
      </c>
      <c r="B1367" s="1" t="s">
        <v>238</v>
      </c>
      <c r="C1367" s="2">
        <v>44047.053416550923</v>
      </c>
      <c r="D1367" s="2">
        <v>44113</v>
      </c>
      <c r="E1367" s="1" t="s">
        <v>110</v>
      </c>
      <c r="F1367" s="2">
        <v>44103.833333333336</v>
      </c>
      <c r="G1367" s="1" t="s">
        <v>111</v>
      </c>
      <c r="H1367" s="1" t="s">
        <v>112</v>
      </c>
      <c r="I1367" s="1" t="s">
        <v>112</v>
      </c>
      <c r="J1367" s="1" t="s">
        <v>482</v>
      </c>
      <c r="K1367" s="1" t="s">
        <v>4015</v>
      </c>
      <c r="L1367" s="1" t="s">
        <v>490</v>
      </c>
      <c r="M1367" s="1" t="s">
        <v>485</v>
      </c>
      <c r="N1367" s="1" t="s">
        <v>4063</v>
      </c>
      <c r="O1367" s="1" t="s">
        <v>117</v>
      </c>
      <c r="P1367" s="9">
        <v>96950</v>
      </c>
      <c r="Q1367" s="1" t="s">
        <v>118</v>
      </c>
      <c r="S1367" s="1">
        <v>16704836526</v>
      </c>
      <c r="U1367" s="1">
        <v>488510</v>
      </c>
      <c r="V1367" s="1" t="s">
        <v>119</v>
      </c>
      <c r="X1367" s="1" t="s">
        <v>9208</v>
      </c>
      <c r="Y1367" s="1" t="s">
        <v>9209</v>
      </c>
      <c r="Z1367" s="1" t="s">
        <v>9210</v>
      </c>
      <c r="AA1367" s="1" t="s">
        <v>14811</v>
      </c>
      <c r="AB1367" s="1" t="s">
        <v>490</v>
      </c>
      <c r="AC1367" s="1" t="s">
        <v>4016</v>
      </c>
      <c r="AD1367" s="1" t="s">
        <v>4063</v>
      </c>
      <c r="AE1367" s="1" t="s">
        <v>117</v>
      </c>
      <c r="AF1367" s="9">
        <v>96950</v>
      </c>
      <c r="AG1367" s="1" t="s">
        <v>118</v>
      </c>
      <c r="AI1367" s="1">
        <v>16704836526</v>
      </c>
      <c r="AK1367" s="1" t="s">
        <v>491</v>
      </c>
      <c r="BC1367" s="1" t="str">
        <f>"11-3071.03"</f>
        <v>11-3071.03</v>
      </c>
      <c r="BD1367" s="1" t="s">
        <v>500</v>
      </c>
      <c r="BE1367" s="1" t="s">
        <v>14812</v>
      </c>
      <c r="BF1367" s="1" t="s">
        <v>964</v>
      </c>
      <c r="BG1367" s="1">
        <v>1</v>
      </c>
      <c r="BH1367" s="1">
        <v>1</v>
      </c>
      <c r="BI1367" s="2">
        <v>44105</v>
      </c>
      <c r="BJ1367" s="2">
        <v>44469</v>
      </c>
      <c r="BK1367" s="2">
        <v>44113</v>
      </c>
      <c r="BL1367" s="2">
        <v>44469</v>
      </c>
      <c r="BM1367" s="1">
        <v>40</v>
      </c>
      <c r="BN1367" s="1">
        <v>0</v>
      </c>
      <c r="BO1367" s="1">
        <v>8</v>
      </c>
      <c r="BP1367" s="1">
        <v>8</v>
      </c>
      <c r="BQ1367" s="1">
        <v>8</v>
      </c>
      <c r="BR1367" s="1">
        <v>8</v>
      </c>
      <c r="BS1367" s="1">
        <v>8</v>
      </c>
      <c r="BT1367" s="1">
        <v>0</v>
      </c>
      <c r="BU1367" s="1" t="str">
        <f>"8:00 AM"</f>
        <v>8:00 AM</v>
      </c>
      <c r="BV1367" s="1" t="str">
        <f>"5:00 PM"</f>
        <v>5:00 PM</v>
      </c>
      <c r="BW1367" s="1" t="s">
        <v>193</v>
      </c>
      <c r="BX1367" s="1">
        <v>0</v>
      </c>
      <c r="BY1367" s="1">
        <v>60</v>
      </c>
      <c r="BZ1367" s="1" t="s">
        <v>111</v>
      </c>
      <c r="CA1367" s="1">
        <v>5</v>
      </c>
      <c r="CB1367" s="1" t="s">
        <v>14813</v>
      </c>
      <c r="CC1367" s="1" t="s">
        <v>14814</v>
      </c>
      <c r="CD1367" s="1" t="s">
        <v>14815</v>
      </c>
      <c r="CE1367" s="1" t="s">
        <v>167</v>
      </c>
      <c r="CF1367" s="1" t="s">
        <v>117</v>
      </c>
      <c r="CG1367" s="1">
        <v>96950</v>
      </c>
      <c r="CH1367" s="3">
        <v>31.25</v>
      </c>
      <c r="CI1367" s="3">
        <v>31.25</v>
      </c>
      <c r="CJ1367" s="3">
        <v>46.88</v>
      </c>
      <c r="CK1367" s="3">
        <v>46.88</v>
      </c>
      <c r="CL1367" s="1" t="s">
        <v>137</v>
      </c>
      <c r="CM1367" s="1" t="s">
        <v>362</v>
      </c>
      <c r="CN1367" s="1" t="s">
        <v>139</v>
      </c>
      <c r="CP1367" s="1" t="s">
        <v>111</v>
      </c>
      <c r="CQ1367" s="1" t="s">
        <v>111</v>
      </c>
      <c r="CR1367" s="1" t="s">
        <v>112</v>
      </c>
      <c r="CS1367" s="1" t="s">
        <v>111</v>
      </c>
      <c r="CT1367" s="1" t="s">
        <v>138</v>
      </c>
      <c r="CU1367" s="1" t="s">
        <v>111</v>
      </c>
      <c r="CV1367" s="1" t="s">
        <v>138</v>
      </c>
      <c r="CW1367" s="1" t="s">
        <v>362</v>
      </c>
      <c r="CX1367" s="1">
        <v>16704836526</v>
      </c>
      <c r="CY1367" s="1" t="s">
        <v>491</v>
      </c>
      <c r="CZ1367" s="1" t="s">
        <v>138</v>
      </c>
      <c r="DA1367" s="1" t="s">
        <v>111</v>
      </c>
      <c r="DB1367" s="1" t="s">
        <v>112</v>
      </c>
    </row>
    <row r="1368" spans="1:111" ht="15.6" customHeight="1" x14ac:dyDescent="0.25">
      <c r="A1368" s="1" t="s">
        <v>14820</v>
      </c>
      <c r="B1368" s="1" t="s">
        <v>238</v>
      </c>
      <c r="C1368" s="2">
        <v>44047.1813056713</v>
      </c>
      <c r="D1368" s="2">
        <v>44111</v>
      </c>
      <c r="E1368" s="1" t="s">
        <v>110</v>
      </c>
      <c r="F1368" s="2">
        <v>44103.833333333336</v>
      </c>
      <c r="G1368" s="1" t="s">
        <v>111</v>
      </c>
      <c r="H1368" s="1" t="s">
        <v>112</v>
      </c>
      <c r="I1368" s="1" t="s">
        <v>112</v>
      </c>
      <c r="J1368" s="1" t="s">
        <v>14821</v>
      </c>
      <c r="L1368" s="1" t="s">
        <v>8744</v>
      </c>
      <c r="N1368" s="1" t="s">
        <v>167</v>
      </c>
      <c r="O1368" s="1" t="s">
        <v>117</v>
      </c>
      <c r="P1368" s="9">
        <v>96950</v>
      </c>
      <c r="Q1368" s="1" t="s">
        <v>118</v>
      </c>
      <c r="S1368" s="1">
        <v>16703229282</v>
      </c>
      <c r="U1368" s="1">
        <v>332321</v>
      </c>
      <c r="V1368" s="1" t="s">
        <v>119</v>
      </c>
      <c r="X1368" s="1" t="s">
        <v>12266</v>
      </c>
      <c r="Y1368" s="1" t="s">
        <v>3415</v>
      </c>
      <c r="Z1368" s="1" t="s">
        <v>12267</v>
      </c>
      <c r="AA1368" s="1" t="s">
        <v>171</v>
      </c>
      <c r="AB1368" s="1" t="s">
        <v>14822</v>
      </c>
      <c r="AD1368" s="1" t="s">
        <v>167</v>
      </c>
      <c r="AE1368" s="1" t="s">
        <v>117</v>
      </c>
      <c r="AF1368" s="9">
        <v>96950</v>
      </c>
      <c r="AG1368" s="1" t="s">
        <v>118</v>
      </c>
      <c r="AI1368" s="1">
        <v>16704839282</v>
      </c>
      <c r="AK1368" s="1" t="s">
        <v>3202</v>
      </c>
      <c r="BC1368" s="1" t="str">
        <f>"37-2012.00"</f>
        <v>37-2012.00</v>
      </c>
      <c r="BD1368" s="1" t="s">
        <v>576</v>
      </c>
      <c r="BE1368" s="1" t="s">
        <v>14823</v>
      </c>
      <c r="BF1368" s="1" t="s">
        <v>14824</v>
      </c>
      <c r="BG1368" s="1">
        <v>1</v>
      </c>
      <c r="BH1368" s="1">
        <v>1</v>
      </c>
      <c r="BI1368" s="2">
        <v>44105</v>
      </c>
      <c r="BJ1368" s="2">
        <v>44469</v>
      </c>
      <c r="BK1368" s="2">
        <v>44111</v>
      </c>
      <c r="BL1368" s="2">
        <v>44469</v>
      </c>
      <c r="BM1368" s="1">
        <v>40</v>
      </c>
      <c r="BN1368" s="1">
        <v>0</v>
      </c>
      <c r="BO1368" s="1">
        <v>8</v>
      </c>
      <c r="BP1368" s="1">
        <v>8</v>
      </c>
      <c r="BQ1368" s="1">
        <v>8</v>
      </c>
      <c r="BR1368" s="1">
        <v>8</v>
      </c>
      <c r="BS1368" s="1">
        <v>8</v>
      </c>
      <c r="BT1368" s="1">
        <v>0</v>
      </c>
      <c r="BU1368" s="1" t="str">
        <f>"8:00 AM"</f>
        <v>8:00 AM</v>
      </c>
      <c r="BV1368" s="1" t="str">
        <f>"5:33 PM"</f>
        <v>5:33 PM</v>
      </c>
      <c r="BW1368" s="1" t="s">
        <v>230</v>
      </c>
      <c r="BX1368" s="1">
        <v>0</v>
      </c>
      <c r="BY1368" s="1">
        <v>3</v>
      </c>
      <c r="BZ1368" s="1" t="s">
        <v>112</v>
      </c>
      <c r="CA1368" s="1">
        <v>0</v>
      </c>
      <c r="CB1368" s="4" t="s">
        <v>14825</v>
      </c>
      <c r="CC1368" s="1" t="s">
        <v>3198</v>
      </c>
      <c r="CD1368" s="1" t="s">
        <v>986</v>
      </c>
      <c r="CE1368" s="1" t="s">
        <v>167</v>
      </c>
      <c r="CF1368" s="1" t="s">
        <v>117</v>
      </c>
      <c r="CG1368" s="1">
        <v>96950</v>
      </c>
      <c r="CH1368" s="3">
        <v>9.41</v>
      </c>
      <c r="CI1368" s="3">
        <v>9.5</v>
      </c>
      <c r="CJ1368" s="3">
        <v>14.12</v>
      </c>
      <c r="CK1368" s="3">
        <v>14.25</v>
      </c>
      <c r="CL1368" s="1" t="s">
        <v>137</v>
      </c>
      <c r="CM1368" s="1" t="s">
        <v>230</v>
      </c>
      <c r="CN1368" s="1" t="s">
        <v>139</v>
      </c>
      <c r="CP1368" s="1" t="s">
        <v>112</v>
      </c>
      <c r="CQ1368" s="1" t="s">
        <v>111</v>
      </c>
      <c r="CR1368" s="1" t="s">
        <v>112</v>
      </c>
      <c r="CS1368" s="1" t="s">
        <v>111</v>
      </c>
      <c r="CT1368" s="1" t="s">
        <v>138</v>
      </c>
      <c r="CU1368" s="1" t="s">
        <v>111</v>
      </c>
      <c r="CV1368" s="1" t="s">
        <v>138</v>
      </c>
      <c r="CW1368" s="1" t="s">
        <v>230</v>
      </c>
      <c r="CX1368" s="1">
        <v>16703229282</v>
      </c>
      <c r="CY1368" s="1" t="s">
        <v>3202</v>
      </c>
      <c r="CZ1368" s="1" t="s">
        <v>230</v>
      </c>
      <c r="DA1368" s="1" t="s">
        <v>111</v>
      </c>
      <c r="DB1368" s="1" t="s">
        <v>112</v>
      </c>
    </row>
    <row r="1369" spans="1:111" ht="15.6" customHeight="1" x14ac:dyDescent="0.25">
      <c r="A1369" s="1" t="s">
        <v>14826</v>
      </c>
      <c r="B1369" s="1" t="s">
        <v>238</v>
      </c>
      <c r="C1369" s="2">
        <v>44160.002142939818</v>
      </c>
      <c r="D1369" s="2">
        <v>44194</v>
      </c>
      <c r="E1369" s="1" t="s">
        <v>180</v>
      </c>
      <c r="G1369" s="1" t="s">
        <v>112</v>
      </c>
      <c r="H1369" s="1" t="s">
        <v>112</v>
      </c>
      <c r="I1369" s="1" t="s">
        <v>112</v>
      </c>
      <c r="J1369" s="1" t="s">
        <v>11701</v>
      </c>
      <c r="K1369" s="1" t="s">
        <v>11696</v>
      </c>
      <c r="L1369" s="1" t="s">
        <v>11697</v>
      </c>
      <c r="M1369" s="1" t="s">
        <v>11697</v>
      </c>
      <c r="N1369" s="1" t="s">
        <v>167</v>
      </c>
      <c r="O1369" s="1" t="s">
        <v>117</v>
      </c>
      <c r="P1369" s="9">
        <v>96950</v>
      </c>
      <c r="Q1369" s="1" t="s">
        <v>118</v>
      </c>
      <c r="S1369" s="1">
        <v>16702346445</v>
      </c>
      <c r="T1369" s="1">
        <v>2263</v>
      </c>
      <c r="U1369" s="1">
        <v>452311</v>
      </c>
      <c r="V1369" s="1" t="s">
        <v>119</v>
      </c>
      <c r="X1369" s="1" t="s">
        <v>3601</v>
      </c>
      <c r="Y1369" s="1" t="s">
        <v>3602</v>
      </c>
      <c r="AA1369" s="1" t="s">
        <v>2702</v>
      </c>
      <c r="AB1369" s="1" t="s">
        <v>1088</v>
      </c>
      <c r="AC1369" s="1" t="s">
        <v>1088</v>
      </c>
      <c r="AD1369" s="1" t="s">
        <v>167</v>
      </c>
      <c r="AE1369" s="1" t="s">
        <v>117</v>
      </c>
      <c r="AF1369" s="9">
        <v>96950</v>
      </c>
      <c r="AG1369" s="1" t="s">
        <v>118</v>
      </c>
      <c r="AI1369" s="1">
        <v>16702346445</v>
      </c>
      <c r="AJ1369" s="1">
        <v>2263</v>
      </c>
      <c r="AK1369" s="1" t="s">
        <v>956</v>
      </c>
      <c r="BC1369" s="1" t="str">
        <f>"51-3011.00"</f>
        <v>51-3011.00</v>
      </c>
      <c r="BD1369" s="1" t="s">
        <v>1079</v>
      </c>
      <c r="BE1369" s="1" t="s">
        <v>14827</v>
      </c>
      <c r="BF1369" s="1" t="s">
        <v>3366</v>
      </c>
      <c r="BG1369" s="1">
        <v>1</v>
      </c>
      <c r="BH1369" s="1">
        <v>1</v>
      </c>
      <c r="BI1369" s="2">
        <v>44263</v>
      </c>
      <c r="BJ1369" s="2">
        <v>44627</v>
      </c>
      <c r="BK1369" s="2">
        <v>44263</v>
      </c>
      <c r="BL1369" s="2">
        <v>44627</v>
      </c>
      <c r="BM1369" s="1">
        <v>40</v>
      </c>
      <c r="BN1369" s="1">
        <v>0</v>
      </c>
      <c r="BO1369" s="1">
        <v>8</v>
      </c>
      <c r="BP1369" s="1">
        <v>8</v>
      </c>
      <c r="BQ1369" s="1">
        <v>8</v>
      </c>
      <c r="BR1369" s="1">
        <v>8</v>
      </c>
      <c r="BS1369" s="1">
        <v>8</v>
      </c>
      <c r="BT1369" s="1">
        <v>0</v>
      </c>
      <c r="BU1369" s="1" t="str">
        <f>"9:00 AM"</f>
        <v>9:00 AM</v>
      </c>
      <c r="BV1369" s="1" t="str">
        <f>"6:00 PM"</f>
        <v>6:00 PM</v>
      </c>
      <c r="BW1369" s="1" t="s">
        <v>135</v>
      </c>
      <c r="BX1369" s="1">
        <v>0</v>
      </c>
      <c r="BY1369" s="1">
        <v>12</v>
      </c>
      <c r="BZ1369" s="1" t="s">
        <v>112</v>
      </c>
      <c r="CA1369" s="1">
        <v>0</v>
      </c>
      <c r="CB1369" s="4" t="s">
        <v>11700</v>
      </c>
      <c r="CC1369" s="1" t="s">
        <v>11697</v>
      </c>
      <c r="CD1369" s="1" t="s">
        <v>11697</v>
      </c>
      <c r="CE1369" s="1" t="s">
        <v>167</v>
      </c>
      <c r="CF1369" s="1" t="s">
        <v>117</v>
      </c>
      <c r="CG1369" s="1">
        <v>96950</v>
      </c>
      <c r="CH1369" s="3">
        <v>7.9</v>
      </c>
      <c r="CI1369" s="3">
        <v>7.9</v>
      </c>
      <c r="CJ1369" s="3">
        <v>11.85</v>
      </c>
      <c r="CK1369" s="3">
        <v>11.85</v>
      </c>
      <c r="CL1369" s="1" t="s">
        <v>137</v>
      </c>
      <c r="CM1369" s="1" t="s">
        <v>960</v>
      </c>
      <c r="CN1369" s="1" t="s">
        <v>139</v>
      </c>
      <c r="CP1369" s="1" t="s">
        <v>112</v>
      </c>
      <c r="CQ1369" s="1" t="s">
        <v>111</v>
      </c>
      <c r="CR1369" s="1" t="s">
        <v>112</v>
      </c>
      <c r="CS1369" s="1" t="s">
        <v>111</v>
      </c>
      <c r="CT1369" s="1" t="s">
        <v>138</v>
      </c>
      <c r="CU1369" s="1" t="s">
        <v>111</v>
      </c>
      <c r="CV1369" s="1" t="s">
        <v>138</v>
      </c>
      <c r="CW1369" s="1" t="s">
        <v>138</v>
      </c>
      <c r="CX1369" s="1">
        <v>16702346445</v>
      </c>
      <c r="CY1369" s="1" t="s">
        <v>956</v>
      </c>
      <c r="CZ1369" s="1" t="s">
        <v>138</v>
      </c>
      <c r="DA1369" s="1" t="s">
        <v>111</v>
      </c>
      <c r="DB1369" s="1" t="s">
        <v>112</v>
      </c>
      <c r="DC1369" s="1" t="s">
        <v>3601</v>
      </c>
      <c r="DD1369" s="1" t="s">
        <v>3602</v>
      </c>
      <c r="DF1369" s="1" t="s">
        <v>11701</v>
      </c>
      <c r="DG1369" s="1" t="s">
        <v>956</v>
      </c>
    </row>
    <row r="1370" spans="1:111" ht="15.6" customHeight="1" x14ac:dyDescent="0.25">
      <c r="A1370" s="1" t="s">
        <v>14834</v>
      </c>
      <c r="B1370" s="1" t="s">
        <v>238</v>
      </c>
      <c r="C1370" s="2">
        <v>44180.934026041665</v>
      </c>
      <c r="D1370" s="2">
        <v>44216</v>
      </c>
      <c r="E1370" s="1" t="s">
        <v>110</v>
      </c>
      <c r="F1370" s="2">
        <v>44268.791666666664</v>
      </c>
      <c r="G1370" s="1" t="s">
        <v>112</v>
      </c>
      <c r="H1370" s="1" t="s">
        <v>112</v>
      </c>
      <c r="I1370" s="1" t="s">
        <v>112</v>
      </c>
      <c r="J1370" s="1" t="s">
        <v>14835</v>
      </c>
      <c r="K1370" s="1" t="s">
        <v>14836</v>
      </c>
      <c r="L1370" s="1" t="s">
        <v>14837</v>
      </c>
      <c r="M1370" s="1" t="s">
        <v>14838</v>
      </c>
      <c r="N1370" s="1" t="s">
        <v>167</v>
      </c>
      <c r="O1370" s="1" t="s">
        <v>117</v>
      </c>
      <c r="P1370" s="9">
        <v>96950</v>
      </c>
      <c r="Q1370" s="1" t="s">
        <v>118</v>
      </c>
      <c r="S1370" s="1">
        <v>16702340696</v>
      </c>
      <c r="U1370" s="1">
        <v>452210</v>
      </c>
      <c r="V1370" s="1" t="s">
        <v>119</v>
      </c>
      <c r="X1370" s="1" t="s">
        <v>14839</v>
      </c>
      <c r="Y1370" s="1" t="s">
        <v>14840</v>
      </c>
      <c r="AA1370" s="1" t="s">
        <v>1276</v>
      </c>
      <c r="AB1370" s="1" t="s">
        <v>14837</v>
      </c>
      <c r="AC1370" s="1" t="s">
        <v>14838</v>
      </c>
      <c r="AD1370" s="1" t="s">
        <v>167</v>
      </c>
      <c r="AE1370" s="1" t="s">
        <v>117</v>
      </c>
      <c r="AF1370" s="9">
        <v>96950</v>
      </c>
      <c r="AG1370" s="1" t="s">
        <v>118</v>
      </c>
      <c r="AI1370" s="1">
        <v>16702340696</v>
      </c>
      <c r="AK1370" s="1" t="s">
        <v>14841</v>
      </c>
      <c r="BC1370" s="1" t="str">
        <f>"49-2097.00"</f>
        <v>49-2097.00</v>
      </c>
      <c r="BD1370" s="1" t="s">
        <v>1904</v>
      </c>
      <c r="BE1370" s="1" t="s">
        <v>14842</v>
      </c>
      <c r="BF1370" s="1" t="s">
        <v>14843</v>
      </c>
      <c r="BG1370" s="1">
        <v>1</v>
      </c>
      <c r="BH1370" s="1">
        <v>1</v>
      </c>
      <c r="BI1370" s="2">
        <v>44270</v>
      </c>
      <c r="BJ1370" s="2">
        <v>44634</v>
      </c>
      <c r="BK1370" s="2">
        <v>44270</v>
      </c>
      <c r="BL1370" s="2">
        <v>44634</v>
      </c>
      <c r="BM1370" s="1">
        <v>35</v>
      </c>
      <c r="BN1370" s="1">
        <v>0</v>
      </c>
      <c r="BO1370" s="1">
        <v>7</v>
      </c>
      <c r="BP1370" s="1">
        <v>7</v>
      </c>
      <c r="BQ1370" s="1">
        <v>7</v>
      </c>
      <c r="BR1370" s="1">
        <v>7</v>
      </c>
      <c r="BS1370" s="1">
        <v>7</v>
      </c>
      <c r="BT1370" s="1">
        <v>0</v>
      </c>
      <c r="BU1370" s="1" t="str">
        <f>"11:00 AM"</f>
        <v>11:00 AM</v>
      </c>
      <c r="BV1370" s="1" t="str">
        <f>"7:00 PM"</f>
        <v>7:00 PM</v>
      </c>
      <c r="BW1370" s="1" t="s">
        <v>135</v>
      </c>
      <c r="BX1370" s="1">
        <v>0</v>
      </c>
      <c r="BY1370" s="1">
        <v>24</v>
      </c>
      <c r="BZ1370" s="1" t="s">
        <v>112</v>
      </c>
      <c r="CA1370" s="1">
        <v>0</v>
      </c>
      <c r="CB1370" s="1" t="s">
        <v>14844</v>
      </c>
      <c r="CC1370" s="1" t="s">
        <v>14845</v>
      </c>
      <c r="CD1370" s="1" t="s">
        <v>267</v>
      </c>
      <c r="CE1370" s="1" t="s">
        <v>167</v>
      </c>
      <c r="CF1370" s="1" t="s">
        <v>117</v>
      </c>
      <c r="CG1370" s="1">
        <v>96950</v>
      </c>
      <c r="CH1370" s="3">
        <v>14.63</v>
      </c>
      <c r="CI1370" s="3">
        <v>14.63</v>
      </c>
      <c r="CJ1370" s="3">
        <v>0</v>
      </c>
      <c r="CK1370" s="3">
        <v>0</v>
      </c>
      <c r="CL1370" s="1" t="s">
        <v>137</v>
      </c>
      <c r="CM1370" s="1" t="s">
        <v>168</v>
      </c>
      <c r="CN1370" s="1" t="s">
        <v>139</v>
      </c>
      <c r="CP1370" s="1" t="s">
        <v>112</v>
      </c>
      <c r="CQ1370" s="1" t="s">
        <v>111</v>
      </c>
      <c r="CR1370" s="1" t="s">
        <v>112</v>
      </c>
      <c r="CS1370" s="1" t="s">
        <v>112</v>
      </c>
      <c r="CT1370" s="1" t="s">
        <v>138</v>
      </c>
      <c r="CU1370" s="1" t="s">
        <v>111</v>
      </c>
      <c r="CV1370" s="1" t="s">
        <v>138</v>
      </c>
      <c r="CW1370" s="1" t="s">
        <v>331</v>
      </c>
      <c r="CX1370" s="1">
        <v>16702340696</v>
      </c>
      <c r="CY1370" s="1" t="s">
        <v>14841</v>
      </c>
      <c r="CZ1370" s="1" t="s">
        <v>138</v>
      </c>
      <c r="DA1370" s="1" t="s">
        <v>111</v>
      </c>
      <c r="DB1370" s="1" t="s">
        <v>112</v>
      </c>
    </row>
    <row r="1371" spans="1:111" ht="15.6" customHeight="1" x14ac:dyDescent="0.25">
      <c r="A1371" s="1" t="s">
        <v>14852</v>
      </c>
      <c r="B1371" s="1" t="s">
        <v>238</v>
      </c>
      <c r="C1371" s="2">
        <v>44221.080038541666</v>
      </c>
      <c r="D1371" s="2">
        <v>44270</v>
      </c>
      <c r="E1371" s="1" t="s">
        <v>180</v>
      </c>
      <c r="G1371" s="1" t="s">
        <v>112</v>
      </c>
      <c r="H1371" s="1" t="s">
        <v>112</v>
      </c>
      <c r="I1371" s="1" t="s">
        <v>112</v>
      </c>
      <c r="J1371" s="1" t="s">
        <v>4944</v>
      </c>
      <c r="K1371" s="1" t="s">
        <v>4945</v>
      </c>
      <c r="L1371" s="1" t="s">
        <v>2178</v>
      </c>
      <c r="M1371" s="1" t="s">
        <v>138</v>
      </c>
      <c r="N1371" s="1" t="s">
        <v>116</v>
      </c>
      <c r="O1371" s="1" t="s">
        <v>117</v>
      </c>
      <c r="P1371" s="9">
        <v>96950</v>
      </c>
      <c r="Q1371" s="1" t="s">
        <v>118</v>
      </c>
      <c r="R1371" s="1" t="s">
        <v>117</v>
      </c>
      <c r="S1371" s="1">
        <v>16718881388</v>
      </c>
      <c r="U1371" s="1">
        <v>56152</v>
      </c>
      <c r="V1371" s="1" t="s">
        <v>119</v>
      </c>
      <c r="X1371" s="1" t="s">
        <v>2179</v>
      </c>
      <c r="Y1371" s="1" t="s">
        <v>2180</v>
      </c>
      <c r="Z1371" s="1" t="s">
        <v>2181</v>
      </c>
      <c r="AA1371" s="1" t="s">
        <v>387</v>
      </c>
      <c r="AB1371" s="1" t="s">
        <v>2178</v>
      </c>
      <c r="AC1371" s="1" t="s">
        <v>138</v>
      </c>
      <c r="AD1371" s="1" t="s">
        <v>116</v>
      </c>
      <c r="AE1371" s="1" t="s">
        <v>117</v>
      </c>
      <c r="AF1371" s="9">
        <v>96950</v>
      </c>
      <c r="AG1371" s="1" t="s">
        <v>118</v>
      </c>
      <c r="AH1371" s="1" t="s">
        <v>117</v>
      </c>
      <c r="AI1371" s="1">
        <v>16718881388</v>
      </c>
      <c r="AK1371" s="1" t="s">
        <v>2182</v>
      </c>
      <c r="BC1371" s="1" t="str">
        <f>"39-7011.00"</f>
        <v>39-7011.00</v>
      </c>
      <c r="BD1371" s="1" t="s">
        <v>1435</v>
      </c>
      <c r="BE1371" s="1" t="s">
        <v>4946</v>
      </c>
      <c r="BF1371" s="1" t="s">
        <v>3755</v>
      </c>
      <c r="BG1371" s="1">
        <v>3</v>
      </c>
      <c r="BH1371" s="1">
        <v>3</v>
      </c>
      <c r="BI1371" s="2">
        <v>44311</v>
      </c>
      <c r="BJ1371" s="2">
        <v>44675</v>
      </c>
      <c r="BK1371" s="2">
        <v>44311</v>
      </c>
      <c r="BL1371" s="2">
        <v>44675</v>
      </c>
      <c r="BM1371" s="1">
        <v>40</v>
      </c>
      <c r="BN1371" s="1">
        <v>0</v>
      </c>
      <c r="BO1371" s="1">
        <v>8</v>
      </c>
      <c r="BP1371" s="1">
        <v>8</v>
      </c>
      <c r="BQ1371" s="1">
        <v>8</v>
      </c>
      <c r="BR1371" s="1">
        <v>8</v>
      </c>
      <c r="BS1371" s="1">
        <v>8</v>
      </c>
      <c r="BT1371" s="1">
        <v>0</v>
      </c>
      <c r="BU1371" s="1" t="str">
        <f>"8:00 AM"</f>
        <v>8:00 AM</v>
      </c>
      <c r="BV1371" s="1" t="str">
        <f>"5:00 PM"</f>
        <v>5:00 PM</v>
      </c>
      <c r="BW1371" s="1" t="s">
        <v>230</v>
      </c>
      <c r="BX1371" s="1">
        <v>0</v>
      </c>
      <c r="BY1371" s="1">
        <v>6</v>
      </c>
      <c r="BZ1371" s="1" t="s">
        <v>112</v>
      </c>
      <c r="CA1371" s="1">
        <v>0</v>
      </c>
      <c r="CB1371" s="4" t="s">
        <v>14853</v>
      </c>
      <c r="CC1371" s="1" t="s">
        <v>2178</v>
      </c>
      <c r="CD1371" s="1" t="s">
        <v>138</v>
      </c>
      <c r="CE1371" s="1" t="s">
        <v>116</v>
      </c>
      <c r="CF1371" s="1" t="s">
        <v>117</v>
      </c>
      <c r="CG1371" s="1">
        <v>96950</v>
      </c>
      <c r="CH1371" s="3">
        <v>12.14</v>
      </c>
      <c r="CI1371" s="3">
        <v>12.14</v>
      </c>
      <c r="CJ1371" s="3">
        <v>18.21</v>
      </c>
      <c r="CK1371" s="3">
        <v>18.21</v>
      </c>
      <c r="CL1371" s="1" t="s">
        <v>137</v>
      </c>
      <c r="CM1371" s="1" t="s">
        <v>138</v>
      </c>
      <c r="CN1371" s="1" t="s">
        <v>139</v>
      </c>
      <c r="CP1371" s="1" t="s">
        <v>112</v>
      </c>
      <c r="CQ1371" s="1" t="s">
        <v>111</v>
      </c>
      <c r="CR1371" s="1" t="s">
        <v>111</v>
      </c>
      <c r="CS1371" s="1" t="s">
        <v>111</v>
      </c>
      <c r="CT1371" s="1" t="s">
        <v>138</v>
      </c>
      <c r="CU1371" s="1" t="s">
        <v>111</v>
      </c>
      <c r="CV1371" s="1" t="s">
        <v>138</v>
      </c>
      <c r="CW1371" s="1" t="s">
        <v>5816</v>
      </c>
      <c r="CX1371" s="1">
        <v>16718881388</v>
      </c>
      <c r="CY1371" s="1" t="s">
        <v>2182</v>
      </c>
      <c r="CZ1371" s="1" t="s">
        <v>2187</v>
      </c>
      <c r="DA1371" s="1" t="s">
        <v>111</v>
      </c>
      <c r="DB1371" s="1" t="s">
        <v>112</v>
      </c>
    </row>
    <row r="1372" spans="1:111" ht="15.6" customHeight="1" x14ac:dyDescent="0.25">
      <c r="A1372" s="1" t="s">
        <v>14854</v>
      </c>
      <c r="B1372" s="1" t="s">
        <v>238</v>
      </c>
      <c r="C1372" s="2">
        <v>44265.849046180556</v>
      </c>
      <c r="D1372" s="2">
        <v>44298</v>
      </c>
      <c r="E1372" s="1" t="s">
        <v>180</v>
      </c>
      <c r="G1372" s="1" t="s">
        <v>112</v>
      </c>
      <c r="H1372" s="1" t="s">
        <v>111</v>
      </c>
      <c r="I1372" s="1" t="s">
        <v>112</v>
      </c>
      <c r="J1372" s="1" t="s">
        <v>14855</v>
      </c>
      <c r="K1372" s="1" t="s">
        <v>14856</v>
      </c>
      <c r="L1372" s="1" t="s">
        <v>14857</v>
      </c>
      <c r="M1372" s="1" t="s">
        <v>14858</v>
      </c>
      <c r="N1372" s="1" t="s">
        <v>116</v>
      </c>
      <c r="O1372" s="1" t="s">
        <v>117</v>
      </c>
      <c r="P1372" s="9">
        <v>96950</v>
      </c>
      <c r="Q1372" s="1" t="s">
        <v>118</v>
      </c>
      <c r="S1372" s="1">
        <v>16707837307</v>
      </c>
      <c r="U1372" s="1">
        <v>8111</v>
      </c>
      <c r="V1372" s="1" t="s">
        <v>119</v>
      </c>
      <c r="X1372" s="1" t="s">
        <v>14859</v>
      </c>
      <c r="Y1372" s="1" t="s">
        <v>14860</v>
      </c>
      <c r="AA1372" s="1" t="s">
        <v>245</v>
      </c>
      <c r="AB1372" s="1" t="s">
        <v>570</v>
      </c>
      <c r="AC1372" s="1" t="s">
        <v>14858</v>
      </c>
      <c r="AD1372" s="1" t="s">
        <v>116</v>
      </c>
      <c r="AE1372" s="1" t="s">
        <v>117</v>
      </c>
      <c r="AF1372" s="9">
        <v>96950</v>
      </c>
      <c r="AG1372" s="1" t="s">
        <v>118</v>
      </c>
      <c r="AI1372" s="1">
        <v>16707837307</v>
      </c>
      <c r="AK1372" s="1" t="s">
        <v>575</v>
      </c>
      <c r="BC1372" s="1" t="str">
        <f>"49-3021.00"</f>
        <v>49-3021.00</v>
      </c>
      <c r="BD1372" s="1" t="s">
        <v>280</v>
      </c>
      <c r="BE1372" s="1" t="s">
        <v>14861</v>
      </c>
      <c r="BF1372" s="1" t="s">
        <v>14862</v>
      </c>
      <c r="BG1372" s="1">
        <v>4</v>
      </c>
      <c r="BH1372" s="1">
        <v>4</v>
      </c>
      <c r="BI1372" s="2">
        <v>44270</v>
      </c>
      <c r="BJ1372" s="2">
        <v>44634</v>
      </c>
      <c r="BK1372" s="2">
        <v>44298</v>
      </c>
      <c r="BL1372" s="2">
        <v>44634</v>
      </c>
      <c r="BM1372" s="1">
        <v>40</v>
      </c>
      <c r="BN1372" s="1">
        <v>0</v>
      </c>
      <c r="BO1372" s="1">
        <v>8</v>
      </c>
      <c r="BP1372" s="1">
        <v>8</v>
      </c>
      <c r="BQ1372" s="1">
        <v>8</v>
      </c>
      <c r="BR1372" s="1">
        <v>8</v>
      </c>
      <c r="BS1372" s="1">
        <v>8</v>
      </c>
      <c r="BT1372" s="1">
        <v>0</v>
      </c>
      <c r="BU1372" s="1" t="str">
        <f>"8:00 AM"</f>
        <v>8:00 AM</v>
      </c>
      <c r="BV1372" s="1" t="str">
        <f>"5:00 PM"</f>
        <v>5:00 PM</v>
      </c>
      <c r="BW1372" s="1" t="s">
        <v>135</v>
      </c>
      <c r="BX1372" s="1">
        <v>0</v>
      </c>
      <c r="BY1372" s="1">
        <v>12</v>
      </c>
      <c r="BZ1372" s="1" t="s">
        <v>112</v>
      </c>
      <c r="CA1372" s="1">
        <v>0</v>
      </c>
      <c r="CB1372" s="4" t="s">
        <v>14863</v>
      </c>
      <c r="CC1372" s="1" t="s">
        <v>14858</v>
      </c>
      <c r="CD1372" s="1" t="s">
        <v>570</v>
      </c>
      <c r="CE1372" s="1" t="s">
        <v>116</v>
      </c>
      <c r="CF1372" s="1" t="s">
        <v>117</v>
      </c>
      <c r="CG1372" s="1">
        <v>96950</v>
      </c>
      <c r="CH1372" s="3">
        <v>9.6999999999999993</v>
      </c>
      <c r="CI1372" s="3">
        <v>9.6999999999999993</v>
      </c>
      <c r="CJ1372" s="3">
        <v>14.55</v>
      </c>
      <c r="CK1372" s="3">
        <v>14.55</v>
      </c>
      <c r="CL1372" s="1" t="s">
        <v>137</v>
      </c>
      <c r="CM1372" s="1" t="s">
        <v>582</v>
      </c>
      <c r="CN1372" s="1" t="s">
        <v>139</v>
      </c>
      <c r="CP1372" s="1" t="s">
        <v>112</v>
      </c>
      <c r="CQ1372" s="1" t="s">
        <v>111</v>
      </c>
      <c r="CR1372" s="1" t="s">
        <v>111</v>
      </c>
      <c r="CS1372" s="1" t="s">
        <v>111</v>
      </c>
      <c r="CT1372" s="1" t="s">
        <v>138</v>
      </c>
      <c r="CU1372" s="1" t="s">
        <v>111</v>
      </c>
      <c r="CV1372" s="1" t="s">
        <v>138</v>
      </c>
      <c r="CW1372" s="1" t="s">
        <v>583</v>
      </c>
      <c r="CX1372" s="1">
        <v>16707837461</v>
      </c>
      <c r="CY1372" s="1" t="s">
        <v>575</v>
      </c>
      <c r="CZ1372" s="1" t="s">
        <v>428</v>
      </c>
      <c r="DA1372" s="1" t="s">
        <v>111</v>
      </c>
      <c r="DB1372" s="1" t="s">
        <v>112</v>
      </c>
    </row>
    <row r="1373" spans="1:111" ht="15.6" customHeight="1" x14ac:dyDescent="0.25">
      <c r="A1373" s="1" t="s">
        <v>14869</v>
      </c>
      <c r="B1373" s="1" t="s">
        <v>238</v>
      </c>
      <c r="C1373" s="2">
        <v>44245.997261689816</v>
      </c>
      <c r="D1373" s="2">
        <v>44291</v>
      </c>
      <c r="E1373" s="1" t="s">
        <v>180</v>
      </c>
      <c r="G1373" s="1" t="s">
        <v>112</v>
      </c>
      <c r="H1373" s="1" t="s">
        <v>112</v>
      </c>
      <c r="I1373" s="1" t="s">
        <v>112</v>
      </c>
      <c r="J1373" s="1" t="s">
        <v>791</v>
      </c>
      <c r="K1373" s="1" t="s">
        <v>792</v>
      </c>
      <c r="L1373" s="1" t="s">
        <v>684</v>
      </c>
      <c r="M1373" s="1" t="s">
        <v>793</v>
      </c>
      <c r="N1373" s="1" t="s">
        <v>116</v>
      </c>
      <c r="O1373" s="1" t="s">
        <v>117</v>
      </c>
      <c r="P1373" s="9">
        <v>96950</v>
      </c>
      <c r="Q1373" s="1" t="s">
        <v>118</v>
      </c>
      <c r="R1373" s="1" t="s">
        <v>138</v>
      </c>
      <c r="S1373" s="1">
        <v>16703236877</v>
      </c>
      <c r="U1373" s="1">
        <v>62161</v>
      </c>
      <c r="V1373" s="1" t="s">
        <v>119</v>
      </c>
      <c r="X1373" s="1" t="s">
        <v>686</v>
      </c>
      <c r="Y1373" s="1" t="s">
        <v>687</v>
      </c>
      <c r="Z1373" s="1" t="s">
        <v>688</v>
      </c>
      <c r="AA1373" s="1" t="s">
        <v>245</v>
      </c>
      <c r="AB1373" s="1" t="s">
        <v>689</v>
      </c>
      <c r="AD1373" s="1" t="s">
        <v>690</v>
      </c>
      <c r="AE1373" s="1" t="s">
        <v>691</v>
      </c>
      <c r="AF1373" s="9">
        <v>96931</v>
      </c>
      <c r="AG1373" s="1" t="s">
        <v>118</v>
      </c>
      <c r="AH1373" s="1" t="s">
        <v>138</v>
      </c>
      <c r="AI1373" s="1">
        <v>16716498746</v>
      </c>
      <c r="AJ1373" s="1">
        <v>203</v>
      </c>
      <c r="AK1373" s="1" t="s">
        <v>692</v>
      </c>
      <c r="BC1373" s="1" t="str">
        <f>"49-9071.00"</f>
        <v>49-9071.00</v>
      </c>
      <c r="BD1373" s="1" t="s">
        <v>214</v>
      </c>
      <c r="BE1373" s="1" t="s">
        <v>794</v>
      </c>
      <c r="BF1373" s="1" t="s">
        <v>795</v>
      </c>
      <c r="BG1373" s="1">
        <v>3</v>
      </c>
      <c r="BH1373" s="1">
        <v>3</v>
      </c>
      <c r="BI1373" s="2">
        <v>44331</v>
      </c>
      <c r="BJ1373" s="2">
        <v>44695</v>
      </c>
      <c r="BK1373" s="2">
        <v>44331</v>
      </c>
      <c r="BL1373" s="2">
        <v>44695</v>
      </c>
      <c r="BM1373" s="1">
        <v>40</v>
      </c>
      <c r="BN1373" s="1">
        <v>0</v>
      </c>
      <c r="BO1373" s="1">
        <v>8</v>
      </c>
      <c r="BP1373" s="1">
        <v>8</v>
      </c>
      <c r="BQ1373" s="1">
        <v>8</v>
      </c>
      <c r="BR1373" s="1">
        <v>8</v>
      </c>
      <c r="BS1373" s="1">
        <v>5</v>
      </c>
      <c r="BT1373" s="1">
        <v>3</v>
      </c>
      <c r="BU1373" s="1" t="str">
        <f>"8:30 AM"</f>
        <v>8:30 AM</v>
      </c>
      <c r="BV1373" s="1" t="str">
        <f>"5:30 PM"</f>
        <v>5:30 PM</v>
      </c>
      <c r="BW1373" s="1" t="s">
        <v>230</v>
      </c>
      <c r="BX1373" s="1">
        <v>0</v>
      </c>
      <c r="BY1373" s="1">
        <v>6</v>
      </c>
      <c r="BZ1373" s="1" t="s">
        <v>112</v>
      </c>
      <c r="CA1373" s="1">
        <v>0</v>
      </c>
      <c r="CB1373" s="1" t="s">
        <v>796</v>
      </c>
      <c r="CC1373" s="1" t="s">
        <v>684</v>
      </c>
      <c r="CD1373" s="1" t="s">
        <v>786</v>
      </c>
      <c r="CE1373" s="1" t="s">
        <v>116</v>
      </c>
      <c r="CF1373" s="1" t="s">
        <v>117</v>
      </c>
      <c r="CG1373" s="1">
        <v>96950</v>
      </c>
      <c r="CH1373" s="3">
        <v>8.7100000000000009</v>
      </c>
      <c r="CI1373" s="3">
        <v>8.7100000000000009</v>
      </c>
      <c r="CJ1373" s="3">
        <v>13.06</v>
      </c>
      <c r="CK1373" s="3">
        <v>13.06</v>
      </c>
      <c r="CL1373" s="1" t="s">
        <v>137</v>
      </c>
      <c r="CN1373" s="1" t="s">
        <v>139</v>
      </c>
      <c r="CP1373" s="1" t="s">
        <v>112</v>
      </c>
      <c r="CQ1373" s="1" t="s">
        <v>111</v>
      </c>
      <c r="CR1373" s="1" t="s">
        <v>112</v>
      </c>
      <c r="CS1373" s="1" t="s">
        <v>111</v>
      </c>
      <c r="CT1373" s="1" t="s">
        <v>138</v>
      </c>
      <c r="CU1373" s="1" t="s">
        <v>111</v>
      </c>
      <c r="CV1373" s="1" t="s">
        <v>138</v>
      </c>
      <c r="CW1373" s="1" t="s">
        <v>2568</v>
      </c>
      <c r="CX1373" s="1">
        <v>16703236877</v>
      </c>
      <c r="CY1373" s="1" t="s">
        <v>699</v>
      </c>
      <c r="CZ1373" s="1" t="s">
        <v>138</v>
      </c>
      <c r="DA1373" s="1" t="s">
        <v>111</v>
      </c>
      <c r="DB1373" s="1" t="s">
        <v>112</v>
      </c>
    </row>
    <row r="1374" spans="1:111" ht="15.6" customHeight="1" x14ac:dyDescent="0.25">
      <c r="A1374" s="1" t="s">
        <v>14870</v>
      </c>
      <c r="B1374" s="1" t="s">
        <v>238</v>
      </c>
      <c r="C1374" s="2">
        <v>44290.350595717595</v>
      </c>
      <c r="D1374" s="2">
        <v>44320</v>
      </c>
      <c r="E1374" s="1" t="s">
        <v>110</v>
      </c>
      <c r="F1374" s="2">
        <v>44468.833333333336</v>
      </c>
      <c r="G1374" s="1" t="s">
        <v>111</v>
      </c>
      <c r="H1374" s="1" t="s">
        <v>112</v>
      </c>
      <c r="I1374" s="1" t="s">
        <v>112</v>
      </c>
      <c r="J1374" s="1" t="s">
        <v>3869</v>
      </c>
      <c r="K1374" s="1" t="s">
        <v>14871</v>
      </c>
      <c r="L1374" s="1" t="s">
        <v>3871</v>
      </c>
      <c r="M1374" s="1" t="s">
        <v>1130</v>
      </c>
      <c r="N1374" s="1" t="s">
        <v>116</v>
      </c>
      <c r="O1374" s="1" t="s">
        <v>117</v>
      </c>
      <c r="P1374" s="9">
        <v>96950</v>
      </c>
      <c r="Q1374" s="1" t="s">
        <v>118</v>
      </c>
      <c r="R1374" s="1" t="s">
        <v>117</v>
      </c>
      <c r="S1374" s="1">
        <v>16702351096</v>
      </c>
      <c r="U1374" s="1">
        <v>722515</v>
      </c>
      <c r="V1374" s="1" t="s">
        <v>119</v>
      </c>
      <c r="X1374" s="1" t="s">
        <v>3872</v>
      </c>
      <c r="Y1374" s="1" t="s">
        <v>3873</v>
      </c>
      <c r="Z1374" s="1" t="s">
        <v>3874</v>
      </c>
      <c r="AA1374" s="1" t="s">
        <v>245</v>
      </c>
      <c r="AB1374" s="1" t="s">
        <v>3871</v>
      </c>
      <c r="AC1374" s="1" t="s">
        <v>1130</v>
      </c>
      <c r="AD1374" s="1" t="s">
        <v>116</v>
      </c>
      <c r="AE1374" s="1" t="s">
        <v>117</v>
      </c>
      <c r="AF1374" s="9">
        <v>96950</v>
      </c>
      <c r="AG1374" s="1" t="s">
        <v>118</v>
      </c>
      <c r="AH1374" s="1" t="s">
        <v>117</v>
      </c>
      <c r="AI1374" s="1">
        <v>16702351096</v>
      </c>
      <c r="AK1374" s="1" t="s">
        <v>3878</v>
      </c>
      <c r="BC1374" s="1" t="str">
        <f>"35-2015.00"</f>
        <v>35-2015.00</v>
      </c>
      <c r="BD1374" s="1" t="s">
        <v>3504</v>
      </c>
      <c r="BE1374" s="1" t="s">
        <v>14872</v>
      </c>
      <c r="BF1374" s="1" t="s">
        <v>154</v>
      </c>
      <c r="BG1374" s="1">
        <v>2</v>
      </c>
      <c r="BH1374" s="1">
        <v>2</v>
      </c>
      <c r="BI1374" s="2">
        <v>44470</v>
      </c>
      <c r="BJ1374" s="2">
        <v>44834</v>
      </c>
      <c r="BK1374" s="2">
        <v>44470</v>
      </c>
      <c r="BL1374" s="2">
        <v>44834</v>
      </c>
      <c r="BM1374" s="1">
        <v>40</v>
      </c>
      <c r="BN1374" s="1">
        <v>0</v>
      </c>
      <c r="BO1374" s="1">
        <v>8</v>
      </c>
      <c r="BP1374" s="1">
        <v>8</v>
      </c>
      <c r="BQ1374" s="1">
        <v>8</v>
      </c>
      <c r="BR1374" s="1">
        <v>8</v>
      </c>
      <c r="BS1374" s="1">
        <v>8</v>
      </c>
      <c r="BT1374" s="1">
        <v>0</v>
      </c>
      <c r="BU1374" s="1" t="str">
        <f>"8:00 AM"</f>
        <v>8:00 AM</v>
      </c>
      <c r="BV1374" s="1" t="str">
        <f>"5:00 PM"</f>
        <v>5:00 PM</v>
      </c>
      <c r="BW1374" s="1" t="s">
        <v>135</v>
      </c>
      <c r="BX1374" s="1">
        <v>0</v>
      </c>
      <c r="BY1374" s="1">
        <v>3</v>
      </c>
      <c r="BZ1374" s="1" t="s">
        <v>112</v>
      </c>
      <c r="CA1374" s="1">
        <v>0</v>
      </c>
      <c r="CB1374" s="1" t="s">
        <v>14873</v>
      </c>
      <c r="CC1374" s="1" t="s">
        <v>3871</v>
      </c>
      <c r="CD1374" s="1" t="s">
        <v>1130</v>
      </c>
      <c r="CE1374" s="1" t="s">
        <v>116</v>
      </c>
      <c r="CF1374" s="1" t="s">
        <v>117</v>
      </c>
      <c r="CG1374" s="1">
        <v>96950</v>
      </c>
      <c r="CH1374" s="3">
        <v>9.0500000000000007</v>
      </c>
      <c r="CI1374" s="3">
        <v>9.3000000000000007</v>
      </c>
      <c r="CJ1374" s="3">
        <v>13.57</v>
      </c>
      <c r="CK1374" s="3">
        <v>13.95</v>
      </c>
      <c r="CL1374" s="1" t="s">
        <v>137</v>
      </c>
      <c r="CM1374" s="1" t="s">
        <v>138</v>
      </c>
      <c r="CN1374" s="1" t="s">
        <v>218</v>
      </c>
      <c r="CP1374" s="1" t="s">
        <v>112</v>
      </c>
      <c r="CQ1374" s="1" t="s">
        <v>111</v>
      </c>
      <c r="CR1374" s="1" t="s">
        <v>111</v>
      </c>
      <c r="CS1374" s="1" t="s">
        <v>111</v>
      </c>
      <c r="CT1374" s="1" t="s">
        <v>138</v>
      </c>
      <c r="CU1374" s="1" t="s">
        <v>111</v>
      </c>
      <c r="CV1374" s="1" t="s">
        <v>138</v>
      </c>
      <c r="CW1374" s="1" t="s">
        <v>1324</v>
      </c>
      <c r="CX1374" s="1">
        <v>16702351096</v>
      </c>
      <c r="CY1374" s="1" t="s">
        <v>3878</v>
      </c>
      <c r="CZ1374" s="1" t="s">
        <v>138</v>
      </c>
      <c r="DA1374" s="1" t="s">
        <v>111</v>
      </c>
      <c r="DB1374" s="1" t="s">
        <v>112</v>
      </c>
    </row>
    <row r="1375" spans="1:111" ht="15.6" customHeight="1" x14ac:dyDescent="0.25">
      <c r="A1375" s="1" t="s">
        <v>14875</v>
      </c>
      <c r="B1375" s="1" t="s">
        <v>238</v>
      </c>
      <c r="C1375" s="2">
        <v>44286.142250925928</v>
      </c>
      <c r="D1375" s="2">
        <v>44329</v>
      </c>
      <c r="E1375" s="1" t="s">
        <v>180</v>
      </c>
      <c r="G1375" s="1" t="s">
        <v>111</v>
      </c>
      <c r="H1375" s="1" t="s">
        <v>112</v>
      </c>
      <c r="I1375" s="1" t="s">
        <v>112</v>
      </c>
      <c r="J1375" s="1" t="s">
        <v>2731</v>
      </c>
      <c r="L1375" s="1" t="s">
        <v>1757</v>
      </c>
      <c r="M1375" s="1" t="s">
        <v>2732</v>
      </c>
      <c r="N1375" s="1" t="s">
        <v>1759</v>
      </c>
      <c r="O1375" s="1" t="s">
        <v>117</v>
      </c>
      <c r="P1375" s="9">
        <v>96952</v>
      </c>
      <c r="Q1375" s="1" t="s">
        <v>118</v>
      </c>
      <c r="R1375" s="1" t="s">
        <v>242</v>
      </c>
      <c r="S1375" s="1">
        <v>16702863383</v>
      </c>
      <c r="U1375" s="1">
        <v>483212</v>
      </c>
      <c r="V1375" s="1" t="s">
        <v>119</v>
      </c>
      <c r="X1375" s="1" t="s">
        <v>2733</v>
      </c>
      <c r="Y1375" s="1" t="s">
        <v>2734</v>
      </c>
      <c r="AA1375" s="1" t="s">
        <v>2735</v>
      </c>
      <c r="AB1375" s="1" t="s">
        <v>1757</v>
      </c>
      <c r="AC1375" s="1" t="s">
        <v>2732</v>
      </c>
      <c r="AD1375" s="1" t="s">
        <v>1759</v>
      </c>
      <c r="AE1375" s="1" t="s">
        <v>117</v>
      </c>
      <c r="AF1375" s="9">
        <v>96952</v>
      </c>
      <c r="AG1375" s="1" t="s">
        <v>118</v>
      </c>
      <c r="AH1375" s="1" t="s">
        <v>242</v>
      </c>
      <c r="AI1375" s="1">
        <v>16702863383</v>
      </c>
      <c r="AK1375" s="1" t="s">
        <v>2736</v>
      </c>
      <c r="BC1375" s="1" t="str">
        <f>"53-5021.01"</f>
        <v>53-5021.01</v>
      </c>
      <c r="BD1375" s="1" t="s">
        <v>14220</v>
      </c>
      <c r="BE1375" s="1" t="s">
        <v>14876</v>
      </c>
      <c r="BF1375" s="1" t="s">
        <v>14877</v>
      </c>
      <c r="BG1375" s="1">
        <v>2</v>
      </c>
      <c r="BH1375" s="1">
        <v>2</v>
      </c>
      <c r="BI1375" s="2">
        <v>44406</v>
      </c>
      <c r="BJ1375" s="2">
        <v>44770</v>
      </c>
      <c r="BK1375" s="2">
        <v>44406</v>
      </c>
      <c r="BL1375" s="2">
        <v>44770</v>
      </c>
      <c r="BM1375" s="1">
        <v>40</v>
      </c>
      <c r="BN1375" s="1">
        <v>6</v>
      </c>
      <c r="BO1375" s="1">
        <v>6</v>
      </c>
      <c r="BP1375" s="1">
        <v>6</v>
      </c>
      <c r="BQ1375" s="1">
        <v>6</v>
      </c>
      <c r="BR1375" s="1">
        <v>5</v>
      </c>
      <c r="BS1375" s="1">
        <v>5</v>
      </c>
      <c r="BT1375" s="1">
        <v>6</v>
      </c>
      <c r="BU1375" s="1" t="str">
        <f>"7:00 AM"</f>
        <v>7:00 AM</v>
      </c>
      <c r="BV1375" s="1" t="str">
        <f>"1:00 PM"</f>
        <v>1:00 PM</v>
      </c>
      <c r="BW1375" s="1" t="s">
        <v>135</v>
      </c>
      <c r="BX1375" s="1">
        <v>12</v>
      </c>
      <c r="BY1375" s="1">
        <v>24</v>
      </c>
      <c r="BZ1375" s="1" t="s">
        <v>111</v>
      </c>
      <c r="CA1375" s="1">
        <v>8</v>
      </c>
      <c r="CB1375" s="1" t="s">
        <v>14878</v>
      </c>
      <c r="CC1375" s="1" t="s">
        <v>11944</v>
      </c>
      <c r="CD1375" s="1" t="s">
        <v>14879</v>
      </c>
      <c r="CE1375" s="1" t="s">
        <v>1759</v>
      </c>
      <c r="CF1375" s="1" t="s">
        <v>117</v>
      </c>
      <c r="CG1375" s="1">
        <v>96952</v>
      </c>
      <c r="CH1375" s="3">
        <v>14.63</v>
      </c>
      <c r="CI1375" s="3">
        <v>15</v>
      </c>
      <c r="CJ1375" s="3">
        <v>21.95</v>
      </c>
      <c r="CK1375" s="3">
        <v>22.5</v>
      </c>
      <c r="CL1375" s="1" t="s">
        <v>137</v>
      </c>
      <c r="CM1375" s="1" t="s">
        <v>14880</v>
      </c>
      <c r="CN1375" s="1" t="s">
        <v>139</v>
      </c>
      <c r="CP1375" s="1" t="s">
        <v>112</v>
      </c>
      <c r="CQ1375" s="1" t="s">
        <v>111</v>
      </c>
      <c r="CR1375" s="1" t="s">
        <v>112</v>
      </c>
      <c r="CS1375" s="1" t="s">
        <v>111</v>
      </c>
      <c r="CT1375" s="1" t="s">
        <v>111</v>
      </c>
      <c r="CU1375" s="1" t="s">
        <v>111</v>
      </c>
      <c r="CV1375" s="1" t="s">
        <v>138</v>
      </c>
      <c r="CW1375" s="1" t="s">
        <v>14881</v>
      </c>
      <c r="CX1375" s="1">
        <v>16702863383</v>
      </c>
      <c r="CY1375" s="1" t="s">
        <v>2736</v>
      </c>
      <c r="CZ1375" s="1" t="s">
        <v>138</v>
      </c>
      <c r="DA1375" s="1" t="s">
        <v>111</v>
      </c>
      <c r="DB1375" s="1" t="s">
        <v>112</v>
      </c>
    </row>
    <row r="1376" spans="1:111" ht="15.6" customHeight="1" x14ac:dyDescent="0.25">
      <c r="A1376" s="1" t="s">
        <v>14882</v>
      </c>
      <c r="B1376" s="1" t="s">
        <v>238</v>
      </c>
      <c r="C1376" s="2">
        <v>44245.305145138889</v>
      </c>
      <c r="D1376" s="2">
        <v>44280</v>
      </c>
      <c r="E1376" s="1" t="s">
        <v>110</v>
      </c>
      <c r="F1376" s="2">
        <v>44285.833333333336</v>
      </c>
      <c r="G1376" s="1" t="s">
        <v>111</v>
      </c>
      <c r="H1376" s="1" t="s">
        <v>112</v>
      </c>
      <c r="I1376" s="1" t="s">
        <v>112</v>
      </c>
      <c r="J1376" s="1" t="s">
        <v>999</v>
      </c>
      <c r="L1376" s="1" t="s">
        <v>634</v>
      </c>
      <c r="N1376" s="1" t="s">
        <v>167</v>
      </c>
      <c r="O1376" s="1" t="s">
        <v>117</v>
      </c>
      <c r="P1376" s="9">
        <v>96950</v>
      </c>
      <c r="Q1376" s="1" t="s">
        <v>118</v>
      </c>
      <c r="S1376" s="1">
        <v>16702358722</v>
      </c>
      <c r="U1376" s="1">
        <v>561720</v>
      </c>
      <c r="V1376" s="1" t="s">
        <v>119</v>
      </c>
      <c r="X1376" s="1" t="s">
        <v>636</v>
      </c>
      <c r="Y1376" s="1" t="s">
        <v>637</v>
      </c>
      <c r="Z1376" s="1" t="s">
        <v>638</v>
      </c>
      <c r="AA1376" s="1" t="s">
        <v>639</v>
      </c>
      <c r="AB1376" s="1" t="s">
        <v>1000</v>
      </c>
      <c r="AD1376" s="1" t="s">
        <v>167</v>
      </c>
      <c r="AE1376" s="1" t="s">
        <v>117</v>
      </c>
      <c r="AF1376" s="9">
        <v>96950</v>
      </c>
      <c r="AG1376" s="1" t="s">
        <v>118</v>
      </c>
      <c r="AI1376" s="1">
        <v>16709890917</v>
      </c>
      <c r="AK1376" s="1" t="s">
        <v>641</v>
      </c>
      <c r="BC1376" s="1" t="str">
        <f>"49-9071.00"</f>
        <v>49-9071.00</v>
      </c>
      <c r="BD1376" s="1" t="s">
        <v>214</v>
      </c>
      <c r="BE1376" s="1" t="s">
        <v>1524</v>
      </c>
      <c r="BF1376" s="1" t="s">
        <v>214</v>
      </c>
      <c r="BG1376" s="1">
        <v>5</v>
      </c>
      <c r="BH1376" s="1">
        <v>5</v>
      </c>
      <c r="BI1376" s="2">
        <v>44287</v>
      </c>
      <c r="BJ1376" s="2">
        <v>44651</v>
      </c>
      <c r="BK1376" s="2">
        <v>44287</v>
      </c>
      <c r="BL1376" s="2">
        <v>44651</v>
      </c>
      <c r="BM1376" s="1">
        <v>35</v>
      </c>
      <c r="BN1376" s="1">
        <v>0</v>
      </c>
      <c r="BO1376" s="1">
        <v>7</v>
      </c>
      <c r="BP1376" s="1">
        <v>7</v>
      </c>
      <c r="BQ1376" s="1">
        <v>7</v>
      </c>
      <c r="BR1376" s="1">
        <v>7</v>
      </c>
      <c r="BS1376" s="1">
        <v>7</v>
      </c>
      <c r="BT1376" s="1">
        <v>0</v>
      </c>
      <c r="BU1376" s="1" t="str">
        <f>"9:00 AM"</f>
        <v>9:00 AM</v>
      </c>
      <c r="BV1376" s="1" t="str">
        <f>"5:00 PM"</f>
        <v>5:00 PM</v>
      </c>
      <c r="BW1376" s="1" t="s">
        <v>230</v>
      </c>
      <c r="BX1376" s="1">
        <v>0</v>
      </c>
      <c r="BY1376" s="1">
        <v>6</v>
      </c>
      <c r="BZ1376" s="1" t="s">
        <v>112</v>
      </c>
      <c r="CA1376" s="1">
        <v>0</v>
      </c>
      <c r="CB1376" s="4" t="s">
        <v>643</v>
      </c>
      <c r="CC1376" s="1" t="s">
        <v>634</v>
      </c>
      <c r="CE1376" s="1" t="s">
        <v>167</v>
      </c>
      <c r="CF1376" s="1" t="s">
        <v>117</v>
      </c>
      <c r="CG1376" s="1">
        <v>96950</v>
      </c>
      <c r="CH1376" s="3">
        <v>8.7100000000000009</v>
      </c>
      <c r="CI1376" s="3">
        <v>8.7100000000000009</v>
      </c>
      <c r="CJ1376" s="3">
        <v>13.07</v>
      </c>
      <c r="CK1376" s="3">
        <v>13.07</v>
      </c>
      <c r="CL1376" s="1" t="s">
        <v>137</v>
      </c>
      <c r="CN1376" s="1" t="s">
        <v>139</v>
      </c>
      <c r="CP1376" s="1" t="s">
        <v>111</v>
      </c>
      <c r="CQ1376" s="1" t="s">
        <v>111</v>
      </c>
      <c r="CR1376" s="1" t="s">
        <v>111</v>
      </c>
      <c r="CS1376" s="1" t="s">
        <v>111</v>
      </c>
      <c r="CT1376" s="1" t="s">
        <v>111</v>
      </c>
      <c r="CU1376" s="1" t="s">
        <v>111</v>
      </c>
      <c r="CV1376" s="1" t="s">
        <v>111</v>
      </c>
      <c r="CW1376" s="1" t="s">
        <v>1004</v>
      </c>
      <c r="CX1376" s="1">
        <v>16709890917</v>
      </c>
      <c r="CY1376" s="1" t="s">
        <v>641</v>
      </c>
      <c r="CZ1376" s="1" t="s">
        <v>645</v>
      </c>
      <c r="DA1376" s="1" t="s">
        <v>111</v>
      </c>
      <c r="DB1376" s="1" t="s">
        <v>112</v>
      </c>
    </row>
    <row r="1377" spans="1:111" ht="15.6" customHeight="1" x14ac:dyDescent="0.25">
      <c r="A1377" s="1" t="s">
        <v>14883</v>
      </c>
      <c r="B1377" s="1" t="s">
        <v>238</v>
      </c>
      <c r="C1377" s="2">
        <v>44322.338051041668</v>
      </c>
      <c r="D1377" s="2">
        <v>44354</v>
      </c>
      <c r="E1377" s="1" t="s">
        <v>110</v>
      </c>
      <c r="F1377" s="2">
        <v>44468.833333333336</v>
      </c>
      <c r="G1377" s="1" t="s">
        <v>112</v>
      </c>
      <c r="H1377" s="1" t="s">
        <v>112</v>
      </c>
      <c r="I1377" s="1" t="s">
        <v>112</v>
      </c>
      <c r="J1377" s="1" t="s">
        <v>14884</v>
      </c>
      <c r="K1377" s="1" t="s">
        <v>14885</v>
      </c>
      <c r="L1377" s="1" t="s">
        <v>14886</v>
      </c>
      <c r="M1377" s="1" t="s">
        <v>14887</v>
      </c>
      <c r="N1377" s="1" t="s">
        <v>116</v>
      </c>
      <c r="O1377" s="1" t="s">
        <v>117</v>
      </c>
      <c r="P1377" s="9">
        <v>96950</v>
      </c>
      <c r="Q1377" s="1" t="s">
        <v>118</v>
      </c>
      <c r="R1377" s="1" t="s">
        <v>117</v>
      </c>
      <c r="S1377" s="1">
        <v>16702334632</v>
      </c>
      <c r="U1377" s="1">
        <v>53111</v>
      </c>
      <c r="V1377" s="1" t="s">
        <v>119</v>
      </c>
      <c r="X1377" s="1" t="s">
        <v>14888</v>
      </c>
      <c r="Y1377" s="1" t="s">
        <v>14889</v>
      </c>
      <c r="Z1377" s="1" t="s">
        <v>14890</v>
      </c>
      <c r="AA1377" s="1" t="s">
        <v>1332</v>
      </c>
      <c r="AB1377" s="1" t="s">
        <v>14886</v>
      </c>
      <c r="AC1377" s="1" t="s">
        <v>14887</v>
      </c>
      <c r="AD1377" s="1" t="s">
        <v>116</v>
      </c>
      <c r="AE1377" s="1" t="s">
        <v>117</v>
      </c>
      <c r="AF1377" s="9">
        <v>96950</v>
      </c>
      <c r="AG1377" s="1" t="s">
        <v>118</v>
      </c>
      <c r="AH1377" s="1" t="s">
        <v>117</v>
      </c>
      <c r="AI1377" s="1">
        <v>16702334632</v>
      </c>
      <c r="AK1377" s="1" t="s">
        <v>14891</v>
      </c>
      <c r="BC1377" s="1" t="str">
        <f>"49-9071.00"</f>
        <v>49-9071.00</v>
      </c>
      <c r="BD1377" s="1" t="s">
        <v>214</v>
      </c>
      <c r="BE1377" s="1" t="s">
        <v>14892</v>
      </c>
      <c r="BF1377" s="1" t="s">
        <v>678</v>
      </c>
      <c r="BG1377" s="1">
        <v>2</v>
      </c>
      <c r="BH1377" s="1">
        <v>2</v>
      </c>
      <c r="BI1377" s="2">
        <v>44470</v>
      </c>
      <c r="BJ1377" s="2">
        <v>44834</v>
      </c>
      <c r="BK1377" s="2">
        <v>44470</v>
      </c>
      <c r="BL1377" s="2">
        <v>44834</v>
      </c>
      <c r="BM1377" s="1">
        <v>40</v>
      </c>
      <c r="BN1377" s="1">
        <v>0</v>
      </c>
      <c r="BO1377" s="1">
        <v>8</v>
      </c>
      <c r="BP1377" s="1">
        <v>8</v>
      </c>
      <c r="BQ1377" s="1">
        <v>8</v>
      </c>
      <c r="BR1377" s="1">
        <v>8</v>
      </c>
      <c r="BS1377" s="1">
        <v>8</v>
      </c>
      <c r="BT1377" s="1">
        <v>0</v>
      </c>
      <c r="BU1377" s="1" t="str">
        <f>"8:00 AM"</f>
        <v>8:00 AM</v>
      </c>
      <c r="BV1377" s="1" t="str">
        <f>"5:00 PM"</f>
        <v>5:00 PM</v>
      </c>
      <c r="BW1377" s="1" t="s">
        <v>135</v>
      </c>
      <c r="BX1377" s="1">
        <v>0</v>
      </c>
      <c r="BY1377" s="1">
        <v>12</v>
      </c>
      <c r="BZ1377" s="1" t="s">
        <v>112</v>
      </c>
      <c r="CB1377" s="1" t="s">
        <v>14893</v>
      </c>
      <c r="CC1377" s="1" t="s">
        <v>14894</v>
      </c>
      <c r="CD1377" s="1" t="s">
        <v>14887</v>
      </c>
      <c r="CE1377" s="1" t="s">
        <v>116</v>
      </c>
      <c r="CF1377" s="1" t="s">
        <v>117</v>
      </c>
      <c r="CG1377" s="1">
        <v>96950</v>
      </c>
      <c r="CH1377" s="3">
        <v>8.7100000000000009</v>
      </c>
      <c r="CI1377" s="3">
        <v>9.25</v>
      </c>
      <c r="CJ1377" s="3">
        <v>13.06</v>
      </c>
      <c r="CK1377" s="3">
        <v>13.87</v>
      </c>
      <c r="CL1377" s="1" t="s">
        <v>137</v>
      </c>
      <c r="CM1377" s="1" t="s">
        <v>138</v>
      </c>
      <c r="CN1377" s="1" t="s">
        <v>218</v>
      </c>
      <c r="CP1377" s="1" t="s">
        <v>112</v>
      </c>
      <c r="CQ1377" s="1" t="s">
        <v>111</v>
      </c>
      <c r="CR1377" s="1" t="s">
        <v>111</v>
      </c>
      <c r="CS1377" s="1" t="s">
        <v>111</v>
      </c>
      <c r="CT1377" s="1" t="s">
        <v>138</v>
      </c>
      <c r="CU1377" s="1" t="s">
        <v>111</v>
      </c>
      <c r="CV1377" s="1" t="s">
        <v>138</v>
      </c>
      <c r="CW1377" s="1" t="s">
        <v>1324</v>
      </c>
      <c r="CX1377" s="1">
        <v>16702334623</v>
      </c>
      <c r="CY1377" s="1" t="s">
        <v>14891</v>
      </c>
      <c r="CZ1377" s="1" t="s">
        <v>138</v>
      </c>
      <c r="DA1377" s="1" t="s">
        <v>111</v>
      </c>
      <c r="DB1377" s="1" t="s">
        <v>112</v>
      </c>
    </row>
    <row r="1378" spans="1:111" ht="15.6" customHeight="1" x14ac:dyDescent="0.25">
      <c r="A1378" s="1" t="s">
        <v>14895</v>
      </c>
      <c r="B1378" s="1" t="s">
        <v>238</v>
      </c>
      <c r="C1378" s="2">
        <v>44304.853381018518</v>
      </c>
      <c r="D1378" s="2">
        <v>44333</v>
      </c>
      <c r="E1378" s="1" t="s">
        <v>110</v>
      </c>
      <c r="F1378" s="2">
        <v>44469.833333333336</v>
      </c>
      <c r="G1378" s="1" t="s">
        <v>112</v>
      </c>
      <c r="H1378" s="1" t="s">
        <v>112</v>
      </c>
      <c r="I1378" s="1" t="s">
        <v>112</v>
      </c>
      <c r="J1378" s="1" t="s">
        <v>2972</v>
      </c>
      <c r="K1378" s="1" t="s">
        <v>362</v>
      </c>
      <c r="L1378" s="1" t="s">
        <v>14896</v>
      </c>
      <c r="M1378" s="1" t="s">
        <v>8586</v>
      </c>
      <c r="N1378" s="1" t="s">
        <v>167</v>
      </c>
      <c r="O1378" s="1" t="s">
        <v>117</v>
      </c>
      <c r="P1378" s="9">
        <v>96950</v>
      </c>
      <c r="Q1378" s="1" t="s">
        <v>118</v>
      </c>
      <c r="R1378" s="1" t="s">
        <v>230</v>
      </c>
      <c r="S1378" s="1">
        <v>16702357011</v>
      </c>
      <c r="T1378" s="1">
        <v>0</v>
      </c>
      <c r="U1378" s="1">
        <v>56211</v>
      </c>
      <c r="V1378" s="1" t="s">
        <v>119</v>
      </c>
      <c r="X1378" s="1" t="s">
        <v>721</v>
      </c>
      <c r="Y1378" s="1" t="s">
        <v>2974</v>
      </c>
      <c r="Z1378" s="1" t="s">
        <v>2975</v>
      </c>
      <c r="AA1378" s="1" t="s">
        <v>461</v>
      </c>
      <c r="AB1378" s="1" t="s">
        <v>2973</v>
      </c>
      <c r="AC1378" s="1" t="s">
        <v>115</v>
      </c>
      <c r="AD1378" s="1" t="s">
        <v>116</v>
      </c>
      <c r="AE1378" s="1" t="s">
        <v>117</v>
      </c>
      <c r="AF1378" s="9">
        <v>96950</v>
      </c>
      <c r="AG1378" s="1" t="s">
        <v>118</v>
      </c>
      <c r="AH1378" s="1" t="s">
        <v>362</v>
      </c>
      <c r="AI1378" s="1">
        <v>16702357011</v>
      </c>
      <c r="AJ1378" s="1">
        <v>0</v>
      </c>
      <c r="AK1378" s="1" t="s">
        <v>2977</v>
      </c>
      <c r="BC1378" s="1" t="str">
        <f>"49-9071.00"</f>
        <v>49-9071.00</v>
      </c>
      <c r="BD1378" s="1" t="s">
        <v>214</v>
      </c>
      <c r="BE1378" s="1" t="s">
        <v>14897</v>
      </c>
      <c r="BF1378" s="1" t="s">
        <v>4272</v>
      </c>
      <c r="BG1378" s="1">
        <v>2</v>
      </c>
      <c r="BH1378" s="1">
        <v>2</v>
      </c>
      <c r="BI1378" s="2">
        <v>44471</v>
      </c>
      <c r="BJ1378" s="2">
        <v>44835</v>
      </c>
      <c r="BK1378" s="2">
        <v>44471</v>
      </c>
      <c r="BL1378" s="2">
        <v>44835</v>
      </c>
      <c r="BM1378" s="1">
        <v>35</v>
      </c>
      <c r="BN1378" s="1">
        <v>0</v>
      </c>
      <c r="BO1378" s="1">
        <v>7</v>
      </c>
      <c r="BP1378" s="1">
        <v>7</v>
      </c>
      <c r="BQ1378" s="1">
        <v>7</v>
      </c>
      <c r="BR1378" s="1">
        <v>7</v>
      </c>
      <c r="BS1378" s="1">
        <v>7</v>
      </c>
      <c r="BT1378" s="1">
        <v>0</v>
      </c>
      <c r="BU1378" s="1" t="str">
        <f>"8:00 AM"</f>
        <v>8:00 AM</v>
      </c>
      <c r="BV1378" s="1" t="str">
        <f>"4:00 PM"</f>
        <v>4:00 PM</v>
      </c>
      <c r="BW1378" s="1" t="s">
        <v>135</v>
      </c>
      <c r="BX1378" s="1">
        <v>0</v>
      </c>
      <c r="BY1378" s="1">
        <v>3</v>
      </c>
      <c r="BZ1378" s="1" t="s">
        <v>112</v>
      </c>
      <c r="CA1378" s="1">
        <v>0</v>
      </c>
      <c r="CB1378" s="1" t="s">
        <v>14898</v>
      </c>
      <c r="CC1378" s="1" t="s">
        <v>14899</v>
      </c>
      <c r="CD1378" s="1" t="s">
        <v>8586</v>
      </c>
      <c r="CE1378" s="1" t="s">
        <v>167</v>
      </c>
      <c r="CF1378" s="1" t="s">
        <v>117</v>
      </c>
      <c r="CG1378" s="1">
        <v>96950</v>
      </c>
      <c r="CH1378" s="3">
        <v>8.7100000000000009</v>
      </c>
      <c r="CI1378" s="3">
        <v>8.7100000000000009</v>
      </c>
      <c r="CL1378" s="1" t="s">
        <v>137</v>
      </c>
      <c r="CM1378" s="1" t="s">
        <v>138</v>
      </c>
      <c r="CN1378" s="1" t="s">
        <v>139</v>
      </c>
      <c r="CP1378" s="1" t="s">
        <v>112</v>
      </c>
      <c r="CQ1378" s="1" t="s">
        <v>111</v>
      </c>
      <c r="CR1378" s="1" t="s">
        <v>112</v>
      </c>
      <c r="CS1378" s="1" t="s">
        <v>112</v>
      </c>
      <c r="CT1378" s="1" t="s">
        <v>138</v>
      </c>
      <c r="CU1378" s="1" t="s">
        <v>111</v>
      </c>
      <c r="CV1378" s="1" t="s">
        <v>138</v>
      </c>
      <c r="CW1378" s="1" t="s">
        <v>138</v>
      </c>
      <c r="CX1378" s="1">
        <v>16702357011</v>
      </c>
      <c r="CY1378" s="1" t="s">
        <v>2977</v>
      </c>
      <c r="CZ1378" s="1" t="s">
        <v>428</v>
      </c>
      <c r="DA1378" s="1" t="s">
        <v>111</v>
      </c>
      <c r="DB1378" s="1" t="s">
        <v>112</v>
      </c>
    </row>
    <row r="1379" spans="1:111" ht="15.6" customHeight="1" x14ac:dyDescent="0.25">
      <c r="A1379" s="1" t="s">
        <v>14904</v>
      </c>
      <c r="B1379" s="1" t="s">
        <v>238</v>
      </c>
      <c r="C1379" s="2">
        <v>44290.383242129632</v>
      </c>
      <c r="D1379" s="2">
        <v>44327</v>
      </c>
      <c r="E1379" s="1" t="s">
        <v>110</v>
      </c>
      <c r="F1379" s="2">
        <v>44468.833333333336</v>
      </c>
      <c r="G1379" s="1" t="s">
        <v>112</v>
      </c>
      <c r="H1379" s="1" t="s">
        <v>112</v>
      </c>
      <c r="I1379" s="1" t="s">
        <v>112</v>
      </c>
      <c r="J1379" s="1" t="s">
        <v>2626</v>
      </c>
      <c r="L1379" s="1" t="s">
        <v>2627</v>
      </c>
      <c r="M1379" s="1" t="s">
        <v>167</v>
      </c>
      <c r="N1379" s="1" t="s">
        <v>818</v>
      </c>
      <c r="O1379" s="1" t="s">
        <v>117</v>
      </c>
      <c r="P1379" s="9">
        <v>96950</v>
      </c>
      <c r="Q1379" s="1" t="s">
        <v>118</v>
      </c>
      <c r="R1379" s="1" t="s">
        <v>138</v>
      </c>
      <c r="S1379" s="1">
        <v>16702351231</v>
      </c>
      <c r="U1379" s="1">
        <v>44512</v>
      </c>
      <c r="V1379" s="1" t="s">
        <v>119</v>
      </c>
      <c r="X1379" s="1" t="s">
        <v>656</v>
      </c>
      <c r="Y1379" s="1" t="s">
        <v>2628</v>
      </c>
      <c r="AA1379" s="1" t="s">
        <v>245</v>
      </c>
      <c r="AB1379" s="1" t="s">
        <v>2627</v>
      </c>
      <c r="AC1379" s="1" t="s">
        <v>167</v>
      </c>
      <c r="AD1379" s="1" t="s">
        <v>818</v>
      </c>
      <c r="AE1379" s="1" t="s">
        <v>117</v>
      </c>
      <c r="AF1379" s="9">
        <v>96950</v>
      </c>
      <c r="AG1379" s="1" t="s">
        <v>118</v>
      </c>
      <c r="AH1379" s="1" t="s">
        <v>138</v>
      </c>
      <c r="AI1379" s="1">
        <v>16702351231</v>
      </c>
      <c r="AK1379" s="1" t="s">
        <v>2629</v>
      </c>
      <c r="BC1379" s="1" t="str">
        <f>"13-2011.01"</f>
        <v>13-2011.01</v>
      </c>
      <c r="BD1379" s="1" t="s">
        <v>932</v>
      </c>
      <c r="BE1379" s="1" t="s">
        <v>11009</v>
      </c>
      <c r="BF1379" s="1" t="s">
        <v>759</v>
      </c>
      <c r="BG1379" s="1">
        <v>1</v>
      </c>
      <c r="BH1379" s="1">
        <v>1</v>
      </c>
      <c r="BI1379" s="2">
        <v>44470</v>
      </c>
      <c r="BJ1379" s="2">
        <v>44834</v>
      </c>
      <c r="BK1379" s="2">
        <v>44470</v>
      </c>
      <c r="BL1379" s="2">
        <v>44834</v>
      </c>
      <c r="BM1379" s="1">
        <v>35</v>
      </c>
      <c r="BN1379" s="1">
        <v>8</v>
      </c>
      <c r="BO1379" s="1">
        <v>0</v>
      </c>
      <c r="BP1379" s="1">
        <v>7</v>
      </c>
      <c r="BQ1379" s="1">
        <v>5</v>
      </c>
      <c r="BR1379" s="1">
        <v>5</v>
      </c>
      <c r="BS1379" s="1">
        <v>5</v>
      </c>
      <c r="BT1379" s="1">
        <v>5</v>
      </c>
      <c r="BU1379" s="1" t="str">
        <f>"4:00 PM"</f>
        <v>4:00 PM</v>
      </c>
      <c r="BV1379" s="1" t="str">
        <f>"9:00 PM"</f>
        <v>9:00 PM</v>
      </c>
      <c r="BW1379" s="1" t="s">
        <v>193</v>
      </c>
      <c r="BX1379" s="1">
        <v>0</v>
      </c>
      <c r="BY1379" s="1">
        <v>24</v>
      </c>
      <c r="BZ1379" s="1" t="s">
        <v>112</v>
      </c>
      <c r="CA1379" s="1">
        <v>0</v>
      </c>
      <c r="CB1379" s="1" t="s">
        <v>230</v>
      </c>
      <c r="CC1379" s="1" t="s">
        <v>2627</v>
      </c>
      <c r="CD1379" s="1" t="s">
        <v>167</v>
      </c>
      <c r="CE1379" s="1" t="s">
        <v>818</v>
      </c>
      <c r="CF1379" s="1" t="s">
        <v>117</v>
      </c>
      <c r="CG1379" s="1">
        <v>96950</v>
      </c>
      <c r="CH1379" s="3">
        <v>14.85</v>
      </c>
      <c r="CI1379" s="3">
        <v>14.85</v>
      </c>
      <c r="CJ1379" s="3">
        <v>22.28</v>
      </c>
      <c r="CK1379" s="3">
        <v>22.28</v>
      </c>
      <c r="CL1379" s="1" t="s">
        <v>137</v>
      </c>
      <c r="CM1379" s="1" t="s">
        <v>138</v>
      </c>
      <c r="CN1379" s="1" t="s">
        <v>139</v>
      </c>
      <c r="CP1379" s="1" t="s">
        <v>112</v>
      </c>
      <c r="CQ1379" s="1" t="s">
        <v>111</v>
      </c>
      <c r="CR1379" s="1" t="s">
        <v>112</v>
      </c>
      <c r="CS1379" s="1" t="s">
        <v>111</v>
      </c>
      <c r="CT1379" s="1" t="s">
        <v>138</v>
      </c>
      <c r="CU1379" s="1" t="s">
        <v>111</v>
      </c>
      <c r="CV1379" s="1" t="s">
        <v>138</v>
      </c>
      <c r="CW1379" s="1" t="s">
        <v>2632</v>
      </c>
      <c r="CX1379" s="1">
        <v>16702351231</v>
      </c>
      <c r="CY1379" s="1" t="s">
        <v>2629</v>
      </c>
      <c r="CZ1379" s="1" t="s">
        <v>138</v>
      </c>
      <c r="DA1379" s="1" t="s">
        <v>111</v>
      </c>
      <c r="DB1379" s="1" t="s">
        <v>112</v>
      </c>
    </row>
    <row r="1380" spans="1:111" ht="15.6" customHeight="1" x14ac:dyDescent="0.25">
      <c r="A1380" s="1" t="s">
        <v>14905</v>
      </c>
      <c r="B1380" s="1" t="s">
        <v>238</v>
      </c>
      <c r="C1380" s="2">
        <v>44320.275773958332</v>
      </c>
      <c r="D1380" s="2">
        <v>44356</v>
      </c>
      <c r="E1380" s="1" t="s">
        <v>110</v>
      </c>
      <c r="F1380" s="2">
        <v>44468.833333333336</v>
      </c>
      <c r="G1380" s="1" t="s">
        <v>112</v>
      </c>
      <c r="H1380" s="1" t="s">
        <v>112</v>
      </c>
      <c r="I1380" s="1" t="s">
        <v>112</v>
      </c>
      <c r="J1380" s="1" t="s">
        <v>9593</v>
      </c>
      <c r="K1380" s="1" t="s">
        <v>9594</v>
      </c>
      <c r="L1380" s="1" t="s">
        <v>9595</v>
      </c>
      <c r="M1380" s="1" t="s">
        <v>168</v>
      </c>
      <c r="N1380" s="1" t="s">
        <v>1759</v>
      </c>
      <c r="O1380" s="1" t="s">
        <v>117</v>
      </c>
      <c r="P1380" s="9">
        <v>96950</v>
      </c>
      <c r="Q1380" s="1" t="s">
        <v>118</v>
      </c>
      <c r="S1380" s="1">
        <v>16709895998</v>
      </c>
      <c r="U1380" s="1">
        <v>713290</v>
      </c>
      <c r="V1380" s="1" t="s">
        <v>119</v>
      </c>
      <c r="X1380" s="1" t="s">
        <v>9596</v>
      </c>
      <c r="Y1380" s="1" t="s">
        <v>9597</v>
      </c>
      <c r="AA1380" s="1" t="s">
        <v>5382</v>
      </c>
      <c r="AB1380" s="1" t="s">
        <v>9595</v>
      </c>
      <c r="AC1380" s="1" t="s">
        <v>168</v>
      </c>
      <c r="AD1380" s="1" t="s">
        <v>1759</v>
      </c>
      <c r="AE1380" s="1" t="s">
        <v>117</v>
      </c>
      <c r="AF1380" s="9">
        <v>96950</v>
      </c>
      <c r="AG1380" s="1" t="s">
        <v>118</v>
      </c>
      <c r="AI1380" s="1">
        <v>16709895998</v>
      </c>
      <c r="AK1380" s="1" t="s">
        <v>9598</v>
      </c>
      <c r="BC1380" s="1" t="str">
        <f>"49-9071.00"</f>
        <v>49-9071.00</v>
      </c>
      <c r="BD1380" s="1" t="s">
        <v>214</v>
      </c>
      <c r="BE1380" s="1" t="s">
        <v>9599</v>
      </c>
      <c r="BF1380" s="1" t="s">
        <v>3913</v>
      </c>
      <c r="BG1380" s="1">
        <v>2</v>
      </c>
      <c r="BH1380" s="1">
        <v>2</v>
      </c>
      <c r="BI1380" s="2">
        <v>44470</v>
      </c>
      <c r="BJ1380" s="2">
        <v>44834</v>
      </c>
      <c r="BK1380" s="2">
        <v>44470</v>
      </c>
      <c r="BL1380" s="2">
        <v>44834</v>
      </c>
      <c r="BM1380" s="1">
        <v>40</v>
      </c>
      <c r="BN1380" s="1">
        <v>0</v>
      </c>
      <c r="BO1380" s="1">
        <v>8</v>
      </c>
      <c r="BP1380" s="1">
        <v>8</v>
      </c>
      <c r="BQ1380" s="1">
        <v>8</v>
      </c>
      <c r="BR1380" s="1">
        <v>8</v>
      </c>
      <c r="BS1380" s="1">
        <v>8</v>
      </c>
      <c r="BT1380" s="1">
        <v>0</v>
      </c>
      <c r="BU1380" s="1" t="str">
        <f>"8:00 AM"</f>
        <v>8:00 AM</v>
      </c>
      <c r="BV1380" s="1" t="str">
        <f>"5:00 PM"</f>
        <v>5:00 PM</v>
      </c>
      <c r="BW1380" s="1" t="s">
        <v>230</v>
      </c>
      <c r="BX1380" s="1">
        <v>0</v>
      </c>
      <c r="BY1380" s="1">
        <v>6</v>
      </c>
      <c r="BZ1380" s="1" t="s">
        <v>112</v>
      </c>
      <c r="CB1380" s="1" t="s">
        <v>7125</v>
      </c>
      <c r="CC1380" s="1" t="s">
        <v>14906</v>
      </c>
      <c r="CD1380" s="1" t="s">
        <v>14907</v>
      </c>
      <c r="CE1380" s="1" t="s">
        <v>1759</v>
      </c>
      <c r="CF1380" s="1" t="s">
        <v>117</v>
      </c>
      <c r="CG1380" s="1">
        <v>96950</v>
      </c>
      <c r="CH1380" s="3">
        <v>8.7100000000000009</v>
      </c>
      <c r="CI1380" s="3">
        <v>8.7100000000000009</v>
      </c>
      <c r="CJ1380" s="3">
        <v>13.06</v>
      </c>
      <c r="CK1380" s="3">
        <v>13.06</v>
      </c>
      <c r="CL1380" s="1" t="s">
        <v>137</v>
      </c>
      <c r="CM1380" s="1" t="s">
        <v>138</v>
      </c>
      <c r="CN1380" s="1" t="s">
        <v>139</v>
      </c>
      <c r="CP1380" s="1" t="s">
        <v>112</v>
      </c>
      <c r="CQ1380" s="1" t="s">
        <v>111</v>
      </c>
      <c r="CR1380" s="1" t="s">
        <v>112</v>
      </c>
      <c r="CS1380" s="1" t="s">
        <v>111</v>
      </c>
      <c r="CT1380" s="1" t="s">
        <v>138</v>
      </c>
      <c r="CU1380" s="1" t="s">
        <v>111</v>
      </c>
      <c r="CV1380" s="1" t="s">
        <v>138</v>
      </c>
      <c r="CW1380" s="1" t="s">
        <v>300</v>
      </c>
      <c r="CX1380" s="1">
        <v>16709895998</v>
      </c>
      <c r="CY1380" s="1" t="s">
        <v>9598</v>
      </c>
      <c r="CZ1380" s="1" t="s">
        <v>138</v>
      </c>
      <c r="DA1380" s="1" t="s">
        <v>111</v>
      </c>
      <c r="DB1380" s="1" t="s">
        <v>112</v>
      </c>
    </row>
    <row r="1381" spans="1:111" ht="15.6" customHeight="1" x14ac:dyDescent="0.25">
      <c r="A1381" s="1" t="s">
        <v>14918</v>
      </c>
      <c r="B1381" s="1" t="s">
        <v>238</v>
      </c>
      <c r="C1381" s="2">
        <v>44318.998725810183</v>
      </c>
      <c r="D1381" s="2">
        <v>44355</v>
      </c>
      <c r="E1381" s="1" t="s">
        <v>110</v>
      </c>
      <c r="F1381" s="2">
        <v>44468.833333333336</v>
      </c>
      <c r="G1381" s="1" t="s">
        <v>112</v>
      </c>
      <c r="H1381" s="1" t="s">
        <v>112</v>
      </c>
      <c r="I1381" s="1" t="s">
        <v>112</v>
      </c>
      <c r="J1381" s="1" t="s">
        <v>7134</v>
      </c>
      <c r="K1381" s="1" t="s">
        <v>14919</v>
      </c>
      <c r="L1381" s="1" t="s">
        <v>7136</v>
      </c>
      <c r="M1381" s="1" t="s">
        <v>3110</v>
      </c>
      <c r="N1381" s="1" t="s">
        <v>116</v>
      </c>
      <c r="O1381" s="1" t="s">
        <v>117</v>
      </c>
      <c r="P1381" s="9">
        <v>96950</v>
      </c>
      <c r="Q1381" s="1" t="s">
        <v>118</v>
      </c>
      <c r="R1381" s="1" t="s">
        <v>138</v>
      </c>
      <c r="S1381" s="1">
        <v>16702888338</v>
      </c>
      <c r="U1381" s="1">
        <v>53211</v>
      </c>
      <c r="V1381" s="1" t="s">
        <v>119</v>
      </c>
      <c r="X1381" s="1" t="s">
        <v>7137</v>
      </c>
      <c r="Y1381" s="1" t="s">
        <v>7138</v>
      </c>
      <c r="Z1381" s="1" t="s">
        <v>928</v>
      </c>
      <c r="AA1381" s="1" t="s">
        <v>245</v>
      </c>
      <c r="AB1381" s="1" t="s">
        <v>7136</v>
      </c>
      <c r="AC1381" s="1" t="s">
        <v>3110</v>
      </c>
      <c r="AD1381" s="1" t="s">
        <v>116</v>
      </c>
      <c r="AE1381" s="1" t="s">
        <v>117</v>
      </c>
      <c r="AF1381" s="9">
        <v>96950</v>
      </c>
      <c r="AG1381" s="1" t="s">
        <v>118</v>
      </c>
      <c r="AI1381" s="1">
        <v>16702888338</v>
      </c>
      <c r="AK1381" s="1" t="s">
        <v>7139</v>
      </c>
      <c r="AL1381" s="1" t="s">
        <v>653</v>
      </c>
      <c r="AM1381" s="1" t="s">
        <v>3050</v>
      </c>
      <c r="AN1381" s="1" t="s">
        <v>3376</v>
      </c>
      <c r="AO1381" s="1" t="s">
        <v>1868</v>
      </c>
      <c r="AP1381" s="1" t="s">
        <v>3377</v>
      </c>
      <c r="AQ1381" s="1" t="s">
        <v>1197</v>
      </c>
      <c r="AR1381" s="1" t="s">
        <v>116</v>
      </c>
      <c r="AS1381" s="1" t="s">
        <v>117</v>
      </c>
      <c r="AT1381" s="9">
        <v>96950</v>
      </c>
      <c r="AU1381" s="1" t="s">
        <v>118</v>
      </c>
      <c r="AV1381" s="1" t="s">
        <v>138</v>
      </c>
      <c r="AW1381" s="1">
        <v>16702331209</v>
      </c>
      <c r="AX1381" s="1" t="s">
        <v>138</v>
      </c>
      <c r="AY1381" s="1" t="s">
        <v>3378</v>
      </c>
      <c r="AZ1381" s="1" t="s">
        <v>3379</v>
      </c>
      <c r="BA1381" s="1" t="s">
        <v>117</v>
      </c>
      <c r="BB1381" s="1" t="s">
        <v>661</v>
      </c>
      <c r="BC1381" s="1" t="str">
        <f>"43-3031.00"</f>
        <v>43-3031.00</v>
      </c>
      <c r="BD1381" s="1" t="s">
        <v>389</v>
      </c>
      <c r="BE1381" s="1" t="s">
        <v>14920</v>
      </c>
      <c r="BF1381" s="1" t="s">
        <v>1279</v>
      </c>
      <c r="BG1381" s="1">
        <v>1</v>
      </c>
      <c r="BH1381" s="1">
        <v>1</v>
      </c>
      <c r="BI1381" s="2">
        <v>44470</v>
      </c>
      <c r="BJ1381" s="2">
        <v>44834</v>
      </c>
      <c r="BK1381" s="2">
        <v>44470</v>
      </c>
      <c r="BL1381" s="2">
        <v>44834</v>
      </c>
      <c r="BM1381" s="1">
        <v>40</v>
      </c>
      <c r="BN1381" s="1">
        <v>0</v>
      </c>
      <c r="BO1381" s="1">
        <v>8</v>
      </c>
      <c r="BP1381" s="1">
        <v>8</v>
      </c>
      <c r="BQ1381" s="1">
        <v>8</v>
      </c>
      <c r="BR1381" s="1">
        <v>8</v>
      </c>
      <c r="BS1381" s="1">
        <v>8</v>
      </c>
      <c r="BT1381" s="1">
        <v>0</v>
      </c>
      <c r="BU1381" s="1" t="str">
        <f>"8:00 AM"</f>
        <v>8:00 AM</v>
      </c>
      <c r="BV1381" s="1" t="str">
        <f>"5:00 PM"</f>
        <v>5:00 PM</v>
      </c>
      <c r="BW1381" s="1" t="s">
        <v>392</v>
      </c>
      <c r="BX1381" s="1">
        <v>0</v>
      </c>
      <c r="BY1381" s="1">
        <v>24</v>
      </c>
      <c r="BZ1381" s="1" t="s">
        <v>112</v>
      </c>
      <c r="CA1381" s="1">
        <v>0</v>
      </c>
      <c r="CB1381" s="1" t="s">
        <v>362</v>
      </c>
      <c r="CC1381" s="1" t="s">
        <v>14921</v>
      </c>
      <c r="CD1381" s="1" t="s">
        <v>3110</v>
      </c>
      <c r="CE1381" s="1" t="s">
        <v>116</v>
      </c>
      <c r="CF1381" s="1" t="s">
        <v>117</v>
      </c>
      <c r="CG1381" s="1">
        <v>96950</v>
      </c>
      <c r="CH1381" s="3">
        <v>9.49</v>
      </c>
      <c r="CI1381" s="3">
        <v>9.49</v>
      </c>
      <c r="CJ1381" s="3">
        <v>14.24</v>
      </c>
      <c r="CK1381" s="3">
        <v>14.24</v>
      </c>
      <c r="CL1381" s="1" t="s">
        <v>137</v>
      </c>
      <c r="CM1381" s="1" t="s">
        <v>138</v>
      </c>
      <c r="CN1381" s="1" t="s">
        <v>139</v>
      </c>
      <c r="CP1381" s="1" t="s">
        <v>112</v>
      </c>
      <c r="CQ1381" s="1" t="s">
        <v>111</v>
      </c>
      <c r="CR1381" s="1" t="s">
        <v>112</v>
      </c>
      <c r="CS1381" s="1" t="s">
        <v>111</v>
      </c>
      <c r="CT1381" s="1" t="s">
        <v>138</v>
      </c>
      <c r="CU1381" s="1" t="s">
        <v>111</v>
      </c>
      <c r="CV1381" s="1" t="s">
        <v>138</v>
      </c>
      <c r="CW1381" s="1" t="s">
        <v>138</v>
      </c>
      <c r="CX1381" s="1">
        <v>16702888338</v>
      </c>
      <c r="CY1381" s="1" t="s">
        <v>7139</v>
      </c>
      <c r="CZ1381" s="1" t="s">
        <v>138</v>
      </c>
      <c r="DA1381" s="1" t="s">
        <v>111</v>
      </c>
      <c r="DB1381" s="1" t="s">
        <v>112</v>
      </c>
      <c r="DC1381" s="1" t="s">
        <v>3050</v>
      </c>
      <c r="DD1381" s="1" t="s">
        <v>3376</v>
      </c>
      <c r="DE1381" s="1" t="s">
        <v>3384</v>
      </c>
      <c r="DF1381" s="1" t="s">
        <v>3379</v>
      </c>
      <c r="DG1381" s="1" t="s">
        <v>3378</v>
      </c>
    </row>
    <row r="1382" spans="1:111" ht="15.6" customHeight="1" x14ac:dyDescent="0.25">
      <c r="A1382" s="1" t="s">
        <v>14922</v>
      </c>
      <c r="B1382" s="1" t="s">
        <v>238</v>
      </c>
      <c r="C1382" s="2">
        <v>44304.995032523148</v>
      </c>
      <c r="D1382" s="2">
        <v>44336</v>
      </c>
      <c r="E1382" s="1" t="s">
        <v>110</v>
      </c>
      <c r="F1382" s="2">
        <v>44467.833333333336</v>
      </c>
      <c r="G1382" s="1" t="s">
        <v>111</v>
      </c>
      <c r="H1382" s="1" t="s">
        <v>112</v>
      </c>
      <c r="I1382" s="1" t="s">
        <v>112</v>
      </c>
      <c r="J1382" s="1" t="s">
        <v>2552</v>
      </c>
      <c r="K1382" s="1" t="s">
        <v>2553</v>
      </c>
      <c r="L1382" s="1" t="s">
        <v>3742</v>
      </c>
      <c r="M1382" s="1" t="s">
        <v>2555</v>
      </c>
      <c r="N1382" s="1" t="s">
        <v>116</v>
      </c>
      <c r="O1382" s="1" t="s">
        <v>117</v>
      </c>
      <c r="P1382" s="9">
        <v>96950</v>
      </c>
      <c r="Q1382" s="1" t="s">
        <v>118</v>
      </c>
      <c r="S1382" s="1">
        <v>16702880407</v>
      </c>
      <c r="T1382" s="1">
        <v>33</v>
      </c>
      <c r="U1382" s="1">
        <v>212312</v>
      </c>
      <c r="V1382" s="1" t="s">
        <v>119</v>
      </c>
      <c r="X1382" s="1" t="s">
        <v>2556</v>
      </c>
      <c r="Y1382" s="1" t="s">
        <v>1544</v>
      </c>
      <c r="Z1382" s="1" t="s">
        <v>656</v>
      </c>
      <c r="AA1382" s="1" t="s">
        <v>2557</v>
      </c>
      <c r="AB1382" s="1" t="s">
        <v>3742</v>
      </c>
      <c r="AC1382" s="1" t="s">
        <v>2555</v>
      </c>
      <c r="AD1382" s="1" t="s">
        <v>116</v>
      </c>
      <c r="AE1382" s="1" t="s">
        <v>117</v>
      </c>
      <c r="AF1382" s="9">
        <v>96950</v>
      </c>
      <c r="AG1382" s="1" t="s">
        <v>118</v>
      </c>
      <c r="AI1382" s="1">
        <v>16702880407</v>
      </c>
      <c r="AJ1382" s="1">
        <v>33</v>
      </c>
      <c r="AK1382" s="1" t="s">
        <v>279</v>
      </c>
      <c r="BC1382" s="1" t="str">
        <f>"53-3032.00"</f>
        <v>53-3032.00</v>
      </c>
      <c r="BD1382" s="1" t="s">
        <v>991</v>
      </c>
      <c r="BE1382" s="1" t="s">
        <v>10952</v>
      </c>
      <c r="BF1382" s="1" t="s">
        <v>4066</v>
      </c>
      <c r="BG1382" s="1">
        <v>2</v>
      </c>
      <c r="BH1382" s="1">
        <v>2</v>
      </c>
      <c r="BI1382" s="2">
        <v>44469</v>
      </c>
      <c r="BJ1382" s="2">
        <v>45564</v>
      </c>
      <c r="BK1382" s="2">
        <v>44469</v>
      </c>
      <c r="BL1382" s="2">
        <v>45564</v>
      </c>
      <c r="BM1382" s="1">
        <v>40</v>
      </c>
      <c r="BN1382" s="1">
        <v>0</v>
      </c>
      <c r="BO1382" s="1">
        <v>8</v>
      </c>
      <c r="BP1382" s="1">
        <v>8</v>
      </c>
      <c r="BQ1382" s="1">
        <v>8</v>
      </c>
      <c r="BR1382" s="1">
        <v>8</v>
      </c>
      <c r="BS1382" s="1">
        <v>8</v>
      </c>
      <c r="BT1382" s="1">
        <v>0</v>
      </c>
      <c r="BU1382" s="1" t="str">
        <f>"7:00 AM"</f>
        <v>7:00 AM</v>
      </c>
      <c r="BV1382" s="1" t="str">
        <f>"3:30 PM"</f>
        <v>3:30 PM</v>
      </c>
      <c r="BW1382" s="1" t="s">
        <v>135</v>
      </c>
      <c r="BX1382" s="1">
        <v>0</v>
      </c>
      <c r="BY1382" s="1">
        <v>12</v>
      </c>
      <c r="BZ1382" s="1" t="s">
        <v>112</v>
      </c>
      <c r="CA1382" s="1">
        <v>0</v>
      </c>
      <c r="CB1382" s="1" t="s">
        <v>14923</v>
      </c>
      <c r="CC1382" s="1" t="s">
        <v>11051</v>
      </c>
      <c r="CD1382" s="1" t="s">
        <v>2555</v>
      </c>
      <c r="CE1382" s="1" t="s">
        <v>116</v>
      </c>
      <c r="CF1382" s="1" t="s">
        <v>117</v>
      </c>
      <c r="CG1382" s="1">
        <v>96950</v>
      </c>
      <c r="CH1382" s="3">
        <v>9.1999999999999993</v>
      </c>
      <c r="CI1382" s="3">
        <v>11</v>
      </c>
      <c r="CJ1382" s="3">
        <v>13.8</v>
      </c>
      <c r="CK1382" s="3">
        <v>16.5</v>
      </c>
      <c r="CL1382" s="1" t="s">
        <v>137</v>
      </c>
      <c r="CM1382" s="1" t="s">
        <v>138</v>
      </c>
      <c r="CN1382" s="1" t="s">
        <v>218</v>
      </c>
      <c r="CP1382" s="1" t="s">
        <v>112</v>
      </c>
      <c r="CQ1382" s="1" t="s">
        <v>111</v>
      </c>
      <c r="CR1382" s="1" t="s">
        <v>112</v>
      </c>
      <c r="CS1382" s="1" t="s">
        <v>111</v>
      </c>
      <c r="CT1382" s="1" t="s">
        <v>138</v>
      </c>
      <c r="CU1382" s="1" t="s">
        <v>111</v>
      </c>
      <c r="CV1382" s="1" t="s">
        <v>138</v>
      </c>
      <c r="CW1382" s="1" t="s">
        <v>4070</v>
      </c>
      <c r="CX1382" s="1">
        <v>16702880407</v>
      </c>
      <c r="CY1382" s="1" t="s">
        <v>279</v>
      </c>
      <c r="CZ1382" s="1" t="s">
        <v>380</v>
      </c>
      <c r="DA1382" s="1" t="s">
        <v>111</v>
      </c>
      <c r="DB1382" s="1" t="s">
        <v>112</v>
      </c>
      <c r="DC1382" s="1" t="s">
        <v>362</v>
      </c>
    </row>
    <row r="1383" spans="1:111" ht="15.6" customHeight="1" x14ac:dyDescent="0.25">
      <c r="A1383" s="1" t="s">
        <v>14924</v>
      </c>
      <c r="B1383" s="1" t="s">
        <v>238</v>
      </c>
      <c r="C1383" s="2">
        <v>44278.126815509262</v>
      </c>
      <c r="D1383" s="2">
        <v>44376</v>
      </c>
      <c r="E1383" s="1" t="s">
        <v>180</v>
      </c>
      <c r="G1383" s="1" t="s">
        <v>111</v>
      </c>
      <c r="H1383" s="1" t="s">
        <v>112</v>
      </c>
      <c r="I1383" s="1" t="s">
        <v>112</v>
      </c>
      <c r="J1383" s="1" t="s">
        <v>4985</v>
      </c>
      <c r="K1383" s="1" t="s">
        <v>3643</v>
      </c>
      <c r="L1383" s="1" t="s">
        <v>4986</v>
      </c>
      <c r="N1383" s="1" t="s">
        <v>167</v>
      </c>
      <c r="O1383" s="1" t="s">
        <v>117</v>
      </c>
      <c r="P1383" s="9">
        <v>96950</v>
      </c>
      <c r="Q1383" s="1" t="s">
        <v>118</v>
      </c>
      <c r="R1383" s="1" t="s">
        <v>1954</v>
      </c>
      <c r="S1383" s="1">
        <v>16702343203</v>
      </c>
      <c r="U1383" s="1">
        <v>611110</v>
      </c>
      <c r="V1383" s="1" t="s">
        <v>119</v>
      </c>
      <c r="X1383" s="1" t="s">
        <v>3647</v>
      </c>
      <c r="Y1383" s="1" t="s">
        <v>4987</v>
      </c>
      <c r="Z1383" s="1" t="s">
        <v>3649</v>
      </c>
      <c r="AA1383" s="1" t="s">
        <v>245</v>
      </c>
      <c r="AB1383" s="1" t="s">
        <v>4986</v>
      </c>
      <c r="AD1383" s="1" t="s">
        <v>167</v>
      </c>
      <c r="AE1383" s="1" t="s">
        <v>117</v>
      </c>
      <c r="AF1383" s="9">
        <v>96950</v>
      </c>
      <c r="AG1383" s="1" t="s">
        <v>118</v>
      </c>
      <c r="AH1383" s="1" t="s">
        <v>1954</v>
      </c>
      <c r="AI1383" s="1">
        <v>16702343203</v>
      </c>
      <c r="AK1383" s="1" t="s">
        <v>3651</v>
      </c>
      <c r="BC1383" s="1" t="str">
        <f>"43-6014.00"</f>
        <v>43-6014.00</v>
      </c>
      <c r="BD1383" s="1" t="s">
        <v>3652</v>
      </c>
      <c r="BE1383" s="1" t="s">
        <v>14925</v>
      </c>
      <c r="BF1383" s="1" t="s">
        <v>14926</v>
      </c>
      <c r="BG1383" s="1">
        <v>1</v>
      </c>
      <c r="BH1383" s="1">
        <v>1</v>
      </c>
      <c r="BI1383" s="2">
        <v>44331</v>
      </c>
      <c r="BJ1383" s="2">
        <v>45426</v>
      </c>
      <c r="BK1383" s="2">
        <v>44376</v>
      </c>
      <c r="BL1383" s="2">
        <v>45426</v>
      </c>
      <c r="BM1383" s="1">
        <v>40</v>
      </c>
      <c r="BN1383" s="1">
        <v>0</v>
      </c>
      <c r="BO1383" s="1">
        <v>8</v>
      </c>
      <c r="BP1383" s="1">
        <v>8</v>
      </c>
      <c r="BQ1383" s="1">
        <v>8</v>
      </c>
      <c r="BR1383" s="1">
        <v>8</v>
      </c>
      <c r="BS1383" s="1">
        <v>8</v>
      </c>
      <c r="BT1383" s="1">
        <v>0</v>
      </c>
      <c r="BU1383" s="1" t="str">
        <f>"8:00 AM"</f>
        <v>8:00 AM</v>
      </c>
      <c r="BV1383" s="1" t="str">
        <f>"5:00 PM"</f>
        <v>5:00 PM</v>
      </c>
      <c r="BW1383" s="1" t="s">
        <v>135</v>
      </c>
      <c r="BX1383" s="1">
        <v>0</v>
      </c>
      <c r="BY1383" s="1">
        <v>12</v>
      </c>
      <c r="BZ1383" s="1" t="s">
        <v>112</v>
      </c>
      <c r="CA1383" s="1">
        <v>0</v>
      </c>
      <c r="CB1383" s="1" t="s">
        <v>138</v>
      </c>
      <c r="CC1383" s="1" t="s">
        <v>4991</v>
      </c>
      <c r="CD1383" s="1" t="s">
        <v>863</v>
      </c>
      <c r="CE1383" s="1" t="s">
        <v>167</v>
      </c>
      <c r="CF1383" s="1" t="s">
        <v>117</v>
      </c>
      <c r="CG1383" s="1">
        <v>96950</v>
      </c>
      <c r="CH1383" s="3">
        <v>10.33</v>
      </c>
      <c r="CI1383" s="3">
        <v>10.33</v>
      </c>
      <c r="CJ1383" s="3">
        <v>15.5</v>
      </c>
      <c r="CK1383" s="3">
        <v>15.5</v>
      </c>
      <c r="CL1383" s="1" t="s">
        <v>137</v>
      </c>
      <c r="CN1383" s="1" t="s">
        <v>139</v>
      </c>
      <c r="CP1383" s="1" t="s">
        <v>112</v>
      </c>
      <c r="CQ1383" s="1" t="s">
        <v>111</v>
      </c>
      <c r="CR1383" s="1" t="s">
        <v>112</v>
      </c>
      <c r="CS1383" s="1" t="s">
        <v>111</v>
      </c>
      <c r="CT1383" s="1" t="s">
        <v>138</v>
      </c>
      <c r="CU1383" s="1" t="s">
        <v>111</v>
      </c>
      <c r="CV1383" s="1" t="s">
        <v>138</v>
      </c>
      <c r="CW1383" s="1" t="s">
        <v>14927</v>
      </c>
      <c r="CX1383" s="1">
        <v>16702343203</v>
      </c>
      <c r="CY1383" s="1" t="s">
        <v>3651</v>
      </c>
      <c r="CZ1383" s="1" t="s">
        <v>138</v>
      </c>
      <c r="DA1383" s="1" t="s">
        <v>111</v>
      </c>
      <c r="DB1383" s="1" t="s">
        <v>112</v>
      </c>
    </row>
    <row r="1384" spans="1:111" ht="15.6" customHeight="1" x14ac:dyDescent="0.25">
      <c r="A1384" s="1" t="s">
        <v>14928</v>
      </c>
      <c r="B1384" s="1" t="s">
        <v>238</v>
      </c>
      <c r="C1384" s="2">
        <v>44321.064995601853</v>
      </c>
      <c r="D1384" s="2">
        <v>44351</v>
      </c>
      <c r="E1384" s="1" t="s">
        <v>110</v>
      </c>
      <c r="F1384" s="2">
        <v>44468.833333333336</v>
      </c>
      <c r="G1384" s="1" t="s">
        <v>112</v>
      </c>
      <c r="H1384" s="1" t="s">
        <v>112</v>
      </c>
      <c r="I1384" s="1" t="s">
        <v>112</v>
      </c>
      <c r="J1384" s="1" t="s">
        <v>999</v>
      </c>
      <c r="L1384" s="1" t="s">
        <v>634</v>
      </c>
      <c r="N1384" s="1" t="s">
        <v>167</v>
      </c>
      <c r="O1384" s="1" t="s">
        <v>117</v>
      </c>
      <c r="P1384" s="9">
        <v>96950</v>
      </c>
      <c r="Q1384" s="1" t="s">
        <v>118</v>
      </c>
      <c r="S1384" s="1">
        <v>16702358722</v>
      </c>
      <c r="U1384" s="1">
        <v>561720</v>
      </c>
      <c r="V1384" s="1" t="s">
        <v>119</v>
      </c>
      <c r="X1384" s="1" t="s">
        <v>636</v>
      </c>
      <c r="Y1384" s="1" t="s">
        <v>637</v>
      </c>
      <c r="Z1384" s="1" t="s">
        <v>638</v>
      </c>
      <c r="AA1384" s="1" t="s">
        <v>639</v>
      </c>
      <c r="AB1384" s="1" t="s">
        <v>1000</v>
      </c>
      <c r="AD1384" s="1" t="s">
        <v>167</v>
      </c>
      <c r="AE1384" s="1" t="s">
        <v>117</v>
      </c>
      <c r="AF1384" s="9">
        <v>96950</v>
      </c>
      <c r="AG1384" s="1" t="s">
        <v>118</v>
      </c>
      <c r="AI1384" s="1">
        <v>16709890917</v>
      </c>
      <c r="AK1384" s="1" t="s">
        <v>641</v>
      </c>
      <c r="BC1384" s="1" t="str">
        <f>"49-9071.00"</f>
        <v>49-9071.00</v>
      </c>
      <c r="BD1384" s="1" t="s">
        <v>214</v>
      </c>
      <c r="BE1384" s="1" t="s">
        <v>1524</v>
      </c>
      <c r="BF1384" s="1" t="s">
        <v>214</v>
      </c>
      <c r="BG1384" s="1">
        <v>8</v>
      </c>
      <c r="BH1384" s="1">
        <v>8</v>
      </c>
      <c r="BI1384" s="2">
        <v>44470</v>
      </c>
      <c r="BJ1384" s="2">
        <v>44834</v>
      </c>
      <c r="BK1384" s="2">
        <v>44470</v>
      </c>
      <c r="BL1384" s="2">
        <v>44834</v>
      </c>
      <c r="BM1384" s="1">
        <v>35</v>
      </c>
      <c r="BN1384" s="1">
        <v>0</v>
      </c>
      <c r="BO1384" s="1">
        <v>7</v>
      </c>
      <c r="BP1384" s="1">
        <v>7</v>
      </c>
      <c r="BQ1384" s="1">
        <v>7</v>
      </c>
      <c r="BR1384" s="1">
        <v>7</v>
      </c>
      <c r="BS1384" s="1">
        <v>7</v>
      </c>
      <c r="BT1384" s="1">
        <v>0</v>
      </c>
      <c r="BU1384" s="1" t="str">
        <f>"9:00 AM"</f>
        <v>9:00 AM</v>
      </c>
      <c r="BV1384" s="1" t="str">
        <f>"5:00 PM"</f>
        <v>5:00 PM</v>
      </c>
      <c r="BW1384" s="1" t="s">
        <v>230</v>
      </c>
      <c r="BX1384" s="1">
        <v>0</v>
      </c>
      <c r="BY1384" s="1">
        <v>6</v>
      </c>
      <c r="BZ1384" s="1" t="s">
        <v>112</v>
      </c>
      <c r="CB1384" s="4" t="s">
        <v>643</v>
      </c>
      <c r="CC1384" s="1" t="s">
        <v>634</v>
      </c>
      <c r="CE1384" s="1" t="s">
        <v>167</v>
      </c>
      <c r="CF1384" s="1" t="s">
        <v>117</v>
      </c>
      <c r="CG1384" s="1">
        <v>96950</v>
      </c>
      <c r="CH1384" s="3">
        <v>8.7100000000000009</v>
      </c>
      <c r="CI1384" s="3">
        <v>8.7100000000000009</v>
      </c>
      <c r="CJ1384" s="3">
        <v>13.07</v>
      </c>
      <c r="CK1384" s="3">
        <v>13.07</v>
      </c>
      <c r="CL1384" s="1" t="s">
        <v>137</v>
      </c>
      <c r="CN1384" s="1" t="s">
        <v>139</v>
      </c>
      <c r="CP1384" s="1" t="s">
        <v>111</v>
      </c>
      <c r="CQ1384" s="1" t="s">
        <v>111</v>
      </c>
      <c r="CR1384" s="1" t="s">
        <v>111</v>
      </c>
      <c r="CS1384" s="1" t="s">
        <v>111</v>
      </c>
      <c r="CT1384" s="1" t="s">
        <v>111</v>
      </c>
      <c r="CU1384" s="1" t="s">
        <v>111</v>
      </c>
      <c r="CV1384" s="1" t="s">
        <v>111</v>
      </c>
      <c r="CW1384" s="1" t="s">
        <v>1004</v>
      </c>
      <c r="CX1384" s="1">
        <v>16709890917</v>
      </c>
      <c r="CY1384" s="1" t="s">
        <v>641</v>
      </c>
      <c r="CZ1384" s="1" t="s">
        <v>645</v>
      </c>
      <c r="DA1384" s="1" t="s">
        <v>111</v>
      </c>
      <c r="DB1384" s="1" t="s">
        <v>112</v>
      </c>
    </row>
    <row r="1385" spans="1:111" ht="15.6" customHeight="1" x14ac:dyDescent="0.25">
      <c r="A1385" s="1" t="s">
        <v>14933</v>
      </c>
      <c r="B1385" s="1" t="s">
        <v>238</v>
      </c>
      <c r="C1385" s="2">
        <v>44321.119608796296</v>
      </c>
      <c r="D1385" s="2">
        <v>44350</v>
      </c>
      <c r="E1385" s="1" t="s">
        <v>110</v>
      </c>
      <c r="F1385" s="2">
        <v>44468.833333333336</v>
      </c>
      <c r="G1385" s="1" t="s">
        <v>111</v>
      </c>
      <c r="H1385" s="1" t="s">
        <v>112</v>
      </c>
      <c r="I1385" s="1" t="s">
        <v>112</v>
      </c>
      <c r="J1385" s="1" t="s">
        <v>633</v>
      </c>
      <c r="L1385" s="1" t="s">
        <v>634</v>
      </c>
      <c r="N1385" s="1" t="s">
        <v>167</v>
      </c>
      <c r="O1385" s="1" t="s">
        <v>117</v>
      </c>
      <c r="P1385" s="9">
        <v>96950</v>
      </c>
      <c r="Q1385" s="1" t="s">
        <v>118</v>
      </c>
      <c r="S1385" s="1">
        <v>16702358722</v>
      </c>
      <c r="U1385" s="1">
        <v>561720</v>
      </c>
      <c r="V1385" s="1" t="s">
        <v>119</v>
      </c>
      <c r="X1385" s="1" t="s">
        <v>636</v>
      </c>
      <c r="Y1385" s="1" t="s">
        <v>637</v>
      </c>
      <c r="Z1385" s="1" t="s">
        <v>638</v>
      </c>
      <c r="AA1385" s="1" t="s">
        <v>639</v>
      </c>
      <c r="AB1385" s="1" t="s">
        <v>1000</v>
      </c>
      <c r="AD1385" s="1" t="s">
        <v>167</v>
      </c>
      <c r="AE1385" s="1" t="s">
        <v>117</v>
      </c>
      <c r="AF1385" s="9">
        <v>96950</v>
      </c>
      <c r="AG1385" s="1" t="s">
        <v>118</v>
      </c>
      <c r="AI1385" s="1">
        <v>16709890917</v>
      </c>
      <c r="AK1385" s="1" t="s">
        <v>641</v>
      </c>
      <c r="BC1385" s="1" t="str">
        <f>"37-3011.00"</f>
        <v>37-3011.00</v>
      </c>
      <c r="BD1385" s="1" t="s">
        <v>726</v>
      </c>
      <c r="BE1385" s="1" t="s">
        <v>1691</v>
      </c>
      <c r="BF1385" s="1" t="s">
        <v>726</v>
      </c>
      <c r="BG1385" s="1">
        <v>16</v>
      </c>
      <c r="BH1385" s="1">
        <v>16</v>
      </c>
      <c r="BI1385" s="2">
        <v>44470</v>
      </c>
      <c r="BJ1385" s="2">
        <v>44834</v>
      </c>
      <c r="BK1385" s="2">
        <v>44470</v>
      </c>
      <c r="BL1385" s="2">
        <v>44834</v>
      </c>
      <c r="BM1385" s="1">
        <v>35</v>
      </c>
      <c r="BN1385" s="1">
        <v>0</v>
      </c>
      <c r="BO1385" s="1">
        <v>7</v>
      </c>
      <c r="BP1385" s="1">
        <v>7</v>
      </c>
      <c r="BQ1385" s="1">
        <v>7</v>
      </c>
      <c r="BR1385" s="1">
        <v>7</v>
      </c>
      <c r="BS1385" s="1">
        <v>7</v>
      </c>
      <c r="BT1385" s="1">
        <v>0</v>
      </c>
      <c r="BU1385" s="1" t="str">
        <f>"8:00 AM"</f>
        <v>8:00 AM</v>
      </c>
      <c r="BV1385" s="1" t="str">
        <f>"5:00 PM"</f>
        <v>5:00 PM</v>
      </c>
      <c r="BW1385" s="1" t="s">
        <v>230</v>
      </c>
      <c r="BX1385" s="1">
        <v>0</v>
      </c>
      <c r="BY1385" s="1">
        <v>3</v>
      </c>
      <c r="BZ1385" s="1" t="s">
        <v>112</v>
      </c>
      <c r="CB1385" s="4" t="s">
        <v>643</v>
      </c>
      <c r="CC1385" s="1" t="s">
        <v>634</v>
      </c>
      <c r="CE1385" s="1" t="s">
        <v>167</v>
      </c>
      <c r="CF1385" s="1" t="s">
        <v>117</v>
      </c>
      <c r="CG1385" s="1">
        <v>96950</v>
      </c>
      <c r="CH1385" s="3">
        <v>8.5</v>
      </c>
      <c r="CI1385" s="3">
        <v>8.5</v>
      </c>
      <c r="CJ1385" s="3">
        <v>12.75</v>
      </c>
      <c r="CK1385" s="3">
        <v>12.75</v>
      </c>
      <c r="CL1385" s="1" t="s">
        <v>137</v>
      </c>
      <c r="CN1385" s="1" t="s">
        <v>139</v>
      </c>
      <c r="CP1385" s="1" t="s">
        <v>111</v>
      </c>
      <c r="CQ1385" s="1" t="s">
        <v>111</v>
      </c>
      <c r="CR1385" s="1" t="s">
        <v>111</v>
      </c>
      <c r="CS1385" s="1" t="s">
        <v>111</v>
      </c>
      <c r="CT1385" s="1" t="s">
        <v>111</v>
      </c>
      <c r="CU1385" s="1" t="s">
        <v>111</v>
      </c>
      <c r="CV1385" s="1" t="s">
        <v>111</v>
      </c>
      <c r="CW1385" s="1" t="s">
        <v>1004</v>
      </c>
      <c r="CX1385" s="1">
        <v>16709890917</v>
      </c>
      <c r="CY1385" s="1" t="s">
        <v>641</v>
      </c>
      <c r="CZ1385" s="1" t="s">
        <v>645</v>
      </c>
      <c r="DA1385" s="1" t="s">
        <v>111</v>
      </c>
      <c r="DB1385" s="1" t="s">
        <v>112</v>
      </c>
    </row>
    <row r="1386" spans="1:111" ht="15.6" customHeight="1" x14ac:dyDescent="0.25">
      <c r="A1386" s="1" t="s">
        <v>14934</v>
      </c>
      <c r="B1386" s="1" t="s">
        <v>238</v>
      </c>
      <c r="C1386" s="2">
        <v>44328.844951851854</v>
      </c>
      <c r="D1386" s="2">
        <v>44362</v>
      </c>
      <c r="E1386" s="1" t="s">
        <v>110</v>
      </c>
      <c r="F1386" s="2">
        <v>44468.833333333336</v>
      </c>
      <c r="G1386" s="1" t="s">
        <v>112</v>
      </c>
      <c r="H1386" s="1" t="s">
        <v>112</v>
      </c>
      <c r="I1386" s="1" t="s">
        <v>112</v>
      </c>
      <c r="J1386" s="1" t="s">
        <v>14935</v>
      </c>
      <c r="K1386" s="1" t="s">
        <v>14936</v>
      </c>
      <c r="L1386" s="1" t="s">
        <v>14937</v>
      </c>
      <c r="N1386" s="1" t="s">
        <v>116</v>
      </c>
      <c r="O1386" s="1" t="s">
        <v>117</v>
      </c>
      <c r="P1386" s="9">
        <v>96950</v>
      </c>
      <c r="Q1386" s="1" t="s">
        <v>118</v>
      </c>
      <c r="S1386" s="1">
        <v>16704831508</v>
      </c>
      <c r="U1386" s="1">
        <v>812310</v>
      </c>
      <c r="V1386" s="1" t="s">
        <v>119</v>
      </c>
      <c r="X1386" s="1" t="s">
        <v>4367</v>
      </c>
      <c r="Y1386" s="1" t="s">
        <v>14938</v>
      </c>
      <c r="Z1386" s="1" t="s">
        <v>11210</v>
      </c>
      <c r="AA1386" s="1" t="s">
        <v>973</v>
      </c>
      <c r="AB1386" s="1" t="s">
        <v>14937</v>
      </c>
      <c r="AD1386" s="1" t="s">
        <v>116</v>
      </c>
      <c r="AE1386" s="1" t="s">
        <v>117</v>
      </c>
      <c r="AF1386" s="9">
        <v>96950</v>
      </c>
      <c r="AG1386" s="1" t="s">
        <v>118</v>
      </c>
      <c r="AI1386" s="1">
        <v>16704831508</v>
      </c>
      <c r="AK1386" s="1" t="s">
        <v>14939</v>
      </c>
      <c r="BC1386" s="1" t="str">
        <f>"51-6011.00"</f>
        <v>51-6011.00</v>
      </c>
      <c r="BD1386" s="1" t="s">
        <v>4261</v>
      </c>
      <c r="BE1386" s="1" t="s">
        <v>14940</v>
      </c>
      <c r="BF1386" s="1" t="s">
        <v>13341</v>
      </c>
      <c r="BG1386" s="1">
        <v>1</v>
      </c>
      <c r="BH1386" s="1">
        <v>1</v>
      </c>
      <c r="BI1386" s="2">
        <v>44470</v>
      </c>
      <c r="BJ1386" s="2">
        <v>44834</v>
      </c>
      <c r="BK1386" s="2">
        <v>44470</v>
      </c>
      <c r="BL1386" s="2">
        <v>44834</v>
      </c>
      <c r="BM1386" s="1">
        <v>35</v>
      </c>
      <c r="BN1386" s="1">
        <v>0</v>
      </c>
      <c r="BO1386" s="1">
        <v>7</v>
      </c>
      <c r="BP1386" s="1">
        <v>7</v>
      </c>
      <c r="BQ1386" s="1">
        <v>7</v>
      </c>
      <c r="BR1386" s="1">
        <v>7</v>
      </c>
      <c r="BS1386" s="1">
        <v>7</v>
      </c>
      <c r="BT1386" s="1">
        <v>0</v>
      </c>
      <c r="BU1386" s="1" t="str">
        <f>"9:00 AM"</f>
        <v>9:00 AM</v>
      </c>
      <c r="BV1386" s="1" t="str">
        <f>"5:00 PM"</f>
        <v>5:00 PM</v>
      </c>
      <c r="BW1386" s="1" t="s">
        <v>230</v>
      </c>
      <c r="BX1386" s="1">
        <v>0</v>
      </c>
      <c r="BY1386" s="1">
        <v>3</v>
      </c>
      <c r="BZ1386" s="1" t="s">
        <v>112</v>
      </c>
      <c r="CB1386" s="1" t="s">
        <v>3175</v>
      </c>
      <c r="CC1386" s="1" t="s">
        <v>14937</v>
      </c>
      <c r="CE1386" s="1" t="s">
        <v>116</v>
      </c>
      <c r="CF1386" s="1" t="s">
        <v>117</v>
      </c>
      <c r="CG1386" s="1">
        <v>96950</v>
      </c>
      <c r="CH1386" s="3">
        <v>7.69</v>
      </c>
      <c r="CI1386" s="3">
        <v>7.69</v>
      </c>
      <c r="CJ1386" s="3">
        <v>11.53</v>
      </c>
      <c r="CK1386" s="3">
        <v>11.53</v>
      </c>
      <c r="CL1386" s="1" t="s">
        <v>137</v>
      </c>
      <c r="CN1386" s="1" t="s">
        <v>139</v>
      </c>
      <c r="CP1386" s="1" t="s">
        <v>112</v>
      </c>
      <c r="CQ1386" s="1" t="s">
        <v>111</v>
      </c>
      <c r="CR1386" s="1" t="s">
        <v>112</v>
      </c>
      <c r="CS1386" s="1" t="s">
        <v>111</v>
      </c>
      <c r="CT1386" s="1" t="s">
        <v>138</v>
      </c>
      <c r="CU1386" s="1" t="s">
        <v>111</v>
      </c>
      <c r="CV1386" s="1" t="s">
        <v>138</v>
      </c>
      <c r="CW1386" s="1" t="s">
        <v>2313</v>
      </c>
      <c r="CX1386" s="1">
        <v>16704831508</v>
      </c>
      <c r="CY1386" s="1" t="s">
        <v>14939</v>
      </c>
      <c r="CZ1386" s="1" t="s">
        <v>138</v>
      </c>
      <c r="DA1386" s="1" t="s">
        <v>111</v>
      </c>
      <c r="DB1386" s="1" t="s">
        <v>112</v>
      </c>
      <c r="DC1386" s="1" t="s">
        <v>4367</v>
      </c>
      <c r="DD1386" s="1" t="s">
        <v>14941</v>
      </c>
      <c r="DF1386" s="1" t="s">
        <v>14935</v>
      </c>
      <c r="DG1386" s="1" t="s">
        <v>14939</v>
      </c>
    </row>
    <row r="1387" spans="1:111" ht="15.6" customHeight="1" x14ac:dyDescent="0.25">
      <c r="A1387" s="1" t="s">
        <v>14952</v>
      </c>
      <c r="B1387" s="1" t="s">
        <v>238</v>
      </c>
      <c r="C1387" s="2">
        <v>44293.013172685183</v>
      </c>
      <c r="D1387" s="2">
        <v>44336</v>
      </c>
      <c r="E1387" s="1" t="s">
        <v>110</v>
      </c>
      <c r="F1387" s="2">
        <v>44468.833333333336</v>
      </c>
      <c r="G1387" s="1" t="s">
        <v>111</v>
      </c>
      <c r="H1387" s="1" t="s">
        <v>112</v>
      </c>
      <c r="I1387" s="1" t="s">
        <v>112</v>
      </c>
      <c r="J1387" s="1" t="s">
        <v>1049</v>
      </c>
      <c r="K1387" s="1" t="s">
        <v>1050</v>
      </c>
      <c r="L1387" s="1" t="s">
        <v>1051</v>
      </c>
      <c r="N1387" s="1" t="s">
        <v>116</v>
      </c>
      <c r="O1387" s="1" t="s">
        <v>117</v>
      </c>
      <c r="P1387" s="9">
        <v>96950</v>
      </c>
      <c r="Q1387" s="1" t="s">
        <v>118</v>
      </c>
      <c r="S1387" s="1">
        <v>16702358778</v>
      </c>
      <c r="U1387" s="1">
        <v>23622</v>
      </c>
      <c r="V1387" s="1" t="s">
        <v>119</v>
      </c>
      <c r="X1387" s="1" t="s">
        <v>1052</v>
      </c>
      <c r="Y1387" s="1" t="s">
        <v>1053</v>
      </c>
      <c r="Z1387" s="1" t="s">
        <v>1054</v>
      </c>
      <c r="AA1387" s="1" t="s">
        <v>373</v>
      </c>
      <c r="AB1387" s="1" t="s">
        <v>1051</v>
      </c>
      <c r="AD1387" s="1" t="s">
        <v>116</v>
      </c>
      <c r="AE1387" s="1" t="s">
        <v>117</v>
      </c>
      <c r="AF1387" s="9">
        <v>96950</v>
      </c>
      <c r="AG1387" s="1" t="s">
        <v>118</v>
      </c>
      <c r="AI1387" s="1">
        <v>16702358778</v>
      </c>
      <c r="AK1387" s="1" t="s">
        <v>1055</v>
      </c>
      <c r="BC1387" s="1" t="str">
        <f>"47-3013.00"</f>
        <v>47-3013.00</v>
      </c>
      <c r="BD1387" s="1" t="s">
        <v>14953</v>
      </c>
      <c r="BE1387" s="1" t="s">
        <v>14954</v>
      </c>
      <c r="BF1387" s="1" t="s">
        <v>7640</v>
      </c>
      <c r="BG1387" s="1">
        <v>3</v>
      </c>
      <c r="BH1387" s="1">
        <v>3</v>
      </c>
      <c r="BI1387" s="2">
        <v>44470</v>
      </c>
      <c r="BJ1387" s="2">
        <v>45565</v>
      </c>
      <c r="BK1387" s="2">
        <v>44470</v>
      </c>
      <c r="BL1387" s="2">
        <v>45565</v>
      </c>
      <c r="BM1387" s="1">
        <v>40</v>
      </c>
      <c r="BN1387" s="1">
        <v>0</v>
      </c>
      <c r="BO1387" s="1">
        <v>8</v>
      </c>
      <c r="BP1387" s="1">
        <v>8</v>
      </c>
      <c r="BQ1387" s="1">
        <v>8</v>
      </c>
      <c r="BR1387" s="1">
        <v>8</v>
      </c>
      <c r="BS1387" s="1">
        <v>8</v>
      </c>
      <c r="BT1387" s="1">
        <v>0</v>
      </c>
      <c r="BU1387" s="1" t="str">
        <f>"7:30 AM"</f>
        <v>7:30 AM</v>
      </c>
      <c r="BV1387" s="1" t="str">
        <f>"4:30 PM"</f>
        <v>4:30 PM</v>
      </c>
      <c r="BW1387" s="1" t="s">
        <v>135</v>
      </c>
      <c r="BX1387" s="1">
        <v>0</v>
      </c>
      <c r="BY1387" s="1">
        <v>12</v>
      </c>
      <c r="BZ1387" s="1" t="s">
        <v>112</v>
      </c>
      <c r="CA1387" s="1">
        <v>0</v>
      </c>
      <c r="CB1387" s="1" t="s">
        <v>138</v>
      </c>
      <c r="CC1387" s="1" t="s">
        <v>1058</v>
      </c>
      <c r="CE1387" s="1" t="s">
        <v>116</v>
      </c>
      <c r="CF1387" s="1" t="s">
        <v>117</v>
      </c>
      <c r="CG1387" s="1">
        <v>96950</v>
      </c>
      <c r="CH1387" s="3">
        <v>10.28</v>
      </c>
      <c r="CI1387" s="3">
        <v>11</v>
      </c>
      <c r="CJ1387" s="3">
        <v>15.42</v>
      </c>
      <c r="CK1387" s="3">
        <v>16.5</v>
      </c>
      <c r="CL1387" s="1" t="s">
        <v>137</v>
      </c>
      <c r="CM1387" s="1" t="s">
        <v>138</v>
      </c>
      <c r="CN1387" s="1" t="s">
        <v>139</v>
      </c>
      <c r="CP1387" s="1" t="s">
        <v>112</v>
      </c>
      <c r="CQ1387" s="1" t="s">
        <v>111</v>
      </c>
      <c r="CR1387" s="1" t="s">
        <v>111</v>
      </c>
      <c r="CS1387" s="1" t="s">
        <v>111</v>
      </c>
      <c r="CT1387" s="1" t="s">
        <v>138</v>
      </c>
      <c r="CU1387" s="1" t="s">
        <v>111</v>
      </c>
      <c r="CV1387" s="1" t="s">
        <v>111</v>
      </c>
      <c r="CW1387" s="1" t="s">
        <v>1059</v>
      </c>
      <c r="CX1387" s="1">
        <v>16702358778</v>
      </c>
      <c r="CY1387" s="1" t="s">
        <v>1055</v>
      </c>
      <c r="CZ1387" s="1" t="s">
        <v>138</v>
      </c>
      <c r="DA1387" s="1" t="s">
        <v>111</v>
      </c>
      <c r="DB1387" s="1" t="s">
        <v>112</v>
      </c>
    </row>
    <row r="1388" spans="1:111" ht="15.6" customHeight="1" x14ac:dyDescent="0.25">
      <c r="A1388" s="1" t="s">
        <v>14957</v>
      </c>
      <c r="B1388" s="1" t="s">
        <v>238</v>
      </c>
      <c r="C1388" s="2">
        <v>44353.823721180554</v>
      </c>
      <c r="D1388" s="2">
        <v>44386</v>
      </c>
      <c r="E1388" s="1" t="s">
        <v>180</v>
      </c>
      <c r="G1388" s="1" t="s">
        <v>112</v>
      </c>
      <c r="H1388" s="1" t="s">
        <v>112</v>
      </c>
      <c r="I1388" s="1" t="s">
        <v>112</v>
      </c>
      <c r="J1388" s="1" t="s">
        <v>1386</v>
      </c>
      <c r="K1388" s="1" t="s">
        <v>1387</v>
      </c>
      <c r="L1388" s="1" t="s">
        <v>1388</v>
      </c>
      <c r="M1388" s="1" t="s">
        <v>1389</v>
      </c>
      <c r="N1388" s="1" t="s">
        <v>167</v>
      </c>
      <c r="O1388" s="1" t="s">
        <v>117</v>
      </c>
      <c r="P1388" s="9">
        <v>96950</v>
      </c>
      <c r="Q1388" s="1" t="s">
        <v>118</v>
      </c>
      <c r="S1388" s="1">
        <v>16702350011</v>
      </c>
      <c r="U1388" s="1">
        <v>81111</v>
      </c>
      <c r="V1388" s="1" t="s">
        <v>119</v>
      </c>
      <c r="X1388" s="1" t="s">
        <v>1390</v>
      </c>
      <c r="Y1388" s="1" t="s">
        <v>1391</v>
      </c>
      <c r="AA1388" s="1" t="s">
        <v>1392</v>
      </c>
      <c r="AB1388" s="1" t="s">
        <v>1389</v>
      </c>
      <c r="AD1388" s="1" t="s">
        <v>167</v>
      </c>
      <c r="AE1388" s="1" t="s">
        <v>117</v>
      </c>
      <c r="AF1388" s="9">
        <v>96950</v>
      </c>
      <c r="AG1388" s="1" t="s">
        <v>118</v>
      </c>
      <c r="AI1388" s="1">
        <v>16702878866</v>
      </c>
      <c r="AK1388" s="1" t="s">
        <v>1393</v>
      </c>
      <c r="BC1388" s="1" t="str">
        <f>"49-3023.02"</f>
        <v>49-3023.02</v>
      </c>
      <c r="BD1388" s="1" t="s">
        <v>1394</v>
      </c>
      <c r="BE1388" s="1" t="s">
        <v>1395</v>
      </c>
      <c r="BF1388" s="1" t="s">
        <v>1396</v>
      </c>
      <c r="BG1388" s="1">
        <v>2</v>
      </c>
      <c r="BH1388" s="1">
        <v>2</v>
      </c>
      <c r="BI1388" s="2">
        <v>44470</v>
      </c>
      <c r="BJ1388" s="2">
        <v>44834</v>
      </c>
      <c r="BK1388" s="2">
        <v>44470</v>
      </c>
      <c r="BL1388" s="2">
        <v>44834</v>
      </c>
      <c r="BM1388" s="1">
        <v>40</v>
      </c>
      <c r="BN1388" s="1">
        <v>0</v>
      </c>
      <c r="BO1388" s="1">
        <v>8</v>
      </c>
      <c r="BP1388" s="1">
        <v>8</v>
      </c>
      <c r="BQ1388" s="1">
        <v>8</v>
      </c>
      <c r="BR1388" s="1">
        <v>8</v>
      </c>
      <c r="BS1388" s="1">
        <v>8</v>
      </c>
      <c r="BT1388" s="1">
        <v>0</v>
      </c>
      <c r="BU1388" s="1" t="str">
        <f>"8:00 AM"</f>
        <v>8:00 AM</v>
      </c>
      <c r="BV1388" s="1" t="str">
        <f>"5:41 PM"</f>
        <v>5:41 PM</v>
      </c>
      <c r="BW1388" s="1" t="s">
        <v>135</v>
      </c>
      <c r="BX1388" s="1">
        <v>0</v>
      </c>
      <c r="BY1388" s="1">
        <v>24</v>
      </c>
      <c r="BZ1388" s="1" t="s">
        <v>112</v>
      </c>
      <c r="CB1388" s="1" t="s">
        <v>1397</v>
      </c>
      <c r="CC1388" s="1" t="s">
        <v>1398</v>
      </c>
      <c r="CD1388" s="1" t="s">
        <v>1389</v>
      </c>
      <c r="CE1388" s="1" t="s">
        <v>167</v>
      </c>
      <c r="CF1388" s="1" t="s">
        <v>117</v>
      </c>
      <c r="CG1388" s="1">
        <v>96950</v>
      </c>
      <c r="CH1388" s="3">
        <v>8.75</v>
      </c>
      <c r="CI1388" s="3">
        <v>8.75</v>
      </c>
      <c r="CJ1388" s="3">
        <v>13.13</v>
      </c>
      <c r="CK1388" s="3">
        <v>13.13</v>
      </c>
      <c r="CL1388" s="1" t="s">
        <v>137</v>
      </c>
      <c r="CM1388" s="1" t="s">
        <v>230</v>
      </c>
      <c r="CN1388" s="1" t="s">
        <v>139</v>
      </c>
      <c r="CP1388" s="1" t="s">
        <v>112</v>
      </c>
      <c r="CQ1388" s="1" t="s">
        <v>111</v>
      </c>
      <c r="CR1388" s="1" t="s">
        <v>112</v>
      </c>
      <c r="CS1388" s="1" t="s">
        <v>111</v>
      </c>
      <c r="CT1388" s="1" t="s">
        <v>138</v>
      </c>
      <c r="CU1388" s="1" t="s">
        <v>111</v>
      </c>
      <c r="CV1388" s="1" t="s">
        <v>138</v>
      </c>
      <c r="CW1388" s="1" t="s">
        <v>1717</v>
      </c>
      <c r="CX1388" s="1">
        <v>16702350011</v>
      </c>
      <c r="CY1388" s="1" t="s">
        <v>1393</v>
      </c>
      <c r="CZ1388" s="1" t="s">
        <v>168</v>
      </c>
      <c r="DA1388" s="1" t="s">
        <v>111</v>
      </c>
      <c r="DB1388" s="1" t="s">
        <v>112</v>
      </c>
    </row>
    <row r="1389" spans="1:111" ht="15.6" customHeight="1" x14ac:dyDescent="0.25">
      <c r="A1389" s="1" t="s">
        <v>14958</v>
      </c>
      <c r="B1389" s="1" t="s">
        <v>238</v>
      </c>
      <c r="C1389" s="2">
        <v>44313.303881828702</v>
      </c>
      <c r="D1389" s="2">
        <v>44350</v>
      </c>
      <c r="E1389" s="1" t="s">
        <v>110</v>
      </c>
      <c r="F1389" s="2">
        <v>44468.833333333336</v>
      </c>
      <c r="G1389" s="1" t="s">
        <v>112</v>
      </c>
      <c r="H1389" s="1" t="s">
        <v>111</v>
      </c>
      <c r="I1389" s="1" t="s">
        <v>112</v>
      </c>
      <c r="J1389" s="1" t="s">
        <v>568</v>
      </c>
      <c r="K1389" s="1" t="s">
        <v>569</v>
      </c>
      <c r="L1389" s="1" t="s">
        <v>669</v>
      </c>
      <c r="M1389" s="1" t="s">
        <v>571</v>
      </c>
      <c r="N1389" s="1" t="s">
        <v>116</v>
      </c>
      <c r="O1389" s="1" t="s">
        <v>117</v>
      </c>
      <c r="P1389" s="9">
        <v>96950</v>
      </c>
      <c r="Q1389" s="1" t="s">
        <v>118</v>
      </c>
      <c r="S1389" s="1">
        <v>16703225246</v>
      </c>
      <c r="U1389" s="1">
        <v>56132</v>
      </c>
      <c r="V1389" s="1" t="s">
        <v>119</v>
      </c>
      <c r="X1389" s="1" t="s">
        <v>572</v>
      </c>
      <c r="Y1389" s="1" t="s">
        <v>573</v>
      </c>
      <c r="Z1389" s="1" t="s">
        <v>574</v>
      </c>
      <c r="AA1389" s="1" t="s">
        <v>245</v>
      </c>
      <c r="AB1389" s="1" t="s">
        <v>669</v>
      </c>
      <c r="AC1389" s="1" t="s">
        <v>571</v>
      </c>
      <c r="AD1389" s="1" t="s">
        <v>116</v>
      </c>
      <c r="AE1389" s="1" t="s">
        <v>117</v>
      </c>
      <c r="AF1389" s="9">
        <v>96950</v>
      </c>
      <c r="AG1389" s="1" t="s">
        <v>118</v>
      </c>
      <c r="AI1389" s="1">
        <v>16707837461</v>
      </c>
      <c r="AK1389" s="1" t="s">
        <v>575</v>
      </c>
      <c r="BC1389" s="1" t="str">
        <f>"49-9071.00"</f>
        <v>49-9071.00</v>
      </c>
      <c r="BD1389" s="1" t="s">
        <v>214</v>
      </c>
      <c r="BE1389" s="1" t="s">
        <v>8451</v>
      </c>
      <c r="BF1389" s="1" t="s">
        <v>2311</v>
      </c>
      <c r="BG1389" s="1">
        <v>6</v>
      </c>
      <c r="BH1389" s="1">
        <v>6</v>
      </c>
      <c r="BI1389" s="2">
        <v>44470</v>
      </c>
      <c r="BJ1389" s="2">
        <v>44834</v>
      </c>
      <c r="BK1389" s="2">
        <v>44470</v>
      </c>
      <c r="BL1389" s="2">
        <v>44834</v>
      </c>
      <c r="BM1389" s="1">
        <v>35</v>
      </c>
      <c r="BN1389" s="1">
        <v>0</v>
      </c>
      <c r="BO1389" s="1">
        <v>7</v>
      </c>
      <c r="BP1389" s="1">
        <v>7</v>
      </c>
      <c r="BQ1389" s="1">
        <v>7</v>
      </c>
      <c r="BR1389" s="1">
        <v>7</v>
      </c>
      <c r="BS1389" s="1">
        <v>7</v>
      </c>
      <c r="BT1389" s="1">
        <v>0</v>
      </c>
      <c r="BU1389" s="1" t="str">
        <f>"8:00 AM"</f>
        <v>8:00 AM</v>
      </c>
      <c r="BV1389" s="1" t="str">
        <f>"4:00 PM"</f>
        <v>4:00 PM</v>
      </c>
      <c r="BW1389" s="1" t="s">
        <v>135</v>
      </c>
      <c r="BX1389" s="1">
        <v>0</v>
      </c>
      <c r="BY1389" s="1">
        <v>12</v>
      </c>
      <c r="BZ1389" s="1" t="s">
        <v>112</v>
      </c>
      <c r="CA1389" s="1">
        <v>0</v>
      </c>
      <c r="CB1389" s="1" t="s">
        <v>8452</v>
      </c>
      <c r="CC1389" s="1" t="s">
        <v>571</v>
      </c>
      <c r="CD1389" s="1" t="s">
        <v>669</v>
      </c>
      <c r="CE1389" s="1" t="s">
        <v>5062</v>
      </c>
      <c r="CF1389" s="1" t="s">
        <v>117</v>
      </c>
      <c r="CG1389" s="1">
        <v>96950</v>
      </c>
      <c r="CH1389" s="3">
        <v>8.7100000000000009</v>
      </c>
      <c r="CI1389" s="3">
        <v>8.7100000000000009</v>
      </c>
      <c r="CJ1389" s="3">
        <v>13.06</v>
      </c>
      <c r="CK1389" s="3">
        <v>13.06</v>
      </c>
      <c r="CL1389" s="1" t="s">
        <v>137</v>
      </c>
      <c r="CM1389" s="1" t="s">
        <v>582</v>
      </c>
      <c r="CN1389" s="1" t="s">
        <v>139</v>
      </c>
      <c r="CP1389" s="1" t="s">
        <v>112</v>
      </c>
      <c r="CQ1389" s="1" t="s">
        <v>111</v>
      </c>
      <c r="CR1389" s="1" t="s">
        <v>111</v>
      </c>
      <c r="CS1389" s="1" t="s">
        <v>111</v>
      </c>
      <c r="CT1389" s="1" t="s">
        <v>138</v>
      </c>
      <c r="CU1389" s="1" t="s">
        <v>111</v>
      </c>
      <c r="CV1389" s="1" t="s">
        <v>138</v>
      </c>
      <c r="CW1389" s="1" t="s">
        <v>583</v>
      </c>
      <c r="CX1389" s="1">
        <v>16707837461</v>
      </c>
      <c r="CY1389" s="1" t="s">
        <v>575</v>
      </c>
      <c r="CZ1389" s="1" t="s">
        <v>428</v>
      </c>
      <c r="DA1389" s="1" t="s">
        <v>111</v>
      </c>
      <c r="DB1389" s="1" t="s">
        <v>112</v>
      </c>
    </row>
    <row r="1390" spans="1:111" ht="15.6" customHeight="1" x14ac:dyDescent="0.25">
      <c r="A1390" s="1" t="s">
        <v>14959</v>
      </c>
      <c r="B1390" s="1" t="s">
        <v>238</v>
      </c>
      <c r="C1390" s="2">
        <v>44301.04555127315</v>
      </c>
      <c r="D1390" s="2">
        <v>44354</v>
      </c>
      <c r="E1390" s="1" t="s">
        <v>180</v>
      </c>
      <c r="G1390" s="1" t="s">
        <v>112</v>
      </c>
      <c r="H1390" s="1" t="s">
        <v>112</v>
      </c>
      <c r="I1390" s="1" t="s">
        <v>112</v>
      </c>
      <c r="J1390" s="1" t="s">
        <v>14621</v>
      </c>
      <c r="K1390" s="1" t="s">
        <v>14622</v>
      </c>
      <c r="L1390" s="1" t="s">
        <v>14960</v>
      </c>
      <c r="M1390" s="1" t="s">
        <v>1757</v>
      </c>
      <c r="N1390" s="1" t="s">
        <v>1759</v>
      </c>
      <c r="O1390" s="1" t="s">
        <v>117</v>
      </c>
      <c r="P1390" s="9">
        <v>96952</v>
      </c>
      <c r="Q1390" s="1" t="s">
        <v>118</v>
      </c>
      <c r="S1390" s="1">
        <v>16704338668</v>
      </c>
      <c r="U1390" s="1">
        <v>44511</v>
      </c>
      <c r="V1390" s="1" t="s">
        <v>119</v>
      </c>
      <c r="X1390" s="1" t="s">
        <v>7329</v>
      </c>
      <c r="Y1390" s="1" t="s">
        <v>7330</v>
      </c>
      <c r="AA1390" s="1" t="s">
        <v>973</v>
      </c>
      <c r="AB1390" s="1" t="s">
        <v>14960</v>
      </c>
      <c r="AC1390" s="1" t="s">
        <v>1757</v>
      </c>
      <c r="AD1390" s="1" t="s">
        <v>1759</v>
      </c>
      <c r="AE1390" s="1" t="s">
        <v>117</v>
      </c>
      <c r="AF1390" s="9">
        <v>96952</v>
      </c>
      <c r="AG1390" s="1" t="s">
        <v>118</v>
      </c>
      <c r="AI1390" s="1">
        <v>16704338668</v>
      </c>
      <c r="AK1390" s="1" t="s">
        <v>14624</v>
      </c>
      <c r="BC1390" s="1" t="str">
        <f>"11-2022.00"</f>
        <v>11-2022.00</v>
      </c>
      <c r="BD1390" s="1" t="s">
        <v>1013</v>
      </c>
      <c r="BE1390" s="1" t="s">
        <v>14961</v>
      </c>
      <c r="BF1390" s="1" t="s">
        <v>1015</v>
      </c>
      <c r="BG1390" s="1">
        <v>1</v>
      </c>
      <c r="BH1390" s="1">
        <v>1</v>
      </c>
      <c r="BI1390" s="2">
        <v>44409</v>
      </c>
      <c r="BJ1390" s="2">
        <v>44773</v>
      </c>
      <c r="BK1390" s="2">
        <v>44409</v>
      </c>
      <c r="BL1390" s="2">
        <v>44773</v>
      </c>
      <c r="BM1390" s="1">
        <v>40</v>
      </c>
      <c r="BN1390" s="1">
        <v>8</v>
      </c>
      <c r="BO1390" s="1">
        <v>0</v>
      </c>
      <c r="BP1390" s="1">
        <v>0</v>
      </c>
      <c r="BQ1390" s="1">
        <v>8</v>
      </c>
      <c r="BR1390" s="1">
        <v>8</v>
      </c>
      <c r="BS1390" s="1">
        <v>8</v>
      </c>
      <c r="BT1390" s="1">
        <v>8</v>
      </c>
      <c r="BU1390" s="1" t="str">
        <f>"8:00 AM"</f>
        <v>8:00 AM</v>
      </c>
      <c r="BV1390" s="1" t="str">
        <f>"5:00 PM"</f>
        <v>5:00 PM</v>
      </c>
      <c r="BW1390" s="1" t="s">
        <v>135</v>
      </c>
      <c r="BX1390" s="1">
        <v>0</v>
      </c>
      <c r="BY1390" s="1">
        <v>24</v>
      </c>
      <c r="BZ1390" s="1" t="s">
        <v>111</v>
      </c>
      <c r="CA1390" s="1">
        <v>4</v>
      </c>
      <c r="CB1390" s="1" t="s">
        <v>14962</v>
      </c>
      <c r="CC1390" s="1" t="s">
        <v>14960</v>
      </c>
      <c r="CD1390" s="1" t="s">
        <v>1757</v>
      </c>
      <c r="CE1390" s="1" t="s">
        <v>1759</v>
      </c>
      <c r="CF1390" s="1" t="s">
        <v>117</v>
      </c>
      <c r="CG1390" s="1">
        <v>96952</v>
      </c>
      <c r="CH1390" s="3">
        <v>15.24</v>
      </c>
      <c r="CI1390" s="3">
        <v>15.24</v>
      </c>
      <c r="CJ1390" s="3">
        <v>22.86</v>
      </c>
      <c r="CK1390" s="3">
        <v>22.86</v>
      </c>
      <c r="CL1390" s="1" t="s">
        <v>137</v>
      </c>
      <c r="CM1390" s="1" t="s">
        <v>362</v>
      </c>
      <c r="CN1390" s="1" t="s">
        <v>139</v>
      </c>
      <c r="CP1390" s="1" t="s">
        <v>112</v>
      </c>
      <c r="CQ1390" s="1" t="s">
        <v>111</v>
      </c>
      <c r="CR1390" s="1" t="s">
        <v>112</v>
      </c>
      <c r="CS1390" s="1" t="s">
        <v>111</v>
      </c>
      <c r="CT1390" s="1" t="s">
        <v>138</v>
      </c>
      <c r="CU1390" s="1" t="s">
        <v>111</v>
      </c>
      <c r="CV1390" s="1" t="s">
        <v>138</v>
      </c>
      <c r="CW1390" s="1" t="s">
        <v>362</v>
      </c>
      <c r="CX1390" s="1">
        <v>16704338668</v>
      </c>
      <c r="CY1390" s="1" t="s">
        <v>14627</v>
      </c>
      <c r="CZ1390" s="1" t="s">
        <v>138</v>
      </c>
      <c r="DA1390" s="1" t="s">
        <v>111</v>
      </c>
      <c r="DB1390" s="1" t="s">
        <v>112</v>
      </c>
    </row>
    <row r="1391" spans="1:111" ht="15.6" customHeight="1" x14ac:dyDescent="0.25">
      <c r="A1391" s="1" t="s">
        <v>14965</v>
      </c>
      <c r="B1391" s="1" t="s">
        <v>238</v>
      </c>
      <c r="C1391" s="2">
        <v>44313.041018865741</v>
      </c>
      <c r="D1391" s="2">
        <v>44340</v>
      </c>
      <c r="E1391" s="1" t="s">
        <v>110</v>
      </c>
      <c r="F1391" s="2">
        <v>44468.833333333336</v>
      </c>
      <c r="G1391" s="1" t="s">
        <v>111</v>
      </c>
      <c r="H1391" s="1" t="s">
        <v>112</v>
      </c>
      <c r="I1391" s="1" t="s">
        <v>112</v>
      </c>
      <c r="J1391" s="1" t="s">
        <v>4599</v>
      </c>
      <c r="K1391" s="1" t="s">
        <v>4600</v>
      </c>
      <c r="L1391" s="1" t="s">
        <v>397</v>
      </c>
      <c r="M1391" s="1" t="s">
        <v>1130</v>
      </c>
      <c r="N1391" s="1" t="s">
        <v>116</v>
      </c>
      <c r="O1391" s="1" t="s">
        <v>117</v>
      </c>
      <c r="P1391" s="9">
        <v>96950</v>
      </c>
      <c r="Q1391" s="1" t="s">
        <v>118</v>
      </c>
      <c r="R1391" s="1" t="s">
        <v>117</v>
      </c>
      <c r="S1391" s="1">
        <v>16702341989</v>
      </c>
      <c r="U1391" s="1">
        <v>44314</v>
      </c>
      <c r="V1391" s="1" t="s">
        <v>119</v>
      </c>
      <c r="X1391" s="1" t="s">
        <v>4601</v>
      </c>
      <c r="Y1391" s="1" t="s">
        <v>4602</v>
      </c>
      <c r="AA1391" s="1" t="s">
        <v>461</v>
      </c>
      <c r="AB1391" s="1" t="s">
        <v>397</v>
      </c>
      <c r="AC1391" s="1" t="s">
        <v>1130</v>
      </c>
      <c r="AD1391" s="1" t="s">
        <v>116</v>
      </c>
      <c r="AE1391" s="1" t="s">
        <v>117</v>
      </c>
      <c r="AF1391" s="9">
        <v>96950</v>
      </c>
      <c r="AG1391" s="1" t="s">
        <v>118</v>
      </c>
      <c r="AH1391" s="1" t="s">
        <v>117</v>
      </c>
      <c r="AI1391" s="1">
        <v>16709899207</v>
      </c>
      <c r="AK1391" s="1" t="s">
        <v>4603</v>
      </c>
      <c r="BC1391" s="1" t="str">
        <f>"11-2022.00"</f>
        <v>11-2022.00</v>
      </c>
      <c r="BD1391" s="1" t="s">
        <v>1013</v>
      </c>
      <c r="BE1391" s="1" t="s">
        <v>11907</v>
      </c>
      <c r="BF1391" s="1" t="s">
        <v>1015</v>
      </c>
      <c r="BG1391" s="1">
        <v>1</v>
      </c>
      <c r="BH1391" s="1">
        <v>1</v>
      </c>
      <c r="BI1391" s="2">
        <v>44470</v>
      </c>
      <c r="BJ1391" s="2">
        <v>45565</v>
      </c>
      <c r="BK1391" s="2">
        <v>44470</v>
      </c>
      <c r="BL1391" s="2">
        <v>45565</v>
      </c>
      <c r="BM1391" s="1">
        <v>40</v>
      </c>
      <c r="BN1391" s="1">
        <v>0</v>
      </c>
      <c r="BO1391" s="1">
        <v>8</v>
      </c>
      <c r="BP1391" s="1">
        <v>8</v>
      </c>
      <c r="BQ1391" s="1">
        <v>8</v>
      </c>
      <c r="BR1391" s="1">
        <v>8</v>
      </c>
      <c r="BS1391" s="1">
        <v>8</v>
      </c>
      <c r="BT1391" s="1">
        <v>0</v>
      </c>
      <c r="BU1391" s="1" t="str">
        <f>"9:00 AM"</f>
        <v>9:00 AM</v>
      </c>
      <c r="BV1391" s="1" t="str">
        <f>"5:00 PM"</f>
        <v>5:00 PM</v>
      </c>
      <c r="BW1391" s="1" t="s">
        <v>135</v>
      </c>
      <c r="BX1391" s="1">
        <v>0</v>
      </c>
      <c r="BY1391" s="1">
        <v>48</v>
      </c>
      <c r="BZ1391" s="1" t="s">
        <v>111</v>
      </c>
      <c r="CA1391" s="1">
        <v>1</v>
      </c>
      <c r="CB1391" s="1" t="s">
        <v>14966</v>
      </c>
      <c r="CC1391" s="1" t="s">
        <v>397</v>
      </c>
      <c r="CD1391" s="1" t="s">
        <v>1130</v>
      </c>
      <c r="CE1391" s="1" t="s">
        <v>116</v>
      </c>
      <c r="CF1391" s="1" t="s">
        <v>117</v>
      </c>
      <c r="CG1391" s="1">
        <v>96950</v>
      </c>
      <c r="CH1391" s="3">
        <v>15.24</v>
      </c>
      <c r="CI1391" s="3">
        <v>15.24</v>
      </c>
      <c r="CJ1391" s="3">
        <v>22.86</v>
      </c>
      <c r="CK1391" s="3">
        <v>22.86</v>
      </c>
      <c r="CL1391" s="1" t="s">
        <v>137</v>
      </c>
      <c r="CN1391" s="1" t="s">
        <v>139</v>
      </c>
      <c r="CP1391" s="1" t="s">
        <v>112</v>
      </c>
      <c r="CQ1391" s="1" t="s">
        <v>111</v>
      </c>
      <c r="CR1391" s="1" t="s">
        <v>112</v>
      </c>
      <c r="CS1391" s="1" t="s">
        <v>111</v>
      </c>
      <c r="CT1391" s="1" t="s">
        <v>138</v>
      </c>
      <c r="CU1391" s="1" t="s">
        <v>111</v>
      </c>
      <c r="CV1391" s="1" t="s">
        <v>138</v>
      </c>
      <c r="CW1391" s="1" t="s">
        <v>4608</v>
      </c>
      <c r="CX1391" s="1">
        <v>16702341989</v>
      </c>
      <c r="CY1391" s="1" t="s">
        <v>4603</v>
      </c>
      <c r="CZ1391" s="1" t="s">
        <v>138</v>
      </c>
      <c r="DA1391" s="1" t="s">
        <v>111</v>
      </c>
      <c r="DB1391" s="1" t="s">
        <v>112</v>
      </c>
    </row>
    <row r="1392" spans="1:111" ht="15.6" customHeight="1" x14ac:dyDescent="0.25">
      <c r="A1392" s="1" t="s">
        <v>14969</v>
      </c>
      <c r="B1392" s="1" t="s">
        <v>238</v>
      </c>
      <c r="C1392" s="2">
        <v>44350.982583564815</v>
      </c>
      <c r="D1392" s="2">
        <v>44384</v>
      </c>
      <c r="E1392" s="1" t="s">
        <v>180</v>
      </c>
      <c r="G1392" s="1" t="s">
        <v>112</v>
      </c>
      <c r="H1392" s="1" t="s">
        <v>112</v>
      </c>
      <c r="I1392" s="1" t="s">
        <v>112</v>
      </c>
      <c r="J1392" s="1" t="s">
        <v>1246</v>
      </c>
      <c r="L1392" s="1" t="s">
        <v>1247</v>
      </c>
      <c r="M1392" s="1" t="s">
        <v>1248</v>
      </c>
      <c r="N1392" s="1" t="s">
        <v>167</v>
      </c>
      <c r="O1392" s="1" t="s">
        <v>117</v>
      </c>
      <c r="P1392" s="9">
        <v>96950</v>
      </c>
      <c r="Q1392" s="1" t="s">
        <v>118</v>
      </c>
      <c r="R1392" s="1" t="s">
        <v>242</v>
      </c>
      <c r="S1392" s="1">
        <v>16707891106</v>
      </c>
      <c r="U1392" s="1">
        <v>56132</v>
      </c>
      <c r="V1392" s="1" t="s">
        <v>119</v>
      </c>
      <c r="X1392" s="1" t="s">
        <v>1514</v>
      </c>
      <c r="Y1392" s="1" t="s">
        <v>1515</v>
      </c>
      <c r="Z1392" s="1" t="s">
        <v>1516</v>
      </c>
      <c r="AA1392" s="1" t="s">
        <v>1517</v>
      </c>
      <c r="AB1392" s="1" t="s">
        <v>1518</v>
      </c>
      <c r="AC1392" s="1" t="s">
        <v>1248</v>
      </c>
      <c r="AD1392" s="1" t="s">
        <v>167</v>
      </c>
      <c r="AE1392" s="1" t="s">
        <v>117</v>
      </c>
      <c r="AF1392" s="9">
        <v>96950</v>
      </c>
      <c r="AG1392" s="1" t="s">
        <v>118</v>
      </c>
      <c r="AH1392" s="1" t="s">
        <v>242</v>
      </c>
      <c r="AI1392" s="1">
        <v>16707891106</v>
      </c>
      <c r="AK1392" s="1" t="s">
        <v>1253</v>
      </c>
      <c r="BC1392" s="1" t="str">
        <f>"49-9071.00"</f>
        <v>49-9071.00</v>
      </c>
      <c r="BD1392" s="1" t="s">
        <v>214</v>
      </c>
      <c r="BE1392" s="1" t="s">
        <v>1519</v>
      </c>
      <c r="BF1392" s="1" t="s">
        <v>1520</v>
      </c>
      <c r="BG1392" s="1">
        <v>30</v>
      </c>
      <c r="BH1392" s="1">
        <v>30</v>
      </c>
      <c r="BI1392" s="2">
        <v>44470</v>
      </c>
      <c r="BJ1392" s="2">
        <v>44834</v>
      </c>
      <c r="BK1392" s="2">
        <v>44470</v>
      </c>
      <c r="BL1392" s="2">
        <v>44834</v>
      </c>
      <c r="BM1392" s="1">
        <v>35</v>
      </c>
      <c r="BN1392" s="1">
        <v>0</v>
      </c>
      <c r="BO1392" s="1">
        <v>7</v>
      </c>
      <c r="BP1392" s="1">
        <v>7</v>
      </c>
      <c r="BQ1392" s="1">
        <v>7</v>
      </c>
      <c r="BR1392" s="1">
        <v>7</v>
      </c>
      <c r="BS1392" s="1">
        <v>7</v>
      </c>
      <c r="BT1392" s="1">
        <v>0</v>
      </c>
      <c r="BU1392" s="1" t="str">
        <f>"8:00 AM"</f>
        <v>8:00 AM</v>
      </c>
      <c r="BV1392" s="1" t="str">
        <f>"4:30 PM"</f>
        <v>4:30 PM</v>
      </c>
      <c r="BW1392" s="1" t="s">
        <v>135</v>
      </c>
      <c r="BX1392" s="1">
        <v>3</v>
      </c>
      <c r="BY1392" s="1">
        <v>12</v>
      </c>
      <c r="BZ1392" s="1" t="s">
        <v>112</v>
      </c>
      <c r="CB1392" s="4" t="s">
        <v>14970</v>
      </c>
      <c r="CC1392" s="1" t="s">
        <v>1247</v>
      </c>
      <c r="CD1392" s="1" t="s">
        <v>1248</v>
      </c>
      <c r="CE1392" s="1" t="s">
        <v>167</v>
      </c>
      <c r="CF1392" s="1" t="s">
        <v>117</v>
      </c>
      <c r="CG1392" s="1">
        <v>96950</v>
      </c>
      <c r="CH1392" s="3">
        <v>8.7100000000000009</v>
      </c>
      <c r="CI1392" s="3">
        <v>8.7100000000000009</v>
      </c>
      <c r="CJ1392" s="3">
        <v>13.07</v>
      </c>
      <c r="CK1392" s="3">
        <v>13.07</v>
      </c>
      <c r="CL1392" s="1" t="s">
        <v>137</v>
      </c>
      <c r="CM1392" s="1" t="s">
        <v>1522</v>
      </c>
      <c r="CN1392" s="1" t="s">
        <v>139</v>
      </c>
      <c r="CP1392" s="1" t="s">
        <v>112</v>
      </c>
      <c r="CQ1392" s="1" t="s">
        <v>111</v>
      </c>
      <c r="CR1392" s="1" t="s">
        <v>112</v>
      </c>
      <c r="CS1392" s="1" t="s">
        <v>111</v>
      </c>
      <c r="CT1392" s="1" t="s">
        <v>111</v>
      </c>
      <c r="CU1392" s="1" t="s">
        <v>111</v>
      </c>
      <c r="CV1392" s="1" t="s">
        <v>138</v>
      </c>
      <c r="CW1392" s="1" t="s">
        <v>1351</v>
      </c>
      <c r="CX1392" s="1">
        <v>16707891106</v>
      </c>
      <c r="CY1392" s="1" t="s">
        <v>1253</v>
      </c>
      <c r="CZ1392" s="1" t="s">
        <v>380</v>
      </c>
      <c r="DA1392" s="1" t="s">
        <v>111</v>
      </c>
      <c r="DB1392" s="1" t="s">
        <v>112</v>
      </c>
    </row>
    <row r="1393" spans="1:111" ht="15.6" customHeight="1" x14ac:dyDescent="0.25">
      <c r="A1393" s="1" t="s">
        <v>14971</v>
      </c>
      <c r="B1393" s="1" t="s">
        <v>238</v>
      </c>
      <c r="C1393" s="2">
        <v>44371.906969444448</v>
      </c>
      <c r="D1393" s="2">
        <v>44414</v>
      </c>
      <c r="E1393" s="1" t="s">
        <v>180</v>
      </c>
      <c r="G1393" s="1" t="s">
        <v>111</v>
      </c>
      <c r="H1393" s="1" t="s">
        <v>112</v>
      </c>
      <c r="I1393" s="1" t="s">
        <v>112</v>
      </c>
      <c r="J1393" s="1" t="s">
        <v>11232</v>
      </c>
      <c r="K1393" s="1" t="s">
        <v>138</v>
      </c>
      <c r="L1393" s="1" t="s">
        <v>11233</v>
      </c>
      <c r="M1393" s="1" t="s">
        <v>11234</v>
      </c>
      <c r="N1393" s="1" t="s">
        <v>167</v>
      </c>
      <c r="O1393" s="1" t="s">
        <v>117</v>
      </c>
      <c r="P1393" s="9">
        <v>96950</v>
      </c>
      <c r="Q1393" s="1" t="s">
        <v>118</v>
      </c>
      <c r="R1393" s="1" t="s">
        <v>138</v>
      </c>
      <c r="S1393" s="1">
        <v>16702355004</v>
      </c>
      <c r="U1393" s="1">
        <v>53111</v>
      </c>
      <c r="V1393" s="1" t="s">
        <v>119</v>
      </c>
      <c r="X1393" s="1" t="s">
        <v>385</v>
      </c>
      <c r="Y1393" s="1" t="s">
        <v>2747</v>
      </c>
      <c r="Z1393" s="1" t="s">
        <v>2748</v>
      </c>
      <c r="AA1393" s="1" t="s">
        <v>387</v>
      </c>
      <c r="AB1393" s="1" t="s">
        <v>2753</v>
      </c>
      <c r="AC1393" s="1" t="s">
        <v>2754</v>
      </c>
      <c r="AD1393" s="1" t="s">
        <v>167</v>
      </c>
      <c r="AE1393" s="1" t="s">
        <v>117</v>
      </c>
      <c r="AF1393" s="9">
        <v>96950</v>
      </c>
      <c r="AG1393" s="1" t="s">
        <v>118</v>
      </c>
      <c r="AH1393" s="1" t="s">
        <v>138</v>
      </c>
      <c r="AI1393" s="1">
        <v>16702355004</v>
      </c>
      <c r="AK1393" s="1" t="s">
        <v>11235</v>
      </c>
      <c r="BC1393" s="1" t="str">
        <f>"49-9071.00"</f>
        <v>49-9071.00</v>
      </c>
      <c r="BD1393" s="1" t="s">
        <v>214</v>
      </c>
      <c r="BE1393" s="1" t="s">
        <v>11236</v>
      </c>
      <c r="BF1393" s="1" t="s">
        <v>212</v>
      </c>
      <c r="BG1393" s="1">
        <v>2</v>
      </c>
      <c r="BH1393" s="1">
        <v>2</v>
      </c>
      <c r="BI1393" s="2">
        <v>44470</v>
      </c>
      <c r="BJ1393" s="2">
        <v>45565</v>
      </c>
      <c r="BK1393" s="2">
        <v>44470</v>
      </c>
      <c r="BL1393" s="2">
        <v>45565</v>
      </c>
      <c r="BM1393" s="1">
        <v>35</v>
      </c>
      <c r="BN1393" s="1">
        <v>0</v>
      </c>
      <c r="BO1393" s="1">
        <v>6</v>
      </c>
      <c r="BP1393" s="1">
        <v>6</v>
      </c>
      <c r="BQ1393" s="1">
        <v>6</v>
      </c>
      <c r="BR1393" s="1">
        <v>6</v>
      </c>
      <c r="BS1393" s="1">
        <v>6</v>
      </c>
      <c r="BT1393" s="1">
        <v>5</v>
      </c>
      <c r="BU1393" s="1" t="str">
        <f>"8:00 AM"</f>
        <v>8:00 AM</v>
      </c>
      <c r="BV1393" s="1" t="str">
        <f>"5:00 PM"</f>
        <v>5:00 PM</v>
      </c>
      <c r="BW1393" s="1" t="s">
        <v>230</v>
      </c>
      <c r="BX1393" s="1">
        <v>0</v>
      </c>
      <c r="BY1393" s="1">
        <v>24</v>
      </c>
      <c r="BZ1393" s="1" t="s">
        <v>112</v>
      </c>
      <c r="CB1393" s="1" t="s">
        <v>11237</v>
      </c>
      <c r="CC1393" s="1" t="s">
        <v>11238</v>
      </c>
      <c r="CD1393" s="1" t="s">
        <v>2754</v>
      </c>
      <c r="CE1393" s="1" t="s">
        <v>167</v>
      </c>
      <c r="CF1393" s="1" t="s">
        <v>117</v>
      </c>
      <c r="CG1393" s="1">
        <v>96950</v>
      </c>
      <c r="CH1393" s="3">
        <v>8.7100000000000009</v>
      </c>
      <c r="CI1393" s="3">
        <v>8.7100000000000009</v>
      </c>
      <c r="CJ1393" s="3">
        <v>13.07</v>
      </c>
      <c r="CK1393" s="3">
        <v>13.07</v>
      </c>
      <c r="CL1393" s="1" t="s">
        <v>137</v>
      </c>
      <c r="CM1393" s="1" t="s">
        <v>168</v>
      </c>
      <c r="CN1393" s="1" t="s">
        <v>139</v>
      </c>
      <c r="CP1393" s="1" t="s">
        <v>112</v>
      </c>
      <c r="CQ1393" s="1" t="s">
        <v>111</v>
      </c>
      <c r="CR1393" s="1" t="s">
        <v>112</v>
      </c>
      <c r="CS1393" s="1" t="s">
        <v>111</v>
      </c>
      <c r="CT1393" s="1" t="s">
        <v>138</v>
      </c>
      <c r="CU1393" s="1" t="s">
        <v>111</v>
      </c>
      <c r="CV1393" s="1" t="s">
        <v>138</v>
      </c>
      <c r="CW1393" s="1" t="s">
        <v>14972</v>
      </c>
      <c r="CX1393" s="1">
        <v>12355004</v>
      </c>
      <c r="CY1393" s="1" t="s">
        <v>11240</v>
      </c>
      <c r="CZ1393" s="1" t="s">
        <v>168</v>
      </c>
      <c r="DA1393" s="1" t="s">
        <v>111</v>
      </c>
      <c r="DB1393" s="1" t="s">
        <v>112</v>
      </c>
      <c r="DC1393" s="1" t="s">
        <v>230</v>
      </c>
    </row>
    <row r="1394" spans="1:111" ht="15.6" customHeight="1" x14ac:dyDescent="0.25">
      <c r="A1394" s="1" t="s">
        <v>14973</v>
      </c>
      <c r="B1394" s="1" t="s">
        <v>238</v>
      </c>
      <c r="C1394" s="2">
        <v>44353.863604398146</v>
      </c>
      <c r="D1394" s="2">
        <v>44397</v>
      </c>
      <c r="E1394" s="1" t="s">
        <v>110</v>
      </c>
      <c r="F1394" s="2">
        <v>44468.833333333336</v>
      </c>
      <c r="G1394" s="1" t="s">
        <v>111</v>
      </c>
      <c r="H1394" s="1" t="s">
        <v>112</v>
      </c>
      <c r="I1394" s="1" t="s">
        <v>112</v>
      </c>
      <c r="J1394" s="1" t="s">
        <v>7516</v>
      </c>
      <c r="K1394" s="1" t="s">
        <v>9345</v>
      </c>
      <c r="L1394" s="1" t="s">
        <v>7517</v>
      </c>
      <c r="M1394" s="1" t="s">
        <v>14974</v>
      </c>
      <c r="N1394" s="1" t="s">
        <v>116</v>
      </c>
      <c r="O1394" s="1" t="s">
        <v>117</v>
      </c>
      <c r="P1394" s="9">
        <v>96950</v>
      </c>
      <c r="Q1394" s="1" t="s">
        <v>118</v>
      </c>
      <c r="R1394" s="1" t="s">
        <v>138</v>
      </c>
      <c r="S1394" s="1">
        <v>16702333702</v>
      </c>
      <c r="T1394" s="1">
        <v>0</v>
      </c>
      <c r="U1394" s="1">
        <v>56152</v>
      </c>
      <c r="V1394" s="1" t="s">
        <v>119</v>
      </c>
      <c r="X1394" s="1" t="s">
        <v>656</v>
      </c>
      <c r="Y1394" s="1" t="s">
        <v>1065</v>
      </c>
      <c r="AA1394" s="1" t="s">
        <v>245</v>
      </c>
      <c r="AB1394" s="1" t="s">
        <v>1063</v>
      </c>
      <c r="AC1394" s="1" t="s">
        <v>6691</v>
      </c>
      <c r="AD1394" s="1" t="s">
        <v>116</v>
      </c>
      <c r="AE1394" s="1" t="s">
        <v>117</v>
      </c>
      <c r="AF1394" s="9">
        <v>96950</v>
      </c>
      <c r="AG1394" s="1" t="s">
        <v>118</v>
      </c>
      <c r="AH1394" s="1" t="s">
        <v>138</v>
      </c>
      <c r="AI1394" s="1">
        <v>16702333702</v>
      </c>
      <c r="AJ1394" s="1">
        <v>0</v>
      </c>
      <c r="AK1394" s="1" t="s">
        <v>14975</v>
      </c>
      <c r="BC1394" s="1" t="str">
        <f>"39-7011.00"</f>
        <v>39-7011.00</v>
      </c>
      <c r="BD1394" s="1" t="s">
        <v>1435</v>
      </c>
      <c r="BE1394" s="1" t="s">
        <v>14976</v>
      </c>
      <c r="BF1394" s="1" t="s">
        <v>3755</v>
      </c>
      <c r="BG1394" s="1">
        <v>3</v>
      </c>
      <c r="BH1394" s="1">
        <v>3</v>
      </c>
      <c r="BI1394" s="2">
        <v>44470</v>
      </c>
      <c r="BJ1394" s="2">
        <v>45565</v>
      </c>
      <c r="BK1394" s="2">
        <v>44470</v>
      </c>
      <c r="BL1394" s="2">
        <v>45565</v>
      </c>
      <c r="BM1394" s="1">
        <v>40</v>
      </c>
      <c r="BN1394" s="1">
        <v>0</v>
      </c>
      <c r="BO1394" s="1">
        <v>8</v>
      </c>
      <c r="BP1394" s="1">
        <v>8</v>
      </c>
      <c r="BQ1394" s="1">
        <v>8</v>
      </c>
      <c r="BR1394" s="1">
        <v>8</v>
      </c>
      <c r="BS1394" s="1">
        <v>8</v>
      </c>
      <c r="BT1394" s="1">
        <v>0</v>
      </c>
      <c r="BU1394" s="1" t="str">
        <f>"8:00 AM"</f>
        <v>8:00 AM</v>
      </c>
      <c r="BV1394" s="1" t="str">
        <f>"5:00 PM"</f>
        <v>5:00 PM</v>
      </c>
      <c r="BW1394" s="1" t="s">
        <v>135</v>
      </c>
      <c r="BX1394" s="1">
        <v>0</v>
      </c>
      <c r="BY1394" s="1">
        <v>24</v>
      </c>
      <c r="BZ1394" s="1" t="s">
        <v>112</v>
      </c>
      <c r="CB1394" s="4" t="s">
        <v>14977</v>
      </c>
      <c r="CC1394" s="1" t="s">
        <v>7517</v>
      </c>
      <c r="CD1394" s="1" t="s">
        <v>4450</v>
      </c>
      <c r="CE1394" s="1" t="s">
        <v>116</v>
      </c>
      <c r="CF1394" s="1" t="s">
        <v>117</v>
      </c>
      <c r="CG1394" s="1">
        <v>96950</v>
      </c>
      <c r="CH1394" s="3">
        <v>12.14</v>
      </c>
      <c r="CI1394" s="3">
        <v>12.14</v>
      </c>
      <c r="CJ1394" s="3">
        <v>18.21</v>
      </c>
      <c r="CK1394" s="3">
        <v>18.21</v>
      </c>
      <c r="CL1394" s="1" t="s">
        <v>137</v>
      </c>
      <c r="CM1394" s="1" t="s">
        <v>138</v>
      </c>
      <c r="CN1394" s="1" t="s">
        <v>139</v>
      </c>
      <c r="CP1394" s="1" t="s">
        <v>112</v>
      </c>
      <c r="CQ1394" s="1" t="s">
        <v>111</v>
      </c>
      <c r="CR1394" s="1" t="s">
        <v>112</v>
      </c>
      <c r="CS1394" s="1" t="s">
        <v>111</v>
      </c>
      <c r="CT1394" s="1" t="s">
        <v>138</v>
      </c>
      <c r="CU1394" s="1" t="s">
        <v>111</v>
      </c>
      <c r="CV1394" s="1" t="s">
        <v>138</v>
      </c>
      <c r="CW1394" s="1" t="s">
        <v>138</v>
      </c>
      <c r="CX1394" s="1">
        <v>16702333702</v>
      </c>
      <c r="CY1394" s="1" t="s">
        <v>7519</v>
      </c>
      <c r="CZ1394" s="1" t="s">
        <v>138</v>
      </c>
      <c r="DA1394" s="1" t="s">
        <v>111</v>
      </c>
      <c r="DB1394" s="1" t="s">
        <v>112</v>
      </c>
      <c r="DC1394" s="1" t="s">
        <v>656</v>
      </c>
      <c r="DD1394" s="1" t="s">
        <v>4942</v>
      </c>
      <c r="DF1394" s="1" t="s">
        <v>7516</v>
      </c>
      <c r="DG1394" s="1" t="s">
        <v>7519</v>
      </c>
    </row>
    <row r="1395" spans="1:111" ht="15.6" customHeight="1" x14ac:dyDescent="0.25">
      <c r="A1395" s="1" t="s">
        <v>14978</v>
      </c>
      <c r="B1395" s="1" t="s">
        <v>238</v>
      </c>
      <c r="C1395" s="2">
        <v>44351.128092939813</v>
      </c>
      <c r="D1395" s="2">
        <v>44391</v>
      </c>
      <c r="E1395" s="1" t="s">
        <v>180</v>
      </c>
      <c r="G1395" s="1" t="s">
        <v>112</v>
      </c>
      <c r="H1395" s="1" t="s">
        <v>112</v>
      </c>
      <c r="I1395" s="1" t="s">
        <v>112</v>
      </c>
      <c r="J1395" s="1" t="s">
        <v>2698</v>
      </c>
      <c r="L1395" s="1" t="s">
        <v>2699</v>
      </c>
      <c r="N1395" s="1" t="s">
        <v>997</v>
      </c>
      <c r="O1395" s="1" t="s">
        <v>117</v>
      </c>
      <c r="P1395" s="9">
        <v>96951</v>
      </c>
      <c r="Q1395" s="1" t="s">
        <v>118</v>
      </c>
      <c r="S1395" s="1">
        <v>16705321155</v>
      </c>
      <c r="U1395" s="1">
        <v>721110</v>
      </c>
      <c r="V1395" s="1" t="s">
        <v>119</v>
      </c>
      <c r="X1395" s="1" t="s">
        <v>2700</v>
      </c>
      <c r="Y1395" s="1" t="s">
        <v>2701</v>
      </c>
      <c r="Z1395" s="1" t="s">
        <v>1251</v>
      </c>
      <c r="AA1395" s="1" t="s">
        <v>2702</v>
      </c>
      <c r="AB1395" s="1" t="s">
        <v>2703</v>
      </c>
      <c r="AD1395" s="1" t="s">
        <v>2704</v>
      </c>
      <c r="AE1395" s="1" t="s">
        <v>691</v>
      </c>
      <c r="AF1395" s="9">
        <v>96913</v>
      </c>
      <c r="AG1395" s="1" t="s">
        <v>118</v>
      </c>
      <c r="AI1395" s="1">
        <v>16716453231</v>
      </c>
      <c r="AK1395" s="1" t="s">
        <v>2705</v>
      </c>
      <c r="BC1395" s="1" t="str">
        <f>"35-3031.00"</f>
        <v>35-3031.00</v>
      </c>
      <c r="BD1395" s="1" t="s">
        <v>174</v>
      </c>
      <c r="BE1395" s="1" t="s">
        <v>14441</v>
      </c>
      <c r="BF1395" s="1" t="s">
        <v>4805</v>
      </c>
      <c r="BG1395" s="1">
        <v>4</v>
      </c>
      <c r="BH1395" s="1">
        <v>4</v>
      </c>
      <c r="BI1395" s="2">
        <v>44470</v>
      </c>
      <c r="BJ1395" s="2">
        <v>44834</v>
      </c>
      <c r="BK1395" s="2">
        <v>44470</v>
      </c>
      <c r="BL1395" s="2">
        <v>44834</v>
      </c>
      <c r="BM1395" s="1">
        <v>40</v>
      </c>
      <c r="BN1395" s="1">
        <v>8</v>
      </c>
      <c r="BO1395" s="1">
        <v>0</v>
      </c>
      <c r="BP1395" s="1">
        <v>8</v>
      </c>
      <c r="BQ1395" s="1">
        <v>8</v>
      </c>
      <c r="BR1395" s="1">
        <v>0</v>
      </c>
      <c r="BS1395" s="1">
        <v>8</v>
      </c>
      <c r="BT1395" s="1">
        <v>8</v>
      </c>
      <c r="BU1395" s="1" t="str">
        <f>"6:00 AM"</f>
        <v>6:00 AM</v>
      </c>
      <c r="BV1395" s="1" t="str">
        <f>"11:00 PM"</f>
        <v>11:00 PM</v>
      </c>
      <c r="BW1395" s="1" t="s">
        <v>135</v>
      </c>
      <c r="BX1395" s="1">
        <v>0</v>
      </c>
      <c r="BY1395" s="1">
        <v>6</v>
      </c>
      <c r="BZ1395" s="1" t="s">
        <v>112</v>
      </c>
      <c r="CB1395" s="1" t="s">
        <v>14979</v>
      </c>
      <c r="CC1395" s="1" t="s">
        <v>2699</v>
      </c>
      <c r="CE1395" s="1" t="s">
        <v>997</v>
      </c>
      <c r="CF1395" s="1" t="s">
        <v>117</v>
      </c>
      <c r="CG1395" s="1">
        <v>96951</v>
      </c>
      <c r="CH1395" s="3">
        <v>8.5</v>
      </c>
      <c r="CI1395" s="3">
        <v>8.5</v>
      </c>
      <c r="CJ1395" s="3">
        <v>12.75</v>
      </c>
      <c r="CK1395" s="3">
        <v>12.75</v>
      </c>
      <c r="CL1395" s="1" t="s">
        <v>137</v>
      </c>
      <c r="CM1395" s="1" t="s">
        <v>230</v>
      </c>
      <c r="CN1395" s="1" t="s">
        <v>139</v>
      </c>
      <c r="CP1395" s="1" t="s">
        <v>112</v>
      </c>
      <c r="CQ1395" s="1" t="s">
        <v>111</v>
      </c>
      <c r="CR1395" s="1" t="s">
        <v>112</v>
      </c>
      <c r="CS1395" s="1" t="s">
        <v>111</v>
      </c>
      <c r="CT1395" s="1" t="s">
        <v>111</v>
      </c>
      <c r="CU1395" s="1" t="s">
        <v>111</v>
      </c>
      <c r="CV1395" s="1" t="s">
        <v>111</v>
      </c>
      <c r="CW1395" s="1" t="s">
        <v>14520</v>
      </c>
      <c r="CX1395" s="1">
        <v>16705321155</v>
      </c>
      <c r="CY1395" s="1" t="s">
        <v>2705</v>
      </c>
      <c r="CZ1395" s="1" t="s">
        <v>380</v>
      </c>
      <c r="DA1395" s="1" t="s">
        <v>111</v>
      </c>
      <c r="DB1395" s="1" t="s">
        <v>112</v>
      </c>
    </row>
    <row r="1396" spans="1:111" ht="15.6" customHeight="1" x14ac:dyDescent="0.25">
      <c r="A1396" s="1" t="s">
        <v>14980</v>
      </c>
      <c r="B1396" s="1" t="s">
        <v>238</v>
      </c>
      <c r="C1396" s="2">
        <v>44346.042579745372</v>
      </c>
      <c r="D1396" s="2">
        <v>44378</v>
      </c>
      <c r="E1396" s="1" t="s">
        <v>110</v>
      </c>
      <c r="F1396" s="2">
        <v>44468.833333333336</v>
      </c>
      <c r="G1396" s="1" t="s">
        <v>112</v>
      </c>
      <c r="H1396" s="1" t="s">
        <v>112</v>
      </c>
      <c r="I1396" s="1" t="s">
        <v>112</v>
      </c>
      <c r="J1396" s="1" t="s">
        <v>9132</v>
      </c>
      <c r="K1396" s="1" t="s">
        <v>3926</v>
      </c>
      <c r="L1396" s="1" t="s">
        <v>9133</v>
      </c>
      <c r="N1396" s="1" t="s">
        <v>116</v>
      </c>
      <c r="O1396" s="1" t="s">
        <v>117</v>
      </c>
      <c r="P1396" s="9">
        <v>96950</v>
      </c>
      <c r="Q1396" s="1" t="s">
        <v>118</v>
      </c>
      <c r="S1396" s="1">
        <v>16702331818</v>
      </c>
      <c r="U1396" s="1">
        <v>812112</v>
      </c>
      <c r="V1396" s="1" t="s">
        <v>119</v>
      </c>
      <c r="X1396" s="1" t="s">
        <v>3928</v>
      </c>
      <c r="Y1396" s="1" t="s">
        <v>210</v>
      </c>
      <c r="AA1396" s="1" t="s">
        <v>373</v>
      </c>
      <c r="AB1396" s="1" t="s">
        <v>9133</v>
      </c>
      <c r="AD1396" s="1" t="s">
        <v>116</v>
      </c>
      <c r="AE1396" s="1" t="s">
        <v>117</v>
      </c>
      <c r="AF1396" s="9">
        <v>96950</v>
      </c>
      <c r="AG1396" s="1" t="s">
        <v>118</v>
      </c>
      <c r="AI1396" s="1">
        <v>16702331818</v>
      </c>
      <c r="AK1396" s="1" t="s">
        <v>3930</v>
      </c>
      <c r="BC1396" s="1" t="str">
        <f>"49-9071.00"</f>
        <v>49-9071.00</v>
      </c>
      <c r="BD1396" s="1" t="s">
        <v>214</v>
      </c>
      <c r="BE1396" s="1" t="s">
        <v>14981</v>
      </c>
      <c r="BF1396" s="1" t="s">
        <v>14982</v>
      </c>
      <c r="BG1396" s="1">
        <v>3</v>
      </c>
      <c r="BH1396" s="1">
        <v>3</v>
      </c>
      <c r="BI1396" s="2">
        <v>44470</v>
      </c>
      <c r="BJ1396" s="2">
        <v>44834</v>
      </c>
      <c r="BK1396" s="2">
        <v>44470</v>
      </c>
      <c r="BL1396" s="2">
        <v>44834</v>
      </c>
      <c r="BM1396" s="1">
        <v>40</v>
      </c>
      <c r="BN1396" s="1">
        <v>0</v>
      </c>
      <c r="BO1396" s="1">
        <v>7</v>
      </c>
      <c r="BP1396" s="1">
        <v>7</v>
      </c>
      <c r="BQ1396" s="1">
        <v>7</v>
      </c>
      <c r="BR1396" s="1">
        <v>7</v>
      </c>
      <c r="BS1396" s="1">
        <v>6</v>
      </c>
      <c r="BT1396" s="1">
        <v>6</v>
      </c>
      <c r="BU1396" s="1" t="str">
        <f>"9:00 AM"</f>
        <v>9:00 AM</v>
      </c>
      <c r="BV1396" s="1" t="str">
        <f>"5:00 PM"</f>
        <v>5:00 PM</v>
      </c>
      <c r="BW1396" s="1" t="s">
        <v>230</v>
      </c>
      <c r="BX1396" s="1">
        <v>0</v>
      </c>
      <c r="BY1396" s="1">
        <v>12</v>
      </c>
      <c r="BZ1396" s="1" t="s">
        <v>112</v>
      </c>
      <c r="CB1396" s="4" t="s">
        <v>14983</v>
      </c>
      <c r="CC1396" s="1" t="s">
        <v>9133</v>
      </c>
      <c r="CE1396" s="1" t="s">
        <v>116</v>
      </c>
      <c r="CF1396" s="1" t="s">
        <v>117</v>
      </c>
      <c r="CG1396" s="1">
        <v>96950</v>
      </c>
      <c r="CH1396" s="3">
        <v>8.7100000000000009</v>
      </c>
      <c r="CI1396" s="3">
        <v>9</v>
      </c>
      <c r="CJ1396" s="3">
        <v>13.06</v>
      </c>
      <c r="CK1396" s="3">
        <v>13.5</v>
      </c>
      <c r="CL1396" s="1" t="s">
        <v>137</v>
      </c>
      <c r="CM1396" s="1" t="s">
        <v>362</v>
      </c>
      <c r="CN1396" s="1" t="s">
        <v>139</v>
      </c>
      <c r="CP1396" s="1" t="s">
        <v>112</v>
      </c>
      <c r="CQ1396" s="1" t="s">
        <v>111</v>
      </c>
      <c r="CR1396" s="1" t="s">
        <v>111</v>
      </c>
      <c r="CS1396" s="1" t="s">
        <v>111</v>
      </c>
      <c r="CT1396" s="1" t="s">
        <v>111</v>
      </c>
      <c r="CU1396" s="1" t="s">
        <v>111</v>
      </c>
      <c r="CV1396" s="1" t="s">
        <v>111</v>
      </c>
      <c r="CW1396" s="1" t="s">
        <v>3935</v>
      </c>
      <c r="CX1396" s="1">
        <v>16702331818</v>
      </c>
      <c r="CY1396" s="1" t="s">
        <v>3930</v>
      </c>
      <c r="CZ1396" s="1" t="s">
        <v>138</v>
      </c>
      <c r="DA1396" s="1" t="s">
        <v>111</v>
      </c>
      <c r="DB1396" s="1" t="s">
        <v>112</v>
      </c>
    </row>
    <row r="1397" spans="1:111" ht="15.6" customHeight="1" x14ac:dyDescent="0.25">
      <c r="A1397" s="1" t="s">
        <v>14984</v>
      </c>
      <c r="B1397" s="1" t="s">
        <v>238</v>
      </c>
      <c r="C1397" s="2">
        <v>44294.887401041669</v>
      </c>
      <c r="D1397" s="2">
        <v>44335</v>
      </c>
      <c r="E1397" s="1" t="s">
        <v>110</v>
      </c>
      <c r="F1397" s="2">
        <v>44468.833333333336</v>
      </c>
      <c r="G1397" s="1" t="s">
        <v>112</v>
      </c>
      <c r="H1397" s="1" t="s">
        <v>112</v>
      </c>
      <c r="I1397" s="1" t="s">
        <v>112</v>
      </c>
      <c r="J1397" s="1" t="s">
        <v>2444</v>
      </c>
      <c r="K1397" s="1" t="s">
        <v>138</v>
      </c>
      <c r="L1397" s="1" t="s">
        <v>2445</v>
      </c>
      <c r="M1397" s="1" t="s">
        <v>14193</v>
      </c>
      <c r="N1397" s="1" t="s">
        <v>259</v>
      </c>
      <c r="O1397" s="1" t="s">
        <v>117</v>
      </c>
      <c r="P1397" s="9">
        <v>96952</v>
      </c>
      <c r="Q1397" s="1" t="s">
        <v>118</v>
      </c>
      <c r="R1397" s="1" t="s">
        <v>138</v>
      </c>
      <c r="S1397" s="1">
        <v>16704339989</v>
      </c>
      <c r="U1397" s="1">
        <v>481111</v>
      </c>
      <c r="V1397" s="1" t="s">
        <v>119</v>
      </c>
      <c r="X1397" s="1" t="s">
        <v>2447</v>
      </c>
      <c r="Y1397" s="1" t="s">
        <v>2448</v>
      </c>
      <c r="Z1397" s="1" t="s">
        <v>2449</v>
      </c>
      <c r="AA1397" s="1" t="s">
        <v>171</v>
      </c>
      <c r="AB1397" s="1" t="s">
        <v>2445</v>
      </c>
      <c r="AC1397" s="1" t="s">
        <v>2446</v>
      </c>
      <c r="AD1397" s="1" t="s">
        <v>259</v>
      </c>
      <c r="AE1397" s="1" t="s">
        <v>117</v>
      </c>
      <c r="AF1397" s="9">
        <v>96952</v>
      </c>
      <c r="AG1397" s="1" t="s">
        <v>118</v>
      </c>
      <c r="AH1397" s="1" t="s">
        <v>138</v>
      </c>
      <c r="AI1397" s="1">
        <v>16704339989</v>
      </c>
      <c r="AK1397" s="1" t="s">
        <v>2451</v>
      </c>
      <c r="BC1397" s="1" t="str">
        <f>"49-9071.00"</f>
        <v>49-9071.00</v>
      </c>
      <c r="BD1397" s="1" t="s">
        <v>214</v>
      </c>
      <c r="BE1397" s="1" t="s">
        <v>14194</v>
      </c>
      <c r="BF1397" s="1" t="s">
        <v>14195</v>
      </c>
      <c r="BG1397" s="1">
        <v>1</v>
      </c>
      <c r="BH1397" s="1">
        <v>1</v>
      </c>
      <c r="BI1397" s="2">
        <v>44470</v>
      </c>
      <c r="BJ1397" s="2">
        <v>44834</v>
      </c>
      <c r="BK1397" s="2">
        <v>44470</v>
      </c>
      <c r="BL1397" s="2">
        <v>44834</v>
      </c>
      <c r="BM1397" s="1">
        <v>40</v>
      </c>
      <c r="BN1397" s="1">
        <v>0</v>
      </c>
      <c r="BO1397" s="1">
        <v>8</v>
      </c>
      <c r="BP1397" s="1">
        <v>8</v>
      </c>
      <c r="BQ1397" s="1">
        <v>8</v>
      </c>
      <c r="BR1397" s="1">
        <v>8</v>
      </c>
      <c r="BS1397" s="1">
        <v>8</v>
      </c>
      <c r="BT1397" s="1">
        <v>0</v>
      </c>
      <c r="BU1397" s="1" t="str">
        <f>"8:00 AM"</f>
        <v>8:00 AM</v>
      </c>
      <c r="BV1397" s="1" t="str">
        <f>"5:00 PM"</f>
        <v>5:00 PM</v>
      </c>
      <c r="BW1397" s="1" t="s">
        <v>135</v>
      </c>
      <c r="BX1397" s="1">
        <v>0</v>
      </c>
      <c r="BY1397" s="1">
        <v>12</v>
      </c>
      <c r="BZ1397" s="1" t="s">
        <v>112</v>
      </c>
      <c r="CA1397" s="1">
        <v>0</v>
      </c>
      <c r="CB1397" s="1" t="s">
        <v>14196</v>
      </c>
      <c r="CC1397" s="1" t="s">
        <v>2445</v>
      </c>
      <c r="CD1397" s="1" t="s">
        <v>138</v>
      </c>
      <c r="CE1397" s="1" t="s">
        <v>259</v>
      </c>
      <c r="CF1397" s="1" t="s">
        <v>117</v>
      </c>
      <c r="CG1397" s="1">
        <v>96952</v>
      </c>
      <c r="CH1397" s="3">
        <v>8.7100000000000009</v>
      </c>
      <c r="CI1397" s="3">
        <v>9.5</v>
      </c>
      <c r="CL1397" s="1" t="s">
        <v>137</v>
      </c>
      <c r="CM1397" s="1" t="s">
        <v>230</v>
      </c>
      <c r="CN1397" s="1" t="s">
        <v>139</v>
      </c>
      <c r="CP1397" s="1" t="s">
        <v>112</v>
      </c>
      <c r="CQ1397" s="1" t="s">
        <v>111</v>
      </c>
      <c r="CR1397" s="1" t="s">
        <v>112</v>
      </c>
      <c r="CS1397" s="1" t="s">
        <v>112</v>
      </c>
      <c r="CT1397" s="1" t="s">
        <v>111</v>
      </c>
      <c r="CU1397" s="1" t="s">
        <v>111</v>
      </c>
      <c r="CV1397" s="1" t="s">
        <v>138</v>
      </c>
      <c r="CW1397" s="1" t="s">
        <v>2456</v>
      </c>
      <c r="CX1397" s="1">
        <v>16704339989</v>
      </c>
      <c r="CY1397" s="1" t="s">
        <v>2457</v>
      </c>
      <c r="CZ1397" s="1" t="s">
        <v>2458</v>
      </c>
      <c r="DA1397" s="1" t="s">
        <v>111</v>
      </c>
      <c r="DB1397" s="1" t="s">
        <v>112</v>
      </c>
    </row>
    <row r="1398" spans="1:111" ht="15.6" customHeight="1" x14ac:dyDescent="0.25">
      <c r="A1398" s="1" t="s">
        <v>14985</v>
      </c>
      <c r="B1398" s="1" t="s">
        <v>238</v>
      </c>
      <c r="C1398" s="2">
        <v>44321.919333101854</v>
      </c>
      <c r="D1398" s="2">
        <v>44355</v>
      </c>
      <c r="E1398" s="1" t="s">
        <v>110</v>
      </c>
      <c r="F1398" s="2">
        <v>44468.833333333336</v>
      </c>
      <c r="G1398" s="1" t="s">
        <v>111</v>
      </c>
      <c r="H1398" s="1" t="s">
        <v>112</v>
      </c>
      <c r="I1398" s="1" t="s">
        <v>112</v>
      </c>
      <c r="J1398" s="1" t="s">
        <v>14986</v>
      </c>
      <c r="L1398" s="1" t="s">
        <v>14987</v>
      </c>
      <c r="M1398" s="1" t="s">
        <v>14988</v>
      </c>
      <c r="N1398" s="1" t="s">
        <v>167</v>
      </c>
      <c r="O1398" s="1" t="s">
        <v>117</v>
      </c>
      <c r="P1398" s="9">
        <v>96950</v>
      </c>
      <c r="Q1398" s="1" t="s">
        <v>118</v>
      </c>
      <c r="R1398" s="1" t="s">
        <v>242</v>
      </c>
      <c r="S1398" s="1">
        <v>16702871521</v>
      </c>
      <c r="U1398" s="1">
        <v>81311</v>
      </c>
      <c r="V1398" s="1" t="s">
        <v>119</v>
      </c>
      <c r="X1398" s="1" t="s">
        <v>4157</v>
      </c>
      <c r="Y1398" s="1" t="s">
        <v>14989</v>
      </c>
      <c r="AA1398" s="1" t="s">
        <v>171</v>
      </c>
      <c r="AB1398" s="1" t="s">
        <v>14987</v>
      </c>
      <c r="AC1398" s="1" t="s">
        <v>14988</v>
      </c>
      <c r="AD1398" s="1" t="s">
        <v>167</v>
      </c>
      <c r="AE1398" s="1" t="s">
        <v>117</v>
      </c>
      <c r="AF1398" s="9">
        <v>96950</v>
      </c>
      <c r="AG1398" s="1" t="s">
        <v>118</v>
      </c>
      <c r="AH1398" s="1" t="s">
        <v>242</v>
      </c>
      <c r="AI1398" s="1">
        <v>16702871521</v>
      </c>
      <c r="AK1398" s="1" t="s">
        <v>14990</v>
      </c>
      <c r="BC1398" s="1" t="str">
        <f>"21-2011.00"</f>
        <v>21-2011.00</v>
      </c>
      <c r="BD1398" s="1" t="s">
        <v>10972</v>
      </c>
      <c r="BE1398" s="1" t="s">
        <v>14991</v>
      </c>
      <c r="BF1398" s="1" t="s">
        <v>14992</v>
      </c>
      <c r="BG1398" s="1">
        <v>1</v>
      </c>
      <c r="BH1398" s="1">
        <v>1</v>
      </c>
      <c r="BI1398" s="2">
        <v>44470</v>
      </c>
      <c r="BJ1398" s="2">
        <v>44834</v>
      </c>
      <c r="BK1398" s="2">
        <v>44470</v>
      </c>
      <c r="BL1398" s="2">
        <v>44834</v>
      </c>
      <c r="BM1398" s="1">
        <v>40</v>
      </c>
      <c r="BN1398" s="1">
        <v>5</v>
      </c>
      <c r="BO1398" s="1">
        <v>6</v>
      </c>
      <c r="BP1398" s="1">
        <v>6</v>
      </c>
      <c r="BQ1398" s="1">
        <v>6</v>
      </c>
      <c r="BR1398" s="1">
        <v>6</v>
      </c>
      <c r="BS1398" s="1">
        <v>6</v>
      </c>
      <c r="BT1398" s="1">
        <v>5</v>
      </c>
      <c r="BU1398" s="1" t="str">
        <f>"5:00 AM"</f>
        <v>5:00 AM</v>
      </c>
      <c r="BV1398" s="1" t="str">
        <f>"9:00 PM"</f>
        <v>9:00 PM</v>
      </c>
      <c r="BW1398" s="1" t="s">
        <v>135</v>
      </c>
      <c r="BX1398" s="1">
        <v>0</v>
      </c>
      <c r="BY1398" s="1">
        <v>24</v>
      </c>
      <c r="BZ1398" s="1" t="s">
        <v>112</v>
      </c>
      <c r="CB1398" s="4" t="s">
        <v>14993</v>
      </c>
      <c r="CC1398" s="1" t="s">
        <v>14994</v>
      </c>
      <c r="CD1398" s="1" t="s">
        <v>14995</v>
      </c>
      <c r="CE1398" s="1" t="s">
        <v>167</v>
      </c>
      <c r="CF1398" s="1" t="s">
        <v>117</v>
      </c>
      <c r="CG1398" s="1">
        <v>96950</v>
      </c>
      <c r="CH1398" s="3">
        <v>12.49</v>
      </c>
      <c r="CI1398" s="3">
        <v>12.49</v>
      </c>
      <c r="CJ1398" s="3">
        <v>18.739999999999998</v>
      </c>
      <c r="CK1398" s="3">
        <v>18.739999999999998</v>
      </c>
      <c r="CL1398" s="1" t="s">
        <v>137</v>
      </c>
      <c r="CM1398" s="1" t="s">
        <v>11859</v>
      </c>
      <c r="CN1398" s="1" t="s">
        <v>139</v>
      </c>
      <c r="CP1398" s="1" t="s">
        <v>112</v>
      </c>
      <c r="CQ1398" s="1" t="s">
        <v>111</v>
      </c>
      <c r="CR1398" s="1" t="s">
        <v>111</v>
      </c>
      <c r="CS1398" s="1" t="s">
        <v>112</v>
      </c>
      <c r="CT1398" s="1" t="s">
        <v>138</v>
      </c>
      <c r="CU1398" s="1" t="s">
        <v>111</v>
      </c>
      <c r="CV1398" s="1" t="s">
        <v>111</v>
      </c>
      <c r="CW1398" s="1" t="s">
        <v>2851</v>
      </c>
      <c r="CX1398" s="1">
        <v>16702871521</v>
      </c>
      <c r="CY1398" s="1" t="s">
        <v>14990</v>
      </c>
      <c r="CZ1398" s="1" t="s">
        <v>138</v>
      </c>
      <c r="DA1398" s="1" t="s">
        <v>111</v>
      </c>
      <c r="DB1398" s="1" t="s">
        <v>112</v>
      </c>
    </row>
    <row r="1399" spans="1:111" ht="15.6" customHeight="1" x14ac:dyDescent="0.25">
      <c r="A1399" s="1" t="s">
        <v>14996</v>
      </c>
      <c r="B1399" s="1" t="s">
        <v>238</v>
      </c>
      <c r="C1399" s="2">
        <v>44338.03917314815</v>
      </c>
      <c r="D1399" s="2">
        <v>44383</v>
      </c>
      <c r="E1399" s="1" t="s">
        <v>110</v>
      </c>
      <c r="F1399" s="2">
        <v>44468.833333333336</v>
      </c>
      <c r="G1399" s="1" t="s">
        <v>112</v>
      </c>
      <c r="H1399" s="1" t="s">
        <v>112</v>
      </c>
      <c r="I1399" s="1" t="s">
        <v>112</v>
      </c>
      <c r="J1399" s="1" t="s">
        <v>2106</v>
      </c>
      <c r="K1399" s="1" t="s">
        <v>14997</v>
      </c>
      <c r="L1399" s="1" t="s">
        <v>14998</v>
      </c>
      <c r="M1399" s="1" t="s">
        <v>2108</v>
      </c>
      <c r="N1399" s="1" t="s">
        <v>116</v>
      </c>
      <c r="O1399" s="1" t="s">
        <v>117</v>
      </c>
      <c r="P1399" s="9">
        <v>96950</v>
      </c>
      <c r="Q1399" s="1" t="s">
        <v>118</v>
      </c>
      <c r="S1399" s="1">
        <v>16702332652</v>
      </c>
      <c r="U1399" s="1">
        <v>812112</v>
      </c>
      <c r="V1399" s="1" t="s">
        <v>119</v>
      </c>
      <c r="X1399" s="1" t="s">
        <v>2110</v>
      </c>
      <c r="Y1399" s="1" t="s">
        <v>1646</v>
      </c>
      <c r="Z1399" s="1" t="s">
        <v>2111</v>
      </c>
      <c r="AA1399" s="1" t="s">
        <v>245</v>
      </c>
      <c r="AB1399" s="1" t="s">
        <v>2108</v>
      </c>
      <c r="AC1399" s="1" t="s">
        <v>14998</v>
      </c>
      <c r="AD1399" s="1" t="s">
        <v>116</v>
      </c>
      <c r="AE1399" s="1" t="s">
        <v>117</v>
      </c>
      <c r="AF1399" s="9">
        <v>96950</v>
      </c>
      <c r="AG1399" s="1" t="s">
        <v>118</v>
      </c>
      <c r="AI1399" s="1">
        <v>16702332652</v>
      </c>
      <c r="AK1399" s="1" t="s">
        <v>2112</v>
      </c>
      <c r="BC1399" s="1" t="str">
        <f>"39-5012.00"</f>
        <v>39-5012.00</v>
      </c>
      <c r="BD1399" s="1" t="s">
        <v>1831</v>
      </c>
      <c r="BE1399" s="1" t="s">
        <v>14999</v>
      </c>
      <c r="BF1399" s="1" t="s">
        <v>2053</v>
      </c>
      <c r="BG1399" s="1">
        <v>2</v>
      </c>
      <c r="BH1399" s="1">
        <v>2</v>
      </c>
      <c r="BI1399" s="2">
        <v>44470</v>
      </c>
      <c r="BJ1399" s="2">
        <v>44834</v>
      </c>
      <c r="BK1399" s="2">
        <v>44470</v>
      </c>
      <c r="BL1399" s="2">
        <v>44834</v>
      </c>
      <c r="BM1399" s="1">
        <v>35</v>
      </c>
      <c r="BN1399" s="1">
        <v>7</v>
      </c>
      <c r="BO1399" s="1">
        <v>0</v>
      </c>
      <c r="BP1399" s="1">
        <v>0</v>
      </c>
      <c r="BQ1399" s="1">
        <v>7</v>
      </c>
      <c r="BR1399" s="1">
        <v>7</v>
      </c>
      <c r="BS1399" s="1">
        <v>7</v>
      </c>
      <c r="BT1399" s="1">
        <v>7</v>
      </c>
      <c r="BU1399" s="1" t="str">
        <f>"10:00 AM"</f>
        <v>10:00 AM</v>
      </c>
      <c r="BV1399" s="1" t="str">
        <f>"6:00 PM"</f>
        <v>6:00 PM</v>
      </c>
      <c r="BW1399" s="1" t="s">
        <v>392</v>
      </c>
      <c r="BX1399" s="1">
        <v>24</v>
      </c>
      <c r="BY1399" s="1">
        <v>24</v>
      </c>
      <c r="BZ1399" s="1" t="s">
        <v>112</v>
      </c>
      <c r="CB1399" s="1" t="s">
        <v>15000</v>
      </c>
      <c r="CC1399" s="1" t="s">
        <v>15001</v>
      </c>
      <c r="CD1399" s="1" t="s">
        <v>15002</v>
      </c>
      <c r="CE1399" s="1" t="s">
        <v>116</v>
      </c>
      <c r="CF1399" s="1" t="s">
        <v>117</v>
      </c>
      <c r="CG1399" s="1">
        <v>96950</v>
      </c>
      <c r="CH1399" s="3">
        <v>8.08</v>
      </c>
      <c r="CI1399" s="3">
        <v>8.08</v>
      </c>
      <c r="CJ1399" s="3">
        <v>12.12</v>
      </c>
      <c r="CK1399" s="3">
        <v>12.12</v>
      </c>
      <c r="CL1399" s="1" t="s">
        <v>137</v>
      </c>
      <c r="CM1399" s="1" t="s">
        <v>138</v>
      </c>
      <c r="CN1399" s="1" t="s">
        <v>139</v>
      </c>
      <c r="CP1399" s="1" t="s">
        <v>112</v>
      </c>
      <c r="CQ1399" s="1" t="s">
        <v>111</v>
      </c>
      <c r="CR1399" s="1" t="s">
        <v>112</v>
      </c>
      <c r="CS1399" s="1" t="s">
        <v>111</v>
      </c>
      <c r="CT1399" s="1" t="s">
        <v>138</v>
      </c>
      <c r="CU1399" s="1" t="s">
        <v>111</v>
      </c>
      <c r="CV1399" s="1" t="s">
        <v>111</v>
      </c>
      <c r="CW1399" s="1" t="s">
        <v>138</v>
      </c>
      <c r="CX1399" s="1">
        <v>16702332652</v>
      </c>
      <c r="CY1399" s="1" t="s">
        <v>2112</v>
      </c>
      <c r="CZ1399" s="1" t="s">
        <v>138</v>
      </c>
      <c r="DA1399" s="1" t="s">
        <v>111</v>
      </c>
      <c r="DB1399" s="1" t="s">
        <v>112</v>
      </c>
    </row>
    <row r="1400" spans="1:111" ht="15.6" customHeight="1" x14ac:dyDescent="0.25">
      <c r="A1400" s="1" t="s">
        <v>15003</v>
      </c>
      <c r="B1400" s="1" t="s">
        <v>238</v>
      </c>
      <c r="C1400" s="2">
        <v>44304.924025347224</v>
      </c>
      <c r="D1400" s="2">
        <v>44341</v>
      </c>
      <c r="E1400" s="1" t="s">
        <v>110</v>
      </c>
      <c r="F1400" s="2">
        <v>44468.833333333336</v>
      </c>
      <c r="G1400" s="1" t="s">
        <v>112</v>
      </c>
      <c r="H1400" s="1" t="s">
        <v>112</v>
      </c>
      <c r="I1400" s="1" t="s">
        <v>112</v>
      </c>
      <c r="J1400" s="1" t="s">
        <v>8140</v>
      </c>
      <c r="K1400" s="1" t="s">
        <v>8140</v>
      </c>
      <c r="L1400" s="1" t="s">
        <v>2474</v>
      </c>
      <c r="N1400" s="1" t="s">
        <v>167</v>
      </c>
      <c r="O1400" s="1" t="s">
        <v>117</v>
      </c>
      <c r="P1400" s="9">
        <v>96950</v>
      </c>
      <c r="Q1400" s="1" t="s">
        <v>118</v>
      </c>
      <c r="S1400" s="1">
        <v>16702342902</v>
      </c>
      <c r="T1400" s="1">
        <v>128</v>
      </c>
      <c r="U1400" s="1">
        <v>621492</v>
      </c>
      <c r="V1400" s="1" t="s">
        <v>119</v>
      </c>
      <c r="X1400" s="1" t="s">
        <v>2482</v>
      </c>
      <c r="Y1400" s="1" t="s">
        <v>5843</v>
      </c>
      <c r="Z1400" s="1" t="s">
        <v>2466</v>
      </c>
      <c r="AA1400" s="1" t="s">
        <v>11956</v>
      </c>
      <c r="AB1400" s="1" t="s">
        <v>2468</v>
      </c>
      <c r="AD1400" s="1" t="s">
        <v>116</v>
      </c>
      <c r="AE1400" s="1" t="s">
        <v>117</v>
      </c>
      <c r="AF1400" s="9">
        <v>96950</v>
      </c>
      <c r="AG1400" s="1" t="s">
        <v>118</v>
      </c>
      <c r="AI1400" s="1">
        <v>16702342902</v>
      </c>
      <c r="AJ1400" s="1">
        <v>128</v>
      </c>
      <c r="AK1400" s="1" t="s">
        <v>8142</v>
      </c>
      <c r="BC1400" s="1" t="str">
        <f>"29-1141.00"</f>
        <v>29-1141.00</v>
      </c>
      <c r="BD1400" s="1" t="s">
        <v>1381</v>
      </c>
      <c r="BE1400" s="1" t="s">
        <v>11957</v>
      </c>
      <c r="BF1400" s="1" t="s">
        <v>1383</v>
      </c>
      <c r="BG1400" s="1">
        <v>1</v>
      </c>
      <c r="BH1400" s="1">
        <v>1</v>
      </c>
      <c r="BI1400" s="2">
        <v>44470</v>
      </c>
      <c r="BJ1400" s="2">
        <v>44834</v>
      </c>
      <c r="BK1400" s="2">
        <v>44470</v>
      </c>
      <c r="BL1400" s="2">
        <v>44834</v>
      </c>
      <c r="BM1400" s="1">
        <v>40</v>
      </c>
      <c r="BN1400" s="1">
        <v>0</v>
      </c>
      <c r="BO1400" s="1">
        <v>8</v>
      </c>
      <c r="BP1400" s="1">
        <v>8</v>
      </c>
      <c r="BQ1400" s="1">
        <v>8</v>
      </c>
      <c r="BR1400" s="1">
        <v>8</v>
      </c>
      <c r="BS1400" s="1">
        <v>8</v>
      </c>
      <c r="BT1400" s="1">
        <v>0</v>
      </c>
      <c r="BU1400" s="1" t="str">
        <f>"8:00 AM"</f>
        <v>8:00 AM</v>
      </c>
      <c r="BV1400" s="1" t="str">
        <f>"5:00 PM"</f>
        <v>5:00 PM</v>
      </c>
      <c r="BW1400" s="1" t="s">
        <v>392</v>
      </c>
      <c r="BX1400" s="1">
        <v>0</v>
      </c>
      <c r="BY1400" s="1">
        <v>12</v>
      </c>
      <c r="BZ1400" s="1" t="s">
        <v>112</v>
      </c>
      <c r="CA1400" s="1">
        <v>0</v>
      </c>
      <c r="CB1400" s="1" t="s">
        <v>15004</v>
      </c>
      <c r="CC1400" s="1" t="s">
        <v>2474</v>
      </c>
      <c r="CE1400" s="1" t="s">
        <v>167</v>
      </c>
      <c r="CF1400" s="1" t="s">
        <v>117</v>
      </c>
      <c r="CG1400" s="1">
        <v>96950</v>
      </c>
      <c r="CH1400" s="3">
        <v>22.19</v>
      </c>
      <c r="CI1400" s="3">
        <v>22.19</v>
      </c>
      <c r="CJ1400" s="3">
        <v>33.28</v>
      </c>
      <c r="CK1400" s="3">
        <v>33.28</v>
      </c>
      <c r="CL1400" s="1" t="s">
        <v>137</v>
      </c>
      <c r="CM1400" s="1" t="s">
        <v>3475</v>
      </c>
      <c r="CN1400" s="1" t="s">
        <v>139</v>
      </c>
      <c r="CP1400" s="1" t="s">
        <v>112</v>
      </c>
      <c r="CQ1400" s="1" t="s">
        <v>111</v>
      </c>
      <c r="CR1400" s="1" t="s">
        <v>112</v>
      </c>
      <c r="CS1400" s="1" t="s">
        <v>111</v>
      </c>
      <c r="CT1400" s="1" t="s">
        <v>138</v>
      </c>
      <c r="CU1400" s="1" t="s">
        <v>138</v>
      </c>
      <c r="CV1400" s="1" t="s">
        <v>138</v>
      </c>
      <c r="CW1400" s="1" t="s">
        <v>8146</v>
      </c>
      <c r="CX1400" s="1">
        <v>16702342902</v>
      </c>
      <c r="CY1400" s="1" t="s">
        <v>8142</v>
      </c>
      <c r="CZ1400" s="1" t="s">
        <v>138</v>
      </c>
      <c r="DA1400" s="1" t="s">
        <v>111</v>
      </c>
      <c r="DB1400" s="1" t="s">
        <v>112</v>
      </c>
    </row>
    <row r="1401" spans="1:111" ht="15.6" customHeight="1" x14ac:dyDescent="0.25">
      <c r="A1401" s="1" t="s">
        <v>15005</v>
      </c>
      <c r="B1401" s="1" t="s">
        <v>238</v>
      </c>
      <c r="C1401" s="2">
        <v>44294.810377893518</v>
      </c>
      <c r="D1401" s="2">
        <v>44333</v>
      </c>
      <c r="E1401" s="1" t="s">
        <v>110</v>
      </c>
      <c r="F1401" s="2">
        <v>44468.833333333336</v>
      </c>
      <c r="G1401" s="1" t="s">
        <v>111</v>
      </c>
      <c r="H1401" s="1" t="s">
        <v>112</v>
      </c>
      <c r="I1401" s="1" t="s">
        <v>112</v>
      </c>
      <c r="J1401" s="1" t="s">
        <v>15006</v>
      </c>
      <c r="K1401" s="1" t="s">
        <v>15007</v>
      </c>
      <c r="L1401" s="1" t="s">
        <v>15008</v>
      </c>
      <c r="M1401" s="1" t="s">
        <v>15009</v>
      </c>
      <c r="N1401" s="1" t="s">
        <v>116</v>
      </c>
      <c r="O1401" s="1" t="s">
        <v>117</v>
      </c>
      <c r="P1401" s="9">
        <v>96950</v>
      </c>
      <c r="Q1401" s="1" t="s">
        <v>118</v>
      </c>
      <c r="S1401" s="1">
        <v>16707830877</v>
      </c>
      <c r="U1401" s="1">
        <v>56151</v>
      </c>
      <c r="V1401" s="1" t="s">
        <v>119</v>
      </c>
      <c r="X1401" s="1" t="s">
        <v>15010</v>
      </c>
      <c r="Y1401" s="1" t="s">
        <v>15011</v>
      </c>
      <c r="AA1401" s="1" t="s">
        <v>461</v>
      </c>
      <c r="AB1401" s="1" t="s">
        <v>15008</v>
      </c>
      <c r="AC1401" s="1" t="s">
        <v>15009</v>
      </c>
      <c r="AD1401" s="1" t="s">
        <v>116</v>
      </c>
      <c r="AE1401" s="1" t="s">
        <v>117</v>
      </c>
      <c r="AF1401" s="9">
        <v>96950</v>
      </c>
      <c r="AG1401" s="1" t="s">
        <v>118</v>
      </c>
      <c r="AI1401" s="1">
        <v>16707830877</v>
      </c>
      <c r="AK1401" s="1" t="s">
        <v>15012</v>
      </c>
      <c r="BC1401" s="1" t="str">
        <f>"39-7011.00"</f>
        <v>39-7011.00</v>
      </c>
      <c r="BD1401" s="1" t="s">
        <v>1435</v>
      </c>
      <c r="BE1401" s="1" t="s">
        <v>15013</v>
      </c>
      <c r="BF1401" s="1" t="s">
        <v>3755</v>
      </c>
      <c r="BG1401" s="1">
        <v>1</v>
      </c>
      <c r="BH1401" s="1">
        <v>1</v>
      </c>
      <c r="BI1401" s="2">
        <v>44470</v>
      </c>
      <c r="BJ1401" s="2">
        <v>45565</v>
      </c>
      <c r="BK1401" s="2">
        <v>44470</v>
      </c>
      <c r="BL1401" s="2">
        <v>45565</v>
      </c>
      <c r="BM1401" s="1">
        <v>40</v>
      </c>
      <c r="BN1401" s="1">
        <v>0</v>
      </c>
      <c r="BO1401" s="1">
        <v>8</v>
      </c>
      <c r="BP1401" s="1">
        <v>8</v>
      </c>
      <c r="BQ1401" s="1">
        <v>8</v>
      </c>
      <c r="BR1401" s="1">
        <v>8</v>
      </c>
      <c r="BS1401" s="1">
        <v>8</v>
      </c>
      <c r="BT1401" s="1">
        <v>0</v>
      </c>
      <c r="BU1401" s="1" t="str">
        <f>"8:00 AM"</f>
        <v>8:00 AM</v>
      </c>
      <c r="BV1401" s="1" t="str">
        <f>"5:00 PM"</f>
        <v>5:00 PM</v>
      </c>
      <c r="BW1401" s="1" t="s">
        <v>135</v>
      </c>
      <c r="BX1401" s="1">
        <v>0</v>
      </c>
      <c r="BY1401" s="1">
        <v>24</v>
      </c>
      <c r="BZ1401" s="1" t="s">
        <v>112</v>
      </c>
      <c r="CA1401" s="1">
        <v>0</v>
      </c>
      <c r="CB1401" s="1" t="s">
        <v>15014</v>
      </c>
      <c r="CC1401" s="1" t="s">
        <v>15008</v>
      </c>
      <c r="CD1401" s="1" t="s">
        <v>15009</v>
      </c>
      <c r="CE1401" s="1" t="s">
        <v>116</v>
      </c>
      <c r="CF1401" s="1" t="s">
        <v>117</v>
      </c>
      <c r="CG1401" s="1">
        <v>96950</v>
      </c>
      <c r="CH1401" s="3">
        <v>12.14</v>
      </c>
      <c r="CI1401" s="3">
        <v>12.14</v>
      </c>
      <c r="CJ1401" s="3">
        <v>18.21</v>
      </c>
      <c r="CK1401" s="3">
        <v>18.21</v>
      </c>
      <c r="CL1401" s="1" t="s">
        <v>137</v>
      </c>
      <c r="CM1401" s="1" t="s">
        <v>138</v>
      </c>
      <c r="CN1401" s="1" t="s">
        <v>139</v>
      </c>
      <c r="CP1401" s="1" t="s">
        <v>112</v>
      </c>
      <c r="CQ1401" s="1" t="s">
        <v>111</v>
      </c>
      <c r="CR1401" s="1" t="s">
        <v>112</v>
      </c>
      <c r="CS1401" s="1" t="s">
        <v>111</v>
      </c>
      <c r="CT1401" s="1" t="s">
        <v>138</v>
      </c>
      <c r="CU1401" s="1" t="s">
        <v>111</v>
      </c>
      <c r="CV1401" s="1" t="s">
        <v>138</v>
      </c>
      <c r="CW1401" s="1" t="s">
        <v>300</v>
      </c>
      <c r="CX1401" s="1">
        <v>16707830877</v>
      </c>
      <c r="CY1401" s="1" t="s">
        <v>15012</v>
      </c>
      <c r="CZ1401" s="1" t="s">
        <v>138</v>
      </c>
      <c r="DA1401" s="1" t="s">
        <v>111</v>
      </c>
      <c r="DB1401" s="1" t="s">
        <v>112</v>
      </c>
    </row>
    <row r="1402" spans="1:111" ht="15.6" customHeight="1" x14ac:dyDescent="0.25">
      <c r="A1402" s="1" t="s">
        <v>15015</v>
      </c>
      <c r="B1402" s="1" t="s">
        <v>238</v>
      </c>
      <c r="C1402" s="2">
        <v>44323.294707291665</v>
      </c>
      <c r="D1402" s="2">
        <v>44370</v>
      </c>
      <c r="E1402" s="1" t="s">
        <v>110</v>
      </c>
      <c r="F1402" s="2">
        <v>44468.833333333336</v>
      </c>
      <c r="G1402" s="1" t="s">
        <v>111</v>
      </c>
      <c r="H1402" s="1" t="s">
        <v>111</v>
      </c>
      <c r="I1402" s="1" t="s">
        <v>112</v>
      </c>
      <c r="J1402" s="1" t="s">
        <v>11668</v>
      </c>
      <c r="K1402" s="1" t="s">
        <v>11668</v>
      </c>
      <c r="L1402" s="1" t="s">
        <v>11669</v>
      </c>
      <c r="M1402" s="1" t="s">
        <v>11670</v>
      </c>
      <c r="N1402" s="1" t="s">
        <v>116</v>
      </c>
      <c r="O1402" s="1" t="s">
        <v>117</v>
      </c>
      <c r="P1402" s="9">
        <v>96950</v>
      </c>
      <c r="Q1402" s="1" t="s">
        <v>118</v>
      </c>
      <c r="S1402" s="1">
        <v>16702337770</v>
      </c>
      <c r="U1402" s="1">
        <v>5413</v>
      </c>
      <c r="V1402" s="1" t="s">
        <v>119</v>
      </c>
      <c r="X1402" s="1" t="s">
        <v>723</v>
      </c>
      <c r="Y1402" s="1" t="s">
        <v>3563</v>
      </c>
      <c r="Z1402" s="1" t="s">
        <v>3048</v>
      </c>
      <c r="AA1402" s="1" t="s">
        <v>245</v>
      </c>
      <c r="AB1402" s="1" t="s">
        <v>11669</v>
      </c>
      <c r="AC1402" s="1" t="s">
        <v>11670</v>
      </c>
      <c r="AD1402" s="1" t="s">
        <v>116</v>
      </c>
      <c r="AE1402" s="1" t="s">
        <v>117</v>
      </c>
      <c r="AF1402" s="9">
        <v>96950</v>
      </c>
      <c r="AG1402" s="1" t="s">
        <v>118</v>
      </c>
      <c r="AI1402" s="1">
        <v>16702337770</v>
      </c>
      <c r="AK1402" s="1" t="s">
        <v>575</v>
      </c>
      <c r="BC1402" s="1" t="str">
        <f>"17-3022.00"</f>
        <v>17-3022.00</v>
      </c>
      <c r="BD1402" s="1" t="s">
        <v>602</v>
      </c>
      <c r="BE1402" s="1" t="s">
        <v>15016</v>
      </c>
      <c r="BF1402" s="1" t="s">
        <v>15017</v>
      </c>
      <c r="BG1402" s="1">
        <v>5</v>
      </c>
      <c r="BH1402" s="1">
        <v>5</v>
      </c>
      <c r="BI1402" s="2">
        <v>44470</v>
      </c>
      <c r="BJ1402" s="2">
        <v>45565</v>
      </c>
      <c r="BK1402" s="2">
        <v>44470</v>
      </c>
      <c r="BL1402" s="2">
        <v>45565</v>
      </c>
      <c r="BM1402" s="1">
        <v>40</v>
      </c>
      <c r="BN1402" s="1">
        <v>0</v>
      </c>
      <c r="BO1402" s="1">
        <v>8</v>
      </c>
      <c r="BP1402" s="1">
        <v>8</v>
      </c>
      <c r="BQ1402" s="1">
        <v>8</v>
      </c>
      <c r="BR1402" s="1">
        <v>8</v>
      </c>
      <c r="BS1402" s="1">
        <v>8</v>
      </c>
      <c r="BT1402" s="1">
        <v>0</v>
      </c>
      <c r="BU1402" s="1" t="str">
        <f>"8:00 AM"</f>
        <v>8:00 AM</v>
      </c>
      <c r="BV1402" s="1" t="str">
        <f>"5:00 PM"</f>
        <v>5:00 PM</v>
      </c>
      <c r="BW1402" s="1" t="s">
        <v>392</v>
      </c>
      <c r="BX1402" s="1">
        <v>0</v>
      </c>
      <c r="BY1402" s="1">
        <v>24</v>
      </c>
      <c r="BZ1402" s="1" t="s">
        <v>112</v>
      </c>
      <c r="CB1402" s="1" t="s">
        <v>15018</v>
      </c>
      <c r="CC1402" s="1" t="s">
        <v>11669</v>
      </c>
      <c r="CD1402" s="1" t="s">
        <v>11670</v>
      </c>
      <c r="CE1402" s="1" t="s">
        <v>116</v>
      </c>
      <c r="CF1402" s="1" t="s">
        <v>117</v>
      </c>
      <c r="CG1402" s="1">
        <v>96950</v>
      </c>
      <c r="CH1402" s="3">
        <v>17.25</v>
      </c>
      <c r="CI1402" s="3">
        <v>17.25</v>
      </c>
      <c r="CJ1402" s="3">
        <v>25.87</v>
      </c>
      <c r="CK1402" s="3">
        <v>25.87</v>
      </c>
      <c r="CL1402" s="1" t="s">
        <v>137</v>
      </c>
      <c r="CM1402" s="1" t="s">
        <v>582</v>
      </c>
      <c r="CN1402" s="1" t="s">
        <v>139</v>
      </c>
      <c r="CP1402" s="1" t="s">
        <v>112</v>
      </c>
      <c r="CQ1402" s="1" t="s">
        <v>111</v>
      </c>
      <c r="CR1402" s="1" t="s">
        <v>111</v>
      </c>
      <c r="CS1402" s="1" t="s">
        <v>111</v>
      </c>
      <c r="CT1402" s="1" t="s">
        <v>138</v>
      </c>
      <c r="CU1402" s="1" t="s">
        <v>111</v>
      </c>
      <c r="CV1402" s="1" t="s">
        <v>138</v>
      </c>
      <c r="CW1402" s="1" t="s">
        <v>583</v>
      </c>
      <c r="CX1402" s="1">
        <v>16707837461</v>
      </c>
      <c r="CY1402" s="1" t="s">
        <v>575</v>
      </c>
      <c r="CZ1402" s="1" t="s">
        <v>428</v>
      </c>
      <c r="DA1402" s="1" t="s">
        <v>111</v>
      </c>
      <c r="DB1402" s="1" t="s">
        <v>112</v>
      </c>
    </row>
    <row r="1403" spans="1:111" ht="15.6" customHeight="1" x14ac:dyDescent="0.25">
      <c r="A1403" s="1" t="s">
        <v>15019</v>
      </c>
      <c r="B1403" s="1" t="s">
        <v>238</v>
      </c>
      <c r="C1403" s="2">
        <v>44350.802226736108</v>
      </c>
      <c r="D1403" s="2">
        <v>44379</v>
      </c>
      <c r="E1403" s="1" t="s">
        <v>180</v>
      </c>
      <c r="G1403" s="1" t="s">
        <v>112</v>
      </c>
      <c r="H1403" s="1" t="s">
        <v>112</v>
      </c>
      <c r="I1403" s="1" t="s">
        <v>112</v>
      </c>
      <c r="J1403" s="1" t="s">
        <v>15020</v>
      </c>
      <c r="L1403" s="1" t="s">
        <v>15021</v>
      </c>
      <c r="N1403" s="1" t="s">
        <v>997</v>
      </c>
      <c r="O1403" s="1" t="s">
        <v>117</v>
      </c>
      <c r="P1403" s="9">
        <v>96951</v>
      </c>
      <c r="Q1403" s="1" t="s">
        <v>118</v>
      </c>
      <c r="S1403" s="1">
        <v>16705320065</v>
      </c>
      <c r="U1403" s="1">
        <v>11199</v>
      </c>
      <c r="V1403" s="1" t="s">
        <v>119</v>
      </c>
      <c r="X1403" s="1" t="s">
        <v>15022</v>
      </c>
      <c r="Y1403" s="1" t="s">
        <v>4313</v>
      </c>
      <c r="Z1403" s="1" t="s">
        <v>3080</v>
      </c>
      <c r="AA1403" s="1" t="s">
        <v>964</v>
      </c>
      <c r="AB1403" s="1" t="s">
        <v>15021</v>
      </c>
      <c r="AD1403" s="1" t="s">
        <v>847</v>
      </c>
      <c r="AE1403" s="1" t="s">
        <v>117</v>
      </c>
      <c r="AF1403" s="9">
        <v>96951</v>
      </c>
      <c r="AG1403" s="1" t="s">
        <v>118</v>
      </c>
      <c r="AI1403" s="1">
        <v>16705320065</v>
      </c>
      <c r="AK1403" s="1" t="s">
        <v>4311</v>
      </c>
      <c r="BC1403" s="1" t="str">
        <f>"45-2092.02"</f>
        <v>45-2092.02</v>
      </c>
      <c r="BD1403" s="1" t="s">
        <v>2274</v>
      </c>
      <c r="BE1403" s="1" t="s">
        <v>15023</v>
      </c>
      <c r="BF1403" s="1" t="s">
        <v>15024</v>
      </c>
      <c r="BG1403" s="1">
        <v>2</v>
      </c>
      <c r="BH1403" s="1">
        <v>2</v>
      </c>
      <c r="BI1403" s="2">
        <v>44470</v>
      </c>
      <c r="BJ1403" s="2">
        <v>44834</v>
      </c>
      <c r="BK1403" s="2">
        <v>44470</v>
      </c>
      <c r="BL1403" s="2">
        <v>44834</v>
      </c>
      <c r="BM1403" s="1">
        <v>35</v>
      </c>
      <c r="BN1403" s="1">
        <v>0</v>
      </c>
      <c r="BO1403" s="1">
        <v>7</v>
      </c>
      <c r="BP1403" s="1">
        <v>7</v>
      </c>
      <c r="BQ1403" s="1">
        <v>7</v>
      </c>
      <c r="BR1403" s="1">
        <v>7</v>
      </c>
      <c r="BS1403" s="1">
        <v>7</v>
      </c>
      <c r="BT1403" s="1">
        <v>0</v>
      </c>
      <c r="BU1403" s="1" t="str">
        <f>"8:00 AM"</f>
        <v>8:00 AM</v>
      </c>
      <c r="BV1403" s="1" t="str">
        <f>"5:00 PM"</f>
        <v>5:00 PM</v>
      </c>
      <c r="BW1403" s="1" t="s">
        <v>135</v>
      </c>
      <c r="BX1403" s="1">
        <v>0</v>
      </c>
      <c r="BY1403" s="1">
        <v>0</v>
      </c>
      <c r="BZ1403" s="1" t="s">
        <v>112</v>
      </c>
      <c r="CA1403" s="1">
        <v>0</v>
      </c>
      <c r="CB1403" s="1" t="s">
        <v>15025</v>
      </c>
      <c r="CC1403" s="1" t="s">
        <v>15026</v>
      </c>
      <c r="CE1403" s="1" t="s">
        <v>997</v>
      </c>
      <c r="CF1403" s="1" t="s">
        <v>117</v>
      </c>
      <c r="CG1403" s="1">
        <v>96951</v>
      </c>
      <c r="CH1403" s="3">
        <v>9.91</v>
      </c>
      <c r="CI1403" s="3">
        <v>9.91</v>
      </c>
      <c r="CJ1403" s="3">
        <v>14.86</v>
      </c>
      <c r="CK1403" s="3">
        <v>14.86</v>
      </c>
      <c r="CL1403" s="1" t="s">
        <v>137</v>
      </c>
      <c r="CM1403" s="1" t="s">
        <v>230</v>
      </c>
      <c r="CN1403" s="1" t="s">
        <v>139</v>
      </c>
      <c r="CP1403" s="1" t="s">
        <v>112</v>
      </c>
      <c r="CQ1403" s="1" t="s">
        <v>111</v>
      </c>
      <c r="CR1403" s="1" t="s">
        <v>112</v>
      </c>
      <c r="CS1403" s="1" t="s">
        <v>111</v>
      </c>
      <c r="CT1403" s="1" t="s">
        <v>138</v>
      </c>
      <c r="CU1403" s="1" t="s">
        <v>111</v>
      </c>
      <c r="CV1403" s="1" t="s">
        <v>138</v>
      </c>
      <c r="CW1403" s="1" t="s">
        <v>15027</v>
      </c>
      <c r="CX1403" s="1">
        <v>16705320065</v>
      </c>
      <c r="CY1403" s="1" t="s">
        <v>4311</v>
      </c>
      <c r="CZ1403" s="1" t="s">
        <v>138</v>
      </c>
      <c r="DA1403" s="1" t="s">
        <v>111</v>
      </c>
      <c r="DB1403" s="1" t="s">
        <v>112</v>
      </c>
      <c r="DC1403" s="1" t="s">
        <v>4302</v>
      </c>
      <c r="DD1403" s="1" t="s">
        <v>4303</v>
      </c>
      <c r="DE1403" s="1" t="s">
        <v>15028</v>
      </c>
      <c r="DF1403" s="1" t="s">
        <v>15029</v>
      </c>
      <c r="DG1403" s="1" t="s">
        <v>4311</v>
      </c>
    </row>
    <row r="1404" spans="1:111" ht="15.6" customHeight="1" x14ac:dyDescent="0.25">
      <c r="A1404" s="1" t="s">
        <v>15039</v>
      </c>
      <c r="B1404" s="1" t="s">
        <v>238</v>
      </c>
      <c r="C1404" s="2">
        <v>44373.308399189817</v>
      </c>
      <c r="D1404" s="2">
        <v>44412</v>
      </c>
      <c r="E1404" s="1" t="s">
        <v>180</v>
      </c>
      <c r="G1404" s="1" t="s">
        <v>112</v>
      </c>
      <c r="H1404" s="1" t="s">
        <v>112</v>
      </c>
      <c r="I1404" s="1" t="s">
        <v>112</v>
      </c>
      <c r="J1404" s="1" t="s">
        <v>10573</v>
      </c>
      <c r="K1404" s="1" t="s">
        <v>15040</v>
      </c>
      <c r="L1404" s="1" t="s">
        <v>15041</v>
      </c>
      <c r="M1404" s="1" t="s">
        <v>138</v>
      </c>
      <c r="N1404" s="1" t="s">
        <v>116</v>
      </c>
      <c r="O1404" s="1" t="s">
        <v>117</v>
      </c>
      <c r="P1404" s="9">
        <v>96950</v>
      </c>
      <c r="Q1404" s="1" t="s">
        <v>118</v>
      </c>
      <c r="R1404" s="1" t="s">
        <v>138</v>
      </c>
      <c r="S1404" s="1">
        <v>16702859535</v>
      </c>
      <c r="U1404" s="1">
        <v>812112</v>
      </c>
      <c r="V1404" s="1" t="s">
        <v>119</v>
      </c>
      <c r="X1404" s="1" t="s">
        <v>6191</v>
      </c>
      <c r="Y1404" s="1" t="s">
        <v>6192</v>
      </c>
      <c r="Z1404" s="1" t="s">
        <v>6193</v>
      </c>
      <c r="AA1404" s="1" t="s">
        <v>245</v>
      </c>
      <c r="AB1404" s="1" t="s">
        <v>15041</v>
      </c>
      <c r="AC1404" s="1" t="s">
        <v>138</v>
      </c>
      <c r="AD1404" s="1" t="s">
        <v>116</v>
      </c>
      <c r="AE1404" s="1" t="s">
        <v>117</v>
      </c>
      <c r="AF1404" s="9">
        <v>96950</v>
      </c>
      <c r="AG1404" s="1" t="s">
        <v>118</v>
      </c>
      <c r="AH1404" s="1" t="s">
        <v>138</v>
      </c>
      <c r="AI1404" s="1">
        <v>16702859535</v>
      </c>
      <c r="AK1404" s="1" t="s">
        <v>15042</v>
      </c>
      <c r="BC1404" s="1" t="str">
        <f>"39-5012.00"</f>
        <v>39-5012.00</v>
      </c>
      <c r="BD1404" s="1" t="s">
        <v>1831</v>
      </c>
      <c r="BE1404" s="1" t="s">
        <v>15043</v>
      </c>
      <c r="BF1404" s="1" t="s">
        <v>3225</v>
      </c>
      <c r="BG1404" s="1">
        <v>2</v>
      </c>
      <c r="BH1404" s="1">
        <v>2</v>
      </c>
      <c r="BI1404" s="2">
        <v>44470</v>
      </c>
      <c r="BJ1404" s="2">
        <v>44834</v>
      </c>
      <c r="BK1404" s="2">
        <v>44470</v>
      </c>
      <c r="BL1404" s="2">
        <v>44834</v>
      </c>
      <c r="BM1404" s="1">
        <v>40</v>
      </c>
      <c r="BN1404" s="1">
        <v>7</v>
      </c>
      <c r="BO1404" s="1">
        <v>0</v>
      </c>
      <c r="BP1404" s="1">
        <v>6</v>
      </c>
      <c r="BQ1404" s="1">
        <v>6</v>
      </c>
      <c r="BR1404" s="1">
        <v>7</v>
      </c>
      <c r="BS1404" s="1">
        <v>7</v>
      </c>
      <c r="BT1404" s="1">
        <v>7</v>
      </c>
      <c r="BU1404" s="1" t="str">
        <f>"10:00 AM"</f>
        <v>10:00 AM</v>
      </c>
      <c r="BV1404" s="1" t="str">
        <f>"7:00 PM"</f>
        <v>7:00 PM</v>
      </c>
      <c r="BW1404" s="1" t="s">
        <v>135</v>
      </c>
      <c r="BX1404" s="1">
        <v>0</v>
      </c>
      <c r="BY1404" s="1">
        <v>12</v>
      </c>
      <c r="BZ1404" s="1" t="s">
        <v>112</v>
      </c>
      <c r="CB1404" s="4" t="s">
        <v>15044</v>
      </c>
      <c r="CC1404" s="1" t="s">
        <v>2804</v>
      </c>
      <c r="CD1404" s="1" t="s">
        <v>2805</v>
      </c>
      <c r="CE1404" s="1" t="s">
        <v>116</v>
      </c>
      <c r="CF1404" s="1" t="s">
        <v>117</v>
      </c>
      <c r="CG1404" s="1">
        <v>96950</v>
      </c>
      <c r="CH1404" s="3">
        <v>8.08</v>
      </c>
      <c r="CI1404" s="3">
        <v>8.08</v>
      </c>
      <c r="CJ1404" s="3">
        <v>12.12</v>
      </c>
      <c r="CK1404" s="3">
        <v>12.12</v>
      </c>
      <c r="CL1404" s="1" t="s">
        <v>137</v>
      </c>
      <c r="CM1404" s="1" t="s">
        <v>138</v>
      </c>
      <c r="CN1404" s="1" t="s">
        <v>139</v>
      </c>
      <c r="CP1404" s="1" t="s">
        <v>112</v>
      </c>
      <c r="CQ1404" s="1" t="s">
        <v>111</v>
      </c>
      <c r="CR1404" s="1" t="s">
        <v>112</v>
      </c>
      <c r="CS1404" s="1" t="s">
        <v>111</v>
      </c>
      <c r="CT1404" s="1" t="s">
        <v>138</v>
      </c>
      <c r="CU1404" s="1" t="s">
        <v>111</v>
      </c>
      <c r="CV1404" s="1" t="s">
        <v>138</v>
      </c>
      <c r="CW1404" s="1" t="s">
        <v>1592</v>
      </c>
      <c r="CX1404" s="1">
        <v>16702859535</v>
      </c>
      <c r="CY1404" s="1" t="s">
        <v>15042</v>
      </c>
      <c r="CZ1404" s="1" t="s">
        <v>138</v>
      </c>
      <c r="DA1404" s="1" t="s">
        <v>111</v>
      </c>
      <c r="DB1404" s="1" t="s">
        <v>112</v>
      </c>
      <c r="DF1404" s="1" t="s">
        <v>138</v>
      </c>
      <c r="DG1404" s="1" t="s">
        <v>138</v>
      </c>
    </row>
    <row r="1405" spans="1:111" ht="15.6" customHeight="1" x14ac:dyDescent="0.25">
      <c r="A1405" s="1" t="s">
        <v>15045</v>
      </c>
      <c r="B1405" s="1" t="s">
        <v>238</v>
      </c>
      <c r="C1405" s="2">
        <v>44353.580714351854</v>
      </c>
      <c r="D1405" s="2">
        <v>44399</v>
      </c>
      <c r="E1405" s="1" t="s">
        <v>180</v>
      </c>
      <c r="G1405" s="1" t="s">
        <v>112</v>
      </c>
      <c r="H1405" s="1" t="s">
        <v>112</v>
      </c>
      <c r="I1405" s="1" t="s">
        <v>112</v>
      </c>
      <c r="J1405" s="1" t="s">
        <v>999</v>
      </c>
      <c r="L1405" s="1" t="s">
        <v>634</v>
      </c>
      <c r="N1405" s="1" t="s">
        <v>167</v>
      </c>
      <c r="O1405" s="1" t="s">
        <v>117</v>
      </c>
      <c r="P1405" s="9">
        <v>96950</v>
      </c>
      <c r="Q1405" s="1" t="s">
        <v>118</v>
      </c>
      <c r="S1405" s="1">
        <v>16702358722</v>
      </c>
      <c r="U1405" s="1">
        <v>561720</v>
      </c>
      <c r="V1405" s="1" t="s">
        <v>119</v>
      </c>
      <c r="X1405" s="1" t="s">
        <v>636</v>
      </c>
      <c r="Y1405" s="1" t="s">
        <v>637</v>
      </c>
      <c r="Z1405" s="1" t="s">
        <v>638</v>
      </c>
      <c r="AA1405" s="1" t="s">
        <v>639</v>
      </c>
      <c r="AB1405" s="1" t="s">
        <v>1000</v>
      </c>
      <c r="AD1405" s="1" t="s">
        <v>167</v>
      </c>
      <c r="AE1405" s="1" t="s">
        <v>117</v>
      </c>
      <c r="AF1405" s="9">
        <v>96950</v>
      </c>
      <c r="AG1405" s="1" t="s">
        <v>118</v>
      </c>
      <c r="AI1405" s="1">
        <v>16709890917</v>
      </c>
      <c r="AK1405" s="1" t="s">
        <v>641</v>
      </c>
      <c r="BC1405" s="1" t="str">
        <f>"49-9071.00"</f>
        <v>49-9071.00</v>
      </c>
      <c r="BD1405" s="1" t="s">
        <v>214</v>
      </c>
      <c r="BE1405" s="1" t="s">
        <v>1524</v>
      </c>
      <c r="BF1405" s="1" t="s">
        <v>214</v>
      </c>
      <c r="BG1405" s="1">
        <v>8</v>
      </c>
      <c r="BH1405" s="1">
        <v>8</v>
      </c>
      <c r="BI1405" s="2">
        <v>44470</v>
      </c>
      <c r="BJ1405" s="2">
        <v>44834</v>
      </c>
      <c r="BK1405" s="2">
        <v>44470</v>
      </c>
      <c r="BL1405" s="2">
        <v>44834</v>
      </c>
      <c r="BM1405" s="1">
        <v>35</v>
      </c>
      <c r="BN1405" s="1">
        <v>0</v>
      </c>
      <c r="BO1405" s="1">
        <v>7</v>
      </c>
      <c r="BP1405" s="1">
        <v>7</v>
      </c>
      <c r="BQ1405" s="1">
        <v>7</v>
      </c>
      <c r="BR1405" s="1">
        <v>7</v>
      </c>
      <c r="BS1405" s="1">
        <v>7</v>
      </c>
      <c r="BT1405" s="1">
        <v>0</v>
      </c>
      <c r="BU1405" s="1" t="str">
        <f>"9:00 AM"</f>
        <v>9:00 AM</v>
      </c>
      <c r="BV1405" s="1" t="str">
        <f>"5:00 PM"</f>
        <v>5:00 PM</v>
      </c>
      <c r="BW1405" s="1" t="s">
        <v>230</v>
      </c>
      <c r="BX1405" s="1">
        <v>0</v>
      </c>
      <c r="BY1405" s="1">
        <v>6</v>
      </c>
      <c r="BZ1405" s="1" t="s">
        <v>112</v>
      </c>
      <c r="CB1405" s="4" t="s">
        <v>643</v>
      </c>
      <c r="CC1405" s="1" t="s">
        <v>634</v>
      </c>
      <c r="CE1405" s="1" t="s">
        <v>167</v>
      </c>
      <c r="CF1405" s="1" t="s">
        <v>117</v>
      </c>
      <c r="CG1405" s="1">
        <v>96950</v>
      </c>
      <c r="CH1405" s="3">
        <v>8.7100000000000009</v>
      </c>
      <c r="CI1405" s="3">
        <v>8.7100000000000009</v>
      </c>
      <c r="CJ1405" s="3">
        <v>13.07</v>
      </c>
      <c r="CK1405" s="3">
        <v>13.07</v>
      </c>
      <c r="CL1405" s="1" t="s">
        <v>137</v>
      </c>
      <c r="CN1405" s="1" t="s">
        <v>139</v>
      </c>
      <c r="CP1405" s="1" t="s">
        <v>111</v>
      </c>
      <c r="CQ1405" s="1" t="s">
        <v>111</v>
      </c>
      <c r="CR1405" s="1" t="s">
        <v>111</v>
      </c>
      <c r="CS1405" s="1" t="s">
        <v>111</v>
      </c>
      <c r="CT1405" s="1" t="s">
        <v>111</v>
      </c>
      <c r="CU1405" s="1" t="s">
        <v>111</v>
      </c>
      <c r="CV1405" s="1" t="s">
        <v>111</v>
      </c>
      <c r="CW1405" s="1" t="s">
        <v>1004</v>
      </c>
      <c r="CX1405" s="1">
        <v>16709890917</v>
      </c>
      <c r="CY1405" s="1" t="s">
        <v>641</v>
      </c>
      <c r="CZ1405" s="1" t="s">
        <v>645</v>
      </c>
      <c r="DA1405" s="1" t="s">
        <v>111</v>
      </c>
      <c r="DB1405" s="1" t="s">
        <v>112</v>
      </c>
    </row>
    <row r="1406" spans="1:111" ht="15.6" customHeight="1" x14ac:dyDescent="0.25">
      <c r="A1406" s="1" t="s">
        <v>15062</v>
      </c>
      <c r="B1406" s="1" t="s">
        <v>238</v>
      </c>
      <c r="C1406" s="2">
        <v>44384.839716782408</v>
      </c>
      <c r="D1406" s="2">
        <v>44439</v>
      </c>
      <c r="E1406" s="1" t="s">
        <v>180</v>
      </c>
      <c r="G1406" s="1" t="s">
        <v>112</v>
      </c>
      <c r="H1406" s="1" t="s">
        <v>112</v>
      </c>
      <c r="I1406" s="1" t="s">
        <v>112</v>
      </c>
      <c r="J1406" s="1" t="s">
        <v>15063</v>
      </c>
      <c r="L1406" s="1" t="s">
        <v>11271</v>
      </c>
      <c r="N1406" s="1" t="s">
        <v>116</v>
      </c>
      <c r="O1406" s="1" t="s">
        <v>117</v>
      </c>
      <c r="P1406" s="9">
        <v>96950</v>
      </c>
      <c r="Q1406" s="1" t="s">
        <v>118</v>
      </c>
      <c r="S1406" s="1">
        <v>16702348866</v>
      </c>
      <c r="U1406" s="1">
        <v>53111</v>
      </c>
      <c r="V1406" s="1" t="s">
        <v>119</v>
      </c>
      <c r="X1406" s="1" t="s">
        <v>5850</v>
      </c>
      <c r="Y1406" s="1" t="s">
        <v>1391</v>
      </c>
      <c r="AA1406" s="1" t="s">
        <v>1276</v>
      </c>
      <c r="AB1406" s="1" t="s">
        <v>5849</v>
      </c>
      <c r="AD1406" s="1" t="s">
        <v>167</v>
      </c>
      <c r="AE1406" s="1" t="s">
        <v>117</v>
      </c>
      <c r="AF1406" s="9">
        <v>96950</v>
      </c>
      <c r="AG1406" s="1" t="s">
        <v>118</v>
      </c>
      <c r="AI1406" s="1">
        <v>16702348866</v>
      </c>
      <c r="AK1406" s="1" t="s">
        <v>1713</v>
      </c>
      <c r="BC1406" s="1" t="str">
        <f>"49-9071.00"</f>
        <v>49-9071.00</v>
      </c>
      <c r="BD1406" s="1" t="s">
        <v>214</v>
      </c>
      <c r="BE1406" s="1" t="s">
        <v>15064</v>
      </c>
      <c r="BF1406" s="1" t="s">
        <v>2391</v>
      </c>
      <c r="BG1406" s="1">
        <v>5</v>
      </c>
      <c r="BH1406" s="1">
        <v>5</v>
      </c>
      <c r="BI1406" s="2">
        <v>44470</v>
      </c>
      <c r="BJ1406" s="2">
        <v>44834</v>
      </c>
      <c r="BK1406" s="2">
        <v>44470</v>
      </c>
      <c r="BL1406" s="2">
        <v>44834</v>
      </c>
      <c r="BM1406" s="1">
        <v>35</v>
      </c>
      <c r="BN1406" s="1">
        <v>0</v>
      </c>
      <c r="BO1406" s="1">
        <v>7</v>
      </c>
      <c r="BP1406" s="1">
        <v>7</v>
      </c>
      <c r="BQ1406" s="1">
        <v>7</v>
      </c>
      <c r="BR1406" s="1">
        <v>7</v>
      </c>
      <c r="BS1406" s="1">
        <v>7</v>
      </c>
      <c r="BT1406" s="1">
        <v>0</v>
      </c>
      <c r="BU1406" s="1" t="str">
        <f>"8:00 AM"</f>
        <v>8:00 AM</v>
      </c>
      <c r="BV1406" s="1" t="str">
        <f>"4:00 PM"</f>
        <v>4:00 PM</v>
      </c>
      <c r="BW1406" s="1" t="s">
        <v>135</v>
      </c>
      <c r="BX1406" s="1">
        <v>0</v>
      </c>
      <c r="BY1406" s="1">
        <v>12</v>
      </c>
      <c r="BZ1406" s="1" t="s">
        <v>112</v>
      </c>
      <c r="CB1406" s="1" t="s">
        <v>9002</v>
      </c>
      <c r="CC1406" s="1" t="s">
        <v>1708</v>
      </c>
      <c r="CD1406" s="1" t="s">
        <v>1709</v>
      </c>
      <c r="CE1406" s="1" t="s">
        <v>738</v>
      </c>
      <c r="CF1406" s="1" t="s">
        <v>117</v>
      </c>
      <c r="CG1406" s="1">
        <v>96950</v>
      </c>
      <c r="CH1406" s="3">
        <v>8.7200000000000006</v>
      </c>
      <c r="CI1406" s="3">
        <v>8.7200000000000006</v>
      </c>
      <c r="CJ1406" s="3">
        <v>13.08</v>
      </c>
      <c r="CK1406" s="3">
        <v>13.08</v>
      </c>
      <c r="CL1406" s="1" t="s">
        <v>137</v>
      </c>
      <c r="CM1406" s="1" t="s">
        <v>230</v>
      </c>
      <c r="CN1406" s="1" t="s">
        <v>139</v>
      </c>
      <c r="CP1406" s="1" t="s">
        <v>112</v>
      </c>
      <c r="CQ1406" s="1" t="s">
        <v>111</v>
      </c>
      <c r="CR1406" s="1" t="s">
        <v>112</v>
      </c>
      <c r="CS1406" s="1" t="s">
        <v>111</v>
      </c>
      <c r="CT1406" s="1" t="s">
        <v>138</v>
      </c>
      <c r="CU1406" s="1" t="s">
        <v>111</v>
      </c>
      <c r="CV1406" s="1" t="s">
        <v>138</v>
      </c>
      <c r="CW1406" s="1" t="s">
        <v>1717</v>
      </c>
      <c r="CX1406" s="1">
        <v>16702348866</v>
      </c>
      <c r="CY1406" s="1" t="s">
        <v>1713</v>
      </c>
      <c r="CZ1406" s="1" t="s">
        <v>168</v>
      </c>
      <c r="DA1406" s="1" t="s">
        <v>111</v>
      </c>
      <c r="DB1406" s="1" t="s">
        <v>112</v>
      </c>
    </row>
    <row r="1407" spans="1:111" ht="15.6" customHeight="1" x14ac:dyDescent="0.25">
      <c r="A1407" s="1" t="s">
        <v>15065</v>
      </c>
      <c r="B1407" s="1" t="s">
        <v>238</v>
      </c>
      <c r="C1407" s="2">
        <v>44359.016009375002</v>
      </c>
      <c r="D1407" s="2">
        <v>44400</v>
      </c>
      <c r="E1407" s="1" t="s">
        <v>110</v>
      </c>
      <c r="F1407" s="2">
        <v>44468.833333333336</v>
      </c>
      <c r="G1407" s="1" t="s">
        <v>112</v>
      </c>
      <c r="H1407" s="1" t="s">
        <v>112</v>
      </c>
      <c r="I1407" s="1" t="s">
        <v>112</v>
      </c>
      <c r="J1407" s="1" t="s">
        <v>1596</v>
      </c>
      <c r="K1407" s="1" t="s">
        <v>362</v>
      </c>
      <c r="L1407" s="1" t="s">
        <v>1597</v>
      </c>
      <c r="M1407" s="1" t="s">
        <v>1598</v>
      </c>
      <c r="N1407" s="1" t="s">
        <v>116</v>
      </c>
      <c r="O1407" s="1" t="s">
        <v>117</v>
      </c>
      <c r="P1407" s="9">
        <v>96950</v>
      </c>
      <c r="Q1407" s="1" t="s">
        <v>118</v>
      </c>
      <c r="R1407" s="1" t="s">
        <v>138</v>
      </c>
      <c r="S1407" s="1">
        <v>16702347900</v>
      </c>
      <c r="T1407" s="1">
        <v>803</v>
      </c>
      <c r="U1407" s="1">
        <v>236220</v>
      </c>
      <c r="V1407" s="1" t="s">
        <v>119</v>
      </c>
      <c r="X1407" s="1" t="s">
        <v>1599</v>
      </c>
      <c r="Y1407" s="1" t="s">
        <v>1600</v>
      </c>
      <c r="Z1407" s="1" t="s">
        <v>1601</v>
      </c>
      <c r="AA1407" s="1" t="s">
        <v>461</v>
      </c>
      <c r="AB1407" s="1" t="s">
        <v>1597</v>
      </c>
      <c r="AC1407" s="1" t="s">
        <v>1598</v>
      </c>
      <c r="AD1407" s="1" t="s">
        <v>116</v>
      </c>
      <c r="AE1407" s="1" t="s">
        <v>117</v>
      </c>
      <c r="AF1407" s="9">
        <v>96950</v>
      </c>
      <c r="AG1407" s="1" t="s">
        <v>118</v>
      </c>
      <c r="AH1407" s="1" t="s">
        <v>138</v>
      </c>
      <c r="AI1407" s="1">
        <v>16702347900</v>
      </c>
      <c r="AJ1407" s="1">
        <v>803</v>
      </c>
      <c r="AK1407" s="1" t="s">
        <v>1602</v>
      </c>
      <c r="BC1407" s="1" t="str">
        <f>"27-1025.00"</f>
        <v>27-1025.00</v>
      </c>
      <c r="BD1407" s="1" t="s">
        <v>6404</v>
      </c>
      <c r="BE1407" s="1" t="s">
        <v>15066</v>
      </c>
      <c r="BF1407" s="1" t="s">
        <v>6406</v>
      </c>
      <c r="BG1407" s="1">
        <v>3</v>
      </c>
      <c r="BH1407" s="1">
        <v>3</v>
      </c>
      <c r="BI1407" s="2">
        <v>44470</v>
      </c>
      <c r="BJ1407" s="2">
        <v>44834</v>
      </c>
      <c r="BK1407" s="2">
        <v>44470</v>
      </c>
      <c r="BL1407" s="2">
        <v>44834</v>
      </c>
      <c r="BM1407" s="1">
        <v>40</v>
      </c>
      <c r="BN1407" s="1">
        <v>0</v>
      </c>
      <c r="BO1407" s="1">
        <v>8</v>
      </c>
      <c r="BP1407" s="1">
        <v>8</v>
      </c>
      <c r="BQ1407" s="1">
        <v>8</v>
      </c>
      <c r="BR1407" s="1">
        <v>8</v>
      </c>
      <c r="BS1407" s="1">
        <v>8</v>
      </c>
      <c r="BT1407" s="1">
        <v>0</v>
      </c>
      <c r="BU1407" s="1" t="str">
        <f>"8:00 AM"</f>
        <v>8:00 AM</v>
      </c>
      <c r="BV1407" s="1" t="str">
        <f>"5:00 PM"</f>
        <v>5:00 PM</v>
      </c>
      <c r="BW1407" s="1" t="s">
        <v>193</v>
      </c>
      <c r="BX1407" s="1">
        <v>0</v>
      </c>
      <c r="BY1407" s="1">
        <v>24</v>
      </c>
      <c r="BZ1407" s="1" t="s">
        <v>112</v>
      </c>
      <c r="CB1407" s="1" t="s">
        <v>15067</v>
      </c>
      <c r="CC1407" s="1" t="s">
        <v>3682</v>
      </c>
      <c r="CD1407" s="1" t="s">
        <v>1607</v>
      </c>
      <c r="CE1407" s="1" t="s">
        <v>116</v>
      </c>
      <c r="CF1407" s="1" t="s">
        <v>117</v>
      </c>
      <c r="CG1407" s="1">
        <v>96950</v>
      </c>
      <c r="CH1407" s="3">
        <v>8.93</v>
      </c>
      <c r="CI1407" s="3">
        <v>10</v>
      </c>
      <c r="CJ1407" s="3">
        <v>13.4</v>
      </c>
      <c r="CK1407" s="3">
        <v>15</v>
      </c>
      <c r="CL1407" s="1" t="s">
        <v>137</v>
      </c>
      <c r="CM1407" s="1" t="s">
        <v>1608</v>
      </c>
      <c r="CN1407" s="1" t="s">
        <v>139</v>
      </c>
      <c r="CP1407" s="1" t="s">
        <v>112</v>
      </c>
      <c r="CQ1407" s="1" t="s">
        <v>111</v>
      </c>
      <c r="CR1407" s="1" t="s">
        <v>112</v>
      </c>
      <c r="CS1407" s="1" t="s">
        <v>111</v>
      </c>
      <c r="CT1407" s="1" t="s">
        <v>138</v>
      </c>
      <c r="CU1407" s="1" t="s">
        <v>111</v>
      </c>
      <c r="CV1407" s="1" t="s">
        <v>138</v>
      </c>
      <c r="CW1407" s="1" t="s">
        <v>3683</v>
      </c>
      <c r="CX1407" s="1">
        <v>16702347900</v>
      </c>
      <c r="CY1407" s="1" t="s">
        <v>1602</v>
      </c>
      <c r="CZ1407" s="1" t="s">
        <v>1610</v>
      </c>
      <c r="DA1407" s="1" t="s">
        <v>111</v>
      </c>
      <c r="DB1407" s="1" t="s">
        <v>112</v>
      </c>
      <c r="DC1407" s="1" t="s">
        <v>1599</v>
      </c>
      <c r="DD1407" s="1" t="s">
        <v>1600</v>
      </c>
      <c r="DE1407" s="1" t="s">
        <v>1236</v>
      </c>
      <c r="DF1407" s="1" t="s">
        <v>1596</v>
      </c>
      <c r="DG1407" s="1" t="s">
        <v>1602</v>
      </c>
    </row>
    <row r="1408" spans="1:111" ht="15.6" customHeight="1" x14ac:dyDescent="0.25">
      <c r="A1408" s="1" t="s">
        <v>15069</v>
      </c>
      <c r="B1408" s="1" t="s">
        <v>238</v>
      </c>
      <c r="C1408" s="2">
        <v>44374.10329201389</v>
      </c>
      <c r="D1408" s="2">
        <v>44420</v>
      </c>
      <c r="E1408" s="1" t="s">
        <v>180</v>
      </c>
      <c r="G1408" s="1" t="s">
        <v>112</v>
      </c>
      <c r="H1408" s="1" t="s">
        <v>112</v>
      </c>
      <c r="I1408" s="1" t="s">
        <v>112</v>
      </c>
      <c r="J1408" s="1" t="s">
        <v>15070</v>
      </c>
      <c r="K1408" s="1" t="s">
        <v>138</v>
      </c>
      <c r="L1408" s="1" t="s">
        <v>15071</v>
      </c>
      <c r="N1408" s="1" t="s">
        <v>167</v>
      </c>
      <c r="O1408" s="1" t="s">
        <v>117</v>
      </c>
      <c r="P1408" s="9">
        <v>96950</v>
      </c>
      <c r="Q1408" s="1" t="s">
        <v>118</v>
      </c>
      <c r="S1408" s="1">
        <v>16709898822</v>
      </c>
      <c r="U1408" s="1">
        <v>532111</v>
      </c>
      <c r="V1408" s="1" t="s">
        <v>119</v>
      </c>
      <c r="X1408" s="1" t="s">
        <v>15072</v>
      </c>
      <c r="Y1408" s="1" t="s">
        <v>15073</v>
      </c>
      <c r="AA1408" s="1" t="s">
        <v>1568</v>
      </c>
      <c r="AB1408" s="1" t="s">
        <v>15071</v>
      </c>
      <c r="AD1408" s="1" t="s">
        <v>167</v>
      </c>
      <c r="AE1408" s="1" t="s">
        <v>117</v>
      </c>
      <c r="AF1408" s="9">
        <v>96950</v>
      </c>
      <c r="AG1408" s="1" t="s">
        <v>118</v>
      </c>
      <c r="AI1408" s="1">
        <v>16709898822</v>
      </c>
      <c r="AK1408" s="1" t="s">
        <v>15074</v>
      </c>
      <c r="AL1408" s="1" t="s">
        <v>125</v>
      </c>
      <c r="AM1408" s="1" t="s">
        <v>1566</v>
      </c>
      <c r="AN1408" s="1" t="s">
        <v>1567</v>
      </c>
      <c r="AP1408" s="1" t="s">
        <v>1565</v>
      </c>
      <c r="AR1408" s="1" t="s">
        <v>167</v>
      </c>
      <c r="AS1408" s="1" t="s">
        <v>117</v>
      </c>
      <c r="AT1408" s="9">
        <v>96950</v>
      </c>
      <c r="AU1408" s="1" t="s">
        <v>118</v>
      </c>
      <c r="AW1408" s="1">
        <v>16702875139</v>
      </c>
      <c r="AY1408" s="1" t="s">
        <v>1570</v>
      </c>
      <c r="AZ1408" s="1" t="s">
        <v>1563</v>
      </c>
      <c r="BC1408" s="1" t="str">
        <f>"41-2031.00"</f>
        <v>41-2031.00</v>
      </c>
      <c r="BD1408" s="1" t="s">
        <v>743</v>
      </c>
      <c r="BE1408" s="1" t="s">
        <v>15075</v>
      </c>
      <c r="BF1408" s="1" t="s">
        <v>15076</v>
      </c>
      <c r="BG1408" s="1">
        <v>1</v>
      </c>
      <c r="BH1408" s="1">
        <v>1</v>
      </c>
      <c r="BI1408" s="2">
        <v>44470</v>
      </c>
      <c r="BJ1408" s="2">
        <v>44834</v>
      </c>
      <c r="BK1408" s="2">
        <v>44470</v>
      </c>
      <c r="BL1408" s="2">
        <v>44834</v>
      </c>
      <c r="BM1408" s="1">
        <v>35</v>
      </c>
      <c r="BN1408" s="1">
        <v>5</v>
      </c>
      <c r="BO1408" s="1">
        <v>5</v>
      </c>
      <c r="BP1408" s="1">
        <v>5</v>
      </c>
      <c r="BQ1408" s="1">
        <v>5</v>
      </c>
      <c r="BR1408" s="1">
        <v>5</v>
      </c>
      <c r="BS1408" s="1">
        <v>5</v>
      </c>
      <c r="BT1408" s="1">
        <v>5</v>
      </c>
      <c r="BU1408" s="1" t="str">
        <f>"10:00 AM"</f>
        <v>10:00 AM</v>
      </c>
      <c r="BV1408" s="1" t="str">
        <f>"3:00 PM"</f>
        <v>3:00 PM</v>
      </c>
      <c r="BW1408" s="1" t="s">
        <v>230</v>
      </c>
      <c r="BX1408" s="1">
        <v>0</v>
      </c>
      <c r="BY1408" s="1">
        <v>6</v>
      </c>
      <c r="BZ1408" s="1" t="s">
        <v>112</v>
      </c>
      <c r="CB1408" s="1" t="s">
        <v>15077</v>
      </c>
      <c r="CC1408" s="1" t="s">
        <v>15078</v>
      </c>
      <c r="CE1408" s="1" t="s">
        <v>167</v>
      </c>
      <c r="CF1408" s="1" t="s">
        <v>117</v>
      </c>
      <c r="CG1408" s="1">
        <v>96950</v>
      </c>
      <c r="CH1408" s="3">
        <v>8.7100000000000009</v>
      </c>
      <c r="CI1408" s="3">
        <v>8.7100000000000009</v>
      </c>
      <c r="CJ1408" s="3">
        <v>13.07</v>
      </c>
      <c r="CK1408" s="3">
        <v>13.07</v>
      </c>
      <c r="CL1408" s="1" t="s">
        <v>137</v>
      </c>
      <c r="CM1408" s="1" t="s">
        <v>230</v>
      </c>
      <c r="CN1408" s="1" t="s">
        <v>139</v>
      </c>
      <c r="CP1408" s="1" t="s">
        <v>112</v>
      </c>
      <c r="CQ1408" s="1" t="s">
        <v>111</v>
      </c>
      <c r="CR1408" s="1" t="s">
        <v>112</v>
      </c>
      <c r="CS1408" s="1" t="s">
        <v>111</v>
      </c>
      <c r="CT1408" s="1" t="s">
        <v>138</v>
      </c>
      <c r="CU1408" s="1" t="s">
        <v>111</v>
      </c>
      <c r="CV1408" s="1" t="s">
        <v>138</v>
      </c>
      <c r="CW1408" s="1" t="s">
        <v>3812</v>
      </c>
      <c r="CX1408" s="1">
        <v>16709898822</v>
      </c>
      <c r="CY1408" s="1" t="s">
        <v>15074</v>
      </c>
      <c r="CZ1408" s="1" t="s">
        <v>230</v>
      </c>
      <c r="DA1408" s="1" t="s">
        <v>111</v>
      </c>
      <c r="DB1408" s="1" t="s">
        <v>112</v>
      </c>
      <c r="DC1408" s="1" t="s">
        <v>1566</v>
      </c>
      <c r="DD1408" s="1" t="s">
        <v>1567</v>
      </c>
      <c r="DF1408" s="1" t="s">
        <v>1563</v>
      </c>
      <c r="DG1408" s="1" t="s">
        <v>1570</v>
      </c>
    </row>
    <row r="1409" spans="1:111" ht="15.6" customHeight="1" x14ac:dyDescent="0.25">
      <c r="A1409" s="1" t="s">
        <v>15079</v>
      </c>
      <c r="B1409" s="1" t="s">
        <v>238</v>
      </c>
      <c r="C1409" s="2">
        <v>44390.28060578704</v>
      </c>
      <c r="D1409" s="2">
        <v>44435</v>
      </c>
      <c r="E1409" s="1" t="s">
        <v>110</v>
      </c>
      <c r="F1409" s="2">
        <v>44468.833333333336</v>
      </c>
      <c r="G1409" s="1" t="s">
        <v>112</v>
      </c>
      <c r="H1409" s="1" t="s">
        <v>112</v>
      </c>
      <c r="I1409" s="1" t="s">
        <v>112</v>
      </c>
      <c r="J1409" s="1" t="s">
        <v>1693</v>
      </c>
      <c r="L1409" s="1" t="s">
        <v>1694</v>
      </c>
      <c r="M1409" s="1" t="s">
        <v>1695</v>
      </c>
      <c r="N1409" s="1" t="s">
        <v>863</v>
      </c>
      <c r="O1409" s="1" t="s">
        <v>117</v>
      </c>
      <c r="P1409" s="9">
        <v>96950</v>
      </c>
      <c r="Q1409" s="1" t="s">
        <v>118</v>
      </c>
      <c r="S1409" s="1">
        <v>16702345828</v>
      </c>
      <c r="U1409" s="1">
        <v>2389</v>
      </c>
      <c r="V1409" s="1" t="s">
        <v>119</v>
      </c>
      <c r="X1409" s="1" t="s">
        <v>1696</v>
      </c>
      <c r="Y1409" s="1" t="s">
        <v>1697</v>
      </c>
      <c r="AA1409" s="1" t="s">
        <v>171</v>
      </c>
      <c r="AB1409" s="1" t="s">
        <v>1694</v>
      </c>
      <c r="AC1409" s="1" t="s">
        <v>1695</v>
      </c>
      <c r="AD1409" s="1" t="s">
        <v>863</v>
      </c>
      <c r="AE1409" s="1" t="s">
        <v>117</v>
      </c>
      <c r="AF1409" s="9">
        <v>96950</v>
      </c>
      <c r="AG1409" s="1" t="s">
        <v>118</v>
      </c>
      <c r="AI1409" s="1">
        <v>16702345828</v>
      </c>
      <c r="AK1409" s="1" t="s">
        <v>1698</v>
      </c>
      <c r="BC1409" s="1" t="str">
        <f>"49-3042.00"</f>
        <v>49-3042.00</v>
      </c>
      <c r="BD1409" s="1" t="s">
        <v>1089</v>
      </c>
      <c r="BE1409" s="1" t="s">
        <v>15080</v>
      </c>
      <c r="BF1409" s="1" t="s">
        <v>1091</v>
      </c>
      <c r="BG1409" s="1">
        <v>2</v>
      </c>
      <c r="BH1409" s="1">
        <v>2</v>
      </c>
      <c r="BI1409" s="2">
        <v>44470</v>
      </c>
      <c r="BJ1409" s="2">
        <v>44834</v>
      </c>
      <c r="BK1409" s="2">
        <v>44470</v>
      </c>
      <c r="BL1409" s="2">
        <v>44834</v>
      </c>
      <c r="BM1409" s="1">
        <v>40</v>
      </c>
      <c r="BN1409" s="1">
        <v>0</v>
      </c>
      <c r="BO1409" s="1">
        <v>8</v>
      </c>
      <c r="BP1409" s="1">
        <v>8</v>
      </c>
      <c r="BQ1409" s="1">
        <v>8</v>
      </c>
      <c r="BR1409" s="1">
        <v>8</v>
      </c>
      <c r="BS1409" s="1">
        <v>8</v>
      </c>
      <c r="BT1409" s="1">
        <v>0</v>
      </c>
      <c r="BU1409" s="1" t="str">
        <f>"8:00 AM"</f>
        <v>8:00 AM</v>
      </c>
      <c r="BV1409" s="1" t="str">
        <f>"5:00 PM"</f>
        <v>5:00 PM</v>
      </c>
      <c r="BW1409" s="1" t="s">
        <v>230</v>
      </c>
      <c r="BX1409" s="1">
        <v>0</v>
      </c>
      <c r="BY1409" s="1">
        <v>24</v>
      </c>
      <c r="BZ1409" s="1" t="s">
        <v>112</v>
      </c>
      <c r="CB1409" s="1" t="s">
        <v>331</v>
      </c>
      <c r="CC1409" s="1" t="s">
        <v>1694</v>
      </c>
      <c r="CD1409" s="1" t="s">
        <v>1695</v>
      </c>
      <c r="CE1409" s="1" t="s">
        <v>863</v>
      </c>
      <c r="CF1409" s="1" t="s">
        <v>117</v>
      </c>
      <c r="CG1409" s="1">
        <v>96950</v>
      </c>
      <c r="CH1409" s="3">
        <v>10.050000000000001</v>
      </c>
      <c r="CI1409" s="3">
        <v>10.050000000000001</v>
      </c>
      <c r="CJ1409" s="3">
        <v>15.08</v>
      </c>
      <c r="CK1409" s="3">
        <v>15.08</v>
      </c>
      <c r="CL1409" s="1" t="s">
        <v>137</v>
      </c>
      <c r="CN1409" s="1" t="s">
        <v>139</v>
      </c>
      <c r="CP1409" s="1" t="s">
        <v>112</v>
      </c>
      <c r="CQ1409" s="1" t="s">
        <v>111</v>
      </c>
      <c r="CR1409" s="1" t="s">
        <v>112</v>
      </c>
      <c r="CS1409" s="1" t="s">
        <v>111</v>
      </c>
      <c r="CT1409" s="1" t="s">
        <v>138</v>
      </c>
      <c r="CU1409" s="1" t="s">
        <v>111</v>
      </c>
      <c r="CV1409" s="1" t="s">
        <v>138</v>
      </c>
      <c r="CW1409" s="1" t="s">
        <v>331</v>
      </c>
      <c r="CX1409" s="1">
        <v>16702345828</v>
      </c>
      <c r="CY1409" s="1" t="s">
        <v>1698</v>
      </c>
      <c r="CZ1409" s="1" t="s">
        <v>138</v>
      </c>
      <c r="DA1409" s="1" t="s">
        <v>111</v>
      </c>
      <c r="DB1409" s="1" t="s">
        <v>112</v>
      </c>
      <c r="DC1409" s="1" t="s">
        <v>1701</v>
      </c>
      <c r="DD1409" s="1" t="s">
        <v>1702</v>
      </c>
      <c r="DF1409" s="1" t="s">
        <v>1703</v>
      </c>
      <c r="DG1409" s="1" t="s">
        <v>1704</v>
      </c>
    </row>
    <row r="1410" spans="1:111" ht="15.6" customHeight="1" x14ac:dyDescent="0.25">
      <c r="A1410" s="1" t="s">
        <v>15086</v>
      </c>
      <c r="B1410" s="1" t="s">
        <v>238</v>
      </c>
      <c r="C1410" s="2">
        <v>44389.37083472222</v>
      </c>
      <c r="D1410" s="2">
        <v>44434</v>
      </c>
      <c r="E1410" s="1" t="s">
        <v>110</v>
      </c>
      <c r="F1410" s="2">
        <v>44468.833333333336</v>
      </c>
      <c r="G1410" s="1" t="s">
        <v>112</v>
      </c>
      <c r="H1410" s="1" t="s">
        <v>112</v>
      </c>
      <c r="I1410" s="1" t="s">
        <v>112</v>
      </c>
      <c r="J1410" s="1" t="s">
        <v>1693</v>
      </c>
      <c r="L1410" s="1" t="s">
        <v>1694</v>
      </c>
      <c r="M1410" s="1" t="s">
        <v>1695</v>
      </c>
      <c r="N1410" s="1" t="s">
        <v>863</v>
      </c>
      <c r="O1410" s="1" t="s">
        <v>117</v>
      </c>
      <c r="P1410" s="9">
        <v>96950</v>
      </c>
      <c r="Q1410" s="1" t="s">
        <v>118</v>
      </c>
      <c r="S1410" s="1">
        <v>16702345828</v>
      </c>
      <c r="U1410" s="1">
        <v>2389</v>
      </c>
      <c r="V1410" s="1" t="s">
        <v>119</v>
      </c>
      <c r="X1410" s="1" t="s">
        <v>1696</v>
      </c>
      <c r="Y1410" s="1" t="s">
        <v>1697</v>
      </c>
      <c r="AA1410" s="1" t="s">
        <v>171</v>
      </c>
      <c r="AB1410" s="1" t="s">
        <v>1694</v>
      </c>
      <c r="AC1410" s="1" t="s">
        <v>1695</v>
      </c>
      <c r="AD1410" s="1" t="s">
        <v>863</v>
      </c>
      <c r="AE1410" s="1" t="s">
        <v>117</v>
      </c>
      <c r="AF1410" s="9">
        <v>96950</v>
      </c>
      <c r="AG1410" s="1" t="s">
        <v>118</v>
      </c>
      <c r="AI1410" s="1">
        <v>16702345828</v>
      </c>
      <c r="AK1410" s="1" t="s">
        <v>1698</v>
      </c>
      <c r="BC1410" s="1" t="str">
        <f>"49-3021.00"</f>
        <v>49-3021.00</v>
      </c>
      <c r="BD1410" s="1" t="s">
        <v>280</v>
      </c>
      <c r="BE1410" s="1" t="s">
        <v>15087</v>
      </c>
      <c r="BF1410" s="1" t="s">
        <v>280</v>
      </c>
      <c r="BG1410" s="1">
        <v>5</v>
      </c>
      <c r="BH1410" s="1">
        <v>5</v>
      </c>
      <c r="BI1410" s="2">
        <v>44470</v>
      </c>
      <c r="BJ1410" s="2">
        <v>44834</v>
      </c>
      <c r="BK1410" s="2">
        <v>44470</v>
      </c>
      <c r="BL1410" s="2">
        <v>44834</v>
      </c>
      <c r="BM1410" s="1">
        <v>40</v>
      </c>
      <c r="BN1410" s="1">
        <v>0</v>
      </c>
      <c r="BO1410" s="1">
        <v>8</v>
      </c>
      <c r="BP1410" s="1">
        <v>8</v>
      </c>
      <c r="BQ1410" s="1">
        <v>8</v>
      </c>
      <c r="BR1410" s="1">
        <v>8</v>
      </c>
      <c r="BS1410" s="1">
        <v>8</v>
      </c>
      <c r="BT1410" s="1">
        <v>0</v>
      </c>
      <c r="BU1410" s="1" t="str">
        <f>"8:00 AM"</f>
        <v>8:00 AM</v>
      </c>
      <c r="BV1410" s="1" t="str">
        <f>"5:00 PM"</f>
        <v>5:00 PM</v>
      </c>
      <c r="BW1410" s="1" t="s">
        <v>135</v>
      </c>
      <c r="BX1410" s="1">
        <v>0</v>
      </c>
      <c r="BY1410" s="1">
        <v>12</v>
      </c>
      <c r="BZ1410" s="1" t="s">
        <v>112</v>
      </c>
      <c r="CB1410" s="1" t="s">
        <v>331</v>
      </c>
      <c r="CC1410" s="1" t="s">
        <v>1694</v>
      </c>
      <c r="CD1410" s="1" t="s">
        <v>1695</v>
      </c>
      <c r="CE1410" s="1" t="s">
        <v>863</v>
      </c>
      <c r="CF1410" s="1" t="s">
        <v>117</v>
      </c>
      <c r="CG1410" s="1">
        <v>96950</v>
      </c>
      <c r="CH1410" s="3">
        <v>9.6999999999999993</v>
      </c>
      <c r="CI1410" s="3">
        <v>9.6999999999999993</v>
      </c>
      <c r="CJ1410" s="3">
        <v>14.55</v>
      </c>
      <c r="CK1410" s="3">
        <v>14.55</v>
      </c>
      <c r="CL1410" s="1" t="s">
        <v>137</v>
      </c>
      <c r="CN1410" s="1" t="s">
        <v>139</v>
      </c>
      <c r="CP1410" s="1" t="s">
        <v>112</v>
      </c>
      <c r="CQ1410" s="1" t="s">
        <v>111</v>
      </c>
      <c r="CR1410" s="1" t="s">
        <v>112</v>
      </c>
      <c r="CS1410" s="1" t="s">
        <v>111</v>
      </c>
      <c r="CT1410" s="1" t="s">
        <v>138</v>
      </c>
      <c r="CU1410" s="1" t="s">
        <v>111</v>
      </c>
      <c r="CV1410" s="1" t="s">
        <v>138</v>
      </c>
      <c r="CW1410" s="1" t="s">
        <v>362</v>
      </c>
      <c r="CX1410" s="1">
        <v>16702345828</v>
      </c>
      <c r="CY1410" s="1" t="s">
        <v>1775</v>
      </c>
      <c r="CZ1410" s="1" t="s">
        <v>138</v>
      </c>
      <c r="DA1410" s="1" t="s">
        <v>111</v>
      </c>
      <c r="DB1410" s="1" t="s">
        <v>112</v>
      </c>
      <c r="DC1410" s="1" t="s">
        <v>1776</v>
      </c>
      <c r="DD1410" s="1" t="s">
        <v>1777</v>
      </c>
      <c r="DF1410" s="1" t="s">
        <v>1778</v>
      </c>
      <c r="DG1410" s="1" t="s">
        <v>1779</v>
      </c>
    </row>
    <row r="1411" spans="1:111" ht="15.6" customHeight="1" x14ac:dyDescent="0.25">
      <c r="A1411" s="1" t="s">
        <v>15092</v>
      </c>
      <c r="B1411" s="1" t="s">
        <v>238</v>
      </c>
      <c r="C1411" s="2">
        <v>44378.274095138891</v>
      </c>
      <c r="D1411" s="2">
        <v>44421</v>
      </c>
      <c r="E1411" s="1" t="s">
        <v>180</v>
      </c>
      <c r="G1411" s="1" t="s">
        <v>112</v>
      </c>
      <c r="H1411" s="1" t="s">
        <v>112</v>
      </c>
      <c r="I1411" s="1" t="s">
        <v>112</v>
      </c>
      <c r="J1411" s="1" t="s">
        <v>4254</v>
      </c>
      <c r="K1411" s="1" t="s">
        <v>15093</v>
      </c>
      <c r="L1411" s="1" t="s">
        <v>4257</v>
      </c>
      <c r="M1411" s="1" t="s">
        <v>4256</v>
      </c>
      <c r="N1411" s="1" t="s">
        <v>116</v>
      </c>
      <c r="O1411" s="1" t="s">
        <v>117</v>
      </c>
      <c r="P1411" s="9">
        <v>96950</v>
      </c>
      <c r="Q1411" s="1" t="s">
        <v>118</v>
      </c>
      <c r="S1411" s="1">
        <v>16702346666</v>
      </c>
      <c r="U1411" s="1">
        <v>44511</v>
      </c>
      <c r="V1411" s="1" t="s">
        <v>119</v>
      </c>
      <c r="X1411" s="1" t="s">
        <v>723</v>
      </c>
      <c r="Y1411" s="1" t="s">
        <v>15094</v>
      </c>
      <c r="Z1411" s="1" t="s">
        <v>4259</v>
      </c>
      <c r="AA1411" s="1" t="s">
        <v>973</v>
      </c>
      <c r="AB1411" s="1" t="s">
        <v>4256</v>
      </c>
      <c r="AC1411" s="1" t="s">
        <v>4257</v>
      </c>
      <c r="AD1411" s="1" t="s">
        <v>116</v>
      </c>
      <c r="AE1411" s="1" t="s">
        <v>117</v>
      </c>
      <c r="AF1411" s="9">
        <v>96950</v>
      </c>
      <c r="AG1411" s="1" t="s">
        <v>118</v>
      </c>
      <c r="AI1411" s="1">
        <v>16702346666</v>
      </c>
      <c r="AK1411" s="1" t="s">
        <v>4260</v>
      </c>
      <c r="BC1411" s="1" t="str">
        <f>"41-2011.00"</f>
        <v>41-2011.00</v>
      </c>
      <c r="BD1411" s="1" t="s">
        <v>2143</v>
      </c>
      <c r="BE1411" s="1" t="s">
        <v>15095</v>
      </c>
      <c r="BF1411" s="1" t="s">
        <v>3433</v>
      </c>
      <c r="BG1411" s="1">
        <v>2</v>
      </c>
      <c r="BH1411" s="1">
        <v>2</v>
      </c>
      <c r="BI1411" s="2">
        <v>44470</v>
      </c>
      <c r="BJ1411" s="2">
        <v>44834</v>
      </c>
      <c r="BK1411" s="2">
        <v>44470</v>
      </c>
      <c r="BL1411" s="2">
        <v>44834</v>
      </c>
      <c r="BM1411" s="1">
        <v>35</v>
      </c>
      <c r="BN1411" s="1">
        <v>7</v>
      </c>
      <c r="BO1411" s="1">
        <v>0</v>
      </c>
      <c r="BP1411" s="1">
        <v>7</v>
      </c>
      <c r="BQ1411" s="1">
        <v>7</v>
      </c>
      <c r="BR1411" s="1">
        <v>0</v>
      </c>
      <c r="BS1411" s="1">
        <v>7</v>
      </c>
      <c r="BT1411" s="1">
        <v>7</v>
      </c>
      <c r="BU1411" s="1" t="str">
        <f>"9:00 AM"</f>
        <v>9:00 AM</v>
      </c>
      <c r="BV1411" s="1" t="str">
        <f>"5:00 PM"</f>
        <v>5:00 PM</v>
      </c>
      <c r="BW1411" s="1" t="s">
        <v>135</v>
      </c>
      <c r="BX1411" s="1">
        <v>0</v>
      </c>
      <c r="BY1411" s="1">
        <v>12</v>
      </c>
      <c r="BZ1411" s="1" t="s">
        <v>112</v>
      </c>
      <c r="CB1411" s="4" t="s">
        <v>15096</v>
      </c>
      <c r="CC1411" s="1" t="s">
        <v>4257</v>
      </c>
      <c r="CD1411" s="1" t="s">
        <v>4256</v>
      </c>
      <c r="CE1411" s="1" t="s">
        <v>116</v>
      </c>
      <c r="CF1411" s="1" t="s">
        <v>117</v>
      </c>
      <c r="CG1411" s="1">
        <v>96950</v>
      </c>
      <c r="CH1411" s="3">
        <v>8.39</v>
      </c>
      <c r="CI1411" s="3">
        <v>8.39</v>
      </c>
      <c r="CJ1411" s="3">
        <v>12.58</v>
      </c>
      <c r="CK1411" s="3">
        <v>12.58</v>
      </c>
      <c r="CL1411" s="1" t="s">
        <v>137</v>
      </c>
      <c r="CM1411" s="1" t="s">
        <v>138</v>
      </c>
      <c r="CN1411" s="1" t="s">
        <v>139</v>
      </c>
      <c r="CP1411" s="1" t="s">
        <v>112</v>
      </c>
      <c r="CQ1411" s="1" t="s">
        <v>111</v>
      </c>
      <c r="CR1411" s="1" t="s">
        <v>112</v>
      </c>
      <c r="CS1411" s="1" t="s">
        <v>111</v>
      </c>
      <c r="CT1411" s="1" t="s">
        <v>138</v>
      </c>
      <c r="CU1411" s="1" t="s">
        <v>111</v>
      </c>
      <c r="CV1411" s="1" t="s">
        <v>138</v>
      </c>
      <c r="CW1411" s="1" t="s">
        <v>4265</v>
      </c>
      <c r="CX1411" s="1">
        <v>16702346666</v>
      </c>
      <c r="CY1411" s="1" t="s">
        <v>4260</v>
      </c>
      <c r="CZ1411" s="1" t="s">
        <v>138</v>
      </c>
      <c r="DA1411" s="1" t="s">
        <v>111</v>
      </c>
      <c r="DB1411" s="1" t="s">
        <v>112</v>
      </c>
      <c r="DC1411" s="1" t="s">
        <v>4266</v>
      </c>
      <c r="DD1411" s="1" t="s">
        <v>15097</v>
      </c>
      <c r="DE1411" s="1" t="s">
        <v>2497</v>
      </c>
      <c r="DF1411" s="1" t="s">
        <v>4254</v>
      </c>
      <c r="DG1411" s="1" t="s">
        <v>4260</v>
      </c>
    </row>
    <row r="1412" spans="1:111" ht="15.6" customHeight="1" x14ac:dyDescent="0.25">
      <c r="A1412" s="1" t="s">
        <v>15099</v>
      </c>
      <c r="B1412" s="1" t="s">
        <v>238</v>
      </c>
      <c r="C1412" s="2">
        <v>44396.04045</v>
      </c>
      <c r="D1412" s="2">
        <v>44435</v>
      </c>
      <c r="E1412" s="1" t="s">
        <v>180</v>
      </c>
      <c r="G1412" s="1" t="s">
        <v>112</v>
      </c>
      <c r="H1412" s="1" t="s">
        <v>112</v>
      </c>
      <c r="I1412" s="1" t="s">
        <v>112</v>
      </c>
      <c r="J1412" s="1" t="s">
        <v>1049</v>
      </c>
      <c r="K1412" s="1" t="s">
        <v>1050</v>
      </c>
      <c r="L1412" s="1" t="s">
        <v>5448</v>
      </c>
      <c r="N1412" s="1" t="s">
        <v>116</v>
      </c>
      <c r="O1412" s="1" t="s">
        <v>117</v>
      </c>
      <c r="P1412" s="9">
        <v>96950</v>
      </c>
      <c r="Q1412" s="1" t="s">
        <v>118</v>
      </c>
      <c r="S1412" s="1">
        <v>16702358778</v>
      </c>
      <c r="U1412" s="1">
        <v>23622</v>
      </c>
      <c r="V1412" s="1" t="s">
        <v>119</v>
      </c>
      <c r="X1412" s="1" t="s">
        <v>1052</v>
      </c>
      <c r="Y1412" s="1" t="s">
        <v>1053</v>
      </c>
      <c r="Z1412" s="1" t="s">
        <v>1054</v>
      </c>
      <c r="AA1412" s="1" t="s">
        <v>373</v>
      </c>
      <c r="AB1412" s="1" t="s">
        <v>1051</v>
      </c>
      <c r="AD1412" s="1" t="s">
        <v>116</v>
      </c>
      <c r="AE1412" s="1" t="s">
        <v>117</v>
      </c>
      <c r="AF1412" s="9">
        <v>96950</v>
      </c>
      <c r="AG1412" s="1" t="s">
        <v>118</v>
      </c>
      <c r="AI1412" s="1">
        <v>16702358778</v>
      </c>
      <c r="AK1412" s="1" t="s">
        <v>1055</v>
      </c>
      <c r="BC1412" s="1" t="str">
        <f>"49-9071.00"</f>
        <v>49-9071.00</v>
      </c>
      <c r="BD1412" s="1" t="s">
        <v>214</v>
      </c>
      <c r="BE1412" s="1" t="s">
        <v>5449</v>
      </c>
      <c r="BF1412" s="1" t="s">
        <v>2765</v>
      </c>
      <c r="BG1412" s="1">
        <v>4</v>
      </c>
      <c r="BH1412" s="1">
        <v>4</v>
      </c>
      <c r="BI1412" s="2">
        <v>44470</v>
      </c>
      <c r="BJ1412" s="2">
        <v>44834</v>
      </c>
      <c r="BK1412" s="2">
        <v>44470</v>
      </c>
      <c r="BL1412" s="2">
        <v>44834</v>
      </c>
      <c r="BM1412" s="1">
        <v>40</v>
      </c>
      <c r="BN1412" s="1">
        <v>0</v>
      </c>
      <c r="BO1412" s="1">
        <v>8</v>
      </c>
      <c r="BP1412" s="1">
        <v>8</v>
      </c>
      <c r="BQ1412" s="1">
        <v>8</v>
      </c>
      <c r="BR1412" s="1">
        <v>8</v>
      </c>
      <c r="BS1412" s="1">
        <v>8</v>
      </c>
      <c r="BT1412" s="1">
        <v>0</v>
      </c>
      <c r="BU1412" s="1" t="str">
        <f>"7:30 AM"</f>
        <v>7:30 AM</v>
      </c>
      <c r="BV1412" s="1" t="str">
        <f>"4:30 PM"</f>
        <v>4:30 PM</v>
      </c>
      <c r="BW1412" s="1" t="s">
        <v>135</v>
      </c>
      <c r="BX1412" s="1">
        <v>0</v>
      </c>
      <c r="BY1412" s="1">
        <v>0</v>
      </c>
      <c r="BZ1412" s="1" t="s">
        <v>112</v>
      </c>
      <c r="CB1412" s="1" t="s">
        <v>168</v>
      </c>
      <c r="CC1412" s="1" t="s">
        <v>5375</v>
      </c>
      <c r="CE1412" s="1" t="s">
        <v>167</v>
      </c>
      <c r="CF1412" s="1" t="s">
        <v>117</v>
      </c>
      <c r="CG1412" s="1">
        <v>96950</v>
      </c>
      <c r="CH1412" s="3">
        <v>8.7200000000000006</v>
      </c>
      <c r="CI1412" s="3">
        <v>8.7200000000000006</v>
      </c>
      <c r="CJ1412" s="3">
        <v>13.08</v>
      </c>
      <c r="CK1412" s="3">
        <v>13.08</v>
      </c>
      <c r="CL1412" s="1" t="s">
        <v>137</v>
      </c>
      <c r="CM1412" s="1" t="s">
        <v>168</v>
      </c>
      <c r="CN1412" s="1" t="s">
        <v>139</v>
      </c>
      <c r="CP1412" s="1" t="s">
        <v>112</v>
      </c>
      <c r="CQ1412" s="1" t="s">
        <v>111</v>
      </c>
      <c r="CR1412" s="1" t="s">
        <v>111</v>
      </c>
      <c r="CS1412" s="1" t="s">
        <v>111</v>
      </c>
      <c r="CT1412" s="1" t="s">
        <v>138</v>
      </c>
      <c r="CU1412" s="1" t="s">
        <v>111</v>
      </c>
      <c r="CV1412" s="1" t="s">
        <v>111</v>
      </c>
      <c r="CW1412" s="1" t="s">
        <v>1059</v>
      </c>
      <c r="CX1412" s="1">
        <v>16702358778</v>
      </c>
      <c r="CY1412" s="1" t="s">
        <v>1055</v>
      </c>
      <c r="CZ1412" s="1" t="s">
        <v>138</v>
      </c>
      <c r="DA1412" s="1" t="s">
        <v>111</v>
      </c>
      <c r="DB1412" s="1" t="s">
        <v>112</v>
      </c>
    </row>
    <row r="1413" spans="1:111" ht="15.6" customHeight="1" x14ac:dyDescent="0.25">
      <c r="A1413" s="1" t="s">
        <v>15100</v>
      </c>
      <c r="B1413" s="1" t="s">
        <v>238</v>
      </c>
      <c r="C1413" s="2">
        <v>44403.830741319442</v>
      </c>
      <c r="D1413" s="2">
        <v>44442</v>
      </c>
      <c r="E1413" s="1" t="s">
        <v>110</v>
      </c>
      <c r="F1413" s="2">
        <v>44559.791666666664</v>
      </c>
      <c r="G1413" s="1" t="s">
        <v>112</v>
      </c>
      <c r="H1413" s="1" t="s">
        <v>112</v>
      </c>
      <c r="I1413" s="1" t="s">
        <v>112</v>
      </c>
      <c r="J1413" s="1" t="s">
        <v>9762</v>
      </c>
      <c r="L1413" s="1" t="s">
        <v>1120</v>
      </c>
      <c r="M1413" s="1" t="s">
        <v>1009</v>
      </c>
      <c r="N1413" s="1" t="s">
        <v>116</v>
      </c>
      <c r="O1413" s="1" t="s">
        <v>117</v>
      </c>
      <c r="P1413" s="9">
        <v>96950</v>
      </c>
      <c r="Q1413" s="1" t="s">
        <v>118</v>
      </c>
      <c r="S1413" s="1">
        <v>16702358748</v>
      </c>
      <c r="U1413" s="1">
        <v>2362</v>
      </c>
      <c r="V1413" s="1" t="s">
        <v>119</v>
      </c>
      <c r="X1413" s="1" t="s">
        <v>1110</v>
      </c>
      <c r="Y1413" s="1" t="s">
        <v>1111</v>
      </c>
      <c r="Z1413" s="1" t="s">
        <v>1112</v>
      </c>
      <c r="AA1413" s="1" t="s">
        <v>245</v>
      </c>
      <c r="AB1413" s="1" t="s">
        <v>1120</v>
      </c>
      <c r="AC1413" s="1" t="s">
        <v>1009</v>
      </c>
      <c r="AD1413" s="1" t="s">
        <v>116</v>
      </c>
      <c r="AE1413" s="1" t="s">
        <v>117</v>
      </c>
      <c r="AF1413" s="9">
        <v>96950</v>
      </c>
      <c r="AG1413" s="1" t="s">
        <v>118</v>
      </c>
      <c r="AI1413" s="1">
        <v>16702358748</v>
      </c>
      <c r="AK1413" s="1" t="s">
        <v>1115</v>
      </c>
      <c r="BC1413" s="1" t="str">
        <f>"13-1051.00"</f>
        <v>13-1051.00</v>
      </c>
      <c r="BD1413" s="1" t="s">
        <v>2037</v>
      </c>
      <c r="BE1413" s="1" t="s">
        <v>9763</v>
      </c>
      <c r="BF1413" s="1" t="s">
        <v>9764</v>
      </c>
      <c r="BG1413" s="1">
        <v>1</v>
      </c>
      <c r="BH1413" s="1">
        <v>1</v>
      </c>
      <c r="BI1413" s="2">
        <v>44562</v>
      </c>
      <c r="BJ1413" s="2">
        <v>44926</v>
      </c>
      <c r="BK1413" s="2">
        <v>44562</v>
      </c>
      <c r="BL1413" s="2">
        <v>44926</v>
      </c>
      <c r="BM1413" s="1">
        <v>35</v>
      </c>
      <c r="BN1413" s="1">
        <v>0</v>
      </c>
      <c r="BO1413" s="1">
        <v>7</v>
      </c>
      <c r="BP1413" s="1">
        <v>7</v>
      </c>
      <c r="BQ1413" s="1">
        <v>7</v>
      </c>
      <c r="BR1413" s="1">
        <v>7</v>
      </c>
      <c r="BS1413" s="1">
        <v>7</v>
      </c>
      <c r="BT1413" s="1">
        <v>0</v>
      </c>
      <c r="BU1413" s="1" t="str">
        <f>"9:00 AM"</f>
        <v>9:00 AM</v>
      </c>
      <c r="BV1413" s="1" t="str">
        <f>"5:00 PM"</f>
        <v>5:00 PM</v>
      </c>
      <c r="BW1413" s="1" t="s">
        <v>193</v>
      </c>
      <c r="BX1413" s="1">
        <v>0</v>
      </c>
      <c r="BY1413" s="1">
        <v>24</v>
      </c>
      <c r="BZ1413" s="1" t="s">
        <v>112</v>
      </c>
      <c r="CB1413" s="1" t="s">
        <v>9765</v>
      </c>
      <c r="CC1413" s="1" t="s">
        <v>1120</v>
      </c>
      <c r="CD1413" s="1" t="s">
        <v>1009</v>
      </c>
      <c r="CE1413" s="1" t="s">
        <v>116</v>
      </c>
      <c r="CF1413" s="1" t="s">
        <v>117</v>
      </c>
      <c r="CG1413" s="1">
        <v>96950</v>
      </c>
      <c r="CH1413" s="3">
        <v>15.16</v>
      </c>
      <c r="CI1413" s="3">
        <v>15.16</v>
      </c>
      <c r="CJ1413" s="3">
        <v>22.74</v>
      </c>
      <c r="CK1413" s="3">
        <v>22.74</v>
      </c>
      <c r="CL1413" s="1" t="s">
        <v>137</v>
      </c>
      <c r="CN1413" s="1" t="s">
        <v>139</v>
      </c>
      <c r="CP1413" s="1" t="s">
        <v>112</v>
      </c>
      <c r="CQ1413" s="1" t="s">
        <v>111</v>
      </c>
      <c r="CR1413" s="1" t="s">
        <v>112</v>
      </c>
      <c r="CS1413" s="1" t="s">
        <v>111</v>
      </c>
      <c r="CT1413" s="1" t="s">
        <v>138</v>
      </c>
      <c r="CU1413" s="1" t="s">
        <v>111</v>
      </c>
      <c r="CV1413" s="1" t="s">
        <v>138</v>
      </c>
      <c r="CW1413" s="1" t="s">
        <v>1121</v>
      </c>
      <c r="CX1413" s="1">
        <v>16702358748</v>
      </c>
      <c r="CY1413" s="1" t="s">
        <v>1115</v>
      </c>
      <c r="CZ1413" s="1" t="s">
        <v>138</v>
      </c>
      <c r="DA1413" s="1" t="s">
        <v>111</v>
      </c>
      <c r="DB1413" s="1" t="s">
        <v>112</v>
      </c>
    </row>
    <row r="1414" spans="1:111" ht="15.6" customHeight="1" x14ac:dyDescent="0.25">
      <c r="A1414" s="1" t="s">
        <v>15101</v>
      </c>
      <c r="B1414" s="1" t="s">
        <v>238</v>
      </c>
      <c r="C1414" s="2">
        <v>44397.808013310183</v>
      </c>
      <c r="D1414" s="2">
        <v>44447</v>
      </c>
      <c r="E1414" s="1" t="s">
        <v>110</v>
      </c>
      <c r="F1414" s="2">
        <v>44468.833333333336</v>
      </c>
      <c r="G1414" s="1" t="s">
        <v>111</v>
      </c>
      <c r="H1414" s="1" t="s">
        <v>112</v>
      </c>
      <c r="I1414" s="1" t="s">
        <v>112</v>
      </c>
      <c r="J1414" s="1" t="s">
        <v>4985</v>
      </c>
      <c r="K1414" s="1" t="s">
        <v>3643</v>
      </c>
      <c r="L1414" s="1" t="s">
        <v>4986</v>
      </c>
      <c r="N1414" s="1" t="s">
        <v>167</v>
      </c>
      <c r="O1414" s="1" t="s">
        <v>117</v>
      </c>
      <c r="P1414" s="9">
        <v>96950</v>
      </c>
      <c r="Q1414" s="1" t="s">
        <v>118</v>
      </c>
      <c r="R1414" s="1" t="s">
        <v>1856</v>
      </c>
      <c r="S1414" s="1">
        <v>16702343203</v>
      </c>
      <c r="U1414" s="1">
        <v>611110</v>
      </c>
      <c r="V1414" s="1" t="s">
        <v>119</v>
      </c>
      <c r="X1414" s="1" t="s">
        <v>3647</v>
      </c>
      <c r="Y1414" s="1" t="s">
        <v>4987</v>
      </c>
      <c r="Z1414" s="1" t="s">
        <v>3649</v>
      </c>
      <c r="AA1414" s="1" t="s">
        <v>245</v>
      </c>
      <c r="AB1414" s="1" t="s">
        <v>4986</v>
      </c>
      <c r="AD1414" s="1" t="s">
        <v>167</v>
      </c>
      <c r="AE1414" s="1" t="s">
        <v>117</v>
      </c>
      <c r="AF1414" s="9">
        <v>96950</v>
      </c>
      <c r="AG1414" s="1" t="s">
        <v>118</v>
      </c>
      <c r="AH1414" s="1" t="s">
        <v>3646</v>
      </c>
      <c r="AI1414" s="1">
        <v>16702343203</v>
      </c>
      <c r="AK1414" s="1" t="s">
        <v>3651</v>
      </c>
      <c r="BC1414" s="1" t="str">
        <f>"35-2012.00"</f>
        <v>35-2012.00</v>
      </c>
      <c r="BD1414" s="1" t="s">
        <v>5019</v>
      </c>
      <c r="BE1414" s="1" t="s">
        <v>15102</v>
      </c>
      <c r="BF1414" s="1" t="s">
        <v>15103</v>
      </c>
      <c r="BG1414" s="1">
        <v>2</v>
      </c>
      <c r="BH1414" s="1">
        <v>2</v>
      </c>
      <c r="BI1414" s="2">
        <v>44470</v>
      </c>
      <c r="BJ1414" s="2">
        <v>45565</v>
      </c>
      <c r="BK1414" s="2">
        <v>44470</v>
      </c>
      <c r="BL1414" s="2">
        <v>45565</v>
      </c>
      <c r="BM1414" s="1">
        <v>40</v>
      </c>
      <c r="BN1414" s="1">
        <v>0</v>
      </c>
      <c r="BO1414" s="1">
        <v>8</v>
      </c>
      <c r="BP1414" s="1">
        <v>8</v>
      </c>
      <c r="BQ1414" s="1">
        <v>8</v>
      </c>
      <c r="BR1414" s="1">
        <v>8</v>
      </c>
      <c r="BS1414" s="1">
        <v>8</v>
      </c>
      <c r="BT1414" s="1">
        <v>0</v>
      </c>
      <c r="BU1414" s="1" t="str">
        <f>"8:00 AM"</f>
        <v>8:00 AM</v>
      </c>
      <c r="BV1414" s="1" t="str">
        <f>"5:00 PM"</f>
        <v>5:00 PM</v>
      </c>
      <c r="BW1414" s="1" t="s">
        <v>135</v>
      </c>
      <c r="BX1414" s="1">
        <v>0</v>
      </c>
      <c r="BY1414" s="1">
        <v>12</v>
      </c>
      <c r="BZ1414" s="1" t="s">
        <v>112</v>
      </c>
      <c r="CB1414" s="1" t="s">
        <v>15104</v>
      </c>
      <c r="CC1414" s="1" t="s">
        <v>4991</v>
      </c>
      <c r="CD1414" s="1" t="s">
        <v>5024</v>
      </c>
      <c r="CE1414" s="1" t="s">
        <v>167</v>
      </c>
      <c r="CF1414" s="1" t="s">
        <v>117</v>
      </c>
      <c r="CG1414" s="1">
        <v>96950</v>
      </c>
      <c r="CH1414" s="3">
        <v>8.35</v>
      </c>
      <c r="CI1414" s="3">
        <v>8.35</v>
      </c>
      <c r="CJ1414" s="3">
        <v>12.53</v>
      </c>
      <c r="CK1414" s="3">
        <v>12.53</v>
      </c>
      <c r="CL1414" s="1" t="s">
        <v>137</v>
      </c>
      <c r="CN1414" s="1" t="s">
        <v>139</v>
      </c>
      <c r="CP1414" s="1" t="s">
        <v>112</v>
      </c>
      <c r="CQ1414" s="1" t="s">
        <v>111</v>
      </c>
      <c r="CR1414" s="1" t="s">
        <v>112</v>
      </c>
      <c r="CS1414" s="1" t="s">
        <v>112</v>
      </c>
      <c r="CT1414" s="1" t="s">
        <v>138</v>
      </c>
      <c r="CU1414" s="1" t="s">
        <v>111</v>
      </c>
      <c r="CV1414" s="1" t="s">
        <v>138</v>
      </c>
      <c r="CW1414" s="1" t="s">
        <v>15105</v>
      </c>
      <c r="CX1414" s="1">
        <v>16702343203</v>
      </c>
      <c r="CY1414" s="1" t="s">
        <v>3651</v>
      </c>
      <c r="CZ1414" s="1" t="s">
        <v>138</v>
      </c>
      <c r="DA1414" s="1" t="s">
        <v>111</v>
      </c>
      <c r="DB1414" s="1" t="s">
        <v>112</v>
      </c>
    </row>
    <row r="1415" spans="1:111" ht="15.6" customHeight="1" x14ac:dyDescent="0.25">
      <c r="A1415" s="1" t="s">
        <v>15106</v>
      </c>
      <c r="B1415" s="1" t="s">
        <v>238</v>
      </c>
      <c r="C1415" s="2">
        <v>44370.927300462965</v>
      </c>
      <c r="D1415" s="2">
        <v>44413</v>
      </c>
      <c r="E1415" s="1" t="s">
        <v>180</v>
      </c>
      <c r="G1415" s="1" t="s">
        <v>112</v>
      </c>
      <c r="H1415" s="1" t="s">
        <v>112</v>
      </c>
      <c r="I1415" s="1" t="s">
        <v>112</v>
      </c>
      <c r="J1415" s="1" t="s">
        <v>15107</v>
      </c>
      <c r="K1415" s="1" t="s">
        <v>138</v>
      </c>
      <c r="L1415" s="1" t="s">
        <v>15108</v>
      </c>
      <c r="M1415" s="1" t="s">
        <v>15109</v>
      </c>
      <c r="N1415" s="1" t="s">
        <v>116</v>
      </c>
      <c r="O1415" s="1" t="s">
        <v>117</v>
      </c>
      <c r="P1415" s="9">
        <v>96950</v>
      </c>
      <c r="Q1415" s="1" t="s">
        <v>118</v>
      </c>
      <c r="R1415" s="1" t="s">
        <v>242</v>
      </c>
      <c r="S1415" s="1">
        <v>16702343800</v>
      </c>
      <c r="U1415" s="1">
        <v>541219</v>
      </c>
      <c r="V1415" s="1" t="s">
        <v>119</v>
      </c>
      <c r="X1415" s="1" t="s">
        <v>15110</v>
      </c>
      <c r="Y1415" s="1" t="s">
        <v>15111</v>
      </c>
      <c r="Z1415" s="1" t="s">
        <v>15112</v>
      </c>
      <c r="AA1415" s="1" t="s">
        <v>245</v>
      </c>
      <c r="AB1415" s="1" t="s">
        <v>15108</v>
      </c>
      <c r="AC1415" s="1" t="s">
        <v>15109</v>
      </c>
      <c r="AD1415" s="1" t="s">
        <v>116</v>
      </c>
      <c r="AE1415" s="1" t="s">
        <v>117</v>
      </c>
      <c r="AF1415" s="9">
        <v>96950</v>
      </c>
      <c r="AG1415" s="1" t="s">
        <v>118</v>
      </c>
      <c r="AH1415" s="1" t="s">
        <v>242</v>
      </c>
      <c r="AI1415" s="1">
        <v>16702343800</v>
      </c>
      <c r="AK1415" s="1" t="s">
        <v>15113</v>
      </c>
      <c r="BC1415" s="1" t="str">
        <f>"43-3031.00"</f>
        <v>43-3031.00</v>
      </c>
      <c r="BD1415" s="1" t="s">
        <v>389</v>
      </c>
      <c r="BE1415" s="1" t="s">
        <v>15114</v>
      </c>
      <c r="BF1415" s="1" t="s">
        <v>15115</v>
      </c>
      <c r="BG1415" s="1">
        <v>1</v>
      </c>
      <c r="BH1415" s="1">
        <v>1</v>
      </c>
      <c r="BI1415" s="2">
        <v>44470</v>
      </c>
      <c r="BJ1415" s="2">
        <v>44834</v>
      </c>
      <c r="BK1415" s="2">
        <v>44470</v>
      </c>
      <c r="BL1415" s="2">
        <v>44834</v>
      </c>
      <c r="BM1415" s="1">
        <v>40</v>
      </c>
      <c r="BN1415" s="1">
        <v>0</v>
      </c>
      <c r="BO1415" s="1">
        <v>8</v>
      </c>
      <c r="BP1415" s="1">
        <v>8</v>
      </c>
      <c r="BQ1415" s="1">
        <v>8</v>
      </c>
      <c r="BR1415" s="1">
        <v>8</v>
      </c>
      <c r="BS1415" s="1">
        <v>8</v>
      </c>
      <c r="BT1415" s="1">
        <v>0</v>
      </c>
      <c r="BU1415" s="1" t="str">
        <f>"8:00 AM"</f>
        <v>8:00 AM</v>
      </c>
      <c r="BV1415" s="1" t="str">
        <f>"5:00 AM"</f>
        <v>5:00 AM</v>
      </c>
      <c r="BW1415" s="1" t="s">
        <v>392</v>
      </c>
      <c r="BX1415" s="1">
        <v>0</v>
      </c>
      <c r="BY1415" s="1">
        <v>24</v>
      </c>
      <c r="BZ1415" s="1" t="s">
        <v>112</v>
      </c>
      <c r="CB1415" s="1" t="s">
        <v>15116</v>
      </c>
      <c r="CC1415" s="1" t="s">
        <v>15117</v>
      </c>
      <c r="CD1415" s="1" t="s">
        <v>1753</v>
      </c>
      <c r="CE1415" s="1" t="s">
        <v>116</v>
      </c>
      <c r="CF1415" s="1" t="s">
        <v>117</v>
      </c>
      <c r="CG1415" s="1">
        <v>96950</v>
      </c>
      <c r="CH1415" s="3">
        <v>9.49</v>
      </c>
      <c r="CI1415" s="3">
        <v>9.49</v>
      </c>
      <c r="CJ1415" s="3">
        <v>14.24</v>
      </c>
      <c r="CK1415" s="3">
        <v>14.24</v>
      </c>
      <c r="CL1415" s="1" t="s">
        <v>137</v>
      </c>
      <c r="CM1415" s="1" t="s">
        <v>230</v>
      </c>
      <c r="CN1415" s="1" t="s">
        <v>139</v>
      </c>
      <c r="CP1415" s="1" t="s">
        <v>112</v>
      </c>
      <c r="CQ1415" s="1" t="s">
        <v>111</v>
      </c>
      <c r="CR1415" s="1" t="s">
        <v>112</v>
      </c>
      <c r="CS1415" s="1" t="s">
        <v>111</v>
      </c>
      <c r="CT1415" s="1" t="s">
        <v>138</v>
      </c>
      <c r="CU1415" s="1" t="s">
        <v>111</v>
      </c>
      <c r="CV1415" s="1" t="s">
        <v>138</v>
      </c>
      <c r="CW1415" s="1" t="s">
        <v>230</v>
      </c>
      <c r="CX1415" s="1">
        <v>16702343800</v>
      </c>
      <c r="CY1415" s="1" t="s">
        <v>15113</v>
      </c>
      <c r="CZ1415" s="1" t="s">
        <v>331</v>
      </c>
      <c r="DA1415" s="1" t="s">
        <v>111</v>
      </c>
      <c r="DB1415" s="1" t="s">
        <v>112</v>
      </c>
      <c r="DC1415" s="1" t="s">
        <v>15118</v>
      </c>
      <c r="DD1415" s="1" t="s">
        <v>15119</v>
      </c>
      <c r="DF1415" s="1" t="s">
        <v>15120</v>
      </c>
      <c r="DG1415" s="1" t="s">
        <v>15113</v>
      </c>
    </row>
    <row r="1416" spans="1:111" ht="15.6" customHeight="1" x14ac:dyDescent="0.25">
      <c r="A1416" s="1" t="s">
        <v>15121</v>
      </c>
      <c r="B1416" s="1" t="s">
        <v>238</v>
      </c>
      <c r="C1416" s="2">
        <v>44375.996735763889</v>
      </c>
      <c r="D1416" s="2">
        <v>44413</v>
      </c>
      <c r="E1416" s="1" t="s">
        <v>110</v>
      </c>
      <c r="F1416" s="2">
        <v>44468.833333333336</v>
      </c>
      <c r="G1416" s="1" t="s">
        <v>112</v>
      </c>
      <c r="H1416" s="1" t="s">
        <v>112</v>
      </c>
      <c r="I1416" s="1" t="s">
        <v>112</v>
      </c>
      <c r="J1416" s="1" t="s">
        <v>1123</v>
      </c>
      <c r="K1416" s="1" t="s">
        <v>3685</v>
      </c>
      <c r="L1416" s="1" t="s">
        <v>1125</v>
      </c>
      <c r="M1416" s="1" t="s">
        <v>1126</v>
      </c>
      <c r="N1416" s="1" t="s">
        <v>116</v>
      </c>
      <c r="O1416" s="1" t="s">
        <v>117</v>
      </c>
      <c r="P1416" s="9">
        <v>96950</v>
      </c>
      <c r="Q1416" s="1" t="s">
        <v>118</v>
      </c>
      <c r="R1416" s="1" t="s">
        <v>117</v>
      </c>
      <c r="S1416" s="1">
        <v>16702341795</v>
      </c>
      <c r="U1416" s="1">
        <v>722511</v>
      </c>
      <c r="V1416" s="1" t="s">
        <v>119</v>
      </c>
      <c r="X1416" s="1" t="s">
        <v>1127</v>
      </c>
      <c r="Y1416" s="1" t="s">
        <v>848</v>
      </c>
      <c r="Z1416" s="1" t="s">
        <v>1128</v>
      </c>
      <c r="AA1416" s="1" t="s">
        <v>1129</v>
      </c>
      <c r="AB1416" s="1" t="s">
        <v>1125</v>
      </c>
      <c r="AC1416" s="1" t="s">
        <v>1130</v>
      </c>
      <c r="AD1416" s="1" t="s">
        <v>116</v>
      </c>
      <c r="AE1416" s="1" t="s">
        <v>117</v>
      </c>
      <c r="AF1416" s="9">
        <v>96950</v>
      </c>
      <c r="AG1416" s="1" t="s">
        <v>118</v>
      </c>
      <c r="AH1416" s="1" t="s">
        <v>117</v>
      </c>
      <c r="AI1416" s="1">
        <v>16702341795</v>
      </c>
      <c r="AK1416" s="1" t="s">
        <v>1135</v>
      </c>
      <c r="BC1416" s="1" t="str">
        <f>"35-1012.00"</f>
        <v>35-1012.00</v>
      </c>
      <c r="BD1416" s="1" t="s">
        <v>1372</v>
      </c>
      <c r="BE1416" s="1" t="s">
        <v>11962</v>
      </c>
      <c r="BF1416" s="1" t="s">
        <v>13500</v>
      </c>
      <c r="BG1416" s="1">
        <v>1</v>
      </c>
      <c r="BH1416" s="1">
        <v>1</v>
      </c>
      <c r="BI1416" s="2">
        <v>44470</v>
      </c>
      <c r="BJ1416" s="2">
        <v>44834</v>
      </c>
      <c r="BK1416" s="2">
        <v>44470</v>
      </c>
      <c r="BL1416" s="2">
        <v>44834</v>
      </c>
      <c r="BM1416" s="1">
        <v>35</v>
      </c>
      <c r="BN1416" s="1">
        <v>6</v>
      </c>
      <c r="BO1416" s="1">
        <v>6</v>
      </c>
      <c r="BP1416" s="1">
        <v>5</v>
      </c>
      <c r="BQ1416" s="1">
        <v>6</v>
      </c>
      <c r="BR1416" s="1">
        <v>0</v>
      </c>
      <c r="BS1416" s="1">
        <v>6</v>
      </c>
      <c r="BT1416" s="1">
        <v>6</v>
      </c>
      <c r="BU1416" s="1" t="str">
        <f>"9:00 AM"</f>
        <v>9:00 AM</v>
      </c>
      <c r="BV1416" s="1" t="str">
        <f>"11:00 PM"</f>
        <v>11:00 PM</v>
      </c>
      <c r="BW1416" s="1" t="s">
        <v>135</v>
      </c>
      <c r="BX1416" s="1">
        <v>0</v>
      </c>
      <c r="BY1416" s="1">
        <v>12</v>
      </c>
      <c r="BZ1416" s="1" t="s">
        <v>111</v>
      </c>
      <c r="CA1416" s="1">
        <v>10</v>
      </c>
      <c r="CB1416" s="1" t="s">
        <v>11964</v>
      </c>
      <c r="CC1416" s="1" t="s">
        <v>11965</v>
      </c>
      <c r="CD1416" s="1" t="s">
        <v>1126</v>
      </c>
      <c r="CE1416" s="1" t="s">
        <v>116</v>
      </c>
      <c r="CF1416" s="1" t="s">
        <v>117</v>
      </c>
      <c r="CG1416" s="1">
        <v>96950</v>
      </c>
      <c r="CH1416" s="3">
        <v>10.039999999999999</v>
      </c>
      <c r="CI1416" s="3">
        <v>10.039999999999999</v>
      </c>
      <c r="CJ1416" s="3">
        <v>15.06</v>
      </c>
      <c r="CK1416" s="3">
        <v>15.06</v>
      </c>
      <c r="CL1416" s="1" t="s">
        <v>137</v>
      </c>
      <c r="CN1416" s="1" t="s">
        <v>139</v>
      </c>
      <c r="CP1416" s="1" t="s">
        <v>112</v>
      </c>
      <c r="CQ1416" s="1" t="s">
        <v>111</v>
      </c>
      <c r="CR1416" s="1" t="s">
        <v>112</v>
      </c>
      <c r="CS1416" s="1" t="s">
        <v>111</v>
      </c>
      <c r="CT1416" s="1" t="s">
        <v>138</v>
      </c>
      <c r="CU1416" s="1" t="s">
        <v>111</v>
      </c>
      <c r="CV1416" s="1" t="s">
        <v>111</v>
      </c>
      <c r="CW1416" s="1" t="s">
        <v>9703</v>
      </c>
      <c r="CX1416" s="1">
        <v>16702341795</v>
      </c>
      <c r="CY1416" s="1" t="s">
        <v>1135</v>
      </c>
      <c r="CZ1416" s="1" t="s">
        <v>1136</v>
      </c>
      <c r="DA1416" s="1" t="s">
        <v>111</v>
      </c>
      <c r="DB1416" s="1" t="s">
        <v>112</v>
      </c>
    </row>
    <row r="1417" spans="1:111" ht="15.6" customHeight="1" x14ac:dyDescent="0.25">
      <c r="A1417" s="1" t="s">
        <v>15122</v>
      </c>
      <c r="B1417" s="1" t="s">
        <v>238</v>
      </c>
      <c r="C1417" s="2">
        <v>44370.00667476852</v>
      </c>
      <c r="D1417" s="2">
        <v>44418</v>
      </c>
      <c r="E1417" s="1" t="s">
        <v>180</v>
      </c>
      <c r="G1417" s="1" t="s">
        <v>112</v>
      </c>
      <c r="H1417" s="1" t="s">
        <v>112</v>
      </c>
      <c r="I1417" s="1" t="s">
        <v>112</v>
      </c>
      <c r="J1417" s="1" t="s">
        <v>15123</v>
      </c>
      <c r="K1417" s="1" t="s">
        <v>15124</v>
      </c>
      <c r="L1417" s="1" t="s">
        <v>15125</v>
      </c>
      <c r="M1417" s="1" t="s">
        <v>15126</v>
      </c>
      <c r="N1417" s="1" t="s">
        <v>167</v>
      </c>
      <c r="O1417" s="1" t="s">
        <v>117</v>
      </c>
      <c r="P1417" s="9">
        <v>96950</v>
      </c>
      <c r="Q1417" s="1" t="s">
        <v>118</v>
      </c>
      <c r="S1417" s="1">
        <v>16702343813</v>
      </c>
      <c r="U1417" s="1">
        <v>445110</v>
      </c>
      <c r="V1417" s="1" t="s">
        <v>119</v>
      </c>
      <c r="X1417" s="1" t="s">
        <v>5489</v>
      </c>
      <c r="Y1417" s="1" t="s">
        <v>5490</v>
      </c>
      <c r="Z1417" s="1" t="s">
        <v>5491</v>
      </c>
      <c r="AA1417" s="1" t="s">
        <v>2091</v>
      </c>
      <c r="AB1417" s="1" t="s">
        <v>15125</v>
      </c>
      <c r="AC1417" s="1" t="s">
        <v>15126</v>
      </c>
      <c r="AD1417" s="1" t="s">
        <v>167</v>
      </c>
      <c r="AE1417" s="1" t="s">
        <v>117</v>
      </c>
      <c r="AF1417" s="9">
        <v>96950</v>
      </c>
      <c r="AG1417" s="1" t="s">
        <v>118</v>
      </c>
      <c r="AI1417" s="1">
        <v>16704838613</v>
      </c>
      <c r="AK1417" s="1" t="s">
        <v>15127</v>
      </c>
      <c r="BC1417" s="1" t="str">
        <f>"53-7064.00"</f>
        <v>53-7064.00</v>
      </c>
      <c r="BD1417" s="1" t="s">
        <v>3549</v>
      </c>
      <c r="BE1417" s="1" t="s">
        <v>15128</v>
      </c>
      <c r="BF1417" s="1" t="s">
        <v>9440</v>
      </c>
      <c r="BG1417" s="1">
        <v>3</v>
      </c>
      <c r="BH1417" s="1">
        <v>3</v>
      </c>
      <c r="BI1417" s="2">
        <v>44470</v>
      </c>
      <c r="BJ1417" s="2">
        <v>44834</v>
      </c>
      <c r="BK1417" s="2">
        <v>44470</v>
      </c>
      <c r="BL1417" s="2">
        <v>44834</v>
      </c>
      <c r="BM1417" s="1">
        <v>40</v>
      </c>
      <c r="BN1417" s="1">
        <v>4</v>
      </c>
      <c r="BO1417" s="1">
        <v>6</v>
      </c>
      <c r="BP1417" s="1">
        <v>6</v>
      </c>
      <c r="BQ1417" s="1">
        <v>6</v>
      </c>
      <c r="BR1417" s="1">
        <v>6</v>
      </c>
      <c r="BS1417" s="1">
        <v>6</v>
      </c>
      <c r="BT1417" s="1">
        <v>6</v>
      </c>
      <c r="BU1417" s="1" t="str">
        <f>"8:00 AM"</f>
        <v>8:00 AM</v>
      </c>
      <c r="BV1417" s="1" t="str">
        <f>"7:00 PM"</f>
        <v>7:00 PM</v>
      </c>
      <c r="BW1417" s="1" t="s">
        <v>230</v>
      </c>
      <c r="BX1417" s="1">
        <v>0</v>
      </c>
      <c r="BY1417" s="1">
        <v>3</v>
      </c>
      <c r="BZ1417" s="1" t="s">
        <v>112</v>
      </c>
      <c r="CB1417" s="1" t="s">
        <v>15129</v>
      </c>
      <c r="CC1417" s="1" t="s">
        <v>15125</v>
      </c>
      <c r="CD1417" s="1" t="s">
        <v>15126</v>
      </c>
      <c r="CE1417" s="1" t="s">
        <v>167</v>
      </c>
      <c r="CF1417" s="1" t="s">
        <v>117</v>
      </c>
      <c r="CG1417" s="1">
        <v>96950</v>
      </c>
      <c r="CH1417" s="3">
        <v>7.85</v>
      </c>
      <c r="CI1417" s="3">
        <v>8</v>
      </c>
      <c r="CJ1417" s="3">
        <v>11.78</v>
      </c>
      <c r="CK1417" s="3">
        <v>12</v>
      </c>
      <c r="CL1417" s="1" t="s">
        <v>137</v>
      </c>
      <c r="CM1417" s="1" t="s">
        <v>230</v>
      </c>
      <c r="CN1417" s="1" t="s">
        <v>218</v>
      </c>
      <c r="CP1417" s="1" t="s">
        <v>112</v>
      </c>
      <c r="CQ1417" s="1" t="s">
        <v>111</v>
      </c>
      <c r="CR1417" s="1" t="s">
        <v>112</v>
      </c>
      <c r="CS1417" s="1" t="s">
        <v>111</v>
      </c>
      <c r="CT1417" s="1" t="s">
        <v>138</v>
      </c>
      <c r="CU1417" s="1" t="s">
        <v>111</v>
      </c>
      <c r="CV1417" s="1" t="s">
        <v>138</v>
      </c>
      <c r="CW1417" s="1" t="s">
        <v>15130</v>
      </c>
      <c r="CX1417" s="1">
        <v>16702343813</v>
      </c>
      <c r="CY1417" s="1" t="s">
        <v>15127</v>
      </c>
      <c r="CZ1417" s="1" t="s">
        <v>168</v>
      </c>
      <c r="DA1417" s="1" t="s">
        <v>111</v>
      </c>
      <c r="DB1417" s="1" t="s">
        <v>112</v>
      </c>
    </row>
    <row r="1418" spans="1:111" ht="15.6" customHeight="1" x14ac:dyDescent="0.25">
      <c r="A1418" s="1" t="s">
        <v>15131</v>
      </c>
      <c r="B1418" s="1" t="s">
        <v>238</v>
      </c>
      <c r="C1418" s="2">
        <v>44391.274966550925</v>
      </c>
      <c r="D1418" s="2">
        <v>44460</v>
      </c>
      <c r="E1418" s="1" t="s">
        <v>110</v>
      </c>
      <c r="F1418" s="2">
        <v>44468.833333333336</v>
      </c>
      <c r="G1418" s="1" t="s">
        <v>112</v>
      </c>
      <c r="H1418" s="1" t="s">
        <v>112</v>
      </c>
      <c r="I1418" s="1" t="s">
        <v>112</v>
      </c>
      <c r="J1418" s="1" t="s">
        <v>5831</v>
      </c>
      <c r="K1418" s="1" t="s">
        <v>15132</v>
      </c>
      <c r="L1418" s="1" t="s">
        <v>5841</v>
      </c>
      <c r="M1418" s="1" t="s">
        <v>6866</v>
      </c>
      <c r="N1418" s="1" t="s">
        <v>167</v>
      </c>
      <c r="O1418" s="1" t="s">
        <v>117</v>
      </c>
      <c r="P1418" s="9">
        <v>96950</v>
      </c>
      <c r="Q1418" s="1" t="s">
        <v>118</v>
      </c>
      <c r="S1418" s="1">
        <v>16702851820</v>
      </c>
      <c r="U1418" s="1">
        <v>62441</v>
      </c>
      <c r="V1418" s="1" t="s">
        <v>119</v>
      </c>
      <c r="X1418" s="1" t="s">
        <v>2598</v>
      </c>
      <c r="Y1418" s="1" t="s">
        <v>6867</v>
      </c>
      <c r="Z1418" s="1" t="s">
        <v>6868</v>
      </c>
      <c r="AA1418" s="1" t="s">
        <v>6869</v>
      </c>
      <c r="AB1418" s="1" t="s">
        <v>6865</v>
      </c>
      <c r="AD1418" s="1" t="s">
        <v>167</v>
      </c>
      <c r="AE1418" s="1" t="s">
        <v>117</v>
      </c>
      <c r="AF1418" s="9">
        <v>96950</v>
      </c>
      <c r="AG1418" s="1" t="s">
        <v>118</v>
      </c>
      <c r="AI1418" s="1">
        <v>16702851820</v>
      </c>
      <c r="AK1418" s="1" t="s">
        <v>5837</v>
      </c>
      <c r="BC1418" s="1" t="str">
        <f>"39-9011.00"</f>
        <v>39-9011.00</v>
      </c>
      <c r="BD1418" s="1" t="s">
        <v>1448</v>
      </c>
      <c r="BE1418" s="1" t="s">
        <v>15133</v>
      </c>
      <c r="BF1418" s="1" t="s">
        <v>5839</v>
      </c>
      <c r="BG1418" s="1">
        <v>1</v>
      </c>
      <c r="BH1418" s="1">
        <v>1</v>
      </c>
      <c r="BI1418" s="2">
        <v>44470</v>
      </c>
      <c r="BJ1418" s="2">
        <v>44834</v>
      </c>
      <c r="BK1418" s="2">
        <v>44470</v>
      </c>
      <c r="BL1418" s="2">
        <v>44834</v>
      </c>
      <c r="BM1418" s="1">
        <v>35</v>
      </c>
      <c r="BN1418" s="1">
        <v>0</v>
      </c>
      <c r="BO1418" s="1">
        <v>7</v>
      </c>
      <c r="BP1418" s="1">
        <v>7</v>
      </c>
      <c r="BQ1418" s="1">
        <v>7</v>
      </c>
      <c r="BR1418" s="1">
        <v>7</v>
      </c>
      <c r="BS1418" s="1">
        <v>7</v>
      </c>
      <c r="BT1418" s="1">
        <v>0</v>
      </c>
      <c r="BU1418" s="1" t="str">
        <f>"9:00 AM"</f>
        <v>9:00 AM</v>
      </c>
      <c r="BV1418" s="1" t="str">
        <f>"4:00 PM"</f>
        <v>4:00 PM</v>
      </c>
      <c r="BW1418" s="1" t="s">
        <v>135</v>
      </c>
      <c r="BX1418" s="1">
        <v>0</v>
      </c>
      <c r="BY1418" s="1">
        <v>12</v>
      </c>
      <c r="BZ1418" s="1" t="s">
        <v>112</v>
      </c>
      <c r="CB1418" s="4" t="s">
        <v>15134</v>
      </c>
      <c r="CC1418" s="1" t="s">
        <v>15135</v>
      </c>
      <c r="CD1418" s="1" t="s">
        <v>6865</v>
      </c>
      <c r="CE1418" s="1" t="s">
        <v>4064</v>
      </c>
      <c r="CF1418" s="1" t="s">
        <v>117</v>
      </c>
      <c r="CG1418" s="1">
        <v>96950</v>
      </c>
      <c r="CH1418" s="3">
        <v>7.33</v>
      </c>
      <c r="CI1418" s="3">
        <v>7.33</v>
      </c>
      <c r="CJ1418" s="3">
        <v>11</v>
      </c>
      <c r="CK1418" s="3">
        <v>11</v>
      </c>
      <c r="CL1418" s="1" t="s">
        <v>137</v>
      </c>
      <c r="CM1418" s="1" t="s">
        <v>1474</v>
      </c>
      <c r="CN1418" s="1" t="s">
        <v>139</v>
      </c>
      <c r="CP1418" s="1" t="s">
        <v>112</v>
      </c>
      <c r="CQ1418" s="1" t="s">
        <v>111</v>
      </c>
      <c r="CR1418" s="1" t="s">
        <v>112</v>
      </c>
      <c r="CS1418" s="1" t="s">
        <v>111</v>
      </c>
      <c r="CT1418" s="1" t="s">
        <v>138</v>
      </c>
      <c r="CU1418" s="1" t="s">
        <v>111</v>
      </c>
      <c r="CV1418" s="1" t="s">
        <v>138</v>
      </c>
      <c r="CW1418" s="1" t="s">
        <v>5146</v>
      </c>
      <c r="CX1418" s="1">
        <v>16702851820</v>
      </c>
      <c r="CY1418" s="1" t="s">
        <v>5837</v>
      </c>
      <c r="CZ1418" s="1" t="s">
        <v>138</v>
      </c>
      <c r="DA1418" s="1" t="s">
        <v>111</v>
      </c>
      <c r="DB1418" s="1" t="s">
        <v>112</v>
      </c>
    </row>
    <row r="1419" spans="1:111" ht="15.6" customHeight="1" x14ac:dyDescent="0.25">
      <c r="A1419" s="1" t="s">
        <v>15156</v>
      </c>
      <c r="B1419" s="1" t="s">
        <v>238</v>
      </c>
      <c r="C1419" s="2">
        <v>44138.291898611111</v>
      </c>
      <c r="D1419" s="2">
        <v>44181</v>
      </c>
      <c r="E1419" s="1" t="s">
        <v>180</v>
      </c>
      <c r="G1419" s="1" t="s">
        <v>112</v>
      </c>
      <c r="H1419" s="1" t="s">
        <v>112</v>
      </c>
      <c r="I1419" s="1" t="s">
        <v>112</v>
      </c>
      <c r="J1419" s="1" t="s">
        <v>12391</v>
      </c>
      <c r="K1419" s="1" t="s">
        <v>12392</v>
      </c>
      <c r="L1419" s="1" t="s">
        <v>12393</v>
      </c>
      <c r="M1419" s="1" t="s">
        <v>2305</v>
      </c>
      <c r="N1419" s="1" t="s">
        <v>116</v>
      </c>
      <c r="O1419" s="1" t="s">
        <v>117</v>
      </c>
      <c r="P1419" s="9">
        <v>96950</v>
      </c>
      <c r="Q1419" s="1" t="s">
        <v>118</v>
      </c>
      <c r="R1419" s="1" t="s">
        <v>138</v>
      </c>
      <c r="S1419" s="1">
        <v>16707850702</v>
      </c>
      <c r="U1419" s="1">
        <v>561320</v>
      </c>
      <c r="V1419" s="1" t="s">
        <v>119</v>
      </c>
      <c r="X1419" s="1" t="s">
        <v>2952</v>
      </c>
      <c r="Y1419" s="1" t="s">
        <v>2307</v>
      </c>
      <c r="Z1419" s="1" t="s">
        <v>486</v>
      </c>
      <c r="AA1419" s="1" t="s">
        <v>12395</v>
      </c>
      <c r="AB1419" s="1" t="s">
        <v>12393</v>
      </c>
      <c r="AC1419" s="1" t="s">
        <v>2305</v>
      </c>
      <c r="AD1419" s="1" t="s">
        <v>116</v>
      </c>
      <c r="AE1419" s="1" t="s">
        <v>117</v>
      </c>
      <c r="AF1419" s="9">
        <v>96950</v>
      </c>
      <c r="AG1419" s="1" t="s">
        <v>118</v>
      </c>
      <c r="AH1419" s="1" t="s">
        <v>138</v>
      </c>
      <c r="AI1419" s="1">
        <v>16707850702</v>
      </c>
      <c r="AK1419" s="1" t="s">
        <v>12396</v>
      </c>
      <c r="BC1419" s="1" t="str">
        <f>"37-2012.00"</f>
        <v>37-2012.00</v>
      </c>
      <c r="BD1419" s="1" t="s">
        <v>576</v>
      </c>
      <c r="BE1419" s="1" t="s">
        <v>15157</v>
      </c>
      <c r="BF1419" s="1" t="s">
        <v>2956</v>
      </c>
      <c r="BG1419" s="1">
        <v>10</v>
      </c>
      <c r="BH1419" s="1">
        <v>10</v>
      </c>
      <c r="BI1419" s="2">
        <v>44228</v>
      </c>
      <c r="BJ1419" s="2">
        <v>44592</v>
      </c>
      <c r="BK1419" s="2">
        <v>44228</v>
      </c>
      <c r="BL1419" s="2">
        <v>44592</v>
      </c>
      <c r="BM1419" s="1">
        <v>35</v>
      </c>
      <c r="BN1419" s="1">
        <v>0</v>
      </c>
      <c r="BO1419" s="1">
        <v>7</v>
      </c>
      <c r="BP1419" s="1">
        <v>7</v>
      </c>
      <c r="BQ1419" s="1">
        <v>7</v>
      </c>
      <c r="BR1419" s="1">
        <v>7</v>
      </c>
      <c r="BS1419" s="1">
        <v>7</v>
      </c>
      <c r="BT1419" s="1">
        <v>0</v>
      </c>
      <c r="BU1419" s="1" t="str">
        <f>"8:00 AM"</f>
        <v>8:00 AM</v>
      </c>
      <c r="BV1419" s="1" t="str">
        <f>"4:00 PM"</f>
        <v>4:00 PM</v>
      </c>
      <c r="BW1419" s="1" t="s">
        <v>230</v>
      </c>
      <c r="BX1419" s="1">
        <v>1</v>
      </c>
      <c r="BY1419" s="1">
        <v>1</v>
      </c>
      <c r="BZ1419" s="1" t="s">
        <v>112</v>
      </c>
      <c r="CA1419" s="1">
        <v>0</v>
      </c>
      <c r="CB1419" s="4" t="s">
        <v>15158</v>
      </c>
      <c r="CC1419" s="1" t="s">
        <v>12393</v>
      </c>
      <c r="CD1419" s="1" t="s">
        <v>2305</v>
      </c>
      <c r="CE1419" s="1" t="s">
        <v>116</v>
      </c>
      <c r="CF1419" s="1" t="s">
        <v>117</v>
      </c>
      <c r="CG1419" s="1">
        <v>96950</v>
      </c>
      <c r="CH1419" s="3">
        <v>7.59</v>
      </c>
      <c r="CI1419" s="3">
        <v>7.65</v>
      </c>
      <c r="CJ1419" s="3">
        <v>11.39</v>
      </c>
      <c r="CK1419" s="3">
        <v>11.48</v>
      </c>
      <c r="CL1419" s="1" t="s">
        <v>137</v>
      </c>
      <c r="CM1419" s="1" t="s">
        <v>331</v>
      </c>
      <c r="CN1419" s="1" t="s">
        <v>139</v>
      </c>
      <c r="CP1419" s="1" t="s">
        <v>112</v>
      </c>
      <c r="CQ1419" s="1" t="s">
        <v>111</v>
      </c>
      <c r="CR1419" s="1" t="s">
        <v>111</v>
      </c>
      <c r="CS1419" s="1" t="s">
        <v>111</v>
      </c>
      <c r="CT1419" s="1" t="s">
        <v>111</v>
      </c>
      <c r="CU1419" s="1" t="s">
        <v>111</v>
      </c>
      <c r="CV1419" s="1" t="s">
        <v>111</v>
      </c>
      <c r="CW1419" s="1" t="s">
        <v>1863</v>
      </c>
      <c r="CX1419" s="1">
        <v>16702352743</v>
      </c>
      <c r="CY1419" s="1" t="s">
        <v>12396</v>
      </c>
      <c r="CZ1419" s="1" t="s">
        <v>15159</v>
      </c>
      <c r="DA1419" s="1" t="s">
        <v>111</v>
      </c>
      <c r="DB1419" s="1" t="s">
        <v>112</v>
      </c>
    </row>
    <row r="1420" spans="1:111" ht="15.6" customHeight="1" x14ac:dyDescent="0.25">
      <c r="A1420" s="1" t="s">
        <v>15188</v>
      </c>
      <c r="B1420" s="1" t="s">
        <v>238</v>
      </c>
      <c r="C1420" s="2">
        <v>44061.816514467595</v>
      </c>
      <c r="D1420" s="2">
        <v>44131</v>
      </c>
      <c r="E1420" s="1" t="s">
        <v>110</v>
      </c>
      <c r="F1420" s="2">
        <v>44103.833333333336</v>
      </c>
      <c r="G1420" s="1" t="s">
        <v>111</v>
      </c>
      <c r="H1420" s="1" t="s">
        <v>112</v>
      </c>
      <c r="I1420" s="1" t="s">
        <v>112</v>
      </c>
      <c r="J1420" s="1" t="s">
        <v>1755</v>
      </c>
      <c r="K1420" s="1" t="s">
        <v>1756</v>
      </c>
      <c r="L1420" s="1" t="s">
        <v>1757</v>
      </c>
      <c r="M1420" s="1" t="s">
        <v>1758</v>
      </c>
      <c r="N1420" s="1" t="s">
        <v>1759</v>
      </c>
      <c r="O1420" s="1" t="s">
        <v>117</v>
      </c>
      <c r="P1420" s="9">
        <v>96952</v>
      </c>
      <c r="Q1420" s="1" t="s">
        <v>118</v>
      </c>
      <c r="R1420" s="1" t="s">
        <v>138</v>
      </c>
      <c r="S1420" s="1">
        <v>16704334428</v>
      </c>
      <c r="U1420" s="1">
        <v>447110</v>
      </c>
      <c r="V1420" s="1" t="s">
        <v>119</v>
      </c>
      <c r="X1420" s="1" t="s">
        <v>1760</v>
      </c>
      <c r="Y1420" s="1" t="s">
        <v>1761</v>
      </c>
      <c r="Z1420" s="1" t="s">
        <v>1762</v>
      </c>
      <c r="AA1420" s="1" t="s">
        <v>1763</v>
      </c>
      <c r="AB1420" s="1" t="s">
        <v>1757</v>
      </c>
      <c r="AC1420" s="1" t="s">
        <v>1758</v>
      </c>
      <c r="AD1420" s="1" t="s">
        <v>1759</v>
      </c>
      <c r="AE1420" s="1" t="s">
        <v>117</v>
      </c>
      <c r="AF1420" s="9">
        <v>96952</v>
      </c>
      <c r="AG1420" s="1" t="s">
        <v>118</v>
      </c>
      <c r="AH1420" s="1" t="s">
        <v>138</v>
      </c>
      <c r="AI1420" s="1">
        <v>16709894711</v>
      </c>
      <c r="AK1420" s="1" t="s">
        <v>6853</v>
      </c>
      <c r="BC1420" s="1" t="str">
        <f>"11-2022.00"</f>
        <v>11-2022.00</v>
      </c>
      <c r="BD1420" s="1" t="s">
        <v>1013</v>
      </c>
      <c r="BE1420" s="1" t="s">
        <v>15189</v>
      </c>
      <c r="BF1420" s="1" t="s">
        <v>1015</v>
      </c>
      <c r="BG1420" s="1">
        <v>1</v>
      </c>
      <c r="BH1420" s="1">
        <v>1</v>
      </c>
      <c r="BI1420" s="2">
        <v>44105</v>
      </c>
      <c r="BJ1420" s="2">
        <v>45199</v>
      </c>
      <c r="BK1420" s="2">
        <v>44131</v>
      </c>
      <c r="BL1420" s="2">
        <v>45199</v>
      </c>
      <c r="BM1420" s="1">
        <v>40</v>
      </c>
      <c r="BN1420" s="1">
        <v>0</v>
      </c>
      <c r="BO1420" s="1">
        <v>8</v>
      </c>
      <c r="BP1420" s="1">
        <v>8</v>
      </c>
      <c r="BQ1420" s="1">
        <v>8</v>
      </c>
      <c r="BR1420" s="1">
        <v>8</v>
      </c>
      <c r="BS1420" s="1">
        <v>8</v>
      </c>
      <c r="BT1420" s="1">
        <v>0</v>
      </c>
      <c r="BU1420" s="1" t="str">
        <f>"7:30 AM"</f>
        <v>7:30 AM</v>
      </c>
      <c r="BV1420" s="1" t="str">
        <f>"4:30 PM"</f>
        <v>4:30 PM</v>
      </c>
      <c r="BW1420" s="1" t="s">
        <v>193</v>
      </c>
      <c r="BX1420" s="1">
        <v>12</v>
      </c>
      <c r="BY1420" s="1">
        <v>12</v>
      </c>
      <c r="BZ1420" s="1" t="s">
        <v>111</v>
      </c>
      <c r="CA1420" s="1">
        <v>8</v>
      </c>
      <c r="CB1420" s="1" t="s">
        <v>15190</v>
      </c>
      <c r="CC1420" s="1" t="s">
        <v>1758</v>
      </c>
      <c r="CD1420" s="1" t="s">
        <v>1769</v>
      </c>
      <c r="CE1420" s="1" t="s">
        <v>1759</v>
      </c>
      <c r="CF1420" s="1" t="s">
        <v>117</v>
      </c>
      <c r="CG1420" s="1">
        <v>96952</v>
      </c>
      <c r="CH1420" s="3">
        <v>14.44</v>
      </c>
      <c r="CI1420" s="3">
        <v>14.44</v>
      </c>
      <c r="CJ1420" s="3">
        <v>21.66</v>
      </c>
      <c r="CK1420" s="3">
        <v>21.66</v>
      </c>
      <c r="CL1420" s="1" t="s">
        <v>137</v>
      </c>
      <c r="CN1420" s="1" t="s">
        <v>139</v>
      </c>
      <c r="CP1420" s="1" t="s">
        <v>112</v>
      </c>
      <c r="CQ1420" s="1" t="s">
        <v>111</v>
      </c>
      <c r="CR1420" s="1" t="s">
        <v>112</v>
      </c>
      <c r="CS1420" s="1" t="s">
        <v>111</v>
      </c>
      <c r="CT1420" s="1" t="s">
        <v>138</v>
      </c>
      <c r="CU1420" s="1" t="s">
        <v>111</v>
      </c>
      <c r="CV1420" s="1" t="s">
        <v>138</v>
      </c>
      <c r="CW1420" s="1" t="s">
        <v>6856</v>
      </c>
      <c r="CX1420" s="1">
        <v>16704334428</v>
      </c>
      <c r="CY1420" s="1" t="s">
        <v>6853</v>
      </c>
      <c r="CZ1420" s="1" t="s">
        <v>138</v>
      </c>
      <c r="DA1420" s="1" t="s">
        <v>111</v>
      </c>
      <c r="DB1420" s="1" t="s">
        <v>112</v>
      </c>
    </row>
    <row r="1421" spans="1:111" ht="15.6" customHeight="1" x14ac:dyDescent="0.25">
      <c r="A1421" s="1" t="s">
        <v>15195</v>
      </c>
      <c r="B1421" s="1" t="s">
        <v>238</v>
      </c>
      <c r="C1421" s="2">
        <v>44048.366689120368</v>
      </c>
      <c r="D1421" s="2">
        <v>44112</v>
      </c>
      <c r="E1421" s="1" t="s">
        <v>180</v>
      </c>
      <c r="G1421" s="1" t="s">
        <v>112</v>
      </c>
      <c r="H1421" s="1" t="s">
        <v>112</v>
      </c>
      <c r="I1421" s="1" t="s">
        <v>112</v>
      </c>
      <c r="J1421" s="1" t="s">
        <v>1799</v>
      </c>
      <c r="K1421" s="1" t="s">
        <v>1799</v>
      </c>
      <c r="L1421" s="1" t="s">
        <v>3538</v>
      </c>
      <c r="N1421" s="1" t="s">
        <v>116</v>
      </c>
      <c r="O1421" s="1" t="s">
        <v>117</v>
      </c>
      <c r="P1421" s="9">
        <v>96950</v>
      </c>
      <c r="Q1421" s="1" t="s">
        <v>118</v>
      </c>
      <c r="R1421" s="1" t="s">
        <v>167</v>
      </c>
      <c r="S1421" s="1">
        <v>16702345577</v>
      </c>
      <c r="U1421" s="1">
        <v>236220</v>
      </c>
      <c r="V1421" s="1" t="s">
        <v>119</v>
      </c>
      <c r="X1421" s="1" t="s">
        <v>1801</v>
      </c>
      <c r="Y1421" s="1" t="s">
        <v>1802</v>
      </c>
      <c r="AA1421" s="1" t="s">
        <v>245</v>
      </c>
      <c r="AB1421" s="1" t="s">
        <v>3538</v>
      </c>
      <c r="AD1421" s="1" t="s">
        <v>116</v>
      </c>
      <c r="AE1421" s="1" t="s">
        <v>117</v>
      </c>
      <c r="AF1421" s="9">
        <v>96950</v>
      </c>
      <c r="AG1421" s="1" t="s">
        <v>118</v>
      </c>
      <c r="AH1421" s="1" t="s">
        <v>116</v>
      </c>
      <c r="AI1421" s="1">
        <v>16702345577</v>
      </c>
      <c r="AK1421" s="1" t="s">
        <v>1803</v>
      </c>
      <c r="BC1421" s="1" t="str">
        <f>"47-2061.00"</f>
        <v>47-2061.00</v>
      </c>
      <c r="BD1421" s="1" t="s">
        <v>1116</v>
      </c>
      <c r="BE1421" s="1" t="s">
        <v>3539</v>
      </c>
      <c r="BF1421" s="1" t="s">
        <v>1118</v>
      </c>
      <c r="BG1421" s="1">
        <v>10</v>
      </c>
      <c r="BH1421" s="1">
        <v>10</v>
      </c>
      <c r="BI1421" s="2">
        <v>44105</v>
      </c>
      <c r="BJ1421" s="2">
        <v>44469</v>
      </c>
      <c r="BK1421" s="2">
        <v>44112</v>
      </c>
      <c r="BL1421" s="2">
        <v>44469</v>
      </c>
      <c r="BM1421" s="1">
        <v>40</v>
      </c>
      <c r="BN1421" s="1">
        <v>0</v>
      </c>
      <c r="BO1421" s="1">
        <v>8</v>
      </c>
      <c r="BP1421" s="1">
        <v>8</v>
      </c>
      <c r="BQ1421" s="1">
        <v>8</v>
      </c>
      <c r="BR1421" s="1">
        <v>8</v>
      </c>
      <c r="BS1421" s="1">
        <v>8</v>
      </c>
      <c r="BT1421" s="1">
        <v>0</v>
      </c>
      <c r="BU1421" s="1" t="str">
        <f>"8:00 AM"</f>
        <v>8:00 AM</v>
      </c>
      <c r="BV1421" s="1" t="str">
        <f>"5:00 PM"</f>
        <v>5:00 PM</v>
      </c>
      <c r="BW1421" s="1" t="s">
        <v>230</v>
      </c>
      <c r="BX1421" s="1">
        <v>6</v>
      </c>
      <c r="BY1421" s="1">
        <v>12</v>
      </c>
      <c r="BZ1421" s="1" t="s">
        <v>112</v>
      </c>
      <c r="CA1421" s="1">
        <v>0</v>
      </c>
      <c r="CB1421" s="1" t="s">
        <v>362</v>
      </c>
      <c r="CC1421" s="1" t="s">
        <v>1805</v>
      </c>
      <c r="CD1421" s="1" t="s">
        <v>1806</v>
      </c>
      <c r="CE1421" s="1" t="s">
        <v>116</v>
      </c>
      <c r="CF1421" s="1" t="s">
        <v>117</v>
      </c>
      <c r="CG1421" s="1">
        <v>96950</v>
      </c>
      <c r="CH1421" s="3">
        <v>8.09</v>
      </c>
      <c r="CI1421" s="3">
        <v>8.33</v>
      </c>
      <c r="CJ1421" s="3">
        <v>12.14</v>
      </c>
      <c r="CK1421" s="3">
        <v>12.5</v>
      </c>
      <c r="CL1421" s="1" t="s">
        <v>137</v>
      </c>
      <c r="CM1421" s="1" t="s">
        <v>138</v>
      </c>
      <c r="CN1421" s="1" t="s">
        <v>139</v>
      </c>
      <c r="CP1421" s="1" t="s">
        <v>112</v>
      </c>
      <c r="CQ1421" s="1" t="s">
        <v>111</v>
      </c>
      <c r="CR1421" s="1" t="s">
        <v>111</v>
      </c>
      <c r="CS1421" s="1" t="s">
        <v>111</v>
      </c>
      <c r="CT1421" s="1" t="s">
        <v>111</v>
      </c>
      <c r="CU1421" s="1" t="s">
        <v>111</v>
      </c>
      <c r="CV1421" s="1" t="s">
        <v>111</v>
      </c>
      <c r="CW1421" s="1" t="s">
        <v>4840</v>
      </c>
      <c r="CX1421" s="1">
        <v>16702345577</v>
      </c>
      <c r="CY1421" s="1" t="s">
        <v>1803</v>
      </c>
      <c r="CZ1421" s="1" t="s">
        <v>168</v>
      </c>
      <c r="DA1421" s="1" t="s">
        <v>111</v>
      </c>
      <c r="DB1421" s="1" t="s">
        <v>112</v>
      </c>
    </row>
    <row r="1422" spans="1:111" ht="15.6" customHeight="1" x14ac:dyDescent="0.25">
      <c r="A1422" s="1" t="s">
        <v>15196</v>
      </c>
      <c r="B1422" s="1" t="s">
        <v>238</v>
      </c>
      <c r="C1422" s="2">
        <v>44131.998302199077</v>
      </c>
      <c r="D1422" s="2">
        <v>44173</v>
      </c>
      <c r="E1422" s="1" t="s">
        <v>180</v>
      </c>
      <c r="G1422" s="1" t="s">
        <v>112</v>
      </c>
      <c r="H1422" s="1" t="s">
        <v>112</v>
      </c>
      <c r="I1422" s="1" t="s">
        <v>112</v>
      </c>
      <c r="J1422" s="1" t="s">
        <v>15197</v>
      </c>
      <c r="K1422" s="1" t="s">
        <v>15198</v>
      </c>
      <c r="L1422" s="1" t="s">
        <v>15199</v>
      </c>
      <c r="N1422" s="1" t="s">
        <v>157</v>
      </c>
      <c r="O1422" s="1" t="s">
        <v>117</v>
      </c>
      <c r="P1422" s="9">
        <v>96950</v>
      </c>
      <c r="Q1422" s="1" t="s">
        <v>118</v>
      </c>
      <c r="S1422" s="1">
        <v>16709899450</v>
      </c>
      <c r="U1422" s="1">
        <v>238220</v>
      </c>
      <c r="V1422" s="1" t="s">
        <v>119</v>
      </c>
      <c r="X1422" s="1" t="s">
        <v>15200</v>
      </c>
      <c r="Y1422" s="1" t="s">
        <v>15201</v>
      </c>
      <c r="Z1422" s="1" t="s">
        <v>15202</v>
      </c>
      <c r="AA1422" s="1" t="s">
        <v>357</v>
      </c>
      <c r="AB1422" s="1" t="s">
        <v>15199</v>
      </c>
      <c r="AD1422" s="1" t="s">
        <v>116</v>
      </c>
      <c r="AE1422" s="1" t="s">
        <v>117</v>
      </c>
      <c r="AF1422" s="9">
        <v>96950</v>
      </c>
      <c r="AG1422" s="1" t="s">
        <v>118</v>
      </c>
      <c r="AI1422" s="1">
        <v>16709899450</v>
      </c>
      <c r="AK1422" s="1" t="s">
        <v>15203</v>
      </c>
      <c r="BC1422" s="1" t="str">
        <f>"49-9021.01"</f>
        <v>49-9021.01</v>
      </c>
      <c r="BD1422" s="1" t="s">
        <v>3944</v>
      </c>
      <c r="BE1422" s="1" t="s">
        <v>15204</v>
      </c>
      <c r="BF1422" s="1" t="s">
        <v>15205</v>
      </c>
      <c r="BG1422" s="1">
        <v>3</v>
      </c>
      <c r="BH1422" s="1">
        <v>3</v>
      </c>
      <c r="BI1422" s="2">
        <v>44166</v>
      </c>
      <c r="BJ1422" s="2">
        <v>44469</v>
      </c>
      <c r="BK1422" s="2">
        <v>44173</v>
      </c>
      <c r="BL1422" s="2">
        <v>44469</v>
      </c>
      <c r="BM1422" s="1">
        <v>35</v>
      </c>
      <c r="BN1422" s="1">
        <v>0</v>
      </c>
      <c r="BO1422" s="1">
        <v>7</v>
      </c>
      <c r="BP1422" s="1">
        <v>7</v>
      </c>
      <c r="BQ1422" s="1">
        <v>7</v>
      </c>
      <c r="BR1422" s="1">
        <v>7</v>
      </c>
      <c r="BS1422" s="1">
        <v>7</v>
      </c>
      <c r="BT1422" s="1">
        <v>0</v>
      </c>
      <c r="BU1422" s="1" t="str">
        <f>"8:00 AM"</f>
        <v>8:00 AM</v>
      </c>
      <c r="BV1422" s="1" t="str">
        <f>"4:00 PM"</f>
        <v>4:00 PM</v>
      </c>
      <c r="BW1422" s="1" t="s">
        <v>135</v>
      </c>
      <c r="BX1422" s="1">
        <v>0</v>
      </c>
      <c r="BY1422" s="1">
        <v>24</v>
      </c>
      <c r="BZ1422" s="1" t="s">
        <v>112</v>
      </c>
      <c r="CA1422" s="1">
        <v>0</v>
      </c>
      <c r="CB1422" s="1" t="s">
        <v>15206</v>
      </c>
      <c r="CC1422" s="1" t="s">
        <v>15207</v>
      </c>
      <c r="CD1422" s="1" t="s">
        <v>7929</v>
      </c>
      <c r="CE1422" s="1" t="s">
        <v>116</v>
      </c>
      <c r="CF1422" s="1" t="s">
        <v>117</v>
      </c>
      <c r="CG1422" s="1">
        <v>96950</v>
      </c>
      <c r="CH1422" s="3">
        <v>9.0299999999999994</v>
      </c>
      <c r="CI1422" s="3">
        <v>9.0299999999999994</v>
      </c>
      <c r="CJ1422" s="3">
        <v>13.55</v>
      </c>
      <c r="CK1422" s="3">
        <v>13.55</v>
      </c>
      <c r="CL1422" s="1" t="s">
        <v>137</v>
      </c>
      <c r="CM1422" s="1" t="s">
        <v>331</v>
      </c>
      <c r="CN1422" s="1" t="s">
        <v>139</v>
      </c>
      <c r="CP1422" s="1" t="s">
        <v>112</v>
      </c>
      <c r="CQ1422" s="1" t="s">
        <v>111</v>
      </c>
      <c r="CR1422" s="1" t="s">
        <v>112</v>
      </c>
      <c r="CS1422" s="1" t="s">
        <v>111</v>
      </c>
      <c r="CT1422" s="1" t="s">
        <v>138</v>
      </c>
      <c r="CU1422" s="1" t="s">
        <v>111</v>
      </c>
      <c r="CV1422" s="1" t="s">
        <v>138</v>
      </c>
      <c r="CW1422" s="1" t="s">
        <v>4659</v>
      </c>
      <c r="CX1422" s="1">
        <v>16709899450</v>
      </c>
      <c r="CY1422" s="1" t="s">
        <v>15203</v>
      </c>
      <c r="CZ1422" s="1" t="s">
        <v>138</v>
      </c>
      <c r="DA1422" s="1" t="s">
        <v>111</v>
      </c>
      <c r="DB1422" s="1" t="s">
        <v>112</v>
      </c>
      <c r="DC1422" s="1" t="s">
        <v>15200</v>
      </c>
      <c r="DD1422" s="1" t="s">
        <v>15201</v>
      </c>
      <c r="DE1422" s="1" t="s">
        <v>829</v>
      </c>
      <c r="DF1422" s="1" t="s">
        <v>15197</v>
      </c>
      <c r="DG1422" s="1" t="s">
        <v>15203</v>
      </c>
    </row>
    <row r="1423" spans="1:111" ht="15.6" customHeight="1" x14ac:dyDescent="0.25">
      <c r="A1423" s="1" t="s">
        <v>15208</v>
      </c>
      <c r="B1423" s="1" t="s">
        <v>238</v>
      </c>
      <c r="C1423" s="2">
        <v>44059.892755439818</v>
      </c>
      <c r="D1423" s="2">
        <v>44123</v>
      </c>
      <c r="E1423" s="1" t="s">
        <v>110</v>
      </c>
      <c r="F1423" s="2">
        <v>44103.833333333336</v>
      </c>
      <c r="G1423" s="1" t="s">
        <v>111</v>
      </c>
      <c r="H1423" s="1" t="s">
        <v>112</v>
      </c>
      <c r="I1423" s="1" t="s">
        <v>112</v>
      </c>
      <c r="J1423" s="1" t="s">
        <v>2346</v>
      </c>
      <c r="K1423" s="1" t="s">
        <v>12973</v>
      </c>
      <c r="L1423" s="1" t="s">
        <v>2347</v>
      </c>
      <c r="M1423" s="1" t="s">
        <v>138</v>
      </c>
      <c r="N1423" s="1" t="s">
        <v>116</v>
      </c>
      <c r="O1423" s="1" t="s">
        <v>117</v>
      </c>
      <c r="P1423" s="9">
        <v>96950</v>
      </c>
      <c r="Q1423" s="1" t="s">
        <v>118</v>
      </c>
      <c r="S1423" s="1">
        <v>16704845868</v>
      </c>
      <c r="U1423" s="1">
        <v>445110</v>
      </c>
      <c r="V1423" s="1" t="s">
        <v>119</v>
      </c>
      <c r="X1423" s="1" t="s">
        <v>1614</v>
      </c>
      <c r="Y1423" s="1" t="s">
        <v>1615</v>
      </c>
      <c r="AA1423" s="1" t="s">
        <v>973</v>
      </c>
      <c r="AB1423" s="1" t="s">
        <v>2347</v>
      </c>
      <c r="AC1423" s="1" t="s">
        <v>138</v>
      </c>
      <c r="AD1423" s="1" t="s">
        <v>116</v>
      </c>
      <c r="AE1423" s="1" t="s">
        <v>117</v>
      </c>
      <c r="AF1423" s="9">
        <v>96950</v>
      </c>
      <c r="AG1423" s="1" t="s">
        <v>118</v>
      </c>
      <c r="AI1423" s="1">
        <v>16704845868</v>
      </c>
      <c r="AK1423" s="1" t="s">
        <v>2348</v>
      </c>
      <c r="BC1423" s="1" t="str">
        <f>"49-9071.00"</f>
        <v>49-9071.00</v>
      </c>
      <c r="BD1423" s="1" t="s">
        <v>214</v>
      </c>
      <c r="BE1423" s="1" t="s">
        <v>12974</v>
      </c>
      <c r="BF1423" s="1" t="s">
        <v>12975</v>
      </c>
      <c r="BG1423" s="1">
        <v>1</v>
      </c>
      <c r="BH1423" s="1">
        <v>1</v>
      </c>
      <c r="BI1423" s="2">
        <v>44105</v>
      </c>
      <c r="BJ1423" s="2">
        <v>44469</v>
      </c>
      <c r="BK1423" s="2">
        <v>44123</v>
      </c>
      <c r="BL1423" s="2">
        <v>44469</v>
      </c>
      <c r="BM1423" s="1">
        <v>40</v>
      </c>
      <c r="BN1423" s="1">
        <v>0</v>
      </c>
      <c r="BO1423" s="1">
        <v>8</v>
      </c>
      <c r="BP1423" s="1">
        <v>8</v>
      </c>
      <c r="BQ1423" s="1">
        <v>8</v>
      </c>
      <c r="BR1423" s="1">
        <v>8</v>
      </c>
      <c r="BS1423" s="1">
        <v>8</v>
      </c>
      <c r="BT1423" s="1">
        <v>0</v>
      </c>
      <c r="BU1423" s="1" t="str">
        <f>"8:00 AM"</f>
        <v>8:00 AM</v>
      </c>
      <c r="BV1423" s="1" t="str">
        <f>"5:00 PM"</f>
        <v>5:00 PM</v>
      </c>
      <c r="BW1423" s="1" t="s">
        <v>135</v>
      </c>
      <c r="BX1423" s="1">
        <v>0</v>
      </c>
      <c r="BY1423" s="1">
        <v>12</v>
      </c>
      <c r="BZ1423" s="1" t="s">
        <v>112</v>
      </c>
      <c r="CA1423" s="1">
        <v>0</v>
      </c>
      <c r="CB1423" s="1" t="s">
        <v>12976</v>
      </c>
      <c r="CC1423" s="1" t="s">
        <v>2347</v>
      </c>
      <c r="CD1423" s="1" t="s">
        <v>138</v>
      </c>
      <c r="CE1423" s="1" t="s">
        <v>116</v>
      </c>
      <c r="CF1423" s="1" t="s">
        <v>117</v>
      </c>
      <c r="CG1423" s="1">
        <v>96950</v>
      </c>
      <c r="CH1423" s="3">
        <v>12.64</v>
      </c>
      <c r="CI1423" s="3">
        <v>12.64</v>
      </c>
      <c r="CJ1423" s="3">
        <v>18.96</v>
      </c>
      <c r="CK1423" s="3">
        <v>18.96</v>
      </c>
      <c r="CL1423" s="1" t="s">
        <v>137</v>
      </c>
      <c r="CM1423" s="1" t="s">
        <v>138</v>
      </c>
      <c r="CN1423" s="1" t="s">
        <v>139</v>
      </c>
      <c r="CP1423" s="1" t="s">
        <v>112</v>
      </c>
      <c r="CQ1423" s="1" t="s">
        <v>111</v>
      </c>
      <c r="CR1423" s="1" t="s">
        <v>112</v>
      </c>
      <c r="CS1423" s="1" t="s">
        <v>111</v>
      </c>
      <c r="CT1423" s="1" t="s">
        <v>138</v>
      </c>
      <c r="CU1423" s="1" t="s">
        <v>111</v>
      </c>
      <c r="CV1423" s="1" t="s">
        <v>138</v>
      </c>
      <c r="CW1423" s="1" t="s">
        <v>300</v>
      </c>
      <c r="CX1423" s="1">
        <v>16704845868</v>
      </c>
      <c r="CY1423" s="1" t="s">
        <v>2348</v>
      </c>
      <c r="CZ1423" s="1" t="s">
        <v>138</v>
      </c>
      <c r="DA1423" s="1" t="s">
        <v>111</v>
      </c>
      <c r="DB1423" s="1" t="s">
        <v>112</v>
      </c>
    </row>
    <row r="1424" spans="1:111" ht="15.6" customHeight="1" x14ac:dyDescent="0.25">
      <c r="A1424" s="1" t="s">
        <v>15209</v>
      </c>
      <c r="B1424" s="1" t="s">
        <v>238</v>
      </c>
      <c r="C1424" s="2">
        <v>44062.010676620368</v>
      </c>
      <c r="D1424" s="2">
        <v>44131</v>
      </c>
      <c r="E1424" s="1" t="s">
        <v>110</v>
      </c>
      <c r="F1424" s="2">
        <v>44103.833333333336</v>
      </c>
      <c r="G1424" s="1" t="s">
        <v>111</v>
      </c>
      <c r="H1424" s="1" t="s">
        <v>112</v>
      </c>
      <c r="I1424" s="1" t="s">
        <v>112</v>
      </c>
      <c r="J1424" s="1" t="s">
        <v>1755</v>
      </c>
      <c r="K1424" s="1" t="s">
        <v>1756</v>
      </c>
      <c r="L1424" s="1" t="s">
        <v>1757</v>
      </c>
      <c r="M1424" s="1" t="s">
        <v>1758</v>
      </c>
      <c r="N1424" s="1" t="s">
        <v>1759</v>
      </c>
      <c r="O1424" s="1" t="s">
        <v>117</v>
      </c>
      <c r="P1424" s="9">
        <v>96952</v>
      </c>
      <c r="Q1424" s="1" t="s">
        <v>118</v>
      </c>
      <c r="R1424" s="1" t="s">
        <v>138</v>
      </c>
      <c r="S1424" s="1">
        <v>16704334428</v>
      </c>
      <c r="U1424" s="1">
        <v>447110</v>
      </c>
      <c r="V1424" s="1" t="s">
        <v>119</v>
      </c>
      <c r="X1424" s="1" t="s">
        <v>1760</v>
      </c>
      <c r="Y1424" s="1" t="s">
        <v>1761</v>
      </c>
      <c r="Z1424" s="1" t="s">
        <v>1762</v>
      </c>
      <c r="AA1424" s="1" t="s">
        <v>1763</v>
      </c>
      <c r="AB1424" s="1" t="s">
        <v>1757</v>
      </c>
      <c r="AC1424" s="1" t="s">
        <v>1758</v>
      </c>
      <c r="AD1424" s="1" t="s">
        <v>1759</v>
      </c>
      <c r="AE1424" s="1" t="s">
        <v>117</v>
      </c>
      <c r="AF1424" s="9">
        <v>96952</v>
      </c>
      <c r="AG1424" s="1" t="s">
        <v>118</v>
      </c>
      <c r="AH1424" s="1" t="s">
        <v>138</v>
      </c>
      <c r="AI1424" s="1">
        <v>16709894711</v>
      </c>
      <c r="AK1424" s="1" t="s">
        <v>6853</v>
      </c>
      <c r="BC1424" s="1" t="str">
        <f>"49-3053.00"</f>
        <v>49-3053.00</v>
      </c>
      <c r="BD1424" s="1" t="s">
        <v>15210</v>
      </c>
      <c r="BE1424" s="1" t="s">
        <v>15211</v>
      </c>
      <c r="BF1424" s="1" t="s">
        <v>14504</v>
      </c>
      <c r="BG1424" s="1">
        <v>1</v>
      </c>
      <c r="BH1424" s="1">
        <v>1</v>
      </c>
      <c r="BI1424" s="2">
        <v>44105</v>
      </c>
      <c r="BJ1424" s="2">
        <v>45199</v>
      </c>
      <c r="BK1424" s="2">
        <v>44131</v>
      </c>
      <c r="BL1424" s="2">
        <v>45199</v>
      </c>
      <c r="BM1424" s="1">
        <v>40</v>
      </c>
      <c r="BN1424" s="1">
        <v>0</v>
      </c>
      <c r="BO1424" s="1">
        <v>8</v>
      </c>
      <c r="BP1424" s="1">
        <v>8</v>
      </c>
      <c r="BQ1424" s="1">
        <v>8</v>
      </c>
      <c r="BR1424" s="1">
        <v>8</v>
      </c>
      <c r="BS1424" s="1">
        <v>8</v>
      </c>
      <c r="BT1424" s="1">
        <v>0</v>
      </c>
      <c r="BU1424" s="1" t="str">
        <f>"7:30 AM"</f>
        <v>7:30 AM</v>
      </c>
      <c r="BV1424" s="1" t="str">
        <f>"4:30 PM"</f>
        <v>4:30 PM</v>
      </c>
      <c r="BW1424" s="1" t="s">
        <v>135</v>
      </c>
      <c r="BX1424" s="1">
        <v>12</v>
      </c>
      <c r="BY1424" s="1">
        <v>12</v>
      </c>
      <c r="BZ1424" s="1" t="s">
        <v>112</v>
      </c>
      <c r="CA1424" s="1">
        <v>0</v>
      </c>
      <c r="CB1424" s="1" t="s">
        <v>15212</v>
      </c>
      <c r="CC1424" s="1" t="s">
        <v>1758</v>
      </c>
      <c r="CD1424" s="1" t="s">
        <v>1769</v>
      </c>
      <c r="CE1424" s="1" t="s">
        <v>1759</v>
      </c>
      <c r="CF1424" s="1" t="s">
        <v>117</v>
      </c>
      <c r="CG1424" s="1">
        <v>96952</v>
      </c>
      <c r="CH1424" s="3">
        <v>13.27</v>
      </c>
      <c r="CI1424" s="3">
        <v>13.27</v>
      </c>
      <c r="CJ1424" s="3">
        <v>19.91</v>
      </c>
      <c r="CK1424" s="3">
        <v>19.91</v>
      </c>
      <c r="CL1424" s="1" t="s">
        <v>137</v>
      </c>
      <c r="CN1424" s="1" t="s">
        <v>139</v>
      </c>
      <c r="CP1424" s="1" t="s">
        <v>112</v>
      </c>
      <c r="CQ1424" s="1" t="s">
        <v>111</v>
      </c>
      <c r="CR1424" s="1" t="s">
        <v>112</v>
      </c>
      <c r="CS1424" s="1" t="s">
        <v>111</v>
      </c>
      <c r="CT1424" s="1" t="s">
        <v>138</v>
      </c>
      <c r="CU1424" s="1" t="s">
        <v>111</v>
      </c>
      <c r="CV1424" s="1" t="s">
        <v>138</v>
      </c>
      <c r="CW1424" s="1" t="s">
        <v>6856</v>
      </c>
      <c r="CX1424" s="1">
        <v>16704334428</v>
      </c>
      <c r="CY1424" s="1" t="s">
        <v>6853</v>
      </c>
      <c r="CZ1424" s="1" t="s">
        <v>138</v>
      </c>
      <c r="DA1424" s="1" t="s">
        <v>111</v>
      </c>
      <c r="DB1424" s="1" t="s">
        <v>112</v>
      </c>
    </row>
    <row r="1425" spans="1:111" ht="15.6" customHeight="1" x14ac:dyDescent="0.25">
      <c r="A1425" s="1" t="s">
        <v>15213</v>
      </c>
      <c r="B1425" s="1" t="s">
        <v>238</v>
      </c>
      <c r="C1425" s="2">
        <v>44068.148505555553</v>
      </c>
      <c r="D1425" s="2">
        <v>44141</v>
      </c>
      <c r="E1425" s="1" t="s">
        <v>110</v>
      </c>
      <c r="F1425" s="2">
        <v>44103.833333333336</v>
      </c>
      <c r="G1425" s="1" t="s">
        <v>112</v>
      </c>
      <c r="H1425" s="1" t="s">
        <v>112</v>
      </c>
      <c r="I1425" s="1" t="s">
        <v>112</v>
      </c>
      <c r="J1425" s="1" t="s">
        <v>8895</v>
      </c>
      <c r="K1425" s="1" t="s">
        <v>9036</v>
      </c>
      <c r="L1425" s="1" t="s">
        <v>11487</v>
      </c>
      <c r="M1425" s="1" t="s">
        <v>138</v>
      </c>
      <c r="N1425" s="1" t="s">
        <v>116</v>
      </c>
      <c r="O1425" s="1" t="s">
        <v>117</v>
      </c>
      <c r="P1425" s="9">
        <v>96950</v>
      </c>
      <c r="Q1425" s="1" t="s">
        <v>118</v>
      </c>
      <c r="R1425" s="1" t="s">
        <v>242</v>
      </c>
      <c r="S1425" s="1">
        <v>16707831239</v>
      </c>
      <c r="U1425" s="1">
        <v>7225</v>
      </c>
      <c r="V1425" s="1" t="s">
        <v>119</v>
      </c>
      <c r="X1425" s="1" t="s">
        <v>8897</v>
      </c>
      <c r="Y1425" s="1" t="s">
        <v>8898</v>
      </c>
      <c r="AA1425" s="1" t="s">
        <v>245</v>
      </c>
      <c r="AB1425" s="1" t="s">
        <v>11487</v>
      </c>
      <c r="AC1425" s="1" t="s">
        <v>138</v>
      </c>
      <c r="AD1425" s="1" t="s">
        <v>116</v>
      </c>
      <c r="AE1425" s="1" t="s">
        <v>117</v>
      </c>
      <c r="AF1425" s="9">
        <v>96950</v>
      </c>
      <c r="AG1425" s="1" t="s">
        <v>118</v>
      </c>
      <c r="AH1425" s="1" t="s">
        <v>242</v>
      </c>
      <c r="AI1425" s="1">
        <v>16707831239</v>
      </c>
      <c r="AK1425" s="1" t="s">
        <v>8899</v>
      </c>
      <c r="BC1425" s="1" t="str">
        <f>"35-2014.00"</f>
        <v>35-2014.00</v>
      </c>
      <c r="BD1425" s="1" t="s">
        <v>152</v>
      </c>
      <c r="BE1425" s="1" t="s">
        <v>15214</v>
      </c>
      <c r="BF1425" s="1" t="s">
        <v>154</v>
      </c>
      <c r="BG1425" s="1">
        <v>1</v>
      </c>
      <c r="BH1425" s="1">
        <v>1</v>
      </c>
      <c r="BI1425" s="2">
        <v>44105</v>
      </c>
      <c r="BJ1425" s="2">
        <v>44469</v>
      </c>
      <c r="BK1425" s="2">
        <v>44144</v>
      </c>
      <c r="BL1425" s="2">
        <v>44469</v>
      </c>
      <c r="BM1425" s="1">
        <v>42</v>
      </c>
      <c r="BN1425" s="1">
        <v>0</v>
      </c>
      <c r="BO1425" s="1">
        <v>7</v>
      </c>
      <c r="BP1425" s="1">
        <v>7</v>
      </c>
      <c r="BQ1425" s="1">
        <v>7</v>
      </c>
      <c r="BR1425" s="1">
        <v>7</v>
      </c>
      <c r="BS1425" s="1">
        <v>7</v>
      </c>
      <c r="BT1425" s="1">
        <v>7</v>
      </c>
      <c r="BU1425" s="1" t="str">
        <f>"10:00 AM"</f>
        <v>10:00 AM</v>
      </c>
      <c r="BV1425" s="1" t="str">
        <f>"9:00 PM"</f>
        <v>9:00 PM</v>
      </c>
      <c r="BW1425" s="1" t="s">
        <v>135</v>
      </c>
      <c r="BX1425" s="1">
        <v>0</v>
      </c>
      <c r="BY1425" s="1">
        <v>12</v>
      </c>
      <c r="BZ1425" s="1" t="s">
        <v>112</v>
      </c>
      <c r="CA1425" s="1">
        <v>0</v>
      </c>
      <c r="CB1425" s="4" t="s">
        <v>15215</v>
      </c>
      <c r="CC1425" s="1" t="s">
        <v>11487</v>
      </c>
      <c r="CD1425" s="1" t="s">
        <v>138</v>
      </c>
      <c r="CE1425" s="1" t="s">
        <v>116</v>
      </c>
      <c r="CF1425" s="1" t="s">
        <v>117</v>
      </c>
      <c r="CG1425" s="1">
        <v>96950</v>
      </c>
      <c r="CH1425" s="3">
        <v>7.92</v>
      </c>
      <c r="CI1425" s="3">
        <v>7.92</v>
      </c>
      <c r="CJ1425" s="3">
        <v>11.88</v>
      </c>
      <c r="CK1425" s="3">
        <v>11.88</v>
      </c>
      <c r="CL1425" s="1" t="s">
        <v>137</v>
      </c>
      <c r="CM1425" s="1" t="s">
        <v>15216</v>
      </c>
      <c r="CN1425" s="1" t="s">
        <v>139</v>
      </c>
      <c r="CP1425" s="1" t="s">
        <v>112</v>
      </c>
      <c r="CQ1425" s="1" t="s">
        <v>111</v>
      </c>
      <c r="CR1425" s="1" t="s">
        <v>112</v>
      </c>
      <c r="CS1425" s="1" t="s">
        <v>111</v>
      </c>
      <c r="CT1425" s="1" t="s">
        <v>138</v>
      </c>
      <c r="CU1425" s="1" t="s">
        <v>111</v>
      </c>
      <c r="CV1425" s="1" t="s">
        <v>138</v>
      </c>
      <c r="CW1425" s="1" t="s">
        <v>253</v>
      </c>
      <c r="CX1425" s="1">
        <v>16707831239</v>
      </c>
      <c r="CY1425" s="1" t="s">
        <v>8904</v>
      </c>
      <c r="CZ1425" s="1" t="s">
        <v>168</v>
      </c>
      <c r="DA1425" s="1" t="s">
        <v>111</v>
      </c>
      <c r="DB1425" s="1" t="s">
        <v>112</v>
      </c>
    </row>
    <row r="1426" spans="1:111" ht="15.6" customHeight="1" x14ac:dyDescent="0.25">
      <c r="A1426" s="1" t="s">
        <v>15226</v>
      </c>
      <c r="B1426" s="1" t="s">
        <v>238</v>
      </c>
      <c r="C1426" s="2">
        <v>44138.347453472219</v>
      </c>
      <c r="D1426" s="2">
        <v>44168</v>
      </c>
      <c r="E1426" s="1" t="s">
        <v>110</v>
      </c>
      <c r="F1426" s="2">
        <v>44103.833333333336</v>
      </c>
      <c r="G1426" s="1" t="s">
        <v>111</v>
      </c>
      <c r="H1426" s="1" t="s">
        <v>112</v>
      </c>
      <c r="I1426" s="1" t="s">
        <v>112</v>
      </c>
      <c r="J1426" s="1" t="s">
        <v>9188</v>
      </c>
      <c r="K1426" s="1" t="s">
        <v>9189</v>
      </c>
      <c r="L1426" s="1" t="s">
        <v>760</v>
      </c>
      <c r="M1426" s="1" t="s">
        <v>9190</v>
      </c>
      <c r="N1426" s="1" t="s">
        <v>116</v>
      </c>
      <c r="O1426" s="1" t="s">
        <v>117</v>
      </c>
      <c r="P1426" s="9">
        <v>96950</v>
      </c>
      <c r="Q1426" s="1" t="s">
        <v>118</v>
      </c>
      <c r="S1426" s="1">
        <v>16704836371</v>
      </c>
      <c r="U1426" s="1">
        <v>722515</v>
      </c>
      <c r="V1426" s="1" t="s">
        <v>119</v>
      </c>
      <c r="X1426" s="1" t="s">
        <v>2076</v>
      </c>
      <c r="Y1426" s="1" t="s">
        <v>9191</v>
      </c>
      <c r="Z1426" s="1" t="s">
        <v>9192</v>
      </c>
      <c r="AA1426" s="1" t="s">
        <v>245</v>
      </c>
      <c r="AB1426" s="1" t="s">
        <v>760</v>
      </c>
      <c r="AC1426" s="1" t="s">
        <v>9190</v>
      </c>
      <c r="AD1426" s="1" t="s">
        <v>116</v>
      </c>
      <c r="AE1426" s="1" t="s">
        <v>117</v>
      </c>
      <c r="AF1426" s="9">
        <v>96950</v>
      </c>
      <c r="AG1426" s="1" t="s">
        <v>118</v>
      </c>
      <c r="AI1426" s="1">
        <v>16704836371</v>
      </c>
      <c r="AK1426" s="1" t="s">
        <v>9193</v>
      </c>
      <c r="BC1426" s="1" t="str">
        <f>"35-2014.00"</f>
        <v>35-2014.00</v>
      </c>
      <c r="BD1426" s="1" t="s">
        <v>152</v>
      </c>
      <c r="BE1426" s="1" t="s">
        <v>13475</v>
      </c>
      <c r="BF1426" s="1" t="s">
        <v>229</v>
      </c>
      <c r="BG1426" s="1">
        <v>1</v>
      </c>
      <c r="BH1426" s="1">
        <v>1</v>
      </c>
      <c r="BI1426" s="2">
        <v>44105</v>
      </c>
      <c r="BJ1426" s="2">
        <v>44469</v>
      </c>
      <c r="BK1426" s="2">
        <v>44168</v>
      </c>
      <c r="BL1426" s="2">
        <v>44469</v>
      </c>
      <c r="BM1426" s="1">
        <v>35</v>
      </c>
      <c r="BN1426" s="1">
        <v>0</v>
      </c>
      <c r="BO1426" s="1">
        <v>7</v>
      </c>
      <c r="BP1426" s="1">
        <v>7</v>
      </c>
      <c r="BQ1426" s="1">
        <v>7</v>
      </c>
      <c r="BR1426" s="1">
        <v>7</v>
      </c>
      <c r="BS1426" s="1">
        <v>7</v>
      </c>
      <c r="BT1426" s="1">
        <v>0</v>
      </c>
      <c r="BU1426" s="1" t="str">
        <f>"9:00 AM"</f>
        <v>9:00 AM</v>
      </c>
      <c r="BV1426" s="1" t="str">
        <f>"5:00 PM"</f>
        <v>5:00 PM</v>
      </c>
      <c r="BW1426" s="1" t="s">
        <v>230</v>
      </c>
      <c r="BX1426" s="1">
        <v>0</v>
      </c>
      <c r="BY1426" s="1">
        <v>12</v>
      </c>
      <c r="BZ1426" s="1" t="s">
        <v>112</v>
      </c>
      <c r="CA1426" s="1">
        <v>0</v>
      </c>
      <c r="CB1426" s="1" t="s">
        <v>230</v>
      </c>
      <c r="CC1426" s="1" t="s">
        <v>754</v>
      </c>
      <c r="CD1426" s="1" t="s">
        <v>9190</v>
      </c>
      <c r="CE1426" s="1" t="s">
        <v>167</v>
      </c>
      <c r="CF1426" s="1" t="s">
        <v>117</v>
      </c>
      <c r="CG1426" s="1">
        <v>96950</v>
      </c>
      <c r="CH1426" s="3">
        <v>10.68</v>
      </c>
      <c r="CI1426" s="3">
        <v>10.68</v>
      </c>
      <c r="CJ1426" s="3">
        <v>16.02</v>
      </c>
      <c r="CK1426" s="3">
        <v>16.02</v>
      </c>
      <c r="CL1426" s="1" t="s">
        <v>137</v>
      </c>
      <c r="CN1426" s="1" t="s">
        <v>139</v>
      </c>
      <c r="CP1426" s="1" t="s">
        <v>112</v>
      </c>
      <c r="CQ1426" s="1" t="s">
        <v>111</v>
      </c>
      <c r="CR1426" s="1" t="s">
        <v>111</v>
      </c>
      <c r="CS1426" s="1" t="s">
        <v>111</v>
      </c>
      <c r="CT1426" s="1" t="s">
        <v>111</v>
      </c>
      <c r="CU1426" s="1" t="s">
        <v>111</v>
      </c>
      <c r="CV1426" s="1" t="s">
        <v>111</v>
      </c>
      <c r="CW1426" s="1" t="s">
        <v>1004</v>
      </c>
      <c r="CX1426" s="1">
        <v>16704836371</v>
      </c>
      <c r="CY1426" s="1" t="s">
        <v>9193</v>
      </c>
      <c r="CZ1426" s="1" t="s">
        <v>138</v>
      </c>
      <c r="DA1426" s="1" t="s">
        <v>111</v>
      </c>
      <c r="DB1426" s="1" t="s">
        <v>112</v>
      </c>
    </row>
    <row r="1427" spans="1:111" ht="15.6" customHeight="1" x14ac:dyDescent="0.25">
      <c r="A1427" s="1" t="s">
        <v>15227</v>
      </c>
      <c r="B1427" s="1" t="s">
        <v>238</v>
      </c>
      <c r="C1427" s="2">
        <v>44137.016899652779</v>
      </c>
      <c r="D1427" s="2">
        <v>44167</v>
      </c>
      <c r="E1427" s="1" t="s">
        <v>110</v>
      </c>
      <c r="F1427" s="2">
        <v>44222.791666666664</v>
      </c>
      <c r="G1427" s="1" t="s">
        <v>112</v>
      </c>
      <c r="H1427" s="1" t="s">
        <v>112</v>
      </c>
      <c r="I1427" s="1" t="s">
        <v>112</v>
      </c>
      <c r="J1427" s="1" t="s">
        <v>15228</v>
      </c>
      <c r="L1427" s="1" t="s">
        <v>5133</v>
      </c>
      <c r="M1427" s="1" t="s">
        <v>5133</v>
      </c>
      <c r="N1427" s="1" t="s">
        <v>167</v>
      </c>
      <c r="O1427" s="1" t="s">
        <v>117</v>
      </c>
      <c r="P1427" s="9">
        <v>96950</v>
      </c>
      <c r="Q1427" s="1" t="s">
        <v>118</v>
      </c>
      <c r="S1427" s="1">
        <v>16702346445</v>
      </c>
      <c r="T1427" s="1">
        <v>2263</v>
      </c>
      <c r="U1427" s="1">
        <v>4411</v>
      </c>
      <c r="V1427" s="1" t="s">
        <v>119</v>
      </c>
      <c r="X1427" s="1" t="s">
        <v>3601</v>
      </c>
      <c r="Y1427" s="1" t="s">
        <v>3602</v>
      </c>
      <c r="AA1427" s="1" t="s">
        <v>2702</v>
      </c>
      <c r="AB1427" s="1" t="s">
        <v>1088</v>
      </c>
      <c r="AC1427" s="1" t="s">
        <v>1088</v>
      </c>
      <c r="AD1427" s="1" t="s">
        <v>167</v>
      </c>
      <c r="AE1427" s="1" t="s">
        <v>117</v>
      </c>
      <c r="AF1427" s="9">
        <v>96950</v>
      </c>
      <c r="AG1427" s="1" t="s">
        <v>118</v>
      </c>
      <c r="AI1427" s="1">
        <v>16702346445</v>
      </c>
      <c r="AJ1427" s="1">
        <v>2263</v>
      </c>
      <c r="AK1427" s="1" t="s">
        <v>956</v>
      </c>
      <c r="BC1427" s="1" t="str">
        <f>"43-5071.00"</f>
        <v>43-5071.00</v>
      </c>
      <c r="BD1427" s="1" t="s">
        <v>7491</v>
      </c>
      <c r="BE1427" s="1" t="s">
        <v>15229</v>
      </c>
      <c r="BF1427" s="1" t="s">
        <v>8462</v>
      </c>
      <c r="BG1427" s="1">
        <v>1</v>
      </c>
      <c r="BH1427" s="1">
        <v>1</v>
      </c>
      <c r="BI1427" s="2">
        <v>44224</v>
      </c>
      <c r="BJ1427" s="2">
        <v>44588</v>
      </c>
      <c r="BK1427" s="2">
        <v>44224</v>
      </c>
      <c r="BL1427" s="2">
        <v>44588</v>
      </c>
      <c r="BM1427" s="1">
        <v>40</v>
      </c>
      <c r="BN1427" s="1">
        <v>0</v>
      </c>
      <c r="BO1427" s="1">
        <v>8</v>
      </c>
      <c r="BP1427" s="1">
        <v>8</v>
      </c>
      <c r="BQ1427" s="1">
        <v>8</v>
      </c>
      <c r="BR1427" s="1">
        <v>8</v>
      </c>
      <c r="BS1427" s="1">
        <v>8</v>
      </c>
      <c r="BT1427" s="1">
        <v>0</v>
      </c>
      <c r="BU1427" s="1" t="str">
        <f>"8:00 AM"</f>
        <v>8:00 AM</v>
      </c>
      <c r="BV1427" s="1" t="str">
        <f>"5:00 PM"</f>
        <v>5:00 PM</v>
      </c>
      <c r="BW1427" s="1" t="s">
        <v>135</v>
      </c>
      <c r="BX1427" s="1">
        <v>0</v>
      </c>
      <c r="BY1427" s="1">
        <v>12</v>
      </c>
      <c r="BZ1427" s="1" t="s">
        <v>112</v>
      </c>
      <c r="CA1427" s="1">
        <v>0</v>
      </c>
      <c r="CB1427" s="4" t="s">
        <v>15230</v>
      </c>
      <c r="CC1427" s="1" t="s">
        <v>5133</v>
      </c>
      <c r="CD1427" s="1" t="s">
        <v>5133</v>
      </c>
      <c r="CE1427" s="1" t="s">
        <v>167</v>
      </c>
      <c r="CF1427" s="1" t="s">
        <v>117</v>
      </c>
      <c r="CG1427" s="1">
        <v>96950</v>
      </c>
      <c r="CH1427" s="3">
        <v>9.36</v>
      </c>
      <c r="CI1427" s="3">
        <v>9.36</v>
      </c>
      <c r="CJ1427" s="3">
        <v>14.04</v>
      </c>
      <c r="CK1427" s="3">
        <v>14.04</v>
      </c>
      <c r="CL1427" s="1" t="s">
        <v>137</v>
      </c>
      <c r="CM1427" s="1" t="s">
        <v>1093</v>
      </c>
      <c r="CN1427" s="1" t="s">
        <v>139</v>
      </c>
      <c r="CP1427" s="1" t="s">
        <v>112</v>
      </c>
      <c r="CQ1427" s="1" t="s">
        <v>111</v>
      </c>
      <c r="CR1427" s="1" t="s">
        <v>112</v>
      </c>
      <c r="CS1427" s="1" t="s">
        <v>111</v>
      </c>
      <c r="CT1427" s="1" t="s">
        <v>138</v>
      </c>
      <c r="CU1427" s="1" t="s">
        <v>111</v>
      </c>
      <c r="CV1427" s="1" t="s">
        <v>138</v>
      </c>
      <c r="CW1427" s="1" t="s">
        <v>138</v>
      </c>
      <c r="CX1427" s="1">
        <v>16702346445</v>
      </c>
      <c r="CY1427" s="1" t="s">
        <v>956</v>
      </c>
      <c r="CZ1427" s="1" t="s">
        <v>138</v>
      </c>
      <c r="DA1427" s="1" t="s">
        <v>111</v>
      </c>
      <c r="DB1427" s="1" t="s">
        <v>112</v>
      </c>
      <c r="DC1427" s="1" t="s">
        <v>3601</v>
      </c>
      <c r="DD1427" s="1" t="s">
        <v>3602</v>
      </c>
      <c r="DF1427" s="1" t="s">
        <v>15228</v>
      </c>
      <c r="DG1427" s="1" t="s">
        <v>956</v>
      </c>
    </row>
    <row r="1428" spans="1:111" ht="15.6" customHeight="1" x14ac:dyDescent="0.25">
      <c r="A1428" s="1" t="s">
        <v>15231</v>
      </c>
      <c r="B1428" s="1" t="s">
        <v>238</v>
      </c>
      <c r="C1428" s="2">
        <v>44146.78166724537</v>
      </c>
      <c r="D1428" s="2">
        <v>44194</v>
      </c>
      <c r="E1428" s="1" t="s">
        <v>110</v>
      </c>
      <c r="F1428" s="2">
        <v>44103.833333333336</v>
      </c>
      <c r="G1428" s="1" t="s">
        <v>111</v>
      </c>
      <c r="H1428" s="1" t="s">
        <v>112</v>
      </c>
      <c r="I1428" s="1" t="s">
        <v>112</v>
      </c>
      <c r="J1428" s="1" t="s">
        <v>3466</v>
      </c>
      <c r="L1428" s="1" t="s">
        <v>2431</v>
      </c>
      <c r="N1428" s="1" t="s">
        <v>116</v>
      </c>
      <c r="O1428" s="1" t="s">
        <v>117</v>
      </c>
      <c r="P1428" s="9">
        <v>96950</v>
      </c>
      <c r="Q1428" s="1" t="s">
        <v>118</v>
      </c>
      <c r="S1428" s="1">
        <v>16709896838</v>
      </c>
      <c r="U1428" s="1">
        <v>56152</v>
      </c>
      <c r="V1428" s="1" t="s">
        <v>119</v>
      </c>
      <c r="X1428" s="1" t="s">
        <v>2432</v>
      </c>
      <c r="Y1428" s="1" t="s">
        <v>722</v>
      </c>
      <c r="Z1428" s="1" t="s">
        <v>2433</v>
      </c>
      <c r="AA1428" s="1" t="s">
        <v>2434</v>
      </c>
      <c r="AB1428" s="1" t="s">
        <v>2431</v>
      </c>
      <c r="AD1428" s="1" t="s">
        <v>15232</v>
      </c>
      <c r="AE1428" s="1" t="s">
        <v>117</v>
      </c>
      <c r="AF1428" s="9">
        <v>96950</v>
      </c>
      <c r="AG1428" s="1" t="s">
        <v>118</v>
      </c>
      <c r="AI1428" s="1">
        <v>16702356072</v>
      </c>
      <c r="AK1428" s="1" t="s">
        <v>2435</v>
      </c>
      <c r="BC1428" s="1" t="str">
        <f>"43-3031.00"</f>
        <v>43-3031.00</v>
      </c>
      <c r="BD1428" s="1" t="s">
        <v>389</v>
      </c>
      <c r="BE1428" s="1" t="s">
        <v>15233</v>
      </c>
      <c r="BF1428" s="1" t="s">
        <v>15234</v>
      </c>
      <c r="BG1428" s="1">
        <v>2</v>
      </c>
      <c r="BH1428" s="1">
        <v>2</v>
      </c>
      <c r="BI1428" s="2">
        <v>44105</v>
      </c>
      <c r="BJ1428" s="2">
        <v>44469</v>
      </c>
      <c r="BK1428" s="2">
        <v>44194</v>
      </c>
      <c r="BL1428" s="2">
        <v>44469</v>
      </c>
      <c r="BM1428" s="1">
        <v>40</v>
      </c>
      <c r="BN1428" s="1">
        <v>0</v>
      </c>
      <c r="BO1428" s="1">
        <v>8</v>
      </c>
      <c r="BP1428" s="1">
        <v>8</v>
      </c>
      <c r="BQ1428" s="1">
        <v>8</v>
      </c>
      <c r="BR1428" s="1">
        <v>8</v>
      </c>
      <c r="BS1428" s="1">
        <v>8</v>
      </c>
      <c r="BT1428" s="1">
        <v>0</v>
      </c>
      <c r="BU1428" s="1" t="str">
        <f>"8:00 AM"</f>
        <v>8:00 AM</v>
      </c>
      <c r="BV1428" s="1" t="str">
        <f>"5:00 PM"</f>
        <v>5:00 PM</v>
      </c>
      <c r="BW1428" s="1" t="s">
        <v>135</v>
      </c>
      <c r="BX1428" s="1">
        <v>0</v>
      </c>
      <c r="BY1428" s="1">
        <v>12</v>
      </c>
      <c r="BZ1428" s="1" t="s">
        <v>112</v>
      </c>
      <c r="CA1428" s="1">
        <v>0</v>
      </c>
      <c r="CB1428" s="1" t="s">
        <v>15235</v>
      </c>
      <c r="CC1428" s="1" t="s">
        <v>2438</v>
      </c>
      <c r="CE1428" s="1" t="s">
        <v>116</v>
      </c>
      <c r="CF1428" s="1" t="s">
        <v>117</v>
      </c>
      <c r="CG1428" s="1">
        <v>96950</v>
      </c>
      <c r="CH1428" s="3">
        <v>9.49</v>
      </c>
      <c r="CI1428" s="3">
        <v>9.49</v>
      </c>
      <c r="CJ1428" s="3">
        <v>14.24</v>
      </c>
      <c r="CK1428" s="3">
        <v>14.24</v>
      </c>
      <c r="CL1428" s="1" t="s">
        <v>137</v>
      </c>
      <c r="CM1428" s="1" t="s">
        <v>168</v>
      </c>
      <c r="CN1428" s="1" t="s">
        <v>139</v>
      </c>
      <c r="CP1428" s="1" t="s">
        <v>112</v>
      </c>
      <c r="CQ1428" s="1" t="s">
        <v>111</v>
      </c>
      <c r="CR1428" s="1" t="s">
        <v>112</v>
      </c>
      <c r="CS1428" s="1" t="s">
        <v>111</v>
      </c>
      <c r="CT1428" s="1" t="s">
        <v>138</v>
      </c>
      <c r="CU1428" s="1" t="s">
        <v>111</v>
      </c>
      <c r="CV1428" s="1" t="s">
        <v>138</v>
      </c>
      <c r="CW1428" s="1" t="s">
        <v>168</v>
      </c>
      <c r="CX1428" s="1">
        <v>16709896838</v>
      </c>
      <c r="CY1428" s="1" t="s">
        <v>2435</v>
      </c>
      <c r="CZ1428" s="1" t="s">
        <v>138</v>
      </c>
      <c r="DA1428" s="1" t="s">
        <v>111</v>
      </c>
      <c r="DB1428" s="1" t="s">
        <v>112</v>
      </c>
    </row>
    <row r="1429" spans="1:111" ht="15.6" customHeight="1" x14ac:dyDescent="0.25">
      <c r="A1429" s="1" t="s">
        <v>15240</v>
      </c>
      <c r="B1429" s="1" t="s">
        <v>238</v>
      </c>
      <c r="C1429" s="2">
        <v>44063.00301886574</v>
      </c>
      <c r="D1429" s="2">
        <v>44133</v>
      </c>
      <c r="E1429" s="1" t="s">
        <v>180</v>
      </c>
      <c r="G1429" s="1" t="s">
        <v>112</v>
      </c>
      <c r="H1429" s="1" t="s">
        <v>112</v>
      </c>
      <c r="I1429" s="1" t="s">
        <v>112</v>
      </c>
      <c r="J1429" s="1" t="s">
        <v>15241</v>
      </c>
      <c r="K1429" s="1" t="s">
        <v>138</v>
      </c>
      <c r="L1429" s="1" t="s">
        <v>15242</v>
      </c>
      <c r="N1429" s="1" t="s">
        <v>167</v>
      </c>
      <c r="O1429" s="1" t="s">
        <v>117</v>
      </c>
      <c r="P1429" s="9">
        <v>96950</v>
      </c>
      <c r="Q1429" s="1" t="s">
        <v>118</v>
      </c>
      <c r="S1429" s="1">
        <v>16702357635</v>
      </c>
      <c r="U1429" s="1">
        <v>53249</v>
      </c>
      <c r="V1429" s="1" t="s">
        <v>119</v>
      </c>
      <c r="X1429" s="1" t="s">
        <v>15243</v>
      </c>
      <c r="Y1429" s="1" t="s">
        <v>2193</v>
      </c>
      <c r="Z1429" s="1" t="s">
        <v>15244</v>
      </c>
      <c r="AA1429" s="1" t="s">
        <v>15245</v>
      </c>
      <c r="AB1429" s="1" t="s">
        <v>15242</v>
      </c>
      <c r="AD1429" s="1" t="s">
        <v>167</v>
      </c>
      <c r="AE1429" s="1" t="s">
        <v>117</v>
      </c>
      <c r="AF1429" s="9">
        <v>96950</v>
      </c>
      <c r="AG1429" s="1" t="s">
        <v>118</v>
      </c>
      <c r="AI1429" s="1">
        <v>16702357635</v>
      </c>
      <c r="AK1429" s="1" t="s">
        <v>15246</v>
      </c>
      <c r="BC1429" s="1" t="str">
        <f>"53-3032.00"</f>
        <v>53-3032.00</v>
      </c>
      <c r="BD1429" s="1" t="s">
        <v>991</v>
      </c>
      <c r="BE1429" s="1" t="s">
        <v>15247</v>
      </c>
      <c r="BF1429" s="1" t="s">
        <v>15248</v>
      </c>
      <c r="BG1429" s="1">
        <v>2</v>
      </c>
      <c r="BH1429" s="1">
        <v>2</v>
      </c>
      <c r="BI1429" s="2">
        <v>44105</v>
      </c>
      <c r="BJ1429" s="2">
        <v>44469</v>
      </c>
      <c r="BK1429" s="2">
        <v>44133</v>
      </c>
      <c r="BL1429" s="2">
        <v>44469</v>
      </c>
      <c r="BM1429" s="1">
        <v>40</v>
      </c>
      <c r="BN1429" s="1">
        <v>0</v>
      </c>
      <c r="BO1429" s="1">
        <v>8</v>
      </c>
      <c r="BP1429" s="1">
        <v>8</v>
      </c>
      <c r="BQ1429" s="1">
        <v>8</v>
      </c>
      <c r="BR1429" s="1">
        <v>8</v>
      </c>
      <c r="BS1429" s="1">
        <v>8</v>
      </c>
      <c r="BT1429" s="1">
        <v>0</v>
      </c>
      <c r="BU1429" s="1" t="str">
        <f>"7:30 AM"</f>
        <v>7:30 AM</v>
      </c>
      <c r="BV1429" s="1" t="str">
        <f>"4:30 PM"</f>
        <v>4:30 PM</v>
      </c>
      <c r="BW1429" s="1" t="s">
        <v>135</v>
      </c>
      <c r="BX1429" s="1">
        <v>0</v>
      </c>
      <c r="BY1429" s="1">
        <v>6</v>
      </c>
      <c r="BZ1429" s="1" t="s">
        <v>112</v>
      </c>
      <c r="CA1429" s="1">
        <v>0</v>
      </c>
      <c r="CB1429" s="1" t="s">
        <v>138</v>
      </c>
      <c r="CC1429" s="1" t="s">
        <v>15249</v>
      </c>
      <c r="CE1429" s="1" t="s">
        <v>167</v>
      </c>
      <c r="CF1429" s="1" t="s">
        <v>117</v>
      </c>
      <c r="CG1429" s="1">
        <v>96950</v>
      </c>
      <c r="CH1429" s="3">
        <v>13.85</v>
      </c>
      <c r="CI1429" s="3">
        <v>13.85</v>
      </c>
      <c r="CJ1429" s="3">
        <v>20.78</v>
      </c>
      <c r="CK1429" s="3">
        <v>20.78</v>
      </c>
      <c r="CL1429" s="1" t="s">
        <v>137</v>
      </c>
      <c r="CM1429" s="1" t="s">
        <v>138</v>
      </c>
      <c r="CN1429" s="1" t="s">
        <v>139</v>
      </c>
      <c r="CP1429" s="1" t="s">
        <v>112</v>
      </c>
      <c r="CQ1429" s="1" t="s">
        <v>111</v>
      </c>
      <c r="CR1429" s="1" t="s">
        <v>112</v>
      </c>
      <c r="CS1429" s="1" t="s">
        <v>111</v>
      </c>
      <c r="CT1429" s="1" t="s">
        <v>138</v>
      </c>
      <c r="CU1429" s="1" t="s">
        <v>111</v>
      </c>
      <c r="CV1429" s="1" t="s">
        <v>138</v>
      </c>
      <c r="CW1429" s="1" t="s">
        <v>15250</v>
      </c>
      <c r="CX1429" s="1">
        <v>16702357635</v>
      </c>
      <c r="CY1429" s="1" t="s">
        <v>15246</v>
      </c>
      <c r="CZ1429" s="1" t="s">
        <v>138</v>
      </c>
      <c r="DA1429" s="1" t="s">
        <v>111</v>
      </c>
      <c r="DB1429" s="1" t="s">
        <v>112</v>
      </c>
      <c r="DC1429" s="1" t="s">
        <v>15243</v>
      </c>
      <c r="DD1429" s="1" t="s">
        <v>15251</v>
      </c>
      <c r="DF1429" s="1" t="s">
        <v>15241</v>
      </c>
      <c r="DG1429" s="1" t="s">
        <v>15246</v>
      </c>
    </row>
    <row r="1430" spans="1:111" ht="15.6" customHeight="1" x14ac:dyDescent="0.25">
      <c r="A1430" s="1" t="s">
        <v>15282</v>
      </c>
      <c r="B1430" s="1" t="s">
        <v>238</v>
      </c>
      <c r="C1430" s="2">
        <v>44189.454908912034</v>
      </c>
      <c r="D1430" s="2">
        <v>44230</v>
      </c>
      <c r="E1430" s="1" t="s">
        <v>180</v>
      </c>
      <c r="G1430" s="1" t="s">
        <v>112</v>
      </c>
      <c r="H1430" s="1" t="s">
        <v>112</v>
      </c>
      <c r="I1430" s="1" t="s">
        <v>112</v>
      </c>
      <c r="J1430" s="1" t="s">
        <v>15031</v>
      </c>
      <c r="K1430" s="1" t="s">
        <v>15032</v>
      </c>
      <c r="L1430" s="1" t="s">
        <v>15033</v>
      </c>
      <c r="N1430" s="1" t="s">
        <v>738</v>
      </c>
      <c r="O1430" s="1" t="s">
        <v>117</v>
      </c>
      <c r="P1430" s="9">
        <v>96950</v>
      </c>
      <c r="Q1430" s="1" t="s">
        <v>118</v>
      </c>
      <c r="S1430" s="1">
        <v>16702876661</v>
      </c>
      <c r="U1430" s="1">
        <v>561520</v>
      </c>
      <c r="V1430" s="1" t="s">
        <v>119</v>
      </c>
      <c r="X1430" s="1" t="s">
        <v>1657</v>
      </c>
      <c r="Y1430" s="1" t="s">
        <v>1658</v>
      </c>
      <c r="AA1430" s="1" t="s">
        <v>15034</v>
      </c>
      <c r="AB1430" s="1" t="s">
        <v>15283</v>
      </c>
      <c r="AD1430" s="1" t="s">
        <v>738</v>
      </c>
      <c r="AE1430" s="1" t="s">
        <v>117</v>
      </c>
      <c r="AF1430" s="9">
        <v>96950</v>
      </c>
      <c r="AG1430" s="1" t="s">
        <v>118</v>
      </c>
      <c r="AI1430" s="1">
        <v>16702876661</v>
      </c>
      <c r="AK1430" s="1" t="s">
        <v>15035</v>
      </c>
      <c r="BC1430" s="1" t="str">
        <f>"39-7011.00"</f>
        <v>39-7011.00</v>
      </c>
      <c r="BD1430" s="1" t="s">
        <v>1435</v>
      </c>
      <c r="BE1430" s="1" t="s">
        <v>15284</v>
      </c>
      <c r="BF1430" s="1" t="s">
        <v>5568</v>
      </c>
      <c r="BG1430" s="1">
        <v>4</v>
      </c>
      <c r="BH1430" s="1">
        <v>4</v>
      </c>
      <c r="BI1430" s="2">
        <v>44228</v>
      </c>
      <c r="BJ1430" s="2">
        <v>44469</v>
      </c>
      <c r="BK1430" s="2">
        <v>44230</v>
      </c>
      <c r="BL1430" s="2">
        <v>44469</v>
      </c>
      <c r="BM1430" s="1">
        <v>35</v>
      </c>
      <c r="BN1430" s="1">
        <v>7</v>
      </c>
      <c r="BO1430" s="1">
        <v>0</v>
      </c>
      <c r="BP1430" s="1">
        <v>7</v>
      </c>
      <c r="BQ1430" s="1">
        <v>7</v>
      </c>
      <c r="BR1430" s="1">
        <v>7</v>
      </c>
      <c r="BS1430" s="1">
        <v>7</v>
      </c>
      <c r="BT1430" s="1">
        <v>0</v>
      </c>
      <c r="BU1430" s="1" t="str">
        <f>"2:00 AM"</f>
        <v>2:00 AM</v>
      </c>
      <c r="BV1430" s="1" t="str">
        <f>"9:00 AM"</f>
        <v>9:00 AM</v>
      </c>
      <c r="BW1430" s="1" t="s">
        <v>230</v>
      </c>
      <c r="BX1430" s="1">
        <v>0</v>
      </c>
      <c r="BY1430" s="1">
        <v>12</v>
      </c>
      <c r="BZ1430" s="1" t="s">
        <v>112</v>
      </c>
      <c r="CA1430" s="1">
        <v>0</v>
      </c>
      <c r="CB1430" s="1" t="s">
        <v>15285</v>
      </c>
      <c r="CC1430" s="1" t="s">
        <v>15033</v>
      </c>
      <c r="CD1430" s="1" t="s">
        <v>15038</v>
      </c>
      <c r="CE1430" s="1" t="s">
        <v>738</v>
      </c>
      <c r="CF1430" s="1" t="s">
        <v>117</v>
      </c>
      <c r="CG1430" s="1">
        <v>96950</v>
      </c>
      <c r="CH1430" s="3">
        <v>12.14</v>
      </c>
      <c r="CI1430" s="3">
        <v>12.14</v>
      </c>
      <c r="CJ1430" s="3">
        <v>18.21</v>
      </c>
      <c r="CK1430" s="3">
        <v>18.21</v>
      </c>
      <c r="CL1430" s="1" t="s">
        <v>137</v>
      </c>
      <c r="CM1430" s="1" t="s">
        <v>362</v>
      </c>
      <c r="CN1430" s="1" t="s">
        <v>139</v>
      </c>
      <c r="CP1430" s="1" t="s">
        <v>112</v>
      </c>
      <c r="CQ1430" s="1" t="s">
        <v>111</v>
      </c>
      <c r="CR1430" s="1" t="s">
        <v>112</v>
      </c>
      <c r="CS1430" s="1" t="s">
        <v>111</v>
      </c>
      <c r="CT1430" s="1" t="s">
        <v>138</v>
      </c>
      <c r="CU1430" s="1" t="s">
        <v>111</v>
      </c>
      <c r="CV1430" s="1" t="s">
        <v>138</v>
      </c>
      <c r="CW1430" s="1" t="s">
        <v>362</v>
      </c>
      <c r="CX1430" s="1">
        <v>10670287666</v>
      </c>
      <c r="CY1430" s="1" t="s">
        <v>15035</v>
      </c>
      <c r="CZ1430" s="1" t="s">
        <v>138</v>
      </c>
      <c r="DA1430" s="1" t="s">
        <v>111</v>
      </c>
      <c r="DB1430" s="1" t="s">
        <v>112</v>
      </c>
    </row>
    <row r="1431" spans="1:111" ht="15.6" customHeight="1" x14ac:dyDescent="0.25">
      <c r="A1431" s="1" t="s">
        <v>15286</v>
      </c>
      <c r="B1431" s="1" t="s">
        <v>238</v>
      </c>
      <c r="C1431" s="2">
        <v>44180.002036805556</v>
      </c>
      <c r="D1431" s="2">
        <v>44217</v>
      </c>
      <c r="E1431" s="1" t="s">
        <v>180</v>
      </c>
      <c r="G1431" s="1" t="s">
        <v>112</v>
      </c>
      <c r="H1431" s="1" t="s">
        <v>112</v>
      </c>
      <c r="I1431" s="1" t="s">
        <v>112</v>
      </c>
      <c r="J1431" s="1" t="s">
        <v>5654</v>
      </c>
      <c r="K1431" s="1" t="s">
        <v>15287</v>
      </c>
      <c r="L1431" s="1" t="s">
        <v>5658</v>
      </c>
      <c r="N1431" s="1" t="s">
        <v>116</v>
      </c>
      <c r="O1431" s="1" t="s">
        <v>117</v>
      </c>
      <c r="P1431" s="9">
        <v>96950</v>
      </c>
      <c r="Q1431" s="1" t="s">
        <v>118</v>
      </c>
      <c r="S1431" s="1">
        <v>16702886108</v>
      </c>
      <c r="U1431" s="1">
        <v>236220</v>
      </c>
      <c r="V1431" s="1" t="s">
        <v>119</v>
      </c>
      <c r="X1431" s="1" t="s">
        <v>1010</v>
      </c>
      <c r="Y1431" s="1" t="s">
        <v>5657</v>
      </c>
      <c r="AA1431" s="1" t="s">
        <v>245</v>
      </c>
      <c r="AB1431" s="1" t="s">
        <v>5656</v>
      </c>
      <c r="AD1431" s="1" t="s">
        <v>116</v>
      </c>
      <c r="AE1431" s="1" t="s">
        <v>117</v>
      </c>
      <c r="AF1431" s="9">
        <v>96950</v>
      </c>
      <c r="AG1431" s="1" t="s">
        <v>118</v>
      </c>
      <c r="AI1431" s="1">
        <v>16702886108</v>
      </c>
      <c r="AK1431" s="1" t="s">
        <v>5659</v>
      </c>
      <c r="BC1431" s="1" t="str">
        <f>"47-2051.00"</f>
        <v>47-2051.00</v>
      </c>
      <c r="BD1431" s="1" t="s">
        <v>295</v>
      </c>
      <c r="BE1431" s="1" t="s">
        <v>15288</v>
      </c>
      <c r="BF1431" s="1" t="s">
        <v>15289</v>
      </c>
      <c r="BG1431" s="1">
        <v>10</v>
      </c>
      <c r="BH1431" s="1">
        <v>10</v>
      </c>
      <c r="BI1431" s="2">
        <v>44197</v>
      </c>
      <c r="BJ1431" s="2">
        <v>44469</v>
      </c>
      <c r="BK1431" s="2">
        <v>44217</v>
      </c>
      <c r="BL1431" s="2">
        <v>44469</v>
      </c>
      <c r="BM1431" s="1">
        <v>40</v>
      </c>
      <c r="BN1431" s="1">
        <v>0</v>
      </c>
      <c r="BO1431" s="1">
        <v>8</v>
      </c>
      <c r="BP1431" s="1">
        <v>8</v>
      </c>
      <c r="BQ1431" s="1">
        <v>8</v>
      </c>
      <c r="BR1431" s="1">
        <v>8</v>
      </c>
      <c r="BS1431" s="1">
        <v>8</v>
      </c>
      <c r="BT1431" s="1">
        <v>0</v>
      </c>
      <c r="BU1431" s="1" t="str">
        <f>"8:00 AM"</f>
        <v>8:00 AM</v>
      </c>
      <c r="BV1431" s="1" t="str">
        <f>"5:00 PM"</f>
        <v>5:00 PM</v>
      </c>
      <c r="BW1431" s="1" t="s">
        <v>135</v>
      </c>
      <c r="BX1431" s="1">
        <v>0</v>
      </c>
      <c r="BY1431" s="1">
        <v>3</v>
      </c>
      <c r="BZ1431" s="1" t="s">
        <v>112</v>
      </c>
      <c r="CA1431" s="1">
        <v>0</v>
      </c>
      <c r="CB1431" s="1" t="s">
        <v>15290</v>
      </c>
      <c r="CC1431" s="1" t="s">
        <v>5663</v>
      </c>
      <c r="CE1431" s="1" t="s">
        <v>116</v>
      </c>
      <c r="CF1431" s="1" t="s">
        <v>117</v>
      </c>
      <c r="CG1431" s="1">
        <v>96950</v>
      </c>
      <c r="CH1431" s="3">
        <v>8.34</v>
      </c>
      <c r="CI1431" s="3">
        <v>8.34</v>
      </c>
      <c r="CJ1431" s="3">
        <v>12.51</v>
      </c>
      <c r="CK1431" s="3">
        <v>12.51</v>
      </c>
      <c r="CL1431" s="1" t="s">
        <v>137</v>
      </c>
      <c r="CM1431" s="1" t="s">
        <v>168</v>
      </c>
      <c r="CN1431" s="1" t="s">
        <v>139</v>
      </c>
      <c r="CP1431" s="1" t="s">
        <v>112</v>
      </c>
      <c r="CQ1431" s="1" t="s">
        <v>111</v>
      </c>
      <c r="CR1431" s="1" t="s">
        <v>111</v>
      </c>
      <c r="CS1431" s="1" t="s">
        <v>111</v>
      </c>
      <c r="CT1431" s="1" t="s">
        <v>138</v>
      </c>
      <c r="CU1431" s="1" t="s">
        <v>111</v>
      </c>
      <c r="CV1431" s="1" t="s">
        <v>111</v>
      </c>
      <c r="CW1431" s="1" t="s">
        <v>15291</v>
      </c>
      <c r="CX1431" s="1">
        <v>16702886108</v>
      </c>
      <c r="CY1431" s="1" t="s">
        <v>5659</v>
      </c>
      <c r="CZ1431" s="1" t="s">
        <v>138</v>
      </c>
      <c r="DA1431" s="1" t="s">
        <v>111</v>
      </c>
      <c r="DB1431" s="1" t="s">
        <v>112</v>
      </c>
      <c r="DC1431" s="1" t="s">
        <v>1010</v>
      </c>
      <c r="DD1431" s="1" t="s">
        <v>5657</v>
      </c>
      <c r="DF1431" s="1" t="s">
        <v>5654</v>
      </c>
      <c r="DG1431" s="1" t="s">
        <v>5659</v>
      </c>
    </row>
    <row r="1432" spans="1:111" ht="15.6" customHeight="1" x14ac:dyDescent="0.25">
      <c r="A1432" s="1" t="s">
        <v>15292</v>
      </c>
      <c r="B1432" s="1" t="s">
        <v>238</v>
      </c>
      <c r="C1432" s="2">
        <v>44137.99831678241</v>
      </c>
      <c r="D1432" s="2">
        <v>44182</v>
      </c>
      <c r="E1432" s="1" t="s">
        <v>180</v>
      </c>
      <c r="G1432" s="1" t="s">
        <v>112</v>
      </c>
      <c r="H1432" s="1" t="s">
        <v>112</v>
      </c>
      <c r="I1432" s="1" t="s">
        <v>112</v>
      </c>
      <c r="J1432" s="1" t="s">
        <v>1095</v>
      </c>
      <c r="K1432" s="1" t="s">
        <v>1096</v>
      </c>
      <c r="L1432" s="1" t="s">
        <v>1100</v>
      </c>
      <c r="N1432" s="1" t="s">
        <v>116</v>
      </c>
      <c r="O1432" s="1" t="s">
        <v>117</v>
      </c>
      <c r="P1432" s="9">
        <v>96950</v>
      </c>
      <c r="Q1432" s="1" t="s">
        <v>118</v>
      </c>
      <c r="S1432" s="1">
        <v>16702336927</v>
      </c>
      <c r="U1432" s="1">
        <v>561320</v>
      </c>
      <c r="V1432" s="1" t="s">
        <v>119</v>
      </c>
      <c r="X1432" s="1" t="s">
        <v>1097</v>
      </c>
      <c r="Y1432" s="1" t="s">
        <v>1098</v>
      </c>
      <c r="Z1432" s="1" t="s">
        <v>1099</v>
      </c>
      <c r="AA1432" s="1" t="s">
        <v>245</v>
      </c>
      <c r="AB1432" s="1" t="s">
        <v>1100</v>
      </c>
      <c r="AD1432" s="1" t="s">
        <v>116</v>
      </c>
      <c r="AE1432" s="1" t="s">
        <v>117</v>
      </c>
      <c r="AF1432" s="9">
        <v>96950</v>
      </c>
      <c r="AG1432" s="1" t="s">
        <v>118</v>
      </c>
      <c r="AI1432" s="1">
        <v>16702336927</v>
      </c>
      <c r="AK1432" s="1" t="s">
        <v>1101</v>
      </c>
      <c r="BC1432" s="1" t="str">
        <f>"49-9071.00"</f>
        <v>49-9071.00</v>
      </c>
      <c r="BD1432" s="1" t="s">
        <v>214</v>
      </c>
      <c r="BE1432" s="1" t="s">
        <v>4043</v>
      </c>
      <c r="BF1432" s="1" t="s">
        <v>1892</v>
      </c>
      <c r="BG1432" s="1">
        <v>7</v>
      </c>
      <c r="BH1432" s="1">
        <v>7</v>
      </c>
      <c r="BI1432" s="2">
        <v>44256</v>
      </c>
      <c r="BJ1432" s="2">
        <v>44620</v>
      </c>
      <c r="BK1432" s="2">
        <v>44256</v>
      </c>
      <c r="BL1432" s="2">
        <v>44620</v>
      </c>
      <c r="BM1432" s="1">
        <v>40</v>
      </c>
      <c r="BN1432" s="1">
        <v>0</v>
      </c>
      <c r="BO1432" s="1">
        <v>8</v>
      </c>
      <c r="BP1432" s="1">
        <v>8</v>
      </c>
      <c r="BQ1432" s="1">
        <v>8</v>
      </c>
      <c r="BR1432" s="1">
        <v>8</v>
      </c>
      <c r="BS1432" s="1">
        <v>8</v>
      </c>
      <c r="BT1432" s="1">
        <v>0</v>
      </c>
      <c r="BU1432" s="1" t="str">
        <f>"7:30 AM"</f>
        <v>7:30 AM</v>
      </c>
      <c r="BV1432" s="1" t="str">
        <f>"4:30 PM"</f>
        <v>4:30 PM</v>
      </c>
      <c r="BW1432" s="1" t="s">
        <v>135</v>
      </c>
      <c r="BX1432" s="1">
        <v>0</v>
      </c>
      <c r="BY1432" s="1">
        <v>24</v>
      </c>
      <c r="BZ1432" s="1" t="s">
        <v>112</v>
      </c>
      <c r="CA1432" s="1">
        <v>0</v>
      </c>
      <c r="CB1432" s="4" t="s">
        <v>4044</v>
      </c>
      <c r="CC1432" s="1" t="s">
        <v>410</v>
      </c>
      <c r="CE1432" s="1" t="s">
        <v>167</v>
      </c>
      <c r="CF1432" s="1" t="s">
        <v>117</v>
      </c>
      <c r="CG1432" s="1">
        <v>96950</v>
      </c>
      <c r="CH1432" s="3">
        <v>8.7100000000000009</v>
      </c>
      <c r="CI1432" s="3">
        <v>8.7100000000000009</v>
      </c>
      <c r="CJ1432" s="3">
        <v>13.07</v>
      </c>
      <c r="CK1432" s="3">
        <v>13.07</v>
      </c>
      <c r="CL1432" s="1" t="s">
        <v>137</v>
      </c>
      <c r="CN1432" s="1" t="s">
        <v>139</v>
      </c>
      <c r="CP1432" s="1" t="s">
        <v>112</v>
      </c>
      <c r="CQ1432" s="1" t="s">
        <v>111</v>
      </c>
      <c r="CR1432" s="1" t="s">
        <v>111</v>
      </c>
      <c r="CS1432" s="1" t="s">
        <v>111</v>
      </c>
      <c r="CT1432" s="1" t="s">
        <v>138</v>
      </c>
      <c r="CU1432" s="1" t="s">
        <v>111</v>
      </c>
      <c r="CV1432" s="1" t="s">
        <v>138</v>
      </c>
      <c r="CW1432" s="1" t="s">
        <v>411</v>
      </c>
      <c r="CX1432" s="1">
        <v>16702336927</v>
      </c>
      <c r="CY1432" s="1" t="s">
        <v>1101</v>
      </c>
      <c r="CZ1432" s="1" t="s">
        <v>138</v>
      </c>
      <c r="DA1432" s="1" t="s">
        <v>111</v>
      </c>
      <c r="DB1432" s="1" t="s">
        <v>112</v>
      </c>
    </row>
    <row r="1433" spans="1:111" ht="15.6" customHeight="1" x14ac:dyDescent="0.25">
      <c r="A1433" s="1" t="s">
        <v>15294</v>
      </c>
      <c r="B1433" s="1" t="s">
        <v>238</v>
      </c>
      <c r="C1433" s="2">
        <v>44145.892710532411</v>
      </c>
      <c r="D1433" s="2">
        <v>44196</v>
      </c>
      <c r="E1433" s="1" t="s">
        <v>110</v>
      </c>
      <c r="F1433" s="2">
        <v>44102.833333333336</v>
      </c>
      <c r="G1433" s="1" t="s">
        <v>111</v>
      </c>
      <c r="H1433" s="1" t="s">
        <v>112</v>
      </c>
      <c r="I1433" s="1" t="s">
        <v>112</v>
      </c>
      <c r="J1433" s="1" t="s">
        <v>3466</v>
      </c>
      <c r="L1433" s="1" t="s">
        <v>2431</v>
      </c>
      <c r="N1433" s="1" t="s">
        <v>116</v>
      </c>
      <c r="O1433" s="1" t="s">
        <v>117</v>
      </c>
      <c r="P1433" s="9">
        <v>96950</v>
      </c>
      <c r="Q1433" s="1" t="s">
        <v>118</v>
      </c>
      <c r="S1433" s="1">
        <v>16709896838</v>
      </c>
      <c r="U1433" s="1">
        <v>56152</v>
      </c>
      <c r="V1433" s="1" t="s">
        <v>119</v>
      </c>
      <c r="X1433" s="1" t="s">
        <v>2432</v>
      </c>
      <c r="Y1433" s="1" t="s">
        <v>722</v>
      </c>
      <c r="Z1433" s="1" t="s">
        <v>2433</v>
      </c>
      <c r="AA1433" s="1" t="s">
        <v>15295</v>
      </c>
      <c r="AB1433" s="1" t="s">
        <v>2431</v>
      </c>
      <c r="AD1433" s="1" t="s">
        <v>116</v>
      </c>
      <c r="AE1433" s="1" t="s">
        <v>117</v>
      </c>
      <c r="AF1433" s="9">
        <v>96950</v>
      </c>
      <c r="AG1433" s="1" t="s">
        <v>118</v>
      </c>
      <c r="AI1433" s="1">
        <v>16702356072</v>
      </c>
      <c r="AK1433" s="1" t="s">
        <v>2435</v>
      </c>
      <c r="BC1433" s="1" t="str">
        <f>"39-7011.00"</f>
        <v>39-7011.00</v>
      </c>
      <c r="BD1433" s="1" t="s">
        <v>1435</v>
      </c>
      <c r="BE1433" s="1" t="s">
        <v>15296</v>
      </c>
      <c r="BF1433" s="1" t="s">
        <v>3755</v>
      </c>
      <c r="BG1433" s="1">
        <v>17</v>
      </c>
      <c r="BH1433" s="1">
        <v>17</v>
      </c>
      <c r="BI1433" s="2">
        <v>44105</v>
      </c>
      <c r="BJ1433" s="2">
        <v>44469</v>
      </c>
      <c r="BK1433" s="2">
        <v>44200</v>
      </c>
      <c r="BL1433" s="2">
        <v>44469</v>
      </c>
      <c r="BM1433" s="1">
        <v>40</v>
      </c>
      <c r="BN1433" s="1">
        <v>0</v>
      </c>
      <c r="BO1433" s="1">
        <v>8</v>
      </c>
      <c r="BP1433" s="1">
        <v>8</v>
      </c>
      <c r="BQ1433" s="1">
        <v>8</v>
      </c>
      <c r="BR1433" s="1">
        <v>8</v>
      </c>
      <c r="BS1433" s="1">
        <v>8</v>
      </c>
      <c r="BT1433" s="1">
        <v>0</v>
      </c>
      <c r="BU1433" s="1" t="str">
        <f>"8:00 AM"</f>
        <v>8:00 AM</v>
      </c>
      <c r="BV1433" s="1" t="str">
        <f>"5:00 PM"</f>
        <v>5:00 PM</v>
      </c>
      <c r="BW1433" s="1" t="s">
        <v>230</v>
      </c>
      <c r="BX1433" s="1">
        <v>0</v>
      </c>
      <c r="BY1433" s="1">
        <v>12</v>
      </c>
      <c r="BZ1433" s="1" t="s">
        <v>112</v>
      </c>
      <c r="CA1433" s="1">
        <v>0</v>
      </c>
      <c r="CB1433" s="1" t="s">
        <v>15297</v>
      </c>
      <c r="CC1433" s="1" t="s">
        <v>10939</v>
      </c>
      <c r="CD1433" s="1" t="s">
        <v>15298</v>
      </c>
      <c r="CE1433" s="1" t="s">
        <v>116</v>
      </c>
      <c r="CF1433" s="1" t="s">
        <v>117</v>
      </c>
      <c r="CG1433" s="1">
        <v>96950</v>
      </c>
      <c r="CH1433" s="3">
        <v>12.14</v>
      </c>
      <c r="CI1433" s="3">
        <v>12.14</v>
      </c>
      <c r="CJ1433" s="3">
        <v>18.21</v>
      </c>
      <c r="CK1433" s="3">
        <v>18.21</v>
      </c>
      <c r="CL1433" s="1" t="s">
        <v>137</v>
      </c>
      <c r="CM1433" s="1" t="s">
        <v>138</v>
      </c>
      <c r="CN1433" s="1" t="s">
        <v>139</v>
      </c>
      <c r="CP1433" s="1" t="s">
        <v>112</v>
      </c>
      <c r="CQ1433" s="1" t="s">
        <v>111</v>
      </c>
      <c r="CR1433" s="1" t="s">
        <v>111</v>
      </c>
      <c r="CS1433" s="1" t="s">
        <v>111</v>
      </c>
      <c r="CT1433" s="1" t="s">
        <v>138</v>
      </c>
      <c r="CU1433" s="1" t="s">
        <v>111</v>
      </c>
      <c r="CV1433" s="1" t="s">
        <v>138</v>
      </c>
      <c r="CW1433" s="1" t="s">
        <v>168</v>
      </c>
      <c r="CX1433" s="1">
        <v>16709896838</v>
      </c>
      <c r="CY1433" s="1" t="s">
        <v>2435</v>
      </c>
      <c r="CZ1433" s="1" t="s">
        <v>138</v>
      </c>
      <c r="DA1433" s="1" t="s">
        <v>111</v>
      </c>
      <c r="DB1433" s="1" t="s">
        <v>112</v>
      </c>
    </row>
    <row r="1434" spans="1:111" ht="15.6" customHeight="1" x14ac:dyDescent="0.25">
      <c r="A1434" s="1" t="s">
        <v>15299</v>
      </c>
      <c r="B1434" s="1" t="s">
        <v>238</v>
      </c>
      <c r="C1434" s="2">
        <v>44177.030025925924</v>
      </c>
      <c r="D1434" s="2">
        <v>44229</v>
      </c>
      <c r="E1434" s="1" t="s">
        <v>180</v>
      </c>
      <c r="G1434" s="1" t="s">
        <v>111</v>
      </c>
      <c r="H1434" s="1" t="s">
        <v>112</v>
      </c>
      <c r="I1434" s="1" t="s">
        <v>112</v>
      </c>
      <c r="J1434" s="1" t="s">
        <v>10226</v>
      </c>
      <c r="K1434" s="1" t="s">
        <v>10227</v>
      </c>
      <c r="L1434" s="1" t="s">
        <v>397</v>
      </c>
      <c r="M1434" s="1" t="s">
        <v>2319</v>
      </c>
      <c r="N1434" s="1" t="s">
        <v>116</v>
      </c>
      <c r="O1434" s="1" t="s">
        <v>117</v>
      </c>
      <c r="P1434" s="9">
        <v>96950</v>
      </c>
      <c r="Q1434" s="1" t="s">
        <v>118</v>
      </c>
      <c r="S1434" s="1">
        <v>16702343197</v>
      </c>
      <c r="U1434" s="1">
        <v>45321</v>
      </c>
      <c r="V1434" s="1" t="s">
        <v>119</v>
      </c>
      <c r="X1434" s="1" t="s">
        <v>10228</v>
      </c>
      <c r="Y1434" s="1" t="s">
        <v>10229</v>
      </c>
      <c r="Z1434" s="1" t="s">
        <v>10230</v>
      </c>
      <c r="AA1434" s="1" t="s">
        <v>461</v>
      </c>
      <c r="AB1434" s="1" t="s">
        <v>397</v>
      </c>
      <c r="AC1434" s="1" t="s">
        <v>2319</v>
      </c>
      <c r="AD1434" s="1" t="s">
        <v>116</v>
      </c>
      <c r="AE1434" s="1" t="s">
        <v>117</v>
      </c>
      <c r="AF1434" s="9">
        <v>96950</v>
      </c>
      <c r="AG1434" s="1" t="s">
        <v>118</v>
      </c>
      <c r="AI1434" s="1">
        <v>16702343197</v>
      </c>
      <c r="AK1434" s="1" t="s">
        <v>10231</v>
      </c>
      <c r="BC1434" s="1" t="str">
        <f>"43-5111.00"</f>
        <v>43-5111.00</v>
      </c>
      <c r="BD1434" s="1" t="s">
        <v>9106</v>
      </c>
      <c r="BE1434" s="1" t="s">
        <v>15300</v>
      </c>
      <c r="BF1434" s="1" t="s">
        <v>2925</v>
      </c>
      <c r="BG1434" s="1">
        <v>2</v>
      </c>
      <c r="BH1434" s="1">
        <v>2</v>
      </c>
      <c r="BI1434" s="2">
        <v>44256</v>
      </c>
      <c r="BJ1434" s="2">
        <v>44620</v>
      </c>
      <c r="BK1434" s="2">
        <v>44256</v>
      </c>
      <c r="BL1434" s="2">
        <v>44620</v>
      </c>
      <c r="BM1434" s="1">
        <v>35</v>
      </c>
      <c r="BN1434" s="1">
        <v>0</v>
      </c>
      <c r="BO1434" s="1">
        <v>6</v>
      </c>
      <c r="BP1434" s="1">
        <v>6</v>
      </c>
      <c r="BQ1434" s="1">
        <v>6</v>
      </c>
      <c r="BR1434" s="1">
        <v>6</v>
      </c>
      <c r="BS1434" s="1">
        <v>6</v>
      </c>
      <c r="BT1434" s="1">
        <v>5</v>
      </c>
      <c r="BU1434" s="1" t="str">
        <f>"9:00 AM"</f>
        <v>9:00 AM</v>
      </c>
      <c r="BV1434" s="1" t="str">
        <f>"4:00 PM"</f>
        <v>4:00 PM</v>
      </c>
      <c r="BW1434" s="1" t="s">
        <v>135</v>
      </c>
      <c r="BX1434" s="1">
        <v>0</v>
      </c>
      <c r="BY1434" s="1">
        <v>12</v>
      </c>
      <c r="BZ1434" s="1" t="s">
        <v>112</v>
      </c>
      <c r="CA1434" s="1">
        <v>0</v>
      </c>
      <c r="CB1434" s="4" t="s">
        <v>15301</v>
      </c>
      <c r="CC1434" s="1" t="s">
        <v>397</v>
      </c>
      <c r="CD1434" s="1" t="s">
        <v>2319</v>
      </c>
      <c r="CE1434" s="1" t="s">
        <v>116</v>
      </c>
      <c r="CF1434" s="1" t="s">
        <v>117</v>
      </c>
      <c r="CG1434" s="1">
        <v>96950</v>
      </c>
      <c r="CH1434" s="3">
        <v>9.08</v>
      </c>
      <c r="CI1434" s="3">
        <v>9.5</v>
      </c>
      <c r="CJ1434" s="3">
        <v>13.62</v>
      </c>
      <c r="CK1434" s="3">
        <v>14.25</v>
      </c>
      <c r="CL1434" s="1" t="s">
        <v>137</v>
      </c>
      <c r="CM1434" s="1" t="s">
        <v>138</v>
      </c>
      <c r="CN1434" s="1" t="s">
        <v>139</v>
      </c>
      <c r="CP1434" s="1" t="s">
        <v>112</v>
      </c>
      <c r="CQ1434" s="1" t="s">
        <v>111</v>
      </c>
      <c r="CR1434" s="1" t="s">
        <v>112</v>
      </c>
      <c r="CS1434" s="1" t="s">
        <v>111</v>
      </c>
      <c r="CT1434" s="1" t="s">
        <v>138</v>
      </c>
      <c r="CU1434" s="1" t="s">
        <v>111</v>
      </c>
      <c r="CV1434" s="1" t="s">
        <v>138</v>
      </c>
      <c r="CW1434" s="1" t="s">
        <v>138</v>
      </c>
      <c r="CX1434" s="1">
        <v>16702343197</v>
      </c>
      <c r="CY1434" s="1" t="s">
        <v>10235</v>
      </c>
      <c r="CZ1434" s="1" t="s">
        <v>138</v>
      </c>
      <c r="DA1434" s="1" t="s">
        <v>111</v>
      </c>
      <c r="DB1434" s="1" t="s">
        <v>112</v>
      </c>
    </row>
    <row r="1435" spans="1:111" ht="15.6" customHeight="1" x14ac:dyDescent="0.25">
      <c r="A1435" s="1" t="s">
        <v>15303</v>
      </c>
      <c r="B1435" s="1" t="s">
        <v>238</v>
      </c>
      <c r="C1435" s="2">
        <v>44138.783132291668</v>
      </c>
      <c r="D1435" s="2">
        <v>44182</v>
      </c>
      <c r="E1435" s="1" t="s">
        <v>180</v>
      </c>
      <c r="G1435" s="1" t="s">
        <v>112</v>
      </c>
      <c r="H1435" s="1" t="s">
        <v>112</v>
      </c>
      <c r="I1435" s="1" t="s">
        <v>112</v>
      </c>
      <c r="J1435" s="1" t="s">
        <v>1095</v>
      </c>
      <c r="K1435" s="1" t="s">
        <v>1260</v>
      </c>
      <c r="L1435" s="1" t="s">
        <v>410</v>
      </c>
      <c r="N1435" s="1" t="s">
        <v>167</v>
      </c>
      <c r="O1435" s="1" t="s">
        <v>117</v>
      </c>
      <c r="P1435" s="9">
        <v>96950</v>
      </c>
      <c r="Q1435" s="1" t="s">
        <v>118</v>
      </c>
      <c r="S1435" s="1">
        <v>16702336927</v>
      </c>
      <c r="U1435" s="1">
        <v>236220</v>
      </c>
      <c r="V1435" s="1" t="s">
        <v>119</v>
      </c>
      <c r="X1435" s="1" t="s">
        <v>400</v>
      </c>
      <c r="Y1435" s="1" t="s">
        <v>2784</v>
      </c>
      <c r="Z1435" s="1" t="s">
        <v>2785</v>
      </c>
      <c r="AA1435" s="1" t="s">
        <v>171</v>
      </c>
      <c r="AB1435" s="1" t="s">
        <v>2786</v>
      </c>
      <c r="AD1435" s="1" t="s">
        <v>2787</v>
      </c>
      <c r="AE1435" s="1" t="s">
        <v>117</v>
      </c>
      <c r="AF1435" s="9">
        <v>96950</v>
      </c>
      <c r="AG1435" s="1" t="s">
        <v>118</v>
      </c>
      <c r="AI1435" s="1">
        <v>16702336927</v>
      </c>
      <c r="AK1435" s="1" t="s">
        <v>1101</v>
      </c>
      <c r="BC1435" s="1" t="str">
        <f>"47-2051.00"</f>
        <v>47-2051.00</v>
      </c>
      <c r="BD1435" s="1" t="s">
        <v>295</v>
      </c>
      <c r="BE1435" s="1" t="s">
        <v>2788</v>
      </c>
      <c r="BF1435" s="1" t="s">
        <v>2789</v>
      </c>
      <c r="BG1435" s="1">
        <v>7</v>
      </c>
      <c r="BH1435" s="1">
        <v>7</v>
      </c>
      <c r="BI1435" s="2">
        <v>44256</v>
      </c>
      <c r="BJ1435" s="2">
        <v>44620</v>
      </c>
      <c r="BK1435" s="2">
        <v>44256</v>
      </c>
      <c r="BL1435" s="2">
        <v>44620</v>
      </c>
      <c r="BM1435" s="1">
        <v>40</v>
      </c>
      <c r="BN1435" s="1">
        <v>0</v>
      </c>
      <c r="BO1435" s="1">
        <v>8</v>
      </c>
      <c r="BP1435" s="1">
        <v>8</v>
      </c>
      <c r="BQ1435" s="1">
        <v>8</v>
      </c>
      <c r="BR1435" s="1">
        <v>8</v>
      </c>
      <c r="BS1435" s="1">
        <v>8</v>
      </c>
      <c r="BT1435" s="1">
        <v>0</v>
      </c>
      <c r="BU1435" s="1" t="str">
        <f>"7:30 AM"</f>
        <v>7:30 AM</v>
      </c>
      <c r="BV1435" s="1" t="str">
        <f>"4:30 PM"</f>
        <v>4:30 PM</v>
      </c>
      <c r="BW1435" s="1" t="s">
        <v>135</v>
      </c>
      <c r="BX1435" s="1">
        <v>0</v>
      </c>
      <c r="BY1435" s="1">
        <v>3</v>
      </c>
      <c r="BZ1435" s="1" t="s">
        <v>112</v>
      </c>
      <c r="CA1435" s="1">
        <v>0</v>
      </c>
      <c r="CB1435" s="4" t="s">
        <v>2790</v>
      </c>
      <c r="CC1435" s="1" t="s">
        <v>410</v>
      </c>
      <c r="CE1435" s="1" t="s">
        <v>167</v>
      </c>
      <c r="CF1435" s="1" t="s">
        <v>117</v>
      </c>
      <c r="CG1435" s="1">
        <v>96950</v>
      </c>
      <c r="CH1435" s="3">
        <v>8.34</v>
      </c>
      <c r="CI1435" s="3">
        <v>8.34</v>
      </c>
      <c r="CJ1435" s="3">
        <v>12.51</v>
      </c>
      <c r="CK1435" s="3">
        <v>12.51</v>
      </c>
      <c r="CL1435" s="1" t="s">
        <v>137</v>
      </c>
      <c r="CN1435" s="1" t="s">
        <v>139</v>
      </c>
      <c r="CP1435" s="1" t="s">
        <v>112</v>
      </c>
      <c r="CQ1435" s="1" t="s">
        <v>111</v>
      </c>
      <c r="CR1435" s="1" t="s">
        <v>111</v>
      </c>
      <c r="CS1435" s="1" t="s">
        <v>111</v>
      </c>
      <c r="CT1435" s="1" t="s">
        <v>138</v>
      </c>
      <c r="CU1435" s="1" t="s">
        <v>111</v>
      </c>
      <c r="CV1435" s="1" t="s">
        <v>138</v>
      </c>
      <c r="CW1435" s="1" t="s">
        <v>411</v>
      </c>
      <c r="CX1435" s="1">
        <v>16702336927</v>
      </c>
      <c r="CY1435" s="1" t="s">
        <v>1101</v>
      </c>
      <c r="CZ1435" s="1" t="s">
        <v>138</v>
      </c>
      <c r="DA1435" s="1" t="s">
        <v>111</v>
      </c>
      <c r="DB1435" s="1" t="s">
        <v>112</v>
      </c>
    </row>
    <row r="1436" spans="1:111" ht="15.6" customHeight="1" x14ac:dyDescent="0.25">
      <c r="A1436" s="1" t="s">
        <v>15310</v>
      </c>
      <c r="B1436" s="1" t="s">
        <v>238</v>
      </c>
      <c r="C1436" s="2">
        <v>44166.782836921295</v>
      </c>
      <c r="D1436" s="2">
        <v>44223</v>
      </c>
      <c r="E1436" s="1" t="s">
        <v>180</v>
      </c>
      <c r="G1436" s="1" t="s">
        <v>111</v>
      </c>
      <c r="H1436" s="1" t="s">
        <v>112</v>
      </c>
      <c r="I1436" s="1" t="s">
        <v>112</v>
      </c>
      <c r="J1436" s="1" t="s">
        <v>15311</v>
      </c>
      <c r="L1436" s="1" t="s">
        <v>3764</v>
      </c>
      <c r="N1436" s="1" t="s">
        <v>157</v>
      </c>
      <c r="O1436" s="1" t="s">
        <v>117</v>
      </c>
      <c r="P1436" s="9">
        <v>96950</v>
      </c>
      <c r="Q1436" s="1" t="s">
        <v>118</v>
      </c>
      <c r="S1436" s="1">
        <v>16702331199</v>
      </c>
      <c r="U1436" s="1">
        <v>5323</v>
      </c>
      <c r="V1436" s="1" t="s">
        <v>119</v>
      </c>
      <c r="X1436" s="1" t="s">
        <v>3344</v>
      </c>
      <c r="Y1436" s="1" t="s">
        <v>10053</v>
      </c>
      <c r="Z1436" s="1" t="s">
        <v>3345</v>
      </c>
      <c r="AA1436" s="1" t="s">
        <v>171</v>
      </c>
      <c r="AB1436" s="1" t="s">
        <v>10920</v>
      </c>
      <c r="AD1436" s="1" t="s">
        <v>116</v>
      </c>
      <c r="AE1436" s="1" t="s">
        <v>117</v>
      </c>
      <c r="AF1436" s="9">
        <v>96950</v>
      </c>
      <c r="AG1436" s="1" t="s">
        <v>118</v>
      </c>
      <c r="AI1436" s="1">
        <v>16702331199</v>
      </c>
      <c r="AK1436" s="1" t="s">
        <v>3768</v>
      </c>
      <c r="BC1436" s="1" t="str">
        <f>"53-7021.00"</f>
        <v>53-7021.00</v>
      </c>
      <c r="BD1436" s="1" t="s">
        <v>475</v>
      </c>
      <c r="BE1436" s="1" t="s">
        <v>15312</v>
      </c>
      <c r="BF1436" s="1" t="s">
        <v>10923</v>
      </c>
      <c r="BG1436" s="1">
        <v>1</v>
      </c>
      <c r="BH1436" s="1">
        <v>1</v>
      </c>
      <c r="BI1436" s="2">
        <v>44175</v>
      </c>
      <c r="BJ1436" s="2">
        <v>44539</v>
      </c>
      <c r="BK1436" s="2">
        <v>44223</v>
      </c>
      <c r="BL1436" s="2">
        <v>44539</v>
      </c>
      <c r="BM1436" s="1">
        <v>40</v>
      </c>
      <c r="BN1436" s="1">
        <v>0</v>
      </c>
      <c r="BO1436" s="1">
        <v>8</v>
      </c>
      <c r="BP1436" s="1">
        <v>8</v>
      </c>
      <c r="BQ1436" s="1">
        <v>8</v>
      </c>
      <c r="BR1436" s="1">
        <v>8</v>
      </c>
      <c r="BS1436" s="1">
        <v>8</v>
      </c>
      <c r="BT1436" s="1">
        <v>0</v>
      </c>
      <c r="BU1436" s="1" t="str">
        <f>"8:00 AM"</f>
        <v>8:00 AM</v>
      </c>
      <c r="BV1436" s="1" t="str">
        <f>"5:00 PM"</f>
        <v>5:00 PM</v>
      </c>
      <c r="BW1436" s="1" t="s">
        <v>135</v>
      </c>
      <c r="BX1436" s="1">
        <v>0</v>
      </c>
      <c r="BY1436" s="1">
        <v>0</v>
      </c>
      <c r="BZ1436" s="1" t="s">
        <v>112</v>
      </c>
      <c r="CA1436" s="1">
        <v>0</v>
      </c>
      <c r="CB1436" s="4" t="s">
        <v>15313</v>
      </c>
      <c r="CC1436" s="1" t="s">
        <v>10925</v>
      </c>
      <c r="CD1436" s="1" t="s">
        <v>138</v>
      </c>
      <c r="CE1436" s="1" t="s">
        <v>15314</v>
      </c>
      <c r="CF1436" s="1" t="s">
        <v>117</v>
      </c>
      <c r="CG1436" s="1">
        <v>96950</v>
      </c>
      <c r="CH1436" s="3">
        <v>8.3000000000000007</v>
      </c>
      <c r="CI1436" s="3">
        <v>10</v>
      </c>
      <c r="CJ1436" s="3">
        <v>12.45</v>
      </c>
      <c r="CK1436" s="3">
        <v>15</v>
      </c>
      <c r="CL1436" s="1" t="s">
        <v>137</v>
      </c>
      <c r="CM1436" s="1" t="s">
        <v>138</v>
      </c>
      <c r="CN1436" s="1" t="s">
        <v>139</v>
      </c>
      <c r="CP1436" s="1" t="s">
        <v>112</v>
      </c>
      <c r="CQ1436" s="1" t="s">
        <v>111</v>
      </c>
      <c r="CR1436" s="1" t="s">
        <v>111</v>
      </c>
      <c r="CS1436" s="1" t="s">
        <v>111</v>
      </c>
      <c r="CT1436" s="1" t="s">
        <v>138</v>
      </c>
      <c r="CU1436" s="1" t="s">
        <v>138</v>
      </c>
      <c r="CV1436" s="1" t="s">
        <v>111</v>
      </c>
      <c r="CW1436" s="1" t="s">
        <v>362</v>
      </c>
      <c r="CX1436" s="1">
        <v>16702331199</v>
      </c>
      <c r="CY1436" s="1" t="s">
        <v>3768</v>
      </c>
      <c r="CZ1436" s="1" t="s">
        <v>168</v>
      </c>
      <c r="DA1436" s="1" t="s">
        <v>111</v>
      </c>
      <c r="DB1436" s="1" t="s">
        <v>112</v>
      </c>
    </row>
    <row r="1437" spans="1:111" ht="15.6" customHeight="1" x14ac:dyDescent="0.25">
      <c r="A1437" s="1" t="s">
        <v>15315</v>
      </c>
      <c r="B1437" s="1" t="s">
        <v>238</v>
      </c>
      <c r="C1437" s="2">
        <v>44223.273407986111</v>
      </c>
      <c r="D1437" s="2">
        <v>44260</v>
      </c>
      <c r="E1437" s="1" t="s">
        <v>180</v>
      </c>
      <c r="G1437" s="1" t="s">
        <v>112</v>
      </c>
      <c r="H1437" s="1" t="s">
        <v>112</v>
      </c>
      <c r="I1437" s="1" t="s">
        <v>112</v>
      </c>
      <c r="J1437" s="1" t="s">
        <v>7157</v>
      </c>
      <c r="K1437" s="1" t="s">
        <v>7158</v>
      </c>
      <c r="L1437" s="1" t="s">
        <v>7159</v>
      </c>
      <c r="M1437" s="1" t="s">
        <v>7160</v>
      </c>
      <c r="N1437" s="1" t="s">
        <v>116</v>
      </c>
      <c r="O1437" s="1" t="s">
        <v>117</v>
      </c>
      <c r="P1437" s="9">
        <v>96950</v>
      </c>
      <c r="Q1437" s="1" t="s">
        <v>118</v>
      </c>
      <c r="R1437" s="1" t="s">
        <v>138</v>
      </c>
      <c r="S1437" s="1">
        <v>16702354655</v>
      </c>
      <c r="U1437" s="1">
        <v>62441</v>
      </c>
      <c r="V1437" s="1" t="s">
        <v>119</v>
      </c>
      <c r="X1437" s="1" t="s">
        <v>7161</v>
      </c>
      <c r="Y1437" s="1" t="s">
        <v>7162</v>
      </c>
      <c r="Z1437" s="1" t="s">
        <v>7163</v>
      </c>
      <c r="AA1437" s="1" t="s">
        <v>7164</v>
      </c>
      <c r="AB1437" s="1" t="s">
        <v>7165</v>
      </c>
      <c r="AC1437" s="1" t="s">
        <v>7160</v>
      </c>
      <c r="AD1437" s="1" t="s">
        <v>116</v>
      </c>
      <c r="AE1437" s="1" t="s">
        <v>117</v>
      </c>
      <c r="AF1437" s="9">
        <v>96950</v>
      </c>
      <c r="AG1437" s="1" t="s">
        <v>118</v>
      </c>
      <c r="AH1437" s="1" t="s">
        <v>138</v>
      </c>
      <c r="AI1437" s="1">
        <v>16702354655</v>
      </c>
      <c r="AK1437" s="1" t="s">
        <v>7166</v>
      </c>
      <c r="BC1437" s="1" t="str">
        <f>"39-9011.00"</f>
        <v>39-9011.00</v>
      </c>
      <c r="BD1437" s="1" t="s">
        <v>1448</v>
      </c>
      <c r="BE1437" s="1" t="s">
        <v>7167</v>
      </c>
      <c r="BF1437" s="1" t="s">
        <v>7168</v>
      </c>
      <c r="BG1437" s="1">
        <v>2</v>
      </c>
      <c r="BH1437" s="1">
        <v>2</v>
      </c>
      <c r="BI1437" s="2">
        <v>44270</v>
      </c>
      <c r="BJ1437" s="2">
        <v>44634</v>
      </c>
      <c r="BK1437" s="2">
        <v>44270</v>
      </c>
      <c r="BL1437" s="2">
        <v>44634</v>
      </c>
      <c r="BM1437" s="1">
        <v>35</v>
      </c>
      <c r="BN1437" s="1">
        <v>0</v>
      </c>
      <c r="BO1437" s="1">
        <v>7</v>
      </c>
      <c r="BP1437" s="1">
        <v>7</v>
      </c>
      <c r="BQ1437" s="1">
        <v>7</v>
      </c>
      <c r="BR1437" s="1">
        <v>7</v>
      </c>
      <c r="BS1437" s="1">
        <v>7</v>
      </c>
      <c r="BT1437" s="1">
        <v>0</v>
      </c>
      <c r="BU1437" s="1" t="str">
        <f>"8:00 AM"</f>
        <v>8:00 AM</v>
      </c>
      <c r="BV1437" s="1" t="str">
        <f>"4:00 PM"</f>
        <v>4:00 PM</v>
      </c>
      <c r="BW1437" s="1" t="s">
        <v>135</v>
      </c>
      <c r="BX1437" s="1">
        <v>0</v>
      </c>
      <c r="BY1437" s="1">
        <v>0</v>
      </c>
      <c r="BZ1437" s="1" t="s">
        <v>112</v>
      </c>
      <c r="CA1437" s="1">
        <v>0</v>
      </c>
      <c r="CB1437" s="1" t="s">
        <v>7169</v>
      </c>
      <c r="CC1437" s="1" t="s">
        <v>7170</v>
      </c>
      <c r="CD1437" s="1" t="s">
        <v>7171</v>
      </c>
      <c r="CE1437" s="1" t="s">
        <v>167</v>
      </c>
      <c r="CF1437" s="1" t="s">
        <v>117</v>
      </c>
      <c r="CG1437" s="1">
        <v>96950</v>
      </c>
      <c r="CH1437" s="3">
        <v>7.33</v>
      </c>
      <c r="CI1437" s="3">
        <v>7.5</v>
      </c>
      <c r="CJ1437" s="3">
        <v>11</v>
      </c>
      <c r="CK1437" s="3">
        <v>11.25</v>
      </c>
      <c r="CL1437" s="1" t="s">
        <v>137</v>
      </c>
      <c r="CM1437" s="1" t="s">
        <v>138</v>
      </c>
      <c r="CN1437" s="1" t="s">
        <v>139</v>
      </c>
      <c r="CP1437" s="1" t="s">
        <v>112</v>
      </c>
      <c r="CQ1437" s="1" t="s">
        <v>111</v>
      </c>
      <c r="CR1437" s="1" t="s">
        <v>112</v>
      </c>
      <c r="CS1437" s="1" t="s">
        <v>111</v>
      </c>
      <c r="CT1437" s="1" t="s">
        <v>138</v>
      </c>
      <c r="CU1437" s="1" t="s">
        <v>111</v>
      </c>
      <c r="CV1437" s="1" t="s">
        <v>138</v>
      </c>
      <c r="CW1437" s="1" t="s">
        <v>15316</v>
      </c>
      <c r="CX1437" s="1">
        <v>16702354655</v>
      </c>
      <c r="CY1437" s="1" t="s">
        <v>7166</v>
      </c>
      <c r="CZ1437" s="1" t="s">
        <v>138</v>
      </c>
      <c r="DA1437" s="1" t="s">
        <v>111</v>
      </c>
      <c r="DB1437" s="1" t="s">
        <v>112</v>
      </c>
    </row>
    <row r="1438" spans="1:111" ht="15.6" customHeight="1" x14ac:dyDescent="0.25">
      <c r="A1438" s="1" t="s">
        <v>15317</v>
      </c>
      <c r="B1438" s="1" t="s">
        <v>238</v>
      </c>
      <c r="C1438" s="2">
        <v>44232.11483958333</v>
      </c>
      <c r="D1438" s="2">
        <v>44278</v>
      </c>
      <c r="E1438" s="1" t="s">
        <v>180</v>
      </c>
      <c r="G1438" s="1" t="s">
        <v>112</v>
      </c>
      <c r="H1438" s="1" t="s">
        <v>112</v>
      </c>
      <c r="I1438" s="1" t="s">
        <v>112</v>
      </c>
      <c r="J1438" s="1" t="s">
        <v>682</v>
      </c>
      <c r="K1438" s="1" t="s">
        <v>683</v>
      </c>
      <c r="L1438" s="1" t="s">
        <v>684</v>
      </c>
      <c r="M1438" s="1" t="s">
        <v>685</v>
      </c>
      <c r="N1438" s="1" t="s">
        <v>116</v>
      </c>
      <c r="O1438" s="1" t="s">
        <v>117</v>
      </c>
      <c r="P1438" s="9">
        <v>96950</v>
      </c>
      <c r="Q1438" s="1" t="s">
        <v>118</v>
      </c>
      <c r="R1438" s="1" t="s">
        <v>138</v>
      </c>
      <c r="S1438" s="1">
        <v>16703236877</v>
      </c>
      <c r="U1438" s="1">
        <v>62134</v>
      </c>
      <c r="V1438" s="1" t="s">
        <v>119</v>
      </c>
      <c r="X1438" s="1" t="s">
        <v>686</v>
      </c>
      <c r="Y1438" s="1" t="s">
        <v>687</v>
      </c>
      <c r="Z1438" s="1" t="s">
        <v>688</v>
      </c>
      <c r="AA1438" s="1" t="s">
        <v>245</v>
      </c>
      <c r="AB1438" s="1" t="s">
        <v>689</v>
      </c>
      <c r="AD1438" s="1" t="s">
        <v>690</v>
      </c>
      <c r="AE1438" s="1" t="s">
        <v>691</v>
      </c>
      <c r="AF1438" s="9">
        <v>96931</v>
      </c>
      <c r="AG1438" s="1" t="s">
        <v>118</v>
      </c>
      <c r="AH1438" s="1" t="s">
        <v>138</v>
      </c>
      <c r="AI1438" s="1">
        <v>16716498746</v>
      </c>
      <c r="AJ1438" s="1">
        <v>203</v>
      </c>
      <c r="AK1438" s="1" t="s">
        <v>692</v>
      </c>
      <c r="BC1438" s="1" t="str">
        <f>"31-2021.00"</f>
        <v>31-2021.00</v>
      </c>
      <c r="BD1438" s="1" t="s">
        <v>2406</v>
      </c>
      <c r="BE1438" s="1" t="s">
        <v>10909</v>
      </c>
      <c r="BF1438" s="1" t="s">
        <v>10910</v>
      </c>
      <c r="BG1438" s="1">
        <v>4</v>
      </c>
      <c r="BH1438" s="1">
        <v>4</v>
      </c>
      <c r="BI1438" s="2">
        <v>44331</v>
      </c>
      <c r="BJ1438" s="2">
        <v>44695</v>
      </c>
      <c r="BK1438" s="2">
        <v>44331</v>
      </c>
      <c r="BL1438" s="2">
        <v>44695</v>
      </c>
      <c r="BM1438" s="1">
        <v>40</v>
      </c>
      <c r="BN1438" s="1">
        <v>0</v>
      </c>
      <c r="BO1438" s="1">
        <v>8</v>
      </c>
      <c r="BP1438" s="1">
        <v>8</v>
      </c>
      <c r="BQ1438" s="1">
        <v>8</v>
      </c>
      <c r="BR1438" s="1">
        <v>8</v>
      </c>
      <c r="BS1438" s="1">
        <v>5</v>
      </c>
      <c r="BT1438" s="1">
        <v>3</v>
      </c>
      <c r="BU1438" s="1" t="str">
        <f>"8:30 AM"</f>
        <v>8:30 AM</v>
      </c>
      <c r="BV1438" s="1" t="str">
        <f>"5:30 PM"</f>
        <v>5:30 PM</v>
      </c>
      <c r="BW1438" s="1" t="s">
        <v>392</v>
      </c>
      <c r="BX1438" s="1">
        <v>0</v>
      </c>
      <c r="BY1438" s="1">
        <v>0</v>
      </c>
      <c r="BZ1438" s="1" t="s">
        <v>112</v>
      </c>
      <c r="CA1438" s="1">
        <v>0</v>
      </c>
      <c r="CB1438" s="1" t="s">
        <v>2409</v>
      </c>
      <c r="CC1438" s="1" t="s">
        <v>684</v>
      </c>
      <c r="CD1438" s="1" t="s">
        <v>685</v>
      </c>
      <c r="CE1438" s="1" t="s">
        <v>116</v>
      </c>
      <c r="CF1438" s="1" t="s">
        <v>117</v>
      </c>
      <c r="CG1438" s="1">
        <v>96950</v>
      </c>
      <c r="CH1438" s="3">
        <v>19.98</v>
      </c>
      <c r="CI1438" s="3">
        <v>19.98</v>
      </c>
      <c r="CL1438" s="1" t="s">
        <v>137</v>
      </c>
      <c r="CN1438" s="1" t="s">
        <v>139</v>
      </c>
      <c r="CP1438" s="1" t="s">
        <v>112</v>
      </c>
      <c r="CQ1438" s="1" t="s">
        <v>111</v>
      </c>
      <c r="CR1438" s="1" t="s">
        <v>112</v>
      </c>
      <c r="CS1438" s="1" t="s">
        <v>112</v>
      </c>
      <c r="CT1438" s="1" t="s">
        <v>138</v>
      </c>
      <c r="CU1438" s="1" t="s">
        <v>111</v>
      </c>
      <c r="CV1438" s="1" t="s">
        <v>138</v>
      </c>
      <c r="CW1438" s="1" t="s">
        <v>797</v>
      </c>
      <c r="CX1438" s="1">
        <v>16703236877</v>
      </c>
      <c r="CY1438" s="1" t="s">
        <v>699</v>
      </c>
      <c r="CZ1438" s="1" t="s">
        <v>138</v>
      </c>
      <c r="DA1438" s="1" t="s">
        <v>111</v>
      </c>
      <c r="DB1438" s="1" t="s">
        <v>112</v>
      </c>
    </row>
    <row r="1439" spans="1:111" ht="15.6" customHeight="1" x14ac:dyDescent="0.25">
      <c r="A1439" s="1" t="s">
        <v>15318</v>
      </c>
      <c r="B1439" s="1" t="s">
        <v>238</v>
      </c>
      <c r="C1439" s="2">
        <v>44225.872788310182</v>
      </c>
      <c r="D1439" s="2">
        <v>44257</v>
      </c>
      <c r="E1439" s="1" t="s">
        <v>180</v>
      </c>
      <c r="G1439" s="1" t="s">
        <v>112</v>
      </c>
      <c r="H1439" s="1" t="s">
        <v>112</v>
      </c>
      <c r="I1439" s="1" t="s">
        <v>112</v>
      </c>
      <c r="J1439" s="1" t="s">
        <v>1123</v>
      </c>
      <c r="K1439" s="1" t="s">
        <v>3685</v>
      </c>
      <c r="L1439" s="1" t="s">
        <v>1125</v>
      </c>
      <c r="M1439" s="1" t="s">
        <v>1126</v>
      </c>
      <c r="N1439" s="1" t="s">
        <v>116</v>
      </c>
      <c r="O1439" s="1" t="s">
        <v>117</v>
      </c>
      <c r="P1439" s="9">
        <v>96950</v>
      </c>
      <c r="Q1439" s="1" t="s">
        <v>118</v>
      </c>
      <c r="R1439" s="1" t="s">
        <v>117</v>
      </c>
      <c r="S1439" s="1">
        <v>16702341795</v>
      </c>
      <c r="U1439" s="1">
        <v>722511</v>
      </c>
      <c r="V1439" s="1" t="s">
        <v>119</v>
      </c>
      <c r="X1439" s="1" t="s">
        <v>1127</v>
      </c>
      <c r="Y1439" s="1" t="s">
        <v>848</v>
      </c>
      <c r="Z1439" s="1" t="s">
        <v>1128</v>
      </c>
      <c r="AA1439" s="1" t="s">
        <v>1129</v>
      </c>
      <c r="AB1439" s="1" t="s">
        <v>1125</v>
      </c>
      <c r="AC1439" s="1" t="s">
        <v>1130</v>
      </c>
      <c r="AD1439" s="1" t="s">
        <v>116</v>
      </c>
      <c r="AE1439" s="1" t="s">
        <v>117</v>
      </c>
      <c r="AF1439" s="9">
        <v>96950</v>
      </c>
      <c r="AG1439" s="1" t="s">
        <v>118</v>
      </c>
      <c r="AH1439" s="1" t="s">
        <v>117</v>
      </c>
      <c r="AI1439" s="1">
        <v>16702341795</v>
      </c>
      <c r="AK1439" s="1" t="s">
        <v>1131</v>
      </c>
      <c r="BC1439" s="1" t="str">
        <f>"35-1012.00"</f>
        <v>35-1012.00</v>
      </c>
      <c r="BD1439" s="1" t="s">
        <v>1372</v>
      </c>
      <c r="BE1439" s="1" t="s">
        <v>11962</v>
      </c>
      <c r="BF1439" s="1" t="s">
        <v>11963</v>
      </c>
      <c r="BG1439" s="1">
        <v>1</v>
      </c>
      <c r="BH1439" s="1">
        <v>1</v>
      </c>
      <c r="BI1439" s="2">
        <v>44317</v>
      </c>
      <c r="BJ1439" s="2">
        <v>44681</v>
      </c>
      <c r="BK1439" s="2">
        <v>44317</v>
      </c>
      <c r="BL1439" s="2">
        <v>44681</v>
      </c>
      <c r="BM1439" s="1">
        <v>35</v>
      </c>
      <c r="BN1439" s="1">
        <v>5</v>
      </c>
      <c r="BO1439" s="1">
        <v>6</v>
      </c>
      <c r="BP1439" s="1">
        <v>6</v>
      </c>
      <c r="BQ1439" s="1">
        <v>6</v>
      </c>
      <c r="BR1439" s="1">
        <v>0</v>
      </c>
      <c r="BS1439" s="1">
        <v>6</v>
      </c>
      <c r="BT1439" s="1">
        <v>6</v>
      </c>
      <c r="BU1439" s="1" t="str">
        <f>"9:00 AM"</f>
        <v>9:00 AM</v>
      </c>
      <c r="BV1439" s="1" t="str">
        <f>"11:00 PM"</f>
        <v>11:00 PM</v>
      </c>
      <c r="BW1439" s="1" t="s">
        <v>135</v>
      </c>
      <c r="BX1439" s="1">
        <v>0</v>
      </c>
      <c r="BY1439" s="1">
        <v>12</v>
      </c>
      <c r="BZ1439" s="1" t="s">
        <v>111</v>
      </c>
      <c r="CA1439" s="1">
        <v>10</v>
      </c>
      <c r="CB1439" s="1" t="s">
        <v>11964</v>
      </c>
      <c r="CC1439" s="1" t="s">
        <v>11965</v>
      </c>
      <c r="CD1439" s="1" t="s">
        <v>1126</v>
      </c>
      <c r="CE1439" s="1" t="s">
        <v>116</v>
      </c>
      <c r="CF1439" s="1" t="s">
        <v>117</v>
      </c>
      <c r="CG1439" s="1">
        <v>96950</v>
      </c>
      <c r="CH1439" s="3">
        <v>10.039999999999999</v>
      </c>
      <c r="CI1439" s="3">
        <v>10.039999999999999</v>
      </c>
      <c r="CJ1439" s="3">
        <v>15.06</v>
      </c>
      <c r="CK1439" s="3">
        <v>15.06</v>
      </c>
      <c r="CL1439" s="1" t="s">
        <v>137</v>
      </c>
      <c r="CN1439" s="1" t="s">
        <v>139</v>
      </c>
      <c r="CP1439" s="1" t="s">
        <v>112</v>
      </c>
      <c r="CQ1439" s="1" t="s">
        <v>111</v>
      </c>
      <c r="CR1439" s="1" t="s">
        <v>111</v>
      </c>
      <c r="CS1439" s="1" t="s">
        <v>111</v>
      </c>
      <c r="CT1439" s="1" t="s">
        <v>138</v>
      </c>
      <c r="CU1439" s="1" t="s">
        <v>111</v>
      </c>
      <c r="CV1439" s="1" t="s">
        <v>111</v>
      </c>
      <c r="CW1439" s="1" t="s">
        <v>15319</v>
      </c>
      <c r="CX1439" s="1">
        <v>16702341795</v>
      </c>
      <c r="CY1439" s="1" t="s">
        <v>1135</v>
      </c>
      <c r="CZ1439" s="1" t="s">
        <v>1136</v>
      </c>
      <c r="DA1439" s="1" t="s">
        <v>111</v>
      </c>
      <c r="DB1439" s="1" t="s">
        <v>112</v>
      </c>
    </row>
    <row r="1440" spans="1:111" ht="15.6" customHeight="1" x14ac:dyDescent="0.25">
      <c r="A1440" s="1" t="s">
        <v>15320</v>
      </c>
      <c r="B1440" s="1" t="s">
        <v>238</v>
      </c>
      <c r="C1440" s="2">
        <v>44207.949146180559</v>
      </c>
      <c r="D1440" s="2">
        <v>44236</v>
      </c>
      <c r="E1440" s="1" t="s">
        <v>180</v>
      </c>
      <c r="G1440" s="1" t="s">
        <v>112</v>
      </c>
      <c r="H1440" s="1" t="s">
        <v>112</v>
      </c>
      <c r="I1440" s="1" t="s">
        <v>112</v>
      </c>
      <c r="J1440" s="1" t="s">
        <v>6021</v>
      </c>
      <c r="K1440" s="1" t="s">
        <v>6022</v>
      </c>
      <c r="L1440" s="1" t="s">
        <v>7417</v>
      </c>
      <c r="M1440" s="1" t="s">
        <v>14607</v>
      </c>
      <c r="N1440" s="1" t="s">
        <v>167</v>
      </c>
      <c r="O1440" s="1" t="s">
        <v>117</v>
      </c>
      <c r="P1440" s="9">
        <v>96950</v>
      </c>
      <c r="Q1440" s="1" t="s">
        <v>118</v>
      </c>
      <c r="R1440" s="1" t="s">
        <v>138</v>
      </c>
      <c r="S1440" s="1">
        <v>16702349272</v>
      </c>
      <c r="U1440" s="1">
        <v>511110</v>
      </c>
      <c r="V1440" s="1" t="s">
        <v>119</v>
      </c>
      <c r="X1440" s="1" t="s">
        <v>6025</v>
      </c>
      <c r="Y1440" s="1" t="s">
        <v>6026</v>
      </c>
      <c r="Z1440" s="1" t="s">
        <v>2163</v>
      </c>
      <c r="AA1440" s="1" t="s">
        <v>171</v>
      </c>
      <c r="AB1440" s="1" t="s">
        <v>7417</v>
      </c>
      <c r="AC1440" s="1" t="s">
        <v>14607</v>
      </c>
      <c r="AD1440" s="1" t="s">
        <v>167</v>
      </c>
      <c r="AE1440" s="1" t="s">
        <v>117</v>
      </c>
      <c r="AF1440" s="9">
        <v>96950</v>
      </c>
      <c r="AG1440" s="1" t="s">
        <v>118</v>
      </c>
      <c r="AH1440" s="1" t="s">
        <v>138</v>
      </c>
      <c r="AI1440" s="1">
        <v>16702349272</v>
      </c>
      <c r="AJ1440" s="1">
        <v>126</v>
      </c>
      <c r="AK1440" s="1" t="s">
        <v>6027</v>
      </c>
      <c r="AL1440" s="1" t="s">
        <v>653</v>
      </c>
      <c r="AM1440" s="1" t="s">
        <v>4900</v>
      </c>
      <c r="AN1440" s="1" t="s">
        <v>4901</v>
      </c>
      <c r="AO1440" s="1" t="s">
        <v>4902</v>
      </c>
      <c r="AP1440" s="1" t="s">
        <v>4903</v>
      </c>
      <c r="AQ1440" s="1" t="s">
        <v>339</v>
      </c>
      <c r="AR1440" s="1" t="s">
        <v>167</v>
      </c>
      <c r="AS1440" s="1" t="s">
        <v>117</v>
      </c>
      <c r="AT1440" s="9">
        <v>96950</v>
      </c>
      <c r="AU1440" s="1" t="s">
        <v>118</v>
      </c>
      <c r="AW1440" s="1">
        <v>16702331209</v>
      </c>
      <c r="AX1440" s="1" t="s">
        <v>168</v>
      </c>
      <c r="AY1440" s="1" t="s">
        <v>4904</v>
      </c>
      <c r="AZ1440" s="1" t="s">
        <v>4905</v>
      </c>
      <c r="BA1440" s="1" t="s">
        <v>117</v>
      </c>
      <c r="BB1440" s="1" t="s">
        <v>4906</v>
      </c>
      <c r="BC1440" s="1" t="str">
        <f>"51-5112.00"</f>
        <v>51-5112.00</v>
      </c>
      <c r="BD1440" s="1" t="s">
        <v>807</v>
      </c>
      <c r="BE1440" s="1" t="s">
        <v>15321</v>
      </c>
      <c r="BF1440" s="1" t="s">
        <v>807</v>
      </c>
      <c r="BG1440" s="1">
        <v>2</v>
      </c>
      <c r="BH1440" s="1">
        <v>2</v>
      </c>
      <c r="BI1440" s="2">
        <v>44208</v>
      </c>
      <c r="BJ1440" s="2">
        <v>44572</v>
      </c>
      <c r="BK1440" s="2">
        <v>44236</v>
      </c>
      <c r="BL1440" s="2">
        <v>44572</v>
      </c>
      <c r="BM1440" s="1">
        <v>35</v>
      </c>
      <c r="BN1440" s="1">
        <v>0</v>
      </c>
      <c r="BO1440" s="1">
        <v>8</v>
      </c>
      <c r="BP1440" s="1">
        <v>8</v>
      </c>
      <c r="BQ1440" s="1">
        <v>8</v>
      </c>
      <c r="BR1440" s="1">
        <v>8</v>
      </c>
      <c r="BS1440" s="1">
        <v>3</v>
      </c>
      <c r="BT1440" s="1">
        <v>0</v>
      </c>
      <c r="BU1440" s="1" t="str">
        <f>"8:00 AM"</f>
        <v>8:00 AM</v>
      </c>
      <c r="BV1440" s="1" t="str">
        <f>"5:00 PM"</f>
        <v>5:00 PM</v>
      </c>
      <c r="BW1440" s="1" t="s">
        <v>135</v>
      </c>
      <c r="BX1440" s="1">
        <v>0</v>
      </c>
      <c r="BY1440" s="1">
        <v>12</v>
      </c>
      <c r="BZ1440" s="1" t="s">
        <v>112</v>
      </c>
      <c r="CA1440" s="1">
        <v>0</v>
      </c>
      <c r="CB1440" s="1" t="s">
        <v>15322</v>
      </c>
      <c r="CC1440" s="1" t="s">
        <v>14607</v>
      </c>
      <c r="CD1440" s="1" t="s">
        <v>7417</v>
      </c>
      <c r="CE1440" s="1" t="s">
        <v>167</v>
      </c>
      <c r="CF1440" s="1" t="s">
        <v>117</v>
      </c>
      <c r="CG1440" s="1">
        <v>96950</v>
      </c>
      <c r="CH1440" s="3">
        <v>12.73</v>
      </c>
      <c r="CI1440" s="3">
        <v>12.73</v>
      </c>
      <c r="CJ1440" s="3">
        <v>19.100000000000001</v>
      </c>
      <c r="CK1440" s="3">
        <v>19.100000000000001</v>
      </c>
      <c r="CL1440" s="1" t="s">
        <v>137</v>
      </c>
      <c r="CM1440" s="1" t="s">
        <v>168</v>
      </c>
      <c r="CN1440" s="1" t="s">
        <v>139</v>
      </c>
      <c r="CP1440" s="1" t="s">
        <v>112</v>
      </c>
      <c r="CQ1440" s="1" t="s">
        <v>111</v>
      </c>
      <c r="CR1440" s="1" t="s">
        <v>112</v>
      </c>
      <c r="CS1440" s="1" t="s">
        <v>111</v>
      </c>
      <c r="CT1440" s="1" t="s">
        <v>138</v>
      </c>
      <c r="CU1440" s="1" t="s">
        <v>111</v>
      </c>
      <c r="CV1440" s="1" t="s">
        <v>138</v>
      </c>
      <c r="CW1440" s="1" t="s">
        <v>168</v>
      </c>
      <c r="CX1440" s="1">
        <v>16702349272</v>
      </c>
      <c r="CY1440" s="1" t="s">
        <v>6033</v>
      </c>
      <c r="CZ1440" s="1" t="s">
        <v>168</v>
      </c>
      <c r="DA1440" s="1" t="s">
        <v>111</v>
      </c>
      <c r="DB1440" s="1" t="s">
        <v>112</v>
      </c>
      <c r="DC1440" s="1" t="s">
        <v>4900</v>
      </c>
      <c r="DD1440" s="1" t="s">
        <v>4901</v>
      </c>
      <c r="DE1440" s="1" t="s">
        <v>3384</v>
      </c>
      <c r="DF1440" s="1" t="s">
        <v>4905</v>
      </c>
      <c r="DG1440" s="1" t="s">
        <v>3378</v>
      </c>
    </row>
    <row r="1441" spans="1:111" ht="15.6" customHeight="1" x14ac:dyDescent="0.25">
      <c r="A1441" s="1" t="s">
        <v>15323</v>
      </c>
      <c r="B1441" s="1" t="s">
        <v>238</v>
      </c>
      <c r="C1441" s="2">
        <v>44293.16213449074</v>
      </c>
      <c r="D1441" s="2">
        <v>44326</v>
      </c>
      <c r="E1441" s="1" t="s">
        <v>110</v>
      </c>
      <c r="F1441" s="2">
        <v>44468.833333333336</v>
      </c>
      <c r="G1441" s="1" t="s">
        <v>111</v>
      </c>
      <c r="H1441" s="1" t="s">
        <v>112</v>
      </c>
      <c r="I1441" s="1" t="s">
        <v>112</v>
      </c>
      <c r="J1441" s="1" t="s">
        <v>909</v>
      </c>
      <c r="L1441" s="1" t="s">
        <v>910</v>
      </c>
      <c r="M1441" s="1" t="s">
        <v>754</v>
      </c>
      <c r="N1441" s="1" t="s">
        <v>167</v>
      </c>
      <c r="O1441" s="1" t="s">
        <v>117</v>
      </c>
      <c r="P1441" s="9">
        <v>96950</v>
      </c>
      <c r="Q1441" s="1" t="s">
        <v>118</v>
      </c>
      <c r="S1441" s="1">
        <v>16702350561</v>
      </c>
      <c r="T1441" s="1">
        <v>115</v>
      </c>
      <c r="U1441" s="1">
        <v>531110</v>
      </c>
      <c r="V1441" s="1" t="s">
        <v>119</v>
      </c>
      <c r="X1441" s="1" t="s">
        <v>911</v>
      </c>
      <c r="Y1441" s="1" t="s">
        <v>912</v>
      </c>
      <c r="Z1441" s="1" t="s">
        <v>913</v>
      </c>
      <c r="AA1441" s="1" t="s">
        <v>914</v>
      </c>
      <c r="AB1441" s="1" t="s">
        <v>915</v>
      </c>
      <c r="AC1441" s="1" t="s">
        <v>916</v>
      </c>
      <c r="AD1441" s="1" t="s">
        <v>167</v>
      </c>
      <c r="AE1441" s="1" t="s">
        <v>117</v>
      </c>
      <c r="AF1441" s="9">
        <v>96950</v>
      </c>
      <c r="AG1441" s="1" t="s">
        <v>118</v>
      </c>
      <c r="AI1441" s="1">
        <v>16702350561</v>
      </c>
      <c r="AJ1441" s="1">
        <v>115</v>
      </c>
      <c r="AK1441" s="1" t="s">
        <v>917</v>
      </c>
      <c r="BC1441" s="1" t="str">
        <f>"15-1152.00"</f>
        <v>15-1152.00</v>
      </c>
      <c r="BD1441" s="1" t="s">
        <v>543</v>
      </c>
      <c r="BE1441" s="1" t="s">
        <v>15324</v>
      </c>
      <c r="BF1441" s="1" t="s">
        <v>15325</v>
      </c>
      <c r="BG1441" s="1">
        <v>1</v>
      </c>
      <c r="BH1441" s="1">
        <v>1</v>
      </c>
      <c r="BI1441" s="2">
        <v>44470</v>
      </c>
      <c r="BJ1441" s="2">
        <v>44834</v>
      </c>
      <c r="BK1441" s="2">
        <v>44470</v>
      </c>
      <c r="BL1441" s="2">
        <v>44834</v>
      </c>
      <c r="BM1441" s="1">
        <v>35</v>
      </c>
      <c r="BN1441" s="1">
        <v>0</v>
      </c>
      <c r="BO1441" s="1">
        <v>7</v>
      </c>
      <c r="BP1441" s="1">
        <v>7</v>
      </c>
      <c r="BQ1441" s="1">
        <v>7</v>
      </c>
      <c r="BR1441" s="1">
        <v>7</v>
      </c>
      <c r="BS1441" s="1">
        <v>7</v>
      </c>
      <c r="BT1441" s="1">
        <v>0</v>
      </c>
      <c r="BU1441" s="1" t="str">
        <f>"8:00 AM"</f>
        <v>8:00 AM</v>
      </c>
      <c r="BV1441" s="1" t="str">
        <f>"5:00 PM"</f>
        <v>5:00 PM</v>
      </c>
      <c r="BW1441" s="1" t="s">
        <v>392</v>
      </c>
      <c r="BX1441" s="1">
        <v>0</v>
      </c>
      <c r="BY1441" s="1">
        <v>48</v>
      </c>
      <c r="BZ1441" s="1" t="s">
        <v>111</v>
      </c>
      <c r="CA1441" s="1">
        <v>1</v>
      </c>
      <c r="CB1441" s="4" t="s">
        <v>15326</v>
      </c>
      <c r="CC1441" s="1" t="s">
        <v>921</v>
      </c>
      <c r="CD1441" s="1" t="s">
        <v>754</v>
      </c>
      <c r="CE1441" s="1" t="s">
        <v>167</v>
      </c>
      <c r="CF1441" s="1" t="s">
        <v>117</v>
      </c>
      <c r="CG1441" s="1">
        <v>96950</v>
      </c>
      <c r="CH1441" s="3">
        <v>13.59</v>
      </c>
      <c r="CI1441" s="3">
        <v>16</v>
      </c>
      <c r="CJ1441" s="3">
        <v>20.39</v>
      </c>
      <c r="CK1441" s="3">
        <v>24</v>
      </c>
      <c r="CL1441" s="1" t="s">
        <v>137</v>
      </c>
      <c r="CM1441" s="1" t="s">
        <v>922</v>
      </c>
      <c r="CN1441" s="1" t="s">
        <v>139</v>
      </c>
      <c r="CP1441" s="1" t="s">
        <v>112</v>
      </c>
      <c r="CQ1441" s="1" t="s">
        <v>111</v>
      </c>
      <c r="CR1441" s="1" t="s">
        <v>112</v>
      </c>
      <c r="CS1441" s="1" t="s">
        <v>111</v>
      </c>
      <c r="CT1441" s="1" t="s">
        <v>111</v>
      </c>
      <c r="CU1441" s="1" t="s">
        <v>111</v>
      </c>
      <c r="CV1441" s="1" t="s">
        <v>138</v>
      </c>
      <c r="CW1441" s="1" t="s">
        <v>714</v>
      </c>
      <c r="CX1441" s="1">
        <v>16702350561</v>
      </c>
      <c r="CY1441" s="1" t="s">
        <v>917</v>
      </c>
      <c r="CZ1441" s="1" t="s">
        <v>716</v>
      </c>
      <c r="DA1441" s="1" t="s">
        <v>111</v>
      </c>
      <c r="DB1441" s="1" t="s">
        <v>112</v>
      </c>
    </row>
    <row r="1442" spans="1:111" ht="15.6" customHeight="1" x14ac:dyDescent="0.25">
      <c r="A1442" s="1" t="s">
        <v>15333</v>
      </c>
      <c r="B1442" s="1" t="s">
        <v>238</v>
      </c>
      <c r="C1442" s="2">
        <v>44256.862164120372</v>
      </c>
      <c r="D1442" s="2">
        <v>44286</v>
      </c>
      <c r="E1442" s="1" t="s">
        <v>180</v>
      </c>
      <c r="G1442" s="1" t="s">
        <v>112</v>
      </c>
      <c r="H1442" s="1" t="s">
        <v>112</v>
      </c>
      <c r="I1442" s="1" t="s">
        <v>112</v>
      </c>
      <c r="J1442" s="1" t="s">
        <v>10218</v>
      </c>
      <c r="K1442" s="1" t="s">
        <v>10219</v>
      </c>
      <c r="L1442" s="1" t="s">
        <v>8857</v>
      </c>
      <c r="M1442" s="1" t="s">
        <v>4384</v>
      </c>
      <c r="N1442" s="1" t="s">
        <v>167</v>
      </c>
      <c r="O1442" s="1" t="s">
        <v>117</v>
      </c>
      <c r="P1442" s="9">
        <v>96950</v>
      </c>
      <c r="Q1442" s="1" t="s">
        <v>118</v>
      </c>
      <c r="S1442" s="1">
        <v>16702873975</v>
      </c>
      <c r="U1442" s="1">
        <v>722513</v>
      </c>
      <c r="V1442" s="1" t="s">
        <v>119</v>
      </c>
      <c r="X1442" s="1" t="s">
        <v>10221</v>
      </c>
      <c r="Y1442" s="1" t="s">
        <v>10222</v>
      </c>
      <c r="AA1442" s="1" t="s">
        <v>1859</v>
      </c>
      <c r="AB1442" s="1" t="s">
        <v>8857</v>
      </c>
      <c r="AC1442" s="1" t="s">
        <v>4384</v>
      </c>
      <c r="AD1442" s="1" t="s">
        <v>167</v>
      </c>
      <c r="AE1442" s="1" t="s">
        <v>117</v>
      </c>
      <c r="AF1442" s="9">
        <v>96950</v>
      </c>
      <c r="AG1442" s="1" t="s">
        <v>118</v>
      </c>
      <c r="AI1442" s="1">
        <v>16702873975</v>
      </c>
      <c r="AK1442" s="1" t="s">
        <v>8853</v>
      </c>
      <c r="BC1442" s="1" t="str">
        <f>"49-9071.00"</f>
        <v>49-9071.00</v>
      </c>
      <c r="BD1442" s="1" t="s">
        <v>214</v>
      </c>
      <c r="BE1442" s="1" t="s">
        <v>10223</v>
      </c>
      <c r="BF1442" s="1" t="s">
        <v>214</v>
      </c>
      <c r="BG1442" s="1">
        <v>1</v>
      </c>
      <c r="BH1442" s="1">
        <v>1</v>
      </c>
      <c r="BI1442" s="2">
        <v>44316</v>
      </c>
      <c r="BJ1442" s="2">
        <v>44680</v>
      </c>
      <c r="BK1442" s="2">
        <v>44316</v>
      </c>
      <c r="BL1442" s="2">
        <v>44680</v>
      </c>
      <c r="BM1442" s="1">
        <v>35</v>
      </c>
      <c r="BN1442" s="1">
        <v>0</v>
      </c>
      <c r="BO1442" s="1">
        <v>6</v>
      </c>
      <c r="BP1442" s="1">
        <v>6</v>
      </c>
      <c r="BQ1442" s="1">
        <v>6</v>
      </c>
      <c r="BR1442" s="1">
        <v>6</v>
      </c>
      <c r="BS1442" s="1">
        <v>6</v>
      </c>
      <c r="BT1442" s="1">
        <v>5</v>
      </c>
      <c r="BU1442" s="1" t="str">
        <f>"1:00 PM"</f>
        <v>1:00 PM</v>
      </c>
      <c r="BV1442" s="1" t="str">
        <f>"7:00 PM"</f>
        <v>7:00 PM</v>
      </c>
      <c r="BW1442" s="1" t="s">
        <v>135</v>
      </c>
      <c r="BX1442" s="1">
        <v>0</v>
      </c>
      <c r="BY1442" s="1">
        <v>12</v>
      </c>
      <c r="BZ1442" s="1" t="s">
        <v>112</v>
      </c>
      <c r="CA1442" s="1">
        <v>0</v>
      </c>
      <c r="CB1442" s="4" t="s">
        <v>10224</v>
      </c>
      <c r="CC1442" s="1" t="s">
        <v>4384</v>
      </c>
      <c r="CD1442" s="1" t="s">
        <v>8857</v>
      </c>
      <c r="CE1442" s="1" t="s">
        <v>167</v>
      </c>
      <c r="CF1442" s="1" t="s">
        <v>117</v>
      </c>
      <c r="CG1442" s="1">
        <v>96950</v>
      </c>
      <c r="CH1442" s="3">
        <v>8.7100000000000009</v>
      </c>
      <c r="CI1442" s="3">
        <v>8.7100000000000009</v>
      </c>
      <c r="CJ1442" s="3">
        <v>13.07</v>
      </c>
      <c r="CK1442" s="3">
        <v>13.07</v>
      </c>
      <c r="CL1442" s="1" t="s">
        <v>137</v>
      </c>
      <c r="CM1442" s="1" t="s">
        <v>3532</v>
      </c>
      <c r="CN1442" s="1" t="s">
        <v>139</v>
      </c>
      <c r="CP1442" s="1" t="s">
        <v>112</v>
      </c>
      <c r="CQ1442" s="1" t="s">
        <v>111</v>
      </c>
      <c r="CR1442" s="1" t="s">
        <v>112</v>
      </c>
      <c r="CS1442" s="1" t="s">
        <v>111</v>
      </c>
      <c r="CT1442" s="1" t="s">
        <v>138</v>
      </c>
      <c r="CU1442" s="1" t="s">
        <v>111</v>
      </c>
      <c r="CV1442" s="1" t="s">
        <v>138</v>
      </c>
      <c r="CW1442" s="1" t="s">
        <v>4473</v>
      </c>
      <c r="CX1442" s="1">
        <v>16702873975</v>
      </c>
      <c r="CY1442" s="1" t="s">
        <v>8853</v>
      </c>
      <c r="CZ1442" s="1" t="s">
        <v>380</v>
      </c>
      <c r="DA1442" s="1" t="s">
        <v>111</v>
      </c>
      <c r="DB1442" s="1" t="s">
        <v>112</v>
      </c>
    </row>
    <row r="1443" spans="1:111" ht="15.6" customHeight="1" x14ac:dyDescent="0.25">
      <c r="A1443" s="1" t="s">
        <v>15334</v>
      </c>
      <c r="B1443" s="1" t="s">
        <v>238</v>
      </c>
      <c r="C1443" s="2">
        <v>44280.318952430556</v>
      </c>
      <c r="D1443" s="2">
        <v>44321</v>
      </c>
      <c r="E1443" s="1" t="s">
        <v>110</v>
      </c>
      <c r="F1443" s="2">
        <v>44369.833333333336</v>
      </c>
      <c r="G1443" s="1" t="s">
        <v>112</v>
      </c>
      <c r="H1443" s="1" t="s">
        <v>111</v>
      </c>
      <c r="I1443" s="1" t="s">
        <v>112</v>
      </c>
      <c r="J1443" s="1" t="s">
        <v>13312</v>
      </c>
      <c r="K1443" s="1" t="s">
        <v>569</v>
      </c>
      <c r="L1443" s="1" t="s">
        <v>7390</v>
      </c>
      <c r="M1443" s="1" t="s">
        <v>7397</v>
      </c>
      <c r="N1443" s="1" t="s">
        <v>116</v>
      </c>
      <c r="O1443" s="1" t="s">
        <v>117</v>
      </c>
      <c r="P1443" s="9">
        <v>96950</v>
      </c>
      <c r="Q1443" s="1" t="s">
        <v>118</v>
      </c>
      <c r="S1443" s="1">
        <v>16707837461</v>
      </c>
      <c r="U1443" s="1">
        <v>56132</v>
      </c>
      <c r="V1443" s="1" t="s">
        <v>119</v>
      </c>
      <c r="X1443" s="1" t="s">
        <v>671</v>
      </c>
      <c r="Y1443" s="1" t="s">
        <v>7391</v>
      </c>
      <c r="Z1443" s="1" t="s">
        <v>7392</v>
      </c>
      <c r="AA1443" s="1" t="s">
        <v>373</v>
      </c>
      <c r="AB1443" s="1" t="s">
        <v>7389</v>
      </c>
      <c r="AC1443" s="1" t="s">
        <v>7390</v>
      </c>
      <c r="AD1443" s="1" t="s">
        <v>116</v>
      </c>
      <c r="AE1443" s="1" t="s">
        <v>117</v>
      </c>
      <c r="AF1443" s="9">
        <v>96950</v>
      </c>
      <c r="AG1443" s="1" t="s">
        <v>118</v>
      </c>
      <c r="AI1443" s="1">
        <v>16707837461</v>
      </c>
      <c r="AK1443" s="1" t="s">
        <v>575</v>
      </c>
      <c r="BC1443" s="1" t="str">
        <f>"35-2014.00"</f>
        <v>35-2014.00</v>
      </c>
      <c r="BD1443" s="1" t="s">
        <v>152</v>
      </c>
      <c r="BE1443" s="1" t="s">
        <v>13313</v>
      </c>
      <c r="BF1443" s="1" t="s">
        <v>154</v>
      </c>
      <c r="BG1443" s="1">
        <v>3</v>
      </c>
      <c r="BH1443" s="1">
        <v>3</v>
      </c>
      <c r="BI1443" s="2">
        <v>44371</v>
      </c>
      <c r="BJ1443" s="2">
        <v>44735</v>
      </c>
      <c r="BK1443" s="2">
        <v>44371</v>
      </c>
      <c r="BL1443" s="2">
        <v>44735</v>
      </c>
      <c r="BM1443" s="1">
        <v>35</v>
      </c>
      <c r="BN1443" s="1">
        <v>0</v>
      </c>
      <c r="BO1443" s="1">
        <v>7</v>
      </c>
      <c r="BP1443" s="1">
        <v>7</v>
      </c>
      <c r="BQ1443" s="1">
        <v>7</v>
      </c>
      <c r="BR1443" s="1">
        <v>7</v>
      </c>
      <c r="BS1443" s="1">
        <v>7</v>
      </c>
      <c r="BT1443" s="1">
        <v>0</v>
      </c>
      <c r="BU1443" s="1" t="str">
        <f>"9:00 AM"</f>
        <v>9:00 AM</v>
      </c>
      <c r="BV1443" s="1" t="str">
        <f>"5:00 PM"</f>
        <v>5:00 PM</v>
      </c>
      <c r="BW1443" s="1" t="s">
        <v>135</v>
      </c>
      <c r="BX1443" s="1">
        <v>0</v>
      </c>
      <c r="BY1443" s="1">
        <v>12</v>
      </c>
      <c r="BZ1443" s="1" t="s">
        <v>112</v>
      </c>
      <c r="CA1443" s="1">
        <v>0</v>
      </c>
      <c r="CB1443" s="1" t="s">
        <v>15335</v>
      </c>
      <c r="CC1443" s="1" t="s">
        <v>7390</v>
      </c>
      <c r="CD1443" s="1" t="s">
        <v>7397</v>
      </c>
      <c r="CE1443" s="1" t="s">
        <v>116</v>
      </c>
      <c r="CF1443" s="1" t="s">
        <v>117</v>
      </c>
      <c r="CG1443" s="1">
        <v>96950</v>
      </c>
      <c r="CH1443" s="3">
        <v>8.68</v>
      </c>
      <c r="CI1443" s="3">
        <v>8.68</v>
      </c>
      <c r="CJ1443" s="3">
        <v>13.02</v>
      </c>
      <c r="CK1443" s="3">
        <v>13.02</v>
      </c>
      <c r="CL1443" s="1" t="s">
        <v>137</v>
      </c>
      <c r="CM1443" s="1" t="s">
        <v>582</v>
      </c>
      <c r="CN1443" s="1" t="s">
        <v>139</v>
      </c>
      <c r="CP1443" s="1" t="s">
        <v>112</v>
      </c>
      <c r="CQ1443" s="1" t="s">
        <v>111</v>
      </c>
      <c r="CR1443" s="1" t="s">
        <v>111</v>
      </c>
      <c r="CS1443" s="1" t="s">
        <v>111</v>
      </c>
      <c r="CT1443" s="1" t="s">
        <v>138</v>
      </c>
      <c r="CU1443" s="1" t="s">
        <v>111</v>
      </c>
      <c r="CV1443" s="1" t="s">
        <v>138</v>
      </c>
      <c r="CW1443" s="1" t="s">
        <v>583</v>
      </c>
      <c r="CX1443" s="1">
        <v>16707837461</v>
      </c>
      <c r="CY1443" s="1" t="s">
        <v>575</v>
      </c>
      <c r="CZ1443" s="1" t="s">
        <v>428</v>
      </c>
      <c r="DA1443" s="1" t="s">
        <v>111</v>
      </c>
      <c r="DB1443" s="1" t="s">
        <v>112</v>
      </c>
    </row>
    <row r="1444" spans="1:111" ht="15.6" customHeight="1" x14ac:dyDescent="0.25">
      <c r="A1444" s="1" t="s">
        <v>15340</v>
      </c>
      <c r="B1444" s="1" t="s">
        <v>238</v>
      </c>
      <c r="C1444" s="2">
        <v>44304.830282870367</v>
      </c>
      <c r="D1444" s="2">
        <v>44329</v>
      </c>
      <c r="E1444" s="1" t="s">
        <v>110</v>
      </c>
      <c r="F1444" s="2">
        <v>44468.833333333336</v>
      </c>
      <c r="G1444" s="1" t="s">
        <v>111</v>
      </c>
      <c r="H1444" s="1" t="s">
        <v>112</v>
      </c>
      <c r="I1444" s="1" t="s">
        <v>112</v>
      </c>
      <c r="J1444" s="1" t="s">
        <v>15341</v>
      </c>
      <c r="K1444" s="1" t="s">
        <v>15342</v>
      </c>
      <c r="L1444" s="1" t="s">
        <v>15343</v>
      </c>
      <c r="M1444" s="1" t="s">
        <v>15344</v>
      </c>
      <c r="N1444" s="1" t="s">
        <v>116</v>
      </c>
      <c r="O1444" s="1" t="s">
        <v>117</v>
      </c>
      <c r="P1444" s="9">
        <v>96950</v>
      </c>
      <c r="Q1444" s="1" t="s">
        <v>118</v>
      </c>
      <c r="S1444" s="1">
        <v>16702857839</v>
      </c>
      <c r="U1444" s="1">
        <v>721191</v>
      </c>
      <c r="V1444" s="1" t="s">
        <v>119</v>
      </c>
      <c r="X1444" s="1" t="s">
        <v>14726</v>
      </c>
      <c r="Y1444" s="1" t="s">
        <v>15345</v>
      </c>
      <c r="AA1444" s="1" t="s">
        <v>357</v>
      </c>
      <c r="AB1444" s="1" t="s">
        <v>15343</v>
      </c>
      <c r="AC1444" s="1" t="s">
        <v>15344</v>
      </c>
      <c r="AD1444" s="1" t="s">
        <v>116</v>
      </c>
      <c r="AE1444" s="1" t="s">
        <v>117</v>
      </c>
      <c r="AF1444" s="9">
        <v>96950</v>
      </c>
      <c r="AG1444" s="1" t="s">
        <v>118</v>
      </c>
      <c r="AI1444" s="1">
        <v>16702857839</v>
      </c>
      <c r="AK1444" s="1" t="s">
        <v>15346</v>
      </c>
      <c r="BC1444" s="1" t="str">
        <f>"49-9021.00"</f>
        <v>49-9021.00</v>
      </c>
      <c r="BD1444" s="1" t="s">
        <v>10073</v>
      </c>
      <c r="BE1444" s="1" t="s">
        <v>15347</v>
      </c>
      <c r="BF1444" s="1" t="s">
        <v>15348</v>
      </c>
      <c r="BG1444" s="1">
        <v>1</v>
      </c>
      <c r="BH1444" s="1">
        <v>1</v>
      </c>
      <c r="BI1444" s="2">
        <v>44470</v>
      </c>
      <c r="BJ1444" s="2">
        <v>45565</v>
      </c>
      <c r="BK1444" s="2">
        <v>44470</v>
      </c>
      <c r="BL1444" s="2">
        <v>45565</v>
      </c>
      <c r="BM1444" s="1">
        <v>40</v>
      </c>
      <c r="BN1444" s="1">
        <v>0</v>
      </c>
      <c r="BO1444" s="1">
        <v>8</v>
      </c>
      <c r="BP1444" s="1">
        <v>8</v>
      </c>
      <c r="BQ1444" s="1">
        <v>8</v>
      </c>
      <c r="BR1444" s="1">
        <v>8</v>
      </c>
      <c r="BS1444" s="1">
        <v>8</v>
      </c>
      <c r="BT1444" s="1">
        <v>0</v>
      </c>
      <c r="BU1444" s="1" t="str">
        <f>"8:00 AM"</f>
        <v>8:00 AM</v>
      </c>
      <c r="BV1444" s="1" t="str">
        <f>"5:00 PM"</f>
        <v>5:00 PM</v>
      </c>
      <c r="BW1444" s="1" t="s">
        <v>230</v>
      </c>
      <c r="BX1444" s="1">
        <v>0</v>
      </c>
      <c r="BY1444" s="1">
        <v>12</v>
      </c>
      <c r="BZ1444" s="1" t="s">
        <v>112</v>
      </c>
      <c r="CA1444" s="1">
        <v>0</v>
      </c>
      <c r="CB1444" s="1" t="s">
        <v>15349</v>
      </c>
      <c r="CC1444" s="1" t="s">
        <v>15343</v>
      </c>
      <c r="CD1444" s="1" t="s">
        <v>15344</v>
      </c>
      <c r="CE1444" s="1" t="s">
        <v>116</v>
      </c>
      <c r="CF1444" s="1" t="s">
        <v>117</v>
      </c>
      <c r="CG1444" s="1">
        <v>96950</v>
      </c>
      <c r="CH1444" s="3">
        <v>9.0299999999999994</v>
      </c>
      <c r="CI1444" s="3">
        <v>9.0299999999999994</v>
      </c>
      <c r="CJ1444" s="3">
        <v>13.55</v>
      </c>
      <c r="CK1444" s="3">
        <v>13.55</v>
      </c>
      <c r="CL1444" s="1" t="s">
        <v>137</v>
      </c>
      <c r="CM1444" s="1" t="s">
        <v>138</v>
      </c>
      <c r="CN1444" s="1" t="s">
        <v>139</v>
      </c>
      <c r="CP1444" s="1" t="s">
        <v>112</v>
      </c>
      <c r="CQ1444" s="1" t="s">
        <v>111</v>
      </c>
      <c r="CR1444" s="1" t="s">
        <v>112</v>
      </c>
      <c r="CS1444" s="1" t="s">
        <v>111</v>
      </c>
      <c r="CT1444" s="1" t="s">
        <v>138</v>
      </c>
      <c r="CU1444" s="1" t="s">
        <v>111</v>
      </c>
      <c r="CV1444" s="1" t="s">
        <v>138</v>
      </c>
      <c r="CW1444" s="1" t="s">
        <v>300</v>
      </c>
      <c r="CX1444" s="1">
        <v>16702857839</v>
      </c>
      <c r="CY1444" s="1" t="s">
        <v>15346</v>
      </c>
      <c r="CZ1444" s="1" t="s">
        <v>138</v>
      </c>
      <c r="DA1444" s="1" t="s">
        <v>111</v>
      </c>
      <c r="DB1444" s="1" t="s">
        <v>112</v>
      </c>
    </row>
    <row r="1445" spans="1:111" ht="15.6" customHeight="1" x14ac:dyDescent="0.25">
      <c r="A1445" s="1" t="s">
        <v>15350</v>
      </c>
      <c r="B1445" s="1" t="s">
        <v>238</v>
      </c>
      <c r="C1445" s="2">
        <v>44291.885320370369</v>
      </c>
      <c r="D1445" s="2">
        <v>44323</v>
      </c>
      <c r="E1445" s="1" t="s">
        <v>110</v>
      </c>
      <c r="F1445" s="2">
        <v>44468.833333333336</v>
      </c>
      <c r="G1445" s="1" t="s">
        <v>112</v>
      </c>
      <c r="H1445" s="1" t="s">
        <v>112</v>
      </c>
      <c r="I1445" s="1" t="s">
        <v>112</v>
      </c>
      <c r="J1445" s="1" t="s">
        <v>951</v>
      </c>
      <c r="L1445" s="1" t="s">
        <v>952</v>
      </c>
      <c r="M1445" s="1" t="s">
        <v>952</v>
      </c>
      <c r="N1445" s="1" t="s">
        <v>167</v>
      </c>
      <c r="O1445" s="1" t="s">
        <v>117</v>
      </c>
      <c r="P1445" s="9">
        <v>96950</v>
      </c>
      <c r="Q1445" s="1" t="s">
        <v>118</v>
      </c>
      <c r="S1445" s="1">
        <v>16702346445</v>
      </c>
      <c r="T1445" s="1">
        <v>2263</v>
      </c>
      <c r="U1445" s="1">
        <v>53111</v>
      </c>
      <c r="V1445" s="1" t="s">
        <v>119</v>
      </c>
      <c r="X1445" s="1" t="s">
        <v>953</v>
      </c>
      <c r="Y1445" s="1" t="s">
        <v>954</v>
      </c>
      <c r="AA1445" s="1" t="s">
        <v>955</v>
      </c>
      <c r="AB1445" s="1" t="s">
        <v>952</v>
      </c>
      <c r="AC1445" s="1" t="s">
        <v>952</v>
      </c>
      <c r="AD1445" s="1" t="s">
        <v>167</v>
      </c>
      <c r="AE1445" s="1" t="s">
        <v>117</v>
      </c>
      <c r="AF1445" s="9">
        <v>96950</v>
      </c>
      <c r="AG1445" s="1" t="s">
        <v>118</v>
      </c>
      <c r="AI1445" s="1">
        <v>16702346445</v>
      </c>
      <c r="AJ1445" s="1">
        <v>2263</v>
      </c>
      <c r="AK1445" s="1" t="s">
        <v>956</v>
      </c>
      <c r="BC1445" s="1" t="str">
        <f>"49-9071.00"</f>
        <v>49-9071.00</v>
      </c>
      <c r="BD1445" s="1" t="s">
        <v>214</v>
      </c>
      <c r="BE1445" s="1" t="s">
        <v>15351</v>
      </c>
      <c r="BF1445" s="1" t="s">
        <v>958</v>
      </c>
      <c r="BG1445" s="1">
        <v>4</v>
      </c>
      <c r="BH1445" s="1">
        <v>4</v>
      </c>
      <c r="BI1445" s="2">
        <v>44470</v>
      </c>
      <c r="BJ1445" s="2">
        <v>44834</v>
      </c>
      <c r="BK1445" s="2">
        <v>44470</v>
      </c>
      <c r="BL1445" s="2">
        <v>44834</v>
      </c>
      <c r="BM1445" s="1">
        <v>40</v>
      </c>
      <c r="BN1445" s="1">
        <v>0</v>
      </c>
      <c r="BO1445" s="1">
        <v>8</v>
      </c>
      <c r="BP1445" s="1">
        <v>8</v>
      </c>
      <c r="BQ1445" s="1">
        <v>8</v>
      </c>
      <c r="BR1445" s="1">
        <v>8</v>
      </c>
      <c r="BS1445" s="1">
        <v>8</v>
      </c>
      <c r="BT1445" s="1">
        <v>0</v>
      </c>
      <c r="BU1445" s="1" t="str">
        <f>"8:00 AM"</f>
        <v>8:00 AM</v>
      </c>
      <c r="BV1445" s="1" t="str">
        <f>"5:00 PM"</f>
        <v>5:00 PM</v>
      </c>
      <c r="BW1445" s="1" t="s">
        <v>135</v>
      </c>
      <c r="BX1445" s="1">
        <v>0</v>
      </c>
      <c r="BY1445" s="1">
        <v>12</v>
      </c>
      <c r="BZ1445" s="1" t="s">
        <v>112</v>
      </c>
      <c r="CA1445" s="1">
        <v>0</v>
      </c>
      <c r="CB1445" s="4" t="s">
        <v>959</v>
      </c>
      <c r="CC1445" s="1" t="s">
        <v>952</v>
      </c>
      <c r="CD1445" s="1" t="s">
        <v>952</v>
      </c>
      <c r="CE1445" s="1" t="s">
        <v>167</v>
      </c>
      <c r="CF1445" s="1" t="s">
        <v>117</v>
      </c>
      <c r="CG1445" s="1">
        <v>96950</v>
      </c>
      <c r="CH1445" s="3">
        <v>8.7100000000000009</v>
      </c>
      <c r="CI1445" s="3">
        <v>8.7100000000000009</v>
      </c>
      <c r="CJ1445" s="3">
        <v>13.1</v>
      </c>
      <c r="CK1445" s="3">
        <v>13.1</v>
      </c>
      <c r="CL1445" s="1" t="s">
        <v>137</v>
      </c>
      <c r="CM1445" s="1" t="s">
        <v>960</v>
      </c>
      <c r="CN1445" s="1" t="s">
        <v>139</v>
      </c>
      <c r="CP1445" s="1" t="s">
        <v>112</v>
      </c>
      <c r="CQ1445" s="1" t="s">
        <v>111</v>
      </c>
      <c r="CR1445" s="1" t="s">
        <v>112</v>
      </c>
      <c r="CS1445" s="1" t="s">
        <v>111</v>
      </c>
      <c r="CT1445" s="1" t="s">
        <v>138</v>
      </c>
      <c r="CU1445" s="1" t="s">
        <v>111</v>
      </c>
      <c r="CV1445" s="1" t="s">
        <v>138</v>
      </c>
      <c r="CW1445" s="1" t="s">
        <v>138</v>
      </c>
      <c r="CX1445" s="1">
        <v>16702346445</v>
      </c>
      <c r="CY1445" s="1" t="s">
        <v>956</v>
      </c>
      <c r="CZ1445" s="1" t="s">
        <v>138</v>
      </c>
      <c r="DA1445" s="1" t="s">
        <v>111</v>
      </c>
      <c r="DB1445" s="1" t="s">
        <v>112</v>
      </c>
      <c r="DC1445" s="1" t="s">
        <v>953</v>
      </c>
      <c r="DD1445" s="1" t="s">
        <v>954</v>
      </c>
      <c r="DF1445" s="1" t="s">
        <v>951</v>
      </c>
      <c r="DG1445" s="1" t="s">
        <v>956</v>
      </c>
    </row>
    <row r="1446" spans="1:111" ht="15.6" customHeight="1" x14ac:dyDescent="0.25">
      <c r="A1446" s="1" t="s">
        <v>15352</v>
      </c>
      <c r="B1446" s="1" t="s">
        <v>238</v>
      </c>
      <c r="C1446" s="2">
        <v>44289.079774537036</v>
      </c>
      <c r="D1446" s="2">
        <v>44329</v>
      </c>
      <c r="E1446" s="1" t="s">
        <v>110</v>
      </c>
      <c r="F1446" s="2">
        <v>44468.833333333336</v>
      </c>
      <c r="G1446" s="1" t="s">
        <v>111</v>
      </c>
      <c r="H1446" s="1" t="s">
        <v>112</v>
      </c>
      <c r="I1446" s="1" t="s">
        <v>112</v>
      </c>
      <c r="J1446" s="1" t="s">
        <v>2224</v>
      </c>
      <c r="K1446" s="1" t="s">
        <v>15353</v>
      </c>
      <c r="L1446" s="1" t="s">
        <v>2213</v>
      </c>
      <c r="M1446" s="1" t="s">
        <v>2214</v>
      </c>
      <c r="N1446" s="1" t="s">
        <v>116</v>
      </c>
      <c r="O1446" s="1" t="s">
        <v>117</v>
      </c>
      <c r="P1446" s="9">
        <v>96950</v>
      </c>
      <c r="Q1446" s="1" t="s">
        <v>118</v>
      </c>
      <c r="S1446" s="1">
        <v>16702359981</v>
      </c>
      <c r="U1446" s="1">
        <v>71399</v>
      </c>
      <c r="V1446" s="1" t="s">
        <v>119</v>
      </c>
      <c r="X1446" s="1" t="s">
        <v>2076</v>
      </c>
      <c r="Y1446" s="1" t="s">
        <v>3068</v>
      </c>
      <c r="Z1446" s="1" t="s">
        <v>3069</v>
      </c>
      <c r="AA1446" s="1" t="s">
        <v>245</v>
      </c>
      <c r="AB1446" s="1" t="s">
        <v>2213</v>
      </c>
      <c r="AC1446" s="1" t="s">
        <v>2214</v>
      </c>
      <c r="AD1446" s="1" t="s">
        <v>116</v>
      </c>
      <c r="AE1446" s="1" t="s">
        <v>117</v>
      </c>
      <c r="AF1446" s="9">
        <v>96950</v>
      </c>
      <c r="AG1446" s="1" t="s">
        <v>118</v>
      </c>
      <c r="AI1446" s="1">
        <v>16702359981</v>
      </c>
      <c r="AK1446" s="1" t="s">
        <v>2216</v>
      </c>
      <c r="BC1446" s="1" t="str">
        <f>"13-2011.01"</f>
        <v>13-2011.01</v>
      </c>
      <c r="BD1446" s="1" t="s">
        <v>932</v>
      </c>
      <c r="BE1446" s="1" t="s">
        <v>15354</v>
      </c>
      <c r="BF1446" s="1" t="s">
        <v>759</v>
      </c>
      <c r="BG1446" s="1">
        <v>1</v>
      </c>
      <c r="BH1446" s="1">
        <v>1</v>
      </c>
      <c r="BI1446" s="2">
        <v>44470</v>
      </c>
      <c r="BJ1446" s="2">
        <v>45565</v>
      </c>
      <c r="BK1446" s="2">
        <v>44470</v>
      </c>
      <c r="BL1446" s="2">
        <v>45565</v>
      </c>
      <c r="BM1446" s="1">
        <v>40</v>
      </c>
      <c r="BN1446" s="1">
        <v>0</v>
      </c>
      <c r="BO1446" s="1">
        <v>8</v>
      </c>
      <c r="BP1446" s="1">
        <v>8</v>
      </c>
      <c r="BQ1446" s="1">
        <v>8</v>
      </c>
      <c r="BR1446" s="1">
        <v>8</v>
      </c>
      <c r="BS1446" s="1">
        <v>8</v>
      </c>
      <c r="BT1446" s="1">
        <v>0</v>
      </c>
      <c r="BU1446" s="1" t="str">
        <f>"9:00 AM"</f>
        <v>9:00 AM</v>
      </c>
      <c r="BV1446" s="1" t="str">
        <f>"6:00 PM"</f>
        <v>6:00 PM</v>
      </c>
      <c r="BW1446" s="1" t="s">
        <v>230</v>
      </c>
      <c r="BX1446" s="1">
        <v>0</v>
      </c>
      <c r="BY1446" s="1">
        <v>36</v>
      </c>
      <c r="BZ1446" s="1" t="s">
        <v>112</v>
      </c>
      <c r="CA1446" s="1">
        <v>0</v>
      </c>
      <c r="CB1446" s="1" t="s">
        <v>15355</v>
      </c>
      <c r="CC1446" s="1" t="s">
        <v>15356</v>
      </c>
      <c r="CD1446" s="1" t="s">
        <v>2213</v>
      </c>
      <c r="CE1446" s="1" t="s">
        <v>116</v>
      </c>
      <c r="CF1446" s="1" t="s">
        <v>117</v>
      </c>
      <c r="CG1446" s="1">
        <v>96950</v>
      </c>
      <c r="CH1446" s="3">
        <v>14.85</v>
      </c>
      <c r="CI1446" s="3">
        <v>14.85</v>
      </c>
      <c r="CJ1446" s="3">
        <v>22.28</v>
      </c>
      <c r="CK1446" s="3">
        <v>22.28</v>
      </c>
      <c r="CL1446" s="1" t="s">
        <v>137</v>
      </c>
      <c r="CM1446" s="1" t="s">
        <v>15357</v>
      </c>
      <c r="CN1446" s="1" t="s">
        <v>139</v>
      </c>
      <c r="CP1446" s="1" t="s">
        <v>112</v>
      </c>
      <c r="CQ1446" s="1" t="s">
        <v>111</v>
      </c>
      <c r="CR1446" s="1" t="s">
        <v>111</v>
      </c>
      <c r="CS1446" s="1" t="s">
        <v>111</v>
      </c>
      <c r="CT1446" s="1" t="s">
        <v>138</v>
      </c>
      <c r="CU1446" s="1" t="s">
        <v>111</v>
      </c>
      <c r="CV1446" s="1" t="s">
        <v>111</v>
      </c>
      <c r="CW1446" s="1" t="s">
        <v>6919</v>
      </c>
      <c r="CX1446" s="1">
        <v>16702359981</v>
      </c>
      <c r="CY1446" s="1" t="s">
        <v>2216</v>
      </c>
      <c r="CZ1446" s="1" t="s">
        <v>428</v>
      </c>
      <c r="DA1446" s="1" t="s">
        <v>111</v>
      </c>
      <c r="DB1446" s="1" t="s">
        <v>112</v>
      </c>
      <c r="DC1446" s="1" t="s">
        <v>2222</v>
      </c>
      <c r="DD1446" s="1" t="s">
        <v>2223</v>
      </c>
      <c r="DE1446" s="1" t="s">
        <v>1747</v>
      </c>
      <c r="DF1446" s="1" t="s">
        <v>2224</v>
      </c>
      <c r="DG1446" s="1" t="s">
        <v>2216</v>
      </c>
    </row>
    <row r="1447" spans="1:111" ht="15.6" customHeight="1" x14ac:dyDescent="0.25">
      <c r="A1447" s="1" t="s">
        <v>15358</v>
      </c>
      <c r="B1447" s="1" t="s">
        <v>238</v>
      </c>
      <c r="C1447" s="2">
        <v>44248.775318749998</v>
      </c>
      <c r="D1447" s="2">
        <v>44293</v>
      </c>
      <c r="E1447" s="1" t="s">
        <v>180</v>
      </c>
      <c r="G1447" s="1" t="s">
        <v>112</v>
      </c>
      <c r="H1447" s="1" t="s">
        <v>111</v>
      </c>
      <c r="I1447" s="1" t="s">
        <v>112</v>
      </c>
      <c r="J1447" s="1" t="s">
        <v>15359</v>
      </c>
      <c r="K1447" s="1" t="s">
        <v>15360</v>
      </c>
      <c r="L1447" s="1" t="s">
        <v>15361</v>
      </c>
      <c r="M1447" s="1" t="s">
        <v>15362</v>
      </c>
      <c r="N1447" s="1" t="s">
        <v>167</v>
      </c>
      <c r="O1447" s="1" t="s">
        <v>117</v>
      </c>
      <c r="P1447" s="9">
        <v>96950</v>
      </c>
      <c r="Q1447" s="1" t="s">
        <v>118</v>
      </c>
      <c r="S1447" s="1">
        <v>16702859600</v>
      </c>
      <c r="U1447" s="1">
        <v>445299</v>
      </c>
      <c r="V1447" s="1" t="s">
        <v>119</v>
      </c>
      <c r="X1447" s="1" t="s">
        <v>15363</v>
      </c>
      <c r="Y1447" s="1" t="s">
        <v>15364</v>
      </c>
      <c r="Z1447" s="1" t="s">
        <v>3848</v>
      </c>
      <c r="AA1447" s="1" t="s">
        <v>1276</v>
      </c>
      <c r="AB1447" s="1" t="s">
        <v>15361</v>
      </c>
      <c r="AC1447" s="1" t="s">
        <v>339</v>
      </c>
      <c r="AD1447" s="1" t="s">
        <v>167</v>
      </c>
      <c r="AE1447" s="1" t="s">
        <v>117</v>
      </c>
      <c r="AF1447" s="9">
        <v>96950</v>
      </c>
      <c r="AG1447" s="1" t="s">
        <v>118</v>
      </c>
      <c r="AI1447" s="1">
        <v>16707837461</v>
      </c>
      <c r="AK1447" s="1" t="s">
        <v>575</v>
      </c>
      <c r="BC1447" s="1" t="str">
        <f>"35-2011.00"</f>
        <v>35-2011.00</v>
      </c>
      <c r="BD1447" s="1" t="s">
        <v>265</v>
      </c>
      <c r="BE1447" s="1" t="s">
        <v>15365</v>
      </c>
      <c r="BF1447" s="1" t="s">
        <v>229</v>
      </c>
      <c r="BG1447" s="1">
        <v>3</v>
      </c>
      <c r="BH1447" s="1">
        <v>3</v>
      </c>
      <c r="BI1447" s="2">
        <v>44256</v>
      </c>
      <c r="BJ1447" s="2">
        <v>44620</v>
      </c>
      <c r="BK1447" s="2">
        <v>44293</v>
      </c>
      <c r="BL1447" s="2">
        <v>44620</v>
      </c>
      <c r="BM1447" s="1">
        <v>40</v>
      </c>
      <c r="BN1447" s="1">
        <v>0</v>
      </c>
      <c r="BO1447" s="1">
        <v>8</v>
      </c>
      <c r="BP1447" s="1">
        <v>8</v>
      </c>
      <c r="BQ1447" s="1">
        <v>8</v>
      </c>
      <c r="BR1447" s="1">
        <v>8</v>
      </c>
      <c r="BS1447" s="1">
        <v>8</v>
      </c>
      <c r="BT1447" s="1">
        <v>0</v>
      </c>
      <c r="BU1447" s="1" t="str">
        <f>"8:00 AM"</f>
        <v>8:00 AM</v>
      </c>
      <c r="BV1447" s="1" t="str">
        <f>"5:00 PM"</f>
        <v>5:00 PM</v>
      </c>
      <c r="BW1447" s="1" t="s">
        <v>135</v>
      </c>
      <c r="BX1447" s="1">
        <v>0</v>
      </c>
      <c r="BY1447" s="1">
        <v>3</v>
      </c>
      <c r="BZ1447" s="1" t="s">
        <v>112</v>
      </c>
      <c r="CA1447" s="1">
        <v>0</v>
      </c>
      <c r="CB1447" s="1" t="s">
        <v>15366</v>
      </c>
      <c r="CC1447" s="1" t="s">
        <v>15362</v>
      </c>
      <c r="CD1447" s="1" t="s">
        <v>15361</v>
      </c>
      <c r="CE1447" s="1" t="s">
        <v>167</v>
      </c>
      <c r="CF1447" s="1" t="s">
        <v>117</v>
      </c>
      <c r="CG1447" s="1">
        <v>96950</v>
      </c>
      <c r="CH1447" s="3">
        <v>8.81</v>
      </c>
      <c r="CI1447" s="3">
        <v>8.81</v>
      </c>
      <c r="CJ1447" s="3">
        <v>13.21</v>
      </c>
      <c r="CK1447" s="3">
        <v>13.21</v>
      </c>
      <c r="CL1447" s="1" t="s">
        <v>137</v>
      </c>
      <c r="CM1447" s="1" t="s">
        <v>582</v>
      </c>
      <c r="CN1447" s="1" t="s">
        <v>139</v>
      </c>
      <c r="CP1447" s="1" t="s">
        <v>112</v>
      </c>
      <c r="CQ1447" s="1" t="s">
        <v>111</v>
      </c>
      <c r="CR1447" s="1" t="s">
        <v>111</v>
      </c>
      <c r="CS1447" s="1" t="s">
        <v>111</v>
      </c>
      <c r="CT1447" s="1" t="s">
        <v>138</v>
      </c>
      <c r="CU1447" s="1" t="s">
        <v>111</v>
      </c>
      <c r="CV1447" s="1" t="s">
        <v>138</v>
      </c>
      <c r="CW1447" s="1" t="s">
        <v>15367</v>
      </c>
      <c r="CX1447" s="1">
        <v>16707837461</v>
      </c>
      <c r="CY1447" s="1" t="s">
        <v>575</v>
      </c>
      <c r="CZ1447" s="1" t="s">
        <v>428</v>
      </c>
      <c r="DA1447" s="1" t="s">
        <v>111</v>
      </c>
      <c r="DB1447" s="1" t="s">
        <v>112</v>
      </c>
    </row>
    <row r="1448" spans="1:111" ht="15.6" customHeight="1" x14ac:dyDescent="0.25">
      <c r="A1448" s="1" t="s">
        <v>15368</v>
      </c>
      <c r="B1448" s="1" t="s">
        <v>238</v>
      </c>
      <c r="C1448" s="2">
        <v>44285.824557754633</v>
      </c>
      <c r="D1448" s="2">
        <v>44328</v>
      </c>
      <c r="E1448" s="1" t="s">
        <v>180</v>
      </c>
      <c r="G1448" s="1" t="s">
        <v>112</v>
      </c>
      <c r="H1448" s="1" t="s">
        <v>112</v>
      </c>
      <c r="I1448" s="1" t="s">
        <v>112</v>
      </c>
      <c r="J1448" s="1" t="s">
        <v>15369</v>
      </c>
      <c r="L1448" s="1" t="s">
        <v>15370</v>
      </c>
      <c r="N1448" s="1" t="s">
        <v>116</v>
      </c>
      <c r="O1448" s="1" t="s">
        <v>117</v>
      </c>
      <c r="P1448" s="9">
        <v>96950</v>
      </c>
      <c r="Q1448" s="1" t="s">
        <v>118</v>
      </c>
      <c r="S1448" s="1">
        <v>16704834488</v>
      </c>
      <c r="U1448" s="1">
        <v>236116</v>
      </c>
      <c r="V1448" s="1" t="s">
        <v>119</v>
      </c>
      <c r="X1448" s="1" t="s">
        <v>2357</v>
      </c>
      <c r="Y1448" s="1" t="s">
        <v>10303</v>
      </c>
      <c r="Z1448" s="1" t="s">
        <v>138</v>
      </c>
      <c r="AA1448" s="1" t="s">
        <v>245</v>
      </c>
      <c r="AB1448" s="1" t="s">
        <v>15371</v>
      </c>
      <c r="AD1448" s="1" t="s">
        <v>167</v>
      </c>
      <c r="AE1448" s="1" t="s">
        <v>117</v>
      </c>
      <c r="AF1448" s="9">
        <v>96950</v>
      </c>
      <c r="AG1448" s="1" t="s">
        <v>118</v>
      </c>
      <c r="AI1448" s="1">
        <v>16704834488</v>
      </c>
      <c r="AK1448" s="1" t="s">
        <v>2079</v>
      </c>
      <c r="BC1448" s="1" t="str">
        <f>"47-2031.01"</f>
        <v>47-2031.01</v>
      </c>
      <c r="BD1448" s="1" t="s">
        <v>4797</v>
      </c>
      <c r="BE1448" s="1" t="s">
        <v>15372</v>
      </c>
      <c r="BF1448" s="1" t="s">
        <v>13514</v>
      </c>
      <c r="BG1448" s="1">
        <v>1</v>
      </c>
      <c r="BH1448" s="1">
        <v>1</v>
      </c>
      <c r="BI1448" s="2">
        <v>44397</v>
      </c>
      <c r="BJ1448" s="2">
        <v>44731</v>
      </c>
      <c r="BK1448" s="2">
        <v>44397</v>
      </c>
      <c r="BL1448" s="2">
        <v>44731</v>
      </c>
      <c r="BM1448" s="1">
        <v>40</v>
      </c>
      <c r="BN1448" s="1">
        <v>0</v>
      </c>
      <c r="BO1448" s="1">
        <v>8</v>
      </c>
      <c r="BP1448" s="1">
        <v>8</v>
      </c>
      <c r="BQ1448" s="1">
        <v>8</v>
      </c>
      <c r="BR1448" s="1">
        <v>8</v>
      </c>
      <c r="BS1448" s="1">
        <v>8</v>
      </c>
      <c r="BT1448" s="1">
        <v>0</v>
      </c>
      <c r="BU1448" s="1" t="str">
        <f>"8:00 AM"</f>
        <v>8:00 AM</v>
      </c>
      <c r="BV1448" s="1" t="str">
        <f>"5:00 PM"</f>
        <v>5:00 PM</v>
      </c>
      <c r="BW1448" s="1" t="s">
        <v>230</v>
      </c>
      <c r="BX1448" s="1">
        <v>0</v>
      </c>
      <c r="BY1448" s="1">
        <v>12</v>
      </c>
      <c r="BZ1448" s="1" t="s">
        <v>112</v>
      </c>
      <c r="CA1448" s="1">
        <v>0</v>
      </c>
      <c r="CB1448" s="1" t="s">
        <v>138</v>
      </c>
      <c r="CC1448" s="1" t="s">
        <v>15373</v>
      </c>
      <c r="CE1448" s="1" t="s">
        <v>116</v>
      </c>
      <c r="CF1448" s="1" t="s">
        <v>117</v>
      </c>
      <c r="CG1448" s="1">
        <v>96950</v>
      </c>
      <c r="CH1448" s="3">
        <v>14</v>
      </c>
      <c r="CI1448" s="3">
        <v>14</v>
      </c>
      <c r="CJ1448" s="3">
        <v>21</v>
      </c>
      <c r="CK1448" s="3">
        <v>21</v>
      </c>
      <c r="CL1448" s="1" t="s">
        <v>137</v>
      </c>
      <c r="CN1448" s="1" t="s">
        <v>139</v>
      </c>
      <c r="CP1448" s="1" t="s">
        <v>112</v>
      </c>
      <c r="CQ1448" s="1" t="s">
        <v>111</v>
      </c>
      <c r="CR1448" s="1" t="s">
        <v>112</v>
      </c>
      <c r="CS1448" s="1" t="s">
        <v>111</v>
      </c>
      <c r="CT1448" s="1" t="s">
        <v>138</v>
      </c>
      <c r="CU1448" s="1" t="s">
        <v>111</v>
      </c>
      <c r="CV1448" s="1" t="s">
        <v>138</v>
      </c>
      <c r="CW1448" s="1" t="s">
        <v>138</v>
      </c>
      <c r="CX1448" s="1">
        <v>16704834488</v>
      </c>
      <c r="CY1448" s="1" t="s">
        <v>2079</v>
      </c>
      <c r="CZ1448" s="1" t="s">
        <v>138</v>
      </c>
      <c r="DA1448" s="1" t="s">
        <v>111</v>
      </c>
      <c r="DB1448" s="1" t="s">
        <v>112</v>
      </c>
    </row>
    <row r="1449" spans="1:111" ht="15.6" customHeight="1" x14ac:dyDescent="0.25">
      <c r="A1449" s="1" t="s">
        <v>15374</v>
      </c>
      <c r="B1449" s="1" t="s">
        <v>238</v>
      </c>
      <c r="C1449" s="2">
        <v>44293.370590046296</v>
      </c>
      <c r="D1449" s="2">
        <v>44329</v>
      </c>
      <c r="E1449" s="1" t="s">
        <v>110</v>
      </c>
      <c r="F1449" s="2">
        <v>44468.833333333336</v>
      </c>
      <c r="G1449" s="1" t="s">
        <v>111</v>
      </c>
      <c r="H1449" s="1" t="s">
        <v>112</v>
      </c>
      <c r="I1449" s="1" t="s">
        <v>112</v>
      </c>
      <c r="J1449" s="1" t="s">
        <v>2577</v>
      </c>
      <c r="K1449" s="1" t="s">
        <v>2578</v>
      </c>
      <c r="L1449" s="1" t="s">
        <v>2579</v>
      </c>
      <c r="M1449" s="1" t="s">
        <v>1130</v>
      </c>
      <c r="N1449" s="1" t="s">
        <v>116</v>
      </c>
      <c r="O1449" s="1" t="s">
        <v>117</v>
      </c>
      <c r="P1449" s="9">
        <v>96950</v>
      </c>
      <c r="Q1449" s="1" t="s">
        <v>118</v>
      </c>
      <c r="R1449" s="1" t="s">
        <v>117</v>
      </c>
      <c r="S1449" s="1">
        <v>16709898771</v>
      </c>
      <c r="U1449" s="1">
        <v>236116</v>
      </c>
      <c r="V1449" s="1" t="s">
        <v>119</v>
      </c>
      <c r="X1449" s="1" t="s">
        <v>3354</v>
      </c>
      <c r="Y1449" s="1" t="s">
        <v>3355</v>
      </c>
      <c r="Z1449" s="1" t="s">
        <v>2019</v>
      </c>
      <c r="AA1449" s="1" t="s">
        <v>357</v>
      </c>
      <c r="AB1449" s="1" t="s">
        <v>2579</v>
      </c>
      <c r="AC1449" s="1" t="s">
        <v>1130</v>
      </c>
      <c r="AD1449" s="1" t="s">
        <v>116</v>
      </c>
      <c r="AE1449" s="1" t="s">
        <v>117</v>
      </c>
      <c r="AF1449" s="9">
        <v>96950</v>
      </c>
      <c r="AG1449" s="1" t="s">
        <v>118</v>
      </c>
      <c r="AH1449" s="1" t="s">
        <v>117</v>
      </c>
      <c r="AI1449" s="1">
        <v>16709898771</v>
      </c>
      <c r="AK1449" s="1" t="s">
        <v>2581</v>
      </c>
      <c r="BC1449" s="1" t="str">
        <f>"17-3011.01"</f>
        <v>17-3011.01</v>
      </c>
      <c r="BD1449" s="1" t="s">
        <v>3356</v>
      </c>
      <c r="BE1449" s="1" t="s">
        <v>15375</v>
      </c>
      <c r="BF1449" s="1" t="s">
        <v>15376</v>
      </c>
      <c r="BG1449" s="1">
        <v>2</v>
      </c>
      <c r="BH1449" s="1">
        <v>2</v>
      </c>
      <c r="BI1449" s="2">
        <v>44470</v>
      </c>
      <c r="BJ1449" s="2">
        <v>44834</v>
      </c>
      <c r="BK1449" s="2">
        <v>44470</v>
      </c>
      <c r="BL1449" s="2">
        <v>44834</v>
      </c>
      <c r="BM1449" s="1">
        <v>35</v>
      </c>
      <c r="BN1449" s="1">
        <v>5</v>
      </c>
      <c r="BO1449" s="1">
        <v>5</v>
      </c>
      <c r="BP1449" s="1">
        <v>5</v>
      </c>
      <c r="BQ1449" s="1">
        <v>5</v>
      </c>
      <c r="BR1449" s="1">
        <v>5</v>
      </c>
      <c r="BS1449" s="1">
        <v>5</v>
      </c>
      <c r="BT1449" s="1">
        <v>5</v>
      </c>
      <c r="BU1449" s="1" t="str">
        <f>"5:30 PM"</f>
        <v>5:30 PM</v>
      </c>
      <c r="BV1449" s="1" t="str">
        <f>"10:30 PM"</f>
        <v>10:30 PM</v>
      </c>
      <c r="BW1449" s="1" t="s">
        <v>135</v>
      </c>
      <c r="BX1449" s="1">
        <v>0</v>
      </c>
      <c r="BY1449" s="1">
        <v>12</v>
      </c>
      <c r="BZ1449" s="1" t="s">
        <v>112</v>
      </c>
      <c r="CA1449" s="1">
        <v>0</v>
      </c>
      <c r="CB1449" s="1" t="s">
        <v>3357</v>
      </c>
      <c r="CC1449" s="1" t="s">
        <v>2579</v>
      </c>
      <c r="CD1449" s="1" t="s">
        <v>1130</v>
      </c>
      <c r="CE1449" s="1" t="s">
        <v>116</v>
      </c>
      <c r="CF1449" s="1" t="s">
        <v>117</v>
      </c>
      <c r="CG1449" s="1">
        <v>96950</v>
      </c>
      <c r="CH1449" s="3">
        <v>15.86</v>
      </c>
      <c r="CI1449" s="3">
        <v>16.5</v>
      </c>
      <c r="CJ1449" s="3">
        <v>0</v>
      </c>
      <c r="CK1449" s="3">
        <v>0</v>
      </c>
      <c r="CL1449" s="1" t="s">
        <v>137</v>
      </c>
      <c r="CM1449" s="1" t="s">
        <v>138</v>
      </c>
      <c r="CN1449" s="1" t="s">
        <v>218</v>
      </c>
      <c r="CP1449" s="1" t="s">
        <v>112</v>
      </c>
      <c r="CQ1449" s="1" t="s">
        <v>111</v>
      </c>
      <c r="CR1449" s="1" t="s">
        <v>111</v>
      </c>
      <c r="CS1449" s="1" t="s">
        <v>112</v>
      </c>
      <c r="CT1449" s="1" t="s">
        <v>138</v>
      </c>
      <c r="CU1449" s="1" t="s">
        <v>111</v>
      </c>
      <c r="CV1449" s="1" t="s">
        <v>138</v>
      </c>
      <c r="CW1449" s="1" t="s">
        <v>1324</v>
      </c>
      <c r="CX1449" s="1">
        <v>16708988771</v>
      </c>
      <c r="CY1449" s="1" t="s">
        <v>2581</v>
      </c>
      <c r="CZ1449" s="1" t="s">
        <v>138</v>
      </c>
      <c r="DA1449" s="1" t="s">
        <v>111</v>
      </c>
      <c r="DB1449" s="1" t="s">
        <v>112</v>
      </c>
    </row>
    <row r="1450" spans="1:111" ht="15.6" customHeight="1" x14ac:dyDescent="0.25">
      <c r="A1450" s="1" t="s">
        <v>15377</v>
      </c>
      <c r="B1450" s="1" t="s">
        <v>238</v>
      </c>
      <c r="C1450" s="2">
        <v>44295.390423842589</v>
      </c>
      <c r="D1450" s="2">
        <v>44330</v>
      </c>
      <c r="E1450" s="1" t="s">
        <v>110</v>
      </c>
      <c r="F1450" s="2">
        <v>44468.833333333336</v>
      </c>
      <c r="G1450" s="1" t="s">
        <v>112</v>
      </c>
      <c r="H1450" s="1" t="s">
        <v>112</v>
      </c>
      <c r="I1450" s="1" t="s">
        <v>112</v>
      </c>
      <c r="J1450" s="1" t="s">
        <v>10990</v>
      </c>
      <c r="K1450" s="1" t="s">
        <v>8561</v>
      </c>
      <c r="L1450" s="1" t="s">
        <v>8562</v>
      </c>
      <c r="M1450" s="1" t="s">
        <v>8563</v>
      </c>
      <c r="N1450" s="1" t="s">
        <v>167</v>
      </c>
      <c r="O1450" s="1" t="s">
        <v>117</v>
      </c>
      <c r="P1450" s="9">
        <v>96950</v>
      </c>
      <c r="Q1450" s="1" t="s">
        <v>118</v>
      </c>
      <c r="R1450" s="1" t="s">
        <v>1856</v>
      </c>
      <c r="S1450" s="1">
        <v>16702882288</v>
      </c>
      <c r="T1450" s="1">
        <v>106</v>
      </c>
      <c r="U1450" s="1">
        <v>44413</v>
      </c>
      <c r="V1450" s="1" t="s">
        <v>119</v>
      </c>
      <c r="X1450" s="1" t="s">
        <v>8564</v>
      </c>
      <c r="Y1450" s="1" t="s">
        <v>3363</v>
      </c>
      <c r="Z1450" s="1" t="s">
        <v>138</v>
      </c>
      <c r="AA1450" s="1" t="s">
        <v>8565</v>
      </c>
      <c r="AB1450" s="1" t="s">
        <v>8562</v>
      </c>
      <c r="AC1450" s="1" t="s">
        <v>8563</v>
      </c>
      <c r="AD1450" s="1" t="s">
        <v>167</v>
      </c>
      <c r="AE1450" s="1" t="s">
        <v>117</v>
      </c>
      <c r="AF1450" s="9">
        <v>96950</v>
      </c>
      <c r="AG1450" s="1" t="s">
        <v>118</v>
      </c>
      <c r="AH1450" s="1" t="s">
        <v>1856</v>
      </c>
      <c r="AI1450" s="1">
        <v>16702882288</v>
      </c>
      <c r="AJ1450" s="1">
        <v>106</v>
      </c>
      <c r="AK1450" s="1" t="s">
        <v>8566</v>
      </c>
      <c r="BC1450" s="1" t="str">
        <f>"43-5081.01"</f>
        <v>43-5081.01</v>
      </c>
      <c r="BD1450" s="1" t="s">
        <v>132</v>
      </c>
      <c r="BE1450" s="1" t="s">
        <v>13254</v>
      </c>
      <c r="BF1450" s="1" t="s">
        <v>11246</v>
      </c>
      <c r="BG1450" s="1">
        <v>1</v>
      </c>
      <c r="BH1450" s="1">
        <v>1</v>
      </c>
      <c r="BI1450" s="2">
        <v>44470</v>
      </c>
      <c r="BJ1450" s="2">
        <v>44834</v>
      </c>
      <c r="BK1450" s="2">
        <v>44470</v>
      </c>
      <c r="BL1450" s="2">
        <v>44834</v>
      </c>
      <c r="BM1450" s="1">
        <v>40</v>
      </c>
      <c r="BN1450" s="1">
        <v>0</v>
      </c>
      <c r="BO1450" s="1">
        <v>7</v>
      </c>
      <c r="BP1450" s="1">
        <v>6.5</v>
      </c>
      <c r="BQ1450" s="1">
        <v>6.5</v>
      </c>
      <c r="BR1450" s="1">
        <v>6.5</v>
      </c>
      <c r="BS1450" s="1">
        <v>6.5</v>
      </c>
      <c r="BT1450" s="1">
        <v>7</v>
      </c>
      <c r="BU1450" s="1" t="str">
        <f>"8:00 AM"</f>
        <v>8:00 AM</v>
      </c>
      <c r="BV1450" s="1" t="str">
        <f>"5:00 PM"</f>
        <v>5:00 PM</v>
      </c>
      <c r="BW1450" s="1" t="s">
        <v>135</v>
      </c>
      <c r="BX1450" s="1">
        <v>0</v>
      </c>
      <c r="BY1450" s="1">
        <v>12</v>
      </c>
      <c r="BZ1450" s="1" t="s">
        <v>112</v>
      </c>
      <c r="CA1450" s="1">
        <v>0</v>
      </c>
      <c r="CB1450" s="1" t="s">
        <v>15378</v>
      </c>
      <c r="CC1450" s="1" t="s">
        <v>8562</v>
      </c>
      <c r="CD1450" s="1" t="s">
        <v>8563</v>
      </c>
      <c r="CE1450" s="1" t="s">
        <v>167</v>
      </c>
      <c r="CF1450" s="1" t="s">
        <v>117</v>
      </c>
      <c r="CG1450" s="1">
        <v>96950</v>
      </c>
      <c r="CH1450" s="3">
        <v>7.58</v>
      </c>
      <c r="CI1450" s="3">
        <v>8.1</v>
      </c>
      <c r="CJ1450" s="3">
        <v>11.37</v>
      </c>
      <c r="CK1450" s="3">
        <v>12.15</v>
      </c>
      <c r="CL1450" s="1" t="s">
        <v>137</v>
      </c>
      <c r="CM1450" s="1" t="s">
        <v>138</v>
      </c>
      <c r="CN1450" s="1" t="s">
        <v>139</v>
      </c>
      <c r="CP1450" s="1" t="s">
        <v>112</v>
      </c>
      <c r="CQ1450" s="1" t="s">
        <v>111</v>
      </c>
      <c r="CR1450" s="1" t="s">
        <v>112</v>
      </c>
      <c r="CS1450" s="1" t="s">
        <v>111</v>
      </c>
      <c r="CT1450" s="1" t="s">
        <v>138</v>
      </c>
      <c r="CU1450" s="1" t="s">
        <v>111</v>
      </c>
      <c r="CV1450" s="1" t="s">
        <v>138</v>
      </c>
      <c r="CW1450" s="1" t="s">
        <v>10994</v>
      </c>
      <c r="CX1450" s="1">
        <v>16702882288</v>
      </c>
      <c r="CY1450" s="1" t="s">
        <v>13256</v>
      </c>
      <c r="CZ1450" s="1" t="s">
        <v>138</v>
      </c>
      <c r="DA1450" s="1" t="s">
        <v>111</v>
      </c>
      <c r="DB1450" s="1" t="s">
        <v>112</v>
      </c>
    </row>
    <row r="1451" spans="1:111" ht="15.6" customHeight="1" x14ac:dyDescent="0.25">
      <c r="A1451" s="1" t="s">
        <v>15379</v>
      </c>
      <c r="B1451" s="1" t="s">
        <v>238</v>
      </c>
      <c r="C1451" s="2">
        <v>44298.90736759259</v>
      </c>
      <c r="D1451" s="2">
        <v>44329</v>
      </c>
      <c r="E1451" s="1" t="s">
        <v>110</v>
      </c>
      <c r="F1451" s="2">
        <v>44468.833333333336</v>
      </c>
      <c r="G1451" s="1" t="s">
        <v>112</v>
      </c>
      <c r="H1451" s="1" t="s">
        <v>112</v>
      </c>
      <c r="I1451" s="1" t="s">
        <v>112</v>
      </c>
      <c r="J1451" s="1" t="s">
        <v>15380</v>
      </c>
      <c r="K1451" s="1" t="s">
        <v>15381</v>
      </c>
      <c r="L1451" s="1" t="s">
        <v>15382</v>
      </c>
      <c r="M1451" s="1" t="s">
        <v>15383</v>
      </c>
      <c r="N1451" s="1" t="s">
        <v>116</v>
      </c>
      <c r="O1451" s="1" t="s">
        <v>117</v>
      </c>
      <c r="P1451" s="9">
        <v>96950</v>
      </c>
      <c r="Q1451" s="1" t="s">
        <v>118</v>
      </c>
      <c r="S1451" s="1">
        <v>16702340680</v>
      </c>
      <c r="U1451" s="1">
        <v>443141</v>
      </c>
      <c r="V1451" s="1" t="s">
        <v>119</v>
      </c>
      <c r="X1451" s="1" t="s">
        <v>723</v>
      </c>
      <c r="Y1451" s="1" t="s">
        <v>15384</v>
      </c>
      <c r="Z1451" s="1" t="s">
        <v>4660</v>
      </c>
      <c r="AA1451" s="1" t="s">
        <v>973</v>
      </c>
      <c r="AB1451" s="1" t="s">
        <v>15382</v>
      </c>
      <c r="AC1451" s="1" t="s">
        <v>15383</v>
      </c>
      <c r="AD1451" s="1" t="s">
        <v>116</v>
      </c>
      <c r="AE1451" s="1" t="s">
        <v>117</v>
      </c>
      <c r="AF1451" s="9">
        <v>96950</v>
      </c>
      <c r="AG1451" s="1" t="s">
        <v>118</v>
      </c>
      <c r="AI1451" s="1">
        <v>16702340680</v>
      </c>
      <c r="AK1451" s="1" t="s">
        <v>15385</v>
      </c>
      <c r="BC1451" s="1" t="str">
        <f>"49-9021.01"</f>
        <v>49-9021.01</v>
      </c>
      <c r="BD1451" s="1" t="s">
        <v>3944</v>
      </c>
      <c r="BE1451" s="1" t="s">
        <v>15386</v>
      </c>
      <c r="BF1451" s="1" t="s">
        <v>15387</v>
      </c>
      <c r="BG1451" s="1">
        <v>5</v>
      </c>
      <c r="BH1451" s="1">
        <v>5</v>
      </c>
      <c r="BI1451" s="2">
        <v>44470</v>
      </c>
      <c r="BJ1451" s="2">
        <v>44834</v>
      </c>
      <c r="BK1451" s="2">
        <v>44470</v>
      </c>
      <c r="BL1451" s="2">
        <v>44834</v>
      </c>
      <c r="BM1451" s="1">
        <v>40</v>
      </c>
      <c r="BN1451" s="1">
        <v>0</v>
      </c>
      <c r="BO1451" s="1">
        <v>8</v>
      </c>
      <c r="BP1451" s="1">
        <v>8</v>
      </c>
      <c r="BQ1451" s="1">
        <v>8</v>
      </c>
      <c r="BR1451" s="1">
        <v>8</v>
      </c>
      <c r="BS1451" s="1">
        <v>8</v>
      </c>
      <c r="BT1451" s="1">
        <v>0</v>
      </c>
      <c r="BU1451" s="1" t="str">
        <f>"8:00 AM"</f>
        <v>8:00 AM</v>
      </c>
      <c r="BV1451" s="1" t="str">
        <f>"5:00 PM"</f>
        <v>5:00 PM</v>
      </c>
      <c r="BW1451" s="1" t="s">
        <v>135</v>
      </c>
      <c r="BX1451" s="1">
        <v>0</v>
      </c>
      <c r="BY1451" s="1">
        <v>12</v>
      </c>
      <c r="BZ1451" s="1" t="s">
        <v>112</v>
      </c>
      <c r="CA1451" s="1">
        <v>0</v>
      </c>
      <c r="CB1451" s="1" t="s">
        <v>15388</v>
      </c>
      <c r="CC1451" s="1" t="s">
        <v>15382</v>
      </c>
      <c r="CD1451" s="1" t="s">
        <v>15383</v>
      </c>
      <c r="CE1451" s="1" t="s">
        <v>116</v>
      </c>
      <c r="CF1451" s="1" t="s">
        <v>117</v>
      </c>
      <c r="CG1451" s="1">
        <v>96950</v>
      </c>
      <c r="CH1451" s="3">
        <v>9.0299999999999994</v>
      </c>
      <c r="CI1451" s="3">
        <v>9.0299999999999994</v>
      </c>
      <c r="CJ1451" s="3">
        <v>13.55</v>
      </c>
      <c r="CK1451" s="3">
        <v>13.55</v>
      </c>
      <c r="CL1451" s="1" t="s">
        <v>137</v>
      </c>
      <c r="CM1451" s="1" t="s">
        <v>138</v>
      </c>
      <c r="CN1451" s="1" t="s">
        <v>139</v>
      </c>
      <c r="CP1451" s="1" t="s">
        <v>112</v>
      </c>
      <c r="CQ1451" s="1" t="s">
        <v>111</v>
      </c>
      <c r="CR1451" s="1" t="s">
        <v>112</v>
      </c>
      <c r="CS1451" s="1" t="s">
        <v>111</v>
      </c>
      <c r="CT1451" s="1" t="s">
        <v>138</v>
      </c>
      <c r="CU1451" s="1" t="s">
        <v>111</v>
      </c>
      <c r="CV1451" s="1" t="s">
        <v>138</v>
      </c>
      <c r="CW1451" s="1" t="s">
        <v>300</v>
      </c>
      <c r="CX1451" s="1">
        <v>16702340608</v>
      </c>
      <c r="CY1451" s="1" t="s">
        <v>15385</v>
      </c>
      <c r="CZ1451" s="1" t="s">
        <v>138</v>
      </c>
      <c r="DA1451" s="1" t="s">
        <v>111</v>
      </c>
      <c r="DB1451" s="1" t="s">
        <v>112</v>
      </c>
    </row>
    <row r="1452" spans="1:111" ht="15.6" customHeight="1" x14ac:dyDescent="0.25">
      <c r="A1452" s="1" t="s">
        <v>15418</v>
      </c>
      <c r="B1452" s="1" t="s">
        <v>238</v>
      </c>
      <c r="C1452" s="2">
        <v>44313.067989351854</v>
      </c>
      <c r="D1452" s="2">
        <v>44341</v>
      </c>
      <c r="E1452" s="1" t="s">
        <v>110</v>
      </c>
      <c r="F1452" s="2">
        <v>44468.833333333336</v>
      </c>
      <c r="G1452" s="1" t="s">
        <v>111</v>
      </c>
      <c r="H1452" s="1" t="s">
        <v>112</v>
      </c>
      <c r="I1452" s="1" t="s">
        <v>112</v>
      </c>
      <c r="J1452" s="1" t="s">
        <v>4599</v>
      </c>
      <c r="K1452" s="1" t="s">
        <v>4600</v>
      </c>
      <c r="L1452" s="1" t="s">
        <v>5299</v>
      </c>
      <c r="M1452" s="1" t="s">
        <v>1130</v>
      </c>
      <c r="N1452" s="1" t="s">
        <v>116</v>
      </c>
      <c r="O1452" s="1" t="s">
        <v>117</v>
      </c>
      <c r="P1452" s="9">
        <v>96950</v>
      </c>
      <c r="Q1452" s="1" t="s">
        <v>118</v>
      </c>
      <c r="R1452" s="1" t="s">
        <v>117</v>
      </c>
      <c r="S1452" s="1">
        <v>16702341989</v>
      </c>
      <c r="U1452" s="1">
        <v>44314</v>
      </c>
      <c r="V1452" s="1" t="s">
        <v>119</v>
      </c>
      <c r="X1452" s="1" t="s">
        <v>4601</v>
      </c>
      <c r="Y1452" s="1" t="s">
        <v>4602</v>
      </c>
      <c r="AA1452" s="1" t="s">
        <v>461</v>
      </c>
      <c r="AB1452" s="1" t="s">
        <v>397</v>
      </c>
      <c r="AC1452" s="1" t="s">
        <v>1130</v>
      </c>
      <c r="AD1452" s="1" t="s">
        <v>116</v>
      </c>
      <c r="AE1452" s="1" t="s">
        <v>117</v>
      </c>
      <c r="AF1452" s="9">
        <v>96950</v>
      </c>
      <c r="AG1452" s="1" t="s">
        <v>118</v>
      </c>
      <c r="AH1452" s="1" t="s">
        <v>117</v>
      </c>
      <c r="AI1452" s="1">
        <v>16709899207</v>
      </c>
      <c r="AK1452" s="1" t="s">
        <v>4603</v>
      </c>
      <c r="BC1452" s="1" t="str">
        <f>"49-2097.00"</f>
        <v>49-2097.00</v>
      </c>
      <c r="BD1452" s="1" t="s">
        <v>1904</v>
      </c>
      <c r="BE1452" s="1" t="s">
        <v>5300</v>
      </c>
      <c r="BF1452" s="1" t="s">
        <v>4605</v>
      </c>
      <c r="BG1452" s="1">
        <v>1</v>
      </c>
      <c r="BH1452" s="1">
        <v>1</v>
      </c>
      <c r="BI1452" s="2">
        <v>44470</v>
      </c>
      <c r="BJ1452" s="2">
        <v>45565</v>
      </c>
      <c r="BK1452" s="2">
        <v>44470</v>
      </c>
      <c r="BL1452" s="2">
        <v>45565</v>
      </c>
      <c r="BM1452" s="1">
        <v>40</v>
      </c>
      <c r="BN1452" s="1">
        <v>0</v>
      </c>
      <c r="BO1452" s="1">
        <v>8</v>
      </c>
      <c r="BP1452" s="1">
        <v>8</v>
      </c>
      <c r="BQ1452" s="1">
        <v>8</v>
      </c>
      <c r="BR1452" s="1">
        <v>8</v>
      </c>
      <c r="BS1452" s="1">
        <v>8</v>
      </c>
      <c r="BT1452" s="1">
        <v>0</v>
      </c>
      <c r="BU1452" s="1" t="str">
        <f>"9:00 AM"</f>
        <v>9:00 AM</v>
      </c>
      <c r="BV1452" s="1" t="str">
        <f>"5:00 PM"</f>
        <v>5:00 PM</v>
      </c>
      <c r="BW1452" s="1" t="s">
        <v>135</v>
      </c>
      <c r="BX1452" s="1">
        <v>0</v>
      </c>
      <c r="BY1452" s="1">
        <v>24</v>
      </c>
      <c r="BZ1452" s="1" t="s">
        <v>112</v>
      </c>
      <c r="CA1452" s="1">
        <v>0</v>
      </c>
      <c r="CB1452" s="1" t="s">
        <v>5301</v>
      </c>
      <c r="CC1452" s="1" t="s">
        <v>397</v>
      </c>
      <c r="CD1452" s="1" t="s">
        <v>5302</v>
      </c>
      <c r="CE1452" s="1" t="s">
        <v>116</v>
      </c>
      <c r="CF1452" s="1" t="s">
        <v>117</v>
      </c>
      <c r="CG1452" s="1">
        <v>96950</v>
      </c>
      <c r="CH1452" s="3">
        <v>14.63</v>
      </c>
      <c r="CI1452" s="3">
        <v>14.63</v>
      </c>
      <c r="CJ1452" s="3">
        <v>21.95</v>
      </c>
      <c r="CK1452" s="3">
        <v>21.95</v>
      </c>
      <c r="CL1452" s="1" t="s">
        <v>137</v>
      </c>
      <c r="CN1452" s="1" t="s">
        <v>139</v>
      </c>
      <c r="CP1452" s="1" t="s">
        <v>112</v>
      </c>
      <c r="CQ1452" s="1" t="s">
        <v>111</v>
      </c>
      <c r="CR1452" s="1" t="s">
        <v>112</v>
      </c>
      <c r="CS1452" s="1" t="s">
        <v>111</v>
      </c>
      <c r="CT1452" s="1" t="s">
        <v>138</v>
      </c>
      <c r="CU1452" s="1" t="s">
        <v>111</v>
      </c>
      <c r="CV1452" s="1" t="s">
        <v>138</v>
      </c>
      <c r="CW1452" s="1" t="s">
        <v>4608</v>
      </c>
      <c r="CX1452" s="1">
        <v>16702341989</v>
      </c>
      <c r="CY1452" s="1" t="s">
        <v>4603</v>
      </c>
      <c r="CZ1452" s="1" t="s">
        <v>138</v>
      </c>
      <c r="DA1452" s="1" t="s">
        <v>111</v>
      </c>
      <c r="DB1452" s="1" t="s">
        <v>112</v>
      </c>
    </row>
    <row r="1453" spans="1:111" ht="15.6" customHeight="1" x14ac:dyDescent="0.25">
      <c r="A1453" s="1" t="s">
        <v>15419</v>
      </c>
      <c r="B1453" s="1" t="s">
        <v>238</v>
      </c>
      <c r="C1453" s="2">
        <v>44313.17292326389</v>
      </c>
      <c r="D1453" s="2">
        <v>44358</v>
      </c>
      <c r="E1453" s="1" t="s">
        <v>110</v>
      </c>
      <c r="F1453" s="2">
        <v>44468.833333333336</v>
      </c>
      <c r="G1453" s="1" t="s">
        <v>112</v>
      </c>
      <c r="H1453" s="1" t="s">
        <v>111</v>
      </c>
      <c r="I1453" s="1" t="s">
        <v>112</v>
      </c>
      <c r="J1453" s="1" t="s">
        <v>7387</v>
      </c>
      <c r="K1453" s="1" t="s">
        <v>13212</v>
      </c>
      <c r="L1453" s="1" t="s">
        <v>7390</v>
      </c>
      <c r="M1453" s="1" t="s">
        <v>7397</v>
      </c>
      <c r="N1453" s="1" t="s">
        <v>116</v>
      </c>
      <c r="O1453" s="1" t="s">
        <v>117</v>
      </c>
      <c r="P1453" s="9">
        <v>96950</v>
      </c>
      <c r="Q1453" s="1" t="s">
        <v>118</v>
      </c>
      <c r="S1453" s="1">
        <v>16702337461</v>
      </c>
      <c r="U1453" s="1">
        <v>561320</v>
      </c>
      <c r="V1453" s="1" t="s">
        <v>119</v>
      </c>
      <c r="X1453" s="1" t="s">
        <v>671</v>
      </c>
      <c r="Y1453" s="1" t="s">
        <v>7391</v>
      </c>
      <c r="Z1453" s="1" t="s">
        <v>7392</v>
      </c>
      <c r="AA1453" s="1" t="s">
        <v>373</v>
      </c>
      <c r="AB1453" s="1" t="s">
        <v>669</v>
      </c>
      <c r="AC1453" s="1" t="s">
        <v>7390</v>
      </c>
      <c r="AD1453" s="1" t="s">
        <v>116</v>
      </c>
      <c r="AE1453" s="1" t="s">
        <v>117</v>
      </c>
      <c r="AF1453" s="9">
        <v>96950</v>
      </c>
      <c r="AG1453" s="1" t="s">
        <v>118</v>
      </c>
      <c r="AI1453" s="1">
        <v>16702337461</v>
      </c>
      <c r="AK1453" s="1" t="s">
        <v>575</v>
      </c>
      <c r="BC1453" s="1" t="str">
        <f>"51-6052.00"</f>
        <v>51-6052.00</v>
      </c>
      <c r="BD1453" s="1" t="s">
        <v>1224</v>
      </c>
      <c r="BE1453" s="1" t="s">
        <v>15420</v>
      </c>
      <c r="BF1453" s="1" t="s">
        <v>6268</v>
      </c>
      <c r="BG1453" s="1">
        <v>6</v>
      </c>
      <c r="BH1453" s="1">
        <v>6</v>
      </c>
      <c r="BI1453" s="2">
        <v>44470</v>
      </c>
      <c r="BJ1453" s="2">
        <v>44834</v>
      </c>
      <c r="BK1453" s="2">
        <v>44470</v>
      </c>
      <c r="BL1453" s="2">
        <v>44834</v>
      </c>
      <c r="BM1453" s="1">
        <v>35</v>
      </c>
      <c r="BN1453" s="1">
        <v>0</v>
      </c>
      <c r="BO1453" s="1">
        <v>7</v>
      </c>
      <c r="BP1453" s="1">
        <v>7</v>
      </c>
      <c r="BQ1453" s="1">
        <v>7</v>
      </c>
      <c r="BR1453" s="1">
        <v>7</v>
      </c>
      <c r="BS1453" s="1">
        <v>7</v>
      </c>
      <c r="BT1453" s="1">
        <v>0</v>
      </c>
      <c r="BU1453" s="1" t="str">
        <f>"9:00 AM"</f>
        <v>9:00 AM</v>
      </c>
      <c r="BV1453" s="1" t="str">
        <f>"5:00 PM"</f>
        <v>5:00 PM</v>
      </c>
      <c r="BW1453" s="1" t="s">
        <v>135</v>
      </c>
      <c r="BX1453" s="1">
        <v>0</v>
      </c>
      <c r="BY1453" s="1">
        <v>12</v>
      </c>
      <c r="BZ1453" s="1" t="s">
        <v>112</v>
      </c>
      <c r="CA1453" s="1">
        <v>0</v>
      </c>
      <c r="CB1453" s="1" t="s">
        <v>15421</v>
      </c>
      <c r="CC1453" s="1" t="s">
        <v>7390</v>
      </c>
      <c r="CD1453" s="1" t="s">
        <v>7397</v>
      </c>
      <c r="CE1453" s="1" t="s">
        <v>116</v>
      </c>
      <c r="CF1453" s="1" t="s">
        <v>117</v>
      </c>
      <c r="CG1453" s="1">
        <v>96950</v>
      </c>
      <c r="CH1453" s="3">
        <v>8.51</v>
      </c>
      <c r="CI1453" s="3">
        <v>8.51</v>
      </c>
      <c r="CJ1453" s="3">
        <v>12.76</v>
      </c>
      <c r="CK1453" s="3">
        <v>12.76</v>
      </c>
      <c r="CL1453" s="1" t="s">
        <v>137</v>
      </c>
      <c r="CM1453" s="1" t="s">
        <v>582</v>
      </c>
      <c r="CN1453" s="1" t="s">
        <v>139</v>
      </c>
      <c r="CP1453" s="1" t="s">
        <v>112</v>
      </c>
      <c r="CQ1453" s="1" t="s">
        <v>111</v>
      </c>
      <c r="CR1453" s="1" t="s">
        <v>111</v>
      </c>
      <c r="CS1453" s="1" t="s">
        <v>111</v>
      </c>
      <c r="CT1453" s="1" t="s">
        <v>138</v>
      </c>
      <c r="CU1453" s="1" t="s">
        <v>111</v>
      </c>
      <c r="CV1453" s="1" t="s">
        <v>138</v>
      </c>
      <c r="CW1453" s="1" t="s">
        <v>583</v>
      </c>
      <c r="CX1453" s="1">
        <v>16707827461</v>
      </c>
      <c r="CY1453" s="1" t="s">
        <v>575</v>
      </c>
      <c r="CZ1453" s="1" t="s">
        <v>428</v>
      </c>
      <c r="DA1453" s="1" t="s">
        <v>111</v>
      </c>
      <c r="DB1453" s="1" t="s">
        <v>112</v>
      </c>
    </row>
    <row r="1454" spans="1:111" ht="15.6" customHeight="1" x14ac:dyDescent="0.25">
      <c r="A1454" s="1" t="s">
        <v>15422</v>
      </c>
      <c r="B1454" s="1" t="s">
        <v>238</v>
      </c>
      <c r="C1454" s="2">
        <v>44328.803814004626</v>
      </c>
      <c r="D1454" s="2">
        <v>44364</v>
      </c>
      <c r="E1454" s="1" t="s">
        <v>110</v>
      </c>
      <c r="F1454" s="2">
        <v>44436.833333333336</v>
      </c>
      <c r="G1454" s="1" t="s">
        <v>112</v>
      </c>
      <c r="H1454" s="1" t="s">
        <v>112</v>
      </c>
      <c r="I1454" s="1" t="s">
        <v>112</v>
      </c>
      <c r="J1454" s="1" t="s">
        <v>3494</v>
      </c>
      <c r="K1454" s="1" t="s">
        <v>4467</v>
      </c>
      <c r="L1454" s="1" t="s">
        <v>3502</v>
      </c>
      <c r="M1454" s="1" t="s">
        <v>4469</v>
      </c>
      <c r="N1454" s="1" t="s">
        <v>863</v>
      </c>
      <c r="O1454" s="1" t="s">
        <v>117</v>
      </c>
      <c r="P1454" s="9">
        <v>96950</v>
      </c>
      <c r="Q1454" s="1" t="s">
        <v>118</v>
      </c>
      <c r="S1454" s="1">
        <v>16702852253</v>
      </c>
      <c r="U1454" s="1">
        <v>72251</v>
      </c>
      <c r="V1454" s="1" t="s">
        <v>119</v>
      </c>
      <c r="X1454" s="1" t="s">
        <v>3499</v>
      </c>
      <c r="Y1454" s="1" t="s">
        <v>3500</v>
      </c>
      <c r="Z1454" s="1" t="s">
        <v>3501</v>
      </c>
      <c r="AA1454" s="1" t="s">
        <v>2875</v>
      </c>
      <c r="AB1454" s="1" t="s">
        <v>3502</v>
      </c>
      <c r="AC1454" s="1" t="s">
        <v>4470</v>
      </c>
      <c r="AD1454" s="1" t="s">
        <v>863</v>
      </c>
      <c r="AE1454" s="1" t="s">
        <v>117</v>
      </c>
      <c r="AF1454" s="9">
        <v>96950</v>
      </c>
      <c r="AG1454" s="1" t="s">
        <v>118</v>
      </c>
      <c r="AI1454" s="1">
        <v>16702852253</v>
      </c>
      <c r="AK1454" s="1" t="s">
        <v>3503</v>
      </c>
      <c r="BC1454" s="1" t="str">
        <f>"35-2014.00"</f>
        <v>35-2014.00</v>
      </c>
      <c r="BD1454" s="1" t="s">
        <v>152</v>
      </c>
      <c r="BE1454" s="1" t="s">
        <v>15423</v>
      </c>
      <c r="BF1454" s="1" t="s">
        <v>229</v>
      </c>
      <c r="BG1454" s="1">
        <v>1</v>
      </c>
      <c r="BH1454" s="1">
        <v>1</v>
      </c>
      <c r="BI1454" s="2">
        <v>44438</v>
      </c>
      <c r="BJ1454" s="2">
        <v>44802</v>
      </c>
      <c r="BK1454" s="2">
        <v>44438</v>
      </c>
      <c r="BL1454" s="2">
        <v>44802</v>
      </c>
      <c r="BM1454" s="1">
        <v>35</v>
      </c>
      <c r="BN1454" s="1">
        <v>0</v>
      </c>
      <c r="BO1454" s="1">
        <v>7</v>
      </c>
      <c r="BP1454" s="1">
        <v>6</v>
      </c>
      <c r="BQ1454" s="1">
        <v>5</v>
      </c>
      <c r="BR1454" s="1">
        <v>5</v>
      </c>
      <c r="BS1454" s="1">
        <v>5</v>
      </c>
      <c r="BT1454" s="1">
        <v>7</v>
      </c>
      <c r="BU1454" s="1" t="str">
        <f>"4:00 AM"</f>
        <v>4:00 AM</v>
      </c>
      <c r="BV1454" s="1" t="str">
        <f>"1:00 PM"</f>
        <v>1:00 PM</v>
      </c>
      <c r="BW1454" s="1" t="s">
        <v>230</v>
      </c>
      <c r="BX1454" s="1">
        <v>0</v>
      </c>
      <c r="BY1454" s="1">
        <v>12</v>
      </c>
      <c r="BZ1454" s="1" t="s">
        <v>112</v>
      </c>
      <c r="CB1454" s="1" t="s">
        <v>15424</v>
      </c>
      <c r="CC1454" s="1" t="s">
        <v>3502</v>
      </c>
      <c r="CD1454" s="1" t="s">
        <v>4469</v>
      </c>
      <c r="CE1454" s="1" t="s">
        <v>863</v>
      </c>
      <c r="CF1454" s="1" t="s">
        <v>117</v>
      </c>
      <c r="CG1454" s="1">
        <v>96950</v>
      </c>
      <c r="CH1454" s="3">
        <v>8.68</v>
      </c>
      <c r="CI1454" s="3">
        <v>8.68</v>
      </c>
      <c r="CJ1454" s="3">
        <v>13.02</v>
      </c>
      <c r="CK1454" s="3">
        <v>13.02</v>
      </c>
      <c r="CL1454" s="1" t="s">
        <v>137</v>
      </c>
      <c r="CM1454" s="1" t="s">
        <v>331</v>
      </c>
      <c r="CN1454" s="1" t="s">
        <v>139</v>
      </c>
      <c r="CP1454" s="1" t="s">
        <v>112</v>
      </c>
      <c r="CQ1454" s="1" t="s">
        <v>111</v>
      </c>
      <c r="CR1454" s="1" t="s">
        <v>112</v>
      </c>
      <c r="CS1454" s="1" t="s">
        <v>111</v>
      </c>
      <c r="CT1454" s="1" t="s">
        <v>138</v>
      </c>
      <c r="CU1454" s="1" t="s">
        <v>111</v>
      </c>
      <c r="CV1454" s="1" t="s">
        <v>138</v>
      </c>
      <c r="CW1454" s="1" t="s">
        <v>4473</v>
      </c>
      <c r="CX1454" s="1">
        <v>16702852253</v>
      </c>
      <c r="CY1454" s="1" t="s">
        <v>3503</v>
      </c>
      <c r="CZ1454" s="1" t="s">
        <v>380</v>
      </c>
      <c r="DA1454" s="1" t="s">
        <v>111</v>
      </c>
      <c r="DB1454" s="1" t="s">
        <v>112</v>
      </c>
    </row>
    <row r="1455" spans="1:111" ht="15.6" customHeight="1" x14ac:dyDescent="0.25">
      <c r="A1455" s="1" t="s">
        <v>15425</v>
      </c>
      <c r="B1455" s="1" t="s">
        <v>238</v>
      </c>
      <c r="C1455" s="2">
        <v>44298.22902233796</v>
      </c>
      <c r="D1455" s="2">
        <v>44342</v>
      </c>
      <c r="E1455" s="1" t="s">
        <v>110</v>
      </c>
      <c r="F1455" s="2">
        <v>44468.833333333336</v>
      </c>
      <c r="G1455" s="1" t="s">
        <v>112</v>
      </c>
      <c r="H1455" s="1" t="s">
        <v>112</v>
      </c>
      <c r="I1455" s="1" t="s">
        <v>112</v>
      </c>
      <c r="J1455" s="1" t="s">
        <v>2758</v>
      </c>
      <c r="K1455" s="1" t="s">
        <v>1979</v>
      </c>
      <c r="L1455" s="1" t="s">
        <v>941</v>
      </c>
      <c r="M1455" s="1" t="s">
        <v>942</v>
      </c>
      <c r="N1455" s="1" t="s">
        <v>116</v>
      </c>
      <c r="O1455" s="1" t="s">
        <v>117</v>
      </c>
      <c r="P1455" s="9">
        <v>96950</v>
      </c>
      <c r="Q1455" s="1" t="s">
        <v>118</v>
      </c>
      <c r="S1455" s="1">
        <v>16702352883</v>
      </c>
      <c r="U1455" s="1">
        <v>561320</v>
      </c>
      <c r="V1455" s="1" t="s">
        <v>119</v>
      </c>
      <c r="X1455" s="1" t="s">
        <v>943</v>
      </c>
      <c r="Y1455" s="1" t="s">
        <v>944</v>
      </c>
      <c r="Z1455" s="1" t="s">
        <v>945</v>
      </c>
      <c r="AA1455" s="1" t="s">
        <v>373</v>
      </c>
      <c r="AB1455" s="1" t="s">
        <v>941</v>
      </c>
      <c r="AC1455" s="1" t="s">
        <v>942</v>
      </c>
      <c r="AD1455" s="1" t="s">
        <v>116</v>
      </c>
      <c r="AE1455" s="1" t="s">
        <v>117</v>
      </c>
      <c r="AF1455" s="9">
        <v>96950</v>
      </c>
      <c r="AG1455" s="1" t="s">
        <v>118</v>
      </c>
      <c r="AI1455" s="1">
        <v>16702352883</v>
      </c>
      <c r="AK1455" s="1" t="s">
        <v>530</v>
      </c>
      <c r="BC1455" s="1" t="str">
        <f>"53-3031.00"</f>
        <v>53-3031.00</v>
      </c>
      <c r="BD1455" s="1" t="s">
        <v>3272</v>
      </c>
      <c r="BE1455" s="1" t="s">
        <v>15426</v>
      </c>
      <c r="BF1455" s="1" t="s">
        <v>15427</v>
      </c>
      <c r="BG1455" s="1">
        <v>5</v>
      </c>
      <c r="BH1455" s="1">
        <v>5</v>
      </c>
      <c r="BI1455" s="2">
        <v>44470</v>
      </c>
      <c r="BJ1455" s="2">
        <v>44834</v>
      </c>
      <c r="BK1455" s="2">
        <v>44470</v>
      </c>
      <c r="BL1455" s="2">
        <v>44834</v>
      </c>
      <c r="BM1455" s="1">
        <v>35</v>
      </c>
      <c r="BN1455" s="1">
        <v>0</v>
      </c>
      <c r="BO1455" s="1">
        <v>7</v>
      </c>
      <c r="BP1455" s="1">
        <v>7</v>
      </c>
      <c r="BQ1455" s="1">
        <v>7</v>
      </c>
      <c r="BR1455" s="1">
        <v>7</v>
      </c>
      <c r="BS1455" s="1">
        <v>7</v>
      </c>
      <c r="BT1455" s="1">
        <v>0</v>
      </c>
      <c r="BU1455" s="1" t="str">
        <f>"9:00 AM"</f>
        <v>9:00 AM</v>
      </c>
      <c r="BV1455" s="1" t="str">
        <f>"5:00 PM"</f>
        <v>5:00 PM</v>
      </c>
      <c r="BW1455" s="1" t="s">
        <v>135</v>
      </c>
      <c r="BX1455" s="1">
        <v>6</v>
      </c>
      <c r="BY1455" s="1">
        <v>12</v>
      </c>
      <c r="BZ1455" s="1" t="s">
        <v>112</v>
      </c>
      <c r="CA1455" s="1">
        <v>0</v>
      </c>
      <c r="CB1455" s="4" t="s">
        <v>15428</v>
      </c>
      <c r="CC1455" s="1" t="s">
        <v>941</v>
      </c>
      <c r="CD1455" s="1" t="s">
        <v>942</v>
      </c>
      <c r="CE1455" s="1" t="s">
        <v>116</v>
      </c>
      <c r="CF1455" s="1" t="s">
        <v>117</v>
      </c>
      <c r="CG1455" s="1">
        <v>96950</v>
      </c>
      <c r="CH1455" s="3">
        <v>7.69</v>
      </c>
      <c r="CI1455" s="3">
        <v>8</v>
      </c>
      <c r="CJ1455" s="3">
        <v>11.54</v>
      </c>
      <c r="CK1455" s="3">
        <v>12</v>
      </c>
      <c r="CL1455" s="1" t="s">
        <v>137</v>
      </c>
      <c r="CM1455" s="1" t="s">
        <v>138</v>
      </c>
      <c r="CN1455" s="1" t="s">
        <v>139</v>
      </c>
      <c r="CP1455" s="1" t="s">
        <v>112</v>
      </c>
      <c r="CQ1455" s="1" t="s">
        <v>111</v>
      </c>
      <c r="CR1455" s="1" t="s">
        <v>112</v>
      </c>
      <c r="CS1455" s="1" t="s">
        <v>111</v>
      </c>
      <c r="CT1455" s="1" t="s">
        <v>111</v>
      </c>
      <c r="CU1455" s="1" t="s">
        <v>111</v>
      </c>
      <c r="CV1455" s="1" t="s">
        <v>138</v>
      </c>
      <c r="CW1455" s="1" t="s">
        <v>138</v>
      </c>
      <c r="CX1455" s="1">
        <v>16702352883</v>
      </c>
      <c r="CY1455" s="1" t="s">
        <v>530</v>
      </c>
      <c r="CZ1455" s="1" t="s">
        <v>138</v>
      </c>
      <c r="DA1455" s="1" t="s">
        <v>111</v>
      </c>
      <c r="DB1455" s="1" t="s">
        <v>112</v>
      </c>
    </row>
    <row r="1456" spans="1:111" ht="15.6" customHeight="1" x14ac:dyDescent="0.25">
      <c r="A1456" s="1" t="s">
        <v>15434</v>
      </c>
      <c r="B1456" s="1" t="s">
        <v>238</v>
      </c>
      <c r="C1456" s="2">
        <v>44304.814949768515</v>
      </c>
      <c r="D1456" s="2">
        <v>44333</v>
      </c>
      <c r="E1456" s="1" t="s">
        <v>110</v>
      </c>
      <c r="F1456" s="2">
        <v>44469.833333333336</v>
      </c>
      <c r="G1456" s="1" t="s">
        <v>112</v>
      </c>
      <c r="H1456" s="1" t="s">
        <v>112</v>
      </c>
      <c r="I1456" s="1" t="s">
        <v>112</v>
      </c>
      <c r="J1456" s="1" t="s">
        <v>2972</v>
      </c>
      <c r="K1456" s="1" t="s">
        <v>362</v>
      </c>
      <c r="L1456" s="1" t="s">
        <v>2973</v>
      </c>
      <c r="M1456" s="1" t="s">
        <v>115</v>
      </c>
      <c r="N1456" s="1" t="s">
        <v>116</v>
      </c>
      <c r="O1456" s="1" t="s">
        <v>117</v>
      </c>
      <c r="P1456" s="9">
        <v>96950</v>
      </c>
      <c r="Q1456" s="1" t="s">
        <v>118</v>
      </c>
      <c r="R1456" s="1" t="s">
        <v>362</v>
      </c>
      <c r="S1456" s="1">
        <v>16702357011</v>
      </c>
      <c r="T1456" s="1">
        <v>0</v>
      </c>
      <c r="U1456" s="1">
        <v>562111</v>
      </c>
      <c r="V1456" s="1" t="s">
        <v>119</v>
      </c>
      <c r="X1456" s="1" t="s">
        <v>721</v>
      </c>
      <c r="Y1456" s="1" t="s">
        <v>2974</v>
      </c>
      <c r="Z1456" s="1" t="s">
        <v>2975</v>
      </c>
      <c r="AA1456" s="1" t="s">
        <v>461</v>
      </c>
      <c r="AB1456" s="1" t="s">
        <v>2973</v>
      </c>
      <c r="AC1456" s="1" t="s">
        <v>115</v>
      </c>
      <c r="AD1456" s="1" t="s">
        <v>116</v>
      </c>
      <c r="AE1456" s="1" t="s">
        <v>117</v>
      </c>
      <c r="AF1456" s="9">
        <v>96950</v>
      </c>
      <c r="AG1456" s="1" t="s">
        <v>118</v>
      </c>
      <c r="AH1456" s="1" t="s">
        <v>362</v>
      </c>
      <c r="AI1456" s="1">
        <v>16702357011</v>
      </c>
      <c r="AJ1456" s="1">
        <v>0</v>
      </c>
      <c r="AK1456" s="1" t="s">
        <v>2977</v>
      </c>
      <c r="BC1456" s="1" t="str">
        <f>"53-7081.00"</f>
        <v>53-7081.00</v>
      </c>
      <c r="BD1456" s="1" t="s">
        <v>1187</v>
      </c>
      <c r="BE1456" s="1" t="s">
        <v>13831</v>
      </c>
      <c r="BF1456" s="1" t="s">
        <v>13832</v>
      </c>
      <c r="BG1456" s="1">
        <v>2</v>
      </c>
      <c r="BH1456" s="1">
        <v>2</v>
      </c>
      <c r="BI1456" s="2">
        <v>44471</v>
      </c>
      <c r="BJ1456" s="2">
        <v>44835</v>
      </c>
      <c r="BK1456" s="2">
        <v>44471</v>
      </c>
      <c r="BL1456" s="2">
        <v>44835</v>
      </c>
      <c r="BM1456" s="1">
        <v>35</v>
      </c>
      <c r="BN1456" s="1">
        <v>0</v>
      </c>
      <c r="BO1456" s="1">
        <v>7</v>
      </c>
      <c r="BP1456" s="1">
        <v>7</v>
      </c>
      <c r="BQ1456" s="1">
        <v>7</v>
      </c>
      <c r="BR1456" s="1">
        <v>7</v>
      </c>
      <c r="BS1456" s="1">
        <v>7</v>
      </c>
      <c r="BT1456" s="1">
        <v>0</v>
      </c>
      <c r="BU1456" s="1" t="str">
        <f>"5:00 AM"</f>
        <v>5:00 AM</v>
      </c>
      <c r="BV1456" s="1" t="str">
        <f>"1:00 PM"</f>
        <v>1:00 PM</v>
      </c>
      <c r="BW1456" s="1" t="s">
        <v>135</v>
      </c>
      <c r="BX1456" s="1">
        <v>0</v>
      </c>
      <c r="BY1456" s="1">
        <v>6</v>
      </c>
      <c r="BZ1456" s="1" t="s">
        <v>112</v>
      </c>
      <c r="CA1456" s="1">
        <v>0</v>
      </c>
      <c r="CB1456" s="1" t="s">
        <v>15435</v>
      </c>
      <c r="CC1456" s="1" t="s">
        <v>2973</v>
      </c>
      <c r="CD1456" s="1" t="s">
        <v>115</v>
      </c>
      <c r="CE1456" s="1" t="s">
        <v>116</v>
      </c>
      <c r="CF1456" s="1" t="s">
        <v>117</v>
      </c>
      <c r="CG1456" s="1">
        <v>96950</v>
      </c>
      <c r="CH1456" s="3">
        <v>8.3000000000000007</v>
      </c>
      <c r="CI1456" s="3">
        <v>8.3000000000000007</v>
      </c>
      <c r="CL1456" s="1" t="s">
        <v>137</v>
      </c>
      <c r="CM1456" s="1" t="s">
        <v>138</v>
      </c>
      <c r="CN1456" s="1" t="s">
        <v>139</v>
      </c>
      <c r="CP1456" s="1" t="s">
        <v>112</v>
      </c>
      <c r="CQ1456" s="1" t="s">
        <v>111</v>
      </c>
      <c r="CR1456" s="1" t="s">
        <v>112</v>
      </c>
      <c r="CS1456" s="1" t="s">
        <v>112</v>
      </c>
      <c r="CT1456" s="1" t="s">
        <v>138</v>
      </c>
      <c r="CU1456" s="1" t="s">
        <v>111</v>
      </c>
      <c r="CV1456" s="1" t="s">
        <v>138</v>
      </c>
      <c r="CW1456" s="1" t="s">
        <v>138</v>
      </c>
      <c r="CX1456" s="1">
        <v>16702351680</v>
      </c>
      <c r="CY1456" s="1" t="s">
        <v>7306</v>
      </c>
      <c r="CZ1456" s="1" t="s">
        <v>428</v>
      </c>
      <c r="DA1456" s="1" t="s">
        <v>112</v>
      </c>
      <c r="DB1456" s="1" t="s">
        <v>112</v>
      </c>
    </row>
    <row r="1457" spans="1:111" ht="15.6" customHeight="1" x14ac:dyDescent="0.25">
      <c r="A1457" s="1" t="s">
        <v>15436</v>
      </c>
      <c r="B1457" s="1" t="s">
        <v>238</v>
      </c>
      <c r="C1457" s="2">
        <v>44326.784304166664</v>
      </c>
      <c r="D1457" s="2">
        <v>44355</v>
      </c>
      <c r="E1457" s="1" t="s">
        <v>110</v>
      </c>
      <c r="F1457" s="2">
        <v>44468.833333333336</v>
      </c>
      <c r="G1457" s="1" t="s">
        <v>112</v>
      </c>
      <c r="H1457" s="1" t="s">
        <v>112</v>
      </c>
      <c r="I1457" s="1" t="s">
        <v>112</v>
      </c>
      <c r="J1457" s="1" t="s">
        <v>15437</v>
      </c>
      <c r="K1457" s="1" t="s">
        <v>15438</v>
      </c>
      <c r="L1457" s="1" t="s">
        <v>4111</v>
      </c>
      <c r="N1457" s="1" t="s">
        <v>116</v>
      </c>
      <c r="O1457" s="1" t="s">
        <v>117</v>
      </c>
      <c r="P1457" s="9">
        <v>96950</v>
      </c>
      <c r="Q1457" s="1" t="s">
        <v>118</v>
      </c>
      <c r="S1457" s="1">
        <v>16702336088</v>
      </c>
      <c r="U1457" s="1">
        <v>443142</v>
      </c>
      <c r="V1457" s="1" t="s">
        <v>119</v>
      </c>
      <c r="X1457" s="1" t="s">
        <v>1076</v>
      </c>
      <c r="Y1457" s="1" t="s">
        <v>15439</v>
      </c>
      <c r="AA1457" s="1" t="s">
        <v>973</v>
      </c>
      <c r="AB1457" s="1" t="s">
        <v>4111</v>
      </c>
      <c r="AD1457" s="1" t="s">
        <v>116</v>
      </c>
      <c r="AE1457" s="1" t="s">
        <v>117</v>
      </c>
      <c r="AF1457" s="9">
        <v>96950</v>
      </c>
      <c r="AG1457" s="1" t="s">
        <v>118</v>
      </c>
      <c r="AI1457" s="1">
        <v>16702336088</v>
      </c>
      <c r="AK1457" s="1" t="s">
        <v>15440</v>
      </c>
      <c r="BC1457" s="1" t="str">
        <f>"41-2031.00"</f>
        <v>41-2031.00</v>
      </c>
      <c r="BD1457" s="1" t="s">
        <v>743</v>
      </c>
      <c r="BE1457" s="1" t="s">
        <v>15441</v>
      </c>
      <c r="BF1457" s="1" t="s">
        <v>3151</v>
      </c>
      <c r="BG1457" s="1">
        <v>2</v>
      </c>
      <c r="BH1457" s="1">
        <v>2</v>
      </c>
      <c r="BI1457" s="2">
        <v>44470</v>
      </c>
      <c r="BJ1457" s="2">
        <v>44834</v>
      </c>
      <c r="BK1457" s="2">
        <v>44470</v>
      </c>
      <c r="BL1457" s="2">
        <v>44834</v>
      </c>
      <c r="BM1457" s="1">
        <v>35</v>
      </c>
      <c r="BN1457" s="1">
        <v>0</v>
      </c>
      <c r="BO1457" s="1">
        <v>7</v>
      </c>
      <c r="BP1457" s="1">
        <v>7</v>
      </c>
      <c r="BQ1457" s="1">
        <v>7</v>
      </c>
      <c r="BR1457" s="1">
        <v>7</v>
      </c>
      <c r="BS1457" s="1">
        <v>7</v>
      </c>
      <c r="BT1457" s="1">
        <v>0</v>
      </c>
      <c r="BU1457" s="1" t="str">
        <f>"9:00 AM"</f>
        <v>9:00 AM</v>
      </c>
      <c r="BV1457" s="1" t="str">
        <f>"5:00 PM"</f>
        <v>5:00 PM</v>
      </c>
      <c r="BW1457" s="1" t="s">
        <v>135</v>
      </c>
      <c r="BX1457" s="1">
        <v>0</v>
      </c>
      <c r="BY1457" s="1">
        <v>3</v>
      </c>
      <c r="BZ1457" s="1" t="s">
        <v>112</v>
      </c>
      <c r="CB1457" s="1" t="s">
        <v>3175</v>
      </c>
      <c r="CC1457" s="1" t="s">
        <v>4111</v>
      </c>
      <c r="CE1457" s="1" t="s">
        <v>116</v>
      </c>
      <c r="CF1457" s="1" t="s">
        <v>117</v>
      </c>
      <c r="CG1457" s="1">
        <v>96950</v>
      </c>
      <c r="CH1457" s="3">
        <v>8.7100000000000009</v>
      </c>
      <c r="CI1457" s="3">
        <v>8.7100000000000009</v>
      </c>
      <c r="CJ1457" s="3">
        <v>13.06</v>
      </c>
      <c r="CK1457" s="3">
        <v>13.06</v>
      </c>
      <c r="CL1457" s="1" t="s">
        <v>137</v>
      </c>
      <c r="CN1457" s="1" t="s">
        <v>139</v>
      </c>
      <c r="CP1457" s="1" t="s">
        <v>112</v>
      </c>
      <c r="CQ1457" s="1" t="s">
        <v>111</v>
      </c>
      <c r="CR1457" s="1" t="s">
        <v>112</v>
      </c>
      <c r="CS1457" s="1" t="s">
        <v>111</v>
      </c>
      <c r="CT1457" s="1" t="s">
        <v>138</v>
      </c>
      <c r="CU1457" s="1" t="s">
        <v>111</v>
      </c>
      <c r="CV1457" s="1" t="s">
        <v>138</v>
      </c>
      <c r="CW1457" s="1" t="s">
        <v>2313</v>
      </c>
      <c r="CX1457" s="1">
        <v>16702336088</v>
      </c>
      <c r="CY1457" s="1" t="s">
        <v>15440</v>
      </c>
      <c r="CZ1457" s="1" t="s">
        <v>138</v>
      </c>
      <c r="DA1457" s="1" t="s">
        <v>111</v>
      </c>
      <c r="DB1457" s="1" t="s">
        <v>112</v>
      </c>
      <c r="DC1457" s="1" t="s">
        <v>1076</v>
      </c>
      <c r="DD1457" s="1" t="s">
        <v>15439</v>
      </c>
      <c r="DF1457" s="1" t="s">
        <v>15437</v>
      </c>
      <c r="DG1457" s="1" t="s">
        <v>15440</v>
      </c>
    </row>
    <row r="1458" spans="1:111" ht="15.6" customHeight="1" x14ac:dyDescent="0.25">
      <c r="A1458" s="1" t="s">
        <v>15442</v>
      </c>
      <c r="B1458" s="1" t="s">
        <v>238</v>
      </c>
      <c r="C1458" s="2">
        <v>44313.844412500002</v>
      </c>
      <c r="D1458" s="2">
        <v>44356</v>
      </c>
      <c r="E1458" s="1" t="s">
        <v>110</v>
      </c>
      <c r="F1458" s="2">
        <v>44468.833333333336</v>
      </c>
      <c r="G1458" s="1" t="s">
        <v>111</v>
      </c>
      <c r="H1458" s="1" t="s">
        <v>112</v>
      </c>
      <c r="I1458" s="1" t="s">
        <v>112</v>
      </c>
      <c r="J1458" s="1" t="s">
        <v>1916</v>
      </c>
      <c r="K1458" s="1" t="s">
        <v>1917</v>
      </c>
      <c r="L1458" s="1" t="s">
        <v>1918</v>
      </c>
      <c r="M1458" s="1" t="s">
        <v>1919</v>
      </c>
      <c r="N1458" s="1" t="s">
        <v>167</v>
      </c>
      <c r="O1458" s="1" t="s">
        <v>117</v>
      </c>
      <c r="P1458" s="9">
        <v>96950</v>
      </c>
      <c r="Q1458" s="1" t="s">
        <v>118</v>
      </c>
      <c r="R1458" s="1" t="s">
        <v>138</v>
      </c>
      <c r="S1458" s="1">
        <v>16703226130</v>
      </c>
      <c r="U1458" s="1">
        <v>312112</v>
      </c>
      <c r="V1458" s="1" t="s">
        <v>119</v>
      </c>
      <c r="X1458" s="1" t="s">
        <v>1920</v>
      </c>
      <c r="Y1458" s="1" t="s">
        <v>1921</v>
      </c>
      <c r="Z1458" s="1" t="s">
        <v>650</v>
      </c>
      <c r="AA1458" s="1" t="s">
        <v>1922</v>
      </c>
      <c r="AB1458" s="1" t="s">
        <v>1918</v>
      </c>
      <c r="AC1458" s="1" t="s">
        <v>1919</v>
      </c>
      <c r="AD1458" s="1" t="s">
        <v>167</v>
      </c>
      <c r="AE1458" s="1" t="s">
        <v>117</v>
      </c>
      <c r="AF1458" s="9">
        <v>96950</v>
      </c>
      <c r="AG1458" s="1" t="s">
        <v>118</v>
      </c>
      <c r="AH1458" s="1" t="s">
        <v>138</v>
      </c>
      <c r="AI1458" s="1">
        <v>16703226130</v>
      </c>
      <c r="AK1458" s="1" t="s">
        <v>1923</v>
      </c>
      <c r="BC1458" s="1" t="str">
        <f>"51-9198.00"</f>
        <v>51-9198.00</v>
      </c>
      <c r="BD1458" s="1" t="s">
        <v>1924</v>
      </c>
      <c r="BE1458" s="1" t="s">
        <v>1925</v>
      </c>
      <c r="BF1458" s="1" t="s">
        <v>1926</v>
      </c>
      <c r="BG1458" s="1">
        <v>4</v>
      </c>
      <c r="BH1458" s="1">
        <v>4</v>
      </c>
      <c r="BI1458" s="2">
        <v>44470</v>
      </c>
      <c r="BJ1458" s="2">
        <v>45565</v>
      </c>
      <c r="BK1458" s="2">
        <v>44470</v>
      </c>
      <c r="BL1458" s="2">
        <v>45565</v>
      </c>
      <c r="BM1458" s="1">
        <v>40</v>
      </c>
      <c r="BN1458" s="1">
        <v>0</v>
      </c>
      <c r="BO1458" s="1">
        <v>8</v>
      </c>
      <c r="BP1458" s="1">
        <v>8</v>
      </c>
      <c r="BQ1458" s="1">
        <v>8</v>
      </c>
      <c r="BR1458" s="1">
        <v>8</v>
      </c>
      <c r="BS1458" s="1">
        <v>8</v>
      </c>
      <c r="BT1458" s="1">
        <v>0</v>
      </c>
      <c r="BU1458" s="1" t="str">
        <f>"8:00 AM"</f>
        <v>8:00 AM</v>
      </c>
      <c r="BV1458" s="1" t="str">
        <f>"5:00 PM"</f>
        <v>5:00 PM</v>
      </c>
      <c r="BW1458" s="1" t="s">
        <v>135</v>
      </c>
      <c r="BX1458" s="1">
        <v>0</v>
      </c>
      <c r="BY1458" s="1">
        <v>0</v>
      </c>
      <c r="BZ1458" s="1" t="s">
        <v>112</v>
      </c>
      <c r="CA1458" s="1">
        <v>0</v>
      </c>
      <c r="CB1458" s="1" t="s">
        <v>14617</v>
      </c>
      <c r="CC1458" s="1" t="s">
        <v>1918</v>
      </c>
      <c r="CD1458" s="1" t="s">
        <v>1919</v>
      </c>
      <c r="CE1458" s="1" t="s">
        <v>167</v>
      </c>
      <c r="CF1458" s="1" t="s">
        <v>117</v>
      </c>
      <c r="CG1458" s="1">
        <v>96950</v>
      </c>
      <c r="CH1458" s="3">
        <v>7.54</v>
      </c>
      <c r="CJ1458" s="3">
        <v>11.31</v>
      </c>
      <c r="CL1458" s="1" t="s">
        <v>137</v>
      </c>
      <c r="CM1458" s="1" t="s">
        <v>168</v>
      </c>
      <c r="CN1458" s="1" t="s">
        <v>139</v>
      </c>
      <c r="CP1458" s="1" t="s">
        <v>112</v>
      </c>
      <c r="CQ1458" s="1" t="s">
        <v>111</v>
      </c>
      <c r="CR1458" s="1" t="s">
        <v>112</v>
      </c>
      <c r="CS1458" s="1" t="s">
        <v>111</v>
      </c>
      <c r="CT1458" s="1" t="s">
        <v>111</v>
      </c>
      <c r="CU1458" s="1" t="s">
        <v>111</v>
      </c>
      <c r="CV1458" s="1" t="s">
        <v>138</v>
      </c>
      <c r="CW1458" s="1" t="s">
        <v>1927</v>
      </c>
      <c r="CX1458" s="1">
        <v>16703226130</v>
      </c>
      <c r="CY1458" s="1" t="s">
        <v>1923</v>
      </c>
      <c r="CZ1458" s="1" t="s">
        <v>428</v>
      </c>
      <c r="DA1458" s="1" t="s">
        <v>111</v>
      </c>
      <c r="DB1458" s="1" t="s">
        <v>112</v>
      </c>
    </row>
    <row r="1459" spans="1:111" ht="15.6" customHeight="1" x14ac:dyDescent="0.25">
      <c r="A1459" s="1" t="s">
        <v>15443</v>
      </c>
      <c r="B1459" s="1" t="s">
        <v>238</v>
      </c>
      <c r="C1459" s="2">
        <v>44307.870762962964</v>
      </c>
      <c r="D1459" s="2">
        <v>44349</v>
      </c>
      <c r="E1459" s="1" t="s">
        <v>110</v>
      </c>
      <c r="F1459" s="2">
        <v>44468.833333333336</v>
      </c>
      <c r="G1459" s="1" t="s">
        <v>112</v>
      </c>
      <c r="H1459" s="1" t="s">
        <v>112</v>
      </c>
      <c r="I1459" s="1" t="s">
        <v>112</v>
      </c>
      <c r="J1459" s="1" t="s">
        <v>6471</v>
      </c>
      <c r="K1459" s="1" t="s">
        <v>6471</v>
      </c>
      <c r="L1459" s="1" t="s">
        <v>6472</v>
      </c>
      <c r="M1459" s="1" t="s">
        <v>6473</v>
      </c>
      <c r="N1459" s="1" t="s">
        <v>167</v>
      </c>
      <c r="O1459" s="1" t="s">
        <v>117</v>
      </c>
      <c r="P1459" s="9">
        <v>96950</v>
      </c>
      <c r="Q1459" s="1" t="s">
        <v>118</v>
      </c>
      <c r="S1459" s="1">
        <v>16702357642</v>
      </c>
      <c r="U1459" s="1">
        <v>53111</v>
      </c>
      <c r="V1459" s="1" t="s">
        <v>119</v>
      </c>
      <c r="X1459" s="1" t="s">
        <v>6474</v>
      </c>
      <c r="Y1459" s="1" t="s">
        <v>6475</v>
      </c>
      <c r="Z1459" s="1" t="s">
        <v>6476</v>
      </c>
      <c r="AA1459" s="1" t="s">
        <v>6477</v>
      </c>
      <c r="AB1459" s="1" t="s">
        <v>6472</v>
      </c>
      <c r="AC1459" s="1" t="s">
        <v>6473</v>
      </c>
      <c r="AD1459" s="1" t="s">
        <v>167</v>
      </c>
      <c r="AE1459" s="1" t="s">
        <v>117</v>
      </c>
      <c r="AF1459" s="9">
        <v>96950</v>
      </c>
      <c r="AG1459" s="1" t="s">
        <v>118</v>
      </c>
      <c r="AI1459" s="1">
        <v>16702357642</v>
      </c>
      <c r="AK1459" s="1" t="s">
        <v>6478</v>
      </c>
      <c r="BC1459" s="1" t="str">
        <f>"49-9071.00"</f>
        <v>49-9071.00</v>
      </c>
      <c r="BD1459" s="1" t="s">
        <v>214</v>
      </c>
      <c r="BE1459" s="1" t="s">
        <v>15444</v>
      </c>
      <c r="BF1459" s="1" t="s">
        <v>1293</v>
      </c>
      <c r="BG1459" s="1">
        <v>13</v>
      </c>
      <c r="BH1459" s="1">
        <v>13</v>
      </c>
      <c r="BI1459" s="2">
        <v>44470</v>
      </c>
      <c r="BJ1459" s="2">
        <v>44834</v>
      </c>
      <c r="BK1459" s="2">
        <v>44470</v>
      </c>
      <c r="BL1459" s="2">
        <v>44834</v>
      </c>
      <c r="BM1459" s="1">
        <v>40</v>
      </c>
      <c r="BN1459" s="1">
        <v>0</v>
      </c>
      <c r="BO1459" s="1">
        <v>8</v>
      </c>
      <c r="BP1459" s="1">
        <v>8</v>
      </c>
      <c r="BQ1459" s="1">
        <v>8</v>
      </c>
      <c r="BR1459" s="1">
        <v>8</v>
      </c>
      <c r="BS1459" s="1">
        <v>8</v>
      </c>
      <c r="BT1459" s="1">
        <v>0</v>
      </c>
      <c r="BU1459" s="1" t="str">
        <f>"8:00 AM"</f>
        <v>8:00 AM</v>
      </c>
      <c r="BV1459" s="1" t="str">
        <f>"5:00 PM"</f>
        <v>5:00 PM</v>
      </c>
      <c r="BW1459" s="1" t="s">
        <v>135</v>
      </c>
      <c r="BX1459" s="1">
        <v>0</v>
      </c>
      <c r="BY1459" s="1">
        <v>12</v>
      </c>
      <c r="BZ1459" s="1" t="s">
        <v>112</v>
      </c>
      <c r="CA1459" s="1">
        <v>0</v>
      </c>
      <c r="CB1459" s="1" t="s">
        <v>15445</v>
      </c>
      <c r="CC1459" s="1" t="s">
        <v>11885</v>
      </c>
      <c r="CD1459" s="1" t="s">
        <v>138</v>
      </c>
      <c r="CE1459" s="1" t="s">
        <v>167</v>
      </c>
      <c r="CF1459" s="1" t="s">
        <v>117</v>
      </c>
      <c r="CG1459" s="1">
        <v>96950</v>
      </c>
      <c r="CH1459" s="3">
        <v>8.7100000000000009</v>
      </c>
      <c r="CI1459" s="3">
        <v>8.7100000000000009</v>
      </c>
      <c r="CJ1459" s="3">
        <v>13.07</v>
      </c>
      <c r="CK1459" s="3">
        <v>13.07</v>
      </c>
      <c r="CL1459" s="1" t="s">
        <v>137</v>
      </c>
      <c r="CM1459" s="1" t="s">
        <v>138</v>
      </c>
      <c r="CN1459" s="1" t="s">
        <v>139</v>
      </c>
      <c r="CP1459" s="1" t="s">
        <v>112</v>
      </c>
      <c r="CQ1459" s="1" t="s">
        <v>111</v>
      </c>
      <c r="CR1459" s="1" t="s">
        <v>111</v>
      </c>
      <c r="CS1459" s="1" t="s">
        <v>111</v>
      </c>
      <c r="CT1459" s="1" t="s">
        <v>138</v>
      </c>
      <c r="CU1459" s="1" t="s">
        <v>111</v>
      </c>
      <c r="CV1459" s="1" t="s">
        <v>138</v>
      </c>
      <c r="CW1459" s="1" t="s">
        <v>138</v>
      </c>
      <c r="CX1459" s="1">
        <v>16702357642</v>
      </c>
      <c r="CY1459" s="1" t="s">
        <v>6478</v>
      </c>
      <c r="CZ1459" s="1" t="s">
        <v>138</v>
      </c>
      <c r="DA1459" s="1" t="s">
        <v>111</v>
      </c>
      <c r="DB1459" s="1" t="s">
        <v>112</v>
      </c>
    </row>
    <row r="1460" spans="1:111" ht="15.6" customHeight="1" x14ac:dyDescent="0.25">
      <c r="A1460" s="1" t="s">
        <v>15448</v>
      </c>
      <c r="B1460" s="1" t="s">
        <v>238</v>
      </c>
      <c r="C1460" s="2">
        <v>44324.129667939815</v>
      </c>
      <c r="D1460" s="2">
        <v>44376</v>
      </c>
      <c r="E1460" s="1" t="s">
        <v>110</v>
      </c>
      <c r="F1460" s="2">
        <v>44468.833333333336</v>
      </c>
      <c r="G1460" s="1" t="s">
        <v>112</v>
      </c>
      <c r="H1460" s="1" t="s">
        <v>112</v>
      </c>
      <c r="I1460" s="1" t="s">
        <v>112</v>
      </c>
      <c r="J1460" s="1" t="s">
        <v>999</v>
      </c>
      <c r="L1460" s="1" t="s">
        <v>634</v>
      </c>
      <c r="M1460" s="1" t="s">
        <v>2866</v>
      </c>
      <c r="N1460" s="1" t="s">
        <v>167</v>
      </c>
      <c r="O1460" s="1" t="s">
        <v>117</v>
      </c>
      <c r="P1460" s="9">
        <v>96950</v>
      </c>
      <c r="Q1460" s="1" t="s">
        <v>118</v>
      </c>
      <c r="R1460" s="1" t="s">
        <v>167</v>
      </c>
      <c r="S1460" s="1">
        <v>16702358722</v>
      </c>
      <c r="U1460" s="1">
        <v>561720</v>
      </c>
      <c r="V1460" s="1" t="s">
        <v>2479</v>
      </c>
      <c r="W1460" s="1" t="s">
        <v>111</v>
      </c>
      <c r="X1460" s="1" t="s">
        <v>636</v>
      </c>
      <c r="Y1460" s="1" t="s">
        <v>637</v>
      </c>
      <c r="Z1460" s="1" t="s">
        <v>638</v>
      </c>
      <c r="AA1460" s="1" t="s">
        <v>639</v>
      </c>
      <c r="AB1460" s="1" t="s">
        <v>640</v>
      </c>
      <c r="AD1460" s="1" t="s">
        <v>167</v>
      </c>
      <c r="AE1460" s="1" t="s">
        <v>117</v>
      </c>
      <c r="AF1460" s="9">
        <v>96950</v>
      </c>
      <c r="AG1460" s="1" t="s">
        <v>118</v>
      </c>
      <c r="AI1460" s="1">
        <v>16709890917</v>
      </c>
      <c r="AK1460" s="1" t="s">
        <v>641</v>
      </c>
      <c r="BC1460" s="1" t="str">
        <f>"13-2011.01"</f>
        <v>13-2011.01</v>
      </c>
      <c r="BD1460" s="1" t="s">
        <v>932</v>
      </c>
      <c r="BE1460" s="1" t="s">
        <v>15449</v>
      </c>
      <c r="BF1460" s="1" t="s">
        <v>511</v>
      </c>
      <c r="BG1460" s="1">
        <v>4</v>
      </c>
      <c r="BH1460" s="1">
        <v>4</v>
      </c>
      <c r="BI1460" s="2">
        <v>44470</v>
      </c>
      <c r="BJ1460" s="2">
        <v>44834</v>
      </c>
      <c r="BK1460" s="2">
        <v>44470</v>
      </c>
      <c r="BL1460" s="2">
        <v>44834</v>
      </c>
      <c r="BM1460" s="1">
        <v>35</v>
      </c>
      <c r="BN1460" s="1">
        <v>0</v>
      </c>
      <c r="BO1460" s="1">
        <v>7</v>
      </c>
      <c r="BP1460" s="1">
        <v>7</v>
      </c>
      <c r="BQ1460" s="1">
        <v>7</v>
      </c>
      <c r="BR1460" s="1">
        <v>7</v>
      </c>
      <c r="BS1460" s="1">
        <v>7</v>
      </c>
      <c r="BT1460" s="1">
        <v>0</v>
      </c>
      <c r="BU1460" s="1" t="str">
        <f>"9:00 AM"</f>
        <v>9:00 AM</v>
      </c>
      <c r="BV1460" s="1" t="str">
        <f>"5:00 PM"</f>
        <v>5:00 PM</v>
      </c>
      <c r="BW1460" s="1" t="s">
        <v>193</v>
      </c>
      <c r="BX1460" s="1">
        <v>0</v>
      </c>
      <c r="BY1460" s="1">
        <v>12</v>
      </c>
      <c r="BZ1460" s="1" t="s">
        <v>112</v>
      </c>
      <c r="CB1460" s="4" t="s">
        <v>15450</v>
      </c>
      <c r="CC1460" s="1" t="s">
        <v>3582</v>
      </c>
      <c r="CD1460" s="1" t="s">
        <v>2866</v>
      </c>
      <c r="CE1460" s="1" t="s">
        <v>167</v>
      </c>
      <c r="CF1460" s="1" t="s">
        <v>117</v>
      </c>
      <c r="CG1460" s="1">
        <v>96950</v>
      </c>
      <c r="CH1460" s="3">
        <v>14.85</v>
      </c>
      <c r="CI1460" s="3">
        <v>14.85</v>
      </c>
      <c r="CJ1460" s="3">
        <v>22.28</v>
      </c>
      <c r="CK1460" s="3">
        <v>22.28</v>
      </c>
      <c r="CL1460" s="1" t="s">
        <v>137</v>
      </c>
      <c r="CN1460" s="1" t="s">
        <v>139</v>
      </c>
      <c r="CP1460" s="1" t="s">
        <v>111</v>
      </c>
      <c r="CQ1460" s="1" t="s">
        <v>111</v>
      </c>
      <c r="CR1460" s="1" t="s">
        <v>111</v>
      </c>
      <c r="CS1460" s="1" t="s">
        <v>111</v>
      </c>
      <c r="CT1460" s="1" t="s">
        <v>111</v>
      </c>
      <c r="CU1460" s="1" t="s">
        <v>111</v>
      </c>
      <c r="CV1460" s="1" t="s">
        <v>111</v>
      </c>
      <c r="CW1460" s="1" t="s">
        <v>1004</v>
      </c>
      <c r="CX1460" s="1">
        <v>16709890917</v>
      </c>
      <c r="CY1460" s="1" t="s">
        <v>641</v>
      </c>
      <c r="CZ1460" s="1" t="s">
        <v>645</v>
      </c>
      <c r="DA1460" s="1" t="s">
        <v>111</v>
      </c>
      <c r="DB1460" s="1" t="s">
        <v>111</v>
      </c>
    </row>
    <row r="1461" spans="1:111" ht="15.6" customHeight="1" x14ac:dyDescent="0.25">
      <c r="A1461" s="1" t="s">
        <v>15451</v>
      </c>
      <c r="B1461" s="1" t="s">
        <v>238</v>
      </c>
      <c r="C1461" s="2">
        <v>44295.960083564816</v>
      </c>
      <c r="D1461" s="2">
        <v>44335</v>
      </c>
      <c r="E1461" s="1" t="s">
        <v>110</v>
      </c>
      <c r="F1461" s="2">
        <v>44468.833333333336</v>
      </c>
      <c r="G1461" s="1" t="s">
        <v>112</v>
      </c>
      <c r="H1461" s="1" t="s">
        <v>112</v>
      </c>
      <c r="I1461" s="1" t="s">
        <v>112</v>
      </c>
      <c r="J1461" s="1" t="s">
        <v>3820</v>
      </c>
      <c r="K1461" s="1" t="s">
        <v>3821</v>
      </c>
      <c r="L1461" s="1" t="s">
        <v>3822</v>
      </c>
      <c r="M1461" s="1" t="s">
        <v>167</v>
      </c>
      <c r="N1461" s="1" t="s">
        <v>339</v>
      </c>
      <c r="O1461" s="1" t="s">
        <v>117</v>
      </c>
      <c r="P1461" s="9">
        <v>96950</v>
      </c>
      <c r="Q1461" s="1" t="s">
        <v>118</v>
      </c>
      <c r="R1461" s="1" t="s">
        <v>168</v>
      </c>
      <c r="S1461" s="1">
        <v>16702331530</v>
      </c>
      <c r="U1461" s="1">
        <v>31181</v>
      </c>
      <c r="V1461" s="1" t="s">
        <v>119</v>
      </c>
      <c r="X1461" s="1" t="s">
        <v>3823</v>
      </c>
      <c r="Y1461" s="1" t="s">
        <v>3824</v>
      </c>
      <c r="Z1461" s="1" t="s">
        <v>168</v>
      </c>
      <c r="AA1461" s="1" t="s">
        <v>3825</v>
      </c>
      <c r="AB1461" s="1" t="s">
        <v>3822</v>
      </c>
      <c r="AC1461" s="1" t="s">
        <v>167</v>
      </c>
      <c r="AD1461" s="1" t="s">
        <v>339</v>
      </c>
      <c r="AE1461" s="1" t="s">
        <v>117</v>
      </c>
      <c r="AF1461" s="9">
        <v>96950</v>
      </c>
      <c r="AG1461" s="1" t="s">
        <v>118</v>
      </c>
      <c r="AH1461" s="1" t="s">
        <v>168</v>
      </c>
      <c r="AI1461" s="1">
        <v>16702331530</v>
      </c>
      <c r="AK1461" s="1" t="s">
        <v>3826</v>
      </c>
      <c r="BC1461" s="1" t="str">
        <f>"35-2014.00"</f>
        <v>35-2014.00</v>
      </c>
      <c r="BD1461" s="1" t="s">
        <v>152</v>
      </c>
      <c r="BE1461" s="1" t="s">
        <v>11149</v>
      </c>
      <c r="BF1461" s="1" t="s">
        <v>4100</v>
      </c>
      <c r="BG1461" s="1">
        <v>1</v>
      </c>
      <c r="BH1461" s="1">
        <v>1</v>
      </c>
      <c r="BI1461" s="2">
        <v>44470</v>
      </c>
      <c r="BJ1461" s="2">
        <v>44834</v>
      </c>
      <c r="BK1461" s="2">
        <v>44470</v>
      </c>
      <c r="BL1461" s="2">
        <v>44834</v>
      </c>
      <c r="BM1461" s="1">
        <v>35</v>
      </c>
      <c r="BN1461" s="1">
        <v>0</v>
      </c>
      <c r="BO1461" s="1">
        <v>6</v>
      </c>
      <c r="BP1461" s="1">
        <v>6</v>
      </c>
      <c r="BQ1461" s="1">
        <v>6</v>
      </c>
      <c r="BR1461" s="1">
        <v>6</v>
      </c>
      <c r="BS1461" s="1">
        <v>6</v>
      </c>
      <c r="BT1461" s="1">
        <v>5</v>
      </c>
      <c r="BU1461" s="1" t="str">
        <f>"10:30 AM"</f>
        <v>10:30 AM</v>
      </c>
      <c r="BV1461" s="1" t="str">
        <f>"9:30 PM"</f>
        <v>9:30 PM</v>
      </c>
      <c r="BW1461" s="1" t="s">
        <v>135</v>
      </c>
      <c r="BX1461" s="1">
        <v>0</v>
      </c>
      <c r="BY1461" s="1">
        <v>12</v>
      </c>
      <c r="BZ1461" s="1" t="s">
        <v>112</v>
      </c>
      <c r="CA1461" s="1">
        <v>0</v>
      </c>
      <c r="CB1461" s="4" t="s">
        <v>15452</v>
      </c>
      <c r="CC1461" s="1" t="s">
        <v>3822</v>
      </c>
      <c r="CD1461" s="1" t="s">
        <v>167</v>
      </c>
      <c r="CE1461" s="1" t="s">
        <v>339</v>
      </c>
      <c r="CF1461" s="1" t="s">
        <v>117</v>
      </c>
      <c r="CG1461" s="1">
        <v>96950</v>
      </c>
      <c r="CH1461" s="3">
        <v>8.68</v>
      </c>
      <c r="CI1461" s="3">
        <v>11.08</v>
      </c>
      <c r="CJ1461" s="3">
        <v>13.02</v>
      </c>
      <c r="CK1461" s="3">
        <v>16.62</v>
      </c>
      <c r="CL1461" s="1" t="s">
        <v>137</v>
      </c>
      <c r="CM1461" s="1" t="s">
        <v>168</v>
      </c>
      <c r="CN1461" s="1" t="s">
        <v>139</v>
      </c>
      <c r="CP1461" s="1" t="s">
        <v>112</v>
      </c>
      <c r="CQ1461" s="1" t="s">
        <v>111</v>
      </c>
      <c r="CR1461" s="1" t="s">
        <v>112</v>
      </c>
      <c r="CS1461" s="1" t="s">
        <v>111</v>
      </c>
      <c r="CT1461" s="1" t="s">
        <v>138</v>
      </c>
      <c r="CU1461" s="1" t="s">
        <v>111</v>
      </c>
      <c r="CV1461" s="1" t="s">
        <v>138</v>
      </c>
      <c r="CW1461" s="1" t="s">
        <v>3830</v>
      </c>
      <c r="CX1461" s="1">
        <v>16702331530</v>
      </c>
      <c r="CY1461" s="1" t="s">
        <v>3826</v>
      </c>
      <c r="CZ1461" s="1" t="s">
        <v>3831</v>
      </c>
      <c r="DA1461" s="1" t="s">
        <v>111</v>
      </c>
      <c r="DB1461" s="1" t="s">
        <v>112</v>
      </c>
      <c r="DC1461" s="1" t="s">
        <v>3823</v>
      </c>
      <c r="DD1461" s="1" t="s">
        <v>3824</v>
      </c>
      <c r="DE1461" s="1" t="s">
        <v>168</v>
      </c>
    </row>
    <row r="1462" spans="1:111" ht="15.6" customHeight="1" x14ac:dyDescent="0.25">
      <c r="A1462" s="1" t="s">
        <v>15453</v>
      </c>
      <c r="B1462" s="1" t="s">
        <v>238</v>
      </c>
      <c r="C1462" s="2">
        <v>44322.259234606485</v>
      </c>
      <c r="D1462" s="2">
        <v>44364</v>
      </c>
      <c r="E1462" s="1" t="s">
        <v>180</v>
      </c>
      <c r="G1462" s="1" t="s">
        <v>112</v>
      </c>
      <c r="H1462" s="1" t="s">
        <v>112</v>
      </c>
      <c r="I1462" s="1" t="s">
        <v>112</v>
      </c>
      <c r="J1462" s="1" t="s">
        <v>2758</v>
      </c>
      <c r="K1462" s="1" t="s">
        <v>1979</v>
      </c>
      <c r="L1462" s="1" t="s">
        <v>941</v>
      </c>
      <c r="M1462" s="1" t="s">
        <v>942</v>
      </c>
      <c r="N1462" s="1" t="s">
        <v>116</v>
      </c>
      <c r="O1462" s="1" t="s">
        <v>117</v>
      </c>
      <c r="P1462" s="9">
        <v>96950</v>
      </c>
      <c r="Q1462" s="1" t="s">
        <v>118</v>
      </c>
      <c r="S1462" s="1">
        <v>16702352883</v>
      </c>
      <c r="U1462" s="1">
        <v>561320</v>
      </c>
      <c r="V1462" s="1" t="s">
        <v>119</v>
      </c>
      <c r="X1462" s="1" t="s">
        <v>943</v>
      </c>
      <c r="Y1462" s="1" t="s">
        <v>944</v>
      </c>
      <c r="Z1462" s="1" t="s">
        <v>945</v>
      </c>
      <c r="AA1462" s="1" t="s">
        <v>373</v>
      </c>
      <c r="AB1462" s="1" t="s">
        <v>941</v>
      </c>
      <c r="AC1462" s="1" t="s">
        <v>942</v>
      </c>
      <c r="AD1462" s="1" t="s">
        <v>116</v>
      </c>
      <c r="AE1462" s="1" t="s">
        <v>117</v>
      </c>
      <c r="AF1462" s="9">
        <v>96950</v>
      </c>
      <c r="AG1462" s="1" t="s">
        <v>118</v>
      </c>
      <c r="AI1462" s="1">
        <v>16702352883</v>
      </c>
      <c r="AK1462" s="1" t="s">
        <v>530</v>
      </c>
      <c r="BC1462" s="1" t="str">
        <f>"35-3021.00"</f>
        <v>35-3021.00</v>
      </c>
      <c r="BD1462" s="1" t="s">
        <v>2867</v>
      </c>
      <c r="BE1462" s="1" t="s">
        <v>7334</v>
      </c>
      <c r="BF1462" s="1" t="s">
        <v>7335</v>
      </c>
      <c r="BG1462" s="1">
        <v>5</v>
      </c>
      <c r="BH1462" s="1">
        <v>5</v>
      </c>
      <c r="BI1462" s="2">
        <v>44348</v>
      </c>
      <c r="BJ1462" s="2">
        <v>44712</v>
      </c>
      <c r="BK1462" s="2">
        <v>44364</v>
      </c>
      <c r="BL1462" s="2">
        <v>44712</v>
      </c>
      <c r="BM1462" s="1">
        <v>35</v>
      </c>
      <c r="BN1462" s="1">
        <v>7</v>
      </c>
      <c r="BO1462" s="1">
        <v>0</v>
      </c>
      <c r="BP1462" s="1">
        <v>7</v>
      </c>
      <c r="BQ1462" s="1">
        <v>7</v>
      </c>
      <c r="BR1462" s="1">
        <v>7</v>
      </c>
      <c r="BS1462" s="1">
        <v>7</v>
      </c>
      <c r="BT1462" s="1">
        <v>0</v>
      </c>
      <c r="BU1462" s="1" t="str">
        <f>"12:00 PM"</f>
        <v>12:00 PM</v>
      </c>
      <c r="BV1462" s="1" t="str">
        <f>"7:00 PM"</f>
        <v>7:00 PM</v>
      </c>
      <c r="BW1462" s="1" t="s">
        <v>135</v>
      </c>
      <c r="BX1462" s="1">
        <v>3</v>
      </c>
      <c r="BY1462" s="1">
        <v>3</v>
      </c>
      <c r="BZ1462" s="1" t="s">
        <v>112</v>
      </c>
      <c r="CB1462" s="4" t="s">
        <v>15454</v>
      </c>
      <c r="CC1462" s="1" t="s">
        <v>941</v>
      </c>
      <c r="CD1462" s="1" t="s">
        <v>942</v>
      </c>
      <c r="CE1462" s="1" t="s">
        <v>167</v>
      </c>
      <c r="CF1462" s="1" t="s">
        <v>117</v>
      </c>
      <c r="CG1462" s="1">
        <v>96950</v>
      </c>
      <c r="CH1462" s="3">
        <v>8.15</v>
      </c>
      <c r="CI1462" s="3">
        <v>8.5</v>
      </c>
      <c r="CJ1462" s="3">
        <v>12.23</v>
      </c>
      <c r="CK1462" s="3">
        <v>12.75</v>
      </c>
      <c r="CL1462" s="1" t="s">
        <v>137</v>
      </c>
      <c r="CM1462" s="1" t="s">
        <v>138</v>
      </c>
      <c r="CN1462" s="1" t="s">
        <v>139</v>
      </c>
      <c r="CP1462" s="1" t="s">
        <v>112</v>
      </c>
      <c r="CQ1462" s="1" t="s">
        <v>111</v>
      </c>
      <c r="CR1462" s="1" t="s">
        <v>112</v>
      </c>
      <c r="CS1462" s="1" t="s">
        <v>111</v>
      </c>
      <c r="CT1462" s="1" t="s">
        <v>111</v>
      </c>
      <c r="CU1462" s="1" t="s">
        <v>111</v>
      </c>
      <c r="CV1462" s="1" t="s">
        <v>138</v>
      </c>
      <c r="CW1462" s="1" t="s">
        <v>138</v>
      </c>
      <c r="CX1462" s="1">
        <v>16702352883</v>
      </c>
      <c r="CY1462" s="1" t="s">
        <v>530</v>
      </c>
      <c r="CZ1462" s="1" t="s">
        <v>138</v>
      </c>
      <c r="DA1462" s="1" t="s">
        <v>111</v>
      </c>
      <c r="DB1462" s="1" t="s">
        <v>112</v>
      </c>
    </row>
    <row r="1463" spans="1:111" ht="15.6" customHeight="1" x14ac:dyDescent="0.25">
      <c r="A1463" s="1" t="s">
        <v>15455</v>
      </c>
      <c r="B1463" s="1" t="s">
        <v>238</v>
      </c>
      <c r="C1463" s="2">
        <v>44323.103505439816</v>
      </c>
      <c r="D1463" s="2">
        <v>44372</v>
      </c>
      <c r="E1463" s="1" t="s">
        <v>110</v>
      </c>
      <c r="F1463" s="2">
        <v>44468.833333333336</v>
      </c>
      <c r="G1463" s="1" t="s">
        <v>112</v>
      </c>
      <c r="H1463" s="1" t="s">
        <v>112</v>
      </c>
      <c r="I1463" s="1" t="s">
        <v>112</v>
      </c>
      <c r="J1463" s="1" t="s">
        <v>1463</v>
      </c>
      <c r="K1463" s="1" t="s">
        <v>1464</v>
      </c>
      <c r="L1463" s="1" t="s">
        <v>1465</v>
      </c>
      <c r="M1463" s="1" t="s">
        <v>1466</v>
      </c>
      <c r="N1463" s="1" t="s">
        <v>167</v>
      </c>
      <c r="O1463" s="1" t="s">
        <v>117</v>
      </c>
      <c r="P1463" s="9">
        <v>96950</v>
      </c>
      <c r="Q1463" s="1" t="s">
        <v>118</v>
      </c>
      <c r="R1463" s="1" t="s">
        <v>1467</v>
      </c>
      <c r="S1463" s="1">
        <v>16702349226</v>
      </c>
      <c r="U1463" s="1">
        <v>722511</v>
      </c>
      <c r="V1463" s="1" t="s">
        <v>119</v>
      </c>
      <c r="X1463" s="1" t="s">
        <v>1468</v>
      </c>
      <c r="Y1463" s="1" t="s">
        <v>1469</v>
      </c>
      <c r="Z1463" s="1" t="s">
        <v>829</v>
      </c>
      <c r="AA1463" s="1" t="s">
        <v>528</v>
      </c>
      <c r="AB1463" s="1" t="s">
        <v>1465</v>
      </c>
      <c r="AD1463" s="1" t="s">
        <v>167</v>
      </c>
      <c r="AE1463" s="1" t="s">
        <v>117</v>
      </c>
      <c r="AF1463" s="9">
        <v>96950</v>
      </c>
      <c r="AG1463" s="1" t="s">
        <v>118</v>
      </c>
      <c r="AI1463" s="1">
        <v>16702349226</v>
      </c>
      <c r="AK1463" s="1" t="s">
        <v>1470</v>
      </c>
      <c r="BC1463" s="1" t="str">
        <f>"35-2014.00"</f>
        <v>35-2014.00</v>
      </c>
      <c r="BD1463" s="1" t="s">
        <v>152</v>
      </c>
      <c r="BE1463" s="1" t="s">
        <v>1471</v>
      </c>
      <c r="BF1463" s="1" t="s">
        <v>229</v>
      </c>
      <c r="BG1463" s="1">
        <v>3</v>
      </c>
      <c r="BH1463" s="1">
        <v>3</v>
      </c>
      <c r="BI1463" s="2">
        <v>44470</v>
      </c>
      <c r="BJ1463" s="2">
        <v>44834</v>
      </c>
      <c r="BK1463" s="2">
        <v>44470</v>
      </c>
      <c r="BL1463" s="2">
        <v>44834</v>
      </c>
      <c r="BM1463" s="1">
        <v>35</v>
      </c>
      <c r="BN1463" s="1">
        <v>6</v>
      </c>
      <c r="BO1463" s="1">
        <v>0</v>
      </c>
      <c r="BP1463" s="1">
        <v>5</v>
      </c>
      <c r="BQ1463" s="1">
        <v>6</v>
      </c>
      <c r="BR1463" s="1">
        <v>6</v>
      </c>
      <c r="BS1463" s="1">
        <v>6</v>
      </c>
      <c r="BT1463" s="1">
        <v>6</v>
      </c>
      <c r="BU1463" s="1" t="str">
        <f>"2:00 PM"</f>
        <v>2:00 PM</v>
      </c>
      <c r="BV1463" s="1" t="str">
        <f>"8:00 PM"</f>
        <v>8:00 PM</v>
      </c>
      <c r="BW1463" s="1" t="s">
        <v>135</v>
      </c>
      <c r="BX1463" s="1">
        <v>0</v>
      </c>
      <c r="BY1463" s="1">
        <v>3</v>
      </c>
      <c r="BZ1463" s="1" t="s">
        <v>112</v>
      </c>
      <c r="CB1463" s="4" t="s">
        <v>1472</v>
      </c>
      <c r="CC1463" s="1" t="s">
        <v>1473</v>
      </c>
      <c r="CE1463" s="1" t="s">
        <v>167</v>
      </c>
      <c r="CF1463" s="1" t="s">
        <v>117</v>
      </c>
      <c r="CG1463" s="1">
        <v>96950</v>
      </c>
      <c r="CH1463" s="3">
        <v>8.68</v>
      </c>
      <c r="CI1463" s="3">
        <v>8.68</v>
      </c>
      <c r="CJ1463" s="3">
        <v>13.02</v>
      </c>
      <c r="CK1463" s="3">
        <v>13.02</v>
      </c>
      <c r="CL1463" s="1" t="s">
        <v>137</v>
      </c>
      <c r="CM1463" s="1" t="s">
        <v>1474</v>
      </c>
      <c r="CN1463" s="1" t="s">
        <v>139</v>
      </c>
      <c r="CP1463" s="1" t="s">
        <v>112</v>
      </c>
      <c r="CQ1463" s="1" t="s">
        <v>111</v>
      </c>
      <c r="CR1463" s="1" t="s">
        <v>112</v>
      </c>
      <c r="CS1463" s="1" t="s">
        <v>111</v>
      </c>
      <c r="CT1463" s="1" t="s">
        <v>138</v>
      </c>
      <c r="CU1463" s="1" t="s">
        <v>111</v>
      </c>
      <c r="CV1463" s="1" t="s">
        <v>138</v>
      </c>
      <c r="CW1463" s="1" t="s">
        <v>15456</v>
      </c>
      <c r="CX1463" s="1">
        <v>16702349226</v>
      </c>
      <c r="CY1463" s="1" t="s">
        <v>1470</v>
      </c>
      <c r="CZ1463" s="1" t="s">
        <v>138</v>
      </c>
      <c r="DA1463" s="1" t="s">
        <v>111</v>
      </c>
      <c r="DB1463" s="1" t="s">
        <v>112</v>
      </c>
    </row>
    <row r="1464" spans="1:111" ht="15.6" customHeight="1" x14ac:dyDescent="0.25">
      <c r="A1464" s="1" t="s">
        <v>15457</v>
      </c>
      <c r="B1464" s="1" t="s">
        <v>238</v>
      </c>
      <c r="C1464" s="2">
        <v>44332.875743518518</v>
      </c>
      <c r="D1464" s="2">
        <v>44361</v>
      </c>
      <c r="E1464" s="1" t="s">
        <v>180</v>
      </c>
      <c r="G1464" s="1" t="s">
        <v>111</v>
      </c>
      <c r="H1464" s="1" t="s">
        <v>112</v>
      </c>
      <c r="I1464" s="1" t="s">
        <v>112</v>
      </c>
      <c r="J1464" s="1" t="s">
        <v>2444</v>
      </c>
      <c r="K1464" s="1" t="s">
        <v>719</v>
      </c>
      <c r="L1464" s="1" t="s">
        <v>2445</v>
      </c>
      <c r="M1464" s="1" t="s">
        <v>2446</v>
      </c>
      <c r="N1464" s="1" t="s">
        <v>259</v>
      </c>
      <c r="O1464" s="1" t="s">
        <v>117</v>
      </c>
      <c r="P1464" s="9">
        <v>96952</v>
      </c>
      <c r="Q1464" s="1" t="s">
        <v>118</v>
      </c>
      <c r="R1464" s="1" t="s">
        <v>138</v>
      </c>
      <c r="S1464" s="1">
        <v>16704339989</v>
      </c>
      <c r="U1464" s="1">
        <v>481111</v>
      </c>
      <c r="V1464" s="1" t="s">
        <v>119</v>
      </c>
      <c r="X1464" s="1" t="s">
        <v>2447</v>
      </c>
      <c r="Y1464" s="1" t="s">
        <v>2448</v>
      </c>
      <c r="Z1464" s="1" t="s">
        <v>2449</v>
      </c>
      <c r="AA1464" s="1" t="s">
        <v>171</v>
      </c>
      <c r="AB1464" s="1" t="s">
        <v>2445</v>
      </c>
      <c r="AC1464" s="1" t="s">
        <v>2446</v>
      </c>
      <c r="AD1464" s="1" t="s">
        <v>259</v>
      </c>
      <c r="AE1464" s="1" t="s">
        <v>117</v>
      </c>
      <c r="AF1464" s="9">
        <v>96952</v>
      </c>
      <c r="AG1464" s="1" t="s">
        <v>118</v>
      </c>
      <c r="AH1464" s="1" t="s">
        <v>138</v>
      </c>
      <c r="AI1464" s="1">
        <v>16704339989</v>
      </c>
      <c r="AK1464" s="1" t="s">
        <v>2451</v>
      </c>
      <c r="BC1464" s="1" t="str">
        <f>"53-2012.00"</f>
        <v>53-2012.00</v>
      </c>
      <c r="BD1464" s="1" t="s">
        <v>12668</v>
      </c>
      <c r="BE1464" s="1" t="s">
        <v>12669</v>
      </c>
      <c r="BF1464" s="1" t="s">
        <v>12670</v>
      </c>
      <c r="BG1464" s="1">
        <v>1</v>
      </c>
      <c r="BH1464" s="1">
        <v>1</v>
      </c>
      <c r="BI1464" s="2">
        <v>44392</v>
      </c>
      <c r="BJ1464" s="2">
        <v>45487</v>
      </c>
      <c r="BK1464" s="2">
        <v>44392</v>
      </c>
      <c r="BL1464" s="2">
        <v>45487</v>
      </c>
      <c r="BM1464" s="1">
        <v>40</v>
      </c>
      <c r="BN1464" s="1">
        <v>0</v>
      </c>
      <c r="BO1464" s="1">
        <v>8</v>
      </c>
      <c r="BP1464" s="1">
        <v>8</v>
      </c>
      <c r="BQ1464" s="1">
        <v>8</v>
      </c>
      <c r="BR1464" s="1">
        <v>8</v>
      </c>
      <c r="BS1464" s="1">
        <v>8</v>
      </c>
      <c r="BT1464" s="1">
        <v>0</v>
      </c>
      <c r="BU1464" s="1" t="str">
        <f>"7:30 AM"</f>
        <v>7:30 AM</v>
      </c>
      <c r="BV1464" s="1" t="str">
        <f>"4:30 PM"</f>
        <v>4:30 PM</v>
      </c>
      <c r="BW1464" s="1" t="s">
        <v>135</v>
      </c>
      <c r="BX1464" s="1">
        <v>2</v>
      </c>
      <c r="BY1464" s="1">
        <v>6</v>
      </c>
      <c r="BZ1464" s="1" t="s">
        <v>112</v>
      </c>
      <c r="CB1464" s="4" t="s">
        <v>12671</v>
      </c>
      <c r="CC1464" s="1" t="s">
        <v>2445</v>
      </c>
      <c r="CD1464" s="1" t="s">
        <v>138</v>
      </c>
      <c r="CE1464" s="1" t="s">
        <v>259</v>
      </c>
      <c r="CF1464" s="1" t="s">
        <v>117</v>
      </c>
      <c r="CG1464" s="1">
        <v>96952</v>
      </c>
      <c r="CH1464" s="3">
        <v>2229.0700000000002</v>
      </c>
      <c r="CI1464" s="3">
        <v>5000</v>
      </c>
      <c r="CL1464" s="1" t="s">
        <v>4581</v>
      </c>
      <c r="CM1464" s="1" t="s">
        <v>138</v>
      </c>
      <c r="CN1464" s="1" t="s">
        <v>139</v>
      </c>
      <c r="CP1464" s="1" t="s">
        <v>112</v>
      </c>
      <c r="CQ1464" s="1" t="s">
        <v>111</v>
      </c>
      <c r="CR1464" s="1" t="s">
        <v>112</v>
      </c>
      <c r="CS1464" s="1" t="s">
        <v>112</v>
      </c>
      <c r="CT1464" s="1" t="s">
        <v>111</v>
      </c>
      <c r="CU1464" s="1" t="s">
        <v>111</v>
      </c>
      <c r="CV1464" s="1" t="s">
        <v>138</v>
      </c>
      <c r="CW1464" s="1" t="s">
        <v>2456</v>
      </c>
      <c r="CX1464" s="1">
        <v>16704339989</v>
      </c>
      <c r="CY1464" s="1" t="s">
        <v>12672</v>
      </c>
      <c r="CZ1464" s="1" t="s">
        <v>2458</v>
      </c>
      <c r="DA1464" s="1" t="s">
        <v>111</v>
      </c>
      <c r="DB1464" s="1" t="s">
        <v>112</v>
      </c>
    </row>
    <row r="1465" spans="1:111" ht="15.6" customHeight="1" x14ac:dyDescent="0.25">
      <c r="A1465" s="1" t="s">
        <v>15458</v>
      </c>
      <c r="B1465" s="1" t="s">
        <v>238</v>
      </c>
      <c r="C1465" s="2">
        <v>44326.469640856485</v>
      </c>
      <c r="D1465" s="2">
        <v>44363</v>
      </c>
      <c r="E1465" s="1" t="s">
        <v>110</v>
      </c>
      <c r="F1465" s="2">
        <v>44468.833333333336</v>
      </c>
      <c r="G1465" s="1" t="s">
        <v>112</v>
      </c>
      <c r="H1465" s="1" t="s">
        <v>112</v>
      </c>
      <c r="I1465" s="1" t="s">
        <v>112</v>
      </c>
      <c r="J1465" s="1" t="s">
        <v>6278</v>
      </c>
      <c r="K1465" s="1" t="s">
        <v>15459</v>
      </c>
      <c r="L1465" s="1" t="s">
        <v>15460</v>
      </c>
      <c r="M1465" s="1" t="s">
        <v>138</v>
      </c>
      <c r="N1465" s="1" t="s">
        <v>116</v>
      </c>
      <c r="O1465" s="1" t="s">
        <v>117</v>
      </c>
      <c r="P1465" s="9">
        <v>96950</v>
      </c>
      <c r="Q1465" s="1" t="s">
        <v>118</v>
      </c>
      <c r="R1465" s="1" t="s">
        <v>242</v>
      </c>
      <c r="S1465" s="1">
        <v>16702871861</v>
      </c>
      <c r="U1465" s="1">
        <v>4451</v>
      </c>
      <c r="V1465" s="1" t="s">
        <v>119</v>
      </c>
      <c r="X1465" s="1" t="s">
        <v>3428</v>
      </c>
      <c r="Y1465" s="1" t="s">
        <v>6281</v>
      </c>
      <c r="AA1465" s="1" t="s">
        <v>245</v>
      </c>
      <c r="AB1465" s="1" t="s">
        <v>15461</v>
      </c>
      <c r="AC1465" s="1" t="s">
        <v>138</v>
      </c>
      <c r="AD1465" s="1" t="s">
        <v>116</v>
      </c>
      <c r="AE1465" s="1" t="s">
        <v>117</v>
      </c>
      <c r="AF1465" s="9">
        <v>96950</v>
      </c>
      <c r="AG1465" s="1" t="s">
        <v>118</v>
      </c>
      <c r="AH1465" s="1" t="s">
        <v>242</v>
      </c>
      <c r="AI1465" s="1">
        <v>16702871861</v>
      </c>
      <c r="AK1465" s="1" t="s">
        <v>6282</v>
      </c>
      <c r="BC1465" s="1" t="str">
        <f>"11-2022.00"</f>
        <v>11-2022.00</v>
      </c>
      <c r="BD1465" s="1" t="s">
        <v>1013</v>
      </c>
      <c r="BE1465" s="1" t="s">
        <v>15462</v>
      </c>
      <c r="BF1465" s="1" t="s">
        <v>1015</v>
      </c>
      <c r="BG1465" s="1">
        <v>2</v>
      </c>
      <c r="BH1465" s="1">
        <v>2</v>
      </c>
      <c r="BI1465" s="2">
        <v>44470</v>
      </c>
      <c r="BJ1465" s="2">
        <v>44834</v>
      </c>
      <c r="BK1465" s="2">
        <v>44470</v>
      </c>
      <c r="BL1465" s="2">
        <v>44834</v>
      </c>
      <c r="BM1465" s="1">
        <v>35</v>
      </c>
      <c r="BN1465" s="1">
        <v>0</v>
      </c>
      <c r="BO1465" s="1">
        <v>7</v>
      </c>
      <c r="BP1465" s="1">
        <v>7</v>
      </c>
      <c r="BQ1465" s="1">
        <v>7</v>
      </c>
      <c r="BR1465" s="1">
        <v>7</v>
      </c>
      <c r="BS1465" s="1">
        <v>7</v>
      </c>
      <c r="BT1465" s="1">
        <v>0</v>
      </c>
      <c r="BU1465" s="1" t="str">
        <f>"8:00 AM"</f>
        <v>8:00 AM</v>
      </c>
      <c r="BV1465" s="1" t="str">
        <f>"5:00 PM"</f>
        <v>5:00 PM</v>
      </c>
      <c r="BW1465" s="1" t="s">
        <v>135</v>
      </c>
      <c r="BX1465" s="1">
        <v>0</v>
      </c>
      <c r="BY1465" s="1">
        <v>24</v>
      </c>
      <c r="BZ1465" s="1" t="s">
        <v>111</v>
      </c>
      <c r="CA1465" s="1">
        <v>4</v>
      </c>
      <c r="CB1465" s="4" t="s">
        <v>15463</v>
      </c>
      <c r="CC1465" s="1" t="s">
        <v>15460</v>
      </c>
      <c r="CD1465" s="1" t="s">
        <v>138</v>
      </c>
      <c r="CE1465" s="1" t="s">
        <v>116</v>
      </c>
      <c r="CF1465" s="1" t="s">
        <v>117</v>
      </c>
      <c r="CG1465" s="1">
        <v>96950</v>
      </c>
      <c r="CH1465" s="3">
        <v>15.24</v>
      </c>
      <c r="CI1465" s="3">
        <v>15.24</v>
      </c>
      <c r="CJ1465" s="3">
        <v>22.86</v>
      </c>
      <c r="CK1465" s="3">
        <v>22.86</v>
      </c>
      <c r="CL1465" s="1" t="s">
        <v>137</v>
      </c>
      <c r="CM1465" s="1" t="s">
        <v>7441</v>
      </c>
      <c r="CN1465" s="1" t="s">
        <v>139</v>
      </c>
      <c r="CP1465" s="1" t="s">
        <v>112</v>
      </c>
      <c r="CQ1465" s="1" t="s">
        <v>111</v>
      </c>
      <c r="CR1465" s="1" t="s">
        <v>112</v>
      </c>
      <c r="CS1465" s="1" t="s">
        <v>111</v>
      </c>
      <c r="CT1465" s="1" t="s">
        <v>138</v>
      </c>
      <c r="CU1465" s="1" t="s">
        <v>111</v>
      </c>
      <c r="CV1465" s="1" t="s">
        <v>138</v>
      </c>
      <c r="CW1465" s="1" t="s">
        <v>980</v>
      </c>
      <c r="CX1465" s="1">
        <v>16702871861</v>
      </c>
      <c r="CY1465" s="1" t="s">
        <v>6286</v>
      </c>
      <c r="CZ1465" s="1" t="s">
        <v>138</v>
      </c>
      <c r="DA1465" s="1" t="s">
        <v>111</v>
      </c>
      <c r="DB1465" s="1" t="s">
        <v>112</v>
      </c>
    </row>
    <row r="1466" spans="1:111" ht="15.6" customHeight="1" x14ac:dyDescent="0.25">
      <c r="A1466" s="1" t="s">
        <v>15473</v>
      </c>
      <c r="B1466" s="1" t="s">
        <v>238</v>
      </c>
      <c r="C1466" s="2">
        <v>44302.095903240741</v>
      </c>
      <c r="D1466" s="2">
        <v>44354</v>
      </c>
      <c r="E1466" s="1" t="s">
        <v>110</v>
      </c>
      <c r="F1466" s="2">
        <v>44467.833333333336</v>
      </c>
      <c r="G1466" s="1" t="s">
        <v>112</v>
      </c>
      <c r="H1466" s="1" t="s">
        <v>112</v>
      </c>
      <c r="I1466" s="1" t="s">
        <v>112</v>
      </c>
      <c r="J1466" s="1" t="s">
        <v>12145</v>
      </c>
      <c r="K1466" s="1" t="s">
        <v>15474</v>
      </c>
      <c r="L1466" s="1" t="s">
        <v>5656</v>
      </c>
      <c r="N1466" s="1" t="s">
        <v>116</v>
      </c>
      <c r="O1466" s="1" t="s">
        <v>117</v>
      </c>
      <c r="P1466" s="9">
        <v>96950</v>
      </c>
      <c r="Q1466" s="1" t="s">
        <v>118</v>
      </c>
      <c r="S1466" s="1">
        <v>16702886108</v>
      </c>
      <c r="U1466" s="1">
        <v>236220</v>
      </c>
      <c r="V1466" s="1" t="s">
        <v>119</v>
      </c>
      <c r="X1466" s="1" t="s">
        <v>1010</v>
      </c>
      <c r="Y1466" s="1" t="s">
        <v>5657</v>
      </c>
      <c r="AA1466" s="1" t="s">
        <v>245</v>
      </c>
      <c r="AB1466" s="1" t="s">
        <v>5656</v>
      </c>
      <c r="AD1466" s="1" t="s">
        <v>116</v>
      </c>
      <c r="AE1466" s="1" t="s">
        <v>117</v>
      </c>
      <c r="AF1466" s="9">
        <v>96950</v>
      </c>
      <c r="AG1466" s="1" t="s">
        <v>118</v>
      </c>
      <c r="AI1466" s="1">
        <v>16702886108</v>
      </c>
      <c r="AK1466" s="1" t="s">
        <v>5659</v>
      </c>
      <c r="BC1466" s="1" t="str">
        <f>"49-9071.00"</f>
        <v>49-9071.00</v>
      </c>
      <c r="BD1466" s="1" t="s">
        <v>214</v>
      </c>
      <c r="BE1466" s="1" t="s">
        <v>15475</v>
      </c>
      <c r="BF1466" s="1" t="s">
        <v>12597</v>
      </c>
      <c r="BG1466" s="1">
        <v>12</v>
      </c>
      <c r="BH1466" s="1">
        <v>12</v>
      </c>
      <c r="BI1466" s="2">
        <v>44469</v>
      </c>
      <c r="BJ1466" s="2">
        <v>44833</v>
      </c>
      <c r="BK1466" s="2">
        <v>44469</v>
      </c>
      <c r="BL1466" s="2">
        <v>44833</v>
      </c>
      <c r="BM1466" s="1">
        <v>40</v>
      </c>
      <c r="BN1466" s="1">
        <v>0</v>
      </c>
      <c r="BO1466" s="1">
        <v>8</v>
      </c>
      <c r="BP1466" s="1">
        <v>8</v>
      </c>
      <c r="BQ1466" s="1">
        <v>8</v>
      </c>
      <c r="BR1466" s="1">
        <v>8</v>
      </c>
      <c r="BS1466" s="1">
        <v>8</v>
      </c>
      <c r="BT1466" s="1">
        <v>0</v>
      </c>
      <c r="BU1466" s="1" t="str">
        <f>"8:00 AM"</f>
        <v>8:00 AM</v>
      </c>
      <c r="BV1466" s="1" t="str">
        <f>"5:00 PM"</f>
        <v>5:00 PM</v>
      </c>
      <c r="BW1466" s="1" t="s">
        <v>135</v>
      </c>
      <c r="BX1466" s="1">
        <v>0</v>
      </c>
      <c r="BY1466" s="1">
        <v>12</v>
      </c>
      <c r="BZ1466" s="1" t="s">
        <v>112</v>
      </c>
      <c r="CA1466" s="1">
        <v>0</v>
      </c>
      <c r="CB1466" s="1" t="s">
        <v>15476</v>
      </c>
      <c r="CC1466" s="1" t="s">
        <v>5663</v>
      </c>
      <c r="CE1466" s="1" t="s">
        <v>116</v>
      </c>
      <c r="CF1466" s="1" t="s">
        <v>117</v>
      </c>
      <c r="CG1466" s="1">
        <v>96950</v>
      </c>
      <c r="CH1466" s="3">
        <v>8.7100000000000009</v>
      </c>
      <c r="CI1466" s="3">
        <v>8.7100000000000009</v>
      </c>
      <c r="CJ1466" s="3">
        <v>13.07</v>
      </c>
      <c r="CK1466" s="3">
        <v>13.07</v>
      </c>
      <c r="CL1466" s="1" t="s">
        <v>137</v>
      </c>
      <c r="CM1466" s="1" t="s">
        <v>168</v>
      </c>
      <c r="CN1466" s="1" t="s">
        <v>139</v>
      </c>
      <c r="CP1466" s="1" t="s">
        <v>112</v>
      </c>
      <c r="CQ1466" s="1" t="s">
        <v>111</v>
      </c>
      <c r="CR1466" s="1" t="s">
        <v>111</v>
      </c>
      <c r="CS1466" s="1" t="s">
        <v>111</v>
      </c>
      <c r="CT1466" s="1" t="s">
        <v>138</v>
      </c>
      <c r="CU1466" s="1" t="s">
        <v>111</v>
      </c>
      <c r="CV1466" s="1" t="s">
        <v>111</v>
      </c>
      <c r="CW1466" s="1" t="s">
        <v>15477</v>
      </c>
      <c r="CX1466" s="1">
        <v>16702886108</v>
      </c>
      <c r="CY1466" s="1" t="s">
        <v>5659</v>
      </c>
      <c r="CZ1466" s="1" t="s">
        <v>138</v>
      </c>
      <c r="DA1466" s="1" t="s">
        <v>111</v>
      </c>
      <c r="DB1466" s="1" t="s">
        <v>112</v>
      </c>
      <c r="DC1466" s="1" t="s">
        <v>1010</v>
      </c>
      <c r="DD1466" s="1" t="s">
        <v>5657</v>
      </c>
      <c r="DF1466" s="1" t="s">
        <v>5654</v>
      </c>
      <c r="DG1466" s="1" t="s">
        <v>5659</v>
      </c>
    </row>
    <row r="1467" spans="1:111" ht="15.6" customHeight="1" x14ac:dyDescent="0.25">
      <c r="A1467" s="1" t="s">
        <v>15484</v>
      </c>
      <c r="B1467" s="1" t="s">
        <v>238</v>
      </c>
      <c r="C1467" s="2">
        <v>44301.037021759257</v>
      </c>
      <c r="D1467" s="2">
        <v>44333</v>
      </c>
      <c r="E1467" s="1" t="s">
        <v>110</v>
      </c>
      <c r="F1467" s="2">
        <v>44468.833333333336</v>
      </c>
      <c r="G1467" s="1" t="s">
        <v>111</v>
      </c>
      <c r="H1467" s="1" t="s">
        <v>112</v>
      </c>
      <c r="I1467" s="1" t="s">
        <v>112</v>
      </c>
      <c r="J1467" s="1" t="s">
        <v>909</v>
      </c>
      <c r="K1467" s="1" t="s">
        <v>6316</v>
      </c>
      <c r="L1467" s="1" t="s">
        <v>910</v>
      </c>
      <c r="M1467" s="1" t="s">
        <v>754</v>
      </c>
      <c r="N1467" s="1" t="s">
        <v>167</v>
      </c>
      <c r="O1467" s="1" t="s">
        <v>117</v>
      </c>
      <c r="P1467" s="9">
        <v>96950</v>
      </c>
      <c r="Q1467" s="1" t="s">
        <v>118</v>
      </c>
      <c r="S1467" s="1">
        <v>16702350561</v>
      </c>
      <c r="T1467" s="1">
        <v>115</v>
      </c>
      <c r="U1467" s="1">
        <v>72111</v>
      </c>
      <c r="V1467" s="1" t="s">
        <v>119</v>
      </c>
      <c r="X1467" s="1" t="s">
        <v>911</v>
      </c>
      <c r="Y1467" s="1" t="s">
        <v>912</v>
      </c>
      <c r="Z1467" s="1" t="s">
        <v>913</v>
      </c>
      <c r="AA1467" s="1" t="s">
        <v>914</v>
      </c>
      <c r="AB1467" s="1" t="s">
        <v>915</v>
      </c>
      <c r="AC1467" s="1" t="s">
        <v>916</v>
      </c>
      <c r="AD1467" s="1" t="s">
        <v>167</v>
      </c>
      <c r="AE1467" s="1" t="s">
        <v>117</v>
      </c>
      <c r="AF1467" s="9">
        <v>96950</v>
      </c>
      <c r="AG1467" s="1" t="s">
        <v>118</v>
      </c>
      <c r="AI1467" s="1">
        <v>16702350561</v>
      </c>
      <c r="AJ1467" s="1">
        <v>115</v>
      </c>
      <c r="AK1467" s="1" t="s">
        <v>917</v>
      </c>
      <c r="BC1467" s="1" t="str">
        <f>"35-2014.00"</f>
        <v>35-2014.00</v>
      </c>
      <c r="BD1467" s="1" t="s">
        <v>152</v>
      </c>
      <c r="BE1467" s="1" t="s">
        <v>15485</v>
      </c>
      <c r="BF1467" s="1" t="s">
        <v>229</v>
      </c>
      <c r="BG1467" s="1">
        <v>1</v>
      </c>
      <c r="BH1467" s="1">
        <v>1</v>
      </c>
      <c r="BI1467" s="2">
        <v>44470</v>
      </c>
      <c r="BJ1467" s="2">
        <v>45565</v>
      </c>
      <c r="BK1467" s="2">
        <v>44470</v>
      </c>
      <c r="BL1467" s="2">
        <v>45565</v>
      </c>
      <c r="BM1467" s="1">
        <v>35</v>
      </c>
      <c r="BN1467" s="1">
        <v>0</v>
      </c>
      <c r="BO1467" s="1">
        <v>7</v>
      </c>
      <c r="BP1467" s="1">
        <v>7</v>
      </c>
      <c r="BQ1467" s="1">
        <v>7</v>
      </c>
      <c r="BR1467" s="1">
        <v>7</v>
      </c>
      <c r="BS1467" s="1">
        <v>7</v>
      </c>
      <c r="BT1467" s="1">
        <v>0</v>
      </c>
      <c r="BU1467" s="1" t="str">
        <f>"8:00 AM"</f>
        <v>8:00 AM</v>
      </c>
      <c r="BV1467" s="1" t="str">
        <f>"5:00 PM"</f>
        <v>5:00 PM</v>
      </c>
      <c r="BW1467" s="1" t="s">
        <v>135</v>
      </c>
      <c r="BX1467" s="1">
        <v>0</v>
      </c>
      <c r="BY1467" s="1">
        <v>12</v>
      </c>
      <c r="BZ1467" s="1" t="s">
        <v>112</v>
      </c>
      <c r="CA1467" s="1">
        <v>0</v>
      </c>
      <c r="CB1467" s="4" t="s">
        <v>15486</v>
      </c>
      <c r="CC1467" s="1" t="s">
        <v>6319</v>
      </c>
      <c r="CD1467" s="1" t="s">
        <v>6320</v>
      </c>
      <c r="CE1467" s="1" t="s">
        <v>997</v>
      </c>
      <c r="CF1467" s="1" t="s">
        <v>117</v>
      </c>
      <c r="CG1467" s="1">
        <v>96951</v>
      </c>
      <c r="CH1467" s="3">
        <v>8.68</v>
      </c>
      <c r="CI1467" s="3">
        <v>8.68</v>
      </c>
      <c r="CJ1467" s="3">
        <v>13.02</v>
      </c>
      <c r="CK1467" s="3">
        <v>13.02</v>
      </c>
      <c r="CL1467" s="1" t="s">
        <v>137</v>
      </c>
      <c r="CM1467" s="1" t="s">
        <v>922</v>
      </c>
      <c r="CN1467" s="1" t="s">
        <v>139</v>
      </c>
      <c r="CP1467" s="1" t="s">
        <v>112</v>
      </c>
      <c r="CQ1467" s="1" t="s">
        <v>111</v>
      </c>
      <c r="CR1467" s="1" t="s">
        <v>112</v>
      </c>
      <c r="CS1467" s="1" t="s">
        <v>111</v>
      </c>
      <c r="CT1467" s="1" t="s">
        <v>111</v>
      </c>
      <c r="CU1467" s="1" t="s">
        <v>111</v>
      </c>
      <c r="CV1467" s="1" t="s">
        <v>138</v>
      </c>
      <c r="CW1467" s="1" t="s">
        <v>714</v>
      </c>
      <c r="CX1467" s="1">
        <v>16702350561</v>
      </c>
      <c r="CY1467" s="1" t="s">
        <v>917</v>
      </c>
      <c r="CZ1467" s="1" t="s">
        <v>716</v>
      </c>
      <c r="DA1467" s="1" t="s">
        <v>111</v>
      </c>
      <c r="DB1467" s="1" t="s">
        <v>112</v>
      </c>
    </row>
    <row r="1468" spans="1:111" ht="15.6" customHeight="1" x14ac:dyDescent="0.25">
      <c r="A1468" s="1" t="s">
        <v>15491</v>
      </c>
      <c r="B1468" s="1" t="s">
        <v>238</v>
      </c>
      <c r="C1468" s="2">
        <v>44300.680279166663</v>
      </c>
      <c r="D1468" s="2">
        <v>44337</v>
      </c>
      <c r="E1468" s="1" t="s">
        <v>110</v>
      </c>
      <c r="F1468" s="2">
        <v>44468.833333333336</v>
      </c>
      <c r="G1468" s="1" t="s">
        <v>111</v>
      </c>
      <c r="H1468" s="1" t="s">
        <v>112</v>
      </c>
      <c r="I1468" s="1" t="s">
        <v>112</v>
      </c>
      <c r="J1468" s="1" t="s">
        <v>7344</v>
      </c>
      <c r="K1468" s="1" t="s">
        <v>7345</v>
      </c>
      <c r="L1468" s="1" t="s">
        <v>7346</v>
      </c>
      <c r="M1468" s="1" t="s">
        <v>2272</v>
      </c>
      <c r="N1468" s="1" t="s">
        <v>116</v>
      </c>
      <c r="O1468" s="1" t="s">
        <v>117</v>
      </c>
      <c r="P1468" s="9">
        <v>96950</v>
      </c>
      <c r="Q1468" s="1" t="s">
        <v>118</v>
      </c>
      <c r="R1468" s="1" t="s">
        <v>117</v>
      </c>
      <c r="S1468" s="1">
        <v>16702880332</v>
      </c>
      <c r="U1468" s="1">
        <v>45439</v>
      </c>
      <c r="V1468" s="1" t="s">
        <v>119</v>
      </c>
      <c r="X1468" s="1" t="s">
        <v>656</v>
      </c>
      <c r="Y1468" s="1" t="s">
        <v>7347</v>
      </c>
      <c r="Z1468" s="1" t="s">
        <v>138</v>
      </c>
      <c r="AA1468" s="1" t="s">
        <v>973</v>
      </c>
      <c r="AB1468" s="1" t="s">
        <v>7346</v>
      </c>
      <c r="AC1468" s="1" t="s">
        <v>2272</v>
      </c>
      <c r="AD1468" s="1" t="s">
        <v>116</v>
      </c>
      <c r="AE1468" s="1" t="s">
        <v>117</v>
      </c>
      <c r="AF1468" s="9">
        <v>96950</v>
      </c>
      <c r="AG1468" s="1" t="s">
        <v>118</v>
      </c>
      <c r="AH1468" s="1" t="s">
        <v>117</v>
      </c>
      <c r="AI1468" s="1">
        <v>16702880332</v>
      </c>
      <c r="AK1468" s="1" t="s">
        <v>7348</v>
      </c>
      <c r="BC1468" s="1" t="str">
        <f>"51-2091.00"</f>
        <v>51-2091.00</v>
      </c>
      <c r="BD1468" s="1" t="s">
        <v>7349</v>
      </c>
      <c r="BE1468" s="1" t="s">
        <v>7350</v>
      </c>
      <c r="BF1468" s="1" t="s">
        <v>7351</v>
      </c>
      <c r="BG1468" s="1">
        <v>2</v>
      </c>
      <c r="BH1468" s="1">
        <v>2</v>
      </c>
      <c r="BI1468" s="2">
        <v>44470</v>
      </c>
      <c r="BJ1468" s="2">
        <v>44834</v>
      </c>
      <c r="BK1468" s="2">
        <v>44470</v>
      </c>
      <c r="BL1468" s="2">
        <v>44834</v>
      </c>
      <c r="BM1468" s="1">
        <v>40</v>
      </c>
      <c r="BN1468" s="1">
        <v>0</v>
      </c>
      <c r="BO1468" s="1">
        <v>8</v>
      </c>
      <c r="BP1468" s="1">
        <v>8</v>
      </c>
      <c r="BQ1468" s="1">
        <v>8</v>
      </c>
      <c r="BR1468" s="1">
        <v>8</v>
      </c>
      <c r="BS1468" s="1">
        <v>8</v>
      </c>
      <c r="BT1468" s="1">
        <v>0</v>
      </c>
      <c r="BU1468" s="1" t="str">
        <f>"8:00 AM"</f>
        <v>8:00 AM</v>
      </c>
      <c r="BV1468" s="1" t="str">
        <f>"5:00 PM"</f>
        <v>5:00 PM</v>
      </c>
      <c r="BW1468" s="1" t="s">
        <v>135</v>
      </c>
      <c r="BX1468" s="1">
        <v>0</v>
      </c>
      <c r="BY1468" s="1">
        <v>12</v>
      </c>
      <c r="BZ1468" s="1" t="s">
        <v>112</v>
      </c>
      <c r="CA1468" s="1">
        <v>0</v>
      </c>
      <c r="CB1468" s="1" t="s">
        <v>7352</v>
      </c>
      <c r="CC1468" s="1" t="s">
        <v>7346</v>
      </c>
      <c r="CD1468" s="1" t="s">
        <v>7353</v>
      </c>
      <c r="CE1468" s="1" t="s">
        <v>116</v>
      </c>
      <c r="CF1468" s="1" t="s">
        <v>117</v>
      </c>
      <c r="CG1468" s="1">
        <v>96950</v>
      </c>
      <c r="CH1468" s="3">
        <v>12.27</v>
      </c>
      <c r="CI1468" s="3">
        <v>12.5</v>
      </c>
      <c r="CJ1468" s="3">
        <v>18.399999999999999</v>
      </c>
      <c r="CK1468" s="3">
        <v>18.75</v>
      </c>
      <c r="CL1468" s="1" t="s">
        <v>137</v>
      </c>
      <c r="CM1468" s="1" t="s">
        <v>138</v>
      </c>
      <c r="CN1468" s="1" t="s">
        <v>218</v>
      </c>
      <c r="CP1468" s="1" t="s">
        <v>112</v>
      </c>
      <c r="CQ1468" s="1" t="s">
        <v>111</v>
      </c>
      <c r="CR1468" s="1" t="s">
        <v>111</v>
      </c>
      <c r="CS1468" s="1" t="s">
        <v>111</v>
      </c>
      <c r="CT1468" s="1" t="s">
        <v>138</v>
      </c>
      <c r="CU1468" s="1" t="s">
        <v>111</v>
      </c>
      <c r="CV1468" s="1" t="s">
        <v>138</v>
      </c>
      <c r="CW1468" s="1" t="s">
        <v>1324</v>
      </c>
      <c r="CX1468" s="1">
        <v>16702880332</v>
      </c>
      <c r="CY1468" s="1" t="s">
        <v>7348</v>
      </c>
      <c r="CZ1468" s="1" t="s">
        <v>138</v>
      </c>
      <c r="DA1468" s="1" t="s">
        <v>111</v>
      </c>
      <c r="DB1468" s="1" t="s">
        <v>112</v>
      </c>
    </row>
    <row r="1469" spans="1:111" ht="15.6" customHeight="1" x14ac:dyDescent="0.25">
      <c r="A1469" s="1" t="s">
        <v>15492</v>
      </c>
      <c r="B1469" s="1" t="s">
        <v>238</v>
      </c>
      <c r="C1469" s="2">
        <v>44292.16547083333</v>
      </c>
      <c r="D1469" s="2">
        <v>44337</v>
      </c>
      <c r="E1469" s="1" t="s">
        <v>110</v>
      </c>
      <c r="F1469" s="2">
        <v>44468.833333333336</v>
      </c>
      <c r="G1469" s="1" t="s">
        <v>111</v>
      </c>
      <c r="H1469" s="1" t="s">
        <v>112</v>
      </c>
      <c r="I1469" s="1" t="s">
        <v>112</v>
      </c>
      <c r="J1469" s="1" t="s">
        <v>2698</v>
      </c>
      <c r="L1469" s="1" t="s">
        <v>2699</v>
      </c>
      <c r="N1469" s="1" t="s">
        <v>997</v>
      </c>
      <c r="O1469" s="1" t="s">
        <v>117</v>
      </c>
      <c r="P1469" s="9">
        <v>96951</v>
      </c>
      <c r="Q1469" s="1" t="s">
        <v>118</v>
      </c>
      <c r="R1469" s="1" t="s">
        <v>138</v>
      </c>
      <c r="S1469" s="1">
        <v>16705321155</v>
      </c>
      <c r="U1469" s="1">
        <v>721110</v>
      </c>
      <c r="V1469" s="1" t="s">
        <v>119</v>
      </c>
      <c r="X1469" s="1" t="s">
        <v>2700</v>
      </c>
      <c r="Y1469" s="1" t="s">
        <v>2701</v>
      </c>
      <c r="Z1469" s="1" t="s">
        <v>1251</v>
      </c>
      <c r="AA1469" s="1" t="s">
        <v>2702</v>
      </c>
      <c r="AB1469" s="1" t="s">
        <v>2703</v>
      </c>
      <c r="AD1469" s="1" t="s">
        <v>2704</v>
      </c>
      <c r="AE1469" s="1" t="s">
        <v>691</v>
      </c>
      <c r="AF1469" s="9">
        <v>96913</v>
      </c>
      <c r="AG1469" s="1" t="s">
        <v>118</v>
      </c>
      <c r="AI1469" s="1">
        <v>16716453231</v>
      </c>
      <c r="AK1469" s="1" t="s">
        <v>2705</v>
      </c>
      <c r="BC1469" s="1" t="str">
        <f>"37-2012.00"</f>
        <v>37-2012.00</v>
      </c>
      <c r="BD1469" s="1" t="s">
        <v>576</v>
      </c>
      <c r="BE1469" s="1" t="s">
        <v>15493</v>
      </c>
      <c r="BF1469" s="1" t="s">
        <v>15494</v>
      </c>
      <c r="BG1469" s="1">
        <v>3</v>
      </c>
      <c r="BH1469" s="1">
        <v>3</v>
      </c>
      <c r="BI1469" s="2">
        <v>44470</v>
      </c>
      <c r="BJ1469" s="2">
        <v>44834</v>
      </c>
      <c r="BK1469" s="2">
        <v>44470</v>
      </c>
      <c r="BL1469" s="2">
        <v>44834</v>
      </c>
      <c r="BM1469" s="1">
        <v>40</v>
      </c>
      <c r="BN1469" s="1">
        <v>0</v>
      </c>
      <c r="BO1469" s="1">
        <v>8</v>
      </c>
      <c r="BP1469" s="1">
        <v>8</v>
      </c>
      <c r="BQ1469" s="1">
        <v>8</v>
      </c>
      <c r="BR1469" s="1">
        <v>8</v>
      </c>
      <c r="BS1469" s="1">
        <v>8</v>
      </c>
      <c r="BT1469" s="1">
        <v>0</v>
      </c>
      <c r="BU1469" s="1" t="str">
        <f>"7:00 AM"</f>
        <v>7:00 AM</v>
      </c>
      <c r="BV1469" s="1" t="str">
        <f>"10:00 PM"</f>
        <v>10:00 PM</v>
      </c>
      <c r="BW1469" s="1" t="s">
        <v>135</v>
      </c>
      <c r="BX1469" s="1">
        <v>0</v>
      </c>
      <c r="BY1469" s="1">
        <v>3</v>
      </c>
      <c r="BZ1469" s="1" t="s">
        <v>112</v>
      </c>
      <c r="CA1469" s="1">
        <v>0</v>
      </c>
      <c r="CB1469" s="1" t="s">
        <v>15495</v>
      </c>
      <c r="CC1469" s="1" t="s">
        <v>2699</v>
      </c>
      <c r="CE1469" s="1" t="s">
        <v>997</v>
      </c>
      <c r="CF1469" s="1" t="s">
        <v>117</v>
      </c>
      <c r="CG1469" s="1">
        <v>96951</v>
      </c>
      <c r="CH1469" s="3">
        <v>7.59</v>
      </c>
      <c r="CI1469" s="3">
        <v>7.59</v>
      </c>
      <c r="CJ1469" s="3">
        <v>11.39</v>
      </c>
      <c r="CK1469" s="3">
        <v>11.39</v>
      </c>
      <c r="CL1469" s="1" t="s">
        <v>137</v>
      </c>
      <c r="CN1469" s="1" t="s">
        <v>139</v>
      </c>
      <c r="CP1469" s="1" t="s">
        <v>112</v>
      </c>
      <c r="CQ1469" s="1" t="s">
        <v>111</v>
      </c>
      <c r="CR1469" s="1" t="s">
        <v>112</v>
      </c>
      <c r="CS1469" s="1" t="s">
        <v>111</v>
      </c>
      <c r="CT1469" s="1" t="s">
        <v>111</v>
      </c>
      <c r="CU1469" s="1" t="s">
        <v>111</v>
      </c>
      <c r="CV1469" s="1" t="s">
        <v>111</v>
      </c>
      <c r="CW1469" s="1" t="s">
        <v>15496</v>
      </c>
      <c r="CX1469" s="1">
        <v>16705321155</v>
      </c>
      <c r="CY1469" s="1" t="s">
        <v>2705</v>
      </c>
      <c r="CZ1469" s="1" t="s">
        <v>380</v>
      </c>
      <c r="DA1469" s="1" t="s">
        <v>111</v>
      </c>
      <c r="DB1469" s="1" t="s">
        <v>112</v>
      </c>
    </row>
    <row r="1470" spans="1:111" ht="15.6" customHeight="1" x14ac:dyDescent="0.25">
      <c r="A1470" s="1" t="s">
        <v>15501</v>
      </c>
      <c r="B1470" s="1" t="s">
        <v>238</v>
      </c>
      <c r="C1470" s="2">
        <v>44322.252343055552</v>
      </c>
      <c r="D1470" s="2">
        <v>44355</v>
      </c>
      <c r="E1470" s="1" t="s">
        <v>110</v>
      </c>
      <c r="F1470" s="2">
        <v>44468.833333333336</v>
      </c>
      <c r="G1470" s="1" t="s">
        <v>112</v>
      </c>
      <c r="H1470" s="1" t="s">
        <v>112</v>
      </c>
      <c r="I1470" s="1" t="s">
        <v>112</v>
      </c>
      <c r="J1470" s="1" t="s">
        <v>2758</v>
      </c>
      <c r="K1470" s="1" t="s">
        <v>1979</v>
      </c>
      <c r="L1470" s="1" t="s">
        <v>941</v>
      </c>
      <c r="M1470" s="1" t="s">
        <v>942</v>
      </c>
      <c r="N1470" s="1" t="s">
        <v>116</v>
      </c>
      <c r="O1470" s="1" t="s">
        <v>117</v>
      </c>
      <c r="P1470" s="9">
        <v>96950</v>
      </c>
      <c r="Q1470" s="1" t="s">
        <v>118</v>
      </c>
      <c r="S1470" s="1">
        <v>16702352883</v>
      </c>
      <c r="U1470" s="1">
        <v>561320</v>
      </c>
      <c r="V1470" s="1" t="s">
        <v>119</v>
      </c>
      <c r="X1470" s="1" t="s">
        <v>943</v>
      </c>
      <c r="Y1470" s="1" t="s">
        <v>944</v>
      </c>
      <c r="Z1470" s="1" t="s">
        <v>945</v>
      </c>
      <c r="AA1470" s="1" t="s">
        <v>373</v>
      </c>
      <c r="AB1470" s="1" t="s">
        <v>941</v>
      </c>
      <c r="AC1470" s="1" t="s">
        <v>942</v>
      </c>
      <c r="AD1470" s="1" t="s">
        <v>116</v>
      </c>
      <c r="AE1470" s="1" t="s">
        <v>117</v>
      </c>
      <c r="AF1470" s="9">
        <v>96950</v>
      </c>
      <c r="AG1470" s="1" t="s">
        <v>118</v>
      </c>
      <c r="AI1470" s="1">
        <v>16702352883</v>
      </c>
      <c r="AK1470" s="1" t="s">
        <v>530</v>
      </c>
      <c r="BC1470" s="1" t="str">
        <f>"49-3023.01"</f>
        <v>49-3023.01</v>
      </c>
      <c r="BD1470" s="1" t="s">
        <v>608</v>
      </c>
      <c r="BE1470" s="1" t="s">
        <v>15502</v>
      </c>
      <c r="BF1470" s="1" t="s">
        <v>15503</v>
      </c>
      <c r="BG1470" s="1">
        <v>5</v>
      </c>
      <c r="BH1470" s="1">
        <v>5</v>
      </c>
      <c r="BI1470" s="2">
        <v>44470</v>
      </c>
      <c r="BJ1470" s="2">
        <v>44834</v>
      </c>
      <c r="BK1470" s="2">
        <v>44470</v>
      </c>
      <c r="BL1470" s="2">
        <v>44834</v>
      </c>
      <c r="BM1470" s="1">
        <v>35</v>
      </c>
      <c r="BN1470" s="1">
        <v>0</v>
      </c>
      <c r="BO1470" s="1">
        <v>7</v>
      </c>
      <c r="BP1470" s="1">
        <v>7</v>
      </c>
      <c r="BQ1470" s="1">
        <v>7</v>
      </c>
      <c r="BR1470" s="1">
        <v>7</v>
      </c>
      <c r="BS1470" s="1">
        <v>7</v>
      </c>
      <c r="BT1470" s="1">
        <v>0</v>
      </c>
      <c r="BU1470" s="1" t="str">
        <f>"9:00 AM"</f>
        <v>9:00 AM</v>
      </c>
      <c r="BV1470" s="1" t="str">
        <f>"5:00 PM"</f>
        <v>5:00 PM</v>
      </c>
      <c r="BW1470" s="1" t="s">
        <v>135</v>
      </c>
      <c r="BX1470" s="1">
        <v>6</v>
      </c>
      <c r="BY1470" s="1">
        <v>12</v>
      </c>
      <c r="BZ1470" s="1" t="s">
        <v>112</v>
      </c>
      <c r="CB1470" s="4" t="s">
        <v>15504</v>
      </c>
      <c r="CC1470" s="1" t="s">
        <v>941</v>
      </c>
      <c r="CD1470" s="1" t="s">
        <v>942</v>
      </c>
      <c r="CE1470" s="1" t="s">
        <v>116</v>
      </c>
      <c r="CF1470" s="1" t="s">
        <v>117</v>
      </c>
      <c r="CG1470" s="1">
        <v>96950</v>
      </c>
      <c r="CH1470" s="3">
        <v>8.75</v>
      </c>
      <c r="CI1470" s="3">
        <v>9</v>
      </c>
      <c r="CJ1470" s="3">
        <v>13.13</v>
      </c>
      <c r="CK1470" s="3">
        <v>13.5</v>
      </c>
      <c r="CL1470" s="1" t="s">
        <v>137</v>
      </c>
      <c r="CM1470" s="1" t="s">
        <v>138</v>
      </c>
      <c r="CN1470" s="1" t="s">
        <v>139</v>
      </c>
      <c r="CP1470" s="1" t="s">
        <v>112</v>
      </c>
      <c r="CQ1470" s="1" t="s">
        <v>111</v>
      </c>
      <c r="CR1470" s="1" t="s">
        <v>112</v>
      </c>
      <c r="CS1470" s="1" t="s">
        <v>111</v>
      </c>
      <c r="CT1470" s="1" t="s">
        <v>111</v>
      </c>
      <c r="CU1470" s="1" t="s">
        <v>111</v>
      </c>
      <c r="CV1470" s="1" t="s">
        <v>138</v>
      </c>
      <c r="CW1470" s="1" t="s">
        <v>138</v>
      </c>
      <c r="CX1470" s="1">
        <v>16702352883</v>
      </c>
      <c r="CY1470" s="1" t="s">
        <v>530</v>
      </c>
      <c r="CZ1470" s="1" t="s">
        <v>138</v>
      </c>
      <c r="DA1470" s="1" t="s">
        <v>111</v>
      </c>
      <c r="DB1470" s="1" t="s">
        <v>112</v>
      </c>
    </row>
    <row r="1471" spans="1:111" ht="15.6" customHeight="1" x14ac:dyDescent="0.25">
      <c r="A1471" s="1" t="s">
        <v>15520</v>
      </c>
      <c r="B1471" s="1" t="s">
        <v>238</v>
      </c>
      <c r="C1471" s="2">
        <v>44370.068471874998</v>
      </c>
      <c r="D1471" s="2">
        <v>44424</v>
      </c>
      <c r="E1471" s="1" t="s">
        <v>180</v>
      </c>
      <c r="G1471" s="1" t="s">
        <v>112</v>
      </c>
      <c r="H1471" s="1" t="s">
        <v>112</v>
      </c>
      <c r="I1471" s="1" t="s">
        <v>112</v>
      </c>
      <c r="J1471" s="1" t="s">
        <v>4761</v>
      </c>
      <c r="L1471" s="1" t="s">
        <v>15521</v>
      </c>
      <c r="M1471" s="1" t="s">
        <v>15522</v>
      </c>
      <c r="N1471" s="1" t="s">
        <v>116</v>
      </c>
      <c r="O1471" s="1" t="s">
        <v>117</v>
      </c>
      <c r="P1471" s="9">
        <v>96950</v>
      </c>
      <c r="Q1471" s="1" t="s">
        <v>118</v>
      </c>
      <c r="S1471" s="1">
        <v>16702343810</v>
      </c>
      <c r="U1471" s="1">
        <v>621210</v>
      </c>
      <c r="V1471" s="1" t="s">
        <v>119</v>
      </c>
      <c r="X1471" s="1" t="s">
        <v>4764</v>
      </c>
      <c r="Y1471" s="1" t="s">
        <v>4765</v>
      </c>
      <c r="AA1471" s="1" t="s">
        <v>12428</v>
      </c>
      <c r="AB1471" s="1" t="s">
        <v>4762</v>
      </c>
      <c r="AC1471" s="1" t="s">
        <v>14660</v>
      </c>
      <c r="AD1471" s="1" t="s">
        <v>116</v>
      </c>
      <c r="AE1471" s="1" t="s">
        <v>117</v>
      </c>
      <c r="AF1471" s="9">
        <v>96950</v>
      </c>
      <c r="AG1471" s="1" t="s">
        <v>118</v>
      </c>
      <c r="AI1471" s="1">
        <v>16702343810</v>
      </c>
      <c r="AK1471" s="1" t="s">
        <v>4775</v>
      </c>
      <c r="AL1471" s="1" t="s">
        <v>653</v>
      </c>
      <c r="AM1471" s="1" t="s">
        <v>654</v>
      </c>
      <c r="AN1471" s="1" t="s">
        <v>4767</v>
      </c>
      <c r="AO1471" s="1" t="s">
        <v>656</v>
      </c>
      <c r="AP1471" s="1" t="s">
        <v>657</v>
      </c>
      <c r="AQ1471" s="1" t="s">
        <v>658</v>
      </c>
      <c r="AR1471" s="1" t="s">
        <v>116</v>
      </c>
      <c r="AS1471" s="1" t="s">
        <v>117</v>
      </c>
      <c r="AT1471" s="9">
        <v>96950</v>
      </c>
      <c r="AU1471" s="1" t="s">
        <v>118</v>
      </c>
      <c r="AW1471" s="1">
        <v>16702330081</v>
      </c>
      <c r="AY1471" s="1" t="s">
        <v>659</v>
      </c>
      <c r="AZ1471" s="1" t="s">
        <v>5352</v>
      </c>
      <c r="BA1471" s="1" t="s">
        <v>117</v>
      </c>
      <c r="BB1471" s="1" t="s">
        <v>661</v>
      </c>
      <c r="BC1471" s="1" t="str">
        <f>"51-9081.00"</f>
        <v>51-9081.00</v>
      </c>
      <c r="BD1471" s="1" t="s">
        <v>4771</v>
      </c>
      <c r="BE1471" s="1" t="s">
        <v>15523</v>
      </c>
      <c r="BF1471" s="1" t="s">
        <v>15524</v>
      </c>
      <c r="BG1471" s="1">
        <v>1</v>
      </c>
      <c r="BH1471" s="1">
        <v>1</v>
      </c>
      <c r="BI1471" s="2">
        <v>44470</v>
      </c>
      <c r="BJ1471" s="2">
        <v>44834</v>
      </c>
      <c r="BK1471" s="2">
        <v>44470</v>
      </c>
      <c r="BL1471" s="2">
        <v>44834</v>
      </c>
      <c r="BM1471" s="1">
        <v>40</v>
      </c>
      <c r="BN1471" s="1">
        <v>0</v>
      </c>
      <c r="BO1471" s="1">
        <v>0</v>
      </c>
      <c r="BP1471" s="1">
        <v>8</v>
      </c>
      <c r="BQ1471" s="1">
        <v>8</v>
      </c>
      <c r="BR1471" s="1">
        <v>8</v>
      </c>
      <c r="BS1471" s="1">
        <v>8</v>
      </c>
      <c r="BT1471" s="1">
        <v>8</v>
      </c>
      <c r="BU1471" s="1" t="str">
        <f>"8:00 AM"</f>
        <v>8:00 AM</v>
      </c>
      <c r="BV1471" s="1" t="str">
        <f>"5:00 PM"</f>
        <v>5:00 PM</v>
      </c>
      <c r="BW1471" s="1" t="s">
        <v>135</v>
      </c>
      <c r="BX1471" s="1">
        <v>0</v>
      </c>
      <c r="BY1471" s="1">
        <v>12</v>
      </c>
      <c r="BZ1471" s="1" t="s">
        <v>112</v>
      </c>
      <c r="CB1471" s="1" t="s">
        <v>15525</v>
      </c>
      <c r="CC1471" s="1" t="s">
        <v>15521</v>
      </c>
      <c r="CD1471" s="1" t="s">
        <v>15522</v>
      </c>
      <c r="CE1471" s="1" t="s">
        <v>116</v>
      </c>
      <c r="CF1471" s="1" t="s">
        <v>117</v>
      </c>
      <c r="CG1471" s="1">
        <v>96950</v>
      </c>
      <c r="CH1471" s="3">
        <v>14.7</v>
      </c>
      <c r="CI1471" s="3">
        <v>14.7</v>
      </c>
      <c r="CJ1471" s="3">
        <v>22.05</v>
      </c>
      <c r="CK1471" s="3">
        <v>22.05</v>
      </c>
      <c r="CL1471" s="1" t="s">
        <v>137</v>
      </c>
      <c r="CM1471" s="1" t="s">
        <v>138</v>
      </c>
      <c r="CN1471" s="1" t="s">
        <v>139</v>
      </c>
      <c r="CP1471" s="1" t="s">
        <v>112</v>
      </c>
      <c r="CQ1471" s="1" t="s">
        <v>111</v>
      </c>
      <c r="CR1471" s="1" t="s">
        <v>112</v>
      </c>
      <c r="CS1471" s="1" t="s">
        <v>111</v>
      </c>
      <c r="CT1471" s="1" t="s">
        <v>138</v>
      </c>
      <c r="CU1471" s="1" t="s">
        <v>111</v>
      </c>
      <c r="CV1471" s="1" t="s">
        <v>138</v>
      </c>
      <c r="CW1471" s="1" t="s">
        <v>138</v>
      </c>
      <c r="CX1471" s="1">
        <v>16702343810</v>
      </c>
      <c r="CY1471" s="1" t="s">
        <v>4775</v>
      </c>
      <c r="CZ1471" s="1" t="s">
        <v>138</v>
      </c>
      <c r="DA1471" s="1" t="s">
        <v>111</v>
      </c>
      <c r="DB1471" s="1" t="s">
        <v>112</v>
      </c>
    </row>
    <row r="1472" spans="1:111" ht="15.6" customHeight="1" x14ac:dyDescent="0.25">
      <c r="A1472" s="1" t="s">
        <v>15526</v>
      </c>
      <c r="B1472" s="1" t="s">
        <v>238</v>
      </c>
      <c r="C1472" s="2">
        <v>44375.841705092593</v>
      </c>
      <c r="D1472" s="2">
        <v>44421</v>
      </c>
      <c r="E1472" s="1" t="s">
        <v>180</v>
      </c>
      <c r="G1472" s="1" t="s">
        <v>112</v>
      </c>
      <c r="H1472" s="1" t="s">
        <v>112</v>
      </c>
      <c r="I1472" s="1" t="s">
        <v>112</v>
      </c>
      <c r="J1472" s="1" t="s">
        <v>4935</v>
      </c>
      <c r="K1472" s="1" t="s">
        <v>15527</v>
      </c>
      <c r="L1472" s="1" t="s">
        <v>4318</v>
      </c>
      <c r="M1472" s="1" t="s">
        <v>6691</v>
      </c>
      <c r="N1472" s="1" t="s">
        <v>116</v>
      </c>
      <c r="O1472" s="1" t="s">
        <v>117</v>
      </c>
      <c r="P1472" s="9">
        <v>96950</v>
      </c>
      <c r="Q1472" s="1" t="s">
        <v>118</v>
      </c>
      <c r="R1472" s="1" t="s">
        <v>138</v>
      </c>
      <c r="S1472" s="1">
        <v>16704833702</v>
      </c>
      <c r="T1472" s="1">
        <v>0</v>
      </c>
      <c r="U1472" s="1">
        <v>531110</v>
      </c>
      <c r="V1472" s="1" t="s">
        <v>119</v>
      </c>
      <c r="X1472" s="1" t="s">
        <v>656</v>
      </c>
      <c r="Y1472" s="1" t="s">
        <v>1065</v>
      </c>
      <c r="Z1472" s="1" t="s">
        <v>138</v>
      </c>
      <c r="AA1472" s="1" t="s">
        <v>245</v>
      </c>
      <c r="AB1472" s="1" t="s">
        <v>4318</v>
      </c>
      <c r="AC1472" s="1" t="s">
        <v>6691</v>
      </c>
      <c r="AD1472" s="1" t="s">
        <v>116</v>
      </c>
      <c r="AE1472" s="1" t="s">
        <v>117</v>
      </c>
      <c r="AF1472" s="9">
        <v>96950</v>
      </c>
      <c r="AG1472" s="1" t="s">
        <v>118</v>
      </c>
      <c r="AH1472" s="1" t="s">
        <v>138</v>
      </c>
      <c r="AI1472" s="1">
        <v>16704833702</v>
      </c>
      <c r="AJ1472" s="1">
        <v>0</v>
      </c>
      <c r="AK1472" s="1" t="s">
        <v>15528</v>
      </c>
      <c r="BC1472" s="1" t="str">
        <f>"37-2011.00"</f>
        <v>37-2011.00</v>
      </c>
      <c r="BD1472" s="1" t="s">
        <v>676</v>
      </c>
      <c r="BE1472" s="1" t="s">
        <v>15529</v>
      </c>
      <c r="BF1472" s="1" t="s">
        <v>11999</v>
      </c>
      <c r="BG1472" s="1">
        <v>2</v>
      </c>
      <c r="BH1472" s="1">
        <v>2</v>
      </c>
      <c r="BI1472" s="2">
        <v>44470</v>
      </c>
      <c r="BJ1472" s="2">
        <v>44834</v>
      </c>
      <c r="BK1472" s="2">
        <v>44470</v>
      </c>
      <c r="BL1472" s="2">
        <v>44834</v>
      </c>
      <c r="BM1472" s="1">
        <v>40</v>
      </c>
      <c r="BN1472" s="1">
        <v>0</v>
      </c>
      <c r="BO1472" s="1">
        <v>8</v>
      </c>
      <c r="BP1472" s="1">
        <v>8</v>
      </c>
      <c r="BQ1472" s="1">
        <v>8</v>
      </c>
      <c r="BR1472" s="1">
        <v>8</v>
      </c>
      <c r="BS1472" s="1">
        <v>8</v>
      </c>
      <c r="BT1472" s="1">
        <v>0</v>
      </c>
      <c r="BU1472" s="1" t="str">
        <f>"8:00 AM"</f>
        <v>8:00 AM</v>
      </c>
      <c r="BV1472" s="1" t="str">
        <f>"5:00 PM"</f>
        <v>5:00 PM</v>
      </c>
      <c r="BW1472" s="1" t="s">
        <v>135</v>
      </c>
      <c r="BX1472" s="1">
        <v>0</v>
      </c>
      <c r="BY1472" s="1">
        <v>12</v>
      </c>
      <c r="BZ1472" s="1" t="s">
        <v>112</v>
      </c>
      <c r="CB1472" s="4" t="s">
        <v>15530</v>
      </c>
      <c r="CC1472" s="1" t="s">
        <v>4318</v>
      </c>
      <c r="CD1472" s="1" t="s">
        <v>6691</v>
      </c>
      <c r="CE1472" s="1" t="s">
        <v>116</v>
      </c>
      <c r="CF1472" s="1" t="s">
        <v>117</v>
      </c>
      <c r="CG1472" s="1">
        <v>96950</v>
      </c>
      <c r="CH1472" s="3">
        <v>8.0500000000000007</v>
      </c>
      <c r="CI1472" s="3">
        <v>8.0500000000000007</v>
      </c>
      <c r="CJ1472" s="3">
        <v>12.08</v>
      </c>
      <c r="CK1472" s="3">
        <v>12.08</v>
      </c>
      <c r="CL1472" s="1" t="s">
        <v>137</v>
      </c>
      <c r="CM1472" s="1" t="s">
        <v>138</v>
      </c>
      <c r="CN1472" s="1" t="s">
        <v>139</v>
      </c>
      <c r="CP1472" s="1" t="s">
        <v>112</v>
      </c>
      <c r="CQ1472" s="1" t="s">
        <v>111</v>
      </c>
      <c r="CR1472" s="1" t="s">
        <v>112</v>
      </c>
      <c r="CS1472" s="1" t="s">
        <v>111</v>
      </c>
      <c r="CT1472" s="1" t="s">
        <v>138</v>
      </c>
      <c r="CU1472" s="1" t="s">
        <v>111</v>
      </c>
      <c r="CV1472" s="1" t="s">
        <v>138</v>
      </c>
      <c r="CW1472" s="1" t="s">
        <v>138</v>
      </c>
      <c r="CX1472" s="1">
        <v>16704833702</v>
      </c>
      <c r="CY1472" s="1" t="s">
        <v>4937</v>
      </c>
      <c r="CZ1472" s="1" t="s">
        <v>138</v>
      </c>
      <c r="DA1472" s="1" t="s">
        <v>111</v>
      </c>
      <c r="DB1472" s="1" t="s">
        <v>112</v>
      </c>
      <c r="DC1472" s="1" t="s">
        <v>656</v>
      </c>
      <c r="DD1472" s="1" t="s">
        <v>1065</v>
      </c>
      <c r="DF1472" s="1" t="s">
        <v>4935</v>
      </c>
      <c r="DG1472" s="1" t="s">
        <v>4937</v>
      </c>
    </row>
    <row r="1473" spans="1:111" ht="15.6" customHeight="1" x14ac:dyDescent="0.25">
      <c r="A1473" s="1" t="s">
        <v>15531</v>
      </c>
      <c r="B1473" s="1" t="s">
        <v>238</v>
      </c>
      <c r="C1473" s="2">
        <v>44323.667900347224</v>
      </c>
      <c r="D1473" s="2">
        <v>44354</v>
      </c>
      <c r="E1473" s="1" t="s">
        <v>110</v>
      </c>
      <c r="F1473" s="2">
        <v>44468.833333333336</v>
      </c>
      <c r="G1473" s="1" t="s">
        <v>111</v>
      </c>
      <c r="H1473" s="1" t="s">
        <v>112</v>
      </c>
      <c r="I1473" s="1" t="s">
        <v>112</v>
      </c>
      <c r="J1473" s="1" t="s">
        <v>15532</v>
      </c>
      <c r="K1473" s="1" t="s">
        <v>11836</v>
      </c>
      <c r="L1473" s="1" t="s">
        <v>15533</v>
      </c>
      <c r="M1473" s="1" t="s">
        <v>1191</v>
      </c>
      <c r="N1473" s="1" t="s">
        <v>116</v>
      </c>
      <c r="O1473" s="1" t="s">
        <v>117</v>
      </c>
      <c r="P1473" s="9">
        <v>96950</v>
      </c>
      <c r="Q1473" s="1" t="s">
        <v>118</v>
      </c>
      <c r="R1473" s="1" t="s">
        <v>117</v>
      </c>
      <c r="S1473" s="1">
        <v>16702349011</v>
      </c>
      <c r="U1473" s="1">
        <v>236116</v>
      </c>
      <c r="V1473" s="1" t="s">
        <v>119</v>
      </c>
      <c r="X1473" s="1" t="s">
        <v>1317</v>
      </c>
      <c r="Y1473" s="1" t="s">
        <v>1318</v>
      </c>
      <c r="Z1473" s="1" t="s">
        <v>1319</v>
      </c>
      <c r="AA1473" s="1" t="s">
        <v>357</v>
      </c>
      <c r="AB1473" s="1" t="s">
        <v>15533</v>
      </c>
      <c r="AC1473" s="1" t="s">
        <v>1191</v>
      </c>
      <c r="AD1473" s="1" t="s">
        <v>116</v>
      </c>
      <c r="AE1473" s="1" t="s">
        <v>117</v>
      </c>
      <c r="AF1473" s="9">
        <v>96950</v>
      </c>
      <c r="AG1473" s="1" t="s">
        <v>118</v>
      </c>
      <c r="AH1473" s="1" t="s">
        <v>117</v>
      </c>
      <c r="AI1473" s="1">
        <v>16702349011</v>
      </c>
      <c r="AK1473" s="1" t="s">
        <v>15534</v>
      </c>
      <c r="BC1473" s="1" t="str">
        <f>"51-7011.00"</f>
        <v>51-7011.00</v>
      </c>
      <c r="BD1473" s="1" t="s">
        <v>1587</v>
      </c>
      <c r="BE1473" s="1" t="s">
        <v>15535</v>
      </c>
      <c r="BF1473" s="1" t="s">
        <v>8373</v>
      </c>
      <c r="BG1473" s="1">
        <v>3</v>
      </c>
      <c r="BH1473" s="1">
        <v>3</v>
      </c>
      <c r="BI1473" s="2">
        <v>44470</v>
      </c>
      <c r="BJ1473" s="2">
        <v>44834</v>
      </c>
      <c r="BK1473" s="2">
        <v>44470</v>
      </c>
      <c r="BL1473" s="2">
        <v>44834</v>
      </c>
      <c r="BM1473" s="1">
        <v>40</v>
      </c>
      <c r="BN1473" s="1">
        <v>0</v>
      </c>
      <c r="BO1473" s="1">
        <v>8</v>
      </c>
      <c r="BP1473" s="1">
        <v>8</v>
      </c>
      <c r="BQ1473" s="1">
        <v>8</v>
      </c>
      <c r="BR1473" s="1">
        <v>8</v>
      </c>
      <c r="BS1473" s="1">
        <v>8</v>
      </c>
      <c r="BT1473" s="1">
        <v>0</v>
      </c>
      <c r="BU1473" s="1" t="str">
        <f>"8:00 AM"</f>
        <v>8:00 AM</v>
      </c>
      <c r="BV1473" s="1" t="str">
        <f>"5:00 PM"</f>
        <v>5:00 PM</v>
      </c>
      <c r="BW1473" s="1" t="s">
        <v>135</v>
      </c>
      <c r="BX1473" s="1">
        <v>0</v>
      </c>
      <c r="BY1473" s="1">
        <v>12</v>
      </c>
      <c r="BZ1473" s="1" t="s">
        <v>112</v>
      </c>
      <c r="CB1473" s="1" t="s">
        <v>15536</v>
      </c>
      <c r="CC1473" s="1" t="s">
        <v>5772</v>
      </c>
      <c r="CD1473" s="1" t="s">
        <v>1191</v>
      </c>
      <c r="CE1473" s="1" t="s">
        <v>116</v>
      </c>
      <c r="CF1473" s="1" t="s">
        <v>117</v>
      </c>
      <c r="CG1473" s="1">
        <v>96950</v>
      </c>
      <c r="CH1473" s="3">
        <v>12.48</v>
      </c>
      <c r="CI1473" s="3">
        <v>13</v>
      </c>
      <c r="CJ1473" s="3">
        <v>18.72</v>
      </c>
      <c r="CK1473" s="3">
        <v>19.5</v>
      </c>
      <c r="CL1473" s="1" t="s">
        <v>137</v>
      </c>
      <c r="CM1473" s="1" t="s">
        <v>138</v>
      </c>
      <c r="CN1473" s="1" t="s">
        <v>218</v>
      </c>
      <c r="CP1473" s="1" t="s">
        <v>112</v>
      </c>
      <c r="CQ1473" s="1" t="s">
        <v>111</v>
      </c>
      <c r="CR1473" s="1" t="s">
        <v>111</v>
      </c>
      <c r="CS1473" s="1" t="s">
        <v>111</v>
      </c>
      <c r="CT1473" s="1" t="s">
        <v>138</v>
      </c>
      <c r="CU1473" s="1" t="s">
        <v>111</v>
      </c>
      <c r="CV1473" s="1" t="s">
        <v>138</v>
      </c>
      <c r="CW1473" s="1" t="s">
        <v>1324</v>
      </c>
      <c r="CX1473" s="1">
        <v>16702349011</v>
      </c>
      <c r="CY1473" s="1" t="s">
        <v>15537</v>
      </c>
      <c r="CZ1473" s="1" t="s">
        <v>138</v>
      </c>
      <c r="DA1473" s="1" t="s">
        <v>111</v>
      </c>
      <c r="DB1473" s="1" t="s">
        <v>112</v>
      </c>
    </row>
    <row r="1474" spans="1:111" ht="15.6" customHeight="1" x14ac:dyDescent="0.25">
      <c r="A1474" s="1" t="s">
        <v>15538</v>
      </c>
      <c r="B1474" s="1" t="s">
        <v>238</v>
      </c>
      <c r="C1474" s="2">
        <v>44322.881165740742</v>
      </c>
      <c r="D1474" s="2">
        <v>44357</v>
      </c>
      <c r="E1474" s="1" t="s">
        <v>110</v>
      </c>
      <c r="F1474" s="2">
        <v>44468.833333333336</v>
      </c>
      <c r="G1474" s="1" t="s">
        <v>112</v>
      </c>
      <c r="H1474" s="1" t="s">
        <v>112</v>
      </c>
      <c r="I1474" s="1" t="s">
        <v>112</v>
      </c>
      <c r="J1474" s="1" t="s">
        <v>1463</v>
      </c>
      <c r="K1474" s="1" t="s">
        <v>5221</v>
      </c>
      <c r="L1474" s="1" t="s">
        <v>1465</v>
      </c>
      <c r="M1474" s="1" t="s">
        <v>7312</v>
      </c>
      <c r="N1474" s="1" t="s">
        <v>167</v>
      </c>
      <c r="O1474" s="1" t="s">
        <v>117</v>
      </c>
      <c r="P1474" s="9">
        <v>96950</v>
      </c>
      <c r="Q1474" s="1" t="s">
        <v>118</v>
      </c>
      <c r="S1474" s="1">
        <v>16702349226</v>
      </c>
      <c r="U1474" s="1">
        <v>722511</v>
      </c>
      <c r="V1474" s="1" t="s">
        <v>119</v>
      </c>
      <c r="X1474" s="1" t="s">
        <v>1468</v>
      </c>
      <c r="Y1474" s="1" t="s">
        <v>1469</v>
      </c>
      <c r="Z1474" s="1" t="s">
        <v>275</v>
      </c>
      <c r="AA1474" s="1" t="s">
        <v>528</v>
      </c>
      <c r="AB1474" s="1" t="s">
        <v>1465</v>
      </c>
      <c r="AD1474" s="1" t="s">
        <v>167</v>
      </c>
      <c r="AE1474" s="1" t="s">
        <v>117</v>
      </c>
      <c r="AF1474" s="9">
        <v>96950</v>
      </c>
      <c r="AG1474" s="1" t="s">
        <v>118</v>
      </c>
      <c r="AI1474" s="1">
        <v>16702349226</v>
      </c>
      <c r="AK1474" s="1" t="s">
        <v>1470</v>
      </c>
      <c r="BC1474" s="1" t="str">
        <f>"35-1012.00"</f>
        <v>35-1012.00</v>
      </c>
      <c r="BD1474" s="1" t="s">
        <v>1372</v>
      </c>
      <c r="BE1474" s="1" t="s">
        <v>7313</v>
      </c>
      <c r="BF1474" s="1" t="s">
        <v>7314</v>
      </c>
      <c r="BG1474" s="1">
        <v>3</v>
      </c>
      <c r="BH1474" s="1">
        <v>3</v>
      </c>
      <c r="BI1474" s="2">
        <v>44470</v>
      </c>
      <c r="BJ1474" s="2">
        <v>44834</v>
      </c>
      <c r="BK1474" s="2">
        <v>44470</v>
      </c>
      <c r="BL1474" s="2">
        <v>44834</v>
      </c>
      <c r="BM1474" s="1">
        <v>35</v>
      </c>
      <c r="BN1474" s="1">
        <v>6</v>
      </c>
      <c r="BO1474" s="1">
        <v>5</v>
      </c>
      <c r="BP1474" s="1">
        <v>0</v>
      </c>
      <c r="BQ1474" s="1">
        <v>6</v>
      </c>
      <c r="BR1474" s="1">
        <v>6</v>
      </c>
      <c r="BS1474" s="1">
        <v>6</v>
      </c>
      <c r="BT1474" s="1">
        <v>6</v>
      </c>
      <c r="BU1474" s="1" t="str">
        <f>"10:00 PM"</f>
        <v>10:00 PM</v>
      </c>
      <c r="BV1474" s="1" t="str">
        <f>"4:00 PM"</f>
        <v>4:00 PM</v>
      </c>
      <c r="BW1474" s="1" t="s">
        <v>135</v>
      </c>
      <c r="BX1474" s="1">
        <v>0</v>
      </c>
      <c r="BY1474" s="1">
        <v>12</v>
      </c>
      <c r="BZ1474" s="1" t="s">
        <v>112</v>
      </c>
      <c r="CA1474" s="1">
        <v>0</v>
      </c>
      <c r="CB1474" s="1" t="s">
        <v>7315</v>
      </c>
      <c r="CC1474" s="1" t="s">
        <v>1473</v>
      </c>
      <c r="CE1474" s="1" t="s">
        <v>167</v>
      </c>
      <c r="CF1474" s="1" t="s">
        <v>117</v>
      </c>
      <c r="CG1474" s="1">
        <v>96950</v>
      </c>
      <c r="CH1474" s="3">
        <v>10.039999999999999</v>
      </c>
      <c r="CI1474" s="3">
        <v>10.039999999999999</v>
      </c>
      <c r="CJ1474" s="3">
        <v>15.06</v>
      </c>
      <c r="CK1474" s="3">
        <v>15.06</v>
      </c>
      <c r="CL1474" s="1" t="s">
        <v>137</v>
      </c>
      <c r="CM1474" s="1" t="s">
        <v>1474</v>
      </c>
      <c r="CN1474" s="1" t="s">
        <v>139</v>
      </c>
      <c r="CP1474" s="1" t="s">
        <v>112</v>
      </c>
      <c r="CQ1474" s="1" t="s">
        <v>111</v>
      </c>
      <c r="CR1474" s="1" t="s">
        <v>112</v>
      </c>
      <c r="CS1474" s="1" t="s">
        <v>111</v>
      </c>
      <c r="CT1474" s="1" t="s">
        <v>138</v>
      </c>
      <c r="CU1474" s="1" t="s">
        <v>111</v>
      </c>
      <c r="CV1474" s="1" t="s">
        <v>138</v>
      </c>
      <c r="CW1474" s="1" t="s">
        <v>1475</v>
      </c>
      <c r="CX1474" s="1">
        <v>16702349226</v>
      </c>
      <c r="CY1474" s="1" t="s">
        <v>1470</v>
      </c>
      <c r="CZ1474" s="1" t="s">
        <v>138</v>
      </c>
      <c r="DA1474" s="1" t="s">
        <v>111</v>
      </c>
      <c r="DB1474" s="1" t="s">
        <v>112</v>
      </c>
    </row>
    <row r="1475" spans="1:111" ht="15.6" customHeight="1" x14ac:dyDescent="0.25">
      <c r="A1475" s="1" t="s">
        <v>15539</v>
      </c>
      <c r="B1475" s="1" t="s">
        <v>238</v>
      </c>
      <c r="C1475" s="2">
        <v>44327.042577314816</v>
      </c>
      <c r="D1475" s="2">
        <v>44361</v>
      </c>
      <c r="E1475" s="1" t="s">
        <v>110</v>
      </c>
      <c r="F1475" s="2">
        <v>44468.833333333336</v>
      </c>
      <c r="G1475" s="1" t="s">
        <v>111</v>
      </c>
      <c r="H1475" s="1" t="s">
        <v>112</v>
      </c>
      <c r="I1475" s="1" t="s">
        <v>112</v>
      </c>
      <c r="J1475" s="1" t="s">
        <v>15540</v>
      </c>
      <c r="K1475" s="1" t="s">
        <v>15541</v>
      </c>
      <c r="L1475" s="1" t="s">
        <v>4174</v>
      </c>
      <c r="N1475" s="1" t="s">
        <v>116</v>
      </c>
      <c r="O1475" s="1" t="s">
        <v>117</v>
      </c>
      <c r="P1475" s="9">
        <v>96950</v>
      </c>
      <c r="Q1475" s="1" t="s">
        <v>118</v>
      </c>
      <c r="S1475" s="1">
        <v>16704835400</v>
      </c>
      <c r="U1475" s="1">
        <v>711120</v>
      </c>
      <c r="V1475" s="1" t="s">
        <v>119</v>
      </c>
      <c r="X1475" s="1" t="s">
        <v>6311</v>
      </c>
      <c r="Y1475" s="1" t="s">
        <v>6312</v>
      </c>
      <c r="AA1475" s="1" t="s">
        <v>973</v>
      </c>
      <c r="AB1475" s="1" t="s">
        <v>4174</v>
      </c>
      <c r="AD1475" s="1" t="s">
        <v>116</v>
      </c>
      <c r="AE1475" s="1" t="s">
        <v>117</v>
      </c>
      <c r="AF1475" s="9">
        <v>96950</v>
      </c>
      <c r="AG1475" s="1" t="s">
        <v>118</v>
      </c>
      <c r="AI1475" s="1">
        <v>16704835400</v>
      </c>
      <c r="AK1475" s="1" t="s">
        <v>15542</v>
      </c>
      <c r="BC1475" s="1" t="str">
        <f>"27-2032.00"</f>
        <v>27-2032.00</v>
      </c>
      <c r="BD1475" s="1" t="s">
        <v>15543</v>
      </c>
      <c r="BE1475" s="1" t="s">
        <v>15544</v>
      </c>
      <c r="BF1475" s="1" t="s">
        <v>15545</v>
      </c>
      <c r="BG1475" s="1">
        <v>1</v>
      </c>
      <c r="BH1475" s="1">
        <v>1</v>
      </c>
      <c r="BI1475" s="2">
        <v>44470</v>
      </c>
      <c r="BJ1475" s="2">
        <v>45565</v>
      </c>
      <c r="BK1475" s="2">
        <v>44470</v>
      </c>
      <c r="BL1475" s="2">
        <v>45565</v>
      </c>
      <c r="BM1475" s="1">
        <v>35</v>
      </c>
      <c r="BN1475" s="1">
        <v>0</v>
      </c>
      <c r="BO1475" s="1">
        <v>7</v>
      </c>
      <c r="BP1475" s="1">
        <v>7</v>
      </c>
      <c r="BQ1475" s="1">
        <v>7</v>
      </c>
      <c r="BR1475" s="1">
        <v>7</v>
      </c>
      <c r="BS1475" s="1">
        <v>7</v>
      </c>
      <c r="BT1475" s="1">
        <v>0</v>
      </c>
      <c r="BU1475" s="1" t="str">
        <f>"9:00 AM"</f>
        <v>9:00 AM</v>
      </c>
      <c r="BV1475" s="1" t="str">
        <f>"5:00 PM"</f>
        <v>5:00 PM</v>
      </c>
      <c r="BW1475" s="1" t="s">
        <v>135</v>
      </c>
      <c r="BX1475" s="1">
        <v>0</v>
      </c>
      <c r="BY1475" s="1">
        <v>3</v>
      </c>
      <c r="BZ1475" s="1" t="s">
        <v>112</v>
      </c>
      <c r="CB1475" s="1" t="s">
        <v>3175</v>
      </c>
      <c r="CC1475" s="1" t="s">
        <v>4174</v>
      </c>
      <c r="CE1475" s="1" t="s">
        <v>116</v>
      </c>
      <c r="CF1475" s="1" t="s">
        <v>117</v>
      </c>
      <c r="CG1475" s="1">
        <v>96950</v>
      </c>
      <c r="CH1475" s="3">
        <v>13.7</v>
      </c>
      <c r="CI1475" s="3">
        <v>13.7</v>
      </c>
      <c r="CJ1475" s="3">
        <v>20.55</v>
      </c>
      <c r="CK1475" s="3">
        <v>20.55</v>
      </c>
      <c r="CL1475" s="1" t="s">
        <v>137</v>
      </c>
      <c r="CN1475" s="1" t="s">
        <v>139</v>
      </c>
      <c r="CP1475" s="1" t="s">
        <v>112</v>
      </c>
      <c r="CQ1475" s="1" t="s">
        <v>111</v>
      </c>
      <c r="CR1475" s="1" t="s">
        <v>112</v>
      </c>
      <c r="CS1475" s="1" t="s">
        <v>111</v>
      </c>
      <c r="CT1475" s="1" t="s">
        <v>138</v>
      </c>
      <c r="CU1475" s="1" t="s">
        <v>111</v>
      </c>
      <c r="CV1475" s="1" t="s">
        <v>138</v>
      </c>
      <c r="CW1475" s="1" t="s">
        <v>2313</v>
      </c>
      <c r="CX1475" s="1">
        <v>16704835400</v>
      </c>
      <c r="CY1475" s="1" t="s">
        <v>15542</v>
      </c>
      <c r="CZ1475" s="1" t="s">
        <v>138</v>
      </c>
      <c r="DA1475" s="1" t="s">
        <v>111</v>
      </c>
      <c r="DB1475" s="1" t="s">
        <v>112</v>
      </c>
      <c r="DC1475" s="1" t="s">
        <v>6311</v>
      </c>
      <c r="DD1475" s="1" t="s">
        <v>15546</v>
      </c>
      <c r="DF1475" s="1" t="s">
        <v>15540</v>
      </c>
      <c r="DG1475" s="1" t="s">
        <v>15542</v>
      </c>
    </row>
    <row r="1476" spans="1:111" ht="15.6" customHeight="1" x14ac:dyDescent="0.25">
      <c r="A1476" s="1" t="s">
        <v>15550</v>
      </c>
      <c r="B1476" s="1" t="s">
        <v>238</v>
      </c>
      <c r="C1476" s="2">
        <v>44293.005169791664</v>
      </c>
      <c r="D1476" s="2">
        <v>44334</v>
      </c>
      <c r="E1476" s="1" t="s">
        <v>110</v>
      </c>
      <c r="F1476" s="2">
        <v>44468.833333333336</v>
      </c>
      <c r="G1476" s="1" t="s">
        <v>112</v>
      </c>
      <c r="H1476" s="1" t="s">
        <v>112</v>
      </c>
      <c r="I1476" s="1" t="s">
        <v>112</v>
      </c>
      <c r="J1476" s="1" t="s">
        <v>1049</v>
      </c>
      <c r="K1476" s="1" t="s">
        <v>1050</v>
      </c>
      <c r="L1476" s="1" t="s">
        <v>1051</v>
      </c>
      <c r="N1476" s="1" t="s">
        <v>116</v>
      </c>
      <c r="O1476" s="1" t="s">
        <v>117</v>
      </c>
      <c r="P1476" s="9">
        <v>96950</v>
      </c>
      <c r="Q1476" s="1" t="s">
        <v>118</v>
      </c>
      <c r="S1476" s="1">
        <v>16702358778</v>
      </c>
      <c r="U1476" s="1">
        <v>23622</v>
      </c>
      <c r="V1476" s="1" t="s">
        <v>119</v>
      </c>
      <c r="X1476" s="1" t="s">
        <v>1052</v>
      </c>
      <c r="Y1476" s="1" t="s">
        <v>1053</v>
      </c>
      <c r="Z1476" s="1" t="s">
        <v>1054</v>
      </c>
      <c r="AA1476" s="1" t="s">
        <v>373</v>
      </c>
      <c r="AB1476" s="1" t="s">
        <v>1051</v>
      </c>
      <c r="AD1476" s="1" t="s">
        <v>116</v>
      </c>
      <c r="AE1476" s="1" t="s">
        <v>117</v>
      </c>
      <c r="AF1476" s="9">
        <v>96950</v>
      </c>
      <c r="AG1476" s="1" t="s">
        <v>118</v>
      </c>
      <c r="AI1476" s="1">
        <v>16702358778</v>
      </c>
      <c r="AK1476" s="1" t="s">
        <v>1055</v>
      </c>
      <c r="BC1476" s="1" t="str">
        <f>"49-9071.00"</f>
        <v>49-9071.00</v>
      </c>
      <c r="BD1476" s="1" t="s">
        <v>214</v>
      </c>
      <c r="BE1476" s="1" t="s">
        <v>15551</v>
      </c>
      <c r="BF1476" s="1" t="s">
        <v>15552</v>
      </c>
      <c r="BG1476" s="1">
        <v>19</v>
      </c>
      <c r="BH1476" s="1">
        <v>19</v>
      </c>
      <c r="BI1476" s="2">
        <v>44470</v>
      </c>
      <c r="BJ1476" s="2">
        <v>44834</v>
      </c>
      <c r="BK1476" s="2">
        <v>44470</v>
      </c>
      <c r="BL1476" s="2">
        <v>44834</v>
      </c>
      <c r="BM1476" s="1">
        <v>40</v>
      </c>
      <c r="BN1476" s="1">
        <v>0</v>
      </c>
      <c r="BO1476" s="1">
        <v>8</v>
      </c>
      <c r="BP1476" s="1">
        <v>8</v>
      </c>
      <c r="BQ1476" s="1">
        <v>8</v>
      </c>
      <c r="BR1476" s="1">
        <v>8</v>
      </c>
      <c r="BS1476" s="1">
        <v>8</v>
      </c>
      <c r="BT1476" s="1">
        <v>0</v>
      </c>
      <c r="BU1476" s="1" t="str">
        <f>"7:30 AM"</f>
        <v>7:30 AM</v>
      </c>
      <c r="BV1476" s="1" t="str">
        <f>"4:30 PM"</f>
        <v>4:30 PM</v>
      </c>
      <c r="BW1476" s="1" t="s">
        <v>135</v>
      </c>
      <c r="BX1476" s="1">
        <v>0</v>
      </c>
      <c r="BY1476" s="1">
        <v>0</v>
      </c>
      <c r="BZ1476" s="1" t="s">
        <v>112</v>
      </c>
      <c r="CA1476" s="1">
        <v>0</v>
      </c>
      <c r="CB1476" s="1" t="s">
        <v>168</v>
      </c>
      <c r="CC1476" s="1" t="s">
        <v>1058</v>
      </c>
      <c r="CE1476" s="1" t="s">
        <v>116</v>
      </c>
      <c r="CF1476" s="1" t="s">
        <v>117</v>
      </c>
      <c r="CG1476" s="1">
        <v>96950</v>
      </c>
      <c r="CH1476" s="3">
        <v>8.7100000000000009</v>
      </c>
      <c r="CI1476" s="3">
        <v>8.7100000000000009</v>
      </c>
      <c r="CJ1476" s="3">
        <v>13.06</v>
      </c>
      <c r="CK1476" s="3">
        <v>13.06</v>
      </c>
      <c r="CL1476" s="1" t="s">
        <v>137</v>
      </c>
      <c r="CM1476" s="1" t="s">
        <v>168</v>
      </c>
      <c r="CN1476" s="1" t="s">
        <v>139</v>
      </c>
      <c r="CP1476" s="1" t="s">
        <v>112</v>
      </c>
      <c r="CQ1476" s="1" t="s">
        <v>111</v>
      </c>
      <c r="CR1476" s="1" t="s">
        <v>111</v>
      </c>
      <c r="CS1476" s="1" t="s">
        <v>111</v>
      </c>
      <c r="CT1476" s="1" t="s">
        <v>138</v>
      </c>
      <c r="CU1476" s="1" t="s">
        <v>111</v>
      </c>
      <c r="CV1476" s="1" t="s">
        <v>111</v>
      </c>
      <c r="CW1476" s="1" t="s">
        <v>1059</v>
      </c>
      <c r="CX1476" s="1">
        <v>16702358778</v>
      </c>
      <c r="CY1476" s="1" t="s">
        <v>1055</v>
      </c>
      <c r="CZ1476" s="1" t="s">
        <v>138</v>
      </c>
      <c r="DA1476" s="1" t="s">
        <v>111</v>
      </c>
      <c r="DB1476" s="1" t="s">
        <v>112</v>
      </c>
    </row>
    <row r="1477" spans="1:111" ht="15.6" customHeight="1" x14ac:dyDescent="0.25">
      <c r="A1477" s="1" t="s">
        <v>15564</v>
      </c>
      <c r="B1477" s="1" t="s">
        <v>238</v>
      </c>
      <c r="C1477" s="2">
        <v>44304.862005208335</v>
      </c>
      <c r="D1477" s="2">
        <v>44342</v>
      </c>
      <c r="E1477" s="1" t="s">
        <v>110</v>
      </c>
      <c r="F1477" s="2">
        <v>44468.833333333336</v>
      </c>
      <c r="G1477" s="1" t="s">
        <v>112</v>
      </c>
      <c r="H1477" s="1" t="s">
        <v>112</v>
      </c>
      <c r="I1477" s="1" t="s">
        <v>112</v>
      </c>
      <c r="J1477" s="1" t="s">
        <v>1061</v>
      </c>
      <c r="K1477" s="1" t="s">
        <v>1062</v>
      </c>
      <c r="L1477" s="1" t="s">
        <v>1063</v>
      </c>
      <c r="M1477" s="1" t="s">
        <v>1064</v>
      </c>
      <c r="N1477" s="1" t="s">
        <v>116</v>
      </c>
      <c r="O1477" s="1" t="s">
        <v>117</v>
      </c>
      <c r="P1477" s="9">
        <v>96950</v>
      </c>
      <c r="Q1477" s="1" t="s">
        <v>118</v>
      </c>
      <c r="S1477" s="1">
        <v>16704833702</v>
      </c>
      <c r="U1477" s="1">
        <v>531110</v>
      </c>
      <c r="V1477" s="1" t="s">
        <v>119</v>
      </c>
      <c r="X1477" s="1" t="s">
        <v>656</v>
      </c>
      <c r="Y1477" s="1" t="s">
        <v>1065</v>
      </c>
      <c r="AA1477" s="1" t="s">
        <v>245</v>
      </c>
      <c r="AB1477" s="1" t="s">
        <v>1063</v>
      </c>
      <c r="AC1477" s="1" t="s">
        <v>1066</v>
      </c>
      <c r="AD1477" s="1" t="s">
        <v>116</v>
      </c>
      <c r="AE1477" s="1" t="s">
        <v>117</v>
      </c>
      <c r="AF1477" s="9">
        <v>96950</v>
      </c>
      <c r="AG1477" s="1" t="s">
        <v>118</v>
      </c>
      <c r="AI1477" s="1">
        <v>16704833702</v>
      </c>
      <c r="AK1477" s="1" t="s">
        <v>1067</v>
      </c>
      <c r="BC1477" s="1" t="str">
        <f>"49-9071.00"</f>
        <v>49-9071.00</v>
      </c>
      <c r="BD1477" s="1" t="s">
        <v>214</v>
      </c>
      <c r="BE1477" s="1" t="s">
        <v>1068</v>
      </c>
      <c r="BF1477" s="1" t="s">
        <v>1069</v>
      </c>
      <c r="BG1477" s="1">
        <v>4</v>
      </c>
      <c r="BH1477" s="1">
        <v>4</v>
      </c>
      <c r="BI1477" s="2">
        <v>44470</v>
      </c>
      <c r="BJ1477" s="2">
        <v>44834</v>
      </c>
      <c r="BK1477" s="2">
        <v>44470</v>
      </c>
      <c r="BL1477" s="2">
        <v>44834</v>
      </c>
      <c r="BM1477" s="1">
        <v>40</v>
      </c>
      <c r="BN1477" s="1">
        <v>0</v>
      </c>
      <c r="BO1477" s="1">
        <v>8</v>
      </c>
      <c r="BP1477" s="1">
        <v>8</v>
      </c>
      <c r="BQ1477" s="1">
        <v>8</v>
      </c>
      <c r="BR1477" s="1">
        <v>8</v>
      </c>
      <c r="BS1477" s="1">
        <v>8</v>
      </c>
      <c r="BT1477" s="1">
        <v>0</v>
      </c>
      <c r="BU1477" s="1" t="str">
        <f t="shared" ref="BU1477:BU1483" si="41">"8:00 AM"</f>
        <v>8:00 AM</v>
      </c>
      <c r="BV1477" s="1" t="str">
        <f>"5:00 PM"</f>
        <v>5:00 PM</v>
      </c>
      <c r="BW1477" s="1" t="s">
        <v>135</v>
      </c>
      <c r="BX1477" s="1">
        <v>0</v>
      </c>
      <c r="BY1477" s="1">
        <v>24</v>
      </c>
      <c r="BZ1477" s="1" t="s">
        <v>112</v>
      </c>
      <c r="CA1477" s="1">
        <v>0</v>
      </c>
      <c r="CB1477" s="4" t="s">
        <v>1070</v>
      </c>
      <c r="CC1477" s="1" t="s">
        <v>1063</v>
      </c>
      <c r="CD1477" s="1" t="s">
        <v>1064</v>
      </c>
      <c r="CE1477" s="1" t="s">
        <v>116</v>
      </c>
      <c r="CF1477" s="1" t="s">
        <v>117</v>
      </c>
      <c r="CG1477" s="1">
        <v>96950</v>
      </c>
      <c r="CH1477" s="3">
        <v>8.7100000000000009</v>
      </c>
      <c r="CI1477" s="3">
        <v>8.7100000000000009</v>
      </c>
      <c r="CJ1477" s="3">
        <v>13.07</v>
      </c>
      <c r="CK1477" s="3">
        <v>13.07</v>
      </c>
      <c r="CL1477" s="1" t="s">
        <v>137</v>
      </c>
      <c r="CM1477" s="1" t="s">
        <v>138</v>
      </c>
      <c r="CN1477" s="1" t="s">
        <v>139</v>
      </c>
      <c r="CP1477" s="1" t="s">
        <v>112</v>
      </c>
      <c r="CQ1477" s="1" t="s">
        <v>111</v>
      </c>
      <c r="CR1477" s="1" t="s">
        <v>112</v>
      </c>
      <c r="CS1477" s="1" t="s">
        <v>111</v>
      </c>
      <c r="CT1477" s="1" t="s">
        <v>138</v>
      </c>
      <c r="CU1477" s="1" t="s">
        <v>111</v>
      </c>
      <c r="CV1477" s="1" t="s">
        <v>138</v>
      </c>
      <c r="CW1477" s="1" t="s">
        <v>138</v>
      </c>
      <c r="CX1477" s="1">
        <v>16702333702</v>
      </c>
      <c r="CY1477" s="1" t="s">
        <v>1071</v>
      </c>
      <c r="CZ1477" s="1" t="s">
        <v>138</v>
      </c>
      <c r="DA1477" s="1" t="s">
        <v>111</v>
      </c>
      <c r="DB1477" s="1" t="s">
        <v>112</v>
      </c>
      <c r="DC1477" s="1" t="s">
        <v>656</v>
      </c>
      <c r="DD1477" s="1" t="s">
        <v>1065</v>
      </c>
      <c r="DF1477" s="1" t="s">
        <v>1061</v>
      </c>
      <c r="DG1477" s="1" t="s">
        <v>1071</v>
      </c>
    </row>
    <row r="1478" spans="1:111" ht="15.6" customHeight="1" x14ac:dyDescent="0.25">
      <c r="A1478" s="1" t="s">
        <v>15565</v>
      </c>
      <c r="B1478" s="1" t="s">
        <v>238</v>
      </c>
      <c r="C1478" s="2">
        <v>44314.906318287038</v>
      </c>
      <c r="D1478" s="2">
        <v>44356</v>
      </c>
      <c r="E1478" s="1" t="s">
        <v>110</v>
      </c>
      <c r="F1478" s="2">
        <v>44468.833333333336</v>
      </c>
      <c r="G1478" s="1" t="s">
        <v>111</v>
      </c>
      <c r="H1478" s="1" t="s">
        <v>112</v>
      </c>
      <c r="I1478" s="1" t="s">
        <v>112</v>
      </c>
      <c r="J1478" s="1" t="s">
        <v>1916</v>
      </c>
      <c r="K1478" s="1" t="s">
        <v>1917</v>
      </c>
      <c r="L1478" s="1" t="s">
        <v>1918</v>
      </c>
      <c r="M1478" s="1" t="s">
        <v>1919</v>
      </c>
      <c r="N1478" s="1" t="s">
        <v>167</v>
      </c>
      <c r="O1478" s="1" t="s">
        <v>117</v>
      </c>
      <c r="P1478" s="9">
        <v>96950</v>
      </c>
      <c r="Q1478" s="1" t="s">
        <v>118</v>
      </c>
      <c r="R1478" s="1" t="s">
        <v>138</v>
      </c>
      <c r="S1478" s="1">
        <v>16703226130</v>
      </c>
      <c r="U1478" s="1">
        <v>312112</v>
      </c>
      <c r="V1478" s="1" t="s">
        <v>119</v>
      </c>
      <c r="X1478" s="1" t="s">
        <v>1920</v>
      </c>
      <c r="Y1478" s="1" t="s">
        <v>1921</v>
      </c>
      <c r="Z1478" s="1" t="s">
        <v>650</v>
      </c>
      <c r="AA1478" s="1" t="s">
        <v>1922</v>
      </c>
      <c r="AB1478" s="1" t="s">
        <v>1918</v>
      </c>
      <c r="AC1478" s="1" t="s">
        <v>1919</v>
      </c>
      <c r="AD1478" s="1" t="s">
        <v>167</v>
      </c>
      <c r="AE1478" s="1" t="s">
        <v>117</v>
      </c>
      <c r="AF1478" s="9">
        <v>96950</v>
      </c>
      <c r="AG1478" s="1" t="s">
        <v>118</v>
      </c>
      <c r="AH1478" s="1" t="s">
        <v>138</v>
      </c>
      <c r="AI1478" s="1">
        <v>16703226130</v>
      </c>
      <c r="AK1478" s="1" t="s">
        <v>1923</v>
      </c>
      <c r="BC1478" s="1" t="str">
        <f>"51-9198.00"</f>
        <v>51-9198.00</v>
      </c>
      <c r="BD1478" s="1" t="s">
        <v>1924</v>
      </c>
      <c r="BE1478" s="1" t="s">
        <v>1925</v>
      </c>
      <c r="BF1478" s="1" t="s">
        <v>1926</v>
      </c>
      <c r="BG1478" s="1">
        <v>6</v>
      </c>
      <c r="BH1478" s="1">
        <v>6</v>
      </c>
      <c r="BI1478" s="2">
        <v>44470</v>
      </c>
      <c r="BJ1478" s="2">
        <v>44834</v>
      </c>
      <c r="BK1478" s="2">
        <v>44470</v>
      </c>
      <c r="BL1478" s="2">
        <v>44834</v>
      </c>
      <c r="BM1478" s="1">
        <v>40</v>
      </c>
      <c r="BN1478" s="1">
        <v>0</v>
      </c>
      <c r="BO1478" s="1">
        <v>8</v>
      </c>
      <c r="BP1478" s="1">
        <v>8</v>
      </c>
      <c r="BQ1478" s="1">
        <v>8</v>
      </c>
      <c r="BR1478" s="1">
        <v>8</v>
      </c>
      <c r="BS1478" s="1">
        <v>8</v>
      </c>
      <c r="BT1478" s="1">
        <v>0</v>
      </c>
      <c r="BU1478" s="1" t="str">
        <f t="shared" si="41"/>
        <v>8:00 AM</v>
      </c>
      <c r="BV1478" s="1" t="str">
        <f>"5:00 PM"</f>
        <v>5:00 PM</v>
      </c>
      <c r="BW1478" s="1" t="s">
        <v>135</v>
      </c>
      <c r="BX1478" s="1">
        <v>0</v>
      </c>
      <c r="BY1478" s="1">
        <v>0</v>
      </c>
      <c r="BZ1478" s="1" t="s">
        <v>112</v>
      </c>
      <c r="CA1478" s="1">
        <v>0</v>
      </c>
      <c r="CB1478" s="1" t="s">
        <v>14617</v>
      </c>
      <c r="CC1478" s="1" t="s">
        <v>1918</v>
      </c>
      <c r="CD1478" s="1" t="s">
        <v>1919</v>
      </c>
      <c r="CE1478" s="1" t="s">
        <v>167</v>
      </c>
      <c r="CF1478" s="1" t="s">
        <v>117</v>
      </c>
      <c r="CG1478" s="1">
        <v>96950</v>
      </c>
      <c r="CH1478" s="3">
        <v>7.54</v>
      </c>
      <c r="CJ1478" s="3">
        <v>11.31</v>
      </c>
      <c r="CL1478" s="1" t="s">
        <v>137</v>
      </c>
      <c r="CM1478" s="1" t="s">
        <v>168</v>
      </c>
      <c r="CN1478" s="1" t="s">
        <v>139</v>
      </c>
      <c r="CP1478" s="1" t="s">
        <v>112</v>
      </c>
      <c r="CQ1478" s="1" t="s">
        <v>111</v>
      </c>
      <c r="CR1478" s="1" t="s">
        <v>112</v>
      </c>
      <c r="CS1478" s="1" t="s">
        <v>111</v>
      </c>
      <c r="CT1478" s="1" t="s">
        <v>111</v>
      </c>
      <c r="CU1478" s="1" t="s">
        <v>111</v>
      </c>
      <c r="CV1478" s="1" t="s">
        <v>138</v>
      </c>
      <c r="CW1478" s="1" t="s">
        <v>12949</v>
      </c>
      <c r="CX1478" s="1" t="s">
        <v>15566</v>
      </c>
      <c r="CY1478" s="1" t="s">
        <v>1923</v>
      </c>
      <c r="CZ1478" s="1" t="s">
        <v>428</v>
      </c>
      <c r="DA1478" s="1" t="s">
        <v>111</v>
      </c>
      <c r="DB1478" s="1" t="s">
        <v>112</v>
      </c>
    </row>
    <row r="1479" spans="1:111" ht="15.6" customHeight="1" x14ac:dyDescent="0.25">
      <c r="A1479" s="1" t="s">
        <v>15576</v>
      </c>
      <c r="B1479" s="1" t="s">
        <v>238</v>
      </c>
      <c r="C1479" s="2">
        <v>44379.134789467593</v>
      </c>
      <c r="D1479" s="2">
        <v>44439</v>
      </c>
      <c r="E1479" s="1" t="s">
        <v>180</v>
      </c>
      <c r="G1479" s="1" t="s">
        <v>111</v>
      </c>
      <c r="H1479" s="1" t="s">
        <v>112</v>
      </c>
      <c r="I1479" s="1" t="s">
        <v>112</v>
      </c>
      <c r="J1479" s="1" t="s">
        <v>15577</v>
      </c>
      <c r="K1479" s="1" t="s">
        <v>3643</v>
      </c>
      <c r="L1479" s="1" t="s">
        <v>4986</v>
      </c>
      <c r="N1479" s="1" t="s">
        <v>167</v>
      </c>
      <c r="O1479" s="1" t="s">
        <v>117</v>
      </c>
      <c r="P1479" s="9">
        <v>96950</v>
      </c>
      <c r="Q1479" s="1" t="s">
        <v>118</v>
      </c>
      <c r="R1479" s="1" t="s">
        <v>1954</v>
      </c>
      <c r="S1479" s="1">
        <v>16702343203</v>
      </c>
      <c r="U1479" s="1">
        <v>61111</v>
      </c>
      <c r="V1479" s="1" t="s">
        <v>119</v>
      </c>
      <c r="X1479" s="1" t="s">
        <v>3647</v>
      </c>
      <c r="Y1479" s="1" t="s">
        <v>4987</v>
      </c>
      <c r="Z1479" s="1" t="s">
        <v>3649</v>
      </c>
      <c r="AA1479" s="1" t="s">
        <v>245</v>
      </c>
      <c r="AB1479" s="1" t="s">
        <v>4986</v>
      </c>
      <c r="AD1479" s="1" t="s">
        <v>167</v>
      </c>
      <c r="AE1479" s="1" t="s">
        <v>117</v>
      </c>
      <c r="AF1479" s="9">
        <v>96950</v>
      </c>
      <c r="AG1479" s="1" t="s">
        <v>118</v>
      </c>
      <c r="AH1479" s="1" t="s">
        <v>1954</v>
      </c>
      <c r="AI1479" s="1">
        <v>16702343203</v>
      </c>
      <c r="AK1479" s="1" t="s">
        <v>3651</v>
      </c>
      <c r="BC1479" s="1" t="str">
        <f>"25-2021.00"</f>
        <v>25-2021.00</v>
      </c>
      <c r="BD1479" s="1" t="s">
        <v>1408</v>
      </c>
      <c r="BE1479" s="1" t="s">
        <v>15578</v>
      </c>
      <c r="BF1479" s="1" t="s">
        <v>15579</v>
      </c>
      <c r="BG1479" s="1">
        <v>1</v>
      </c>
      <c r="BH1479" s="1">
        <v>1</v>
      </c>
      <c r="BI1479" s="2">
        <v>44424</v>
      </c>
      <c r="BJ1479" s="2">
        <v>45519</v>
      </c>
      <c r="BK1479" s="2">
        <v>44439</v>
      </c>
      <c r="BL1479" s="2">
        <v>45519</v>
      </c>
      <c r="BM1479" s="1">
        <v>40</v>
      </c>
      <c r="BN1479" s="1">
        <v>0</v>
      </c>
      <c r="BO1479" s="1">
        <v>8</v>
      </c>
      <c r="BP1479" s="1">
        <v>8</v>
      </c>
      <c r="BQ1479" s="1">
        <v>8</v>
      </c>
      <c r="BR1479" s="1">
        <v>8</v>
      </c>
      <c r="BS1479" s="1">
        <v>8</v>
      </c>
      <c r="BT1479" s="1">
        <v>0</v>
      </c>
      <c r="BU1479" s="1" t="str">
        <f t="shared" si="41"/>
        <v>8:00 AM</v>
      </c>
      <c r="BV1479" s="1" t="str">
        <f>"5:00 PM"</f>
        <v>5:00 PM</v>
      </c>
      <c r="BW1479" s="1" t="s">
        <v>193</v>
      </c>
      <c r="BX1479" s="1">
        <v>0</v>
      </c>
      <c r="BY1479" s="1">
        <v>24</v>
      </c>
      <c r="BZ1479" s="1" t="s">
        <v>112</v>
      </c>
      <c r="CB1479" s="1" t="s">
        <v>15580</v>
      </c>
      <c r="CC1479" s="1" t="s">
        <v>4991</v>
      </c>
      <c r="CD1479" s="1" t="s">
        <v>863</v>
      </c>
      <c r="CE1479" s="1" t="s">
        <v>116</v>
      </c>
      <c r="CF1479" s="1" t="s">
        <v>117</v>
      </c>
      <c r="CG1479" s="1">
        <v>96950</v>
      </c>
      <c r="CH1479" s="3">
        <v>13.21</v>
      </c>
      <c r="CI1479" s="3">
        <v>13.21</v>
      </c>
      <c r="CJ1479" s="3">
        <v>19.82</v>
      </c>
      <c r="CK1479" s="3">
        <v>19.82</v>
      </c>
      <c r="CL1479" s="1" t="s">
        <v>137</v>
      </c>
      <c r="CN1479" s="1" t="s">
        <v>139</v>
      </c>
      <c r="CP1479" s="1" t="s">
        <v>112</v>
      </c>
      <c r="CQ1479" s="1" t="s">
        <v>111</v>
      </c>
      <c r="CR1479" s="1" t="s">
        <v>112</v>
      </c>
      <c r="CS1479" s="1" t="s">
        <v>112</v>
      </c>
      <c r="CT1479" s="1" t="s">
        <v>138</v>
      </c>
      <c r="CU1479" s="1" t="s">
        <v>111</v>
      </c>
      <c r="CV1479" s="1" t="s">
        <v>138</v>
      </c>
      <c r="CW1479" s="1" t="s">
        <v>15581</v>
      </c>
      <c r="CX1479" s="1">
        <v>16702343203</v>
      </c>
      <c r="CY1479" s="1" t="s">
        <v>3651</v>
      </c>
      <c r="CZ1479" s="1" t="s">
        <v>138</v>
      </c>
      <c r="DA1479" s="1" t="s">
        <v>111</v>
      </c>
      <c r="DB1479" s="1" t="s">
        <v>112</v>
      </c>
    </row>
    <row r="1480" spans="1:111" ht="15.6" customHeight="1" x14ac:dyDescent="0.25">
      <c r="A1480" s="1" t="s">
        <v>15583</v>
      </c>
      <c r="B1480" s="1" t="s">
        <v>238</v>
      </c>
      <c r="C1480" s="2">
        <v>44372.091259375004</v>
      </c>
      <c r="D1480" s="2">
        <v>44419</v>
      </c>
      <c r="E1480" s="1" t="s">
        <v>110</v>
      </c>
      <c r="F1480" s="2">
        <v>44468.833333333336</v>
      </c>
      <c r="G1480" s="1" t="s">
        <v>112</v>
      </c>
      <c r="H1480" s="1" t="s">
        <v>112</v>
      </c>
      <c r="I1480" s="1" t="s">
        <v>112</v>
      </c>
      <c r="J1480" s="1" t="s">
        <v>6641</v>
      </c>
      <c r="L1480" s="1" t="s">
        <v>6642</v>
      </c>
      <c r="M1480" s="1" t="s">
        <v>6643</v>
      </c>
      <c r="N1480" s="1" t="s">
        <v>1191</v>
      </c>
      <c r="O1480" s="1" t="s">
        <v>117</v>
      </c>
      <c r="P1480" s="9">
        <v>96950</v>
      </c>
      <c r="Q1480" s="1" t="s">
        <v>118</v>
      </c>
      <c r="R1480" s="1" t="s">
        <v>138</v>
      </c>
      <c r="S1480" s="1">
        <v>16702356000</v>
      </c>
      <c r="U1480" s="1">
        <v>541330</v>
      </c>
      <c r="V1480" s="1" t="s">
        <v>119</v>
      </c>
      <c r="X1480" s="1" t="s">
        <v>6644</v>
      </c>
      <c r="Y1480" s="1" t="s">
        <v>6645</v>
      </c>
      <c r="Z1480" s="1" t="s">
        <v>6646</v>
      </c>
      <c r="AA1480" s="1" t="s">
        <v>245</v>
      </c>
      <c r="AB1480" s="1" t="s">
        <v>6642</v>
      </c>
      <c r="AC1480" s="1" t="s">
        <v>6643</v>
      </c>
      <c r="AD1480" s="1" t="s">
        <v>1191</v>
      </c>
      <c r="AE1480" s="1" t="s">
        <v>117</v>
      </c>
      <c r="AF1480" s="9">
        <v>96950</v>
      </c>
      <c r="AG1480" s="1" t="s">
        <v>118</v>
      </c>
      <c r="AH1480" s="1" t="s">
        <v>138</v>
      </c>
      <c r="AI1480" s="1">
        <v>16702356000</v>
      </c>
      <c r="AK1480" s="1" t="s">
        <v>6647</v>
      </c>
      <c r="AL1480" s="1" t="s">
        <v>653</v>
      </c>
      <c r="AM1480" s="1" t="s">
        <v>6237</v>
      </c>
      <c r="AN1480" s="1" t="s">
        <v>6238</v>
      </c>
      <c r="AO1480" s="1" t="s">
        <v>6239</v>
      </c>
      <c r="AP1480" s="1" t="s">
        <v>6240</v>
      </c>
      <c r="AR1480" s="1" t="s">
        <v>690</v>
      </c>
      <c r="AS1480" s="1" t="s">
        <v>117</v>
      </c>
      <c r="AT1480" s="9">
        <v>96913</v>
      </c>
      <c r="AU1480" s="1" t="s">
        <v>118</v>
      </c>
      <c r="AV1480" s="1" t="s">
        <v>138</v>
      </c>
      <c r="AW1480" s="1">
        <v>16716461222</v>
      </c>
      <c r="AX1480" s="1">
        <v>111</v>
      </c>
      <c r="AY1480" s="1" t="s">
        <v>6241</v>
      </c>
      <c r="AZ1480" s="1" t="s">
        <v>6242</v>
      </c>
      <c r="BA1480" s="1" t="s">
        <v>691</v>
      </c>
      <c r="BB1480" s="1" t="s">
        <v>6243</v>
      </c>
      <c r="BC1480" s="1" t="str">
        <f>"17-3022.00"</f>
        <v>17-3022.00</v>
      </c>
      <c r="BD1480" s="1" t="s">
        <v>602</v>
      </c>
      <c r="BE1480" s="1" t="s">
        <v>15584</v>
      </c>
      <c r="BF1480" s="1" t="s">
        <v>15585</v>
      </c>
      <c r="BG1480" s="1">
        <v>1</v>
      </c>
      <c r="BH1480" s="1">
        <v>1</v>
      </c>
      <c r="BI1480" s="2">
        <v>44470</v>
      </c>
      <c r="BJ1480" s="2">
        <v>44834</v>
      </c>
      <c r="BK1480" s="2">
        <v>44470</v>
      </c>
      <c r="BL1480" s="2">
        <v>44834</v>
      </c>
      <c r="BM1480" s="1">
        <v>40</v>
      </c>
      <c r="BN1480" s="1">
        <v>0</v>
      </c>
      <c r="BO1480" s="1">
        <v>8</v>
      </c>
      <c r="BP1480" s="1">
        <v>8</v>
      </c>
      <c r="BQ1480" s="1">
        <v>8</v>
      </c>
      <c r="BR1480" s="1">
        <v>8</v>
      </c>
      <c r="BS1480" s="1">
        <v>8</v>
      </c>
      <c r="BT1480" s="1">
        <v>0</v>
      </c>
      <c r="BU1480" s="1" t="str">
        <f t="shared" si="41"/>
        <v>8:00 AM</v>
      </c>
      <c r="BV1480" s="1" t="str">
        <f>"5:00 PM"</f>
        <v>5:00 PM</v>
      </c>
      <c r="BW1480" s="1" t="s">
        <v>135</v>
      </c>
      <c r="BX1480" s="1">
        <v>0</v>
      </c>
      <c r="BY1480" s="1">
        <v>24</v>
      </c>
      <c r="BZ1480" s="1" t="s">
        <v>112</v>
      </c>
      <c r="CB1480" s="1" t="s">
        <v>15586</v>
      </c>
      <c r="CC1480" s="1" t="s">
        <v>6642</v>
      </c>
      <c r="CD1480" s="1" t="s">
        <v>6643</v>
      </c>
      <c r="CE1480" s="1" t="s">
        <v>1191</v>
      </c>
      <c r="CF1480" s="1" t="s">
        <v>117</v>
      </c>
      <c r="CG1480" s="1">
        <v>96950</v>
      </c>
      <c r="CH1480" s="3">
        <v>17.25</v>
      </c>
      <c r="CI1480" s="3">
        <v>17.25</v>
      </c>
      <c r="CJ1480" s="3">
        <v>25.88</v>
      </c>
      <c r="CK1480" s="3">
        <v>25.88</v>
      </c>
      <c r="CL1480" s="1" t="s">
        <v>137</v>
      </c>
      <c r="CM1480" s="1" t="s">
        <v>230</v>
      </c>
      <c r="CN1480" s="1" t="s">
        <v>139</v>
      </c>
      <c r="CP1480" s="1" t="s">
        <v>111</v>
      </c>
      <c r="CQ1480" s="1" t="s">
        <v>111</v>
      </c>
      <c r="CR1480" s="1" t="s">
        <v>112</v>
      </c>
      <c r="CS1480" s="1" t="s">
        <v>111</v>
      </c>
      <c r="CT1480" s="1" t="s">
        <v>138</v>
      </c>
      <c r="CU1480" s="1" t="s">
        <v>111</v>
      </c>
      <c r="CV1480" s="1" t="s">
        <v>138</v>
      </c>
      <c r="CW1480" s="1" t="s">
        <v>6653</v>
      </c>
      <c r="CX1480" s="1">
        <v>16702356000</v>
      </c>
      <c r="CY1480" s="1" t="s">
        <v>6654</v>
      </c>
      <c r="CZ1480" s="1" t="s">
        <v>230</v>
      </c>
      <c r="DA1480" s="1" t="s">
        <v>111</v>
      </c>
      <c r="DB1480" s="1" t="s">
        <v>112</v>
      </c>
      <c r="DC1480" s="1" t="s">
        <v>6237</v>
      </c>
      <c r="DD1480" s="1" t="s">
        <v>6238</v>
      </c>
      <c r="DE1480" s="1" t="s">
        <v>892</v>
      </c>
      <c r="DF1480" s="1" t="s">
        <v>6242</v>
      </c>
      <c r="DG1480" s="1" t="s">
        <v>6241</v>
      </c>
    </row>
    <row r="1481" spans="1:111" ht="15.6" customHeight="1" x14ac:dyDescent="0.25">
      <c r="A1481" s="1" t="s">
        <v>15587</v>
      </c>
      <c r="B1481" s="1" t="s">
        <v>238</v>
      </c>
      <c r="C1481" s="2">
        <v>44356.908027662037</v>
      </c>
      <c r="D1481" s="2">
        <v>44400</v>
      </c>
      <c r="E1481" s="1" t="s">
        <v>110</v>
      </c>
      <c r="F1481" s="2">
        <v>44468.833333333336</v>
      </c>
      <c r="G1481" s="1" t="s">
        <v>111</v>
      </c>
      <c r="H1481" s="1" t="s">
        <v>112</v>
      </c>
      <c r="I1481" s="1" t="s">
        <v>112</v>
      </c>
      <c r="J1481" s="1" t="s">
        <v>4498</v>
      </c>
      <c r="K1481" s="1" t="s">
        <v>4499</v>
      </c>
      <c r="L1481" s="1" t="s">
        <v>1554</v>
      </c>
      <c r="M1481" s="1" t="s">
        <v>4500</v>
      </c>
      <c r="N1481" s="1" t="s">
        <v>116</v>
      </c>
      <c r="O1481" s="1" t="s">
        <v>117</v>
      </c>
      <c r="P1481" s="9">
        <v>96950</v>
      </c>
      <c r="Q1481" s="1" t="s">
        <v>118</v>
      </c>
      <c r="R1481" s="1" t="s">
        <v>719</v>
      </c>
      <c r="S1481" s="1">
        <v>16702347492</v>
      </c>
      <c r="U1481" s="1">
        <v>722320</v>
      </c>
      <c r="V1481" s="1" t="s">
        <v>119</v>
      </c>
      <c r="X1481" s="1" t="s">
        <v>4501</v>
      </c>
      <c r="Y1481" s="1" t="s">
        <v>4502</v>
      </c>
      <c r="Z1481" s="1" t="s">
        <v>4503</v>
      </c>
      <c r="AA1481" s="1" t="s">
        <v>245</v>
      </c>
      <c r="AB1481" s="1" t="s">
        <v>1554</v>
      </c>
      <c r="AC1481" s="1" t="s">
        <v>4500</v>
      </c>
      <c r="AD1481" s="1" t="s">
        <v>116</v>
      </c>
      <c r="AE1481" s="1" t="s">
        <v>117</v>
      </c>
      <c r="AF1481" s="9">
        <v>96950</v>
      </c>
      <c r="AG1481" s="1" t="s">
        <v>118</v>
      </c>
      <c r="AI1481" s="1">
        <v>16702347492</v>
      </c>
      <c r="AK1481" s="1" t="s">
        <v>4504</v>
      </c>
      <c r="BC1481" s="1" t="str">
        <f>"35-1012.00"</f>
        <v>35-1012.00</v>
      </c>
      <c r="BD1481" s="1" t="s">
        <v>1372</v>
      </c>
      <c r="BE1481" s="1" t="s">
        <v>15588</v>
      </c>
      <c r="BF1481" s="1" t="s">
        <v>6006</v>
      </c>
      <c r="BG1481" s="1">
        <v>2</v>
      </c>
      <c r="BH1481" s="1">
        <v>2</v>
      </c>
      <c r="BI1481" s="2">
        <v>44470</v>
      </c>
      <c r="BJ1481" s="2">
        <v>45565</v>
      </c>
      <c r="BK1481" s="2">
        <v>44470</v>
      </c>
      <c r="BL1481" s="2">
        <v>45565</v>
      </c>
      <c r="BM1481" s="1">
        <v>35</v>
      </c>
      <c r="BN1481" s="1">
        <v>0</v>
      </c>
      <c r="BO1481" s="1">
        <v>7</v>
      </c>
      <c r="BP1481" s="1">
        <v>7</v>
      </c>
      <c r="BQ1481" s="1">
        <v>7</v>
      </c>
      <c r="BR1481" s="1">
        <v>7</v>
      </c>
      <c r="BS1481" s="1">
        <v>7</v>
      </c>
      <c r="BT1481" s="1">
        <v>0</v>
      </c>
      <c r="BU1481" s="1" t="str">
        <f t="shared" si="41"/>
        <v>8:00 AM</v>
      </c>
      <c r="BV1481" s="1" t="str">
        <f>"4:00 PM"</f>
        <v>4:00 PM</v>
      </c>
      <c r="BW1481" s="1" t="s">
        <v>135</v>
      </c>
      <c r="BX1481" s="1">
        <v>0</v>
      </c>
      <c r="BY1481" s="1">
        <v>12</v>
      </c>
      <c r="BZ1481" s="1" t="s">
        <v>111</v>
      </c>
      <c r="CA1481" s="1">
        <v>5</v>
      </c>
      <c r="CB1481" s="1" t="s">
        <v>719</v>
      </c>
      <c r="CC1481" s="1" t="s">
        <v>1554</v>
      </c>
      <c r="CD1481" s="1" t="s">
        <v>4500</v>
      </c>
      <c r="CE1481" s="1" t="s">
        <v>116</v>
      </c>
      <c r="CF1481" s="1" t="s">
        <v>117</v>
      </c>
      <c r="CG1481" s="1">
        <v>96950</v>
      </c>
      <c r="CH1481" s="3">
        <v>10.039999999999999</v>
      </c>
      <c r="CI1481" s="3">
        <v>15</v>
      </c>
      <c r="CJ1481" s="3">
        <v>15.06</v>
      </c>
      <c r="CK1481" s="3">
        <v>22.5</v>
      </c>
      <c r="CL1481" s="1" t="s">
        <v>137</v>
      </c>
      <c r="CM1481" s="1" t="s">
        <v>719</v>
      </c>
      <c r="CN1481" s="1" t="s">
        <v>139</v>
      </c>
      <c r="CP1481" s="1" t="s">
        <v>112</v>
      </c>
      <c r="CQ1481" s="1" t="s">
        <v>111</v>
      </c>
      <c r="CR1481" s="1" t="s">
        <v>112</v>
      </c>
      <c r="CS1481" s="1" t="s">
        <v>111</v>
      </c>
      <c r="CT1481" s="1" t="s">
        <v>138</v>
      </c>
      <c r="CU1481" s="1" t="s">
        <v>111</v>
      </c>
      <c r="CV1481" s="1" t="s">
        <v>138</v>
      </c>
      <c r="CW1481" s="1" t="s">
        <v>2313</v>
      </c>
      <c r="CX1481" s="1">
        <v>16702347492</v>
      </c>
      <c r="CY1481" s="1" t="s">
        <v>4504</v>
      </c>
      <c r="CZ1481" s="1" t="s">
        <v>716</v>
      </c>
      <c r="DA1481" s="1" t="s">
        <v>111</v>
      </c>
      <c r="DB1481" s="1" t="s">
        <v>112</v>
      </c>
    </row>
    <row r="1482" spans="1:111" ht="15.6" customHeight="1" x14ac:dyDescent="0.25">
      <c r="A1482" s="1" t="s">
        <v>15589</v>
      </c>
      <c r="B1482" s="1" t="s">
        <v>238</v>
      </c>
      <c r="C1482" s="2">
        <v>44376.051963541664</v>
      </c>
      <c r="D1482" s="2">
        <v>44433</v>
      </c>
      <c r="E1482" s="1" t="s">
        <v>110</v>
      </c>
      <c r="F1482" s="2">
        <v>44468.833333333336</v>
      </c>
      <c r="G1482" s="1" t="s">
        <v>112</v>
      </c>
      <c r="H1482" s="1" t="s">
        <v>112</v>
      </c>
      <c r="I1482" s="1" t="s">
        <v>112</v>
      </c>
      <c r="J1482" s="1" t="s">
        <v>6842</v>
      </c>
      <c r="K1482" s="1" t="s">
        <v>138</v>
      </c>
      <c r="L1482" s="1" t="s">
        <v>7857</v>
      </c>
      <c r="M1482" s="1" t="s">
        <v>7763</v>
      </c>
      <c r="N1482" s="1" t="s">
        <v>116</v>
      </c>
      <c r="O1482" s="1" t="s">
        <v>117</v>
      </c>
      <c r="P1482" s="9">
        <v>96950</v>
      </c>
      <c r="Q1482" s="1" t="s">
        <v>118</v>
      </c>
      <c r="R1482" s="1" t="s">
        <v>138</v>
      </c>
      <c r="S1482" s="1">
        <v>16702330744</v>
      </c>
      <c r="U1482" s="1">
        <v>488320</v>
      </c>
      <c r="V1482" s="1" t="s">
        <v>119</v>
      </c>
      <c r="X1482" s="1" t="s">
        <v>4877</v>
      </c>
      <c r="Y1482" s="1" t="s">
        <v>4878</v>
      </c>
      <c r="Z1482" s="1" t="s">
        <v>1544</v>
      </c>
      <c r="AA1482" s="1" t="s">
        <v>373</v>
      </c>
      <c r="AB1482" s="1" t="s">
        <v>7858</v>
      </c>
      <c r="AD1482" s="1" t="s">
        <v>116</v>
      </c>
      <c r="AE1482" s="1" t="s">
        <v>117</v>
      </c>
      <c r="AF1482" s="9">
        <v>96950</v>
      </c>
      <c r="AG1482" s="1" t="s">
        <v>118</v>
      </c>
      <c r="AH1482" s="1" t="s">
        <v>138</v>
      </c>
      <c r="AI1482" s="1">
        <v>16702330744</v>
      </c>
      <c r="AK1482" s="1" t="s">
        <v>6847</v>
      </c>
      <c r="BC1482" s="1" t="str">
        <f>"43-6014.00"</f>
        <v>43-6014.00</v>
      </c>
      <c r="BD1482" s="1" t="s">
        <v>3652</v>
      </c>
      <c r="BE1482" s="1" t="s">
        <v>7859</v>
      </c>
      <c r="BF1482" s="1" t="s">
        <v>7860</v>
      </c>
      <c r="BG1482" s="1">
        <v>1</v>
      </c>
      <c r="BH1482" s="1">
        <v>1</v>
      </c>
      <c r="BI1482" s="2">
        <v>44470</v>
      </c>
      <c r="BJ1482" s="2">
        <v>44834</v>
      </c>
      <c r="BK1482" s="2">
        <v>44470</v>
      </c>
      <c r="BL1482" s="2">
        <v>44834</v>
      </c>
      <c r="BM1482" s="1">
        <v>40</v>
      </c>
      <c r="BN1482" s="1">
        <v>0</v>
      </c>
      <c r="BO1482" s="1">
        <v>8</v>
      </c>
      <c r="BP1482" s="1">
        <v>8</v>
      </c>
      <c r="BQ1482" s="1">
        <v>8</v>
      </c>
      <c r="BR1482" s="1">
        <v>8</v>
      </c>
      <c r="BS1482" s="1">
        <v>8</v>
      </c>
      <c r="BT1482" s="1">
        <v>0</v>
      </c>
      <c r="BU1482" s="1" t="str">
        <f t="shared" si="41"/>
        <v>8:00 AM</v>
      </c>
      <c r="BV1482" s="1" t="str">
        <f>"5:00 PM"</f>
        <v>5:00 PM</v>
      </c>
      <c r="BW1482" s="1" t="s">
        <v>135</v>
      </c>
      <c r="BX1482" s="1">
        <v>0</v>
      </c>
      <c r="BY1482" s="1">
        <v>12</v>
      </c>
      <c r="BZ1482" s="1" t="s">
        <v>112</v>
      </c>
      <c r="CB1482" s="4" t="s">
        <v>15590</v>
      </c>
      <c r="CC1482" s="1" t="s">
        <v>7862</v>
      </c>
      <c r="CD1482" s="1" t="s">
        <v>4883</v>
      </c>
      <c r="CE1482" s="1" t="s">
        <v>116</v>
      </c>
      <c r="CF1482" s="1" t="s">
        <v>117</v>
      </c>
      <c r="CG1482" s="1">
        <v>96950</v>
      </c>
      <c r="CH1482" s="3">
        <v>15.97</v>
      </c>
      <c r="CI1482" s="3">
        <v>15.97</v>
      </c>
      <c r="CJ1482" s="3">
        <v>23.96</v>
      </c>
      <c r="CK1482" s="3">
        <v>23.96</v>
      </c>
      <c r="CL1482" s="1" t="s">
        <v>137</v>
      </c>
      <c r="CM1482" s="1" t="s">
        <v>138</v>
      </c>
      <c r="CN1482" s="1" t="s">
        <v>139</v>
      </c>
      <c r="CP1482" s="1" t="s">
        <v>112</v>
      </c>
      <c r="CQ1482" s="1" t="s">
        <v>111</v>
      </c>
      <c r="CR1482" s="1" t="s">
        <v>112</v>
      </c>
      <c r="CS1482" s="1" t="s">
        <v>111</v>
      </c>
      <c r="CT1482" s="1" t="s">
        <v>138</v>
      </c>
      <c r="CU1482" s="1" t="s">
        <v>111</v>
      </c>
      <c r="CV1482" s="1" t="s">
        <v>138</v>
      </c>
      <c r="CW1482" s="1" t="s">
        <v>138</v>
      </c>
      <c r="CX1482" s="1">
        <v>16702330744</v>
      </c>
      <c r="CY1482" s="1" t="s">
        <v>4879</v>
      </c>
      <c r="CZ1482" s="1" t="s">
        <v>138</v>
      </c>
      <c r="DA1482" s="1" t="s">
        <v>111</v>
      </c>
      <c r="DB1482" s="1" t="s">
        <v>112</v>
      </c>
    </row>
    <row r="1483" spans="1:111" ht="15.6" customHeight="1" x14ac:dyDescent="0.25">
      <c r="A1483" s="1" t="s">
        <v>15591</v>
      </c>
      <c r="B1483" s="1" t="s">
        <v>238</v>
      </c>
      <c r="C1483" s="2">
        <v>44369.953583333336</v>
      </c>
      <c r="D1483" s="2">
        <v>44413</v>
      </c>
      <c r="E1483" s="1" t="s">
        <v>110</v>
      </c>
      <c r="F1483" s="2">
        <v>44468.833333333336</v>
      </c>
      <c r="G1483" s="1" t="s">
        <v>112</v>
      </c>
      <c r="H1483" s="1" t="s">
        <v>112</v>
      </c>
      <c r="I1483" s="1" t="s">
        <v>112</v>
      </c>
      <c r="J1483" s="1" t="s">
        <v>5485</v>
      </c>
      <c r="K1483" s="1" t="s">
        <v>5486</v>
      </c>
      <c r="L1483" s="1" t="s">
        <v>5487</v>
      </c>
      <c r="M1483" s="1" t="s">
        <v>5488</v>
      </c>
      <c r="N1483" s="1" t="s">
        <v>167</v>
      </c>
      <c r="O1483" s="1" t="s">
        <v>117</v>
      </c>
      <c r="P1483" s="9">
        <v>96950</v>
      </c>
      <c r="Q1483" s="1" t="s">
        <v>118</v>
      </c>
      <c r="S1483" s="1">
        <v>16702335551</v>
      </c>
      <c r="U1483" s="1">
        <v>445110</v>
      </c>
      <c r="V1483" s="1" t="s">
        <v>119</v>
      </c>
      <c r="X1483" s="1" t="s">
        <v>5489</v>
      </c>
      <c r="Y1483" s="1" t="s">
        <v>5490</v>
      </c>
      <c r="Z1483" s="1" t="s">
        <v>5491</v>
      </c>
      <c r="AA1483" s="1" t="s">
        <v>2091</v>
      </c>
      <c r="AB1483" s="1" t="s">
        <v>5487</v>
      </c>
      <c r="AC1483" s="1" t="s">
        <v>5488</v>
      </c>
      <c r="AD1483" s="1" t="s">
        <v>167</v>
      </c>
      <c r="AE1483" s="1" t="s">
        <v>117</v>
      </c>
      <c r="AF1483" s="9">
        <v>96950</v>
      </c>
      <c r="AG1483" s="1" t="s">
        <v>118</v>
      </c>
      <c r="AI1483" s="1">
        <v>16704838613</v>
      </c>
      <c r="AK1483" s="1" t="s">
        <v>5492</v>
      </c>
      <c r="BC1483" s="1" t="str">
        <f>"49-9071.00"</f>
        <v>49-9071.00</v>
      </c>
      <c r="BD1483" s="1" t="s">
        <v>214</v>
      </c>
      <c r="BE1483" s="1" t="s">
        <v>15592</v>
      </c>
      <c r="BF1483" s="1" t="s">
        <v>10018</v>
      </c>
      <c r="BG1483" s="1">
        <v>2</v>
      </c>
      <c r="BH1483" s="1">
        <v>2</v>
      </c>
      <c r="BI1483" s="2">
        <v>44470</v>
      </c>
      <c r="BJ1483" s="2">
        <v>44834</v>
      </c>
      <c r="BK1483" s="2">
        <v>44470</v>
      </c>
      <c r="BL1483" s="2">
        <v>44834</v>
      </c>
      <c r="BM1483" s="1">
        <v>40</v>
      </c>
      <c r="BN1483" s="1">
        <v>4</v>
      </c>
      <c r="BO1483" s="1">
        <v>6</v>
      </c>
      <c r="BP1483" s="1">
        <v>6</v>
      </c>
      <c r="BQ1483" s="1">
        <v>6</v>
      </c>
      <c r="BR1483" s="1">
        <v>6</v>
      </c>
      <c r="BS1483" s="1">
        <v>6</v>
      </c>
      <c r="BT1483" s="1">
        <v>6</v>
      </c>
      <c r="BU1483" s="1" t="str">
        <f t="shared" si="41"/>
        <v>8:00 AM</v>
      </c>
      <c r="BV1483" s="1" t="str">
        <f>"10:00 PM"</f>
        <v>10:00 PM</v>
      </c>
      <c r="BW1483" s="1" t="s">
        <v>230</v>
      </c>
      <c r="BX1483" s="1">
        <v>0</v>
      </c>
      <c r="BY1483" s="1">
        <v>6</v>
      </c>
      <c r="BZ1483" s="1" t="s">
        <v>112</v>
      </c>
      <c r="CB1483" s="1" t="s">
        <v>15593</v>
      </c>
      <c r="CC1483" s="1" t="s">
        <v>15594</v>
      </c>
      <c r="CD1483" s="1" t="s">
        <v>5488</v>
      </c>
      <c r="CE1483" s="1" t="s">
        <v>167</v>
      </c>
      <c r="CF1483" s="1" t="s">
        <v>117</v>
      </c>
      <c r="CG1483" s="1">
        <v>96950</v>
      </c>
      <c r="CH1483" s="3">
        <v>8.7100000000000009</v>
      </c>
      <c r="CI1483" s="3">
        <v>9</v>
      </c>
      <c r="CJ1483" s="3">
        <v>13.07</v>
      </c>
      <c r="CK1483" s="3">
        <v>13.5</v>
      </c>
      <c r="CL1483" s="1" t="s">
        <v>137</v>
      </c>
      <c r="CM1483" s="1" t="s">
        <v>230</v>
      </c>
      <c r="CN1483" s="1" t="s">
        <v>139</v>
      </c>
      <c r="CP1483" s="1" t="s">
        <v>112</v>
      </c>
      <c r="CQ1483" s="1" t="s">
        <v>111</v>
      </c>
      <c r="CR1483" s="1" t="s">
        <v>112</v>
      </c>
      <c r="CS1483" s="1" t="s">
        <v>111</v>
      </c>
      <c r="CT1483" s="1" t="s">
        <v>138</v>
      </c>
      <c r="CU1483" s="1" t="s">
        <v>111</v>
      </c>
      <c r="CV1483" s="1" t="s">
        <v>138</v>
      </c>
      <c r="CW1483" s="1" t="s">
        <v>15595</v>
      </c>
      <c r="CX1483" s="1">
        <v>16702335551</v>
      </c>
      <c r="CY1483" s="1" t="s">
        <v>5492</v>
      </c>
      <c r="CZ1483" s="1" t="s">
        <v>138</v>
      </c>
      <c r="DA1483" s="1" t="s">
        <v>111</v>
      </c>
      <c r="DB1483" s="1" t="s">
        <v>112</v>
      </c>
    </row>
    <row r="1484" spans="1:111" ht="15.6" customHeight="1" x14ac:dyDescent="0.25">
      <c r="A1484" s="1" t="s">
        <v>15596</v>
      </c>
      <c r="B1484" s="1" t="s">
        <v>238</v>
      </c>
      <c r="C1484" s="2">
        <v>44385.352062847225</v>
      </c>
      <c r="D1484" s="2">
        <v>44427</v>
      </c>
      <c r="E1484" s="1" t="s">
        <v>180</v>
      </c>
      <c r="G1484" s="1" t="s">
        <v>112</v>
      </c>
      <c r="H1484" s="1" t="s">
        <v>112</v>
      </c>
      <c r="I1484" s="1" t="s">
        <v>112</v>
      </c>
      <c r="J1484" s="1" t="s">
        <v>15597</v>
      </c>
      <c r="L1484" s="1" t="s">
        <v>15598</v>
      </c>
      <c r="M1484" s="1" t="s">
        <v>3086</v>
      </c>
      <c r="N1484" s="1" t="s">
        <v>167</v>
      </c>
      <c r="O1484" s="1" t="s">
        <v>117</v>
      </c>
      <c r="P1484" s="9">
        <v>96950</v>
      </c>
      <c r="Q1484" s="1" t="s">
        <v>118</v>
      </c>
      <c r="S1484" s="1">
        <v>16703223622</v>
      </c>
      <c r="U1484" s="1">
        <v>611620</v>
      </c>
      <c r="V1484" s="1" t="s">
        <v>119</v>
      </c>
      <c r="X1484" s="1" t="s">
        <v>276</v>
      </c>
      <c r="Y1484" s="1" t="s">
        <v>5501</v>
      </c>
      <c r="AA1484" s="1" t="s">
        <v>171</v>
      </c>
      <c r="AB1484" s="1" t="s">
        <v>15598</v>
      </c>
      <c r="AC1484" s="1" t="s">
        <v>3086</v>
      </c>
      <c r="AD1484" s="1" t="s">
        <v>167</v>
      </c>
      <c r="AE1484" s="1" t="s">
        <v>117</v>
      </c>
      <c r="AF1484" s="9">
        <v>96950</v>
      </c>
      <c r="AG1484" s="1" t="s">
        <v>118</v>
      </c>
      <c r="AI1484" s="1">
        <v>16703223622</v>
      </c>
      <c r="AK1484" s="1" t="s">
        <v>15599</v>
      </c>
      <c r="BC1484" s="1" t="str">
        <f>"25-3021.00"</f>
        <v>25-3021.00</v>
      </c>
      <c r="BD1484" s="1" t="s">
        <v>327</v>
      </c>
      <c r="BE1484" s="1" t="s">
        <v>15600</v>
      </c>
      <c r="BF1484" s="1" t="s">
        <v>347</v>
      </c>
      <c r="BG1484" s="1">
        <v>2</v>
      </c>
      <c r="BH1484" s="1">
        <v>2</v>
      </c>
      <c r="BI1484" s="2">
        <v>44470</v>
      </c>
      <c r="BJ1484" s="2">
        <v>44834</v>
      </c>
      <c r="BK1484" s="2">
        <v>44470</v>
      </c>
      <c r="BL1484" s="2">
        <v>44834</v>
      </c>
      <c r="BM1484" s="1">
        <v>36</v>
      </c>
      <c r="BN1484" s="1">
        <v>0</v>
      </c>
      <c r="BO1484" s="1">
        <v>6</v>
      </c>
      <c r="BP1484" s="1">
        <v>6</v>
      </c>
      <c r="BQ1484" s="1">
        <v>6</v>
      </c>
      <c r="BR1484" s="1">
        <v>6</v>
      </c>
      <c r="BS1484" s="1">
        <v>6</v>
      </c>
      <c r="BT1484" s="1">
        <v>6</v>
      </c>
      <c r="BU1484" s="1" t="str">
        <f>"9:00 AM"</f>
        <v>9:00 AM</v>
      </c>
      <c r="BV1484" s="1" t="str">
        <f>"4:00 PM"</f>
        <v>4:00 PM</v>
      </c>
      <c r="BW1484" s="1" t="s">
        <v>135</v>
      </c>
      <c r="BX1484" s="1">
        <v>6</v>
      </c>
      <c r="BY1484" s="1">
        <v>12</v>
      </c>
      <c r="BZ1484" s="1" t="s">
        <v>112</v>
      </c>
      <c r="CB1484" s="1" t="s">
        <v>15601</v>
      </c>
      <c r="CC1484" s="1" t="s">
        <v>15598</v>
      </c>
      <c r="CD1484" s="1" t="s">
        <v>3086</v>
      </c>
      <c r="CE1484" s="1" t="s">
        <v>167</v>
      </c>
      <c r="CF1484" s="1" t="s">
        <v>117</v>
      </c>
      <c r="CG1484" s="1">
        <v>96950</v>
      </c>
      <c r="CH1484" s="3">
        <v>16.66</v>
      </c>
      <c r="CI1484" s="3">
        <v>16.66</v>
      </c>
      <c r="CJ1484" s="3">
        <v>24.99</v>
      </c>
      <c r="CK1484" s="3">
        <v>24.99</v>
      </c>
      <c r="CL1484" s="1" t="s">
        <v>137</v>
      </c>
      <c r="CM1484" s="1" t="s">
        <v>331</v>
      </c>
      <c r="CN1484" s="1" t="s">
        <v>139</v>
      </c>
      <c r="CP1484" s="1" t="s">
        <v>112</v>
      </c>
      <c r="CQ1484" s="1" t="s">
        <v>111</v>
      </c>
      <c r="CR1484" s="1" t="s">
        <v>112</v>
      </c>
      <c r="CS1484" s="1" t="s">
        <v>111</v>
      </c>
      <c r="CT1484" s="1" t="s">
        <v>138</v>
      </c>
      <c r="CU1484" s="1" t="s">
        <v>111</v>
      </c>
      <c r="CV1484" s="1" t="s">
        <v>138</v>
      </c>
      <c r="CW1484" s="1" t="s">
        <v>15602</v>
      </c>
      <c r="CX1484" s="1">
        <v>16703223622</v>
      </c>
      <c r="CY1484" s="1" t="s">
        <v>15599</v>
      </c>
      <c r="CZ1484" s="1" t="s">
        <v>138</v>
      </c>
      <c r="DA1484" s="1" t="s">
        <v>111</v>
      </c>
      <c r="DB1484" s="1" t="s">
        <v>112</v>
      </c>
    </row>
    <row r="1485" spans="1:111" ht="15.6" customHeight="1" x14ac:dyDescent="0.25">
      <c r="A1485" s="1" t="s">
        <v>15603</v>
      </c>
      <c r="B1485" s="1" t="s">
        <v>238</v>
      </c>
      <c r="C1485" s="2">
        <v>44378.377743518518</v>
      </c>
      <c r="D1485" s="2">
        <v>44424</v>
      </c>
      <c r="E1485" s="1" t="s">
        <v>180</v>
      </c>
      <c r="G1485" s="1" t="s">
        <v>112</v>
      </c>
      <c r="H1485" s="1" t="s">
        <v>112</v>
      </c>
      <c r="I1485" s="1" t="s">
        <v>112</v>
      </c>
      <c r="J1485" s="1" t="s">
        <v>1353</v>
      </c>
      <c r="K1485" s="1" t="s">
        <v>1354</v>
      </c>
      <c r="L1485" s="1" t="s">
        <v>1356</v>
      </c>
      <c r="N1485" s="1" t="s">
        <v>116</v>
      </c>
      <c r="O1485" s="1" t="s">
        <v>117</v>
      </c>
      <c r="P1485" s="9">
        <v>96950</v>
      </c>
      <c r="Q1485" s="1" t="s">
        <v>118</v>
      </c>
      <c r="S1485" s="1">
        <v>16702872161</v>
      </c>
      <c r="U1485" s="1">
        <v>561612</v>
      </c>
      <c r="V1485" s="1" t="s">
        <v>119</v>
      </c>
      <c r="X1485" s="1" t="s">
        <v>12723</v>
      </c>
      <c r="Y1485" s="1" t="s">
        <v>1358</v>
      </c>
      <c r="AA1485" s="1" t="s">
        <v>973</v>
      </c>
      <c r="AB1485" s="1" t="s">
        <v>1355</v>
      </c>
      <c r="AD1485" s="1" t="s">
        <v>116</v>
      </c>
      <c r="AE1485" s="1" t="s">
        <v>117</v>
      </c>
      <c r="AF1485" s="9">
        <v>96950</v>
      </c>
      <c r="AG1485" s="1" t="s">
        <v>118</v>
      </c>
      <c r="AI1485" s="1">
        <v>16702872161</v>
      </c>
      <c r="AK1485" s="1" t="s">
        <v>1359</v>
      </c>
      <c r="BC1485" s="1" t="str">
        <f>"33-9032.00"</f>
        <v>33-9032.00</v>
      </c>
      <c r="BD1485" s="1" t="s">
        <v>1360</v>
      </c>
      <c r="BE1485" s="1" t="s">
        <v>12724</v>
      </c>
      <c r="BF1485" s="1" t="s">
        <v>1362</v>
      </c>
      <c r="BG1485" s="1">
        <v>1</v>
      </c>
      <c r="BH1485" s="1">
        <v>1</v>
      </c>
      <c r="BI1485" s="2">
        <v>44470</v>
      </c>
      <c r="BJ1485" s="2">
        <v>44834</v>
      </c>
      <c r="BK1485" s="2">
        <v>44470</v>
      </c>
      <c r="BL1485" s="2">
        <v>44834</v>
      </c>
      <c r="BM1485" s="1">
        <v>35</v>
      </c>
      <c r="BN1485" s="1">
        <v>0</v>
      </c>
      <c r="BO1485" s="1">
        <v>7</v>
      </c>
      <c r="BP1485" s="1">
        <v>7</v>
      </c>
      <c r="BQ1485" s="1">
        <v>7</v>
      </c>
      <c r="BR1485" s="1">
        <v>7</v>
      </c>
      <c r="BS1485" s="1">
        <v>7</v>
      </c>
      <c r="BT1485" s="1">
        <v>0</v>
      </c>
      <c r="BU1485" s="1" t="str">
        <f>"8:00 AM"</f>
        <v>8:00 AM</v>
      </c>
      <c r="BV1485" s="1" t="str">
        <f>"4:00 PM"</f>
        <v>4:00 PM</v>
      </c>
      <c r="BW1485" s="1" t="s">
        <v>135</v>
      </c>
      <c r="BX1485" s="1">
        <v>0</v>
      </c>
      <c r="BY1485" s="1">
        <v>12</v>
      </c>
      <c r="BZ1485" s="1" t="s">
        <v>112</v>
      </c>
      <c r="CB1485" s="1" t="s">
        <v>1363</v>
      </c>
      <c r="CC1485" s="1" t="s">
        <v>1355</v>
      </c>
      <c r="CD1485" s="1" t="s">
        <v>1356</v>
      </c>
      <c r="CE1485" s="1" t="s">
        <v>116</v>
      </c>
      <c r="CF1485" s="1" t="s">
        <v>117</v>
      </c>
      <c r="CG1485" s="1">
        <v>96950</v>
      </c>
      <c r="CH1485" s="3">
        <v>7.7</v>
      </c>
      <c r="CI1485" s="3">
        <v>7.7</v>
      </c>
      <c r="CJ1485" s="3">
        <v>11.55</v>
      </c>
      <c r="CK1485" s="3">
        <v>11.55</v>
      </c>
      <c r="CL1485" s="1" t="s">
        <v>137</v>
      </c>
      <c r="CM1485" s="1" t="s">
        <v>168</v>
      </c>
      <c r="CN1485" s="1" t="s">
        <v>139</v>
      </c>
      <c r="CP1485" s="1" t="s">
        <v>112</v>
      </c>
      <c r="CQ1485" s="1" t="s">
        <v>111</v>
      </c>
      <c r="CR1485" s="1" t="s">
        <v>112</v>
      </c>
      <c r="CS1485" s="1" t="s">
        <v>111</v>
      </c>
      <c r="CT1485" s="1" t="s">
        <v>138</v>
      </c>
      <c r="CU1485" s="1" t="s">
        <v>111</v>
      </c>
      <c r="CV1485" s="1" t="s">
        <v>138</v>
      </c>
      <c r="CW1485" s="1" t="s">
        <v>1720</v>
      </c>
      <c r="CX1485" s="1">
        <v>16702872161</v>
      </c>
      <c r="CY1485" s="1" t="s">
        <v>1359</v>
      </c>
      <c r="CZ1485" s="1" t="s">
        <v>168</v>
      </c>
      <c r="DA1485" s="1" t="s">
        <v>111</v>
      </c>
      <c r="DB1485" s="1" t="s">
        <v>112</v>
      </c>
      <c r="DC1485" s="1" t="s">
        <v>1357</v>
      </c>
      <c r="DD1485" s="1" t="s">
        <v>1358</v>
      </c>
      <c r="DF1485" s="1" t="s">
        <v>1366</v>
      </c>
      <c r="DG1485" s="1" t="s">
        <v>1359</v>
      </c>
    </row>
    <row r="1486" spans="1:111" ht="15.6" customHeight="1" x14ac:dyDescent="0.25">
      <c r="A1486" s="1" t="s">
        <v>15607</v>
      </c>
      <c r="B1486" s="1" t="s">
        <v>238</v>
      </c>
      <c r="C1486" s="2">
        <v>44353.576467592589</v>
      </c>
      <c r="D1486" s="2">
        <v>44399</v>
      </c>
      <c r="E1486" s="1" t="s">
        <v>180</v>
      </c>
      <c r="G1486" s="1" t="s">
        <v>111</v>
      </c>
      <c r="H1486" s="1" t="s">
        <v>112</v>
      </c>
      <c r="I1486" s="1" t="s">
        <v>112</v>
      </c>
      <c r="J1486" s="1" t="s">
        <v>999</v>
      </c>
      <c r="L1486" s="1" t="s">
        <v>634</v>
      </c>
      <c r="N1486" s="1" t="s">
        <v>167</v>
      </c>
      <c r="O1486" s="1" t="s">
        <v>117</v>
      </c>
      <c r="P1486" s="9">
        <v>96950</v>
      </c>
      <c r="Q1486" s="1" t="s">
        <v>118</v>
      </c>
      <c r="S1486" s="1">
        <v>16702358722</v>
      </c>
      <c r="U1486" s="1">
        <v>561720</v>
      </c>
      <c r="V1486" s="1" t="s">
        <v>119</v>
      </c>
      <c r="X1486" s="1" t="s">
        <v>636</v>
      </c>
      <c r="Y1486" s="1" t="s">
        <v>637</v>
      </c>
      <c r="Z1486" s="1" t="s">
        <v>638</v>
      </c>
      <c r="AA1486" s="1" t="s">
        <v>639</v>
      </c>
      <c r="AB1486" s="1" t="s">
        <v>1000</v>
      </c>
      <c r="AD1486" s="1" t="s">
        <v>167</v>
      </c>
      <c r="AE1486" s="1" t="s">
        <v>117</v>
      </c>
      <c r="AF1486" s="9">
        <v>96950</v>
      </c>
      <c r="AG1486" s="1" t="s">
        <v>118</v>
      </c>
      <c r="AI1486" s="1">
        <v>16709890917</v>
      </c>
      <c r="AK1486" s="1" t="s">
        <v>641</v>
      </c>
      <c r="BC1486" s="1" t="str">
        <f>"49-9071.00"</f>
        <v>49-9071.00</v>
      </c>
      <c r="BD1486" s="1" t="s">
        <v>214</v>
      </c>
      <c r="BE1486" s="1" t="s">
        <v>1524</v>
      </c>
      <c r="BF1486" s="1" t="s">
        <v>214</v>
      </c>
      <c r="BG1486" s="1">
        <v>2</v>
      </c>
      <c r="BH1486" s="1">
        <v>2</v>
      </c>
      <c r="BI1486" s="2">
        <v>44470</v>
      </c>
      <c r="BJ1486" s="2">
        <v>44834</v>
      </c>
      <c r="BK1486" s="2">
        <v>44470</v>
      </c>
      <c r="BL1486" s="2">
        <v>44834</v>
      </c>
      <c r="BM1486" s="1">
        <v>35</v>
      </c>
      <c r="BN1486" s="1">
        <v>0</v>
      </c>
      <c r="BO1486" s="1">
        <v>7</v>
      </c>
      <c r="BP1486" s="1">
        <v>7</v>
      </c>
      <c r="BQ1486" s="1">
        <v>7</v>
      </c>
      <c r="BR1486" s="1">
        <v>7</v>
      </c>
      <c r="BS1486" s="1">
        <v>7</v>
      </c>
      <c r="BT1486" s="1">
        <v>0</v>
      </c>
      <c r="BU1486" s="1" t="str">
        <f>"9:00 AM"</f>
        <v>9:00 AM</v>
      </c>
      <c r="BV1486" s="1" t="str">
        <f t="shared" ref="BV1486:BV1491" si="42">"5:00 PM"</f>
        <v>5:00 PM</v>
      </c>
      <c r="BW1486" s="1" t="s">
        <v>230</v>
      </c>
      <c r="BX1486" s="1">
        <v>0</v>
      </c>
      <c r="BY1486" s="1">
        <v>6</v>
      </c>
      <c r="BZ1486" s="1" t="s">
        <v>112</v>
      </c>
      <c r="CB1486" s="4" t="s">
        <v>643</v>
      </c>
      <c r="CC1486" s="1" t="s">
        <v>634</v>
      </c>
      <c r="CE1486" s="1" t="s">
        <v>167</v>
      </c>
      <c r="CF1486" s="1" t="s">
        <v>117</v>
      </c>
      <c r="CG1486" s="1">
        <v>96950</v>
      </c>
      <c r="CH1486" s="3">
        <v>8.7100000000000009</v>
      </c>
      <c r="CI1486" s="3">
        <v>8.7100000000000009</v>
      </c>
      <c r="CJ1486" s="3">
        <v>13.07</v>
      </c>
      <c r="CK1486" s="3">
        <v>13.07</v>
      </c>
      <c r="CL1486" s="1" t="s">
        <v>137</v>
      </c>
      <c r="CN1486" s="1" t="s">
        <v>139</v>
      </c>
      <c r="CP1486" s="1" t="s">
        <v>111</v>
      </c>
      <c r="CQ1486" s="1" t="s">
        <v>111</v>
      </c>
      <c r="CR1486" s="1" t="s">
        <v>111</v>
      </c>
      <c r="CS1486" s="1" t="s">
        <v>111</v>
      </c>
      <c r="CT1486" s="1" t="s">
        <v>111</v>
      </c>
      <c r="CU1486" s="1" t="s">
        <v>111</v>
      </c>
      <c r="CV1486" s="1" t="s">
        <v>111</v>
      </c>
      <c r="CW1486" s="1" t="s">
        <v>1004</v>
      </c>
      <c r="CX1486" s="1">
        <v>16709890917</v>
      </c>
      <c r="CY1486" s="1" t="s">
        <v>641</v>
      </c>
      <c r="CZ1486" s="1" t="s">
        <v>645</v>
      </c>
      <c r="DA1486" s="1" t="s">
        <v>111</v>
      </c>
      <c r="DB1486" s="1" t="s">
        <v>112</v>
      </c>
    </row>
    <row r="1487" spans="1:111" ht="15.6" customHeight="1" x14ac:dyDescent="0.25">
      <c r="A1487" s="1" t="s">
        <v>15631</v>
      </c>
      <c r="B1487" s="1" t="s">
        <v>238</v>
      </c>
      <c r="C1487" s="2">
        <v>44389.209637615742</v>
      </c>
      <c r="D1487" s="2">
        <v>44441</v>
      </c>
      <c r="E1487" s="1" t="s">
        <v>110</v>
      </c>
      <c r="F1487" s="2">
        <v>44468.833333333336</v>
      </c>
      <c r="G1487" s="1" t="s">
        <v>112</v>
      </c>
      <c r="H1487" s="1" t="s">
        <v>112</v>
      </c>
      <c r="I1487" s="1" t="s">
        <v>112</v>
      </c>
      <c r="J1487" s="1" t="s">
        <v>15632</v>
      </c>
      <c r="L1487" s="1" t="s">
        <v>15633</v>
      </c>
      <c r="M1487" s="1" t="s">
        <v>2775</v>
      </c>
      <c r="N1487" s="1" t="s">
        <v>116</v>
      </c>
      <c r="O1487" s="1" t="s">
        <v>117</v>
      </c>
      <c r="P1487" s="9">
        <v>96950</v>
      </c>
      <c r="Q1487" s="1" t="s">
        <v>118</v>
      </c>
      <c r="R1487" s="1" t="s">
        <v>719</v>
      </c>
      <c r="S1487" s="1">
        <v>16702858455</v>
      </c>
      <c r="U1487" s="1">
        <v>48321</v>
      </c>
      <c r="V1487" s="1" t="s">
        <v>119</v>
      </c>
      <c r="X1487" s="1" t="s">
        <v>849</v>
      </c>
      <c r="Y1487" s="1" t="s">
        <v>15634</v>
      </c>
      <c r="Z1487" s="1" t="s">
        <v>184</v>
      </c>
      <c r="AA1487" s="1" t="s">
        <v>357</v>
      </c>
      <c r="AB1487" s="1" t="s">
        <v>15633</v>
      </c>
      <c r="AC1487" s="1" t="s">
        <v>2775</v>
      </c>
      <c r="AD1487" s="1" t="s">
        <v>116</v>
      </c>
      <c r="AE1487" s="1" t="s">
        <v>117</v>
      </c>
      <c r="AF1487" s="9">
        <v>96950</v>
      </c>
      <c r="AG1487" s="1" t="s">
        <v>118</v>
      </c>
      <c r="AH1487" s="1" t="s">
        <v>719</v>
      </c>
      <c r="AI1487" s="1">
        <v>16702858455</v>
      </c>
      <c r="AK1487" s="1" t="s">
        <v>15635</v>
      </c>
      <c r="BC1487" s="1" t="str">
        <f>"43-3031.00"</f>
        <v>43-3031.00</v>
      </c>
      <c r="BD1487" s="1" t="s">
        <v>389</v>
      </c>
      <c r="BE1487" s="1" t="s">
        <v>15636</v>
      </c>
      <c r="BF1487" s="1" t="s">
        <v>1279</v>
      </c>
      <c r="BG1487" s="1">
        <v>2</v>
      </c>
      <c r="BH1487" s="1">
        <v>2</v>
      </c>
      <c r="BI1487" s="2">
        <v>44470</v>
      </c>
      <c r="BJ1487" s="2">
        <v>44834</v>
      </c>
      <c r="BK1487" s="2">
        <v>44470</v>
      </c>
      <c r="BL1487" s="2">
        <v>44834</v>
      </c>
      <c r="BM1487" s="1">
        <v>35</v>
      </c>
      <c r="BN1487" s="1">
        <v>0</v>
      </c>
      <c r="BO1487" s="1">
        <v>7</v>
      </c>
      <c r="BP1487" s="1">
        <v>7</v>
      </c>
      <c r="BQ1487" s="1">
        <v>7</v>
      </c>
      <c r="BR1487" s="1">
        <v>7</v>
      </c>
      <c r="BS1487" s="1">
        <v>7</v>
      </c>
      <c r="BT1487" s="1">
        <v>0</v>
      </c>
      <c r="BU1487" s="1" t="str">
        <f>"9:00 AM"</f>
        <v>9:00 AM</v>
      </c>
      <c r="BV1487" s="1" t="str">
        <f t="shared" si="42"/>
        <v>5:00 PM</v>
      </c>
      <c r="BW1487" s="1" t="s">
        <v>392</v>
      </c>
      <c r="BX1487" s="1">
        <v>0</v>
      </c>
      <c r="BY1487" s="1">
        <v>6</v>
      </c>
      <c r="BZ1487" s="1" t="s">
        <v>112</v>
      </c>
      <c r="CB1487" s="1" t="s">
        <v>719</v>
      </c>
      <c r="CC1487" s="1" t="s">
        <v>15637</v>
      </c>
      <c r="CD1487" s="1" t="s">
        <v>15638</v>
      </c>
      <c r="CE1487" s="1" t="s">
        <v>116</v>
      </c>
      <c r="CF1487" s="1" t="s">
        <v>117</v>
      </c>
      <c r="CG1487" s="1">
        <v>96950</v>
      </c>
      <c r="CH1487" s="3">
        <v>9.49</v>
      </c>
      <c r="CI1487" s="3">
        <v>9.49</v>
      </c>
      <c r="CJ1487" s="3">
        <v>14.24</v>
      </c>
      <c r="CK1487" s="3">
        <v>14.24</v>
      </c>
      <c r="CL1487" s="1" t="s">
        <v>137</v>
      </c>
      <c r="CM1487" s="1" t="s">
        <v>719</v>
      </c>
      <c r="CN1487" s="1" t="s">
        <v>139</v>
      </c>
      <c r="CP1487" s="1" t="s">
        <v>112</v>
      </c>
      <c r="CQ1487" s="1" t="s">
        <v>111</v>
      </c>
      <c r="CR1487" s="1" t="s">
        <v>112</v>
      </c>
      <c r="CS1487" s="1" t="s">
        <v>111</v>
      </c>
      <c r="CT1487" s="1" t="s">
        <v>138</v>
      </c>
      <c r="CU1487" s="1" t="s">
        <v>111</v>
      </c>
      <c r="CV1487" s="1" t="s">
        <v>138</v>
      </c>
      <c r="CW1487" s="1" t="s">
        <v>719</v>
      </c>
      <c r="CX1487" s="1">
        <v>16703226478</v>
      </c>
      <c r="CY1487" s="1" t="s">
        <v>15635</v>
      </c>
      <c r="CZ1487" s="1" t="s">
        <v>716</v>
      </c>
      <c r="DA1487" s="1" t="s">
        <v>111</v>
      </c>
      <c r="DB1487" s="1" t="s">
        <v>112</v>
      </c>
    </row>
    <row r="1488" spans="1:111" ht="15.6" customHeight="1" x14ac:dyDescent="0.25">
      <c r="A1488" s="1" t="s">
        <v>15639</v>
      </c>
      <c r="B1488" s="1" t="s">
        <v>238</v>
      </c>
      <c r="C1488" s="2">
        <v>44354.856706481478</v>
      </c>
      <c r="D1488" s="2">
        <v>44403</v>
      </c>
      <c r="E1488" s="1" t="s">
        <v>180</v>
      </c>
      <c r="G1488" s="1" t="s">
        <v>112</v>
      </c>
      <c r="H1488" s="1" t="s">
        <v>112</v>
      </c>
      <c r="I1488" s="1" t="s">
        <v>112</v>
      </c>
      <c r="J1488" s="1" t="s">
        <v>7463</v>
      </c>
      <c r="K1488" s="1" t="s">
        <v>15640</v>
      </c>
      <c r="L1488" s="1" t="s">
        <v>15641</v>
      </c>
      <c r="M1488" s="1" t="s">
        <v>5418</v>
      </c>
      <c r="N1488" s="1" t="s">
        <v>116</v>
      </c>
      <c r="O1488" s="1" t="s">
        <v>117</v>
      </c>
      <c r="P1488" s="9">
        <v>96950</v>
      </c>
      <c r="Q1488" s="1" t="s">
        <v>118</v>
      </c>
      <c r="R1488" s="1" t="s">
        <v>117</v>
      </c>
      <c r="S1488" s="1">
        <v>16702358233</v>
      </c>
      <c r="U1488" s="1">
        <v>811111</v>
      </c>
      <c r="V1488" s="1" t="s">
        <v>119</v>
      </c>
      <c r="X1488" s="1" t="s">
        <v>5419</v>
      </c>
      <c r="Y1488" s="1" t="s">
        <v>5420</v>
      </c>
      <c r="Z1488" s="1" t="s">
        <v>5421</v>
      </c>
      <c r="AA1488" s="1" t="s">
        <v>1028</v>
      </c>
      <c r="AB1488" s="1" t="s">
        <v>15641</v>
      </c>
      <c r="AC1488" s="1" t="s">
        <v>5418</v>
      </c>
      <c r="AD1488" s="1" t="s">
        <v>116</v>
      </c>
      <c r="AE1488" s="1" t="s">
        <v>117</v>
      </c>
      <c r="AF1488" s="9">
        <v>96950</v>
      </c>
      <c r="AG1488" s="1" t="s">
        <v>118</v>
      </c>
      <c r="AH1488" s="1" t="s">
        <v>117</v>
      </c>
      <c r="AI1488" s="1">
        <v>16702358233</v>
      </c>
      <c r="AK1488" s="1" t="s">
        <v>3620</v>
      </c>
      <c r="BC1488" s="1" t="str">
        <f>"49-3023.01"</f>
        <v>49-3023.01</v>
      </c>
      <c r="BD1488" s="1" t="s">
        <v>608</v>
      </c>
      <c r="BE1488" s="1" t="s">
        <v>15642</v>
      </c>
      <c r="BF1488" s="1" t="s">
        <v>15643</v>
      </c>
      <c r="BG1488" s="1">
        <v>3</v>
      </c>
      <c r="BH1488" s="1">
        <v>3</v>
      </c>
      <c r="BI1488" s="2">
        <v>44470</v>
      </c>
      <c r="BJ1488" s="2">
        <v>44834</v>
      </c>
      <c r="BK1488" s="2">
        <v>44470</v>
      </c>
      <c r="BL1488" s="2">
        <v>44834</v>
      </c>
      <c r="BM1488" s="1">
        <v>35</v>
      </c>
      <c r="BN1488" s="1">
        <v>0</v>
      </c>
      <c r="BO1488" s="1">
        <v>7</v>
      </c>
      <c r="BP1488" s="1">
        <v>7</v>
      </c>
      <c r="BQ1488" s="1">
        <v>7</v>
      </c>
      <c r="BR1488" s="1">
        <v>7</v>
      </c>
      <c r="BS1488" s="1">
        <v>7</v>
      </c>
      <c r="BT1488" s="1">
        <v>0</v>
      </c>
      <c r="BU1488" s="1" t="str">
        <f>"9:00 AM"</f>
        <v>9:00 AM</v>
      </c>
      <c r="BV1488" s="1" t="str">
        <f t="shared" si="42"/>
        <v>5:00 PM</v>
      </c>
      <c r="BW1488" s="1" t="s">
        <v>135</v>
      </c>
      <c r="BX1488" s="1">
        <v>0</v>
      </c>
      <c r="BY1488" s="1">
        <v>24</v>
      </c>
      <c r="BZ1488" s="1" t="s">
        <v>112</v>
      </c>
      <c r="CB1488" s="1" t="s">
        <v>15644</v>
      </c>
      <c r="CC1488" s="1" t="s">
        <v>15641</v>
      </c>
      <c r="CD1488" s="1" t="s">
        <v>5418</v>
      </c>
      <c r="CE1488" s="1" t="s">
        <v>116</v>
      </c>
      <c r="CF1488" s="1" t="s">
        <v>117</v>
      </c>
      <c r="CG1488" s="1">
        <v>96950</v>
      </c>
      <c r="CH1488" s="3">
        <v>8.75</v>
      </c>
      <c r="CI1488" s="3">
        <v>8.75</v>
      </c>
      <c r="CJ1488" s="3">
        <v>13.13</v>
      </c>
      <c r="CK1488" s="3">
        <v>13.13</v>
      </c>
      <c r="CL1488" s="1" t="s">
        <v>137</v>
      </c>
      <c r="CM1488" s="1" t="s">
        <v>138</v>
      </c>
      <c r="CN1488" s="1" t="s">
        <v>139</v>
      </c>
      <c r="CP1488" s="1" t="s">
        <v>112</v>
      </c>
      <c r="CQ1488" s="1" t="s">
        <v>111</v>
      </c>
      <c r="CR1488" s="1" t="s">
        <v>112</v>
      </c>
      <c r="CS1488" s="1" t="s">
        <v>111</v>
      </c>
      <c r="CT1488" s="1" t="s">
        <v>138</v>
      </c>
      <c r="CU1488" s="1" t="s">
        <v>111</v>
      </c>
      <c r="CV1488" s="1" t="s">
        <v>138</v>
      </c>
      <c r="CW1488" s="1" t="s">
        <v>138</v>
      </c>
      <c r="CX1488" s="1">
        <v>16702358233</v>
      </c>
      <c r="CY1488" s="1" t="s">
        <v>3620</v>
      </c>
      <c r="CZ1488" s="1" t="s">
        <v>138</v>
      </c>
      <c r="DA1488" s="1" t="s">
        <v>111</v>
      </c>
      <c r="DB1488" s="1" t="s">
        <v>112</v>
      </c>
      <c r="DC1488" s="1" t="s">
        <v>5419</v>
      </c>
      <c r="DD1488" s="1" t="s">
        <v>5420</v>
      </c>
      <c r="DE1488" s="1" t="s">
        <v>402</v>
      </c>
      <c r="DF1488" s="1" t="s">
        <v>15640</v>
      </c>
      <c r="DG1488" s="1" t="s">
        <v>3620</v>
      </c>
    </row>
    <row r="1489" spans="1:111" ht="15.6" customHeight="1" x14ac:dyDescent="0.25">
      <c r="A1489" s="1" t="s">
        <v>15667</v>
      </c>
      <c r="B1489" s="1" t="s">
        <v>238</v>
      </c>
      <c r="C1489" s="2">
        <v>44400.059176504627</v>
      </c>
      <c r="D1489" s="2">
        <v>44449</v>
      </c>
      <c r="E1489" s="1" t="s">
        <v>180</v>
      </c>
      <c r="G1489" s="1" t="s">
        <v>112</v>
      </c>
      <c r="H1489" s="1" t="s">
        <v>112</v>
      </c>
      <c r="I1489" s="1" t="s">
        <v>112</v>
      </c>
      <c r="J1489" s="1" t="s">
        <v>11359</v>
      </c>
      <c r="K1489" s="1" t="s">
        <v>11360</v>
      </c>
      <c r="L1489" s="1" t="s">
        <v>11361</v>
      </c>
      <c r="M1489" s="1" t="s">
        <v>138</v>
      </c>
      <c r="N1489" s="1" t="s">
        <v>116</v>
      </c>
      <c r="O1489" s="1" t="s">
        <v>117</v>
      </c>
      <c r="P1489" s="9">
        <v>96950</v>
      </c>
      <c r="Q1489" s="1" t="s">
        <v>118</v>
      </c>
      <c r="R1489" s="1" t="s">
        <v>15668</v>
      </c>
      <c r="S1489" s="1">
        <v>16702340801</v>
      </c>
      <c r="U1489" s="1">
        <v>44419</v>
      </c>
      <c r="V1489" s="1" t="s">
        <v>119</v>
      </c>
      <c r="X1489" s="1" t="s">
        <v>11319</v>
      </c>
      <c r="Y1489" s="1" t="s">
        <v>11362</v>
      </c>
      <c r="Z1489" s="1" t="s">
        <v>11363</v>
      </c>
      <c r="AA1489" s="1" t="s">
        <v>15669</v>
      </c>
      <c r="AB1489" s="1" t="s">
        <v>15670</v>
      </c>
      <c r="AC1489" s="1" t="s">
        <v>138</v>
      </c>
      <c r="AD1489" s="1" t="s">
        <v>15671</v>
      </c>
      <c r="AE1489" s="1" t="s">
        <v>117</v>
      </c>
      <c r="AF1489" s="9">
        <v>96913</v>
      </c>
      <c r="AG1489" s="1" t="s">
        <v>118</v>
      </c>
      <c r="AH1489" s="1" t="s">
        <v>138</v>
      </c>
      <c r="AI1489" s="1">
        <v>16718981741</v>
      </c>
      <c r="AK1489" s="1" t="s">
        <v>11370</v>
      </c>
      <c r="BC1489" s="1" t="str">
        <f>"41-4012.00"</f>
        <v>41-4012.00</v>
      </c>
      <c r="BD1489" s="1" t="s">
        <v>313</v>
      </c>
      <c r="BE1489" s="1" t="s">
        <v>15672</v>
      </c>
      <c r="BF1489" s="1" t="s">
        <v>3151</v>
      </c>
      <c r="BG1489" s="1">
        <v>3</v>
      </c>
      <c r="BH1489" s="1">
        <v>3</v>
      </c>
      <c r="BI1489" s="2">
        <v>44470</v>
      </c>
      <c r="BJ1489" s="2">
        <v>44834</v>
      </c>
      <c r="BK1489" s="2">
        <v>44470</v>
      </c>
      <c r="BL1489" s="2">
        <v>44834</v>
      </c>
      <c r="BM1489" s="1">
        <v>40</v>
      </c>
      <c r="BN1489" s="1">
        <v>0</v>
      </c>
      <c r="BO1489" s="1">
        <v>8</v>
      </c>
      <c r="BP1489" s="1">
        <v>8</v>
      </c>
      <c r="BQ1489" s="1">
        <v>8</v>
      </c>
      <c r="BR1489" s="1">
        <v>8</v>
      </c>
      <c r="BS1489" s="1">
        <v>8</v>
      </c>
      <c r="BT1489" s="1">
        <v>0</v>
      </c>
      <c r="BU1489" s="1" t="str">
        <f>"8:00 AM"</f>
        <v>8:00 AM</v>
      </c>
      <c r="BV1489" s="1" t="str">
        <f t="shared" si="42"/>
        <v>5:00 PM</v>
      </c>
      <c r="BW1489" s="1" t="s">
        <v>135</v>
      </c>
      <c r="BX1489" s="1">
        <v>0</v>
      </c>
      <c r="BY1489" s="1">
        <v>12</v>
      </c>
      <c r="BZ1489" s="1" t="s">
        <v>112</v>
      </c>
      <c r="CB1489" s="1" t="s">
        <v>138</v>
      </c>
      <c r="CC1489" s="1" t="s">
        <v>11368</v>
      </c>
      <c r="CD1489" s="1" t="s">
        <v>138</v>
      </c>
      <c r="CE1489" s="1" t="s">
        <v>167</v>
      </c>
      <c r="CF1489" s="1" t="s">
        <v>117</v>
      </c>
      <c r="CG1489" s="1">
        <v>96950</v>
      </c>
      <c r="CH1489" s="3">
        <v>10.26</v>
      </c>
      <c r="CI1489" s="3">
        <v>10.26</v>
      </c>
      <c r="CJ1489" s="3">
        <v>15.39</v>
      </c>
      <c r="CK1489" s="3">
        <v>15.39</v>
      </c>
      <c r="CL1489" s="1" t="s">
        <v>137</v>
      </c>
      <c r="CM1489" s="1" t="s">
        <v>138</v>
      </c>
      <c r="CN1489" s="1" t="s">
        <v>139</v>
      </c>
      <c r="CP1489" s="1" t="s">
        <v>112</v>
      </c>
      <c r="CQ1489" s="1" t="s">
        <v>111</v>
      </c>
      <c r="CR1489" s="1" t="s">
        <v>112</v>
      </c>
      <c r="CS1489" s="1" t="s">
        <v>111</v>
      </c>
      <c r="CT1489" s="1" t="s">
        <v>138</v>
      </c>
      <c r="CU1489" s="1" t="s">
        <v>111</v>
      </c>
      <c r="CV1489" s="1" t="s">
        <v>138</v>
      </c>
      <c r="CW1489" s="1" t="s">
        <v>12662</v>
      </c>
      <c r="CX1489" s="1">
        <v>16702340801</v>
      </c>
      <c r="CY1489" s="1" t="s">
        <v>11370</v>
      </c>
      <c r="CZ1489" s="1" t="s">
        <v>138</v>
      </c>
      <c r="DA1489" s="1" t="s">
        <v>111</v>
      </c>
      <c r="DB1489" s="1" t="s">
        <v>112</v>
      </c>
      <c r="DC1489" s="1" t="s">
        <v>11319</v>
      </c>
      <c r="DD1489" s="1" t="s">
        <v>11362</v>
      </c>
      <c r="DE1489" s="1" t="s">
        <v>4660</v>
      </c>
      <c r="DF1489" s="1" t="s">
        <v>11359</v>
      </c>
      <c r="DG1489" s="1" t="s">
        <v>11370</v>
      </c>
    </row>
    <row r="1490" spans="1:111" ht="15.6" customHeight="1" x14ac:dyDescent="0.25">
      <c r="A1490" s="1" t="s">
        <v>15673</v>
      </c>
      <c r="B1490" s="1" t="s">
        <v>238</v>
      </c>
      <c r="C1490" s="2">
        <v>44370.85128101852</v>
      </c>
      <c r="D1490" s="2">
        <v>44413</v>
      </c>
      <c r="E1490" s="1" t="s">
        <v>110</v>
      </c>
      <c r="F1490" s="2">
        <v>44469.833333333336</v>
      </c>
      <c r="G1490" s="1" t="s">
        <v>111</v>
      </c>
      <c r="H1490" s="1" t="s">
        <v>112</v>
      </c>
      <c r="I1490" s="1" t="s">
        <v>112</v>
      </c>
      <c r="J1490" s="1" t="s">
        <v>15674</v>
      </c>
      <c r="K1490" s="1" t="s">
        <v>1866</v>
      </c>
      <c r="L1490" s="1" t="s">
        <v>1870</v>
      </c>
      <c r="N1490" s="1" t="s">
        <v>116</v>
      </c>
      <c r="O1490" s="1" t="s">
        <v>117</v>
      </c>
      <c r="P1490" s="9">
        <v>96950</v>
      </c>
      <c r="Q1490" s="1" t="s">
        <v>118</v>
      </c>
      <c r="S1490" s="1">
        <v>16709893336</v>
      </c>
      <c r="U1490" s="1">
        <v>4249</v>
      </c>
      <c r="V1490" s="1" t="s">
        <v>119</v>
      </c>
      <c r="X1490" s="1" t="s">
        <v>1868</v>
      </c>
      <c r="Y1490" s="1" t="s">
        <v>1869</v>
      </c>
      <c r="AA1490" s="1" t="s">
        <v>245</v>
      </c>
      <c r="AB1490" s="1" t="s">
        <v>1870</v>
      </c>
      <c r="AD1490" s="1" t="s">
        <v>116</v>
      </c>
      <c r="AE1490" s="1" t="s">
        <v>117</v>
      </c>
      <c r="AF1490" s="9">
        <v>96950</v>
      </c>
      <c r="AG1490" s="1" t="s">
        <v>118</v>
      </c>
      <c r="AI1490" s="1">
        <v>16709893336</v>
      </c>
      <c r="AK1490" s="1" t="s">
        <v>620</v>
      </c>
      <c r="AL1490" s="1" t="s">
        <v>125</v>
      </c>
      <c r="AM1490" s="1" t="s">
        <v>621</v>
      </c>
      <c r="AN1490" s="1" t="s">
        <v>10713</v>
      </c>
      <c r="AP1490" s="1" t="s">
        <v>1284</v>
      </c>
      <c r="AR1490" s="1" t="s">
        <v>116</v>
      </c>
      <c r="AS1490" s="1" t="s">
        <v>117</v>
      </c>
      <c r="AT1490" s="9">
        <v>96950</v>
      </c>
      <c r="AU1490" s="1" t="s">
        <v>118</v>
      </c>
      <c r="AW1490" s="1">
        <v>16702353403</v>
      </c>
      <c r="AY1490" s="1" t="s">
        <v>1871</v>
      </c>
      <c r="AZ1490" s="1" t="s">
        <v>626</v>
      </c>
      <c r="BC1490" s="1" t="str">
        <f>"41-4012.00"</f>
        <v>41-4012.00</v>
      </c>
      <c r="BD1490" s="1" t="s">
        <v>313</v>
      </c>
      <c r="BE1490" s="1" t="s">
        <v>15675</v>
      </c>
      <c r="BF1490" s="1" t="s">
        <v>3151</v>
      </c>
      <c r="BG1490" s="1">
        <v>1</v>
      </c>
      <c r="BH1490" s="1">
        <v>1</v>
      </c>
      <c r="BI1490" s="2">
        <v>44471</v>
      </c>
      <c r="BJ1490" s="2">
        <v>45566</v>
      </c>
      <c r="BK1490" s="2">
        <v>44471</v>
      </c>
      <c r="BL1490" s="2">
        <v>45566</v>
      </c>
      <c r="BM1490" s="1">
        <v>35</v>
      </c>
      <c r="BN1490" s="1">
        <v>0</v>
      </c>
      <c r="BO1490" s="1">
        <v>7</v>
      </c>
      <c r="BP1490" s="1">
        <v>7</v>
      </c>
      <c r="BQ1490" s="1">
        <v>7</v>
      </c>
      <c r="BR1490" s="1">
        <v>7</v>
      </c>
      <c r="BS1490" s="1">
        <v>7</v>
      </c>
      <c r="BT1490" s="1">
        <v>0</v>
      </c>
      <c r="BU1490" s="1" t="str">
        <f>"9:00 AM"</f>
        <v>9:00 AM</v>
      </c>
      <c r="BV1490" s="1" t="str">
        <f t="shared" si="42"/>
        <v>5:00 PM</v>
      </c>
      <c r="BW1490" s="1" t="s">
        <v>135</v>
      </c>
      <c r="BX1490" s="1">
        <v>0</v>
      </c>
      <c r="BY1490" s="1">
        <v>24</v>
      </c>
      <c r="BZ1490" s="1" t="s">
        <v>112</v>
      </c>
      <c r="CB1490" s="1" t="s">
        <v>15676</v>
      </c>
      <c r="CC1490" s="1" t="s">
        <v>1875</v>
      </c>
      <c r="CD1490" s="1" t="s">
        <v>1870</v>
      </c>
      <c r="CE1490" s="1" t="s">
        <v>116</v>
      </c>
      <c r="CF1490" s="1" t="s">
        <v>117</v>
      </c>
      <c r="CG1490" s="1">
        <v>96950</v>
      </c>
      <c r="CH1490" s="3">
        <v>10.52</v>
      </c>
      <c r="CI1490" s="3">
        <v>10.52</v>
      </c>
      <c r="CJ1490" s="3">
        <v>15.78</v>
      </c>
      <c r="CK1490" s="3">
        <v>15.78</v>
      </c>
      <c r="CL1490" s="1" t="s">
        <v>137</v>
      </c>
      <c r="CN1490" s="1" t="s">
        <v>139</v>
      </c>
      <c r="CP1490" s="1" t="s">
        <v>112</v>
      </c>
      <c r="CQ1490" s="1" t="s">
        <v>111</v>
      </c>
      <c r="CR1490" s="1" t="s">
        <v>112</v>
      </c>
      <c r="CS1490" s="1" t="s">
        <v>111</v>
      </c>
      <c r="CT1490" s="1" t="s">
        <v>138</v>
      </c>
      <c r="CU1490" s="1" t="s">
        <v>111</v>
      </c>
      <c r="CV1490" s="1" t="s">
        <v>138</v>
      </c>
      <c r="CW1490" s="1" t="s">
        <v>631</v>
      </c>
      <c r="CX1490" s="1">
        <v>16709893336</v>
      </c>
      <c r="CY1490" s="1" t="s">
        <v>620</v>
      </c>
      <c r="CZ1490" s="1" t="s">
        <v>138</v>
      </c>
      <c r="DA1490" s="1" t="s">
        <v>111</v>
      </c>
      <c r="DB1490" s="1" t="s">
        <v>112</v>
      </c>
    </row>
    <row r="1491" spans="1:111" ht="15.6" customHeight="1" x14ac:dyDescent="0.25">
      <c r="A1491" s="1" t="s">
        <v>15677</v>
      </c>
      <c r="B1491" s="1" t="s">
        <v>238</v>
      </c>
      <c r="C1491" s="2">
        <v>44371.984345833334</v>
      </c>
      <c r="D1491" s="2">
        <v>44414</v>
      </c>
      <c r="E1491" s="1" t="s">
        <v>180</v>
      </c>
      <c r="G1491" s="1" t="s">
        <v>112</v>
      </c>
      <c r="H1491" s="1" t="s">
        <v>112</v>
      </c>
      <c r="I1491" s="1" t="s">
        <v>112</v>
      </c>
      <c r="J1491" s="1" t="s">
        <v>455</v>
      </c>
      <c r="K1491" s="1" t="s">
        <v>15678</v>
      </c>
      <c r="L1491" s="1" t="s">
        <v>13672</v>
      </c>
      <c r="M1491" s="1" t="s">
        <v>6662</v>
      </c>
      <c r="N1491" s="1" t="s">
        <v>116</v>
      </c>
      <c r="O1491" s="1" t="s">
        <v>117</v>
      </c>
      <c r="P1491" s="9">
        <v>96950</v>
      </c>
      <c r="Q1491" s="1" t="s">
        <v>118</v>
      </c>
      <c r="R1491" s="1" t="s">
        <v>138</v>
      </c>
      <c r="S1491" s="1">
        <v>16702348383</v>
      </c>
      <c r="T1491" s="1">
        <v>0</v>
      </c>
      <c r="U1491" s="1">
        <v>45439</v>
      </c>
      <c r="V1491" s="1" t="s">
        <v>119</v>
      </c>
      <c r="X1491" s="1" t="s">
        <v>459</v>
      </c>
      <c r="Y1491" s="1" t="s">
        <v>460</v>
      </c>
      <c r="Z1491" s="1" t="s">
        <v>202</v>
      </c>
      <c r="AA1491" s="1" t="s">
        <v>461</v>
      </c>
      <c r="AB1491" s="1" t="s">
        <v>13672</v>
      </c>
      <c r="AC1491" s="1" t="s">
        <v>6662</v>
      </c>
      <c r="AD1491" s="1" t="s">
        <v>116</v>
      </c>
      <c r="AE1491" s="1" t="s">
        <v>117</v>
      </c>
      <c r="AF1491" s="9">
        <v>96950</v>
      </c>
      <c r="AG1491" s="1" t="s">
        <v>118</v>
      </c>
      <c r="AH1491" s="1" t="s">
        <v>138</v>
      </c>
      <c r="AI1491" s="1">
        <v>16702348383</v>
      </c>
      <c r="AJ1491" s="1">
        <v>0</v>
      </c>
      <c r="AK1491" s="1" t="s">
        <v>462</v>
      </c>
      <c r="BC1491" s="1" t="str">
        <f>"27-1023.00"</f>
        <v>27-1023.00</v>
      </c>
      <c r="BD1491" s="1" t="s">
        <v>463</v>
      </c>
      <c r="BE1491" s="1" t="s">
        <v>15679</v>
      </c>
      <c r="BF1491" s="1" t="s">
        <v>465</v>
      </c>
      <c r="BG1491" s="1">
        <v>1</v>
      </c>
      <c r="BH1491" s="1">
        <v>1</v>
      </c>
      <c r="BI1491" s="2">
        <v>44470</v>
      </c>
      <c r="BJ1491" s="2">
        <v>44834</v>
      </c>
      <c r="BK1491" s="2">
        <v>44470</v>
      </c>
      <c r="BL1491" s="2">
        <v>44834</v>
      </c>
      <c r="BM1491" s="1">
        <v>40</v>
      </c>
      <c r="BN1491" s="1">
        <v>0</v>
      </c>
      <c r="BO1491" s="1">
        <v>8</v>
      </c>
      <c r="BP1491" s="1">
        <v>8</v>
      </c>
      <c r="BQ1491" s="1">
        <v>8</v>
      </c>
      <c r="BR1491" s="1">
        <v>8</v>
      </c>
      <c r="BS1491" s="1">
        <v>8</v>
      </c>
      <c r="BT1491" s="1">
        <v>0</v>
      </c>
      <c r="BU1491" s="1" t="str">
        <f>"8:00 AM"</f>
        <v>8:00 AM</v>
      </c>
      <c r="BV1491" s="1" t="str">
        <f t="shared" si="42"/>
        <v>5:00 PM</v>
      </c>
      <c r="BW1491" s="1" t="s">
        <v>135</v>
      </c>
      <c r="BX1491" s="1">
        <v>0</v>
      </c>
      <c r="BY1491" s="1">
        <v>12</v>
      </c>
      <c r="BZ1491" s="1" t="s">
        <v>112</v>
      </c>
      <c r="CB1491" s="1" t="s">
        <v>15680</v>
      </c>
      <c r="CC1491" s="1" t="s">
        <v>13672</v>
      </c>
      <c r="CD1491" s="1" t="s">
        <v>6662</v>
      </c>
      <c r="CE1491" s="1" t="s">
        <v>116</v>
      </c>
      <c r="CF1491" s="1" t="s">
        <v>117</v>
      </c>
      <c r="CG1491" s="1">
        <v>96950</v>
      </c>
      <c r="CH1491" s="3">
        <v>10.26</v>
      </c>
      <c r="CI1491" s="3">
        <v>10.26</v>
      </c>
      <c r="CJ1491" s="3">
        <v>15.39</v>
      </c>
      <c r="CK1491" s="3">
        <v>15.39</v>
      </c>
      <c r="CL1491" s="1" t="s">
        <v>137</v>
      </c>
      <c r="CM1491" s="1" t="s">
        <v>138</v>
      </c>
      <c r="CN1491" s="1" t="s">
        <v>139</v>
      </c>
      <c r="CP1491" s="1" t="s">
        <v>112</v>
      </c>
      <c r="CQ1491" s="1" t="s">
        <v>111</v>
      </c>
      <c r="CR1491" s="1" t="s">
        <v>112</v>
      </c>
      <c r="CS1491" s="1" t="s">
        <v>111</v>
      </c>
      <c r="CT1491" s="1" t="s">
        <v>138</v>
      </c>
      <c r="CU1491" s="1" t="s">
        <v>111</v>
      </c>
      <c r="CV1491" s="1" t="s">
        <v>138</v>
      </c>
      <c r="CW1491" s="1" t="s">
        <v>138</v>
      </c>
      <c r="CX1491" s="1">
        <v>16702348383</v>
      </c>
      <c r="CY1491" s="1" t="s">
        <v>462</v>
      </c>
      <c r="CZ1491" s="1" t="s">
        <v>138</v>
      </c>
      <c r="DA1491" s="1" t="s">
        <v>111</v>
      </c>
      <c r="DB1491" s="1" t="s">
        <v>112</v>
      </c>
      <c r="DC1491" s="1" t="s">
        <v>459</v>
      </c>
      <c r="DD1491" s="1" t="s">
        <v>460</v>
      </c>
      <c r="DE1491" s="1" t="s">
        <v>202</v>
      </c>
      <c r="DF1491" s="1" t="s">
        <v>455</v>
      </c>
      <c r="DG1491" s="1" t="s">
        <v>462</v>
      </c>
    </row>
    <row r="1492" spans="1:111" ht="15.6" customHeight="1" x14ac:dyDescent="0.25">
      <c r="A1492" s="1" t="s">
        <v>15688</v>
      </c>
      <c r="B1492" s="1" t="s">
        <v>238</v>
      </c>
      <c r="C1492" s="2">
        <v>44350.852071064815</v>
      </c>
      <c r="D1492" s="2">
        <v>44404</v>
      </c>
      <c r="E1492" s="1" t="s">
        <v>180</v>
      </c>
      <c r="G1492" s="1" t="s">
        <v>112</v>
      </c>
      <c r="H1492" s="1" t="s">
        <v>112</v>
      </c>
      <c r="I1492" s="1" t="s">
        <v>112</v>
      </c>
      <c r="J1492" s="1" t="s">
        <v>4288</v>
      </c>
      <c r="K1492" s="1" t="s">
        <v>4289</v>
      </c>
      <c r="L1492" s="1" t="s">
        <v>4290</v>
      </c>
      <c r="M1492" s="1" t="s">
        <v>4291</v>
      </c>
      <c r="N1492" s="1" t="s">
        <v>116</v>
      </c>
      <c r="O1492" s="1" t="s">
        <v>117</v>
      </c>
      <c r="P1492" s="9">
        <v>96950</v>
      </c>
      <c r="Q1492" s="1" t="s">
        <v>118</v>
      </c>
      <c r="R1492" s="1" t="s">
        <v>138</v>
      </c>
      <c r="S1492" s="1">
        <v>16702336696</v>
      </c>
      <c r="U1492" s="1">
        <v>81219</v>
      </c>
      <c r="V1492" s="1" t="s">
        <v>119</v>
      </c>
      <c r="X1492" s="1" t="s">
        <v>4292</v>
      </c>
      <c r="Y1492" s="1" t="s">
        <v>3647</v>
      </c>
      <c r="AA1492" s="1" t="s">
        <v>373</v>
      </c>
      <c r="AB1492" s="1" t="s">
        <v>4290</v>
      </c>
      <c r="AC1492" s="1" t="s">
        <v>4291</v>
      </c>
      <c r="AD1492" s="1" t="s">
        <v>116</v>
      </c>
      <c r="AE1492" s="1" t="s">
        <v>117</v>
      </c>
      <c r="AF1492" s="9">
        <v>96950</v>
      </c>
      <c r="AG1492" s="1" t="s">
        <v>118</v>
      </c>
      <c r="AH1492" s="1" t="s">
        <v>138</v>
      </c>
      <c r="AI1492" s="1">
        <v>16704848787</v>
      </c>
      <c r="AK1492" s="1" t="s">
        <v>4293</v>
      </c>
      <c r="BC1492" s="1" t="str">
        <f>"31-9011.00"</f>
        <v>31-9011.00</v>
      </c>
      <c r="BD1492" s="1" t="s">
        <v>947</v>
      </c>
      <c r="BE1492" s="1" t="s">
        <v>4294</v>
      </c>
      <c r="BF1492" s="1" t="s">
        <v>949</v>
      </c>
      <c r="BG1492" s="1">
        <v>1</v>
      </c>
      <c r="BH1492" s="1">
        <v>1</v>
      </c>
      <c r="BI1492" s="2">
        <v>44470</v>
      </c>
      <c r="BJ1492" s="2">
        <v>44834</v>
      </c>
      <c r="BK1492" s="2">
        <v>44470</v>
      </c>
      <c r="BL1492" s="2">
        <v>44834</v>
      </c>
      <c r="BM1492" s="1">
        <v>35</v>
      </c>
      <c r="BN1492" s="1">
        <v>6</v>
      </c>
      <c r="BO1492" s="1">
        <v>0</v>
      </c>
      <c r="BP1492" s="1">
        <v>5</v>
      </c>
      <c r="BQ1492" s="1">
        <v>6</v>
      </c>
      <c r="BR1492" s="1">
        <v>6</v>
      </c>
      <c r="BS1492" s="1">
        <v>6</v>
      </c>
      <c r="BT1492" s="1">
        <v>6</v>
      </c>
      <c r="BU1492" s="1" t="str">
        <f>"11:00 AM"</f>
        <v>11:00 AM</v>
      </c>
      <c r="BV1492" s="1" t="str">
        <f>"1:00 AM"</f>
        <v>1:00 AM</v>
      </c>
      <c r="BW1492" s="1" t="s">
        <v>230</v>
      </c>
      <c r="BX1492" s="1">
        <v>0</v>
      </c>
      <c r="BY1492" s="1">
        <v>18</v>
      </c>
      <c r="BZ1492" s="1" t="s">
        <v>112</v>
      </c>
      <c r="CB1492" s="1" t="s">
        <v>4295</v>
      </c>
      <c r="CC1492" s="1" t="s">
        <v>4296</v>
      </c>
      <c r="CD1492" s="1" t="s">
        <v>1197</v>
      </c>
      <c r="CE1492" s="1" t="s">
        <v>116</v>
      </c>
      <c r="CF1492" s="1" t="s">
        <v>117</v>
      </c>
      <c r="CG1492" s="1">
        <v>96950</v>
      </c>
      <c r="CH1492" s="3">
        <v>10.6</v>
      </c>
      <c r="CI1492" s="3">
        <v>10.6</v>
      </c>
      <c r="CJ1492" s="3">
        <v>0</v>
      </c>
      <c r="CK1492" s="3">
        <v>0</v>
      </c>
      <c r="CL1492" s="1" t="s">
        <v>137</v>
      </c>
      <c r="CM1492" s="1" t="s">
        <v>168</v>
      </c>
      <c r="CN1492" s="1" t="s">
        <v>139</v>
      </c>
      <c r="CP1492" s="1" t="s">
        <v>112</v>
      </c>
      <c r="CQ1492" s="1" t="s">
        <v>111</v>
      </c>
      <c r="CR1492" s="1" t="s">
        <v>112</v>
      </c>
      <c r="CS1492" s="1" t="s">
        <v>112</v>
      </c>
      <c r="CT1492" s="1" t="s">
        <v>138</v>
      </c>
      <c r="CU1492" s="1" t="s">
        <v>111</v>
      </c>
      <c r="CV1492" s="1" t="s">
        <v>138</v>
      </c>
      <c r="CW1492" s="1" t="s">
        <v>168</v>
      </c>
      <c r="CX1492" s="1">
        <v>16702336696</v>
      </c>
      <c r="CY1492" s="1" t="s">
        <v>4297</v>
      </c>
      <c r="CZ1492" s="1" t="s">
        <v>168</v>
      </c>
      <c r="DA1492" s="1" t="s">
        <v>111</v>
      </c>
      <c r="DB1492" s="1" t="s">
        <v>112</v>
      </c>
    </row>
    <row r="1493" spans="1:111" ht="15.6" customHeight="1" x14ac:dyDescent="0.25">
      <c r="A1493" s="1" t="s">
        <v>15689</v>
      </c>
      <c r="B1493" s="1" t="s">
        <v>238</v>
      </c>
      <c r="C1493" s="2">
        <v>44351.345082638887</v>
      </c>
      <c r="D1493" s="2">
        <v>44390</v>
      </c>
      <c r="E1493" s="1" t="s">
        <v>180</v>
      </c>
      <c r="G1493" s="1" t="s">
        <v>112</v>
      </c>
      <c r="H1493" s="1" t="s">
        <v>112</v>
      </c>
      <c r="I1493" s="1" t="s">
        <v>112</v>
      </c>
      <c r="J1493" s="1" t="s">
        <v>3869</v>
      </c>
      <c r="K1493" s="1" t="s">
        <v>14871</v>
      </c>
      <c r="L1493" s="1" t="s">
        <v>3871</v>
      </c>
      <c r="M1493" s="1" t="s">
        <v>1130</v>
      </c>
      <c r="N1493" s="1" t="s">
        <v>116</v>
      </c>
      <c r="O1493" s="1" t="s">
        <v>117</v>
      </c>
      <c r="P1493" s="9">
        <v>96950</v>
      </c>
      <c r="Q1493" s="1" t="s">
        <v>118</v>
      </c>
      <c r="R1493" s="1" t="s">
        <v>117</v>
      </c>
      <c r="S1493" s="1">
        <v>16702351096</v>
      </c>
      <c r="U1493" s="1">
        <v>722515</v>
      </c>
      <c r="V1493" s="1" t="s">
        <v>119</v>
      </c>
      <c r="X1493" s="1" t="s">
        <v>3872</v>
      </c>
      <c r="Y1493" s="1" t="s">
        <v>3873</v>
      </c>
      <c r="Z1493" s="1" t="s">
        <v>3874</v>
      </c>
      <c r="AA1493" s="1" t="s">
        <v>245</v>
      </c>
      <c r="AB1493" s="1" t="s">
        <v>3871</v>
      </c>
      <c r="AC1493" s="1" t="s">
        <v>1130</v>
      </c>
      <c r="AD1493" s="1" t="s">
        <v>116</v>
      </c>
      <c r="AE1493" s="1" t="s">
        <v>117</v>
      </c>
      <c r="AF1493" s="9">
        <v>96950</v>
      </c>
      <c r="AG1493" s="1" t="s">
        <v>118</v>
      </c>
      <c r="AH1493" s="1" t="s">
        <v>117</v>
      </c>
      <c r="AI1493" s="1">
        <v>16702351096</v>
      </c>
      <c r="AK1493" s="1" t="s">
        <v>3878</v>
      </c>
      <c r="BC1493" s="1" t="str">
        <f>"35-2015.00"</f>
        <v>35-2015.00</v>
      </c>
      <c r="BD1493" s="1" t="s">
        <v>3504</v>
      </c>
      <c r="BE1493" s="1" t="s">
        <v>14872</v>
      </c>
      <c r="BF1493" s="1" t="s">
        <v>154</v>
      </c>
      <c r="BG1493" s="1">
        <v>3</v>
      </c>
      <c r="BH1493" s="1">
        <v>3</v>
      </c>
      <c r="BI1493" s="2">
        <v>44470</v>
      </c>
      <c r="BJ1493" s="2">
        <v>44834</v>
      </c>
      <c r="BK1493" s="2">
        <v>44470</v>
      </c>
      <c r="BL1493" s="2">
        <v>44834</v>
      </c>
      <c r="BM1493" s="1">
        <v>40</v>
      </c>
      <c r="BN1493" s="1">
        <v>0</v>
      </c>
      <c r="BO1493" s="1">
        <v>8</v>
      </c>
      <c r="BP1493" s="1">
        <v>8</v>
      </c>
      <c r="BQ1493" s="1">
        <v>8</v>
      </c>
      <c r="BR1493" s="1">
        <v>8</v>
      </c>
      <c r="BS1493" s="1">
        <v>8</v>
      </c>
      <c r="BT1493" s="1">
        <v>0</v>
      </c>
      <c r="BU1493" s="1" t="str">
        <f>"8:00 AM"</f>
        <v>8:00 AM</v>
      </c>
      <c r="BV1493" s="1" t="str">
        <f>"5:00 PM"</f>
        <v>5:00 PM</v>
      </c>
      <c r="BW1493" s="1" t="s">
        <v>135</v>
      </c>
      <c r="BX1493" s="1">
        <v>0</v>
      </c>
      <c r="BY1493" s="1">
        <v>3</v>
      </c>
      <c r="BZ1493" s="1" t="s">
        <v>112</v>
      </c>
      <c r="CB1493" s="1" t="s">
        <v>14873</v>
      </c>
      <c r="CC1493" s="1" t="s">
        <v>15690</v>
      </c>
      <c r="CD1493" s="1" t="s">
        <v>1130</v>
      </c>
      <c r="CE1493" s="1" t="s">
        <v>116</v>
      </c>
      <c r="CF1493" s="1" t="s">
        <v>117</v>
      </c>
      <c r="CG1493" s="1">
        <v>96950</v>
      </c>
      <c r="CH1493" s="3">
        <v>9.0500000000000007</v>
      </c>
      <c r="CI1493" s="3">
        <v>9.3000000000000007</v>
      </c>
      <c r="CJ1493" s="3">
        <v>13.57</v>
      </c>
      <c r="CK1493" s="3">
        <v>13.95</v>
      </c>
      <c r="CL1493" s="1" t="s">
        <v>137</v>
      </c>
      <c r="CM1493" s="1" t="s">
        <v>138</v>
      </c>
      <c r="CN1493" s="1" t="s">
        <v>218</v>
      </c>
      <c r="CP1493" s="1" t="s">
        <v>112</v>
      </c>
      <c r="CQ1493" s="1" t="s">
        <v>111</v>
      </c>
      <c r="CR1493" s="1" t="s">
        <v>111</v>
      </c>
      <c r="CS1493" s="1" t="s">
        <v>111</v>
      </c>
      <c r="CT1493" s="1" t="s">
        <v>138</v>
      </c>
      <c r="CU1493" s="1" t="s">
        <v>111</v>
      </c>
      <c r="CV1493" s="1" t="s">
        <v>138</v>
      </c>
      <c r="CW1493" s="1" t="s">
        <v>1324</v>
      </c>
      <c r="CX1493" s="1">
        <v>16702351096</v>
      </c>
      <c r="CY1493" s="1" t="s">
        <v>3878</v>
      </c>
      <c r="CZ1493" s="1" t="s">
        <v>138</v>
      </c>
      <c r="DA1493" s="1" t="s">
        <v>111</v>
      </c>
      <c r="DB1493" s="1" t="s">
        <v>112</v>
      </c>
    </row>
    <row r="1494" spans="1:111" ht="15.6" customHeight="1" x14ac:dyDescent="0.25">
      <c r="A1494" s="1" t="s">
        <v>15691</v>
      </c>
      <c r="B1494" s="1" t="s">
        <v>238</v>
      </c>
      <c r="C1494" s="2">
        <v>44359.010242245371</v>
      </c>
      <c r="D1494" s="2">
        <v>44399</v>
      </c>
      <c r="E1494" s="1" t="s">
        <v>110</v>
      </c>
      <c r="F1494" s="2">
        <v>44468.833333333336</v>
      </c>
      <c r="G1494" s="1" t="s">
        <v>112</v>
      </c>
      <c r="H1494" s="1" t="s">
        <v>112</v>
      </c>
      <c r="I1494" s="1" t="s">
        <v>112</v>
      </c>
      <c r="J1494" s="1" t="s">
        <v>1596</v>
      </c>
      <c r="K1494" s="1" t="s">
        <v>362</v>
      </c>
      <c r="L1494" s="1" t="s">
        <v>1597</v>
      </c>
      <c r="M1494" s="1" t="s">
        <v>1598</v>
      </c>
      <c r="N1494" s="1" t="s">
        <v>116</v>
      </c>
      <c r="O1494" s="1" t="s">
        <v>117</v>
      </c>
      <c r="P1494" s="9">
        <v>96950</v>
      </c>
      <c r="Q1494" s="1" t="s">
        <v>118</v>
      </c>
      <c r="R1494" s="1" t="s">
        <v>138</v>
      </c>
      <c r="S1494" s="1">
        <v>16702347900</v>
      </c>
      <c r="T1494" s="1">
        <v>803</v>
      </c>
      <c r="U1494" s="1">
        <v>236220</v>
      </c>
      <c r="V1494" s="1" t="s">
        <v>119</v>
      </c>
      <c r="X1494" s="1" t="s">
        <v>1599</v>
      </c>
      <c r="Y1494" s="1" t="s">
        <v>1600</v>
      </c>
      <c r="Z1494" s="1" t="s">
        <v>1601</v>
      </c>
      <c r="AA1494" s="1" t="s">
        <v>461</v>
      </c>
      <c r="AB1494" s="1" t="s">
        <v>1597</v>
      </c>
      <c r="AC1494" s="1" t="s">
        <v>1598</v>
      </c>
      <c r="AD1494" s="1" t="s">
        <v>116</v>
      </c>
      <c r="AE1494" s="1" t="s">
        <v>117</v>
      </c>
      <c r="AF1494" s="9">
        <v>96950</v>
      </c>
      <c r="AG1494" s="1" t="s">
        <v>118</v>
      </c>
      <c r="AH1494" s="1" t="s">
        <v>138</v>
      </c>
      <c r="AI1494" s="1">
        <v>16702347900</v>
      </c>
      <c r="AJ1494" s="1">
        <v>803</v>
      </c>
      <c r="AK1494" s="1" t="s">
        <v>1602</v>
      </c>
      <c r="BC1494" s="1" t="str">
        <f>"17-3022.00"</f>
        <v>17-3022.00</v>
      </c>
      <c r="BD1494" s="1" t="s">
        <v>602</v>
      </c>
      <c r="BE1494" s="1" t="s">
        <v>15692</v>
      </c>
      <c r="BF1494" s="1" t="s">
        <v>3405</v>
      </c>
      <c r="BG1494" s="1">
        <v>2</v>
      </c>
      <c r="BH1494" s="1">
        <v>2</v>
      </c>
      <c r="BI1494" s="2">
        <v>44470</v>
      </c>
      <c r="BJ1494" s="2">
        <v>44834</v>
      </c>
      <c r="BK1494" s="2">
        <v>44470</v>
      </c>
      <c r="BL1494" s="2">
        <v>44834</v>
      </c>
      <c r="BM1494" s="1">
        <v>40</v>
      </c>
      <c r="BN1494" s="1">
        <v>0</v>
      </c>
      <c r="BO1494" s="1">
        <v>8</v>
      </c>
      <c r="BP1494" s="1">
        <v>8</v>
      </c>
      <c r="BQ1494" s="1">
        <v>8</v>
      </c>
      <c r="BR1494" s="1">
        <v>8</v>
      </c>
      <c r="BS1494" s="1">
        <v>8</v>
      </c>
      <c r="BT1494" s="1">
        <v>0</v>
      </c>
      <c r="BU1494" s="1" t="str">
        <f>"8:00 AM"</f>
        <v>8:00 AM</v>
      </c>
      <c r="BV1494" s="1" t="str">
        <f>"5:00 PM"</f>
        <v>5:00 PM</v>
      </c>
      <c r="BW1494" s="1" t="s">
        <v>392</v>
      </c>
      <c r="BX1494" s="1">
        <v>0</v>
      </c>
      <c r="BY1494" s="1">
        <v>24</v>
      </c>
      <c r="BZ1494" s="1" t="s">
        <v>112</v>
      </c>
      <c r="CB1494" s="1" t="s">
        <v>15693</v>
      </c>
      <c r="CC1494" s="1" t="s">
        <v>3682</v>
      </c>
      <c r="CD1494" s="1" t="s">
        <v>1607</v>
      </c>
      <c r="CE1494" s="1" t="s">
        <v>116</v>
      </c>
      <c r="CF1494" s="1" t="s">
        <v>117</v>
      </c>
      <c r="CG1494" s="1">
        <v>96950</v>
      </c>
      <c r="CH1494" s="3">
        <v>17.25</v>
      </c>
      <c r="CI1494" s="3">
        <v>18</v>
      </c>
      <c r="CJ1494" s="3">
        <v>25.88</v>
      </c>
      <c r="CK1494" s="3">
        <v>27</v>
      </c>
      <c r="CL1494" s="1" t="s">
        <v>137</v>
      </c>
      <c r="CM1494" s="1" t="s">
        <v>1608</v>
      </c>
      <c r="CN1494" s="1" t="s">
        <v>139</v>
      </c>
      <c r="CP1494" s="1" t="s">
        <v>112</v>
      </c>
      <c r="CQ1494" s="1" t="s">
        <v>111</v>
      </c>
      <c r="CR1494" s="1" t="s">
        <v>112</v>
      </c>
      <c r="CS1494" s="1" t="s">
        <v>111</v>
      </c>
      <c r="CT1494" s="1" t="s">
        <v>138</v>
      </c>
      <c r="CU1494" s="1" t="s">
        <v>111</v>
      </c>
      <c r="CV1494" s="1" t="s">
        <v>138</v>
      </c>
      <c r="CW1494" s="1" t="s">
        <v>3683</v>
      </c>
      <c r="CX1494" s="1">
        <v>16702347900</v>
      </c>
      <c r="CY1494" s="1" t="s">
        <v>1602</v>
      </c>
      <c r="CZ1494" s="1" t="s">
        <v>1610</v>
      </c>
      <c r="DA1494" s="1" t="s">
        <v>111</v>
      </c>
      <c r="DB1494" s="1" t="s">
        <v>112</v>
      </c>
      <c r="DC1494" s="1" t="s">
        <v>1599</v>
      </c>
      <c r="DD1494" s="1" t="s">
        <v>1600</v>
      </c>
      <c r="DE1494" s="1" t="s">
        <v>1236</v>
      </c>
      <c r="DF1494" s="1" t="s">
        <v>1596</v>
      </c>
      <c r="DG1494" s="1" t="s">
        <v>1602</v>
      </c>
    </row>
    <row r="1495" spans="1:111" ht="15.6" customHeight="1" x14ac:dyDescent="0.25">
      <c r="A1495" s="1" t="s">
        <v>15694</v>
      </c>
      <c r="B1495" s="1" t="s">
        <v>238</v>
      </c>
      <c r="C1495" s="2">
        <v>44351.000311689815</v>
      </c>
      <c r="D1495" s="2">
        <v>44400</v>
      </c>
      <c r="E1495" s="1" t="s">
        <v>180</v>
      </c>
      <c r="G1495" s="1" t="s">
        <v>112</v>
      </c>
      <c r="H1495" s="1" t="s">
        <v>112</v>
      </c>
      <c r="I1495" s="1" t="s">
        <v>112</v>
      </c>
      <c r="J1495" s="1" t="s">
        <v>1799</v>
      </c>
      <c r="K1495" s="1" t="s">
        <v>1799</v>
      </c>
      <c r="L1495" s="1" t="s">
        <v>15695</v>
      </c>
      <c r="N1495" s="1" t="s">
        <v>116</v>
      </c>
      <c r="O1495" s="1" t="s">
        <v>117</v>
      </c>
      <c r="P1495" s="9">
        <v>96950</v>
      </c>
      <c r="Q1495" s="1" t="s">
        <v>118</v>
      </c>
      <c r="R1495" s="1" t="s">
        <v>116</v>
      </c>
      <c r="S1495" s="1">
        <v>16702345577</v>
      </c>
      <c r="U1495" s="1">
        <v>236220</v>
      </c>
      <c r="V1495" s="1" t="s">
        <v>119</v>
      </c>
      <c r="X1495" s="1" t="s">
        <v>1801</v>
      </c>
      <c r="Y1495" s="1" t="s">
        <v>1802</v>
      </c>
      <c r="AA1495" s="1" t="s">
        <v>245</v>
      </c>
      <c r="AB1495" s="1" t="s">
        <v>3538</v>
      </c>
      <c r="AD1495" s="1" t="s">
        <v>116</v>
      </c>
      <c r="AE1495" s="1" t="s">
        <v>117</v>
      </c>
      <c r="AF1495" s="9">
        <v>96950</v>
      </c>
      <c r="AG1495" s="1" t="s">
        <v>118</v>
      </c>
      <c r="AH1495" s="1" t="s">
        <v>116</v>
      </c>
      <c r="AI1495" s="1">
        <v>16702345577</v>
      </c>
      <c r="AK1495" s="1" t="s">
        <v>1803</v>
      </c>
      <c r="BC1495" s="1" t="str">
        <f>"49-9071.00"</f>
        <v>49-9071.00</v>
      </c>
      <c r="BD1495" s="1" t="s">
        <v>214</v>
      </c>
      <c r="BE1495" s="1" t="s">
        <v>10629</v>
      </c>
      <c r="BF1495" s="1" t="s">
        <v>1661</v>
      </c>
      <c r="BG1495" s="1">
        <v>15</v>
      </c>
      <c r="BH1495" s="1">
        <v>15</v>
      </c>
      <c r="BI1495" s="2">
        <v>44470</v>
      </c>
      <c r="BJ1495" s="2">
        <v>44834</v>
      </c>
      <c r="BK1495" s="2">
        <v>44470</v>
      </c>
      <c r="BL1495" s="2">
        <v>44834</v>
      </c>
      <c r="BM1495" s="1">
        <v>40</v>
      </c>
      <c r="BN1495" s="1">
        <v>0</v>
      </c>
      <c r="BO1495" s="1">
        <v>8</v>
      </c>
      <c r="BP1495" s="1">
        <v>8</v>
      </c>
      <c r="BQ1495" s="1">
        <v>8</v>
      </c>
      <c r="BR1495" s="1">
        <v>8</v>
      </c>
      <c r="BS1495" s="1">
        <v>8</v>
      </c>
      <c r="BT1495" s="1">
        <v>0</v>
      </c>
      <c r="BU1495" s="1" t="str">
        <f>"8:00 AM"</f>
        <v>8:00 AM</v>
      </c>
      <c r="BV1495" s="1" t="str">
        <f>"5:00 PM"</f>
        <v>5:00 PM</v>
      </c>
      <c r="BW1495" s="1" t="s">
        <v>135</v>
      </c>
      <c r="BX1495" s="1">
        <v>0</v>
      </c>
      <c r="BY1495" s="1">
        <v>24</v>
      </c>
      <c r="BZ1495" s="1" t="s">
        <v>112</v>
      </c>
      <c r="CB1495" s="1" t="s">
        <v>168</v>
      </c>
      <c r="CC1495" s="1" t="s">
        <v>1805</v>
      </c>
      <c r="CD1495" s="1" t="s">
        <v>1806</v>
      </c>
      <c r="CE1495" s="1" t="s">
        <v>116</v>
      </c>
      <c r="CF1495" s="1" t="s">
        <v>117</v>
      </c>
      <c r="CG1495" s="1">
        <v>96950</v>
      </c>
      <c r="CH1495" s="3">
        <v>8.7100000000000009</v>
      </c>
      <c r="CI1495" s="3">
        <v>8.7100000000000009</v>
      </c>
      <c r="CJ1495" s="3">
        <v>13.06</v>
      </c>
      <c r="CK1495" s="3">
        <v>13.06</v>
      </c>
      <c r="CL1495" s="1" t="s">
        <v>137</v>
      </c>
      <c r="CM1495" s="1" t="s">
        <v>168</v>
      </c>
      <c r="CN1495" s="1" t="s">
        <v>139</v>
      </c>
      <c r="CP1495" s="1" t="s">
        <v>112</v>
      </c>
      <c r="CQ1495" s="1" t="s">
        <v>111</v>
      </c>
      <c r="CR1495" s="1" t="s">
        <v>111</v>
      </c>
      <c r="CS1495" s="1" t="s">
        <v>111</v>
      </c>
      <c r="CT1495" s="1" t="s">
        <v>111</v>
      </c>
      <c r="CU1495" s="1" t="s">
        <v>111</v>
      </c>
      <c r="CV1495" s="1" t="s">
        <v>138</v>
      </c>
      <c r="CW1495" s="1" t="s">
        <v>1807</v>
      </c>
      <c r="CX1495" s="1">
        <v>16702345577</v>
      </c>
      <c r="CY1495" s="1" t="s">
        <v>1803</v>
      </c>
      <c r="CZ1495" s="1" t="s">
        <v>138</v>
      </c>
      <c r="DA1495" s="1" t="s">
        <v>111</v>
      </c>
      <c r="DB1495" s="1" t="s">
        <v>112</v>
      </c>
    </row>
    <row r="1496" spans="1:111" ht="15.6" customHeight="1" x14ac:dyDescent="0.25">
      <c r="A1496" s="1" t="s">
        <v>15697</v>
      </c>
      <c r="B1496" s="1" t="s">
        <v>238</v>
      </c>
      <c r="C1496" s="2">
        <v>44398.998277199076</v>
      </c>
      <c r="D1496" s="2">
        <v>44462</v>
      </c>
      <c r="E1496" s="1" t="s">
        <v>110</v>
      </c>
      <c r="F1496" s="2">
        <v>44468.833333333336</v>
      </c>
      <c r="G1496" s="1" t="s">
        <v>111</v>
      </c>
      <c r="H1496" s="1" t="s">
        <v>112</v>
      </c>
      <c r="I1496" s="1" t="s">
        <v>112</v>
      </c>
      <c r="J1496" s="1" t="s">
        <v>15698</v>
      </c>
      <c r="L1496" s="1" t="s">
        <v>445</v>
      </c>
      <c r="M1496" s="1" t="s">
        <v>5454</v>
      </c>
      <c r="N1496" s="1" t="s">
        <v>116</v>
      </c>
      <c r="O1496" s="1" t="s">
        <v>117</v>
      </c>
      <c r="P1496" s="9">
        <v>96950</v>
      </c>
      <c r="Q1496" s="1" t="s">
        <v>118</v>
      </c>
      <c r="S1496" s="1">
        <v>16703238735</v>
      </c>
      <c r="U1496" s="1">
        <v>71399</v>
      </c>
      <c r="V1496" s="1" t="s">
        <v>119</v>
      </c>
      <c r="X1496" s="1" t="s">
        <v>5455</v>
      </c>
      <c r="Y1496" s="1" t="s">
        <v>2193</v>
      </c>
      <c r="Z1496" s="1" t="s">
        <v>5456</v>
      </c>
      <c r="AA1496" s="1" t="s">
        <v>171</v>
      </c>
      <c r="AB1496" s="1" t="s">
        <v>5457</v>
      </c>
      <c r="AC1496" s="1" t="s">
        <v>5454</v>
      </c>
      <c r="AD1496" s="1" t="s">
        <v>167</v>
      </c>
      <c r="AE1496" s="1" t="s">
        <v>117</v>
      </c>
      <c r="AF1496" s="9">
        <v>96950</v>
      </c>
      <c r="AG1496" s="1" t="s">
        <v>118</v>
      </c>
      <c r="AI1496" s="1">
        <v>16702877761</v>
      </c>
      <c r="AK1496" s="1" t="s">
        <v>5458</v>
      </c>
      <c r="BC1496" s="1" t="str">
        <f>"39-7011.00"</f>
        <v>39-7011.00</v>
      </c>
      <c r="BD1496" s="1" t="s">
        <v>1435</v>
      </c>
      <c r="BE1496" s="1" t="s">
        <v>15699</v>
      </c>
      <c r="BF1496" s="1" t="s">
        <v>1435</v>
      </c>
      <c r="BG1496" s="1">
        <v>1</v>
      </c>
      <c r="BH1496" s="1">
        <v>1</v>
      </c>
      <c r="BI1496" s="2">
        <v>44470</v>
      </c>
      <c r="BJ1496" s="2">
        <v>44834</v>
      </c>
      <c r="BK1496" s="2">
        <v>44470</v>
      </c>
      <c r="BL1496" s="2">
        <v>44834</v>
      </c>
      <c r="BM1496" s="1">
        <v>35</v>
      </c>
      <c r="BN1496" s="1">
        <v>0</v>
      </c>
      <c r="BO1496" s="1">
        <v>6</v>
      </c>
      <c r="BP1496" s="1">
        <v>6</v>
      </c>
      <c r="BQ1496" s="1">
        <v>5</v>
      </c>
      <c r="BR1496" s="1">
        <v>6</v>
      </c>
      <c r="BS1496" s="1">
        <v>6</v>
      </c>
      <c r="BT1496" s="1">
        <v>6</v>
      </c>
      <c r="BU1496" s="1" t="str">
        <f>"9:30 AM"</f>
        <v>9:30 AM</v>
      </c>
      <c r="BV1496" s="1" t="str">
        <f>"4:30 PM"</f>
        <v>4:30 PM</v>
      </c>
      <c r="BW1496" s="1" t="s">
        <v>135</v>
      </c>
      <c r="BX1496" s="1">
        <v>0</v>
      </c>
      <c r="BY1496" s="1">
        <v>12</v>
      </c>
      <c r="BZ1496" s="1" t="s">
        <v>112</v>
      </c>
      <c r="CB1496" s="1" t="s">
        <v>15700</v>
      </c>
      <c r="CC1496" s="1" t="s">
        <v>445</v>
      </c>
      <c r="CD1496" s="1" t="s">
        <v>5454</v>
      </c>
      <c r="CE1496" s="1" t="s">
        <v>167</v>
      </c>
      <c r="CF1496" s="1" t="s">
        <v>117</v>
      </c>
      <c r="CG1496" s="1">
        <v>96950</v>
      </c>
      <c r="CH1496" s="3">
        <v>12.14</v>
      </c>
      <c r="CI1496" s="3">
        <v>12.14</v>
      </c>
      <c r="CJ1496" s="3">
        <v>18.21</v>
      </c>
      <c r="CK1496" s="3">
        <v>18.21</v>
      </c>
      <c r="CL1496" s="1" t="s">
        <v>137</v>
      </c>
      <c r="CN1496" s="1" t="s">
        <v>139</v>
      </c>
      <c r="CP1496" s="1" t="s">
        <v>112</v>
      </c>
      <c r="CQ1496" s="1" t="s">
        <v>111</v>
      </c>
      <c r="CR1496" s="1" t="s">
        <v>112</v>
      </c>
      <c r="CS1496" s="1" t="s">
        <v>111</v>
      </c>
      <c r="CT1496" s="1" t="s">
        <v>138</v>
      </c>
      <c r="CU1496" s="1" t="s">
        <v>138</v>
      </c>
      <c r="CV1496" s="1" t="s">
        <v>138</v>
      </c>
      <c r="CW1496" s="1" t="s">
        <v>15701</v>
      </c>
      <c r="CX1496" s="1">
        <v>16702342211</v>
      </c>
      <c r="CY1496" s="1" t="s">
        <v>5463</v>
      </c>
      <c r="CZ1496" s="1" t="s">
        <v>138</v>
      </c>
      <c r="DA1496" s="1" t="s">
        <v>111</v>
      </c>
      <c r="DB1496" s="1" t="s">
        <v>112</v>
      </c>
    </row>
    <row r="1497" spans="1:111" ht="15.6" customHeight="1" x14ac:dyDescent="0.25">
      <c r="A1497" s="1" t="s">
        <v>15711</v>
      </c>
      <c r="B1497" s="1" t="s">
        <v>238</v>
      </c>
      <c r="C1497" s="2">
        <v>44042.94667060185</v>
      </c>
      <c r="D1497" s="2">
        <v>44106</v>
      </c>
      <c r="E1497" s="1" t="s">
        <v>180</v>
      </c>
      <c r="G1497" s="1" t="s">
        <v>111</v>
      </c>
      <c r="H1497" s="1" t="s">
        <v>111</v>
      </c>
      <c r="I1497" s="1" t="s">
        <v>112</v>
      </c>
      <c r="J1497" s="1" t="s">
        <v>4637</v>
      </c>
      <c r="K1497" s="1" t="s">
        <v>15712</v>
      </c>
      <c r="L1497" s="1" t="s">
        <v>4639</v>
      </c>
      <c r="M1497" s="1" t="s">
        <v>5728</v>
      </c>
      <c r="N1497" s="1" t="s">
        <v>167</v>
      </c>
      <c r="O1497" s="1" t="s">
        <v>117</v>
      </c>
      <c r="P1497" s="9">
        <v>96950</v>
      </c>
      <c r="Q1497" s="1" t="s">
        <v>118</v>
      </c>
      <c r="R1497" s="1" t="s">
        <v>138</v>
      </c>
      <c r="S1497" s="1">
        <v>16702356129</v>
      </c>
      <c r="U1497" s="1">
        <v>23621</v>
      </c>
      <c r="V1497" s="1" t="s">
        <v>119</v>
      </c>
      <c r="X1497" s="1" t="s">
        <v>4640</v>
      </c>
      <c r="Y1497" s="1" t="s">
        <v>4641</v>
      </c>
      <c r="Z1497" s="1" t="s">
        <v>4642</v>
      </c>
      <c r="AA1497" s="1" t="s">
        <v>1118</v>
      </c>
      <c r="AB1497" s="1" t="s">
        <v>4639</v>
      </c>
      <c r="AC1497" s="1" t="s">
        <v>5728</v>
      </c>
      <c r="AD1497" s="1" t="s">
        <v>167</v>
      </c>
      <c r="AE1497" s="1" t="s">
        <v>117</v>
      </c>
      <c r="AF1497" s="9">
        <v>96950</v>
      </c>
      <c r="AG1497" s="1" t="s">
        <v>118</v>
      </c>
      <c r="AH1497" s="1" t="s">
        <v>138</v>
      </c>
      <c r="AI1497" s="1">
        <v>16702356129</v>
      </c>
      <c r="AK1497" s="1" t="s">
        <v>4643</v>
      </c>
      <c r="BC1497" s="1" t="str">
        <f>"47-2061.00"</f>
        <v>47-2061.00</v>
      </c>
      <c r="BD1497" s="1" t="s">
        <v>1116</v>
      </c>
      <c r="BE1497" s="1" t="s">
        <v>15713</v>
      </c>
      <c r="BF1497" s="1" t="s">
        <v>2094</v>
      </c>
      <c r="BG1497" s="1">
        <v>15</v>
      </c>
      <c r="BH1497" s="1">
        <v>15</v>
      </c>
      <c r="BI1497" s="2">
        <v>44105</v>
      </c>
      <c r="BJ1497" s="2">
        <v>44469</v>
      </c>
      <c r="BK1497" s="2">
        <v>44106</v>
      </c>
      <c r="BL1497" s="2">
        <v>44469</v>
      </c>
      <c r="BM1497" s="1">
        <v>40</v>
      </c>
      <c r="BN1497" s="1">
        <v>0</v>
      </c>
      <c r="BO1497" s="1">
        <v>8</v>
      </c>
      <c r="BP1497" s="1">
        <v>8</v>
      </c>
      <c r="BQ1497" s="1">
        <v>8</v>
      </c>
      <c r="BR1497" s="1">
        <v>8</v>
      </c>
      <c r="BS1497" s="1">
        <v>8</v>
      </c>
      <c r="BT1497" s="1">
        <v>0</v>
      </c>
      <c r="BU1497" s="1" t="str">
        <f>"8:00 AM"</f>
        <v>8:00 AM</v>
      </c>
      <c r="BV1497" s="1" t="str">
        <f>"5:00 PM"</f>
        <v>5:00 PM</v>
      </c>
      <c r="BW1497" s="1" t="s">
        <v>135</v>
      </c>
      <c r="BX1497" s="1">
        <v>0</v>
      </c>
      <c r="BY1497" s="1">
        <v>12</v>
      </c>
      <c r="BZ1497" s="1" t="s">
        <v>112</v>
      </c>
      <c r="CA1497" s="1">
        <v>0</v>
      </c>
      <c r="CB1497" s="4" t="s">
        <v>15714</v>
      </c>
      <c r="CC1497" s="1" t="s">
        <v>4639</v>
      </c>
      <c r="CD1497" s="1" t="s">
        <v>5728</v>
      </c>
      <c r="CE1497" s="1" t="s">
        <v>167</v>
      </c>
      <c r="CF1497" s="1" t="s">
        <v>117</v>
      </c>
      <c r="CG1497" s="1">
        <v>96950</v>
      </c>
      <c r="CH1497" s="3">
        <v>11.2</v>
      </c>
      <c r="CI1497" s="3">
        <v>11.2</v>
      </c>
      <c r="CJ1497" s="3">
        <v>16.8</v>
      </c>
      <c r="CK1497" s="3">
        <v>16.8</v>
      </c>
      <c r="CL1497" s="1" t="s">
        <v>137</v>
      </c>
      <c r="CM1497" s="1" t="s">
        <v>15715</v>
      </c>
      <c r="CN1497" s="1" t="s">
        <v>139</v>
      </c>
      <c r="CP1497" s="1" t="s">
        <v>112</v>
      </c>
      <c r="CQ1497" s="1" t="s">
        <v>111</v>
      </c>
      <c r="CR1497" s="1" t="s">
        <v>111</v>
      </c>
      <c r="CS1497" s="1" t="s">
        <v>111</v>
      </c>
      <c r="CT1497" s="1" t="s">
        <v>138</v>
      </c>
      <c r="CU1497" s="1" t="s">
        <v>111</v>
      </c>
      <c r="CV1497" s="1" t="s">
        <v>111</v>
      </c>
      <c r="CW1497" s="1" t="s">
        <v>3953</v>
      </c>
      <c r="CX1497" s="1">
        <v>16702356129</v>
      </c>
      <c r="CY1497" s="1" t="s">
        <v>4643</v>
      </c>
      <c r="CZ1497" s="1" t="s">
        <v>380</v>
      </c>
      <c r="DA1497" s="1" t="s">
        <v>111</v>
      </c>
      <c r="DB1497" s="1" t="s">
        <v>112</v>
      </c>
    </row>
    <row r="1498" spans="1:111" ht="15.6" customHeight="1" x14ac:dyDescent="0.25">
      <c r="A1498" s="1" t="s">
        <v>15735</v>
      </c>
      <c r="B1498" s="1" t="s">
        <v>238</v>
      </c>
      <c r="C1498" s="2">
        <v>44049.34868171296</v>
      </c>
      <c r="D1498" s="2">
        <v>44118</v>
      </c>
      <c r="E1498" s="1" t="s">
        <v>110</v>
      </c>
      <c r="F1498" s="2">
        <v>44103.833333333336</v>
      </c>
      <c r="G1498" s="1" t="s">
        <v>112</v>
      </c>
      <c r="H1498" s="1" t="s">
        <v>112</v>
      </c>
      <c r="I1498" s="1" t="s">
        <v>112</v>
      </c>
      <c r="J1498" s="1" t="s">
        <v>6842</v>
      </c>
      <c r="L1498" s="1" t="s">
        <v>6843</v>
      </c>
      <c r="M1498" s="1" t="s">
        <v>7858</v>
      </c>
      <c r="N1498" s="1" t="s">
        <v>116</v>
      </c>
      <c r="O1498" s="1" t="s">
        <v>117</v>
      </c>
      <c r="P1498" s="9">
        <v>96950</v>
      </c>
      <c r="Q1498" s="1" t="s">
        <v>118</v>
      </c>
      <c r="R1498" s="1" t="s">
        <v>138</v>
      </c>
      <c r="S1498" s="1">
        <v>16702330744</v>
      </c>
      <c r="U1498" s="1">
        <v>488320</v>
      </c>
      <c r="V1498" s="1" t="s">
        <v>119</v>
      </c>
      <c r="X1498" s="1" t="s">
        <v>4877</v>
      </c>
      <c r="Y1498" s="1" t="s">
        <v>4878</v>
      </c>
      <c r="Z1498" s="1" t="s">
        <v>1544</v>
      </c>
      <c r="AA1498" s="1" t="s">
        <v>373</v>
      </c>
      <c r="AB1498" s="1" t="s">
        <v>6843</v>
      </c>
      <c r="AC1498" s="1" t="s">
        <v>6846</v>
      </c>
      <c r="AD1498" s="1" t="s">
        <v>116</v>
      </c>
      <c r="AE1498" s="1" t="s">
        <v>117</v>
      </c>
      <c r="AF1498" s="9">
        <v>96950</v>
      </c>
      <c r="AG1498" s="1" t="s">
        <v>118</v>
      </c>
      <c r="AH1498" s="1" t="s">
        <v>138</v>
      </c>
      <c r="AI1498" s="1">
        <v>16702330744</v>
      </c>
      <c r="AK1498" s="1" t="s">
        <v>6847</v>
      </c>
      <c r="BC1498" s="1" t="str">
        <f>"49-9071.00"</f>
        <v>49-9071.00</v>
      </c>
      <c r="BD1498" s="1" t="s">
        <v>214</v>
      </c>
      <c r="BE1498" s="1" t="s">
        <v>11122</v>
      </c>
      <c r="BF1498" s="1" t="s">
        <v>839</v>
      </c>
      <c r="BG1498" s="1">
        <v>1</v>
      </c>
      <c r="BH1498" s="1">
        <v>1</v>
      </c>
      <c r="BI1498" s="2">
        <v>44105</v>
      </c>
      <c r="BJ1498" s="2">
        <v>44469</v>
      </c>
      <c r="BK1498" s="2">
        <v>44118</v>
      </c>
      <c r="BL1498" s="2">
        <v>44469</v>
      </c>
      <c r="BM1498" s="1">
        <v>40</v>
      </c>
      <c r="BN1498" s="1">
        <v>0</v>
      </c>
      <c r="BO1498" s="1">
        <v>8</v>
      </c>
      <c r="BP1498" s="1">
        <v>8</v>
      </c>
      <c r="BQ1498" s="1">
        <v>8</v>
      </c>
      <c r="BR1498" s="1">
        <v>8</v>
      </c>
      <c r="BS1498" s="1">
        <v>8</v>
      </c>
      <c r="BT1498" s="1">
        <v>0</v>
      </c>
      <c r="BU1498" s="1" t="str">
        <f>"8:00 AM"</f>
        <v>8:00 AM</v>
      </c>
      <c r="BV1498" s="1" t="str">
        <f>"5:00 PM"</f>
        <v>5:00 PM</v>
      </c>
      <c r="BW1498" s="1" t="s">
        <v>135</v>
      </c>
      <c r="BX1498" s="1">
        <v>0</v>
      </c>
      <c r="BY1498" s="1">
        <v>24</v>
      </c>
      <c r="BZ1498" s="1" t="s">
        <v>112</v>
      </c>
      <c r="CA1498" s="1">
        <v>0</v>
      </c>
      <c r="CB1498" s="1" t="s">
        <v>11123</v>
      </c>
      <c r="CC1498" s="1" t="s">
        <v>11124</v>
      </c>
      <c r="CD1498" s="1" t="s">
        <v>4883</v>
      </c>
      <c r="CE1498" s="1" t="s">
        <v>116</v>
      </c>
      <c r="CF1498" s="1" t="s">
        <v>117</v>
      </c>
      <c r="CG1498" s="1">
        <v>96950</v>
      </c>
      <c r="CH1498" s="3">
        <v>12.64</v>
      </c>
      <c r="CI1498" s="3">
        <v>12.64</v>
      </c>
      <c r="CJ1498" s="3">
        <v>18.96</v>
      </c>
      <c r="CK1498" s="3">
        <v>18.96</v>
      </c>
      <c r="CL1498" s="1" t="s">
        <v>137</v>
      </c>
      <c r="CM1498" s="1" t="s">
        <v>138</v>
      </c>
      <c r="CN1498" s="1" t="s">
        <v>139</v>
      </c>
      <c r="CP1498" s="1" t="s">
        <v>112</v>
      </c>
      <c r="CQ1498" s="1" t="s">
        <v>111</v>
      </c>
      <c r="CR1498" s="1" t="s">
        <v>111</v>
      </c>
      <c r="CS1498" s="1" t="s">
        <v>111</v>
      </c>
      <c r="CT1498" s="1" t="s">
        <v>138</v>
      </c>
      <c r="CU1498" s="1" t="s">
        <v>111</v>
      </c>
      <c r="CV1498" s="1" t="s">
        <v>138</v>
      </c>
      <c r="CW1498" s="1" t="s">
        <v>138</v>
      </c>
      <c r="CX1498" s="1">
        <v>16702330744</v>
      </c>
      <c r="CY1498" s="1" t="s">
        <v>4879</v>
      </c>
      <c r="CZ1498" s="1" t="s">
        <v>138</v>
      </c>
      <c r="DA1498" s="1" t="s">
        <v>111</v>
      </c>
      <c r="DB1498" s="1" t="s">
        <v>112</v>
      </c>
    </row>
    <row r="1499" spans="1:111" ht="15.6" customHeight="1" x14ac:dyDescent="0.25">
      <c r="A1499" s="1" t="s">
        <v>15736</v>
      </c>
      <c r="B1499" s="1" t="s">
        <v>238</v>
      </c>
      <c r="C1499" s="2">
        <v>44075.908853125002</v>
      </c>
      <c r="D1499" s="2">
        <v>44134</v>
      </c>
      <c r="E1499" s="1" t="s">
        <v>180</v>
      </c>
      <c r="G1499" s="1" t="s">
        <v>111</v>
      </c>
      <c r="H1499" s="1" t="s">
        <v>112</v>
      </c>
      <c r="I1499" s="1" t="s">
        <v>112</v>
      </c>
      <c r="J1499" s="1" t="s">
        <v>550</v>
      </c>
      <c r="K1499" s="1" t="s">
        <v>551</v>
      </c>
      <c r="L1499" s="1" t="s">
        <v>552</v>
      </c>
      <c r="N1499" s="1" t="s">
        <v>167</v>
      </c>
      <c r="O1499" s="1" t="s">
        <v>117</v>
      </c>
      <c r="P1499" s="9">
        <v>96950</v>
      </c>
      <c r="Q1499" s="1" t="s">
        <v>118</v>
      </c>
      <c r="S1499" s="1">
        <v>16707836342</v>
      </c>
      <c r="U1499" s="1">
        <v>56132</v>
      </c>
      <c r="V1499" s="1" t="s">
        <v>119</v>
      </c>
      <c r="X1499" s="1" t="s">
        <v>553</v>
      </c>
      <c r="Y1499" s="1" t="s">
        <v>554</v>
      </c>
      <c r="Z1499" s="1" t="s">
        <v>555</v>
      </c>
      <c r="AA1499" s="1" t="s">
        <v>171</v>
      </c>
      <c r="AB1499" s="1" t="s">
        <v>552</v>
      </c>
      <c r="AD1499" s="1" t="s">
        <v>167</v>
      </c>
      <c r="AE1499" s="1" t="s">
        <v>117</v>
      </c>
      <c r="AF1499" s="9">
        <v>96950</v>
      </c>
      <c r="AG1499" s="1" t="s">
        <v>118</v>
      </c>
      <c r="AI1499" s="1">
        <v>16707836342</v>
      </c>
      <c r="AK1499" s="1" t="s">
        <v>556</v>
      </c>
      <c r="BC1499" s="1" t="str">
        <f>"35-2014.00"</f>
        <v>35-2014.00</v>
      </c>
      <c r="BD1499" s="1" t="s">
        <v>152</v>
      </c>
      <c r="BE1499" s="1" t="s">
        <v>557</v>
      </c>
      <c r="BF1499" s="1" t="s">
        <v>229</v>
      </c>
      <c r="BG1499" s="1">
        <v>5</v>
      </c>
      <c r="BH1499" s="1">
        <v>5</v>
      </c>
      <c r="BI1499" s="2">
        <v>44105</v>
      </c>
      <c r="BJ1499" s="2">
        <v>44469</v>
      </c>
      <c r="BK1499" s="2">
        <v>44134</v>
      </c>
      <c r="BL1499" s="2">
        <v>44469</v>
      </c>
      <c r="BM1499" s="1">
        <v>35</v>
      </c>
      <c r="BN1499" s="1">
        <v>0</v>
      </c>
      <c r="BO1499" s="1">
        <v>7</v>
      </c>
      <c r="BP1499" s="1">
        <v>7</v>
      </c>
      <c r="BQ1499" s="1">
        <v>7</v>
      </c>
      <c r="BR1499" s="1">
        <v>7</v>
      </c>
      <c r="BS1499" s="1">
        <v>7</v>
      </c>
      <c r="BT1499" s="1">
        <v>0</v>
      </c>
      <c r="BU1499" s="1" t="str">
        <f>"8:00 AM"</f>
        <v>8:00 AM</v>
      </c>
      <c r="BV1499" s="1" t="str">
        <f>"4:00 PM"</f>
        <v>4:00 PM</v>
      </c>
      <c r="BW1499" s="1" t="s">
        <v>135</v>
      </c>
      <c r="BX1499" s="1">
        <v>0</v>
      </c>
      <c r="BY1499" s="1">
        <v>6</v>
      </c>
      <c r="BZ1499" s="1" t="s">
        <v>112</v>
      </c>
      <c r="CA1499" s="1">
        <v>0</v>
      </c>
      <c r="CB1499" s="4" t="s">
        <v>558</v>
      </c>
      <c r="CC1499" s="1" t="s">
        <v>559</v>
      </c>
      <c r="CD1499" s="1" t="s">
        <v>560</v>
      </c>
      <c r="CE1499" s="1" t="s">
        <v>167</v>
      </c>
      <c r="CF1499" s="1" t="s">
        <v>117</v>
      </c>
      <c r="CG1499" s="1">
        <v>96950</v>
      </c>
      <c r="CH1499" s="3">
        <v>7.92</v>
      </c>
      <c r="CI1499" s="3">
        <v>7.92</v>
      </c>
      <c r="CJ1499" s="3">
        <v>11.88</v>
      </c>
      <c r="CK1499" s="3">
        <v>11.88</v>
      </c>
      <c r="CL1499" s="1" t="s">
        <v>137</v>
      </c>
      <c r="CN1499" s="1" t="s">
        <v>139</v>
      </c>
      <c r="CP1499" s="1" t="s">
        <v>112</v>
      </c>
      <c r="CQ1499" s="1" t="s">
        <v>111</v>
      </c>
      <c r="CR1499" s="1" t="s">
        <v>112</v>
      </c>
      <c r="CS1499" s="1" t="s">
        <v>111</v>
      </c>
      <c r="CT1499" s="1" t="s">
        <v>138</v>
      </c>
      <c r="CU1499" s="1" t="s">
        <v>111</v>
      </c>
      <c r="CV1499" s="1" t="s">
        <v>138</v>
      </c>
      <c r="CW1499" s="1" t="s">
        <v>561</v>
      </c>
      <c r="CX1499" s="1">
        <v>16707836342</v>
      </c>
      <c r="CY1499" s="1" t="s">
        <v>556</v>
      </c>
      <c r="CZ1499" s="1" t="s">
        <v>428</v>
      </c>
      <c r="DA1499" s="1" t="s">
        <v>111</v>
      </c>
      <c r="DB1499" s="1" t="s">
        <v>112</v>
      </c>
    </row>
    <row r="1500" spans="1:111" ht="15.6" customHeight="1" x14ac:dyDescent="0.25">
      <c r="A1500" s="1" t="s">
        <v>15737</v>
      </c>
      <c r="B1500" s="1" t="s">
        <v>238</v>
      </c>
      <c r="C1500" s="2">
        <v>44081.270764699075</v>
      </c>
      <c r="D1500" s="2">
        <v>44165</v>
      </c>
      <c r="E1500" s="1" t="s">
        <v>180</v>
      </c>
      <c r="G1500" s="1" t="s">
        <v>112</v>
      </c>
      <c r="H1500" s="1" t="s">
        <v>112</v>
      </c>
      <c r="I1500" s="1" t="s">
        <v>112</v>
      </c>
      <c r="J1500" s="1" t="s">
        <v>1577</v>
      </c>
      <c r="K1500" s="1" t="s">
        <v>5671</v>
      </c>
      <c r="L1500" s="1" t="s">
        <v>2506</v>
      </c>
      <c r="M1500" s="1" t="s">
        <v>1460</v>
      </c>
      <c r="N1500" s="1" t="s">
        <v>116</v>
      </c>
      <c r="O1500" s="1" t="s">
        <v>117</v>
      </c>
      <c r="P1500" s="9">
        <v>96950</v>
      </c>
      <c r="Q1500" s="1" t="s">
        <v>118</v>
      </c>
      <c r="R1500" s="1" t="s">
        <v>138</v>
      </c>
      <c r="S1500" s="1">
        <v>16702349889</v>
      </c>
      <c r="U1500" s="1">
        <v>33341</v>
      </c>
      <c r="V1500" s="1" t="s">
        <v>119</v>
      </c>
      <c r="X1500" s="1" t="s">
        <v>1581</v>
      </c>
      <c r="Y1500" s="1" t="s">
        <v>1582</v>
      </c>
      <c r="Z1500" s="1" t="s">
        <v>1583</v>
      </c>
      <c r="AA1500" s="1" t="s">
        <v>1584</v>
      </c>
      <c r="AB1500" s="1" t="s">
        <v>15738</v>
      </c>
      <c r="AC1500" s="1" t="s">
        <v>1460</v>
      </c>
      <c r="AD1500" s="1" t="s">
        <v>116</v>
      </c>
      <c r="AE1500" s="1" t="s">
        <v>117</v>
      </c>
      <c r="AF1500" s="9">
        <v>96950</v>
      </c>
      <c r="AG1500" s="1" t="s">
        <v>118</v>
      </c>
      <c r="AH1500" s="1" t="s">
        <v>138</v>
      </c>
      <c r="AI1500" s="1">
        <v>16702349889</v>
      </c>
      <c r="AK1500" s="1" t="s">
        <v>1586</v>
      </c>
      <c r="BC1500" s="1" t="str">
        <f>"49-9021.02"</f>
        <v>49-9021.02</v>
      </c>
      <c r="BD1500" s="1" t="s">
        <v>7955</v>
      </c>
      <c r="BE1500" s="1" t="s">
        <v>15739</v>
      </c>
      <c r="BF1500" s="1" t="s">
        <v>15740</v>
      </c>
      <c r="BG1500" s="1">
        <v>5</v>
      </c>
      <c r="BH1500" s="1">
        <v>5</v>
      </c>
      <c r="BI1500" s="2">
        <v>44136</v>
      </c>
      <c r="BJ1500" s="2">
        <v>44500</v>
      </c>
      <c r="BK1500" s="2">
        <v>44165</v>
      </c>
      <c r="BL1500" s="2">
        <v>44500</v>
      </c>
      <c r="BM1500" s="1">
        <v>40</v>
      </c>
      <c r="BN1500" s="1">
        <v>0</v>
      </c>
      <c r="BO1500" s="1">
        <v>8</v>
      </c>
      <c r="BP1500" s="1">
        <v>8</v>
      </c>
      <c r="BQ1500" s="1">
        <v>8</v>
      </c>
      <c r="BR1500" s="1">
        <v>8</v>
      </c>
      <c r="BS1500" s="1">
        <v>8</v>
      </c>
      <c r="BT1500" s="1">
        <v>0</v>
      </c>
      <c r="BU1500" s="1" t="str">
        <f>"7:30 AM"</f>
        <v>7:30 AM</v>
      </c>
      <c r="BV1500" s="1" t="str">
        <f>"4:30 PM"</f>
        <v>4:30 PM</v>
      </c>
      <c r="BW1500" s="1" t="s">
        <v>135</v>
      </c>
      <c r="BX1500" s="1">
        <v>0</v>
      </c>
      <c r="BY1500" s="1">
        <v>12</v>
      </c>
      <c r="BZ1500" s="1" t="s">
        <v>112</v>
      </c>
      <c r="CA1500" s="1">
        <v>0</v>
      </c>
      <c r="CB1500" s="1" t="s">
        <v>15741</v>
      </c>
      <c r="CC1500" s="1" t="s">
        <v>4365</v>
      </c>
      <c r="CD1500" s="1" t="s">
        <v>2510</v>
      </c>
      <c r="CE1500" s="1" t="s">
        <v>116</v>
      </c>
      <c r="CF1500" s="1" t="s">
        <v>117</v>
      </c>
      <c r="CG1500" s="1">
        <v>96950</v>
      </c>
      <c r="CH1500" s="3">
        <v>8.08</v>
      </c>
      <c r="CI1500" s="3">
        <v>8.08</v>
      </c>
      <c r="CJ1500" s="3">
        <v>12.12</v>
      </c>
      <c r="CK1500" s="3">
        <v>12.12</v>
      </c>
      <c r="CL1500" s="1" t="s">
        <v>137</v>
      </c>
      <c r="CM1500" s="1" t="s">
        <v>2511</v>
      </c>
      <c r="CN1500" s="1" t="s">
        <v>139</v>
      </c>
      <c r="CP1500" s="1" t="s">
        <v>112</v>
      </c>
      <c r="CQ1500" s="1" t="s">
        <v>111</v>
      </c>
      <c r="CR1500" s="1" t="s">
        <v>112</v>
      </c>
      <c r="CS1500" s="1" t="s">
        <v>111</v>
      </c>
      <c r="CT1500" s="1" t="s">
        <v>138</v>
      </c>
      <c r="CU1500" s="1" t="s">
        <v>111</v>
      </c>
      <c r="CV1500" s="1" t="s">
        <v>138</v>
      </c>
      <c r="CW1500" s="1" t="s">
        <v>1837</v>
      </c>
      <c r="CX1500" s="1">
        <v>16702349889</v>
      </c>
      <c r="CY1500" s="1" t="s">
        <v>1593</v>
      </c>
      <c r="CZ1500" s="1" t="s">
        <v>331</v>
      </c>
      <c r="DA1500" s="1" t="s">
        <v>111</v>
      </c>
      <c r="DB1500" s="1" t="s">
        <v>112</v>
      </c>
      <c r="DC1500" s="1" t="s">
        <v>1581</v>
      </c>
      <c r="DD1500" s="1" t="s">
        <v>1582</v>
      </c>
      <c r="DE1500" s="1" t="s">
        <v>402</v>
      </c>
      <c r="DF1500" s="1" t="s">
        <v>15742</v>
      </c>
      <c r="DG1500" s="1" t="s">
        <v>1586</v>
      </c>
    </row>
    <row r="1501" spans="1:111" ht="15.6" customHeight="1" x14ac:dyDescent="0.25">
      <c r="A1501" s="1" t="s">
        <v>15743</v>
      </c>
      <c r="B1501" s="1" t="s">
        <v>238</v>
      </c>
      <c r="C1501" s="2">
        <v>44104.852603819447</v>
      </c>
      <c r="D1501" s="2">
        <v>44151</v>
      </c>
      <c r="E1501" s="1" t="s">
        <v>110</v>
      </c>
      <c r="F1501" s="2">
        <v>44166.791666666664</v>
      </c>
      <c r="G1501" s="1" t="s">
        <v>112</v>
      </c>
      <c r="H1501" s="1" t="s">
        <v>112</v>
      </c>
      <c r="I1501" s="1" t="s">
        <v>112</v>
      </c>
      <c r="J1501" s="1" t="s">
        <v>5960</v>
      </c>
      <c r="K1501" s="1" t="s">
        <v>5960</v>
      </c>
      <c r="L1501" s="1" t="s">
        <v>5961</v>
      </c>
      <c r="M1501" s="1" t="s">
        <v>5962</v>
      </c>
      <c r="N1501" s="1" t="s">
        <v>116</v>
      </c>
      <c r="O1501" s="1" t="s">
        <v>117</v>
      </c>
      <c r="P1501" s="9">
        <v>96950</v>
      </c>
      <c r="Q1501" s="1" t="s">
        <v>118</v>
      </c>
      <c r="S1501" s="1">
        <v>16702342856</v>
      </c>
      <c r="U1501" s="1">
        <v>56132</v>
      </c>
      <c r="V1501" s="1" t="s">
        <v>119</v>
      </c>
      <c r="X1501" s="1" t="s">
        <v>4482</v>
      </c>
      <c r="Y1501" s="1" t="s">
        <v>4483</v>
      </c>
      <c r="Z1501" s="1" t="s">
        <v>4484</v>
      </c>
      <c r="AA1501" s="1" t="s">
        <v>245</v>
      </c>
      <c r="AB1501" s="1" t="s">
        <v>5961</v>
      </c>
      <c r="AC1501" s="1" t="s">
        <v>5962</v>
      </c>
      <c r="AD1501" s="1" t="s">
        <v>116</v>
      </c>
      <c r="AE1501" s="1" t="s">
        <v>117</v>
      </c>
      <c r="AF1501" s="9">
        <v>96950</v>
      </c>
      <c r="AG1501" s="1" t="s">
        <v>118</v>
      </c>
      <c r="AH1501" s="1" t="s">
        <v>138</v>
      </c>
      <c r="AI1501" s="1">
        <v>16702342856</v>
      </c>
      <c r="AK1501" s="1" t="s">
        <v>4486</v>
      </c>
      <c r="BC1501" s="1" t="str">
        <f>"37-2012.00"</f>
        <v>37-2012.00</v>
      </c>
      <c r="BD1501" s="1" t="s">
        <v>576</v>
      </c>
      <c r="BE1501" s="1" t="s">
        <v>5963</v>
      </c>
      <c r="BF1501" s="1" t="s">
        <v>5964</v>
      </c>
      <c r="BG1501" s="1">
        <v>4</v>
      </c>
      <c r="BH1501" s="1">
        <v>4</v>
      </c>
      <c r="BI1501" s="2">
        <v>44168</v>
      </c>
      <c r="BJ1501" s="2">
        <v>44532</v>
      </c>
      <c r="BK1501" s="2">
        <v>44168</v>
      </c>
      <c r="BL1501" s="2">
        <v>44532</v>
      </c>
      <c r="BM1501" s="1">
        <v>35</v>
      </c>
      <c r="BN1501" s="1">
        <v>5</v>
      </c>
      <c r="BO1501" s="1">
        <v>5</v>
      </c>
      <c r="BP1501" s="1">
        <v>5</v>
      </c>
      <c r="BQ1501" s="1">
        <v>5</v>
      </c>
      <c r="BR1501" s="1">
        <v>5</v>
      </c>
      <c r="BS1501" s="1">
        <v>5</v>
      </c>
      <c r="BT1501" s="1">
        <v>5</v>
      </c>
      <c r="BU1501" s="1" t="str">
        <f>"9:00 AM"</f>
        <v>9:00 AM</v>
      </c>
      <c r="BV1501" s="1" t="str">
        <f>"2:00 PM"</f>
        <v>2:00 PM</v>
      </c>
      <c r="BW1501" s="1" t="s">
        <v>135</v>
      </c>
      <c r="BX1501" s="1">
        <v>0</v>
      </c>
      <c r="BY1501" s="1">
        <v>3</v>
      </c>
      <c r="BZ1501" s="1" t="s">
        <v>112</v>
      </c>
      <c r="CA1501" s="1">
        <v>0</v>
      </c>
      <c r="CB1501" s="1" t="s">
        <v>5965</v>
      </c>
      <c r="CC1501" s="1" t="s">
        <v>5961</v>
      </c>
      <c r="CD1501" s="1" t="s">
        <v>5962</v>
      </c>
      <c r="CE1501" s="1" t="s">
        <v>116</v>
      </c>
      <c r="CF1501" s="1" t="s">
        <v>117</v>
      </c>
      <c r="CG1501" s="1">
        <v>96950</v>
      </c>
      <c r="CH1501" s="3">
        <v>7.59</v>
      </c>
      <c r="CI1501" s="3">
        <v>7.59</v>
      </c>
      <c r="CJ1501" s="3">
        <v>11.39</v>
      </c>
      <c r="CK1501" s="3">
        <v>11.39</v>
      </c>
      <c r="CL1501" s="1" t="s">
        <v>137</v>
      </c>
      <c r="CM1501" s="1" t="s">
        <v>168</v>
      </c>
      <c r="CN1501" s="1" t="s">
        <v>139</v>
      </c>
      <c r="CP1501" s="1" t="s">
        <v>112</v>
      </c>
      <c r="CQ1501" s="1" t="s">
        <v>111</v>
      </c>
      <c r="CR1501" s="1" t="s">
        <v>112</v>
      </c>
      <c r="CS1501" s="1" t="s">
        <v>111</v>
      </c>
      <c r="CT1501" s="1" t="s">
        <v>138</v>
      </c>
      <c r="CU1501" s="1" t="s">
        <v>111</v>
      </c>
      <c r="CV1501" s="1" t="s">
        <v>138</v>
      </c>
      <c r="CW1501" s="1" t="s">
        <v>1555</v>
      </c>
      <c r="CX1501" s="1">
        <v>16702342856</v>
      </c>
      <c r="CY1501" s="1" t="s">
        <v>4486</v>
      </c>
      <c r="CZ1501" s="1" t="s">
        <v>168</v>
      </c>
      <c r="DA1501" s="1" t="s">
        <v>111</v>
      </c>
      <c r="DB1501" s="1" t="s">
        <v>112</v>
      </c>
    </row>
    <row r="1502" spans="1:111" ht="15.6" customHeight="1" x14ac:dyDescent="0.25">
      <c r="A1502" s="1" t="s">
        <v>15744</v>
      </c>
      <c r="B1502" s="1" t="s">
        <v>238</v>
      </c>
      <c r="C1502" s="2">
        <v>44062.007581597223</v>
      </c>
      <c r="D1502" s="2">
        <v>44138</v>
      </c>
      <c r="E1502" s="1" t="s">
        <v>110</v>
      </c>
      <c r="F1502" s="2">
        <v>44103.833333333336</v>
      </c>
      <c r="G1502" s="1" t="s">
        <v>112</v>
      </c>
      <c r="H1502" s="1" t="s">
        <v>112</v>
      </c>
      <c r="I1502" s="1" t="s">
        <v>112</v>
      </c>
      <c r="J1502" s="1" t="s">
        <v>4254</v>
      </c>
      <c r="K1502" s="1" t="s">
        <v>4255</v>
      </c>
      <c r="L1502" s="1" t="s">
        <v>4785</v>
      </c>
      <c r="M1502" s="1" t="s">
        <v>4786</v>
      </c>
      <c r="N1502" s="1" t="s">
        <v>116</v>
      </c>
      <c r="O1502" s="1" t="s">
        <v>117</v>
      </c>
      <c r="P1502" s="9">
        <v>96950</v>
      </c>
      <c r="Q1502" s="1" t="s">
        <v>118</v>
      </c>
      <c r="R1502" s="1" t="s">
        <v>138</v>
      </c>
      <c r="S1502" s="1">
        <v>16702346666</v>
      </c>
      <c r="U1502" s="1">
        <v>81231</v>
      </c>
      <c r="V1502" s="1" t="s">
        <v>119</v>
      </c>
      <c r="X1502" s="1" t="s">
        <v>4266</v>
      </c>
      <c r="Y1502" s="1" t="s">
        <v>4787</v>
      </c>
      <c r="AA1502" s="1" t="s">
        <v>245</v>
      </c>
      <c r="AB1502" s="1" t="s">
        <v>4785</v>
      </c>
      <c r="AC1502" s="1" t="s">
        <v>4786</v>
      </c>
      <c r="AD1502" s="1" t="s">
        <v>116</v>
      </c>
      <c r="AE1502" s="1" t="s">
        <v>117</v>
      </c>
      <c r="AF1502" s="9">
        <v>96950</v>
      </c>
      <c r="AG1502" s="1" t="s">
        <v>118</v>
      </c>
      <c r="AH1502" s="1" t="s">
        <v>138</v>
      </c>
      <c r="AI1502" s="1">
        <v>16702346666</v>
      </c>
      <c r="AK1502" s="1" t="s">
        <v>4260</v>
      </c>
      <c r="BC1502" s="1" t="str">
        <f>"51-6011.00"</f>
        <v>51-6011.00</v>
      </c>
      <c r="BD1502" s="1" t="s">
        <v>4261</v>
      </c>
      <c r="BE1502" s="1" t="s">
        <v>15745</v>
      </c>
      <c r="BF1502" s="1" t="s">
        <v>15746</v>
      </c>
      <c r="BG1502" s="1">
        <v>2</v>
      </c>
      <c r="BH1502" s="1">
        <v>2</v>
      </c>
      <c r="BI1502" s="2">
        <v>44105</v>
      </c>
      <c r="BJ1502" s="2">
        <v>44469</v>
      </c>
      <c r="BK1502" s="2">
        <v>44138</v>
      </c>
      <c r="BL1502" s="2">
        <v>44469</v>
      </c>
      <c r="BM1502" s="1">
        <v>40</v>
      </c>
      <c r="BN1502" s="1">
        <v>0</v>
      </c>
      <c r="BO1502" s="1">
        <v>8</v>
      </c>
      <c r="BP1502" s="1">
        <v>8</v>
      </c>
      <c r="BQ1502" s="1">
        <v>8</v>
      </c>
      <c r="BR1502" s="1">
        <v>8</v>
      </c>
      <c r="BS1502" s="1">
        <v>8</v>
      </c>
      <c r="BT1502" s="1">
        <v>0</v>
      </c>
      <c r="BU1502" s="1" t="str">
        <f>"8:00 AM"</f>
        <v>8:00 AM</v>
      </c>
      <c r="BV1502" s="1" t="str">
        <f>"5:00 PM"</f>
        <v>5:00 PM</v>
      </c>
      <c r="BW1502" s="1" t="s">
        <v>135</v>
      </c>
      <c r="BX1502" s="1">
        <v>0</v>
      </c>
      <c r="BY1502" s="1">
        <v>3</v>
      </c>
      <c r="BZ1502" s="1" t="s">
        <v>112</v>
      </c>
      <c r="CA1502" s="1">
        <v>0</v>
      </c>
      <c r="CB1502" s="4" t="s">
        <v>15747</v>
      </c>
      <c r="CC1502" s="1" t="s">
        <v>4785</v>
      </c>
      <c r="CD1502" s="1" t="s">
        <v>4786</v>
      </c>
      <c r="CE1502" s="1" t="s">
        <v>116</v>
      </c>
      <c r="CF1502" s="1" t="s">
        <v>117</v>
      </c>
      <c r="CG1502" s="1">
        <v>96950</v>
      </c>
      <c r="CH1502" s="3">
        <v>7.45</v>
      </c>
      <c r="CI1502" s="3">
        <v>7.45</v>
      </c>
      <c r="CJ1502" s="3">
        <v>11.18</v>
      </c>
      <c r="CK1502" s="3">
        <v>11.18</v>
      </c>
      <c r="CL1502" s="1" t="s">
        <v>137</v>
      </c>
      <c r="CM1502" s="1" t="s">
        <v>138</v>
      </c>
      <c r="CN1502" s="1" t="s">
        <v>139</v>
      </c>
      <c r="CP1502" s="1" t="s">
        <v>112</v>
      </c>
      <c r="CQ1502" s="1" t="s">
        <v>111</v>
      </c>
      <c r="CR1502" s="1" t="s">
        <v>112</v>
      </c>
      <c r="CS1502" s="1" t="s">
        <v>111</v>
      </c>
      <c r="CT1502" s="1" t="s">
        <v>138</v>
      </c>
      <c r="CU1502" s="1" t="s">
        <v>111</v>
      </c>
      <c r="CV1502" s="1" t="s">
        <v>138</v>
      </c>
      <c r="CW1502" s="1" t="s">
        <v>138</v>
      </c>
      <c r="CX1502" s="1">
        <v>16702346666</v>
      </c>
      <c r="CY1502" s="1" t="s">
        <v>4792</v>
      </c>
      <c r="CZ1502" s="1" t="s">
        <v>138</v>
      </c>
      <c r="DA1502" s="1" t="s">
        <v>111</v>
      </c>
      <c r="DB1502" s="1" t="s">
        <v>112</v>
      </c>
    </row>
    <row r="1503" spans="1:111" ht="15.6" customHeight="1" x14ac:dyDescent="0.25">
      <c r="A1503" s="1" t="s">
        <v>15748</v>
      </c>
      <c r="B1503" s="1" t="s">
        <v>238</v>
      </c>
      <c r="C1503" s="2">
        <v>44084.942439004626</v>
      </c>
      <c r="D1503" s="2">
        <v>44154</v>
      </c>
      <c r="E1503" s="1" t="s">
        <v>110</v>
      </c>
      <c r="F1503" s="2">
        <v>44103.833333333336</v>
      </c>
      <c r="G1503" s="1" t="s">
        <v>111</v>
      </c>
      <c r="H1503" s="1" t="s">
        <v>112</v>
      </c>
      <c r="I1503" s="1" t="s">
        <v>112</v>
      </c>
      <c r="J1503" s="1" t="s">
        <v>13524</v>
      </c>
      <c r="K1503" s="1" t="s">
        <v>13525</v>
      </c>
      <c r="L1503" s="1" t="s">
        <v>13317</v>
      </c>
      <c r="M1503" s="1" t="s">
        <v>1197</v>
      </c>
      <c r="N1503" s="1" t="s">
        <v>116</v>
      </c>
      <c r="O1503" s="1" t="s">
        <v>117</v>
      </c>
      <c r="P1503" s="9">
        <v>96950</v>
      </c>
      <c r="Q1503" s="1" t="s">
        <v>118</v>
      </c>
      <c r="S1503" s="1">
        <v>16702331333</v>
      </c>
      <c r="U1503" s="1">
        <v>72111</v>
      </c>
      <c r="V1503" s="1" t="s">
        <v>119</v>
      </c>
      <c r="X1503" s="1" t="s">
        <v>243</v>
      </c>
      <c r="Y1503" s="1" t="s">
        <v>13526</v>
      </c>
      <c r="AA1503" s="1" t="s">
        <v>245</v>
      </c>
      <c r="AB1503" s="1" t="s">
        <v>13527</v>
      </c>
      <c r="AD1503" s="1" t="s">
        <v>116</v>
      </c>
      <c r="AE1503" s="1" t="s">
        <v>117</v>
      </c>
      <c r="AF1503" s="9">
        <v>96950</v>
      </c>
      <c r="AG1503" s="1" t="s">
        <v>118</v>
      </c>
      <c r="AH1503" s="1" t="s">
        <v>138</v>
      </c>
      <c r="AI1503" s="1">
        <v>16702331333</v>
      </c>
      <c r="AK1503" s="1" t="s">
        <v>1726</v>
      </c>
      <c r="BC1503" s="1" t="str">
        <f>"43-3031.00"</f>
        <v>43-3031.00</v>
      </c>
      <c r="BD1503" s="1" t="s">
        <v>389</v>
      </c>
      <c r="BE1503" s="1" t="s">
        <v>13528</v>
      </c>
      <c r="BF1503" s="1" t="s">
        <v>1279</v>
      </c>
      <c r="BG1503" s="1">
        <v>2</v>
      </c>
      <c r="BH1503" s="1">
        <v>2</v>
      </c>
      <c r="BI1503" s="2">
        <v>44105</v>
      </c>
      <c r="BJ1503" s="2">
        <v>44469</v>
      </c>
      <c r="BK1503" s="2">
        <v>44154</v>
      </c>
      <c r="BL1503" s="2">
        <v>44469</v>
      </c>
      <c r="BM1503" s="1">
        <v>40</v>
      </c>
      <c r="BN1503" s="1">
        <v>0</v>
      </c>
      <c r="BO1503" s="1">
        <v>8</v>
      </c>
      <c r="BP1503" s="1">
        <v>8</v>
      </c>
      <c r="BQ1503" s="1">
        <v>8</v>
      </c>
      <c r="BR1503" s="1">
        <v>8</v>
      </c>
      <c r="BS1503" s="1">
        <v>8</v>
      </c>
      <c r="BT1503" s="1">
        <v>0</v>
      </c>
      <c r="BU1503" s="1" t="str">
        <f>"8:00 AM"</f>
        <v>8:00 AM</v>
      </c>
      <c r="BV1503" s="1" t="str">
        <f>"5:00 PM"</f>
        <v>5:00 PM</v>
      </c>
      <c r="BW1503" s="1" t="s">
        <v>135</v>
      </c>
      <c r="BX1503" s="1">
        <v>0</v>
      </c>
      <c r="BY1503" s="1">
        <v>24</v>
      </c>
      <c r="BZ1503" s="1" t="s">
        <v>112</v>
      </c>
      <c r="CA1503" s="1">
        <v>0</v>
      </c>
      <c r="CB1503" s="4" t="s">
        <v>13529</v>
      </c>
      <c r="CC1503" s="1" t="s">
        <v>13527</v>
      </c>
      <c r="CE1503" s="1" t="s">
        <v>116</v>
      </c>
      <c r="CF1503" s="1" t="s">
        <v>117</v>
      </c>
      <c r="CG1503" s="1">
        <v>96950</v>
      </c>
      <c r="CH1503" s="3">
        <v>13.9</v>
      </c>
      <c r="CI1503" s="3">
        <v>13.9</v>
      </c>
      <c r="CJ1503" s="3">
        <v>20.85</v>
      </c>
      <c r="CK1503" s="3">
        <v>20.85</v>
      </c>
      <c r="CL1503" s="1" t="s">
        <v>137</v>
      </c>
      <c r="CM1503" s="1" t="s">
        <v>362</v>
      </c>
      <c r="CN1503" s="1" t="s">
        <v>139</v>
      </c>
      <c r="CP1503" s="1" t="s">
        <v>112</v>
      </c>
      <c r="CQ1503" s="1" t="s">
        <v>111</v>
      </c>
      <c r="CR1503" s="1" t="s">
        <v>112</v>
      </c>
      <c r="CS1503" s="1" t="s">
        <v>112</v>
      </c>
      <c r="CT1503" s="1" t="s">
        <v>138</v>
      </c>
      <c r="CU1503" s="1" t="s">
        <v>138</v>
      </c>
      <c r="CV1503" s="1" t="s">
        <v>138</v>
      </c>
      <c r="CW1503" s="1" t="s">
        <v>12301</v>
      </c>
      <c r="CX1503" s="1">
        <v>16702331333</v>
      </c>
      <c r="CY1503" s="1" t="s">
        <v>1726</v>
      </c>
      <c r="CZ1503" s="1" t="s">
        <v>138</v>
      </c>
      <c r="DA1503" s="1" t="s">
        <v>111</v>
      </c>
      <c r="DB1503" s="1" t="s">
        <v>112</v>
      </c>
    </row>
    <row r="1504" spans="1:111" ht="15.6" customHeight="1" x14ac:dyDescent="0.25">
      <c r="A1504" s="1" t="s">
        <v>15749</v>
      </c>
      <c r="B1504" s="1" t="s">
        <v>238</v>
      </c>
      <c r="C1504" s="2">
        <v>44106.026782291665</v>
      </c>
      <c r="D1504" s="2">
        <v>44166</v>
      </c>
      <c r="E1504" s="1" t="s">
        <v>180</v>
      </c>
      <c r="G1504" s="1" t="s">
        <v>111</v>
      </c>
      <c r="H1504" s="1" t="s">
        <v>112</v>
      </c>
      <c r="I1504" s="1" t="s">
        <v>112</v>
      </c>
      <c r="J1504" s="1" t="s">
        <v>3494</v>
      </c>
      <c r="K1504" s="1" t="s">
        <v>15750</v>
      </c>
      <c r="L1504" s="1" t="s">
        <v>3502</v>
      </c>
      <c r="M1504" s="1" t="s">
        <v>4469</v>
      </c>
      <c r="N1504" s="1" t="s">
        <v>863</v>
      </c>
      <c r="O1504" s="1" t="s">
        <v>117</v>
      </c>
      <c r="P1504" s="9">
        <v>96950</v>
      </c>
      <c r="Q1504" s="1" t="s">
        <v>118</v>
      </c>
      <c r="R1504" s="1" t="s">
        <v>168</v>
      </c>
      <c r="S1504" s="1">
        <v>16702342253</v>
      </c>
      <c r="U1504" s="1">
        <v>311811</v>
      </c>
      <c r="V1504" s="1" t="s">
        <v>119</v>
      </c>
      <c r="X1504" s="1" t="s">
        <v>3499</v>
      </c>
      <c r="Y1504" s="1" t="s">
        <v>3500</v>
      </c>
      <c r="Z1504" s="1" t="s">
        <v>3501</v>
      </c>
      <c r="AA1504" s="1" t="s">
        <v>2875</v>
      </c>
      <c r="AB1504" s="1" t="s">
        <v>15751</v>
      </c>
      <c r="AC1504" s="1" t="s">
        <v>3497</v>
      </c>
      <c r="AD1504" s="1" t="s">
        <v>9786</v>
      </c>
      <c r="AE1504" s="1" t="s">
        <v>117</v>
      </c>
      <c r="AF1504" s="9">
        <v>96950</v>
      </c>
      <c r="AG1504" s="1" t="s">
        <v>118</v>
      </c>
      <c r="AH1504" s="1" t="s">
        <v>138</v>
      </c>
      <c r="AI1504" s="1">
        <v>16702852253</v>
      </c>
      <c r="AK1504" s="1" t="s">
        <v>3503</v>
      </c>
      <c r="BC1504" s="1" t="str">
        <f>"51-3011.00"</f>
        <v>51-3011.00</v>
      </c>
      <c r="BD1504" s="1" t="s">
        <v>1079</v>
      </c>
      <c r="BE1504" s="1" t="s">
        <v>15752</v>
      </c>
      <c r="BF1504" s="1" t="s">
        <v>3366</v>
      </c>
      <c r="BG1504" s="1">
        <v>1</v>
      </c>
      <c r="BH1504" s="1">
        <v>1</v>
      </c>
      <c r="BI1504" s="2">
        <v>44105</v>
      </c>
      <c r="BJ1504" s="2">
        <v>44469</v>
      </c>
      <c r="BK1504" s="2">
        <v>44166</v>
      </c>
      <c r="BL1504" s="2">
        <v>44469</v>
      </c>
      <c r="BM1504" s="1">
        <v>35</v>
      </c>
      <c r="BN1504" s="1">
        <v>0</v>
      </c>
      <c r="BO1504" s="1">
        <v>6</v>
      </c>
      <c r="BP1504" s="1">
        <v>6</v>
      </c>
      <c r="BQ1504" s="1">
        <v>6</v>
      </c>
      <c r="BR1504" s="1">
        <v>5</v>
      </c>
      <c r="BS1504" s="1">
        <v>6</v>
      </c>
      <c r="BT1504" s="1">
        <v>6</v>
      </c>
      <c r="BU1504" s="1" t="str">
        <f>"3:00 AM"</f>
        <v>3:00 AM</v>
      </c>
      <c r="BV1504" s="1" t="str">
        <f>"11:00 AM"</f>
        <v>11:00 AM</v>
      </c>
      <c r="BW1504" s="1" t="s">
        <v>230</v>
      </c>
      <c r="BX1504" s="1">
        <v>0</v>
      </c>
      <c r="BY1504" s="1">
        <v>12</v>
      </c>
      <c r="BZ1504" s="1" t="s">
        <v>112</v>
      </c>
      <c r="CA1504" s="1">
        <v>0</v>
      </c>
      <c r="CB1504" s="1" t="s">
        <v>15753</v>
      </c>
      <c r="CC1504" s="1" t="s">
        <v>3502</v>
      </c>
      <c r="CD1504" s="1" t="s">
        <v>4469</v>
      </c>
      <c r="CE1504" s="1" t="s">
        <v>863</v>
      </c>
      <c r="CF1504" s="1" t="s">
        <v>117</v>
      </c>
      <c r="CG1504" s="1">
        <v>96950</v>
      </c>
      <c r="CH1504" s="3">
        <v>7.9</v>
      </c>
      <c r="CI1504" s="3">
        <v>7.9</v>
      </c>
      <c r="CJ1504" s="3">
        <v>11.85</v>
      </c>
      <c r="CK1504" s="3">
        <v>11.85</v>
      </c>
      <c r="CL1504" s="1" t="s">
        <v>137</v>
      </c>
      <c r="CM1504" s="1" t="s">
        <v>168</v>
      </c>
      <c r="CN1504" s="1" t="s">
        <v>139</v>
      </c>
      <c r="CP1504" s="1" t="s">
        <v>112</v>
      </c>
      <c r="CQ1504" s="1" t="s">
        <v>111</v>
      </c>
      <c r="CR1504" s="1" t="s">
        <v>112</v>
      </c>
      <c r="CS1504" s="1" t="s">
        <v>111</v>
      </c>
      <c r="CT1504" s="1" t="s">
        <v>138</v>
      </c>
      <c r="CU1504" s="1" t="s">
        <v>111</v>
      </c>
      <c r="CV1504" s="1" t="s">
        <v>138</v>
      </c>
      <c r="CW1504" s="1" t="s">
        <v>15754</v>
      </c>
      <c r="CX1504" s="1">
        <v>16702852253</v>
      </c>
      <c r="CY1504" s="1" t="s">
        <v>3503</v>
      </c>
      <c r="CZ1504" s="1" t="s">
        <v>380</v>
      </c>
      <c r="DA1504" s="1" t="s">
        <v>111</v>
      </c>
      <c r="DB1504" s="1" t="s">
        <v>112</v>
      </c>
    </row>
    <row r="1505" spans="1:111" ht="15.6" customHeight="1" x14ac:dyDescent="0.25">
      <c r="A1505" s="1" t="s">
        <v>15789</v>
      </c>
      <c r="B1505" s="1" t="s">
        <v>238</v>
      </c>
      <c r="C1505" s="2">
        <v>44054.861674768516</v>
      </c>
      <c r="D1505" s="2">
        <v>44130</v>
      </c>
      <c r="E1505" s="1" t="s">
        <v>180</v>
      </c>
      <c r="G1505" s="1" t="s">
        <v>111</v>
      </c>
      <c r="H1505" s="1" t="s">
        <v>112</v>
      </c>
      <c r="I1505" s="1" t="s">
        <v>112</v>
      </c>
      <c r="J1505" s="1" t="s">
        <v>4610</v>
      </c>
      <c r="K1505" s="1" t="s">
        <v>15790</v>
      </c>
      <c r="L1505" s="1" t="s">
        <v>4612</v>
      </c>
      <c r="M1505" s="1" t="s">
        <v>2805</v>
      </c>
      <c r="N1505" s="1" t="s">
        <v>116</v>
      </c>
      <c r="O1505" s="1" t="s">
        <v>117</v>
      </c>
      <c r="P1505" s="9">
        <v>96950</v>
      </c>
      <c r="Q1505" s="1" t="s">
        <v>118</v>
      </c>
      <c r="S1505" s="1">
        <v>16702871847</v>
      </c>
      <c r="U1505" s="1">
        <v>72111</v>
      </c>
      <c r="V1505" s="1" t="s">
        <v>119</v>
      </c>
      <c r="X1505" s="1" t="s">
        <v>4613</v>
      </c>
      <c r="Y1505" s="1" t="s">
        <v>4614</v>
      </c>
      <c r="AA1505" s="1" t="s">
        <v>373</v>
      </c>
      <c r="AB1505" s="1" t="s">
        <v>4612</v>
      </c>
      <c r="AC1505" s="1" t="s">
        <v>2805</v>
      </c>
      <c r="AD1505" s="1" t="s">
        <v>116</v>
      </c>
      <c r="AE1505" s="1" t="s">
        <v>117</v>
      </c>
      <c r="AF1505" s="9">
        <v>96950</v>
      </c>
      <c r="AG1505" s="1" t="s">
        <v>118</v>
      </c>
      <c r="AI1505" s="1">
        <v>16702871847</v>
      </c>
      <c r="AK1505" s="1" t="s">
        <v>4615</v>
      </c>
      <c r="BC1505" s="1" t="str">
        <f>"49-1011.00"</f>
        <v>49-1011.00</v>
      </c>
      <c r="BD1505" s="1" t="s">
        <v>5605</v>
      </c>
      <c r="BE1505" s="1" t="s">
        <v>15791</v>
      </c>
      <c r="BF1505" s="1" t="s">
        <v>15792</v>
      </c>
      <c r="BG1505" s="1">
        <v>2</v>
      </c>
      <c r="BH1505" s="1">
        <v>2</v>
      </c>
      <c r="BI1505" s="2">
        <v>44105</v>
      </c>
      <c r="BJ1505" s="2">
        <v>44469</v>
      </c>
      <c r="BK1505" s="2">
        <v>44130</v>
      </c>
      <c r="BL1505" s="2">
        <v>44469</v>
      </c>
      <c r="BM1505" s="1">
        <v>40</v>
      </c>
      <c r="BN1505" s="1">
        <v>0</v>
      </c>
      <c r="BO1505" s="1">
        <v>8</v>
      </c>
      <c r="BP1505" s="1">
        <v>8</v>
      </c>
      <c r="BQ1505" s="1">
        <v>8</v>
      </c>
      <c r="BR1505" s="1">
        <v>8</v>
      </c>
      <c r="BS1505" s="1">
        <v>8</v>
      </c>
      <c r="BT1505" s="1">
        <v>0</v>
      </c>
      <c r="BU1505" s="1" t="str">
        <f>"8:00 AM"</f>
        <v>8:00 AM</v>
      </c>
      <c r="BV1505" s="1" t="str">
        <f>"5:00 PM"</f>
        <v>5:00 PM</v>
      </c>
      <c r="BW1505" s="1" t="s">
        <v>135</v>
      </c>
      <c r="BX1505" s="1">
        <v>0</v>
      </c>
      <c r="BY1505" s="1">
        <v>12</v>
      </c>
      <c r="BZ1505" s="1" t="s">
        <v>111</v>
      </c>
      <c r="CA1505" s="1">
        <v>3</v>
      </c>
      <c r="CB1505" s="1" t="s">
        <v>15793</v>
      </c>
      <c r="CC1505" s="1" t="s">
        <v>11059</v>
      </c>
      <c r="CD1505" s="1" t="s">
        <v>2805</v>
      </c>
      <c r="CE1505" s="1" t="s">
        <v>116</v>
      </c>
      <c r="CF1505" s="1" t="s">
        <v>117</v>
      </c>
      <c r="CG1505" s="1">
        <v>96950</v>
      </c>
      <c r="CH1505" s="3">
        <v>24.99</v>
      </c>
      <c r="CI1505" s="3">
        <v>24.99</v>
      </c>
      <c r="CJ1505" s="3">
        <v>37.49</v>
      </c>
      <c r="CK1505" s="3">
        <v>37.49</v>
      </c>
      <c r="CL1505" s="1" t="s">
        <v>137</v>
      </c>
      <c r="CM1505" s="1" t="s">
        <v>138</v>
      </c>
      <c r="CN1505" s="1" t="s">
        <v>139</v>
      </c>
      <c r="CP1505" s="1" t="s">
        <v>112</v>
      </c>
      <c r="CQ1505" s="1" t="s">
        <v>111</v>
      </c>
      <c r="CR1505" s="1" t="s">
        <v>112</v>
      </c>
      <c r="CS1505" s="1" t="s">
        <v>111</v>
      </c>
      <c r="CT1505" s="1" t="s">
        <v>138</v>
      </c>
      <c r="CU1505" s="1" t="s">
        <v>111</v>
      </c>
      <c r="CV1505" s="1" t="s">
        <v>138</v>
      </c>
      <c r="CW1505" s="1" t="s">
        <v>7295</v>
      </c>
      <c r="CX1505" s="1">
        <v>16702871847</v>
      </c>
      <c r="CY1505" s="1" t="s">
        <v>4615</v>
      </c>
      <c r="CZ1505" s="1" t="s">
        <v>138</v>
      </c>
      <c r="DA1505" s="1" t="s">
        <v>111</v>
      </c>
      <c r="DB1505" s="1" t="s">
        <v>112</v>
      </c>
    </row>
    <row r="1506" spans="1:111" ht="15.6" customHeight="1" x14ac:dyDescent="0.25">
      <c r="A1506" s="1" t="s">
        <v>15815</v>
      </c>
      <c r="B1506" s="1" t="s">
        <v>238</v>
      </c>
      <c r="C1506" s="2">
        <v>44133.179582291668</v>
      </c>
      <c r="D1506" s="2">
        <v>44168</v>
      </c>
      <c r="E1506" s="1" t="s">
        <v>110</v>
      </c>
      <c r="F1506" s="2">
        <v>44103.833333333336</v>
      </c>
      <c r="G1506" s="1" t="s">
        <v>112</v>
      </c>
      <c r="H1506" s="1" t="s">
        <v>112</v>
      </c>
      <c r="I1506" s="1" t="s">
        <v>112</v>
      </c>
      <c r="J1506" s="1" t="s">
        <v>10990</v>
      </c>
      <c r="K1506" s="1" t="s">
        <v>8561</v>
      </c>
      <c r="L1506" s="1" t="s">
        <v>8562</v>
      </c>
      <c r="M1506" s="1" t="s">
        <v>10991</v>
      </c>
      <c r="N1506" s="1" t="s">
        <v>116</v>
      </c>
      <c r="O1506" s="1" t="s">
        <v>117</v>
      </c>
      <c r="P1506" s="9">
        <v>96950</v>
      </c>
      <c r="Q1506" s="1" t="s">
        <v>118</v>
      </c>
      <c r="R1506" s="1" t="s">
        <v>138</v>
      </c>
      <c r="S1506" s="1">
        <v>16702882288</v>
      </c>
      <c r="T1506" s="1">
        <v>106</v>
      </c>
      <c r="U1506" s="1">
        <v>44413</v>
      </c>
      <c r="V1506" s="1" t="s">
        <v>119</v>
      </c>
      <c r="X1506" s="1" t="s">
        <v>8564</v>
      </c>
      <c r="Y1506" s="1" t="s">
        <v>3363</v>
      </c>
      <c r="Z1506" s="1" t="s">
        <v>138</v>
      </c>
      <c r="AA1506" s="1" t="s">
        <v>8565</v>
      </c>
      <c r="AB1506" s="1" t="s">
        <v>8562</v>
      </c>
      <c r="AC1506" s="1" t="s">
        <v>10991</v>
      </c>
      <c r="AD1506" s="1" t="s">
        <v>167</v>
      </c>
      <c r="AE1506" s="1" t="s">
        <v>117</v>
      </c>
      <c r="AF1506" s="9">
        <v>96950</v>
      </c>
      <c r="AG1506" s="1" t="s">
        <v>118</v>
      </c>
      <c r="AH1506" s="1" t="s">
        <v>138</v>
      </c>
      <c r="AI1506" s="1">
        <v>16702882288</v>
      </c>
      <c r="AJ1506" s="1">
        <v>106</v>
      </c>
      <c r="AK1506" s="1" t="s">
        <v>8566</v>
      </c>
      <c r="BC1506" s="1" t="str">
        <f>"43-5081.01"</f>
        <v>43-5081.01</v>
      </c>
      <c r="BD1506" s="1" t="s">
        <v>132</v>
      </c>
      <c r="BE1506" s="1" t="s">
        <v>11245</v>
      </c>
      <c r="BF1506" s="1" t="s">
        <v>11246</v>
      </c>
      <c r="BG1506" s="1">
        <v>1</v>
      </c>
      <c r="BH1506" s="1">
        <v>1</v>
      </c>
      <c r="BI1506" s="2">
        <v>44105</v>
      </c>
      <c r="BJ1506" s="2">
        <v>44469</v>
      </c>
      <c r="BK1506" s="2">
        <v>44168</v>
      </c>
      <c r="BL1506" s="2">
        <v>44469</v>
      </c>
      <c r="BM1506" s="1">
        <v>40</v>
      </c>
      <c r="BN1506" s="1">
        <v>0</v>
      </c>
      <c r="BO1506" s="1">
        <v>7</v>
      </c>
      <c r="BP1506" s="1">
        <v>6.5</v>
      </c>
      <c r="BQ1506" s="1">
        <v>6.5</v>
      </c>
      <c r="BR1506" s="1">
        <v>6.5</v>
      </c>
      <c r="BS1506" s="1">
        <v>6.5</v>
      </c>
      <c r="BT1506" s="1">
        <v>7</v>
      </c>
      <c r="BU1506" s="1" t="str">
        <f>"8:00 AM"</f>
        <v>8:00 AM</v>
      </c>
      <c r="BV1506" s="1" t="str">
        <f>"5:00 PM"</f>
        <v>5:00 PM</v>
      </c>
      <c r="BW1506" s="1" t="s">
        <v>135</v>
      </c>
      <c r="BX1506" s="1">
        <v>0</v>
      </c>
      <c r="BY1506" s="1">
        <v>12</v>
      </c>
      <c r="BZ1506" s="1" t="s">
        <v>112</v>
      </c>
      <c r="CA1506" s="1">
        <v>0</v>
      </c>
      <c r="CB1506" s="1" t="s">
        <v>11247</v>
      </c>
      <c r="CC1506" s="1" t="s">
        <v>8562</v>
      </c>
      <c r="CD1506" s="1" t="s">
        <v>8563</v>
      </c>
      <c r="CE1506" s="1" t="s">
        <v>116</v>
      </c>
      <c r="CF1506" s="1" t="s">
        <v>117</v>
      </c>
      <c r="CG1506" s="1">
        <v>96950</v>
      </c>
      <c r="CH1506" s="3">
        <v>7.6</v>
      </c>
      <c r="CI1506" s="3">
        <v>9</v>
      </c>
      <c r="CJ1506" s="3">
        <v>11.4</v>
      </c>
      <c r="CK1506" s="3">
        <v>13.5</v>
      </c>
      <c r="CL1506" s="1" t="s">
        <v>137</v>
      </c>
      <c r="CM1506" s="1" t="s">
        <v>138</v>
      </c>
      <c r="CN1506" s="1" t="s">
        <v>139</v>
      </c>
      <c r="CP1506" s="1" t="s">
        <v>112</v>
      </c>
      <c r="CQ1506" s="1" t="s">
        <v>111</v>
      </c>
      <c r="CR1506" s="1" t="s">
        <v>112</v>
      </c>
      <c r="CS1506" s="1" t="s">
        <v>111</v>
      </c>
      <c r="CT1506" s="1" t="s">
        <v>138</v>
      </c>
      <c r="CU1506" s="1" t="s">
        <v>111</v>
      </c>
      <c r="CV1506" s="1" t="s">
        <v>111</v>
      </c>
      <c r="CW1506" s="1" t="s">
        <v>8570</v>
      </c>
      <c r="CX1506" s="1">
        <v>16702882288</v>
      </c>
      <c r="CY1506" s="1" t="s">
        <v>8566</v>
      </c>
      <c r="CZ1506" s="1" t="s">
        <v>138</v>
      </c>
      <c r="DA1506" s="1" t="s">
        <v>111</v>
      </c>
      <c r="DB1506" s="1" t="s">
        <v>112</v>
      </c>
    </row>
    <row r="1507" spans="1:111" ht="15.6" customHeight="1" x14ac:dyDescent="0.25">
      <c r="A1507" s="1" t="s">
        <v>15819</v>
      </c>
      <c r="B1507" s="1" t="s">
        <v>238</v>
      </c>
      <c r="C1507" s="2">
        <v>44047.306723148147</v>
      </c>
      <c r="D1507" s="2">
        <v>44111</v>
      </c>
      <c r="E1507" s="1" t="s">
        <v>110</v>
      </c>
      <c r="F1507" s="2">
        <v>44103.833333333336</v>
      </c>
      <c r="G1507" s="1" t="s">
        <v>112</v>
      </c>
      <c r="H1507" s="1" t="s">
        <v>112</v>
      </c>
      <c r="I1507" s="1" t="s">
        <v>112</v>
      </c>
      <c r="J1507" s="1" t="s">
        <v>1799</v>
      </c>
      <c r="K1507" s="1" t="s">
        <v>1799</v>
      </c>
      <c r="L1507" s="1" t="s">
        <v>3538</v>
      </c>
      <c r="N1507" s="1" t="s">
        <v>116</v>
      </c>
      <c r="O1507" s="1" t="s">
        <v>117</v>
      </c>
      <c r="P1507" s="9">
        <v>96950</v>
      </c>
      <c r="Q1507" s="1" t="s">
        <v>118</v>
      </c>
      <c r="R1507" s="1" t="s">
        <v>167</v>
      </c>
      <c r="S1507" s="1">
        <v>16702345577</v>
      </c>
      <c r="U1507" s="1">
        <v>236220</v>
      </c>
      <c r="V1507" s="1" t="s">
        <v>119</v>
      </c>
      <c r="X1507" s="1" t="s">
        <v>1801</v>
      </c>
      <c r="Y1507" s="1" t="s">
        <v>1802</v>
      </c>
      <c r="AA1507" s="1" t="s">
        <v>245</v>
      </c>
      <c r="AB1507" s="1" t="s">
        <v>3538</v>
      </c>
      <c r="AD1507" s="1" t="s">
        <v>116</v>
      </c>
      <c r="AE1507" s="1" t="s">
        <v>117</v>
      </c>
      <c r="AF1507" s="9">
        <v>96950</v>
      </c>
      <c r="AG1507" s="1" t="s">
        <v>118</v>
      </c>
      <c r="AH1507" s="1" t="s">
        <v>116</v>
      </c>
      <c r="AI1507" s="1">
        <v>16702345577</v>
      </c>
      <c r="AK1507" s="1" t="s">
        <v>1803</v>
      </c>
      <c r="BC1507" s="1" t="str">
        <f>"47-2061.00"</f>
        <v>47-2061.00</v>
      </c>
      <c r="BD1507" s="1" t="s">
        <v>1116</v>
      </c>
      <c r="BE1507" s="1" t="s">
        <v>3539</v>
      </c>
      <c r="BF1507" s="1" t="s">
        <v>1118</v>
      </c>
      <c r="BG1507" s="1">
        <v>5</v>
      </c>
      <c r="BH1507" s="1">
        <v>5</v>
      </c>
      <c r="BI1507" s="2">
        <v>44105</v>
      </c>
      <c r="BJ1507" s="2">
        <v>44469</v>
      </c>
      <c r="BK1507" s="2">
        <v>44111</v>
      </c>
      <c r="BL1507" s="2">
        <v>44469</v>
      </c>
      <c r="BM1507" s="1">
        <v>40</v>
      </c>
      <c r="BN1507" s="1">
        <v>0</v>
      </c>
      <c r="BO1507" s="1">
        <v>8</v>
      </c>
      <c r="BP1507" s="1">
        <v>8</v>
      </c>
      <c r="BQ1507" s="1">
        <v>8</v>
      </c>
      <c r="BR1507" s="1">
        <v>8</v>
      </c>
      <c r="BS1507" s="1">
        <v>8</v>
      </c>
      <c r="BT1507" s="1">
        <v>0</v>
      </c>
      <c r="BU1507" s="1" t="str">
        <f>"8:00 AM"</f>
        <v>8:00 AM</v>
      </c>
      <c r="BV1507" s="1" t="str">
        <f>"5:00 PM"</f>
        <v>5:00 PM</v>
      </c>
      <c r="BW1507" s="1" t="s">
        <v>230</v>
      </c>
      <c r="BX1507" s="1">
        <v>6</v>
      </c>
      <c r="BY1507" s="1">
        <v>12</v>
      </c>
      <c r="BZ1507" s="1" t="s">
        <v>112</v>
      </c>
      <c r="CA1507" s="1">
        <v>0</v>
      </c>
      <c r="CB1507" s="1" t="s">
        <v>331</v>
      </c>
      <c r="CC1507" s="1" t="s">
        <v>1805</v>
      </c>
      <c r="CD1507" s="1" t="s">
        <v>1806</v>
      </c>
      <c r="CE1507" s="1" t="s">
        <v>116</v>
      </c>
      <c r="CF1507" s="1" t="s">
        <v>117</v>
      </c>
      <c r="CG1507" s="1">
        <v>96950</v>
      </c>
      <c r="CH1507" s="3">
        <v>8.09</v>
      </c>
      <c r="CI1507" s="3">
        <v>8.33</v>
      </c>
      <c r="CJ1507" s="3">
        <v>12.14</v>
      </c>
      <c r="CK1507" s="3">
        <v>12.5</v>
      </c>
      <c r="CL1507" s="1" t="s">
        <v>137</v>
      </c>
      <c r="CM1507" s="1" t="s">
        <v>168</v>
      </c>
      <c r="CN1507" s="1" t="s">
        <v>218</v>
      </c>
      <c r="CP1507" s="1" t="s">
        <v>112</v>
      </c>
      <c r="CQ1507" s="1" t="s">
        <v>111</v>
      </c>
      <c r="CR1507" s="1" t="s">
        <v>111</v>
      </c>
      <c r="CS1507" s="1" t="s">
        <v>111</v>
      </c>
      <c r="CT1507" s="1" t="s">
        <v>111</v>
      </c>
      <c r="CU1507" s="1" t="s">
        <v>111</v>
      </c>
      <c r="CV1507" s="1" t="s">
        <v>111</v>
      </c>
      <c r="CW1507" s="1" t="s">
        <v>15820</v>
      </c>
      <c r="CX1507" s="1">
        <v>16702345577</v>
      </c>
      <c r="CY1507" s="1" t="s">
        <v>1803</v>
      </c>
      <c r="CZ1507" s="1" t="s">
        <v>138</v>
      </c>
      <c r="DA1507" s="1" t="s">
        <v>111</v>
      </c>
      <c r="DB1507" s="1" t="s">
        <v>112</v>
      </c>
    </row>
    <row r="1508" spans="1:111" ht="15.6" customHeight="1" x14ac:dyDescent="0.25">
      <c r="A1508" s="1" t="s">
        <v>15827</v>
      </c>
      <c r="B1508" s="1" t="s">
        <v>238</v>
      </c>
      <c r="C1508" s="2">
        <v>44055.042548263889</v>
      </c>
      <c r="D1508" s="2">
        <v>44119</v>
      </c>
      <c r="E1508" s="1" t="s">
        <v>180</v>
      </c>
      <c r="G1508" s="1" t="s">
        <v>112</v>
      </c>
      <c r="H1508" s="1" t="s">
        <v>112</v>
      </c>
      <c r="I1508" s="1" t="s">
        <v>112</v>
      </c>
      <c r="J1508" s="1" t="s">
        <v>15828</v>
      </c>
      <c r="K1508" s="1" t="s">
        <v>15829</v>
      </c>
      <c r="L1508" s="1" t="s">
        <v>5448</v>
      </c>
      <c r="N1508" s="1" t="s">
        <v>116</v>
      </c>
      <c r="O1508" s="1" t="s">
        <v>117</v>
      </c>
      <c r="P1508" s="9">
        <v>96950</v>
      </c>
      <c r="Q1508" s="1" t="s">
        <v>118</v>
      </c>
      <c r="S1508" s="1">
        <v>16702358778</v>
      </c>
      <c r="U1508" s="1">
        <v>23622</v>
      </c>
      <c r="V1508" s="1" t="s">
        <v>119</v>
      </c>
      <c r="X1508" s="1" t="s">
        <v>1052</v>
      </c>
      <c r="Y1508" s="1" t="s">
        <v>1053</v>
      </c>
      <c r="Z1508" s="1" t="s">
        <v>1054</v>
      </c>
      <c r="AA1508" s="1" t="s">
        <v>373</v>
      </c>
      <c r="AB1508" s="1" t="s">
        <v>15830</v>
      </c>
      <c r="AD1508" s="1" t="s">
        <v>116</v>
      </c>
      <c r="AE1508" s="1" t="s">
        <v>117</v>
      </c>
      <c r="AF1508" s="9">
        <v>96950</v>
      </c>
      <c r="AG1508" s="1" t="s">
        <v>118</v>
      </c>
      <c r="AI1508" s="1">
        <v>16702358778</v>
      </c>
      <c r="AK1508" s="1" t="s">
        <v>1055</v>
      </c>
      <c r="BC1508" s="1" t="str">
        <f>"43-5081.03"</f>
        <v>43-5081.03</v>
      </c>
      <c r="BD1508" s="1" t="s">
        <v>868</v>
      </c>
      <c r="BE1508" s="1" t="s">
        <v>15831</v>
      </c>
      <c r="BF1508" s="1" t="s">
        <v>15832</v>
      </c>
      <c r="BG1508" s="1">
        <v>3</v>
      </c>
      <c r="BH1508" s="1">
        <v>3</v>
      </c>
      <c r="BI1508" s="2">
        <v>44105</v>
      </c>
      <c r="BJ1508" s="2">
        <v>44469</v>
      </c>
      <c r="BK1508" s="2">
        <v>44119</v>
      </c>
      <c r="BL1508" s="2">
        <v>44469</v>
      </c>
      <c r="BM1508" s="1">
        <v>40</v>
      </c>
      <c r="BN1508" s="1">
        <v>0</v>
      </c>
      <c r="BO1508" s="1">
        <v>8</v>
      </c>
      <c r="BP1508" s="1">
        <v>8</v>
      </c>
      <c r="BQ1508" s="1">
        <v>8</v>
      </c>
      <c r="BR1508" s="1">
        <v>8</v>
      </c>
      <c r="BS1508" s="1">
        <v>8</v>
      </c>
      <c r="BT1508" s="1">
        <v>0</v>
      </c>
      <c r="BU1508" s="1" t="str">
        <f>"7:30 AM"</f>
        <v>7:30 AM</v>
      </c>
      <c r="BV1508" s="1" t="str">
        <f>"4:30 PM"</f>
        <v>4:30 PM</v>
      </c>
      <c r="BW1508" s="1" t="s">
        <v>135</v>
      </c>
      <c r="BX1508" s="1">
        <v>0</v>
      </c>
      <c r="BY1508" s="1">
        <v>0</v>
      </c>
      <c r="BZ1508" s="1" t="s">
        <v>112</v>
      </c>
      <c r="CA1508" s="1">
        <v>0</v>
      </c>
      <c r="CB1508" s="4" t="s">
        <v>15833</v>
      </c>
      <c r="CC1508" s="1" t="s">
        <v>15834</v>
      </c>
      <c r="CE1508" s="1" t="s">
        <v>167</v>
      </c>
      <c r="CF1508" s="1" t="s">
        <v>117</v>
      </c>
      <c r="CG1508" s="1">
        <v>96950</v>
      </c>
      <c r="CH1508" s="3">
        <v>7.93</v>
      </c>
      <c r="CI1508" s="3">
        <v>7.93</v>
      </c>
      <c r="CJ1508" s="3">
        <v>11.9</v>
      </c>
      <c r="CK1508" s="3">
        <v>11.9</v>
      </c>
      <c r="CL1508" s="1" t="s">
        <v>137</v>
      </c>
      <c r="CM1508" s="1" t="s">
        <v>168</v>
      </c>
      <c r="CN1508" s="1" t="s">
        <v>139</v>
      </c>
      <c r="CP1508" s="1" t="s">
        <v>112</v>
      </c>
      <c r="CQ1508" s="1" t="s">
        <v>111</v>
      </c>
      <c r="CR1508" s="1" t="s">
        <v>111</v>
      </c>
      <c r="CS1508" s="1" t="s">
        <v>111</v>
      </c>
      <c r="CT1508" s="1" t="s">
        <v>138</v>
      </c>
      <c r="CU1508" s="1" t="s">
        <v>111</v>
      </c>
      <c r="CV1508" s="1" t="s">
        <v>138</v>
      </c>
      <c r="CW1508" s="1" t="s">
        <v>3777</v>
      </c>
      <c r="CX1508" s="1">
        <v>16702358778</v>
      </c>
      <c r="CY1508" s="1" t="s">
        <v>1055</v>
      </c>
      <c r="CZ1508" s="1" t="s">
        <v>138</v>
      </c>
      <c r="DA1508" s="1" t="s">
        <v>111</v>
      </c>
      <c r="DB1508" s="1" t="s">
        <v>112</v>
      </c>
    </row>
    <row r="1509" spans="1:111" ht="15.6" customHeight="1" x14ac:dyDescent="0.25">
      <c r="A1509" s="1" t="s">
        <v>15835</v>
      </c>
      <c r="B1509" s="1" t="s">
        <v>238</v>
      </c>
      <c r="C1509" s="2">
        <v>44050.444410763892</v>
      </c>
      <c r="D1509" s="2">
        <v>44118</v>
      </c>
      <c r="E1509" s="1" t="s">
        <v>110</v>
      </c>
      <c r="F1509" s="2">
        <v>44103.833333333336</v>
      </c>
      <c r="G1509" s="1" t="s">
        <v>111</v>
      </c>
      <c r="H1509" s="1" t="s">
        <v>112</v>
      </c>
      <c r="I1509" s="1" t="s">
        <v>112</v>
      </c>
      <c r="J1509" s="1" t="s">
        <v>10722</v>
      </c>
      <c r="K1509" s="1" t="s">
        <v>138</v>
      </c>
      <c r="L1509" s="1" t="s">
        <v>10059</v>
      </c>
      <c r="M1509" s="1" t="s">
        <v>10060</v>
      </c>
      <c r="N1509" s="1" t="s">
        <v>116</v>
      </c>
      <c r="O1509" s="1" t="s">
        <v>117</v>
      </c>
      <c r="P1509" s="9">
        <v>96950</v>
      </c>
      <c r="Q1509" s="1" t="s">
        <v>118</v>
      </c>
      <c r="R1509" s="1" t="s">
        <v>138</v>
      </c>
      <c r="S1509" s="1">
        <v>16707885795</v>
      </c>
      <c r="U1509" s="1">
        <v>561320</v>
      </c>
      <c r="V1509" s="1" t="s">
        <v>119</v>
      </c>
      <c r="X1509" s="1" t="s">
        <v>10061</v>
      </c>
      <c r="Y1509" s="1" t="s">
        <v>10062</v>
      </c>
      <c r="Z1509" s="1" t="s">
        <v>10063</v>
      </c>
      <c r="AA1509" s="1" t="s">
        <v>2483</v>
      </c>
      <c r="AB1509" s="1" t="s">
        <v>10059</v>
      </c>
      <c r="AC1509" s="1" t="s">
        <v>10060</v>
      </c>
      <c r="AD1509" s="1" t="s">
        <v>116</v>
      </c>
      <c r="AE1509" s="1" t="s">
        <v>117</v>
      </c>
      <c r="AF1509" s="9">
        <v>96950</v>
      </c>
      <c r="AG1509" s="1" t="s">
        <v>118</v>
      </c>
      <c r="AH1509" s="1" t="s">
        <v>138</v>
      </c>
      <c r="AI1509" s="1">
        <v>16707885795</v>
      </c>
      <c r="AK1509" s="1" t="s">
        <v>10064</v>
      </c>
      <c r="BC1509" s="1" t="str">
        <f>"11-1021.00"</f>
        <v>11-1021.00</v>
      </c>
      <c r="BD1509" s="1" t="s">
        <v>248</v>
      </c>
      <c r="BE1509" s="1" t="s">
        <v>15836</v>
      </c>
      <c r="BF1509" s="1" t="s">
        <v>2483</v>
      </c>
      <c r="BG1509" s="1">
        <v>1</v>
      </c>
      <c r="BH1509" s="1">
        <v>1</v>
      </c>
      <c r="BI1509" s="2">
        <v>44105</v>
      </c>
      <c r="BJ1509" s="2">
        <v>44469</v>
      </c>
      <c r="BK1509" s="2">
        <v>44118</v>
      </c>
      <c r="BL1509" s="2">
        <v>44469</v>
      </c>
      <c r="BM1509" s="1">
        <v>40</v>
      </c>
      <c r="BN1509" s="1">
        <v>0</v>
      </c>
      <c r="BO1509" s="1">
        <v>8</v>
      </c>
      <c r="BP1509" s="1">
        <v>8</v>
      </c>
      <c r="BQ1509" s="1">
        <v>8</v>
      </c>
      <c r="BR1509" s="1">
        <v>8</v>
      </c>
      <c r="BS1509" s="1">
        <v>8</v>
      </c>
      <c r="BT1509" s="1">
        <v>0</v>
      </c>
      <c r="BU1509" s="1" t="str">
        <f>"9:00 AM"</f>
        <v>9:00 AM</v>
      </c>
      <c r="BV1509" s="1" t="str">
        <f>"5:00 PM"</f>
        <v>5:00 PM</v>
      </c>
      <c r="BW1509" s="1" t="s">
        <v>135</v>
      </c>
      <c r="BX1509" s="1">
        <v>6</v>
      </c>
      <c r="BY1509" s="1">
        <v>6</v>
      </c>
      <c r="BZ1509" s="1" t="s">
        <v>111</v>
      </c>
      <c r="CA1509" s="1">
        <v>4</v>
      </c>
      <c r="CB1509" s="4" t="s">
        <v>15837</v>
      </c>
      <c r="CC1509" s="1" t="s">
        <v>15838</v>
      </c>
      <c r="CD1509" s="1" t="s">
        <v>10060</v>
      </c>
      <c r="CE1509" s="1" t="s">
        <v>116</v>
      </c>
      <c r="CF1509" s="1" t="s">
        <v>117</v>
      </c>
      <c r="CG1509" s="1">
        <v>96950</v>
      </c>
      <c r="CH1509" s="3">
        <v>30.92</v>
      </c>
      <c r="CI1509" s="3">
        <v>30.92</v>
      </c>
      <c r="CJ1509" s="3">
        <v>46.38</v>
      </c>
      <c r="CK1509" s="3">
        <v>46.38</v>
      </c>
      <c r="CL1509" s="1" t="s">
        <v>137</v>
      </c>
      <c r="CM1509" s="1" t="s">
        <v>331</v>
      </c>
      <c r="CN1509" s="1" t="s">
        <v>139</v>
      </c>
      <c r="CP1509" s="1" t="s">
        <v>112</v>
      </c>
      <c r="CQ1509" s="1" t="s">
        <v>111</v>
      </c>
      <c r="CR1509" s="1" t="s">
        <v>111</v>
      </c>
      <c r="CS1509" s="1" t="s">
        <v>111</v>
      </c>
      <c r="CT1509" s="1" t="s">
        <v>111</v>
      </c>
      <c r="CU1509" s="1" t="s">
        <v>111</v>
      </c>
      <c r="CV1509" s="1" t="s">
        <v>111</v>
      </c>
      <c r="CW1509" s="1" t="s">
        <v>15839</v>
      </c>
      <c r="CX1509" s="1">
        <v>16707885795</v>
      </c>
      <c r="CY1509" s="1" t="s">
        <v>10064</v>
      </c>
      <c r="CZ1509" s="1" t="s">
        <v>161</v>
      </c>
      <c r="DA1509" s="1" t="s">
        <v>111</v>
      </c>
      <c r="DB1509" s="1" t="s">
        <v>112</v>
      </c>
    </row>
    <row r="1510" spans="1:111" ht="15.6" customHeight="1" x14ac:dyDescent="0.25">
      <c r="A1510" s="1" t="s">
        <v>15850</v>
      </c>
      <c r="B1510" s="1" t="s">
        <v>238</v>
      </c>
      <c r="C1510" s="2">
        <v>44168.993592129627</v>
      </c>
      <c r="D1510" s="2">
        <v>44222</v>
      </c>
      <c r="E1510" s="1" t="s">
        <v>180</v>
      </c>
      <c r="G1510" s="1" t="s">
        <v>111</v>
      </c>
      <c r="H1510" s="1" t="s">
        <v>112</v>
      </c>
      <c r="I1510" s="1" t="s">
        <v>112</v>
      </c>
      <c r="J1510" s="1" t="s">
        <v>15851</v>
      </c>
      <c r="K1510" s="1" t="s">
        <v>15852</v>
      </c>
      <c r="L1510" s="1" t="s">
        <v>1154</v>
      </c>
      <c r="M1510" s="1" t="s">
        <v>1155</v>
      </c>
      <c r="N1510" s="1" t="s">
        <v>116</v>
      </c>
      <c r="O1510" s="1" t="s">
        <v>117</v>
      </c>
      <c r="P1510" s="9">
        <v>96950</v>
      </c>
      <c r="Q1510" s="1" t="s">
        <v>118</v>
      </c>
      <c r="S1510" s="1">
        <v>16702355379</v>
      </c>
      <c r="U1510" s="1">
        <v>72251</v>
      </c>
      <c r="V1510" s="1" t="s">
        <v>119</v>
      </c>
      <c r="X1510" s="1" t="s">
        <v>1156</v>
      </c>
      <c r="Y1510" s="1" t="s">
        <v>1157</v>
      </c>
      <c r="Z1510" s="1" t="s">
        <v>1158</v>
      </c>
      <c r="AA1510" s="1" t="s">
        <v>373</v>
      </c>
      <c r="AB1510" s="1" t="s">
        <v>1154</v>
      </c>
      <c r="AC1510" s="1" t="s">
        <v>1155</v>
      </c>
      <c r="AD1510" s="1" t="s">
        <v>116</v>
      </c>
      <c r="AE1510" s="1" t="s">
        <v>117</v>
      </c>
      <c r="AF1510" s="9">
        <v>96950</v>
      </c>
      <c r="AG1510" s="1" t="s">
        <v>118</v>
      </c>
      <c r="AI1510" s="1">
        <v>16702355379</v>
      </c>
      <c r="AK1510" s="1" t="s">
        <v>1159</v>
      </c>
      <c r="BC1510" s="1" t="str">
        <f>"11-9051.00"</f>
        <v>11-9051.00</v>
      </c>
      <c r="BD1510" s="1" t="s">
        <v>2101</v>
      </c>
      <c r="BE1510" s="1" t="s">
        <v>15853</v>
      </c>
      <c r="BF1510" s="1" t="s">
        <v>4414</v>
      </c>
      <c r="BG1510" s="1">
        <v>1</v>
      </c>
      <c r="BH1510" s="1">
        <v>1</v>
      </c>
      <c r="BI1510" s="2">
        <v>44287</v>
      </c>
      <c r="BJ1510" s="2">
        <v>45382</v>
      </c>
      <c r="BK1510" s="2">
        <v>44287</v>
      </c>
      <c r="BL1510" s="2">
        <v>45382</v>
      </c>
      <c r="BM1510" s="1">
        <v>35</v>
      </c>
      <c r="BN1510" s="1">
        <v>0</v>
      </c>
      <c r="BO1510" s="1">
        <v>7</v>
      </c>
      <c r="BP1510" s="1">
        <v>7</v>
      </c>
      <c r="BQ1510" s="1">
        <v>7</v>
      </c>
      <c r="BR1510" s="1">
        <v>7</v>
      </c>
      <c r="BS1510" s="1">
        <v>7</v>
      </c>
      <c r="BT1510" s="1">
        <v>0</v>
      </c>
      <c r="BU1510" s="1" t="str">
        <f>"9:00 AM"</f>
        <v>9:00 AM</v>
      </c>
      <c r="BV1510" s="1" t="str">
        <f>"5:00 PM"</f>
        <v>5:00 PM</v>
      </c>
      <c r="BW1510" s="1" t="s">
        <v>135</v>
      </c>
      <c r="BX1510" s="1">
        <v>0</v>
      </c>
      <c r="BY1510" s="1">
        <v>12</v>
      </c>
      <c r="BZ1510" s="1" t="s">
        <v>111</v>
      </c>
      <c r="CA1510" s="1">
        <v>20</v>
      </c>
      <c r="CB1510" s="4" t="s">
        <v>15854</v>
      </c>
      <c r="CC1510" s="1" t="s">
        <v>1154</v>
      </c>
      <c r="CD1510" s="1" t="s">
        <v>1155</v>
      </c>
      <c r="CE1510" s="1" t="s">
        <v>116</v>
      </c>
      <c r="CF1510" s="1" t="s">
        <v>117</v>
      </c>
      <c r="CG1510" s="1">
        <v>96950</v>
      </c>
      <c r="CH1510" s="3">
        <v>19.309999999999999</v>
      </c>
      <c r="CI1510" s="3">
        <v>19.309999999999999</v>
      </c>
      <c r="CL1510" s="1" t="s">
        <v>137</v>
      </c>
      <c r="CM1510" s="1" t="s">
        <v>362</v>
      </c>
      <c r="CN1510" s="1" t="s">
        <v>139</v>
      </c>
      <c r="CP1510" s="1" t="s">
        <v>112</v>
      </c>
      <c r="CQ1510" s="1" t="s">
        <v>111</v>
      </c>
      <c r="CR1510" s="1" t="s">
        <v>112</v>
      </c>
      <c r="CS1510" s="1" t="s">
        <v>112</v>
      </c>
      <c r="CT1510" s="1" t="s">
        <v>138</v>
      </c>
      <c r="CU1510" s="1" t="s">
        <v>111</v>
      </c>
      <c r="CV1510" s="1" t="s">
        <v>138</v>
      </c>
      <c r="CW1510" s="1" t="s">
        <v>1164</v>
      </c>
      <c r="CX1510" s="1">
        <v>16702355379</v>
      </c>
      <c r="CY1510" s="1" t="s">
        <v>1165</v>
      </c>
      <c r="CZ1510" s="1" t="s">
        <v>1166</v>
      </c>
      <c r="DA1510" s="1" t="s">
        <v>111</v>
      </c>
      <c r="DB1510" s="1" t="s">
        <v>112</v>
      </c>
      <c r="DF1510" s="1" t="s">
        <v>362</v>
      </c>
      <c r="DG1510" s="1" t="s">
        <v>138</v>
      </c>
    </row>
    <row r="1511" spans="1:111" ht="15.6" customHeight="1" x14ac:dyDescent="0.25">
      <c r="A1511" s="1" t="s">
        <v>15856</v>
      </c>
      <c r="B1511" s="1" t="s">
        <v>238</v>
      </c>
      <c r="C1511" s="2">
        <v>44210.291291435184</v>
      </c>
      <c r="D1511" s="2">
        <v>44245</v>
      </c>
      <c r="E1511" s="1" t="s">
        <v>180</v>
      </c>
      <c r="G1511" s="1" t="s">
        <v>111</v>
      </c>
      <c r="H1511" s="1" t="s">
        <v>111</v>
      </c>
      <c r="I1511" s="1" t="s">
        <v>112</v>
      </c>
      <c r="J1511" s="1" t="s">
        <v>12330</v>
      </c>
      <c r="K1511" s="1" t="s">
        <v>138</v>
      </c>
      <c r="L1511" s="1" t="s">
        <v>12331</v>
      </c>
      <c r="N1511" s="1" t="s">
        <v>12332</v>
      </c>
      <c r="O1511" s="1" t="s">
        <v>117</v>
      </c>
      <c r="P1511" s="9">
        <v>96950</v>
      </c>
      <c r="Q1511" s="1" t="s">
        <v>118</v>
      </c>
      <c r="R1511" s="1" t="s">
        <v>138</v>
      </c>
      <c r="S1511" s="1">
        <v>16702565473</v>
      </c>
      <c r="U1511" s="1">
        <v>611620</v>
      </c>
      <c r="V1511" s="1" t="s">
        <v>119</v>
      </c>
      <c r="X1511" s="1" t="s">
        <v>12333</v>
      </c>
      <c r="Y1511" s="1" t="s">
        <v>12334</v>
      </c>
      <c r="Z1511" s="1" t="s">
        <v>138</v>
      </c>
      <c r="AA1511" s="1" t="s">
        <v>171</v>
      </c>
      <c r="AB1511" s="1" t="s">
        <v>12331</v>
      </c>
      <c r="AD1511" s="1" t="s">
        <v>12332</v>
      </c>
      <c r="AE1511" s="1" t="s">
        <v>117</v>
      </c>
      <c r="AF1511" s="9">
        <v>96950</v>
      </c>
      <c r="AG1511" s="1" t="s">
        <v>118</v>
      </c>
      <c r="AH1511" s="1" t="s">
        <v>138</v>
      </c>
      <c r="AI1511" s="1">
        <v>16702565473</v>
      </c>
      <c r="AK1511" s="1" t="s">
        <v>12335</v>
      </c>
      <c r="BC1511" s="1" t="str">
        <f>"25-3021.00"</f>
        <v>25-3021.00</v>
      </c>
      <c r="BD1511" s="1" t="s">
        <v>327</v>
      </c>
      <c r="BE1511" s="1" t="s">
        <v>12336</v>
      </c>
      <c r="BF1511" s="1" t="s">
        <v>12337</v>
      </c>
      <c r="BG1511" s="1">
        <v>1</v>
      </c>
      <c r="BH1511" s="1">
        <v>1</v>
      </c>
      <c r="BI1511" s="2">
        <v>44232</v>
      </c>
      <c r="BJ1511" s="2">
        <v>44469</v>
      </c>
      <c r="BK1511" s="2">
        <v>44245</v>
      </c>
      <c r="BL1511" s="2">
        <v>44469</v>
      </c>
      <c r="BM1511" s="1">
        <v>40</v>
      </c>
      <c r="BN1511" s="1">
        <v>0</v>
      </c>
      <c r="BO1511" s="1">
        <v>8</v>
      </c>
      <c r="BP1511" s="1">
        <v>8</v>
      </c>
      <c r="BQ1511" s="1">
        <v>8</v>
      </c>
      <c r="BR1511" s="1">
        <v>8</v>
      </c>
      <c r="BS1511" s="1">
        <v>8</v>
      </c>
      <c r="BT1511" s="1">
        <v>0</v>
      </c>
      <c r="BU1511" s="1" t="str">
        <f>"7:30 AM"</f>
        <v>7:30 AM</v>
      </c>
      <c r="BV1511" s="1" t="str">
        <f>"4:30 PM"</f>
        <v>4:30 PM</v>
      </c>
      <c r="BW1511" s="1" t="s">
        <v>135</v>
      </c>
      <c r="BX1511" s="1">
        <v>3</v>
      </c>
      <c r="BY1511" s="1">
        <v>24</v>
      </c>
      <c r="BZ1511" s="1" t="s">
        <v>112</v>
      </c>
      <c r="CA1511" s="1">
        <v>0</v>
      </c>
      <c r="CB1511" s="1" t="s">
        <v>15857</v>
      </c>
      <c r="CC1511" s="1" t="s">
        <v>12331</v>
      </c>
      <c r="CE1511" s="1" t="s">
        <v>12332</v>
      </c>
      <c r="CF1511" s="1" t="s">
        <v>117</v>
      </c>
      <c r="CG1511" s="1">
        <v>96950</v>
      </c>
      <c r="CH1511" s="3">
        <v>28.5</v>
      </c>
      <c r="CI1511" s="3">
        <v>28.5</v>
      </c>
      <c r="CJ1511" s="3">
        <v>42.75</v>
      </c>
      <c r="CK1511" s="3">
        <v>42.75</v>
      </c>
      <c r="CL1511" s="1" t="s">
        <v>137</v>
      </c>
      <c r="CM1511" s="1" t="s">
        <v>138</v>
      </c>
      <c r="CN1511" s="1" t="s">
        <v>139</v>
      </c>
      <c r="CP1511" s="1" t="s">
        <v>112</v>
      </c>
      <c r="CQ1511" s="1" t="s">
        <v>111</v>
      </c>
      <c r="CR1511" s="1" t="s">
        <v>111</v>
      </c>
      <c r="CS1511" s="1" t="s">
        <v>111</v>
      </c>
      <c r="CT1511" s="1" t="s">
        <v>111</v>
      </c>
      <c r="CU1511" s="1" t="s">
        <v>111</v>
      </c>
      <c r="CV1511" s="1" t="s">
        <v>111</v>
      </c>
      <c r="CW1511" s="1" t="s">
        <v>15858</v>
      </c>
      <c r="CX1511" s="1">
        <v>16702565473</v>
      </c>
      <c r="CY1511" s="1" t="s">
        <v>12335</v>
      </c>
      <c r="CZ1511" s="1" t="s">
        <v>138</v>
      </c>
      <c r="DA1511" s="1" t="s">
        <v>111</v>
      </c>
      <c r="DB1511" s="1" t="s">
        <v>112</v>
      </c>
    </row>
    <row r="1512" spans="1:111" ht="15.6" customHeight="1" x14ac:dyDescent="0.25">
      <c r="A1512" s="1" t="s">
        <v>15859</v>
      </c>
      <c r="B1512" s="1" t="s">
        <v>238</v>
      </c>
      <c r="C1512" s="2">
        <v>44146.25486666667</v>
      </c>
      <c r="D1512" s="2">
        <v>44182</v>
      </c>
      <c r="E1512" s="1" t="s">
        <v>180</v>
      </c>
      <c r="G1512" s="1" t="s">
        <v>112</v>
      </c>
      <c r="H1512" s="1" t="s">
        <v>112</v>
      </c>
      <c r="I1512" s="1" t="s">
        <v>112</v>
      </c>
      <c r="J1512" s="1" t="s">
        <v>2949</v>
      </c>
      <c r="K1512" s="1" t="s">
        <v>15860</v>
      </c>
      <c r="L1512" s="1" t="s">
        <v>12393</v>
      </c>
      <c r="M1512" s="1" t="s">
        <v>12394</v>
      </c>
      <c r="N1512" s="1" t="s">
        <v>116</v>
      </c>
      <c r="O1512" s="1" t="s">
        <v>117</v>
      </c>
      <c r="P1512" s="9">
        <v>96950</v>
      </c>
      <c r="Q1512" s="1" t="s">
        <v>118</v>
      </c>
      <c r="R1512" s="1" t="s">
        <v>138</v>
      </c>
      <c r="S1512" s="1">
        <v>16707850702</v>
      </c>
      <c r="T1512" s="1">
        <v>0</v>
      </c>
      <c r="U1512" s="1">
        <v>561320</v>
      </c>
      <c r="V1512" s="1" t="s">
        <v>119</v>
      </c>
      <c r="X1512" s="1" t="s">
        <v>2952</v>
      </c>
      <c r="Y1512" s="1" t="s">
        <v>2307</v>
      </c>
      <c r="Z1512" s="1" t="s">
        <v>2497</v>
      </c>
      <c r="AA1512" s="1" t="s">
        <v>12395</v>
      </c>
      <c r="AB1512" s="1" t="s">
        <v>12393</v>
      </c>
      <c r="AC1512" s="1" t="s">
        <v>12394</v>
      </c>
      <c r="AD1512" s="1" t="s">
        <v>116</v>
      </c>
      <c r="AE1512" s="1" t="s">
        <v>117</v>
      </c>
      <c r="AF1512" s="9">
        <v>96950</v>
      </c>
      <c r="AG1512" s="1" t="s">
        <v>118</v>
      </c>
      <c r="AH1512" s="1" t="s">
        <v>138</v>
      </c>
      <c r="AI1512" s="1">
        <v>16707850702</v>
      </c>
      <c r="AJ1512" s="1">
        <v>0</v>
      </c>
      <c r="AK1512" s="1" t="s">
        <v>12396</v>
      </c>
      <c r="BC1512" s="1" t="str">
        <f>"49-9071.00"</f>
        <v>49-9071.00</v>
      </c>
      <c r="BD1512" s="1" t="s">
        <v>214</v>
      </c>
      <c r="BE1512" s="1" t="s">
        <v>12397</v>
      </c>
      <c r="BF1512" s="1" t="s">
        <v>4420</v>
      </c>
      <c r="BG1512" s="1">
        <v>15</v>
      </c>
      <c r="BH1512" s="1">
        <v>15</v>
      </c>
      <c r="BI1512" s="2">
        <v>44256</v>
      </c>
      <c r="BJ1512" s="2">
        <v>44620</v>
      </c>
      <c r="BK1512" s="2">
        <v>44256</v>
      </c>
      <c r="BL1512" s="2">
        <v>44620</v>
      </c>
      <c r="BM1512" s="1">
        <v>35</v>
      </c>
      <c r="BN1512" s="1">
        <v>0</v>
      </c>
      <c r="BO1512" s="1">
        <v>7</v>
      </c>
      <c r="BP1512" s="1">
        <v>7</v>
      </c>
      <c r="BQ1512" s="1">
        <v>7</v>
      </c>
      <c r="BR1512" s="1">
        <v>7</v>
      </c>
      <c r="BS1512" s="1">
        <v>7</v>
      </c>
      <c r="BT1512" s="1">
        <v>0</v>
      </c>
      <c r="BU1512" s="1" t="str">
        <f>"8:00 AM"</f>
        <v>8:00 AM</v>
      </c>
      <c r="BV1512" s="1" t="str">
        <f>"4:00 PM"</f>
        <v>4:00 PM</v>
      </c>
      <c r="BW1512" s="1" t="s">
        <v>135</v>
      </c>
      <c r="BX1512" s="1">
        <v>0</v>
      </c>
      <c r="BY1512" s="1">
        <v>12</v>
      </c>
      <c r="BZ1512" s="1" t="s">
        <v>112</v>
      </c>
      <c r="CA1512" s="1">
        <v>0</v>
      </c>
      <c r="CB1512" s="1" t="s">
        <v>15861</v>
      </c>
      <c r="CC1512" s="1" t="s">
        <v>12393</v>
      </c>
      <c r="CD1512" s="1" t="s">
        <v>2305</v>
      </c>
      <c r="CE1512" s="1" t="s">
        <v>116</v>
      </c>
      <c r="CF1512" s="1" t="s">
        <v>117</v>
      </c>
      <c r="CG1512" s="1">
        <v>96950</v>
      </c>
      <c r="CH1512" s="3">
        <v>8.7100000000000009</v>
      </c>
      <c r="CI1512" s="3">
        <v>8.75</v>
      </c>
      <c r="CJ1512" s="3">
        <v>13.06</v>
      </c>
      <c r="CK1512" s="3">
        <v>13.12</v>
      </c>
      <c r="CL1512" s="1" t="s">
        <v>137</v>
      </c>
      <c r="CM1512" s="1" t="s">
        <v>362</v>
      </c>
      <c r="CN1512" s="1" t="s">
        <v>139</v>
      </c>
      <c r="CP1512" s="1" t="s">
        <v>112</v>
      </c>
      <c r="CQ1512" s="1" t="s">
        <v>111</v>
      </c>
      <c r="CR1512" s="1" t="s">
        <v>111</v>
      </c>
      <c r="CS1512" s="1" t="s">
        <v>111</v>
      </c>
      <c r="CT1512" s="1" t="s">
        <v>138</v>
      </c>
      <c r="CU1512" s="1" t="s">
        <v>111</v>
      </c>
      <c r="CV1512" s="1" t="s">
        <v>111</v>
      </c>
      <c r="CW1512" s="1" t="s">
        <v>2313</v>
      </c>
      <c r="CX1512" s="1">
        <v>16702352743</v>
      </c>
      <c r="CY1512" s="1" t="s">
        <v>2954</v>
      </c>
      <c r="CZ1512" s="1" t="s">
        <v>12400</v>
      </c>
      <c r="DA1512" s="1" t="s">
        <v>111</v>
      </c>
      <c r="DB1512" s="1" t="s">
        <v>112</v>
      </c>
    </row>
    <row r="1513" spans="1:111" ht="15.6" customHeight="1" x14ac:dyDescent="0.25">
      <c r="A1513" s="1" t="s">
        <v>15862</v>
      </c>
      <c r="B1513" s="1" t="s">
        <v>238</v>
      </c>
      <c r="C1513" s="2">
        <v>44292.401031712965</v>
      </c>
      <c r="D1513" s="2">
        <v>44323</v>
      </c>
      <c r="E1513" s="1" t="s">
        <v>110</v>
      </c>
      <c r="F1513" s="2">
        <v>44468.833333333336</v>
      </c>
      <c r="G1513" s="1" t="s">
        <v>111</v>
      </c>
      <c r="H1513" s="1" t="s">
        <v>112</v>
      </c>
      <c r="I1513" s="1" t="s">
        <v>112</v>
      </c>
      <c r="J1513" s="1" t="s">
        <v>15863</v>
      </c>
      <c r="K1513" s="1" t="s">
        <v>15864</v>
      </c>
      <c r="L1513" s="1" t="s">
        <v>15865</v>
      </c>
      <c r="M1513" s="1" t="s">
        <v>3110</v>
      </c>
      <c r="N1513" s="1" t="s">
        <v>116</v>
      </c>
      <c r="O1513" s="1" t="s">
        <v>117</v>
      </c>
      <c r="P1513" s="9">
        <v>96950</v>
      </c>
      <c r="Q1513" s="1" t="s">
        <v>118</v>
      </c>
      <c r="R1513" s="1" t="s">
        <v>117</v>
      </c>
      <c r="S1513" s="1">
        <v>16702888288</v>
      </c>
      <c r="U1513" s="1">
        <v>445291</v>
      </c>
      <c r="V1513" s="1" t="s">
        <v>119</v>
      </c>
      <c r="X1513" s="1" t="s">
        <v>1444</v>
      </c>
      <c r="Y1513" s="1" t="s">
        <v>15866</v>
      </c>
      <c r="Z1513" s="1" t="s">
        <v>15867</v>
      </c>
      <c r="AA1513" s="1" t="s">
        <v>357</v>
      </c>
      <c r="AB1513" s="1" t="s">
        <v>15865</v>
      </c>
      <c r="AC1513" s="1" t="s">
        <v>3110</v>
      </c>
      <c r="AD1513" s="1" t="s">
        <v>116</v>
      </c>
      <c r="AE1513" s="1" t="s">
        <v>117</v>
      </c>
      <c r="AF1513" s="9">
        <v>96950</v>
      </c>
      <c r="AG1513" s="1" t="s">
        <v>118</v>
      </c>
      <c r="AH1513" s="1" t="s">
        <v>117</v>
      </c>
      <c r="AI1513" s="1">
        <v>16702888288</v>
      </c>
      <c r="AK1513" s="1" t="s">
        <v>15868</v>
      </c>
      <c r="BC1513" s="1" t="str">
        <f>"51-3011.00"</f>
        <v>51-3011.00</v>
      </c>
      <c r="BD1513" s="1" t="s">
        <v>1079</v>
      </c>
      <c r="BE1513" s="1" t="s">
        <v>15869</v>
      </c>
      <c r="BF1513" s="1" t="s">
        <v>1081</v>
      </c>
      <c r="BG1513" s="1">
        <v>3</v>
      </c>
      <c r="BH1513" s="1">
        <v>3</v>
      </c>
      <c r="BI1513" s="2">
        <v>44470</v>
      </c>
      <c r="BJ1513" s="2">
        <v>44834</v>
      </c>
      <c r="BK1513" s="2">
        <v>44470</v>
      </c>
      <c r="BL1513" s="2">
        <v>44834</v>
      </c>
      <c r="BM1513" s="1">
        <v>40</v>
      </c>
      <c r="BN1513" s="1">
        <v>0</v>
      </c>
      <c r="BO1513" s="1">
        <v>8</v>
      </c>
      <c r="BP1513" s="1">
        <v>8</v>
      </c>
      <c r="BQ1513" s="1">
        <v>8</v>
      </c>
      <c r="BR1513" s="1">
        <v>8</v>
      </c>
      <c r="BS1513" s="1">
        <v>8</v>
      </c>
      <c r="BT1513" s="1">
        <v>0</v>
      </c>
      <c r="BU1513" s="1" t="str">
        <f>"5:00 AM"</f>
        <v>5:00 AM</v>
      </c>
      <c r="BV1513" s="1" t="str">
        <f>"2:00 PM"</f>
        <v>2:00 PM</v>
      </c>
      <c r="BW1513" s="1" t="s">
        <v>135</v>
      </c>
      <c r="BX1513" s="1">
        <v>0</v>
      </c>
      <c r="BY1513" s="1">
        <v>12</v>
      </c>
      <c r="BZ1513" s="1" t="s">
        <v>112</v>
      </c>
      <c r="CA1513" s="1">
        <v>0</v>
      </c>
      <c r="CB1513" s="1" t="s">
        <v>15870</v>
      </c>
      <c r="CC1513" s="1" t="s">
        <v>15865</v>
      </c>
      <c r="CD1513" s="1" t="s">
        <v>3110</v>
      </c>
      <c r="CE1513" s="1" t="s">
        <v>116</v>
      </c>
      <c r="CF1513" s="1" t="s">
        <v>117</v>
      </c>
      <c r="CG1513" s="1">
        <v>96950</v>
      </c>
      <c r="CH1513" s="3">
        <v>7.9</v>
      </c>
      <c r="CI1513" s="3">
        <v>8.5</v>
      </c>
      <c r="CJ1513" s="3">
        <v>11.85</v>
      </c>
      <c r="CK1513" s="3">
        <v>12.75</v>
      </c>
      <c r="CL1513" s="1" t="s">
        <v>137</v>
      </c>
      <c r="CM1513" s="1" t="s">
        <v>138</v>
      </c>
      <c r="CN1513" s="1" t="s">
        <v>218</v>
      </c>
      <c r="CP1513" s="1" t="s">
        <v>112</v>
      </c>
      <c r="CQ1513" s="1" t="s">
        <v>111</v>
      </c>
      <c r="CR1513" s="1" t="s">
        <v>111</v>
      </c>
      <c r="CS1513" s="1" t="s">
        <v>111</v>
      </c>
      <c r="CT1513" s="1" t="s">
        <v>138</v>
      </c>
      <c r="CU1513" s="1" t="s">
        <v>111</v>
      </c>
      <c r="CV1513" s="1" t="s">
        <v>138</v>
      </c>
      <c r="CW1513" s="1" t="s">
        <v>1324</v>
      </c>
      <c r="CX1513" s="1">
        <v>16702888288</v>
      </c>
      <c r="CY1513" s="1" t="s">
        <v>15868</v>
      </c>
      <c r="CZ1513" s="1" t="s">
        <v>138</v>
      </c>
      <c r="DA1513" s="1" t="s">
        <v>111</v>
      </c>
      <c r="DB1513" s="1" t="s">
        <v>112</v>
      </c>
    </row>
    <row r="1514" spans="1:111" ht="15.6" customHeight="1" x14ac:dyDescent="0.25">
      <c r="A1514" s="1" t="s">
        <v>15871</v>
      </c>
      <c r="B1514" s="1" t="s">
        <v>238</v>
      </c>
      <c r="C1514" s="2">
        <v>44289.106485416669</v>
      </c>
      <c r="D1514" s="2">
        <v>44328</v>
      </c>
      <c r="E1514" s="1" t="s">
        <v>110</v>
      </c>
      <c r="F1514" s="2">
        <v>44468.833333333336</v>
      </c>
      <c r="G1514" s="1" t="s">
        <v>111</v>
      </c>
      <c r="H1514" s="1" t="s">
        <v>112</v>
      </c>
      <c r="I1514" s="1" t="s">
        <v>112</v>
      </c>
      <c r="J1514" s="1" t="s">
        <v>6178</v>
      </c>
      <c r="K1514" s="1" t="s">
        <v>15872</v>
      </c>
      <c r="L1514" s="1" t="s">
        <v>6180</v>
      </c>
      <c r="M1514" s="1" t="s">
        <v>15873</v>
      </c>
      <c r="N1514" s="1" t="s">
        <v>116</v>
      </c>
      <c r="O1514" s="1" t="s">
        <v>117</v>
      </c>
      <c r="P1514" s="9">
        <v>96950</v>
      </c>
      <c r="Q1514" s="1" t="s">
        <v>118</v>
      </c>
      <c r="S1514" s="1">
        <v>16702341004</v>
      </c>
      <c r="U1514" s="1">
        <v>713120</v>
      </c>
      <c r="V1514" s="1" t="s">
        <v>119</v>
      </c>
      <c r="X1514" s="1" t="s">
        <v>2262</v>
      </c>
      <c r="Y1514" s="1" t="s">
        <v>6181</v>
      </c>
      <c r="AA1514" s="1" t="s">
        <v>387</v>
      </c>
      <c r="AB1514" s="1" t="s">
        <v>6180</v>
      </c>
      <c r="AC1514" s="1" t="s">
        <v>1412</v>
      </c>
      <c r="AD1514" s="1" t="s">
        <v>116</v>
      </c>
      <c r="AE1514" s="1" t="s">
        <v>117</v>
      </c>
      <c r="AF1514" s="9">
        <v>96950</v>
      </c>
      <c r="AG1514" s="1" t="s">
        <v>118</v>
      </c>
      <c r="AI1514" s="1">
        <v>16702341004</v>
      </c>
      <c r="AK1514" s="1" t="s">
        <v>6182</v>
      </c>
      <c r="BC1514" s="1" t="str">
        <f>"13-2011.01"</f>
        <v>13-2011.01</v>
      </c>
      <c r="BD1514" s="1" t="s">
        <v>932</v>
      </c>
      <c r="BE1514" s="1" t="s">
        <v>6183</v>
      </c>
      <c r="BF1514" s="1" t="s">
        <v>759</v>
      </c>
      <c r="BG1514" s="1">
        <v>1</v>
      </c>
      <c r="BH1514" s="1">
        <v>1</v>
      </c>
      <c r="BI1514" s="2">
        <v>44470</v>
      </c>
      <c r="BJ1514" s="2">
        <v>44834</v>
      </c>
      <c r="BK1514" s="2">
        <v>44470</v>
      </c>
      <c r="BL1514" s="2">
        <v>44834</v>
      </c>
      <c r="BM1514" s="1">
        <v>40</v>
      </c>
      <c r="BN1514" s="1">
        <v>0</v>
      </c>
      <c r="BO1514" s="1">
        <v>8</v>
      </c>
      <c r="BP1514" s="1">
        <v>8</v>
      </c>
      <c r="BQ1514" s="1">
        <v>8</v>
      </c>
      <c r="BR1514" s="1">
        <v>8</v>
      </c>
      <c r="BS1514" s="1">
        <v>8</v>
      </c>
      <c r="BT1514" s="1">
        <v>0</v>
      </c>
      <c r="BU1514" s="1" t="str">
        <f>"6:00 AM"</f>
        <v>6:00 AM</v>
      </c>
      <c r="BV1514" s="1" t="str">
        <f>"2:00 PM"</f>
        <v>2:00 PM</v>
      </c>
      <c r="BW1514" s="1" t="s">
        <v>230</v>
      </c>
      <c r="BX1514" s="1">
        <v>0</v>
      </c>
      <c r="BY1514" s="1">
        <v>36</v>
      </c>
      <c r="BZ1514" s="1" t="s">
        <v>112</v>
      </c>
      <c r="CA1514" s="1">
        <v>0</v>
      </c>
      <c r="CB1514" s="1" t="s">
        <v>6184</v>
      </c>
      <c r="CC1514" s="1" t="s">
        <v>6180</v>
      </c>
      <c r="CD1514" s="1" t="s">
        <v>6185</v>
      </c>
      <c r="CE1514" s="1" t="s">
        <v>116</v>
      </c>
      <c r="CF1514" s="1" t="s">
        <v>117</v>
      </c>
      <c r="CG1514" s="1">
        <v>96950</v>
      </c>
      <c r="CH1514" s="3">
        <v>14.85</v>
      </c>
      <c r="CI1514" s="3">
        <v>14.85</v>
      </c>
      <c r="CJ1514" s="3">
        <v>22.28</v>
      </c>
      <c r="CK1514" s="3">
        <v>22.28</v>
      </c>
      <c r="CL1514" s="1" t="s">
        <v>137</v>
      </c>
      <c r="CN1514" s="1" t="s">
        <v>139</v>
      </c>
      <c r="CP1514" s="1" t="s">
        <v>112</v>
      </c>
      <c r="CQ1514" s="1" t="s">
        <v>111</v>
      </c>
      <c r="CR1514" s="1" t="s">
        <v>111</v>
      </c>
      <c r="CS1514" s="1" t="s">
        <v>111</v>
      </c>
      <c r="CT1514" s="1" t="s">
        <v>138</v>
      </c>
      <c r="CU1514" s="1" t="s">
        <v>111</v>
      </c>
      <c r="CV1514" s="1" t="s">
        <v>111</v>
      </c>
      <c r="CW1514" s="1" t="s">
        <v>15874</v>
      </c>
      <c r="CX1514" s="1">
        <v>16702341004</v>
      </c>
      <c r="CY1514" s="1" t="s">
        <v>6182</v>
      </c>
      <c r="CZ1514" s="1" t="s">
        <v>428</v>
      </c>
      <c r="DA1514" s="1" t="s">
        <v>111</v>
      </c>
      <c r="DB1514" s="1" t="s">
        <v>112</v>
      </c>
      <c r="DC1514" s="1" t="s">
        <v>2222</v>
      </c>
      <c r="DD1514" s="1" t="s">
        <v>2223</v>
      </c>
      <c r="DE1514" s="1" t="s">
        <v>1747</v>
      </c>
      <c r="DF1514" s="1" t="s">
        <v>6178</v>
      </c>
      <c r="DG1514" s="1" t="s">
        <v>6182</v>
      </c>
    </row>
    <row r="1515" spans="1:111" ht="15.6" customHeight="1" x14ac:dyDescent="0.25">
      <c r="A1515" s="1" t="s">
        <v>15883</v>
      </c>
      <c r="B1515" s="1" t="s">
        <v>238</v>
      </c>
      <c r="C1515" s="2">
        <v>44293.032451157407</v>
      </c>
      <c r="D1515" s="2">
        <v>44322</v>
      </c>
      <c r="E1515" s="1" t="s">
        <v>110</v>
      </c>
      <c r="F1515" s="2">
        <v>44469.833333333336</v>
      </c>
      <c r="G1515" s="1" t="s">
        <v>111</v>
      </c>
      <c r="H1515" s="1" t="s">
        <v>112</v>
      </c>
      <c r="I1515" s="1" t="s">
        <v>112</v>
      </c>
      <c r="J1515" s="1" t="s">
        <v>11809</v>
      </c>
      <c r="L1515" s="1" t="s">
        <v>15884</v>
      </c>
      <c r="N1515" s="1" t="s">
        <v>116</v>
      </c>
      <c r="O1515" s="1" t="s">
        <v>117</v>
      </c>
      <c r="P1515" s="9">
        <v>96950</v>
      </c>
      <c r="Q1515" s="1" t="s">
        <v>118</v>
      </c>
      <c r="S1515" s="1">
        <v>16702353838</v>
      </c>
      <c r="U1515" s="1">
        <v>42499</v>
      </c>
      <c r="V1515" s="1" t="s">
        <v>119</v>
      </c>
      <c r="X1515" s="1" t="s">
        <v>11811</v>
      </c>
      <c r="Y1515" s="1" t="s">
        <v>11624</v>
      </c>
      <c r="Z1515" s="1" t="s">
        <v>11812</v>
      </c>
      <c r="AA1515" s="1" t="s">
        <v>4078</v>
      </c>
      <c r="AB1515" s="1" t="s">
        <v>11810</v>
      </c>
      <c r="AD1515" s="1" t="s">
        <v>116</v>
      </c>
      <c r="AE1515" s="1" t="s">
        <v>117</v>
      </c>
      <c r="AF1515" s="9">
        <v>96950</v>
      </c>
      <c r="AG1515" s="1" t="s">
        <v>118</v>
      </c>
      <c r="AI1515" s="1">
        <v>16702353838</v>
      </c>
      <c r="AK1515" s="1" t="s">
        <v>11813</v>
      </c>
      <c r="BC1515" s="1" t="str">
        <f>"49-9071.00"</f>
        <v>49-9071.00</v>
      </c>
      <c r="BD1515" s="1" t="s">
        <v>214</v>
      </c>
      <c r="BE1515" s="1" t="s">
        <v>15885</v>
      </c>
      <c r="BF1515" s="1" t="s">
        <v>3680</v>
      </c>
      <c r="BG1515" s="1">
        <v>1</v>
      </c>
      <c r="BH1515" s="1">
        <v>1</v>
      </c>
      <c r="BI1515" s="2">
        <v>44471</v>
      </c>
      <c r="BJ1515" s="2">
        <v>45566</v>
      </c>
      <c r="BK1515" s="2">
        <v>44471</v>
      </c>
      <c r="BL1515" s="2">
        <v>45566</v>
      </c>
      <c r="BM1515" s="1">
        <v>40</v>
      </c>
      <c r="BN1515" s="1">
        <v>0</v>
      </c>
      <c r="BO1515" s="1">
        <v>8</v>
      </c>
      <c r="BP1515" s="1">
        <v>8</v>
      </c>
      <c r="BQ1515" s="1">
        <v>8</v>
      </c>
      <c r="BR1515" s="1">
        <v>8</v>
      </c>
      <c r="BS1515" s="1">
        <v>8</v>
      </c>
      <c r="BT1515" s="1">
        <v>0</v>
      </c>
      <c r="BU1515" s="1" t="str">
        <f>"8:00 AM"</f>
        <v>8:00 AM</v>
      </c>
      <c r="BV1515" s="1" t="str">
        <f>"5:00 PM"</f>
        <v>5:00 PM</v>
      </c>
      <c r="BW1515" s="1" t="s">
        <v>135</v>
      </c>
      <c r="BX1515" s="1">
        <v>0</v>
      </c>
      <c r="BY1515" s="1">
        <v>24</v>
      </c>
      <c r="BZ1515" s="1" t="s">
        <v>112</v>
      </c>
      <c r="CA1515" s="1">
        <v>0</v>
      </c>
      <c r="CB1515" s="1" t="s">
        <v>15886</v>
      </c>
      <c r="CC1515" s="1" t="s">
        <v>15887</v>
      </c>
      <c r="CE1515" s="1" t="s">
        <v>116</v>
      </c>
      <c r="CF1515" s="1" t="s">
        <v>117</v>
      </c>
      <c r="CG1515" s="1">
        <v>96950</v>
      </c>
      <c r="CH1515" s="3">
        <v>8.7100000000000009</v>
      </c>
      <c r="CI1515" s="3">
        <v>8.7100000000000009</v>
      </c>
      <c r="CJ1515" s="3">
        <v>13.07</v>
      </c>
      <c r="CK1515" s="3">
        <v>13.07</v>
      </c>
      <c r="CL1515" s="1" t="s">
        <v>137</v>
      </c>
      <c r="CN1515" s="1" t="s">
        <v>139</v>
      </c>
      <c r="CP1515" s="1" t="s">
        <v>112</v>
      </c>
      <c r="CQ1515" s="1" t="s">
        <v>111</v>
      </c>
      <c r="CR1515" s="1" t="s">
        <v>112</v>
      </c>
      <c r="CS1515" s="1" t="s">
        <v>111</v>
      </c>
      <c r="CT1515" s="1" t="s">
        <v>138</v>
      </c>
      <c r="CU1515" s="1" t="s">
        <v>111</v>
      </c>
      <c r="CV1515" s="1" t="s">
        <v>138</v>
      </c>
      <c r="CW1515" s="1" t="s">
        <v>15888</v>
      </c>
      <c r="CX1515" s="1">
        <v>16702353838</v>
      </c>
      <c r="CY1515" s="1" t="s">
        <v>11813</v>
      </c>
      <c r="CZ1515" s="1" t="s">
        <v>138</v>
      </c>
      <c r="DA1515" s="1" t="s">
        <v>111</v>
      </c>
      <c r="DB1515" s="1" t="s">
        <v>112</v>
      </c>
    </row>
    <row r="1516" spans="1:111" ht="15.6" customHeight="1" x14ac:dyDescent="0.25">
      <c r="A1516" s="1" t="s">
        <v>15889</v>
      </c>
      <c r="B1516" s="1" t="s">
        <v>238</v>
      </c>
      <c r="C1516" s="2">
        <v>44270.872805092593</v>
      </c>
      <c r="D1516" s="2">
        <v>44302</v>
      </c>
      <c r="E1516" s="1" t="s">
        <v>180</v>
      </c>
      <c r="G1516" s="1" t="s">
        <v>111</v>
      </c>
      <c r="H1516" s="1" t="s">
        <v>112</v>
      </c>
      <c r="I1516" s="1" t="s">
        <v>112</v>
      </c>
      <c r="J1516" s="1" t="s">
        <v>1123</v>
      </c>
      <c r="L1516" s="1" t="s">
        <v>1125</v>
      </c>
      <c r="M1516" s="1" t="s">
        <v>1126</v>
      </c>
      <c r="N1516" s="1" t="s">
        <v>116</v>
      </c>
      <c r="O1516" s="1" t="s">
        <v>117</v>
      </c>
      <c r="P1516" s="9">
        <v>96950</v>
      </c>
      <c r="Q1516" s="1" t="s">
        <v>118</v>
      </c>
      <c r="R1516" s="1" t="s">
        <v>117</v>
      </c>
      <c r="S1516" s="1">
        <v>16702341795</v>
      </c>
      <c r="U1516" s="1">
        <v>551114</v>
      </c>
      <c r="V1516" s="1" t="s">
        <v>119</v>
      </c>
      <c r="X1516" s="1" t="s">
        <v>1127</v>
      </c>
      <c r="Y1516" s="1" t="s">
        <v>848</v>
      </c>
      <c r="Z1516" s="1" t="s">
        <v>1128</v>
      </c>
      <c r="AA1516" s="1" t="s">
        <v>1129</v>
      </c>
      <c r="AB1516" s="1" t="s">
        <v>1125</v>
      </c>
      <c r="AC1516" s="1" t="s">
        <v>1130</v>
      </c>
      <c r="AD1516" s="1" t="s">
        <v>116</v>
      </c>
      <c r="AE1516" s="1" t="s">
        <v>117</v>
      </c>
      <c r="AF1516" s="9">
        <v>96950</v>
      </c>
      <c r="AG1516" s="1" t="s">
        <v>118</v>
      </c>
      <c r="AH1516" s="1" t="s">
        <v>117</v>
      </c>
      <c r="AI1516" s="1">
        <v>16702341795</v>
      </c>
      <c r="AK1516" s="1" t="s">
        <v>1131</v>
      </c>
      <c r="BC1516" s="1" t="str">
        <f>"43-3031.00"</f>
        <v>43-3031.00</v>
      </c>
      <c r="BD1516" s="1" t="s">
        <v>389</v>
      </c>
      <c r="BE1516" s="1" t="s">
        <v>15890</v>
      </c>
      <c r="BF1516" s="1" t="s">
        <v>4216</v>
      </c>
      <c r="BG1516" s="1">
        <v>1</v>
      </c>
      <c r="BH1516" s="1">
        <v>1</v>
      </c>
      <c r="BI1516" s="2">
        <v>44317</v>
      </c>
      <c r="BJ1516" s="2">
        <v>44681</v>
      </c>
      <c r="BK1516" s="2">
        <v>44317</v>
      </c>
      <c r="BL1516" s="2">
        <v>44681</v>
      </c>
      <c r="BM1516" s="1">
        <v>40</v>
      </c>
      <c r="BN1516" s="1">
        <v>0</v>
      </c>
      <c r="BO1516" s="1">
        <v>8</v>
      </c>
      <c r="BP1516" s="1">
        <v>8</v>
      </c>
      <c r="BQ1516" s="1">
        <v>8</v>
      </c>
      <c r="BR1516" s="1">
        <v>0</v>
      </c>
      <c r="BS1516" s="1">
        <v>8</v>
      </c>
      <c r="BT1516" s="1">
        <v>8</v>
      </c>
      <c r="BU1516" s="1" t="str">
        <f>"8:00 AM"</f>
        <v>8:00 AM</v>
      </c>
      <c r="BV1516" s="1" t="str">
        <f>"5:00 PM"</f>
        <v>5:00 PM</v>
      </c>
      <c r="BW1516" s="1" t="s">
        <v>392</v>
      </c>
      <c r="BX1516" s="1">
        <v>0</v>
      </c>
      <c r="BY1516" s="1">
        <v>24</v>
      </c>
      <c r="BZ1516" s="1" t="s">
        <v>112</v>
      </c>
      <c r="CA1516" s="1">
        <v>0</v>
      </c>
      <c r="CB1516" s="1" t="s">
        <v>15891</v>
      </c>
      <c r="CC1516" s="1" t="s">
        <v>1125</v>
      </c>
      <c r="CD1516" s="1" t="s">
        <v>1126</v>
      </c>
      <c r="CE1516" s="1" t="s">
        <v>116</v>
      </c>
      <c r="CF1516" s="1" t="s">
        <v>117</v>
      </c>
      <c r="CG1516" s="1">
        <v>96950</v>
      </c>
      <c r="CH1516" s="3">
        <v>9.49</v>
      </c>
      <c r="CI1516" s="3">
        <v>9.49</v>
      </c>
      <c r="CJ1516" s="3">
        <v>14.24</v>
      </c>
      <c r="CK1516" s="3">
        <v>14.24</v>
      </c>
      <c r="CL1516" s="1" t="s">
        <v>137</v>
      </c>
      <c r="CN1516" s="1" t="s">
        <v>139</v>
      </c>
      <c r="CP1516" s="1" t="s">
        <v>112</v>
      </c>
      <c r="CQ1516" s="1" t="s">
        <v>111</v>
      </c>
      <c r="CR1516" s="1" t="s">
        <v>112</v>
      </c>
      <c r="CS1516" s="1" t="s">
        <v>111</v>
      </c>
      <c r="CT1516" s="1" t="s">
        <v>138</v>
      </c>
      <c r="CU1516" s="1" t="s">
        <v>111</v>
      </c>
      <c r="CV1516" s="1" t="s">
        <v>138</v>
      </c>
      <c r="CW1516" s="1" t="s">
        <v>15892</v>
      </c>
      <c r="CX1516" s="1">
        <v>16702341795</v>
      </c>
      <c r="CY1516" s="1" t="s">
        <v>1135</v>
      </c>
      <c r="CZ1516" s="1" t="s">
        <v>1136</v>
      </c>
      <c r="DA1516" s="1" t="s">
        <v>111</v>
      </c>
      <c r="DB1516" s="1" t="s">
        <v>112</v>
      </c>
    </row>
    <row r="1517" spans="1:111" ht="15.6" customHeight="1" x14ac:dyDescent="0.25">
      <c r="A1517" s="1" t="s">
        <v>15898</v>
      </c>
      <c r="B1517" s="1" t="s">
        <v>238</v>
      </c>
      <c r="C1517" s="2">
        <v>44277.935233796299</v>
      </c>
      <c r="D1517" s="2">
        <v>44305</v>
      </c>
      <c r="E1517" s="1" t="s">
        <v>110</v>
      </c>
      <c r="F1517" s="2">
        <v>44438.833333333336</v>
      </c>
      <c r="G1517" s="1" t="s">
        <v>112</v>
      </c>
      <c r="H1517" s="1" t="s">
        <v>112</v>
      </c>
      <c r="I1517" s="1" t="s">
        <v>112</v>
      </c>
      <c r="J1517" s="1" t="s">
        <v>12517</v>
      </c>
      <c r="L1517" s="1" t="s">
        <v>12518</v>
      </c>
      <c r="M1517" s="1" t="s">
        <v>12519</v>
      </c>
      <c r="N1517" s="1" t="s">
        <v>12520</v>
      </c>
      <c r="O1517" s="1" t="s">
        <v>117</v>
      </c>
      <c r="P1517" s="9">
        <v>96950</v>
      </c>
      <c r="Q1517" s="1" t="s">
        <v>118</v>
      </c>
      <c r="R1517" s="1" t="s">
        <v>138</v>
      </c>
      <c r="S1517" s="1">
        <v>16702346735</v>
      </c>
      <c r="U1517" s="1">
        <v>3119</v>
      </c>
      <c r="V1517" s="1" t="s">
        <v>119</v>
      </c>
      <c r="X1517" s="1" t="s">
        <v>8348</v>
      </c>
      <c r="Y1517" s="1" t="s">
        <v>12521</v>
      </c>
      <c r="Z1517" s="1" t="s">
        <v>12522</v>
      </c>
      <c r="AA1517" s="1" t="s">
        <v>171</v>
      </c>
      <c r="AB1517" s="1" t="s">
        <v>12518</v>
      </c>
      <c r="AC1517" s="1" t="s">
        <v>15899</v>
      </c>
      <c r="AD1517" s="1" t="s">
        <v>12520</v>
      </c>
      <c r="AE1517" s="1" t="s">
        <v>117</v>
      </c>
      <c r="AF1517" s="9">
        <v>96950</v>
      </c>
      <c r="AG1517" s="1" t="s">
        <v>118</v>
      </c>
      <c r="AI1517" s="1">
        <v>16702346735</v>
      </c>
      <c r="AK1517" s="1" t="s">
        <v>12523</v>
      </c>
      <c r="BC1517" s="1" t="str">
        <f>"49-9071.00"</f>
        <v>49-9071.00</v>
      </c>
      <c r="BD1517" s="1" t="s">
        <v>214</v>
      </c>
      <c r="BE1517" s="1" t="s">
        <v>15900</v>
      </c>
      <c r="BF1517" s="1" t="s">
        <v>11953</v>
      </c>
      <c r="BG1517" s="1">
        <v>1</v>
      </c>
      <c r="BH1517" s="1">
        <v>1</v>
      </c>
      <c r="BI1517" s="2">
        <v>44440</v>
      </c>
      <c r="BJ1517" s="2">
        <v>44804</v>
      </c>
      <c r="BK1517" s="2">
        <v>44440</v>
      </c>
      <c r="BL1517" s="2">
        <v>44804</v>
      </c>
      <c r="BM1517" s="1">
        <v>35</v>
      </c>
      <c r="BN1517" s="1">
        <v>0</v>
      </c>
      <c r="BO1517" s="1">
        <v>7</v>
      </c>
      <c r="BP1517" s="1">
        <v>7</v>
      </c>
      <c r="BQ1517" s="1">
        <v>7</v>
      </c>
      <c r="BR1517" s="1">
        <v>7</v>
      </c>
      <c r="BS1517" s="1">
        <v>7</v>
      </c>
      <c r="BT1517" s="1">
        <v>0</v>
      </c>
      <c r="BU1517" s="1" t="str">
        <f>"8:00 AM"</f>
        <v>8:00 AM</v>
      </c>
      <c r="BV1517" s="1" t="str">
        <f>"4:00 PM"</f>
        <v>4:00 PM</v>
      </c>
      <c r="BW1517" s="1" t="s">
        <v>230</v>
      </c>
      <c r="BX1517" s="1">
        <v>0</v>
      </c>
      <c r="BY1517" s="1">
        <v>12</v>
      </c>
      <c r="BZ1517" s="1" t="s">
        <v>112</v>
      </c>
      <c r="CA1517" s="1">
        <v>0</v>
      </c>
      <c r="CB1517" s="1" t="s">
        <v>15901</v>
      </c>
      <c r="CC1517" s="1" t="s">
        <v>12518</v>
      </c>
      <c r="CE1517" s="1" t="s">
        <v>12520</v>
      </c>
      <c r="CF1517" s="1" t="s">
        <v>117</v>
      </c>
      <c r="CG1517" s="1">
        <v>96950</v>
      </c>
      <c r="CH1517" s="3">
        <v>8.7100000000000009</v>
      </c>
      <c r="CI1517" s="3">
        <v>8.7100000000000009</v>
      </c>
      <c r="CJ1517" s="3">
        <v>0</v>
      </c>
      <c r="CK1517" s="3">
        <v>0</v>
      </c>
      <c r="CL1517" s="1" t="s">
        <v>137</v>
      </c>
      <c r="CM1517" s="1" t="s">
        <v>138</v>
      </c>
      <c r="CN1517" s="1" t="s">
        <v>139</v>
      </c>
      <c r="CP1517" s="1" t="s">
        <v>112</v>
      </c>
      <c r="CQ1517" s="1" t="s">
        <v>111</v>
      </c>
      <c r="CR1517" s="1" t="s">
        <v>112</v>
      </c>
      <c r="CS1517" s="1" t="s">
        <v>112</v>
      </c>
      <c r="CT1517" s="1" t="s">
        <v>138</v>
      </c>
      <c r="CU1517" s="1" t="s">
        <v>111</v>
      </c>
      <c r="CV1517" s="1" t="s">
        <v>138</v>
      </c>
      <c r="CW1517" s="1" t="s">
        <v>12526</v>
      </c>
      <c r="CX1517" s="1">
        <v>16702346735</v>
      </c>
      <c r="CY1517" s="1" t="s">
        <v>12523</v>
      </c>
      <c r="CZ1517" s="1" t="s">
        <v>138</v>
      </c>
      <c r="DA1517" s="1" t="s">
        <v>111</v>
      </c>
      <c r="DB1517" s="1" t="s">
        <v>112</v>
      </c>
    </row>
    <row r="1518" spans="1:111" ht="15.6" customHeight="1" x14ac:dyDescent="0.25">
      <c r="A1518" s="1" t="s">
        <v>15909</v>
      </c>
      <c r="B1518" s="1" t="s">
        <v>238</v>
      </c>
      <c r="C1518" s="2">
        <v>44293.081161689814</v>
      </c>
      <c r="D1518" s="2">
        <v>44330</v>
      </c>
      <c r="E1518" s="1" t="s">
        <v>110</v>
      </c>
      <c r="F1518" s="2">
        <v>44468.833333333336</v>
      </c>
      <c r="G1518" s="1" t="s">
        <v>111</v>
      </c>
      <c r="H1518" s="1" t="s">
        <v>112</v>
      </c>
      <c r="I1518" s="1" t="s">
        <v>112</v>
      </c>
      <c r="J1518" s="1" t="s">
        <v>7982</v>
      </c>
      <c r="K1518" s="1" t="s">
        <v>7983</v>
      </c>
      <c r="L1518" s="1" t="s">
        <v>7984</v>
      </c>
      <c r="M1518" s="1" t="s">
        <v>5041</v>
      </c>
      <c r="N1518" s="1" t="s">
        <v>116</v>
      </c>
      <c r="O1518" s="1" t="s">
        <v>117</v>
      </c>
      <c r="P1518" s="9">
        <v>96950</v>
      </c>
      <c r="Q1518" s="1" t="s">
        <v>118</v>
      </c>
      <c r="S1518" s="1">
        <v>16702341667</v>
      </c>
      <c r="U1518" s="1">
        <v>56152</v>
      </c>
      <c r="V1518" s="1" t="s">
        <v>119</v>
      </c>
      <c r="X1518" s="1" t="s">
        <v>385</v>
      </c>
      <c r="Y1518" s="1" t="s">
        <v>5043</v>
      </c>
      <c r="Z1518" s="1" t="s">
        <v>5044</v>
      </c>
      <c r="AA1518" s="1" t="s">
        <v>387</v>
      </c>
      <c r="AB1518" s="1" t="s">
        <v>7984</v>
      </c>
      <c r="AC1518" s="1" t="s">
        <v>5041</v>
      </c>
      <c r="AD1518" s="1" t="s">
        <v>116</v>
      </c>
      <c r="AE1518" s="1" t="s">
        <v>117</v>
      </c>
      <c r="AF1518" s="9">
        <v>96950</v>
      </c>
      <c r="AG1518" s="1" t="s">
        <v>118</v>
      </c>
      <c r="AI1518" s="1">
        <v>16702341667</v>
      </c>
      <c r="AK1518" s="1" t="s">
        <v>7985</v>
      </c>
      <c r="BC1518" s="1" t="str">
        <f>"39-7011.00"</f>
        <v>39-7011.00</v>
      </c>
      <c r="BD1518" s="1" t="s">
        <v>1435</v>
      </c>
      <c r="BE1518" s="1" t="s">
        <v>7986</v>
      </c>
      <c r="BF1518" s="1" t="s">
        <v>3755</v>
      </c>
      <c r="BG1518" s="1">
        <v>3</v>
      </c>
      <c r="BH1518" s="1">
        <v>3</v>
      </c>
      <c r="BI1518" s="2">
        <v>44470</v>
      </c>
      <c r="BJ1518" s="2">
        <v>45565</v>
      </c>
      <c r="BK1518" s="2">
        <v>44470</v>
      </c>
      <c r="BL1518" s="2">
        <v>45565</v>
      </c>
      <c r="BM1518" s="1">
        <v>40</v>
      </c>
      <c r="BN1518" s="1">
        <v>0</v>
      </c>
      <c r="BO1518" s="1">
        <v>8</v>
      </c>
      <c r="BP1518" s="1">
        <v>8</v>
      </c>
      <c r="BQ1518" s="1">
        <v>8</v>
      </c>
      <c r="BR1518" s="1">
        <v>8</v>
      </c>
      <c r="BS1518" s="1">
        <v>8</v>
      </c>
      <c r="BT1518" s="1">
        <v>0</v>
      </c>
      <c r="BU1518" s="1" t="str">
        <f>"9:00 AM"</f>
        <v>9:00 AM</v>
      </c>
      <c r="BV1518" s="1" t="str">
        <f>"6:00 PM"</f>
        <v>6:00 PM</v>
      </c>
      <c r="BW1518" s="1" t="s">
        <v>135</v>
      </c>
      <c r="BX1518" s="1">
        <v>0</v>
      </c>
      <c r="BY1518" s="1">
        <v>24</v>
      </c>
      <c r="BZ1518" s="1" t="s">
        <v>112</v>
      </c>
      <c r="CA1518" s="1">
        <v>0</v>
      </c>
      <c r="CB1518" s="1" t="s">
        <v>7987</v>
      </c>
      <c r="CC1518" s="1" t="s">
        <v>7984</v>
      </c>
      <c r="CD1518" s="1" t="s">
        <v>5041</v>
      </c>
      <c r="CE1518" s="1" t="s">
        <v>157</v>
      </c>
      <c r="CF1518" s="1" t="s">
        <v>117</v>
      </c>
      <c r="CG1518" s="1">
        <v>96950</v>
      </c>
      <c r="CH1518" s="3">
        <v>12.14</v>
      </c>
      <c r="CI1518" s="3">
        <v>12.14</v>
      </c>
      <c r="CJ1518" s="3">
        <v>18.21</v>
      </c>
      <c r="CK1518" s="3">
        <v>18.21</v>
      </c>
      <c r="CL1518" s="1" t="s">
        <v>137</v>
      </c>
      <c r="CN1518" s="1" t="s">
        <v>139</v>
      </c>
      <c r="CP1518" s="1" t="s">
        <v>112</v>
      </c>
      <c r="CQ1518" s="1" t="s">
        <v>111</v>
      </c>
      <c r="CR1518" s="1" t="s">
        <v>112</v>
      </c>
      <c r="CS1518" s="1" t="s">
        <v>111</v>
      </c>
      <c r="CT1518" s="1" t="s">
        <v>138</v>
      </c>
      <c r="CU1518" s="1" t="s">
        <v>111</v>
      </c>
      <c r="CV1518" s="1" t="s">
        <v>138</v>
      </c>
      <c r="CW1518" s="1" t="s">
        <v>15910</v>
      </c>
      <c r="CX1518" s="1">
        <v>16702341667</v>
      </c>
      <c r="CY1518" s="1" t="s">
        <v>7985</v>
      </c>
      <c r="CZ1518" s="1" t="s">
        <v>138</v>
      </c>
      <c r="DA1518" s="1" t="s">
        <v>111</v>
      </c>
      <c r="DB1518" s="1" t="s">
        <v>112</v>
      </c>
    </row>
    <row r="1519" spans="1:111" ht="15.6" customHeight="1" x14ac:dyDescent="0.25">
      <c r="A1519" s="1" t="s">
        <v>15913</v>
      </c>
      <c r="B1519" s="1" t="s">
        <v>238</v>
      </c>
      <c r="C1519" s="2">
        <v>44313.019253240738</v>
      </c>
      <c r="D1519" s="2">
        <v>44354</v>
      </c>
      <c r="E1519" s="1" t="s">
        <v>110</v>
      </c>
      <c r="F1519" s="2">
        <v>44468.833333333336</v>
      </c>
      <c r="G1519" s="1" t="s">
        <v>112</v>
      </c>
      <c r="H1519" s="1" t="s">
        <v>112</v>
      </c>
      <c r="I1519" s="1" t="s">
        <v>112</v>
      </c>
      <c r="J1519" s="1" t="s">
        <v>15914</v>
      </c>
      <c r="L1519" s="1" t="s">
        <v>368</v>
      </c>
      <c r="M1519" s="1" t="s">
        <v>13231</v>
      </c>
      <c r="N1519" s="1" t="s">
        <v>116</v>
      </c>
      <c r="O1519" s="1" t="s">
        <v>117</v>
      </c>
      <c r="P1519" s="9">
        <v>96950</v>
      </c>
      <c r="Q1519" s="1" t="s">
        <v>118</v>
      </c>
      <c r="R1519" s="1" t="s">
        <v>138</v>
      </c>
      <c r="S1519" s="1">
        <v>16702351234</v>
      </c>
      <c r="U1519" s="1">
        <v>4413</v>
      </c>
      <c r="V1519" s="1" t="s">
        <v>119</v>
      </c>
      <c r="X1519" s="1" t="s">
        <v>370</v>
      </c>
      <c r="Y1519" s="1" t="s">
        <v>371</v>
      </c>
      <c r="Z1519" s="1" t="s">
        <v>372</v>
      </c>
      <c r="AA1519" s="1" t="s">
        <v>1184</v>
      </c>
      <c r="AB1519" s="1" t="s">
        <v>368</v>
      </c>
      <c r="AC1519" s="1" t="s">
        <v>1185</v>
      </c>
      <c r="AD1519" s="1" t="s">
        <v>116</v>
      </c>
      <c r="AE1519" s="1" t="s">
        <v>117</v>
      </c>
      <c r="AF1519" s="9">
        <v>96950</v>
      </c>
      <c r="AG1519" s="1" t="s">
        <v>118</v>
      </c>
      <c r="AH1519" s="1" t="s">
        <v>138</v>
      </c>
      <c r="AI1519" s="1">
        <v>16702346278</v>
      </c>
      <c r="AK1519" s="1" t="s">
        <v>1186</v>
      </c>
      <c r="BC1519" s="1" t="str">
        <f>"43-3031.00"</f>
        <v>43-3031.00</v>
      </c>
      <c r="BD1519" s="1" t="s">
        <v>389</v>
      </c>
      <c r="BE1519" s="1" t="s">
        <v>15915</v>
      </c>
      <c r="BF1519" s="1" t="s">
        <v>3587</v>
      </c>
      <c r="BG1519" s="1">
        <v>2</v>
      </c>
      <c r="BH1519" s="1">
        <v>2</v>
      </c>
      <c r="BI1519" s="2">
        <v>44470</v>
      </c>
      <c r="BJ1519" s="2">
        <v>44834</v>
      </c>
      <c r="BK1519" s="2">
        <v>44470</v>
      </c>
      <c r="BL1519" s="2">
        <v>44834</v>
      </c>
      <c r="BM1519" s="1">
        <v>40</v>
      </c>
      <c r="BN1519" s="1">
        <v>0</v>
      </c>
      <c r="BO1519" s="1">
        <v>8</v>
      </c>
      <c r="BP1519" s="1">
        <v>8</v>
      </c>
      <c r="BQ1519" s="1">
        <v>8</v>
      </c>
      <c r="BR1519" s="1">
        <v>8</v>
      </c>
      <c r="BS1519" s="1">
        <v>8</v>
      </c>
      <c r="BT1519" s="1">
        <v>0</v>
      </c>
      <c r="BU1519" s="1" t="str">
        <f>"8:00 AM"</f>
        <v>8:00 AM</v>
      </c>
      <c r="BV1519" s="1" t="str">
        <f>"5:00 PM"</f>
        <v>5:00 PM</v>
      </c>
      <c r="BW1519" s="1" t="s">
        <v>135</v>
      </c>
      <c r="BX1519" s="1">
        <v>0</v>
      </c>
      <c r="BY1519" s="1">
        <v>24</v>
      </c>
      <c r="BZ1519" s="1" t="s">
        <v>112</v>
      </c>
      <c r="CA1519" s="1">
        <v>0</v>
      </c>
      <c r="CB1519" s="4" t="s">
        <v>15916</v>
      </c>
      <c r="CC1519" s="1" t="s">
        <v>368</v>
      </c>
      <c r="CD1519" s="1" t="s">
        <v>1191</v>
      </c>
      <c r="CE1519" s="1" t="s">
        <v>116</v>
      </c>
      <c r="CF1519" s="1" t="s">
        <v>117</v>
      </c>
      <c r="CG1519" s="1">
        <v>96950</v>
      </c>
      <c r="CH1519" s="3">
        <v>9.49</v>
      </c>
      <c r="CI1519" s="3">
        <v>9.8699999999999992</v>
      </c>
      <c r="CJ1519" s="3">
        <v>14.24</v>
      </c>
      <c r="CK1519" s="3">
        <v>14.81</v>
      </c>
      <c r="CL1519" s="1" t="s">
        <v>137</v>
      </c>
      <c r="CM1519" s="1" t="s">
        <v>138</v>
      </c>
      <c r="CN1519" s="1" t="s">
        <v>139</v>
      </c>
      <c r="CP1519" s="1" t="s">
        <v>112</v>
      </c>
      <c r="CQ1519" s="1" t="s">
        <v>111</v>
      </c>
      <c r="CR1519" s="1" t="s">
        <v>112</v>
      </c>
      <c r="CS1519" s="1" t="s">
        <v>111</v>
      </c>
      <c r="CT1519" s="1" t="s">
        <v>138</v>
      </c>
      <c r="CU1519" s="1" t="s">
        <v>111</v>
      </c>
      <c r="CV1519" s="1" t="s">
        <v>138</v>
      </c>
      <c r="CW1519" s="1" t="s">
        <v>138</v>
      </c>
      <c r="CX1519" s="1">
        <v>16702351234</v>
      </c>
      <c r="CY1519" s="1" t="s">
        <v>13236</v>
      </c>
      <c r="CZ1519" s="1" t="s">
        <v>380</v>
      </c>
      <c r="DA1519" s="1" t="s">
        <v>111</v>
      </c>
      <c r="DB1519" s="1" t="s">
        <v>112</v>
      </c>
    </row>
    <row r="1520" spans="1:111" ht="15.6" customHeight="1" x14ac:dyDescent="0.25">
      <c r="A1520" s="1" t="s">
        <v>15917</v>
      </c>
      <c r="B1520" s="1" t="s">
        <v>238</v>
      </c>
      <c r="C1520" s="2">
        <v>44330.876706712967</v>
      </c>
      <c r="D1520" s="2">
        <v>44376</v>
      </c>
      <c r="E1520" s="1" t="s">
        <v>110</v>
      </c>
      <c r="F1520" s="2">
        <v>44468.833333333336</v>
      </c>
      <c r="G1520" s="1" t="s">
        <v>112</v>
      </c>
      <c r="H1520" s="1" t="s">
        <v>112</v>
      </c>
      <c r="I1520" s="1" t="s">
        <v>112</v>
      </c>
      <c r="J1520" s="1" t="s">
        <v>3300</v>
      </c>
      <c r="K1520" s="1" t="s">
        <v>3301</v>
      </c>
      <c r="L1520" s="1" t="s">
        <v>3302</v>
      </c>
      <c r="M1520" s="1" t="s">
        <v>11069</v>
      </c>
      <c r="N1520" s="1" t="s">
        <v>116</v>
      </c>
      <c r="O1520" s="1" t="s">
        <v>117</v>
      </c>
      <c r="P1520" s="9">
        <v>96950</v>
      </c>
      <c r="Q1520" s="1" t="s">
        <v>118</v>
      </c>
      <c r="S1520" s="1">
        <v>16709894247</v>
      </c>
      <c r="U1520" s="1">
        <v>722513</v>
      </c>
      <c r="V1520" s="1" t="s">
        <v>119</v>
      </c>
      <c r="X1520" s="1" t="s">
        <v>3304</v>
      </c>
      <c r="Y1520" s="1" t="s">
        <v>3305</v>
      </c>
      <c r="Z1520" s="1" t="s">
        <v>3306</v>
      </c>
      <c r="AA1520" s="1" t="s">
        <v>245</v>
      </c>
      <c r="AB1520" s="1" t="s">
        <v>3307</v>
      </c>
      <c r="AC1520" s="1" t="s">
        <v>11069</v>
      </c>
      <c r="AD1520" s="1" t="s">
        <v>116</v>
      </c>
      <c r="AE1520" s="1" t="s">
        <v>117</v>
      </c>
      <c r="AF1520" s="9">
        <v>96950</v>
      </c>
      <c r="AG1520" s="1" t="s">
        <v>118</v>
      </c>
      <c r="AI1520" s="1">
        <v>16709894247</v>
      </c>
      <c r="AK1520" s="1" t="s">
        <v>3309</v>
      </c>
      <c r="BC1520" s="1" t="str">
        <f>"35-2014.00"</f>
        <v>35-2014.00</v>
      </c>
      <c r="BD1520" s="1" t="s">
        <v>152</v>
      </c>
      <c r="BE1520" s="1" t="s">
        <v>3310</v>
      </c>
      <c r="BF1520" s="1" t="s">
        <v>154</v>
      </c>
      <c r="BG1520" s="1">
        <v>7</v>
      </c>
      <c r="BH1520" s="1">
        <v>7</v>
      </c>
      <c r="BI1520" s="2">
        <v>44470</v>
      </c>
      <c r="BJ1520" s="2">
        <v>44834</v>
      </c>
      <c r="BK1520" s="2">
        <v>44470</v>
      </c>
      <c r="BL1520" s="2">
        <v>44834</v>
      </c>
      <c r="BM1520" s="1">
        <v>36</v>
      </c>
      <c r="BN1520" s="1">
        <v>6</v>
      </c>
      <c r="BO1520" s="1">
        <v>6</v>
      </c>
      <c r="BP1520" s="1">
        <v>0</v>
      </c>
      <c r="BQ1520" s="1">
        <v>6</v>
      </c>
      <c r="BR1520" s="1">
        <v>6</v>
      </c>
      <c r="BS1520" s="1">
        <v>6</v>
      </c>
      <c r="BT1520" s="1">
        <v>6</v>
      </c>
      <c r="BU1520" s="1" t="str">
        <f>"12:00 PM"</f>
        <v>12:00 PM</v>
      </c>
      <c r="BV1520" s="1" t="str">
        <f>"6:00 PM"</f>
        <v>6:00 PM</v>
      </c>
      <c r="BW1520" s="1" t="s">
        <v>135</v>
      </c>
      <c r="BX1520" s="1">
        <v>0</v>
      </c>
      <c r="BY1520" s="1">
        <v>12</v>
      </c>
      <c r="BZ1520" s="1" t="s">
        <v>112</v>
      </c>
      <c r="CB1520" s="1" t="s">
        <v>3311</v>
      </c>
      <c r="CC1520" s="1" t="s">
        <v>3312</v>
      </c>
      <c r="CD1520" s="1" t="s">
        <v>3313</v>
      </c>
      <c r="CE1520" s="1" t="s">
        <v>116</v>
      </c>
      <c r="CF1520" s="1" t="s">
        <v>117</v>
      </c>
      <c r="CG1520" s="1">
        <v>96950</v>
      </c>
      <c r="CH1520" s="3">
        <v>8.68</v>
      </c>
      <c r="CI1520" s="3">
        <v>8.68</v>
      </c>
      <c r="CJ1520" s="3">
        <v>13.02</v>
      </c>
      <c r="CK1520" s="3">
        <v>13.02</v>
      </c>
      <c r="CL1520" s="1" t="s">
        <v>137</v>
      </c>
      <c r="CM1520" s="1" t="s">
        <v>138</v>
      </c>
      <c r="CN1520" s="1" t="s">
        <v>139</v>
      </c>
      <c r="CP1520" s="1" t="s">
        <v>112</v>
      </c>
      <c r="CQ1520" s="1" t="s">
        <v>111</v>
      </c>
      <c r="CR1520" s="1" t="s">
        <v>112</v>
      </c>
      <c r="CS1520" s="1" t="s">
        <v>111</v>
      </c>
      <c r="CT1520" s="1" t="s">
        <v>138</v>
      </c>
      <c r="CU1520" s="1" t="s">
        <v>111</v>
      </c>
      <c r="CV1520" s="1" t="s">
        <v>111</v>
      </c>
      <c r="CW1520" s="1" t="s">
        <v>3314</v>
      </c>
      <c r="CX1520" s="1">
        <v>16709894247</v>
      </c>
      <c r="CY1520" s="1" t="s">
        <v>3309</v>
      </c>
      <c r="CZ1520" s="1" t="s">
        <v>138</v>
      </c>
      <c r="DA1520" s="1" t="s">
        <v>111</v>
      </c>
      <c r="DB1520" s="1" t="s">
        <v>112</v>
      </c>
    </row>
    <row r="1521" spans="1:111" ht="15.6" customHeight="1" x14ac:dyDescent="0.25">
      <c r="A1521" s="1" t="s">
        <v>15920</v>
      </c>
      <c r="B1521" s="1" t="s">
        <v>238</v>
      </c>
      <c r="C1521" s="2">
        <v>44297.83255752315</v>
      </c>
      <c r="D1521" s="2">
        <v>44334</v>
      </c>
      <c r="E1521" s="1" t="s">
        <v>110</v>
      </c>
      <c r="F1521" s="2">
        <v>44468.833333333336</v>
      </c>
      <c r="G1521" s="1" t="s">
        <v>111</v>
      </c>
      <c r="H1521" s="1" t="s">
        <v>112</v>
      </c>
      <c r="I1521" s="1" t="s">
        <v>112</v>
      </c>
      <c r="J1521" s="1" t="s">
        <v>5114</v>
      </c>
      <c r="K1521" s="1" t="s">
        <v>5115</v>
      </c>
      <c r="L1521" s="1" t="s">
        <v>5116</v>
      </c>
      <c r="M1521" s="1" t="s">
        <v>1197</v>
      </c>
      <c r="N1521" s="1" t="s">
        <v>116</v>
      </c>
      <c r="O1521" s="1" t="s">
        <v>117</v>
      </c>
      <c r="P1521" s="9">
        <v>96950</v>
      </c>
      <c r="Q1521" s="1" t="s">
        <v>118</v>
      </c>
      <c r="R1521" s="1" t="s">
        <v>117</v>
      </c>
      <c r="S1521" s="1">
        <v>16702873600</v>
      </c>
      <c r="U1521" s="1">
        <v>561612</v>
      </c>
      <c r="V1521" s="1" t="s">
        <v>119</v>
      </c>
      <c r="X1521" s="1" t="s">
        <v>5117</v>
      </c>
      <c r="Y1521" s="1" t="s">
        <v>15921</v>
      </c>
      <c r="Z1521" s="1" t="s">
        <v>138</v>
      </c>
      <c r="AA1521" s="1" t="s">
        <v>1332</v>
      </c>
      <c r="AB1521" s="1" t="s">
        <v>5116</v>
      </c>
      <c r="AC1521" s="1" t="s">
        <v>1197</v>
      </c>
      <c r="AD1521" s="1" t="s">
        <v>116</v>
      </c>
      <c r="AE1521" s="1" t="s">
        <v>117</v>
      </c>
      <c r="AF1521" s="9">
        <v>96950</v>
      </c>
      <c r="AG1521" s="1" t="s">
        <v>118</v>
      </c>
      <c r="AH1521" s="1" t="s">
        <v>117</v>
      </c>
      <c r="AI1521" s="1">
        <v>16702873600</v>
      </c>
      <c r="AK1521" s="1" t="s">
        <v>5119</v>
      </c>
      <c r="BC1521" s="1" t="str">
        <f>"33-9032.00"</f>
        <v>33-9032.00</v>
      </c>
      <c r="BD1521" s="1" t="s">
        <v>1360</v>
      </c>
      <c r="BE1521" s="1" t="s">
        <v>15922</v>
      </c>
      <c r="BF1521" s="1" t="s">
        <v>5361</v>
      </c>
      <c r="BG1521" s="1">
        <v>15</v>
      </c>
      <c r="BH1521" s="1">
        <v>15</v>
      </c>
      <c r="BI1521" s="2">
        <v>44470</v>
      </c>
      <c r="BJ1521" s="2">
        <v>44834</v>
      </c>
      <c r="BK1521" s="2">
        <v>44470</v>
      </c>
      <c r="BL1521" s="2">
        <v>44834</v>
      </c>
      <c r="BM1521" s="1">
        <v>40</v>
      </c>
      <c r="BN1521" s="1">
        <v>0</v>
      </c>
      <c r="BO1521" s="1">
        <v>8</v>
      </c>
      <c r="BP1521" s="1">
        <v>8</v>
      </c>
      <c r="BQ1521" s="1">
        <v>8</v>
      </c>
      <c r="BR1521" s="1">
        <v>8</v>
      </c>
      <c r="BS1521" s="1">
        <v>8</v>
      </c>
      <c r="BT1521" s="1">
        <v>0</v>
      </c>
      <c r="BU1521" s="1" t="str">
        <f>"8:00 AM"</f>
        <v>8:00 AM</v>
      </c>
      <c r="BV1521" s="1" t="str">
        <f>"5:00 PM"</f>
        <v>5:00 PM</v>
      </c>
      <c r="BW1521" s="1" t="s">
        <v>135</v>
      </c>
      <c r="BX1521" s="1">
        <v>0</v>
      </c>
      <c r="BY1521" s="1">
        <v>12</v>
      </c>
      <c r="BZ1521" s="1" t="s">
        <v>112</v>
      </c>
      <c r="CA1521" s="1">
        <v>0</v>
      </c>
      <c r="CB1521" s="1" t="s">
        <v>15923</v>
      </c>
      <c r="CC1521" s="1" t="s">
        <v>5116</v>
      </c>
      <c r="CD1521" s="1" t="s">
        <v>1197</v>
      </c>
      <c r="CE1521" s="1" t="s">
        <v>116</v>
      </c>
      <c r="CF1521" s="1" t="s">
        <v>117</v>
      </c>
      <c r="CG1521" s="1">
        <v>96950</v>
      </c>
      <c r="CH1521" s="3">
        <v>7.7</v>
      </c>
      <c r="CI1521" s="3">
        <v>8</v>
      </c>
      <c r="CJ1521" s="3">
        <v>11.55</v>
      </c>
      <c r="CK1521" s="3">
        <v>12</v>
      </c>
      <c r="CL1521" s="1" t="s">
        <v>137</v>
      </c>
      <c r="CM1521" s="1" t="s">
        <v>138</v>
      </c>
      <c r="CN1521" s="1" t="s">
        <v>218</v>
      </c>
      <c r="CP1521" s="1" t="s">
        <v>112</v>
      </c>
      <c r="CQ1521" s="1" t="s">
        <v>111</v>
      </c>
      <c r="CR1521" s="1" t="s">
        <v>111</v>
      </c>
      <c r="CS1521" s="1" t="s">
        <v>111</v>
      </c>
      <c r="CT1521" s="1" t="s">
        <v>138</v>
      </c>
      <c r="CU1521" s="1" t="s">
        <v>111</v>
      </c>
      <c r="CV1521" s="1" t="s">
        <v>138</v>
      </c>
      <c r="CW1521" s="1" t="s">
        <v>1324</v>
      </c>
      <c r="CX1521" s="1">
        <v>16702873600</v>
      </c>
      <c r="CY1521" s="1" t="s">
        <v>5119</v>
      </c>
      <c r="CZ1521" s="1" t="s">
        <v>138</v>
      </c>
      <c r="DA1521" s="1" t="s">
        <v>111</v>
      </c>
      <c r="DB1521" s="1" t="s">
        <v>112</v>
      </c>
    </row>
    <row r="1522" spans="1:111" ht="15.6" customHeight="1" x14ac:dyDescent="0.25">
      <c r="A1522" s="1" t="s">
        <v>15927</v>
      </c>
      <c r="B1522" s="1" t="s">
        <v>238</v>
      </c>
      <c r="C1522" s="2">
        <v>44318.860786111109</v>
      </c>
      <c r="D1522" s="2">
        <v>44368</v>
      </c>
      <c r="E1522" s="1" t="s">
        <v>110</v>
      </c>
      <c r="F1522" s="2">
        <v>44468.833333333336</v>
      </c>
      <c r="G1522" s="1" t="s">
        <v>112</v>
      </c>
      <c r="H1522" s="1" t="s">
        <v>112</v>
      </c>
      <c r="I1522" s="1" t="s">
        <v>112</v>
      </c>
      <c r="J1522" s="1" t="s">
        <v>4447</v>
      </c>
      <c r="K1522" s="1" t="s">
        <v>8671</v>
      </c>
      <c r="L1522" s="1" t="s">
        <v>15928</v>
      </c>
      <c r="M1522" s="1" t="s">
        <v>6691</v>
      </c>
      <c r="N1522" s="1" t="s">
        <v>116</v>
      </c>
      <c r="O1522" s="1" t="s">
        <v>117</v>
      </c>
      <c r="P1522" s="9">
        <v>96950</v>
      </c>
      <c r="Q1522" s="1" t="s">
        <v>118</v>
      </c>
      <c r="S1522" s="1">
        <v>16704833702</v>
      </c>
      <c r="T1522" s="1">
        <v>0</v>
      </c>
      <c r="U1522" s="1">
        <v>42449</v>
      </c>
      <c r="V1522" s="1" t="s">
        <v>119</v>
      </c>
      <c r="X1522" s="1" t="s">
        <v>656</v>
      </c>
      <c r="Y1522" s="1" t="s">
        <v>1065</v>
      </c>
      <c r="AA1522" s="1" t="s">
        <v>461</v>
      </c>
      <c r="AB1522" s="1" t="s">
        <v>15928</v>
      </c>
      <c r="AC1522" s="1" t="s">
        <v>6691</v>
      </c>
      <c r="AD1522" s="1" t="s">
        <v>116</v>
      </c>
      <c r="AE1522" s="1" t="s">
        <v>117</v>
      </c>
      <c r="AF1522" s="9">
        <v>96950</v>
      </c>
      <c r="AG1522" s="1" t="s">
        <v>118</v>
      </c>
      <c r="AH1522" s="1" t="s">
        <v>138</v>
      </c>
      <c r="AI1522" s="1">
        <v>16704833702</v>
      </c>
      <c r="AK1522" s="1" t="s">
        <v>15929</v>
      </c>
      <c r="BC1522" s="1" t="str">
        <f>"43-5081.03"</f>
        <v>43-5081.03</v>
      </c>
      <c r="BD1522" s="1" t="s">
        <v>868</v>
      </c>
      <c r="BE1522" s="1" t="s">
        <v>15930</v>
      </c>
      <c r="BF1522" s="1" t="s">
        <v>6896</v>
      </c>
      <c r="BG1522" s="1">
        <v>2</v>
      </c>
      <c r="BH1522" s="1">
        <v>2</v>
      </c>
      <c r="BI1522" s="2">
        <v>44470</v>
      </c>
      <c r="BJ1522" s="2">
        <v>44834</v>
      </c>
      <c r="BK1522" s="2">
        <v>44470</v>
      </c>
      <c r="BL1522" s="2">
        <v>44834</v>
      </c>
      <c r="BM1522" s="1">
        <v>40</v>
      </c>
      <c r="BN1522" s="1">
        <v>0</v>
      </c>
      <c r="BO1522" s="1">
        <v>8</v>
      </c>
      <c r="BP1522" s="1">
        <v>8</v>
      </c>
      <c r="BQ1522" s="1">
        <v>8</v>
      </c>
      <c r="BR1522" s="1">
        <v>8</v>
      </c>
      <c r="BS1522" s="1">
        <v>8</v>
      </c>
      <c r="BT1522" s="1">
        <v>0</v>
      </c>
      <c r="BU1522" s="1" t="str">
        <f>"8:00 AM"</f>
        <v>8:00 AM</v>
      </c>
      <c r="BV1522" s="1" t="str">
        <f>"5:00 PM"</f>
        <v>5:00 PM</v>
      </c>
      <c r="BW1522" s="1" t="s">
        <v>135</v>
      </c>
      <c r="BX1522" s="1">
        <v>0</v>
      </c>
      <c r="BY1522" s="1">
        <v>12</v>
      </c>
      <c r="BZ1522" s="1" t="s">
        <v>112</v>
      </c>
      <c r="CA1522" s="1">
        <v>0</v>
      </c>
      <c r="CB1522" s="1" t="s">
        <v>15931</v>
      </c>
      <c r="CC1522" s="1" t="s">
        <v>15928</v>
      </c>
      <c r="CD1522" s="1" t="s">
        <v>6691</v>
      </c>
      <c r="CE1522" s="1" t="s">
        <v>116</v>
      </c>
      <c r="CF1522" s="1" t="s">
        <v>117</v>
      </c>
      <c r="CG1522" s="1">
        <v>96950</v>
      </c>
      <c r="CH1522" s="3">
        <v>7.58</v>
      </c>
      <c r="CI1522" s="3">
        <v>7.58</v>
      </c>
      <c r="CJ1522" s="3">
        <v>11.37</v>
      </c>
      <c r="CK1522" s="3">
        <v>11.37</v>
      </c>
      <c r="CL1522" s="1" t="s">
        <v>137</v>
      </c>
      <c r="CM1522" s="1" t="s">
        <v>138</v>
      </c>
      <c r="CN1522" s="1" t="s">
        <v>139</v>
      </c>
      <c r="CP1522" s="1" t="s">
        <v>112</v>
      </c>
      <c r="CQ1522" s="1" t="s">
        <v>111</v>
      </c>
      <c r="CR1522" s="1" t="s">
        <v>112</v>
      </c>
      <c r="CS1522" s="1" t="s">
        <v>111</v>
      </c>
      <c r="CT1522" s="1" t="s">
        <v>138</v>
      </c>
      <c r="CU1522" s="1" t="s">
        <v>111</v>
      </c>
      <c r="CV1522" s="1" t="s">
        <v>138</v>
      </c>
      <c r="CW1522" s="1" t="s">
        <v>138</v>
      </c>
      <c r="CX1522" s="1">
        <v>16702873347</v>
      </c>
      <c r="CY1522" s="1" t="s">
        <v>4451</v>
      </c>
      <c r="CZ1522" s="1" t="s">
        <v>138</v>
      </c>
      <c r="DA1522" s="1" t="s">
        <v>111</v>
      </c>
      <c r="DB1522" s="1" t="s">
        <v>112</v>
      </c>
      <c r="DC1522" s="1" t="s">
        <v>656</v>
      </c>
      <c r="DD1522" s="1" t="s">
        <v>1065</v>
      </c>
      <c r="DF1522" s="1" t="s">
        <v>4447</v>
      </c>
      <c r="DG1522" s="1" t="s">
        <v>4451</v>
      </c>
    </row>
    <row r="1523" spans="1:111" ht="15.6" customHeight="1" x14ac:dyDescent="0.25">
      <c r="A1523" s="1" t="s">
        <v>15932</v>
      </c>
      <c r="B1523" s="1" t="s">
        <v>238</v>
      </c>
      <c r="C1523" s="2">
        <v>44315.156043402778</v>
      </c>
      <c r="D1523" s="2">
        <v>44349</v>
      </c>
      <c r="E1523" s="1" t="s">
        <v>110</v>
      </c>
      <c r="F1523" s="2">
        <v>44469.833333333336</v>
      </c>
      <c r="G1523" s="1" t="s">
        <v>111</v>
      </c>
      <c r="H1523" s="1" t="s">
        <v>112</v>
      </c>
      <c r="I1523" s="1" t="s">
        <v>112</v>
      </c>
      <c r="J1523" s="1" t="s">
        <v>1477</v>
      </c>
      <c r="L1523" s="1" t="s">
        <v>15933</v>
      </c>
      <c r="N1523" s="1" t="s">
        <v>167</v>
      </c>
      <c r="O1523" s="1" t="s">
        <v>117</v>
      </c>
      <c r="P1523" s="9">
        <v>96950</v>
      </c>
      <c r="Q1523" s="1" t="s">
        <v>118</v>
      </c>
      <c r="S1523" s="1">
        <v>16702353637</v>
      </c>
      <c r="U1523" s="1">
        <v>236220</v>
      </c>
      <c r="V1523" s="1" t="s">
        <v>119</v>
      </c>
      <c r="X1523" s="1" t="s">
        <v>1479</v>
      </c>
      <c r="Y1523" s="1" t="s">
        <v>1480</v>
      </c>
      <c r="Z1523" s="1" t="s">
        <v>1481</v>
      </c>
      <c r="AA1523" s="1" t="s">
        <v>1482</v>
      </c>
      <c r="AB1523" s="1" t="s">
        <v>15934</v>
      </c>
      <c r="AD1523" s="1" t="s">
        <v>167</v>
      </c>
      <c r="AE1523" s="1" t="s">
        <v>117</v>
      </c>
      <c r="AF1523" s="9">
        <v>96950</v>
      </c>
      <c r="AG1523" s="1" t="s">
        <v>118</v>
      </c>
      <c r="AI1523" s="1">
        <v>16702353637</v>
      </c>
      <c r="AK1523" s="1" t="s">
        <v>1484</v>
      </c>
      <c r="BC1523" s="1" t="str">
        <f>"47-2111.00"</f>
        <v>47-2111.00</v>
      </c>
      <c r="BD1523" s="1" t="s">
        <v>1792</v>
      </c>
      <c r="BE1523" s="1" t="s">
        <v>15935</v>
      </c>
      <c r="BF1523" s="1" t="s">
        <v>12622</v>
      </c>
      <c r="BG1523" s="1">
        <v>3</v>
      </c>
      <c r="BH1523" s="1">
        <v>3</v>
      </c>
      <c r="BI1523" s="2">
        <v>44471</v>
      </c>
      <c r="BJ1523" s="2">
        <v>45566</v>
      </c>
      <c r="BK1523" s="2">
        <v>44471</v>
      </c>
      <c r="BL1523" s="2">
        <v>45566</v>
      </c>
      <c r="BM1523" s="1">
        <v>40</v>
      </c>
      <c r="BN1523" s="1">
        <v>0</v>
      </c>
      <c r="BO1523" s="1">
        <v>8</v>
      </c>
      <c r="BP1523" s="1">
        <v>8</v>
      </c>
      <c r="BQ1523" s="1">
        <v>8</v>
      </c>
      <c r="BR1523" s="1">
        <v>8</v>
      </c>
      <c r="BS1523" s="1">
        <v>8</v>
      </c>
      <c r="BT1523" s="1">
        <v>0</v>
      </c>
      <c r="BU1523" s="1" t="str">
        <f>"8:00 AM"</f>
        <v>8:00 AM</v>
      </c>
      <c r="BV1523" s="1" t="str">
        <f>"5:00 PM"</f>
        <v>5:00 PM</v>
      </c>
      <c r="BW1523" s="1" t="s">
        <v>230</v>
      </c>
      <c r="BX1523" s="1">
        <v>0</v>
      </c>
      <c r="BY1523" s="1">
        <v>12</v>
      </c>
      <c r="BZ1523" s="1" t="s">
        <v>112</v>
      </c>
      <c r="CA1523" s="1">
        <v>0</v>
      </c>
      <c r="CB1523" s="1" t="s">
        <v>15936</v>
      </c>
      <c r="CC1523" s="1" t="s">
        <v>15937</v>
      </c>
      <c r="CD1523" s="1" t="s">
        <v>15938</v>
      </c>
      <c r="CE1523" s="1" t="s">
        <v>167</v>
      </c>
      <c r="CF1523" s="1" t="s">
        <v>117</v>
      </c>
      <c r="CG1523" s="1">
        <v>96950</v>
      </c>
      <c r="CH1523" s="3">
        <v>10.53</v>
      </c>
      <c r="CI1523" s="3">
        <v>10.53</v>
      </c>
      <c r="CJ1523" s="3">
        <v>15.79</v>
      </c>
      <c r="CK1523" s="3">
        <v>15.79</v>
      </c>
      <c r="CL1523" s="1" t="s">
        <v>137</v>
      </c>
      <c r="CN1523" s="1" t="s">
        <v>139</v>
      </c>
      <c r="CP1523" s="1" t="s">
        <v>111</v>
      </c>
      <c r="CQ1523" s="1" t="s">
        <v>111</v>
      </c>
      <c r="CR1523" s="1" t="s">
        <v>112</v>
      </c>
      <c r="CS1523" s="1" t="s">
        <v>111</v>
      </c>
      <c r="CT1523" s="1" t="s">
        <v>138</v>
      </c>
      <c r="CU1523" s="1" t="s">
        <v>111</v>
      </c>
      <c r="CV1523" s="1" t="s">
        <v>138</v>
      </c>
      <c r="CW1523" s="1" t="s">
        <v>1489</v>
      </c>
      <c r="CX1523" s="1">
        <v>16702353637</v>
      </c>
      <c r="CY1523" s="1" t="s">
        <v>1484</v>
      </c>
      <c r="CZ1523" s="1" t="s">
        <v>380</v>
      </c>
      <c r="DA1523" s="1" t="s">
        <v>111</v>
      </c>
      <c r="DB1523" s="1" t="s">
        <v>112</v>
      </c>
    </row>
    <row r="1524" spans="1:111" ht="15.6" customHeight="1" x14ac:dyDescent="0.25">
      <c r="A1524" s="1" t="s">
        <v>15942</v>
      </c>
      <c r="B1524" s="1" t="s">
        <v>238</v>
      </c>
      <c r="C1524" s="2">
        <v>44333.855555671296</v>
      </c>
      <c r="D1524" s="2">
        <v>44371</v>
      </c>
      <c r="E1524" s="1" t="s">
        <v>110</v>
      </c>
      <c r="F1524" s="2">
        <v>44468.833333333336</v>
      </c>
      <c r="G1524" s="1" t="s">
        <v>111</v>
      </c>
      <c r="H1524" s="1" t="s">
        <v>112</v>
      </c>
      <c r="I1524" s="1" t="s">
        <v>112</v>
      </c>
      <c r="J1524" s="1" t="s">
        <v>5343</v>
      </c>
      <c r="L1524" s="1" t="s">
        <v>5348</v>
      </c>
      <c r="M1524" s="1" t="s">
        <v>5345</v>
      </c>
      <c r="N1524" s="1" t="s">
        <v>1759</v>
      </c>
      <c r="O1524" s="1" t="s">
        <v>117</v>
      </c>
      <c r="P1524" s="9">
        <v>96952</v>
      </c>
      <c r="Q1524" s="1" t="s">
        <v>118</v>
      </c>
      <c r="S1524" s="1">
        <v>16702305080</v>
      </c>
      <c r="U1524" s="1">
        <v>334210</v>
      </c>
      <c r="V1524" s="1" t="s">
        <v>119</v>
      </c>
      <c r="X1524" s="1" t="s">
        <v>5346</v>
      </c>
      <c r="Y1524" s="1" t="s">
        <v>5347</v>
      </c>
      <c r="AA1524" s="1" t="s">
        <v>2542</v>
      </c>
      <c r="AB1524" s="1" t="s">
        <v>5348</v>
      </c>
      <c r="AC1524" s="1" t="s">
        <v>5345</v>
      </c>
      <c r="AD1524" s="1" t="s">
        <v>1759</v>
      </c>
      <c r="AE1524" s="1" t="s">
        <v>117</v>
      </c>
      <c r="AF1524" s="9">
        <v>96952</v>
      </c>
      <c r="AG1524" s="1" t="s">
        <v>118</v>
      </c>
      <c r="AI1524" s="1">
        <v>16702345080</v>
      </c>
      <c r="AK1524" s="1" t="s">
        <v>5349</v>
      </c>
      <c r="AL1524" s="1" t="s">
        <v>653</v>
      </c>
      <c r="AM1524" s="1" t="s">
        <v>654</v>
      </c>
      <c r="AN1524" s="1" t="s">
        <v>4767</v>
      </c>
      <c r="AO1524" s="1" t="s">
        <v>656</v>
      </c>
      <c r="AP1524" s="1" t="s">
        <v>5351</v>
      </c>
      <c r="AQ1524" s="1" t="s">
        <v>658</v>
      </c>
      <c r="AR1524" s="1" t="s">
        <v>116</v>
      </c>
      <c r="AS1524" s="1" t="s">
        <v>117</v>
      </c>
      <c r="AT1524" s="9">
        <v>96950</v>
      </c>
      <c r="AU1524" s="1" t="s">
        <v>118</v>
      </c>
      <c r="AW1524" s="1">
        <v>16702330081</v>
      </c>
      <c r="AY1524" s="1" t="s">
        <v>659</v>
      </c>
      <c r="AZ1524" s="1" t="s">
        <v>4770</v>
      </c>
      <c r="BA1524" s="1" t="s">
        <v>117</v>
      </c>
      <c r="BB1524" s="1" t="s">
        <v>661</v>
      </c>
      <c r="BC1524" s="1" t="str">
        <f>"49-2021.00"</f>
        <v>49-2021.00</v>
      </c>
      <c r="BD1524" s="1" t="s">
        <v>5354</v>
      </c>
      <c r="BE1524" s="1" t="s">
        <v>15943</v>
      </c>
      <c r="BF1524" s="1" t="s">
        <v>15944</v>
      </c>
      <c r="BG1524" s="1">
        <v>2</v>
      </c>
      <c r="BH1524" s="1">
        <v>2</v>
      </c>
      <c r="BI1524" s="2">
        <v>44470</v>
      </c>
      <c r="BJ1524" s="2">
        <v>45565</v>
      </c>
      <c r="BK1524" s="2">
        <v>44470</v>
      </c>
      <c r="BL1524" s="2">
        <v>45565</v>
      </c>
      <c r="BM1524" s="1">
        <v>40</v>
      </c>
      <c r="BN1524" s="1">
        <v>0</v>
      </c>
      <c r="BO1524" s="1">
        <v>8</v>
      </c>
      <c r="BP1524" s="1">
        <v>8</v>
      </c>
      <c r="BQ1524" s="1">
        <v>8</v>
      </c>
      <c r="BR1524" s="1">
        <v>8</v>
      </c>
      <c r="BS1524" s="1">
        <v>8</v>
      </c>
      <c r="BT1524" s="1">
        <v>0</v>
      </c>
      <c r="BU1524" s="1" t="str">
        <f>"7:30 AM"</f>
        <v>7:30 AM</v>
      </c>
      <c r="BV1524" s="1" t="str">
        <f>"4:00 PM"</f>
        <v>4:00 PM</v>
      </c>
      <c r="BW1524" s="1" t="s">
        <v>392</v>
      </c>
      <c r="BX1524" s="1">
        <v>0</v>
      </c>
      <c r="BY1524" s="1">
        <v>24</v>
      </c>
      <c r="BZ1524" s="1" t="s">
        <v>112</v>
      </c>
      <c r="CB1524" s="1" t="e">
        <f>- U.S. and foreign workers must PASS THE GOVERNMENT ELECTRONICS ANALAG and DIGITAL THEORY TESTS.</f>
        <v>#NAME?</v>
      </c>
      <c r="CC1524" s="1" t="s">
        <v>5608</v>
      </c>
      <c r="CD1524" s="1" t="s">
        <v>5345</v>
      </c>
      <c r="CE1524" s="1" t="s">
        <v>116</v>
      </c>
      <c r="CF1524" s="1" t="s">
        <v>117</v>
      </c>
      <c r="CG1524" s="1">
        <v>96950</v>
      </c>
      <c r="CH1524" s="3">
        <v>14.63</v>
      </c>
      <c r="CI1524" s="3">
        <v>14.63</v>
      </c>
      <c r="CJ1524" s="3">
        <v>21.95</v>
      </c>
      <c r="CK1524" s="3">
        <v>21.95</v>
      </c>
      <c r="CL1524" s="1" t="s">
        <v>137</v>
      </c>
      <c r="CM1524" s="1" t="s">
        <v>138</v>
      </c>
      <c r="CN1524" s="1" t="s">
        <v>139</v>
      </c>
      <c r="CP1524" s="1" t="s">
        <v>112</v>
      </c>
      <c r="CQ1524" s="1" t="s">
        <v>111</v>
      </c>
      <c r="CR1524" s="1" t="s">
        <v>112</v>
      </c>
      <c r="CS1524" s="1" t="s">
        <v>111</v>
      </c>
      <c r="CT1524" s="1" t="s">
        <v>138</v>
      </c>
      <c r="CU1524" s="1" t="s">
        <v>111</v>
      </c>
      <c r="CV1524" s="1" t="s">
        <v>138</v>
      </c>
      <c r="CW1524" s="1" t="s">
        <v>138</v>
      </c>
      <c r="CX1524" s="1">
        <v>16702345080</v>
      </c>
      <c r="CY1524" s="1" t="s">
        <v>5349</v>
      </c>
      <c r="CZ1524" s="1" t="s">
        <v>138</v>
      </c>
      <c r="DA1524" s="1" t="s">
        <v>111</v>
      </c>
      <c r="DB1524" s="1" t="s">
        <v>112</v>
      </c>
    </row>
    <row r="1525" spans="1:111" ht="15.6" customHeight="1" x14ac:dyDescent="0.25">
      <c r="A1525" s="1" t="s">
        <v>15945</v>
      </c>
      <c r="B1525" s="1" t="s">
        <v>238</v>
      </c>
      <c r="C1525" s="2">
        <v>44313.177368287033</v>
      </c>
      <c r="D1525" s="2">
        <v>44341</v>
      </c>
      <c r="E1525" s="1" t="s">
        <v>110</v>
      </c>
      <c r="F1525" s="2">
        <v>44468.833333333336</v>
      </c>
      <c r="G1525" s="1" t="s">
        <v>111</v>
      </c>
      <c r="H1525" s="1" t="s">
        <v>112</v>
      </c>
      <c r="I1525" s="1" t="s">
        <v>112</v>
      </c>
      <c r="J1525" s="1" t="s">
        <v>3627</v>
      </c>
      <c r="L1525" s="1" t="s">
        <v>3628</v>
      </c>
      <c r="M1525" s="1" t="s">
        <v>3639</v>
      </c>
      <c r="N1525" s="1" t="s">
        <v>3630</v>
      </c>
      <c r="O1525" s="1" t="s">
        <v>117</v>
      </c>
      <c r="P1525" s="9">
        <v>96950</v>
      </c>
      <c r="Q1525" s="1" t="s">
        <v>118</v>
      </c>
      <c r="R1525" s="1" t="s">
        <v>138</v>
      </c>
      <c r="S1525" s="1">
        <v>16702350173</v>
      </c>
      <c r="U1525" s="1">
        <v>711211</v>
      </c>
      <c r="V1525" s="1" t="s">
        <v>119</v>
      </c>
      <c r="X1525" s="1" t="s">
        <v>3631</v>
      </c>
      <c r="Y1525" s="1" t="s">
        <v>3632</v>
      </c>
      <c r="AA1525" s="1" t="s">
        <v>245</v>
      </c>
      <c r="AB1525" s="1" t="s">
        <v>3628</v>
      </c>
      <c r="AC1525" s="1" t="s">
        <v>3639</v>
      </c>
      <c r="AD1525" s="1" t="s">
        <v>3630</v>
      </c>
      <c r="AE1525" s="1" t="s">
        <v>117</v>
      </c>
      <c r="AF1525" s="9">
        <v>96950</v>
      </c>
      <c r="AG1525" s="1" t="s">
        <v>118</v>
      </c>
      <c r="AH1525" s="1" t="s">
        <v>138</v>
      </c>
      <c r="AI1525" s="1">
        <v>16702350173</v>
      </c>
      <c r="AK1525" s="1" t="s">
        <v>3633</v>
      </c>
      <c r="BC1525" s="1" t="str">
        <f>"39-9032.00"</f>
        <v>39-9032.00</v>
      </c>
      <c r="BD1525" s="1" t="s">
        <v>12324</v>
      </c>
      <c r="BE1525" s="1" t="s">
        <v>14901</v>
      </c>
      <c r="BF1525" s="1" t="s">
        <v>14902</v>
      </c>
      <c r="BG1525" s="1">
        <v>1</v>
      </c>
      <c r="BH1525" s="1">
        <v>1</v>
      </c>
      <c r="BI1525" s="2">
        <v>44470</v>
      </c>
      <c r="BJ1525" s="2">
        <v>45565</v>
      </c>
      <c r="BK1525" s="2">
        <v>44470</v>
      </c>
      <c r="BL1525" s="2">
        <v>45565</v>
      </c>
      <c r="BM1525" s="1">
        <v>40</v>
      </c>
      <c r="BN1525" s="1">
        <v>0</v>
      </c>
      <c r="BO1525" s="1">
        <v>8</v>
      </c>
      <c r="BP1525" s="1">
        <v>8</v>
      </c>
      <c r="BQ1525" s="1">
        <v>8</v>
      </c>
      <c r="BR1525" s="1">
        <v>8</v>
      </c>
      <c r="BS1525" s="1">
        <v>8</v>
      </c>
      <c r="BT1525" s="1">
        <v>0</v>
      </c>
      <c r="BU1525" s="1" t="str">
        <f>"8:30 AM"</f>
        <v>8:30 AM</v>
      </c>
      <c r="BV1525" s="1" t="str">
        <f>"5:30 PM"</f>
        <v>5:30 PM</v>
      </c>
      <c r="BW1525" s="1" t="s">
        <v>392</v>
      </c>
      <c r="BX1525" s="1">
        <v>0</v>
      </c>
      <c r="BY1525" s="1">
        <v>24</v>
      </c>
      <c r="BZ1525" s="1" t="s">
        <v>112</v>
      </c>
      <c r="CA1525" s="1">
        <v>0</v>
      </c>
      <c r="CB1525" s="4" t="s">
        <v>14903</v>
      </c>
      <c r="CC1525" s="1" t="s">
        <v>3638</v>
      </c>
      <c r="CD1525" s="1" t="s">
        <v>3639</v>
      </c>
      <c r="CE1525" s="1" t="s">
        <v>3630</v>
      </c>
      <c r="CF1525" s="1" t="s">
        <v>117</v>
      </c>
      <c r="CG1525" s="1">
        <v>96950</v>
      </c>
      <c r="CH1525" s="3">
        <v>8.02</v>
      </c>
      <c r="CI1525" s="3">
        <v>10</v>
      </c>
      <c r="CJ1525" s="3">
        <v>12.03</v>
      </c>
      <c r="CK1525" s="3">
        <v>15</v>
      </c>
      <c r="CL1525" s="1" t="s">
        <v>137</v>
      </c>
      <c r="CM1525" s="1" t="s">
        <v>138</v>
      </c>
      <c r="CN1525" s="1" t="s">
        <v>139</v>
      </c>
      <c r="CP1525" s="1" t="s">
        <v>112</v>
      </c>
      <c r="CQ1525" s="1" t="s">
        <v>111</v>
      </c>
      <c r="CR1525" s="1" t="s">
        <v>112</v>
      </c>
      <c r="CS1525" s="1" t="s">
        <v>111</v>
      </c>
      <c r="CT1525" s="1" t="s">
        <v>111</v>
      </c>
      <c r="CU1525" s="1" t="s">
        <v>111</v>
      </c>
      <c r="CV1525" s="1" t="s">
        <v>111</v>
      </c>
      <c r="CW1525" s="1" t="s">
        <v>230</v>
      </c>
      <c r="CX1525" s="1">
        <v>16702350173</v>
      </c>
      <c r="CY1525" s="1" t="s">
        <v>3640</v>
      </c>
      <c r="CZ1525" s="1" t="s">
        <v>161</v>
      </c>
      <c r="DA1525" s="1" t="s">
        <v>111</v>
      </c>
      <c r="DB1525" s="1" t="s">
        <v>112</v>
      </c>
    </row>
    <row r="1526" spans="1:111" ht="15.6" customHeight="1" x14ac:dyDescent="0.25">
      <c r="A1526" s="1" t="s">
        <v>15946</v>
      </c>
      <c r="B1526" s="1" t="s">
        <v>238</v>
      </c>
      <c r="C1526" s="2">
        <v>44306.22792326389</v>
      </c>
      <c r="D1526" s="2">
        <v>44349</v>
      </c>
      <c r="E1526" s="1" t="s">
        <v>110</v>
      </c>
      <c r="F1526" s="2">
        <v>44468.833333333336</v>
      </c>
      <c r="G1526" s="1" t="s">
        <v>112</v>
      </c>
      <c r="H1526" s="1" t="s">
        <v>112</v>
      </c>
      <c r="I1526" s="1" t="s">
        <v>112</v>
      </c>
      <c r="J1526" s="1" t="s">
        <v>2758</v>
      </c>
      <c r="K1526" s="1" t="s">
        <v>1979</v>
      </c>
      <c r="L1526" s="1" t="s">
        <v>941</v>
      </c>
      <c r="M1526" s="1" t="s">
        <v>942</v>
      </c>
      <c r="N1526" s="1" t="s">
        <v>116</v>
      </c>
      <c r="O1526" s="1" t="s">
        <v>117</v>
      </c>
      <c r="P1526" s="9">
        <v>96950</v>
      </c>
      <c r="Q1526" s="1" t="s">
        <v>118</v>
      </c>
      <c r="S1526" s="1">
        <v>16702352883</v>
      </c>
      <c r="U1526" s="1">
        <v>561320</v>
      </c>
      <c r="V1526" s="1" t="s">
        <v>119</v>
      </c>
      <c r="X1526" s="1" t="s">
        <v>943</v>
      </c>
      <c r="Y1526" s="1" t="s">
        <v>944</v>
      </c>
      <c r="Z1526" s="1" t="s">
        <v>945</v>
      </c>
      <c r="AA1526" s="1" t="s">
        <v>373</v>
      </c>
      <c r="AB1526" s="1" t="s">
        <v>941</v>
      </c>
      <c r="AC1526" s="1" t="s">
        <v>942</v>
      </c>
      <c r="AD1526" s="1" t="s">
        <v>116</v>
      </c>
      <c r="AE1526" s="1" t="s">
        <v>117</v>
      </c>
      <c r="AF1526" s="9">
        <v>96950</v>
      </c>
      <c r="AG1526" s="1" t="s">
        <v>118</v>
      </c>
      <c r="AI1526" s="1">
        <v>16702352883</v>
      </c>
      <c r="AK1526" s="1" t="s">
        <v>530</v>
      </c>
      <c r="BC1526" s="1" t="str">
        <f>"35-2011.00"</f>
        <v>35-2011.00</v>
      </c>
      <c r="BD1526" s="1" t="s">
        <v>265</v>
      </c>
      <c r="BE1526" s="1" t="s">
        <v>15947</v>
      </c>
      <c r="BF1526" s="1" t="s">
        <v>15948</v>
      </c>
      <c r="BG1526" s="1">
        <v>5</v>
      </c>
      <c r="BH1526" s="1">
        <v>5</v>
      </c>
      <c r="BI1526" s="2">
        <v>44470</v>
      </c>
      <c r="BJ1526" s="2">
        <v>44834</v>
      </c>
      <c r="BK1526" s="2">
        <v>44470</v>
      </c>
      <c r="BL1526" s="2">
        <v>44834</v>
      </c>
      <c r="BM1526" s="1">
        <v>35</v>
      </c>
      <c r="BN1526" s="1">
        <v>7</v>
      </c>
      <c r="BO1526" s="1">
        <v>0</v>
      </c>
      <c r="BP1526" s="1">
        <v>7</v>
      </c>
      <c r="BQ1526" s="1">
        <v>7</v>
      </c>
      <c r="BR1526" s="1">
        <v>0</v>
      </c>
      <c r="BS1526" s="1">
        <v>7</v>
      </c>
      <c r="BT1526" s="1">
        <v>7</v>
      </c>
      <c r="BU1526" s="1" t="str">
        <f>"11:00 AM"</f>
        <v>11:00 AM</v>
      </c>
      <c r="BV1526" s="1" t="str">
        <f>"6:00 PM"</f>
        <v>6:00 PM</v>
      </c>
      <c r="BW1526" s="1" t="s">
        <v>135</v>
      </c>
      <c r="BX1526" s="1">
        <v>3</v>
      </c>
      <c r="BY1526" s="1">
        <v>3</v>
      </c>
      <c r="BZ1526" s="1" t="s">
        <v>112</v>
      </c>
      <c r="CA1526" s="1">
        <v>0</v>
      </c>
      <c r="CB1526" s="4" t="s">
        <v>15949</v>
      </c>
      <c r="CC1526" s="1" t="s">
        <v>941</v>
      </c>
      <c r="CD1526" s="1" t="s">
        <v>942</v>
      </c>
      <c r="CE1526" s="1" t="s">
        <v>116</v>
      </c>
      <c r="CF1526" s="1" t="s">
        <v>117</v>
      </c>
      <c r="CG1526" s="1">
        <v>96950</v>
      </c>
      <c r="CH1526" s="3">
        <v>8.81</v>
      </c>
      <c r="CI1526" s="3">
        <v>8.81</v>
      </c>
      <c r="CJ1526" s="3">
        <v>13.22</v>
      </c>
      <c r="CK1526" s="3">
        <v>13.22</v>
      </c>
      <c r="CL1526" s="1" t="s">
        <v>137</v>
      </c>
      <c r="CM1526" s="1" t="s">
        <v>138</v>
      </c>
      <c r="CN1526" s="1" t="s">
        <v>139</v>
      </c>
      <c r="CP1526" s="1" t="s">
        <v>112</v>
      </c>
      <c r="CQ1526" s="1" t="s">
        <v>111</v>
      </c>
      <c r="CR1526" s="1" t="s">
        <v>112</v>
      </c>
      <c r="CS1526" s="1" t="s">
        <v>111</v>
      </c>
      <c r="CT1526" s="1" t="s">
        <v>111</v>
      </c>
      <c r="CU1526" s="1" t="s">
        <v>111</v>
      </c>
      <c r="CV1526" s="1" t="s">
        <v>138</v>
      </c>
      <c r="CW1526" s="1" t="s">
        <v>138</v>
      </c>
      <c r="CX1526" s="1">
        <v>16702352883</v>
      </c>
      <c r="CY1526" s="1" t="s">
        <v>530</v>
      </c>
      <c r="CZ1526" s="1" t="s">
        <v>138</v>
      </c>
      <c r="DA1526" s="1" t="s">
        <v>111</v>
      </c>
      <c r="DB1526" s="1" t="s">
        <v>112</v>
      </c>
    </row>
    <row r="1527" spans="1:111" ht="15.6" customHeight="1" x14ac:dyDescent="0.25">
      <c r="A1527" s="1" t="s">
        <v>15950</v>
      </c>
      <c r="B1527" s="1" t="s">
        <v>238</v>
      </c>
      <c r="C1527" s="2">
        <v>44313.807895138889</v>
      </c>
      <c r="D1527" s="2">
        <v>44349</v>
      </c>
      <c r="E1527" s="1" t="s">
        <v>110</v>
      </c>
      <c r="F1527" s="2">
        <v>44468.833333333336</v>
      </c>
      <c r="G1527" s="1" t="s">
        <v>111</v>
      </c>
      <c r="H1527" s="1" t="s">
        <v>112</v>
      </c>
      <c r="I1527" s="1" t="s">
        <v>112</v>
      </c>
      <c r="J1527" s="1" t="s">
        <v>15241</v>
      </c>
      <c r="K1527" s="1" t="s">
        <v>138</v>
      </c>
      <c r="L1527" s="1" t="s">
        <v>15951</v>
      </c>
      <c r="N1527" s="1" t="s">
        <v>879</v>
      </c>
      <c r="O1527" s="1" t="s">
        <v>117</v>
      </c>
      <c r="P1527" s="9">
        <v>96950</v>
      </c>
      <c r="Q1527" s="1" t="s">
        <v>118</v>
      </c>
      <c r="S1527" s="1">
        <v>16702357635</v>
      </c>
      <c r="U1527" s="1">
        <v>53249</v>
      </c>
      <c r="V1527" s="1" t="s">
        <v>119</v>
      </c>
      <c r="X1527" s="1" t="s">
        <v>15243</v>
      </c>
      <c r="Y1527" s="1" t="s">
        <v>2193</v>
      </c>
      <c r="Z1527" s="1" t="s">
        <v>15244</v>
      </c>
      <c r="AA1527" s="1" t="s">
        <v>1276</v>
      </c>
      <c r="AB1527" s="1" t="s">
        <v>15952</v>
      </c>
      <c r="AC1527" s="1" t="s">
        <v>15249</v>
      </c>
      <c r="AD1527" s="1" t="s">
        <v>167</v>
      </c>
      <c r="AE1527" s="1" t="s">
        <v>117</v>
      </c>
      <c r="AF1527" s="9">
        <v>96950</v>
      </c>
      <c r="AG1527" s="1" t="s">
        <v>118</v>
      </c>
      <c r="AI1527" s="1">
        <v>16702357635</v>
      </c>
      <c r="AK1527" s="1" t="s">
        <v>15246</v>
      </c>
      <c r="BC1527" s="1" t="str">
        <f>"53-3032.00"</f>
        <v>53-3032.00</v>
      </c>
      <c r="BD1527" s="1" t="s">
        <v>991</v>
      </c>
      <c r="BE1527" s="1" t="s">
        <v>15953</v>
      </c>
      <c r="BF1527" s="1" t="s">
        <v>15954</v>
      </c>
      <c r="BG1527" s="1">
        <v>1</v>
      </c>
      <c r="BH1527" s="1">
        <v>1</v>
      </c>
      <c r="BI1527" s="2">
        <v>44470</v>
      </c>
      <c r="BJ1527" s="2">
        <v>45565</v>
      </c>
      <c r="BK1527" s="2">
        <v>44470</v>
      </c>
      <c r="BL1527" s="2">
        <v>45565</v>
      </c>
      <c r="BM1527" s="1">
        <v>40</v>
      </c>
      <c r="BN1527" s="1">
        <v>0</v>
      </c>
      <c r="BO1527" s="1">
        <v>8</v>
      </c>
      <c r="BP1527" s="1">
        <v>8</v>
      </c>
      <c r="BQ1527" s="1">
        <v>8</v>
      </c>
      <c r="BR1527" s="1">
        <v>8</v>
      </c>
      <c r="BS1527" s="1">
        <v>8</v>
      </c>
      <c r="BT1527" s="1">
        <v>0</v>
      </c>
      <c r="BU1527" s="1" t="str">
        <f>"8:00 AM"</f>
        <v>8:00 AM</v>
      </c>
      <c r="BV1527" s="1" t="str">
        <f>"5:00 PM"</f>
        <v>5:00 PM</v>
      </c>
      <c r="BW1527" s="1" t="s">
        <v>135</v>
      </c>
      <c r="BX1527" s="1">
        <v>0</v>
      </c>
      <c r="BY1527" s="1">
        <v>6</v>
      </c>
      <c r="BZ1527" s="1" t="s">
        <v>112</v>
      </c>
      <c r="CA1527" s="1">
        <v>0</v>
      </c>
      <c r="CB1527" s="4" t="s">
        <v>15955</v>
      </c>
      <c r="CC1527" s="1" t="s">
        <v>15956</v>
      </c>
      <c r="CE1527" s="1" t="s">
        <v>167</v>
      </c>
      <c r="CF1527" s="1" t="s">
        <v>117</v>
      </c>
      <c r="CG1527" s="1">
        <v>96950</v>
      </c>
      <c r="CH1527" s="3">
        <v>9.1999999999999993</v>
      </c>
      <c r="CI1527" s="3">
        <v>9.1999999999999993</v>
      </c>
      <c r="CJ1527" s="3">
        <v>13.8</v>
      </c>
      <c r="CK1527" s="3">
        <v>13.8</v>
      </c>
      <c r="CL1527" s="1" t="s">
        <v>137</v>
      </c>
      <c r="CM1527" s="1" t="s">
        <v>230</v>
      </c>
      <c r="CN1527" s="1" t="s">
        <v>139</v>
      </c>
      <c r="CP1527" s="1" t="s">
        <v>112</v>
      </c>
      <c r="CQ1527" s="1" t="s">
        <v>111</v>
      </c>
      <c r="CR1527" s="1" t="s">
        <v>112</v>
      </c>
      <c r="CS1527" s="1" t="s">
        <v>111</v>
      </c>
      <c r="CT1527" s="1" t="s">
        <v>138</v>
      </c>
      <c r="CU1527" s="1" t="s">
        <v>111</v>
      </c>
      <c r="CV1527" s="1" t="s">
        <v>138</v>
      </c>
      <c r="CW1527" s="1" t="s">
        <v>14379</v>
      </c>
      <c r="CX1527" s="1">
        <v>16702357635</v>
      </c>
      <c r="CY1527" s="1" t="s">
        <v>15246</v>
      </c>
      <c r="CZ1527" s="1" t="s">
        <v>138</v>
      </c>
      <c r="DA1527" s="1" t="s">
        <v>111</v>
      </c>
      <c r="DB1527" s="1" t="s">
        <v>112</v>
      </c>
      <c r="DC1527" s="1" t="s">
        <v>15243</v>
      </c>
      <c r="DD1527" s="1" t="s">
        <v>2193</v>
      </c>
      <c r="DE1527" s="1" t="s">
        <v>892</v>
      </c>
      <c r="DF1527" s="1" t="s">
        <v>15241</v>
      </c>
      <c r="DG1527" s="1" t="s">
        <v>15246</v>
      </c>
    </row>
    <row r="1528" spans="1:111" ht="15.6" customHeight="1" x14ac:dyDescent="0.25">
      <c r="A1528" s="1" t="s">
        <v>15957</v>
      </c>
      <c r="B1528" s="1" t="s">
        <v>238</v>
      </c>
      <c r="C1528" s="2">
        <v>44347.340053472224</v>
      </c>
      <c r="D1528" s="2">
        <v>44376</v>
      </c>
      <c r="E1528" s="1" t="s">
        <v>110</v>
      </c>
      <c r="F1528" s="2">
        <v>44437.833333333336</v>
      </c>
      <c r="G1528" s="1" t="s">
        <v>111</v>
      </c>
      <c r="H1528" s="1" t="s">
        <v>112</v>
      </c>
      <c r="I1528" s="1" t="s">
        <v>112</v>
      </c>
      <c r="J1528" s="1" t="s">
        <v>12076</v>
      </c>
      <c r="K1528" s="1" t="s">
        <v>15605</v>
      </c>
      <c r="L1528" s="1" t="s">
        <v>2670</v>
      </c>
      <c r="M1528" s="1" t="s">
        <v>2674</v>
      </c>
      <c r="N1528" s="1" t="s">
        <v>116</v>
      </c>
      <c r="O1528" s="1" t="s">
        <v>117</v>
      </c>
      <c r="P1528" s="9">
        <v>96950</v>
      </c>
      <c r="Q1528" s="1" t="s">
        <v>118</v>
      </c>
      <c r="S1528" s="1">
        <v>16702346485</v>
      </c>
      <c r="U1528" s="1">
        <v>812112</v>
      </c>
      <c r="V1528" s="1" t="s">
        <v>119</v>
      </c>
      <c r="X1528" s="1" t="s">
        <v>1052</v>
      </c>
      <c r="Y1528" s="1" t="s">
        <v>2672</v>
      </c>
      <c r="Z1528" s="1" t="s">
        <v>2673</v>
      </c>
      <c r="AA1528" s="1" t="s">
        <v>373</v>
      </c>
      <c r="AB1528" s="1" t="s">
        <v>2670</v>
      </c>
      <c r="AC1528" s="1" t="s">
        <v>2674</v>
      </c>
      <c r="AD1528" s="1" t="s">
        <v>116</v>
      </c>
      <c r="AE1528" s="1" t="s">
        <v>117</v>
      </c>
      <c r="AF1528" s="9">
        <v>96950</v>
      </c>
      <c r="AG1528" s="1" t="s">
        <v>118</v>
      </c>
      <c r="AI1528" s="1">
        <v>16702346485</v>
      </c>
      <c r="AK1528" s="1" t="s">
        <v>2675</v>
      </c>
      <c r="BC1528" s="1" t="str">
        <f>"43-3031.00"</f>
        <v>43-3031.00</v>
      </c>
      <c r="BD1528" s="1" t="s">
        <v>389</v>
      </c>
      <c r="BE1528" s="1" t="s">
        <v>15606</v>
      </c>
      <c r="BF1528" s="1" t="s">
        <v>1279</v>
      </c>
      <c r="BG1528" s="1">
        <v>1</v>
      </c>
      <c r="BH1528" s="1">
        <v>1</v>
      </c>
      <c r="BI1528" s="2">
        <v>44440</v>
      </c>
      <c r="BJ1528" s="2">
        <v>45535</v>
      </c>
      <c r="BK1528" s="2">
        <v>44440</v>
      </c>
      <c r="BL1528" s="2">
        <v>45535</v>
      </c>
      <c r="BM1528" s="1">
        <v>35</v>
      </c>
      <c r="BN1528" s="1">
        <v>0</v>
      </c>
      <c r="BO1528" s="1">
        <v>7</v>
      </c>
      <c r="BP1528" s="1">
        <v>7</v>
      </c>
      <c r="BQ1528" s="1">
        <v>7</v>
      </c>
      <c r="BR1528" s="1">
        <v>7</v>
      </c>
      <c r="BS1528" s="1">
        <v>7</v>
      </c>
      <c r="BT1528" s="1">
        <v>0</v>
      </c>
      <c r="BU1528" s="1" t="str">
        <f>"9:00 AM"</f>
        <v>9:00 AM</v>
      </c>
      <c r="BV1528" s="1" t="str">
        <f>"5:00 PM"</f>
        <v>5:00 PM</v>
      </c>
      <c r="BW1528" s="1" t="s">
        <v>392</v>
      </c>
      <c r="BX1528" s="1">
        <v>0</v>
      </c>
      <c r="BY1528" s="1">
        <v>12</v>
      </c>
      <c r="BZ1528" s="1" t="s">
        <v>112</v>
      </c>
      <c r="CB1528" s="1" t="s">
        <v>138</v>
      </c>
      <c r="CC1528" s="1" t="s">
        <v>2670</v>
      </c>
      <c r="CD1528" s="1" t="s">
        <v>12079</v>
      </c>
      <c r="CE1528" s="1" t="s">
        <v>116</v>
      </c>
      <c r="CF1528" s="1" t="s">
        <v>117</v>
      </c>
      <c r="CG1528" s="1">
        <v>96950</v>
      </c>
      <c r="CH1528" s="3">
        <v>9.49</v>
      </c>
      <c r="CI1528" s="3">
        <v>9.8699999999999992</v>
      </c>
      <c r="CJ1528" s="3">
        <v>14.24</v>
      </c>
      <c r="CK1528" s="3">
        <v>14.81</v>
      </c>
      <c r="CL1528" s="1" t="s">
        <v>137</v>
      </c>
      <c r="CM1528" s="1" t="s">
        <v>138</v>
      </c>
      <c r="CN1528" s="1" t="s">
        <v>139</v>
      </c>
      <c r="CP1528" s="1" t="s">
        <v>112</v>
      </c>
      <c r="CQ1528" s="1" t="s">
        <v>111</v>
      </c>
      <c r="CR1528" s="1" t="s">
        <v>112</v>
      </c>
      <c r="CS1528" s="1" t="s">
        <v>111</v>
      </c>
      <c r="CT1528" s="1" t="s">
        <v>138</v>
      </c>
      <c r="CU1528" s="1" t="s">
        <v>111</v>
      </c>
      <c r="CV1528" s="1" t="s">
        <v>138</v>
      </c>
      <c r="CW1528" s="1" t="s">
        <v>362</v>
      </c>
      <c r="CX1528" s="1">
        <v>16702346485</v>
      </c>
      <c r="CY1528" s="1" t="s">
        <v>2675</v>
      </c>
      <c r="CZ1528" s="1" t="s">
        <v>716</v>
      </c>
      <c r="DA1528" s="1" t="s">
        <v>111</v>
      </c>
      <c r="DB1528" s="1" t="s">
        <v>112</v>
      </c>
    </row>
    <row r="1529" spans="1:111" ht="15.6" customHeight="1" x14ac:dyDescent="0.25">
      <c r="A1529" s="1" t="s">
        <v>15958</v>
      </c>
      <c r="B1529" s="1" t="s">
        <v>238</v>
      </c>
      <c r="C1529" s="2">
        <v>44349.468930208335</v>
      </c>
      <c r="D1529" s="2">
        <v>44389</v>
      </c>
      <c r="E1529" s="1" t="s">
        <v>180</v>
      </c>
      <c r="G1529" s="1" t="s">
        <v>112</v>
      </c>
      <c r="H1529" s="1" t="s">
        <v>112</v>
      </c>
      <c r="I1529" s="1" t="s">
        <v>112</v>
      </c>
      <c r="J1529" s="1" t="s">
        <v>15959</v>
      </c>
      <c r="K1529" s="1" t="s">
        <v>15960</v>
      </c>
      <c r="L1529" s="1" t="s">
        <v>15961</v>
      </c>
      <c r="N1529" s="1" t="s">
        <v>167</v>
      </c>
      <c r="O1529" s="1" t="s">
        <v>117</v>
      </c>
      <c r="P1529" s="9">
        <v>96950</v>
      </c>
      <c r="Q1529" s="1" t="s">
        <v>118</v>
      </c>
      <c r="R1529" s="1" t="s">
        <v>138</v>
      </c>
      <c r="S1529" s="1">
        <v>16702344862</v>
      </c>
      <c r="U1529" s="1">
        <v>54131</v>
      </c>
      <c r="V1529" s="1" t="s">
        <v>119</v>
      </c>
      <c r="X1529" s="1" t="s">
        <v>15962</v>
      </c>
      <c r="Y1529" s="1" t="s">
        <v>15402</v>
      </c>
      <c r="Z1529" s="1" t="s">
        <v>541</v>
      </c>
      <c r="AA1529" s="1" t="s">
        <v>15963</v>
      </c>
      <c r="AB1529" s="1" t="s">
        <v>15961</v>
      </c>
      <c r="AD1529" s="1" t="s">
        <v>167</v>
      </c>
      <c r="AE1529" s="1" t="s">
        <v>117</v>
      </c>
      <c r="AF1529" s="9">
        <v>96950</v>
      </c>
      <c r="AG1529" s="1" t="s">
        <v>118</v>
      </c>
      <c r="AH1529" s="1" t="s">
        <v>138</v>
      </c>
      <c r="AI1529" s="1">
        <v>16702344862</v>
      </c>
      <c r="AK1529" s="1" t="s">
        <v>15964</v>
      </c>
      <c r="AL1529" s="1" t="s">
        <v>653</v>
      </c>
      <c r="AM1529" s="1" t="s">
        <v>3050</v>
      </c>
      <c r="AN1529" s="1" t="s">
        <v>3376</v>
      </c>
      <c r="AO1529" s="1" t="s">
        <v>1868</v>
      </c>
      <c r="AP1529" s="1" t="s">
        <v>3377</v>
      </c>
      <c r="AQ1529" s="1" t="s">
        <v>1197</v>
      </c>
      <c r="AR1529" s="1" t="s">
        <v>116</v>
      </c>
      <c r="AS1529" s="1" t="s">
        <v>117</v>
      </c>
      <c r="AT1529" s="9">
        <v>96950</v>
      </c>
      <c r="AU1529" s="1" t="s">
        <v>118</v>
      </c>
      <c r="AV1529" s="1" t="s">
        <v>138</v>
      </c>
      <c r="AW1529" s="1">
        <v>16702331209</v>
      </c>
      <c r="AX1529" s="1" t="s">
        <v>138</v>
      </c>
      <c r="AY1529" s="1" t="s">
        <v>3378</v>
      </c>
      <c r="AZ1529" s="1" t="s">
        <v>3379</v>
      </c>
      <c r="BA1529" s="1" t="s">
        <v>117</v>
      </c>
      <c r="BB1529" s="1" t="s">
        <v>661</v>
      </c>
      <c r="BC1529" s="1" t="str">
        <f>"17-3011.01"</f>
        <v>17-3011.01</v>
      </c>
      <c r="BD1529" s="1" t="s">
        <v>3356</v>
      </c>
      <c r="BE1529" s="1" t="s">
        <v>15965</v>
      </c>
      <c r="BF1529" s="1" t="s">
        <v>15966</v>
      </c>
      <c r="BG1529" s="1">
        <v>1</v>
      </c>
      <c r="BH1529" s="1">
        <v>1</v>
      </c>
      <c r="BI1529" s="2">
        <v>44441</v>
      </c>
      <c r="BJ1529" s="2">
        <v>44805</v>
      </c>
      <c r="BK1529" s="2">
        <v>44441</v>
      </c>
      <c r="BL1529" s="2">
        <v>44805</v>
      </c>
      <c r="BM1529" s="1">
        <v>40</v>
      </c>
      <c r="BN1529" s="1">
        <v>0</v>
      </c>
      <c r="BO1529" s="1">
        <v>8</v>
      </c>
      <c r="BP1529" s="1">
        <v>8</v>
      </c>
      <c r="BQ1529" s="1">
        <v>8</v>
      </c>
      <c r="BR1529" s="1">
        <v>8</v>
      </c>
      <c r="BS1529" s="1">
        <v>8</v>
      </c>
      <c r="BT1529" s="1">
        <v>0</v>
      </c>
      <c r="BU1529" s="1" t="str">
        <f>"8:00 AM"</f>
        <v>8:00 AM</v>
      </c>
      <c r="BV1529" s="1" t="str">
        <f>"5:00 PM"</f>
        <v>5:00 PM</v>
      </c>
      <c r="BW1529" s="1" t="s">
        <v>392</v>
      </c>
      <c r="BX1529" s="1">
        <v>0</v>
      </c>
      <c r="BY1529" s="1">
        <v>24</v>
      </c>
      <c r="BZ1529" s="1" t="s">
        <v>112</v>
      </c>
      <c r="CB1529" s="1" t="s">
        <v>15967</v>
      </c>
      <c r="CC1529" s="1" t="s">
        <v>15968</v>
      </c>
      <c r="CE1529" s="1" t="s">
        <v>167</v>
      </c>
      <c r="CF1529" s="1" t="s">
        <v>117</v>
      </c>
      <c r="CG1529" s="1">
        <v>96950</v>
      </c>
      <c r="CH1529" s="3">
        <v>15.86</v>
      </c>
      <c r="CI1529" s="3">
        <v>15.86</v>
      </c>
      <c r="CJ1529" s="3">
        <v>23.79</v>
      </c>
      <c r="CK1529" s="3">
        <v>23.79</v>
      </c>
      <c r="CL1529" s="1" t="s">
        <v>137</v>
      </c>
      <c r="CM1529" s="1" t="s">
        <v>138</v>
      </c>
      <c r="CN1529" s="1" t="s">
        <v>139</v>
      </c>
      <c r="CP1529" s="1" t="s">
        <v>112</v>
      </c>
      <c r="CQ1529" s="1" t="s">
        <v>111</v>
      </c>
      <c r="CR1529" s="1" t="s">
        <v>112</v>
      </c>
      <c r="CS1529" s="1" t="s">
        <v>111</v>
      </c>
      <c r="CT1529" s="1" t="s">
        <v>138</v>
      </c>
      <c r="CU1529" s="1" t="s">
        <v>111</v>
      </c>
      <c r="CV1529" s="1" t="s">
        <v>138</v>
      </c>
      <c r="CW1529" s="1" t="s">
        <v>138</v>
      </c>
      <c r="CX1529" s="1">
        <v>16702344862</v>
      </c>
      <c r="CY1529" s="1" t="s">
        <v>15969</v>
      </c>
      <c r="CZ1529" s="1" t="s">
        <v>138</v>
      </c>
      <c r="DA1529" s="1" t="s">
        <v>111</v>
      </c>
      <c r="DB1529" s="1" t="s">
        <v>112</v>
      </c>
      <c r="DC1529" s="1" t="s">
        <v>3050</v>
      </c>
      <c r="DD1529" s="1" t="s">
        <v>3376</v>
      </c>
      <c r="DE1529" s="1" t="s">
        <v>3384</v>
      </c>
      <c r="DF1529" s="1" t="s">
        <v>3379</v>
      </c>
      <c r="DG1529" s="1" t="s">
        <v>3378</v>
      </c>
    </row>
    <row r="1530" spans="1:111" ht="15.6" customHeight="1" x14ac:dyDescent="0.25">
      <c r="A1530" s="1" t="s">
        <v>15970</v>
      </c>
      <c r="B1530" s="1" t="s">
        <v>238</v>
      </c>
      <c r="C1530" s="2">
        <v>44315.053360648148</v>
      </c>
      <c r="D1530" s="2">
        <v>44362</v>
      </c>
      <c r="E1530" s="1" t="s">
        <v>110</v>
      </c>
      <c r="F1530" s="2">
        <v>44468.833333333336</v>
      </c>
      <c r="G1530" s="1" t="s">
        <v>111</v>
      </c>
      <c r="H1530" s="1" t="s">
        <v>112</v>
      </c>
      <c r="I1530" s="1" t="s">
        <v>112</v>
      </c>
      <c r="J1530" s="1" t="s">
        <v>2807</v>
      </c>
      <c r="K1530" s="1" t="s">
        <v>2808</v>
      </c>
      <c r="L1530" s="1" t="s">
        <v>2809</v>
      </c>
      <c r="M1530" s="1" t="s">
        <v>2810</v>
      </c>
      <c r="N1530" s="1" t="s">
        <v>116</v>
      </c>
      <c r="O1530" s="1" t="s">
        <v>117</v>
      </c>
      <c r="P1530" s="9">
        <v>96950</v>
      </c>
      <c r="Q1530" s="1" t="s">
        <v>118</v>
      </c>
      <c r="S1530" s="1">
        <v>16702880360</v>
      </c>
      <c r="U1530" s="1">
        <v>48819</v>
      </c>
      <c r="V1530" s="1" t="s">
        <v>119</v>
      </c>
      <c r="X1530" s="1" t="s">
        <v>2811</v>
      </c>
      <c r="Y1530" s="1" t="s">
        <v>2812</v>
      </c>
      <c r="Z1530" s="1" t="s">
        <v>486</v>
      </c>
      <c r="AA1530" s="1" t="s">
        <v>15903</v>
      </c>
      <c r="AB1530" s="1" t="s">
        <v>2809</v>
      </c>
      <c r="AC1530" s="1" t="s">
        <v>2810</v>
      </c>
      <c r="AD1530" s="1" t="s">
        <v>116</v>
      </c>
      <c r="AE1530" s="1" t="s">
        <v>117</v>
      </c>
      <c r="AF1530" s="9">
        <v>96950</v>
      </c>
      <c r="AG1530" s="1" t="s">
        <v>118</v>
      </c>
      <c r="AI1530" s="1">
        <v>16702880360</v>
      </c>
      <c r="AK1530" s="1" t="s">
        <v>2813</v>
      </c>
      <c r="BC1530" s="1" t="str">
        <f>"49-3011.00"</f>
        <v>49-3011.00</v>
      </c>
      <c r="BD1530" s="1" t="s">
        <v>15904</v>
      </c>
      <c r="BE1530" s="1" t="s">
        <v>15905</v>
      </c>
      <c r="BF1530" s="1" t="s">
        <v>15906</v>
      </c>
      <c r="BG1530" s="1">
        <v>2</v>
      </c>
      <c r="BH1530" s="1">
        <v>2</v>
      </c>
      <c r="BI1530" s="2">
        <v>44470</v>
      </c>
      <c r="BJ1530" s="2">
        <v>44834</v>
      </c>
      <c r="BK1530" s="2">
        <v>44470</v>
      </c>
      <c r="BL1530" s="2">
        <v>44834</v>
      </c>
      <c r="BM1530" s="1">
        <v>35</v>
      </c>
      <c r="BN1530" s="1">
        <v>0</v>
      </c>
      <c r="BO1530" s="1">
        <v>7</v>
      </c>
      <c r="BP1530" s="1">
        <v>7</v>
      </c>
      <c r="BQ1530" s="1">
        <v>7</v>
      </c>
      <c r="BR1530" s="1">
        <v>7</v>
      </c>
      <c r="BS1530" s="1">
        <v>7</v>
      </c>
      <c r="BT1530" s="1">
        <v>0</v>
      </c>
      <c r="BU1530" s="1" t="str">
        <f>"4:00 AM"</f>
        <v>4:00 AM</v>
      </c>
      <c r="BV1530" s="1" t="str">
        <f>"12:00 PM"</f>
        <v>12:00 PM</v>
      </c>
      <c r="BW1530" s="1" t="s">
        <v>392</v>
      </c>
      <c r="BX1530" s="1">
        <v>18</v>
      </c>
      <c r="BY1530" s="1">
        <v>24</v>
      </c>
      <c r="BZ1530" s="1" t="s">
        <v>112</v>
      </c>
      <c r="CA1530" s="1">
        <v>0</v>
      </c>
      <c r="CB1530" s="4" t="s">
        <v>15907</v>
      </c>
      <c r="CC1530" s="1" t="s">
        <v>6725</v>
      </c>
      <c r="CD1530" s="1" t="s">
        <v>15908</v>
      </c>
      <c r="CE1530" s="1" t="s">
        <v>116</v>
      </c>
      <c r="CF1530" s="1" t="s">
        <v>117</v>
      </c>
      <c r="CG1530" s="1">
        <v>96950</v>
      </c>
      <c r="CH1530" s="3">
        <v>10.67</v>
      </c>
      <c r="CI1530" s="3">
        <v>15.63</v>
      </c>
      <c r="CJ1530" s="3">
        <v>16.010000000000002</v>
      </c>
      <c r="CK1530" s="3">
        <v>23.45</v>
      </c>
      <c r="CL1530" s="1" t="s">
        <v>137</v>
      </c>
      <c r="CM1530" s="1" t="s">
        <v>713</v>
      </c>
      <c r="CN1530" s="1" t="s">
        <v>139</v>
      </c>
      <c r="CP1530" s="1" t="s">
        <v>112</v>
      </c>
      <c r="CQ1530" s="1" t="s">
        <v>111</v>
      </c>
      <c r="CR1530" s="1" t="s">
        <v>112</v>
      </c>
      <c r="CS1530" s="1" t="s">
        <v>111</v>
      </c>
      <c r="CT1530" s="1" t="s">
        <v>111</v>
      </c>
      <c r="CU1530" s="1" t="s">
        <v>111</v>
      </c>
      <c r="CV1530" s="1" t="s">
        <v>138</v>
      </c>
      <c r="CW1530" s="1" t="s">
        <v>714</v>
      </c>
      <c r="CX1530" s="1">
        <v>16702880360</v>
      </c>
      <c r="CY1530" s="1" t="s">
        <v>2817</v>
      </c>
      <c r="CZ1530" s="1" t="s">
        <v>716</v>
      </c>
      <c r="DA1530" s="1" t="s">
        <v>111</v>
      </c>
      <c r="DB1530" s="1" t="s">
        <v>112</v>
      </c>
    </row>
    <row r="1531" spans="1:111" ht="15.6" customHeight="1" x14ac:dyDescent="0.25">
      <c r="A1531" s="1" t="s">
        <v>15971</v>
      </c>
      <c r="B1531" s="1" t="s">
        <v>238</v>
      </c>
      <c r="C1531" s="2">
        <v>44326.242797106483</v>
      </c>
      <c r="D1531" s="2">
        <v>44363</v>
      </c>
      <c r="E1531" s="1" t="s">
        <v>110</v>
      </c>
      <c r="F1531" s="2">
        <v>44468.833333333336</v>
      </c>
      <c r="G1531" s="1" t="s">
        <v>111</v>
      </c>
      <c r="H1531" s="1" t="s">
        <v>112</v>
      </c>
      <c r="I1531" s="1" t="s">
        <v>112</v>
      </c>
      <c r="J1531" s="1" t="s">
        <v>4110</v>
      </c>
      <c r="K1531" s="1" t="s">
        <v>13744</v>
      </c>
      <c r="L1531" s="1" t="s">
        <v>4111</v>
      </c>
      <c r="N1531" s="1" t="s">
        <v>116</v>
      </c>
      <c r="O1531" s="1" t="s">
        <v>117</v>
      </c>
      <c r="P1531" s="9">
        <v>96950</v>
      </c>
      <c r="Q1531" s="1" t="s">
        <v>118</v>
      </c>
      <c r="S1531" s="1">
        <v>16702336060</v>
      </c>
      <c r="U1531" s="1">
        <v>812112</v>
      </c>
      <c r="V1531" s="1" t="s">
        <v>119</v>
      </c>
      <c r="X1531" s="1" t="s">
        <v>4112</v>
      </c>
      <c r="Y1531" s="1" t="s">
        <v>4113</v>
      </c>
      <c r="Z1531" s="1" t="s">
        <v>4114</v>
      </c>
      <c r="AA1531" s="1" t="s">
        <v>1028</v>
      </c>
      <c r="AB1531" s="1" t="s">
        <v>4111</v>
      </c>
      <c r="AD1531" s="1" t="s">
        <v>116</v>
      </c>
      <c r="AE1531" s="1" t="s">
        <v>117</v>
      </c>
      <c r="AF1531" s="9">
        <v>96950</v>
      </c>
      <c r="AG1531" s="1" t="s">
        <v>118</v>
      </c>
      <c r="AI1531" s="1">
        <v>16702336060</v>
      </c>
      <c r="AK1531" s="1" t="s">
        <v>4115</v>
      </c>
      <c r="BC1531" s="1" t="str">
        <f>"39-5012.00"</f>
        <v>39-5012.00</v>
      </c>
      <c r="BD1531" s="1" t="s">
        <v>1831</v>
      </c>
      <c r="BE1531" s="1" t="s">
        <v>13745</v>
      </c>
      <c r="BF1531" s="1" t="s">
        <v>2053</v>
      </c>
      <c r="BG1531" s="1">
        <v>3</v>
      </c>
      <c r="BH1531" s="1">
        <v>3</v>
      </c>
      <c r="BI1531" s="2">
        <v>44470</v>
      </c>
      <c r="BJ1531" s="2">
        <v>45565</v>
      </c>
      <c r="BK1531" s="2">
        <v>44470</v>
      </c>
      <c r="BL1531" s="2">
        <v>45565</v>
      </c>
      <c r="BM1531" s="1">
        <v>35</v>
      </c>
      <c r="BN1531" s="1">
        <v>0</v>
      </c>
      <c r="BO1531" s="1">
        <v>7</v>
      </c>
      <c r="BP1531" s="1">
        <v>7</v>
      </c>
      <c r="BQ1531" s="1">
        <v>7</v>
      </c>
      <c r="BR1531" s="1">
        <v>7</v>
      </c>
      <c r="BS1531" s="1">
        <v>7</v>
      </c>
      <c r="BT1531" s="1">
        <v>0</v>
      </c>
      <c r="BU1531" s="1" t="str">
        <f>"9:00 AM"</f>
        <v>9:00 AM</v>
      </c>
      <c r="BV1531" s="1" t="str">
        <f>"5:00 PM"</f>
        <v>5:00 PM</v>
      </c>
      <c r="BW1531" s="1" t="s">
        <v>135</v>
      </c>
      <c r="BX1531" s="1">
        <v>0</v>
      </c>
      <c r="BY1531" s="1">
        <v>3</v>
      </c>
      <c r="BZ1531" s="1" t="s">
        <v>112</v>
      </c>
      <c r="CB1531" s="4" t="s">
        <v>13746</v>
      </c>
      <c r="CC1531" s="1" t="s">
        <v>4111</v>
      </c>
      <c r="CE1531" s="1" t="s">
        <v>116</v>
      </c>
      <c r="CF1531" s="1" t="s">
        <v>117</v>
      </c>
      <c r="CG1531" s="1">
        <v>96950</v>
      </c>
      <c r="CH1531" s="3">
        <v>8.08</v>
      </c>
      <c r="CI1531" s="3">
        <v>8.08</v>
      </c>
      <c r="CJ1531" s="3">
        <v>12.12</v>
      </c>
      <c r="CK1531" s="3">
        <v>12.12</v>
      </c>
      <c r="CL1531" s="1" t="s">
        <v>137</v>
      </c>
      <c r="CN1531" s="1" t="s">
        <v>139</v>
      </c>
      <c r="CP1531" s="1" t="s">
        <v>112</v>
      </c>
      <c r="CQ1531" s="1" t="s">
        <v>111</v>
      </c>
      <c r="CR1531" s="1" t="s">
        <v>112</v>
      </c>
      <c r="CS1531" s="1" t="s">
        <v>111</v>
      </c>
      <c r="CT1531" s="1" t="s">
        <v>138</v>
      </c>
      <c r="CU1531" s="1" t="s">
        <v>111</v>
      </c>
      <c r="CV1531" s="1" t="s">
        <v>138</v>
      </c>
      <c r="CW1531" s="1" t="s">
        <v>2313</v>
      </c>
      <c r="CX1531" s="1">
        <v>16702336060</v>
      </c>
      <c r="CY1531" s="1" t="s">
        <v>4115</v>
      </c>
      <c r="CZ1531" s="1" t="s">
        <v>138</v>
      </c>
      <c r="DA1531" s="1" t="s">
        <v>111</v>
      </c>
      <c r="DB1531" s="1" t="s">
        <v>112</v>
      </c>
      <c r="DC1531" s="1" t="s">
        <v>4112</v>
      </c>
      <c r="DD1531" s="1" t="s">
        <v>4113</v>
      </c>
      <c r="DF1531" s="1" t="s">
        <v>7400</v>
      </c>
      <c r="DG1531" s="1" t="s">
        <v>4115</v>
      </c>
    </row>
    <row r="1532" spans="1:111" ht="15.6" customHeight="1" x14ac:dyDescent="0.25">
      <c r="A1532" s="1" t="s">
        <v>15974</v>
      </c>
      <c r="B1532" s="1" t="s">
        <v>238</v>
      </c>
      <c r="C1532" s="2">
        <v>44312.897396527776</v>
      </c>
      <c r="D1532" s="2">
        <v>44356</v>
      </c>
      <c r="E1532" s="1" t="s">
        <v>110</v>
      </c>
      <c r="F1532" s="2">
        <v>44468.833333333336</v>
      </c>
      <c r="G1532" s="1" t="s">
        <v>111</v>
      </c>
      <c r="H1532" s="1" t="s">
        <v>112</v>
      </c>
      <c r="I1532" s="1" t="s">
        <v>112</v>
      </c>
      <c r="J1532" s="1" t="s">
        <v>12939</v>
      </c>
      <c r="K1532" s="1" t="s">
        <v>12940</v>
      </c>
      <c r="L1532" s="1" t="s">
        <v>1918</v>
      </c>
      <c r="M1532" s="1" t="s">
        <v>1919</v>
      </c>
      <c r="N1532" s="1" t="s">
        <v>167</v>
      </c>
      <c r="O1532" s="1" t="s">
        <v>117</v>
      </c>
      <c r="P1532" s="9">
        <v>96950</v>
      </c>
      <c r="Q1532" s="1" t="s">
        <v>118</v>
      </c>
      <c r="S1532" s="1">
        <v>16703226130</v>
      </c>
      <c r="U1532" s="1">
        <v>312112</v>
      </c>
      <c r="V1532" s="1" t="s">
        <v>119</v>
      </c>
      <c r="X1532" s="1" t="s">
        <v>12942</v>
      </c>
      <c r="Y1532" s="1" t="s">
        <v>12943</v>
      </c>
      <c r="Z1532" s="1" t="s">
        <v>12944</v>
      </c>
      <c r="AA1532" s="1" t="s">
        <v>12945</v>
      </c>
      <c r="AB1532" s="1" t="s">
        <v>1918</v>
      </c>
      <c r="AC1532" s="1" t="s">
        <v>1919</v>
      </c>
      <c r="AD1532" s="1" t="s">
        <v>167</v>
      </c>
      <c r="AE1532" s="1" t="s">
        <v>117</v>
      </c>
      <c r="AF1532" s="9">
        <v>96950</v>
      </c>
      <c r="AG1532" s="1" t="s">
        <v>118</v>
      </c>
      <c r="AI1532" s="1">
        <v>16703226130</v>
      </c>
      <c r="AK1532" s="1" t="s">
        <v>1923</v>
      </c>
      <c r="BC1532" s="1" t="str">
        <f>"53-3031.00"</f>
        <v>53-3031.00</v>
      </c>
      <c r="BD1532" s="1" t="s">
        <v>3272</v>
      </c>
      <c r="BE1532" s="1" t="s">
        <v>15975</v>
      </c>
      <c r="BF1532" s="1" t="s">
        <v>15976</v>
      </c>
      <c r="BG1532" s="1">
        <v>10</v>
      </c>
      <c r="BH1532" s="1">
        <v>10</v>
      </c>
      <c r="BI1532" s="2">
        <v>44470</v>
      </c>
      <c r="BJ1532" s="2">
        <v>44834</v>
      </c>
      <c r="BK1532" s="2">
        <v>44470</v>
      </c>
      <c r="BL1532" s="2">
        <v>44834</v>
      </c>
      <c r="BM1532" s="1">
        <v>40</v>
      </c>
      <c r="BN1532" s="1">
        <v>0</v>
      </c>
      <c r="BO1532" s="1">
        <v>8</v>
      </c>
      <c r="BP1532" s="1">
        <v>8</v>
      </c>
      <c r="BQ1532" s="1">
        <v>8</v>
      </c>
      <c r="BR1532" s="1">
        <v>8</v>
      </c>
      <c r="BS1532" s="1">
        <v>8</v>
      </c>
      <c r="BT1532" s="1">
        <v>0</v>
      </c>
      <c r="BU1532" s="1" t="str">
        <f>"8:00 AM"</f>
        <v>8:00 AM</v>
      </c>
      <c r="BV1532" s="1" t="str">
        <f>"5:00 PM"</f>
        <v>5:00 PM</v>
      </c>
      <c r="BW1532" s="1" t="s">
        <v>135</v>
      </c>
      <c r="BX1532" s="1">
        <v>0</v>
      </c>
      <c r="BY1532" s="1">
        <v>0</v>
      </c>
      <c r="BZ1532" s="1" t="s">
        <v>112</v>
      </c>
      <c r="CA1532" s="1">
        <v>0</v>
      </c>
      <c r="CB1532" s="1" t="s">
        <v>15977</v>
      </c>
      <c r="CC1532" s="1" t="s">
        <v>1918</v>
      </c>
      <c r="CD1532" s="1" t="s">
        <v>1919</v>
      </c>
      <c r="CE1532" s="1" t="s">
        <v>167</v>
      </c>
      <c r="CF1532" s="1" t="s">
        <v>117</v>
      </c>
      <c r="CG1532" s="1">
        <v>96950</v>
      </c>
      <c r="CH1532" s="3">
        <v>7.69</v>
      </c>
      <c r="CJ1532" s="3">
        <v>11.54</v>
      </c>
      <c r="CL1532" s="1" t="s">
        <v>137</v>
      </c>
      <c r="CM1532" s="1" t="s">
        <v>168</v>
      </c>
      <c r="CN1532" s="1" t="s">
        <v>139</v>
      </c>
      <c r="CP1532" s="1" t="s">
        <v>112</v>
      </c>
      <c r="CQ1532" s="1" t="s">
        <v>111</v>
      </c>
      <c r="CR1532" s="1" t="s">
        <v>112</v>
      </c>
      <c r="CS1532" s="1" t="s">
        <v>111</v>
      </c>
      <c r="CT1532" s="1" t="s">
        <v>111</v>
      </c>
      <c r="CU1532" s="1" t="s">
        <v>111</v>
      </c>
      <c r="CV1532" s="1" t="s">
        <v>138</v>
      </c>
      <c r="CW1532" s="1" t="s">
        <v>1927</v>
      </c>
      <c r="CX1532" s="1">
        <v>16703226130</v>
      </c>
      <c r="CY1532" s="1" t="s">
        <v>1923</v>
      </c>
      <c r="CZ1532" s="1" t="s">
        <v>428</v>
      </c>
      <c r="DA1532" s="1" t="s">
        <v>111</v>
      </c>
      <c r="DB1532" s="1" t="s">
        <v>112</v>
      </c>
    </row>
    <row r="1533" spans="1:111" ht="15.6" customHeight="1" x14ac:dyDescent="0.25">
      <c r="A1533" s="1" t="s">
        <v>15979</v>
      </c>
      <c r="B1533" s="1" t="s">
        <v>238</v>
      </c>
      <c r="C1533" s="2">
        <v>44310.373300231484</v>
      </c>
      <c r="D1533" s="2">
        <v>44348</v>
      </c>
      <c r="E1533" s="1" t="s">
        <v>110</v>
      </c>
      <c r="F1533" s="2">
        <v>44468.833333333336</v>
      </c>
      <c r="G1533" s="1" t="s">
        <v>111</v>
      </c>
      <c r="H1533" s="1" t="s">
        <v>111</v>
      </c>
      <c r="I1533" s="1" t="s">
        <v>112</v>
      </c>
      <c r="J1533" s="1" t="s">
        <v>7387</v>
      </c>
      <c r="K1533" s="1" t="s">
        <v>13212</v>
      </c>
      <c r="L1533" s="1" t="s">
        <v>7390</v>
      </c>
      <c r="M1533" s="1" t="s">
        <v>7397</v>
      </c>
      <c r="N1533" s="1" t="s">
        <v>116</v>
      </c>
      <c r="O1533" s="1" t="s">
        <v>117</v>
      </c>
      <c r="P1533" s="9">
        <v>96950</v>
      </c>
      <c r="Q1533" s="1" t="s">
        <v>118</v>
      </c>
      <c r="S1533" s="1">
        <v>16702337461</v>
      </c>
      <c r="U1533" s="1">
        <v>56132</v>
      </c>
      <c r="V1533" s="1" t="s">
        <v>119</v>
      </c>
      <c r="X1533" s="1" t="s">
        <v>671</v>
      </c>
      <c r="Y1533" s="1" t="s">
        <v>7391</v>
      </c>
      <c r="Z1533" s="1" t="s">
        <v>7392</v>
      </c>
      <c r="AA1533" s="1" t="s">
        <v>2311</v>
      </c>
      <c r="AB1533" s="1" t="s">
        <v>669</v>
      </c>
      <c r="AC1533" s="1" t="s">
        <v>7390</v>
      </c>
      <c r="AD1533" s="1" t="s">
        <v>116</v>
      </c>
      <c r="AE1533" s="1" t="s">
        <v>117</v>
      </c>
      <c r="AF1533" s="9">
        <v>96950</v>
      </c>
      <c r="AG1533" s="1" t="s">
        <v>118</v>
      </c>
      <c r="AI1533" s="1">
        <v>16702337461</v>
      </c>
      <c r="AK1533" s="1" t="s">
        <v>575</v>
      </c>
      <c r="BC1533" s="1" t="str">
        <f>"49-9071.00"</f>
        <v>49-9071.00</v>
      </c>
      <c r="BD1533" s="1" t="s">
        <v>214</v>
      </c>
      <c r="BE1533" s="1" t="s">
        <v>13213</v>
      </c>
      <c r="BF1533" s="1" t="s">
        <v>2311</v>
      </c>
      <c r="BG1533" s="1">
        <v>4</v>
      </c>
      <c r="BH1533" s="1">
        <v>4</v>
      </c>
      <c r="BI1533" s="2">
        <v>44470</v>
      </c>
      <c r="BJ1533" s="2">
        <v>45565</v>
      </c>
      <c r="BK1533" s="2">
        <v>44470</v>
      </c>
      <c r="BL1533" s="2">
        <v>45565</v>
      </c>
      <c r="BM1533" s="1">
        <v>35</v>
      </c>
      <c r="BN1533" s="1">
        <v>0</v>
      </c>
      <c r="BO1533" s="1">
        <v>7</v>
      </c>
      <c r="BP1533" s="1">
        <v>7</v>
      </c>
      <c r="BQ1533" s="1">
        <v>7</v>
      </c>
      <c r="BR1533" s="1">
        <v>7</v>
      </c>
      <c r="BS1533" s="1">
        <v>7</v>
      </c>
      <c r="BT1533" s="1">
        <v>0</v>
      </c>
      <c r="BU1533" s="1" t="str">
        <f>"9:00 AM"</f>
        <v>9:00 AM</v>
      </c>
      <c r="BV1533" s="1" t="str">
        <f>"5:00 PM"</f>
        <v>5:00 PM</v>
      </c>
      <c r="BW1533" s="1" t="s">
        <v>135</v>
      </c>
      <c r="BX1533" s="1">
        <v>0</v>
      </c>
      <c r="BY1533" s="1">
        <v>12</v>
      </c>
      <c r="BZ1533" s="1" t="s">
        <v>112</v>
      </c>
      <c r="CA1533" s="1">
        <v>0</v>
      </c>
      <c r="CB1533" s="1" t="s">
        <v>13214</v>
      </c>
      <c r="CC1533" s="1" t="s">
        <v>7390</v>
      </c>
      <c r="CD1533" s="1" t="s">
        <v>7397</v>
      </c>
      <c r="CE1533" s="1" t="s">
        <v>116</v>
      </c>
      <c r="CF1533" s="1" t="s">
        <v>117</v>
      </c>
      <c r="CG1533" s="1">
        <v>96950</v>
      </c>
      <c r="CH1533" s="3">
        <v>8.7100000000000009</v>
      </c>
      <c r="CI1533" s="3">
        <v>8.7100000000000009</v>
      </c>
      <c r="CJ1533" s="3">
        <v>13.06</v>
      </c>
      <c r="CK1533" s="3">
        <v>13.06</v>
      </c>
      <c r="CL1533" s="1" t="s">
        <v>137</v>
      </c>
      <c r="CM1533" s="1" t="s">
        <v>13215</v>
      </c>
      <c r="CN1533" s="1" t="s">
        <v>139</v>
      </c>
      <c r="CP1533" s="1" t="s">
        <v>112</v>
      </c>
      <c r="CQ1533" s="1" t="s">
        <v>111</v>
      </c>
      <c r="CR1533" s="1" t="s">
        <v>111</v>
      </c>
      <c r="CS1533" s="1" t="s">
        <v>111</v>
      </c>
      <c r="CT1533" s="1" t="s">
        <v>138</v>
      </c>
      <c r="CU1533" s="1" t="s">
        <v>111</v>
      </c>
      <c r="CV1533" s="1" t="s">
        <v>138</v>
      </c>
      <c r="CW1533" s="1" t="s">
        <v>9612</v>
      </c>
      <c r="CX1533" s="1">
        <v>16707837461</v>
      </c>
      <c r="CY1533" s="1" t="s">
        <v>575</v>
      </c>
      <c r="CZ1533" s="1" t="s">
        <v>9119</v>
      </c>
      <c r="DA1533" s="1" t="s">
        <v>111</v>
      </c>
      <c r="DB1533" s="1" t="s">
        <v>112</v>
      </c>
    </row>
    <row r="1534" spans="1:111" ht="15.6" customHeight="1" x14ac:dyDescent="0.25">
      <c r="A1534" s="1" t="s">
        <v>15980</v>
      </c>
      <c r="B1534" s="1" t="s">
        <v>238</v>
      </c>
      <c r="C1534" s="2">
        <v>44322.427261689816</v>
      </c>
      <c r="D1534" s="2">
        <v>44364</v>
      </c>
      <c r="E1534" s="1" t="s">
        <v>110</v>
      </c>
      <c r="F1534" s="2">
        <v>44468.833333333336</v>
      </c>
      <c r="G1534" s="1" t="s">
        <v>111</v>
      </c>
      <c r="H1534" s="1" t="s">
        <v>111</v>
      </c>
      <c r="I1534" s="1" t="s">
        <v>112</v>
      </c>
      <c r="J1534" s="1" t="s">
        <v>15981</v>
      </c>
      <c r="K1534" s="1" t="s">
        <v>569</v>
      </c>
      <c r="L1534" s="1" t="s">
        <v>570</v>
      </c>
      <c r="M1534" s="1" t="s">
        <v>15982</v>
      </c>
      <c r="N1534" s="1" t="s">
        <v>116</v>
      </c>
      <c r="O1534" s="1" t="s">
        <v>117</v>
      </c>
      <c r="P1534" s="9">
        <v>96950</v>
      </c>
      <c r="Q1534" s="1" t="s">
        <v>118</v>
      </c>
      <c r="S1534" s="1">
        <v>16702871135</v>
      </c>
      <c r="U1534" s="1">
        <v>561320</v>
      </c>
      <c r="V1534" s="1" t="s">
        <v>119</v>
      </c>
      <c r="X1534" s="1" t="s">
        <v>7871</v>
      </c>
      <c r="Y1534" s="1" t="s">
        <v>7872</v>
      </c>
      <c r="Z1534" s="1" t="s">
        <v>7873</v>
      </c>
      <c r="AA1534" s="1" t="s">
        <v>373</v>
      </c>
      <c r="AB1534" s="1" t="s">
        <v>570</v>
      </c>
      <c r="AC1534" s="1" t="s">
        <v>15982</v>
      </c>
      <c r="AD1534" s="1" t="s">
        <v>116</v>
      </c>
      <c r="AE1534" s="1" t="s">
        <v>117</v>
      </c>
      <c r="AF1534" s="9">
        <v>96950</v>
      </c>
      <c r="AG1534" s="1" t="s">
        <v>118</v>
      </c>
      <c r="AI1534" s="1">
        <v>16702871135</v>
      </c>
      <c r="AK1534" s="1" t="s">
        <v>575</v>
      </c>
      <c r="BC1534" s="1" t="str">
        <f>"37-2012.00"</f>
        <v>37-2012.00</v>
      </c>
      <c r="BD1534" s="1" t="s">
        <v>576</v>
      </c>
      <c r="BE1534" s="1" t="s">
        <v>15983</v>
      </c>
      <c r="BF1534" s="1" t="s">
        <v>13228</v>
      </c>
      <c r="BG1534" s="1">
        <v>3</v>
      </c>
      <c r="BH1534" s="1">
        <v>3</v>
      </c>
      <c r="BI1534" s="2">
        <v>44470</v>
      </c>
      <c r="BJ1534" s="2">
        <v>45565</v>
      </c>
      <c r="BK1534" s="2">
        <v>44470</v>
      </c>
      <c r="BL1534" s="2">
        <v>45565</v>
      </c>
      <c r="BM1534" s="1">
        <v>35</v>
      </c>
      <c r="BN1534" s="1">
        <v>0</v>
      </c>
      <c r="BO1534" s="1">
        <v>7</v>
      </c>
      <c r="BP1534" s="1">
        <v>7</v>
      </c>
      <c r="BQ1534" s="1">
        <v>7</v>
      </c>
      <c r="BR1534" s="1">
        <v>7</v>
      </c>
      <c r="BS1534" s="1">
        <v>7</v>
      </c>
      <c r="BT1534" s="1">
        <v>0</v>
      </c>
      <c r="BU1534" s="1" t="str">
        <f>"8:00 AM"</f>
        <v>8:00 AM</v>
      </c>
      <c r="BV1534" s="1" t="str">
        <f>"4:00 PM"</f>
        <v>4:00 PM</v>
      </c>
      <c r="BW1534" s="1" t="s">
        <v>135</v>
      </c>
      <c r="BX1534" s="1">
        <v>0</v>
      </c>
      <c r="BY1534" s="1">
        <v>3</v>
      </c>
      <c r="BZ1534" s="1" t="s">
        <v>112</v>
      </c>
      <c r="CB1534" s="1" t="s">
        <v>15984</v>
      </c>
      <c r="CC1534" s="1" t="s">
        <v>15982</v>
      </c>
      <c r="CD1534" s="1" t="s">
        <v>570</v>
      </c>
      <c r="CE1534" s="1" t="s">
        <v>116</v>
      </c>
      <c r="CF1534" s="1" t="s">
        <v>117</v>
      </c>
      <c r="CG1534" s="1">
        <v>96950</v>
      </c>
      <c r="CH1534" s="3">
        <v>7.59</v>
      </c>
      <c r="CI1534" s="3">
        <v>7.59</v>
      </c>
      <c r="CJ1534" s="3">
        <v>11.38</v>
      </c>
      <c r="CK1534" s="3">
        <v>11.38</v>
      </c>
      <c r="CL1534" s="1" t="s">
        <v>137</v>
      </c>
      <c r="CM1534" s="1" t="s">
        <v>582</v>
      </c>
      <c r="CN1534" s="1" t="s">
        <v>139</v>
      </c>
      <c r="CP1534" s="1" t="s">
        <v>112</v>
      </c>
      <c r="CQ1534" s="1" t="s">
        <v>111</v>
      </c>
      <c r="CR1534" s="1" t="s">
        <v>111</v>
      </c>
      <c r="CS1534" s="1" t="s">
        <v>111</v>
      </c>
      <c r="CT1534" s="1" t="s">
        <v>138</v>
      </c>
      <c r="CU1534" s="1" t="s">
        <v>111</v>
      </c>
      <c r="CV1534" s="1" t="s">
        <v>138</v>
      </c>
      <c r="CW1534" s="1" t="s">
        <v>583</v>
      </c>
      <c r="CX1534" s="1">
        <v>16707837461</v>
      </c>
      <c r="CY1534" s="1" t="s">
        <v>575</v>
      </c>
      <c r="CZ1534" s="1" t="s">
        <v>428</v>
      </c>
      <c r="DA1534" s="1" t="s">
        <v>111</v>
      </c>
      <c r="DB1534" s="1" t="s">
        <v>112</v>
      </c>
    </row>
    <row r="1535" spans="1:111" ht="15.6" customHeight="1" x14ac:dyDescent="0.25">
      <c r="A1535" s="1" t="s">
        <v>15992</v>
      </c>
      <c r="B1535" s="1" t="s">
        <v>238</v>
      </c>
      <c r="C1535" s="2">
        <v>44292.987836921297</v>
      </c>
      <c r="D1535" s="2">
        <v>44333</v>
      </c>
      <c r="E1535" s="1" t="s">
        <v>110</v>
      </c>
      <c r="F1535" s="2">
        <v>44468.833333333336</v>
      </c>
      <c r="G1535" s="1" t="s">
        <v>112</v>
      </c>
      <c r="H1535" s="1" t="s">
        <v>112</v>
      </c>
      <c r="I1535" s="1" t="s">
        <v>112</v>
      </c>
      <c r="J1535" s="1" t="s">
        <v>12693</v>
      </c>
      <c r="L1535" s="1" t="s">
        <v>13206</v>
      </c>
      <c r="M1535" s="1" t="s">
        <v>12695</v>
      </c>
      <c r="N1535" s="1" t="s">
        <v>116</v>
      </c>
      <c r="O1535" s="1" t="s">
        <v>117</v>
      </c>
      <c r="P1535" s="9">
        <v>96950</v>
      </c>
      <c r="Q1535" s="1" t="s">
        <v>118</v>
      </c>
      <c r="S1535" s="1">
        <v>16702341667</v>
      </c>
      <c r="U1535" s="1">
        <v>56152</v>
      </c>
      <c r="V1535" s="1" t="s">
        <v>119</v>
      </c>
      <c r="X1535" s="1" t="s">
        <v>385</v>
      </c>
      <c r="Y1535" s="1" t="s">
        <v>5043</v>
      </c>
      <c r="Z1535" s="1" t="s">
        <v>5044</v>
      </c>
      <c r="AA1535" s="1" t="s">
        <v>387</v>
      </c>
      <c r="AB1535" s="1" t="s">
        <v>13207</v>
      </c>
      <c r="AC1535" s="1" t="s">
        <v>13208</v>
      </c>
      <c r="AD1535" s="1" t="s">
        <v>116</v>
      </c>
      <c r="AE1535" s="1" t="s">
        <v>117</v>
      </c>
      <c r="AF1535" s="9">
        <v>96950</v>
      </c>
      <c r="AG1535" s="1" t="s">
        <v>118</v>
      </c>
      <c r="AI1535" s="1">
        <v>16702341667</v>
      </c>
      <c r="AK1535" s="1" t="s">
        <v>12697</v>
      </c>
      <c r="BC1535" s="1" t="str">
        <f>"39-7011.00"</f>
        <v>39-7011.00</v>
      </c>
      <c r="BD1535" s="1" t="s">
        <v>1435</v>
      </c>
      <c r="BE1535" s="1" t="s">
        <v>13209</v>
      </c>
      <c r="BF1535" s="1" t="s">
        <v>3755</v>
      </c>
      <c r="BG1535" s="1">
        <v>1</v>
      </c>
      <c r="BH1535" s="1">
        <v>1</v>
      </c>
      <c r="BI1535" s="2">
        <v>44470</v>
      </c>
      <c r="BJ1535" s="2">
        <v>44834</v>
      </c>
      <c r="BK1535" s="2">
        <v>44470</v>
      </c>
      <c r="BL1535" s="2">
        <v>44834</v>
      </c>
      <c r="BM1535" s="1">
        <v>40</v>
      </c>
      <c r="BN1535" s="1">
        <v>0</v>
      </c>
      <c r="BO1535" s="1">
        <v>8</v>
      </c>
      <c r="BP1535" s="1">
        <v>8</v>
      </c>
      <c r="BQ1535" s="1">
        <v>8</v>
      </c>
      <c r="BR1535" s="1">
        <v>8</v>
      </c>
      <c r="BS1535" s="1">
        <v>8</v>
      </c>
      <c r="BT1535" s="1">
        <v>0</v>
      </c>
      <c r="BU1535" s="1" t="str">
        <f>"9:00 AM"</f>
        <v>9:00 AM</v>
      </c>
      <c r="BV1535" s="1" t="str">
        <f>"6:00 PM"</f>
        <v>6:00 PM</v>
      </c>
      <c r="BW1535" s="1" t="s">
        <v>135</v>
      </c>
      <c r="BX1535" s="1">
        <v>0</v>
      </c>
      <c r="BY1535" s="1">
        <v>24</v>
      </c>
      <c r="BZ1535" s="1" t="s">
        <v>112</v>
      </c>
      <c r="CA1535" s="1">
        <v>0</v>
      </c>
      <c r="CB1535" s="1" t="s">
        <v>13210</v>
      </c>
      <c r="CC1535" s="1" t="s">
        <v>13206</v>
      </c>
      <c r="CD1535" s="1" t="s">
        <v>12695</v>
      </c>
      <c r="CE1535" s="1" t="s">
        <v>116</v>
      </c>
      <c r="CF1535" s="1" t="s">
        <v>117</v>
      </c>
      <c r="CG1535" s="1">
        <v>96950</v>
      </c>
      <c r="CH1535" s="3">
        <v>12.14</v>
      </c>
      <c r="CI1535" s="3">
        <v>12.14</v>
      </c>
      <c r="CJ1535" s="3">
        <v>18.21</v>
      </c>
      <c r="CK1535" s="3">
        <v>18.21</v>
      </c>
      <c r="CL1535" s="1" t="s">
        <v>137</v>
      </c>
      <c r="CN1535" s="1" t="s">
        <v>139</v>
      </c>
      <c r="CP1535" s="1" t="s">
        <v>112</v>
      </c>
      <c r="CQ1535" s="1" t="s">
        <v>111</v>
      </c>
      <c r="CR1535" s="1" t="s">
        <v>112</v>
      </c>
      <c r="CS1535" s="1" t="s">
        <v>111</v>
      </c>
      <c r="CT1535" s="1" t="s">
        <v>138</v>
      </c>
      <c r="CU1535" s="1" t="s">
        <v>111</v>
      </c>
      <c r="CV1535" s="1" t="s">
        <v>138</v>
      </c>
      <c r="CW1535" s="1" t="s">
        <v>4152</v>
      </c>
      <c r="CX1535" s="1">
        <v>16702341667</v>
      </c>
      <c r="CY1535" s="1" t="s">
        <v>12697</v>
      </c>
      <c r="CZ1535" s="1" t="s">
        <v>138</v>
      </c>
      <c r="DA1535" s="1" t="s">
        <v>111</v>
      </c>
      <c r="DB1535" s="1" t="s">
        <v>112</v>
      </c>
    </row>
    <row r="1536" spans="1:111" ht="15.6" customHeight="1" x14ac:dyDescent="0.25">
      <c r="A1536" s="1" t="s">
        <v>15993</v>
      </c>
      <c r="B1536" s="1" t="s">
        <v>238</v>
      </c>
      <c r="C1536" s="2">
        <v>44301.99726585648</v>
      </c>
      <c r="D1536" s="2">
        <v>44348</v>
      </c>
      <c r="E1536" s="1" t="s">
        <v>110</v>
      </c>
      <c r="F1536" s="2">
        <v>44468.833333333336</v>
      </c>
      <c r="G1536" s="1" t="s">
        <v>112</v>
      </c>
      <c r="H1536" s="1" t="s">
        <v>112</v>
      </c>
      <c r="I1536" s="1" t="s">
        <v>112</v>
      </c>
      <c r="J1536" s="1" t="s">
        <v>4447</v>
      </c>
      <c r="K1536" s="1" t="s">
        <v>8671</v>
      </c>
      <c r="L1536" s="1" t="s">
        <v>15928</v>
      </c>
      <c r="M1536" s="1" t="s">
        <v>6691</v>
      </c>
      <c r="N1536" s="1" t="s">
        <v>116</v>
      </c>
      <c r="O1536" s="1" t="s">
        <v>117</v>
      </c>
      <c r="P1536" s="9">
        <v>96950</v>
      </c>
      <c r="Q1536" s="1" t="s">
        <v>118</v>
      </c>
      <c r="R1536" s="1" t="s">
        <v>138</v>
      </c>
      <c r="S1536" s="1">
        <v>16704833702</v>
      </c>
      <c r="U1536" s="1">
        <v>42449</v>
      </c>
      <c r="V1536" s="1" t="s">
        <v>119</v>
      </c>
      <c r="X1536" s="1" t="s">
        <v>656</v>
      </c>
      <c r="Y1536" s="1" t="s">
        <v>4942</v>
      </c>
      <c r="Z1536" s="1" t="s">
        <v>138</v>
      </c>
      <c r="AA1536" s="1" t="s">
        <v>461</v>
      </c>
      <c r="AB1536" s="1" t="s">
        <v>8672</v>
      </c>
      <c r="AC1536" s="1" t="s">
        <v>6691</v>
      </c>
      <c r="AD1536" s="1" t="s">
        <v>116</v>
      </c>
      <c r="AE1536" s="1" t="s">
        <v>117</v>
      </c>
      <c r="AF1536" s="9">
        <v>96950</v>
      </c>
      <c r="AG1536" s="1" t="s">
        <v>118</v>
      </c>
      <c r="AH1536" s="1" t="s">
        <v>138</v>
      </c>
      <c r="AI1536" s="1">
        <v>16704833702</v>
      </c>
      <c r="AJ1536" s="1">
        <v>0</v>
      </c>
      <c r="AK1536" s="1" t="s">
        <v>15929</v>
      </c>
      <c r="BC1536" s="1" t="str">
        <f>"53-3031.00"</f>
        <v>53-3031.00</v>
      </c>
      <c r="BD1536" s="1" t="s">
        <v>3272</v>
      </c>
      <c r="BE1536" s="1" t="s">
        <v>15994</v>
      </c>
      <c r="BF1536" s="1" t="s">
        <v>13415</v>
      </c>
      <c r="BG1536" s="1">
        <v>4</v>
      </c>
      <c r="BH1536" s="1">
        <v>4</v>
      </c>
      <c r="BI1536" s="2">
        <v>44470</v>
      </c>
      <c r="BJ1536" s="2">
        <v>44834</v>
      </c>
      <c r="BK1536" s="2">
        <v>44470</v>
      </c>
      <c r="BL1536" s="2">
        <v>44834</v>
      </c>
      <c r="BM1536" s="1">
        <v>40</v>
      </c>
      <c r="BN1536" s="1">
        <v>0</v>
      </c>
      <c r="BO1536" s="1">
        <v>8</v>
      </c>
      <c r="BP1536" s="1">
        <v>8</v>
      </c>
      <c r="BQ1536" s="1">
        <v>8</v>
      </c>
      <c r="BR1536" s="1">
        <v>8</v>
      </c>
      <c r="BS1536" s="1">
        <v>8</v>
      </c>
      <c r="BT1536" s="1">
        <v>0</v>
      </c>
      <c r="BU1536" s="1" t="str">
        <f>"8:00 AM"</f>
        <v>8:00 AM</v>
      </c>
      <c r="BV1536" s="1" t="str">
        <f>"5:00 PM"</f>
        <v>5:00 PM</v>
      </c>
      <c r="BW1536" s="1" t="s">
        <v>135</v>
      </c>
      <c r="BX1536" s="1">
        <v>0</v>
      </c>
      <c r="BY1536" s="1">
        <v>12</v>
      </c>
      <c r="BZ1536" s="1" t="s">
        <v>112</v>
      </c>
      <c r="CA1536" s="1">
        <v>0</v>
      </c>
      <c r="CB1536" s="1" t="s">
        <v>15995</v>
      </c>
      <c r="CC1536" s="1" t="s">
        <v>15996</v>
      </c>
      <c r="CD1536" s="1" t="s">
        <v>6691</v>
      </c>
      <c r="CE1536" s="1" t="s">
        <v>116</v>
      </c>
      <c r="CF1536" s="1" t="s">
        <v>117</v>
      </c>
      <c r="CG1536" s="1">
        <v>96950</v>
      </c>
      <c r="CH1536" s="3">
        <v>7.69</v>
      </c>
      <c r="CI1536" s="3">
        <v>7.69</v>
      </c>
      <c r="CJ1536" s="3">
        <v>11.54</v>
      </c>
      <c r="CK1536" s="3">
        <v>11.54</v>
      </c>
      <c r="CL1536" s="1" t="s">
        <v>137</v>
      </c>
      <c r="CM1536" s="1" t="s">
        <v>138</v>
      </c>
      <c r="CN1536" s="1" t="s">
        <v>139</v>
      </c>
      <c r="CP1536" s="1" t="s">
        <v>112</v>
      </c>
      <c r="CQ1536" s="1" t="s">
        <v>111</v>
      </c>
      <c r="CR1536" s="1" t="s">
        <v>112</v>
      </c>
      <c r="CS1536" s="1" t="s">
        <v>111</v>
      </c>
      <c r="CT1536" s="1" t="s">
        <v>138</v>
      </c>
      <c r="CU1536" s="1" t="s">
        <v>111</v>
      </c>
      <c r="CV1536" s="1" t="s">
        <v>138</v>
      </c>
      <c r="CW1536" s="1" t="s">
        <v>138</v>
      </c>
      <c r="CX1536" s="1">
        <v>16704833702</v>
      </c>
      <c r="CY1536" s="1" t="s">
        <v>15929</v>
      </c>
      <c r="CZ1536" s="1" t="s">
        <v>138</v>
      </c>
      <c r="DA1536" s="1" t="s">
        <v>111</v>
      </c>
      <c r="DB1536" s="1" t="s">
        <v>112</v>
      </c>
      <c r="DC1536" s="1" t="s">
        <v>656</v>
      </c>
      <c r="DD1536" s="1" t="s">
        <v>1065</v>
      </c>
      <c r="DF1536" s="1" t="s">
        <v>4447</v>
      </c>
      <c r="DG1536" s="1" t="s">
        <v>4451</v>
      </c>
    </row>
    <row r="1537" spans="1:111" ht="15.6" customHeight="1" x14ac:dyDescent="0.25">
      <c r="A1537" s="1" t="s">
        <v>15997</v>
      </c>
      <c r="B1537" s="1" t="s">
        <v>238</v>
      </c>
      <c r="C1537" s="2">
        <v>44308.10088784722</v>
      </c>
      <c r="D1537" s="2">
        <v>44349</v>
      </c>
      <c r="E1537" s="1" t="s">
        <v>180</v>
      </c>
      <c r="G1537" s="1" t="s">
        <v>111</v>
      </c>
      <c r="H1537" s="1" t="s">
        <v>112</v>
      </c>
      <c r="I1537" s="1" t="s">
        <v>112</v>
      </c>
      <c r="J1537" s="1" t="s">
        <v>12895</v>
      </c>
      <c r="K1537" s="1" t="s">
        <v>12896</v>
      </c>
      <c r="L1537" s="1" t="s">
        <v>12897</v>
      </c>
      <c r="N1537" s="1" t="s">
        <v>167</v>
      </c>
      <c r="O1537" s="1" t="s">
        <v>117</v>
      </c>
      <c r="P1537" s="9">
        <v>96950</v>
      </c>
      <c r="Q1537" s="1" t="s">
        <v>118</v>
      </c>
      <c r="S1537" s="1">
        <v>16703223121</v>
      </c>
      <c r="U1537" s="1">
        <v>424130</v>
      </c>
      <c r="V1537" s="1" t="s">
        <v>119</v>
      </c>
      <c r="X1537" s="1" t="s">
        <v>12898</v>
      </c>
      <c r="Y1537" s="1" t="s">
        <v>12899</v>
      </c>
      <c r="Z1537" s="1" t="s">
        <v>6578</v>
      </c>
      <c r="AA1537" s="1" t="s">
        <v>511</v>
      </c>
      <c r="AB1537" s="1" t="s">
        <v>12897</v>
      </c>
      <c r="AD1537" s="1" t="s">
        <v>167</v>
      </c>
      <c r="AE1537" s="1" t="s">
        <v>117</v>
      </c>
      <c r="AF1537" s="9">
        <v>96950</v>
      </c>
      <c r="AG1537" s="1" t="s">
        <v>118</v>
      </c>
      <c r="AI1537" s="1">
        <v>16703223121</v>
      </c>
      <c r="AK1537" s="1" t="s">
        <v>12900</v>
      </c>
      <c r="BC1537" s="1" t="str">
        <f>"13-2011.01"</f>
        <v>13-2011.01</v>
      </c>
      <c r="BD1537" s="1" t="s">
        <v>932</v>
      </c>
      <c r="BE1537" s="1" t="s">
        <v>15998</v>
      </c>
      <c r="BF1537" s="1" t="s">
        <v>511</v>
      </c>
      <c r="BG1537" s="1">
        <v>1</v>
      </c>
      <c r="BH1537" s="1">
        <v>1</v>
      </c>
      <c r="BI1537" s="2">
        <v>44409</v>
      </c>
      <c r="BJ1537" s="2">
        <v>45504</v>
      </c>
      <c r="BK1537" s="2">
        <v>44409</v>
      </c>
      <c r="BL1537" s="2">
        <v>45504</v>
      </c>
      <c r="BM1537" s="1">
        <v>48</v>
      </c>
      <c r="BN1537" s="1">
        <v>0</v>
      </c>
      <c r="BO1537" s="1">
        <v>8</v>
      </c>
      <c r="BP1537" s="1">
        <v>8</v>
      </c>
      <c r="BQ1537" s="1">
        <v>8</v>
      </c>
      <c r="BR1537" s="1">
        <v>8</v>
      </c>
      <c r="BS1537" s="1">
        <v>8</v>
      </c>
      <c r="BT1537" s="1">
        <v>8</v>
      </c>
      <c r="BU1537" s="1" t="str">
        <f>"8:00 AM"</f>
        <v>8:00 AM</v>
      </c>
      <c r="BV1537" s="1" t="str">
        <f>"5:00 PM"</f>
        <v>5:00 PM</v>
      </c>
      <c r="BW1537" s="1" t="s">
        <v>193</v>
      </c>
      <c r="BX1537" s="1">
        <v>0</v>
      </c>
      <c r="BY1537" s="1">
        <v>48</v>
      </c>
      <c r="BZ1537" s="1" t="s">
        <v>111</v>
      </c>
      <c r="CA1537" s="1">
        <v>2</v>
      </c>
      <c r="CB1537" s="4" t="s">
        <v>15999</v>
      </c>
      <c r="CC1537" s="1" t="s">
        <v>12897</v>
      </c>
      <c r="CE1537" s="1" t="s">
        <v>167</v>
      </c>
      <c r="CF1537" s="1" t="s">
        <v>117</v>
      </c>
      <c r="CG1537" s="1">
        <v>96950</v>
      </c>
      <c r="CH1537" s="3">
        <v>14.85</v>
      </c>
      <c r="CI1537" s="3">
        <v>14.85</v>
      </c>
      <c r="CJ1537" s="3">
        <v>22.28</v>
      </c>
      <c r="CK1537" s="3">
        <v>22.28</v>
      </c>
      <c r="CL1537" s="1" t="s">
        <v>137</v>
      </c>
      <c r="CM1537" s="1" t="s">
        <v>138</v>
      </c>
      <c r="CN1537" s="1" t="s">
        <v>139</v>
      </c>
      <c r="CP1537" s="1" t="s">
        <v>112</v>
      </c>
      <c r="CQ1537" s="1" t="s">
        <v>111</v>
      </c>
      <c r="CR1537" s="1" t="s">
        <v>112</v>
      </c>
      <c r="CS1537" s="1" t="s">
        <v>111</v>
      </c>
      <c r="CT1537" s="1" t="s">
        <v>138</v>
      </c>
      <c r="CU1537" s="1" t="s">
        <v>111</v>
      </c>
      <c r="CV1537" s="1" t="s">
        <v>138</v>
      </c>
      <c r="CW1537" s="1" t="s">
        <v>16000</v>
      </c>
      <c r="CX1537" s="1">
        <v>16703223121</v>
      </c>
      <c r="CY1537" s="1" t="s">
        <v>12900</v>
      </c>
      <c r="CZ1537" s="1" t="s">
        <v>138</v>
      </c>
      <c r="DA1537" s="1" t="s">
        <v>111</v>
      </c>
      <c r="DB1537" s="1" t="s">
        <v>112</v>
      </c>
      <c r="DC1537" s="1" t="s">
        <v>12898</v>
      </c>
      <c r="DD1537" s="1" t="s">
        <v>12899</v>
      </c>
      <c r="DE1537" s="1" t="s">
        <v>892</v>
      </c>
      <c r="DF1537" s="1" t="s">
        <v>12895</v>
      </c>
      <c r="DG1537" s="1" t="s">
        <v>12900</v>
      </c>
    </row>
    <row r="1538" spans="1:111" ht="15.6" customHeight="1" x14ac:dyDescent="0.25">
      <c r="A1538" s="1" t="s">
        <v>16001</v>
      </c>
      <c r="B1538" s="1" t="s">
        <v>238</v>
      </c>
      <c r="C1538" s="2">
        <v>44293.108461342592</v>
      </c>
      <c r="D1538" s="2">
        <v>44330</v>
      </c>
      <c r="E1538" s="1" t="s">
        <v>110</v>
      </c>
      <c r="F1538" s="2">
        <v>44468.833333333336</v>
      </c>
      <c r="G1538" s="1" t="s">
        <v>111</v>
      </c>
      <c r="H1538" s="1" t="s">
        <v>112</v>
      </c>
      <c r="I1538" s="1" t="s">
        <v>112</v>
      </c>
      <c r="J1538" s="1" t="s">
        <v>4119</v>
      </c>
      <c r="K1538" s="1" t="s">
        <v>4120</v>
      </c>
      <c r="L1538" s="1" t="s">
        <v>4121</v>
      </c>
      <c r="M1538" s="1" t="s">
        <v>339</v>
      </c>
      <c r="N1538" s="1" t="s">
        <v>167</v>
      </c>
      <c r="O1538" s="1" t="s">
        <v>117</v>
      </c>
      <c r="P1538" s="9">
        <v>96950</v>
      </c>
      <c r="Q1538" s="1" t="s">
        <v>118</v>
      </c>
      <c r="S1538" s="1">
        <v>16702877474</v>
      </c>
      <c r="U1538" s="1">
        <v>722410</v>
      </c>
      <c r="V1538" s="1" t="s">
        <v>119</v>
      </c>
      <c r="X1538" s="1" t="s">
        <v>4122</v>
      </c>
      <c r="Y1538" s="1" t="s">
        <v>4123</v>
      </c>
      <c r="Z1538" s="1" t="s">
        <v>4124</v>
      </c>
      <c r="AA1538" s="1" t="s">
        <v>2091</v>
      </c>
      <c r="AB1538" s="1" t="s">
        <v>4121</v>
      </c>
      <c r="AC1538" s="1" t="s">
        <v>339</v>
      </c>
      <c r="AD1538" s="1" t="s">
        <v>167</v>
      </c>
      <c r="AE1538" s="1" t="s">
        <v>117</v>
      </c>
      <c r="AF1538" s="9">
        <v>96950</v>
      </c>
      <c r="AG1538" s="1" t="s">
        <v>118</v>
      </c>
      <c r="AI1538" s="1">
        <v>16702877474</v>
      </c>
      <c r="AK1538" s="1" t="s">
        <v>4125</v>
      </c>
      <c r="BC1538" s="1" t="str">
        <f>"35-3011.00"</f>
        <v>35-3011.00</v>
      </c>
      <c r="BD1538" s="1" t="s">
        <v>4126</v>
      </c>
      <c r="BE1538" s="1" t="s">
        <v>4127</v>
      </c>
      <c r="BF1538" s="1" t="s">
        <v>4128</v>
      </c>
      <c r="BG1538" s="1">
        <v>6</v>
      </c>
      <c r="BH1538" s="1">
        <v>6</v>
      </c>
      <c r="BI1538" s="2">
        <v>44470</v>
      </c>
      <c r="BJ1538" s="2">
        <v>45565</v>
      </c>
      <c r="BK1538" s="2">
        <v>44470</v>
      </c>
      <c r="BL1538" s="2">
        <v>45565</v>
      </c>
      <c r="BM1538" s="1">
        <v>35</v>
      </c>
      <c r="BN1538" s="1">
        <v>7</v>
      </c>
      <c r="BO1538" s="1">
        <v>0</v>
      </c>
      <c r="BP1538" s="1">
        <v>4</v>
      </c>
      <c r="BQ1538" s="1">
        <v>3</v>
      </c>
      <c r="BR1538" s="1">
        <v>7</v>
      </c>
      <c r="BS1538" s="1">
        <v>7</v>
      </c>
      <c r="BT1538" s="1">
        <v>7</v>
      </c>
      <c r="BU1538" s="1" t="str">
        <f>"5:00 PM"</f>
        <v>5:00 PM</v>
      </c>
      <c r="BV1538" s="1" t="str">
        <f>"1:00 AM"</f>
        <v>1:00 AM</v>
      </c>
      <c r="BW1538" s="1" t="s">
        <v>135</v>
      </c>
      <c r="BX1538" s="1">
        <v>0</v>
      </c>
      <c r="BY1538" s="1">
        <v>12</v>
      </c>
      <c r="BZ1538" s="1" t="s">
        <v>112</v>
      </c>
      <c r="CA1538" s="1">
        <v>0</v>
      </c>
      <c r="CB1538" s="4" t="s">
        <v>4129</v>
      </c>
      <c r="CC1538" s="1" t="s">
        <v>4121</v>
      </c>
      <c r="CD1538" s="1" t="s">
        <v>339</v>
      </c>
      <c r="CE1538" s="1" t="s">
        <v>167</v>
      </c>
      <c r="CF1538" s="1" t="s">
        <v>117</v>
      </c>
      <c r="CG1538" s="1">
        <v>96950</v>
      </c>
      <c r="CH1538" s="3">
        <v>8.41</v>
      </c>
      <c r="CI1538" s="3">
        <v>8.68</v>
      </c>
      <c r="CJ1538" s="3">
        <v>12.62</v>
      </c>
      <c r="CK1538" s="3">
        <v>13.02</v>
      </c>
      <c r="CL1538" s="1" t="s">
        <v>137</v>
      </c>
      <c r="CM1538" s="1" t="s">
        <v>7993</v>
      </c>
      <c r="CN1538" s="1" t="s">
        <v>139</v>
      </c>
      <c r="CP1538" s="1" t="s">
        <v>112</v>
      </c>
      <c r="CQ1538" s="1" t="s">
        <v>111</v>
      </c>
      <c r="CR1538" s="1" t="s">
        <v>112</v>
      </c>
      <c r="CS1538" s="1" t="s">
        <v>111</v>
      </c>
      <c r="CT1538" s="1" t="s">
        <v>111</v>
      </c>
      <c r="CU1538" s="1" t="s">
        <v>111</v>
      </c>
      <c r="CV1538" s="1" t="s">
        <v>138</v>
      </c>
      <c r="CW1538" s="1" t="s">
        <v>138</v>
      </c>
      <c r="CX1538" s="1">
        <v>16702877474</v>
      </c>
      <c r="CY1538" s="1" t="s">
        <v>4125</v>
      </c>
      <c r="CZ1538" s="1" t="s">
        <v>6019</v>
      </c>
      <c r="DA1538" s="1" t="s">
        <v>111</v>
      </c>
      <c r="DB1538" s="1" t="s">
        <v>112</v>
      </c>
    </row>
    <row r="1539" spans="1:111" ht="15.6" customHeight="1" x14ac:dyDescent="0.25">
      <c r="A1539" s="1" t="s">
        <v>16003</v>
      </c>
      <c r="B1539" s="1" t="s">
        <v>238</v>
      </c>
      <c r="C1539" s="2">
        <v>44377.109984606483</v>
      </c>
      <c r="D1539" s="2">
        <v>44420</v>
      </c>
      <c r="E1539" s="1" t="s">
        <v>180</v>
      </c>
      <c r="G1539" s="1" t="s">
        <v>112</v>
      </c>
      <c r="H1539" s="1" t="s">
        <v>112</v>
      </c>
      <c r="I1539" s="1" t="s">
        <v>112</v>
      </c>
      <c r="J1539" s="1" t="s">
        <v>9742</v>
      </c>
      <c r="K1539" s="1" t="s">
        <v>9743</v>
      </c>
      <c r="L1539" s="1" t="s">
        <v>9745</v>
      </c>
      <c r="M1539" s="1" t="s">
        <v>9744</v>
      </c>
      <c r="N1539" s="1" t="s">
        <v>116</v>
      </c>
      <c r="O1539" s="1" t="s">
        <v>117</v>
      </c>
      <c r="P1539" s="9">
        <v>96950</v>
      </c>
      <c r="Q1539" s="1" t="s">
        <v>118</v>
      </c>
      <c r="S1539" s="1">
        <v>16702341367</v>
      </c>
      <c r="U1539" s="1">
        <v>32311</v>
      </c>
      <c r="V1539" s="1" t="s">
        <v>119</v>
      </c>
      <c r="X1539" s="1" t="s">
        <v>723</v>
      </c>
      <c r="Y1539" s="1" t="s">
        <v>9746</v>
      </c>
      <c r="Z1539" s="1" t="s">
        <v>9747</v>
      </c>
      <c r="AA1539" s="1" t="s">
        <v>973</v>
      </c>
      <c r="AB1539" s="1" t="s">
        <v>9748</v>
      </c>
      <c r="AC1539" s="1" t="s">
        <v>9745</v>
      </c>
      <c r="AD1539" s="1" t="s">
        <v>116</v>
      </c>
      <c r="AE1539" s="1" t="s">
        <v>117</v>
      </c>
      <c r="AF1539" s="9">
        <v>96950</v>
      </c>
      <c r="AG1539" s="1" t="s">
        <v>118</v>
      </c>
      <c r="AI1539" s="1">
        <v>16702341367</v>
      </c>
      <c r="AK1539" s="1" t="s">
        <v>9749</v>
      </c>
      <c r="BC1539" s="1" t="str">
        <f>"43-9061.00"</f>
        <v>43-9061.00</v>
      </c>
      <c r="BD1539" s="1" t="s">
        <v>375</v>
      </c>
      <c r="BE1539" s="1" t="s">
        <v>16004</v>
      </c>
      <c r="BF1539" s="1" t="s">
        <v>2273</v>
      </c>
      <c r="BG1539" s="1">
        <v>2</v>
      </c>
      <c r="BH1539" s="1">
        <v>2</v>
      </c>
      <c r="BI1539" s="2">
        <v>44470</v>
      </c>
      <c r="BJ1539" s="2">
        <v>44834</v>
      </c>
      <c r="BK1539" s="2">
        <v>44470</v>
      </c>
      <c r="BL1539" s="2">
        <v>44834</v>
      </c>
      <c r="BM1539" s="1">
        <v>35</v>
      </c>
      <c r="BN1539" s="1">
        <v>0</v>
      </c>
      <c r="BO1539" s="1">
        <v>7</v>
      </c>
      <c r="BP1539" s="1">
        <v>7</v>
      </c>
      <c r="BQ1539" s="1">
        <v>7</v>
      </c>
      <c r="BR1539" s="1">
        <v>7</v>
      </c>
      <c r="BS1539" s="1">
        <v>7</v>
      </c>
      <c r="BT1539" s="1">
        <v>0</v>
      </c>
      <c r="BU1539" s="1" t="str">
        <f>"8:00 AM"</f>
        <v>8:00 AM</v>
      </c>
      <c r="BV1539" s="1" t="str">
        <f>"4:00 PM"</f>
        <v>4:00 PM</v>
      </c>
      <c r="BW1539" s="1" t="s">
        <v>135</v>
      </c>
      <c r="BX1539" s="1">
        <v>0</v>
      </c>
      <c r="BY1539" s="1">
        <v>12</v>
      </c>
      <c r="BZ1539" s="1" t="s">
        <v>112</v>
      </c>
      <c r="CB1539" s="1" t="s">
        <v>16005</v>
      </c>
      <c r="CC1539" s="1" t="s">
        <v>9744</v>
      </c>
      <c r="CD1539" s="1" t="s">
        <v>9745</v>
      </c>
      <c r="CE1539" s="1" t="s">
        <v>116</v>
      </c>
      <c r="CF1539" s="1" t="s">
        <v>117</v>
      </c>
      <c r="CG1539" s="1">
        <v>96950</v>
      </c>
      <c r="CH1539" s="3">
        <v>11.05</v>
      </c>
      <c r="CI1539" s="3">
        <v>11.05</v>
      </c>
      <c r="CJ1539" s="3">
        <v>16.57</v>
      </c>
      <c r="CK1539" s="3">
        <v>16.57</v>
      </c>
      <c r="CL1539" s="1" t="s">
        <v>137</v>
      </c>
      <c r="CM1539" s="1" t="s">
        <v>362</v>
      </c>
      <c r="CN1539" s="1" t="s">
        <v>139</v>
      </c>
      <c r="CP1539" s="1" t="s">
        <v>112</v>
      </c>
      <c r="CQ1539" s="1" t="s">
        <v>111</v>
      </c>
      <c r="CR1539" s="1" t="s">
        <v>112</v>
      </c>
      <c r="CS1539" s="1" t="s">
        <v>111</v>
      </c>
      <c r="CT1539" s="1" t="s">
        <v>138</v>
      </c>
      <c r="CU1539" s="1" t="s">
        <v>111</v>
      </c>
      <c r="CV1539" s="1" t="s">
        <v>138</v>
      </c>
      <c r="CW1539" s="1" t="s">
        <v>1720</v>
      </c>
      <c r="CX1539" s="1">
        <v>16702341367</v>
      </c>
      <c r="CY1539" s="1" t="s">
        <v>9749</v>
      </c>
      <c r="CZ1539" s="1" t="s">
        <v>138</v>
      </c>
      <c r="DA1539" s="1" t="s">
        <v>111</v>
      </c>
      <c r="DB1539" s="1" t="s">
        <v>112</v>
      </c>
      <c r="DC1539" s="1" t="s">
        <v>723</v>
      </c>
      <c r="DD1539" s="1" t="s">
        <v>9746</v>
      </c>
      <c r="DE1539" s="1" t="s">
        <v>1236</v>
      </c>
      <c r="DF1539" s="1" t="s">
        <v>14564</v>
      </c>
      <c r="DG1539" s="1" t="s">
        <v>9749</v>
      </c>
    </row>
    <row r="1540" spans="1:111" ht="15.6" customHeight="1" x14ac:dyDescent="0.25">
      <c r="A1540" s="1" t="s">
        <v>16011</v>
      </c>
      <c r="B1540" s="1" t="s">
        <v>238</v>
      </c>
      <c r="C1540" s="2">
        <v>44319.01592233796</v>
      </c>
      <c r="D1540" s="2">
        <v>44356</v>
      </c>
      <c r="E1540" s="1" t="s">
        <v>110</v>
      </c>
      <c r="F1540" s="2">
        <v>44468.833333333336</v>
      </c>
      <c r="G1540" s="1" t="s">
        <v>112</v>
      </c>
      <c r="H1540" s="1" t="s">
        <v>112</v>
      </c>
      <c r="I1540" s="1" t="s">
        <v>112</v>
      </c>
      <c r="J1540" s="1" t="s">
        <v>5960</v>
      </c>
      <c r="K1540" s="1" t="s">
        <v>5960</v>
      </c>
      <c r="L1540" s="1" t="s">
        <v>4485</v>
      </c>
      <c r="N1540" s="1" t="s">
        <v>116</v>
      </c>
      <c r="O1540" s="1" t="s">
        <v>117</v>
      </c>
      <c r="P1540" s="9">
        <v>96950</v>
      </c>
      <c r="Q1540" s="1" t="s">
        <v>118</v>
      </c>
      <c r="R1540" s="1" t="s">
        <v>168</v>
      </c>
      <c r="S1540" s="1">
        <v>16702342856</v>
      </c>
      <c r="U1540" s="1">
        <v>56132</v>
      </c>
      <c r="V1540" s="1" t="s">
        <v>119</v>
      </c>
      <c r="X1540" s="1" t="s">
        <v>4482</v>
      </c>
      <c r="Y1540" s="1" t="s">
        <v>4483</v>
      </c>
      <c r="Z1540" s="1" t="s">
        <v>4484</v>
      </c>
      <c r="AA1540" s="1" t="s">
        <v>245</v>
      </c>
      <c r="AB1540" s="1" t="s">
        <v>5961</v>
      </c>
      <c r="AC1540" s="1" t="s">
        <v>5962</v>
      </c>
      <c r="AD1540" s="1" t="s">
        <v>116</v>
      </c>
      <c r="AE1540" s="1" t="s">
        <v>117</v>
      </c>
      <c r="AF1540" s="9">
        <v>96950</v>
      </c>
      <c r="AG1540" s="1" t="s">
        <v>118</v>
      </c>
      <c r="AH1540" s="1" t="s">
        <v>138</v>
      </c>
      <c r="AI1540" s="1">
        <v>16702342856</v>
      </c>
      <c r="AK1540" s="1" t="s">
        <v>4486</v>
      </c>
      <c r="BC1540" s="1" t="str">
        <f>"49-9071.00"</f>
        <v>49-9071.00</v>
      </c>
      <c r="BD1540" s="1" t="s">
        <v>214</v>
      </c>
      <c r="BE1540" s="1" t="s">
        <v>10456</v>
      </c>
      <c r="BF1540" s="1" t="s">
        <v>3680</v>
      </c>
      <c r="BG1540" s="1">
        <v>10</v>
      </c>
      <c r="BH1540" s="1">
        <v>10</v>
      </c>
      <c r="BI1540" s="2">
        <v>44470</v>
      </c>
      <c r="BJ1540" s="2">
        <v>44834</v>
      </c>
      <c r="BK1540" s="2">
        <v>44470</v>
      </c>
      <c r="BL1540" s="2">
        <v>44834</v>
      </c>
      <c r="BM1540" s="1">
        <v>35</v>
      </c>
      <c r="BN1540" s="1">
        <v>0</v>
      </c>
      <c r="BO1540" s="1">
        <v>7</v>
      </c>
      <c r="BP1540" s="1">
        <v>7</v>
      </c>
      <c r="BQ1540" s="1">
        <v>7</v>
      </c>
      <c r="BR1540" s="1">
        <v>7</v>
      </c>
      <c r="BS1540" s="1">
        <v>7</v>
      </c>
      <c r="BT1540" s="1">
        <v>0</v>
      </c>
      <c r="BU1540" s="1" t="str">
        <f>"8:00 AM"</f>
        <v>8:00 AM</v>
      </c>
      <c r="BV1540" s="1" t="str">
        <f>"5:00 PM"</f>
        <v>5:00 PM</v>
      </c>
      <c r="BW1540" s="1" t="s">
        <v>135</v>
      </c>
      <c r="BX1540" s="1">
        <v>0</v>
      </c>
      <c r="BY1540" s="1">
        <v>24</v>
      </c>
      <c r="BZ1540" s="1" t="s">
        <v>112</v>
      </c>
      <c r="CA1540" s="1">
        <v>0</v>
      </c>
      <c r="CB1540" s="1" t="s">
        <v>10457</v>
      </c>
      <c r="CC1540" s="1" t="s">
        <v>4485</v>
      </c>
      <c r="CD1540" s="1" t="s">
        <v>5962</v>
      </c>
      <c r="CE1540" s="1" t="s">
        <v>116</v>
      </c>
      <c r="CF1540" s="1" t="s">
        <v>117</v>
      </c>
      <c r="CG1540" s="1">
        <v>96950</v>
      </c>
      <c r="CH1540" s="3">
        <v>8.7100000000000009</v>
      </c>
      <c r="CI1540" s="3">
        <v>8.7100000000000009</v>
      </c>
      <c r="CJ1540" s="3">
        <v>13.1</v>
      </c>
      <c r="CK1540" s="3">
        <v>13.1</v>
      </c>
      <c r="CL1540" s="1" t="s">
        <v>137</v>
      </c>
      <c r="CM1540" s="1" t="s">
        <v>138</v>
      </c>
      <c r="CN1540" s="1" t="s">
        <v>139</v>
      </c>
      <c r="CP1540" s="1" t="s">
        <v>112</v>
      </c>
      <c r="CQ1540" s="1" t="s">
        <v>111</v>
      </c>
      <c r="CR1540" s="1" t="s">
        <v>112</v>
      </c>
      <c r="CS1540" s="1" t="s">
        <v>111</v>
      </c>
      <c r="CT1540" s="1" t="s">
        <v>138</v>
      </c>
      <c r="CU1540" s="1" t="s">
        <v>111</v>
      </c>
      <c r="CV1540" s="1" t="s">
        <v>138</v>
      </c>
      <c r="CW1540" s="1" t="s">
        <v>1555</v>
      </c>
      <c r="CX1540" s="1">
        <v>16702342856</v>
      </c>
      <c r="CY1540" s="1" t="s">
        <v>4486</v>
      </c>
      <c r="CZ1540" s="1" t="s">
        <v>168</v>
      </c>
      <c r="DA1540" s="1" t="s">
        <v>111</v>
      </c>
      <c r="DB1540" s="1" t="s">
        <v>112</v>
      </c>
    </row>
    <row r="1541" spans="1:111" ht="15.6" customHeight="1" x14ac:dyDescent="0.25">
      <c r="A1541" s="1" t="s">
        <v>16013</v>
      </c>
      <c r="B1541" s="1" t="s">
        <v>238</v>
      </c>
      <c r="C1541" s="2">
        <v>44332.07098715278</v>
      </c>
      <c r="D1541" s="2">
        <v>44371</v>
      </c>
      <c r="E1541" s="1" t="s">
        <v>110</v>
      </c>
      <c r="F1541" s="2">
        <v>44468.833333333336</v>
      </c>
      <c r="G1541" s="1" t="s">
        <v>112</v>
      </c>
      <c r="H1541" s="1" t="s">
        <v>112</v>
      </c>
      <c r="I1541" s="1" t="s">
        <v>112</v>
      </c>
      <c r="J1541" s="1" t="s">
        <v>595</v>
      </c>
      <c r="L1541" s="1" t="s">
        <v>596</v>
      </c>
      <c r="M1541" s="1" t="s">
        <v>597</v>
      </c>
      <c r="N1541" s="1" t="s">
        <v>116</v>
      </c>
      <c r="O1541" s="1" t="s">
        <v>117</v>
      </c>
      <c r="P1541" s="9">
        <v>96950</v>
      </c>
      <c r="Q1541" s="1" t="s">
        <v>118</v>
      </c>
      <c r="S1541" s="1">
        <v>16702348106</v>
      </c>
      <c r="U1541" s="1">
        <v>23622</v>
      </c>
      <c r="V1541" s="1" t="s">
        <v>119</v>
      </c>
      <c r="X1541" s="1" t="s">
        <v>598</v>
      </c>
      <c r="Y1541" s="1" t="s">
        <v>599</v>
      </c>
      <c r="AA1541" s="1" t="s">
        <v>962</v>
      </c>
      <c r="AB1541" s="1" t="s">
        <v>596</v>
      </c>
      <c r="AC1541" s="1" t="s">
        <v>597</v>
      </c>
      <c r="AD1541" s="1" t="s">
        <v>116</v>
      </c>
      <c r="AE1541" s="1" t="s">
        <v>117</v>
      </c>
      <c r="AF1541" s="9">
        <v>96950</v>
      </c>
      <c r="AG1541" s="1" t="s">
        <v>118</v>
      </c>
      <c r="AH1541" s="1" t="s">
        <v>597</v>
      </c>
      <c r="AI1541" s="1">
        <v>16702348106</v>
      </c>
      <c r="AK1541" s="1" t="s">
        <v>601</v>
      </c>
      <c r="BC1541" s="1" t="str">
        <f>"49-3042.00"</f>
        <v>49-3042.00</v>
      </c>
      <c r="BD1541" s="1" t="s">
        <v>1089</v>
      </c>
      <c r="BE1541" s="1" t="s">
        <v>16014</v>
      </c>
      <c r="BF1541" s="1" t="s">
        <v>6679</v>
      </c>
      <c r="BG1541" s="1">
        <v>2</v>
      </c>
      <c r="BH1541" s="1">
        <v>2</v>
      </c>
      <c r="BI1541" s="2">
        <v>44470</v>
      </c>
      <c r="BJ1541" s="2">
        <v>44834</v>
      </c>
      <c r="BK1541" s="2">
        <v>44470</v>
      </c>
      <c r="BL1541" s="2">
        <v>44834</v>
      </c>
      <c r="BM1541" s="1">
        <v>40</v>
      </c>
      <c r="BN1541" s="1">
        <v>0</v>
      </c>
      <c r="BO1541" s="1">
        <v>8</v>
      </c>
      <c r="BP1541" s="1">
        <v>8</v>
      </c>
      <c r="BQ1541" s="1">
        <v>8</v>
      </c>
      <c r="BR1541" s="1">
        <v>8</v>
      </c>
      <c r="BS1541" s="1">
        <v>8</v>
      </c>
      <c r="BT1541" s="1">
        <v>0</v>
      </c>
      <c r="BU1541" s="1" t="str">
        <f>"8:00 AM"</f>
        <v>8:00 AM</v>
      </c>
      <c r="BV1541" s="1" t="str">
        <f>"5:00 PM"</f>
        <v>5:00 PM</v>
      </c>
      <c r="BW1541" s="1" t="s">
        <v>230</v>
      </c>
      <c r="BX1541" s="1">
        <v>0</v>
      </c>
      <c r="BY1541" s="1">
        <v>24</v>
      </c>
      <c r="BZ1541" s="1" t="s">
        <v>112</v>
      </c>
      <c r="CB1541" s="4" t="s">
        <v>16015</v>
      </c>
      <c r="CC1541" s="1" t="s">
        <v>596</v>
      </c>
      <c r="CD1541" s="1" t="s">
        <v>597</v>
      </c>
      <c r="CE1541" s="1" t="s">
        <v>116</v>
      </c>
      <c r="CF1541" s="1" t="s">
        <v>117</v>
      </c>
      <c r="CG1541" s="1">
        <v>96950</v>
      </c>
      <c r="CH1541" s="3">
        <v>10.050000000000001</v>
      </c>
      <c r="CI1541" s="3">
        <v>10.050000000000001</v>
      </c>
      <c r="CJ1541" s="3">
        <v>15.08</v>
      </c>
      <c r="CK1541" s="3">
        <v>15.08</v>
      </c>
      <c r="CL1541" s="1" t="s">
        <v>137</v>
      </c>
      <c r="CN1541" s="1" t="s">
        <v>139</v>
      </c>
      <c r="CP1541" s="1" t="s">
        <v>112</v>
      </c>
      <c r="CQ1541" s="1" t="s">
        <v>111</v>
      </c>
      <c r="CR1541" s="1" t="s">
        <v>111</v>
      </c>
      <c r="CS1541" s="1" t="s">
        <v>111</v>
      </c>
      <c r="CT1541" s="1" t="s">
        <v>138</v>
      </c>
      <c r="CU1541" s="1" t="s">
        <v>111</v>
      </c>
      <c r="CV1541" s="1" t="s">
        <v>138</v>
      </c>
      <c r="CW1541" s="1" t="s">
        <v>606</v>
      </c>
      <c r="CX1541" s="1">
        <v>16702348106</v>
      </c>
      <c r="CY1541" s="1" t="s">
        <v>601</v>
      </c>
      <c r="CZ1541" s="1" t="s">
        <v>138</v>
      </c>
      <c r="DA1541" s="1" t="s">
        <v>111</v>
      </c>
      <c r="DB1541" s="1" t="s">
        <v>112</v>
      </c>
    </row>
    <row r="1542" spans="1:111" ht="15.6" customHeight="1" x14ac:dyDescent="0.25">
      <c r="A1542" s="1" t="s">
        <v>16016</v>
      </c>
      <c r="B1542" s="1" t="s">
        <v>238</v>
      </c>
      <c r="C1542" s="2">
        <v>44335.846764236114</v>
      </c>
      <c r="D1542" s="2">
        <v>44371</v>
      </c>
      <c r="E1542" s="1" t="s">
        <v>110</v>
      </c>
      <c r="F1542" s="2">
        <v>44468.833333333336</v>
      </c>
      <c r="G1542" s="1" t="s">
        <v>111</v>
      </c>
      <c r="H1542" s="1" t="s">
        <v>112</v>
      </c>
      <c r="I1542" s="1" t="s">
        <v>112</v>
      </c>
      <c r="J1542" s="1" t="s">
        <v>16017</v>
      </c>
      <c r="K1542" s="1" t="s">
        <v>16018</v>
      </c>
      <c r="L1542" s="1" t="s">
        <v>16019</v>
      </c>
      <c r="M1542" s="1" t="s">
        <v>16020</v>
      </c>
      <c r="N1542" s="1" t="s">
        <v>157</v>
      </c>
      <c r="O1542" s="1" t="s">
        <v>117</v>
      </c>
      <c r="P1542" s="9">
        <v>96950</v>
      </c>
      <c r="Q1542" s="1" t="s">
        <v>118</v>
      </c>
      <c r="S1542" s="1">
        <v>16702336245</v>
      </c>
      <c r="U1542" s="1">
        <v>81211</v>
      </c>
      <c r="V1542" s="1" t="s">
        <v>119</v>
      </c>
      <c r="X1542" s="1" t="s">
        <v>16021</v>
      </c>
      <c r="Y1542" s="1" t="s">
        <v>16022</v>
      </c>
      <c r="Z1542" s="1" t="s">
        <v>16023</v>
      </c>
      <c r="AA1542" s="1" t="s">
        <v>245</v>
      </c>
      <c r="AB1542" s="1" t="s">
        <v>16024</v>
      </c>
      <c r="AC1542" s="1" t="s">
        <v>16025</v>
      </c>
      <c r="AD1542" s="1" t="s">
        <v>157</v>
      </c>
      <c r="AE1542" s="1" t="s">
        <v>117</v>
      </c>
      <c r="AF1542" s="9">
        <v>96950</v>
      </c>
      <c r="AG1542" s="1" t="s">
        <v>118</v>
      </c>
      <c r="AI1542" s="1">
        <v>16702336245</v>
      </c>
      <c r="AK1542" s="1" t="s">
        <v>16026</v>
      </c>
      <c r="BC1542" s="1" t="str">
        <f>"31-9011.00"</f>
        <v>31-9011.00</v>
      </c>
      <c r="BD1542" s="1" t="s">
        <v>947</v>
      </c>
      <c r="BE1542" s="1" t="s">
        <v>16027</v>
      </c>
      <c r="BF1542" s="1" t="s">
        <v>949</v>
      </c>
      <c r="BG1542" s="1">
        <v>2</v>
      </c>
      <c r="BH1542" s="1">
        <v>2</v>
      </c>
      <c r="BI1542" s="2">
        <v>44470</v>
      </c>
      <c r="BJ1542" s="2">
        <v>45565</v>
      </c>
      <c r="BK1542" s="2">
        <v>44470</v>
      </c>
      <c r="BL1542" s="2">
        <v>45565</v>
      </c>
      <c r="BM1542" s="1">
        <v>35</v>
      </c>
      <c r="BN1542" s="1">
        <v>0</v>
      </c>
      <c r="BO1542" s="1">
        <v>7</v>
      </c>
      <c r="BP1542" s="1">
        <v>7</v>
      </c>
      <c r="BQ1542" s="1">
        <v>7</v>
      </c>
      <c r="BR1542" s="1">
        <v>7</v>
      </c>
      <c r="BS1542" s="1">
        <v>7</v>
      </c>
      <c r="BT1542" s="1">
        <v>0</v>
      </c>
      <c r="BU1542" s="1" t="str">
        <f>"10:00 AM"</f>
        <v>10:00 AM</v>
      </c>
      <c r="BV1542" s="1" t="str">
        <f>"6:00 PM"</f>
        <v>6:00 PM</v>
      </c>
      <c r="BW1542" s="1" t="s">
        <v>135</v>
      </c>
      <c r="BX1542" s="1">
        <v>0</v>
      </c>
      <c r="BY1542" s="1">
        <v>12</v>
      </c>
      <c r="BZ1542" s="1" t="s">
        <v>112</v>
      </c>
      <c r="CB1542" s="4" t="s">
        <v>16028</v>
      </c>
      <c r="CC1542" s="1" t="s">
        <v>16019</v>
      </c>
      <c r="CD1542" s="1" t="s">
        <v>16025</v>
      </c>
      <c r="CE1542" s="1" t="s">
        <v>157</v>
      </c>
      <c r="CF1542" s="1" t="s">
        <v>117</v>
      </c>
      <c r="CG1542" s="1">
        <v>96950</v>
      </c>
      <c r="CH1542" s="3">
        <v>10.6</v>
      </c>
      <c r="CI1542" s="3">
        <v>10.6</v>
      </c>
      <c r="CJ1542" s="3">
        <v>15.9</v>
      </c>
      <c r="CK1542" s="3">
        <v>15.9</v>
      </c>
      <c r="CL1542" s="1" t="s">
        <v>137</v>
      </c>
      <c r="CM1542" s="1" t="s">
        <v>138</v>
      </c>
      <c r="CN1542" s="1" t="s">
        <v>139</v>
      </c>
      <c r="CP1542" s="1" t="s">
        <v>112</v>
      </c>
      <c r="CQ1542" s="1" t="s">
        <v>111</v>
      </c>
      <c r="CR1542" s="1" t="s">
        <v>112</v>
      </c>
      <c r="CS1542" s="1" t="s">
        <v>111</v>
      </c>
      <c r="CT1542" s="1" t="s">
        <v>138</v>
      </c>
      <c r="CU1542" s="1" t="s">
        <v>111</v>
      </c>
      <c r="CV1542" s="1" t="s">
        <v>111</v>
      </c>
      <c r="CW1542" s="1" t="s">
        <v>1149</v>
      </c>
      <c r="CX1542" s="1">
        <v>16702336245</v>
      </c>
      <c r="CY1542" s="1" t="s">
        <v>16029</v>
      </c>
      <c r="CZ1542" s="1" t="s">
        <v>138</v>
      </c>
      <c r="DA1542" s="1" t="s">
        <v>111</v>
      </c>
      <c r="DB1542" s="1" t="s">
        <v>112</v>
      </c>
    </row>
    <row r="1543" spans="1:111" ht="15.6" customHeight="1" x14ac:dyDescent="0.25">
      <c r="A1543" s="1" t="s">
        <v>16035</v>
      </c>
      <c r="B1543" s="1" t="s">
        <v>238</v>
      </c>
      <c r="C1543" s="2">
        <v>44291.042443287035</v>
      </c>
      <c r="D1543" s="2">
        <v>44333</v>
      </c>
      <c r="E1543" s="1" t="s">
        <v>110</v>
      </c>
      <c r="F1543" s="2">
        <v>44468.833333333336</v>
      </c>
      <c r="G1543" s="1" t="s">
        <v>112</v>
      </c>
      <c r="H1543" s="1" t="s">
        <v>112</v>
      </c>
      <c r="I1543" s="1" t="s">
        <v>112</v>
      </c>
      <c r="J1543" s="1" t="s">
        <v>983</v>
      </c>
      <c r="K1543" s="1" t="s">
        <v>984</v>
      </c>
      <c r="L1543" s="1" t="s">
        <v>985</v>
      </c>
      <c r="M1543" s="1" t="s">
        <v>986</v>
      </c>
      <c r="N1543" s="1" t="s">
        <v>167</v>
      </c>
      <c r="O1543" s="1" t="s">
        <v>117</v>
      </c>
      <c r="P1543" s="9">
        <v>96950</v>
      </c>
      <c r="Q1543" s="1" t="s">
        <v>118</v>
      </c>
      <c r="S1543" s="1">
        <v>16703221690</v>
      </c>
      <c r="T1543" s="1">
        <v>408</v>
      </c>
      <c r="U1543" s="1">
        <v>488510</v>
      </c>
      <c r="V1543" s="1" t="s">
        <v>119</v>
      </c>
      <c r="X1543" s="1" t="s">
        <v>987</v>
      </c>
      <c r="Y1543" s="1" t="s">
        <v>988</v>
      </c>
      <c r="Z1543" s="1" t="s">
        <v>989</v>
      </c>
      <c r="AA1543" s="1" t="s">
        <v>528</v>
      </c>
      <c r="AB1543" s="1" t="s">
        <v>985</v>
      </c>
      <c r="AC1543" s="1" t="s">
        <v>986</v>
      </c>
      <c r="AD1543" s="1" t="s">
        <v>167</v>
      </c>
      <c r="AE1543" s="1" t="s">
        <v>117</v>
      </c>
      <c r="AF1543" s="9">
        <v>96950</v>
      </c>
      <c r="AG1543" s="1" t="s">
        <v>118</v>
      </c>
      <c r="AI1543" s="1">
        <v>16703221690</v>
      </c>
      <c r="AJ1543" s="1">
        <v>408</v>
      </c>
      <c r="AK1543" s="1" t="s">
        <v>990</v>
      </c>
      <c r="BC1543" s="1" t="str">
        <f>"43-5011.00"</f>
        <v>43-5011.00</v>
      </c>
      <c r="BD1543" s="1" t="s">
        <v>2022</v>
      </c>
      <c r="BE1543" s="1" t="s">
        <v>2694</v>
      </c>
      <c r="BF1543" s="1" t="s">
        <v>2695</v>
      </c>
      <c r="BG1543" s="1">
        <v>1</v>
      </c>
      <c r="BH1543" s="1">
        <v>1</v>
      </c>
      <c r="BI1543" s="2">
        <v>44470</v>
      </c>
      <c r="BJ1543" s="2">
        <v>44834</v>
      </c>
      <c r="BK1543" s="2">
        <v>44470</v>
      </c>
      <c r="BL1543" s="2">
        <v>44834</v>
      </c>
      <c r="BM1543" s="1">
        <v>35</v>
      </c>
      <c r="BN1543" s="1">
        <v>0</v>
      </c>
      <c r="BO1543" s="1">
        <v>7</v>
      </c>
      <c r="BP1543" s="1">
        <v>7</v>
      </c>
      <c r="BQ1543" s="1">
        <v>7</v>
      </c>
      <c r="BR1543" s="1">
        <v>7</v>
      </c>
      <c r="BS1543" s="1">
        <v>7</v>
      </c>
      <c r="BT1543" s="1">
        <v>0</v>
      </c>
      <c r="BU1543" s="1" t="str">
        <f>"8:00 AM"</f>
        <v>8:00 AM</v>
      </c>
      <c r="BV1543" s="1" t="str">
        <f>"5:00 PM"</f>
        <v>5:00 PM</v>
      </c>
      <c r="BW1543" s="1" t="s">
        <v>135</v>
      </c>
      <c r="BX1543" s="1">
        <v>0</v>
      </c>
      <c r="BY1543" s="1">
        <v>12</v>
      </c>
      <c r="BZ1543" s="1" t="s">
        <v>112</v>
      </c>
      <c r="CA1543" s="1">
        <v>0</v>
      </c>
      <c r="CB1543" s="1" t="s">
        <v>2696</v>
      </c>
      <c r="CC1543" s="1" t="s">
        <v>985</v>
      </c>
      <c r="CD1543" s="1" t="s">
        <v>986</v>
      </c>
      <c r="CE1543" s="1" t="s">
        <v>167</v>
      </c>
      <c r="CF1543" s="1" t="s">
        <v>117</v>
      </c>
      <c r="CG1543" s="1">
        <v>96950</v>
      </c>
      <c r="CH1543" s="3">
        <v>8.16</v>
      </c>
      <c r="CI1543" s="3">
        <v>8.16</v>
      </c>
      <c r="CJ1543" s="3">
        <v>12.24</v>
      </c>
      <c r="CK1543" s="3">
        <v>12.24</v>
      </c>
      <c r="CL1543" s="1" t="s">
        <v>137</v>
      </c>
      <c r="CM1543" s="1" t="s">
        <v>922</v>
      </c>
      <c r="CN1543" s="1" t="s">
        <v>139</v>
      </c>
      <c r="CP1543" s="1" t="s">
        <v>112</v>
      </c>
      <c r="CQ1543" s="1" t="s">
        <v>111</v>
      </c>
      <c r="CR1543" s="1" t="s">
        <v>112</v>
      </c>
      <c r="CS1543" s="1" t="s">
        <v>111</v>
      </c>
      <c r="CT1543" s="1" t="s">
        <v>111</v>
      </c>
      <c r="CU1543" s="1" t="s">
        <v>111</v>
      </c>
      <c r="CV1543" s="1" t="s">
        <v>138</v>
      </c>
      <c r="CW1543" s="1" t="s">
        <v>714</v>
      </c>
      <c r="CX1543" s="1">
        <v>16703221690</v>
      </c>
      <c r="CY1543" s="1" t="s">
        <v>990</v>
      </c>
      <c r="CZ1543" s="1" t="s">
        <v>716</v>
      </c>
      <c r="DA1543" s="1" t="s">
        <v>111</v>
      </c>
      <c r="DB1543" s="1" t="s">
        <v>112</v>
      </c>
    </row>
    <row r="1544" spans="1:111" ht="15.6" customHeight="1" x14ac:dyDescent="0.25">
      <c r="A1544" s="1" t="s">
        <v>16038</v>
      </c>
      <c r="B1544" s="1" t="s">
        <v>238</v>
      </c>
      <c r="C1544" s="2">
        <v>44349.009428935184</v>
      </c>
      <c r="D1544" s="2">
        <v>44398</v>
      </c>
      <c r="E1544" s="1" t="s">
        <v>110</v>
      </c>
      <c r="F1544" s="2">
        <v>44468.833333333336</v>
      </c>
      <c r="G1544" s="1" t="s">
        <v>111</v>
      </c>
      <c r="H1544" s="1" t="s">
        <v>112</v>
      </c>
      <c r="I1544" s="1" t="s">
        <v>112</v>
      </c>
      <c r="J1544" s="1" t="s">
        <v>8417</v>
      </c>
      <c r="L1544" s="1" t="s">
        <v>8418</v>
      </c>
      <c r="M1544" s="1" t="s">
        <v>8419</v>
      </c>
      <c r="N1544" s="1" t="s">
        <v>116</v>
      </c>
      <c r="O1544" s="1" t="s">
        <v>117</v>
      </c>
      <c r="P1544" s="9">
        <v>96950</v>
      </c>
      <c r="Q1544" s="1" t="s">
        <v>118</v>
      </c>
      <c r="S1544" s="1">
        <v>16706701610</v>
      </c>
      <c r="U1544" s="1">
        <v>221114</v>
      </c>
      <c r="V1544" s="1" t="s">
        <v>119</v>
      </c>
      <c r="X1544" s="1" t="s">
        <v>1745</v>
      </c>
      <c r="Y1544" s="1" t="s">
        <v>1746</v>
      </c>
      <c r="AA1544" s="1" t="s">
        <v>245</v>
      </c>
      <c r="AB1544" s="1" t="s">
        <v>8420</v>
      </c>
      <c r="AC1544" s="1" t="s">
        <v>8419</v>
      </c>
      <c r="AD1544" s="1" t="s">
        <v>116</v>
      </c>
      <c r="AE1544" s="1" t="s">
        <v>117</v>
      </c>
      <c r="AF1544" s="9">
        <v>96950</v>
      </c>
      <c r="AG1544" s="1" t="s">
        <v>118</v>
      </c>
      <c r="AI1544" s="1">
        <v>16702311610</v>
      </c>
      <c r="AK1544" s="1" t="s">
        <v>8421</v>
      </c>
      <c r="BC1544" s="1" t="str">
        <f>"49-9071.00"</f>
        <v>49-9071.00</v>
      </c>
      <c r="BD1544" s="1" t="s">
        <v>214</v>
      </c>
      <c r="BE1544" s="1" t="s">
        <v>8422</v>
      </c>
      <c r="BF1544" s="1" t="s">
        <v>1069</v>
      </c>
      <c r="BG1544" s="1">
        <v>1</v>
      </c>
      <c r="BH1544" s="1">
        <v>1</v>
      </c>
      <c r="BI1544" s="2">
        <v>44470</v>
      </c>
      <c r="BJ1544" s="2">
        <v>45565</v>
      </c>
      <c r="BK1544" s="2">
        <v>44470</v>
      </c>
      <c r="BL1544" s="2">
        <v>45565</v>
      </c>
      <c r="BM1544" s="1">
        <v>35</v>
      </c>
      <c r="BN1544" s="1">
        <v>0</v>
      </c>
      <c r="BO1544" s="1">
        <v>7</v>
      </c>
      <c r="BP1544" s="1">
        <v>7</v>
      </c>
      <c r="BQ1544" s="1">
        <v>7</v>
      </c>
      <c r="BR1544" s="1">
        <v>7</v>
      </c>
      <c r="BS1544" s="1">
        <v>7</v>
      </c>
      <c r="BT1544" s="1">
        <v>0</v>
      </c>
      <c r="BU1544" s="1" t="str">
        <f>"8:00 AM"</f>
        <v>8:00 AM</v>
      </c>
      <c r="BV1544" s="1" t="str">
        <f>"4:00 PM"</f>
        <v>4:00 PM</v>
      </c>
      <c r="BW1544" s="1" t="s">
        <v>135</v>
      </c>
      <c r="BX1544" s="1">
        <v>0</v>
      </c>
      <c r="BY1544" s="1">
        <v>12</v>
      </c>
      <c r="BZ1544" s="1" t="s">
        <v>112</v>
      </c>
      <c r="CB1544" s="1" t="s">
        <v>8423</v>
      </c>
      <c r="CC1544" s="1" t="s">
        <v>8424</v>
      </c>
      <c r="CD1544" s="1" t="s">
        <v>8419</v>
      </c>
      <c r="CE1544" s="1" t="s">
        <v>116</v>
      </c>
      <c r="CF1544" s="1" t="s">
        <v>117</v>
      </c>
      <c r="CG1544" s="1">
        <v>96950</v>
      </c>
      <c r="CH1544" s="3">
        <v>8.7100000000000009</v>
      </c>
      <c r="CI1544" s="3">
        <v>8.7100000000000009</v>
      </c>
      <c r="CJ1544" s="3">
        <v>13.07</v>
      </c>
      <c r="CK1544" s="3">
        <v>13.07</v>
      </c>
      <c r="CL1544" s="1" t="s">
        <v>137</v>
      </c>
      <c r="CM1544" s="1" t="s">
        <v>138</v>
      </c>
      <c r="CN1544" s="1" t="s">
        <v>139</v>
      </c>
      <c r="CP1544" s="1" t="s">
        <v>112</v>
      </c>
      <c r="CQ1544" s="1" t="s">
        <v>111</v>
      </c>
      <c r="CR1544" s="1" t="s">
        <v>112</v>
      </c>
      <c r="CS1544" s="1" t="s">
        <v>112</v>
      </c>
      <c r="CT1544" s="1" t="s">
        <v>138</v>
      </c>
      <c r="CU1544" s="1" t="s">
        <v>111</v>
      </c>
      <c r="CV1544" s="1" t="s">
        <v>138</v>
      </c>
      <c r="CW1544" s="1" t="s">
        <v>8425</v>
      </c>
      <c r="CX1544" s="1">
        <v>16702341610</v>
      </c>
      <c r="CY1544" s="1" t="s">
        <v>8421</v>
      </c>
      <c r="CZ1544" s="1" t="s">
        <v>138</v>
      </c>
      <c r="DA1544" s="1" t="s">
        <v>111</v>
      </c>
      <c r="DB1544" s="1" t="s">
        <v>112</v>
      </c>
    </row>
    <row r="1545" spans="1:111" ht="15.6" customHeight="1" x14ac:dyDescent="0.25">
      <c r="A1545" s="1" t="s">
        <v>16044</v>
      </c>
      <c r="B1545" s="1" t="s">
        <v>238</v>
      </c>
      <c r="C1545" s="2">
        <v>44353.979306597219</v>
      </c>
      <c r="D1545" s="2">
        <v>44397</v>
      </c>
      <c r="E1545" s="1" t="s">
        <v>110</v>
      </c>
      <c r="F1545" s="2">
        <v>44514.791666666664</v>
      </c>
      <c r="G1545" s="1" t="s">
        <v>112</v>
      </c>
      <c r="H1545" s="1" t="s">
        <v>112</v>
      </c>
      <c r="I1545" s="1" t="s">
        <v>112</v>
      </c>
      <c r="J1545" s="1" t="s">
        <v>5304</v>
      </c>
      <c r="K1545" s="1" t="s">
        <v>16045</v>
      </c>
      <c r="L1545" s="1" t="s">
        <v>5305</v>
      </c>
      <c r="M1545" s="1" t="s">
        <v>5306</v>
      </c>
      <c r="N1545" s="1" t="s">
        <v>116</v>
      </c>
      <c r="O1545" s="1" t="s">
        <v>117</v>
      </c>
      <c r="P1545" s="9">
        <v>96950</v>
      </c>
      <c r="Q1545" s="1" t="s">
        <v>118</v>
      </c>
      <c r="S1545" s="1">
        <v>16702347859</v>
      </c>
      <c r="U1545" s="1">
        <v>541110</v>
      </c>
      <c r="V1545" s="1" t="s">
        <v>119</v>
      </c>
      <c r="X1545" s="1" t="s">
        <v>2482</v>
      </c>
      <c r="Y1545" s="1" t="s">
        <v>1786</v>
      </c>
      <c r="Z1545" s="1" t="s">
        <v>4660</v>
      </c>
      <c r="AA1545" s="1" t="s">
        <v>5307</v>
      </c>
      <c r="AB1545" s="1" t="s">
        <v>5305</v>
      </c>
      <c r="AC1545" s="1" t="s">
        <v>5308</v>
      </c>
      <c r="AD1545" s="1" t="s">
        <v>167</v>
      </c>
      <c r="AE1545" s="1" t="s">
        <v>117</v>
      </c>
      <c r="AF1545" s="9">
        <v>96950</v>
      </c>
      <c r="AG1545" s="1" t="s">
        <v>118</v>
      </c>
      <c r="AI1545" s="1">
        <v>16702347859</v>
      </c>
      <c r="AK1545" s="1" t="s">
        <v>5309</v>
      </c>
      <c r="BC1545" s="1" t="str">
        <f>"13-2011.01"</f>
        <v>13-2011.01</v>
      </c>
      <c r="BD1545" s="1" t="s">
        <v>932</v>
      </c>
      <c r="BE1545" s="1" t="s">
        <v>5310</v>
      </c>
      <c r="BF1545" s="1" t="s">
        <v>759</v>
      </c>
      <c r="BG1545" s="1">
        <v>1</v>
      </c>
      <c r="BH1545" s="1">
        <v>1</v>
      </c>
      <c r="BI1545" s="2">
        <v>44515</v>
      </c>
      <c r="BJ1545" s="2">
        <v>44879</v>
      </c>
      <c r="BK1545" s="2">
        <v>44515</v>
      </c>
      <c r="BL1545" s="2">
        <v>44879</v>
      </c>
      <c r="BM1545" s="1">
        <v>40</v>
      </c>
      <c r="BN1545" s="1">
        <v>0</v>
      </c>
      <c r="BO1545" s="1">
        <v>8</v>
      </c>
      <c r="BP1545" s="1">
        <v>8</v>
      </c>
      <c r="BQ1545" s="1">
        <v>8</v>
      </c>
      <c r="BR1545" s="1">
        <v>8</v>
      </c>
      <c r="BS1545" s="1">
        <v>8</v>
      </c>
      <c r="BT1545" s="1">
        <v>0</v>
      </c>
      <c r="BU1545" s="1" t="str">
        <f>"8:00 AM"</f>
        <v>8:00 AM</v>
      </c>
      <c r="BV1545" s="1" t="str">
        <f>"5:00 PM"</f>
        <v>5:00 PM</v>
      </c>
      <c r="BW1545" s="1" t="s">
        <v>193</v>
      </c>
      <c r="BX1545" s="1">
        <v>0</v>
      </c>
      <c r="BY1545" s="1">
        <v>36</v>
      </c>
      <c r="BZ1545" s="1" t="s">
        <v>112</v>
      </c>
      <c r="CB1545" s="4" t="s">
        <v>16046</v>
      </c>
      <c r="CC1545" s="1" t="s">
        <v>5312</v>
      </c>
      <c r="CD1545" s="1" t="s">
        <v>5313</v>
      </c>
      <c r="CE1545" s="1" t="s">
        <v>167</v>
      </c>
      <c r="CF1545" s="1" t="s">
        <v>117</v>
      </c>
      <c r="CG1545" s="1">
        <v>96950</v>
      </c>
      <c r="CH1545" s="3">
        <v>14.85</v>
      </c>
      <c r="CI1545" s="3">
        <v>14.85</v>
      </c>
      <c r="CJ1545" s="3">
        <v>22.28</v>
      </c>
      <c r="CK1545" s="3">
        <v>22.28</v>
      </c>
      <c r="CL1545" s="1" t="s">
        <v>137</v>
      </c>
      <c r="CM1545" s="1" t="s">
        <v>10049</v>
      </c>
      <c r="CN1545" s="1" t="s">
        <v>139</v>
      </c>
      <c r="CP1545" s="1" t="s">
        <v>112</v>
      </c>
      <c r="CQ1545" s="1" t="s">
        <v>111</v>
      </c>
      <c r="CR1545" s="1" t="s">
        <v>112</v>
      </c>
      <c r="CS1545" s="1" t="s">
        <v>111</v>
      </c>
      <c r="CT1545" s="1" t="s">
        <v>138</v>
      </c>
      <c r="CU1545" s="1" t="s">
        <v>111</v>
      </c>
      <c r="CV1545" s="1" t="s">
        <v>138</v>
      </c>
      <c r="CW1545" s="1" t="s">
        <v>138</v>
      </c>
      <c r="CX1545" s="1">
        <v>16702347859</v>
      </c>
      <c r="CY1545" s="1" t="s">
        <v>5315</v>
      </c>
      <c r="CZ1545" s="1" t="s">
        <v>138</v>
      </c>
      <c r="DA1545" s="1" t="s">
        <v>111</v>
      </c>
      <c r="DB1545" s="1" t="s">
        <v>112</v>
      </c>
    </row>
    <row r="1546" spans="1:111" ht="15.6" customHeight="1" x14ac:dyDescent="0.25">
      <c r="A1546" s="1" t="s">
        <v>16047</v>
      </c>
      <c r="B1546" s="1" t="s">
        <v>238</v>
      </c>
      <c r="C1546" s="2">
        <v>44369.841792361112</v>
      </c>
      <c r="D1546" s="2">
        <v>44414</v>
      </c>
      <c r="E1546" s="1" t="s">
        <v>180</v>
      </c>
      <c r="G1546" s="1" t="s">
        <v>112</v>
      </c>
      <c r="H1546" s="1" t="s">
        <v>112</v>
      </c>
      <c r="I1546" s="1" t="s">
        <v>112</v>
      </c>
      <c r="J1546" s="1" t="s">
        <v>1168</v>
      </c>
      <c r="L1546" s="1" t="s">
        <v>1169</v>
      </c>
      <c r="M1546" s="1" t="s">
        <v>1170</v>
      </c>
      <c r="N1546" s="1" t="s">
        <v>116</v>
      </c>
      <c r="O1546" s="1" t="s">
        <v>117</v>
      </c>
      <c r="P1546" s="9">
        <v>96950</v>
      </c>
      <c r="Q1546" s="1" t="s">
        <v>118</v>
      </c>
      <c r="R1546" s="1" t="s">
        <v>116</v>
      </c>
      <c r="S1546" s="1">
        <v>16705887746</v>
      </c>
      <c r="U1546" s="1">
        <v>236220</v>
      </c>
      <c r="V1546" s="1" t="s">
        <v>119</v>
      </c>
      <c r="X1546" s="1" t="s">
        <v>1171</v>
      </c>
      <c r="Y1546" s="1" t="s">
        <v>1172</v>
      </c>
      <c r="AA1546" s="1" t="s">
        <v>1173</v>
      </c>
      <c r="AB1546" s="1" t="s">
        <v>1169</v>
      </c>
      <c r="AC1546" s="1" t="s">
        <v>1170</v>
      </c>
      <c r="AD1546" s="1" t="s">
        <v>116</v>
      </c>
      <c r="AE1546" s="1" t="s">
        <v>117</v>
      </c>
      <c r="AF1546" s="9">
        <v>96950</v>
      </c>
      <c r="AG1546" s="1" t="s">
        <v>118</v>
      </c>
      <c r="AH1546" s="1" t="s">
        <v>116</v>
      </c>
      <c r="AI1546" s="1">
        <v>16717773710</v>
      </c>
      <c r="AJ1546" s="1">
        <v>0</v>
      </c>
      <c r="AK1546" s="1" t="s">
        <v>1174</v>
      </c>
      <c r="BC1546" s="1" t="str">
        <f>"47-3012.00"</f>
        <v>47-3012.00</v>
      </c>
      <c r="BD1546" s="1" t="s">
        <v>5442</v>
      </c>
      <c r="BE1546" s="1" t="s">
        <v>5443</v>
      </c>
      <c r="BF1546" s="1" t="s">
        <v>5444</v>
      </c>
      <c r="BG1546" s="1">
        <v>15</v>
      </c>
      <c r="BH1546" s="1">
        <v>15</v>
      </c>
      <c r="BI1546" s="2">
        <v>44470</v>
      </c>
      <c r="BJ1546" s="2">
        <v>44834</v>
      </c>
      <c r="BK1546" s="2">
        <v>44470</v>
      </c>
      <c r="BL1546" s="2">
        <v>44834</v>
      </c>
      <c r="BM1546" s="1">
        <v>40</v>
      </c>
      <c r="BN1546" s="1">
        <v>0</v>
      </c>
      <c r="BO1546" s="1">
        <v>8</v>
      </c>
      <c r="BP1546" s="1">
        <v>8</v>
      </c>
      <c r="BQ1546" s="1">
        <v>8</v>
      </c>
      <c r="BR1546" s="1">
        <v>8</v>
      </c>
      <c r="BS1546" s="1">
        <v>8</v>
      </c>
      <c r="BT1546" s="1">
        <v>0</v>
      </c>
      <c r="BU1546" s="1" t="str">
        <f>"8:00 AM"</f>
        <v>8:00 AM</v>
      </c>
      <c r="BV1546" s="1" t="str">
        <f>"5:00 PM"</f>
        <v>5:00 PM</v>
      </c>
      <c r="BW1546" s="1" t="s">
        <v>135</v>
      </c>
      <c r="BX1546" s="1">
        <v>0</v>
      </c>
      <c r="BY1546" s="1">
        <v>12</v>
      </c>
      <c r="BZ1546" s="1" t="s">
        <v>112</v>
      </c>
      <c r="CB1546" s="4" t="s">
        <v>5445</v>
      </c>
      <c r="CC1546" s="1" t="s">
        <v>1169</v>
      </c>
      <c r="CD1546" s="1" t="s">
        <v>1170</v>
      </c>
      <c r="CE1546" s="1" t="s">
        <v>116</v>
      </c>
      <c r="CF1546" s="1" t="s">
        <v>117</v>
      </c>
      <c r="CG1546" s="1">
        <v>96950</v>
      </c>
      <c r="CH1546" s="3">
        <v>10.61</v>
      </c>
      <c r="CI1546" s="3">
        <v>10.61</v>
      </c>
      <c r="CJ1546" s="3">
        <v>15.92</v>
      </c>
      <c r="CK1546" s="3">
        <v>15.92</v>
      </c>
      <c r="CL1546" s="1" t="s">
        <v>137</v>
      </c>
      <c r="CN1546" s="1" t="s">
        <v>139</v>
      </c>
      <c r="CP1546" s="1" t="s">
        <v>112</v>
      </c>
      <c r="CQ1546" s="1" t="s">
        <v>111</v>
      </c>
      <c r="CR1546" s="1" t="s">
        <v>111</v>
      </c>
      <c r="CS1546" s="1" t="s">
        <v>111</v>
      </c>
      <c r="CT1546" s="1" t="s">
        <v>138</v>
      </c>
      <c r="CU1546" s="1" t="s">
        <v>111</v>
      </c>
      <c r="CV1546" s="1" t="s">
        <v>138</v>
      </c>
      <c r="CW1546" s="1" t="s">
        <v>5446</v>
      </c>
      <c r="CX1546" s="1">
        <v>16705887746</v>
      </c>
      <c r="CY1546" s="1" t="s">
        <v>1174</v>
      </c>
      <c r="CZ1546" s="1" t="s">
        <v>428</v>
      </c>
      <c r="DA1546" s="1" t="s">
        <v>111</v>
      </c>
      <c r="DB1546" s="1" t="s">
        <v>112</v>
      </c>
    </row>
    <row r="1547" spans="1:111" ht="15.6" customHeight="1" x14ac:dyDescent="0.25">
      <c r="A1547" s="1" t="s">
        <v>16049</v>
      </c>
      <c r="B1547" s="1" t="s">
        <v>238</v>
      </c>
      <c r="C1547" s="2">
        <v>44315.001657870373</v>
      </c>
      <c r="D1547" s="2">
        <v>44364</v>
      </c>
      <c r="E1547" s="1" t="s">
        <v>110</v>
      </c>
      <c r="F1547" s="2">
        <v>44468.833333333336</v>
      </c>
      <c r="G1547" s="1" t="s">
        <v>111</v>
      </c>
      <c r="H1547" s="1" t="s">
        <v>112</v>
      </c>
      <c r="I1547" s="1" t="s">
        <v>112</v>
      </c>
      <c r="J1547" s="1" t="s">
        <v>1095</v>
      </c>
      <c r="K1547" s="1" t="s">
        <v>1260</v>
      </c>
      <c r="L1547" s="1" t="s">
        <v>410</v>
      </c>
      <c r="N1547" s="1" t="s">
        <v>167</v>
      </c>
      <c r="O1547" s="1" t="s">
        <v>117</v>
      </c>
      <c r="P1547" s="9">
        <v>96950</v>
      </c>
      <c r="Q1547" s="1" t="s">
        <v>118</v>
      </c>
      <c r="S1547" s="1">
        <v>16702336927</v>
      </c>
      <c r="U1547" s="1">
        <v>236220</v>
      </c>
      <c r="V1547" s="1" t="s">
        <v>119</v>
      </c>
      <c r="X1547" s="1" t="s">
        <v>1097</v>
      </c>
      <c r="Y1547" s="1" t="s">
        <v>1098</v>
      </c>
      <c r="Z1547" s="1" t="s">
        <v>1099</v>
      </c>
      <c r="AA1547" s="1" t="s">
        <v>245</v>
      </c>
      <c r="AB1547" s="1" t="s">
        <v>1100</v>
      </c>
      <c r="AD1547" s="1" t="s">
        <v>116</v>
      </c>
      <c r="AE1547" s="1" t="s">
        <v>117</v>
      </c>
      <c r="AF1547" s="9">
        <v>96950</v>
      </c>
      <c r="AG1547" s="1" t="s">
        <v>118</v>
      </c>
      <c r="AI1547" s="1">
        <v>16702336927</v>
      </c>
      <c r="AK1547" s="1" t="s">
        <v>1101</v>
      </c>
      <c r="BC1547" s="1" t="str">
        <f>"53-7021.00"</f>
        <v>53-7021.00</v>
      </c>
      <c r="BD1547" s="1" t="s">
        <v>475</v>
      </c>
      <c r="BE1547" s="1" t="s">
        <v>13645</v>
      </c>
      <c r="BF1547" s="1" t="s">
        <v>7503</v>
      </c>
      <c r="BG1547" s="1">
        <v>2</v>
      </c>
      <c r="BH1547" s="1">
        <v>2</v>
      </c>
      <c r="BI1547" s="2">
        <v>44470</v>
      </c>
      <c r="BJ1547" s="2">
        <v>45565</v>
      </c>
      <c r="BK1547" s="2">
        <v>44470</v>
      </c>
      <c r="BL1547" s="2">
        <v>45565</v>
      </c>
      <c r="BM1547" s="1">
        <v>40</v>
      </c>
      <c r="BN1547" s="1">
        <v>0</v>
      </c>
      <c r="BO1547" s="1">
        <v>8</v>
      </c>
      <c r="BP1547" s="1">
        <v>8</v>
      </c>
      <c r="BQ1547" s="1">
        <v>8</v>
      </c>
      <c r="BR1547" s="1">
        <v>8</v>
      </c>
      <c r="BS1547" s="1">
        <v>8</v>
      </c>
      <c r="BT1547" s="1">
        <v>0</v>
      </c>
      <c r="BU1547" s="1" t="str">
        <f>"7:30 AM"</f>
        <v>7:30 AM</v>
      </c>
      <c r="BV1547" s="1" t="str">
        <f>"4:30 PM"</f>
        <v>4:30 PM</v>
      </c>
      <c r="BW1547" s="1" t="s">
        <v>135</v>
      </c>
      <c r="BX1547" s="1">
        <v>0</v>
      </c>
      <c r="BY1547" s="1">
        <v>24</v>
      </c>
      <c r="BZ1547" s="1" t="s">
        <v>112</v>
      </c>
      <c r="CA1547" s="1">
        <v>0</v>
      </c>
      <c r="CB1547" s="4" t="s">
        <v>16050</v>
      </c>
      <c r="CC1547" s="1" t="s">
        <v>410</v>
      </c>
      <c r="CE1547" s="1" t="s">
        <v>167</v>
      </c>
      <c r="CF1547" s="1" t="s">
        <v>117</v>
      </c>
      <c r="CG1547" s="1">
        <v>96950</v>
      </c>
      <c r="CH1547" s="3">
        <v>8.3000000000000007</v>
      </c>
      <c r="CI1547" s="3">
        <v>8.3000000000000007</v>
      </c>
      <c r="CJ1547" s="3">
        <v>12.45</v>
      </c>
      <c r="CK1547" s="3">
        <v>12.45</v>
      </c>
      <c r="CL1547" s="1" t="s">
        <v>137</v>
      </c>
      <c r="CN1547" s="1" t="s">
        <v>139</v>
      </c>
      <c r="CP1547" s="1" t="s">
        <v>112</v>
      </c>
      <c r="CQ1547" s="1" t="s">
        <v>111</v>
      </c>
      <c r="CR1547" s="1" t="s">
        <v>111</v>
      </c>
      <c r="CS1547" s="1" t="s">
        <v>111</v>
      </c>
      <c r="CT1547" s="1" t="s">
        <v>138</v>
      </c>
      <c r="CU1547" s="1" t="s">
        <v>111</v>
      </c>
      <c r="CV1547" s="1" t="s">
        <v>138</v>
      </c>
      <c r="CW1547" s="1" t="s">
        <v>411</v>
      </c>
      <c r="CX1547" s="1">
        <v>16702336927</v>
      </c>
      <c r="CY1547" s="1" t="s">
        <v>1101</v>
      </c>
      <c r="CZ1547" s="1" t="s">
        <v>138</v>
      </c>
      <c r="DA1547" s="1" t="s">
        <v>111</v>
      </c>
      <c r="DB1547" s="1" t="s">
        <v>112</v>
      </c>
    </row>
    <row r="1548" spans="1:111" ht="15.6" customHeight="1" x14ac:dyDescent="0.25">
      <c r="A1548" s="1" t="s">
        <v>16055</v>
      </c>
      <c r="B1548" s="1" t="s">
        <v>238</v>
      </c>
      <c r="C1548" s="2">
        <v>44314.888812500001</v>
      </c>
      <c r="D1548" s="2">
        <v>44361</v>
      </c>
      <c r="E1548" s="1" t="s">
        <v>110</v>
      </c>
      <c r="F1548" s="2">
        <v>44468.833333333336</v>
      </c>
      <c r="G1548" s="1" t="s">
        <v>111</v>
      </c>
      <c r="H1548" s="1" t="s">
        <v>112</v>
      </c>
      <c r="I1548" s="1" t="s">
        <v>112</v>
      </c>
      <c r="J1548" s="1" t="s">
        <v>16056</v>
      </c>
      <c r="K1548" s="1" t="s">
        <v>14736</v>
      </c>
      <c r="L1548" s="1" t="s">
        <v>14737</v>
      </c>
      <c r="N1548" s="1" t="s">
        <v>167</v>
      </c>
      <c r="O1548" s="1" t="s">
        <v>117</v>
      </c>
      <c r="P1548" s="9">
        <v>96950</v>
      </c>
      <c r="Q1548" s="1" t="s">
        <v>118</v>
      </c>
      <c r="S1548" s="1">
        <v>16702334000</v>
      </c>
      <c r="U1548" s="1">
        <v>71394</v>
      </c>
      <c r="V1548" s="1" t="s">
        <v>119</v>
      </c>
      <c r="X1548" s="1" t="s">
        <v>14739</v>
      </c>
      <c r="Y1548" s="1" t="s">
        <v>14740</v>
      </c>
      <c r="Z1548" s="1" t="s">
        <v>138</v>
      </c>
      <c r="AA1548" s="1" t="s">
        <v>528</v>
      </c>
      <c r="AB1548" s="1" t="s">
        <v>14737</v>
      </c>
      <c r="AD1548" s="1" t="s">
        <v>167</v>
      </c>
      <c r="AE1548" s="1" t="s">
        <v>117</v>
      </c>
      <c r="AF1548" s="9">
        <v>96950</v>
      </c>
      <c r="AG1548" s="1" t="s">
        <v>118</v>
      </c>
      <c r="AI1548" s="1">
        <v>16702334000</v>
      </c>
      <c r="AK1548" s="1" t="s">
        <v>14741</v>
      </c>
      <c r="BC1548" s="1" t="str">
        <f>"37-2011.00"</f>
        <v>37-2011.00</v>
      </c>
      <c r="BD1548" s="1" t="s">
        <v>676</v>
      </c>
      <c r="BE1548" s="1" t="s">
        <v>16057</v>
      </c>
      <c r="BF1548" s="1" t="s">
        <v>16058</v>
      </c>
      <c r="BG1548" s="1">
        <v>1</v>
      </c>
      <c r="BH1548" s="1">
        <v>1</v>
      </c>
      <c r="BI1548" s="2">
        <v>44470</v>
      </c>
      <c r="BJ1548" s="2">
        <v>45565</v>
      </c>
      <c r="BK1548" s="2">
        <v>44470</v>
      </c>
      <c r="BL1548" s="2">
        <v>45565</v>
      </c>
      <c r="BM1548" s="1">
        <v>40</v>
      </c>
      <c r="BN1548" s="1">
        <v>7.5</v>
      </c>
      <c r="BO1548" s="1">
        <v>5</v>
      </c>
      <c r="BP1548" s="1">
        <v>5</v>
      </c>
      <c r="BQ1548" s="1">
        <v>5</v>
      </c>
      <c r="BR1548" s="1">
        <v>5</v>
      </c>
      <c r="BS1548" s="1">
        <v>5</v>
      </c>
      <c r="BT1548" s="1">
        <v>7.5</v>
      </c>
      <c r="BU1548" s="1" t="str">
        <f>"4:00 PM"</f>
        <v>4:00 PM</v>
      </c>
      <c r="BV1548" s="1" t="str">
        <f>"12:30 AM"</f>
        <v>12:30 AM</v>
      </c>
      <c r="BW1548" s="1" t="s">
        <v>230</v>
      </c>
      <c r="BX1548" s="1">
        <v>0</v>
      </c>
      <c r="BY1548" s="1">
        <v>12</v>
      </c>
      <c r="BZ1548" s="1" t="s">
        <v>112</v>
      </c>
      <c r="CA1548" s="1">
        <v>0</v>
      </c>
      <c r="CB1548" s="4" t="s">
        <v>16059</v>
      </c>
      <c r="CC1548" s="1" t="s">
        <v>15479</v>
      </c>
      <c r="CD1548" s="1" t="s">
        <v>138</v>
      </c>
      <c r="CE1548" s="1" t="s">
        <v>167</v>
      </c>
      <c r="CF1548" s="1" t="s">
        <v>117</v>
      </c>
      <c r="CG1548" s="1">
        <v>96950</v>
      </c>
      <c r="CH1548" s="3">
        <v>8.0500000000000007</v>
      </c>
      <c r="CI1548" s="3">
        <v>8.5</v>
      </c>
      <c r="CJ1548" s="3">
        <v>12.08</v>
      </c>
      <c r="CK1548" s="3">
        <v>12.75</v>
      </c>
      <c r="CL1548" s="1" t="s">
        <v>137</v>
      </c>
      <c r="CN1548" s="1" t="s">
        <v>139</v>
      </c>
      <c r="CP1548" s="1" t="s">
        <v>112</v>
      </c>
      <c r="CQ1548" s="1" t="s">
        <v>111</v>
      </c>
      <c r="CR1548" s="1" t="s">
        <v>112</v>
      </c>
      <c r="CS1548" s="1" t="s">
        <v>111</v>
      </c>
      <c r="CT1548" s="1" t="s">
        <v>138</v>
      </c>
      <c r="CU1548" s="1" t="s">
        <v>111</v>
      </c>
      <c r="CV1548" s="1" t="s">
        <v>138</v>
      </c>
      <c r="CW1548" s="1" t="s">
        <v>16060</v>
      </c>
      <c r="CX1548" s="1">
        <v>16702334000</v>
      </c>
      <c r="CY1548" s="1" t="s">
        <v>14745</v>
      </c>
      <c r="CZ1548" s="1" t="s">
        <v>138</v>
      </c>
      <c r="DA1548" s="1" t="s">
        <v>111</v>
      </c>
      <c r="DB1548" s="1" t="s">
        <v>112</v>
      </c>
    </row>
    <row r="1549" spans="1:111" ht="15.6" customHeight="1" x14ac:dyDescent="0.25">
      <c r="A1549" s="1" t="s">
        <v>16061</v>
      </c>
      <c r="B1549" s="1" t="s">
        <v>238</v>
      </c>
      <c r="C1549" s="2">
        <v>44334.096628356485</v>
      </c>
      <c r="D1549" s="2">
        <v>44376</v>
      </c>
      <c r="E1549" s="1" t="s">
        <v>110</v>
      </c>
      <c r="F1549" s="2">
        <v>44468.833333333336</v>
      </c>
      <c r="G1549" s="1" t="s">
        <v>111</v>
      </c>
      <c r="H1549" s="1" t="s">
        <v>112</v>
      </c>
      <c r="I1549" s="1" t="s">
        <v>112</v>
      </c>
      <c r="J1549" s="1" t="s">
        <v>16062</v>
      </c>
      <c r="K1549" s="1" t="s">
        <v>16063</v>
      </c>
      <c r="L1549" s="1" t="s">
        <v>16064</v>
      </c>
      <c r="M1549" s="1" t="s">
        <v>339</v>
      </c>
      <c r="N1549" s="1" t="s">
        <v>167</v>
      </c>
      <c r="O1549" s="1" t="s">
        <v>117</v>
      </c>
      <c r="P1549" s="9">
        <v>96950</v>
      </c>
      <c r="Q1549" s="1" t="s">
        <v>118</v>
      </c>
      <c r="S1549" s="1">
        <v>16702870847</v>
      </c>
      <c r="U1549" s="1">
        <v>236116</v>
      </c>
      <c r="V1549" s="1" t="s">
        <v>119</v>
      </c>
      <c r="X1549" s="1" t="s">
        <v>911</v>
      </c>
      <c r="Y1549" s="1" t="s">
        <v>912</v>
      </c>
      <c r="Z1549" s="1" t="s">
        <v>913</v>
      </c>
      <c r="AA1549" s="1" t="s">
        <v>171</v>
      </c>
      <c r="AB1549" s="1" t="s">
        <v>16064</v>
      </c>
      <c r="AC1549" s="1" t="s">
        <v>339</v>
      </c>
      <c r="AD1549" s="1" t="s">
        <v>167</v>
      </c>
      <c r="AE1549" s="1" t="s">
        <v>117</v>
      </c>
      <c r="AF1549" s="9">
        <v>96950</v>
      </c>
      <c r="AG1549" s="1" t="s">
        <v>118</v>
      </c>
      <c r="AI1549" s="1">
        <v>16702340560</v>
      </c>
      <c r="AJ1549" s="1">
        <v>115</v>
      </c>
      <c r="AK1549" s="1" t="s">
        <v>16065</v>
      </c>
      <c r="BC1549" s="1" t="str">
        <f>"49-9071.00"</f>
        <v>49-9071.00</v>
      </c>
      <c r="BD1549" s="1" t="s">
        <v>214</v>
      </c>
      <c r="BE1549" s="1" t="s">
        <v>16066</v>
      </c>
      <c r="BF1549" s="1" t="s">
        <v>214</v>
      </c>
      <c r="BG1549" s="1">
        <v>1</v>
      </c>
      <c r="BH1549" s="1">
        <v>1</v>
      </c>
      <c r="BI1549" s="2">
        <v>44470</v>
      </c>
      <c r="BJ1549" s="2">
        <v>45565</v>
      </c>
      <c r="BK1549" s="2">
        <v>44470</v>
      </c>
      <c r="BL1549" s="2">
        <v>45565</v>
      </c>
      <c r="BM1549" s="1">
        <v>35</v>
      </c>
      <c r="BN1549" s="1">
        <v>0</v>
      </c>
      <c r="BO1549" s="1">
        <v>7</v>
      </c>
      <c r="BP1549" s="1">
        <v>7</v>
      </c>
      <c r="BQ1549" s="1">
        <v>7</v>
      </c>
      <c r="BR1549" s="1">
        <v>7</v>
      </c>
      <c r="BS1549" s="1">
        <v>7</v>
      </c>
      <c r="BT1549" s="1">
        <v>0</v>
      </c>
      <c r="BU1549" s="1" t="str">
        <f>"8:00 AM"</f>
        <v>8:00 AM</v>
      </c>
      <c r="BV1549" s="1" t="str">
        <f>"5:00 PM"</f>
        <v>5:00 PM</v>
      </c>
      <c r="BW1549" s="1" t="s">
        <v>135</v>
      </c>
      <c r="BX1549" s="1">
        <v>0</v>
      </c>
      <c r="BY1549" s="1">
        <v>24</v>
      </c>
      <c r="BZ1549" s="1" t="s">
        <v>112</v>
      </c>
      <c r="CB1549" s="1" t="s">
        <v>16067</v>
      </c>
      <c r="CC1549" s="1" t="s">
        <v>16064</v>
      </c>
      <c r="CD1549" s="1" t="s">
        <v>339</v>
      </c>
      <c r="CE1549" s="1" t="s">
        <v>167</v>
      </c>
      <c r="CF1549" s="1" t="s">
        <v>117</v>
      </c>
      <c r="CG1549" s="1">
        <v>96950</v>
      </c>
      <c r="CH1549" s="3">
        <v>8.7100000000000009</v>
      </c>
      <c r="CI1549" s="3">
        <v>8.7100000000000009</v>
      </c>
      <c r="CJ1549" s="3">
        <v>13.07</v>
      </c>
      <c r="CK1549" s="3">
        <v>13.07</v>
      </c>
      <c r="CL1549" s="1" t="s">
        <v>137</v>
      </c>
      <c r="CM1549" s="1" t="s">
        <v>16068</v>
      </c>
      <c r="CN1549" s="1" t="s">
        <v>139</v>
      </c>
      <c r="CP1549" s="1" t="s">
        <v>112</v>
      </c>
      <c r="CQ1549" s="1" t="s">
        <v>111</v>
      </c>
      <c r="CR1549" s="1" t="s">
        <v>112</v>
      </c>
      <c r="CS1549" s="1" t="s">
        <v>111</v>
      </c>
      <c r="CT1549" s="1" t="s">
        <v>111</v>
      </c>
      <c r="CU1549" s="1" t="s">
        <v>111</v>
      </c>
      <c r="CV1549" s="1" t="s">
        <v>138</v>
      </c>
      <c r="CW1549" s="1" t="s">
        <v>138</v>
      </c>
      <c r="CX1549" s="1" t="s">
        <v>16069</v>
      </c>
      <c r="CY1549" s="1" t="s">
        <v>16065</v>
      </c>
      <c r="CZ1549" s="1" t="s">
        <v>873</v>
      </c>
      <c r="DA1549" s="1" t="s">
        <v>111</v>
      </c>
      <c r="DB1549" s="1" t="s">
        <v>112</v>
      </c>
    </row>
    <row r="1550" spans="1:111" ht="15.6" customHeight="1" x14ac:dyDescent="0.25">
      <c r="A1550" s="1" t="s">
        <v>16070</v>
      </c>
      <c r="B1550" s="1" t="s">
        <v>238</v>
      </c>
      <c r="C1550" s="2">
        <v>44324.649605555554</v>
      </c>
      <c r="D1550" s="2">
        <v>44354</v>
      </c>
      <c r="E1550" s="1" t="s">
        <v>110</v>
      </c>
      <c r="F1550" s="2">
        <v>44468.833333333336</v>
      </c>
      <c r="G1550" s="1" t="s">
        <v>111</v>
      </c>
      <c r="H1550" s="1" t="s">
        <v>112</v>
      </c>
      <c r="I1550" s="1" t="s">
        <v>112</v>
      </c>
      <c r="J1550" s="1" t="s">
        <v>7948</v>
      </c>
      <c r="K1550" s="1" t="s">
        <v>7949</v>
      </c>
      <c r="L1550" s="1" t="s">
        <v>7950</v>
      </c>
      <c r="M1550" s="1" t="s">
        <v>1009</v>
      </c>
      <c r="N1550" s="1" t="s">
        <v>116</v>
      </c>
      <c r="O1550" s="1" t="s">
        <v>117</v>
      </c>
      <c r="P1550" s="9">
        <v>96950</v>
      </c>
      <c r="Q1550" s="1" t="s">
        <v>118</v>
      </c>
      <c r="R1550" s="1" t="s">
        <v>117</v>
      </c>
      <c r="S1550" s="1">
        <v>16702355323</v>
      </c>
      <c r="U1550" s="1">
        <v>811412</v>
      </c>
      <c r="V1550" s="1" t="s">
        <v>119</v>
      </c>
      <c r="X1550" s="1" t="s">
        <v>7951</v>
      </c>
      <c r="Y1550" s="1" t="s">
        <v>7952</v>
      </c>
      <c r="Z1550" s="1" t="s">
        <v>7953</v>
      </c>
      <c r="AA1550" s="1" t="s">
        <v>245</v>
      </c>
      <c r="AB1550" s="1" t="s">
        <v>7950</v>
      </c>
      <c r="AC1550" s="1" t="s">
        <v>1009</v>
      </c>
      <c r="AD1550" s="1" t="s">
        <v>116</v>
      </c>
      <c r="AE1550" s="1" t="s">
        <v>117</v>
      </c>
      <c r="AF1550" s="9">
        <v>96950</v>
      </c>
      <c r="AG1550" s="1" t="s">
        <v>118</v>
      </c>
      <c r="AH1550" s="1" t="s">
        <v>117</v>
      </c>
      <c r="AI1550" s="1">
        <v>16702355323</v>
      </c>
      <c r="AK1550" s="1" t="s">
        <v>7954</v>
      </c>
      <c r="BC1550" s="1" t="str">
        <f>"49-9021.02"</f>
        <v>49-9021.02</v>
      </c>
      <c r="BD1550" s="1" t="s">
        <v>7955</v>
      </c>
      <c r="BE1550" s="1" t="s">
        <v>7956</v>
      </c>
      <c r="BF1550" s="1" t="s">
        <v>7957</v>
      </c>
      <c r="BG1550" s="1">
        <v>2</v>
      </c>
      <c r="BH1550" s="1">
        <v>2</v>
      </c>
      <c r="BI1550" s="2">
        <v>44470</v>
      </c>
      <c r="BJ1550" s="2">
        <v>44834</v>
      </c>
      <c r="BK1550" s="2">
        <v>44470</v>
      </c>
      <c r="BL1550" s="2">
        <v>44834</v>
      </c>
      <c r="BM1550" s="1">
        <v>40</v>
      </c>
      <c r="BN1550" s="1">
        <v>0</v>
      </c>
      <c r="BO1550" s="1">
        <v>8</v>
      </c>
      <c r="BP1550" s="1">
        <v>8</v>
      </c>
      <c r="BQ1550" s="1">
        <v>8</v>
      </c>
      <c r="BR1550" s="1">
        <v>8</v>
      </c>
      <c r="BS1550" s="1">
        <v>8</v>
      </c>
      <c r="BT1550" s="1">
        <v>0</v>
      </c>
      <c r="BU1550" s="1" t="str">
        <f>"8:00 AM"</f>
        <v>8:00 AM</v>
      </c>
      <c r="BV1550" s="1" t="str">
        <f>"5:00 PM"</f>
        <v>5:00 PM</v>
      </c>
      <c r="BW1550" s="1" t="s">
        <v>135</v>
      </c>
      <c r="BX1550" s="1">
        <v>0</v>
      </c>
      <c r="BY1550" s="1">
        <v>12</v>
      </c>
      <c r="BZ1550" s="1" t="s">
        <v>112</v>
      </c>
      <c r="CB1550" s="1" t="s">
        <v>7958</v>
      </c>
      <c r="CC1550" s="1" t="s">
        <v>397</v>
      </c>
      <c r="CD1550" s="1" t="s">
        <v>1009</v>
      </c>
      <c r="CE1550" s="1" t="s">
        <v>116</v>
      </c>
      <c r="CF1550" s="1" t="s">
        <v>117</v>
      </c>
      <c r="CG1550" s="1">
        <v>96950</v>
      </c>
      <c r="CH1550" s="3">
        <v>9.0299999999999994</v>
      </c>
      <c r="CI1550" s="3">
        <v>9.5</v>
      </c>
      <c r="CJ1550" s="3">
        <v>13.54</v>
      </c>
      <c r="CK1550" s="3">
        <v>14.25</v>
      </c>
      <c r="CL1550" s="1" t="s">
        <v>137</v>
      </c>
      <c r="CM1550" s="1" t="s">
        <v>138</v>
      </c>
      <c r="CN1550" s="1" t="s">
        <v>218</v>
      </c>
      <c r="CP1550" s="1" t="s">
        <v>112</v>
      </c>
      <c r="CQ1550" s="1" t="s">
        <v>111</v>
      </c>
      <c r="CR1550" s="1" t="s">
        <v>111</v>
      </c>
      <c r="CS1550" s="1" t="s">
        <v>111</v>
      </c>
      <c r="CT1550" s="1" t="s">
        <v>138</v>
      </c>
      <c r="CU1550" s="1" t="s">
        <v>111</v>
      </c>
      <c r="CV1550" s="1" t="s">
        <v>138</v>
      </c>
      <c r="CW1550" s="1" t="s">
        <v>1324</v>
      </c>
      <c r="CX1550" s="1">
        <v>16702355323</v>
      </c>
      <c r="CY1550" s="1" t="s">
        <v>7954</v>
      </c>
      <c r="CZ1550" s="1" t="s">
        <v>138</v>
      </c>
      <c r="DA1550" s="1" t="s">
        <v>111</v>
      </c>
      <c r="DB1550" s="1" t="s">
        <v>112</v>
      </c>
    </row>
    <row r="1551" spans="1:111" ht="15.6" customHeight="1" x14ac:dyDescent="0.25">
      <c r="A1551" s="1" t="s">
        <v>16071</v>
      </c>
      <c r="B1551" s="1" t="s">
        <v>238</v>
      </c>
      <c r="C1551" s="2">
        <v>44328.834080787034</v>
      </c>
      <c r="D1551" s="2">
        <v>44362</v>
      </c>
      <c r="E1551" s="1" t="s">
        <v>110</v>
      </c>
      <c r="F1551" s="2">
        <v>44468.833333333336</v>
      </c>
      <c r="G1551" s="1" t="s">
        <v>111</v>
      </c>
      <c r="H1551" s="1" t="s">
        <v>112</v>
      </c>
      <c r="I1551" s="1" t="s">
        <v>112</v>
      </c>
      <c r="J1551" s="1" t="s">
        <v>5942</v>
      </c>
      <c r="K1551" s="1" t="s">
        <v>5943</v>
      </c>
      <c r="L1551" s="1" t="s">
        <v>5944</v>
      </c>
      <c r="N1551" s="1" t="s">
        <v>116</v>
      </c>
      <c r="O1551" s="1" t="s">
        <v>117</v>
      </c>
      <c r="P1551" s="9">
        <v>96950</v>
      </c>
      <c r="Q1551" s="1" t="s">
        <v>118</v>
      </c>
      <c r="S1551" s="1">
        <v>16702889509</v>
      </c>
      <c r="U1551" s="1">
        <v>445220</v>
      </c>
      <c r="V1551" s="1" t="s">
        <v>119</v>
      </c>
      <c r="X1551" s="1" t="s">
        <v>5945</v>
      </c>
      <c r="Y1551" s="1" t="s">
        <v>5946</v>
      </c>
      <c r="AA1551" s="1" t="s">
        <v>1028</v>
      </c>
      <c r="AB1551" s="1" t="s">
        <v>5944</v>
      </c>
      <c r="AD1551" s="1" t="s">
        <v>116</v>
      </c>
      <c r="AE1551" s="1" t="s">
        <v>117</v>
      </c>
      <c r="AF1551" s="9">
        <v>96950</v>
      </c>
      <c r="AG1551" s="1" t="s">
        <v>118</v>
      </c>
      <c r="AI1551" s="1">
        <v>16702889509</v>
      </c>
      <c r="AK1551" s="1" t="s">
        <v>5947</v>
      </c>
      <c r="BC1551" s="1" t="str">
        <f>"45-3011.00"</f>
        <v>45-3011.00</v>
      </c>
      <c r="BD1551" s="1" t="s">
        <v>5473</v>
      </c>
      <c r="BE1551" s="1" t="s">
        <v>5948</v>
      </c>
      <c r="BF1551" s="1" t="s">
        <v>5475</v>
      </c>
      <c r="BG1551" s="1">
        <v>2</v>
      </c>
      <c r="BH1551" s="1">
        <v>2</v>
      </c>
      <c r="BI1551" s="2">
        <v>44470</v>
      </c>
      <c r="BJ1551" s="2">
        <v>45565</v>
      </c>
      <c r="BK1551" s="2">
        <v>44470</v>
      </c>
      <c r="BL1551" s="2">
        <v>45565</v>
      </c>
      <c r="BM1551" s="1">
        <v>35</v>
      </c>
      <c r="BN1551" s="1">
        <v>0</v>
      </c>
      <c r="BO1551" s="1">
        <v>7</v>
      </c>
      <c r="BP1551" s="1">
        <v>7</v>
      </c>
      <c r="BQ1551" s="1">
        <v>7</v>
      </c>
      <c r="BR1551" s="1">
        <v>7</v>
      </c>
      <c r="BS1551" s="1">
        <v>7</v>
      </c>
      <c r="BT1551" s="1">
        <v>0</v>
      </c>
      <c r="BU1551" s="1" t="str">
        <f>"9:00 AM"</f>
        <v>9:00 AM</v>
      </c>
      <c r="BV1551" s="1" t="str">
        <f>"5:00 PM"</f>
        <v>5:00 PM</v>
      </c>
      <c r="BW1551" s="1" t="s">
        <v>230</v>
      </c>
      <c r="BX1551" s="1">
        <v>0</v>
      </c>
      <c r="BY1551" s="1">
        <v>3</v>
      </c>
      <c r="BZ1551" s="1" t="s">
        <v>112</v>
      </c>
      <c r="CB1551" s="1" t="s">
        <v>3175</v>
      </c>
      <c r="CC1551" s="1" t="s">
        <v>5944</v>
      </c>
      <c r="CE1551" s="1" t="s">
        <v>116</v>
      </c>
      <c r="CF1551" s="1" t="s">
        <v>117</v>
      </c>
      <c r="CG1551" s="1">
        <v>96950</v>
      </c>
      <c r="CH1551" s="3">
        <v>13.21</v>
      </c>
      <c r="CI1551" s="3">
        <v>13.21</v>
      </c>
      <c r="CJ1551" s="3">
        <v>19.809999999999999</v>
      </c>
      <c r="CK1551" s="3">
        <v>19.809999999999999</v>
      </c>
      <c r="CL1551" s="1" t="s">
        <v>137</v>
      </c>
      <c r="CN1551" s="1" t="s">
        <v>139</v>
      </c>
      <c r="CP1551" s="1" t="s">
        <v>112</v>
      </c>
      <c r="CQ1551" s="1" t="s">
        <v>111</v>
      </c>
      <c r="CR1551" s="1" t="s">
        <v>112</v>
      </c>
      <c r="CS1551" s="1" t="s">
        <v>111</v>
      </c>
      <c r="CT1551" s="1" t="s">
        <v>138</v>
      </c>
      <c r="CU1551" s="1" t="s">
        <v>111</v>
      </c>
      <c r="CV1551" s="1" t="s">
        <v>138</v>
      </c>
      <c r="CW1551" s="1" t="s">
        <v>2313</v>
      </c>
      <c r="CX1551" s="1">
        <v>16702889509</v>
      </c>
      <c r="CY1551" s="1" t="s">
        <v>5947</v>
      </c>
      <c r="CZ1551" s="1" t="s">
        <v>138</v>
      </c>
      <c r="DA1551" s="1" t="s">
        <v>111</v>
      </c>
      <c r="DB1551" s="1" t="s">
        <v>112</v>
      </c>
      <c r="DC1551" s="1" t="s">
        <v>5945</v>
      </c>
      <c r="DD1551" s="1" t="s">
        <v>5946</v>
      </c>
      <c r="DF1551" s="1" t="s">
        <v>5942</v>
      </c>
      <c r="DG1551" s="1" t="s">
        <v>5947</v>
      </c>
    </row>
    <row r="1552" spans="1:111" ht="15.6" customHeight="1" x14ac:dyDescent="0.25">
      <c r="A1552" s="1" t="s">
        <v>16072</v>
      </c>
      <c r="B1552" s="1" t="s">
        <v>238</v>
      </c>
      <c r="C1552" s="2">
        <v>44363.100368171297</v>
      </c>
      <c r="D1552" s="2">
        <v>44397</v>
      </c>
      <c r="E1552" s="1" t="s">
        <v>110</v>
      </c>
      <c r="F1552" s="2">
        <v>44468.833333333336</v>
      </c>
      <c r="G1552" s="1" t="s">
        <v>111</v>
      </c>
      <c r="H1552" s="1" t="s">
        <v>112</v>
      </c>
      <c r="I1552" s="1" t="s">
        <v>112</v>
      </c>
      <c r="J1552" s="1" t="s">
        <v>13823</v>
      </c>
      <c r="K1552" s="1" t="s">
        <v>5286</v>
      </c>
      <c r="L1552" s="1" t="s">
        <v>5287</v>
      </c>
      <c r="M1552" s="1" t="s">
        <v>5294</v>
      </c>
      <c r="N1552" s="1" t="s">
        <v>167</v>
      </c>
      <c r="O1552" s="1" t="s">
        <v>117</v>
      </c>
      <c r="P1552" s="9">
        <v>96950</v>
      </c>
      <c r="Q1552" s="1" t="s">
        <v>118</v>
      </c>
      <c r="S1552" s="1">
        <v>16702346412</v>
      </c>
      <c r="U1552" s="1">
        <v>72111</v>
      </c>
      <c r="V1552" s="1" t="s">
        <v>119</v>
      </c>
      <c r="X1552" s="1" t="s">
        <v>5288</v>
      </c>
      <c r="Y1552" s="1" t="s">
        <v>5289</v>
      </c>
      <c r="AA1552" s="1" t="s">
        <v>10016</v>
      </c>
      <c r="AB1552" s="1" t="s">
        <v>5287</v>
      </c>
      <c r="AD1552" s="1" t="s">
        <v>167</v>
      </c>
      <c r="AE1552" s="1" t="s">
        <v>117</v>
      </c>
      <c r="AF1552" s="9">
        <v>96950</v>
      </c>
      <c r="AG1552" s="1" t="s">
        <v>118</v>
      </c>
      <c r="AI1552" s="1">
        <v>16702346412</v>
      </c>
      <c r="AK1552" s="1" t="s">
        <v>5291</v>
      </c>
      <c r="BC1552" s="1" t="str">
        <f>"43-3031.00"</f>
        <v>43-3031.00</v>
      </c>
      <c r="BD1552" s="1" t="s">
        <v>389</v>
      </c>
      <c r="BE1552" s="1" t="s">
        <v>16073</v>
      </c>
      <c r="BF1552" s="1" t="s">
        <v>16074</v>
      </c>
      <c r="BG1552" s="1">
        <v>1</v>
      </c>
      <c r="BH1552" s="1">
        <v>1</v>
      </c>
      <c r="BI1552" s="2">
        <v>44470</v>
      </c>
      <c r="BJ1552" s="2">
        <v>44834</v>
      </c>
      <c r="BK1552" s="2">
        <v>44470</v>
      </c>
      <c r="BL1552" s="2">
        <v>44834</v>
      </c>
      <c r="BM1552" s="1">
        <v>35</v>
      </c>
      <c r="BN1552" s="1">
        <v>0</v>
      </c>
      <c r="BO1552" s="1">
        <v>7</v>
      </c>
      <c r="BP1552" s="1">
        <v>7</v>
      </c>
      <c r="BQ1552" s="1">
        <v>7</v>
      </c>
      <c r="BR1552" s="1">
        <v>7</v>
      </c>
      <c r="BS1552" s="1">
        <v>7</v>
      </c>
      <c r="BT1552" s="1">
        <v>0</v>
      </c>
      <c r="BU1552" s="1" t="str">
        <f>"8:00 AM"</f>
        <v>8:00 AM</v>
      </c>
      <c r="BV1552" s="1" t="str">
        <f>"4:30 PM"</f>
        <v>4:30 PM</v>
      </c>
      <c r="BW1552" s="1" t="s">
        <v>392</v>
      </c>
      <c r="BX1552" s="1">
        <v>0</v>
      </c>
      <c r="BY1552" s="1">
        <v>24</v>
      </c>
      <c r="BZ1552" s="1" t="s">
        <v>112</v>
      </c>
      <c r="CB1552" s="1" t="s">
        <v>168</v>
      </c>
      <c r="CC1552" s="1" t="s">
        <v>5294</v>
      </c>
      <c r="CE1552" s="1" t="s">
        <v>167</v>
      </c>
      <c r="CF1552" s="1" t="s">
        <v>117</v>
      </c>
      <c r="CG1552" s="1">
        <v>96950</v>
      </c>
      <c r="CH1552" s="3">
        <v>9.49</v>
      </c>
      <c r="CI1552" s="3">
        <v>13.25</v>
      </c>
      <c r="CJ1552" s="3">
        <v>14.24</v>
      </c>
      <c r="CK1552" s="3">
        <v>19.88</v>
      </c>
      <c r="CL1552" s="1" t="s">
        <v>137</v>
      </c>
      <c r="CM1552" s="1" t="s">
        <v>16075</v>
      </c>
      <c r="CN1552" s="1" t="s">
        <v>139</v>
      </c>
      <c r="CP1552" s="1" t="s">
        <v>112</v>
      </c>
      <c r="CQ1552" s="1" t="s">
        <v>111</v>
      </c>
      <c r="CR1552" s="1" t="s">
        <v>112</v>
      </c>
      <c r="CS1552" s="1" t="s">
        <v>111</v>
      </c>
      <c r="CT1552" s="1" t="s">
        <v>138</v>
      </c>
      <c r="CU1552" s="1" t="s">
        <v>111</v>
      </c>
      <c r="CV1552" s="1" t="s">
        <v>138</v>
      </c>
      <c r="CW1552" s="1" t="s">
        <v>16076</v>
      </c>
      <c r="CX1552" s="1">
        <v>16702346412</v>
      </c>
      <c r="CY1552" s="1" t="s">
        <v>11088</v>
      </c>
      <c r="CZ1552" s="1" t="s">
        <v>168</v>
      </c>
      <c r="DA1552" s="1" t="s">
        <v>111</v>
      </c>
      <c r="DB1552" s="1" t="s">
        <v>112</v>
      </c>
    </row>
    <row r="1553" spans="1:111" ht="15.6" customHeight="1" x14ac:dyDescent="0.25">
      <c r="A1553" s="1" t="s">
        <v>16077</v>
      </c>
      <c r="B1553" s="1" t="s">
        <v>238</v>
      </c>
      <c r="C1553" s="2">
        <v>44353.59406851852</v>
      </c>
      <c r="D1553" s="2">
        <v>44396</v>
      </c>
      <c r="E1553" s="1" t="s">
        <v>180</v>
      </c>
      <c r="G1553" s="1" t="s">
        <v>112</v>
      </c>
      <c r="H1553" s="1" t="s">
        <v>112</v>
      </c>
      <c r="I1553" s="1" t="s">
        <v>112</v>
      </c>
      <c r="J1553" s="1" t="s">
        <v>999</v>
      </c>
      <c r="L1553" s="1" t="s">
        <v>634</v>
      </c>
      <c r="N1553" s="1" t="s">
        <v>167</v>
      </c>
      <c r="O1553" s="1" t="s">
        <v>117</v>
      </c>
      <c r="P1553" s="9">
        <v>96950</v>
      </c>
      <c r="Q1553" s="1" t="s">
        <v>118</v>
      </c>
      <c r="S1553" s="1">
        <v>16702358722</v>
      </c>
      <c r="U1553" s="1">
        <v>561720</v>
      </c>
      <c r="V1553" s="1" t="s">
        <v>119</v>
      </c>
      <c r="X1553" s="1" t="s">
        <v>636</v>
      </c>
      <c r="Y1553" s="1" t="s">
        <v>637</v>
      </c>
      <c r="Z1553" s="1" t="s">
        <v>638</v>
      </c>
      <c r="AA1553" s="1" t="s">
        <v>639</v>
      </c>
      <c r="AB1553" s="1" t="s">
        <v>1000</v>
      </c>
      <c r="AD1553" s="1" t="s">
        <v>167</v>
      </c>
      <c r="AE1553" s="1" t="s">
        <v>117</v>
      </c>
      <c r="AF1553" s="9">
        <v>96950</v>
      </c>
      <c r="AG1553" s="1" t="s">
        <v>118</v>
      </c>
      <c r="AI1553" s="1">
        <v>16709890917</v>
      </c>
      <c r="AK1553" s="1" t="s">
        <v>641</v>
      </c>
      <c r="BC1553" s="1" t="str">
        <f>"37-2012.00"</f>
        <v>37-2012.00</v>
      </c>
      <c r="BD1553" s="1" t="s">
        <v>576</v>
      </c>
      <c r="BE1553" s="1" t="s">
        <v>1001</v>
      </c>
      <c r="BF1553" s="1" t="s">
        <v>1002</v>
      </c>
      <c r="BG1553" s="1">
        <v>8</v>
      </c>
      <c r="BH1553" s="1">
        <v>8</v>
      </c>
      <c r="BI1553" s="2">
        <v>44470</v>
      </c>
      <c r="BJ1553" s="2">
        <v>44834</v>
      </c>
      <c r="BK1553" s="2">
        <v>44470</v>
      </c>
      <c r="BL1553" s="2">
        <v>44834</v>
      </c>
      <c r="BM1553" s="1">
        <v>35</v>
      </c>
      <c r="BN1553" s="1">
        <v>0</v>
      </c>
      <c r="BO1553" s="1">
        <v>7</v>
      </c>
      <c r="BP1553" s="1">
        <v>7</v>
      </c>
      <c r="BQ1553" s="1">
        <v>7</v>
      </c>
      <c r="BR1553" s="1">
        <v>7</v>
      </c>
      <c r="BS1553" s="1">
        <v>7</v>
      </c>
      <c r="BT1553" s="1">
        <v>0</v>
      </c>
      <c r="BU1553" s="1" t="str">
        <f>"9:00 AM"</f>
        <v>9:00 AM</v>
      </c>
      <c r="BV1553" s="1" t="str">
        <f>"5:00 PM"</f>
        <v>5:00 PM</v>
      </c>
      <c r="BW1553" s="1" t="s">
        <v>230</v>
      </c>
      <c r="BX1553" s="1">
        <v>0</v>
      </c>
      <c r="BY1553" s="1">
        <v>3</v>
      </c>
      <c r="BZ1553" s="1" t="s">
        <v>112</v>
      </c>
      <c r="CB1553" s="4" t="s">
        <v>1003</v>
      </c>
      <c r="CC1553" s="1" t="s">
        <v>634</v>
      </c>
      <c r="CE1553" s="1" t="s">
        <v>167</v>
      </c>
      <c r="CF1553" s="1" t="s">
        <v>117</v>
      </c>
      <c r="CG1553" s="1">
        <v>96950</v>
      </c>
      <c r="CH1553" s="3">
        <v>7.59</v>
      </c>
      <c r="CI1553" s="3">
        <v>7.59</v>
      </c>
      <c r="CJ1553" s="3">
        <v>11.39</v>
      </c>
      <c r="CK1553" s="3">
        <v>11.39</v>
      </c>
      <c r="CL1553" s="1" t="s">
        <v>137</v>
      </c>
      <c r="CN1553" s="1" t="s">
        <v>139</v>
      </c>
      <c r="CP1553" s="1" t="s">
        <v>111</v>
      </c>
      <c r="CQ1553" s="1" t="s">
        <v>111</v>
      </c>
      <c r="CR1553" s="1" t="s">
        <v>111</v>
      </c>
      <c r="CS1553" s="1" t="s">
        <v>111</v>
      </c>
      <c r="CT1553" s="1" t="s">
        <v>111</v>
      </c>
      <c r="CU1553" s="1" t="s">
        <v>111</v>
      </c>
      <c r="CV1553" s="1" t="s">
        <v>111</v>
      </c>
      <c r="CW1553" s="1" t="s">
        <v>1004</v>
      </c>
      <c r="CX1553" s="1">
        <v>16709890917</v>
      </c>
      <c r="CY1553" s="1" t="s">
        <v>641</v>
      </c>
      <c r="CZ1553" s="1" t="s">
        <v>645</v>
      </c>
      <c r="DA1553" s="1" t="s">
        <v>111</v>
      </c>
      <c r="DB1553" s="1" t="s">
        <v>112</v>
      </c>
    </row>
    <row r="1554" spans="1:111" ht="15.6" customHeight="1" x14ac:dyDescent="0.25">
      <c r="A1554" s="1" t="s">
        <v>16078</v>
      </c>
      <c r="B1554" s="1" t="s">
        <v>238</v>
      </c>
      <c r="C1554" s="2">
        <v>44375.968512847219</v>
      </c>
      <c r="D1554" s="2">
        <v>44424</v>
      </c>
      <c r="E1554" s="1" t="s">
        <v>110</v>
      </c>
      <c r="F1554" s="2">
        <v>44469.833333333336</v>
      </c>
      <c r="G1554" s="1" t="s">
        <v>111</v>
      </c>
      <c r="H1554" s="1" t="s">
        <v>112</v>
      </c>
      <c r="I1554" s="1" t="s">
        <v>112</v>
      </c>
      <c r="J1554" s="1" t="s">
        <v>6260</v>
      </c>
      <c r="L1554" s="1" t="s">
        <v>1870</v>
      </c>
      <c r="N1554" s="1" t="s">
        <v>116</v>
      </c>
      <c r="O1554" s="1" t="s">
        <v>117</v>
      </c>
      <c r="P1554" s="9">
        <v>96950</v>
      </c>
      <c r="Q1554" s="1" t="s">
        <v>118</v>
      </c>
      <c r="S1554" s="1">
        <v>16702859933</v>
      </c>
      <c r="U1554" s="1">
        <v>531110</v>
      </c>
      <c r="V1554" s="1" t="s">
        <v>119</v>
      </c>
      <c r="X1554" s="1" t="s">
        <v>621</v>
      </c>
      <c r="Y1554" s="1" t="s">
        <v>622</v>
      </c>
      <c r="AA1554" s="1" t="s">
        <v>387</v>
      </c>
      <c r="AB1554" s="1" t="s">
        <v>1870</v>
      </c>
      <c r="AD1554" s="1" t="s">
        <v>116</v>
      </c>
      <c r="AE1554" s="1" t="s">
        <v>117</v>
      </c>
      <c r="AF1554" s="9">
        <v>96950</v>
      </c>
      <c r="AG1554" s="1" t="s">
        <v>118</v>
      </c>
      <c r="AI1554" s="1">
        <v>16702859933</v>
      </c>
      <c r="AK1554" s="1" t="s">
        <v>620</v>
      </c>
      <c r="BC1554" s="1" t="str">
        <f>"11-1021.00"</f>
        <v>11-1021.00</v>
      </c>
      <c r="BD1554" s="1" t="s">
        <v>248</v>
      </c>
      <c r="BE1554" s="1" t="s">
        <v>6261</v>
      </c>
      <c r="BF1554" s="1" t="s">
        <v>373</v>
      </c>
      <c r="BG1554" s="1">
        <v>1</v>
      </c>
      <c r="BH1554" s="1">
        <v>1</v>
      </c>
      <c r="BI1554" s="2">
        <v>44471</v>
      </c>
      <c r="BJ1554" s="2">
        <v>45566</v>
      </c>
      <c r="BK1554" s="2">
        <v>44471</v>
      </c>
      <c r="BL1554" s="2">
        <v>45566</v>
      </c>
      <c r="BM1554" s="1">
        <v>35</v>
      </c>
      <c r="BN1554" s="1">
        <v>0</v>
      </c>
      <c r="BO1554" s="1">
        <v>7</v>
      </c>
      <c r="BP1554" s="1">
        <v>7</v>
      </c>
      <c r="BQ1554" s="1">
        <v>7</v>
      </c>
      <c r="BR1554" s="1">
        <v>7</v>
      </c>
      <c r="BS1554" s="1">
        <v>7</v>
      </c>
      <c r="BT1554" s="1">
        <v>0</v>
      </c>
      <c r="BU1554" s="1" t="str">
        <f>"9:00 AM"</f>
        <v>9:00 AM</v>
      </c>
      <c r="BV1554" s="1" t="str">
        <f>"5:00 PM"</f>
        <v>5:00 PM</v>
      </c>
      <c r="BW1554" s="1" t="s">
        <v>135</v>
      </c>
      <c r="BX1554" s="1">
        <v>0</v>
      </c>
      <c r="BY1554" s="1">
        <v>24</v>
      </c>
      <c r="BZ1554" s="1" t="s">
        <v>112</v>
      </c>
      <c r="CB1554" s="1" t="s">
        <v>16079</v>
      </c>
      <c r="CC1554" s="1" t="s">
        <v>6263</v>
      </c>
      <c r="CD1554" s="1" t="s">
        <v>1870</v>
      </c>
      <c r="CE1554" s="1" t="s">
        <v>116</v>
      </c>
      <c r="CF1554" s="1" t="s">
        <v>117</v>
      </c>
      <c r="CG1554" s="1">
        <v>96950</v>
      </c>
      <c r="CH1554" s="3">
        <v>22.65</v>
      </c>
      <c r="CI1554" s="3">
        <v>22.65</v>
      </c>
      <c r="CJ1554" s="3">
        <v>0</v>
      </c>
      <c r="CK1554" s="3">
        <v>0</v>
      </c>
      <c r="CL1554" s="1" t="s">
        <v>137</v>
      </c>
      <c r="CN1554" s="1" t="s">
        <v>139</v>
      </c>
      <c r="CP1554" s="1" t="s">
        <v>112</v>
      </c>
      <c r="CQ1554" s="1" t="s">
        <v>111</v>
      </c>
      <c r="CR1554" s="1" t="s">
        <v>112</v>
      </c>
      <c r="CS1554" s="1" t="s">
        <v>112</v>
      </c>
      <c r="CT1554" s="1" t="s">
        <v>138</v>
      </c>
      <c r="CU1554" s="1" t="s">
        <v>111</v>
      </c>
      <c r="CV1554" s="1" t="s">
        <v>138</v>
      </c>
      <c r="CW1554" s="1" t="s">
        <v>631</v>
      </c>
      <c r="CX1554" s="1">
        <v>16702859933</v>
      </c>
      <c r="CY1554" s="1" t="s">
        <v>620</v>
      </c>
      <c r="CZ1554" s="1" t="s">
        <v>138</v>
      </c>
      <c r="DA1554" s="1" t="s">
        <v>111</v>
      </c>
      <c r="DB1554" s="1" t="s">
        <v>112</v>
      </c>
    </row>
    <row r="1555" spans="1:111" ht="15.6" customHeight="1" x14ac:dyDescent="0.25">
      <c r="A1555" s="1" t="s">
        <v>16080</v>
      </c>
      <c r="B1555" s="1" t="s">
        <v>238</v>
      </c>
      <c r="C1555" s="2">
        <v>44371.764900462964</v>
      </c>
      <c r="D1555" s="2">
        <v>44413</v>
      </c>
      <c r="E1555" s="1" t="s">
        <v>180</v>
      </c>
      <c r="G1555" s="1" t="s">
        <v>111</v>
      </c>
      <c r="H1555" s="1" t="s">
        <v>112</v>
      </c>
      <c r="I1555" s="1" t="s">
        <v>112</v>
      </c>
      <c r="J1555" s="1" t="s">
        <v>9690</v>
      </c>
      <c r="K1555" s="1" t="s">
        <v>3169</v>
      </c>
      <c r="L1555" s="1" t="s">
        <v>6703</v>
      </c>
      <c r="N1555" s="1" t="s">
        <v>116</v>
      </c>
      <c r="O1555" s="1" t="s">
        <v>117</v>
      </c>
      <c r="P1555" s="9">
        <v>96950</v>
      </c>
      <c r="Q1555" s="1" t="s">
        <v>118</v>
      </c>
      <c r="S1555" s="1">
        <v>16702854763</v>
      </c>
      <c r="U1555" s="1">
        <v>56132</v>
      </c>
      <c r="V1555" s="1" t="s">
        <v>119</v>
      </c>
      <c r="X1555" s="1" t="s">
        <v>9686</v>
      </c>
      <c r="Y1555" s="1" t="s">
        <v>9687</v>
      </c>
      <c r="Z1555" s="1" t="s">
        <v>16081</v>
      </c>
      <c r="AA1555" s="1" t="s">
        <v>7075</v>
      </c>
      <c r="AB1555" s="1" t="s">
        <v>6703</v>
      </c>
      <c r="AD1555" s="1" t="s">
        <v>116</v>
      </c>
      <c r="AE1555" s="1" t="s">
        <v>117</v>
      </c>
      <c r="AF1555" s="9">
        <v>96950</v>
      </c>
      <c r="AG1555" s="1" t="s">
        <v>118</v>
      </c>
      <c r="AI1555" s="1">
        <v>16702854763</v>
      </c>
      <c r="AK1555" s="1" t="s">
        <v>9688</v>
      </c>
      <c r="BC1555" s="1" t="str">
        <f>"35-2014.00"</f>
        <v>35-2014.00</v>
      </c>
      <c r="BD1555" s="1" t="s">
        <v>152</v>
      </c>
      <c r="BE1555" s="1" t="s">
        <v>16082</v>
      </c>
      <c r="BF1555" s="1" t="s">
        <v>154</v>
      </c>
      <c r="BG1555" s="1">
        <v>1</v>
      </c>
      <c r="BH1555" s="1">
        <v>1</v>
      </c>
      <c r="BI1555" s="2">
        <v>44470</v>
      </c>
      <c r="BJ1555" s="2">
        <v>45565</v>
      </c>
      <c r="BK1555" s="2">
        <v>44470</v>
      </c>
      <c r="BL1555" s="2">
        <v>45565</v>
      </c>
      <c r="BM1555" s="1">
        <v>35</v>
      </c>
      <c r="BN1555" s="1">
        <v>0</v>
      </c>
      <c r="BO1555" s="1">
        <v>7</v>
      </c>
      <c r="BP1555" s="1">
        <v>7</v>
      </c>
      <c r="BQ1555" s="1">
        <v>7</v>
      </c>
      <c r="BR1555" s="1">
        <v>7</v>
      </c>
      <c r="BS1555" s="1">
        <v>7</v>
      </c>
      <c r="BT1555" s="1">
        <v>0</v>
      </c>
      <c r="BU1555" s="1" t="str">
        <f>"9:00 AM"</f>
        <v>9:00 AM</v>
      </c>
      <c r="BV1555" s="1" t="str">
        <f>"5:00 PM"</f>
        <v>5:00 PM</v>
      </c>
      <c r="BW1555" s="1" t="s">
        <v>135</v>
      </c>
      <c r="BX1555" s="1">
        <v>0</v>
      </c>
      <c r="BY1555" s="1">
        <v>3</v>
      </c>
      <c r="BZ1555" s="1" t="s">
        <v>112</v>
      </c>
      <c r="CB1555" s="1" t="s">
        <v>3175</v>
      </c>
      <c r="CC1555" s="1" t="s">
        <v>6703</v>
      </c>
      <c r="CE1555" s="1" t="s">
        <v>116</v>
      </c>
      <c r="CF1555" s="1" t="s">
        <v>117</v>
      </c>
      <c r="CG1555" s="1">
        <v>96950</v>
      </c>
      <c r="CH1555" s="3">
        <v>8.68</v>
      </c>
      <c r="CI1555" s="3">
        <v>8.68</v>
      </c>
      <c r="CJ1555" s="3">
        <v>13.02</v>
      </c>
      <c r="CK1555" s="3">
        <v>13.02</v>
      </c>
      <c r="CL1555" s="1" t="s">
        <v>137</v>
      </c>
      <c r="CN1555" s="1" t="s">
        <v>139</v>
      </c>
      <c r="CP1555" s="1" t="s">
        <v>112</v>
      </c>
      <c r="CQ1555" s="1" t="s">
        <v>111</v>
      </c>
      <c r="CR1555" s="1" t="s">
        <v>112</v>
      </c>
      <c r="CS1555" s="1" t="s">
        <v>111</v>
      </c>
      <c r="CT1555" s="1" t="s">
        <v>138</v>
      </c>
      <c r="CU1555" s="1" t="s">
        <v>111</v>
      </c>
      <c r="CV1555" s="1" t="s">
        <v>138</v>
      </c>
      <c r="CW1555" s="1" t="s">
        <v>2313</v>
      </c>
      <c r="CX1555" s="1">
        <v>16702854763</v>
      </c>
      <c r="CY1555" s="1" t="s">
        <v>9688</v>
      </c>
      <c r="CZ1555" s="1" t="s">
        <v>138</v>
      </c>
      <c r="DA1555" s="1" t="s">
        <v>111</v>
      </c>
      <c r="DB1555" s="1" t="s">
        <v>112</v>
      </c>
      <c r="DC1555" s="1" t="s">
        <v>9686</v>
      </c>
      <c r="DD1555" s="1" t="s">
        <v>9687</v>
      </c>
      <c r="DF1555" s="1" t="s">
        <v>9690</v>
      </c>
      <c r="DG1555" s="1" t="s">
        <v>9688</v>
      </c>
    </row>
    <row r="1556" spans="1:111" ht="15.6" customHeight="1" x14ac:dyDescent="0.25">
      <c r="A1556" s="1" t="s">
        <v>16083</v>
      </c>
      <c r="B1556" s="1" t="s">
        <v>238</v>
      </c>
      <c r="C1556" s="2">
        <v>44357.652555324072</v>
      </c>
      <c r="D1556" s="2">
        <v>44407</v>
      </c>
      <c r="E1556" s="1" t="s">
        <v>180</v>
      </c>
      <c r="G1556" s="1" t="s">
        <v>112</v>
      </c>
      <c r="H1556" s="1" t="s">
        <v>112</v>
      </c>
      <c r="I1556" s="1" t="s">
        <v>112</v>
      </c>
      <c r="J1556" s="1" t="s">
        <v>5241</v>
      </c>
      <c r="K1556" s="1" t="s">
        <v>5242</v>
      </c>
      <c r="L1556" s="1" t="s">
        <v>5243</v>
      </c>
      <c r="N1556" s="1" t="s">
        <v>116</v>
      </c>
      <c r="O1556" s="1" t="s">
        <v>117</v>
      </c>
      <c r="P1556" s="9">
        <v>96950</v>
      </c>
      <c r="Q1556" s="1" t="s">
        <v>118</v>
      </c>
      <c r="S1556" s="1">
        <v>16702840753</v>
      </c>
      <c r="U1556" s="1">
        <v>72232</v>
      </c>
      <c r="V1556" s="1" t="s">
        <v>119</v>
      </c>
      <c r="X1556" s="1" t="s">
        <v>5244</v>
      </c>
      <c r="Y1556" s="1" t="s">
        <v>5245</v>
      </c>
      <c r="Z1556" s="1" t="s">
        <v>5246</v>
      </c>
      <c r="AA1556" s="1" t="s">
        <v>5247</v>
      </c>
      <c r="AB1556" s="1" t="s">
        <v>5243</v>
      </c>
      <c r="AD1556" s="1" t="s">
        <v>116</v>
      </c>
      <c r="AE1556" s="1" t="s">
        <v>117</v>
      </c>
      <c r="AF1556" s="9">
        <v>96950</v>
      </c>
      <c r="AG1556" s="1" t="s">
        <v>118</v>
      </c>
      <c r="AI1556" s="1">
        <v>16702840753</v>
      </c>
      <c r="AK1556" s="1" t="s">
        <v>5248</v>
      </c>
      <c r="BC1556" s="1" t="str">
        <f>"35-2014.00"</f>
        <v>35-2014.00</v>
      </c>
      <c r="BD1556" s="1" t="s">
        <v>152</v>
      </c>
      <c r="BE1556" s="1" t="s">
        <v>16084</v>
      </c>
      <c r="BF1556" s="1" t="s">
        <v>154</v>
      </c>
      <c r="BG1556" s="1">
        <v>5</v>
      </c>
      <c r="BH1556" s="1">
        <v>5</v>
      </c>
      <c r="BI1556" s="2">
        <v>44470</v>
      </c>
      <c r="BJ1556" s="2">
        <v>44834</v>
      </c>
      <c r="BK1556" s="2">
        <v>44470</v>
      </c>
      <c r="BL1556" s="2">
        <v>44834</v>
      </c>
      <c r="BM1556" s="1">
        <v>35</v>
      </c>
      <c r="BN1556" s="1">
        <v>0</v>
      </c>
      <c r="BO1556" s="1">
        <v>7</v>
      </c>
      <c r="BP1556" s="1">
        <v>7</v>
      </c>
      <c r="BQ1556" s="1">
        <v>7</v>
      </c>
      <c r="BR1556" s="1">
        <v>7</v>
      </c>
      <c r="BS1556" s="1">
        <v>7</v>
      </c>
      <c r="BT1556" s="1">
        <v>0</v>
      </c>
      <c r="BU1556" s="1" t="str">
        <f>"8:00 AM"</f>
        <v>8:00 AM</v>
      </c>
      <c r="BV1556" s="1" t="str">
        <f>"4:00 PM"</f>
        <v>4:00 PM</v>
      </c>
      <c r="BW1556" s="1" t="s">
        <v>135</v>
      </c>
      <c r="BX1556" s="1">
        <v>0</v>
      </c>
      <c r="BY1556" s="1">
        <v>12</v>
      </c>
      <c r="BZ1556" s="1" t="s">
        <v>112</v>
      </c>
      <c r="CB1556" s="1" t="s">
        <v>16085</v>
      </c>
      <c r="CC1556" s="1" t="s">
        <v>5251</v>
      </c>
      <c r="CD1556" s="1" t="s">
        <v>5243</v>
      </c>
      <c r="CE1556" s="1" t="s">
        <v>116</v>
      </c>
      <c r="CF1556" s="1" t="s">
        <v>117</v>
      </c>
      <c r="CG1556" s="1">
        <v>96950</v>
      </c>
      <c r="CH1556" s="3">
        <v>8.68</v>
      </c>
      <c r="CI1556" s="3">
        <v>8.68</v>
      </c>
      <c r="CL1556" s="1" t="s">
        <v>137</v>
      </c>
      <c r="CM1556" s="1" t="s">
        <v>138</v>
      </c>
      <c r="CN1556" s="1" t="s">
        <v>139</v>
      </c>
      <c r="CP1556" s="1" t="s">
        <v>112</v>
      </c>
      <c r="CQ1556" s="1" t="s">
        <v>111</v>
      </c>
      <c r="CR1556" s="1" t="s">
        <v>112</v>
      </c>
      <c r="CS1556" s="1" t="s">
        <v>112</v>
      </c>
      <c r="CT1556" s="1" t="s">
        <v>138</v>
      </c>
      <c r="CU1556" s="1" t="s">
        <v>111</v>
      </c>
      <c r="CV1556" s="1" t="s">
        <v>138</v>
      </c>
      <c r="CW1556" s="1" t="s">
        <v>5252</v>
      </c>
      <c r="CX1556" s="1">
        <v>16702840753</v>
      </c>
      <c r="CY1556" s="1" t="s">
        <v>5248</v>
      </c>
      <c r="CZ1556" s="1" t="s">
        <v>138</v>
      </c>
      <c r="DA1556" s="1" t="s">
        <v>111</v>
      </c>
      <c r="DB1556" s="1" t="s">
        <v>112</v>
      </c>
    </row>
    <row r="1557" spans="1:111" ht="15.6" customHeight="1" x14ac:dyDescent="0.25">
      <c r="A1557" s="1" t="s">
        <v>16090</v>
      </c>
      <c r="B1557" s="1" t="s">
        <v>238</v>
      </c>
      <c r="C1557" s="2">
        <v>44355.359645254626</v>
      </c>
      <c r="D1557" s="2">
        <v>44403</v>
      </c>
      <c r="E1557" s="1" t="s">
        <v>180</v>
      </c>
      <c r="G1557" s="1" t="s">
        <v>112</v>
      </c>
      <c r="H1557" s="1" t="s">
        <v>112</v>
      </c>
      <c r="I1557" s="1" t="s">
        <v>112</v>
      </c>
      <c r="J1557" s="1" t="s">
        <v>9051</v>
      </c>
      <c r="K1557" s="1" t="s">
        <v>9052</v>
      </c>
      <c r="L1557" s="1" t="s">
        <v>9053</v>
      </c>
      <c r="M1557" s="1" t="s">
        <v>7929</v>
      </c>
      <c r="N1557" s="1" t="s">
        <v>157</v>
      </c>
      <c r="O1557" s="1" t="s">
        <v>117</v>
      </c>
      <c r="P1557" s="9">
        <v>96950</v>
      </c>
      <c r="Q1557" s="1" t="s">
        <v>118</v>
      </c>
      <c r="S1557" s="1">
        <v>16702884970</v>
      </c>
      <c r="U1557" s="1">
        <v>62441</v>
      </c>
      <c r="V1557" s="1" t="s">
        <v>119</v>
      </c>
      <c r="X1557" s="1" t="s">
        <v>9054</v>
      </c>
      <c r="Y1557" s="1" t="s">
        <v>9055</v>
      </c>
      <c r="AA1557" s="1" t="s">
        <v>171</v>
      </c>
      <c r="AB1557" s="1" t="s">
        <v>9056</v>
      </c>
      <c r="AC1557" s="1" t="s">
        <v>7929</v>
      </c>
      <c r="AD1557" s="1" t="s">
        <v>167</v>
      </c>
      <c r="AE1557" s="1" t="s">
        <v>117</v>
      </c>
      <c r="AF1557" s="9">
        <v>96950</v>
      </c>
      <c r="AG1557" s="1" t="s">
        <v>118</v>
      </c>
      <c r="AI1557" s="1">
        <v>16702884970</v>
      </c>
      <c r="AK1557" s="1" t="s">
        <v>9057</v>
      </c>
      <c r="BC1557" s="1" t="str">
        <f>"39-9011.00"</f>
        <v>39-9011.00</v>
      </c>
      <c r="BD1557" s="1" t="s">
        <v>1448</v>
      </c>
      <c r="BE1557" s="1" t="s">
        <v>9058</v>
      </c>
      <c r="BF1557" s="1" t="s">
        <v>9059</v>
      </c>
      <c r="BG1557" s="1">
        <v>2</v>
      </c>
      <c r="BH1557" s="1">
        <v>2</v>
      </c>
      <c r="BI1557" s="2">
        <v>44470</v>
      </c>
      <c r="BJ1557" s="2">
        <v>44834</v>
      </c>
      <c r="BK1557" s="2">
        <v>44470</v>
      </c>
      <c r="BL1557" s="2">
        <v>44834</v>
      </c>
      <c r="BM1557" s="1">
        <v>35</v>
      </c>
      <c r="BN1557" s="1">
        <v>0</v>
      </c>
      <c r="BO1557" s="1">
        <v>7</v>
      </c>
      <c r="BP1557" s="1">
        <v>7</v>
      </c>
      <c r="BQ1557" s="1">
        <v>7</v>
      </c>
      <c r="BR1557" s="1">
        <v>7</v>
      </c>
      <c r="BS1557" s="1">
        <v>7</v>
      </c>
      <c r="BT1557" s="1">
        <v>0</v>
      </c>
      <c r="BU1557" s="1" t="str">
        <f>"8:00 AM"</f>
        <v>8:00 AM</v>
      </c>
      <c r="BV1557" s="1" t="str">
        <f>"3:00 PM"</f>
        <v>3:00 PM</v>
      </c>
      <c r="BW1557" s="1" t="s">
        <v>135</v>
      </c>
      <c r="BX1557" s="1">
        <v>0</v>
      </c>
      <c r="BY1557" s="1">
        <v>12</v>
      </c>
      <c r="BZ1557" s="1" t="s">
        <v>112</v>
      </c>
      <c r="CB1557" s="4" t="s">
        <v>16091</v>
      </c>
      <c r="CC1557" s="1" t="s">
        <v>7929</v>
      </c>
      <c r="CE1557" s="1" t="s">
        <v>116</v>
      </c>
      <c r="CF1557" s="1" t="s">
        <v>117</v>
      </c>
      <c r="CG1557" s="1">
        <v>96950</v>
      </c>
      <c r="CH1557" s="3">
        <v>7.33</v>
      </c>
      <c r="CI1557" s="3">
        <v>7.33</v>
      </c>
      <c r="CJ1557" s="3">
        <v>11</v>
      </c>
      <c r="CK1557" s="3">
        <v>11</v>
      </c>
      <c r="CL1557" s="1" t="s">
        <v>137</v>
      </c>
      <c r="CM1557" s="1" t="s">
        <v>1474</v>
      </c>
      <c r="CN1557" s="1" t="s">
        <v>139</v>
      </c>
      <c r="CP1557" s="1" t="s">
        <v>112</v>
      </c>
      <c r="CQ1557" s="1" t="s">
        <v>111</v>
      </c>
      <c r="CR1557" s="1" t="s">
        <v>112</v>
      </c>
      <c r="CS1557" s="1" t="s">
        <v>111</v>
      </c>
      <c r="CT1557" s="1" t="s">
        <v>138</v>
      </c>
      <c r="CU1557" s="1" t="s">
        <v>111</v>
      </c>
      <c r="CV1557" s="1" t="s">
        <v>138</v>
      </c>
      <c r="CW1557" s="1" t="s">
        <v>9061</v>
      </c>
      <c r="CX1557" s="1">
        <v>16702884970</v>
      </c>
      <c r="CY1557" s="1" t="s">
        <v>16092</v>
      </c>
      <c r="CZ1557" s="1" t="s">
        <v>138</v>
      </c>
      <c r="DA1557" s="1" t="s">
        <v>111</v>
      </c>
      <c r="DB1557" s="1" t="s">
        <v>112</v>
      </c>
    </row>
    <row r="1558" spans="1:111" ht="15.6" customHeight="1" x14ac:dyDescent="0.25">
      <c r="A1558" s="1" t="s">
        <v>16093</v>
      </c>
      <c r="B1558" s="1" t="s">
        <v>238</v>
      </c>
      <c r="C1558" s="2">
        <v>44376.374937615743</v>
      </c>
      <c r="D1558" s="2">
        <v>44417</v>
      </c>
      <c r="E1558" s="1" t="s">
        <v>180</v>
      </c>
      <c r="G1558" s="1" t="s">
        <v>111</v>
      </c>
      <c r="H1558" s="1" t="s">
        <v>111</v>
      </c>
      <c r="I1558" s="1" t="s">
        <v>112</v>
      </c>
      <c r="J1558" s="1" t="s">
        <v>924</v>
      </c>
      <c r="K1558" s="1" t="s">
        <v>16094</v>
      </c>
      <c r="L1558" s="1" t="s">
        <v>3263</v>
      </c>
      <c r="M1558" s="1" t="s">
        <v>3264</v>
      </c>
      <c r="N1558" s="1" t="s">
        <v>167</v>
      </c>
      <c r="O1558" s="1" t="s">
        <v>117</v>
      </c>
      <c r="P1558" s="9">
        <v>96950</v>
      </c>
      <c r="Q1558" s="1" t="s">
        <v>118</v>
      </c>
      <c r="R1558" s="1" t="s">
        <v>168</v>
      </c>
      <c r="S1558" s="1">
        <v>16702341071</v>
      </c>
      <c r="U1558" s="1">
        <v>56179</v>
      </c>
      <c r="V1558" s="1" t="s">
        <v>119</v>
      </c>
      <c r="X1558" s="1" t="s">
        <v>928</v>
      </c>
      <c r="Y1558" s="1" t="s">
        <v>3265</v>
      </c>
      <c r="Z1558" s="1" t="s">
        <v>930</v>
      </c>
      <c r="AA1558" s="1" t="s">
        <v>528</v>
      </c>
      <c r="AB1558" s="1" t="s">
        <v>3263</v>
      </c>
      <c r="AC1558" s="1" t="s">
        <v>3264</v>
      </c>
      <c r="AD1558" s="1" t="s">
        <v>167</v>
      </c>
      <c r="AE1558" s="1" t="s">
        <v>117</v>
      </c>
      <c r="AF1558" s="9">
        <v>96950</v>
      </c>
      <c r="AG1558" s="1" t="s">
        <v>118</v>
      </c>
      <c r="AH1558" s="1" t="s">
        <v>168</v>
      </c>
      <c r="AI1558" s="1">
        <v>16702854403</v>
      </c>
      <c r="AK1558" s="1" t="s">
        <v>931</v>
      </c>
      <c r="BC1558" s="1" t="str">
        <f>"49-9071.00"</f>
        <v>49-9071.00</v>
      </c>
      <c r="BD1558" s="1" t="s">
        <v>214</v>
      </c>
      <c r="BE1558" s="1" t="s">
        <v>16095</v>
      </c>
      <c r="BF1558" s="1" t="s">
        <v>1293</v>
      </c>
      <c r="BG1558" s="1">
        <v>25</v>
      </c>
      <c r="BH1558" s="1">
        <v>25</v>
      </c>
      <c r="BI1558" s="2">
        <v>44470</v>
      </c>
      <c r="BJ1558" s="2">
        <v>45565</v>
      </c>
      <c r="BK1558" s="2">
        <v>44470</v>
      </c>
      <c r="BL1558" s="2">
        <v>45565</v>
      </c>
      <c r="BM1558" s="1">
        <v>40</v>
      </c>
      <c r="BN1558" s="1">
        <v>0</v>
      </c>
      <c r="BO1558" s="1">
        <v>8</v>
      </c>
      <c r="BP1558" s="1">
        <v>8</v>
      </c>
      <c r="BQ1558" s="1">
        <v>8</v>
      </c>
      <c r="BR1558" s="1">
        <v>8</v>
      </c>
      <c r="BS1558" s="1">
        <v>8</v>
      </c>
      <c r="BT1558" s="1">
        <v>0</v>
      </c>
      <c r="BU1558" s="1" t="str">
        <f>"8:00 AM"</f>
        <v>8:00 AM</v>
      </c>
      <c r="BV1558" s="1" t="str">
        <f>"5:00 PM"</f>
        <v>5:00 PM</v>
      </c>
      <c r="BW1558" s="1" t="s">
        <v>135</v>
      </c>
      <c r="BX1558" s="1">
        <v>0</v>
      </c>
      <c r="BY1558" s="1">
        <v>12</v>
      </c>
      <c r="BZ1558" s="1" t="s">
        <v>112</v>
      </c>
      <c r="CB1558" s="4" t="s">
        <v>16096</v>
      </c>
      <c r="CC1558" s="1" t="s">
        <v>3263</v>
      </c>
      <c r="CD1558" s="1" t="s">
        <v>3264</v>
      </c>
      <c r="CE1558" s="1" t="s">
        <v>167</v>
      </c>
      <c r="CF1558" s="1" t="s">
        <v>117</v>
      </c>
      <c r="CG1558" s="1">
        <v>96950</v>
      </c>
      <c r="CH1558" s="3">
        <v>8.7100000000000009</v>
      </c>
      <c r="CI1558" s="3">
        <v>8.7100000000000009</v>
      </c>
      <c r="CJ1558" s="3">
        <v>13.06</v>
      </c>
      <c r="CK1558" s="3">
        <v>13.06</v>
      </c>
      <c r="CL1558" s="1" t="s">
        <v>137</v>
      </c>
      <c r="CM1558" s="1" t="s">
        <v>4106</v>
      </c>
      <c r="CN1558" s="1" t="s">
        <v>139</v>
      </c>
      <c r="CP1558" s="1" t="s">
        <v>112</v>
      </c>
      <c r="CQ1558" s="1" t="s">
        <v>111</v>
      </c>
      <c r="CR1558" s="1" t="s">
        <v>111</v>
      </c>
      <c r="CS1558" s="1" t="s">
        <v>111</v>
      </c>
      <c r="CT1558" s="1" t="s">
        <v>138</v>
      </c>
      <c r="CU1558" s="1" t="s">
        <v>111</v>
      </c>
      <c r="CV1558" s="1" t="s">
        <v>111</v>
      </c>
      <c r="CW1558" s="1" t="s">
        <v>3269</v>
      </c>
      <c r="CX1558" s="1">
        <v>16702341071</v>
      </c>
      <c r="CY1558" s="1" t="s">
        <v>931</v>
      </c>
      <c r="CZ1558" s="1" t="s">
        <v>380</v>
      </c>
      <c r="DA1558" s="1" t="s">
        <v>111</v>
      </c>
      <c r="DB1558" s="1" t="s">
        <v>112</v>
      </c>
    </row>
    <row r="1559" spans="1:111" ht="15.6" customHeight="1" x14ac:dyDescent="0.25">
      <c r="A1559" s="1" t="s">
        <v>16097</v>
      </c>
      <c r="B1559" s="1" t="s">
        <v>238</v>
      </c>
      <c r="C1559" s="2">
        <v>44351.158319097223</v>
      </c>
      <c r="D1559" s="2">
        <v>44398</v>
      </c>
      <c r="E1559" s="1" t="s">
        <v>180</v>
      </c>
      <c r="G1559" s="1" t="s">
        <v>112</v>
      </c>
      <c r="H1559" s="1" t="s">
        <v>112</v>
      </c>
      <c r="I1559" s="1" t="s">
        <v>112</v>
      </c>
      <c r="J1559" s="1" t="s">
        <v>16098</v>
      </c>
      <c r="K1559" s="1" t="s">
        <v>16099</v>
      </c>
      <c r="L1559" s="1" t="s">
        <v>15049</v>
      </c>
      <c r="M1559" s="1" t="s">
        <v>138</v>
      </c>
      <c r="N1559" s="1" t="s">
        <v>167</v>
      </c>
      <c r="O1559" s="1" t="s">
        <v>117</v>
      </c>
      <c r="P1559" s="9">
        <v>96950</v>
      </c>
      <c r="Q1559" s="1" t="s">
        <v>118</v>
      </c>
      <c r="S1559" s="1">
        <v>16707898360</v>
      </c>
      <c r="U1559" s="1">
        <v>56132</v>
      </c>
      <c r="V1559" s="1" t="s">
        <v>119</v>
      </c>
      <c r="X1559" s="1" t="s">
        <v>15050</v>
      </c>
      <c r="Y1559" s="1" t="s">
        <v>15051</v>
      </c>
      <c r="Z1559" s="1" t="s">
        <v>15052</v>
      </c>
      <c r="AA1559" s="1" t="s">
        <v>15053</v>
      </c>
      <c r="AB1559" s="1" t="s">
        <v>15054</v>
      </c>
      <c r="AD1559" s="1" t="s">
        <v>167</v>
      </c>
      <c r="AE1559" s="1" t="s">
        <v>117</v>
      </c>
      <c r="AF1559" s="9">
        <v>96950</v>
      </c>
      <c r="AG1559" s="1" t="s">
        <v>118</v>
      </c>
      <c r="AI1559" s="1">
        <v>16707898360</v>
      </c>
      <c r="AK1559" s="1" t="s">
        <v>15055</v>
      </c>
      <c r="BC1559" s="1" t="str">
        <f>"37-2012.00"</f>
        <v>37-2012.00</v>
      </c>
      <c r="BD1559" s="1" t="s">
        <v>576</v>
      </c>
      <c r="BE1559" s="1" t="s">
        <v>16100</v>
      </c>
      <c r="BF1559" s="1" t="s">
        <v>16101</v>
      </c>
      <c r="BG1559" s="1">
        <v>5</v>
      </c>
      <c r="BH1559" s="1">
        <v>5</v>
      </c>
      <c r="BI1559" s="2">
        <v>44470</v>
      </c>
      <c r="BJ1559" s="2">
        <v>44834</v>
      </c>
      <c r="BK1559" s="2">
        <v>44470</v>
      </c>
      <c r="BL1559" s="2">
        <v>44834</v>
      </c>
      <c r="BM1559" s="1">
        <v>35</v>
      </c>
      <c r="BN1559" s="1">
        <v>0</v>
      </c>
      <c r="BO1559" s="1">
        <v>7</v>
      </c>
      <c r="BP1559" s="1">
        <v>7</v>
      </c>
      <c r="BQ1559" s="1">
        <v>7</v>
      </c>
      <c r="BR1559" s="1">
        <v>7</v>
      </c>
      <c r="BS1559" s="1">
        <v>7</v>
      </c>
      <c r="BT1559" s="1">
        <v>0</v>
      </c>
      <c r="BU1559" s="1" t="str">
        <f>"9:00 AM"</f>
        <v>9:00 AM</v>
      </c>
      <c r="BV1559" s="1" t="str">
        <f>"5:00 PM"</f>
        <v>5:00 PM</v>
      </c>
      <c r="BW1559" s="1" t="s">
        <v>135</v>
      </c>
      <c r="BX1559" s="1">
        <v>0</v>
      </c>
      <c r="BY1559" s="1">
        <v>3</v>
      </c>
      <c r="BZ1559" s="1" t="s">
        <v>112</v>
      </c>
      <c r="CB1559" s="1" t="s">
        <v>16102</v>
      </c>
      <c r="CC1559" s="1" t="s">
        <v>16103</v>
      </c>
      <c r="CD1559" s="1" t="s">
        <v>15059</v>
      </c>
      <c r="CE1559" s="1" t="s">
        <v>167</v>
      </c>
      <c r="CF1559" s="1" t="s">
        <v>117</v>
      </c>
      <c r="CG1559" s="1">
        <v>96950</v>
      </c>
      <c r="CH1559" s="3">
        <v>7.59</v>
      </c>
      <c r="CI1559" s="3">
        <v>7.59</v>
      </c>
      <c r="CJ1559" s="3">
        <v>0</v>
      </c>
      <c r="CK1559" s="3">
        <v>0</v>
      </c>
      <c r="CL1559" s="1" t="s">
        <v>137</v>
      </c>
      <c r="CM1559" s="1" t="s">
        <v>138</v>
      </c>
      <c r="CN1559" s="1" t="s">
        <v>139</v>
      </c>
      <c r="CP1559" s="1" t="s">
        <v>112</v>
      </c>
      <c r="CQ1559" s="1" t="s">
        <v>111</v>
      </c>
      <c r="CR1559" s="1" t="s">
        <v>112</v>
      </c>
      <c r="CS1559" s="1" t="s">
        <v>112</v>
      </c>
      <c r="CT1559" s="1" t="s">
        <v>138</v>
      </c>
      <c r="CU1559" s="1" t="s">
        <v>111</v>
      </c>
      <c r="CV1559" s="1" t="s">
        <v>138</v>
      </c>
      <c r="CW1559" s="1" t="s">
        <v>2958</v>
      </c>
      <c r="CX1559" s="1">
        <v>16707898360</v>
      </c>
      <c r="CY1559" s="1" t="s">
        <v>15055</v>
      </c>
      <c r="CZ1559" s="1" t="s">
        <v>138</v>
      </c>
      <c r="DA1559" s="1" t="s">
        <v>111</v>
      </c>
      <c r="DB1559" s="1" t="s">
        <v>112</v>
      </c>
    </row>
    <row r="1560" spans="1:111" ht="15.6" customHeight="1" x14ac:dyDescent="0.25">
      <c r="A1560" s="1" t="s">
        <v>16107</v>
      </c>
      <c r="B1560" s="1" t="s">
        <v>238</v>
      </c>
      <c r="C1560" s="2">
        <v>44388.919793865738</v>
      </c>
      <c r="D1560" s="2">
        <v>44427</v>
      </c>
      <c r="E1560" s="1" t="s">
        <v>110</v>
      </c>
      <c r="F1560" s="2">
        <v>44468.833333333336</v>
      </c>
      <c r="G1560" s="1" t="s">
        <v>112</v>
      </c>
      <c r="H1560" s="1" t="s">
        <v>112</v>
      </c>
      <c r="I1560" s="1" t="s">
        <v>112</v>
      </c>
      <c r="J1560" s="1" t="s">
        <v>16108</v>
      </c>
      <c r="K1560" s="1" t="s">
        <v>16109</v>
      </c>
      <c r="L1560" s="1" t="s">
        <v>16110</v>
      </c>
      <c r="M1560" s="1" t="s">
        <v>1757</v>
      </c>
      <c r="N1560" s="1" t="s">
        <v>116</v>
      </c>
      <c r="O1560" s="1" t="s">
        <v>117</v>
      </c>
      <c r="P1560" s="9">
        <v>96950</v>
      </c>
      <c r="Q1560" s="1" t="s">
        <v>118</v>
      </c>
      <c r="R1560" s="1" t="s">
        <v>719</v>
      </c>
      <c r="S1560" s="1">
        <v>16702349909</v>
      </c>
      <c r="U1560" s="1">
        <v>812112</v>
      </c>
      <c r="V1560" s="1" t="s">
        <v>119</v>
      </c>
      <c r="X1560" s="1" t="s">
        <v>16111</v>
      </c>
      <c r="Y1560" s="1" t="s">
        <v>16112</v>
      </c>
      <c r="AA1560" s="1" t="s">
        <v>245</v>
      </c>
      <c r="AB1560" s="1" t="s">
        <v>16110</v>
      </c>
      <c r="AC1560" s="1" t="s">
        <v>1757</v>
      </c>
      <c r="AD1560" s="1" t="s">
        <v>116</v>
      </c>
      <c r="AE1560" s="1" t="s">
        <v>117</v>
      </c>
      <c r="AF1560" s="9">
        <v>96950</v>
      </c>
      <c r="AG1560" s="1" t="s">
        <v>118</v>
      </c>
      <c r="AH1560" s="1" t="s">
        <v>719</v>
      </c>
      <c r="AI1560" s="1">
        <v>16702349909</v>
      </c>
      <c r="AK1560" s="1" t="s">
        <v>16113</v>
      </c>
      <c r="BC1560" s="1" t="str">
        <f>"39-5012.00"</f>
        <v>39-5012.00</v>
      </c>
      <c r="BD1560" s="1" t="s">
        <v>1831</v>
      </c>
      <c r="BE1560" s="1" t="s">
        <v>16114</v>
      </c>
      <c r="BF1560" s="1" t="s">
        <v>16115</v>
      </c>
      <c r="BG1560" s="1">
        <v>2</v>
      </c>
      <c r="BH1560" s="1">
        <v>2</v>
      </c>
      <c r="BI1560" s="2">
        <v>44470</v>
      </c>
      <c r="BJ1560" s="2">
        <v>44834</v>
      </c>
      <c r="BK1560" s="2">
        <v>44470</v>
      </c>
      <c r="BL1560" s="2">
        <v>44834</v>
      </c>
      <c r="BM1560" s="1">
        <v>35</v>
      </c>
      <c r="BN1560" s="1">
        <v>0</v>
      </c>
      <c r="BO1560" s="1">
        <v>6</v>
      </c>
      <c r="BP1560" s="1">
        <v>6</v>
      </c>
      <c r="BQ1560" s="1">
        <v>6</v>
      </c>
      <c r="BR1560" s="1">
        <v>6</v>
      </c>
      <c r="BS1560" s="1">
        <v>6</v>
      </c>
      <c r="BT1560" s="1">
        <v>5</v>
      </c>
      <c r="BU1560" s="1" t="str">
        <f>"10:00 AM"</f>
        <v>10:00 AM</v>
      </c>
      <c r="BV1560" s="1" t="str">
        <f>"5:00 PM"</f>
        <v>5:00 PM</v>
      </c>
      <c r="BW1560" s="1" t="s">
        <v>135</v>
      </c>
      <c r="BX1560" s="1">
        <v>0</v>
      </c>
      <c r="BY1560" s="1">
        <v>12</v>
      </c>
      <c r="BZ1560" s="1" t="s">
        <v>112</v>
      </c>
      <c r="CB1560" s="1" t="s">
        <v>719</v>
      </c>
      <c r="CC1560" s="1" t="s">
        <v>16110</v>
      </c>
      <c r="CD1560" s="1" t="s">
        <v>1757</v>
      </c>
      <c r="CE1560" s="1" t="s">
        <v>116</v>
      </c>
      <c r="CF1560" s="1" t="s">
        <v>117</v>
      </c>
      <c r="CG1560" s="1">
        <v>96950</v>
      </c>
      <c r="CH1560" s="3">
        <v>7.52</v>
      </c>
      <c r="CI1560" s="3">
        <v>7.52</v>
      </c>
      <c r="CJ1560" s="3">
        <v>11.28</v>
      </c>
      <c r="CK1560" s="3">
        <v>11.28</v>
      </c>
      <c r="CL1560" s="1" t="s">
        <v>137</v>
      </c>
      <c r="CN1560" s="1" t="s">
        <v>139</v>
      </c>
      <c r="CP1560" s="1" t="s">
        <v>112</v>
      </c>
      <c r="CQ1560" s="1" t="s">
        <v>111</v>
      </c>
      <c r="CR1560" s="1" t="s">
        <v>112</v>
      </c>
      <c r="CS1560" s="1" t="s">
        <v>111</v>
      </c>
      <c r="CT1560" s="1" t="s">
        <v>138</v>
      </c>
      <c r="CU1560" s="1" t="s">
        <v>111</v>
      </c>
      <c r="CV1560" s="1" t="s">
        <v>138</v>
      </c>
      <c r="CW1560" s="1" t="s">
        <v>719</v>
      </c>
      <c r="CX1560" s="1">
        <v>16702349909</v>
      </c>
      <c r="CY1560" s="1" t="s">
        <v>16113</v>
      </c>
      <c r="CZ1560" s="1" t="s">
        <v>716</v>
      </c>
      <c r="DA1560" s="1" t="s">
        <v>111</v>
      </c>
      <c r="DB1560" s="1" t="s">
        <v>112</v>
      </c>
    </row>
    <row r="1561" spans="1:111" ht="15.6" customHeight="1" x14ac:dyDescent="0.25">
      <c r="A1561" s="1" t="s">
        <v>16127</v>
      </c>
      <c r="B1561" s="1" t="s">
        <v>238</v>
      </c>
      <c r="C1561" s="2">
        <v>44353.670612847221</v>
      </c>
      <c r="D1561" s="2">
        <v>44392</v>
      </c>
      <c r="E1561" s="1" t="s">
        <v>180</v>
      </c>
      <c r="G1561" s="1" t="s">
        <v>112</v>
      </c>
      <c r="H1561" s="1" t="s">
        <v>112</v>
      </c>
      <c r="I1561" s="1" t="s">
        <v>112</v>
      </c>
      <c r="J1561" s="1" t="s">
        <v>6485</v>
      </c>
      <c r="K1561" s="1" t="s">
        <v>6486</v>
      </c>
      <c r="L1561" s="1" t="s">
        <v>6487</v>
      </c>
      <c r="N1561" s="1" t="s">
        <v>116</v>
      </c>
      <c r="O1561" s="1" t="s">
        <v>117</v>
      </c>
      <c r="P1561" s="9">
        <v>96950</v>
      </c>
      <c r="Q1561" s="1" t="s">
        <v>118</v>
      </c>
      <c r="S1561" s="1">
        <v>16709896585</v>
      </c>
      <c r="U1561" s="1">
        <v>722511</v>
      </c>
      <c r="V1561" s="1" t="s">
        <v>119</v>
      </c>
      <c r="X1561" s="1" t="s">
        <v>6488</v>
      </c>
      <c r="Y1561" s="1" t="s">
        <v>6489</v>
      </c>
      <c r="Z1561" s="1" t="s">
        <v>6490</v>
      </c>
      <c r="AA1561" s="1" t="s">
        <v>245</v>
      </c>
      <c r="AB1561" s="1" t="s">
        <v>6487</v>
      </c>
      <c r="AD1561" s="1" t="s">
        <v>116</v>
      </c>
      <c r="AE1561" s="1" t="s">
        <v>117</v>
      </c>
      <c r="AF1561" s="9">
        <v>96950</v>
      </c>
      <c r="AG1561" s="1" t="s">
        <v>118</v>
      </c>
      <c r="AI1561" s="1">
        <v>16709896585</v>
      </c>
      <c r="AK1561" s="1" t="s">
        <v>6491</v>
      </c>
      <c r="BC1561" s="1" t="str">
        <f>"51-3011.00"</f>
        <v>51-3011.00</v>
      </c>
      <c r="BD1561" s="1" t="s">
        <v>1079</v>
      </c>
      <c r="BE1561" s="1" t="s">
        <v>9197</v>
      </c>
      <c r="BF1561" s="1" t="s">
        <v>1081</v>
      </c>
      <c r="BG1561" s="1">
        <v>2</v>
      </c>
      <c r="BH1561" s="1">
        <v>2</v>
      </c>
      <c r="BI1561" s="2">
        <v>44470</v>
      </c>
      <c r="BJ1561" s="2">
        <v>44834</v>
      </c>
      <c r="BK1561" s="2">
        <v>44470</v>
      </c>
      <c r="BL1561" s="2">
        <v>44834</v>
      </c>
      <c r="BM1561" s="1">
        <v>35</v>
      </c>
      <c r="BN1561" s="1">
        <v>0</v>
      </c>
      <c r="BO1561" s="1">
        <v>7</v>
      </c>
      <c r="BP1561" s="1">
        <v>7</v>
      </c>
      <c r="BQ1561" s="1">
        <v>7</v>
      </c>
      <c r="BR1561" s="1">
        <v>7</v>
      </c>
      <c r="BS1561" s="1">
        <v>7</v>
      </c>
      <c r="BT1561" s="1">
        <v>0</v>
      </c>
      <c r="BU1561" s="1" t="str">
        <f>"8:00 AM"</f>
        <v>8:00 AM</v>
      </c>
      <c r="BV1561" s="1" t="str">
        <f>"4:00 PM"</f>
        <v>4:00 PM</v>
      </c>
      <c r="BW1561" s="1" t="s">
        <v>135</v>
      </c>
      <c r="BX1561" s="1">
        <v>0</v>
      </c>
      <c r="BY1561" s="1">
        <v>12</v>
      </c>
      <c r="BZ1561" s="1" t="s">
        <v>112</v>
      </c>
      <c r="CB1561" s="1" t="s">
        <v>9198</v>
      </c>
      <c r="CC1561" s="1" t="s">
        <v>6495</v>
      </c>
      <c r="CD1561" s="1" t="s">
        <v>9199</v>
      </c>
      <c r="CE1561" s="1" t="s">
        <v>116</v>
      </c>
      <c r="CF1561" s="1" t="s">
        <v>117</v>
      </c>
      <c r="CG1561" s="1">
        <v>96950</v>
      </c>
      <c r="CH1561" s="3">
        <v>7.9</v>
      </c>
      <c r="CI1561" s="3">
        <v>7.9</v>
      </c>
      <c r="CL1561" s="1" t="s">
        <v>137</v>
      </c>
      <c r="CM1561" s="1" t="s">
        <v>138</v>
      </c>
      <c r="CN1561" s="1" t="s">
        <v>139</v>
      </c>
      <c r="CP1561" s="1" t="s">
        <v>112</v>
      </c>
      <c r="CQ1561" s="1" t="s">
        <v>111</v>
      </c>
      <c r="CR1561" s="1" t="s">
        <v>112</v>
      </c>
      <c r="CS1561" s="1" t="s">
        <v>112</v>
      </c>
      <c r="CT1561" s="1" t="s">
        <v>138</v>
      </c>
      <c r="CU1561" s="1" t="s">
        <v>111</v>
      </c>
      <c r="CV1561" s="1" t="s">
        <v>138</v>
      </c>
      <c r="CW1561" s="1" t="s">
        <v>5252</v>
      </c>
      <c r="CX1561" s="1">
        <v>16709896585</v>
      </c>
      <c r="CY1561" s="1" t="s">
        <v>6491</v>
      </c>
      <c r="CZ1561" s="1" t="s">
        <v>138</v>
      </c>
      <c r="DA1561" s="1" t="s">
        <v>111</v>
      </c>
      <c r="DB1561" s="1" t="s">
        <v>112</v>
      </c>
    </row>
    <row r="1562" spans="1:111" ht="15.6" customHeight="1" x14ac:dyDescent="0.25">
      <c r="A1562" s="1" t="s">
        <v>16133</v>
      </c>
      <c r="B1562" s="1" t="s">
        <v>238</v>
      </c>
      <c r="C1562" s="2">
        <v>44375.111451157405</v>
      </c>
      <c r="D1562" s="2">
        <v>44414</v>
      </c>
      <c r="E1562" s="1" t="s">
        <v>180</v>
      </c>
      <c r="G1562" s="1" t="s">
        <v>112</v>
      </c>
      <c r="H1562" s="1" t="s">
        <v>112</v>
      </c>
      <c r="I1562" s="1" t="s">
        <v>112</v>
      </c>
      <c r="J1562" s="1" t="s">
        <v>1049</v>
      </c>
      <c r="K1562" s="1" t="s">
        <v>13835</v>
      </c>
      <c r="L1562" s="1" t="s">
        <v>1051</v>
      </c>
      <c r="N1562" s="1" t="s">
        <v>116</v>
      </c>
      <c r="O1562" s="1" t="s">
        <v>117</v>
      </c>
      <c r="P1562" s="9">
        <v>96950</v>
      </c>
      <c r="Q1562" s="1" t="s">
        <v>118</v>
      </c>
      <c r="S1562" s="1">
        <v>16702358778</v>
      </c>
      <c r="U1562" s="1">
        <v>522390</v>
      </c>
      <c r="V1562" s="1" t="s">
        <v>119</v>
      </c>
      <c r="X1562" s="1" t="s">
        <v>1052</v>
      </c>
      <c r="Y1562" s="1" t="s">
        <v>1053</v>
      </c>
      <c r="Z1562" s="1" t="s">
        <v>1054</v>
      </c>
      <c r="AA1562" s="1" t="s">
        <v>373</v>
      </c>
      <c r="AB1562" s="1" t="s">
        <v>1051</v>
      </c>
      <c r="AD1562" s="1" t="s">
        <v>116</v>
      </c>
      <c r="AE1562" s="1" t="s">
        <v>117</v>
      </c>
      <c r="AF1562" s="9">
        <v>96950</v>
      </c>
      <c r="AG1562" s="1" t="s">
        <v>118</v>
      </c>
      <c r="AI1562" s="1">
        <v>16702358778</v>
      </c>
      <c r="AK1562" s="1" t="s">
        <v>1055</v>
      </c>
      <c r="BC1562" s="1" t="str">
        <f>"43-3031.00"</f>
        <v>43-3031.00</v>
      </c>
      <c r="BD1562" s="1" t="s">
        <v>389</v>
      </c>
      <c r="BE1562" s="1" t="s">
        <v>16134</v>
      </c>
      <c r="BF1562" s="1" t="s">
        <v>1279</v>
      </c>
      <c r="BG1562" s="1">
        <v>1</v>
      </c>
      <c r="BH1562" s="1">
        <v>1</v>
      </c>
      <c r="BI1562" s="2">
        <v>44470</v>
      </c>
      <c r="BJ1562" s="2">
        <v>44834</v>
      </c>
      <c r="BK1562" s="2">
        <v>44470</v>
      </c>
      <c r="BL1562" s="2">
        <v>44834</v>
      </c>
      <c r="BM1562" s="1">
        <v>40</v>
      </c>
      <c r="BN1562" s="1">
        <v>0</v>
      </c>
      <c r="BO1562" s="1">
        <v>8</v>
      </c>
      <c r="BP1562" s="1">
        <v>8</v>
      </c>
      <c r="BQ1562" s="1">
        <v>8</v>
      </c>
      <c r="BR1562" s="1">
        <v>8</v>
      </c>
      <c r="BS1562" s="1">
        <v>8</v>
      </c>
      <c r="BT1562" s="1">
        <v>0</v>
      </c>
      <c r="BU1562" s="1" t="str">
        <f>"8:00 AM"</f>
        <v>8:00 AM</v>
      </c>
      <c r="BV1562" s="1" t="str">
        <f>"5:00 PM"</f>
        <v>5:00 PM</v>
      </c>
      <c r="BW1562" s="1" t="s">
        <v>135</v>
      </c>
      <c r="BX1562" s="1">
        <v>0</v>
      </c>
      <c r="BY1562" s="1">
        <v>0</v>
      </c>
      <c r="BZ1562" s="1" t="s">
        <v>112</v>
      </c>
      <c r="CB1562" s="1" t="s">
        <v>138</v>
      </c>
      <c r="CC1562" s="1" t="s">
        <v>1058</v>
      </c>
      <c r="CE1562" s="1" t="s">
        <v>116</v>
      </c>
      <c r="CF1562" s="1" t="s">
        <v>117</v>
      </c>
      <c r="CG1562" s="1">
        <v>96950</v>
      </c>
      <c r="CH1562" s="3">
        <v>9.49</v>
      </c>
      <c r="CI1562" s="3">
        <v>9.49</v>
      </c>
      <c r="CJ1562" s="3">
        <v>14.23</v>
      </c>
      <c r="CK1562" s="3">
        <v>14.23</v>
      </c>
      <c r="CL1562" s="1" t="s">
        <v>137</v>
      </c>
      <c r="CM1562" s="1" t="s">
        <v>168</v>
      </c>
      <c r="CN1562" s="1" t="s">
        <v>139</v>
      </c>
      <c r="CP1562" s="1" t="s">
        <v>112</v>
      </c>
      <c r="CQ1562" s="1" t="s">
        <v>111</v>
      </c>
      <c r="CR1562" s="1" t="s">
        <v>111</v>
      </c>
      <c r="CS1562" s="1" t="s">
        <v>111</v>
      </c>
      <c r="CT1562" s="1" t="s">
        <v>138</v>
      </c>
      <c r="CU1562" s="1" t="s">
        <v>111</v>
      </c>
      <c r="CV1562" s="1" t="s">
        <v>111</v>
      </c>
      <c r="CW1562" s="1" t="s">
        <v>1059</v>
      </c>
      <c r="CX1562" s="1">
        <v>16702358778</v>
      </c>
      <c r="CY1562" s="1" t="s">
        <v>1055</v>
      </c>
      <c r="CZ1562" s="1" t="s">
        <v>138</v>
      </c>
      <c r="DA1562" s="1" t="s">
        <v>111</v>
      </c>
      <c r="DB1562" s="1" t="s">
        <v>112</v>
      </c>
    </row>
    <row r="1563" spans="1:111" ht="15.6" customHeight="1" x14ac:dyDescent="0.25">
      <c r="A1563" s="1" t="s">
        <v>16139</v>
      </c>
      <c r="B1563" s="1" t="s">
        <v>238</v>
      </c>
      <c r="C1563" s="2">
        <v>44356.913976851851</v>
      </c>
      <c r="D1563" s="2">
        <v>44393</v>
      </c>
      <c r="E1563" s="1" t="s">
        <v>110</v>
      </c>
      <c r="F1563" s="2">
        <v>44467.833333333336</v>
      </c>
      <c r="G1563" s="1" t="s">
        <v>111</v>
      </c>
      <c r="H1563" s="1" t="s">
        <v>112</v>
      </c>
      <c r="I1563" s="1" t="s">
        <v>112</v>
      </c>
      <c r="J1563" s="1" t="s">
        <v>4061</v>
      </c>
      <c r="K1563" s="1" t="s">
        <v>2553</v>
      </c>
      <c r="L1563" s="1" t="s">
        <v>3742</v>
      </c>
      <c r="M1563" s="1" t="s">
        <v>4062</v>
      </c>
      <c r="N1563" s="1" t="s">
        <v>4063</v>
      </c>
      <c r="O1563" s="1" t="s">
        <v>117</v>
      </c>
      <c r="P1563" s="9">
        <v>96950</v>
      </c>
      <c r="Q1563" s="1" t="s">
        <v>118</v>
      </c>
      <c r="S1563" s="1">
        <v>16702880407</v>
      </c>
      <c r="T1563" s="1">
        <v>33</v>
      </c>
      <c r="U1563" s="1">
        <v>212312</v>
      </c>
      <c r="V1563" s="1" t="s">
        <v>119</v>
      </c>
      <c r="X1563" s="1" t="s">
        <v>2556</v>
      </c>
      <c r="Y1563" s="1" t="s">
        <v>1544</v>
      </c>
      <c r="Z1563" s="1" t="s">
        <v>656</v>
      </c>
      <c r="AA1563" s="1" t="s">
        <v>373</v>
      </c>
      <c r="AB1563" s="1" t="s">
        <v>3740</v>
      </c>
      <c r="AC1563" s="1" t="s">
        <v>2555</v>
      </c>
      <c r="AD1563" s="1" t="s">
        <v>4064</v>
      </c>
      <c r="AE1563" s="1" t="s">
        <v>117</v>
      </c>
      <c r="AF1563" s="9">
        <v>96950</v>
      </c>
      <c r="AG1563" s="1" t="s">
        <v>118</v>
      </c>
      <c r="AI1563" s="1">
        <v>16702880407</v>
      </c>
      <c r="AJ1563" s="1">
        <v>33</v>
      </c>
      <c r="AK1563" s="1" t="s">
        <v>279</v>
      </c>
      <c r="BC1563" s="1" t="str">
        <f>"53-3032.00"</f>
        <v>53-3032.00</v>
      </c>
      <c r="BD1563" s="1" t="s">
        <v>991</v>
      </c>
      <c r="BE1563" s="1" t="s">
        <v>4065</v>
      </c>
      <c r="BF1563" s="1" t="s">
        <v>4066</v>
      </c>
      <c r="BG1563" s="1">
        <v>2</v>
      </c>
      <c r="BH1563" s="1">
        <v>2</v>
      </c>
      <c r="BI1563" s="2">
        <v>44469</v>
      </c>
      <c r="BJ1563" s="2">
        <v>45564</v>
      </c>
      <c r="BK1563" s="2">
        <v>44469</v>
      </c>
      <c r="BL1563" s="2">
        <v>45564</v>
      </c>
      <c r="BM1563" s="1">
        <v>40</v>
      </c>
      <c r="BN1563" s="1">
        <v>0</v>
      </c>
      <c r="BO1563" s="1">
        <v>8</v>
      </c>
      <c r="BP1563" s="1">
        <v>8</v>
      </c>
      <c r="BQ1563" s="1">
        <v>8</v>
      </c>
      <c r="BR1563" s="1">
        <v>8</v>
      </c>
      <c r="BS1563" s="1">
        <v>8</v>
      </c>
      <c r="BT1563" s="1">
        <v>0</v>
      </c>
      <c r="BU1563" s="1" t="str">
        <f>"7:00 AM"</f>
        <v>7:00 AM</v>
      </c>
      <c r="BV1563" s="1" t="str">
        <f>"3:30 PM"</f>
        <v>3:30 PM</v>
      </c>
      <c r="BW1563" s="1" t="s">
        <v>135</v>
      </c>
      <c r="BX1563" s="1">
        <v>0</v>
      </c>
      <c r="BY1563" s="1">
        <v>12</v>
      </c>
      <c r="BZ1563" s="1" t="s">
        <v>112</v>
      </c>
      <c r="CB1563" s="1" t="s">
        <v>4067</v>
      </c>
      <c r="CC1563" s="1" t="s">
        <v>4068</v>
      </c>
      <c r="CD1563" s="1" t="s">
        <v>4069</v>
      </c>
      <c r="CE1563" s="1" t="s">
        <v>167</v>
      </c>
      <c r="CF1563" s="1" t="s">
        <v>117</v>
      </c>
      <c r="CG1563" s="1">
        <v>96950</v>
      </c>
      <c r="CH1563" s="3">
        <v>9.1999999999999993</v>
      </c>
      <c r="CI1563" s="3">
        <v>10</v>
      </c>
      <c r="CJ1563" s="3">
        <v>13.8</v>
      </c>
      <c r="CK1563" s="3">
        <v>15</v>
      </c>
      <c r="CL1563" s="1" t="s">
        <v>137</v>
      </c>
      <c r="CM1563" s="1" t="s">
        <v>138</v>
      </c>
      <c r="CN1563" s="1" t="s">
        <v>218</v>
      </c>
      <c r="CP1563" s="1" t="s">
        <v>112</v>
      </c>
      <c r="CQ1563" s="1" t="s">
        <v>111</v>
      </c>
      <c r="CR1563" s="1" t="s">
        <v>112</v>
      </c>
      <c r="CS1563" s="1" t="s">
        <v>111</v>
      </c>
      <c r="CT1563" s="1" t="s">
        <v>138</v>
      </c>
      <c r="CU1563" s="1" t="s">
        <v>111</v>
      </c>
      <c r="CV1563" s="1" t="s">
        <v>138</v>
      </c>
      <c r="CW1563" s="1" t="s">
        <v>4070</v>
      </c>
      <c r="CX1563" s="1">
        <v>16702880407</v>
      </c>
      <c r="CY1563" s="1" t="s">
        <v>279</v>
      </c>
      <c r="CZ1563" s="1" t="s">
        <v>380</v>
      </c>
      <c r="DA1563" s="1" t="s">
        <v>111</v>
      </c>
      <c r="DB1563" s="1" t="s">
        <v>112</v>
      </c>
    </row>
    <row r="1564" spans="1:111" ht="15.6" customHeight="1" x14ac:dyDescent="0.25">
      <c r="A1564" s="1" t="s">
        <v>16149</v>
      </c>
      <c r="B1564" s="1" t="s">
        <v>238</v>
      </c>
      <c r="C1564" s="2">
        <v>44402.848933564812</v>
      </c>
      <c r="D1564" s="2">
        <v>44446</v>
      </c>
      <c r="E1564" s="1" t="s">
        <v>180</v>
      </c>
      <c r="G1564" s="1" t="s">
        <v>112</v>
      </c>
      <c r="H1564" s="1" t="s">
        <v>112</v>
      </c>
      <c r="I1564" s="1" t="s">
        <v>112</v>
      </c>
      <c r="J1564" s="1" t="s">
        <v>7541</v>
      </c>
      <c r="K1564" s="1" t="s">
        <v>138</v>
      </c>
      <c r="L1564" s="1" t="s">
        <v>7542</v>
      </c>
      <c r="M1564" s="1" t="s">
        <v>7543</v>
      </c>
      <c r="N1564" s="1" t="s">
        <v>7544</v>
      </c>
      <c r="O1564" s="1" t="s">
        <v>117</v>
      </c>
      <c r="P1564" s="9">
        <v>96950</v>
      </c>
      <c r="Q1564" s="1" t="s">
        <v>118</v>
      </c>
      <c r="R1564" s="1" t="s">
        <v>138</v>
      </c>
      <c r="S1564" s="1">
        <v>16703227345</v>
      </c>
      <c r="T1564" s="1">
        <v>111</v>
      </c>
      <c r="U1564" s="1">
        <v>48831</v>
      </c>
      <c r="V1564" s="1" t="s">
        <v>119</v>
      </c>
      <c r="X1564" s="1" t="s">
        <v>7545</v>
      </c>
      <c r="Y1564" s="1" t="s">
        <v>7546</v>
      </c>
      <c r="Z1564" s="1" t="s">
        <v>4320</v>
      </c>
      <c r="AA1564" s="1" t="s">
        <v>6213</v>
      </c>
      <c r="AB1564" s="1" t="s">
        <v>7542</v>
      </c>
      <c r="AC1564" s="1" t="s">
        <v>16150</v>
      </c>
      <c r="AD1564" s="1" t="s">
        <v>7544</v>
      </c>
      <c r="AE1564" s="1" t="s">
        <v>117</v>
      </c>
      <c r="AF1564" s="9">
        <v>96950</v>
      </c>
      <c r="AG1564" s="1" t="s">
        <v>118</v>
      </c>
      <c r="AH1564" s="1" t="s">
        <v>138</v>
      </c>
      <c r="AI1564" s="1">
        <v>16703227345</v>
      </c>
      <c r="AK1564" s="1" t="s">
        <v>7548</v>
      </c>
      <c r="AL1564" s="1" t="s">
        <v>653</v>
      </c>
      <c r="AM1564" s="1" t="s">
        <v>6237</v>
      </c>
      <c r="AN1564" s="1" t="s">
        <v>6238</v>
      </c>
      <c r="AO1564" s="1" t="s">
        <v>6239</v>
      </c>
      <c r="AP1564" s="1" t="s">
        <v>6240</v>
      </c>
      <c r="AR1564" s="1" t="s">
        <v>690</v>
      </c>
      <c r="AS1564" s="1" t="s">
        <v>691</v>
      </c>
      <c r="AT1564" s="9">
        <v>96913</v>
      </c>
      <c r="AU1564" s="1" t="s">
        <v>118</v>
      </c>
      <c r="AV1564" s="1" t="s">
        <v>138</v>
      </c>
      <c r="AW1564" s="1">
        <v>16716461222</v>
      </c>
      <c r="AX1564" s="1">
        <v>111</v>
      </c>
      <c r="AY1564" s="1" t="s">
        <v>6241</v>
      </c>
      <c r="AZ1564" s="1" t="s">
        <v>6242</v>
      </c>
      <c r="BA1564" s="1" t="s">
        <v>691</v>
      </c>
      <c r="BB1564" s="1" t="s">
        <v>6243</v>
      </c>
      <c r="BC1564" s="1" t="str">
        <f>"51-9122.00"</f>
        <v>51-9122.00</v>
      </c>
      <c r="BD1564" s="1" t="s">
        <v>824</v>
      </c>
      <c r="BE1564" s="1" t="s">
        <v>16151</v>
      </c>
      <c r="BF1564" s="1" t="s">
        <v>16152</v>
      </c>
      <c r="BG1564" s="1">
        <v>4</v>
      </c>
      <c r="BH1564" s="1">
        <v>4</v>
      </c>
      <c r="BI1564" s="2">
        <v>44470</v>
      </c>
      <c r="BJ1564" s="2">
        <v>44834</v>
      </c>
      <c r="BK1564" s="2">
        <v>44470</v>
      </c>
      <c r="BL1564" s="2">
        <v>44834</v>
      </c>
      <c r="BM1564" s="1">
        <v>40</v>
      </c>
      <c r="BN1564" s="1">
        <v>0</v>
      </c>
      <c r="BO1564" s="1">
        <v>8</v>
      </c>
      <c r="BP1564" s="1">
        <v>8</v>
      </c>
      <c r="BQ1564" s="1">
        <v>8</v>
      </c>
      <c r="BR1564" s="1">
        <v>8</v>
      </c>
      <c r="BS1564" s="1">
        <v>8</v>
      </c>
      <c r="BT1564" s="1">
        <v>0</v>
      </c>
      <c r="BU1564" s="1" t="str">
        <f>"8:00 AM"</f>
        <v>8:00 AM</v>
      </c>
      <c r="BV1564" s="1" t="str">
        <f>"5:00 PM"</f>
        <v>5:00 PM</v>
      </c>
      <c r="BW1564" s="1" t="s">
        <v>135</v>
      </c>
      <c r="BX1564" s="1">
        <v>0</v>
      </c>
      <c r="BY1564" s="1">
        <v>12</v>
      </c>
      <c r="BZ1564" s="1" t="s">
        <v>112</v>
      </c>
      <c r="CB1564" s="4" t="s">
        <v>16153</v>
      </c>
      <c r="CC1564" s="1" t="s">
        <v>7542</v>
      </c>
      <c r="CD1564" s="1" t="s">
        <v>7543</v>
      </c>
      <c r="CE1564" s="1" t="s">
        <v>7544</v>
      </c>
      <c r="CF1564" s="1" t="s">
        <v>117</v>
      </c>
      <c r="CG1564" s="1">
        <v>96950</v>
      </c>
      <c r="CH1564" s="3">
        <v>12.52</v>
      </c>
      <c r="CI1564" s="3">
        <v>12.52</v>
      </c>
      <c r="CJ1564" s="3">
        <v>18.78</v>
      </c>
      <c r="CK1564" s="3">
        <v>18.78</v>
      </c>
      <c r="CL1564" s="1" t="s">
        <v>137</v>
      </c>
      <c r="CM1564" s="1" t="s">
        <v>230</v>
      </c>
      <c r="CN1564" s="1" t="s">
        <v>139</v>
      </c>
      <c r="CP1564" s="1" t="s">
        <v>111</v>
      </c>
      <c r="CQ1564" s="1" t="s">
        <v>111</v>
      </c>
      <c r="CR1564" s="1" t="s">
        <v>111</v>
      </c>
      <c r="CS1564" s="1" t="s">
        <v>111</v>
      </c>
      <c r="CT1564" s="1" t="s">
        <v>138</v>
      </c>
      <c r="CU1564" s="1" t="s">
        <v>111</v>
      </c>
      <c r="CV1564" s="1" t="s">
        <v>138</v>
      </c>
      <c r="CW1564" s="1" t="s">
        <v>7552</v>
      </c>
      <c r="CX1564" s="1">
        <v>16703227345</v>
      </c>
      <c r="CY1564" s="1" t="s">
        <v>7548</v>
      </c>
      <c r="CZ1564" s="1" t="s">
        <v>138</v>
      </c>
      <c r="DA1564" s="1" t="s">
        <v>111</v>
      </c>
      <c r="DB1564" s="1" t="s">
        <v>112</v>
      </c>
      <c r="DC1564" s="1" t="s">
        <v>6237</v>
      </c>
      <c r="DD1564" s="1" t="s">
        <v>6238</v>
      </c>
      <c r="DE1564" s="1" t="s">
        <v>892</v>
      </c>
      <c r="DF1564" s="1" t="s">
        <v>6242</v>
      </c>
      <c r="DG1564" s="1" t="s">
        <v>6241</v>
      </c>
    </row>
    <row r="1565" spans="1:111" ht="15.6" customHeight="1" x14ac:dyDescent="0.25">
      <c r="A1565" s="1" t="s">
        <v>16155</v>
      </c>
      <c r="B1565" s="1" t="s">
        <v>238</v>
      </c>
      <c r="C1565" s="2">
        <v>44402.847174074072</v>
      </c>
      <c r="D1565" s="2">
        <v>44438</v>
      </c>
      <c r="E1565" s="1" t="s">
        <v>180</v>
      </c>
      <c r="G1565" s="1" t="s">
        <v>111</v>
      </c>
      <c r="H1565" s="1" t="s">
        <v>112</v>
      </c>
      <c r="I1565" s="1" t="s">
        <v>112</v>
      </c>
      <c r="J1565" s="1" t="s">
        <v>16156</v>
      </c>
      <c r="K1565" s="1" t="s">
        <v>16156</v>
      </c>
      <c r="L1565" s="1" t="s">
        <v>16157</v>
      </c>
      <c r="M1565" s="1" t="s">
        <v>16158</v>
      </c>
      <c r="N1565" s="1" t="s">
        <v>1009</v>
      </c>
      <c r="O1565" s="1" t="s">
        <v>117</v>
      </c>
      <c r="P1565" s="9">
        <v>96950</v>
      </c>
      <c r="Q1565" s="1" t="s">
        <v>118</v>
      </c>
      <c r="S1565" s="1">
        <v>16709898202</v>
      </c>
      <c r="U1565" s="1">
        <v>54187</v>
      </c>
      <c r="V1565" s="1" t="s">
        <v>119</v>
      </c>
      <c r="X1565" s="1" t="s">
        <v>16159</v>
      </c>
      <c r="Y1565" s="1" t="s">
        <v>16160</v>
      </c>
      <c r="AA1565" s="1" t="s">
        <v>245</v>
      </c>
      <c r="AB1565" s="1" t="s">
        <v>16161</v>
      </c>
      <c r="AC1565" s="1" t="s">
        <v>16158</v>
      </c>
      <c r="AD1565" s="1" t="s">
        <v>1009</v>
      </c>
      <c r="AE1565" s="1" t="s">
        <v>117</v>
      </c>
      <c r="AF1565" s="9">
        <v>96950</v>
      </c>
      <c r="AG1565" s="1" t="s">
        <v>118</v>
      </c>
      <c r="AI1565" s="1">
        <v>16709898202</v>
      </c>
      <c r="AK1565" s="1" t="s">
        <v>16162</v>
      </c>
      <c r="AL1565" s="1" t="s">
        <v>125</v>
      </c>
      <c r="AM1565" s="1" t="s">
        <v>5982</v>
      </c>
      <c r="AN1565" s="1" t="s">
        <v>5983</v>
      </c>
      <c r="AP1565" s="1" t="s">
        <v>5984</v>
      </c>
      <c r="AQ1565" s="1" t="s">
        <v>5985</v>
      </c>
      <c r="AR1565" s="1" t="s">
        <v>5986</v>
      </c>
      <c r="AS1565" s="1" t="s">
        <v>117</v>
      </c>
      <c r="AT1565" s="9">
        <v>96950</v>
      </c>
      <c r="AU1565" s="1" t="s">
        <v>118</v>
      </c>
      <c r="AW1565" s="1">
        <v>16702857505</v>
      </c>
      <c r="AY1565" s="1" t="s">
        <v>5987</v>
      </c>
      <c r="AZ1565" s="1" t="s">
        <v>5988</v>
      </c>
      <c r="BC1565" s="1" t="str">
        <f>"11-1021.00"</f>
        <v>11-1021.00</v>
      </c>
      <c r="BD1565" s="1" t="s">
        <v>248</v>
      </c>
      <c r="BE1565" s="1" t="s">
        <v>16163</v>
      </c>
      <c r="BF1565" s="1" t="s">
        <v>16164</v>
      </c>
      <c r="BG1565" s="1">
        <v>1</v>
      </c>
      <c r="BH1565" s="1">
        <v>1</v>
      </c>
      <c r="BI1565" s="2">
        <v>44470</v>
      </c>
      <c r="BJ1565" s="2">
        <v>45565</v>
      </c>
      <c r="BK1565" s="2">
        <v>44470</v>
      </c>
      <c r="BL1565" s="2">
        <v>45565</v>
      </c>
      <c r="BM1565" s="1">
        <v>35</v>
      </c>
      <c r="BN1565" s="1">
        <v>0</v>
      </c>
      <c r="BO1565" s="1">
        <v>7</v>
      </c>
      <c r="BP1565" s="1">
        <v>7</v>
      </c>
      <c r="BQ1565" s="1">
        <v>7</v>
      </c>
      <c r="BR1565" s="1">
        <v>7</v>
      </c>
      <c r="BS1565" s="1">
        <v>7</v>
      </c>
      <c r="BT1565" s="1">
        <v>0</v>
      </c>
      <c r="BU1565" s="1" t="str">
        <f>"8:00 AM"</f>
        <v>8:00 AM</v>
      </c>
      <c r="BV1565" s="1" t="str">
        <f>"4:00 PM"</f>
        <v>4:00 PM</v>
      </c>
      <c r="BW1565" s="1" t="s">
        <v>135</v>
      </c>
      <c r="BX1565" s="1">
        <v>0</v>
      </c>
      <c r="BY1565" s="1">
        <v>24</v>
      </c>
      <c r="BZ1565" s="1" t="s">
        <v>111</v>
      </c>
      <c r="CA1565" s="1">
        <v>1</v>
      </c>
      <c r="CB1565" s="1" t="s">
        <v>16165</v>
      </c>
      <c r="CC1565" s="1" t="s">
        <v>16166</v>
      </c>
      <c r="CD1565" s="1" t="s">
        <v>16167</v>
      </c>
      <c r="CE1565" s="1" t="s">
        <v>399</v>
      </c>
      <c r="CF1565" s="1" t="s">
        <v>117</v>
      </c>
      <c r="CG1565" s="1">
        <v>96950</v>
      </c>
      <c r="CH1565" s="3">
        <v>21</v>
      </c>
      <c r="CI1565" s="3">
        <v>21</v>
      </c>
      <c r="CJ1565" s="3">
        <v>31.5</v>
      </c>
      <c r="CK1565" s="3">
        <v>31.5</v>
      </c>
      <c r="CL1565" s="1" t="s">
        <v>137</v>
      </c>
      <c r="CM1565" s="1" t="s">
        <v>16168</v>
      </c>
      <c r="CN1565" s="1" t="s">
        <v>139</v>
      </c>
      <c r="CP1565" s="1" t="s">
        <v>111</v>
      </c>
      <c r="CQ1565" s="1" t="s">
        <v>111</v>
      </c>
      <c r="CR1565" s="1" t="s">
        <v>112</v>
      </c>
      <c r="CS1565" s="1" t="s">
        <v>111</v>
      </c>
      <c r="CT1565" s="1" t="s">
        <v>138</v>
      </c>
      <c r="CU1565" s="1" t="s">
        <v>111</v>
      </c>
      <c r="CV1565" s="1" t="s">
        <v>138</v>
      </c>
      <c r="CW1565" s="1" t="s">
        <v>5996</v>
      </c>
      <c r="CX1565" s="1" t="s">
        <v>138</v>
      </c>
      <c r="CY1565" s="1" t="s">
        <v>16162</v>
      </c>
      <c r="CZ1565" s="1" t="s">
        <v>873</v>
      </c>
      <c r="DA1565" s="1" t="s">
        <v>111</v>
      </c>
      <c r="DB1565" s="1" t="s">
        <v>112</v>
      </c>
    </row>
    <row r="1566" spans="1:111" ht="15.6" customHeight="1" x14ac:dyDescent="0.25">
      <c r="A1566" s="1" t="s">
        <v>16169</v>
      </c>
      <c r="B1566" s="1" t="s">
        <v>238</v>
      </c>
      <c r="C1566" s="2">
        <v>44358.007477430554</v>
      </c>
      <c r="D1566" s="2">
        <v>44412</v>
      </c>
      <c r="E1566" s="1" t="s">
        <v>110</v>
      </c>
      <c r="F1566" s="2">
        <v>44468.833333333336</v>
      </c>
      <c r="G1566" s="1" t="s">
        <v>111</v>
      </c>
      <c r="H1566" s="1" t="s">
        <v>112</v>
      </c>
      <c r="I1566" s="1" t="s">
        <v>112</v>
      </c>
      <c r="J1566" s="1" t="s">
        <v>3156</v>
      </c>
      <c r="K1566" s="1" t="s">
        <v>3157</v>
      </c>
      <c r="L1566" s="1" t="s">
        <v>1644</v>
      </c>
      <c r="N1566" s="1" t="s">
        <v>116</v>
      </c>
      <c r="O1566" s="1" t="s">
        <v>117</v>
      </c>
      <c r="P1566" s="9">
        <v>96950</v>
      </c>
      <c r="Q1566" s="1" t="s">
        <v>118</v>
      </c>
      <c r="R1566" s="1" t="s">
        <v>116</v>
      </c>
      <c r="S1566" s="1">
        <v>16702358641</v>
      </c>
      <c r="U1566" s="1">
        <v>72251</v>
      </c>
      <c r="V1566" s="1" t="s">
        <v>119</v>
      </c>
      <c r="X1566" s="1" t="s">
        <v>1645</v>
      </c>
      <c r="Y1566" s="1" t="s">
        <v>3158</v>
      </c>
      <c r="Z1566" s="1" t="s">
        <v>721</v>
      </c>
      <c r="AA1566" s="1" t="s">
        <v>245</v>
      </c>
      <c r="AB1566" s="1" t="s">
        <v>1644</v>
      </c>
      <c r="AD1566" s="1" t="s">
        <v>116</v>
      </c>
      <c r="AE1566" s="1" t="s">
        <v>117</v>
      </c>
      <c r="AF1566" s="9">
        <v>96950</v>
      </c>
      <c r="AG1566" s="1" t="s">
        <v>118</v>
      </c>
      <c r="AH1566" s="1" t="s">
        <v>116</v>
      </c>
      <c r="AI1566" s="1">
        <v>16702358641</v>
      </c>
      <c r="AK1566" s="1" t="s">
        <v>3159</v>
      </c>
      <c r="BC1566" s="1" t="str">
        <f>"35-2014.00"</f>
        <v>35-2014.00</v>
      </c>
      <c r="BD1566" s="1" t="s">
        <v>152</v>
      </c>
      <c r="BE1566" s="1" t="s">
        <v>7446</v>
      </c>
      <c r="BF1566" s="1" t="s">
        <v>154</v>
      </c>
      <c r="BG1566" s="1">
        <v>8</v>
      </c>
      <c r="BH1566" s="1">
        <v>8</v>
      </c>
      <c r="BI1566" s="2">
        <v>44470</v>
      </c>
      <c r="BJ1566" s="2">
        <v>45565</v>
      </c>
      <c r="BK1566" s="2">
        <v>44470</v>
      </c>
      <c r="BL1566" s="2">
        <v>45565</v>
      </c>
      <c r="BM1566" s="1">
        <v>35</v>
      </c>
      <c r="BN1566" s="1">
        <v>7</v>
      </c>
      <c r="BO1566" s="1">
        <v>7</v>
      </c>
      <c r="BP1566" s="1">
        <v>0</v>
      </c>
      <c r="BQ1566" s="1">
        <v>7</v>
      </c>
      <c r="BR1566" s="1">
        <v>0</v>
      </c>
      <c r="BS1566" s="1">
        <v>7</v>
      </c>
      <c r="BT1566" s="1">
        <v>7</v>
      </c>
      <c r="BU1566" s="1" t="str">
        <f>"6:00 AM"</f>
        <v>6:00 AM</v>
      </c>
      <c r="BV1566" s="1" t="str">
        <f>"1:00 PM"</f>
        <v>1:00 PM</v>
      </c>
      <c r="BW1566" s="1" t="s">
        <v>135</v>
      </c>
      <c r="BX1566" s="1">
        <v>0</v>
      </c>
      <c r="BY1566" s="1">
        <v>12</v>
      </c>
      <c r="BZ1566" s="1" t="s">
        <v>112</v>
      </c>
      <c r="CB1566" s="1" t="s">
        <v>7447</v>
      </c>
      <c r="CC1566" s="1" t="s">
        <v>1644</v>
      </c>
      <c r="CD1566" s="1" t="s">
        <v>2839</v>
      </c>
      <c r="CE1566" s="1" t="s">
        <v>116</v>
      </c>
      <c r="CF1566" s="1" t="s">
        <v>117</v>
      </c>
      <c r="CG1566" s="1">
        <v>96950</v>
      </c>
      <c r="CH1566" s="3">
        <v>8.68</v>
      </c>
      <c r="CI1566" s="3">
        <v>8.9499999999999993</v>
      </c>
      <c r="CJ1566" s="3">
        <v>13.02</v>
      </c>
      <c r="CK1566" s="3">
        <v>13.43</v>
      </c>
      <c r="CL1566" s="1" t="s">
        <v>137</v>
      </c>
      <c r="CM1566" s="1" t="s">
        <v>138</v>
      </c>
      <c r="CN1566" s="1" t="s">
        <v>139</v>
      </c>
      <c r="CP1566" s="1" t="s">
        <v>112</v>
      </c>
      <c r="CQ1566" s="1" t="s">
        <v>111</v>
      </c>
      <c r="CR1566" s="1" t="s">
        <v>112</v>
      </c>
      <c r="CS1566" s="1" t="s">
        <v>111</v>
      </c>
      <c r="CT1566" s="1" t="s">
        <v>138</v>
      </c>
      <c r="CU1566" s="1" t="s">
        <v>111</v>
      </c>
      <c r="CV1566" s="1" t="s">
        <v>138</v>
      </c>
      <c r="CW1566" s="1" t="s">
        <v>16170</v>
      </c>
      <c r="CX1566" s="1">
        <v>16702358641</v>
      </c>
      <c r="CY1566" s="1" t="s">
        <v>3159</v>
      </c>
      <c r="CZ1566" s="1" t="s">
        <v>138</v>
      </c>
      <c r="DA1566" s="1" t="s">
        <v>111</v>
      </c>
      <c r="DB1566" s="1" t="s">
        <v>112</v>
      </c>
    </row>
    <row r="1567" spans="1:111" ht="15.6" customHeight="1" x14ac:dyDescent="0.25">
      <c r="A1567" s="1" t="s">
        <v>16171</v>
      </c>
      <c r="B1567" s="1" t="s">
        <v>238</v>
      </c>
      <c r="C1567" s="2">
        <v>44357.870215277777</v>
      </c>
      <c r="D1567" s="2">
        <v>44403</v>
      </c>
      <c r="E1567" s="1" t="s">
        <v>180</v>
      </c>
      <c r="G1567" s="1" t="s">
        <v>112</v>
      </c>
      <c r="H1567" s="1" t="s">
        <v>112</v>
      </c>
      <c r="I1567" s="1" t="s">
        <v>112</v>
      </c>
      <c r="J1567" s="1" t="s">
        <v>206</v>
      </c>
      <c r="L1567" s="1" t="s">
        <v>6365</v>
      </c>
      <c r="M1567" s="1" t="s">
        <v>6366</v>
      </c>
      <c r="N1567" s="1" t="s">
        <v>167</v>
      </c>
      <c r="O1567" s="1" t="s">
        <v>117</v>
      </c>
      <c r="P1567" s="9">
        <v>96950</v>
      </c>
      <c r="Q1567" s="1" t="s">
        <v>118</v>
      </c>
      <c r="S1567" s="1">
        <v>16702356678</v>
      </c>
      <c r="U1567" s="1">
        <v>236115</v>
      </c>
      <c r="V1567" s="1" t="s">
        <v>119</v>
      </c>
      <c r="X1567" s="1" t="s">
        <v>6367</v>
      </c>
      <c r="Y1567" s="1" t="s">
        <v>6368</v>
      </c>
      <c r="AA1567" s="1" t="s">
        <v>3825</v>
      </c>
      <c r="AB1567" s="1" t="s">
        <v>6365</v>
      </c>
      <c r="AC1567" s="1" t="s">
        <v>6366</v>
      </c>
      <c r="AD1567" s="1" t="s">
        <v>167</v>
      </c>
      <c r="AE1567" s="1" t="s">
        <v>117</v>
      </c>
      <c r="AF1567" s="9">
        <v>96950</v>
      </c>
      <c r="AG1567" s="1" t="s">
        <v>118</v>
      </c>
      <c r="AI1567" s="1">
        <v>16702876676</v>
      </c>
      <c r="AK1567" s="1" t="s">
        <v>213</v>
      </c>
      <c r="BC1567" s="1" t="str">
        <f>"13-1051.00"</f>
        <v>13-1051.00</v>
      </c>
      <c r="BD1567" s="1" t="s">
        <v>2037</v>
      </c>
      <c r="BE1567" s="1" t="s">
        <v>16172</v>
      </c>
      <c r="BF1567" s="1" t="s">
        <v>2039</v>
      </c>
      <c r="BG1567" s="1">
        <v>1</v>
      </c>
      <c r="BH1567" s="1">
        <v>1</v>
      </c>
      <c r="BI1567" s="2">
        <v>44470</v>
      </c>
      <c r="BJ1567" s="2">
        <v>44834</v>
      </c>
      <c r="BK1567" s="2">
        <v>44470</v>
      </c>
      <c r="BL1567" s="2">
        <v>44834</v>
      </c>
      <c r="BM1567" s="1">
        <v>35</v>
      </c>
      <c r="BN1567" s="1">
        <v>0</v>
      </c>
      <c r="BO1567" s="1">
        <v>7</v>
      </c>
      <c r="BP1567" s="1">
        <v>7</v>
      </c>
      <c r="BQ1567" s="1">
        <v>7</v>
      </c>
      <c r="BR1567" s="1">
        <v>7</v>
      </c>
      <c r="BS1567" s="1">
        <v>7</v>
      </c>
      <c r="BT1567" s="1">
        <v>0</v>
      </c>
      <c r="BU1567" s="1" t="str">
        <f>"9:00 AM"</f>
        <v>9:00 AM</v>
      </c>
      <c r="BV1567" s="1" t="str">
        <f>"5:00 PM"</f>
        <v>5:00 PM</v>
      </c>
      <c r="BW1567" s="1" t="s">
        <v>135</v>
      </c>
      <c r="BX1567" s="1">
        <v>0</v>
      </c>
      <c r="BY1567" s="1">
        <v>24</v>
      </c>
      <c r="BZ1567" s="1" t="s">
        <v>112</v>
      </c>
      <c r="CB1567" s="1" t="s">
        <v>16173</v>
      </c>
      <c r="CC1567" s="1" t="s">
        <v>206</v>
      </c>
      <c r="CD1567" s="1" t="s">
        <v>6365</v>
      </c>
      <c r="CE1567" s="1" t="s">
        <v>167</v>
      </c>
      <c r="CF1567" s="1" t="s">
        <v>117</v>
      </c>
      <c r="CG1567" s="1">
        <v>96950</v>
      </c>
      <c r="CH1567" s="3">
        <v>15.16</v>
      </c>
      <c r="CI1567" s="3">
        <v>15.16</v>
      </c>
      <c r="CJ1567" s="3">
        <v>22.74</v>
      </c>
      <c r="CK1567" s="3">
        <v>22.74</v>
      </c>
      <c r="CL1567" s="1" t="s">
        <v>137</v>
      </c>
      <c r="CN1567" s="1" t="s">
        <v>139</v>
      </c>
      <c r="CP1567" s="1" t="s">
        <v>111</v>
      </c>
      <c r="CQ1567" s="1" t="s">
        <v>111</v>
      </c>
      <c r="CR1567" s="1" t="s">
        <v>111</v>
      </c>
      <c r="CS1567" s="1" t="s">
        <v>111</v>
      </c>
      <c r="CT1567" s="1" t="s">
        <v>111</v>
      </c>
      <c r="CU1567" s="1" t="s">
        <v>111</v>
      </c>
      <c r="CV1567" s="1" t="s">
        <v>111</v>
      </c>
      <c r="CW1567" s="1" t="s">
        <v>1004</v>
      </c>
      <c r="CX1567" s="1">
        <v>16702356678</v>
      </c>
      <c r="CY1567" s="1" t="s">
        <v>213</v>
      </c>
      <c r="CZ1567" s="1" t="s">
        <v>138</v>
      </c>
      <c r="DA1567" s="1" t="s">
        <v>111</v>
      </c>
      <c r="DB1567" s="1" t="s">
        <v>112</v>
      </c>
    </row>
    <row r="1568" spans="1:111" ht="15.6" customHeight="1" x14ac:dyDescent="0.25">
      <c r="A1568" s="1" t="s">
        <v>16179</v>
      </c>
      <c r="B1568" s="1" t="s">
        <v>238</v>
      </c>
      <c r="C1568" s="2">
        <v>44350.383450231478</v>
      </c>
      <c r="D1568" s="2">
        <v>44391</v>
      </c>
      <c r="E1568" s="1" t="s">
        <v>110</v>
      </c>
      <c r="F1568" s="2">
        <v>44468.833333333336</v>
      </c>
      <c r="G1568" s="1" t="s">
        <v>112</v>
      </c>
      <c r="H1568" s="1" t="s">
        <v>112</v>
      </c>
      <c r="I1568" s="1" t="s">
        <v>112</v>
      </c>
      <c r="J1568" s="1" t="s">
        <v>16180</v>
      </c>
      <c r="K1568" s="1" t="s">
        <v>16181</v>
      </c>
      <c r="L1568" s="1" t="s">
        <v>16182</v>
      </c>
      <c r="M1568" s="1" t="s">
        <v>138</v>
      </c>
      <c r="N1568" s="1" t="s">
        <v>116</v>
      </c>
      <c r="O1568" s="1" t="s">
        <v>117</v>
      </c>
      <c r="P1568" s="9">
        <v>96950</v>
      </c>
      <c r="Q1568" s="1" t="s">
        <v>118</v>
      </c>
      <c r="S1568" s="1">
        <v>16702851621</v>
      </c>
      <c r="U1568" s="1">
        <v>4451</v>
      </c>
      <c r="V1568" s="1" t="s">
        <v>119</v>
      </c>
      <c r="X1568" s="1" t="s">
        <v>1614</v>
      </c>
      <c r="Y1568" s="1" t="s">
        <v>16183</v>
      </c>
      <c r="AA1568" s="1" t="s">
        <v>5382</v>
      </c>
      <c r="AB1568" s="1" t="s">
        <v>16182</v>
      </c>
      <c r="AC1568" s="1" t="s">
        <v>138</v>
      </c>
      <c r="AD1568" s="1" t="s">
        <v>116</v>
      </c>
      <c r="AE1568" s="1" t="s">
        <v>117</v>
      </c>
      <c r="AF1568" s="9">
        <v>96950</v>
      </c>
      <c r="AG1568" s="1" t="s">
        <v>118</v>
      </c>
      <c r="AI1568" s="1">
        <v>16702851621</v>
      </c>
      <c r="AK1568" s="1" t="s">
        <v>16184</v>
      </c>
      <c r="BC1568" s="1" t="str">
        <f>"11-1021.00"</f>
        <v>11-1021.00</v>
      </c>
      <c r="BD1568" s="1" t="s">
        <v>248</v>
      </c>
      <c r="BE1568" s="1" t="s">
        <v>16185</v>
      </c>
      <c r="BF1568" s="1" t="s">
        <v>16186</v>
      </c>
      <c r="BG1568" s="1">
        <v>2</v>
      </c>
      <c r="BH1568" s="1">
        <v>2</v>
      </c>
      <c r="BI1568" s="2">
        <v>44470</v>
      </c>
      <c r="BJ1568" s="2">
        <v>44834</v>
      </c>
      <c r="BK1568" s="2">
        <v>44470</v>
      </c>
      <c r="BL1568" s="2">
        <v>44834</v>
      </c>
      <c r="BM1568" s="1">
        <v>40</v>
      </c>
      <c r="BN1568" s="1">
        <v>0</v>
      </c>
      <c r="BO1568" s="1">
        <v>8</v>
      </c>
      <c r="BP1568" s="1">
        <v>8</v>
      </c>
      <c r="BQ1568" s="1">
        <v>8</v>
      </c>
      <c r="BR1568" s="1">
        <v>8</v>
      </c>
      <c r="BS1568" s="1">
        <v>8</v>
      </c>
      <c r="BT1568" s="1">
        <v>0</v>
      </c>
      <c r="BU1568" s="1" t="str">
        <f>"8:00 AM"</f>
        <v>8:00 AM</v>
      </c>
      <c r="BV1568" s="1" t="str">
        <f>"5:00 PM"</f>
        <v>5:00 PM</v>
      </c>
      <c r="BW1568" s="1" t="s">
        <v>135</v>
      </c>
      <c r="BX1568" s="1">
        <v>0</v>
      </c>
      <c r="BY1568" s="1">
        <v>24</v>
      </c>
      <c r="BZ1568" s="1" t="s">
        <v>112</v>
      </c>
      <c r="CB1568" s="4" t="s">
        <v>16187</v>
      </c>
      <c r="CC1568" s="1" t="s">
        <v>16182</v>
      </c>
      <c r="CD1568" s="1" t="s">
        <v>138</v>
      </c>
      <c r="CE1568" s="1" t="s">
        <v>116</v>
      </c>
      <c r="CF1568" s="1" t="s">
        <v>117</v>
      </c>
      <c r="CG1568" s="1">
        <v>96950</v>
      </c>
      <c r="CH1568" s="3">
        <v>22.55</v>
      </c>
      <c r="CI1568" s="3">
        <v>22.55</v>
      </c>
      <c r="CJ1568" s="3">
        <v>33.83</v>
      </c>
      <c r="CK1568" s="3">
        <v>33.83</v>
      </c>
      <c r="CL1568" s="1" t="s">
        <v>137</v>
      </c>
      <c r="CM1568" s="1" t="s">
        <v>138</v>
      </c>
      <c r="CN1568" s="1" t="s">
        <v>139</v>
      </c>
      <c r="CP1568" s="1" t="s">
        <v>112</v>
      </c>
      <c r="CQ1568" s="1" t="s">
        <v>111</v>
      </c>
      <c r="CR1568" s="1" t="s">
        <v>112</v>
      </c>
      <c r="CS1568" s="1" t="s">
        <v>111</v>
      </c>
      <c r="CT1568" s="1" t="s">
        <v>138</v>
      </c>
      <c r="CU1568" s="1" t="s">
        <v>111</v>
      </c>
      <c r="CV1568" s="1" t="s">
        <v>138</v>
      </c>
      <c r="CW1568" s="1" t="s">
        <v>1620</v>
      </c>
      <c r="CX1568" s="1">
        <v>16702851621</v>
      </c>
      <c r="CY1568" s="1" t="s">
        <v>16184</v>
      </c>
      <c r="CZ1568" s="1" t="s">
        <v>138</v>
      </c>
      <c r="DA1568" s="1" t="s">
        <v>111</v>
      </c>
      <c r="DB1568" s="1" t="s">
        <v>112</v>
      </c>
    </row>
    <row r="1569" spans="1:111" ht="15.6" customHeight="1" x14ac:dyDescent="0.25">
      <c r="A1569" s="1" t="s">
        <v>16191</v>
      </c>
      <c r="B1569" s="1" t="s">
        <v>238</v>
      </c>
      <c r="C1569" s="2">
        <v>44369.121806712959</v>
      </c>
      <c r="D1569" s="2">
        <v>44420</v>
      </c>
      <c r="E1569" s="1" t="s">
        <v>180</v>
      </c>
      <c r="G1569" s="1" t="s">
        <v>112</v>
      </c>
      <c r="H1569" s="1" t="s">
        <v>112</v>
      </c>
      <c r="I1569" s="1" t="s">
        <v>112</v>
      </c>
      <c r="J1569" s="1" t="s">
        <v>752</v>
      </c>
      <c r="K1569" s="1" t="s">
        <v>753</v>
      </c>
      <c r="L1569" s="1" t="s">
        <v>16192</v>
      </c>
      <c r="N1569" s="1" t="s">
        <v>167</v>
      </c>
      <c r="O1569" s="1" t="s">
        <v>117</v>
      </c>
      <c r="P1569" s="9">
        <v>96950</v>
      </c>
      <c r="Q1569" s="1" t="s">
        <v>118</v>
      </c>
      <c r="S1569" s="1">
        <v>16702332421</v>
      </c>
      <c r="U1569" s="1">
        <v>722513</v>
      </c>
      <c r="V1569" s="1" t="s">
        <v>119</v>
      </c>
      <c r="X1569" s="1" t="s">
        <v>756</v>
      </c>
      <c r="Y1569" s="1" t="s">
        <v>757</v>
      </c>
      <c r="Z1569" s="1" t="s">
        <v>2497</v>
      </c>
      <c r="AA1569" s="1" t="s">
        <v>759</v>
      </c>
      <c r="AB1569" s="1" t="s">
        <v>16193</v>
      </c>
      <c r="AD1569" s="1" t="s">
        <v>116</v>
      </c>
      <c r="AE1569" s="1" t="s">
        <v>117</v>
      </c>
      <c r="AF1569" s="9">
        <v>96950</v>
      </c>
      <c r="AG1569" s="1" t="s">
        <v>118</v>
      </c>
      <c r="AI1569" s="1">
        <v>16702875435</v>
      </c>
      <c r="AK1569" s="1" t="s">
        <v>761</v>
      </c>
      <c r="BC1569" s="1" t="str">
        <f>"43-3031.00"</f>
        <v>43-3031.00</v>
      </c>
      <c r="BD1569" s="1" t="s">
        <v>389</v>
      </c>
      <c r="BE1569" s="1" t="s">
        <v>16194</v>
      </c>
      <c r="BF1569" s="1" t="s">
        <v>763</v>
      </c>
      <c r="BG1569" s="1">
        <v>1</v>
      </c>
      <c r="BH1569" s="1">
        <v>1</v>
      </c>
      <c r="BI1569" s="2">
        <v>44470</v>
      </c>
      <c r="BJ1569" s="2">
        <v>44834</v>
      </c>
      <c r="BK1569" s="2">
        <v>44470</v>
      </c>
      <c r="BL1569" s="2">
        <v>44834</v>
      </c>
      <c r="BM1569" s="1">
        <v>35</v>
      </c>
      <c r="BN1569" s="1">
        <v>0</v>
      </c>
      <c r="BO1569" s="1">
        <v>7</v>
      </c>
      <c r="BP1569" s="1">
        <v>7</v>
      </c>
      <c r="BQ1569" s="1">
        <v>7</v>
      </c>
      <c r="BR1569" s="1">
        <v>7</v>
      </c>
      <c r="BS1569" s="1">
        <v>7</v>
      </c>
      <c r="BT1569" s="1">
        <v>0</v>
      </c>
      <c r="BU1569" s="1" t="str">
        <f>"8:00 AM"</f>
        <v>8:00 AM</v>
      </c>
      <c r="BV1569" s="1" t="str">
        <f>"4:00 PM"</f>
        <v>4:00 PM</v>
      </c>
      <c r="BW1569" s="1" t="s">
        <v>392</v>
      </c>
      <c r="BX1569" s="1">
        <v>0</v>
      </c>
      <c r="BY1569" s="1">
        <v>24</v>
      </c>
      <c r="BZ1569" s="1" t="s">
        <v>112</v>
      </c>
      <c r="CB1569" s="4" t="s">
        <v>16195</v>
      </c>
      <c r="CC1569" s="1" t="s">
        <v>754</v>
      </c>
      <c r="CD1569" s="1" t="s">
        <v>16192</v>
      </c>
      <c r="CE1569" s="1" t="s">
        <v>167</v>
      </c>
      <c r="CF1569" s="1" t="s">
        <v>117</v>
      </c>
      <c r="CG1569" s="1">
        <v>96950</v>
      </c>
      <c r="CH1569" s="3">
        <v>9.49</v>
      </c>
      <c r="CI1569" s="3">
        <v>9.49</v>
      </c>
      <c r="CJ1569" s="3">
        <v>14.24</v>
      </c>
      <c r="CK1569" s="3">
        <v>14.24</v>
      </c>
      <c r="CL1569" s="1" t="s">
        <v>137</v>
      </c>
      <c r="CN1569" s="1" t="s">
        <v>139</v>
      </c>
      <c r="CP1569" s="1" t="s">
        <v>112</v>
      </c>
      <c r="CQ1569" s="1" t="s">
        <v>111</v>
      </c>
      <c r="CR1569" s="1" t="s">
        <v>112</v>
      </c>
      <c r="CS1569" s="1" t="s">
        <v>111</v>
      </c>
      <c r="CT1569" s="1" t="s">
        <v>138</v>
      </c>
      <c r="CU1569" s="1" t="s">
        <v>138</v>
      </c>
      <c r="CV1569" s="1" t="s">
        <v>138</v>
      </c>
      <c r="CW1569" s="1" t="s">
        <v>4175</v>
      </c>
      <c r="CX1569" s="1">
        <v>16702332421</v>
      </c>
      <c r="CY1569" s="1" t="s">
        <v>761</v>
      </c>
      <c r="CZ1569" s="1" t="s">
        <v>138</v>
      </c>
      <c r="DA1569" s="1" t="s">
        <v>111</v>
      </c>
      <c r="DB1569" s="1" t="s">
        <v>112</v>
      </c>
    </row>
    <row r="1570" spans="1:111" ht="15.6" customHeight="1" x14ac:dyDescent="0.25">
      <c r="A1570" s="1" t="s">
        <v>16196</v>
      </c>
      <c r="B1570" s="1" t="s">
        <v>238</v>
      </c>
      <c r="C1570" s="2">
        <v>44369.842861111109</v>
      </c>
      <c r="D1570" s="2">
        <v>44421</v>
      </c>
      <c r="E1570" s="1" t="s">
        <v>180</v>
      </c>
      <c r="G1570" s="1" t="s">
        <v>111</v>
      </c>
      <c r="H1570" s="1" t="s">
        <v>112</v>
      </c>
      <c r="I1570" s="1" t="s">
        <v>112</v>
      </c>
      <c r="J1570" s="1" t="s">
        <v>1168</v>
      </c>
      <c r="L1570" s="1" t="s">
        <v>1169</v>
      </c>
      <c r="M1570" s="1" t="s">
        <v>1170</v>
      </c>
      <c r="N1570" s="1" t="s">
        <v>116</v>
      </c>
      <c r="O1570" s="1" t="s">
        <v>117</v>
      </c>
      <c r="P1570" s="9">
        <v>96950</v>
      </c>
      <c r="Q1570" s="1" t="s">
        <v>118</v>
      </c>
      <c r="R1570" s="1" t="s">
        <v>116</v>
      </c>
      <c r="S1570" s="1">
        <v>16705887746</v>
      </c>
      <c r="T1570" s="1">
        <v>0</v>
      </c>
      <c r="U1570" s="1">
        <v>236220</v>
      </c>
      <c r="V1570" s="1" t="s">
        <v>119</v>
      </c>
      <c r="X1570" s="1" t="s">
        <v>1171</v>
      </c>
      <c r="Y1570" s="1" t="s">
        <v>1172</v>
      </c>
      <c r="AA1570" s="1" t="s">
        <v>1173</v>
      </c>
      <c r="AB1570" s="1" t="s">
        <v>1169</v>
      </c>
      <c r="AC1570" s="1" t="s">
        <v>1170</v>
      </c>
      <c r="AD1570" s="1" t="s">
        <v>116</v>
      </c>
      <c r="AE1570" s="1" t="s">
        <v>117</v>
      </c>
      <c r="AF1570" s="9">
        <v>96950</v>
      </c>
      <c r="AG1570" s="1" t="s">
        <v>118</v>
      </c>
      <c r="AH1570" s="1" t="s">
        <v>116</v>
      </c>
      <c r="AI1570" s="1">
        <v>16717773710</v>
      </c>
      <c r="AJ1570" s="1">
        <v>0</v>
      </c>
      <c r="AK1570" s="1" t="s">
        <v>1174</v>
      </c>
      <c r="BC1570" s="1" t="str">
        <f>"47-2073.00"</f>
        <v>47-2073.00</v>
      </c>
      <c r="BD1570" s="1" t="s">
        <v>514</v>
      </c>
      <c r="BE1570" s="1" t="s">
        <v>16197</v>
      </c>
      <c r="BF1570" s="1" t="s">
        <v>16198</v>
      </c>
      <c r="BG1570" s="1">
        <v>6</v>
      </c>
      <c r="BH1570" s="1">
        <v>6</v>
      </c>
      <c r="BI1570" s="2">
        <v>44470</v>
      </c>
      <c r="BJ1570" s="2">
        <v>45565</v>
      </c>
      <c r="BK1570" s="2">
        <v>44470</v>
      </c>
      <c r="BL1570" s="2">
        <v>45565</v>
      </c>
      <c r="BM1570" s="1">
        <v>40</v>
      </c>
      <c r="BN1570" s="1">
        <v>0</v>
      </c>
      <c r="BO1570" s="1">
        <v>8</v>
      </c>
      <c r="BP1570" s="1">
        <v>8</v>
      </c>
      <c r="BQ1570" s="1">
        <v>8</v>
      </c>
      <c r="BR1570" s="1">
        <v>8</v>
      </c>
      <c r="BS1570" s="1">
        <v>8</v>
      </c>
      <c r="BT1570" s="1">
        <v>0</v>
      </c>
      <c r="BU1570" s="1" t="str">
        <f>"8:00 AM"</f>
        <v>8:00 AM</v>
      </c>
      <c r="BV1570" s="1" t="str">
        <f>"5:00 PM"</f>
        <v>5:00 PM</v>
      </c>
      <c r="BW1570" s="1" t="s">
        <v>135</v>
      </c>
      <c r="BX1570" s="1">
        <v>0</v>
      </c>
      <c r="BY1570" s="1">
        <v>12</v>
      </c>
      <c r="BZ1570" s="1" t="s">
        <v>112</v>
      </c>
      <c r="CB1570" s="1" t="s">
        <v>16199</v>
      </c>
      <c r="CC1570" s="1" t="s">
        <v>1169</v>
      </c>
      <c r="CD1570" s="1" t="s">
        <v>1170</v>
      </c>
      <c r="CE1570" s="1" t="s">
        <v>116</v>
      </c>
      <c r="CF1570" s="1" t="s">
        <v>117</v>
      </c>
      <c r="CG1570" s="1">
        <v>96950</v>
      </c>
      <c r="CH1570" s="3">
        <v>10.44</v>
      </c>
      <c r="CI1570" s="3">
        <v>10.44</v>
      </c>
      <c r="CJ1570" s="3">
        <v>15.66</v>
      </c>
      <c r="CK1570" s="3">
        <v>15.66</v>
      </c>
      <c r="CL1570" s="1" t="s">
        <v>137</v>
      </c>
      <c r="CN1570" s="1" t="s">
        <v>139</v>
      </c>
      <c r="CP1570" s="1" t="s">
        <v>112</v>
      </c>
      <c r="CQ1570" s="1" t="s">
        <v>111</v>
      </c>
      <c r="CR1570" s="1" t="s">
        <v>111</v>
      </c>
      <c r="CS1570" s="1" t="s">
        <v>111</v>
      </c>
      <c r="CT1570" s="1" t="s">
        <v>138</v>
      </c>
      <c r="CU1570" s="1" t="s">
        <v>111</v>
      </c>
      <c r="CV1570" s="1" t="s">
        <v>138</v>
      </c>
      <c r="CW1570" s="1" t="s">
        <v>1179</v>
      </c>
      <c r="CX1570" s="1">
        <v>16705887746</v>
      </c>
      <c r="CY1570" s="1" t="s">
        <v>1174</v>
      </c>
      <c r="CZ1570" s="1" t="s">
        <v>428</v>
      </c>
      <c r="DA1570" s="1" t="s">
        <v>111</v>
      </c>
      <c r="DB1570" s="1" t="s">
        <v>112</v>
      </c>
    </row>
    <row r="1571" spans="1:111" ht="15.6" customHeight="1" x14ac:dyDescent="0.25">
      <c r="A1571" s="1" t="s">
        <v>16200</v>
      </c>
      <c r="B1571" s="1" t="s">
        <v>238</v>
      </c>
      <c r="C1571" s="2">
        <v>44361.974644907408</v>
      </c>
      <c r="D1571" s="2">
        <v>44403</v>
      </c>
      <c r="E1571" s="1" t="s">
        <v>180</v>
      </c>
      <c r="G1571" s="1" t="s">
        <v>112</v>
      </c>
      <c r="H1571" s="1" t="s">
        <v>112</v>
      </c>
      <c r="I1571" s="1" t="s">
        <v>112</v>
      </c>
      <c r="J1571" s="1" t="s">
        <v>752</v>
      </c>
      <c r="K1571" s="1" t="s">
        <v>8289</v>
      </c>
      <c r="L1571" s="1" t="s">
        <v>8290</v>
      </c>
      <c r="N1571" s="1" t="s">
        <v>116</v>
      </c>
      <c r="O1571" s="1" t="s">
        <v>117</v>
      </c>
      <c r="P1571" s="9">
        <v>96950</v>
      </c>
      <c r="Q1571" s="1" t="s">
        <v>118</v>
      </c>
      <c r="S1571" s="1">
        <v>16702332421</v>
      </c>
      <c r="U1571" s="1">
        <v>722513</v>
      </c>
      <c r="V1571" s="1" t="s">
        <v>119</v>
      </c>
      <c r="X1571" s="1" t="s">
        <v>756</v>
      </c>
      <c r="Y1571" s="1" t="s">
        <v>757</v>
      </c>
      <c r="Z1571" s="1" t="s">
        <v>2497</v>
      </c>
      <c r="AA1571" s="1" t="s">
        <v>8291</v>
      </c>
      <c r="AB1571" s="1" t="s">
        <v>8292</v>
      </c>
      <c r="AD1571" s="1" t="s">
        <v>116</v>
      </c>
      <c r="AE1571" s="1" t="s">
        <v>117</v>
      </c>
      <c r="AF1571" s="9">
        <v>96950</v>
      </c>
      <c r="AG1571" s="1" t="s">
        <v>118</v>
      </c>
      <c r="AI1571" s="1">
        <v>16702875435</v>
      </c>
      <c r="AK1571" s="1" t="s">
        <v>761</v>
      </c>
      <c r="BC1571" s="1" t="str">
        <f>"51-3011.00"</f>
        <v>51-3011.00</v>
      </c>
      <c r="BD1571" s="1" t="s">
        <v>1079</v>
      </c>
      <c r="BE1571" s="1" t="s">
        <v>8293</v>
      </c>
      <c r="BF1571" s="1" t="s">
        <v>1081</v>
      </c>
      <c r="BG1571" s="1">
        <v>3</v>
      </c>
      <c r="BH1571" s="1">
        <v>3</v>
      </c>
      <c r="BI1571" s="2">
        <v>44470</v>
      </c>
      <c r="BJ1571" s="2">
        <v>44834</v>
      </c>
      <c r="BK1571" s="2">
        <v>44470</v>
      </c>
      <c r="BL1571" s="2">
        <v>44834</v>
      </c>
      <c r="BM1571" s="1">
        <v>35</v>
      </c>
      <c r="BN1571" s="1">
        <v>7</v>
      </c>
      <c r="BO1571" s="1">
        <v>0</v>
      </c>
      <c r="BP1571" s="1">
        <v>7</v>
      </c>
      <c r="BQ1571" s="1">
        <v>7</v>
      </c>
      <c r="BR1571" s="1">
        <v>7</v>
      </c>
      <c r="BS1571" s="1">
        <v>0</v>
      </c>
      <c r="BT1571" s="1">
        <v>7</v>
      </c>
      <c r="BU1571" s="1" t="str">
        <f>"10:00 AM"</f>
        <v>10:00 AM</v>
      </c>
      <c r="BV1571" s="1" t="str">
        <f>"11:00 PM"</f>
        <v>11:00 PM</v>
      </c>
      <c r="BW1571" s="1" t="s">
        <v>135</v>
      </c>
      <c r="BX1571" s="1">
        <v>0</v>
      </c>
      <c r="BY1571" s="1">
        <v>6</v>
      </c>
      <c r="BZ1571" s="1" t="s">
        <v>112</v>
      </c>
      <c r="CB1571" s="1" t="s">
        <v>8294</v>
      </c>
      <c r="CC1571" s="1" t="s">
        <v>760</v>
      </c>
      <c r="CE1571" s="1" t="s">
        <v>116</v>
      </c>
      <c r="CF1571" s="1" t="s">
        <v>117</v>
      </c>
      <c r="CG1571" s="1">
        <v>96950</v>
      </c>
      <c r="CH1571" s="3">
        <v>7.9</v>
      </c>
      <c r="CI1571" s="3">
        <v>7.9</v>
      </c>
      <c r="CJ1571" s="3">
        <v>11.85</v>
      </c>
      <c r="CK1571" s="3">
        <v>11.85</v>
      </c>
      <c r="CL1571" s="1" t="s">
        <v>137</v>
      </c>
      <c r="CN1571" s="1" t="s">
        <v>139</v>
      </c>
      <c r="CP1571" s="1" t="s">
        <v>112</v>
      </c>
      <c r="CQ1571" s="1" t="s">
        <v>111</v>
      </c>
      <c r="CR1571" s="1" t="s">
        <v>112</v>
      </c>
      <c r="CS1571" s="1" t="s">
        <v>111</v>
      </c>
      <c r="CT1571" s="1" t="s">
        <v>138</v>
      </c>
      <c r="CU1571" s="1" t="s">
        <v>138</v>
      </c>
      <c r="CV1571" s="1" t="s">
        <v>138</v>
      </c>
      <c r="CW1571" s="1" t="s">
        <v>4175</v>
      </c>
      <c r="CX1571" s="1">
        <v>16702332421</v>
      </c>
      <c r="CY1571" s="1" t="s">
        <v>761</v>
      </c>
      <c r="CZ1571" s="1" t="s">
        <v>138</v>
      </c>
      <c r="DA1571" s="1" t="s">
        <v>111</v>
      </c>
      <c r="DB1571" s="1" t="s">
        <v>112</v>
      </c>
    </row>
    <row r="1572" spans="1:111" ht="15.6" customHeight="1" x14ac:dyDescent="0.25">
      <c r="A1572" s="1" t="s">
        <v>16201</v>
      </c>
      <c r="B1572" s="1" t="s">
        <v>238</v>
      </c>
      <c r="C1572" s="2">
        <v>44353.812345949074</v>
      </c>
      <c r="D1572" s="2">
        <v>44390</v>
      </c>
      <c r="E1572" s="1" t="s">
        <v>180</v>
      </c>
      <c r="G1572" s="1" t="s">
        <v>112</v>
      </c>
      <c r="H1572" s="1" t="s">
        <v>112</v>
      </c>
      <c r="I1572" s="1" t="s">
        <v>112</v>
      </c>
      <c r="J1572" s="1" t="s">
        <v>8296</v>
      </c>
      <c r="K1572" s="1" t="s">
        <v>8297</v>
      </c>
      <c r="L1572" s="1" t="s">
        <v>1398</v>
      </c>
      <c r="M1572" s="1" t="s">
        <v>1389</v>
      </c>
      <c r="N1572" s="1" t="s">
        <v>167</v>
      </c>
      <c r="O1572" s="1" t="s">
        <v>117</v>
      </c>
      <c r="P1572" s="9">
        <v>96950</v>
      </c>
      <c r="Q1572" s="1" t="s">
        <v>118</v>
      </c>
      <c r="S1572" s="1">
        <v>16702350011</v>
      </c>
      <c r="U1572" s="1">
        <v>81111</v>
      </c>
      <c r="V1572" s="1" t="s">
        <v>119</v>
      </c>
      <c r="X1572" s="1" t="s">
        <v>1390</v>
      </c>
      <c r="Y1572" s="1" t="s">
        <v>1710</v>
      </c>
      <c r="AA1572" s="1" t="s">
        <v>1392</v>
      </c>
      <c r="AB1572" s="1" t="s">
        <v>8299</v>
      </c>
      <c r="AD1572" s="1" t="s">
        <v>738</v>
      </c>
      <c r="AE1572" s="1" t="s">
        <v>117</v>
      </c>
      <c r="AF1572" s="9">
        <v>96950</v>
      </c>
      <c r="AG1572" s="1" t="s">
        <v>118</v>
      </c>
      <c r="AI1572" s="1">
        <v>16702878866</v>
      </c>
      <c r="AK1572" s="1" t="s">
        <v>1393</v>
      </c>
      <c r="BC1572" s="1" t="str">
        <f>"51-9121.00"</f>
        <v>51-9121.00</v>
      </c>
      <c r="BD1572" s="1" t="s">
        <v>6302</v>
      </c>
      <c r="BE1572" s="1" t="s">
        <v>16202</v>
      </c>
      <c r="BF1572" s="1" t="s">
        <v>16203</v>
      </c>
      <c r="BG1572" s="1">
        <v>1</v>
      </c>
      <c r="BH1572" s="1">
        <v>1</v>
      </c>
      <c r="BI1572" s="2">
        <v>44470</v>
      </c>
      <c r="BJ1572" s="2">
        <v>44834</v>
      </c>
      <c r="BK1572" s="2">
        <v>44470</v>
      </c>
      <c r="BL1572" s="2">
        <v>44834</v>
      </c>
      <c r="BM1572" s="1">
        <v>40</v>
      </c>
      <c r="BN1572" s="1">
        <v>0</v>
      </c>
      <c r="BO1572" s="1">
        <v>8</v>
      </c>
      <c r="BP1572" s="1">
        <v>8</v>
      </c>
      <c r="BQ1572" s="1">
        <v>8</v>
      </c>
      <c r="BR1572" s="1">
        <v>8</v>
      </c>
      <c r="BS1572" s="1">
        <v>8</v>
      </c>
      <c r="BT1572" s="1">
        <v>0</v>
      </c>
      <c r="BU1572" s="1" t="str">
        <f>"8:00 AM"</f>
        <v>8:00 AM</v>
      </c>
      <c r="BV1572" s="1" t="str">
        <f>"5:00 PM"</f>
        <v>5:00 PM</v>
      </c>
      <c r="BW1572" s="1" t="s">
        <v>135</v>
      </c>
      <c r="BX1572" s="1">
        <v>0</v>
      </c>
      <c r="BY1572" s="1">
        <v>12</v>
      </c>
      <c r="BZ1572" s="1" t="s">
        <v>112</v>
      </c>
      <c r="CB1572" s="1" t="s">
        <v>16204</v>
      </c>
      <c r="CC1572" s="1" t="s">
        <v>1398</v>
      </c>
      <c r="CD1572" s="1" t="s">
        <v>1389</v>
      </c>
      <c r="CE1572" s="1" t="s">
        <v>167</v>
      </c>
      <c r="CF1572" s="1" t="s">
        <v>117</v>
      </c>
      <c r="CG1572" s="1">
        <v>96950</v>
      </c>
      <c r="CH1572" s="3">
        <v>9.81</v>
      </c>
      <c r="CI1572" s="3">
        <v>9.81</v>
      </c>
      <c r="CJ1572" s="3">
        <v>14.72</v>
      </c>
      <c r="CK1572" s="3">
        <v>14.72</v>
      </c>
      <c r="CL1572" s="1" t="s">
        <v>137</v>
      </c>
      <c r="CM1572" s="1" t="s">
        <v>331</v>
      </c>
      <c r="CN1572" s="1" t="s">
        <v>139</v>
      </c>
      <c r="CP1572" s="1" t="s">
        <v>112</v>
      </c>
      <c r="CQ1572" s="1" t="s">
        <v>111</v>
      </c>
      <c r="CR1572" s="1" t="s">
        <v>112</v>
      </c>
      <c r="CS1572" s="1" t="s">
        <v>111</v>
      </c>
      <c r="CT1572" s="1" t="s">
        <v>138</v>
      </c>
      <c r="CU1572" s="1" t="s">
        <v>111</v>
      </c>
      <c r="CV1572" s="1" t="s">
        <v>138</v>
      </c>
      <c r="CW1572" s="1" t="s">
        <v>1717</v>
      </c>
      <c r="CX1572" s="1">
        <v>16702350011</v>
      </c>
      <c r="CY1572" s="1" t="s">
        <v>1393</v>
      </c>
      <c r="CZ1572" s="1" t="s">
        <v>168</v>
      </c>
      <c r="DA1572" s="1" t="s">
        <v>111</v>
      </c>
      <c r="DB1572" s="1" t="s">
        <v>112</v>
      </c>
    </row>
    <row r="1573" spans="1:111" ht="15.6" customHeight="1" x14ac:dyDescent="0.25">
      <c r="A1573" s="1" t="s">
        <v>16214</v>
      </c>
      <c r="B1573" s="1" t="s">
        <v>238</v>
      </c>
      <c r="C1573" s="2">
        <v>44411.228189004629</v>
      </c>
      <c r="D1573" s="2">
        <v>44462</v>
      </c>
      <c r="E1573" s="1" t="s">
        <v>110</v>
      </c>
      <c r="F1573" s="2">
        <v>44468.833333333336</v>
      </c>
      <c r="G1573" s="1" t="s">
        <v>112</v>
      </c>
      <c r="H1573" s="1" t="s">
        <v>112</v>
      </c>
      <c r="I1573" s="1" t="s">
        <v>112</v>
      </c>
      <c r="J1573" s="1" t="s">
        <v>4223</v>
      </c>
      <c r="K1573" s="1" t="s">
        <v>4224</v>
      </c>
      <c r="L1573" s="1" t="s">
        <v>4225</v>
      </c>
      <c r="N1573" s="1" t="s">
        <v>167</v>
      </c>
      <c r="O1573" s="1" t="s">
        <v>117</v>
      </c>
      <c r="P1573" s="9">
        <v>96950</v>
      </c>
      <c r="Q1573" s="1" t="s">
        <v>118</v>
      </c>
      <c r="S1573" s="1">
        <v>16702336267</v>
      </c>
      <c r="U1573" s="1">
        <v>561720</v>
      </c>
      <c r="V1573" s="1" t="s">
        <v>119</v>
      </c>
      <c r="X1573" s="1" t="s">
        <v>4226</v>
      </c>
      <c r="Y1573" s="1" t="s">
        <v>4227</v>
      </c>
      <c r="Z1573" s="1" t="s">
        <v>4228</v>
      </c>
      <c r="AA1573" s="1" t="s">
        <v>4229</v>
      </c>
      <c r="AB1573" s="1" t="s">
        <v>4225</v>
      </c>
      <c r="AD1573" s="1" t="s">
        <v>167</v>
      </c>
      <c r="AE1573" s="1" t="s">
        <v>117</v>
      </c>
      <c r="AF1573" s="9">
        <v>96950</v>
      </c>
      <c r="AG1573" s="1" t="s">
        <v>118</v>
      </c>
      <c r="AI1573" s="1">
        <v>16702336267</v>
      </c>
      <c r="AK1573" s="1" t="s">
        <v>4230</v>
      </c>
      <c r="BC1573" s="1" t="str">
        <f>"37-2011.00"</f>
        <v>37-2011.00</v>
      </c>
      <c r="BD1573" s="1" t="s">
        <v>676</v>
      </c>
      <c r="BE1573" s="1" t="s">
        <v>16215</v>
      </c>
      <c r="BF1573" s="1" t="s">
        <v>4104</v>
      </c>
      <c r="BG1573" s="1">
        <v>1</v>
      </c>
      <c r="BH1573" s="1">
        <v>1</v>
      </c>
      <c r="BI1573" s="2">
        <v>44470</v>
      </c>
      <c r="BJ1573" s="2">
        <v>44834</v>
      </c>
      <c r="BK1573" s="2">
        <v>44470</v>
      </c>
      <c r="BL1573" s="2">
        <v>44834</v>
      </c>
      <c r="BM1573" s="1">
        <v>35</v>
      </c>
      <c r="BN1573" s="1">
        <v>0</v>
      </c>
      <c r="BO1573" s="1">
        <v>7</v>
      </c>
      <c r="BP1573" s="1">
        <v>7</v>
      </c>
      <c r="BQ1573" s="1">
        <v>7</v>
      </c>
      <c r="BR1573" s="1">
        <v>7</v>
      </c>
      <c r="BS1573" s="1">
        <v>7</v>
      </c>
      <c r="BT1573" s="1">
        <v>0</v>
      </c>
      <c r="BU1573" s="1" t="str">
        <f>"8:00 AM"</f>
        <v>8:00 AM</v>
      </c>
      <c r="BV1573" s="1" t="str">
        <f>"4:00 PM"</f>
        <v>4:00 PM</v>
      </c>
      <c r="BW1573" s="1" t="s">
        <v>135</v>
      </c>
      <c r="BX1573" s="1">
        <v>0</v>
      </c>
      <c r="BY1573" s="1">
        <v>12</v>
      </c>
      <c r="BZ1573" s="1" t="s">
        <v>112</v>
      </c>
      <c r="CB1573" s="1" t="s">
        <v>16216</v>
      </c>
      <c r="CC1573" s="1" t="s">
        <v>16217</v>
      </c>
      <c r="CE1573" s="1" t="s">
        <v>167</v>
      </c>
      <c r="CF1573" s="1" t="s">
        <v>117</v>
      </c>
      <c r="CG1573" s="1">
        <v>96950</v>
      </c>
      <c r="CH1573" s="3">
        <v>7.93</v>
      </c>
      <c r="CI1573" s="3">
        <v>7.93</v>
      </c>
      <c r="CJ1573" s="3">
        <v>0</v>
      </c>
      <c r="CK1573" s="3">
        <v>0</v>
      </c>
      <c r="CL1573" s="1" t="s">
        <v>137</v>
      </c>
      <c r="CM1573" s="1" t="s">
        <v>230</v>
      </c>
      <c r="CN1573" s="1" t="s">
        <v>139</v>
      </c>
      <c r="CP1573" s="1" t="s">
        <v>112</v>
      </c>
      <c r="CQ1573" s="1" t="s">
        <v>111</v>
      </c>
      <c r="CR1573" s="1" t="s">
        <v>112</v>
      </c>
      <c r="CS1573" s="1" t="s">
        <v>112</v>
      </c>
      <c r="CT1573" s="1" t="s">
        <v>138</v>
      </c>
      <c r="CU1573" s="1" t="s">
        <v>111</v>
      </c>
      <c r="CV1573" s="1" t="s">
        <v>138</v>
      </c>
      <c r="CW1573" s="1" t="s">
        <v>16218</v>
      </c>
      <c r="CX1573" s="1">
        <v>16702336267</v>
      </c>
      <c r="CY1573" s="1" t="s">
        <v>4230</v>
      </c>
      <c r="CZ1573" s="1" t="s">
        <v>138</v>
      </c>
      <c r="DA1573" s="1" t="s">
        <v>111</v>
      </c>
      <c r="DB1573" s="1" t="s">
        <v>112</v>
      </c>
    </row>
    <row r="1574" spans="1:111" ht="15.6" customHeight="1" x14ac:dyDescent="0.25">
      <c r="A1574" s="1" t="s">
        <v>16223</v>
      </c>
      <c r="B1574" s="1" t="s">
        <v>238</v>
      </c>
      <c r="C1574" s="2">
        <v>44421.061734953706</v>
      </c>
      <c r="D1574" s="2">
        <v>44461</v>
      </c>
      <c r="E1574" s="1" t="s">
        <v>180</v>
      </c>
      <c r="G1574" s="1" t="s">
        <v>112</v>
      </c>
      <c r="H1574" s="1" t="s">
        <v>112</v>
      </c>
      <c r="I1574" s="1" t="s">
        <v>112</v>
      </c>
      <c r="J1574" s="1" t="s">
        <v>15029</v>
      </c>
      <c r="K1574" s="1" t="s">
        <v>4300</v>
      </c>
      <c r="L1574" s="1" t="s">
        <v>4570</v>
      </c>
      <c r="N1574" s="1" t="s">
        <v>997</v>
      </c>
      <c r="O1574" s="1" t="s">
        <v>117</v>
      </c>
      <c r="P1574" s="9">
        <v>96951</v>
      </c>
      <c r="Q1574" s="1" t="s">
        <v>118</v>
      </c>
      <c r="S1574" s="1">
        <v>16705320065</v>
      </c>
      <c r="U1574" s="1">
        <v>81231</v>
      </c>
      <c r="V1574" s="1" t="s">
        <v>119</v>
      </c>
      <c r="X1574" s="1" t="s">
        <v>16224</v>
      </c>
      <c r="Y1574" s="1" t="s">
        <v>4303</v>
      </c>
      <c r="Z1574" s="1" t="s">
        <v>1236</v>
      </c>
      <c r="AA1574" s="1" t="s">
        <v>5897</v>
      </c>
      <c r="AB1574" s="1" t="s">
        <v>4304</v>
      </c>
      <c r="AD1574" s="1" t="s">
        <v>997</v>
      </c>
      <c r="AE1574" s="1" t="s">
        <v>117</v>
      </c>
      <c r="AF1574" s="9">
        <v>96951</v>
      </c>
      <c r="AG1574" s="1" t="s">
        <v>118</v>
      </c>
      <c r="AI1574" s="1">
        <v>16705320065</v>
      </c>
      <c r="AK1574" s="1" t="s">
        <v>4305</v>
      </c>
      <c r="BC1574" s="1" t="str">
        <f>"49-9071.00"</f>
        <v>49-9071.00</v>
      </c>
      <c r="BD1574" s="1" t="s">
        <v>214</v>
      </c>
      <c r="BE1574" s="1" t="s">
        <v>16225</v>
      </c>
      <c r="BF1574" s="1" t="s">
        <v>11389</v>
      </c>
      <c r="BG1574" s="1">
        <v>2</v>
      </c>
      <c r="BH1574" s="1">
        <v>2</v>
      </c>
      <c r="BI1574" s="2">
        <v>44470</v>
      </c>
      <c r="BJ1574" s="2">
        <v>44834</v>
      </c>
      <c r="BK1574" s="2">
        <v>44470</v>
      </c>
      <c r="BL1574" s="2">
        <v>44834</v>
      </c>
      <c r="BM1574" s="1">
        <v>35</v>
      </c>
      <c r="BN1574" s="1">
        <v>0</v>
      </c>
      <c r="BO1574" s="1">
        <v>7</v>
      </c>
      <c r="BP1574" s="1">
        <v>7</v>
      </c>
      <c r="BQ1574" s="1">
        <v>7</v>
      </c>
      <c r="BR1574" s="1">
        <v>7</v>
      </c>
      <c r="BS1574" s="1">
        <v>7</v>
      </c>
      <c r="BT1574" s="1">
        <v>0</v>
      </c>
      <c r="BU1574" s="1" t="str">
        <f>"8:00 AM"</f>
        <v>8:00 AM</v>
      </c>
      <c r="BV1574" s="1" t="str">
        <f>"4:00 PM"</f>
        <v>4:00 PM</v>
      </c>
      <c r="BW1574" s="1" t="s">
        <v>135</v>
      </c>
      <c r="BX1574" s="1">
        <v>0</v>
      </c>
      <c r="BY1574" s="1">
        <v>12</v>
      </c>
      <c r="BZ1574" s="1" t="s">
        <v>112</v>
      </c>
      <c r="CB1574" s="1" t="s">
        <v>16226</v>
      </c>
      <c r="CC1574" s="1" t="s">
        <v>4308</v>
      </c>
      <c r="CE1574" s="1" t="s">
        <v>997</v>
      </c>
      <c r="CF1574" s="1" t="s">
        <v>117</v>
      </c>
      <c r="CG1574" s="1">
        <v>96951</v>
      </c>
      <c r="CH1574" s="3">
        <v>8.7200000000000006</v>
      </c>
      <c r="CI1574" s="3">
        <v>8.7200000000000006</v>
      </c>
      <c r="CJ1574" s="3">
        <v>13.08</v>
      </c>
      <c r="CK1574" s="3">
        <v>13.08</v>
      </c>
      <c r="CL1574" s="1" t="s">
        <v>137</v>
      </c>
      <c r="CM1574" s="1" t="s">
        <v>230</v>
      </c>
      <c r="CN1574" s="1" t="s">
        <v>139</v>
      </c>
      <c r="CP1574" s="1" t="s">
        <v>112</v>
      </c>
      <c r="CQ1574" s="1" t="s">
        <v>111</v>
      </c>
      <c r="CR1574" s="1" t="s">
        <v>112</v>
      </c>
      <c r="CS1574" s="1" t="s">
        <v>111</v>
      </c>
      <c r="CT1574" s="1" t="s">
        <v>138</v>
      </c>
      <c r="CU1574" s="1" t="s">
        <v>111</v>
      </c>
      <c r="CV1574" s="1" t="s">
        <v>138</v>
      </c>
      <c r="CW1574" s="1" t="s">
        <v>16227</v>
      </c>
      <c r="CX1574" s="1">
        <v>16705320065</v>
      </c>
      <c r="CY1574" s="1" t="s">
        <v>138</v>
      </c>
      <c r="CZ1574" s="1" t="s">
        <v>4311</v>
      </c>
      <c r="DA1574" s="1" t="s">
        <v>111</v>
      </c>
      <c r="DB1574" s="1" t="s">
        <v>112</v>
      </c>
      <c r="DC1574" s="1" t="s">
        <v>4302</v>
      </c>
      <c r="DD1574" s="1" t="s">
        <v>4303</v>
      </c>
      <c r="DE1574" s="1" t="s">
        <v>1236</v>
      </c>
      <c r="DF1574" s="1" t="s">
        <v>15029</v>
      </c>
      <c r="DG1574" s="1" t="s">
        <v>4311</v>
      </c>
    </row>
    <row r="1575" spans="1:111" ht="15.6" customHeight="1" x14ac:dyDescent="0.25">
      <c r="A1575" s="1" t="s">
        <v>16235</v>
      </c>
      <c r="B1575" s="1" t="s">
        <v>238</v>
      </c>
      <c r="C1575" s="2">
        <v>44410.943811111109</v>
      </c>
      <c r="D1575" s="2">
        <v>44453</v>
      </c>
      <c r="E1575" s="1" t="s">
        <v>180</v>
      </c>
      <c r="G1575" s="1" t="s">
        <v>111</v>
      </c>
      <c r="H1575" s="1" t="s">
        <v>112</v>
      </c>
      <c r="I1575" s="1" t="s">
        <v>112</v>
      </c>
      <c r="J1575" s="1" t="s">
        <v>3229</v>
      </c>
      <c r="K1575" s="1" t="s">
        <v>3230</v>
      </c>
      <c r="L1575" s="1" t="s">
        <v>3231</v>
      </c>
      <c r="M1575" s="1" t="s">
        <v>3232</v>
      </c>
      <c r="N1575" s="1" t="s">
        <v>116</v>
      </c>
      <c r="O1575" s="1" t="s">
        <v>117</v>
      </c>
      <c r="P1575" s="9">
        <v>96950</v>
      </c>
      <c r="Q1575" s="1" t="s">
        <v>118</v>
      </c>
      <c r="R1575" s="1" t="s">
        <v>138</v>
      </c>
      <c r="S1575" s="1">
        <v>16702346495</v>
      </c>
      <c r="T1575" s="1">
        <v>5840</v>
      </c>
      <c r="U1575" s="1">
        <v>72111</v>
      </c>
      <c r="V1575" s="1" t="s">
        <v>119</v>
      </c>
      <c r="X1575" s="1" t="s">
        <v>3233</v>
      </c>
      <c r="Y1575" s="1" t="s">
        <v>3234</v>
      </c>
      <c r="Z1575" s="1" t="s">
        <v>138</v>
      </c>
      <c r="AA1575" s="1" t="s">
        <v>3235</v>
      </c>
      <c r="AB1575" s="1" t="s">
        <v>3231</v>
      </c>
      <c r="AC1575" s="1" t="s">
        <v>3232</v>
      </c>
      <c r="AD1575" s="1" t="s">
        <v>116</v>
      </c>
      <c r="AE1575" s="1" t="s">
        <v>117</v>
      </c>
      <c r="AF1575" s="9">
        <v>96950</v>
      </c>
      <c r="AG1575" s="1" t="s">
        <v>118</v>
      </c>
      <c r="AH1575" s="1" t="s">
        <v>138</v>
      </c>
      <c r="AI1575" s="1">
        <v>16702346495</v>
      </c>
      <c r="AJ1575" s="1">
        <v>5840</v>
      </c>
      <c r="AK1575" s="1" t="s">
        <v>3236</v>
      </c>
      <c r="BC1575" s="1" t="str">
        <f>"35-2014.00"</f>
        <v>35-2014.00</v>
      </c>
      <c r="BD1575" s="1" t="s">
        <v>152</v>
      </c>
      <c r="BE1575" s="1" t="s">
        <v>16236</v>
      </c>
      <c r="BF1575" s="1" t="s">
        <v>229</v>
      </c>
      <c r="BG1575" s="1">
        <v>1</v>
      </c>
      <c r="BH1575" s="1">
        <v>1</v>
      </c>
      <c r="BI1575" s="2">
        <v>44470</v>
      </c>
      <c r="BJ1575" s="2">
        <v>45565</v>
      </c>
      <c r="BK1575" s="2">
        <v>44470</v>
      </c>
      <c r="BL1575" s="2">
        <v>45565</v>
      </c>
      <c r="BM1575" s="1">
        <v>35</v>
      </c>
      <c r="BN1575" s="1">
        <v>7</v>
      </c>
      <c r="BO1575" s="1">
        <v>7</v>
      </c>
      <c r="BP1575" s="1">
        <v>0</v>
      </c>
      <c r="BQ1575" s="1">
        <v>7</v>
      </c>
      <c r="BR1575" s="1">
        <v>0</v>
      </c>
      <c r="BS1575" s="1">
        <v>7</v>
      </c>
      <c r="BT1575" s="1">
        <v>7</v>
      </c>
      <c r="BU1575" s="1" t="str">
        <f>"8:00 AM"</f>
        <v>8:00 AM</v>
      </c>
      <c r="BV1575" s="1" t="str">
        <f>"4:00 PM"</f>
        <v>4:00 PM</v>
      </c>
      <c r="BW1575" s="1" t="s">
        <v>135</v>
      </c>
      <c r="BX1575" s="1">
        <v>0</v>
      </c>
      <c r="BY1575" s="1">
        <v>12</v>
      </c>
      <c r="BZ1575" s="1" t="s">
        <v>112</v>
      </c>
      <c r="CB1575" s="1" t="s">
        <v>16237</v>
      </c>
      <c r="CC1575" s="1" t="s">
        <v>3231</v>
      </c>
      <c r="CD1575" s="1" t="s">
        <v>3232</v>
      </c>
      <c r="CE1575" s="1" t="s">
        <v>167</v>
      </c>
      <c r="CF1575" s="1" t="s">
        <v>117</v>
      </c>
      <c r="CG1575" s="1">
        <v>96950</v>
      </c>
      <c r="CH1575" s="3">
        <v>8.17</v>
      </c>
      <c r="CI1575" s="3">
        <v>8.17</v>
      </c>
      <c r="CJ1575" s="3">
        <v>12.25</v>
      </c>
      <c r="CK1575" s="3">
        <v>12.25</v>
      </c>
      <c r="CL1575" s="1" t="s">
        <v>137</v>
      </c>
      <c r="CM1575" s="1" t="s">
        <v>3239</v>
      </c>
      <c r="CN1575" s="1" t="s">
        <v>139</v>
      </c>
      <c r="CP1575" s="1" t="s">
        <v>112</v>
      </c>
      <c r="CQ1575" s="1" t="s">
        <v>111</v>
      </c>
      <c r="CR1575" s="1" t="s">
        <v>112</v>
      </c>
      <c r="CS1575" s="1" t="s">
        <v>111</v>
      </c>
      <c r="CT1575" s="1" t="s">
        <v>111</v>
      </c>
      <c r="CU1575" s="1" t="s">
        <v>111</v>
      </c>
      <c r="CV1575" s="1" t="s">
        <v>138</v>
      </c>
      <c r="CW1575" s="1" t="s">
        <v>138</v>
      </c>
      <c r="CX1575" s="1">
        <v>16702346495</v>
      </c>
      <c r="CY1575" s="1" t="s">
        <v>3236</v>
      </c>
      <c r="CZ1575" s="1" t="s">
        <v>138</v>
      </c>
      <c r="DA1575" s="1" t="s">
        <v>111</v>
      </c>
      <c r="DB1575" s="1" t="s">
        <v>112</v>
      </c>
      <c r="DC1575" s="1" t="s">
        <v>3233</v>
      </c>
      <c r="DD1575" s="1" t="s">
        <v>3234</v>
      </c>
      <c r="DE1575" s="1" t="s">
        <v>138</v>
      </c>
      <c r="DF1575" s="1" t="s">
        <v>3229</v>
      </c>
      <c r="DG1575" s="1" t="s">
        <v>3236</v>
      </c>
    </row>
    <row r="1576" spans="1:111" ht="15.6" customHeight="1" x14ac:dyDescent="0.25">
      <c r="A1576" s="1" t="s">
        <v>16238</v>
      </c>
      <c r="B1576" s="1" t="s">
        <v>238</v>
      </c>
      <c r="C1576" s="2">
        <v>44397.969746180555</v>
      </c>
      <c r="D1576" s="2">
        <v>44452</v>
      </c>
      <c r="E1576" s="1" t="s">
        <v>180</v>
      </c>
      <c r="G1576" s="1" t="s">
        <v>111</v>
      </c>
      <c r="H1576" s="1" t="s">
        <v>112</v>
      </c>
      <c r="I1576" s="1" t="s">
        <v>112</v>
      </c>
      <c r="J1576" s="1" t="s">
        <v>4363</v>
      </c>
      <c r="K1576" s="1" t="s">
        <v>4364</v>
      </c>
      <c r="L1576" s="1" t="s">
        <v>4365</v>
      </c>
      <c r="M1576" s="1" t="s">
        <v>6719</v>
      </c>
      <c r="N1576" s="1" t="s">
        <v>116</v>
      </c>
      <c r="O1576" s="1" t="s">
        <v>117</v>
      </c>
      <c r="P1576" s="9">
        <v>96950</v>
      </c>
      <c r="Q1576" s="1" t="s">
        <v>118</v>
      </c>
      <c r="R1576" s="1" t="s">
        <v>138</v>
      </c>
      <c r="S1576" s="1">
        <v>16702340545</v>
      </c>
      <c r="U1576" s="1">
        <v>722310</v>
      </c>
      <c r="V1576" s="1" t="s">
        <v>119</v>
      </c>
      <c r="X1576" s="1" t="s">
        <v>4367</v>
      </c>
      <c r="Y1576" s="1" t="s">
        <v>4368</v>
      </c>
      <c r="Z1576" s="1" t="s">
        <v>402</v>
      </c>
      <c r="AA1576" s="1" t="s">
        <v>6720</v>
      </c>
      <c r="AB1576" s="1" t="s">
        <v>4370</v>
      </c>
      <c r="AD1576" s="1" t="s">
        <v>116</v>
      </c>
      <c r="AE1576" s="1" t="s">
        <v>117</v>
      </c>
      <c r="AF1576" s="9">
        <v>96950</v>
      </c>
      <c r="AG1576" s="1" t="s">
        <v>118</v>
      </c>
      <c r="AH1576" s="1" t="s">
        <v>138</v>
      </c>
      <c r="AI1576" s="1">
        <v>16702340545</v>
      </c>
      <c r="AK1576" s="1" t="s">
        <v>4371</v>
      </c>
      <c r="AL1576" s="1" t="s">
        <v>125</v>
      </c>
      <c r="AM1576" s="1" t="s">
        <v>4372</v>
      </c>
      <c r="AN1576" s="1" t="s">
        <v>4373</v>
      </c>
      <c r="AO1576" s="1" t="s">
        <v>4374</v>
      </c>
      <c r="AP1576" s="1" t="s">
        <v>16239</v>
      </c>
      <c r="AQ1576" s="1" t="s">
        <v>4376</v>
      </c>
      <c r="AR1576" s="1" t="s">
        <v>4377</v>
      </c>
      <c r="AS1576" s="1" t="s">
        <v>117</v>
      </c>
      <c r="AT1576" s="9">
        <v>96950</v>
      </c>
      <c r="AU1576" s="1" t="s">
        <v>118</v>
      </c>
      <c r="AV1576" s="1" t="s">
        <v>138</v>
      </c>
      <c r="AW1576" s="1">
        <v>16702355009</v>
      </c>
      <c r="AY1576" s="1" t="s">
        <v>4378</v>
      </c>
      <c r="AZ1576" s="1" t="s">
        <v>16240</v>
      </c>
      <c r="BC1576" s="1" t="str">
        <f>"49-9071.00"</f>
        <v>49-9071.00</v>
      </c>
      <c r="BD1576" s="1" t="s">
        <v>214</v>
      </c>
      <c r="BE1576" s="1" t="s">
        <v>16241</v>
      </c>
      <c r="BF1576" s="1" t="s">
        <v>678</v>
      </c>
      <c r="BG1576" s="1">
        <v>1</v>
      </c>
      <c r="BH1576" s="1">
        <v>1</v>
      </c>
      <c r="BI1576" s="2">
        <v>44470</v>
      </c>
      <c r="BJ1576" s="2">
        <v>45199</v>
      </c>
      <c r="BK1576" s="2">
        <v>44470</v>
      </c>
      <c r="BL1576" s="2">
        <v>45199</v>
      </c>
      <c r="BM1576" s="1">
        <v>35</v>
      </c>
      <c r="BN1576" s="1">
        <v>0</v>
      </c>
      <c r="BO1576" s="1">
        <v>7</v>
      </c>
      <c r="BP1576" s="1">
        <v>7</v>
      </c>
      <c r="BQ1576" s="1">
        <v>7</v>
      </c>
      <c r="BR1576" s="1">
        <v>7</v>
      </c>
      <c r="BS1576" s="1">
        <v>7</v>
      </c>
      <c r="BT1576" s="1">
        <v>0</v>
      </c>
      <c r="BU1576" s="1" t="str">
        <f>"8:00 AM"</f>
        <v>8:00 AM</v>
      </c>
      <c r="BV1576" s="1" t="str">
        <f>"4:00 PM"</f>
        <v>4:00 PM</v>
      </c>
      <c r="BW1576" s="1" t="s">
        <v>135</v>
      </c>
      <c r="BX1576" s="1">
        <v>0</v>
      </c>
      <c r="BY1576" s="1">
        <v>24</v>
      </c>
      <c r="BZ1576" s="1" t="s">
        <v>112</v>
      </c>
      <c r="CB1576" s="1" t="s">
        <v>16242</v>
      </c>
      <c r="CC1576" s="1" t="s">
        <v>16243</v>
      </c>
      <c r="CD1576" s="1" t="s">
        <v>6725</v>
      </c>
      <c r="CE1576" s="1" t="s">
        <v>116</v>
      </c>
      <c r="CF1576" s="1" t="s">
        <v>117</v>
      </c>
      <c r="CG1576" s="1">
        <v>96950</v>
      </c>
      <c r="CH1576" s="3">
        <v>9</v>
      </c>
      <c r="CI1576" s="3">
        <v>9</v>
      </c>
      <c r="CJ1576" s="3">
        <v>13.5</v>
      </c>
      <c r="CK1576" s="3">
        <v>13.5</v>
      </c>
      <c r="CL1576" s="1" t="s">
        <v>137</v>
      </c>
      <c r="CM1576" s="1" t="s">
        <v>16244</v>
      </c>
      <c r="CN1576" s="1" t="s">
        <v>139</v>
      </c>
      <c r="CP1576" s="1" t="s">
        <v>112</v>
      </c>
      <c r="CQ1576" s="1" t="s">
        <v>111</v>
      </c>
      <c r="CR1576" s="1" t="s">
        <v>111</v>
      </c>
      <c r="CS1576" s="1" t="s">
        <v>111</v>
      </c>
      <c r="CT1576" s="1" t="s">
        <v>138</v>
      </c>
      <c r="CU1576" s="1" t="s">
        <v>111</v>
      </c>
      <c r="CV1576" s="1" t="s">
        <v>111</v>
      </c>
      <c r="CW1576" s="1" t="s">
        <v>16245</v>
      </c>
      <c r="CX1576" s="1">
        <v>16702355009</v>
      </c>
      <c r="CY1576" s="1" t="s">
        <v>4378</v>
      </c>
      <c r="CZ1576" s="1" t="s">
        <v>138</v>
      </c>
      <c r="DA1576" s="1" t="s">
        <v>111</v>
      </c>
      <c r="DB1576" s="1" t="s">
        <v>112</v>
      </c>
    </row>
    <row r="1577" spans="1:111" ht="15.6" customHeight="1" x14ac:dyDescent="0.25">
      <c r="A1577" s="1" t="s">
        <v>16257</v>
      </c>
      <c r="B1577" s="1" t="s">
        <v>238</v>
      </c>
      <c r="C1577" s="2">
        <v>44063.083940277778</v>
      </c>
      <c r="D1577" s="2">
        <v>44145</v>
      </c>
      <c r="E1577" s="1" t="s">
        <v>180</v>
      </c>
      <c r="G1577" s="1" t="s">
        <v>112</v>
      </c>
      <c r="H1577" s="1" t="s">
        <v>112</v>
      </c>
      <c r="I1577" s="1" t="s">
        <v>112</v>
      </c>
      <c r="J1577" s="1" t="s">
        <v>5856</v>
      </c>
      <c r="K1577" s="1" t="s">
        <v>10631</v>
      </c>
      <c r="L1577" s="1" t="s">
        <v>10632</v>
      </c>
      <c r="M1577" s="1" t="s">
        <v>5015</v>
      </c>
      <c r="N1577" s="1" t="s">
        <v>167</v>
      </c>
      <c r="O1577" s="1" t="s">
        <v>117</v>
      </c>
      <c r="P1577" s="9">
        <v>96950</v>
      </c>
      <c r="Q1577" s="1" t="s">
        <v>118</v>
      </c>
      <c r="S1577" s="1">
        <v>16707898261</v>
      </c>
      <c r="U1577" s="1">
        <v>311920</v>
      </c>
      <c r="V1577" s="1" t="s">
        <v>119</v>
      </c>
      <c r="X1577" s="1" t="s">
        <v>16258</v>
      </c>
      <c r="Y1577" s="1" t="s">
        <v>5860</v>
      </c>
      <c r="Z1577" s="1" t="s">
        <v>5861</v>
      </c>
      <c r="AA1577" s="1" t="s">
        <v>171</v>
      </c>
      <c r="AB1577" s="1" t="s">
        <v>5858</v>
      </c>
      <c r="AC1577" s="1" t="s">
        <v>5015</v>
      </c>
      <c r="AD1577" s="1" t="s">
        <v>167</v>
      </c>
      <c r="AE1577" s="1" t="s">
        <v>117</v>
      </c>
      <c r="AF1577" s="9">
        <v>96950</v>
      </c>
      <c r="AG1577" s="1" t="s">
        <v>118</v>
      </c>
      <c r="AI1577" s="1">
        <v>16707898261</v>
      </c>
      <c r="AK1577" s="1" t="s">
        <v>5863</v>
      </c>
      <c r="BC1577" s="1" t="str">
        <f>"35-3022.01"</f>
        <v>35-3022.01</v>
      </c>
      <c r="BD1577" s="1" t="s">
        <v>9194</v>
      </c>
      <c r="BE1577" s="1" t="s">
        <v>16259</v>
      </c>
      <c r="BF1577" s="1" t="s">
        <v>10634</v>
      </c>
      <c r="BG1577" s="1">
        <v>2</v>
      </c>
      <c r="BH1577" s="1">
        <v>2</v>
      </c>
      <c r="BI1577" s="2">
        <v>44105</v>
      </c>
      <c r="BJ1577" s="2">
        <v>44469</v>
      </c>
      <c r="BK1577" s="2">
        <v>44145</v>
      </c>
      <c r="BL1577" s="2">
        <v>44469</v>
      </c>
      <c r="BM1577" s="1">
        <v>40</v>
      </c>
      <c r="BN1577" s="1">
        <v>4</v>
      </c>
      <c r="BO1577" s="1">
        <v>6</v>
      </c>
      <c r="BP1577" s="1">
        <v>6</v>
      </c>
      <c r="BQ1577" s="1">
        <v>6</v>
      </c>
      <c r="BR1577" s="1">
        <v>6</v>
      </c>
      <c r="BS1577" s="1">
        <v>6</v>
      </c>
      <c r="BT1577" s="1">
        <v>6</v>
      </c>
      <c r="BU1577" s="1" t="str">
        <f>"6:00 AM"</f>
        <v>6:00 AM</v>
      </c>
      <c r="BV1577" s="1" t="str">
        <f>"3:00 PM"</f>
        <v>3:00 PM</v>
      </c>
      <c r="BW1577" s="1" t="s">
        <v>135</v>
      </c>
      <c r="BX1577" s="1">
        <v>0</v>
      </c>
      <c r="BY1577" s="1">
        <v>12</v>
      </c>
      <c r="BZ1577" s="1" t="s">
        <v>112</v>
      </c>
      <c r="CA1577" s="1">
        <v>0</v>
      </c>
      <c r="CB1577" s="1" t="s">
        <v>16260</v>
      </c>
      <c r="CC1577" s="1" t="s">
        <v>10636</v>
      </c>
      <c r="CD1577" s="1" t="s">
        <v>16261</v>
      </c>
      <c r="CE1577" s="1" t="s">
        <v>3086</v>
      </c>
      <c r="CF1577" s="1" t="s">
        <v>117</v>
      </c>
      <c r="CG1577" s="1">
        <v>96950</v>
      </c>
      <c r="CH1577" s="3">
        <v>9.75</v>
      </c>
      <c r="CI1577" s="3">
        <v>9.75</v>
      </c>
      <c r="CJ1577" s="3">
        <v>14.63</v>
      </c>
      <c r="CK1577" s="3">
        <v>14.63</v>
      </c>
      <c r="CL1577" s="1" t="s">
        <v>137</v>
      </c>
      <c r="CM1577" s="1" t="s">
        <v>168</v>
      </c>
      <c r="CN1577" s="1" t="s">
        <v>139</v>
      </c>
      <c r="CP1577" s="1" t="s">
        <v>112</v>
      </c>
      <c r="CQ1577" s="1" t="s">
        <v>111</v>
      </c>
      <c r="CR1577" s="1" t="s">
        <v>112</v>
      </c>
      <c r="CS1577" s="1" t="s">
        <v>111</v>
      </c>
      <c r="CT1577" s="1" t="s">
        <v>138</v>
      </c>
      <c r="CU1577" s="1" t="s">
        <v>111</v>
      </c>
      <c r="CV1577" s="1" t="s">
        <v>138</v>
      </c>
      <c r="CW1577" s="1" t="s">
        <v>168</v>
      </c>
      <c r="CX1577" s="1">
        <v>16707898261</v>
      </c>
      <c r="CY1577" s="1" t="s">
        <v>5863</v>
      </c>
      <c r="CZ1577" s="1" t="s">
        <v>168</v>
      </c>
      <c r="DA1577" s="1" t="s">
        <v>111</v>
      </c>
      <c r="DB1577" s="1" t="s">
        <v>112</v>
      </c>
    </row>
    <row r="1578" spans="1:111" ht="15.6" customHeight="1" x14ac:dyDescent="0.25">
      <c r="A1578" s="1" t="s">
        <v>16262</v>
      </c>
      <c r="B1578" s="1" t="s">
        <v>238</v>
      </c>
      <c r="C1578" s="2">
        <v>44081.06162453704</v>
      </c>
      <c r="D1578" s="2">
        <v>44151</v>
      </c>
      <c r="E1578" s="1" t="s">
        <v>110</v>
      </c>
      <c r="F1578" s="2">
        <v>44254.791666666664</v>
      </c>
      <c r="G1578" s="1" t="s">
        <v>112</v>
      </c>
      <c r="H1578" s="1" t="s">
        <v>112</v>
      </c>
      <c r="I1578" s="1" t="s">
        <v>112</v>
      </c>
      <c r="J1578" s="1" t="s">
        <v>16263</v>
      </c>
      <c r="K1578" s="1" t="s">
        <v>16264</v>
      </c>
      <c r="L1578" s="1" t="s">
        <v>2617</v>
      </c>
      <c r="M1578" s="1" t="s">
        <v>16265</v>
      </c>
      <c r="N1578" s="1" t="s">
        <v>167</v>
      </c>
      <c r="O1578" s="1" t="s">
        <v>117</v>
      </c>
      <c r="P1578" s="9">
        <v>96950</v>
      </c>
      <c r="Q1578" s="1" t="s">
        <v>118</v>
      </c>
      <c r="R1578" s="1" t="s">
        <v>138</v>
      </c>
      <c r="S1578" s="1">
        <v>16702340191</v>
      </c>
      <c r="U1578" s="1">
        <v>81311</v>
      </c>
      <c r="V1578" s="1" t="s">
        <v>119</v>
      </c>
      <c r="X1578" s="1" t="s">
        <v>16266</v>
      </c>
      <c r="Y1578" s="1" t="s">
        <v>16267</v>
      </c>
      <c r="AA1578" s="1" t="s">
        <v>171</v>
      </c>
      <c r="AB1578" s="1" t="s">
        <v>2617</v>
      </c>
      <c r="AC1578" s="1" t="s">
        <v>16265</v>
      </c>
      <c r="AD1578" s="1" t="s">
        <v>167</v>
      </c>
      <c r="AE1578" s="1" t="s">
        <v>117</v>
      </c>
      <c r="AF1578" s="9">
        <v>96950</v>
      </c>
      <c r="AG1578" s="1" t="s">
        <v>118</v>
      </c>
      <c r="AH1578" s="1" t="s">
        <v>138</v>
      </c>
      <c r="AI1578" s="1">
        <v>16702340191</v>
      </c>
      <c r="AK1578" s="1" t="s">
        <v>16268</v>
      </c>
      <c r="AL1578" s="1" t="s">
        <v>125</v>
      </c>
      <c r="AM1578" s="1" t="s">
        <v>7900</v>
      </c>
      <c r="AN1578" s="1" t="s">
        <v>7901</v>
      </c>
      <c r="AP1578" s="1" t="s">
        <v>1345</v>
      </c>
      <c r="AQ1578" s="1" t="s">
        <v>7813</v>
      </c>
      <c r="AR1578" s="1" t="s">
        <v>116</v>
      </c>
      <c r="AS1578" s="1" t="s">
        <v>117</v>
      </c>
      <c r="AT1578" s="9">
        <v>96950</v>
      </c>
      <c r="AU1578" s="1" t="s">
        <v>118</v>
      </c>
      <c r="AV1578" s="1" t="s">
        <v>138</v>
      </c>
      <c r="AW1578" s="1">
        <v>16702353010</v>
      </c>
      <c r="AY1578" s="1" t="s">
        <v>10681</v>
      </c>
      <c r="AZ1578" s="1" t="s">
        <v>2620</v>
      </c>
      <c r="BC1578" s="1" t="str">
        <f>"21-2011.00"</f>
        <v>21-2011.00</v>
      </c>
      <c r="BD1578" s="1" t="s">
        <v>10972</v>
      </c>
      <c r="BE1578" s="1" t="s">
        <v>16269</v>
      </c>
      <c r="BF1578" s="1" t="s">
        <v>10974</v>
      </c>
      <c r="BG1578" s="1">
        <v>1</v>
      </c>
      <c r="BH1578" s="1">
        <v>1</v>
      </c>
      <c r="BI1578" s="2">
        <v>44256</v>
      </c>
      <c r="BJ1578" s="2">
        <v>44620</v>
      </c>
      <c r="BK1578" s="2">
        <v>44256</v>
      </c>
      <c r="BL1578" s="2">
        <v>44620</v>
      </c>
      <c r="BM1578" s="1">
        <v>38</v>
      </c>
      <c r="BN1578" s="1">
        <v>9.5</v>
      </c>
      <c r="BO1578" s="1">
        <v>0</v>
      </c>
      <c r="BP1578" s="1">
        <v>0</v>
      </c>
      <c r="BQ1578" s="1">
        <v>9.5</v>
      </c>
      <c r="BR1578" s="1">
        <v>0</v>
      </c>
      <c r="BS1578" s="1">
        <v>9.5</v>
      </c>
      <c r="BT1578" s="1">
        <v>9.5</v>
      </c>
      <c r="BU1578" s="1" t="str">
        <f>"10:00 AM"</f>
        <v>10:00 AM</v>
      </c>
      <c r="BV1578" s="1" t="str">
        <f>"9:00 PM"</f>
        <v>9:00 PM</v>
      </c>
      <c r="BW1578" s="1" t="s">
        <v>10975</v>
      </c>
      <c r="BX1578" s="1">
        <v>0</v>
      </c>
      <c r="BY1578" s="1">
        <v>18</v>
      </c>
      <c r="BZ1578" s="1" t="s">
        <v>112</v>
      </c>
      <c r="CA1578" s="1">
        <v>0</v>
      </c>
      <c r="CB1578" s="4" t="s">
        <v>16270</v>
      </c>
      <c r="CC1578" s="1" t="s">
        <v>2617</v>
      </c>
      <c r="CD1578" s="1" t="s">
        <v>16265</v>
      </c>
      <c r="CE1578" s="1" t="s">
        <v>167</v>
      </c>
      <c r="CF1578" s="1" t="s">
        <v>117</v>
      </c>
      <c r="CG1578" s="1">
        <v>96950</v>
      </c>
      <c r="CH1578" s="3">
        <v>15.74</v>
      </c>
      <c r="CI1578" s="3">
        <v>15.74</v>
      </c>
      <c r="CJ1578" s="3">
        <v>23.61</v>
      </c>
      <c r="CK1578" s="3">
        <v>23.61</v>
      </c>
      <c r="CL1578" s="1" t="s">
        <v>137</v>
      </c>
      <c r="CN1578" s="1" t="s">
        <v>139</v>
      </c>
      <c r="CP1578" s="1" t="s">
        <v>112</v>
      </c>
      <c r="CQ1578" s="1" t="s">
        <v>111</v>
      </c>
      <c r="CR1578" s="1" t="s">
        <v>111</v>
      </c>
      <c r="CS1578" s="1" t="s">
        <v>111</v>
      </c>
      <c r="CT1578" s="1" t="s">
        <v>138</v>
      </c>
      <c r="CU1578" s="1" t="s">
        <v>111</v>
      </c>
      <c r="CV1578" s="1" t="s">
        <v>111</v>
      </c>
      <c r="CW1578" s="1" t="s">
        <v>2624</v>
      </c>
      <c r="CX1578" s="1">
        <v>16702340191</v>
      </c>
      <c r="CY1578" s="1" t="s">
        <v>16268</v>
      </c>
      <c r="CZ1578" s="1" t="s">
        <v>428</v>
      </c>
      <c r="DA1578" s="1" t="s">
        <v>111</v>
      </c>
      <c r="DB1578" s="1" t="s">
        <v>112</v>
      </c>
    </row>
    <row r="1579" spans="1:111" ht="15.6" customHeight="1" x14ac:dyDescent="0.25">
      <c r="A1579" s="1" t="s">
        <v>16295</v>
      </c>
      <c r="B1579" s="1" t="s">
        <v>238</v>
      </c>
      <c r="C1579" s="2">
        <v>44059.950601157405</v>
      </c>
      <c r="D1579" s="2">
        <v>44148</v>
      </c>
      <c r="E1579" s="1" t="s">
        <v>110</v>
      </c>
      <c r="F1579" s="2">
        <v>44103.833333333336</v>
      </c>
      <c r="G1579" s="1" t="s">
        <v>112</v>
      </c>
      <c r="H1579" s="1" t="s">
        <v>112</v>
      </c>
      <c r="I1579" s="1" t="s">
        <v>112</v>
      </c>
      <c r="J1579" s="1" t="s">
        <v>16296</v>
      </c>
      <c r="K1579" s="1" t="s">
        <v>16297</v>
      </c>
      <c r="L1579" s="1" t="s">
        <v>16298</v>
      </c>
      <c r="M1579" s="1" t="s">
        <v>138</v>
      </c>
      <c r="N1579" s="1" t="s">
        <v>116</v>
      </c>
      <c r="O1579" s="1" t="s">
        <v>117</v>
      </c>
      <c r="P1579" s="9">
        <v>96950</v>
      </c>
      <c r="Q1579" s="1" t="s">
        <v>118</v>
      </c>
      <c r="R1579" s="1" t="s">
        <v>242</v>
      </c>
      <c r="S1579" s="1">
        <v>16702851918</v>
      </c>
      <c r="U1579" s="1">
        <v>7225</v>
      </c>
      <c r="V1579" s="1" t="s">
        <v>119</v>
      </c>
      <c r="X1579" s="1" t="s">
        <v>5320</v>
      </c>
      <c r="Y1579" s="1" t="s">
        <v>16299</v>
      </c>
      <c r="Z1579" s="1" t="s">
        <v>723</v>
      </c>
      <c r="AA1579" s="1" t="s">
        <v>973</v>
      </c>
      <c r="AB1579" s="1" t="s">
        <v>16298</v>
      </c>
      <c r="AC1579" s="1" t="s">
        <v>138</v>
      </c>
      <c r="AD1579" s="1" t="s">
        <v>116</v>
      </c>
      <c r="AE1579" s="1" t="s">
        <v>117</v>
      </c>
      <c r="AF1579" s="9">
        <v>96950</v>
      </c>
      <c r="AG1579" s="1" t="s">
        <v>118</v>
      </c>
      <c r="AH1579" s="1" t="s">
        <v>242</v>
      </c>
      <c r="AI1579" s="1">
        <v>16702851918</v>
      </c>
      <c r="AK1579" s="1" t="s">
        <v>16300</v>
      </c>
      <c r="BC1579" s="1" t="str">
        <f>"35-2014.00"</f>
        <v>35-2014.00</v>
      </c>
      <c r="BD1579" s="1" t="s">
        <v>152</v>
      </c>
      <c r="BE1579" s="1" t="s">
        <v>16301</v>
      </c>
      <c r="BF1579" s="1" t="s">
        <v>154</v>
      </c>
      <c r="BG1579" s="1">
        <v>1</v>
      </c>
      <c r="BH1579" s="1">
        <v>1</v>
      </c>
      <c r="BI1579" s="2">
        <v>44105</v>
      </c>
      <c r="BJ1579" s="2">
        <v>44469</v>
      </c>
      <c r="BK1579" s="2">
        <v>44151</v>
      </c>
      <c r="BL1579" s="2">
        <v>44469</v>
      </c>
      <c r="BM1579" s="1">
        <v>35</v>
      </c>
      <c r="BN1579" s="1">
        <v>0</v>
      </c>
      <c r="BO1579" s="1">
        <v>7</v>
      </c>
      <c r="BP1579" s="1">
        <v>7</v>
      </c>
      <c r="BQ1579" s="1">
        <v>7</v>
      </c>
      <c r="BR1579" s="1">
        <v>7</v>
      </c>
      <c r="BS1579" s="1">
        <v>7</v>
      </c>
      <c r="BT1579" s="1">
        <v>0</v>
      </c>
      <c r="BU1579" s="1" t="str">
        <f>"11:00 AM"</f>
        <v>11:00 AM</v>
      </c>
      <c r="BV1579" s="1" t="str">
        <f>"9:00 PM"</f>
        <v>9:00 PM</v>
      </c>
      <c r="BW1579" s="1" t="s">
        <v>135</v>
      </c>
      <c r="BX1579" s="1">
        <v>0</v>
      </c>
      <c r="BY1579" s="1">
        <v>12</v>
      </c>
      <c r="BZ1579" s="1" t="s">
        <v>112</v>
      </c>
      <c r="CA1579" s="1">
        <v>0</v>
      </c>
      <c r="CB1579" s="4" t="s">
        <v>16302</v>
      </c>
      <c r="CC1579" s="1" t="s">
        <v>16303</v>
      </c>
      <c r="CD1579" s="1" t="s">
        <v>138</v>
      </c>
      <c r="CE1579" s="1" t="s">
        <v>116</v>
      </c>
      <c r="CF1579" s="1" t="s">
        <v>117</v>
      </c>
      <c r="CG1579" s="1">
        <v>96950</v>
      </c>
      <c r="CH1579" s="3">
        <v>10.68</v>
      </c>
      <c r="CI1579" s="3">
        <v>10.68</v>
      </c>
      <c r="CJ1579" s="3">
        <v>16.02</v>
      </c>
      <c r="CK1579" s="3">
        <v>16.02</v>
      </c>
      <c r="CL1579" s="1" t="s">
        <v>137</v>
      </c>
      <c r="CM1579" s="1" t="s">
        <v>2124</v>
      </c>
      <c r="CN1579" s="1" t="s">
        <v>139</v>
      </c>
      <c r="CP1579" s="1" t="s">
        <v>112</v>
      </c>
      <c r="CQ1579" s="1" t="s">
        <v>111</v>
      </c>
      <c r="CR1579" s="1" t="s">
        <v>112</v>
      </c>
      <c r="CS1579" s="1" t="s">
        <v>111</v>
      </c>
      <c r="CT1579" s="1" t="s">
        <v>138</v>
      </c>
      <c r="CU1579" s="1" t="s">
        <v>111</v>
      </c>
      <c r="CV1579" s="1" t="s">
        <v>138</v>
      </c>
      <c r="CW1579" s="1" t="s">
        <v>253</v>
      </c>
      <c r="CX1579" s="1">
        <v>16702851918</v>
      </c>
      <c r="CY1579" s="1" t="s">
        <v>16304</v>
      </c>
      <c r="CZ1579" s="1" t="s">
        <v>168</v>
      </c>
      <c r="DA1579" s="1" t="s">
        <v>111</v>
      </c>
      <c r="DB1579" s="1" t="s">
        <v>112</v>
      </c>
    </row>
    <row r="1580" spans="1:111" ht="15.6" customHeight="1" x14ac:dyDescent="0.25">
      <c r="A1580" s="1" t="s">
        <v>16305</v>
      </c>
      <c r="B1580" s="1" t="s">
        <v>238</v>
      </c>
      <c r="C1580" s="2">
        <v>44047.052584606485</v>
      </c>
      <c r="D1580" s="2">
        <v>44110</v>
      </c>
      <c r="E1580" s="1" t="s">
        <v>110</v>
      </c>
      <c r="F1580" s="2">
        <v>44103.833333333336</v>
      </c>
      <c r="G1580" s="1" t="s">
        <v>111</v>
      </c>
      <c r="H1580" s="1" t="s">
        <v>112</v>
      </c>
      <c r="I1580" s="1" t="s">
        <v>112</v>
      </c>
      <c r="J1580" s="1" t="s">
        <v>8593</v>
      </c>
      <c r="K1580" s="1" t="s">
        <v>8594</v>
      </c>
      <c r="L1580" s="1" t="s">
        <v>16306</v>
      </c>
      <c r="N1580" s="1" t="s">
        <v>116</v>
      </c>
      <c r="O1580" s="1" t="s">
        <v>117</v>
      </c>
      <c r="P1580" s="9">
        <v>96950</v>
      </c>
      <c r="Q1580" s="1" t="s">
        <v>118</v>
      </c>
      <c r="R1580" s="1" t="s">
        <v>138</v>
      </c>
      <c r="S1580" s="1">
        <v>16702351444</v>
      </c>
      <c r="U1580" s="1">
        <v>424410</v>
      </c>
      <c r="V1580" s="1" t="s">
        <v>119</v>
      </c>
      <c r="X1580" s="1" t="s">
        <v>9333</v>
      </c>
      <c r="Y1580" s="1" t="s">
        <v>386</v>
      </c>
      <c r="Z1580" s="1" t="s">
        <v>138</v>
      </c>
      <c r="AA1580" s="1" t="s">
        <v>4667</v>
      </c>
      <c r="AB1580" s="1" t="s">
        <v>384</v>
      </c>
      <c r="AD1580" s="1" t="s">
        <v>116</v>
      </c>
      <c r="AE1580" s="1" t="s">
        <v>117</v>
      </c>
      <c r="AF1580" s="9">
        <v>96950</v>
      </c>
      <c r="AG1580" s="1" t="s">
        <v>118</v>
      </c>
      <c r="AH1580" s="1" t="s">
        <v>138</v>
      </c>
      <c r="AI1580" s="1">
        <v>16702345201</v>
      </c>
      <c r="AK1580" s="1" t="s">
        <v>8596</v>
      </c>
      <c r="BC1580" s="1" t="str">
        <f>"43-5071.00"</f>
        <v>43-5071.00</v>
      </c>
      <c r="BD1580" s="1" t="s">
        <v>7491</v>
      </c>
      <c r="BE1580" s="1" t="s">
        <v>16307</v>
      </c>
      <c r="BF1580" s="1" t="s">
        <v>16308</v>
      </c>
      <c r="BG1580" s="1">
        <v>1</v>
      </c>
      <c r="BH1580" s="1">
        <v>1</v>
      </c>
      <c r="BI1580" s="2">
        <v>44105</v>
      </c>
      <c r="BJ1580" s="2">
        <v>45199</v>
      </c>
      <c r="BK1580" s="2">
        <v>44110</v>
      </c>
      <c r="BL1580" s="2">
        <v>45199</v>
      </c>
      <c r="BM1580" s="1">
        <v>35</v>
      </c>
      <c r="BN1580" s="1">
        <v>0</v>
      </c>
      <c r="BO1580" s="1">
        <v>7</v>
      </c>
      <c r="BP1580" s="1">
        <v>7</v>
      </c>
      <c r="BQ1580" s="1">
        <v>7</v>
      </c>
      <c r="BR1580" s="1">
        <v>7</v>
      </c>
      <c r="BS1580" s="1">
        <v>7</v>
      </c>
      <c r="BT1580" s="1">
        <v>0</v>
      </c>
      <c r="BU1580" s="1" t="str">
        <f>"8:00 AM"</f>
        <v>8:00 AM</v>
      </c>
      <c r="BV1580" s="1" t="str">
        <f>"4:00 PM"</f>
        <v>4:00 PM</v>
      </c>
      <c r="BW1580" s="1" t="s">
        <v>135</v>
      </c>
      <c r="BX1580" s="1">
        <v>0</v>
      </c>
      <c r="BY1580" s="1">
        <v>12</v>
      </c>
      <c r="BZ1580" s="1" t="s">
        <v>112</v>
      </c>
      <c r="CA1580" s="1">
        <v>0</v>
      </c>
      <c r="CB1580" s="4" t="s">
        <v>16309</v>
      </c>
      <c r="CC1580" s="1" t="s">
        <v>16310</v>
      </c>
      <c r="CE1580" s="1" t="s">
        <v>116</v>
      </c>
      <c r="CF1580" s="1" t="s">
        <v>117</v>
      </c>
      <c r="CG1580" s="1">
        <v>96950</v>
      </c>
      <c r="CH1580" s="3">
        <v>9.24</v>
      </c>
      <c r="CI1580" s="3">
        <v>9.24</v>
      </c>
      <c r="CJ1580" s="3">
        <v>13.86</v>
      </c>
      <c r="CK1580" s="3">
        <v>13.86</v>
      </c>
      <c r="CL1580" s="1" t="s">
        <v>137</v>
      </c>
      <c r="CM1580" s="1" t="s">
        <v>138</v>
      </c>
      <c r="CN1580" s="1" t="s">
        <v>139</v>
      </c>
      <c r="CP1580" s="1" t="s">
        <v>112</v>
      </c>
      <c r="CQ1580" s="1" t="s">
        <v>111</v>
      </c>
      <c r="CR1580" s="1" t="s">
        <v>112</v>
      </c>
      <c r="CS1580" s="1" t="s">
        <v>111</v>
      </c>
      <c r="CT1580" s="1" t="s">
        <v>138</v>
      </c>
      <c r="CU1580" s="1" t="s">
        <v>111</v>
      </c>
      <c r="CV1580" s="1" t="s">
        <v>138</v>
      </c>
      <c r="CW1580" s="1" t="s">
        <v>138</v>
      </c>
      <c r="CX1580" s="1">
        <v>16702351444</v>
      </c>
      <c r="CY1580" s="1" t="s">
        <v>8596</v>
      </c>
      <c r="CZ1580" s="1" t="s">
        <v>138</v>
      </c>
      <c r="DA1580" s="1" t="s">
        <v>111</v>
      </c>
      <c r="DB1580" s="1" t="s">
        <v>112</v>
      </c>
    </row>
    <row r="1581" spans="1:111" ht="15.6" customHeight="1" x14ac:dyDescent="0.25">
      <c r="A1581" s="1" t="s">
        <v>16311</v>
      </c>
      <c r="B1581" s="1" t="s">
        <v>238</v>
      </c>
      <c r="C1581" s="2">
        <v>44088.816905092594</v>
      </c>
      <c r="D1581" s="2">
        <v>44159</v>
      </c>
      <c r="E1581" s="1" t="s">
        <v>110</v>
      </c>
      <c r="F1581" s="2">
        <v>44103.833333333336</v>
      </c>
      <c r="G1581" s="1" t="s">
        <v>111</v>
      </c>
      <c r="H1581" s="1" t="s">
        <v>112</v>
      </c>
      <c r="I1581" s="1" t="s">
        <v>112</v>
      </c>
      <c r="J1581" s="1" t="s">
        <v>12939</v>
      </c>
      <c r="K1581" s="1" t="s">
        <v>12940</v>
      </c>
      <c r="L1581" s="1" t="s">
        <v>1918</v>
      </c>
      <c r="M1581" s="1" t="s">
        <v>16312</v>
      </c>
      <c r="N1581" s="1" t="s">
        <v>167</v>
      </c>
      <c r="O1581" s="1" t="s">
        <v>117</v>
      </c>
      <c r="P1581" s="9">
        <v>96950</v>
      </c>
      <c r="Q1581" s="1" t="s">
        <v>118</v>
      </c>
      <c r="S1581" s="1">
        <v>16703226130</v>
      </c>
      <c r="U1581" s="1">
        <v>312112</v>
      </c>
      <c r="V1581" s="1" t="s">
        <v>119</v>
      </c>
      <c r="X1581" s="1" t="s">
        <v>12942</v>
      </c>
      <c r="Y1581" s="1" t="s">
        <v>12943</v>
      </c>
      <c r="Z1581" s="1" t="s">
        <v>12944</v>
      </c>
      <c r="AA1581" s="1" t="s">
        <v>12945</v>
      </c>
      <c r="AB1581" s="1" t="s">
        <v>1918</v>
      </c>
      <c r="AC1581" s="1" t="s">
        <v>16312</v>
      </c>
      <c r="AD1581" s="1" t="s">
        <v>167</v>
      </c>
      <c r="AE1581" s="1" t="s">
        <v>117</v>
      </c>
      <c r="AF1581" s="9">
        <v>96950</v>
      </c>
      <c r="AG1581" s="1" t="s">
        <v>118</v>
      </c>
      <c r="AI1581" s="1">
        <v>16704831056</v>
      </c>
      <c r="AK1581" s="1" t="s">
        <v>1923</v>
      </c>
      <c r="BC1581" s="1" t="str">
        <f>"49-9071.00"</f>
        <v>49-9071.00</v>
      </c>
      <c r="BD1581" s="1" t="s">
        <v>214</v>
      </c>
      <c r="BE1581" s="1" t="s">
        <v>16313</v>
      </c>
      <c r="BF1581" s="1" t="s">
        <v>16314</v>
      </c>
      <c r="BG1581" s="1">
        <v>3</v>
      </c>
      <c r="BH1581" s="1">
        <v>3</v>
      </c>
      <c r="BI1581" s="2">
        <v>44105</v>
      </c>
      <c r="BJ1581" s="2">
        <v>44469</v>
      </c>
      <c r="BK1581" s="2">
        <v>44159</v>
      </c>
      <c r="BL1581" s="2">
        <v>44469</v>
      </c>
      <c r="BM1581" s="1">
        <v>40</v>
      </c>
      <c r="BN1581" s="1">
        <v>0</v>
      </c>
      <c r="BO1581" s="1">
        <v>8</v>
      </c>
      <c r="BP1581" s="1">
        <v>8</v>
      </c>
      <c r="BQ1581" s="1">
        <v>8</v>
      </c>
      <c r="BR1581" s="1">
        <v>8</v>
      </c>
      <c r="BS1581" s="1">
        <v>8</v>
      </c>
      <c r="BT1581" s="1">
        <v>0</v>
      </c>
      <c r="BU1581" s="1" t="str">
        <f>"8:00 AM"</f>
        <v>8:00 AM</v>
      </c>
      <c r="BV1581" s="1" t="str">
        <f>"5:00 PM"</f>
        <v>5:00 PM</v>
      </c>
      <c r="BW1581" s="1" t="s">
        <v>135</v>
      </c>
      <c r="BX1581" s="1">
        <v>6</v>
      </c>
      <c r="BY1581" s="1">
        <v>0</v>
      </c>
      <c r="BZ1581" s="1" t="s">
        <v>112</v>
      </c>
      <c r="CA1581" s="1">
        <v>0</v>
      </c>
      <c r="CB1581" s="1" t="s">
        <v>16315</v>
      </c>
      <c r="CC1581" s="1" t="s">
        <v>1918</v>
      </c>
      <c r="CD1581" s="1" t="s">
        <v>1919</v>
      </c>
      <c r="CE1581" s="1" t="s">
        <v>167</v>
      </c>
      <c r="CF1581" s="1" t="s">
        <v>117</v>
      </c>
      <c r="CG1581" s="1">
        <v>96950</v>
      </c>
      <c r="CH1581" s="3">
        <v>8.33</v>
      </c>
      <c r="CI1581" s="3">
        <v>8.33</v>
      </c>
      <c r="CJ1581" s="3">
        <v>12.49</v>
      </c>
      <c r="CK1581" s="3">
        <v>12.49</v>
      </c>
      <c r="CL1581" s="1" t="s">
        <v>137</v>
      </c>
      <c r="CM1581" s="1" t="s">
        <v>168</v>
      </c>
      <c r="CN1581" s="1" t="s">
        <v>139</v>
      </c>
      <c r="CP1581" s="1" t="s">
        <v>112</v>
      </c>
      <c r="CQ1581" s="1" t="s">
        <v>111</v>
      </c>
      <c r="CR1581" s="1" t="s">
        <v>112</v>
      </c>
      <c r="CS1581" s="1" t="s">
        <v>111</v>
      </c>
      <c r="CT1581" s="1" t="s">
        <v>111</v>
      </c>
      <c r="CU1581" s="1" t="s">
        <v>111</v>
      </c>
      <c r="CV1581" s="1" t="s">
        <v>111</v>
      </c>
      <c r="CW1581" s="1" t="s">
        <v>16316</v>
      </c>
      <c r="CX1581" s="1">
        <v>16704831056</v>
      </c>
      <c r="CY1581" s="1" t="s">
        <v>1923</v>
      </c>
      <c r="CZ1581" s="1" t="s">
        <v>428</v>
      </c>
      <c r="DA1581" s="1" t="s">
        <v>111</v>
      </c>
      <c r="DB1581" s="1" t="s">
        <v>112</v>
      </c>
    </row>
    <row r="1582" spans="1:111" ht="15.6" customHeight="1" x14ac:dyDescent="0.25">
      <c r="A1582" s="1" t="s">
        <v>16321</v>
      </c>
      <c r="B1582" s="1" t="s">
        <v>238</v>
      </c>
      <c r="C1582" s="2">
        <v>44062.013987152779</v>
      </c>
      <c r="D1582" s="2">
        <v>44133</v>
      </c>
      <c r="E1582" s="1" t="s">
        <v>180</v>
      </c>
      <c r="G1582" s="1" t="s">
        <v>112</v>
      </c>
      <c r="H1582" s="1" t="s">
        <v>112</v>
      </c>
      <c r="I1582" s="1" t="s">
        <v>112</v>
      </c>
      <c r="J1582" s="1" t="s">
        <v>4254</v>
      </c>
      <c r="K1582" s="1" t="s">
        <v>16322</v>
      </c>
      <c r="L1582" s="1" t="s">
        <v>4785</v>
      </c>
      <c r="M1582" s="1" t="s">
        <v>4786</v>
      </c>
      <c r="N1582" s="1" t="s">
        <v>116</v>
      </c>
      <c r="O1582" s="1" t="s">
        <v>117</v>
      </c>
      <c r="P1582" s="9">
        <v>96950</v>
      </c>
      <c r="Q1582" s="1" t="s">
        <v>118</v>
      </c>
      <c r="R1582" s="1" t="s">
        <v>138</v>
      </c>
      <c r="S1582" s="1">
        <v>16702346666</v>
      </c>
      <c r="U1582" s="1">
        <v>115115</v>
      </c>
      <c r="V1582" s="1" t="s">
        <v>119</v>
      </c>
      <c r="X1582" s="1" t="s">
        <v>4266</v>
      </c>
      <c r="Y1582" s="1" t="s">
        <v>4787</v>
      </c>
      <c r="AA1582" s="1" t="s">
        <v>245</v>
      </c>
      <c r="AB1582" s="1" t="s">
        <v>4785</v>
      </c>
      <c r="AC1582" s="1" t="s">
        <v>4786</v>
      </c>
      <c r="AD1582" s="1" t="s">
        <v>116</v>
      </c>
      <c r="AE1582" s="1" t="s">
        <v>117</v>
      </c>
      <c r="AF1582" s="9">
        <v>96950</v>
      </c>
      <c r="AG1582" s="1" t="s">
        <v>118</v>
      </c>
      <c r="AH1582" s="1" t="s">
        <v>138</v>
      </c>
      <c r="AI1582" s="1">
        <v>16702346666</v>
      </c>
      <c r="AK1582" s="1" t="s">
        <v>4260</v>
      </c>
      <c r="BC1582" s="1" t="str">
        <f>"45-2092.02"</f>
        <v>45-2092.02</v>
      </c>
      <c r="BD1582" s="1" t="s">
        <v>2274</v>
      </c>
      <c r="BE1582" s="1" t="s">
        <v>16323</v>
      </c>
      <c r="BF1582" s="1" t="s">
        <v>16324</v>
      </c>
      <c r="BG1582" s="1">
        <v>2</v>
      </c>
      <c r="BH1582" s="1">
        <v>2</v>
      </c>
      <c r="BI1582" s="2">
        <v>44105</v>
      </c>
      <c r="BJ1582" s="2">
        <v>44469</v>
      </c>
      <c r="BK1582" s="2">
        <v>44133</v>
      </c>
      <c r="BL1582" s="2">
        <v>44469</v>
      </c>
      <c r="BM1582" s="1">
        <v>40</v>
      </c>
      <c r="BN1582" s="1">
        <v>0</v>
      </c>
      <c r="BO1582" s="1">
        <v>8</v>
      </c>
      <c r="BP1582" s="1">
        <v>8</v>
      </c>
      <c r="BQ1582" s="1">
        <v>8</v>
      </c>
      <c r="BR1582" s="1">
        <v>8</v>
      </c>
      <c r="BS1582" s="1">
        <v>8</v>
      </c>
      <c r="BT1582" s="1">
        <v>0</v>
      </c>
      <c r="BU1582" s="1" t="str">
        <f>"8:00 AM"</f>
        <v>8:00 AM</v>
      </c>
      <c r="BV1582" s="1" t="str">
        <f>"5:00 PM"</f>
        <v>5:00 PM</v>
      </c>
      <c r="BW1582" s="1" t="s">
        <v>135</v>
      </c>
      <c r="BX1582" s="1">
        <v>0</v>
      </c>
      <c r="BY1582" s="1">
        <v>3</v>
      </c>
      <c r="BZ1582" s="1" t="s">
        <v>112</v>
      </c>
      <c r="CA1582" s="1">
        <v>0</v>
      </c>
      <c r="CB1582" s="1" t="s">
        <v>16325</v>
      </c>
      <c r="CC1582" s="1" t="s">
        <v>4785</v>
      </c>
      <c r="CD1582" s="1" t="s">
        <v>4786</v>
      </c>
      <c r="CE1582" s="1" t="s">
        <v>116</v>
      </c>
      <c r="CF1582" s="1" t="s">
        <v>117</v>
      </c>
      <c r="CG1582" s="1">
        <v>96950</v>
      </c>
      <c r="CH1582" s="3">
        <v>9.0299999999999994</v>
      </c>
      <c r="CI1582" s="3">
        <v>9.0299999999999994</v>
      </c>
      <c r="CJ1582" s="3">
        <v>13.55</v>
      </c>
      <c r="CK1582" s="3">
        <v>13.55</v>
      </c>
      <c r="CL1582" s="1" t="s">
        <v>137</v>
      </c>
      <c r="CM1582" s="1" t="s">
        <v>138</v>
      </c>
      <c r="CN1582" s="1" t="s">
        <v>139</v>
      </c>
      <c r="CP1582" s="1" t="s">
        <v>112</v>
      </c>
      <c r="CQ1582" s="1" t="s">
        <v>111</v>
      </c>
      <c r="CR1582" s="1" t="s">
        <v>111</v>
      </c>
      <c r="CS1582" s="1" t="s">
        <v>111</v>
      </c>
      <c r="CT1582" s="1" t="s">
        <v>138</v>
      </c>
      <c r="CU1582" s="1" t="s">
        <v>111</v>
      </c>
      <c r="CV1582" s="1" t="s">
        <v>138</v>
      </c>
      <c r="CW1582" s="1" t="s">
        <v>138</v>
      </c>
      <c r="CX1582" s="1">
        <v>16702346666</v>
      </c>
      <c r="CY1582" s="1" t="s">
        <v>4792</v>
      </c>
      <c r="CZ1582" s="1" t="s">
        <v>138</v>
      </c>
      <c r="DA1582" s="1" t="s">
        <v>111</v>
      </c>
      <c r="DB1582" s="1" t="s">
        <v>112</v>
      </c>
    </row>
    <row r="1583" spans="1:111" ht="15.6" customHeight="1" x14ac:dyDescent="0.25">
      <c r="A1583" s="1" t="s">
        <v>16326</v>
      </c>
      <c r="B1583" s="1" t="s">
        <v>238</v>
      </c>
      <c r="C1583" s="2">
        <v>44133.601086689814</v>
      </c>
      <c r="D1583" s="2">
        <v>44182</v>
      </c>
      <c r="E1583" s="1" t="s">
        <v>180</v>
      </c>
      <c r="G1583" s="1" t="s">
        <v>111</v>
      </c>
      <c r="H1583" s="1" t="s">
        <v>112</v>
      </c>
      <c r="I1583" s="1" t="s">
        <v>112</v>
      </c>
      <c r="J1583" s="1" t="s">
        <v>12191</v>
      </c>
      <c r="K1583" s="1" t="s">
        <v>16327</v>
      </c>
      <c r="L1583" s="1" t="s">
        <v>12192</v>
      </c>
      <c r="N1583" s="1" t="s">
        <v>167</v>
      </c>
      <c r="O1583" s="1" t="s">
        <v>117</v>
      </c>
      <c r="P1583" s="9">
        <v>96950</v>
      </c>
      <c r="Q1583" s="1" t="s">
        <v>118</v>
      </c>
      <c r="S1583" s="1">
        <v>16702876046</v>
      </c>
      <c r="U1583" s="1">
        <v>812112</v>
      </c>
      <c r="V1583" s="1" t="s">
        <v>119</v>
      </c>
      <c r="X1583" s="1" t="s">
        <v>1901</v>
      </c>
      <c r="Y1583" s="1" t="s">
        <v>1902</v>
      </c>
      <c r="AA1583" s="1" t="s">
        <v>5685</v>
      </c>
      <c r="AB1583" s="1" t="s">
        <v>12192</v>
      </c>
      <c r="AD1583" s="1" t="s">
        <v>167</v>
      </c>
      <c r="AE1583" s="1" t="s">
        <v>117</v>
      </c>
      <c r="AF1583" s="9">
        <v>96950</v>
      </c>
      <c r="AG1583" s="1" t="s">
        <v>118</v>
      </c>
      <c r="AH1583" s="1" t="s">
        <v>1856</v>
      </c>
      <c r="AI1583" s="1">
        <v>16702876046</v>
      </c>
      <c r="AK1583" s="1" t="s">
        <v>1903</v>
      </c>
      <c r="BC1583" s="1" t="str">
        <f>"39-5012.00"</f>
        <v>39-5012.00</v>
      </c>
      <c r="BD1583" s="1" t="s">
        <v>1831</v>
      </c>
      <c r="BE1583" s="1" t="s">
        <v>16328</v>
      </c>
      <c r="BF1583" s="1" t="s">
        <v>16329</v>
      </c>
      <c r="BG1583" s="1">
        <v>5</v>
      </c>
      <c r="BH1583" s="1">
        <v>5</v>
      </c>
      <c r="BI1583" s="2">
        <v>44197</v>
      </c>
      <c r="BJ1583" s="2">
        <v>44561</v>
      </c>
      <c r="BK1583" s="2">
        <v>44197</v>
      </c>
      <c r="BL1583" s="2">
        <v>44561</v>
      </c>
      <c r="BM1583" s="1">
        <v>35</v>
      </c>
      <c r="BN1583" s="1">
        <v>5</v>
      </c>
      <c r="BO1583" s="1">
        <v>5</v>
      </c>
      <c r="BP1583" s="1">
        <v>5</v>
      </c>
      <c r="BQ1583" s="1">
        <v>5</v>
      </c>
      <c r="BR1583" s="1">
        <v>5</v>
      </c>
      <c r="BS1583" s="1">
        <v>5</v>
      </c>
      <c r="BT1583" s="1">
        <v>5</v>
      </c>
      <c r="BU1583" s="1" t="str">
        <f>"12:00 PM"</f>
        <v>12:00 PM</v>
      </c>
      <c r="BV1583" s="1" t="str">
        <f>"5:30 PM"</f>
        <v>5:30 PM</v>
      </c>
      <c r="BW1583" s="1" t="s">
        <v>230</v>
      </c>
      <c r="BX1583" s="1">
        <v>0</v>
      </c>
      <c r="BY1583" s="1">
        <v>24</v>
      </c>
      <c r="BZ1583" s="1" t="s">
        <v>112</v>
      </c>
      <c r="CA1583" s="1">
        <v>0</v>
      </c>
      <c r="CB1583" s="4" t="s">
        <v>16330</v>
      </c>
      <c r="CC1583" s="1" t="s">
        <v>16331</v>
      </c>
      <c r="CD1583" s="1" t="s">
        <v>339</v>
      </c>
      <c r="CE1583" s="1" t="s">
        <v>167</v>
      </c>
      <c r="CF1583" s="1" t="s">
        <v>117</v>
      </c>
      <c r="CG1583" s="1">
        <v>96950</v>
      </c>
      <c r="CH1583" s="3">
        <v>8.08</v>
      </c>
      <c r="CI1583" s="3">
        <v>8.1</v>
      </c>
      <c r="CJ1583" s="3">
        <v>12.12</v>
      </c>
      <c r="CK1583" s="3">
        <v>12.15</v>
      </c>
      <c r="CL1583" s="1" t="s">
        <v>137</v>
      </c>
      <c r="CM1583" s="1" t="s">
        <v>138</v>
      </c>
      <c r="CN1583" s="1" t="s">
        <v>139</v>
      </c>
      <c r="CP1583" s="1" t="s">
        <v>112</v>
      </c>
      <c r="CQ1583" s="1" t="s">
        <v>111</v>
      </c>
      <c r="CR1583" s="1" t="s">
        <v>112</v>
      </c>
      <c r="CS1583" s="1" t="s">
        <v>111</v>
      </c>
      <c r="CT1583" s="1" t="s">
        <v>138</v>
      </c>
      <c r="CU1583" s="1" t="s">
        <v>111</v>
      </c>
      <c r="CV1583" s="1" t="s">
        <v>111</v>
      </c>
      <c r="CW1583" s="1" t="s">
        <v>16332</v>
      </c>
      <c r="CX1583" s="1">
        <v>16702876046</v>
      </c>
      <c r="CY1583" s="1" t="s">
        <v>1903</v>
      </c>
      <c r="CZ1583" s="1" t="s">
        <v>138</v>
      </c>
      <c r="DA1583" s="1" t="s">
        <v>111</v>
      </c>
      <c r="DB1583" s="1" t="s">
        <v>112</v>
      </c>
    </row>
    <row r="1584" spans="1:111" ht="15.6" customHeight="1" x14ac:dyDescent="0.25">
      <c r="A1584" s="1" t="s">
        <v>16335</v>
      </c>
      <c r="B1584" s="1" t="s">
        <v>238</v>
      </c>
      <c r="C1584" s="2">
        <v>44049.459091898148</v>
      </c>
      <c r="D1584" s="2">
        <v>44118</v>
      </c>
      <c r="E1584" s="1" t="s">
        <v>110</v>
      </c>
      <c r="F1584" s="2">
        <v>44103.833333333336</v>
      </c>
      <c r="G1584" s="1" t="s">
        <v>111</v>
      </c>
      <c r="H1584" s="1" t="s">
        <v>112</v>
      </c>
      <c r="I1584" s="1" t="s">
        <v>112</v>
      </c>
      <c r="J1584" s="1" t="s">
        <v>10058</v>
      </c>
      <c r="K1584" s="1" t="s">
        <v>138</v>
      </c>
      <c r="L1584" s="1" t="s">
        <v>10059</v>
      </c>
      <c r="M1584" s="1" t="s">
        <v>10060</v>
      </c>
      <c r="N1584" s="1" t="s">
        <v>116</v>
      </c>
      <c r="O1584" s="1" t="s">
        <v>117</v>
      </c>
      <c r="P1584" s="9">
        <v>96950</v>
      </c>
      <c r="Q1584" s="1" t="s">
        <v>118</v>
      </c>
      <c r="R1584" s="1" t="s">
        <v>138</v>
      </c>
      <c r="S1584" s="1">
        <v>16707885795</v>
      </c>
      <c r="U1584" s="1">
        <v>561320</v>
      </c>
      <c r="V1584" s="1" t="s">
        <v>119</v>
      </c>
      <c r="X1584" s="1" t="s">
        <v>10061</v>
      </c>
      <c r="Y1584" s="1" t="s">
        <v>10062</v>
      </c>
      <c r="Z1584" s="1" t="s">
        <v>10063</v>
      </c>
      <c r="AA1584" s="1" t="s">
        <v>2483</v>
      </c>
      <c r="AB1584" s="1" t="s">
        <v>10059</v>
      </c>
      <c r="AC1584" s="1" t="s">
        <v>10060</v>
      </c>
      <c r="AD1584" s="1" t="s">
        <v>116</v>
      </c>
      <c r="AE1584" s="1" t="s">
        <v>117</v>
      </c>
      <c r="AF1584" s="9">
        <v>96950</v>
      </c>
      <c r="AG1584" s="1" t="s">
        <v>118</v>
      </c>
      <c r="AH1584" s="1" t="s">
        <v>138</v>
      </c>
      <c r="AI1584" s="1">
        <v>16707885795</v>
      </c>
      <c r="AK1584" s="1" t="s">
        <v>10064</v>
      </c>
      <c r="BC1584" s="1" t="str">
        <f>"37-2011.00"</f>
        <v>37-2011.00</v>
      </c>
      <c r="BD1584" s="1" t="s">
        <v>676</v>
      </c>
      <c r="BE1584" s="1" t="s">
        <v>10065</v>
      </c>
      <c r="BF1584" s="1" t="s">
        <v>10066</v>
      </c>
      <c r="BG1584" s="1">
        <v>4</v>
      </c>
      <c r="BH1584" s="1">
        <v>4</v>
      </c>
      <c r="BI1584" s="2">
        <v>44105</v>
      </c>
      <c r="BJ1584" s="2">
        <v>44469</v>
      </c>
      <c r="BK1584" s="2">
        <v>44118</v>
      </c>
      <c r="BL1584" s="2">
        <v>44469</v>
      </c>
      <c r="BM1584" s="1">
        <v>35</v>
      </c>
      <c r="BN1584" s="1">
        <v>0</v>
      </c>
      <c r="BO1584" s="1">
        <v>7</v>
      </c>
      <c r="BP1584" s="1">
        <v>7</v>
      </c>
      <c r="BQ1584" s="1">
        <v>7</v>
      </c>
      <c r="BR1584" s="1">
        <v>7</v>
      </c>
      <c r="BS1584" s="1">
        <v>7</v>
      </c>
      <c r="BT1584" s="1">
        <v>0</v>
      </c>
      <c r="BU1584" s="1" t="str">
        <f>"9:00 AM"</f>
        <v>9:00 AM</v>
      </c>
      <c r="BV1584" s="1" t="str">
        <f>"5:00 PM"</f>
        <v>5:00 PM</v>
      </c>
      <c r="BW1584" s="1" t="s">
        <v>230</v>
      </c>
      <c r="BX1584" s="1">
        <v>1</v>
      </c>
      <c r="BY1584" s="1">
        <v>1</v>
      </c>
      <c r="BZ1584" s="1" t="s">
        <v>112</v>
      </c>
      <c r="CA1584" s="1">
        <v>0</v>
      </c>
      <c r="CB1584" s="4" t="s">
        <v>16336</v>
      </c>
      <c r="CC1584" s="1" t="s">
        <v>10060</v>
      </c>
      <c r="CE1584" s="1" t="s">
        <v>116</v>
      </c>
      <c r="CF1584" s="1" t="s">
        <v>117</v>
      </c>
      <c r="CG1584" s="1">
        <v>96950</v>
      </c>
      <c r="CH1584" s="3">
        <v>10.42</v>
      </c>
      <c r="CI1584" s="3">
        <v>10.42</v>
      </c>
      <c r="CJ1584" s="3">
        <v>15.63</v>
      </c>
      <c r="CK1584" s="3">
        <v>15.63</v>
      </c>
      <c r="CL1584" s="1" t="s">
        <v>137</v>
      </c>
      <c r="CM1584" s="1" t="s">
        <v>362</v>
      </c>
      <c r="CN1584" s="1" t="s">
        <v>139</v>
      </c>
      <c r="CP1584" s="1" t="s">
        <v>112</v>
      </c>
      <c r="CQ1584" s="1" t="s">
        <v>111</v>
      </c>
      <c r="CR1584" s="1" t="s">
        <v>111</v>
      </c>
      <c r="CS1584" s="1" t="s">
        <v>111</v>
      </c>
      <c r="CT1584" s="1" t="s">
        <v>111</v>
      </c>
      <c r="CU1584" s="1" t="s">
        <v>111</v>
      </c>
      <c r="CV1584" s="1" t="s">
        <v>111</v>
      </c>
      <c r="CW1584" s="1" t="s">
        <v>16337</v>
      </c>
      <c r="CX1584" s="1">
        <v>16707885795</v>
      </c>
      <c r="CY1584" s="1" t="s">
        <v>10064</v>
      </c>
      <c r="CZ1584" s="1" t="s">
        <v>161</v>
      </c>
      <c r="DA1584" s="1" t="s">
        <v>111</v>
      </c>
      <c r="DB1584" s="1" t="s">
        <v>112</v>
      </c>
    </row>
    <row r="1585" spans="1:111" ht="15.6" customHeight="1" x14ac:dyDescent="0.25">
      <c r="A1585" s="1" t="s">
        <v>16339</v>
      </c>
      <c r="B1585" s="1" t="s">
        <v>238</v>
      </c>
      <c r="C1585" s="2">
        <v>44078.222831597224</v>
      </c>
      <c r="D1585" s="2">
        <v>44138</v>
      </c>
      <c r="E1585" s="1" t="s">
        <v>110</v>
      </c>
      <c r="F1585" s="2">
        <v>44195.791666666664</v>
      </c>
      <c r="G1585" s="1" t="s">
        <v>111</v>
      </c>
      <c r="H1585" s="1" t="s">
        <v>112</v>
      </c>
      <c r="I1585" s="1" t="s">
        <v>112</v>
      </c>
      <c r="J1585" s="1" t="s">
        <v>7671</v>
      </c>
      <c r="K1585" s="1" t="s">
        <v>522</v>
      </c>
      <c r="L1585" s="1" t="s">
        <v>523</v>
      </c>
      <c r="M1585" s="1" t="s">
        <v>529</v>
      </c>
      <c r="N1585" s="1" t="s">
        <v>167</v>
      </c>
      <c r="O1585" s="1" t="s">
        <v>117</v>
      </c>
      <c r="P1585" s="9">
        <v>96950</v>
      </c>
      <c r="Q1585" s="1" t="s">
        <v>118</v>
      </c>
      <c r="S1585" s="1">
        <v>16702352883</v>
      </c>
      <c r="U1585" s="1">
        <v>561320</v>
      </c>
      <c r="V1585" s="1" t="s">
        <v>119</v>
      </c>
      <c r="X1585" s="1" t="s">
        <v>525</v>
      </c>
      <c r="Y1585" s="1" t="s">
        <v>526</v>
      </c>
      <c r="Z1585" s="1" t="s">
        <v>527</v>
      </c>
      <c r="AA1585" s="1" t="s">
        <v>528</v>
      </c>
      <c r="AB1585" s="1" t="s">
        <v>523</v>
      </c>
      <c r="AC1585" s="1" t="s">
        <v>529</v>
      </c>
      <c r="AD1585" s="1" t="s">
        <v>167</v>
      </c>
      <c r="AE1585" s="1" t="s">
        <v>117</v>
      </c>
      <c r="AF1585" s="9">
        <v>96950</v>
      </c>
      <c r="AG1585" s="1" t="s">
        <v>118</v>
      </c>
      <c r="AI1585" s="1">
        <v>16702352883</v>
      </c>
      <c r="AK1585" s="1" t="s">
        <v>530</v>
      </c>
      <c r="BC1585" s="1" t="str">
        <f>"43-3031.00"</f>
        <v>43-3031.00</v>
      </c>
      <c r="BD1585" s="1" t="s">
        <v>389</v>
      </c>
      <c r="BE1585" s="1" t="s">
        <v>7672</v>
      </c>
      <c r="BF1585" s="1" t="s">
        <v>389</v>
      </c>
      <c r="BG1585" s="1">
        <v>1</v>
      </c>
      <c r="BH1585" s="1">
        <v>1</v>
      </c>
      <c r="BI1585" s="2">
        <v>44197</v>
      </c>
      <c r="BJ1585" s="2">
        <v>45291</v>
      </c>
      <c r="BK1585" s="2">
        <v>44197</v>
      </c>
      <c r="BL1585" s="2">
        <v>45291</v>
      </c>
      <c r="BM1585" s="1">
        <v>35</v>
      </c>
      <c r="BN1585" s="1">
        <v>0</v>
      </c>
      <c r="BO1585" s="1">
        <v>7</v>
      </c>
      <c r="BP1585" s="1">
        <v>7</v>
      </c>
      <c r="BQ1585" s="1">
        <v>7</v>
      </c>
      <c r="BR1585" s="1">
        <v>7</v>
      </c>
      <c r="BS1585" s="1">
        <v>7</v>
      </c>
      <c r="BT1585" s="1">
        <v>0</v>
      </c>
      <c r="BU1585" s="1" t="str">
        <f>"9:00 AM"</f>
        <v>9:00 AM</v>
      </c>
      <c r="BV1585" s="1" t="str">
        <f>"4:00 PM"</f>
        <v>4:00 PM</v>
      </c>
      <c r="BW1585" s="1" t="s">
        <v>135</v>
      </c>
      <c r="BX1585" s="1">
        <v>6</v>
      </c>
      <c r="BY1585" s="1">
        <v>12</v>
      </c>
      <c r="BZ1585" s="1" t="s">
        <v>112</v>
      </c>
      <c r="CA1585" s="1">
        <v>0</v>
      </c>
      <c r="CB1585" s="4" t="s">
        <v>16340</v>
      </c>
      <c r="CC1585" s="1" t="s">
        <v>523</v>
      </c>
      <c r="CD1585" s="1" t="s">
        <v>529</v>
      </c>
      <c r="CE1585" s="1" t="s">
        <v>167</v>
      </c>
      <c r="CF1585" s="1" t="s">
        <v>117</v>
      </c>
      <c r="CG1585" s="1">
        <v>96950</v>
      </c>
      <c r="CH1585" s="3">
        <v>13.9</v>
      </c>
      <c r="CI1585" s="3">
        <v>13.9</v>
      </c>
      <c r="CJ1585" s="3">
        <v>20.85</v>
      </c>
      <c r="CK1585" s="3">
        <v>20.85</v>
      </c>
      <c r="CL1585" s="1" t="s">
        <v>137</v>
      </c>
      <c r="CM1585" s="1" t="s">
        <v>138</v>
      </c>
      <c r="CN1585" s="1" t="s">
        <v>139</v>
      </c>
      <c r="CP1585" s="1" t="s">
        <v>112</v>
      </c>
      <c r="CQ1585" s="1" t="s">
        <v>111</v>
      </c>
      <c r="CR1585" s="1" t="s">
        <v>112</v>
      </c>
      <c r="CS1585" s="1" t="s">
        <v>111</v>
      </c>
      <c r="CT1585" s="1" t="s">
        <v>111</v>
      </c>
      <c r="CU1585" s="1" t="s">
        <v>111</v>
      </c>
      <c r="CV1585" s="1" t="s">
        <v>138</v>
      </c>
      <c r="CW1585" s="1" t="s">
        <v>138</v>
      </c>
      <c r="CX1585" s="1">
        <v>16702352883</v>
      </c>
      <c r="CY1585" s="1" t="s">
        <v>530</v>
      </c>
      <c r="CZ1585" s="1" t="s">
        <v>138</v>
      </c>
      <c r="DA1585" s="1" t="s">
        <v>111</v>
      </c>
      <c r="DB1585" s="1" t="s">
        <v>112</v>
      </c>
    </row>
    <row r="1586" spans="1:111" ht="15.6" customHeight="1" x14ac:dyDescent="0.25">
      <c r="A1586" s="1" t="s">
        <v>16341</v>
      </c>
      <c r="B1586" s="1" t="s">
        <v>238</v>
      </c>
      <c r="C1586" s="2">
        <v>44139.928780555558</v>
      </c>
      <c r="D1586" s="2">
        <v>44175</v>
      </c>
      <c r="E1586" s="1" t="s">
        <v>180</v>
      </c>
      <c r="G1586" s="1" t="s">
        <v>112</v>
      </c>
      <c r="H1586" s="1" t="s">
        <v>112</v>
      </c>
      <c r="I1586" s="1" t="s">
        <v>112</v>
      </c>
      <c r="J1586" s="1" t="s">
        <v>3474</v>
      </c>
      <c r="K1586" s="1" t="s">
        <v>138</v>
      </c>
      <c r="L1586" s="1" t="s">
        <v>3476</v>
      </c>
      <c r="M1586" s="1" t="s">
        <v>3477</v>
      </c>
      <c r="N1586" s="1" t="s">
        <v>167</v>
      </c>
      <c r="O1586" s="1" t="s">
        <v>117</v>
      </c>
      <c r="P1586" s="9">
        <v>96950</v>
      </c>
      <c r="Q1586" s="1" t="s">
        <v>118</v>
      </c>
      <c r="R1586" s="1" t="s">
        <v>138</v>
      </c>
      <c r="S1586" s="1">
        <v>16702368202</v>
      </c>
      <c r="T1586" s="1">
        <v>3554</v>
      </c>
      <c r="U1586" s="1">
        <v>62211</v>
      </c>
      <c r="V1586" s="1" t="s">
        <v>119</v>
      </c>
      <c r="X1586" s="1" t="s">
        <v>3478</v>
      </c>
      <c r="Y1586" s="1" t="s">
        <v>3479</v>
      </c>
      <c r="Z1586" s="1" t="s">
        <v>1701</v>
      </c>
      <c r="AA1586" s="1" t="s">
        <v>3480</v>
      </c>
      <c r="AB1586" s="1" t="s">
        <v>3476</v>
      </c>
      <c r="AC1586" s="1" t="s">
        <v>3477</v>
      </c>
      <c r="AD1586" s="1" t="s">
        <v>167</v>
      </c>
      <c r="AE1586" s="1" t="s">
        <v>117</v>
      </c>
      <c r="AF1586" s="9">
        <v>96950</v>
      </c>
      <c r="AG1586" s="1" t="s">
        <v>118</v>
      </c>
      <c r="AH1586" s="1" t="s">
        <v>138</v>
      </c>
      <c r="AI1586" s="1">
        <v>16702368202</v>
      </c>
      <c r="AJ1586" s="1">
        <v>3554</v>
      </c>
      <c r="AK1586" s="1" t="s">
        <v>3481</v>
      </c>
      <c r="BC1586" s="1" t="str">
        <f>"29-1141.00"</f>
        <v>29-1141.00</v>
      </c>
      <c r="BD1586" s="1" t="s">
        <v>1381</v>
      </c>
      <c r="BE1586" s="1" t="s">
        <v>7029</v>
      </c>
      <c r="BF1586" s="1" t="s">
        <v>7030</v>
      </c>
      <c r="BG1586" s="1">
        <v>8</v>
      </c>
      <c r="BH1586" s="1">
        <v>8</v>
      </c>
      <c r="BI1586" s="2">
        <v>44197</v>
      </c>
      <c r="BJ1586" s="2">
        <v>44561</v>
      </c>
      <c r="BK1586" s="2">
        <v>44197</v>
      </c>
      <c r="BL1586" s="2">
        <v>44561</v>
      </c>
      <c r="BM1586" s="1">
        <v>40</v>
      </c>
      <c r="BN1586" s="1">
        <v>12</v>
      </c>
      <c r="BO1586" s="1">
        <v>12</v>
      </c>
      <c r="BP1586" s="1">
        <v>12</v>
      </c>
      <c r="BQ1586" s="1">
        <v>4</v>
      </c>
      <c r="BR1586" s="1">
        <v>0</v>
      </c>
      <c r="BS1586" s="1">
        <v>0</v>
      </c>
      <c r="BT1586" s="1">
        <v>0</v>
      </c>
      <c r="BU1586" s="1" t="str">
        <f>"7:30 AM"</f>
        <v>7:30 AM</v>
      </c>
      <c r="BV1586" s="1" t="str">
        <f>"7:30 PM"</f>
        <v>7:30 PM</v>
      </c>
      <c r="BW1586" s="1" t="s">
        <v>392</v>
      </c>
      <c r="BX1586" s="1">
        <v>0</v>
      </c>
      <c r="BY1586" s="1">
        <v>0</v>
      </c>
      <c r="BZ1586" s="1" t="s">
        <v>112</v>
      </c>
      <c r="CA1586" s="1">
        <v>0</v>
      </c>
      <c r="CB1586" s="1" t="s">
        <v>7031</v>
      </c>
      <c r="CC1586" s="1" t="s">
        <v>3476</v>
      </c>
      <c r="CD1586" s="1" t="s">
        <v>3477</v>
      </c>
      <c r="CE1586" s="1" t="s">
        <v>167</v>
      </c>
      <c r="CF1586" s="1" t="s">
        <v>117</v>
      </c>
      <c r="CG1586" s="1">
        <v>96950</v>
      </c>
      <c r="CH1586" s="3">
        <v>22.19</v>
      </c>
      <c r="CI1586" s="3">
        <v>25.78</v>
      </c>
      <c r="CL1586" s="1" t="s">
        <v>137</v>
      </c>
      <c r="CM1586" s="1" t="s">
        <v>3486</v>
      </c>
      <c r="CN1586" s="1" t="s">
        <v>139</v>
      </c>
      <c r="CP1586" s="1" t="s">
        <v>111</v>
      </c>
      <c r="CQ1586" s="1" t="s">
        <v>111</v>
      </c>
      <c r="CR1586" s="1" t="s">
        <v>112</v>
      </c>
      <c r="CS1586" s="1" t="s">
        <v>112</v>
      </c>
      <c r="CT1586" s="1" t="s">
        <v>138</v>
      </c>
      <c r="CU1586" s="1" t="s">
        <v>111</v>
      </c>
      <c r="CV1586" s="1" t="s">
        <v>138</v>
      </c>
      <c r="CW1586" s="1" t="s">
        <v>3487</v>
      </c>
      <c r="CX1586" s="1">
        <v>16702368202</v>
      </c>
      <c r="CY1586" s="1" t="s">
        <v>3488</v>
      </c>
      <c r="CZ1586" s="1" t="s">
        <v>3489</v>
      </c>
      <c r="DA1586" s="1" t="s">
        <v>111</v>
      </c>
      <c r="DB1586" s="1" t="s">
        <v>112</v>
      </c>
      <c r="DC1586" s="1" t="s">
        <v>890</v>
      </c>
      <c r="DD1586" s="1" t="s">
        <v>3490</v>
      </c>
      <c r="DE1586" s="1" t="s">
        <v>3491</v>
      </c>
      <c r="DF1586" s="1" t="s">
        <v>3474</v>
      </c>
      <c r="DG1586" s="1" t="s">
        <v>3492</v>
      </c>
    </row>
    <row r="1587" spans="1:111" ht="15.6" customHeight="1" x14ac:dyDescent="0.25">
      <c r="A1587" s="1" t="s">
        <v>16361</v>
      </c>
      <c r="B1587" s="1" t="s">
        <v>238</v>
      </c>
      <c r="C1587" s="2">
        <v>44064.101083333335</v>
      </c>
      <c r="D1587" s="2">
        <v>44148</v>
      </c>
      <c r="E1587" s="1" t="s">
        <v>110</v>
      </c>
      <c r="F1587" s="2">
        <v>44103.833333333336</v>
      </c>
      <c r="G1587" s="1" t="s">
        <v>111</v>
      </c>
      <c r="H1587" s="1" t="s">
        <v>112</v>
      </c>
      <c r="I1587" s="1" t="s">
        <v>112</v>
      </c>
      <c r="J1587" s="1" t="s">
        <v>1246</v>
      </c>
      <c r="L1587" s="1" t="s">
        <v>16254</v>
      </c>
      <c r="M1587" s="1" t="s">
        <v>16362</v>
      </c>
      <c r="N1587" s="1" t="s">
        <v>167</v>
      </c>
      <c r="O1587" s="1" t="s">
        <v>117</v>
      </c>
      <c r="P1587" s="9">
        <v>96950</v>
      </c>
      <c r="Q1587" s="1" t="s">
        <v>118</v>
      </c>
      <c r="R1587" s="1" t="s">
        <v>168</v>
      </c>
      <c r="S1587" s="1">
        <v>16707891106</v>
      </c>
      <c r="U1587" s="1">
        <v>72251</v>
      </c>
      <c r="V1587" s="1" t="s">
        <v>119</v>
      </c>
      <c r="X1587" s="1" t="s">
        <v>7610</v>
      </c>
      <c r="Y1587" s="1" t="s">
        <v>322</v>
      </c>
      <c r="Z1587" s="1" t="s">
        <v>16363</v>
      </c>
      <c r="AA1587" s="1" t="s">
        <v>343</v>
      </c>
      <c r="AB1587" s="1" t="s">
        <v>1247</v>
      </c>
      <c r="AC1587" s="1" t="s">
        <v>1248</v>
      </c>
      <c r="AD1587" s="1" t="s">
        <v>167</v>
      </c>
      <c r="AE1587" s="1" t="s">
        <v>117</v>
      </c>
      <c r="AF1587" s="9">
        <v>96950</v>
      </c>
      <c r="AG1587" s="1" t="s">
        <v>118</v>
      </c>
      <c r="AH1587" s="1" t="s">
        <v>168</v>
      </c>
      <c r="AI1587" s="1">
        <v>16707891106</v>
      </c>
      <c r="AK1587" s="1" t="s">
        <v>1253</v>
      </c>
      <c r="BC1587" s="1" t="str">
        <f>"35-2014.00"</f>
        <v>35-2014.00</v>
      </c>
      <c r="BD1587" s="1" t="s">
        <v>152</v>
      </c>
      <c r="BE1587" s="1" t="s">
        <v>16364</v>
      </c>
      <c r="BF1587" s="1" t="s">
        <v>229</v>
      </c>
      <c r="BG1587" s="1">
        <v>3</v>
      </c>
      <c r="BH1587" s="1">
        <v>3</v>
      </c>
      <c r="BI1587" s="2">
        <v>44105</v>
      </c>
      <c r="BJ1587" s="2">
        <v>44469</v>
      </c>
      <c r="BK1587" s="2">
        <v>44151</v>
      </c>
      <c r="BL1587" s="2">
        <v>44469</v>
      </c>
      <c r="BM1587" s="1">
        <v>40</v>
      </c>
      <c r="BN1587" s="1">
        <v>8</v>
      </c>
      <c r="BO1587" s="1">
        <v>6</v>
      </c>
      <c r="BP1587" s="1">
        <v>0</v>
      </c>
      <c r="BQ1587" s="1">
        <v>6</v>
      </c>
      <c r="BR1587" s="1">
        <v>7</v>
      </c>
      <c r="BS1587" s="1">
        <v>8</v>
      </c>
      <c r="BT1587" s="1">
        <v>5</v>
      </c>
      <c r="BU1587" s="1" t="str">
        <f>"3:00 PM"</f>
        <v>3:00 PM</v>
      </c>
      <c r="BV1587" s="1" t="str">
        <f>"10:00 PM"</f>
        <v>10:00 PM</v>
      </c>
      <c r="BW1587" s="1" t="s">
        <v>135</v>
      </c>
      <c r="BX1587" s="1">
        <v>0</v>
      </c>
      <c r="BY1587" s="1">
        <v>12</v>
      </c>
      <c r="BZ1587" s="1" t="s">
        <v>112</v>
      </c>
      <c r="CA1587" s="1">
        <v>0</v>
      </c>
      <c r="CB1587" s="1" t="s">
        <v>16365</v>
      </c>
      <c r="CC1587" s="1" t="s">
        <v>1247</v>
      </c>
      <c r="CD1587" s="1" t="s">
        <v>1248</v>
      </c>
      <c r="CE1587" s="1" t="s">
        <v>167</v>
      </c>
      <c r="CF1587" s="1" t="s">
        <v>117</v>
      </c>
      <c r="CG1587" s="1">
        <v>96950</v>
      </c>
      <c r="CH1587" s="3">
        <v>10.68</v>
      </c>
      <c r="CI1587" s="3">
        <v>10.68</v>
      </c>
      <c r="CJ1587" s="3">
        <v>16.02</v>
      </c>
      <c r="CK1587" s="3">
        <v>16.02</v>
      </c>
      <c r="CL1587" s="1" t="s">
        <v>137</v>
      </c>
      <c r="CM1587" s="1" t="s">
        <v>168</v>
      </c>
      <c r="CN1587" s="1" t="s">
        <v>139</v>
      </c>
      <c r="CP1587" s="1" t="s">
        <v>112</v>
      </c>
      <c r="CQ1587" s="1" t="s">
        <v>111</v>
      </c>
      <c r="CR1587" s="1" t="s">
        <v>112</v>
      </c>
      <c r="CS1587" s="1" t="s">
        <v>111</v>
      </c>
      <c r="CT1587" s="1" t="s">
        <v>138</v>
      </c>
      <c r="CU1587" s="1" t="s">
        <v>111</v>
      </c>
      <c r="CV1587" s="1" t="s">
        <v>138</v>
      </c>
      <c r="CW1587" s="1" t="s">
        <v>349</v>
      </c>
      <c r="CX1587" s="1">
        <v>16707891106</v>
      </c>
      <c r="CY1587" s="1" t="s">
        <v>1253</v>
      </c>
      <c r="CZ1587" s="1" t="s">
        <v>138</v>
      </c>
      <c r="DA1587" s="1" t="s">
        <v>111</v>
      </c>
      <c r="DB1587" s="1" t="s">
        <v>112</v>
      </c>
    </row>
    <row r="1588" spans="1:111" ht="15.6" customHeight="1" x14ac:dyDescent="0.25">
      <c r="A1588" s="1" t="s">
        <v>16366</v>
      </c>
      <c r="B1588" s="1" t="s">
        <v>238</v>
      </c>
      <c r="C1588" s="2">
        <v>44058.187988194448</v>
      </c>
      <c r="D1588" s="2">
        <v>44137</v>
      </c>
      <c r="E1588" s="1" t="s">
        <v>180</v>
      </c>
      <c r="G1588" s="1" t="s">
        <v>112</v>
      </c>
      <c r="H1588" s="1" t="s">
        <v>112</v>
      </c>
      <c r="I1588" s="1" t="s">
        <v>112</v>
      </c>
      <c r="J1588" s="1" t="s">
        <v>468</v>
      </c>
      <c r="K1588" s="1" t="s">
        <v>469</v>
      </c>
      <c r="L1588" s="1" t="s">
        <v>470</v>
      </c>
      <c r="M1588" s="1" t="s">
        <v>339</v>
      </c>
      <c r="N1588" s="1" t="s">
        <v>167</v>
      </c>
      <c r="O1588" s="1" t="s">
        <v>117</v>
      </c>
      <c r="P1588" s="9">
        <v>96950</v>
      </c>
      <c r="Q1588" s="1" t="s">
        <v>118</v>
      </c>
      <c r="S1588" s="1">
        <v>16702379950</v>
      </c>
      <c r="U1588" s="1">
        <v>721120</v>
      </c>
      <c r="V1588" s="1" t="s">
        <v>119</v>
      </c>
      <c r="X1588" s="1" t="s">
        <v>498</v>
      </c>
      <c r="Y1588" s="1" t="s">
        <v>499</v>
      </c>
      <c r="AA1588" s="1" t="s">
        <v>473</v>
      </c>
      <c r="AB1588" s="1" t="s">
        <v>470</v>
      </c>
      <c r="AC1588" s="1" t="s">
        <v>339</v>
      </c>
      <c r="AD1588" s="1" t="s">
        <v>167</v>
      </c>
      <c r="AE1588" s="1" t="s">
        <v>117</v>
      </c>
      <c r="AF1588" s="9">
        <v>96950</v>
      </c>
      <c r="AG1588" s="1" t="s">
        <v>118</v>
      </c>
      <c r="AI1588" s="1">
        <v>16702379950</v>
      </c>
      <c r="AK1588" s="1" t="s">
        <v>474</v>
      </c>
      <c r="BC1588" s="1" t="str">
        <f>"47-2111.00"</f>
        <v>47-2111.00</v>
      </c>
      <c r="BD1588" s="1" t="s">
        <v>1792</v>
      </c>
      <c r="BE1588" s="1" t="s">
        <v>16367</v>
      </c>
      <c r="BF1588" s="1" t="s">
        <v>12622</v>
      </c>
      <c r="BG1588" s="1">
        <v>80</v>
      </c>
      <c r="BH1588" s="1">
        <v>80</v>
      </c>
      <c r="BI1588" s="2">
        <v>44105</v>
      </c>
      <c r="BJ1588" s="2">
        <v>44469</v>
      </c>
      <c r="BK1588" s="2">
        <v>44137</v>
      </c>
      <c r="BL1588" s="2">
        <v>44469</v>
      </c>
      <c r="BM1588" s="1">
        <v>35</v>
      </c>
      <c r="BN1588" s="1">
        <v>0</v>
      </c>
      <c r="BO1588" s="1">
        <v>7</v>
      </c>
      <c r="BP1588" s="1">
        <v>7</v>
      </c>
      <c r="BQ1588" s="1">
        <v>7</v>
      </c>
      <c r="BR1588" s="1">
        <v>7</v>
      </c>
      <c r="BS1588" s="1">
        <v>7</v>
      </c>
      <c r="BT1588" s="1">
        <v>0</v>
      </c>
      <c r="BU1588" s="1" t="str">
        <f>"6:00 AM"</f>
        <v>6:00 AM</v>
      </c>
      <c r="BV1588" s="1" t="str">
        <f>"2:00 PM"</f>
        <v>2:00 PM</v>
      </c>
      <c r="BW1588" s="1" t="s">
        <v>135</v>
      </c>
      <c r="BX1588" s="1">
        <v>0</v>
      </c>
      <c r="BY1588" s="1">
        <v>24</v>
      </c>
      <c r="BZ1588" s="1" t="s">
        <v>112</v>
      </c>
      <c r="CA1588" s="1">
        <v>0</v>
      </c>
      <c r="CB1588" s="1" t="s">
        <v>16368</v>
      </c>
      <c r="CC1588" s="1" t="s">
        <v>470</v>
      </c>
      <c r="CD1588" s="1" t="s">
        <v>339</v>
      </c>
      <c r="CE1588" s="1" t="s">
        <v>167</v>
      </c>
      <c r="CF1588" s="1" t="s">
        <v>117</v>
      </c>
      <c r="CG1588" s="1">
        <v>96950</v>
      </c>
      <c r="CH1588" s="3">
        <v>17.87</v>
      </c>
      <c r="CI1588" s="3">
        <v>21.44</v>
      </c>
      <c r="CJ1588" s="3">
        <v>26.81</v>
      </c>
      <c r="CK1588" s="3">
        <v>32.159999999999997</v>
      </c>
      <c r="CL1588" s="1" t="s">
        <v>137</v>
      </c>
      <c r="CN1588" s="1" t="s">
        <v>139</v>
      </c>
      <c r="CP1588" s="1" t="s">
        <v>112</v>
      </c>
      <c r="CQ1588" s="1" t="s">
        <v>111</v>
      </c>
      <c r="CR1588" s="1" t="s">
        <v>111</v>
      </c>
      <c r="CS1588" s="1" t="s">
        <v>111</v>
      </c>
      <c r="CT1588" s="1" t="s">
        <v>138</v>
      </c>
      <c r="CU1588" s="1" t="s">
        <v>111</v>
      </c>
      <c r="CV1588" s="1" t="s">
        <v>111</v>
      </c>
      <c r="CW1588" s="1" t="s">
        <v>479</v>
      </c>
      <c r="CX1588" s="1">
        <v>16702379900</v>
      </c>
      <c r="CY1588" s="1" t="s">
        <v>480</v>
      </c>
      <c r="CZ1588" s="1" t="s">
        <v>138</v>
      </c>
      <c r="DA1588" s="1" t="s">
        <v>111</v>
      </c>
      <c r="DB1588" s="1" t="s">
        <v>112</v>
      </c>
    </row>
    <row r="1589" spans="1:111" ht="15.6" customHeight="1" x14ac:dyDescent="0.25">
      <c r="A1589" s="1" t="s">
        <v>16369</v>
      </c>
      <c r="B1589" s="1" t="s">
        <v>238</v>
      </c>
      <c r="C1589" s="2">
        <v>44116.059333564815</v>
      </c>
      <c r="D1589" s="2">
        <v>44160</v>
      </c>
      <c r="E1589" s="1" t="s">
        <v>180</v>
      </c>
      <c r="G1589" s="1" t="s">
        <v>112</v>
      </c>
      <c r="H1589" s="1" t="s">
        <v>112</v>
      </c>
      <c r="I1589" s="1" t="s">
        <v>112</v>
      </c>
      <c r="J1589" s="1" t="s">
        <v>8987</v>
      </c>
      <c r="K1589" s="1" t="s">
        <v>16370</v>
      </c>
      <c r="L1589" s="1" t="s">
        <v>8988</v>
      </c>
      <c r="N1589" s="1" t="s">
        <v>167</v>
      </c>
      <c r="O1589" s="1" t="s">
        <v>117</v>
      </c>
      <c r="P1589" s="9">
        <v>96950</v>
      </c>
      <c r="Q1589" s="1" t="s">
        <v>118</v>
      </c>
      <c r="S1589" s="1">
        <v>16702346089</v>
      </c>
      <c r="U1589" s="1">
        <v>5613</v>
      </c>
      <c r="V1589" s="1" t="s">
        <v>2479</v>
      </c>
      <c r="W1589" s="1" t="s">
        <v>111</v>
      </c>
      <c r="X1589" s="1" t="s">
        <v>6567</v>
      </c>
      <c r="Y1589" s="1" t="s">
        <v>8989</v>
      </c>
      <c r="Z1589" s="1" t="s">
        <v>671</v>
      </c>
      <c r="AA1589" s="1" t="s">
        <v>5247</v>
      </c>
      <c r="AB1589" s="1" t="s">
        <v>8988</v>
      </c>
      <c r="AD1589" s="1" t="s">
        <v>167</v>
      </c>
      <c r="AE1589" s="1" t="s">
        <v>117</v>
      </c>
      <c r="AF1589" s="9">
        <v>96950</v>
      </c>
      <c r="AG1589" s="1" t="s">
        <v>118</v>
      </c>
      <c r="AI1589" s="1">
        <v>16702346089</v>
      </c>
      <c r="AK1589" s="1" t="s">
        <v>8990</v>
      </c>
      <c r="BC1589" s="1" t="str">
        <f>"15-1152.00"</f>
        <v>15-1152.00</v>
      </c>
      <c r="BD1589" s="1" t="s">
        <v>543</v>
      </c>
      <c r="BE1589" s="1" t="s">
        <v>16371</v>
      </c>
      <c r="BF1589" s="1" t="s">
        <v>16372</v>
      </c>
      <c r="BG1589" s="1">
        <v>1</v>
      </c>
      <c r="BH1589" s="1">
        <v>1</v>
      </c>
      <c r="BI1589" s="2">
        <v>44167</v>
      </c>
      <c r="BJ1589" s="2">
        <v>44531</v>
      </c>
      <c r="BK1589" s="2">
        <v>44167</v>
      </c>
      <c r="BL1589" s="2">
        <v>44531</v>
      </c>
      <c r="BM1589" s="1">
        <v>40</v>
      </c>
      <c r="BN1589" s="1">
        <v>0</v>
      </c>
      <c r="BO1589" s="1">
        <v>8</v>
      </c>
      <c r="BP1589" s="1">
        <v>8</v>
      </c>
      <c r="BQ1589" s="1">
        <v>8</v>
      </c>
      <c r="BR1589" s="1">
        <v>8</v>
      </c>
      <c r="BS1589" s="1">
        <v>8</v>
      </c>
      <c r="BT1589" s="1">
        <v>0</v>
      </c>
      <c r="BU1589" s="1" t="str">
        <f>"8:00 AM"</f>
        <v>8:00 AM</v>
      </c>
      <c r="BV1589" s="1" t="str">
        <f>"5:00 PM"</f>
        <v>5:00 PM</v>
      </c>
      <c r="BW1589" s="1" t="s">
        <v>193</v>
      </c>
      <c r="BX1589" s="1">
        <v>0</v>
      </c>
      <c r="BY1589" s="1">
        <v>48</v>
      </c>
      <c r="BZ1589" s="1" t="s">
        <v>111</v>
      </c>
      <c r="CA1589" s="1">
        <v>3</v>
      </c>
      <c r="CB1589" s="4" t="s">
        <v>16373</v>
      </c>
      <c r="CC1589" s="1" t="s">
        <v>16374</v>
      </c>
      <c r="CE1589" s="1" t="s">
        <v>167</v>
      </c>
      <c r="CF1589" s="1" t="s">
        <v>117</v>
      </c>
      <c r="CG1589" s="1">
        <v>96950</v>
      </c>
      <c r="CH1589" s="3">
        <v>19.59</v>
      </c>
      <c r="CI1589" s="3">
        <v>19.59</v>
      </c>
      <c r="CJ1589" s="3">
        <v>29.38</v>
      </c>
      <c r="CK1589" s="3">
        <v>29.38</v>
      </c>
      <c r="CL1589" s="1" t="s">
        <v>137</v>
      </c>
      <c r="CN1589" s="1" t="s">
        <v>139</v>
      </c>
      <c r="CP1589" s="1" t="s">
        <v>112</v>
      </c>
      <c r="CQ1589" s="1" t="s">
        <v>111</v>
      </c>
      <c r="CR1589" s="1" t="s">
        <v>112</v>
      </c>
      <c r="CS1589" s="1" t="s">
        <v>111</v>
      </c>
      <c r="CT1589" s="1" t="s">
        <v>138</v>
      </c>
      <c r="CU1589" s="1" t="s">
        <v>111</v>
      </c>
      <c r="CV1589" s="1" t="s">
        <v>111</v>
      </c>
      <c r="CW1589" s="1" t="s">
        <v>16375</v>
      </c>
      <c r="CX1589" s="1">
        <v>16702346089</v>
      </c>
      <c r="CY1589" s="1" t="s">
        <v>8990</v>
      </c>
      <c r="CZ1589" s="1" t="s">
        <v>138</v>
      </c>
      <c r="DA1589" s="1" t="s">
        <v>111</v>
      </c>
      <c r="DB1589" s="1" t="s">
        <v>111</v>
      </c>
    </row>
    <row r="1590" spans="1:111" ht="15.6" customHeight="1" x14ac:dyDescent="0.25">
      <c r="A1590" s="1" t="s">
        <v>16397</v>
      </c>
      <c r="B1590" s="1" t="s">
        <v>238</v>
      </c>
      <c r="C1590" s="2">
        <v>44093.044444328705</v>
      </c>
      <c r="D1590" s="2">
        <v>44159</v>
      </c>
      <c r="E1590" s="1" t="s">
        <v>180</v>
      </c>
      <c r="G1590" s="1" t="s">
        <v>111</v>
      </c>
      <c r="H1590" s="1" t="s">
        <v>112</v>
      </c>
      <c r="I1590" s="1" t="s">
        <v>112</v>
      </c>
      <c r="J1590" s="1" t="s">
        <v>16398</v>
      </c>
      <c r="K1590" s="1" t="s">
        <v>16399</v>
      </c>
      <c r="L1590" s="1" t="s">
        <v>16400</v>
      </c>
      <c r="M1590" s="1" t="s">
        <v>16401</v>
      </c>
      <c r="N1590" s="1" t="s">
        <v>116</v>
      </c>
      <c r="O1590" s="1" t="s">
        <v>117</v>
      </c>
      <c r="P1590" s="9">
        <v>96950</v>
      </c>
      <c r="Q1590" s="1" t="s">
        <v>118</v>
      </c>
      <c r="S1590" s="1">
        <v>16702888651</v>
      </c>
      <c r="U1590" s="1">
        <v>3331</v>
      </c>
      <c r="V1590" s="1" t="s">
        <v>119</v>
      </c>
      <c r="X1590" s="1" t="s">
        <v>2482</v>
      </c>
      <c r="Y1590" s="1" t="s">
        <v>16402</v>
      </c>
      <c r="Z1590" s="1" t="s">
        <v>16403</v>
      </c>
      <c r="AA1590" s="1" t="s">
        <v>12395</v>
      </c>
      <c r="AB1590" s="1" t="s">
        <v>16404</v>
      </c>
      <c r="AD1590" s="1" t="s">
        <v>116</v>
      </c>
      <c r="AE1590" s="1" t="s">
        <v>117</v>
      </c>
      <c r="AF1590" s="9">
        <v>96950</v>
      </c>
      <c r="AG1590" s="1" t="s">
        <v>118</v>
      </c>
      <c r="AI1590" s="1">
        <v>16702888651</v>
      </c>
      <c r="AK1590" s="1" t="s">
        <v>16405</v>
      </c>
      <c r="BC1590" s="1" t="str">
        <f>"37-3011.00"</f>
        <v>37-3011.00</v>
      </c>
      <c r="BD1590" s="1" t="s">
        <v>726</v>
      </c>
      <c r="BE1590" s="1" t="s">
        <v>16406</v>
      </c>
      <c r="BF1590" s="1" t="s">
        <v>13283</v>
      </c>
      <c r="BG1590" s="1">
        <v>4</v>
      </c>
      <c r="BH1590" s="1">
        <v>4</v>
      </c>
      <c r="BI1590" s="2">
        <v>44105</v>
      </c>
      <c r="BJ1590" s="2">
        <v>44469</v>
      </c>
      <c r="BK1590" s="2">
        <v>44159</v>
      </c>
      <c r="BL1590" s="2">
        <v>44469</v>
      </c>
      <c r="BM1590" s="1">
        <v>40</v>
      </c>
      <c r="BN1590" s="1">
        <v>0</v>
      </c>
      <c r="BO1590" s="1">
        <v>8</v>
      </c>
      <c r="BP1590" s="1">
        <v>8</v>
      </c>
      <c r="BQ1590" s="1">
        <v>8</v>
      </c>
      <c r="BR1590" s="1">
        <v>8</v>
      </c>
      <c r="BS1590" s="1">
        <v>8</v>
      </c>
      <c r="BT1590" s="1">
        <v>0</v>
      </c>
      <c r="BU1590" s="1" t="str">
        <f>"8:00 AM"</f>
        <v>8:00 AM</v>
      </c>
      <c r="BV1590" s="1" t="str">
        <f>"5:00 PM"</f>
        <v>5:00 PM</v>
      </c>
      <c r="BW1590" s="1" t="s">
        <v>135</v>
      </c>
      <c r="BX1590" s="1">
        <v>0</v>
      </c>
      <c r="BY1590" s="1">
        <v>0</v>
      </c>
      <c r="BZ1590" s="1" t="s">
        <v>112</v>
      </c>
      <c r="CA1590" s="1">
        <v>0</v>
      </c>
      <c r="CB1590" s="1" t="s">
        <v>11263</v>
      </c>
      <c r="CC1590" s="1" t="s">
        <v>16401</v>
      </c>
      <c r="CD1590" s="1" t="s">
        <v>16407</v>
      </c>
      <c r="CE1590" s="1" t="s">
        <v>116</v>
      </c>
      <c r="CF1590" s="1" t="s">
        <v>117</v>
      </c>
      <c r="CG1590" s="1">
        <v>96950</v>
      </c>
      <c r="CH1590" s="3">
        <v>10.51</v>
      </c>
      <c r="CI1590" s="3">
        <v>10.51</v>
      </c>
      <c r="CJ1590" s="3">
        <v>15.77</v>
      </c>
      <c r="CK1590" s="3">
        <v>15.77</v>
      </c>
      <c r="CL1590" s="1" t="s">
        <v>137</v>
      </c>
      <c r="CM1590" s="1" t="s">
        <v>362</v>
      </c>
      <c r="CN1590" s="1" t="s">
        <v>139</v>
      </c>
      <c r="CP1590" s="1" t="s">
        <v>112</v>
      </c>
      <c r="CQ1590" s="1" t="s">
        <v>111</v>
      </c>
      <c r="CR1590" s="1" t="s">
        <v>112</v>
      </c>
      <c r="CS1590" s="1" t="s">
        <v>111</v>
      </c>
      <c r="CT1590" s="1" t="s">
        <v>138</v>
      </c>
      <c r="CU1590" s="1" t="s">
        <v>111</v>
      </c>
      <c r="CV1590" s="1" t="s">
        <v>138</v>
      </c>
      <c r="CW1590" s="1" t="s">
        <v>16408</v>
      </c>
      <c r="CX1590" s="1">
        <v>16702888651</v>
      </c>
      <c r="CY1590" s="1" t="s">
        <v>16405</v>
      </c>
      <c r="CZ1590" s="1" t="s">
        <v>138</v>
      </c>
      <c r="DA1590" s="1" t="s">
        <v>111</v>
      </c>
      <c r="DB1590" s="1" t="s">
        <v>112</v>
      </c>
    </row>
    <row r="1591" spans="1:111" ht="15.6" customHeight="1" x14ac:dyDescent="0.25">
      <c r="A1591" s="1" t="s">
        <v>16409</v>
      </c>
      <c r="B1591" s="1" t="s">
        <v>238</v>
      </c>
      <c r="C1591" s="2">
        <v>44131.851139004626</v>
      </c>
      <c r="D1591" s="2">
        <v>44169</v>
      </c>
      <c r="E1591" s="1" t="s">
        <v>180</v>
      </c>
      <c r="G1591" s="1" t="s">
        <v>112</v>
      </c>
      <c r="H1591" s="1" t="s">
        <v>112</v>
      </c>
      <c r="I1591" s="1" t="s">
        <v>112</v>
      </c>
      <c r="J1591" s="1" t="s">
        <v>482</v>
      </c>
      <c r="K1591" s="1" t="s">
        <v>483</v>
      </c>
      <c r="L1591" s="1" t="s">
        <v>484</v>
      </c>
      <c r="M1591" s="1" t="s">
        <v>16410</v>
      </c>
      <c r="N1591" s="1" t="s">
        <v>157</v>
      </c>
      <c r="O1591" s="1" t="s">
        <v>117</v>
      </c>
      <c r="P1591" s="9">
        <v>96950</v>
      </c>
      <c r="Q1591" s="1" t="s">
        <v>118</v>
      </c>
      <c r="S1591" s="1">
        <v>16704836526</v>
      </c>
      <c r="U1591" s="1">
        <v>236220</v>
      </c>
      <c r="V1591" s="1" t="s">
        <v>119</v>
      </c>
      <c r="X1591" s="1" t="s">
        <v>486</v>
      </c>
      <c r="Y1591" s="1" t="s">
        <v>487</v>
      </c>
      <c r="Z1591" s="1" t="s">
        <v>488</v>
      </c>
      <c r="AA1591" s="1" t="s">
        <v>964</v>
      </c>
      <c r="AB1591" s="1" t="s">
        <v>490</v>
      </c>
      <c r="AC1591" s="1" t="s">
        <v>4016</v>
      </c>
      <c r="AD1591" s="1" t="s">
        <v>4063</v>
      </c>
      <c r="AE1591" s="1" t="s">
        <v>117</v>
      </c>
      <c r="AF1591" s="9">
        <v>96950</v>
      </c>
      <c r="AG1591" s="1" t="s">
        <v>118</v>
      </c>
      <c r="AI1591" s="1">
        <v>16704836526</v>
      </c>
      <c r="AK1591" s="1" t="s">
        <v>491</v>
      </c>
      <c r="BC1591" s="1" t="str">
        <f>"47-2152.02"</f>
        <v>47-2152.02</v>
      </c>
      <c r="BD1591" s="1" t="s">
        <v>563</v>
      </c>
      <c r="BE1591" s="1" t="s">
        <v>16411</v>
      </c>
      <c r="BF1591" s="1" t="s">
        <v>16412</v>
      </c>
      <c r="BG1591" s="1">
        <v>5</v>
      </c>
      <c r="BH1591" s="1">
        <v>5</v>
      </c>
      <c r="BI1591" s="2">
        <v>44136</v>
      </c>
      <c r="BJ1591" s="2">
        <v>44469</v>
      </c>
      <c r="BK1591" s="2">
        <v>44169</v>
      </c>
      <c r="BL1591" s="2">
        <v>44469</v>
      </c>
      <c r="BM1591" s="1">
        <v>40</v>
      </c>
      <c r="BN1591" s="1">
        <v>0</v>
      </c>
      <c r="BO1591" s="1">
        <v>8</v>
      </c>
      <c r="BP1591" s="1">
        <v>8</v>
      </c>
      <c r="BQ1591" s="1">
        <v>8</v>
      </c>
      <c r="BR1591" s="1">
        <v>8</v>
      </c>
      <c r="BS1591" s="1">
        <v>8</v>
      </c>
      <c r="BT1591" s="1">
        <v>0</v>
      </c>
      <c r="BU1591" s="1" t="str">
        <f>"8:00 AM"</f>
        <v>8:00 AM</v>
      </c>
      <c r="BV1591" s="1" t="str">
        <f>"5:00 PM"</f>
        <v>5:00 PM</v>
      </c>
      <c r="BW1591" s="1" t="s">
        <v>135</v>
      </c>
      <c r="BX1591" s="1">
        <v>0</v>
      </c>
      <c r="BY1591" s="1">
        <v>24</v>
      </c>
      <c r="BZ1591" s="1" t="s">
        <v>112</v>
      </c>
      <c r="CA1591" s="1">
        <v>0</v>
      </c>
      <c r="CB1591" s="4" t="s">
        <v>16413</v>
      </c>
      <c r="CC1591" s="1" t="s">
        <v>484</v>
      </c>
      <c r="CD1591" s="1" t="s">
        <v>485</v>
      </c>
      <c r="CE1591" s="1" t="s">
        <v>116</v>
      </c>
      <c r="CF1591" s="1" t="s">
        <v>117</v>
      </c>
      <c r="CG1591" s="1">
        <v>96950</v>
      </c>
      <c r="CH1591" s="3">
        <v>10.039999999999999</v>
      </c>
      <c r="CI1591" s="3">
        <v>10.039999999999999</v>
      </c>
      <c r="CJ1591" s="3">
        <v>15.06</v>
      </c>
      <c r="CK1591" s="3">
        <v>15.06</v>
      </c>
      <c r="CL1591" s="1" t="s">
        <v>137</v>
      </c>
      <c r="CM1591" s="1" t="s">
        <v>331</v>
      </c>
      <c r="CN1591" s="1" t="s">
        <v>139</v>
      </c>
      <c r="CP1591" s="1" t="s">
        <v>111</v>
      </c>
      <c r="CQ1591" s="1" t="s">
        <v>111</v>
      </c>
      <c r="CR1591" s="1" t="s">
        <v>112</v>
      </c>
      <c r="CS1591" s="1" t="s">
        <v>111</v>
      </c>
      <c r="CT1591" s="1" t="s">
        <v>138</v>
      </c>
      <c r="CU1591" s="1" t="s">
        <v>111</v>
      </c>
      <c r="CV1591" s="1" t="s">
        <v>138</v>
      </c>
      <c r="CW1591" s="1" t="s">
        <v>331</v>
      </c>
      <c r="CX1591" s="1">
        <v>16704836526</v>
      </c>
      <c r="CY1591" s="1" t="s">
        <v>491</v>
      </c>
      <c r="CZ1591" s="1" t="s">
        <v>138</v>
      </c>
      <c r="DA1591" s="1" t="s">
        <v>111</v>
      </c>
      <c r="DB1591" s="1" t="s">
        <v>112</v>
      </c>
    </row>
    <row r="1592" spans="1:111" ht="15.6" customHeight="1" x14ac:dyDescent="0.25">
      <c r="A1592" s="1" t="s">
        <v>16414</v>
      </c>
      <c r="B1592" s="1" t="s">
        <v>238</v>
      </c>
      <c r="C1592" s="2">
        <v>44057.279134490738</v>
      </c>
      <c r="D1592" s="2">
        <v>44130</v>
      </c>
      <c r="E1592" s="1" t="s">
        <v>110</v>
      </c>
      <c r="F1592" s="2">
        <v>44103.833333333336</v>
      </c>
      <c r="G1592" s="1" t="s">
        <v>111</v>
      </c>
      <c r="H1592" s="1" t="s">
        <v>112</v>
      </c>
      <c r="I1592" s="1" t="s">
        <v>112</v>
      </c>
      <c r="J1592" s="1" t="s">
        <v>468</v>
      </c>
      <c r="K1592" s="1" t="s">
        <v>469</v>
      </c>
      <c r="L1592" s="1" t="s">
        <v>470</v>
      </c>
      <c r="M1592" s="1" t="s">
        <v>339</v>
      </c>
      <c r="N1592" s="1" t="s">
        <v>167</v>
      </c>
      <c r="O1592" s="1" t="s">
        <v>117</v>
      </c>
      <c r="P1592" s="9">
        <v>96950</v>
      </c>
      <c r="Q1592" s="1" t="s">
        <v>118</v>
      </c>
      <c r="S1592" s="1">
        <v>16702379950</v>
      </c>
      <c r="U1592" s="1">
        <v>721120</v>
      </c>
      <c r="V1592" s="1" t="s">
        <v>119</v>
      </c>
      <c r="X1592" s="1" t="s">
        <v>498</v>
      </c>
      <c r="Y1592" s="1" t="s">
        <v>499</v>
      </c>
      <c r="AA1592" s="1" t="s">
        <v>473</v>
      </c>
      <c r="AB1592" s="1" t="s">
        <v>470</v>
      </c>
      <c r="AC1592" s="1" t="s">
        <v>339</v>
      </c>
      <c r="AD1592" s="1" t="s">
        <v>167</v>
      </c>
      <c r="AE1592" s="1" t="s">
        <v>117</v>
      </c>
      <c r="AF1592" s="9">
        <v>96950</v>
      </c>
      <c r="AG1592" s="1" t="s">
        <v>118</v>
      </c>
      <c r="AI1592" s="1">
        <v>16702379950</v>
      </c>
      <c r="AK1592" s="1" t="s">
        <v>474</v>
      </c>
      <c r="BC1592" s="1" t="str">
        <f>"35-3031.00"</f>
        <v>35-3031.00</v>
      </c>
      <c r="BD1592" s="1" t="s">
        <v>174</v>
      </c>
      <c r="BE1592" s="1" t="s">
        <v>16415</v>
      </c>
      <c r="BF1592" s="1" t="s">
        <v>16416</v>
      </c>
      <c r="BG1592" s="1">
        <v>20</v>
      </c>
      <c r="BH1592" s="1">
        <v>20</v>
      </c>
      <c r="BI1592" s="2">
        <v>44105</v>
      </c>
      <c r="BJ1592" s="2">
        <v>44469</v>
      </c>
      <c r="BK1592" s="2">
        <v>44130</v>
      </c>
      <c r="BL1592" s="2">
        <v>44469</v>
      </c>
      <c r="BM1592" s="1">
        <v>35</v>
      </c>
      <c r="BN1592" s="1">
        <v>0</v>
      </c>
      <c r="BO1592" s="1">
        <v>7</v>
      </c>
      <c r="BP1592" s="1">
        <v>7</v>
      </c>
      <c r="BQ1592" s="1">
        <v>7</v>
      </c>
      <c r="BR1592" s="1">
        <v>7</v>
      </c>
      <c r="BS1592" s="1">
        <v>7</v>
      </c>
      <c r="BT1592" s="1">
        <v>0</v>
      </c>
      <c r="BU1592" s="1" t="str">
        <f>"6:00 AM"</f>
        <v>6:00 AM</v>
      </c>
      <c r="BV1592" s="1" t="str">
        <f>"2:00 PM"</f>
        <v>2:00 PM</v>
      </c>
      <c r="BW1592" s="1" t="s">
        <v>135</v>
      </c>
      <c r="BX1592" s="1">
        <v>0</v>
      </c>
      <c r="BY1592" s="1">
        <v>12</v>
      </c>
      <c r="BZ1592" s="1" t="s">
        <v>112</v>
      </c>
      <c r="CA1592" s="1">
        <v>0</v>
      </c>
      <c r="CB1592" s="1" t="s">
        <v>16417</v>
      </c>
      <c r="CC1592" s="1" t="s">
        <v>470</v>
      </c>
      <c r="CD1592" s="1" t="s">
        <v>339</v>
      </c>
      <c r="CE1592" s="1" t="s">
        <v>167</v>
      </c>
      <c r="CF1592" s="1" t="s">
        <v>117</v>
      </c>
      <c r="CG1592" s="1">
        <v>96950</v>
      </c>
      <c r="CH1592" s="3">
        <v>9.23</v>
      </c>
      <c r="CI1592" s="3">
        <v>20</v>
      </c>
      <c r="CJ1592" s="3">
        <v>13.85</v>
      </c>
      <c r="CK1592" s="3">
        <v>30</v>
      </c>
      <c r="CL1592" s="1" t="s">
        <v>137</v>
      </c>
      <c r="CN1592" s="1" t="s">
        <v>139</v>
      </c>
      <c r="CP1592" s="1" t="s">
        <v>112</v>
      </c>
      <c r="CQ1592" s="1" t="s">
        <v>111</v>
      </c>
      <c r="CR1592" s="1" t="s">
        <v>111</v>
      </c>
      <c r="CS1592" s="1" t="s">
        <v>111</v>
      </c>
      <c r="CT1592" s="1" t="s">
        <v>138</v>
      </c>
      <c r="CU1592" s="1" t="s">
        <v>111</v>
      </c>
      <c r="CV1592" s="1" t="s">
        <v>111</v>
      </c>
      <c r="CW1592" s="1" t="s">
        <v>479</v>
      </c>
      <c r="CX1592" s="1">
        <v>16702379900</v>
      </c>
      <c r="CY1592" s="1" t="s">
        <v>480</v>
      </c>
      <c r="CZ1592" s="1" t="s">
        <v>138</v>
      </c>
      <c r="DA1592" s="1" t="s">
        <v>111</v>
      </c>
      <c r="DB1592" s="1" t="s">
        <v>112</v>
      </c>
    </row>
    <row r="1593" spans="1:111" ht="15.6" customHeight="1" x14ac:dyDescent="0.25">
      <c r="A1593" s="1" t="s">
        <v>16418</v>
      </c>
      <c r="B1593" s="1" t="s">
        <v>238</v>
      </c>
      <c r="C1593" s="2">
        <v>44049.131667592592</v>
      </c>
      <c r="D1593" s="2">
        <v>44123</v>
      </c>
      <c r="E1593" s="1" t="s">
        <v>180</v>
      </c>
      <c r="G1593" s="1" t="s">
        <v>112</v>
      </c>
      <c r="H1593" s="1" t="s">
        <v>112</v>
      </c>
      <c r="I1593" s="1" t="s">
        <v>112</v>
      </c>
      <c r="J1593" s="1" t="s">
        <v>3327</v>
      </c>
      <c r="K1593" s="1" t="s">
        <v>3328</v>
      </c>
      <c r="L1593" s="1" t="s">
        <v>4237</v>
      </c>
      <c r="M1593" s="1" t="s">
        <v>16419</v>
      </c>
      <c r="N1593" s="1" t="s">
        <v>116</v>
      </c>
      <c r="O1593" s="1" t="s">
        <v>117</v>
      </c>
      <c r="P1593" s="9">
        <v>96950</v>
      </c>
      <c r="Q1593" s="1" t="s">
        <v>118</v>
      </c>
      <c r="R1593" s="1" t="s">
        <v>116</v>
      </c>
      <c r="S1593" s="1">
        <v>16702342664</v>
      </c>
      <c r="T1593" s="1">
        <v>0</v>
      </c>
      <c r="U1593" s="1">
        <v>561320</v>
      </c>
      <c r="V1593" s="1" t="s">
        <v>119</v>
      </c>
      <c r="X1593" s="1" t="s">
        <v>3331</v>
      </c>
      <c r="Y1593" s="1" t="s">
        <v>3332</v>
      </c>
      <c r="Z1593" s="1" t="s">
        <v>3333</v>
      </c>
      <c r="AA1593" s="1" t="s">
        <v>403</v>
      </c>
      <c r="AB1593" s="1" t="s">
        <v>4237</v>
      </c>
      <c r="AC1593" s="1" t="s">
        <v>16419</v>
      </c>
      <c r="AD1593" s="1" t="s">
        <v>116</v>
      </c>
      <c r="AE1593" s="1" t="s">
        <v>117</v>
      </c>
      <c r="AF1593" s="9">
        <v>96950</v>
      </c>
      <c r="AG1593" s="1" t="s">
        <v>118</v>
      </c>
      <c r="AH1593" s="1" t="s">
        <v>116</v>
      </c>
      <c r="AI1593" s="1">
        <v>16702342664</v>
      </c>
      <c r="AJ1593" s="1">
        <v>0</v>
      </c>
      <c r="AK1593" s="1" t="s">
        <v>3335</v>
      </c>
      <c r="BC1593" s="1" t="str">
        <f>"43-3031.00"</f>
        <v>43-3031.00</v>
      </c>
      <c r="BD1593" s="1" t="s">
        <v>389</v>
      </c>
      <c r="BE1593" s="1" t="s">
        <v>16420</v>
      </c>
      <c r="BF1593" s="1" t="s">
        <v>1279</v>
      </c>
      <c r="BG1593" s="1">
        <v>5</v>
      </c>
      <c r="BH1593" s="1">
        <v>5</v>
      </c>
      <c r="BI1593" s="2">
        <v>44105</v>
      </c>
      <c r="BJ1593" s="2">
        <v>44469</v>
      </c>
      <c r="BK1593" s="2">
        <v>44123</v>
      </c>
      <c r="BL1593" s="2">
        <v>44469</v>
      </c>
      <c r="BM1593" s="1">
        <v>40</v>
      </c>
      <c r="BN1593" s="1">
        <v>0</v>
      </c>
      <c r="BO1593" s="1">
        <v>8</v>
      </c>
      <c r="BP1593" s="1">
        <v>8</v>
      </c>
      <c r="BQ1593" s="1">
        <v>8</v>
      </c>
      <c r="BR1593" s="1">
        <v>8</v>
      </c>
      <c r="BS1593" s="1">
        <v>8</v>
      </c>
      <c r="BT1593" s="1">
        <v>0</v>
      </c>
      <c r="BU1593" s="1" t="str">
        <f>"8:00 AM"</f>
        <v>8:00 AM</v>
      </c>
      <c r="BV1593" s="1" t="str">
        <f>"5:00 PM"</f>
        <v>5:00 PM</v>
      </c>
      <c r="BW1593" s="1" t="s">
        <v>392</v>
      </c>
      <c r="BX1593" s="1">
        <v>0</v>
      </c>
      <c r="BY1593" s="1">
        <v>24</v>
      </c>
      <c r="BZ1593" s="1" t="s">
        <v>112</v>
      </c>
      <c r="CA1593" s="1">
        <v>0</v>
      </c>
      <c r="CB1593" s="4" t="s">
        <v>16421</v>
      </c>
      <c r="CC1593" s="1" t="s">
        <v>4237</v>
      </c>
      <c r="CD1593" s="1" t="s">
        <v>16419</v>
      </c>
      <c r="CE1593" s="1" t="s">
        <v>116</v>
      </c>
      <c r="CF1593" s="1" t="s">
        <v>117</v>
      </c>
      <c r="CG1593" s="1">
        <v>96950</v>
      </c>
      <c r="CH1593" s="3">
        <v>9.8699999999999992</v>
      </c>
      <c r="CI1593" s="3">
        <v>9.8699999999999992</v>
      </c>
      <c r="CJ1593" s="3">
        <v>14.81</v>
      </c>
      <c r="CK1593" s="3">
        <v>14.81</v>
      </c>
      <c r="CL1593" s="1" t="s">
        <v>137</v>
      </c>
      <c r="CM1593" s="1" t="s">
        <v>138</v>
      </c>
      <c r="CN1593" s="1" t="s">
        <v>139</v>
      </c>
      <c r="CP1593" s="1" t="s">
        <v>112</v>
      </c>
      <c r="CQ1593" s="1" t="s">
        <v>111</v>
      </c>
      <c r="CR1593" s="1" t="s">
        <v>112</v>
      </c>
      <c r="CS1593" s="1" t="s">
        <v>111</v>
      </c>
      <c r="CT1593" s="1" t="s">
        <v>138</v>
      </c>
      <c r="CU1593" s="1" t="s">
        <v>138</v>
      </c>
      <c r="CV1593" s="1" t="s">
        <v>138</v>
      </c>
      <c r="CW1593" s="1" t="s">
        <v>16422</v>
      </c>
      <c r="CX1593" s="1">
        <v>16702342664</v>
      </c>
      <c r="CY1593" s="1" t="s">
        <v>3335</v>
      </c>
      <c r="CZ1593" s="1" t="s">
        <v>380</v>
      </c>
      <c r="DA1593" s="1" t="s">
        <v>111</v>
      </c>
      <c r="DB1593" s="1" t="s">
        <v>112</v>
      </c>
    </row>
    <row r="1594" spans="1:111" ht="15.6" customHeight="1" x14ac:dyDescent="0.25">
      <c r="A1594" s="1" t="s">
        <v>16428</v>
      </c>
      <c r="B1594" s="1" t="s">
        <v>238</v>
      </c>
      <c r="C1594" s="2">
        <v>44039.017787962963</v>
      </c>
      <c r="D1594" s="2">
        <v>44111</v>
      </c>
      <c r="E1594" s="1" t="s">
        <v>110</v>
      </c>
      <c r="F1594" s="2">
        <v>44103.833333333336</v>
      </c>
      <c r="G1594" s="1" t="s">
        <v>112</v>
      </c>
      <c r="H1594" s="1" t="s">
        <v>112</v>
      </c>
      <c r="I1594" s="1" t="s">
        <v>112</v>
      </c>
      <c r="J1594" s="1" t="s">
        <v>16429</v>
      </c>
      <c r="K1594" s="1" t="s">
        <v>16430</v>
      </c>
      <c r="L1594" s="1" t="s">
        <v>16431</v>
      </c>
      <c r="M1594" s="1" t="s">
        <v>16432</v>
      </c>
      <c r="N1594" s="1" t="s">
        <v>116</v>
      </c>
      <c r="O1594" s="1" t="s">
        <v>117</v>
      </c>
      <c r="P1594" s="9">
        <v>96950</v>
      </c>
      <c r="Q1594" s="1" t="s">
        <v>118</v>
      </c>
      <c r="S1594" s="1">
        <v>16702347053</v>
      </c>
      <c r="U1594" s="1">
        <v>561520</v>
      </c>
      <c r="V1594" s="1" t="s">
        <v>119</v>
      </c>
      <c r="X1594" s="1" t="s">
        <v>184</v>
      </c>
      <c r="Y1594" s="1" t="s">
        <v>16433</v>
      </c>
      <c r="Z1594" s="1" t="s">
        <v>16434</v>
      </c>
      <c r="AA1594" s="1" t="s">
        <v>4585</v>
      </c>
      <c r="AB1594" s="1" t="s">
        <v>16431</v>
      </c>
      <c r="AC1594" s="1" t="s">
        <v>16432</v>
      </c>
      <c r="AD1594" s="1" t="s">
        <v>116</v>
      </c>
      <c r="AE1594" s="1" t="s">
        <v>117</v>
      </c>
      <c r="AF1594" s="9">
        <v>96950</v>
      </c>
      <c r="AG1594" s="1" t="s">
        <v>118</v>
      </c>
      <c r="AI1594" s="1">
        <v>16702347053</v>
      </c>
      <c r="AK1594" s="1" t="s">
        <v>16435</v>
      </c>
      <c r="AL1594" s="1" t="s">
        <v>653</v>
      </c>
      <c r="AM1594" s="1" t="s">
        <v>654</v>
      </c>
      <c r="AN1594" s="1" t="s">
        <v>4767</v>
      </c>
      <c r="AO1594" s="1" t="s">
        <v>656</v>
      </c>
      <c r="AP1594" s="1" t="s">
        <v>5351</v>
      </c>
      <c r="AQ1594" s="1" t="s">
        <v>16436</v>
      </c>
      <c r="AR1594" s="1" t="s">
        <v>116</v>
      </c>
      <c r="AS1594" s="1" t="s">
        <v>117</v>
      </c>
      <c r="AT1594" s="9">
        <v>96950</v>
      </c>
      <c r="AU1594" s="1" t="s">
        <v>118</v>
      </c>
      <c r="AW1594" s="1">
        <v>16702330081</v>
      </c>
      <c r="AY1594" s="1" t="s">
        <v>659</v>
      </c>
      <c r="AZ1594" s="1" t="s">
        <v>4770</v>
      </c>
      <c r="BA1594" s="1" t="s">
        <v>117</v>
      </c>
      <c r="BB1594" s="1" t="s">
        <v>661</v>
      </c>
      <c r="BC1594" s="1" t="str">
        <f>"43-3031.00"</f>
        <v>43-3031.00</v>
      </c>
      <c r="BD1594" s="1" t="s">
        <v>389</v>
      </c>
      <c r="BE1594" s="1" t="s">
        <v>16437</v>
      </c>
      <c r="BF1594" s="1" t="s">
        <v>1766</v>
      </c>
      <c r="BG1594" s="1">
        <v>1</v>
      </c>
      <c r="BH1594" s="1">
        <v>1</v>
      </c>
      <c r="BI1594" s="2">
        <v>44105</v>
      </c>
      <c r="BJ1594" s="2">
        <v>44469</v>
      </c>
      <c r="BK1594" s="2">
        <v>44111</v>
      </c>
      <c r="BL1594" s="2">
        <v>44469</v>
      </c>
      <c r="BM1594" s="1">
        <v>40</v>
      </c>
      <c r="BN1594" s="1">
        <v>0</v>
      </c>
      <c r="BO1594" s="1">
        <v>8</v>
      </c>
      <c r="BP1594" s="1">
        <v>8</v>
      </c>
      <c r="BQ1594" s="1">
        <v>8</v>
      </c>
      <c r="BR1594" s="1">
        <v>8</v>
      </c>
      <c r="BS1594" s="1">
        <v>8</v>
      </c>
      <c r="BT1594" s="1">
        <v>0</v>
      </c>
      <c r="BU1594" s="1" t="str">
        <f>"8:00 AM"</f>
        <v>8:00 AM</v>
      </c>
      <c r="BV1594" s="1" t="str">
        <f>"5:00 PM"</f>
        <v>5:00 PM</v>
      </c>
      <c r="BW1594" s="1" t="s">
        <v>135</v>
      </c>
      <c r="BX1594" s="1">
        <v>0</v>
      </c>
      <c r="BY1594" s="1">
        <v>24</v>
      </c>
      <c r="BZ1594" s="1" t="s">
        <v>112</v>
      </c>
      <c r="CA1594" s="1">
        <v>0</v>
      </c>
      <c r="CB1594" s="1" t="e">
        <f>-N/a</f>
        <v>#NAME?</v>
      </c>
      <c r="CC1594" s="1" t="s">
        <v>16431</v>
      </c>
      <c r="CD1594" s="1" t="s">
        <v>16432</v>
      </c>
      <c r="CE1594" s="1" t="s">
        <v>116</v>
      </c>
      <c r="CF1594" s="1" t="s">
        <v>117</v>
      </c>
      <c r="CG1594" s="1">
        <v>96950</v>
      </c>
      <c r="CH1594" s="3">
        <v>13.9</v>
      </c>
      <c r="CI1594" s="3">
        <v>13.9</v>
      </c>
      <c r="CJ1594" s="3">
        <v>20.85</v>
      </c>
      <c r="CK1594" s="3">
        <v>20.85</v>
      </c>
      <c r="CL1594" s="1" t="s">
        <v>137</v>
      </c>
      <c r="CM1594" s="1" t="s">
        <v>138</v>
      </c>
      <c r="CN1594" s="1" t="s">
        <v>139</v>
      </c>
      <c r="CP1594" s="1" t="s">
        <v>112</v>
      </c>
      <c r="CQ1594" s="1" t="s">
        <v>111</v>
      </c>
      <c r="CR1594" s="1" t="s">
        <v>112</v>
      </c>
      <c r="CS1594" s="1" t="s">
        <v>111</v>
      </c>
      <c r="CT1594" s="1" t="s">
        <v>138</v>
      </c>
      <c r="CU1594" s="1" t="s">
        <v>111</v>
      </c>
      <c r="CV1594" s="1" t="s">
        <v>111</v>
      </c>
      <c r="CW1594" s="1" t="s">
        <v>138</v>
      </c>
      <c r="CX1594" s="1">
        <v>16702347053</v>
      </c>
      <c r="CY1594" s="1" t="s">
        <v>16435</v>
      </c>
      <c r="CZ1594" s="1" t="s">
        <v>138</v>
      </c>
      <c r="DA1594" s="1" t="s">
        <v>111</v>
      </c>
      <c r="DB1594" s="1" t="s">
        <v>112</v>
      </c>
    </row>
    <row r="1595" spans="1:111" ht="15.6" customHeight="1" x14ac:dyDescent="0.25">
      <c r="A1595" s="1" t="s">
        <v>16438</v>
      </c>
      <c r="B1595" s="1" t="s">
        <v>238</v>
      </c>
      <c r="C1595" s="2">
        <v>44148.848987268517</v>
      </c>
      <c r="D1595" s="2">
        <v>44207</v>
      </c>
      <c r="E1595" s="1" t="s">
        <v>180</v>
      </c>
      <c r="G1595" s="1" t="s">
        <v>112</v>
      </c>
      <c r="H1595" s="1" t="s">
        <v>112</v>
      </c>
      <c r="I1595" s="1" t="s">
        <v>112</v>
      </c>
      <c r="J1595" s="1" t="s">
        <v>11549</v>
      </c>
      <c r="K1595" s="1" t="s">
        <v>11549</v>
      </c>
      <c r="L1595" s="1" t="s">
        <v>11550</v>
      </c>
      <c r="N1595" s="1" t="s">
        <v>167</v>
      </c>
      <c r="O1595" s="1" t="s">
        <v>117</v>
      </c>
      <c r="P1595" s="9">
        <v>96950</v>
      </c>
      <c r="Q1595" s="1" t="s">
        <v>118</v>
      </c>
      <c r="S1595" s="1">
        <v>16702349083</v>
      </c>
      <c r="U1595" s="1">
        <v>8111</v>
      </c>
      <c r="V1595" s="1" t="s">
        <v>119</v>
      </c>
      <c r="X1595" s="1" t="s">
        <v>11551</v>
      </c>
      <c r="Y1595" s="1" t="s">
        <v>11552</v>
      </c>
      <c r="Z1595" s="1" t="s">
        <v>11553</v>
      </c>
      <c r="AA1595" s="1" t="s">
        <v>171</v>
      </c>
      <c r="AB1595" s="1" t="s">
        <v>11554</v>
      </c>
      <c r="AD1595" s="1" t="s">
        <v>167</v>
      </c>
      <c r="AE1595" s="1" t="s">
        <v>117</v>
      </c>
      <c r="AF1595" s="9">
        <v>96950</v>
      </c>
      <c r="AG1595" s="1" t="s">
        <v>118</v>
      </c>
      <c r="AI1595" s="1">
        <v>16702349083</v>
      </c>
      <c r="AK1595" s="1" t="s">
        <v>11555</v>
      </c>
      <c r="BC1595" s="1" t="str">
        <f>"49-3042.00"</f>
        <v>49-3042.00</v>
      </c>
      <c r="BD1595" s="1" t="s">
        <v>1089</v>
      </c>
      <c r="BE1595" s="1" t="s">
        <v>11556</v>
      </c>
      <c r="BF1595" s="1" t="s">
        <v>11557</v>
      </c>
      <c r="BG1595" s="1">
        <v>1</v>
      </c>
      <c r="BH1595" s="1">
        <v>1</v>
      </c>
      <c r="BI1595" s="2">
        <v>44197</v>
      </c>
      <c r="BJ1595" s="2">
        <v>44469</v>
      </c>
      <c r="BK1595" s="2">
        <v>44207</v>
      </c>
      <c r="BL1595" s="2">
        <v>44469</v>
      </c>
      <c r="BM1595" s="1">
        <v>35</v>
      </c>
      <c r="BN1595" s="1">
        <v>0</v>
      </c>
      <c r="BO1595" s="1">
        <v>7</v>
      </c>
      <c r="BP1595" s="1">
        <v>7</v>
      </c>
      <c r="BQ1595" s="1">
        <v>7</v>
      </c>
      <c r="BR1595" s="1">
        <v>7</v>
      </c>
      <c r="BS1595" s="1">
        <v>7</v>
      </c>
      <c r="BT1595" s="1">
        <v>0</v>
      </c>
      <c r="BU1595" s="1" t="str">
        <f>"9:00 AM"</f>
        <v>9:00 AM</v>
      </c>
      <c r="BV1595" s="1" t="str">
        <f>"5:00 PM"</f>
        <v>5:00 PM</v>
      </c>
      <c r="BW1595" s="1" t="s">
        <v>135</v>
      </c>
      <c r="BX1595" s="1">
        <v>0</v>
      </c>
      <c r="BY1595" s="1">
        <v>24</v>
      </c>
      <c r="BZ1595" s="1" t="s">
        <v>112</v>
      </c>
      <c r="CA1595" s="1">
        <v>0</v>
      </c>
      <c r="CB1595" s="4" t="s">
        <v>16439</v>
      </c>
      <c r="CC1595" s="1" t="s">
        <v>3502</v>
      </c>
      <c r="CD1595" s="1" t="s">
        <v>5994</v>
      </c>
      <c r="CE1595" s="1" t="s">
        <v>167</v>
      </c>
      <c r="CF1595" s="1" t="s">
        <v>117</v>
      </c>
      <c r="CG1595" s="1">
        <v>96950</v>
      </c>
      <c r="CH1595" s="3">
        <v>10.050000000000001</v>
      </c>
      <c r="CI1595" s="3">
        <v>10.050000000000001</v>
      </c>
      <c r="CJ1595" s="3">
        <v>15.08</v>
      </c>
      <c r="CK1595" s="3">
        <v>15.08</v>
      </c>
      <c r="CL1595" s="1" t="s">
        <v>137</v>
      </c>
      <c r="CN1595" s="1" t="s">
        <v>139</v>
      </c>
      <c r="CP1595" s="1" t="s">
        <v>112</v>
      </c>
      <c r="CQ1595" s="1" t="s">
        <v>111</v>
      </c>
      <c r="CR1595" s="1" t="s">
        <v>112</v>
      </c>
      <c r="CS1595" s="1" t="s">
        <v>111</v>
      </c>
      <c r="CT1595" s="1" t="s">
        <v>138</v>
      </c>
      <c r="CU1595" s="1" t="s">
        <v>111</v>
      </c>
      <c r="CV1595" s="1" t="s">
        <v>138</v>
      </c>
      <c r="CW1595" s="1" t="s">
        <v>2575</v>
      </c>
      <c r="CX1595" s="1">
        <v>16702349083</v>
      </c>
      <c r="CY1595" s="1" t="s">
        <v>11555</v>
      </c>
      <c r="CZ1595" s="1" t="s">
        <v>428</v>
      </c>
      <c r="DA1595" s="1" t="s">
        <v>111</v>
      </c>
      <c r="DB1595" s="1" t="s">
        <v>112</v>
      </c>
    </row>
    <row r="1596" spans="1:111" ht="15.6" customHeight="1" x14ac:dyDescent="0.25">
      <c r="A1596" s="1" t="s">
        <v>16440</v>
      </c>
      <c r="B1596" s="1" t="s">
        <v>238</v>
      </c>
      <c r="C1596" s="2">
        <v>44148.042646296293</v>
      </c>
      <c r="D1596" s="2">
        <v>44201</v>
      </c>
      <c r="E1596" s="1" t="s">
        <v>180</v>
      </c>
      <c r="G1596" s="1" t="s">
        <v>112</v>
      </c>
      <c r="H1596" s="1" t="s">
        <v>112</v>
      </c>
      <c r="I1596" s="1" t="s">
        <v>112</v>
      </c>
      <c r="J1596" s="1" t="s">
        <v>15241</v>
      </c>
      <c r="K1596" s="1" t="s">
        <v>138</v>
      </c>
      <c r="L1596" s="1" t="s">
        <v>15242</v>
      </c>
      <c r="N1596" s="1" t="s">
        <v>167</v>
      </c>
      <c r="O1596" s="1" t="s">
        <v>117</v>
      </c>
      <c r="P1596" s="9">
        <v>96950</v>
      </c>
      <c r="Q1596" s="1" t="s">
        <v>118</v>
      </c>
      <c r="S1596" s="1">
        <v>16702357635</v>
      </c>
      <c r="U1596" s="1">
        <v>53249</v>
      </c>
      <c r="V1596" s="1" t="s">
        <v>119</v>
      </c>
      <c r="X1596" s="1" t="s">
        <v>15243</v>
      </c>
      <c r="Y1596" s="1" t="s">
        <v>2193</v>
      </c>
      <c r="Z1596" s="1" t="s">
        <v>15244</v>
      </c>
      <c r="AA1596" s="1" t="s">
        <v>15245</v>
      </c>
      <c r="AB1596" s="1" t="s">
        <v>15242</v>
      </c>
      <c r="AD1596" s="1" t="s">
        <v>167</v>
      </c>
      <c r="AE1596" s="1" t="s">
        <v>117</v>
      </c>
      <c r="AF1596" s="9">
        <v>96950</v>
      </c>
      <c r="AG1596" s="1" t="s">
        <v>118</v>
      </c>
      <c r="AI1596" s="1">
        <v>16702357635</v>
      </c>
      <c r="AK1596" s="1" t="s">
        <v>15246</v>
      </c>
      <c r="BC1596" s="1" t="str">
        <f>"53-3032.00"</f>
        <v>53-3032.00</v>
      </c>
      <c r="BD1596" s="1" t="s">
        <v>991</v>
      </c>
      <c r="BE1596" s="1" t="s">
        <v>15247</v>
      </c>
      <c r="BF1596" s="1" t="s">
        <v>15248</v>
      </c>
      <c r="BG1596" s="1">
        <v>1</v>
      </c>
      <c r="BH1596" s="1">
        <v>1</v>
      </c>
      <c r="BI1596" s="2">
        <v>44197</v>
      </c>
      <c r="BJ1596" s="2">
        <v>44469</v>
      </c>
      <c r="BK1596" s="2">
        <v>44202</v>
      </c>
      <c r="BL1596" s="2">
        <v>44469</v>
      </c>
      <c r="BM1596" s="1">
        <v>40</v>
      </c>
      <c r="BN1596" s="1">
        <v>0</v>
      </c>
      <c r="BO1596" s="1">
        <v>8</v>
      </c>
      <c r="BP1596" s="1">
        <v>8</v>
      </c>
      <c r="BQ1596" s="1">
        <v>8</v>
      </c>
      <c r="BR1596" s="1">
        <v>8</v>
      </c>
      <c r="BS1596" s="1">
        <v>8</v>
      </c>
      <c r="BT1596" s="1">
        <v>0</v>
      </c>
      <c r="BU1596" s="1" t="str">
        <f>"7:30 AM"</f>
        <v>7:30 AM</v>
      </c>
      <c r="BV1596" s="1" t="str">
        <f>"4:30 PM"</f>
        <v>4:30 PM</v>
      </c>
      <c r="BW1596" s="1" t="s">
        <v>135</v>
      </c>
      <c r="BX1596" s="1">
        <v>0</v>
      </c>
      <c r="BY1596" s="1">
        <v>6</v>
      </c>
      <c r="BZ1596" s="1" t="s">
        <v>112</v>
      </c>
      <c r="CA1596" s="1">
        <v>0</v>
      </c>
      <c r="CB1596" s="1" t="s">
        <v>138</v>
      </c>
      <c r="CC1596" s="1" t="s">
        <v>15249</v>
      </c>
      <c r="CE1596" s="1" t="s">
        <v>167</v>
      </c>
      <c r="CF1596" s="1" t="s">
        <v>117</v>
      </c>
      <c r="CG1596" s="1">
        <v>96950</v>
      </c>
      <c r="CH1596" s="3">
        <v>13.85</v>
      </c>
      <c r="CI1596" s="3">
        <v>13.85</v>
      </c>
      <c r="CJ1596" s="3">
        <v>20.78</v>
      </c>
      <c r="CK1596" s="3">
        <v>20.78</v>
      </c>
      <c r="CL1596" s="1" t="s">
        <v>137</v>
      </c>
      <c r="CM1596" s="1" t="s">
        <v>331</v>
      </c>
      <c r="CN1596" s="1" t="s">
        <v>139</v>
      </c>
      <c r="CP1596" s="1" t="s">
        <v>112</v>
      </c>
      <c r="CQ1596" s="1" t="s">
        <v>111</v>
      </c>
      <c r="CR1596" s="1" t="s">
        <v>112</v>
      </c>
      <c r="CS1596" s="1" t="s">
        <v>111</v>
      </c>
      <c r="CT1596" s="1" t="s">
        <v>138</v>
      </c>
      <c r="CU1596" s="1" t="s">
        <v>111</v>
      </c>
      <c r="CV1596" s="1" t="s">
        <v>138</v>
      </c>
      <c r="CW1596" s="1" t="s">
        <v>14379</v>
      </c>
      <c r="CX1596" s="1">
        <v>16702357635</v>
      </c>
      <c r="CY1596" s="1" t="s">
        <v>15246</v>
      </c>
      <c r="CZ1596" s="1" t="s">
        <v>138</v>
      </c>
      <c r="DA1596" s="1" t="s">
        <v>111</v>
      </c>
      <c r="DB1596" s="1" t="s">
        <v>112</v>
      </c>
      <c r="DC1596" s="1" t="s">
        <v>16441</v>
      </c>
      <c r="DD1596" s="1" t="s">
        <v>16442</v>
      </c>
      <c r="DF1596" s="1" t="s">
        <v>16443</v>
      </c>
      <c r="DG1596" s="1" t="s">
        <v>15246</v>
      </c>
    </row>
    <row r="1597" spans="1:111" ht="15.6" customHeight="1" x14ac:dyDescent="0.25">
      <c r="A1597" s="1" t="s">
        <v>16455</v>
      </c>
      <c r="B1597" s="1" t="s">
        <v>238</v>
      </c>
      <c r="C1597" s="2">
        <v>44216.903666550927</v>
      </c>
      <c r="D1597" s="2">
        <v>44270</v>
      </c>
      <c r="E1597" s="1" t="s">
        <v>180</v>
      </c>
      <c r="G1597" s="1" t="s">
        <v>112</v>
      </c>
      <c r="H1597" s="1" t="s">
        <v>112</v>
      </c>
      <c r="I1597" s="1" t="s">
        <v>112</v>
      </c>
      <c r="J1597" s="1" t="s">
        <v>2552</v>
      </c>
      <c r="K1597" s="1" t="s">
        <v>2553</v>
      </c>
      <c r="L1597" s="1" t="s">
        <v>2561</v>
      </c>
      <c r="M1597" s="1" t="s">
        <v>2555</v>
      </c>
      <c r="N1597" s="1" t="s">
        <v>116</v>
      </c>
      <c r="O1597" s="1" t="s">
        <v>117</v>
      </c>
      <c r="P1597" s="9">
        <v>96950</v>
      </c>
      <c r="Q1597" s="1" t="s">
        <v>118</v>
      </c>
      <c r="S1597" s="1">
        <v>16702880407</v>
      </c>
      <c r="T1597" s="1">
        <v>33</v>
      </c>
      <c r="U1597" s="1">
        <v>212312</v>
      </c>
      <c r="V1597" s="1" t="s">
        <v>119</v>
      </c>
      <c r="X1597" s="1" t="s">
        <v>2556</v>
      </c>
      <c r="Y1597" s="1" t="s">
        <v>1544</v>
      </c>
      <c r="Z1597" s="1" t="s">
        <v>656</v>
      </c>
      <c r="AA1597" s="1" t="s">
        <v>2557</v>
      </c>
      <c r="AB1597" s="1" t="s">
        <v>2561</v>
      </c>
      <c r="AC1597" s="1" t="s">
        <v>2555</v>
      </c>
      <c r="AD1597" s="1" t="s">
        <v>116</v>
      </c>
      <c r="AE1597" s="1" t="s">
        <v>117</v>
      </c>
      <c r="AF1597" s="9">
        <v>96950</v>
      </c>
      <c r="AG1597" s="1" t="s">
        <v>118</v>
      </c>
      <c r="AI1597" s="1">
        <v>16702880407</v>
      </c>
      <c r="AJ1597" s="1">
        <v>33</v>
      </c>
      <c r="AK1597" s="1" t="s">
        <v>279</v>
      </c>
      <c r="BC1597" s="1" t="str">
        <f>"53-7011.00"</f>
        <v>53-7011.00</v>
      </c>
      <c r="BD1597" s="1" t="s">
        <v>8959</v>
      </c>
      <c r="BE1597" s="1" t="s">
        <v>8960</v>
      </c>
      <c r="BF1597" s="1" t="s">
        <v>8961</v>
      </c>
      <c r="BG1597" s="1">
        <v>5</v>
      </c>
      <c r="BH1597" s="1">
        <v>5</v>
      </c>
      <c r="BI1597" s="2">
        <v>44291</v>
      </c>
      <c r="BJ1597" s="2">
        <v>44655</v>
      </c>
      <c r="BK1597" s="2">
        <v>44291</v>
      </c>
      <c r="BL1597" s="2">
        <v>44655</v>
      </c>
      <c r="BM1597" s="1">
        <v>40</v>
      </c>
      <c r="BN1597" s="1">
        <v>0</v>
      </c>
      <c r="BO1597" s="1">
        <v>8</v>
      </c>
      <c r="BP1597" s="1">
        <v>8</v>
      </c>
      <c r="BQ1597" s="1">
        <v>8</v>
      </c>
      <c r="BR1597" s="1">
        <v>8</v>
      </c>
      <c r="BS1597" s="1">
        <v>8</v>
      </c>
      <c r="BT1597" s="1">
        <v>0</v>
      </c>
      <c r="BU1597" s="1" t="str">
        <f>"7:00 AM"</f>
        <v>7:00 AM</v>
      </c>
      <c r="BV1597" s="1" t="str">
        <f>"3:30 PM"</f>
        <v>3:30 PM</v>
      </c>
      <c r="BW1597" s="1" t="s">
        <v>135</v>
      </c>
      <c r="BX1597" s="1">
        <v>0</v>
      </c>
      <c r="BY1597" s="1">
        <v>3</v>
      </c>
      <c r="BZ1597" s="1" t="s">
        <v>112</v>
      </c>
      <c r="CA1597" s="1">
        <v>0</v>
      </c>
      <c r="CB1597" s="1" t="s">
        <v>16456</v>
      </c>
      <c r="CC1597" s="1" t="s">
        <v>2561</v>
      </c>
      <c r="CD1597" s="1" t="s">
        <v>2555</v>
      </c>
      <c r="CE1597" s="1" t="s">
        <v>116</v>
      </c>
      <c r="CF1597" s="1" t="s">
        <v>117</v>
      </c>
      <c r="CG1597" s="1">
        <v>96950</v>
      </c>
      <c r="CH1597" s="3">
        <v>8.3000000000000007</v>
      </c>
      <c r="CJ1597" s="3">
        <v>12.45</v>
      </c>
      <c r="CL1597" s="1" t="s">
        <v>137</v>
      </c>
      <c r="CM1597" s="1" t="s">
        <v>138</v>
      </c>
      <c r="CN1597" s="1" t="s">
        <v>218</v>
      </c>
      <c r="CP1597" s="1" t="s">
        <v>112</v>
      </c>
      <c r="CQ1597" s="1" t="s">
        <v>111</v>
      </c>
      <c r="CR1597" s="1" t="s">
        <v>112</v>
      </c>
      <c r="CS1597" s="1" t="s">
        <v>111</v>
      </c>
      <c r="CT1597" s="1" t="s">
        <v>138</v>
      </c>
      <c r="CU1597" s="1" t="s">
        <v>111</v>
      </c>
      <c r="CV1597" s="1" t="s">
        <v>138</v>
      </c>
      <c r="CW1597" s="1" t="s">
        <v>16457</v>
      </c>
      <c r="CX1597" s="1">
        <v>16702880407</v>
      </c>
      <c r="CY1597" s="1" t="s">
        <v>279</v>
      </c>
      <c r="CZ1597" s="1" t="s">
        <v>2563</v>
      </c>
      <c r="DA1597" s="1" t="s">
        <v>111</v>
      </c>
      <c r="DB1597" s="1" t="s">
        <v>112</v>
      </c>
    </row>
    <row r="1598" spans="1:111" ht="15.6" customHeight="1" x14ac:dyDescent="0.25">
      <c r="A1598" s="1" t="s">
        <v>16458</v>
      </c>
      <c r="B1598" s="1" t="s">
        <v>238</v>
      </c>
      <c r="C1598" s="2">
        <v>44217.211123032408</v>
      </c>
      <c r="D1598" s="2">
        <v>44264</v>
      </c>
      <c r="E1598" s="1" t="s">
        <v>180</v>
      </c>
      <c r="G1598" s="1" t="s">
        <v>112</v>
      </c>
      <c r="H1598" s="1" t="s">
        <v>112</v>
      </c>
      <c r="I1598" s="1" t="s">
        <v>112</v>
      </c>
      <c r="J1598" s="1" t="s">
        <v>4994</v>
      </c>
      <c r="L1598" s="1" t="s">
        <v>4995</v>
      </c>
      <c r="N1598" s="1" t="s">
        <v>167</v>
      </c>
      <c r="O1598" s="1" t="s">
        <v>117</v>
      </c>
      <c r="P1598" s="9">
        <v>96950</v>
      </c>
      <c r="Q1598" s="1" t="s">
        <v>118</v>
      </c>
      <c r="S1598" s="1">
        <v>16702330020</v>
      </c>
      <c r="U1598" s="1">
        <v>2362</v>
      </c>
      <c r="V1598" s="1" t="s">
        <v>119</v>
      </c>
      <c r="X1598" s="1" t="s">
        <v>4996</v>
      </c>
      <c r="Y1598" s="1" t="s">
        <v>4997</v>
      </c>
      <c r="AA1598" s="1" t="s">
        <v>343</v>
      </c>
      <c r="AB1598" s="1" t="s">
        <v>4995</v>
      </c>
      <c r="AD1598" s="1" t="s">
        <v>167</v>
      </c>
      <c r="AE1598" s="1" t="s">
        <v>117</v>
      </c>
      <c r="AF1598" s="9">
        <v>96950</v>
      </c>
      <c r="AG1598" s="1" t="s">
        <v>118</v>
      </c>
      <c r="AI1598" s="1">
        <v>16702330020</v>
      </c>
      <c r="AK1598" s="1" t="s">
        <v>4998</v>
      </c>
      <c r="BC1598" s="1" t="str">
        <f>"53-7081.00"</f>
        <v>53-7081.00</v>
      </c>
      <c r="BD1598" s="1" t="s">
        <v>1187</v>
      </c>
      <c r="BE1598" s="1" t="s">
        <v>16459</v>
      </c>
      <c r="BF1598" s="1" t="s">
        <v>1187</v>
      </c>
      <c r="BG1598" s="1">
        <v>20</v>
      </c>
      <c r="BH1598" s="1">
        <v>20</v>
      </c>
      <c r="BI1598" s="2">
        <v>44242</v>
      </c>
      <c r="BJ1598" s="2">
        <v>44469</v>
      </c>
      <c r="BK1598" s="2">
        <v>44264</v>
      </c>
      <c r="BL1598" s="2">
        <v>44469</v>
      </c>
      <c r="BM1598" s="1">
        <v>40</v>
      </c>
      <c r="BN1598" s="1">
        <v>0</v>
      </c>
      <c r="BO1598" s="1">
        <v>8</v>
      </c>
      <c r="BP1598" s="1">
        <v>8</v>
      </c>
      <c r="BQ1598" s="1">
        <v>8</v>
      </c>
      <c r="BR1598" s="1">
        <v>8</v>
      </c>
      <c r="BS1598" s="1">
        <v>8</v>
      </c>
      <c r="BT1598" s="1">
        <v>0</v>
      </c>
      <c r="BU1598" s="1" t="str">
        <f>"9:00 AM"</f>
        <v>9:00 AM</v>
      </c>
      <c r="BV1598" s="1" t="str">
        <f>"6:00 PM"</f>
        <v>6:00 PM</v>
      </c>
      <c r="BW1598" s="1" t="s">
        <v>135</v>
      </c>
      <c r="BX1598" s="1">
        <v>0</v>
      </c>
      <c r="BY1598" s="1">
        <v>12</v>
      </c>
      <c r="BZ1598" s="1" t="s">
        <v>112</v>
      </c>
      <c r="CA1598" s="1">
        <v>0</v>
      </c>
      <c r="CB1598" s="4" t="s">
        <v>16460</v>
      </c>
      <c r="CC1598" s="1" t="s">
        <v>404</v>
      </c>
      <c r="CD1598" s="1" t="s">
        <v>167</v>
      </c>
      <c r="CE1598" s="1" t="s">
        <v>399</v>
      </c>
      <c r="CF1598" s="1" t="s">
        <v>117</v>
      </c>
      <c r="CG1598" s="1">
        <v>96950</v>
      </c>
      <c r="CH1598" s="3">
        <v>8.3000000000000007</v>
      </c>
      <c r="CI1598" s="3">
        <v>8.3000000000000007</v>
      </c>
      <c r="CJ1598" s="3">
        <v>12.45</v>
      </c>
      <c r="CK1598" s="3">
        <v>12.45</v>
      </c>
      <c r="CL1598" s="1" t="s">
        <v>137</v>
      </c>
      <c r="CM1598" s="1" t="s">
        <v>138</v>
      </c>
      <c r="CN1598" s="1" t="s">
        <v>139</v>
      </c>
      <c r="CP1598" s="1" t="s">
        <v>112</v>
      </c>
      <c r="CQ1598" s="1" t="s">
        <v>111</v>
      </c>
      <c r="CR1598" s="1" t="s">
        <v>112</v>
      </c>
      <c r="CS1598" s="1" t="s">
        <v>111</v>
      </c>
      <c r="CT1598" s="1" t="s">
        <v>138</v>
      </c>
      <c r="CU1598" s="1" t="s">
        <v>111</v>
      </c>
      <c r="CV1598" s="1" t="s">
        <v>138</v>
      </c>
      <c r="CW1598" s="1" t="s">
        <v>138</v>
      </c>
      <c r="CX1598" s="1">
        <v>16702330020</v>
      </c>
      <c r="CY1598" s="1" t="s">
        <v>4998</v>
      </c>
      <c r="CZ1598" s="1" t="s">
        <v>138</v>
      </c>
      <c r="DA1598" s="1" t="s">
        <v>111</v>
      </c>
      <c r="DB1598" s="1" t="s">
        <v>112</v>
      </c>
    </row>
    <row r="1599" spans="1:111" ht="15.6" customHeight="1" x14ac:dyDescent="0.25">
      <c r="A1599" s="1" t="s">
        <v>16461</v>
      </c>
      <c r="B1599" s="1" t="s">
        <v>238</v>
      </c>
      <c r="C1599" s="2">
        <v>44177.027933101854</v>
      </c>
      <c r="D1599" s="2">
        <v>44230</v>
      </c>
      <c r="E1599" s="1" t="s">
        <v>180</v>
      </c>
      <c r="G1599" s="1" t="s">
        <v>111</v>
      </c>
      <c r="H1599" s="1" t="s">
        <v>112</v>
      </c>
      <c r="I1599" s="1" t="s">
        <v>112</v>
      </c>
      <c r="J1599" s="1" t="s">
        <v>10226</v>
      </c>
      <c r="K1599" s="1" t="s">
        <v>10227</v>
      </c>
      <c r="L1599" s="1" t="s">
        <v>397</v>
      </c>
      <c r="M1599" s="1" t="s">
        <v>2319</v>
      </c>
      <c r="N1599" s="1" t="s">
        <v>116</v>
      </c>
      <c r="O1599" s="1" t="s">
        <v>117</v>
      </c>
      <c r="P1599" s="9">
        <v>96950</v>
      </c>
      <c r="Q1599" s="1" t="s">
        <v>118</v>
      </c>
      <c r="S1599" s="1">
        <v>16702343197</v>
      </c>
      <c r="U1599" s="1">
        <v>45321</v>
      </c>
      <c r="V1599" s="1" t="s">
        <v>119</v>
      </c>
      <c r="X1599" s="1" t="s">
        <v>10228</v>
      </c>
      <c r="Y1599" s="1" t="s">
        <v>10229</v>
      </c>
      <c r="Z1599" s="1" t="s">
        <v>10230</v>
      </c>
      <c r="AA1599" s="1" t="s">
        <v>461</v>
      </c>
      <c r="AB1599" s="1" t="s">
        <v>397</v>
      </c>
      <c r="AC1599" s="1" t="s">
        <v>2319</v>
      </c>
      <c r="AD1599" s="1" t="s">
        <v>116</v>
      </c>
      <c r="AE1599" s="1" t="s">
        <v>117</v>
      </c>
      <c r="AF1599" s="9">
        <v>96950</v>
      </c>
      <c r="AG1599" s="1" t="s">
        <v>118</v>
      </c>
      <c r="AI1599" s="1">
        <v>16702343197</v>
      </c>
      <c r="AK1599" s="1" t="s">
        <v>10231</v>
      </c>
      <c r="BC1599" s="1" t="str">
        <f>"43-5081.03"</f>
        <v>43-5081.03</v>
      </c>
      <c r="BD1599" s="1" t="s">
        <v>868</v>
      </c>
      <c r="BE1599" s="1" t="s">
        <v>16462</v>
      </c>
      <c r="BF1599" s="1" t="s">
        <v>16463</v>
      </c>
      <c r="BG1599" s="1">
        <v>3</v>
      </c>
      <c r="BH1599" s="1">
        <v>3</v>
      </c>
      <c r="BI1599" s="2">
        <v>44256</v>
      </c>
      <c r="BJ1599" s="2">
        <v>44620</v>
      </c>
      <c r="BK1599" s="2">
        <v>44256</v>
      </c>
      <c r="BL1599" s="2">
        <v>44620</v>
      </c>
      <c r="BM1599" s="1">
        <v>35</v>
      </c>
      <c r="BN1599" s="1">
        <v>0</v>
      </c>
      <c r="BO1599" s="1">
        <v>6</v>
      </c>
      <c r="BP1599" s="1">
        <v>6</v>
      </c>
      <c r="BQ1599" s="1">
        <v>6</v>
      </c>
      <c r="BR1599" s="1">
        <v>6</v>
      </c>
      <c r="BS1599" s="1">
        <v>6</v>
      </c>
      <c r="BT1599" s="1">
        <v>5</v>
      </c>
      <c r="BU1599" s="1" t="str">
        <f>"9:00 AM"</f>
        <v>9:00 AM</v>
      </c>
      <c r="BV1599" s="1" t="str">
        <f>"4:00 PM"</f>
        <v>4:00 PM</v>
      </c>
      <c r="BW1599" s="1" t="s">
        <v>135</v>
      </c>
      <c r="BX1599" s="1">
        <v>0</v>
      </c>
      <c r="BY1599" s="1">
        <v>12</v>
      </c>
      <c r="BZ1599" s="1" t="s">
        <v>112</v>
      </c>
      <c r="CA1599" s="1">
        <v>0</v>
      </c>
      <c r="CB1599" s="1" t="s">
        <v>16464</v>
      </c>
      <c r="CC1599" s="1" t="s">
        <v>397</v>
      </c>
      <c r="CD1599" s="1" t="s">
        <v>2319</v>
      </c>
      <c r="CE1599" s="1" t="s">
        <v>116</v>
      </c>
      <c r="CF1599" s="1" t="s">
        <v>117</v>
      </c>
      <c r="CG1599" s="1">
        <v>96950</v>
      </c>
      <c r="CH1599" s="3">
        <v>7.58</v>
      </c>
      <c r="CI1599" s="3">
        <v>8</v>
      </c>
      <c r="CJ1599" s="3">
        <v>11.37</v>
      </c>
      <c r="CK1599" s="3">
        <v>12</v>
      </c>
      <c r="CL1599" s="1" t="s">
        <v>137</v>
      </c>
      <c r="CM1599" s="1" t="s">
        <v>138</v>
      </c>
      <c r="CN1599" s="1" t="s">
        <v>139</v>
      </c>
      <c r="CP1599" s="1" t="s">
        <v>112</v>
      </c>
      <c r="CQ1599" s="1" t="s">
        <v>111</v>
      </c>
      <c r="CR1599" s="1" t="s">
        <v>112</v>
      </c>
      <c r="CS1599" s="1" t="s">
        <v>111</v>
      </c>
      <c r="CT1599" s="1" t="s">
        <v>138</v>
      </c>
      <c r="CU1599" s="1" t="s">
        <v>111</v>
      </c>
      <c r="CV1599" s="1" t="s">
        <v>138</v>
      </c>
      <c r="CW1599" s="1" t="s">
        <v>138</v>
      </c>
      <c r="CX1599" s="1">
        <v>16702343197</v>
      </c>
      <c r="CY1599" s="1" t="s">
        <v>10235</v>
      </c>
      <c r="CZ1599" s="1" t="s">
        <v>138</v>
      </c>
      <c r="DA1599" s="1" t="s">
        <v>111</v>
      </c>
      <c r="DB1599" s="1" t="s">
        <v>112</v>
      </c>
    </row>
    <row r="1600" spans="1:111" ht="15.6" customHeight="1" x14ac:dyDescent="0.25">
      <c r="A1600" s="1" t="s">
        <v>16467</v>
      </c>
      <c r="B1600" s="1" t="s">
        <v>238</v>
      </c>
      <c r="C1600" s="2">
        <v>44139.050143055552</v>
      </c>
      <c r="D1600" s="2">
        <v>44182</v>
      </c>
      <c r="E1600" s="1" t="s">
        <v>180</v>
      </c>
      <c r="G1600" s="1" t="s">
        <v>112</v>
      </c>
      <c r="H1600" s="1" t="s">
        <v>112</v>
      </c>
      <c r="I1600" s="1" t="s">
        <v>112</v>
      </c>
      <c r="J1600" s="1" t="s">
        <v>1095</v>
      </c>
      <c r="K1600" s="1" t="s">
        <v>1096</v>
      </c>
      <c r="L1600" s="1" t="s">
        <v>410</v>
      </c>
      <c r="N1600" s="1" t="s">
        <v>167</v>
      </c>
      <c r="O1600" s="1" t="s">
        <v>117</v>
      </c>
      <c r="P1600" s="9">
        <v>96950</v>
      </c>
      <c r="Q1600" s="1" t="s">
        <v>118</v>
      </c>
      <c r="S1600" s="1">
        <v>16702336927</v>
      </c>
      <c r="U1600" s="1">
        <v>561320</v>
      </c>
      <c r="V1600" s="1" t="s">
        <v>119</v>
      </c>
      <c r="X1600" s="1" t="s">
        <v>1097</v>
      </c>
      <c r="Y1600" s="1" t="s">
        <v>1098</v>
      </c>
      <c r="Z1600" s="1" t="s">
        <v>1099</v>
      </c>
      <c r="AA1600" s="1" t="s">
        <v>245</v>
      </c>
      <c r="AB1600" s="1" t="s">
        <v>1100</v>
      </c>
      <c r="AD1600" s="1" t="s">
        <v>116</v>
      </c>
      <c r="AE1600" s="1" t="s">
        <v>117</v>
      </c>
      <c r="AF1600" s="9">
        <v>96950</v>
      </c>
      <c r="AG1600" s="1" t="s">
        <v>118</v>
      </c>
      <c r="AI1600" s="1">
        <v>16702336927</v>
      </c>
      <c r="AK1600" s="1" t="s">
        <v>1101</v>
      </c>
      <c r="BC1600" s="1" t="str">
        <f>"37-3011.00"</f>
        <v>37-3011.00</v>
      </c>
      <c r="BD1600" s="1" t="s">
        <v>726</v>
      </c>
      <c r="BE1600" s="1" t="s">
        <v>5262</v>
      </c>
      <c r="BF1600" s="1" t="s">
        <v>5263</v>
      </c>
      <c r="BG1600" s="1">
        <v>7</v>
      </c>
      <c r="BH1600" s="1">
        <v>7</v>
      </c>
      <c r="BI1600" s="2">
        <v>44256</v>
      </c>
      <c r="BJ1600" s="2">
        <v>44620</v>
      </c>
      <c r="BK1600" s="2">
        <v>44256</v>
      </c>
      <c r="BL1600" s="2">
        <v>44620</v>
      </c>
      <c r="BM1600" s="1">
        <v>40</v>
      </c>
      <c r="BN1600" s="1">
        <v>0</v>
      </c>
      <c r="BO1600" s="1">
        <v>8</v>
      </c>
      <c r="BP1600" s="1">
        <v>8</v>
      </c>
      <c r="BQ1600" s="1">
        <v>8</v>
      </c>
      <c r="BR1600" s="1">
        <v>8</v>
      </c>
      <c r="BS1600" s="1">
        <v>8</v>
      </c>
      <c r="BT1600" s="1">
        <v>0</v>
      </c>
      <c r="BU1600" s="1" t="str">
        <f>"7:30 AM"</f>
        <v>7:30 AM</v>
      </c>
      <c r="BV1600" s="1" t="str">
        <f>"4:30 PM"</f>
        <v>4:30 PM</v>
      </c>
      <c r="BW1600" s="1" t="s">
        <v>135</v>
      </c>
      <c r="BX1600" s="1">
        <v>0</v>
      </c>
      <c r="BY1600" s="1">
        <v>3</v>
      </c>
      <c r="BZ1600" s="1" t="s">
        <v>112</v>
      </c>
      <c r="CA1600" s="1">
        <v>0</v>
      </c>
      <c r="CB1600" s="4" t="s">
        <v>5264</v>
      </c>
      <c r="CC1600" s="1" t="s">
        <v>410</v>
      </c>
      <c r="CE1600" s="1" t="s">
        <v>167</v>
      </c>
      <c r="CF1600" s="1" t="s">
        <v>117</v>
      </c>
      <c r="CG1600" s="1">
        <v>96950</v>
      </c>
      <c r="CH1600" s="3">
        <v>8.5</v>
      </c>
      <c r="CI1600" s="3">
        <v>8.5</v>
      </c>
      <c r="CJ1600" s="3">
        <v>12.75</v>
      </c>
      <c r="CK1600" s="3">
        <v>12.75</v>
      </c>
      <c r="CL1600" s="1" t="s">
        <v>137</v>
      </c>
      <c r="CN1600" s="1" t="s">
        <v>139</v>
      </c>
      <c r="CP1600" s="1" t="s">
        <v>112</v>
      </c>
      <c r="CQ1600" s="1" t="s">
        <v>111</v>
      </c>
      <c r="CR1600" s="1" t="s">
        <v>112</v>
      </c>
      <c r="CS1600" s="1" t="s">
        <v>111</v>
      </c>
      <c r="CT1600" s="1" t="s">
        <v>138</v>
      </c>
      <c r="CU1600" s="1" t="s">
        <v>111</v>
      </c>
      <c r="CV1600" s="1" t="s">
        <v>138</v>
      </c>
      <c r="CW1600" s="1" t="s">
        <v>411</v>
      </c>
      <c r="CX1600" s="1">
        <v>16702336927</v>
      </c>
      <c r="CY1600" s="1" t="s">
        <v>1101</v>
      </c>
      <c r="CZ1600" s="1" t="s">
        <v>138</v>
      </c>
      <c r="DA1600" s="1" t="s">
        <v>111</v>
      </c>
      <c r="DB1600" s="1" t="s">
        <v>112</v>
      </c>
    </row>
    <row r="1601" spans="1:111" ht="15.6" customHeight="1" x14ac:dyDescent="0.25">
      <c r="A1601" s="1" t="s">
        <v>16468</v>
      </c>
      <c r="B1601" s="1" t="s">
        <v>238</v>
      </c>
      <c r="C1601" s="2">
        <v>44232.112209837964</v>
      </c>
      <c r="D1601" s="2">
        <v>44278</v>
      </c>
      <c r="E1601" s="1" t="s">
        <v>180</v>
      </c>
      <c r="G1601" s="1" t="s">
        <v>112</v>
      </c>
      <c r="H1601" s="1" t="s">
        <v>112</v>
      </c>
      <c r="I1601" s="1" t="s">
        <v>112</v>
      </c>
      <c r="J1601" s="1" t="s">
        <v>10254</v>
      </c>
      <c r="K1601" s="1" t="s">
        <v>16469</v>
      </c>
      <c r="L1601" s="1" t="s">
        <v>2383</v>
      </c>
      <c r="M1601" s="1" t="s">
        <v>10256</v>
      </c>
      <c r="N1601" s="1" t="s">
        <v>116</v>
      </c>
      <c r="O1601" s="1" t="s">
        <v>117</v>
      </c>
      <c r="P1601" s="9">
        <v>96950</v>
      </c>
      <c r="Q1601" s="1" t="s">
        <v>118</v>
      </c>
      <c r="R1601" s="1" t="s">
        <v>719</v>
      </c>
      <c r="S1601" s="1">
        <v>16703236877</v>
      </c>
      <c r="U1601" s="1">
        <v>62161</v>
      </c>
      <c r="V1601" s="1" t="s">
        <v>119</v>
      </c>
      <c r="X1601" s="1" t="s">
        <v>686</v>
      </c>
      <c r="Y1601" s="1" t="s">
        <v>687</v>
      </c>
      <c r="Z1601" s="1" t="s">
        <v>688</v>
      </c>
      <c r="AA1601" s="1" t="s">
        <v>245</v>
      </c>
      <c r="AB1601" s="1" t="s">
        <v>689</v>
      </c>
      <c r="AD1601" s="1" t="s">
        <v>690</v>
      </c>
      <c r="AE1601" s="1" t="s">
        <v>691</v>
      </c>
      <c r="AF1601" s="9">
        <v>96950</v>
      </c>
      <c r="AG1601" s="1" t="s">
        <v>118</v>
      </c>
      <c r="AH1601" s="1" t="s">
        <v>719</v>
      </c>
      <c r="AI1601" s="1">
        <v>16716498746</v>
      </c>
      <c r="AJ1601" s="1">
        <v>203</v>
      </c>
      <c r="AK1601" s="1" t="s">
        <v>692</v>
      </c>
      <c r="BC1601" s="1" t="str">
        <f>"31-1014.00"</f>
        <v>31-1014.00</v>
      </c>
      <c r="BD1601" s="1" t="s">
        <v>531</v>
      </c>
      <c r="BE1601" s="1" t="s">
        <v>16470</v>
      </c>
      <c r="BF1601" s="1" t="s">
        <v>788</v>
      </c>
      <c r="BG1601" s="1">
        <v>3</v>
      </c>
      <c r="BH1601" s="1">
        <v>3</v>
      </c>
      <c r="BI1601" s="2">
        <v>44331</v>
      </c>
      <c r="BJ1601" s="2">
        <v>44695</v>
      </c>
      <c r="BK1601" s="2">
        <v>44331</v>
      </c>
      <c r="BL1601" s="2">
        <v>44695</v>
      </c>
      <c r="BM1601" s="1">
        <v>40</v>
      </c>
      <c r="BN1601" s="1">
        <v>0</v>
      </c>
      <c r="BO1601" s="1">
        <v>8</v>
      </c>
      <c r="BP1601" s="1">
        <v>8</v>
      </c>
      <c r="BQ1601" s="1">
        <v>8</v>
      </c>
      <c r="BR1601" s="1">
        <v>8</v>
      </c>
      <c r="BS1601" s="1">
        <v>5</v>
      </c>
      <c r="BT1601" s="1">
        <v>3</v>
      </c>
      <c r="BU1601" s="1" t="str">
        <f>"8:30 AM"</f>
        <v>8:30 AM</v>
      </c>
      <c r="BV1601" s="1" t="str">
        <f>"5:30 PM"</f>
        <v>5:30 PM</v>
      </c>
      <c r="BW1601" s="1" t="s">
        <v>135</v>
      </c>
      <c r="BX1601" s="1">
        <v>0</v>
      </c>
      <c r="BY1601" s="1">
        <v>12</v>
      </c>
      <c r="BZ1601" s="1" t="s">
        <v>112</v>
      </c>
      <c r="CA1601" s="1">
        <v>0</v>
      </c>
      <c r="CB1601" s="4" t="s">
        <v>16471</v>
      </c>
      <c r="CC1601" s="1" t="s">
        <v>4912</v>
      </c>
      <c r="CD1601" s="1" t="s">
        <v>10256</v>
      </c>
      <c r="CE1601" s="1" t="s">
        <v>116</v>
      </c>
      <c r="CF1601" s="1" t="s">
        <v>117</v>
      </c>
      <c r="CG1601" s="1">
        <v>96950</v>
      </c>
      <c r="CH1601" s="3">
        <v>12.21</v>
      </c>
      <c r="CI1601" s="3">
        <v>12.21</v>
      </c>
      <c r="CJ1601" s="3">
        <v>18.309999999999999</v>
      </c>
      <c r="CK1601" s="3">
        <v>18.309999999999999</v>
      </c>
      <c r="CL1601" s="1" t="s">
        <v>137</v>
      </c>
      <c r="CN1601" s="1" t="s">
        <v>139</v>
      </c>
      <c r="CP1601" s="1" t="s">
        <v>112</v>
      </c>
      <c r="CQ1601" s="1" t="s">
        <v>111</v>
      </c>
      <c r="CR1601" s="1" t="s">
        <v>112</v>
      </c>
      <c r="CS1601" s="1" t="s">
        <v>111</v>
      </c>
      <c r="CT1601" s="1" t="s">
        <v>138</v>
      </c>
      <c r="CU1601" s="1" t="s">
        <v>111</v>
      </c>
      <c r="CV1601" s="1" t="s">
        <v>138</v>
      </c>
      <c r="CW1601" s="1" t="s">
        <v>797</v>
      </c>
      <c r="CX1601" s="1">
        <v>16703236877</v>
      </c>
      <c r="CY1601" s="1" t="s">
        <v>699</v>
      </c>
      <c r="CZ1601" s="1" t="s">
        <v>138</v>
      </c>
      <c r="DA1601" s="1" t="s">
        <v>111</v>
      </c>
      <c r="DB1601" s="1" t="s">
        <v>112</v>
      </c>
    </row>
    <row r="1602" spans="1:111" ht="15.6" customHeight="1" x14ac:dyDescent="0.25">
      <c r="A1602" s="1" t="s">
        <v>16473</v>
      </c>
      <c r="B1602" s="1" t="s">
        <v>238</v>
      </c>
      <c r="C1602" s="2">
        <v>44204.986991203703</v>
      </c>
      <c r="D1602" s="2">
        <v>44251</v>
      </c>
      <c r="E1602" s="1" t="s">
        <v>110</v>
      </c>
      <c r="F1602" s="2">
        <v>44103.833333333336</v>
      </c>
      <c r="G1602" s="1" t="s">
        <v>111</v>
      </c>
      <c r="H1602" s="1" t="s">
        <v>112</v>
      </c>
      <c r="I1602" s="1" t="s">
        <v>112</v>
      </c>
      <c r="J1602" s="1" t="s">
        <v>735</v>
      </c>
      <c r="K1602" s="1" t="s">
        <v>735</v>
      </c>
      <c r="L1602" s="1" t="s">
        <v>8778</v>
      </c>
      <c r="M1602" s="1" t="s">
        <v>16474</v>
      </c>
      <c r="N1602" s="1" t="s">
        <v>738</v>
      </c>
      <c r="O1602" s="1" t="s">
        <v>117</v>
      </c>
      <c r="P1602" s="9">
        <v>96950</v>
      </c>
      <c r="Q1602" s="1" t="s">
        <v>118</v>
      </c>
      <c r="R1602" s="1" t="s">
        <v>242</v>
      </c>
      <c r="S1602" s="1">
        <v>16702333112</v>
      </c>
      <c r="T1602" s="1">
        <v>0</v>
      </c>
      <c r="U1602" s="1">
        <v>452319</v>
      </c>
      <c r="V1602" s="1" t="s">
        <v>119</v>
      </c>
      <c r="X1602" s="1" t="s">
        <v>739</v>
      </c>
      <c r="Y1602" s="1" t="s">
        <v>740</v>
      </c>
      <c r="Z1602" s="1" t="s">
        <v>4053</v>
      </c>
      <c r="AA1602" s="1" t="s">
        <v>171</v>
      </c>
      <c r="AB1602" s="1" t="s">
        <v>8778</v>
      </c>
      <c r="AD1602" s="1" t="s">
        <v>167</v>
      </c>
      <c r="AE1602" s="1" t="s">
        <v>117</v>
      </c>
      <c r="AF1602" s="9">
        <v>96950</v>
      </c>
      <c r="AG1602" s="1" t="s">
        <v>118</v>
      </c>
      <c r="AH1602" s="1" t="s">
        <v>16475</v>
      </c>
      <c r="AI1602" s="1">
        <v>16702333112</v>
      </c>
      <c r="AJ1602" s="1">
        <v>0</v>
      </c>
      <c r="AK1602" s="1" t="s">
        <v>742</v>
      </c>
      <c r="BC1602" s="1" t="str">
        <f>"49-9071.00"</f>
        <v>49-9071.00</v>
      </c>
      <c r="BD1602" s="1" t="s">
        <v>214</v>
      </c>
      <c r="BE1602" s="1" t="s">
        <v>16476</v>
      </c>
      <c r="BF1602" s="1" t="s">
        <v>12309</v>
      </c>
      <c r="BG1602" s="1">
        <v>2</v>
      </c>
      <c r="BH1602" s="1">
        <v>2</v>
      </c>
      <c r="BI1602" s="2">
        <v>44105</v>
      </c>
      <c r="BJ1602" s="2">
        <v>45199</v>
      </c>
      <c r="BK1602" s="2">
        <v>44251</v>
      </c>
      <c r="BL1602" s="2">
        <v>45199</v>
      </c>
      <c r="BM1602" s="1">
        <v>35</v>
      </c>
      <c r="BN1602" s="1">
        <v>5</v>
      </c>
      <c r="BO1602" s="1">
        <v>5</v>
      </c>
      <c r="BP1602" s="1">
        <v>5</v>
      </c>
      <c r="BQ1602" s="1">
        <v>5</v>
      </c>
      <c r="BR1602" s="1">
        <v>5</v>
      </c>
      <c r="BS1602" s="1">
        <v>5</v>
      </c>
      <c r="BT1602" s="1">
        <v>5</v>
      </c>
      <c r="BU1602" s="1" t="str">
        <f>"8:00 AM"</f>
        <v>8:00 AM</v>
      </c>
      <c r="BV1602" s="1" t="str">
        <f>"4:00 PM"</f>
        <v>4:00 PM</v>
      </c>
      <c r="BW1602" s="1" t="s">
        <v>135</v>
      </c>
      <c r="BX1602" s="1">
        <v>0</v>
      </c>
      <c r="BY1602" s="1">
        <v>24</v>
      </c>
      <c r="BZ1602" s="1" t="s">
        <v>112</v>
      </c>
      <c r="CA1602" s="1">
        <v>0</v>
      </c>
      <c r="CB1602" s="1" t="s">
        <v>16477</v>
      </c>
      <c r="CC1602" s="1" t="s">
        <v>8778</v>
      </c>
      <c r="CE1602" s="1" t="s">
        <v>167</v>
      </c>
      <c r="CF1602" s="1" t="s">
        <v>117</v>
      </c>
      <c r="CG1602" s="1">
        <v>96950</v>
      </c>
      <c r="CH1602" s="3">
        <v>8.7100000000000009</v>
      </c>
      <c r="CI1602" s="3">
        <v>8.7100000000000009</v>
      </c>
      <c r="CJ1602" s="3">
        <v>13.06</v>
      </c>
      <c r="CK1602" s="3">
        <v>13.06</v>
      </c>
      <c r="CL1602" s="1" t="s">
        <v>137</v>
      </c>
      <c r="CM1602" s="1" t="s">
        <v>8782</v>
      </c>
      <c r="CN1602" s="1" t="s">
        <v>139</v>
      </c>
      <c r="CP1602" s="1" t="s">
        <v>112</v>
      </c>
      <c r="CQ1602" s="1" t="s">
        <v>111</v>
      </c>
      <c r="CR1602" s="1" t="s">
        <v>111</v>
      </c>
      <c r="CS1602" s="1" t="s">
        <v>111</v>
      </c>
      <c r="CT1602" s="1" t="s">
        <v>138</v>
      </c>
      <c r="CU1602" s="1" t="s">
        <v>111</v>
      </c>
      <c r="CV1602" s="1" t="s">
        <v>138</v>
      </c>
      <c r="CW1602" s="1" t="s">
        <v>16478</v>
      </c>
      <c r="CX1602" s="1">
        <v>16702333112</v>
      </c>
      <c r="CY1602" s="1" t="s">
        <v>742</v>
      </c>
      <c r="CZ1602" s="1" t="s">
        <v>331</v>
      </c>
      <c r="DA1602" s="1" t="s">
        <v>111</v>
      </c>
      <c r="DB1602" s="1" t="s">
        <v>112</v>
      </c>
    </row>
    <row r="1603" spans="1:111" ht="15.6" customHeight="1" x14ac:dyDescent="0.25">
      <c r="A1603" s="1" t="s">
        <v>16482</v>
      </c>
      <c r="B1603" s="1" t="s">
        <v>238</v>
      </c>
      <c r="C1603" s="2">
        <v>44259.083209490738</v>
      </c>
      <c r="D1603" s="2">
        <v>44300</v>
      </c>
      <c r="E1603" s="1" t="s">
        <v>180</v>
      </c>
      <c r="G1603" s="1" t="s">
        <v>112</v>
      </c>
      <c r="H1603" s="1" t="s">
        <v>112</v>
      </c>
      <c r="I1603" s="1" t="s">
        <v>112</v>
      </c>
      <c r="J1603" s="1" t="s">
        <v>16483</v>
      </c>
      <c r="K1603" s="1" t="s">
        <v>16484</v>
      </c>
      <c r="L1603" s="1" t="s">
        <v>16485</v>
      </c>
      <c r="M1603" s="1" t="s">
        <v>16486</v>
      </c>
      <c r="N1603" s="1" t="s">
        <v>16487</v>
      </c>
      <c r="O1603" s="1" t="s">
        <v>117</v>
      </c>
      <c r="P1603" s="9">
        <v>96950</v>
      </c>
      <c r="Q1603" s="1" t="s">
        <v>118</v>
      </c>
      <c r="R1603" s="1" t="s">
        <v>168</v>
      </c>
      <c r="S1603" s="1">
        <v>15417048364</v>
      </c>
      <c r="U1603" s="1">
        <v>541618</v>
      </c>
      <c r="V1603" s="1" t="s">
        <v>119</v>
      </c>
      <c r="X1603" s="1" t="s">
        <v>16488</v>
      </c>
      <c r="Y1603" s="1" t="s">
        <v>16489</v>
      </c>
      <c r="Z1603" s="1" t="s">
        <v>16490</v>
      </c>
      <c r="AA1603" s="1" t="s">
        <v>5897</v>
      </c>
      <c r="AB1603" s="1" t="s">
        <v>16491</v>
      </c>
      <c r="AC1603" s="1" t="s">
        <v>16492</v>
      </c>
      <c r="AD1603" s="1" t="s">
        <v>16487</v>
      </c>
      <c r="AE1603" s="1" t="s">
        <v>117</v>
      </c>
      <c r="AF1603" s="9">
        <v>96950</v>
      </c>
      <c r="AG1603" s="1" t="s">
        <v>118</v>
      </c>
      <c r="AH1603" s="1" t="s">
        <v>168</v>
      </c>
      <c r="AI1603" s="1">
        <v>15417048364</v>
      </c>
      <c r="AK1603" s="1" t="s">
        <v>16493</v>
      </c>
      <c r="AL1603" s="1" t="s">
        <v>653</v>
      </c>
      <c r="AM1603" s="1" t="s">
        <v>4900</v>
      </c>
      <c r="AN1603" s="1" t="s">
        <v>4901</v>
      </c>
      <c r="AO1603" s="1" t="s">
        <v>4902</v>
      </c>
      <c r="AP1603" s="1" t="s">
        <v>6028</v>
      </c>
      <c r="AQ1603" s="1" t="s">
        <v>339</v>
      </c>
      <c r="AR1603" s="1" t="s">
        <v>167</v>
      </c>
      <c r="AS1603" s="1" t="s">
        <v>117</v>
      </c>
      <c r="AT1603" s="9">
        <v>96950</v>
      </c>
      <c r="AU1603" s="1" t="s">
        <v>118</v>
      </c>
      <c r="AV1603" s="1" t="s">
        <v>168</v>
      </c>
      <c r="AW1603" s="1">
        <v>16702331209</v>
      </c>
      <c r="AX1603" s="1" t="s">
        <v>168</v>
      </c>
      <c r="AY1603" s="1" t="s">
        <v>4904</v>
      </c>
      <c r="AZ1603" s="1" t="s">
        <v>4905</v>
      </c>
      <c r="BA1603" s="1" t="s">
        <v>117</v>
      </c>
      <c r="BB1603" s="1" t="s">
        <v>4906</v>
      </c>
      <c r="BC1603" s="1" t="str">
        <f>"51-4121.06"</f>
        <v>51-4121.06</v>
      </c>
      <c r="BD1603" s="1" t="s">
        <v>12010</v>
      </c>
      <c r="BE1603" s="1" t="s">
        <v>16494</v>
      </c>
      <c r="BF1603" s="1" t="s">
        <v>12012</v>
      </c>
      <c r="BG1603" s="1">
        <v>2</v>
      </c>
      <c r="BH1603" s="1">
        <v>2</v>
      </c>
      <c r="BI1603" s="2">
        <v>44259</v>
      </c>
      <c r="BJ1603" s="2">
        <v>44623</v>
      </c>
      <c r="BK1603" s="2">
        <v>44300</v>
      </c>
      <c r="BL1603" s="2">
        <v>44623</v>
      </c>
      <c r="BM1603" s="1">
        <v>40</v>
      </c>
      <c r="BN1603" s="1">
        <v>0</v>
      </c>
      <c r="BO1603" s="1">
        <v>8</v>
      </c>
      <c r="BP1603" s="1">
        <v>8</v>
      </c>
      <c r="BQ1603" s="1">
        <v>8</v>
      </c>
      <c r="BR1603" s="1">
        <v>8</v>
      </c>
      <c r="BS1603" s="1">
        <v>8</v>
      </c>
      <c r="BT1603" s="1">
        <v>0</v>
      </c>
      <c r="BU1603" s="1" t="str">
        <f>"8:00 AM"</f>
        <v>8:00 AM</v>
      </c>
      <c r="BV1603" s="1" t="str">
        <f>"5:00 PM"</f>
        <v>5:00 PM</v>
      </c>
      <c r="BW1603" s="1" t="s">
        <v>135</v>
      </c>
      <c r="BX1603" s="1">
        <v>0</v>
      </c>
      <c r="BY1603" s="1">
        <v>12</v>
      </c>
      <c r="BZ1603" s="1" t="s">
        <v>112</v>
      </c>
      <c r="CA1603" s="1">
        <v>0</v>
      </c>
      <c r="CB1603" s="4" t="s">
        <v>16495</v>
      </c>
      <c r="CC1603" s="1" t="s">
        <v>16491</v>
      </c>
      <c r="CD1603" s="1" t="s">
        <v>16492</v>
      </c>
      <c r="CE1603" s="1" t="s">
        <v>16487</v>
      </c>
      <c r="CF1603" s="1" t="s">
        <v>117</v>
      </c>
      <c r="CG1603" s="1">
        <v>96950</v>
      </c>
      <c r="CH1603" s="3">
        <v>18.399999999999999</v>
      </c>
      <c r="CI1603" s="3">
        <v>18.399999999999999</v>
      </c>
      <c r="CJ1603" s="3">
        <v>27.6</v>
      </c>
      <c r="CK1603" s="3">
        <v>27.6</v>
      </c>
      <c r="CL1603" s="1" t="s">
        <v>137</v>
      </c>
      <c r="CM1603" s="1" t="s">
        <v>168</v>
      </c>
      <c r="CN1603" s="1" t="s">
        <v>139</v>
      </c>
      <c r="CP1603" s="1" t="s">
        <v>112</v>
      </c>
      <c r="CQ1603" s="1" t="s">
        <v>111</v>
      </c>
      <c r="CR1603" s="1" t="s">
        <v>112</v>
      </c>
      <c r="CS1603" s="1" t="s">
        <v>111</v>
      </c>
      <c r="CT1603" s="1" t="s">
        <v>138</v>
      </c>
      <c r="CU1603" s="1" t="s">
        <v>111</v>
      </c>
      <c r="CV1603" s="1" t="s">
        <v>138</v>
      </c>
      <c r="CW1603" s="1" t="s">
        <v>168</v>
      </c>
      <c r="CX1603" s="1">
        <v>15417048364</v>
      </c>
      <c r="CY1603" s="1" t="s">
        <v>16493</v>
      </c>
      <c r="CZ1603" s="1" t="s">
        <v>6019</v>
      </c>
      <c r="DA1603" s="1" t="s">
        <v>111</v>
      </c>
      <c r="DB1603" s="1" t="s">
        <v>112</v>
      </c>
      <c r="DC1603" s="1" t="s">
        <v>4900</v>
      </c>
      <c r="DD1603" s="1" t="s">
        <v>4901</v>
      </c>
      <c r="DE1603" s="1" t="s">
        <v>3384</v>
      </c>
      <c r="DF1603" s="1" t="s">
        <v>4905</v>
      </c>
      <c r="DG1603" s="1" t="s">
        <v>4904</v>
      </c>
    </row>
    <row r="1604" spans="1:111" ht="15.6" customHeight="1" x14ac:dyDescent="0.25">
      <c r="A1604" s="1" t="s">
        <v>16496</v>
      </c>
      <c r="B1604" s="1" t="s">
        <v>238</v>
      </c>
      <c r="C1604" s="2">
        <v>44286.228196990742</v>
      </c>
      <c r="D1604" s="2">
        <v>44327</v>
      </c>
      <c r="E1604" s="1" t="s">
        <v>180</v>
      </c>
      <c r="G1604" s="1" t="s">
        <v>111</v>
      </c>
      <c r="H1604" s="1" t="s">
        <v>112</v>
      </c>
      <c r="I1604" s="1" t="s">
        <v>112</v>
      </c>
      <c r="J1604" s="1" t="s">
        <v>2731</v>
      </c>
      <c r="L1604" s="1" t="s">
        <v>1757</v>
      </c>
      <c r="M1604" s="1" t="s">
        <v>2732</v>
      </c>
      <c r="N1604" s="1" t="s">
        <v>1759</v>
      </c>
      <c r="O1604" s="1" t="s">
        <v>117</v>
      </c>
      <c r="P1604" s="9">
        <v>96952</v>
      </c>
      <c r="Q1604" s="1" t="s">
        <v>118</v>
      </c>
      <c r="R1604" s="1" t="s">
        <v>242</v>
      </c>
      <c r="S1604" s="1">
        <v>16702863383</v>
      </c>
      <c r="U1604" s="1">
        <v>483212</v>
      </c>
      <c r="V1604" s="1" t="s">
        <v>119</v>
      </c>
      <c r="X1604" s="1" t="s">
        <v>2733</v>
      </c>
      <c r="Y1604" s="1" t="s">
        <v>2734</v>
      </c>
      <c r="AA1604" s="1" t="s">
        <v>2735</v>
      </c>
      <c r="AB1604" s="1" t="s">
        <v>1757</v>
      </c>
      <c r="AC1604" s="1" t="s">
        <v>2732</v>
      </c>
      <c r="AD1604" s="1" t="s">
        <v>1759</v>
      </c>
      <c r="AE1604" s="1" t="s">
        <v>117</v>
      </c>
      <c r="AF1604" s="9">
        <v>96952</v>
      </c>
      <c r="AG1604" s="1" t="s">
        <v>118</v>
      </c>
      <c r="AH1604" s="1" t="s">
        <v>242</v>
      </c>
      <c r="AI1604" s="1">
        <v>16702863383</v>
      </c>
      <c r="AK1604" s="1" t="s">
        <v>2736</v>
      </c>
      <c r="BC1604" s="1" t="str">
        <f>"53-5021"</f>
        <v>53-5021</v>
      </c>
      <c r="BD1604" s="1" t="s">
        <v>14220</v>
      </c>
      <c r="BE1604" s="1" t="s">
        <v>16497</v>
      </c>
      <c r="BF1604" s="1" t="s">
        <v>16498</v>
      </c>
      <c r="BG1604" s="1">
        <v>2</v>
      </c>
      <c r="BH1604" s="1">
        <v>2</v>
      </c>
      <c r="BI1604" s="2">
        <v>44406</v>
      </c>
      <c r="BJ1604" s="2">
        <v>44770</v>
      </c>
      <c r="BK1604" s="2">
        <v>44406</v>
      </c>
      <c r="BL1604" s="2">
        <v>44770</v>
      </c>
      <c r="BM1604" s="1">
        <v>40</v>
      </c>
      <c r="BN1604" s="1">
        <v>6</v>
      </c>
      <c r="BO1604" s="1">
        <v>6</v>
      </c>
      <c r="BP1604" s="1">
        <v>6</v>
      </c>
      <c r="BQ1604" s="1">
        <v>5</v>
      </c>
      <c r="BR1604" s="1">
        <v>5</v>
      </c>
      <c r="BS1604" s="1">
        <v>6</v>
      </c>
      <c r="BT1604" s="1">
        <v>6</v>
      </c>
      <c r="BU1604" s="1" t="str">
        <f>"7:00 AM"</f>
        <v>7:00 AM</v>
      </c>
      <c r="BV1604" s="1" t="str">
        <f>"1:00 PM"</f>
        <v>1:00 PM</v>
      </c>
      <c r="BW1604" s="1" t="s">
        <v>135</v>
      </c>
      <c r="BX1604" s="1">
        <v>6</v>
      </c>
      <c r="BY1604" s="1">
        <v>24</v>
      </c>
      <c r="BZ1604" s="1" t="s">
        <v>111</v>
      </c>
      <c r="CA1604" s="1">
        <v>6</v>
      </c>
      <c r="CB1604" s="4" t="s">
        <v>16499</v>
      </c>
      <c r="CC1604" s="1" t="s">
        <v>11944</v>
      </c>
      <c r="CD1604" s="1" t="s">
        <v>2742</v>
      </c>
      <c r="CE1604" s="1" t="s">
        <v>1759</v>
      </c>
      <c r="CF1604" s="1" t="s">
        <v>117</v>
      </c>
      <c r="CG1604" s="1">
        <v>96952</v>
      </c>
      <c r="CH1604" s="3">
        <v>14.63</v>
      </c>
      <c r="CI1604" s="3">
        <v>15</v>
      </c>
      <c r="CJ1604" s="3">
        <v>21.95</v>
      </c>
      <c r="CK1604" s="3">
        <v>22.5</v>
      </c>
      <c r="CL1604" s="1" t="s">
        <v>137</v>
      </c>
      <c r="CN1604" s="1" t="s">
        <v>139</v>
      </c>
      <c r="CP1604" s="1" t="s">
        <v>112</v>
      </c>
      <c r="CQ1604" s="1" t="s">
        <v>111</v>
      </c>
      <c r="CR1604" s="1" t="s">
        <v>112</v>
      </c>
      <c r="CS1604" s="1" t="s">
        <v>111</v>
      </c>
      <c r="CT1604" s="1" t="s">
        <v>111</v>
      </c>
      <c r="CU1604" s="1" t="s">
        <v>111</v>
      </c>
      <c r="CV1604" s="1" t="s">
        <v>138</v>
      </c>
      <c r="CW1604" s="1" t="s">
        <v>16500</v>
      </c>
      <c r="CX1604" s="1">
        <v>16702863383</v>
      </c>
      <c r="CY1604" s="1" t="s">
        <v>2736</v>
      </c>
      <c r="CZ1604" s="1" t="s">
        <v>138</v>
      </c>
      <c r="DA1604" s="1" t="s">
        <v>111</v>
      </c>
      <c r="DB1604" s="1" t="s">
        <v>112</v>
      </c>
    </row>
    <row r="1605" spans="1:111" ht="15.6" customHeight="1" x14ac:dyDescent="0.25">
      <c r="A1605" s="1" t="s">
        <v>16501</v>
      </c>
      <c r="B1605" s="1" t="s">
        <v>238</v>
      </c>
      <c r="C1605" s="2">
        <v>44292.050568634259</v>
      </c>
      <c r="D1605" s="2">
        <v>44327</v>
      </c>
      <c r="E1605" s="1" t="s">
        <v>110</v>
      </c>
      <c r="F1605" s="2">
        <v>44468.833333333336</v>
      </c>
      <c r="G1605" s="1" t="s">
        <v>111</v>
      </c>
      <c r="H1605" s="1" t="s">
        <v>112</v>
      </c>
      <c r="I1605" s="1" t="s">
        <v>112</v>
      </c>
      <c r="J1605" s="1" t="s">
        <v>15851</v>
      </c>
      <c r="K1605" s="1" t="s">
        <v>16502</v>
      </c>
      <c r="L1605" s="1" t="s">
        <v>16503</v>
      </c>
      <c r="M1605" s="1" t="s">
        <v>16504</v>
      </c>
      <c r="N1605" s="1" t="s">
        <v>167</v>
      </c>
      <c r="O1605" s="1" t="s">
        <v>117</v>
      </c>
      <c r="P1605" s="9">
        <v>96950</v>
      </c>
      <c r="Q1605" s="1" t="s">
        <v>118</v>
      </c>
      <c r="S1605" s="1">
        <v>16702355379</v>
      </c>
      <c r="U1605" s="1">
        <v>72251</v>
      </c>
      <c r="V1605" s="1" t="s">
        <v>119</v>
      </c>
      <c r="X1605" s="1" t="s">
        <v>16505</v>
      </c>
      <c r="Y1605" s="1" t="s">
        <v>16506</v>
      </c>
      <c r="Z1605" s="1" t="s">
        <v>16507</v>
      </c>
      <c r="AA1605" s="1" t="s">
        <v>528</v>
      </c>
      <c r="AB1605" s="1" t="s">
        <v>16503</v>
      </c>
      <c r="AC1605" s="1" t="s">
        <v>16504</v>
      </c>
      <c r="AD1605" s="1" t="s">
        <v>167</v>
      </c>
      <c r="AE1605" s="1" t="s">
        <v>117</v>
      </c>
      <c r="AF1605" s="9">
        <v>96950</v>
      </c>
      <c r="AG1605" s="1" t="s">
        <v>118</v>
      </c>
      <c r="AI1605" s="1">
        <v>16702355379</v>
      </c>
      <c r="AK1605" s="1" t="s">
        <v>1159</v>
      </c>
      <c r="BC1605" s="1" t="str">
        <f>"43-3031.00"</f>
        <v>43-3031.00</v>
      </c>
      <c r="BD1605" s="1" t="s">
        <v>389</v>
      </c>
      <c r="BE1605" s="1" t="s">
        <v>16508</v>
      </c>
      <c r="BF1605" s="1" t="s">
        <v>16509</v>
      </c>
      <c r="BG1605" s="1">
        <v>1</v>
      </c>
      <c r="BH1605" s="1">
        <v>1</v>
      </c>
      <c r="BI1605" s="2">
        <v>44470</v>
      </c>
      <c r="BJ1605" s="2">
        <v>45565</v>
      </c>
      <c r="BK1605" s="2">
        <v>44470</v>
      </c>
      <c r="BL1605" s="2">
        <v>45565</v>
      </c>
      <c r="BM1605" s="1">
        <v>40</v>
      </c>
      <c r="BN1605" s="1">
        <v>0</v>
      </c>
      <c r="BO1605" s="1">
        <v>8</v>
      </c>
      <c r="BP1605" s="1">
        <v>8</v>
      </c>
      <c r="BQ1605" s="1">
        <v>8</v>
      </c>
      <c r="BR1605" s="1">
        <v>8</v>
      </c>
      <c r="BS1605" s="1">
        <v>8</v>
      </c>
      <c r="BT1605" s="1">
        <v>0</v>
      </c>
      <c r="BU1605" s="1" t="str">
        <f>"9:00 AM"</f>
        <v>9:00 AM</v>
      </c>
      <c r="BV1605" s="1" t="str">
        <f>"5:00 PM"</f>
        <v>5:00 PM</v>
      </c>
      <c r="BW1605" s="1" t="s">
        <v>392</v>
      </c>
      <c r="BX1605" s="1">
        <v>0</v>
      </c>
      <c r="BY1605" s="1">
        <v>24</v>
      </c>
      <c r="BZ1605" s="1" t="s">
        <v>112</v>
      </c>
      <c r="CA1605" s="1">
        <v>0</v>
      </c>
      <c r="CB1605" s="4" t="s">
        <v>16510</v>
      </c>
      <c r="CC1605" s="1" t="s">
        <v>16503</v>
      </c>
      <c r="CD1605" s="1" t="s">
        <v>16504</v>
      </c>
      <c r="CE1605" s="1" t="s">
        <v>167</v>
      </c>
      <c r="CF1605" s="1" t="s">
        <v>117</v>
      </c>
      <c r="CG1605" s="1">
        <v>96950</v>
      </c>
      <c r="CH1605" s="3">
        <v>9.49</v>
      </c>
      <c r="CI1605" s="3">
        <v>12.5</v>
      </c>
      <c r="CJ1605" s="3">
        <v>14.23</v>
      </c>
      <c r="CK1605" s="3">
        <v>18.75</v>
      </c>
      <c r="CL1605" s="1" t="s">
        <v>137</v>
      </c>
      <c r="CM1605" s="1" t="s">
        <v>230</v>
      </c>
      <c r="CN1605" s="1" t="s">
        <v>139</v>
      </c>
      <c r="CP1605" s="1" t="s">
        <v>112</v>
      </c>
      <c r="CQ1605" s="1" t="s">
        <v>111</v>
      </c>
      <c r="CR1605" s="1" t="s">
        <v>112</v>
      </c>
      <c r="CS1605" s="1" t="s">
        <v>111</v>
      </c>
      <c r="CT1605" s="1" t="s">
        <v>111</v>
      </c>
      <c r="CU1605" s="1" t="s">
        <v>111</v>
      </c>
      <c r="CV1605" s="1" t="s">
        <v>138</v>
      </c>
      <c r="CW1605" s="1" t="s">
        <v>1164</v>
      </c>
      <c r="CX1605" s="1">
        <v>16702355379</v>
      </c>
      <c r="CY1605" s="1" t="s">
        <v>1165</v>
      </c>
      <c r="CZ1605" s="1" t="s">
        <v>1166</v>
      </c>
      <c r="DA1605" s="1" t="s">
        <v>111</v>
      </c>
      <c r="DB1605" s="1" t="s">
        <v>112</v>
      </c>
      <c r="DF1605" s="1" t="s">
        <v>230</v>
      </c>
      <c r="DG1605" s="1" t="s">
        <v>138</v>
      </c>
    </row>
    <row r="1606" spans="1:111" ht="15.6" customHeight="1" x14ac:dyDescent="0.25">
      <c r="A1606" s="1" t="s">
        <v>16521</v>
      </c>
      <c r="B1606" s="1" t="s">
        <v>238</v>
      </c>
      <c r="C1606" s="2">
        <v>44299.17823946759</v>
      </c>
      <c r="D1606" s="2">
        <v>44330</v>
      </c>
      <c r="E1606" s="1" t="s">
        <v>110</v>
      </c>
      <c r="F1606" s="2">
        <v>44468.833333333336</v>
      </c>
      <c r="G1606" s="1" t="s">
        <v>111</v>
      </c>
      <c r="H1606" s="1" t="s">
        <v>112</v>
      </c>
      <c r="I1606" s="1" t="s">
        <v>112</v>
      </c>
      <c r="J1606" s="1" t="s">
        <v>909</v>
      </c>
      <c r="K1606" s="1" t="s">
        <v>6316</v>
      </c>
      <c r="L1606" s="1" t="s">
        <v>910</v>
      </c>
      <c r="M1606" s="1" t="s">
        <v>754</v>
      </c>
      <c r="N1606" s="1" t="s">
        <v>167</v>
      </c>
      <c r="O1606" s="1" t="s">
        <v>117</v>
      </c>
      <c r="P1606" s="9">
        <v>96950</v>
      </c>
      <c r="Q1606" s="1" t="s">
        <v>118</v>
      </c>
      <c r="S1606" s="1">
        <v>16702350561</v>
      </c>
      <c r="T1606" s="1">
        <v>115</v>
      </c>
      <c r="U1606" s="1">
        <v>72111</v>
      </c>
      <c r="V1606" s="1" t="s">
        <v>119</v>
      </c>
      <c r="X1606" s="1" t="s">
        <v>911</v>
      </c>
      <c r="Y1606" s="1" t="s">
        <v>912</v>
      </c>
      <c r="Z1606" s="1" t="s">
        <v>913</v>
      </c>
      <c r="AA1606" s="1" t="s">
        <v>914</v>
      </c>
      <c r="AB1606" s="1" t="s">
        <v>915</v>
      </c>
      <c r="AC1606" s="1" t="s">
        <v>916</v>
      </c>
      <c r="AD1606" s="1" t="s">
        <v>167</v>
      </c>
      <c r="AE1606" s="1" t="s">
        <v>117</v>
      </c>
      <c r="AF1606" s="9">
        <v>96950</v>
      </c>
      <c r="AG1606" s="1" t="s">
        <v>118</v>
      </c>
      <c r="AI1606" s="1">
        <v>16702350561</v>
      </c>
      <c r="AJ1606" s="1">
        <v>115</v>
      </c>
      <c r="AK1606" s="1" t="s">
        <v>917</v>
      </c>
      <c r="BC1606" s="1" t="str">
        <f>"39-1021.00"</f>
        <v>39-1021.00</v>
      </c>
      <c r="BD1606" s="1" t="s">
        <v>6915</v>
      </c>
      <c r="BE1606" s="1" t="s">
        <v>14381</v>
      </c>
      <c r="BF1606" s="1" t="s">
        <v>14382</v>
      </c>
      <c r="BG1606" s="1">
        <v>1</v>
      </c>
      <c r="BH1606" s="1">
        <v>1</v>
      </c>
      <c r="BI1606" s="2">
        <v>44470</v>
      </c>
      <c r="BJ1606" s="2">
        <v>44834</v>
      </c>
      <c r="BK1606" s="2">
        <v>44470</v>
      </c>
      <c r="BL1606" s="2">
        <v>44834</v>
      </c>
      <c r="BM1606" s="1">
        <v>35</v>
      </c>
      <c r="BN1606" s="1">
        <v>0</v>
      </c>
      <c r="BO1606" s="1">
        <v>7</v>
      </c>
      <c r="BP1606" s="1">
        <v>7</v>
      </c>
      <c r="BQ1606" s="1">
        <v>7</v>
      </c>
      <c r="BR1606" s="1">
        <v>7</v>
      </c>
      <c r="BS1606" s="1">
        <v>7</v>
      </c>
      <c r="BT1606" s="1">
        <v>0</v>
      </c>
      <c r="BU1606" s="1" t="str">
        <f>"8:00 AM"</f>
        <v>8:00 AM</v>
      </c>
      <c r="BV1606" s="1" t="str">
        <f>"5:00 PM"</f>
        <v>5:00 PM</v>
      </c>
      <c r="BW1606" s="1" t="s">
        <v>135</v>
      </c>
      <c r="BX1606" s="1">
        <v>0</v>
      </c>
      <c r="BY1606" s="1">
        <v>24</v>
      </c>
      <c r="BZ1606" s="1" t="s">
        <v>111</v>
      </c>
      <c r="CA1606" s="1">
        <v>3</v>
      </c>
      <c r="CB1606" s="4" t="s">
        <v>14383</v>
      </c>
      <c r="CC1606" s="1" t="s">
        <v>6319</v>
      </c>
      <c r="CD1606" s="1" t="s">
        <v>6320</v>
      </c>
      <c r="CE1606" s="1" t="s">
        <v>997</v>
      </c>
      <c r="CF1606" s="1" t="s">
        <v>117</v>
      </c>
      <c r="CG1606" s="1">
        <v>96951</v>
      </c>
      <c r="CH1606" s="3">
        <v>15.41</v>
      </c>
      <c r="CI1606" s="3">
        <v>15.58</v>
      </c>
      <c r="CJ1606" s="3">
        <v>23.12</v>
      </c>
      <c r="CK1606" s="3">
        <v>23.37</v>
      </c>
      <c r="CL1606" s="1" t="s">
        <v>137</v>
      </c>
      <c r="CM1606" s="1" t="s">
        <v>922</v>
      </c>
      <c r="CN1606" s="1" t="s">
        <v>139</v>
      </c>
      <c r="CP1606" s="1" t="s">
        <v>112</v>
      </c>
      <c r="CQ1606" s="1" t="s">
        <v>111</v>
      </c>
      <c r="CR1606" s="1" t="s">
        <v>112</v>
      </c>
      <c r="CS1606" s="1" t="s">
        <v>111</v>
      </c>
      <c r="CT1606" s="1" t="s">
        <v>111</v>
      </c>
      <c r="CU1606" s="1" t="s">
        <v>111</v>
      </c>
      <c r="CV1606" s="1" t="s">
        <v>138</v>
      </c>
      <c r="CW1606" s="1" t="s">
        <v>714</v>
      </c>
      <c r="CX1606" s="1">
        <v>16702350561</v>
      </c>
      <c r="CY1606" s="1" t="s">
        <v>917</v>
      </c>
      <c r="CZ1606" s="1" t="s">
        <v>716</v>
      </c>
      <c r="DA1606" s="1" t="s">
        <v>111</v>
      </c>
      <c r="DB1606" s="1" t="s">
        <v>112</v>
      </c>
    </row>
    <row r="1607" spans="1:111" ht="15.6" customHeight="1" x14ac:dyDescent="0.25">
      <c r="A1607" s="1" t="s">
        <v>16525</v>
      </c>
      <c r="B1607" s="1" t="s">
        <v>238</v>
      </c>
      <c r="C1607" s="2">
        <v>44289.059485879632</v>
      </c>
      <c r="D1607" s="2">
        <v>44322</v>
      </c>
      <c r="E1607" s="1" t="s">
        <v>110</v>
      </c>
      <c r="F1607" s="2">
        <v>44468.833333333336</v>
      </c>
      <c r="G1607" s="1" t="s">
        <v>112</v>
      </c>
      <c r="H1607" s="1" t="s">
        <v>112</v>
      </c>
      <c r="I1607" s="1" t="s">
        <v>112</v>
      </c>
      <c r="J1607" s="1" t="s">
        <v>16526</v>
      </c>
      <c r="K1607" s="1" t="s">
        <v>16527</v>
      </c>
      <c r="L1607" s="1" t="s">
        <v>16528</v>
      </c>
      <c r="M1607" s="1" t="s">
        <v>2596</v>
      </c>
      <c r="N1607" s="1" t="s">
        <v>167</v>
      </c>
      <c r="O1607" s="1" t="s">
        <v>117</v>
      </c>
      <c r="P1607" s="9">
        <v>96950</v>
      </c>
      <c r="Q1607" s="1" t="s">
        <v>118</v>
      </c>
      <c r="S1607" s="1">
        <v>16709891306</v>
      </c>
      <c r="U1607" s="1">
        <v>4539</v>
      </c>
      <c r="V1607" s="1" t="s">
        <v>119</v>
      </c>
      <c r="X1607" s="1" t="s">
        <v>16529</v>
      </c>
      <c r="Y1607" s="1" t="s">
        <v>16530</v>
      </c>
      <c r="Z1607" s="1" t="s">
        <v>276</v>
      </c>
      <c r="AA1607" s="1" t="s">
        <v>16531</v>
      </c>
      <c r="AB1607" s="1" t="s">
        <v>2596</v>
      </c>
      <c r="AC1607" s="1" t="s">
        <v>16528</v>
      </c>
      <c r="AD1607" s="1" t="s">
        <v>167</v>
      </c>
      <c r="AE1607" s="1" t="s">
        <v>117</v>
      </c>
      <c r="AF1607" s="9">
        <v>96950</v>
      </c>
      <c r="AG1607" s="1" t="s">
        <v>118</v>
      </c>
      <c r="AI1607" s="1">
        <v>16709891306</v>
      </c>
      <c r="AK1607" s="1" t="s">
        <v>16532</v>
      </c>
      <c r="BC1607" s="1" t="str">
        <f>"41-1011.00"</f>
        <v>41-1011.00</v>
      </c>
      <c r="BD1607" s="1" t="s">
        <v>975</v>
      </c>
      <c r="BE1607" s="1" t="s">
        <v>16533</v>
      </c>
      <c r="BF1607" s="1" t="s">
        <v>975</v>
      </c>
      <c r="BG1607" s="1">
        <v>1</v>
      </c>
      <c r="BH1607" s="1">
        <v>1</v>
      </c>
      <c r="BI1607" s="2">
        <v>44470</v>
      </c>
      <c r="BJ1607" s="2">
        <v>44834</v>
      </c>
      <c r="BK1607" s="2">
        <v>44470</v>
      </c>
      <c r="BL1607" s="2">
        <v>44834</v>
      </c>
      <c r="BM1607" s="1">
        <v>40</v>
      </c>
      <c r="BN1607" s="1">
        <v>0</v>
      </c>
      <c r="BO1607" s="1">
        <v>8</v>
      </c>
      <c r="BP1607" s="1">
        <v>8</v>
      </c>
      <c r="BQ1607" s="1">
        <v>8</v>
      </c>
      <c r="BR1607" s="1">
        <v>8</v>
      </c>
      <c r="BS1607" s="1">
        <v>8</v>
      </c>
      <c r="BT1607" s="1">
        <v>0</v>
      </c>
      <c r="BU1607" s="1" t="str">
        <f>"8:00 AM"</f>
        <v>8:00 AM</v>
      </c>
      <c r="BV1607" s="1" t="str">
        <f>"5:00 PM"</f>
        <v>5:00 PM</v>
      </c>
      <c r="BW1607" s="1" t="s">
        <v>135</v>
      </c>
      <c r="BX1607" s="1">
        <v>0</v>
      </c>
      <c r="BY1607" s="1">
        <v>12</v>
      </c>
      <c r="BZ1607" s="1" t="s">
        <v>111</v>
      </c>
      <c r="CA1607" s="1">
        <v>1</v>
      </c>
      <c r="CB1607" s="1" t="s">
        <v>16534</v>
      </c>
      <c r="CC1607" s="1" t="s">
        <v>16528</v>
      </c>
      <c r="CD1607" s="1" t="s">
        <v>2596</v>
      </c>
      <c r="CE1607" s="1" t="s">
        <v>167</v>
      </c>
      <c r="CF1607" s="1" t="s">
        <v>117</v>
      </c>
      <c r="CG1607" s="1">
        <v>96950</v>
      </c>
      <c r="CH1607" s="3">
        <v>9.98</v>
      </c>
      <c r="CI1607" s="3">
        <v>9.98</v>
      </c>
      <c r="CJ1607" s="3">
        <v>14.97</v>
      </c>
      <c r="CK1607" s="3">
        <v>14.97</v>
      </c>
      <c r="CL1607" s="1" t="s">
        <v>137</v>
      </c>
      <c r="CM1607" s="1" t="s">
        <v>362</v>
      </c>
      <c r="CN1607" s="1" t="s">
        <v>139</v>
      </c>
      <c r="CP1607" s="1" t="s">
        <v>112</v>
      </c>
      <c r="CQ1607" s="1" t="s">
        <v>111</v>
      </c>
      <c r="CR1607" s="1" t="s">
        <v>112</v>
      </c>
      <c r="CS1607" s="1" t="s">
        <v>111</v>
      </c>
      <c r="CT1607" s="1" t="s">
        <v>138</v>
      </c>
      <c r="CU1607" s="1" t="s">
        <v>111</v>
      </c>
      <c r="CV1607" s="1" t="s">
        <v>138</v>
      </c>
      <c r="CW1607" s="1" t="s">
        <v>16535</v>
      </c>
      <c r="CX1607" s="1">
        <v>16709891306</v>
      </c>
      <c r="CY1607" s="1" t="s">
        <v>16532</v>
      </c>
      <c r="CZ1607" s="1" t="s">
        <v>138</v>
      </c>
      <c r="DA1607" s="1" t="s">
        <v>111</v>
      </c>
      <c r="DB1607" s="1" t="s">
        <v>112</v>
      </c>
      <c r="DC1607" s="1" t="s">
        <v>16536</v>
      </c>
      <c r="DD1607" s="1" t="s">
        <v>5043</v>
      </c>
      <c r="DE1607" s="1" t="s">
        <v>4855</v>
      </c>
      <c r="DF1607" s="1" t="s">
        <v>16537</v>
      </c>
      <c r="DG1607" s="1" t="s">
        <v>16532</v>
      </c>
    </row>
    <row r="1608" spans="1:111" ht="15.6" customHeight="1" x14ac:dyDescent="0.25">
      <c r="A1608" s="1" t="s">
        <v>16540</v>
      </c>
      <c r="B1608" s="1" t="s">
        <v>238</v>
      </c>
      <c r="C1608" s="2">
        <v>44349.047550810188</v>
      </c>
      <c r="D1608" s="2">
        <v>44389</v>
      </c>
      <c r="E1608" s="1" t="s">
        <v>110</v>
      </c>
      <c r="F1608" s="2">
        <v>44468.833333333336</v>
      </c>
      <c r="G1608" s="1" t="s">
        <v>111</v>
      </c>
      <c r="H1608" s="1" t="s">
        <v>112</v>
      </c>
      <c r="I1608" s="1" t="s">
        <v>112</v>
      </c>
      <c r="J1608" s="1" t="s">
        <v>7215</v>
      </c>
      <c r="K1608" s="1" t="s">
        <v>2905</v>
      </c>
      <c r="L1608" s="1" t="s">
        <v>15554</v>
      </c>
      <c r="M1608" s="1" t="s">
        <v>2823</v>
      </c>
      <c r="N1608" s="1" t="s">
        <v>879</v>
      </c>
      <c r="O1608" s="1" t="s">
        <v>117</v>
      </c>
      <c r="P1608" s="9">
        <v>96950</v>
      </c>
      <c r="Q1608" s="1" t="s">
        <v>118</v>
      </c>
      <c r="S1608" s="1">
        <v>16702353027</v>
      </c>
      <c r="U1608" s="1">
        <v>722310</v>
      </c>
      <c r="V1608" s="1" t="s">
        <v>119</v>
      </c>
      <c r="X1608" s="1" t="s">
        <v>2907</v>
      </c>
      <c r="Y1608" s="1" t="s">
        <v>7216</v>
      </c>
      <c r="Z1608" s="1" t="s">
        <v>7217</v>
      </c>
      <c r="AA1608" s="1" t="s">
        <v>511</v>
      </c>
      <c r="AB1608" s="1" t="s">
        <v>2906</v>
      </c>
      <c r="AC1608" s="1" t="s">
        <v>2823</v>
      </c>
      <c r="AD1608" s="1" t="s">
        <v>167</v>
      </c>
      <c r="AE1608" s="1" t="s">
        <v>117</v>
      </c>
      <c r="AF1608" s="9">
        <v>96950</v>
      </c>
      <c r="AG1608" s="1" t="s">
        <v>118</v>
      </c>
      <c r="AI1608" s="1">
        <v>16702353027</v>
      </c>
      <c r="AK1608" s="1" t="s">
        <v>2898</v>
      </c>
      <c r="BC1608" s="1" t="str">
        <f>"35-9021.00"</f>
        <v>35-9021.00</v>
      </c>
      <c r="BD1608" s="1" t="s">
        <v>1160</v>
      </c>
      <c r="BE1608" s="1" t="s">
        <v>15555</v>
      </c>
      <c r="BF1608" s="1" t="s">
        <v>15556</v>
      </c>
      <c r="BG1608" s="1">
        <v>1</v>
      </c>
      <c r="BH1608" s="1">
        <v>1</v>
      </c>
      <c r="BI1608" s="2">
        <v>44470</v>
      </c>
      <c r="BJ1608" s="2">
        <v>44834</v>
      </c>
      <c r="BK1608" s="2">
        <v>44470</v>
      </c>
      <c r="BL1608" s="2">
        <v>44834</v>
      </c>
      <c r="BM1608" s="1">
        <v>35</v>
      </c>
      <c r="BN1608" s="1">
        <v>0</v>
      </c>
      <c r="BO1608" s="1">
        <v>7</v>
      </c>
      <c r="BP1608" s="1">
        <v>7</v>
      </c>
      <c r="BQ1608" s="1">
        <v>7</v>
      </c>
      <c r="BR1608" s="1">
        <v>7</v>
      </c>
      <c r="BS1608" s="1">
        <v>7</v>
      </c>
      <c r="BT1608" s="1">
        <v>0</v>
      </c>
      <c r="BU1608" s="1" t="str">
        <f>"5:00 AM"</f>
        <v>5:00 AM</v>
      </c>
      <c r="BV1608" s="1" t="str">
        <f>"12:00 PM"</f>
        <v>12:00 PM</v>
      </c>
      <c r="BW1608" s="1" t="s">
        <v>135</v>
      </c>
      <c r="BX1608" s="1">
        <v>0</v>
      </c>
      <c r="BY1608" s="1">
        <v>3</v>
      </c>
      <c r="BZ1608" s="1" t="s">
        <v>112</v>
      </c>
      <c r="CB1608" s="4" t="s">
        <v>16541</v>
      </c>
      <c r="CC1608" s="1" t="s">
        <v>2906</v>
      </c>
      <c r="CD1608" s="1" t="s">
        <v>2823</v>
      </c>
      <c r="CE1608" s="1" t="s">
        <v>879</v>
      </c>
      <c r="CF1608" s="1" t="s">
        <v>117</v>
      </c>
      <c r="CG1608" s="1">
        <v>96950</v>
      </c>
      <c r="CH1608" s="3">
        <v>7.76</v>
      </c>
      <c r="CI1608" s="3">
        <v>8.26</v>
      </c>
      <c r="CJ1608" s="3">
        <v>11.64</v>
      </c>
      <c r="CK1608" s="3">
        <v>12.39</v>
      </c>
      <c r="CL1608" s="1" t="s">
        <v>137</v>
      </c>
      <c r="CM1608" s="1" t="s">
        <v>15558</v>
      </c>
      <c r="CN1608" s="1" t="s">
        <v>139</v>
      </c>
      <c r="CP1608" s="1" t="s">
        <v>112</v>
      </c>
      <c r="CQ1608" s="1" t="s">
        <v>111</v>
      </c>
      <c r="CR1608" s="1" t="s">
        <v>112</v>
      </c>
      <c r="CS1608" s="1" t="s">
        <v>111</v>
      </c>
      <c r="CT1608" s="1" t="s">
        <v>138</v>
      </c>
      <c r="CU1608" s="1" t="s">
        <v>111</v>
      </c>
      <c r="CV1608" s="1" t="s">
        <v>138</v>
      </c>
      <c r="CW1608" s="1" t="s">
        <v>16542</v>
      </c>
      <c r="CX1608" s="1">
        <v>16702353027</v>
      </c>
      <c r="CY1608" s="1" t="s">
        <v>2829</v>
      </c>
      <c r="CZ1608" s="1" t="s">
        <v>138</v>
      </c>
      <c r="DA1608" s="1" t="s">
        <v>111</v>
      </c>
      <c r="DB1608" s="1" t="s">
        <v>112</v>
      </c>
    </row>
    <row r="1609" spans="1:111" ht="15.6" customHeight="1" x14ac:dyDescent="0.25">
      <c r="A1609" s="1" t="s">
        <v>16543</v>
      </c>
      <c r="B1609" s="1" t="s">
        <v>238</v>
      </c>
      <c r="C1609" s="2">
        <v>44327.956217361112</v>
      </c>
      <c r="D1609" s="2">
        <v>44362</v>
      </c>
      <c r="E1609" s="1" t="s">
        <v>110</v>
      </c>
      <c r="F1609" s="2">
        <v>44468.833333333336</v>
      </c>
      <c r="G1609" s="1" t="s">
        <v>111</v>
      </c>
      <c r="H1609" s="1" t="s">
        <v>112</v>
      </c>
      <c r="I1609" s="1" t="s">
        <v>112</v>
      </c>
      <c r="J1609" s="1" t="s">
        <v>16544</v>
      </c>
      <c r="K1609" s="1" t="s">
        <v>16545</v>
      </c>
      <c r="L1609" s="1" t="s">
        <v>16546</v>
      </c>
      <c r="M1609" s="1" t="s">
        <v>16547</v>
      </c>
      <c r="N1609" s="1" t="s">
        <v>167</v>
      </c>
      <c r="O1609" s="1" t="s">
        <v>117</v>
      </c>
      <c r="P1609" s="9">
        <v>96950</v>
      </c>
      <c r="Q1609" s="1" t="s">
        <v>118</v>
      </c>
      <c r="S1609" s="1">
        <v>16702333600</v>
      </c>
      <c r="U1609" s="1">
        <v>561510</v>
      </c>
      <c r="V1609" s="1" t="s">
        <v>119</v>
      </c>
      <c r="X1609" s="1" t="s">
        <v>16548</v>
      </c>
      <c r="Y1609" s="1" t="s">
        <v>16549</v>
      </c>
      <c r="AA1609" s="1" t="s">
        <v>3825</v>
      </c>
      <c r="AB1609" s="1" t="s">
        <v>16546</v>
      </c>
      <c r="AC1609" s="1" t="s">
        <v>16550</v>
      </c>
      <c r="AD1609" s="1" t="s">
        <v>167</v>
      </c>
      <c r="AE1609" s="1" t="s">
        <v>117</v>
      </c>
      <c r="AF1609" s="9">
        <v>96950</v>
      </c>
      <c r="AG1609" s="1" t="s">
        <v>118</v>
      </c>
      <c r="AI1609" s="1">
        <v>16702333600</v>
      </c>
      <c r="AK1609" s="1" t="s">
        <v>9722</v>
      </c>
      <c r="BC1609" s="1" t="str">
        <f>"43-4181.00"</f>
        <v>43-4181.00</v>
      </c>
      <c r="BD1609" s="1" t="s">
        <v>5436</v>
      </c>
      <c r="BE1609" s="1" t="s">
        <v>16551</v>
      </c>
      <c r="BF1609" s="1" t="s">
        <v>16552</v>
      </c>
      <c r="BG1609" s="1">
        <v>4</v>
      </c>
      <c r="BH1609" s="1">
        <v>4</v>
      </c>
      <c r="BI1609" s="2">
        <v>44470</v>
      </c>
      <c r="BJ1609" s="2">
        <v>44834</v>
      </c>
      <c r="BK1609" s="2">
        <v>44470</v>
      </c>
      <c r="BL1609" s="2">
        <v>44834</v>
      </c>
      <c r="BM1609" s="1">
        <v>40</v>
      </c>
      <c r="BN1609" s="1">
        <v>0</v>
      </c>
      <c r="BO1609" s="1">
        <v>8</v>
      </c>
      <c r="BP1609" s="1">
        <v>8</v>
      </c>
      <c r="BQ1609" s="1">
        <v>8</v>
      </c>
      <c r="BR1609" s="1">
        <v>8</v>
      </c>
      <c r="BS1609" s="1">
        <v>8</v>
      </c>
      <c r="BT1609" s="1">
        <v>0</v>
      </c>
      <c r="BU1609" s="1" t="str">
        <f>"8:00 AM"</f>
        <v>8:00 AM</v>
      </c>
      <c r="BV1609" s="1" t="str">
        <f>"5:00 PM"</f>
        <v>5:00 PM</v>
      </c>
      <c r="BW1609" s="1" t="s">
        <v>135</v>
      </c>
      <c r="BX1609" s="1">
        <v>3</v>
      </c>
      <c r="BY1609" s="1">
        <v>12</v>
      </c>
      <c r="BZ1609" s="1" t="s">
        <v>112</v>
      </c>
      <c r="CB1609" s="1" t="s">
        <v>16553</v>
      </c>
      <c r="CC1609" s="1" t="s">
        <v>9718</v>
      </c>
      <c r="CD1609" s="1" t="s">
        <v>167</v>
      </c>
      <c r="CE1609" s="1" t="s">
        <v>167</v>
      </c>
      <c r="CF1609" s="1" t="s">
        <v>117</v>
      </c>
      <c r="CG1609" s="1">
        <v>96950</v>
      </c>
      <c r="CH1609" s="3">
        <v>8.5</v>
      </c>
      <c r="CI1609" s="3">
        <v>8.5</v>
      </c>
      <c r="CJ1609" s="3">
        <v>12.75</v>
      </c>
      <c r="CK1609" s="3">
        <v>12.75</v>
      </c>
      <c r="CL1609" s="1" t="s">
        <v>137</v>
      </c>
      <c r="CM1609" s="1" t="s">
        <v>2850</v>
      </c>
      <c r="CN1609" s="1" t="s">
        <v>139</v>
      </c>
      <c r="CP1609" s="1" t="s">
        <v>112</v>
      </c>
      <c r="CQ1609" s="1" t="s">
        <v>111</v>
      </c>
      <c r="CR1609" s="1" t="s">
        <v>111</v>
      </c>
      <c r="CS1609" s="1" t="s">
        <v>112</v>
      </c>
      <c r="CT1609" s="1" t="s">
        <v>111</v>
      </c>
      <c r="CU1609" s="1" t="s">
        <v>111</v>
      </c>
      <c r="CV1609" s="1" t="s">
        <v>138</v>
      </c>
      <c r="CW1609" s="1" t="s">
        <v>2851</v>
      </c>
      <c r="CX1609" s="1">
        <v>16702333600</v>
      </c>
      <c r="CY1609" s="1" t="s">
        <v>9722</v>
      </c>
      <c r="CZ1609" s="1" t="s">
        <v>138</v>
      </c>
      <c r="DA1609" s="1" t="s">
        <v>111</v>
      </c>
      <c r="DB1609" s="1" t="s">
        <v>112</v>
      </c>
    </row>
    <row r="1610" spans="1:111" ht="15.6" customHeight="1" x14ac:dyDescent="0.25">
      <c r="A1610" s="1" t="s">
        <v>16554</v>
      </c>
      <c r="B1610" s="1" t="s">
        <v>238</v>
      </c>
      <c r="C1610" s="2">
        <v>44340.001084837961</v>
      </c>
      <c r="D1610" s="2">
        <v>44372</v>
      </c>
      <c r="E1610" s="1" t="s">
        <v>110</v>
      </c>
      <c r="F1610" s="2">
        <v>44469.833333333336</v>
      </c>
      <c r="G1610" s="1" t="s">
        <v>111</v>
      </c>
      <c r="H1610" s="1" t="s">
        <v>112</v>
      </c>
      <c r="I1610" s="1" t="s">
        <v>112</v>
      </c>
      <c r="J1610" s="1" t="s">
        <v>3917</v>
      </c>
      <c r="L1610" s="1" t="s">
        <v>3693</v>
      </c>
      <c r="N1610" s="1" t="s">
        <v>1759</v>
      </c>
      <c r="O1610" s="1" t="s">
        <v>117</v>
      </c>
      <c r="P1610" s="9">
        <v>96952</v>
      </c>
      <c r="Q1610" s="1" t="s">
        <v>118</v>
      </c>
      <c r="S1610" s="1">
        <v>16704330422</v>
      </c>
      <c r="U1610" s="1">
        <v>236220</v>
      </c>
      <c r="V1610" s="1" t="s">
        <v>119</v>
      </c>
      <c r="X1610" s="1" t="s">
        <v>3694</v>
      </c>
      <c r="Y1610" s="1" t="s">
        <v>3695</v>
      </c>
      <c r="Z1610" s="1" t="s">
        <v>1787</v>
      </c>
      <c r="AA1610" s="1" t="s">
        <v>245</v>
      </c>
      <c r="AB1610" s="1" t="s">
        <v>3693</v>
      </c>
      <c r="AD1610" s="1" t="s">
        <v>1759</v>
      </c>
      <c r="AE1610" s="1" t="s">
        <v>117</v>
      </c>
      <c r="AF1610" s="9">
        <v>96952</v>
      </c>
      <c r="AG1610" s="1" t="s">
        <v>118</v>
      </c>
      <c r="AI1610" s="1">
        <v>16704330422</v>
      </c>
      <c r="AK1610" s="1" t="s">
        <v>3696</v>
      </c>
      <c r="BC1610" s="1" t="str">
        <f>"49-9071.00"</f>
        <v>49-9071.00</v>
      </c>
      <c r="BD1610" s="1" t="s">
        <v>214</v>
      </c>
      <c r="BE1610" s="1" t="s">
        <v>11937</v>
      </c>
      <c r="BF1610" s="1" t="s">
        <v>214</v>
      </c>
      <c r="BG1610" s="1">
        <v>1</v>
      </c>
      <c r="BH1610" s="1">
        <v>1</v>
      </c>
      <c r="BI1610" s="2">
        <v>44470</v>
      </c>
      <c r="BJ1610" s="2">
        <v>45565</v>
      </c>
      <c r="BK1610" s="2">
        <v>44470</v>
      </c>
      <c r="BL1610" s="2">
        <v>45565</v>
      </c>
      <c r="BM1610" s="1">
        <v>40</v>
      </c>
      <c r="BN1610" s="1">
        <v>0</v>
      </c>
      <c r="BO1610" s="1">
        <v>8</v>
      </c>
      <c r="BP1610" s="1">
        <v>8</v>
      </c>
      <c r="BQ1610" s="1">
        <v>8</v>
      </c>
      <c r="BR1610" s="1">
        <v>8</v>
      </c>
      <c r="BS1610" s="1">
        <v>8</v>
      </c>
      <c r="BT1610" s="1">
        <v>0</v>
      </c>
      <c r="BU1610" s="1" t="str">
        <f>"7:30 AM"</f>
        <v>7:30 AM</v>
      </c>
      <c r="BV1610" s="1" t="str">
        <f>"4:30 PM"</f>
        <v>4:30 PM</v>
      </c>
      <c r="BW1610" s="1" t="s">
        <v>230</v>
      </c>
      <c r="BX1610" s="1">
        <v>0</v>
      </c>
      <c r="BY1610" s="1">
        <v>12</v>
      </c>
      <c r="BZ1610" s="1" t="s">
        <v>112</v>
      </c>
      <c r="CB1610" s="1" t="s">
        <v>16555</v>
      </c>
      <c r="CC1610" s="1" t="s">
        <v>3921</v>
      </c>
      <c r="CE1610" s="1" t="s">
        <v>259</v>
      </c>
      <c r="CF1610" s="1" t="s">
        <v>117</v>
      </c>
      <c r="CG1610" s="1">
        <v>96952</v>
      </c>
      <c r="CH1610" s="3">
        <v>8.7100000000000009</v>
      </c>
      <c r="CI1610" s="3">
        <v>8.7100000000000009</v>
      </c>
      <c r="CJ1610" s="3">
        <v>13.07</v>
      </c>
      <c r="CK1610" s="3">
        <v>13.07</v>
      </c>
      <c r="CL1610" s="1" t="s">
        <v>137</v>
      </c>
      <c r="CM1610" s="1" t="s">
        <v>3922</v>
      </c>
      <c r="CN1610" s="1" t="s">
        <v>139</v>
      </c>
      <c r="CP1610" s="1" t="s">
        <v>112</v>
      </c>
      <c r="CQ1610" s="1" t="s">
        <v>111</v>
      </c>
      <c r="CR1610" s="1" t="s">
        <v>111</v>
      </c>
      <c r="CS1610" s="1" t="s">
        <v>111</v>
      </c>
      <c r="CT1610" s="1" t="s">
        <v>138</v>
      </c>
      <c r="CU1610" s="1" t="s">
        <v>111</v>
      </c>
      <c r="CV1610" s="1" t="s">
        <v>138</v>
      </c>
      <c r="CW1610" s="1" t="s">
        <v>3923</v>
      </c>
      <c r="CX1610" s="1">
        <v>16704330422</v>
      </c>
      <c r="CY1610" s="1" t="s">
        <v>3696</v>
      </c>
      <c r="CZ1610" s="1" t="s">
        <v>138</v>
      </c>
      <c r="DA1610" s="1" t="s">
        <v>111</v>
      </c>
      <c r="DB1610" s="1" t="s">
        <v>112</v>
      </c>
    </row>
    <row r="1611" spans="1:111" ht="15.6" customHeight="1" x14ac:dyDescent="0.25">
      <c r="A1611" s="1" t="s">
        <v>16556</v>
      </c>
      <c r="B1611" s="1" t="s">
        <v>238</v>
      </c>
      <c r="C1611" s="2">
        <v>44293.225112152781</v>
      </c>
      <c r="D1611" s="2">
        <v>44323</v>
      </c>
      <c r="E1611" s="1" t="s">
        <v>110</v>
      </c>
      <c r="F1611" s="2">
        <v>44468.833333333336</v>
      </c>
      <c r="G1611" s="1" t="s">
        <v>111</v>
      </c>
      <c r="H1611" s="1" t="s">
        <v>112</v>
      </c>
      <c r="I1611" s="1" t="s">
        <v>112</v>
      </c>
      <c r="J1611" s="1" t="s">
        <v>909</v>
      </c>
      <c r="L1611" s="1" t="s">
        <v>910</v>
      </c>
      <c r="M1611" s="1" t="s">
        <v>754</v>
      </c>
      <c r="N1611" s="1" t="s">
        <v>167</v>
      </c>
      <c r="O1611" s="1" t="s">
        <v>117</v>
      </c>
      <c r="P1611" s="9">
        <v>96950</v>
      </c>
      <c r="Q1611" s="1" t="s">
        <v>118</v>
      </c>
      <c r="S1611" s="1">
        <v>16702350561</v>
      </c>
      <c r="T1611" s="1">
        <v>115</v>
      </c>
      <c r="U1611" s="1">
        <v>531110</v>
      </c>
      <c r="V1611" s="1" t="s">
        <v>119</v>
      </c>
      <c r="X1611" s="1" t="s">
        <v>911</v>
      </c>
      <c r="Y1611" s="1" t="s">
        <v>912</v>
      </c>
      <c r="Z1611" s="1" t="s">
        <v>913</v>
      </c>
      <c r="AA1611" s="1" t="s">
        <v>914</v>
      </c>
      <c r="AB1611" s="1" t="s">
        <v>915</v>
      </c>
      <c r="AC1611" s="1" t="s">
        <v>916</v>
      </c>
      <c r="AD1611" s="1" t="s">
        <v>167</v>
      </c>
      <c r="AE1611" s="1" t="s">
        <v>117</v>
      </c>
      <c r="AF1611" s="9">
        <v>96950</v>
      </c>
      <c r="AG1611" s="1" t="s">
        <v>118</v>
      </c>
      <c r="AI1611" s="1">
        <v>16702350561</v>
      </c>
      <c r="AJ1611" s="1">
        <v>115</v>
      </c>
      <c r="AK1611" s="1" t="s">
        <v>917</v>
      </c>
      <c r="BC1611" s="1" t="str">
        <f>"23-2011.00"</f>
        <v>23-2011.00</v>
      </c>
      <c r="BD1611" s="1" t="s">
        <v>10317</v>
      </c>
      <c r="BE1611" s="1" t="s">
        <v>10318</v>
      </c>
      <c r="BF1611" s="1" t="s">
        <v>10319</v>
      </c>
      <c r="BG1611" s="1">
        <v>2</v>
      </c>
      <c r="BH1611" s="1">
        <v>2</v>
      </c>
      <c r="BI1611" s="2">
        <v>44470</v>
      </c>
      <c r="BJ1611" s="2">
        <v>44834</v>
      </c>
      <c r="BK1611" s="2">
        <v>44470</v>
      </c>
      <c r="BL1611" s="2">
        <v>44834</v>
      </c>
      <c r="BM1611" s="1">
        <v>35</v>
      </c>
      <c r="BN1611" s="1">
        <v>0</v>
      </c>
      <c r="BO1611" s="1">
        <v>7</v>
      </c>
      <c r="BP1611" s="1">
        <v>7</v>
      </c>
      <c r="BQ1611" s="1">
        <v>7</v>
      </c>
      <c r="BR1611" s="1">
        <v>7</v>
      </c>
      <c r="BS1611" s="1">
        <v>7</v>
      </c>
      <c r="BT1611" s="1">
        <v>0</v>
      </c>
      <c r="BU1611" s="1" t="str">
        <f>"8:00 AM"</f>
        <v>8:00 AM</v>
      </c>
      <c r="BV1611" s="1" t="str">
        <f>"5:00 PM"</f>
        <v>5:00 PM</v>
      </c>
      <c r="BW1611" s="1" t="s">
        <v>392</v>
      </c>
      <c r="BX1611" s="1">
        <v>0</v>
      </c>
      <c r="BY1611" s="1">
        <v>24</v>
      </c>
      <c r="BZ1611" s="1" t="s">
        <v>112</v>
      </c>
      <c r="CA1611" s="1">
        <v>0</v>
      </c>
      <c r="CB1611" s="4" t="s">
        <v>10320</v>
      </c>
      <c r="CC1611" s="1" t="s">
        <v>921</v>
      </c>
      <c r="CD1611" s="1" t="s">
        <v>754</v>
      </c>
      <c r="CE1611" s="1" t="s">
        <v>167</v>
      </c>
      <c r="CF1611" s="1" t="s">
        <v>117</v>
      </c>
      <c r="CG1611" s="1">
        <v>96950</v>
      </c>
      <c r="CH1611" s="3">
        <v>15.6</v>
      </c>
      <c r="CI1611" s="3">
        <v>16</v>
      </c>
      <c r="CJ1611" s="3">
        <v>23.4</v>
      </c>
      <c r="CK1611" s="3">
        <v>24</v>
      </c>
      <c r="CL1611" s="1" t="s">
        <v>137</v>
      </c>
      <c r="CM1611" s="1" t="s">
        <v>922</v>
      </c>
      <c r="CN1611" s="1" t="s">
        <v>139</v>
      </c>
      <c r="CP1611" s="1" t="s">
        <v>112</v>
      </c>
      <c r="CQ1611" s="1" t="s">
        <v>111</v>
      </c>
      <c r="CR1611" s="1" t="s">
        <v>112</v>
      </c>
      <c r="CS1611" s="1" t="s">
        <v>111</v>
      </c>
      <c r="CT1611" s="1" t="s">
        <v>111</v>
      </c>
      <c r="CU1611" s="1" t="s">
        <v>111</v>
      </c>
      <c r="CV1611" s="1" t="s">
        <v>138</v>
      </c>
      <c r="CW1611" s="1" t="s">
        <v>714</v>
      </c>
      <c r="CX1611" s="1">
        <v>16702350561</v>
      </c>
      <c r="CY1611" s="1" t="s">
        <v>917</v>
      </c>
      <c r="CZ1611" s="1" t="s">
        <v>716</v>
      </c>
      <c r="DA1611" s="1" t="s">
        <v>111</v>
      </c>
      <c r="DB1611" s="1" t="s">
        <v>112</v>
      </c>
    </row>
    <row r="1612" spans="1:111" ht="15.6" customHeight="1" x14ac:dyDescent="0.25">
      <c r="A1612" s="1" t="s">
        <v>16557</v>
      </c>
      <c r="B1612" s="1" t="s">
        <v>238</v>
      </c>
      <c r="C1612" s="2">
        <v>44290.340734837962</v>
      </c>
      <c r="D1612" s="2">
        <v>44327</v>
      </c>
      <c r="E1612" s="1" t="s">
        <v>110</v>
      </c>
      <c r="F1612" s="2">
        <v>44468.833333333336</v>
      </c>
      <c r="G1612" s="1" t="s">
        <v>111</v>
      </c>
      <c r="H1612" s="1" t="s">
        <v>112</v>
      </c>
      <c r="I1612" s="1" t="s">
        <v>112</v>
      </c>
      <c r="J1612" s="1" t="s">
        <v>2626</v>
      </c>
      <c r="L1612" s="1" t="s">
        <v>2627</v>
      </c>
      <c r="M1612" s="1" t="s">
        <v>167</v>
      </c>
      <c r="N1612" s="1" t="s">
        <v>818</v>
      </c>
      <c r="O1612" s="1" t="s">
        <v>117</v>
      </c>
      <c r="P1612" s="9">
        <v>96950</v>
      </c>
      <c r="Q1612" s="1" t="s">
        <v>118</v>
      </c>
      <c r="R1612" s="1" t="s">
        <v>138</v>
      </c>
      <c r="S1612" s="1">
        <v>16702351231</v>
      </c>
      <c r="U1612" s="1">
        <v>44512</v>
      </c>
      <c r="V1612" s="1" t="s">
        <v>119</v>
      </c>
      <c r="X1612" s="1" t="s">
        <v>656</v>
      </c>
      <c r="Y1612" s="1" t="s">
        <v>2628</v>
      </c>
      <c r="AA1612" s="1" t="s">
        <v>245</v>
      </c>
      <c r="AB1612" s="1" t="s">
        <v>2627</v>
      </c>
      <c r="AC1612" s="1" t="s">
        <v>167</v>
      </c>
      <c r="AD1612" s="1" t="s">
        <v>818</v>
      </c>
      <c r="AE1612" s="1" t="s">
        <v>117</v>
      </c>
      <c r="AF1612" s="9">
        <v>96950</v>
      </c>
      <c r="AG1612" s="1" t="s">
        <v>118</v>
      </c>
      <c r="AH1612" s="1" t="s">
        <v>138</v>
      </c>
      <c r="AI1612" s="1">
        <v>16702351231</v>
      </c>
      <c r="AK1612" s="1" t="s">
        <v>2629</v>
      </c>
      <c r="BC1612" s="1" t="str">
        <f>"11-2022.00"</f>
        <v>11-2022.00</v>
      </c>
      <c r="BD1612" s="1" t="s">
        <v>1013</v>
      </c>
      <c r="BE1612" s="1" t="s">
        <v>16558</v>
      </c>
      <c r="BF1612" s="1" t="s">
        <v>1015</v>
      </c>
      <c r="BG1612" s="1">
        <v>1</v>
      </c>
      <c r="BH1612" s="1">
        <v>1</v>
      </c>
      <c r="BI1612" s="2">
        <v>44470</v>
      </c>
      <c r="BJ1612" s="2">
        <v>45565</v>
      </c>
      <c r="BK1612" s="2">
        <v>44470</v>
      </c>
      <c r="BL1612" s="2">
        <v>45565</v>
      </c>
      <c r="BM1612" s="1">
        <v>35</v>
      </c>
      <c r="BN1612" s="1">
        <v>0</v>
      </c>
      <c r="BO1612" s="1">
        <v>7</v>
      </c>
      <c r="BP1612" s="1">
        <v>8</v>
      </c>
      <c r="BQ1612" s="1">
        <v>5</v>
      </c>
      <c r="BR1612" s="1">
        <v>5</v>
      </c>
      <c r="BS1612" s="1">
        <v>5</v>
      </c>
      <c r="BT1612" s="1">
        <v>5</v>
      </c>
      <c r="BU1612" s="1" t="str">
        <f>"11:00 AM"</f>
        <v>11:00 AM</v>
      </c>
      <c r="BV1612" s="1" t="str">
        <f>"4:00 PM"</f>
        <v>4:00 PM</v>
      </c>
      <c r="BW1612" s="1" t="s">
        <v>193</v>
      </c>
      <c r="BX1612" s="1">
        <v>0</v>
      </c>
      <c r="BY1612" s="1">
        <v>24</v>
      </c>
      <c r="BZ1612" s="1" t="s">
        <v>111</v>
      </c>
      <c r="CA1612" s="1">
        <v>2</v>
      </c>
      <c r="CB1612" s="1" t="s">
        <v>138</v>
      </c>
      <c r="CC1612" s="1" t="s">
        <v>16559</v>
      </c>
      <c r="CD1612" s="1" t="s">
        <v>167</v>
      </c>
      <c r="CE1612" s="1" t="s">
        <v>16560</v>
      </c>
      <c r="CF1612" s="1" t="s">
        <v>117</v>
      </c>
      <c r="CG1612" s="1">
        <v>96950</v>
      </c>
      <c r="CH1612" s="3">
        <v>15.24</v>
      </c>
      <c r="CI1612" s="3">
        <v>15.24</v>
      </c>
      <c r="CJ1612" s="3">
        <v>22.86</v>
      </c>
      <c r="CK1612" s="3">
        <v>22.86</v>
      </c>
      <c r="CL1612" s="1" t="s">
        <v>137</v>
      </c>
      <c r="CM1612" s="1" t="s">
        <v>138</v>
      </c>
      <c r="CN1612" s="1" t="s">
        <v>139</v>
      </c>
      <c r="CP1612" s="1" t="s">
        <v>112</v>
      </c>
      <c r="CQ1612" s="1" t="s">
        <v>111</v>
      </c>
      <c r="CR1612" s="1" t="s">
        <v>112</v>
      </c>
      <c r="CS1612" s="1" t="s">
        <v>111</v>
      </c>
      <c r="CT1612" s="1" t="s">
        <v>138</v>
      </c>
      <c r="CU1612" s="1" t="s">
        <v>111</v>
      </c>
      <c r="CV1612" s="1" t="s">
        <v>138</v>
      </c>
      <c r="CW1612" s="1" t="s">
        <v>2632</v>
      </c>
      <c r="CX1612" s="1">
        <v>16702351231</v>
      </c>
      <c r="CY1612" s="1" t="s">
        <v>2629</v>
      </c>
      <c r="CZ1612" s="1" t="s">
        <v>138</v>
      </c>
      <c r="DA1612" s="1" t="s">
        <v>111</v>
      </c>
      <c r="DB1612" s="1" t="s">
        <v>112</v>
      </c>
    </row>
    <row r="1613" spans="1:111" ht="15.6" customHeight="1" x14ac:dyDescent="0.25">
      <c r="A1613" s="1" t="s">
        <v>16561</v>
      </c>
      <c r="B1613" s="1" t="s">
        <v>238</v>
      </c>
      <c r="C1613" s="2">
        <v>44292.091458912037</v>
      </c>
      <c r="D1613" s="2">
        <v>44340</v>
      </c>
      <c r="E1613" s="1" t="s">
        <v>110</v>
      </c>
      <c r="F1613" s="2">
        <v>44468.833333333336</v>
      </c>
      <c r="G1613" s="1" t="s">
        <v>112</v>
      </c>
      <c r="H1613" s="1" t="s">
        <v>112</v>
      </c>
      <c r="I1613" s="1" t="s">
        <v>112</v>
      </c>
      <c r="J1613" s="1" t="s">
        <v>550</v>
      </c>
      <c r="K1613" s="1" t="s">
        <v>7084</v>
      </c>
      <c r="L1613" s="1" t="s">
        <v>552</v>
      </c>
      <c r="N1613" s="1" t="s">
        <v>167</v>
      </c>
      <c r="O1613" s="1" t="s">
        <v>117</v>
      </c>
      <c r="P1613" s="9">
        <v>96950</v>
      </c>
      <c r="Q1613" s="1" t="s">
        <v>118</v>
      </c>
      <c r="S1613" s="1">
        <v>16707836342</v>
      </c>
      <c r="U1613" s="1">
        <v>561320</v>
      </c>
      <c r="V1613" s="1" t="s">
        <v>119</v>
      </c>
      <c r="X1613" s="1" t="s">
        <v>553</v>
      </c>
      <c r="Y1613" s="1" t="s">
        <v>554</v>
      </c>
      <c r="Z1613" s="1" t="s">
        <v>555</v>
      </c>
      <c r="AA1613" s="1" t="s">
        <v>171</v>
      </c>
      <c r="AB1613" s="1" t="s">
        <v>552</v>
      </c>
      <c r="AD1613" s="1" t="s">
        <v>167</v>
      </c>
      <c r="AE1613" s="1" t="s">
        <v>117</v>
      </c>
      <c r="AF1613" s="9">
        <v>96950</v>
      </c>
      <c r="AG1613" s="1" t="s">
        <v>118</v>
      </c>
      <c r="AI1613" s="1">
        <v>16707836342</v>
      </c>
      <c r="AK1613" s="1" t="s">
        <v>556</v>
      </c>
      <c r="BC1613" s="1" t="str">
        <f>"37-2011.00"</f>
        <v>37-2011.00</v>
      </c>
      <c r="BD1613" s="1" t="s">
        <v>676</v>
      </c>
      <c r="BE1613" s="1" t="s">
        <v>1558</v>
      </c>
      <c r="BF1613" s="1" t="s">
        <v>1559</v>
      </c>
      <c r="BG1613" s="1">
        <v>11</v>
      </c>
      <c r="BH1613" s="1">
        <v>11</v>
      </c>
      <c r="BI1613" s="2">
        <v>44470</v>
      </c>
      <c r="BJ1613" s="2">
        <v>44834</v>
      </c>
      <c r="BK1613" s="2">
        <v>44470</v>
      </c>
      <c r="BL1613" s="2">
        <v>44834</v>
      </c>
      <c r="BM1613" s="1">
        <v>35</v>
      </c>
      <c r="BN1613" s="1">
        <v>0</v>
      </c>
      <c r="BO1613" s="1">
        <v>7</v>
      </c>
      <c r="BP1613" s="1">
        <v>7</v>
      </c>
      <c r="BQ1613" s="1">
        <v>7</v>
      </c>
      <c r="BR1613" s="1">
        <v>7</v>
      </c>
      <c r="BS1613" s="1">
        <v>7</v>
      </c>
      <c r="BT1613" s="1">
        <v>0</v>
      </c>
      <c r="BU1613" s="1" t="str">
        <f>"8:00 AM"</f>
        <v>8:00 AM</v>
      </c>
      <c r="BV1613" s="1" t="str">
        <f>"4:00 PM"</f>
        <v>4:00 PM</v>
      </c>
      <c r="BW1613" s="1" t="s">
        <v>135</v>
      </c>
      <c r="BX1613" s="1">
        <v>0</v>
      </c>
      <c r="BY1613" s="1">
        <v>6</v>
      </c>
      <c r="BZ1613" s="1" t="s">
        <v>112</v>
      </c>
      <c r="CA1613" s="1">
        <v>0</v>
      </c>
      <c r="CB1613" s="1" t="s">
        <v>1560</v>
      </c>
      <c r="CC1613" s="1" t="s">
        <v>559</v>
      </c>
      <c r="CD1613" s="1" t="s">
        <v>560</v>
      </c>
      <c r="CE1613" s="1" t="s">
        <v>167</v>
      </c>
      <c r="CF1613" s="1" t="s">
        <v>117</v>
      </c>
      <c r="CG1613" s="1">
        <v>96950</v>
      </c>
      <c r="CH1613" s="3">
        <v>8.0500000000000007</v>
      </c>
      <c r="CI1613" s="3">
        <v>8.0500000000000007</v>
      </c>
      <c r="CJ1613" s="3">
        <v>12.07</v>
      </c>
      <c r="CK1613" s="3">
        <v>12.07</v>
      </c>
      <c r="CL1613" s="1" t="s">
        <v>137</v>
      </c>
      <c r="CN1613" s="1" t="s">
        <v>139</v>
      </c>
      <c r="CP1613" s="1" t="s">
        <v>112</v>
      </c>
      <c r="CQ1613" s="1" t="s">
        <v>111</v>
      </c>
      <c r="CR1613" s="1" t="s">
        <v>112</v>
      </c>
      <c r="CS1613" s="1" t="s">
        <v>111</v>
      </c>
      <c r="CT1613" s="1" t="s">
        <v>138</v>
      </c>
      <c r="CU1613" s="1" t="s">
        <v>111</v>
      </c>
      <c r="CV1613" s="1" t="s">
        <v>138</v>
      </c>
      <c r="CW1613" s="1" t="s">
        <v>2575</v>
      </c>
      <c r="CX1613" s="1">
        <v>16707836342</v>
      </c>
      <c r="CY1613" s="1" t="s">
        <v>556</v>
      </c>
      <c r="CZ1613" s="1" t="s">
        <v>16562</v>
      </c>
      <c r="DA1613" s="1" t="s">
        <v>111</v>
      </c>
      <c r="DB1613" s="1" t="s">
        <v>112</v>
      </c>
    </row>
    <row r="1614" spans="1:111" ht="15.6" customHeight="1" x14ac:dyDescent="0.25">
      <c r="A1614" s="1" t="s">
        <v>16563</v>
      </c>
      <c r="B1614" s="1" t="s">
        <v>238</v>
      </c>
      <c r="C1614" s="2">
        <v>44292.936875462961</v>
      </c>
      <c r="D1614" s="2">
        <v>44340</v>
      </c>
      <c r="E1614" s="1" t="s">
        <v>180</v>
      </c>
      <c r="G1614" s="1" t="s">
        <v>112</v>
      </c>
      <c r="H1614" s="1" t="s">
        <v>112</v>
      </c>
      <c r="I1614" s="1" t="s">
        <v>112</v>
      </c>
      <c r="J1614" s="1" t="s">
        <v>2853</v>
      </c>
      <c r="K1614" s="1" t="s">
        <v>2854</v>
      </c>
      <c r="L1614" s="1" t="s">
        <v>2855</v>
      </c>
      <c r="M1614" s="1" t="s">
        <v>2856</v>
      </c>
      <c r="N1614" s="1" t="s">
        <v>116</v>
      </c>
      <c r="O1614" s="1" t="s">
        <v>117</v>
      </c>
      <c r="P1614" s="9">
        <v>96950</v>
      </c>
      <c r="Q1614" s="1" t="s">
        <v>118</v>
      </c>
      <c r="S1614" s="1">
        <v>16702359037</v>
      </c>
      <c r="U1614" s="1">
        <v>45111</v>
      </c>
      <c r="V1614" s="1" t="s">
        <v>119</v>
      </c>
      <c r="X1614" s="1" t="s">
        <v>10809</v>
      </c>
      <c r="Y1614" s="1" t="s">
        <v>16512</v>
      </c>
      <c r="Z1614" s="1" t="s">
        <v>686</v>
      </c>
      <c r="AA1614" s="1" t="s">
        <v>2859</v>
      </c>
      <c r="AB1614" s="1" t="s">
        <v>2855</v>
      </c>
      <c r="AC1614" s="1" t="s">
        <v>2856</v>
      </c>
      <c r="AD1614" s="1" t="s">
        <v>116</v>
      </c>
      <c r="AE1614" s="1" t="s">
        <v>117</v>
      </c>
      <c r="AF1614" s="9">
        <v>96950</v>
      </c>
      <c r="AG1614" s="1" t="s">
        <v>118</v>
      </c>
      <c r="AI1614" s="1">
        <v>16702359037</v>
      </c>
      <c r="AK1614" s="1" t="s">
        <v>2860</v>
      </c>
      <c r="BC1614" s="1" t="str">
        <f>"49-3091.00"</f>
        <v>49-3091.00</v>
      </c>
      <c r="BD1614" s="1" t="s">
        <v>2861</v>
      </c>
      <c r="BE1614" s="1" t="s">
        <v>16513</v>
      </c>
      <c r="BF1614" s="1" t="s">
        <v>15167</v>
      </c>
      <c r="BG1614" s="1">
        <v>1</v>
      </c>
      <c r="BH1614" s="1">
        <v>1</v>
      </c>
      <c r="BI1614" s="2">
        <v>44409</v>
      </c>
      <c r="BJ1614" s="2">
        <v>44773</v>
      </c>
      <c r="BK1614" s="2">
        <v>44409</v>
      </c>
      <c r="BL1614" s="2">
        <v>44773</v>
      </c>
      <c r="BM1614" s="1">
        <v>35</v>
      </c>
      <c r="BN1614" s="1">
        <v>0</v>
      </c>
      <c r="BO1614" s="1">
        <v>7</v>
      </c>
      <c r="BP1614" s="1">
        <v>7</v>
      </c>
      <c r="BQ1614" s="1">
        <v>7</v>
      </c>
      <c r="BR1614" s="1">
        <v>7</v>
      </c>
      <c r="BS1614" s="1">
        <v>7</v>
      </c>
      <c r="BT1614" s="1">
        <v>0</v>
      </c>
      <c r="BU1614" s="1" t="str">
        <f>"9:00 AM"</f>
        <v>9:00 AM</v>
      </c>
      <c r="BV1614" s="1" t="str">
        <f>"5:00 PM"</f>
        <v>5:00 PM</v>
      </c>
      <c r="BW1614" s="1" t="s">
        <v>135</v>
      </c>
      <c r="BX1614" s="1">
        <v>0</v>
      </c>
      <c r="BY1614" s="1">
        <v>12</v>
      </c>
      <c r="BZ1614" s="1" t="s">
        <v>112</v>
      </c>
      <c r="CA1614" s="1">
        <v>0</v>
      </c>
      <c r="CB1614" s="4" t="s">
        <v>16564</v>
      </c>
      <c r="CC1614" s="1" t="s">
        <v>2855</v>
      </c>
      <c r="CD1614" s="1" t="s">
        <v>2856</v>
      </c>
      <c r="CE1614" s="1" t="s">
        <v>116</v>
      </c>
      <c r="CF1614" s="1" t="s">
        <v>117</v>
      </c>
      <c r="CG1614" s="1">
        <v>96950</v>
      </c>
      <c r="CH1614" s="3">
        <v>10.4</v>
      </c>
      <c r="CI1614" s="3">
        <v>10.4</v>
      </c>
      <c r="CJ1614" s="3">
        <v>15.6</v>
      </c>
      <c r="CK1614" s="3">
        <v>15.6</v>
      </c>
      <c r="CL1614" s="1" t="s">
        <v>137</v>
      </c>
      <c r="CM1614" s="1" t="s">
        <v>331</v>
      </c>
      <c r="CN1614" s="1" t="s">
        <v>139</v>
      </c>
      <c r="CP1614" s="1" t="s">
        <v>112</v>
      </c>
      <c r="CQ1614" s="1" t="s">
        <v>111</v>
      </c>
      <c r="CR1614" s="1" t="s">
        <v>112</v>
      </c>
      <c r="CS1614" s="1" t="s">
        <v>111</v>
      </c>
      <c r="CT1614" s="1" t="s">
        <v>111</v>
      </c>
      <c r="CU1614" s="1" t="s">
        <v>111</v>
      </c>
      <c r="CV1614" s="1" t="s">
        <v>138</v>
      </c>
      <c r="CW1614" s="1" t="s">
        <v>331</v>
      </c>
      <c r="CX1614" s="1">
        <v>16702359037</v>
      </c>
      <c r="CY1614" s="1" t="s">
        <v>2860</v>
      </c>
      <c r="CZ1614" s="1" t="s">
        <v>138</v>
      </c>
      <c r="DA1614" s="1" t="s">
        <v>111</v>
      </c>
      <c r="DB1614" s="1" t="s">
        <v>112</v>
      </c>
    </row>
    <row r="1615" spans="1:111" ht="15.6" customHeight="1" x14ac:dyDescent="0.25">
      <c r="A1615" s="1" t="s">
        <v>16567</v>
      </c>
      <c r="B1615" s="1" t="s">
        <v>238</v>
      </c>
      <c r="C1615" s="2">
        <v>44299.040397800927</v>
      </c>
      <c r="D1615" s="2">
        <v>44337</v>
      </c>
      <c r="E1615" s="1" t="s">
        <v>110</v>
      </c>
      <c r="F1615" s="2">
        <v>44468.833333333336</v>
      </c>
      <c r="G1615" s="1" t="s">
        <v>112</v>
      </c>
      <c r="H1615" s="1" t="s">
        <v>112</v>
      </c>
      <c r="I1615" s="1" t="s">
        <v>112</v>
      </c>
      <c r="J1615" s="1" t="s">
        <v>16568</v>
      </c>
      <c r="K1615" s="1" t="s">
        <v>16569</v>
      </c>
      <c r="L1615" s="1" t="s">
        <v>16570</v>
      </c>
      <c r="M1615" s="1" t="s">
        <v>16571</v>
      </c>
      <c r="N1615" s="1" t="s">
        <v>167</v>
      </c>
      <c r="O1615" s="1" t="s">
        <v>117</v>
      </c>
      <c r="P1615" s="9">
        <v>96950</v>
      </c>
      <c r="Q1615" s="1" t="s">
        <v>118</v>
      </c>
      <c r="S1615" s="1">
        <v>16702342521</v>
      </c>
      <c r="U1615" s="1">
        <v>8121</v>
      </c>
      <c r="V1615" s="1" t="s">
        <v>119</v>
      </c>
      <c r="X1615" s="1" t="s">
        <v>16572</v>
      </c>
      <c r="Y1615" s="1" t="s">
        <v>16573</v>
      </c>
      <c r="AA1615" s="1" t="s">
        <v>5685</v>
      </c>
      <c r="AB1615" s="1" t="s">
        <v>16570</v>
      </c>
      <c r="AC1615" s="1" t="s">
        <v>16571</v>
      </c>
      <c r="AD1615" s="1" t="s">
        <v>167</v>
      </c>
      <c r="AE1615" s="1" t="s">
        <v>117</v>
      </c>
      <c r="AF1615" s="9">
        <v>96950</v>
      </c>
      <c r="AG1615" s="1" t="s">
        <v>118</v>
      </c>
      <c r="AI1615" s="1">
        <v>16702342521</v>
      </c>
      <c r="AK1615" s="1" t="s">
        <v>16574</v>
      </c>
      <c r="BC1615" s="1" t="str">
        <f>"31-9011.00"</f>
        <v>31-9011.00</v>
      </c>
      <c r="BD1615" s="1" t="s">
        <v>947</v>
      </c>
      <c r="BE1615" s="1" t="s">
        <v>16575</v>
      </c>
      <c r="BF1615" s="1" t="s">
        <v>16576</v>
      </c>
      <c r="BG1615" s="1">
        <v>5</v>
      </c>
      <c r="BH1615" s="1">
        <v>5</v>
      </c>
      <c r="BI1615" s="2">
        <v>44470</v>
      </c>
      <c r="BJ1615" s="2">
        <v>44834</v>
      </c>
      <c r="BK1615" s="2">
        <v>44470</v>
      </c>
      <c r="BL1615" s="2">
        <v>44834</v>
      </c>
      <c r="BM1615" s="1">
        <v>35</v>
      </c>
      <c r="BN1615" s="1">
        <v>0</v>
      </c>
      <c r="BO1615" s="1">
        <v>7</v>
      </c>
      <c r="BP1615" s="1">
        <v>7</v>
      </c>
      <c r="BQ1615" s="1">
        <v>7</v>
      </c>
      <c r="BR1615" s="1">
        <v>7</v>
      </c>
      <c r="BS1615" s="1">
        <v>7</v>
      </c>
      <c r="BT1615" s="1">
        <v>0</v>
      </c>
      <c r="BU1615" s="1" t="str">
        <f>"4:00 PM"</f>
        <v>4:00 PM</v>
      </c>
      <c r="BV1615" s="1" t="str">
        <f>"11:00 PM"</f>
        <v>11:00 PM</v>
      </c>
      <c r="BW1615" s="1" t="s">
        <v>230</v>
      </c>
      <c r="BX1615" s="1">
        <v>0</v>
      </c>
      <c r="BY1615" s="1">
        <v>12</v>
      </c>
      <c r="BZ1615" s="1" t="s">
        <v>112</v>
      </c>
      <c r="CA1615" s="1">
        <v>0</v>
      </c>
      <c r="CB1615" s="1" t="s">
        <v>16577</v>
      </c>
      <c r="CC1615" s="1" t="s">
        <v>16578</v>
      </c>
      <c r="CE1615" s="1" t="s">
        <v>167</v>
      </c>
      <c r="CF1615" s="1" t="s">
        <v>117</v>
      </c>
      <c r="CG1615" s="1">
        <v>96950</v>
      </c>
      <c r="CH1615" s="3">
        <v>10.6</v>
      </c>
      <c r="CI1615" s="3">
        <v>10.6</v>
      </c>
      <c r="CJ1615" s="3">
        <v>0</v>
      </c>
      <c r="CK1615" s="3">
        <v>0</v>
      </c>
      <c r="CL1615" s="1" t="s">
        <v>137</v>
      </c>
      <c r="CN1615" s="1" t="s">
        <v>139</v>
      </c>
      <c r="CP1615" s="1" t="s">
        <v>112</v>
      </c>
      <c r="CQ1615" s="1" t="s">
        <v>111</v>
      </c>
      <c r="CR1615" s="1" t="s">
        <v>112</v>
      </c>
      <c r="CS1615" s="1" t="s">
        <v>112</v>
      </c>
      <c r="CT1615" s="1" t="s">
        <v>138</v>
      </c>
      <c r="CU1615" s="1" t="s">
        <v>111</v>
      </c>
      <c r="CV1615" s="1" t="s">
        <v>138</v>
      </c>
      <c r="CW1615" s="1" t="s">
        <v>6107</v>
      </c>
      <c r="CX1615" s="1">
        <v>16702342521</v>
      </c>
      <c r="CY1615" s="1" t="s">
        <v>16574</v>
      </c>
      <c r="CZ1615" s="1" t="s">
        <v>8835</v>
      </c>
      <c r="DA1615" s="1" t="s">
        <v>111</v>
      </c>
      <c r="DB1615" s="1" t="s">
        <v>112</v>
      </c>
    </row>
    <row r="1616" spans="1:111" ht="15.6" customHeight="1" x14ac:dyDescent="0.25">
      <c r="A1616" s="1" t="s">
        <v>16579</v>
      </c>
      <c r="B1616" s="1" t="s">
        <v>238</v>
      </c>
      <c r="C1616" s="2">
        <v>44333.108656249999</v>
      </c>
      <c r="D1616" s="2">
        <v>44364</v>
      </c>
      <c r="E1616" s="1" t="s">
        <v>110</v>
      </c>
      <c r="F1616" s="2">
        <v>44468.833333333336</v>
      </c>
      <c r="G1616" s="1" t="s">
        <v>112</v>
      </c>
      <c r="H1616" s="1" t="s">
        <v>112</v>
      </c>
      <c r="I1616" s="1" t="s">
        <v>112</v>
      </c>
      <c r="J1616" s="1" t="s">
        <v>13700</v>
      </c>
      <c r="K1616" s="1" t="s">
        <v>13701</v>
      </c>
      <c r="L1616" s="1" t="s">
        <v>9243</v>
      </c>
      <c r="M1616" s="1" t="s">
        <v>9244</v>
      </c>
      <c r="N1616" s="1" t="s">
        <v>116</v>
      </c>
      <c r="O1616" s="1" t="s">
        <v>117</v>
      </c>
      <c r="P1616" s="9">
        <v>96950</v>
      </c>
      <c r="Q1616" s="1" t="s">
        <v>118</v>
      </c>
      <c r="S1616" s="1">
        <v>16704847880</v>
      </c>
      <c r="U1616" s="1">
        <v>72111</v>
      </c>
      <c r="V1616" s="1" t="s">
        <v>119</v>
      </c>
      <c r="X1616" s="1" t="s">
        <v>9245</v>
      </c>
      <c r="Y1616" s="1" t="s">
        <v>9250</v>
      </c>
      <c r="AA1616" s="1" t="s">
        <v>3284</v>
      </c>
      <c r="AB1616" s="1" t="s">
        <v>9243</v>
      </c>
      <c r="AC1616" s="1" t="s">
        <v>9244</v>
      </c>
      <c r="AD1616" s="1" t="s">
        <v>116</v>
      </c>
      <c r="AE1616" s="1" t="s">
        <v>117</v>
      </c>
      <c r="AF1616" s="9">
        <v>96950</v>
      </c>
      <c r="AG1616" s="1" t="s">
        <v>118</v>
      </c>
      <c r="AI1616" s="1">
        <v>16704847880</v>
      </c>
      <c r="AK1616" s="1" t="s">
        <v>9246</v>
      </c>
      <c r="BC1616" s="1" t="str">
        <f>"49-9071.00"</f>
        <v>49-9071.00</v>
      </c>
      <c r="BD1616" s="1" t="s">
        <v>214</v>
      </c>
      <c r="BE1616" s="1" t="s">
        <v>16580</v>
      </c>
      <c r="BF1616" s="1" t="s">
        <v>16581</v>
      </c>
      <c r="BG1616" s="1">
        <v>1</v>
      </c>
      <c r="BH1616" s="1">
        <v>1</v>
      </c>
      <c r="BI1616" s="2">
        <v>44470</v>
      </c>
      <c r="BJ1616" s="2">
        <v>44834</v>
      </c>
      <c r="BK1616" s="2">
        <v>44470</v>
      </c>
      <c r="BL1616" s="2">
        <v>44834</v>
      </c>
      <c r="BM1616" s="1">
        <v>40</v>
      </c>
      <c r="BN1616" s="1">
        <v>0</v>
      </c>
      <c r="BO1616" s="1">
        <v>8</v>
      </c>
      <c r="BP1616" s="1">
        <v>8</v>
      </c>
      <c r="BQ1616" s="1">
        <v>8</v>
      </c>
      <c r="BR1616" s="1">
        <v>8</v>
      </c>
      <c r="BS1616" s="1">
        <v>8</v>
      </c>
      <c r="BT1616" s="1">
        <v>0</v>
      </c>
      <c r="BU1616" s="1" t="str">
        <f>"8:00 AM"</f>
        <v>8:00 AM</v>
      </c>
      <c r="BV1616" s="1" t="str">
        <f>"5:00 PM"</f>
        <v>5:00 PM</v>
      </c>
      <c r="BW1616" s="1" t="s">
        <v>230</v>
      </c>
      <c r="BX1616" s="1">
        <v>0</v>
      </c>
      <c r="BY1616" s="1">
        <v>12</v>
      </c>
      <c r="BZ1616" s="1" t="s">
        <v>112</v>
      </c>
      <c r="CB1616" s="1" t="s">
        <v>16582</v>
      </c>
      <c r="CC1616" s="1" t="s">
        <v>9243</v>
      </c>
      <c r="CD1616" s="1" t="s">
        <v>16583</v>
      </c>
      <c r="CE1616" s="1" t="s">
        <v>116</v>
      </c>
      <c r="CF1616" s="1" t="s">
        <v>117</v>
      </c>
      <c r="CG1616" s="1">
        <v>96950</v>
      </c>
      <c r="CH1616" s="3">
        <v>8.7100000000000009</v>
      </c>
      <c r="CI1616" s="3">
        <v>8.7100000000000009</v>
      </c>
      <c r="CJ1616" s="3">
        <v>13.06</v>
      </c>
      <c r="CK1616" s="3">
        <v>13.06</v>
      </c>
      <c r="CL1616" s="1" t="s">
        <v>137</v>
      </c>
      <c r="CM1616" s="1" t="s">
        <v>362</v>
      </c>
      <c r="CN1616" s="1" t="s">
        <v>139</v>
      </c>
      <c r="CP1616" s="1" t="s">
        <v>112</v>
      </c>
      <c r="CQ1616" s="1" t="s">
        <v>111</v>
      </c>
      <c r="CR1616" s="1" t="s">
        <v>112</v>
      </c>
      <c r="CS1616" s="1" t="s">
        <v>111</v>
      </c>
      <c r="CT1616" s="1" t="s">
        <v>138</v>
      </c>
      <c r="CU1616" s="1" t="s">
        <v>111</v>
      </c>
      <c r="CV1616" s="1" t="s">
        <v>138</v>
      </c>
      <c r="CW1616" s="1" t="s">
        <v>3288</v>
      </c>
      <c r="CX1616" s="1">
        <v>16704847880</v>
      </c>
      <c r="CY1616" s="1" t="s">
        <v>9246</v>
      </c>
      <c r="CZ1616" s="1" t="s">
        <v>138</v>
      </c>
      <c r="DA1616" s="1" t="s">
        <v>111</v>
      </c>
      <c r="DB1616" s="1" t="s">
        <v>112</v>
      </c>
      <c r="DC1616" s="1" t="s">
        <v>9245</v>
      </c>
      <c r="DD1616" s="1" t="s">
        <v>9250</v>
      </c>
      <c r="DF1616" s="1" t="s">
        <v>9251</v>
      </c>
      <c r="DG1616" s="1" t="s">
        <v>9246</v>
      </c>
    </row>
    <row r="1617" spans="1:111" ht="15.6" customHeight="1" x14ac:dyDescent="0.25">
      <c r="A1617" s="1" t="s">
        <v>16584</v>
      </c>
      <c r="B1617" s="1" t="s">
        <v>238</v>
      </c>
      <c r="C1617" s="2">
        <v>44308.214616203702</v>
      </c>
      <c r="D1617" s="2">
        <v>44341</v>
      </c>
      <c r="E1617" s="1" t="s">
        <v>110</v>
      </c>
      <c r="F1617" s="2">
        <v>44468.833333333336</v>
      </c>
      <c r="G1617" s="1" t="s">
        <v>112</v>
      </c>
      <c r="H1617" s="1" t="s">
        <v>112</v>
      </c>
      <c r="I1617" s="1" t="s">
        <v>112</v>
      </c>
      <c r="J1617" s="1" t="s">
        <v>2758</v>
      </c>
      <c r="K1617" s="1" t="s">
        <v>1979</v>
      </c>
      <c r="L1617" s="1" t="s">
        <v>941</v>
      </c>
      <c r="M1617" s="1" t="s">
        <v>942</v>
      </c>
      <c r="N1617" s="1" t="s">
        <v>116</v>
      </c>
      <c r="O1617" s="1" t="s">
        <v>117</v>
      </c>
      <c r="P1617" s="9">
        <v>96950</v>
      </c>
      <c r="Q1617" s="1" t="s">
        <v>118</v>
      </c>
      <c r="S1617" s="1">
        <v>16702352883</v>
      </c>
      <c r="U1617" s="1">
        <v>561320</v>
      </c>
      <c r="V1617" s="1" t="s">
        <v>119</v>
      </c>
      <c r="X1617" s="1" t="s">
        <v>943</v>
      </c>
      <c r="Y1617" s="1" t="s">
        <v>944</v>
      </c>
      <c r="Z1617" s="1" t="s">
        <v>945</v>
      </c>
      <c r="AA1617" s="1" t="s">
        <v>373</v>
      </c>
      <c r="AB1617" s="1" t="s">
        <v>941</v>
      </c>
      <c r="AC1617" s="1" t="s">
        <v>942</v>
      </c>
      <c r="AD1617" s="1" t="s">
        <v>116</v>
      </c>
      <c r="AE1617" s="1" t="s">
        <v>117</v>
      </c>
      <c r="AF1617" s="9">
        <v>96950</v>
      </c>
      <c r="AG1617" s="1" t="s">
        <v>118</v>
      </c>
      <c r="AI1617" s="1">
        <v>16702352883</v>
      </c>
      <c r="AK1617" s="1" t="s">
        <v>530</v>
      </c>
      <c r="BC1617" s="1" t="str">
        <f>"39-3091.00"</f>
        <v>39-3091.00</v>
      </c>
      <c r="BD1617" s="1" t="s">
        <v>6622</v>
      </c>
      <c r="BE1617" s="1" t="s">
        <v>16585</v>
      </c>
      <c r="BF1617" s="1" t="s">
        <v>6622</v>
      </c>
      <c r="BG1617" s="1">
        <v>5</v>
      </c>
      <c r="BH1617" s="1">
        <v>5</v>
      </c>
      <c r="BI1617" s="2">
        <v>44470</v>
      </c>
      <c r="BJ1617" s="2">
        <v>44834</v>
      </c>
      <c r="BK1617" s="2">
        <v>44470</v>
      </c>
      <c r="BL1617" s="2">
        <v>44834</v>
      </c>
      <c r="BM1617" s="1">
        <v>35</v>
      </c>
      <c r="BN1617" s="1">
        <v>0</v>
      </c>
      <c r="BO1617" s="1">
        <v>7</v>
      </c>
      <c r="BP1617" s="1">
        <v>7</v>
      </c>
      <c r="BQ1617" s="1">
        <v>7</v>
      </c>
      <c r="BR1617" s="1">
        <v>7</v>
      </c>
      <c r="BS1617" s="1">
        <v>7</v>
      </c>
      <c r="BT1617" s="1">
        <v>0</v>
      </c>
      <c r="BU1617" s="1" t="str">
        <f>"2:00 PM"</f>
        <v>2:00 PM</v>
      </c>
      <c r="BV1617" s="1" t="str">
        <f>"9:00 PM"</f>
        <v>9:00 PM</v>
      </c>
      <c r="BW1617" s="1" t="s">
        <v>135</v>
      </c>
      <c r="BX1617" s="1">
        <v>3</v>
      </c>
      <c r="BY1617" s="1">
        <v>3</v>
      </c>
      <c r="BZ1617" s="1" t="s">
        <v>112</v>
      </c>
      <c r="CA1617" s="1">
        <v>0</v>
      </c>
      <c r="CB1617" s="4" t="s">
        <v>16586</v>
      </c>
      <c r="CC1617" s="1" t="s">
        <v>941</v>
      </c>
      <c r="CD1617" s="1" t="s">
        <v>942</v>
      </c>
      <c r="CE1617" s="1" t="s">
        <v>116</v>
      </c>
      <c r="CF1617" s="1" t="s">
        <v>117</v>
      </c>
      <c r="CG1617" s="1">
        <v>96950</v>
      </c>
      <c r="CH1617" s="3">
        <v>9.43</v>
      </c>
      <c r="CI1617" s="3">
        <v>9.43</v>
      </c>
      <c r="CJ1617" s="3">
        <v>14.15</v>
      </c>
      <c r="CK1617" s="3">
        <v>14.15</v>
      </c>
      <c r="CL1617" s="1" t="s">
        <v>137</v>
      </c>
      <c r="CM1617" s="1" t="s">
        <v>138</v>
      </c>
      <c r="CN1617" s="1" t="s">
        <v>139</v>
      </c>
      <c r="CP1617" s="1" t="s">
        <v>112</v>
      </c>
      <c r="CQ1617" s="1" t="s">
        <v>111</v>
      </c>
      <c r="CR1617" s="1" t="s">
        <v>112</v>
      </c>
      <c r="CS1617" s="1" t="s">
        <v>111</v>
      </c>
      <c r="CT1617" s="1" t="s">
        <v>111</v>
      </c>
      <c r="CU1617" s="1" t="s">
        <v>111</v>
      </c>
      <c r="CV1617" s="1" t="s">
        <v>138</v>
      </c>
      <c r="CW1617" s="1" t="s">
        <v>138</v>
      </c>
      <c r="CX1617" s="1">
        <v>16702352883</v>
      </c>
      <c r="CY1617" s="1" t="s">
        <v>530</v>
      </c>
      <c r="CZ1617" s="1" t="s">
        <v>138</v>
      </c>
      <c r="DA1617" s="1" t="s">
        <v>111</v>
      </c>
      <c r="DB1617" s="1" t="s">
        <v>112</v>
      </c>
    </row>
    <row r="1618" spans="1:111" ht="15.6" customHeight="1" x14ac:dyDescent="0.25">
      <c r="A1618" s="1" t="s">
        <v>16587</v>
      </c>
      <c r="B1618" s="1" t="s">
        <v>238</v>
      </c>
      <c r="C1618" s="2">
        <v>44329.91834571759</v>
      </c>
      <c r="D1618" s="2">
        <v>44376</v>
      </c>
      <c r="E1618" s="1" t="s">
        <v>110</v>
      </c>
      <c r="F1618" s="2">
        <v>44466.833333333336</v>
      </c>
      <c r="G1618" s="1" t="s">
        <v>111</v>
      </c>
      <c r="H1618" s="1" t="s">
        <v>112</v>
      </c>
      <c r="I1618" s="1" t="s">
        <v>112</v>
      </c>
      <c r="J1618" s="1" t="s">
        <v>5132</v>
      </c>
      <c r="L1618" s="1" t="s">
        <v>5133</v>
      </c>
      <c r="M1618" s="1" t="s">
        <v>5133</v>
      </c>
      <c r="N1618" s="1" t="s">
        <v>167</v>
      </c>
      <c r="O1618" s="1" t="s">
        <v>117</v>
      </c>
      <c r="P1618" s="9">
        <v>96950</v>
      </c>
      <c r="Q1618" s="1" t="s">
        <v>118</v>
      </c>
      <c r="S1618" s="1">
        <v>16702346445</v>
      </c>
      <c r="T1618" s="1">
        <v>2263</v>
      </c>
      <c r="U1618" s="1">
        <v>4411</v>
      </c>
      <c r="V1618" s="1" t="s">
        <v>119</v>
      </c>
      <c r="X1618" s="1" t="s">
        <v>953</v>
      </c>
      <c r="Y1618" s="1" t="s">
        <v>3602</v>
      </c>
      <c r="AA1618" s="1" t="s">
        <v>955</v>
      </c>
      <c r="AB1618" s="1" t="s">
        <v>1088</v>
      </c>
      <c r="AC1618" s="1" t="s">
        <v>1088</v>
      </c>
      <c r="AD1618" s="1" t="s">
        <v>167</v>
      </c>
      <c r="AE1618" s="1" t="s">
        <v>117</v>
      </c>
      <c r="AF1618" s="9">
        <v>96950</v>
      </c>
      <c r="AG1618" s="1" t="s">
        <v>118</v>
      </c>
      <c r="AI1618" s="1">
        <v>16702346445</v>
      </c>
      <c r="AJ1618" s="1">
        <v>2263</v>
      </c>
      <c r="AK1618" s="1" t="s">
        <v>956</v>
      </c>
      <c r="BC1618" s="1" t="str">
        <f>"49-3023.01"</f>
        <v>49-3023.01</v>
      </c>
      <c r="BD1618" s="1" t="s">
        <v>608</v>
      </c>
      <c r="BE1618" s="1" t="s">
        <v>16588</v>
      </c>
      <c r="BF1618" s="1" t="s">
        <v>3964</v>
      </c>
      <c r="BG1618" s="1">
        <v>2</v>
      </c>
      <c r="BH1618" s="1">
        <v>2</v>
      </c>
      <c r="BI1618" s="2">
        <v>44468</v>
      </c>
      <c r="BJ1618" s="2">
        <v>45197</v>
      </c>
      <c r="BK1618" s="2">
        <v>44468</v>
      </c>
      <c r="BL1618" s="2">
        <v>45197</v>
      </c>
      <c r="BM1618" s="1">
        <v>35</v>
      </c>
      <c r="BN1618" s="1">
        <v>0</v>
      </c>
      <c r="BO1618" s="1">
        <v>7</v>
      </c>
      <c r="BP1618" s="1">
        <v>7</v>
      </c>
      <c r="BQ1618" s="1">
        <v>7</v>
      </c>
      <c r="BR1618" s="1">
        <v>7</v>
      </c>
      <c r="BS1618" s="1">
        <v>7</v>
      </c>
      <c r="BT1618" s="1">
        <v>0</v>
      </c>
      <c r="BU1618" s="1" t="str">
        <f>"9:00 AM"</f>
        <v>9:00 AM</v>
      </c>
      <c r="BV1618" s="1" t="str">
        <f>"5:00 PM"</f>
        <v>5:00 PM</v>
      </c>
      <c r="BW1618" s="1" t="s">
        <v>135</v>
      </c>
      <c r="BX1618" s="1">
        <v>0</v>
      </c>
      <c r="BY1618" s="1">
        <v>12</v>
      </c>
      <c r="BZ1618" s="1" t="s">
        <v>112</v>
      </c>
      <c r="CB1618" s="4" t="s">
        <v>16589</v>
      </c>
      <c r="CC1618" s="1" t="s">
        <v>5133</v>
      </c>
      <c r="CD1618" s="1" t="s">
        <v>5133</v>
      </c>
      <c r="CE1618" s="1" t="s">
        <v>167</v>
      </c>
      <c r="CF1618" s="1" t="s">
        <v>117</v>
      </c>
      <c r="CG1618" s="1">
        <v>96950</v>
      </c>
      <c r="CH1618" s="3">
        <v>8.75</v>
      </c>
      <c r="CI1618" s="3">
        <v>8.75</v>
      </c>
      <c r="CJ1618" s="3">
        <v>13.13</v>
      </c>
      <c r="CK1618" s="3">
        <v>13.13</v>
      </c>
      <c r="CL1618" s="1" t="s">
        <v>137</v>
      </c>
      <c r="CM1618" s="1" t="s">
        <v>1093</v>
      </c>
      <c r="CN1618" s="1" t="s">
        <v>139</v>
      </c>
      <c r="CP1618" s="1" t="s">
        <v>112</v>
      </c>
      <c r="CQ1618" s="1" t="s">
        <v>111</v>
      </c>
      <c r="CR1618" s="1" t="s">
        <v>112</v>
      </c>
      <c r="CS1618" s="1" t="s">
        <v>111</v>
      </c>
      <c r="CT1618" s="1" t="s">
        <v>138</v>
      </c>
      <c r="CU1618" s="1" t="s">
        <v>111</v>
      </c>
      <c r="CV1618" s="1" t="s">
        <v>138</v>
      </c>
      <c r="CW1618" s="1" t="s">
        <v>138</v>
      </c>
      <c r="CX1618" s="1">
        <v>16702346445</v>
      </c>
      <c r="CY1618" s="1" t="s">
        <v>956</v>
      </c>
      <c r="CZ1618" s="1" t="s">
        <v>138</v>
      </c>
      <c r="DA1618" s="1" t="s">
        <v>111</v>
      </c>
      <c r="DB1618" s="1" t="s">
        <v>112</v>
      </c>
      <c r="DC1618" s="1" t="s">
        <v>953</v>
      </c>
      <c r="DD1618" s="1" t="s">
        <v>954</v>
      </c>
      <c r="DF1618" s="1" t="s">
        <v>5132</v>
      </c>
      <c r="DG1618" s="1" t="s">
        <v>956</v>
      </c>
    </row>
    <row r="1619" spans="1:111" ht="15.6" customHeight="1" x14ac:dyDescent="0.25">
      <c r="A1619" s="1" t="s">
        <v>16590</v>
      </c>
      <c r="B1619" s="1" t="s">
        <v>238</v>
      </c>
      <c r="C1619" s="2">
        <v>44341.143053935186</v>
      </c>
      <c r="D1619" s="2">
        <v>44371</v>
      </c>
      <c r="E1619" s="1" t="s">
        <v>180</v>
      </c>
      <c r="G1619" s="1" t="s">
        <v>112</v>
      </c>
      <c r="H1619" s="1" t="s">
        <v>112</v>
      </c>
      <c r="I1619" s="1" t="s">
        <v>112</v>
      </c>
      <c r="J1619" s="1" t="s">
        <v>6089</v>
      </c>
      <c r="L1619" s="1" t="s">
        <v>6090</v>
      </c>
      <c r="M1619" s="1" t="s">
        <v>1024</v>
      </c>
      <c r="N1619" s="1" t="s">
        <v>116</v>
      </c>
      <c r="O1619" s="1" t="s">
        <v>117</v>
      </c>
      <c r="P1619" s="9">
        <v>96950</v>
      </c>
      <c r="Q1619" s="1" t="s">
        <v>118</v>
      </c>
      <c r="S1619" s="1">
        <v>16702343870</v>
      </c>
      <c r="U1619" s="1">
        <v>56172</v>
      </c>
      <c r="V1619" s="1" t="s">
        <v>119</v>
      </c>
      <c r="X1619" s="1" t="s">
        <v>7127</v>
      </c>
      <c r="Y1619" s="1" t="s">
        <v>6092</v>
      </c>
      <c r="Z1619" s="1" t="s">
        <v>6093</v>
      </c>
      <c r="AA1619" s="1" t="s">
        <v>962</v>
      </c>
      <c r="AB1619" s="1" t="s">
        <v>12553</v>
      </c>
      <c r="AC1619" s="1" t="s">
        <v>1024</v>
      </c>
      <c r="AD1619" s="1" t="s">
        <v>116</v>
      </c>
      <c r="AE1619" s="1" t="s">
        <v>117</v>
      </c>
      <c r="AF1619" s="9">
        <v>96950</v>
      </c>
      <c r="AG1619" s="1" t="s">
        <v>118</v>
      </c>
      <c r="AH1619" s="1" t="s">
        <v>6094</v>
      </c>
      <c r="AI1619" s="1">
        <v>16702343870</v>
      </c>
      <c r="AK1619" s="1" t="s">
        <v>6095</v>
      </c>
      <c r="BC1619" s="1" t="str">
        <f>"49-9021.01"</f>
        <v>49-9021.01</v>
      </c>
      <c r="BD1619" s="1" t="s">
        <v>3944</v>
      </c>
      <c r="BE1619" s="1" t="s">
        <v>12554</v>
      </c>
      <c r="BF1619" s="1" t="s">
        <v>12555</v>
      </c>
      <c r="BG1619" s="1">
        <v>6</v>
      </c>
      <c r="BH1619" s="1">
        <v>6</v>
      </c>
      <c r="BI1619" s="2">
        <v>44423</v>
      </c>
      <c r="BJ1619" s="2">
        <v>44787</v>
      </c>
      <c r="BK1619" s="2">
        <v>44423</v>
      </c>
      <c r="BL1619" s="2">
        <v>44787</v>
      </c>
      <c r="BM1619" s="1">
        <v>35</v>
      </c>
      <c r="BN1619" s="1">
        <v>0</v>
      </c>
      <c r="BO1619" s="1">
        <v>7</v>
      </c>
      <c r="BP1619" s="1">
        <v>7</v>
      </c>
      <c r="BQ1619" s="1">
        <v>7</v>
      </c>
      <c r="BR1619" s="1">
        <v>7</v>
      </c>
      <c r="BS1619" s="1">
        <v>7</v>
      </c>
      <c r="BT1619" s="1">
        <v>0</v>
      </c>
      <c r="BU1619" s="1" t="str">
        <f>"9:00 AM"</f>
        <v>9:00 AM</v>
      </c>
      <c r="BV1619" s="1" t="str">
        <f>"5:00 PM"</f>
        <v>5:00 PM</v>
      </c>
      <c r="BW1619" s="1" t="s">
        <v>135</v>
      </c>
      <c r="BX1619" s="1">
        <v>0</v>
      </c>
      <c r="BY1619" s="1">
        <v>12</v>
      </c>
      <c r="BZ1619" s="1" t="s">
        <v>112</v>
      </c>
      <c r="CB1619" s="4" t="s">
        <v>12556</v>
      </c>
      <c r="CC1619" s="1" t="s">
        <v>6090</v>
      </c>
      <c r="CD1619" s="1" t="s">
        <v>1024</v>
      </c>
      <c r="CE1619" s="1" t="s">
        <v>116</v>
      </c>
      <c r="CF1619" s="1" t="s">
        <v>117</v>
      </c>
      <c r="CG1619" s="1">
        <v>96950</v>
      </c>
      <c r="CH1619" s="3">
        <v>9.0299999999999994</v>
      </c>
      <c r="CI1619" s="3">
        <v>9.0299999999999994</v>
      </c>
      <c r="CJ1619" s="3">
        <v>13.54</v>
      </c>
      <c r="CK1619" s="3">
        <v>13.54</v>
      </c>
      <c r="CL1619" s="1" t="s">
        <v>137</v>
      </c>
      <c r="CM1619" s="1" t="s">
        <v>138</v>
      </c>
      <c r="CN1619" s="1" t="s">
        <v>139</v>
      </c>
      <c r="CP1619" s="1" t="s">
        <v>112</v>
      </c>
      <c r="CQ1619" s="1" t="s">
        <v>111</v>
      </c>
      <c r="CR1619" s="1" t="s">
        <v>112</v>
      </c>
      <c r="CS1619" s="1" t="s">
        <v>111</v>
      </c>
      <c r="CT1619" s="1" t="s">
        <v>138</v>
      </c>
      <c r="CU1619" s="1" t="s">
        <v>111</v>
      </c>
      <c r="CV1619" s="1" t="s">
        <v>111</v>
      </c>
      <c r="CW1619" s="1" t="s">
        <v>1149</v>
      </c>
      <c r="CX1619" s="1">
        <v>16702343870</v>
      </c>
      <c r="CY1619" s="1" t="s">
        <v>6095</v>
      </c>
      <c r="CZ1619" s="1" t="s">
        <v>138</v>
      </c>
      <c r="DA1619" s="1" t="s">
        <v>111</v>
      </c>
      <c r="DB1619" s="1" t="s">
        <v>112</v>
      </c>
    </row>
    <row r="1620" spans="1:111" ht="15.6" customHeight="1" x14ac:dyDescent="0.25">
      <c r="A1620" s="1" t="s">
        <v>16591</v>
      </c>
      <c r="B1620" s="1" t="s">
        <v>238</v>
      </c>
      <c r="C1620" s="2">
        <v>44350.200242129627</v>
      </c>
      <c r="D1620" s="2">
        <v>44378</v>
      </c>
      <c r="E1620" s="1" t="s">
        <v>180</v>
      </c>
      <c r="G1620" s="1" t="s">
        <v>112</v>
      </c>
      <c r="H1620" s="1" t="s">
        <v>112</v>
      </c>
      <c r="I1620" s="1" t="s">
        <v>112</v>
      </c>
      <c r="J1620" s="1" t="s">
        <v>12713</v>
      </c>
      <c r="K1620" s="1" t="s">
        <v>12714</v>
      </c>
      <c r="L1620" s="1" t="s">
        <v>5319</v>
      </c>
      <c r="M1620" s="1" t="s">
        <v>138</v>
      </c>
      <c r="N1620" s="1" t="s">
        <v>116</v>
      </c>
      <c r="O1620" s="1" t="s">
        <v>117</v>
      </c>
      <c r="P1620" s="9">
        <v>96950</v>
      </c>
      <c r="Q1620" s="1" t="s">
        <v>118</v>
      </c>
      <c r="R1620" s="1" t="s">
        <v>242</v>
      </c>
      <c r="S1620" s="1">
        <v>16702879975</v>
      </c>
      <c r="U1620" s="1">
        <v>4451</v>
      </c>
      <c r="V1620" s="1" t="s">
        <v>119</v>
      </c>
      <c r="X1620" s="1" t="s">
        <v>12715</v>
      </c>
      <c r="Y1620" s="1" t="s">
        <v>12716</v>
      </c>
      <c r="AA1620" s="1" t="s">
        <v>973</v>
      </c>
      <c r="AB1620" s="1" t="s">
        <v>5319</v>
      </c>
      <c r="AC1620" s="1" t="s">
        <v>138</v>
      </c>
      <c r="AD1620" s="1" t="s">
        <v>116</v>
      </c>
      <c r="AE1620" s="1" t="s">
        <v>117</v>
      </c>
      <c r="AF1620" s="9">
        <v>96950</v>
      </c>
      <c r="AG1620" s="1" t="s">
        <v>118</v>
      </c>
      <c r="AH1620" s="1" t="s">
        <v>242</v>
      </c>
      <c r="AI1620" s="1">
        <v>16702879975</v>
      </c>
      <c r="AK1620" s="1" t="s">
        <v>12717</v>
      </c>
      <c r="BC1620" s="1" t="str">
        <f>"41-1011.00"</f>
        <v>41-1011.00</v>
      </c>
      <c r="BD1620" s="1" t="s">
        <v>975</v>
      </c>
      <c r="BE1620" s="1" t="s">
        <v>16592</v>
      </c>
      <c r="BF1620" s="1" t="s">
        <v>977</v>
      </c>
      <c r="BG1620" s="1">
        <v>1</v>
      </c>
      <c r="BH1620" s="1">
        <v>1</v>
      </c>
      <c r="BI1620" s="2">
        <v>44470</v>
      </c>
      <c r="BJ1620" s="2">
        <v>44834</v>
      </c>
      <c r="BK1620" s="2">
        <v>44470</v>
      </c>
      <c r="BL1620" s="2">
        <v>44834</v>
      </c>
      <c r="BM1620" s="1">
        <v>35</v>
      </c>
      <c r="BN1620" s="1">
        <v>0</v>
      </c>
      <c r="BO1620" s="1">
        <v>7</v>
      </c>
      <c r="BP1620" s="1">
        <v>7</v>
      </c>
      <c r="BQ1620" s="1">
        <v>7</v>
      </c>
      <c r="BR1620" s="1">
        <v>7</v>
      </c>
      <c r="BS1620" s="1">
        <v>7</v>
      </c>
      <c r="BT1620" s="1">
        <v>0</v>
      </c>
      <c r="BU1620" s="1" t="str">
        <f>"8:30 AM"</f>
        <v>8:30 AM</v>
      </c>
      <c r="BV1620" s="1" t="str">
        <f>"5:30 PM"</f>
        <v>5:30 PM</v>
      </c>
      <c r="BW1620" s="1" t="s">
        <v>135</v>
      </c>
      <c r="BX1620" s="1">
        <v>0</v>
      </c>
      <c r="BY1620" s="1">
        <v>12</v>
      </c>
      <c r="BZ1620" s="1" t="s">
        <v>111</v>
      </c>
      <c r="CA1620" s="1">
        <v>2</v>
      </c>
      <c r="CB1620" s="4" t="s">
        <v>16593</v>
      </c>
      <c r="CC1620" s="1" t="s">
        <v>5319</v>
      </c>
      <c r="CD1620" s="1" t="s">
        <v>138</v>
      </c>
      <c r="CE1620" s="1" t="s">
        <v>116</v>
      </c>
      <c r="CF1620" s="1" t="s">
        <v>117</v>
      </c>
      <c r="CG1620" s="1">
        <v>96950</v>
      </c>
      <c r="CH1620" s="3">
        <v>9.98</v>
      </c>
      <c r="CI1620" s="3">
        <v>9.98</v>
      </c>
      <c r="CJ1620" s="3">
        <v>14.97</v>
      </c>
      <c r="CK1620" s="3">
        <v>14.97</v>
      </c>
      <c r="CL1620" s="1" t="s">
        <v>137</v>
      </c>
      <c r="CM1620" s="1" t="s">
        <v>16594</v>
      </c>
      <c r="CN1620" s="1" t="s">
        <v>139</v>
      </c>
      <c r="CP1620" s="1" t="s">
        <v>112</v>
      </c>
      <c r="CQ1620" s="1" t="s">
        <v>111</v>
      </c>
      <c r="CR1620" s="1" t="s">
        <v>112</v>
      </c>
      <c r="CS1620" s="1" t="s">
        <v>111</v>
      </c>
      <c r="CT1620" s="1" t="s">
        <v>138</v>
      </c>
      <c r="CU1620" s="1" t="s">
        <v>111</v>
      </c>
      <c r="CV1620" s="1" t="s">
        <v>138</v>
      </c>
      <c r="CW1620" s="1" t="s">
        <v>980</v>
      </c>
      <c r="CX1620" s="1">
        <v>16702879975</v>
      </c>
      <c r="CY1620" s="1" t="s">
        <v>12721</v>
      </c>
      <c r="CZ1620" s="1" t="s">
        <v>138</v>
      </c>
      <c r="DA1620" s="1" t="s">
        <v>111</v>
      </c>
      <c r="DB1620" s="1" t="s">
        <v>112</v>
      </c>
    </row>
    <row r="1621" spans="1:111" ht="15.6" customHeight="1" x14ac:dyDescent="0.25">
      <c r="A1621" s="1" t="s">
        <v>16595</v>
      </c>
      <c r="B1621" s="1" t="s">
        <v>238</v>
      </c>
      <c r="C1621" s="2">
        <v>44320.005237962963</v>
      </c>
      <c r="D1621" s="2">
        <v>44348</v>
      </c>
      <c r="E1621" s="1" t="s">
        <v>110</v>
      </c>
      <c r="F1621" s="2">
        <v>44468.833333333336</v>
      </c>
      <c r="G1621" s="1" t="s">
        <v>111</v>
      </c>
      <c r="H1621" s="1" t="s">
        <v>112</v>
      </c>
      <c r="I1621" s="1" t="s">
        <v>112</v>
      </c>
      <c r="J1621" s="1" t="s">
        <v>3229</v>
      </c>
      <c r="K1621" s="1" t="s">
        <v>3230</v>
      </c>
      <c r="L1621" s="1" t="s">
        <v>3231</v>
      </c>
      <c r="M1621" s="1" t="s">
        <v>3232</v>
      </c>
      <c r="N1621" s="1" t="s">
        <v>116</v>
      </c>
      <c r="O1621" s="1" t="s">
        <v>117</v>
      </c>
      <c r="P1621" s="9">
        <v>96950</v>
      </c>
      <c r="Q1621" s="1" t="s">
        <v>118</v>
      </c>
      <c r="R1621" s="1" t="s">
        <v>138</v>
      </c>
      <c r="S1621" s="1">
        <v>16702346495</v>
      </c>
      <c r="T1621" s="1">
        <v>5840</v>
      </c>
      <c r="U1621" s="1">
        <v>72111</v>
      </c>
      <c r="V1621" s="1" t="s">
        <v>119</v>
      </c>
      <c r="X1621" s="1" t="s">
        <v>3233</v>
      </c>
      <c r="Y1621" s="1" t="s">
        <v>3234</v>
      </c>
      <c r="Z1621" s="1" t="s">
        <v>138</v>
      </c>
      <c r="AA1621" s="1" t="s">
        <v>3235</v>
      </c>
      <c r="AB1621" s="1" t="s">
        <v>3231</v>
      </c>
      <c r="AC1621" s="1" t="s">
        <v>3232</v>
      </c>
      <c r="AD1621" s="1" t="s">
        <v>116</v>
      </c>
      <c r="AE1621" s="1" t="s">
        <v>117</v>
      </c>
      <c r="AF1621" s="9">
        <v>96950</v>
      </c>
      <c r="AG1621" s="1" t="s">
        <v>118</v>
      </c>
      <c r="AH1621" s="1" t="s">
        <v>138</v>
      </c>
      <c r="AI1621" s="1">
        <v>16702346495</v>
      </c>
      <c r="AJ1621" s="1">
        <v>5840</v>
      </c>
      <c r="AK1621" s="1" t="s">
        <v>3236</v>
      </c>
      <c r="BC1621" s="1" t="str">
        <f>"11-2022.00"</f>
        <v>11-2022.00</v>
      </c>
      <c r="BD1621" s="1" t="s">
        <v>1013</v>
      </c>
      <c r="BE1621" s="1" t="s">
        <v>16596</v>
      </c>
      <c r="BF1621" s="1" t="s">
        <v>9446</v>
      </c>
      <c r="BG1621" s="1">
        <v>1</v>
      </c>
      <c r="BH1621" s="1">
        <v>1</v>
      </c>
      <c r="BI1621" s="2">
        <v>44470</v>
      </c>
      <c r="BJ1621" s="2">
        <v>45565</v>
      </c>
      <c r="BK1621" s="2">
        <v>44470</v>
      </c>
      <c r="BL1621" s="2">
        <v>45565</v>
      </c>
      <c r="BM1621" s="1">
        <v>40</v>
      </c>
      <c r="BN1621" s="1">
        <v>0</v>
      </c>
      <c r="BO1621" s="1">
        <v>8</v>
      </c>
      <c r="BP1621" s="1">
        <v>8</v>
      </c>
      <c r="BQ1621" s="1">
        <v>8</v>
      </c>
      <c r="BR1621" s="1">
        <v>8</v>
      </c>
      <c r="BS1621" s="1">
        <v>8</v>
      </c>
      <c r="BT1621" s="1">
        <v>0</v>
      </c>
      <c r="BU1621" s="1" t="str">
        <f>"8:00 AM"</f>
        <v>8:00 AM</v>
      </c>
      <c r="BV1621" s="1" t="str">
        <f>"5:00 PM"</f>
        <v>5:00 PM</v>
      </c>
      <c r="BW1621" s="1" t="s">
        <v>193</v>
      </c>
      <c r="BX1621" s="1">
        <v>0</v>
      </c>
      <c r="BY1621" s="1">
        <v>36</v>
      </c>
      <c r="BZ1621" s="1" t="s">
        <v>111</v>
      </c>
      <c r="CA1621" s="1">
        <v>3</v>
      </c>
      <c r="CB1621" s="1" t="s">
        <v>16597</v>
      </c>
      <c r="CC1621" s="1" t="s">
        <v>3231</v>
      </c>
      <c r="CD1621" s="1" t="s">
        <v>3232</v>
      </c>
      <c r="CE1621" s="1" t="s">
        <v>167</v>
      </c>
      <c r="CF1621" s="1" t="s">
        <v>117</v>
      </c>
      <c r="CG1621" s="1">
        <v>96950</v>
      </c>
      <c r="CH1621" s="3">
        <v>2641.1</v>
      </c>
      <c r="CI1621" s="3">
        <v>3000</v>
      </c>
      <c r="CL1621" s="1" t="s">
        <v>4581</v>
      </c>
      <c r="CM1621" s="1" t="s">
        <v>3239</v>
      </c>
      <c r="CN1621" s="1" t="s">
        <v>139</v>
      </c>
      <c r="CP1621" s="1" t="s">
        <v>112</v>
      </c>
      <c r="CQ1621" s="1" t="s">
        <v>111</v>
      </c>
      <c r="CR1621" s="1" t="s">
        <v>112</v>
      </c>
      <c r="CS1621" s="1" t="s">
        <v>112</v>
      </c>
      <c r="CT1621" s="1" t="s">
        <v>111</v>
      </c>
      <c r="CU1621" s="1" t="s">
        <v>111</v>
      </c>
      <c r="CV1621" s="1" t="s">
        <v>138</v>
      </c>
      <c r="CW1621" s="1" t="s">
        <v>138</v>
      </c>
      <c r="CX1621" s="1">
        <v>16702346495</v>
      </c>
      <c r="CY1621" s="1" t="s">
        <v>3236</v>
      </c>
      <c r="CZ1621" s="1" t="s">
        <v>138</v>
      </c>
      <c r="DA1621" s="1" t="s">
        <v>111</v>
      </c>
      <c r="DB1621" s="1" t="s">
        <v>112</v>
      </c>
      <c r="DC1621" s="1" t="s">
        <v>3233</v>
      </c>
      <c r="DD1621" s="1" t="s">
        <v>3234</v>
      </c>
      <c r="DE1621" s="1" t="s">
        <v>138</v>
      </c>
      <c r="DF1621" s="1" t="s">
        <v>3229</v>
      </c>
      <c r="DG1621" s="1" t="s">
        <v>3236</v>
      </c>
    </row>
    <row r="1622" spans="1:111" ht="15.6" customHeight="1" x14ac:dyDescent="0.25">
      <c r="A1622" s="1" t="s">
        <v>16598</v>
      </c>
      <c r="B1622" s="1" t="s">
        <v>238</v>
      </c>
      <c r="C1622" s="2">
        <v>44303.104972222223</v>
      </c>
      <c r="D1622" s="2">
        <v>44341</v>
      </c>
      <c r="E1622" s="1" t="s">
        <v>110</v>
      </c>
      <c r="F1622" s="2">
        <v>44468.833333333336</v>
      </c>
      <c r="G1622" s="1" t="s">
        <v>111</v>
      </c>
      <c r="H1622" s="1" t="s">
        <v>112</v>
      </c>
      <c r="I1622" s="1" t="s">
        <v>112</v>
      </c>
      <c r="J1622" s="1" t="s">
        <v>8041</v>
      </c>
      <c r="K1622" s="1" t="s">
        <v>9633</v>
      </c>
      <c r="L1622" s="1" t="s">
        <v>8043</v>
      </c>
      <c r="M1622" s="1" t="s">
        <v>1212</v>
      </c>
      <c r="N1622" s="1" t="s">
        <v>116</v>
      </c>
      <c r="O1622" s="1" t="s">
        <v>117</v>
      </c>
      <c r="P1622" s="9">
        <v>96950</v>
      </c>
      <c r="Q1622" s="1" t="s">
        <v>118</v>
      </c>
      <c r="R1622" s="1" t="s">
        <v>117</v>
      </c>
      <c r="S1622" s="1">
        <v>16702351024</v>
      </c>
      <c r="U1622" s="1">
        <v>81121</v>
      </c>
      <c r="V1622" s="1" t="s">
        <v>119</v>
      </c>
      <c r="X1622" s="1" t="s">
        <v>434</v>
      </c>
      <c r="Y1622" s="1" t="s">
        <v>8044</v>
      </c>
      <c r="Z1622" s="1" t="s">
        <v>8045</v>
      </c>
      <c r="AA1622" s="1" t="s">
        <v>245</v>
      </c>
      <c r="AB1622" s="1" t="s">
        <v>8043</v>
      </c>
      <c r="AC1622" s="1" t="s">
        <v>1212</v>
      </c>
      <c r="AD1622" s="1" t="s">
        <v>116</v>
      </c>
      <c r="AE1622" s="1" t="s">
        <v>117</v>
      </c>
      <c r="AF1622" s="9">
        <v>96950</v>
      </c>
      <c r="AG1622" s="1" t="s">
        <v>118</v>
      </c>
      <c r="AH1622" s="1" t="s">
        <v>117</v>
      </c>
      <c r="AI1622" s="1">
        <v>16702351024</v>
      </c>
      <c r="AK1622" s="1" t="s">
        <v>8047</v>
      </c>
      <c r="BC1622" s="1" t="str">
        <f>"49-9071.00"</f>
        <v>49-9071.00</v>
      </c>
      <c r="BD1622" s="1" t="s">
        <v>214</v>
      </c>
      <c r="BE1622" s="1" t="s">
        <v>9635</v>
      </c>
      <c r="BF1622" s="1" t="s">
        <v>3913</v>
      </c>
      <c r="BG1622" s="1">
        <v>15</v>
      </c>
      <c r="BH1622" s="1">
        <v>15</v>
      </c>
      <c r="BI1622" s="2">
        <v>44470</v>
      </c>
      <c r="BJ1622" s="2">
        <v>44834</v>
      </c>
      <c r="BK1622" s="2">
        <v>44470</v>
      </c>
      <c r="BL1622" s="2">
        <v>44834</v>
      </c>
      <c r="BM1622" s="1">
        <v>40</v>
      </c>
      <c r="BN1622" s="1">
        <v>0</v>
      </c>
      <c r="BO1622" s="1">
        <v>8</v>
      </c>
      <c r="BP1622" s="1">
        <v>8</v>
      </c>
      <c r="BQ1622" s="1">
        <v>8</v>
      </c>
      <c r="BR1622" s="1">
        <v>8</v>
      </c>
      <c r="BS1622" s="1">
        <v>8</v>
      </c>
      <c r="BT1622" s="1">
        <v>0</v>
      </c>
      <c r="BU1622" s="1" t="str">
        <f>"8:00 PM"</f>
        <v>8:00 PM</v>
      </c>
      <c r="BV1622" s="1" t="str">
        <f>"5:00 PM"</f>
        <v>5:00 PM</v>
      </c>
      <c r="BW1622" s="1" t="s">
        <v>135</v>
      </c>
      <c r="BX1622" s="1">
        <v>0</v>
      </c>
      <c r="BY1622" s="1">
        <v>12</v>
      </c>
      <c r="BZ1622" s="1" t="s">
        <v>112</v>
      </c>
      <c r="CA1622" s="1">
        <v>0</v>
      </c>
      <c r="CB1622" s="1" t="s">
        <v>3914</v>
      </c>
      <c r="CC1622" s="1" t="s">
        <v>1206</v>
      </c>
      <c r="CD1622" s="1" t="s">
        <v>1212</v>
      </c>
      <c r="CE1622" s="1" t="s">
        <v>116</v>
      </c>
      <c r="CF1622" s="1" t="s">
        <v>117</v>
      </c>
      <c r="CG1622" s="1">
        <v>96950</v>
      </c>
      <c r="CH1622" s="3">
        <v>8.7100000000000009</v>
      </c>
      <c r="CI1622" s="3">
        <v>9</v>
      </c>
      <c r="CJ1622" s="3">
        <v>13.06</v>
      </c>
      <c r="CK1622" s="3">
        <v>13.5</v>
      </c>
      <c r="CL1622" s="1" t="s">
        <v>137</v>
      </c>
      <c r="CM1622" s="1" t="s">
        <v>138</v>
      </c>
      <c r="CN1622" s="1" t="s">
        <v>218</v>
      </c>
      <c r="CP1622" s="1" t="s">
        <v>112</v>
      </c>
      <c r="CQ1622" s="1" t="s">
        <v>111</v>
      </c>
      <c r="CR1622" s="1" t="s">
        <v>111</v>
      </c>
      <c r="CS1622" s="1" t="s">
        <v>111</v>
      </c>
      <c r="CT1622" s="1" t="s">
        <v>138</v>
      </c>
      <c r="CU1622" s="1" t="s">
        <v>111</v>
      </c>
      <c r="CV1622" s="1" t="s">
        <v>138</v>
      </c>
      <c r="CW1622" s="1" t="s">
        <v>1324</v>
      </c>
      <c r="CX1622" s="1">
        <v>16702351024</v>
      </c>
      <c r="CY1622" s="1" t="s">
        <v>8047</v>
      </c>
      <c r="CZ1622" s="1" t="s">
        <v>138</v>
      </c>
      <c r="DA1622" s="1" t="s">
        <v>111</v>
      </c>
      <c r="DB1622" s="1" t="s">
        <v>112</v>
      </c>
    </row>
    <row r="1623" spans="1:111" ht="15.6" customHeight="1" x14ac:dyDescent="0.25">
      <c r="A1623" s="1" t="s">
        <v>16599</v>
      </c>
      <c r="B1623" s="1" t="s">
        <v>238</v>
      </c>
      <c r="C1623" s="2">
        <v>44318.019202546297</v>
      </c>
      <c r="D1623" s="2">
        <v>44356</v>
      </c>
      <c r="E1623" s="1" t="s">
        <v>180</v>
      </c>
      <c r="G1623" s="1" t="s">
        <v>112</v>
      </c>
      <c r="H1623" s="1" t="s">
        <v>112</v>
      </c>
      <c r="I1623" s="1" t="s">
        <v>112</v>
      </c>
      <c r="J1623" s="1" t="s">
        <v>1670</v>
      </c>
      <c r="L1623" s="1" t="s">
        <v>1671</v>
      </c>
      <c r="M1623" s="1" t="s">
        <v>138</v>
      </c>
      <c r="N1623" s="1" t="s">
        <v>116</v>
      </c>
      <c r="O1623" s="1" t="s">
        <v>117</v>
      </c>
      <c r="P1623" s="9">
        <v>96950</v>
      </c>
      <c r="Q1623" s="1" t="s">
        <v>118</v>
      </c>
      <c r="S1623" s="1">
        <v>16707836970</v>
      </c>
      <c r="U1623" s="1">
        <v>23822</v>
      </c>
      <c r="V1623" s="1" t="s">
        <v>119</v>
      </c>
      <c r="X1623" s="1" t="s">
        <v>1672</v>
      </c>
      <c r="Y1623" s="1" t="s">
        <v>1673</v>
      </c>
      <c r="Z1623" s="1" t="s">
        <v>1674</v>
      </c>
      <c r="AA1623" s="1" t="s">
        <v>461</v>
      </c>
      <c r="AB1623" s="1" t="s">
        <v>1671</v>
      </c>
      <c r="AD1623" s="1" t="s">
        <v>116</v>
      </c>
      <c r="AE1623" s="1" t="s">
        <v>117</v>
      </c>
      <c r="AF1623" s="9">
        <v>96950</v>
      </c>
      <c r="AG1623" s="1" t="s">
        <v>118</v>
      </c>
      <c r="AI1623" s="1">
        <v>16707836970</v>
      </c>
      <c r="AK1623" s="1" t="s">
        <v>1675</v>
      </c>
      <c r="BC1623" s="1" t="str">
        <f>"49-9021.01"</f>
        <v>49-9021.01</v>
      </c>
      <c r="BD1623" s="1" t="s">
        <v>3944</v>
      </c>
      <c r="BE1623" s="1" t="s">
        <v>12574</v>
      </c>
      <c r="BF1623" s="1" t="s">
        <v>3946</v>
      </c>
      <c r="BG1623" s="1">
        <v>1</v>
      </c>
      <c r="BH1623" s="1">
        <v>1</v>
      </c>
      <c r="BI1623" s="2">
        <v>44409</v>
      </c>
      <c r="BJ1623" s="2">
        <v>44773</v>
      </c>
      <c r="BK1623" s="2">
        <v>44409</v>
      </c>
      <c r="BL1623" s="2">
        <v>44773</v>
      </c>
      <c r="BM1623" s="1">
        <v>40</v>
      </c>
      <c r="BN1623" s="1">
        <v>0</v>
      </c>
      <c r="BO1623" s="1">
        <v>8</v>
      </c>
      <c r="BP1623" s="1">
        <v>8</v>
      </c>
      <c r="BQ1623" s="1">
        <v>8</v>
      </c>
      <c r="BR1623" s="1">
        <v>8</v>
      </c>
      <c r="BS1623" s="1">
        <v>8</v>
      </c>
      <c r="BT1623" s="1">
        <v>0</v>
      </c>
      <c r="BU1623" s="1" t="str">
        <f>"8:00 AM"</f>
        <v>8:00 AM</v>
      </c>
      <c r="BV1623" s="1" t="str">
        <f>"5:00 PM"</f>
        <v>5:00 PM</v>
      </c>
      <c r="BW1623" s="1" t="s">
        <v>230</v>
      </c>
      <c r="BX1623" s="1">
        <v>0</v>
      </c>
      <c r="BY1623" s="1">
        <v>12</v>
      </c>
      <c r="BZ1623" s="1" t="s">
        <v>112</v>
      </c>
      <c r="CA1623" s="1">
        <v>0</v>
      </c>
      <c r="CB1623" s="1" t="s">
        <v>138</v>
      </c>
      <c r="CC1623" s="1" t="s">
        <v>1671</v>
      </c>
      <c r="CD1623" s="1" t="s">
        <v>138</v>
      </c>
      <c r="CE1623" s="1" t="s">
        <v>116</v>
      </c>
      <c r="CF1623" s="1" t="s">
        <v>117</v>
      </c>
      <c r="CG1623" s="1">
        <v>96950</v>
      </c>
      <c r="CH1623" s="3">
        <v>9.0299999999999994</v>
      </c>
      <c r="CI1623" s="3">
        <v>9.0299999999999994</v>
      </c>
      <c r="CJ1623" s="3">
        <v>13.55</v>
      </c>
      <c r="CK1623" s="3">
        <v>13.55</v>
      </c>
      <c r="CL1623" s="1" t="s">
        <v>137</v>
      </c>
      <c r="CN1623" s="1" t="s">
        <v>139</v>
      </c>
      <c r="CP1623" s="1" t="s">
        <v>112</v>
      </c>
      <c r="CQ1623" s="1" t="s">
        <v>111</v>
      </c>
      <c r="CR1623" s="1" t="s">
        <v>111</v>
      </c>
      <c r="CS1623" s="1" t="s">
        <v>111</v>
      </c>
      <c r="CT1623" s="1" t="s">
        <v>138</v>
      </c>
      <c r="CU1623" s="1" t="s">
        <v>111</v>
      </c>
      <c r="CV1623" s="1" t="s">
        <v>138</v>
      </c>
      <c r="CW1623" s="1" t="s">
        <v>10076</v>
      </c>
      <c r="CX1623" s="1">
        <v>16702854122</v>
      </c>
      <c r="CY1623" s="1" t="s">
        <v>1675</v>
      </c>
      <c r="CZ1623" s="1" t="s">
        <v>138</v>
      </c>
      <c r="DA1623" s="1" t="s">
        <v>111</v>
      </c>
      <c r="DB1623" s="1" t="s">
        <v>112</v>
      </c>
    </row>
    <row r="1624" spans="1:111" ht="15.6" customHeight="1" x14ac:dyDescent="0.25">
      <c r="A1624" s="1" t="s">
        <v>16600</v>
      </c>
      <c r="B1624" s="1" t="s">
        <v>238</v>
      </c>
      <c r="C1624" s="2">
        <v>44330.428356597222</v>
      </c>
      <c r="D1624" s="2">
        <v>44362</v>
      </c>
      <c r="E1624" s="1" t="s">
        <v>110</v>
      </c>
      <c r="F1624" s="2">
        <v>44468.833333333336</v>
      </c>
      <c r="G1624" s="1" t="s">
        <v>112</v>
      </c>
      <c r="H1624" s="1" t="s">
        <v>112</v>
      </c>
      <c r="I1624" s="1" t="s">
        <v>112</v>
      </c>
      <c r="J1624" s="1" t="s">
        <v>10487</v>
      </c>
      <c r="K1624" s="1" t="s">
        <v>10488</v>
      </c>
      <c r="L1624" s="1" t="s">
        <v>10489</v>
      </c>
      <c r="M1624" s="1" t="s">
        <v>138</v>
      </c>
      <c r="N1624" s="1" t="s">
        <v>116</v>
      </c>
      <c r="O1624" s="1" t="s">
        <v>117</v>
      </c>
      <c r="P1624" s="9">
        <v>96950</v>
      </c>
      <c r="Q1624" s="1" t="s">
        <v>118</v>
      </c>
      <c r="R1624" s="1" t="s">
        <v>242</v>
      </c>
      <c r="S1624" s="1">
        <v>16702878689</v>
      </c>
      <c r="U1624" s="1">
        <v>7225</v>
      </c>
      <c r="V1624" s="1" t="s">
        <v>119</v>
      </c>
      <c r="X1624" s="1" t="s">
        <v>5320</v>
      </c>
      <c r="Y1624" s="1" t="s">
        <v>5321</v>
      </c>
      <c r="Z1624" s="1" t="s">
        <v>5322</v>
      </c>
      <c r="AA1624" s="1" t="s">
        <v>973</v>
      </c>
      <c r="AB1624" s="1" t="s">
        <v>10489</v>
      </c>
      <c r="AC1624" s="1" t="s">
        <v>138</v>
      </c>
      <c r="AD1624" s="1" t="s">
        <v>116</v>
      </c>
      <c r="AE1624" s="1" t="s">
        <v>117</v>
      </c>
      <c r="AF1624" s="9">
        <v>96950</v>
      </c>
      <c r="AG1624" s="1" t="s">
        <v>118</v>
      </c>
      <c r="AH1624" s="1" t="s">
        <v>242</v>
      </c>
      <c r="AI1624" s="1">
        <v>16702878689</v>
      </c>
      <c r="AK1624" s="1" t="s">
        <v>10490</v>
      </c>
      <c r="BC1624" s="1" t="str">
        <f>"35-2014.00"</f>
        <v>35-2014.00</v>
      </c>
      <c r="BD1624" s="1" t="s">
        <v>152</v>
      </c>
      <c r="BE1624" s="1" t="s">
        <v>10491</v>
      </c>
      <c r="BF1624" s="1" t="s">
        <v>154</v>
      </c>
      <c r="BG1624" s="1">
        <v>1</v>
      </c>
      <c r="BH1624" s="1">
        <v>1</v>
      </c>
      <c r="BI1624" s="2">
        <v>44470</v>
      </c>
      <c r="BJ1624" s="2">
        <v>44834</v>
      </c>
      <c r="BK1624" s="2">
        <v>44470</v>
      </c>
      <c r="BL1624" s="2">
        <v>44834</v>
      </c>
      <c r="BM1624" s="1">
        <v>35</v>
      </c>
      <c r="BN1624" s="1">
        <v>0</v>
      </c>
      <c r="BO1624" s="1">
        <v>7</v>
      </c>
      <c r="BP1624" s="1">
        <v>7</v>
      </c>
      <c r="BQ1624" s="1">
        <v>7</v>
      </c>
      <c r="BR1624" s="1">
        <v>7</v>
      </c>
      <c r="BS1624" s="1">
        <v>7</v>
      </c>
      <c r="BT1624" s="1">
        <v>0</v>
      </c>
      <c r="BU1624" s="1" t="str">
        <f>"11:00 AM"</f>
        <v>11:00 AM</v>
      </c>
      <c r="BV1624" s="1" t="str">
        <f>"5:00 PM"</f>
        <v>5:00 PM</v>
      </c>
      <c r="BW1624" s="1" t="s">
        <v>135</v>
      </c>
      <c r="BX1624" s="1">
        <v>0</v>
      </c>
      <c r="BY1624" s="1">
        <v>12</v>
      </c>
      <c r="BZ1624" s="1" t="s">
        <v>112</v>
      </c>
      <c r="CB1624" s="4" t="s">
        <v>10492</v>
      </c>
      <c r="CC1624" s="1" t="s">
        <v>10489</v>
      </c>
      <c r="CD1624" s="1" t="s">
        <v>138</v>
      </c>
      <c r="CE1624" s="1" t="s">
        <v>116</v>
      </c>
      <c r="CF1624" s="1" t="s">
        <v>117</v>
      </c>
      <c r="CG1624" s="1">
        <v>96950</v>
      </c>
      <c r="CH1624" s="3">
        <v>8.68</v>
      </c>
      <c r="CI1624" s="3">
        <v>8.68</v>
      </c>
      <c r="CJ1624" s="3">
        <v>13.02</v>
      </c>
      <c r="CK1624" s="3">
        <v>13.02</v>
      </c>
      <c r="CL1624" s="1" t="s">
        <v>137</v>
      </c>
      <c r="CM1624" s="1" t="s">
        <v>16601</v>
      </c>
      <c r="CN1624" s="1" t="s">
        <v>139</v>
      </c>
      <c r="CP1624" s="1" t="s">
        <v>112</v>
      </c>
      <c r="CQ1624" s="1" t="s">
        <v>111</v>
      </c>
      <c r="CR1624" s="1" t="s">
        <v>112</v>
      </c>
      <c r="CS1624" s="1" t="s">
        <v>111</v>
      </c>
      <c r="CT1624" s="1" t="s">
        <v>138</v>
      </c>
      <c r="CU1624" s="1" t="s">
        <v>111</v>
      </c>
      <c r="CV1624" s="1" t="s">
        <v>138</v>
      </c>
      <c r="CW1624" s="1" t="s">
        <v>980</v>
      </c>
      <c r="CX1624" s="1">
        <v>16702878689</v>
      </c>
      <c r="CY1624" s="1" t="s">
        <v>10494</v>
      </c>
      <c r="CZ1624" s="1" t="s">
        <v>138</v>
      </c>
      <c r="DA1624" s="1" t="s">
        <v>111</v>
      </c>
      <c r="DB1624" s="1" t="s">
        <v>112</v>
      </c>
    </row>
    <row r="1625" spans="1:111" ht="15.6" customHeight="1" x14ac:dyDescent="0.25">
      <c r="A1625" s="1" t="s">
        <v>16602</v>
      </c>
      <c r="B1625" s="1" t="s">
        <v>238</v>
      </c>
      <c r="C1625" s="2">
        <v>44342.109572800924</v>
      </c>
      <c r="D1625" s="2">
        <v>44385</v>
      </c>
      <c r="E1625" s="1" t="s">
        <v>110</v>
      </c>
      <c r="F1625" s="2">
        <v>44468.833333333336</v>
      </c>
      <c r="G1625" s="1" t="s">
        <v>112</v>
      </c>
      <c r="H1625" s="1" t="s">
        <v>112</v>
      </c>
      <c r="I1625" s="1" t="s">
        <v>112</v>
      </c>
      <c r="J1625" s="1" t="s">
        <v>16603</v>
      </c>
      <c r="L1625" s="1" t="s">
        <v>926</v>
      </c>
      <c r="M1625" s="1" t="s">
        <v>16604</v>
      </c>
      <c r="N1625" s="1" t="s">
        <v>116</v>
      </c>
      <c r="O1625" s="1" t="s">
        <v>117</v>
      </c>
      <c r="P1625" s="9">
        <v>96950</v>
      </c>
      <c r="Q1625" s="1" t="s">
        <v>118</v>
      </c>
      <c r="S1625" s="1">
        <v>16702352305</v>
      </c>
      <c r="U1625" s="1">
        <v>4451</v>
      </c>
      <c r="V1625" s="1" t="s">
        <v>119</v>
      </c>
      <c r="X1625" s="1" t="s">
        <v>9811</v>
      </c>
      <c r="Y1625" s="1" t="s">
        <v>16605</v>
      </c>
      <c r="Z1625" s="1" t="s">
        <v>9813</v>
      </c>
      <c r="AA1625" s="1" t="s">
        <v>245</v>
      </c>
      <c r="AB1625" s="1" t="s">
        <v>926</v>
      </c>
      <c r="AC1625" s="1" t="s">
        <v>16604</v>
      </c>
      <c r="AD1625" s="1" t="s">
        <v>116</v>
      </c>
      <c r="AE1625" s="1" t="s">
        <v>117</v>
      </c>
      <c r="AF1625" s="9">
        <v>96950</v>
      </c>
      <c r="AG1625" s="1" t="s">
        <v>118</v>
      </c>
      <c r="AI1625" s="1">
        <v>16702352305</v>
      </c>
      <c r="AK1625" s="1" t="s">
        <v>16606</v>
      </c>
      <c r="BC1625" s="1" t="str">
        <f>"41-1011.00"</f>
        <v>41-1011.00</v>
      </c>
      <c r="BD1625" s="1" t="s">
        <v>975</v>
      </c>
      <c r="BE1625" s="1" t="s">
        <v>16607</v>
      </c>
      <c r="BF1625" s="1" t="s">
        <v>2483</v>
      </c>
      <c r="BG1625" s="1">
        <v>1</v>
      </c>
      <c r="BH1625" s="1">
        <v>1</v>
      </c>
      <c r="BI1625" s="2">
        <v>44470</v>
      </c>
      <c r="BJ1625" s="2">
        <v>44834</v>
      </c>
      <c r="BK1625" s="2">
        <v>44470</v>
      </c>
      <c r="BL1625" s="2">
        <v>44834</v>
      </c>
      <c r="BM1625" s="1">
        <v>35</v>
      </c>
      <c r="BN1625" s="1">
        <v>6</v>
      </c>
      <c r="BO1625" s="1">
        <v>0</v>
      </c>
      <c r="BP1625" s="1">
        <v>6</v>
      </c>
      <c r="BQ1625" s="1">
        <v>6</v>
      </c>
      <c r="BR1625" s="1">
        <v>6</v>
      </c>
      <c r="BS1625" s="1">
        <v>6</v>
      </c>
      <c r="BT1625" s="1">
        <v>5</v>
      </c>
      <c r="BU1625" s="1" t="str">
        <f>"8:00 AM"</f>
        <v>8:00 AM</v>
      </c>
      <c r="BV1625" s="1" t="str">
        <f>"8:00 PM"</f>
        <v>8:00 PM</v>
      </c>
      <c r="BW1625" s="1" t="s">
        <v>135</v>
      </c>
      <c r="BX1625" s="1">
        <v>0</v>
      </c>
      <c r="BY1625" s="1">
        <v>12</v>
      </c>
      <c r="BZ1625" s="1" t="s">
        <v>111</v>
      </c>
      <c r="CA1625" s="1">
        <v>4</v>
      </c>
      <c r="CB1625" s="1" t="s">
        <v>16608</v>
      </c>
      <c r="CC1625" s="1" t="s">
        <v>926</v>
      </c>
      <c r="CD1625" s="1" t="s">
        <v>16604</v>
      </c>
      <c r="CE1625" s="1" t="s">
        <v>116</v>
      </c>
      <c r="CF1625" s="1" t="s">
        <v>117</v>
      </c>
      <c r="CG1625" s="1">
        <v>96950</v>
      </c>
      <c r="CH1625" s="3">
        <v>9.98</v>
      </c>
      <c r="CI1625" s="3">
        <v>9.98</v>
      </c>
      <c r="CJ1625" s="3">
        <v>0</v>
      </c>
      <c r="CK1625" s="3">
        <v>0</v>
      </c>
      <c r="CL1625" s="1" t="s">
        <v>137</v>
      </c>
      <c r="CM1625" s="1" t="s">
        <v>168</v>
      </c>
      <c r="CN1625" s="1" t="s">
        <v>139</v>
      </c>
      <c r="CP1625" s="1" t="s">
        <v>112</v>
      </c>
      <c r="CQ1625" s="1" t="s">
        <v>111</v>
      </c>
      <c r="CR1625" s="1" t="s">
        <v>112</v>
      </c>
      <c r="CS1625" s="1" t="s">
        <v>112</v>
      </c>
      <c r="CT1625" s="1" t="s">
        <v>138</v>
      </c>
      <c r="CU1625" s="1" t="s">
        <v>111</v>
      </c>
      <c r="CV1625" s="1" t="s">
        <v>138</v>
      </c>
      <c r="CW1625" s="1" t="s">
        <v>168</v>
      </c>
      <c r="CX1625" s="1">
        <v>16702352305</v>
      </c>
      <c r="CY1625" s="1" t="s">
        <v>16609</v>
      </c>
      <c r="CZ1625" s="1" t="s">
        <v>138</v>
      </c>
      <c r="DA1625" s="1" t="s">
        <v>111</v>
      </c>
      <c r="DB1625" s="1" t="s">
        <v>112</v>
      </c>
    </row>
    <row r="1626" spans="1:111" ht="15.6" customHeight="1" x14ac:dyDescent="0.25">
      <c r="A1626" s="1" t="s">
        <v>16615</v>
      </c>
      <c r="B1626" s="1" t="s">
        <v>238</v>
      </c>
      <c r="C1626" s="2">
        <v>44321.244891898146</v>
      </c>
      <c r="D1626" s="2">
        <v>44351</v>
      </c>
      <c r="E1626" s="1" t="s">
        <v>110</v>
      </c>
      <c r="F1626" s="2">
        <v>44468.833333333336</v>
      </c>
      <c r="G1626" s="1" t="s">
        <v>111</v>
      </c>
      <c r="H1626" s="1" t="s">
        <v>112</v>
      </c>
      <c r="I1626" s="1" t="s">
        <v>112</v>
      </c>
      <c r="J1626" s="1" t="s">
        <v>15465</v>
      </c>
      <c r="K1626" s="1" t="s">
        <v>15466</v>
      </c>
      <c r="L1626" s="1" t="s">
        <v>15467</v>
      </c>
      <c r="M1626" s="1" t="s">
        <v>138</v>
      </c>
      <c r="N1626" s="1" t="s">
        <v>116</v>
      </c>
      <c r="O1626" s="1" t="s">
        <v>117</v>
      </c>
      <c r="P1626" s="9">
        <v>96950</v>
      </c>
      <c r="Q1626" s="1" t="s">
        <v>118</v>
      </c>
      <c r="R1626" s="1" t="s">
        <v>242</v>
      </c>
      <c r="S1626" s="1">
        <v>16702349188</v>
      </c>
      <c r="U1626" s="1">
        <v>44511</v>
      </c>
      <c r="V1626" s="1" t="s">
        <v>119</v>
      </c>
      <c r="X1626" s="1" t="s">
        <v>721</v>
      </c>
      <c r="Y1626" s="1" t="s">
        <v>15468</v>
      </c>
      <c r="Z1626" s="1" t="s">
        <v>638</v>
      </c>
      <c r="AA1626" s="1" t="s">
        <v>973</v>
      </c>
      <c r="AB1626" s="1" t="s">
        <v>15467</v>
      </c>
      <c r="AC1626" s="1" t="s">
        <v>138</v>
      </c>
      <c r="AD1626" s="1" t="s">
        <v>116</v>
      </c>
      <c r="AE1626" s="1" t="s">
        <v>117</v>
      </c>
      <c r="AF1626" s="9">
        <v>96950</v>
      </c>
      <c r="AG1626" s="1" t="s">
        <v>118</v>
      </c>
      <c r="AH1626" s="1" t="s">
        <v>242</v>
      </c>
      <c r="AI1626" s="1">
        <v>16702349188</v>
      </c>
      <c r="AK1626" s="1" t="s">
        <v>15469</v>
      </c>
      <c r="BC1626" s="1" t="str">
        <f>"11-2022.00"</f>
        <v>11-2022.00</v>
      </c>
      <c r="BD1626" s="1" t="s">
        <v>1013</v>
      </c>
      <c r="BE1626" s="1" t="s">
        <v>15470</v>
      </c>
      <c r="BF1626" s="1" t="s">
        <v>1015</v>
      </c>
      <c r="BG1626" s="1">
        <v>1</v>
      </c>
      <c r="BH1626" s="1">
        <v>1</v>
      </c>
      <c r="BI1626" s="2">
        <v>44470</v>
      </c>
      <c r="BJ1626" s="2">
        <v>45565</v>
      </c>
      <c r="BK1626" s="2">
        <v>44470</v>
      </c>
      <c r="BL1626" s="2">
        <v>45565</v>
      </c>
      <c r="BM1626" s="1">
        <v>35</v>
      </c>
      <c r="BN1626" s="1">
        <v>0</v>
      </c>
      <c r="BO1626" s="1">
        <v>7</v>
      </c>
      <c r="BP1626" s="1">
        <v>7</v>
      </c>
      <c r="BQ1626" s="1">
        <v>7</v>
      </c>
      <c r="BR1626" s="1">
        <v>7</v>
      </c>
      <c r="BS1626" s="1">
        <v>7</v>
      </c>
      <c r="BT1626" s="1">
        <v>0</v>
      </c>
      <c r="BU1626" s="1" t="str">
        <f>"9:00 AM"</f>
        <v>9:00 AM</v>
      </c>
      <c r="BV1626" s="1" t="str">
        <f>"5:00 PM"</f>
        <v>5:00 PM</v>
      </c>
      <c r="BW1626" s="1" t="s">
        <v>135</v>
      </c>
      <c r="BX1626" s="1">
        <v>0</v>
      </c>
      <c r="BY1626" s="1">
        <v>24</v>
      </c>
      <c r="BZ1626" s="1" t="s">
        <v>111</v>
      </c>
      <c r="CA1626" s="1">
        <v>10</v>
      </c>
      <c r="CB1626" s="4" t="s">
        <v>15471</v>
      </c>
      <c r="CC1626" s="1" t="s">
        <v>15467</v>
      </c>
      <c r="CD1626" s="1" t="s">
        <v>138</v>
      </c>
      <c r="CE1626" s="1" t="s">
        <v>116</v>
      </c>
      <c r="CF1626" s="1" t="s">
        <v>117</v>
      </c>
      <c r="CG1626" s="1">
        <v>96950</v>
      </c>
      <c r="CH1626" s="3">
        <v>15.24</v>
      </c>
      <c r="CI1626" s="3">
        <v>15.24</v>
      </c>
      <c r="CL1626" s="1" t="s">
        <v>137</v>
      </c>
      <c r="CM1626" s="1" t="s">
        <v>16616</v>
      </c>
      <c r="CN1626" s="1" t="s">
        <v>139</v>
      </c>
      <c r="CP1626" s="1" t="s">
        <v>112</v>
      </c>
      <c r="CQ1626" s="1" t="s">
        <v>111</v>
      </c>
      <c r="CR1626" s="1" t="s">
        <v>112</v>
      </c>
      <c r="CS1626" s="1" t="s">
        <v>112</v>
      </c>
      <c r="CT1626" s="1" t="s">
        <v>138</v>
      </c>
      <c r="CU1626" s="1" t="s">
        <v>111</v>
      </c>
      <c r="CV1626" s="1" t="s">
        <v>138</v>
      </c>
      <c r="CW1626" s="1" t="s">
        <v>980</v>
      </c>
      <c r="CX1626" s="1">
        <v>16702349188</v>
      </c>
      <c r="CY1626" s="1" t="s">
        <v>16617</v>
      </c>
      <c r="CZ1626" s="1" t="s">
        <v>138</v>
      </c>
      <c r="DA1626" s="1" t="s">
        <v>111</v>
      </c>
      <c r="DB1626" s="1" t="s">
        <v>112</v>
      </c>
    </row>
    <row r="1627" spans="1:111" ht="15.6" customHeight="1" x14ac:dyDescent="0.25">
      <c r="A1627" s="1" t="s">
        <v>16625</v>
      </c>
      <c r="B1627" s="1" t="s">
        <v>238</v>
      </c>
      <c r="C1627" s="2">
        <v>44389.287755671299</v>
      </c>
      <c r="D1627" s="2">
        <v>44435</v>
      </c>
      <c r="E1627" s="1" t="s">
        <v>180</v>
      </c>
      <c r="G1627" s="1" t="s">
        <v>112</v>
      </c>
      <c r="H1627" s="1" t="s">
        <v>112</v>
      </c>
      <c r="I1627" s="1" t="s">
        <v>112</v>
      </c>
      <c r="J1627" s="1" t="s">
        <v>16626</v>
      </c>
      <c r="K1627" s="1" t="s">
        <v>16627</v>
      </c>
      <c r="L1627" s="1" t="s">
        <v>16628</v>
      </c>
      <c r="M1627" s="1" t="s">
        <v>2805</v>
      </c>
      <c r="N1627" s="1" t="s">
        <v>116</v>
      </c>
      <c r="O1627" s="1" t="s">
        <v>117</v>
      </c>
      <c r="P1627" s="9">
        <v>96950</v>
      </c>
      <c r="Q1627" s="1" t="s">
        <v>118</v>
      </c>
      <c r="R1627" s="1" t="s">
        <v>719</v>
      </c>
      <c r="S1627" s="1">
        <v>16709893182</v>
      </c>
      <c r="U1627" s="1">
        <v>56152</v>
      </c>
      <c r="V1627" s="1" t="s">
        <v>119</v>
      </c>
      <c r="X1627" s="1" t="s">
        <v>6542</v>
      </c>
      <c r="Y1627" s="1" t="s">
        <v>16629</v>
      </c>
      <c r="AA1627" s="1" t="s">
        <v>245</v>
      </c>
      <c r="AB1627" s="1" t="s">
        <v>16628</v>
      </c>
      <c r="AC1627" s="1" t="s">
        <v>2805</v>
      </c>
      <c r="AD1627" s="1" t="s">
        <v>116</v>
      </c>
      <c r="AE1627" s="1" t="s">
        <v>117</v>
      </c>
      <c r="AF1627" s="9">
        <v>96950</v>
      </c>
      <c r="AG1627" s="1" t="s">
        <v>118</v>
      </c>
      <c r="AI1627" s="1">
        <v>16709893182</v>
      </c>
      <c r="AK1627" s="1" t="s">
        <v>16630</v>
      </c>
      <c r="BC1627" s="1" t="str">
        <f>"39-7011.00"</f>
        <v>39-7011.00</v>
      </c>
      <c r="BD1627" s="1" t="s">
        <v>1435</v>
      </c>
      <c r="BE1627" s="1" t="s">
        <v>16631</v>
      </c>
      <c r="BF1627" s="1" t="s">
        <v>3755</v>
      </c>
      <c r="BG1627" s="1">
        <v>2</v>
      </c>
      <c r="BH1627" s="1">
        <v>2</v>
      </c>
      <c r="BI1627" s="2">
        <v>44470</v>
      </c>
      <c r="BJ1627" s="2">
        <v>44834</v>
      </c>
      <c r="BK1627" s="2">
        <v>44470</v>
      </c>
      <c r="BL1627" s="2">
        <v>44834</v>
      </c>
      <c r="BM1627" s="1">
        <v>35</v>
      </c>
      <c r="BN1627" s="1">
        <v>0</v>
      </c>
      <c r="BO1627" s="1">
        <v>7</v>
      </c>
      <c r="BP1627" s="1">
        <v>7</v>
      </c>
      <c r="BQ1627" s="1">
        <v>7</v>
      </c>
      <c r="BR1627" s="1">
        <v>7</v>
      </c>
      <c r="BS1627" s="1">
        <v>7</v>
      </c>
      <c r="BT1627" s="1">
        <v>0</v>
      </c>
      <c r="BU1627" s="1" t="str">
        <f>"9:00 AM"</f>
        <v>9:00 AM</v>
      </c>
      <c r="BV1627" s="1" t="str">
        <f>"5:00 PM"</f>
        <v>5:00 PM</v>
      </c>
      <c r="BW1627" s="1" t="s">
        <v>230</v>
      </c>
      <c r="BX1627" s="1">
        <v>0</v>
      </c>
      <c r="BY1627" s="1">
        <v>6</v>
      </c>
      <c r="BZ1627" s="1" t="s">
        <v>112</v>
      </c>
      <c r="CB1627" s="1" t="s">
        <v>719</v>
      </c>
      <c r="CC1627" s="1" t="s">
        <v>5629</v>
      </c>
      <c r="CD1627" s="1" t="s">
        <v>16632</v>
      </c>
      <c r="CE1627" s="1" t="s">
        <v>116</v>
      </c>
      <c r="CF1627" s="1" t="s">
        <v>117</v>
      </c>
      <c r="CG1627" s="1">
        <v>96950</v>
      </c>
      <c r="CH1627" s="3">
        <v>9.85</v>
      </c>
      <c r="CI1627" s="3">
        <v>9.85</v>
      </c>
      <c r="CJ1627" s="3">
        <v>14.78</v>
      </c>
      <c r="CK1627" s="3">
        <v>14.78</v>
      </c>
      <c r="CL1627" s="1" t="s">
        <v>137</v>
      </c>
      <c r="CM1627" s="1" t="s">
        <v>719</v>
      </c>
      <c r="CN1627" s="1" t="s">
        <v>139</v>
      </c>
      <c r="CP1627" s="1" t="s">
        <v>112</v>
      </c>
      <c r="CQ1627" s="1" t="s">
        <v>111</v>
      </c>
      <c r="CR1627" s="1" t="s">
        <v>112</v>
      </c>
      <c r="CS1627" s="1" t="s">
        <v>111</v>
      </c>
      <c r="CT1627" s="1" t="s">
        <v>138</v>
      </c>
      <c r="CU1627" s="1" t="s">
        <v>111</v>
      </c>
      <c r="CV1627" s="1" t="s">
        <v>138</v>
      </c>
      <c r="CW1627" s="1" t="s">
        <v>719</v>
      </c>
      <c r="CX1627" s="1">
        <v>16707838879</v>
      </c>
      <c r="CY1627" s="1" t="s">
        <v>16630</v>
      </c>
      <c r="CZ1627" s="1" t="s">
        <v>716</v>
      </c>
      <c r="DA1627" s="1" t="s">
        <v>111</v>
      </c>
      <c r="DB1627" s="1" t="s">
        <v>112</v>
      </c>
    </row>
    <row r="1628" spans="1:111" ht="15.6" customHeight="1" x14ac:dyDescent="0.25">
      <c r="A1628" s="1" t="s">
        <v>16633</v>
      </c>
      <c r="B1628" s="1" t="s">
        <v>238</v>
      </c>
      <c r="C1628" s="2">
        <v>44304.18613101852</v>
      </c>
      <c r="D1628" s="2">
        <v>44349</v>
      </c>
      <c r="E1628" s="1" t="s">
        <v>180</v>
      </c>
      <c r="G1628" s="1" t="s">
        <v>112</v>
      </c>
      <c r="H1628" s="1" t="s">
        <v>112</v>
      </c>
      <c r="I1628" s="1" t="s">
        <v>112</v>
      </c>
      <c r="J1628" s="1" t="s">
        <v>7157</v>
      </c>
      <c r="K1628" s="1" t="s">
        <v>7158</v>
      </c>
      <c r="L1628" s="1" t="s">
        <v>7159</v>
      </c>
      <c r="M1628" s="1" t="s">
        <v>7160</v>
      </c>
      <c r="N1628" s="1" t="s">
        <v>116</v>
      </c>
      <c r="O1628" s="1" t="s">
        <v>117</v>
      </c>
      <c r="P1628" s="9">
        <v>96950</v>
      </c>
      <c r="Q1628" s="1" t="s">
        <v>118</v>
      </c>
      <c r="R1628" s="1" t="s">
        <v>138</v>
      </c>
      <c r="S1628" s="1">
        <v>16702354655</v>
      </c>
      <c r="U1628" s="1">
        <v>62441</v>
      </c>
      <c r="V1628" s="1" t="s">
        <v>119</v>
      </c>
      <c r="X1628" s="1" t="s">
        <v>7161</v>
      </c>
      <c r="Y1628" s="1" t="s">
        <v>7162</v>
      </c>
      <c r="Z1628" s="1" t="s">
        <v>7163</v>
      </c>
      <c r="AA1628" s="1" t="s">
        <v>7164</v>
      </c>
      <c r="AB1628" s="1" t="s">
        <v>7165</v>
      </c>
      <c r="AC1628" s="1" t="s">
        <v>7160</v>
      </c>
      <c r="AD1628" s="1" t="s">
        <v>116</v>
      </c>
      <c r="AE1628" s="1" t="s">
        <v>117</v>
      </c>
      <c r="AF1628" s="9">
        <v>96950</v>
      </c>
      <c r="AG1628" s="1" t="s">
        <v>118</v>
      </c>
      <c r="AH1628" s="1" t="s">
        <v>138</v>
      </c>
      <c r="AI1628" s="1">
        <v>16702354655</v>
      </c>
      <c r="AK1628" s="1" t="s">
        <v>7166</v>
      </c>
      <c r="BC1628" s="1" t="str">
        <f>"39-9011.00"</f>
        <v>39-9011.00</v>
      </c>
      <c r="BD1628" s="1" t="s">
        <v>1448</v>
      </c>
      <c r="BE1628" s="1" t="s">
        <v>7167</v>
      </c>
      <c r="BF1628" s="1" t="s">
        <v>7168</v>
      </c>
      <c r="BG1628" s="1">
        <v>2</v>
      </c>
      <c r="BH1628" s="1">
        <v>2</v>
      </c>
      <c r="BI1628" s="2">
        <v>44331</v>
      </c>
      <c r="BJ1628" s="2">
        <v>44695</v>
      </c>
      <c r="BK1628" s="2">
        <v>44349</v>
      </c>
      <c r="BL1628" s="2">
        <v>44695</v>
      </c>
      <c r="BM1628" s="1">
        <v>35</v>
      </c>
      <c r="BN1628" s="1">
        <v>0</v>
      </c>
      <c r="BO1628" s="1">
        <v>7</v>
      </c>
      <c r="BP1628" s="1">
        <v>7</v>
      </c>
      <c r="BQ1628" s="1">
        <v>7</v>
      </c>
      <c r="BR1628" s="1">
        <v>7</v>
      </c>
      <c r="BS1628" s="1">
        <v>7</v>
      </c>
      <c r="BT1628" s="1">
        <v>0</v>
      </c>
      <c r="BU1628" s="1" t="str">
        <f>"8:00 AM"</f>
        <v>8:00 AM</v>
      </c>
      <c r="BV1628" s="1" t="str">
        <f>"4:00 PM"</f>
        <v>4:00 PM</v>
      </c>
      <c r="BW1628" s="1" t="s">
        <v>135</v>
      </c>
      <c r="BX1628" s="1">
        <v>0</v>
      </c>
      <c r="BY1628" s="1">
        <v>0</v>
      </c>
      <c r="BZ1628" s="1" t="s">
        <v>112</v>
      </c>
      <c r="CA1628" s="1">
        <v>0</v>
      </c>
      <c r="CB1628" s="1" t="s">
        <v>7169</v>
      </c>
      <c r="CC1628" s="1" t="s">
        <v>7170</v>
      </c>
      <c r="CD1628" s="1" t="s">
        <v>7171</v>
      </c>
      <c r="CE1628" s="1" t="s">
        <v>167</v>
      </c>
      <c r="CF1628" s="1" t="s">
        <v>117</v>
      </c>
      <c r="CG1628" s="1">
        <v>96950</v>
      </c>
      <c r="CH1628" s="3">
        <v>7.33</v>
      </c>
      <c r="CI1628" s="3">
        <v>7.5</v>
      </c>
      <c r="CJ1628" s="3">
        <v>11</v>
      </c>
      <c r="CK1628" s="3">
        <v>11.25</v>
      </c>
      <c r="CL1628" s="1" t="s">
        <v>137</v>
      </c>
      <c r="CN1628" s="1" t="s">
        <v>139</v>
      </c>
      <c r="CP1628" s="1" t="s">
        <v>112</v>
      </c>
      <c r="CQ1628" s="1" t="s">
        <v>111</v>
      </c>
      <c r="CR1628" s="1" t="s">
        <v>112</v>
      </c>
      <c r="CS1628" s="1" t="s">
        <v>111</v>
      </c>
      <c r="CT1628" s="1" t="s">
        <v>138</v>
      </c>
      <c r="CU1628" s="1" t="s">
        <v>111</v>
      </c>
      <c r="CV1628" s="1" t="s">
        <v>138</v>
      </c>
      <c r="CW1628" s="1" t="s">
        <v>7172</v>
      </c>
      <c r="CX1628" s="1">
        <v>16702354655</v>
      </c>
      <c r="CY1628" s="1" t="s">
        <v>7166</v>
      </c>
      <c r="CZ1628" s="1" t="s">
        <v>138</v>
      </c>
      <c r="DA1628" s="1" t="s">
        <v>111</v>
      </c>
      <c r="DB1628" s="1" t="s">
        <v>112</v>
      </c>
    </row>
    <row r="1629" spans="1:111" ht="15.6" customHeight="1" x14ac:dyDescent="0.25">
      <c r="A1629" s="1" t="s">
        <v>16634</v>
      </c>
      <c r="B1629" s="1" t="s">
        <v>238</v>
      </c>
      <c r="C1629" s="2">
        <v>44316.270148611111</v>
      </c>
      <c r="D1629" s="2">
        <v>44362</v>
      </c>
      <c r="E1629" s="1" t="s">
        <v>110</v>
      </c>
      <c r="F1629" s="2">
        <v>44468.833333333336</v>
      </c>
      <c r="G1629" s="1" t="s">
        <v>112</v>
      </c>
      <c r="H1629" s="1" t="s">
        <v>111</v>
      </c>
      <c r="I1629" s="1" t="s">
        <v>112</v>
      </c>
      <c r="J1629" s="1" t="s">
        <v>3561</v>
      </c>
      <c r="K1629" s="1" t="s">
        <v>3562</v>
      </c>
      <c r="L1629" s="1" t="s">
        <v>669</v>
      </c>
      <c r="M1629" s="1" t="s">
        <v>16635</v>
      </c>
      <c r="N1629" s="1" t="s">
        <v>116</v>
      </c>
      <c r="O1629" s="1" t="s">
        <v>117</v>
      </c>
      <c r="P1629" s="9">
        <v>96950</v>
      </c>
      <c r="Q1629" s="1" t="s">
        <v>118</v>
      </c>
      <c r="S1629" s="1">
        <v>16702874740</v>
      </c>
      <c r="U1629" s="1">
        <v>333111</v>
      </c>
      <c r="V1629" s="1" t="s">
        <v>119</v>
      </c>
      <c r="X1629" s="1" t="s">
        <v>723</v>
      </c>
      <c r="Y1629" s="1" t="s">
        <v>3563</v>
      </c>
      <c r="Z1629" s="1" t="s">
        <v>3048</v>
      </c>
      <c r="AA1629" s="1" t="s">
        <v>1584</v>
      </c>
      <c r="AB1629" s="1" t="s">
        <v>669</v>
      </c>
      <c r="AC1629" s="1" t="s">
        <v>16636</v>
      </c>
      <c r="AD1629" s="1" t="s">
        <v>116</v>
      </c>
      <c r="AE1629" s="1" t="s">
        <v>117</v>
      </c>
      <c r="AF1629" s="9">
        <v>96950</v>
      </c>
      <c r="AG1629" s="1" t="s">
        <v>118</v>
      </c>
      <c r="AI1629" s="1">
        <v>16702874740</v>
      </c>
      <c r="AK1629" s="1" t="s">
        <v>575</v>
      </c>
      <c r="BC1629" s="1" t="str">
        <f>"49-9071.00"</f>
        <v>49-9071.00</v>
      </c>
      <c r="BD1629" s="1" t="s">
        <v>214</v>
      </c>
      <c r="BE1629" s="1" t="s">
        <v>16637</v>
      </c>
      <c r="BF1629" s="1" t="s">
        <v>678</v>
      </c>
      <c r="BG1629" s="1">
        <v>3</v>
      </c>
      <c r="BH1629" s="1">
        <v>3</v>
      </c>
      <c r="BI1629" s="2">
        <v>44470</v>
      </c>
      <c r="BJ1629" s="2">
        <v>44834</v>
      </c>
      <c r="BK1629" s="2">
        <v>44470</v>
      </c>
      <c r="BL1629" s="2">
        <v>44834</v>
      </c>
      <c r="BM1629" s="1">
        <v>35</v>
      </c>
      <c r="BN1629" s="1">
        <v>0</v>
      </c>
      <c r="BO1629" s="1">
        <v>7</v>
      </c>
      <c r="BP1629" s="1">
        <v>7</v>
      </c>
      <c r="BQ1629" s="1">
        <v>7</v>
      </c>
      <c r="BR1629" s="1">
        <v>7</v>
      </c>
      <c r="BS1629" s="1">
        <v>7</v>
      </c>
      <c r="BT1629" s="1">
        <v>0</v>
      </c>
      <c r="BU1629" s="1" t="str">
        <f>"8:00 AM"</f>
        <v>8:00 AM</v>
      </c>
      <c r="BV1629" s="1" t="str">
        <f>"4:00 PM"</f>
        <v>4:00 PM</v>
      </c>
      <c r="BW1629" s="1" t="s">
        <v>135</v>
      </c>
      <c r="BX1629" s="1">
        <v>0</v>
      </c>
      <c r="BY1629" s="1">
        <v>12</v>
      </c>
      <c r="BZ1629" s="1" t="s">
        <v>112</v>
      </c>
      <c r="CA1629" s="1">
        <v>0</v>
      </c>
      <c r="CB1629" s="1" t="s">
        <v>16638</v>
      </c>
      <c r="CC1629" s="1" t="s">
        <v>16639</v>
      </c>
      <c r="CD1629" s="1" t="s">
        <v>669</v>
      </c>
      <c r="CE1629" s="1" t="s">
        <v>116</v>
      </c>
      <c r="CF1629" s="1" t="s">
        <v>117</v>
      </c>
      <c r="CG1629" s="1">
        <v>96950</v>
      </c>
      <c r="CH1629" s="3">
        <v>8.7100000000000009</v>
      </c>
      <c r="CI1629" s="3">
        <v>8.7100000000000009</v>
      </c>
      <c r="CJ1629" s="3">
        <v>13.06</v>
      </c>
      <c r="CK1629" s="3">
        <v>13.06</v>
      </c>
      <c r="CL1629" s="1" t="s">
        <v>137</v>
      </c>
      <c r="CM1629" s="1" t="s">
        <v>582</v>
      </c>
      <c r="CN1629" s="1" t="s">
        <v>139</v>
      </c>
      <c r="CP1629" s="1" t="s">
        <v>112</v>
      </c>
      <c r="CQ1629" s="1" t="s">
        <v>111</v>
      </c>
      <c r="CR1629" s="1" t="s">
        <v>111</v>
      </c>
      <c r="CS1629" s="1" t="s">
        <v>112</v>
      </c>
      <c r="CT1629" s="1" t="s">
        <v>138</v>
      </c>
      <c r="CU1629" s="1" t="s">
        <v>111</v>
      </c>
      <c r="CV1629" s="1" t="s">
        <v>138</v>
      </c>
      <c r="CW1629" s="1" t="s">
        <v>16640</v>
      </c>
      <c r="CX1629" s="1">
        <v>16707837461</v>
      </c>
      <c r="CY1629" s="1" t="s">
        <v>575</v>
      </c>
      <c r="CZ1629" s="1" t="s">
        <v>428</v>
      </c>
      <c r="DA1629" s="1" t="s">
        <v>111</v>
      </c>
      <c r="DB1629" s="1" t="s">
        <v>112</v>
      </c>
    </row>
    <row r="1630" spans="1:111" ht="15.6" customHeight="1" x14ac:dyDescent="0.25">
      <c r="A1630" s="1" t="s">
        <v>16641</v>
      </c>
      <c r="B1630" s="1" t="s">
        <v>238</v>
      </c>
      <c r="C1630" s="2">
        <v>44301.769210300925</v>
      </c>
      <c r="D1630" s="2">
        <v>44336</v>
      </c>
      <c r="E1630" s="1" t="s">
        <v>110</v>
      </c>
      <c r="F1630" s="2">
        <v>44467.833333333336</v>
      </c>
      <c r="G1630" s="1" t="s">
        <v>111</v>
      </c>
      <c r="H1630" s="1" t="s">
        <v>112</v>
      </c>
      <c r="I1630" s="1" t="s">
        <v>112</v>
      </c>
      <c r="J1630" s="1" t="s">
        <v>2552</v>
      </c>
      <c r="K1630" s="1" t="s">
        <v>2553</v>
      </c>
      <c r="L1630" s="1" t="s">
        <v>3742</v>
      </c>
      <c r="M1630" s="1" t="s">
        <v>2555</v>
      </c>
      <c r="N1630" s="1" t="s">
        <v>116</v>
      </c>
      <c r="O1630" s="1" t="s">
        <v>117</v>
      </c>
      <c r="P1630" s="9">
        <v>96950</v>
      </c>
      <c r="Q1630" s="1" t="s">
        <v>118</v>
      </c>
      <c r="S1630" s="1">
        <v>16702880407</v>
      </c>
      <c r="T1630" s="1">
        <v>33</v>
      </c>
      <c r="U1630" s="1">
        <v>212312</v>
      </c>
      <c r="V1630" s="1" t="s">
        <v>119</v>
      </c>
      <c r="X1630" s="1" t="s">
        <v>2556</v>
      </c>
      <c r="Y1630" s="1" t="s">
        <v>1544</v>
      </c>
      <c r="Z1630" s="1" t="s">
        <v>656</v>
      </c>
      <c r="AA1630" s="1" t="s">
        <v>2557</v>
      </c>
      <c r="AB1630" s="1" t="s">
        <v>3742</v>
      </c>
      <c r="AC1630" s="1" t="s">
        <v>2555</v>
      </c>
      <c r="AD1630" s="1" t="s">
        <v>116</v>
      </c>
      <c r="AE1630" s="1" t="s">
        <v>117</v>
      </c>
      <c r="AF1630" s="9">
        <v>96950</v>
      </c>
      <c r="AG1630" s="1" t="s">
        <v>118</v>
      </c>
      <c r="AI1630" s="1">
        <v>16702880407</v>
      </c>
      <c r="AJ1630" s="1">
        <v>33</v>
      </c>
      <c r="AK1630" s="1" t="s">
        <v>279</v>
      </c>
      <c r="BC1630" s="1" t="str">
        <f>"53-3032.00"</f>
        <v>53-3032.00</v>
      </c>
      <c r="BD1630" s="1" t="s">
        <v>991</v>
      </c>
      <c r="BE1630" s="1" t="s">
        <v>10952</v>
      </c>
      <c r="BF1630" s="1" t="s">
        <v>4066</v>
      </c>
      <c r="BG1630" s="1">
        <v>1</v>
      </c>
      <c r="BH1630" s="1">
        <v>1</v>
      </c>
      <c r="BI1630" s="2">
        <v>44469</v>
      </c>
      <c r="BJ1630" s="2">
        <v>44834</v>
      </c>
      <c r="BK1630" s="2">
        <v>44469</v>
      </c>
      <c r="BL1630" s="2">
        <v>44834</v>
      </c>
      <c r="BM1630" s="1">
        <v>40</v>
      </c>
      <c r="BN1630" s="1">
        <v>0</v>
      </c>
      <c r="BO1630" s="1">
        <v>8</v>
      </c>
      <c r="BP1630" s="1">
        <v>8</v>
      </c>
      <c r="BQ1630" s="1">
        <v>8</v>
      </c>
      <c r="BR1630" s="1">
        <v>8</v>
      </c>
      <c r="BS1630" s="1">
        <v>8</v>
      </c>
      <c r="BT1630" s="1">
        <v>0</v>
      </c>
      <c r="BU1630" s="1" t="str">
        <f>"7:00 AM"</f>
        <v>7:00 AM</v>
      </c>
      <c r="BV1630" s="1" t="str">
        <f>"3:30 PM"</f>
        <v>3:30 PM</v>
      </c>
      <c r="BW1630" s="1" t="s">
        <v>135</v>
      </c>
      <c r="BX1630" s="1">
        <v>0</v>
      </c>
      <c r="BY1630" s="1">
        <v>12</v>
      </c>
      <c r="BZ1630" s="1" t="s">
        <v>112</v>
      </c>
      <c r="CA1630" s="1">
        <v>0</v>
      </c>
      <c r="CB1630" s="1" t="s">
        <v>16642</v>
      </c>
      <c r="CC1630" s="1" t="s">
        <v>3742</v>
      </c>
      <c r="CD1630" s="1" t="s">
        <v>2555</v>
      </c>
      <c r="CE1630" s="1" t="s">
        <v>116</v>
      </c>
      <c r="CF1630" s="1" t="s">
        <v>117</v>
      </c>
      <c r="CG1630" s="1">
        <v>96950</v>
      </c>
      <c r="CH1630" s="3">
        <v>9.1999999999999993</v>
      </c>
      <c r="CI1630" s="3">
        <v>10</v>
      </c>
      <c r="CJ1630" s="3">
        <v>13.8</v>
      </c>
      <c r="CK1630" s="3">
        <v>15</v>
      </c>
      <c r="CL1630" s="1" t="s">
        <v>137</v>
      </c>
      <c r="CM1630" s="1" t="s">
        <v>138</v>
      </c>
      <c r="CN1630" s="1" t="s">
        <v>218</v>
      </c>
      <c r="CP1630" s="1" t="s">
        <v>112</v>
      </c>
      <c r="CQ1630" s="1" t="s">
        <v>111</v>
      </c>
      <c r="CR1630" s="1" t="s">
        <v>112</v>
      </c>
      <c r="CS1630" s="1" t="s">
        <v>111</v>
      </c>
      <c r="CT1630" s="1" t="s">
        <v>138</v>
      </c>
      <c r="CU1630" s="1" t="s">
        <v>111</v>
      </c>
      <c r="CV1630" s="1" t="s">
        <v>138</v>
      </c>
      <c r="CW1630" s="1" t="s">
        <v>4070</v>
      </c>
      <c r="CX1630" s="1">
        <v>16702880407</v>
      </c>
      <c r="CY1630" s="1" t="s">
        <v>279</v>
      </c>
      <c r="CZ1630" s="1" t="s">
        <v>380</v>
      </c>
      <c r="DA1630" s="1" t="s">
        <v>111</v>
      </c>
      <c r="DB1630" s="1" t="s">
        <v>112</v>
      </c>
      <c r="DC1630" s="1" t="s">
        <v>362</v>
      </c>
    </row>
    <row r="1631" spans="1:111" ht="15.6" customHeight="1" x14ac:dyDescent="0.25">
      <c r="A1631" s="1" t="s">
        <v>16643</v>
      </c>
      <c r="B1631" s="1" t="s">
        <v>238</v>
      </c>
      <c r="C1631" s="2">
        <v>44321.083443981479</v>
      </c>
      <c r="D1631" s="2">
        <v>44351</v>
      </c>
      <c r="E1631" s="1" t="s">
        <v>110</v>
      </c>
      <c r="F1631" s="2">
        <v>44468.833333333336</v>
      </c>
      <c r="G1631" s="1" t="s">
        <v>111</v>
      </c>
      <c r="H1631" s="1" t="s">
        <v>112</v>
      </c>
      <c r="I1631" s="1" t="s">
        <v>112</v>
      </c>
      <c r="J1631" s="1" t="s">
        <v>999</v>
      </c>
      <c r="L1631" s="1" t="s">
        <v>634</v>
      </c>
      <c r="N1631" s="1" t="s">
        <v>167</v>
      </c>
      <c r="O1631" s="1" t="s">
        <v>117</v>
      </c>
      <c r="P1631" s="9">
        <v>96950</v>
      </c>
      <c r="Q1631" s="1" t="s">
        <v>118</v>
      </c>
      <c r="S1631" s="1">
        <v>16702358722</v>
      </c>
      <c r="U1631" s="1">
        <v>561720</v>
      </c>
      <c r="V1631" s="1" t="s">
        <v>119</v>
      </c>
      <c r="X1631" s="1" t="s">
        <v>636</v>
      </c>
      <c r="Y1631" s="1" t="s">
        <v>637</v>
      </c>
      <c r="Z1631" s="1" t="s">
        <v>638</v>
      </c>
      <c r="AA1631" s="1" t="s">
        <v>639</v>
      </c>
      <c r="AB1631" s="1" t="s">
        <v>1000</v>
      </c>
      <c r="AD1631" s="1" t="s">
        <v>167</v>
      </c>
      <c r="AE1631" s="1" t="s">
        <v>117</v>
      </c>
      <c r="AF1631" s="9">
        <v>96950</v>
      </c>
      <c r="AG1631" s="1" t="s">
        <v>118</v>
      </c>
      <c r="AI1631" s="1">
        <v>16709890917</v>
      </c>
      <c r="AK1631" s="1" t="s">
        <v>641</v>
      </c>
      <c r="BC1631" s="1" t="str">
        <f>"49-9071.00"</f>
        <v>49-9071.00</v>
      </c>
      <c r="BD1631" s="1" t="s">
        <v>214</v>
      </c>
      <c r="BE1631" s="1" t="s">
        <v>1524</v>
      </c>
      <c r="BF1631" s="1" t="s">
        <v>214</v>
      </c>
      <c r="BG1631" s="1">
        <v>16</v>
      </c>
      <c r="BH1631" s="1">
        <v>16</v>
      </c>
      <c r="BI1631" s="2">
        <v>44470</v>
      </c>
      <c r="BJ1631" s="2">
        <v>44834</v>
      </c>
      <c r="BK1631" s="2">
        <v>44470</v>
      </c>
      <c r="BL1631" s="2">
        <v>44834</v>
      </c>
      <c r="BM1631" s="1">
        <v>35</v>
      </c>
      <c r="BN1631" s="1">
        <v>0</v>
      </c>
      <c r="BO1631" s="1">
        <v>7</v>
      </c>
      <c r="BP1631" s="1">
        <v>7</v>
      </c>
      <c r="BQ1631" s="1">
        <v>7</v>
      </c>
      <c r="BR1631" s="1">
        <v>7</v>
      </c>
      <c r="BS1631" s="1">
        <v>7</v>
      </c>
      <c r="BT1631" s="1">
        <v>0</v>
      </c>
      <c r="BU1631" s="1" t="str">
        <f>"9:00 AM"</f>
        <v>9:00 AM</v>
      </c>
      <c r="BV1631" s="1" t="str">
        <f>"5:00 PM"</f>
        <v>5:00 PM</v>
      </c>
      <c r="BW1631" s="1" t="s">
        <v>230</v>
      </c>
      <c r="BX1631" s="1">
        <v>0</v>
      </c>
      <c r="BY1631" s="1">
        <v>6</v>
      </c>
      <c r="BZ1631" s="1" t="s">
        <v>112</v>
      </c>
      <c r="CB1631" s="4" t="s">
        <v>643</v>
      </c>
      <c r="CC1631" s="1" t="s">
        <v>634</v>
      </c>
      <c r="CE1631" s="1" t="s">
        <v>167</v>
      </c>
      <c r="CF1631" s="1" t="s">
        <v>117</v>
      </c>
      <c r="CG1631" s="1">
        <v>96950</v>
      </c>
      <c r="CH1631" s="3">
        <v>8.7100000000000009</v>
      </c>
      <c r="CI1631" s="3">
        <v>8.7100000000000009</v>
      </c>
      <c r="CJ1631" s="3">
        <v>13.07</v>
      </c>
      <c r="CK1631" s="3">
        <v>13.07</v>
      </c>
      <c r="CL1631" s="1" t="s">
        <v>137</v>
      </c>
      <c r="CN1631" s="1" t="s">
        <v>139</v>
      </c>
      <c r="CP1631" s="1" t="s">
        <v>111</v>
      </c>
      <c r="CQ1631" s="1" t="s">
        <v>111</v>
      </c>
      <c r="CR1631" s="1" t="s">
        <v>111</v>
      </c>
      <c r="CS1631" s="1" t="s">
        <v>111</v>
      </c>
      <c r="CT1631" s="1" t="s">
        <v>111</v>
      </c>
      <c r="CU1631" s="1" t="s">
        <v>111</v>
      </c>
      <c r="CV1631" s="1" t="s">
        <v>111</v>
      </c>
      <c r="CW1631" s="1" t="s">
        <v>1004</v>
      </c>
      <c r="CX1631" s="1">
        <v>16709890917</v>
      </c>
      <c r="CY1631" s="1" t="s">
        <v>641</v>
      </c>
      <c r="CZ1631" s="1" t="s">
        <v>645</v>
      </c>
      <c r="DA1631" s="1" t="s">
        <v>111</v>
      </c>
      <c r="DB1631" s="1" t="s">
        <v>112</v>
      </c>
    </row>
    <row r="1632" spans="1:111" ht="15.6" customHeight="1" x14ac:dyDescent="0.25">
      <c r="A1632" s="1" t="s">
        <v>16644</v>
      </c>
      <c r="B1632" s="1" t="s">
        <v>238</v>
      </c>
      <c r="C1632" s="2">
        <v>44343.08502337963</v>
      </c>
      <c r="D1632" s="2">
        <v>44386</v>
      </c>
      <c r="E1632" s="1" t="s">
        <v>110</v>
      </c>
      <c r="F1632" s="2">
        <v>44468.833333333336</v>
      </c>
      <c r="G1632" s="1" t="s">
        <v>112</v>
      </c>
      <c r="H1632" s="1" t="s">
        <v>112</v>
      </c>
      <c r="I1632" s="1" t="s">
        <v>112</v>
      </c>
      <c r="J1632" s="1" t="s">
        <v>4447</v>
      </c>
      <c r="K1632" s="1" t="s">
        <v>8671</v>
      </c>
      <c r="L1632" s="1" t="s">
        <v>8672</v>
      </c>
      <c r="M1632" s="1" t="s">
        <v>4450</v>
      </c>
      <c r="N1632" s="1" t="s">
        <v>116</v>
      </c>
      <c r="O1632" s="1" t="s">
        <v>117</v>
      </c>
      <c r="P1632" s="9">
        <v>96950</v>
      </c>
      <c r="Q1632" s="1" t="s">
        <v>118</v>
      </c>
      <c r="R1632" s="1" t="s">
        <v>138</v>
      </c>
      <c r="S1632" s="1">
        <v>16704833702</v>
      </c>
      <c r="T1632" s="1">
        <v>0</v>
      </c>
      <c r="U1632" s="1">
        <v>42449</v>
      </c>
      <c r="V1632" s="1" t="s">
        <v>119</v>
      </c>
      <c r="X1632" s="1" t="s">
        <v>656</v>
      </c>
      <c r="Y1632" s="1" t="s">
        <v>1065</v>
      </c>
      <c r="AA1632" s="1" t="s">
        <v>461</v>
      </c>
      <c r="AB1632" s="1" t="s">
        <v>8672</v>
      </c>
      <c r="AC1632" s="1" t="s">
        <v>4450</v>
      </c>
      <c r="AD1632" s="1" t="s">
        <v>116</v>
      </c>
      <c r="AE1632" s="1" t="s">
        <v>117</v>
      </c>
      <c r="AF1632" s="9">
        <v>96950</v>
      </c>
      <c r="AG1632" s="1" t="s">
        <v>118</v>
      </c>
      <c r="AH1632" s="1" t="s">
        <v>138</v>
      </c>
      <c r="AI1632" s="1">
        <v>16704833702</v>
      </c>
      <c r="AJ1632" s="1">
        <v>0</v>
      </c>
      <c r="AK1632" s="1" t="s">
        <v>4451</v>
      </c>
      <c r="BC1632" s="1" t="str">
        <f>"13-2011.01"</f>
        <v>13-2011.01</v>
      </c>
      <c r="BD1632" s="1" t="s">
        <v>932</v>
      </c>
      <c r="BE1632" s="1" t="s">
        <v>16645</v>
      </c>
      <c r="BF1632" s="1" t="s">
        <v>759</v>
      </c>
      <c r="BG1632" s="1">
        <v>1</v>
      </c>
      <c r="BH1632" s="1">
        <v>1</v>
      </c>
      <c r="BI1632" s="2">
        <v>44470</v>
      </c>
      <c r="BJ1632" s="2">
        <v>44834</v>
      </c>
      <c r="BK1632" s="2">
        <v>44470</v>
      </c>
      <c r="BL1632" s="2">
        <v>44834</v>
      </c>
      <c r="BM1632" s="1">
        <v>40</v>
      </c>
      <c r="BN1632" s="1">
        <v>0</v>
      </c>
      <c r="BO1632" s="1">
        <v>8</v>
      </c>
      <c r="BP1632" s="1">
        <v>8</v>
      </c>
      <c r="BQ1632" s="1">
        <v>8</v>
      </c>
      <c r="BR1632" s="1">
        <v>8</v>
      </c>
      <c r="BS1632" s="1">
        <v>8</v>
      </c>
      <c r="BT1632" s="1">
        <v>0</v>
      </c>
      <c r="BU1632" s="1" t="str">
        <f>"8:00 AM"</f>
        <v>8:00 AM</v>
      </c>
      <c r="BV1632" s="1" t="str">
        <f>"5:00 PM"</f>
        <v>5:00 PM</v>
      </c>
      <c r="BW1632" s="1" t="s">
        <v>392</v>
      </c>
      <c r="BX1632" s="1">
        <v>0</v>
      </c>
      <c r="BY1632" s="1">
        <v>24</v>
      </c>
      <c r="BZ1632" s="1" t="s">
        <v>112</v>
      </c>
      <c r="CB1632" s="1" t="s">
        <v>8674</v>
      </c>
      <c r="CC1632" s="1" t="s">
        <v>8672</v>
      </c>
      <c r="CD1632" s="1" t="s">
        <v>4450</v>
      </c>
      <c r="CE1632" s="1" t="s">
        <v>116</v>
      </c>
      <c r="CF1632" s="1" t="s">
        <v>117</v>
      </c>
      <c r="CG1632" s="1">
        <v>96950</v>
      </c>
      <c r="CH1632" s="3">
        <v>14.85</v>
      </c>
      <c r="CI1632" s="3">
        <v>14.85</v>
      </c>
      <c r="CJ1632" s="3">
        <v>22.28</v>
      </c>
      <c r="CK1632" s="3">
        <v>22.28</v>
      </c>
      <c r="CL1632" s="1" t="s">
        <v>137</v>
      </c>
      <c r="CM1632" s="1" t="s">
        <v>138</v>
      </c>
      <c r="CN1632" s="1" t="s">
        <v>139</v>
      </c>
      <c r="CP1632" s="1" t="s">
        <v>112</v>
      </c>
      <c r="CQ1632" s="1" t="s">
        <v>111</v>
      </c>
      <c r="CR1632" s="1" t="s">
        <v>112</v>
      </c>
      <c r="CS1632" s="1" t="s">
        <v>111</v>
      </c>
      <c r="CT1632" s="1" t="s">
        <v>138</v>
      </c>
      <c r="CU1632" s="1" t="s">
        <v>111</v>
      </c>
      <c r="CV1632" s="1" t="s">
        <v>138</v>
      </c>
      <c r="CW1632" s="1" t="s">
        <v>138</v>
      </c>
      <c r="CX1632" s="1">
        <v>16702873347</v>
      </c>
      <c r="CY1632" s="1" t="s">
        <v>4451</v>
      </c>
      <c r="CZ1632" s="1" t="s">
        <v>138</v>
      </c>
      <c r="DA1632" s="1" t="s">
        <v>111</v>
      </c>
      <c r="DB1632" s="1" t="s">
        <v>112</v>
      </c>
      <c r="DC1632" s="1" t="s">
        <v>656</v>
      </c>
      <c r="DD1632" s="1" t="s">
        <v>1065</v>
      </c>
      <c r="DF1632" s="1" t="s">
        <v>4447</v>
      </c>
      <c r="DG1632" s="1" t="s">
        <v>4451</v>
      </c>
    </row>
    <row r="1633" spans="1:111" ht="15.6" customHeight="1" x14ac:dyDescent="0.25">
      <c r="A1633" s="1" t="s">
        <v>16646</v>
      </c>
      <c r="B1633" s="1" t="s">
        <v>238</v>
      </c>
      <c r="C1633" s="2">
        <v>44326.063322106478</v>
      </c>
      <c r="D1633" s="2">
        <v>44363</v>
      </c>
      <c r="E1633" s="1" t="s">
        <v>110</v>
      </c>
      <c r="F1633" s="2">
        <v>44468.833333333336</v>
      </c>
      <c r="G1633" s="1" t="s">
        <v>111</v>
      </c>
      <c r="H1633" s="1" t="s">
        <v>112</v>
      </c>
      <c r="I1633" s="1" t="s">
        <v>112</v>
      </c>
      <c r="J1633" s="1" t="s">
        <v>2807</v>
      </c>
      <c r="K1633" s="1" t="s">
        <v>2808</v>
      </c>
      <c r="L1633" s="1" t="s">
        <v>2809</v>
      </c>
      <c r="M1633" s="1" t="s">
        <v>2810</v>
      </c>
      <c r="N1633" s="1" t="s">
        <v>116</v>
      </c>
      <c r="O1633" s="1" t="s">
        <v>117</v>
      </c>
      <c r="P1633" s="9">
        <v>96950</v>
      </c>
      <c r="Q1633" s="1" t="s">
        <v>118</v>
      </c>
      <c r="S1633" s="1">
        <v>16702880360</v>
      </c>
      <c r="U1633" s="1">
        <v>48819</v>
      </c>
      <c r="V1633" s="1" t="s">
        <v>119</v>
      </c>
      <c r="X1633" s="1" t="s">
        <v>2811</v>
      </c>
      <c r="Y1633" s="1" t="s">
        <v>2812</v>
      </c>
      <c r="Z1633" s="1" t="s">
        <v>486</v>
      </c>
      <c r="AA1633" s="1" t="s">
        <v>15903</v>
      </c>
      <c r="AB1633" s="1" t="s">
        <v>2809</v>
      </c>
      <c r="AC1633" s="1" t="s">
        <v>2810</v>
      </c>
      <c r="AD1633" s="1" t="s">
        <v>116</v>
      </c>
      <c r="AE1633" s="1" t="s">
        <v>117</v>
      </c>
      <c r="AF1633" s="9">
        <v>96950</v>
      </c>
      <c r="AG1633" s="1" t="s">
        <v>118</v>
      </c>
      <c r="AI1633" s="1">
        <v>16702880360</v>
      </c>
      <c r="AK1633" s="1" t="s">
        <v>2813</v>
      </c>
      <c r="BC1633" s="1" t="str">
        <f>"43-6011.00"</f>
        <v>43-6011.00</v>
      </c>
      <c r="BD1633" s="1" t="s">
        <v>6712</v>
      </c>
      <c r="BE1633" s="1" t="s">
        <v>16647</v>
      </c>
      <c r="BF1633" s="1" t="s">
        <v>16648</v>
      </c>
      <c r="BG1633" s="1">
        <v>1</v>
      </c>
      <c r="BH1633" s="1">
        <v>1</v>
      </c>
      <c r="BI1633" s="2">
        <v>44470</v>
      </c>
      <c r="BJ1633" s="2">
        <v>44834</v>
      </c>
      <c r="BK1633" s="2">
        <v>44470</v>
      </c>
      <c r="BL1633" s="2">
        <v>44834</v>
      </c>
      <c r="BM1633" s="1">
        <v>40</v>
      </c>
      <c r="BN1633" s="1">
        <v>0</v>
      </c>
      <c r="BO1633" s="1">
        <v>8</v>
      </c>
      <c r="BP1633" s="1">
        <v>8</v>
      </c>
      <c r="BQ1633" s="1">
        <v>8</v>
      </c>
      <c r="BR1633" s="1">
        <v>8</v>
      </c>
      <c r="BS1633" s="1">
        <v>8</v>
      </c>
      <c r="BT1633" s="1">
        <v>0</v>
      </c>
      <c r="BU1633" s="1" t="str">
        <f>"9:00 AM"</f>
        <v>9:00 AM</v>
      </c>
      <c r="BV1633" s="1" t="str">
        <f>"6:00 PM"</f>
        <v>6:00 PM</v>
      </c>
      <c r="BW1633" s="1" t="s">
        <v>392</v>
      </c>
      <c r="BX1633" s="1">
        <v>0</v>
      </c>
      <c r="BY1633" s="1">
        <v>24</v>
      </c>
      <c r="BZ1633" s="1" t="s">
        <v>112</v>
      </c>
      <c r="CB1633" s="1" t="s">
        <v>16649</v>
      </c>
      <c r="CC1633" s="1" t="s">
        <v>2809</v>
      </c>
      <c r="CD1633" s="1" t="s">
        <v>2810</v>
      </c>
      <c r="CE1633" s="1" t="s">
        <v>116</v>
      </c>
      <c r="CF1633" s="1" t="s">
        <v>117</v>
      </c>
      <c r="CG1633" s="1">
        <v>96950</v>
      </c>
      <c r="CH1633" s="3">
        <v>2678</v>
      </c>
      <c r="CJ1633" s="3">
        <v>0</v>
      </c>
      <c r="CL1633" s="1" t="s">
        <v>4581</v>
      </c>
      <c r="CM1633" s="1" t="s">
        <v>713</v>
      </c>
      <c r="CN1633" s="1" t="s">
        <v>139</v>
      </c>
      <c r="CP1633" s="1" t="s">
        <v>112</v>
      </c>
      <c r="CQ1633" s="1" t="s">
        <v>111</v>
      </c>
      <c r="CR1633" s="1" t="s">
        <v>112</v>
      </c>
      <c r="CS1633" s="1" t="s">
        <v>112</v>
      </c>
      <c r="CT1633" s="1" t="s">
        <v>111</v>
      </c>
      <c r="CU1633" s="1" t="s">
        <v>111</v>
      </c>
      <c r="CV1633" s="1" t="s">
        <v>138</v>
      </c>
      <c r="CW1633" s="1" t="s">
        <v>714</v>
      </c>
      <c r="CX1633" s="1">
        <v>16702880360</v>
      </c>
      <c r="CY1633" s="1" t="s">
        <v>2817</v>
      </c>
      <c r="CZ1633" s="1" t="s">
        <v>716</v>
      </c>
      <c r="DA1633" s="1" t="s">
        <v>111</v>
      </c>
      <c r="DB1633" s="1" t="s">
        <v>112</v>
      </c>
    </row>
    <row r="1634" spans="1:111" ht="15.6" customHeight="1" x14ac:dyDescent="0.25">
      <c r="A1634" s="1" t="s">
        <v>16654</v>
      </c>
      <c r="B1634" s="1" t="s">
        <v>238</v>
      </c>
      <c r="C1634" s="2">
        <v>44359.03006041667</v>
      </c>
      <c r="D1634" s="2">
        <v>44404</v>
      </c>
      <c r="E1634" s="1" t="s">
        <v>110</v>
      </c>
      <c r="F1634" s="2">
        <v>44468.833333333336</v>
      </c>
      <c r="G1634" s="1" t="s">
        <v>112</v>
      </c>
      <c r="H1634" s="1" t="s">
        <v>112</v>
      </c>
      <c r="I1634" s="1" t="s">
        <v>112</v>
      </c>
      <c r="J1634" s="1" t="s">
        <v>1596</v>
      </c>
      <c r="K1634" s="1" t="s">
        <v>362</v>
      </c>
      <c r="L1634" s="1" t="s">
        <v>1597</v>
      </c>
      <c r="M1634" s="1" t="s">
        <v>1598</v>
      </c>
      <c r="N1634" s="1" t="s">
        <v>116</v>
      </c>
      <c r="O1634" s="1" t="s">
        <v>117</v>
      </c>
      <c r="P1634" s="9">
        <v>96950</v>
      </c>
      <c r="Q1634" s="1" t="s">
        <v>118</v>
      </c>
      <c r="R1634" s="1" t="s">
        <v>138</v>
      </c>
      <c r="S1634" s="1">
        <v>16702347900</v>
      </c>
      <c r="T1634" s="1">
        <v>803</v>
      </c>
      <c r="U1634" s="1">
        <v>236220</v>
      </c>
      <c r="V1634" s="1" t="s">
        <v>119</v>
      </c>
      <c r="X1634" s="1" t="s">
        <v>1599</v>
      </c>
      <c r="Y1634" s="1" t="s">
        <v>1600</v>
      </c>
      <c r="Z1634" s="1" t="s">
        <v>1601</v>
      </c>
      <c r="AA1634" s="1" t="s">
        <v>461</v>
      </c>
      <c r="AB1634" s="1" t="s">
        <v>1597</v>
      </c>
      <c r="AC1634" s="1" t="s">
        <v>1598</v>
      </c>
      <c r="AD1634" s="1" t="s">
        <v>116</v>
      </c>
      <c r="AE1634" s="1" t="s">
        <v>117</v>
      </c>
      <c r="AF1634" s="9">
        <v>96950</v>
      </c>
      <c r="AG1634" s="1" t="s">
        <v>118</v>
      </c>
      <c r="AH1634" s="1" t="s">
        <v>138</v>
      </c>
      <c r="AI1634" s="1">
        <v>16702347900</v>
      </c>
      <c r="AJ1634" s="1">
        <v>803</v>
      </c>
      <c r="AK1634" s="1" t="s">
        <v>1602</v>
      </c>
      <c r="BC1634" s="1" t="str">
        <f>"47-2111.00"</f>
        <v>47-2111.00</v>
      </c>
      <c r="BD1634" s="1" t="s">
        <v>1792</v>
      </c>
      <c r="BE1634" s="1" t="s">
        <v>16655</v>
      </c>
      <c r="BF1634" s="1" t="s">
        <v>1794</v>
      </c>
      <c r="BG1634" s="1">
        <v>3</v>
      </c>
      <c r="BH1634" s="1">
        <v>3</v>
      </c>
      <c r="BI1634" s="2">
        <v>44470</v>
      </c>
      <c r="BJ1634" s="2">
        <v>44834</v>
      </c>
      <c r="BK1634" s="2">
        <v>44470</v>
      </c>
      <c r="BL1634" s="2">
        <v>44834</v>
      </c>
      <c r="BM1634" s="1">
        <v>40</v>
      </c>
      <c r="BN1634" s="1">
        <v>0</v>
      </c>
      <c r="BO1634" s="1">
        <v>8</v>
      </c>
      <c r="BP1634" s="1">
        <v>8</v>
      </c>
      <c r="BQ1634" s="1">
        <v>8</v>
      </c>
      <c r="BR1634" s="1">
        <v>8</v>
      </c>
      <c r="BS1634" s="1">
        <v>8</v>
      </c>
      <c r="BT1634" s="1">
        <v>0</v>
      </c>
      <c r="BU1634" s="1" t="str">
        <f>"7:30 AM"</f>
        <v>7:30 AM</v>
      </c>
      <c r="BV1634" s="1" t="str">
        <f>"4:30 PM"</f>
        <v>4:30 PM</v>
      </c>
      <c r="BW1634" s="1" t="s">
        <v>135</v>
      </c>
      <c r="BX1634" s="1">
        <v>0</v>
      </c>
      <c r="BY1634" s="1">
        <v>12</v>
      </c>
      <c r="BZ1634" s="1" t="s">
        <v>112</v>
      </c>
      <c r="CB1634" s="1" t="s">
        <v>16656</v>
      </c>
      <c r="CC1634" s="1" t="s">
        <v>3682</v>
      </c>
      <c r="CD1634" s="1" t="s">
        <v>1607</v>
      </c>
      <c r="CE1634" s="1" t="s">
        <v>116</v>
      </c>
      <c r="CF1634" s="1" t="s">
        <v>117</v>
      </c>
      <c r="CG1634" s="1">
        <v>96950</v>
      </c>
      <c r="CH1634" s="3">
        <v>10.53</v>
      </c>
      <c r="CI1634" s="3">
        <v>10.53</v>
      </c>
      <c r="CJ1634" s="3">
        <v>15.8</v>
      </c>
      <c r="CK1634" s="3">
        <v>15.8</v>
      </c>
      <c r="CL1634" s="1" t="s">
        <v>137</v>
      </c>
      <c r="CN1634" s="1" t="s">
        <v>139</v>
      </c>
      <c r="CP1634" s="1" t="s">
        <v>112</v>
      </c>
      <c r="CQ1634" s="1" t="s">
        <v>111</v>
      </c>
      <c r="CR1634" s="1" t="s">
        <v>112</v>
      </c>
      <c r="CS1634" s="1" t="s">
        <v>111</v>
      </c>
      <c r="CT1634" s="1" t="s">
        <v>138</v>
      </c>
      <c r="CU1634" s="1" t="s">
        <v>111</v>
      </c>
      <c r="CV1634" s="1" t="s">
        <v>138</v>
      </c>
      <c r="CW1634" s="1" t="s">
        <v>3683</v>
      </c>
      <c r="CX1634" s="1">
        <v>16702347900</v>
      </c>
      <c r="CY1634" s="1" t="s">
        <v>1602</v>
      </c>
      <c r="CZ1634" s="1" t="s">
        <v>1610</v>
      </c>
      <c r="DA1634" s="1" t="s">
        <v>111</v>
      </c>
      <c r="DB1634" s="1" t="s">
        <v>112</v>
      </c>
      <c r="DC1634" s="1" t="s">
        <v>1599</v>
      </c>
      <c r="DD1634" s="1" t="s">
        <v>1600</v>
      </c>
      <c r="DE1634" s="1" t="s">
        <v>1236</v>
      </c>
      <c r="DF1634" s="1" t="s">
        <v>1596</v>
      </c>
      <c r="DG1634" s="1" t="s">
        <v>1602</v>
      </c>
    </row>
    <row r="1635" spans="1:111" ht="15.6" customHeight="1" x14ac:dyDescent="0.25">
      <c r="A1635" s="1" t="s">
        <v>16657</v>
      </c>
      <c r="B1635" s="1" t="s">
        <v>238</v>
      </c>
      <c r="C1635" s="2">
        <v>44344.069691435187</v>
      </c>
      <c r="D1635" s="2">
        <v>44386</v>
      </c>
      <c r="E1635" s="1" t="s">
        <v>110</v>
      </c>
      <c r="F1635" s="2">
        <v>44468.833333333336</v>
      </c>
      <c r="G1635" s="1" t="s">
        <v>111</v>
      </c>
      <c r="H1635" s="1" t="s">
        <v>112</v>
      </c>
      <c r="I1635" s="1" t="s">
        <v>112</v>
      </c>
      <c r="J1635" s="1" t="s">
        <v>16658</v>
      </c>
      <c r="K1635" s="1" t="s">
        <v>16659</v>
      </c>
      <c r="L1635" s="1" t="s">
        <v>16660</v>
      </c>
      <c r="M1635" s="1" t="s">
        <v>16661</v>
      </c>
      <c r="N1635" s="1" t="s">
        <v>847</v>
      </c>
      <c r="O1635" s="1" t="s">
        <v>117</v>
      </c>
      <c r="P1635" s="9">
        <v>96951</v>
      </c>
      <c r="Q1635" s="1" t="s">
        <v>118</v>
      </c>
      <c r="S1635" s="1">
        <v>16705323117</v>
      </c>
      <c r="U1635" s="1">
        <v>236220</v>
      </c>
      <c r="V1635" s="1" t="s">
        <v>119</v>
      </c>
      <c r="X1635" s="1" t="s">
        <v>8034</v>
      </c>
      <c r="Y1635" s="1" t="s">
        <v>722</v>
      </c>
      <c r="Z1635" s="1" t="s">
        <v>3048</v>
      </c>
      <c r="AA1635" s="1" t="s">
        <v>16662</v>
      </c>
      <c r="AB1635" s="1" t="s">
        <v>16663</v>
      </c>
      <c r="AC1635" s="1" t="s">
        <v>16664</v>
      </c>
      <c r="AD1635" s="1" t="s">
        <v>847</v>
      </c>
      <c r="AE1635" s="1" t="s">
        <v>117</v>
      </c>
      <c r="AF1635" s="9">
        <v>96951</v>
      </c>
      <c r="AG1635" s="1" t="s">
        <v>118</v>
      </c>
      <c r="AI1635" s="1">
        <v>16705323117</v>
      </c>
      <c r="AK1635" s="1" t="s">
        <v>16665</v>
      </c>
      <c r="BC1635" s="1" t="str">
        <f>"47-2051.00"</f>
        <v>47-2051.00</v>
      </c>
      <c r="BD1635" s="1" t="s">
        <v>295</v>
      </c>
      <c r="BE1635" s="1" t="s">
        <v>16666</v>
      </c>
      <c r="BF1635" s="1" t="s">
        <v>5661</v>
      </c>
      <c r="BG1635" s="1">
        <v>1</v>
      </c>
      <c r="BH1635" s="1">
        <v>1</v>
      </c>
      <c r="BI1635" s="2">
        <v>44470</v>
      </c>
      <c r="BJ1635" s="2">
        <v>44834</v>
      </c>
      <c r="BK1635" s="2">
        <v>44470</v>
      </c>
      <c r="BL1635" s="2">
        <v>44834</v>
      </c>
      <c r="BM1635" s="1">
        <v>40</v>
      </c>
      <c r="BN1635" s="1">
        <v>0</v>
      </c>
      <c r="BO1635" s="1">
        <v>8</v>
      </c>
      <c r="BP1635" s="1">
        <v>8</v>
      </c>
      <c r="BQ1635" s="1">
        <v>8</v>
      </c>
      <c r="BR1635" s="1">
        <v>8</v>
      </c>
      <c r="BS1635" s="1">
        <v>8</v>
      </c>
      <c r="BT1635" s="1">
        <v>0</v>
      </c>
      <c r="BU1635" s="1" t="str">
        <f>"8:00 AM"</f>
        <v>8:00 AM</v>
      </c>
      <c r="BV1635" s="1" t="str">
        <f>"5:00 PM"</f>
        <v>5:00 PM</v>
      </c>
      <c r="BW1635" s="1" t="s">
        <v>135</v>
      </c>
      <c r="BX1635" s="1">
        <v>0</v>
      </c>
      <c r="BY1635" s="1">
        <v>3</v>
      </c>
      <c r="BZ1635" s="1" t="s">
        <v>112</v>
      </c>
      <c r="CB1635" s="4" t="s">
        <v>16667</v>
      </c>
      <c r="CC1635" s="1" t="s">
        <v>16668</v>
      </c>
      <c r="CD1635" s="1" t="s">
        <v>16664</v>
      </c>
      <c r="CE1635" s="1" t="s">
        <v>847</v>
      </c>
      <c r="CF1635" s="1" t="s">
        <v>117</v>
      </c>
      <c r="CG1635" s="1">
        <v>96951</v>
      </c>
      <c r="CH1635" s="3">
        <v>8.34</v>
      </c>
      <c r="CI1635" s="3">
        <v>9</v>
      </c>
      <c r="CJ1635" s="3">
        <v>12.51</v>
      </c>
      <c r="CK1635" s="3">
        <v>13.5</v>
      </c>
      <c r="CL1635" s="1" t="s">
        <v>137</v>
      </c>
      <c r="CM1635" s="1" t="s">
        <v>138</v>
      </c>
      <c r="CN1635" s="1" t="s">
        <v>139</v>
      </c>
      <c r="CP1635" s="1" t="s">
        <v>112</v>
      </c>
      <c r="CQ1635" s="1" t="s">
        <v>111</v>
      </c>
      <c r="CR1635" s="1" t="s">
        <v>111</v>
      </c>
      <c r="CS1635" s="1" t="s">
        <v>111</v>
      </c>
      <c r="CT1635" s="1" t="s">
        <v>111</v>
      </c>
      <c r="CU1635" s="1" t="s">
        <v>111</v>
      </c>
      <c r="CV1635" s="1" t="s">
        <v>111</v>
      </c>
      <c r="CW1635" s="1" t="s">
        <v>10342</v>
      </c>
      <c r="CX1635" s="1">
        <v>16705323117</v>
      </c>
      <c r="CY1635" s="1" t="s">
        <v>16665</v>
      </c>
      <c r="CZ1635" s="1" t="s">
        <v>168</v>
      </c>
      <c r="DA1635" s="1" t="s">
        <v>111</v>
      </c>
      <c r="DB1635" s="1" t="s">
        <v>112</v>
      </c>
    </row>
    <row r="1636" spans="1:111" ht="15.6" customHeight="1" x14ac:dyDescent="0.25">
      <c r="A1636" s="1" t="s">
        <v>16669</v>
      </c>
      <c r="B1636" s="1" t="s">
        <v>238</v>
      </c>
      <c r="C1636" s="2">
        <v>44292.057573842591</v>
      </c>
      <c r="D1636" s="2">
        <v>44334</v>
      </c>
      <c r="E1636" s="1" t="s">
        <v>110</v>
      </c>
      <c r="F1636" s="2">
        <v>44468.833333333336</v>
      </c>
      <c r="G1636" s="1" t="s">
        <v>112</v>
      </c>
      <c r="H1636" s="1" t="s">
        <v>112</v>
      </c>
      <c r="I1636" s="1" t="s">
        <v>112</v>
      </c>
      <c r="J1636" s="1" t="s">
        <v>5933</v>
      </c>
      <c r="K1636" s="1" t="s">
        <v>16670</v>
      </c>
      <c r="L1636" s="1" t="s">
        <v>11021</v>
      </c>
      <c r="M1636" s="1" t="s">
        <v>895</v>
      </c>
      <c r="N1636" s="1" t="s">
        <v>167</v>
      </c>
      <c r="O1636" s="1" t="s">
        <v>117</v>
      </c>
      <c r="P1636" s="9">
        <v>96950</v>
      </c>
      <c r="Q1636" s="1" t="s">
        <v>118</v>
      </c>
      <c r="S1636" s="1">
        <v>16702341726</v>
      </c>
      <c r="U1636" s="1">
        <v>311812</v>
      </c>
      <c r="V1636" s="1" t="s">
        <v>119</v>
      </c>
      <c r="X1636" s="1" t="s">
        <v>5935</v>
      </c>
      <c r="Y1636" s="1" t="s">
        <v>5936</v>
      </c>
      <c r="Z1636" s="1" t="s">
        <v>5937</v>
      </c>
      <c r="AA1636" s="1" t="s">
        <v>528</v>
      </c>
      <c r="AB1636" s="1" t="s">
        <v>11021</v>
      </c>
      <c r="AC1636" s="1" t="s">
        <v>1940</v>
      </c>
      <c r="AD1636" s="1" t="s">
        <v>167</v>
      </c>
      <c r="AE1636" s="1" t="s">
        <v>117</v>
      </c>
      <c r="AF1636" s="9">
        <v>96950</v>
      </c>
      <c r="AG1636" s="1" t="s">
        <v>118</v>
      </c>
      <c r="AI1636" s="1">
        <v>16702341726</v>
      </c>
      <c r="AK1636" s="1" t="s">
        <v>900</v>
      </c>
      <c r="BC1636" s="1" t="str">
        <f>"35-2014.00"</f>
        <v>35-2014.00</v>
      </c>
      <c r="BD1636" s="1" t="s">
        <v>152</v>
      </c>
      <c r="BE1636" s="1" t="s">
        <v>16671</v>
      </c>
      <c r="BF1636" s="1" t="s">
        <v>592</v>
      </c>
      <c r="BG1636" s="1">
        <v>3</v>
      </c>
      <c r="BH1636" s="1">
        <v>3</v>
      </c>
      <c r="BI1636" s="2">
        <v>44470</v>
      </c>
      <c r="BJ1636" s="2">
        <v>44834</v>
      </c>
      <c r="BK1636" s="2">
        <v>44470</v>
      </c>
      <c r="BL1636" s="2">
        <v>44834</v>
      </c>
      <c r="BM1636" s="1">
        <v>35</v>
      </c>
      <c r="BN1636" s="1">
        <v>5</v>
      </c>
      <c r="BO1636" s="1">
        <v>5</v>
      </c>
      <c r="BP1636" s="1">
        <v>5</v>
      </c>
      <c r="BQ1636" s="1">
        <v>5</v>
      </c>
      <c r="BR1636" s="1">
        <v>5</v>
      </c>
      <c r="BS1636" s="1">
        <v>5</v>
      </c>
      <c r="BT1636" s="1">
        <v>5</v>
      </c>
      <c r="BU1636" s="1" t="str">
        <f>"4:00 AM"</f>
        <v>4:00 AM</v>
      </c>
      <c r="BV1636" s="1" t="str">
        <f>"5:00 PM"</f>
        <v>5:00 PM</v>
      </c>
      <c r="BW1636" s="1" t="s">
        <v>135</v>
      </c>
      <c r="BX1636" s="1">
        <v>6</v>
      </c>
      <c r="BY1636" s="1">
        <v>12</v>
      </c>
      <c r="BZ1636" s="1" t="s">
        <v>112</v>
      </c>
      <c r="CA1636" s="1">
        <v>0</v>
      </c>
      <c r="CB1636" s="1" t="s">
        <v>16672</v>
      </c>
      <c r="CC1636" s="1" t="s">
        <v>895</v>
      </c>
      <c r="CD1636" s="1" t="s">
        <v>896</v>
      </c>
      <c r="CE1636" s="1" t="s">
        <v>167</v>
      </c>
      <c r="CF1636" s="1" t="s">
        <v>117</v>
      </c>
      <c r="CG1636" s="1">
        <v>96950</v>
      </c>
      <c r="CH1636" s="3">
        <v>8.68</v>
      </c>
      <c r="CJ1636" s="3">
        <v>13.02</v>
      </c>
      <c r="CL1636" s="1" t="s">
        <v>137</v>
      </c>
      <c r="CM1636" s="1" t="s">
        <v>905</v>
      </c>
      <c r="CN1636" s="1" t="s">
        <v>139</v>
      </c>
      <c r="CP1636" s="1" t="s">
        <v>112</v>
      </c>
      <c r="CQ1636" s="1" t="s">
        <v>111</v>
      </c>
      <c r="CR1636" s="1" t="s">
        <v>112</v>
      </c>
      <c r="CS1636" s="1" t="s">
        <v>111</v>
      </c>
      <c r="CT1636" s="1" t="s">
        <v>138</v>
      </c>
      <c r="CU1636" s="1" t="s">
        <v>111</v>
      </c>
      <c r="CV1636" s="1" t="s">
        <v>138</v>
      </c>
      <c r="CW1636" s="1" t="s">
        <v>906</v>
      </c>
      <c r="CX1636" s="1">
        <v>16702341726</v>
      </c>
      <c r="CY1636" s="1" t="s">
        <v>907</v>
      </c>
      <c r="CZ1636" s="1" t="s">
        <v>230</v>
      </c>
      <c r="DA1636" s="1" t="s">
        <v>111</v>
      </c>
      <c r="DB1636" s="1" t="s">
        <v>112</v>
      </c>
    </row>
    <row r="1637" spans="1:111" ht="15.6" customHeight="1" x14ac:dyDescent="0.25">
      <c r="A1637" s="1" t="s">
        <v>16673</v>
      </c>
      <c r="B1637" s="1" t="s">
        <v>238</v>
      </c>
      <c r="C1637" s="2">
        <v>44333.04109097222</v>
      </c>
      <c r="D1637" s="2">
        <v>44364</v>
      </c>
      <c r="E1637" s="1" t="s">
        <v>110</v>
      </c>
      <c r="F1637" s="2">
        <v>44468.833333333336</v>
      </c>
      <c r="G1637" s="1" t="s">
        <v>112</v>
      </c>
      <c r="H1637" s="1" t="s">
        <v>112</v>
      </c>
      <c r="I1637" s="1" t="s">
        <v>112</v>
      </c>
      <c r="J1637" s="1" t="s">
        <v>16674</v>
      </c>
      <c r="L1637" s="1" t="s">
        <v>16675</v>
      </c>
      <c r="M1637" s="1" t="s">
        <v>16676</v>
      </c>
      <c r="N1637" s="1" t="s">
        <v>116</v>
      </c>
      <c r="O1637" s="1" t="s">
        <v>117</v>
      </c>
      <c r="P1637" s="9">
        <v>96950</v>
      </c>
      <c r="Q1637" s="1" t="s">
        <v>118</v>
      </c>
      <c r="S1637" s="1">
        <v>16702348230</v>
      </c>
      <c r="U1637" s="1">
        <v>487210</v>
      </c>
      <c r="V1637" s="1" t="s">
        <v>119</v>
      </c>
      <c r="X1637" s="1" t="s">
        <v>8034</v>
      </c>
      <c r="Y1637" s="1" t="s">
        <v>16677</v>
      </c>
      <c r="Z1637" s="1" t="s">
        <v>16678</v>
      </c>
      <c r="AA1637" s="1" t="s">
        <v>2434</v>
      </c>
      <c r="AB1637" s="1" t="s">
        <v>16675</v>
      </c>
      <c r="AC1637" s="1" t="s">
        <v>16676</v>
      </c>
      <c r="AD1637" s="1" t="s">
        <v>116</v>
      </c>
      <c r="AE1637" s="1" t="s">
        <v>117</v>
      </c>
      <c r="AF1637" s="9">
        <v>96950</v>
      </c>
      <c r="AG1637" s="1" t="s">
        <v>118</v>
      </c>
      <c r="AH1637" s="1" t="s">
        <v>138</v>
      </c>
      <c r="AI1637" s="1">
        <v>16702348230</v>
      </c>
      <c r="AK1637" s="1" t="s">
        <v>16679</v>
      </c>
      <c r="BC1637" s="1" t="str">
        <f>"49-9071.00"</f>
        <v>49-9071.00</v>
      </c>
      <c r="BD1637" s="1" t="s">
        <v>214</v>
      </c>
      <c r="BE1637" s="1" t="s">
        <v>16680</v>
      </c>
      <c r="BF1637" s="1" t="s">
        <v>16681</v>
      </c>
      <c r="BG1637" s="1">
        <v>1</v>
      </c>
      <c r="BH1637" s="1">
        <v>1</v>
      </c>
      <c r="BI1637" s="2">
        <v>44470</v>
      </c>
      <c r="BJ1637" s="2">
        <v>44834</v>
      </c>
      <c r="BK1637" s="2">
        <v>44470</v>
      </c>
      <c r="BL1637" s="2">
        <v>44834</v>
      </c>
      <c r="BM1637" s="1">
        <v>36</v>
      </c>
      <c r="BN1637" s="1">
        <v>0</v>
      </c>
      <c r="BO1637" s="1">
        <v>6</v>
      </c>
      <c r="BP1637" s="1">
        <v>6</v>
      </c>
      <c r="BQ1637" s="1">
        <v>6</v>
      </c>
      <c r="BR1637" s="1">
        <v>6</v>
      </c>
      <c r="BS1637" s="1">
        <v>6</v>
      </c>
      <c r="BT1637" s="1">
        <v>6</v>
      </c>
      <c r="BU1637" s="1" t="str">
        <f>"9:00 AM"</f>
        <v>9:00 AM</v>
      </c>
      <c r="BV1637" s="1" t="str">
        <f>"3:00 PM"</f>
        <v>3:00 PM</v>
      </c>
      <c r="BW1637" s="1" t="s">
        <v>135</v>
      </c>
      <c r="BX1637" s="1">
        <v>0</v>
      </c>
      <c r="BY1637" s="1">
        <v>6</v>
      </c>
      <c r="BZ1637" s="1" t="s">
        <v>112</v>
      </c>
      <c r="CB1637" s="1" t="s">
        <v>16682</v>
      </c>
      <c r="CC1637" s="1" t="s">
        <v>16683</v>
      </c>
      <c r="CE1637" s="1" t="s">
        <v>116</v>
      </c>
      <c r="CF1637" s="1" t="s">
        <v>117</v>
      </c>
      <c r="CG1637" s="1">
        <v>96950</v>
      </c>
      <c r="CH1637" s="3">
        <v>8.7100000000000009</v>
      </c>
      <c r="CI1637" s="3">
        <v>8.75</v>
      </c>
      <c r="CJ1637" s="3">
        <v>13.07</v>
      </c>
      <c r="CK1637" s="3">
        <v>13.13</v>
      </c>
      <c r="CL1637" s="1" t="s">
        <v>137</v>
      </c>
      <c r="CM1637" s="1" t="s">
        <v>138</v>
      </c>
      <c r="CN1637" s="1" t="s">
        <v>139</v>
      </c>
      <c r="CP1637" s="1" t="s">
        <v>112</v>
      </c>
      <c r="CQ1637" s="1" t="s">
        <v>111</v>
      </c>
      <c r="CR1637" s="1" t="s">
        <v>112</v>
      </c>
      <c r="CS1637" s="1" t="s">
        <v>111</v>
      </c>
      <c r="CT1637" s="1" t="s">
        <v>111</v>
      </c>
      <c r="CU1637" s="1" t="s">
        <v>111</v>
      </c>
      <c r="CV1637" s="1" t="s">
        <v>138</v>
      </c>
      <c r="CW1637" s="1" t="s">
        <v>138</v>
      </c>
      <c r="CX1637" s="1">
        <v>16702348230</v>
      </c>
      <c r="CY1637" s="1" t="s">
        <v>16679</v>
      </c>
      <c r="CZ1637" s="1" t="s">
        <v>716</v>
      </c>
      <c r="DA1637" s="1" t="s">
        <v>111</v>
      </c>
      <c r="DB1637" s="1" t="s">
        <v>112</v>
      </c>
      <c r="DC1637" s="1" t="s">
        <v>8034</v>
      </c>
      <c r="DD1637" s="1" t="s">
        <v>16677</v>
      </c>
      <c r="DE1637" s="1" t="s">
        <v>11385</v>
      </c>
    </row>
    <row r="1638" spans="1:111" ht="15.6" customHeight="1" x14ac:dyDescent="0.25">
      <c r="A1638" s="1" t="s">
        <v>16684</v>
      </c>
      <c r="B1638" s="1" t="s">
        <v>238</v>
      </c>
      <c r="C1638" s="2">
        <v>44351.019810185186</v>
      </c>
      <c r="D1638" s="2">
        <v>44378</v>
      </c>
      <c r="E1638" s="1" t="s">
        <v>180</v>
      </c>
      <c r="G1638" s="1" t="s">
        <v>112</v>
      </c>
      <c r="H1638" s="1" t="s">
        <v>112</v>
      </c>
      <c r="I1638" s="1" t="s">
        <v>112</v>
      </c>
      <c r="J1638" s="1" t="s">
        <v>3925</v>
      </c>
      <c r="K1638" s="1" t="s">
        <v>3926</v>
      </c>
      <c r="L1638" s="1" t="s">
        <v>3927</v>
      </c>
      <c r="N1638" s="1" t="s">
        <v>116</v>
      </c>
      <c r="O1638" s="1" t="s">
        <v>117</v>
      </c>
      <c r="P1638" s="9">
        <v>96950</v>
      </c>
      <c r="Q1638" s="1" t="s">
        <v>118</v>
      </c>
      <c r="S1638" s="1">
        <v>16702331818</v>
      </c>
      <c r="U1638" s="1">
        <v>812112</v>
      </c>
      <c r="V1638" s="1" t="s">
        <v>119</v>
      </c>
      <c r="X1638" s="1" t="s">
        <v>210</v>
      </c>
      <c r="Y1638" s="1" t="s">
        <v>3928</v>
      </c>
      <c r="AA1638" s="1" t="s">
        <v>528</v>
      </c>
      <c r="AB1638" s="1" t="s">
        <v>3929</v>
      </c>
      <c r="AD1638" s="1" t="s">
        <v>116</v>
      </c>
      <c r="AE1638" s="1" t="s">
        <v>117</v>
      </c>
      <c r="AF1638" s="9">
        <v>96950</v>
      </c>
      <c r="AG1638" s="1" t="s">
        <v>118</v>
      </c>
      <c r="AI1638" s="1">
        <v>16704837119</v>
      </c>
      <c r="AK1638" s="1" t="s">
        <v>3930</v>
      </c>
      <c r="BC1638" s="1" t="str">
        <f>"31-9011.00"</f>
        <v>31-9011.00</v>
      </c>
      <c r="BD1638" s="1" t="s">
        <v>947</v>
      </c>
      <c r="BE1638" s="1" t="s">
        <v>3931</v>
      </c>
      <c r="BF1638" s="1" t="s">
        <v>3932</v>
      </c>
      <c r="BG1638" s="1">
        <v>3</v>
      </c>
      <c r="BH1638" s="1">
        <v>3</v>
      </c>
      <c r="BI1638" s="2">
        <v>44470</v>
      </c>
      <c r="BJ1638" s="2">
        <v>44834</v>
      </c>
      <c r="BK1638" s="2">
        <v>44470</v>
      </c>
      <c r="BL1638" s="2">
        <v>44834</v>
      </c>
      <c r="BM1638" s="1">
        <v>40</v>
      </c>
      <c r="BN1638" s="1">
        <v>6</v>
      </c>
      <c r="BO1638" s="1">
        <v>6</v>
      </c>
      <c r="BP1638" s="1">
        <v>0</v>
      </c>
      <c r="BQ1638" s="1">
        <v>7</v>
      </c>
      <c r="BR1638" s="1">
        <v>7</v>
      </c>
      <c r="BS1638" s="1">
        <v>7</v>
      </c>
      <c r="BT1638" s="1">
        <v>7</v>
      </c>
      <c r="BU1638" s="1" t="str">
        <f>"2:00 PM"</f>
        <v>2:00 PM</v>
      </c>
      <c r="BV1638" s="1" t="str">
        <f>"10:00 PM"</f>
        <v>10:00 PM</v>
      </c>
      <c r="BW1638" s="1" t="s">
        <v>230</v>
      </c>
      <c r="BX1638" s="1">
        <v>0</v>
      </c>
      <c r="BY1638" s="1">
        <v>12</v>
      </c>
      <c r="BZ1638" s="1" t="s">
        <v>112</v>
      </c>
      <c r="CA1638" s="1">
        <v>0</v>
      </c>
      <c r="CB1638" s="4" t="s">
        <v>3933</v>
      </c>
      <c r="CC1638" s="1" t="s">
        <v>3934</v>
      </c>
      <c r="CE1638" s="1" t="s">
        <v>116</v>
      </c>
      <c r="CF1638" s="1" t="s">
        <v>117</v>
      </c>
      <c r="CG1638" s="1">
        <v>96950</v>
      </c>
      <c r="CH1638" s="3">
        <v>10.6</v>
      </c>
      <c r="CI1638" s="3">
        <v>11</v>
      </c>
      <c r="CJ1638" s="3">
        <v>15.9</v>
      </c>
      <c r="CK1638" s="3">
        <v>16.5</v>
      </c>
      <c r="CL1638" s="1" t="s">
        <v>137</v>
      </c>
      <c r="CM1638" s="1" t="s">
        <v>362</v>
      </c>
      <c r="CN1638" s="1" t="s">
        <v>139</v>
      </c>
      <c r="CP1638" s="1" t="s">
        <v>112</v>
      </c>
      <c r="CQ1638" s="1" t="s">
        <v>111</v>
      </c>
      <c r="CR1638" s="1" t="s">
        <v>111</v>
      </c>
      <c r="CS1638" s="1" t="s">
        <v>111</v>
      </c>
      <c r="CT1638" s="1" t="s">
        <v>111</v>
      </c>
      <c r="CU1638" s="1" t="s">
        <v>111</v>
      </c>
      <c r="CV1638" s="1" t="s">
        <v>111</v>
      </c>
      <c r="CW1638" s="1" t="s">
        <v>3935</v>
      </c>
      <c r="CX1638" s="1">
        <v>16702331818</v>
      </c>
      <c r="CY1638" s="1" t="s">
        <v>3930</v>
      </c>
      <c r="CZ1638" s="1" t="s">
        <v>138</v>
      </c>
      <c r="DA1638" s="1" t="s">
        <v>111</v>
      </c>
      <c r="DB1638" s="1" t="s">
        <v>112</v>
      </c>
    </row>
    <row r="1639" spans="1:111" ht="15.6" customHeight="1" x14ac:dyDescent="0.25">
      <c r="A1639" s="1" t="s">
        <v>16685</v>
      </c>
      <c r="B1639" s="1" t="s">
        <v>238</v>
      </c>
      <c r="C1639" s="2">
        <v>44328.806231365743</v>
      </c>
      <c r="D1639" s="2">
        <v>44361</v>
      </c>
      <c r="E1639" s="1" t="s">
        <v>110</v>
      </c>
      <c r="F1639" s="2">
        <v>44469.833333333336</v>
      </c>
      <c r="G1639" s="1" t="s">
        <v>112</v>
      </c>
      <c r="H1639" s="1" t="s">
        <v>112</v>
      </c>
      <c r="I1639" s="1" t="s">
        <v>112</v>
      </c>
      <c r="J1639" s="1" t="s">
        <v>6309</v>
      </c>
      <c r="K1639" s="1" t="s">
        <v>6310</v>
      </c>
      <c r="L1639" s="1" t="s">
        <v>760</v>
      </c>
      <c r="N1639" s="1" t="s">
        <v>116</v>
      </c>
      <c r="O1639" s="1" t="s">
        <v>117</v>
      </c>
      <c r="P1639" s="9">
        <v>96950</v>
      </c>
      <c r="Q1639" s="1" t="s">
        <v>118</v>
      </c>
      <c r="S1639" s="1">
        <v>16704835400</v>
      </c>
      <c r="U1639" s="1">
        <v>56152</v>
      </c>
      <c r="V1639" s="1" t="s">
        <v>119</v>
      </c>
      <c r="X1639" s="1" t="s">
        <v>6311</v>
      </c>
      <c r="Y1639" s="1" t="s">
        <v>6312</v>
      </c>
      <c r="AA1639" s="1" t="s">
        <v>245</v>
      </c>
      <c r="AB1639" s="1" t="s">
        <v>760</v>
      </c>
      <c r="AD1639" s="1" t="s">
        <v>116</v>
      </c>
      <c r="AE1639" s="1" t="s">
        <v>117</v>
      </c>
      <c r="AF1639" s="9">
        <v>96950</v>
      </c>
      <c r="AG1639" s="1" t="s">
        <v>118</v>
      </c>
      <c r="AI1639" s="1">
        <v>16704835400</v>
      </c>
      <c r="AK1639" s="1" t="s">
        <v>6313</v>
      </c>
      <c r="BC1639" s="1" t="str">
        <f>"39-7011.00"</f>
        <v>39-7011.00</v>
      </c>
      <c r="BD1639" s="1" t="s">
        <v>1435</v>
      </c>
      <c r="BE1639" s="1" t="s">
        <v>6314</v>
      </c>
      <c r="BF1639" s="1" t="s">
        <v>3755</v>
      </c>
      <c r="BG1639" s="1">
        <v>1</v>
      </c>
      <c r="BH1639" s="1">
        <v>1</v>
      </c>
      <c r="BI1639" s="2">
        <v>44470</v>
      </c>
      <c r="BJ1639" s="2">
        <v>44834</v>
      </c>
      <c r="BK1639" s="2">
        <v>44470</v>
      </c>
      <c r="BL1639" s="2">
        <v>44834</v>
      </c>
      <c r="BM1639" s="1">
        <v>35</v>
      </c>
      <c r="BN1639" s="1">
        <v>0</v>
      </c>
      <c r="BO1639" s="1">
        <v>7</v>
      </c>
      <c r="BP1639" s="1">
        <v>7</v>
      </c>
      <c r="BQ1639" s="1">
        <v>7</v>
      </c>
      <c r="BR1639" s="1">
        <v>7</v>
      </c>
      <c r="BS1639" s="1">
        <v>7</v>
      </c>
      <c r="BT1639" s="1">
        <v>0</v>
      </c>
      <c r="BU1639" s="1" t="str">
        <f>"9:00 AM"</f>
        <v>9:00 AM</v>
      </c>
      <c r="BV1639" s="1" t="str">
        <f>"5:00 PM"</f>
        <v>5:00 PM</v>
      </c>
      <c r="BW1639" s="1" t="s">
        <v>135</v>
      </c>
      <c r="BX1639" s="1">
        <v>0</v>
      </c>
      <c r="BY1639" s="1">
        <v>3</v>
      </c>
      <c r="BZ1639" s="1" t="s">
        <v>112</v>
      </c>
      <c r="CB1639" s="1" t="s">
        <v>3175</v>
      </c>
      <c r="CC1639" s="1" t="s">
        <v>760</v>
      </c>
      <c r="CE1639" s="1" t="s">
        <v>116</v>
      </c>
      <c r="CF1639" s="1" t="s">
        <v>117</v>
      </c>
      <c r="CG1639" s="1">
        <v>96950</v>
      </c>
      <c r="CH1639" s="3">
        <v>12.14</v>
      </c>
      <c r="CI1639" s="3">
        <v>12.14</v>
      </c>
      <c r="CJ1639" s="3">
        <v>18.21</v>
      </c>
      <c r="CK1639" s="3">
        <v>18.21</v>
      </c>
      <c r="CL1639" s="1" t="s">
        <v>137</v>
      </c>
      <c r="CN1639" s="1" t="s">
        <v>139</v>
      </c>
      <c r="CP1639" s="1" t="s">
        <v>112</v>
      </c>
      <c r="CQ1639" s="1" t="s">
        <v>111</v>
      </c>
      <c r="CR1639" s="1" t="s">
        <v>112</v>
      </c>
      <c r="CS1639" s="1" t="s">
        <v>111</v>
      </c>
      <c r="CT1639" s="1" t="s">
        <v>138</v>
      </c>
      <c r="CU1639" s="1" t="s">
        <v>111</v>
      </c>
      <c r="CV1639" s="1" t="s">
        <v>138</v>
      </c>
      <c r="CW1639" s="1" t="s">
        <v>2313</v>
      </c>
      <c r="CX1639" s="1">
        <v>16704835400</v>
      </c>
      <c r="CY1639" s="1" t="s">
        <v>6313</v>
      </c>
      <c r="CZ1639" s="1" t="s">
        <v>138</v>
      </c>
      <c r="DA1639" s="1" t="s">
        <v>111</v>
      </c>
      <c r="DB1639" s="1" t="s">
        <v>112</v>
      </c>
      <c r="DC1639" s="1" t="s">
        <v>6311</v>
      </c>
      <c r="DD1639" s="1" t="s">
        <v>6312</v>
      </c>
      <c r="DF1639" s="1" t="s">
        <v>6309</v>
      </c>
      <c r="DG1639" s="1" t="s">
        <v>6313</v>
      </c>
    </row>
    <row r="1640" spans="1:111" ht="15.6" customHeight="1" x14ac:dyDescent="0.25">
      <c r="A1640" s="1" t="s">
        <v>16686</v>
      </c>
      <c r="B1640" s="1" t="s">
        <v>238</v>
      </c>
      <c r="C1640" s="2">
        <v>44339.296397106482</v>
      </c>
      <c r="D1640" s="2">
        <v>44389</v>
      </c>
      <c r="E1640" s="1" t="s">
        <v>110</v>
      </c>
      <c r="F1640" s="2">
        <v>44468.833333333336</v>
      </c>
      <c r="G1640" s="1" t="s">
        <v>111</v>
      </c>
      <c r="H1640" s="1" t="s">
        <v>112</v>
      </c>
      <c r="I1640" s="1" t="s">
        <v>112</v>
      </c>
      <c r="J1640" s="1" t="s">
        <v>9971</v>
      </c>
      <c r="K1640" s="1" t="s">
        <v>12595</v>
      </c>
      <c r="L1640" s="1" t="s">
        <v>9978</v>
      </c>
      <c r="M1640" s="1" t="s">
        <v>9979</v>
      </c>
      <c r="N1640" s="1" t="s">
        <v>167</v>
      </c>
      <c r="O1640" s="1" t="s">
        <v>117</v>
      </c>
      <c r="P1640" s="9">
        <v>96950</v>
      </c>
      <c r="Q1640" s="1" t="s">
        <v>118</v>
      </c>
      <c r="S1640" s="1">
        <v>16702332374</v>
      </c>
      <c r="U1640" s="1">
        <v>54121</v>
      </c>
      <c r="V1640" s="1" t="s">
        <v>119</v>
      </c>
      <c r="X1640" s="1" t="s">
        <v>9975</v>
      </c>
      <c r="Y1640" s="1" t="s">
        <v>9976</v>
      </c>
      <c r="Z1640" s="1" t="s">
        <v>9977</v>
      </c>
      <c r="AA1640" s="1" t="s">
        <v>171</v>
      </c>
      <c r="AB1640" s="1" t="s">
        <v>16687</v>
      </c>
      <c r="AD1640" s="1">
        <v>96950</v>
      </c>
      <c r="AE1640" s="1" t="s">
        <v>117</v>
      </c>
      <c r="AF1640" s="9">
        <v>96950</v>
      </c>
      <c r="AG1640" s="1" t="s">
        <v>118</v>
      </c>
      <c r="AI1640" s="1">
        <v>16702332374</v>
      </c>
      <c r="AK1640" s="1" t="s">
        <v>9980</v>
      </c>
      <c r="BC1640" s="1" t="str">
        <f>"13-2011.01"</f>
        <v>13-2011.01</v>
      </c>
      <c r="BD1640" s="1" t="s">
        <v>932</v>
      </c>
      <c r="BE1640" s="1" t="s">
        <v>16688</v>
      </c>
      <c r="BF1640" s="1" t="s">
        <v>511</v>
      </c>
      <c r="BG1640" s="1">
        <v>1</v>
      </c>
      <c r="BH1640" s="1">
        <v>1</v>
      </c>
      <c r="BI1640" s="2">
        <v>44470</v>
      </c>
      <c r="BJ1640" s="2">
        <v>45565</v>
      </c>
      <c r="BK1640" s="2">
        <v>44470</v>
      </c>
      <c r="BL1640" s="2">
        <v>45565</v>
      </c>
      <c r="BM1640" s="1">
        <v>35</v>
      </c>
      <c r="BN1640" s="1">
        <v>0</v>
      </c>
      <c r="BO1640" s="1">
        <v>7</v>
      </c>
      <c r="BP1640" s="1">
        <v>7</v>
      </c>
      <c r="BQ1640" s="1">
        <v>7</v>
      </c>
      <c r="BR1640" s="1">
        <v>7</v>
      </c>
      <c r="BS1640" s="1">
        <v>7</v>
      </c>
      <c r="BT1640" s="1">
        <v>0</v>
      </c>
      <c r="BU1640" s="1" t="str">
        <f>"9:00 AM"</f>
        <v>9:00 AM</v>
      </c>
      <c r="BV1640" s="1" t="str">
        <f>"4:00 PM"</f>
        <v>4:00 PM</v>
      </c>
      <c r="BW1640" s="1" t="s">
        <v>193</v>
      </c>
      <c r="BX1640" s="1">
        <v>0</v>
      </c>
      <c r="BY1640" s="1">
        <v>24</v>
      </c>
      <c r="BZ1640" s="1" t="s">
        <v>112</v>
      </c>
      <c r="CB1640" s="4" t="s">
        <v>16689</v>
      </c>
      <c r="CC1640" s="1" t="s">
        <v>9978</v>
      </c>
      <c r="CD1640" s="1" t="s">
        <v>9979</v>
      </c>
      <c r="CE1640" s="1" t="s">
        <v>167</v>
      </c>
      <c r="CF1640" s="1" t="s">
        <v>117</v>
      </c>
      <c r="CG1640" s="1">
        <v>96950</v>
      </c>
      <c r="CH1640" s="3">
        <v>14.85</v>
      </c>
      <c r="CI1640" s="3">
        <v>14.85</v>
      </c>
      <c r="CJ1640" s="3">
        <v>22.28</v>
      </c>
      <c r="CK1640" s="3">
        <v>22.28</v>
      </c>
      <c r="CL1640" s="1" t="s">
        <v>137</v>
      </c>
      <c r="CM1640" s="1" t="s">
        <v>1474</v>
      </c>
      <c r="CN1640" s="1" t="s">
        <v>139</v>
      </c>
      <c r="CP1640" s="1" t="s">
        <v>112</v>
      </c>
      <c r="CQ1640" s="1" t="s">
        <v>111</v>
      </c>
      <c r="CR1640" s="1" t="s">
        <v>112</v>
      </c>
      <c r="CS1640" s="1" t="s">
        <v>111</v>
      </c>
      <c r="CT1640" s="1" t="s">
        <v>138</v>
      </c>
      <c r="CU1640" s="1" t="s">
        <v>111</v>
      </c>
      <c r="CV1640" s="1" t="s">
        <v>138</v>
      </c>
      <c r="CW1640" s="1" t="s">
        <v>9538</v>
      </c>
      <c r="CX1640" s="1">
        <v>16702332374</v>
      </c>
      <c r="CY1640" s="1" t="s">
        <v>9980</v>
      </c>
      <c r="CZ1640" s="1" t="s">
        <v>138</v>
      </c>
      <c r="DA1640" s="1" t="s">
        <v>111</v>
      </c>
      <c r="DB1640" s="1" t="s">
        <v>112</v>
      </c>
    </row>
    <row r="1641" spans="1:111" ht="15.6" customHeight="1" x14ac:dyDescent="0.25">
      <c r="A1641" s="1" t="s">
        <v>16697</v>
      </c>
      <c r="B1641" s="1" t="s">
        <v>238</v>
      </c>
      <c r="C1641" s="2">
        <v>44325.87962777778</v>
      </c>
      <c r="D1641" s="2">
        <v>44357</v>
      </c>
      <c r="E1641" s="1" t="s">
        <v>110</v>
      </c>
      <c r="F1641" s="2">
        <v>44468.833333333336</v>
      </c>
      <c r="G1641" s="1" t="s">
        <v>112</v>
      </c>
      <c r="H1641" s="1" t="s">
        <v>112</v>
      </c>
      <c r="I1641" s="1" t="s">
        <v>112</v>
      </c>
      <c r="J1641" s="1" t="s">
        <v>6764</v>
      </c>
      <c r="L1641" s="1" t="s">
        <v>293</v>
      </c>
      <c r="M1641" s="1" t="s">
        <v>16698</v>
      </c>
      <c r="N1641" s="1" t="s">
        <v>116</v>
      </c>
      <c r="O1641" s="1" t="s">
        <v>117</v>
      </c>
      <c r="P1641" s="9">
        <v>96950</v>
      </c>
      <c r="Q1641" s="1" t="s">
        <v>118</v>
      </c>
      <c r="S1641" s="1">
        <v>16702336969</v>
      </c>
      <c r="U1641" s="1">
        <v>236116</v>
      </c>
      <c r="V1641" s="1" t="s">
        <v>119</v>
      </c>
      <c r="X1641" s="1" t="s">
        <v>14839</v>
      </c>
      <c r="Y1641" s="1" t="s">
        <v>16699</v>
      </c>
      <c r="AA1641" s="1" t="s">
        <v>1276</v>
      </c>
      <c r="AB1641" s="1" t="s">
        <v>293</v>
      </c>
      <c r="AC1641" s="1" t="s">
        <v>16698</v>
      </c>
      <c r="AD1641" s="1" t="s">
        <v>116</v>
      </c>
      <c r="AE1641" s="1" t="s">
        <v>117</v>
      </c>
      <c r="AF1641" s="9">
        <v>96950</v>
      </c>
      <c r="AG1641" s="1" t="s">
        <v>118</v>
      </c>
      <c r="AI1641" s="1">
        <v>16702336969</v>
      </c>
      <c r="AK1641" s="1" t="s">
        <v>6769</v>
      </c>
      <c r="BC1641" s="1" t="str">
        <f>"13-2011.01"</f>
        <v>13-2011.01</v>
      </c>
      <c r="BD1641" s="1" t="s">
        <v>932</v>
      </c>
      <c r="BE1641" s="1" t="s">
        <v>16700</v>
      </c>
      <c r="BF1641" s="1" t="s">
        <v>16701</v>
      </c>
      <c r="BG1641" s="1">
        <v>2</v>
      </c>
      <c r="BH1641" s="1">
        <v>2</v>
      </c>
      <c r="BI1641" s="2">
        <v>44470</v>
      </c>
      <c r="BJ1641" s="2">
        <v>44834</v>
      </c>
      <c r="BK1641" s="2">
        <v>44470</v>
      </c>
      <c r="BL1641" s="2">
        <v>44834</v>
      </c>
      <c r="BM1641" s="1">
        <v>40</v>
      </c>
      <c r="BN1641" s="1">
        <v>0</v>
      </c>
      <c r="BO1641" s="1">
        <v>8</v>
      </c>
      <c r="BP1641" s="1">
        <v>8</v>
      </c>
      <c r="BQ1641" s="1">
        <v>8</v>
      </c>
      <c r="BR1641" s="1">
        <v>8</v>
      </c>
      <c r="BS1641" s="1">
        <v>8</v>
      </c>
      <c r="BT1641" s="1">
        <v>0</v>
      </c>
      <c r="BU1641" s="1" t="str">
        <f>"8:00 AM"</f>
        <v>8:00 AM</v>
      </c>
      <c r="BV1641" s="1" t="str">
        <f>"5:00 PM"</f>
        <v>5:00 PM</v>
      </c>
      <c r="BW1641" s="1" t="s">
        <v>193</v>
      </c>
      <c r="BX1641" s="1">
        <v>0</v>
      </c>
      <c r="BY1641" s="1">
        <v>24</v>
      </c>
      <c r="BZ1641" s="1" t="s">
        <v>112</v>
      </c>
      <c r="CB1641" s="4" t="s">
        <v>16702</v>
      </c>
      <c r="CC1641" s="1" t="s">
        <v>293</v>
      </c>
      <c r="CD1641" s="1" t="s">
        <v>16698</v>
      </c>
      <c r="CE1641" s="1" t="s">
        <v>116</v>
      </c>
      <c r="CF1641" s="1" t="s">
        <v>117</v>
      </c>
      <c r="CG1641" s="1">
        <v>96950</v>
      </c>
      <c r="CH1641" s="3">
        <v>14.85</v>
      </c>
      <c r="CI1641" s="3">
        <v>14.85</v>
      </c>
      <c r="CJ1641" s="3">
        <v>22.78</v>
      </c>
      <c r="CK1641" s="3">
        <v>22.78</v>
      </c>
      <c r="CL1641" s="1" t="s">
        <v>137</v>
      </c>
      <c r="CM1641" s="1" t="s">
        <v>138</v>
      </c>
      <c r="CN1641" s="1" t="s">
        <v>139</v>
      </c>
      <c r="CP1641" s="1" t="s">
        <v>112</v>
      </c>
      <c r="CQ1641" s="1" t="s">
        <v>111</v>
      </c>
      <c r="CR1641" s="1" t="s">
        <v>112</v>
      </c>
      <c r="CS1641" s="1" t="s">
        <v>111</v>
      </c>
      <c r="CT1641" s="1" t="s">
        <v>138</v>
      </c>
      <c r="CU1641" s="1" t="s">
        <v>111</v>
      </c>
      <c r="CV1641" s="1" t="s">
        <v>138</v>
      </c>
      <c r="CW1641" s="1" t="s">
        <v>300</v>
      </c>
      <c r="CX1641" s="1">
        <v>16702336969</v>
      </c>
      <c r="CY1641" s="1" t="s">
        <v>6769</v>
      </c>
      <c r="CZ1641" s="1" t="s">
        <v>138</v>
      </c>
      <c r="DA1641" s="1" t="s">
        <v>111</v>
      </c>
      <c r="DB1641" s="1" t="s">
        <v>112</v>
      </c>
    </row>
    <row r="1642" spans="1:111" ht="15.6" customHeight="1" x14ac:dyDescent="0.25">
      <c r="A1642" s="1" t="s">
        <v>16703</v>
      </c>
      <c r="B1642" s="1" t="s">
        <v>238</v>
      </c>
      <c r="C1642" s="2">
        <v>44327.88063472222</v>
      </c>
      <c r="D1642" s="2">
        <v>44357</v>
      </c>
      <c r="E1642" s="1" t="s">
        <v>110</v>
      </c>
      <c r="F1642" s="2">
        <v>44468.833333333336</v>
      </c>
      <c r="G1642" s="1" t="s">
        <v>112</v>
      </c>
      <c r="H1642" s="1" t="s">
        <v>112</v>
      </c>
      <c r="I1642" s="1" t="s">
        <v>112</v>
      </c>
      <c r="J1642" s="1" t="s">
        <v>7931</v>
      </c>
      <c r="K1642" s="1" t="s">
        <v>7932</v>
      </c>
      <c r="L1642" s="1" t="s">
        <v>7933</v>
      </c>
      <c r="M1642" s="1" t="s">
        <v>138</v>
      </c>
      <c r="N1642" s="1" t="s">
        <v>116</v>
      </c>
      <c r="O1642" s="1" t="s">
        <v>117</v>
      </c>
      <c r="P1642" s="9">
        <v>96950</v>
      </c>
      <c r="Q1642" s="1" t="s">
        <v>118</v>
      </c>
      <c r="S1642" s="1">
        <v>16702851863</v>
      </c>
      <c r="U1642" s="1">
        <v>111211</v>
      </c>
      <c r="V1642" s="1" t="s">
        <v>119</v>
      </c>
      <c r="X1642" s="1" t="s">
        <v>7934</v>
      </c>
      <c r="Y1642" s="1" t="s">
        <v>7935</v>
      </c>
      <c r="AA1642" s="1" t="s">
        <v>5382</v>
      </c>
      <c r="AB1642" s="1" t="s">
        <v>7936</v>
      </c>
      <c r="AC1642" s="1" t="s">
        <v>138</v>
      </c>
      <c r="AD1642" s="1" t="s">
        <v>116</v>
      </c>
      <c r="AE1642" s="1" t="s">
        <v>117</v>
      </c>
      <c r="AF1642" s="9">
        <v>96950</v>
      </c>
      <c r="AG1642" s="1" t="s">
        <v>118</v>
      </c>
      <c r="AI1642" s="1">
        <v>16702851863</v>
      </c>
      <c r="AK1642" s="1" t="s">
        <v>7937</v>
      </c>
      <c r="BC1642" s="1" t="str">
        <f>"45-2093.00"</f>
        <v>45-2093.00</v>
      </c>
      <c r="BD1642" s="1" t="s">
        <v>7938</v>
      </c>
      <c r="BE1642" s="1" t="s">
        <v>7939</v>
      </c>
      <c r="BF1642" s="1" t="s">
        <v>2401</v>
      </c>
      <c r="BG1642" s="1">
        <v>8</v>
      </c>
      <c r="BH1642" s="1">
        <v>8</v>
      </c>
      <c r="BI1642" s="2">
        <v>44470</v>
      </c>
      <c r="BJ1642" s="2">
        <v>44834</v>
      </c>
      <c r="BK1642" s="2">
        <v>44470</v>
      </c>
      <c r="BL1642" s="2">
        <v>44834</v>
      </c>
      <c r="BM1642" s="1">
        <v>40</v>
      </c>
      <c r="BN1642" s="1">
        <v>0</v>
      </c>
      <c r="BO1642" s="1">
        <v>8</v>
      </c>
      <c r="BP1642" s="1">
        <v>8</v>
      </c>
      <c r="BQ1642" s="1">
        <v>8</v>
      </c>
      <c r="BR1642" s="1">
        <v>8</v>
      </c>
      <c r="BS1642" s="1">
        <v>8</v>
      </c>
      <c r="BT1642" s="1">
        <v>0</v>
      </c>
      <c r="BU1642" s="1" t="str">
        <f>"7:00 AM"</f>
        <v>7:00 AM</v>
      </c>
      <c r="BV1642" s="1" t="str">
        <f>"3:00 PM"</f>
        <v>3:00 PM</v>
      </c>
      <c r="BW1642" s="1" t="s">
        <v>230</v>
      </c>
      <c r="BX1642" s="1">
        <v>0</v>
      </c>
      <c r="BY1642" s="1">
        <v>6</v>
      </c>
      <c r="BZ1642" s="1" t="s">
        <v>112</v>
      </c>
      <c r="CB1642" s="1" t="s">
        <v>7940</v>
      </c>
      <c r="CC1642" s="1" t="s">
        <v>7933</v>
      </c>
      <c r="CD1642" s="1" t="s">
        <v>16704</v>
      </c>
      <c r="CE1642" s="1" t="s">
        <v>116</v>
      </c>
      <c r="CF1642" s="1" t="s">
        <v>117</v>
      </c>
      <c r="CG1642" s="1">
        <v>96950</v>
      </c>
      <c r="CH1642" s="3">
        <v>9.92</v>
      </c>
      <c r="CI1642" s="3">
        <v>9.92</v>
      </c>
      <c r="CJ1642" s="3">
        <v>14.88</v>
      </c>
      <c r="CK1642" s="3">
        <v>14.88</v>
      </c>
      <c r="CL1642" s="1" t="s">
        <v>137</v>
      </c>
      <c r="CM1642" s="1" t="s">
        <v>138</v>
      </c>
      <c r="CN1642" s="1" t="s">
        <v>139</v>
      </c>
      <c r="CP1642" s="1" t="s">
        <v>112</v>
      </c>
      <c r="CQ1642" s="1" t="s">
        <v>111</v>
      </c>
      <c r="CR1642" s="1" t="s">
        <v>112</v>
      </c>
      <c r="CS1642" s="1" t="s">
        <v>111</v>
      </c>
      <c r="CT1642" s="1" t="s">
        <v>138</v>
      </c>
      <c r="CU1642" s="1" t="s">
        <v>111</v>
      </c>
      <c r="CV1642" s="1" t="s">
        <v>138</v>
      </c>
      <c r="CW1642" s="1" t="s">
        <v>300</v>
      </c>
      <c r="CX1642" s="1">
        <v>16702851863</v>
      </c>
      <c r="CY1642" s="1" t="s">
        <v>7937</v>
      </c>
      <c r="CZ1642" s="1" t="s">
        <v>138</v>
      </c>
      <c r="DA1642" s="1" t="s">
        <v>111</v>
      </c>
      <c r="DB1642" s="1" t="s">
        <v>112</v>
      </c>
    </row>
    <row r="1643" spans="1:111" ht="15.6" customHeight="1" x14ac:dyDescent="0.25">
      <c r="A1643" s="1" t="s">
        <v>16705</v>
      </c>
      <c r="B1643" s="1" t="s">
        <v>238</v>
      </c>
      <c r="C1643" s="2">
        <v>44334.939720717593</v>
      </c>
      <c r="D1643" s="2">
        <v>44375</v>
      </c>
      <c r="E1643" s="1" t="s">
        <v>180</v>
      </c>
      <c r="G1643" s="1" t="s">
        <v>112</v>
      </c>
      <c r="H1643" s="1" t="s">
        <v>112</v>
      </c>
      <c r="I1643" s="1" t="s">
        <v>112</v>
      </c>
      <c r="J1643" s="1" t="s">
        <v>16706</v>
      </c>
      <c r="K1643" s="1" t="s">
        <v>16706</v>
      </c>
      <c r="L1643" s="1" t="s">
        <v>832</v>
      </c>
      <c r="M1643" s="1" t="s">
        <v>16707</v>
      </c>
      <c r="N1643" s="1" t="s">
        <v>167</v>
      </c>
      <c r="O1643" s="1" t="s">
        <v>117</v>
      </c>
      <c r="P1643" s="9">
        <v>96950</v>
      </c>
      <c r="Q1643" s="1" t="s">
        <v>118</v>
      </c>
      <c r="R1643" s="1" t="s">
        <v>138</v>
      </c>
      <c r="S1643" s="1">
        <v>16702871415</v>
      </c>
      <c r="U1643" s="1">
        <v>561320</v>
      </c>
      <c r="V1643" s="1" t="s">
        <v>119</v>
      </c>
      <c r="X1643" s="1" t="s">
        <v>16708</v>
      </c>
      <c r="Y1643" s="1" t="s">
        <v>16709</v>
      </c>
      <c r="Z1643" s="1" t="s">
        <v>2769</v>
      </c>
      <c r="AA1643" s="1" t="s">
        <v>245</v>
      </c>
      <c r="AB1643" s="1" t="s">
        <v>832</v>
      </c>
      <c r="AC1643" s="1" t="s">
        <v>16710</v>
      </c>
      <c r="AD1643" s="1" t="s">
        <v>167</v>
      </c>
      <c r="AE1643" s="1" t="s">
        <v>117</v>
      </c>
      <c r="AF1643" s="9">
        <v>96950</v>
      </c>
      <c r="AG1643" s="1" t="s">
        <v>118</v>
      </c>
      <c r="AH1643" s="1" t="s">
        <v>116</v>
      </c>
      <c r="AI1643" s="1">
        <v>16702871415</v>
      </c>
      <c r="AK1643" s="1" t="s">
        <v>837</v>
      </c>
      <c r="BC1643" s="1" t="str">
        <f>"49-9071.00"</f>
        <v>49-9071.00</v>
      </c>
      <c r="BD1643" s="1" t="s">
        <v>214</v>
      </c>
      <c r="BE1643" s="1" t="s">
        <v>16711</v>
      </c>
      <c r="BF1643" s="1" t="s">
        <v>839</v>
      </c>
      <c r="BG1643" s="1">
        <v>10</v>
      </c>
      <c r="BH1643" s="1">
        <v>10</v>
      </c>
      <c r="BI1643" s="2">
        <v>44378</v>
      </c>
      <c r="BJ1643" s="2">
        <v>44742</v>
      </c>
      <c r="BK1643" s="2">
        <v>44378</v>
      </c>
      <c r="BL1643" s="2">
        <v>44742</v>
      </c>
      <c r="BM1643" s="1">
        <v>35</v>
      </c>
      <c r="BN1643" s="1">
        <v>0</v>
      </c>
      <c r="BO1643" s="1">
        <v>7</v>
      </c>
      <c r="BP1643" s="1">
        <v>7</v>
      </c>
      <c r="BQ1643" s="1">
        <v>7</v>
      </c>
      <c r="BR1643" s="1">
        <v>7</v>
      </c>
      <c r="BS1643" s="1">
        <v>7</v>
      </c>
      <c r="BT1643" s="1">
        <v>0</v>
      </c>
      <c r="BU1643" s="1" t="str">
        <f>"8:00 AM"</f>
        <v>8:00 AM</v>
      </c>
      <c r="BV1643" s="1" t="str">
        <f>"5:00 PM"</f>
        <v>5:00 PM</v>
      </c>
      <c r="BW1643" s="1" t="s">
        <v>230</v>
      </c>
      <c r="BX1643" s="1">
        <v>0</v>
      </c>
      <c r="BY1643" s="1">
        <v>12</v>
      </c>
      <c r="BZ1643" s="1" t="s">
        <v>112</v>
      </c>
      <c r="CB1643" s="1" t="s">
        <v>362</v>
      </c>
      <c r="CC1643" s="1" t="s">
        <v>832</v>
      </c>
      <c r="CD1643" s="1" t="s">
        <v>16712</v>
      </c>
      <c r="CE1643" s="1" t="s">
        <v>167</v>
      </c>
      <c r="CF1643" s="1" t="s">
        <v>117</v>
      </c>
      <c r="CG1643" s="1">
        <v>96950</v>
      </c>
      <c r="CH1643" s="3">
        <v>8.7100000000000009</v>
      </c>
      <c r="CI1643" s="3">
        <v>8.7100000000000009</v>
      </c>
      <c r="CJ1643" s="3">
        <v>13.07</v>
      </c>
      <c r="CK1643" s="3">
        <v>13.07</v>
      </c>
      <c r="CL1643" s="1" t="s">
        <v>137</v>
      </c>
      <c r="CN1643" s="1" t="s">
        <v>139</v>
      </c>
      <c r="CP1643" s="1" t="s">
        <v>112</v>
      </c>
      <c r="CQ1643" s="1" t="s">
        <v>111</v>
      </c>
      <c r="CR1643" s="1" t="s">
        <v>111</v>
      </c>
      <c r="CS1643" s="1" t="s">
        <v>111</v>
      </c>
      <c r="CT1643" s="1" t="s">
        <v>138</v>
      </c>
      <c r="CU1643" s="1" t="s">
        <v>111</v>
      </c>
      <c r="CV1643" s="1" t="s">
        <v>138</v>
      </c>
      <c r="CW1643" s="1" t="s">
        <v>362</v>
      </c>
      <c r="CX1643" s="1">
        <v>16702871415</v>
      </c>
      <c r="CY1643" s="1" t="s">
        <v>837</v>
      </c>
      <c r="CZ1643" s="1" t="s">
        <v>138</v>
      </c>
      <c r="DA1643" s="1" t="s">
        <v>111</v>
      </c>
      <c r="DB1643" s="1" t="s">
        <v>112</v>
      </c>
      <c r="DC1643" s="1" t="s">
        <v>834</v>
      </c>
      <c r="DD1643" s="1" t="s">
        <v>835</v>
      </c>
      <c r="DE1643" s="1" t="s">
        <v>2769</v>
      </c>
      <c r="DF1643" s="1" t="s">
        <v>16712</v>
      </c>
      <c r="DG1643" s="1" t="s">
        <v>837</v>
      </c>
    </row>
    <row r="1644" spans="1:111" ht="15.6" customHeight="1" x14ac:dyDescent="0.25">
      <c r="A1644" s="1" t="s">
        <v>16717</v>
      </c>
      <c r="B1644" s="1" t="s">
        <v>238</v>
      </c>
      <c r="C1644" s="2">
        <v>44359.077083101853</v>
      </c>
      <c r="D1644" s="2">
        <v>44399</v>
      </c>
      <c r="E1644" s="1" t="s">
        <v>180</v>
      </c>
      <c r="G1644" s="1" t="s">
        <v>112</v>
      </c>
      <c r="H1644" s="1" t="s">
        <v>112</v>
      </c>
      <c r="I1644" s="1" t="s">
        <v>112</v>
      </c>
      <c r="J1644" s="1" t="s">
        <v>999</v>
      </c>
      <c r="L1644" s="1" t="s">
        <v>634</v>
      </c>
      <c r="N1644" s="1" t="s">
        <v>167</v>
      </c>
      <c r="O1644" s="1" t="s">
        <v>117</v>
      </c>
      <c r="P1644" s="9">
        <v>96950</v>
      </c>
      <c r="Q1644" s="1" t="s">
        <v>118</v>
      </c>
      <c r="S1644" s="1">
        <v>16702358722</v>
      </c>
      <c r="U1644" s="1">
        <v>561720</v>
      </c>
      <c r="V1644" s="1" t="s">
        <v>119</v>
      </c>
      <c r="X1644" s="1" t="s">
        <v>10610</v>
      </c>
      <c r="Y1644" s="1" t="s">
        <v>10611</v>
      </c>
      <c r="Z1644" s="1" t="s">
        <v>2769</v>
      </c>
      <c r="AA1644" s="1" t="s">
        <v>639</v>
      </c>
      <c r="AB1644" s="1" t="s">
        <v>1000</v>
      </c>
      <c r="AD1644" s="1" t="s">
        <v>167</v>
      </c>
      <c r="AE1644" s="1" t="s">
        <v>117</v>
      </c>
      <c r="AF1644" s="9">
        <v>96950</v>
      </c>
      <c r="AG1644" s="1" t="s">
        <v>118</v>
      </c>
      <c r="AI1644" s="1">
        <v>16709890917</v>
      </c>
      <c r="AK1644" s="1" t="s">
        <v>641</v>
      </c>
      <c r="BC1644" s="1" t="str">
        <f>"37-2012.00"</f>
        <v>37-2012.00</v>
      </c>
      <c r="BD1644" s="1" t="s">
        <v>576</v>
      </c>
      <c r="BE1644" s="1" t="s">
        <v>10612</v>
      </c>
      <c r="BF1644" s="1" t="s">
        <v>576</v>
      </c>
      <c r="BG1644" s="1">
        <v>8</v>
      </c>
      <c r="BH1644" s="1">
        <v>8</v>
      </c>
      <c r="BI1644" s="2">
        <v>44470</v>
      </c>
      <c r="BJ1644" s="2">
        <v>44834</v>
      </c>
      <c r="BK1644" s="2">
        <v>44470</v>
      </c>
      <c r="BL1644" s="2">
        <v>44834</v>
      </c>
      <c r="BM1644" s="1">
        <v>35</v>
      </c>
      <c r="BN1644" s="1">
        <v>0</v>
      </c>
      <c r="BO1644" s="1">
        <v>7</v>
      </c>
      <c r="BP1644" s="1">
        <v>7</v>
      </c>
      <c r="BQ1644" s="1">
        <v>7</v>
      </c>
      <c r="BR1644" s="1">
        <v>7</v>
      </c>
      <c r="BS1644" s="1">
        <v>7</v>
      </c>
      <c r="BT1644" s="1">
        <v>0</v>
      </c>
      <c r="BU1644" s="1" t="str">
        <f>"9:00 AM"</f>
        <v>9:00 AM</v>
      </c>
      <c r="BV1644" s="1" t="str">
        <f>"5:00 PM"</f>
        <v>5:00 PM</v>
      </c>
      <c r="BW1644" s="1" t="s">
        <v>230</v>
      </c>
      <c r="BX1644" s="1">
        <v>0</v>
      </c>
      <c r="BY1644" s="1">
        <v>3</v>
      </c>
      <c r="BZ1644" s="1" t="s">
        <v>112</v>
      </c>
      <c r="CB1644" s="4" t="s">
        <v>10613</v>
      </c>
      <c r="CC1644" s="1" t="s">
        <v>634</v>
      </c>
      <c r="CE1644" s="1" t="s">
        <v>167</v>
      </c>
      <c r="CF1644" s="1" t="s">
        <v>117</v>
      </c>
      <c r="CG1644" s="1">
        <v>96950</v>
      </c>
      <c r="CH1644" s="3">
        <v>7.59</v>
      </c>
      <c r="CI1644" s="3">
        <v>7.59</v>
      </c>
      <c r="CJ1644" s="3">
        <v>11.39</v>
      </c>
      <c r="CK1644" s="3">
        <v>11.39</v>
      </c>
      <c r="CL1644" s="1" t="s">
        <v>137</v>
      </c>
      <c r="CN1644" s="1" t="s">
        <v>139</v>
      </c>
      <c r="CP1644" s="1" t="s">
        <v>111</v>
      </c>
      <c r="CQ1644" s="1" t="s">
        <v>111</v>
      </c>
      <c r="CR1644" s="1" t="s">
        <v>111</v>
      </c>
      <c r="CS1644" s="1" t="s">
        <v>111</v>
      </c>
      <c r="CT1644" s="1" t="s">
        <v>111</v>
      </c>
      <c r="CU1644" s="1" t="s">
        <v>111</v>
      </c>
      <c r="CV1644" s="1" t="s">
        <v>111</v>
      </c>
      <c r="CW1644" s="1" t="s">
        <v>16718</v>
      </c>
      <c r="CX1644" s="1">
        <v>16709890917</v>
      </c>
      <c r="CY1644" s="1" t="s">
        <v>641</v>
      </c>
      <c r="CZ1644" s="1" t="s">
        <v>645</v>
      </c>
      <c r="DA1644" s="1" t="s">
        <v>111</v>
      </c>
      <c r="DB1644" s="1" t="s">
        <v>112</v>
      </c>
    </row>
    <row r="1645" spans="1:111" ht="15.6" customHeight="1" x14ac:dyDescent="0.25">
      <c r="A1645" s="1" t="s">
        <v>16719</v>
      </c>
      <c r="B1645" s="1" t="s">
        <v>238</v>
      </c>
      <c r="C1645" s="2">
        <v>44360.801450462961</v>
      </c>
      <c r="D1645" s="2">
        <v>44400</v>
      </c>
      <c r="E1645" s="1" t="s">
        <v>180</v>
      </c>
      <c r="G1645" s="1" t="s">
        <v>112</v>
      </c>
      <c r="H1645" s="1" t="s">
        <v>112</v>
      </c>
      <c r="I1645" s="1" t="s">
        <v>112</v>
      </c>
      <c r="J1645" s="1" t="s">
        <v>3820</v>
      </c>
      <c r="K1645" s="1" t="s">
        <v>3821</v>
      </c>
      <c r="L1645" s="1" t="s">
        <v>3822</v>
      </c>
      <c r="M1645" s="1" t="s">
        <v>167</v>
      </c>
      <c r="N1645" s="1" t="s">
        <v>339</v>
      </c>
      <c r="O1645" s="1" t="s">
        <v>117</v>
      </c>
      <c r="P1645" s="9">
        <v>96950</v>
      </c>
      <c r="Q1645" s="1" t="s">
        <v>118</v>
      </c>
      <c r="R1645" s="1" t="s">
        <v>168</v>
      </c>
      <c r="S1645" s="1">
        <v>16702331530</v>
      </c>
      <c r="U1645" s="1">
        <v>31181</v>
      </c>
      <c r="V1645" s="1" t="s">
        <v>119</v>
      </c>
      <c r="X1645" s="1" t="s">
        <v>3823</v>
      </c>
      <c r="Y1645" s="1" t="s">
        <v>3824</v>
      </c>
      <c r="Z1645" s="1" t="s">
        <v>168</v>
      </c>
      <c r="AA1645" s="1" t="s">
        <v>3825</v>
      </c>
      <c r="AB1645" s="1" t="s">
        <v>3822</v>
      </c>
      <c r="AC1645" s="1" t="s">
        <v>167</v>
      </c>
      <c r="AD1645" s="1" t="s">
        <v>339</v>
      </c>
      <c r="AE1645" s="1" t="s">
        <v>117</v>
      </c>
      <c r="AF1645" s="9">
        <v>96950</v>
      </c>
      <c r="AG1645" s="1" t="s">
        <v>118</v>
      </c>
      <c r="AH1645" s="1" t="s">
        <v>168</v>
      </c>
      <c r="AI1645" s="1">
        <v>16702331530</v>
      </c>
      <c r="AK1645" s="1" t="s">
        <v>3826</v>
      </c>
      <c r="BC1645" s="1" t="str">
        <f>"35-3031.00"</f>
        <v>35-3031.00</v>
      </c>
      <c r="BD1645" s="1" t="s">
        <v>174</v>
      </c>
      <c r="BE1645" s="1" t="s">
        <v>16720</v>
      </c>
      <c r="BF1645" s="1" t="s">
        <v>16721</v>
      </c>
      <c r="BG1645" s="1">
        <v>1</v>
      </c>
      <c r="BH1645" s="1">
        <v>1</v>
      </c>
      <c r="BI1645" s="2">
        <v>44470</v>
      </c>
      <c r="BJ1645" s="2">
        <v>44834</v>
      </c>
      <c r="BK1645" s="2">
        <v>44470</v>
      </c>
      <c r="BL1645" s="2">
        <v>44834</v>
      </c>
      <c r="BM1645" s="1">
        <v>35</v>
      </c>
      <c r="BN1645" s="1">
        <v>6</v>
      </c>
      <c r="BO1645" s="1">
        <v>6</v>
      </c>
      <c r="BP1645" s="1">
        <v>0</v>
      </c>
      <c r="BQ1645" s="1">
        <v>6</v>
      </c>
      <c r="BR1645" s="1">
        <v>5</v>
      </c>
      <c r="BS1645" s="1">
        <v>6</v>
      </c>
      <c r="BT1645" s="1">
        <v>6</v>
      </c>
      <c r="BU1645" s="1" t="str">
        <f>"10:30 AM"</f>
        <v>10:30 AM</v>
      </c>
      <c r="BV1645" s="1" t="str">
        <f>"9:30 PM"</f>
        <v>9:30 PM</v>
      </c>
      <c r="BW1645" s="1" t="s">
        <v>135</v>
      </c>
      <c r="BX1645" s="1">
        <v>0</v>
      </c>
      <c r="BY1645" s="1">
        <v>12</v>
      </c>
      <c r="BZ1645" s="1" t="s">
        <v>112</v>
      </c>
      <c r="CB1645" s="4" t="s">
        <v>16722</v>
      </c>
      <c r="CC1645" s="1" t="s">
        <v>3822</v>
      </c>
      <c r="CD1645" s="1" t="s">
        <v>167</v>
      </c>
      <c r="CE1645" s="1" t="s">
        <v>339</v>
      </c>
      <c r="CF1645" s="1" t="s">
        <v>117</v>
      </c>
      <c r="CG1645" s="1">
        <v>96950</v>
      </c>
      <c r="CH1645" s="3">
        <v>8.5</v>
      </c>
      <c r="CI1645" s="3">
        <v>8.5</v>
      </c>
      <c r="CJ1645" s="3">
        <v>12.75</v>
      </c>
      <c r="CK1645" s="3">
        <v>12.75</v>
      </c>
      <c r="CL1645" s="1" t="s">
        <v>137</v>
      </c>
      <c r="CM1645" s="1" t="s">
        <v>168</v>
      </c>
      <c r="CN1645" s="1" t="s">
        <v>139</v>
      </c>
      <c r="CP1645" s="1" t="s">
        <v>112</v>
      </c>
      <c r="CQ1645" s="1" t="s">
        <v>111</v>
      </c>
      <c r="CR1645" s="1" t="s">
        <v>112</v>
      </c>
      <c r="CS1645" s="1" t="s">
        <v>111</v>
      </c>
      <c r="CT1645" s="1" t="s">
        <v>138</v>
      </c>
      <c r="CU1645" s="1" t="s">
        <v>111</v>
      </c>
      <c r="CV1645" s="1" t="s">
        <v>138</v>
      </c>
      <c r="CW1645" s="1" t="s">
        <v>3830</v>
      </c>
      <c r="CX1645" s="1">
        <v>16702331530</v>
      </c>
      <c r="CY1645" s="1" t="s">
        <v>3826</v>
      </c>
      <c r="CZ1645" s="1" t="s">
        <v>3831</v>
      </c>
      <c r="DA1645" s="1" t="s">
        <v>111</v>
      </c>
      <c r="DB1645" s="1" t="s">
        <v>112</v>
      </c>
      <c r="DC1645" s="1" t="s">
        <v>3823</v>
      </c>
      <c r="DD1645" s="1" t="s">
        <v>3824</v>
      </c>
      <c r="DE1645" s="1" t="s">
        <v>168</v>
      </c>
    </row>
    <row r="1646" spans="1:111" ht="15.6" customHeight="1" x14ac:dyDescent="0.25">
      <c r="A1646" s="1" t="s">
        <v>16723</v>
      </c>
      <c r="B1646" s="1" t="s">
        <v>238</v>
      </c>
      <c r="C1646" s="2">
        <v>44371.920107986109</v>
      </c>
      <c r="D1646" s="2">
        <v>44418</v>
      </c>
      <c r="E1646" s="1" t="s">
        <v>110</v>
      </c>
      <c r="F1646" s="2">
        <v>44468.833333333336</v>
      </c>
      <c r="G1646" s="1" t="s">
        <v>112</v>
      </c>
      <c r="H1646" s="1" t="s">
        <v>112</v>
      </c>
      <c r="I1646" s="1" t="s">
        <v>112</v>
      </c>
      <c r="J1646" s="1" t="s">
        <v>1271</v>
      </c>
      <c r="K1646" s="1" t="s">
        <v>1272</v>
      </c>
      <c r="L1646" s="1" t="s">
        <v>1273</v>
      </c>
      <c r="N1646" s="1" t="s">
        <v>116</v>
      </c>
      <c r="O1646" s="1" t="s">
        <v>117</v>
      </c>
      <c r="P1646" s="9">
        <v>96950</v>
      </c>
      <c r="Q1646" s="1" t="s">
        <v>118</v>
      </c>
      <c r="S1646" s="1">
        <v>16702351495</v>
      </c>
      <c r="U1646" s="1">
        <v>236220</v>
      </c>
      <c r="V1646" s="1" t="s">
        <v>119</v>
      </c>
      <c r="X1646" s="1" t="s">
        <v>930</v>
      </c>
      <c r="Y1646" s="1" t="s">
        <v>1274</v>
      </c>
      <c r="Z1646" s="1" t="s">
        <v>1275</v>
      </c>
      <c r="AA1646" s="1" t="s">
        <v>1276</v>
      </c>
      <c r="AB1646" s="1" t="s">
        <v>1273</v>
      </c>
      <c r="AD1646" s="1" t="s">
        <v>116</v>
      </c>
      <c r="AE1646" s="1" t="s">
        <v>117</v>
      </c>
      <c r="AF1646" s="9">
        <v>96950</v>
      </c>
      <c r="AG1646" s="1" t="s">
        <v>118</v>
      </c>
      <c r="AI1646" s="1">
        <v>16707881495</v>
      </c>
      <c r="AK1646" s="1" t="s">
        <v>1277</v>
      </c>
      <c r="BC1646" s="1" t="str">
        <f>"49-9071.00"</f>
        <v>49-9071.00</v>
      </c>
      <c r="BD1646" s="1" t="s">
        <v>214</v>
      </c>
      <c r="BE1646" s="1" t="s">
        <v>12636</v>
      </c>
      <c r="BF1646" s="1" t="s">
        <v>839</v>
      </c>
      <c r="BG1646" s="1">
        <v>5</v>
      </c>
      <c r="BH1646" s="1">
        <v>5</v>
      </c>
      <c r="BI1646" s="2">
        <v>44470</v>
      </c>
      <c r="BJ1646" s="2">
        <v>44834</v>
      </c>
      <c r="BK1646" s="2">
        <v>44470</v>
      </c>
      <c r="BL1646" s="2">
        <v>44834</v>
      </c>
      <c r="BM1646" s="1">
        <v>35</v>
      </c>
      <c r="BN1646" s="1">
        <v>0</v>
      </c>
      <c r="BO1646" s="1">
        <v>7</v>
      </c>
      <c r="BP1646" s="1">
        <v>7</v>
      </c>
      <c r="BQ1646" s="1">
        <v>7</v>
      </c>
      <c r="BR1646" s="1">
        <v>7</v>
      </c>
      <c r="BS1646" s="1">
        <v>7</v>
      </c>
      <c r="BT1646" s="1">
        <v>0</v>
      </c>
      <c r="BU1646" s="1" t="str">
        <f>"9:00 AM"</f>
        <v>9:00 AM</v>
      </c>
      <c r="BV1646" s="1" t="str">
        <f>"5:00 PM"</f>
        <v>5:00 PM</v>
      </c>
      <c r="BW1646" s="1" t="s">
        <v>135</v>
      </c>
      <c r="BX1646" s="1">
        <v>0</v>
      </c>
      <c r="BY1646" s="1">
        <v>24</v>
      </c>
      <c r="BZ1646" s="1" t="s">
        <v>112</v>
      </c>
      <c r="CB1646" s="4" t="s">
        <v>12637</v>
      </c>
      <c r="CC1646" s="1" t="s">
        <v>1273</v>
      </c>
      <c r="CE1646" s="1" t="s">
        <v>116</v>
      </c>
      <c r="CF1646" s="1" t="s">
        <v>117</v>
      </c>
      <c r="CG1646" s="1">
        <v>96950</v>
      </c>
      <c r="CH1646" s="3">
        <v>8.7100000000000009</v>
      </c>
      <c r="CI1646" s="3">
        <v>8.7100000000000009</v>
      </c>
      <c r="CJ1646" s="3">
        <v>13.07</v>
      </c>
      <c r="CK1646" s="3">
        <v>13.07</v>
      </c>
      <c r="CL1646" s="1" t="s">
        <v>137</v>
      </c>
      <c r="CN1646" s="1" t="s">
        <v>139</v>
      </c>
      <c r="CP1646" s="1" t="s">
        <v>112</v>
      </c>
      <c r="CQ1646" s="1" t="s">
        <v>111</v>
      </c>
      <c r="CR1646" s="1" t="s">
        <v>111</v>
      </c>
      <c r="CS1646" s="1" t="s">
        <v>111</v>
      </c>
      <c r="CT1646" s="1" t="s">
        <v>111</v>
      </c>
      <c r="CU1646" s="1" t="s">
        <v>111</v>
      </c>
      <c r="CV1646" s="1" t="s">
        <v>111</v>
      </c>
      <c r="CW1646" s="1" t="s">
        <v>1004</v>
      </c>
      <c r="CX1646" s="1">
        <v>16707881495</v>
      </c>
      <c r="CY1646" s="1" t="s">
        <v>1281</v>
      </c>
      <c r="CZ1646" s="1" t="s">
        <v>138</v>
      </c>
      <c r="DA1646" s="1" t="s">
        <v>111</v>
      </c>
      <c r="DB1646" s="1" t="s">
        <v>112</v>
      </c>
    </row>
    <row r="1647" spans="1:111" ht="15.6" customHeight="1" x14ac:dyDescent="0.25">
      <c r="A1647" s="1" t="s">
        <v>16729</v>
      </c>
      <c r="B1647" s="1" t="s">
        <v>238</v>
      </c>
      <c r="C1647" s="2">
        <v>44355.090926851852</v>
      </c>
      <c r="D1647" s="2">
        <v>44399</v>
      </c>
      <c r="E1647" s="1" t="s">
        <v>180</v>
      </c>
      <c r="G1647" s="1" t="s">
        <v>112</v>
      </c>
      <c r="H1647" s="1" t="s">
        <v>112</v>
      </c>
      <c r="I1647" s="1" t="s">
        <v>112</v>
      </c>
      <c r="J1647" s="1" t="s">
        <v>16383</v>
      </c>
      <c r="K1647" s="1" t="s">
        <v>16730</v>
      </c>
      <c r="L1647" s="1" t="s">
        <v>7284</v>
      </c>
      <c r="M1647" s="1" t="s">
        <v>16731</v>
      </c>
      <c r="N1647" s="1" t="s">
        <v>116</v>
      </c>
      <c r="O1647" s="1" t="s">
        <v>117</v>
      </c>
      <c r="P1647" s="9">
        <v>96950</v>
      </c>
      <c r="Q1647" s="1" t="s">
        <v>118</v>
      </c>
      <c r="S1647" s="1">
        <v>16704833734</v>
      </c>
      <c r="U1647" s="1">
        <v>811198</v>
      </c>
      <c r="V1647" s="1" t="s">
        <v>119</v>
      </c>
      <c r="X1647" s="1" t="s">
        <v>4227</v>
      </c>
      <c r="Y1647" s="1" t="s">
        <v>16732</v>
      </c>
      <c r="Z1647" s="1" t="s">
        <v>6655</v>
      </c>
      <c r="AA1647" s="1" t="s">
        <v>3284</v>
      </c>
      <c r="AB1647" s="1" t="s">
        <v>7284</v>
      </c>
      <c r="AC1647" s="1" t="s">
        <v>16733</v>
      </c>
      <c r="AD1647" s="1" t="s">
        <v>116</v>
      </c>
      <c r="AE1647" s="1" t="s">
        <v>117</v>
      </c>
      <c r="AF1647" s="9">
        <v>96950</v>
      </c>
      <c r="AG1647" s="1" t="s">
        <v>118</v>
      </c>
      <c r="AI1647" s="1">
        <v>16706704833</v>
      </c>
      <c r="AK1647" s="1" t="s">
        <v>7291</v>
      </c>
      <c r="BC1647" s="1" t="str">
        <f>"49-9021.01"</f>
        <v>49-9021.01</v>
      </c>
      <c r="BD1647" s="1" t="s">
        <v>3944</v>
      </c>
      <c r="BE1647" s="1" t="s">
        <v>16734</v>
      </c>
      <c r="BF1647" s="1" t="s">
        <v>7293</v>
      </c>
      <c r="BG1647" s="1">
        <v>2</v>
      </c>
      <c r="BH1647" s="1">
        <v>2</v>
      </c>
      <c r="BI1647" s="2">
        <v>44470</v>
      </c>
      <c r="BJ1647" s="2">
        <v>44834</v>
      </c>
      <c r="BK1647" s="2">
        <v>44470</v>
      </c>
      <c r="BL1647" s="2">
        <v>44834</v>
      </c>
      <c r="BM1647" s="1">
        <v>40</v>
      </c>
      <c r="BN1647" s="1">
        <v>0</v>
      </c>
      <c r="BO1647" s="1">
        <v>8</v>
      </c>
      <c r="BP1647" s="1">
        <v>8</v>
      </c>
      <c r="BQ1647" s="1">
        <v>8</v>
      </c>
      <c r="BR1647" s="1">
        <v>8</v>
      </c>
      <c r="BS1647" s="1">
        <v>8</v>
      </c>
      <c r="BT1647" s="1">
        <v>0</v>
      </c>
      <c r="BU1647" s="1" t="str">
        <f>"8:00 AM"</f>
        <v>8:00 AM</v>
      </c>
      <c r="BV1647" s="1" t="str">
        <f>"5:00 PM"</f>
        <v>5:00 PM</v>
      </c>
      <c r="BW1647" s="1" t="s">
        <v>230</v>
      </c>
      <c r="BX1647" s="1">
        <v>0</v>
      </c>
      <c r="BY1647" s="1">
        <v>12</v>
      </c>
      <c r="BZ1647" s="1" t="s">
        <v>112</v>
      </c>
      <c r="CB1647" s="1" t="s">
        <v>16735</v>
      </c>
      <c r="CC1647" s="1" t="s">
        <v>7284</v>
      </c>
      <c r="CD1647" s="1" t="s">
        <v>16736</v>
      </c>
      <c r="CE1647" s="1" t="s">
        <v>116</v>
      </c>
      <c r="CF1647" s="1" t="s">
        <v>117</v>
      </c>
      <c r="CG1647" s="1">
        <v>96950</v>
      </c>
      <c r="CH1647" s="3">
        <v>18.059999999999999</v>
      </c>
      <c r="CI1647" s="3">
        <v>18.059999999999999</v>
      </c>
      <c r="CJ1647" s="3">
        <v>27.09</v>
      </c>
      <c r="CK1647" s="3">
        <v>27.09</v>
      </c>
      <c r="CL1647" s="1" t="s">
        <v>137</v>
      </c>
      <c r="CM1647" s="1" t="s">
        <v>362</v>
      </c>
      <c r="CN1647" s="1" t="s">
        <v>139</v>
      </c>
      <c r="CP1647" s="1" t="s">
        <v>112</v>
      </c>
      <c r="CQ1647" s="1" t="s">
        <v>111</v>
      </c>
      <c r="CR1647" s="1" t="s">
        <v>112</v>
      </c>
      <c r="CS1647" s="1" t="s">
        <v>111</v>
      </c>
      <c r="CT1647" s="1" t="s">
        <v>138</v>
      </c>
      <c r="CU1647" s="1" t="s">
        <v>111</v>
      </c>
      <c r="CV1647" s="1" t="s">
        <v>138</v>
      </c>
      <c r="CW1647" s="1" t="s">
        <v>7295</v>
      </c>
      <c r="CX1647" s="1">
        <v>16702355328</v>
      </c>
      <c r="CY1647" s="1" t="s">
        <v>7291</v>
      </c>
      <c r="CZ1647" s="1" t="s">
        <v>138</v>
      </c>
      <c r="DA1647" s="1" t="s">
        <v>111</v>
      </c>
      <c r="DB1647" s="1" t="s">
        <v>112</v>
      </c>
    </row>
    <row r="1648" spans="1:111" ht="15.6" customHeight="1" x14ac:dyDescent="0.25">
      <c r="A1648" s="1" t="s">
        <v>16737</v>
      </c>
      <c r="B1648" s="1" t="s">
        <v>238</v>
      </c>
      <c r="C1648" s="2">
        <v>44359.056342939817</v>
      </c>
      <c r="D1648" s="2">
        <v>44404</v>
      </c>
      <c r="E1648" s="1" t="s">
        <v>110</v>
      </c>
      <c r="F1648" s="2">
        <v>44468.833333333336</v>
      </c>
      <c r="G1648" s="1" t="s">
        <v>112</v>
      </c>
      <c r="H1648" s="1" t="s">
        <v>112</v>
      </c>
      <c r="I1648" s="1" t="s">
        <v>112</v>
      </c>
      <c r="J1648" s="1" t="s">
        <v>1596</v>
      </c>
      <c r="K1648" s="1" t="s">
        <v>362</v>
      </c>
      <c r="L1648" s="1" t="s">
        <v>1597</v>
      </c>
      <c r="M1648" s="1" t="s">
        <v>1598</v>
      </c>
      <c r="N1648" s="1" t="s">
        <v>116</v>
      </c>
      <c r="O1648" s="1" t="s">
        <v>117</v>
      </c>
      <c r="P1648" s="9">
        <v>96950</v>
      </c>
      <c r="Q1648" s="1" t="s">
        <v>118</v>
      </c>
      <c r="R1648" s="1" t="s">
        <v>138</v>
      </c>
      <c r="S1648" s="1">
        <v>16702347900</v>
      </c>
      <c r="T1648" s="1">
        <v>803</v>
      </c>
      <c r="U1648" s="1">
        <v>236220</v>
      </c>
      <c r="V1648" s="1" t="s">
        <v>119</v>
      </c>
      <c r="X1648" s="1" t="s">
        <v>1599</v>
      </c>
      <c r="Y1648" s="1" t="s">
        <v>1600</v>
      </c>
      <c r="Z1648" s="1" t="s">
        <v>1601</v>
      </c>
      <c r="AA1648" s="1" t="s">
        <v>461</v>
      </c>
      <c r="AB1648" s="1" t="s">
        <v>1597</v>
      </c>
      <c r="AC1648" s="1" t="s">
        <v>1598</v>
      </c>
      <c r="AD1648" s="1" t="s">
        <v>116</v>
      </c>
      <c r="AE1648" s="1" t="s">
        <v>117</v>
      </c>
      <c r="AF1648" s="9">
        <v>96950</v>
      </c>
      <c r="AG1648" s="1" t="s">
        <v>118</v>
      </c>
      <c r="AH1648" s="1" t="s">
        <v>138</v>
      </c>
      <c r="AI1648" s="1">
        <v>16702347900</v>
      </c>
      <c r="AJ1648" s="1">
        <v>803</v>
      </c>
      <c r="AK1648" s="1" t="s">
        <v>1602</v>
      </c>
      <c r="BC1648" s="1" t="str">
        <f>"49-9071.00"</f>
        <v>49-9071.00</v>
      </c>
      <c r="BD1648" s="1" t="s">
        <v>214</v>
      </c>
      <c r="BE1648" s="1" t="s">
        <v>12068</v>
      </c>
      <c r="BF1648" s="1" t="s">
        <v>3680</v>
      </c>
      <c r="BG1648" s="1">
        <v>10</v>
      </c>
      <c r="BH1648" s="1">
        <v>10</v>
      </c>
      <c r="BI1648" s="2">
        <v>44470</v>
      </c>
      <c r="BJ1648" s="2">
        <v>44834</v>
      </c>
      <c r="BK1648" s="2">
        <v>44470</v>
      </c>
      <c r="BL1648" s="2">
        <v>44834</v>
      </c>
      <c r="BM1648" s="1">
        <v>40</v>
      </c>
      <c r="BN1648" s="1">
        <v>0</v>
      </c>
      <c r="BO1648" s="1">
        <v>8</v>
      </c>
      <c r="BP1648" s="1">
        <v>8</v>
      </c>
      <c r="BQ1648" s="1">
        <v>8</v>
      </c>
      <c r="BR1648" s="1">
        <v>8</v>
      </c>
      <c r="BS1648" s="1">
        <v>8</v>
      </c>
      <c r="BT1648" s="1">
        <v>0</v>
      </c>
      <c r="BU1648" s="1" t="str">
        <f>"7:30 AM"</f>
        <v>7:30 AM</v>
      </c>
      <c r="BV1648" s="1" t="str">
        <f>"4:30 PM"</f>
        <v>4:30 PM</v>
      </c>
      <c r="BW1648" s="1" t="s">
        <v>135</v>
      </c>
      <c r="BX1648" s="1">
        <v>0</v>
      </c>
      <c r="BY1648" s="1">
        <v>12</v>
      </c>
      <c r="BZ1648" s="1" t="s">
        <v>112</v>
      </c>
      <c r="CB1648" s="1" t="s">
        <v>12069</v>
      </c>
      <c r="CC1648" s="1" t="s">
        <v>3682</v>
      </c>
      <c r="CD1648" s="1" t="s">
        <v>1607</v>
      </c>
      <c r="CE1648" s="1" t="s">
        <v>116</v>
      </c>
      <c r="CF1648" s="1" t="s">
        <v>117</v>
      </c>
      <c r="CG1648" s="1">
        <v>96950</v>
      </c>
      <c r="CH1648" s="3">
        <v>8.7100000000000009</v>
      </c>
      <c r="CI1648" s="3">
        <v>8.7100000000000009</v>
      </c>
      <c r="CJ1648" s="3">
        <v>13.07</v>
      </c>
      <c r="CK1648" s="3">
        <v>13.07</v>
      </c>
      <c r="CL1648" s="1" t="s">
        <v>137</v>
      </c>
      <c r="CM1648" s="1" t="s">
        <v>1608</v>
      </c>
      <c r="CN1648" s="1" t="s">
        <v>139</v>
      </c>
      <c r="CP1648" s="1" t="s">
        <v>112</v>
      </c>
      <c r="CQ1648" s="1" t="s">
        <v>111</v>
      </c>
      <c r="CR1648" s="1" t="s">
        <v>112</v>
      </c>
      <c r="CS1648" s="1" t="s">
        <v>111</v>
      </c>
      <c r="CT1648" s="1" t="s">
        <v>138</v>
      </c>
      <c r="CU1648" s="1" t="s">
        <v>111</v>
      </c>
      <c r="CV1648" s="1" t="s">
        <v>138</v>
      </c>
      <c r="CW1648" s="1" t="s">
        <v>3683</v>
      </c>
      <c r="CX1648" s="1">
        <v>16702347900</v>
      </c>
      <c r="CY1648" s="1" t="s">
        <v>1602</v>
      </c>
      <c r="CZ1648" s="1" t="s">
        <v>1610</v>
      </c>
      <c r="DA1648" s="1" t="s">
        <v>111</v>
      </c>
      <c r="DB1648" s="1" t="s">
        <v>112</v>
      </c>
      <c r="DC1648" s="1" t="s">
        <v>1599</v>
      </c>
      <c r="DD1648" s="1" t="s">
        <v>1600</v>
      </c>
      <c r="DE1648" s="1" t="s">
        <v>1236</v>
      </c>
      <c r="DF1648" s="1" t="s">
        <v>1596</v>
      </c>
      <c r="DG1648" s="1" t="s">
        <v>1602</v>
      </c>
    </row>
    <row r="1649" spans="1:111" ht="15.6" customHeight="1" x14ac:dyDescent="0.25">
      <c r="A1649" s="1" t="s">
        <v>16738</v>
      </c>
      <c r="B1649" s="1" t="s">
        <v>238</v>
      </c>
      <c r="C1649" s="2">
        <v>44371.887542476848</v>
      </c>
      <c r="D1649" s="2">
        <v>44419</v>
      </c>
      <c r="E1649" s="1" t="s">
        <v>180</v>
      </c>
      <c r="G1649" s="1" t="s">
        <v>112</v>
      </c>
      <c r="H1649" s="1" t="s">
        <v>112</v>
      </c>
      <c r="I1649" s="1" t="s">
        <v>112</v>
      </c>
      <c r="J1649" s="1" t="s">
        <v>16739</v>
      </c>
      <c r="L1649" s="1" t="s">
        <v>16740</v>
      </c>
      <c r="M1649" s="1" t="s">
        <v>16741</v>
      </c>
      <c r="N1649" s="1" t="s">
        <v>116</v>
      </c>
      <c r="O1649" s="1" t="s">
        <v>117</v>
      </c>
      <c r="P1649" s="9">
        <v>96950</v>
      </c>
      <c r="Q1649" s="1" t="s">
        <v>118</v>
      </c>
      <c r="R1649" s="1" t="s">
        <v>138</v>
      </c>
      <c r="S1649" s="1">
        <v>16709890608</v>
      </c>
      <c r="T1649" s="1">
        <v>0</v>
      </c>
      <c r="U1649" s="1">
        <v>81131</v>
      </c>
      <c r="V1649" s="1" t="s">
        <v>119</v>
      </c>
      <c r="X1649" s="1" t="s">
        <v>2357</v>
      </c>
      <c r="Y1649" s="1" t="s">
        <v>11450</v>
      </c>
      <c r="Z1649" s="1" t="s">
        <v>138</v>
      </c>
      <c r="AA1649" s="1" t="s">
        <v>245</v>
      </c>
      <c r="AB1649" s="1" t="s">
        <v>16740</v>
      </c>
      <c r="AC1649" s="1" t="s">
        <v>16741</v>
      </c>
      <c r="AD1649" s="1" t="s">
        <v>116</v>
      </c>
      <c r="AE1649" s="1" t="s">
        <v>117</v>
      </c>
      <c r="AF1649" s="9">
        <v>96950</v>
      </c>
      <c r="AG1649" s="1" t="s">
        <v>118</v>
      </c>
      <c r="AH1649" s="1" t="s">
        <v>138</v>
      </c>
      <c r="AI1649" s="1">
        <v>16709890608</v>
      </c>
      <c r="AJ1649" s="1">
        <v>0</v>
      </c>
      <c r="AK1649" s="1" t="s">
        <v>11452</v>
      </c>
      <c r="BC1649" s="1" t="str">
        <f>"43-3031.00"</f>
        <v>43-3031.00</v>
      </c>
      <c r="BD1649" s="1" t="s">
        <v>389</v>
      </c>
      <c r="BE1649" s="1" t="s">
        <v>16742</v>
      </c>
      <c r="BF1649" s="1" t="s">
        <v>1279</v>
      </c>
      <c r="BG1649" s="1">
        <v>1</v>
      </c>
      <c r="BH1649" s="1">
        <v>1</v>
      </c>
      <c r="BI1649" s="2">
        <v>44470</v>
      </c>
      <c r="BJ1649" s="2">
        <v>44834</v>
      </c>
      <c r="BK1649" s="2">
        <v>44470</v>
      </c>
      <c r="BL1649" s="2">
        <v>44834</v>
      </c>
      <c r="BM1649" s="1">
        <v>40</v>
      </c>
      <c r="BN1649" s="1">
        <v>0</v>
      </c>
      <c r="BO1649" s="1">
        <v>8</v>
      </c>
      <c r="BP1649" s="1">
        <v>8</v>
      </c>
      <c r="BQ1649" s="1">
        <v>8</v>
      </c>
      <c r="BR1649" s="1">
        <v>8</v>
      </c>
      <c r="BS1649" s="1">
        <v>8</v>
      </c>
      <c r="BT1649" s="1">
        <v>0</v>
      </c>
      <c r="BU1649" s="1" t="str">
        <f>"8:00 AM"</f>
        <v>8:00 AM</v>
      </c>
      <c r="BV1649" s="1" t="str">
        <f t="shared" ref="BV1649:BV1654" si="43">"5:00 PM"</f>
        <v>5:00 PM</v>
      </c>
      <c r="BW1649" s="1" t="s">
        <v>392</v>
      </c>
      <c r="BX1649" s="1">
        <v>0</v>
      </c>
      <c r="BY1649" s="1">
        <v>24</v>
      </c>
      <c r="BZ1649" s="1" t="s">
        <v>112</v>
      </c>
      <c r="CB1649" s="1" t="s">
        <v>16743</v>
      </c>
      <c r="CC1649" s="1" t="s">
        <v>16740</v>
      </c>
      <c r="CD1649" s="1" t="s">
        <v>16741</v>
      </c>
      <c r="CE1649" s="1" t="s">
        <v>116</v>
      </c>
      <c r="CF1649" s="1" t="s">
        <v>117</v>
      </c>
      <c r="CG1649" s="1">
        <v>96950</v>
      </c>
      <c r="CH1649" s="3">
        <v>9.49</v>
      </c>
      <c r="CI1649" s="3">
        <v>9.49</v>
      </c>
      <c r="CJ1649" s="3">
        <v>14.24</v>
      </c>
      <c r="CK1649" s="3">
        <v>14.24</v>
      </c>
      <c r="CL1649" s="1" t="s">
        <v>137</v>
      </c>
      <c r="CM1649" s="1" t="s">
        <v>138</v>
      </c>
      <c r="CN1649" s="1" t="s">
        <v>139</v>
      </c>
      <c r="CP1649" s="1" t="s">
        <v>112</v>
      </c>
      <c r="CQ1649" s="1" t="s">
        <v>111</v>
      </c>
      <c r="CR1649" s="1" t="s">
        <v>112</v>
      </c>
      <c r="CS1649" s="1" t="s">
        <v>111</v>
      </c>
      <c r="CT1649" s="1" t="s">
        <v>138</v>
      </c>
      <c r="CU1649" s="1" t="s">
        <v>111</v>
      </c>
      <c r="CV1649" s="1" t="s">
        <v>138</v>
      </c>
      <c r="CW1649" s="1" t="s">
        <v>138</v>
      </c>
      <c r="CX1649" s="1">
        <v>16709890608</v>
      </c>
      <c r="CY1649" s="1" t="s">
        <v>11452</v>
      </c>
      <c r="CZ1649" s="1" t="s">
        <v>138</v>
      </c>
      <c r="DA1649" s="1" t="s">
        <v>111</v>
      </c>
      <c r="DB1649" s="1" t="s">
        <v>112</v>
      </c>
      <c r="DC1649" s="1" t="s">
        <v>11450</v>
      </c>
      <c r="DD1649" s="1" t="s">
        <v>2357</v>
      </c>
      <c r="DF1649" s="1" t="s">
        <v>11447</v>
      </c>
      <c r="DG1649" s="1" t="s">
        <v>11452</v>
      </c>
    </row>
    <row r="1650" spans="1:111" ht="15.6" customHeight="1" x14ac:dyDescent="0.25">
      <c r="A1650" s="1" t="s">
        <v>16744</v>
      </c>
      <c r="B1650" s="1" t="s">
        <v>238</v>
      </c>
      <c r="C1650" s="2">
        <v>44344.818099189812</v>
      </c>
      <c r="D1650" s="2">
        <v>44393</v>
      </c>
      <c r="E1650" s="1" t="s">
        <v>110</v>
      </c>
      <c r="F1650" s="2">
        <v>44468.833333333336</v>
      </c>
      <c r="G1650" s="1" t="s">
        <v>112</v>
      </c>
      <c r="H1650" s="1" t="s">
        <v>112</v>
      </c>
      <c r="I1650" s="1" t="s">
        <v>112</v>
      </c>
      <c r="J1650" s="1" t="s">
        <v>1123</v>
      </c>
      <c r="K1650" s="1" t="s">
        <v>3955</v>
      </c>
      <c r="L1650" s="1" t="s">
        <v>1125</v>
      </c>
      <c r="M1650" s="1" t="s">
        <v>1126</v>
      </c>
      <c r="N1650" s="1" t="s">
        <v>116</v>
      </c>
      <c r="O1650" s="1" t="s">
        <v>117</v>
      </c>
      <c r="P1650" s="9">
        <v>96950</v>
      </c>
      <c r="Q1650" s="1" t="s">
        <v>118</v>
      </c>
      <c r="R1650" s="1" t="s">
        <v>117</v>
      </c>
      <c r="S1650" s="1">
        <v>16702341795</v>
      </c>
      <c r="U1650" s="1">
        <v>45399</v>
      </c>
      <c r="V1650" s="1" t="s">
        <v>119</v>
      </c>
      <c r="X1650" s="1" t="s">
        <v>1127</v>
      </c>
      <c r="Y1650" s="1" t="s">
        <v>848</v>
      </c>
      <c r="Z1650" s="1" t="s">
        <v>1128</v>
      </c>
      <c r="AA1650" s="1" t="s">
        <v>1129</v>
      </c>
      <c r="AB1650" s="1" t="s">
        <v>1125</v>
      </c>
      <c r="AC1650" s="1" t="s">
        <v>1130</v>
      </c>
      <c r="AD1650" s="1" t="s">
        <v>116</v>
      </c>
      <c r="AE1650" s="1" t="s">
        <v>117</v>
      </c>
      <c r="AF1650" s="9">
        <v>96950</v>
      </c>
      <c r="AG1650" s="1" t="s">
        <v>118</v>
      </c>
      <c r="AH1650" s="1" t="s">
        <v>117</v>
      </c>
      <c r="AI1650" s="1">
        <v>16702341795</v>
      </c>
      <c r="AK1650" s="1" t="s">
        <v>1135</v>
      </c>
      <c r="BC1650" s="1" t="str">
        <f>"41-1011.00"</f>
        <v>41-1011.00</v>
      </c>
      <c r="BD1650" s="1" t="s">
        <v>975</v>
      </c>
      <c r="BE1650" s="1" t="s">
        <v>16745</v>
      </c>
      <c r="BF1650" s="1" t="s">
        <v>8974</v>
      </c>
      <c r="BG1650" s="1">
        <v>1</v>
      </c>
      <c r="BH1650" s="1">
        <v>1</v>
      </c>
      <c r="BI1650" s="2">
        <v>44470</v>
      </c>
      <c r="BJ1650" s="2">
        <v>44834</v>
      </c>
      <c r="BK1650" s="2">
        <v>44470</v>
      </c>
      <c r="BL1650" s="2">
        <v>44834</v>
      </c>
      <c r="BM1650" s="1">
        <v>40</v>
      </c>
      <c r="BN1650" s="1">
        <v>0</v>
      </c>
      <c r="BO1650" s="1">
        <v>8</v>
      </c>
      <c r="BP1650" s="1">
        <v>8</v>
      </c>
      <c r="BQ1650" s="1">
        <v>8</v>
      </c>
      <c r="BR1650" s="1">
        <v>8</v>
      </c>
      <c r="BS1650" s="1">
        <v>8</v>
      </c>
      <c r="BT1650" s="1">
        <v>0</v>
      </c>
      <c r="BU1650" s="1" t="str">
        <f>"8:00 AM"</f>
        <v>8:00 AM</v>
      </c>
      <c r="BV1650" s="1" t="str">
        <f t="shared" si="43"/>
        <v>5:00 PM</v>
      </c>
      <c r="BW1650" s="1" t="s">
        <v>135</v>
      </c>
      <c r="BX1650" s="1">
        <v>0</v>
      </c>
      <c r="BY1650" s="1">
        <v>12</v>
      </c>
      <c r="BZ1650" s="1" t="s">
        <v>111</v>
      </c>
      <c r="CA1650" s="1">
        <v>22</v>
      </c>
      <c r="CB1650" s="1" t="s">
        <v>16746</v>
      </c>
      <c r="CC1650" s="1" t="s">
        <v>3959</v>
      </c>
      <c r="CD1650" s="1" t="s">
        <v>3960</v>
      </c>
      <c r="CE1650" s="1" t="s">
        <v>116</v>
      </c>
      <c r="CF1650" s="1" t="s">
        <v>117</v>
      </c>
      <c r="CG1650" s="1">
        <v>96950</v>
      </c>
      <c r="CH1650" s="3">
        <v>9.98</v>
      </c>
      <c r="CI1650" s="3">
        <v>14.28</v>
      </c>
      <c r="CL1650" s="1" t="s">
        <v>137</v>
      </c>
      <c r="CN1650" s="1" t="s">
        <v>139</v>
      </c>
      <c r="CP1650" s="1" t="s">
        <v>112</v>
      </c>
      <c r="CQ1650" s="1" t="s">
        <v>111</v>
      </c>
      <c r="CR1650" s="1" t="s">
        <v>112</v>
      </c>
      <c r="CS1650" s="1" t="s">
        <v>112</v>
      </c>
      <c r="CT1650" s="1" t="s">
        <v>138</v>
      </c>
      <c r="CU1650" s="1" t="s">
        <v>111</v>
      </c>
      <c r="CV1650" s="1" t="s">
        <v>138</v>
      </c>
      <c r="CW1650" s="1" t="s">
        <v>9703</v>
      </c>
      <c r="CX1650" s="1">
        <v>16702341795</v>
      </c>
      <c r="CY1650" s="1" t="s">
        <v>1135</v>
      </c>
      <c r="CZ1650" s="1" t="s">
        <v>1136</v>
      </c>
      <c r="DA1650" s="1" t="s">
        <v>111</v>
      </c>
      <c r="DB1650" s="1" t="s">
        <v>112</v>
      </c>
    </row>
    <row r="1651" spans="1:111" ht="15.6" customHeight="1" x14ac:dyDescent="0.25">
      <c r="A1651" s="1" t="s">
        <v>16747</v>
      </c>
      <c r="B1651" s="1" t="s">
        <v>238</v>
      </c>
      <c r="C1651" s="2">
        <v>44369.807482638891</v>
      </c>
      <c r="D1651" s="2">
        <v>44410</v>
      </c>
      <c r="E1651" s="1" t="s">
        <v>110</v>
      </c>
      <c r="F1651" s="2">
        <v>44468.833333333336</v>
      </c>
      <c r="G1651" s="1" t="s">
        <v>112</v>
      </c>
      <c r="H1651" s="1" t="s">
        <v>112</v>
      </c>
      <c r="I1651" s="1" t="s">
        <v>112</v>
      </c>
      <c r="J1651" s="1" t="s">
        <v>13334</v>
      </c>
      <c r="K1651" s="1" t="s">
        <v>13335</v>
      </c>
      <c r="L1651" s="1" t="s">
        <v>13336</v>
      </c>
      <c r="N1651" s="1" t="s">
        <v>116</v>
      </c>
      <c r="O1651" s="1" t="s">
        <v>117</v>
      </c>
      <c r="P1651" s="9">
        <v>96950</v>
      </c>
      <c r="Q1651" s="1" t="s">
        <v>118</v>
      </c>
      <c r="S1651" s="1">
        <v>16702880471</v>
      </c>
      <c r="U1651" s="1">
        <v>812332</v>
      </c>
      <c r="V1651" s="1" t="s">
        <v>119</v>
      </c>
      <c r="X1651" s="1" t="s">
        <v>13337</v>
      </c>
      <c r="Y1651" s="1" t="s">
        <v>13338</v>
      </c>
      <c r="AA1651" s="1" t="s">
        <v>245</v>
      </c>
      <c r="AB1651" s="1" t="s">
        <v>13336</v>
      </c>
      <c r="AC1651" s="1" t="s">
        <v>116</v>
      </c>
      <c r="AD1651" s="1" t="s">
        <v>116</v>
      </c>
      <c r="AE1651" s="1" t="s">
        <v>117</v>
      </c>
      <c r="AF1651" s="9">
        <v>96950</v>
      </c>
      <c r="AG1651" s="1" t="s">
        <v>118</v>
      </c>
      <c r="AI1651" s="1">
        <v>16702880471</v>
      </c>
      <c r="AK1651" s="1" t="s">
        <v>13339</v>
      </c>
      <c r="BC1651" s="1" t="str">
        <f>"51-6011.00"</f>
        <v>51-6011.00</v>
      </c>
      <c r="BD1651" s="1" t="s">
        <v>4261</v>
      </c>
      <c r="BE1651" s="1" t="s">
        <v>13340</v>
      </c>
      <c r="BF1651" s="1" t="s">
        <v>13341</v>
      </c>
      <c r="BG1651" s="1">
        <v>1</v>
      </c>
      <c r="BH1651" s="1">
        <v>1</v>
      </c>
      <c r="BI1651" s="2">
        <v>44470</v>
      </c>
      <c r="BJ1651" s="2">
        <v>44834</v>
      </c>
      <c r="BK1651" s="2">
        <v>44470</v>
      </c>
      <c r="BL1651" s="2">
        <v>44834</v>
      </c>
      <c r="BM1651" s="1">
        <v>35</v>
      </c>
      <c r="BN1651" s="1">
        <v>0</v>
      </c>
      <c r="BO1651" s="1">
        <v>7</v>
      </c>
      <c r="BP1651" s="1">
        <v>7</v>
      </c>
      <c r="BQ1651" s="1">
        <v>7</v>
      </c>
      <c r="BR1651" s="1">
        <v>7</v>
      </c>
      <c r="BS1651" s="1">
        <v>7</v>
      </c>
      <c r="BT1651" s="1">
        <v>0</v>
      </c>
      <c r="BU1651" s="1" t="str">
        <f>"9:00 AM"</f>
        <v>9:00 AM</v>
      </c>
      <c r="BV1651" s="1" t="str">
        <f t="shared" si="43"/>
        <v>5:00 PM</v>
      </c>
      <c r="BW1651" s="1" t="s">
        <v>230</v>
      </c>
      <c r="BX1651" s="1">
        <v>0</v>
      </c>
      <c r="BY1651" s="1">
        <v>3</v>
      </c>
      <c r="BZ1651" s="1" t="s">
        <v>112</v>
      </c>
      <c r="CB1651" s="1" t="s">
        <v>3175</v>
      </c>
      <c r="CC1651" s="1" t="s">
        <v>13336</v>
      </c>
      <c r="CE1651" s="1" t="s">
        <v>116</v>
      </c>
      <c r="CF1651" s="1" t="s">
        <v>117</v>
      </c>
      <c r="CG1651" s="1">
        <v>96950</v>
      </c>
      <c r="CH1651" s="3">
        <v>7.69</v>
      </c>
      <c r="CI1651" s="3">
        <v>7.69</v>
      </c>
      <c r="CJ1651" s="3">
        <v>11.53</v>
      </c>
      <c r="CK1651" s="3">
        <v>11.53</v>
      </c>
      <c r="CL1651" s="1" t="s">
        <v>137</v>
      </c>
      <c r="CN1651" s="1" t="s">
        <v>139</v>
      </c>
      <c r="CP1651" s="1" t="s">
        <v>112</v>
      </c>
      <c r="CQ1651" s="1" t="s">
        <v>111</v>
      </c>
      <c r="CR1651" s="1" t="s">
        <v>112</v>
      </c>
      <c r="CS1651" s="1" t="s">
        <v>111</v>
      </c>
      <c r="CT1651" s="1" t="s">
        <v>138</v>
      </c>
      <c r="CU1651" s="1" t="s">
        <v>111</v>
      </c>
      <c r="CV1651" s="1" t="s">
        <v>138</v>
      </c>
      <c r="CW1651" s="1" t="s">
        <v>2313</v>
      </c>
      <c r="CX1651" s="1">
        <v>16702880471</v>
      </c>
      <c r="CY1651" s="1" t="s">
        <v>13339</v>
      </c>
      <c r="CZ1651" s="1" t="s">
        <v>138</v>
      </c>
      <c r="DA1651" s="1" t="s">
        <v>111</v>
      </c>
      <c r="DB1651" s="1" t="s">
        <v>112</v>
      </c>
      <c r="DC1651" s="1" t="s">
        <v>13337</v>
      </c>
      <c r="DD1651" s="1" t="s">
        <v>13338</v>
      </c>
      <c r="DF1651" s="1" t="s">
        <v>13334</v>
      </c>
      <c r="DG1651" s="1" t="s">
        <v>13339</v>
      </c>
    </row>
    <row r="1652" spans="1:111" ht="15.6" customHeight="1" x14ac:dyDescent="0.25">
      <c r="A1652" s="1" t="s">
        <v>16748</v>
      </c>
      <c r="B1652" s="1" t="s">
        <v>238</v>
      </c>
      <c r="C1652" s="2">
        <v>44358.984612037035</v>
      </c>
      <c r="D1652" s="2">
        <v>44400</v>
      </c>
      <c r="E1652" s="1" t="s">
        <v>110</v>
      </c>
      <c r="F1652" s="2">
        <v>44468.833333333336</v>
      </c>
      <c r="G1652" s="1" t="s">
        <v>112</v>
      </c>
      <c r="H1652" s="1" t="s">
        <v>112</v>
      </c>
      <c r="I1652" s="1" t="s">
        <v>112</v>
      </c>
      <c r="J1652" s="1" t="s">
        <v>999</v>
      </c>
      <c r="L1652" s="1" t="s">
        <v>634</v>
      </c>
      <c r="M1652" s="1" t="s">
        <v>2866</v>
      </c>
      <c r="N1652" s="1" t="s">
        <v>167</v>
      </c>
      <c r="O1652" s="1" t="s">
        <v>117</v>
      </c>
      <c r="P1652" s="9">
        <v>96950</v>
      </c>
      <c r="Q1652" s="1" t="s">
        <v>118</v>
      </c>
      <c r="R1652" s="1" t="s">
        <v>167</v>
      </c>
      <c r="S1652" s="1">
        <v>16702358722</v>
      </c>
      <c r="U1652" s="1">
        <v>561720</v>
      </c>
      <c r="V1652" s="1" t="s">
        <v>2479</v>
      </c>
      <c r="W1652" s="1" t="s">
        <v>111</v>
      </c>
      <c r="X1652" s="1" t="s">
        <v>636</v>
      </c>
      <c r="Y1652" s="1" t="s">
        <v>637</v>
      </c>
      <c r="Z1652" s="1" t="s">
        <v>638</v>
      </c>
      <c r="AA1652" s="1" t="s">
        <v>639</v>
      </c>
      <c r="AB1652" s="1" t="s">
        <v>640</v>
      </c>
      <c r="AD1652" s="1" t="s">
        <v>167</v>
      </c>
      <c r="AE1652" s="1" t="s">
        <v>117</v>
      </c>
      <c r="AF1652" s="9">
        <v>96950</v>
      </c>
      <c r="AG1652" s="1" t="s">
        <v>118</v>
      </c>
      <c r="AI1652" s="1">
        <v>16709890917</v>
      </c>
      <c r="AK1652" s="1" t="s">
        <v>641</v>
      </c>
      <c r="BC1652" s="1" t="str">
        <f>"13-2011.01"</f>
        <v>13-2011.01</v>
      </c>
      <c r="BD1652" s="1" t="s">
        <v>932</v>
      </c>
      <c r="BE1652" s="1" t="s">
        <v>15449</v>
      </c>
      <c r="BF1652" s="1" t="s">
        <v>511</v>
      </c>
      <c r="BG1652" s="1">
        <v>4</v>
      </c>
      <c r="BH1652" s="1">
        <v>4</v>
      </c>
      <c r="BI1652" s="2">
        <v>44470</v>
      </c>
      <c r="BJ1652" s="2">
        <v>44834</v>
      </c>
      <c r="BK1652" s="2">
        <v>44470</v>
      </c>
      <c r="BL1652" s="2">
        <v>44834</v>
      </c>
      <c r="BM1652" s="1">
        <v>35</v>
      </c>
      <c r="BN1652" s="1">
        <v>0</v>
      </c>
      <c r="BO1652" s="1">
        <v>7</v>
      </c>
      <c r="BP1652" s="1">
        <v>7</v>
      </c>
      <c r="BQ1652" s="1">
        <v>7</v>
      </c>
      <c r="BR1652" s="1">
        <v>7</v>
      </c>
      <c r="BS1652" s="1">
        <v>7</v>
      </c>
      <c r="BT1652" s="1">
        <v>0</v>
      </c>
      <c r="BU1652" s="1" t="str">
        <f>"9:00 AM"</f>
        <v>9:00 AM</v>
      </c>
      <c r="BV1652" s="1" t="str">
        <f t="shared" si="43"/>
        <v>5:00 PM</v>
      </c>
      <c r="BW1652" s="1" t="s">
        <v>193</v>
      </c>
      <c r="BX1652" s="1">
        <v>0</v>
      </c>
      <c r="BY1652" s="1">
        <v>12</v>
      </c>
      <c r="BZ1652" s="1" t="s">
        <v>112</v>
      </c>
      <c r="CB1652" s="4" t="s">
        <v>15450</v>
      </c>
      <c r="CC1652" s="1" t="s">
        <v>3582</v>
      </c>
      <c r="CD1652" s="1" t="s">
        <v>2866</v>
      </c>
      <c r="CE1652" s="1" t="s">
        <v>167</v>
      </c>
      <c r="CF1652" s="1" t="s">
        <v>117</v>
      </c>
      <c r="CG1652" s="1">
        <v>96950</v>
      </c>
      <c r="CH1652" s="3">
        <v>14.85</v>
      </c>
      <c r="CI1652" s="3">
        <v>14.85</v>
      </c>
      <c r="CJ1652" s="3">
        <v>22.28</v>
      </c>
      <c r="CK1652" s="3">
        <v>22.28</v>
      </c>
      <c r="CL1652" s="1" t="s">
        <v>137</v>
      </c>
      <c r="CN1652" s="1" t="s">
        <v>139</v>
      </c>
      <c r="CP1652" s="1" t="s">
        <v>111</v>
      </c>
      <c r="CQ1652" s="1" t="s">
        <v>111</v>
      </c>
      <c r="CR1652" s="1" t="s">
        <v>111</v>
      </c>
      <c r="CS1652" s="1" t="s">
        <v>111</v>
      </c>
      <c r="CT1652" s="1" t="s">
        <v>111</v>
      </c>
      <c r="CU1652" s="1" t="s">
        <v>111</v>
      </c>
      <c r="CV1652" s="1" t="s">
        <v>111</v>
      </c>
      <c r="CW1652" s="1" t="s">
        <v>1004</v>
      </c>
      <c r="CX1652" s="1">
        <v>16709890917</v>
      </c>
      <c r="CY1652" s="1" t="s">
        <v>641</v>
      </c>
      <c r="CZ1652" s="1" t="s">
        <v>645</v>
      </c>
      <c r="DA1652" s="1" t="s">
        <v>111</v>
      </c>
      <c r="DB1652" s="1" t="s">
        <v>111</v>
      </c>
    </row>
    <row r="1653" spans="1:111" ht="15.6" customHeight="1" x14ac:dyDescent="0.25">
      <c r="A1653" s="1" t="s">
        <v>16749</v>
      </c>
      <c r="B1653" s="1" t="s">
        <v>238</v>
      </c>
      <c r="C1653" s="2">
        <v>44374.050982870373</v>
      </c>
      <c r="D1653" s="2">
        <v>44410</v>
      </c>
      <c r="E1653" s="1" t="s">
        <v>110</v>
      </c>
      <c r="F1653" s="2">
        <v>44468.833333333336</v>
      </c>
      <c r="G1653" s="1" t="s">
        <v>112</v>
      </c>
      <c r="H1653" s="1" t="s">
        <v>112</v>
      </c>
      <c r="I1653" s="1" t="s">
        <v>112</v>
      </c>
      <c r="J1653" s="1" t="s">
        <v>16750</v>
      </c>
      <c r="K1653" s="1" t="s">
        <v>16751</v>
      </c>
      <c r="L1653" s="1" t="s">
        <v>16752</v>
      </c>
      <c r="M1653" s="1" t="s">
        <v>16753</v>
      </c>
      <c r="N1653" s="1" t="s">
        <v>116</v>
      </c>
      <c r="O1653" s="1" t="s">
        <v>117</v>
      </c>
      <c r="P1653" s="9">
        <v>96950</v>
      </c>
      <c r="Q1653" s="1" t="s">
        <v>118</v>
      </c>
      <c r="S1653" s="1">
        <v>16702358818</v>
      </c>
      <c r="U1653" s="1">
        <v>445110</v>
      </c>
      <c r="V1653" s="1" t="s">
        <v>119</v>
      </c>
      <c r="X1653" s="1" t="s">
        <v>6542</v>
      </c>
      <c r="Y1653" s="1" t="s">
        <v>10129</v>
      </c>
      <c r="AA1653" s="1" t="s">
        <v>245</v>
      </c>
      <c r="AB1653" s="1" t="s">
        <v>16752</v>
      </c>
      <c r="AC1653" s="1" t="s">
        <v>16753</v>
      </c>
      <c r="AD1653" s="1" t="s">
        <v>116</v>
      </c>
      <c r="AE1653" s="1" t="s">
        <v>117</v>
      </c>
      <c r="AF1653" s="9">
        <v>96950</v>
      </c>
      <c r="AG1653" s="1" t="s">
        <v>118</v>
      </c>
      <c r="AI1653" s="1">
        <v>16702358818</v>
      </c>
      <c r="AK1653" s="1" t="s">
        <v>16754</v>
      </c>
      <c r="BC1653" s="1" t="str">
        <f>"11-2022.00"</f>
        <v>11-2022.00</v>
      </c>
      <c r="BD1653" s="1" t="s">
        <v>1013</v>
      </c>
      <c r="BE1653" s="1" t="s">
        <v>16755</v>
      </c>
      <c r="BF1653" s="1" t="s">
        <v>1015</v>
      </c>
      <c r="BG1653" s="1">
        <v>1</v>
      </c>
      <c r="BH1653" s="1">
        <v>1</v>
      </c>
      <c r="BI1653" s="2">
        <v>44470</v>
      </c>
      <c r="BJ1653" s="2">
        <v>44834</v>
      </c>
      <c r="BK1653" s="2">
        <v>44470</v>
      </c>
      <c r="BL1653" s="2">
        <v>44834</v>
      </c>
      <c r="BM1653" s="1">
        <v>40</v>
      </c>
      <c r="BN1653" s="1">
        <v>0</v>
      </c>
      <c r="BO1653" s="1">
        <v>8</v>
      </c>
      <c r="BP1653" s="1">
        <v>8</v>
      </c>
      <c r="BQ1653" s="1">
        <v>8</v>
      </c>
      <c r="BR1653" s="1">
        <v>8</v>
      </c>
      <c r="BS1653" s="1">
        <v>8</v>
      </c>
      <c r="BT1653" s="1">
        <v>0</v>
      </c>
      <c r="BU1653" s="1" t="str">
        <f>"8:00 AM"</f>
        <v>8:00 AM</v>
      </c>
      <c r="BV1653" s="1" t="str">
        <f t="shared" si="43"/>
        <v>5:00 PM</v>
      </c>
      <c r="BW1653" s="1" t="s">
        <v>135</v>
      </c>
      <c r="BX1653" s="1">
        <v>0</v>
      </c>
      <c r="BY1653" s="1">
        <v>24</v>
      </c>
      <c r="BZ1653" s="1" t="s">
        <v>111</v>
      </c>
      <c r="CA1653" s="1">
        <v>11</v>
      </c>
      <c r="CB1653" s="1" t="s">
        <v>16756</v>
      </c>
      <c r="CC1653" s="1" t="s">
        <v>16757</v>
      </c>
      <c r="CD1653" s="1" t="s">
        <v>16758</v>
      </c>
      <c r="CE1653" s="1" t="s">
        <v>116</v>
      </c>
      <c r="CF1653" s="1" t="s">
        <v>117</v>
      </c>
      <c r="CG1653" s="1">
        <v>96950</v>
      </c>
      <c r="CH1653" s="3">
        <v>15.24</v>
      </c>
      <c r="CI1653" s="3">
        <v>15.24</v>
      </c>
      <c r="CJ1653" s="3">
        <v>22.86</v>
      </c>
      <c r="CK1653" s="3">
        <v>22.86</v>
      </c>
      <c r="CL1653" s="1" t="s">
        <v>137</v>
      </c>
      <c r="CM1653" s="1" t="s">
        <v>138</v>
      </c>
      <c r="CN1653" s="1" t="s">
        <v>139</v>
      </c>
      <c r="CP1653" s="1" t="s">
        <v>112</v>
      </c>
      <c r="CQ1653" s="1" t="s">
        <v>111</v>
      </c>
      <c r="CR1653" s="1" t="s">
        <v>112</v>
      </c>
      <c r="CS1653" s="1" t="s">
        <v>111</v>
      </c>
      <c r="CT1653" s="1" t="s">
        <v>138</v>
      </c>
      <c r="CU1653" s="1" t="s">
        <v>111</v>
      </c>
      <c r="CV1653" s="1" t="s">
        <v>138</v>
      </c>
      <c r="CW1653" s="1" t="s">
        <v>138</v>
      </c>
      <c r="CX1653" s="1">
        <v>16702358818</v>
      </c>
      <c r="CY1653" s="1" t="s">
        <v>16759</v>
      </c>
      <c r="CZ1653" s="1" t="s">
        <v>138</v>
      </c>
      <c r="DA1653" s="1" t="s">
        <v>111</v>
      </c>
      <c r="DB1653" s="1" t="s">
        <v>112</v>
      </c>
    </row>
    <row r="1654" spans="1:111" ht="15.6" customHeight="1" x14ac:dyDescent="0.25">
      <c r="A1654" s="1" t="s">
        <v>16760</v>
      </c>
      <c r="B1654" s="1" t="s">
        <v>238</v>
      </c>
      <c r="C1654" s="2">
        <v>44362.924780439818</v>
      </c>
      <c r="D1654" s="2">
        <v>44405</v>
      </c>
      <c r="E1654" s="1" t="s">
        <v>180</v>
      </c>
      <c r="G1654" s="1" t="s">
        <v>112</v>
      </c>
      <c r="H1654" s="1" t="s">
        <v>112</v>
      </c>
      <c r="I1654" s="1" t="s">
        <v>112</v>
      </c>
      <c r="J1654" s="1" t="s">
        <v>2997</v>
      </c>
      <c r="K1654" s="1" t="s">
        <v>16761</v>
      </c>
      <c r="L1654" s="1" t="s">
        <v>2999</v>
      </c>
      <c r="M1654" s="1" t="s">
        <v>708</v>
      </c>
      <c r="N1654" s="1" t="s">
        <v>167</v>
      </c>
      <c r="O1654" s="1" t="s">
        <v>117</v>
      </c>
      <c r="P1654" s="9">
        <v>96950</v>
      </c>
      <c r="Q1654" s="1" t="s">
        <v>118</v>
      </c>
      <c r="S1654" s="1">
        <v>16702337297</v>
      </c>
      <c r="U1654" s="1">
        <v>56152</v>
      </c>
      <c r="V1654" s="1" t="s">
        <v>119</v>
      </c>
      <c r="X1654" s="1" t="s">
        <v>704</v>
      </c>
      <c r="Y1654" s="1" t="s">
        <v>705</v>
      </c>
      <c r="AA1654" s="1" t="s">
        <v>706</v>
      </c>
      <c r="AB1654" s="1" t="s">
        <v>11900</v>
      </c>
      <c r="AC1654" s="1" t="s">
        <v>703</v>
      </c>
      <c r="AD1654" s="1" t="s">
        <v>167</v>
      </c>
      <c r="AE1654" s="1" t="s">
        <v>117</v>
      </c>
      <c r="AF1654" s="9">
        <v>96950</v>
      </c>
      <c r="AG1654" s="1" t="s">
        <v>118</v>
      </c>
      <c r="AI1654" s="1">
        <v>16702353715</v>
      </c>
      <c r="AK1654" s="1" t="s">
        <v>709</v>
      </c>
      <c r="BC1654" s="1" t="str">
        <f>"33-9011.00"</f>
        <v>33-9011.00</v>
      </c>
      <c r="BD1654" s="1" t="s">
        <v>3001</v>
      </c>
      <c r="BE1654" s="1" t="s">
        <v>3002</v>
      </c>
      <c r="BF1654" s="1" t="s">
        <v>3003</v>
      </c>
      <c r="BG1654" s="1">
        <v>2</v>
      </c>
      <c r="BH1654" s="1">
        <v>2</v>
      </c>
      <c r="BI1654" s="2">
        <v>44470</v>
      </c>
      <c r="BJ1654" s="2">
        <v>44834</v>
      </c>
      <c r="BK1654" s="2">
        <v>44470</v>
      </c>
      <c r="BL1654" s="2">
        <v>44834</v>
      </c>
      <c r="BM1654" s="1">
        <v>35</v>
      </c>
      <c r="BN1654" s="1">
        <v>0</v>
      </c>
      <c r="BO1654" s="1">
        <v>7</v>
      </c>
      <c r="BP1654" s="1">
        <v>7</v>
      </c>
      <c r="BQ1654" s="1">
        <v>7</v>
      </c>
      <c r="BR1654" s="1">
        <v>7</v>
      </c>
      <c r="BS1654" s="1">
        <v>7</v>
      </c>
      <c r="BT1654" s="1">
        <v>0</v>
      </c>
      <c r="BU1654" s="1" t="str">
        <f>"9:00 AM"</f>
        <v>9:00 AM</v>
      </c>
      <c r="BV1654" s="1" t="str">
        <f t="shared" si="43"/>
        <v>5:00 PM</v>
      </c>
      <c r="BW1654" s="1" t="s">
        <v>135</v>
      </c>
      <c r="BX1654" s="1">
        <v>3</v>
      </c>
      <c r="BY1654" s="1">
        <v>12</v>
      </c>
      <c r="BZ1654" s="1" t="s">
        <v>112</v>
      </c>
      <c r="CB1654" s="1" t="s">
        <v>16762</v>
      </c>
      <c r="CC1654" s="1" t="s">
        <v>2999</v>
      </c>
      <c r="CD1654" s="1" t="s">
        <v>708</v>
      </c>
      <c r="CE1654" s="1" t="s">
        <v>167</v>
      </c>
      <c r="CF1654" s="1" t="s">
        <v>117</v>
      </c>
      <c r="CG1654" s="1">
        <v>96950</v>
      </c>
      <c r="CH1654" s="3">
        <v>8.08</v>
      </c>
      <c r="CI1654" s="3">
        <v>9.08</v>
      </c>
      <c r="CJ1654" s="3">
        <v>12.12</v>
      </c>
      <c r="CK1654" s="3">
        <v>13.62</v>
      </c>
      <c r="CL1654" s="1" t="s">
        <v>137</v>
      </c>
      <c r="CM1654" s="1" t="s">
        <v>713</v>
      </c>
      <c r="CN1654" s="1" t="s">
        <v>139</v>
      </c>
      <c r="CP1654" s="1" t="s">
        <v>112</v>
      </c>
      <c r="CQ1654" s="1" t="s">
        <v>111</v>
      </c>
      <c r="CR1654" s="1" t="s">
        <v>112</v>
      </c>
      <c r="CS1654" s="1" t="s">
        <v>111</v>
      </c>
      <c r="CT1654" s="1" t="s">
        <v>111</v>
      </c>
      <c r="CU1654" s="1" t="s">
        <v>111</v>
      </c>
      <c r="CV1654" s="1" t="s">
        <v>138</v>
      </c>
      <c r="CW1654" s="1" t="s">
        <v>714</v>
      </c>
      <c r="CX1654" s="1">
        <v>16702353715</v>
      </c>
      <c r="CY1654" s="1" t="s">
        <v>3005</v>
      </c>
      <c r="CZ1654" s="1" t="s">
        <v>716</v>
      </c>
      <c r="DA1654" s="1" t="s">
        <v>111</v>
      </c>
      <c r="DB1654" s="1" t="s">
        <v>112</v>
      </c>
    </row>
    <row r="1655" spans="1:111" ht="15.6" customHeight="1" x14ac:dyDescent="0.25">
      <c r="A1655" s="1" t="s">
        <v>16763</v>
      </c>
      <c r="B1655" s="1" t="s">
        <v>238</v>
      </c>
      <c r="C1655" s="2">
        <v>44370.925656250001</v>
      </c>
      <c r="D1655" s="2">
        <v>44424</v>
      </c>
      <c r="E1655" s="1" t="s">
        <v>180</v>
      </c>
      <c r="G1655" s="1" t="s">
        <v>112</v>
      </c>
      <c r="H1655" s="1" t="s">
        <v>112</v>
      </c>
      <c r="I1655" s="1" t="s">
        <v>112</v>
      </c>
      <c r="J1655" s="1" t="s">
        <v>14158</v>
      </c>
      <c r="K1655" s="1" t="s">
        <v>14159</v>
      </c>
      <c r="L1655" s="1" t="s">
        <v>14164</v>
      </c>
      <c r="N1655" s="1" t="s">
        <v>116</v>
      </c>
      <c r="O1655" s="1" t="s">
        <v>117</v>
      </c>
      <c r="P1655" s="9">
        <v>96950</v>
      </c>
      <c r="Q1655" s="1" t="s">
        <v>118</v>
      </c>
      <c r="S1655" s="1">
        <v>16702332888</v>
      </c>
      <c r="U1655" s="1">
        <v>812112</v>
      </c>
      <c r="V1655" s="1" t="s">
        <v>119</v>
      </c>
      <c r="X1655" s="1" t="s">
        <v>4367</v>
      </c>
      <c r="Y1655" s="1" t="s">
        <v>14171</v>
      </c>
      <c r="Z1655" s="1" t="s">
        <v>4855</v>
      </c>
      <c r="AA1655" s="1" t="s">
        <v>1332</v>
      </c>
      <c r="AB1655" s="1" t="s">
        <v>14164</v>
      </c>
      <c r="AD1655" s="1" t="s">
        <v>116</v>
      </c>
      <c r="AE1655" s="1" t="s">
        <v>117</v>
      </c>
      <c r="AF1655" s="9">
        <v>96950</v>
      </c>
      <c r="AG1655" s="1" t="s">
        <v>118</v>
      </c>
      <c r="AI1655" s="1">
        <v>16702332888</v>
      </c>
      <c r="AK1655" s="1" t="s">
        <v>14166</v>
      </c>
      <c r="BC1655" s="1" t="str">
        <f>"39-5012.00"</f>
        <v>39-5012.00</v>
      </c>
      <c r="BD1655" s="1" t="s">
        <v>1831</v>
      </c>
      <c r="BE1655" s="1" t="s">
        <v>16764</v>
      </c>
      <c r="BF1655" s="1" t="s">
        <v>2053</v>
      </c>
      <c r="BG1655" s="1">
        <v>4</v>
      </c>
      <c r="BH1655" s="1">
        <v>4</v>
      </c>
      <c r="BI1655" s="2">
        <v>44470</v>
      </c>
      <c r="BJ1655" s="2">
        <v>44834</v>
      </c>
      <c r="BK1655" s="2">
        <v>44470</v>
      </c>
      <c r="BL1655" s="2">
        <v>44834</v>
      </c>
      <c r="BM1655" s="1">
        <v>40</v>
      </c>
      <c r="BN1655" s="1">
        <v>8</v>
      </c>
      <c r="BO1655" s="1">
        <v>0</v>
      </c>
      <c r="BP1655" s="1">
        <v>0</v>
      </c>
      <c r="BQ1655" s="1">
        <v>8</v>
      </c>
      <c r="BR1655" s="1">
        <v>8</v>
      </c>
      <c r="BS1655" s="1">
        <v>8</v>
      </c>
      <c r="BT1655" s="1">
        <v>8</v>
      </c>
      <c r="BU1655" s="1" t="str">
        <f>"9:00 AM"</f>
        <v>9:00 AM</v>
      </c>
      <c r="BV1655" s="1" t="str">
        <f>"6:00 PM"</f>
        <v>6:00 PM</v>
      </c>
      <c r="BW1655" s="1" t="s">
        <v>135</v>
      </c>
      <c r="BX1655" s="1">
        <v>0</v>
      </c>
      <c r="BY1655" s="1">
        <v>12</v>
      </c>
      <c r="BZ1655" s="1" t="s">
        <v>112</v>
      </c>
      <c r="CB1655" s="4" t="s">
        <v>16765</v>
      </c>
      <c r="CC1655" s="1" t="s">
        <v>16766</v>
      </c>
      <c r="CE1655" s="1" t="s">
        <v>167</v>
      </c>
      <c r="CF1655" s="1" t="s">
        <v>117</v>
      </c>
      <c r="CG1655" s="1">
        <v>96950</v>
      </c>
      <c r="CH1655" s="3">
        <v>8.08</v>
      </c>
      <c r="CI1655" s="3">
        <v>8.08</v>
      </c>
      <c r="CJ1655" s="3">
        <v>0</v>
      </c>
      <c r="CK1655" s="3">
        <v>0</v>
      </c>
      <c r="CL1655" s="1" t="s">
        <v>137</v>
      </c>
      <c r="CM1655" s="1" t="s">
        <v>362</v>
      </c>
      <c r="CN1655" s="1" t="s">
        <v>139</v>
      </c>
      <c r="CP1655" s="1" t="s">
        <v>112</v>
      </c>
      <c r="CQ1655" s="1" t="s">
        <v>111</v>
      </c>
      <c r="CR1655" s="1" t="s">
        <v>112</v>
      </c>
      <c r="CS1655" s="1" t="s">
        <v>112</v>
      </c>
      <c r="CT1655" s="1" t="s">
        <v>138</v>
      </c>
      <c r="CU1655" s="1" t="s">
        <v>111</v>
      </c>
      <c r="CV1655" s="1" t="s">
        <v>138</v>
      </c>
      <c r="CW1655" s="1" t="s">
        <v>8786</v>
      </c>
      <c r="CX1655" s="1">
        <v>16702332888</v>
      </c>
      <c r="CY1655" s="1" t="s">
        <v>14166</v>
      </c>
      <c r="CZ1655" s="1" t="s">
        <v>138</v>
      </c>
      <c r="DA1655" s="1" t="s">
        <v>111</v>
      </c>
      <c r="DB1655" s="1" t="s">
        <v>112</v>
      </c>
      <c r="DC1655" s="1" t="s">
        <v>4367</v>
      </c>
      <c r="DD1655" s="1" t="s">
        <v>14171</v>
      </c>
      <c r="DE1655" s="1" t="s">
        <v>4855</v>
      </c>
      <c r="DF1655" s="1" t="s">
        <v>14158</v>
      </c>
      <c r="DG1655" s="1" t="s">
        <v>14166</v>
      </c>
    </row>
    <row r="1656" spans="1:111" ht="15.6" customHeight="1" x14ac:dyDescent="0.25">
      <c r="A1656" s="1" t="s">
        <v>16767</v>
      </c>
      <c r="B1656" s="1" t="s">
        <v>238</v>
      </c>
      <c r="C1656" s="2">
        <v>44389.369673611109</v>
      </c>
      <c r="D1656" s="2">
        <v>44438</v>
      </c>
      <c r="E1656" s="1" t="s">
        <v>110</v>
      </c>
      <c r="F1656" s="2">
        <v>44468.833333333336</v>
      </c>
      <c r="G1656" s="1" t="s">
        <v>112</v>
      </c>
      <c r="H1656" s="1" t="s">
        <v>112</v>
      </c>
      <c r="I1656" s="1" t="s">
        <v>112</v>
      </c>
      <c r="J1656" s="1" t="s">
        <v>4400</v>
      </c>
      <c r="K1656" s="1" t="s">
        <v>4401</v>
      </c>
      <c r="L1656" s="1" t="s">
        <v>4402</v>
      </c>
      <c r="M1656" s="1" t="s">
        <v>1757</v>
      </c>
      <c r="N1656" s="1" t="s">
        <v>1759</v>
      </c>
      <c r="O1656" s="1" t="s">
        <v>117</v>
      </c>
      <c r="P1656" s="9">
        <v>96952</v>
      </c>
      <c r="Q1656" s="1" t="s">
        <v>118</v>
      </c>
      <c r="R1656" s="1" t="s">
        <v>719</v>
      </c>
      <c r="S1656" s="1">
        <v>16704330105</v>
      </c>
      <c r="U1656" s="1">
        <v>445110</v>
      </c>
      <c r="V1656" s="1" t="s">
        <v>119</v>
      </c>
      <c r="X1656" s="1" t="s">
        <v>3428</v>
      </c>
      <c r="Y1656" s="1" t="s">
        <v>4403</v>
      </c>
      <c r="AA1656" s="1" t="s">
        <v>373</v>
      </c>
      <c r="AB1656" s="1" t="s">
        <v>4402</v>
      </c>
      <c r="AC1656" s="1" t="s">
        <v>1757</v>
      </c>
      <c r="AD1656" s="1" t="s">
        <v>1759</v>
      </c>
      <c r="AE1656" s="1" t="s">
        <v>117</v>
      </c>
      <c r="AF1656" s="9">
        <v>96952</v>
      </c>
      <c r="AG1656" s="1" t="s">
        <v>118</v>
      </c>
      <c r="AH1656" s="1" t="s">
        <v>719</v>
      </c>
      <c r="AI1656" s="1">
        <v>16704330105</v>
      </c>
      <c r="AK1656" s="1" t="s">
        <v>4404</v>
      </c>
      <c r="BC1656" s="1" t="str">
        <f>"41-2011.00"</f>
        <v>41-2011.00</v>
      </c>
      <c r="BD1656" s="1" t="s">
        <v>2143</v>
      </c>
      <c r="BE1656" s="1" t="s">
        <v>16768</v>
      </c>
      <c r="BF1656" s="1" t="s">
        <v>3433</v>
      </c>
      <c r="BG1656" s="1">
        <v>3</v>
      </c>
      <c r="BH1656" s="1">
        <v>3</v>
      </c>
      <c r="BI1656" s="2">
        <v>44470</v>
      </c>
      <c r="BJ1656" s="2">
        <v>44834</v>
      </c>
      <c r="BK1656" s="2">
        <v>44470</v>
      </c>
      <c r="BL1656" s="2">
        <v>44834</v>
      </c>
      <c r="BM1656" s="1">
        <v>35</v>
      </c>
      <c r="BN1656" s="1">
        <v>0</v>
      </c>
      <c r="BO1656" s="1">
        <v>7</v>
      </c>
      <c r="BP1656" s="1">
        <v>7</v>
      </c>
      <c r="BQ1656" s="1">
        <v>7</v>
      </c>
      <c r="BR1656" s="1">
        <v>7</v>
      </c>
      <c r="BS1656" s="1">
        <v>7</v>
      </c>
      <c r="BT1656" s="1">
        <v>0</v>
      </c>
      <c r="BU1656" s="1" t="str">
        <f>"9:00 AM"</f>
        <v>9:00 AM</v>
      </c>
      <c r="BV1656" s="1" t="str">
        <f>"5:00 PM"</f>
        <v>5:00 PM</v>
      </c>
      <c r="BW1656" s="1" t="s">
        <v>135</v>
      </c>
      <c r="BX1656" s="1">
        <v>0</v>
      </c>
      <c r="BY1656" s="1">
        <v>3</v>
      </c>
      <c r="BZ1656" s="1" t="s">
        <v>112</v>
      </c>
      <c r="CB1656" s="1" t="s">
        <v>719</v>
      </c>
      <c r="CC1656" s="1" t="s">
        <v>4400</v>
      </c>
      <c r="CD1656" s="1" t="s">
        <v>4401</v>
      </c>
      <c r="CE1656" s="1" t="s">
        <v>1759</v>
      </c>
      <c r="CF1656" s="1" t="s">
        <v>117</v>
      </c>
      <c r="CG1656" s="1">
        <v>96952</v>
      </c>
      <c r="CH1656" s="3">
        <v>7.79</v>
      </c>
      <c r="CI1656" s="3">
        <v>9</v>
      </c>
      <c r="CJ1656" s="3">
        <v>11.69</v>
      </c>
      <c r="CK1656" s="3">
        <v>13.5</v>
      </c>
      <c r="CL1656" s="1" t="s">
        <v>137</v>
      </c>
      <c r="CM1656" s="1" t="s">
        <v>719</v>
      </c>
      <c r="CN1656" s="1" t="s">
        <v>139</v>
      </c>
      <c r="CP1656" s="1" t="s">
        <v>112</v>
      </c>
      <c r="CQ1656" s="1" t="s">
        <v>111</v>
      </c>
      <c r="CR1656" s="1" t="s">
        <v>112</v>
      </c>
      <c r="CS1656" s="1" t="s">
        <v>111</v>
      </c>
      <c r="CT1656" s="1" t="s">
        <v>138</v>
      </c>
      <c r="CU1656" s="1" t="s">
        <v>111</v>
      </c>
      <c r="CV1656" s="1" t="s">
        <v>138</v>
      </c>
      <c r="CW1656" s="1" t="s">
        <v>719</v>
      </c>
      <c r="CX1656" s="1">
        <v>16704330105</v>
      </c>
      <c r="CY1656" s="1" t="s">
        <v>4404</v>
      </c>
      <c r="CZ1656" s="1" t="s">
        <v>716</v>
      </c>
      <c r="DA1656" s="1" t="s">
        <v>111</v>
      </c>
      <c r="DB1656" s="1" t="s">
        <v>112</v>
      </c>
    </row>
    <row r="1657" spans="1:111" ht="15.6" customHeight="1" x14ac:dyDescent="0.25">
      <c r="A1657" s="1" t="s">
        <v>16769</v>
      </c>
      <c r="B1657" s="1" t="s">
        <v>238</v>
      </c>
      <c r="C1657" s="2">
        <v>44362.14288738426</v>
      </c>
      <c r="D1657" s="2">
        <v>44403</v>
      </c>
      <c r="E1657" s="1" t="s">
        <v>110</v>
      </c>
      <c r="F1657" s="2">
        <v>44438.833333333336</v>
      </c>
      <c r="G1657" s="1" t="s">
        <v>111</v>
      </c>
      <c r="H1657" s="1" t="s">
        <v>112</v>
      </c>
      <c r="I1657" s="1" t="s">
        <v>112</v>
      </c>
      <c r="J1657" s="1" t="s">
        <v>4335</v>
      </c>
      <c r="K1657" s="1" t="s">
        <v>10119</v>
      </c>
      <c r="L1657" s="1" t="s">
        <v>4392</v>
      </c>
      <c r="M1657" s="1" t="s">
        <v>10120</v>
      </c>
      <c r="N1657" s="1" t="s">
        <v>116</v>
      </c>
      <c r="O1657" s="1" t="s">
        <v>117</v>
      </c>
      <c r="P1657" s="9">
        <v>96950</v>
      </c>
      <c r="Q1657" s="1" t="s">
        <v>118</v>
      </c>
      <c r="R1657" s="1" t="s">
        <v>719</v>
      </c>
      <c r="S1657" s="1">
        <v>16702350823</v>
      </c>
      <c r="U1657" s="1">
        <v>236116</v>
      </c>
      <c r="V1657" s="1" t="s">
        <v>119</v>
      </c>
      <c r="X1657" s="1" t="s">
        <v>4339</v>
      </c>
      <c r="Y1657" s="1" t="s">
        <v>4393</v>
      </c>
      <c r="Z1657" s="1" t="s">
        <v>4394</v>
      </c>
      <c r="AA1657" s="1" t="s">
        <v>357</v>
      </c>
      <c r="AB1657" s="1" t="s">
        <v>4392</v>
      </c>
      <c r="AC1657" s="1" t="s">
        <v>10122</v>
      </c>
      <c r="AD1657" s="1" t="s">
        <v>116</v>
      </c>
      <c r="AE1657" s="1" t="s">
        <v>117</v>
      </c>
      <c r="AF1657" s="9">
        <v>96950</v>
      </c>
      <c r="AG1657" s="1" t="s">
        <v>118</v>
      </c>
      <c r="AH1657" s="1" t="s">
        <v>719</v>
      </c>
      <c r="AI1657" s="1">
        <v>16702350823</v>
      </c>
      <c r="AK1657" s="1" t="s">
        <v>4395</v>
      </c>
      <c r="BC1657" s="1" t="str">
        <f>"49-9071.00"</f>
        <v>49-9071.00</v>
      </c>
      <c r="BD1657" s="1" t="s">
        <v>214</v>
      </c>
      <c r="BE1657" s="1" t="s">
        <v>10123</v>
      </c>
      <c r="BF1657" s="1" t="s">
        <v>10124</v>
      </c>
      <c r="BG1657" s="1">
        <v>5</v>
      </c>
      <c r="BH1657" s="1">
        <v>5</v>
      </c>
      <c r="BI1657" s="2">
        <v>44440</v>
      </c>
      <c r="BJ1657" s="2">
        <v>45535</v>
      </c>
      <c r="BK1657" s="2">
        <v>44440</v>
      </c>
      <c r="BL1657" s="2">
        <v>45535</v>
      </c>
      <c r="BM1657" s="1">
        <v>35</v>
      </c>
      <c r="BN1657" s="1">
        <v>0</v>
      </c>
      <c r="BO1657" s="1">
        <v>7</v>
      </c>
      <c r="BP1657" s="1">
        <v>7</v>
      </c>
      <c r="BQ1657" s="1">
        <v>7</v>
      </c>
      <c r="BR1657" s="1">
        <v>7</v>
      </c>
      <c r="BS1657" s="1">
        <v>7</v>
      </c>
      <c r="BT1657" s="1">
        <v>0</v>
      </c>
      <c r="BU1657" s="1" t="str">
        <f>"7:30 AM"</f>
        <v>7:30 AM</v>
      </c>
      <c r="BV1657" s="1" t="str">
        <f>"4:30 PM"</f>
        <v>4:30 PM</v>
      </c>
      <c r="BW1657" s="1" t="s">
        <v>135</v>
      </c>
      <c r="BX1657" s="1">
        <v>0</v>
      </c>
      <c r="BY1657" s="1">
        <v>12</v>
      </c>
      <c r="BZ1657" s="1" t="s">
        <v>112</v>
      </c>
      <c r="CB1657" s="1" t="s">
        <v>719</v>
      </c>
      <c r="CC1657" s="1" t="s">
        <v>10120</v>
      </c>
      <c r="CE1657" s="1" t="s">
        <v>116</v>
      </c>
      <c r="CF1657" s="1" t="s">
        <v>117</v>
      </c>
      <c r="CG1657" s="1">
        <v>96950</v>
      </c>
      <c r="CH1657" s="3">
        <v>8.7100000000000009</v>
      </c>
      <c r="CI1657" s="3">
        <v>9</v>
      </c>
      <c r="CJ1657" s="3">
        <v>13.07</v>
      </c>
      <c r="CK1657" s="3">
        <v>13.5</v>
      </c>
      <c r="CL1657" s="1" t="s">
        <v>137</v>
      </c>
      <c r="CM1657" s="1" t="s">
        <v>719</v>
      </c>
      <c r="CN1657" s="1" t="s">
        <v>139</v>
      </c>
      <c r="CP1657" s="1" t="s">
        <v>112</v>
      </c>
      <c r="CQ1657" s="1" t="s">
        <v>111</v>
      </c>
      <c r="CR1657" s="1" t="s">
        <v>112</v>
      </c>
      <c r="CS1657" s="1" t="s">
        <v>111</v>
      </c>
      <c r="CT1657" s="1" t="s">
        <v>138</v>
      </c>
      <c r="CU1657" s="1" t="s">
        <v>111</v>
      </c>
      <c r="CV1657" s="1" t="s">
        <v>138</v>
      </c>
      <c r="CW1657" s="1" t="s">
        <v>2313</v>
      </c>
      <c r="CX1657" s="1">
        <v>16702350823</v>
      </c>
      <c r="CY1657" s="1" t="s">
        <v>4345</v>
      </c>
      <c r="CZ1657" s="1" t="s">
        <v>716</v>
      </c>
      <c r="DA1657" s="1" t="s">
        <v>111</v>
      </c>
      <c r="DB1657" s="1" t="s">
        <v>112</v>
      </c>
    </row>
    <row r="1658" spans="1:111" ht="15.6" customHeight="1" x14ac:dyDescent="0.25">
      <c r="A1658" s="1" t="s">
        <v>16776</v>
      </c>
      <c r="B1658" s="1" t="s">
        <v>238</v>
      </c>
      <c r="C1658" s="2">
        <v>44393.060480324071</v>
      </c>
      <c r="D1658" s="2">
        <v>44438</v>
      </c>
      <c r="E1658" s="1" t="s">
        <v>180</v>
      </c>
      <c r="G1658" s="1" t="s">
        <v>111</v>
      </c>
      <c r="H1658" s="1" t="s">
        <v>112</v>
      </c>
      <c r="I1658" s="1" t="s">
        <v>112</v>
      </c>
      <c r="J1658" s="1" t="s">
        <v>12845</v>
      </c>
      <c r="L1658" s="1" t="s">
        <v>8073</v>
      </c>
      <c r="N1658" s="1" t="s">
        <v>167</v>
      </c>
      <c r="O1658" s="1" t="s">
        <v>117</v>
      </c>
      <c r="P1658" s="9">
        <v>96950</v>
      </c>
      <c r="Q1658" s="1" t="s">
        <v>118</v>
      </c>
      <c r="S1658" s="1">
        <v>16702356351</v>
      </c>
      <c r="U1658" s="1">
        <v>53112</v>
      </c>
      <c r="V1658" s="1" t="s">
        <v>119</v>
      </c>
      <c r="X1658" s="1" t="s">
        <v>8074</v>
      </c>
      <c r="Y1658" s="1" t="s">
        <v>8075</v>
      </c>
      <c r="Z1658" s="1" t="s">
        <v>8076</v>
      </c>
      <c r="AA1658" s="1" t="s">
        <v>8077</v>
      </c>
      <c r="AB1658" s="1" t="s">
        <v>12846</v>
      </c>
      <c r="AD1658" s="1" t="s">
        <v>167</v>
      </c>
      <c r="AE1658" s="1" t="s">
        <v>117</v>
      </c>
      <c r="AF1658" s="9">
        <v>96950</v>
      </c>
      <c r="AG1658" s="1" t="s">
        <v>118</v>
      </c>
      <c r="AI1658" s="1">
        <v>16702356351</v>
      </c>
      <c r="AK1658" s="1" t="s">
        <v>8078</v>
      </c>
      <c r="BC1658" s="1" t="str">
        <f>"49-9071.00"</f>
        <v>49-9071.00</v>
      </c>
      <c r="BD1658" s="1" t="s">
        <v>214</v>
      </c>
      <c r="BE1658" s="1" t="s">
        <v>16777</v>
      </c>
      <c r="BF1658" s="1" t="s">
        <v>12848</v>
      </c>
      <c r="BG1658" s="1">
        <v>2</v>
      </c>
      <c r="BH1658" s="1">
        <v>2</v>
      </c>
      <c r="BI1658" s="2">
        <v>44470</v>
      </c>
      <c r="BJ1658" s="2">
        <v>45565</v>
      </c>
      <c r="BK1658" s="2">
        <v>44470</v>
      </c>
      <c r="BL1658" s="2">
        <v>45565</v>
      </c>
      <c r="BM1658" s="1">
        <v>40</v>
      </c>
      <c r="BN1658" s="1">
        <v>0</v>
      </c>
      <c r="BO1658" s="1">
        <v>8</v>
      </c>
      <c r="BP1658" s="1">
        <v>8</v>
      </c>
      <c r="BQ1658" s="1">
        <v>0</v>
      </c>
      <c r="BR1658" s="1">
        <v>8</v>
      </c>
      <c r="BS1658" s="1">
        <v>8</v>
      </c>
      <c r="BT1658" s="1">
        <v>8</v>
      </c>
      <c r="BU1658" s="1" t="str">
        <f>"8:00 AM"</f>
        <v>8:00 AM</v>
      </c>
      <c r="BV1658" s="1" t="str">
        <f>"5:00 PM"</f>
        <v>5:00 PM</v>
      </c>
      <c r="BW1658" s="1" t="s">
        <v>135</v>
      </c>
      <c r="BX1658" s="1">
        <v>0</v>
      </c>
      <c r="BY1658" s="1">
        <v>24</v>
      </c>
      <c r="BZ1658" s="1" t="s">
        <v>112</v>
      </c>
      <c r="CB1658" s="1" t="s">
        <v>12849</v>
      </c>
      <c r="CC1658" s="1" t="s">
        <v>818</v>
      </c>
      <c r="CE1658" s="1" t="s">
        <v>167</v>
      </c>
      <c r="CF1658" s="1" t="s">
        <v>117</v>
      </c>
      <c r="CG1658" s="1">
        <v>96950</v>
      </c>
      <c r="CH1658" s="3">
        <v>8.7200000000000006</v>
      </c>
      <c r="CI1658" s="3">
        <v>8.8000000000000007</v>
      </c>
      <c r="CJ1658" s="3">
        <v>13.08</v>
      </c>
      <c r="CK1658" s="3">
        <v>13.2</v>
      </c>
      <c r="CL1658" s="1" t="s">
        <v>137</v>
      </c>
      <c r="CM1658" s="1" t="s">
        <v>230</v>
      </c>
      <c r="CN1658" s="1" t="s">
        <v>139</v>
      </c>
      <c r="CP1658" s="1" t="s">
        <v>112</v>
      </c>
      <c r="CQ1658" s="1" t="s">
        <v>111</v>
      </c>
      <c r="CR1658" s="1" t="s">
        <v>112</v>
      </c>
      <c r="CS1658" s="1" t="s">
        <v>111</v>
      </c>
      <c r="CT1658" s="1" t="s">
        <v>138</v>
      </c>
      <c r="CU1658" s="1" t="s">
        <v>111</v>
      </c>
      <c r="CV1658" s="1" t="s">
        <v>138</v>
      </c>
      <c r="CW1658" s="1" t="s">
        <v>12850</v>
      </c>
      <c r="CX1658" s="1">
        <v>16702356351</v>
      </c>
      <c r="CY1658" s="1" t="s">
        <v>8078</v>
      </c>
      <c r="CZ1658" s="1" t="s">
        <v>138</v>
      </c>
      <c r="DA1658" s="1" t="s">
        <v>111</v>
      </c>
      <c r="DB1658" s="1" t="s">
        <v>112</v>
      </c>
    </row>
    <row r="1659" spans="1:111" ht="15.6" customHeight="1" x14ac:dyDescent="0.25">
      <c r="A1659" s="1" t="s">
        <v>16786</v>
      </c>
      <c r="B1659" s="1" t="s">
        <v>238</v>
      </c>
      <c r="C1659" s="2">
        <v>44361.131947916663</v>
      </c>
      <c r="D1659" s="2">
        <v>44404</v>
      </c>
      <c r="E1659" s="1" t="s">
        <v>180</v>
      </c>
      <c r="G1659" s="1" t="s">
        <v>112</v>
      </c>
      <c r="H1659" s="1" t="s">
        <v>112</v>
      </c>
      <c r="I1659" s="1" t="s">
        <v>112</v>
      </c>
      <c r="J1659" s="1" t="s">
        <v>2609</v>
      </c>
      <c r="K1659" s="1" t="s">
        <v>2610</v>
      </c>
      <c r="L1659" s="1" t="s">
        <v>2611</v>
      </c>
      <c r="M1659" s="1" t="s">
        <v>2612</v>
      </c>
      <c r="N1659" s="1" t="s">
        <v>167</v>
      </c>
      <c r="O1659" s="1" t="s">
        <v>117</v>
      </c>
      <c r="P1659" s="9">
        <v>96950</v>
      </c>
      <c r="Q1659" s="1" t="s">
        <v>118</v>
      </c>
      <c r="R1659" s="1" t="s">
        <v>138</v>
      </c>
      <c r="S1659" s="1">
        <v>16702855560</v>
      </c>
      <c r="U1659" s="1">
        <v>72251</v>
      </c>
      <c r="V1659" s="1" t="s">
        <v>119</v>
      </c>
      <c r="X1659" s="1" t="s">
        <v>2613</v>
      </c>
      <c r="Y1659" s="1" t="s">
        <v>2614</v>
      </c>
      <c r="AA1659" s="1" t="s">
        <v>171</v>
      </c>
      <c r="AB1659" s="1" t="s">
        <v>2611</v>
      </c>
      <c r="AC1659" s="1" t="s">
        <v>2612</v>
      </c>
      <c r="AD1659" s="1" t="s">
        <v>167</v>
      </c>
      <c r="AE1659" s="1" t="s">
        <v>117</v>
      </c>
      <c r="AF1659" s="9">
        <v>96950</v>
      </c>
      <c r="AG1659" s="1" t="s">
        <v>118</v>
      </c>
      <c r="AH1659" s="1" t="s">
        <v>138</v>
      </c>
      <c r="AI1659" s="1">
        <v>16702855560</v>
      </c>
      <c r="AK1659" s="1" t="s">
        <v>2615</v>
      </c>
      <c r="AL1659" s="1" t="s">
        <v>125</v>
      </c>
      <c r="AM1659" s="1" t="s">
        <v>2613</v>
      </c>
      <c r="AN1659" s="1" t="s">
        <v>2616</v>
      </c>
      <c r="AP1659" s="1" t="s">
        <v>2617</v>
      </c>
      <c r="AQ1659" s="1" t="s">
        <v>2618</v>
      </c>
      <c r="AR1659" s="1" t="s">
        <v>167</v>
      </c>
      <c r="AS1659" s="1" t="s">
        <v>117</v>
      </c>
      <c r="AT1659" s="9">
        <v>96950</v>
      </c>
      <c r="AU1659" s="1" t="s">
        <v>118</v>
      </c>
      <c r="AV1659" s="1" t="s">
        <v>138</v>
      </c>
      <c r="AW1659" s="1">
        <v>16702353010</v>
      </c>
      <c r="AY1659" s="1" t="s">
        <v>2619</v>
      </c>
      <c r="AZ1659" s="1" t="s">
        <v>2620</v>
      </c>
      <c r="BC1659" s="1" t="str">
        <f>"35-2014.00"</f>
        <v>35-2014.00</v>
      </c>
      <c r="BD1659" s="1" t="s">
        <v>152</v>
      </c>
      <c r="BE1659" s="1" t="s">
        <v>2621</v>
      </c>
      <c r="BF1659" s="1" t="s">
        <v>2622</v>
      </c>
      <c r="BG1659" s="1">
        <v>1</v>
      </c>
      <c r="BH1659" s="1">
        <v>1</v>
      </c>
      <c r="BI1659" s="2">
        <v>44470</v>
      </c>
      <c r="BJ1659" s="2">
        <v>44834</v>
      </c>
      <c r="BK1659" s="2">
        <v>44470</v>
      </c>
      <c r="BL1659" s="2">
        <v>44834</v>
      </c>
      <c r="BM1659" s="1">
        <v>36</v>
      </c>
      <c r="BN1659" s="1">
        <v>0</v>
      </c>
      <c r="BO1659" s="1">
        <v>6</v>
      </c>
      <c r="BP1659" s="1">
        <v>6</v>
      </c>
      <c r="BQ1659" s="1">
        <v>6</v>
      </c>
      <c r="BR1659" s="1">
        <v>6</v>
      </c>
      <c r="BS1659" s="1">
        <v>6</v>
      </c>
      <c r="BT1659" s="1">
        <v>6</v>
      </c>
      <c r="BU1659" s="1" t="str">
        <f>"3:00 AM"</f>
        <v>3:00 AM</v>
      </c>
      <c r="BV1659" s="1" t="str">
        <f>"9:00 AM"</f>
        <v>9:00 AM</v>
      </c>
      <c r="BW1659" s="1" t="s">
        <v>135</v>
      </c>
      <c r="BX1659" s="1">
        <v>0</v>
      </c>
      <c r="BY1659" s="1">
        <v>0</v>
      </c>
      <c r="BZ1659" s="1" t="s">
        <v>112</v>
      </c>
      <c r="CB1659" s="1" t="s">
        <v>2623</v>
      </c>
      <c r="CC1659" s="1" t="s">
        <v>2611</v>
      </c>
      <c r="CE1659" s="1" t="s">
        <v>167</v>
      </c>
      <c r="CF1659" s="1" t="s">
        <v>117</v>
      </c>
      <c r="CG1659" s="1">
        <v>96950</v>
      </c>
      <c r="CH1659" s="3">
        <v>8.68</v>
      </c>
      <c r="CI1659" s="3">
        <v>8.68</v>
      </c>
      <c r="CJ1659" s="3">
        <v>13.02</v>
      </c>
      <c r="CK1659" s="3">
        <v>13.02</v>
      </c>
      <c r="CL1659" s="1" t="s">
        <v>137</v>
      </c>
      <c r="CN1659" s="1" t="s">
        <v>139</v>
      </c>
      <c r="CP1659" s="1" t="s">
        <v>112</v>
      </c>
      <c r="CQ1659" s="1" t="s">
        <v>111</v>
      </c>
      <c r="CR1659" s="1" t="s">
        <v>111</v>
      </c>
      <c r="CS1659" s="1" t="s">
        <v>111</v>
      </c>
      <c r="CT1659" s="1" t="s">
        <v>138</v>
      </c>
      <c r="CU1659" s="1" t="s">
        <v>111</v>
      </c>
      <c r="CV1659" s="1" t="s">
        <v>111</v>
      </c>
      <c r="CW1659" s="1" t="s">
        <v>2624</v>
      </c>
      <c r="CX1659" s="1">
        <v>16702855560</v>
      </c>
      <c r="CY1659" s="1" t="s">
        <v>2615</v>
      </c>
      <c r="CZ1659" s="1" t="s">
        <v>428</v>
      </c>
      <c r="DA1659" s="1" t="s">
        <v>111</v>
      </c>
      <c r="DB1659" s="1" t="s">
        <v>112</v>
      </c>
    </row>
    <row r="1660" spans="1:111" ht="15.6" customHeight="1" x14ac:dyDescent="0.25">
      <c r="A1660" s="1" t="s">
        <v>16788</v>
      </c>
      <c r="B1660" s="1" t="s">
        <v>238</v>
      </c>
      <c r="C1660" s="2">
        <v>44356.116935763886</v>
      </c>
      <c r="D1660" s="2">
        <v>44399</v>
      </c>
      <c r="E1660" s="1" t="s">
        <v>180</v>
      </c>
      <c r="G1660" s="1" t="s">
        <v>112</v>
      </c>
      <c r="H1660" s="1" t="s">
        <v>112</v>
      </c>
      <c r="I1660" s="1" t="s">
        <v>112</v>
      </c>
      <c r="J1660" s="1" t="s">
        <v>15914</v>
      </c>
      <c r="L1660" s="1" t="s">
        <v>368</v>
      </c>
      <c r="M1660" s="1" t="s">
        <v>13231</v>
      </c>
      <c r="N1660" s="1" t="s">
        <v>116</v>
      </c>
      <c r="O1660" s="1" t="s">
        <v>117</v>
      </c>
      <c r="P1660" s="9">
        <v>96950</v>
      </c>
      <c r="Q1660" s="1" t="s">
        <v>118</v>
      </c>
      <c r="R1660" s="1" t="s">
        <v>138</v>
      </c>
      <c r="S1660" s="1">
        <v>16702351234</v>
      </c>
      <c r="U1660" s="1">
        <v>4413</v>
      </c>
      <c r="V1660" s="1" t="s">
        <v>119</v>
      </c>
      <c r="X1660" s="1" t="s">
        <v>370</v>
      </c>
      <c r="Y1660" s="1" t="s">
        <v>371</v>
      </c>
      <c r="Z1660" s="1" t="s">
        <v>372</v>
      </c>
      <c r="AA1660" s="1" t="s">
        <v>1184</v>
      </c>
      <c r="AB1660" s="1" t="s">
        <v>368</v>
      </c>
      <c r="AC1660" s="1" t="s">
        <v>1185</v>
      </c>
      <c r="AD1660" s="1" t="s">
        <v>116</v>
      </c>
      <c r="AE1660" s="1" t="s">
        <v>117</v>
      </c>
      <c r="AF1660" s="9">
        <v>96950</v>
      </c>
      <c r="AG1660" s="1" t="s">
        <v>118</v>
      </c>
      <c r="AH1660" s="1" t="s">
        <v>138</v>
      </c>
      <c r="AI1660" s="1">
        <v>16702346278</v>
      </c>
      <c r="AK1660" s="1" t="s">
        <v>1186</v>
      </c>
      <c r="BC1660" s="1" t="str">
        <f>"49-3023.01"</f>
        <v>49-3023.01</v>
      </c>
      <c r="BD1660" s="1" t="s">
        <v>608</v>
      </c>
      <c r="BE1660" s="1" t="s">
        <v>16789</v>
      </c>
      <c r="BF1660" s="1" t="s">
        <v>16790</v>
      </c>
      <c r="BG1660" s="1">
        <v>1</v>
      </c>
      <c r="BH1660" s="1">
        <v>1</v>
      </c>
      <c r="BI1660" s="2">
        <v>44470</v>
      </c>
      <c r="BJ1660" s="2">
        <v>44834</v>
      </c>
      <c r="BK1660" s="2">
        <v>44470</v>
      </c>
      <c r="BL1660" s="2">
        <v>44834</v>
      </c>
      <c r="BM1660" s="1">
        <v>40</v>
      </c>
      <c r="BN1660" s="1">
        <v>0</v>
      </c>
      <c r="BO1660" s="1">
        <v>8</v>
      </c>
      <c r="BP1660" s="1">
        <v>8</v>
      </c>
      <c r="BQ1660" s="1">
        <v>8</v>
      </c>
      <c r="BR1660" s="1">
        <v>8</v>
      </c>
      <c r="BS1660" s="1">
        <v>8</v>
      </c>
      <c r="BT1660" s="1">
        <v>0</v>
      </c>
      <c r="BU1660" s="1" t="str">
        <f>"8:00 AM"</f>
        <v>8:00 AM</v>
      </c>
      <c r="BV1660" s="1" t="str">
        <f>"5:00 PM"</f>
        <v>5:00 PM</v>
      </c>
      <c r="BW1660" s="1" t="s">
        <v>135</v>
      </c>
      <c r="BX1660" s="1">
        <v>0</v>
      </c>
      <c r="BY1660" s="1">
        <v>24</v>
      </c>
      <c r="BZ1660" s="1" t="s">
        <v>112</v>
      </c>
      <c r="CB1660" s="1" t="s">
        <v>16791</v>
      </c>
      <c r="CC1660" s="1" t="s">
        <v>368</v>
      </c>
      <c r="CD1660" s="1" t="s">
        <v>1191</v>
      </c>
      <c r="CE1660" s="1" t="s">
        <v>116</v>
      </c>
      <c r="CF1660" s="1" t="s">
        <v>117</v>
      </c>
      <c r="CG1660" s="1">
        <v>96950</v>
      </c>
      <c r="CH1660" s="3">
        <v>8.75</v>
      </c>
      <c r="CI1660" s="3">
        <v>8.75</v>
      </c>
      <c r="CJ1660" s="3">
        <v>13.13</v>
      </c>
      <c r="CK1660" s="3">
        <v>13.13</v>
      </c>
      <c r="CL1660" s="1" t="s">
        <v>137</v>
      </c>
      <c r="CM1660" s="1" t="s">
        <v>138</v>
      </c>
      <c r="CN1660" s="1" t="s">
        <v>139</v>
      </c>
      <c r="CP1660" s="1" t="s">
        <v>112</v>
      </c>
      <c r="CQ1660" s="1" t="s">
        <v>111</v>
      </c>
      <c r="CR1660" s="1" t="s">
        <v>112</v>
      </c>
      <c r="CS1660" s="1" t="s">
        <v>111</v>
      </c>
      <c r="CT1660" s="1" t="s">
        <v>138</v>
      </c>
      <c r="CU1660" s="1" t="s">
        <v>111</v>
      </c>
      <c r="CV1660" s="1" t="s">
        <v>138</v>
      </c>
      <c r="CW1660" s="1" t="s">
        <v>138</v>
      </c>
      <c r="CX1660" s="1">
        <v>16702351234</v>
      </c>
      <c r="CY1660" s="1" t="s">
        <v>13236</v>
      </c>
      <c r="CZ1660" s="1" t="s">
        <v>380</v>
      </c>
      <c r="DA1660" s="1" t="s">
        <v>111</v>
      </c>
      <c r="DB1660" s="1" t="s">
        <v>112</v>
      </c>
    </row>
    <row r="1661" spans="1:111" ht="15.6" customHeight="1" x14ac:dyDescent="0.25">
      <c r="A1661" s="1" t="s">
        <v>16797</v>
      </c>
      <c r="B1661" s="1" t="s">
        <v>238</v>
      </c>
      <c r="C1661" s="2">
        <v>44373.274464120368</v>
      </c>
      <c r="D1661" s="2">
        <v>44420</v>
      </c>
      <c r="E1661" s="1" t="s">
        <v>180</v>
      </c>
      <c r="G1661" s="1" t="s">
        <v>111</v>
      </c>
      <c r="H1661" s="1" t="s">
        <v>112</v>
      </c>
      <c r="I1661" s="1" t="s">
        <v>112</v>
      </c>
      <c r="J1661" s="1" t="s">
        <v>15646</v>
      </c>
      <c r="K1661" s="1" t="s">
        <v>15647</v>
      </c>
      <c r="L1661" s="1" t="s">
        <v>15648</v>
      </c>
      <c r="M1661" s="1" t="s">
        <v>138</v>
      </c>
      <c r="N1661" s="1" t="s">
        <v>116</v>
      </c>
      <c r="O1661" s="1" t="s">
        <v>117</v>
      </c>
      <c r="P1661" s="9">
        <v>96950</v>
      </c>
      <c r="Q1661" s="1" t="s">
        <v>118</v>
      </c>
      <c r="R1661" s="1" t="s">
        <v>138</v>
      </c>
      <c r="S1661" s="1">
        <v>16702878687</v>
      </c>
      <c r="U1661" s="1">
        <v>713120</v>
      </c>
      <c r="V1661" s="1" t="s">
        <v>119</v>
      </c>
      <c r="X1661" s="1" t="s">
        <v>15649</v>
      </c>
      <c r="Y1661" s="1" t="s">
        <v>15650</v>
      </c>
      <c r="AA1661" s="1" t="s">
        <v>245</v>
      </c>
      <c r="AB1661" s="1" t="s">
        <v>15648</v>
      </c>
      <c r="AC1661" s="1" t="s">
        <v>138</v>
      </c>
      <c r="AD1661" s="1" t="s">
        <v>116</v>
      </c>
      <c r="AE1661" s="1" t="s">
        <v>117</v>
      </c>
      <c r="AF1661" s="9">
        <v>96950</v>
      </c>
      <c r="AG1661" s="1" t="s">
        <v>118</v>
      </c>
      <c r="AH1661" s="1" t="s">
        <v>138</v>
      </c>
      <c r="AI1661" s="1">
        <v>16702878687</v>
      </c>
      <c r="AK1661" s="1" t="s">
        <v>15651</v>
      </c>
      <c r="BC1661" s="1" t="str">
        <f>"37-2011.00"</f>
        <v>37-2011.00</v>
      </c>
      <c r="BD1661" s="1" t="s">
        <v>676</v>
      </c>
      <c r="BE1661" s="1" t="s">
        <v>16798</v>
      </c>
      <c r="BF1661" s="1" t="s">
        <v>16799</v>
      </c>
      <c r="BG1661" s="1">
        <v>1</v>
      </c>
      <c r="BH1661" s="1">
        <v>1</v>
      </c>
      <c r="BI1661" s="2">
        <v>44470</v>
      </c>
      <c r="BJ1661" s="2">
        <v>45565</v>
      </c>
      <c r="BK1661" s="2">
        <v>44470</v>
      </c>
      <c r="BL1661" s="2">
        <v>45565</v>
      </c>
      <c r="BM1661" s="1">
        <v>35</v>
      </c>
      <c r="BN1661" s="1">
        <v>6</v>
      </c>
      <c r="BO1661" s="1">
        <v>6</v>
      </c>
      <c r="BP1661" s="1">
        <v>6</v>
      </c>
      <c r="BQ1661" s="1">
        <v>0</v>
      </c>
      <c r="BR1661" s="1">
        <v>6</v>
      </c>
      <c r="BS1661" s="1">
        <v>6</v>
      </c>
      <c r="BT1661" s="1">
        <v>5</v>
      </c>
      <c r="BU1661" s="1" t="str">
        <f>"9:00 AM"</f>
        <v>9:00 AM</v>
      </c>
      <c r="BV1661" s="1" t="str">
        <f>"4:00 PM"</f>
        <v>4:00 PM</v>
      </c>
      <c r="BW1661" s="1" t="s">
        <v>135</v>
      </c>
      <c r="BX1661" s="1">
        <v>0</v>
      </c>
      <c r="BY1661" s="1">
        <v>12</v>
      </c>
      <c r="BZ1661" s="1" t="s">
        <v>112</v>
      </c>
      <c r="CB1661" s="1" t="s">
        <v>138</v>
      </c>
      <c r="CC1661" s="1" t="s">
        <v>15654</v>
      </c>
      <c r="CD1661" s="1" t="s">
        <v>15655</v>
      </c>
      <c r="CE1661" s="1" t="s">
        <v>116</v>
      </c>
      <c r="CF1661" s="1" t="s">
        <v>117</v>
      </c>
      <c r="CG1661" s="1">
        <v>96950</v>
      </c>
      <c r="CH1661" s="3">
        <v>8.0500000000000007</v>
      </c>
      <c r="CI1661" s="3">
        <v>8.0500000000000007</v>
      </c>
      <c r="CJ1661" s="3">
        <v>12.07</v>
      </c>
      <c r="CK1661" s="3">
        <v>12.07</v>
      </c>
      <c r="CL1661" s="1" t="s">
        <v>137</v>
      </c>
      <c r="CM1661" s="1" t="s">
        <v>138</v>
      </c>
      <c r="CN1661" s="1" t="s">
        <v>139</v>
      </c>
      <c r="CP1661" s="1" t="s">
        <v>112</v>
      </c>
      <c r="CQ1661" s="1" t="s">
        <v>111</v>
      </c>
      <c r="CR1661" s="1" t="s">
        <v>112</v>
      </c>
      <c r="CS1661" s="1" t="s">
        <v>111</v>
      </c>
      <c r="CT1661" s="1" t="s">
        <v>138</v>
      </c>
      <c r="CU1661" s="1" t="s">
        <v>111</v>
      </c>
      <c r="CV1661" s="1" t="s">
        <v>138</v>
      </c>
      <c r="CW1661" s="1" t="s">
        <v>1592</v>
      </c>
      <c r="CX1661" s="1">
        <v>16702878687</v>
      </c>
      <c r="CY1661" s="1" t="s">
        <v>15651</v>
      </c>
      <c r="CZ1661" s="1" t="s">
        <v>138</v>
      </c>
      <c r="DA1661" s="1" t="s">
        <v>111</v>
      </c>
      <c r="DB1661" s="1" t="s">
        <v>112</v>
      </c>
      <c r="DF1661" s="1" t="s">
        <v>138</v>
      </c>
      <c r="DG1661" s="1" t="s">
        <v>138</v>
      </c>
    </row>
    <row r="1662" spans="1:111" ht="15.6" customHeight="1" x14ac:dyDescent="0.25">
      <c r="A1662" s="1" t="s">
        <v>16800</v>
      </c>
      <c r="B1662" s="1" t="s">
        <v>238</v>
      </c>
      <c r="C1662" s="2">
        <v>44352.098309953704</v>
      </c>
      <c r="D1662" s="2">
        <v>44390</v>
      </c>
      <c r="E1662" s="1" t="s">
        <v>180</v>
      </c>
      <c r="G1662" s="1" t="s">
        <v>112</v>
      </c>
      <c r="H1662" s="1" t="s">
        <v>112</v>
      </c>
      <c r="I1662" s="1" t="s">
        <v>112</v>
      </c>
      <c r="J1662" s="1" t="s">
        <v>9123</v>
      </c>
      <c r="K1662" s="1" t="s">
        <v>9123</v>
      </c>
      <c r="L1662" s="1" t="s">
        <v>6472</v>
      </c>
      <c r="M1662" s="1" t="s">
        <v>6473</v>
      </c>
      <c r="N1662" s="1" t="s">
        <v>167</v>
      </c>
      <c r="O1662" s="1" t="s">
        <v>117</v>
      </c>
      <c r="P1662" s="9">
        <v>96950</v>
      </c>
      <c r="Q1662" s="1" t="s">
        <v>118</v>
      </c>
      <c r="S1662" s="1">
        <v>16702357642</v>
      </c>
      <c r="U1662" s="1">
        <v>56173</v>
      </c>
      <c r="V1662" s="1" t="s">
        <v>119</v>
      </c>
      <c r="X1662" s="1" t="s">
        <v>6474</v>
      </c>
      <c r="Y1662" s="1" t="s">
        <v>6475</v>
      </c>
      <c r="Z1662" s="1" t="s">
        <v>6476</v>
      </c>
      <c r="AA1662" s="1" t="s">
        <v>6477</v>
      </c>
      <c r="AB1662" s="1" t="s">
        <v>6472</v>
      </c>
      <c r="AC1662" s="1" t="s">
        <v>6473</v>
      </c>
      <c r="AD1662" s="1" t="s">
        <v>167</v>
      </c>
      <c r="AE1662" s="1" t="s">
        <v>117</v>
      </c>
      <c r="AF1662" s="9">
        <v>96950</v>
      </c>
      <c r="AG1662" s="1" t="s">
        <v>118</v>
      </c>
      <c r="AI1662" s="1">
        <v>16702357642</v>
      </c>
      <c r="AK1662" s="1" t="s">
        <v>9124</v>
      </c>
      <c r="BC1662" s="1" t="str">
        <f>"49-3031.00"</f>
        <v>49-3031.00</v>
      </c>
      <c r="BD1662" s="1" t="s">
        <v>2770</v>
      </c>
      <c r="BE1662" s="1" t="s">
        <v>16801</v>
      </c>
      <c r="BF1662" s="1" t="s">
        <v>16802</v>
      </c>
      <c r="BG1662" s="1">
        <v>4</v>
      </c>
      <c r="BH1662" s="1">
        <v>4</v>
      </c>
      <c r="BI1662" s="2">
        <v>44470</v>
      </c>
      <c r="BJ1662" s="2">
        <v>44834</v>
      </c>
      <c r="BK1662" s="2">
        <v>44470</v>
      </c>
      <c r="BL1662" s="2">
        <v>44834</v>
      </c>
      <c r="BM1662" s="1">
        <v>40</v>
      </c>
      <c r="BN1662" s="1">
        <v>0</v>
      </c>
      <c r="BO1662" s="1">
        <v>8</v>
      </c>
      <c r="BP1662" s="1">
        <v>8</v>
      </c>
      <c r="BQ1662" s="1">
        <v>8</v>
      </c>
      <c r="BR1662" s="1">
        <v>8</v>
      </c>
      <c r="BS1662" s="1">
        <v>8</v>
      </c>
      <c r="BT1662" s="1">
        <v>0</v>
      </c>
      <c r="BU1662" s="1" t="str">
        <f>"8:00 AM"</f>
        <v>8:00 AM</v>
      </c>
      <c r="BV1662" s="1" t="str">
        <f>"5:00 PM"</f>
        <v>5:00 PM</v>
      </c>
      <c r="BW1662" s="1" t="s">
        <v>135</v>
      </c>
      <c r="BX1662" s="1">
        <v>0</v>
      </c>
      <c r="BY1662" s="1">
        <v>12</v>
      </c>
      <c r="BZ1662" s="1" t="s">
        <v>112</v>
      </c>
      <c r="CB1662" s="1" t="s">
        <v>16803</v>
      </c>
      <c r="CC1662" s="1" t="s">
        <v>4384</v>
      </c>
      <c r="CD1662" s="1" t="s">
        <v>138</v>
      </c>
      <c r="CE1662" s="1" t="s">
        <v>167</v>
      </c>
      <c r="CF1662" s="1" t="s">
        <v>117</v>
      </c>
      <c r="CG1662" s="1">
        <v>96950</v>
      </c>
      <c r="CH1662" s="3">
        <v>10.67</v>
      </c>
      <c r="CI1662" s="3">
        <v>10.67</v>
      </c>
      <c r="CJ1662" s="3">
        <v>16</v>
      </c>
      <c r="CK1662" s="3">
        <v>16</v>
      </c>
      <c r="CL1662" s="1" t="s">
        <v>137</v>
      </c>
      <c r="CM1662" s="1" t="s">
        <v>138</v>
      </c>
      <c r="CN1662" s="1" t="s">
        <v>139</v>
      </c>
      <c r="CP1662" s="1" t="s">
        <v>112</v>
      </c>
      <c r="CQ1662" s="1" t="s">
        <v>111</v>
      </c>
      <c r="CR1662" s="1" t="s">
        <v>111</v>
      </c>
      <c r="CS1662" s="1" t="s">
        <v>111</v>
      </c>
      <c r="CT1662" s="1" t="s">
        <v>138</v>
      </c>
      <c r="CU1662" s="1" t="s">
        <v>111</v>
      </c>
      <c r="CV1662" s="1" t="s">
        <v>138</v>
      </c>
      <c r="CW1662" s="1" t="s">
        <v>138</v>
      </c>
      <c r="CX1662" s="1">
        <v>16702357642</v>
      </c>
      <c r="CY1662" s="1" t="s">
        <v>9124</v>
      </c>
      <c r="CZ1662" s="1" t="s">
        <v>138</v>
      </c>
      <c r="DA1662" s="1" t="s">
        <v>111</v>
      </c>
      <c r="DB1662" s="1" t="s">
        <v>112</v>
      </c>
    </row>
    <row r="1663" spans="1:111" ht="15.6" customHeight="1" x14ac:dyDescent="0.25">
      <c r="A1663" s="1" t="s">
        <v>16812</v>
      </c>
      <c r="B1663" s="1" t="s">
        <v>238</v>
      </c>
      <c r="C1663" s="2">
        <v>44376.486677430556</v>
      </c>
      <c r="D1663" s="2">
        <v>44421</v>
      </c>
      <c r="E1663" s="1" t="s">
        <v>180</v>
      </c>
      <c r="G1663" s="1" t="s">
        <v>112</v>
      </c>
      <c r="H1663" s="1" t="s">
        <v>112</v>
      </c>
      <c r="I1663" s="1" t="s">
        <v>112</v>
      </c>
      <c r="J1663" s="1" t="s">
        <v>16813</v>
      </c>
      <c r="K1663" s="1" t="s">
        <v>16814</v>
      </c>
      <c r="L1663" s="1" t="s">
        <v>16815</v>
      </c>
      <c r="M1663" s="1" t="s">
        <v>138</v>
      </c>
      <c r="N1663" s="1" t="s">
        <v>167</v>
      </c>
      <c r="O1663" s="1" t="s">
        <v>117</v>
      </c>
      <c r="P1663" s="9">
        <v>96950</v>
      </c>
      <c r="Q1663" s="1" t="s">
        <v>118</v>
      </c>
      <c r="R1663" s="1" t="s">
        <v>138</v>
      </c>
      <c r="S1663" s="1">
        <v>16709891970</v>
      </c>
      <c r="U1663" s="1">
        <v>811310</v>
      </c>
      <c r="V1663" s="1" t="s">
        <v>119</v>
      </c>
      <c r="X1663" s="1" t="s">
        <v>16816</v>
      </c>
      <c r="Y1663" s="1" t="s">
        <v>16817</v>
      </c>
      <c r="Z1663" s="1" t="s">
        <v>16818</v>
      </c>
      <c r="AA1663" s="1" t="s">
        <v>822</v>
      </c>
      <c r="AB1663" s="1" t="s">
        <v>16819</v>
      </c>
      <c r="AC1663" s="1" t="s">
        <v>138</v>
      </c>
      <c r="AD1663" s="1" t="s">
        <v>167</v>
      </c>
      <c r="AE1663" s="1" t="s">
        <v>117</v>
      </c>
      <c r="AF1663" s="9">
        <v>96950</v>
      </c>
      <c r="AG1663" s="1" t="s">
        <v>118</v>
      </c>
      <c r="AH1663" s="1" t="s">
        <v>138</v>
      </c>
      <c r="AI1663" s="1">
        <v>16707891970</v>
      </c>
      <c r="AK1663" s="1" t="s">
        <v>16820</v>
      </c>
      <c r="BC1663" s="1" t="str">
        <f>"49-9071.00"</f>
        <v>49-9071.00</v>
      </c>
      <c r="BD1663" s="1" t="s">
        <v>214</v>
      </c>
      <c r="BE1663" s="1" t="s">
        <v>16821</v>
      </c>
      <c r="BF1663" s="1" t="s">
        <v>16822</v>
      </c>
      <c r="BG1663" s="1">
        <v>2</v>
      </c>
      <c r="BH1663" s="1">
        <v>2</v>
      </c>
      <c r="BI1663" s="2">
        <v>44470</v>
      </c>
      <c r="BJ1663" s="2">
        <v>44834</v>
      </c>
      <c r="BK1663" s="2">
        <v>44470</v>
      </c>
      <c r="BL1663" s="2">
        <v>44834</v>
      </c>
      <c r="BM1663" s="1">
        <v>35</v>
      </c>
      <c r="BN1663" s="1">
        <v>0</v>
      </c>
      <c r="BO1663" s="1">
        <v>7</v>
      </c>
      <c r="BP1663" s="1">
        <v>7</v>
      </c>
      <c r="BQ1663" s="1">
        <v>7</v>
      </c>
      <c r="BR1663" s="1">
        <v>7</v>
      </c>
      <c r="BS1663" s="1">
        <v>7</v>
      </c>
      <c r="BT1663" s="1">
        <v>0</v>
      </c>
      <c r="BU1663" s="1" t="str">
        <f>"9:00 AM"</f>
        <v>9:00 AM</v>
      </c>
      <c r="BV1663" s="1" t="str">
        <f>"5:00 PM"</f>
        <v>5:00 PM</v>
      </c>
      <c r="BW1663" s="1" t="s">
        <v>135</v>
      </c>
      <c r="BX1663" s="1">
        <v>0</v>
      </c>
      <c r="BY1663" s="1">
        <v>24</v>
      </c>
      <c r="BZ1663" s="1" t="s">
        <v>112</v>
      </c>
      <c r="CB1663" s="1" t="s">
        <v>16823</v>
      </c>
      <c r="CC1663" s="1" t="s">
        <v>10778</v>
      </c>
      <c r="CD1663" s="1" t="s">
        <v>138</v>
      </c>
      <c r="CE1663" s="1" t="s">
        <v>167</v>
      </c>
      <c r="CF1663" s="1" t="s">
        <v>117</v>
      </c>
      <c r="CG1663" s="1">
        <v>96950</v>
      </c>
      <c r="CH1663" s="3">
        <v>8.7100000000000009</v>
      </c>
      <c r="CI1663" s="3">
        <v>8.7100000000000009</v>
      </c>
      <c r="CJ1663" s="3">
        <v>13.06</v>
      </c>
      <c r="CK1663" s="3">
        <v>13.06</v>
      </c>
      <c r="CL1663" s="1" t="s">
        <v>137</v>
      </c>
      <c r="CM1663" s="1" t="s">
        <v>138</v>
      </c>
      <c r="CN1663" s="1" t="s">
        <v>139</v>
      </c>
      <c r="CP1663" s="1" t="s">
        <v>112</v>
      </c>
      <c r="CQ1663" s="1" t="s">
        <v>111</v>
      </c>
      <c r="CR1663" s="1" t="s">
        <v>112</v>
      </c>
      <c r="CS1663" s="1" t="s">
        <v>111</v>
      </c>
      <c r="CT1663" s="1" t="s">
        <v>138</v>
      </c>
      <c r="CU1663" s="1" t="s">
        <v>111</v>
      </c>
      <c r="CV1663" s="1" t="s">
        <v>138</v>
      </c>
      <c r="CW1663" s="1" t="s">
        <v>138</v>
      </c>
      <c r="CX1663" s="1">
        <v>16707891970</v>
      </c>
      <c r="CY1663" s="1" t="s">
        <v>16824</v>
      </c>
      <c r="CZ1663" s="1" t="s">
        <v>138</v>
      </c>
      <c r="DA1663" s="1" t="s">
        <v>111</v>
      </c>
      <c r="DB1663" s="1" t="s">
        <v>112</v>
      </c>
      <c r="DC1663" s="1" t="s">
        <v>16825</v>
      </c>
      <c r="DD1663" s="1" t="s">
        <v>13150</v>
      </c>
      <c r="DE1663" s="1" t="s">
        <v>9588</v>
      </c>
      <c r="DF1663" s="1" t="s">
        <v>16826</v>
      </c>
      <c r="DG1663" s="1" t="s">
        <v>16824</v>
      </c>
    </row>
    <row r="1664" spans="1:111" ht="15.6" customHeight="1" x14ac:dyDescent="0.25">
      <c r="A1664" s="1" t="s">
        <v>16829</v>
      </c>
      <c r="B1664" s="1" t="s">
        <v>238</v>
      </c>
      <c r="C1664" s="2">
        <v>44404.904598379631</v>
      </c>
      <c r="D1664" s="2">
        <v>44463</v>
      </c>
      <c r="E1664" s="1" t="s">
        <v>180</v>
      </c>
      <c r="G1664" s="1" t="s">
        <v>112</v>
      </c>
      <c r="H1664" s="1" t="s">
        <v>112</v>
      </c>
      <c r="I1664" s="1" t="s">
        <v>112</v>
      </c>
      <c r="J1664" s="1" t="s">
        <v>1049</v>
      </c>
      <c r="K1664" s="1" t="s">
        <v>1050</v>
      </c>
      <c r="L1664" s="1" t="s">
        <v>5448</v>
      </c>
      <c r="N1664" s="1" t="s">
        <v>116</v>
      </c>
      <c r="O1664" s="1" t="s">
        <v>117</v>
      </c>
      <c r="P1664" s="9">
        <v>96950</v>
      </c>
      <c r="Q1664" s="1" t="s">
        <v>118</v>
      </c>
      <c r="S1664" s="1">
        <v>16702358778</v>
      </c>
      <c r="U1664" s="1">
        <v>23622</v>
      </c>
      <c r="V1664" s="1" t="s">
        <v>119</v>
      </c>
      <c r="X1664" s="1" t="s">
        <v>1052</v>
      </c>
      <c r="Y1664" s="1" t="s">
        <v>1053</v>
      </c>
      <c r="Z1664" s="1" t="s">
        <v>1054</v>
      </c>
      <c r="AA1664" s="1" t="s">
        <v>373</v>
      </c>
      <c r="AB1664" s="1" t="s">
        <v>5448</v>
      </c>
      <c r="AD1664" s="1" t="s">
        <v>116</v>
      </c>
      <c r="AE1664" s="1" t="s">
        <v>117</v>
      </c>
      <c r="AF1664" s="9">
        <v>96950</v>
      </c>
      <c r="AG1664" s="1" t="s">
        <v>118</v>
      </c>
      <c r="AI1664" s="1">
        <v>16702358778</v>
      </c>
      <c r="AK1664" s="1" t="s">
        <v>1055</v>
      </c>
      <c r="BC1664" s="1" t="str">
        <f>"43-9061.00"</f>
        <v>43-9061.00</v>
      </c>
      <c r="BD1664" s="1" t="s">
        <v>375</v>
      </c>
      <c r="BE1664" s="1" t="s">
        <v>16830</v>
      </c>
      <c r="BF1664" s="1" t="s">
        <v>5536</v>
      </c>
      <c r="BG1664" s="1">
        <v>1</v>
      </c>
      <c r="BH1664" s="1">
        <v>1</v>
      </c>
      <c r="BI1664" s="2">
        <v>44470</v>
      </c>
      <c r="BJ1664" s="2">
        <v>44834</v>
      </c>
      <c r="BK1664" s="2">
        <v>44470</v>
      </c>
      <c r="BL1664" s="2">
        <v>44834</v>
      </c>
      <c r="BM1664" s="1">
        <v>40</v>
      </c>
      <c r="BN1664" s="1">
        <v>0</v>
      </c>
      <c r="BO1664" s="1">
        <v>8</v>
      </c>
      <c r="BP1664" s="1">
        <v>8</v>
      </c>
      <c r="BQ1664" s="1">
        <v>8</v>
      </c>
      <c r="BR1664" s="1">
        <v>8</v>
      </c>
      <c r="BS1664" s="1">
        <v>8</v>
      </c>
      <c r="BT1664" s="1">
        <v>0</v>
      </c>
      <c r="BU1664" s="1" t="str">
        <f>"7:30 AM"</f>
        <v>7:30 AM</v>
      </c>
      <c r="BV1664" s="1" t="str">
        <f>"4:30 PM"</f>
        <v>4:30 PM</v>
      </c>
      <c r="BW1664" s="1" t="s">
        <v>135</v>
      </c>
      <c r="BX1664" s="1">
        <v>0</v>
      </c>
      <c r="BY1664" s="1">
        <v>12</v>
      </c>
      <c r="BZ1664" s="1" t="s">
        <v>112</v>
      </c>
      <c r="CB1664" s="4" t="s">
        <v>16831</v>
      </c>
      <c r="CC1664" s="1" t="s">
        <v>5375</v>
      </c>
      <c r="CE1664" s="1" t="s">
        <v>167</v>
      </c>
      <c r="CF1664" s="1" t="s">
        <v>117</v>
      </c>
      <c r="CG1664" s="1">
        <v>96950</v>
      </c>
      <c r="CH1664" s="3">
        <v>11.05</v>
      </c>
      <c r="CI1664" s="3">
        <v>13</v>
      </c>
      <c r="CJ1664" s="3">
        <v>16.57</v>
      </c>
      <c r="CK1664" s="3">
        <v>19.5</v>
      </c>
      <c r="CL1664" s="1" t="s">
        <v>137</v>
      </c>
      <c r="CM1664" s="1" t="s">
        <v>168</v>
      </c>
      <c r="CN1664" s="1" t="s">
        <v>139</v>
      </c>
      <c r="CP1664" s="1" t="s">
        <v>112</v>
      </c>
      <c r="CQ1664" s="1" t="s">
        <v>111</v>
      </c>
      <c r="CR1664" s="1" t="s">
        <v>111</v>
      </c>
      <c r="CS1664" s="1" t="s">
        <v>111</v>
      </c>
      <c r="CT1664" s="1" t="s">
        <v>138</v>
      </c>
      <c r="CU1664" s="1" t="s">
        <v>111</v>
      </c>
      <c r="CV1664" s="1" t="s">
        <v>111</v>
      </c>
      <c r="CW1664" s="1" t="s">
        <v>1059</v>
      </c>
      <c r="CX1664" s="1">
        <v>16702358778</v>
      </c>
      <c r="CY1664" s="1" t="s">
        <v>1055</v>
      </c>
      <c r="CZ1664" s="1" t="s">
        <v>138</v>
      </c>
      <c r="DA1664" s="1" t="s">
        <v>111</v>
      </c>
      <c r="DB1664" s="1" t="s">
        <v>112</v>
      </c>
    </row>
    <row r="1665" spans="1:111" ht="15.6" customHeight="1" x14ac:dyDescent="0.25">
      <c r="A1665" s="1" t="s">
        <v>16846</v>
      </c>
      <c r="B1665" s="1" t="s">
        <v>238</v>
      </c>
      <c r="C1665" s="2">
        <v>44051.00342523148</v>
      </c>
      <c r="D1665" s="2">
        <v>44112</v>
      </c>
      <c r="E1665" s="1" t="s">
        <v>110</v>
      </c>
      <c r="F1665" s="2">
        <v>44103.833333333336</v>
      </c>
      <c r="G1665" s="1" t="s">
        <v>112</v>
      </c>
      <c r="H1665" s="1" t="s">
        <v>112</v>
      </c>
      <c r="I1665" s="1" t="s">
        <v>112</v>
      </c>
      <c r="J1665" s="1" t="s">
        <v>3300</v>
      </c>
      <c r="K1665" s="1" t="s">
        <v>3301</v>
      </c>
      <c r="L1665" s="1" t="s">
        <v>10794</v>
      </c>
      <c r="M1665" s="1" t="s">
        <v>10795</v>
      </c>
      <c r="N1665" s="1" t="s">
        <v>116</v>
      </c>
      <c r="O1665" s="1" t="s">
        <v>117</v>
      </c>
      <c r="P1665" s="9">
        <v>96950</v>
      </c>
      <c r="Q1665" s="1" t="s">
        <v>118</v>
      </c>
      <c r="S1665" s="1">
        <v>16709894247</v>
      </c>
      <c r="U1665" s="1">
        <v>722513</v>
      </c>
      <c r="V1665" s="1" t="s">
        <v>119</v>
      </c>
      <c r="X1665" s="1" t="s">
        <v>3304</v>
      </c>
      <c r="Y1665" s="1" t="s">
        <v>3305</v>
      </c>
      <c r="Z1665" s="1" t="s">
        <v>3306</v>
      </c>
      <c r="AA1665" s="1" t="s">
        <v>245</v>
      </c>
      <c r="AB1665" s="1" t="s">
        <v>10794</v>
      </c>
      <c r="AD1665" s="1" t="s">
        <v>116</v>
      </c>
      <c r="AE1665" s="1" t="s">
        <v>117</v>
      </c>
      <c r="AF1665" s="9">
        <v>96950</v>
      </c>
      <c r="AG1665" s="1" t="s">
        <v>118</v>
      </c>
      <c r="AI1665" s="1">
        <v>16709894247</v>
      </c>
      <c r="AK1665" s="1" t="s">
        <v>3309</v>
      </c>
      <c r="BC1665" s="1" t="str">
        <f>"35-2014.00"</f>
        <v>35-2014.00</v>
      </c>
      <c r="BD1665" s="1" t="s">
        <v>152</v>
      </c>
      <c r="BE1665" s="1" t="s">
        <v>16847</v>
      </c>
      <c r="BF1665" s="1" t="s">
        <v>154</v>
      </c>
      <c r="BG1665" s="1">
        <v>4</v>
      </c>
      <c r="BH1665" s="1">
        <v>4</v>
      </c>
      <c r="BI1665" s="2">
        <v>44105</v>
      </c>
      <c r="BJ1665" s="2">
        <v>44469</v>
      </c>
      <c r="BK1665" s="2">
        <v>44112</v>
      </c>
      <c r="BL1665" s="2">
        <v>44469</v>
      </c>
      <c r="BM1665" s="1">
        <v>40</v>
      </c>
      <c r="BN1665" s="1">
        <v>0</v>
      </c>
      <c r="BO1665" s="1">
        <v>8</v>
      </c>
      <c r="BP1665" s="1">
        <v>8</v>
      </c>
      <c r="BQ1665" s="1">
        <v>8</v>
      </c>
      <c r="BR1665" s="1">
        <v>8</v>
      </c>
      <c r="BS1665" s="1">
        <v>8</v>
      </c>
      <c r="BT1665" s="1">
        <v>0</v>
      </c>
      <c r="BU1665" s="1" t="str">
        <f>"8:00 AM"</f>
        <v>8:00 AM</v>
      </c>
      <c r="BV1665" s="1" t="str">
        <f>"5:00 PM"</f>
        <v>5:00 PM</v>
      </c>
      <c r="BW1665" s="1" t="s">
        <v>135</v>
      </c>
      <c r="BX1665" s="1">
        <v>0</v>
      </c>
      <c r="BY1665" s="1">
        <v>12</v>
      </c>
      <c r="BZ1665" s="1" t="s">
        <v>112</v>
      </c>
      <c r="CA1665" s="1">
        <v>0</v>
      </c>
      <c r="CB1665" s="1" t="s">
        <v>16848</v>
      </c>
      <c r="CC1665" s="1" t="s">
        <v>16849</v>
      </c>
      <c r="CD1665" s="1" t="s">
        <v>3313</v>
      </c>
      <c r="CE1665" s="1" t="s">
        <v>116</v>
      </c>
      <c r="CF1665" s="1" t="s">
        <v>117</v>
      </c>
      <c r="CG1665" s="1">
        <v>96950</v>
      </c>
      <c r="CH1665" s="3">
        <v>10.68</v>
      </c>
      <c r="CI1665" s="3">
        <v>10.68</v>
      </c>
      <c r="CJ1665" s="3">
        <v>16.02</v>
      </c>
      <c r="CK1665" s="3">
        <v>16.02</v>
      </c>
      <c r="CL1665" s="1" t="s">
        <v>137</v>
      </c>
      <c r="CM1665" s="1" t="s">
        <v>138</v>
      </c>
      <c r="CN1665" s="1" t="s">
        <v>139</v>
      </c>
      <c r="CP1665" s="1" t="s">
        <v>112</v>
      </c>
      <c r="CQ1665" s="1" t="s">
        <v>111</v>
      </c>
      <c r="CR1665" s="1" t="s">
        <v>112</v>
      </c>
      <c r="CS1665" s="1" t="s">
        <v>111</v>
      </c>
      <c r="CT1665" s="1" t="s">
        <v>138</v>
      </c>
      <c r="CU1665" s="1" t="s">
        <v>111</v>
      </c>
      <c r="CV1665" s="1" t="s">
        <v>111</v>
      </c>
      <c r="CW1665" s="1" t="s">
        <v>138</v>
      </c>
      <c r="CX1665" s="1">
        <v>16709894247</v>
      </c>
      <c r="CY1665" s="1" t="s">
        <v>3309</v>
      </c>
      <c r="CZ1665" s="1" t="s">
        <v>138</v>
      </c>
      <c r="DA1665" s="1" t="s">
        <v>111</v>
      </c>
      <c r="DB1665" s="1" t="s">
        <v>112</v>
      </c>
    </row>
    <row r="1666" spans="1:111" ht="15.6" customHeight="1" x14ac:dyDescent="0.25">
      <c r="A1666" s="1" t="s">
        <v>16873</v>
      </c>
      <c r="B1666" s="1" t="s">
        <v>238</v>
      </c>
      <c r="C1666" s="2">
        <v>44047.011970949075</v>
      </c>
      <c r="D1666" s="2">
        <v>44109</v>
      </c>
      <c r="E1666" s="1" t="s">
        <v>110</v>
      </c>
      <c r="F1666" s="2">
        <v>44103.833333333336</v>
      </c>
      <c r="G1666" s="1" t="s">
        <v>111</v>
      </c>
      <c r="H1666" s="1" t="s">
        <v>112</v>
      </c>
      <c r="I1666" s="1" t="s">
        <v>112</v>
      </c>
      <c r="J1666" s="1" t="s">
        <v>382</v>
      </c>
      <c r="K1666" s="1" t="s">
        <v>383</v>
      </c>
      <c r="L1666" s="1" t="s">
        <v>16874</v>
      </c>
      <c r="M1666" s="1" t="s">
        <v>2204</v>
      </c>
      <c r="N1666" s="1" t="s">
        <v>116</v>
      </c>
      <c r="O1666" s="1" t="s">
        <v>117</v>
      </c>
      <c r="P1666" s="9">
        <v>96950</v>
      </c>
      <c r="Q1666" s="1" t="s">
        <v>118</v>
      </c>
      <c r="R1666" s="1" t="s">
        <v>138</v>
      </c>
      <c r="S1666" s="1">
        <v>16702345201</v>
      </c>
      <c r="U1666" s="1">
        <v>81111</v>
      </c>
      <c r="V1666" s="1" t="s">
        <v>119</v>
      </c>
      <c r="X1666" s="1" t="s">
        <v>385</v>
      </c>
      <c r="Y1666" s="1" t="s">
        <v>386</v>
      </c>
      <c r="Z1666" s="1" t="s">
        <v>138</v>
      </c>
      <c r="AA1666" s="1" t="s">
        <v>387</v>
      </c>
      <c r="AB1666" s="1" t="s">
        <v>16874</v>
      </c>
      <c r="AC1666" s="1" t="s">
        <v>2204</v>
      </c>
      <c r="AD1666" s="1" t="s">
        <v>157</v>
      </c>
      <c r="AE1666" s="1" t="s">
        <v>117</v>
      </c>
      <c r="AF1666" s="9">
        <v>96950</v>
      </c>
      <c r="AG1666" s="1" t="s">
        <v>118</v>
      </c>
      <c r="AH1666" s="1" t="s">
        <v>138</v>
      </c>
      <c r="AI1666" s="1">
        <v>16702345201</v>
      </c>
      <c r="AK1666" s="1" t="s">
        <v>388</v>
      </c>
      <c r="BC1666" s="1" t="str">
        <f>"41-1011.00"</f>
        <v>41-1011.00</v>
      </c>
      <c r="BD1666" s="1" t="s">
        <v>975</v>
      </c>
      <c r="BE1666" s="1" t="s">
        <v>16875</v>
      </c>
      <c r="BF1666" s="1" t="s">
        <v>8598</v>
      </c>
      <c r="BG1666" s="1">
        <v>1</v>
      </c>
      <c r="BH1666" s="1">
        <v>1</v>
      </c>
      <c r="BI1666" s="2">
        <v>44105</v>
      </c>
      <c r="BJ1666" s="2">
        <v>45199</v>
      </c>
      <c r="BK1666" s="2">
        <v>44109</v>
      </c>
      <c r="BL1666" s="2">
        <v>45199</v>
      </c>
      <c r="BM1666" s="1">
        <v>40</v>
      </c>
      <c r="BN1666" s="1">
        <v>0</v>
      </c>
      <c r="BO1666" s="1">
        <v>8</v>
      </c>
      <c r="BP1666" s="1">
        <v>8</v>
      </c>
      <c r="BQ1666" s="1">
        <v>8</v>
      </c>
      <c r="BR1666" s="1">
        <v>8</v>
      </c>
      <c r="BS1666" s="1">
        <v>8</v>
      </c>
      <c r="BT1666" s="1">
        <v>0</v>
      </c>
      <c r="BU1666" s="1" t="str">
        <f>"8:00 AM"</f>
        <v>8:00 AM</v>
      </c>
      <c r="BV1666" s="1" t="str">
        <f>"5:00 PM"</f>
        <v>5:00 PM</v>
      </c>
      <c r="BW1666" s="1" t="s">
        <v>135</v>
      </c>
      <c r="BX1666" s="1">
        <v>0</v>
      </c>
      <c r="BY1666" s="1">
        <v>12</v>
      </c>
      <c r="BZ1666" s="1" t="s">
        <v>111</v>
      </c>
      <c r="CA1666" s="1">
        <v>5</v>
      </c>
      <c r="CB1666" s="4" t="s">
        <v>16876</v>
      </c>
      <c r="CC1666" s="1" t="s">
        <v>16874</v>
      </c>
      <c r="CD1666" s="1" t="s">
        <v>2204</v>
      </c>
      <c r="CE1666" s="1" t="s">
        <v>116</v>
      </c>
      <c r="CF1666" s="1" t="s">
        <v>117</v>
      </c>
      <c r="CG1666" s="1">
        <v>96950</v>
      </c>
      <c r="CH1666" s="3">
        <v>9.4600000000000009</v>
      </c>
      <c r="CI1666" s="3">
        <v>9.4600000000000009</v>
      </c>
      <c r="CJ1666" s="3">
        <v>14.19</v>
      </c>
      <c r="CK1666" s="3">
        <v>14.19</v>
      </c>
      <c r="CL1666" s="1" t="s">
        <v>137</v>
      </c>
      <c r="CN1666" s="1" t="s">
        <v>139</v>
      </c>
      <c r="CP1666" s="1" t="s">
        <v>112</v>
      </c>
      <c r="CQ1666" s="1" t="s">
        <v>111</v>
      </c>
      <c r="CR1666" s="1" t="s">
        <v>112</v>
      </c>
      <c r="CS1666" s="1" t="s">
        <v>111</v>
      </c>
      <c r="CT1666" s="1" t="s">
        <v>138</v>
      </c>
      <c r="CU1666" s="1" t="s">
        <v>111</v>
      </c>
      <c r="CV1666" s="1" t="s">
        <v>138</v>
      </c>
      <c r="CW1666" s="1" t="s">
        <v>138</v>
      </c>
      <c r="CX1666" s="1">
        <v>16702345201</v>
      </c>
      <c r="CY1666" s="1" t="s">
        <v>388</v>
      </c>
      <c r="CZ1666" s="1" t="s">
        <v>138</v>
      </c>
      <c r="DA1666" s="1" t="s">
        <v>111</v>
      </c>
      <c r="DB1666" s="1" t="s">
        <v>112</v>
      </c>
    </row>
    <row r="1667" spans="1:111" ht="15.6" customHeight="1" x14ac:dyDescent="0.25">
      <c r="A1667" s="1" t="s">
        <v>16877</v>
      </c>
      <c r="B1667" s="1" t="s">
        <v>238</v>
      </c>
      <c r="C1667" s="2">
        <v>44091.184356481484</v>
      </c>
      <c r="D1667" s="2">
        <v>44151</v>
      </c>
      <c r="E1667" s="1" t="s">
        <v>110</v>
      </c>
      <c r="F1667" s="2">
        <v>44103.833333333336</v>
      </c>
      <c r="G1667" s="1" t="s">
        <v>112</v>
      </c>
      <c r="H1667" s="1" t="s">
        <v>112</v>
      </c>
      <c r="I1667" s="1" t="s">
        <v>112</v>
      </c>
      <c r="J1667" s="1" t="s">
        <v>16878</v>
      </c>
      <c r="K1667" s="1" t="s">
        <v>16879</v>
      </c>
      <c r="L1667" s="1" t="s">
        <v>523</v>
      </c>
      <c r="M1667" s="1" t="s">
        <v>529</v>
      </c>
      <c r="N1667" s="1" t="s">
        <v>167</v>
      </c>
      <c r="O1667" s="1" t="s">
        <v>117</v>
      </c>
      <c r="P1667" s="9">
        <v>96950</v>
      </c>
      <c r="Q1667" s="1" t="s">
        <v>118</v>
      </c>
      <c r="S1667" s="1">
        <v>16702352883</v>
      </c>
      <c r="U1667" s="1">
        <v>561320</v>
      </c>
      <c r="V1667" s="1" t="s">
        <v>119</v>
      </c>
      <c r="X1667" s="1" t="s">
        <v>525</v>
      </c>
      <c r="Y1667" s="1" t="s">
        <v>526</v>
      </c>
      <c r="Z1667" s="1" t="s">
        <v>525</v>
      </c>
      <c r="AA1667" s="1" t="s">
        <v>1276</v>
      </c>
      <c r="AB1667" s="1" t="s">
        <v>523</v>
      </c>
      <c r="AC1667" s="1" t="s">
        <v>529</v>
      </c>
      <c r="AD1667" s="1" t="s">
        <v>167</v>
      </c>
      <c r="AE1667" s="1" t="s">
        <v>117</v>
      </c>
      <c r="AF1667" s="9">
        <v>96950</v>
      </c>
      <c r="AG1667" s="1" t="s">
        <v>118</v>
      </c>
      <c r="AI1667" s="1">
        <v>16702352883</v>
      </c>
      <c r="AK1667" s="1" t="s">
        <v>946</v>
      </c>
      <c r="BC1667" s="1" t="str">
        <f>"41-2021.00"</f>
        <v>41-2021.00</v>
      </c>
      <c r="BD1667" s="1" t="s">
        <v>6458</v>
      </c>
      <c r="BE1667" s="1" t="s">
        <v>16880</v>
      </c>
      <c r="BF1667" s="1" t="s">
        <v>6458</v>
      </c>
      <c r="BG1667" s="1">
        <v>5</v>
      </c>
      <c r="BH1667" s="1">
        <v>5</v>
      </c>
      <c r="BI1667" s="2">
        <v>44105</v>
      </c>
      <c r="BJ1667" s="2">
        <v>44469</v>
      </c>
      <c r="BK1667" s="2">
        <v>44151</v>
      </c>
      <c r="BL1667" s="2">
        <v>44469</v>
      </c>
      <c r="BM1667" s="1">
        <v>35</v>
      </c>
      <c r="BN1667" s="1">
        <v>0</v>
      </c>
      <c r="BO1667" s="1">
        <v>7</v>
      </c>
      <c r="BP1667" s="1">
        <v>7</v>
      </c>
      <c r="BQ1667" s="1">
        <v>7</v>
      </c>
      <c r="BR1667" s="1">
        <v>7</v>
      </c>
      <c r="BS1667" s="1">
        <v>7</v>
      </c>
      <c r="BT1667" s="1">
        <v>0</v>
      </c>
      <c r="BU1667" s="1" t="str">
        <f>"10:00 AM"</f>
        <v>10:00 AM</v>
      </c>
      <c r="BV1667" s="1" t="str">
        <f>"5:00 PM"</f>
        <v>5:00 PM</v>
      </c>
      <c r="BW1667" s="1" t="s">
        <v>135</v>
      </c>
      <c r="BX1667" s="1">
        <v>6</v>
      </c>
      <c r="BY1667" s="1">
        <v>6</v>
      </c>
      <c r="BZ1667" s="1" t="s">
        <v>112</v>
      </c>
      <c r="CA1667" s="1">
        <v>0</v>
      </c>
      <c r="CB1667" s="4" t="s">
        <v>16881</v>
      </c>
      <c r="CC1667" s="1" t="s">
        <v>523</v>
      </c>
      <c r="CD1667" s="1" t="s">
        <v>524</v>
      </c>
      <c r="CE1667" s="1" t="s">
        <v>167</v>
      </c>
      <c r="CF1667" s="1" t="s">
        <v>117</v>
      </c>
      <c r="CG1667" s="1">
        <v>96950</v>
      </c>
      <c r="CH1667" s="3">
        <v>10.14</v>
      </c>
      <c r="CI1667" s="3">
        <v>10.14</v>
      </c>
      <c r="CJ1667" s="3">
        <v>15.21</v>
      </c>
      <c r="CK1667" s="3">
        <v>15.21</v>
      </c>
      <c r="CL1667" s="1" t="s">
        <v>137</v>
      </c>
      <c r="CN1667" s="1" t="s">
        <v>139</v>
      </c>
      <c r="CP1667" s="1" t="s">
        <v>112</v>
      </c>
      <c r="CQ1667" s="1" t="s">
        <v>111</v>
      </c>
      <c r="CR1667" s="1" t="s">
        <v>112</v>
      </c>
      <c r="CS1667" s="1" t="s">
        <v>111</v>
      </c>
      <c r="CT1667" s="1" t="s">
        <v>111</v>
      </c>
      <c r="CU1667" s="1" t="s">
        <v>111</v>
      </c>
      <c r="CV1667" s="1" t="s">
        <v>138</v>
      </c>
      <c r="CW1667" s="1" t="s">
        <v>138</v>
      </c>
      <c r="CX1667" s="1">
        <v>16702352883</v>
      </c>
      <c r="CY1667" s="1" t="s">
        <v>946</v>
      </c>
      <c r="CZ1667" s="1" t="s">
        <v>138</v>
      </c>
      <c r="DA1667" s="1" t="s">
        <v>111</v>
      </c>
      <c r="DB1667" s="1" t="s">
        <v>112</v>
      </c>
    </row>
    <row r="1668" spans="1:111" ht="15.6" customHeight="1" x14ac:dyDescent="0.25">
      <c r="A1668" s="1" t="s">
        <v>16892</v>
      </c>
      <c r="B1668" s="1" t="s">
        <v>238</v>
      </c>
      <c r="C1668" s="2">
        <v>44116.037484953704</v>
      </c>
      <c r="D1668" s="2">
        <v>44158</v>
      </c>
      <c r="E1668" s="1" t="s">
        <v>180</v>
      </c>
      <c r="G1668" s="1" t="s">
        <v>112</v>
      </c>
      <c r="H1668" s="1" t="s">
        <v>112</v>
      </c>
      <c r="I1668" s="1" t="s">
        <v>112</v>
      </c>
      <c r="J1668" s="1" t="s">
        <v>16893</v>
      </c>
      <c r="K1668" s="1" t="s">
        <v>16370</v>
      </c>
      <c r="L1668" s="1" t="s">
        <v>8988</v>
      </c>
      <c r="N1668" s="1" t="s">
        <v>167</v>
      </c>
      <c r="O1668" s="1" t="s">
        <v>117</v>
      </c>
      <c r="P1668" s="9">
        <v>96950</v>
      </c>
      <c r="Q1668" s="1" t="s">
        <v>118</v>
      </c>
      <c r="S1668" s="1">
        <v>16702346089</v>
      </c>
      <c r="U1668" s="1">
        <v>5613</v>
      </c>
      <c r="V1668" s="1" t="s">
        <v>2479</v>
      </c>
      <c r="W1668" s="1" t="s">
        <v>111</v>
      </c>
      <c r="X1668" s="1" t="s">
        <v>6567</v>
      </c>
      <c r="Y1668" s="1" t="s">
        <v>8989</v>
      </c>
      <c r="Z1668" s="1" t="s">
        <v>671</v>
      </c>
      <c r="AA1668" s="1" t="s">
        <v>5247</v>
      </c>
      <c r="AB1668" s="1" t="s">
        <v>8988</v>
      </c>
      <c r="AD1668" s="1" t="s">
        <v>167</v>
      </c>
      <c r="AE1668" s="1" t="s">
        <v>117</v>
      </c>
      <c r="AF1668" s="9">
        <v>96950</v>
      </c>
      <c r="AG1668" s="1" t="s">
        <v>118</v>
      </c>
      <c r="AI1668" s="1">
        <v>16702346089</v>
      </c>
      <c r="AK1668" s="1" t="s">
        <v>8990</v>
      </c>
      <c r="BC1668" s="1" t="str">
        <f>"51-2091.00"</f>
        <v>51-2091.00</v>
      </c>
      <c r="BD1668" s="1" t="s">
        <v>7349</v>
      </c>
      <c r="BE1668" s="1" t="s">
        <v>16894</v>
      </c>
      <c r="BF1668" s="1" t="s">
        <v>16895</v>
      </c>
      <c r="BG1668" s="1">
        <v>2</v>
      </c>
      <c r="BH1668" s="1">
        <v>2</v>
      </c>
      <c r="BI1668" s="2">
        <v>44167</v>
      </c>
      <c r="BJ1668" s="2">
        <v>44531</v>
      </c>
      <c r="BK1668" s="2">
        <v>44167</v>
      </c>
      <c r="BL1668" s="2">
        <v>44531</v>
      </c>
      <c r="BM1668" s="1">
        <v>40</v>
      </c>
      <c r="BN1668" s="1">
        <v>0</v>
      </c>
      <c r="BO1668" s="1">
        <v>8</v>
      </c>
      <c r="BP1668" s="1">
        <v>8</v>
      </c>
      <c r="BQ1668" s="1">
        <v>8</v>
      </c>
      <c r="BR1668" s="1">
        <v>8</v>
      </c>
      <c r="BS1668" s="1">
        <v>8</v>
      </c>
      <c r="BT1668" s="1">
        <v>0</v>
      </c>
      <c r="BU1668" s="1" t="str">
        <f>"7:30 AM"</f>
        <v>7:30 AM</v>
      </c>
      <c r="BV1668" s="1" t="str">
        <f>"4:30 PM"</f>
        <v>4:30 PM</v>
      </c>
      <c r="BW1668" s="1" t="s">
        <v>135</v>
      </c>
      <c r="BX1668" s="1">
        <v>0</v>
      </c>
      <c r="BY1668" s="1">
        <v>12</v>
      </c>
      <c r="BZ1668" s="1" t="s">
        <v>111</v>
      </c>
      <c r="CA1668" s="1">
        <v>3</v>
      </c>
      <c r="CB1668" s="1" t="s">
        <v>16896</v>
      </c>
      <c r="CC1668" s="1" t="s">
        <v>8208</v>
      </c>
      <c r="CE1668" s="1" t="s">
        <v>167</v>
      </c>
      <c r="CF1668" s="1" t="s">
        <v>117</v>
      </c>
      <c r="CG1668" s="1">
        <v>96950</v>
      </c>
      <c r="CH1668" s="3">
        <v>12.62</v>
      </c>
      <c r="CI1668" s="3">
        <v>12.62</v>
      </c>
      <c r="CJ1668" s="3">
        <v>18.93</v>
      </c>
      <c r="CK1668" s="3">
        <v>18.93</v>
      </c>
      <c r="CL1668" s="1" t="s">
        <v>137</v>
      </c>
      <c r="CN1668" s="1" t="s">
        <v>139</v>
      </c>
      <c r="CP1668" s="1" t="s">
        <v>112</v>
      </c>
      <c r="CQ1668" s="1" t="s">
        <v>111</v>
      </c>
      <c r="CR1668" s="1" t="s">
        <v>112</v>
      </c>
      <c r="CS1668" s="1" t="s">
        <v>111</v>
      </c>
      <c r="CT1668" s="1" t="s">
        <v>138</v>
      </c>
      <c r="CU1668" s="1" t="s">
        <v>111</v>
      </c>
      <c r="CV1668" s="1" t="s">
        <v>111</v>
      </c>
      <c r="CW1668" s="1" t="s">
        <v>16375</v>
      </c>
      <c r="CX1668" s="1">
        <v>16702346089</v>
      </c>
      <c r="CY1668" s="1" t="s">
        <v>8990</v>
      </c>
      <c r="CZ1668" s="1" t="s">
        <v>138</v>
      </c>
      <c r="DA1668" s="1" t="s">
        <v>111</v>
      </c>
      <c r="DB1668" s="1" t="s">
        <v>111</v>
      </c>
    </row>
    <row r="1669" spans="1:111" ht="15.6" customHeight="1" x14ac:dyDescent="0.25">
      <c r="A1669" s="1" t="s">
        <v>16902</v>
      </c>
      <c r="B1669" s="1" t="s">
        <v>238</v>
      </c>
      <c r="C1669" s="2">
        <v>44035.928178587965</v>
      </c>
      <c r="D1669" s="2">
        <v>44137</v>
      </c>
      <c r="E1669" s="1" t="s">
        <v>110</v>
      </c>
      <c r="F1669" s="2">
        <v>44102.833333333336</v>
      </c>
      <c r="G1669" s="1" t="s">
        <v>111</v>
      </c>
      <c r="H1669" s="1" t="s">
        <v>112</v>
      </c>
      <c r="I1669" s="1" t="s">
        <v>112</v>
      </c>
      <c r="J1669" s="1" t="s">
        <v>5100</v>
      </c>
      <c r="L1669" s="1" t="s">
        <v>5101</v>
      </c>
      <c r="M1669" s="1" t="s">
        <v>5102</v>
      </c>
      <c r="N1669" s="1" t="s">
        <v>116</v>
      </c>
      <c r="O1669" s="1" t="s">
        <v>117</v>
      </c>
      <c r="P1669" s="9">
        <v>96950</v>
      </c>
      <c r="Q1669" s="1" t="s">
        <v>118</v>
      </c>
      <c r="R1669" s="1" t="s">
        <v>138</v>
      </c>
      <c r="S1669" s="1">
        <v>16702359373</v>
      </c>
      <c r="T1669" s="1">
        <v>230</v>
      </c>
      <c r="U1669" s="1">
        <v>561520</v>
      </c>
      <c r="V1669" s="1" t="s">
        <v>119</v>
      </c>
      <c r="X1669" s="1" t="s">
        <v>5103</v>
      </c>
      <c r="Y1669" s="1" t="s">
        <v>5104</v>
      </c>
      <c r="Z1669" s="1" t="s">
        <v>5105</v>
      </c>
      <c r="AA1669" s="1" t="s">
        <v>2434</v>
      </c>
      <c r="AB1669" s="1" t="s">
        <v>16903</v>
      </c>
      <c r="AC1669" s="1" t="s">
        <v>5102</v>
      </c>
      <c r="AD1669" s="1" t="s">
        <v>116</v>
      </c>
      <c r="AE1669" s="1" t="s">
        <v>117</v>
      </c>
      <c r="AF1669" s="9">
        <v>96950</v>
      </c>
      <c r="AG1669" s="1" t="s">
        <v>118</v>
      </c>
      <c r="AH1669" s="1" t="s">
        <v>138</v>
      </c>
      <c r="AI1669" s="1">
        <v>16702359373</v>
      </c>
      <c r="AJ1669" s="1">
        <v>230</v>
      </c>
      <c r="AK1669" s="1" t="s">
        <v>16904</v>
      </c>
      <c r="BC1669" s="1" t="str">
        <f>"49-1011.00"</f>
        <v>49-1011.00</v>
      </c>
      <c r="BD1669" s="1" t="s">
        <v>5605</v>
      </c>
      <c r="BE1669" s="1" t="s">
        <v>16905</v>
      </c>
      <c r="BF1669" s="1" t="s">
        <v>6274</v>
      </c>
      <c r="BG1669" s="1">
        <v>1</v>
      </c>
      <c r="BH1669" s="1">
        <v>1</v>
      </c>
      <c r="BI1669" s="2">
        <v>44105</v>
      </c>
      <c r="BJ1669" s="2">
        <v>44469</v>
      </c>
      <c r="BK1669" s="2">
        <v>44137</v>
      </c>
      <c r="BL1669" s="2">
        <v>44469</v>
      </c>
      <c r="BM1669" s="1">
        <v>35</v>
      </c>
      <c r="BN1669" s="1">
        <v>0</v>
      </c>
      <c r="BO1669" s="1">
        <v>7</v>
      </c>
      <c r="BP1669" s="1">
        <v>7</v>
      </c>
      <c r="BQ1669" s="1">
        <v>7</v>
      </c>
      <c r="BR1669" s="1">
        <v>7</v>
      </c>
      <c r="BS1669" s="1">
        <v>7</v>
      </c>
      <c r="BT1669" s="1">
        <v>0</v>
      </c>
      <c r="BU1669" s="1" t="str">
        <f>"8:00 AM"</f>
        <v>8:00 AM</v>
      </c>
      <c r="BV1669" s="1" t="str">
        <f>"4:00 PM"</f>
        <v>4:00 PM</v>
      </c>
      <c r="BW1669" s="1" t="s">
        <v>392</v>
      </c>
      <c r="BX1669" s="1">
        <v>0</v>
      </c>
      <c r="BY1669" s="1">
        <v>24</v>
      </c>
      <c r="BZ1669" s="1" t="s">
        <v>111</v>
      </c>
      <c r="CA1669" s="1">
        <v>4</v>
      </c>
      <c r="CB1669" s="1" t="s">
        <v>16906</v>
      </c>
      <c r="CC1669" s="1" t="s">
        <v>6276</v>
      </c>
      <c r="CD1669" s="1" t="s">
        <v>5101</v>
      </c>
      <c r="CE1669" s="1" t="s">
        <v>116</v>
      </c>
      <c r="CF1669" s="1" t="s">
        <v>117</v>
      </c>
      <c r="CG1669" s="1">
        <v>96950</v>
      </c>
      <c r="CH1669" s="3">
        <v>16.64</v>
      </c>
      <c r="CI1669" s="3">
        <v>19.37</v>
      </c>
      <c r="CJ1669" s="3">
        <v>0</v>
      </c>
      <c r="CK1669" s="3">
        <v>0</v>
      </c>
      <c r="CL1669" s="1" t="s">
        <v>137</v>
      </c>
      <c r="CN1669" s="1" t="s">
        <v>139</v>
      </c>
      <c r="CP1669" s="1" t="s">
        <v>112</v>
      </c>
      <c r="CQ1669" s="1" t="s">
        <v>111</v>
      </c>
      <c r="CR1669" s="1" t="s">
        <v>112</v>
      </c>
      <c r="CS1669" s="1" t="s">
        <v>112</v>
      </c>
      <c r="CT1669" s="1" t="s">
        <v>138</v>
      </c>
      <c r="CU1669" s="1" t="s">
        <v>111</v>
      </c>
      <c r="CV1669" s="1" t="s">
        <v>138</v>
      </c>
      <c r="CW1669" s="1" t="s">
        <v>5112</v>
      </c>
      <c r="CX1669" s="1">
        <v>16702359373</v>
      </c>
      <c r="CY1669" s="1" t="s">
        <v>5106</v>
      </c>
      <c r="CZ1669" s="1" t="s">
        <v>168</v>
      </c>
      <c r="DA1669" s="1" t="s">
        <v>111</v>
      </c>
      <c r="DB1669" s="1" t="s">
        <v>112</v>
      </c>
    </row>
    <row r="1670" spans="1:111" ht="15.6" customHeight="1" x14ac:dyDescent="0.25">
      <c r="A1670" s="1" t="s">
        <v>16908</v>
      </c>
      <c r="B1670" s="1" t="s">
        <v>238</v>
      </c>
      <c r="C1670" s="2">
        <v>44042.318084375001</v>
      </c>
      <c r="D1670" s="2">
        <v>44110</v>
      </c>
      <c r="E1670" s="1" t="s">
        <v>110</v>
      </c>
      <c r="F1670" s="2">
        <v>44103.833333333336</v>
      </c>
      <c r="G1670" s="1" t="s">
        <v>112</v>
      </c>
      <c r="H1670" s="1" t="s">
        <v>112</v>
      </c>
      <c r="I1670" s="1" t="s">
        <v>112</v>
      </c>
      <c r="J1670" s="1" t="s">
        <v>1978</v>
      </c>
      <c r="K1670" s="1" t="s">
        <v>1979</v>
      </c>
      <c r="L1670" s="1" t="s">
        <v>941</v>
      </c>
      <c r="M1670" s="1" t="s">
        <v>942</v>
      </c>
      <c r="N1670" s="1" t="s">
        <v>116</v>
      </c>
      <c r="O1670" s="1" t="s">
        <v>117</v>
      </c>
      <c r="P1670" s="9">
        <v>96950</v>
      </c>
      <c r="Q1670" s="1" t="s">
        <v>118</v>
      </c>
      <c r="S1670" s="1">
        <v>16702352883</v>
      </c>
      <c r="U1670" s="1">
        <v>56132</v>
      </c>
      <c r="V1670" s="1" t="s">
        <v>119</v>
      </c>
      <c r="X1670" s="1" t="s">
        <v>943</v>
      </c>
      <c r="Y1670" s="1" t="s">
        <v>944</v>
      </c>
      <c r="Z1670" s="1" t="s">
        <v>945</v>
      </c>
      <c r="AA1670" s="1" t="s">
        <v>373</v>
      </c>
      <c r="AB1670" s="1" t="s">
        <v>941</v>
      </c>
      <c r="AC1670" s="1" t="s">
        <v>942</v>
      </c>
      <c r="AD1670" s="1" t="s">
        <v>116</v>
      </c>
      <c r="AE1670" s="1" t="s">
        <v>117</v>
      </c>
      <c r="AF1670" s="9">
        <v>96950</v>
      </c>
      <c r="AG1670" s="1" t="s">
        <v>118</v>
      </c>
      <c r="AI1670" s="1">
        <v>16702352883</v>
      </c>
      <c r="AK1670" s="1" t="s">
        <v>530</v>
      </c>
      <c r="BC1670" s="1" t="str">
        <f>"49-9071.00"</f>
        <v>49-9071.00</v>
      </c>
      <c r="BD1670" s="1" t="s">
        <v>214</v>
      </c>
      <c r="BE1670" s="1" t="s">
        <v>4815</v>
      </c>
      <c r="BF1670" s="1" t="s">
        <v>4816</v>
      </c>
      <c r="BG1670" s="1">
        <v>3</v>
      </c>
      <c r="BH1670" s="1">
        <v>3</v>
      </c>
      <c r="BI1670" s="2">
        <v>44105</v>
      </c>
      <c r="BJ1670" s="2">
        <v>44469</v>
      </c>
      <c r="BK1670" s="2">
        <v>44110</v>
      </c>
      <c r="BL1670" s="2">
        <v>44469</v>
      </c>
      <c r="BM1670" s="1">
        <v>35</v>
      </c>
      <c r="BN1670" s="1">
        <v>0</v>
      </c>
      <c r="BO1670" s="1">
        <v>7</v>
      </c>
      <c r="BP1670" s="1">
        <v>7</v>
      </c>
      <c r="BQ1670" s="1">
        <v>7</v>
      </c>
      <c r="BR1670" s="1">
        <v>7</v>
      </c>
      <c r="BS1670" s="1">
        <v>7</v>
      </c>
      <c r="BT1670" s="1">
        <v>0</v>
      </c>
      <c r="BU1670" s="1" t="str">
        <f>"9:00 AM"</f>
        <v>9:00 AM</v>
      </c>
      <c r="BV1670" s="1" t="str">
        <f>"4:00 PM"</f>
        <v>4:00 PM</v>
      </c>
      <c r="BW1670" s="1" t="s">
        <v>135</v>
      </c>
      <c r="BX1670" s="1">
        <v>12</v>
      </c>
      <c r="BY1670" s="1">
        <v>24</v>
      </c>
      <c r="BZ1670" s="1" t="s">
        <v>112</v>
      </c>
      <c r="CA1670" s="1">
        <v>0</v>
      </c>
      <c r="CB1670" s="4" t="s">
        <v>4817</v>
      </c>
      <c r="CC1670" s="1" t="s">
        <v>941</v>
      </c>
      <c r="CD1670" s="1" t="s">
        <v>942</v>
      </c>
      <c r="CE1670" s="1" t="s">
        <v>116</v>
      </c>
      <c r="CF1670" s="1" t="s">
        <v>117</v>
      </c>
      <c r="CG1670" s="1">
        <v>96950</v>
      </c>
      <c r="CH1670" s="3">
        <v>8.33</v>
      </c>
      <c r="CI1670" s="3">
        <v>9</v>
      </c>
      <c r="CJ1670" s="3">
        <v>12.5</v>
      </c>
      <c r="CK1670" s="3">
        <v>13.5</v>
      </c>
      <c r="CL1670" s="1" t="s">
        <v>137</v>
      </c>
      <c r="CM1670" s="1" t="s">
        <v>138</v>
      </c>
      <c r="CN1670" s="1" t="s">
        <v>139</v>
      </c>
      <c r="CP1670" s="1" t="s">
        <v>112</v>
      </c>
      <c r="CQ1670" s="1" t="s">
        <v>111</v>
      </c>
      <c r="CR1670" s="1" t="s">
        <v>112</v>
      </c>
      <c r="CS1670" s="1" t="s">
        <v>111</v>
      </c>
      <c r="CT1670" s="1" t="s">
        <v>111</v>
      </c>
      <c r="CU1670" s="1" t="s">
        <v>111</v>
      </c>
      <c r="CV1670" s="1" t="s">
        <v>138</v>
      </c>
      <c r="CW1670" s="1" t="s">
        <v>138</v>
      </c>
      <c r="CX1670" s="1">
        <v>16702352883</v>
      </c>
      <c r="CY1670" s="1" t="s">
        <v>530</v>
      </c>
      <c r="CZ1670" s="1" t="s">
        <v>138</v>
      </c>
      <c r="DA1670" s="1" t="s">
        <v>111</v>
      </c>
      <c r="DB1670" s="1" t="s">
        <v>112</v>
      </c>
    </row>
    <row r="1671" spans="1:111" ht="15.6" customHeight="1" x14ac:dyDescent="0.25">
      <c r="A1671" s="1" t="s">
        <v>16917</v>
      </c>
      <c r="B1671" s="1" t="s">
        <v>238</v>
      </c>
      <c r="C1671" s="2">
        <v>44048.103288773149</v>
      </c>
      <c r="D1671" s="2">
        <v>44111</v>
      </c>
      <c r="E1671" s="1" t="s">
        <v>180</v>
      </c>
      <c r="G1671" s="1" t="s">
        <v>111</v>
      </c>
      <c r="H1671" s="1" t="s">
        <v>112</v>
      </c>
      <c r="I1671" s="1" t="s">
        <v>112</v>
      </c>
      <c r="J1671" s="1" t="s">
        <v>8593</v>
      </c>
      <c r="K1671" s="1" t="s">
        <v>16918</v>
      </c>
      <c r="L1671" s="1" t="s">
        <v>8595</v>
      </c>
      <c r="M1671" s="1" t="s">
        <v>384</v>
      </c>
      <c r="N1671" s="1" t="s">
        <v>116</v>
      </c>
      <c r="O1671" s="1" t="s">
        <v>117</v>
      </c>
      <c r="P1671" s="9">
        <v>96950</v>
      </c>
      <c r="Q1671" s="1" t="s">
        <v>118</v>
      </c>
      <c r="R1671" s="1" t="s">
        <v>138</v>
      </c>
      <c r="S1671" s="1">
        <v>16702351444</v>
      </c>
      <c r="U1671" s="1">
        <v>424720</v>
      </c>
      <c r="V1671" s="1" t="s">
        <v>119</v>
      </c>
      <c r="X1671" s="1" t="s">
        <v>385</v>
      </c>
      <c r="Y1671" s="1" t="s">
        <v>386</v>
      </c>
      <c r="Z1671" s="1" t="s">
        <v>138</v>
      </c>
      <c r="AA1671" s="1" t="s">
        <v>4667</v>
      </c>
      <c r="AB1671" s="1" t="s">
        <v>384</v>
      </c>
      <c r="AD1671" s="1" t="s">
        <v>116</v>
      </c>
      <c r="AE1671" s="1" t="s">
        <v>117</v>
      </c>
      <c r="AF1671" s="9">
        <v>96950</v>
      </c>
      <c r="AG1671" s="1" t="s">
        <v>118</v>
      </c>
      <c r="AH1671" s="1" t="s">
        <v>138</v>
      </c>
      <c r="AI1671" s="1">
        <v>16702345201</v>
      </c>
      <c r="AK1671" s="1" t="s">
        <v>8596</v>
      </c>
      <c r="BC1671" s="1" t="str">
        <f>"43-3031.00"</f>
        <v>43-3031.00</v>
      </c>
      <c r="BD1671" s="1" t="s">
        <v>389</v>
      </c>
      <c r="BE1671" s="1" t="s">
        <v>16919</v>
      </c>
      <c r="BF1671" s="1" t="s">
        <v>1279</v>
      </c>
      <c r="BG1671" s="1">
        <v>1</v>
      </c>
      <c r="BH1671" s="1">
        <v>1</v>
      </c>
      <c r="BI1671" s="2">
        <v>44105</v>
      </c>
      <c r="BJ1671" s="2">
        <v>45199</v>
      </c>
      <c r="BK1671" s="2">
        <v>44111</v>
      </c>
      <c r="BL1671" s="2">
        <v>45199</v>
      </c>
      <c r="BM1671" s="1">
        <v>40</v>
      </c>
      <c r="BN1671" s="1">
        <v>0</v>
      </c>
      <c r="BO1671" s="1">
        <v>8</v>
      </c>
      <c r="BP1671" s="1">
        <v>8</v>
      </c>
      <c r="BQ1671" s="1">
        <v>8</v>
      </c>
      <c r="BR1671" s="1">
        <v>8</v>
      </c>
      <c r="BS1671" s="1">
        <v>8</v>
      </c>
      <c r="BT1671" s="1">
        <v>0</v>
      </c>
      <c r="BU1671" s="1" t="str">
        <f>"8:00 PM"</f>
        <v>8:00 PM</v>
      </c>
      <c r="BV1671" s="1" t="str">
        <f>"5:00 PM"</f>
        <v>5:00 PM</v>
      </c>
      <c r="BW1671" s="1" t="s">
        <v>392</v>
      </c>
      <c r="BX1671" s="1">
        <v>0</v>
      </c>
      <c r="BY1671" s="1">
        <v>12</v>
      </c>
      <c r="BZ1671" s="1" t="s">
        <v>112</v>
      </c>
      <c r="CA1671" s="1">
        <v>0</v>
      </c>
      <c r="CB1671" s="4" t="s">
        <v>16920</v>
      </c>
      <c r="CC1671" s="1" t="s">
        <v>8595</v>
      </c>
      <c r="CD1671" s="1" t="s">
        <v>384</v>
      </c>
      <c r="CE1671" s="1" t="s">
        <v>116</v>
      </c>
      <c r="CF1671" s="1" t="s">
        <v>117</v>
      </c>
      <c r="CG1671" s="1">
        <v>96950</v>
      </c>
      <c r="CH1671" s="3">
        <v>9.8699999999999992</v>
      </c>
      <c r="CI1671" s="3">
        <v>9.8699999999999992</v>
      </c>
      <c r="CJ1671" s="3">
        <v>14.81</v>
      </c>
      <c r="CK1671" s="3">
        <v>14.81</v>
      </c>
      <c r="CL1671" s="1" t="s">
        <v>137</v>
      </c>
      <c r="CM1671" s="1" t="s">
        <v>138</v>
      </c>
      <c r="CN1671" s="1" t="s">
        <v>139</v>
      </c>
      <c r="CP1671" s="1" t="s">
        <v>112</v>
      </c>
      <c r="CQ1671" s="1" t="s">
        <v>111</v>
      </c>
      <c r="CR1671" s="1" t="s">
        <v>112</v>
      </c>
      <c r="CS1671" s="1" t="s">
        <v>111</v>
      </c>
      <c r="CT1671" s="1" t="s">
        <v>138</v>
      </c>
      <c r="CU1671" s="1" t="s">
        <v>111</v>
      </c>
      <c r="CV1671" s="1" t="s">
        <v>138</v>
      </c>
      <c r="CW1671" s="1" t="s">
        <v>138</v>
      </c>
      <c r="CX1671" s="1">
        <v>16702351444</v>
      </c>
      <c r="CY1671" s="1" t="s">
        <v>8596</v>
      </c>
      <c r="CZ1671" s="1" t="s">
        <v>138</v>
      </c>
      <c r="DA1671" s="1" t="s">
        <v>111</v>
      </c>
      <c r="DB1671" s="1" t="s">
        <v>112</v>
      </c>
    </row>
    <row r="1672" spans="1:111" ht="15.6" customHeight="1" x14ac:dyDescent="0.25">
      <c r="A1672" s="1" t="s">
        <v>16921</v>
      </c>
      <c r="B1672" s="1" t="s">
        <v>238</v>
      </c>
      <c r="C1672" s="2">
        <v>44047.05938136574</v>
      </c>
      <c r="D1672" s="2">
        <v>44111</v>
      </c>
      <c r="E1672" s="1" t="s">
        <v>110</v>
      </c>
      <c r="F1672" s="2">
        <v>44103.833333333336</v>
      </c>
      <c r="G1672" s="1" t="s">
        <v>111</v>
      </c>
      <c r="H1672" s="1" t="s">
        <v>112</v>
      </c>
      <c r="I1672" s="1" t="s">
        <v>112</v>
      </c>
      <c r="J1672" s="1" t="s">
        <v>11563</v>
      </c>
      <c r="K1672" s="1" t="s">
        <v>4015</v>
      </c>
      <c r="L1672" s="1" t="s">
        <v>16922</v>
      </c>
      <c r="M1672" s="1" t="s">
        <v>485</v>
      </c>
      <c r="N1672" s="1" t="s">
        <v>116</v>
      </c>
      <c r="O1672" s="1" t="s">
        <v>117</v>
      </c>
      <c r="P1672" s="9">
        <v>96950</v>
      </c>
      <c r="Q1672" s="1" t="s">
        <v>118</v>
      </c>
      <c r="S1672" s="1">
        <v>16704836526</v>
      </c>
      <c r="U1672" s="1">
        <v>488510</v>
      </c>
      <c r="V1672" s="1" t="s">
        <v>119</v>
      </c>
      <c r="X1672" s="1" t="s">
        <v>486</v>
      </c>
      <c r="Y1672" s="1" t="s">
        <v>487</v>
      </c>
      <c r="Z1672" s="1" t="s">
        <v>488</v>
      </c>
      <c r="AA1672" s="1" t="s">
        <v>964</v>
      </c>
      <c r="AB1672" s="1" t="s">
        <v>10826</v>
      </c>
      <c r="AC1672" s="1" t="s">
        <v>485</v>
      </c>
      <c r="AD1672" s="1" t="s">
        <v>116</v>
      </c>
      <c r="AE1672" s="1" t="s">
        <v>117</v>
      </c>
      <c r="AF1672" s="9">
        <v>96950</v>
      </c>
      <c r="AG1672" s="1" t="s">
        <v>118</v>
      </c>
      <c r="AI1672" s="1">
        <v>16704836526</v>
      </c>
      <c r="AK1672" s="1" t="s">
        <v>491</v>
      </c>
      <c r="BC1672" s="1" t="str">
        <f>"43-3031.00"</f>
        <v>43-3031.00</v>
      </c>
      <c r="BD1672" s="1" t="s">
        <v>389</v>
      </c>
      <c r="BE1672" s="1" t="s">
        <v>16923</v>
      </c>
      <c r="BF1672" s="1" t="s">
        <v>3587</v>
      </c>
      <c r="BG1672" s="1">
        <v>1</v>
      </c>
      <c r="BH1672" s="1">
        <v>1</v>
      </c>
      <c r="BI1672" s="2">
        <v>44105</v>
      </c>
      <c r="BJ1672" s="2">
        <v>44469</v>
      </c>
      <c r="BK1672" s="2">
        <v>44111</v>
      </c>
      <c r="BL1672" s="2">
        <v>44469</v>
      </c>
      <c r="BM1672" s="1">
        <v>40</v>
      </c>
      <c r="BN1672" s="1">
        <v>0</v>
      </c>
      <c r="BO1672" s="1">
        <v>8</v>
      </c>
      <c r="BP1672" s="1">
        <v>8</v>
      </c>
      <c r="BQ1672" s="1">
        <v>8</v>
      </c>
      <c r="BR1672" s="1">
        <v>8</v>
      </c>
      <c r="BS1672" s="1">
        <v>8</v>
      </c>
      <c r="BT1672" s="1">
        <v>0</v>
      </c>
      <c r="BU1672" s="1" t="str">
        <f>"8:00 AM"</f>
        <v>8:00 AM</v>
      </c>
      <c r="BV1672" s="1" t="str">
        <f>"5:00 PM"</f>
        <v>5:00 PM</v>
      </c>
      <c r="BW1672" s="1" t="s">
        <v>392</v>
      </c>
      <c r="BX1672" s="1">
        <v>0</v>
      </c>
      <c r="BY1672" s="1">
        <v>24</v>
      </c>
      <c r="BZ1672" s="1" t="s">
        <v>112</v>
      </c>
      <c r="CA1672" s="1">
        <v>0</v>
      </c>
      <c r="CB1672" s="1" t="s">
        <v>16924</v>
      </c>
      <c r="CC1672" s="1" t="s">
        <v>14631</v>
      </c>
      <c r="CD1672" s="1" t="s">
        <v>13597</v>
      </c>
      <c r="CE1672" s="1" t="s">
        <v>4063</v>
      </c>
      <c r="CF1672" s="1" t="s">
        <v>117</v>
      </c>
      <c r="CG1672" s="1">
        <v>96950</v>
      </c>
      <c r="CH1672" s="3">
        <v>13.9</v>
      </c>
      <c r="CI1672" s="3">
        <v>13.9</v>
      </c>
      <c r="CJ1672" s="3">
        <v>20.85</v>
      </c>
      <c r="CK1672" s="3">
        <v>20.85</v>
      </c>
      <c r="CL1672" s="1" t="s">
        <v>137</v>
      </c>
      <c r="CM1672" s="1" t="s">
        <v>331</v>
      </c>
      <c r="CN1672" s="1" t="s">
        <v>139</v>
      </c>
      <c r="CP1672" s="1" t="s">
        <v>112</v>
      </c>
      <c r="CQ1672" s="1" t="s">
        <v>111</v>
      </c>
      <c r="CR1672" s="1" t="s">
        <v>112</v>
      </c>
      <c r="CS1672" s="1" t="s">
        <v>111</v>
      </c>
      <c r="CT1672" s="1" t="s">
        <v>138</v>
      </c>
      <c r="CU1672" s="1" t="s">
        <v>111</v>
      </c>
      <c r="CV1672" s="1" t="s">
        <v>138</v>
      </c>
      <c r="CW1672" s="1" t="s">
        <v>331</v>
      </c>
      <c r="CX1672" s="1">
        <v>16704836526</v>
      </c>
      <c r="CY1672" s="1" t="s">
        <v>491</v>
      </c>
      <c r="CZ1672" s="1" t="s">
        <v>138</v>
      </c>
      <c r="DA1672" s="1" t="s">
        <v>111</v>
      </c>
      <c r="DB1672" s="1" t="s">
        <v>112</v>
      </c>
    </row>
    <row r="1673" spans="1:111" ht="15.6" customHeight="1" x14ac:dyDescent="0.25">
      <c r="A1673" s="1" t="s">
        <v>16925</v>
      </c>
      <c r="B1673" s="1" t="s">
        <v>238</v>
      </c>
      <c r="C1673" s="2">
        <v>44130.845045833332</v>
      </c>
      <c r="D1673" s="2">
        <v>44160</v>
      </c>
      <c r="E1673" s="1" t="s">
        <v>180</v>
      </c>
      <c r="G1673" s="1" t="s">
        <v>112</v>
      </c>
      <c r="H1673" s="1" t="s">
        <v>112</v>
      </c>
      <c r="I1673" s="1" t="s">
        <v>112</v>
      </c>
      <c r="J1673" s="1" t="s">
        <v>3474</v>
      </c>
      <c r="K1673" s="1" t="s">
        <v>719</v>
      </c>
      <c r="L1673" s="1" t="s">
        <v>3476</v>
      </c>
      <c r="M1673" s="1" t="s">
        <v>3477</v>
      </c>
      <c r="N1673" s="1" t="s">
        <v>167</v>
      </c>
      <c r="O1673" s="1" t="s">
        <v>117</v>
      </c>
      <c r="P1673" s="9">
        <v>96950</v>
      </c>
      <c r="Q1673" s="1" t="s">
        <v>118</v>
      </c>
      <c r="R1673" s="1" t="s">
        <v>719</v>
      </c>
      <c r="S1673" s="1">
        <v>16702368202</v>
      </c>
      <c r="T1673" s="1">
        <v>3554</v>
      </c>
      <c r="U1673" s="1">
        <v>62211</v>
      </c>
      <c r="V1673" s="1" t="s">
        <v>119</v>
      </c>
      <c r="X1673" s="1" t="s">
        <v>3478</v>
      </c>
      <c r="Y1673" s="1" t="s">
        <v>3479</v>
      </c>
      <c r="Z1673" s="1" t="s">
        <v>1701</v>
      </c>
      <c r="AA1673" s="1" t="s">
        <v>3480</v>
      </c>
      <c r="AB1673" s="1" t="s">
        <v>3476</v>
      </c>
      <c r="AC1673" s="1" t="s">
        <v>3477</v>
      </c>
      <c r="AD1673" s="1" t="s">
        <v>167</v>
      </c>
      <c r="AE1673" s="1" t="s">
        <v>117</v>
      </c>
      <c r="AF1673" s="9">
        <v>96950</v>
      </c>
      <c r="AG1673" s="1" t="s">
        <v>118</v>
      </c>
      <c r="AH1673" s="1" t="s">
        <v>719</v>
      </c>
      <c r="AI1673" s="1">
        <v>16702368202</v>
      </c>
      <c r="AJ1673" s="1">
        <v>3554</v>
      </c>
      <c r="AK1673" s="1" t="s">
        <v>3481</v>
      </c>
      <c r="BC1673" s="1" t="str">
        <f>"29-2012.00"</f>
        <v>29-2012.00</v>
      </c>
      <c r="BD1673" s="1" t="s">
        <v>9881</v>
      </c>
      <c r="BE1673" s="1" t="s">
        <v>16926</v>
      </c>
      <c r="BF1673" s="1" t="s">
        <v>9560</v>
      </c>
      <c r="BG1673" s="1">
        <v>1</v>
      </c>
      <c r="BH1673" s="1">
        <v>1</v>
      </c>
      <c r="BI1673" s="2">
        <v>44186</v>
      </c>
      <c r="BJ1673" s="2">
        <v>44550</v>
      </c>
      <c r="BK1673" s="2">
        <v>44186</v>
      </c>
      <c r="BL1673" s="2">
        <v>44550</v>
      </c>
      <c r="BM1673" s="1">
        <v>40</v>
      </c>
      <c r="BN1673" s="1">
        <v>0</v>
      </c>
      <c r="BO1673" s="1">
        <v>8</v>
      </c>
      <c r="BP1673" s="1">
        <v>8</v>
      </c>
      <c r="BQ1673" s="1">
        <v>8</v>
      </c>
      <c r="BR1673" s="1">
        <v>8</v>
      </c>
      <c r="BS1673" s="1">
        <v>8</v>
      </c>
      <c r="BT1673" s="1">
        <v>0</v>
      </c>
      <c r="BU1673" s="1" t="str">
        <f>"7:00 AM"</f>
        <v>7:00 AM</v>
      </c>
      <c r="BV1673" s="1" t="str">
        <f>"4:00 PM"</f>
        <v>4:00 PM</v>
      </c>
      <c r="BW1673" s="1" t="s">
        <v>392</v>
      </c>
      <c r="BX1673" s="1">
        <v>0</v>
      </c>
      <c r="BY1673" s="1">
        <v>24</v>
      </c>
      <c r="BZ1673" s="1" t="s">
        <v>112</v>
      </c>
      <c r="CA1673" s="1">
        <v>0</v>
      </c>
      <c r="CB1673" s="1" t="s">
        <v>16927</v>
      </c>
      <c r="CC1673" s="1" t="s">
        <v>3476</v>
      </c>
      <c r="CD1673" s="1" t="s">
        <v>3477</v>
      </c>
      <c r="CE1673" s="1" t="s">
        <v>167</v>
      </c>
      <c r="CF1673" s="1" t="s">
        <v>117</v>
      </c>
      <c r="CG1673" s="1">
        <v>96950</v>
      </c>
      <c r="CH1673" s="3">
        <v>15.24</v>
      </c>
      <c r="CI1673" s="3">
        <v>24.55</v>
      </c>
      <c r="CJ1673" s="3">
        <v>22.86</v>
      </c>
      <c r="CK1673" s="3">
        <v>36.82</v>
      </c>
      <c r="CL1673" s="1" t="s">
        <v>137</v>
      </c>
      <c r="CM1673" s="1" t="s">
        <v>3486</v>
      </c>
      <c r="CN1673" s="1" t="s">
        <v>139</v>
      </c>
      <c r="CP1673" s="1" t="s">
        <v>112</v>
      </c>
      <c r="CQ1673" s="1" t="s">
        <v>111</v>
      </c>
      <c r="CR1673" s="1" t="s">
        <v>112</v>
      </c>
      <c r="CS1673" s="1" t="s">
        <v>111</v>
      </c>
      <c r="CT1673" s="1" t="s">
        <v>138</v>
      </c>
      <c r="CU1673" s="1" t="s">
        <v>111</v>
      </c>
      <c r="CV1673" s="1" t="s">
        <v>138</v>
      </c>
      <c r="CW1673" s="1" t="s">
        <v>3487</v>
      </c>
      <c r="CX1673" s="1">
        <v>16702368202</v>
      </c>
      <c r="CY1673" s="1" t="s">
        <v>3488</v>
      </c>
      <c r="CZ1673" s="1" t="s">
        <v>3489</v>
      </c>
      <c r="DA1673" s="1" t="s">
        <v>111</v>
      </c>
      <c r="DB1673" s="1" t="s">
        <v>112</v>
      </c>
      <c r="DC1673" s="1" t="s">
        <v>890</v>
      </c>
      <c r="DD1673" s="1" t="s">
        <v>3490</v>
      </c>
      <c r="DE1673" s="1" t="s">
        <v>3491</v>
      </c>
      <c r="DF1673" s="1" t="s">
        <v>3474</v>
      </c>
      <c r="DG1673" s="1" t="s">
        <v>3492</v>
      </c>
    </row>
    <row r="1674" spans="1:111" ht="15.6" customHeight="1" x14ac:dyDescent="0.25">
      <c r="A1674" s="1" t="s">
        <v>16931</v>
      </c>
      <c r="B1674" s="1" t="s">
        <v>238</v>
      </c>
      <c r="C1674" s="2">
        <v>44099.059739004631</v>
      </c>
      <c r="D1674" s="2">
        <v>44147</v>
      </c>
      <c r="E1674" s="1" t="s">
        <v>110</v>
      </c>
      <c r="F1674" s="2">
        <v>44103.833333333336</v>
      </c>
      <c r="G1674" s="1" t="s">
        <v>111</v>
      </c>
      <c r="H1674" s="1" t="s">
        <v>112</v>
      </c>
      <c r="I1674" s="1" t="s">
        <v>112</v>
      </c>
      <c r="J1674" s="1" t="s">
        <v>16932</v>
      </c>
      <c r="L1674" s="1" t="s">
        <v>16933</v>
      </c>
      <c r="N1674" s="1" t="s">
        <v>167</v>
      </c>
      <c r="O1674" s="1" t="s">
        <v>117</v>
      </c>
      <c r="P1674" s="9">
        <v>96950</v>
      </c>
      <c r="Q1674" s="1" t="s">
        <v>118</v>
      </c>
      <c r="S1674" s="1">
        <v>16702336181</v>
      </c>
      <c r="U1674" s="1">
        <v>42482</v>
      </c>
      <c r="V1674" s="1" t="s">
        <v>119</v>
      </c>
      <c r="X1674" s="1" t="s">
        <v>16934</v>
      </c>
      <c r="Y1674" s="1" t="s">
        <v>16935</v>
      </c>
      <c r="Z1674" s="1" t="s">
        <v>202</v>
      </c>
      <c r="AA1674" s="1" t="s">
        <v>171</v>
      </c>
      <c r="AB1674" s="1" t="s">
        <v>16933</v>
      </c>
      <c r="AD1674" s="1" t="s">
        <v>167</v>
      </c>
      <c r="AE1674" s="1" t="s">
        <v>117</v>
      </c>
      <c r="AF1674" s="9">
        <v>96950</v>
      </c>
      <c r="AG1674" s="1" t="s">
        <v>118</v>
      </c>
      <c r="AI1674" s="1">
        <v>16702876181</v>
      </c>
      <c r="AK1674" s="1" t="s">
        <v>16936</v>
      </c>
      <c r="BC1674" s="1" t="str">
        <f>"49-9071.00"</f>
        <v>49-9071.00</v>
      </c>
      <c r="BD1674" s="1" t="s">
        <v>214</v>
      </c>
      <c r="BE1674" s="1" t="s">
        <v>16937</v>
      </c>
      <c r="BF1674" s="1" t="s">
        <v>958</v>
      </c>
      <c r="BG1674" s="1">
        <v>1</v>
      </c>
      <c r="BH1674" s="1">
        <v>1</v>
      </c>
      <c r="BI1674" s="2">
        <v>44105</v>
      </c>
      <c r="BJ1674" s="2">
        <v>45199</v>
      </c>
      <c r="BK1674" s="2">
        <v>44147</v>
      </c>
      <c r="BL1674" s="2">
        <v>45199</v>
      </c>
      <c r="BM1674" s="1">
        <v>40</v>
      </c>
      <c r="BN1674" s="1">
        <v>0</v>
      </c>
      <c r="BO1674" s="1">
        <v>8</v>
      </c>
      <c r="BP1674" s="1">
        <v>8</v>
      </c>
      <c r="BQ1674" s="1">
        <v>8</v>
      </c>
      <c r="BR1674" s="1">
        <v>8</v>
      </c>
      <c r="BS1674" s="1">
        <v>8</v>
      </c>
      <c r="BT1674" s="1">
        <v>0</v>
      </c>
      <c r="BU1674" s="1" t="str">
        <f>"8:00 AM"</f>
        <v>8:00 AM</v>
      </c>
      <c r="BV1674" s="1" t="str">
        <f>"5:00 PM"</f>
        <v>5:00 PM</v>
      </c>
      <c r="BW1674" s="1" t="s">
        <v>135</v>
      </c>
      <c r="BX1674" s="1">
        <v>0</v>
      </c>
      <c r="BY1674" s="1">
        <v>24</v>
      </c>
      <c r="BZ1674" s="1" t="s">
        <v>112</v>
      </c>
      <c r="CA1674" s="1">
        <v>0</v>
      </c>
      <c r="CB1674" s="1" t="s">
        <v>16938</v>
      </c>
      <c r="CC1674" s="1" t="s">
        <v>16939</v>
      </c>
      <c r="CE1674" s="1" t="s">
        <v>167</v>
      </c>
      <c r="CF1674" s="1" t="s">
        <v>117</v>
      </c>
      <c r="CG1674" s="1">
        <v>96950</v>
      </c>
      <c r="CH1674" s="3">
        <v>8.33</v>
      </c>
      <c r="CI1674" s="3">
        <v>8.33</v>
      </c>
      <c r="CJ1674" s="3">
        <v>12.5</v>
      </c>
      <c r="CK1674" s="3">
        <v>12.5</v>
      </c>
      <c r="CL1674" s="1" t="s">
        <v>137</v>
      </c>
      <c r="CM1674" s="1" t="s">
        <v>138</v>
      </c>
      <c r="CN1674" s="1" t="s">
        <v>139</v>
      </c>
      <c r="CP1674" s="1" t="s">
        <v>112</v>
      </c>
      <c r="CQ1674" s="1" t="s">
        <v>111</v>
      </c>
      <c r="CR1674" s="1" t="s">
        <v>111</v>
      </c>
      <c r="CS1674" s="1" t="s">
        <v>111</v>
      </c>
      <c r="CT1674" s="1" t="s">
        <v>111</v>
      </c>
      <c r="CU1674" s="1" t="s">
        <v>111</v>
      </c>
      <c r="CV1674" s="1" t="s">
        <v>138</v>
      </c>
      <c r="CW1674" s="1" t="s">
        <v>138</v>
      </c>
      <c r="CX1674" s="1">
        <v>16702336181</v>
      </c>
      <c r="CY1674" s="1" t="s">
        <v>16936</v>
      </c>
      <c r="CZ1674" s="1" t="s">
        <v>138</v>
      </c>
      <c r="DA1674" s="1" t="s">
        <v>111</v>
      </c>
      <c r="DB1674" s="1" t="s">
        <v>112</v>
      </c>
    </row>
    <row r="1675" spans="1:111" ht="15.6" customHeight="1" x14ac:dyDescent="0.25">
      <c r="A1675" s="1" t="s">
        <v>16940</v>
      </c>
      <c r="B1675" s="1" t="s">
        <v>238</v>
      </c>
      <c r="C1675" s="2">
        <v>44118.164991319441</v>
      </c>
      <c r="D1675" s="2">
        <v>44168</v>
      </c>
      <c r="E1675" s="1" t="s">
        <v>180</v>
      </c>
      <c r="G1675" s="1" t="s">
        <v>112</v>
      </c>
      <c r="H1675" s="1" t="s">
        <v>112</v>
      </c>
      <c r="I1675" s="1" t="s">
        <v>112</v>
      </c>
      <c r="J1675" s="1" t="s">
        <v>16941</v>
      </c>
      <c r="K1675" s="1" t="s">
        <v>16942</v>
      </c>
      <c r="L1675" s="1" t="s">
        <v>16943</v>
      </c>
      <c r="M1675" s="1" t="s">
        <v>3086</v>
      </c>
      <c r="N1675" s="1" t="s">
        <v>167</v>
      </c>
      <c r="O1675" s="1" t="s">
        <v>117</v>
      </c>
      <c r="P1675" s="9">
        <v>96950</v>
      </c>
      <c r="Q1675" s="1" t="s">
        <v>118</v>
      </c>
      <c r="S1675" s="1">
        <v>16707898261</v>
      </c>
      <c r="U1675" s="1">
        <v>72251</v>
      </c>
      <c r="V1675" s="1" t="s">
        <v>119</v>
      </c>
      <c r="X1675" s="1" t="s">
        <v>5859</v>
      </c>
      <c r="Y1675" s="1" t="s">
        <v>5860</v>
      </c>
      <c r="Z1675" s="1" t="s">
        <v>5861</v>
      </c>
      <c r="AA1675" s="1" t="s">
        <v>171</v>
      </c>
      <c r="AB1675" s="1" t="s">
        <v>5858</v>
      </c>
      <c r="AC1675" s="1" t="s">
        <v>3086</v>
      </c>
      <c r="AD1675" s="1" t="s">
        <v>167</v>
      </c>
      <c r="AE1675" s="1" t="s">
        <v>117</v>
      </c>
      <c r="AF1675" s="9">
        <v>96950</v>
      </c>
      <c r="AG1675" s="1" t="s">
        <v>118</v>
      </c>
      <c r="AI1675" s="1">
        <v>16707898261</v>
      </c>
      <c r="AK1675" s="1" t="s">
        <v>5863</v>
      </c>
      <c r="BC1675" s="1" t="str">
        <f>"35-2014.00"</f>
        <v>35-2014.00</v>
      </c>
      <c r="BD1675" s="1" t="s">
        <v>152</v>
      </c>
      <c r="BE1675" s="1" t="s">
        <v>16944</v>
      </c>
      <c r="BF1675" s="1" t="s">
        <v>229</v>
      </c>
      <c r="BG1675" s="1">
        <v>6</v>
      </c>
      <c r="BH1675" s="1">
        <v>6</v>
      </c>
      <c r="BI1675" s="2">
        <v>44150</v>
      </c>
      <c r="BJ1675" s="2">
        <v>44469</v>
      </c>
      <c r="BK1675" s="2">
        <v>44168</v>
      </c>
      <c r="BL1675" s="2">
        <v>44469</v>
      </c>
      <c r="BM1675" s="1">
        <v>40</v>
      </c>
      <c r="BN1675" s="1">
        <v>0</v>
      </c>
      <c r="BO1675" s="1">
        <v>8</v>
      </c>
      <c r="BP1675" s="1">
        <v>8</v>
      </c>
      <c r="BQ1675" s="1">
        <v>8</v>
      </c>
      <c r="BR1675" s="1">
        <v>8</v>
      </c>
      <c r="BS1675" s="1">
        <v>8</v>
      </c>
      <c r="BT1675" s="1">
        <v>0</v>
      </c>
      <c r="BU1675" s="1" t="str">
        <f>"6:00 AM"</f>
        <v>6:00 AM</v>
      </c>
      <c r="BV1675" s="1" t="str">
        <f>"3:00 PM"</f>
        <v>3:00 PM</v>
      </c>
      <c r="BW1675" s="1" t="s">
        <v>135</v>
      </c>
      <c r="BX1675" s="1">
        <v>0</v>
      </c>
      <c r="BY1675" s="1">
        <v>6</v>
      </c>
      <c r="BZ1675" s="1" t="s">
        <v>112</v>
      </c>
      <c r="CA1675" s="1">
        <v>0</v>
      </c>
      <c r="CB1675" s="4" t="s">
        <v>16945</v>
      </c>
      <c r="CC1675" s="1" t="s">
        <v>16946</v>
      </c>
      <c r="CD1675" s="1" t="s">
        <v>3086</v>
      </c>
      <c r="CE1675" s="1" t="s">
        <v>167</v>
      </c>
      <c r="CF1675" s="1" t="s">
        <v>117</v>
      </c>
      <c r="CG1675" s="1">
        <v>96950</v>
      </c>
      <c r="CH1675" s="3">
        <v>10.68</v>
      </c>
      <c r="CI1675" s="3">
        <v>10.68</v>
      </c>
      <c r="CJ1675" s="3">
        <v>16.02</v>
      </c>
      <c r="CK1675" s="3">
        <v>16.02</v>
      </c>
      <c r="CL1675" s="1" t="s">
        <v>137</v>
      </c>
      <c r="CM1675" s="1" t="s">
        <v>168</v>
      </c>
      <c r="CN1675" s="1" t="s">
        <v>139</v>
      </c>
      <c r="CP1675" s="1" t="s">
        <v>112</v>
      </c>
      <c r="CQ1675" s="1" t="s">
        <v>111</v>
      </c>
      <c r="CR1675" s="1" t="s">
        <v>112</v>
      </c>
      <c r="CS1675" s="1" t="s">
        <v>111</v>
      </c>
      <c r="CT1675" s="1" t="s">
        <v>111</v>
      </c>
      <c r="CU1675" s="1" t="s">
        <v>111</v>
      </c>
      <c r="CV1675" s="1" t="s">
        <v>138</v>
      </c>
      <c r="CW1675" s="1" t="s">
        <v>16947</v>
      </c>
      <c r="CX1675" s="1">
        <v>16707898261</v>
      </c>
      <c r="CY1675" s="1" t="s">
        <v>5863</v>
      </c>
      <c r="CZ1675" s="1" t="s">
        <v>138</v>
      </c>
      <c r="DA1675" s="1" t="s">
        <v>111</v>
      </c>
      <c r="DB1675" s="1" t="s">
        <v>112</v>
      </c>
    </row>
    <row r="1676" spans="1:111" ht="15.6" customHeight="1" x14ac:dyDescent="0.25">
      <c r="A1676" s="1" t="s">
        <v>16951</v>
      </c>
      <c r="B1676" s="1" t="s">
        <v>238</v>
      </c>
      <c r="C1676" s="2">
        <v>44056.018335300927</v>
      </c>
      <c r="D1676" s="2">
        <v>44118</v>
      </c>
      <c r="E1676" s="1" t="s">
        <v>110</v>
      </c>
      <c r="F1676" s="2">
        <v>44103.833333333336</v>
      </c>
      <c r="G1676" s="1" t="s">
        <v>112</v>
      </c>
      <c r="H1676" s="1" t="s">
        <v>112</v>
      </c>
      <c r="I1676" s="1" t="s">
        <v>112</v>
      </c>
      <c r="J1676" s="1" t="s">
        <v>16952</v>
      </c>
      <c r="K1676" s="1" t="s">
        <v>16953</v>
      </c>
      <c r="L1676" s="1" t="s">
        <v>16954</v>
      </c>
      <c r="M1676" s="1" t="s">
        <v>16955</v>
      </c>
      <c r="N1676" s="1" t="s">
        <v>1197</v>
      </c>
      <c r="O1676" s="1" t="s">
        <v>117</v>
      </c>
      <c r="P1676" s="9">
        <v>96950</v>
      </c>
      <c r="Q1676" s="1" t="s">
        <v>118</v>
      </c>
      <c r="S1676" s="1">
        <v>16703222338</v>
      </c>
      <c r="U1676" s="1">
        <v>812112</v>
      </c>
      <c r="V1676" s="1" t="s">
        <v>119</v>
      </c>
      <c r="X1676" s="1" t="s">
        <v>16956</v>
      </c>
      <c r="Y1676" s="1" t="s">
        <v>16957</v>
      </c>
      <c r="AA1676" s="1" t="s">
        <v>245</v>
      </c>
      <c r="AB1676" s="1" t="s">
        <v>16958</v>
      </c>
      <c r="AC1676" s="1" t="s">
        <v>16959</v>
      </c>
      <c r="AD1676" s="1" t="s">
        <v>339</v>
      </c>
      <c r="AE1676" s="1" t="s">
        <v>117</v>
      </c>
      <c r="AF1676" s="9">
        <v>96950</v>
      </c>
      <c r="AG1676" s="1" t="s">
        <v>118</v>
      </c>
      <c r="AI1676" s="1">
        <v>16703222338</v>
      </c>
      <c r="AK1676" s="1" t="s">
        <v>16960</v>
      </c>
      <c r="AL1676" s="1" t="s">
        <v>125</v>
      </c>
      <c r="AM1676" s="1" t="s">
        <v>5982</v>
      </c>
      <c r="AN1676" s="1" t="s">
        <v>5983</v>
      </c>
      <c r="AP1676" s="1" t="s">
        <v>5984</v>
      </c>
      <c r="AQ1676" s="1" t="s">
        <v>5985</v>
      </c>
      <c r="AR1676" s="1" t="s">
        <v>5986</v>
      </c>
      <c r="AS1676" s="1" t="s">
        <v>117</v>
      </c>
      <c r="AT1676" s="9">
        <v>96950</v>
      </c>
      <c r="AU1676" s="1" t="s">
        <v>118</v>
      </c>
      <c r="AW1676" s="1">
        <v>16702857505</v>
      </c>
      <c r="AY1676" s="1" t="s">
        <v>5987</v>
      </c>
      <c r="AZ1676" s="1" t="s">
        <v>5988</v>
      </c>
      <c r="BC1676" s="1" t="str">
        <f>"39-5092.00"</f>
        <v>39-5092.00</v>
      </c>
      <c r="BD1676" s="1" t="s">
        <v>1571</v>
      </c>
      <c r="BE1676" s="1" t="s">
        <v>16961</v>
      </c>
      <c r="BF1676" s="1" t="s">
        <v>16962</v>
      </c>
      <c r="BG1676" s="1">
        <v>1</v>
      </c>
      <c r="BH1676" s="1">
        <v>1</v>
      </c>
      <c r="BI1676" s="2">
        <v>44105</v>
      </c>
      <c r="BJ1676" s="2">
        <v>44469</v>
      </c>
      <c r="BK1676" s="2">
        <v>44118</v>
      </c>
      <c r="BL1676" s="2">
        <v>44469</v>
      </c>
      <c r="BM1676" s="1">
        <v>40</v>
      </c>
      <c r="BN1676" s="1">
        <v>0</v>
      </c>
      <c r="BO1676" s="1">
        <v>0</v>
      </c>
      <c r="BP1676" s="1">
        <v>8</v>
      </c>
      <c r="BQ1676" s="1">
        <v>8</v>
      </c>
      <c r="BR1676" s="1">
        <v>8</v>
      </c>
      <c r="BS1676" s="1">
        <v>8</v>
      </c>
      <c r="BT1676" s="1">
        <v>8</v>
      </c>
      <c r="BU1676" s="1" t="str">
        <f>"9:00 AM"</f>
        <v>9:00 AM</v>
      </c>
      <c r="BV1676" s="1" t="str">
        <f>"5:00 PM"</f>
        <v>5:00 PM</v>
      </c>
      <c r="BW1676" s="1" t="s">
        <v>135</v>
      </c>
      <c r="BX1676" s="1">
        <v>0</v>
      </c>
      <c r="BY1676" s="1">
        <v>12</v>
      </c>
      <c r="BZ1676" s="1" t="s">
        <v>112</v>
      </c>
      <c r="CA1676" s="1">
        <v>0</v>
      </c>
      <c r="CB1676" s="1" t="s">
        <v>16963</v>
      </c>
      <c r="CC1676" s="1" t="s">
        <v>16964</v>
      </c>
      <c r="CD1676" s="1" t="s">
        <v>16959</v>
      </c>
      <c r="CE1676" s="1" t="s">
        <v>339</v>
      </c>
      <c r="CF1676" s="1" t="s">
        <v>117</v>
      </c>
      <c r="CG1676" s="1">
        <v>96950</v>
      </c>
      <c r="CH1676" s="3">
        <v>9.35</v>
      </c>
      <c r="CI1676" s="3">
        <v>9.35</v>
      </c>
      <c r="CJ1676" s="3">
        <v>14.02</v>
      </c>
      <c r="CK1676" s="3">
        <v>14.03</v>
      </c>
      <c r="CL1676" s="1" t="s">
        <v>137</v>
      </c>
      <c r="CM1676" s="1" t="s">
        <v>138</v>
      </c>
      <c r="CN1676" s="1" t="s">
        <v>139</v>
      </c>
      <c r="CP1676" s="1" t="s">
        <v>112</v>
      </c>
      <c r="CQ1676" s="1" t="s">
        <v>111</v>
      </c>
      <c r="CR1676" s="1" t="s">
        <v>112</v>
      </c>
      <c r="CS1676" s="1" t="s">
        <v>111</v>
      </c>
      <c r="CT1676" s="1" t="s">
        <v>138</v>
      </c>
      <c r="CU1676" s="1" t="s">
        <v>111</v>
      </c>
      <c r="CV1676" s="1" t="s">
        <v>138</v>
      </c>
      <c r="CW1676" s="1" t="s">
        <v>5996</v>
      </c>
      <c r="CX1676" s="1" t="s">
        <v>138</v>
      </c>
      <c r="CY1676" s="1" t="s">
        <v>16960</v>
      </c>
      <c r="CZ1676" s="1" t="s">
        <v>873</v>
      </c>
      <c r="DA1676" s="1" t="s">
        <v>111</v>
      </c>
      <c r="DB1676" s="1" t="s">
        <v>112</v>
      </c>
    </row>
    <row r="1677" spans="1:111" ht="15.6" customHeight="1" x14ac:dyDescent="0.25">
      <c r="A1677" s="1" t="s">
        <v>16965</v>
      </c>
      <c r="B1677" s="1" t="s">
        <v>238</v>
      </c>
      <c r="C1677" s="2">
        <v>44140.347934490739</v>
      </c>
      <c r="D1677" s="2">
        <v>44180</v>
      </c>
      <c r="E1677" s="1" t="s">
        <v>180</v>
      </c>
      <c r="G1677" s="1" t="s">
        <v>112</v>
      </c>
      <c r="H1677" s="1" t="s">
        <v>112</v>
      </c>
      <c r="I1677" s="1" t="s">
        <v>112</v>
      </c>
      <c r="J1677" s="1" t="s">
        <v>16568</v>
      </c>
      <c r="K1677" s="1" t="s">
        <v>16569</v>
      </c>
      <c r="L1677" s="1" t="s">
        <v>16570</v>
      </c>
      <c r="M1677" s="1" t="s">
        <v>16571</v>
      </c>
      <c r="N1677" s="1" t="s">
        <v>167</v>
      </c>
      <c r="O1677" s="1" t="s">
        <v>117</v>
      </c>
      <c r="P1677" s="9">
        <v>96950</v>
      </c>
      <c r="Q1677" s="1" t="s">
        <v>118</v>
      </c>
      <c r="S1677" s="1">
        <v>16702342521</v>
      </c>
      <c r="U1677" s="1">
        <v>8121</v>
      </c>
      <c r="V1677" s="1" t="s">
        <v>119</v>
      </c>
      <c r="X1677" s="1" t="s">
        <v>16572</v>
      </c>
      <c r="Y1677" s="1" t="s">
        <v>16573</v>
      </c>
      <c r="AA1677" s="1" t="s">
        <v>5685</v>
      </c>
      <c r="AB1677" s="1" t="s">
        <v>16570</v>
      </c>
      <c r="AC1677" s="1" t="s">
        <v>16571</v>
      </c>
      <c r="AD1677" s="1" t="s">
        <v>167</v>
      </c>
      <c r="AE1677" s="1" t="s">
        <v>117</v>
      </c>
      <c r="AF1677" s="9">
        <v>96950</v>
      </c>
      <c r="AG1677" s="1" t="s">
        <v>118</v>
      </c>
      <c r="AI1677" s="1">
        <v>16702342521</v>
      </c>
      <c r="AK1677" s="1" t="s">
        <v>16574</v>
      </c>
      <c r="BC1677" s="1" t="str">
        <f>"31-9011.00"</f>
        <v>31-9011.00</v>
      </c>
      <c r="BD1677" s="1" t="s">
        <v>947</v>
      </c>
      <c r="BE1677" s="1" t="s">
        <v>16575</v>
      </c>
      <c r="BF1677" s="1" t="s">
        <v>16576</v>
      </c>
      <c r="BG1677" s="1">
        <v>6</v>
      </c>
      <c r="BH1677" s="1">
        <v>6</v>
      </c>
      <c r="BI1677" s="2">
        <v>44197</v>
      </c>
      <c r="BJ1677" s="2">
        <v>44561</v>
      </c>
      <c r="BK1677" s="2">
        <v>44197</v>
      </c>
      <c r="BL1677" s="2">
        <v>44561</v>
      </c>
      <c r="BM1677" s="1">
        <v>40</v>
      </c>
      <c r="BN1677" s="1">
        <v>8</v>
      </c>
      <c r="BO1677" s="1">
        <v>8</v>
      </c>
      <c r="BP1677" s="1">
        <v>0</v>
      </c>
      <c r="BQ1677" s="1">
        <v>8</v>
      </c>
      <c r="BR1677" s="1">
        <v>0</v>
      </c>
      <c r="BS1677" s="1">
        <v>8</v>
      </c>
      <c r="BT1677" s="1">
        <v>8</v>
      </c>
      <c r="BU1677" s="1" t="str">
        <f>"4:00 PM"</f>
        <v>4:00 PM</v>
      </c>
      <c r="BV1677" s="1" t="str">
        <f>"12:00 AM"</f>
        <v>12:00 AM</v>
      </c>
      <c r="BW1677" s="1" t="s">
        <v>230</v>
      </c>
      <c r="BX1677" s="1">
        <v>0</v>
      </c>
      <c r="BY1677" s="1">
        <v>12</v>
      </c>
      <c r="BZ1677" s="1" t="s">
        <v>112</v>
      </c>
      <c r="CA1677" s="1">
        <v>0</v>
      </c>
      <c r="CB1677" s="1" t="s">
        <v>16577</v>
      </c>
      <c r="CC1677" s="1" t="s">
        <v>16578</v>
      </c>
      <c r="CE1677" s="1" t="s">
        <v>167</v>
      </c>
      <c r="CF1677" s="1" t="s">
        <v>117</v>
      </c>
      <c r="CG1677" s="1">
        <v>96950</v>
      </c>
      <c r="CH1677" s="3">
        <v>10.6</v>
      </c>
      <c r="CI1677" s="3">
        <v>10.6</v>
      </c>
      <c r="CJ1677" s="3">
        <v>0</v>
      </c>
      <c r="CK1677" s="3">
        <v>0</v>
      </c>
      <c r="CL1677" s="1" t="s">
        <v>137</v>
      </c>
      <c r="CN1677" s="1" t="s">
        <v>139</v>
      </c>
      <c r="CP1677" s="1" t="s">
        <v>112</v>
      </c>
      <c r="CQ1677" s="1" t="s">
        <v>111</v>
      </c>
      <c r="CR1677" s="1" t="s">
        <v>112</v>
      </c>
      <c r="CS1677" s="1" t="s">
        <v>112</v>
      </c>
      <c r="CT1677" s="1" t="s">
        <v>138</v>
      </c>
      <c r="CU1677" s="1" t="s">
        <v>111</v>
      </c>
      <c r="CV1677" s="1" t="s">
        <v>138</v>
      </c>
      <c r="CW1677" s="1" t="s">
        <v>16966</v>
      </c>
      <c r="CX1677" s="1">
        <v>16702342521</v>
      </c>
      <c r="CY1677" s="1" t="s">
        <v>16574</v>
      </c>
      <c r="CZ1677" s="1" t="s">
        <v>428</v>
      </c>
      <c r="DA1677" s="1" t="s">
        <v>111</v>
      </c>
      <c r="DB1677" s="1" t="s">
        <v>112</v>
      </c>
    </row>
    <row r="1678" spans="1:111" ht="15.6" customHeight="1" x14ac:dyDescent="0.25">
      <c r="A1678" s="1" t="s">
        <v>16969</v>
      </c>
      <c r="B1678" s="1" t="s">
        <v>238</v>
      </c>
      <c r="C1678" s="2">
        <v>44148.005324537036</v>
      </c>
      <c r="D1678" s="2">
        <v>44195</v>
      </c>
      <c r="E1678" s="1" t="s">
        <v>110</v>
      </c>
      <c r="F1678" s="2">
        <v>44316.833333333336</v>
      </c>
      <c r="G1678" s="1" t="s">
        <v>112</v>
      </c>
      <c r="H1678" s="1" t="s">
        <v>112</v>
      </c>
      <c r="I1678" s="1" t="s">
        <v>112</v>
      </c>
      <c r="J1678" s="1" t="s">
        <v>2444</v>
      </c>
      <c r="K1678" s="1" t="s">
        <v>138</v>
      </c>
      <c r="L1678" s="1" t="s">
        <v>2445</v>
      </c>
      <c r="M1678" s="1" t="s">
        <v>14193</v>
      </c>
      <c r="N1678" s="1" t="s">
        <v>259</v>
      </c>
      <c r="O1678" s="1" t="s">
        <v>117</v>
      </c>
      <c r="P1678" s="9">
        <v>96952</v>
      </c>
      <c r="Q1678" s="1" t="s">
        <v>118</v>
      </c>
      <c r="R1678" s="1" t="s">
        <v>138</v>
      </c>
      <c r="S1678" s="1">
        <v>16704339989</v>
      </c>
      <c r="U1678" s="1">
        <v>481111</v>
      </c>
      <c r="V1678" s="1" t="s">
        <v>119</v>
      </c>
      <c r="X1678" s="1" t="s">
        <v>2447</v>
      </c>
      <c r="Y1678" s="1" t="s">
        <v>2448</v>
      </c>
      <c r="Z1678" s="1" t="s">
        <v>2449</v>
      </c>
      <c r="AA1678" s="1" t="s">
        <v>171</v>
      </c>
      <c r="AB1678" s="1" t="s">
        <v>2445</v>
      </c>
      <c r="AC1678" s="1" t="s">
        <v>2446</v>
      </c>
      <c r="AD1678" s="1" t="s">
        <v>259</v>
      </c>
      <c r="AE1678" s="1" t="s">
        <v>117</v>
      </c>
      <c r="AF1678" s="9">
        <v>96952</v>
      </c>
      <c r="AG1678" s="1" t="s">
        <v>118</v>
      </c>
      <c r="AH1678" s="1" t="s">
        <v>138</v>
      </c>
      <c r="AI1678" s="1">
        <v>16704339989</v>
      </c>
      <c r="AK1678" s="1" t="s">
        <v>2451</v>
      </c>
      <c r="BC1678" s="1" t="str">
        <f>"49-9071.00"</f>
        <v>49-9071.00</v>
      </c>
      <c r="BD1678" s="1" t="s">
        <v>214</v>
      </c>
      <c r="BE1678" s="1" t="s">
        <v>14194</v>
      </c>
      <c r="BF1678" s="1" t="s">
        <v>14195</v>
      </c>
      <c r="BG1678" s="1">
        <v>7</v>
      </c>
      <c r="BH1678" s="1">
        <v>7</v>
      </c>
      <c r="BI1678" s="2">
        <v>44317</v>
      </c>
      <c r="BJ1678" s="2">
        <v>44681</v>
      </c>
      <c r="BK1678" s="2">
        <v>44317</v>
      </c>
      <c r="BL1678" s="2">
        <v>44681</v>
      </c>
      <c r="BM1678" s="1">
        <v>40</v>
      </c>
      <c r="BN1678" s="1">
        <v>0</v>
      </c>
      <c r="BO1678" s="1">
        <v>8</v>
      </c>
      <c r="BP1678" s="1">
        <v>8</v>
      </c>
      <c r="BQ1678" s="1">
        <v>8</v>
      </c>
      <c r="BR1678" s="1">
        <v>8</v>
      </c>
      <c r="BS1678" s="1">
        <v>8</v>
      </c>
      <c r="BT1678" s="1">
        <v>0</v>
      </c>
      <c r="BU1678" s="1" t="str">
        <f>"8:00 AM"</f>
        <v>8:00 AM</v>
      </c>
      <c r="BV1678" s="1" t="str">
        <f>"5:00 PM"</f>
        <v>5:00 PM</v>
      </c>
      <c r="BW1678" s="1" t="s">
        <v>135</v>
      </c>
      <c r="BX1678" s="1">
        <v>0</v>
      </c>
      <c r="BY1678" s="1">
        <v>12</v>
      </c>
      <c r="BZ1678" s="1" t="s">
        <v>112</v>
      </c>
      <c r="CA1678" s="1">
        <v>0</v>
      </c>
      <c r="CB1678" s="1" t="s">
        <v>14196</v>
      </c>
      <c r="CC1678" s="1" t="s">
        <v>2445</v>
      </c>
      <c r="CD1678" s="1" t="s">
        <v>2446</v>
      </c>
      <c r="CE1678" s="1" t="s">
        <v>259</v>
      </c>
      <c r="CF1678" s="1" t="s">
        <v>117</v>
      </c>
      <c r="CG1678" s="1">
        <v>96952</v>
      </c>
      <c r="CH1678" s="3">
        <v>8.7100000000000009</v>
      </c>
      <c r="CI1678" s="3">
        <v>9</v>
      </c>
      <c r="CL1678" s="1" t="s">
        <v>137</v>
      </c>
      <c r="CM1678" s="1" t="s">
        <v>138</v>
      </c>
      <c r="CN1678" s="1" t="s">
        <v>139</v>
      </c>
      <c r="CP1678" s="1" t="s">
        <v>112</v>
      </c>
      <c r="CQ1678" s="1" t="s">
        <v>111</v>
      </c>
      <c r="CR1678" s="1" t="s">
        <v>112</v>
      </c>
      <c r="CS1678" s="1" t="s">
        <v>112</v>
      </c>
      <c r="CT1678" s="1" t="s">
        <v>111</v>
      </c>
      <c r="CU1678" s="1" t="s">
        <v>111</v>
      </c>
      <c r="CV1678" s="1" t="s">
        <v>138</v>
      </c>
      <c r="CW1678" s="1" t="s">
        <v>2456</v>
      </c>
      <c r="CX1678" s="1">
        <v>16704339989</v>
      </c>
      <c r="CY1678" s="1" t="s">
        <v>2457</v>
      </c>
      <c r="CZ1678" s="1" t="s">
        <v>2458</v>
      </c>
      <c r="DA1678" s="1" t="s">
        <v>111</v>
      </c>
      <c r="DB1678" s="1" t="s">
        <v>112</v>
      </c>
    </row>
    <row r="1679" spans="1:111" ht="15.6" customHeight="1" x14ac:dyDescent="0.25">
      <c r="A1679" s="1" t="s">
        <v>16970</v>
      </c>
      <c r="B1679" s="1" t="s">
        <v>238</v>
      </c>
      <c r="C1679" s="2">
        <v>44157.942321527778</v>
      </c>
      <c r="D1679" s="2">
        <v>44200</v>
      </c>
      <c r="E1679" s="1" t="s">
        <v>180</v>
      </c>
      <c r="G1679" s="1" t="s">
        <v>112</v>
      </c>
      <c r="H1679" s="1" t="s">
        <v>112</v>
      </c>
      <c r="I1679" s="1" t="s">
        <v>112</v>
      </c>
      <c r="J1679" s="1" t="s">
        <v>8987</v>
      </c>
      <c r="K1679" s="1" t="s">
        <v>16370</v>
      </c>
      <c r="L1679" s="1" t="s">
        <v>8988</v>
      </c>
      <c r="N1679" s="1" t="s">
        <v>116</v>
      </c>
      <c r="O1679" s="1" t="s">
        <v>117</v>
      </c>
      <c r="P1679" s="9">
        <v>96950</v>
      </c>
      <c r="Q1679" s="1" t="s">
        <v>118</v>
      </c>
      <c r="S1679" s="1">
        <v>16702346089</v>
      </c>
      <c r="U1679" s="1">
        <v>5613</v>
      </c>
      <c r="V1679" s="1" t="s">
        <v>2479</v>
      </c>
      <c r="W1679" s="1" t="s">
        <v>111</v>
      </c>
      <c r="X1679" s="1" t="s">
        <v>16971</v>
      </c>
      <c r="Y1679" s="1" t="s">
        <v>16972</v>
      </c>
      <c r="Z1679" s="1" t="s">
        <v>16973</v>
      </c>
      <c r="AA1679" s="1" t="s">
        <v>13723</v>
      </c>
      <c r="AB1679" s="1" t="s">
        <v>16974</v>
      </c>
      <c r="AD1679" s="1" t="s">
        <v>116</v>
      </c>
      <c r="AE1679" s="1" t="s">
        <v>117</v>
      </c>
      <c r="AF1679" s="9">
        <v>96950</v>
      </c>
      <c r="AG1679" s="1" t="s">
        <v>118</v>
      </c>
      <c r="AI1679" s="1">
        <v>16702346089</v>
      </c>
      <c r="AK1679" s="1" t="s">
        <v>8990</v>
      </c>
      <c r="BC1679" s="1" t="str">
        <f>"53-3031.00"</f>
        <v>53-3031.00</v>
      </c>
      <c r="BD1679" s="1" t="s">
        <v>3272</v>
      </c>
      <c r="BE1679" s="1" t="s">
        <v>16975</v>
      </c>
      <c r="BF1679" s="1" t="s">
        <v>8210</v>
      </c>
      <c r="BG1679" s="1">
        <v>2</v>
      </c>
      <c r="BH1679" s="1">
        <v>2</v>
      </c>
      <c r="BI1679" s="2">
        <v>44228</v>
      </c>
      <c r="BJ1679" s="2">
        <v>44592</v>
      </c>
      <c r="BK1679" s="2">
        <v>44228</v>
      </c>
      <c r="BL1679" s="2">
        <v>44592</v>
      </c>
      <c r="BM1679" s="1">
        <v>40</v>
      </c>
      <c r="BN1679" s="1">
        <v>0</v>
      </c>
      <c r="BO1679" s="1">
        <v>7</v>
      </c>
      <c r="BP1679" s="1">
        <v>7</v>
      </c>
      <c r="BQ1679" s="1">
        <v>7</v>
      </c>
      <c r="BR1679" s="1">
        <v>7</v>
      </c>
      <c r="BS1679" s="1">
        <v>7</v>
      </c>
      <c r="BT1679" s="1">
        <v>5</v>
      </c>
      <c r="BU1679" s="1" t="str">
        <f>"7:30 AM"</f>
        <v>7:30 AM</v>
      </c>
      <c r="BV1679" s="1" t="str">
        <f>"3:30 PM"</f>
        <v>3:30 PM</v>
      </c>
      <c r="BW1679" s="1" t="s">
        <v>135</v>
      </c>
      <c r="BX1679" s="1">
        <v>0</v>
      </c>
      <c r="BY1679" s="1">
        <v>6</v>
      </c>
      <c r="BZ1679" s="1" t="s">
        <v>112</v>
      </c>
      <c r="CA1679" s="1">
        <v>1</v>
      </c>
      <c r="CB1679" s="1" t="s">
        <v>16976</v>
      </c>
      <c r="CC1679" s="1" t="s">
        <v>8208</v>
      </c>
      <c r="CD1679" s="1" t="s">
        <v>16977</v>
      </c>
      <c r="CE1679" s="1" t="s">
        <v>116</v>
      </c>
      <c r="CF1679" s="1" t="s">
        <v>117</v>
      </c>
      <c r="CG1679" s="1">
        <v>96950</v>
      </c>
      <c r="CH1679" s="3">
        <v>7.69</v>
      </c>
      <c r="CI1679" s="3">
        <v>7.69</v>
      </c>
      <c r="CJ1679" s="3">
        <v>11.53</v>
      </c>
      <c r="CK1679" s="3">
        <v>11.53</v>
      </c>
      <c r="CL1679" s="1" t="s">
        <v>137</v>
      </c>
      <c r="CN1679" s="1" t="s">
        <v>139</v>
      </c>
      <c r="CP1679" s="1" t="s">
        <v>112</v>
      </c>
      <c r="CQ1679" s="1" t="s">
        <v>111</v>
      </c>
      <c r="CR1679" s="1" t="s">
        <v>112</v>
      </c>
      <c r="CS1679" s="1" t="s">
        <v>111</v>
      </c>
      <c r="CT1679" s="1" t="s">
        <v>138</v>
      </c>
      <c r="CU1679" s="1" t="s">
        <v>111</v>
      </c>
      <c r="CV1679" s="1" t="s">
        <v>111</v>
      </c>
      <c r="CW1679" s="1" t="s">
        <v>16375</v>
      </c>
      <c r="CX1679" s="1">
        <v>16702346089</v>
      </c>
      <c r="CY1679" s="1" t="s">
        <v>8990</v>
      </c>
      <c r="CZ1679" s="1" t="s">
        <v>138</v>
      </c>
      <c r="DA1679" s="1" t="s">
        <v>111</v>
      </c>
      <c r="DB1679" s="1" t="s">
        <v>111</v>
      </c>
    </row>
    <row r="1680" spans="1:111" ht="15.6" customHeight="1" x14ac:dyDescent="0.25">
      <c r="A1680" s="1" t="s">
        <v>16981</v>
      </c>
      <c r="B1680" s="1" t="s">
        <v>238</v>
      </c>
      <c r="C1680" s="2">
        <v>44154.884794791666</v>
      </c>
      <c r="D1680" s="2">
        <v>44183</v>
      </c>
      <c r="E1680" s="1" t="s">
        <v>180</v>
      </c>
      <c r="G1680" s="1" t="s">
        <v>112</v>
      </c>
      <c r="H1680" s="1" t="s">
        <v>112</v>
      </c>
      <c r="I1680" s="1" t="s">
        <v>112</v>
      </c>
      <c r="J1680" s="1" t="s">
        <v>8530</v>
      </c>
      <c r="K1680" s="1" t="s">
        <v>8531</v>
      </c>
      <c r="L1680" s="1" t="s">
        <v>8532</v>
      </c>
      <c r="N1680" s="1" t="s">
        <v>116</v>
      </c>
      <c r="O1680" s="1" t="s">
        <v>117</v>
      </c>
      <c r="P1680" s="9">
        <v>96950</v>
      </c>
      <c r="Q1680" s="1" t="s">
        <v>118</v>
      </c>
      <c r="S1680" s="1">
        <v>16702348011</v>
      </c>
      <c r="U1680" s="1">
        <v>445110</v>
      </c>
      <c r="V1680" s="1" t="s">
        <v>119</v>
      </c>
      <c r="X1680" s="1" t="s">
        <v>4427</v>
      </c>
      <c r="Y1680" s="1" t="s">
        <v>5631</v>
      </c>
      <c r="AA1680" s="1" t="s">
        <v>245</v>
      </c>
      <c r="AB1680" s="1" t="s">
        <v>16982</v>
      </c>
      <c r="AD1680" s="1" t="s">
        <v>116</v>
      </c>
      <c r="AE1680" s="1" t="s">
        <v>117</v>
      </c>
      <c r="AF1680" s="9">
        <v>96950</v>
      </c>
      <c r="AG1680" s="1" t="s">
        <v>118</v>
      </c>
      <c r="AI1680" s="1">
        <v>16702348011</v>
      </c>
      <c r="AK1680" s="1" t="s">
        <v>8533</v>
      </c>
      <c r="BC1680" s="1" t="str">
        <f>"43-5081.00"</f>
        <v>43-5081.00</v>
      </c>
      <c r="BD1680" s="1" t="s">
        <v>2923</v>
      </c>
      <c r="BE1680" s="1" t="s">
        <v>16983</v>
      </c>
      <c r="BF1680" s="1" t="s">
        <v>6206</v>
      </c>
      <c r="BG1680" s="1">
        <v>12</v>
      </c>
      <c r="BH1680" s="1">
        <v>12</v>
      </c>
      <c r="BI1680" s="2">
        <v>44181</v>
      </c>
      <c r="BJ1680" s="2">
        <v>44469</v>
      </c>
      <c r="BK1680" s="2">
        <v>44183</v>
      </c>
      <c r="BL1680" s="2">
        <v>44469</v>
      </c>
      <c r="BM1680" s="1">
        <v>35</v>
      </c>
      <c r="BN1680" s="1">
        <v>5</v>
      </c>
      <c r="BO1680" s="1">
        <v>5</v>
      </c>
      <c r="BP1680" s="1">
        <v>5</v>
      </c>
      <c r="BQ1680" s="1">
        <v>5</v>
      </c>
      <c r="BR1680" s="1">
        <v>5</v>
      </c>
      <c r="BS1680" s="1">
        <v>5</v>
      </c>
      <c r="BT1680" s="1">
        <v>5</v>
      </c>
      <c r="BU1680" s="1" t="str">
        <f>"6:00 AM"</f>
        <v>6:00 AM</v>
      </c>
      <c r="BV1680" s="1" t="str">
        <f>"12:00 PM"</f>
        <v>12:00 PM</v>
      </c>
      <c r="BW1680" s="1" t="s">
        <v>135</v>
      </c>
      <c r="BX1680" s="1">
        <v>0</v>
      </c>
      <c r="BY1680" s="1">
        <v>12</v>
      </c>
      <c r="BZ1680" s="1" t="s">
        <v>112</v>
      </c>
      <c r="CA1680" s="1">
        <v>0</v>
      </c>
      <c r="CB1680" s="4" t="s">
        <v>16984</v>
      </c>
      <c r="CC1680" s="1" t="s">
        <v>8532</v>
      </c>
      <c r="CE1680" s="1" t="s">
        <v>116</v>
      </c>
      <c r="CF1680" s="1" t="s">
        <v>117</v>
      </c>
      <c r="CG1680" s="1">
        <v>96950</v>
      </c>
      <c r="CH1680" s="3">
        <v>7.58</v>
      </c>
      <c r="CI1680" s="3">
        <v>7.93</v>
      </c>
      <c r="CJ1680" s="3">
        <v>11.37</v>
      </c>
      <c r="CK1680" s="3">
        <v>11.9</v>
      </c>
      <c r="CL1680" s="1" t="s">
        <v>137</v>
      </c>
      <c r="CM1680" s="1" t="s">
        <v>138</v>
      </c>
      <c r="CN1680" s="1" t="s">
        <v>139</v>
      </c>
      <c r="CP1680" s="1" t="s">
        <v>112</v>
      </c>
      <c r="CQ1680" s="1" t="s">
        <v>111</v>
      </c>
      <c r="CR1680" s="1" t="s">
        <v>112</v>
      </c>
      <c r="CS1680" s="1" t="s">
        <v>111</v>
      </c>
      <c r="CT1680" s="1" t="s">
        <v>138</v>
      </c>
      <c r="CU1680" s="1" t="s">
        <v>111</v>
      </c>
      <c r="CV1680" s="1" t="s">
        <v>138</v>
      </c>
      <c r="CW1680" s="1" t="s">
        <v>8537</v>
      </c>
      <c r="CX1680" s="1">
        <v>16702348011</v>
      </c>
      <c r="CY1680" s="1" t="s">
        <v>8533</v>
      </c>
      <c r="CZ1680" s="1" t="s">
        <v>138</v>
      </c>
      <c r="DA1680" s="1" t="s">
        <v>111</v>
      </c>
      <c r="DB1680" s="1" t="s">
        <v>112</v>
      </c>
    </row>
    <row r="1681" spans="1:111" ht="15.6" customHeight="1" x14ac:dyDescent="0.25">
      <c r="A1681" s="1" t="s">
        <v>16988</v>
      </c>
      <c r="B1681" s="1" t="s">
        <v>238</v>
      </c>
      <c r="C1681" s="2">
        <v>44166.001308101855</v>
      </c>
      <c r="D1681" s="2">
        <v>44210</v>
      </c>
      <c r="E1681" s="1" t="s">
        <v>180</v>
      </c>
      <c r="G1681" s="1" t="s">
        <v>112</v>
      </c>
      <c r="H1681" s="1" t="s">
        <v>112</v>
      </c>
      <c r="I1681" s="1" t="s">
        <v>112</v>
      </c>
      <c r="J1681" s="1" t="s">
        <v>1463</v>
      </c>
      <c r="K1681" s="1" t="s">
        <v>16989</v>
      </c>
      <c r="L1681" s="1" t="s">
        <v>1466</v>
      </c>
      <c r="N1681" s="1" t="s">
        <v>167</v>
      </c>
      <c r="O1681" s="1" t="s">
        <v>117</v>
      </c>
      <c r="P1681" s="9">
        <v>96950</v>
      </c>
      <c r="Q1681" s="1" t="s">
        <v>118</v>
      </c>
      <c r="S1681" s="1">
        <v>16702349226</v>
      </c>
      <c r="U1681" s="1">
        <v>722511</v>
      </c>
      <c r="V1681" s="1" t="s">
        <v>119</v>
      </c>
      <c r="X1681" s="1" t="s">
        <v>1468</v>
      </c>
      <c r="Y1681" s="1" t="s">
        <v>1469</v>
      </c>
      <c r="Z1681" s="1" t="s">
        <v>275</v>
      </c>
      <c r="AA1681" s="1" t="s">
        <v>528</v>
      </c>
      <c r="AB1681" s="1" t="s">
        <v>1465</v>
      </c>
      <c r="AC1681" s="1" t="s">
        <v>16990</v>
      </c>
      <c r="AD1681" s="1" t="s">
        <v>167</v>
      </c>
      <c r="AE1681" s="1" t="s">
        <v>117</v>
      </c>
      <c r="AF1681" s="9">
        <v>96950</v>
      </c>
      <c r="AG1681" s="1" t="s">
        <v>118</v>
      </c>
      <c r="AI1681" s="1">
        <v>16702349226</v>
      </c>
      <c r="AK1681" s="1" t="s">
        <v>1470</v>
      </c>
      <c r="BC1681" s="1" t="str">
        <f>"43-3031.00"</f>
        <v>43-3031.00</v>
      </c>
      <c r="BD1681" s="1" t="s">
        <v>389</v>
      </c>
      <c r="BE1681" s="1" t="s">
        <v>16991</v>
      </c>
      <c r="BF1681" s="1" t="s">
        <v>6830</v>
      </c>
      <c r="BG1681" s="1">
        <v>1</v>
      </c>
      <c r="BH1681" s="1">
        <v>1</v>
      </c>
      <c r="BI1681" s="2">
        <v>44256</v>
      </c>
      <c r="BJ1681" s="2">
        <v>44620</v>
      </c>
      <c r="BK1681" s="2">
        <v>44256</v>
      </c>
      <c r="BL1681" s="2">
        <v>44620</v>
      </c>
      <c r="BM1681" s="1">
        <v>35</v>
      </c>
      <c r="BN1681" s="1">
        <v>0</v>
      </c>
      <c r="BO1681" s="1">
        <v>7</v>
      </c>
      <c r="BP1681" s="1">
        <v>7</v>
      </c>
      <c r="BQ1681" s="1">
        <v>7</v>
      </c>
      <c r="BR1681" s="1">
        <v>7</v>
      </c>
      <c r="BS1681" s="1">
        <v>7</v>
      </c>
      <c r="BT1681" s="1">
        <v>0</v>
      </c>
      <c r="BU1681" s="1" t="str">
        <f>"10:00 AM"</f>
        <v>10:00 AM</v>
      </c>
      <c r="BV1681" s="1" t="str">
        <f>"5:00 PM"</f>
        <v>5:00 PM</v>
      </c>
      <c r="BW1681" s="1" t="s">
        <v>392</v>
      </c>
      <c r="BX1681" s="1">
        <v>0</v>
      </c>
      <c r="BY1681" s="1">
        <v>12</v>
      </c>
      <c r="BZ1681" s="1" t="s">
        <v>112</v>
      </c>
      <c r="CA1681" s="1">
        <v>0</v>
      </c>
      <c r="CB1681" s="1" t="s">
        <v>16992</v>
      </c>
      <c r="CC1681" s="1" t="s">
        <v>16993</v>
      </c>
      <c r="CE1681" s="1" t="s">
        <v>167</v>
      </c>
      <c r="CF1681" s="1" t="s">
        <v>117</v>
      </c>
      <c r="CG1681" s="1">
        <v>96950</v>
      </c>
      <c r="CH1681" s="3">
        <v>9.49</v>
      </c>
      <c r="CI1681" s="3">
        <v>9.49</v>
      </c>
      <c r="CJ1681" s="3">
        <v>14.24</v>
      </c>
      <c r="CK1681" s="3">
        <v>14.24</v>
      </c>
      <c r="CL1681" s="1" t="s">
        <v>137</v>
      </c>
      <c r="CM1681" s="1" t="s">
        <v>1474</v>
      </c>
      <c r="CN1681" s="1" t="s">
        <v>139</v>
      </c>
      <c r="CP1681" s="1" t="s">
        <v>112</v>
      </c>
      <c r="CQ1681" s="1" t="s">
        <v>111</v>
      </c>
      <c r="CR1681" s="1" t="s">
        <v>112</v>
      </c>
      <c r="CS1681" s="1" t="s">
        <v>111</v>
      </c>
      <c r="CT1681" s="1" t="s">
        <v>138</v>
      </c>
      <c r="CU1681" s="1" t="s">
        <v>111</v>
      </c>
      <c r="CV1681" s="1" t="s">
        <v>138</v>
      </c>
      <c r="CW1681" s="1" t="s">
        <v>5146</v>
      </c>
      <c r="CX1681" s="1">
        <v>16702349226</v>
      </c>
      <c r="CY1681" s="1" t="s">
        <v>1470</v>
      </c>
      <c r="CZ1681" s="1" t="s">
        <v>138</v>
      </c>
      <c r="DA1681" s="1" t="s">
        <v>111</v>
      </c>
      <c r="DB1681" s="1" t="s">
        <v>112</v>
      </c>
    </row>
    <row r="1682" spans="1:111" ht="15.6" customHeight="1" x14ac:dyDescent="0.25">
      <c r="A1682" s="1" t="s">
        <v>17000</v>
      </c>
      <c r="B1682" s="1" t="s">
        <v>238</v>
      </c>
      <c r="C1682" s="2">
        <v>44231.237646064816</v>
      </c>
      <c r="D1682" s="2">
        <v>44271</v>
      </c>
      <c r="E1682" s="1" t="s">
        <v>180</v>
      </c>
      <c r="G1682" s="1" t="s">
        <v>112</v>
      </c>
      <c r="H1682" s="1" t="s">
        <v>112</v>
      </c>
      <c r="I1682" s="1" t="s">
        <v>112</v>
      </c>
      <c r="J1682" s="1" t="s">
        <v>17001</v>
      </c>
      <c r="K1682" s="1" t="s">
        <v>17002</v>
      </c>
      <c r="L1682" s="1" t="s">
        <v>7710</v>
      </c>
      <c r="M1682" s="1" t="s">
        <v>17003</v>
      </c>
      <c r="N1682" s="1" t="s">
        <v>116</v>
      </c>
      <c r="O1682" s="1" t="s">
        <v>117</v>
      </c>
      <c r="P1682" s="9">
        <v>96950</v>
      </c>
      <c r="Q1682" s="1" t="s">
        <v>118</v>
      </c>
      <c r="R1682" s="1" t="s">
        <v>138</v>
      </c>
      <c r="S1682" s="1">
        <v>16702333839</v>
      </c>
      <c r="U1682" s="1">
        <v>722515</v>
      </c>
      <c r="V1682" s="1" t="s">
        <v>119</v>
      </c>
      <c r="X1682" s="1" t="s">
        <v>5544</v>
      </c>
      <c r="Y1682" s="1" t="s">
        <v>5545</v>
      </c>
      <c r="Z1682" s="1" t="s">
        <v>1319</v>
      </c>
      <c r="AA1682" s="1" t="s">
        <v>387</v>
      </c>
      <c r="AB1682" s="1" t="s">
        <v>7710</v>
      </c>
      <c r="AC1682" s="1" t="s">
        <v>17003</v>
      </c>
      <c r="AD1682" s="1" t="s">
        <v>116</v>
      </c>
      <c r="AE1682" s="1" t="s">
        <v>117</v>
      </c>
      <c r="AF1682" s="9">
        <v>96950</v>
      </c>
      <c r="AG1682" s="1" t="s">
        <v>118</v>
      </c>
      <c r="AH1682" s="1" t="s">
        <v>138</v>
      </c>
      <c r="AI1682" s="1">
        <v>16702333839</v>
      </c>
      <c r="AK1682" s="1" t="s">
        <v>5546</v>
      </c>
      <c r="BC1682" s="1" t="str">
        <f>"35-2021.00"</f>
        <v>35-2021.00</v>
      </c>
      <c r="BD1682" s="1" t="s">
        <v>851</v>
      </c>
      <c r="BE1682" s="1" t="s">
        <v>17004</v>
      </c>
      <c r="BF1682" s="1" t="s">
        <v>17005</v>
      </c>
      <c r="BG1682" s="1">
        <v>10</v>
      </c>
      <c r="BH1682" s="1">
        <v>10</v>
      </c>
      <c r="BI1682" s="2">
        <v>44317</v>
      </c>
      <c r="BJ1682" s="2">
        <v>44681</v>
      </c>
      <c r="BK1682" s="2">
        <v>44317</v>
      </c>
      <c r="BL1682" s="2">
        <v>44681</v>
      </c>
      <c r="BM1682" s="1">
        <v>35</v>
      </c>
      <c r="BN1682" s="1">
        <v>7</v>
      </c>
      <c r="BO1682" s="1">
        <v>0</v>
      </c>
      <c r="BP1682" s="1">
        <v>7</v>
      </c>
      <c r="BQ1682" s="1">
        <v>0</v>
      </c>
      <c r="BR1682" s="1">
        <v>7</v>
      </c>
      <c r="BS1682" s="1">
        <v>7</v>
      </c>
      <c r="BT1682" s="1">
        <v>7</v>
      </c>
      <c r="BU1682" s="1" t="str">
        <f>"10:00 AM"</f>
        <v>10:00 AM</v>
      </c>
      <c r="BV1682" s="1" t="str">
        <f>"6:00 PM"</f>
        <v>6:00 PM</v>
      </c>
      <c r="BW1682" s="1" t="s">
        <v>135</v>
      </c>
      <c r="BX1682" s="1">
        <v>0</v>
      </c>
      <c r="BY1682" s="1">
        <v>3</v>
      </c>
      <c r="BZ1682" s="1" t="s">
        <v>112</v>
      </c>
      <c r="CA1682" s="1">
        <v>0</v>
      </c>
      <c r="CB1682" s="4" t="s">
        <v>17006</v>
      </c>
      <c r="CC1682" s="1" t="s">
        <v>7710</v>
      </c>
      <c r="CD1682" s="1" t="s">
        <v>17007</v>
      </c>
      <c r="CE1682" s="1" t="s">
        <v>116</v>
      </c>
      <c r="CF1682" s="1" t="s">
        <v>117</v>
      </c>
      <c r="CG1682" s="1">
        <v>96950</v>
      </c>
      <c r="CH1682" s="3">
        <v>7.99</v>
      </c>
      <c r="CI1682" s="3">
        <v>7.99</v>
      </c>
      <c r="CJ1682" s="3">
        <v>11.98</v>
      </c>
      <c r="CK1682" s="3">
        <v>11.98</v>
      </c>
      <c r="CL1682" s="1" t="s">
        <v>137</v>
      </c>
      <c r="CM1682" s="1" t="s">
        <v>17008</v>
      </c>
      <c r="CN1682" s="1" t="s">
        <v>139</v>
      </c>
      <c r="CP1682" s="1" t="s">
        <v>112</v>
      </c>
      <c r="CQ1682" s="1" t="s">
        <v>111</v>
      </c>
      <c r="CR1682" s="1" t="s">
        <v>112</v>
      </c>
      <c r="CS1682" s="1" t="s">
        <v>111</v>
      </c>
      <c r="CT1682" s="1" t="s">
        <v>138</v>
      </c>
      <c r="CU1682" s="1" t="s">
        <v>111</v>
      </c>
      <c r="CV1682" s="1" t="s">
        <v>111</v>
      </c>
      <c r="CW1682" s="1" t="s">
        <v>17009</v>
      </c>
      <c r="CX1682" s="1">
        <v>16702333839</v>
      </c>
      <c r="CY1682" s="1" t="s">
        <v>5546</v>
      </c>
      <c r="CZ1682" s="1" t="s">
        <v>138</v>
      </c>
      <c r="DA1682" s="1" t="s">
        <v>111</v>
      </c>
      <c r="DB1682" s="1" t="s">
        <v>112</v>
      </c>
    </row>
    <row r="1683" spans="1:111" ht="15.6" customHeight="1" x14ac:dyDescent="0.25">
      <c r="A1683" s="1" t="s">
        <v>17015</v>
      </c>
      <c r="B1683" s="1" t="s">
        <v>238</v>
      </c>
      <c r="C1683" s="2">
        <v>44166.090533680559</v>
      </c>
      <c r="D1683" s="2">
        <v>44236</v>
      </c>
      <c r="E1683" s="1" t="s">
        <v>180</v>
      </c>
      <c r="G1683" s="1" t="s">
        <v>111</v>
      </c>
      <c r="H1683" s="1" t="s">
        <v>112</v>
      </c>
      <c r="I1683" s="1" t="s">
        <v>112</v>
      </c>
      <c r="J1683" s="1" t="s">
        <v>5552</v>
      </c>
      <c r="K1683" s="1" t="s">
        <v>17016</v>
      </c>
      <c r="L1683" s="1" t="s">
        <v>5553</v>
      </c>
      <c r="M1683" s="1" t="s">
        <v>7925</v>
      </c>
      <c r="N1683" s="1" t="s">
        <v>116</v>
      </c>
      <c r="O1683" s="1" t="s">
        <v>117</v>
      </c>
      <c r="P1683" s="9">
        <v>96950</v>
      </c>
      <c r="Q1683" s="1" t="s">
        <v>118</v>
      </c>
      <c r="R1683" s="1" t="s">
        <v>138</v>
      </c>
      <c r="S1683" s="1">
        <v>16702867678</v>
      </c>
      <c r="U1683" s="1">
        <v>812112</v>
      </c>
      <c r="V1683" s="1" t="s">
        <v>119</v>
      </c>
      <c r="X1683" s="1" t="s">
        <v>5554</v>
      </c>
      <c r="Y1683" s="1" t="s">
        <v>5555</v>
      </c>
      <c r="Z1683" s="1" t="s">
        <v>7926</v>
      </c>
      <c r="AA1683" s="1" t="s">
        <v>373</v>
      </c>
      <c r="AB1683" s="1" t="s">
        <v>5553</v>
      </c>
      <c r="AC1683" s="1" t="s">
        <v>7925</v>
      </c>
      <c r="AD1683" s="1" t="s">
        <v>116</v>
      </c>
      <c r="AE1683" s="1" t="s">
        <v>117</v>
      </c>
      <c r="AF1683" s="9">
        <v>96950</v>
      </c>
      <c r="AG1683" s="1" t="s">
        <v>118</v>
      </c>
      <c r="AH1683" s="1" t="s">
        <v>138</v>
      </c>
      <c r="AI1683" s="1">
        <v>16702867678</v>
      </c>
      <c r="AK1683" s="1" t="s">
        <v>5556</v>
      </c>
      <c r="BC1683" s="1" t="str">
        <f>"39-5012.00"</f>
        <v>39-5012.00</v>
      </c>
      <c r="BD1683" s="1" t="s">
        <v>1831</v>
      </c>
      <c r="BE1683" s="1" t="s">
        <v>17017</v>
      </c>
      <c r="BF1683" s="1" t="s">
        <v>6195</v>
      </c>
      <c r="BG1683" s="1">
        <v>2</v>
      </c>
      <c r="BH1683" s="1">
        <v>2</v>
      </c>
      <c r="BI1683" s="2">
        <v>44166</v>
      </c>
      <c r="BJ1683" s="2">
        <v>44469</v>
      </c>
      <c r="BK1683" s="2">
        <v>44236</v>
      </c>
      <c r="BL1683" s="2">
        <v>44469</v>
      </c>
      <c r="BM1683" s="1">
        <v>36</v>
      </c>
      <c r="BN1683" s="1">
        <v>6</v>
      </c>
      <c r="BO1683" s="1">
        <v>6</v>
      </c>
      <c r="BP1683" s="1">
        <v>0</v>
      </c>
      <c r="BQ1683" s="1">
        <v>6</v>
      </c>
      <c r="BR1683" s="1">
        <v>6</v>
      </c>
      <c r="BS1683" s="1">
        <v>6</v>
      </c>
      <c r="BT1683" s="1">
        <v>6</v>
      </c>
      <c r="BU1683" s="1" t="str">
        <f>"11:00 AM"</f>
        <v>11:00 AM</v>
      </c>
      <c r="BV1683" s="1" t="str">
        <f>"6:00 PM"</f>
        <v>6:00 PM</v>
      </c>
      <c r="BW1683" s="1" t="s">
        <v>230</v>
      </c>
      <c r="BX1683" s="1">
        <v>0</v>
      </c>
      <c r="BY1683" s="1">
        <v>6</v>
      </c>
      <c r="BZ1683" s="1" t="s">
        <v>112</v>
      </c>
      <c r="CA1683" s="1">
        <v>0</v>
      </c>
      <c r="CB1683" s="1" t="s">
        <v>17018</v>
      </c>
      <c r="CC1683" s="1" t="s">
        <v>7928</v>
      </c>
      <c r="CD1683" s="1" t="s">
        <v>7929</v>
      </c>
      <c r="CE1683" s="1" t="s">
        <v>116</v>
      </c>
      <c r="CF1683" s="1" t="s">
        <v>117</v>
      </c>
      <c r="CG1683" s="1">
        <v>96950</v>
      </c>
      <c r="CH1683" s="3">
        <v>8.08</v>
      </c>
      <c r="CI1683" s="3">
        <v>8.08</v>
      </c>
      <c r="CJ1683" s="3">
        <v>12.12</v>
      </c>
      <c r="CK1683" s="3">
        <v>12.12</v>
      </c>
      <c r="CL1683" s="1" t="s">
        <v>137</v>
      </c>
      <c r="CM1683" s="1" t="s">
        <v>138</v>
      </c>
      <c r="CN1683" s="1" t="s">
        <v>139</v>
      </c>
      <c r="CP1683" s="1" t="s">
        <v>112</v>
      </c>
      <c r="CQ1683" s="1" t="s">
        <v>111</v>
      </c>
      <c r="CR1683" s="1" t="s">
        <v>111</v>
      </c>
      <c r="CS1683" s="1" t="s">
        <v>111</v>
      </c>
      <c r="CT1683" s="1" t="s">
        <v>138</v>
      </c>
      <c r="CU1683" s="1" t="s">
        <v>111</v>
      </c>
      <c r="CV1683" s="1" t="s">
        <v>111</v>
      </c>
      <c r="CW1683" s="1" t="s">
        <v>230</v>
      </c>
      <c r="CX1683" s="1">
        <v>16702867678</v>
      </c>
      <c r="CY1683" s="1" t="s">
        <v>5556</v>
      </c>
      <c r="CZ1683" s="1" t="s">
        <v>138</v>
      </c>
      <c r="DA1683" s="1" t="s">
        <v>111</v>
      </c>
      <c r="DB1683" s="1" t="s">
        <v>112</v>
      </c>
    </row>
    <row r="1684" spans="1:111" ht="15.6" customHeight="1" x14ac:dyDescent="0.25">
      <c r="A1684" s="1" t="s">
        <v>17020</v>
      </c>
      <c r="B1684" s="1" t="s">
        <v>238</v>
      </c>
      <c r="C1684" s="2">
        <v>44290.860241898146</v>
      </c>
      <c r="D1684" s="2">
        <v>44320</v>
      </c>
      <c r="E1684" s="1" t="s">
        <v>110</v>
      </c>
      <c r="F1684" s="2">
        <v>44469.833333333336</v>
      </c>
      <c r="G1684" s="1" t="s">
        <v>112</v>
      </c>
      <c r="H1684" s="1" t="s">
        <v>112</v>
      </c>
      <c r="I1684" s="1" t="s">
        <v>112</v>
      </c>
      <c r="J1684" s="1" t="s">
        <v>17021</v>
      </c>
      <c r="K1684" s="1" t="s">
        <v>138</v>
      </c>
      <c r="L1684" s="1" t="s">
        <v>17022</v>
      </c>
      <c r="M1684" s="1" t="s">
        <v>7071</v>
      </c>
      <c r="N1684" s="1" t="s">
        <v>116</v>
      </c>
      <c r="O1684" s="1" t="s">
        <v>117</v>
      </c>
      <c r="P1684" s="9">
        <v>96950</v>
      </c>
      <c r="Q1684" s="1" t="s">
        <v>118</v>
      </c>
      <c r="R1684" s="1" t="s">
        <v>138</v>
      </c>
      <c r="S1684" s="1">
        <v>16702354557</v>
      </c>
      <c r="U1684" s="1">
        <v>53111</v>
      </c>
      <c r="V1684" s="1" t="s">
        <v>119</v>
      </c>
      <c r="X1684" s="1" t="s">
        <v>7072</v>
      </c>
      <c r="Y1684" s="1" t="s">
        <v>7073</v>
      </c>
      <c r="Z1684" s="1" t="s">
        <v>7074</v>
      </c>
      <c r="AA1684" s="1" t="s">
        <v>13723</v>
      </c>
      <c r="AB1684" s="1" t="s">
        <v>17022</v>
      </c>
      <c r="AC1684" s="1" t="s">
        <v>7071</v>
      </c>
      <c r="AD1684" s="1" t="s">
        <v>116</v>
      </c>
      <c r="AE1684" s="1" t="s">
        <v>117</v>
      </c>
      <c r="AF1684" s="9">
        <v>96950</v>
      </c>
      <c r="AG1684" s="1" t="s">
        <v>118</v>
      </c>
      <c r="AH1684" s="1" t="s">
        <v>138</v>
      </c>
      <c r="AI1684" s="1">
        <v>16702354557</v>
      </c>
      <c r="AK1684" s="1" t="s">
        <v>17023</v>
      </c>
      <c r="BC1684" s="1" t="str">
        <f>"49-9071.00"</f>
        <v>49-9071.00</v>
      </c>
      <c r="BD1684" s="1" t="s">
        <v>214</v>
      </c>
      <c r="BE1684" s="1" t="s">
        <v>17024</v>
      </c>
      <c r="BF1684" s="1" t="s">
        <v>839</v>
      </c>
      <c r="BG1684" s="1">
        <v>1</v>
      </c>
      <c r="BH1684" s="1">
        <v>1</v>
      </c>
      <c r="BI1684" s="2">
        <v>44471</v>
      </c>
      <c r="BJ1684" s="2">
        <v>44835</v>
      </c>
      <c r="BK1684" s="2">
        <v>44471</v>
      </c>
      <c r="BL1684" s="2">
        <v>44835</v>
      </c>
      <c r="BM1684" s="1">
        <v>40</v>
      </c>
      <c r="BN1684" s="1">
        <v>0</v>
      </c>
      <c r="BO1684" s="1">
        <v>8</v>
      </c>
      <c r="BP1684" s="1">
        <v>8</v>
      </c>
      <c r="BQ1684" s="1">
        <v>8</v>
      </c>
      <c r="BR1684" s="1">
        <v>8</v>
      </c>
      <c r="BS1684" s="1">
        <v>8</v>
      </c>
      <c r="BT1684" s="1">
        <v>0</v>
      </c>
      <c r="BU1684" s="1" t="str">
        <f>"8:00 AM"</f>
        <v>8:00 AM</v>
      </c>
      <c r="BV1684" s="1" t="str">
        <f>"5:00 PM"</f>
        <v>5:00 PM</v>
      </c>
      <c r="BW1684" s="1" t="s">
        <v>135</v>
      </c>
      <c r="BX1684" s="1">
        <v>0</v>
      </c>
      <c r="BY1684" s="1">
        <v>24</v>
      </c>
      <c r="BZ1684" s="1" t="s">
        <v>112</v>
      </c>
      <c r="CA1684" s="1">
        <v>0</v>
      </c>
      <c r="CB1684" s="1" t="s">
        <v>362</v>
      </c>
      <c r="CC1684" s="1" t="s">
        <v>17022</v>
      </c>
      <c r="CD1684" s="1" t="s">
        <v>7071</v>
      </c>
      <c r="CE1684" s="1" t="s">
        <v>116</v>
      </c>
      <c r="CF1684" s="1" t="s">
        <v>117</v>
      </c>
      <c r="CG1684" s="1">
        <v>96950</v>
      </c>
      <c r="CH1684" s="3">
        <v>8.7100000000000009</v>
      </c>
      <c r="CI1684" s="3">
        <v>8.7100000000000009</v>
      </c>
      <c r="CJ1684" s="3">
        <v>0</v>
      </c>
      <c r="CK1684" s="3">
        <v>0</v>
      </c>
      <c r="CL1684" s="1" t="s">
        <v>137</v>
      </c>
      <c r="CM1684" s="1" t="s">
        <v>138</v>
      </c>
      <c r="CN1684" s="1" t="s">
        <v>139</v>
      </c>
      <c r="CP1684" s="1" t="s">
        <v>112</v>
      </c>
      <c r="CQ1684" s="1" t="s">
        <v>111</v>
      </c>
      <c r="CR1684" s="1" t="s">
        <v>111</v>
      </c>
      <c r="CS1684" s="1" t="s">
        <v>112</v>
      </c>
      <c r="CT1684" s="1" t="s">
        <v>138</v>
      </c>
      <c r="CU1684" s="1" t="s">
        <v>111</v>
      </c>
      <c r="CV1684" s="1" t="s">
        <v>111</v>
      </c>
      <c r="CW1684" s="1" t="s">
        <v>7078</v>
      </c>
      <c r="CX1684" s="1">
        <v>16702354557</v>
      </c>
      <c r="CY1684" s="1" t="s">
        <v>17023</v>
      </c>
      <c r="CZ1684" s="1" t="s">
        <v>138</v>
      </c>
      <c r="DA1684" s="1" t="s">
        <v>111</v>
      </c>
      <c r="DB1684" s="1" t="s">
        <v>112</v>
      </c>
    </row>
    <row r="1685" spans="1:111" ht="15.6" customHeight="1" x14ac:dyDescent="0.25">
      <c r="A1685" s="1" t="s">
        <v>17025</v>
      </c>
      <c r="B1685" s="1" t="s">
        <v>238</v>
      </c>
      <c r="C1685" s="2">
        <v>44281.823987731485</v>
      </c>
      <c r="D1685" s="2">
        <v>44327</v>
      </c>
      <c r="E1685" s="1" t="s">
        <v>180</v>
      </c>
      <c r="G1685" s="1" t="s">
        <v>111</v>
      </c>
      <c r="H1685" s="1" t="s">
        <v>112</v>
      </c>
      <c r="I1685" s="1" t="s">
        <v>112</v>
      </c>
      <c r="J1685" s="1" t="s">
        <v>2984</v>
      </c>
      <c r="K1685" s="1" t="s">
        <v>4543</v>
      </c>
      <c r="L1685" s="1" t="s">
        <v>2986</v>
      </c>
      <c r="M1685" s="1" t="s">
        <v>2987</v>
      </c>
      <c r="N1685" s="1" t="s">
        <v>167</v>
      </c>
      <c r="O1685" s="1" t="s">
        <v>117</v>
      </c>
      <c r="P1685" s="9">
        <v>96950</v>
      </c>
      <c r="Q1685" s="1" t="s">
        <v>118</v>
      </c>
      <c r="S1685" s="1">
        <v>16702368888</v>
      </c>
      <c r="T1685" s="1">
        <v>8821</v>
      </c>
      <c r="U1685" s="1">
        <v>713910</v>
      </c>
      <c r="V1685" s="1" t="s">
        <v>119</v>
      </c>
      <c r="X1685" s="1" t="s">
        <v>2988</v>
      </c>
      <c r="Y1685" s="1" t="s">
        <v>2989</v>
      </c>
      <c r="AA1685" s="1" t="s">
        <v>2990</v>
      </c>
      <c r="AB1685" s="1" t="s">
        <v>2986</v>
      </c>
      <c r="AC1685" s="1" t="s">
        <v>2987</v>
      </c>
      <c r="AD1685" s="1" t="s">
        <v>167</v>
      </c>
      <c r="AE1685" s="1" t="s">
        <v>117</v>
      </c>
      <c r="AF1685" s="9">
        <v>96950</v>
      </c>
      <c r="AG1685" s="1" t="s">
        <v>118</v>
      </c>
      <c r="AI1685" s="1">
        <v>16702368888</v>
      </c>
      <c r="AJ1685" s="1">
        <v>8821</v>
      </c>
      <c r="AK1685" s="1" t="s">
        <v>2991</v>
      </c>
      <c r="BC1685" s="1" t="str">
        <f>"15-1152.00"</f>
        <v>15-1152.00</v>
      </c>
      <c r="BD1685" s="1" t="s">
        <v>543</v>
      </c>
      <c r="BE1685" s="1" t="s">
        <v>5909</v>
      </c>
      <c r="BF1685" s="1" t="s">
        <v>5910</v>
      </c>
      <c r="BG1685" s="1">
        <v>1</v>
      </c>
      <c r="BH1685" s="1">
        <v>1</v>
      </c>
      <c r="BI1685" s="2">
        <v>44401</v>
      </c>
      <c r="BJ1685" s="2">
        <v>45199</v>
      </c>
      <c r="BK1685" s="2">
        <v>44401</v>
      </c>
      <c r="BL1685" s="2">
        <v>45199</v>
      </c>
      <c r="BM1685" s="1">
        <v>35</v>
      </c>
      <c r="BN1685" s="1">
        <v>0</v>
      </c>
      <c r="BO1685" s="1">
        <v>7</v>
      </c>
      <c r="BP1685" s="1">
        <v>7</v>
      </c>
      <c r="BQ1685" s="1">
        <v>7</v>
      </c>
      <c r="BR1685" s="1">
        <v>7</v>
      </c>
      <c r="BS1685" s="1">
        <v>7</v>
      </c>
      <c r="BT1685" s="1">
        <v>0</v>
      </c>
      <c r="BU1685" s="1" t="str">
        <f>"9:00 AM"</f>
        <v>9:00 AM</v>
      </c>
      <c r="BV1685" s="1" t="str">
        <f>"5:00 PM"</f>
        <v>5:00 PM</v>
      </c>
      <c r="BW1685" s="1" t="s">
        <v>193</v>
      </c>
      <c r="BX1685" s="1">
        <v>0</v>
      </c>
      <c r="BY1685" s="1">
        <v>24</v>
      </c>
      <c r="BZ1685" s="1" t="s">
        <v>111</v>
      </c>
      <c r="CA1685" s="1">
        <v>1</v>
      </c>
      <c r="CB1685" s="4" t="s">
        <v>17026</v>
      </c>
      <c r="CC1685" s="1" t="s">
        <v>2986</v>
      </c>
      <c r="CD1685" s="1" t="s">
        <v>2987</v>
      </c>
      <c r="CE1685" s="1" t="s">
        <v>167</v>
      </c>
      <c r="CF1685" s="1" t="s">
        <v>117</v>
      </c>
      <c r="CG1685" s="1">
        <v>96950</v>
      </c>
      <c r="CH1685" s="3">
        <v>13.59</v>
      </c>
      <c r="CI1685" s="3">
        <v>13.59</v>
      </c>
      <c r="CJ1685" s="3">
        <v>20.39</v>
      </c>
      <c r="CK1685" s="3">
        <v>20.39</v>
      </c>
      <c r="CL1685" s="1" t="s">
        <v>137</v>
      </c>
      <c r="CM1685" s="1" t="s">
        <v>230</v>
      </c>
      <c r="CN1685" s="1" t="s">
        <v>139</v>
      </c>
      <c r="CP1685" s="1" t="s">
        <v>112</v>
      </c>
      <c r="CQ1685" s="1" t="s">
        <v>111</v>
      </c>
      <c r="CR1685" s="1" t="s">
        <v>112</v>
      </c>
      <c r="CS1685" s="1" t="s">
        <v>111</v>
      </c>
      <c r="CT1685" s="1" t="s">
        <v>138</v>
      </c>
      <c r="CU1685" s="1" t="s">
        <v>111</v>
      </c>
      <c r="CV1685" s="1" t="s">
        <v>111</v>
      </c>
      <c r="CW1685" s="1" t="s">
        <v>2995</v>
      </c>
      <c r="CX1685" s="1">
        <v>16702368888</v>
      </c>
      <c r="CY1685" s="1" t="s">
        <v>2991</v>
      </c>
      <c r="CZ1685" s="1" t="s">
        <v>380</v>
      </c>
      <c r="DA1685" s="1" t="s">
        <v>111</v>
      </c>
      <c r="DB1685" s="1" t="s">
        <v>112</v>
      </c>
      <c r="DC1685" s="1" t="s">
        <v>2988</v>
      </c>
      <c r="DD1685" s="1" t="s">
        <v>2989</v>
      </c>
      <c r="DF1685" s="1" t="s">
        <v>2984</v>
      </c>
      <c r="DG1685" s="1" t="s">
        <v>2991</v>
      </c>
    </row>
    <row r="1686" spans="1:111" ht="15.6" customHeight="1" x14ac:dyDescent="0.25">
      <c r="A1686" s="1" t="s">
        <v>17030</v>
      </c>
      <c r="B1686" s="1" t="s">
        <v>238</v>
      </c>
      <c r="C1686" s="2">
        <v>44291.853226851854</v>
      </c>
      <c r="D1686" s="2">
        <v>44319</v>
      </c>
      <c r="E1686" s="1" t="s">
        <v>110</v>
      </c>
      <c r="F1686" s="2">
        <v>44468.833333333336</v>
      </c>
      <c r="G1686" s="1" t="s">
        <v>111</v>
      </c>
      <c r="H1686" s="1" t="s">
        <v>112</v>
      </c>
      <c r="I1686" s="1" t="s">
        <v>112</v>
      </c>
      <c r="J1686" s="1" t="s">
        <v>4454</v>
      </c>
      <c r="L1686" s="1" t="s">
        <v>17031</v>
      </c>
      <c r="M1686" s="1" t="s">
        <v>4459</v>
      </c>
      <c r="N1686" s="1" t="s">
        <v>4456</v>
      </c>
      <c r="O1686" s="1" t="s">
        <v>117</v>
      </c>
      <c r="P1686" s="9">
        <v>96950</v>
      </c>
      <c r="Q1686" s="1" t="s">
        <v>118</v>
      </c>
      <c r="S1686" s="1">
        <v>16702887999</v>
      </c>
      <c r="U1686" s="1">
        <v>237310</v>
      </c>
      <c r="V1686" s="1" t="s">
        <v>119</v>
      </c>
      <c r="X1686" s="1" t="s">
        <v>1342</v>
      </c>
      <c r="Y1686" s="1" t="s">
        <v>4457</v>
      </c>
      <c r="Z1686" s="1" t="s">
        <v>4458</v>
      </c>
      <c r="AA1686" s="1" t="s">
        <v>245</v>
      </c>
      <c r="AB1686" s="1" t="s">
        <v>4455</v>
      </c>
      <c r="AC1686" s="1" t="s">
        <v>4459</v>
      </c>
      <c r="AD1686" s="1" t="s">
        <v>4456</v>
      </c>
      <c r="AE1686" s="1" t="s">
        <v>117</v>
      </c>
      <c r="AF1686" s="9">
        <v>96950</v>
      </c>
      <c r="AG1686" s="1" t="s">
        <v>118</v>
      </c>
      <c r="AI1686" s="1">
        <v>16702887999</v>
      </c>
      <c r="AK1686" s="1" t="s">
        <v>4460</v>
      </c>
      <c r="BC1686" s="1" t="str">
        <f>"51-2041.00"</f>
        <v>51-2041.00</v>
      </c>
      <c r="BD1686" s="1" t="s">
        <v>7828</v>
      </c>
      <c r="BE1686" s="1" t="s">
        <v>17032</v>
      </c>
      <c r="BF1686" s="1" t="s">
        <v>17033</v>
      </c>
      <c r="BG1686" s="1">
        <v>1</v>
      </c>
      <c r="BH1686" s="1">
        <v>1</v>
      </c>
      <c r="BI1686" s="2">
        <v>44470</v>
      </c>
      <c r="BJ1686" s="2">
        <v>45565</v>
      </c>
      <c r="BK1686" s="2">
        <v>44470</v>
      </c>
      <c r="BL1686" s="2">
        <v>45565</v>
      </c>
      <c r="BM1686" s="1">
        <v>40</v>
      </c>
      <c r="BN1686" s="1">
        <v>0</v>
      </c>
      <c r="BO1686" s="1">
        <v>8</v>
      </c>
      <c r="BP1686" s="1">
        <v>8</v>
      </c>
      <c r="BQ1686" s="1">
        <v>8</v>
      </c>
      <c r="BR1686" s="1">
        <v>8</v>
      </c>
      <c r="BS1686" s="1">
        <v>8</v>
      </c>
      <c r="BT1686" s="1">
        <v>0</v>
      </c>
      <c r="BU1686" s="1" t="str">
        <f>"8:00 AM"</f>
        <v>8:00 AM</v>
      </c>
      <c r="BV1686" s="1" t="str">
        <f>"5:00 PM"</f>
        <v>5:00 PM</v>
      </c>
      <c r="BW1686" s="1" t="s">
        <v>135</v>
      </c>
      <c r="BX1686" s="1">
        <v>0</v>
      </c>
      <c r="BY1686" s="1">
        <v>12</v>
      </c>
      <c r="BZ1686" s="1" t="s">
        <v>112</v>
      </c>
      <c r="CA1686" s="1">
        <v>0</v>
      </c>
      <c r="CB1686" s="1" t="s">
        <v>362</v>
      </c>
      <c r="CC1686" s="1" t="s">
        <v>4455</v>
      </c>
      <c r="CD1686" s="1" t="s">
        <v>4459</v>
      </c>
      <c r="CE1686" s="1" t="s">
        <v>4456</v>
      </c>
      <c r="CF1686" s="1" t="s">
        <v>117</v>
      </c>
      <c r="CG1686" s="1">
        <v>96950</v>
      </c>
      <c r="CH1686" s="3">
        <v>14.26</v>
      </c>
      <c r="CI1686" s="3">
        <v>14.26</v>
      </c>
      <c r="CL1686" s="1" t="s">
        <v>137</v>
      </c>
      <c r="CM1686" s="1" t="s">
        <v>331</v>
      </c>
      <c r="CN1686" s="1" t="s">
        <v>139</v>
      </c>
      <c r="CP1686" s="1" t="s">
        <v>112</v>
      </c>
      <c r="CQ1686" s="1" t="s">
        <v>111</v>
      </c>
      <c r="CR1686" s="1" t="s">
        <v>112</v>
      </c>
      <c r="CS1686" s="1" t="s">
        <v>112</v>
      </c>
      <c r="CT1686" s="1" t="s">
        <v>138</v>
      </c>
      <c r="CU1686" s="1" t="s">
        <v>111</v>
      </c>
      <c r="CV1686" s="1" t="s">
        <v>138</v>
      </c>
      <c r="CW1686" s="1" t="s">
        <v>4461</v>
      </c>
      <c r="CX1686" s="1">
        <v>16702887999</v>
      </c>
      <c r="CY1686" s="1" t="s">
        <v>4460</v>
      </c>
      <c r="CZ1686" s="1" t="s">
        <v>138</v>
      </c>
      <c r="DA1686" s="1" t="s">
        <v>111</v>
      </c>
      <c r="DB1686" s="1" t="s">
        <v>112</v>
      </c>
    </row>
    <row r="1687" spans="1:111" ht="15.6" customHeight="1" x14ac:dyDescent="0.25">
      <c r="A1687" s="1" t="s">
        <v>17036</v>
      </c>
      <c r="B1687" s="1" t="s">
        <v>238</v>
      </c>
      <c r="C1687" s="2">
        <v>44293.008000000002</v>
      </c>
      <c r="D1687" s="2">
        <v>44329</v>
      </c>
      <c r="E1687" s="1" t="s">
        <v>110</v>
      </c>
      <c r="F1687" s="2">
        <v>44468.833333333336</v>
      </c>
      <c r="G1687" s="1" t="s">
        <v>112</v>
      </c>
      <c r="H1687" s="1" t="s">
        <v>112</v>
      </c>
      <c r="I1687" s="1" t="s">
        <v>112</v>
      </c>
      <c r="J1687" s="1" t="s">
        <v>1049</v>
      </c>
      <c r="K1687" s="1" t="s">
        <v>1050</v>
      </c>
      <c r="L1687" s="1" t="s">
        <v>1051</v>
      </c>
      <c r="N1687" s="1" t="s">
        <v>116</v>
      </c>
      <c r="O1687" s="1" t="s">
        <v>117</v>
      </c>
      <c r="P1687" s="9">
        <v>96950</v>
      </c>
      <c r="Q1687" s="1" t="s">
        <v>118</v>
      </c>
      <c r="R1687" s="1" t="s">
        <v>1054</v>
      </c>
      <c r="S1687" s="1">
        <v>16702358778</v>
      </c>
      <c r="U1687" s="1">
        <v>23622</v>
      </c>
      <c r="V1687" s="1" t="s">
        <v>119</v>
      </c>
      <c r="X1687" s="1" t="s">
        <v>1052</v>
      </c>
      <c r="Y1687" s="1" t="s">
        <v>1053</v>
      </c>
      <c r="Z1687" s="1" t="s">
        <v>1054</v>
      </c>
      <c r="AA1687" s="1" t="s">
        <v>373</v>
      </c>
      <c r="AB1687" s="1" t="s">
        <v>1051</v>
      </c>
      <c r="AD1687" s="1" t="s">
        <v>116</v>
      </c>
      <c r="AE1687" s="1" t="s">
        <v>117</v>
      </c>
      <c r="AF1687" s="9">
        <v>96950</v>
      </c>
      <c r="AG1687" s="1" t="s">
        <v>118</v>
      </c>
      <c r="AI1687" s="1">
        <v>16702358778</v>
      </c>
      <c r="AK1687" s="1" t="s">
        <v>1055</v>
      </c>
      <c r="BC1687" s="1" t="str">
        <f>"49-9021.01"</f>
        <v>49-9021.01</v>
      </c>
      <c r="BD1687" s="1" t="s">
        <v>3944</v>
      </c>
      <c r="BE1687" s="1" t="s">
        <v>17037</v>
      </c>
      <c r="BF1687" s="1" t="s">
        <v>17038</v>
      </c>
      <c r="BG1687" s="1">
        <v>1</v>
      </c>
      <c r="BH1687" s="1">
        <v>1</v>
      </c>
      <c r="BI1687" s="2">
        <v>44470</v>
      </c>
      <c r="BJ1687" s="2">
        <v>44834</v>
      </c>
      <c r="BK1687" s="2">
        <v>44470</v>
      </c>
      <c r="BL1687" s="2">
        <v>44834</v>
      </c>
      <c r="BM1687" s="1">
        <v>40</v>
      </c>
      <c r="BN1687" s="1">
        <v>0</v>
      </c>
      <c r="BO1687" s="1">
        <v>8</v>
      </c>
      <c r="BP1687" s="1">
        <v>8</v>
      </c>
      <c r="BQ1687" s="1">
        <v>8</v>
      </c>
      <c r="BR1687" s="1">
        <v>8</v>
      </c>
      <c r="BS1687" s="1">
        <v>8</v>
      </c>
      <c r="BT1687" s="1">
        <v>0</v>
      </c>
      <c r="BU1687" s="1" t="str">
        <f>"7:30 AM"</f>
        <v>7:30 AM</v>
      </c>
      <c r="BV1687" s="1" t="str">
        <f>"4:30 PM"</f>
        <v>4:30 PM</v>
      </c>
      <c r="BW1687" s="1" t="s">
        <v>135</v>
      </c>
      <c r="BX1687" s="1">
        <v>0</v>
      </c>
      <c r="BY1687" s="1">
        <v>0</v>
      </c>
      <c r="BZ1687" s="1" t="s">
        <v>112</v>
      </c>
      <c r="CA1687" s="1">
        <v>0</v>
      </c>
      <c r="CB1687" s="1" t="s">
        <v>138</v>
      </c>
      <c r="CC1687" s="1" t="s">
        <v>1058</v>
      </c>
      <c r="CE1687" s="1" t="s">
        <v>116</v>
      </c>
      <c r="CF1687" s="1" t="s">
        <v>117</v>
      </c>
      <c r="CG1687" s="1">
        <v>96950</v>
      </c>
      <c r="CH1687" s="3">
        <v>9.0299999999999994</v>
      </c>
      <c r="CI1687" s="3">
        <v>9.0299999999999994</v>
      </c>
      <c r="CJ1687" s="3">
        <v>13.54</v>
      </c>
      <c r="CK1687" s="3">
        <v>13.54</v>
      </c>
      <c r="CL1687" s="1" t="s">
        <v>137</v>
      </c>
      <c r="CN1687" s="1" t="s">
        <v>139</v>
      </c>
      <c r="CP1687" s="1" t="s">
        <v>112</v>
      </c>
      <c r="CQ1687" s="1" t="s">
        <v>111</v>
      </c>
      <c r="CR1687" s="1" t="s">
        <v>111</v>
      </c>
      <c r="CS1687" s="1" t="s">
        <v>111</v>
      </c>
      <c r="CT1687" s="1" t="s">
        <v>138</v>
      </c>
      <c r="CU1687" s="1" t="s">
        <v>111</v>
      </c>
      <c r="CV1687" s="1" t="s">
        <v>111</v>
      </c>
      <c r="CW1687" s="1" t="s">
        <v>1059</v>
      </c>
      <c r="CX1687" s="1">
        <v>16702358778</v>
      </c>
      <c r="CY1687" s="1" t="s">
        <v>1055</v>
      </c>
      <c r="CZ1687" s="1" t="s">
        <v>138</v>
      </c>
      <c r="DA1687" s="1" t="s">
        <v>111</v>
      </c>
      <c r="DB1687" s="1" t="s">
        <v>112</v>
      </c>
    </row>
    <row r="1688" spans="1:111" ht="15.6" customHeight="1" x14ac:dyDescent="0.25">
      <c r="A1688" s="1" t="s">
        <v>17039</v>
      </c>
      <c r="B1688" s="1" t="s">
        <v>238</v>
      </c>
      <c r="C1688" s="2">
        <v>44292.990227430557</v>
      </c>
      <c r="D1688" s="2">
        <v>44330</v>
      </c>
      <c r="E1688" s="1" t="s">
        <v>110</v>
      </c>
      <c r="F1688" s="2">
        <v>44468.833333333336</v>
      </c>
      <c r="G1688" s="1" t="s">
        <v>112</v>
      </c>
      <c r="H1688" s="1" t="s">
        <v>112</v>
      </c>
      <c r="I1688" s="1" t="s">
        <v>112</v>
      </c>
      <c r="J1688" s="1" t="s">
        <v>1049</v>
      </c>
      <c r="K1688" s="1" t="s">
        <v>1050</v>
      </c>
      <c r="L1688" s="1" t="s">
        <v>1051</v>
      </c>
      <c r="N1688" s="1" t="s">
        <v>116</v>
      </c>
      <c r="O1688" s="1" t="s">
        <v>117</v>
      </c>
      <c r="P1688" s="9">
        <v>96950</v>
      </c>
      <c r="Q1688" s="1" t="s">
        <v>118</v>
      </c>
      <c r="R1688" s="1" t="s">
        <v>2763</v>
      </c>
      <c r="S1688" s="1">
        <v>16702358778</v>
      </c>
      <c r="U1688" s="1">
        <v>23622</v>
      </c>
      <c r="V1688" s="1" t="s">
        <v>119</v>
      </c>
      <c r="X1688" s="1" t="s">
        <v>1052</v>
      </c>
      <c r="Y1688" s="1" t="s">
        <v>1053</v>
      </c>
      <c r="Z1688" s="1" t="s">
        <v>1054</v>
      </c>
      <c r="AA1688" s="1" t="s">
        <v>373</v>
      </c>
      <c r="AB1688" s="1" t="s">
        <v>1051</v>
      </c>
      <c r="AD1688" s="1" t="s">
        <v>116</v>
      </c>
      <c r="AE1688" s="1" t="s">
        <v>117</v>
      </c>
      <c r="AF1688" s="9">
        <v>96950</v>
      </c>
      <c r="AG1688" s="1" t="s">
        <v>118</v>
      </c>
      <c r="AI1688" s="1">
        <v>16702358778</v>
      </c>
      <c r="AK1688" s="1" t="s">
        <v>1055</v>
      </c>
      <c r="BC1688" s="1" t="str">
        <f>"43-5081.03"</f>
        <v>43-5081.03</v>
      </c>
      <c r="BD1688" s="1" t="s">
        <v>868</v>
      </c>
      <c r="BE1688" s="1" t="s">
        <v>17040</v>
      </c>
      <c r="BF1688" s="1" t="s">
        <v>17041</v>
      </c>
      <c r="BG1688" s="1">
        <v>1</v>
      </c>
      <c r="BH1688" s="1">
        <v>1</v>
      </c>
      <c r="BI1688" s="2">
        <v>44470</v>
      </c>
      <c r="BJ1688" s="2">
        <v>44834</v>
      </c>
      <c r="BK1688" s="2">
        <v>44470</v>
      </c>
      <c r="BL1688" s="2">
        <v>44834</v>
      </c>
      <c r="BM1688" s="1">
        <v>40</v>
      </c>
      <c r="BN1688" s="1">
        <v>0</v>
      </c>
      <c r="BO1688" s="1">
        <v>8</v>
      </c>
      <c r="BP1688" s="1">
        <v>8</v>
      </c>
      <c r="BQ1688" s="1">
        <v>8</v>
      </c>
      <c r="BR1688" s="1">
        <v>8</v>
      </c>
      <c r="BS1688" s="1">
        <v>8</v>
      </c>
      <c r="BT1688" s="1">
        <v>0</v>
      </c>
      <c r="BU1688" s="1" t="str">
        <f>"7:30 AM"</f>
        <v>7:30 AM</v>
      </c>
      <c r="BV1688" s="1" t="str">
        <f>"4:30 PM"</f>
        <v>4:30 PM</v>
      </c>
      <c r="BW1688" s="1" t="s">
        <v>135</v>
      </c>
      <c r="BX1688" s="1">
        <v>0</v>
      </c>
      <c r="BY1688" s="1">
        <v>0</v>
      </c>
      <c r="BZ1688" s="1" t="s">
        <v>112</v>
      </c>
      <c r="CA1688" s="1">
        <v>0</v>
      </c>
      <c r="CB1688" s="1" t="s">
        <v>168</v>
      </c>
      <c r="CC1688" s="1" t="s">
        <v>1058</v>
      </c>
      <c r="CE1688" s="1" t="s">
        <v>116</v>
      </c>
      <c r="CF1688" s="1" t="s">
        <v>117</v>
      </c>
      <c r="CG1688" s="1">
        <v>96950</v>
      </c>
      <c r="CH1688" s="3">
        <v>7.58</v>
      </c>
      <c r="CI1688" s="3">
        <v>7.58</v>
      </c>
      <c r="CJ1688" s="3">
        <v>11.37</v>
      </c>
      <c r="CK1688" s="3">
        <v>11.37</v>
      </c>
      <c r="CL1688" s="1" t="s">
        <v>137</v>
      </c>
      <c r="CM1688" s="1" t="s">
        <v>168</v>
      </c>
      <c r="CN1688" s="1" t="s">
        <v>139</v>
      </c>
      <c r="CP1688" s="1" t="s">
        <v>112</v>
      </c>
      <c r="CQ1688" s="1" t="s">
        <v>111</v>
      </c>
      <c r="CR1688" s="1" t="s">
        <v>111</v>
      </c>
      <c r="CS1688" s="1" t="s">
        <v>111</v>
      </c>
      <c r="CT1688" s="1" t="s">
        <v>138</v>
      </c>
      <c r="CU1688" s="1" t="s">
        <v>111</v>
      </c>
      <c r="CV1688" s="1" t="s">
        <v>111</v>
      </c>
      <c r="CW1688" s="1" t="s">
        <v>1059</v>
      </c>
      <c r="CX1688" s="1">
        <v>16702358778</v>
      </c>
      <c r="CY1688" s="1" t="s">
        <v>1055</v>
      </c>
      <c r="CZ1688" s="1" t="s">
        <v>138</v>
      </c>
      <c r="DA1688" s="1" t="s">
        <v>111</v>
      </c>
      <c r="DB1688" s="1" t="s">
        <v>112</v>
      </c>
    </row>
    <row r="1689" spans="1:111" ht="15.6" customHeight="1" x14ac:dyDescent="0.25">
      <c r="A1689" s="1" t="s">
        <v>17042</v>
      </c>
      <c r="B1689" s="1" t="s">
        <v>238</v>
      </c>
      <c r="C1689" s="2">
        <v>44290.842560879631</v>
      </c>
      <c r="D1689" s="2">
        <v>44329</v>
      </c>
      <c r="E1689" s="1" t="s">
        <v>110</v>
      </c>
      <c r="F1689" s="2">
        <v>44468.833333333336</v>
      </c>
      <c r="G1689" s="1" t="s">
        <v>112</v>
      </c>
      <c r="H1689" s="1" t="s">
        <v>112</v>
      </c>
      <c r="I1689" s="1" t="s">
        <v>112</v>
      </c>
      <c r="J1689" s="1" t="s">
        <v>17043</v>
      </c>
      <c r="K1689" s="1" t="s">
        <v>17044</v>
      </c>
      <c r="L1689" s="1" t="s">
        <v>17045</v>
      </c>
      <c r="M1689" s="1" t="s">
        <v>138</v>
      </c>
      <c r="N1689" s="1" t="s">
        <v>116</v>
      </c>
      <c r="O1689" s="1" t="s">
        <v>117</v>
      </c>
      <c r="P1689" s="9">
        <v>96950</v>
      </c>
      <c r="Q1689" s="1" t="s">
        <v>118</v>
      </c>
      <c r="R1689" s="1" t="s">
        <v>138</v>
      </c>
      <c r="S1689" s="1">
        <v>16707831928</v>
      </c>
      <c r="U1689" s="1">
        <v>11411</v>
      </c>
      <c r="V1689" s="1" t="s">
        <v>119</v>
      </c>
      <c r="X1689" s="1" t="s">
        <v>17046</v>
      </c>
      <c r="Y1689" s="1" t="s">
        <v>8989</v>
      </c>
      <c r="Z1689" s="1" t="s">
        <v>17047</v>
      </c>
      <c r="AA1689" s="1" t="s">
        <v>973</v>
      </c>
      <c r="AB1689" s="1" t="s">
        <v>17045</v>
      </c>
      <c r="AC1689" s="1" t="s">
        <v>138</v>
      </c>
      <c r="AD1689" s="1" t="s">
        <v>116</v>
      </c>
      <c r="AE1689" s="1" t="s">
        <v>117</v>
      </c>
      <c r="AF1689" s="9">
        <v>96950</v>
      </c>
      <c r="AG1689" s="1" t="s">
        <v>118</v>
      </c>
      <c r="AH1689" s="1" t="s">
        <v>138</v>
      </c>
      <c r="AI1689" s="1">
        <v>16702852137</v>
      </c>
      <c r="AK1689" s="1" t="s">
        <v>17048</v>
      </c>
      <c r="BC1689" s="1" t="str">
        <f>"45-3011.00"</f>
        <v>45-3011.00</v>
      </c>
      <c r="BD1689" s="1" t="s">
        <v>5473</v>
      </c>
      <c r="BE1689" s="1" t="s">
        <v>17049</v>
      </c>
      <c r="BF1689" s="1" t="s">
        <v>5475</v>
      </c>
      <c r="BG1689" s="1">
        <v>2</v>
      </c>
      <c r="BH1689" s="1">
        <v>2</v>
      </c>
      <c r="BI1689" s="2">
        <v>44470</v>
      </c>
      <c r="BJ1689" s="2">
        <v>44834</v>
      </c>
      <c r="BK1689" s="2">
        <v>44470</v>
      </c>
      <c r="BL1689" s="2">
        <v>44834</v>
      </c>
      <c r="BM1689" s="1">
        <v>35</v>
      </c>
      <c r="BN1689" s="1">
        <v>0</v>
      </c>
      <c r="BO1689" s="1">
        <v>6</v>
      </c>
      <c r="BP1689" s="1">
        <v>6</v>
      </c>
      <c r="BQ1689" s="1">
        <v>6</v>
      </c>
      <c r="BR1689" s="1">
        <v>6</v>
      </c>
      <c r="BS1689" s="1">
        <v>6</v>
      </c>
      <c r="BT1689" s="1">
        <v>5</v>
      </c>
      <c r="BU1689" s="1" t="str">
        <f>"5:00 AM"</f>
        <v>5:00 AM</v>
      </c>
      <c r="BV1689" s="1" t="str">
        <f>"11:00 AM"</f>
        <v>11:00 AM</v>
      </c>
      <c r="BW1689" s="1" t="s">
        <v>230</v>
      </c>
      <c r="BX1689" s="1">
        <v>0</v>
      </c>
      <c r="BY1689" s="1">
        <v>3</v>
      </c>
      <c r="BZ1689" s="1" t="s">
        <v>112</v>
      </c>
      <c r="CA1689" s="1">
        <v>0</v>
      </c>
      <c r="CB1689" s="1" t="s">
        <v>138</v>
      </c>
      <c r="CC1689" s="1" t="s">
        <v>397</v>
      </c>
      <c r="CD1689" s="1" t="s">
        <v>1197</v>
      </c>
      <c r="CE1689" s="1" t="s">
        <v>116</v>
      </c>
      <c r="CF1689" s="1" t="s">
        <v>117</v>
      </c>
      <c r="CG1689" s="1">
        <v>96950</v>
      </c>
      <c r="CH1689" s="3">
        <v>13.21</v>
      </c>
      <c r="CI1689" s="3">
        <v>13.21</v>
      </c>
      <c r="CJ1689" s="3">
        <v>19.82</v>
      </c>
      <c r="CK1689" s="3">
        <v>19.82</v>
      </c>
      <c r="CL1689" s="1" t="s">
        <v>137</v>
      </c>
      <c r="CM1689" s="1" t="s">
        <v>138</v>
      </c>
      <c r="CN1689" s="1" t="s">
        <v>139</v>
      </c>
      <c r="CP1689" s="1" t="s">
        <v>112</v>
      </c>
      <c r="CQ1689" s="1" t="s">
        <v>111</v>
      </c>
      <c r="CR1689" s="1" t="s">
        <v>112</v>
      </c>
      <c r="CS1689" s="1" t="s">
        <v>111</v>
      </c>
      <c r="CT1689" s="1" t="s">
        <v>138</v>
      </c>
      <c r="CU1689" s="1" t="s">
        <v>111</v>
      </c>
      <c r="CV1689" s="1" t="s">
        <v>138</v>
      </c>
      <c r="CW1689" s="1" t="s">
        <v>5082</v>
      </c>
      <c r="CX1689" s="1">
        <v>16702852137</v>
      </c>
      <c r="CY1689" s="1" t="s">
        <v>17048</v>
      </c>
      <c r="CZ1689" s="1" t="s">
        <v>138</v>
      </c>
      <c r="DA1689" s="1" t="s">
        <v>111</v>
      </c>
      <c r="DB1689" s="1" t="s">
        <v>112</v>
      </c>
    </row>
    <row r="1690" spans="1:111" ht="15.6" customHeight="1" x14ac:dyDescent="0.25">
      <c r="A1690" s="1" t="s">
        <v>17056</v>
      </c>
      <c r="B1690" s="1" t="s">
        <v>238</v>
      </c>
      <c r="C1690" s="2">
        <v>44263.864412499999</v>
      </c>
      <c r="D1690" s="2">
        <v>44306</v>
      </c>
      <c r="E1690" s="1" t="s">
        <v>180</v>
      </c>
      <c r="G1690" s="1" t="s">
        <v>111</v>
      </c>
      <c r="H1690" s="1" t="s">
        <v>112</v>
      </c>
      <c r="I1690" s="1" t="s">
        <v>112</v>
      </c>
      <c r="J1690" s="1" t="s">
        <v>17057</v>
      </c>
      <c r="K1690" s="1" t="s">
        <v>9364</v>
      </c>
      <c r="L1690" s="1" t="s">
        <v>17058</v>
      </c>
      <c r="N1690" s="1" t="s">
        <v>167</v>
      </c>
      <c r="O1690" s="1" t="s">
        <v>117</v>
      </c>
      <c r="P1690" s="9">
        <v>96950</v>
      </c>
      <c r="Q1690" s="1" t="s">
        <v>118</v>
      </c>
      <c r="S1690" s="1">
        <v>16702342027</v>
      </c>
      <c r="U1690" s="1">
        <v>51731</v>
      </c>
      <c r="V1690" s="1" t="s">
        <v>119</v>
      </c>
      <c r="X1690" s="1" t="s">
        <v>17059</v>
      </c>
      <c r="Y1690" s="1" t="s">
        <v>17060</v>
      </c>
      <c r="AA1690" s="1" t="s">
        <v>17061</v>
      </c>
      <c r="AB1690" s="1" t="s">
        <v>17062</v>
      </c>
      <c r="AD1690" s="1" t="s">
        <v>116</v>
      </c>
      <c r="AE1690" s="1" t="s">
        <v>117</v>
      </c>
      <c r="AF1690" s="9">
        <v>96950</v>
      </c>
      <c r="AG1690" s="1" t="s">
        <v>118</v>
      </c>
      <c r="AI1690" s="1">
        <v>16702342027</v>
      </c>
      <c r="AK1690" s="1" t="s">
        <v>9370</v>
      </c>
      <c r="AL1690" s="1" t="s">
        <v>653</v>
      </c>
      <c r="AM1690" s="1" t="s">
        <v>17063</v>
      </c>
      <c r="AN1690" s="1" t="s">
        <v>5347</v>
      </c>
      <c r="AO1690" s="1" t="s">
        <v>771</v>
      </c>
      <c r="AP1690" s="1" t="s">
        <v>6217</v>
      </c>
      <c r="AQ1690" s="1" t="s">
        <v>6218</v>
      </c>
      <c r="AR1690" s="1" t="s">
        <v>6219</v>
      </c>
      <c r="AS1690" s="1" t="s">
        <v>691</v>
      </c>
      <c r="AT1690" s="9">
        <v>96910</v>
      </c>
      <c r="AU1690" s="1" t="s">
        <v>118</v>
      </c>
      <c r="AW1690" s="1">
        <v>16714779084</v>
      </c>
      <c r="AY1690" s="1" t="s">
        <v>17064</v>
      </c>
      <c r="AZ1690" s="1" t="s">
        <v>17065</v>
      </c>
      <c r="BA1690" s="1" t="s">
        <v>691</v>
      </c>
      <c r="BB1690" s="1" t="s">
        <v>17066</v>
      </c>
      <c r="BC1690" s="1" t="str">
        <f>"49-2021.00"</f>
        <v>49-2021.00</v>
      </c>
      <c r="BD1690" s="1" t="s">
        <v>5354</v>
      </c>
      <c r="BE1690" s="1" t="s">
        <v>17067</v>
      </c>
      <c r="BF1690" s="1" t="s">
        <v>17068</v>
      </c>
      <c r="BG1690" s="1">
        <v>2</v>
      </c>
      <c r="BH1690" s="1">
        <v>2</v>
      </c>
      <c r="BI1690" s="2">
        <v>44317</v>
      </c>
      <c r="BJ1690" s="2">
        <v>45412</v>
      </c>
      <c r="BK1690" s="2">
        <v>44317</v>
      </c>
      <c r="BL1690" s="2">
        <v>45412</v>
      </c>
      <c r="BM1690" s="1">
        <v>40</v>
      </c>
      <c r="BN1690" s="1">
        <v>0</v>
      </c>
      <c r="BO1690" s="1">
        <v>8</v>
      </c>
      <c r="BP1690" s="1">
        <v>8</v>
      </c>
      <c r="BQ1690" s="1">
        <v>8</v>
      </c>
      <c r="BR1690" s="1">
        <v>8</v>
      </c>
      <c r="BS1690" s="1">
        <v>8</v>
      </c>
      <c r="BT1690" s="1">
        <v>0</v>
      </c>
      <c r="BU1690" s="1" t="str">
        <f>"8:00 AM"</f>
        <v>8:00 AM</v>
      </c>
      <c r="BV1690" s="1" t="str">
        <f>"5:00 PM"</f>
        <v>5:00 PM</v>
      </c>
      <c r="BW1690" s="1" t="s">
        <v>135</v>
      </c>
      <c r="BX1690" s="1">
        <v>0</v>
      </c>
      <c r="BY1690" s="1">
        <v>24</v>
      </c>
      <c r="BZ1690" s="1" t="s">
        <v>112</v>
      </c>
      <c r="CA1690" s="1">
        <v>0</v>
      </c>
      <c r="CB1690" s="1" t="s">
        <v>17069</v>
      </c>
      <c r="CC1690" s="1" t="s">
        <v>17070</v>
      </c>
      <c r="CD1690" s="1" t="s">
        <v>17071</v>
      </c>
      <c r="CE1690" s="1" t="s">
        <v>167</v>
      </c>
      <c r="CF1690" s="1" t="s">
        <v>117</v>
      </c>
      <c r="CG1690" s="1">
        <v>96950</v>
      </c>
      <c r="CH1690" s="3">
        <v>14.63</v>
      </c>
      <c r="CI1690" s="3">
        <v>14.63</v>
      </c>
      <c r="CJ1690" s="3">
        <v>21.95</v>
      </c>
      <c r="CK1690" s="3">
        <v>21.95</v>
      </c>
      <c r="CL1690" s="1" t="s">
        <v>137</v>
      </c>
      <c r="CN1690" s="1" t="s">
        <v>139</v>
      </c>
      <c r="CP1690" s="1" t="s">
        <v>111</v>
      </c>
      <c r="CQ1690" s="1" t="s">
        <v>111</v>
      </c>
      <c r="CR1690" s="1" t="s">
        <v>112</v>
      </c>
      <c r="CS1690" s="1" t="s">
        <v>111</v>
      </c>
      <c r="CT1690" s="1" t="s">
        <v>138</v>
      </c>
      <c r="CU1690" s="1" t="s">
        <v>111</v>
      </c>
      <c r="CV1690" s="1" t="s">
        <v>138</v>
      </c>
      <c r="CW1690" s="1" t="s">
        <v>17072</v>
      </c>
      <c r="CX1690" s="1">
        <v>16702346600</v>
      </c>
      <c r="CY1690" s="1" t="s">
        <v>17073</v>
      </c>
      <c r="CZ1690" s="1" t="s">
        <v>17074</v>
      </c>
      <c r="DA1690" s="1" t="s">
        <v>111</v>
      </c>
      <c r="DB1690" s="1" t="s">
        <v>112</v>
      </c>
    </row>
    <row r="1691" spans="1:111" ht="15.6" customHeight="1" x14ac:dyDescent="0.25">
      <c r="A1691" s="1" t="s">
        <v>17075</v>
      </c>
      <c r="B1691" s="1" t="s">
        <v>238</v>
      </c>
      <c r="C1691" s="2">
        <v>44296.15548090278</v>
      </c>
      <c r="D1691" s="2">
        <v>44330</v>
      </c>
      <c r="E1691" s="1" t="s">
        <v>110</v>
      </c>
      <c r="F1691" s="2">
        <v>44468.833333333336</v>
      </c>
      <c r="G1691" s="1" t="s">
        <v>112</v>
      </c>
      <c r="H1691" s="1" t="s">
        <v>112</v>
      </c>
      <c r="I1691" s="1" t="s">
        <v>112</v>
      </c>
      <c r="J1691" s="1" t="s">
        <v>10990</v>
      </c>
      <c r="K1691" s="1" t="s">
        <v>8561</v>
      </c>
      <c r="L1691" s="1" t="s">
        <v>8562</v>
      </c>
      <c r="M1691" s="1" t="s">
        <v>8563</v>
      </c>
      <c r="N1691" s="1" t="s">
        <v>167</v>
      </c>
      <c r="O1691" s="1" t="s">
        <v>117</v>
      </c>
      <c r="P1691" s="9">
        <v>96950</v>
      </c>
      <c r="Q1691" s="1" t="s">
        <v>118</v>
      </c>
      <c r="R1691" s="1" t="s">
        <v>138</v>
      </c>
      <c r="S1691" s="1">
        <v>16702882288</v>
      </c>
      <c r="T1691" s="1">
        <v>106</v>
      </c>
      <c r="U1691" s="1">
        <v>44413</v>
      </c>
      <c r="V1691" s="1" t="s">
        <v>119</v>
      </c>
      <c r="X1691" s="1" t="s">
        <v>8564</v>
      </c>
      <c r="Y1691" s="1" t="s">
        <v>3363</v>
      </c>
      <c r="Z1691" s="1" t="s">
        <v>138</v>
      </c>
      <c r="AA1691" s="1" t="s">
        <v>8565</v>
      </c>
      <c r="AB1691" s="1" t="s">
        <v>8562</v>
      </c>
      <c r="AC1691" s="1" t="s">
        <v>10991</v>
      </c>
      <c r="AD1691" s="1" t="s">
        <v>167</v>
      </c>
      <c r="AE1691" s="1" t="s">
        <v>117</v>
      </c>
      <c r="AF1691" s="9">
        <v>96950</v>
      </c>
      <c r="AG1691" s="1" t="s">
        <v>118</v>
      </c>
      <c r="AH1691" s="1" t="s">
        <v>138</v>
      </c>
      <c r="AI1691" s="1">
        <v>16702882288</v>
      </c>
      <c r="AJ1691" s="1">
        <v>106</v>
      </c>
      <c r="AK1691" s="1" t="s">
        <v>8566</v>
      </c>
      <c r="BC1691" s="1" t="str">
        <f>"11-1021.00"</f>
        <v>11-1021.00</v>
      </c>
      <c r="BD1691" s="1" t="s">
        <v>248</v>
      </c>
      <c r="BE1691" s="1" t="s">
        <v>17076</v>
      </c>
      <c r="BF1691" s="1" t="s">
        <v>373</v>
      </c>
      <c r="BG1691" s="1">
        <v>1</v>
      </c>
      <c r="BH1691" s="1">
        <v>1</v>
      </c>
      <c r="BI1691" s="2">
        <v>44470</v>
      </c>
      <c r="BJ1691" s="2">
        <v>44834</v>
      </c>
      <c r="BK1691" s="2">
        <v>44470</v>
      </c>
      <c r="BL1691" s="2">
        <v>44834</v>
      </c>
      <c r="BM1691" s="1">
        <v>36</v>
      </c>
      <c r="BN1691" s="1">
        <v>0</v>
      </c>
      <c r="BO1691" s="1">
        <v>6</v>
      </c>
      <c r="BP1691" s="1">
        <v>6</v>
      </c>
      <c r="BQ1691" s="1">
        <v>6</v>
      </c>
      <c r="BR1691" s="1">
        <v>6</v>
      </c>
      <c r="BS1691" s="1">
        <v>6</v>
      </c>
      <c r="BT1691" s="1">
        <v>6</v>
      </c>
      <c r="BU1691" s="1" t="str">
        <f>"8:00 AM"</f>
        <v>8:00 AM</v>
      </c>
      <c r="BV1691" s="1" t="str">
        <f>"5:00 PM"</f>
        <v>5:00 PM</v>
      </c>
      <c r="BW1691" s="1" t="s">
        <v>193</v>
      </c>
      <c r="BX1691" s="1">
        <v>0</v>
      </c>
      <c r="BY1691" s="1">
        <v>48</v>
      </c>
      <c r="BZ1691" s="1" t="s">
        <v>111</v>
      </c>
      <c r="CA1691" s="1">
        <v>18</v>
      </c>
      <c r="CB1691" s="4" t="s">
        <v>17077</v>
      </c>
      <c r="CC1691" s="1" t="s">
        <v>8562</v>
      </c>
      <c r="CD1691" s="1" t="s">
        <v>8563</v>
      </c>
      <c r="CE1691" s="1" t="s">
        <v>167</v>
      </c>
      <c r="CF1691" s="1" t="s">
        <v>117</v>
      </c>
      <c r="CG1691" s="1">
        <v>96950</v>
      </c>
      <c r="CH1691" s="3">
        <v>22.55</v>
      </c>
      <c r="CI1691" s="3">
        <v>22.6</v>
      </c>
      <c r="CL1691" s="1" t="s">
        <v>137</v>
      </c>
      <c r="CM1691" s="1" t="s">
        <v>138</v>
      </c>
      <c r="CN1691" s="1" t="s">
        <v>139</v>
      </c>
      <c r="CP1691" s="1" t="s">
        <v>112</v>
      </c>
      <c r="CQ1691" s="1" t="s">
        <v>111</v>
      </c>
      <c r="CR1691" s="1" t="s">
        <v>112</v>
      </c>
      <c r="CS1691" s="1" t="s">
        <v>112</v>
      </c>
      <c r="CT1691" s="1" t="s">
        <v>138</v>
      </c>
      <c r="CU1691" s="1" t="s">
        <v>111</v>
      </c>
      <c r="CV1691" s="1" t="s">
        <v>111</v>
      </c>
      <c r="CW1691" s="1" t="s">
        <v>8570</v>
      </c>
      <c r="CX1691" s="1">
        <v>16702882288</v>
      </c>
      <c r="CY1691" s="1" t="s">
        <v>8566</v>
      </c>
      <c r="CZ1691" s="1" t="s">
        <v>138</v>
      </c>
      <c r="DA1691" s="1" t="s">
        <v>111</v>
      </c>
      <c r="DB1691" s="1" t="s">
        <v>112</v>
      </c>
    </row>
    <row r="1692" spans="1:111" ht="15.6" customHeight="1" x14ac:dyDescent="0.25">
      <c r="A1692" s="1" t="s">
        <v>17078</v>
      </c>
      <c r="B1692" s="1" t="s">
        <v>238</v>
      </c>
      <c r="C1692" s="2">
        <v>44245.323134259263</v>
      </c>
      <c r="D1692" s="2">
        <v>44298</v>
      </c>
      <c r="E1692" s="1" t="s">
        <v>180</v>
      </c>
      <c r="G1692" s="1" t="s">
        <v>111</v>
      </c>
      <c r="H1692" s="1" t="s">
        <v>112</v>
      </c>
      <c r="I1692" s="1" t="s">
        <v>112</v>
      </c>
      <c r="J1692" s="1" t="s">
        <v>999</v>
      </c>
      <c r="L1692" s="1" t="s">
        <v>634</v>
      </c>
      <c r="N1692" s="1" t="s">
        <v>167</v>
      </c>
      <c r="O1692" s="1" t="s">
        <v>117</v>
      </c>
      <c r="P1692" s="9">
        <v>96950</v>
      </c>
      <c r="Q1692" s="1" t="s">
        <v>118</v>
      </c>
      <c r="S1692" s="1">
        <v>16702358722</v>
      </c>
      <c r="U1692" s="1">
        <v>561720</v>
      </c>
      <c r="V1692" s="1" t="s">
        <v>119</v>
      </c>
      <c r="X1692" s="1" t="s">
        <v>636</v>
      </c>
      <c r="Y1692" s="1" t="s">
        <v>637</v>
      </c>
      <c r="Z1692" s="1" t="s">
        <v>638</v>
      </c>
      <c r="AA1692" s="1" t="s">
        <v>639</v>
      </c>
      <c r="AB1692" s="1" t="s">
        <v>1000</v>
      </c>
      <c r="AD1692" s="1" t="s">
        <v>167</v>
      </c>
      <c r="AE1692" s="1" t="s">
        <v>117</v>
      </c>
      <c r="AF1692" s="9">
        <v>96950</v>
      </c>
      <c r="AG1692" s="1" t="s">
        <v>118</v>
      </c>
      <c r="AI1692" s="1">
        <v>16709890917</v>
      </c>
      <c r="AK1692" s="1" t="s">
        <v>641</v>
      </c>
      <c r="BC1692" s="1" t="str">
        <f>"49-9071.00"</f>
        <v>49-9071.00</v>
      </c>
      <c r="BD1692" s="1" t="s">
        <v>214</v>
      </c>
      <c r="BE1692" s="1" t="s">
        <v>1524</v>
      </c>
      <c r="BF1692" s="1" t="s">
        <v>214</v>
      </c>
      <c r="BG1692" s="1">
        <v>5</v>
      </c>
      <c r="BH1692" s="1">
        <v>5</v>
      </c>
      <c r="BI1692" s="2">
        <v>44287</v>
      </c>
      <c r="BJ1692" s="2">
        <v>44651</v>
      </c>
      <c r="BK1692" s="2">
        <v>44298</v>
      </c>
      <c r="BL1692" s="2">
        <v>44651</v>
      </c>
      <c r="BM1692" s="1">
        <v>35</v>
      </c>
      <c r="BN1692" s="1">
        <v>0</v>
      </c>
      <c r="BO1692" s="1">
        <v>7</v>
      </c>
      <c r="BP1692" s="1">
        <v>7</v>
      </c>
      <c r="BQ1692" s="1">
        <v>7</v>
      </c>
      <c r="BR1692" s="1">
        <v>7</v>
      </c>
      <c r="BS1692" s="1">
        <v>7</v>
      </c>
      <c r="BT1692" s="1">
        <v>0</v>
      </c>
      <c r="BU1692" s="1" t="str">
        <f>"9:00 AM"</f>
        <v>9:00 AM</v>
      </c>
      <c r="BV1692" s="1" t="str">
        <f>"5:00 PM"</f>
        <v>5:00 PM</v>
      </c>
      <c r="BW1692" s="1" t="s">
        <v>230</v>
      </c>
      <c r="BX1692" s="1">
        <v>0</v>
      </c>
      <c r="BY1692" s="1">
        <v>6</v>
      </c>
      <c r="BZ1692" s="1" t="s">
        <v>112</v>
      </c>
      <c r="CA1692" s="1">
        <v>0</v>
      </c>
      <c r="CB1692" s="4" t="s">
        <v>643</v>
      </c>
      <c r="CC1692" s="1" t="s">
        <v>634</v>
      </c>
      <c r="CE1692" s="1" t="s">
        <v>167</v>
      </c>
      <c r="CF1692" s="1" t="s">
        <v>117</v>
      </c>
      <c r="CG1692" s="1">
        <v>96950</v>
      </c>
      <c r="CH1692" s="3">
        <v>8.7100000000000009</v>
      </c>
      <c r="CI1692" s="3">
        <v>8.7100000000000009</v>
      </c>
      <c r="CJ1692" s="3">
        <v>13.07</v>
      </c>
      <c r="CK1692" s="3">
        <v>13.07</v>
      </c>
      <c r="CL1692" s="1" t="s">
        <v>137</v>
      </c>
      <c r="CN1692" s="1" t="s">
        <v>139</v>
      </c>
      <c r="CP1692" s="1" t="s">
        <v>111</v>
      </c>
      <c r="CQ1692" s="1" t="s">
        <v>111</v>
      </c>
      <c r="CR1692" s="1" t="s">
        <v>111</v>
      </c>
      <c r="CS1692" s="1" t="s">
        <v>111</v>
      </c>
      <c r="CT1692" s="1" t="s">
        <v>111</v>
      </c>
      <c r="CU1692" s="1" t="s">
        <v>111</v>
      </c>
      <c r="CV1692" s="1" t="s">
        <v>111</v>
      </c>
      <c r="CW1692" s="1" t="s">
        <v>1004</v>
      </c>
      <c r="CX1692" s="1" t="s">
        <v>17079</v>
      </c>
      <c r="CY1692" s="1" t="s">
        <v>641</v>
      </c>
      <c r="CZ1692" s="1" t="s">
        <v>645</v>
      </c>
      <c r="DA1692" s="1" t="s">
        <v>111</v>
      </c>
      <c r="DB1692" s="1" t="s">
        <v>112</v>
      </c>
    </row>
    <row r="1693" spans="1:111" ht="15.6" customHeight="1" x14ac:dyDescent="0.25">
      <c r="A1693" s="1" t="s">
        <v>17081</v>
      </c>
      <c r="B1693" s="1" t="s">
        <v>238</v>
      </c>
      <c r="C1693" s="2">
        <v>44292.975658680552</v>
      </c>
      <c r="D1693" s="2">
        <v>44329</v>
      </c>
      <c r="E1693" s="1" t="s">
        <v>110</v>
      </c>
      <c r="F1693" s="2">
        <v>44468.833333333336</v>
      </c>
      <c r="G1693" s="1" t="s">
        <v>111</v>
      </c>
      <c r="H1693" s="1" t="s">
        <v>112</v>
      </c>
      <c r="I1693" s="1" t="s">
        <v>112</v>
      </c>
      <c r="J1693" s="1" t="s">
        <v>12693</v>
      </c>
      <c r="L1693" s="1" t="s">
        <v>12694</v>
      </c>
      <c r="M1693" s="1" t="s">
        <v>12695</v>
      </c>
      <c r="N1693" s="1" t="s">
        <v>116</v>
      </c>
      <c r="O1693" s="1" t="s">
        <v>117</v>
      </c>
      <c r="P1693" s="9">
        <v>96950</v>
      </c>
      <c r="Q1693" s="1" t="s">
        <v>118</v>
      </c>
      <c r="S1693" s="1">
        <v>16702341667</v>
      </c>
      <c r="U1693" s="1">
        <v>56152</v>
      </c>
      <c r="V1693" s="1" t="s">
        <v>119</v>
      </c>
      <c r="X1693" s="1" t="s">
        <v>385</v>
      </c>
      <c r="Y1693" s="1" t="s">
        <v>5043</v>
      </c>
      <c r="Z1693" s="1" t="s">
        <v>5044</v>
      </c>
      <c r="AA1693" s="1" t="s">
        <v>387</v>
      </c>
      <c r="AB1693" s="1" t="s">
        <v>12694</v>
      </c>
      <c r="AC1693" s="1" t="s">
        <v>12696</v>
      </c>
      <c r="AD1693" s="1" t="s">
        <v>116</v>
      </c>
      <c r="AE1693" s="1" t="s">
        <v>117</v>
      </c>
      <c r="AF1693" s="9">
        <v>96950</v>
      </c>
      <c r="AG1693" s="1" t="s">
        <v>118</v>
      </c>
      <c r="AI1693" s="1">
        <v>16702341667</v>
      </c>
      <c r="AK1693" s="1" t="s">
        <v>12697</v>
      </c>
      <c r="BC1693" s="1" t="str">
        <f>"39-1021.00"</f>
        <v>39-1021.00</v>
      </c>
      <c r="BD1693" s="1" t="s">
        <v>6915</v>
      </c>
      <c r="BE1693" s="1" t="s">
        <v>12698</v>
      </c>
      <c r="BF1693" s="1" t="s">
        <v>7443</v>
      </c>
      <c r="BG1693" s="1">
        <v>1</v>
      </c>
      <c r="BH1693" s="1">
        <v>1</v>
      </c>
      <c r="BI1693" s="2">
        <v>44470</v>
      </c>
      <c r="BJ1693" s="2">
        <v>45565</v>
      </c>
      <c r="BK1693" s="2">
        <v>44470</v>
      </c>
      <c r="BL1693" s="2">
        <v>45565</v>
      </c>
      <c r="BM1693" s="1">
        <v>40</v>
      </c>
      <c r="BN1693" s="1">
        <v>0</v>
      </c>
      <c r="BO1693" s="1">
        <v>8</v>
      </c>
      <c r="BP1693" s="1">
        <v>8</v>
      </c>
      <c r="BQ1693" s="1">
        <v>8</v>
      </c>
      <c r="BR1693" s="1">
        <v>8</v>
      </c>
      <c r="BS1693" s="1">
        <v>8</v>
      </c>
      <c r="BT1693" s="1">
        <v>0</v>
      </c>
      <c r="BU1693" s="1" t="str">
        <f>"9:00 AM"</f>
        <v>9:00 AM</v>
      </c>
      <c r="BV1693" s="1" t="str">
        <f>"6:00 PM"</f>
        <v>6:00 PM</v>
      </c>
      <c r="BW1693" s="1" t="s">
        <v>135</v>
      </c>
      <c r="BX1693" s="1">
        <v>0</v>
      </c>
      <c r="BY1693" s="1">
        <v>24</v>
      </c>
      <c r="BZ1693" s="1" t="s">
        <v>111</v>
      </c>
      <c r="CA1693" s="1">
        <v>4</v>
      </c>
      <c r="CB1693" s="1" t="s">
        <v>12699</v>
      </c>
      <c r="CC1693" s="1" t="s">
        <v>7719</v>
      </c>
      <c r="CD1693" s="1" t="s">
        <v>12695</v>
      </c>
      <c r="CE1693" s="1" t="s">
        <v>157</v>
      </c>
      <c r="CF1693" s="1" t="s">
        <v>117</v>
      </c>
      <c r="CG1693" s="1">
        <v>96950</v>
      </c>
      <c r="CH1693" s="3">
        <v>15.41</v>
      </c>
      <c r="CI1693" s="3">
        <v>15.41</v>
      </c>
      <c r="CJ1693" s="3">
        <v>23.12</v>
      </c>
      <c r="CK1693" s="3">
        <v>23.12</v>
      </c>
      <c r="CL1693" s="1" t="s">
        <v>137</v>
      </c>
      <c r="CN1693" s="1" t="s">
        <v>139</v>
      </c>
      <c r="CP1693" s="1" t="s">
        <v>112</v>
      </c>
      <c r="CQ1693" s="1" t="s">
        <v>111</v>
      </c>
      <c r="CR1693" s="1" t="s">
        <v>112</v>
      </c>
      <c r="CS1693" s="1" t="s">
        <v>111</v>
      </c>
      <c r="CT1693" s="1" t="s">
        <v>138</v>
      </c>
      <c r="CU1693" s="1" t="s">
        <v>111</v>
      </c>
      <c r="CV1693" s="1" t="s">
        <v>138</v>
      </c>
      <c r="CW1693" s="1" t="s">
        <v>4152</v>
      </c>
      <c r="CX1693" s="1">
        <v>16702341667</v>
      </c>
      <c r="CY1693" s="1" t="s">
        <v>12697</v>
      </c>
      <c r="CZ1693" s="1" t="s">
        <v>138</v>
      </c>
      <c r="DA1693" s="1" t="s">
        <v>111</v>
      </c>
      <c r="DB1693" s="1" t="s">
        <v>112</v>
      </c>
    </row>
    <row r="1694" spans="1:111" ht="15.6" customHeight="1" x14ac:dyDescent="0.25">
      <c r="A1694" s="1" t="s">
        <v>17082</v>
      </c>
      <c r="B1694" s="1" t="s">
        <v>238</v>
      </c>
      <c r="C1694" s="2">
        <v>44291.084154282406</v>
      </c>
      <c r="D1694" s="2">
        <v>44323</v>
      </c>
      <c r="E1694" s="1" t="s">
        <v>110</v>
      </c>
      <c r="F1694" s="2">
        <v>44468.833333333336</v>
      </c>
      <c r="G1694" s="1" t="s">
        <v>111</v>
      </c>
      <c r="H1694" s="1" t="s">
        <v>112</v>
      </c>
      <c r="I1694" s="1" t="s">
        <v>112</v>
      </c>
      <c r="J1694" s="1" t="s">
        <v>9569</v>
      </c>
      <c r="L1694" s="1" t="s">
        <v>9570</v>
      </c>
      <c r="N1694" s="1" t="s">
        <v>167</v>
      </c>
      <c r="O1694" s="1" t="s">
        <v>117</v>
      </c>
      <c r="P1694" s="9">
        <v>96950</v>
      </c>
      <c r="Q1694" s="1" t="s">
        <v>118</v>
      </c>
      <c r="S1694" s="1">
        <v>16703220970</v>
      </c>
      <c r="U1694" s="1">
        <v>488510</v>
      </c>
      <c r="V1694" s="1" t="s">
        <v>119</v>
      </c>
      <c r="X1694" s="1" t="s">
        <v>9571</v>
      </c>
      <c r="Y1694" s="1" t="s">
        <v>9572</v>
      </c>
      <c r="Z1694" s="1" t="s">
        <v>9573</v>
      </c>
      <c r="AA1694" s="1" t="s">
        <v>9574</v>
      </c>
      <c r="AB1694" s="1" t="s">
        <v>9570</v>
      </c>
      <c r="AD1694" s="1" t="s">
        <v>167</v>
      </c>
      <c r="AE1694" s="1" t="s">
        <v>117</v>
      </c>
      <c r="AF1694" s="9">
        <v>96950</v>
      </c>
      <c r="AG1694" s="1" t="s">
        <v>118</v>
      </c>
      <c r="AI1694" s="1">
        <v>16703220970</v>
      </c>
      <c r="AK1694" s="1" t="s">
        <v>9575</v>
      </c>
      <c r="BC1694" s="1" t="str">
        <f>"43-3031.00"</f>
        <v>43-3031.00</v>
      </c>
      <c r="BD1694" s="1" t="s">
        <v>389</v>
      </c>
      <c r="BE1694" s="1" t="s">
        <v>17083</v>
      </c>
      <c r="BF1694" s="1" t="s">
        <v>17084</v>
      </c>
      <c r="BG1694" s="1">
        <v>2</v>
      </c>
      <c r="BH1694" s="1">
        <v>2</v>
      </c>
      <c r="BI1694" s="2">
        <v>44470</v>
      </c>
      <c r="BJ1694" s="2">
        <v>44834</v>
      </c>
      <c r="BK1694" s="2">
        <v>44470</v>
      </c>
      <c r="BL1694" s="2">
        <v>44834</v>
      </c>
      <c r="BM1694" s="1">
        <v>40</v>
      </c>
      <c r="BN1694" s="1">
        <v>0</v>
      </c>
      <c r="BO1694" s="1">
        <v>8</v>
      </c>
      <c r="BP1694" s="1">
        <v>8</v>
      </c>
      <c r="BQ1694" s="1">
        <v>8</v>
      </c>
      <c r="BR1694" s="1">
        <v>8</v>
      </c>
      <c r="BS1694" s="1">
        <v>8</v>
      </c>
      <c r="BT1694" s="1">
        <v>0</v>
      </c>
      <c r="BU1694" s="1" t="str">
        <f>"8:00 AM"</f>
        <v>8:00 AM</v>
      </c>
      <c r="BV1694" s="1" t="str">
        <f>"5:00 PM"</f>
        <v>5:00 PM</v>
      </c>
      <c r="BW1694" s="1" t="s">
        <v>392</v>
      </c>
      <c r="BX1694" s="1">
        <v>0</v>
      </c>
      <c r="BY1694" s="1">
        <v>24</v>
      </c>
      <c r="BZ1694" s="1" t="s">
        <v>112</v>
      </c>
      <c r="CA1694" s="1">
        <v>0</v>
      </c>
      <c r="CB1694" s="4" t="s">
        <v>17085</v>
      </c>
      <c r="CC1694" s="1" t="s">
        <v>9578</v>
      </c>
      <c r="CE1694" s="1" t="s">
        <v>116</v>
      </c>
      <c r="CF1694" s="1" t="s">
        <v>117</v>
      </c>
      <c r="CG1694" s="1">
        <v>96950</v>
      </c>
      <c r="CH1694" s="3">
        <v>9.49</v>
      </c>
      <c r="CI1694" s="3">
        <v>13.25</v>
      </c>
      <c r="CL1694" s="1" t="s">
        <v>137</v>
      </c>
      <c r="CM1694" s="1" t="s">
        <v>9579</v>
      </c>
      <c r="CN1694" s="1" t="s">
        <v>139</v>
      </c>
      <c r="CP1694" s="1" t="s">
        <v>112</v>
      </c>
      <c r="CQ1694" s="1" t="s">
        <v>111</v>
      </c>
      <c r="CR1694" s="1" t="s">
        <v>112</v>
      </c>
      <c r="CS1694" s="1" t="s">
        <v>112</v>
      </c>
      <c r="CT1694" s="1" t="s">
        <v>138</v>
      </c>
      <c r="CU1694" s="1" t="s">
        <v>111</v>
      </c>
      <c r="CV1694" s="1" t="s">
        <v>138</v>
      </c>
      <c r="CW1694" s="1" t="s">
        <v>8722</v>
      </c>
      <c r="CX1694" s="1">
        <v>16703220970</v>
      </c>
      <c r="CY1694" s="1" t="s">
        <v>9575</v>
      </c>
      <c r="CZ1694" s="1" t="s">
        <v>9580</v>
      </c>
      <c r="DA1694" s="1" t="s">
        <v>111</v>
      </c>
      <c r="DB1694" s="1" t="s">
        <v>112</v>
      </c>
    </row>
    <row r="1695" spans="1:111" ht="15.6" customHeight="1" x14ac:dyDescent="0.25">
      <c r="A1695" s="1" t="s">
        <v>17090</v>
      </c>
      <c r="B1695" s="1" t="s">
        <v>238</v>
      </c>
      <c r="C1695" s="2">
        <v>44291.911880092593</v>
      </c>
      <c r="D1695" s="2">
        <v>44321</v>
      </c>
      <c r="E1695" s="1" t="s">
        <v>110</v>
      </c>
      <c r="F1695" s="2">
        <v>44468.833333333336</v>
      </c>
      <c r="G1695" s="1" t="s">
        <v>112</v>
      </c>
      <c r="H1695" s="1" t="s">
        <v>112</v>
      </c>
      <c r="I1695" s="1" t="s">
        <v>112</v>
      </c>
      <c r="J1695" s="1" t="s">
        <v>17091</v>
      </c>
      <c r="K1695" s="1" t="s">
        <v>17092</v>
      </c>
      <c r="L1695" s="1" t="s">
        <v>17093</v>
      </c>
      <c r="M1695" s="1" t="s">
        <v>17093</v>
      </c>
      <c r="N1695" s="1" t="s">
        <v>879</v>
      </c>
      <c r="O1695" s="1" t="s">
        <v>117</v>
      </c>
      <c r="P1695" s="9">
        <v>96950</v>
      </c>
      <c r="Q1695" s="1" t="s">
        <v>118</v>
      </c>
      <c r="S1695" s="1">
        <v>16702346445</v>
      </c>
      <c r="T1695" s="1">
        <v>2263</v>
      </c>
      <c r="U1695" s="1">
        <v>23822</v>
      </c>
      <c r="V1695" s="1" t="s">
        <v>119</v>
      </c>
      <c r="X1695" s="1" t="s">
        <v>953</v>
      </c>
      <c r="Y1695" s="1" t="s">
        <v>954</v>
      </c>
      <c r="AA1695" s="1" t="s">
        <v>2702</v>
      </c>
      <c r="AB1695" s="1" t="s">
        <v>16205</v>
      </c>
      <c r="AC1695" s="1" t="s">
        <v>16205</v>
      </c>
      <c r="AD1695" s="1" t="s">
        <v>879</v>
      </c>
      <c r="AE1695" s="1" t="s">
        <v>117</v>
      </c>
      <c r="AF1695" s="9">
        <v>96950</v>
      </c>
      <c r="AG1695" s="1" t="s">
        <v>118</v>
      </c>
      <c r="AI1695" s="1">
        <v>16702346445</v>
      </c>
      <c r="AJ1695" s="1">
        <v>2263</v>
      </c>
      <c r="AK1695" s="1" t="s">
        <v>956</v>
      </c>
      <c r="BC1695" s="1" t="str">
        <f>"49-9021.01"</f>
        <v>49-9021.01</v>
      </c>
      <c r="BD1695" s="1" t="s">
        <v>3944</v>
      </c>
      <c r="BE1695" s="1" t="s">
        <v>17094</v>
      </c>
      <c r="BF1695" s="1" t="s">
        <v>17095</v>
      </c>
      <c r="BG1695" s="1">
        <v>1</v>
      </c>
      <c r="BH1695" s="1">
        <v>1</v>
      </c>
      <c r="BI1695" s="2">
        <v>44470</v>
      </c>
      <c r="BJ1695" s="2">
        <v>44834</v>
      </c>
      <c r="BK1695" s="2">
        <v>44470</v>
      </c>
      <c r="BL1695" s="2">
        <v>44834</v>
      </c>
      <c r="BM1695" s="1">
        <v>35</v>
      </c>
      <c r="BN1695" s="1">
        <v>0</v>
      </c>
      <c r="BO1695" s="1">
        <v>7</v>
      </c>
      <c r="BP1695" s="1">
        <v>7</v>
      </c>
      <c r="BQ1695" s="1">
        <v>7</v>
      </c>
      <c r="BR1695" s="1">
        <v>7</v>
      </c>
      <c r="BS1695" s="1">
        <v>7</v>
      </c>
      <c r="BT1695" s="1">
        <v>0</v>
      </c>
      <c r="BU1695" s="1" t="str">
        <f>"9:00 AM"</f>
        <v>9:00 AM</v>
      </c>
      <c r="BV1695" s="1" t="str">
        <f>"5:00 PM"</f>
        <v>5:00 PM</v>
      </c>
      <c r="BW1695" s="1" t="s">
        <v>135</v>
      </c>
      <c r="BX1695" s="1">
        <v>0</v>
      </c>
      <c r="BY1695" s="1">
        <v>12</v>
      </c>
      <c r="BZ1695" s="1" t="s">
        <v>112</v>
      </c>
      <c r="CA1695" s="1">
        <v>0</v>
      </c>
      <c r="CB1695" s="4" t="s">
        <v>17096</v>
      </c>
      <c r="CC1695" s="1" t="s">
        <v>5824</v>
      </c>
      <c r="CD1695" s="1" t="s">
        <v>5824</v>
      </c>
      <c r="CE1695" s="1" t="s">
        <v>167</v>
      </c>
      <c r="CF1695" s="1" t="s">
        <v>117</v>
      </c>
      <c r="CG1695" s="1">
        <v>96950</v>
      </c>
      <c r="CH1695" s="3">
        <v>9.0299999999999994</v>
      </c>
      <c r="CI1695" s="3">
        <v>9.0299999999999994</v>
      </c>
      <c r="CJ1695" s="3">
        <v>13.55</v>
      </c>
      <c r="CK1695" s="3">
        <v>13.55</v>
      </c>
      <c r="CL1695" s="1" t="s">
        <v>137</v>
      </c>
      <c r="CM1695" s="1" t="s">
        <v>960</v>
      </c>
      <c r="CN1695" s="1" t="s">
        <v>139</v>
      </c>
      <c r="CP1695" s="1" t="s">
        <v>112</v>
      </c>
      <c r="CQ1695" s="1" t="s">
        <v>111</v>
      </c>
      <c r="CR1695" s="1" t="s">
        <v>112</v>
      </c>
      <c r="CS1695" s="1" t="s">
        <v>111</v>
      </c>
      <c r="CT1695" s="1" t="s">
        <v>138</v>
      </c>
      <c r="CU1695" s="1" t="s">
        <v>111</v>
      </c>
      <c r="CV1695" s="1" t="s">
        <v>138</v>
      </c>
      <c r="CW1695" s="1" t="s">
        <v>138</v>
      </c>
      <c r="CX1695" s="1">
        <v>16702346445</v>
      </c>
      <c r="CY1695" s="1" t="s">
        <v>956</v>
      </c>
      <c r="CZ1695" s="1" t="s">
        <v>138</v>
      </c>
      <c r="DA1695" s="1" t="s">
        <v>111</v>
      </c>
      <c r="DB1695" s="1" t="s">
        <v>112</v>
      </c>
      <c r="DC1695" s="1" t="s">
        <v>953</v>
      </c>
      <c r="DD1695" s="1" t="s">
        <v>3602</v>
      </c>
      <c r="DF1695" s="1" t="s">
        <v>17097</v>
      </c>
      <c r="DG1695" s="1" t="s">
        <v>956</v>
      </c>
    </row>
    <row r="1696" spans="1:111" ht="15.6" customHeight="1" x14ac:dyDescent="0.25">
      <c r="A1696" s="1" t="s">
        <v>17099</v>
      </c>
      <c r="B1696" s="1" t="s">
        <v>238</v>
      </c>
      <c r="C1696" s="2">
        <v>44336.085762962961</v>
      </c>
      <c r="D1696" s="2">
        <v>44368</v>
      </c>
      <c r="E1696" s="1" t="s">
        <v>110</v>
      </c>
      <c r="F1696" s="2">
        <v>44468.833333333336</v>
      </c>
      <c r="G1696" s="1" t="s">
        <v>112</v>
      </c>
      <c r="H1696" s="1" t="s">
        <v>112</v>
      </c>
      <c r="I1696" s="1" t="s">
        <v>112</v>
      </c>
      <c r="J1696" s="1" t="s">
        <v>7212</v>
      </c>
      <c r="K1696" s="1" t="s">
        <v>8099</v>
      </c>
      <c r="L1696" s="1" t="s">
        <v>410</v>
      </c>
      <c r="N1696" s="1" t="s">
        <v>167</v>
      </c>
      <c r="O1696" s="1" t="s">
        <v>117</v>
      </c>
      <c r="P1696" s="9">
        <v>96950</v>
      </c>
      <c r="Q1696" s="1" t="s">
        <v>118</v>
      </c>
      <c r="S1696" s="1">
        <v>16702336927</v>
      </c>
      <c r="U1696" s="1">
        <v>236220</v>
      </c>
      <c r="V1696" s="1" t="s">
        <v>119</v>
      </c>
      <c r="X1696" s="1" t="s">
        <v>400</v>
      </c>
      <c r="Y1696" s="1" t="s">
        <v>2784</v>
      </c>
      <c r="Z1696" s="1" t="s">
        <v>2785</v>
      </c>
      <c r="AA1696" s="1" t="s">
        <v>171</v>
      </c>
      <c r="AB1696" s="1" t="s">
        <v>1100</v>
      </c>
      <c r="AD1696" s="1" t="s">
        <v>167</v>
      </c>
      <c r="AE1696" s="1" t="s">
        <v>117</v>
      </c>
      <c r="AF1696" s="9">
        <v>96950</v>
      </c>
      <c r="AG1696" s="1" t="s">
        <v>118</v>
      </c>
      <c r="AI1696" s="1">
        <v>16702336927</v>
      </c>
      <c r="AK1696" s="1" t="s">
        <v>1101</v>
      </c>
      <c r="BC1696" s="1" t="str">
        <f>"43-5081.03"</f>
        <v>43-5081.03</v>
      </c>
      <c r="BD1696" s="1" t="s">
        <v>868</v>
      </c>
      <c r="BE1696" s="1" t="s">
        <v>17100</v>
      </c>
      <c r="BF1696" s="1" t="s">
        <v>17101</v>
      </c>
      <c r="BG1696" s="1">
        <v>1</v>
      </c>
      <c r="BH1696" s="1">
        <v>1</v>
      </c>
      <c r="BI1696" s="2">
        <v>44470</v>
      </c>
      <c r="BJ1696" s="2">
        <v>44834</v>
      </c>
      <c r="BK1696" s="2">
        <v>44470</v>
      </c>
      <c r="BL1696" s="2">
        <v>44834</v>
      </c>
      <c r="BM1696" s="1">
        <v>40</v>
      </c>
      <c r="BN1696" s="1">
        <v>0</v>
      </c>
      <c r="BO1696" s="1">
        <v>8</v>
      </c>
      <c r="BP1696" s="1">
        <v>8</v>
      </c>
      <c r="BQ1696" s="1">
        <v>8</v>
      </c>
      <c r="BR1696" s="1">
        <v>8</v>
      </c>
      <c r="BS1696" s="1">
        <v>8</v>
      </c>
      <c r="BT1696" s="1">
        <v>0</v>
      </c>
      <c r="BU1696" s="1" t="str">
        <f>"8:00 AM"</f>
        <v>8:00 AM</v>
      </c>
      <c r="BV1696" s="1" t="str">
        <f>"5:00 PM"</f>
        <v>5:00 PM</v>
      </c>
      <c r="BW1696" s="1" t="s">
        <v>135</v>
      </c>
      <c r="BX1696" s="1">
        <v>0</v>
      </c>
      <c r="BY1696" s="1">
        <v>12</v>
      </c>
      <c r="BZ1696" s="1" t="s">
        <v>112</v>
      </c>
      <c r="CB1696" s="1" t="s">
        <v>17102</v>
      </c>
      <c r="CC1696" s="1" t="s">
        <v>410</v>
      </c>
      <c r="CE1696" s="1" t="s">
        <v>167</v>
      </c>
      <c r="CF1696" s="1" t="s">
        <v>117</v>
      </c>
      <c r="CG1696" s="1">
        <v>96950</v>
      </c>
      <c r="CH1696" s="3">
        <v>7.58</v>
      </c>
      <c r="CI1696" s="3">
        <v>7.58</v>
      </c>
      <c r="CJ1696" s="3">
        <v>11.37</v>
      </c>
      <c r="CK1696" s="3">
        <v>11.37</v>
      </c>
      <c r="CL1696" s="1" t="s">
        <v>137</v>
      </c>
      <c r="CN1696" s="1" t="s">
        <v>139</v>
      </c>
      <c r="CP1696" s="1" t="s">
        <v>112</v>
      </c>
      <c r="CQ1696" s="1" t="s">
        <v>111</v>
      </c>
      <c r="CR1696" s="1" t="s">
        <v>112</v>
      </c>
      <c r="CS1696" s="1" t="s">
        <v>111</v>
      </c>
      <c r="CT1696" s="1" t="s">
        <v>138</v>
      </c>
      <c r="CU1696" s="1" t="s">
        <v>111</v>
      </c>
      <c r="CV1696" s="1" t="s">
        <v>138</v>
      </c>
      <c r="CW1696" s="1" t="s">
        <v>411</v>
      </c>
      <c r="CX1696" s="1">
        <v>16702336927</v>
      </c>
      <c r="CY1696" s="1" t="s">
        <v>1101</v>
      </c>
      <c r="CZ1696" s="1" t="s">
        <v>138</v>
      </c>
      <c r="DA1696" s="1" t="s">
        <v>111</v>
      </c>
      <c r="DB1696" s="1" t="s">
        <v>112</v>
      </c>
    </row>
    <row r="1697" spans="1:111" ht="15.6" customHeight="1" x14ac:dyDescent="0.25">
      <c r="A1697" s="1" t="s">
        <v>17103</v>
      </c>
      <c r="B1697" s="1" t="s">
        <v>238</v>
      </c>
      <c r="C1697" s="2">
        <v>44348.201001620371</v>
      </c>
      <c r="D1697" s="2">
        <v>44384</v>
      </c>
      <c r="E1697" s="1" t="s">
        <v>110</v>
      </c>
      <c r="F1697" s="2">
        <v>44468.833333333336</v>
      </c>
      <c r="G1697" s="1" t="s">
        <v>111</v>
      </c>
      <c r="H1697" s="1" t="s">
        <v>112</v>
      </c>
      <c r="I1697" s="1" t="s">
        <v>112</v>
      </c>
      <c r="J1697" s="1" t="s">
        <v>2984</v>
      </c>
      <c r="K1697" s="1" t="s">
        <v>2985</v>
      </c>
      <c r="L1697" s="1" t="s">
        <v>2986</v>
      </c>
      <c r="M1697" s="1" t="s">
        <v>2987</v>
      </c>
      <c r="N1697" s="1" t="s">
        <v>167</v>
      </c>
      <c r="O1697" s="1" t="s">
        <v>117</v>
      </c>
      <c r="P1697" s="9">
        <v>96950</v>
      </c>
      <c r="Q1697" s="1" t="s">
        <v>118</v>
      </c>
      <c r="S1697" s="1">
        <v>16702368888</v>
      </c>
      <c r="T1697" s="1">
        <v>8821</v>
      </c>
      <c r="U1697" s="1">
        <v>71391</v>
      </c>
      <c r="V1697" s="1" t="s">
        <v>119</v>
      </c>
      <c r="X1697" s="1" t="s">
        <v>2988</v>
      </c>
      <c r="Y1697" s="1" t="s">
        <v>2989</v>
      </c>
      <c r="AA1697" s="1" t="s">
        <v>2990</v>
      </c>
      <c r="AB1697" s="1" t="s">
        <v>2986</v>
      </c>
      <c r="AC1697" s="1" t="s">
        <v>2987</v>
      </c>
      <c r="AD1697" s="1" t="s">
        <v>167</v>
      </c>
      <c r="AE1697" s="1" t="s">
        <v>117</v>
      </c>
      <c r="AF1697" s="9">
        <v>96950</v>
      </c>
      <c r="AG1697" s="1" t="s">
        <v>118</v>
      </c>
      <c r="AI1697" s="1">
        <v>16702875514</v>
      </c>
      <c r="AK1697" s="1" t="s">
        <v>2991</v>
      </c>
      <c r="BC1697" s="1" t="str">
        <f>"37-3012.00"</f>
        <v>37-3012.00</v>
      </c>
      <c r="BD1697" s="1" t="s">
        <v>14188</v>
      </c>
      <c r="BE1697" s="1" t="s">
        <v>14189</v>
      </c>
      <c r="BF1697" s="1" t="s">
        <v>14190</v>
      </c>
      <c r="BG1697" s="1">
        <v>1</v>
      </c>
      <c r="BH1697" s="1">
        <v>1</v>
      </c>
      <c r="BI1697" s="2">
        <v>44470</v>
      </c>
      <c r="BJ1697" s="2">
        <v>45565</v>
      </c>
      <c r="BK1697" s="2">
        <v>44470</v>
      </c>
      <c r="BL1697" s="2">
        <v>45565</v>
      </c>
      <c r="BM1697" s="1">
        <v>35</v>
      </c>
      <c r="BN1697" s="1">
        <v>0</v>
      </c>
      <c r="BO1697" s="1">
        <v>6</v>
      </c>
      <c r="BP1697" s="1">
        <v>6</v>
      </c>
      <c r="BQ1697" s="1">
        <v>6</v>
      </c>
      <c r="BR1697" s="1">
        <v>6</v>
      </c>
      <c r="BS1697" s="1">
        <v>6</v>
      </c>
      <c r="BT1697" s="1">
        <v>5</v>
      </c>
      <c r="BU1697" s="1" t="str">
        <f>"5:30 AM"</f>
        <v>5:30 AM</v>
      </c>
      <c r="BV1697" s="1" t="str">
        <f>"12:00 PM"</f>
        <v>12:00 PM</v>
      </c>
      <c r="BW1697" s="1" t="s">
        <v>135</v>
      </c>
      <c r="BX1697" s="1">
        <v>0</v>
      </c>
      <c r="BY1697" s="1">
        <v>3</v>
      </c>
      <c r="BZ1697" s="1" t="s">
        <v>112</v>
      </c>
      <c r="CB1697" s="1" t="s">
        <v>14191</v>
      </c>
      <c r="CC1697" s="1" t="s">
        <v>2986</v>
      </c>
      <c r="CD1697" s="1" t="s">
        <v>2987</v>
      </c>
      <c r="CE1697" s="1" t="s">
        <v>167</v>
      </c>
      <c r="CF1697" s="1" t="s">
        <v>117</v>
      </c>
      <c r="CG1697" s="1">
        <v>96950</v>
      </c>
      <c r="CH1697" s="3">
        <v>8.77</v>
      </c>
      <c r="CI1697" s="3">
        <v>8.77</v>
      </c>
      <c r="CJ1697" s="3">
        <v>13.16</v>
      </c>
      <c r="CK1697" s="3">
        <v>13.16</v>
      </c>
      <c r="CL1697" s="1" t="s">
        <v>137</v>
      </c>
      <c r="CM1697" s="1" t="s">
        <v>230</v>
      </c>
      <c r="CN1697" s="1" t="s">
        <v>139</v>
      </c>
      <c r="CP1697" s="1" t="s">
        <v>112</v>
      </c>
      <c r="CQ1697" s="1" t="s">
        <v>111</v>
      </c>
      <c r="CR1697" s="1" t="s">
        <v>112</v>
      </c>
      <c r="CS1697" s="1" t="s">
        <v>111</v>
      </c>
      <c r="CT1697" s="1" t="s">
        <v>138</v>
      </c>
      <c r="CU1697" s="1" t="s">
        <v>111</v>
      </c>
      <c r="CV1697" s="1" t="s">
        <v>111</v>
      </c>
      <c r="CW1697" s="1" t="s">
        <v>2995</v>
      </c>
      <c r="CX1697" s="1">
        <v>3806702368888</v>
      </c>
      <c r="CY1697" s="1" t="s">
        <v>2991</v>
      </c>
      <c r="CZ1697" s="1" t="s">
        <v>380</v>
      </c>
      <c r="DA1697" s="1" t="s">
        <v>111</v>
      </c>
      <c r="DB1697" s="1" t="s">
        <v>112</v>
      </c>
      <c r="DC1697" s="1" t="s">
        <v>2988</v>
      </c>
      <c r="DD1697" s="1" t="s">
        <v>2989</v>
      </c>
      <c r="DF1697" s="1" t="s">
        <v>2984</v>
      </c>
      <c r="DG1697" s="1" t="s">
        <v>2991</v>
      </c>
    </row>
    <row r="1698" spans="1:111" ht="15.6" customHeight="1" x14ac:dyDescent="0.25">
      <c r="A1698" s="1" t="s">
        <v>17107</v>
      </c>
      <c r="B1698" s="1" t="s">
        <v>238</v>
      </c>
      <c r="C1698" s="2">
        <v>44304.181455902777</v>
      </c>
      <c r="D1698" s="2">
        <v>44348</v>
      </c>
      <c r="E1698" s="1" t="s">
        <v>110</v>
      </c>
      <c r="F1698" s="2">
        <v>44468.833333333336</v>
      </c>
      <c r="G1698" s="1" t="s">
        <v>112</v>
      </c>
      <c r="H1698" s="1" t="s">
        <v>112</v>
      </c>
      <c r="I1698" s="1" t="s">
        <v>112</v>
      </c>
      <c r="J1698" s="1" t="s">
        <v>7157</v>
      </c>
      <c r="K1698" s="1" t="s">
        <v>7158</v>
      </c>
      <c r="L1698" s="1" t="s">
        <v>7159</v>
      </c>
      <c r="M1698" s="1" t="s">
        <v>7160</v>
      </c>
      <c r="N1698" s="1" t="s">
        <v>116</v>
      </c>
      <c r="O1698" s="1" t="s">
        <v>117</v>
      </c>
      <c r="P1698" s="9">
        <v>96950</v>
      </c>
      <c r="Q1698" s="1" t="s">
        <v>118</v>
      </c>
      <c r="R1698" s="1" t="s">
        <v>138</v>
      </c>
      <c r="S1698" s="1">
        <v>16702354655</v>
      </c>
      <c r="U1698" s="1">
        <v>62441</v>
      </c>
      <c r="V1698" s="1" t="s">
        <v>119</v>
      </c>
      <c r="X1698" s="1" t="s">
        <v>7161</v>
      </c>
      <c r="Y1698" s="1" t="s">
        <v>7162</v>
      </c>
      <c r="Z1698" s="1" t="s">
        <v>7163</v>
      </c>
      <c r="AA1698" s="1" t="s">
        <v>7164</v>
      </c>
      <c r="AB1698" s="1" t="s">
        <v>7165</v>
      </c>
      <c r="AC1698" s="1" t="s">
        <v>7160</v>
      </c>
      <c r="AD1698" s="1" t="s">
        <v>116</v>
      </c>
      <c r="AE1698" s="1" t="s">
        <v>117</v>
      </c>
      <c r="AF1698" s="9">
        <v>96950</v>
      </c>
      <c r="AG1698" s="1" t="s">
        <v>118</v>
      </c>
      <c r="AH1698" s="1" t="s">
        <v>138</v>
      </c>
      <c r="AI1698" s="1">
        <v>16702354655</v>
      </c>
      <c r="AK1698" s="1" t="s">
        <v>7166</v>
      </c>
      <c r="BC1698" s="1" t="str">
        <f>"39-9011.00"</f>
        <v>39-9011.00</v>
      </c>
      <c r="BD1698" s="1" t="s">
        <v>1448</v>
      </c>
      <c r="BE1698" s="1" t="s">
        <v>7167</v>
      </c>
      <c r="BF1698" s="1" t="s">
        <v>7168</v>
      </c>
      <c r="BG1698" s="1">
        <v>4</v>
      </c>
      <c r="BH1698" s="1">
        <v>4</v>
      </c>
      <c r="BI1698" s="2">
        <v>44470</v>
      </c>
      <c r="BJ1698" s="2">
        <v>44834</v>
      </c>
      <c r="BK1698" s="2">
        <v>44470</v>
      </c>
      <c r="BL1698" s="2">
        <v>44834</v>
      </c>
      <c r="BM1698" s="1">
        <v>35</v>
      </c>
      <c r="BN1698" s="1">
        <v>0</v>
      </c>
      <c r="BO1698" s="1">
        <v>7</v>
      </c>
      <c r="BP1698" s="1">
        <v>7</v>
      </c>
      <c r="BQ1698" s="1">
        <v>7</v>
      </c>
      <c r="BR1698" s="1">
        <v>7</v>
      </c>
      <c r="BS1698" s="1">
        <v>7</v>
      </c>
      <c r="BT1698" s="1">
        <v>0</v>
      </c>
      <c r="BU1698" s="1" t="str">
        <f>"8:00 AM"</f>
        <v>8:00 AM</v>
      </c>
      <c r="BV1698" s="1" t="str">
        <f>"4:00 PM"</f>
        <v>4:00 PM</v>
      </c>
      <c r="BW1698" s="1" t="s">
        <v>135</v>
      </c>
      <c r="BX1698" s="1">
        <v>0</v>
      </c>
      <c r="BY1698" s="1">
        <v>0</v>
      </c>
      <c r="BZ1698" s="1" t="s">
        <v>112</v>
      </c>
      <c r="CA1698" s="1">
        <v>0</v>
      </c>
      <c r="CB1698" s="1" t="s">
        <v>7169</v>
      </c>
      <c r="CC1698" s="1" t="s">
        <v>7170</v>
      </c>
      <c r="CD1698" s="1" t="s">
        <v>7171</v>
      </c>
      <c r="CE1698" s="1" t="s">
        <v>167</v>
      </c>
      <c r="CF1698" s="1" t="s">
        <v>117</v>
      </c>
      <c r="CG1698" s="1">
        <v>96950</v>
      </c>
      <c r="CH1698" s="3">
        <v>7.33</v>
      </c>
      <c r="CI1698" s="3">
        <v>7.5</v>
      </c>
      <c r="CJ1698" s="3">
        <v>11</v>
      </c>
      <c r="CK1698" s="3">
        <v>11.25</v>
      </c>
      <c r="CL1698" s="1" t="s">
        <v>137</v>
      </c>
      <c r="CN1698" s="1" t="s">
        <v>139</v>
      </c>
      <c r="CP1698" s="1" t="s">
        <v>112</v>
      </c>
      <c r="CQ1698" s="1" t="s">
        <v>111</v>
      </c>
      <c r="CR1698" s="1" t="s">
        <v>112</v>
      </c>
      <c r="CS1698" s="1" t="s">
        <v>111</v>
      </c>
      <c r="CT1698" s="1" t="s">
        <v>138</v>
      </c>
      <c r="CU1698" s="1" t="s">
        <v>111</v>
      </c>
      <c r="CV1698" s="1" t="s">
        <v>138</v>
      </c>
      <c r="CW1698" s="1" t="s">
        <v>7172</v>
      </c>
      <c r="CX1698" s="1">
        <v>16702354655</v>
      </c>
      <c r="CY1698" s="1" t="s">
        <v>7166</v>
      </c>
      <c r="CZ1698" s="1" t="s">
        <v>138</v>
      </c>
      <c r="DA1698" s="1" t="s">
        <v>111</v>
      </c>
      <c r="DB1698" s="1" t="s">
        <v>112</v>
      </c>
    </row>
    <row r="1699" spans="1:111" ht="15.6" customHeight="1" x14ac:dyDescent="0.25">
      <c r="A1699" s="1" t="s">
        <v>17108</v>
      </c>
      <c r="B1699" s="1" t="s">
        <v>238</v>
      </c>
      <c r="C1699" s="2">
        <v>44315.041478703701</v>
      </c>
      <c r="D1699" s="2">
        <v>44357</v>
      </c>
      <c r="E1699" s="1" t="s">
        <v>110</v>
      </c>
      <c r="F1699" s="2">
        <v>44468.833333333336</v>
      </c>
      <c r="G1699" s="1" t="s">
        <v>111</v>
      </c>
      <c r="H1699" s="1" t="s">
        <v>112</v>
      </c>
      <c r="I1699" s="1" t="s">
        <v>112</v>
      </c>
      <c r="J1699" s="1" t="s">
        <v>14252</v>
      </c>
      <c r="K1699" s="1" t="s">
        <v>2808</v>
      </c>
      <c r="L1699" s="1" t="s">
        <v>14253</v>
      </c>
      <c r="M1699" s="1" t="s">
        <v>14254</v>
      </c>
      <c r="N1699" s="1" t="s">
        <v>167</v>
      </c>
      <c r="O1699" s="1" t="s">
        <v>117</v>
      </c>
      <c r="P1699" s="9">
        <v>96950</v>
      </c>
      <c r="Q1699" s="1" t="s">
        <v>118</v>
      </c>
      <c r="S1699" s="1">
        <v>16702880360</v>
      </c>
      <c r="U1699" s="1">
        <v>48819</v>
      </c>
      <c r="V1699" s="1" t="s">
        <v>119</v>
      </c>
      <c r="X1699" s="1" t="s">
        <v>14255</v>
      </c>
      <c r="Y1699" s="1" t="s">
        <v>14256</v>
      </c>
      <c r="Z1699" s="1" t="s">
        <v>4743</v>
      </c>
      <c r="AA1699" s="1" t="s">
        <v>706</v>
      </c>
      <c r="AB1699" s="1" t="s">
        <v>14253</v>
      </c>
      <c r="AC1699" s="1" t="s">
        <v>14254</v>
      </c>
      <c r="AD1699" s="1" t="s">
        <v>167</v>
      </c>
      <c r="AE1699" s="1" t="s">
        <v>117</v>
      </c>
      <c r="AF1699" s="9">
        <v>96950</v>
      </c>
      <c r="AG1699" s="1" t="s">
        <v>118</v>
      </c>
      <c r="AI1699" s="1">
        <v>16702880360</v>
      </c>
      <c r="AK1699" s="1" t="s">
        <v>2813</v>
      </c>
      <c r="BC1699" s="1" t="str">
        <f>"43-3031.00"</f>
        <v>43-3031.00</v>
      </c>
      <c r="BD1699" s="1" t="s">
        <v>389</v>
      </c>
      <c r="BE1699" s="1" t="s">
        <v>14257</v>
      </c>
      <c r="BF1699" s="1" t="s">
        <v>1045</v>
      </c>
      <c r="BG1699" s="1">
        <v>2</v>
      </c>
      <c r="BH1699" s="1">
        <v>2</v>
      </c>
      <c r="BI1699" s="2">
        <v>44470</v>
      </c>
      <c r="BJ1699" s="2">
        <v>44834</v>
      </c>
      <c r="BK1699" s="2">
        <v>44470</v>
      </c>
      <c r="BL1699" s="2">
        <v>44834</v>
      </c>
      <c r="BM1699" s="1">
        <v>35</v>
      </c>
      <c r="BN1699" s="1">
        <v>0</v>
      </c>
      <c r="BO1699" s="1">
        <v>7</v>
      </c>
      <c r="BP1699" s="1">
        <v>7</v>
      </c>
      <c r="BQ1699" s="1">
        <v>7</v>
      </c>
      <c r="BR1699" s="1">
        <v>7</v>
      </c>
      <c r="BS1699" s="1">
        <v>7</v>
      </c>
      <c r="BT1699" s="1">
        <v>0</v>
      </c>
      <c r="BU1699" s="1" t="str">
        <f>"8:30 AM"</f>
        <v>8:30 AM</v>
      </c>
      <c r="BV1699" s="1" t="str">
        <f>"4:30 PM"</f>
        <v>4:30 PM</v>
      </c>
      <c r="BW1699" s="1" t="s">
        <v>392</v>
      </c>
      <c r="BX1699" s="1">
        <v>0</v>
      </c>
      <c r="BY1699" s="1">
        <v>24</v>
      </c>
      <c r="BZ1699" s="1" t="s">
        <v>112</v>
      </c>
      <c r="CA1699" s="1">
        <v>0</v>
      </c>
      <c r="CB1699" s="1" t="s">
        <v>17109</v>
      </c>
      <c r="CC1699" s="1" t="s">
        <v>14253</v>
      </c>
      <c r="CD1699" s="1" t="s">
        <v>14254</v>
      </c>
      <c r="CE1699" s="1" t="s">
        <v>167</v>
      </c>
      <c r="CF1699" s="1" t="s">
        <v>117</v>
      </c>
      <c r="CG1699" s="1">
        <v>96950</v>
      </c>
      <c r="CH1699" s="3">
        <v>9.49</v>
      </c>
      <c r="CI1699" s="3">
        <v>10.25</v>
      </c>
      <c r="CJ1699" s="3">
        <v>14.24</v>
      </c>
      <c r="CK1699" s="3">
        <v>15.38</v>
      </c>
      <c r="CL1699" s="1" t="s">
        <v>137</v>
      </c>
      <c r="CM1699" s="1" t="s">
        <v>713</v>
      </c>
      <c r="CN1699" s="1" t="s">
        <v>139</v>
      </c>
      <c r="CP1699" s="1" t="s">
        <v>112</v>
      </c>
      <c r="CQ1699" s="1" t="s">
        <v>111</v>
      </c>
      <c r="CR1699" s="1" t="s">
        <v>112</v>
      </c>
      <c r="CS1699" s="1" t="s">
        <v>111</v>
      </c>
      <c r="CT1699" s="1" t="s">
        <v>111</v>
      </c>
      <c r="CU1699" s="1" t="s">
        <v>111</v>
      </c>
      <c r="CV1699" s="1" t="s">
        <v>138</v>
      </c>
      <c r="CW1699" s="1" t="s">
        <v>714</v>
      </c>
      <c r="CX1699" s="1">
        <v>16702880360</v>
      </c>
      <c r="CY1699" s="1" t="s">
        <v>2817</v>
      </c>
      <c r="CZ1699" s="1" t="s">
        <v>716</v>
      </c>
      <c r="DA1699" s="1" t="s">
        <v>111</v>
      </c>
      <c r="DB1699" s="1" t="s">
        <v>112</v>
      </c>
    </row>
    <row r="1700" spans="1:111" ht="15.6" customHeight="1" x14ac:dyDescent="0.25">
      <c r="A1700" s="1" t="s">
        <v>17114</v>
      </c>
      <c r="B1700" s="1" t="s">
        <v>238</v>
      </c>
      <c r="C1700" s="2">
        <v>44231.323636226851</v>
      </c>
      <c r="D1700" s="2">
        <v>44279</v>
      </c>
      <c r="E1700" s="1" t="s">
        <v>180</v>
      </c>
      <c r="G1700" s="1" t="s">
        <v>112</v>
      </c>
      <c r="H1700" s="1" t="s">
        <v>112</v>
      </c>
      <c r="I1700" s="1" t="s">
        <v>112</v>
      </c>
      <c r="J1700" s="1" t="s">
        <v>2949</v>
      </c>
      <c r="K1700" s="1" t="s">
        <v>2950</v>
      </c>
      <c r="L1700" s="1" t="s">
        <v>2304</v>
      </c>
      <c r="M1700" s="1" t="s">
        <v>2305</v>
      </c>
      <c r="N1700" s="1" t="s">
        <v>116</v>
      </c>
      <c r="O1700" s="1" t="s">
        <v>117</v>
      </c>
      <c r="P1700" s="9">
        <v>96950</v>
      </c>
      <c r="Q1700" s="1" t="s">
        <v>118</v>
      </c>
      <c r="R1700" s="1" t="s">
        <v>168</v>
      </c>
      <c r="S1700" s="1">
        <v>16706702352</v>
      </c>
      <c r="U1700" s="1">
        <v>561320</v>
      </c>
      <c r="V1700" s="1" t="s">
        <v>119</v>
      </c>
      <c r="X1700" s="1" t="s">
        <v>2952</v>
      </c>
      <c r="Y1700" s="1" t="s">
        <v>2307</v>
      </c>
      <c r="Z1700" s="1" t="s">
        <v>2497</v>
      </c>
      <c r="AA1700" s="1" t="s">
        <v>245</v>
      </c>
      <c r="AB1700" s="1" t="s">
        <v>2304</v>
      </c>
      <c r="AC1700" s="1" t="s">
        <v>2305</v>
      </c>
      <c r="AD1700" s="1" t="s">
        <v>116</v>
      </c>
      <c r="AE1700" s="1" t="s">
        <v>117</v>
      </c>
      <c r="AF1700" s="9">
        <v>96950</v>
      </c>
      <c r="AG1700" s="1" t="s">
        <v>118</v>
      </c>
      <c r="AH1700" s="1" t="s">
        <v>168</v>
      </c>
      <c r="AI1700" s="1">
        <v>16702352743</v>
      </c>
      <c r="AK1700" s="1" t="s">
        <v>2954</v>
      </c>
      <c r="BC1700" s="1" t="str">
        <f>"49-9071.00"</f>
        <v>49-9071.00</v>
      </c>
      <c r="BD1700" s="1" t="s">
        <v>214</v>
      </c>
      <c r="BE1700" s="1" t="s">
        <v>6976</v>
      </c>
      <c r="BF1700" s="1" t="s">
        <v>4420</v>
      </c>
      <c r="BG1700" s="1">
        <v>15</v>
      </c>
      <c r="BH1700" s="1">
        <v>15</v>
      </c>
      <c r="BI1700" s="2">
        <v>44348</v>
      </c>
      <c r="BJ1700" s="2">
        <v>44712</v>
      </c>
      <c r="BK1700" s="2">
        <v>44348</v>
      </c>
      <c r="BL1700" s="2">
        <v>44712</v>
      </c>
      <c r="BM1700" s="1">
        <v>35</v>
      </c>
      <c r="BN1700" s="1">
        <v>0</v>
      </c>
      <c r="BO1700" s="1">
        <v>7</v>
      </c>
      <c r="BP1700" s="1">
        <v>7</v>
      </c>
      <c r="BQ1700" s="1">
        <v>7</v>
      </c>
      <c r="BR1700" s="1">
        <v>7</v>
      </c>
      <c r="BS1700" s="1">
        <v>7</v>
      </c>
      <c r="BT1700" s="1">
        <v>0</v>
      </c>
      <c r="BU1700" s="1" t="str">
        <f>"8:00 AM"</f>
        <v>8:00 AM</v>
      </c>
      <c r="BV1700" s="1" t="str">
        <f>"4:00 PM"</f>
        <v>4:00 PM</v>
      </c>
      <c r="BW1700" s="1" t="s">
        <v>135</v>
      </c>
      <c r="BX1700" s="1">
        <v>0</v>
      </c>
      <c r="BY1700" s="1">
        <v>12</v>
      </c>
      <c r="BZ1700" s="1" t="s">
        <v>112</v>
      </c>
      <c r="CA1700" s="1">
        <v>0</v>
      </c>
      <c r="CB1700" s="4" t="s">
        <v>6977</v>
      </c>
      <c r="CC1700" s="1" t="s">
        <v>2304</v>
      </c>
      <c r="CD1700" s="1" t="s">
        <v>2305</v>
      </c>
      <c r="CE1700" s="1" t="s">
        <v>116</v>
      </c>
      <c r="CF1700" s="1" t="s">
        <v>117</v>
      </c>
      <c r="CG1700" s="1">
        <v>96950</v>
      </c>
      <c r="CH1700" s="3">
        <v>8.7100000000000009</v>
      </c>
      <c r="CI1700" s="3">
        <v>8.75</v>
      </c>
      <c r="CJ1700" s="3">
        <v>13.06</v>
      </c>
      <c r="CK1700" s="3">
        <v>13.12</v>
      </c>
      <c r="CL1700" s="1" t="s">
        <v>137</v>
      </c>
      <c r="CM1700" s="1" t="s">
        <v>331</v>
      </c>
      <c r="CN1700" s="1" t="s">
        <v>139</v>
      </c>
      <c r="CP1700" s="1" t="s">
        <v>112</v>
      </c>
      <c r="CQ1700" s="1" t="s">
        <v>111</v>
      </c>
      <c r="CR1700" s="1" t="s">
        <v>111</v>
      </c>
      <c r="CS1700" s="1" t="s">
        <v>111</v>
      </c>
      <c r="CT1700" s="1" t="s">
        <v>138</v>
      </c>
      <c r="CU1700" s="1" t="s">
        <v>111</v>
      </c>
      <c r="CV1700" s="1" t="s">
        <v>111</v>
      </c>
      <c r="CW1700" s="1" t="s">
        <v>12399</v>
      </c>
      <c r="CX1700" s="1">
        <v>16702352743</v>
      </c>
      <c r="CY1700" s="1" t="s">
        <v>2954</v>
      </c>
      <c r="CZ1700" s="1" t="s">
        <v>12400</v>
      </c>
      <c r="DA1700" s="1" t="s">
        <v>111</v>
      </c>
      <c r="DB1700" s="1" t="s">
        <v>112</v>
      </c>
    </row>
    <row r="1701" spans="1:111" ht="15.6" customHeight="1" x14ac:dyDescent="0.25">
      <c r="A1701" s="1" t="s">
        <v>17117</v>
      </c>
      <c r="B1701" s="1" t="s">
        <v>238</v>
      </c>
      <c r="C1701" s="2">
        <v>44326.189466666663</v>
      </c>
      <c r="D1701" s="2">
        <v>44368</v>
      </c>
      <c r="E1701" s="1" t="s">
        <v>110</v>
      </c>
      <c r="F1701" s="2">
        <v>44468.833333333336</v>
      </c>
      <c r="G1701" s="1" t="s">
        <v>112</v>
      </c>
      <c r="H1701" s="1" t="s">
        <v>112</v>
      </c>
      <c r="I1701" s="1" t="s">
        <v>112</v>
      </c>
      <c r="J1701" s="1" t="s">
        <v>9382</v>
      </c>
      <c r="K1701" s="1" t="s">
        <v>17118</v>
      </c>
      <c r="L1701" s="1" t="s">
        <v>17119</v>
      </c>
      <c r="M1701" s="1" t="s">
        <v>17120</v>
      </c>
      <c r="N1701" s="1" t="s">
        <v>116</v>
      </c>
      <c r="O1701" s="1" t="s">
        <v>117</v>
      </c>
      <c r="P1701" s="9">
        <v>96950</v>
      </c>
      <c r="Q1701" s="1" t="s">
        <v>118</v>
      </c>
      <c r="R1701" s="1" t="s">
        <v>138</v>
      </c>
      <c r="S1701" s="1">
        <v>16707894556</v>
      </c>
      <c r="U1701" s="1">
        <v>531110</v>
      </c>
      <c r="V1701" s="1" t="s">
        <v>119</v>
      </c>
      <c r="X1701" s="1" t="s">
        <v>370</v>
      </c>
      <c r="Y1701" s="1" t="s">
        <v>371</v>
      </c>
      <c r="Z1701" s="1" t="s">
        <v>372</v>
      </c>
      <c r="AA1701" s="1" t="s">
        <v>1184</v>
      </c>
      <c r="AB1701" s="1" t="s">
        <v>368</v>
      </c>
      <c r="AC1701" s="1" t="s">
        <v>1208</v>
      </c>
      <c r="AD1701" s="1" t="s">
        <v>116</v>
      </c>
      <c r="AE1701" s="1" t="s">
        <v>117</v>
      </c>
      <c r="AF1701" s="9">
        <v>96950</v>
      </c>
      <c r="AG1701" s="1" t="s">
        <v>118</v>
      </c>
      <c r="AH1701" s="1" t="s">
        <v>138</v>
      </c>
      <c r="AI1701" s="1">
        <v>16702346278</v>
      </c>
      <c r="AK1701" s="1" t="s">
        <v>1186</v>
      </c>
      <c r="BC1701" s="1" t="str">
        <f>"49-9071.00"</f>
        <v>49-9071.00</v>
      </c>
      <c r="BD1701" s="1" t="s">
        <v>214</v>
      </c>
      <c r="BE1701" s="1" t="s">
        <v>17121</v>
      </c>
      <c r="BF1701" s="1" t="s">
        <v>1069</v>
      </c>
      <c r="BG1701" s="1">
        <v>2</v>
      </c>
      <c r="BH1701" s="1">
        <v>2</v>
      </c>
      <c r="BI1701" s="2">
        <v>44470</v>
      </c>
      <c r="BJ1701" s="2">
        <v>44834</v>
      </c>
      <c r="BK1701" s="2">
        <v>44470</v>
      </c>
      <c r="BL1701" s="2">
        <v>44834</v>
      </c>
      <c r="BM1701" s="1">
        <v>40</v>
      </c>
      <c r="BN1701" s="1">
        <v>0</v>
      </c>
      <c r="BO1701" s="1">
        <v>8</v>
      </c>
      <c r="BP1701" s="1">
        <v>8</v>
      </c>
      <c r="BQ1701" s="1">
        <v>8</v>
      </c>
      <c r="BR1701" s="1">
        <v>8</v>
      </c>
      <c r="BS1701" s="1">
        <v>8</v>
      </c>
      <c r="BT1701" s="1">
        <v>0</v>
      </c>
      <c r="BU1701" s="1" t="str">
        <f>"7:00 AM"</f>
        <v>7:00 AM</v>
      </c>
      <c r="BV1701" s="1" t="str">
        <f>"4:00 PM"</f>
        <v>4:00 PM</v>
      </c>
      <c r="BW1701" s="1" t="s">
        <v>135</v>
      </c>
      <c r="BX1701" s="1">
        <v>0</v>
      </c>
      <c r="BY1701" s="1">
        <v>24</v>
      </c>
      <c r="BZ1701" s="1" t="s">
        <v>112</v>
      </c>
      <c r="CB1701" s="1" t="s">
        <v>17122</v>
      </c>
      <c r="CC1701" s="1" t="s">
        <v>17119</v>
      </c>
      <c r="CD1701" s="1" t="s">
        <v>2982</v>
      </c>
      <c r="CE1701" s="1" t="s">
        <v>116</v>
      </c>
      <c r="CF1701" s="1" t="s">
        <v>117</v>
      </c>
      <c r="CG1701" s="1">
        <v>96950</v>
      </c>
      <c r="CH1701" s="3">
        <v>8.7100000000000009</v>
      </c>
      <c r="CI1701" s="3">
        <v>8.7100000000000009</v>
      </c>
      <c r="CJ1701" s="3">
        <v>13.07</v>
      </c>
      <c r="CK1701" s="3">
        <v>13.07</v>
      </c>
      <c r="CL1701" s="1" t="s">
        <v>137</v>
      </c>
      <c r="CM1701" s="1" t="s">
        <v>138</v>
      </c>
      <c r="CN1701" s="1" t="s">
        <v>139</v>
      </c>
      <c r="CP1701" s="1" t="s">
        <v>112</v>
      </c>
      <c r="CQ1701" s="1" t="s">
        <v>111</v>
      </c>
      <c r="CR1701" s="1" t="s">
        <v>112</v>
      </c>
      <c r="CS1701" s="1" t="s">
        <v>111</v>
      </c>
      <c r="CT1701" s="1" t="s">
        <v>138</v>
      </c>
      <c r="CU1701" s="1" t="s">
        <v>111</v>
      </c>
      <c r="CV1701" s="1" t="s">
        <v>138</v>
      </c>
      <c r="CW1701" s="1" t="s">
        <v>138</v>
      </c>
      <c r="CX1701" s="1">
        <v>16707894556</v>
      </c>
      <c r="CY1701" s="1" t="s">
        <v>9389</v>
      </c>
      <c r="CZ1701" s="1" t="s">
        <v>380</v>
      </c>
      <c r="DA1701" s="1" t="s">
        <v>111</v>
      </c>
      <c r="DB1701" s="1" t="s">
        <v>112</v>
      </c>
    </row>
    <row r="1702" spans="1:111" ht="15.6" customHeight="1" x14ac:dyDescent="0.25">
      <c r="A1702" s="1" t="s">
        <v>17128</v>
      </c>
      <c r="B1702" s="1" t="s">
        <v>238</v>
      </c>
      <c r="C1702" s="2">
        <v>44340.17776608796</v>
      </c>
      <c r="D1702" s="2">
        <v>44369</v>
      </c>
      <c r="E1702" s="1" t="s">
        <v>110</v>
      </c>
      <c r="F1702" s="2">
        <v>44468.833333333336</v>
      </c>
      <c r="G1702" s="1" t="s">
        <v>112</v>
      </c>
      <c r="H1702" s="1" t="s">
        <v>112</v>
      </c>
      <c r="I1702" s="1" t="s">
        <v>112</v>
      </c>
      <c r="J1702" s="1" t="s">
        <v>521</v>
      </c>
      <c r="K1702" s="1" t="s">
        <v>522</v>
      </c>
      <c r="L1702" s="1" t="s">
        <v>523</v>
      </c>
      <c r="M1702" s="1" t="s">
        <v>529</v>
      </c>
      <c r="N1702" s="1" t="s">
        <v>167</v>
      </c>
      <c r="O1702" s="1" t="s">
        <v>117</v>
      </c>
      <c r="P1702" s="9">
        <v>96950</v>
      </c>
      <c r="Q1702" s="1" t="s">
        <v>118</v>
      </c>
      <c r="S1702" s="1">
        <v>16702352883</v>
      </c>
      <c r="U1702" s="1">
        <v>561320</v>
      </c>
      <c r="V1702" s="1" t="s">
        <v>119</v>
      </c>
      <c r="X1702" s="1" t="s">
        <v>525</v>
      </c>
      <c r="Y1702" s="1" t="s">
        <v>526</v>
      </c>
      <c r="Z1702" s="1" t="s">
        <v>527</v>
      </c>
      <c r="AA1702" s="1" t="s">
        <v>528</v>
      </c>
      <c r="AB1702" s="1" t="s">
        <v>523</v>
      </c>
      <c r="AC1702" s="1" t="s">
        <v>529</v>
      </c>
      <c r="AD1702" s="1" t="s">
        <v>167</v>
      </c>
      <c r="AE1702" s="1" t="s">
        <v>117</v>
      </c>
      <c r="AF1702" s="9">
        <v>96950</v>
      </c>
      <c r="AG1702" s="1" t="s">
        <v>118</v>
      </c>
      <c r="AI1702" s="1">
        <v>16702352883</v>
      </c>
      <c r="AK1702" s="1" t="s">
        <v>530</v>
      </c>
      <c r="BC1702" s="1" t="str">
        <f>"51-9198.00"</f>
        <v>51-9198.00</v>
      </c>
      <c r="BD1702" s="1" t="s">
        <v>1924</v>
      </c>
      <c r="BE1702" s="1" t="s">
        <v>14817</v>
      </c>
      <c r="BF1702" s="1" t="s">
        <v>14818</v>
      </c>
      <c r="BG1702" s="1">
        <v>5</v>
      </c>
      <c r="BH1702" s="1">
        <v>5</v>
      </c>
      <c r="BI1702" s="2">
        <v>44470</v>
      </c>
      <c r="BJ1702" s="2">
        <v>44834</v>
      </c>
      <c r="BK1702" s="2">
        <v>44470</v>
      </c>
      <c r="BL1702" s="2">
        <v>44834</v>
      </c>
      <c r="BM1702" s="1">
        <v>35</v>
      </c>
      <c r="BN1702" s="1">
        <v>0</v>
      </c>
      <c r="BO1702" s="1">
        <v>7</v>
      </c>
      <c r="BP1702" s="1">
        <v>7</v>
      </c>
      <c r="BQ1702" s="1">
        <v>7</v>
      </c>
      <c r="BR1702" s="1">
        <v>7</v>
      </c>
      <c r="BS1702" s="1">
        <v>7</v>
      </c>
      <c r="BT1702" s="1">
        <v>0</v>
      </c>
      <c r="BU1702" s="1" t="str">
        <f>"9:00 AM"</f>
        <v>9:00 AM</v>
      </c>
      <c r="BV1702" s="1" t="str">
        <f>"5:00 PM"</f>
        <v>5:00 PM</v>
      </c>
      <c r="BW1702" s="1" t="s">
        <v>135</v>
      </c>
      <c r="BX1702" s="1">
        <v>6</v>
      </c>
      <c r="BY1702" s="1">
        <v>12</v>
      </c>
      <c r="BZ1702" s="1" t="s">
        <v>112</v>
      </c>
      <c r="CB1702" s="4" t="s">
        <v>17129</v>
      </c>
      <c r="CC1702" s="1" t="s">
        <v>523</v>
      </c>
      <c r="CD1702" s="1" t="s">
        <v>529</v>
      </c>
      <c r="CE1702" s="1" t="s">
        <v>167</v>
      </c>
      <c r="CF1702" s="1" t="s">
        <v>117</v>
      </c>
      <c r="CG1702" s="1">
        <v>96950</v>
      </c>
      <c r="CH1702" s="3">
        <v>10.37</v>
      </c>
      <c r="CI1702" s="3">
        <v>10.37</v>
      </c>
      <c r="CJ1702" s="3">
        <v>15.56</v>
      </c>
      <c r="CK1702" s="3">
        <v>15.56</v>
      </c>
      <c r="CL1702" s="1" t="s">
        <v>137</v>
      </c>
      <c r="CM1702" s="1" t="s">
        <v>138</v>
      </c>
      <c r="CN1702" s="1" t="s">
        <v>139</v>
      </c>
      <c r="CP1702" s="1" t="s">
        <v>112</v>
      </c>
      <c r="CQ1702" s="1" t="s">
        <v>111</v>
      </c>
      <c r="CR1702" s="1" t="s">
        <v>112</v>
      </c>
      <c r="CS1702" s="1" t="s">
        <v>111</v>
      </c>
      <c r="CT1702" s="1" t="s">
        <v>111</v>
      </c>
      <c r="CU1702" s="1" t="s">
        <v>111</v>
      </c>
      <c r="CV1702" s="1" t="s">
        <v>138</v>
      </c>
      <c r="CW1702" s="1" t="s">
        <v>138</v>
      </c>
      <c r="CX1702" s="1">
        <v>16702352883</v>
      </c>
      <c r="CY1702" s="1" t="s">
        <v>530</v>
      </c>
      <c r="CZ1702" s="1" t="s">
        <v>138</v>
      </c>
      <c r="DA1702" s="1" t="s">
        <v>111</v>
      </c>
      <c r="DB1702" s="1" t="s">
        <v>112</v>
      </c>
    </row>
    <row r="1703" spans="1:111" ht="15.6" customHeight="1" x14ac:dyDescent="0.25">
      <c r="A1703" s="1" t="s">
        <v>17130</v>
      </c>
      <c r="B1703" s="1" t="s">
        <v>238</v>
      </c>
      <c r="C1703" s="2">
        <v>44306.077019328703</v>
      </c>
      <c r="D1703" s="2">
        <v>44344</v>
      </c>
      <c r="E1703" s="1" t="s">
        <v>110</v>
      </c>
      <c r="F1703" s="2">
        <v>44468.833333333336</v>
      </c>
      <c r="G1703" s="1" t="s">
        <v>112</v>
      </c>
      <c r="H1703" s="1" t="s">
        <v>112</v>
      </c>
      <c r="I1703" s="1" t="s">
        <v>112</v>
      </c>
      <c r="J1703" s="1" t="s">
        <v>9123</v>
      </c>
      <c r="K1703" s="1" t="s">
        <v>9123</v>
      </c>
      <c r="L1703" s="1" t="s">
        <v>6472</v>
      </c>
      <c r="M1703" s="1" t="s">
        <v>6473</v>
      </c>
      <c r="N1703" s="1" t="s">
        <v>167</v>
      </c>
      <c r="O1703" s="1" t="s">
        <v>117</v>
      </c>
      <c r="P1703" s="9">
        <v>96950</v>
      </c>
      <c r="Q1703" s="1" t="s">
        <v>118</v>
      </c>
      <c r="S1703" s="1">
        <v>16702357642</v>
      </c>
      <c r="U1703" s="1">
        <v>56173</v>
      </c>
      <c r="V1703" s="1" t="s">
        <v>119</v>
      </c>
      <c r="X1703" s="1" t="s">
        <v>6474</v>
      </c>
      <c r="Y1703" s="1" t="s">
        <v>6475</v>
      </c>
      <c r="Z1703" s="1" t="s">
        <v>6476</v>
      </c>
      <c r="AA1703" s="1" t="s">
        <v>6477</v>
      </c>
      <c r="AB1703" s="1" t="s">
        <v>6472</v>
      </c>
      <c r="AC1703" s="1" t="s">
        <v>6473</v>
      </c>
      <c r="AD1703" s="1" t="s">
        <v>167</v>
      </c>
      <c r="AE1703" s="1" t="s">
        <v>117</v>
      </c>
      <c r="AF1703" s="9">
        <v>96950</v>
      </c>
      <c r="AG1703" s="1" t="s">
        <v>118</v>
      </c>
      <c r="AI1703" s="1">
        <v>16702357642</v>
      </c>
      <c r="AK1703" s="1" t="s">
        <v>9124</v>
      </c>
      <c r="BC1703" s="1" t="str">
        <f>"49-3031.00"</f>
        <v>49-3031.00</v>
      </c>
      <c r="BD1703" s="1" t="s">
        <v>2770</v>
      </c>
      <c r="BE1703" s="1" t="s">
        <v>16801</v>
      </c>
      <c r="BF1703" s="1" t="s">
        <v>16802</v>
      </c>
      <c r="BG1703" s="1">
        <v>2</v>
      </c>
      <c r="BH1703" s="1">
        <v>2</v>
      </c>
      <c r="BI1703" s="2">
        <v>44470</v>
      </c>
      <c r="BJ1703" s="2">
        <v>44834</v>
      </c>
      <c r="BK1703" s="2">
        <v>44470</v>
      </c>
      <c r="BL1703" s="2">
        <v>44834</v>
      </c>
      <c r="BM1703" s="1">
        <v>40</v>
      </c>
      <c r="BN1703" s="1">
        <v>0</v>
      </c>
      <c r="BO1703" s="1">
        <v>8</v>
      </c>
      <c r="BP1703" s="1">
        <v>8</v>
      </c>
      <c r="BQ1703" s="1">
        <v>8</v>
      </c>
      <c r="BR1703" s="1">
        <v>8</v>
      </c>
      <c r="BS1703" s="1">
        <v>8</v>
      </c>
      <c r="BT1703" s="1">
        <v>0</v>
      </c>
      <c r="BU1703" s="1" t="str">
        <f>"8:00 AM"</f>
        <v>8:00 AM</v>
      </c>
      <c r="BV1703" s="1" t="str">
        <f>"5:00 PM"</f>
        <v>5:00 PM</v>
      </c>
      <c r="BW1703" s="1" t="s">
        <v>135</v>
      </c>
      <c r="BX1703" s="1">
        <v>0</v>
      </c>
      <c r="BY1703" s="1">
        <v>12</v>
      </c>
      <c r="BZ1703" s="1" t="s">
        <v>112</v>
      </c>
      <c r="CA1703" s="1">
        <v>0</v>
      </c>
      <c r="CB1703" s="1" t="s">
        <v>16803</v>
      </c>
      <c r="CC1703" s="1" t="s">
        <v>4384</v>
      </c>
      <c r="CD1703" s="1" t="s">
        <v>138</v>
      </c>
      <c r="CE1703" s="1" t="s">
        <v>167</v>
      </c>
      <c r="CF1703" s="1" t="s">
        <v>117</v>
      </c>
      <c r="CG1703" s="1">
        <v>96950</v>
      </c>
      <c r="CH1703" s="3">
        <v>10.67</v>
      </c>
      <c r="CI1703" s="3">
        <v>10.67</v>
      </c>
      <c r="CJ1703" s="3">
        <v>16</v>
      </c>
      <c r="CK1703" s="3">
        <v>16</v>
      </c>
      <c r="CL1703" s="1" t="s">
        <v>137</v>
      </c>
      <c r="CM1703" s="1" t="s">
        <v>138</v>
      </c>
      <c r="CN1703" s="1" t="s">
        <v>139</v>
      </c>
      <c r="CP1703" s="1" t="s">
        <v>112</v>
      </c>
      <c r="CQ1703" s="1" t="s">
        <v>111</v>
      </c>
      <c r="CR1703" s="1" t="s">
        <v>111</v>
      </c>
      <c r="CS1703" s="1" t="s">
        <v>111</v>
      </c>
      <c r="CT1703" s="1" t="s">
        <v>138</v>
      </c>
      <c r="CU1703" s="1" t="s">
        <v>111</v>
      </c>
      <c r="CV1703" s="1" t="s">
        <v>138</v>
      </c>
      <c r="CW1703" s="1" t="s">
        <v>138</v>
      </c>
      <c r="CX1703" s="1">
        <v>16702357642</v>
      </c>
      <c r="CY1703" s="1" t="s">
        <v>9124</v>
      </c>
      <c r="CZ1703" s="1" t="s">
        <v>138</v>
      </c>
      <c r="DA1703" s="1" t="s">
        <v>111</v>
      </c>
      <c r="DB1703" s="1" t="s">
        <v>112</v>
      </c>
    </row>
    <row r="1704" spans="1:111" ht="15.6" customHeight="1" x14ac:dyDescent="0.25">
      <c r="A1704" s="1" t="s">
        <v>17131</v>
      </c>
      <c r="B1704" s="1" t="s">
        <v>238</v>
      </c>
      <c r="C1704" s="2">
        <v>44334.104413310182</v>
      </c>
      <c r="D1704" s="2">
        <v>44375</v>
      </c>
      <c r="E1704" s="1" t="s">
        <v>110</v>
      </c>
      <c r="F1704" s="2">
        <v>44468.833333333336</v>
      </c>
      <c r="G1704" s="1" t="s">
        <v>112</v>
      </c>
      <c r="H1704" s="1" t="s">
        <v>112</v>
      </c>
      <c r="I1704" s="1" t="s">
        <v>112</v>
      </c>
      <c r="J1704" s="1" t="s">
        <v>17132</v>
      </c>
      <c r="L1704" s="1" t="s">
        <v>368</v>
      </c>
      <c r="M1704" s="1" t="s">
        <v>17133</v>
      </c>
      <c r="N1704" s="1" t="s">
        <v>116</v>
      </c>
      <c r="O1704" s="1" t="s">
        <v>117</v>
      </c>
      <c r="P1704" s="9">
        <v>96950</v>
      </c>
      <c r="Q1704" s="1" t="s">
        <v>118</v>
      </c>
      <c r="R1704" s="1" t="s">
        <v>138</v>
      </c>
      <c r="S1704" s="1">
        <v>16716336330</v>
      </c>
      <c r="U1704" s="1">
        <v>42345</v>
      </c>
      <c r="V1704" s="1" t="s">
        <v>119</v>
      </c>
      <c r="X1704" s="1" t="s">
        <v>370</v>
      </c>
      <c r="Y1704" s="1" t="s">
        <v>371</v>
      </c>
      <c r="Z1704" s="1" t="s">
        <v>372</v>
      </c>
      <c r="AA1704" s="1" t="s">
        <v>1184</v>
      </c>
      <c r="AB1704" s="1" t="s">
        <v>368</v>
      </c>
      <c r="AC1704" s="1" t="s">
        <v>1185</v>
      </c>
      <c r="AD1704" s="1" t="s">
        <v>116</v>
      </c>
      <c r="AE1704" s="1" t="s">
        <v>117</v>
      </c>
      <c r="AF1704" s="9">
        <v>96950</v>
      </c>
      <c r="AG1704" s="1" t="s">
        <v>118</v>
      </c>
      <c r="AH1704" s="1" t="s">
        <v>138</v>
      </c>
      <c r="AI1704" s="1">
        <v>16702346278</v>
      </c>
      <c r="AK1704" s="1" t="s">
        <v>1186</v>
      </c>
      <c r="BC1704" s="1" t="str">
        <f>"53-3031.00"</f>
        <v>53-3031.00</v>
      </c>
      <c r="BD1704" s="1" t="s">
        <v>3272</v>
      </c>
      <c r="BE1704" s="1" t="s">
        <v>17134</v>
      </c>
      <c r="BF1704" s="1" t="s">
        <v>3274</v>
      </c>
      <c r="BG1704" s="1">
        <v>1</v>
      </c>
      <c r="BH1704" s="1">
        <v>1</v>
      </c>
      <c r="BI1704" s="2">
        <v>44470</v>
      </c>
      <c r="BJ1704" s="2">
        <v>44834</v>
      </c>
      <c r="BK1704" s="2">
        <v>44470</v>
      </c>
      <c r="BL1704" s="2">
        <v>44834</v>
      </c>
      <c r="BM1704" s="1">
        <v>40</v>
      </c>
      <c r="BN1704" s="1">
        <v>0</v>
      </c>
      <c r="BO1704" s="1">
        <v>8</v>
      </c>
      <c r="BP1704" s="1">
        <v>8</v>
      </c>
      <c r="BQ1704" s="1">
        <v>8</v>
      </c>
      <c r="BR1704" s="1">
        <v>8</v>
      </c>
      <c r="BS1704" s="1">
        <v>8</v>
      </c>
      <c r="BT1704" s="1">
        <v>0</v>
      </c>
      <c r="BU1704" s="1" t="str">
        <f>"8:00 AM"</f>
        <v>8:00 AM</v>
      </c>
      <c r="BV1704" s="1" t="str">
        <f>"5:00 PM"</f>
        <v>5:00 PM</v>
      </c>
      <c r="BW1704" s="1" t="s">
        <v>135</v>
      </c>
      <c r="BX1704" s="1">
        <v>0</v>
      </c>
      <c r="BY1704" s="1">
        <v>12</v>
      </c>
      <c r="BZ1704" s="1" t="s">
        <v>112</v>
      </c>
      <c r="CB1704" s="1" t="s">
        <v>17135</v>
      </c>
      <c r="CC1704" s="1" t="s">
        <v>368</v>
      </c>
      <c r="CD1704" s="1" t="s">
        <v>1191</v>
      </c>
      <c r="CE1704" s="1" t="s">
        <v>116</v>
      </c>
      <c r="CF1704" s="1" t="s">
        <v>117</v>
      </c>
      <c r="CG1704" s="1">
        <v>96950</v>
      </c>
      <c r="CH1704" s="3">
        <v>7.69</v>
      </c>
      <c r="CI1704" s="3">
        <v>8</v>
      </c>
      <c r="CJ1704" s="3">
        <v>11.54</v>
      </c>
      <c r="CK1704" s="3">
        <v>12</v>
      </c>
      <c r="CL1704" s="1" t="s">
        <v>137</v>
      </c>
      <c r="CM1704" s="1" t="s">
        <v>138</v>
      </c>
      <c r="CN1704" s="1" t="s">
        <v>139</v>
      </c>
      <c r="CP1704" s="1" t="s">
        <v>112</v>
      </c>
      <c r="CQ1704" s="1" t="s">
        <v>111</v>
      </c>
      <c r="CR1704" s="1" t="s">
        <v>112</v>
      </c>
      <c r="CS1704" s="1" t="s">
        <v>111</v>
      </c>
      <c r="CT1704" s="1" t="s">
        <v>138</v>
      </c>
      <c r="CU1704" s="1" t="s">
        <v>111</v>
      </c>
      <c r="CV1704" s="1" t="s">
        <v>138</v>
      </c>
      <c r="CW1704" s="1" t="s">
        <v>138</v>
      </c>
      <c r="CX1704" s="1">
        <v>16702356335</v>
      </c>
      <c r="CY1704" s="1" t="s">
        <v>17136</v>
      </c>
      <c r="CZ1704" s="1" t="s">
        <v>428</v>
      </c>
      <c r="DA1704" s="1" t="s">
        <v>111</v>
      </c>
      <c r="DB1704" s="1" t="s">
        <v>112</v>
      </c>
    </row>
    <row r="1705" spans="1:111" ht="15.6" customHeight="1" x14ac:dyDescent="0.25">
      <c r="A1705" s="1" t="s">
        <v>17137</v>
      </c>
      <c r="B1705" s="1" t="s">
        <v>238</v>
      </c>
      <c r="C1705" s="2">
        <v>44298.175740509258</v>
      </c>
      <c r="D1705" s="2">
        <v>44342</v>
      </c>
      <c r="E1705" s="1" t="s">
        <v>110</v>
      </c>
      <c r="F1705" s="2">
        <v>44468.833333333336</v>
      </c>
      <c r="G1705" s="1" t="s">
        <v>111</v>
      </c>
      <c r="H1705" s="1" t="s">
        <v>112</v>
      </c>
      <c r="I1705" s="1" t="s">
        <v>112</v>
      </c>
      <c r="J1705" s="1" t="s">
        <v>10423</v>
      </c>
      <c r="K1705" s="1" t="s">
        <v>10424</v>
      </c>
      <c r="L1705" s="1" t="s">
        <v>10425</v>
      </c>
      <c r="M1705" s="1" t="s">
        <v>10426</v>
      </c>
      <c r="N1705" s="1" t="s">
        <v>116</v>
      </c>
      <c r="O1705" s="1" t="s">
        <v>117</v>
      </c>
      <c r="P1705" s="9">
        <v>96950</v>
      </c>
      <c r="Q1705" s="1" t="s">
        <v>118</v>
      </c>
      <c r="R1705" s="1" t="s">
        <v>138</v>
      </c>
      <c r="S1705" s="1">
        <v>16702343232</v>
      </c>
      <c r="U1705" s="1">
        <v>721110</v>
      </c>
      <c r="V1705" s="1" t="s">
        <v>119</v>
      </c>
      <c r="X1705" s="1" t="s">
        <v>370</v>
      </c>
      <c r="Y1705" s="1" t="s">
        <v>371</v>
      </c>
      <c r="Z1705" s="1" t="s">
        <v>372</v>
      </c>
      <c r="AA1705" s="1" t="s">
        <v>1184</v>
      </c>
      <c r="AB1705" s="1" t="s">
        <v>368</v>
      </c>
      <c r="AC1705" s="1" t="s">
        <v>1185</v>
      </c>
      <c r="AD1705" s="1" t="s">
        <v>116</v>
      </c>
      <c r="AE1705" s="1" t="s">
        <v>117</v>
      </c>
      <c r="AF1705" s="9">
        <v>96950</v>
      </c>
      <c r="AG1705" s="1" t="s">
        <v>118</v>
      </c>
      <c r="AH1705" s="1" t="s">
        <v>138</v>
      </c>
      <c r="AI1705" s="1">
        <v>16702346278</v>
      </c>
      <c r="AK1705" s="1" t="s">
        <v>1186</v>
      </c>
      <c r="BC1705" s="1" t="str">
        <f>"35-2011.00"</f>
        <v>35-2011.00</v>
      </c>
      <c r="BD1705" s="1" t="s">
        <v>265</v>
      </c>
      <c r="BE1705" s="1" t="s">
        <v>17138</v>
      </c>
      <c r="BF1705" s="1" t="s">
        <v>17139</v>
      </c>
      <c r="BG1705" s="1">
        <v>1</v>
      </c>
      <c r="BH1705" s="1">
        <v>1</v>
      </c>
      <c r="BI1705" s="2">
        <v>44470</v>
      </c>
      <c r="BJ1705" s="2">
        <v>44834</v>
      </c>
      <c r="BK1705" s="2">
        <v>44470</v>
      </c>
      <c r="BL1705" s="2">
        <v>44834</v>
      </c>
      <c r="BM1705" s="1">
        <v>35</v>
      </c>
      <c r="BN1705" s="1">
        <v>0</v>
      </c>
      <c r="BO1705" s="1">
        <v>7</v>
      </c>
      <c r="BP1705" s="1">
        <v>7</v>
      </c>
      <c r="BQ1705" s="1">
        <v>0</v>
      </c>
      <c r="BR1705" s="1">
        <v>7</v>
      </c>
      <c r="BS1705" s="1">
        <v>7</v>
      </c>
      <c r="BT1705" s="1">
        <v>7</v>
      </c>
      <c r="BU1705" s="1" t="str">
        <f>"8:00 AM"</f>
        <v>8:00 AM</v>
      </c>
      <c r="BV1705" s="1" t="str">
        <f>"4:00 PM"</f>
        <v>4:00 PM</v>
      </c>
      <c r="BW1705" s="1" t="s">
        <v>135</v>
      </c>
      <c r="BX1705" s="1">
        <v>0</v>
      </c>
      <c r="BY1705" s="1">
        <v>3</v>
      </c>
      <c r="BZ1705" s="1" t="s">
        <v>112</v>
      </c>
      <c r="CA1705" s="1">
        <v>0</v>
      </c>
      <c r="CB1705" s="1" t="s">
        <v>17140</v>
      </c>
      <c r="CC1705" s="1" t="s">
        <v>10425</v>
      </c>
      <c r="CD1705" s="1" t="s">
        <v>1753</v>
      </c>
      <c r="CE1705" s="1" t="s">
        <v>116</v>
      </c>
      <c r="CF1705" s="1" t="s">
        <v>117</v>
      </c>
      <c r="CG1705" s="1">
        <v>96950</v>
      </c>
      <c r="CH1705" s="3">
        <v>8.81</v>
      </c>
      <c r="CI1705" s="3">
        <v>8.81</v>
      </c>
      <c r="CJ1705" s="3">
        <v>13.22</v>
      </c>
      <c r="CK1705" s="3">
        <v>13.22</v>
      </c>
      <c r="CL1705" s="1" t="s">
        <v>137</v>
      </c>
      <c r="CM1705" s="1" t="s">
        <v>138</v>
      </c>
      <c r="CN1705" s="1" t="s">
        <v>139</v>
      </c>
      <c r="CP1705" s="1" t="s">
        <v>112</v>
      </c>
      <c r="CQ1705" s="1" t="s">
        <v>111</v>
      </c>
      <c r="CR1705" s="1" t="s">
        <v>112</v>
      </c>
      <c r="CS1705" s="1" t="s">
        <v>111</v>
      </c>
      <c r="CT1705" s="1" t="s">
        <v>138</v>
      </c>
      <c r="CU1705" s="1" t="s">
        <v>111</v>
      </c>
      <c r="CV1705" s="1" t="s">
        <v>138</v>
      </c>
      <c r="CW1705" s="1" t="s">
        <v>138</v>
      </c>
      <c r="CX1705" s="1">
        <v>16702343232</v>
      </c>
      <c r="CY1705" s="1" t="s">
        <v>10430</v>
      </c>
      <c r="CZ1705" s="1" t="s">
        <v>380</v>
      </c>
      <c r="DA1705" s="1" t="s">
        <v>111</v>
      </c>
      <c r="DB1705" s="1" t="s">
        <v>112</v>
      </c>
    </row>
    <row r="1706" spans="1:111" ht="15.6" customHeight="1" x14ac:dyDescent="0.25">
      <c r="A1706" s="1" t="s">
        <v>17146</v>
      </c>
      <c r="B1706" s="1" t="s">
        <v>238</v>
      </c>
      <c r="C1706" s="2">
        <v>44290.987850810183</v>
      </c>
      <c r="D1706" s="2">
        <v>44333</v>
      </c>
      <c r="E1706" s="1" t="s">
        <v>110</v>
      </c>
      <c r="F1706" s="2">
        <v>44468.833333333336</v>
      </c>
      <c r="G1706" s="1" t="s">
        <v>112</v>
      </c>
      <c r="H1706" s="1" t="s">
        <v>112</v>
      </c>
      <c r="I1706" s="1" t="s">
        <v>112</v>
      </c>
      <c r="J1706" s="1" t="s">
        <v>3474</v>
      </c>
      <c r="K1706" s="1" t="s">
        <v>138</v>
      </c>
      <c r="L1706" s="1" t="s">
        <v>3476</v>
      </c>
      <c r="M1706" s="1" t="s">
        <v>3477</v>
      </c>
      <c r="N1706" s="1" t="s">
        <v>167</v>
      </c>
      <c r="O1706" s="1" t="s">
        <v>117</v>
      </c>
      <c r="P1706" s="9">
        <v>96950</v>
      </c>
      <c r="Q1706" s="1" t="s">
        <v>118</v>
      </c>
      <c r="R1706" s="1" t="s">
        <v>138</v>
      </c>
      <c r="S1706" s="1">
        <v>16702368202</v>
      </c>
      <c r="T1706" s="1">
        <v>3554</v>
      </c>
      <c r="U1706" s="1">
        <v>62211</v>
      </c>
      <c r="V1706" s="1" t="s">
        <v>119</v>
      </c>
      <c r="X1706" s="1" t="s">
        <v>3478</v>
      </c>
      <c r="Y1706" s="1" t="s">
        <v>3479</v>
      </c>
      <c r="Z1706" s="1" t="s">
        <v>1701</v>
      </c>
      <c r="AA1706" s="1" t="s">
        <v>3480</v>
      </c>
      <c r="AB1706" s="1" t="s">
        <v>3476</v>
      </c>
      <c r="AC1706" s="1" t="s">
        <v>3477</v>
      </c>
      <c r="AD1706" s="1" t="s">
        <v>167</v>
      </c>
      <c r="AE1706" s="1" t="s">
        <v>117</v>
      </c>
      <c r="AF1706" s="9">
        <v>96950</v>
      </c>
      <c r="AG1706" s="1" t="s">
        <v>118</v>
      </c>
      <c r="AH1706" s="1" t="s">
        <v>138</v>
      </c>
      <c r="AI1706" s="1">
        <v>16702368202</v>
      </c>
      <c r="AJ1706" s="1">
        <v>3554</v>
      </c>
      <c r="AK1706" s="1" t="s">
        <v>3481</v>
      </c>
      <c r="BC1706" s="1" t="str">
        <f>"29-2061.00"</f>
        <v>29-2061.00</v>
      </c>
      <c r="BD1706" s="1" t="s">
        <v>4387</v>
      </c>
      <c r="BE1706" s="1" t="s">
        <v>17147</v>
      </c>
      <c r="BF1706" s="1" t="s">
        <v>4388</v>
      </c>
      <c r="BG1706" s="1">
        <v>2</v>
      </c>
      <c r="BH1706" s="1">
        <v>2</v>
      </c>
      <c r="BI1706" s="2">
        <v>44470</v>
      </c>
      <c r="BJ1706" s="2">
        <v>44834</v>
      </c>
      <c r="BK1706" s="2">
        <v>44470</v>
      </c>
      <c r="BL1706" s="2">
        <v>44834</v>
      </c>
      <c r="BM1706" s="1">
        <v>40</v>
      </c>
      <c r="BN1706" s="1">
        <v>12</v>
      </c>
      <c r="BO1706" s="1">
        <v>12</v>
      </c>
      <c r="BP1706" s="1">
        <v>12</v>
      </c>
      <c r="BQ1706" s="1">
        <v>4</v>
      </c>
      <c r="BR1706" s="1">
        <v>0</v>
      </c>
      <c r="BS1706" s="1">
        <v>0</v>
      </c>
      <c r="BT1706" s="1">
        <v>0</v>
      </c>
      <c r="BU1706" s="1" t="str">
        <f>"7:30 AM"</f>
        <v>7:30 AM</v>
      </c>
      <c r="BV1706" s="1" t="str">
        <f>"7:30 PM"</f>
        <v>7:30 PM</v>
      </c>
      <c r="BW1706" s="1" t="s">
        <v>135</v>
      </c>
      <c r="BX1706" s="1">
        <v>0</v>
      </c>
      <c r="BY1706" s="1">
        <v>12</v>
      </c>
      <c r="BZ1706" s="1" t="s">
        <v>112</v>
      </c>
      <c r="CA1706" s="1">
        <v>0</v>
      </c>
      <c r="CB1706" s="1" t="s">
        <v>17148</v>
      </c>
      <c r="CC1706" s="1" t="s">
        <v>3476</v>
      </c>
      <c r="CD1706" s="1" t="s">
        <v>3477</v>
      </c>
      <c r="CE1706" s="1" t="s">
        <v>167</v>
      </c>
      <c r="CF1706" s="1" t="s">
        <v>117</v>
      </c>
      <c r="CG1706" s="1">
        <v>96950</v>
      </c>
      <c r="CH1706" s="3">
        <v>15.24</v>
      </c>
      <c r="CI1706" s="3">
        <v>19.239999999999998</v>
      </c>
      <c r="CJ1706" s="3">
        <v>22.86</v>
      </c>
      <c r="CK1706" s="3">
        <v>28.86</v>
      </c>
      <c r="CL1706" s="1" t="s">
        <v>137</v>
      </c>
      <c r="CM1706" s="1" t="s">
        <v>3486</v>
      </c>
      <c r="CN1706" s="1" t="s">
        <v>139</v>
      </c>
      <c r="CP1706" s="1" t="s">
        <v>111</v>
      </c>
      <c r="CQ1706" s="1" t="s">
        <v>111</v>
      </c>
      <c r="CR1706" s="1" t="s">
        <v>112</v>
      </c>
      <c r="CS1706" s="1" t="s">
        <v>111</v>
      </c>
      <c r="CT1706" s="1" t="s">
        <v>138</v>
      </c>
      <c r="CU1706" s="1" t="s">
        <v>138</v>
      </c>
      <c r="CV1706" s="1" t="s">
        <v>138</v>
      </c>
      <c r="CW1706" s="1" t="s">
        <v>3487</v>
      </c>
      <c r="CX1706" s="1">
        <v>16702368202</v>
      </c>
      <c r="CY1706" s="1" t="s">
        <v>3488</v>
      </c>
      <c r="CZ1706" s="1" t="s">
        <v>3489</v>
      </c>
      <c r="DA1706" s="1" t="s">
        <v>111</v>
      </c>
      <c r="DB1706" s="1" t="s">
        <v>112</v>
      </c>
      <c r="DC1706" s="1" t="s">
        <v>890</v>
      </c>
      <c r="DD1706" s="1" t="s">
        <v>3490</v>
      </c>
      <c r="DE1706" s="1" t="s">
        <v>3491</v>
      </c>
      <c r="DF1706" s="1" t="s">
        <v>3474</v>
      </c>
      <c r="DG1706" s="1" t="s">
        <v>3492</v>
      </c>
    </row>
    <row r="1707" spans="1:111" ht="15.6" customHeight="1" x14ac:dyDescent="0.25">
      <c r="A1707" s="1" t="s">
        <v>17149</v>
      </c>
      <c r="B1707" s="1" t="s">
        <v>238</v>
      </c>
      <c r="C1707" s="2">
        <v>44300.102916203701</v>
      </c>
      <c r="D1707" s="2">
        <v>44330</v>
      </c>
      <c r="E1707" s="1" t="s">
        <v>110</v>
      </c>
      <c r="F1707" s="2">
        <v>44470.833333333336</v>
      </c>
      <c r="G1707" s="1" t="s">
        <v>111</v>
      </c>
      <c r="H1707" s="1" t="s">
        <v>112</v>
      </c>
      <c r="I1707" s="1" t="s">
        <v>112</v>
      </c>
      <c r="J1707" s="1" t="s">
        <v>3371</v>
      </c>
      <c r="K1707" s="1" t="s">
        <v>138</v>
      </c>
      <c r="L1707" s="1" t="s">
        <v>3372</v>
      </c>
      <c r="N1707" s="1" t="s">
        <v>116</v>
      </c>
      <c r="O1707" s="1" t="s">
        <v>117</v>
      </c>
      <c r="P1707" s="9">
        <v>96950</v>
      </c>
      <c r="Q1707" s="1" t="s">
        <v>118</v>
      </c>
      <c r="S1707" s="1">
        <v>16702342440</v>
      </c>
      <c r="U1707" s="1">
        <v>23622</v>
      </c>
      <c r="V1707" s="1" t="s">
        <v>119</v>
      </c>
      <c r="X1707" s="1" t="s">
        <v>3373</v>
      </c>
      <c r="Y1707" s="1" t="s">
        <v>1111</v>
      </c>
      <c r="Z1707" s="1" t="s">
        <v>3374</v>
      </c>
      <c r="AA1707" s="1" t="s">
        <v>962</v>
      </c>
      <c r="AB1707" s="1" t="s">
        <v>3372</v>
      </c>
      <c r="AD1707" s="1" t="s">
        <v>116</v>
      </c>
      <c r="AE1707" s="1" t="s">
        <v>117</v>
      </c>
      <c r="AF1707" s="9">
        <v>96950</v>
      </c>
      <c r="AG1707" s="1" t="s">
        <v>118</v>
      </c>
      <c r="AH1707" s="1" t="s">
        <v>138</v>
      </c>
      <c r="AI1707" s="1">
        <v>16702342440</v>
      </c>
      <c r="AK1707" s="1" t="s">
        <v>3375</v>
      </c>
      <c r="AL1707" s="1" t="s">
        <v>653</v>
      </c>
      <c r="AM1707" s="1" t="s">
        <v>3050</v>
      </c>
      <c r="AN1707" s="1" t="s">
        <v>3376</v>
      </c>
      <c r="AO1707" s="1" t="s">
        <v>1868</v>
      </c>
      <c r="AP1707" s="1" t="s">
        <v>3377</v>
      </c>
      <c r="AQ1707" s="1" t="s">
        <v>1197</v>
      </c>
      <c r="AR1707" s="1" t="s">
        <v>116</v>
      </c>
      <c r="AS1707" s="1" t="s">
        <v>117</v>
      </c>
      <c r="AT1707" s="9">
        <v>96950</v>
      </c>
      <c r="AU1707" s="1" t="s">
        <v>118</v>
      </c>
      <c r="AV1707" s="1" t="s">
        <v>138</v>
      </c>
      <c r="AW1707" s="1">
        <v>16702331209</v>
      </c>
      <c r="AX1707" s="1" t="s">
        <v>138</v>
      </c>
      <c r="AY1707" s="1" t="s">
        <v>3378</v>
      </c>
      <c r="AZ1707" s="1" t="s">
        <v>3379</v>
      </c>
      <c r="BA1707" s="1" t="s">
        <v>117</v>
      </c>
      <c r="BB1707" s="1" t="s">
        <v>661</v>
      </c>
      <c r="BC1707" s="1" t="str">
        <f>"47-2051.00"</f>
        <v>47-2051.00</v>
      </c>
      <c r="BD1707" s="1" t="s">
        <v>295</v>
      </c>
      <c r="BE1707" s="1" t="s">
        <v>17150</v>
      </c>
      <c r="BF1707" s="1" t="s">
        <v>17151</v>
      </c>
      <c r="BG1707" s="1">
        <v>1</v>
      </c>
      <c r="BH1707" s="1">
        <v>1</v>
      </c>
      <c r="BI1707" s="2">
        <v>44472</v>
      </c>
      <c r="BJ1707" s="2">
        <v>45567</v>
      </c>
      <c r="BK1707" s="2">
        <v>44472</v>
      </c>
      <c r="BL1707" s="2">
        <v>45567</v>
      </c>
      <c r="BM1707" s="1">
        <v>40</v>
      </c>
      <c r="BN1707" s="1">
        <v>0</v>
      </c>
      <c r="BO1707" s="1">
        <v>8</v>
      </c>
      <c r="BP1707" s="1">
        <v>8</v>
      </c>
      <c r="BQ1707" s="1">
        <v>8</v>
      </c>
      <c r="BR1707" s="1">
        <v>8</v>
      </c>
      <c r="BS1707" s="1">
        <v>8</v>
      </c>
      <c r="BT1707" s="1">
        <v>0</v>
      </c>
      <c r="BU1707" s="1" t="str">
        <f>"8:00 AM"</f>
        <v>8:00 AM</v>
      </c>
      <c r="BV1707" s="1" t="str">
        <f>"5:00 PM"</f>
        <v>5:00 PM</v>
      </c>
      <c r="BW1707" s="1" t="s">
        <v>230</v>
      </c>
      <c r="BX1707" s="1">
        <v>0</v>
      </c>
      <c r="BY1707" s="1">
        <v>3</v>
      </c>
      <c r="BZ1707" s="1" t="s">
        <v>112</v>
      </c>
      <c r="CA1707" s="1">
        <v>0</v>
      </c>
      <c r="CB1707" s="1" t="s">
        <v>362</v>
      </c>
      <c r="CC1707" s="1" t="s">
        <v>3382</v>
      </c>
      <c r="CE1707" s="1" t="s">
        <v>116</v>
      </c>
      <c r="CF1707" s="1" t="s">
        <v>117</v>
      </c>
      <c r="CG1707" s="1">
        <v>96950</v>
      </c>
      <c r="CH1707" s="3">
        <v>8.34</v>
      </c>
      <c r="CI1707" s="3">
        <v>8.34</v>
      </c>
      <c r="CJ1707" s="3">
        <v>12.51</v>
      </c>
      <c r="CK1707" s="3">
        <v>12.51</v>
      </c>
      <c r="CL1707" s="1" t="s">
        <v>137</v>
      </c>
      <c r="CM1707" s="1" t="s">
        <v>138</v>
      </c>
      <c r="CN1707" s="1" t="s">
        <v>139</v>
      </c>
      <c r="CP1707" s="1" t="s">
        <v>112</v>
      </c>
      <c r="CQ1707" s="1" t="s">
        <v>111</v>
      </c>
      <c r="CR1707" s="1" t="s">
        <v>111</v>
      </c>
      <c r="CS1707" s="1" t="s">
        <v>111</v>
      </c>
      <c r="CT1707" s="1" t="s">
        <v>138</v>
      </c>
      <c r="CU1707" s="1" t="s">
        <v>111</v>
      </c>
      <c r="CV1707" s="1" t="s">
        <v>138</v>
      </c>
      <c r="CW1707" s="1" t="s">
        <v>138</v>
      </c>
      <c r="CX1707" s="1">
        <v>16702342440</v>
      </c>
      <c r="CY1707" s="1" t="s">
        <v>3383</v>
      </c>
      <c r="CZ1707" s="1" t="s">
        <v>138</v>
      </c>
      <c r="DA1707" s="1" t="s">
        <v>111</v>
      </c>
      <c r="DB1707" s="1" t="s">
        <v>112</v>
      </c>
      <c r="DC1707" s="1" t="s">
        <v>3050</v>
      </c>
      <c r="DD1707" s="1" t="s">
        <v>3376</v>
      </c>
      <c r="DE1707" s="1" t="s">
        <v>3384</v>
      </c>
      <c r="DF1707" s="1" t="s">
        <v>3379</v>
      </c>
      <c r="DG1707" s="1" t="s">
        <v>3378</v>
      </c>
    </row>
    <row r="1708" spans="1:111" ht="15.6" customHeight="1" x14ac:dyDescent="0.25">
      <c r="A1708" s="1" t="s">
        <v>17158</v>
      </c>
      <c r="B1708" s="1" t="s">
        <v>238</v>
      </c>
      <c r="C1708" s="2">
        <v>44298.780801967594</v>
      </c>
      <c r="D1708" s="2">
        <v>44336</v>
      </c>
      <c r="E1708" s="1" t="s">
        <v>110</v>
      </c>
      <c r="F1708" s="2">
        <v>44468.833333333336</v>
      </c>
      <c r="G1708" s="1" t="s">
        <v>111</v>
      </c>
      <c r="H1708" s="1" t="s">
        <v>112</v>
      </c>
      <c r="I1708" s="1" t="s">
        <v>112</v>
      </c>
      <c r="J1708" s="1" t="s">
        <v>17159</v>
      </c>
      <c r="K1708" s="1" t="s">
        <v>17160</v>
      </c>
      <c r="L1708" s="1" t="s">
        <v>17161</v>
      </c>
      <c r="M1708" s="1" t="s">
        <v>17162</v>
      </c>
      <c r="N1708" s="1" t="s">
        <v>116</v>
      </c>
      <c r="O1708" s="1" t="s">
        <v>117</v>
      </c>
      <c r="P1708" s="9">
        <v>96950</v>
      </c>
      <c r="Q1708" s="1" t="s">
        <v>118</v>
      </c>
      <c r="S1708" s="1">
        <v>16702873902</v>
      </c>
      <c r="U1708" s="1">
        <v>53111</v>
      </c>
      <c r="V1708" s="1" t="s">
        <v>119</v>
      </c>
      <c r="X1708" s="1" t="s">
        <v>17163</v>
      </c>
      <c r="Y1708" s="1" t="s">
        <v>307</v>
      </c>
      <c r="Z1708" s="1" t="s">
        <v>17164</v>
      </c>
      <c r="AA1708" s="1" t="s">
        <v>1028</v>
      </c>
      <c r="AB1708" s="1" t="s">
        <v>17165</v>
      </c>
      <c r="AC1708" s="1" t="s">
        <v>17162</v>
      </c>
      <c r="AD1708" s="1" t="s">
        <v>116</v>
      </c>
      <c r="AE1708" s="1" t="s">
        <v>117</v>
      </c>
      <c r="AF1708" s="9">
        <v>96950</v>
      </c>
      <c r="AG1708" s="1" t="s">
        <v>118</v>
      </c>
      <c r="AI1708" s="1">
        <v>16702873902</v>
      </c>
      <c r="AK1708" s="1" t="s">
        <v>17166</v>
      </c>
      <c r="AL1708" s="1" t="s">
        <v>653</v>
      </c>
      <c r="AM1708" s="1" t="s">
        <v>5350</v>
      </c>
      <c r="AN1708" s="1" t="s">
        <v>655</v>
      </c>
      <c r="AO1708" s="1" t="s">
        <v>656</v>
      </c>
      <c r="AP1708" s="1" t="s">
        <v>17167</v>
      </c>
      <c r="AQ1708" s="1" t="s">
        <v>17168</v>
      </c>
      <c r="AR1708" s="1" t="s">
        <v>116</v>
      </c>
      <c r="AS1708" s="1" t="s">
        <v>117</v>
      </c>
      <c r="AT1708" s="9">
        <v>96950</v>
      </c>
      <c r="AU1708" s="1" t="s">
        <v>118</v>
      </c>
      <c r="AW1708" s="1">
        <v>16702330081</v>
      </c>
      <c r="AY1708" s="1" t="s">
        <v>659</v>
      </c>
      <c r="AZ1708" s="1" t="s">
        <v>4770</v>
      </c>
      <c r="BA1708" s="1" t="s">
        <v>117</v>
      </c>
      <c r="BB1708" s="1" t="s">
        <v>661</v>
      </c>
      <c r="BC1708" s="1" t="str">
        <f>"37-2011.00"</f>
        <v>37-2011.00</v>
      </c>
      <c r="BD1708" s="1" t="s">
        <v>676</v>
      </c>
      <c r="BE1708" s="1" t="s">
        <v>17169</v>
      </c>
      <c r="BF1708" s="1" t="s">
        <v>8652</v>
      </c>
      <c r="BG1708" s="1">
        <v>1</v>
      </c>
      <c r="BH1708" s="1">
        <v>1</v>
      </c>
      <c r="BI1708" s="2">
        <v>44470</v>
      </c>
      <c r="BJ1708" s="2">
        <v>45565</v>
      </c>
      <c r="BK1708" s="2">
        <v>44470</v>
      </c>
      <c r="BL1708" s="2">
        <v>45565</v>
      </c>
      <c r="BM1708" s="1">
        <v>40</v>
      </c>
      <c r="BN1708" s="1">
        <v>0</v>
      </c>
      <c r="BO1708" s="1">
        <v>8</v>
      </c>
      <c r="BP1708" s="1">
        <v>8</v>
      </c>
      <c r="BQ1708" s="1">
        <v>8</v>
      </c>
      <c r="BR1708" s="1">
        <v>8</v>
      </c>
      <c r="BS1708" s="1">
        <v>8</v>
      </c>
      <c r="BT1708" s="1">
        <v>0</v>
      </c>
      <c r="BU1708" s="1" t="str">
        <f>"8:00 AM"</f>
        <v>8:00 AM</v>
      </c>
      <c r="BV1708" s="1" t="str">
        <f>"5:00 PM"</f>
        <v>5:00 PM</v>
      </c>
      <c r="BW1708" s="1" t="s">
        <v>135</v>
      </c>
      <c r="BX1708" s="1">
        <v>0</v>
      </c>
      <c r="BY1708" s="1">
        <v>12</v>
      </c>
      <c r="BZ1708" s="1" t="s">
        <v>112</v>
      </c>
      <c r="CA1708" s="1">
        <v>0</v>
      </c>
      <c r="CB1708" s="1" t="s">
        <v>11123</v>
      </c>
      <c r="CC1708" s="1" t="s">
        <v>17170</v>
      </c>
      <c r="CD1708" s="1" t="s">
        <v>17162</v>
      </c>
      <c r="CE1708" s="1" t="s">
        <v>116</v>
      </c>
      <c r="CF1708" s="1" t="s">
        <v>117</v>
      </c>
      <c r="CG1708" s="1">
        <v>96950</v>
      </c>
      <c r="CH1708" s="3">
        <v>8.0500000000000007</v>
      </c>
      <c r="CI1708" s="3">
        <v>8.0500000000000007</v>
      </c>
      <c r="CJ1708" s="3">
        <v>12.07</v>
      </c>
      <c r="CK1708" s="3">
        <v>12.07</v>
      </c>
      <c r="CL1708" s="1" t="s">
        <v>137</v>
      </c>
      <c r="CM1708" s="1" t="s">
        <v>138</v>
      </c>
      <c r="CN1708" s="1" t="s">
        <v>139</v>
      </c>
      <c r="CP1708" s="1" t="s">
        <v>112</v>
      </c>
      <c r="CQ1708" s="1" t="s">
        <v>111</v>
      </c>
      <c r="CR1708" s="1" t="s">
        <v>112</v>
      </c>
      <c r="CS1708" s="1" t="s">
        <v>111</v>
      </c>
      <c r="CT1708" s="1" t="s">
        <v>138</v>
      </c>
      <c r="CU1708" s="1" t="s">
        <v>111</v>
      </c>
      <c r="CV1708" s="1" t="s">
        <v>138</v>
      </c>
      <c r="CW1708" s="1" t="s">
        <v>138</v>
      </c>
      <c r="CX1708" s="1">
        <v>16702873902</v>
      </c>
      <c r="CY1708" s="1" t="s">
        <v>17166</v>
      </c>
      <c r="CZ1708" s="1" t="s">
        <v>138</v>
      </c>
      <c r="DA1708" s="1" t="s">
        <v>111</v>
      </c>
      <c r="DB1708" s="1" t="s">
        <v>112</v>
      </c>
    </row>
    <row r="1709" spans="1:111" ht="15.6" customHeight="1" x14ac:dyDescent="0.25">
      <c r="A1709" s="1" t="s">
        <v>17171</v>
      </c>
      <c r="B1709" s="1" t="s">
        <v>238</v>
      </c>
      <c r="C1709" s="2">
        <v>44292.098311458336</v>
      </c>
      <c r="D1709" s="2">
        <v>44340</v>
      </c>
      <c r="E1709" s="1" t="s">
        <v>110</v>
      </c>
      <c r="F1709" s="2">
        <v>44468.833333333336</v>
      </c>
      <c r="G1709" s="1" t="s">
        <v>112</v>
      </c>
      <c r="H1709" s="1" t="s">
        <v>112</v>
      </c>
      <c r="I1709" s="1" t="s">
        <v>112</v>
      </c>
      <c r="J1709" s="1" t="s">
        <v>550</v>
      </c>
      <c r="K1709" s="1" t="s">
        <v>7084</v>
      </c>
      <c r="L1709" s="1" t="s">
        <v>552</v>
      </c>
      <c r="N1709" s="1" t="s">
        <v>167</v>
      </c>
      <c r="O1709" s="1" t="s">
        <v>117</v>
      </c>
      <c r="P1709" s="9">
        <v>96950</v>
      </c>
      <c r="Q1709" s="1" t="s">
        <v>118</v>
      </c>
      <c r="S1709" s="1">
        <v>16707836342</v>
      </c>
      <c r="U1709" s="1">
        <v>561320</v>
      </c>
      <c r="V1709" s="1" t="s">
        <v>119</v>
      </c>
      <c r="X1709" s="1" t="s">
        <v>553</v>
      </c>
      <c r="Y1709" s="1" t="s">
        <v>554</v>
      </c>
      <c r="Z1709" s="1" t="s">
        <v>555</v>
      </c>
      <c r="AA1709" s="1" t="s">
        <v>171</v>
      </c>
      <c r="AB1709" s="1" t="s">
        <v>552</v>
      </c>
      <c r="AD1709" s="1" t="s">
        <v>167</v>
      </c>
      <c r="AE1709" s="1" t="s">
        <v>117</v>
      </c>
      <c r="AF1709" s="9">
        <v>96950</v>
      </c>
      <c r="AG1709" s="1" t="s">
        <v>118</v>
      </c>
      <c r="AI1709" s="1">
        <v>16707836342</v>
      </c>
      <c r="AK1709" s="1" t="s">
        <v>556</v>
      </c>
      <c r="BC1709" s="1" t="str">
        <f>"37-2011.00"</f>
        <v>37-2011.00</v>
      </c>
      <c r="BD1709" s="1" t="s">
        <v>676</v>
      </c>
      <c r="BE1709" s="1" t="s">
        <v>1558</v>
      </c>
      <c r="BF1709" s="1" t="s">
        <v>1559</v>
      </c>
      <c r="BG1709" s="1">
        <v>10</v>
      </c>
      <c r="BH1709" s="1">
        <v>10</v>
      </c>
      <c r="BI1709" s="2">
        <v>44470</v>
      </c>
      <c r="BJ1709" s="2">
        <v>44834</v>
      </c>
      <c r="BK1709" s="2">
        <v>44470</v>
      </c>
      <c r="BL1709" s="2">
        <v>44834</v>
      </c>
      <c r="BM1709" s="1">
        <v>35</v>
      </c>
      <c r="BN1709" s="1">
        <v>0</v>
      </c>
      <c r="BO1709" s="1">
        <v>7</v>
      </c>
      <c r="BP1709" s="1">
        <v>7</v>
      </c>
      <c r="BQ1709" s="1">
        <v>7</v>
      </c>
      <c r="BR1709" s="1">
        <v>7</v>
      </c>
      <c r="BS1709" s="1">
        <v>7</v>
      </c>
      <c r="BT1709" s="1">
        <v>0</v>
      </c>
      <c r="BU1709" s="1" t="str">
        <f>"8:00 AM"</f>
        <v>8:00 AM</v>
      </c>
      <c r="BV1709" s="1" t="str">
        <f>"4:00 PM"</f>
        <v>4:00 PM</v>
      </c>
      <c r="BW1709" s="1" t="s">
        <v>135</v>
      </c>
      <c r="BX1709" s="1">
        <v>0</v>
      </c>
      <c r="BY1709" s="1">
        <v>6</v>
      </c>
      <c r="BZ1709" s="1" t="s">
        <v>112</v>
      </c>
      <c r="CA1709" s="1">
        <v>0</v>
      </c>
      <c r="CB1709" s="1" t="s">
        <v>1560</v>
      </c>
      <c r="CC1709" s="1" t="s">
        <v>559</v>
      </c>
      <c r="CD1709" s="1" t="s">
        <v>560</v>
      </c>
      <c r="CE1709" s="1" t="s">
        <v>167</v>
      </c>
      <c r="CF1709" s="1" t="s">
        <v>117</v>
      </c>
      <c r="CG1709" s="1">
        <v>96950</v>
      </c>
      <c r="CH1709" s="3">
        <v>8.0500000000000007</v>
      </c>
      <c r="CI1709" s="3">
        <v>8.0500000000000007</v>
      </c>
      <c r="CJ1709" s="3">
        <v>12.07</v>
      </c>
      <c r="CK1709" s="3">
        <v>12.07</v>
      </c>
      <c r="CL1709" s="1" t="s">
        <v>137</v>
      </c>
      <c r="CN1709" s="1" t="s">
        <v>139</v>
      </c>
      <c r="CP1709" s="1" t="s">
        <v>112</v>
      </c>
      <c r="CQ1709" s="1" t="s">
        <v>111</v>
      </c>
      <c r="CR1709" s="1" t="s">
        <v>112</v>
      </c>
      <c r="CS1709" s="1" t="s">
        <v>111</v>
      </c>
      <c r="CT1709" s="1" t="s">
        <v>138</v>
      </c>
      <c r="CU1709" s="1" t="s">
        <v>111</v>
      </c>
      <c r="CV1709" s="1" t="s">
        <v>138</v>
      </c>
      <c r="CW1709" s="1" t="s">
        <v>2607</v>
      </c>
      <c r="CX1709" s="1">
        <v>16707836342</v>
      </c>
      <c r="CY1709" s="1" t="s">
        <v>556</v>
      </c>
      <c r="CZ1709" s="1" t="s">
        <v>428</v>
      </c>
      <c r="DA1709" s="1" t="s">
        <v>111</v>
      </c>
      <c r="DB1709" s="1" t="s">
        <v>112</v>
      </c>
    </row>
    <row r="1710" spans="1:111" ht="15.6" customHeight="1" x14ac:dyDescent="0.25">
      <c r="A1710" s="1" t="s">
        <v>17172</v>
      </c>
      <c r="B1710" s="1" t="s">
        <v>238</v>
      </c>
      <c r="C1710" s="2">
        <v>44307.893821527781</v>
      </c>
      <c r="D1710" s="2">
        <v>44344</v>
      </c>
      <c r="E1710" s="1" t="s">
        <v>110</v>
      </c>
      <c r="F1710" s="2">
        <v>44468.833333333336</v>
      </c>
      <c r="G1710" s="1" t="s">
        <v>112</v>
      </c>
      <c r="H1710" s="1" t="s">
        <v>112</v>
      </c>
      <c r="I1710" s="1" t="s">
        <v>112</v>
      </c>
      <c r="J1710" s="1" t="s">
        <v>843</v>
      </c>
      <c r="K1710" s="1" t="s">
        <v>844</v>
      </c>
      <c r="L1710" s="1" t="s">
        <v>1307</v>
      </c>
      <c r="N1710" s="1" t="s">
        <v>117</v>
      </c>
      <c r="O1710" s="1" t="s">
        <v>117</v>
      </c>
      <c r="P1710" s="9">
        <v>96951</v>
      </c>
      <c r="Q1710" s="1" t="s">
        <v>118</v>
      </c>
      <c r="R1710" s="1" t="s">
        <v>847</v>
      </c>
      <c r="S1710" s="1">
        <v>16705320350</v>
      </c>
      <c r="U1710" s="1">
        <v>445110</v>
      </c>
      <c r="V1710" s="1" t="s">
        <v>119</v>
      </c>
      <c r="X1710" s="1" t="s">
        <v>772</v>
      </c>
      <c r="Y1710" s="1" t="s">
        <v>848</v>
      </c>
      <c r="Z1710" s="1" t="s">
        <v>1308</v>
      </c>
      <c r="AA1710" s="1" t="s">
        <v>403</v>
      </c>
      <c r="AB1710" s="1" t="s">
        <v>1307</v>
      </c>
      <c r="AD1710" s="1" t="s">
        <v>117</v>
      </c>
      <c r="AE1710" s="1" t="s">
        <v>117</v>
      </c>
      <c r="AF1710" s="9">
        <v>96951</v>
      </c>
      <c r="AG1710" s="1" t="s">
        <v>118</v>
      </c>
      <c r="AH1710" s="1" t="s">
        <v>847</v>
      </c>
      <c r="AI1710" s="1">
        <v>16705320350</v>
      </c>
      <c r="AK1710" s="1" t="s">
        <v>850</v>
      </c>
      <c r="BC1710" s="1" t="str">
        <f>"51-9198.00"</f>
        <v>51-9198.00</v>
      </c>
      <c r="BD1710" s="1" t="s">
        <v>1924</v>
      </c>
      <c r="BE1710" s="1" t="s">
        <v>17173</v>
      </c>
      <c r="BF1710" s="1" t="s">
        <v>15514</v>
      </c>
      <c r="BG1710" s="1">
        <v>1</v>
      </c>
      <c r="BH1710" s="1">
        <v>1</v>
      </c>
      <c r="BI1710" s="2">
        <v>44470</v>
      </c>
      <c r="BJ1710" s="2">
        <v>44834</v>
      </c>
      <c r="BK1710" s="2">
        <v>44470</v>
      </c>
      <c r="BL1710" s="2">
        <v>44834</v>
      </c>
      <c r="BM1710" s="1">
        <v>40</v>
      </c>
      <c r="BN1710" s="1">
        <v>0</v>
      </c>
      <c r="BO1710" s="1">
        <v>8</v>
      </c>
      <c r="BP1710" s="1">
        <v>8</v>
      </c>
      <c r="BQ1710" s="1">
        <v>8</v>
      </c>
      <c r="BR1710" s="1">
        <v>8</v>
      </c>
      <c r="BS1710" s="1">
        <v>8</v>
      </c>
      <c r="BT1710" s="1">
        <v>0</v>
      </c>
      <c r="BU1710" s="1" t="str">
        <f>"8:00 AM"</f>
        <v>8:00 AM</v>
      </c>
      <c r="BV1710" s="1" t="str">
        <f>"5:00 PM"</f>
        <v>5:00 PM</v>
      </c>
      <c r="BW1710" s="1" t="s">
        <v>230</v>
      </c>
      <c r="BX1710" s="1">
        <v>0</v>
      </c>
      <c r="BY1710" s="1">
        <v>0</v>
      </c>
      <c r="BZ1710" s="1" t="s">
        <v>112</v>
      </c>
      <c r="CA1710" s="1">
        <v>0</v>
      </c>
      <c r="CB1710" s="1" t="s">
        <v>17174</v>
      </c>
      <c r="CC1710" s="1" t="s">
        <v>1311</v>
      </c>
      <c r="CE1710" s="1" t="s">
        <v>847</v>
      </c>
      <c r="CF1710" s="1" t="s">
        <v>117</v>
      </c>
      <c r="CG1710" s="1">
        <v>96951</v>
      </c>
      <c r="CH1710" s="3">
        <v>7.54</v>
      </c>
      <c r="CI1710" s="3">
        <v>7.54</v>
      </c>
      <c r="CJ1710" s="3">
        <v>11.31</v>
      </c>
      <c r="CK1710" s="3">
        <v>11.31</v>
      </c>
      <c r="CL1710" s="1" t="s">
        <v>137</v>
      </c>
      <c r="CM1710" s="1" t="s">
        <v>138</v>
      </c>
      <c r="CN1710" s="1" t="s">
        <v>139</v>
      </c>
      <c r="CP1710" s="1" t="s">
        <v>112</v>
      </c>
      <c r="CQ1710" s="1" t="s">
        <v>111</v>
      </c>
      <c r="CR1710" s="1" t="s">
        <v>111</v>
      </c>
      <c r="CS1710" s="1" t="s">
        <v>111</v>
      </c>
      <c r="CT1710" s="1" t="s">
        <v>111</v>
      </c>
      <c r="CU1710" s="1" t="s">
        <v>111</v>
      </c>
      <c r="CV1710" s="1" t="s">
        <v>111</v>
      </c>
      <c r="CW1710" s="1" t="s">
        <v>857</v>
      </c>
      <c r="CX1710" s="1">
        <v>16705320350</v>
      </c>
      <c r="CY1710" s="1" t="s">
        <v>850</v>
      </c>
      <c r="CZ1710" s="1" t="s">
        <v>858</v>
      </c>
      <c r="DA1710" s="1" t="s">
        <v>111</v>
      </c>
      <c r="DB1710" s="1" t="s">
        <v>112</v>
      </c>
    </row>
    <row r="1711" spans="1:111" ht="15.6" customHeight="1" x14ac:dyDescent="0.25">
      <c r="A1711" s="1" t="s">
        <v>17175</v>
      </c>
      <c r="B1711" s="1" t="s">
        <v>238</v>
      </c>
      <c r="C1711" s="2">
        <v>44294.04287824074</v>
      </c>
      <c r="D1711" s="2">
        <v>44333</v>
      </c>
      <c r="E1711" s="1" t="s">
        <v>110</v>
      </c>
      <c r="F1711" s="2">
        <v>44468.833333333336</v>
      </c>
      <c r="G1711" s="1" t="s">
        <v>112</v>
      </c>
      <c r="H1711" s="1" t="s">
        <v>112</v>
      </c>
      <c r="I1711" s="1" t="s">
        <v>112</v>
      </c>
      <c r="J1711" s="1" t="s">
        <v>1635</v>
      </c>
      <c r="L1711" s="1" t="s">
        <v>1636</v>
      </c>
      <c r="M1711" s="1" t="s">
        <v>1637</v>
      </c>
      <c r="N1711" s="1" t="s">
        <v>116</v>
      </c>
      <c r="O1711" s="1" t="s">
        <v>117</v>
      </c>
      <c r="P1711" s="9">
        <v>96950</v>
      </c>
      <c r="Q1711" s="1" t="s">
        <v>118</v>
      </c>
      <c r="S1711" s="1">
        <v>16702358748</v>
      </c>
      <c r="U1711" s="1">
        <v>2362</v>
      </c>
      <c r="V1711" s="1" t="s">
        <v>119</v>
      </c>
      <c r="X1711" s="1" t="s">
        <v>1110</v>
      </c>
      <c r="Y1711" s="1" t="s">
        <v>1111</v>
      </c>
      <c r="Z1711" s="1" t="s">
        <v>1112</v>
      </c>
      <c r="AA1711" s="1" t="s">
        <v>245</v>
      </c>
      <c r="AB1711" s="1" t="s">
        <v>1120</v>
      </c>
      <c r="AC1711" s="1" t="s">
        <v>1009</v>
      </c>
      <c r="AD1711" s="1" t="s">
        <v>116</v>
      </c>
      <c r="AE1711" s="1" t="s">
        <v>117</v>
      </c>
      <c r="AF1711" s="9">
        <v>96950</v>
      </c>
      <c r="AG1711" s="1" t="s">
        <v>118</v>
      </c>
      <c r="AI1711" s="1">
        <v>16702358748</v>
      </c>
      <c r="AK1711" s="1" t="s">
        <v>1115</v>
      </c>
      <c r="BC1711" s="1" t="str">
        <f>"49-9071.00"</f>
        <v>49-9071.00</v>
      </c>
      <c r="BD1711" s="1" t="s">
        <v>214</v>
      </c>
      <c r="BE1711" s="1" t="s">
        <v>1638</v>
      </c>
      <c r="BF1711" s="1" t="s">
        <v>1639</v>
      </c>
      <c r="BG1711" s="1">
        <v>9</v>
      </c>
      <c r="BH1711" s="1">
        <v>9</v>
      </c>
      <c r="BI1711" s="2">
        <v>44470</v>
      </c>
      <c r="BJ1711" s="2">
        <v>44834</v>
      </c>
      <c r="BK1711" s="2">
        <v>44470</v>
      </c>
      <c r="BL1711" s="2">
        <v>44834</v>
      </c>
      <c r="BM1711" s="1">
        <v>35</v>
      </c>
      <c r="BN1711" s="1">
        <v>0</v>
      </c>
      <c r="BO1711" s="1">
        <v>7</v>
      </c>
      <c r="BP1711" s="1">
        <v>7</v>
      </c>
      <c r="BQ1711" s="1">
        <v>7</v>
      </c>
      <c r="BR1711" s="1">
        <v>7</v>
      </c>
      <c r="BS1711" s="1">
        <v>7</v>
      </c>
      <c r="BT1711" s="1">
        <v>0</v>
      </c>
      <c r="BU1711" s="1" t="str">
        <f>"9:00 AM"</f>
        <v>9:00 AM</v>
      </c>
      <c r="BV1711" s="1" t="str">
        <f>"5:00 PM"</f>
        <v>5:00 PM</v>
      </c>
      <c r="BW1711" s="1" t="s">
        <v>135</v>
      </c>
      <c r="BX1711" s="1">
        <v>0</v>
      </c>
      <c r="BY1711" s="1">
        <v>12</v>
      </c>
      <c r="BZ1711" s="1" t="s">
        <v>112</v>
      </c>
      <c r="CA1711" s="1">
        <v>0</v>
      </c>
      <c r="CB1711" s="1" t="s">
        <v>362</v>
      </c>
      <c r="CC1711" s="1" t="s">
        <v>1120</v>
      </c>
      <c r="CD1711" s="1" t="s">
        <v>1009</v>
      </c>
      <c r="CE1711" s="1" t="s">
        <v>116</v>
      </c>
      <c r="CF1711" s="1" t="s">
        <v>117</v>
      </c>
      <c r="CG1711" s="1">
        <v>96950</v>
      </c>
      <c r="CH1711" s="3">
        <v>8.7100000000000009</v>
      </c>
      <c r="CI1711" s="3">
        <v>8.7100000000000009</v>
      </c>
      <c r="CJ1711" s="3">
        <v>13.06</v>
      </c>
      <c r="CK1711" s="3">
        <v>13.06</v>
      </c>
      <c r="CL1711" s="1" t="s">
        <v>137</v>
      </c>
      <c r="CN1711" s="1" t="s">
        <v>139</v>
      </c>
      <c r="CP1711" s="1" t="s">
        <v>112</v>
      </c>
      <c r="CQ1711" s="1" t="s">
        <v>111</v>
      </c>
      <c r="CR1711" s="1" t="s">
        <v>112</v>
      </c>
      <c r="CS1711" s="1" t="s">
        <v>111</v>
      </c>
      <c r="CT1711" s="1" t="s">
        <v>138</v>
      </c>
      <c r="CU1711" s="1" t="s">
        <v>111</v>
      </c>
      <c r="CV1711" s="1" t="s">
        <v>138</v>
      </c>
      <c r="CW1711" s="1" t="s">
        <v>1121</v>
      </c>
      <c r="CX1711" s="1">
        <v>16702358748</v>
      </c>
      <c r="CY1711" s="1" t="s">
        <v>1115</v>
      </c>
      <c r="CZ1711" s="1" t="s">
        <v>138</v>
      </c>
      <c r="DA1711" s="1" t="s">
        <v>111</v>
      </c>
      <c r="DB1711" s="1" t="s">
        <v>112</v>
      </c>
    </row>
    <row r="1712" spans="1:111" ht="15.6" customHeight="1" x14ac:dyDescent="0.25">
      <c r="A1712" s="1" t="s">
        <v>17176</v>
      </c>
      <c r="B1712" s="1" t="s">
        <v>238</v>
      </c>
      <c r="C1712" s="2">
        <v>44360.900374074074</v>
      </c>
      <c r="D1712" s="2">
        <v>44397</v>
      </c>
      <c r="E1712" s="1" t="s">
        <v>110</v>
      </c>
      <c r="F1712" s="2">
        <v>44449.833333333336</v>
      </c>
      <c r="G1712" s="1" t="s">
        <v>112</v>
      </c>
      <c r="H1712" s="1" t="s">
        <v>112</v>
      </c>
      <c r="I1712" s="1" t="s">
        <v>112</v>
      </c>
      <c r="J1712" s="1" t="s">
        <v>951</v>
      </c>
      <c r="L1712" s="1" t="s">
        <v>1088</v>
      </c>
      <c r="M1712" s="1" t="s">
        <v>1088</v>
      </c>
      <c r="N1712" s="1" t="s">
        <v>879</v>
      </c>
      <c r="O1712" s="1" t="s">
        <v>117</v>
      </c>
      <c r="P1712" s="9">
        <v>96950</v>
      </c>
      <c r="Q1712" s="1" t="s">
        <v>118</v>
      </c>
      <c r="S1712" s="1">
        <v>16702346445</v>
      </c>
      <c r="T1712" s="1">
        <v>2263</v>
      </c>
      <c r="U1712" s="1">
        <v>53111</v>
      </c>
      <c r="V1712" s="1" t="s">
        <v>119</v>
      </c>
      <c r="X1712" s="1" t="s">
        <v>953</v>
      </c>
      <c r="Y1712" s="1" t="s">
        <v>954</v>
      </c>
      <c r="AA1712" s="1" t="s">
        <v>955</v>
      </c>
      <c r="AB1712" s="1" t="s">
        <v>1088</v>
      </c>
      <c r="AC1712" s="1" t="s">
        <v>1088</v>
      </c>
      <c r="AD1712" s="1" t="s">
        <v>879</v>
      </c>
      <c r="AE1712" s="1" t="s">
        <v>117</v>
      </c>
      <c r="AF1712" s="9">
        <v>96950</v>
      </c>
      <c r="AG1712" s="1" t="s">
        <v>118</v>
      </c>
      <c r="AI1712" s="1">
        <v>16702346445</v>
      </c>
      <c r="AJ1712" s="1">
        <v>2263</v>
      </c>
      <c r="AK1712" s="1" t="s">
        <v>956</v>
      </c>
      <c r="BC1712" s="1" t="str">
        <f>"13-2011.01"</f>
        <v>13-2011.01</v>
      </c>
      <c r="BD1712" s="1" t="s">
        <v>932</v>
      </c>
      <c r="BE1712" s="1" t="s">
        <v>17177</v>
      </c>
      <c r="BF1712" s="1" t="s">
        <v>2910</v>
      </c>
      <c r="BG1712" s="1">
        <v>1</v>
      </c>
      <c r="BH1712" s="1">
        <v>1</v>
      </c>
      <c r="BI1712" s="2">
        <v>44451</v>
      </c>
      <c r="BJ1712" s="2">
        <v>44815</v>
      </c>
      <c r="BK1712" s="2">
        <v>44451</v>
      </c>
      <c r="BL1712" s="2">
        <v>44815</v>
      </c>
      <c r="BM1712" s="1">
        <v>40</v>
      </c>
      <c r="BN1712" s="1">
        <v>0</v>
      </c>
      <c r="BO1712" s="1">
        <v>8</v>
      </c>
      <c r="BP1712" s="1">
        <v>8</v>
      </c>
      <c r="BQ1712" s="1">
        <v>8</v>
      </c>
      <c r="BR1712" s="1">
        <v>8</v>
      </c>
      <c r="BS1712" s="1">
        <v>8</v>
      </c>
      <c r="BT1712" s="1">
        <v>0</v>
      </c>
      <c r="BU1712" s="1" t="str">
        <f>"8:00 AM"</f>
        <v>8:00 AM</v>
      </c>
      <c r="BV1712" s="1" t="str">
        <f>"5:00 PM"</f>
        <v>5:00 PM</v>
      </c>
      <c r="BW1712" s="1" t="s">
        <v>193</v>
      </c>
      <c r="BX1712" s="1">
        <v>0</v>
      </c>
      <c r="BY1712" s="1">
        <v>24</v>
      </c>
      <c r="BZ1712" s="1" t="s">
        <v>112</v>
      </c>
      <c r="CB1712" s="4" t="s">
        <v>17178</v>
      </c>
      <c r="CC1712" s="1" t="s">
        <v>1088</v>
      </c>
      <c r="CD1712" s="1" t="s">
        <v>1088</v>
      </c>
      <c r="CE1712" s="1" t="s">
        <v>879</v>
      </c>
      <c r="CF1712" s="1" t="s">
        <v>117</v>
      </c>
      <c r="CG1712" s="1">
        <v>96950</v>
      </c>
      <c r="CH1712" s="3">
        <v>14.85</v>
      </c>
      <c r="CI1712" s="3">
        <v>14.85</v>
      </c>
      <c r="CJ1712" s="3">
        <v>22.28</v>
      </c>
      <c r="CK1712" s="3">
        <v>22.28</v>
      </c>
      <c r="CL1712" s="1" t="s">
        <v>137</v>
      </c>
      <c r="CM1712" s="1" t="s">
        <v>960</v>
      </c>
      <c r="CN1712" s="1" t="s">
        <v>139</v>
      </c>
      <c r="CP1712" s="1" t="s">
        <v>112</v>
      </c>
      <c r="CQ1712" s="1" t="s">
        <v>111</v>
      </c>
      <c r="CR1712" s="1" t="s">
        <v>112</v>
      </c>
      <c r="CS1712" s="1" t="s">
        <v>111</v>
      </c>
      <c r="CT1712" s="1" t="s">
        <v>138</v>
      </c>
      <c r="CU1712" s="1" t="s">
        <v>111</v>
      </c>
      <c r="CV1712" s="1" t="s">
        <v>138</v>
      </c>
      <c r="CW1712" s="1" t="s">
        <v>138</v>
      </c>
      <c r="CX1712" s="1">
        <v>16702346445</v>
      </c>
      <c r="CY1712" s="1" t="s">
        <v>956</v>
      </c>
      <c r="CZ1712" s="1" t="s">
        <v>138</v>
      </c>
      <c r="DA1712" s="1" t="s">
        <v>111</v>
      </c>
      <c r="DB1712" s="1" t="s">
        <v>112</v>
      </c>
      <c r="DC1712" s="1" t="s">
        <v>3601</v>
      </c>
      <c r="DD1712" s="1" t="s">
        <v>3602</v>
      </c>
      <c r="DF1712" s="1" t="s">
        <v>6790</v>
      </c>
      <c r="DG1712" s="1" t="s">
        <v>956</v>
      </c>
    </row>
    <row r="1713" spans="1:111" ht="15.6" customHeight="1" x14ac:dyDescent="0.25">
      <c r="A1713" s="1" t="s">
        <v>17179</v>
      </c>
      <c r="B1713" s="1" t="s">
        <v>238</v>
      </c>
      <c r="C1713" s="2">
        <v>44349.393179166669</v>
      </c>
      <c r="D1713" s="2">
        <v>44389</v>
      </c>
      <c r="E1713" s="1" t="s">
        <v>110</v>
      </c>
      <c r="F1713" s="2">
        <v>44468.833333333336</v>
      </c>
      <c r="G1713" s="1" t="s">
        <v>112</v>
      </c>
      <c r="H1713" s="1" t="s">
        <v>112</v>
      </c>
      <c r="I1713" s="1" t="s">
        <v>112</v>
      </c>
      <c r="J1713" s="1" t="s">
        <v>17180</v>
      </c>
      <c r="K1713" s="1" t="s">
        <v>17181</v>
      </c>
      <c r="L1713" s="1" t="s">
        <v>1197</v>
      </c>
      <c r="M1713" s="1" t="s">
        <v>138</v>
      </c>
      <c r="N1713" s="1" t="s">
        <v>116</v>
      </c>
      <c r="O1713" s="1" t="s">
        <v>117</v>
      </c>
      <c r="P1713" s="9">
        <v>96950</v>
      </c>
      <c r="Q1713" s="1" t="s">
        <v>118</v>
      </c>
      <c r="S1713" s="1">
        <v>16702859009</v>
      </c>
      <c r="U1713" s="1">
        <v>531312</v>
      </c>
      <c r="V1713" s="1" t="s">
        <v>119</v>
      </c>
      <c r="X1713" s="1" t="s">
        <v>1735</v>
      </c>
      <c r="Y1713" s="1" t="s">
        <v>1736</v>
      </c>
      <c r="AA1713" s="1" t="s">
        <v>1711</v>
      </c>
      <c r="AB1713" s="1" t="s">
        <v>1197</v>
      </c>
      <c r="AC1713" s="1" t="s">
        <v>138</v>
      </c>
      <c r="AD1713" s="1" t="s">
        <v>116</v>
      </c>
      <c r="AE1713" s="1" t="s">
        <v>117</v>
      </c>
      <c r="AF1713" s="9">
        <v>96950</v>
      </c>
      <c r="AG1713" s="1" t="s">
        <v>118</v>
      </c>
      <c r="AI1713" s="1">
        <v>16702859009</v>
      </c>
      <c r="AK1713" s="1" t="s">
        <v>1737</v>
      </c>
      <c r="BC1713" s="1" t="str">
        <f>"49-9071.00"</f>
        <v>49-9071.00</v>
      </c>
      <c r="BD1713" s="1" t="s">
        <v>214</v>
      </c>
      <c r="BE1713" s="1" t="s">
        <v>17182</v>
      </c>
      <c r="BF1713" s="1" t="s">
        <v>17183</v>
      </c>
      <c r="BG1713" s="1">
        <v>8</v>
      </c>
      <c r="BH1713" s="1">
        <v>8</v>
      </c>
      <c r="BI1713" s="2">
        <v>44470</v>
      </c>
      <c r="BJ1713" s="2">
        <v>44834</v>
      </c>
      <c r="BK1713" s="2">
        <v>44470</v>
      </c>
      <c r="BL1713" s="2">
        <v>44834</v>
      </c>
      <c r="BM1713" s="1">
        <v>40</v>
      </c>
      <c r="BN1713" s="1">
        <v>0</v>
      </c>
      <c r="BO1713" s="1">
        <v>8</v>
      </c>
      <c r="BP1713" s="1">
        <v>8</v>
      </c>
      <c r="BQ1713" s="1">
        <v>8</v>
      </c>
      <c r="BR1713" s="1">
        <v>8</v>
      </c>
      <c r="BS1713" s="1">
        <v>8</v>
      </c>
      <c r="BT1713" s="1">
        <v>0</v>
      </c>
      <c r="BU1713" s="1" t="str">
        <f>"8:00 AM"</f>
        <v>8:00 AM</v>
      </c>
      <c r="BV1713" s="1" t="str">
        <f>"5:00 PM"</f>
        <v>5:00 PM</v>
      </c>
      <c r="BW1713" s="1" t="s">
        <v>230</v>
      </c>
      <c r="BX1713" s="1">
        <v>0</v>
      </c>
      <c r="BY1713" s="1">
        <v>12</v>
      </c>
      <c r="BZ1713" s="1" t="s">
        <v>112</v>
      </c>
      <c r="CB1713" s="1" t="s">
        <v>17184</v>
      </c>
      <c r="CC1713" s="1" t="s">
        <v>1197</v>
      </c>
      <c r="CD1713" s="1" t="s">
        <v>138</v>
      </c>
      <c r="CE1713" s="1" t="s">
        <v>116</v>
      </c>
      <c r="CF1713" s="1" t="s">
        <v>117</v>
      </c>
      <c r="CG1713" s="1">
        <v>96950</v>
      </c>
      <c r="CH1713" s="3">
        <v>8.7100000000000009</v>
      </c>
      <c r="CI1713" s="3">
        <v>8.7100000000000009</v>
      </c>
      <c r="CJ1713" s="3">
        <v>13.07</v>
      </c>
      <c r="CK1713" s="3">
        <v>13.07</v>
      </c>
      <c r="CL1713" s="1" t="s">
        <v>137</v>
      </c>
      <c r="CM1713" s="1" t="s">
        <v>168</v>
      </c>
      <c r="CN1713" s="1" t="s">
        <v>139</v>
      </c>
      <c r="CP1713" s="1" t="s">
        <v>112</v>
      </c>
      <c r="CQ1713" s="1" t="s">
        <v>111</v>
      </c>
      <c r="CR1713" s="1" t="s">
        <v>112</v>
      </c>
      <c r="CS1713" s="1" t="s">
        <v>111</v>
      </c>
      <c r="CT1713" s="1" t="s">
        <v>138</v>
      </c>
      <c r="CU1713" s="1" t="s">
        <v>111</v>
      </c>
      <c r="CV1713" s="1" t="s">
        <v>138</v>
      </c>
      <c r="CW1713" s="1" t="s">
        <v>1620</v>
      </c>
      <c r="CX1713" s="1">
        <v>16702859009</v>
      </c>
      <c r="CY1713" s="1" t="s">
        <v>1737</v>
      </c>
      <c r="CZ1713" s="1" t="s">
        <v>138</v>
      </c>
      <c r="DA1713" s="1" t="s">
        <v>111</v>
      </c>
      <c r="DB1713" s="1" t="s">
        <v>112</v>
      </c>
    </row>
    <row r="1714" spans="1:111" ht="15.6" customHeight="1" x14ac:dyDescent="0.25">
      <c r="A1714" s="1" t="s">
        <v>17185</v>
      </c>
      <c r="B1714" s="1" t="s">
        <v>238</v>
      </c>
      <c r="C1714" s="2">
        <v>44375.118773032409</v>
      </c>
      <c r="D1714" s="2">
        <v>44419</v>
      </c>
      <c r="E1714" s="1" t="s">
        <v>180</v>
      </c>
      <c r="G1714" s="1" t="s">
        <v>111</v>
      </c>
      <c r="H1714" s="1" t="s">
        <v>112</v>
      </c>
      <c r="I1714" s="1" t="s">
        <v>112</v>
      </c>
      <c r="J1714" s="1" t="s">
        <v>4985</v>
      </c>
      <c r="K1714" s="1" t="s">
        <v>3643</v>
      </c>
      <c r="L1714" s="1" t="s">
        <v>4986</v>
      </c>
      <c r="N1714" s="1" t="s">
        <v>167</v>
      </c>
      <c r="O1714" s="1" t="s">
        <v>117</v>
      </c>
      <c r="P1714" s="9">
        <v>96950</v>
      </c>
      <c r="Q1714" s="1" t="s">
        <v>118</v>
      </c>
      <c r="R1714" s="1" t="s">
        <v>1954</v>
      </c>
      <c r="S1714" s="1">
        <v>16702343203</v>
      </c>
      <c r="U1714" s="1">
        <v>611110</v>
      </c>
      <c r="V1714" s="1" t="s">
        <v>119</v>
      </c>
      <c r="X1714" s="1" t="s">
        <v>3647</v>
      </c>
      <c r="Y1714" s="1" t="s">
        <v>17186</v>
      </c>
      <c r="Z1714" s="1" t="s">
        <v>3649</v>
      </c>
      <c r="AA1714" s="1" t="s">
        <v>245</v>
      </c>
      <c r="AB1714" s="1" t="s">
        <v>4986</v>
      </c>
      <c r="AD1714" s="1" t="s">
        <v>167</v>
      </c>
      <c r="AE1714" s="1" t="s">
        <v>117</v>
      </c>
      <c r="AF1714" s="9">
        <v>96950</v>
      </c>
      <c r="AG1714" s="1" t="s">
        <v>118</v>
      </c>
      <c r="AH1714" s="1" t="s">
        <v>1954</v>
      </c>
      <c r="AI1714" s="1">
        <v>16702343203</v>
      </c>
      <c r="AK1714" s="1" t="s">
        <v>3651</v>
      </c>
      <c r="BC1714" s="1" t="str">
        <f>"27-3091.00"</f>
        <v>27-3091.00</v>
      </c>
      <c r="BD1714" s="1" t="s">
        <v>1239</v>
      </c>
      <c r="BE1714" s="1" t="s">
        <v>17187</v>
      </c>
      <c r="BF1714" s="1" t="s">
        <v>1739</v>
      </c>
      <c r="BG1714" s="1">
        <v>1</v>
      </c>
      <c r="BH1714" s="1">
        <v>1</v>
      </c>
      <c r="BI1714" s="2">
        <v>44438</v>
      </c>
      <c r="BJ1714" s="2">
        <v>45533</v>
      </c>
      <c r="BK1714" s="2">
        <v>44438</v>
      </c>
      <c r="BL1714" s="2">
        <v>45533</v>
      </c>
      <c r="BM1714" s="1">
        <v>40</v>
      </c>
      <c r="BN1714" s="1">
        <v>0</v>
      </c>
      <c r="BO1714" s="1">
        <v>8</v>
      </c>
      <c r="BP1714" s="1">
        <v>8</v>
      </c>
      <c r="BQ1714" s="1">
        <v>8</v>
      </c>
      <c r="BR1714" s="1">
        <v>8</v>
      </c>
      <c r="BS1714" s="1">
        <v>8</v>
      </c>
      <c r="BT1714" s="1">
        <v>0</v>
      </c>
      <c r="BU1714" s="1" t="str">
        <f>"8:00 AM"</f>
        <v>8:00 AM</v>
      </c>
      <c r="BV1714" s="1" t="str">
        <f>"5:00 PM"</f>
        <v>5:00 PM</v>
      </c>
      <c r="BW1714" s="1" t="s">
        <v>193</v>
      </c>
      <c r="BX1714" s="1">
        <v>0</v>
      </c>
      <c r="BY1714" s="1">
        <v>12</v>
      </c>
      <c r="BZ1714" s="1" t="s">
        <v>112</v>
      </c>
      <c r="CB1714" s="4" t="s">
        <v>17188</v>
      </c>
      <c r="CC1714" s="1" t="s">
        <v>4991</v>
      </c>
      <c r="CD1714" s="1" t="s">
        <v>16154</v>
      </c>
      <c r="CE1714" s="1" t="s">
        <v>167</v>
      </c>
      <c r="CF1714" s="1" t="s">
        <v>117</v>
      </c>
      <c r="CG1714" s="1">
        <v>96950</v>
      </c>
      <c r="CH1714" s="3">
        <v>13.19</v>
      </c>
      <c r="CI1714" s="3">
        <v>13.19</v>
      </c>
      <c r="CJ1714" s="3">
        <v>19.78</v>
      </c>
      <c r="CK1714" s="3">
        <v>19.78</v>
      </c>
      <c r="CL1714" s="1" t="s">
        <v>137</v>
      </c>
      <c r="CN1714" s="1" t="s">
        <v>139</v>
      </c>
      <c r="CP1714" s="1" t="s">
        <v>112</v>
      </c>
      <c r="CQ1714" s="1" t="s">
        <v>111</v>
      </c>
      <c r="CR1714" s="1" t="s">
        <v>112</v>
      </c>
      <c r="CS1714" s="1" t="s">
        <v>112</v>
      </c>
      <c r="CT1714" s="1" t="s">
        <v>138</v>
      </c>
      <c r="CU1714" s="1" t="s">
        <v>111</v>
      </c>
      <c r="CV1714" s="1" t="s">
        <v>138</v>
      </c>
      <c r="CW1714" s="1" t="s">
        <v>17189</v>
      </c>
      <c r="CX1714" s="1">
        <v>16702343203</v>
      </c>
      <c r="CY1714" s="1" t="s">
        <v>3651</v>
      </c>
      <c r="CZ1714" s="1" t="s">
        <v>138</v>
      </c>
      <c r="DA1714" s="1" t="s">
        <v>111</v>
      </c>
      <c r="DB1714" s="1" t="s">
        <v>112</v>
      </c>
    </row>
    <row r="1715" spans="1:111" ht="15.6" customHeight="1" x14ac:dyDescent="0.25">
      <c r="A1715" s="1" t="s">
        <v>17190</v>
      </c>
      <c r="B1715" s="1" t="s">
        <v>238</v>
      </c>
      <c r="C1715" s="2">
        <v>44354.15724270833</v>
      </c>
      <c r="D1715" s="2">
        <v>44389</v>
      </c>
      <c r="E1715" s="1" t="s">
        <v>180</v>
      </c>
      <c r="G1715" s="1" t="s">
        <v>111</v>
      </c>
      <c r="H1715" s="1" t="s">
        <v>112</v>
      </c>
      <c r="I1715" s="1" t="s">
        <v>112</v>
      </c>
      <c r="J1715" s="1" t="s">
        <v>2984</v>
      </c>
      <c r="K1715" s="1" t="s">
        <v>4543</v>
      </c>
      <c r="L1715" s="1" t="s">
        <v>2986</v>
      </c>
      <c r="M1715" s="1" t="s">
        <v>2987</v>
      </c>
      <c r="N1715" s="1" t="s">
        <v>167</v>
      </c>
      <c r="O1715" s="1" t="s">
        <v>117</v>
      </c>
      <c r="P1715" s="9">
        <v>96950</v>
      </c>
      <c r="Q1715" s="1" t="s">
        <v>118</v>
      </c>
      <c r="S1715" s="1">
        <v>16702368888</v>
      </c>
      <c r="T1715" s="1">
        <v>8821</v>
      </c>
      <c r="U1715" s="1">
        <v>71391</v>
      </c>
      <c r="V1715" s="1" t="s">
        <v>119</v>
      </c>
      <c r="X1715" s="1" t="s">
        <v>2988</v>
      </c>
      <c r="Y1715" s="1" t="s">
        <v>2989</v>
      </c>
      <c r="AA1715" s="1" t="s">
        <v>2990</v>
      </c>
      <c r="AB1715" s="1" t="s">
        <v>2986</v>
      </c>
      <c r="AC1715" s="1" t="s">
        <v>2987</v>
      </c>
      <c r="AD1715" s="1" t="s">
        <v>167</v>
      </c>
      <c r="AE1715" s="1" t="s">
        <v>117</v>
      </c>
      <c r="AF1715" s="9">
        <v>96950</v>
      </c>
      <c r="AG1715" s="1" t="s">
        <v>118</v>
      </c>
      <c r="AI1715" s="1">
        <v>16702368888</v>
      </c>
      <c r="AJ1715" s="1">
        <v>8821</v>
      </c>
      <c r="AK1715" s="1" t="s">
        <v>2991</v>
      </c>
      <c r="BC1715" s="1" t="str">
        <f>"35-1012.00"</f>
        <v>35-1012.00</v>
      </c>
      <c r="BD1715" s="1" t="s">
        <v>1372</v>
      </c>
      <c r="BE1715" s="1" t="s">
        <v>17191</v>
      </c>
      <c r="BF1715" s="1" t="s">
        <v>8808</v>
      </c>
      <c r="BG1715" s="1">
        <v>1</v>
      </c>
      <c r="BH1715" s="1">
        <v>1</v>
      </c>
      <c r="BI1715" s="2">
        <v>44470</v>
      </c>
      <c r="BJ1715" s="2">
        <v>45565</v>
      </c>
      <c r="BK1715" s="2">
        <v>44470</v>
      </c>
      <c r="BL1715" s="2">
        <v>45565</v>
      </c>
      <c r="BM1715" s="1">
        <v>35</v>
      </c>
      <c r="BN1715" s="1">
        <v>0</v>
      </c>
      <c r="BO1715" s="1">
        <v>7</v>
      </c>
      <c r="BP1715" s="1">
        <v>7</v>
      </c>
      <c r="BQ1715" s="1">
        <v>7</v>
      </c>
      <c r="BR1715" s="1">
        <v>7</v>
      </c>
      <c r="BS1715" s="1">
        <v>7</v>
      </c>
      <c r="BT1715" s="1">
        <v>0</v>
      </c>
      <c r="BU1715" s="1" t="str">
        <f>"6:00 AM"</f>
        <v>6:00 AM</v>
      </c>
      <c r="BV1715" s="1" t="str">
        <f>"2:00 PM"</f>
        <v>2:00 PM</v>
      </c>
      <c r="BW1715" s="1" t="s">
        <v>135</v>
      </c>
      <c r="BX1715" s="1">
        <v>0</v>
      </c>
      <c r="BY1715" s="1">
        <v>12</v>
      </c>
      <c r="BZ1715" s="1" t="s">
        <v>111</v>
      </c>
      <c r="CA1715" s="1">
        <v>10</v>
      </c>
      <c r="CB1715" s="1" t="s">
        <v>17192</v>
      </c>
      <c r="CC1715" s="1" t="s">
        <v>2986</v>
      </c>
      <c r="CD1715" s="1" t="s">
        <v>2987</v>
      </c>
      <c r="CE1715" s="1" t="s">
        <v>167</v>
      </c>
      <c r="CF1715" s="1" t="s">
        <v>117</v>
      </c>
      <c r="CG1715" s="1">
        <v>96950</v>
      </c>
      <c r="CH1715" s="3">
        <v>11.88</v>
      </c>
      <c r="CI1715" s="3">
        <v>11.88</v>
      </c>
      <c r="CJ1715" s="3">
        <v>17.82</v>
      </c>
      <c r="CK1715" s="3">
        <v>17.82</v>
      </c>
      <c r="CL1715" s="1" t="s">
        <v>137</v>
      </c>
      <c r="CM1715" s="1" t="s">
        <v>230</v>
      </c>
      <c r="CN1715" s="1" t="s">
        <v>139</v>
      </c>
      <c r="CP1715" s="1" t="s">
        <v>112</v>
      </c>
      <c r="CQ1715" s="1" t="s">
        <v>111</v>
      </c>
      <c r="CR1715" s="1" t="s">
        <v>112</v>
      </c>
      <c r="CS1715" s="1" t="s">
        <v>111</v>
      </c>
      <c r="CT1715" s="1" t="s">
        <v>138</v>
      </c>
      <c r="CU1715" s="1" t="s">
        <v>111</v>
      </c>
      <c r="CV1715" s="1" t="s">
        <v>111</v>
      </c>
      <c r="CW1715" s="1" t="s">
        <v>2995</v>
      </c>
      <c r="CX1715" s="1">
        <v>16702368888</v>
      </c>
      <c r="CY1715" s="1" t="s">
        <v>2991</v>
      </c>
      <c r="CZ1715" s="1" t="s">
        <v>380</v>
      </c>
      <c r="DA1715" s="1" t="s">
        <v>111</v>
      </c>
      <c r="DB1715" s="1" t="s">
        <v>112</v>
      </c>
      <c r="DC1715" s="1" t="s">
        <v>2988</v>
      </c>
      <c r="DD1715" s="1" t="s">
        <v>2989</v>
      </c>
      <c r="DF1715" s="1" t="s">
        <v>2984</v>
      </c>
      <c r="DG1715" s="1" t="s">
        <v>2991</v>
      </c>
    </row>
    <row r="1716" spans="1:111" ht="15.6" customHeight="1" x14ac:dyDescent="0.25">
      <c r="A1716" s="1" t="s">
        <v>17193</v>
      </c>
      <c r="B1716" s="1" t="s">
        <v>238</v>
      </c>
      <c r="C1716" s="2">
        <v>44324.025012731479</v>
      </c>
      <c r="D1716" s="2">
        <v>44355</v>
      </c>
      <c r="E1716" s="1" t="s">
        <v>110</v>
      </c>
      <c r="F1716" s="2">
        <v>44468.833333333336</v>
      </c>
      <c r="G1716" s="1" t="s">
        <v>111</v>
      </c>
      <c r="H1716" s="1" t="s">
        <v>112</v>
      </c>
      <c r="I1716" s="1" t="s">
        <v>112</v>
      </c>
      <c r="J1716" s="1" t="s">
        <v>17194</v>
      </c>
      <c r="K1716" s="1" t="s">
        <v>17195</v>
      </c>
      <c r="L1716" s="1" t="s">
        <v>17196</v>
      </c>
      <c r="M1716" s="1" t="s">
        <v>17197</v>
      </c>
      <c r="N1716" s="1" t="s">
        <v>116</v>
      </c>
      <c r="O1716" s="1" t="s">
        <v>117</v>
      </c>
      <c r="P1716" s="9">
        <v>96950</v>
      </c>
      <c r="Q1716" s="1" t="s">
        <v>118</v>
      </c>
      <c r="R1716" s="1" t="s">
        <v>138</v>
      </c>
      <c r="S1716" s="1">
        <v>16702871521</v>
      </c>
      <c r="U1716" s="1">
        <v>722511</v>
      </c>
      <c r="V1716" s="1" t="s">
        <v>119</v>
      </c>
      <c r="X1716" s="1" t="s">
        <v>17198</v>
      </c>
      <c r="Y1716" s="1" t="s">
        <v>17199</v>
      </c>
      <c r="AA1716" s="1" t="s">
        <v>1184</v>
      </c>
      <c r="AB1716" s="1" t="s">
        <v>17200</v>
      </c>
      <c r="AC1716" s="1" t="s">
        <v>17197</v>
      </c>
      <c r="AD1716" s="1" t="s">
        <v>116</v>
      </c>
      <c r="AE1716" s="1" t="s">
        <v>117</v>
      </c>
      <c r="AF1716" s="9">
        <v>96950</v>
      </c>
      <c r="AG1716" s="1" t="s">
        <v>118</v>
      </c>
      <c r="AH1716" s="1" t="s">
        <v>138</v>
      </c>
      <c r="AI1716" s="1">
        <v>16702871521</v>
      </c>
      <c r="AK1716" s="1" t="s">
        <v>17201</v>
      </c>
      <c r="BC1716" s="1" t="str">
        <f>"37-2011.00"</f>
        <v>37-2011.00</v>
      </c>
      <c r="BD1716" s="1" t="s">
        <v>676</v>
      </c>
      <c r="BE1716" s="1" t="s">
        <v>17202</v>
      </c>
      <c r="BF1716" s="1" t="s">
        <v>678</v>
      </c>
      <c r="BG1716" s="1">
        <v>1</v>
      </c>
      <c r="BH1716" s="1">
        <v>1</v>
      </c>
      <c r="BI1716" s="2">
        <v>44470</v>
      </c>
      <c r="BJ1716" s="2">
        <v>44834</v>
      </c>
      <c r="BK1716" s="2">
        <v>44470</v>
      </c>
      <c r="BL1716" s="2">
        <v>44834</v>
      </c>
      <c r="BM1716" s="1">
        <v>40</v>
      </c>
      <c r="BN1716" s="1">
        <v>0</v>
      </c>
      <c r="BO1716" s="1">
        <v>8</v>
      </c>
      <c r="BP1716" s="1">
        <v>8</v>
      </c>
      <c r="BQ1716" s="1">
        <v>8</v>
      </c>
      <c r="BR1716" s="1">
        <v>8</v>
      </c>
      <c r="BS1716" s="1">
        <v>4</v>
      </c>
      <c r="BT1716" s="1">
        <v>4</v>
      </c>
      <c r="BU1716" s="1" t="str">
        <f>"12:00 PM"</f>
        <v>12:00 PM</v>
      </c>
      <c r="BV1716" s="1" t="str">
        <f>"8:00 PM"</f>
        <v>8:00 PM</v>
      </c>
      <c r="BW1716" s="1" t="s">
        <v>135</v>
      </c>
      <c r="BX1716" s="1">
        <v>0</v>
      </c>
      <c r="BY1716" s="1">
        <v>12</v>
      </c>
      <c r="BZ1716" s="1" t="s">
        <v>112</v>
      </c>
      <c r="CB1716" s="1" t="s">
        <v>17203</v>
      </c>
      <c r="CC1716" s="1" t="s">
        <v>17204</v>
      </c>
      <c r="CD1716" s="1" t="s">
        <v>17197</v>
      </c>
      <c r="CE1716" s="1" t="s">
        <v>116</v>
      </c>
      <c r="CF1716" s="1" t="s">
        <v>117</v>
      </c>
      <c r="CG1716" s="1">
        <v>96950</v>
      </c>
      <c r="CH1716" s="3">
        <v>10.42</v>
      </c>
      <c r="CI1716" s="3">
        <v>10.42</v>
      </c>
      <c r="CJ1716" s="3">
        <v>15.63</v>
      </c>
      <c r="CK1716" s="3">
        <v>15.63</v>
      </c>
      <c r="CL1716" s="1" t="s">
        <v>137</v>
      </c>
      <c r="CM1716" s="1" t="s">
        <v>11859</v>
      </c>
      <c r="CN1716" s="1" t="s">
        <v>139</v>
      </c>
      <c r="CP1716" s="1" t="s">
        <v>112</v>
      </c>
      <c r="CQ1716" s="1" t="s">
        <v>111</v>
      </c>
      <c r="CR1716" s="1" t="s">
        <v>111</v>
      </c>
      <c r="CS1716" s="1" t="s">
        <v>112</v>
      </c>
      <c r="CT1716" s="1" t="s">
        <v>111</v>
      </c>
      <c r="CU1716" s="1" t="s">
        <v>111</v>
      </c>
      <c r="CV1716" s="1" t="s">
        <v>138</v>
      </c>
      <c r="CW1716" s="1" t="s">
        <v>17205</v>
      </c>
      <c r="CX1716" s="1">
        <v>16702871521</v>
      </c>
      <c r="CY1716" s="1" t="s">
        <v>17201</v>
      </c>
      <c r="CZ1716" s="1" t="s">
        <v>138</v>
      </c>
      <c r="DA1716" s="1" t="s">
        <v>111</v>
      </c>
      <c r="DB1716" s="1" t="s">
        <v>112</v>
      </c>
    </row>
    <row r="1717" spans="1:111" ht="15.6" customHeight="1" x14ac:dyDescent="0.25">
      <c r="A1717" s="1" t="s">
        <v>17206</v>
      </c>
      <c r="B1717" s="1" t="s">
        <v>238</v>
      </c>
      <c r="C1717" s="2">
        <v>44328.992404166667</v>
      </c>
      <c r="D1717" s="2">
        <v>44376</v>
      </c>
      <c r="E1717" s="1" t="s">
        <v>110</v>
      </c>
      <c r="F1717" s="2">
        <v>44468.833333333336</v>
      </c>
      <c r="G1717" s="1" t="s">
        <v>112</v>
      </c>
      <c r="H1717" s="1" t="s">
        <v>112</v>
      </c>
      <c r="I1717" s="1" t="s">
        <v>112</v>
      </c>
      <c r="J1717" s="1" t="s">
        <v>5377</v>
      </c>
      <c r="K1717" s="1" t="s">
        <v>5378</v>
      </c>
      <c r="L1717" s="1" t="s">
        <v>17207</v>
      </c>
      <c r="M1717" s="1" t="s">
        <v>138</v>
      </c>
      <c r="N1717" s="1" t="s">
        <v>116</v>
      </c>
      <c r="O1717" s="1" t="s">
        <v>117</v>
      </c>
      <c r="P1717" s="9">
        <v>96950</v>
      </c>
      <c r="Q1717" s="1" t="s">
        <v>118</v>
      </c>
      <c r="S1717" s="1">
        <v>16704845868</v>
      </c>
      <c r="U1717" s="1">
        <v>4451</v>
      </c>
      <c r="V1717" s="1" t="s">
        <v>119</v>
      </c>
      <c r="X1717" s="1" t="s">
        <v>1614</v>
      </c>
      <c r="Y1717" s="1" t="s">
        <v>1615</v>
      </c>
      <c r="AA1717" s="1" t="s">
        <v>5382</v>
      </c>
      <c r="AB1717" s="1" t="s">
        <v>17207</v>
      </c>
      <c r="AC1717" s="1" t="s">
        <v>138</v>
      </c>
      <c r="AD1717" s="1" t="s">
        <v>116</v>
      </c>
      <c r="AE1717" s="1" t="s">
        <v>117</v>
      </c>
      <c r="AF1717" s="9">
        <v>96950</v>
      </c>
      <c r="AG1717" s="1" t="s">
        <v>118</v>
      </c>
      <c r="AI1717" s="1">
        <v>16704845868</v>
      </c>
      <c r="AK1717" s="1" t="s">
        <v>5383</v>
      </c>
      <c r="BC1717" s="1" t="str">
        <f>"11-2022.00"</f>
        <v>11-2022.00</v>
      </c>
      <c r="BD1717" s="1" t="s">
        <v>1013</v>
      </c>
      <c r="BE1717" s="1" t="s">
        <v>17208</v>
      </c>
      <c r="BF1717" s="1" t="s">
        <v>17209</v>
      </c>
      <c r="BG1717" s="1">
        <v>1</v>
      </c>
      <c r="BH1717" s="1">
        <v>1</v>
      </c>
      <c r="BI1717" s="2">
        <v>44470</v>
      </c>
      <c r="BJ1717" s="2">
        <v>44834</v>
      </c>
      <c r="BK1717" s="2">
        <v>44470</v>
      </c>
      <c r="BL1717" s="2">
        <v>44834</v>
      </c>
      <c r="BM1717" s="1">
        <v>40</v>
      </c>
      <c r="BN1717" s="1">
        <v>0</v>
      </c>
      <c r="BO1717" s="1">
        <v>8</v>
      </c>
      <c r="BP1717" s="1">
        <v>8</v>
      </c>
      <c r="BQ1717" s="1">
        <v>8</v>
      </c>
      <c r="BR1717" s="1">
        <v>8</v>
      </c>
      <c r="BS1717" s="1">
        <v>8</v>
      </c>
      <c r="BT1717" s="1">
        <v>0</v>
      </c>
      <c r="BU1717" s="1" t="str">
        <f>"8:00 AM"</f>
        <v>8:00 AM</v>
      </c>
      <c r="BV1717" s="1" t="str">
        <f>"5:00 PM"</f>
        <v>5:00 PM</v>
      </c>
      <c r="BW1717" s="1" t="s">
        <v>230</v>
      </c>
      <c r="BX1717" s="1">
        <v>0</v>
      </c>
      <c r="BY1717" s="1">
        <v>24</v>
      </c>
      <c r="BZ1717" s="1" t="s">
        <v>112</v>
      </c>
      <c r="CB1717" s="1" t="s">
        <v>17210</v>
      </c>
      <c r="CC1717" s="1" t="s">
        <v>17207</v>
      </c>
      <c r="CD1717" s="1" t="s">
        <v>168</v>
      </c>
      <c r="CE1717" s="1" t="s">
        <v>738</v>
      </c>
      <c r="CF1717" s="1" t="s">
        <v>117</v>
      </c>
      <c r="CG1717" s="1">
        <v>96950</v>
      </c>
      <c r="CH1717" s="3">
        <v>15.24</v>
      </c>
      <c r="CI1717" s="3">
        <v>15.24</v>
      </c>
      <c r="CJ1717" s="3">
        <v>22.86</v>
      </c>
      <c r="CK1717" s="3">
        <v>22.86</v>
      </c>
      <c r="CL1717" s="1" t="s">
        <v>137</v>
      </c>
      <c r="CM1717" s="1" t="s">
        <v>138</v>
      </c>
      <c r="CN1717" s="1" t="s">
        <v>139</v>
      </c>
      <c r="CP1717" s="1" t="s">
        <v>112</v>
      </c>
      <c r="CQ1717" s="1" t="s">
        <v>111</v>
      </c>
      <c r="CR1717" s="1" t="s">
        <v>112</v>
      </c>
      <c r="CS1717" s="1" t="s">
        <v>111</v>
      </c>
      <c r="CT1717" s="1" t="s">
        <v>138</v>
      </c>
      <c r="CU1717" s="1" t="s">
        <v>111</v>
      </c>
      <c r="CV1717" s="1" t="s">
        <v>138</v>
      </c>
      <c r="CW1717" s="1" t="s">
        <v>300</v>
      </c>
      <c r="CX1717" s="1">
        <v>16704845868</v>
      </c>
      <c r="CY1717" s="1" t="s">
        <v>5383</v>
      </c>
      <c r="CZ1717" s="1" t="s">
        <v>138</v>
      </c>
      <c r="DA1717" s="1" t="s">
        <v>111</v>
      </c>
      <c r="DB1717" s="1" t="s">
        <v>112</v>
      </c>
    </row>
    <row r="1718" spans="1:111" ht="15.6" customHeight="1" x14ac:dyDescent="0.25">
      <c r="A1718" s="1" t="s">
        <v>17230</v>
      </c>
      <c r="B1718" s="1" t="s">
        <v>238</v>
      </c>
      <c r="C1718" s="2">
        <v>44301.031804745369</v>
      </c>
      <c r="D1718" s="2">
        <v>44354</v>
      </c>
      <c r="E1718" s="1" t="s">
        <v>180</v>
      </c>
      <c r="G1718" s="1" t="s">
        <v>112</v>
      </c>
      <c r="H1718" s="1" t="s">
        <v>112</v>
      </c>
      <c r="I1718" s="1" t="s">
        <v>112</v>
      </c>
      <c r="J1718" s="1" t="s">
        <v>14621</v>
      </c>
      <c r="K1718" s="1" t="s">
        <v>14622</v>
      </c>
      <c r="L1718" s="1" t="s">
        <v>14960</v>
      </c>
      <c r="M1718" s="1" t="s">
        <v>17231</v>
      </c>
      <c r="N1718" s="1" t="s">
        <v>1759</v>
      </c>
      <c r="O1718" s="1" t="s">
        <v>117</v>
      </c>
      <c r="P1718" s="9">
        <v>96952</v>
      </c>
      <c r="Q1718" s="1" t="s">
        <v>118</v>
      </c>
      <c r="S1718" s="1">
        <v>16704338668</v>
      </c>
      <c r="U1718" s="1">
        <v>445110</v>
      </c>
      <c r="V1718" s="1" t="s">
        <v>119</v>
      </c>
      <c r="X1718" s="1" t="s">
        <v>7329</v>
      </c>
      <c r="Y1718" s="1" t="s">
        <v>7330</v>
      </c>
      <c r="AA1718" s="1" t="s">
        <v>973</v>
      </c>
      <c r="AB1718" s="1" t="s">
        <v>14960</v>
      </c>
      <c r="AC1718" s="1" t="s">
        <v>17231</v>
      </c>
      <c r="AD1718" s="1" t="s">
        <v>1759</v>
      </c>
      <c r="AE1718" s="1" t="s">
        <v>117</v>
      </c>
      <c r="AF1718" s="9">
        <v>96952</v>
      </c>
      <c r="AG1718" s="1" t="s">
        <v>118</v>
      </c>
      <c r="AI1718" s="1">
        <v>16704338668</v>
      </c>
      <c r="AK1718" s="1" t="s">
        <v>14624</v>
      </c>
      <c r="BC1718" s="1" t="str">
        <f>"43-5081.01"</f>
        <v>43-5081.01</v>
      </c>
      <c r="BD1718" s="1" t="s">
        <v>132</v>
      </c>
      <c r="BE1718" s="1" t="s">
        <v>17232</v>
      </c>
      <c r="BF1718" s="1" t="s">
        <v>17233</v>
      </c>
      <c r="BG1718" s="1">
        <v>1</v>
      </c>
      <c r="BH1718" s="1">
        <v>1</v>
      </c>
      <c r="BI1718" s="2">
        <v>44409</v>
      </c>
      <c r="BJ1718" s="2">
        <v>44773</v>
      </c>
      <c r="BK1718" s="2">
        <v>44409</v>
      </c>
      <c r="BL1718" s="2">
        <v>44773</v>
      </c>
      <c r="BM1718" s="1">
        <v>40</v>
      </c>
      <c r="BN1718" s="1">
        <v>8</v>
      </c>
      <c r="BO1718" s="1">
        <v>8</v>
      </c>
      <c r="BP1718" s="1">
        <v>8</v>
      </c>
      <c r="BQ1718" s="1">
        <v>0</v>
      </c>
      <c r="BR1718" s="1">
        <v>0</v>
      </c>
      <c r="BS1718" s="1">
        <v>8</v>
      </c>
      <c r="BT1718" s="1">
        <v>8</v>
      </c>
      <c r="BU1718" s="1" t="str">
        <f>"8:00 AM"</f>
        <v>8:00 AM</v>
      </c>
      <c r="BV1718" s="1" t="str">
        <f>"5:00 PM"</f>
        <v>5:00 PM</v>
      </c>
      <c r="BW1718" s="1" t="s">
        <v>135</v>
      </c>
      <c r="BX1718" s="1">
        <v>0</v>
      </c>
      <c r="BY1718" s="1">
        <v>12</v>
      </c>
      <c r="BZ1718" s="1" t="s">
        <v>112</v>
      </c>
      <c r="CA1718" s="1">
        <v>0</v>
      </c>
      <c r="CB1718" s="1" t="s">
        <v>17234</v>
      </c>
      <c r="CC1718" s="1" t="s">
        <v>14960</v>
      </c>
      <c r="CD1718" s="1" t="s">
        <v>17231</v>
      </c>
      <c r="CE1718" s="1" t="s">
        <v>1759</v>
      </c>
      <c r="CF1718" s="1" t="s">
        <v>117</v>
      </c>
      <c r="CG1718" s="1">
        <v>96952</v>
      </c>
      <c r="CH1718" s="3">
        <v>7.58</v>
      </c>
      <c r="CI1718" s="3">
        <v>7.58</v>
      </c>
      <c r="CJ1718" s="3">
        <v>11.37</v>
      </c>
      <c r="CK1718" s="3">
        <v>11.37</v>
      </c>
      <c r="CL1718" s="1" t="s">
        <v>137</v>
      </c>
      <c r="CM1718" s="1" t="s">
        <v>362</v>
      </c>
      <c r="CN1718" s="1" t="s">
        <v>139</v>
      </c>
      <c r="CP1718" s="1" t="s">
        <v>112</v>
      </c>
      <c r="CQ1718" s="1" t="s">
        <v>111</v>
      </c>
      <c r="CR1718" s="1" t="s">
        <v>112</v>
      </c>
      <c r="CS1718" s="1" t="s">
        <v>111</v>
      </c>
      <c r="CT1718" s="1" t="s">
        <v>138</v>
      </c>
      <c r="CU1718" s="1" t="s">
        <v>111</v>
      </c>
      <c r="CV1718" s="1" t="s">
        <v>138</v>
      </c>
      <c r="CW1718" s="1" t="s">
        <v>362</v>
      </c>
      <c r="CX1718" s="1">
        <v>16704338668</v>
      </c>
      <c r="CY1718" s="1" t="s">
        <v>14627</v>
      </c>
      <c r="CZ1718" s="1" t="s">
        <v>138</v>
      </c>
      <c r="DA1718" s="1" t="s">
        <v>111</v>
      </c>
      <c r="DB1718" s="1" t="s">
        <v>112</v>
      </c>
    </row>
    <row r="1719" spans="1:111" ht="15.6" customHeight="1" x14ac:dyDescent="0.25">
      <c r="A1719" s="1" t="s">
        <v>17235</v>
      </c>
      <c r="B1719" s="1" t="s">
        <v>238</v>
      </c>
      <c r="C1719" s="2">
        <v>44350.838140277781</v>
      </c>
      <c r="D1719" s="2">
        <v>44379</v>
      </c>
      <c r="E1719" s="1" t="s">
        <v>180</v>
      </c>
      <c r="G1719" s="1" t="s">
        <v>112</v>
      </c>
      <c r="H1719" s="1" t="s">
        <v>112</v>
      </c>
      <c r="I1719" s="1" t="s">
        <v>112</v>
      </c>
      <c r="J1719" s="1" t="s">
        <v>5804</v>
      </c>
      <c r="L1719" s="1" t="s">
        <v>5807</v>
      </c>
      <c r="M1719" s="1" t="s">
        <v>7088</v>
      </c>
      <c r="N1719" s="1" t="s">
        <v>116</v>
      </c>
      <c r="O1719" s="1" t="s">
        <v>117</v>
      </c>
      <c r="P1719" s="9">
        <v>96950</v>
      </c>
      <c r="Q1719" s="1" t="s">
        <v>118</v>
      </c>
      <c r="S1719" s="1">
        <v>16703238848</v>
      </c>
      <c r="U1719" s="1">
        <v>72111</v>
      </c>
      <c r="V1719" s="1" t="s">
        <v>119</v>
      </c>
      <c r="X1719" s="1" t="s">
        <v>210</v>
      </c>
      <c r="Y1719" s="1" t="s">
        <v>7089</v>
      </c>
      <c r="AA1719" s="1" t="s">
        <v>3886</v>
      </c>
      <c r="AB1719" s="1" t="s">
        <v>5807</v>
      </c>
      <c r="AC1719" s="1" t="s">
        <v>7088</v>
      </c>
      <c r="AD1719" s="1" t="s">
        <v>116</v>
      </c>
      <c r="AE1719" s="1" t="s">
        <v>117</v>
      </c>
      <c r="AF1719" s="9">
        <v>96950</v>
      </c>
      <c r="AG1719" s="1" t="s">
        <v>118</v>
      </c>
      <c r="AI1719" s="1">
        <v>16703238848</v>
      </c>
      <c r="AK1719" s="1" t="s">
        <v>5811</v>
      </c>
      <c r="BC1719" s="1" t="str">
        <f>"43-3031.00"</f>
        <v>43-3031.00</v>
      </c>
      <c r="BD1719" s="1" t="s">
        <v>389</v>
      </c>
      <c r="BE1719" s="1" t="s">
        <v>17236</v>
      </c>
      <c r="BF1719" s="1" t="s">
        <v>1766</v>
      </c>
      <c r="BG1719" s="1">
        <v>1</v>
      </c>
      <c r="BH1719" s="1">
        <v>1</v>
      </c>
      <c r="BI1719" s="2">
        <v>44470</v>
      </c>
      <c r="BJ1719" s="2">
        <v>44834</v>
      </c>
      <c r="BK1719" s="2">
        <v>44470</v>
      </c>
      <c r="BL1719" s="2">
        <v>44834</v>
      </c>
      <c r="BM1719" s="1">
        <v>35</v>
      </c>
      <c r="BN1719" s="1">
        <v>0</v>
      </c>
      <c r="BO1719" s="1">
        <v>7</v>
      </c>
      <c r="BP1719" s="1">
        <v>7</v>
      </c>
      <c r="BQ1719" s="1">
        <v>7</v>
      </c>
      <c r="BR1719" s="1">
        <v>7</v>
      </c>
      <c r="BS1719" s="1">
        <v>7</v>
      </c>
      <c r="BT1719" s="1">
        <v>0</v>
      </c>
      <c r="BU1719" s="1" t="str">
        <f>"9:00 PM"</f>
        <v>9:00 PM</v>
      </c>
      <c r="BV1719" s="1" t="str">
        <f>"5:00 PM"</f>
        <v>5:00 PM</v>
      </c>
      <c r="BW1719" s="1" t="s">
        <v>135</v>
      </c>
      <c r="BX1719" s="1">
        <v>0</v>
      </c>
      <c r="BY1719" s="1">
        <v>24</v>
      </c>
      <c r="BZ1719" s="1" t="s">
        <v>112</v>
      </c>
      <c r="CA1719" s="1">
        <v>0</v>
      </c>
      <c r="CB1719" s="1" t="s">
        <v>5810</v>
      </c>
      <c r="CC1719" s="1" t="s">
        <v>5807</v>
      </c>
      <c r="CD1719" s="1" t="s">
        <v>7088</v>
      </c>
      <c r="CE1719" s="1" t="s">
        <v>116</v>
      </c>
      <c r="CF1719" s="1" t="s">
        <v>117</v>
      </c>
      <c r="CG1719" s="1">
        <v>96950</v>
      </c>
      <c r="CH1719" s="3">
        <v>9.49</v>
      </c>
      <c r="CI1719" s="3">
        <v>9.49</v>
      </c>
      <c r="CJ1719" s="3">
        <v>14.24</v>
      </c>
      <c r="CK1719" s="3">
        <v>14.24</v>
      </c>
      <c r="CL1719" s="1" t="s">
        <v>137</v>
      </c>
      <c r="CM1719" s="1" t="s">
        <v>138</v>
      </c>
      <c r="CN1719" s="1" t="s">
        <v>139</v>
      </c>
      <c r="CP1719" s="1" t="s">
        <v>112</v>
      </c>
      <c r="CQ1719" s="1" t="s">
        <v>111</v>
      </c>
      <c r="CR1719" s="1" t="s">
        <v>112</v>
      </c>
      <c r="CS1719" s="1" t="s">
        <v>111</v>
      </c>
      <c r="CT1719" s="1" t="s">
        <v>138</v>
      </c>
      <c r="CU1719" s="1" t="s">
        <v>111</v>
      </c>
      <c r="CV1719" s="1" t="s">
        <v>138</v>
      </c>
      <c r="CW1719" s="1" t="s">
        <v>138</v>
      </c>
      <c r="CX1719" s="1">
        <v>16703238848</v>
      </c>
      <c r="CY1719" s="1" t="s">
        <v>5808</v>
      </c>
      <c r="CZ1719" s="1" t="s">
        <v>138</v>
      </c>
      <c r="DA1719" s="1" t="s">
        <v>111</v>
      </c>
      <c r="DB1719" s="1" t="s">
        <v>112</v>
      </c>
    </row>
    <row r="1720" spans="1:111" ht="15.6" customHeight="1" x14ac:dyDescent="0.25">
      <c r="A1720" s="1" t="s">
        <v>17237</v>
      </c>
      <c r="B1720" s="1" t="s">
        <v>238</v>
      </c>
      <c r="C1720" s="2">
        <v>44308.269814583335</v>
      </c>
      <c r="D1720" s="2">
        <v>44340</v>
      </c>
      <c r="E1720" s="1" t="s">
        <v>110</v>
      </c>
      <c r="F1720" s="2">
        <v>44468.833333333336</v>
      </c>
      <c r="G1720" s="1" t="s">
        <v>111</v>
      </c>
      <c r="H1720" s="1" t="s">
        <v>112</v>
      </c>
      <c r="I1720" s="1" t="s">
        <v>112</v>
      </c>
      <c r="J1720" s="1" t="s">
        <v>2758</v>
      </c>
      <c r="K1720" s="1" t="s">
        <v>1979</v>
      </c>
      <c r="L1720" s="1" t="s">
        <v>941</v>
      </c>
      <c r="M1720" s="1" t="s">
        <v>942</v>
      </c>
      <c r="N1720" s="1" t="s">
        <v>116</v>
      </c>
      <c r="O1720" s="1" t="s">
        <v>117</v>
      </c>
      <c r="P1720" s="9">
        <v>96950</v>
      </c>
      <c r="Q1720" s="1" t="s">
        <v>118</v>
      </c>
      <c r="S1720" s="1">
        <v>16702352883</v>
      </c>
      <c r="U1720" s="1">
        <v>561320</v>
      </c>
      <c r="V1720" s="1" t="s">
        <v>119</v>
      </c>
      <c r="X1720" s="1" t="s">
        <v>943</v>
      </c>
      <c r="Y1720" s="1" t="s">
        <v>944</v>
      </c>
      <c r="Z1720" s="1" t="s">
        <v>945</v>
      </c>
      <c r="AA1720" s="1" t="s">
        <v>373</v>
      </c>
      <c r="AB1720" s="1" t="s">
        <v>941</v>
      </c>
      <c r="AC1720" s="1" t="s">
        <v>942</v>
      </c>
      <c r="AD1720" s="1" t="s">
        <v>116</v>
      </c>
      <c r="AE1720" s="1" t="s">
        <v>117</v>
      </c>
      <c r="AF1720" s="9">
        <v>96950</v>
      </c>
      <c r="AG1720" s="1" t="s">
        <v>118</v>
      </c>
      <c r="AI1720" s="1">
        <v>16702352883</v>
      </c>
      <c r="AK1720" s="1" t="s">
        <v>530</v>
      </c>
      <c r="BC1720" s="1" t="str">
        <f>"35-2014.00"</f>
        <v>35-2014.00</v>
      </c>
      <c r="BD1720" s="1" t="s">
        <v>152</v>
      </c>
      <c r="BE1720" s="1" t="s">
        <v>4027</v>
      </c>
      <c r="BF1720" s="1" t="s">
        <v>4028</v>
      </c>
      <c r="BG1720" s="1">
        <v>5</v>
      </c>
      <c r="BH1720" s="1">
        <v>5</v>
      </c>
      <c r="BI1720" s="2">
        <v>44470</v>
      </c>
      <c r="BJ1720" s="2">
        <v>45565</v>
      </c>
      <c r="BK1720" s="2">
        <v>44470</v>
      </c>
      <c r="BL1720" s="2">
        <v>45565</v>
      </c>
      <c r="BM1720" s="1">
        <v>35</v>
      </c>
      <c r="BN1720" s="1">
        <v>0</v>
      </c>
      <c r="BO1720" s="1">
        <v>0</v>
      </c>
      <c r="BP1720" s="1">
        <v>7</v>
      </c>
      <c r="BQ1720" s="1">
        <v>7</v>
      </c>
      <c r="BR1720" s="1">
        <v>7</v>
      </c>
      <c r="BS1720" s="1">
        <v>7</v>
      </c>
      <c r="BT1720" s="1">
        <v>7</v>
      </c>
      <c r="BU1720" s="1" t="str">
        <f>"11:00 AM"</f>
        <v>11:00 AM</v>
      </c>
      <c r="BV1720" s="1" t="str">
        <f>"6:00 PM"</f>
        <v>6:00 PM</v>
      </c>
      <c r="BW1720" s="1" t="s">
        <v>135</v>
      </c>
      <c r="BX1720" s="1">
        <v>6</v>
      </c>
      <c r="BY1720" s="1">
        <v>6</v>
      </c>
      <c r="BZ1720" s="1" t="s">
        <v>112</v>
      </c>
      <c r="CA1720" s="1">
        <v>0</v>
      </c>
      <c r="CB1720" s="4" t="s">
        <v>17238</v>
      </c>
      <c r="CC1720" s="1" t="s">
        <v>941</v>
      </c>
      <c r="CD1720" s="1" t="s">
        <v>942</v>
      </c>
      <c r="CE1720" s="1" t="s">
        <v>116</v>
      </c>
      <c r="CF1720" s="1" t="s">
        <v>117</v>
      </c>
      <c r="CG1720" s="1">
        <v>96950</v>
      </c>
      <c r="CH1720" s="3">
        <v>8.68</v>
      </c>
      <c r="CI1720" s="3">
        <v>9</v>
      </c>
      <c r="CJ1720" s="3">
        <v>13.02</v>
      </c>
      <c r="CK1720" s="3">
        <v>13.5</v>
      </c>
      <c r="CL1720" s="1" t="s">
        <v>137</v>
      </c>
      <c r="CM1720" s="1" t="s">
        <v>138</v>
      </c>
      <c r="CN1720" s="1" t="s">
        <v>139</v>
      </c>
      <c r="CP1720" s="1" t="s">
        <v>112</v>
      </c>
      <c r="CQ1720" s="1" t="s">
        <v>111</v>
      </c>
      <c r="CR1720" s="1" t="s">
        <v>112</v>
      </c>
      <c r="CS1720" s="1" t="s">
        <v>111</v>
      </c>
      <c r="CT1720" s="1" t="s">
        <v>111</v>
      </c>
      <c r="CU1720" s="1" t="s">
        <v>111</v>
      </c>
      <c r="CV1720" s="1" t="s">
        <v>138</v>
      </c>
      <c r="CW1720" s="1" t="s">
        <v>138</v>
      </c>
      <c r="CX1720" s="1">
        <v>16702352883</v>
      </c>
      <c r="CY1720" s="1" t="s">
        <v>530</v>
      </c>
      <c r="CZ1720" s="1" t="s">
        <v>138</v>
      </c>
      <c r="DA1720" s="1" t="s">
        <v>111</v>
      </c>
      <c r="DB1720" s="1" t="s">
        <v>112</v>
      </c>
    </row>
    <row r="1721" spans="1:111" ht="15.6" customHeight="1" x14ac:dyDescent="0.25">
      <c r="A1721" s="1" t="s">
        <v>17246</v>
      </c>
      <c r="B1721" s="1" t="s">
        <v>238</v>
      </c>
      <c r="C1721" s="2">
        <v>44373.248696759256</v>
      </c>
      <c r="D1721" s="2">
        <v>44420</v>
      </c>
      <c r="E1721" s="1" t="s">
        <v>180</v>
      </c>
      <c r="G1721" s="1" t="s">
        <v>111</v>
      </c>
      <c r="H1721" s="1" t="s">
        <v>112</v>
      </c>
      <c r="I1721" s="1" t="s">
        <v>112</v>
      </c>
      <c r="J1721" s="1" t="s">
        <v>15646</v>
      </c>
      <c r="K1721" s="1" t="s">
        <v>15647</v>
      </c>
      <c r="L1721" s="1" t="s">
        <v>15648</v>
      </c>
      <c r="M1721" s="1" t="s">
        <v>138</v>
      </c>
      <c r="N1721" s="1" t="s">
        <v>116</v>
      </c>
      <c r="O1721" s="1" t="s">
        <v>117</v>
      </c>
      <c r="P1721" s="9">
        <v>96950</v>
      </c>
      <c r="Q1721" s="1" t="s">
        <v>118</v>
      </c>
      <c r="R1721" s="1" t="s">
        <v>138</v>
      </c>
      <c r="S1721" s="1">
        <v>16702878687</v>
      </c>
      <c r="U1721" s="1">
        <v>713120</v>
      </c>
      <c r="V1721" s="1" t="s">
        <v>119</v>
      </c>
      <c r="X1721" s="1" t="s">
        <v>15649</v>
      </c>
      <c r="Y1721" s="1" t="s">
        <v>15650</v>
      </c>
      <c r="AA1721" s="1" t="s">
        <v>245</v>
      </c>
      <c r="AB1721" s="1" t="s">
        <v>15648</v>
      </c>
      <c r="AC1721" s="1" t="s">
        <v>138</v>
      </c>
      <c r="AD1721" s="1" t="s">
        <v>116</v>
      </c>
      <c r="AE1721" s="1" t="s">
        <v>117</v>
      </c>
      <c r="AF1721" s="9">
        <v>96950</v>
      </c>
      <c r="AG1721" s="1" t="s">
        <v>118</v>
      </c>
      <c r="AH1721" s="1" t="s">
        <v>138</v>
      </c>
      <c r="AI1721" s="1">
        <v>16702878687</v>
      </c>
      <c r="AK1721" s="1" t="s">
        <v>15651</v>
      </c>
      <c r="BC1721" s="1" t="str">
        <f>"49-9071.00"</f>
        <v>49-9071.00</v>
      </c>
      <c r="BD1721" s="1" t="s">
        <v>214</v>
      </c>
      <c r="BE1721" s="1" t="s">
        <v>17247</v>
      </c>
      <c r="BF1721" s="1" t="s">
        <v>1069</v>
      </c>
      <c r="BG1721" s="1">
        <v>1</v>
      </c>
      <c r="BH1721" s="1">
        <v>1</v>
      </c>
      <c r="BI1721" s="2">
        <v>44470</v>
      </c>
      <c r="BJ1721" s="2">
        <v>45565</v>
      </c>
      <c r="BK1721" s="2">
        <v>44470</v>
      </c>
      <c r="BL1721" s="2">
        <v>45565</v>
      </c>
      <c r="BM1721" s="1">
        <v>35</v>
      </c>
      <c r="BN1721" s="1">
        <v>0</v>
      </c>
      <c r="BO1721" s="1">
        <v>6</v>
      </c>
      <c r="BP1721" s="1">
        <v>6</v>
      </c>
      <c r="BQ1721" s="1">
        <v>6</v>
      </c>
      <c r="BR1721" s="1">
        <v>6</v>
      </c>
      <c r="BS1721" s="1">
        <v>6</v>
      </c>
      <c r="BT1721" s="1">
        <v>5</v>
      </c>
      <c r="BU1721" s="1" t="str">
        <f>"9:00 AM"</f>
        <v>9:00 AM</v>
      </c>
      <c r="BV1721" s="1" t="str">
        <f>"4:00 PM"</f>
        <v>4:00 PM</v>
      </c>
      <c r="BW1721" s="1" t="s">
        <v>135</v>
      </c>
      <c r="BX1721" s="1">
        <v>0</v>
      </c>
      <c r="BY1721" s="1">
        <v>12</v>
      </c>
      <c r="BZ1721" s="1" t="s">
        <v>112</v>
      </c>
      <c r="CB1721" s="1" t="s">
        <v>138</v>
      </c>
      <c r="CC1721" s="1" t="s">
        <v>17248</v>
      </c>
      <c r="CD1721" s="1" t="s">
        <v>15655</v>
      </c>
      <c r="CE1721" s="1" t="s">
        <v>116</v>
      </c>
      <c r="CF1721" s="1" t="s">
        <v>117</v>
      </c>
      <c r="CG1721" s="1">
        <v>96950</v>
      </c>
      <c r="CH1721" s="3">
        <v>8.7100000000000009</v>
      </c>
      <c r="CI1721" s="3">
        <v>8.7100000000000009</v>
      </c>
      <c r="CJ1721" s="3">
        <v>13.06</v>
      </c>
      <c r="CK1721" s="3">
        <v>13.06</v>
      </c>
      <c r="CL1721" s="1" t="s">
        <v>137</v>
      </c>
      <c r="CM1721" s="1" t="s">
        <v>138</v>
      </c>
      <c r="CN1721" s="1" t="s">
        <v>139</v>
      </c>
      <c r="CP1721" s="1" t="s">
        <v>112</v>
      </c>
      <c r="CQ1721" s="1" t="s">
        <v>111</v>
      </c>
      <c r="CR1721" s="1" t="s">
        <v>112</v>
      </c>
      <c r="CS1721" s="1" t="s">
        <v>111</v>
      </c>
      <c r="CT1721" s="1" t="s">
        <v>138</v>
      </c>
      <c r="CU1721" s="1" t="s">
        <v>111</v>
      </c>
      <c r="CV1721" s="1" t="s">
        <v>138</v>
      </c>
      <c r="CW1721" s="1" t="s">
        <v>1592</v>
      </c>
      <c r="CX1721" s="1">
        <v>16702878687</v>
      </c>
      <c r="CY1721" s="1" t="s">
        <v>15651</v>
      </c>
      <c r="CZ1721" s="1" t="s">
        <v>138</v>
      </c>
      <c r="DA1721" s="1" t="s">
        <v>111</v>
      </c>
      <c r="DB1721" s="1" t="s">
        <v>112</v>
      </c>
      <c r="DF1721" s="1" t="s">
        <v>138</v>
      </c>
      <c r="DG1721" s="1" t="s">
        <v>138</v>
      </c>
    </row>
    <row r="1722" spans="1:111" ht="15.6" customHeight="1" x14ac:dyDescent="0.25">
      <c r="A1722" s="1" t="s">
        <v>17249</v>
      </c>
      <c r="B1722" s="1" t="s">
        <v>238</v>
      </c>
      <c r="C1722" s="2">
        <v>44351.111305439816</v>
      </c>
      <c r="D1722" s="2">
        <v>44400</v>
      </c>
      <c r="E1722" s="1" t="s">
        <v>180</v>
      </c>
      <c r="G1722" s="1" t="s">
        <v>112</v>
      </c>
      <c r="H1722" s="1" t="s">
        <v>112</v>
      </c>
      <c r="I1722" s="1" t="s">
        <v>112</v>
      </c>
      <c r="J1722" s="1" t="s">
        <v>17250</v>
      </c>
      <c r="L1722" s="1" t="s">
        <v>9728</v>
      </c>
      <c r="M1722" s="1" t="s">
        <v>9729</v>
      </c>
      <c r="N1722" s="1" t="s">
        <v>116</v>
      </c>
      <c r="O1722" s="1" t="s">
        <v>117</v>
      </c>
      <c r="P1722" s="9">
        <v>96950</v>
      </c>
      <c r="Q1722" s="1" t="s">
        <v>118</v>
      </c>
      <c r="S1722" s="1">
        <v>16702350800</v>
      </c>
      <c r="U1722" s="1">
        <v>452319</v>
      </c>
      <c r="V1722" s="1" t="s">
        <v>119</v>
      </c>
      <c r="X1722" s="1" t="s">
        <v>17251</v>
      </c>
      <c r="Y1722" s="1" t="s">
        <v>17252</v>
      </c>
      <c r="Z1722" s="1" t="s">
        <v>17253</v>
      </c>
      <c r="AA1722" s="1" t="s">
        <v>17254</v>
      </c>
      <c r="AB1722" s="1" t="s">
        <v>9728</v>
      </c>
      <c r="AC1722" s="1" t="s">
        <v>9729</v>
      </c>
      <c r="AD1722" s="1" t="s">
        <v>116</v>
      </c>
      <c r="AE1722" s="1" t="s">
        <v>117</v>
      </c>
      <c r="AF1722" s="9">
        <v>96950</v>
      </c>
      <c r="AG1722" s="1" t="s">
        <v>118</v>
      </c>
      <c r="AI1722" s="1">
        <v>16702350800</v>
      </c>
      <c r="AK1722" s="1" t="s">
        <v>9731</v>
      </c>
      <c r="BC1722" s="1" t="str">
        <f>"43-5081.01"</f>
        <v>43-5081.01</v>
      </c>
      <c r="BD1722" s="1" t="s">
        <v>132</v>
      </c>
      <c r="BE1722" s="1" t="s">
        <v>17255</v>
      </c>
      <c r="BF1722" s="1" t="s">
        <v>17256</v>
      </c>
      <c r="BG1722" s="1">
        <v>1</v>
      </c>
      <c r="BH1722" s="1">
        <v>1</v>
      </c>
      <c r="BI1722" s="2">
        <v>44470</v>
      </c>
      <c r="BJ1722" s="2">
        <v>44834</v>
      </c>
      <c r="BK1722" s="2">
        <v>44470</v>
      </c>
      <c r="BL1722" s="2">
        <v>44834</v>
      </c>
      <c r="BM1722" s="1">
        <v>35</v>
      </c>
      <c r="BN1722" s="1">
        <v>0</v>
      </c>
      <c r="BO1722" s="1">
        <v>7</v>
      </c>
      <c r="BP1722" s="1">
        <v>7</v>
      </c>
      <c r="BQ1722" s="1">
        <v>7</v>
      </c>
      <c r="BR1722" s="1">
        <v>7</v>
      </c>
      <c r="BS1722" s="1">
        <v>7</v>
      </c>
      <c r="BT1722" s="1">
        <v>0</v>
      </c>
      <c r="BU1722" s="1" t="str">
        <f>"9:30 AM"</f>
        <v>9:30 AM</v>
      </c>
      <c r="BV1722" s="1" t="str">
        <f>"5:30 PM"</f>
        <v>5:30 PM</v>
      </c>
      <c r="BW1722" s="1" t="s">
        <v>135</v>
      </c>
      <c r="BX1722" s="1">
        <v>0</v>
      </c>
      <c r="BY1722" s="1">
        <v>12</v>
      </c>
      <c r="BZ1722" s="1" t="s">
        <v>112</v>
      </c>
      <c r="CB1722" s="1" t="s">
        <v>17257</v>
      </c>
      <c r="CC1722" s="1" t="s">
        <v>9728</v>
      </c>
      <c r="CD1722" s="1" t="s">
        <v>9729</v>
      </c>
      <c r="CE1722" s="1" t="s">
        <v>116</v>
      </c>
      <c r="CF1722" s="1" t="s">
        <v>117</v>
      </c>
      <c r="CG1722" s="1">
        <v>96950</v>
      </c>
      <c r="CH1722" s="3">
        <v>7.58</v>
      </c>
      <c r="CJ1722" s="3">
        <v>11.37</v>
      </c>
      <c r="CL1722" s="1" t="s">
        <v>137</v>
      </c>
      <c r="CM1722" s="1" t="s">
        <v>138</v>
      </c>
      <c r="CN1722" s="1" t="s">
        <v>139</v>
      </c>
      <c r="CP1722" s="1" t="s">
        <v>112</v>
      </c>
      <c r="CQ1722" s="1" t="s">
        <v>111</v>
      </c>
      <c r="CR1722" s="1" t="s">
        <v>112</v>
      </c>
      <c r="CS1722" s="1" t="s">
        <v>111</v>
      </c>
      <c r="CT1722" s="1" t="s">
        <v>111</v>
      </c>
      <c r="CU1722" s="1" t="s">
        <v>111</v>
      </c>
      <c r="CV1722" s="1" t="s">
        <v>138</v>
      </c>
      <c r="CW1722" s="1" t="s">
        <v>8570</v>
      </c>
      <c r="CX1722" s="1">
        <v>16702350800</v>
      </c>
      <c r="CY1722" s="1" t="s">
        <v>9731</v>
      </c>
      <c r="CZ1722" s="1" t="s">
        <v>716</v>
      </c>
      <c r="DA1722" s="1" t="s">
        <v>111</v>
      </c>
      <c r="DB1722" s="1" t="s">
        <v>112</v>
      </c>
    </row>
    <row r="1723" spans="1:111" ht="15.6" customHeight="1" x14ac:dyDescent="0.25">
      <c r="A1723" s="1" t="s">
        <v>17258</v>
      </c>
      <c r="B1723" s="1" t="s">
        <v>238</v>
      </c>
      <c r="C1723" s="2">
        <v>44363.0120306713</v>
      </c>
      <c r="D1723" s="2">
        <v>44407</v>
      </c>
      <c r="E1723" s="1" t="s">
        <v>180</v>
      </c>
      <c r="G1723" s="1" t="s">
        <v>112</v>
      </c>
      <c r="H1723" s="1" t="s">
        <v>112</v>
      </c>
      <c r="I1723" s="1" t="s">
        <v>112</v>
      </c>
      <c r="J1723" s="1" t="s">
        <v>9172</v>
      </c>
      <c r="L1723" s="1" t="s">
        <v>9173</v>
      </c>
      <c r="M1723" s="1" t="s">
        <v>9174</v>
      </c>
      <c r="N1723" s="1" t="s">
        <v>116</v>
      </c>
      <c r="O1723" s="1" t="s">
        <v>117</v>
      </c>
      <c r="P1723" s="9">
        <v>96950</v>
      </c>
      <c r="Q1723" s="1" t="s">
        <v>118</v>
      </c>
      <c r="S1723" s="1">
        <v>16707891310</v>
      </c>
      <c r="U1723" s="1">
        <v>561720</v>
      </c>
      <c r="V1723" s="1" t="s">
        <v>119</v>
      </c>
      <c r="X1723" s="1" t="s">
        <v>9175</v>
      </c>
      <c r="Y1723" s="1" t="s">
        <v>9176</v>
      </c>
      <c r="Z1723" s="1" t="s">
        <v>9177</v>
      </c>
      <c r="AA1723" s="1" t="s">
        <v>245</v>
      </c>
      <c r="AB1723" s="1" t="s">
        <v>9173</v>
      </c>
      <c r="AC1723" s="1" t="s">
        <v>9174</v>
      </c>
      <c r="AD1723" s="1" t="s">
        <v>116</v>
      </c>
      <c r="AE1723" s="1" t="s">
        <v>117</v>
      </c>
      <c r="AF1723" s="9">
        <v>96950</v>
      </c>
      <c r="AG1723" s="1" t="s">
        <v>118</v>
      </c>
      <c r="AI1723" s="1">
        <v>16707891310</v>
      </c>
      <c r="AK1723" s="1" t="s">
        <v>9178</v>
      </c>
      <c r="BC1723" s="1" t="str">
        <f>"37-2011.00"</f>
        <v>37-2011.00</v>
      </c>
      <c r="BD1723" s="1" t="s">
        <v>676</v>
      </c>
      <c r="BE1723" s="1" t="s">
        <v>9179</v>
      </c>
      <c r="BF1723" s="1" t="s">
        <v>4736</v>
      </c>
      <c r="BG1723" s="1">
        <v>2</v>
      </c>
      <c r="BH1723" s="1">
        <v>2</v>
      </c>
      <c r="BI1723" s="2">
        <v>44462</v>
      </c>
      <c r="BJ1723" s="2">
        <v>44826</v>
      </c>
      <c r="BK1723" s="2">
        <v>44462</v>
      </c>
      <c r="BL1723" s="2">
        <v>44826</v>
      </c>
      <c r="BM1723" s="1">
        <v>35</v>
      </c>
      <c r="BN1723" s="1">
        <v>0</v>
      </c>
      <c r="BO1723" s="1">
        <v>7</v>
      </c>
      <c r="BP1723" s="1">
        <v>7</v>
      </c>
      <c r="BQ1723" s="1">
        <v>7</v>
      </c>
      <c r="BR1723" s="1">
        <v>7</v>
      </c>
      <c r="BS1723" s="1">
        <v>7</v>
      </c>
      <c r="BT1723" s="1">
        <v>0</v>
      </c>
      <c r="BU1723" s="1" t="str">
        <f>"8:00 AM"</f>
        <v>8:00 AM</v>
      </c>
      <c r="BV1723" s="1" t="str">
        <f>"4:00 PM"</f>
        <v>4:00 PM</v>
      </c>
      <c r="BW1723" s="1" t="s">
        <v>230</v>
      </c>
      <c r="BX1723" s="1">
        <v>0</v>
      </c>
      <c r="BY1723" s="1">
        <v>12</v>
      </c>
      <c r="BZ1723" s="1" t="s">
        <v>112</v>
      </c>
      <c r="CB1723" s="1" t="s">
        <v>17259</v>
      </c>
      <c r="CC1723" s="1" t="s">
        <v>9173</v>
      </c>
      <c r="CD1723" s="1" t="s">
        <v>9174</v>
      </c>
      <c r="CE1723" s="1" t="s">
        <v>116</v>
      </c>
      <c r="CF1723" s="1" t="s">
        <v>117</v>
      </c>
      <c r="CG1723" s="1">
        <v>96950</v>
      </c>
      <c r="CH1723" s="3">
        <v>8.0500000000000007</v>
      </c>
      <c r="CI1723" s="3">
        <v>8.0500000000000007</v>
      </c>
      <c r="CJ1723" s="3">
        <v>0</v>
      </c>
      <c r="CK1723" s="3">
        <v>0</v>
      </c>
      <c r="CL1723" s="1" t="s">
        <v>137</v>
      </c>
      <c r="CM1723" s="1" t="s">
        <v>138</v>
      </c>
      <c r="CN1723" s="1" t="s">
        <v>139</v>
      </c>
      <c r="CP1723" s="1" t="s">
        <v>112</v>
      </c>
      <c r="CQ1723" s="1" t="s">
        <v>111</v>
      </c>
      <c r="CR1723" s="1" t="s">
        <v>112</v>
      </c>
      <c r="CS1723" s="1" t="s">
        <v>112</v>
      </c>
      <c r="CT1723" s="1" t="s">
        <v>138</v>
      </c>
      <c r="CU1723" s="1" t="s">
        <v>111</v>
      </c>
      <c r="CV1723" s="1" t="s">
        <v>138</v>
      </c>
      <c r="CW1723" s="1" t="s">
        <v>138</v>
      </c>
      <c r="CX1723" s="1">
        <v>16707891310</v>
      </c>
      <c r="CY1723" s="1" t="s">
        <v>9178</v>
      </c>
      <c r="CZ1723" s="1" t="s">
        <v>138</v>
      </c>
      <c r="DA1723" s="1" t="s">
        <v>111</v>
      </c>
      <c r="DB1723" s="1" t="s">
        <v>112</v>
      </c>
    </row>
    <row r="1724" spans="1:111" ht="15.6" customHeight="1" x14ac:dyDescent="0.25">
      <c r="A1724" s="1" t="s">
        <v>17262</v>
      </c>
      <c r="B1724" s="1" t="s">
        <v>238</v>
      </c>
      <c r="C1724" s="2">
        <v>44350.099793634261</v>
      </c>
      <c r="D1724" s="2">
        <v>44390</v>
      </c>
      <c r="E1724" s="1" t="s">
        <v>180</v>
      </c>
      <c r="G1724" s="1" t="s">
        <v>112</v>
      </c>
      <c r="H1724" s="1" t="s">
        <v>112</v>
      </c>
      <c r="I1724" s="1" t="s">
        <v>112</v>
      </c>
      <c r="J1724" s="1" t="s">
        <v>1755</v>
      </c>
      <c r="K1724" s="1" t="s">
        <v>1756</v>
      </c>
      <c r="L1724" s="1" t="s">
        <v>1757</v>
      </c>
      <c r="M1724" s="1" t="s">
        <v>1758</v>
      </c>
      <c r="N1724" s="1" t="s">
        <v>1759</v>
      </c>
      <c r="O1724" s="1" t="s">
        <v>117</v>
      </c>
      <c r="P1724" s="9">
        <v>96952</v>
      </c>
      <c r="Q1724" s="1" t="s">
        <v>118</v>
      </c>
      <c r="R1724" s="1" t="s">
        <v>138</v>
      </c>
      <c r="S1724" s="1">
        <v>16704334428</v>
      </c>
      <c r="U1724" s="1">
        <v>447110</v>
      </c>
      <c r="V1724" s="1" t="s">
        <v>119</v>
      </c>
      <c r="X1724" s="1" t="s">
        <v>1760</v>
      </c>
      <c r="Y1724" s="1" t="s">
        <v>1761</v>
      </c>
      <c r="Z1724" s="1" t="s">
        <v>1762</v>
      </c>
      <c r="AA1724" s="1" t="s">
        <v>1763</v>
      </c>
      <c r="AB1724" s="1" t="s">
        <v>1757</v>
      </c>
      <c r="AC1724" s="1" t="s">
        <v>1758</v>
      </c>
      <c r="AD1724" s="1" t="s">
        <v>1759</v>
      </c>
      <c r="AE1724" s="1" t="s">
        <v>117</v>
      </c>
      <c r="AF1724" s="9">
        <v>96952</v>
      </c>
      <c r="AG1724" s="1" t="s">
        <v>118</v>
      </c>
      <c r="AH1724" s="1" t="s">
        <v>138</v>
      </c>
      <c r="AI1724" s="1">
        <v>16709894711</v>
      </c>
      <c r="AK1724" s="1" t="s">
        <v>1764</v>
      </c>
      <c r="BC1724" s="1" t="str">
        <f>"49-9071.00"</f>
        <v>49-9071.00</v>
      </c>
      <c r="BD1724" s="1" t="s">
        <v>214</v>
      </c>
      <c r="BE1724" s="1" t="s">
        <v>17263</v>
      </c>
      <c r="BF1724" s="1" t="s">
        <v>678</v>
      </c>
      <c r="BG1724" s="1">
        <v>5</v>
      </c>
      <c r="BH1724" s="1">
        <v>5</v>
      </c>
      <c r="BI1724" s="2">
        <v>44470</v>
      </c>
      <c r="BJ1724" s="2">
        <v>44834</v>
      </c>
      <c r="BK1724" s="2">
        <v>44470</v>
      </c>
      <c r="BL1724" s="2">
        <v>44834</v>
      </c>
      <c r="BM1724" s="1">
        <v>40</v>
      </c>
      <c r="BN1724" s="1">
        <v>0</v>
      </c>
      <c r="BO1724" s="1">
        <v>8</v>
      </c>
      <c r="BP1724" s="1">
        <v>8</v>
      </c>
      <c r="BQ1724" s="1">
        <v>8</v>
      </c>
      <c r="BR1724" s="1">
        <v>8</v>
      </c>
      <c r="BS1724" s="1">
        <v>8</v>
      </c>
      <c r="BT1724" s="1">
        <v>0</v>
      </c>
      <c r="BU1724" s="1" t="str">
        <f>"7:30 AM"</f>
        <v>7:30 AM</v>
      </c>
      <c r="BV1724" s="1" t="str">
        <f>"4:30 PM"</f>
        <v>4:30 PM</v>
      </c>
      <c r="BW1724" s="1" t="s">
        <v>135</v>
      </c>
      <c r="BX1724" s="1">
        <v>6</v>
      </c>
      <c r="BY1724" s="1">
        <v>6</v>
      </c>
      <c r="BZ1724" s="1" t="s">
        <v>112</v>
      </c>
      <c r="CB1724" s="1" t="s">
        <v>17264</v>
      </c>
      <c r="CC1724" s="1" t="s">
        <v>1758</v>
      </c>
      <c r="CD1724" s="1" t="s">
        <v>1769</v>
      </c>
      <c r="CE1724" s="1" t="s">
        <v>1759</v>
      </c>
      <c r="CF1724" s="1" t="s">
        <v>117</v>
      </c>
      <c r="CG1724" s="1">
        <v>96952</v>
      </c>
      <c r="CH1724" s="3">
        <v>8.7100000000000009</v>
      </c>
      <c r="CI1724" s="3">
        <v>8.7100000000000009</v>
      </c>
      <c r="CJ1724" s="3">
        <v>13.07</v>
      </c>
      <c r="CK1724" s="3">
        <v>13.07</v>
      </c>
      <c r="CL1724" s="1" t="s">
        <v>137</v>
      </c>
      <c r="CM1724" s="1" t="s">
        <v>138</v>
      </c>
      <c r="CN1724" s="1" t="s">
        <v>139</v>
      </c>
      <c r="CP1724" s="1" t="s">
        <v>112</v>
      </c>
      <c r="CQ1724" s="1" t="s">
        <v>111</v>
      </c>
      <c r="CR1724" s="1" t="s">
        <v>112</v>
      </c>
      <c r="CS1724" s="1" t="s">
        <v>111</v>
      </c>
      <c r="CT1724" s="1" t="s">
        <v>138</v>
      </c>
      <c r="CU1724" s="1" t="s">
        <v>111</v>
      </c>
      <c r="CV1724" s="1" t="s">
        <v>138</v>
      </c>
      <c r="CW1724" s="1" t="s">
        <v>1770</v>
      </c>
      <c r="CX1724" s="1">
        <v>16704334428</v>
      </c>
      <c r="CY1724" s="1" t="s">
        <v>1764</v>
      </c>
      <c r="CZ1724" s="1" t="s">
        <v>138</v>
      </c>
      <c r="DA1724" s="1" t="s">
        <v>111</v>
      </c>
      <c r="DB1724" s="1" t="s">
        <v>112</v>
      </c>
    </row>
    <row r="1725" spans="1:111" ht="15.6" customHeight="1" x14ac:dyDescent="0.25">
      <c r="A1725" s="1" t="s">
        <v>17265</v>
      </c>
      <c r="B1725" s="1" t="s">
        <v>238</v>
      </c>
      <c r="C1725" s="2">
        <v>44386.156045370371</v>
      </c>
      <c r="D1725" s="2">
        <v>44428</v>
      </c>
      <c r="E1725" s="1" t="s">
        <v>110</v>
      </c>
      <c r="F1725" s="2">
        <v>44453.833333333336</v>
      </c>
      <c r="G1725" s="1" t="s">
        <v>112</v>
      </c>
      <c r="H1725" s="1" t="s">
        <v>112</v>
      </c>
      <c r="I1725" s="1" t="s">
        <v>112</v>
      </c>
      <c r="J1725" s="1" t="s">
        <v>4347</v>
      </c>
      <c r="K1725" s="1" t="s">
        <v>4348</v>
      </c>
      <c r="L1725" s="1" t="s">
        <v>4349</v>
      </c>
      <c r="M1725" s="1" t="s">
        <v>4350</v>
      </c>
      <c r="N1725" s="1" t="s">
        <v>116</v>
      </c>
      <c r="O1725" s="1" t="s">
        <v>117</v>
      </c>
      <c r="P1725" s="9">
        <v>96950</v>
      </c>
      <c r="Q1725" s="1" t="s">
        <v>118</v>
      </c>
      <c r="S1725" s="1">
        <v>16703223311</v>
      </c>
      <c r="T1725" s="1">
        <v>4504</v>
      </c>
      <c r="U1725" s="1">
        <v>72111</v>
      </c>
      <c r="V1725" s="1" t="s">
        <v>119</v>
      </c>
      <c r="X1725" s="1" t="s">
        <v>656</v>
      </c>
      <c r="Y1725" s="1" t="s">
        <v>4351</v>
      </c>
      <c r="AA1725" s="1" t="s">
        <v>1129</v>
      </c>
      <c r="AB1725" s="1" t="s">
        <v>4349</v>
      </c>
      <c r="AC1725" s="1" t="s">
        <v>4350</v>
      </c>
      <c r="AD1725" s="1" t="s">
        <v>116</v>
      </c>
      <c r="AE1725" s="1" t="s">
        <v>117</v>
      </c>
      <c r="AF1725" s="9">
        <v>96950</v>
      </c>
      <c r="AG1725" s="1" t="s">
        <v>118</v>
      </c>
      <c r="AI1725" s="1">
        <v>16703223311</v>
      </c>
      <c r="AJ1725" s="1">
        <v>4504</v>
      </c>
      <c r="AK1725" s="1" t="s">
        <v>4352</v>
      </c>
      <c r="BC1725" s="1" t="str">
        <f>"49-9071.00"</f>
        <v>49-9071.00</v>
      </c>
      <c r="BD1725" s="1" t="s">
        <v>214</v>
      </c>
      <c r="BE1725" s="1" t="s">
        <v>17266</v>
      </c>
      <c r="BF1725" s="1" t="s">
        <v>839</v>
      </c>
      <c r="BG1725" s="1">
        <v>1</v>
      </c>
      <c r="BH1725" s="1">
        <v>1</v>
      </c>
      <c r="BI1725" s="2">
        <v>44455</v>
      </c>
      <c r="BJ1725" s="2">
        <v>44819</v>
      </c>
      <c r="BK1725" s="2">
        <v>44455</v>
      </c>
      <c r="BL1725" s="2">
        <v>44819</v>
      </c>
      <c r="BM1725" s="1">
        <v>40</v>
      </c>
      <c r="BN1725" s="1">
        <v>0</v>
      </c>
      <c r="BO1725" s="1">
        <v>8</v>
      </c>
      <c r="BP1725" s="1">
        <v>8</v>
      </c>
      <c r="BQ1725" s="1">
        <v>8</v>
      </c>
      <c r="BR1725" s="1">
        <v>8</v>
      </c>
      <c r="BS1725" s="1">
        <v>8</v>
      </c>
      <c r="BT1725" s="1">
        <v>0</v>
      </c>
      <c r="BU1725" s="1" t="str">
        <f>"8:00 AM"</f>
        <v>8:00 AM</v>
      </c>
      <c r="BV1725" s="1" t="str">
        <f>"5:00 PM"</f>
        <v>5:00 PM</v>
      </c>
      <c r="BW1725" s="1" t="s">
        <v>135</v>
      </c>
      <c r="BX1725" s="1">
        <v>0</v>
      </c>
      <c r="BY1725" s="1">
        <v>24</v>
      </c>
      <c r="BZ1725" s="1" t="s">
        <v>112</v>
      </c>
      <c r="CB1725" s="1" t="s">
        <v>13980</v>
      </c>
      <c r="CC1725" s="1" t="s">
        <v>4349</v>
      </c>
      <c r="CD1725" s="1" t="s">
        <v>4350</v>
      </c>
      <c r="CE1725" s="1" t="s">
        <v>116</v>
      </c>
      <c r="CF1725" s="1" t="s">
        <v>117</v>
      </c>
      <c r="CG1725" s="1">
        <v>96950</v>
      </c>
      <c r="CH1725" s="3">
        <v>8.7200000000000006</v>
      </c>
      <c r="CI1725" s="3">
        <v>8.7200000000000006</v>
      </c>
      <c r="CJ1725" s="3">
        <v>13.08</v>
      </c>
      <c r="CK1725" s="3">
        <v>13.08</v>
      </c>
      <c r="CL1725" s="1" t="s">
        <v>137</v>
      </c>
      <c r="CM1725" s="1" t="s">
        <v>4355</v>
      </c>
      <c r="CN1725" s="1" t="s">
        <v>139</v>
      </c>
      <c r="CP1725" s="1" t="s">
        <v>112</v>
      </c>
      <c r="CQ1725" s="1" t="s">
        <v>111</v>
      </c>
      <c r="CR1725" s="1" t="s">
        <v>112</v>
      </c>
      <c r="CS1725" s="1" t="s">
        <v>111</v>
      </c>
      <c r="CT1725" s="1" t="s">
        <v>138</v>
      </c>
      <c r="CU1725" s="1" t="s">
        <v>111</v>
      </c>
      <c r="CV1725" s="1" t="s">
        <v>111</v>
      </c>
      <c r="CW1725" s="1" t="s">
        <v>6144</v>
      </c>
      <c r="CX1725" s="1">
        <v>16703223311</v>
      </c>
      <c r="CY1725" s="1" t="s">
        <v>4357</v>
      </c>
      <c r="CZ1725" s="1" t="s">
        <v>4358</v>
      </c>
      <c r="DA1725" s="1" t="s">
        <v>111</v>
      </c>
      <c r="DB1725" s="1" t="s">
        <v>112</v>
      </c>
      <c r="DC1725" s="1" t="s">
        <v>4359</v>
      </c>
      <c r="DD1725" s="1" t="s">
        <v>4360</v>
      </c>
      <c r="DE1725" s="1" t="s">
        <v>1747</v>
      </c>
      <c r="DF1725" s="1" t="s">
        <v>4347</v>
      </c>
      <c r="DG1725" s="1" t="s">
        <v>4361</v>
      </c>
    </row>
    <row r="1726" spans="1:111" ht="15.6" customHeight="1" x14ac:dyDescent="0.25">
      <c r="A1726" s="1" t="s">
        <v>17267</v>
      </c>
      <c r="B1726" s="1" t="s">
        <v>238</v>
      </c>
      <c r="C1726" s="2">
        <v>44358.025466203704</v>
      </c>
      <c r="D1726" s="2">
        <v>44400</v>
      </c>
      <c r="E1726" s="1" t="s">
        <v>180</v>
      </c>
      <c r="G1726" s="1" t="s">
        <v>112</v>
      </c>
      <c r="H1726" s="1" t="s">
        <v>112</v>
      </c>
      <c r="I1726" s="1" t="s">
        <v>112</v>
      </c>
      <c r="J1726" s="1" t="s">
        <v>3474</v>
      </c>
      <c r="K1726" s="1" t="s">
        <v>138</v>
      </c>
      <c r="L1726" s="1" t="s">
        <v>3476</v>
      </c>
      <c r="M1726" s="1" t="s">
        <v>3477</v>
      </c>
      <c r="N1726" s="1" t="s">
        <v>167</v>
      </c>
      <c r="O1726" s="1" t="s">
        <v>117</v>
      </c>
      <c r="P1726" s="9">
        <v>96950</v>
      </c>
      <c r="Q1726" s="1" t="s">
        <v>118</v>
      </c>
      <c r="R1726" s="1" t="s">
        <v>138</v>
      </c>
      <c r="S1726" s="1">
        <v>16702368202</v>
      </c>
      <c r="T1726" s="1">
        <v>3554</v>
      </c>
      <c r="U1726" s="1">
        <v>62211</v>
      </c>
      <c r="V1726" s="1" t="s">
        <v>119</v>
      </c>
      <c r="X1726" s="1" t="s">
        <v>3478</v>
      </c>
      <c r="Y1726" s="1" t="s">
        <v>3479</v>
      </c>
      <c r="Z1726" s="1" t="s">
        <v>1701</v>
      </c>
      <c r="AA1726" s="1" t="s">
        <v>3480</v>
      </c>
      <c r="AB1726" s="1" t="s">
        <v>3476</v>
      </c>
      <c r="AC1726" s="1" t="s">
        <v>3477</v>
      </c>
      <c r="AD1726" s="1" t="s">
        <v>167</v>
      </c>
      <c r="AE1726" s="1" t="s">
        <v>117</v>
      </c>
      <c r="AF1726" s="9">
        <v>96950</v>
      </c>
      <c r="AG1726" s="1" t="s">
        <v>118</v>
      </c>
      <c r="AH1726" s="1" t="s">
        <v>138</v>
      </c>
      <c r="AI1726" s="1">
        <v>16702368202</v>
      </c>
      <c r="AJ1726" s="1">
        <v>3554</v>
      </c>
      <c r="AK1726" s="1" t="s">
        <v>3481</v>
      </c>
      <c r="BC1726" s="1" t="str">
        <f>"29-2011.00"</f>
        <v>29-2011.00</v>
      </c>
      <c r="BD1726" s="1" t="s">
        <v>9558</v>
      </c>
      <c r="BE1726" s="1" t="s">
        <v>10351</v>
      </c>
      <c r="BF1726" s="1" t="s">
        <v>10352</v>
      </c>
      <c r="BG1726" s="1">
        <v>1</v>
      </c>
      <c r="BH1726" s="1">
        <v>1</v>
      </c>
      <c r="BI1726" s="2">
        <v>44455</v>
      </c>
      <c r="BJ1726" s="2">
        <v>44819</v>
      </c>
      <c r="BK1726" s="2">
        <v>44455</v>
      </c>
      <c r="BL1726" s="2">
        <v>44819</v>
      </c>
      <c r="BM1726" s="1">
        <v>40</v>
      </c>
      <c r="BN1726" s="1">
        <v>0</v>
      </c>
      <c r="BO1726" s="1">
        <v>8</v>
      </c>
      <c r="BP1726" s="1">
        <v>8</v>
      </c>
      <c r="BQ1726" s="1">
        <v>8</v>
      </c>
      <c r="BR1726" s="1">
        <v>8</v>
      </c>
      <c r="BS1726" s="1">
        <v>8</v>
      </c>
      <c r="BT1726" s="1">
        <v>0</v>
      </c>
      <c r="BU1726" s="1" t="str">
        <f>"7:00 AM"</f>
        <v>7:00 AM</v>
      </c>
      <c r="BV1726" s="1" t="str">
        <f>"4:00 PM"</f>
        <v>4:00 PM</v>
      </c>
      <c r="BW1726" s="1" t="s">
        <v>193</v>
      </c>
      <c r="BX1726" s="1">
        <v>0</v>
      </c>
      <c r="BY1726" s="1">
        <v>36</v>
      </c>
      <c r="BZ1726" s="1" t="s">
        <v>112</v>
      </c>
      <c r="CB1726" s="1" t="s">
        <v>10353</v>
      </c>
      <c r="CC1726" s="1" t="s">
        <v>3476</v>
      </c>
      <c r="CD1726" s="1" t="s">
        <v>3477</v>
      </c>
      <c r="CE1726" s="1" t="s">
        <v>167</v>
      </c>
      <c r="CF1726" s="1" t="s">
        <v>117</v>
      </c>
      <c r="CG1726" s="1">
        <v>96950</v>
      </c>
      <c r="CH1726" s="3">
        <v>15.24</v>
      </c>
      <c r="CI1726" s="3">
        <v>23.57</v>
      </c>
      <c r="CJ1726" s="3">
        <v>22.86</v>
      </c>
      <c r="CK1726" s="3">
        <v>35.35</v>
      </c>
      <c r="CL1726" s="1" t="s">
        <v>137</v>
      </c>
      <c r="CM1726" s="1" t="s">
        <v>3486</v>
      </c>
      <c r="CN1726" s="1" t="s">
        <v>139</v>
      </c>
      <c r="CP1726" s="1" t="s">
        <v>112</v>
      </c>
      <c r="CQ1726" s="1" t="s">
        <v>111</v>
      </c>
      <c r="CR1726" s="1" t="s">
        <v>112</v>
      </c>
      <c r="CS1726" s="1" t="s">
        <v>111</v>
      </c>
      <c r="CT1726" s="1" t="s">
        <v>138</v>
      </c>
      <c r="CU1726" s="1" t="s">
        <v>111</v>
      </c>
      <c r="CV1726" s="1" t="s">
        <v>138</v>
      </c>
      <c r="CW1726" s="1" t="s">
        <v>3487</v>
      </c>
      <c r="CX1726" s="1">
        <v>16702368202</v>
      </c>
      <c r="CY1726" s="1" t="s">
        <v>3488</v>
      </c>
      <c r="CZ1726" s="1" t="s">
        <v>3489</v>
      </c>
      <c r="DA1726" s="1" t="s">
        <v>111</v>
      </c>
      <c r="DB1726" s="1" t="s">
        <v>112</v>
      </c>
      <c r="DC1726" s="1" t="s">
        <v>890</v>
      </c>
      <c r="DD1726" s="1" t="s">
        <v>3490</v>
      </c>
      <c r="DE1726" s="1" t="s">
        <v>448</v>
      </c>
      <c r="DF1726" s="1" t="s">
        <v>3474</v>
      </c>
      <c r="DG1726" s="1" t="s">
        <v>3492</v>
      </c>
    </row>
    <row r="1727" spans="1:111" ht="15.6" customHeight="1" x14ac:dyDescent="0.25">
      <c r="A1727" s="1" t="s">
        <v>17269</v>
      </c>
      <c r="B1727" s="1" t="s">
        <v>238</v>
      </c>
      <c r="C1727" s="2">
        <v>44386.741956018515</v>
      </c>
      <c r="D1727" s="2">
        <v>44426</v>
      </c>
      <c r="E1727" s="1" t="s">
        <v>180</v>
      </c>
      <c r="G1727" s="1" t="s">
        <v>112</v>
      </c>
      <c r="H1727" s="1" t="s">
        <v>112</v>
      </c>
      <c r="I1727" s="1" t="s">
        <v>112</v>
      </c>
      <c r="J1727" s="1" t="s">
        <v>4110</v>
      </c>
      <c r="K1727" s="1" t="s">
        <v>3169</v>
      </c>
      <c r="L1727" s="1" t="s">
        <v>4111</v>
      </c>
      <c r="N1727" s="1" t="s">
        <v>116</v>
      </c>
      <c r="O1727" s="1" t="s">
        <v>117</v>
      </c>
      <c r="P1727" s="9">
        <v>96950</v>
      </c>
      <c r="Q1727" s="1" t="s">
        <v>118</v>
      </c>
      <c r="S1727" s="1">
        <v>16702336060</v>
      </c>
      <c r="U1727" s="1">
        <v>56132</v>
      </c>
      <c r="V1727" s="1" t="s">
        <v>119</v>
      </c>
      <c r="X1727" s="1" t="s">
        <v>4112</v>
      </c>
      <c r="Y1727" s="1" t="s">
        <v>4113</v>
      </c>
      <c r="Z1727" s="1" t="s">
        <v>4114</v>
      </c>
      <c r="AA1727" s="1" t="s">
        <v>1028</v>
      </c>
      <c r="AB1727" s="1" t="s">
        <v>4111</v>
      </c>
      <c r="AD1727" s="1" t="s">
        <v>116</v>
      </c>
      <c r="AE1727" s="1" t="s">
        <v>117</v>
      </c>
      <c r="AF1727" s="9">
        <v>96950</v>
      </c>
      <c r="AG1727" s="1" t="s">
        <v>118</v>
      </c>
      <c r="AI1727" s="1">
        <v>16702336060</v>
      </c>
      <c r="AK1727" s="1" t="s">
        <v>4115</v>
      </c>
      <c r="BC1727" s="1" t="str">
        <f>"35-3031.00"</f>
        <v>35-3031.00</v>
      </c>
      <c r="BD1727" s="1" t="s">
        <v>174</v>
      </c>
      <c r="BE1727" s="1" t="s">
        <v>17270</v>
      </c>
      <c r="BF1727" s="1" t="s">
        <v>17271</v>
      </c>
      <c r="BG1727" s="1">
        <v>1</v>
      </c>
      <c r="BH1727" s="1">
        <v>1</v>
      </c>
      <c r="BI1727" s="2">
        <v>44470</v>
      </c>
      <c r="BJ1727" s="2">
        <v>44834</v>
      </c>
      <c r="BK1727" s="2">
        <v>44470</v>
      </c>
      <c r="BL1727" s="2">
        <v>44834</v>
      </c>
      <c r="BM1727" s="1">
        <v>35</v>
      </c>
      <c r="BN1727" s="1">
        <v>0</v>
      </c>
      <c r="BO1727" s="1">
        <v>7</v>
      </c>
      <c r="BP1727" s="1">
        <v>7</v>
      </c>
      <c r="BQ1727" s="1">
        <v>7</v>
      </c>
      <c r="BR1727" s="1">
        <v>7</v>
      </c>
      <c r="BS1727" s="1">
        <v>7</v>
      </c>
      <c r="BT1727" s="1">
        <v>0</v>
      </c>
      <c r="BU1727" s="1" t="str">
        <f>"9:00 AM"</f>
        <v>9:00 AM</v>
      </c>
      <c r="BV1727" s="1" t="str">
        <f>"5:00 PM"</f>
        <v>5:00 PM</v>
      </c>
      <c r="BW1727" s="1" t="s">
        <v>230</v>
      </c>
      <c r="BX1727" s="1">
        <v>0</v>
      </c>
      <c r="BY1727" s="1">
        <v>3</v>
      </c>
      <c r="BZ1727" s="1" t="s">
        <v>112</v>
      </c>
      <c r="CB1727" s="1" t="s">
        <v>3175</v>
      </c>
      <c r="CC1727" s="1" t="s">
        <v>4111</v>
      </c>
      <c r="CE1727" s="1" t="s">
        <v>116</v>
      </c>
      <c r="CF1727" s="1" t="s">
        <v>117</v>
      </c>
      <c r="CG1727" s="1">
        <v>96950</v>
      </c>
      <c r="CH1727" s="3">
        <v>8.5</v>
      </c>
      <c r="CI1727" s="3">
        <v>8.5</v>
      </c>
      <c r="CJ1727" s="3">
        <v>12.75</v>
      </c>
      <c r="CK1727" s="3">
        <v>12.75</v>
      </c>
      <c r="CL1727" s="1" t="s">
        <v>137</v>
      </c>
      <c r="CN1727" s="1" t="s">
        <v>139</v>
      </c>
      <c r="CP1727" s="1" t="s">
        <v>112</v>
      </c>
      <c r="CQ1727" s="1" t="s">
        <v>111</v>
      </c>
      <c r="CR1727" s="1" t="s">
        <v>112</v>
      </c>
      <c r="CS1727" s="1" t="s">
        <v>111</v>
      </c>
      <c r="CT1727" s="1" t="s">
        <v>138</v>
      </c>
      <c r="CU1727" s="1" t="s">
        <v>111</v>
      </c>
      <c r="CV1727" s="1" t="s">
        <v>138</v>
      </c>
      <c r="CW1727" s="1" t="s">
        <v>2313</v>
      </c>
      <c r="CX1727" s="1">
        <v>16702336060</v>
      </c>
      <c r="CY1727" s="1" t="s">
        <v>4115</v>
      </c>
      <c r="CZ1727" s="1" t="s">
        <v>138</v>
      </c>
      <c r="DA1727" s="1" t="s">
        <v>111</v>
      </c>
      <c r="DB1727" s="1" t="s">
        <v>112</v>
      </c>
      <c r="DC1727" s="1" t="s">
        <v>4112</v>
      </c>
      <c r="DD1727" s="1" t="s">
        <v>4113</v>
      </c>
      <c r="DF1727" s="1" t="s">
        <v>7400</v>
      </c>
      <c r="DG1727" s="1" t="s">
        <v>4115</v>
      </c>
    </row>
    <row r="1728" spans="1:111" ht="15.6" customHeight="1" x14ac:dyDescent="0.25">
      <c r="A1728" s="1" t="s">
        <v>17284</v>
      </c>
      <c r="B1728" s="1" t="s">
        <v>238</v>
      </c>
      <c r="C1728" s="2">
        <v>44337.012303356481</v>
      </c>
      <c r="D1728" s="2">
        <v>44400</v>
      </c>
      <c r="E1728" s="1" t="s">
        <v>110</v>
      </c>
      <c r="F1728" s="2">
        <v>44468.833333333336</v>
      </c>
      <c r="G1728" s="1" t="s">
        <v>111</v>
      </c>
      <c r="H1728" s="1" t="s">
        <v>112</v>
      </c>
      <c r="I1728" s="1" t="s">
        <v>112</v>
      </c>
      <c r="J1728" s="1" t="s">
        <v>17285</v>
      </c>
      <c r="K1728" s="1" t="s">
        <v>144</v>
      </c>
      <c r="L1728" s="1" t="s">
        <v>4174</v>
      </c>
      <c r="N1728" s="1" t="s">
        <v>116</v>
      </c>
      <c r="O1728" s="1" t="s">
        <v>117</v>
      </c>
      <c r="P1728" s="9">
        <v>96950</v>
      </c>
      <c r="Q1728" s="1" t="s">
        <v>118</v>
      </c>
      <c r="S1728" s="1">
        <v>16702346601</v>
      </c>
      <c r="T1728" s="1">
        <v>711</v>
      </c>
      <c r="U1728" s="1">
        <v>72111</v>
      </c>
      <c r="V1728" s="1" t="s">
        <v>119</v>
      </c>
      <c r="X1728" s="1" t="s">
        <v>4584</v>
      </c>
      <c r="Y1728" s="1" t="s">
        <v>4576</v>
      </c>
      <c r="Z1728" s="1" t="s">
        <v>148</v>
      </c>
      <c r="AA1728" s="1" t="s">
        <v>4585</v>
      </c>
      <c r="AB1728" s="1" t="s">
        <v>150</v>
      </c>
      <c r="AD1728" s="1" t="s">
        <v>116</v>
      </c>
      <c r="AE1728" s="1" t="s">
        <v>117</v>
      </c>
      <c r="AF1728" s="9">
        <v>96950</v>
      </c>
      <c r="AG1728" s="1" t="s">
        <v>118</v>
      </c>
      <c r="AI1728" s="1">
        <v>16702346601</v>
      </c>
      <c r="AJ1728" s="1">
        <v>711</v>
      </c>
      <c r="AK1728" s="1" t="s">
        <v>17286</v>
      </c>
      <c r="BC1728" s="1" t="str">
        <f>"49-9071.00"</f>
        <v>49-9071.00</v>
      </c>
      <c r="BD1728" s="1" t="s">
        <v>214</v>
      </c>
      <c r="BE1728" s="1" t="s">
        <v>17287</v>
      </c>
      <c r="BF1728" s="1" t="s">
        <v>17288</v>
      </c>
      <c r="BG1728" s="1">
        <v>4</v>
      </c>
      <c r="BH1728" s="1">
        <v>4</v>
      </c>
      <c r="BI1728" s="2">
        <v>44470</v>
      </c>
      <c r="BJ1728" s="2">
        <v>44834</v>
      </c>
      <c r="BK1728" s="2">
        <v>44470</v>
      </c>
      <c r="BL1728" s="2">
        <v>44834</v>
      </c>
      <c r="BM1728" s="1">
        <v>35</v>
      </c>
      <c r="BN1728" s="1">
        <v>0</v>
      </c>
      <c r="BO1728" s="1">
        <v>7</v>
      </c>
      <c r="BP1728" s="1">
        <v>7</v>
      </c>
      <c r="BQ1728" s="1">
        <v>7</v>
      </c>
      <c r="BR1728" s="1">
        <v>7</v>
      </c>
      <c r="BS1728" s="1">
        <v>7</v>
      </c>
      <c r="BT1728" s="1">
        <v>0</v>
      </c>
      <c r="BU1728" s="1" t="str">
        <f>"8:00 AM"</f>
        <v>8:00 AM</v>
      </c>
      <c r="BV1728" s="1" t="str">
        <f>"4:00 PM"</f>
        <v>4:00 PM</v>
      </c>
      <c r="BW1728" s="1" t="s">
        <v>135</v>
      </c>
      <c r="BX1728" s="1">
        <v>0</v>
      </c>
      <c r="BY1728" s="1">
        <v>12</v>
      </c>
      <c r="BZ1728" s="1" t="s">
        <v>112</v>
      </c>
      <c r="CB1728" s="1" t="s">
        <v>17289</v>
      </c>
      <c r="CC1728" s="1" t="s">
        <v>156</v>
      </c>
      <c r="CD1728" s="1" t="s">
        <v>145</v>
      </c>
      <c r="CE1728" s="1" t="s">
        <v>157</v>
      </c>
      <c r="CF1728" s="1" t="s">
        <v>117</v>
      </c>
      <c r="CG1728" s="1">
        <v>96950</v>
      </c>
      <c r="CH1728" s="3">
        <v>8.7100000000000009</v>
      </c>
      <c r="CI1728" s="3">
        <v>9.7100000000000009</v>
      </c>
      <c r="CJ1728" s="3">
        <v>13.07</v>
      </c>
      <c r="CK1728" s="3">
        <v>14.57</v>
      </c>
      <c r="CL1728" s="1" t="s">
        <v>137</v>
      </c>
      <c r="CN1728" s="1" t="s">
        <v>139</v>
      </c>
      <c r="CP1728" s="1" t="s">
        <v>112</v>
      </c>
      <c r="CQ1728" s="1" t="s">
        <v>111</v>
      </c>
      <c r="CR1728" s="1" t="s">
        <v>112</v>
      </c>
      <c r="CS1728" s="1" t="s">
        <v>111</v>
      </c>
      <c r="CT1728" s="1" t="s">
        <v>111</v>
      </c>
      <c r="CU1728" s="1" t="s">
        <v>111</v>
      </c>
      <c r="CV1728" s="1" t="s">
        <v>138</v>
      </c>
      <c r="CW1728" s="1" t="s">
        <v>4582</v>
      </c>
      <c r="CX1728" s="1">
        <v>16702346601</v>
      </c>
      <c r="CY1728" s="1" t="s">
        <v>160</v>
      </c>
      <c r="CZ1728" s="1" t="s">
        <v>716</v>
      </c>
      <c r="DA1728" s="1" t="s">
        <v>111</v>
      </c>
      <c r="DB1728" s="1" t="s">
        <v>112</v>
      </c>
    </row>
    <row r="1729" spans="1:111" ht="15.6" customHeight="1" x14ac:dyDescent="0.25">
      <c r="A1729" s="1" t="s">
        <v>17290</v>
      </c>
      <c r="B1729" s="1" t="s">
        <v>238</v>
      </c>
      <c r="C1729" s="2">
        <v>44356.29861863426</v>
      </c>
      <c r="D1729" s="2">
        <v>44397</v>
      </c>
      <c r="E1729" s="1" t="s">
        <v>180</v>
      </c>
      <c r="G1729" s="1" t="s">
        <v>112</v>
      </c>
      <c r="H1729" s="1" t="s">
        <v>112</v>
      </c>
      <c r="I1729" s="1" t="s">
        <v>112</v>
      </c>
      <c r="J1729" s="1" t="s">
        <v>2477</v>
      </c>
      <c r="K1729" s="1" t="s">
        <v>138</v>
      </c>
      <c r="L1729" s="1" t="s">
        <v>2070</v>
      </c>
      <c r="M1729" s="1" t="s">
        <v>2478</v>
      </c>
      <c r="N1729" s="1" t="s">
        <v>116</v>
      </c>
      <c r="O1729" s="1" t="s">
        <v>117</v>
      </c>
      <c r="P1729" s="9">
        <v>96950</v>
      </c>
      <c r="Q1729" s="1" t="s">
        <v>118</v>
      </c>
      <c r="R1729" s="1" t="s">
        <v>138</v>
      </c>
      <c r="S1729" s="1">
        <v>16702330349</v>
      </c>
      <c r="U1729" s="1">
        <v>56132</v>
      </c>
      <c r="V1729" s="1" t="s">
        <v>119</v>
      </c>
      <c r="X1729" s="1" t="s">
        <v>2480</v>
      </c>
      <c r="Y1729" s="1" t="s">
        <v>2481</v>
      </c>
      <c r="Z1729" s="1" t="s">
        <v>2482</v>
      </c>
      <c r="AA1729" s="1" t="s">
        <v>2483</v>
      </c>
      <c r="AB1729" s="1" t="s">
        <v>2070</v>
      </c>
      <c r="AC1729" s="1" t="s">
        <v>2478</v>
      </c>
      <c r="AD1729" s="1" t="s">
        <v>116</v>
      </c>
      <c r="AE1729" s="1" t="s">
        <v>117</v>
      </c>
      <c r="AF1729" s="9">
        <v>96950</v>
      </c>
      <c r="AG1729" s="1" t="s">
        <v>118</v>
      </c>
      <c r="AH1729" s="1" t="s">
        <v>138</v>
      </c>
      <c r="AI1729" s="1">
        <v>16702330349</v>
      </c>
      <c r="AK1729" s="1" t="s">
        <v>2489</v>
      </c>
      <c r="BC1729" s="1" t="str">
        <f>"43-3031.00"</f>
        <v>43-3031.00</v>
      </c>
      <c r="BD1729" s="1" t="s">
        <v>389</v>
      </c>
      <c r="BE1729" s="1" t="s">
        <v>17291</v>
      </c>
      <c r="BF1729" s="1" t="s">
        <v>1279</v>
      </c>
      <c r="BG1729" s="1">
        <v>2</v>
      </c>
      <c r="BH1729" s="1">
        <v>2</v>
      </c>
      <c r="BI1729" s="2">
        <v>44474</v>
      </c>
      <c r="BJ1729" s="2">
        <v>44838</v>
      </c>
      <c r="BK1729" s="2">
        <v>44474</v>
      </c>
      <c r="BL1729" s="2">
        <v>44838</v>
      </c>
      <c r="BM1729" s="1">
        <v>35</v>
      </c>
      <c r="BN1729" s="1">
        <v>0</v>
      </c>
      <c r="BO1729" s="1">
        <v>7</v>
      </c>
      <c r="BP1729" s="1">
        <v>7</v>
      </c>
      <c r="BQ1729" s="1">
        <v>7</v>
      </c>
      <c r="BR1729" s="1">
        <v>7</v>
      </c>
      <c r="BS1729" s="1">
        <v>7</v>
      </c>
      <c r="BT1729" s="1">
        <v>0</v>
      </c>
      <c r="BU1729" s="1" t="str">
        <f>"9:00 AM"</f>
        <v>9:00 AM</v>
      </c>
      <c r="BV1729" s="1" t="str">
        <f>"5:00 PM"</f>
        <v>5:00 PM</v>
      </c>
      <c r="BW1729" s="1" t="s">
        <v>392</v>
      </c>
      <c r="BX1729" s="1">
        <v>0</v>
      </c>
      <c r="BY1729" s="1">
        <v>12</v>
      </c>
      <c r="BZ1729" s="1" t="s">
        <v>112</v>
      </c>
      <c r="CB1729" s="1" t="s">
        <v>17292</v>
      </c>
      <c r="CC1729" s="1" t="s">
        <v>2070</v>
      </c>
      <c r="CD1729" s="1" t="s">
        <v>2478</v>
      </c>
      <c r="CE1729" s="1" t="s">
        <v>116</v>
      </c>
      <c r="CF1729" s="1" t="s">
        <v>117</v>
      </c>
      <c r="CG1729" s="1">
        <v>96950</v>
      </c>
      <c r="CH1729" s="3">
        <v>9.49</v>
      </c>
      <c r="CI1729" s="3">
        <v>9.49</v>
      </c>
      <c r="CJ1729" s="3">
        <v>0</v>
      </c>
      <c r="CK1729" s="3">
        <v>0</v>
      </c>
      <c r="CL1729" s="1" t="s">
        <v>137</v>
      </c>
      <c r="CM1729" s="1" t="s">
        <v>138</v>
      </c>
      <c r="CN1729" s="1" t="s">
        <v>139</v>
      </c>
      <c r="CP1729" s="1" t="s">
        <v>112</v>
      </c>
      <c r="CQ1729" s="1" t="s">
        <v>111</v>
      </c>
      <c r="CR1729" s="1" t="s">
        <v>112</v>
      </c>
      <c r="CS1729" s="1" t="s">
        <v>112</v>
      </c>
      <c r="CT1729" s="1" t="s">
        <v>138</v>
      </c>
      <c r="CU1729" s="1" t="s">
        <v>111</v>
      </c>
      <c r="CV1729" s="1" t="s">
        <v>138</v>
      </c>
      <c r="CW1729" s="1" t="s">
        <v>138</v>
      </c>
      <c r="CX1729" s="1">
        <v>16702330349</v>
      </c>
      <c r="CY1729" s="1" t="s">
        <v>2489</v>
      </c>
      <c r="CZ1729" s="1" t="s">
        <v>138</v>
      </c>
      <c r="DA1729" s="1" t="s">
        <v>111</v>
      </c>
      <c r="DB1729" s="1" t="s">
        <v>112</v>
      </c>
    </row>
    <row r="1730" spans="1:111" ht="15.6" customHeight="1" x14ac:dyDescent="0.25">
      <c r="A1730" s="1" t="s">
        <v>17293</v>
      </c>
      <c r="B1730" s="1" t="s">
        <v>238</v>
      </c>
      <c r="C1730" s="2">
        <v>44375.053607175927</v>
      </c>
      <c r="D1730" s="2">
        <v>44412</v>
      </c>
      <c r="E1730" s="1" t="s">
        <v>110</v>
      </c>
      <c r="F1730" s="2">
        <v>44467.833333333336</v>
      </c>
      <c r="G1730" s="1" t="s">
        <v>112</v>
      </c>
      <c r="H1730" s="1" t="s">
        <v>112</v>
      </c>
      <c r="I1730" s="1" t="s">
        <v>112</v>
      </c>
      <c r="J1730" s="1" t="s">
        <v>14735</v>
      </c>
      <c r="K1730" s="1" t="s">
        <v>14736</v>
      </c>
      <c r="L1730" s="1" t="s">
        <v>14737</v>
      </c>
      <c r="M1730" s="1" t="s">
        <v>15479</v>
      </c>
      <c r="N1730" s="1" t="s">
        <v>167</v>
      </c>
      <c r="O1730" s="1" t="s">
        <v>117</v>
      </c>
      <c r="P1730" s="9">
        <v>96950</v>
      </c>
      <c r="Q1730" s="1" t="s">
        <v>118</v>
      </c>
      <c r="S1730" s="1">
        <v>16702334000</v>
      </c>
      <c r="U1730" s="1">
        <v>71394</v>
      </c>
      <c r="V1730" s="1" t="s">
        <v>119</v>
      </c>
      <c r="X1730" s="1" t="s">
        <v>14739</v>
      </c>
      <c r="Y1730" s="1" t="s">
        <v>14740</v>
      </c>
      <c r="Z1730" s="1" t="s">
        <v>138</v>
      </c>
      <c r="AA1730" s="1" t="s">
        <v>528</v>
      </c>
      <c r="AB1730" s="1" t="s">
        <v>14737</v>
      </c>
      <c r="AC1730" s="1" t="s">
        <v>138</v>
      </c>
      <c r="AD1730" s="1" t="s">
        <v>167</v>
      </c>
      <c r="AE1730" s="1" t="s">
        <v>117</v>
      </c>
      <c r="AF1730" s="9">
        <v>96950</v>
      </c>
      <c r="AG1730" s="1" t="s">
        <v>118</v>
      </c>
      <c r="AI1730" s="1">
        <v>16702334000</v>
      </c>
      <c r="AK1730" s="1" t="s">
        <v>14741</v>
      </c>
      <c r="BC1730" s="1" t="str">
        <f>"43-4051.00"</f>
        <v>43-4051.00</v>
      </c>
      <c r="BD1730" s="1" t="s">
        <v>2452</v>
      </c>
      <c r="BE1730" s="1" t="s">
        <v>15480</v>
      </c>
      <c r="BF1730" s="1" t="s">
        <v>10137</v>
      </c>
      <c r="BG1730" s="1">
        <v>1</v>
      </c>
      <c r="BH1730" s="1">
        <v>1</v>
      </c>
      <c r="BI1730" s="2">
        <v>44470</v>
      </c>
      <c r="BJ1730" s="2">
        <v>45565</v>
      </c>
      <c r="BK1730" s="2">
        <v>44470</v>
      </c>
      <c r="BL1730" s="2">
        <v>45565</v>
      </c>
      <c r="BM1730" s="1">
        <v>35</v>
      </c>
      <c r="BN1730" s="1">
        <v>0</v>
      </c>
      <c r="BO1730" s="1">
        <v>6</v>
      </c>
      <c r="BP1730" s="1">
        <v>6</v>
      </c>
      <c r="BQ1730" s="1">
        <v>6</v>
      </c>
      <c r="BR1730" s="1">
        <v>6</v>
      </c>
      <c r="BS1730" s="1">
        <v>6</v>
      </c>
      <c r="BT1730" s="1">
        <v>5</v>
      </c>
      <c r="BU1730" s="1" t="str">
        <f>"8:00 PM"</f>
        <v>8:00 PM</v>
      </c>
      <c r="BV1730" s="1" t="str">
        <f>"2:00 PM"</f>
        <v>2:00 PM</v>
      </c>
      <c r="BW1730" s="1" t="s">
        <v>230</v>
      </c>
      <c r="BX1730" s="1">
        <v>0</v>
      </c>
      <c r="BY1730" s="1">
        <v>12</v>
      </c>
      <c r="BZ1730" s="1" t="s">
        <v>112</v>
      </c>
      <c r="CB1730" s="4" t="s">
        <v>15481</v>
      </c>
      <c r="CC1730" s="1" t="s">
        <v>15482</v>
      </c>
      <c r="CE1730" s="1" t="s">
        <v>167</v>
      </c>
      <c r="CF1730" s="1" t="s">
        <v>117</v>
      </c>
      <c r="CG1730" s="1">
        <v>96950</v>
      </c>
      <c r="CH1730" s="3">
        <v>9.2200000000000006</v>
      </c>
      <c r="CI1730" s="3">
        <v>9.3000000000000007</v>
      </c>
      <c r="CJ1730" s="3">
        <v>13.83</v>
      </c>
      <c r="CK1730" s="3">
        <v>13.95</v>
      </c>
      <c r="CL1730" s="1" t="s">
        <v>137</v>
      </c>
      <c r="CM1730" s="1" t="s">
        <v>138</v>
      </c>
      <c r="CN1730" s="1" t="s">
        <v>139</v>
      </c>
      <c r="CP1730" s="1" t="s">
        <v>112</v>
      </c>
      <c r="CQ1730" s="1" t="s">
        <v>111</v>
      </c>
      <c r="CR1730" s="1" t="s">
        <v>112</v>
      </c>
      <c r="CS1730" s="1" t="s">
        <v>111</v>
      </c>
      <c r="CT1730" s="1" t="s">
        <v>138</v>
      </c>
      <c r="CU1730" s="1" t="s">
        <v>111</v>
      </c>
      <c r="CV1730" s="1" t="s">
        <v>138</v>
      </c>
      <c r="CW1730" s="1" t="s">
        <v>17294</v>
      </c>
      <c r="CX1730" s="1">
        <v>16702334000</v>
      </c>
      <c r="CY1730" s="1" t="s">
        <v>14745</v>
      </c>
      <c r="CZ1730" s="1" t="s">
        <v>138</v>
      </c>
      <c r="DA1730" s="1" t="s">
        <v>111</v>
      </c>
      <c r="DB1730" s="1" t="s">
        <v>112</v>
      </c>
    </row>
    <row r="1731" spans="1:111" ht="15.6" customHeight="1" x14ac:dyDescent="0.25">
      <c r="A1731" s="1" t="s">
        <v>17301</v>
      </c>
      <c r="B1731" s="1" t="s">
        <v>238</v>
      </c>
      <c r="C1731" s="2">
        <v>44389.366633912039</v>
      </c>
      <c r="D1731" s="2">
        <v>44433</v>
      </c>
      <c r="E1731" s="1" t="s">
        <v>110</v>
      </c>
      <c r="F1731" s="2">
        <v>44468.833333333336</v>
      </c>
      <c r="G1731" s="1" t="s">
        <v>112</v>
      </c>
      <c r="H1731" s="1" t="s">
        <v>112</v>
      </c>
      <c r="I1731" s="1" t="s">
        <v>112</v>
      </c>
      <c r="J1731" s="1" t="s">
        <v>1693</v>
      </c>
      <c r="L1731" s="1" t="s">
        <v>1694</v>
      </c>
      <c r="M1731" s="1" t="s">
        <v>1695</v>
      </c>
      <c r="N1731" s="1" t="s">
        <v>863</v>
      </c>
      <c r="O1731" s="1" t="s">
        <v>117</v>
      </c>
      <c r="P1731" s="9">
        <v>96950</v>
      </c>
      <c r="Q1731" s="1" t="s">
        <v>118</v>
      </c>
      <c r="S1731" s="1">
        <v>16702345828</v>
      </c>
      <c r="U1731" s="1">
        <v>2389</v>
      </c>
      <c r="V1731" s="1" t="s">
        <v>119</v>
      </c>
      <c r="X1731" s="1" t="s">
        <v>1696</v>
      </c>
      <c r="Y1731" s="1" t="s">
        <v>1697</v>
      </c>
      <c r="AA1731" s="1" t="s">
        <v>171</v>
      </c>
      <c r="AB1731" s="1" t="s">
        <v>1694</v>
      </c>
      <c r="AC1731" s="1" t="s">
        <v>1695</v>
      </c>
      <c r="AD1731" s="1" t="s">
        <v>863</v>
      </c>
      <c r="AE1731" s="1" t="s">
        <v>117</v>
      </c>
      <c r="AF1731" s="9">
        <v>96950</v>
      </c>
      <c r="AG1731" s="1" t="s">
        <v>118</v>
      </c>
      <c r="AI1731" s="1">
        <v>16702345828</v>
      </c>
      <c r="AK1731" s="1" t="s">
        <v>1698</v>
      </c>
      <c r="BC1731" s="1" t="str">
        <f>"53-3032.00"</f>
        <v>53-3032.00</v>
      </c>
      <c r="BD1731" s="1" t="s">
        <v>991</v>
      </c>
      <c r="BE1731" s="1" t="s">
        <v>12916</v>
      </c>
      <c r="BF1731" s="1" t="s">
        <v>12917</v>
      </c>
      <c r="BG1731" s="1">
        <v>7</v>
      </c>
      <c r="BH1731" s="1">
        <v>7</v>
      </c>
      <c r="BI1731" s="2">
        <v>44470</v>
      </c>
      <c r="BJ1731" s="2">
        <v>44834</v>
      </c>
      <c r="BK1731" s="2">
        <v>44470</v>
      </c>
      <c r="BL1731" s="2">
        <v>44834</v>
      </c>
      <c r="BM1731" s="1">
        <v>40</v>
      </c>
      <c r="BN1731" s="1">
        <v>0</v>
      </c>
      <c r="BO1731" s="1">
        <v>8</v>
      </c>
      <c r="BP1731" s="1">
        <v>8</v>
      </c>
      <c r="BQ1731" s="1">
        <v>8</v>
      </c>
      <c r="BR1731" s="1">
        <v>8</v>
      </c>
      <c r="BS1731" s="1">
        <v>8</v>
      </c>
      <c r="BT1731" s="1">
        <v>0</v>
      </c>
      <c r="BU1731" s="1" t="str">
        <f>"8:00 AM"</f>
        <v>8:00 AM</v>
      </c>
      <c r="BV1731" s="1" t="str">
        <f>"5:00 PM"</f>
        <v>5:00 PM</v>
      </c>
      <c r="BW1731" s="1" t="s">
        <v>230</v>
      </c>
      <c r="BX1731" s="1">
        <v>0</v>
      </c>
      <c r="BY1731" s="1">
        <v>12</v>
      </c>
      <c r="BZ1731" s="1" t="s">
        <v>112</v>
      </c>
      <c r="CB1731" s="1" t="s">
        <v>12918</v>
      </c>
      <c r="CC1731" s="1" t="s">
        <v>1694</v>
      </c>
      <c r="CD1731" s="1" t="s">
        <v>1695</v>
      </c>
      <c r="CE1731" s="1" t="s">
        <v>863</v>
      </c>
      <c r="CF1731" s="1" t="s">
        <v>117</v>
      </c>
      <c r="CG1731" s="1">
        <v>96950</v>
      </c>
      <c r="CH1731" s="3">
        <v>9.1999999999999993</v>
      </c>
      <c r="CI1731" s="3">
        <v>9.1999999999999993</v>
      </c>
      <c r="CJ1731" s="3">
        <v>13.8</v>
      </c>
      <c r="CK1731" s="3">
        <v>13.8</v>
      </c>
      <c r="CL1731" s="1" t="s">
        <v>137</v>
      </c>
      <c r="CN1731" s="1" t="s">
        <v>139</v>
      </c>
      <c r="CP1731" s="1" t="s">
        <v>112</v>
      </c>
      <c r="CQ1731" s="1" t="s">
        <v>111</v>
      </c>
      <c r="CR1731" s="1" t="s">
        <v>112</v>
      </c>
      <c r="CS1731" s="1" t="s">
        <v>111</v>
      </c>
      <c r="CT1731" s="1" t="s">
        <v>138</v>
      </c>
      <c r="CU1731" s="1" t="s">
        <v>111</v>
      </c>
      <c r="CV1731" s="1" t="s">
        <v>138</v>
      </c>
      <c r="CW1731" s="1" t="s">
        <v>362</v>
      </c>
      <c r="CX1731" s="1">
        <v>16702345828</v>
      </c>
      <c r="CY1731" s="1" t="s">
        <v>1775</v>
      </c>
      <c r="CZ1731" s="1" t="s">
        <v>138</v>
      </c>
      <c r="DA1731" s="1" t="s">
        <v>111</v>
      </c>
      <c r="DB1731" s="1" t="s">
        <v>112</v>
      </c>
      <c r="DC1731" s="1" t="s">
        <v>1776</v>
      </c>
      <c r="DD1731" s="1" t="s">
        <v>1777</v>
      </c>
      <c r="DF1731" s="1" t="s">
        <v>1778</v>
      </c>
      <c r="DG1731" s="1" t="s">
        <v>1779</v>
      </c>
    </row>
    <row r="1732" spans="1:111" ht="15.6" customHeight="1" x14ac:dyDescent="0.25">
      <c r="A1732" s="1" t="s">
        <v>17302</v>
      </c>
      <c r="B1732" s="1" t="s">
        <v>238</v>
      </c>
      <c r="C1732" s="2">
        <v>44344.223031134257</v>
      </c>
      <c r="D1732" s="2">
        <v>44399</v>
      </c>
      <c r="E1732" s="1" t="s">
        <v>110</v>
      </c>
      <c r="F1732" s="2">
        <v>44468.833333333336</v>
      </c>
      <c r="G1732" s="1" t="s">
        <v>111</v>
      </c>
      <c r="H1732" s="1" t="s">
        <v>111</v>
      </c>
      <c r="I1732" s="1" t="s">
        <v>112</v>
      </c>
      <c r="J1732" s="1" t="s">
        <v>1781</v>
      </c>
      <c r="K1732" s="1" t="s">
        <v>1782</v>
      </c>
      <c r="L1732" s="1" t="s">
        <v>1783</v>
      </c>
      <c r="M1732" s="1" t="s">
        <v>1784</v>
      </c>
      <c r="N1732" s="1" t="s">
        <v>116</v>
      </c>
      <c r="O1732" s="1" t="s">
        <v>117</v>
      </c>
      <c r="P1732" s="9">
        <v>96950</v>
      </c>
      <c r="Q1732" s="1" t="s">
        <v>118</v>
      </c>
      <c r="R1732" s="1" t="s">
        <v>362</v>
      </c>
      <c r="S1732" s="1">
        <v>16703236652</v>
      </c>
      <c r="U1732" s="1">
        <v>23622</v>
      </c>
      <c r="V1732" s="1" t="s">
        <v>119</v>
      </c>
      <c r="X1732" s="1" t="s">
        <v>1785</v>
      </c>
      <c r="Y1732" s="1" t="s">
        <v>1786</v>
      </c>
      <c r="Z1732" s="1" t="s">
        <v>1787</v>
      </c>
      <c r="AA1732" s="1" t="s">
        <v>1788</v>
      </c>
      <c r="AB1732" s="1" t="s">
        <v>1789</v>
      </c>
      <c r="AC1732" s="1" t="s">
        <v>1790</v>
      </c>
      <c r="AD1732" s="1" t="s">
        <v>116</v>
      </c>
      <c r="AE1732" s="1" t="s">
        <v>117</v>
      </c>
      <c r="AF1732" s="9">
        <v>96950</v>
      </c>
      <c r="AG1732" s="1" t="s">
        <v>118</v>
      </c>
      <c r="AH1732" s="1" t="s">
        <v>116</v>
      </c>
      <c r="AI1732" s="1">
        <v>16703236652</v>
      </c>
      <c r="AK1732" s="1" t="s">
        <v>1791</v>
      </c>
      <c r="BC1732" s="1" t="str">
        <f>"47-2111.00"</f>
        <v>47-2111.00</v>
      </c>
      <c r="BD1732" s="1" t="s">
        <v>1792</v>
      </c>
      <c r="BE1732" s="1" t="s">
        <v>1793</v>
      </c>
      <c r="BF1732" s="1" t="s">
        <v>1794</v>
      </c>
      <c r="BG1732" s="1">
        <v>2</v>
      </c>
      <c r="BH1732" s="1">
        <v>2</v>
      </c>
      <c r="BI1732" s="2">
        <v>44470</v>
      </c>
      <c r="BJ1732" s="2">
        <v>45565</v>
      </c>
      <c r="BK1732" s="2">
        <v>44470</v>
      </c>
      <c r="BL1732" s="2">
        <v>45565</v>
      </c>
      <c r="BM1732" s="1">
        <v>40</v>
      </c>
      <c r="BN1732" s="1">
        <v>0</v>
      </c>
      <c r="BO1732" s="1">
        <v>8</v>
      </c>
      <c r="BP1732" s="1">
        <v>8</v>
      </c>
      <c r="BQ1732" s="1">
        <v>8</v>
      </c>
      <c r="BR1732" s="1">
        <v>8</v>
      </c>
      <c r="BS1732" s="1">
        <v>8</v>
      </c>
      <c r="BT1732" s="1">
        <v>0</v>
      </c>
      <c r="BU1732" s="1" t="str">
        <f>"8:00 AM"</f>
        <v>8:00 AM</v>
      </c>
      <c r="BV1732" s="1" t="str">
        <f>"5:00 PM"</f>
        <v>5:00 PM</v>
      </c>
      <c r="BW1732" s="1" t="s">
        <v>135</v>
      </c>
      <c r="BX1732" s="1">
        <v>0</v>
      </c>
      <c r="BY1732" s="1">
        <v>12</v>
      </c>
      <c r="BZ1732" s="1" t="s">
        <v>112</v>
      </c>
      <c r="CB1732" s="1" t="s">
        <v>1795</v>
      </c>
      <c r="CC1732" s="1" t="s">
        <v>1796</v>
      </c>
      <c r="CE1732" s="1" t="s">
        <v>116</v>
      </c>
      <c r="CF1732" s="1" t="s">
        <v>117</v>
      </c>
      <c r="CG1732" s="1">
        <v>96950</v>
      </c>
      <c r="CH1732" s="3">
        <v>10.53</v>
      </c>
      <c r="CI1732" s="3">
        <v>10.53</v>
      </c>
      <c r="CJ1732" s="3">
        <v>15.8</v>
      </c>
      <c r="CK1732" s="3">
        <v>15.8</v>
      </c>
      <c r="CL1732" s="1" t="s">
        <v>137</v>
      </c>
      <c r="CM1732" s="1" t="s">
        <v>362</v>
      </c>
      <c r="CN1732" s="1" t="s">
        <v>139</v>
      </c>
      <c r="CP1732" s="1" t="s">
        <v>112</v>
      </c>
      <c r="CQ1732" s="1" t="s">
        <v>111</v>
      </c>
      <c r="CR1732" s="1" t="s">
        <v>111</v>
      </c>
      <c r="CS1732" s="1" t="s">
        <v>111</v>
      </c>
      <c r="CT1732" s="1" t="s">
        <v>138</v>
      </c>
      <c r="CU1732" s="1" t="s">
        <v>111</v>
      </c>
      <c r="CV1732" s="1" t="s">
        <v>138</v>
      </c>
      <c r="CW1732" s="1" t="s">
        <v>12795</v>
      </c>
      <c r="CX1732" s="1">
        <v>16703236652</v>
      </c>
      <c r="CY1732" s="1" t="s">
        <v>1791</v>
      </c>
      <c r="CZ1732" s="1" t="s">
        <v>138</v>
      </c>
      <c r="DA1732" s="1" t="s">
        <v>111</v>
      </c>
      <c r="DB1732" s="1" t="s">
        <v>112</v>
      </c>
    </row>
    <row r="1733" spans="1:111" ht="15.6" customHeight="1" x14ac:dyDescent="0.25">
      <c r="A1733" s="1" t="s">
        <v>17303</v>
      </c>
      <c r="B1733" s="1" t="s">
        <v>238</v>
      </c>
      <c r="C1733" s="2">
        <v>44352.166793750002</v>
      </c>
      <c r="D1733" s="2">
        <v>44390</v>
      </c>
      <c r="E1733" s="1" t="s">
        <v>180</v>
      </c>
      <c r="G1733" s="1" t="s">
        <v>112</v>
      </c>
      <c r="H1733" s="1" t="s">
        <v>112</v>
      </c>
      <c r="I1733" s="1" t="s">
        <v>112</v>
      </c>
      <c r="J1733" s="1" t="s">
        <v>9123</v>
      </c>
      <c r="K1733" s="1" t="s">
        <v>9123</v>
      </c>
      <c r="L1733" s="1" t="s">
        <v>6472</v>
      </c>
      <c r="M1733" s="1" t="s">
        <v>6473</v>
      </c>
      <c r="N1733" s="1" t="s">
        <v>167</v>
      </c>
      <c r="O1733" s="1" t="s">
        <v>117</v>
      </c>
      <c r="P1733" s="9">
        <v>96950</v>
      </c>
      <c r="Q1733" s="1" t="s">
        <v>118</v>
      </c>
      <c r="S1733" s="1">
        <v>16702357642</v>
      </c>
      <c r="U1733" s="1">
        <v>56132</v>
      </c>
      <c r="V1733" s="1" t="s">
        <v>119</v>
      </c>
      <c r="X1733" s="1" t="s">
        <v>6474</v>
      </c>
      <c r="Y1733" s="1" t="s">
        <v>6475</v>
      </c>
      <c r="Z1733" s="1" t="s">
        <v>6476</v>
      </c>
      <c r="AA1733" s="1" t="s">
        <v>6477</v>
      </c>
      <c r="AB1733" s="1" t="s">
        <v>6472</v>
      </c>
      <c r="AC1733" s="1" t="s">
        <v>6473</v>
      </c>
      <c r="AD1733" s="1" t="s">
        <v>167</v>
      </c>
      <c r="AE1733" s="1" t="s">
        <v>117</v>
      </c>
      <c r="AF1733" s="9">
        <v>96950</v>
      </c>
      <c r="AG1733" s="1" t="s">
        <v>118</v>
      </c>
      <c r="AI1733" s="1">
        <v>16702357642</v>
      </c>
      <c r="AK1733" s="1" t="s">
        <v>9124</v>
      </c>
      <c r="BC1733" s="1" t="str">
        <f>"37-2012.00"</f>
        <v>37-2012.00</v>
      </c>
      <c r="BD1733" s="1" t="s">
        <v>576</v>
      </c>
      <c r="BE1733" s="1" t="s">
        <v>17304</v>
      </c>
      <c r="BF1733" s="1" t="s">
        <v>14824</v>
      </c>
      <c r="BG1733" s="1">
        <v>2</v>
      </c>
      <c r="BH1733" s="1">
        <v>2</v>
      </c>
      <c r="BI1733" s="2">
        <v>44470</v>
      </c>
      <c r="BJ1733" s="2">
        <v>44834</v>
      </c>
      <c r="BK1733" s="2">
        <v>44470</v>
      </c>
      <c r="BL1733" s="2">
        <v>44834</v>
      </c>
      <c r="BM1733" s="1">
        <v>40</v>
      </c>
      <c r="BN1733" s="1">
        <v>0</v>
      </c>
      <c r="BO1733" s="1">
        <v>8</v>
      </c>
      <c r="BP1733" s="1">
        <v>8</v>
      </c>
      <c r="BQ1733" s="1">
        <v>8</v>
      </c>
      <c r="BR1733" s="1">
        <v>8</v>
      </c>
      <c r="BS1733" s="1">
        <v>8</v>
      </c>
      <c r="BT1733" s="1">
        <v>0</v>
      </c>
      <c r="BU1733" s="1" t="str">
        <f>"7:00 AM"</f>
        <v>7:00 AM</v>
      </c>
      <c r="BV1733" s="1" t="str">
        <f>"4:00 PM"</f>
        <v>4:00 PM</v>
      </c>
      <c r="BW1733" s="1" t="s">
        <v>135</v>
      </c>
      <c r="BX1733" s="1">
        <v>0</v>
      </c>
      <c r="BY1733" s="1">
        <v>6</v>
      </c>
      <c r="BZ1733" s="1" t="s">
        <v>112</v>
      </c>
      <c r="CB1733" s="1" t="e">
        <f>-Excellent working Knowledge of cleaning appliances and their operations and proper USE of cleaning agents.
-attention to detail</f>
        <v>#NAME?</v>
      </c>
      <c r="CC1733" s="1" t="s">
        <v>17305</v>
      </c>
      <c r="CD1733" s="1" t="s">
        <v>138</v>
      </c>
      <c r="CE1733" s="1" t="s">
        <v>167</v>
      </c>
      <c r="CF1733" s="1" t="s">
        <v>117</v>
      </c>
      <c r="CG1733" s="1">
        <v>96950</v>
      </c>
      <c r="CH1733" s="3">
        <v>7.59</v>
      </c>
      <c r="CI1733" s="3">
        <v>7.59</v>
      </c>
      <c r="CJ1733" s="3">
        <v>11.39</v>
      </c>
      <c r="CK1733" s="3">
        <v>11.39</v>
      </c>
      <c r="CL1733" s="1" t="s">
        <v>137</v>
      </c>
      <c r="CM1733" s="1" t="s">
        <v>168</v>
      </c>
      <c r="CN1733" s="1" t="s">
        <v>139</v>
      </c>
      <c r="CP1733" s="1" t="s">
        <v>112</v>
      </c>
      <c r="CQ1733" s="1" t="s">
        <v>111</v>
      </c>
      <c r="CR1733" s="1" t="s">
        <v>111</v>
      </c>
      <c r="CS1733" s="1" t="s">
        <v>111</v>
      </c>
      <c r="CT1733" s="1" t="s">
        <v>138</v>
      </c>
      <c r="CU1733" s="1" t="s">
        <v>111</v>
      </c>
      <c r="CV1733" s="1" t="s">
        <v>138</v>
      </c>
      <c r="CW1733" s="1" t="s">
        <v>138</v>
      </c>
      <c r="CX1733" s="1">
        <v>16702357642</v>
      </c>
      <c r="CY1733" s="1" t="s">
        <v>9124</v>
      </c>
      <c r="CZ1733" s="1" t="s">
        <v>138</v>
      </c>
      <c r="DA1733" s="1" t="s">
        <v>111</v>
      </c>
      <c r="DB1733" s="1" t="s">
        <v>112</v>
      </c>
    </row>
    <row r="1734" spans="1:111" ht="15.6" customHeight="1" x14ac:dyDescent="0.25">
      <c r="A1734" s="1" t="s">
        <v>17306</v>
      </c>
      <c r="B1734" s="1" t="s">
        <v>238</v>
      </c>
      <c r="C1734" s="2">
        <v>44354.118009259262</v>
      </c>
      <c r="D1734" s="2">
        <v>44404</v>
      </c>
      <c r="E1734" s="1" t="s">
        <v>110</v>
      </c>
      <c r="F1734" s="2">
        <v>44468.833333333336</v>
      </c>
      <c r="G1734" s="1" t="s">
        <v>112</v>
      </c>
      <c r="H1734" s="1" t="s">
        <v>112</v>
      </c>
      <c r="I1734" s="1" t="s">
        <v>112</v>
      </c>
      <c r="J1734" s="1" t="s">
        <v>3359</v>
      </c>
      <c r="K1734" s="1" t="s">
        <v>3360</v>
      </c>
      <c r="L1734" s="1" t="s">
        <v>3361</v>
      </c>
      <c r="N1734" s="1" t="s">
        <v>167</v>
      </c>
      <c r="O1734" s="1" t="s">
        <v>117</v>
      </c>
      <c r="P1734" s="9">
        <v>96950</v>
      </c>
      <c r="Q1734" s="1" t="s">
        <v>118</v>
      </c>
      <c r="S1734" s="1">
        <v>16702345900</v>
      </c>
      <c r="T1734" s="1">
        <v>563</v>
      </c>
      <c r="U1734" s="1">
        <v>721110</v>
      </c>
      <c r="V1734" s="1" t="s">
        <v>119</v>
      </c>
      <c r="X1734" s="1" t="s">
        <v>3362</v>
      </c>
      <c r="Y1734" s="1" t="s">
        <v>3363</v>
      </c>
      <c r="AA1734" s="1" t="s">
        <v>3235</v>
      </c>
      <c r="AB1734" s="1" t="s">
        <v>3361</v>
      </c>
      <c r="AD1734" s="1" t="s">
        <v>167</v>
      </c>
      <c r="AE1734" s="1" t="s">
        <v>117</v>
      </c>
      <c r="AF1734" s="9">
        <v>96950</v>
      </c>
      <c r="AG1734" s="1" t="s">
        <v>118</v>
      </c>
      <c r="AH1734" s="1" t="s">
        <v>167</v>
      </c>
      <c r="AI1734" s="1">
        <v>16702345900</v>
      </c>
      <c r="AJ1734" s="1">
        <v>563</v>
      </c>
      <c r="AK1734" s="1" t="s">
        <v>3364</v>
      </c>
      <c r="BC1734" s="1" t="str">
        <f>"37-1011.00"</f>
        <v>37-1011.00</v>
      </c>
      <c r="BD1734" s="1" t="s">
        <v>2800</v>
      </c>
      <c r="BE1734" s="1" t="s">
        <v>10615</v>
      </c>
      <c r="BF1734" s="1" t="s">
        <v>10616</v>
      </c>
      <c r="BG1734" s="1">
        <v>1</v>
      </c>
      <c r="BH1734" s="1">
        <v>1</v>
      </c>
      <c r="BI1734" s="2">
        <v>44470</v>
      </c>
      <c r="BJ1734" s="2">
        <v>44834</v>
      </c>
      <c r="BK1734" s="2">
        <v>44470</v>
      </c>
      <c r="BL1734" s="2">
        <v>44834</v>
      </c>
      <c r="BM1734" s="1">
        <v>40</v>
      </c>
      <c r="BN1734" s="1">
        <v>0</v>
      </c>
      <c r="BO1734" s="1">
        <v>7</v>
      </c>
      <c r="BP1734" s="1">
        <v>6</v>
      </c>
      <c r="BQ1734" s="1">
        <v>7</v>
      </c>
      <c r="BR1734" s="1">
        <v>6</v>
      </c>
      <c r="BS1734" s="1">
        <v>7</v>
      </c>
      <c r="BT1734" s="1">
        <v>7</v>
      </c>
      <c r="BU1734" s="1" t="str">
        <f>"4:00 PM"</f>
        <v>4:00 PM</v>
      </c>
      <c r="BV1734" s="1" t="str">
        <f>"12:00 AM"</f>
        <v>12:00 AM</v>
      </c>
      <c r="BW1734" s="1" t="s">
        <v>135</v>
      </c>
      <c r="BX1734" s="1">
        <v>0</v>
      </c>
      <c r="BY1734" s="1">
        <v>12</v>
      </c>
      <c r="BZ1734" s="1" t="s">
        <v>111</v>
      </c>
      <c r="CA1734" s="1">
        <v>4</v>
      </c>
      <c r="CB1734" s="1" t="s">
        <v>331</v>
      </c>
      <c r="CC1734" s="1" t="s">
        <v>3368</v>
      </c>
      <c r="CE1734" s="1" t="s">
        <v>167</v>
      </c>
      <c r="CF1734" s="1" t="s">
        <v>117</v>
      </c>
      <c r="CG1734" s="1">
        <v>96950</v>
      </c>
      <c r="CH1734" s="3">
        <v>9.3699999999999992</v>
      </c>
      <c r="CI1734" s="3">
        <v>9.3699999999999992</v>
      </c>
      <c r="CJ1734" s="3">
        <v>14.05</v>
      </c>
      <c r="CK1734" s="3">
        <v>14.05</v>
      </c>
      <c r="CL1734" s="1" t="s">
        <v>137</v>
      </c>
      <c r="CN1734" s="1" t="s">
        <v>139</v>
      </c>
      <c r="CP1734" s="1" t="s">
        <v>112</v>
      </c>
      <c r="CQ1734" s="1" t="s">
        <v>111</v>
      </c>
      <c r="CR1734" s="1" t="s">
        <v>112</v>
      </c>
      <c r="CS1734" s="1" t="s">
        <v>111</v>
      </c>
      <c r="CT1734" s="1" t="s">
        <v>138</v>
      </c>
      <c r="CU1734" s="1" t="s">
        <v>111</v>
      </c>
      <c r="CV1734" s="1" t="s">
        <v>138</v>
      </c>
      <c r="CW1734" s="1" t="s">
        <v>3369</v>
      </c>
      <c r="CX1734" s="1">
        <v>16702345900</v>
      </c>
      <c r="CY1734" s="1" t="s">
        <v>3364</v>
      </c>
      <c r="CZ1734" s="1" t="s">
        <v>138</v>
      </c>
      <c r="DA1734" s="1" t="s">
        <v>111</v>
      </c>
      <c r="DB1734" s="1" t="s">
        <v>112</v>
      </c>
    </row>
    <row r="1735" spans="1:111" ht="15.6" customHeight="1" x14ac:dyDescent="0.25">
      <c r="A1735" s="1" t="s">
        <v>17307</v>
      </c>
      <c r="B1735" s="1" t="s">
        <v>238</v>
      </c>
      <c r="C1735" s="2">
        <v>44379.055654976852</v>
      </c>
      <c r="D1735" s="2">
        <v>44426</v>
      </c>
      <c r="E1735" s="1" t="s">
        <v>110</v>
      </c>
      <c r="F1735" s="2">
        <v>44468.833333333336</v>
      </c>
      <c r="G1735" s="1" t="s">
        <v>112</v>
      </c>
      <c r="H1735" s="1" t="s">
        <v>112</v>
      </c>
      <c r="I1735" s="1" t="s">
        <v>112</v>
      </c>
      <c r="J1735" s="1" t="s">
        <v>17308</v>
      </c>
      <c r="K1735" s="1" t="s">
        <v>138</v>
      </c>
      <c r="L1735" s="1" t="s">
        <v>17309</v>
      </c>
      <c r="M1735" s="1" t="s">
        <v>17310</v>
      </c>
      <c r="N1735" s="1" t="s">
        <v>157</v>
      </c>
      <c r="O1735" s="1" t="s">
        <v>117</v>
      </c>
      <c r="P1735" s="9">
        <v>96950</v>
      </c>
      <c r="Q1735" s="1" t="s">
        <v>118</v>
      </c>
      <c r="R1735" s="1" t="s">
        <v>242</v>
      </c>
      <c r="S1735" s="1">
        <v>16702349006</v>
      </c>
      <c r="T1735" s="1">
        <v>0</v>
      </c>
      <c r="U1735" s="1">
        <v>53111</v>
      </c>
      <c r="V1735" s="1" t="s">
        <v>119</v>
      </c>
      <c r="X1735" s="1" t="s">
        <v>17311</v>
      </c>
      <c r="Y1735" s="1" t="s">
        <v>17312</v>
      </c>
      <c r="Z1735" s="1" t="s">
        <v>17313</v>
      </c>
      <c r="AA1735" s="1" t="s">
        <v>773</v>
      </c>
      <c r="AB1735" s="1" t="s">
        <v>17309</v>
      </c>
      <c r="AC1735" s="1" t="s">
        <v>17310</v>
      </c>
      <c r="AD1735" s="1" t="s">
        <v>116</v>
      </c>
      <c r="AE1735" s="1" t="s">
        <v>117</v>
      </c>
      <c r="AF1735" s="9">
        <v>96950</v>
      </c>
      <c r="AG1735" s="1" t="s">
        <v>118</v>
      </c>
      <c r="AH1735" s="1" t="s">
        <v>242</v>
      </c>
      <c r="AI1735" s="1">
        <v>16702349006</v>
      </c>
      <c r="AJ1735" s="1">
        <v>0</v>
      </c>
      <c r="AK1735" s="1" t="s">
        <v>17314</v>
      </c>
      <c r="BC1735" s="1" t="str">
        <f>"49-9071.00"</f>
        <v>49-9071.00</v>
      </c>
      <c r="BD1735" s="1" t="s">
        <v>214</v>
      </c>
      <c r="BE1735" s="1" t="s">
        <v>17315</v>
      </c>
      <c r="BF1735" s="1" t="s">
        <v>1898</v>
      </c>
      <c r="BG1735" s="1">
        <v>1</v>
      </c>
      <c r="BH1735" s="1">
        <v>1</v>
      </c>
      <c r="BI1735" s="2">
        <v>44470</v>
      </c>
      <c r="BJ1735" s="2">
        <v>44834</v>
      </c>
      <c r="BK1735" s="2">
        <v>44470</v>
      </c>
      <c r="BL1735" s="2">
        <v>44834</v>
      </c>
      <c r="BM1735" s="1">
        <v>40</v>
      </c>
      <c r="BN1735" s="1">
        <v>0</v>
      </c>
      <c r="BO1735" s="1">
        <v>8</v>
      </c>
      <c r="BP1735" s="1">
        <v>8</v>
      </c>
      <c r="BQ1735" s="1">
        <v>8</v>
      </c>
      <c r="BR1735" s="1">
        <v>8</v>
      </c>
      <c r="BS1735" s="1">
        <v>8</v>
      </c>
      <c r="BT1735" s="1">
        <v>0</v>
      </c>
      <c r="BU1735" s="1" t="str">
        <f>"8:00 AM"</f>
        <v>8:00 AM</v>
      </c>
      <c r="BV1735" s="1" t="str">
        <f>"5:00 PM"</f>
        <v>5:00 PM</v>
      </c>
      <c r="BW1735" s="1" t="s">
        <v>135</v>
      </c>
      <c r="BX1735" s="1">
        <v>0</v>
      </c>
      <c r="BY1735" s="1">
        <v>24</v>
      </c>
      <c r="BZ1735" s="1" t="s">
        <v>112</v>
      </c>
      <c r="CB1735" s="1" t="s">
        <v>17316</v>
      </c>
      <c r="CC1735" s="1" t="s">
        <v>17309</v>
      </c>
      <c r="CD1735" s="1" t="s">
        <v>17310</v>
      </c>
      <c r="CE1735" s="1" t="s">
        <v>116</v>
      </c>
      <c r="CF1735" s="1" t="s">
        <v>117</v>
      </c>
      <c r="CG1735" s="1">
        <v>96950</v>
      </c>
      <c r="CH1735" s="3">
        <v>8.7100000000000009</v>
      </c>
      <c r="CI1735" s="3">
        <v>8.7100000000000009</v>
      </c>
      <c r="CJ1735" s="3">
        <v>13.07</v>
      </c>
      <c r="CK1735" s="3">
        <v>13.07</v>
      </c>
      <c r="CL1735" s="1" t="s">
        <v>137</v>
      </c>
      <c r="CM1735" s="1" t="s">
        <v>138</v>
      </c>
      <c r="CN1735" s="1" t="s">
        <v>139</v>
      </c>
      <c r="CP1735" s="1" t="s">
        <v>112</v>
      </c>
      <c r="CQ1735" s="1" t="s">
        <v>111</v>
      </c>
      <c r="CR1735" s="1" t="s">
        <v>112</v>
      </c>
      <c r="CS1735" s="1" t="s">
        <v>111</v>
      </c>
      <c r="CT1735" s="1" t="s">
        <v>138</v>
      </c>
      <c r="CU1735" s="1" t="s">
        <v>111</v>
      </c>
      <c r="CV1735" s="1" t="s">
        <v>138</v>
      </c>
      <c r="CW1735" s="1" t="s">
        <v>138</v>
      </c>
      <c r="CX1735" s="1">
        <v>16702349006</v>
      </c>
      <c r="CY1735" s="1" t="s">
        <v>17314</v>
      </c>
      <c r="CZ1735" s="1" t="s">
        <v>138</v>
      </c>
      <c r="DA1735" s="1" t="s">
        <v>111</v>
      </c>
      <c r="DB1735" s="1" t="s">
        <v>112</v>
      </c>
      <c r="DC1735" s="1" t="s">
        <v>17311</v>
      </c>
      <c r="DD1735" s="1" t="s">
        <v>17312</v>
      </c>
      <c r="DE1735" s="1" t="s">
        <v>4660</v>
      </c>
      <c r="DF1735" s="1" t="s">
        <v>17317</v>
      </c>
      <c r="DG1735" s="1" t="s">
        <v>17314</v>
      </c>
    </row>
    <row r="1736" spans="1:111" ht="15.6" customHeight="1" x14ac:dyDescent="0.25">
      <c r="A1736" s="1" t="s">
        <v>17318</v>
      </c>
      <c r="B1736" s="1" t="s">
        <v>238</v>
      </c>
      <c r="C1736" s="2">
        <v>44378.064752777776</v>
      </c>
      <c r="D1736" s="2">
        <v>44419</v>
      </c>
      <c r="E1736" s="1" t="s">
        <v>110</v>
      </c>
      <c r="F1736" s="2">
        <v>44468.833333333336</v>
      </c>
      <c r="G1736" s="1" t="s">
        <v>112</v>
      </c>
      <c r="H1736" s="1" t="s">
        <v>112</v>
      </c>
      <c r="I1736" s="1" t="s">
        <v>112</v>
      </c>
      <c r="J1736" s="1" t="s">
        <v>2032</v>
      </c>
      <c r="K1736" s="1" t="s">
        <v>2032</v>
      </c>
      <c r="L1736" s="1" t="s">
        <v>2033</v>
      </c>
      <c r="N1736" s="1" t="s">
        <v>167</v>
      </c>
      <c r="O1736" s="1" t="s">
        <v>117</v>
      </c>
      <c r="P1736" s="9">
        <v>96950</v>
      </c>
      <c r="Q1736" s="1" t="s">
        <v>118</v>
      </c>
      <c r="S1736" s="1">
        <v>16703221558</v>
      </c>
      <c r="U1736" s="1">
        <v>5321</v>
      </c>
      <c r="V1736" s="1" t="s">
        <v>119</v>
      </c>
      <c r="X1736" s="1" t="s">
        <v>2034</v>
      </c>
      <c r="Y1736" s="1" t="s">
        <v>2035</v>
      </c>
      <c r="AA1736" s="1" t="s">
        <v>171</v>
      </c>
      <c r="AB1736" s="1" t="s">
        <v>10481</v>
      </c>
      <c r="AC1736" s="1" t="s">
        <v>10482</v>
      </c>
      <c r="AD1736" s="1" t="s">
        <v>167</v>
      </c>
      <c r="AE1736" s="1" t="s">
        <v>117</v>
      </c>
      <c r="AF1736" s="9">
        <v>96950</v>
      </c>
      <c r="AG1736" s="1" t="s">
        <v>118</v>
      </c>
      <c r="AH1736" s="1" t="s">
        <v>167</v>
      </c>
      <c r="AI1736" s="1">
        <v>16703221558</v>
      </c>
      <c r="AK1736" s="1" t="s">
        <v>2036</v>
      </c>
      <c r="BC1736" s="1" t="str">
        <f>"49-3042.00"</f>
        <v>49-3042.00</v>
      </c>
      <c r="BD1736" s="1" t="s">
        <v>1089</v>
      </c>
      <c r="BE1736" s="1" t="s">
        <v>10483</v>
      </c>
      <c r="BF1736" s="1" t="s">
        <v>7526</v>
      </c>
      <c r="BG1736" s="1">
        <v>3</v>
      </c>
      <c r="BH1736" s="1">
        <v>3</v>
      </c>
      <c r="BI1736" s="2">
        <v>44470</v>
      </c>
      <c r="BJ1736" s="2">
        <v>44834</v>
      </c>
      <c r="BK1736" s="2">
        <v>44470</v>
      </c>
      <c r="BL1736" s="2">
        <v>44834</v>
      </c>
      <c r="BM1736" s="1">
        <v>40</v>
      </c>
      <c r="BN1736" s="1">
        <v>0</v>
      </c>
      <c r="BO1736" s="1">
        <v>8</v>
      </c>
      <c r="BP1736" s="1">
        <v>8</v>
      </c>
      <c r="BQ1736" s="1">
        <v>8</v>
      </c>
      <c r="BR1736" s="1">
        <v>8</v>
      </c>
      <c r="BS1736" s="1">
        <v>8</v>
      </c>
      <c r="BT1736" s="1">
        <v>0</v>
      </c>
      <c r="BU1736" s="1" t="str">
        <f>"8:00 AM"</f>
        <v>8:00 AM</v>
      </c>
      <c r="BV1736" s="1" t="str">
        <f>"5:00 PM"</f>
        <v>5:00 PM</v>
      </c>
      <c r="BW1736" s="1" t="s">
        <v>230</v>
      </c>
      <c r="BX1736" s="1">
        <v>0</v>
      </c>
      <c r="BY1736" s="1">
        <v>12</v>
      </c>
      <c r="BZ1736" s="1" t="s">
        <v>112</v>
      </c>
      <c r="CB1736" s="1" t="s">
        <v>10484</v>
      </c>
      <c r="CC1736" s="1" t="s">
        <v>5128</v>
      </c>
      <c r="CD1736" s="1" t="s">
        <v>5129</v>
      </c>
      <c r="CE1736" s="1" t="s">
        <v>167</v>
      </c>
      <c r="CF1736" s="1" t="s">
        <v>117</v>
      </c>
      <c r="CG1736" s="1">
        <v>96950</v>
      </c>
      <c r="CH1736" s="3">
        <v>10.050000000000001</v>
      </c>
      <c r="CI1736" s="3">
        <v>10.050000000000001</v>
      </c>
      <c r="CJ1736" s="3">
        <v>15.07</v>
      </c>
      <c r="CK1736" s="3">
        <v>15.07</v>
      </c>
      <c r="CL1736" s="1" t="s">
        <v>137</v>
      </c>
      <c r="CM1736" s="1" t="s">
        <v>230</v>
      </c>
      <c r="CN1736" s="1" t="s">
        <v>139</v>
      </c>
      <c r="CP1736" s="1" t="s">
        <v>112</v>
      </c>
      <c r="CQ1736" s="1" t="s">
        <v>111</v>
      </c>
      <c r="CR1736" s="1" t="s">
        <v>112</v>
      </c>
      <c r="CS1736" s="1" t="s">
        <v>111</v>
      </c>
      <c r="CT1736" s="1" t="s">
        <v>138</v>
      </c>
      <c r="CU1736" s="1" t="s">
        <v>111</v>
      </c>
      <c r="CV1736" s="1" t="s">
        <v>138</v>
      </c>
      <c r="CW1736" s="1" t="s">
        <v>17319</v>
      </c>
      <c r="CX1736" s="1">
        <v>16703221558</v>
      </c>
      <c r="CY1736" s="1" t="s">
        <v>2036</v>
      </c>
      <c r="CZ1736" s="1" t="s">
        <v>230</v>
      </c>
      <c r="DA1736" s="1" t="s">
        <v>111</v>
      </c>
      <c r="DB1736" s="1" t="s">
        <v>112</v>
      </c>
    </row>
    <row r="1737" spans="1:111" ht="15.6" customHeight="1" x14ac:dyDescent="0.25">
      <c r="A1737" s="1" t="s">
        <v>17324</v>
      </c>
      <c r="B1737" s="1" t="s">
        <v>238</v>
      </c>
      <c r="C1737" s="2">
        <v>44398.750890740739</v>
      </c>
      <c r="D1737" s="2">
        <v>44439</v>
      </c>
      <c r="E1737" s="1" t="s">
        <v>180</v>
      </c>
      <c r="G1737" s="1" t="s">
        <v>112</v>
      </c>
      <c r="H1737" s="1" t="s">
        <v>112</v>
      </c>
      <c r="I1737" s="1" t="s">
        <v>112</v>
      </c>
      <c r="J1737" s="1" t="s">
        <v>16087</v>
      </c>
      <c r="K1737" s="1" t="s">
        <v>844</v>
      </c>
      <c r="L1737" s="1" t="s">
        <v>5428</v>
      </c>
      <c r="N1737" s="1" t="s">
        <v>997</v>
      </c>
      <c r="O1737" s="1" t="s">
        <v>117</v>
      </c>
      <c r="P1737" s="9">
        <v>96951</v>
      </c>
      <c r="Q1737" s="1" t="s">
        <v>118</v>
      </c>
      <c r="R1737" s="1" t="s">
        <v>117</v>
      </c>
      <c r="S1737" s="1">
        <v>16705320350</v>
      </c>
      <c r="U1737" s="1">
        <v>445110</v>
      </c>
      <c r="V1737" s="1" t="s">
        <v>119</v>
      </c>
      <c r="X1737" s="1" t="s">
        <v>772</v>
      </c>
      <c r="Y1737" s="1" t="s">
        <v>848</v>
      </c>
      <c r="Z1737" s="1" t="s">
        <v>1308</v>
      </c>
      <c r="AA1737" s="1" t="s">
        <v>403</v>
      </c>
      <c r="AB1737" s="1" t="s">
        <v>5428</v>
      </c>
      <c r="AD1737" s="1" t="s">
        <v>997</v>
      </c>
      <c r="AE1737" s="1" t="s">
        <v>117</v>
      </c>
      <c r="AF1737" s="9">
        <v>96951</v>
      </c>
      <c r="AG1737" s="1" t="s">
        <v>118</v>
      </c>
      <c r="AH1737" s="1" t="s">
        <v>117</v>
      </c>
      <c r="AI1737" s="1">
        <v>16705320350</v>
      </c>
      <c r="AK1737" s="1" t="s">
        <v>850</v>
      </c>
      <c r="BC1737" s="1" t="str">
        <f>"43-3031.00"</f>
        <v>43-3031.00</v>
      </c>
      <c r="BD1737" s="1" t="s">
        <v>389</v>
      </c>
      <c r="BE1737" s="1" t="s">
        <v>16088</v>
      </c>
      <c r="BF1737" s="1" t="s">
        <v>763</v>
      </c>
      <c r="BG1737" s="1">
        <v>1</v>
      </c>
      <c r="BH1737" s="1">
        <v>1</v>
      </c>
      <c r="BI1737" s="2">
        <v>44470</v>
      </c>
      <c r="BJ1737" s="2">
        <v>44834</v>
      </c>
      <c r="BK1737" s="2">
        <v>44470</v>
      </c>
      <c r="BL1737" s="2">
        <v>44834</v>
      </c>
      <c r="BM1737" s="1">
        <v>40</v>
      </c>
      <c r="BN1737" s="1">
        <v>0</v>
      </c>
      <c r="BO1737" s="1">
        <v>8</v>
      </c>
      <c r="BP1737" s="1">
        <v>8</v>
      </c>
      <c r="BQ1737" s="1">
        <v>8</v>
      </c>
      <c r="BR1737" s="1">
        <v>8</v>
      </c>
      <c r="BS1737" s="1">
        <v>8</v>
      </c>
      <c r="BT1737" s="1">
        <v>0</v>
      </c>
      <c r="BU1737" s="1" t="str">
        <f>"8:00 AM"</f>
        <v>8:00 AM</v>
      </c>
      <c r="BV1737" s="1" t="str">
        <f>"5:00 PM"</f>
        <v>5:00 PM</v>
      </c>
      <c r="BW1737" s="1" t="s">
        <v>392</v>
      </c>
      <c r="BX1737" s="1">
        <v>0</v>
      </c>
      <c r="BY1737" s="1">
        <v>12</v>
      </c>
      <c r="BZ1737" s="1" t="s">
        <v>112</v>
      </c>
      <c r="CB1737" s="1" t="s">
        <v>16089</v>
      </c>
      <c r="CC1737" s="1" t="s">
        <v>1311</v>
      </c>
      <c r="CE1737" s="1" t="s">
        <v>847</v>
      </c>
      <c r="CF1737" s="1" t="s">
        <v>117</v>
      </c>
      <c r="CG1737" s="1">
        <v>96951</v>
      </c>
      <c r="CH1737" s="3">
        <v>9.49</v>
      </c>
      <c r="CI1737" s="3">
        <v>9.49</v>
      </c>
      <c r="CJ1737" s="3">
        <v>14.24</v>
      </c>
      <c r="CK1737" s="3">
        <v>14.24</v>
      </c>
      <c r="CL1737" s="1" t="s">
        <v>137</v>
      </c>
      <c r="CM1737" s="1" t="s">
        <v>138</v>
      </c>
      <c r="CN1737" s="1" t="s">
        <v>139</v>
      </c>
      <c r="CP1737" s="1" t="s">
        <v>112</v>
      </c>
      <c r="CQ1737" s="1" t="s">
        <v>111</v>
      </c>
      <c r="CR1737" s="1" t="s">
        <v>111</v>
      </c>
      <c r="CS1737" s="1" t="s">
        <v>111</v>
      </c>
      <c r="CT1737" s="1" t="s">
        <v>111</v>
      </c>
      <c r="CU1737" s="1" t="s">
        <v>111</v>
      </c>
      <c r="CV1737" s="1" t="s">
        <v>111</v>
      </c>
      <c r="CW1737" s="1" t="s">
        <v>17325</v>
      </c>
      <c r="CX1737" s="1">
        <v>16705320350</v>
      </c>
      <c r="CY1737" s="1" t="s">
        <v>850</v>
      </c>
      <c r="CZ1737" s="1" t="s">
        <v>138</v>
      </c>
      <c r="DA1737" s="1" t="s">
        <v>111</v>
      </c>
      <c r="DB1737" s="1" t="s">
        <v>112</v>
      </c>
    </row>
    <row r="1738" spans="1:111" ht="15.6" customHeight="1" x14ac:dyDescent="0.25">
      <c r="A1738" s="1" t="s">
        <v>17326</v>
      </c>
      <c r="B1738" s="1" t="s">
        <v>238</v>
      </c>
      <c r="C1738" s="2">
        <v>44390.55165671296</v>
      </c>
      <c r="D1738" s="2">
        <v>44440</v>
      </c>
      <c r="E1738" s="1" t="s">
        <v>110</v>
      </c>
      <c r="F1738" s="2">
        <v>44468.833333333336</v>
      </c>
      <c r="G1738" s="1" t="s">
        <v>112</v>
      </c>
      <c r="H1738" s="1" t="s">
        <v>112</v>
      </c>
      <c r="I1738" s="1" t="s">
        <v>112</v>
      </c>
      <c r="J1738" s="1" t="s">
        <v>999</v>
      </c>
      <c r="L1738" s="1" t="s">
        <v>634</v>
      </c>
      <c r="N1738" s="1" t="s">
        <v>116</v>
      </c>
      <c r="O1738" s="1" t="s">
        <v>117</v>
      </c>
      <c r="P1738" s="9">
        <v>96950</v>
      </c>
      <c r="Q1738" s="1" t="s">
        <v>118</v>
      </c>
      <c r="S1738" s="1">
        <v>16702358722</v>
      </c>
      <c r="U1738" s="1">
        <v>561720</v>
      </c>
      <c r="V1738" s="1" t="s">
        <v>2479</v>
      </c>
      <c r="W1738" s="1" t="s">
        <v>111</v>
      </c>
      <c r="X1738" s="1" t="s">
        <v>636</v>
      </c>
      <c r="Y1738" s="1" t="s">
        <v>637</v>
      </c>
      <c r="Z1738" s="1" t="s">
        <v>2769</v>
      </c>
      <c r="AA1738" s="1" t="s">
        <v>639</v>
      </c>
      <c r="AB1738" s="1" t="s">
        <v>3582</v>
      </c>
      <c r="AC1738" s="1" t="s">
        <v>2866</v>
      </c>
      <c r="AD1738" s="1" t="s">
        <v>167</v>
      </c>
      <c r="AE1738" s="1" t="s">
        <v>117</v>
      </c>
      <c r="AF1738" s="9">
        <v>96950</v>
      </c>
      <c r="AG1738" s="1" t="s">
        <v>118</v>
      </c>
      <c r="AI1738" s="1">
        <v>16709890917</v>
      </c>
      <c r="AK1738" s="1" t="s">
        <v>641</v>
      </c>
      <c r="BC1738" s="1" t="str">
        <f>"39-5012.00"</f>
        <v>39-5012.00</v>
      </c>
      <c r="BD1738" s="1" t="s">
        <v>1831</v>
      </c>
      <c r="BE1738" s="1" t="s">
        <v>12121</v>
      </c>
      <c r="BF1738" s="1" t="s">
        <v>2053</v>
      </c>
      <c r="BG1738" s="1">
        <v>2</v>
      </c>
      <c r="BH1738" s="1">
        <v>2</v>
      </c>
      <c r="BI1738" s="2">
        <v>44470</v>
      </c>
      <c r="BJ1738" s="2">
        <v>44834</v>
      </c>
      <c r="BK1738" s="2">
        <v>44470</v>
      </c>
      <c r="BL1738" s="2">
        <v>44834</v>
      </c>
      <c r="BM1738" s="1">
        <v>35</v>
      </c>
      <c r="BN1738" s="1">
        <v>0</v>
      </c>
      <c r="BO1738" s="1">
        <v>7</v>
      </c>
      <c r="BP1738" s="1">
        <v>7</v>
      </c>
      <c r="BQ1738" s="1">
        <v>7</v>
      </c>
      <c r="BR1738" s="1">
        <v>7</v>
      </c>
      <c r="BS1738" s="1">
        <v>7</v>
      </c>
      <c r="BT1738" s="1">
        <v>0</v>
      </c>
      <c r="BU1738" s="1" t="str">
        <f>"9:00 AM"</f>
        <v>9:00 AM</v>
      </c>
      <c r="BV1738" s="1" t="str">
        <f>"5:00 PM"</f>
        <v>5:00 PM</v>
      </c>
      <c r="BW1738" s="1" t="s">
        <v>135</v>
      </c>
      <c r="BX1738" s="1">
        <v>0</v>
      </c>
      <c r="BY1738" s="1">
        <v>3</v>
      </c>
      <c r="BZ1738" s="1" t="s">
        <v>112</v>
      </c>
      <c r="CB1738" s="1" t="s">
        <v>362</v>
      </c>
      <c r="CC1738" s="1" t="s">
        <v>3582</v>
      </c>
      <c r="CD1738" s="1" t="s">
        <v>2866</v>
      </c>
      <c r="CE1738" s="1" t="s">
        <v>116</v>
      </c>
      <c r="CF1738" s="1" t="s">
        <v>117</v>
      </c>
      <c r="CG1738" s="1">
        <v>96950</v>
      </c>
      <c r="CH1738" s="3">
        <v>8.08</v>
      </c>
      <c r="CI1738" s="3">
        <v>8.08</v>
      </c>
      <c r="CJ1738" s="3">
        <v>12.12</v>
      </c>
      <c r="CK1738" s="3">
        <v>12.12</v>
      </c>
      <c r="CL1738" s="1" t="s">
        <v>137</v>
      </c>
      <c r="CN1738" s="1" t="s">
        <v>139</v>
      </c>
      <c r="CP1738" s="1" t="s">
        <v>111</v>
      </c>
      <c r="CQ1738" s="1" t="s">
        <v>111</v>
      </c>
      <c r="CR1738" s="1" t="s">
        <v>111</v>
      </c>
      <c r="CS1738" s="1" t="s">
        <v>111</v>
      </c>
      <c r="CT1738" s="1" t="s">
        <v>111</v>
      </c>
      <c r="CU1738" s="1" t="s">
        <v>111</v>
      </c>
      <c r="CV1738" s="1" t="s">
        <v>111</v>
      </c>
      <c r="CW1738" s="1" t="s">
        <v>1004</v>
      </c>
      <c r="CX1738" s="1">
        <v>16709890917</v>
      </c>
      <c r="CY1738" s="1" t="s">
        <v>641</v>
      </c>
      <c r="CZ1738" s="1" t="s">
        <v>645</v>
      </c>
      <c r="DA1738" s="1" t="s">
        <v>111</v>
      </c>
      <c r="DB1738" s="1" t="s">
        <v>111</v>
      </c>
    </row>
    <row r="1739" spans="1:111" ht="15.6" customHeight="1" x14ac:dyDescent="0.25">
      <c r="A1739" s="1" t="s">
        <v>17329</v>
      </c>
      <c r="B1739" s="1" t="s">
        <v>238</v>
      </c>
      <c r="C1739" s="2">
        <v>44372.171776157411</v>
      </c>
      <c r="D1739" s="2">
        <v>44414</v>
      </c>
      <c r="E1739" s="1" t="s">
        <v>180</v>
      </c>
      <c r="G1739" s="1" t="s">
        <v>112</v>
      </c>
      <c r="H1739" s="1" t="s">
        <v>112</v>
      </c>
      <c r="I1739" s="1" t="s">
        <v>112</v>
      </c>
      <c r="J1739" s="1" t="s">
        <v>2477</v>
      </c>
      <c r="L1739" s="1" t="s">
        <v>2070</v>
      </c>
      <c r="M1739" s="1" t="s">
        <v>2478</v>
      </c>
      <c r="N1739" s="1" t="s">
        <v>116</v>
      </c>
      <c r="O1739" s="1" t="s">
        <v>117</v>
      </c>
      <c r="P1739" s="9">
        <v>96950</v>
      </c>
      <c r="Q1739" s="1" t="s">
        <v>118</v>
      </c>
      <c r="R1739" s="1" t="s">
        <v>138</v>
      </c>
      <c r="S1739" s="1">
        <v>16702330349</v>
      </c>
      <c r="U1739" s="1">
        <v>56132</v>
      </c>
      <c r="V1739" s="1" t="s">
        <v>2479</v>
      </c>
      <c r="W1739" s="1" t="s">
        <v>111</v>
      </c>
      <c r="X1739" s="1" t="s">
        <v>2480</v>
      </c>
      <c r="Y1739" s="1" t="s">
        <v>2481</v>
      </c>
      <c r="Z1739" s="1" t="s">
        <v>2482</v>
      </c>
      <c r="AA1739" s="1" t="s">
        <v>2483</v>
      </c>
      <c r="AB1739" s="1" t="s">
        <v>2070</v>
      </c>
      <c r="AC1739" s="1" t="s">
        <v>2478</v>
      </c>
      <c r="AD1739" s="1" t="s">
        <v>116</v>
      </c>
      <c r="AE1739" s="1" t="s">
        <v>117</v>
      </c>
      <c r="AF1739" s="9">
        <v>96950</v>
      </c>
      <c r="AG1739" s="1" t="s">
        <v>118</v>
      </c>
      <c r="AH1739" s="1" t="s">
        <v>138</v>
      </c>
      <c r="AI1739" s="1">
        <v>16702330349</v>
      </c>
      <c r="AK1739" s="1" t="s">
        <v>2484</v>
      </c>
      <c r="BC1739" s="1" t="str">
        <f>"35-2014.00"</f>
        <v>35-2014.00</v>
      </c>
      <c r="BD1739" s="1" t="s">
        <v>152</v>
      </c>
      <c r="BE1739" s="1" t="s">
        <v>2680</v>
      </c>
      <c r="BF1739" s="1" t="s">
        <v>154</v>
      </c>
      <c r="BG1739" s="1">
        <v>1</v>
      </c>
      <c r="BH1739" s="1">
        <v>1</v>
      </c>
      <c r="BI1739" s="2">
        <v>44440</v>
      </c>
      <c r="BJ1739" s="2">
        <v>44804</v>
      </c>
      <c r="BK1739" s="2">
        <v>44440</v>
      </c>
      <c r="BL1739" s="2">
        <v>44804</v>
      </c>
      <c r="BM1739" s="1">
        <v>35</v>
      </c>
      <c r="BN1739" s="1">
        <v>0</v>
      </c>
      <c r="BO1739" s="1">
        <v>0</v>
      </c>
      <c r="BP1739" s="1">
        <v>7</v>
      </c>
      <c r="BQ1739" s="1">
        <v>7</v>
      </c>
      <c r="BR1739" s="1">
        <v>7</v>
      </c>
      <c r="BS1739" s="1">
        <v>7</v>
      </c>
      <c r="BT1739" s="1">
        <v>7</v>
      </c>
      <c r="BU1739" s="1" t="str">
        <f>"3:00 PM"</f>
        <v>3:00 PM</v>
      </c>
      <c r="BV1739" s="1" t="str">
        <f>"11:00 PM"</f>
        <v>11:00 PM</v>
      </c>
      <c r="BW1739" s="1" t="s">
        <v>135</v>
      </c>
      <c r="BX1739" s="1">
        <v>0</v>
      </c>
      <c r="BY1739" s="1">
        <v>12</v>
      </c>
      <c r="BZ1739" s="1" t="s">
        <v>112</v>
      </c>
      <c r="CB1739" s="1" t="s">
        <v>2681</v>
      </c>
      <c r="CC1739" s="1" t="s">
        <v>2682</v>
      </c>
      <c r="CE1739" s="1" t="s">
        <v>116</v>
      </c>
      <c r="CF1739" s="1" t="s">
        <v>117</v>
      </c>
      <c r="CG1739" s="1">
        <v>96950</v>
      </c>
      <c r="CH1739" s="3">
        <v>8.68</v>
      </c>
      <c r="CI1739" s="3">
        <v>8.68</v>
      </c>
      <c r="CJ1739" s="3">
        <v>13.02</v>
      </c>
      <c r="CK1739" s="3">
        <v>13.02</v>
      </c>
      <c r="CL1739" s="1" t="s">
        <v>137</v>
      </c>
      <c r="CM1739" s="1" t="s">
        <v>138</v>
      </c>
      <c r="CN1739" s="1" t="s">
        <v>139</v>
      </c>
      <c r="CP1739" s="1" t="s">
        <v>112</v>
      </c>
      <c r="CQ1739" s="1" t="s">
        <v>111</v>
      </c>
      <c r="CR1739" s="1" t="s">
        <v>112</v>
      </c>
      <c r="CS1739" s="1" t="s">
        <v>111</v>
      </c>
      <c r="CT1739" s="1" t="s">
        <v>138</v>
      </c>
      <c r="CU1739" s="1" t="s">
        <v>111</v>
      </c>
      <c r="CV1739" s="1" t="s">
        <v>138</v>
      </c>
      <c r="CW1739" s="1" t="s">
        <v>138</v>
      </c>
      <c r="CX1739" s="1">
        <v>16702330349</v>
      </c>
      <c r="CY1739" s="1" t="s">
        <v>2489</v>
      </c>
      <c r="CZ1739" s="1" t="s">
        <v>138</v>
      </c>
      <c r="DA1739" s="1" t="s">
        <v>111</v>
      </c>
      <c r="DB1739" s="1" t="s">
        <v>111</v>
      </c>
    </row>
    <row r="1740" spans="1:111" ht="15.6" customHeight="1" x14ac:dyDescent="0.25">
      <c r="A1740" s="1" t="s">
        <v>17330</v>
      </c>
      <c r="B1740" s="1" t="s">
        <v>238</v>
      </c>
      <c r="C1740" s="2">
        <v>44368.871966782404</v>
      </c>
      <c r="D1740" s="2">
        <v>44412</v>
      </c>
      <c r="E1740" s="1" t="s">
        <v>180</v>
      </c>
      <c r="G1740" s="1" t="s">
        <v>112</v>
      </c>
      <c r="H1740" s="1" t="s">
        <v>112</v>
      </c>
      <c r="I1740" s="1" t="s">
        <v>112</v>
      </c>
      <c r="J1740" s="1" t="s">
        <v>5364</v>
      </c>
      <c r="K1740" s="1" t="s">
        <v>5365</v>
      </c>
      <c r="L1740" s="1" t="s">
        <v>9162</v>
      </c>
      <c r="N1740" s="1" t="s">
        <v>116</v>
      </c>
      <c r="O1740" s="1" t="s">
        <v>117</v>
      </c>
      <c r="P1740" s="9">
        <v>96950</v>
      </c>
      <c r="Q1740" s="1" t="s">
        <v>118</v>
      </c>
      <c r="S1740" s="1">
        <v>16702358778</v>
      </c>
      <c r="U1740" s="1">
        <v>23622</v>
      </c>
      <c r="V1740" s="1" t="s">
        <v>119</v>
      </c>
      <c r="X1740" s="1" t="s">
        <v>5367</v>
      </c>
      <c r="Y1740" s="1" t="s">
        <v>5368</v>
      </c>
      <c r="Z1740" s="1" t="s">
        <v>5369</v>
      </c>
      <c r="AA1740" s="1" t="s">
        <v>373</v>
      </c>
      <c r="AB1740" s="1" t="s">
        <v>9162</v>
      </c>
      <c r="AD1740" s="1" t="s">
        <v>116</v>
      </c>
      <c r="AE1740" s="1" t="s">
        <v>117</v>
      </c>
      <c r="AF1740" s="9">
        <v>96950</v>
      </c>
      <c r="AG1740" s="1" t="s">
        <v>118</v>
      </c>
      <c r="AI1740" s="1">
        <v>16702358778</v>
      </c>
      <c r="AK1740" s="1" t="s">
        <v>5371</v>
      </c>
      <c r="BC1740" s="1" t="str">
        <f>"49-9071.00"</f>
        <v>49-9071.00</v>
      </c>
      <c r="BD1740" s="1" t="s">
        <v>214</v>
      </c>
      <c r="BE1740" s="1" t="s">
        <v>13373</v>
      </c>
      <c r="BF1740" s="1" t="s">
        <v>13374</v>
      </c>
      <c r="BG1740" s="1">
        <v>10</v>
      </c>
      <c r="BH1740" s="1">
        <v>10</v>
      </c>
      <c r="BI1740" s="2">
        <v>44470</v>
      </c>
      <c r="BJ1740" s="2">
        <v>44834</v>
      </c>
      <c r="BK1740" s="2">
        <v>44470</v>
      </c>
      <c r="BL1740" s="2">
        <v>44834</v>
      </c>
      <c r="BM1740" s="1">
        <v>40</v>
      </c>
      <c r="BN1740" s="1">
        <v>0</v>
      </c>
      <c r="BO1740" s="1">
        <v>8</v>
      </c>
      <c r="BP1740" s="1">
        <v>8</v>
      </c>
      <c r="BQ1740" s="1">
        <v>8</v>
      </c>
      <c r="BR1740" s="1">
        <v>8</v>
      </c>
      <c r="BS1740" s="1">
        <v>8</v>
      </c>
      <c r="BT1740" s="1">
        <v>0</v>
      </c>
      <c r="BU1740" s="1" t="str">
        <f>"7:30 AM"</f>
        <v>7:30 AM</v>
      </c>
      <c r="BV1740" s="1" t="str">
        <f>"4:30 PM"</f>
        <v>4:30 PM</v>
      </c>
      <c r="BW1740" s="1" t="s">
        <v>135</v>
      </c>
      <c r="BX1740" s="1">
        <v>0</v>
      </c>
      <c r="BY1740" s="1">
        <v>0</v>
      </c>
      <c r="BZ1740" s="1" t="s">
        <v>112</v>
      </c>
      <c r="CB1740" s="1" t="s">
        <v>168</v>
      </c>
      <c r="CC1740" s="1" t="s">
        <v>1757</v>
      </c>
      <c r="CE1740" s="1" t="s">
        <v>116</v>
      </c>
      <c r="CF1740" s="1" t="s">
        <v>117</v>
      </c>
      <c r="CG1740" s="1">
        <v>96950</v>
      </c>
      <c r="CH1740" s="3">
        <v>8.7100000000000009</v>
      </c>
      <c r="CI1740" s="3">
        <v>8.7100000000000009</v>
      </c>
      <c r="CJ1740" s="3">
        <v>13.06</v>
      </c>
      <c r="CK1740" s="3">
        <v>13.06</v>
      </c>
      <c r="CL1740" s="1" t="s">
        <v>137</v>
      </c>
      <c r="CM1740" s="1" t="s">
        <v>168</v>
      </c>
      <c r="CN1740" s="1" t="s">
        <v>139</v>
      </c>
      <c r="CP1740" s="1" t="s">
        <v>112</v>
      </c>
      <c r="CQ1740" s="1" t="s">
        <v>111</v>
      </c>
      <c r="CR1740" s="1" t="s">
        <v>111</v>
      </c>
      <c r="CS1740" s="1" t="s">
        <v>111</v>
      </c>
      <c r="CT1740" s="1" t="s">
        <v>138</v>
      </c>
      <c r="CU1740" s="1" t="s">
        <v>111</v>
      </c>
      <c r="CV1740" s="1" t="s">
        <v>111</v>
      </c>
      <c r="CW1740" s="1" t="s">
        <v>1059</v>
      </c>
      <c r="CX1740" s="1">
        <v>16702338883</v>
      </c>
      <c r="CY1740" s="1" t="s">
        <v>5371</v>
      </c>
      <c r="CZ1740" s="1" t="s">
        <v>138</v>
      </c>
      <c r="DA1740" s="1" t="s">
        <v>111</v>
      </c>
      <c r="DB1740" s="1" t="s">
        <v>112</v>
      </c>
    </row>
    <row r="1741" spans="1:111" ht="15.6" customHeight="1" x14ac:dyDescent="0.25">
      <c r="A1741" s="1" t="s">
        <v>17337</v>
      </c>
      <c r="B1741" s="1" t="s">
        <v>238</v>
      </c>
      <c r="C1741" s="2">
        <v>44358.050844444442</v>
      </c>
      <c r="D1741" s="2">
        <v>44399</v>
      </c>
      <c r="E1741" s="1" t="s">
        <v>180</v>
      </c>
      <c r="G1741" s="1" t="s">
        <v>112</v>
      </c>
      <c r="H1741" s="1" t="s">
        <v>112</v>
      </c>
      <c r="I1741" s="1" t="s">
        <v>112</v>
      </c>
      <c r="J1741" s="1" t="s">
        <v>11381</v>
      </c>
      <c r="L1741" s="1" t="s">
        <v>11382</v>
      </c>
      <c r="N1741" s="1" t="s">
        <v>167</v>
      </c>
      <c r="O1741" s="1" t="s">
        <v>117</v>
      </c>
      <c r="P1741" s="9">
        <v>96950</v>
      </c>
      <c r="Q1741" s="1" t="s">
        <v>118</v>
      </c>
      <c r="S1741" s="1">
        <v>16707854432</v>
      </c>
      <c r="U1741" s="1">
        <v>236115</v>
      </c>
      <c r="V1741" s="1" t="s">
        <v>119</v>
      </c>
      <c r="X1741" s="1" t="s">
        <v>11383</v>
      </c>
      <c r="Y1741" s="1" t="s">
        <v>11384</v>
      </c>
      <c r="Z1741" s="1" t="s">
        <v>11385</v>
      </c>
      <c r="AA1741" s="1" t="s">
        <v>451</v>
      </c>
      <c r="AB1741" s="1" t="s">
        <v>11386</v>
      </c>
      <c r="AD1741" s="1" t="s">
        <v>167</v>
      </c>
      <c r="AE1741" s="1" t="s">
        <v>117</v>
      </c>
      <c r="AF1741" s="9">
        <v>96950</v>
      </c>
      <c r="AG1741" s="1" t="s">
        <v>118</v>
      </c>
      <c r="AI1741" s="1">
        <v>16707854432</v>
      </c>
      <c r="AK1741" s="1" t="s">
        <v>11387</v>
      </c>
      <c r="BC1741" s="1" t="str">
        <f>"49-9071.00"</f>
        <v>49-9071.00</v>
      </c>
      <c r="BD1741" s="1" t="s">
        <v>214</v>
      </c>
      <c r="BE1741" s="1" t="s">
        <v>11388</v>
      </c>
      <c r="BF1741" s="1" t="s">
        <v>11389</v>
      </c>
      <c r="BG1741" s="1">
        <v>3</v>
      </c>
      <c r="BH1741" s="1">
        <v>3</v>
      </c>
      <c r="BI1741" s="2">
        <v>44470</v>
      </c>
      <c r="BJ1741" s="2">
        <v>44834</v>
      </c>
      <c r="BK1741" s="2">
        <v>44470</v>
      </c>
      <c r="BL1741" s="2">
        <v>44834</v>
      </c>
      <c r="BM1741" s="1">
        <v>35</v>
      </c>
      <c r="BN1741" s="1">
        <v>0</v>
      </c>
      <c r="BO1741" s="1">
        <v>7</v>
      </c>
      <c r="BP1741" s="1">
        <v>7</v>
      </c>
      <c r="BQ1741" s="1">
        <v>7</v>
      </c>
      <c r="BR1741" s="1">
        <v>7</v>
      </c>
      <c r="BS1741" s="1">
        <v>7</v>
      </c>
      <c r="BT1741" s="1">
        <v>0</v>
      </c>
      <c r="BU1741" s="1" t="str">
        <f>"8:00 AM"</f>
        <v>8:00 AM</v>
      </c>
      <c r="BV1741" s="1" t="str">
        <f>"4:00 PM"</f>
        <v>4:00 PM</v>
      </c>
      <c r="BW1741" s="1" t="s">
        <v>135</v>
      </c>
      <c r="BX1741" s="1">
        <v>0</v>
      </c>
      <c r="BY1741" s="1">
        <v>6</v>
      </c>
      <c r="BZ1741" s="1" t="s">
        <v>112</v>
      </c>
      <c r="CB1741" s="1" t="s">
        <v>17338</v>
      </c>
      <c r="CC1741" s="1" t="s">
        <v>11391</v>
      </c>
      <c r="CE1741" s="1" t="s">
        <v>116</v>
      </c>
      <c r="CF1741" s="1" t="s">
        <v>117</v>
      </c>
      <c r="CG1741" s="1">
        <v>96950</v>
      </c>
      <c r="CH1741" s="3">
        <v>8.7100000000000009</v>
      </c>
      <c r="CI1741" s="3">
        <v>8.7100000000000009</v>
      </c>
      <c r="CJ1741" s="3">
        <v>13.06</v>
      </c>
      <c r="CK1741" s="3">
        <v>13.06</v>
      </c>
      <c r="CL1741" s="1" t="s">
        <v>137</v>
      </c>
      <c r="CM1741" s="1" t="s">
        <v>230</v>
      </c>
      <c r="CN1741" s="1" t="s">
        <v>139</v>
      </c>
      <c r="CP1741" s="1" t="s">
        <v>112</v>
      </c>
      <c r="CQ1741" s="1" t="s">
        <v>111</v>
      </c>
      <c r="CR1741" s="1" t="s">
        <v>112</v>
      </c>
      <c r="CS1741" s="1" t="s">
        <v>111</v>
      </c>
      <c r="CT1741" s="1" t="s">
        <v>138</v>
      </c>
      <c r="CU1741" s="1" t="s">
        <v>111</v>
      </c>
      <c r="CV1741" s="1" t="s">
        <v>138</v>
      </c>
      <c r="CW1741" s="1" t="s">
        <v>17339</v>
      </c>
      <c r="CX1741" s="1">
        <v>16707854432</v>
      </c>
      <c r="CY1741" s="1" t="s">
        <v>11393</v>
      </c>
      <c r="CZ1741" s="1" t="s">
        <v>138</v>
      </c>
      <c r="DA1741" s="1" t="s">
        <v>111</v>
      </c>
      <c r="DB1741" s="1" t="s">
        <v>112</v>
      </c>
      <c r="DC1741" s="1" t="s">
        <v>11383</v>
      </c>
      <c r="DD1741" s="1" t="s">
        <v>11384</v>
      </c>
      <c r="DE1741" s="1" t="s">
        <v>202</v>
      </c>
      <c r="DF1741" s="1" t="s">
        <v>11381</v>
      </c>
      <c r="DG1741" s="1" t="s">
        <v>11393</v>
      </c>
    </row>
    <row r="1742" spans="1:111" ht="15.6" customHeight="1" x14ac:dyDescent="0.25">
      <c r="A1742" s="1" t="s">
        <v>17340</v>
      </c>
      <c r="B1742" s="1" t="s">
        <v>238</v>
      </c>
      <c r="C1742" s="2">
        <v>44364.85775185185</v>
      </c>
      <c r="D1742" s="2">
        <v>44406</v>
      </c>
      <c r="E1742" s="1" t="s">
        <v>110</v>
      </c>
      <c r="F1742" s="2">
        <v>44517.791666666664</v>
      </c>
      <c r="G1742" s="1" t="s">
        <v>112</v>
      </c>
      <c r="H1742" s="1" t="s">
        <v>112</v>
      </c>
      <c r="I1742" s="1" t="s">
        <v>112</v>
      </c>
      <c r="J1742" s="1" t="s">
        <v>7215</v>
      </c>
      <c r="K1742" s="1" t="s">
        <v>2905</v>
      </c>
      <c r="L1742" s="1" t="s">
        <v>15554</v>
      </c>
      <c r="M1742" s="1" t="s">
        <v>2823</v>
      </c>
      <c r="N1742" s="1" t="s">
        <v>879</v>
      </c>
      <c r="O1742" s="1" t="s">
        <v>117</v>
      </c>
      <c r="P1742" s="9">
        <v>96950</v>
      </c>
      <c r="Q1742" s="1" t="s">
        <v>118</v>
      </c>
      <c r="S1742" s="1">
        <v>16702353027</v>
      </c>
      <c r="U1742" s="1">
        <v>722310</v>
      </c>
      <c r="V1742" s="1" t="s">
        <v>119</v>
      </c>
      <c r="X1742" s="1" t="s">
        <v>2907</v>
      </c>
      <c r="Y1742" s="1" t="s">
        <v>7216</v>
      </c>
      <c r="Z1742" s="1" t="s">
        <v>7217</v>
      </c>
      <c r="AA1742" s="1" t="s">
        <v>511</v>
      </c>
      <c r="AB1742" s="1" t="s">
        <v>2906</v>
      </c>
      <c r="AC1742" s="1" t="s">
        <v>2823</v>
      </c>
      <c r="AD1742" s="1" t="s">
        <v>167</v>
      </c>
      <c r="AE1742" s="1" t="s">
        <v>117</v>
      </c>
      <c r="AF1742" s="9">
        <v>96950</v>
      </c>
      <c r="AG1742" s="1" t="s">
        <v>118</v>
      </c>
      <c r="AI1742" s="1">
        <v>16702353027</v>
      </c>
      <c r="AK1742" s="1" t="s">
        <v>2898</v>
      </c>
      <c r="BC1742" s="1" t="str">
        <f>"35-9021.00"</f>
        <v>35-9021.00</v>
      </c>
      <c r="BD1742" s="1" t="s">
        <v>1160</v>
      </c>
      <c r="BE1742" s="1" t="s">
        <v>15555</v>
      </c>
      <c r="BF1742" s="1" t="s">
        <v>15556</v>
      </c>
      <c r="BG1742" s="1">
        <v>1</v>
      </c>
      <c r="BH1742" s="1">
        <v>1</v>
      </c>
      <c r="BI1742" s="2">
        <v>44519</v>
      </c>
      <c r="BJ1742" s="2">
        <v>44883</v>
      </c>
      <c r="BK1742" s="2">
        <v>44519</v>
      </c>
      <c r="BL1742" s="2">
        <v>44883</v>
      </c>
      <c r="BM1742" s="1">
        <v>35</v>
      </c>
      <c r="BN1742" s="1">
        <v>0</v>
      </c>
      <c r="BO1742" s="1">
        <v>7</v>
      </c>
      <c r="BP1742" s="1">
        <v>7</v>
      </c>
      <c r="BQ1742" s="1">
        <v>7</v>
      </c>
      <c r="BR1742" s="1">
        <v>7</v>
      </c>
      <c r="BS1742" s="1">
        <v>7</v>
      </c>
      <c r="BT1742" s="1">
        <v>0</v>
      </c>
      <c r="BU1742" s="1" t="str">
        <f>"3:00 AM"</f>
        <v>3:00 AM</v>
      </c>
      <c r="BV1742" s="1" t="str">
        <f>"10:00 AM"</f>
        <v>10:00 AM</v>
      </c>
      <c r="BW1742" s="1" t="s">
        <v>135</v>
      </c>
      <c r="BX1742" s="1">
        <v>0</v>
      </c>
      <c r="BY1742" s="1">
        <v>3</v>
      </c>
      <c r="BZ1742" s="1" t="s">
        <v>112</v>
      </c>
      <c r="CB1742" s="4" t="s">
        <v>17341</v>
      </c>
      <c r="CC1742" s="1" t="s">
        <v>2906</v>
      </c>
      <c r="CD1742" s="1" t="s">
        <v>2823</v>
      </c>
      <c r="CE1742" s="1" t="s">
        <v>879</v>
      </c>
      <c r="CF1742" s="1" t="s">
        <v>117</v>
      </c>
      <c r="CG1742" s="1">
        <v>96950</v>
      </c>
      <c r="CH1742" s="3">
        <v>7.76</v>
      </c>
      <c r="CI1742" s="3">
        <v>9.24</v>
      </c>
      <c r="CJ1742" s="3">
        <v>11.64</v>
      </c>
      <c r="CK1742" s="3">
        <v>13.86</v>
      </c>
      <c r="CL1742" s="1" t="s">
        <v>137</v>
      </c>
      <c r="CM1742" s="1" t="s">
        <v>362</v>
      </c>
      <c r="CN1742" s="1" t="s">
        <v>139</v>
      </c>
      <c r="CP1742" s="1" t="s">
        <v>112</v>
      </c>
      <c r="CQ1742" s="1" t="s">
        <v>111</v>
      </c>
      <c r="CR1742" s="1" t="s">
        <v>112</v>
      </c>
      <c r="CS1742" s="1" t="s">
        <v>111</v>
      </c>
      <c r="CT1742" s="1" t="s">
        <v>138</v>
      </c>
      <c r="CU1742" s="1" t="s">
        <v>111</v>
      </c>
      <c r="CV1742" s="1" t="s">
        <v>138</v>
      </c>
      <c r="CW1742" s="1" t="s">
        <v>17342</v>
      </c>
      <c r="CX1742" s="1">
        <v>16702353027</v>
      </c>
      <c r="CY1742" s="1" t="s">
        <v>2829</v>
      </c>
      <c r="CZ1742" s="1" t="s">
        <v>138</v>
      </c>
      <c r="DA1742" s="1" t="s">
        <v>111</v>
      </c>
      <c r="DB1742" s="1" t="s">
        <v>112</v>
      </c>
    </row>
    <row r="1743" spans="1:111" ht="15.6" customHeight="1" x14ac:dyDescent="0.25">
      <c r="A1743" s="1" t="s">
        <v>17344</v>
      </c>
      <c r="B1743" s="1" t="s">
        <v>238</v>
      </c>
      <c r="C1743" s="2">
        <v>44372.206432638886</v>
      </c>
      <c r="D1743" s="2">
        <v>44410</v>
      </c>
      <c r="E1743" s="1" t="s">
        <v>180</v>
      </c>
      <c r="G1743" s="1" t="s">
        <v>112</v>
      </c>
      <c r="H1743" s="1" t="s">
        <v>112</v>
      </c>
      <c r="I1743" s="1" t="s">
        <v>112</v>
      </c>
      <c r="J1743" s="1" t="s">
        <v>5465</v>
      </c>
      <c r="K1743" s="1" t="s">
        <v>5466</v>
      </c>
      <c r="L1743" s="1" t="s">
        <v>6558</v>
      </c>
      <c r="M1743" s="1" t="s">
        <v>1130</v>
      </c>
      <c r="N1743" s="1" t="s">
        <v>116</v>
      </c>
      <c r="O1743" s="1" t="s">
        <v>117</v>
      </c>
      <c r="P1743" s="9">
        <v>96950</v>
      </c>
      <c r="Q1743" s="1" t="s">
        <v>118</v>
      </c>
      <c r="S1743" s="1">
        <v>16707836993</v>
      </c>
      <c r="U1743" s="1">
        <v>44522</v>
      </c>
      <c r="V1743" s="1" t="s">
        <v>119</v>
      </c>
      <c r="X1743" s="1" t="s">
        <v>5468</v>
      </c>
      <c r="Y1743" s="1" t="s">
        <v>5469</v>
      </c>
      <c r="Z1743" s="1" t="s">
        <v>5470</v>
      </c>
      <c r="AA1743" s="1" t="s">
        <v>1184</v>
      </c>
      <c r="AB1743" s="1" t="s">
        <v>11280</v>
      </c>
      <c r="AC1743" s="1" t="s">
        <v>1130</v>
      </c>
      <c r="AD1743" s="1" t="s">
        <v>116</v>
      </c>
      <c r="AE1743" s="1" t="s">
        <v>117</v>
      </c>
      <c r="AF1743" s="9">
        <v>96950</v>
      </c>
      <c r="AG1743" s="1" t="s">
        <v>118</v>
      </c>
      <c r="AI1743" s="1">
        <v>16707836993</v>
      </c>
      <c r="AK1743" s="1" t="s">
        <v>5472</v>
      </c>
      <c r="BC1743" s="1" t="str">
        <f>"45-3011.00"</f>
        <v>45-3011.00</v>
      </c>
      <c r="BD1743" s="1" t="s">
        <v>5473</v>
      </c>
      <c r="BE1743" s="1" t="s">
        <v>11281</v>
      </c>
      <c r="BF1743" s="1" t="s">
        <v>5475</v>
      </c>
      <c r="BG1743" s="1">
        <v>2</v>
      </c>
      <c r="BH1743" s="1">
        <v>2</v>
      </c>
      <c r="BI1743" s="2">
        <v>44470</v>
      </c>
      <c r="BJ1743" s="2">
        <v>44834</v>
      </c>
      <c r="BK1743" s="2">
        <v>44470</v>
      </c>
      <c r="BL1743" s="2">
        <v>44834</v>
      </c>
      <c r="BM1743" s="1">
        <v>40</v>
      </c>
      <c r="BN1743" s="1">
        <v>0</v>
      </c>
      <c r="BO1743" s="1">
        <v>8</v>
      </c>
      <c r="BP1743" s="1">
        <v>8</v>
      </c>
      <c r="BQ1743" s="1">
        <v>8</v>
      </c>
      <c r="BR1743" s="1">
        <v>8</v>
      </c>
      <c r="BS1743" s="1">
        <v>8</v>
      </c>
      <c r="BT1743" s="1">
        <v>0</v>
      </c>
      <c r="BU1743" s="1" t="str">
        <f>"8:00 AM"</f>
        <v>8:00 AM</v>
      </c>
      <c r="BV1743" s="1" t="str">
        <f>"5:00 PM"</f>
        <v>5:00 PM</v>
      </c>
      <c r="BW1743" s="1" t="s">
        <v>230</v>
      </c>
      <c r="BX1743" s="1">
        <v>0</v>
      </c>
      <c r="BY1743" s="1">
        <v>3</v>
      </c>
      <c r="BZ1743" s="1" t="s">
        <v>112</v>
      </c>
      <c r="CB1743" s="1" t="s">
        <v>17345</v>
      </c>
      <c r="CC1743" s="1" t="s">
        <v>5467</v>
      </c>
      <c r="CD1743" s="1" t="s">
        <v>1130</v>
      </c>
      <c r="CE1743" s="1" t="s">
        <v>116</v>
      </c>
      <c r="CF1743" s="1" t="s">
        <v>117</v>
      </c>
      <c r="CG1743" s="1">
        <v>96950</v>
      </c>
      <c r="CH1743" s="3">
        <v>13.21</v>
      </c>
      <c r="CI1743" s="3">
        <v>13.21</v>
      </c>
      <c r="CJ1743" s="3">
        <v>19.82</v>
      </c>
      <c r="CK1743" s="3">
        <v>19.82</v>
      </c>
      <c r="CL1743" s="1" t="s">
        <v>137</v>
      </c>
      <c r="CM1743" s="1" t="s">
        <v>168</v>
      </c>
      <c r="CN1743" s="1" t="s">
        <v>139</v>
      </c>
      <c r="CP1743" s="1" t="s">
        <v>112</v>
      </c>
      <c r="CQ1743" s="1" t="s">
        <v>111</v>
      </c>
      <c r="CR1743" s="1" t="s">
        <v>112</v>
      </c>
      <c r="CS1743" s="1" t="s">
        <v>111</v>
      </c>
      <c r="CT1743" s="1" t="s">
        <v>138</v>
      </c>
      <c r="CU1743" s="1" t="s">
        <v>111</v>
      </c>
      <c r="CV1743" s="1" t="s">
        <v>138</v>
      </c>
      <c r="CW1743" s="1" t="s">
        <v>3830</v>
      </c>
      <c r="CX1743" s="1">
        <v>16707836993</v>
      </c>
      <c r="CY1743" s="1" t="s">
        <v>5472</v>
      </c>
      <c r="CZ1743" s="1" t="s">
        <v>168</v>
      </c>
      <c r="DA1743" s="1" t="s">
        <v>111</v>
      </c>
      <c r="DB1743" s="1" t="s">
        <v>112</v>
      </c>
      <c r="DC1743" s="1" t="s">
        <v>13361</v>
      </c>
      <c r="DD1743" s="1" t="s">
        <v>13362</v>
      </c>
      <c r="DE1743" s="1" t="s">
        <v>402</v>
      </c>
    </row>
    <row r="1744" spans="1:111" ht="15.6" customHeight="1" x14ac:dyDescent="0.25">
      <c r="A1744" s="1" t="s">
        <v>17346</v>
      </c>
      <c r="B1744" s="1" t="s">
        <v>238</v>
      </c>
      <c r="C1744" s="2">
        <v>44351.0398375</v>
      </c>
      <c r="D1744" s="2">
        <v>44398</v>
      </c>
      <c r="E1744" s="1" t="s">
        <v>180</v>
      </c>
      <c r="G1744" s="1" t="s">
        <v>112</v>
      </c>
      <c r="H1744" s="1" t="s">
        <v>112</v>
      </c>
      <c r="I1744" s="1" t="s">
        <v>112</v>
      </c>
      <c r="J1744" s="1" t="s">
        <v>11100</v>
      </c>
      <c r="L1744" s="1" t="s">
        <v>11091</v>
      </c>
      <c r="N1744" s="1" t="s">
        <v>167</v>
      </c>
      <c r="O1744" s="1" t="s">
        <v>117</v>
      </c>
      <c r="P1744" s="9">
        <v>96950</v>
      </c>
      <c r="Q1744" s="1" t="s">
        <v>118</v>
      </c>
      <c r="S1744" s="1">
        <v>16704831971</v>
      </c>
      <c r="U1744" s="1">
        <v>531110</v>
      </c>
      <c r="V1744" s="1" t="s">
        <v>119</v>
      </c>
      <c r="X1744" s="1" t="s">
        <v>4652</v>
      </c>
      <c r="Y1744" s="1" t="s">
        <v>11092</v>
      </c>
      <c r="Z1744" s="1" t="s">
        <v>1308</v>
      </c>
      <c r="AA1744" s="1" t="s">
        <v>2091</v>
      </c>
      <c r="AB1744" s="1" t="s">
        <v>4650</v>
      </c>
      <c r="AD1744" s="1" t="s">
        <v>167</v>
      </c>
      <c r="AE1744" s="1" t="s">
        <v>117</v>
      </c>
      <c r="AF1744" s="9">
        <v>96950</v>
      </c>
      <c r="AG1744" s="1" t="s">
        <v>118</v>
      </c>
      <c r="AI1744" s="1">
        <v>16704831971</v>
      </c>
      <c r="AK1744" s="1" t="s">
        <v>4655</v>
      </c>
      <c r="BC1744" s="1" t="str">
        <f>"37-2012.00"</f>
        <v>37-2012.00</v>
      </c>
      <c r="BD1744" s="1" t="s">
        <v>576</v>
      </c>
      <c r="BE1744" s="1" t="s">
        <v>17347</v>
      </c>
      <c r="BF1744" s="1" t="s">
        <v>576</v>
      </c>
      <c r="BG1744" s="1">
        <v>5</v>
      </c>
      <c r="BH1744" s="1">
        <v>5</v>
      </c>
      <c r="BI1744" s="2">
        <v>44470</v>
      </c>
      <c r="BJ1744" s="2">
        <v>44834</v>
      </c>
      <c r="BK1744" s="2">
        <v>44470</v>
      </c>
      <c r="BL1744" s="2">
        <v>44834</v>
      </c>
      <c r="BM1744" s="1">
        <v>35</v>
      </c>
      <c r="BN1744" s="1">
        <v>0</v>
      </c>
      <c r="BO1744" s="1">
        <v>7</v>
      </c>
      <c r="BP1744" s="1">
        <v>7</v>
      </c>
      <c r="BQ1744" s="1">
        <v>7</v>
      </c>
      <c r="BR1744" s="1">
        <v>7</v>
      </c>
      <c r="BS1744" s="1">
        <v>7</v>
      </c>
      <c r="BT1744" s="1">
        <v>0</v>
      </c>
      <c r="BU1744" s="1" t="str">
        <f>"8:00 AM"</f>
        <v>8:00 AM</v>
      </c>
      <c r="BV1744" s="1" t="str">
        <f>"4:00 PM"</f>
        <v>4:00 PM</v>
      </c>
      <c r="BW1744" s="1" t="s">
        <v>135</v>
      </c>
      <c r="BX1744" s="1">
        <v>0</v>
      </c>
      <c r="BY1744" s="1">
        <v>3</v>
      </c>
      <c r="BZ1744" s="1" t="s">
        <v>112</v>
      </c>
      <c r="CA1744" s="1">
        <v>0</v>
      </c>
      <c r="CB1744" s="1" t="s">
        <v>17348</v>
      </c>
      <c r="CC1744" s="1" t="s">
        <v>17349</v>
      </c>
      <c r="CE1744" s="1" t="s">
        <v>167</v>
      </c>
      <c r="CF1744" s="1" t="s">
        <v>117</v>
      </c>
      <c r="CG1744" s="1">
        <v>96950</v>
      </c>
      <c r="CH1744" s="3">
        <v>7.59</v>
      </c>
      <c r="CI1744" s="3">
        <v>7.59</v>
      </c>
      <c r="CJ1744" s="3">
        <v>11.38</v>
      </c>
      <c r="CK1744" s="3">
        <v>11.38</v>
      </c>
      <c r="CL1744" s="1" t="s">
        <v>137</v>
      </c>
      <c r="CM1744" s="1" t="s">
        <v>230</v>
      </c>
      <c r="CN1744" s="1" t="s">
        <v>139</v>
      </c>
      <c r="CP1744" s="1" t="s">
        <v>112</v>
      </c>
      <c r="CQ1744" s="1" t="s">
        <v>111</v>
      </c>
      <c r="CR1744" s="1" t="s">
        <v>112</v>
      </c>
      <c r="CS1744" s="1" t="s">
        <v>111</v>
      </c>
      <c r="CT1744" s="1" t="s">
        <v>138</v>
      </c>
      <c r="CU1744" s="1" t="s">
        <v>111</v>
      </c>
      <c r="CV1744" s="1" t="s">
        <v>138</v>
      </c>
      <c r="CW1744" s="1" t="s">
        <v>14379</v>
      </c>
      <c r="CX1744" s="1">
        <v>16704831971</v>
      </c>
      <c r="CY1744" s="1" t="s">
        <v>4655</v>
      </c>
      <c r="CZ1744" s="1" t="s">
        <v>138</v>
      </c>
      <c r="DA1744" s="1" t="s">
        <v>111</v>
      </c>
      <c r="DB1744" s="1" t="s">
        <v>112</v>
      </c>
      <c r="DC1744" s="1" t="s">
        <v>4652</v>
      </c>
      <c r="DD1744" s="1" t="s">
        <v>11092</v>
      </c>
      <c r="DE1744" s="1" t="s">
        <v>402</v>
      </c>
      <c r="DF1744" s="1" t="s">
        <v>11090</v>
      </c>
      <c r="DG1744" s="1" t="s">
        <v>4655</v>
      </c>
    </row>
    <row r="1745" spans="1:111" ht="15.6" customHeight="1" x14ac:dyDescent="0.25">
      <c r="A1745" s="1" t="s">
        <v>17350</v>
      </c>
      <c r="B1745" s="1" t="s">
        <v>238</v>
      </c>
      <c r="C1745" s="2">
        <v>44354.943912037037</v>
      </c>
      <c r="D1745" s="2">
        <v>44392</v>
      </c>
      <c r="E1745" s="1" t="s">
        <v>180</v>
      </c>
      <c r="G1745" s="1" t="s">
        <v>112</v>
      </c>
      <c r="H1745" s="1" t="s">
        <v>112</v>
      </c>
      <c r="I1745" s="1" t="s">
        <v>112</v>
      </c>
      <c r="J1745" s="1" t="s">
        <v>1246</v>
      </c>
      <c r="K1745" s="1" t="s">
        <v>17351</v>
      </c>
      <c r="L1745" s="1" t="s">
        <v>1247</v>
      </c>
      <c r="M1745" s="1" t="s">
        <v>1248</v>
      </c>
      <c r="N1745" s="1" t="s">
        <v>167</v>
      </c>
      <c r="O1745" s="1" t="s">
        <v>117</v>
      </c>
      <c r="P1745" s="9">
        <v>96950</v>
      </c>
      <c r="Q1745" s="1" t="s">
        <v>118</v>
      </c>
      <c r="R1745" s="1" t="s">
        <v>242</v>
      </c>
      <c r="S1745" s="1">
        <v>16707891106</v>
      </c>
      <c r="U1745" s="1">
        <v>56132</v>
      </c>
      <c r="V1745" s="1" t="s">
        <v>119</v>
      </c>
      <c r="X1745" s="1" t="s">
        <v>1514</v>
      </c>
      <c r="Y1745" s="1" t="s">
        <v>1515</v>
      </c>
      <c r="Z1745" s="1" t="s">
        <v>1516</v>
      </c>
      <c r="AA1745" s="1" t="s">
        <v>1517</v>
      </c>
      <c r="AB1745" s="1" t="s">
        <v>1518</v>
      </c>
      <c r="AC1745" s="1" t="s">
        <v>1248</v>
      </c>
      <c r="AD1745" s="1" t="s">
        <v>167</v>
      </c>
      <c r="AE1745" s="1" t="s">
        <v>117</v>
      </c>
      <c r="AF1745" s="9">
        <v>96950</v>
      </c>
      <c r="AG1745" s="1" t="s">
        <v>118</v>
      </c>
      <c r="AH1745" s="1" t="s">
        <v>242</v>
      </c>
      <c r="AI1745" s="1">
        <v>16707891106</v>
      </c>
      <c r="AK1745" s="1" t="s">
        <v>1253</v>
      </c>
      <c r="BC1745" s="1" t="str">
        <f>"49-9071.00"</f>
        <v>49-9071.00</v>
      </c>
      <c r="BD1745" s="1" t="s">
        <v>214</v>
      </c>
      <c r="BE1745" s="1" t="s">
        <v>1519</v>
      </c>
      <c r="BF1745" s="1" t="s">
        <v>1520</v>
      </c>
      <c r="BG1745" s="1">
        <v>20</v>
      </c>
      <c r="BH1745" s="1">
        <v>20</v>
      </c>
      <c r="BI1745" s="2">
        <v>44470</v>
      </c>
      <c r="BJ1745" s="2">
        <v>44834</v>
      </c>
      <c r="BK1745" s="2">
        <v>44470</v>
      </c>
      <c r="BL1745" s="2">
        <v>44834</v>
      </c>
      <c r="BM1745" s="1">
        <v>35</v>
      </c>
      <c r="BN1745" s="1">
        <v>0</v>
      </c>
      <c r="BO1745" s="1">
        <v>7</v>
      </c>
      <c r="BP1745" s="1">
        <v>7</v>
      </c>
      <c r="BQ1745" s="1">
        <v>7</v>
      </c>
      <c r="BR1745" s="1">
        <v>7</v>
      </c>
      <c r="BS1745" s="1">
        <v>7</v>
      </c>
      <c r="BT1745" s="1">
        <v>0</v>
      </c>
      <c r="BU1745" s="1" t="str">
        <f>"8:00 AM"</f>
        <v>8:00 AM</v>
      </c>
      <c r="BV1745" s="1" t="str">
        <f>"4:30 PM"</f>
        <v>4:30 PM</v>
      </c>
      <c r="BW1745" s="1" t="s">
        <v>135</v>
      </c>
      <c r="BX1745" s="1">
        <v>3</v>
      </c>
      <c r="BY1745" s="1">
        <v>12</v>
      </c>
      <c r="BZ1745" s="1" t="s">
        <v>112</v>
      </c>
      <c r="CB1745" s="4" t="s">
        <v>17352</v>
      </c>
      <c r="CC1745" s="1" t="s">
        <v>1247</v>
      </c>
      <c r="CD1745" s="1" t="s">
        <v>1248</v>
      </c>
      <c r="CE1745" s="1" t="s">
        <v>167</v>
      </c>
      <c r="CF1745" s="1" t="s">
        <v>117</v>
      </c>
      <c r="CG1745" s="1">
        <v>96950</v>
      </c>
      <c r="CH1745" s="3">
        <v>8.7100000000000009</v>
      </c>
      <c r="CI1745" s="3">
        <v>8.7100000000000009</v>
      </c>
      <c r="CJ1745" s="3">
        <v>13.07</v>
      </c>
      <c r="CK1745" s="3">
        <v>13.07</v>
      </c>
      <c r="CL1745" s="1" t="s">
        <v>137</v>
      </c>
      <c r="CM1745" s="1" t="s">
        <v>1257</v>
      </c>
      <c r="CN1745" s="1" t="s">
        <v>139</v>
      </c>
      <c r="CP1745" s="1" t="s">
        <v>112</v>
      </c>
      <c r="CQ1745" s="1" t="s">
        <v>111</v>
      </c>
      <c r="CR1745" s="1" t="s">
        <v>112</v>
      </c>
      <c r="CS1745" s="1" t="s">
        <v>111</v>
      </c>
      <c r="CT1745" s="1" t="s">
        <v>111</v>
      </c>
      <c r="CU1745" s="1" t="s">
        <v>111</v>
      </c>
      <c r="CV1745" s="1" t="s">
        <v>138</v>
      </c>
      <c r="CW1745" s="1" t="s">
        <v>1258</v>
      </c>
      <c r="CX1745" s="1">
        <v>16707891106</v>
      </c>
      <c r="CY1745" s="1" t="s">
        <v>1253</v>
      </c>
      <c r="CZ1745" s="1" t="s">
        <v>380</v>
      </c>
      <c r="DA1745" s="1" t="s">
        <v>111</v>
      </c>
      <c r="DB1745" s="1" t="s">
        <v>112</v>
      </c>
    </row>
    <row r="1746" spans="1:111" ht="15.6" customHeight="1" x14ac:dyDescent="0.25">
      <c r="A1746" s="1" t="s">
        <v>17371</v>
      </c>
      <c r="B1746" s="1" t="s">
        <v>238</v>
      </c>
      <c r="C1746" s="2">
        <v>44389.311565856478</v>
      </c>
      <c r="D1746" s="2">
        <v>44454</v>
      </c>
      <c r="E1746" s="1" t="s">
        <v>110</v>
      </c>
      <c r="F1746" s="2">
        <v>44468.833333333336</v>
      </c>
      <c r="G1746" s="1" t="s">
        <v>111</v>
      </c>
      <c r="H1746" s="1" t="s">
        <v>112</v>
      </c>
      <c r="I1746" s="1" t="s">
        <v>112</v>
      </c>
      <c r="J1746" s="1" t="s">
        <v>4400</v>
      </c>
      <c r="K1746" s="1" t="s">
        <v>12810</v>
      </c>
      <c r="L1746" s="1" t="s">
        <v>12811</v>
      </c>
      <c r="M1746" s="1" t="s">
        <v>1757</v>
      </c>
      <c r="N1746" s="1" t="s">
        <v>1759</v>
      </c>
      <c r="O1746" s="1" t="s">
        <v>117</v>
      </c>
      <c r="P1746" s="9">
        <v>96952</v>
      </c>
      <c r="Q1746" s="1" t="s">
        <v>118</v>
      </c>
      <c r="R1746" s="1" t="s">
        <v>719</v>
      </c>
      <c r="S1746" s="1">
        <v>16704330105</v>
      </c>
      <c r="U1746" s="1">
        <v>713290</v>
      </c>
      <c r="V1746" s="1" t="s">
        <v>119</v>
      </c>
      <c r="X1746" s="1" t="s">
        <v>3428</v>
      </c>
      <c r="Y1746" s="1" t="s">
        <v>4403</v>
      </c>
      <c r="AA1746" s="1" t="s">
        <v>373</v>
      </c>
      <c r="AB1746" s="1" t="s">
        <v>12811</v>
      </c>
      <c r="AC1746" s="1" t="s">
        <v>12810</v>
      </c>
      <c r="AD1746" s="1" t="s">
        <v>1759</v>
      </c>
      <c r="AE1746" s="1" t="s">
        <v>117</v>
      </c>
      <c r="AF1746" s="9">
        <v>96952</v>
      </c>
      <c r="AG1746" s="1" t="s">
        <v>118</v>
      </c>
      <c r="AH1746" s="1" t="s">
        <v>719</v>
      </c>
      <c r="AI1746" s="1">
        <v>16704330105</v>
      </c>
      <c r="AK1746" s="1" t="s">
        <v>4404</v>
      </c>
      <c r="BC1746" s="1" t="str">
        <f>"41-2012.00"</f>
        <v>41-2012.00</v>
      </c>
      <c r="BD1746" s="1" t="s">
        <v>1420</v>
      </c>
      <c r="BE1746" s="1" t="s">
        <v>12812</v>
      </c>
      <c r="BF1746" s="1" t="s">
        <v>12813</v>
      </c>
      <c r="BG1746" s="1">
        <v>2</v>
      </c>
      <c r="BH1746" s="1">
        <v>2</v>
      </c>
      <c r="BI1746" s="2">
        <v>44470</v>
      </c>
      <c r="BJ1746" s="2">
        <v>45565</v>
      </c>
      <c r="BK1746" s="2">
        <v>44470</v>
      </c>
      <c r="BL1746" s="2">
        <v>45565</v>
      </c>
      <c r="BM1746" s="1">
        <v>35</v>
      </c>
      <c r="BN1746" s="1">
        <v>0</v>
      </c>
      <c r="BO1746" s="1">
        <v>7</v>
      </c>
      <c r="BP1746" s="1">
        <v>7</v>
      </c>
      <c r="BQ1746" s="1">
        <v>7</v>
      </c>
      <c r="BR1746" s="1">
        <v>7</v>
      </c>
      <c r="BS1746" s="1">
        <v>7</v>
      </c>
      <c r="BT1746" s="1">
        <v>0</v>
      </c>
      <c r="BU1746" s="1" t="str">
        <f>"10:00 AM"</f>
        <v>10:00 AM</v>
      </c>
      <c r="BV1746" s="1" t="str">
        <f>"6:00 PM"</f>
        <v>6:00 PM</v>
      </c>
      <c r="BW1746" s="1" t="s">
        <v>135</v>
      </c>
      <c r="BX1746" s="1">
        <v>0</v>
      </c>
      <c r="BY1746" s="1">
        <v>6</v>
      </c>
      <c r="BZ1746" s="1" t="s">
        <v>112</v>
      </c>
      <c r="CB1746" s="1" t="s">
        <v>719</v>
      </c>
      <c r="CC1746" s="1" t="s">
        <v>17372</v>
      </c>
      <c r="CD1746" s="1" t="s">
        <v>2805</v>
      </c>
      <c r="CE1746" s="1" t="s">
        <v>116</v>
      </c>
      <c r="CF1746" s="1" t="s">
        <v>117</v>
      </c>
      <c r="CG1746" s="1">
        <v>96950</v>
      </c>
      <c r="CH1746" s="3">
        <v>7.78</v>
      </c>
      <c r="CI1746" s="3">
        <v>8.5</v>
      </c>
      <c r="CJ1746" s="3">
        <v>11.67</v>
      </c>
      <c r="CK1746" s="3">
        <v>12.75</v>
      </c>
      <c r="CL1746" s="1" t="s">
        <v>137</v>
      </c>
      <c r="CM1746" s="1" t="s">
        <v>719</v>
      </c>
      <c r="CN1746" s="1" t="s">
        <v>139</v>
      </c>
      <c r="CP1746" s="1" t="s">
        <v>112</v>
      </c>
      <c r="CQ1746" s="1" t="s">
        <v>111</v>
      </c>
      <c r="CR1746" s="1" t="s">
        <v>112</v>
      </c>
      <c r="CS1746" s="1" t="s">
        <v>111</v>
      </c>
      <c r="CT1746" s="1" t="s">
        <v>138</v>
      </c>
      <c r="CU1746" s="1" t="s">
        <v>111</v>
      </c>
      <c r="CV1746" s="1" t="s">
        <v>138</v>
      </c>
      <c r="CW1746" s="1" t="s">
        <v>719</v>
      </c>
      <c r="CX1746" s="1">
        <v>16702356667</v>
      </c>
      <c r="CY1746" s="1" t="s">
        <v>4404</v>
      </c>
      <c r="CZ1746" s="1" t="s">
        <v>716</v>
      </c>
      <c r="DA1746" s="1" t="s">
        <v>111</v>
      </c>
      <c r="DB1746" s="1" t="s">
        <v>112</v>
      </c>
    </row>
    <row r="1747" spans="1:111" ht="15.6" customHeight="1" x14ac:dyDescent="0.25">
      <c r="A1747" s="1" t="s">
        <v>17381</v>
      </c>
      <c r="B1747" s="1" t="s">
        <v>238</v>
      </c>
      <c r="C1747" s="2">
        <v>44090.821876851849</v>
      </c>
      <c r="D1747" s="2">
        <v>44152</v>
      </c>
      <c r="E1747" s="1" t="s">
        <v>110</v>
      </c>
      <c r="F1747" s="2">
        <v>44103.833333333336</v>
      </c>
      <c r="G1747" s="1" t="s">
        <v>111</v>
      </c>
      <c r="H1747" s="1" t="s">
        <v>112</v>
      </c>
      <c r="I1747" s="1" t="s">
        <v>112</v>
      </c>
      <c r="J1747" s="1" t="s">
        <v>1755</v>
      </c>
      <c r="K1747" s="1" t="s">
        <v>1756</v>
      </c>
      <c r="L1747" s="1" t="s">
        <v>1757</v>
      </c>
      <c r="M1747" s="1" t="s">
        <v>1758</v>
      </c>
      <c r="N1747" s="1" t="s">
        <v>1759</v>
      </c>
      <c r="O1747" s="1" t="s">
        <v>117</v>
      </c>
      <c r="P1747" s="9">
        <v>96952</v>
      </c>
      <c r="Q1747" s="1" t="s">
        <v>118</v>
      </c>
      <c r="R1747" s="1" t="s">
        <v>138</v>
      </c>
      <c r="S1747" s="1">
        <v>16704334428</v>
      </c>
      <c r="U1747" s="1">
        <v>447110</v>
      </c>
      <c r="V1747" s="1" t="s">
        <v>119</v>
      </c>
      <c r="X1747" s="1" t="s">
        <v>1760</v>
      </c>
      <c r="Y1747" s="1" t="s">
        <v>1761</v>
      </c>
      <c r="Z1747" s="1" t="s">
        <v>1762</v>
      </c>
      <c r="AA1747" s="1" t="s">
        <v>1763</v>
      </c>
      <c r="AB1747" s="1" t="s">
        <v>1757</v>
      </c>
      <c r="AC1747" s="1" t="s">
        <v>1758</v>
      </c>
      <c r="AD1747" s="1" t="s">
        <v>1759</v>
      </c>
      <c r="AE1747" s="1" t="s">
        <v>117</v>
      </c>
      <c r="AF1747" s="9">
        <v>96952</v>
      </c>
      <c r="AG1747" s="1" t="s">
        <v>118</v>
      </c>
      <c r="AH1747" s="1" t="s">
        <v>138</v>
      </c>
      <c r="AI1747" s="1">
        <v>16709894711</v>
      </c>
      <c r="AK1747" s="1" t="s">
        <v>6853</v>
      </c>
      <c r="BC1747" s="1" t="str">
        <f>"43-3031.00"</f>
        <v>43-3031.00</v>
      </c>
      <c r="BD1747" s="1" t="s">
        <v>389</v>
      </c>
      <c r="BE1747" s="1" t="s">
        <v>17382</v>
      </c>
      <c r="BF1747" s="1" t="s">
        <v>1766</v>
      </c>
      <c r="BG1747" s="1">
        <v>1</v>
      </c>
      <c r="BH1747" s="1">
        <v>1</v>
      </c>
      <c r="BI1747" s="2">
        <v>44105</v>
      </c>
      <c r="BJ1747" s="2">
        <v>45199</v>
      </c>
      <c r="BK1747" s="2">
        <v>44152</v>
      </c>
      <c r="BL1747" s="2">
        <v>45199</v>
      </c>
      <c r="BM1747" s="1">
        <v>40</v>
      </c>
      <c r="BN1747" s="1">
        <v>0</v>
      </c>
      <c r="BO1747" s="1">
        <v>8</v>
      </c>
      <c r="BP1747" s="1">
        <v>8</v>
      </c>
      <c r="BQ1747" s="1">
        <v>8</v>
      </c>
      <c r="BR1747" s="1">
        <v>8</v>
      </c>
      <c r="BS1747" s="1">
        <v>8</v>
      </c>
      <c r="BT1747" s="1">
        <v>0</v>
      </c>
      <c r="BU1747" s="1" t="str">
        <f>"7:30 AM"</f>
        <v>7:30 AM</v>
      </c>
      <c r="BV1747" s="1" t="str">
        <f>"4:30 PM"</f>
        <v>4:30 PM</v>
      </c>
      <c r="BW1747" s="1" t="s">
        <v>392</v>
      </c>
      <c r="BX1747" s="1">
        <v>12</v>
      </c>
      <c r="BY1747" s="1">
        <v>12</v>
      </c>
      <c r="BZ1747" s="1" t="s">
        <v>112</v>
      </c>
      <c r="CA1747" s="1">
        <v>0</v>
      </c>
      <c r="CB1747" s="1" t="s">
        <v>17383</v>
      </c>
      <c r="CC1747" s="1" t="s">
        <v>1758</v>
      </c>
      <c r="CD1747" s="1" t="s">
        <v>1769</v>
      </c>
      <c r="CE1747" s="1" t="s">
        <v>1759</v>
      </c>
      <c r="CF1747" s="1" t="s">
        <v>117</v>
      </c>
      <c r="CG1747" s="1">
        <v>96952</v>
      </c>
      <c r="CH1747" s="3">
        <v>13.9</v>
      </c>
      <c r="CI1747" s="3">
        <v>13.9</v>
      </c>
      <c r="CJ1747" s="3">
        <v>20.85</v>
      </c>
      <c r="CK1747" s="3">
        <v>20.85</v>
      </c>
      <c r="CL1747" s="1" t="s">
        <v>137</v>
      </c>
      <c r="CN1747" s="1" t="s">
        <v>139</v>
      </c>
      <c r="CP1747" s="1" t="s">
        <v>112</v>
      </c>
      <c r="CQ1747" s="1" t="s">
        <v>111</v>
      </c>
      <c r="CR1747" s="1" t="s">
        <v>112</v>
      </c>
      <c r="CS1747" s="1" t="s">
        <v>111</v>
      </c>
      <c r="CT1747" s="1" t="s">
        <v>138</v>
      </c>
      <c r="CU1747" s="1" t="s">
        <v>111</v>
      </c>
      <c r="CV1747" s="1" t="s">
        <v>138</v>
      </c>
      <c r="CW1747" s="1" t="s">
        <v>6856</v>
      </c>
      <c r="CX1747" s="1">
        <v>16704334428</v>
      </c>
      <c r="CY1747" s="1" t="s">
        <v>6853</v>
      </c>
      <c r="CZ1747" s="1" t="s">
        <v>138</v>
      </c>
      <c r="DA1747" s="1" t="s">
        <v>111</v>
      </c>
      <c r="DB1747" s="1" t="s">
        <v>112</v>
      </c>
    </row>
    <row r="1748" spans="1:111" ht="15.6" customHeight="1" x14ac:dyDescent="0.25">
      <c r="A1748" s="1" t="s">
        <v>17408</v>
      </c>
      <c r="B1748" s="1" t="s">
        <v>238</v>
      </c>
      <c r="C1748" s="2">
        <v>44078.272424884257</v>
      </c>
      <c r="D1748" s="2">
        <v>44152</v>
      </c>
      <c r="E1748" s="1" t="s">
        <v>180</v>
      </c>
      <c r="G1748" s="1" t="s">
        <v>112</v>
      </c>
      <c r="H1748" s="1" t="s">
        <v>112</v>
      </c>
      <c r="I1748" s="1" t="s">
        <v>112</v>
      </c>
      <c r="J1748" s="1" t="s">
        <v>7671</v>
      </c>
      <c r="K1748" s="1" t="s">
        <v>522</v>
      </c>
      <c r="L1748" s="1" t="s">
        <v>523</v>
      </c>
      <c r="M1748" s="1" t="s">
        <v>529</v>
      </c>
      <c r="N1748" s="1" t="s">
        <v>167</v>
      </c>
      <c r="O1748" s="1" t="s">
        <v>117</v>
      </c>
      <c r="P1748" s="9">
        <v>96950</v>
      </c>
      <c r="Q1748" s="1" t="s">
        <v>118</v>
      </c>
      <c r="S1748" s="1">
        <v>16702352883</v>
      </c>
      <c r="U1748" s="1">
        <v>561320</v>
      </c>
      <c r="V1748" s="1" t="s">
        <v>119</v>
      </c>
      <c r="X1748" s="1" t="s">
        <v>525</v>
      </c>
      <c r="Y1748" s="1" t="s">
        <v>526</v>
      </c>
      <c r="Z1748" s="1" t="s">
        <v>527</v>
      </c>
      <c r="AA1748" s="1" t="s">
        <v>528</v>
      </c>
      <c r="AB1748" s="1" t="s">
        <v>523</v>
      </c>
      <c r="AC1748" s="1" t="s">
        <v>529</v>
      </c>
      <c r="AD1748" s="1" t="s">
        <v>167</v>
      </c>
      <c r="AE1748" s="1" t="s">
        <v>117</v>
      </c>
      <c r="AF1748" s="9">
        <v>96950</v>
      </c>
      <c r="AG1748" s="1" t="s">
        <v>118</v>
      </c>
      <c r="AI1748" s="1">
        <v>16702352883</v>
      </c>
      <c r="AK1748" s="1" t="s">
        <v>530</v>
      </c>
      <c r="BC1748" s="1" t="str">
        <f>"43-3031.00"</f>
        <v>43-3031.00</v>
      </c>
      <c r="BD1748" s="1" t="s">
        <v>389</v>
      </c>
      <c r="BE1748" s="1" t="s">
        <v>7672</v>
      </c>
      <c r="BF1748" s="1" t="s">
        <v>389</v>
      </c>
      <c r="BG1748" s="1">
        <v>5</v>
      </c>
      <c r="BH1748" s="1">
        <v>5</v>
      </c>
      <c r="BI1748" s="2">
        <v>44105</v>
      </c>
      <c r="BJ1748" s="2">
        <v>44469</v>
      </c>
      <c r="BK1748" s="2">
        <v>44152</v>
      </c>
      <c r="BL1748" s="2">
        <v>44469</v>
      </c>
      <c r="BM1748" s="1">
        <v>35</v>
      </c>
      <c r="BN1748" s="1">
        <v>0</v>
      </c>
      <c r="BO1748" s="1">
        <v>7</v>
      </c>
      <c r="BP1748" s="1">
        <v>7</v>
      </c>
      <c r="BQ1748" s="1">
        <v>7</v>
      </c>
      <c r="BR1748" s="1">
        <v>7</v>
      </c>
      <c r="BS1748" s="1">
        <v>7</v>
      </c>
      <c r="BT1748" s="1">
        <v>0</v>
      </c>
      <c r="BU1748" s="1" t="str">
        <f>"10:00 AM"</f>
        <v>10:00 AM</v>
      </c>
      <c r="BV1748" s="1" t="str">
        <f>"5:00 PM"</f>
        <v>5:00 PM</v>
      </c>
      <c r="BW1748" s="1" t="s">
        <v>135</v>
      </c>
      <c r="BX1748" s="1">
        <v>6</v>
      </c>
      <c r="BY1748" s="1">
        <v>12</v>
      </c>
      <c r="BZ1748" s="1" t="s">
        <v>112</v>
      </c>
      <c r="CA1748" s="1">
        <v>0</v>
      </c>
      <c r="CB1748" s="4" t="s">
        <v>7673</v>
      </c>
      <c r="CC1748" s="1" t="s">
        <v>523</v>
      </c>
      <c r="CD1748" s="1" t="s">
        <v>529</v>
      </c>
      <c r="CE1748" s="1" t="s">
        <v>167</v>
      </c>
      <c r="CF1748" s="1" t="s">
        <v>117</v>
      </c>
      <c r="CG1748" s="1">
        <v>96950</v>
      </c>
      <c r="CH1748" s="3">
        <v>13.9</v>
      </c>
      <c r="CI1748" s="3">
        <v>13.9</v>
      </c>
      <c r="CJ1748" s="3">
        <v>20.85</v>
      </c>
      <c r="CK1748" s="3">
        <v>20.85</v>
      </c>
      <c r="CL1748" s="1" t="s">
        <v>137</v>
      </c>
      <c r="CM1748" s="1" t="s">
        <v>138</v>
      </c>
      <c r="CN1748" s="1" t="s">
        <v>139</v>
      </c>
      <c r="CP1748" s="1" t="s">
        <v>112</v>
      </c>
      <c r="CQ1748" s="1" t="s">
        <v>111</v>
      </c>
      <c r="CR1748" s="1" t="s">
        <v>112</v>
      </c>
      <c r="CS1748" s="1" t="s">
        <v>111</v>
      </c>
      <c r="CT1748" s="1" t="s">
        <v>111</v>
      </c>
      <c r="CU1748" s="1" t="s">
        <v>111</v>
      </c>
      <c r="CV1748" s="1" t="s">
        <v>138</v>
      </c>
      <c r="CW1748" s="1" t="s">
        <v>138</v>
      </c>
      <c r="CX1748" s="1">
        <v>16702352883</v>
      </c>
      <c r="CY1748" s="1" t="s">
        <v>530</v>
      </c>
      <c r="CZ1748" s="1" t="s">
        <v>138</v>
      </c>
      <c r="DA1748" s="1" t="s">
        <v>111</v>
      </c>
      <c r="DB1748" s="1" t="s">
        <v>112</v>
      </c>
    </row>
    <row r="1749" spans="1:111" ht="15.6" customHeight="1" x14ac:dyDescent="0.25">
      <c r="A1749" s="1" t="s">
        <v>17409</v>
      </c>
      <c r="B1749" s="1" t="s">
        <v>238</v>
      </c>
      <c r="C1749" s="2">
        <v>44048.10197210648</v>
      </c>
      <c r="D1749" s="2">
        <v>44111</v>
      </c>
      <c r="E1749" s="1" t="s">
        <v>110</v>
      </c>
      <c r="F1749" s="2">
        <v>44103.833333333336</v>
      </c>
      <c r="G1749" s="1" t="s">
        <v>111</v>
      </c>
      <c r="H1749" s="1" t="s">
        <v>112</v>
      </c>
      <c r="I1749" s="1" t="s">
        <v>112</v>
      </c>
      <c r="J1749" s="1" t="s">
        <v>2201</v>
      </c>
      <c r="K1749" s="1" t="s">
        <v>2202</v>
      </c>
      <c r="L1749" s="1" t="s">
        <v>2203</v>
      </c>
      <c r="N1749" s="1" t="s">
        <v>116</v>
      </c>
      <c r="O1749" s="1" t="s">
        <v>117</v>
      </c>
      <c r="P1749" s="9">
        <v>96950</v>
      </c>
      <c r="Q1749" s="1" t="s">
        <v>118</v>
      </c>
      <c r="R1749" s="1" t="s">
        <v>138</v>
      </c>
      <c r="S1749" s="1">
        <v>16702335201</v>
      </c>
      <c r="U1749" s="1">
        <v>72111</v>
      </c>
      <c r="V1749" s="1" t="s">
        <v>119</v>
      </c>
      <c r="X1749" s="1" t="s">
        <v>385</v>
      </c>
      <c r="Y1749" s="1" t="s">
        <v>386</v>
      </c>
      <c r="Z1749" s="1" t="s">
        <v>138</v>
      </c>
      <c r="AA1749" s="1" t="s">
        <v>387</v>
      </c>
      <c r="AB1749" s="1" t="s">
        <v>2204</v>
      </c>
      <c r="AD1749" s="1" t="s">
        <v>116</v>
      </c>
      <c r="AE1749" s="1" t="s">
        <v>117</v>
      </c>
      <c r="AF1749" s="9">
        <v>96950</v>
      </c>
      <c r="AG1749" s="1" t="s">
        <v>118</v>
      </c>
      <c r="AH1749" s="1" t="s">
        <v>138</v>
      </c>
      <c r="AI1749" s="1">
        <v>16702345201</v>
      </c>
      <c r="AK1749" s="1" t="s">
        <v>2205</v>
      </c>
      <c r="BC1749" s="1" t="str">
        <f>"49-9071.00"</f>
        <v>49-9071.00</v>
      </c>
      <c r="BD1749" s="1" t="s">
        <v>214</v>
      </c>
      <c r="BE1749" s="1" t="s">
        <v>2206</v>
      </c>
      <c r="BF1749" s="1" t="s">
        <v>1069</v>
      </c>
      <c r="BG1749" s="1">
        <v>1</v>
      </c>
      <c r="BH1749" s="1">
        <v>1</v>
      </c>
      <c r="BI1749" s="2">
        <v>44105</v>
      </c>
      <c r="BJ1749" s="2">
        <v>45199</v>
      </c>
      <c r="BK1749" s="2">
        <v>44111</v>
      </c>
      <c r="BL1749" s="2">
        <v>45199</v>
      </c>
      <c r="BM1749" s="1">
        <v>40</v>
      </c>
      <c r="BN1749" s="1">
        <v>0</v>
      </c>
      <c r="BO1749" s="1">
        <v>8</v>
      </c>
      <c r="BP1749" s="1">
        <v>8</v>
      </c>
      <c r="BQ1749" s="1">
        <v>8</v>
      </c>
      <c r="BR1749" s="1">
        <v>8</v>
      </c>
      <c r="BS1749" s="1">
        <v>8</v>
      </c>
      <c r="BT1749" s="1">
        <v>0</v>
      </c>
      <c r="BU1749" s="1" t="str">
        <f>"8:00 AM"</f>
        <v>8:00 AM</v>
      </c>
      <c r="BV1749" s="1" t="str">
        <f>"5:00 PM"</f>
        <v>5:00 PM</v>
      </c>
      <c r="BW1749" s="1" t="s">
        <v>135</v>
      </c>
      <c r="BX1749" s="1">
        <v>0</v>
      </c>
      <c r="BY1749" s="1">
        <v>12</v>
      </c>
      <c r="BZ1749" s="1" t="s">
        <v>112</v>
      </c>
      <c r="CA1749" s="1">
        <v>0</v>
      </c>
      <c r="CB1749" s="1" t="s">
        <v>2207</v>
      </c>
      <c r="CC1749" s="1" t="s">
        <v>2203</v>
      </c>
      <c r="CE1749" s="1" t="s">
        <v>116</v>
      </c>
      <c r="CF1749" s="1" t="s">
        <v>117</v>
      </c>
      <c r="CG1749" s="1">
        <v>96950</v>
      </c>
      <c r="CH1749" s="3">
        <v>8.33</v>
      </c>
      <c r="CI1749" s="3">
        <v>8.33</v>
      </c>
      <c r="CJ1749" s="3">
        <v>12.5</v>
      </c>
      <c r="CK1749" s="3">
        <v>12.5</v>
      </c>
      <c r="CL1749" s="1" t="s">
        <v>137</v>
      </c>
      <c r="CM1749" s="1" t="s">
        <v>138</v>
      </c>
      <c r="CN1749" s="1" t="s">
        <v>139</v>
      </c>
      <c r="CP1749" s="1" t="s">
        <v>112</v>
      </c>
      <c r="CQ1749" s="1" t="s">
        <v>111</v>
      </c>
      <c r="CR1749" s="1" t="s">
        <v>112</v>
      </c>
      <c r="CS1749" s="1" t="s">
        <v>111</v>
      </c>
      <c r="CT1749" s="1" t="s">
        <v>138</v>
      </c>
      <c r="CU1749" s="1" t="s">
        <v>111</v>
      </c>
      <c r="CV1749" s="1" t="s">
        <v>138</v>
      </c>
      <c r="CW1749" s="1" t="s">
        <v>138</v>
      </c>
      <c r="CX1749" s="1">
        <v>16702345201</v>
      </c>
      <c r="CY1749" s="1" t="s">
        <v>2205</v>
      </c>
      <c r="CZ1749" s="1" t="s">
        <v>138</v>
      </c>
      <c r="DA1749" s="1" t="s">
        <v>111</v>
      </c>
      <c r="DB1749" s="1" t="s">
        <v>112</v>
      </c>
    </row>
    <row r="1750" spans="1:111" ht="15.6" customHeight="1" x14ac:dyDescent="0.25">
      <c r="A1750" s="1" t="s">
        <v>17410</v>
      </c>
      <c r="B1750" s="1" t="s">
        <v>238</v>
      </c>
      <c r="C1750" s="2">
        <v>44061.020659374997</v>
      </c>
      <c r="D1750" s="2">
        <v>44125</v>
      </c>
      <c r="E1750" s="1" t="s">
        <v>180</v>
      </c>
      <c r="G1750" s="1" t="s">
        <v>111</v>
      </c>
      <c r="H1750" s="1" t="s">
        <v>112</v>
      </c>
      <c r="I1750" s="1" t="s">
        <v>112</v>
      </c>
      <c r="J1750" s="1" t="s">
        <v>909</v>
      </c>
      <c r="L1750" s="1" t="s">
        <v>2241</v>
      </c>
      <c r="M1750" s="1" t="s">
        <v>754</v>
      </c>
      <c r="N1750" s="1" t="s">
        <v>167</v>
      </c>
      <c r="O1750" s="1" t="s">
        <v>117</v>
      </c>
      <c r="P1750" s="9">
        <v>96950</v>
      </c>
      <c r="Q1750" s="1" t="s">
        <v>118</v>
      </c>
      <c r="S1750" s="1">
        <v>16702340560</v>
      </c>
      <c r="U1750" s="1">
        <v>531110</v>
      </c>
      <c r="V1750" s="1" t="s">
        <v>119</v>
      </c>
      <c r="X1750" s="1" t="s">
        <v>911</v>
      </c>
      <c r="Y1750" s="1" t="s">
        <v>912</v>
      </c>
      <c r="Z1750" s="1" t="s">
        <v>913</v>
      </c>
      <c r="AA1750" s="1" t="s">
        <v>2242</v>
      </c>
      <c r="AB1750" s="1" t="s">
        <v>2241</v>
      </c>
      <c r="AC1750" s="1" t="s">
        <v>754</v>
      </c>
      <c r="AD1750" s="1" t="s">
        <v>167</v>
      </c>
      <c r="AE1750" s="1" t="s">
        <v>117</v>
      </c>
      <c r="AF1750" s="9">
        <v>96950</v>
      </c>
      <c r="AG1750" s="1" t="s">
        <v>118</v>
      </c>
      <c r="AI1750" s="1">
        <v>16702340560</v>
      </c>
      <c r="AK1750" s="1" t="s">
        <v>917</v>
      </c>
      <c r="BC1750" s="1" t="str">
        <f>"49-9071.00"</f>
        <v>49-9071.00</v>
      </c>
      <c r="BD1750" s="1" t="s">
        <v>214</v>
      </c>
      <c r="BE1750" s="1" t="s">
        <v>2243</v>
      </c>
      <c r="BF1750" s="1" t="s">
        <v>214</v>
      </c>
      <c r="BG1750" s="1">
        <v>10</v>
      </c>
      <c r="BH1750" s="1">
        <v>10</v>
      </c>
      <c r="BI1750" s="2">
        <v>44105</v>
      </c>
      <c r="BJ1750" s="2">
        <v>44469</v>
      </c>
      <c r="BK1750" s="2">
        <v>44125</v>
      </c>
      <c r="BL1750" s="2">
        <v>44469</v>
      </c>
      <c r="BM1750" s="1">
        <v>35</v>
      </c>
      <c r="BN1750" s="1">
        <v>0</v>
      </c>
      <c r="BO1750" s="1">
        <v>7</v>
      </c>
      <c r="BP1750" s="1">
        <v>7</v>
      </c>
      <c r="BQ1750" s="1">
        <v>7</v>
      </c>
      <c r="BR1750" s="1">
        <v>7</v>
      </c>
      <c r="BS1750" s="1">
        <v>7</v>
      </c>
      <c r="BT1750" s="1">
        <v>0</v>
      </c>
      <c r="BU1750" s="1" t="str">
        <f>"8:00 AM"</f>
        <v>8:00 AM</v>
      </c>
      <c r="BV1750" s="1" t="str">
        <f>"5:00 PM"</f>
        <v>5:00 PM</v>
      </c>
      <c r="BW1750" s="1" t="s">
        <v>135</v>
      </c>
      <c r="BX1750" s="1">
        <v>0</v>
      </c>
      <c r="BY1750" s="1">
        <v>12</v>
      </c>
      <c r="BZ1750" s="1" t="s">
        <v>112</v>
      </c>
      <c r="CA1750" s="1">
        <v>0</v>
      </c>
      <c r="CB1750" s="1" t="s">
        <v>17411</v>
      </c>
      <c r="CC1750" s="1" t="s">
        <v>2241</v>
      </c>
      <c r="CD1750" s="1" t="s">
        <v>754</v>
      </c>
      <c r="CE1750" s="1" t="s">
        <v>167</v>
      </c>
      <c r="CF1750" s="1" t="s">
        <v>117</v>
      </c>
      <c r="CG1750" s="1">
        <v>96950</v>
      </c>
      <c r="CH1750" s="3">
        <v>12.64</v>
      </c>
      <c r="CI1750" s="3">
        <v>12.64</v>
      </c>
      <c r="CJ1750" s="3">
        <v>18.96</v>
      </c>
      <c r="CK1750" s="3">
        <v>18.96</v>
      </c>
      <c r="CL1750" s="1" t="s">
        <v>137</v>
      </c>
      <c r="CM1750" s="1" t="s">
        <v>922</v>
      </c>
      <c r="CN1750" s="1" t="s">
        <v>139</v>
      </c>
      <c r="CP1750" s="1" t="s">
        <v>112</v>
      </c>
      <c r="CQ1750" s="1" t="s">
        <v>111</v>
      </c>
      <c r="CR1750" s="1" t="s">
        <v>112</v>
      </c>
      <c r="CS1750" s="1" t="s">
        <v>111</v>
      </c>
      <c r="CT1750" s="1" t="s">
        <v>111</v>
      </c>
      <c r="CU1750" s="1" t="s">
        <v>111</v>
      </c>
      <c r="CV1750" s="1" t="s">
        <v>138</v>
      </c>
      <c r="CW1750" s="1" t="s">
        <v>714</v>
      </c>
      <c r="CX1750" s="1">
        <v>16702340560</v>
      </c>
      <c r="CY1750" s="1" t="s">
        <v>917</v>
      </c>
      <c r="CZ1750" s="1" t="s">
        <v>716</v>
      </c>
      <c r="DA1750" s="1" t="s">
        <v>111</v>
      </c>
      <c r="DB1750" s="1" t="s">
        <v>112</v>
      </c>
    </row>
    <row r="1751" spans="1:111" ht="15.6" customHeight="1" x14ac:dyDescent="0.25">
      <c r="A1751" s="1" t="s">
        <v>17412</v>
      </c>
      <c r="B1751" s="1" t="s">
        <v>238</v>
      </c>
      <c r="C1751" s="2">
        <v>44058.391044444441</v>
      </c>
      <c r="D1751" s="2">
        <v>44137</v>
      </c>
      <c r="E1751" s="1" t="s">
        <v>180</v>
      </c>
      <c r="G1751" s="1" t="s">
        <v>112</v>
      </c>
      <c r="H1751" s="1" t="s">
        <v>112</v>
      </c>
      <c r="I1751" s="1" t="s">
        <v>112</v>
      </c>
      <c r="J1751" s="1" t="s">
        <v>468</v>
      </c>
      <c r="K1751" s="1" t="s">
        <v>469</v>
      </c>
      <c r="L1751" s="1" t="s">
        <v>470</v>
      </c>
      <c r="M1751" s="1" t="s">
        <v>339</v>
      </c>
      <c r="N1751" s="1" t="s">
        <v>167</v>
      </c>
      <c r="O1751" s="1" t="s">
        <v>117</v>
      </c>
      <c r="P1751" s="9">
        <v>96950</v>
      </c>
      <c r="Q1751" s="1" t="s">
        <v>118</v>
      </c>
      <c r="S1751" s="1">
        <v>16702379950</v>
      </c>
      <c r="U1751" s="1">
        <v>721120</v>
      </c>
      <c r="V1751" s="1" t="s">
        <v>119</v>
      </c>
      <c r="X1751" s="1" t="s">
        <v>498</v>
      </c>
      <c r="Y1751" s="1" t="s">
        <v>499</v>
      </c>
      <c r="AA1751" s="1" t="s">
        <v>473</v>
      </c>
      <c r="AB1751" s="1" t="s">
        <v>470</v>
      </c>
      <c r="AC1751" s="1" t="s">
        <v>339</v>
      </c>
      <c r="AD1751" s="1" t="s">
        <v>167</v>
      </c>
      <c r="AE1751" s="1" t="s">
        <v>117</v>
      </c>
      <c r="AF1751" s="9">
        <v>96950</v>
      </c>
      <c r="AG1751" s="1" t="s">
        <v>118</v>
      </c>
      <c r="AI1751" s="1">
        <v>16702379950</v>
      </c>
      <c r="AK1751" s="1" t="s">
        <v>474</v>
      </c>
      <c r="BC1751" s="1" t="str">
        <f>"51-4121.06"</f>
        <v>51-4121.06</v>
      </c>
      <c r="BD1751" s="1" t="s">
        <v>12010</v>
      </c>
      <c r="BE1751" s="1" t="s">
        <v>17413</v>
      </c>
      <c r="BF1751" s="1" t="s">
        <v>12012</v>
      </c>
      <c r="BG1751" s="1">
        <v>50</v>
      </c>
      <c r="BH1751" s="1">
        <v>50</v>
      </c>
      <c r="BI1751" s="2">
        <v>44105</v>
      </c>
      <c r="BJ1751" s="2">
        <v>44469</v>
      </c>
      <c r="BK1751" s="2">
        <v>44137</v>
      </c>
      <c r="BL1751" s="2">
        <v>44469</v>
      </c>
      <c r="BM1751" s="1">
        <v>35</v>
      </c>
      <c r="BN1751" s="1">
        <v>0</v>
      </c>
      <c r="BO1751" s="1">
        <v>7</v>
      </c>
      <c r="BP1751" s="1">
        <v>7</v>
      </c>
      <c r="BQ1751" s="1">
        <v>7</v>
      </c>
      <c r="BR1751" s="1">
        <v>7</v>
      </c>
      <c r="BS1751" s="1">
        <v>7</v>
      </c>
      <c r="BT1751" s="1">
        <v>0</v>
      </c>
      <c r="BU1751" s="1" t="str">
        <f>"6:00 AM"</f>
        <v>6:00 AM</v>
      </c>
      <c r="BV1751" s="1" t="str">
        <f>"2:00 PM"</f>
        <v>2:00 PM</v>
      </c>
      <c r="BW1751" s="1" t="s">
        <v>135</v>
      </c>
      <c r="BX1751" s="1">
        <v>0</v>
      </c>
      <c r="BY1751" s="1">
        <v>24</v>
      </c>
      <c r="BZ1751" s="1" t="s">
        <v>112</v>
      </c>
      <c r="CA1751" s="1">
        <v>0</v>
      </c>
      <c r="CB1751" s="1" t="s">
        <v>17414</v>
      </c>
      <c r="CC1751" s="1" t="s">
        <v>470</v>
      </c>
      <c r="CD1751" s="1" t="s">
        <v>339</v>
      </c>
      <c r="CE1751" s="1" t="s">
        <v>167</v>
      </c>
      <c r="CF1751" s="1" t="s">
        <v>117</v>
      </c>
      <c r="CG1751" s="1">
        <v>96950</v>
      </c>
      <c r="CH1751" s="3">
        <v>18.399999999999999</v>
      </c>
      <c r="CI1751" s="3">
        <v>22.08</v>
      </c>
      <c r="CJ1751" s="3">
        <v>27.6</v>
      </c>
      <c r="CK1751" s="3">
        <v>33.119999999999997</v>
      </c>
      <c r="CL1751" s="1" t="s">
        <v>137</v>
      </c>
      <c r="CN1751" s="1" t="s">
        <v>139</v>
      </c>
      <c r="CP1751" s="1" t="s">
        <v>112</v>
      </c>
      <c r="CQ1751" s="1" t="s">
        <v>111</v>
      </c>
      <c r="CR1751" s="1" t="s">
        <v>111</v>
      </c>
      <c r="CS1751" s="1" t="s">
        <v>111</v>
      </c>
      <c r="CT1751" s="1" t="s">
        <v>138</v>
      </c>
      <c r="CU1751" s="1" t="s">
        <v>111</v>
      </c>
      <c r="CV1751" s="1" t="s">
        <v>111</v>
      </c>
      <c r="CW1751" s="1" t="s">
        <v>479</v>
      </c>
      <c r="CX1751" s="1">
        <v>16702379900</v>
      </c>
      <c r="CY1751" s="1" t="s">
        <v>480</v>
      </c>
      <c r="CZ1751" s="1" t="s">
        <v>138</v>
      </c>
      <c r="DA1751" s="1" t="s">
        <v>111</v>
      </c>
      <c r="DB1751" s="1" t="s">
        <v>112</v>
      </c>
    </row>
    <row r="1752" spans="1:111" ht="15.6" customHeight="1" x14ac:dyDescent="0.25">
      <c r="A1752" s="1" t="s">
        <v>17421</v>
      </c>
      <c r="B1752" s="1" t="s">
        <v>238</v>
      </c>
      <c r="C1752" s="2">
        <v>44056.005998958331</v>
      </c>
      <c r="D1752" s="2">
        <v>44120</v>
      </c>
      <c r="E1752" s="1" t="s">
        <v>110</v>
      </c>
      <c r="F1752" s="2">
        <v>44102.833333333336</v>
      </c>
      <c r="G1752" s="1" t="s">
        <v>111</v>
      </c>
      <c r="H1752" s="1" t="s">
        <v>112</v>
      </c>
      <c r="I1752" s="1" t="s">
        <v>112</v>
      </c>
      <c r="J1752" s="1" t="s">
        <v>17422</v>
      </c>
      <c r="L1752" s="1" t="s">
        <v>17423</v>
      </c>
      <c r="M1752" s="1" t="s">
        <v>17424</v>
      </c>
      <c r="N1752" s="1" t="s">
        <v>116</v>
      </c>
      <c r="O1752" s="1" t="s">
        <v>117</v>
      </c>
      <c r="P1752" s="9">
        <v>96950</v>
      </c>
      <c r="Q1752" s="1" t="s">
        <v>118</v>
      </c>
      <c r="S1752" s="1">
        <v>16702871549</v>
      </c>
      <c r="U1752" s="1">
        <v>445230</v>
      </c>
      <c r="V1752" s="1" t="s">
        <v>119</v>
      </c>
      <c r="X1752" s="1" t="s">
        <v>6519</v>
      </c>
      <c r="Y1752" s="1" t="s">
        <v>17425</v>
      </c>
      <c r="Z1752" s="1" t="s">
        <v>671</v>
      </c>
      <c r="AA1752" s="1" t="s">
        <v>1332</v>
      </c>
      <c r="AB1752" s="1" t="s">
        <v>17423</v>
      </c>
      <c r="AD1752" s="1" t="s">
        <v>116</v>
      </c>
      <c r="AE1752" s="1" t="s">
        <v>117</v>
      </c>
      <c r="AF1752" s="9">
        <v>96950</v>
      </c>
      <c r="AG1752" s="1" t="s">
        <v>118</v>
      </c>
      <c r="AI1752" s="1">
        <v>16702871549</v>
      </c>
      <c r="AK1752" s="1" t="s">
        <v>17426</v>
      </c>
      <c r="BC1752" s="1" t="str">
        <f>"45-2092.02"</f>
        <v>45-2092.02</v>
      </c>
      <c r="BD1752" s="1" t="s">
        <v>2274</v>
      </c>
      <c r="BE1752" s="1" t="s">
        <v>17427</v>
      </c>
      <c r="BF1752" s="1" t="s">
        <v>2401</v>
      </c>
      <c r="BG1752" s="1">
        <v>1</v>
      </c>
      <c r="BH1752" s="1">
        <v>1</v>
      </c>
      <c r="BI1752" s="2">
        <v>44103</v>
      </c>
      <c r="BJ1752" s="2">
        <v>45197</v>
      </c>
      <c r="BK1752" s="2">
        <v>44120</v>
      </c>
      <c r="BL1752" s="2">
        <v>45197</v>
      </c>
      <c r="BM1752" s="1">
        <v>35</v>
      </c>
      <c r="BN1752" s="1">
        <v>0</v>
      </c>
      <c r="BO1752" s="1">
        <v>0</v>
      </c>
      <c r="BP1752" s="1">
        <v>7</v>
      </c>
      <c r="BQ1752" s="1">
        <v>7</v>
      </c>
      <c r="BR1752" s="1">
        <v>7</v>
      </c>
      <c r="BS1752" s="1">
        <v>7</v>
      </c>
      <c r="BT1752" s="1">
        <v>7</v>
      </c>
      <c r="BU1752" s="1" t="str">
        <f>"6:00 AM"</f>
        <v>6:00 AM</v>
      </c>
      <c r="BV1752" s="1" t="str">
        <f>"11:00 AM"</f>
        <v>11:00 AM</v>
      </c>
      <c r="BW1752" s="1" t="s">
        <v>230</v>
      </c>
      <c r="BX1752" s="1">
        <v>0</v>
      </c>
      <c r="BY1752" s="1">
        <v>6</v>
      </c>
      <c r="BZ1752" s="1" t="s">
        <v>112</v>
      </c>
      <c r="CA1752" s="1">
        <v>0</v>
      </c>
      <c r="CB1752" s="1" t="s">
        <v>719</v>
      </c>
      <c r="CC1752" s="1" t="s">
        <v>17428</v>
      </c>
      <c r="CD1752" s="1" t="s">
        <v>17429</v>
      </c>
      <c r="CE1752" s="1" t="s">
        <v>116</v>
      </c>
      <c r="CF1752" s="1" t="s">
        <v>117</v>
      </c>
      <c r="CG1752" s="1">
        <v>96950</v>
      </c>
      <c r="CH1752" s="3">
        <v>9.91</v>
      </c>
      <c r="CI1752" s="3">
        <v>9.91</v>
      </c>
      <c r="CJ1752" s="3">
        <v>14.87</v>
      </c>
      <c r="CK1752" s="3">
        <v>14.87</v>
      </c>
      <c r="CL1752" s="1" t="s">
        <v>137</v>
      </c>
      <c r="CM1752" s="1" t="s">
        <v>719</v>
      </c>
      <c r="CN1752" s="1" t="s">
        <v>139</v>
      </c>
      <c r="CP1752" s="1" t="s">
        <v>112</v>
      </c>
      <c r="CQ1752" s="1" t="s">
        <v>111</v>
      </c>
      <c r="CR1752" s="1" t="s">
        <v>112</v>
      </c>
      <c r="CS1752" s="1" t="s">
        <v>111</v>
      </c>
      <c r="CT1752" s="1" t="s">
        <v>138</v>
      </c>
      <c r="CU1752" s="1" t="s">
        <v>111</v>
      </c>
      <c r="CV1752" s="1" t="s">
        <v>138</v>
      </c>
      <c r="CW1752" s="1" t="s">
        <v>719</v>
      </c>
      <c r="CX1752" s="1">
        <v>16702871549</v>
      </c>
      <c r="CY1752" s="1" t="s">
        <v>17426</v>
      </c>
      <c r="CZ1752" s="1" t="s">
        <v>716</v>
      </c>
      <c r="DA1752" s="1" t="s">
        <v>111</v>
      </c>
      <c r="DB1752" s="1" t="s">
        <v>112</v>
      </c>
    </row>
    <row r="1753" spans="1:111" ht="15.6" customHeight="1" x14ac:dyDescent="0.25">
      <c r="A1753" s="1" t="s">
        <v>17430</v>
      </c>
      <c r="B1753" s="1" t="s">
        <v>238</v>
      </c>
      <c r="C1753" s="2">
        <v>44004.421907638891</v>
      </c>
      <c r="D1753" s="2">
        <v>44123</v>
      </c>
      <c r="E1753" s="1" t="s">
        <v>110</v>
      </c>
      <c r="F1753" s="2">
        <v>44103.833333333336</v>
      </c>
      <c r="G1753" s="1" t="s">
        <v>111</v>
      </c>
      <c r="H1753" s="1" t="s">
        <v>111</v>
      </c>
      <c r="I1753" s="1" t="s">
        <v>112</v>
      </c>
      <c r="J1753" s="1" t="s">
        <v>7869</v>
      </c>
      <c r="K1753" s="1" t="s">
        <v>569</v>
      </c>
      <c r="L1753" s="1" t="s">
        <v>7389</v>
      </c>
      <c r="M1753" s="1" t="s">
        <v>17431</v>
      </c>
      <c r="N1753" s="1" t="s">
        <v>116</v>
      </c>
      <c r="O1753" s="1" t="s">
        <v>117</v>
      </c>
      <c r="P1753" s="9">
        <v>96950</v>
      </c>
      <c r="Q1753" s="1" t="s">
        <v>118</v>
      </c>
      <c r="S1753" s="1">
        <v>16702871135</v>
      </c>
      <c r="U1753" s="1">
        <v>56132</v>
      </c>
      <c r="V1753" s="1" t="s">
        <v>119</v>
      </c>
      <c r="X1753" s="1" t="s">
        <v>7871</v>
      </c>
      <c r="Y1753" s="1" t="s">
        <v>7872</v>
      </c>
      <c r="Z1753" s="1" t="s">
        <v>7873</v>
      </c>
      <c r="AA1753" s="1" t="s">
        <v>373</v>
      </c>
      <c r="AB1753" s="1" t="s">
        <v>8494</v>
      </c>
      <c r="AC1753" s="1" t="s">
        <v>17432</v>
      </c>
      <c r="AD1753" s="1" t="s">
        <v>116</v>
      </c>
      <c r="AE1753" s="1" t="s">
        <v>117</v>
      </c>
      <c r="AF1753" s="9">
        <v>96950</v>
      </c>
      <c r="AG1753" s="1" t="s">
        <v>118</v>
      </c>
      <c r="AI1753" s="1">
        <v>16702871135</v>
      </c>
      <c r="AK1753" s="1" t="s">
        <v>17433</v>
      </c>
      <c r="BC1753" s="1" t="str">
        <f>"37-2011.00"</f>
        <v>37-2011.00</v>
      </c>
      <c r="BD1753" s="1" t="s">
        <v>676</v>
      </c>
      <c r="BE1753" s="1" t="s">
        <v>17434</v>
      </c>
      <c r="BF1753" s="1" t="s">
        <v>678</v>
      </c>
      <c r="BG1753" s="1">
        <v>2</v>
      </c>
      <c r="BH1753" s="1">
        <v>2</v>
      </c>
      <c r="BI1753" s="2">
        <v>44105</v>
      </c>
      <c r="BJ1753" s="2">
        <v>45199</v>
      </c>
      <c r="BK1753" s="2">
        <v>44123</v>
      </c>
      <c r="BL1753" s="2">
        <v>45199</v>
      </c>
      <c r="BM1753" s="1">
        <v>40</v>
      </c>
      <c r="BN1753" s="1">
        <v>0</v>
      </c>
      <c r="BO1753" s="1">
        <v>8</v>
      </c>
      <c r="BP1753" s="1">
        <v>8</v>
      </c>
      <c r="BQ1753" s="1">
        <v>8</v>
      </c>
      <c r="BR1753" s="1">
        <v>8</v>
      </c>
      <c r="BS1753" s="1">
        <v>8</v>
      </c>
      <c r="BT1753" s="1">
        <v>0</v>
      </c>
      <c r="BU1753" s="1" t="str">
        <f>"8:00 AM"</f>
        <v>8:00 AM</v>
      </c>
      <c r="BV1753" s="1" t="str">
        <f>"5:00 PM"</f>
        <v>5:00 PM</v>
      </c>
      <c r="BW1753" s="1" t="s">
        <v>135</v>
      </c>
      <c r="BX1753" s="1">
        <v>0</v>
      </c>
      <c r="BY1753" s="1">
        <v>12</v>
      </c>
      <c r="BZ1753" s="1" t="s">
        <v>112</v>
      </c>
      <c r="CA1753" s="1">
        <v>0</v>
      </c>
      <c r="CB1753" s="1" t="s">
        <v>17435</v>
      </c>
      <c r="CC1753" s="1" t="s">
        <v>17431</v>
      </c>
      <c r="CD1753" s="1" t="s">
        <v>669</v>
      </c>
      <c r="CE1753" s="1" t="s">
        <v>116</v>
      </c>
      <c r="CF1753" s="1" t="s">
        <v>117</v>
      </c>
      <c r="CG1753" s="1">
        <v>96950</v>
      </c>
      <c r="CH1753" s="3">
        <v>7.69</v>
      </c>
      <c r="CI1753" s="3">
        <v>7.69</v>
      </c>
      <c r="CJ1753" s="3">
        <v>11.53</v>
      </c>
      <c r="CK1753" s="3">
        <v>11.53</v>
      </c>
      <c r="CL1753" s="1" t="s">
        <v>137</v>
      </c>
      <c r="CM1753" s="1" t="s">
        <v>781</v>
      </c>
      <c r="CN1753" s="1" t="s">
        <v>139</v>
      </c>
      <c r="CP1753" s="1" t="s">
        <v>112</v>
      </c>
      <c r="CQ1753" s="1" t="s">
        <v>111</v>
      </c>
      <c r="CR1753" s="1" t="s">
        <v>111</v>
      </c>
      <c r="CS1753" s="1" t="s">
        <v>111</v>
      </c>
      <c r="CT1753" s="1" t="s">
        <v>138</v>
      </c>
      <c r="CU1753" s="1" t="s">
        <v>111</v>
      </c>
      <c r="CV1753" s="1" t="s">
        <v>138</v>
      </c>
      <c r="CW1753" s="1" t="s">
        <v>583</v>
      </c>
      <c r="CX1753" s="1">
        <v>16702871135</v>
      </c>
      <c r="CY1753" s="1" t="s">
        <v>17436</v>
      </c>
      <c r="CZ1753" s="1" t="s">
        <v>17437</v>
      </c>
      <c r="DA1753" s="1" t="s">
        <v>111</v>
      </c>
      <c r="DB1753" s="1" t="s">
        <v>112</v>
      </c>
    </row>
    <row r="1754" spans="1:111" ht="15.6" customHeight="1" x14ac:dyDescent="0.25">
      <c r="A1754" s="1" t="s">
        <v>17453</v>
      </c>
      <c r="B1754" s="1" t="s">
        <v>238</v>
      </c>
      <c r="C1754" s="2">
        <v>44048.08496064815</v>
      </c>
      <c r="D1754" s="2">
        <v>44119</v>
      </c>
      <c r="E1754" s="1" t="s">
        <v>110</v>
      </c>
      <c r="F1754" s="2">
        <v>44103.833333333336</v>
      </c>
      <c r="G1754" s="1" t="s">
        <v>111</v>
      </c>
      <c r="H1754" s="1" t="s">
        <v>112</v>
      </c>
      <c r="I1754" s="1" t="s">
        <v>112</v>
      </c>
      <c r="J1754" s="1" t="s">
        <v>13852</v>
      </c>
      <c r="K1754" s="1" t="s">
        <v>13853</v>
      </c>
      <c r="L1754" s="1" t="s">
        <v>13854</v>
      </c>
      <c r="M1754" s="1" t="s">
        <v>13855</v>
      </c>
      <c r="N1754" s="1" t="s">
        <v>167</v>
      </c>
      <c r="O1754" s="1" t="s">
        <v>117</v>
      </c>
      <c r="P1754" s="9">
        <v>96950</v>
      </c>
      <c r="Q1754" s="1" t="s">
        <v>118</v>
      </c>
      <c r="R1754" s="1" t="s">
        <v>168</v>
      </c>
      <c r="S1754" s="1">
        <v>16702332445</v>
      </c>
      <c r="U1754" s="1">
        <v>8121</v>
      </c>
      <c r="V1754" s="1" t="s">
        <v>119</v>
      </c>
      <c r="X1754" s="1" t="s">
        <v>7178</v>
      </c>
      <c r="Y1754" s="1" t="s">
        <v>13856</v>
      </c>
      <c r="Z1754" s="1" t="s">
        <v>236</v>
      </c>
      <c r="AA1754" s="1" t="s">
        <v>13857</v>
      </c>
      <c r="AB1754" s="1" t="s">
        <v>754</v>
      </c>
      <c r="AC1754" s="1" t="s">
        <v>13855</v>
      </c>
      <c r="AD1754" s="1" t="s">
        <v>167</v>
      </c>
      <c r="AE1754" s="1" t="s">
        <v>117</v>
      </c>
      <c r="AF1754" s="9">
        <v>96950</v>
      </c>
      <c r="AG1754" s="1" t="s">
        <v>118</v>
      </c>
      <c r="AH1754" s="1" t="s">
        <v>168</v>
      </c>
      <c r="AI1754" s="1">
        <v>16702332445</v>
      </c>
      <c r="AK1754" s="1" t="s">
        <v>13859</v>
      </c>
      <c r="BC1754" s="1" t="str">
        <f>"39-5012.00"</f>
        <v>39-5012.00</v>
      </c>
      <c r="BD1754" s="1" t="s">
        <v>1831</v>
      </c>
      <c r="BE1754" s="1" t="s">
        <v>17454</v>
      </c>
      <c r="BF1754" s="1" t="s">
        <v>1831</v>
      </c>
      <c r="BG1754" s="1">
        <v>1</v>
      </c>
      <c r="BH1754" s="1">
        <v>1</v>
      </c>
      <c r="BI1754" s="2">
        <v>44105</v>
      </c>
      <c r="BJ1754" s="2">
        <v>44469</v>
      </c>
      <c r="BK1754" s="2">
        <v>44119</v>
      </c>
      <c r="BL1754" s="2">
        <v>44469</v>
      </c>
      <c r="BM1754" s="1">
        <v>40</v>
      </c>
      <c r="BN1754" s="1">
        <v>0</v>
      </c>
      <c r="BO1754" s="1">
        <v>7</v>
      </c>
      <c r="BP1754" s="1">
        <v>7</v>
      </c>
      <c r="BQ1754" s="1">
        <v>7</v>
      </c>
      <c r="BR1754" s="1">
        <v>5</v>
      </c>
      <c r="BS1754" s="1">
        <v>7</v>
      </c>
      <c r="BT1754" s="1">
        <v>7</v>
      </c>
      <c r="BU1754" s="1" t="str">
        <f>"11:00 PM"</f>
        <v>11:00 PM</v>
      </c>
      <c r="BV1754" s="1" t="str">
        <f>"7:00 PM"</f>
        <v>7:00 PM</v>
      </c>
      <c r="BW1754" s="1" t="s">
        <v>135</v>
      </c>
      <c r="BX1754" s="1">
        <v>0</v>
      </c>
      <c r="BY1754" s="1">
        <v>12</v>
      </c>
      <c r="BZ1754" s="1" t="s">
        <v>112</v>
      </c>
      <c r="CA1754" s="1">
        <v>0</v>
      </c>
      <c r="CB1754" s="1" t="s">
        <v>13862</v>
      </c>
      <c r="CC1754" s="1" t="s">
        <v>754</v>
      </c>
      <c r="CE1754" s="1" t="s">
        <v>167</v>
      </c>
      <c r="CF1754" s="1" t="s">
        <v>117</v>
      </c>
      <c r="CG1754" s="1">
        <v>96950</v>
      </c>
      <c r="CH1754" s="3">
        <v>13.01</v>
      </c>
      <c r="CI1754" s="3">
        <v>13.01</v>
      </c>
      <c r="CJ1754" s="3">
        <v>19.52</v>
      </c>
      <c r="CK1754" s="3">
        <v>19.52</v>
      </c>
      <c r="CL1754" s="1" t="s">
        <v>137</v>
      </c>
      <c r="CM1754" s="1" t="s">
        <v>331</v>
      </c>
      <c r="CN1754" s="1" t="s">
        <v>139</v>
      </c>
      <c r="CP1754" s="1" t="s">
        <v>112</v>
      </c>
      <c r="CQ1754" s="1" t="s">
        <v>111</v>
      </c>
      <c r="CR1754" s="1" t="s">
        <v>112</v>
      </c>
      <c r="CS1754" s="1" t="s">
        <v>111</v>
      </c>
      <c r="CT1754" s="1" t="s">
        <v>138</v>
      </c>
      <c r="CU1754" s="1" t="s">
        <v>111</v>
      </c>
      <c r="CV1754" s="1" t="s">
        <v>138</v>
      </c>
      <c r="CW1754" s="1" t="s">
        <v>178</v>
      </c>
      <c r="CX1754" s="1">
        <v>16702332445</v>
      </c>
      <c r="CY1754" s="1" t="s">
        <v>13859</v>
      </c>
      <c r="CZ1754" s="1" t="s">
        <v>873</v>
      </c>
      <c r="DA1754" s="1" t="s">
        <v>111</v>
      </c>
      <c r="DB1754" s="1" t="s">
        <v>112</v>
      </c>
      <c r="DC1754" s="1" t="s">
        <v>17455</v>
      </c>
      <c r="DD1754" s="1" t="s">
        <v>13856</v>
      </c>
      <c r="DE1754" s="1" t="s">
        <v>236</v>
      </c>
      <c r="DF1754" s="1" t="s">
        <v>13853</v>
      </c>
      <c r="DG1754" s="1" t="s">
        <v>13859</v>
      </c>
    </row>
    <row r="1755" spans="1:111" ht="15.6" customHeight="1" x14ac:dyDescent="0.25">
      <c r="A1755" s="1" t="s">
        <v>17456</v>
      </c>
      <c r="B1755" s="1" t="s">
        <v>238</v>
      </c>
      <c r="C1755" s="2">
        <v>44104.858547569442</v>
      </c>
      <c r="D1755" s="2">
        <v>44145</v>
      </c>
      <c r="E1755" s="1" t="s">
        <v>110</v>
      </c>
      <c r="F1755" s="2">
        <v>44163.791666666664</v>
      </c>
      <c r="G1755" s="1" t="s">
        <v>112</v>
      </c>
      <c r="H1755" s="1" t="s">
        <v>112</v>
      </c>
      <c r="I1755" s="1" t="s">
        <v>112</v>
      </c>
      <c r="J1755" s="1" t="s">
        <v>5960</v>
      </c>
      <c r="K1755" s="1" t="s">
        <v>5960</v>
      </c>
      <c r="L1755" s="1" t="s">
        <v>5961</v>
      </c>
      <c r="M1755" s="1" t="s">
        <v>5962</v>
      </c>
      <c r="N1755" s="1" t="s">
        <v>116</v>
      </c>
      <c r="O1755" s="1" t="s">
        <v>117</v>
      </c>
      <c r="P1755" s="9">
        <v>96950</v>
      </c>
      <c r="Q1755" s="1" t="s">
        <v>118</v>
      </c>
      <c r="R1755" s="1" t="s">
        <v>168</v>
      </c>
      <c r="S1755" s="1">
        <v>16702342856</v>
      </c>
      <c r="U1755" s="1">
        <v>56132</v>
      </c>
      <c r="V1755" s="1" t="s">
        <v>119</v>
      </c>
      <c r="X1755" s="1" t="s">
        <v>4482</v>
      </c>
      <c r="Y1755" s="1" t="s">
        <v>4483</v>
      </c>
      <c r="Z1755" s="1" t="s">
        <v>4484</v>
      </c>
      <c r="AA1755" s="1" t="s">
        <v>245</v>
      </c>
      <c r="AB1755" s="1" t="s">
        <v>5961</v>
      </c>
      <c r="AC1755" s="1" t="s">
        <v>5962</v>
      </c>
      <c r="AD1755" s="1" t="s">
        <v>116</v>
      </c>
      <c r="AE1755" s="1" t="s">
        <v>117</v>
      </c>
      <c r="AF1755" s="9">
        <v>96950</v>
      </c>
      <c r="AG1755" s="1" t="s">
        <v>118</v>
      </c>
      <c r="AH1755" s="1" t="s">
        <v>138</v>
      </c>
      <c r="AI1755" s="1">
        <v>16702342856</v>
      </c>
      <c r="AK1755" s="1" t="s">
        <v>4486</v>
      </c>
      <c r="BC1755" s="1" t="str">
        <f>"49-9071.00"</f>
        <v>49-9071.00</v>
      </c>
      <c r="BD1755" s="1" t="s">
        <v>214</v>
      </c>
      <c r="BE1755" s="1" t="s">
        <v>10456</v>
      </c>
      <c r="BF1755" s="1" t="s">
        <v>3680</v>
      </c>
      <c r="BG1755" s="1">
        <v>3</v>
      </c>
      <c r="BH1755" s="1">
        <v>3</v>
      </c>
      <c r="BI1755" s="2">
        <v>44165</v>
      </c>
      <c r="BJ1755" s="2">
        <v>44529</v>
      </c>
      <c r="BK1755" s="2">
        <v>44165</v>
      </c>
      <c r="BL1755" s="2">
        <v>44529</v>
      </c>
      <c r="BM1755" s="1">
        <v>35</v>
      </c>
      <c r="BN1755" s="1">
        <v>0</v>
      </c>
      <c r="BO1755" s="1">
        <v>7</v>
      </c>
      <c r="BP1755" s="1">
        <v>7</v>
      </c>
      <c r="BQ1755" s="1">
        <v>7</v>
      </c>
      <c r="BR1755" s="1">
        <v>7</v>
      </c>
      <c r="BS1755" s="1">
        <v>7</v>
      </c>
      <c r="BT1755" s="1">
        <v>0</v>
      </c>
      <c r="BU1755" s="1" t="str">
        <f>"9:00 AM"</f>
        <v>9:00 AM</v>
      </c>
      <c r="BV1755" s="1" t="str">
        <f>"5:00 PM"</f>
        <v>5:00 PM</v>
      </c>
      <c r="BW1755" s="1" t="s">
        <v>135</v>
      </c>
      <c r="BX1755" s="1">
        <v>0</v>
      </c>
      <c r="BY1755" s="1">
        <v>24</v>
      </c>
      <c r="BZ1755" s="1" t="s">
        <v>112</v>
      </c>
      <c r="CA1755" s="1">
        <v>0</v>
      </c>
      <c r="CB1755" s="1" t="s">
        <v>10457</v>
      </c>
      <c r="CC1755" s="1" t="s">
        <v>5961</v>
      </c>
      <c r="CD1755" s="1" t="s">
        <v>5962</v>
      </c>
      <c r="CE1755" s="1" t="s">
        <v>116</v>
      </c>
      <c r="CF1755" s="1" t="s">
        <v>117</v>
      </c>
      <c r="CG1755" s="1">
        <v>96950</v>
      </c>
      <c r="CH1755" s="3">
        <v>8.7100000000000009</v>
      </c>
      <c r="CI1755" s="3">
        <v>8.7100000000000009</v>
      </c>
      <c r="CJ1755" s="3">
        <v>13.07</v>
      </c>
      <c r="CK1755" s="3">
        <v>13.07</v>
      </c>
      <c r="CL1755" s="1" t="s">
        <v>137</v>
      </c>
      <c r="CM1755" s="1" t="s">
        <v>168</v>
      </c>
      <c r="CN1755" s="1" t="s">
        <v>139</v>
      </c>
      <c r="CP1755" s="1" t="s">
        <v>112</v>
      </c>
      <c r="CQ1755" s="1" t="s">
        <v>111</v>
      </c>
      <c r="CR1755" s="1" t="s">
        <v>112</v>
      </c>
      <c r="CS1755" s="1" t="s">
        <v>111</v>
      </c>
      <c r="CT1755" s="1" t="s">
        <v>138</v>
      </c>
      <c r="CU1755" s="1" t="s">
        <v>111</v>
      </c>
      <c r="CV1755" s="1" t="s">
        <v>138</v>
      </c>
      <c r="CW1755" s="1" t="s">
        <v>8655</v>
      </c>
      <c r="CX1755" s="1">
        <v>16702342856</v>
      </c>
      <c r="CY1755" s="1" t="s">
        <v>17457</v>
      </c>
      <c r="CZ1755" s="1" t="s">
        <v>168</v>
      </c>
      <c r="DA1755" s="1" t="s">
        <v>111</v>
      </c>
      <c r="DB1755" s="1" t="s">
        <v>112</v>
      </c>
    </row>
    <row r="1756" spans="1:111" ht="15.6" customHeight="1" x14ac:dyDescent="0.25">
      <c r="A1756" s="1" t="s">
        <v>17458</v>
      </c>
      <c r="B1756" s="1" t="s">
        <v>238</v>
      </c>
      <c r="C1756" s="2">
        <v>44172.783360879628</v>
      </c>
      <c r="D1756" s="2">
        <v>44210</v>
      </c>
      <c r="E1756" s="1" t="s">
        <v>110</v>
      </c>
      <c r="F1756" s="2">
        <v>44315.833333333336</v>
      </c>
      <c r="G1756" s="1" t="s">
        <v>112</v>
      </c>
      <c r="H1756" s="1" t="s">
        <v>112</v>
      </c>
      <c r="I1756" s="1" t="s">
        <v>112</v>
      </c>
      <c r="J1756" s="1" t="s">
        <v>6070</v>
      </c>
      <c r="L1756" s="1" t="s">
        <v>8065</v>
      </c>
      <c r="M1756" s="1" t="s">
        <v>267</v>
      </c>
      <c r="N1756" s="1" t="s">
        <v>259</v>
      </c>
      <c r="O1756" s="1" t="s">
        <v>117</v>
      </c>
      <c r="P1756" s="9">
        <v>96952</v>
      </c>
      <c r="Q1756" s="1" t="s">
        <v>118</v>
      </c>
      <c r="S1756" s="1">
        <v>16704330422</v>
      </c>
      <c r="U1756" s="1">
        <v>212312</v>
      </c>
      <c r="V1756" s="1" t="s">
        <v>119</v>
      </c>
      <c r="X1756" s="1" t="s">
        <v>3694</v>
      </c>
      <c r="Y1756" s="1" t="s">
        <v>3695</v>
      </c>
      <c r="Z1756" s="1" t="s">
        <v>1787</v>
      </c>
      <c r="AA1756" s="1" t="s">
        <v>962</v>
      </c>
      <c r="AB1756" s="1" t="s">
        <v>3693</v>
      </c>
      <c r="AC1756" s="1" t="s">
        <v>1757</v>
      </c>
      <c r="AD1756" s="1" t="s">
        <v>1759</v>
      </c>
      <c r="AE1756" s="1" t="s">
        <v>117</v>
      </c>
      <c r="AF1756" s="9">
        <v>96952</v>
      </c>
      <c r="AG1756" s="1" t="s">
        <v>118</v>
      </c>
      <c r="AI1756" s="1">
        <v>16704330422</v>
      </c>
      <c r="AK1756" s="1" t="s">
        <v>3696</v>
      </c>
      <c r="BC1756" s="1" t="str">
        <f>"43-3031.00"</f>
        <v>43-3031.00</v>
      </c>
      <c r="BD1756" s="1" t="s">
        <v>389</v>
      </c>
      <c r="BE1756" s="1" t="s">
        <v>8759</v>
      </c>
      <c r="BF1756" s="1" t="s">
        <v>763</v>
      </c>
      <c r="BG1756" s="1">
        <v>1</v>
      </c>
      <c r="BH1756" s="1">
        <v>1</v>
      </c>
      <c r="BI1756" s="2">
        <v>44317</v>
      </c>
      <c r="BJ1756" s="2">
        <v>44681</v>
      </c>
      <c r="BK1756" s="2">
        <v>44317</v>
      </c>
      <c r="BL1756" s="2">
        <v>44681</v>
      </c>
      <c r="BM1756" s="1">
        <v>40</v>
      </c>
      <c r="BN1756" s="1">
        <v>0</v>
      </c>
      <c r="BO1756" s="1">
        <v>8</v>
      </c>
      <c r="BP1756" s="1">
        <v>8</v>
      </c>
      <c r="BQ1756" s="1">
        <v>8</v>
      </c>
      <c r="BR1756" s="1">
        <v>8</v>
      </c>
      <c r="BS1756" s="1">
        <v>8</v>
      </c>
      <c r="BT1756" s="1">
        <v>0</v>
      </c>
      <c r="BU1756" s="1" t="str">
        <f>"8:00 AM"</f>
        <v>8:00 AM</v>
      </c>
      <c r="BV1756" s="1" t="str">
        <f>"5:00 PM"</f>
        <v>5:00 PM</v>
      </c>
      <c r="BW1756" s="1" t="s">
        <v>230</v>
      </c>
      <c r="BX1756" s="1">
        <v>0</v>
      </c>
      <c r="BY1756" s="1">
        <v>12</v>
      </c>
      <c r="BZ1756" s="1" t="s">
        <v>112</v>
      </c>
      <c r="CA1756" s="1">
        <v>0</v>
      </c>
      <c r="CB1756" s="1" t="s">
        <v>8760</v>
      </c>
      <c r="CC1756" s="1" t="s">
        <v>3921</v>
      </c>
      <c r="CE1756" s="1" t="s">
        <v>259</v>
      </c>
      <c r="CF1756" s="1" t="s">
        <v>117</v>
      </c>
      <c r="CG1756" s="1">
        <v>96952</v>
      </c>
      <c r="CH1756" s="3">
        <v>9.8699999999999992</v>
      </c>
      <c r="CI1756" s="3">
        <v>9.8699999999999992</v>
      </c>
      <c r="CJ1756" s="3">
        <v>14.81</v>
      </c>
      <c r="CK1756" s="3">
        <v>14.81</v>
      </c>
      <c r="CL1756" s="1" t="s">
        <v>137</v>
      </c>
      <c r="CM1756" s="1" t="s">
        <v>3700</v>
      </c>
      <c r="CN1756" s="1" t="s">
        <v>139</v>
      </c>
      <c r="CP1756" s="1" t="s">
        <v>112</v>
      </c>
      <c r="CQ1756" s="1" t="s">
        <v>111</v>
      </c>
      <c r="CR1756" s="1" t="s">
        <v>111</v>
      </c>
      <c r="CS1756" s="1" t="s">
        <v>111</v>
      </c>
      <c r="CT1756" s="1" t="s">
        <v>138</v>
      </c>
      <c r="CU1756" s="1" t="s">
        <v>111</v>
      </c>
      <c r="CV1756" s="1" t="s">
        <v>138</v>
      </c>
      <c r="CW1756" s="1" t="s">
        <v>3701</v>
      </c>
      <c r="CX1756" s="1">
        <v>16704330422</v>
      </c>
      <c r="CY1756" s="1" t="s">
        <v>3696</v>
      </c>
      <c r="CZ1756" s="1" t="s">
        <v>138</v>
      </c>
      <c r="DA1756" s="1" t="s">
        <v>111</v>
      </c>
      <c r="DB1756" s="1" t="s">
        <v>112</v>
      </c>
    </row>
    <row r="1757" spans="1:111" ht="15.6" customHeight="1" x14ac:dyDescent="0.25">
      <c r="A1757" s="1" t="s">
        <v>17466</v>
      </c>
      <c r="B1757" s="1" t="s">
        <v>238</v>
      </c>
      <c r="C1757" s="2">
        <v>44141.809368287039</v>
      </c>
      <c r="D1757" s="2">
        <v>44180</v>
      </c>
      <c r="E1757" s="1" t="s">
        <v>180</v>
      </c>
      <c r="G1757" s="1" t="s">
        <v>112</v>
      </c>
      <c r="H1757" s="1" t="s">
        <v>112</v>
      </c>
      <c r="I1757" s="1" t="s">
        <v>112</v>
      </c>
      <c r="J1757" s="1" t="s">
        <v>5654</v>
      </c>
      <c r="K1757" s="1" t="s">
        <v>14689</v>
      </c>
      <c r="L1757" s="1" t="s">
        <v>5656</v>
      </c>
      <c r="N1757" s="1" t="s">
        <v>116</v>
      </c>
      <c r="O1757" s="1" t="s">
        <v>117</v>
      </c>
      <c r="P1757" s="9">
        <v>96950</v>
      </c>
      <c r="Q1757" s="1" t="s">
        <v>118</v>
      </c>
      <c r="S1757" s="1">
        <v>16702886108</v>
      </c>
      <c r="U1757" s="1">
        <v>23622</v>
      </c>
      <c r="V1757" s="1" t="s">
        <v>119</v>
      </c>
      <c r="X1757" s="1" t="s">
        <v>1010</v>
      </c>
      <c r="Y1757" s="1" t="s">
        <v>5657</v>
      </c>
      <c r="AA1757" s="1" t="s">
        <v>245</v>
      </c>
      <c r="AB1757" s="1" t="s">
        <v>5656</v>
      </c>
      <c r="AD1757" s="1" t="s">
        <v>116</v>
      </c>
      <c r="AE1757" s="1" t="s">
        <v>117</v>
      </c>
      <c r="AF1757" s="9">
        <v>96950</v>
      </c>
      <c r="AG1757" s="1" t="s">
        <v>118</v>
      </c>
      <c r="AI1757" s="1">
        <v>16702886108</v>
      </c>
      <c r="AK1757" s="1" t="s">
        <v>5659</v>
      </c>
      <c r="BC1757" s="1" t="str">
        <f>"17-3022.00"</f>
        <v>17-3022.00</v>
      </c>
      <c r="BD1757" s="1" t="s">
        <v>602</v>
      </c>
      <c r="BE1757" s="1" t="s">
        <v>14690</v>
      </c>
      <c r="BF1757" s="1" t="s">
        <v>3405</v>
      </c>
      <c r="BG1757" s="1">
        <v>2</v>
      </c>
      <c r="BH1757" s="1">
        <v>2</v>
      </c>
      <c r="BI1757" s="2">
        <v>44141</v>
      </c>
      <c r="BJ1757" s="2">
        <v>44469</v>
      </c>
      <c r="BK1757" s="2">
        <v>44180</v>
      </c>
      <c r="BL1757" s="2">
        <v>44469</v>
      </c>
      <c r="BM1757" s="1">
        <v>40</v>
      </c>
      <c r="BN1757" s="1">
        <v>0</v>
      </c>
      <c r="BO1757" s="1">
        <v>8</v>
      </c>
      <c r="BP1757" s="1">
        <v>8</v>
      </c>
      <c r="BQ1757" s="1">
        <v>8</v>
      </c>
      <c r="BR1757" s="1">
        <v>8</v>
      </c>
      <c r="BS1757" s="1">
        <v>8</v>
      </c>
      <c r="BT1757" s="1">
        <v>0</v>
      </c>
      <c r="BU1757" s="1" t="str">
        <f>"8:00 AM"</f>
        <v>8:00 AM</v>
      </c>
      <c r="BV1757" s="1" t="str">
        <f>"5:00 PM"</f>
        <v>5:00 PM</v>
      </c>
      <c r="BW1757" s="1" t="s">
        <v>392</v>
      </c>
      <c r="BX1757" s="1">
        <v>0</v>
      </c>
      <c r="BY1757" s="1">
        <v>24</v>
      </c>
      <c r="BZ1757" s="1" t="s">
        <v>112</v>
      </c>
      <c r="CA1757" s="1">
        <v>0</v>
      </c>
      <c r="CB1757" s="1" t="s">
        <v>14691</v>
      </c>
      <c r="CC1757" s="1" t="s">
        <v>14692</v>
      </c>
      <c r="CE1757" s="1" t="s">
        <v>116</v>
      </c>
      <c r="CF1757" s="1" t="s">
        <v>117</v>
      </c>
      <c r="CG1757" s="1">
        <v>96950</v>
      </c>
      <c r="CH1757" s="3">
        <v>17.25</v>
      </c>
      <c r="CI1757" s="3">
        <v>17.25</v>
      </c>
      <c r="CJ1757" s="3">
        <v>25.88</v>
      </c>
      <c r="CK1757" s="3">
        <v>25.88</v>
      </c>
      <c r="CL1757" s="1" t="s">
        <v>137</v>
      </c>
      <c r="CM1757" s="1" t="s">
        <v>168</v>
      </c>
      <c r="CN1757" s="1" t="s">
        <v>139</v>
      </c>
      <c r="CP1757" s="1" t="s">
        <v>112</v>
      </c>
      <c r="CQ1757" s="1" t="s">
        <v>111</v>
      </c>
      <c r="CR1757" s="1" t="s">
        <v>111</v>
      </c>
      <c r="CS1757" s="1" t="s">
        <v>111</v>
      </c>
      <c r="CT1757" s="1" t="s">
        <v>138</v>
      </c>
      <c r="CU1757" s="1" t="s">
        <v>111</v>
      </c>
      <c r="CV1757" s="1" t="s">
        <v>111</v>
      </c>
      <c r="CW1757" s="1" t="s">
        <v>17467</v>
      </c>
      <c r="CX1757" s="1">
        <v>16702886108</v>
      </c>
      <c r="CY1757" s="1" t="s">
        <v>5659</v>
      </c>
      <c r="CZ1757" s="1" t="s">
        <v>138</v>
      </c>
      <c r="DA1757" s="1" t="s">
        <v>111</v>
      </c>
      <c r="DB1757" s="1" t="s">
        <v>112</v>
      </c>
      <c r="DC1757" s="1" t="s">
        <v>1010</v>
      </c>
      <c r="DD1757" s="1" t="s">
        <v>5657</v>
      </c>
      <c r="DF1757" s="1" t="s">
        <v>5654</v>
      </c>
      <c r="DG1757" s="1" t="s">
        <v>5659</v>
      </c>
    </row>
    <row r="1758" spans="1:111" ht="15.6" customHeight="1" x14ac:dyDescent="0.25">
      <c r="A1758" s="1" t="s">
        <v>17468</v>
      </c>
      <c r="B1758" s="1" t="s">
        <v>238</v>
      </c>
      <c r="C1758" s="2">
        <v>44050.800681712964</v>
      </c>
      <c r="D1758" s="2">
        <v>44123</v>
      </c>
      <c r="E1758" s="1" t="s">
        <v>110</v>
      </c>
      <c r="F1758" s="2">
        <v>44103.833333333336</v>
      </c>
      <c r="G1758" s="1" t="s">
        <v>111</v>
      </c>
      <c r="H1758" s="1" t="s">
        <v>112</v>
      </c>
      <c r="I1758" s="1" t="s">
        <v>112</v>
      </c>
      <c r="J1758" s="1" t="s">
        <v>4610</v>
      </c>
      <c r="K1758" s="1" t="s">
        <v>17469</v>
      </c>
      <c r="L1758" s="1" t="s">
        <v>17470</v>
      </c>
      <c r="M1758" s="1" t="s">
        <v>2805</v>
      </c>
      <c r="N1758" s="1" t="s">
        <v>116</v>
      </c>
      <c r="O1758" s="1" t="s">
        <v>117</v>
      </c>
      <c r="P1758" s="9">
        <v>96950</v>
      </c>
      <c r="Q1758" s="1" t="s">
        <v>118</v>
      </c>
      <c r="S1758" s="1">
        <v>16702871847</v>
      </c>
      <c r="U1758" s="1">
        <v>72111</v>
      </c>
      <c r="V1758" s="1" t="s">
        <v>119</v>
      </c>
      <c r="X1758" s="1" t="s">
        <v>4613</v>
      </c>
      <c r="Y1758" s="1" t="s">
        <v>4614</v>
      </c>
      <c r="AA1758" s="1" t="s">
        <v>373</v>
      </c>
      <c r="AB1758" s="1" t="s">
        <v>4612</v>
      </c>
      <c r="AC1758" s="1" t="s">
        <v>2805</v>
      </c>
      <c r="AD1758" s="1" t="s">
        <v>116</v>
      </c>
      <c r="AE1758" s="1" t="s">
        <v>117</v>
      </c>
      <c r="AF1758" s="9">
        <v>96950</v>
      </c>
      <c r="AG1758" s="1" t="s">
        <v>118</v>
      </c>
      <c r="AI1758" s="1">
        <v>16702871847</v>
      </c>
      <c r="AK1758" s="1" t="s">
        <v>4615</v>
      </c>
      <c r="BC1758" s="1" t="str">
        <f>"49-9071.00"</f>
        <v>49-9071.00</v>
      </c>
      <c r="BD1758" s="1" t="s">
        <v>214</v>
      </c>
      <c r="BE1758" s="1" t="s">
        <v>17471</v>
      </c>
      <c r="BF1758" s="1" t="s">
        <v>1069</v>
      </c>
      <c r="BG1758" s="1">
        <v>2</v>
      </c>
      <c r="BH1758" s="1">
        <v>2</v>
      </c>
      <c r="BI1758" s="2">
        <v>44105</v>
      </c>
      <c r="BJ1758" s="2">
        <v>44469</v>
      </c>
      <c r="BK1758" s="2">
        <v>44123</v>
      </c>
      <c r="BL1758" s="2">
        <v>44469</v>
      </c>
      <c r="BM1758" s="1">
        <v>40</v>
      </c>
      <c r="BN1758" s="1">
        <v>0</v>
      </c>
      <c r="BO1758" s="1">
        <v>8</v>
      </c>
      <c r="BP1758" s="1">
        <v>8</v>
      </c>
      <c r="BQ1758" s="1">
        <v>8</v>
      </c>
      <c r="BR1758" s="1">
        <v>8</v>
      </c>
      <c r="BS1758" s="1">
        <v>8</v>
      </c>
      <c r="BT1758" s="1">
        <v>0</v>
      </c>
      <c r="BU1758" s="1" t="str">
        <f>"8:00 AM"</f>
        <v>8:00 AM</v>
      </c>
      <c r="BV1758" s="1" t="str">
        <f>"5:00 PM"</f>
        <v>5:00 PM</v>
      </c>
      <c r="BW1758" s="1" t="s">
        <v>135</v>
      </c>
      <c r="BX1758" s="1">
        <v>0</v>
      </c>
      <c r="BY1758" s="1">
        <v>12</v>
      </c>
      <c r="BZ1758" s="1" t="s">
        <v>112</v>
      </c>
      <c r="CA1758" s="1">
        <v>0</v>
      </c>
      <c r="CB1758" s="1" t="s">
        <v>17472</v>
      </c>
      <c r="CC1758" s="1" t="s">
        <v>4612</v>
      </c>
      <c r="CD1758" s="1" t="s">
        <v>17473</v>
      </c>
      <c r="CE1758" s="1" t="s">
        <v>116</v>
      </c>
      <c r="CF1758" s="1" t="s">
        <v>117</v>
      </c>
      <c r="CG1758" s="1">
        <v>96950</v>
      </c>
      <c r="CH1758" s="3">
        <v>12.64</v>
      </c>
      <c r="CI1758" s="3">
        <v>12.64</v>
      </c>
      <c r="CJ1758" s="3">
        <v>18.96</v>
      </c>
      <c r="CK1758" s="3">
        <v>18.96</v>
      </c>
      <c r="CL1758" s="1" t="s">
        <v>137</v>
      </c>
      <c r="CN1758" s="1" t="s">
        <v>139</v>
      </c>
      <c r="CP1758" s="1" t="s">
        <v>112</v>
      </c>
      <c r="CQ1758" s="1" t="s">
        <v>111</v>
      </c>
      <c r="CR1758" s="1" t="s">
        <v>112</v>
      </c>
      <c r="CS1758" s="1" t="s">
        <v>111</v>
      </c>
      <c r="CT1758" s="1" t="s">
        <v>138</v>
      </c>
      <c r="CU1758" s="1" t="s">
        <v>111</v>
      </c>
      <c r="CV1758" s="1" t="s">
        <v>138</v>
      </c>
      <c r="CW1758" s="1" t="s">
        <v>7295</v>
      </c>
      <c r="CX1758" s="1">
        <v>16702871847</v>
      </c>
      <c r="CY1758" s="1" t="s">
        <v>17474</v>
      </c>
      <c r="CZ1758" s="1" t="s">
        <v>138</v>
      </c>
      <c r="DA1758" s="1" t="s">
        <v>111</v>
      </c>
      <c r="DB1758" s="1" t="s">
        <v>112</v>
      </c>
    </row>
    <row r="1759" spans="1:111" ht="15.6" customHeight="1" x14ac:dyDescent="0.25">
      <c r="A1759" s="1" t="s">
        <v>17475</v>
      </c>
      <c r="B1759" s="1" t="s">
        <v>238</v>
      </c>
      <c r="C1759" s="2">
        <v>44179.270349189814</v>
      </c>
      <c r="D1759" s="2">
        <v>44222</v>
      </c>
      <c r="E1759" s="1" t="s">
        <v>180</v>
      </c>
      <c r="G1759" s="1" t="s">
        <v>112</v>
      </c>
      <c r="H1759" s="1" t="s">
        <v>112</v>
      </c>
      <c r="I1759" s="1" t="s">
        <v>112</v>
      </c>
      <c r="J1759" s="1" t="s">
        <v>1799</v>
      </c>
      <c r="K1759" s="1" t="s">
        <v>1799</v>
      </c>
      <c r="L1759" s="1" t="s">
        <v>3538</v>
      </c>
      <c r="N1759" s="1" t="s">
        <v>116</v>
      </c>
      <c r="O1759" s="1" t="s">
        <v>117</v>
      </c>
      <c r="P1759" s="9">
        <v>96950</v>
      </c>
      <c r="Q1759" s="1" t="s">
        <v>118</v>
      </c>
      <c r="R1759" s="1" t="s">
        <v>116</v>
      </c>
      <c r="S1759" s="1">
        <v>16702345577</v>
      </c>
      <c r="U1759" s="1">
        <v>236220</v>
      </c>
      <c r="V1759" s="1" t="s">
        <v>119</v>
      </c>
      <c r="X1759" s="1" t="s">
        <v>1801</v>
      </c>
      <c r="Y1759" s="1" t="s">
        <v>1802</v>
      </c>
      <c r="AA1759" s="1" t="s">
        <v>245</v>
      </c>
      <c r="AB1759" s="1" t="s">
        <v>3538</v>
      </c>
      <c r="AD1759" s="1" t="s">
        <v>116</v>
      </c>
      <c r="AE1759" s="1" t="s">
        <v>117</v>
      </c>
      <c r="AF1759" s="9">
        <v>96950</v>
      </c>
      <c r="AG1759" s="1" t="s">
        <v>118</v>
      </c>
      <c r="AH1759" s="1" t="s">
        <v>116</v>
      </c>
      <c r="AI1759" s="1">
        <v>16702345577</v>
      </c>
      <c r="AK1759" s="1" t="s">
        <v>1803</v>
      </c>
      <c r="BC1759" s="1" t="str">
        <f>"49-9071.00"</f>
        <v>49-9071.00</v>
      </c>
      <c r="BD1759" s="1" t="s">
        <v>214</v>
      </c>
      <c r="BE1759" s="1" t="s">
        <v>10629</v>
      </c>
      <c r="BF1759" s="1" t="s">
        <v>1661</v>
      </c>
      <c r="BG1759" s="1">
        <v>25</v>
      </c>
      <c r="BH1759" s="1">
        <v>25</v>
      </c>
      <c r="BI1759" s="2">
        <v>44211</v>
      </c>
      <c r="BJ1759" s="2">
        <v>44575</v>
      </c>
      <c r="BK1759" s="2">
        <v>44222</v>
      </c>
      <c r="BL1759" s="2">
        <v>44575</v>
      </c>
      <c r="BM1759" s="1">
        <v>40</v>
      </c>
      <c r="BN1759" s="1">
        <v>0</v>
      </c>
      <c r="BO1759" s="1">
        <v>8</v>
      </c>
      <c r="BP1759" s="1">
        <v>8</v>
      </c>
      <c r="BQ1759" s="1">
        <v>8</v>
      </c>
      <c r="BR1759" s="1">
        <v>8</v>
      </c>
      <c r="BS1759" s="1">
        <v>8</v>
      </c>
      <c r="BT1759" s="1">
        <v>0</v>
      </c>
      <c r="BU1759" s="1" t="str">
        <f>"8:00 AM"</f>
        <v>8:00 AM</v>
      </c>
      <c r="BV1759" s="1" t="str">
        <f>"5:00 PM"</f>
        <v>5:00 PM</v>
      </c>
      <c r="BW1759" s="1" t="s">
        <v>135</v>
      </c>
      <c r="BX1759" s="1">
        <v>0</v>
      </c>
      <c r="BY1759" s="1">
        <v>24</v>
      </c>
      <c r="BZ1759" s="1" t="s">
        <v>112</v>
      </c>
      <c r="CA1759" s="1">
        <v>0</v>
      </c>
      <c r="CB1759" s="1" t="s">
        <v>168</v>
      </c>
      <c r="CC1759" s="1" t="s">
        <v>17476</v>
      </c>
      <c r="CD1759" s="1" t="s">
        <v>1806</v>
      </c>
      <c r="CE1759" s="1" t="s">
        <v>116</v>
      </c>
      <c r="CF1759" s="1" t="s">
        <v>117</v>
      </c>
      <c r="CG1759" s="1">
        <v>96950</v>
      </c>
      <c r="CH1759" s="3">
        <v>8.7100000000000009</v>
      </c>
      <c r="CI1759" s="3">
        <v>8.7100000000000009</v>
      </c>
      <c r="CJ1759" s="3">
        <v>13.06</v>
      </c>
      <c r="CK1759" s="3">
        <v>13.06</v>
      </c>
      <c r="CL1759" s="1" t="s">
        <v>137</v>
      </c>
      <c r="CM1759" s="1" t="s">
        <v>331</v>
      </c>
      <c r="CN1759" s="1" t="s">
        <v>139</v>
      </c>
      <c r="CP1759" s="1" t="s">
        <v>112</v>
      </c>
      <c r="CQ1759" s="1" t="s">
        <v>111</v>
      </c>
      <c r="CR1759" s="1" t="s">
        <v>111</v>
      </c>
      <c r="CS1759" s="1" t="s">
        <v>111</v>
      </c>
      <c r="CT1759" s="1" t="s">
        <v>111</v>
      </c>
      <c r="CU1759" s="1" t="s">
        <v>111</v>
      </c>
      <c r="CV1759" s="1" t="s">
        <v>138</v>
      </c>
      <c r="CW1759" s="1" t="s">
        <v>1807</v>
      </c>
      <c r="CX1759" s="1">
        <v>16702345577</v>
      </c>
      <c r="CY1759" s="1" t="s">
        <v>1803</v>
      </c>
      <c r="CZ1759" s="1" t="s">
        <v>168</v>
      </c>
      <c r="DA1759" s="1" t="s">
        <v>111</v>
      </c>
      <c r="DB1759" s="1" t="s">
        <v>112</v>
      </c>
    </row>
    <row r="1760" spans="1:111" ht="15.6" customHeight="1" x14ac:dyDescent="0.25">
      <c r="A1760" s="1" t="s">
        <v>17477</v>
      </c>
      <c r="B1760" s="1" t="s">
        <v>238</v>
      </c>
      <c r="C1760" s="2">
        <v>44193.755036805553</v>
      </c>
      <c r="D1760" s="2">
        <v>44223</v>
      </c>
      <c r="E1760" s="1" t="s">
        <v>110</v>
      </c>
      <c r="F1760" s="2">
        <v>44332.833333333336</v>
      </c>
      <c r="G1760" s="1" t="s">
        <v>112</v>
      </c>
      <c r="H1760" s="1" t="s">
        <v>112</v>
      </c>
      <c r="I1760" s="1" t="s">
        <v>112</v>
      </c>
      <c r="J1760" s="1" t="s">
        <v>3474</v>
      </c>
      <c r="K1760" s="1" t="s">
        <v>138</v>
      </c>
      <c r="L1760" s="1" t="s">
        <v>3476</v>
      </c>
      <c r="M1760" s="1" t="s">
        <v>3477</v>
      </c>
      <c r="N1760" s="1" t="s">
        <v>167</v>
      </c>
      <c r="O1760" s="1" t="s">
        <v>117</v>
      </c>
      <c r="P1760" s="9">
        <v>96950</v>
      </c>
      <c r="Q1760" s="1" t="s">
        <v>118</v>
      </c>
      <c r="R1760" s="1" t="s">
        <v>138</v>
      </c>
      <c r="S1760" s="1">
        <v>16702368202</v>
      </c>
      <c r="T1760" s="1">
        <v>3554</v>
      </c>
      <c r="U1760" s="1">
        <v>62211</v>
      </c>
      <c r="V1760" s="1" t="s">
        <v>119</v>
      </c>
      <c r="X1760" s="1" t="s">
        <v>3478</v>
      </c>
      <c r="Y1760" s="1" t="s">
        <v>3479</v>
      </c>
      <c r="Z1760" s="1" t="s">
        <v>1701</v>
      </c>
      <c r="AA1760" s="1" t="s">
        <v>3480</v>
      </c>
      <c r="AB1760" s="1" t="s">
        <v>3476</v>
      </c>
      <c r="AC1760" s="1" t="s">
        <v>3477</v>
      </c>
      <c r="AD1760" s="1" t="s">
        <v>167</v>
      </c>
      <c r="AE1760" s="1" t="s">
        <v>117</v>
      </c>
      <c r="AF1760" s="9">
        <v>96950</v>
      </c>
      <c r="AG1760" s="1" t="s">
        <v>118</v>
      </c>
      <c r="AH1760" s="1" t="s">
        <v>138</v>
      </c>
      <c r="AI1760" s="1">
        <v>16702368202</v>
      </c>
      <c r="AJ1760" s="1">
        <v>3554</v>
      </c>
      <c r="AK1760" s="1" t="s">
        <v>3481</v>
      </c>
      <c r="BC1760" s="1" t="str">
        <f>"29-2011.00"</f>
        <v>29-2011.00</v>
      </c>
      <c r="BD1760" s="1" t="s">
        <v>9558</v>
      </c>
      <c r="BE1760" s="1" t="s">
        <v>10351</v>
      </c>
      <c r="BF1760" s="1" t="s">
        <v>10352</v>
      </c>
      <c r="BG1760" s="1">
        <v>1</v>
      </c>
      <c r="BH1760" s="1">
        <v>1</v>
      </c>
      <c r="BI1760" s="2">
        <v>44334</v>
      </c>
      <c r="BJ1760" s="2">
        <v>44698</v>
      </c>
      <c r="BK1760" s="2">
        <v>44334</v>
      </c>
      <c r="BL1760" s="2">
        <v>44698</v>
      </c>
      <c r="BM1760" s="1">
        <v>40</v>
      </c>
      <c r="BN1760" s="1">
        <v>0</v>
      </c>
      <c r="BO1760" s="1">
        <v>8</v>
      </c>
      <c r="BP1760" s="1">
        <v>8</v>
      </c>
      <c r="BQ1760" s="1">
        <v>8</v>
      </c>
      <c r="BR1760" s="1">
        <v>8</v>
      </c>
      <c r="BS1760" s="1">
        <v>8</v>
      </c>
      <c r="BT1760" s="1">
        <v>0</v>
      </c>
      <c r="BU1760" s="1" t="str">
        <f>"7:00 AM"</f>
        <v>7:00 AM</v>
      </c>
      <c r="BV1760" s="1" t="str">
        <f>"4:00 PM"</f>
        <v>4:00 PM</v>
      </c>
      <c r="BW1760" s="1" t="s">
        <v>193</v>
      </c>
      <c r="BX1760" s="1">
        <v>0</v>
      </c>
      <c r="BY1760" s="1">
        <v>36</v>
      </c>
      <c r="BZ1760" s="1" t="s">
        <v>112</v>
      </c>
      <c r="CA1760" s="1">
        <v>0</v>
      </c>
      <c r="CB1760" s="1" t="s">
        <v>10353</v>
      </c>
      <c r="CC1760" s="1" t="s">
        <v>3476</v>
      </c>
      <c r="CD1760" s="1" t="s">
        <v>3477</v>
      </c>
      <c r="CE1760" s="1" t="s">
        <v>167</v>
      </c>
      <c r="CF1760" s="1" t="s">
        <v>117</v>
      </c>
      <c r="CG1760" s="1">
        <v>96950</v>
      </c>
      <c r="CH1760" s="3">
        <v>15.24</v>
      </c>
      <c r="CI1760" s="3">
        <v>23.57</v>
      </c>
      <c r="CJ1760" s="3">
        <v>22.86</v>
      </c>
      <c r="CK1760" s="3">
        <v>35.35</v>
      </c>
      <c r="CL1760" s="1" t="s">
        <v>137</v>
      </c>
      <c r="CM1760" s="1" t="s">
        <v>3486</v>
      </c>
      <c r="CN1760" s="1" t="s">
        <v>139</v>
      </c>
      <c r="CP1760" s="1" t="s">
        <v>112</v>
      </c>
      <c r="CQ1760" s="1" t="s">
        <v>111</v>
      </c>
      <c r="CR1760" s="1" t="s">
        <v>112</v>
      </c>
      <c r="CS1760" s="1" t="s">
        <v>111</v>
      </c>
      <c r="CT1760" s="1" t="s">
        <v>138</v>
      </c>
      <c r="CU1760" s="1" t="s">
        <v>111</v>
      </c>
      <c r="CV1760" s="1" t="s">
        <v>138</v>
      </c>
      <c r="CW1760" s="1" t="s">
        <v>3487</v>
      </c>
      <c r="CX1760" s="1">
        <v>16702368202</v>
      </c>
      <c r="CY1760" s="1" t="s">
        <v>3488</v>
      </c>
      <c r="CZ1760" s="1" t="s">
        <v>3489</v>
      </c>
      <c r="DA1760" s="1" t="s">
        <v>111</v>
      </c>
      <c r="DB1760" s="1" t="s">
        <v>112</v>
      </c>
      <c r="DC1760" s="1" t="s">
        <v>890</v>
      </c>
      <c r="DD1760" s="1" t="s">
        <v>3490</v>
      </c>
      <c r="DE1760" s="1" t="s">
        <v>3491</v>
      </c>
      <c r="DF1760" s="1" t="s">
        <v>3474</v>
      </c>
      <c r="DG1760" s="1" t="s">
        <v>3492</v>
      </c>
    </row>
    <row r="1761" spans="1:111" ht="15.6" customHeight="1" x14ac:dyDescent="0.25">
      <c r="A1761" s="1" t="s">
        <v>17508</v>
      </c>
      <c r="B1761" s="1" t="s">
        <v>238</v>
      </c>
      <c r="C1761" s="2">
        <v>44290.787969560188</v>
      </c>
      <c r="D1761" s="2">
        <v>44327</v>
      </c>
      <c r="E1761" s="1" t="s">
        <v>110</v>
      </c>
      <c r="F1761" s="2">
        <v>44468.833333333336</v>
      </c>
      <c r="G1761" s="1" t="s">
        <v>112</v>
      </c>
      <c r="H1761" s="1" t="s">
        <v>112</v>
      </c>
      <c r="I1761" s="1" t="s">
        <v>112</v>
      </c>
      <c r="J1761" s="1" t="s">
        <v>11576</v>
      </c>
      <c r="L1761" s="1" t="s">
        <v>11577</v>
      </c>
      <c r="M1761" s="1" t="s">
        <v>11580</v>
      </c>
      <c r="N1761" s="1" t="s">
        <v>6066</v>
      </c>
      <c r="O1761" s="1" t="s">
        <v>117</v>
      </c>
      <c r="P1761" s="9">
        <v>96950</v>
      </c>
      <c r="Q1761" s="1" t="s">
        <v>118</v>
      </c>
      <c r="R1761" s="1" t="s">
        <v>719</v>
      </c>
      <c r="S1761" s="1">
        <v>16703238882</v>
      </c>
      <c r="U1761" s="1">
        <v>424410</v>
      </c>
      <c r="V1761" s="1" t="s">
        <v>119</v>
      </c>
      <c r="X1761" s="1" t="s">
        <v>11579</v>
      </c>
      <c r="Y1761" s="1" t="s">
        <v>7321</v>
      </c>
      <c r="Z1761" s="1" t="s">
        <v>2748</v>
      </c>
      <c r="AA1761" s="1" t="s">
        <v>1279</v>
      </c>
      <c r="AB1761" s="1" t="s">
        <v>11577</v>
      </c>
      <c r="AC1761" s="1" t="s">
        <v>17509</v>
      </c>
      <c r="AD1761" s="1" t="s">
        <v>6066</v>
      </c>
      <c r="AE1761" s="1" t="s">
        <v>117</v>
      </c>
      <c r="AF1761" s="9">
        <v>96950</v>
      </c>
      <c r="AG1761" s="1" t="s">
        <v>118</v>
      </c>
      <c r="AH1761" s="1" t="s">
        <v>719</v>
      </c>
      <c r="AI1761" s="1">
        <v>16703238882</v>
      </c>
      <c r="AK1761" s="1" t="s">
        <v>11581</v>
      </c>
      <c r="BC1761" s="1" t="str">
        <f>"43-3031.00"</f>
        <v>43-3031.00</v>
      </c>
      <c r="BD1761" s="1" t="s">
        <v>389</v>
      </c>
      <c r="BE1761" s="1" t="s">
        <v>17510</v>
      </c>
      <c r="BF1761" s="1" t="s">
        <v>1279</v>
      </c>
      <c r="BG1761" s="1">
        <v>1</v>
      </c>
      <c r="BH1761" s="1">
        <v>1</v>
      </c>
      <c r="BI1761" s="2">
        <v>44470</v>
      </c>
      <c r="BJ1761" s="2">
        <v>44834</v>
      </c>
      <c r="BK1761" s="2">
        <v>44470</v>
      </c>
      <c r="BL1761" s="2">
        <v>44834</v>
      </c>
      <c r="BM1761" s="1">
        <v>35</v>
      </c>
      <c r="BN1761" s="1">
        <v>0</v>
      </c>
      <c r="BO1761" s="1">
        <v>7</v>
      </c>
      <c r="BP1761" s="1">
        <v>7</v>
      </c>
      <c r="BQ1761" s="1">
        <v>7</v>
      </c>
      <c r="BR1761" s="1">
        <v>7</v>
      </c>
      <c r="BS1761" s="1">
        <v>7</v>
      </c>
      <c r="BT1761" s="1">
        <v>0</v>
      </c>
      <c r="BU1761" s="1" t="str">
        <f>"9:00 AM"</f>
        <v>9:00 AM</v>
      </c>
      <c r="BV1761" s="1" t="str">
        <f>"5:00 PM"</f>
        <v>5:00 PM</v>
      </c>
      <c r="BW1761" s="1" t="s">
        <v>392</v>
      </c>
      <c r="BX1761" s="1">
        <v>0</v>
      </c>
      <c r="BY1761" s="1">
        <v>24</v>
      </c>
      <c r="BZ1761" s="1" t="s">
        <v>112</v>
      </c>
      <c r="CA1761" s="1">
        <v>0</v>
      </c>
      <c r="CB1761" s="1" t="s">
        <v>17511</v>
      </c>
      <c r="CC1761" s="1" t="s">
        <v>11577</v>
      </c>
      <c r="CD1761" s="1" t="s">
        <v>11580</v>
      </c>
      <c r="CE1761" s="1" t="s">
        <v>6066</v>
      </c>
      <c r="CF1761" s="1" t="s">
        <v>117</v>
      </c>
      <c r="CG1761" s="1">
        <v>96950</v>
      </c>
      <c r="CH1761" s="3">
        <v>9.49</v>
      </c>
      <c r="CI1761" s="3">
        <v>9.8699999999999992</v>
      </c>
      <c r="CJ1761" s="3">
        <v>14.23</v>
      </c>
      <c r="CK1761" s="3">
        <v>14.8</v>
      </c>
      <c r="CL1761" s="1" t="s">
        <v>137</v>
      </c>
      <c r="CM1761" s="1" t="s">
        <v>719</v>
      </c>
      <c r="CN1761" s="1" t="s">
        <v>139</v>
      </c>
      <c r="CP1761" s="1" t="s">
        <v>112</v>
      </c>
      <c r="CQ1761" s="1" t="s">
        <v>111</v>
      </c>
      <c r="CR1761" s="1" t="s">
        <v>112</v>
      </c>
      <c r="CS1761" s="1" t="s">
        <v>111</v>
      </c>
      <c r="CT1761" s="1" t="s">
        <v>138</v>
      </c>
      <c r="CU1761" s="1" t="s">
        <v>111</v>
      </c>
      <c r="CV1761" s="1" t="s">
        <v>138</v>
      </c>
      <c r="CW1761" s="1" t="s">
        <v>138</v>
      </c>
      <c r="CX1761" s="1">
        <v>16703238882</v>
      </c>
      <c r="CY1761" s="1" t="s">
        <v>11581</v>
      </c>
      <c r="CZ1761" s="1" t="s">
        <v>17512</v>
      </c>
      <c r="DA1761" s="1" t="s">
        <v>111</v>
      </c>
      <c r="DB1761" s="1" t="s">
        <v>112</v>
      </c>
      <c r="DC1761" s="1" t="s">
        <v>11579</v>
      </c>
      <c r="DD1761" s="1" t="s">
        <v>7321</v>
      </c>
      <c r="DE1761" s="1" t="s">
        <v>236</v>
      </c>
      <c r="DF1761" s="1" t="s">
        <v>11576</v>
      </c>
      <c r="DG1761" s="1" t="s">
        <v>11581</v>
      </c>
    </row>
    <row r="1762" spans="1:111" ht="15.6" customHeight="1" x14ac:dyDescent="0.25">
      <c r="A1762" s="1" t="s">
        <v>17513</v>
      </c>
      <c r="B1762" s="1" t="s">
        <v>238</v>
      </c>
      <c r="C1762" s="2">
        <v>44291.103833217596</v>
      </c>
      <c r="D1762" s="2">
        <v>44321</v>
      </c>
      <c r="E1762" s="1" t="s">
        <v>180</v>
      </c>
      <c r="G1762" s="1" t="s">
        <v>112</v>
      </c>
      <c r="H1762" s="1" t="s">
        <v>112</v>
      </c>
      <c r="I1762" s="1" t="s">
        <v>112</v>
      </c>
      <c r="J1762" s="1" t="s">
        <v>4096</v>
      </c>
      <c r="L1762" s="1" t="s">
        <v>7808</v>
      </c>
      <c r="M1762" s="1" t="s">
        <v>7808</v>
      </c>
      <c r="N1762" s="1" t="s">
        <v>167</v>
      </c>
      <c r="O1762" s="1" t="s">
        <v>117</v>
      </c>
      <c r="P1762" s="9">
        <v>96950</v>
      </c>
      <c r="Q1762" s="1" t="s">
        <v>118</v>
      </c>
      <c r="S1762" s="1">
        <v>16702346445</v>
      </c>
      <c r="T1762" s="1">
        <v>2263</v>
      </c>
      <c r="U1762" s="1">
        <v>72251</v>
      </c>
      <c r="V1762" s="1" t="s">
        <v>119</v>
      </c>
      <c r="X1762" s="1" t="s">
        <v>953</v>
      </c>
      <c r="Y1762" s="1" t="s">
        <v>954</v>
      </c>
      <c r="AA1762" s="1" t="s">
        <v>955</v>
      </c>
      <c r="AB1762" s="1" t="s">
        <v>1088</v>
      </c>
      <c r="AC1762" s="1" t="s">
        <v>1088</v>
      </c>
      <c r="AD1762" s="1" t="s">
        <v>167</v>
      </c>
      <c r="AE1762" s="1" t="s">
        <v>117</v>
      </c>
      <c r="AF1762" s="9">
        <v>96950</v>
      </c>
      <c r="AG1762" s="1" t="s">
        <v>118</v>
      </c>
      <c r="AI1762" s="1">
        <v>16702346445</v>
      </c>
      <c r="AJ1762" s="1">
        <v>2263</v>
      </c>
      <c r="AK1762" s="1" t="s">
        <v>956</v>
      </c>
      <c r="BC1762" s="1" t="str">
        <f>"51-3011.00"</f>
        <v>51-3011.00</v>
      </c>
      <c r="BD1762" s="1" t="s">
        <v>1079</v>
      </c>
      <c r="BE1762" s="1" t="s">
        <v>17514</v>
      </c>
      <c r="BF1762" s="1" t="s">
        <v>3366</v>
      </c>
      <c r="BG1762" s="1">
        <v>1</v>
      </c>
      <c r="BH1762" s="1">
        <v>1</v>
      </c>
      <c r="BI1762" s="2">
        <v>44347</v>
      </c>
      <c r="BJ1762" s="2">
        <v>44711</v>
      </c>
      <c r="BK1762" s="2">
        <v>44347</v>
      </c>
      <c r="BL1762" s="2">
        <v>44711</v>
      </c>
      <c r="BM1762" s="1">
        <v>40</v>
      </c>
      <c r="BN1762" s="1">
        <v>0</v>
      </c>
      <c r="BO1762" s="1">
        <v>8</v>
      </c>
      <c r="BP1762" s="1">
        <v>8</v>
      </c>
      <c r="BQ1762" s="1">
        <v>8</v>
      </c>
      <c r="BR1762" s="1">
        <v>8</v>
      </c>
      <c r="BS1762" s="1">
        <v>8</v>
      </c>
      <c r="BT1762" s="1">
        <v>0</v>
      </c>
      <c r="BU1762" s="1" t="str">
        <f>"4:00 AM"</f>
        <v>4:00 AM</v>
      </c>
      <c r="BV1762" s="1" t="str">
        <f>"12:00 PM"</f>
        <v>12:00 PM</v>
      </c>
      <c r="BW1762" s="1" t="s">
        <v>135</v>
      </c>
      <c r="BX1762" s="1">
        <v>0</v>
      </c>
      <c r="BY1762" s="1">
        <v>12</v>
      </c>
      <c r="BZ1762" s="1" t="s">
        <v>112</v>
      </c>
      <c r="CA1762" s="1">
        <v>0</v>
      </c>
      <c r="CB1762" s="4" t="s">
        <v>17515</v>
      </c>
      <c r="CC1762" s="1" t="s">
        <v>7805</v>
      </c>
      <c r="CD1762" s="1" t="s">
        <v>7805</v>
      </c>
      <c r="CE1762" s="1" t="s">
        <v>167</v>
      </c>
      <c r="CF1762" s="1" t="s">
        <v>117</v>
      </c>
      <c r="CG1762" s="1">
        <v>96950</v>
      </c>
      <c r="CH1762" s="3">
        <v>7.9</v>
      </c>
      <c r="CI1762" s="3">
        <v>7.9</v>
      </c>
      <c r="CJ1762" s="3">
        <v>11.85</v>
      </c>
      <c r="CK1762" s="3">
        <v>11.85</v>
      </c>
      <c r="CL1762" s="1" t="s">
        <v>137</v>
      </c>
      <c r="CM1762" s="1" t="s">
        <v>960</v>
      </c>
      <c r="CN1762" s="1" t="s">
        <v>139</v>
      </c>
      <c r="CP1762" s="1" t="s">
        <v>112</v>
      </c>
      <c r="CQ1762" s="1" t="s">
        <v>111</v>
      </c>
      <c r="CR1762" s="1" t="s">
        <v>112</v>
      </c>
      <c r="CS1762" s="1" t="s">
        <v>111</v>
      </c>
      <c r="CT1762" s="1" t="s">
        <v>138</v>
      </c>
      <c r="CU1762" s="1" t="s">
        <v>111</v>
      </c>
      <c r="CV1762" s="1" t="s">
        <v>138</v>
      </c>
      <c r="CW1762" s="1" t="s">
        <v>138</v>
      </c>
      <c r="CX1762" s="1">
        <v>16702346445</v>
      </c>
      <c r="CY1762" s="1" t="s">
        <v>956</v>
      </c>
      <c r="CZ1762" s="1" t="s">
        <v>138</v>
      </c>
      <c r="DA1762" s="1" t="s">
        <v>111</v>
      </c>
      <c r="DB1762" s="1" t="s">
        <v>112</v>
      </c>
      <c r="DC1762" s="1" t="s">
        <v>3601</v>
      </c>
      <c r="DD1762" s="1" t="s">
        <v>3602</v>
      </c>
      <c r="DF1762" s="1" t="s">
        <v>3600</v>
      </c>
      <c r="DG1762" s="1" t="s">
        <v>956</v>
      </c>
    </row>
    <row r="1763" spans="1:111" ht="15.6" customHeight="1" x14ac:dyDescent="0.25">
      <c r="A1763" s="1" t="s">
        <v>17516</v>
      </c>
      <c r="B1763" s="1" t="s">
        <v>238</v>
      </c>
      <c r="C1763" s="2">
        <v>44229.111896296294</v>
      </c>
      <c r="D1763" s="2">
        <v>44263</v>
      </c>
      <c r="E1763" s="1" t="s">
        <v>110</v>
      </c>
      <c r="F1763" s="2">
        <v>44406.833333333336</v>
      </c>
      <c r="G1763" s="1" t="s">
        <v>112</v>
      </c>
      <c r="H1763" s="1" t="s">
        <v>112</v>
      </c>
      <c r="I1763" s="1" t="s">
        <v>112</v>
      </c>
      <c r="J1763" s="1" t="s">
        <v>5804</v>
      </c>
      <c r="L1763" s="1" t="s">
        <v>5807</v>
      </c>
      <c r="M1763" s="1" t="s">
        <v>7088</v>
      </c>
      <c r="N1763" s="1" t="s">
        <v>116</v>
      </c>
      <c r="O1763" s="1" t="s">
        <v>117</v>
      </c>
      <c r="P1763" s="9">
        <v>96950</v>
      </c>
      <c r="Q1763" s="1" t="s">
        <v>118</v>
      </c>
      <c r="S1763" s="1">
        <v>16703238848</v>
      </c>
      <c r="U1763" s="1">
        <v>72111</v>
      </c>
      <c r="V1763" s="1" t="s">
        <v>119</v>
      </c>
      <c r="X1763" s="1" t="s">
        <v>210</v>
      </c>
      <c r="Y1763" s="1" t="s">
        <v>7089</v>
      </c>
      <c r="AA1763" s="1" t="s">
        <v>3886</v>
      </c>
      <c r="AB1763" s="1" t="s">
        <v>5807</v>
      </c>
      <c r="AC1763" s="1" t="s">
        <v>7088</v>
      </c>
      <c r="AD1763" s="1" t="s">
        <v>157</v>
      </c>
      <c r="AE1763" s="1" t="s">
        <v>117</v>
      </c>
      <c r="AF1763" s="9">
        <v>96950</v>
      </c>
      <c r="AG1763" s="1" t="s">
        <v>118</v>
      </c>
      <c r="AI1763" s="1">
        <v>16706703238</v>
      </c>
      <c r="AK1763" s="1" t="s">
        <v>5811</v>
      </c>
      <c r="BC1763" s="1" t="str">
        <f>"49-9071.00"</f>
        <v>49-9071.00</v>
      </c>
      <c r="BD1763" s="1" t="s">
        <v>214</v>
      </c>
      <c r="BE1763" s="1" t="s">
        <v>7090</v>
      </c>
      <c r="BF1763" s="1" t="s">
        <v>6809</v>
      </c>
      <c r="BG1763" s="1">
        <v>1</v>
      </c>
      <c r="BH1763" s="1">
        <v>1</v>
      </c>
      <c r="BI1763" s="2">
        <v>44408</v>
      </c>
      <c r="BJ1763" s="2">
        <v>44772</v>
      </c>
      <c r="BK1763" s="2">
        <v>44408</v>
      </c>
      <c r="BL1763" s="2">
        <v>44772</v>
      </c>
      <c r="BM1763" s="1">
        <v>35</v>
      </c>
      <c r="BN1763" s="1">
        <v>0</v>
      </c>
      <c r="BO1763" s="1">
        <v>7</v>
      </c>
      <c r="BP1763" s="1">
        <v>7</v>
      </c>
      <c r="BQ1763" s="1">
        <v>7</v>
      </c>
      <c r="BR1763" s="1">
        <v>7</v>
      </c>
      <c r="BS1763" s="1">
        <v>7</v>
      </c>
      <c r="BT1763" s="1">
        <v>0</v>
      </c>
      <c r="BU1763" s="1" t="str">
        <f>"9:00 AM"</f>
        <v>9:00 AM</v>
      </c>
      <c r="BV1763" s="1" t="str">
        <f t="shared" ref="BV1763:BV1768" si="44">"5:00 PM"</f>
        <v>5:00 PM</v>
      </c>
      <c r="BW1763" s="1" t="s">
        <v>135</v>
      </c>
      <c r="BX1763" s="1">
        <v>0</v>
      </c>
      <c r="BY1763" s="1">
        <v>6</v>
      </c>
      <c r="BZ1763" s="1" t="s">
        <v>112</v>
      </c>
      <c r="CA1763" s="1">
        <v>0</v>
      </c>
      <c r="CB1763" s="1" t="s">
        <v>138</v>
      </c>
      <c r="CC1763" s="1" t="s">
        <v>5807</v>
      </c>
      <c r="CD1763" s="1" t="s">
        <v>7088</v>
      </c>
      <c r="CE1763" s="1" t="s">
        <v>116</v>
      </c>
      <c r="CF1763" s="1" t="s">
        <v>117</v>
      </c>
      <c r="CG1763" s="1">
        <v>96950</v>
      </c>
      <c r="CH1763" s="3">
        <v>8.7100000000000009</v>
      </c>
      <c r="CI1763" s="3">
        <v>8.7100000000000009</v>
      </c>
      <c r="CJ1763" s="3">
        <v>13.07</v>
      </c>
      <c r="CK1763" s="3">
        <v>13.07</v>
      </c>
      <c r="CL1763" s="1" t="s">
        <v>137</v>
      </c>
      <c r="CM1763" s="1" t="s">
        <v>138</v>
      </c>
      <c r="CN1763" s="1" t="s">
        <v>139</v>
      </c>
      <c r="CP1763" s="1" t="s">
        <v>112</v>
      </c>
      <c r="CQ1763" s="1" t="s">
        <v>111</v>
      </c>
      <c r="CR1763" s="1" t="s">
        <v>112</v>
      </c>
      <c r="CS1763" s="1" t="s">
        <v>111</v>
      </c>
      <c r="CT1763" s="1" t="s">
        <v>138</v>
      </c>
      <c r="CU1763" s="1" t="s">
        <v>111</v>
      </c>
      <c r="CV1763" s="1" t="s">
        <v>138</v>
      </c>
      <c r="CW1763" s="1" t="s">
        <v>138</v>
      </c>
      <c r="CX1763" s="1">
        <v>16703238848</v>
      </c>
      <c r="CY1763" s="1" t="s">
        <v>5808</v>
      </c>
      <c r="CZ1763" s="1" t="s">
        <v>138</v>
      </c>
      <c r="DA1763" s="1" t="s">
        <v>111</v>
      </c>
      <c r="DB1763" s="1" t="s">
        <v>112</v>
      </c>
    </row>
    <row r="1764" spans="1:111" ht="15.6" customHeight="1" x14ac:dyDescent="0.25">
      <c r="A1764" s="1" t="s">
        <v>17520</v>
      </c>
      <c r="B1764" s="1" t="s">
        <v>238</v>
      </c>
      <c r="C1764" s="2">
        <v>44291.071287152779</v>
      </c>
      <c r="D1764" s="2">
        <v>44328</v>
      </c>
      <c r="E1764" s="1" t="s">
        <v>110</v>
      </c>
      <c r="F1764" s="2">
        <v>44468.833333333336</v>
      </c>
      <c r="G1764" s="1" t="s">
        <v>111</v>
      </c>
      <c r="H1764" s="1" t="s">
        <v>112</v>
      </c>
      <c r="I1764" s="1" t="s">
        <v>112</v>
      </c>
      <c r="J1764" s="1" t="s">
        <v>983</v>
      </c>
      <c r="K1764" s="1" t="s">
        <v>984</v>
      </c>
      <c r="L1764" s="1" t="s">
        <v>985</v>
      </c>
      <c r="M1764" s="1" t="s">
        <v>986</v>
      </c>
      <c r="N1764" s="1" t="s">
        <v>167</v>
      </c>
      <c r="O1764" s="1" t="s">
        <v>117</v>
      </c>
      <c r="P1764" s="9">
        <v>96950</v>
      </c>
      <c r="Q1764" s="1" t="s">
        <v>118</v>
      </c>
      <c r="S1764" s="1">
        <v>16703221690</v>
      </c>
      <c r="T1764" s="1">
        <v>408</v>
      </c>
      <c r="U1764" s="1">
        <v>488510</v>
      </c>
      <c r="V1764" s="1" t="s">
        <v>119</v>
      </c>
      <c r="X1764" s="1" t="s">
        <v>671</v>
      </c>
      <c r="Y1764" s="1" t="s">
        <v>17521</v>
      </c>
      <c r="Z1764" s="1" t="s">
        <v>17522</v>
      </c>
      <c r="AA1764" s="1" t="s">
        <v>528</v>
      </c>
      <c r="AB1764" s="1" t="s">
        <v>17523</v>
      </c>
      <c r="AC1764" s="1" t="s">
        <v>986</v>
      </c>
      <c r="AD1764" s="1" t="s">
        <v>167</v>
      </c>
      <c r="AE1764" s="1" t="s">
        <v>117</v>
      </c>
      <c r="AF1764" s="9">
        <v>96950</v>
      </c>
      <c r="AG1764" s="1" t="s">
        <v>118</v>
      </c>
      <c r="AI1764" s="1">
        <v>16703221690</v>
      </c>
      <c r="AJ1764" s="1">
        <v>408</v>
      </c>
      <c r="AK1764" s="1" t="s">
        <v>990</v>
      </c>
      <c r="BC1764" s="1" t="str">
        <f>"43-1011.00"</f>
        <v>43-1011.00</v>
      </c>
      <c r="BD1764" s="1" t="s">
        <v>421</v>
      </c>
      <c r="BE1764" s="1" t="s">
        <v>17524</v>
      </c>
      <c r="BF1764" s="1" t="s">
        <v>3785</v>
      </c>
      <c r="BG1764" s="1">
        <v>1</v>
      </c>
      <c r="BH1764" s="1">
        <v>1</v>
      </c>
      <c r="BI1764" s="2">
        <v>44470</v>
      </c>
      <c r="BJ1764" s="2">
        <v>45565</v>
      </c>
      <c r="BK1764" s="2">
        <v>44470</v>
      </c>
      <c r="BL1764" s="2">
        <v>45565</v>
      </c>
      <c r="BM1764" s="1">
        <v>35</v>
      </c>
      <c r="BN1764" s="1">
        <v>0</v>
      </c>
      <c r="BO1764" s="1">
        <v>7</v>
      </c>
      <c r="BP1764" s="1">
        <v>7</v>
      </c>
      <c r="BQ1764" s="1">
        <v>7</v>
      </c>
      <c r="BR1764" s="1">
        <v>7</v>
      </c>
      <c r="BS1764" s="1">
        <v>7</v>
      </c>
      <c r="BT1764" s="1">
        <v>0</v>
      </c>
      <c r="BU1764" s="1" t="str">
        <f>"8:00 AM"</f>
        <v>8:00 AM</v>
      </c>
      <c r="BV1764" s="1" t="str">
        <f t="shared" si="44"/>
        <v>5:00 PM</v>
      </c>
      <c r="BW1764" s="1" t="s">
        <v>392</v>
      </c>
      <c r="BX1764" s="1">
        <v>0</v>
      </c>
      <c r="BY1764" s="1">
        <v>24</v>
      </c>
      <c r="BZ1764" s="1" t="s">
        <v>111</v>
      </c>
      <c r="CA1764" s="1">
        <v>3</v>
      </c>
      <c r="CB1764" s="1" t="s">
        <v>17525</v>
      </c>
      <c r="CC1764" s="1" t="s">
        <v>985</v>
      </c>
      <c r="CD1764" s="1" t="s">
        <v>986</v>
      </c>
      <c r="CE1764" s="1" t="s">
        <v>167</v>
      </c>
      <c r="CF1764" s="1" t="s">
        <v>117</v>
      </c>
      <c r="CG1764" s="1">
        <v>96950</v>
      </c>
      <c r="CH1764" s="3">
        <v>13.62</v>
      </c>
      <c r="CI1764" s="3">
        <v>19.04</v>
      </c>
      <c r="CJ1764" s="3">
        <v>20.43</v>
      </c>
      <c r="CK1764" s="3">
        <v>28.56</v>
      </c>
      <c r="CL1764" s="1" t="s">
        <v>137</v>
      </c>
      <c r="CM1764" s="1" t="s">
        <v>922</v>
      </c>
      <c r="CN1764" s="1" t="s">
        <v>139</v>
      </c>
      <c r="CP1764" s="1" t="s">
        <v>112</v>
      </c>
      <c r="CQ1764" s="1" t="s">
        <v>111</v>
      </c>
      <c r="CR1764" s="1" t="s">
        <v>112</v>
      </c>
      <c r="CS1764" s="1" t="s">
        <v>111</v>
      </c>
      <c r="CT1764" s="1" t="s">
        <v>111</v>
      </c>
      <c r="CU1764" s="1" t="s">
        <v>111</v>
      </c>
      <c r="CV1764" s="1" t="s">
        <v>138</v>
      </c>
      <c r="CW1764" s="1" t="s">
        <v>714</v>
      </c>
      <c r="CX1764" s="1">
        <v>16703221690</v>
      </c>
      <c r="CY1764" s="1" t="s">
        <v>990</v>
      </c>
      <c r="CZ1764" s="1" t="s">
        <v>716</v>
      </c>
      <c r="DA1764" s="1" t="s">
        <v>111</v>
      </c>
      <c r="DB1764" s="1" t="s">
        <v>112</v>
      </c>
    </row>
    <row r="1765" spans="1:111" ht="15.6" customHeight="1" x14ac:dyDescent="0.25">
      <c r="A1765" s="1" t="s">
        <v>17532</v>
      </c>
      <c r="B1765" s="1" t="s">
        <v>238</v>
      </c>
      <c r="C1765" s="2">
        <v>44293.999950115744</v>
      </c>
      <c r="D1765" s="2">
        <v>44329</v>
      </c>
      <c r="E1765" s="1" t="s">
        <v>110</v>
      </c>
      <c r="F1765" s="2">
        <v>44468.833333333336</v>
      </c>
      <c r="G1765" s="1" t="s">
        <v>111</v>
      </c>
      <c r="H1765" s="1" t="s">
        <v>112</v>
      </c>
      <c r="I1765" s="1" t="s">
        <v>112</v>
      </c>
      <c r="J1765" s="1" t="s">
        <v>17533</v>
      </c>
      <c r="K1765" s="1" t="s">
        <v>17534</v>
      </c>
      <c r="L1765" s="1" t="s">
        <v>17535</v>
      </c>
      <c r="M1765" s="1" t="s">
        <v>17536</v>
      </c>
      <c r="N1765" s="1" t="s">
        <v>116</v>
      </c>
      <c r="O1765" s="1" t="s">
        <v>117</v>
      </c>
      <c r="P1765" s="9">
        <v>96950</v>
      </c>
      <c r="Q1765" s="1" t="s">
        <v>118</v>
      </c>
      <c r="R1765" s="1" t="s">
        <v>116</v>
      </c>
      <c r="S1765" s="1">
        <v>16716878600</v>
      </c>
      <c r="T1765" s="1">
        <v>0</v>
      </c>
      <c r="U1765" s="1">
        <v>488510</v>
      </c>
      <c r="V1765" s="1" t="s">
        <v>119</v>
      </c>
      <c r="X1765" s="1" t="s">
        <v>1081</v>
      </c>
      <c r="Y1765" s="1" t="s">
        <v>17537</v>
      </c>
      <c r="Z1765" s="1" t="s">
        <v>17538</v>
      </c>
      <c r="AA1765" s="1" t="s">
        <v>245</v>
      </c>
      <c r="AB1765" s="1" t="s">
        <v>17535</v>
      </c>
      <c r="AC1765" s="1" t="s">
        <v>17536</v>
      </c>
      <c r="AD1765" s="1" t="s">
        <v>116</v>
      </c>
      <c r="AE1765" s="1" t="s">
        <v>117</v>
      </c>
      <c r="AF1765" s="9">
        <v>96950</v>
      </c>
      <c r="AG1765" s="1" t="s">
        <v>118</v>
      </c>
      <c r="AH1765" s="1" t="s">
        <v>116</v>
      </c>
      <c r="AI1765" s="1">
        <v>16702332877</v>
      </c>
      <c r="AJ1765" s="1">
        <v>0</v>
      </c>
      <c r="AK1765" s="1" t="s">
        <v>17539</v>
      </c>
      <c r="BC1765" s="1" t="str">
        <f>"43-5011.00"</f>
        <v>43-5011.00</v>
      </c>
      <c r="BD1765" s="1" t="s">
        <v>2022</v>
      </c>
      <c r="BE1765" s="1" t="s">
        <v>17540</v>
      </c>
      <c r="BF1765" s="1" t="s">
        <v>17541</v>
      </c>
      <c r="BG1765" s="1">
        <v>1</v>
      </c>
      <c r="BH1765" s="1">
        <v>1</v>
      </c>
      <c r="BI1765" s="2">
        <v>44470</v>
      </c>
      <c r="BJ1765" s="2">
        <v>45565</v>
      </c>
      <c r="BK1765" s="2">
        <v>44470</v>
      </c>
      <c r="BL1765" s="2">
        <v>45565</v>
      </c>
      <c r="BM1765" s="1">
        <v>40</v>
      </c>
      <c r="BN1765" s="1">
        <v>0</v>
      </c>
      <c r="BO1765" s="1">
        <v>8</v>
      </c>
      <c r="BP1765" s="1">
        <v>8</v>
      </c>
      <c r="BQ1765" s="1">
        <v>8</v>
      </c>
      <c r="BR1765" s="1">
        <v>8</v>
      </c>
      <c r="BS1765" s="1">
        <v>8</v>
      </c>
      <c r="BT1765" s="1">
        <v>0</v>
      </c>
      <c r="BU1765" s="1" t="str">
        <f>"8:00 AM"</f>
        <v>8:00 AM</v>
      </c>
      <c r="BV1765" s="1" t="str">
        <f t="shared" si="44"/>
        <v>5:00 PM</v>
      </c>
      <c r="BW1765" s="1" t="s">
        <v>135</v>
      </c>
      <c r="BX1765" s="1">
        <v>2</v>
      </c>
      <c r="BY1765" s="1">
        <v>12</v>
      </c>
      <c r="BZ1765" s="1" t="s">
        <v>112</v>
      </c>
      <c r="CA1765" s="1">
        <v>0</v>
      </c>
      <c r="CB1765" s="4" t="s">
        <v>17542</v>
      </c>
      <c r="CC1765" s="1" t="s">
        <v>17543</v>
      </c>
      <c r="CD1765" s="1" t="s">
        <v>5024</v>
      </c>
      <c r="CE1765" s="1" t="s">
        <v>116</v>
      </c>
      <c r="CF1765" s="1" t="s">
        <v>117</v>
      </c>
      <c r="CG1765" s="1">
        <v>96950</v>
      </c>
      <c r="CH1765" s="3">
        <v>8.35</v>
      </c>
      <c r="CI1765" s="3">
        <v>8.5</v>
      </c>
      <c r="CJ1765" s="3">
        <v>12.53</v>
      </c>
      <c r="CK1765" s="3">
        <v>12.75</v>
      </c>
      <c r="CL1765" s="1" t="s">
        <v>137</v>
      </c>
      <c r="CM1765" s="1" t="s">
        <v>362</v>
      </c>
      <c r="CN1765" s="1" t="s">
        <v>139</v>
      </c>
      <c r="CP1765" s="1" t="s">
        <v>112</v>
      </c>
      <c r="CQ1765" s="1" t="s">
        <v>111</v>
      </c>
      <c r="CR1765" s="1" t="s">
        <v>111</v>
      </c>
      <c r="CS1765" s="1" t="s">
        <v>111</v>
      </c>
      <c r="CT1765" s="1" t="s">
        <v>111</v>
      </c>
      <c r="CU1765" s="1" t="s">
        <v>111</v>
      </c>
      <c r="CV1765" s="1" t="s">
        <v>138</v>
      </c>
      <c r="CW1765" s="1" t="s">
        <v>362</v>
      </c>
      <c r="CX1765" s="1">
        <v>16702332877</v>
      </c>
      <c r="CY1765" s="1" t="s">
        <v>17539</v>
      </c>
      <c r="CZ1765" s="1" t="s">
        <v>138</v>
      </c>
      <c r="DA1765" s="1" t="s">
        <v>111</v>
      </c>
      <c r="DB1765" s="1" t="s">
        <v>112</v>
      </c>
    </row>
    <row r="1766" spans="1:111" ht="15.6" customHeight="1" x14ac:dyDescent="0.25">
      <c r="A1766" s="1" t="s">
        <v>17544</v>
      </c>
      <c r="B1766" s="1" t="s">
        <v>238</v>
      </c>
      <c r="C1766" s="2">
        <v>44298.250522916664</v>
      </c>
      <c r="D1766" s="2">
        <v>44329</v>
      </c>
      <c r="E1766" s="1" t="s">
        <v>110</v>
      </c>
      <c r="F1766" s="2">
        <v>44468.833333333336</v>
      </c>
      <c r="G1766" s="1" t="s">
        <v>112</v>
      </c>
      <c r="H1766" s="1" t="s">
        <v>112</v>
      </c>
      <c r="I1766" s="1" t="s">
        <v>112</v>
      </c>
      <c r="J1766" s="1" t="s">
        <v>2758</v>
      </c>
      <c r="K1766" s="1" t="s">
        <v>1979</v>
      </c>
      <c r="L1766" s="1" t="s">
        <v>941</v>
      </c>
      <c r="M1766" s="1" t="s">
        <v>942</v>
      </c>
      <c r="N1766" s="1" t="s">
        <v>116</v>
      </c>
      <c r="O1766" s="1" t="s">
        <v>117</v>
      </c>
      <c r="P1766" s="9">
        <v>96950</v>
      </c>
      <c r="Q1766" s="1" t="s">
        <v>118</v>
      </c>
      <c r="S1766" s="1">
        <v>16702352883</v>
      </c>
      <c r="U1766" s="1">
        <v>561320</v>
      </c>
      <c r="V1766" s="1" t="s">
        <v>119</v>
      </c>
      <c r="X1766" s="1" t="s">
        <v>943</v>
      </c>
      <c r="Y1766" s="1" t="s">
        <v>944</v>
      </c>
      <c r="Z1766" s="1" t="s">
        <v>945</v>
      </c>
      <c r="AA1766" s="1" t="s">
        <v>373</v>
      </c>
      <c r="AB1766" s="1" t="s">
        <v>941</v>
      </c>
      <c r="AC1766" s="1" t="s">
        <v>942</v>
      </c>
      <c r="AD1766" s="1" t="s">
        <v>116</v>
      </c>
      <c r="AE1766" s="1" t="s">
        <v>117</v>
      </c>
      <c r="AF1766" s="9">
        <v>96950</v>
      </c>
      <c r="AG1766" s="1" t="s">
        <v>118</v>
      </c>
      <c r="AI1766" s="1">
        <v>16702352883</v>
      </c>
      <c r="AK1766" s="1" t="s">
        <v>530</v>
      </c>
      <c r="BC1766" s="1" t="str">
        <f>"41-2031.00"</f>
        <v>41-2031.00</v>
      </c>
      <c r="BD1766" s="1" t="s">
        <v>743</v>
      </c>
      <c r="BE1766" s="1" t="s">
        <v>17545</v>
      </c>
      <c r="BF1766" s="1" t="s">
        <v>17546</v>
      </c>
      <c r="BG1766" s="1">
        <v>5</v>
      </c>
      <c r="BH1766" s="1">
        <v>5</v>
      </c>
      <c r="BI1766" s="2">
        <v>44470</v>
      </c>
      <c r="BJ1766" s="2">
        <v>44834</v>
      </c>
      <c r="BK1766" s="2">
        <v>44470</v>
      </c>
      <c r="BL1766" s="2">
        <v>44834</v>
      </c>
      <c r="BM1766" s="1">
        <v>35</v>
      </c>
      <c r="BN1766" s="1">
        <v>0</v>
      </c>
      <c r="BO1766" s="1">
        <v>7</v>
      </c>
      <c r="BP1766" s="1">
        <v>7</v>
      </c>
      <c r="BQ1766" s="1">
        <v>7</v>
      </c>
      <c r="BR1766" s="1">
        <v>7</v>
      </c>
      <c r="BS1766" s="1">
        <v>7</v>
      </c>
      <c r="BT1766" s="1">
        <v>0</v>
      </c>
      <c r="BU1766" s="1" t="str">
        <f>"9:00 AM"</f>
        <v>9:00 AM</v>
      </c>
      <c r="BV1766" s="1" t="str">
        <f t="shared" si="44"/>
        <v>5:00 PM</v>
      </c>
      <c r="BW1766" s="1" t="s">
        <v>135</v>
      </c>
      <c r="BX1766" s="1">
        <v>3</v>
      </c>
      <c r="BY1766" s="1">
        <v>3</v>
      </c>
      <c r="BZ1766" s="1" t="s">
        <v>112</v>
      </c>
      <c r="CA1766" s="1">
        <v>0</v>
      </c>
      <c r="CB1766" s="4" t="s">
        <v>17547</v>
      </c>
      <c r="CC1766" s="1" t="s">
        <v>941</v>
      </c>
      <c r="CD1766" s="1" t="s">
        <v>942</v>
      </c>
      <c r="CE1766" s="1" t="s">
        <v>116</v>
      </c>
      <c r="CF1766" s="1" t="s">
        <v>117</v>
      </c>
      <c r="CG1766" s="1">
        <v>96950</v>
      </c>
      <c r="CH1766" s="3">
        <v>8.7100000000000009</v>
      </c>
      <c r="CI1766" s="3">
        <v>8.7100000000000009</v>
      </c>
      <c r="CJ1766" s="3">
        <v>13.07</v>
      </c>
      <c r="CK1766" s="3">
        <v>13.07</v>
      </c>
      <c r="CL1766" s="1" t="s">
        <v>137</v>
      </c>
      <c r="CM1766" s="1" t="s">
        <v>138</v>
      </c>
      <c r="CN1766" s="1" t="s">
        <v>139</v>
      </c>
      <c r="CP1766" s="1" t="s">
        <v>112</v>
      </c>
      <c r="CQ1766" s="1" t="s">
        <v>111</v>
      </c>
      <c r="CR1766" s="1" t="s">
        <v>112</v>
      </c>
      <c r="CS1766" s="1" t="s">
        <v>111</v>
      </c>
      <c r="CT1766" s="1" t="s">
        <v>111</v>
      </c>
      <c r="CU1766" s="1" t="s">
        <v>111</v>
      </c>
      <c r="CV1766" s="1" t="s">
        <v>138</v>
      </c>
      <c r="CW1766" s="1" t="s">
        <v>138</v>
      </c>
      <c r="CX1766" s="1">
        <v>16702352883</v>
      </c>
      <c r="CY1766" s="1" t="s">
        <v>530</v>
      </c>
      <c r="CZ1766" s="1" t="s">
        <v>138</v>
      </c>
      <c r="DA1766" s="1" t="s">
        <v>111</v>
      </c>
      <c r="DB1766" s="1" t="s">
        <v>112</v>
      </c>
    </row>
    <row r="1767" spans="1:111" ht="15.6" customHeight="1" x14ac:dyDescent="0.25">
      <c r="A1767" s="1" t="s">
        <v>17548</v>
      </c>
      <c r="B1767" s="1" t="s">
        <v>238</v>
      </c>
      <c r="C1767" s="2">
        <v>44291.106028472219</v>
      </c>
      <c r="D1767" s="2">
        <v>44328</v>
      </c>
      <c r="E1767" s="1" t="s">
        <v>180</v>
      </c>
      <c r="G1767" s="1" t="s">
        <v>111</v>
      </c>
      <c r="H1767" s="1" t="s">
        <v>112</v>
      </c>
      <c r="I1767" s="1" t="s">
        <v>112</v>
      </c>
      <c r="J1767" s="1" t="s">
        <v>983</v>
      </c>
      <c r="K1767" s="1" t="s">
        <v>984</v>
      </c>
      <c r="L1767" s="1" t="s">
        <v>985</v>
      </c>
      <c r="M1767" s="1" t="s">
        <v>986</v>
      </c>
      <c r="N1767" s="1" t="s">
        <v>167</v>
      </c>
      <c r="O1767" s="1" t="s">
        <v>117</v>
      </c>
      <c r="P1767" s="9">
        <v>96950</v>
      </c>
      <c r="Q1767" s="1" t="s">
        <v>118</v>
      </c>
      <c r="S1767" s="1">
        <v>16703221690</v>
      </c>
      <c r="T1767" s="1">
        <v>408</v>
      </c>
      <c r="U1767" s="1">
        <v>488510</v>
      </c>
      <c r="V1767" s="1" t="s">
        <v>119</v>
      </c>
      <c r="X1767" s="1" t="s">
        <v>987</v>
      </c>
      <c r="Y1767" s="1" t="s">
        <v>988</v>
      </c>
      <c r="Z1767" s="1" t="s">
        <v>989</v>
      </c>
      <c r="AA1767" s="1" t="s">
        <v>528</v>
      </c>
      <c r="AB1767" s="1" t="s">
        <v>985</v>
      </c>
      <c r="AC1767" s="1" t="s">
        <v>986</v>
      </c>
      <c r="AD1767" s="1" t="s">
        <v>167</v>
      </c>
      <c r="AE1767" s="1" t="s">
        <v>117</v>
      </c>
      <c r="AF1767" s="9">
        <v>96950</v>
      </c>
      <c r="AG1767" s="1" t="s">
        <v>118</v>
      </c>
      <c r="AI1767" s="1">
        <v>16703221690</v>
      </c>
      <c r="AJ1767" s="1">
        <v>408</v>
      </c>
      <c r="AK1767" s="1" t="s">
        <v>990</v>
      </c>
      <c r="BC1767" s="1" t="str">
        <f>"49-3023.01"</f>
        <v>49-3023.01</v>
      </c>
      <c r="BD1767" s="1" t="s">
        <v>608</v>
      </c>
      <c r="BE1767" s="1" t="s">
        <v>17549</v>
      </c>
      <c r="BF1767" s="1" t="s">
        <v>2691</v>
      </c>
      <c r="BG1767" s="1">
        <v>1</v>
      </c>
      <c r="BH1767" s="1">
        <v>1</v>
      </c>
      <c r="BI1767" s="2">
        <v>44409</v>
      </c>
      <c r="BJ1767" s="2">
        <v>45504</v>
      </c>
      <c r="BK1767" s="2">
        <v>44409</v>
      </c>
      <c r="BL1767" s="2">
        <v>45504</v>
      </c>
      <c r="BM1767" s="1">
        <v>35</v>
      </c>
      <c r="BN1767" s="1">
        <v>0</v>
      </c>
      <c r="BO1767" s="1">
        <v>7</v>
      </c>
      <c r="BP1767" s="1">
        <v>7</v>
      </c>
      <c r="BQ1767" s="1">
        <v>7</v>
      </c>
      <c r="BR1767" s="1">
        <v>7</v>
      </c>
      <c r="BS1767" s="1">
        <v>7</v>
      </c>
      <c r="BT1767" s="1">
        <v>0</v>
      </c>
      <c r="BU1767" s="1" t="str">
        <f>"8:00 AM"</f>
        <v>8:00 AM</v>
      </c>
      <c r="BV1767" s="1" t="str">
        <f t="shared" si="44"/>
        <v>5:00 PM</v>
      </c>
      <c r="BW1767" s="1" t="s">
        <v>135</v>
      </c>
      <c r="BX1767" s="1">
        <v>0</v>
      </c>
      <c r="BY1767" s="1">
        <v>12</v>
      </c>
      <c r="BZ1767" s="1" t="s">
        <v>112</v>
      </c>
      <c r="CA1767" s="1">
        <v>0</v>
      </c>
      <c r="CB1767" s="4" t="s">
        <v>17550</v>
      </c>
      <c r="CC1767" s="1" t="s">
        <v>985</v>
      </c>
      <c r="CD1767" s="1" t="s">
        <v>986</v>
      </c>
      <c r="CE1767" s="1" t="s">
        <v>167</v>
      </c>
      <c r="CF1767" s="1" t="s">
        <v>117</v>
      </c>
      <c r="CG1767" s="1">
        <v>96950</v>
      </c>
      <c r="CH1767" s="3">
        <v>8.75</v>
      </c>
      <c r="CI1767" s="3">
        <v>8.75</v>
      </c>
      <c r="CJ1767" s="3">
        <v>13.13</v>
      </c>
      <c r="CK1767" s="3">
        <v>13.13</v>
      </c>
      <c r="CL1767" s="1" t="s">
        <v>137</v>
      </c>
      <c r="CM1767" s="1" t="s">
        <v>922</v>
      </c>
      <c r="CN1767" s="1" t="s">
        <v>139</v>
      </c>
      <c r="CP1767" s="1" t="s">
        <v>112</v>
      </c>
      <c r="CQ1767" s="1" t="s">
        <v>111</v>
      </c>
      <c r="CR1767" s="1" t="s">
        <v>112</v>
      </c>
      <c r="CS1767" s="1" t="s">
        <v>111</v>
      </c>
      <c r="CT1767" s="1" t="s">
        <v>111</v>
      </c>
      <c r="CU1767" s="1" t="s">
        <v>111</v>
      </c>
      <c r="CV1767" s="1" t="s">
        <v>138</v>
      </c>
      <c r="CW1767" s="1" t="s">
        <v>714</v>
      </c>
      <c r="CX1767" s="1">
        <v>16703221690</v>
      </c>
      <c r="CY1767" s="1" t="s">
        <v>990</v>
      </c>
      <c r="CZ1767" s="1" t="s">
        <v>716</v>
      </c>
      <c r="DA1767" s="1" t="s">
        <v>111</v>
      </c>
      <c r="DB1767" s="1" t="s">
        <v>112</v>
      </c>
    </row>
    <row r="1768" spans="1:111" ht="15.6" customHeight="1" x14ac:dyDescent="0.25">
      <c r="A1768" s="1" t="s">
        <v>17557</v>
      </c>
      <c r="B1768" s="1" t="s">
        <v>238</v>
      </c>
      <c r="C1768" s="2">
        <v>44330.678470254628</v>
      </c>
      <c r="D1768" s="2">
        <v>44371</v>
      </c>
      <c r="E1768" s="1" t="s">
        <v>110</v>
      </c>
      <c r="F1768" s="2">
        <v>44468.833333333336</v>
      </c>
      <c r="G1768" s="1" t="s">
        <v>111</v>
      </c>
      <c r="H1768" s="1" t="s">
        <v>112</v>
      </c>
      <c r="I1768" s="1" t="s">
        <v>112</v>
      </c>
      <c r="J1768" s="1" t="s">
        <v>2289</v>
      </c>
      <c r="L1768" s="1" t="s">
        <v>17558</v>
      </c>
      <c r="N1768" s="1" t="s">
        <v>116</v>
      </c>
      <c r="O1768" s="1" t="s">
        <v>117</v>
      </c>
      <c r="P1768" s="9">
        <v>96950</v>
      </c>
      <c r="Q1768" s="1" t="s">
        <v>118</v>
      </c>
      <c r="S1768" s="1">
        <v>16702356238</v>
      </c>
      <c r="U1768" s="1">
        <v>56132</v>
      </c>
      <c r="V1768" s="1" t="s">
        <v>119</v>
      </c>
      <c r="X1768" s="1" t="s">
        <v>1645</v>
      </c>
      <c r="Y1768" s="1" t="s">
        <v>17559</v>
      </c>
      <c r="Z1768" s="1" t="s">
        <v>1219</v>
      </c>
      <c r="AA1768" s="1" t="s">
        <v>387</v>
      </c>
      <c r="AB1768" s="1" t="s">
        <v>17558</v>
      </c>
      <c r="AC1768" s="1" t="s">
        <v>2290</v>
      </c>
      <c r="AD1768" s="1" t="s">
        <v>116</v>
      </c>
      <c r="AE1768" s="1" t="s">
        <v>117</v>
      </c>
      <c r="AF1768" s="9">
        <v>96950</v>
      </c>
      <c r="AG1768" s="1" t="s">
        <v>118</v>
      </c>
      <c r="AI1768" s="1">
        <v>16702356238</v>
      </c>
      <c r="AK1768" s="1" t="s">
        <v>2296</v>
      </c>
      <c r="BC1768" s="1" t="str">
        <f>"11-1021.00"</f>
        <v>11-1021.00</v>
      </c>
      <c r="BD1768" s="1" t="s">
        <v>248</v>
      </c>
      <c r="BE1768" s="1" t="s">
        <v>17560</v>
      </c>
      <c r="BF1768" s="1" t="s">
        <v>10723</v>
      </c>
      <c r="BG1768" s="1">
        <v>1</v>
      </c>
      <c r="BH1768" s="1">
        <v>1</v>
      </c>
      <c r="BI1768" s="2">
        <v>44470</v>
      </c>
      <c r="BJ1768" s="2">
        <v>44834</v>
      </c>
      <c r="BK1768" s="2">
        <v>44470</v>
      </c>
      <c r="BL1768" s="2">
        <v>44834</v>
      </c>
      <c r="BM1768" s="1">
        <v>40</v>
      </c>
      <c r="BN1768" s="1">
        <v>0</v>
      </c>
      <c r="BO1768" s="1">
        <v>8</v>
      </c>
      <c r="BP1768" s="1">
        <v>8</v>
      </c>
      <c r="BQ1768" s="1">
        <v>8</v>
      </c>
      <c r="BR1768" s="1">
        <v>8</v>
      </c>
      <c r="BS1768" s="1">
        <v>8</v>
      </c>
      <c r="BT1768" s="1">
        <v>0</v>
      </c>
      <c r="BU1768" s="1" t="str">
        <f>"8:00 AM"</f>
        <v>8:00 AM</v>
      </c>
      <c r="BV1768" s="1" t="str">
        <f t="shared" si="44"/>
        <v>5:00 PM</v>
      </c>
      <c r="BW1768" s="1" t="s">
        <v>193</v>
      </c>
      <c r="BX1768" s="1">
        <v>0</v>
      </c>
      <c r="BY1768" s="1">
        <v>24</v>
      </c>
      <c r="BZ1768" s="1" t="s">
        <v>112</v>
      </c>
      <c r="CB1768" s="1" t="s">
        <v>17561</v>
      </c>
      <c r="CC1768" s="1" t="s">
        <v>17562</v>
      </c>
      <c r="CD1768" s="1" t="s">
        <v>1130</v>
      </c>
      <c r="CE1768" s="1" t="s">
        <v>116</v>
      </c>
      <c r="CF1768" s="1" t="s">
        <v>117</v>
      </c>
      <c r="CG1768" s="1">
        <v>96950</v>
      </c>
      <c r="CH1768" s="3">
        <v>22.55</v>
      </c>
      <c r="CI1768" s="3">
        <v>22.55</v>
      </c>
      <c r="CJ1768" s="3">
        <v>33.82</v>
      </c>
      <c r="CK1768" s="3">
        <v>33.82</v>
      </c>
      <c r="CL1768" s="1" t="s">
        <v>137</v>
      </c>
      <c r="CM1768" s="1" t="s">
        <v>138</v>
      </c>
      <c r="CN1768" s="1" t="s">
        <v>139</v>
      </c>
      <c r="CP1768" s="1" t="s">
        <v>112</v>
      </c>
      <c r="CQ1768" s="1" t="s">
        <v>111</v>
      </c>
      <c r="CR1768" s="1" t="s">
        <v>112</v>
      </c>
      <c r="CS1768" s="1" t="s">
        <v>111</v>
      </c>
      <c r="CT1768" s="1" t="s">
        <v>138</v>
      </c>
      <c r="CU1768" s="1" t="s">
        <v>111</v>
      </c>
      <c r="CV1768" s="1" t="s">
        <v>111</v>
      </c>
      <c r="CW1768" s="1" t="s">
        <v>3314</v>
      </c>
      <c r="CX1768" s="1">
        <v>16702356238</v>
      </c>
      <c r="CY1768" s="1" t="s">
        <v>2296</v>
      </c>
      <c r="CZ1768" s="1" t="s">
        <v>138</v>
      </c>
      <c r="DA1768" s="1" t="s">
        <v>111</v>
      </c>
      <c r="DB1768" s="1" t="s">
        <v>112</v>
      </c>
    </row>
    <row r="1769" spans="1:111" ht="15.6" customHeight="1" x14ac:dyDescent="0.25">
      <c r="A1769" s="1" t="s">
        <v>17566</v>
      </c>
      <c r="B1769" s="1" t="s">
        <v>238</v>
      </c>
      <c r="C1769" s="2">
        <v>44344.23314340278</v>
      </c>
      <c r="D1769" s="2">
        <v>44375</v>
      </c>
      <c r="E1769" s="1" t="s">
        <v>110</v>
      </c>
      <c r="F1769" s="2">
        <v>44468.833333333336</v>
      </c>
      <c r="G1769" s="1" t="s">
        <v>112</v>
      </c>
      <c r="H1769" s="1" t="s">
        <v>112</v>
      </c>
      <c r="I1769" s="1" t="s">
        <v>112</v>
      </c>
      <c r="J1769" s="1" t="s">
        <v>17567</v>
      </c>
      <c r="L1769" s="1" t="s">
        <v>17568</v>
      </c>
      <c r="M1769" s="1" t="s">
        <v>17569</v>
      </c>
      <c r="N1769" s="1" t="s">
        <v>339</v>
      </c>
      <c r="O1769" s="1" t="s">
        <v>117</v>
      </c>
      <c r="P1769" s="9">
        <v>96950</v>
      </c>
      <c r="Q1769" s="1" t="s">
        <v>118</v>
      </c>
      <c r="S1769" s="1">
        <v>16702339999</v>
      </c>
      <c r="U1769" s="1">
        <v>722511</v>
      </c>
      <c r="V1769" s="1" t="s">
        <v>119</v>
      </c>
      <c r="X1769" s="1" t="s">
        <v>4562</v>
      </c>
      <c r="Y1769" s="1" t="s">
        <v>17570</v>
      </c>
      <c r="Z1769" s="1" t="s">
        <v>168</v>
      </c>
      <c r="AA1769" s="1" t="s">
        <v>171</v>
      </c>
      <c r="AB1769" s="1" t="s">
        <v>17568</v>
      </c>
      <c r="AC1769" s="1" t="s">
        <v>17569</v>
      </c>
      <c r="AD1769" s="1" t="s">
        <v>339</v>
      </c>
      <c r="AE1769" s="1" t="s">
        <v>117</v>
      </c>
      <c r="AF1769" s="9">
        <v>96950</v>
      </c>
      <c r="AG1769" s="1" t="s">
        <v>118</v>
      </c>
      <c r="AI1769" s="1">
        <v>16702339999</v>
      </c>
      <c r="AK1769" s="1" t="s">
        <v>17571</v>
      </c>
      <c r="BC1769" s="1" t="str">
        <f>"35-2014.00"</f>
        <v>35-2014.00</v>
      </c>
      <c r="BD1769" s="1" t="s">
        <v>152</v>
      </c>
      <c r="BE1769" s="1" t="s">
        <v>17572</v>
      </c>
      <c r="BF1769" s="1" t="s">
        <v>229</v>
      </c>
      <c r="BG1769" s="1">
        <v>1</v>
      </c>
      <c r="BH1769" s="1">
        <v>1</v>
      </c>
      <c r="BI1769" s="2">
        <v>44470</v>
      </c>
      <c r="BJ1769" s="2">
        <v>44834</v>
      </c>
      <c r="BK1769" s="2">
        <v>44470</v>
      </c>
      <c r="BL1769" s="2">
        <v>44834</v>
      </c>
      <c r="BM1769" s="1">
        <v>35</v>
      </c>
      <c r="BN1769" s="1">
        <v>0</v>
      </c>
      <c r="BO1769" s="1">
        <v>7</v>
      </c>
      <c r="BP1769" s="1">
        <v>7</v>
      </c>
      <c r="BQ1769" s="1">
        <v>7</v>
      </c>
      <c r="BR1769" s="1">
        <v>7</v>
      </c>
      <c r="BS1769" s="1">
        <v>7</v>
      </c>
      <c r="BT1769" s="1">
        <v>0</v>
      </c>
      <c r="BU1769" s="1" t="str">
        <f>"11:00 AM"</f>
        <v>11:00 AM</v>
      </c>
      <c r="BV1769" s="1" t="str">
        <f>"7:00 PM"</f>
        <v>7:00 PM</v>
      </c>
      <c r="BW1769" s="1" t="s">
        <v>135</v>
      </c>
      <c r="BX1769" s="1">
        <v>0</v>
      </c>
      <c r="BY1769" s="1">
        <v>12</v>
      </c>
      <c r="BZ1769" s="1" t="s">
        <v>111</v>
      </c>
      <c r="CA1769" s="1">
        <v>2</v>
      </c>
      <c r="CB1769" s="4" t="s">
        <v>17573</v>
      </c>
      <c r="CC1769" s="1" t="s">
        <v>17568</v>
      </c>
      <c r="CD1769" s="1" t="s">
        <v>17569</v>
      </c>
      <c r="CE1769" s="1" t="s">
        <v>339</v>
      </c>
      <c r="CF1769" s="1" t="s">
        <v>117</v>
      </c>
      <c r="CG1769" s="1">
        <v>96950</v>
      </c>
      <c r="CH1769" s="3">
        <v>8.68</v>
      </c>
      <c r="CI1769" s="3">
        <v>8.68</v>
      </c>
      <c r="CJ1769" s="3">
        <v>13.02</v>
      </c>
      <c r="CK1769" s="3">
        <v>13.02</v>
      </c>
      <c r="CL1769" s="1" t="s">
        <v>137</v>
      </c>
      <c r="CM1769" s="1" t="s">
        <v>138</v>
      </c>
      <c r="CN1769" s="1" t="s">
        <v>139</v>
      </c>
      <c r="CP1769" s="1" t="s">
        <v>112</v>
      </c>
      <c r="CQ1769" s="1" t="s">
        <v>111</v>
      </c>
      <c r="CR1769" s="1" t="s">
        <v>112</v>
      </c>
      <c r="CS1769" s="1" t="s">
        <v>111</v>
      </c>
      <c r="CT1769" s="1" t="s">
        <v>138</v>
      </c>
      <c r="CU1769" s="1" t="s">
        <v>111</v>
      </c>
      <c r="CV1769" s="1" t="s">
        <v>138</v>
      </c>
      <c r="CW1769" s="1" t="s">
        <v>138</v>
      </c>
      <c r="CX1769" s="1">
        <v>16702339999</v>
      </c>
      <c r="CY1769" s="1" t="s">
        <v>17571</v>
      </c>
      <c r="CZ1769" s="1" t="s">
        <v>138</v>
      </c>
      <c r="DA1769" s="1" t="s">
        <v>111</v>
      </c>
      <c r="DB1769" s="1" t="s">
        <v>112</v>
      </c>
    </row>
    <row r="1770" spans="1:111" ht="15.6" customHeight="1" x14ac:dyDescent="0.25">
      <c r="A1770" s="1" t="s">
        <v>17576</v>
      </c>
      <c r="B1770" s="1" t="s">
        <v>238</v>
      </c>
      <c r="C1770" s="2">
        <v>44330.258163888888</v>
      </c>
      <c r="D1770" s="2">
        <v>44362</v>
      </c>
      <c r="E1770" s="1" t="s">
        <v>110</v>
      </c>
      <c r="F1770" s="2">
        <v>44468.833333333336</v>
      </c>
      <c r="G1770" s="1" t="s">
        <v>111</v>
      </c>
      <c r="H1770" s="1" t="s">
        <v>112</v>
      </c>
      <c r="I1770" s="1" t="s">
        <v>112</v>
      </c>
      <c r="J1770" s="1" t="s">
        <v>2841</v>
      </c>
      <c r="K1770" s="1" t="s">
        <v>17577</v>
      </c>
      <c r="L1770" s="1" t="s">
        <v>11115</v>
      </c>
      <c r="M1770" s="1" t="s">
        <v>2843</v>
      </c>
      <c r="N1770" s="1" t="s">
        <v>167</v>
      </c>
      <c r="O1770" s="1" t="s">
        <v>117</v>
      </c>
      <c r="P1770" s="9">
        <v>96950</v>
      </c>
      <c r="Q1770" s="1" t="s">
        <v>118</v>
      </c>
      <c r="R1770" s="1" t="s">
        <v>242</v>
      </c>
      <c r="S1770" s="1">
        <v>16702858263</v>
      </c>
      <c r="U1770" s="1">
        <v>811192</v>
      </c>
      <c r="V1770" s="1" t="s">
        <v>119</v>
      </c>
      <c r="X1770" s="1" t="s">
        <v>2844</v>
      </c>
      <c r="Y1770" s="1" t="s">
        <v>11117</v>
      </c>
      <c r="AA1770" s="1" t="s">
        <v>171</v>
      </c>
      <c r="AB1770" s="1" t="s">
        <v>11115</v>
      </c>
      <c r="AC1770" s="1" t="s">
        <v>2843</v>
      </c>
      <c r="AD1770" s="1" t="s">
        <v>167</v>
      </c>
      <c r="AE1770" s="1" t="s">
        <v>117</v>
      </c>
      <c r="AF1770" s="9">
        <v>96950</v>
      </c>
      <c r="AG1770" s="1" t="s">
        <v>118</v>
      </c>
      <c r="AH1770" s="1">
        <v>96950</v>
      </c>
      <c r="AI1770" s="1">
        <v>16702858263</v>
      </c>
      <c r="AK1770" s="1" t="s">
        <v>2846</v>
      </c>
      <c r="BC1770" s="1" t="str">
        <f>"53-7061.00"</f>
        <v>53-7061.00</v>
      </c>
      <c r="BD1770" s="1" t="s">
        <v>7080</v>
      </c>
      <c r="BE1770" s="1" t="s">
        <v>17578</v>
      </c>
      <c r="BF1770" s="1" t="s">
        <v>7080</v>
      </c>
      <c r="BG1770" s="1">
        <v>3</v>
      </c>
      <c r="BH1770" s="1">
        <v>3</v>
      </c>
      <c r="BI1770" s="2">
        <v>44470</v>
      </c>
      <c r="BJ1770" s="2">
        <v>44834</v>
      </c>
      <c r="BK1770" s="2">
        <v>44470</v>
      </c>
      <c r="BL1770" s="2">
        <v>44834</v>
      </c>
      <c r="BM1770" s="1">
        <v>40</v>
      </c>
      <c r="BN1770" s="1">
        <v>4</v>
      </c>
      <c r="BO1770" s="1">
        <v>8</v>
      </c>
      <c r="BP1770" s="1">
        <v>8</v>
      </c>
      <c r="BQ1770" s="1">
        <v>8</v>
      </c>
      <c r="BR1770" s="1">
        <v>8</v>
      </c>
      <c r="BS1770" s="1">
        <v>0</v>
      </c>
      <c r="BT1770" s="1">
        <v>4</v>
      </c>
      <c r="BU1770" s="1" t="str">
        <f>"8:00 AM"</f>
        <v>8:00 AM</v>
      </c>
      <c r="BV1770" s="1" t="str">
        <f>"5:00 PM"</f>
        <v>5:00 PM</v>
      </c>
      <c r="BW1770" s="1" t="s">
        <v>230</v>
      </c>
      <c r="BX1770" s="1">
        <v>0</v>
      </c>
      <c r="BY1770" s="1">
        <v>12</v>
      </c>
      <c r="BZ1770" s="1" t="s">
        <v>112</v>
      </c>
      <c r="CB1770" s="4" t="s">
        <v>17579</v>
      </c>
      <c r="CC1770" s="1" t="s">
        <v>2843</v>
      </c>
      <c r="CD1770" s="1" t="s">
        <v>167</v>
      </c>
      <c r="CE1770" s="1" t="s">
        <v>167</v>
      </c>
      <c r="CF1770" s="1" t="s">
        <v>117</v>
      </c>
      <c r="CG1770" s="1">
        <v>96950</v>
      </c>
      <c r="CH1770" s="3">
        <v>8.0299999999999994</v>
      </c>
      <c r="CI1770" s="3">
        <v>8.0299999999999994</v>
      </c>
      <c r="CJ1770" s="3">
        <v>12.05</v>
      </c>
      <c r="CK1770" s="3">
        <v>12.05</v>
      </c>
      <c r="CL1770" s="1" t="s">
        <v>137</v>
      </c>
      <c r="CM1770" s="1" t="s">
        <v>138</v>
      </c>
      <c r="CN1770" s="1" t="s">
        <v>139</v>
      </c>
      <c r="CP1770" s="1" t="s">
        <v>112</v>
      </c>
      <c r="CQ1770" s="1" t="s">
        <v>111</v>
      </c>
      <c r="CR1770" s="1" t="s">
        <v>111</v>
      </c>
      <c r="CS1770" s="1" t="s">
        <v>112</v>
      </c>
      <c r="CT1770" s="1" t="s">
        <v>138</v>
      </c>
      <c r="CU1770" s="1" t="s">
        <v>111</v>
      </c>
      <c r="CV1770" s="1" t="s">
        <v>138</v>
      </c>
      <c r="CW1770" s="1" t="s">
        <v>2851</v>
      </c>
      <c r="CX1770" s="1">
        <v>16702858263</v>
      </c>
      <c r="CY1770" s="1" t="s">
        <v>2846</v>
      </c>
      <c r="CZ1770" s="1" t="s">
        <v>138</v>
      </c>
      <c r="DA1770" s="1" t="s">
        <v>111</v>
      </c>
      <c r="DB1770" s="1" t="s">
        <v>112</v>
      </c>
    </row>
    <row r="1771" spans="1:111" ht="15.6" customHeight="1" x14ac:dyDescent="0.25">
      <c r="A1771" s="1" t="s">
        <v>17584</v>
      </c>
      <c r="B1771" s="1" t="s">
        <v>238</v>
      </c>
      <c r="C1771" s="2">
        <v>44292.989678703707</v>
      </c>
      <c r="D1771" s="2">
        <v>44334</v>
      </c>
      <c r="E1771" s="1" t="s">
        <v>110</v>
      </c>
      <c r="F1771" s="2">
        <v>44468.833333333336</v>
      </c>
      <c r="G1771" s="1" t="s">
        <v>112</v>
      </c>
      <c r="H1771" s="1" t="s">
        <v>112</v>
      </c>
      <c r="I1771" s="1" t="s">
        <v>112</v>
      </c>
      <c r="J1771" s="1" t="s">
        <v>6893</v>
      </c>
      <c r="K1771" s="1" t="s">
        <v>6894</v>
      </c>
      <c r="L1771" s="1" t="s">
        <v>1051</v>
      </c>
      <c r="N1771" s="1" t="s">
        <v>116</v>
      </c>
      <c r="O1771" s="1" t="s">
        <v>117</v>
      </c>
      <c r="P1771" s="9">
        <v>96950</v>
      </c>
      <c r="Q1771" s="1" t="s">
        <v>118</v>
      </c>
      <c r="R1771" s="1" t="s">
        <v>2763</v>
      </c>
      <c r="S1771" s="1">
        <v>16702358778</v>
      </c>
      <c r="U1771" s="1">
        <v>493110</v>
      </c>
      <c r="V1771" s="1" t="s">
        <v>119</v>
      </c>
      <c r="X1771" s="1" t="s">
        <v>1052</v>
      </c>
      <c r="Y1771" s="1" t="s">
        <v>1053</v>
      </c>
      <c r="Z1771" s="1" t="s">
        <v>1054</v>
      </c>
      <c r="AA1771" s="1" t="s">
        <v>373</v>
      </c>
      <c r="AB1771" s="1" t="s">
        <v>1051</v>
      </c>
      <c r="AD1771" s="1" t="s">
        <v>116</v>
      </c>
      <c r="AE1771" s="1" t="s">
        <v>117</v>
      </c>
      <c r="AF1771" s="9">
        <v>96950</v>
      </c>
      <c r="AG1771" s="1" t="s">
        <v>118</v>
      </c>
      <c r="AI1771" s="1">
        <v>16702358778</v>
      </c>
      <c r="AK1771" s="1" t="s">
        <v>1055</v>
      </c>
      <c r="BC1771" s="1" t="str">
        <f>"43-3031.00"</f>
        <v>43-3031.00</v>
      </c>
      <c r="BD1771" s="1" t="s">
        <v>389</v>
      </c>
      <c r="BE1771" s="1" t="s">
        <v>17585</v>
      </c>
      <c r="BF1771" s="1" t="s">
        <v>5735</v>
      </c>
      <c r="BG1771" s="1">
        <v>2</v>
      </c>
      <c r="BH1771" s="1">
        <v>2</v>
      </c>
      <c r="BI1771" s="2">
        <v>44470</v>
      </c>
      <c r="BJ1771" s="2">
        <v>44834</v>
      </c>
      <c r="BK1771" s="2">
        <v>44470</v>
      </c>
      <c r="BL1771" s="2">
        <v>44834</v>
      </c>
      <c r="BM1771" s="1">
        <v>40</v>
      </c>
      <c r="BN1771" s="1">
        <v>0</v>
      </c>
      <c r="BO1771" s="1">
        <v>8</v>
      </c>
      <c r="BP1771" s="1">
        <v>8</v>
      </c>
      <c r="BQ1771" s="1">
        <v>8</v>
      </c>
      <c r="BR1771" s="1">
        <v>8</v>
      </c>
      <c r="BS1771" s="1">
        <v>8</v>
      </c>
      <c r="BT1771" s="1">
        <v>0</v>
      </c>
      <c r="BU1771" s="1" t="str">
        <f>"8:00 AM"</f>
        <v>8:00 AM</v>
      </c>
      <c r="BV1771" s="1" t="str">
        <f>"5:00 PM"</f>
        <v>5:00 PM</v>
      </c>
      <c r="BW1771" s="1" t="s">
        <v>135</v>
      </c>
      <c r="BX1771" s="1">
        <v>0</v>
      </c>
      <c r="BY1771" s="1">
        <v>0</v>
      </c>
      <c r="BZ1771" s="1" t="s">
        <v>112</v>
      </c>
      <c r="CA1771" s="1">
        <v>0</v>
      </c>
      <c r="CB1771" s="1" t="s">
        <v>138</v>
      </c>
      <c r="CC1771" s="1" t="s">
        <v>9433</v>
      </c>
      <c r="CD1771" s="1" t="s">
        <v>7505</v>
      </c>
      <c r="CE1771" s="1" t="s">
        <v>116</v>
      </c>
      <c r="CF1771" s="1" t="s">
        <v>117</v>
      </c>
      <c r="CG1771" s="1">
        <v>96950</v>
      </c>
      <c r="CH1771" s="3">
        <v>9.49</v>
      </c>
      <c r="CI1771" s="3">
        <v>9.49</v>
      </c>
      <c r="CJ1771" s="3">
        <v>14.23</v>
      </c>
      <c r="CK1771" s="3">
        <v>14.23</v>
      </c>
      <c r="CL1771" s="1" t="s">
        <v>137</v>
      </c>
      <c r="CM1771" s="1" t="s">
        <v>168</v>
      </c>
      <c r="CN1771" s="1" t="s">
        <v>139</v>
      </c>
      <c r="CP1771" s="1" t="s">
        <v>112</v>
      </c>
      <c r="CQ1771" s="1" t="s">
        <v>111</v>
      </c>
      <c r="CR1771" s="1" t="s">
        <v>111</v>
      </c>
      <c r="CS1771" s="1" t="s">
        <v>111</v>
      </c>
      <c r="CT1771" s="1" t="s">
        <v>138</v>
      </c>
      <c r="CU1771" s="1" t="s">
        <v>111</v>
      </c>
      <c r="CV1771" s="1" t="s">
        <v>111</v>
      </c>
      <c r="CW1771" s="1" t="s">
        <v>17586</v>
      </c>
      <c r="CX1771" s="1">
        <v>16702358778</v>
      </c>
      <c r="CY1771" s="1" t="s">
        <v>1055</v>
      </c>
      <c r="CZ1771" s="1" t="s">
        <v>138</v>
      </c>
      <c r="DA1771" s="1" t="s">
        <v>111</v>
      </c>
      <c r="DB1771" s="1" t="s">
        <v>112</v>
      </c>
    </row>
    <row r="1772" spans="1:111" ht="15.6" customHeight="1" x14ac:dyDescent="0.25">
      <c r="A1772" s="1" t="s">
        <v>17587</v>
      </c>
      <c r="B1772" s="1" t="s">
        <v>238</v>
      </c>
      <c r="C1772" s="2">
        <v>44332.853442708336</v>
      </c>
      <c r="D1772" s="2">
        <v>44375</v>
      </c>
      <c r="E1772" s="1" t="s">
        <v>110</v>
      </c>
      <c r="F1772" s="2">
        <v>44468.833333333336</v>
      </c>
      <c r="G1772" s="1" t="s">
        <v>111</v>
      </c>
      <c r="H1772" s="1" t="s">
        <v>112</v>
      </c>
      <c r="I1772" s="1" t="s">
        <v>112</v>
      </c>
      <c r="J1772" s="1" t="s">
        <v>8113</v>
      </c>
      <c r="K1772" s="1" t="s">
        <v>8114</v>
      </c>
      <c r="L1772" s="1" t="s">
        <v>8115</v>
      </c>
      <c r="M1772" s="1" t="s">
        <v>8116</v>
      </c>
      <c r="N1772" s="1" t="s">
        <v>167</v>
      </c>
      <c r="O1772" s="1" t="s">
        <v>117</v>
      </c>
      <c r="P1772" s="9">
        <v>96950</v>
      </c>
      <c r="Q1772" s="1" t="s">
        <v>118</v>
      </c>
      <c r="R1772" s="1" t="s">
        <v>168</v>
      </c>
      <c r="S1772" s="1">
        <v>16702877535</v>
      </c>
      <c r="U1772" s="1">
        <v>236220</v>
      </c>
      <c r="V1772" s="1" t="s">
        <v>119</v>
      </c>
      <c r="X1772" s="1" t="s">
        <v>8117</v>
      </c>
      <c r="Y1772" s="1" t="s">
        <v>8118</v>
      </c>
      <c r="Z1772" s="1" t="s">
        <v>8119</v>
      </c>
      <c r="AA1772" s="1" t="s">
        <v>8120</v>
      </c>
      <c r="AB1772" s="1" t="s">
        <v>8115</v>
      </c>
      <c r="AC1772" s="1" t="s">
        <v>8116</v>
      </c>
      <c r="AD1772" s="1" t="s">
        <v>167</v>
      </c>
      <c r="AE1772" s="1" t="s">
        <v>117</v>
      </c>
      <c r="AF1772" s="9">
        <v>96950</v>
      </c>
      <c r="AG1772" s="1" t="s">
        <v>118</v>
      </c>
      <c r="AH1772" s="1" t="s">
        <v>168</v>
      </c>
      <c r="AI1772" s="1">
        <v>16702877535</v>
      </c>
      <c r="AK1772" s="1" t="s">
        <v>8121</v>
      </c>
      <c r="BC1772" s="1" t="str">
        <f>"49-9071.00"</f>
        <v>49-9071.00</v>
      </c>
      <c r="BD1772" s="1" t="s">
        <v>214</v>
      </c>
      <c r="BE1772" s="1" t="s">
        <v>8122</v>
      </c>
      <c r="BF1772" s="1" t="s">
        <v>214</v>
      </c>
      <c r="BG1772" s="1">
        <v>1</v>
      </c>
      <c r="BH1772" s="1">
        <v>1</v>
      </c>
      <c r="BI1772" s="2">
        <v>44470</v>
      </c>
      <c r="BJ1772" s="2">
        <v>44834</v>
      </c>
      <c r="BK1772" s="2">
        <v>44470</v>
      </c>
      <c r="BL1772" s="2">
        <v>44834</v>
      </c>
      <c r="BM1772" s="1">
        <v>40</v>
      </c>
      <c r="BN1772" s="1">
        <v>0</v>
      </c>
      <c r="BO1772" s="1">
        <v>8</v>
      </c>
      <c r="BP1772" s="1">
        <v>8</v>
      </c>
      <c r="BQ1772" s="1">
        <v>8</v>
      </c>
      <c r="BR1772" s="1">
        <v>8</v>
      </c>
      <c r="BS1772" s="1">
        <v>8</v>
      </c>
      <c r="BT1772" s="1">
        <v>0</v>
      </c>
      <c r="BU1772" s="1" t="str">
        <f>"8:00 AM"</f>
        <v>8:00 AM</v>
      </c>
      <c r="BV1772" s="1" t="str">
        <f>"5:00 PM"</f>
        <v>5:00 PM</v>
      </c>
      <c r="BW1772" s="1" t="s">
        <v>135</v>
      </c>
      <c r="BX1772" s="1">
        <v>0</v>
      </c>
      <c r="BY1772" s="1">
        <v>12</v>
      </c>
      <c r="BZ1772" s="1" t="s">
        <v>112</v>
      </c>
      <c r="CB1772" s="1" t="s">
        <v>8123</v>
      </c>
      <c r="CC1772" s="1" t="s">
        <v>8124</v>
      </c>
      <c r="CE1772" s="1" t="s">
        <v>167</v>
      </c>
      <c r="CF1772" s="1" t="s">
        <v>117</v>
      </c>
      <c r="CG1772" s="1">
        <v>96950</v>
      </c>
      <c r="CH1772" s="3">
        <v>8.7100000000000009</v>
      </c>
      <c r="CI1772" s="3">
        <v>8.7100000000000009</v>
      </c>
      <c r="CJ1772" s="3">
        <v>13.07</v>
      </c>
      <c r="CK1772" s="3">
        <v>13.07</v>
      </c>
      <c r="CL1772" s="1" t="s">
        <v>137</v>
      </c>
      <c r="CN1772" s="1" t="s">
        <v>139</v>
      </c>
      <c r="CP1772" s="1" t="s">
        <v>112</v>
      </c>
      <c r="CQ1772" s="1" t="s">
        <v>111</v>
      </c>
      <c r="CR1772" s="1" t="s">
        <v>112</v>
      </c>
      <c r="CS1772" s="1" t="s">
        <v>111</v>
      </c>
      <c r="CT1772" s="1" t="s">
        <v>138</v>
      </c>
      <c r="CU1772" s="1" t="s">
        <v>111</v>
      </c>
      <c r="CV1772" s="1" t="s">
        <v>138</v>
      </c>
      <c r="CW1772" s="1" t="s">
        <v>8125</v>
      </c>
      <c r="CX1772" s="1">
        <v>16702877535</v>
      </c>
      <c r="CY1772" s="1" t="s">
        <v>8121</v>
      </c>
      <c r="CZ1772" s="1" t="s">
        <v>331</v>
      </c>
      <c r="DA1772" s="1" t="s">
        <v>111</v>
      </c>
      <c r="DB1772" s="1" t="s">
        <v>112</v>
      </c>
    </row>
    <row r="1773" spans="1:111" ht="15.6" customHeight="1" x14ac:dyDescent="0.25">
      <c r="A1773" s="1" t="s">
        <v>17588</v>
      </c>
      <c r="B1773" s="1" t="s">
        <v>238</v>
      </c>
      <c r="C1773" s="2">
        <v>44354.08580763889</v>
      </c>
      <c r="D1773" s="2">
        <v>44383</v>
      </c>
      <c r="E1773" s="1" t="s">
        <v>180</v>
      </c>
      <c r="G1773" s="1" t="s">
        <v>112</v>
      </c>
      <c r="H1773" s="1" t="s">
        <v>112</v>
      </c>
      <c r="I1773" s="1" t="s">
        <v>112</v>
      </c>
      <c r="J1773" s="1" t="s">
        <v>206</v>
      </c>
      <c r="L1773" s="1" t="s">
        <v>6365</v>
      </c>
      <c r="M1773" s="1" t="s">
        <v>6366</v>
      </c>
      <c r="N1773" s="1" t="s">
        <v>167</v>
      </c>
      <c r="O1773" s="1" t="s">
        <v>117</v>
      </c>
      <c r="P1773" s="9">
        <v>96950</v>
      </c>
      <c r="Q1773" s="1" t="s">
        <v>118</v>
      </c>
      <c r="S1773" s="1">
        <v>16702356678</v>
      </c>
      <c r="U1773" s="1">
        <v>236115</v>
      </c>
      <c r="V1773" s="1" t="s">
        <v>119</v>
      </c>
      <c r="X1773" s="1" t="s">
        <v>6367</v>
      </c>
      <c r="Y1773" s="1" t="s">
        <v>6368</v>
      </c>
      <c r="AA1773" s="1" t="s">
        <v>461</v>
      </c>
      <c r="AB1773" s="1" t="s">
        <v>6365</v>
      </c>
      <c r="AC1773" s="1" t="s">
        <v>6366</v>
      </c>
      <c r="AD1773" s="1" t="s">
        <v>167</v>
      </c>
      <c r="AE1773" s="1" t="s">
        <v>117</v>
      </c>
      <c r="AF1773" s="9">
        <v>96950</v>
      </c>
      <c r="AG1773" s="1" t="s">
        <v>118</v>
      </c>
      <c r="AH1773" s="1">
        <v>205</v>
      </c>
      <c r="AI1773" s="1">
        <v>16702356678</v>
      </c>
      <c r="AK1773" s="1" t="s">
        <v>213</v>
      </c>
      <c r="BC1773" s="1" t="str">
        <f>"49-3042.00"</f>
        <v>49-3042.00</v>
      </c>
      <c r="BD1773" s="1" t="s">
        <v>1089</v>
      </c>
      <c r="BE1773" s="1" t="s">
        <v>9104</v>
      </c>
      <c r="BF1773" s="1" t="s">
        <v>7066</v>
      </c>
      <c r="BG1773" s="1">
        <v>1</v>
      </c>
      <c r="BH1773" s="1">
        <v>1</v>
      </c>
      <c r="BI1773" s="2">
        <v>44470</v>
      </c>
      <c r="BJ1773" s="2">
        <v>44834</v>
      </c>
      <c r="BK1773" s="2">
        <v>44470</v>
      </c>
      <c r="BL1773" s="2">
        <v>44834</v>
      </c>
      <c r="BM1773" s="1">
        <v>35</v>
      </c>
      <c r="BN1773" s="1">
        <v>0</v>
      </c>
      <c r="BO1773" s="1">
        <v>7</v>
      </c>
      <c r="BP1773" s="1">
        <v>7</v>
      </c>
      <c r="BQ1773" s="1">
        <v>7</v>
      </c>
      <c r="BR1773" s="1">
        <v>7</v>
      </c>
      <c r="BS1773" s="1">
        <v>7</v>
      </c>
      <c r="BT1773" s="1">
        <v>0</v>
      </c>
      <c r="BU1773" s="1" t="str">
        <f>"9:00 AM"</f>
        <v>9:00 AM</v>
      </c>
      <c r="BV1773" s="1" t="str">
        <f>"5:00 PM"</f>
        <v>5:00 PM</v>
      </c>
      <c r="BW1773" s="1" t="s">
        <v>135</v>
      </c>
      <c r="BX1773" s="1">
        <v>0</v>
      </c>
      <c r="BY1773" s="1">
        <v>12</v>
      </c>
      <c r="BZ1773" s="1" t="s">
        <v>112</v>
      </c>
      <c r="CB1773" s="1" t="s">
        <v>230</v>
      </c>
      <c r="CC1773" s="1" t="s">
        <v>6365</v>
      </c>
      <c r="CD1773" s="1" t="s">
        <v>6366</v>
      </c>
      <c r="CE1773" s="1" t="s">
        <v>167</v>
      </c>
      <c r="CF1773" s="1" t="s">
        <v>117</v>
      </c>
      <c r="CG1773" s="1">
        <v>96950</v>
      </c>
      <c r="CH1773" s="3">
        <v>10.050000000000001</v>
      </c>
      <c r="CI1773" s="3">
        <v>10.050000000000001</v>
      </c>
      <c r="CJ1773" s="3">
        <v>15.08</v>
      </c>
      <c r="CK1773" s="3">
        <v>15.08</v>
      </c>
      <c r="CL1773" s="1" t="s">
        <v>137</v>
      </c>
      <c r="CN1773" s="1" t="s">
        <v>139</v>
      </c>
      <c r="CP1773" s="1" t="s">
        <v>111</v>
      </c>
      <c r="CQ1773" s="1" t="s">
        <v>111</v>
      </c>
      <c r="CR1773" s="1" t="s">
        <v>111</v>
      </c>
      <c r="CS1773" s="1" t="s">
        <v>111</v>
      </c>
      <c r="CT1773" s="1" t="s">
        <v>111</v>
      </c>
      <c r="CU1773" s="1" t="s">
        <v>111</v>
      </c>
      <c r="CV1773" s="1" t="s">
        <v>111</v>
      </c>
      <c r="CW1773" s="1" t="s">
        <v>17589</v>
      </c>
      <c r="CX1773" s="1">
        <v>16702356678</v>
      </c>
      <c r="CY1773" s="1" t="s">
        <v>213</v>
      </c>
      <c r="CZ1773" s="1" t="s">
        <v>138</v>
      </c>
      <c r="DA1773" s="1" t="s">
        <v>111</v>
      </c>
      <c r="DB1773" s="1" t="s">
        <v>112</v>
      </c>
    </row>
    <row r="1774" spans="1:111" ht="15.6" customHeight="1" x14ac:dyDescent="0.25">
      <c r="A1774" s="1" t="s">
        <v>17590</v>
      </c>
      <c r="B1774" s="1" t="s">
        <v>238</v>
      </c>
      <c r="C1774" s="2">
        <v>44307.055702430553</v>
      </c>
      <c r="D1774" s="2">
        <v>44344</v>
      </c>
      <c r="E1774" s="1" t="s">
        <v>110</v>
      </c>
      <c r="F1774" s="2">
        <v>44467.833333333336</v>
      </c>
      <c r="G1774" s="1" t="s">
        <v>111</v>
      </c>
      <c r="H1774" s="1" t="s">
        <v>112</v>
      </c>
      <c r="I1774" s="1" t="s">
        <v>112</v>
      </c>
      <c r="J1774" s="1" t="s">
        <v>7101</v>
      </c>
      <c r="L1774" s="1" t="s">
        <v>7102</v>
      </c>
      <c r="N1774" s="1" t="s">
        <v>116</v>
      </c>
      <c r="O1774" s="1" t="s">
        <v>117</v>
      </c>
      <c r="P1774" s="9">
        <v>96950</v>
      </c>
      <c r="Q1774" s="1" t="s">
        <v>118</v>
      </c>
      <c r="S1774" s="1">
        <v>16702347243</v>
      </c>
      <c r="U1774" s="1">
        <v>424410</v>
      </c>
      <c r="V1774" s="1" t="s">
        <v>119</v>
      </c>
      <c r="X1774" s="1" t="s">
        <v>7103</v>
      </c>
      <c r="Y1774" s="1" t="s">
        <v>7104</v>
      </c>
      <c r="AA1774" s="1" t="s">
        <v>373</v>
      </c>
      <c r="AB1774" s="1" t="s">
        <v>7102</v>
      </c>
      <c r="AD1774" s="1" t="s">
        <v>116</v>
      </c>
      <c r="AE1774" s="1" t="s">
        <v>117</v>
      </c>
      <c r="AF1774" s="9">
        <v>96950</v>
      </c>
      <c r="AG1774" s="1" t="s">
        <v>118</v>
      </c>
      <c r="AI1774" s="1">
        <v>16702347243</v>
      </c>
      <c r="AK1774" s="1" t="s">
        <v>7105</v>
      </c>
      <c r="BC1774" s="1" t="str">
        <f>"43-3031.00"</f>
        <v>43-3031.00</v>
      </c>
      <c r="BD1774" s="1" t="s">
        <v>389</v>
      </c>
      <c r="BE1774" s="1" t="s">
        <v>17591</v>
      </c>
      <c r="BF1774" s="1" t="s">
        <v>4216</v>
      </c>
      <c r="BG1774" s="1">
        <v>1</v>
      </c>
      <c r="BH1774" s="1">
        <v>1</v>
      </c>
      <c r="BI1774" s="2">
        <v>44469</v>
      </c>
      <c r="BJ1774" s="2">
        <v>44833</v>
      </c>
      <c r="BK1774" s="2">
        <v>44469</v>
      </c>
      <c r="BL1774" s="2">
        <v>44833</v>
      </c>
      <c r="BM1774" s="1">
        <v>36</v>
      </c>
      <c r="BN1774" s="1">
        <v>0</v>
      </c>
      <c r="BO1774" s="1">
        <v>6</v>
      </c>
      <c r="BP1774" s="1">
        <v>6</v>
      </c>
      <c r="BQ1774" s="1">
        <v>6</v>
      </c>
      <c r="BR1774" s="1">
        <v>6</v>
      </c>
      <c r="BS1774" s="1">
        <v>6</v>
      </c>
      <c r="BT1774" s="1">
        <v>6</v>
      </c>
      <c r="BU1774" s="1" t="str">
        <f>"8:00 AM"</f>
        <v>8:00 AM</v>
      </c>
      <c r="BV1774" s="1" t="str">
        <f>"3:00 PM"</f>
        <v>3:00 PM</v>
      </c>
      <c r="BW1774" s="1" t="s">
        <v>392</v>
      </c>
      <c r="BX1774" s="1">
        <v>0</v>
      </c>
      <c r="BY1774" s="1">
        <v>24</v>
      </c>
      <c r="BZ1774" s="1" t="s">
        <v>112</v>
      </c>
      <c r="CA1774" s="1">
        <v>0</v>
      </c>
      <c r="CB1774" s="4" t="s">
        <v>17592</v>
      </c>
      <c r="CC1774" s="1" t="s">
        <v>8979</v>
      </c>
      <c r="CD1774" s="1" t="s">
        <v>7102</v>
      </c>
      <c r="CE1774" s="1" t="s">
        <v>116</v>
      </c>
      <c r="CF1774" s="1" t="s">
        <v>117</v>
      </c>
      <c r="CG1774" s="1">
        <v>96950</v>
      </c>
      <c r="CH1774" s="3">
        <v>9.49</v>
      </c>
      <c r="CI1774" s="3">
        <v>9.8699999999999992</v>
      </c>
      <c r="CJ1774" s="3">
        <v>14.24</v>
      </c>
      <c r="CK1774" s="3">
        <v>14.81</v>
      </c>
      <c r="CL1774" s="1" t="s">
        <v>137</v>
      </c>
      <c r="CN1774" s="1" t="s">
        <v>139</v>
      </c>
      <c r="CP1774" s="1" t="s">
        <v>112</v>
      </c>
      <c r="CQ1774" s="1" t="s">
        <v>111</v>
      </c>
      <c r="CR1774" s="1" t="s">
        <v>112</v>
      </c>
      <c r="CS1774" s="1" t="s">
        <v>111</v>
      </c>
      <c r="CT1774" s="1" t="s">
        <v>138</v>
      </c>
      <c r="CU1774" s="1" t="s">
        <v>111</v>
      </c>
      <c r="CV1774" s="1" t="s">
        <v>138</v>
      </c>
      <c r="CW1774" s="1" t="s">
        <v>7110</v>
      </c>
      <c r="CX1774" s="1">
        <v>16702347243</v>
      </c>
      <c r="CY1774" s="1" t="s">
        <v>7105</v>
      </c>
      <c r="CZ1774" s="1" t="s">
        <v>138</v>
      </c>
      <c r="DA1774" s="1" t="s">
        <v>111</v>
      </c>
      <c r="DB1774" s="1" t="s">
        <v>112</v>
      </c>
    </row>
    <row r="1775" spans="1:111" ht="15.6" customHeight="1" x14ac:dyDescent="0.25">
      <c r="A1775" s="1" t="s">
        <v>17593</v>
      </c>
      <c r="B1775" s="1" t="s">
        <v>238</v>
      </c>
      <c r="C1775" s="2">
        <v>44315.196321527779</v>
      </c>
      <c r="D1775" s="2">
        <v>44349</v>
      </c>
      <c r="E1775" s="1" t="s">
        <v>110</v>
      </c>
      <c r="F1775" s="2">
        <v>44468.833333333336</v>
      </c>
      <c r="G1775" s="1" t="s">
        <v>111</v>
      </c>
      <c r="H1775" s="1" t="s">
        <v>112</v>
      </c>
      <c r="I1775" s="1" t="s">
        <v>112</v>
      </c>
      <c r="J1775" s="1" t="s">
        <v>1477</v>
      </c>
      <c r="L1775" s="1" t="s">
        <v>15933</v>
      </c>
      <c r="N1775" s="1" t="s">
        <v>167</v>
      </c>
      <c r="O1775" s="1" t="s">
        <v>117</v>
      </c>
      <c r="P1775" s="9">
        <v>96950</v>
      </c>
      <c r="Q1775" s="1" t="s">
        <v>118</v>
      </c>
      <c r="S1775" s="1">
        <v>16702353637</v>
      </c>
      <c r="U1775" s="1">
        <v>236220</v>
      </c>
      <c r="V1775" s="1" t="s">
        <v>119</v>
      </c>
      <c r="X1775" s="1" t="s">
        <v>1479</v>
      </c>
      <c r="Y1775" s="1" t="s">
        <v>1480</v>
      </c>
      <c r="Z1775" s="1" t="s">
        <v>1481</v>
      </c>
      <c r="AA1775" s="1" t="s">
        <v>1482</v>
      </c>
      <c r="AB1775" s="1" t="s">
        <v>17594</v>
      </c>
      <c r="AD1775" s="1" t="s">
        <v>167</v>
      </c>
      <c r="AE1775" s="1" t="s">
        <v>117</v>
      </c>
      <c r="AF1775" s="9">
        <v>96950</v>
      </c>
      <c r="AG1775" s="1" t="s">
        <v>118</v>
      </c>
      <c r="AI1775" s="1">
        <v>16702353637</v>
      </c>
      <c r="AK1775" s="1" t="s">
        <v>1484</v>
      </c>
      <c r="BC1775" s="1" t="str">
        <f>"47-2061.00"</f>
        <v>47-2061.00</v>
      </c>
      <c r="BD1775" s="1" t="s">
        <v>1116</v>
      </c>
      <c r="BE1775" s="1" t="s">
        <v>17595</v>
      </c>
      <c r="BF1775" s="1" t="s">
        <v>3535</v>
      </c>
      <c r="BG1775" s="1">
        <v>2</v>
      </c>
      <c r="BH1775" s="1">
        <v>2</v>
      </c>
      <c r="BI1775" s="2">
        <v>44470</v>
      </c>
      <c r="BJ1775" s="2">
        <v>45565</v>
      </c>
      <c r="BK1775" s="2">
        <v>44470</v>
      </c>
      <c r="BL1775" s="2">
        <v>45565</v>
      </c>
      <c r="BM1775" s="1">
        <v>40</v>
      </c>
      <c r="BN1775" s="1">
        <v>0</v>
      </c>
      <c r="BO1775" s="1">
        <v>8</v>
      </c>
      <c r="BP1775" s="1">
        <v>8</v>
      </c>
      <c r="BQ1775" s="1">
        <v>8</v>
      </c>
      <c r="BR1775" s="1">
        <v>8</v>
      </c>
      <c r="BS1775" s="1">
        <v>8</v>
      </c>
      <c r="BT1775" s="1">
        <v>0</v>
      </c>
      <c r="BU1775" s="1" t="str">
        <f>"8:00 AM"</f>
        <v>8:00 AM</v>
      </c>
      <c r="BV1775" s="1" t="str">
        <f>"5:00 PM"</f>
        <v>5:00 PM</v>
      </c>
      <c r="BW1775" s="1" t="s">
        <v>230</v>
      </c>
      <c r="BX1775" s="1">
        <v>0</v>
      </c>
      <c r="BY1775" s="1">
        <v>12</v>
      </c>
      <c r="BZ1775" s="1" t="s">
        <v>112</v>
      </c>
      <c r="CA1775" s="1">
        <v>0</v>
      </c>
      <c r="CB1775" s="1" t="s">
        <v>17596</v>
      </c>
      <c r="CC1775" s="1" t="s">
        <v>1488</v>
      </c>
      <c r="CE1775" s="1" t="s">
        <v>167</v>
      </c>
      <c r="CF1775" s="1" t="s">
        <v>117</v>
      </c>
      <c r="CG1775" s="1">
        <v>96950</v>
      </c>
      <c r="CH1775" s="3">
        <v>8.9700000000000006</v>
      </c>
      <c r="CI1775" s="3">
        <v>8.9700000000000006</v>
      </c>
      <c r="CJ1775" s="3">
        <v>13.45</v>
      </c>
      <c r="CK1775" s="3">
        <v>13.45</v>
      </c>
      <c r="CL1775" s="1" t="s">
        <v>137</v>
      </c>
      <c r="CN1775" s="1" t="s">
        <v>139</v>
      </c>
      <c r="CP1775" s="1" t="s">
        <v>111</v>
      </c>
      <c r="CQ1775" s="1" t="s">
        <v>111</v>
      </c>
      <c r="CR1775" s="1" t="s">
        <v>112</v>
      </c>
      <c r="CS1775" s="1" t="s">
        <v>111</v>
      </c>
      <c r="CT1775" s="1" t="s">
        <v>138</v>
      </c>
      <c r="CU1775" s="1" t="s">
        <v>111</v>
      </c>
      <c r="CV1775" s="1" t="s">
        <v>138</v>
      </c>
      <c r="CW1775" s="1" t="s">
        <v>1489</v>
      </c>
      <c r="CX1775" s="1">
        <v>16702353637</v>
      </c>
      <c r="CY1775" s="1" t="s">
        <v>1484</v>
      </c>
      <c r="CZ1775" s="1" t="s">
        <v>380</v>
      </c>
      <c r="DA1775" s="1" t="s">
        <v>111</v>
      </c>
      <c r="DB1775" s="1" t="s">
        <v>112</v>
      </c>
    </row>
    <row r="1776" spans="1:111" ht="15.6" customHeight="1" x14ac:dyDescent="0.25">
      <c r="A1776" s="1" t="s">
        <v>17599</v>
      </c>
      <c r="B1776" s="1" t="s">
        <v>238</v>
      </c>
      <c r="C1776" s="2">
        <v>44309.234240162034</v>
      </c>
      <c r="D1776" s="2">
        <v>44355</v>
      </c>
      <c r="E1776" s="1" t="s">
        <v>110</v>
      </c>
      <c r="F1776" s="2">
        <v>44468.833333333336</v>
      </c>
      <c r="G1776" s="1" t="s">
        <v>112</v>
      </c>
      <c r="H1776" s="1" t="s">
        <v>112</v>
      </c>
      <c r="I1776" s="1" t="s">
        <v>112</v>
      </c>
      <c r="J1776" s="1" t="s">
        <v>15914</v>
      </c>
      <c r="L1776" s="1" t="s">
        <v>368</v>
      </c>
      <c r="M1776" s="1" t="s">
        <v>17600</v>
      </c>
      <c r="N1776" s="1" t="s">
        <v>116</v>
      </c>
      <c r="O1776" s="1" t="s">
        <v>117</v>
      </c>
      <c r="P1776" s="9">
        <v>96950</v>
      </c>
      <c r="Q1776" s="1" t="s">
        <v>118</v>
      </c>
      <c r="R1776" s="1" t="s">
        <v>138</v>
      </c>
      <c r="S1776" s="1">
        <v>16702351234</v>
      </c>
      <c r="U1776" s="1">
        <v>4413</v>
      </c>
      <c r="V1776" s="1" t="s">
        <v>119</v>
      </c>
      <c r="X1776" s="1" t="s">
        <v>370</v>
      </c>
      <c r="Y1776" s="1" t="s">
        <v>371</v>
      </c>
      <c r="Z1776" s="1" t="s">
        <v>372</v>
      </c>
      <c r="AA1776" s="1" t="s">
        <v>1184</v>
      </c>
      <c r="AB1776" s="1" t="s">
        <v>368</v>
      </c>
      <c r="AC1776" s="1" t="s">
        <v>1185</v>
      </c>
      <c r="AD1776" s="1" t="s">
        <v>116</v>
      </c>
      <c r="AE1776" s="1" t="s">
        <v>117</v>
      </c>
      <c r="AF1776" s="9">
        <v>96950</v>
      </c>
      <c r="AG1776" s="1" t="s">
        <v>118</v>
      </c>
      <c r="AH1776" s="1" t="s">
        <v>138</v>
      </c>
      <c r="AI1776" s="1">
        <v>16702346278</v>
      </c>
      <c r="AK1776" s="1" t="s">
        <v>1186</v>
      </c>
      <c r="BC1776" s="1" t="str">
        <f>"49-3023.01"</f>
        <v>49-3023.01</v>
      </c>
      <c r="BD1776" s="1" t="s">
        <v>608</v>
      </c>
      <c r="BE1776" s="1" t="s">
        <v>16789</v>
      </c>
      <c r="BF1776" s="1" t="s">
        <v>17601</v>
      </c>
      <c r="BG1776" s="1">
        <v>1</v>
      </c>
      <c r="BH1776" s="1">
        <v>1</v>
      </c>
      <c r="BI1776" s="2">
        <v>44470</v>
      </c>
      <c r="BJ1776" s="2">
        <v>44834</v>
      </c>
      <c r="BK1776" s="2">
        <v>44470</v>
      </c>
      <c r="BL1776" s="2">
        <v>44834</v>
      </c>
      <c r="BM1776" s="1">
        <v>35</v>
      </c>
      <c r="BN1776" s="1">
        <v>0</v>
      </c>
      <c r="BO1776" s="1">
        <v>7</v>
      </c>
      <c r="BP1776" s="1">
        <v>7</v>
      </c>
      <c r="BQ1776" s="1">
        <v>7</v>
      </c>
      <c r="BR1776" s="1">
        <v>7</v>
      </c>
      <c r="BS1776" s="1">
        <v>7</v>
      </c>
      <c r="BT1776" s="1">
        <v>0</v>
      </c>
      <c r="BU1776" s="1" t="str">
        <f>"8:00 AM"</f>
        <v>8:00 AM</v>
      </c>
      <c r="BV1776" s="1" t="str">
        <f>"4:00 AM"</f>
        <v>4:00 AM</v>
      </c>
      <c r="BW1776" s="1" t="s">
        <v>135</v>
      </c>
      <c r="BX1776" s="1">
        <v>0</v>
      </c>
      <c r="BY1776" s="1">
        <v>24</v>
      </c>
      <c r="BZ1776" s="1" t="s">
        <v>112</v>
      </c>
      <c r="CA1776" s="1">
        <v>0</v>
      </c>
      <c r="CB1776" s="1" t="s">
        <v>16791</v>
      </c>
      <c r="CC1776" s="1" t="s">
        <v>368</v>
      </c>
      <c r="CD1776" s="1" t="s">
        <v>1191</v>
      </c>
      <c r="CE1776" s="1" t="s">
        <v>116</v>
      </c>
      <c r="CF1776" s="1" t="s">
        <v>117</v>
      </c>
      <c r="CG1776" s="1">
        <v>96950</v>
      </c>
      <c r="CH1776" s="3">
        <v>8.75</v>
      </c>
      <c r="CI1776" s="3">
        <v>8.75</v>
      </c>
      <c r="CJ1776" s="3">
        <v>13.13</v>
      </c>
      <c r="CK1776" s="3">
        <v>13.13</v>
      </c>
      <c r="CL1776" s="1" t="s">
        <v>137</v>
      </c>
      <c r="CM1776" s="1" t="s">
        <v>138</v>
      </c>
      <c r="CN1776" s="1" t="s">
        <v>139</v>
      </c>
      <c r="CP1776" s="1" t="s">
        <v>112</v>
      </c>
      <c r="CQ1776" s="1" t="s">
        <v>111</v>
      </c>
      <c r="CR1776" s="1" t="s">
        <v>112</v>
      </c>
      <c r="CS1776" s="1" t="s">
        <v>111</v>
      </c>
      <c r="CT1776" s="1" t="s">
        <v>138</v>
      </c>
      <c r="CU1776" s="1" t="s">
        <v>111</v>
      </c>
      <c r="CV1776" s="1" t="s">
        <v>138</v>
      </c>
      <c r="CW1776" s="1" t="s">
        <v>138</v>
      </c>
      <c r="CX1776" s="1">
        <v>16702351234</v>
      </c>
      <c r="CY1776" s="1" t="s">
        <v>13236</v>
      </c>
      <c r="CZ1776" s="1" t="s">
        <v>428</v>
      </c>
      <c r="DA1776" s="1" t="s">
        <v>111</v>
      </c>
      <c r="DB1776" s="1" t="s">
        <v>112</v>
      </c>
    </row>
    <row r="1777" spans="1:111" ht="15.6" customHeight="1" x14ac:dyDescent="0.25">
      <c r="A1777" s="1" t="s">
        <v>17608</v>
      </c>
      <c r="B1777" s="1" t="s">
        <v>238</v>
      </c>
      <c r="C1777" s="2">
        <v>44353.904149884256</v>
      </c>
      <c r="D1777" s="2">
        <v>44383</v>
      </c>
      <c r="E1777" s="1" t="s">
        <v>180</v>
      </c>
      <c r="G1777" s="1" t="s">
        <v>112</v>
      </c>
      <c r="H1777" s="1" t="s">
        <v>112</v>
      </c>
      <c r="I1777" s="1" t="s">
        <v>112</v>
      </c>
      <c r="J1777" s="1" t="s">
        <v>206</v>
      </c>
      <c r="L1777" s="1" t="s">
        <v>6365</v>
      </c>
      <c r="M1777" s="1" t="s">
        <v>6366</v>
      </c>
      <c r="N1777" s="1" t="s">
        <v>167</v>
      </c>
      <c r="O1777" s="1" t="s">
        <v>117</v>
      </c>
      <c r="P1777" s="9">
        <v>96950</v>
      </c>
      <c r="Q1777" s="1" t="s">
        <v>118</v>
      </c>
      <c r="S1777" s="1">
        <v>16702356678</v>
      </c>
      <c r="U1777" s="1">
        <v>236116</v>
      </c>
      <c r="V1777" s="1" t="s">
        <v>119</v>
      </c>
      <c r="X1777" s="1" t="s">
        <v>6367</v>
      </c>
      <c r="Y1777" s="1" t="s">
        <v>6368</v>
      </c>
      <c r="AA1777" s="1" t="s">
        <v>461</v>
      </c>
      <c r="AB1777" s="1" t="s">
        <v>6365</v>
      </c>
      <c r="AC1777" s="1" t="s">
        <v>6366</v>
      </c>
      <c r="AD1777" s="1" t="s">
        <v>167</v>
      </c>
      <c r="AE1777" s="1" t="s">
        <v>117</v>
      </c>
      <c r="AF1777" s="9">
        <v>96950</v>
      </c>
      <c r="AG1777" s="1" t="s">
        <v>118</v>
      </c>
      <c r="AI1777" s="1">
        <v>16702356678</v>
      </c>
      <c r="AK1777" s="1" t="s">
        <v>213</v>
      </c>
      <c r="BC1777" s="1" t="str">
        <f>"17-3012.02"</f>
        <v>17-3012.02</v>
      </c>
      <c r="BD1777" s="1" t="s">
        <v>6369</v>
      </c>
      <c r="BE1777" s="1" t="s">
        <v>6370</v>
      </c>
      <c r="BF1777" s="1" t="s">
        <v>6371</v>
      </c>
      <c r="BG1777" s="1">
        <v>1</v>
      </c>
      <c r="BH1777" s="1">
        <v>1</v>
      </c>
      <c r="BI1777" s="2">
        <v>44470</v>
      </c>
      <c r="BJ1777" s="2">
        <v>44834</v>
      </c>
      <c r="BK1777" s="2">
        <v>44470</v>
      </c>
      <c r="BL1777" s="2">
        <v>44834</v>
      </c>
      <c r="BM1777" s="1">
        <v>35</v>
      </c>
      <c r="BN1777" s="1">
        <v>0</v>
      </c>
      <c r="BO1777" s="1">
        <v>7</v>
      </c>
      <c r="BP1777" s="1">
        <v>7</v>
      </c>
      <c r="BQ1777" s="1">
        <v>7</v>
      </c>
      <c r="BR1777" s="1">
        <v>7</v>
      </c>
      <c r="BS1777" s="1">
        <v>7</v>
      </c>
      <c r="BT1777" s="1">
        <v>0</v>
      </c>
      <c r="BU1777" s="1" t="str">
        <f>"9:00 AM"</f>
        <v>9:00 AM</v>
      </c>
      <c r="BV1777" s="1" t="str">
        <f>"5:00 PM"</f>
        <v>5:00 PM</v>
      </c>
      <c r="BW1777" s="1" t="s">
        <v>135</v>
      </c>
      <c r="BX1777" s="1">
        <v>0</v>
      </c>
      <c r="BY1777" s="1">
        <v>24</v>
      </c>
      <c r="BZ1777" s="1" t="s">
        <v>112</v>
      </c>
      <c r="CB1777" s="4" t="s">
        <v>6372</v>
      </c>
      <c r="CC1777" s="1" t="s">
        <v>6365</v>
      </c>
      <c r="CD1777" s="1" t="s">
        <v>6366</v>
      </c>
      <c r="CE1777" s="1" t="s">
        <v>167</v>
      </c>
      <c r="CF1777" s="1" t="s">
        <v>117</v>
      </c>
      <c r="CG1777" s="1">
        <v>96950</v>
      </c>
      <c r="CH1777" s="3">
        <v>15.86</v>
      </c>
      <c r="CI1777" s="3">
        <v>15.86</v>
      </c>
      <c r="CJ1777" s="3">
        <v>23.79</v>
      </c>
      <c r="CK1777" s="3">
        <v>23.79</v>
      </c>
      <c r="CL1777" s="1" t="s">
        <v>137</v>
      </c>
      <c r="CN1777" s="1" t="s">
        <v>139</v>
      </c>
      <c r="CP1777" s="1" t="s">
        <v>112</v>
      </c>
      <c r="CQ1777" s="1" t="s">
        <v>111</v>
      </c>
      <c r="CR1777" s="1" t="s">
        <v>111</v>
      </c>
      <c r="CS1777" s="1" t="s">
        <v>111</v>
      </c>
      <c r="CT1777" s="1" t="s">
        <v>111</v>
      </c>
      <c r="CU1777" s="1" t="s">
        <v>111</v>
      </c>
      <c r="CV1777" s="1" t="s">
        <v>111</v>
      </c>
      <c r="CW1777" s="1" t="s">
        <v>1004</v>
      </c>
      <c r="CX1777" s="1">
        <v>16702356678</v>
      </c>
      <c r="CY1777" s="1" t="s">
        <v>213</v>
      </c>
      <c r="CZ1777" s="1" t="s">
        <v>138</v>
      </c>
      <c r="DA1777" s="1" t="s">
        <v>111</v>
      </c>
      <c r="DB1777" s="1" t="s">
        <v>112</v>
      </c>
    </row>
    <row r="1778" spans="1:111" ht="15.6" customHeight="1" x14ac:dyDescent="0.25">
      <c r="A1778" s="1" t="s">
        <v>17609</v>
      </c>
      <c r="B1778" s="1" t="s">
        <v>238</v>
      </c>
      <c r="C1778" s="2">
        <v>44291.048767476852</v>
      </c>
      <c r="D1778" s="2">
        <v>44333</v>
      </c>
      <c r="E1778" s="1" t="s">
        <v>110</v>
      </c>
      <c r="F1778" s="2">
        <v>44468.833333333336</v>
      </c>
      <c r="G1778" s="1" t="s">
        <v>111</v>
      </c>
      <c r="H1778" s="1" t="s">
        <v>112</v>
      </c>
      <c r="I1778" s="1" t="s">
        <v>112</v>
      </c>
      <c r="J1778" s="1" t="s">
        <v>983</v>
      </c>
      <c r="K1778" s="1" t="s">
        <v>984</v>
      </c>
      <c r="L1778" s="1" t="s">
        <v>985</v>
      </c>
      <c r="M1778" s="1" t="s">
        <v>986</v>
      </c>
      <c r="N1778" s="1" t="s">
        <v>167</v>
      </c>
      <c r="O1778" s="1" t="s">
        <v>117</v>
      </c>
      <c r="P1778" s="9">
        <v>96950</v>
      </c>
      <c r="Q1778" s="1" t="s">
        <v>118</v>
      </c>
      <c r="S1778" s="1">
        <v>16703221690</v>
      </c>
      <c r="T1778" s="1">
        <v>408</v>
      </c>
      <c r="U1778" s="1">
        <v>488510</v>
      </c>
      <c r="V1778" s="1" t="s">
        <v>119</v>
      </c>
      <c r="X1778" s="1" t="s">
        <v>671</v>
      </c>
      <c r="Y1778" s="1" t="s">
        <v>17521</v>
      </c>
      <c r="Z1778" s="1" t="s">
        <v>17522</v>
      </c>
      <c r="AA1778" s="1" t="s">
        <v>528</v>
      </c>
      <c r="AB1778" s="1" t="s">
        <v>17523</v>
      </c>
      <c r="AC1778" s="1" t="s">
        <v>986</v>
      </c>
      <c r="AD1778" s="1" t="s">
        <v>167</v>
      </c>
      <c r="AE1778" s="1" t="s">
        <v>117</v>
      </c>
      <c r="AF1778" s="9">
        <v>96950</v>
      </c>
      <c r="AG1778" s="1" t="s">
        <v>118</v>
      </c>
      <c r="AI1778" s="1">
        <v>16703221690</v>
      </c>
      <c r="AJ1778" s="1">
        <v>408</v>
      </c>
      <c r="AK1778" s="1" t="s">
        <v>990</v>
      </c>
      <c r="BC1778" s="1" t="str">
        <f>"13-2051.00"</f>
        <v>13-2051.00</v>
      </c>
      <c r="BD1778" s="1" t="s">
        <v>17610</v>
      </c>
      <c r="BE1778" s="1" t="s">
        <v>17611</v>
      </c>
      <c r="BF1778" s="1" t="s">
        <v>17612</v>
      </c>
      <c r="BG1778" s="1">
        <v>1</v>
      </c>
      <c r="BH1778" s="1">
        <v>1</v>
      </c>
      <c r="BI1778" s="2">
        <v>44470</v>
      </c>
      <c r="BJ1778" s="2">
        <v>45565</v>
      </c>
      <c r="BK1778" s="2">
        <v>44470</v>
      </c>
      <c r="BL1778" s="2">
        <v>45565</v>
      </c>
      <c r="BM1778" s="1">
        <v>35</v>
      </c>
      <c r="BN1778" s="1">
        <v>0</v>
      </c>
      <c r="BO1778" s="1">
        <v>7</v>
      </c>
      <c r="BP1778" s="1">
        <v>7</v>
      </c>
      <c r="BQ1778" s="1">
        <v>7</v>
      </c>
      <c r="BR1778" s="1">
        <v>7</v>
      </c>
      <c r="BS1778" s="1">
        <v>7</v>
      </c>
      <c r="BT1778" s="1">
        <v>0</v>
      </c>
      <c r="BU1778" s="1" t="str">
        <f>"8:00 AM"</f>
        <v>8:00 AM</v>
      </c>
      <c r="BV1778" s="1" t="str">
        <f>"5:00 PM"</f>
        <v>5:00 PM</v>
      </c>
      <c r="BW1778" s="1" t="s">
        <v>193</v>
      </c>
      <c r="BX1778" s="1">
        <v>0</v>
      </c>
      <c r="BY1778" s="1">
        <v>24</v>
      </c>
      <c r="BZ1778" s="1" t="s">
        <v>111</v>
      </c>
      <c r="CA1778" s="1">
        <v>2</v>
      </c>
      <c r="CB1778" s="1" t="s">
        <v>17525</v>
      </c>
      <c r="CC1778" s="1" t="s">
        <v>985</v>
      </c>
      <c r="CD1778" s="1" t="s">
        <v>986</v>
      </c>
      <c r="CE1778" s="1" t="s">
        <v>167</v>
      </c>
      <c r="CF1778" s="1" t="s">
        <v>117</v>
      </c>
      <c r="CG1778" s="1">
        <v>96950</v>
      </c>
      <c r="CH1778" s="3">
        <v>12.97</v>
      </c>
      <c r="CI1778" s="3">
        <v>19.04</v>
      </c>
      <c r="CJ1778" s="3">
        <v>19.46</v>
      </c>
      <c r="CK1778" s="3">
        <v>28.56</v>
      </c>
      <c r="CL1778" s="1" t="s">
        <v>137</v>
      </c>
      <c r="CM1778" s="1" t="s">
        <v>922</v>
      </c>
      <c r="CN1778" s="1" t="s">
        <v>139</v>
      </c>
      <c r="CP1778" s="1" t="s">
        <v>112</v>
      </c>
      <c r="CQ1778" s="1" t="s">
        <v>111</v>
      </c>
      <c r="CR1778" s="1" t="s">
        <v>112</v>
      </c>
      <c r="CS1778" s="1" t="s">
        <v>111</v>
      </c>
      <c r="CT1778" s="1" t="s">
        <v>111</v>
      </c>
      <c r="CU1778" s="1" t="s">
        <v>111</v>
      </c>
      <c r="CV1778" s="1" t="s">
        <v>138</v>
      </c>
      <c r="CW1778" s="1" t="s">
        <v>714</v>
      </c>
      <c r="CX1778" s="1">
        <v>16703221690</v>
      </c>
      <c r="CY1778" s="1" t="s">
        <v>990</v>
      </c>
      <c r="CZ1778" s="1" t="s">
        <v>716</v>
      </c>
      <c r="DA1778" s="1" t="s">
        <v>111</v>
      </c>
      <c r="DB1778" s="1" t="s">
        <v>112</v>
      </c>
    </row>
    <row r="1779" spans="1:111" ht="15.6" customHeight="1" x14ac:dyDescent="0.25">
      <c r="A1779" s="1" t="s">
        <v>17613</v>
      </c>
      <c r="B1779" s="1" t="s">
        <v>238</v>
      </c>
      <c r="C1779" s="2">
        <v>44347.251147569441</v>
      </c>
      <c r="D1779" s="2">
        <v>44375</v>
      </c>
      <c r="E1779" s="1" t="s">
        <v>110</v>
      </c>
      <c r="F1779" s="2">
        <v>44468.833333333336</v>
      </c>
      <c r="G1779" s="1" t="s">
        <v>111</v>
      </c>
      <c r="H1779" s="1" t="s">
        <v>112</v>
      </c>
      <c r="I1779" s="1" t="s">
        <v>112</v>
      </c>
      <c r="J1779" s="1" t="s">
        <v>2668</v>
      </c>
      <c r="K1779" s="1" t="s">
        <v>2669</v>
      </c>
      <c r="L1779" s="1" t="s">
        <v>2670</v>
      </c>
      <c r="M1779" s="1" t="s">
        <v>2671</v>
      </c>
      <c r="N1779" s="1" t="s">
        <v>116</v>
      </c>
      <c r="O1779" s="1" t="s">
        <v>117</v>
      </c>
      <c r="P1779" s="9">
        <v>96950</v>
      </c>
      <c r="Q1779" s="1" t="s">
        <v>118</v>
      </c>
      <c r="S1779" s="1">
        <v>16702346485</v>
      </c>
      <c r="U1779" s="1">
        <v>812112</v>
      </c>
      <c r="V1779" s="1" t="s">
        <v>119</v>
      </c>
      <c r="X1779" s="1" t="s">
        <v>1052</v>
      </c>
      <c r="Y1779" s="1" t="s">
        <v>2672</v>
      </c>
      <c r="Z1779" s="1" t="s">
        <v>2673</v>
      </c>
      <c r="AA1779" s="1" t="s">
        <v>373</v>
      </c>
      <c r="AB1779" s="1" t="s">
        <v>2670</v>
      </c>
      <c r="AC1779" s="1" t="s">
        <v>2674</v>
      </c>
      <c r="AD1779" s="1" t="s">
        <v>116</v>
      </c>
      <c r="AE1779" s="1" t="s">
        <v>117</v>
      </c>
      <c r="AF1779" s="9">
        <v>96950</v>
      </c>
      <c r="AG1779" s="1" t="s">
        <v>118</v>
      </c>
      <c r="AI1779" s="1">
        <v>16702346485</v>
      </c>
      <c r="AK1779" s="1" t="s">
        <v>2675</v>
      </c>
      <c r="BC1779" s="1" t="str">
        <f>"39-5012.00"</f>
        <v>39-5012.00</v>
      </c>
      <c r="BD1779" s="1" t="s">
        <v>1831</v>
      </c>
      <c r="BE1779" s="1" t="s">
        <v>2676</v>
      </c>
      <c r="BF1779" s="1" t="s">
        <v>2677</v>
      </c>
      <c r="BG1779" s="1">
        <v>2</v>
      </c>
      <c r="BH1779" s="1">
        <v>2</v>
      </c>
      <c r="BI1779" s="2">
        <v>44470</v>
      </c>
      <c r="BJ1779" s="2">
        <v>45565</v>
      </c>
      <c r="BK1779" s="2">
        <v>44470</v>
      </c>
      <c r="BL1779" s="2">
        <v>45565</v>
      </c>
      <c r="BM1779" s="1">
        <v>35</v>
      </c>
      <c r="BN1779" s="1">
        <v>7</v>
      </c>
      <c r="BO1779" s="1">
        <v>0</v>
      </c>
      <c r="BP1779" s="1">
        <v>0</v>
      </c>
      <c r="BQ1779" s="1">
        <v>7</v>
      </c>
      <c r="BR1779" s="1">
        <v>7</v>
      </c>
      <c r="BS1779" s="1">
        <v>7</v>
      </c>
      <c r="BT1779" s="1">
        <v>7</v>
      </c>
      <c r="BU1779" s="1" t="str">
        <f>"11:00 AM"</f>
        <v>11:00 AM</v>
      </c>
      <c r="BV1779" s="1" t="str">
        <f>"7:00 PM"</f>
        <v>7:00 PM</v>
      </c>
      <c r="BW1779" s="1" t="s">
        <v>135</v>
      </c>
      <c r="BX1779" s="1">
        <v>0</v>
      </c>
      <c r="BY1779" s="1">
        <v>12</v>
      </c>
      <c r="BZ1779" s="1" t="s">
        <v>112</v>
      </c>
      <c r="CB1779" s="1" t="s">
        <v>138</v>
      </c>
      <c r="CC1779" s="1" t="s">
        <v>2670</v>
      </c>
      <c r="CD1779" s="1" t="s">
        <v>2678</v>
      </c>
      <c r="CE1779" s="1" t="s">
        <v>116</v>
      </c>
      <c r="CF1779" s="1" t="s">
        <v>117</v>
      </c>
      <c r="CG1779" s="1">
        <v>96950</v>
      </c>
      <c r="CH1779" s="3">
        <v>8.08</v>
      </c>
      <c r="CI1779" s="3">
        <v>8.75</v>
      </c>
      <c r="CJ1779" s="3">
        <v>12.12</v>
      </c>
      <c r="CK1779" s="3">
        <v>13.13</v>
      </c>
      <c r="CL1779" s="1" t="s">
        <v>137</v>
      </c>
      <c r="CM1779" s="1" t="s">
        <v>138</v>
      </c>
      <c r="CN1779" s="1" t="s">
        <v>139</v>
      </c>
      <c r="CP1779" s="1" t="s">
        <v>112</v>
      </c>
      <c r="CQ1779" s="1" t="s">
        <v>111</v>
      </c>
      <c r="CR1779" s="1" t="s">
        <v>112</v>
      </c>
      <c r="CS1779" s="1" t="s">
        <v>111</v>
      </c>
      <c r="CT1779" s="1" t="s">
        <v>138</v>
      </c>
      <c r="CU1779" s="1" t="s">
        <v>111</v>
      </c>
      <c r="CV1779" s="1" t="s">
        <v>138</v>
      </c>
      <c r="CW1779" s="1" t="s">
        <v>362</v>
      </c>
      <c r="CX1779" s="1">
        <v>16702346485</v>
      </c>
      <c r="CY1779" s="1" t="s">
        <v>2675</v>
      </c>
      <c r="CZ1779" s="1" t="s">
        <v>716</v>
      </c>
      <c r="DA1779" s="1" t="s">
        <v>111</v>
      </c>
      <c r="DB1779" s="1" t="s">
        <v>112</v>
      </c>
    </row>
    <row r="1780" spans="1:111" ht="15.6" customHeight="1" x14ac:dyDescent="0.25">
      <c r="A1780" s="1" t="s">
        <v>17614</v>
      </c>
      <c r="B1780" s="1" t="s">
        <v>238</v>
      </c>
      <c r="C1780" s="2">
        <v>44331.107638541667</v>
      </c>
      <c r="D1780" s="2">
        <v>44364</v>
      </c>
      <c r="E1780" s="1" t="s">
        <v>110</v>
      </c>
      <c r="F1780" s="2">
        <v>44468.833333333336</v>
      </c>
      <c r="G1780" s="1" t="s">
        <v>112</v>
      </c>
      <c r="H1780" s="1" t="s">
        <v>112</v>
      </c>
      <c r="I1780" s="1" t="s">
        <v>112</v>
      </c>
      <c r="J1780" s="1" t="s">
        <v>3340</v>
      </c>
      <c r="K1780" s="1" t="s">
        <v>17615</v>
      </c>
      <c r="L1780" s="1" t="s">
        <v>3342</v>
      </c>
      <c r="N1780" s="1" t="s">
        <v>116</v>
      </c>
      <c r="O1780" s="1" t="s">
        <v>117</v>
      </c>
      <c r="P1780" s="9">
        <v>96950</v>
      </c>
      <c r="Q1780" s="1" t="s">
        <v>118</v>
      </c>
      <c r="R1780" s="1" t="s">
        <v>116</v>
      </c>
      <c r="S1780" s="1">
        <v>16702353481</v>
      </c>
      <c r="U1780" s="1">
        <v>811111</v>
      </c>
      <c r="V1780" s="1" t="s">
        <v>119</v>
      </c>
      <c r="X1780" s="1" t="s">
        <v>3344</v>
      </c>
      <c r="Y1780" s="1" t="s">
        <v>3171</v>
      </c>
      <c r="Z1780" s="1" t="s">
        <v>3345</v>
      </c>
      <c r="AA1780" s="1" t="s">
        <v>1222</v>
      </c>
      <c r="AB1780" s="1" t="s">
        <v>3342</v>
      </c>
      <c r="AD1780" s="1" t="s">
        <v>116</v>
      </c>
      <c r="AE1780" s="1" t="s">
        <v>117</v>
      </c>
      <c r="AF1780" s="9">
        <v>96950</v>
      </c>
      <c r="AG1780" s="1" t="s">
        <v>118</v>
      </c>
      <c r="AH1780" s="1" t="s">
        <v>116</v>
      </c>
      <c r="AI1780" s="1">
        <v>16702353481</v>
      </c>
      <c r="AK1780" s="1" t="s">
        <v>3346</v>
      </c>
      <c r="BC1780" s="1" t="str">
        <f>"43-3031.00"</f>
        <v>43-3031.00</v>
      </c>
      <c r="BD1780" s="1" t="s">
        <v>389</v>
      </c>
      <c r="BE1780" s="1" t="s">
        <v>17616</v>
      </c>
      <c r="BF1780" s="1" t="s">
        <v>1766</v>
      </c>
      <c r="BG1780" s="1">
        <v>1</v>
      </c>
      <c r="BH1780" s="1">
        <v>1</v>
      </c>
      <c r="BI1780" s="2">
        <v>44470</v>
      </c>
      <c r="BJ1780" s="2">
        <v>44834</v>
      </c>
      <c r="BK1780" s="2">
        <v>44470</v>
      </c>
      <c r="BL1780" s="2">
        <v>44834</v>
      </c>
      <c r="BM1780" s="1">
        <v>35</v>
      </c>
      <c r="BN1780" s="1">
        <v>0</v>
      </c>
      <c r="BO1780" s="1">
        <v>7</v>
      </c>
      <c r="BP1780" s="1">
        <v>7</v>
      </c>
      <c r="BQ1780" s="1">
        <v>7</v>
      </c>
      <c r="BR1780" s="1">
        <v>7</v>
      </c>
      <c r="BS1780" s="1">
        <v>7</v>
      </c>
      <c r="BT1780" s="1">
        <v>0</v>
      </c>
      <c r="BU1780" s="1" t="str">
        <f>"8:00 AM"</f>
        <v>8:00 AM</v>
      </c>
      <c r="BV1780" s="1" t="str">
        <f>"4:00 PM"</f>
        <v>4:00 PM</v>
      </c>
      <c r="BW1780" s="1" t="s">
        <v>135</v>
      </c>
      <c r="BX1780" s="1">
        <v>0</v>
      </c>
      <c r="BY1780" s="1">
        <v>12</v>
      </c>
      <c r="BZ1780" s="1" t="s">
        <v>112</v>
      </c>
      <c r="CB1780" s="1" t="s">
        <v>17617</v>
      </c>
      <c r="CC1780" s="1" t="s">
        <v>3342</v>
      </c>
      <c r="CE1780" s="1" t="s">
        <v>116</v>
      </c>
      <c r="CF1780" s="1" t="s">
        <v>117</v>
      </c>
      <c r="CG1780" s="1">
        <v>96950</v>
      </c>
      <c r="CH1780" s="3">
        <v>9.49</v>
      </c>
      <c r="CI1780" s="3">
        <v>9.49</v>
      </c>
      <c r="CJ1780" s="3">
        <v>14.24</v>
      </c>
      <c r="CK1780" s="3">
        <v>14.24</v>
      </c>
      <c r="CL1780" s="1" t="s">
        <v>137</v>
      </c>
      <c r="CM1780" s="1" t="s">
        <v>138</v>
      </c>
      <c r="CN1780" s="1" t="s">
        <v>139</v>
      </c>
      <c r="CP1780" s="1" t="s">
        <v>112</v>
      </c>
      <c r="CQ1780" s="1" t="s">
        <v>111</v>
      </c>
      <c r="CR1780" s="1" t="s">
        <v>112</v>
      </c>
      <c r="CS1780" s="1" t="s">
        <v>111</v>
      </c>
      <c r="CT1780" s="1" t="s">
        <v>138</v>
      </c>
      <c r="CU1780" s="1" t="s">
        <v>111</v>
      </c>
      <c r="CV1780" s="1" t="s">
        <v>111</v>
      </c>
      <c r="CW1780" s="1" t="s">
        <v>3349</v>
      </c>
      <c r="CX1780" s="1">
        <v>16702353481</v>
      </c>
      <c r="CY1780" s="1" t="s">
        <v>3346</v>
      </c>
      <c r="CZ1780" s="1" t="s">
        <v>138</v>
      </c>
      <c r="DA1780" s="1" t="s">
        <v>111</v>
      </c>
      <c r="DB1780" s="1" t="s">
        <v>112</v>
      </c>
      <c r="DC1780" s="1" t="s">
        <v>3350</v>
      </c>
      <c r="DD1780" s="1" t="s">
        <v>3351</v>
      </c>
      <c r="DE1780" s="1" t="s">
        <v>3352</v>
      </c>
      <c r="DF1780" s="1" t="s">
        <v>3340</v>
      </c>
      <c r="DG1780" s="1" t="s">
        <v>3346</v>
      </c>
    </row>
    <row r="1781" spans="1:111" ht="15.6" customHeight="1" x14ac:dyDescent="0.25">
      <c r="A1781" s="1" t="s">
        <v>17618</v>
      </c>
      <c r="B1781" s="1" t="s">
        <v>238</v>
      </c>
      <c r="C1781" s="2">
        <v>44339.990517592596</v>
      </c>
      <c r="D1781" s="2">
        <v>44372</v>
      </c>
      <c r="E1781" s="1" t="s">
        <v>110</v>
      </c>
      <c r="F1781" s="2">
        <v>44468.833333333336</v>
      </c>
      <c r="G1781" s="1" t="s">
        <v>112</v>
      </c>
      <c r="H1781" s="1" t="s">
        <v>112</v>
      </c>
      <c r="I1781" s="1" t="s">
        <v>112</v>
      </c>
      <c r="J1781" s="1" t="s">
        <v>3917</v>
      </c>
      <c r="L1781" s="1" t="s">
        <v>3693</v>
      </c>
      <c r="N1781" s="1" t="s">
        <v>1759</v>
      </c>
      <c r="O1781" s="1" t="s">
        <v>117</v>
      </c>
      <c r="P1781" s="9">
        <v>96952</v>
      </c>
      <c r="Q1781" s="1" t="s">
        <v>118</v>
      </c>
      <c r="S1781" s="1">
        <v>16704330422</v>
      </c>
      <c r="U1781" s="1">
        <v>236220</v>
      </c>
      <c r="V1781" s="1" t="s">
        <v>119</v>
      </c>
      <c r="X1781" s="1" t="s">
        <v>3694</v>
      </c>
      <c r="Y1781" s="1" t="s">
        <v>3695</v>
      </c>
      <c r="Z1781" s="1" t="s">
        <v>1787</v>
      </c>
      <c r="AA1781" s="1" t="s">
        <v>245</v>
      </c>
      <c r="AB1781" s="1" t="s">
        <v>3693</v>
      </c>
      <c r="AD1781" s="1" t="s">
        <v>1759</v>
      </c>
      <c r="AE1781" s="1" t="s">
        <v>117</v>
      </c>
      <c r="AF1781" s="9">
        <v>96952</v>
      </c>
      <c r="AG1781" s="1" t="s">
        <v>118</v>
      </c>
      <c r="AI1781" s="1">
        <v>16704330422</v>
      </c>
      <c r="AK1781" s="1" t="s">
        <v>3696</v>
      </c>
      <c r="BC1781" s="1" t="str">
        <f>"49-9071.00"</f>
        <v>49-9071.00</v>
      </c>
      <c r="BD1781" s="1" t="s">
        <v>214</v>
      </c>
      <c r="BE1781" s="1" t="s">
        <v>11937</v>
      </c>
      <c r="BF1781" s="1" t="s">
        <v>214</v>
      </c>
      <c r="BG1781" s="1">
        <v>4</v>
      </c>
      <c r="BH1781" s="1">
        <v>4</v>
      </c>
      <c r="BI1781" s="2">
        <v>44470</v>
      </c>
      <c r="BJ1781" s="2">
        <v>44834</v>
      </c>
      <c r="BK1781" s="2">
        <v>44470</v>
      </c>
      <c r="BL1781" s="2">
        <v>44834</v>
      </c>
      <c r="BM1781" s="1">
        <v>40</v>
      </c>
      <c r="BN1781" s="1">
        <v>0</v>
      </c>
      <c r="BO1781" s="1">
        <v>8</v>
      </c>
      <c r="BP1781" s="1">
        <v>8</v>
      </c>
      <c r="BQ1781" s="1">
        <v>8</v>
      </c>
      <c r="BR1781" s="1">
        <v>8</v>
      </c>
      <c r="BS1781" s="1">
        <v>8</v>
      </c>
      <c r="BT1781" s="1">
        <v>0</v>
      </c>
      <c r="BU1781" s="1" t="str">
        <f>"7:30 AM"</f>
        <v>7:30 AM</v>
      </c>
      <c r="BV1781" s="1" t="str">
        <f>"4:30 PM"</f>
        <v>4:30 PM</v>
      </c>
      <c r="BW1781" s="1" t="s">
        <v>230</v>
      </c>
      <c r="BX1781" s="1">
        <v>0</v>
      </c>
      <c r="BY1781" s="1">
        <v>12</v>
      </c>
      <c r="BZ1781" s="1" t="s">
        <v>112</v>
      </c>
      <c r="CB1781" s="1" t="s">
        <v>16555</v>
      </c>
      <c r="CC1781" s="1" t="s">
        <v>3921</v>
      </c>
      <c r="CE1781" s="1" t="s">
        <v>259</v>
      </c>
      <c r="CF1781" s="1" t="s">
        <v>117</v>
      </c>
      <c r="CG1781" s="1">
        <v>96952</v>
      </c>
      <c r="CH1781" s="3">
        <v>8.7100000000000009</v>
      </c>
      <c r="CI1781" s="3">
        <v>8.7100000000000009</v>
      </c>
      <c r="CJ1781" s="3">
        <v>13.07</v>
      </c>
      <c r="CK1781" s="3">
        <v>13.07</v>
      </c>
      <c r="CL1781" s="1" t="s">
        <v>137</v>
      </c>
      <c r="CM1781" s="1" t="s">
        <v>3922</v>
      </c>
      <c r="CN1781" s="1" t="s">
        <v>139</v>
      </c>
      <c r="CP1781" s="1" t="s">
        <v>112</v>
      </c>
      <c r="CQ1781" s="1" t="s">
        <v>111</v>
      </c>
      <c r="CR1781" s="1" t="s">
        <v>111</v>
      </c>
      <c r="CS1781" s="1" t="s">
        <v>111</v>
      </c>
      <c r="CT1781" s="1" t="s">
        <v>138</v>
      </c>
      <c r="CU1781" s="1" t="s">
        <v>111</v>
      </c>
      <c r="CV1781" s="1" t="s">
        <v>111</v>
      </c>
      <c r="CW1781" s="1" t="s">
        <v>3923</v>
      </c>
      <c r="CX1781" s="1">
        <v>16704330422</v>
      </c>
      <c r="CY1781" s="1" t="s">
        <v>3696</v>
      </c>
      <c r="CZ1781" s="1" t="s">
        <v>138</v>
      </c>
      <c r="DA1781" s="1" t="s">
        <v>111</v>
      </c>
      <c r="DB1781" s="1" t="s">
        <v>112</v>
      </c>
    </row>
    <row r="1782" spans="1:111" ht="15.6" customHeight="1" x14ac:dyDescent="0.25">
      <c r="A1782" s="1" t="s">
        <v>17626</v>
      </c>
      <c r="B1782" s="1" t="s">
        <v>238</v>
      </c>
      <c r="C1782" s="2">
        <v>44350.98532349537</v>
      </c>
      <c r="D1782" s="2">
        <v>44392</v>
      </c>
      <c r="E1782" s="1" t="s">
        <v>180</v>
      </c>
      <c r="G1782" s="1" t="s">
        <v>112</v>
      </c>
      <c r="H1782" s="1" t="s">
        <v>112</v>
      </c>
      <c r="I1782" s="1" t="s">
        <v>112</v>
      </c>
      <c r="J1782" s="1" t="s">
        <v>843</v>
      </c>
      <c r="K1782" s="1" t="s">
        <v>844</v>
      </c>
      <c r="L1782" s="1" t="s">
        <v>1307</v>
      </c>
      <c r="N1782" s="1" t="s">
        <v>117</v>
      </c>
      <c r="O1782" s="1" t="s">
        <v>117</v>
      </c>
      <c r="P1782" s="9">
        <v>96951</v>
      </c>
      <c r="Q1782" s="1" t="s">
        <v>118</v>
      </c>
      <c r="R1782" s="1">
        <v>96951</v>
      </c>
      <c r="S1782" s="1">
        <v>16705320350</v>
      </c>
      <c r="U1782" s="1">
        <v>445110</v>
      </c>
      <c r="V1782" s="1" t="s">
        <v>119</v>
      </c>
      <c r="X1782" s="1" t="s">
        <v>772</v>
      </c>
      <c r="Y1782" s="1" t="s">
        <v>848</v>
      </c>
      <c r="Z1782" s="1" t="s">
        <v>1308</v>
      </c>
      <c r="AA1782" s="1" t="s">
        <v>403</v>
      </c>
      <c r="AB1782" s="1" t="s">
        <v>1307</v>
      </c>
      <c r="AD1782" s="1" t="s">
        <v>117</v>
      </c>
      <c r="AE1782" s="1" t="s">
        <v>117</v>
      </c>
      <c r="AF1782" s="9">
        <v>96951</v>
      </c>
      <c r="AG1782" s="1" t="s">
        <v>118</v>
      </c>
      <c r="AH1782" s="1" t="s">
        <v>847</v>
      </c>
      <c r="AI1782" s="1">
        <v>16705320350</v>
      </c>
      <c r="AK1782" s="1" t="s">
        <v>850</v>
      </c>
      <c r="BC1782" s="1" t="str">
        <f>"35-2021.00"</f>
        <v>35-2021.00</v>
      </c>
      <c r="BD1782" s="1" t="s">
        <v>851</v>
      </c>
      <c r="BE1782" s="1" t="s">
        <v>1309</v>
      </c>
      <c r="BF1782" s="1" t="s">
        <v>853</v>
      </c>
      <c r="BG1782" s="1">
        <v>1</v>
      </c>
      <c r="BH1782" s="1">
        <v>1</v>
      </c>
      <c r="BI1782" s="2">
        <v>44470</v>
      </c>
      <c r="BJ1782" s="2">
        <v>44834</v>
      </c>
      <c r="BK1782" s="2">
        <v>44470</v>
      </c>
      <c r="BL1782" s="2">
        <v>44834</v>
      </c>
      <c r="BM1782" s="1">
        <v>40</v>
      </c>
      <c r="BN1782" s="1">
        <v>0</v>
      </c>
      <c r="BO1782" s="1">
        <v>8</v>
      </c>
      <c r="BP1782" s="1">
        <v>8</v>
      </c>
      <c r="BQ1782" s="1">
        <v>8</v>
      </c>
      <c r="BR1782" s="1">
        <v>8</v>
      </c>
      <c r="BS1782" s="1">
        <v>8</v>
      </c>
      <c r="BT1782" s="1">
        <v>0</v>
      </c>
      <c r="BU1782" s="1" t="str">
        <f>"8:00 AM"</f>
        <v>8:00 AM</v>
      </c>
      <c r="BV1782" s="1" t="str">
        <f t="shared" ref="BV1782:BV1789" si="45">"5:00 PM"</f>
        <v>5:00 PM</v>
      </c>
      <c r="BW1782" s="1" t="s">
        <v>135</v>
      </c>
      <c r="BX1782" s="1">
        <v>0</v>
      </c>
      <c r="BY1782" s="1">
        <v>3</v>
      </c>
      <c r="BZ1782" s="1" t="s">
        <v>112</v>
      </c>
      <c r="CB1782" s="1" t="s">
        <v>1310</v>
      </c>
      <c r="CC1782" s="1" t="s">
        <v>1311</v>
      </c>
      <c r="CE1782" s="1" t="s">
        <v>847</v>
      </c>
      <c r="CF1782" s="1" t="s">
        <v>117</v>
      </c>
      <c r="CG1782" s="1">
        <v>96951</v>
      </c>
      <c r="CH1782" s="3">
        <v>7.99</v>
      </c>
      <c r="CI1782" s="3">
        <v>7.99</v>
      </c>
      <c r="CJ1782" s="3">
        <v>11.99</v>
      </c>
      <c r="CK1782" s="3">
        <v>11.99</v>
      </c>
      <c r="CL1782" s="1" t="s">
        <v>137</v>
      </c>
      <c r="CM1782" s="1" t="s">
        <v>138</v>
      </c>
      <c r="CN1782" s="1" t="s">
        <v>139</v>
      </c>
      <c r="CP1782" s="1" t="s">
        <v>112</v>
      </c>
      <c r="CQ1782" s="1" t="s">
        <v>111</v>
      </c>
      <c r="CR1782" s="1" t="s">
        <v>111</v>
      </c>
      <c r="CS1782" s="1" t="s">
        <v>111</v>
      </c>
      <c r="CT1782" s="1" t="s">
        <v>111</v>
      </c>
      <c r="CU1782" s="1" t="s">
        <v>111</v>
      </c>
      <c r="CV1782" s="1" t="s">
        <v>111</v>
      </c>
      <c r="CW1782" s="1" t="s">
        <v>857</v>
      </c>
      <c r="CX1782" s="1">
        <v>16705320350</v>
      </c>
      <c r="CY1782" s="1" t="s">
        <v>850</v>
      </c>
      <c r="CZ1782" s="1" t="s">
        <v>858</v>
      </c>
      <c r="DA1782" s="1" t="s">
        <v>111</v>
      </c>
      <c r="DB1782" s="1" t="s">
        <v>112</v>
      </c>
    </row>
    <row r="1783" spans="1:111" ht="15.6" customHeight="1" x14ac:dyDescent="0.25">
      <c r="A1783" s="1" t="s">
        <v>17633</v>
      </c>
      <c r="B1783" s="1" t="s">
        <v>238</v>
      </c>
      <c r="C1783" s="2">
        <v>44353.914658217589</v>
      </c>
      <c r="D1783" s="2">
        <v>44390</v>
      </c>
      <c r="E1783" s="1" t="s">
        <v>110</v>
      </c>
      <c r="F1783" s="2">
        <v>44468.833333333336</v>
      </c>
      <c r="G1783" s="1" t="s">
        <v>111</v>
      </c>
      <c r="H1783" s="1" t="s">
        <v>112</v>
      </c>
      <c r="I1783" s="1" t="s">
        <v>112</v>
      </c>
      <c r="J1783" s="1" t="s">
        <v>17634</v>
      </c>
      <c r="K1783" s="1" t="s">
        <v>17635</v>
      </c>
      <c r="L1783" s="1" t="s">
        <v>17636</v>
      </c>
      <c r="M1783" s="1" t="s">
        <v>1191</v>
      </c>
      <c r="N1783" s="1" t="s">
        <v>116</v>
      </c>
      <c r="O1783" s="1" t="s">
        <v>117</v>
      </c>
      <c r="P1783" s="9">
        <v>96950</v>
      </c>
      <c r="Q1783" s="1" t="s">
        <v>118</v>
      </c>
      <c r="R1783" s="1" t="s">
        <v>117</v>
      </c>
      <c r="S1783" s="1">
        <v>16702334402</v>
      </c>
      <c r="U1783" s="1">
        <v>442110</v>
      </c>
      <c r="V1783" s="1" t="s">
        <v>119</v>
      </c>
      <c r="X1783" s="1" t="s">
        <v>17637</v>
      </c>
      <c r="Y1783" s="1" t="s">
        <v>17638</v>
      </c>
      <c r="Z1783" s="1" t="s">
        <v>138</v>
      </c>
      <c r="AA1783" s="1" t="s">
        <v>357</v>
      </c>
      <c r="AB1783" s="1" t="s">
        <v>17636</v>
      </c>
      <c r="AC1783" s="1" t="s">
        <v>1191</v>
      </c>
      <c r="AD1783" s="1" t="s">
        <v>116</v>
      </c>
      <c r="AE1783" s="1" t="s">
        <v>117</v>
      </c>
      <c r="AF1783" s="9">
        <v>96950</v>
      </c>
      <c r="AG1783" s="1" t="s">
        <v>118</v>
      </c>
      <c r="AH1783" s="1" t="s">
        <v>117</v>
      </c>
      <c r="AI1783" s="1">
        <v>16702334402</v>
      </c>
      <c r="AK1783" s="1" t="s">
        <v>17639</v>
      </c>
      <c r="BC1783" s="1" t="str">
        <f>"51-6093.00"</f>
        <v>51-6093.00</v>
      </c>
      <c r="BD1783" s="1" t="s">
        <v>6328</v>
      </c>
      <c r="BE1783" s="1" t="s">
        <v>17640</v>
      </c>
      <c r="BF1783" s="1" t="s">
        <v>6330</v>
      </c>
      <c r="BG1783" s="1">
        <v>1</v>
      </c>
      <c r="BH1783" s="1">
        <v>1</v>
      </c>
      <c r="BI1783" s="2">
        <v>44470</v>
      </c>
      <c r="BJ1783" s="2">
        <v>44834</v>
      </c>
      <c r="BK1783" s="2">
        <v>44470</v>
      </c>
      <c r="BL1783" s="2">
        <v>44834</v>
      </c>
      <c r="BM1783" s="1">
        <v>40</v>
      </c>
      <c r="BN1783" s="1">
        <v>0</v>
      </c>
      <c r="BO1783" s="1">
        <v>8</v>
      </c>
      <c r="BP1783" s="1">
        <v>8</v>
      </c>
      <c r="BQ1783" s="1">
        <v>8</v>
      </c>
      <c r="BR1783" s="1">
        <v>8</v>
      </c>
      <c r="BS1783" s="1">
        <v>8</v>
      </c>
      <c r="BT1783" s="1">
        <v>0</v>
      </c>
      <c r="BU1783" s="1" t="str">
        <f>"8:00 AM"</f>
        <v>8:00 AM</v>
      </c>
      <c r="BV1783" s="1" t="str">
        <f t="shared" si="45"/>
        <v>5:00 PM</v>
      </c>
      <c r="BW1783" s="1" t="s">
        <v>135</v>
      </c>
      <c r="BX1783" s="1">
        <v>0</v>
      </c>
      <c r="BY1783" s="1">
        <v>12</v>
      </c>
      <c r="BZ1783" s="1" t="s">
        <v>112</v>
      </c>
      <c r="CB1783" s="1" t="s">
        <v>17641</v>
      </c>
      <c r="CC1783" s="1" t="s">
        <v>17642</v>
      </c>
      <c r="CD1783" s="1" t="s">
        <v>1191</v>
      </c>
      <c r="CE1783" s="1" t="s">
        <v>116</v>
      </c>
      <c r="CF1783" s="1" t="s">
        <v>117</v>
      </c>
      <c r="CG1783" s="1">
        <v>96950</v>
      </c>
      <c r="CH1783" s="3">
        <v>8.51</v>
      </c>
      <c r="CI1783" s="3">
        <v>9</v>
      </c>
      <c r="CJ1783" s="3">
        <v>12.76</v>
      </c>
      <c r="CK1783" s="3">
        <v>13.5</v>
      </c>
      <c r="CL1783" s="1" t="s">
        <v>137</v>
      </c>
      <c r="CM1783" s="1" t="s">
        <v>138</v>
      </c>
      <c r="CN1783" s="1" t="s">
        <v>218</v>
      </c>
      <c r="CP1783" s="1" t="s">
        <v>112</v>
      </c>
      <c r="CQ1783" s="1" t="s">
        <v>111</v>
      </c>
      <c r="CR1783" s="1" t="s">
        <v>111</v>
      </c>
      <c r="CS1783" s="1" t="s">
        <v>111</v>
      </c>
      <c r="CT1783" s="1" t="s">
        <v>138</v>
      </c>
      <c r="CU1783" s="1" t="s">
        <v>111</v>
      </c>
      <c r="CV1783" s="1" t="s">
        <v>138</v>
      </c>
      <c r="CW1783" s="1" t="s">
        <v>1324</v>
      </c>
      <c r="CX1783" s="1">
        <v>16702334402</v>
      </c>
      <c r="CY1783" s="1" t="s">
        <v>17639</v>
      </c>
      <c r="CZ1783" s="1" t="s">
        <v>138</v>
      </c>
      <c r="DA1783" s="1" t="s">
        <v>111</v>
      </c>
      <c r="DB1783" s="1" t="s">
        <v>112</v>
      </c>
    </row>
    <row r="1784" spans="1:111" ht="15.6" customHeight="1" x14ac:dyDescent="0.25">
      <c r="A1784" s="1" t="s">
        <v>17643</v>
      </c>
      <c r="B1784" s="1" t="s">
        <v>238</v>
      </c>
      <c r="C1784" s="2">
        <v>44363.226574305554</v>
      </c>
      <c r="D1784" s="2">
        <v>44411</v>
      </c>
      <c r="E1784" s="1" t="s">
        <v>110</v>
      </c>
      <c r="F1784" s="2">
        <v>44468.833333333336</v>
      </c>
      <c r="G1784" s="1" t="s">
        <v>112</v>
      </c>
      <c r="H1784" s="1" t="s">
        <v>112</v>
      </c>
      <c r="I1784" s="1" t="s">
        <v>112</v>
      </c>
      <c r="J1784" s="1" t="s">
        <v>17644</v>
      </c>
      <c r="K1784" s="1" t="s">
        <v>17645</v>
      </c>
      <c r="L1784" s="1" t="s">
        <v>1197</v>
      </c>
      <c r="M1784" s="1" t="s">
        <v>138</v>
      </c>
      <c r="N1784" s="1" t="s">
        <v>116</v>
      </c>
      <c r="O1784" s="1" t="s">
        <v>117</v>
      </c>
      <c r="P1784" s="9">
        <v>96950</v>
      </c>
      <c r="Q1784" s="1" t="s">
        <v>118</v>
      </c>
      <c r="S1784" s="1">
        <v>16709896222</v>
      </c>
      <c r="U1784" s="1">
        <v>531110</v>
      </c>
      <c r="V1784" s="1" t="s">
        <v>119</v>
      </c>
      <c r="X1784" s="1" t="s">
        <v>656</v>
      </c>
      <c r="Y1784" s="1" t="s">
        <v>13790</v>
      </c>
      <c r="AA1784" s="1" t="s">
        <v>973</v>
      </c>
      <c r="AB1784" s="1" t="s">
        <v>1197</v>
      </c>
      <c r="AC1784" s="1" t="s">
        <v>138</v>
      </c>
      <c r="AD1784" s="1" t="s">
        <v>116</v>
      </c>
      <c r="AE1784" s="1" t="s">
        <v>117</v>
      </c>
      <c r="AF1784" s="9">
        <v>96950</v>
      </c>
      <c r="AG1784" s="1" t="s">
        <v>118</v>
      </c>
      <c r="AI1784" s="1">
        <v>16709896222</v>
      </c>
      <c r="AK1784" s="1" t="s">
        <v>17646</v>
      </c>
      <c r="BC1784" s="1" t="str">
        <f>"49-9071.00"</f>
        <v>49-9071.00</v>
      </c>
      <c r="BD1784" s="1" t="s">
        <v>214</v>
      </c>
      <c r="BE1784" s="1" t="s">
        <v>17647</v>
      </c>
      <c r="BF1784" s="1" t="s">
        <v>17648</v>
      </c>
      <c r="BG1784" s="1">
        <v>2</v>
      </c>
      <c r="BH1784" s="1">
        <v>2</v>
      </c>
      <c r="BI1784" s="2">
        <v>44470</v>
      </c>
      <c r="BJ1784" s="2">
        <v>44834</v>
      </c>
      <c r="BK1784" s="2">
        <v>44470</v>
      </c>
      <c r="BL1784" s="2">
        <v>44834</v>
      </c>
      <c r="BM1784" s="1">
        <v>40</v>
      </c>
      <c r="BN1784" s="1">
        <v>0</v>
      </c>
      <c r="BO1784" s="1">
        <v>8</v>
      </c>
      <c r="BP1784" s="1">
        <v>8</v>
      </c>
      <c r="BQ1784" s="1">
        <v>8</v>
      </c>
      <c r="BR1784" s="1">
        <v>8</v>
      </c>
      <c r="BS1784" s="1">
        <v>8</v>
      </c>
      <c r="BT1784" s="1">
        <v>0</v>
      </c>
      <c r="BU1784" s="1" t="str">
        <f>"8:00 AM"</f>
        <v>8:00 AM</v>
      </c>
      <c r="BV1784" s="1" t="str">
        <f t="shared" si="45"/>
        <v>5:00 PM</v>
      </c>
      <c r="BW1784" s="1" t="s">
        <v>230</v>
      </c>
      <c r="BX1784" s="1">
        <v>0</v>
      </c>
      <c r="BY1784" s="1">
        <v>24</v>
      </c>
      <c r="BZ1784" s="1" t="s">
        <v>112</v>
      </c>
      <c r="CB1784" s="1" t="s">
        <v>17649</v>
      </c>
      <c r="CC1784" s="1" t="s">
        <v>1197</v>
      </c>
      <c r="CD1784" s="1" t="s">
        <v>138</v>
      </c>
      <c r="CE1784" s="1" t="s">
        <v>116</v>
      </c>
      <c r="CF1784" s="1" t="s">
        <v>117</v>
      </c>
      <c r="CG1784" s="1">
        <v>96950</v>
      </c>
      <c r="CH1784" s="3">
        <v>8.7100000000000009</v>
      </c>
      <c r="CI1784" s="3">
        <v>8.7100000000000009</v>
      </c>
      <c r="CJ1784" s="3">
        <v>13.07</v>
      </c>
      <c r="CK1784" s="3">
        <v>13.07</v>
      </c>
      <c r="CL1784" s="1" t="s">
        <v>137</v>
      </c>
      <c r="CM1784" s="1" t="s">
        <v>138</v>
      </c>
      <c r="CN1784" s="1" t="s">
        <v>139</v>
      </c>
      <c r="CP1784" s="1" t="s">
        <v>112</v>
      </c>
      <c r="CQ1784" s="1" t="s">
        <v>111</v>
      </c>
      <c r="CR1784" s="1" t="s">
        <v>112</v>
      </c>
      <c r="CS1784" s="1" t="s">
        <v>111</v>
      </c>
      <c r="CT1784" s="1" t="s">
        <v>138</v>
      </c>
      <c r="CU1784" s="1" t="s">
        <v>111</v>
      </c>
      <c r="CV1784" s="1" t="s">
        <v>138</v>
      </c>
      <c r="CW1784" s="1" t="s">
        <v>1620</v>
      </c>
      <c r="CX1784" s="1">
        <v>16709896222</v>
      </c>
      <c r="CY1784" s="1" t="s">
        <v>17646</v>
      </c>
      <c r="CZ1784" s="1" t="s">
        <v>138</v>
      </c>
      <c r="DA1784" s="1" t="s">
        <v>111</v>
      </c>
      <c r="DB1784" s="1" t="s">
        <v>112</v>
      </c>
    </row>
    <row r="1785" spans="1:111" ht="15.6" customHeight="1" x14ac:dyDescent="0.25">
      <c r="A1785" s="1" t="s">
        <v>17650</v>
      </c>
      <c r="B1785" s="1" t="s">
        <v>238</v>
      </c>
      <c r="C1785" s="2">
        <v>44386.206965625002</v>
      </c>
      <c r="D1785" s="2">
        <v>44431</v>
      </c>
      <c r="E1785" s="1" t="s">
        <v>180</v>
      </c>
      <c r="G1785" s="1" t="s">
        <v>112</v>
      </c>
      <c r="H1785" s="1" t="s">
        <v>112</v>
      </c>
      <c r="I1785" s="1" t="s">
        <v>112</v>
      </c>
      <c r="J1785" s="1" t="s">
        <v>4347</v>
      </c>
      <c r="K1785" s="1" t="s">
        <v>4348</v>
      </c>
      <c r="L1785" s="1" t="s">
        <v>4349</v>
      </c>
      <c r="M1785" s="1" t="s">
        <v>4350</v>
      </c>
      <c r="N1785" s="1" t="s">
        <v>116</v>
      </c>
      <c r="O1785" s="1" t="s">
        <v>117</v>
      </c>
      <c r="P1785" s="9">
        <v>96950</v>
      </c>
      <c r="Q1785" s="1" t="s">
        <v>118</v>
      </c>
      <c r="S1785" s="1">
        <v>16703223311</v>
      </c>
      <c r="T1785" s="1">
        <v>4504</v>
      </c>
      <c r="U1785" s="1">
        <v>72111</v>
      </c>
      <c r="V1785" s="1" t="s">
        <v>119</v>
      </c>
      <c r="X1785" s="1" t="s">
        <v>656</v>
      </c>
      <c r="Y1785" s="1" t="s">
        <v>4351</v>
      </c>
      <c r="AA1785" s="1" t="s">
        <v>1129</v>
      </c>
      <c r="AB1785" s="1" t="s">
        <v>4349</v>
      </c>
      <c r="AC1785" s="1" t="s">
        <v>4350</v>
      </c>
      <c r="AD1785" s="1" t="s">
        <v>116</v>
      </c>
      <c r="AE1785" s="1" t="s">
        <v>117</v>
      </c>
      <c r="AF1785" s="9">
        <v>96950</v>
      </c>
      <c r="AG1785" s="1" t="s">
        <v>118</v>
      </c>
      <c r="AI1785" s="1">
        <v>16703223311</v>
      </c>
      <c r="AJ1785" s="1">
        <v>4504</v>
      </c>
      <c r="AK1785" s="1" t="s">
        <v>4352</v>
      </c>
      <c r="BC1785" s="1" t="str">
        <f>"35-2014.00"</f>
        <v>35-2014.00</v>
      </c>
      <c r="BD1785" s="1" t="s">
        <v>152</v>
      </c>
      <c r="BE1785" s="1" t="s">
        <v>6355</v>
      </c>
      <c r="BF1785" s="1" t="s">
        <v>154</v>
      </c>
      <c r="BG1785" s="1">
        <v>15</v>
      </c>
      <c r="BH1785" s="1">
        <v>15</v>
      </c>
      <c r="BI1785" s="2">
        <v>44470</v>
      </c>
      <c r="BJ1785" s="2">
        <v>44834</v>
      </c>
      <c r="BK1785" s="2">
        <v>44470</v>
      </c>
      <c r="BL1785" s="2">
        <v>44834</v>
      </c>
      <c r="BM1785" s="1">
        <v>40</v>
      </c>
      <c r="BN1785" s="1">
        <v>0</v>
      </c>
      <c r="BO1785" s="1">
        <v>8</v>
      </c>
      <c r="BP1785" s="1">
        <v>8</v>
      </c>
      <c r="BQ1785" s="1">
        <v>8</v>
      </c>
      <c r="BR1785" s="1">
        <v>8</v>
      </c>
      <c r="BS1785" s="1">
        <v>8</v>
      </c>
      <c r="BT1785" s="1">
        <v>0</v>
      </c>
      <c r="BU1785" s="1" t="str">
        <f>"8:00 AM"</f>
        <v>8:00 AM</v>
      </c>
      <c r="BV1785" s="1" t="str">
        <f t="shared" si="45"/>
        <v>5:00 PM</v>
      </c>
      <c r="BW1785" s="1" t="s">
        <v>135</v>
      </c>
      <c r="BX1785" s="1">
        <v>0</v>
      </c>
      <c r="BY1785" s="1">
        <v>6</v>
      </c>
      <c r="BZ1785" s="1" t="s">
        <v>112</v>
      </c>
      <c r="CB1785" s="1" t="s">
        <v>6356</v>
      </c>
      <c r="CC1785" s="1" t="s">
        <v>4349</v>
      </c>
      <c r="CD1785" s="1" t="s">
        <v>4350</v>
      </c>
      <c r="CE1785" s="1" t="s">
        <v>116</v>
      </c>
      <c r="CF1785" s="1" t="s">
        <v>117</v>
      </c>
      <c r="CG1785" s="1">
        <v>96950</v>
      </c>
      <c r="CH1785" s="3">
        <v>8.17</v>
      </c>
      <c r="CI1785" s="3">
        <v>8.17</v>
      </c>
      <c r="CJ1785" s="3">
        <v>12.26</v>
      </c>
      <c r="CK1785" s="3">
        <v>12.26</v>
      </c>
      <c r="CL1785" s="1" t="s">
        <v>137</v>
      </c>
      <c r="CM1785" s="1" t="s">
        <v>9256</v>
      </c>
      <c r="CN1785" s="1" t="s">
        <v>139</v>
      </c>
      <c r="CP1785" s="1" t="s">
        <v>112</v>
      </c>
      <c r="CQ1785" s="1" t="s">
        <v>111</v>
      </c>
      <c r="CR1785" s="1" t="s">
        <v>112</v>
      </c>
      <c r="CS1785" s="1" t="s">
        <v>111</v>
      </c>
      <c r="CT1785" s="1" t="s">
        <v>138</v>
      </c>
      <c r="CU1785" s="1" t="s">
        <v>111</v>
      </c>
      <c r="CV1785" s="1" t="s">
        <v>111</v>
      </c>
      <c r="CW1785" s="1" t="s">
        <v>4356</v>
      </c>
      <c r="CX1785" s="1">
        <v>16703223311</v>
      </c>
      <c r="CY1785" s="1" t="s">
        <v>4357</v>
      </c>
      <c r="CZ1785" s="1" t="s">
        <v>4358</v>
      </c>
      <c r="DA1785" s="1" t="s">
        <v>111</v>
      </c>
      <c r="DB1785" s="1" t="s">
        <v>112</v>
      </c>
      <c r="DC1785" s="1" t="s">
        <v>4359</v>
      </c>
      <c r="DD1785" s="1" t="s">
        <v>4360</v>
      </c>
      <c r="DE1785" s="1" t="s">
        <v>1747</v>
      </c>
      <c r="DF1785" s="1" t="s">
        <v>4347</v>
      </c>
      <c r="DG1785" s="1" t="s">
        <v>4361</v>
      </c>
    </row>
    <row r="1786" spans="1:111" ht="15.6" customHeight="1" x14ac:dyDescent="0.25">
      <c r="A1786" s="1" t="s">
        <v>17651</v>
      </c>
      <c r="B1786" s="1" t="s">
        <v>238</v>
      </c>
      <c r="C1786" s="2">
        <v>44359.073315972222</v>
      </c>
      <c r="D1786" s="2">
        <v>44400</v>
      </c>
      <c r="E1786" s="1" t="s">
        <v>110</v>
      </c>
      <c r="F1786" s="2">
        <v>44468.833333333336</v>
      </c>
      <c r="G1786" s="1" t="s">
        <v>112</v>
      </c>
      <c r="H1786" s="1" t="s">
        <v>112</v>
      </c>
      <c r="I1786" s="1" t="s">
        <v>112</v>
      </c>
      <c r="J1786" s="1" t="s">
        <v>999</v>
      </c>
      <c r="L1786" s="1" t="s">
        <v>634</v>
      </c>
      <c r="N1786" s="1" t="s">
        <v>167</v>
      </c>
      <c r="O1786" s="1" t="s">
        <v>117</v>
      </c>
      <c r="P1786" s="9">
        <v>96950</v>
      </c>
      <c r="Q1786" s="1" t="s">
        <v>118</v>
      </c>
      <c r="S1786" s="1">
        <v>16702358722</v>
      </c>
      <c r="U1786" s="1">
        <v>561720</v>
      </c>
      <c r="V1786" s="1" t="s">
        <v>119</v>
      </c>
      <c r="X1786" s="1" t="s">
        <v>10610</v>
      </c>
      <c r="Y1786" s="1" t="s">
        <v>10611</v>
      </c>
      <c r="Z1786" s="1" t="s">
        <v>2769</v>
      </c>
      <c r="AA1786" s="1" t="s">
        <v>639</v>
      </c>
      <c r="AB1786" s="1" t="s">
        <v>1000</v>
      </c>
      <c r="AD1786" s="1" t="s">
        <v>167</v>
      </c>
      <c r="AE1786" s="1" t="s">
        <v>117</v>
      </c>
      <c r="AF1786" s="9">
        <v>96950</v>
      </c>
      <c r="AG1786" s="1" t="s">
        <v>118</v>
      </c>
      <c r="AI1786" s="1">
        <v>16709890917</v>
      </c>
      <c r="AK1786" s="1" t="s">
        <v>641</v>
      </c>
      <c r="BC1786" s="1" t="str">
        <f>"37-2012.00"</f>
        <v>37-2012.00</v>
      </c>
      <c r="BD1786" s="1" t="s">
        <v>576</v>
      </c>
      <c r="BE1786" s="1" t="s">
        <v>10612</v>
      </c>
      <c r="BF1786" s="1" t="s">
        <v>576</v>
      </c>
      <c r="BG1786" s="1">
        <v>16</v>
      </c>
      <c r="BH1786" s="1">
        <v>16</v>
      </c>
      <c r="BI1786" s="2">
        <v>44470</v>
      </c>
      <c r="BJ1786" s="2">
        <v>44834</v>
      </c>
      <c r="BK1786" s="2">
        <v>44470</v>
      </c>
      <c r="BL1786" s="2">
        <v>44834</v>
      </c>
      <c r="BM1786" s="1">
        <v>35</v>
      </c>
      <c r="BN1786" s="1">
        <v>0</v>
      </c>
      <c r="BO1786" s="1">
        <v>7</v>
      </c>
      <c r="BP1786" s="1">
        <v>7</v>
      </c>
      <c r="BQ1786" s="1">
        <v>7</v>
      </c>
      <c r="BR1786" s="1">
        <v>7</v>
      </c>
      <c r="BS1786" s="1">
        <v>7</v>
      </c>
      <c r="BT1786" s="1">
        <v>0</v>
      </c>
      <c r="BU1786" s="1" t="str">
        <f>"9:00 AM"</f>
        <v>9:00 AM</v>
      </c>
      <c r="BV1786" s="1" t="str">
        <f t="shared" si="45"/>
        <v>5:00 PM</v>
      </c>
      <c r="BW1786" s="1" t="s">
        <v>230</v>
      </c>
      <c r="BX1786" s="1">
        <v>0</v>
      </c>
      <c r="BY1786" s="1">
        <v>3</v>
      </c>
      <c r="BZ1786" s="1" t="s">
        <v>112</v>
      </c>
      <c r="CB1786" s="4" t="s">
        <v>10613</v>
      </c>
      <c r="CC1786" s="1" t="s">
        <v>634</v>
      </c>
      <c r="CE1786" s="1" t="s">
        <v>167</v>
      </c>
      <c r="CF1786" s="1" t="s">
        <v>117</v>
      </c>
      <c r="CG1786" s="1">
        <v>96950</v>
      </c>
      <c r="CH1786" s="3">
        <v>7.59</v>
      </c>
      <c r="CI1786" s="3">
        <v>7.59</v>
      </c>
      <c r="CJ1786" s="3">
        <v>11.39</v>
      </c>
      <c r="CK1786" s="3">
        <v>11.39</v>
      </c>
      <c r="CL1786" s="1" t="s">
        <v>137</v>
      </c>
      <c r="CN1786" s="1" t="s">
        <v>139</v>
      </c>
      <c r="CP1786" s="1" t="s">
        <v>111</v>
      </c>
      <c r="CQ1786" s="1" t="s">
        <v>111</v>
      </c>
      <c r="CR1786" s="1" t="s">
        <v>111</v>
      </c>
      <c r="CS1786" s="1" t="s">
        <v>111</v>
      </c>
      <c r="CT1786" s="1" t="s">
        <v>111</v>
      </c>
      <c r="CU1786" s="1" t="s">
        <v>111</v>
      </c>
      <c r="CV1786" s="1" t="s">
        <v>111</v>
      </c>
      <c r="CW1786" s="1" t="s">
        <v>1004</v>
      </c>
      <c r="CX1786" s="1">
        <v>16709890917</v>
      </c>
      <c r="CY1786" s="1" t="s">
        <v>641</v>
      </c>
      <c r="CZ1786" s="1" t="s">
        <v>645</v>
      </c>
      <c r="DA1786" s="1" t="s">
        <v>111</v>
      </c>
      <c r="DB1786" s="1" t="s">
        <v>112</v>
      </c>
    </row>
    <row r="1787" spans="1:111" ht="15.6" customHeight="1" x14ac:dyDescent="0.25">
      <c r="A1787" s="1" t="s">
        <v>17652</v>
      </c>
      <c r="B1787" s="1" t="s">
        <v>238</v>
      </c>
      <c r="C1787" s="2">
        <v>44307.218232407409</v>
      </c>
      <c r="D1787" s="2">
        <v>44349</v>
      </c>
      <c r="E1787" s="1" t="s">
        <v>110</v>
      </c>
      <c r="F1787" s="2">
        <v>44468.833333333336</v>
      </c>
      <c r="G1787" s="1" t="s">
        <v>112</v>
      </c>
      <c r="H1787" s="1" t="s">
        <v>112</v>
      </c>
      <c r="I1787" s="1" t="s">
        <v>112</v>
      </c>
      <c r="J1787" s="1" t="s">
        <v>6058</v>
      </c>
      <c r="K1787" s="1" t="s">
        <v>6059</v>
      </c>
      <c r="L1787" s="1" t="s">
        <v>6060</v>
      </c>
      <c r="N1787" s="1" t="s">
        <v>116</v>
      </c>
      <c r="O1787" s="1" t="s">
        <v>117</v>
      </c>
      <c r="P1787" s="9">
        <v>96950</v>
      </c>
      <c r="Q1787" s="1" t="s">
        <v>118</v>
      </c>
      <c r="R1787" s="1" t="s">
        <v>138</v>
      </c>
      <c r="S1787" s="1">
        <v>16703224190</v>
      </c>
      <c r="U1787" s="1">
        <v>56133</v>
      </c>
      <c r="V1787" s="1" t="s">
        <v>119</v>
      </c>
      <c r="X1787" s="1" t="s">
        <v>621</v>
      </c>
      <c r="Y1787" s="1" t="s">
        <v>6061</v>
      </c>
      <c r="Z1787" s="1" t="s">
        <v>138</v>
      </c>
      <c r="AA1787" s="1" t="s">
        <v>245</v>
      </c>
      <c r="AB1787" s="1" t="s">
        <v>6060</v>
      </c>
      <c r="AD1787" s="1" t="s">
        <v>116</v>
      </c>
      <c r="AE1787" s="1" t="s">
        <v>117</v>
      </c>
      <c r="AF1787" s="9">
        <v>96950</v>
      </c>
      <c r="AG1787" s="1" t="s">
        <v>118</v>
      </c>
      <c r="AH1787" s="1" t="s">
        <v>138</v>
      </c>
      <c r="AI1787" s="1">
        <v>16703224190</v>
      </c>
      <c r="AK1787" s="1" t="s">
        <v>6062</v>
      </c>
      <c r="BC1787" s="1" t="str">
        <f>"43-3031.00"</f>
        <v>43-3031.00</v>
      </c>
      <c r="BD1787" s="1" t="s">
        <v>389</v>
      </c>
      <c r="BE1787" s="1" t="s">
        <v>17653</v>
      </c>
      <c r="BF1787" s="1" t="s">
        <v>1766</v>
      </c>
      <c r="BG1787" s="1">
        <v>1</v>
      </c>
      <c r="BH1787" s="1">
        <v>1</v>
      </c>
      <c r="BI1787" s="2">
        <v>44470</v>
      </c>
      <c r="BJ1787" s="2">
        <v>44834</v>
      </c>
      <c r="BK1787" s="2">
        <v>44470</v>
      </c>
      <c r="BL1787" s="2">
        <v>44834</v>
      </c>
      <c r="BM1787" s="1">
        <v>40</v>
      </c>
      <c r="BN1787" s="1">
        <v>0</v>
      </c>
      <c r="BO1787" s="1">
        <v>8</v>
      </c>
      <c r="BP1787" s="1">
        <v>8</v>
      </c>
      <c r="BQ1787" s="1">
        <v>8</v>
      </c>
      <c r="BR1787" s="1">
        <v>8</v>
      </c>
      <c r="BS1787" s="1">
        <v>8</v>
      </c>
      <c r="BT1787" s="1">
        <v>0</v>
      </c>
      <c r="BU1787" s="1" t="str">
        <f>"8:00 AM"</f>
        <v>8:00 AM</v>
      </c>
      <c r="BV1787" s="1" t="str">
        <f t="shared" si="45"/>
        <v>5:00 PM</v>
      </c>
      <c r="BW1787" s="1" t="s">
        <v>392</v>
      </c>
      <c r="BX1787" s="1">
        <v>0</v>
      </c>
      <c r="BY1787" s="1">
        <v>24</v>
      </c>
      <c r="BZ1787" s="1" t="s">
        <v>112</v>
      </c>
      <c r="CA1787" s="1">
        <v>0</v>
      </c>
      <c r="CB1787" s="1" t="e">
        <f>- ENGLISH LANGUAGE SKILL, STRUCTURE and CONTENT INCLUDING THE MEANING and SPELLING of WORDS, RULES of COMPOSITION and GRAMMAR.
- SPECIALIZED in computer ACCOUNTING software, SPREADSHEETS and their APPLICATIONS.
- ARITHMETIC skills such AS ALGEBRA, STATISTICS and their APPLICATIONS.</f>
        <v>#NAME?</v>
      </c>
      <c r="CC1787" s="1" t="s">
        <v>6065</v>
      </c>
      <c r="CD1787" s="1" t="s">
        <v>6066</v>
      </c>
      <c r="CE1787" s="1" t="s">
        <v>116</v>
      </c>
      <c r="CF1787" s="1" t="s">
        <v>117</v>
      </c>
      <c r="CG1787" s="1">
        <v>96950</v>
      </c>
      <c r="CH1787" s="3">
        <v>9.49</v>
      </c>
      <c r="CI1787" s="3">
        <v>9.49</v>
      </c>
      <c r="CJ1787" s="3">
        <v>14.24</v>
      </c>
      <c r="CK1787" s="3">
        <v>14.24</v>
      </c>
      <c r="CL1787" s="1" t="s">
        <v>137</v>
      </c>
      <c r="CM1787" s="1" t="s">
        <v>6067</v>
      </c>
      <c r="CN1787" s="1" t="s">
        <v>139</v>
      </c>
      <c r="CP1787" s="1" t="s">
        <v>112</v>
      </c>
      <c r="CQ1787" s="1" t="s">
        <v>111</v>
      </c>
      <c r="CR1787" s="1" t="s">
        <v>112</v>
      </c>
      <c r="CS1787" s="1" t="s">
        <v>111</v>
      </c>
      <c r="CT1787" s="1" t="s">
        <v>111</v>
      </c>
      <c r="CU1787" s="1" t="s">
        <v>111</v>
      </c>
      <c r="CV1787" s="1" t="s">
        <v>138</v>
      </c>
      <c r="CW1787" s="1" t="s">
        <v>6068</v>
      </c>
      <c r="CX1787" s="1">
        <v>16703224190</v>
      </c>
      <c r="CY1787" s="1" t="s">
        <v>6062</v>
      </c>
      <c r="CZ1787" s="1" t="s">
        <v>138</v>
      </c>
      <c r="DA1787" s="1" t="s">
        <v>111</v>
      </c>
      <c r="DB1787" s="1" t="s">
        <v>112</v>
      </c>
    </row>
    <row r="1788" spans="1:111" ht="15.6" customHeight="1" x14ac:dyDescent="0.25">
      <c r="A1788" s="1" t="s">
        <v>17654</v>
      </c>
      <c r="B1788" s="1" t="s">
        <v>238</v>
      </c>
      <c r="C1788" s="2">
        <v>44323.016347800927</v>
      </c>
      <c r="D1788" s="2">
        <v>44358</v>
      </c>
      <c r="E1788" s="1" t="s">
        <v>110</v>
      </c>
      <c r="F1788" s="2">
        <v>44468.833333333336</v>
      </c>
      <c r="G1788" s="1" t="s">
        <v>111</v>
      </c>
      <c r="H1788" s="1" t="s">
        <v>112</v>
      </c>
      <c r="I1788" s="1" t="s">
        <v>112</v>
      </c>
      <c r="J1788" s="1" t="s">
        <v>5051</v>
      </c>
      <c r="K1788" s="1" t="s">
        <v>5052</v>
      </c>
      <c r="L1788" s="1" t="s">
        <v>5053</v>
      </c>
      <c r="M1788" s="1" t="s">
        <v>17655</v>
      </c>
      <c r="N1788" s="1" t="s">
        <v>167</v>
      </c>
      <c r="O1788" s="1" t="s">
        <v>117</v>
      </c>
      <c r="P1788" s="9">
        <v>96950</v>
      </c>
      <c r="Q1788" s="1" t="s">
        <v>118</v>
      </c>
      <c r="R1788" s="1" t="s">
        <v>168</v>
      </c>
      <c r="S1788" s="1">
        <v>16702872348</v>
      </c>
      <c r="U1788" s="1">
        <v>812112</v>
      </c>
      <c r="V1788" s="1" t="s">
        <v>119</v>
      </c>
      <c r="X1788" s="1" t="s">
        <v>2598</v>
      </c>
      <c r="Y1788" s="1" t="s">
        <v>17656</v>
      </c>
      <c r="Z1788" s="1" t="s">
        <v>5056</v>
      </c>
      <c r="AA1788" s="1" t="s">
        <v>5057</v>
      </c>
      <c r="AB1788" s="1" t="s">
        <v>5053</v>
      </c>
      <c r="AC1788" s="1" t="s">
        <v>17657</v>
      </c>
      <c r="AD1788" s="1" t="s">
        <v>167</v>
      </c>
      <c r="AE1788" s="1" t="s">
        <v>117</v>
      </c>
      <c r="AF1788" s="9">
        <v>96950</v>
      </c>
      <c r="AG1788" s="1" t="s">
        <v>118</v>
      </c>
      <c r="AH1788" s="1" t="s">
        <v>168</v>
      </c>
      <c r="AI1788" s="1">
        <v>16702872348</v>
      </c>
      <c r="AK1788" s="1" t="s">
        <v>1223</v>
      </c>
      <c r="BC1788" s="1" t="str">
        <f>"39-5012.00"</f>
        <v>39-5012.00</v>
      </c>
      <c r="BD1788" s="1" t="s">
        <v>1831</v>
      </c>
      <c r="BE1788" s="1" t="s">
        <v>17658</v>
      </c>
      <c r="BF1788" s="1" t="s">
        <v>7411</v>
      </c>
      <c r="BG1788" s="1">
        <v>1</v>
      </c>
      <c r="BH1788" s="1">
        <v>1</v>
      </c>
      <c r="BI1788" s="2">
        <v>44470</v>
      </c>
      <c r="BJ1788" s="2">
        <v>44834</v>
      </c>
      <c r="BK1788" s="2">
        <v>44470</v>
      </c>
      <c r="BL1788" s="2">
        <v>44834</v>
      </c>
      <c r="BM1788" s="1">
        <v>40</v>
      </c>
      <c r="BN1788" s="1">
        <v>0</v>
      </c>
      <c r="BO1788" s="1">
        <v>8</v>
      </c>
      <c r="BP1788" s="1">
        <v>8</v>
      </c>
      <c r="BQ1788" s="1">
        <v>8</v>
      </c>
      <c r="BR1788" s="1">
        <v>8</v>
      </c>
      <c r="BS1788" s="1">
        <v>8</v>
      </c>
      <c r="BT1788" s="1">
        <v>0</v>
      </c>
      <c r="BU1788" s="1" t="str">
        <f>"8:00 AM"</f>
        <v>8:00 AM</v>
      </c>
      <c r="BV1788" s="1" t="str">
        <f t="shared" si="45"/>
        <v>5:00 PM</v>
      </c>
      <c r="BW1788" s="1" t="s">
        <v>135</v>
      </c>
      <c r="BX1788" s="1">
        <v>6</v>
      </c>
      <c r="BY1788" s="1">
        <v>12</v>
      </c>
      <c r="BZ1788" s="1" t="s">
        <v>112</v>
      </c>
      <c r="CB1788" s="1" t="s">
        <v>17659</v>
      </c>
      <c r="CC1788" s="1" t="s">
        <v>1228</v>
      </c>
      <c r="CD1788" s="1" t="s">
        <v>168</v>
      </c>
      <c r="CE1788" s="1" t="s">
        <v>167</v>
      </c>
      <c r="CF1788" s="1" t="s">
        <v>117</v>
      </c>
      <c r="CG1788" s="1">
        <v>96950</v>
      </c>
      <c r="CH1788" s="3">
        <v>8.08</v>
      </c>
      <c r="CI1788" s="3">
        <v>8.08</v>
      </c>
      <c r="CJ1788" s="3">
        <v>12.12</v>
      </c>
      <c r="CK1788" s="3">
        <v>12.12</v>
      </c>
      <c r="CL1788" s="1" t="s">
        <v>137</v>
      </c>
      <c r="CM1788" s="1" t="s">
        <v>230</v>
      </c>
      <c r="CN1788" s="1" t="s">
        <v>139</v>
      </c>
      <c r="CP1788" s="1" t="s">
        <v>112</v>
      </c>
      <c r="CQ1788" s="1" t="s">
        <v>111</v>
      </c>
      <c r="CR1788" s="1" t="s">
        <v>112</v>
      </c>
      <c r="CS1788" s="1" t="s">
        <v>111</v>
      </c>
      <c r="CT1788" s="1" t="s">
        <v>111</v>
      </c>
      <c r="CU1788" s="1" t="s">
        <v>111</v>
      </c>
      <c r="CV1788" s="1" t="s">
        <v>138</v>
      </c>
      <c r="CW1788" s="1" t="s">
        <v>17660</v>
      </c>
      <c r="CX1788" s="1">
        <v>16702872348</v>
      </c>
      <c r="CY1788" s="1" t="s">
        <v>1223</v>
      </c>
      <c r="CZ1788" s="1" t="s">
        <v>428</v>
      </c>
      <c r="DA1788" s="1" t="s">
        <v>111</v>
      </c>
      <c r="DB1788" s="1" t="s">
        <v>112</v>
      </c>
    </row>
    <row r="1789" spans="1:111" ht="15.6" customHeight="1" x14ac:dyDescent="0.25">
      <c r="A1789" s="1" t="s">
        <v>17661</v>
      </c>
      <c r="B1789" s="1" t="s">
        <v>238</v>
      </c>
      <c r="C1789" s="2">
        <v>44316.067188541667</v>
      </c>
      <c r="D1789" s="2">
        <v>44369</v>
      </c>
      <c r="E1789" s="1" t="s">
        <v>110</v>
      </c>
      <c r="F1789" s="2">
        <v>44468.833333333336</v>
      </c>
      <c r="G1789" s="1" t="s">
        <v>112</v>
      </c>
      <c r="H1789" s="1" t="s">
        <v>112</v>
      </c>
      <c r="I1789" s="1" t="s">
        <v>112</v>
      </c>
      <c r="J1789" s="1" t="s">
        <v>9644</v>
      </c>
      <c r="K1789" s="1" t="s">
        <v>7118</v>
      </c>
      <c r="L1789" s="1" t="s">
        <v>9645</v>
      </c>
      <c r="M1789" s="1" t="s">
        <v>138</v>
      </c>
      <c r="N1789" s="1" t="s">
        <v>116</v>
      </c>
      <c r="O1789" s="1" t="s">
        <v>117</v>
      </c>
      <c r="P1789" s="9">
        <v>96950</v>
      </c>
      <c r="Q1789" s="1" t="s">
        <v>118</v>
      </c>
      <c r="S1789" s="1">
        <v>16704845868</v>
      </c>
      <c r="U1789" s="1">
        <v>44512</v>
      </c>
      <c r="V1789" s="1" t="s">
        <v>119</v>
      </c>
      <c r="X1789" s="1" t="s">
        <v>5380</v>
      </c>
      <c r="Y1789" s="1" t="s">
        <v>5381</v>
      </c>
      <c r="AA1789" s="1" t="s">
        <v>5382</v>
      </c>
      <c r="AB1789" s="1" t="s">
        <v>9645</v>
      </c>
      <c r="AC1789" s="1" t="s">
        <v>168</v>
      </c>
      <c r="AD1789" s="1" t="s">
        <v>738</v>
      </c>
      <c r="AE1789" s="1" t="s">
        <v>117</v>
      </c>
      <c r="AF1789" s="9">
        <v>96950</v>
      </c>
      <c r="AG1789" s="1" t="s">
        <v>118</v>
      </c>
      <c r="AI1789" s="1">
        <v>16704845868</v>
      </c>
      <c r="AK1789" s="1" t="s">
        <v>9646</v>
      </c>
      <c r="BC1789" s="1" t="str">
        <f>"51-3022.00"</f>
        <v>51-3022.00</v>
      </c>
      <c r="BD1789" s="1" t="s">
        <v>9647</v>
      </c>
      <c r="BE1789" s="1" t="s">
        <v>9648</v>
      </c>
      <c r="BF1789" s="1" t="s">
        <v>9649</v>
      </c>
      <c r="BG1789" s="1">
        <v>2</v>
      </c>
      <c r="BH1789" s="1">
        <v>2</v>
      </c>
      <c r="BI1789" s="2">
        <v>44470</v>
      </c>
      <c r="BJ1789" s="2">
        <v>44834</v>
      </c>
      <c r="BK1789" s="2">
        <v>44470</v>
      </c>
      <c r="BL1789" s="2">
        <v>44834</v>
      </c>
      <c r="BM1789" s="1">
        <v>40</v>
      </c>
      <c r="BN1789" s="1">
        <v>0</v>
      </c>
      <c r="BO1789" s="1">
        <v>8</v>
      </c>
      <c r="BP1789" s="1">
        <v>8</v>
      </c>
      <c r="BQ1789" s="1">
        <v>8</v>
      </c>
      <c r="BR1789" s="1">
        <v>8</v>
      </c>
      <c r="BS1789" s="1">
        <v>8</v>
      </c>
      <c r="BT1789" s="1">
        <v>0</v>
      </c>
      <c r="BU1789" s="1" t="str">
        <f>"8:00 AM"</f>
        <v>8:00 AM</v>
      </c>
      <c r="BV1789" s="1" t="str">
        <f t="shared" si="45"/>
        <v>5:00 PM</v>
      </c>
      <c r="BW1789" s="1" t="s">
        <v>230</v>
      </c>
      <c r="BX1789" s="1">
        <v>0</v>
      </c>
      <c r="BY1789" s="1">
        <v>3</v>
      </c>
      <c r="BZ1789" s="1" t="s">
        <v>112</v>
      </c>
      <c r="CA1789" s="1">
        <v>0</v>
      </c>
      <c r="CB1789" s="1" t="s">
        <v>17662</v>
      </c>
      <c r="CC1789" s="1" t="s">
        <v>9645</v>
      </c>
      <c r="CD1789" s="1" t="s">
        <v>168</v>
      </c>
      <c r="CE1789" s="1" t="s">
        <v>738</v>
      </c>
      <c r="CF1789" s="1" t="s">
        <v>117</v>
      </c>
      <c r="CG1789" s="1">
        <v>96950</v>
      </c>
      <c r="CH1789" s="3">
        <v>11.03</v>
      </c>
      <c r="CI1789" s="3">
        <v>11.5</v>
      </c>
      <c r="CJ1789" s="3">
        <v>16.55</v>
      </c>
      <c r="CK1789" s="3">
        <v>17.25</v>
      </c>
      <c r="CL1789" s="1" t="s">
        <v>137</v>
      </c>
      <c r="CM1789" s="1" t="s">
        <v>138</v>
      </c>
      <c r="CN1789" s="1" t="s">
        <v>139</v>
      </c>
      <c r="CP1789" s="1" t="s">
        <v>112</v>
      </c>
      <c r="CQ1789" s="1" t="s">
        <v>111</v>
      </c>
      <c r="CR1789" s="1" t="s">
        <v>112</v>
      </c>
      <c r="CS1789" s="1" t="s">
        <v>111</v>
      </c>
      <c r="CT1789" s="1" t="s">
        <v>138</v>
      </c>
      <c r="CU1789" s="1" t="s">
        <v>111</v>
      </c>
      <c r="CV1789" s="1" t="s">
        <v>138</v>
      </c>
      <c r="CW1789" s="1" t="s">
        <v>300</v>
      </c>
      <c r="CX1789" s="1">
        <v>16704845868</v>
      </c>
      <c r="CY1789" s="1" t="s">
        <v>9646</v>
      </c>
      <c r="CZ1789" s="1" t="s">
        <v>168</v>
      </c>
      <c r="DA1789" s="1" t="s">
        <v>111</v>
      </c>
      <c r="DB1789" s="1" t="s">
        <v>112</v>
      </c>
    </row>
    <row r="1790" spans="1:111" ht="15.6" customHeight="1" x14ac:dyDescent="0.25">
      <c r="A1790" s="1" t="s">
        <v>17665</v>
      </c>
      <c r="B1790" s="1" t="s">
        <v>238</v>
      </c>
      <c r="C1790" s="2">
        <v>44325.994612731483</v>
      </c>
      <c r="D1790" s="2">
        <v>44362</v>
      </c>
      <c r="E1790" s="1" t="s">
        <v>110</v>
      </c>
      <c r="F1790" s="2">
        <v>44408.833333333336</v>
      </c>
      <c r="G1790" s="1" t="s">
        <v>112</v>
      </c>
      <c r="H1790" s="1" t="s">
        <v>112</v>
      </c>
      <c r="I1790" s="1" t="s">
        <v>112</v>
      </c>
      <c r="J1790" s="1" t="s">
        <v>8987</v>
      </c>
      <c r="K1790" s="1" t="s">
        <v>8987</v>
      </c>
      <c r="L1790" s="1" t="s">
        <v>8988</v>
      </c>
      <c r="N1790" s="1" t="s">
        <v>167</v>
      </c>
      <c r="O1790" s="1" t="s">
        <v>117</v>
      </c>
      <c r="P1790" s="9">
        <v>96950</v>
      </c>
      <c r="Q1790" s="1" t="s">
        <v>118</v>
      </c>
      <c r="S1790" s="1">
        <v>16702346089</v>
      </c>
      <c r="U1790" s="1">
        <v>5613</v>
      </c>
      <c r="V1790" s="1" t="s">
        <v>2479</v>
      </c>
      <c r="W1790" s="1" t="s">
        <v>111</v>
      </c>
      <c r="X1790" s="1" t="s">
        <v>6567</v>
      </c>
      <c r="Y1790" s="1" t="s">
        <v>8989</v>
      </c>
      <c r="Z1790" s="1" t="s">
        <v>671</v>
      </c>
      <c r="AA1790" s="1" t="s">
        <v>2242</v>
      </c>
      <c r="AB1790" s="1" t="s">
        <v>8988</v>
      </c>
      <c r="AD1790" s="1" t="s">
        <v>167</v>
      </c>
      <c r="AE1790" s="1" t="s">
        <v>117</v>
      </c>
      <c r="AF1790" s="9">
        <v>96950</v>
      </c>
      <c r="AG1790" s="1" t="s">
        <v>118</v>
      </c>
      <c r="AI1790" s="1">
        <v>16702346089</v>
      </c>
      <c r="AK1790" s="1" t="s">
        <v>8990</v>
      </c>
      <c r="BC1790" s="1" t="str">
        <f>"49-9071.00"</f>
        <v>49-9071.00</v>
      </c>
      <c r="BD1790" s="1" t="s">
        <v>214</v>
      </c>
      <c r="BE1790" s="1" t="s">
        <v>17666</v>
      </c>
      <c r="BF1790" s="1" t="s">
        <v>839</v>
      </c>
      <c r="BG1790" s="1">
        <v>2</v>
      </c>
      <c r="BH1790" s="1">
        <v>2</v>
      </c>
      <c r="BI1790" s="2">
        <v>44410</v>
      </c>
      <c r="BJ1790" s="2">
        <v>44774</v>
      </c>
      <c r="BK1790" s="2">
        <v>44410</v>
      </c>
      <c r="BL1790" s="2">
        <v>44774</v>
      </c>
      <c r="BM1790" s="1">
        <v>40</v>
      </c>
      <c r="BN1790" s="1">
        <v>0</v>
      </c>
      <c r="BO1790" s="1">
        <v>8</v>
      </c>
      <c r="BP1790" s="1">
        <v>8</v>
      </c>
      <c r="BQ1790" s="1">
        <v>8</v>
      </c>
      <c r="BR1790" s="1">
        <v>8</v>
      </c>
      <c r="BS1790" s="1">
        <v>8</v>
      </c>
      <c r="BT1790" s="1">
        <v>0</v>
      </c>
      <c r="BU1790" s="1" t="str">
        <f>"7:30 AM"</f>
        <v>7:30 AM</v>
      </c>
      <c r="BV1790" s="1" t="str">
        <f>"4:30 PM"</f>
        <v>4:30 PM</v>
      </c>
      <c r="BW1790" s="1" t="s">
        <v>135</v>
      </c>
      <c r="BX1790" s="1">
        <v>1</v>
      </c>
      <c r="BY1790" s="1">
        <v>6</v>
      </c>
      <c r="BZ1790" s="1" t="s">
        <v>112</v>
      </c>
      <c r="CA1790" s="1">
        <v>2</v>
      </c>
      <c r="CB1790" s="4" t="s">
        <v>17667</v>
      </c>
      <c r="CC1790" s="1" t="s">
        <v>17668</v>
      </c>
      <c r="CE1790" s="1" t="s">
        <v>167</v>
      </c>
      <c r="CF1790" s="1" t="s">
        <v>117</v>
      </c>
      <c r="CG1790" s="1">
        <v>96950</v>
      </c>
      <c r="CH1790" s="3">
        <v>8.7100000000000009</v>
      </c>
      <c r="CI1790" s="3">
        <v>8.7100000000000009</v>
      </c>
      <c r="CJ1790" s="3">
        <v>13.06</v>
      </c>
      <c r="CK1790" s="3">
        <v>13.06</v>
      </c>
      <c r="CL1790" s="1" t="s">
        <v>137</v>
      </c>
      <c r="CN1790" s="1" t="s">
        <v>139</v>
      </c>
      <c r="CP1790" s="1" t="s">
        <v>112</v>
      </c>
      <c r="CQ1790" s="1" t="s">
        <v>111</v>
      </c>
      <c r="CR1790" s="1" t="s">
        <v>112</v>
      </c>
      <c r="CS1790" s="1" t="s">
        <v>112</v>
      </c>
      <c r="CT1790" s="1" t="s">
        <v>138</v>
      </c>
      <c r="CU1790" s="1" t="s">
        <v>111</v>
      </c>
      <c r="CV1790" s="1" t="s">
        <v>111</v>
      </c>
      <c r="CW1790" s="1" t="s">
        <v>17336</v>
      </c>
      <c r="CX1790" s="1">
        <v>16702346089</v>
      </c>
      <c r="CY1790" s="1" t="s">
        <v>8990</v>
      </c>
      <c r="CZ1790" s="1" t="s">
        <v>138</v>
      </c>
      <c r="DA1790" s="1" t="s">
        <v>111</v>
      </c>
      <c r="DB1790" s="1" t="s">
        <v>111</v>
      </c>
    </row>
    <row r="1791" spans="1:111" ht="15.6" customHeight="1" x14ac:dyDescent="0.25">
      <c r="A1791" s="1" t="s">
        <v>17670</v>
      </c>
      <c r="B1791" s="1" t="s">
        <v>238</v>
      </c>
      <c r="C1791" s="2">
        <v>44329.944944097224</v>
      </c>
      <c r="D1791" s="2">
        <v>44384</v>
      </c>
      <c r="E1791" s="1" t="s">
        <v>110</v>
      </c>
      <c r="F1791" s="2">
        <v>44467.833333333336</v>
      </c>
      <c r="G1791" s="1" t="s">
        <v>112</v>
      </c>
      <c r="H1791" s="1" t="s">
        <v>112</v>
      </c>
      <c r="I1791" s="1" t="s">
        <v>112</v>
      </c>
      <c r="J1791" s="1" t="s">
        <v>7002</v>
      </c>
      <c r="L1791" s="1" t="s">
        <v>5615</v>
      </c>
      <c r="N1791" s="1" t="s">
        <v>167</v>
      </c>
      <c r="O1791" s="1" t="s">
        <v>117</v>
      </c>
      <c r="P1791" s="9">
        <v>96950</v>
      </c>
      <c r="Q1791" s="1" t="s">
        <v>118</v>
      </c>
      <c r="S1791" s="1">
        <v>16702343926</v>
      </c>
      <c r="T1791" s="1">
        <v>103</v>
      </c>
      <c r="U1791" s="1">
        <v>6215</v>
      </c>
      <c r="V1791" s="1" t="s">
        <v>119</v>
      </c>
      <c r="X1791" s="1" t="s">
        <v>890</v>
      </c>
      <c r="Y1791" s="1" t="s">
        <v>5616</v>
      </c>
      <c r="Z1791" s="1" t="s">
        <v>5617</v>
      </c>
      <c r="AA1791" s="1" t="s">
        <v>528</v>
      </c>
      <c r="AB1791" s="1" t="s">
        <v>5618</v>
      </c>
      <c r="AD1791" s="1" t="s">
        <v>167</v>
      </c>
      <c r="AE1791" s="1" t="s">
        <v>117</v>
      </c>
      <c r="AF1791" s="9">
        <v>96950</v>
      </c>
      <c r="AG1791" s="1" t="s">
        <v>118</v>
      </c>
      <c r="AI1791" s="1">
        <v>16702343926</v>
      </c>
      <c r="AJ1791" s="1">
        <v>103</v>
      </c>
      <c r="AK1791" s="1" t="s">
        <v>5619</v>
      </c>
      <c r="BC1791" s="1" t="str">
        <f>"29-1141.00"</f>
        <v>29-1141.00</v>
      </c>
      <c r="BD1791" s="1" t="s">
        <v>1381</v>
      </c>
      <c r="BE1791" s="1" t="s">
        <v>17671</v>
      </c>
      <c r="BF1791" s="1" t="s">
        <v>7030</v>
      </c>
      <c r="BG1791" s="1">
        <v>1</v>
      </c>
      <c r="BH1791" s="1">
        <v>1</v>
      </c>
      <c r="BI1791" s="2">
        <v>44470</v>
      </c>
      <c r="BJ1791" s="2">
        <v>44834</v>
      </c>
      <c r="BK1791" s="2">
        <v>44470</v>
      </c>
      <c r="BL1791" s="2">
        <v>44834</v>
      </c>
      <c r="BM1791" s="1">
        <v>40</v>
      </c>
      <c r="BN1791" s="1">
        <v>0</v>
      </c>
      <c r="BO1791" s="1">
        <v>8</v>
      </c>
      <c r="BP1791" s="1">
        <v>8</v>
      </c>
      <c r="BQ1791" s="1">
        <v>8</v>
      </c>
      <c r="BR1791" s="1">
        <v>8</v>
      </c>
      <c r="BS1791" s="1">
        <v>8</v>
      </c>
      <c r="BT1791" s="1">
        <v>0</v>
      </c>
      <c r="BU1791" s="1" t="str">
        <f>"8:00 AM"</f>
        <v>8:00 AM</v>
      </c>
      <c r="BV1791" s="1" t="str">
        <f t="shared" ref="BV1791:BV1800" si="46">"5:00 PM"</f>
        <v>5:00 PM</v>
      </c>
      <c r="BW1791" s="1" t="s">
        <v>392</v>
      </c>
      <c r="BX1791" s="1">
        <v>0</v>
      </c>
      <c r="BY1791" s="1">
        <v>24</v>
      </c>
      <c r="BZ1791" s="1" t="s">
        <v>112</v>
      </c>
      <c r="CB1791" s="1" t="s">
        <v>17672</v>
      </c>
      <c r="CC1791" s="1" t="s">
        <v>5622</v>
      </c>
      <c r="CD1791" s="1" t="s">
        <v>339</v>
      </c>
      <c r="CE1791" s="1" t="s">
        <v>167</v>
      </c>
      <c r="CF1791" s="1" t="s">
        <v>117</v>
      </c>
      <c r="CG1791" s="1">
        <v>96950</v>
      </c>
      <c r="CH1791" s="3">
        <v>22.19</v>
      </c>
      <c r="CI1791" s="3">
        <v>22.19</v>
      </c>
      <c r="CJ1791" s="3">
        <v>33.28</v>
      </c>
      <c r="CK1791" s="3">
        <v>33.28</v>
      </c>
      <c r="CL1791" s="1" t="s">
        <v>137</v>
      </c>
      <c r="CN1791" s="1" t="s">
        <v>139</v>
      </c>
      <c r="CP1791" s="1" t="s">
        <v>112</v>
      </c>
      <c r="CQ1791" s="1" t="s">
        <v>111</v>
      </c>
      <c r="CR1791" s="1" t="s">
        <v>112</v>
      </c>
      <c r="CS1791" s="1" t="s">
        <v>111</v>
      </c>
      <c r="CT1791" s="1" t="s">
        <v>138</v>
      </c>
      <c r="CU1791" s="1" t="s">
        <v>111</v>
      </c>
      <c r="CV1791" s="1" t="s">
        <v>138</v>
      </c>
      <c r="CW1791" s="1" t="s">
        <v>427</v>
      </c>
      <c r="CX1791" s="1">
        <v>16702343926</v>
      </c>
      <c r="CY1791" s="1" t="s">
        <v>5619</v>
      </c>
      <c r="CZ1791" s="1" t="s">
        <v>428</v>
      </c>
      <c r="DA1791" s="1" t="s">
        <v>111</v>
      </c>
      <c r="DB1791" s="1" t="s">
        <v>112</v>
      </c>
    </row>
    <row r="1792" spans="1:111" ht="15.6" customHeight="1" x14ac:dyDescent="0.25">
      <c r="A1792" s="1" t="s">
        <v>17676</v>
      </c>
      <c r="B1792" s="1" t="s">
        <v>238</v>
      </c>
      <c r="C1792" s="2">
        <v>44357.055950810187</v>
      </c>
      <c r="D1792" s="2">
        <v>44396</v>
      </c>
      <c r="E1792" s="1" t="s">
        <v>180</v>
      </c>
      <c r="G1792" s="1" t="s">
        <v>112</v>
      </c>
      <c r="H1792" s="1" t="s">
        <v>112</v>
      </c>
      <c r="I1792" s="1" t="s">
        <v>112</v>
      </c>
      <c r="J1792" s="1" t="s">
        <v>206</v>
      </c>
      <c r="L1792" s="1" t="s">
        <v>6365</v>
      </c>
      <c r="M1792" s="1" t="s">
        <v>6366</v>
      </c>
      <c r="N1792" s="1" t="s">
        <v>167</v>
      </c>
      <c r="O1792" s="1" t="s">
        <v>117</v>
      </c>
      <c r="P1792" s="9">
        <v>96950</v>
      </c>
      <c r="Q1792" s="1" t="s">
        <v>118</v>
      </c>
      <c r="S1792" s="1">
        <v>16702856678</v>
      </c>
      <c r="U1792" s="1">
        <v>236115</v>
      </c>
      <c r="V1792" s="1" t="s">
        <v>119</v>
      </c>
      <c r="X1792" s="1" t="s">
        <v>6367</v>
      </c>
      <c r="Y1792" s="1" t="s">
        <v>6368</v>
      </c>
      <c r="AA1792" s="1" t="s">
        <v>962</v>
      </c>
      <c r="AB1792" s="1" t="s">
        <v>6365</v>
      </c>
      <c r="AC1792" s="1" t="s">
        <v>6366</v>
      </c>
      <c r="AD1792" s="1" t="s">
        <v>167</v>
      </c>
      <c r="AE1792" s="1" t="s">
        <v>117</v>
      </c>
      <c r="AF1792" s="9">
        <v>96950</v>
      </c>
      <c r="AG1792" s="1" t="s">
        <v>118</v>
      </c>
      <c r="AI1792" s="1">
        <v>16702876676</v>
      </c>
      <c r="AK1792" s="1" t="s">
        <v>213</v>
      </c>
      <c r="BC1792" s="1" t="str">
        <f>"45-2092.02"</f>
        <v>45-2092.02</v>
      </c>
      <c r="BD1792" s="1" t="s">
        <v>2274</v>
      </c>
      <c r="BE1792" s="1" t="s">
        <v>17677</v>
      </c>
      <c r="BF1792" s="1" t="s">
        <v>6617</v>
      </c>
      <c r="BG1792" s="1">
        <v>4</v>
      </c>
      <c r="BH1792" s="1">
        <v>4</v>
      </c>
      <c r="BI1792" s="2">
        <v>44470</v>
      </c>
      <c r="BJ1792" s="2">
        <v>44834</v>
      </c>
      <c r="BK1792" s="2">
        <v>44470</v>
      </c>
      <c r="BL1792" s="2">
        <v>44834</v>
      </c>
      <c r="BM1792" s="1">
        <v>35</v>
      </c>
      <c r="BN1792" s="1">
        <v>0</v>
      </c>
      <c r="BO1792" s="1">
        <v>7</v>
      </c>
      <c r="BP1792" s="1">
        <v>7</v>
      </c>
      <c r="BQ1792" s="1">
        <v>7</v>
      </c>
      <c r="BR1792" s="1">
        <v>7</v>
      </c>
      <c r="BS1792" s="1">
        <v>7</v>
      </c>
      <c r="BT1792" s="1">
        <v>0</v>
      </c>
      <c r="BU1792" s="1" t="str">
        <f>"9:00 AM"</f>
        <v>9:00 AM</v>
      </c>
      <c r="BV1792" s="1" t="str">
        <f t="shared" si="46"/>
        <v>5:00 PM</v>
      </c>
      <c r="BW1792" s="1" t="s">
        <v>230</v>
      </c>
      <c r="BX1792" s="1">
        <v>0</v>
      </c>
      <c r="BY1792" s="1">
        <v>3</v>
      </c>
      <c r="BZ1792" s="1" t="s">
        <v>112</v>
      </c>
      <c r="CB1792" s="1" t="s">
        <v>17678</v>
      </c>
      <c r="CC1792" s="1" t="s">
        <v>206</v>
      </c>
      <c r="CD1792" s="1" t="s">
        <v>6366</v>
      </c>
      <c r="CE1792" s="1" t="s">
        <v>167</v>
      </c>
      <c r="CF1792" s="1" t="s">
        <v>117</v>
      </c>
      <c r="CG1792" s="1">
        <v>96950</v>
      </c>
      <c r="CH1792" s="3">
        <v>9.91</v>
      </c>
      <c r="CI1792" s="3">
        <v>9.91</v>
      </c>
      <c r="CJ1792" s="3">
        <v>14.87</v>
      </c>
      <c r="CK1792" s="3">
        <v>14.87</v>
      </c>
      <c r="CL1792" s="1" t="s">
        <v>137</v>
      </c>
      <c r="CN1792" s="1" t="s">
        <v>139</v>
      </c>
      <c r="CP1792" s="1" t="s">
        <v>111</v>
      </c>
      <c r="CQ1792" s="1" t="s">
        <v>111</v>
      </c>
      <c r="CR1792" s="1" t="s">
        <v>111</v>
      </c>
      <c r="CS1792" s="1" t="s">
        <v>111</v>
      </c>
      <c r="CT1792" s="1" t="s">
        <v>111</v>
      </c>
      <c r="CU1792" s="1" t="s">
        <v>111</v>
      </c>
      <c r="CV1792" s="1" t="s">
        <v>111</v>
      </c>
      <c r="CW1792" s="1" t="s">
        <v>1004</v>
      </c>
      <c r="CX1792" s="1">
        <v>16702356678</v>
      </c>
      <c r="CY1792" s="1" t="s">
        <v>213</v>
      </c>
      <c r="CZ1792" s="1" t="s">
        <v>138</v>
      </c>
      <c r="DA1792" s="1" t="s">
        <v>111</v>
      </c>
      <c r="DB1792" s="1" t="s">
        <v>112</v>
      </c>
    </row>
    <row r="1793" spans="1:111" ht="15.6" customHeight="1" x14ac:dyDescent="0.25">
      <c r="A1793" s="1" t="s">
        <v>17679</v>
      </c>
      <c r="B1793" s="1" t="s">
        <v>238</v>
      </c>
      <c r="C1793" s="2">
        <v>44381.188139814818</v>
      </c>
      <c r="D1793" s="2">
        <v>44421</v>
      </c>
      <c r="E1793" s="1" t="s">
        <v>110</v>
      </c>
      <c r="F1793" s="2">
        <v>44560.791666666664</v>
      </c>
      <c r="G1793" s="1" t="s">
        <v>112</v>
      </c>
      <c r="H1793" s="1" t="s">
        <v>112</v>
      </c>
      <c r="I1793" s="1" t="s">
        <v>112</v>
      </c>
      <c r="J1793" s="1" t="s">
        <v>10990</v>
      </c>
      <c r="K1793" s="1" t="s">
        <v>8561</v>
      </c>
      <c r="L1793" s="1" t="s">
        <v>8562</v>
      </c>
      <c r="M1793" s="1" t="s">
        <v>8563</v>
      </c>
      <c r="N1793" s="1" t="s">
        <v>167</v>
      </c>
      <c r="O1793" s="1" t="s">
        <v>117</v>
      </c>
      <c r="P1793" s="9">
        <v>96950</v>
      </c>
      <c r="Q1793" s="1" t="s">
        <v>118</v>
      </c>
      <c r="R1793" s="1" t="s">
        <v>1856</v>
      </c>
      <c r="S1793" s="1">
        <v>16702882288</v>
      </c>
      <c r="T1793" s="1">
        <v>106</v>
      </c>
      <c r="U1793" s="1">
        <v>44413</v>
      </c>
      <c r="V1793" s="1" t="s">
        <v>119</v>
      </c>
      <c r="X1793" s="1" t="s">
        <v>8564</v>
      </c>
      <c r="Y1793" s="1" t="s">
        <v>3363</v>
      </c>
      <c r="Z1793" s="1" t="s">
        <v>138</v>
      </c>
      <c r="AA1793" s="1" t="s">
        <v>8565</v>
      </c>
      <c r="AB1793" s="1" t="s">
        <v>8562</v>
      </c>
      <c r="AC1793" s="1" t="s">
        <v>8563</v>
      </c>
      <c r="AD1793" s="1" t="s">
        <v>167</v>
      </c>
      <c r="AE1793" s="1" t="s">
        <v>117</v>
      </c>
      <c r="AF1793" s="9">
        <v>96950</v>
      </c>
      <c r="AG1793" s="1" t="s">
        <v>118</v>
      </c>
      <c r="AH1793" s="1" t="s">
        <v>1856</v>
      </c>
      <c r="AI1793" s="1">
        <v>16702882288</v>
      </c>
      <c r="AJ1793" s="1">
        <v>106</v>
      </c>
      <c r="AK1793" s="1" t="s">
        <v>8566</v>
      </c>
      <c r="BC1793" s="1" t="str">
        <f>"43-5081.01"</f>
        <v>43-5081.01</v>
      </c>
      <c r="BD1793" s="1" t="s">
        <v>132</v>
      </c>
      <c r="BE1793" s="1" t="s">
        <v>17680</v>
      </c>
      <c r="BF1793" s="1" t="s">
        <v>11246</v>
      </c>
      <c r="BG1793" s="1">
        <v>1</v>
      </c>
      <c r="BH1793" s="1">
        <v>1</v>
      </c>
      <c r="BI1793" s="2">
        <v>44562</v>
      </c>
      <c r="BJ1793" s="2">
        <v>44926</v>
      </c>
      <c r="BK1793" s="2">
        <v>44562</v>
      </c>
      <c r="BL1793" s="2">
        <v>44926</v>
      </c>
      <c r="BM1793" s="1">
        <v>40</v>
      </c>
      <c r="BN1793" s="1">
        <v>0</v>
      </c>
      <c r="BO1793" s="1">
        <v>7</v>
      </c>
      <c r="BP1793" s="1">
        <v>6.5</v>
      </c>
      <c r="BQ1793" s="1">
        <v>6.5</v>
      </c>
      <c r="BR1793" s="1">
        <v>6.5</v>
      </c>
      <c r="BS1793" s="1">
        <v>6.5</v>
      </c>
      <c r="BT1793" s="1">
        <v>7</v>
      </c>
      <c r="BU1793" s="1" t="str">
        <f>"8:00 AM"</f>
        <v>8:00 AM</v>
      </c>
      <c r="BV1793" s="1" t="str">
        <f t="shared" si="46"/>
        <v>5:00 PM</v>
      </c>
      <c r="BW1793" s="1" t="s">
        <v>135</v>
      </c>
      <c r="BX1793" s="1">
        <v>0</v>
      </c>
      <c r="BY1793" s="1">
        <v>12</v>
      </c>
      <c r="BZ1793" s="1" t="s">
        <v>112</v>
      </c>
      <c r="CB1793" s="1" t="s">
        <v>17681</v>
      </c>
      <c r="CC1793" s="1" t="s">
        <v>8562</v>
      </c>
      <c r="CD1793" s="1" t="s">
        <v>8563</v>
      </c>
      <c r="CE1793" s="1" t="s">
        <v>167</v>
      </c>
      <c r="CF1793" s="1" t="s">
        <v>117</v>
      </c>
      <c r="CG1793" s="1">
        <v>96950</v>
      </c>
      <c r="CH1793" s="3">
        <v>7.58</v>
      </c>
      <c r="CI1793" s="3">
        <v>8</v>
      </c>
      <c r="CJ1793" s="3">
        <v>11.37</v>
      </c>
      <c r="CK1793" s="3">
        <v>12</v>
      </c>
      <c r="CL1793" s="1" t="s">
        <v>137</v>
      </c>
      <c r="CM1793" s="1" t="s">
        <v>138</v>
      </c>
      <c r="CN1793" s="1" t="s">
        <v>139</v>
      </c>
      <c r="CP1793" s="1" t="s">
        <v>112</v>
      </c>
      <c r="CQ1793" s="1" t="s">
        <v>111</v>
      </c>
      <c r="CR1793" s="1" t="s">
        <v>112</v>
      </c>
      <c r="CS1793" s="1" t="s">
        <v>111</v>
      </c>
      <c r="CT1793" s="1" t="s">
        <v>138</v>
      </c>
      <c r="CU1793" s="1" t="s">
        <v>111</v>
      </c>
      <c r="CV1793" s="1" t="s">
        <v>138</v>
      </c>
      <c r="CW1793" s="1" t="s">
        <v>10994</v>
      </c>
      <c r="CX1793" s="1">
        <v>16702882288</v>
      </c>
      <c r="CY1793" s="1" t="s">
        <v>8566</v>
      </c>
      <c r="CZ1793" s="1" t="s">
        <v>138</v>
      </c>
      <c r="DA1793" s="1" t="s">
        <v>111</v>
      </c>
      <c r="DB1793" s="1" t="s">
        <v>112</v>
      </c>
    </row>
    <row r="1794" spans="1:111" ht="15.6" customHeight="1" x14ac:dyDescent="0.25">
      <c r="A1794" s="1" t="s">
        <v>17684</v>
      </c>
      <c r="B1794" s="1" t="s">
        <v>238</v>
      </c>
      <c r="C1794" s="2">
        <v>44370.881573611114</v>
      </c>
      <c r="D1794" s="2">
        <v>44424</v>
      </c>
      <c r="E1794" s="1" t="s">
        <v>110</v>
      </c>
      <c r="F1794" s="2">
        <v>44469.833333333336</v>
      </c>
      <c r="G1794" s="1" t="s">
        <v>112</v>
      </c>
      <c r="H1794" s="1" t="s">
        <v>112</v>
      </c>
      <c r="I1794" s="1" t="s">
        <v>112</v>
      </c>
      <c r="J1794" s="1" t="s">
        <v>6166</v>
      </c>
      <c r="K1794" s="1" t="s">
        <v>6167</v>
      </c>
      <c r="L1794" s="1" t="s">
        <v>6168</v>
      </c>
      <c r="N1794" s="1" t="s">
        <v>116</v>
      </c>
      <c r="O1794" s="1" t="s">
        <v>117</v>
      </c>
      <c r="P1794" s="9">
        <v>96950</v>
      </c>
      <c r="Q1794" s="1" t="s">
        <v>118</v>
      </c>
      <c r="S1794" s="1">
        <v>16702352021</v>
      </c>
      <c r="U1794" s="1">
        <v>4481</v>
      </c>
      <c r="V1794" s="1" t="s">
        <v>119</v>
      </c>
      <c r="X1794" s="1" t="s">
        <v>3074</v>
      </c>
      <c r="Y1794" s="1" t="s">
        <v>6169</v>
      </c>
      <c r="AA1794" s="1" t="s">
        <v>245</v>
      </c>
      <c r="AB1794" s="1" t="s">
        <v>6168</v>
      </c>
      <c r="AD1794" s="1" t="s">
        <v>116</v>
      </c>
      <c r="AE1794" s="1" t="s">
        <v>117</v>
      </c>
      <c r="AF1794" s="9">
        <v>96950</v>
      </c>
      <c r="AG1794" s="1" t="s">
        <v>118</v>
      </c>
      <c r="AI1794" s="1">
        <v>16702352021</v>
      </c>
      <c r="AK1794" s="1" t="s">
        <v>620</v>
      </c>
      <c r="AL1794" s="1" t="s">
        <v>125</v>
      </c>
      <c r="AM1794" s="1" t="s">
        <v>621</v>
      </c>
      <c r="AN1794" s="1" t="s">
        <v>622</v>
      </c>
      <c r="AP1794" s="1" t="s">
        <v>1284</v>
      </c>
      <c r="AR1794" s="1" t="s">
        <v>116</v>
      </c>
      <c r="AS1794" s="1" t="s">
        <v>117</v>
      </c>
      <c r="AT1794" s="9">
        <v>96950</v>
      </c>
      <c r="AU1794" s="1" t="s">
        <v>118</v>
      </c>
      <c r="AW1794" s="1">
        <v>16702353403</v>
      </c>
      <c r="AY1794" s="1" t="s">
        <v>1871</v>
      </c>
      <c r="AZ1794" s="1" t="s">
        <v>626</v>
      </c>
      <c r="BC1794" s="1" t="str">
        <f>"41-2031.00"</f>
        <v>41-2031.00</v>
      </c>
      <c r="BD1794" s="1" t="s">
        <v>743</v>
      </c>
      <c r="BE1794" s="1" t="s">
        <v>6170</v>
      </c>
      <c r="BF1794" s="1" t="s">
        <v>6171</v>
      </c>
      <c r="BG1794" s="1">
        <v>1</v>
      </c>
      <c r="BH1794" s="1">
        <v>1</v>
      </c>
      <c r="BI1794" s="2">
        <v>44471</v>
      </c>
      <c r="BJ1794" s="2">
        <v>44835</v>
      </c>
      <c r="BK1794" s="2">
        <v>44471</v>
      </c>
      <c r="BL1794" s="2">
        <v>44835</v>
      </c>
      <c r="BM1794" s="1">
        <v>35</v>
      </c>
      <c r="BN1794" s="1">
        <v>0</v>
      </c>
      <c r="BO1794" s="1">
        <v>7</v>
      </c>
      <c r="BP1794" s="1">
        <v>7</v>
      </c>
      <c r="BQ1794" s="1">
        <v>7</v>
      </c>
      <c r="BR1794" s="1">
        <v>7</v>
      </c>
      <c r="BS1794" s="1">
        <v>7</v>
      </c>
      <c r="BT1794" s="1">
        <v>0</v>
      </c>
      <c r="BU1794" s="1" t="str">
        <f>"9:00 AM"</f>
        <v>9:00 AM</v>
      </c>
      <c r="BV1794" s="1" t="str">
        <f t="shared" si="46"/>
        <v>5:00 PM</v>
      </c>
      <c r="BW1794" s="1" t="s">
        <v>135</v>
      </c>
      <c r="BX1794" s="1">
        <v>0</v>
      </c>
      <c r="BY1794" s="1">
        <v>12</v>
      </c>
      <c r="BZ1794" s="1" t="s">
        <v>112</v>
      </c>
      <c r="CB1794" s="1" t="s">
        <v>6172</v>
      </c>
      <c r="CC1794" s="1" t="s">
        <v>2119</v>
      </c>
      <c r="CD1794" s="1" t="s">
        <v>6168</v>
      </c>
      <c r="CE1794" s="1" t="s">
        <v>116</v>
      </c>
      <c r="CF1794" s="1" t="s">
        <v>117</v>
      </c>
      <c r="CG1794" s="1">
        <v>96950</v>
      </c>
      <c r="CH1794" s="3">
        <v>8.7100000000000009</v>
      </c>
      <c r="CI1794" s="3">
        <v>8.7100000000000009</v>
      </c>
      <c r="CJ1794" s="3">
        <v>13.07</v>
      </c>
      <c r="CK1794" s="3">
        <v>13.07</v>
      </c>
      <c r="CL1794" s="1" t="s">
        <v>137</v>
      </c>
      <c r="CN1794" s="1" t="s">
        <v>139</v>
      </c>
      <c r="CP1794" s="1" t="s">
        <v>112</v>
      </c>
      <c r="CQ1794" s="1" t="s">
        <v>111</v>
      </c>
      <c r="CR1794" s="1" t="s">
        <v>112</v>
      </c>
      <c r="CS1794" s="1" t="s">
        <v>111</v>
      </c>
      <c r="CT1794" s="1" t="s">
        <v>138</v>
      </c>
      <c r="CU1794" s="1" t="s">
        <v>111</v>
      </c>
      <c r="CV1794" s="1" t="s">
        <v>138</v>
      </c>
      <c r="CW1794" s="1" t="s">
        <v>631</v>
      </c>
      <c r="CX1794" s="1">
        <v>16702352021</v>
      </c>
      <c r="CY1794" s="1" t="s">
        <v>620</v>
      </c>
      <c r="CZ1794" s="1" t="s">
        <v>138</v>
      </c>
      <c r="DA1794" s="1" t="s">
        <v>111</v>
      </c>
      <c r="DB1794" s="1" t="s">
        <v>112</v>
      </c>
    </row>
    <row r="1795" spans="1:111" ht="15.6" customHeight="1" x14ac:dyDescent="0.25">
      <c r="A1795" s="1" t="s">
        <v>17685</v>
      </c>
      <c r="B1795" s="1" t="s">
        <v>238</v>
      </c>
      <c r="C1795" s="2">
        <v>44378.279443865744</v>
      </c>
      <c r="D1795" s="2">
        <v>44420</v>
      </c>
      <c r="E1795" s="1" t="s">
        <v>180</v>
      </c>
      <c r="G1795" s="1" t="s">
        <v>112</v>
      </c>
      <c r="H1795" s="1" t="s">
        <v>112</v>
      </c>
      <c r="I1795" s="1" t="s">
        <v>112</v>
      </c>
      <c r="J1795" s="1" t="s">
        <v>4254</v>
      </c>
      <c r="K1795" s="1" t="s">
        <v>17686</v>
      </c>
      <c r="L1795" s="1" t="s">
        <v>4257</v>
      </c>
      <c r="M1795" s="1" t="s">
        <v>4256</v>
      </c>
      <c r="N1795" s="1" t="s">
        <v>116</v>
      </c>
      <c r="O1795" s="1" t="s">
        <v>117</v>
      </c>
      <c r="P1795" s="9">
        <v>96950</v>
      </c>
      <c r="Q1795" s="1" t="s">
        <v>118</v>
      </c>
      <c r="S1795" s="1">
        <v>16702346666</v>
      </c>
      <c r="U1795" s="1">
        <v>81231</v>
      </c>
      <c r="V1795" s="1" t="s">
        <v>119</v>
      </c>
      <c r="X1795" s="1" t="s">
        <v>723</v>
      </c>
      <c r="Y1795" s="1" t="s">
        <v>17687</v>
      </c>
      <c r="Z1795" s="1" t="s">
        <v>4259</v>
      </c>
      <c r="AA1795" s="1" t="s">
        <v>973</v>
      </c>
      <c r="AB1795" s="1" t="s">
        <v>4256</v>
      </c>
      <c r="AC1795" s="1" t="s">
        <v>4257</v>
      </c>
      <c r="AD1795" s="1" t="s">
        <v>116</v>
      </c>
      <c r="AE1795" s="1" t="s">
        <v>117</v>
      </c>
      <c r="AF1795" s="9">
        <v>96950</v>
      </c>
      <c r="AG1795" s="1" t="s">
        <v>118</v>
      </c>
      <c r="AI1795" s="1">
        <v>16702346666</v>
      </c>
      <c r="AK1795" s="1" t="s">
        <v>4260</v>
      </c>
      <c r="BC1795" s="1" t="str">
        <f>"49-9071.00"</f>
        <v>49-9071.00</v>
      </c>
      <c r="BD1795" s="1" t="s">
        <v>214</v>
      </c>
      <c r="BE1795" s="1" t="s">
        <v>17688</v>
      </c>
      <c r="BF1795" s="1" t="s">
        <v>2311</v>
      </c>
      <c r="BG1795" s="1">
        <v>1</v>
      </c>
      <c r="BH1795" s="1">
        <v>1</v>
      </c>
      <c r="BI1795" s="2">
        <v>44470</v>
      </c>
      <c r="BJ1795" s="2">
        <v>44834</v>
      </c>
      <c r="BK1795" s="2">
        <v>44470</v>
      </c>
      <c r="BL1795" s="2">
        <v>44834</v>
      </c>
      <c r="BM1795" s="1">
        <v>35</v>
      </c>
      <c r="BN1795" s="1">
        <v>0</v>
      </c>
      <c r="BO1795" s="1">
        <v>7</v>
      </c>
      <c r="BP1795" s="1">
        <v>7</v>
      </c>
      <c r="BQ1795" s="1">
        <v>7</v>
      </c>
      <c r="BR1795" s="1">
        <v>7</v>
      </c>
      <c r="BS1795" s="1">
        <v>7</v>
      </c>
      <c r="BT1795" s="1">
        <v>0</v>
      </c>
      <c r="BU1795" s="1" t="str">
        <f>"9:00 AM"</f>
        <v>9:00 AM</v>
      </c>
      <c r="BV1795" s="1" t="str">
        <f t="shared" si="46"/>
        <v>5:00 PM</v>
      </c>
      <c r="BW1795" s="1" t="s">
        <v>135</v>
      </c>
      <c r="BX1795" s="1">
        <v>0</v>
      </c>
      <c r="BY1795" s="1">
        <v>24</v>
      </c>
      <c r="BZ1795" s="1" t="s">
        <v>112</v>
      </c>
      <c r="CB1795" s="4" t="s">
        <v>17689</v>
      </c>
      <c r="CC1795" s="1" t="s">
        <v>4257</v>
      </c>
      <c r="CD1795" s="1" t="s">
        <v>4256</v>
      </c>
      <c r="CE1795" s="1" t="s">
        <v>116</v>
      </c>
      <c r="CF1795" s="1" t="s">
        <v>117</v>
      </c>
      <c r="CG1795" s="1">
        <v>96950</v>
      </c>
      <c r="CH1795" s="3">
        <v>8.7100000000000009</v>
      </c>
      <c r="CI1795" s="3">
        <v>8.7100000000000009</v>
      </c>
      <c r="CJ1795" s="3">
        <v>13.06</v>
      </c>
      <c r="CK1795" s="3">
        <v>13.06</v>
      </c>
      <c r="CL1795" s="1" t="s">
        <v>137</v>
      </c>
      <c r="CM1795" s="1" t="s">
        <v>138</v>
      </c>
      <c r="CN1795" s="1" t="s">
        <v>139</v>
      </c>
      <c r="CP1795" s="1" t="s">
        <v>112</v>
      </c>
      <c r="CQ1795" s="1" t="s">
        <v>111</v>
      </c>
      <c r="CR1795" s="1" t="s">
        <v>112</v>
      </c>
      <c r="CS1795" s="1" t="s">
        <v>111</v>
      </c>
      <c r="CT1795" s="1" t="s">
        <v>138</v>
      </c>
      <c r="CU1795" s="1" t="s">
        <v>111</v>
      </c>
      <c r="CV1795" s="1" t="s">
        <v>138</v>
      </c>
      <c r="CW1795" s="1" t="s">
        <v>4265</v>
      </c>
      <c r="CX1795" s="1">
        <v>16702346666</v>
      </c>
      <c r="CY1795" s="1" t="s">
        <v>4260</v>
      </c>
      <c r="CZ1795" s="1" t="s">
        <v>138</v>
      </c>
      <c r="DA1795" s="1" t="s">
        <v>111</v>
      </c>
      <c r="DB1795" s="1" t="s">
        <v>112</v>
      </c>
      <c r="DC1795" s="1" t="s">
        <v>17690</v>
      </c>
      <c r="DD1795" s="1" t="s">
        <v>4267</v>
      </c>
      <c r="DE1795" s="1" t="s">
        <v>2497</v>
      </c>
      <c r="DF1795" s="1" t="s">
        <v>4254</v>
      </c>
      <c r="DG1795" s="1" t="s">
        <v>4260</v>
      </c>
    </row>
    <row r="1796" spans="1:111" ht="15.6" customHeight="1" x14ac:dyDescent="0.25">
      <c r="A1796" s="1" t="s">
        <v>17696</v>
      </c>
      <c r="B1796" s="1" t="s">
        <v>238</v>
      </c>
      <c r="C1796" s="2">
        <v>44378.772253240742</v>
      </c>
      <c r="D1796" s="2">
        <v>44419</v>
      </c>
      <c r="E1796" s="1" t="s">
        <v>110</v>
      </c>
      <c r="F1796" s="2">
        <v>44468.833333333336</v>
      </c>
      <c r="G1796" s="1" t="s">
        <v>112</v>
      </c>
      <c r="H1796" s="1" t="s">
        <v>112</v>
      </c>
      <c r="I1796" s="1" t="s">
        <v>112</v>
      </c>
      <c r="J1796" s="1" t="s">
        <v>4110</v>
      </c>
      <c r="K1796" s="1" t="s">
        <v>3169</v>
      </c>
      <c r="L1796" s="1" t="s">
        <v>4111</v>
      </c>
      <c r="N1796" s="1" t="s">
        <v>116</v>
      </c>
      <c r="O1796" s="1" t="s">
        <v>117</v>
      </c>
      <c r="P1796" s="9">
        <v>96950</v>
      </c>
      <c r="Q1796" s="1" t="s">
        <v>118</v>
      </c>
      <c r="S1796" s="1">
        <v>16702336060</v>
      </c>
      <c r="U1796" s="1">
        <v>56132</v>
      </c>
      <c r="V1796" s="1" t="s">
        <v>119</v>
      </c>
      <c r="X1796" s="1" t="s">
        <v>4112</v>
      </c>
      <c r="Y1796" s="1" t="s">
        <v>4113</v>
      </c>
      <c r="Z1796" s="1" t="s">
        <v>4114</v>
      </c>
      <c r="AA1796" s="1" t="s">
        <v>1028</v>
      </c>
      <c r="AB1796" s="1" t="s">
        <v>4111</v>
      </c>
      <c r="AD1796" s="1" t="s">
        <v>116</v>
      </c>
      <c r="AE1796" s="1" t="s">
        <v>117</v>
      </c>
      <c r="AF1796" s="9">
        <v>96950</v>
      </c>
      <c r="AG1796" s="1" t="s">
        <v>118</v>
      </c>
      <c r="AI1796" s="1">
        <v>16702336060</v>
      </c>
      <c r="AK1796" s="1" t="s">
        <v>4115</v>
      </c>
      <c r="BC1796" s="1" t="str">
        <f>"37-2012.00"</f>
        <v>37-2012.00</v>
      </c>
      <c r="BD1796" s="1" t="s">
        <v>576</v>
      </c>
      <c r="BE1796" s="1" t="s">
        <v>4116</v>
      </c>
      <c r="BF1796" s="1" t="s">
        <v>4117</v>
      </c>
      <c r="BG1796" s="1">
        <v>2</v>
      </c>
      <c r="BH1796" s="1">
        <v>2</v>
      </c>
      <c r="BI1796" s="2">
        <v>44470</v>
      </c>
      <c r="BJ1796" s="2">
        <v>44834</v>
      </c>
      <c r="BK1796" s="2">
        <v>44470</v>
      </c>
      <c r="BL1796" s="2">
        <v>44834</v>
      </c>
      <c r="BM1796" s="1">
        <v>35</v>
      </c>
      <c r="BN1796" s="1">
        <v>0</v>
      </c>
      <c r="BO1796" s="1">
        <v>7</v>
      </c>
      <c r="BP1796" s="1">
        <v>7</v>
      </c>
      <c r="BQ1796" s="1">
        <v>7</v>
      </c>
      <c r="BR1796" s="1">
        <v>7</v>
      </c>
      <c r="BS1796" s="1">
        <v>7</v>
      </c>
      <c r="BT1796" s="1">
        <v>0</v>
      </c>
      <c r="BU1796" s="1" t="str">
        <f>"9:00 AM"</f>
        <v>9:00 AM</v>
      </c>
      <c r="BV1796" s="1" t="str">
        <f t="shared" si="46"/>
        <v>5:00 PM</v>
      </c>
      <c r="BW1796" s="1" t="s">
        <v>230</v>
      </c>
      <c r="BX1796" s="1">
        <v>0</v>
      </c>
      <c r="BY1796" s="1">
        <v>3</v>
      </c>
      <c r="BZ1796" s="1" t="s">
        <v>112</v>
      </c>
      <c r="CB1796" s="1" t="s">
        <v>3175</v>
      </c>
      <c r="CC1796" s="1" t="s">
        <v>4111</v>
      </c>
      <c r="CE1796" s="1" t="s">
        <v>116</v>
      </c>
      <c r="CF1796" s="1" t="s">
        <v>117</v>
      </c>
      <c r="CG1796" s="1">
        <v>96950</v>
      </c>
      <c r="CH1796" s="3">
        <v>7.59</v>
      </c>
      <c r="CI1796" s="3">
        <v>7.59</v>
      </c>
      <c r="CJ1796" s="3">
        <v>11.38</v>
      </c>
      <c r="CK1796" s="3">
        <v>11.38</v>
      </c>
      <c r="CL1796" s="1" t="s">
        <v>137</v>
      </c>
      <c r="CN1796" s="1" t="s">
        <v>139</v>
      </c>
      <c r="CP1796" s="1" t="s">
        <v>112</v>
      </c>
      <c r="CQ1796" s="1" t="s">
        <v>111</v>
      </c>
      <c r="CR1796" s="1" t="s">
        <v>112</v>
      </c>
      <c r="CS1796" s="1" t="s">
        <v>111</v>
      </c>
      <c r="CT1796" s="1" t="s">
        <v>138</v>
      </c>
      <c r="CU1796" s="1" t="s">
        <v>111</v>
      </c>
      <c r="CV1796" s="1" t="s">
        <v>138</v>
      </c>
      <c r="CW1796" s="1" t="s">
        <v>2313</v>
      </c>
      <c r="CX1796" s="1">
        <v>16702336060</v>
      </c>
      <c r="CY1796" s="1" t="s">
        <v>4115</v>
      </c>
      <c r="CZ1796" s="1" t="s">
        <v>138</v>
      </c>
      <c r="DA1796" s="1" t="s">
        <v>111</v>
      </c>
      <c r="DB1796" s="1" t="s">
        <v>112</v>
      </c>
      <c r="DC1796" s="1" t="s">
        <v>4112</v>
      </c>
      <c r="DD1796" s="1" t="s">
        <v>4113</v>
      </c>
      <c r="DE1796" s="1" t="s">
        <v>1747</v>
      </c>
      <c r="DF1796" s="1" t="s">
        <v>4110</v>
      </c>
      <c r="DG1796" s="1" t="s">
        <v>4115</v>
      </c>
    </row>
    <row r="1797" spans="1:111" ht="15.6" customHeight="1" x14ac:dyDescent="0.25">
      <c r="A1797" s="1" t="s">
        <v>17697</v>
      </c>
      <c r="B1797" s="1" t="s">
        <v>238</v>
      </c>
      <c r="C1797" s="2">
        <v>44379.102679282405</v>
      </c>
      <c r="D1797" s="2">
        <v>44420</v>
      </c>
      <c r="E1797" s="1" t="s">
        <v>110</v>
      </c>
      <c r="F1797" s="2">
        <v>44468.833333333336</v>
      </c>
      <c r="G1797" s="1" t="s">
        <v>111</v>
      </c>
      <c r="H1797" s="1" t="s">
        <v>112</v>
      </c>
      <c r="I1797" s="1" t="s">
        <v>112</v>
      </c>
      <c r="J1797" s="1" t="s">
        <v>6575</v>
      </c>
      <c r="K1797" s="1" t="s">
        <v>6575</v>
      </c>
      <c r="L1797" s="1" t="s">
        <v>6576</v>
      </c>
      <c r="M1797" s="1" t="s">
        <v>6577</v>
      </c>
      <c r="N1797" s="1" t="s">
        <v>116</v>
      </c>
      <c r="O1797" s="1" t="s">
        <v>117</v>
      </c>
      <c r="P1797" s="9">
        <v>96950</v>
      </c>
      <c r="Q1797" s="1" t="s">
        <v>118</v>
      </c>
      <c r="S1797" s="1">
        <v>16703223858</v>
      </c>
      <c r="U1797" s="1">
        <v>488510</v>
      </c>
      <c r="V1797" s="1" t="s">
        <v>119</v>
      </c>
      <c r="X1797" s="1" t="s">
        <v>1645</v>
      </c>
      <c r="Y1797" s="1" t="s">
        <v>3158</v>
      </c>
      <c r="Z1797" s="1" t="s">
        <v>6578</v>
      </c>
      <c r="AA1797" s="1" t="s">
        <v>245</v>
      </c>
      <c r="AB1797" s="1" t="s">
        <v>6576</v>
      </c>
      <c r="AD1797" s="1" t="s">
        <v>6579</v>
      </c>
      <c r="AE1797" s="1" t="s">
        <v>117</v>
      </c>
      <c r="AF1797" s="9">
        <v>96950</v>
      </c>
      <c r="AG1797" s="1" t="s">
        <v>118</v>
      </c>
      <c r="AI1797" s="1">
        <v>16703223858</v>
      </c>
      <c r="AK1797" s="1" t="s">
        <v>6580</v>
      </c>
      <c r="BC1797" s="1" t="str">
        <f>"13-2011.01"</f>
        <v>13-2011.01</v>
      </c>
      <c r="BD1797" s="1" t="s">
        <v>932</v>
      </c>
      <c r="BE1797" s="1" t="s">
        <v>10618</v>
      </c>
      <c r="BF1797" s="1" t="s">
        <v>759</v>
      </c>
      <c r="BG1797" s="1">
        <v>1</v>
      </c>
      <c r="BH1797" s="1">
        <v>1</v>
      </c>
      <c r="BI1797" s="2">
        <v>44470</v>
      </c>
      <c r="BJ1797" s="2">
        <v>45565</v>
      </c>
      <c r="BK1797" s="2">
        <v>44470</v>
      </c>
      <c r="BL1797" s="2">
        <v>45565</v>
      </c>
      <c r="BM1797" s="1">
        <v>40</v>
      </c>
      <c r="BN1797" s="1">
        <v>0</v>
      </c>
      <c r="BO1797" s="1">
        <v>8</v>
      </c>
      <c r="BP1797" s="1">
        <v>8</v>
      </c>
      <c r="BQ1797" s="1">
        <v>8</v>
      </c>
      <c r="BR1797" s="1">
        <v>8</v>
      </c>
      <c r="BS1797" s="1">
        <v>8</v>
      </c>
      <c r="BT1797" s="1">
        <v>0</v>
      </c>
      <c r="BU1797" s="1" t="str">
        <f>"8:00 AM"</f>
        <v>8:00 AM</v>
      </c>
      <c r="BV1797" s="1" t="str">
        <f t="shared" si="46"/>
        <v>5:00 PM</v>
      </c>
      <c r="BW1797" s="1" t="s">
        <v>193</v>
      </c>
      <c r="BX1797" s="1">
        <v>0</v>
      </c>
      <c r="BY1797" s="1">
        <v>36</v>
      </c>
      <c r="BZ1797" s="1" t="s">
        <v>112</v>
      </c>
      <c r="CB1797" s="1" t="s">
        <v>10619</v>
      </c>
      <c r="CC1797" s="1" t="s">
        <v>6576</v>
      </c>
      <c r="CD1797" s="1" t="s">
        <v>6577</v>
      </c>
      <c r="CE1797" s="1" t="s">
        <v>116</v>
      </c>
      <c r="CF1797" s="1" t="s">
        <v>117</v>
      </c>
      <c r="CG1797" s="1">
        <v>96950</v>
      </c>
      <c r="CH1797" s="3">
        <v>14.85</v>
      </c>
      <c r="CI1797" s="3">
        <v>16.5</v>
      </c>
      <c r="CJ1797" s="3">
        <v>22.28</v>
      </c>
      <c r="CK1797" s="3">
        <v>24.75</v>
      </c>
      <c r="CL1797" s="1" t="s">
        <v>137</v>
      </c>
      <c r="CM1797" s="1" t="s">
        <v>362</v>
      </c>
      <c r="CN1797" s="1" t="s">
        <v>139</v>
      </c>
      <c r="CP1797" s="1" t="s">
        <v>112</v>
      </c>
      <c r="CQ1797" s="1" t="s">
        <v>111</v>
      </c>
      <c r="CR1797" s="1" t="s">
        <v>112</v>
      </c>
      <c r="CS1797" s="1" t="s">
        <v>111</v>
      </c>
      <c r="CT1797" s="1" t="s">
        <v>111</v>
      </c>
      <c r="CU1797" s="1" t="s">
        <v>111</v>
      </c>
      <c r="CV1797" s="1" t="s">
        <v>138</v>
      </c>
      <c r="CW1797" s="1" t="s">
        <v>6584</v>
      </c>
      <c r="CX1797" s="1">
        <v>16703223858</v>
      </c>
      <c r="CY1797" s="1" t="s">
        <v>6580</v>
      </c>
      <c r="CZ1797" s="1" t="s">
        <v>138</v>
      </c>
      <c r="DA1797" s="1" t="s">
        <v>111</v>
      </c>
      <c r="DB1797" s="1" t="s">
        <v>112</v>
      </c>
    </row>
    <row r="1798" spans="1:111" ht="15.6" customHeight="1" x14ac:dyDescent="0.25">
      <c r="A1798" s="1" t="s">
        <v>17698</v>
      </c>
      <c r="B1798" s="1" t="s">
        <v>238</v>
      </c>
      <c r="C1798" s="2">
        <v>44351.074401504629</v>
      </c>
      <c r="D1798" s="2">
        <v>44400</v>
      </c>
      <c r="E1798" s="1" t="s">
        <v>180</v>
      </c>
      <c r="G1798" s="1" t="s">
        <v>112</v>
      </c>
      <c r="H1798" s="1" t="s">
        <v>112</v>
      </c>
      <c r="I1798" s="1" t="s">
        <v>112</v>
      </c>
      <c r="J1798" s="1" t="s">
        <v>9132</v>
      </c>
      <c r="K1798" s="1" t="s">
        <v>3926</v>
      </c>
      <c r="L1798" s="1" t="s">
        <v>9133</v>
      </c>
      <c r="N1798" s="1" t="s">
        <v>116</v>
      </c>
      <c r="O1798" s="1" t="s">
        <v>117</v>
      </c>
      <c r="P1798" s="9">
        <v>96950</v>
      </c>
      <c r="Q1798" s="1" t="s">
        <v>118</v>
      </c>
      <c r="S1798" s="1">
        <v>16702331818</v>
      </c>
      <c r="U1798" s="1">
        <v>812112</v>
      </c>
      <c r="V1798" s="1" t="s">
        <v>119</v>
      </c>
      <c r="X1798" s="1" t="s">
        <v>3928</v>
      </c>
      <c r="Y1798" s="1" t="s">
        <v>210</v>
      </c>
      <c r="AA1798" s="1" t="s">
        <v>373</v>
      </c>
      <c r="AB1798" s="1" t="s">
        <v>9133</v>
      </c>
      <c r="AD1798" s="1" t="s">
        <v>116</v>
      </c>
      <c r="AE1798" s="1" t="s">
        <v>117</v>
      </c>
      <c r="AF1798" s="9">
        <v>96950</v>
      </c>
      <c r="AG1798" s="1" t="s">
        <v>118</v>
      </c>
      <c r="AI1798" s="1">
        <v>16702331818</v>
      </c>
      <c r="AK1798" s="1" t="s">
        <v>3930</v>
      </c>
      <c r="BC1798" s="1" t="str">
        <f>"49-9071.00"</f>
        <v>49-9071.00</v>
      </c>
      <c r="BD1798" s="1" t="s">
        <v>214</v>
      </c>
      <c r="BE1798" s="1" t="s">
        <v>14981</v>
      </c>
      <c r="BF1798" s="1" t="s">
        <v>14982</v>
      </c>
      <c r="BG1798" s="1">
        <v>3</v>
      </c>
      <c r="BH1798" s="1">
        <v>3</v>
      </c>
      <c r="BI1798" s="2">
        <v>44470</v>
      </c>
      <c r="BJ1798" s="2">
        <v>44834</v>
      </c>
      <c r="BK1798" s="2">
        <v>44470</v>
      </c>
      <c r="BL1798" s="2">
        <v>44834</v>
      </c>
      <c r="BM1798" s="1">
        <v>40</v>
      </c>
      <c r="BN1798" s="1">
        <v>0</v>
      </c>
      <c r="BO1798" s="1">
        <v>6</v>
      </c>
      <c r="BP1798" s="1">
        <v>6</v>
      </c>
      <c r="BQ1798" s="1">
        <v>7</v>
      </c>
      <c r="BR1798" s="1">
        <v>7</v>
      </c>
      <c r="BS1798" s="1">
        <v>7</v>
      </c>
      <c r="BT1798" s="1">
        <v>7</v>
      </c>
      <c r="BU1798" s="1" t="str">
        <f>"9:00 AM"</f>
        <v>9:00 AM</v>
      </c>
      <c r="BV1798" s="1" t="str">
        <f t="shared" si="46"/>
        <v>5:00 PM</v>
      </c>
      <c r="BW1798" s="1" t="s">
        <v>230</v>
      </c>
      <c r="BX1798" s="1">
        <v>0</v>
      </c>
      <c r="BY1798" s="1">
        <v>12</v>
      </c>
      <c r="BZ1798" s="1" t="s">
        <v>112</v>
      </c>
      <c r="CB1798" s="4" t="s">
        <v>14983</v>
      </c>
      <c r="CC1798" s="1" t="s">
        <v>9133</v>
      </c>
      <c r="CE1798" s="1" t="s">
        <v>116</v>
      </c>
      <c r="CF1798" s="1" t="s">
        <v>117</v>
      </c>
      <c r="CG1798" s="1">
        <v>96950</v>
      </c>
      <c r="CH1798" s="3">
        <v>8.7100000000000009</v>
      </c>
      <c r="CI1798" s="3">
        <v>9</v>
      </c>
      <c r="CJ1798" s="3">
        <v>13.06</v>
      </c>
      <c r="CK1798" s="3">
        <v>13.5</v>
      </c>
      <c r="CL1798" s="1" t="s">
        <v>137</v>
      </c>
      <c r="CM1798" s="1" t="s">
        <v>362</v>
      </c>
      <c r="CN1798" s="1" t="s">
        <v>139</v>
      </c>
      <c r="CP1798" s="1" t="s">
        <v>112</v>
      </c>
      <c r="CQ1798" s="1" t="s">
        <v>111</v>
      </c>
      <c r="CR1798" s="1" t="s">
        <v>111</v>
      </c>
      <c r="CS1798" s="1" t="s">
        <v>111</v>
      </c>
      <c r="CT1798" s="1" t="s">
        <v>111</v>
      </c>
      <c r="CU1798" s="1" t="s">
        <v>111</v>
      </c>
      <c r="CV1798" s="1" t="s">
        <v>111</v>
      </c>
      <c r="CW1798" s="1" t="s">
        <v>3935</v>
      </c>
      <c r="CX1798" s="1">
        <v>16702331818</v>
      </c>
      <c r="CY1798" s="1" t="s">
        <v>3930</v>
      </c>
      <c r="CZ1798" s="1" t="s">
        <v>138</v>
      </c>
      <c r="DA1798" s="1" t="s">
        <v>111</v>
      </c>
      <c r="DB1798" s="1" t="s">
        <v>112</v>
      </c>
    </row>
    <row r="1799" spans="1:111" ht="15.6" customHeight="1" x14ac:dyDescent="0.25">
      <c r="A1799" s="1" t="s">
        <v>17699</v>
      </c>
      <c r="B1799" s="1" t="s">
        <v>238</v>
      </c>
      <c r="C1799" s="2">
        <v>44365.946416782404</v>
      </c>
      <c r="D1799" s="2">
        <v>44412</v>
      </c>
      <c r="E1799" s="1" t="s">
        <v>110</v>
      </c>
      <c r="F1799" s="2">
        <v>44468.833333333336</v>
      </c>
      <c r="G1799" s="1" t="s">
        <v>112</v>
      </c>
      <c r="H1799" s="1" t="s">
        <v>112</v>
      </c>
      <c r="I1799" s="1" t="s">
        <v>112</v>
      </c>
      <c r="J1799" s="1" t="s">
        <v>17700</v>
      </c>
      <c r="L1799" s="1" t="s">
        <v>2521</v>
      </c>
      <c r="N1799" s="1" t="s">
        <v>116</v>
      </c>
      <c r="O1799" s="1" t="s">
        <v>117</v>
      </c>
      <c r="P1799" s="9">
        <v>96950</v>
      </c>
      <c r="Q1799" s="1" t="s">
        <v>118</v>
      </c>
      <c r="S1799" s="1">
        <v>16702358163</v>
      </c>
      <c r="U1799" s="1">
        <v>56152</v>
      </c>
      <c r="V1799" s="1" t="s">
        <v>119</v>
      </c>
      <c r="X1799" s="1" t="s">
        <v>210</v>
      </c>
      <c r="Y1799" s="1" t="s">
        <v>17701</v>
      </c>
      <c r="AA1799" s="1" t="s">
        <v>17702</v>
      </c>
      <c r="AB1799" s="1" t="s">
        <v>2521</v>
      </c>
      <c r="AD1799" s="1" t="s">
        <v>116</v>
      </c>
      <c r="AE1799" s="1" t="s">
        <v>117</v>
      </c>
      <c r="AF1799" s="9">
        <v>96950</v>
      </c>
      <c r="AG1799" s="1" t="s">
        <v>118</v>
      </c>
      <c r="AI1799" s="1">
        <v>16702358163</v>
      </c>
      <c r="AK1799" s="1" t="s">
        <v>17703</v>
      </c>
      <c r="BC1799" s="1" t="str">
        <f>"39-7011.00"</f>
        <v>39-7011.00</v>
      </c>
      <c r="BD1799" s="1" t="s">
        <v>1435</v>
      </c>
      <c r="BE1799" s="1" t="s">
        <v>17704</v>
      </c>
      <c r="BF1799" s="1" t="s">
        <v>3755</v>
      </c>
      <c r="BG1799" s="1">
        <v>1</v>
      </c>
      <c r="BH1799" s="1">
        <v>1</v>
      </c>
      <c r="BI1799" s="2">
        <v>44470</v>
      </c>
      <c r="BJ1799" s="2">
        <v>44834</v>
      </c>
      <c r="BK1799" s="2">
        <v>44470</v>
      </c>
      <c r="BL1799" s="2">
        <v>44834</v>
      </c>
      <c r="BM1799" s="1">
        <v>35</v>
      </c>
      <c r="BN1799" s="1">
        <v>0</v>
      </c>
      <c r="BO1799" s="1">
        <v>7</v>
      </c>
      <c r="BP1799" s="1">
        <v>7</v>
      </c>
      <c r="BQ1799" s="1">
        <v>7</v>
      </c>
      <c r="BR1799" s="1">
        <v>7</v>
      </c>
      <c r="BS1799" s="1">
        <v>7</v>
      </c>
      <c r="BT1799" s="1">
        <v>0</v>
      </c>
      <c r="BU1799" s="1" t="str">
        <f>"9:00 AM"</f>
        <v>9:00 AM</v>
      </c>
      <c r="BV1799" s="1" t="str">
        <f t="shared" si="46"/>
        <v>5:00 PM</v>
      </c>
      <c r="BW1799" s="1" t="s">
        <v>135</v>
      </c>
      <c r="BX1799" s="1">
        <v>0</v>
      </c>
      <c r="BY1799" s="1">
        <v>3</v>
      </c>
      <c r="BZ1799" s="1" t="s">
        <v>112</v>
      </c>
      <c r="CB1799" s="1" t="s">
        <v>17705</v>
      </c>
      <c r="CC1799" s="1" t="s">
        <v>2521</v>
      </c>
      <c r="CE1799" s="1" t="s">
        <v>116</v>
      </c>
      <c r="CF1799" s="1" t="s">
        <v>117</v>
      </c>
      <c r="CG1799" s="1">
        <v>96950</v>
      </c>
      <c r="CH1799" s="3">
        <v>12.14</v>
      </c>
      <c r="CI1799" s="3">
        <v>12.14</v>
      </c>
      <c r="CJ1799" s="3">
        <v>18.21</v>
      </c>
      <c r="CK1799" s="3">
        <v>18.21</v>
      </c>
      <c r="CL1799" s="1" t="s">
        <v>137</v>
      </c>
      <c r="CN1799" s="1" t="s">
        <v>139</v>
      </c>
      <c r="CP1799" s="1" t="s">
        <v>112</v>
      </c>
      <c r="CQ1799" s="1" t="s">
        <v>111</v>
      </c>
      <c r="CR1799" s="1" t="s">
        <v>112</v>
      </c>
      <c r="CS1799" s="1" t="s">
        <v>111</v>
      </c>
      <c r="CT1799" s="1" t="s">
        <v>138</v>
      </c>
      <c r="CU1799" s="1" t="s">
        <v>111</v>
      </c>
      <c r="CV1799" s="1" t="s">
        <v>138</v>
      </c>
      <c r="CW1799" s="1" t="s">
        <v>2313</v>
      </c>
      <c r="CX1799" s="1">
        <v>16702358163</v>
      </c>
      <c r="CY1799" s="1" t="s">
        <v>17703</v>
      </c>
      <c r="CZ1799" s="1" t="s">
        <v>138</v>
      </c>
      <c r="DA1799" s="1" t="s">
        <v>111</v>
      </c>
      <c r="DB1799" s="1" t="s">
        <v>112</v>
      </c>
      <c r="DC1799" s="1" t="s">
        <v>210</v>
      </c>
      <c r="DD1799" s="1" t="s">
        <v>17701</v>
      </c>
      <c r="DF1799" s="1" t="s">
        <v>17706</v>
      </c>
      <c r="DG1799" s="1" t="s">
        <v>17703</v>
      </c>
    </row>
    <row r="1800" spans="1:111" ht="15.6" customHeight="1" x14ac:dyDescent="0.25">
      <c r="A1800" s="1" t="s">
        <v>17712</v>
      </c>
      <c r="B1800" s="1" t="s">
        <v>238</v>
      </c>
      <c r="C1800" s="2">
        <v>44370.821233912036</v>
      </c>
      <c r="D1800" s="2">
        <v>44412</v>
      </c>
      <c r="E1800" s="1" t="s">
        <v>180</v>
      </c>
      <c r="G1800" s="1" t="s">
        <v>112</v>
      </c>
      <c r="H1800" s="1" t="s">
        <v>112</v>
      </c>
      <c r="I1800" s="1" t="s">
        <v>112</v>
      </c>
      <c r="J1800" s="1" t="s">
        <v>17713</v>
      </c>
      <c r="K1800" s="1" t="s">
        <v>17714</v>
      </c>
      <c r="L1800" s="1" t="s">
        <v>17715</v>
      </c>
      <c r="M1800" s="1" t="s">
        <v>5418</v>
      </c>
      <c r="N1800" s="1" t="s">
        <v>116</v>
      </c>
      <c r="O1800" s="1" t="s">
        <v>117</v>
      </c>
      <c r="P1800" s="9">
        <v>96950</v>
      </c>
      <c r="Q1800" s="1" t="s">
        <v>118</v>
      </c>
      <c r="R1800" s="1" t="s">
        <v>117</v>
      </c>
      <c r="S1800" s="1">
        <v>16702880373</v>
      </c>
      <c r="U1800" s="1">
        <v>44512</v>
      </c>
      <c r="V1800" s="1" t="s">
        <v>119</v>
      </c>
      <c r="X1800" s="1" t="s">
        <v>5419</v>
      </c>
      <c r="Y1800" s="1" t="s">
        <v>5420</v>
      </c>
      <c r="Z1800" s="1" t="s">
        <v>5421</v>
      </c>
      <c r="AA1800" s="1" t="s">
        <v>1028</v>
      </c>
      <c r="AB1800" s="1" t="s">
        <v>17715</v>
      </c>
      <c r="AC1800" s="1" t="s">
        <v>5418</v>
      </c>
      <c r="AD1800" s="1" t="s">
        <v>116</v>
      </c>
      <c r="AE1800" s="1" t="s">
        <v>117</v>
      </c>
      <c r="AF1800" s="9">
        <v>96950</v>
      </c>
      <c r="AG1800" s="1" t="s">
        <v>118</v>
      </c>
      <c r="AH1800" s="1" t="s">
        <v>117</v>
      </c>
      <c r="AI1800" s="1">
        <v>16702880373</v>
      </c>
      <c r="AK1800" s="1" t="s">
        <v>3620</v>
      </c>
      <c r="BC1800" s="1" t="str">
        <f>"37-2011.00"</f>
        <v>37-2011.00</v>
      </c>
      <c r="BD1800" s="1" t="s">
        <v>676</v>
      </c>
      <c r="BE1800" s="1" t="s">
        <v>17716</v>
      </c>
      <c r="BF1800" s="1" t="s">
        <v>5547</v>
      </c>
      <c r="BG1800" s="1">
        <v>3</v>
      </c>
      <c r="BH1800" s="1">
        <v>3</v>
      </c>
      <c r="BI1800" s="2">
        <v>44470</v>
      </c>
      <c r="BJ1800" s="2">
        <v>44834</v>
      </c>
      <c r="BK1800" s="2">
        <v>44470</v>
      </c>
      <c r="BL1800" s="2">
        <v>44834</v>
      </c>
      <c r="BM1800" s="1">
        <v>35</v>
      </c>
      <c r="BN1800" s="1">
        <v>0</v>
      </c>
      <c r="BO1800" s="1">
        <v>7</v>
      </c>
      <c r="BP1800" s="1">
        <v>7</v>
      </c>
      <c r="BQ1800" s="1">
        <v>7</v>
      </c>
      <c r="BR1800" s="1">
        <v>7</v>
      </c>
      <c r="BS1800" s="1">
        <v>7</v>
      </c>
      <c r="BT1800" s="1">
        <v>0</v>
      </c>
      <c r="BU1800" s="1" t="str">
        <f>"9:00 AM"</f>
        <v>9:00 AM</v>
      </c>
      <c r="BV1800" s="1" t="str">
        <f t="shared" si="46"/>
        <v>5:00 PM</v>
      </c>
      <c r="BW1800" s="1" t="s">
        <v>230</v>
      </c>
      <c r="BX1800" s="1">
        <v>0</v>
      </c>
      <c r="BY1800" s="1">
        <v>6</v>
      </c>
      <c r="BZ1800" s="1" t="s">
        <v>112</v>
      </c>
      <c r="CB1800" s="1" t="s">
        <v>17717</v>
      </c>
      <c r="CC1800" s="1" t="s">
        <v>17715</v>
      </c>
      <c r="CD1800" s="1" t="s">
        <v>5418</v>
      </c>
      <c r="CE1800" s="1" t="s">
        <v>116</v>
      </c>
      <c r="CF1800" s="1" t="s">
        <v>117</v>
      </c>
      <c r="CG1800" s="1">
        <v>96950</v>
      </c>
      <c r="CH1800" s="3">
        <v>8.0500000000000007</v>
      </c>
      <c r="CI1800" s="3">
        <v>8.0500000000000007</v>
      </c>
      <c r="CJ1800" s="3">
        <v>12.08</v>
      </c>
      <c r="CK1800" s="3">
        <v>12.08</v>
      </c>
      <c r="CL1800" s="1" t="s">
        <v>137</v>
      </c>
      <c r="CM1800" s="1" t="s">
        <v>362</v>
      </c>
      <c r="CN1800" s="1" t="s">
        <v>139</v>
      </c>
      <c r="CP1800" s="1" t="s">
        <v>112</v>
      </c>
      <c r="CQ1800" s="1" t="s">
        <v>111</v>
      </c>
      <c r="CR1800" s="1" t="s">
        <v>112</v>
      </c>
      <c r="CS1800" s="1" t="s">
        <v>111</v>
      </c>
      <c r="CT1800" s="1" t="s">
        <v>138</v>
      </c>
      <c r="CU1800" s="1" t="s">
        <v>111</v>
      </c>
      <c r="CV1800" s="1" t="s">
        <v>138</v>
      </c>
      <c r="CW1800" s="1" t="s">
        <v>362</v>
      </c>
      <c r="CX1800" s="1">
        <v>16702358233</v>
      </c>
      <c r="CY1800" s="1" t="s">
        <v>3620</v>
      </c>
      <c r="CZ1800" s="1" t="s">
        <v>138</v>
      </c>
      <c r="DA1800" s="1" t="s">
        <v>111</v>
      </c>
      <c r="DB1800" s="1" t="s">
        <v>112</v>
      </c>
      <c r="DC1800" s="1" t="s">
        <v>5419</v>
      </c>
      <c r="DD1800" s="1" t="s">
        <v>5420</v>
      </c>
      <c r="DE1800" s="1" t="s">
        <v>402</v>
      </c>
      <c r="DF1800" s="1" t="s">
        <v>17718</v>
      </c>
      <c r="DG1800" s="1" t="s">
        <v>3620</v>
      </c>
    </row>
    <row r="1801" spans="1:111" ht="15.6" customHeight="1" x14ac:dyDescent="0.25">
      <c r="A1801" s="1" t="s">
        <v>17720</v>
      </c>
      <c r="B1801" s="1" t="s">
        <v>238</v>
      </c>
      <c r="C1801" s="2">
        <v>44389.375000347223</v>
      </c>
      <c r="D1801" s="2">
        <v>44438</v>
      </c>
      <c r="E1801" s="1" t="s">
        <v>110</v>
      </c>
      <c r="F1801" s="2">
        <v>44468.833333333336</v>
      </c>
      <c r="G1801" s="1" t="s">
        <v>111</v>
      </c>
      <c r="H1801" s="1" t="s">
        <v>112</v>
      </c>
      <c r="I1801" s="1" t="s">
        <v>112</v>
      </c>
      <c r="J1801" s="1" t="s">
        <v>4400</v>
      </c>
      <c r="K1801" s="1" t="s">
        <v>719</v>
      </c>
      <c r="L1801" s="1" t="s">
        <v>4402</v>
      </c>
      <c r="M1801" s="1" t="s">
        <v>1757</v>
      </c>
      <c r="N1801" s="1" t="s">
        <v>1759</v>
      </c>
      <c r="O1801" s="1" t="s">
        <v>117</v>
      </c>
      <c r="P1801" s="9">
        <v>96952</v>
      </c>
      <c r="Q1801" s="1" t="s">
        <v>118</v>
      </c>
      <c r="R1801" s="1" t="s">
        <v>719</v>
      </c>
      <c r="S1801" s="1">
        <v>16704330105</v>
      </c>
      <c r="U1801" s="1">
        <v>11121</v>
      </c>
      <c r="V1801" s="1" t="s">
        <v>119</v>
      </c>
      <c r="X1801" s="1" t="s">
        <v>3428</v>
      </c>
      <c r="Y1801" s="1" t="s">
        <v>4403</v>
      </c>
      <c r="AA1801" s="1" t="s">
        <v>373</v>
      </c>
      <c r="AB1801" s="1" t="s">
        <v>4402</v>
      </c>
      <c r="AC1801" s="1" t="s">
        <v>1757</v>
      </c>
      <c r="AD1801" s="1" t="s">
        <v>1759</v>
      </c>
      <c r="AE1801" s="1" t="s">
        <v>117</v>
      </c>
      <c r="AF1801" s="9">
        <v>96952</v>
      </c>
      <c r="AG1801" s="1" t="s">
        <v>118</v>
      </c>
      <c r="AH1801" s="1" t="s">
        <v>719</v>
      </c>
      <c r="AI1801" s="1">
        <v>16704330105</v>
      </c>
      <c r="AK1801" s="1" t="s">
        <v>4404</v>
      </c>
      <c r="BC1801" s="1" t="str">
        <f>"45-2092.02"</f>
        <v>45-2092.02</v>
      </c>
      <c r="BD1801" s="1" t="s">
        <v>2274</v>
      </c>
      <c r="BE1801" s="1" t="s">
        <v>10603</v>
      </c>
      <c r="BF1801" s="1" t="s">
        <v>2401</v>
      </c>
      <c r="BG1801" s="1">
        <v>1</v>
      </c>
      <c r="BH1801" s="1">
        <v>1</v>
      </c>
      <c r="BI1801" s="2">
        <v>44470</v>
      </c>
      <c r="BJ1801" s="2">
        <v>45565</v>
      </c>
      <c r="BK1801" s="2">
        <v>44470</v>
      </c>
      <c r="BL1801" s="2">
        <v>45565</v>
      </c>
      <c r="BM1801" s="1">
        <v>35</v>
      </c>
      <c r="BN1801" s="1">
        <v>0</v>
      </c>
      <c r="BO1801" s="1">
        <v>7</v>
      </c>
      <c r="BP1801" s="1">
        <v>7</v>
      </c>
      <c r="BQ1801" s="1">
        <v>7</v>
      </c>
      <c r="BR1801" s="1">
        <v>7</v>
      </c>
      <c r="BS1801" s="1">
        <v>7</v>
      </c>
      <c r="BT1801" s="1">
        <v>0</v>
      </c>
      <c r="BU1801" s="1" t="str">
        <f>"7:00 AM"</f>
        <v>7:00 AM</v>
      </c>
      <c r="BV1801" s="1" t="str">
        <f>"3:00 PM"</f>
        <v>3:00 PM</v>
      </c>
      <c r="BW1801" s="1" t="s">
        <v>230</v>
      </c>
      <c r="BX1801" s="1">
        <v>0</v>
      </c>
      <c r="BY1801" s="1">
        <v>3</v>
      </c>
      <c r="BZ1801" s="1" t="s">
        <v>112</v>
      </c>
      <c r="CB1801" s="1" t="s">
        <v>719</v>
      </c>
      <c r="CC1801" s="1" t="s">
        <v>4407</v>
      </c>
      <c r="CD1801" s="1" t="s">
        <v>1757</v>
      </c>
      <c r="CE1801" s="1" t="s">
        <v>1759</v>
      </c>
      <c r="CF1801" s="1" t="s">
        <v>117</v>
      </c>
      <c r="CG1801" s="1">
        <v>96952</v>
      </c>
      <c r="CH1801" s="3">
        <v>10.210000000000001</v>
      </c>
      <c r="CI1801" s="3">
        <v>10.210000000000001</v>
      </c>
      <c r="CJ1801" s="3">
        <v>15.32</v>
      </c>
      <c r="CK1801" s="3">
        <v>15.32</v>
      </c>
      <c r="CL1801" s="1" t="s">
        <v>137</v>
      </c>
      <c r="CM1801" s="1" t="s">
        <v>719</v>
      </c>
      <c r="CN1801" s="1" t="s">
        <v>139</v>
      </c>
      <c r="CP1801" s="1" t="s">
        <v>112</v>
      </c>
      <c r="CQ1801" s="1" t="s">
        <v>111</v>
      </c>
      <c r="CR1801" s="1" t="s">
        <v>112</v>
      </c>
      <c r="CS1801" s="1" t="s">
        <v>111</v>
      </c>
      <c r="CT1801" s="1" t="s">
        <v>138</v>
      </c>
      <c r="CU1801" s="1" t="s">
        <v>111</v>
      </c>
      <c r="CV1801" s="1" t="s">
        <v>138</v>
      </c>
      <c r="CW1801" s="1" t="s">
        <v>719</v>
      </c>
      <c r="CX1801" s="1">
        <v>16704330105</v>
      </c>
      <c r="CY1801" s="1" t="s">
        <v>4404</v>
      </c>
      <c r="CZ1801" s="1" t="s">
        <v>716</v>
      </c>
      <c r="DA1801" s="1" t="s">
        <v>111</v>
      </c>
      <c r="DB1801" s="1" t="s">
        <v>112</v>
      </c>
    </row>
    <row r="1802" spans="1:111" ht="15.6" customHeight="1" x14ac:dyDescent="0.25">
      <c r="A1802" s="1" t="s">
        <v>17721</v>
      </c>
      <c r="B1802" s="1" t="s">
        <v>238</v>
      </c>
      <c r="C1802" s="2">
        <v>44351.03637037037</v>
      </c>
      <c r="D1802" s="2">
        <v>44404</v>
      </c>
      <c r="E1802" s="1" t="s">
        <v>110</v>
      </c>
      <c r="F1802" s="2">
        <v>44469.833333333336</v>
      </c>
      <c r="G1802" s="1" t="s">
        <v>111</v>
      </c>
      <c r="H1802" s="1" t="s">
        <v>112</v>
      </c>
      <c r="I1802" s="1" t="s">
        <v>112</v>
      </c>
      <c r="J1802" s="1" t="s">
        <v>17722</v>
      </c>
      <c r="K1802" s="1" t="s">
        <v>138</v>
      </c>
      <c r="L1802" s="1" t="s">
        <v>17723</v>
      </c>
      <c r="M1802" s="1" t="s">
        <v>17724</v>
      </c>
      <c r="N1802" s="1" t="s">
        <v>879</v>
      </c>
      <c r="O1802" s="1" t="s">
        <v>117</v>
      </c>
      <c r="P1802" s="9">
        <v>96950</v>
      </c>
      <c r="Q1802" s="1" t="s">
        <v>118</v>
      </c>
      <c r="R1802" s="1" t="s">
        <v>242</v>
      </c>
      <c r="S1802" s="1">
        <v>16703226624</v>
      </c>
      <c r="T1802" s="1">
        <v>2401</v>
      </c>
      <c r="U1802" s="1">
        <v>424820</v>
      </c>
      <c r="V1802" s="1" t="s">
        <v>119</v>
      </c>
      <c r="X1802" s="1" t="s">
        <v>17725</v>
      </c>
      <c r="Y1802" s="1" t="s">
        <v>17726</v>
      </c>
      <c r="Z1802" s="1" t="s">
        <v>11654</v>
      </c>
      <c r="AA1802" s="1" t="s">
        <v>17727</v>
      </c>
      <c r="AB1802" s="1" t="s">
        <v>17723</v>
      </c>
      <c r="AC1802" s="1" t="s">
        <v>17724</v>
      </c>
      <c r="AD1802" s="1" t="s">
        <v>879</v>
      </c>
      <c r="AE1802" s="1" t="s">
        <v>117</v>
      </c>
      <c r="AF1802" s="9">
        <v>96950</v>
      </c>
      <c r="AG1802" s="1" t="s">
        <v>118</v>
      </c>
      <c r="AH1802" s="1" t="s">
        <v>242</v>
      </c>
      <c r="AI1802" s="1">
        <v>16703226624</v>
      </c>
      <c r="AJ1802" s="1">
        <v>2401</v>
      </c>
      <c r="AK1802" s="1" t="s">
        <v>17728</v>
      </c>
      <c r="BC1802" s="1" t="str">
        <f>"43-3031.00"</f>
        <v>43-3031.00</v>
      </c>
      <c r="BD1802" s="1" t="s">
        <v>389</v>
      </c>
      <c r="BE1802" s="1" t="s">
        <v>17729</v>
      </c>
      <c r="BF1802" s="1" t="s">
        <v>17730</v>
      </c>
      <c r="BG1802" s="1">
        <v>1</v>
      </c>
      <c r="BH1802" s="1">
        <v>1</v>
      </c>
      <c r="BI1802" s="2">
        <v>44471</v>
      </c>
      <c r="BJ1802" s="2">
        <v>44835</v>
      </c>
      <c r="BK1802" s="2">
        <v>44471</v>
      </c>
      <c r="BL1802" s="2">
        <v>44835</v>
      </c>
      <c r="BM1802" s="1">
        <v>40</v>
      </c>
      <c r="BN1802" s="1">
        <v>0</v>
      </c>
      <c r="BO1802" s="1">
        <v>8</v>
      </c>
      <c r="BP1802" s="1">
        <v>8</v>
      </c>
      <c r="BQ1802" s="1">
        <v>8</v>
      </c>
      <c r="BR1802" s="1">
        <v>8</v>
      </c>
      <c r="BS1802" s="1">
        <v>8</v>
      </c>
      <c r="BT1802" s="1">
        <v>0</v>
      </c>
      <c r="BU1802" s="1" t="str">
        <f>"8:00 AM"</f>
        <v>8:00 AM</v>
      </c>
      <c r="BV1802" s="1" t="str">
        <f>"5:00 PM"</f>
        <v>5:00 PM</v>
      </c>
      <c r="BW1802" s="1" t="s">
        <v>392</v>
      </c>
      <c r="BX1802" s="1">
        <v>3</v>
      </c>
      <c r="BY1802" s="1">
        <v>24</v>
      </c>
      <c r="BZ1802" s="1" t="s">
        <v>112</v>
      </c>
      <c r="CB1802" s="1" t="s">
        <v>17731</v>
      </c>
      <c r="CC1802" s="1" t="s">
        <v>17732</v>
      </c>
      <c r="CD1802" s="1" t="s">
        <v>17724</v>
      </c>
      <c r="CE1802" s="1" t="s">
        <v>879</v>
      </c>
      <c r="CF1802" s="1" t="s">
        <v>117</v>
      </c>
      <c r="CG1802" s="1">
        <v>96950</v>
      </c>
      <c r="CH1802" s="3">
        <v>9.49</v>
      </c>
      <c r="CI1802" s="3">
        <v>9.49</v>
      </c>
      <c r="CJ1802" s="3">
        <v>14.23</v>
      </c>
      <c r="CK1802" s="3">
        <v>14.23</v>
      </c>
      <c r="CL1802" s="1" t="s">
        <v>137</v>
      </c>
      <c r="CM1802" s="1" t="s">
        <v>138</v>
      </c>
      <c r="CN1802" s="1" t="s">
        <v>139</v>
      </c>
      <c r="CP1802" s="1" t="s">
        <v>112</v>
      </c>
      <c r="CQ1802" s="1" t="s">
        <v>111</v>
      </c>
      <c r="CR1802" s="1" t="s">
        <v>112</v>
      </c>
      <c r="CS1802" s="1" t="s">
        <v>111</v>
      </c>
      <c r="CT1802" s="1" t="s">
        <v>111</v>
      </c>
      <c r="CU1802" s="1" t="s">
        <v>111</v>
      </c>
      <c r="CV1802" s="1" t="s">
        <v>138</v>
      </c>
      <c r="CW1802" s="1" t="s">
        <v>17733</v>
      </c>
      <c r="CX1802" s="1">
        <v>16703226624</v>
      </c>
      <c r="CY1802" s="1" t="s">
        <v>17728</v>
      </c>
      <c r="CZ1802" s="1" t="s">
        <v>138</v>
      </c>
      <c r="DA1802" s="1" t="s">
        <v>111</v>
      </c>
      <c r="DB1802" s="1" t="s">
        <v>112</v>
      </c>
      <c r="DC1802" s="1" t="s">
        <v>17734</v>
      </c>
      <c r="DD1802" s="1" t="s">
        <v>17735</v>
      </c>
      <c r="DE1802" s="1" t="s">
        <v>972</v>
      </c>
      <c r="DF1802" s="1" t="s">
        <v>17736</v>
      </c>
      <c r="DG1802" s="1" t="s">
        <v>17737</v>
      </c>
    </row>
    <row r="1803" spans="1:111" ht="15.6" customHeight="1" x14ac:dyDescent="0.25">
      <c r="A1803" s="1" t="s">
        <v>17738</v>
      </c>
      <c r="B1803" s="1" t="s">
        <v>238</v>
      </c>
      <c r="C1803" s="2">
        <v>44368.837283912035</v>
      </c>
      <c r="D1803" s="2">
        <v>44419</v>
      </c>
      <c r="E1803" s="1" t="s">
        <v>180</v>
      </c>
      <c r="G1803" s="1" t="s">
        <v>112</v>
      </c>
      <c r="H1803" s="1" t="s">
        <v>112</v>
      </c>
      <c r="I1803" s="1" t="s">
        <v>112</v>
      </c>
      <c r="J1803" s="1" t="s">
        <v>17739</v>
      </c>
      <c r="K1803" s="1" t="s">
        <v>17740</v>
      </c>
      <c r="L1803" s="1" t="s">
        <v>17741</v>
      </c>
      <c r="N1803" s="1" t="s">
        <v>116</v>
      </c>
      <c r="O1803" s="1" t="s">
        <v>117</v>
      </c>
      <c r="P1803" s="9">
        <v>96950</v>
      </c>
      <c r="Q1803" s="1" t="s">
        <v>118</v>
      </c>
      <c r="S1803" s="1">
        <v>16702350200</v>
      </c>
      <c r="U1803" s="1">
        <v>72251</v>
      </c>
      <c r="V1803" s="1" t="s">
        <v>119</v>
      </c>
      <c r="X1803" s="1" t="s">
        <v>656</v>
      </c>
      <c r="Y1803" s="1" t="s">
        <v>9077</v>
      </c>
      <c r="AA1803" s="1" t="s">
        <v>245</v>
      </c>
      <c r="AB1803" s="1" t="s">
        <v>17741</v>
      </c>
      <c r="AD1803" s="1" t="s">
        <v>116</v>
      </c>
      <c r="AE1803" s="1" t="s">
        <v>117</v>
      </c>
      <c r="AF1803" s="9">
        <v>96950</v>
      </c>
      <c r="AG1803" s="1" t="s">
        <v>118</v>
      </c>
      <c r="AI1803" s="1">
        <v>16702350200</v>
      </c>
      <c r="AK1803" s="1" t="s">
        <v>620</v>
      </c>
      <c r="AL1803" s="1" t="s">
        <v>125</v>
      </c>
      <c r="AM1803" s="1" t="s">
        <v>621</v>
      </c>
      <c r="AN1803" s="1" t="s">
        <v>622</v>
      </c>
      <c r="AP1803" s="1" t="s">
        <v>1284</v>
      </c>
      <c r="AR1803" s="1" t="s">
        <v>116</v>
      </c>
      <c r="AS1803" s="1" t="s">
        <v>117</v>
      </c>
      <c r="AT1803" s="9">
        <v>96950</v>
      </c>
      <c r="AU1803" s="1" t="s">
        <v>118</v>
      </c>
      <c r="AW1803" s="1">
        <v>16702353403</v>
      </c>
      <c r="AY1803" s="1" t="s">
        <v>1871</v>
      </c>
      <c r="AZ1803" s="1" t="s">
        <v>626</v>
      </c>
      <c r="BC1803" s="1" t="str">
        <f>"35-1012.00"</f>
        <v>35-1012.00</v>
      </c>
      <c r="BD1803" s="1" t="s">
        <v>1372</v>
      </c>
      <c r="BE1803" s="1" t="s">
        <v>17742</v>
      </c>
      <c r="BF1803" s="1" t="s">
        <v>2265</v>
      </c>
      <c r="BG1803" s="1">
        <v>1</v>
      </c>
      <c r="BH1803" s="1">
        <v>1</v>
      </c>
      <c r="BI1803" s="2">
        <v>44471</v>
      </c>
      <c r="BJ1803" s="2">
        <v>44835</v>
      </c>
      <c r="BK1803" s="2">
        <v>44471</v>
      </c>
      <c r="BL1803" s="2">
        <v>44835</v>
      </c>
      <c r="BM1803" s="1">
        <v>35</v>
      </c>
      <c r="BN1803" s="1">
        <v>0</v>
      </c>
      <c r="BO1803" s="1">
        <v>7</v>
      </c>
      <c r="BP1803" s="1">
        <v>7</v>
      </c>
      <c r="BQ1803" s="1">
        <v>7</v>
      </c>
      <c r="BR1803" s="1">
        <v>7</v>
      </c>
      <c r="BS1803" s="1">
        <v>7</v>
      </c>
      <c r="BT1803" s="1">
        <v>0</v>
      </c>
      <c r="BU1803" s="1" t="str">
        <f>"9:00 AM"</f>
        <v>9:00 AM</v>
      </c>
      <c r="BV1803" s="1" t="str">
        <f>"5:00 PM"</f>
        <v>5:00 PM</v>
      </c>
      <c r="BW1803" s="1" t="s">
        <v>135</v>
      </c>
      <c r="BX1803" s="1">
        <v>0</v>
      </c>
      <c r="BY1803" s="1">
        <v>12</v>
      </c>
      <c r="BZ1803" s="1" t="s">
        <v>112</v>
      </c>
      <c r="CB1803" s="1" t="s">
        <v>17743</v>
      </c>
      <c r="CC1803" s="1" t="s">
        <v>17744</v>
      </c>
      <c r="CE1803" s="1" t="s">
        <v>116</v>
      </c>
      <c r="CF1803" s="1" t="s">
        <v>117</v>
      </c>
      <c r="CG1803" s="1">
        <v>96950</v>
      </c>
      <c r="CH1803" s="3">
        <v>10.039999999999999</v>
      </c>
      <c r="CI1803" s="3">
        <v>10.039999999999999</v>
      </c>
      <c r="CJ1803" s="3">
        <v>15.06</v>
      </c>
      <c r="CK1803" s="3">
        <v>15.06</v>
      </c>
      <c r="CL1803" s="1" t="s">
        <v>137</v>
      </c>
      <c r="CN1803" s="1" t="s">
        <v>139</v>
      </c>
      <c r="CP1803" s="1" t="s">
        <v>112</v>
      </c>
      <c r="CQ1803" s="1" t="s">
        <v>111</v>
      </c>
      <c r="CR1803" s="1" t="s">
        <v>112</v>
      </c>
      <c r="CS1803" s="1" t="s">
        <v>111</v>
      </c>
      <c r="CT1803" s="1" t="s">
        <v>138</v>
      </c>
      <c r="CU1803" s="1" t="s">
        <v>111</v>
      </c>
      <c r="CV1803" s="1" t="s">
        <v>138</v>
      </c>
      <c r="CW1803" s="1" t="s">
        <v>631</v>
      </c>
      <c r="CX1803" s="1">
        <v>16702350200</v>
      </c>
      <c r="CY1803" s="1" t="s">
        <v>620</v>
      </c>
      <c r="CZ1803" s="1" t="s">
        <v>138</v>
      </c>
      <c r="DA1803" s="1" t="s">
        <v>111</v>
      </c>
      <c r="DB1803" s="1" t="s">
        <v>112</v>
      </c>
    </row>
    <row r="1804" spans="1:111" ht="15.6" customHeight="1" x14ac:dyDescent="0.25">
      <c r="A1804" s="1" t="s">
        <v>17745</v>
      </c>
      <c r="B1804" s="1" t="s">
        <v>238</v>
      </c>
      <c r="C1804" s="2">
        <v>44381.919459259261</v>
      </c>
      <c r="D1804" s="2">
        <v>44419</v>
      </c>
      <c r="E1804" s="1" t="s">
        <v>110</v>
      </c>
      <c r="F1804" s="2">
        <v>44468.833333333336</v>
      </c>
      <c r="G1804" s="1" t="s">
        <v>111</v>
      </c>
      <c r="H1804" s="1" t="s">
        <v>112</v>
      </c>
      <c r="I1804" s="1" t="s">
        <v>112</v>
      </c>
      <c r="J1804" s="1" t="s">
        <v>8700</v>
      </c>
      <c r="K1804" s="1" t="s">
        <v>8701</v>
      </c>
      <c r="L1804" s="1" t="s">
        <v>8702</v>
      </c>
      <c r="N1804" s="1" t="s">
        <v>116</v>
      </c>
      <c r="O1804" s="1" t="s">
        <v>117</v>
      </c>
      <c r="P1804" s="9">
        <v>96950</v>
      </c>
      <c r="Q1804" s="1" t="s">
        <v>118</v>
      </c>
      <c r="S1804" s="1">
        <v>16702354658</v>
      </c>
      <c r="U1804" s="1">
        <v>311811</v>
      </c>
      <c r="V1804" s="1" t="s">
        <v>119</v>
      </c>
      <c r="X1804" s="1" t="s">
        <v>1127</v>
      </c>
      <c r="Y1804" s="1" t="s">
        <v>8703</v>
      </c>
      <c r="Z1804" s="1" t="s">
        <v>8704</v>
      </c>
      <c r="AA1804" s="1" t="s">
        <v>387</v>
      </c>
      <c r="AB1804" s="1" t="s">
        <v>8702</v>
      </c>
      <c r="AD1804" s="1" t="s">
        <v>116</v>
      </c>
      <c r="AE1804" s="1" t="s">
        <v>117</v>
      </c>
      <c r="AF1804" s="9">
        <v>96950</v>
      </c>
      <c r="AG1804" s="1" t="s">
        <v>118</v>
      </c>
      <c r="AI1804" s="1">
        <v>16702354658</v>
      </c>
      <c r="AK1804" s="1" t="s">
        <v>8705</v>
      </c>
      <c r="BC1804" s="1" t="str">
        <f>"51-3011.00"</f>
        <v>51-3011.00</v>
      </c>
      <c r="BD1804" s="1" t="s">
        <v>1079</v>
      </c>
      <c r="BE1804" s="1" t="s">
        <v>14451</v>
      </c>
      <c r="BF1804" s="1" t="s">
        <v>1081</v>
      </c>
      <c r="BG1804" s="1">
        <v>1</v>
      </c>
      <c r="BH1804" s="1">
        <v>1</v>
      </c>
      <c r="BI1804" s="2">
        <v>44470</v>
      </c>
      <c r="BJ1804" s="2">
        <v>44834</v>
      </c>
      <c r="BK1804" s="2">
        <v>44470</v>
      </c>
      <c r="BL1804" s="2">
        <v>44834</v>
      </c>
      <c r="BM1804" s="1">
        <v>35</v>
      </c>
      <c r="BN1804" s="1">
        <v>0</v>
      </c>
      <c r="BO1804" s="1">
        <v>6</v>
      </c>
      <c r="BP1804" s="1">
        <v>6</v>
      </c>
      <c r="BQ1804" s="1">
        <v>6</v>
      </c>
      <c r="BR1804" s="1">
        <v>6</v>
      </c>
      <c r="BS1804" s="1">
        <v>6</v>
      </c>
      <c r="BT1804" s="1">
        <v>5</v>
      </c>
      <c r="BU1804" s="1" t="str">
        <f>"1:00 PM"</f>
        <v>1:00 PM</v>
      </c>
      <c r="BV1804" s="1" t="str">
        <f>"7:00 PM"</f>
        <v>7:00 PM</v>
      </c>
      <c r="BW1804" s="1" t="s">
        <v>135</v>
      </c>
      <c r="BX1804" s="1">
        <v>0</v>
      </c>
      <c r="BY1804" s="1">
        <v>12</v>
      </c>
      <c r="BZ1804" s="1" t="s">
        <v>112</v>
      </c>
      <c r="CB1804" s="1" t="s">
        <v>362</v>
      </c>
      <c r="CC1804" s="1" t="s">
        <v>8707</v>
      </c>
      <c r="CD1804" s="1" t="s">
        <v>8702</v>
      </c>
      <c r="CE1804" s="1" t="s">
        <v>116</v>
      </c>
      <c r="CF1804" s="1" t="s">
        <v>117</v>
      </c>
      <c r="CG1804" s="1">
        <v>96950</v>
      </c>
      <c r="CH1804" s="3">
        <v>7.9</v>
      </c>
      <c r="CI1804" s="3">
        <v>8</v>
      </c>
      <c r="CJ1804" s="3">
        <v>11.85</v>
      </c>
      <c r="CK1804" s="3">
        <v>12</v>
      </c>
      <c r="CL1804" s="1" t="s">
        <v>137</v>
      </c>
      <c r="CM1804" s="1" t="s">
        <v>138</v>
      </c>
      <c r="CN1804" s="1" t="s">
        <v>139</v>
      </c>
      <c r="CP1804" s="1" t="s">
        <v>112</v>
      </c>
      <c r="CQ1804" s="1" t="s">
        <v>111</v>
      </c>
      <c r="CR1804" s="1" t="s">
        <v>112</v>
      </c>
      <c r="CS1804" s="1" t="s">
        <v>111</v>
      </c>
      <c r="CT1804" s="1" t="s">
        <v>138</v>
      </c>
      <c r="CU1804" s="1" t="s">
        <v>111</v>
      </c>
      <c r="CV1804" s="1" t="s">
        <v>138</v>
      </c>
      <c r="CW1804" s="1" t="s">
        <v>2056</v>
      </c>
      <c r="CX1804" s="1">
        <v>16702354658</v>
      </c>
      <c r="CY1804" s="1" t="s">
        <v>8705</v>
      </c>
      <c r="CZ1804" s="1" t="s">
        <v>138</v>
      </c>
      <c r="DA1804" s="1" t="s">
        <v>111</v>
      </c>
      <c r="DB1804" s="1" t="s">
        <v>112</v>
      </c>
    </row>
    <row r="1805" spans="1:111" ht="15.6" customHeight="1" x14ac:dyDescent="0.25">
      <c r="A1805" s="1" t="s">
        <v>17746</v>
      </c>
      <c r="B1805" s="1" t="s">
        <v>238</v>
      </c>
      <c r="C1805" s="2">
        <v>44362.251690740741</v>
      </c>
      <c r="D1805" s="2">
        <v>44405</v>
      </c>
      <c r="E1805" s="1" t="s">
        <v>110</v>
      </c>
      <c r="F1805" s="2">
        <v>44468.833333333336</v>
      </c>
      <c r="G1805" s="1" t="s">
        <v>112</v>
      </c>
      <c r="H1805" s="1" t="s">
        <v>112</v>
      </c>
      <c r="I1805" s="1" t="s">
        <v>112</v>
      </c>
      <c r="J1805" s="1" t="s">
        <v>3327</v>
      </c>
      <c r="K1805" s="1" t="s">
        <v>3328</v>
      </c>
      <c r="L1805" s="1" t="s">
        <v>3329</v>
      </c>
      <c r="M1805" s="1" t="s">
        <v>3330</v>
      </c>
      <c r="N1805" s="1" t="s">
        <v>116</v>
      </c>
      <c r="O1805" s="1" t="s">
        <v>117</v>
      </c>
      <c r="P1805" s="9">
        <v>96950</v>
      </c>
      <c r="Q1805" s="1" t="s">
        <v>118</v>
      </c>
      <c r="R1805" s="1" t="s">
        <v>116</v>
      </c>
      <c r="S1805" s="1">
        <v>16702342664</v>
      </c>
      <c r="T1805" s="1">
        <v>0</v>
      </c>
      <c r="U1805" s="1">
        <v>561320</v>
      </c>
      <c r="V1805" s="1" t="s">
        <v>119</v>
      </c>
      <c r="X1805" s="1" t="s">
        <v>3331</v>
      </c>
      <c r="Y1805" s="1" t="s">
        <v>3332</v>
      </c>
      <c r="Z1805" s="1" t="s">
        <v>3333</v>
      </c>
      <c r="AA1805" s="1" t="s">
        <v>3334</v>
      </c>
      <c r="AB1805" s="1" t="s">
        <v>3329</v>
      </c>
      <c r="AC1805" s="1" t="s">
        <v>3330</v>
      </c>
      <c r="AD1805" s="1" t="s">
        <v>116</v>
      </c>
      <c r="AE1805" s="1" t="s">
        <v>117</v>
      </c>
      <c r="AF1805" s="9">
        <v>96950</v>
      </c>
      <c r="AG1805" s="1" t="s">
        <v>118</v>
      </c>
      <c r="AH1805" s="1" t="s">
        <v>116</v>
      </c>
      <c r="AI1805" s="1">
        <v>16702342664</v>
      </c>
      <c r="AJ1805" s="1">
        <v>0</v>
      </c>
      <c r="AK1805" s="1" t="s">
        <v>3335</v>
      </c>
      <c r="BC1805" s="1" t="str">
        <f>"35-2021.00"</f>
        <v>35-2021.00</v>
      </c>
      <c r="BD1805" s="1" t="s">
        <v>851</v>
      </c>
      <c r="BE1805" s="1" t="s">
        <v>3336</v>
      </c>
      <c r="BF1805" s="1" t="s">
        <v>853</v>
      </c>
      <c r="BG1805" s="1">
        <v>15</v>
      </c>
      <c r="BH1805" s="1">
        <v>15</v>
      </c>
      <c r="BI1805" s="2">
        <v>44470</v>
      </c>
      <c r="BJ1805" s="2">
        <v>44834</v>
      </c>
      <c r="BK1805" s="2">
        <v>44470</v>
      </c>
      <c r="BL1805" s="2">
        <v>44834</v>
      </c>
      <c r="BM1805" s="1">
        <v>40</v>
      </c>
      <c r="BN1805" s="1">
        <v>0</v>
      </c>
      <c r="BO1805" s="1">
        <v>8</v>
      </c>
      <c r="BP1805" s="1">
        <v>8</v>
      </c>
      <c r="BQ1805" s="1">
        <v>8</v>
      </c>
      <c r="BR1805" s="1">
        <v>8</v>
      </c>
      <c r="BS1805" s="1">
        <v>8</v>
      </c>
      <c r="BT1805" s="1">
        <v>0</v>
      </c>
      <c r="BU1805" s="1" t="str">
        <f>"8:00 AM"</f>
        <v>8:00 AM</v>
      </c>
      <c r="BV1805" s="1" t="str">
        <f>"5:00 PM"</f>
        <v>5:00 PM</v>
      </c>
      <c r="BW1805" s="1" t="s">
        <v>135</v>
      </c>
      <c r="BX1805" s="1">
        <v>0</v>
      </c>
      <c r="BY1805" s="1">
        <v>3</v>
      </c>
      <c r="BZ1805" s="1" t="s">
        <v>112</v>
      </c>
      <c r="CB1805" s="1" t="s">
        <v>3337</v>
      </c>
      <c r="CC1805" s="1" t="s">
        <v>3329</v>
      </c>
      <c r="CD1805" s="1" t="s">
        <v>3338</v>
      </c>
      <c r="CE1805" s="1" t="s">
        <v>116</v>
      </c>
      <c r="CF1805" s="1" t="s">
        <v>117</v>
      </c>
      <c r="CG1805" s="1">
        <v>96950</v>
      </c>
      <c r="CH1805" s="3">
        <v>7.99</v>
      </c>
      <c r="CI1805" s="3">
        <v>7.99</v>
      </c>
      <c r="CJ1805" s="3">
        <v>11.99</v>
      </c>
      <c r="CK1805" s="3">
        <v>11.99</v>
      </c>
      <c r="CL1805" s="1" t="s">
        <v>137</v>
      </c>
      <c r="CM1805" s="1" t="s">
        <v>138</v>
      </c>
      <c r="CN1805" s="1" t="s">
        <v>139</v>
      </c>
      <c r="CP1805" s="1" t="s">
        <v>112</v>
      </c>
      <c r="CQ1805" s="1" t="s">
        <v>111</v>
      </c>
      <c r="CR1805" s="1" t="s">
        <v>112</v>
      </c>
      <c r="CS1805" s="1" t="s">
        <v>111</v>
      </c>
      <c r="CT1805" s="1" t="s">
        <v>138</v>
      </c>
      <c r="CU1805" s="1" t="s">
        <v>111</v>
      </c>
      <c r="CV1805" s="1" t="s">
        <v>138</v>
      </c>
      <c r="CW1805" s="1" t="s">
        <v>17747</v>
      </c>
      <c r="CX1805" s="1">
        <v>16702342664</v>
      </c>
      <c r="CY1805" s="1" t="s">
        <v>3335</v>
      </c>
      <c r="CZ1805" s="1" t="s">
        <v>380</v>
      </c>
      <c r="DA1805" s="1" t="s">
        <v>111</v>
      </c>
      <c r="DB1805" s="1" t="s">
        <v>112</v>
      </c>
    </row>
    <row r="1806" spans="1:111" ht="15.6" customHeight="1" x14ac:dyDescent="0.25">
      <c r="A1806" s="1" t="s">
        <v>17748</v>
      </c>
      <c r="B1806" s="1" t="s">
        <v>238</v>
      </c>
      <c r="C1806" s="2">
        <v>44355.174756365741</v>
      </c>
      <c r="D1806" s="2">
        <v>44396</v>
      </c>
      <c r="E1806" s="1" t="s">
        <v>110</v>
      </c>
      <c r="F1806" s="2">
        <v>44468.833333333336</v>
      </c>
      <c r="G1806" s="1" t="s">
        <v>112</v>
      </c>
      <c r="H1806" s="1" t="s">
        <v>112</v>
      </c>
      <c r="I1806" s="1" t="s">
        <v>112</v>
      </c>
      <c r="J1806" s="1" t="s">
        <v>17749</v>
      </c>
      <c r="K1806" s="1">
        <v>660795202</v>
      </c>
      <c r="L1806" s="1" t="s">
        <v>17750</v>
      </c>
      <c r="N1806" s="1" t="s">
        <v>167</v>
      </c>
      <c r="O1806" s="1" t="s">
        <v>117</v>
      </c>
      <c r="P1806" s="9">
        <v>96950</v>
      </c>
      <c r="Q1806" s="1" t="s">
        <v>118</v>
      </c>
      <c r="S1806" s="1">
        <v>16703222700</v>
      </c>
      <c r="U1806" s="1">
        <v>42351</v>
      </c>
      <c r="V1806" s="1" t="s">
        <v>119</v>
      </c>
      <c r="X1806" s="1" t="s">
        <v>2357</v>
      </c>
      <c r="Y1806" s="1" t="s">
        <v>2358</v>
      </c>
      <c r="AA1806" s="1" t="s">
        <v>1184</v>
      </c>
      <c r="AB1806" s="1" t="s">
        <v>4171</v>
      </c>
      <c r="AD1806" s="1" t="s">
        <v>167</v>
      </c>
      <c r="AE1806" s="1" t="s">
        <v>117</v>
      </c>
      <c r="AF1806" s="9">
        <v>96950</v>
      </c>
      <c r="AG1806" s="1" t="s">
        <v>118</v>
      </c>
      <c r="AI1806" s="1">
        <v>16704830001</v>
      </c>
      <c r="AK1806" s="1" t="s">
        <v>2361</v>
      </c>
      <c r="BC1806" s="1" t="str">
        <f>"51-1011.00"</f>
        <v>51-1011.00</v>
      </c>
      <c r="BD1806" s="1" t="s">
        <v>12838</v>
      </c>
      <c r="BE1806" s="1" t="s">
        <v>17751</v>
      </c>
      <c r="BF1806" s="1" t="s">
        <v>17752</v>
      </c>
      <c r="BG1806" s="1">
        <v>1</v>
      </c>
      <c r="BH1806" s="1">
        <v>1</v>
      </c>
      <c r="BI1806" s="2">
        <v>44470</v>
      </c>
      <c r="BJ1806" s="2">
        <v>44834</v>
      </c>
      <c r="BK1806" s="2">
        <v>44470</v>
      </c>
      <c r="BL1806" s="2">
        <v>44834</v>
      </c>
      <c r="BM1806" s="1">
        <v>40</v>
      </c>
      <c r="BN1806" s="1">
        <v>0</v>
      </c>
      <c r="BO1806" s="1">
        <v>8</v>
      </c>
      <c r="BP1806" s="1">
        <v>8</v>
      </c>
      <c r="BQ1806" s="1">
        <v>8</v>
      </c>
      <c r="BR1806" s="1">
        <v>8</v>
      </c>
      <c r="BS1806" s="1">
        <v>8</v>
      </c>
      <c r="BT1806" s="1">
        <v>0</v>
      </c>
      <c r="BU1806" s="1" t="str">
        <f>"8:00 AM"</f>
        <v>8:00 AM</v>
      </c>
      <c r="BV1806" s="1" t="str">
        <f>"5:00 PM"</f>
        <v>5:00 PM</v>
      </c>
      <c r="BW1806" s="1" t="s">
        <v>135</v>
      </c>
      <c r="BX1806" s="1">
        <v>0</v>
      </c>
      <c r="BY1806" s="1">
        <v>12</v>
      </c>
      <c r="BZ1806" s="1" t="s">
        <v>111</v>
      </c>
      <c r="CA1806" s="1">
        <v>1</v>
      </c>
      <c r="CB1806" s="1" t="s">
        <v>17753</v>
      </c>
      <c r="CC1806" s="1" t="s">
        <v>986</v>
      </c>
      <c r="CE1806" s="1" t="s">
        <v>167</v>
      </c>
      <c r="CF1806" s="1" t="s">
        <v>117</v>
      </c>
      <c r="CG1806" s="1">
        <v>96950</v>
      </c>
      <c r="CH1806" s="3">
        <v>19.989999999999998</v>
      </c>
      <c r="CI1806" s="3">
        <v>19.989999999999998</v>
      </c>
      <c r="CJ1806" s="3">
        <v>29.99</v>
      </c>
      <c r="CK1806" s="3">
        <v>29.99</v>
      </c>
      <c r="CL1806" s="1" t="s">
        <v>137</v>
      </c>
      <c r="CN1806" s="1" t="s">
        <v>139</v>
      </c>
      <c r="CP1806" s="1" t="s">
        <v>112</v>
      </c>
      <c r="CQ1806" s="1" t="s">
        <v>111</v>
      </c>
      <c r="CR1806" s="1" t="s">
        <v>112</v>
      </c>
      <c r="CS1806" s="1" t="s">
        <v>111</v>
      </c>
      <c r="CT1806" s="1" t="s">
        <v>138</v>
      </c>
      <c r="CU1806" s="1" t="s">
        <v>138</v>
      </c>
      <c r="CV1806" s="1" t="s">
        <v>138</v>
      </c>
      <c r="CW1806" s="1" t="s">
        <v>4175</v>
      </c>
      <c r="CX1806" s="1">
        <v>16703222700</v>
      </c>
      <c r="CY1806" s="1" t="s">
        <v>17754</v>
      </c>
      <c r="CZ1806" s="1" t="s">
        <v>138</v>
      </c>
      <c r="DA1806" s="1" t="s">
        <v>111</v>
      </c>
      <c r="DB1806" s="1" t="s">
        <v>112</v>
      </c>
    </row>
    <row r="1807" spans="1:111" ht="15.6" customHeight="1" x14ac:dyDescent="0.25">
      <c r="A1807" s="1" t="s">
        <v>17755</v>
      </c>
      <c r="B1807" s="1" t="s">
        <v>238</v>
      </c>
      <c r="C1807" s="2">
        <v>44351.870707754628</v>
      </c>
      <c r="D1807" s="2">
        <v>44391</v>
      </c>
      <c r="E1807" s="1" t="s">
        <v>180</v>
      </c>
      <c r="G1807" s="1" t="s">
        <v>112</v>
      </c>
      <c r="H1807" s="1" t="s">
        <v>112</v>
      </c>
      <c r="I1807" s="1" t="s">
        <v>112</v>
      </c>
      <c r="J1807" s="1" t="s">
        <v>3168</v>
      </c>
      <c r="K1807" s="1" t="s">
        <v>9047</v>
      </c>
      <c r="L1807" s="1" t="s">
        <v>3170</v>
      </c>
      <c r="N1807" s="1" t="s">
        <v>116</v>
      </c>
      <c r="O1807" s="1" t="s">
        <v>117</v>
      </c>
      <c r="P1807" s="9">
        <v>96950</v>
      </c>
      <c r="Q1807" s="1" t="s">
        <v>118</v>
      </c>
      <c r="S1807" s="1">
        <v>16705881009</v>
      </c>
      <c r="U1807" s="1">
        <v>812112</v>
      </c>
      <c r="V1807" s="1" t="s">
        <v>119</v>
      </c>
      <c r="X1807" s="1" t="s">
        <v>1317</v>
      </c>
      <c r="Y1807" s="1" t="s">
        <v>3171</v>
      </c>
      <c r="AA1807" s="1" t="s">
        <v>1028</v>
      </c>
      <c r="AB1807" s="1" t="s">
        <v>3170</v>
      </c>
      <c r="AD1807" s="1" t="s">
        <v>116</v>
      </c>
      <c r="AE1807" s="1" t="s">
        <v>117</v>
      </c>
      <c r="AF1807" s="9">
        <v>96950</v>
      </c>
      <c r="AG1807" s="1" t="s">
        <v>118</v>
      </c>
      <c r="AI1807" s="1">
        <v>16705881009</v>
      </c>
      <c r="AK1807" s="1" t="s">
        <v>3173</v>
      </c>
      <c r="BC1807" s="1" t="str">
        <f>"39-5012.00"</f>
        <v>39-5012.00</v>
      </c>
      <c r="BD1807" s="1" t="s">
        <v>1831</v>
      </c>
      <c r="BE1807" s="1" t="s">
        <v>9048</v>
      </c>
      <c r="BF1807" s="1" t="s">
        <v>2053</v>
      </c>
      <c r="BG1807" s="1">
        <v>2</v>
      </c>
      <c r="BH1807" s="1">
        <v>2</v>
      </c>
      <c r="BI1807" s="2">
        <v>44470</v>
      </c>
      <c r="BJ1807" s="2">
        <v>44834</v>
      </c>
      <c r="BK1807" s="2">
        <v>44470</v>
      </c>
      <c r="BL1807" s="2">
        <v>44834</v>
      </c>
      <c r="BM1807" s="1">
        <v>35</v>
      </c>
      <c r="BN1807" s="1">
        <v>0</v>
      </c>
      <c r="BO1807" s="1">
        <v>7</v>
      </c>
      <c r="BP1807" s="1">
        <v>7</v>
      </c>
      <c r="BQ1807" s="1">
        <v>7</v>
      </c>
      <c r="BR1807" s="1">
        <v>7</v>
      </c>
      <c r="BS1807" s="1">
        <v>7</v>
      </c>
      <c r="BT1807" s="1">
        <v>0</v>
      </c>
      <c r="BU1807" s="1" t="str">
        <f>"9:00 AM"</f>
        <v>9:00 AM</v>
      </c>
      <c r="BV1807" s="1" t="str">
        <f>"5:00 PM"</f>
        <v>5:00 PM</v>
      </c>
      <c r="BW1807" s="1" t="s">
        <v>135</v>
      </c>
      <c r="BX1807" s="1">
        <v>0</v>
      </c>
      <c r="BY1807" s="1">
        <v>3</v>
      </c>
      <c r="BZ1807" s="1" t="s">
        <v>112</v>
      </c>
      <c r="CB1807" s="1" t="s">
        <v>3175</v>
      </c>
      <c r="CC1807" s="1" t="s">
        <v>3170</v>
      </c>
      <c r="CE1807" s="1" t="s">
        <v>116</v>
      </c>
      <c r="CF1807" s="1" t="s">
        <v>117</v>
      </c>
      <c r="CG1807" s="1">
        <v>96950</v>
      </c>
      <c r="CH1807" s="3">
        <v>8.08</v>
      </c>
      <c r="CI1807" s="3">
        <v>8.08</v>
      </c>
      <c r="CJ1807" s="3">
        <v>12.12</v>
      </c>
      <c r="CK1807" s="3">
        <v>12.12</v>
      </c>
      <c r="CL1807" s="1" t="s">
        <v>137</v>
      </c>
      <c r="CN1807" s="1" t="s">
        <v>139</v>
      </c>
      <c r="CP1807" s="1" t="s">
        <v>112</v>
      </c>
      <c r="CQ1807" s="1" t="s">
        <v>111</v>
      </c>
      <c r="CR1807" s="1" t="s">
        <v>112</v>
      </c>
      <c r="CS1807" s="1" t="s">
        <v>111</v>
      </c>
      <c r="CT1807" s="1" t="s">
        <v>138</v>
      </c>
      <c r="CU1807" s="1" t="s">
        <v>111</v>
      </c>
      <c r="CV1807" s="1" t="s">
        <v>138</v>
      </c>
      <c r="CW1807" s="1" t="s">
        <v>2313</v>
      </c>
      <c r="CX1807" s="1">
        <v>16705881009</v>
      </c>
      <c r="CY1807" s="1" t="s">
        <v>3173</v>
      </c>
      <c r="CZ1807" s="1" t="s">
        <v>138</v>
      </c>
      <c r="DA1807" s="1" t="s">
        <v>111</v>
      </c>
      <c r="DB1807" s="1" t="s">
        <v>112</v>
      </c>
      <c r="DC1807" s="1" t="s">
        <v>1317</v>
      </c>
      <c r="DD1807" s="1" t="s">
        <v>3171</v>
      </c>
      <c r="DF1807" s="1" t="s">
        <v>3168</v>
      </c>
      <c r="DG1807" s="1" t="s">
        <v>3173</v>
      </c>
    </row>
    <row r="1808" spans="1:111" ht="15.6" customHeight="1" x14ac:dyDescent="0.25">
      <c r="A1808" s="1" t="s">
        <v>17760</v>
      </c>
      <c r="B1808" s="1" t="s">
        <v>238</v>
      </c>
      <c r="C1808" s="2">
        <v>44403.783669907411</v>
      </c>
      <c r="D1808" s="2">
        <v>44439</v>
      </c>
      <c r="E1808" s="1" t="s">
        <v>180</v>
      </c>
      <c r="G1808" s="1" t="s">
        <v>111</v>
      </c>
      <c r="H1808" s="1" t="s">
        <v>112</v>
      </c>
      <c r="I1808" s="1" t="s">
        <v>112</v>
      </c>
      <c r="J1808" s="1" t="s">
        <v>5161</v>
      </c>
      <c r="L1808" s="1" t="s">
        <v>17761</v>
      </c>
      <c r="N1808" s="1" t="s">
        <v>167</v>
      </c>
      <c r="O1808" s="1" t="s">
        <v>117</v>
      </c>
      <c r="P1808" s="9">
        <v>96950</v>
      </c>
      <c r="Q1808" s="1" t="s">
        <v>118</v>
      </c>
      <c r="S1808" s="1">
        <v>16702335503</v>
      </c>
      <c r="U1808" s="1">
        <v>561320</v>
      </c>
      <c r="V1808" s="1" t="s">
        <v>119</v>
      </c>
      <c r="X1808" s="1" t="s">
        <v>2464</v>
      </c>
      <c r="Y1808" s="1" t="s">
        <v>5163</v>
      </c>
      <c r="Z1808" s="1" t="s">
        <v>5164</v>
      </c>
      <c r="AA1808" s="1" t="s">
        <v>171</v>
      </c>
      <c r="AB1808" s="1" t="s">
        <v>5162</v>
      </c>
      <c r="AD1808" s="1" t="s">
        <v>167</v>
      </c>
      <c r="AE1808" s="1" t="s">
        <v>117</v>
      </c>
      <c r="AF1808" s="9">
        <v>96950</v>
      </c>
      <c r="AG1808" s="1" t="s">
        <v>118</v>
      </c>
      <c r="AI1808" s="1">
        <v>16702335503</v>
      </c>
      <c r="AK1808" s="1" t="s">
        <v>5165</v>
      </c>
      <c r="BC1808" s="1" t="str">
        <f>"49-9071.00"</f>
        <v>49-9071.00</v>
      </c>
      <c r="BD1808" s="1" t="s">
        <v>214</v>
      </c>
      <c r="BE1808" s="1" t="s">
        <v>17762</v>
      </c>
      <c r="BF1808" s="1" t="s">
        <v>17763</v>
      </c>
      <c r="BG1808" s="1">
        <v>1</v>
      </c>
      <c r="BH1808" s="1">
        <v>1</v>
      </c>
      <c r="BI1808" s="2">
        <v>44470</v>
      </c>
      <c r="BJ1808" s="2">
        <v>44834</v>
      </c>
      <c r="BK1808" s="2">
        <v>44470</v>
      </c>
      <c r="BL1808" s="2">
        <v>44834</v>
      </c>
      <c r="BM1808" s="1">
        <v>40</v>
      </c>
      <c r="BN1808" s="1">
        <v>0</v>
      </c>
      <c r="BO1808" s="1">
        <v>8</v>
      </c>
      <c r="BP1808" s="1">
        <v>8</v>
      </c>
      <c r="BQ1808" s="1">
        <v>8</v>
      </c>
      <c r="BR1808" s="1">
        <v>8</v>
      </c>
      <c r="BS1808" s="1">
        <v>8</v>
      </c>
      <c r="BT1808" s="1">
        <v>0</v>
      </c>
      <c r="BU1808" s="1" t="str">
        <f t="shared" ref="BU1808:BU1813" si="47">"8:00 AM"</f>
        <v>8:00 AM</v>
      </c>
      <c r="BV1808" s="1" t="str">
        <f>"5:00 AM"</f>
        <v>5:00 AM</v>
      </c>
      <c r="BW1808" s="1" t="s">
        <v>135</v>
      </c>
      <c r="BX1808" s="1">
        <v>0</v>
      </c>
      <c r="BY1808" s="1">
        <v>24</v>
      </c>
      <c r="BZ1808" s="1" t="s">
        <v>112</v>
      </c>
      <c r="CB1808" s="1" t="s">
        <v>17764</v>
      </c>
      <c r="CC1808" s="1" t="s">
        <v>5168</v>
      </c>
      <c r="CD1808" s="1" t="s">
        <v>17765</v>
      </c>
      <c r="CE1808" s="1" t="s">
        <v>167</v>
      </c>
      <c r="CF1808" s="1" t="s">
        <v>117</v>
      </c>
      <c r="CG1808" s="1">
        <v>96950</v>
      </c>
      <c r="CH1808" s="3">
        <v>8.7200000000000006</v>
      </c>
      <c r="CI1808" s="3">
        <v>8.7200000000000006</v>
      </c>
      <c r="CJ1808" s="3">
        <v>13.08</v>
      </c>
      <c r="CK1808" s="3">
        <v>13.08</v>
      </c>
      <c r="CL1808" s="1" t="s">
        <v>137</v>
      </c>
      <c r="CM1808" s="1" t="s">
        <v>138</v>
      </c>
      <c r="CN1808" s="1" t="s">
        <v>139</v>
      </c>
      <c r="CP1808" s="1" t="s">
        <v>112</v>
      </c>
      <c r="CQ1808" s="1" t="s">
        <v>111</v>
      </c>
      <c r="CR1808" s="1" t="s">
        <v>112</v>
      </c>
      <c r="CS1808" s="1" t="s">
        <v>111</v>
      </c>
      <c r="CT1808" s="1" t="s">
        <v>138</v>
      </c>
      <c r="CU1808" s="1" t="s">
        <v>111</v>
      </c>
      <c r="CV1808" s="1" t="s">
        <v>138</v>
      </c>
      <c r="CW1808" s="1" t="s">
        <v>17766</v>
      </c>
      <c r="CX1808" s="1">
        <v>16702335503</v>
      </c>
      <c r="CY1808" s="1" t="s">
        <v>5165</v>
      </c>
      <c r="CZ1808" s="1" t="s">
        <v>138</v>
      </c>
      <c r="DA1808" s="1" t="s">
        <v>111</v>
      </c>
      <c r="DB1808" s="1" t="s">
        <v>112</v>
      </c>
    </row>
    <row r="1809" spans="1:111" ht="15.6" customHeight="1" x14ac:dyDescent="0.25">
      <c r="A1809" s="1" t="s">
        <v>17772</v>
      </c>
      <c r="B1809" s="1" t="s">
        <v>238</v>
      </c>
      <c r="C1809" s="2">
        <v>44351.673387499999</v>
      </c>
      <c r="D1809" s="2">
        <v>44390</v>
      </c>
      <c r="E1809" s="1" t="s">
        <v>180</v>
      </c>
      <c r="G1809" s="1" t="s">
        <v>112</v>
      </c>
      <c r="H1809" s="1" t="s">
        <v>112</v>
      </c>
      <c r="I1809" s="1" t="s">
        <v>112</v>
      </c>
      <c r="J1809" s="1" t="s">
        <v>8041</v>
      </c>
      <c r="K1809" s="1" t="s">
        <v>8042</v>
      </c>
      <c r="L1809" s="1" t="s">
        <v>16007</v>
      </c>
      <c r="M1809" s="1" t="s">
        <v>1212</v>
      </c>
      <c r="N1809" s="1" t="s">
        <v>116</v>
      </c>
      <c r="O1809" s="1" t="s">
        <v>117</v>
      </c>
      <c r="P1809" s="9">
        <v>96950</v>
      </c>
      <c r="Q1809" s="1" t="s">
        <v>118</v>
      </c>
      <c r="R1809" s="1" t="s">
        <v>117</v>
      </c>
      <c r="S1809" s="1">
        <v>16702351024</v>
      </c>
      <c r="U1809" s="1">
        <v>811412</v>
      </c>
      <c r="V1809" s="1" t="s">
        <v>119</v>
      </c>
      <c r="X1809" s="1" t="s">
        <v>434</v>
      </c>
      <c r="Y1809" s="1" t="s">
        <v>8044</v>
      </c>
      <c r="Z1809" s="1" t="s">
        <v>8045</v>
      </c>
      <c r="AA1809" s="1" t="s">
        <v>245</v>
      </c>
      <c r="AB1809" s="1" t="s">
        <v>16007</v>
      </c>
      <c r="AC1809" s="1" t="s">
        <v>1212</v>
      </c>
      <c r="AD1809" s="1" t="s">
        <v>116</v>
      </c>
      <c r="AE1809" s="1" t="s">
        <v>117</v>
      </c>
      <c r="AF1809" s="9">
        <v>96950</v>
      </c>
      <c r="AG1809" s="1" t="s">
        <v>118</v>
      </c>
      <c r="AH1809" s="1" t="s">
        <v>117</v>
      </c>
      <c r="AI1809" s="1">
        <v>16702351024</v>
      </c>
      <c r="AK1809" s="1" t="s">
        <v>8047</v>
      </c>
      <c r="BC1809" s="1" t="str">
        <f>"49-9021.02"</f>
        <v>49-9021.02</v>
      </c>
      <c r="BD1809" s="1" t="s">
        <v>7955</v>
      </c>
      <c r="BE1809" s="1" t="s">
        <v>8048</v>
      </c>
      <c r="BF1809" s="1" t="s">
        <v>7957</v>
      </c>
      <c r="BG1809" s="1">
        <v>10</v>
      </c>
      <c r="BH1809" s="1">
        <v>10</v>
      </c>
      <c r="BI1809" s="2">
        <v>44470</v>
      </c>
      <c r="BJ1809" s="2">
        <v>44834</v>
      </c>
      <c r="BK1809" s="2">
        <v>44470</v>
      </c>
      <c r="BL1809" s="2">
        <v>44834</v>
      </c>
      <c r="BM1809" s="1">
        <v>40</v>
      </c>
      <c r="BN1809" s="1">
        <v>0</v>
      </c>
      <c r="BO1809" s="1">
        <v>8</v>
      </c>
      <c r="BP1809" s="1">
        <v>8</v>
      </c>
      <c r="BQ1809" s="1">
        <v>8</v>
      </c>
      <c r="BR1809" s="1">
        <v>8</v>
      </c>
      <c r="BS1809" s="1">
        <v>8</v>
      </c>
      <c r="BT1809" s="1">
        <v>0</v>
      </c>
      <c r="BU1809" s="1" t="str">
        <f t="shared" si="47"/>
        <v>8:00 AM</v>
      </c>
      <c r="BV1809" s="1" t="str">
        <f t="shared" ref="BV1809:BV1814" si="48">"5:00 PM"</f>
        <v>5:00 PM</v>
      </c>
      <c r="BW1809" s="1" t="s">
        <v>135</v>
      </c>
      <c r="BX1809" s="1">
        <v>0</v>
      </c>
      <c r="BY1809" s="1">
        <v>12</v>
      </c>
      <c r="BZ1809" s="1" t="s">
        <v>112</v>
      </c>
      <c r="CB1809" s="1" t="s">
        <v>8049</v>
      </c>
      <c r="CC1809" s="1" t="s">
        <v>1206</v>
      </c>
      <c r="CD1809" s="1" t="s">
        <v>1212</v>
      </c>
      <c r="CE1809" s="1" t="s">
        <v>116</v>
      </c>
      <c r="CF1809" s="1" t="s">
        <v>117</v>
      </c>
      <c r="CG1809" s="1">
        <v>96950</v>
      </c>
      <c r="CH1809" s="3">
        <v>9.0299999999999994</v>
      </c>
      <c r="CI1809" s="3">
        <v>9.5</v>
      </c>
      <c r="CJ1809" s="3">
        <v>13.54</v>
      </c>
      <c r="CK1809" s="3">
        <v>14.25</v>
      </c>
      <c r="CL1809" s="1" t="s">
        <v>137</v>
      </c>
      <c r="CM1809" s="1" t="s">
        <v>138</v>
      </c>
      <c r="CN1809" s="1" t="s">
        <v>218</v>
      </c>
      <c r="CP1809" s="1" t="s">
        <v>112</v>
      </c>
      <c r="CQ1809" s="1" t="s">
        <v>111</v>
      </c>
      <c r="CR1809" s="1" t="s">
        <v>111</v>
      </c>
      <c r="CS1809" s="1" t="s">
        <v>111</v>
      </c>
      <c r="CT1809" s="1" t="s">
        <v>138</v>
      </c>
      <c r="CU1809" s="1" t="s">
        <v>111</v>
      </c>
      <c r="CV1809" s="1" t="s">
        <v>138</v>
      </c>
      <c r="CW1809" s="1" t="s">
        <v>1324</v>
      </c>
      <c r="CX1809" s="1">
        <v>16702351024</v>
      </c>
      <c r="CY1809" s="1" t="s">
        <v>8047</v>
      </c>
      <c r="CZ1809" s="1" t="s">
        <v>138</v>
      </c>
      <c r="DA1809" s="1" t="s">
        <v>111</v>
      </c>
      <c r="DB1809" s="1" t="s">
        <v>112</v>
      </c>
    </row>
    <row r="1810" spans="1:111" ht="15.6" customHeight="1" x14ac:dyDescent="0.25">
      <c r="A1810" s="1" t="s">
        <v>17774</v>
      </c>
      <c r="B1810" s="1" t="s">
        <v>238</v>
      </c>
      <c r="C1810" s="2">
        <v>44364.401130092592</v>
      </c>
      <c r="D1810" s="2">
        <v>44405</v>
      </c>
      <c r="E1810" s="1" t="s">
        <v>110</v>
      </c>
      <c r="F1810" s="2">
        <v>44468.833333333336</v>
      </c>
      <c r="G1810" s="1" t="s">
        <v>112</v>
      </c>
      <c r="H1810" s="1" t="s">
        <v>112</v>
      </c>
      <c r="I1810" s="1" t="s">
        <v>112</v>
      </c>
      <c r="J1810" s="1" t="s">
        <v>6393</v>
      </c>
      <c r="L1810" s="1" t="s">
        <v>6375</v>
      </c>
      <c r="N1810" s="1" t="s">
        <v>116</v>
      </c>
      <c r="O1810" s="1" t="s">
        <v>117</v>
      </c>
      <c r="P1810" s="9">
        <v>96950</v>
      </c>
      <c r="Q1810" s="1" t="s">
        <v>118</v>
      </c>
      <c r="S1810" s="1">
        <v>16702330880</v>
      </c>
      <c r="U1810" s="1">
        <v>236220</v>
      </c>
      <c r="V1810" s="1" t="s">
        <v>119</v>
      </c>
      <c r="X1810" s="1" t="s">
        <v>6376</v>
      </c>
      <c r="Y1810" s="1" t="s">
        <v>6377</v>
      </c>
      <c r="Z1810" s="1" t="s">
        <v>6378</v>
      </c>
      <c r="AA1810" s="1" t="s">
        <v>973</v>
      </c>
      <c r="AB1810" s="1" t="s">
        <v>6375</v>
      </c>
      <c r="AD1810" s="1" t="s">
        <v>116</v>
      </c>
      <c r="AE1810" s="1" t="s">
        <v>117</v>
      </c>
      <c r="AF1810" s="9">
        <v>96950</v>
      </c>
      <c r="AG1810" s="1" t="s">
        <v>118</v>
      </c>
      <c r="AH1810" s="1" t="s">
        <v>138</v>
      </c>
      <c r="AI1810" s="1">
        <v>16702330880</v>
      </c>
      <c r="AK1810" s="1" t="s">
        <v>6379</v>
      </c>
      <c r="BC1810" s="1" t="str">
        <f>"47-2051.00"</f>
        <v>47-2051.00</v>
      </c>
      <c r="BD1810" s="1" t="s">
        <v>295</v>
      </c>
      <c r="BE1810" s="1" t="s">
        <v>6394</v>
      </c>
      <c r="BF1810" s="1" t="s">
        <v>6395</v>
      </c>
      <c r="BG1810" s="1">
        <v>3</v>
      </c>
      <c r="BH1810" s="1">
        <v>3</v>
      </c>
      <c r="BI1810" s="2">
        <v>44470</v>
      </c>
      <c r="BJ1810" s="2">
        <v>44834</v>
      </c>
      <c r="BK1810" s="2">
        <v>44470</v>
      </c>
      <c r="BL1810" s="2">
        <v>44834</v>
      </c>
      <c r="BM1810" s="1">
        <v>40</v>
      </c>
      <c r="BN1810" s="1">
        <v>0</v>
      </c>
      <c r="BO1810" s="1">
        <v>8</v>
      </c>
      <c r="BP1810" s="1">
        <v>8</v>
      </c>
      <c r="BQ1810" s="1">
        <v>8</v>
      </c>
      <c r="BR1810" s="1">
        <v>8</v>
      </c>
      <c r="BS1810" s="1">
        <v>8</v>
      </c>
      <c r="BT1810" s="1">
        <v>0</v>
      </c>
      <c r="BU1810" s="1" t="str">
        <f t="shared" si="47"/>
        <v>8:00 AM</v>
      </c>
      <c r="BV1810" s="1" t="str">
        <f t="shared" si="48"/>
        <v>5:00 PM</v>
      </c>
      <c r="BW1810" s="1" t="s">
        <v>230</v>
      </c>
      <c r="BX1810" s="1">
        <v>0</v>
      </c>
      <c r="BY1810" s="1">
        <v>3</v>
      </c>
      <c r="BZ1810" s="1" t="s">
        <v>112</v>
      </c>
      <c r="CB1810" s="1" t="s">
        <v>362</v>
      </c>
      <c r="CC1810" s="1" t="s">
        <v>6396</v>
      </c>
      <c r="CD1810" s="1" t="s">
        <v>1197</v>
      </c>
      <c r="CE1810" s="1" t="s">
        <v>116</v>
      </c>
      <c r="CF1810" s="1" t="s">
        <v>117</v>
      </c>
      <c r="CG1810" s="1">
        <v>96950</v>
      </c>
      <c r="CH1810" s="3">
        <v>8.34</v>
      </c>
      <c r="CI1810" s="3">
        <v>8.34</v>
      </c>
      <c r="CJ1810" s="3">
        <v>12.51</v>
      </c>
      <c r="CK1810" s="3">
        <v>12.51</v>
      </c>
      <c r="CL1810" s="1" t="s">
        <v>137</v>
      </c>
      <c r="CM1810" s="1" t="s">
        <v>138</v>
      </c>
      <c r="CN1810" s="1" t="s">
        <v>139</v>
      </c>
      <c r="CP1810" s="1" t="s">
        <v>111</v>
      </c>
      <c r="CQ1810" s="1" t="s">
        <v>111</v>
      </c>
      <c r="CR1810" s="1" t="s">
        <v>111</v>
      </c>
      <c r="CS1810" s="1" t="s">
        <v>111</v>
      </c>
      <c r="CT1810" s="1" t="s">
        <v>138</v>
      </c>
      <c r="CU1810" s="1" t="s">
        <v>111</v>
      </c>
      <c r="CV1810" s="1" t="s">
        <v>138</v>
      </c>
      <c r="CW1810" s="1" t="s">
        <v>138</v>
      </c>
      <c r="CX1810" s="1">
        <v>16702330880</v>
      </c>
      <c r="CY1810" s="1" t="s">
        <v>6382</v>
      </c>
      <c r="CZ1810" s="1" t="s">
        <v>138</v>
      </c>
      <c r="DA1810" s="1" t="s">
        <v>111</v>
      </c>
      <c r="DB1810" s="1" t="s">
        <v>112</v>
      </c>
    </row>
    <row r="1811" spans="1:111" ht="15.6" customHeight="1" x14ac:dyDescent="0.25">
      <c r="A1811" s="1" t="s">
        <v>17775</v>
      </c>
      <c r="B1811" s="1" t="s">
        <v>238</v>
      </c>
      <c r="C1811" s="2">
        <v>44386.157403356483</v>
      </c>
      <c r="D1811" s="2">
        <v>44421</v>
      </c>
      <c r="E1811" s="1" t="s">
        <v>110</v>
      </c>
      <c r="F1811" s="2">
        <v>44417.833333333336</v>
      </c>
      <c r="G1811" s="1" t="s">
        <v>112</v>
      </c>
      <c r="H1811" s="1" t="s">
        <v>112</v>
      </c>
      <c r="I1811" s="1" t="s">
        <v>112</v>
      </c>
      <c r="J1811" s="1" t="s">
        <v>4347</v>
      </c>
      <c r="K1811" s="1" t="s">
        <v>4348</v>
      </c>
      <c r="L1811" s="1" t="s">
        <v>4349</v>
      </c>
      <c r="M1811" s="1" t="s">
        <v>4350</v>
      </c>
      <c r="N1811" s="1" t="s">
        <v>116</v>
      </c>
      <c r="O1811" s="1" t="s">
        <v>117</v>
      </c>
      <c r="P1811" s="9">
        <v>96950</v>
      </c>
      <c r="Q1811" s="1" t="s">
        <v>118</v>
      </c>
      <c r="S1811" s="1">
        <v>16703223311</v>
      </c>
      <c r="T1811" s="1">
        <v>4504</v>
      </c>
      <c r="U1811" s="1">
        <v>72111</v>
      </c>
      <c r="V1811" s="1" t="s">
        <v>119</v>
      </c>
      <c r="X1811" s="1" t="s">
        <v>656</v>
      </c>
      <c r="Y1811" s="1" t="s">
        <v>4351</v>
      </c>
      <c r="AA1811" s="1" t="s">
        <v>1129</v>
      </c>
      <c r="AB1811" s="1" t="s">
        <v>4349</v>
      </c>
      <c r="AC1811" s="1" t="s">
        <v>4350</v>
      </c>
      <c r="AD1811" s="1" t="s">
        <v>116</v>
      </c>
      <c r="AE1811" s="1" t="s">
        <v>117</v>
      </c>
      <c r="AF1811" s="9">
        <v>96950</v>
      </c>
      <c r="AG1811" s="1" t="s">
        <v>118</v>
      </c>
      <c r="AI1811" s="1">
        <v>16703223311</v>
      </c>
      <c r="AJ1811" s="1">
        <v>4504</v>
      </c>
      <c r="AK1811" s="1" t="s">
        <v>4352</v>
      </c>
      <c r="BC1811" s="1" t="str">
        <f>"49-9071.00"</f>
        <v>49-9071.00</v>
      </c>
      <c r="BD1811" s="1" t="s">
        <v>214</v>
      </c>
      <c r="BE1811" s="1" t="s">
        <v>17266</v>
      </c>
      <c r="BF1811" s="1" t="s">
        <v>839</v>
      </c>
      <c r="BG1811" s="1">
        <v>7</v>
      </c>
      <c r="BH1811" s="1">
        <v>7</v>
      </c>
      <c r="BI1811" s="2">
        <v>44419</v>
      </c>
      <c r="BJ1811" s="2">
        <v>44783</v>
      </c>
      <c r="BK1811" s="2">
        <v>44432</v>
      </c>
      <c r="BL1811" s="2">
        <v>44783</v>
      </c>
      <c r="BM1811" s="1">
        <v>40</v>
      </c>
      <c r="BN1811" s="1">
        <v>0</v>
      </c>
      <c r="BO1811" s="1">
        <v>8</v>
      </c>
      <c r="BP1811" s="1">
        <v>8</v>
      </c>
      <c r="BQ1811" s="1">
        <v>8</v>
      </c>
      <c r="BR1811" s="1">
        <v>8</v>
      </c>
      <c r="BS1811" s="1">
        <v>8</v>
      </c>
      <c r="BT1811" s="1">
        <v>0</v>
      </c>
      <c r="BU1811" s="1" t="str">
        <f t="shared" si="47"/>
        <v>8:00 AM</v>
      </c>
      <c r="BV1811" s="1" t="str">
        <f t="shared" si="48"/>
        <v>5:00 PM</v>
      </c>
      <c r="BW1811" s="1" t="s">
        <v>135</v>
      </c>
      <c r="BX1811" s="1">
        <v>0</v>
      </c>
      <c r="BY1811" s="1">
        <v>24</v>
      </c>
      <c r="BZ1811" s="1" t="s">
        <v>112</v>
      </c>
      <c r="CB1811" s="1" t="s">
        <v>13980</v>
      </c>
      <c r="CC1811" s="1" t="s">
        <v>4349</v>
      </c>
      <c r="CD1811" s="1" t="s">
        <v>4350</v>
      </c>
      <c r="CE1811" s="1" t="s">
        <v>116</v>
      </c>
      <c r="CF1811" s="1" t="s">
        <v>117</v>
      </c>
      <c r="CG1811" s="1">
        <v>96950</v>
      </c>
      <c r="CH1811" s="3">
        <v>8.7200000000000006</v>
      </c>
      <c r="CI1811" s="3">
        <v>8.7200000000000006</v>
      </c>
      <c r="CJ1811" s="3">
        <v>13.08</v>
      </c>
      <c r="CK1811" s="3">
        <v>13.08</v>
      </c>
      <c r="CL1811" s="1" t="s">
        <v>137</v>
      </c>
      <c r="CM1811" s="1" t="s">
        <v>4355</v>
      </c>
      <c r="CN1811" s="1" t="s">
        <v>139</v>
      </c>
      <c r="CP1811" s="1" t="s">
        <v>112</v>
      </c>
      <c r="CQ1811" s="1" t="s">
        <v>111</v>
      </c>
      <c r="CR1811" s="1" t="s">
        <v>112</v>
      </c>
      <c r="CS1811" s="1" t="s">
        <v>111</v>
      </c>
      <c r="CT1811" s="1" t="s">
        <v>138</v>
      </c>
      <c r="CU1811" s="1" t="s">
        <v>111</v>
      </c>
      <c r="CV1811" s="1" t="s">
        <v>111</v>
      </c>
      <c r="CW1811" s="1" t="s">
        <v>6144</v>
      </c>
      <c r="CX1811" s="1">
        <v>16703223311</v>
      </c>
      <c r="CY1811" s="1" t="s">
        <v>4357</v>
      </c>
      <c r="CZ1811" s="1" t="s">
        <v>4358</v>
      </c>
      <c r="DA1811" s="1" t="s">
        <v>111</v>
      </c>
      <c r="DB1811" s="1" t="s">
        <v>112</v>
      </c>
      <c r="DC1811" s="1" t="s">
        <v>4359</v>
      </c>
      <c r="DD1811" s="1" t="s">
        <v>4360</v>
      </c>
      <c r="DE1811" s="1" t="s">
        <v>1747</v>
      </c>
      <c r="DF1811" s="1" t="s">
        <v>4347</v>
      </c>
      <c r="DG1811" s="1" t="s">
        <v>4361</v>
      </c>
    </row>
    <row r="1812" spans="1:111" ht="15.6" customHeight="1" x14ac:dyDescent="0.25">
      <c r="A1812" s="1" t="s">
        <v>17776</v>
      </c>
      <c r="B1812" s="1" t="s">
        <v>238</v>
      </c>
      <c r="C1812" s="2">
        <v>44357.245260300922</v>
      </c>
      <c r="D1812" s="2">
        <v>44393</v>
      </c>
      <c r="E1812" s="1" t="s">
        <v>110</v>
      </c>
      <c r="F1812" s="2">
        <v>44469.833333333336</v>
      </c>
      <c r="G1812" s="1" t="s">
        <v>112</v>
      </c>
      <c r="H1812" s="1" t="s">
        <v>112</v>
      </c>
      <c r="I1812" s="1" t="s">
        <v>112</v>
      </c>
      <c r="J1812" s="1" t="s">
        <v>17777</v>
      </c>
      <c r="K1812" s="1" t="s">
        <v>17778</v>
      </c>
      <c r="L1812" s="1" t="s">
        <v>2387</v>
      </c>
      <c r="N1812" s="1" t="s">
        <v>167</v>
      </c>
      <c r="O1812" s="1" t="s">
        <v>117</v>
      </c>
      <c r="P1812" s="9">
        <v>96950</v>
      </c>
      <c r="Q1812" s="1" t="s">
        <v>118</v>
      </c>
      <c r="S1812" s="1">
        <v>16702346108</v>
      </c>
      <c r="T1812" s="1">
        <v>7723</v>
      </c>
      <c r="U1812" s="1">
        <v>531110</v>
      </c>
      <c r="V1812" s="1" t="s">
        <v>119</v>
      </c>
      <c r="X1812" s="1" t="s">
        <v>1444</v>
      </c>
      <c r="Y1812" s="1" t="s">
        <v>2388</v>
      </c>
      <c r="Z1812" s="1" t="s">
        <v>186</v>
      </c>
      <c r="AA1812" s="1" t="s">
        <v>245</v>
      </c>
      <c r="AB1812" s="1" t="s">
        <v>2387</v>
      </c>
      <c r="AD1812" s="1" t="s">
        <v>167</v>
      </c>
      <c r="AE1812" s="1" t="s">
        <v>117</v>
      </c>
      <c r="AF1812" s="9">
        <v>96950</v>
      </c>
      <c r="AG1812" s="1" t="s">
        <v>118</v>
      </c>
      <c r="AI1812" s="1">
        <v>16702346108</v>
      </c>
      <c r="AJ1812" s="1">
        <v>7723</v>
      </c>
      <c r="AK1812" s="1" t="s">
        <v>2389</v>
      </c>
      <c r="BC1812" s="1" t="str">
        <f>"49-9071.00"</f>
        <v>49-9071.00</v>
      </c>
      <c r="BD1812" s="1" t="s">
        <v>214</v>
      </c>
      <c r="BE1812" s="1" t="s">
        <v>17779</v>
      </c>
      <c r="BF1812" s="1" t="s">
        <v>3913</v>
      </c>
      <c r="BG1812" s="1">
        <v>1</v>
      </c>
      <c r="BH1812" s="1">
        <v>1</v>
      </c>
      <c r="BI1812" s="2">
        <v>44471</v>
      </c>
      <c r="BJ1812" s="2">
        <v>44835</v>
      </c>
      <c r="BK1812" s="2">
        <v>44471</v>
      </c>
      <c r="BL1812" s="2">
        <v>44835</v>
      </c>
      <c r="BM1812" s="1">
        <v>40</v>
      </c>
      <c r="BN1812" s="1">
        <v>0</v>
      </c>
      <c r="BO1812" s="1">
        <v>8</v>
      </c>
      <c r="BP1812" s="1">
        <v>8</v>
      </c>
      <c r="BQ1812" s="1">
        <v>8</v>
      </c>
      <c r="BR1812" s="1">
        <v>8</v>
      </c>
      <c r="BS1812" s="1">
        <v>8</v>
      </c>
      <c r="BT1812" s="1">
        <v>0</v>
      </c>
      <c r="BU1812" s="1" t="str">
        <f t="shared" si="47"/>
        <v>8:00 AM</v>
      </c>
      <c r="BV1812" s="1" t="str">
        <f t="shared" si="48"/>
        <v>5:00 PM</v>
      </c>
      <c r="BW1812" s="1" t="s">
        <v>135</v>
      </c>
      <c r="BX1812" s="1">
        <v>0</v>
      </c>
      <c r="BY1812" s="1">
        <v>24</v>
      </c>
      <c r="BZ1812" s="1" t="s">
        <v>112</v>
      </c>
      <c r="CB1812" s="1" t="s">
        <v>17780</v>
      </c>
      <c r="CC1812" s="1" t="s">
        <v>17781</v>
      </c>
      <c r="CD1812" s="1" t="s">
        <v>17782</v>
      </c>
      <c r="CE1812" s="1" t="s">
        <v>167</v>
      </c>
      <c r="CF1812" s="1" t="s">
        <v>117</v>
      </c>
      <c r="CG1812" s="1">
        <v>96950</v>
      </c>
      <c r="CH1812" s="3">
        <v>8.7100000000000009</v>
      </c>
      <c r="CI1812" s="3">
        <v>8.7100000000000009</v>
      </c>
      <c r="CJ1812" s="3">
        <v>13.06</v>
      </c>
      <c r="CK1812" s="3">
        <v>13.06</v>
      </c>
      <c r="CL1812" s="1" t="s">
        <v>137</v>
      </c>
      <c r="CM1812" s="1" t="s">
        <v>138</v>
      </c>
      <c r="CN1812" s="1" t="s">
        <v>139</v>
      </c>
      <c r="CP1812" s="1" t="s">
        <v>111</v>
      </c>
      <c r="CQ1812" s="1" t="s">
        <v>111</v>
      </c>
      <c r="CR1812" s="1" t="s">
        <v>111</v>
      </c>
      <c r="CS1812" s="1" t="s">
        <v>111</v>
      </c>
      <c r="CT1812" s="1" t="s">
        <v>138</v>
      </c>
      <c r="CU1812" s="1" t="s">
        <v>111</v>
      </c>
      <c r="CV1812" s="1" t="s">
        <v>138</v>
      </c>
      <c r="CW1812" s="1" t="s">
        <v>138</v>
      </c>
      <c r="CX1812" s="1">
        <v>16702346108</v>
      </c>
      <c r="CY1812" s="1" t="s">
        <v>2389</v>
      </c>
      <c r="CZ1812" s="1" t="s">
        <v>138</v>
      </c>
      <c r="DA1812" s="1" t="s">
        <v>111</v>
      </c>
      <c r="DB1812" s="1" t="s">
        <v>112</v>
      </c>
    </row>
    <row r="1813" spans="1:111" ht="15.6" customHeight="1" x14ac:dyDescent="0.25">
      <c r="A1813" s="1" t="s">
        <v>17783</v>
      </c>
      <c r="B1813" s="1" t="s">
        <v>238</v>
      </c>
      <c r="C1813" s="2">
        <v>44354.878526967594</v>
      </c>
      <c r="D1813" s="2">
        <v>44392</v>
      </c>
      <c r="E1813" s="1" t="s">
        <v>180</v>
      </c>
      <c r="G1813" s="1" t="s">
        <v>111</v>
      </c>
      <c r="H1813" s="1" t="s">
        <v>112</v>
      </c>
      <c r="I1813" s="1" t="s">
        <v>112</v>
      </c>
      <c r="J1813" s="1" t="s">
        <v>4637</v>
      </c>
      <c r="K1813" s="1" t="s">
        <v>17784</v>
      </c>
      <c r="L1813" s="1" t="s">
        <v>4639</v>
      </c>
      <c r="N1813" s="1" t="s">
        <v>167</v>
      </c>
      <c r="O1813" s="1" t="s">
        <v>117</v>
      </c>
      <c r="P1813" s="9">
        <v>96950</v>
      </c>
      <c r="Q1813" s="1" t="s">
        <v>118</v>
      </c>
      <c r="R1813" s="1" t="s">
        <v>117</v>
      </c>
      <c r="S1813" s="1">
        <v>16702356129</v>
      </c>
      <c r="U1813" s="1">
        <v>531110</v>
      </c>
      <c r="V1813" s="1" t="s">
        <v>119</v>
      </c>
      <c r="X1813" s="1" t="s">
        <v>4640</v>
      </c>
      <c r="Y1813" s="1" t="s">
        <v>4641</v>
      </c>
      <c r="Z1813" s="1" t="s">
        <v>4642</v>
      </c>
      <c r="AA1813" s="1" t="s">
        <v>964</v>
      </c>
      <c r="AB1813" s="1" t="s">
        <v>4639</v>
      </c>
      <c r="AD1813" s="1" t="s">
        <v>167</v>
      </c>
      <c r="AE1813" s="1" t="s">
        <v>117</v>
      </c>
      <c r="AF1813" s="9">
        <v>96950</v>
      </c>
      <c r="AG1813" s="1" t="s">
        <v>118</v>
      </c>
      <c r="AH1813" s="1" t="s">
        <v>117</v>
      </c>
      <c r="AI1813" s="1">
        <v>16702356129</v>
      </c>
      <c r="AK1813" s="1" t="s">
        <v>4643</v>
      </c>
      <c r="BC1813" s="1" t="str">
        <f>"49-9071.00"</f>
        <v>49-9071.00</v>
      </c>
      <c r="BD1813" s="1" t="s">
        <v>214</v>
      </c>
      <c r="BE1813" s="1" t="s">
        <v>17785</v>
      </c>
      <c r="BF1813" s="1" t="s">
        <v>1069</v>
      </c>
      <c r="BG1813" s="1">
        <v>25</v>
      </c>
      <c r="BH1813" s="1">
        <v>25</v>
      </c>
      <c r="BI1813" s="2">
        <v>44470</v>
      </c>
      <c r="BJ1813" s="2">
        <v>44834</v>
      </c>
      <c r="BK1813" s="2">
        <v>44470</v>
      </c>
      <c r="BL1813" s="2">
        <v>44834</v>
      </c>
      <c r="BM1813" s="1">
        <v>40</v>
      </c>
      <c r="BN1813" s="1">
        <v>0</v>
      </c>
      <c r="BO1813" s="1">
        <v>8</v>
      </c>
      <c r="BP1813" s="1">
        <v>8</v>
      </c>
      <c r="BQ1813" s="1">
        <v>8</v>
      </c>
      <c r="BR1813" s="1">
        <v>8</v>
      </c>
      <c r="BS1813" s="1">
        <v>8</v>
      </c>
      <c r="BT1813" s="1">
        <v>0</v>
      </c>
      <c r="BU1813" s="1" t="str">
        <f t="shared" si="47"/>
        <v>8:00 AM</v>
      </c>
      <c r="BV1813" s="1" t="str">
        <f t="shared" si="48"/>
        <v>5:00 PM</v>
      </c>
      <c r="BW1813" s="1" t="s">
        <v>135</v>
      </c>
      <c r="BX1813" s="1">
        <v>0</v>
      </c>
      <c r="BY1813" s="1">
        <v>24</v>
      </c>
      <c r="BZ1813" s="1" t="s">
        <v>112</v>
      </c>
      <c r="CB1813" s="1" t="s">
        <v>17786</v>
      </c>
      <c r="CC1813" s="1" t="s">
        <v>4639</v>
      </c>
      <c r="CE1813" s="1" t="s">
        <v>167</v>
      </c>
      <c r="CF1813" s="1" t="s">
        <v>117</v>
      </c>
      <c r="CG1813" s="1">
        <v>96950</v>
      </c>
      <c r="CH1813" s="3">
        <v>8.7100000000000009</v>
      </c>
      <c r="CI1813" s="3">
        <v>8.7100000000000009</v>
      </c>
      <c r="CJ1813" s="3">
        <v>13.06</v>
      </c>
      <c r="CK1813" s="3">
        <v>13.06</v>
      </c>
      <c r="CL1813" s="1" t="s">
        <v>137</v>
      </c>
      <c r="CM1813" s="1" t="s">
        <v>331</v>
      </c>
      <c r="CN1813" s="1" t="s">
        <v>139</v>
      </c>
      <c r="CP1813" s="1" t="s">
        <v>112</v>
      </c>
      <c r="CQ1813" s="1" t="s">
        <v>111</v>
      </c>
      <c r="CR1813" s="1" t="s">
        <v>112</v>
      </c>
      <c r="CS1813" s="1" t="s">
        <v>111</v>
      </c>
      <c r="CT1813" s="1" t="s">
        <v>138</v>
      </c>
      <c r="CU1813" s="1" t="s">
        <v>111</v>
      </c>
      <c r="CV1813" s="1" t="s">
        <v>138</v>
      </c>
      <c r="CW1813" s="1" t="s">
        <v>1439</v>
      </c>
      <c r="CX1813" s="1">
        <v>16702356129</v>
      </c>
      <c r="CY1813" s="1" t="s">
        <v>4643</v>
      </c>
      <c r="CZ1813" s="1" t="s">
        <v>331</v>
      </c>
      <c r="DA1813" s="1" t="s">
        <v>111</v>
      </c>
      <c r="DB1813" s="1" t="s">
        <v>112</v>
      </c>
    </row>
    <row r="1814" spans="1:111" ht="15.6" customHeight="1" x14ac:dyDescent="0.25">
      <c r="A1814" s="1" t="s">
        <v>17787</v>
      </c>
      <c r="B1814" s="1" t="s">
        <v>238</v>
      </c>
      <c r="C1814" s="2">
        <v>44359.091334490739</v>
      </c>
      <c r="D1814" s="2">
        <v>44405</v>
      </c>
      <c r="E1814" s="1" t="s">
        <v>180</v>
      </c>
      <c r="G1814" s="1" t="s">
        <v>112</v>
      </c>
      <c r="H1814" s="1" t="s">
        <v>112</v>
      </c>
      <c r="I1814" s="1" t="s">
        <v>112</v>
      </c>
      <c r="J1814" s="1" t="s">
        <v>999</v>
      </c>
      <c r="L1814" s="1" t="s">
        <v>634</v>
      </c>
      <c r="N1814" s="1" t="s">
        <v>167</v>
      </c>
      <c r="O1814" s="1" t="s">
        <v>117</v>
      </c>
      <c r="P1814" s="9">
        <v>96950</v>
      </c>
      <c r="Q1814" s="1" t="s">
        <v>118</v>
      </c>
      <c r="S1814" s="1">
        <v>16702358722</v>
      </c>
      <c r="U1814" s="1">
        <v>561720</v>
      </c>
      <c r="V1814" s="1" t="s">
        <v>119</v>
      </c>
      <c r="X1814" s="1" t="s">
        <v>10610</v>
      </c>
      <c r="Y1814" s="1" t="s">
        <v>10611</v>
      </c>
      <c r="Z1814" s="1" t="s">
        <v>2769</v>
      </c>
      <c r="AA1814" s="1" t="s">
        <v>639</v>
      </c>
      <c r="AB1814" s="1" t="s">
        <v>1000</v>
      </c>
      <c r="AD1814" s="1" t="s">
        <v>167</v>
      </c>
      <c r="AE1814" s="1" t="s">
        <v>117</v>
      </c>
      <c r="AF1814" s="9">
        <v>96950</v>
      </c>
      <c r="AG1814" s="1" t="s">
        <v>118</v>
      </c>
      <c r="AI1814" s="1">
        <v>16709890917</v>
      </c>
      <c r="AK1814" s="1" t="s">
        <v>641</v>
      </c>
      <c r="BC1814" s="1" t="str">
        <f>"37-2012.00"</f>
        <v>37-2012.00</v>
      </c>
      <c r="BD1814" s="1" t="s">
        <v>576</v>
      </c>
      <c r="BE1814" s="1" t="s">
        <v>10612</v>
      </c>
      <c r="BF1814" s="1" t="s">
        <v>576</v>
      </c>
      <c r="BG1814" s="1">
        <v>8</v>
      </c>
      <c r="BH1814" s="1">
        <v>8</v>
      </c>
      <c r="BI1814" s="2">
        <v>44470</v>
      </c>
      <c r="BJ1814" s="2">
        <v>44834</v>
      </c>
      <c r="BK1814" s="2">
        <v>44470</v>
      </c>
      <c r="BL1814" s="2">
        <v>44834</v>
      </c>
      <c r="BM1814" s="1">
        <v>35</v>
      </c>
      <c r="BN1814" s="1">
        <v>0</v>
      </c>
      <c r="BO1814" s="1">
        <v>7</v>
      </c>
      <c r="BP1814" s="1">
        <v>7</v>
      </c>
      <c r="BQ1814" s="1">
        <v>7</v>
      </c>
      <c r="BR1814" s="1">
        <v>7</v>
      </c>
      <c r="BS1814" s="1">
        <v>7</v>
      </c>
      <c r="BT1814" s="1">
        <v>0</v>
      </c>
      <c r="BU1814" s="1" t="str">
        <f>"9:00 AM"</f>
        <v>9:00 AM</v>
      </c>
      <c r="BV1814" s="1" t="str">
        <f t="shared" si="48"/>
        <v>5:00 PM</v>
      </c>
      <c r="BW1814" s="1" t="s">
        <v>230</v>
      </c>
      <c r="BX1814" s="1">
        <v>0</v>
      </c>
      <c r="BY1814" s="1">
        <v>3</v>
      </c>
      <c r="BZ1814" s="1" t="s">
        <v>112</v>
      </c>
      <c r="CB1814" s="4" t="s">
        <v>10613</v>
      </c>
      <c r="CC1814" s="1" t="s">
        <v>634</v>
      </c>
      <c r="CE1814" s="1" t="s">
        <v>167</v>
      </c>
      <c r="CF1814" s="1" t="s">
        <v>117</v>
      </c>
      <c r="CG1814" s="1">
        <v>96950</v>
      </c>
      <c r="CH1814" s="3">
        <v>7.59</v>
      </c>
      <c r="CI1814" s="3">
        <v>7.59</v>
      </c>
      <c r="CJ1814" s="3">
        <v>11.39</v>
      </c>
      <c r="CK1814" s="3">
        <v>11.39</v>
      </c>
      <c r="CL1814" s="1" t="s">
        <v>137</v>
      </c>
      <c r="CN1814" s="1" t="s">
        <v>139</v>
      </c>
      <c r="CP1814" s="1" t="s">
        <v>111</v>
      </c>
      <c r="CQ1814" s="1" t="s">
        <v>111</v>
      </c>
      <c r="CR1814" s="1" t="s">
        <v>111</v>
      </c>
      <c r="CS1814" s="1" t="s">
        <v>111</v>
      </c>
      <c r="CT1814" s="1" t="s">
        <v>111</v>
      </c>
      <c r="CU1814" s="1" t="s">
        <v>111</v>
      </c>
      <c r="CV1814" s="1" t="s">
        <v>111</v>
      </c>
      <c r="CW1814" s="1" t="s">
        <v>1004</v>
      </c>
      <c r="CX1814" s="1">
        <v>16709890917</v>
      </c>
      <c r="CY1814" s="1" t="s">
        <v>641</v>
      </c>
      <c r="CZ1814" s="1" t="s">
        <v>645</v>
      </c>
      <c r="DA1814" s="1" t="s">
        <v>111</v>
      </c>
      <c r="DB1814" s="1" t="s">
        <v>112</v>
      </c>
    </row>
    <row r="1815" spans="1:111" ht="15.6" customHeight="1" x14ac:dyDescent="0.25">
      <c r="A1815" s="1" t="s">
        <v>17788</v>
      </c>
      <c r="B1815" s="1" t="s">
        <v>238</v>
      </c>
      <c r="C1815" s="2">
        <v>44350.089874537036</v>
      </c>
      <c r="D1815" s="2">
        <v>44389</v>
      </c>
      <c r="E1815" s="1" t="s">
        <v>110</v>
      </c>
      <c r="F1815" s="2">
        <v>44468.833333333336</v>
      </c>
      <c r="G1815" s="1" t="s">
        <v>112</v>
      </c>
      <c r="H1815" s="1" t="s">
        <v>112</v>
      </c>
      <c r="I1815" s="1" t="s">
        <v>112</v>
      </c>
      <c r="J1815" s="1" t="s">
        <v>1755</v>
      </c>
      <c r="K1815" s="1" t="s">
        <v>1756</v>
      </c>
      <c r="L1815" s="1" t="s">
        <v>1757</v>
      </c>
      <c r="M1815" s="1" t="s">
        <v>1758</v>
      </c>
      <c r="N1815" s="1" t="s">
        <v>1759</v>
      </c>
      <c r="O1815" s="1" t="s">
        <v>117</v>
      </c>
      <c r="P1815" s="9">
        <v>96952</v>
      </c>
      <c r="Q1815" s="1" t="s">
        <v>118</v>
      </c>
      <c r="R1815" s="1" t="s">
        <v>138</v>
      </c>
      <c r="S1815" s="1">
        <v>16704334428</v>
      </c>
      <c r="U1815" s="1">
        <v>447110</v>
      </c>
      <c r="V1815" s="1" t="s">
        <v>119</v>
      </c>
      <c r="X1815" s="1" t="s">
        <v>1760</v>
      </c>
      <c r="Y1815" s="1" t="s">
        <v>1761</v>
      </c>
      <c r="Z1815" s="1" t="s">
        <v>1762</v>
      </c>
      <c r="AA1815" s="1" t="s">
        <v>1763</v>
      </c>
      <c r="AB1815" s="1" t="s">
        <v>1757</v>
      </c>
      <c r="AC1815" s="1" t="s">
        <v>1758</v>
      </c>
      <c r="AD1815" s="1" t="s">
        <v>1759</v>
      </c>
      <c r="AE1815" s="1" t="s">
        <v>117</v>
      </c>
      <c r="AF1815" s="9">
        <v>96952</v>
      </c>
      <c r="AG1815" s="1" t="s">
        <v>118</v>
      </c>
      <c r="AI1815" s="1">
        <v>16709894711</v>
      </c>
      <c r="AK1815" s="1" t="s">
        <v>1764</v>
      </c>
      <c r="BC1815" s="1" t="str">
        <f>"51-9193.00"</f>
        <v>51-9193.00</v>
      </c>
      <c r="BD1815" s="1" t="s">
        <v>17789</v>
      </c>
      <c r="BE1815" s="1" t="s">
        <v>17790</v>
      </c>
      <c r="BF1815" s="1" t="s">
        <v>3680</v>
      </c>
      <c r="BG1815" s="1">
        <v>2</v>
      </c>
      <c r="BH1815" s="1">
        <v>2</v>
      </c>
      <c r="BI1815" s="2">
        <v>44470</v>
      </c>
      <c r="BJ1815" s="2">
        <v>44834</v>
      </c>
      <c r="BK1815" s="2">
        <v>44470</v>
      </c>
      <c r="BL1815" s="2">
        <v>44834</v>
      </c>
      <c r="BM1815" s="1">
        <v>40</v>
      </c>
      <c r="BN1815" s="1">
        <v>0</v>
      </c>
      <c r="BO1815" s="1">
        <v>8</v>
      </c>
      <c r="BP1815" s="1">
        <v>8</v>
      </c>
      <c r="BQ1815" s="1">
        <v>8</v>
      </c>
      <c r="BR1815" s="1">
        <v>8</v>
      </c>
      <c r="BS1815" s="1">
        <v>8</v>
      </c>
      <c r="BT1815" s="1">
        <v>0</v>
      </c>
      <c r="BU1815" s="1" t="str">
        <f>"7:30 AM"</f>
        <v>7:30 AM</v>
      </c>
      <c r="BV1815" s="1" t="str">
        <f>"4:30 PM"</f>
        <v>4:30 PM</v>
      </c>
      <c r="BW1815" s="1" t="s">
        <v>135</v>
      </c>
      <c r="BX1815" s="1">
        <v>0</v>
      </c>
      <c r="BY1815" s="1">
        <v>12</v>
      </c>
      <c r="BZ1815" s="1" t="s">
        <v>112</v>
      </c>
      <c r="CB1815" s="1" t="s">
        <v>17791</v>
      </c>
      <c r="CC1815" s="1" t="s">
        <v>1768</v>
      </c>
      <c r="CD1815" s="1" t="s">
        <v>1769</v>
      </c>
      <c r="CE1815" s="1" t="s">
        <v>1759</v>
      </c>
      <c r="CF1815" s="1" t="s">
        <v>117</v>
      </c>
      <c r="CG1815" s="1">
        <v>96952</v>
      </c>
      <c r="CH1815" s="3">
        <v>7.82</v>
      </c>
      <c r="CI1815" s="3">
        <v>15</v>
      </c>
      <c r="CJ1815" s="3">
        <v>11.73</v>
      </c>
      <c r="CK1815" s="3">
        <v>22.5</v>
      </c>
      <c r="CL1815" s="1" t="s">
        <v>137</v>
      </c>
      <c r="CM1815" s="1" t="s">
        <v>138</v>
      </c>
      <c r="CN1815" s="1" t="s">
        <v>139</v>
      </c>
      <c r="CP1815" s="1" t="s">
        <v>112</v>
      </c>
      <c r="CQ1815" s="1" t="s">
        <v>111</v>
      </c>
      <c r="CR1815" s="1" t="s">
        <v>112</v>
      </c>
      <c r="CS1815" s="1" t="s">
        <v>111</v>
      </c>
      <c r="CT1815" s="1" t="s">
        <v>138</v>
      </c>
      <c r="CU1815" s="1" t="s">
        <v>111</v>
      </c>
      <c r="CV1815" s="1" t="s">
        <v>138</v>
      </c>
      <c r="CW1815" s="1" t="s">
        <v>1770</v>
      </c>
      <c r="CX1815" s="1">
        <v>16706704428</v>
      </c>
      <c r="CY1815" s="1" t="s">
        <v>1764</v>
      </c>
      <c r="CZ1815" s="1" t="s">
        <v>138</v>
      </c>
      <c r="DA1815" s="1" t="s">
        <v>111</v>
      </c>
      <c r="DB1815" s="1" t="s">
        <v>112</v>
      </c>
    </row>
    <row r="1816" spans="1:111" ht="15.6" customHeight="1" x14ac:dyDescent="0.25">
      <c r="A1816" s="1" t="s">
        <v>17792</v>
      </c>
      <c r="B1816" s="1" t="s">
        <v>238</v>
      </c>
      <c r="C1816" s="2">
        <v>44383.170142013892</v>
      </c>
      <c r="D1816" s="2">
        <v>44426</v>
      </c>
      <c r="E1816" s="1" t="s">
        <v>110</v>
      </c>
      <c r="F1816" s="2">
        <v>44468.833333333336</v>
      </c>
      <c r="G1816" s="1" t="s">
        <v>112</v>
      </c>
      <c r="H1816" s="1" t="s">
        <v>112</v>
      </c>
      <c r="I1816" s="1" t="s">
        <v>112</v>
      </c>
      <c r="J1816" s="1" t="s">
        <v>6452</v>
      </c>
      <c r="K1816" s="1" t="s">
        <v>6453</v>
      </c>
      <c r="L1816" s="1" t="s">
        <v>6454</v>
      </c>
      <c r="M1816" s="1" t="s">
        <v>16210</v>
      </c>
      <c r="N1816" s="1" t="s">
        <v>157</v>
      </c>
      <c r="O1816" s="1" t="s">
        <v>117</v>
      </c>
      <c r="P1816" s="9">
        <v>96950</v>
      </c>
      <c r="Q1816" s="1" t="s">
        <v>118</v>
      </c>
      <c r="S1816" s="1">
        <v>16702338866</v>
      </c>
      <c r="U1816" s="1">
        <v>53211</v>
      </c>
      <c r="V1816" s="1" t="s">
        <v>119</v>
      </c>
      <c r="X1816" s="1" t="s">
        <v>1868</v>
      </c>
      <c r="Y1816" s="1" t="s">
        <v>6456</v>
      </c>
      <c r="AA1816" s="1" t="s">
        <v>245</v>
      </c>
      <c r="AB1816" s="1" t="s">
        <v>6454</v>
      </c>
      <c r="AC1816" s="1" t="s">
        <v>16210</v>
      </c>
      <c r="AD1816" s="1" t="s">
        <v>116</v>
      </c>
      <c r="AE1816" s="1" t="s">
        <v>117</v>
      </c>
      <c r="AF1816" s="9">
        <v>96950</v>
      </c>
      <c r="AG1816" s="1" t="s">
        <v>118</v>
      </c>
      <c r="AI1816" s="1">
        <v>16702338866</v>
      </c>
      <c r="AK1816" s="1" t="s">
        <v>6457</v>
      </c>
      <c r="BC1816" s="1" t="str">
        <f>"49-3023.01"</f>
        <v>49-3023.01</v>
      </c>
      <c r="BD1816" s="1" t="s">
        <v>608</v>
      </c>
      <c r="BE1816" s="1" t="s">
        <v>17793</v>
      </c>
      <c r="BF1816" s="1" t="s">
        <v>11789</v>
      </c>
      <c r="BG1816" s="1">
        <v>3</v>
      </c>
      <c r="BH1816" s="1">
        <v>3</v>
      </c>
      <c r="BI1816" s="2">
        <v>44470</v>
      </c>
      <c r="BJ1816" s="2">
        <v>44834</v>
      </c>
      <c r="BK1816" s="2">
        <v>44470</v>
      </c>
      <c r="BL1816" s="2">
        <v>44834</v>
      </c>
      <c r="BM1816" s="1">
        <v>35</v>
      </c>
      <c r="BN1816" s="1">
        <v>0</v>
      </c>
      <c r="BO1816" s="1">
        <v>7</v>
      </c>
      <c r="BP1816" s="1">
        <v>7</v>
      </c>
      <c r="BQ1816" s="1">
        <v>7</v>
      </c>
      <c r="BR1816" s="1">
        <v>7</v>
      </c>
      <c r="BS1816" s="1">
        <v>7</v>
      </c>
      <c r="BT1816" s="1">
        <v>0</v>
      </c>
      <c r="BU1816" s="1" t="str">
        <f>"9:00 AM"</f>
        <v>9:00 AM</v>
      </c>
      <c r="BV1816" s="1" t="str">
        <f>"5:00 PM"</f>
        <v>5:00 PM</v>
      </c>
      <c r="BW1816" s="1" t="s">
        <v>135</v>
      </c>
      <c r="BX1816" s="1">
        <v>0</v>
      </c>
      <c r="BY1816" s="1">
        <v>12</v>
      </c>
      <c r="BZ1816" s="1" t="s">
        <v>112</v>
      </c>
      <c r="CB1816" s="4" t="s">
        <v>1269</v>
      </c>
      <c r="CC1816" s="1" t="s">
        <v>6454</v>
      </c>
      <c r="CD1816" s="1" t="s">
        <v>16210</v>
      </c>
      <c r="CE1816" s="1" t="s">
        <v>116</v>
      </c>
      <c r="CF1816" s="1" t="s">
        <v>117</v>
      </c>
      <c r="CG1816" s="1">
        <v>96950</v>
      </c>
      <c r="CH1816" s="3">
        <v>8.75</v>
      </c>
      <c r="CI1816" s="3">
        <v>8.75</v>
      </c>
      <c r="CJ1816" s="3">
        <v>13.12</v>
      </c>
      <c r="CK1816" s="3">
        <v>13.12</v>
      </c>
      <c r="CL1816" s="1" t="s">
        <v>137</v>
      </c>
      <c r="CM1816" s="1" t="s">
        <v>138</v>
      </c>
      <c r="CN1816" s="1" t="s">
        <v>139</v>
      </c>
      <c r="CP1816" s="1" t="s">
        <v>112</v>
      </c>
      <c r="CQ1816" s="1" t="s">
        <v>111</v>
      </c>
      <c r="CR1816" s="1" t="s">
        <v>112</v>
      </c>
      <c r="CS1816" s="1" t="s">
        <v>111</v>
      </c>
      <c r="CT1816" s="1" t="s">
        <v>138</v>
      </c>
      <c r="CU1816" s="1" t="s">
        <v>111</v>
      </c>
      <c r="CV1816" s="1" t="s">
        <v>111</v>
      </c>
      <c r="CW1816" s="1" t="s">
        <v>1034</v>
      </c>
      <c r="CX1816" s="1">
        <v>16702338866</v>
      </c>
      <c r="CY1816" s="1" t="s">
        <v>6457</v>
      </c>
      <c r="CZ1816" s="1" t="s">
        <v>138</v>
      </c>
      <c r="DA1816" s="1" t="s">
        <v>111</v>
      </c>
      <c r="DB1816" s="1" t="s">
        <v>112</v>
      </c>
    </row>
    <row r="1817" spans="1:111" ht="15.6" customHeight="1" x14ac:dyDescent="0.25">
      <c r="A1817" s="1" t="s">
        <v>17794</v>
      </c>
      <c r="B1817" s="1" t="s">
        <v>238</v>
      </c>
      <c r="C1817" s="2">
        <v>44420.907205671298</v>
      </c>
      <c r="D1817" s="2">
        <v>44461</v>
      </c>
      <c r="E1817" s="1" t="s">
        <v>110</v>
      </c>
      <c r="F1817" s="2">
        <v>44468.833333333336</v>
      </c>
      <c r="G1817" s="1" t="s">
        <v>112</v>
      </c>
      <c r="H1817" s="1" t="s">
        <v>112</v>
      </c>
      <c r="I1817" s="1" t="s">
        <v>112</v>
      </c>
      <c r="J1817" s="1" t="s">
        <v>6209</v>
      </c>
      <c r="L1817" s="1" t="s">
        <v>6210</v>
      </c>
      <c r="N1817" s="1" t="s">
        <v>116</v>
      </c>
      <c r="O1817" s="1" t="s">
        <v>117</v>
      </c>
      <c r="P1817" s="9">
        <v>96950</v>
      </c>
      <c r="Q1817" s="1" t="s">
        <v>118</v>
      </c>
      <c r="S1817" s="1">
        <v>16702345911</v>
      </c>
      <c r="U1817" s="1">
        <v>441110</v>
      </c>
      <c r="V1817" s="1" t="s">
        <v>119</v>
      </c>
      <c r="X1817" s="1" t="s">
        <v>6211</v>
      </c>
      <c r="Y1817" s="1" t="s">
        <v>10671</v>
      </c>
      <c r="Z1817" s="1" t="s">
        <v>17795</v>
      </c>
      <c r="AA1817" s="1" t="s">
        <v>6213</v>
      </c>
      <c r="AB1817" s="1" t="s">
        <v>9070</v>
      </c>
      <c r="AD1817" s="1" t="s">
        <v>116</v>
      </c>
      <c r="AE1817" s="1" t="s">
        <v>117</v>
      </c>
      <c r="AF1817" s="9">
        <v>96950</v>
      </c>
      <c r="AG1817" s="1" t="s">
        <v>118</v>
      </c>
      <c r="AI1817" s="1">
        <v>16702345911</v>
      </c>
      <c r="AK1817" s="1" t="s">
        <v>9071</v>
      </c>
      <c r="AL1817" s="1" t="s">
        <v>653</v>
      </c>
      <c r="AM1817" s="1" t="s">
        <v>6215</v>
      </c>
      <c r="AN1817" s="1" t="s">
        <v>6216</v>
      </c>
      <c r="AO1817" s="1" t="s">
        <v>972</v>
      </c>
      <c r="AP1817" s="1" t="s">
        <v>6217</v>
      </c>
      <c r="AQ1817" s="1" t="s">
        <v>6218</v>
      </c>
      <c r="AR1817" s="1" t="s">
        <v>6219</v>
      </c>
      <c r="AS1817" s="1" t="s">
        <v>691</v>
      </c>
      <c r="AT1817" s="9">
        <v>96910</v>
      </c>
      <c r="AU1817" s="1" t="s">
        <v>118</v>
      </c>
      <c r="AW1817" s="1">
        <v>16714779084</v>
      </c>
      <c r="AY1817" s="1" t="s">
        <v>6220</v>
      </c>
      <c r="AZ1817" s="1" t="s">
        <v>6221</v>
      </c>
      <c r="BA1817" s="1" t="s">
        <v>691</v>
      </c>
      <c r="BB1817" s="1" t="s">
        <v>17796</v>
      </c>
      <c r="BC1817" s="1" t="str">
        <f>"49-3021.00"</f>
        <v>49-3021.00</v>
      </c>
      <c r="BD1817" s="1" t="s">
        <v>280</v>
      </c>
      <c r="BE1817" s="1" t="s">
        <v>6223</v>
      </c>
      <c r="BF1817" s="1" t="s">
        <v>6224</v>
      </c>
      <c r="BG1817" s="1">
        <v>2</v>
      </c>
      <c r="BH1817" s="1">
        <v>2</v>
      </c>
      <c r="BI1817" s="2">
        <v>44470</v>
      </c>
      <c r="BJ1817" s="2">
        <v>44834</v>
      </c>
      <c r="BK1817" s="2">
        <v>44470</v>
      </c>
      <c r="BL1817" s="2">
        <v>44834</v>
      </c>
      <c r="BM1817" s="1">
        <v>40</v>
      </c>
      <c r="BN1817" s="1">
        <v>0</v>
      </c>
      <c r="BO1817" s="1">
        <v>8</v>
      </c>
      <c r="BP1817" s="1">
        <v>8</v>
      </c>
      <c r="BQ1817" s="1">
        <v>8</v>
      </c>
      <c r="BR1817" s="1">
        <v>8</v>
      </c>
      <c r="BS1817" s="1">
        <v>8</v>
      </c>
      <c r="BT1817" s="1">
        <v>0</v>
      </c>
      <c r="BU1817" s="1" t="str">
        <f>"8:00 AM"</f>
        <v>8:00 AM</v>
      </c>
      <c r="BV1817" s="1" t="str">
        <f>"5:00 PM"</f>
        <v>5:00 PM</v>
      </c>
      <c r="BW1817" s="1" t="s">
        <v>135</v>
      </c>
      <c r="BX1817" s="1">
        <v>0</v>
      </c>
      <c r="BY1817" s="1">
        <v>12</v>
      </c>
      <c r="BZ1817" s="1" t="s">
        <v>112</v>
      </c>
      <c r="CB1817" s="4" t="s">
        <v>6225</v>
      </c>
      <c r="CC1817" s="1" t="s">
        <v>6209</v>
      </c>
      <c r="CD1817" s="1" t="s">
        <v>1757</v>
      </c>
      <c r="CE1817" s="1" t="s">
        <v>116</v>
      </c>
      <c r="CF1817" s="1" t="s">
        <v>117</v>
      </c>
      <c r="CG1817" s="1">
        <v>96950</v>
      </c>
      <c r="CH1817" s="3">
        <v>13.26</v>
      </c>
      <c r="CI1817" s="3">
        <v>13.26</v>
      </c>
      <c r="CJ1817" s="3">
        <v>19.89</v>
      </c>
      <c r="CK1817" s="3">
        <v>19.89</v>
      </c>
      <c r="CL1817" s="1" t="s">
        <v>137</v>
      </c>
      <c r="CM1817" s="1" t="s">
        <v>138</v>
      </c>
      <c r="CN1817" s="1" t="s">
        <v>139</v>
      </c>
      <c r="CP1817" s="1" t="s">
        <v>112</v>
      </c>
      <c r="CQ1817" s="1" t="s">
        <v>111</v>
      </c>
      <c r="CR1817" s="1" t="s">
        <v>112</v>
      </c>
      <c r="CS1817" s="1" t="s">
        <v>111</v>
      </c>
      <c r="CT1817" s="1" t="s">
        <v>138</v>
      </c>
      <c r="CU1817" s="1" t="s">
        <v>111</v>
      </c>
      <c r="CV1817" s="1" t="s">
        <v>138</v>
      </c>
      <c r="CW1817" s="1" t="s">
        <v>6226</v>
      </c>
      <c r="CX1817" s="1">
        <v>16702345911</v>
      </c>
      <c r="CY1817" s="1" t="s">
        <v>6227</v>
      </c>
      <c r="CZ1817" s="1" t="s">
        <v>6228</v>
      </c>
      <c r="DA1817" s="1" t="s">
        <v>111</v>
      </c>
      <c r="DB1817" s="1" t="s">
        <v>112</v>
      </c>
    </row>
    <row r="1818" spans="1:111" ht="15.6" customHeight="1" x14ac:dyDescent="0.25">
      <c r="A1818" s="1" t="s">
        <v>17819</v>
      </c>
      <c r="B1818" s="1" t="s">
        <v>238</v>
      </c>
      <c r="C1818" s="2">
        <v>44048.034246643518</v>
      </c>
      <c r="D1818" s="2">
        <v>44118</v>
      </c>
      <c r="E1818" s="1" t="s">
        <v>110</v>
      </c>
      <c r="F1818" s="2">
        <v>44103.833333333336</v>
      </c>
      <c r="G1818" s="1" t="s">
        <v>111</v>
      </c>
      <c r="H1818" s="1" t="s">
        <v>112</v>
      </c>
      <c r="I1818" s="1" t="s">
        <v>112</v>
      </c>
      <c r="J1818" s="1" t="s">
        <v>17820</v>
      </c>
      <c r="K1818" s="1" t="s">
        <v>17821</v>
      </c>
      <c r="L1818" s="1" t="s">
        <v>17822</v>
      </c>
      <c r="M1818" s="1" t="s">
        <v>8543</v>
      </c>
      <c r="N1818" s="1" t="s">
        <v>157</v>
      </c>
      <c r="O1818" s="1" t="s">
        <v>117</v>
      </c>
      <c r="P1818" s="9">
        <v>96950</v>
      </c>
      <c r="Q1818" s="1" t="s">
        <v>118</v>
      </c>
      <c r="S1818" s="1">
        <v>16702858805</v>
      </c>
      <c r="U1818" s="1">
        <v>561520</v>
      </c>
      <c r="V1818" s="1" t="s">
        <v>119</v>
      </c>
      <c r="X1818" s="1" t="s">
        <v>17823</v>
      </c>
      <c r="Y1818" s="1" t="s">
        <v>10178</v>
      </c>
      <c r="Z1818" s="1" t="s">
        <v>10179</v>
      </c>
      <c r="AA1818" s="1" t="s">
        <v>6604</v>
      </c>
      <c r="AB1818" s="1" t="s">
        <v>10175</v>
      </c>
      <c r="AC1818" s="1" t="s">
        <v>10180</v>
      </c>
      <c r="AD1818" s="1" t="s">
        <v>879</v>
      </c>
      <c r="AE1818" s="1" t="s">
        <v>117</v>
      </c>
      <c r="AF1818" s="9">
        <v>96950</v>
      </c>
      <c r="AG1818" s="1" t="s">
        <v>118</v>
      </c>
      <c r="AI1818" s="1">
        <v>16702858805</v>
      </c>
      <c r="AK1818" s="1" t="s">
        <v>1570</v>
      </c>
      <c r="AL1818" s="1" t="s">
        <v>653</v>
      </c>
      <c r="AM1818" s="1" t="s">
        <v>1614</v>
      </c>
      <c r="AN1818" s="1" t="s">
        <v>3351</v>
      </c>
      <c r="AO1818" s="1" t="s">
        <v>1801</v>
      </c>
      <c r="AP1818" s="1" t="s">
        <v>6217</v>
      </c>
      <c r="AQ1818" s="1" t="s">
        <v>6218</v>
      </c>
      <c r="AR1818" s="1" t="s">
        <v>6219</v>
      </c>
      <c r="AS1818" s="1" t="s">
        <v>691</v>
      </c>
      <c r="AT1818" s="9">
        <v>96910</v>
      </c>
      <c r="AU1818" s="1" t="s">
        <v>118</v>
      </c>
      <c r="AW1818" s="1">
        <v>16714779084</v>
      </c>
      <c r="AY1818" s="1" t="s">
        <v>8885</v>
      </c>
      <c r="AZ1818" s="1" t="s">
        <v>6221</v>
      </c>
      <c r="BA1818" s="1" t="s">
        <v>691</v>
      </c>
      <c r="BB1818" s="1" t="s">
        <v>10181</v>
      </c>
      <c r="BC1818" s="1" t="str">
        <f>"11-1021.00"</f>
        <v>11-1021.00</v>
      </c>
      <c r="BD1818" s="1" t="s">
        <v>248</v>
      </c>
      <c r="BE1818" s="1" t="s">
        <v>17824</v>
      </c>
      <c r="BF1818" s="1" t="s">
        <v>357</v>
      </c>
      <c r="BG1818" s="1">
        <v>1</v>
      </c>
      <c r="BH1818" s="1">
        <v>1</v>
      </c>
      <c r="BI1818" s="2">
        <v>44105</v>
      </c>
      <c r="BJ1818" s="2">
        <v>45199</v>
      </c>
      <c r="BK1818" s="2">
        <v>44118</v>
      </c>
      <c r="BL1818" s="2">
        <v>45199</v>
      </c>
      <c r="BM1818" s="1">
        <v>40</v>
      </c>
      <c r="BN1818" s="1">
        <v>0</v>
      </c>
      <c r="BO1818" s="1">
        <v>8</v>
      </c>
      <c r="BP1818" s="1">
        <v>8</v>
      </c>
      <c r="BQ1818" s="1">
        <v>8</v>
      </c>
      <c r="BR1818" s="1">
        <v>8</v>
      </c>
      <c r="BS1818" s="1">
        <v>8</v>
      </c>
      <c r="BT1818" s="1">
        <v>0</v>
      </c>
      <c r="BU1818" s="1" t="str">
        <f>"12:00 PM"</f>
        <v>12:00 PM</v>
      </c>
      <c r="BV1818" s="1" t="str">
        <f>"8:00 PM"</f>
        <v>8:00 PM</v>
      </c>
      <c r="BW1818" s="1" t="s">
        <v>135</v>
      </c>
      <c r="BX1818" s="1">
        <v>0</v>
      </c>
      <c r="BY1818" s="1">
        <v>48</v>
      </c>
      <c r="BZ1818" s="1" t="s">
        <v>111</v>
      </c>
      <c r="CA1818" s="1">
        <v>1</v>
      </c>
      <c r="CB1818" s="1" t="s">
        <v>138</v>
      </c>
      <c r="CC1818" s="1" t="s">
        <v>17825</v>
      </c>
      <c r="CD1818" s="1" t="s">
        <v>1197</v>
      </c>
      <c r="CE1818" s="1" t="s">
        <v>157</v>
      </c>
      <c r="CF1818" s="1" t="s">
        <v>117</v>
      </c>
      <c r="CG1818" s="1">
        <v>96950</v>
      </c>
      <c r="CH1818" s="3">
        <v>30.92</v>
      </c>
      <c r="CI1818" s="3">
        <v>30.92</v>
      </c>
      <c r="CL1818" s="1" t="s">
        <v>137</v>
      </c>
      <c r="CM1818" s="1" t="s">
        <v>138</v>
      </c>
      <c r="CN1818" s="1" t="s">
        <v>139</v>
      </c>
      <c r="CP1818" s="1" t="s">
        <v>112</v>
      </c>
      <c r="CQ1818" s="1" t="s">
        <v>111</v>
      </c>
      <c r="CR1818" s="1" t="s">
        <v>112</v>
      </c>
      <c r="CS1818" s="1" t="s">
        <v>112</v>
      </c>
      <c r="CT1818" s="1" t="s">
        <v>138</v>
      </c>
      <c r="CU1818" s="1" t="s">
        <v>111</v>
      </c>
      <c r="CV1818" s="1" t="s">
        <v>138</v>
      </c>
      <c r="CW1818" s="1" t="s">
        <v>8137</v>
      </c>
      <c r="CX1818" s="1">
        <v>16702858805</v>
      </c>
      <c r="CY1818" s="1" t="s">
        <v>1570</v>
      </c>
      <c r="CZ1818" s="1" t="s">
        <v>16783</v>
      </c>
      <c r="DA1818" s="1" t="s">
        <v>111</v>
      </c>
      <c r="DB1818" s="1" t="s">
        <v>112</v>
      </c>
    </row>
    <row r="1819" spans="1:111" ht="15.6" customHeight="1" x14ac:dyDescent="0.25">
      <c r="A1819" s="1" t="s">
        <v>17852</v>
      </c>
      <c r="B1819" s="1" t="s">
        <v>238</v>
      </c>
      <c r="C1819" s="2">
        <v>44132.368019212961</v>
      </c>
      <c r="D1819" s="2">
        <v>44166</v>
      </c>
      <c r="E1819" s="1" t="s">
        <v>180</v>
      </c>
      <c r="G1819" s="1" t="s">
        <v>112</v>
      </c>
      <c r="H1819" s="1" t="s">
        <v>112</v>
      </c>
      <c r="I1819" s="1" t="s">
        <v>112</v>
      </c>
      <c r="J1819" s="1" t="s">
        <v>5831</v>
      </c>
      <c r="K1819" s="1" t="s">
        <v>15132</v>
      </c>
      <c r="L1819" s="1" t="s">
        <v>6666</v>
      </c>
      <c r="M1819" s="1" t="s">
        <v>6866</v>
      </c>
      <c r="N1819" s="1" t="s">
        <v>167</v>
      </c>
      <c r="O1819" s="1" t="s">
        <v>117</v>
      </c>
      <c r="P1819" s="9">
        <v>96950</v>
      </c>
      <c r="Q1819" s="1" t="s">
        <v>118</v>
      </c>
      <c r="S1819" s="1">
        <v>16702851820</v>
      </c>
      <c r="U1819" s="1">
        <v>624410</v>
      </c>
      <c r="V1819" s="1" t="s">
        <v>119</v>
      </c>
      <c r="X1819" s="1" t="s">
        <v>2598</v>
      </c>
      <c r="Y1819" s="1" t="s">
        <v>17853</v>
      </c>
      <c r="Z1819" s="1" t="s">
        <v>6868</v>
      </c>
      <c r="AA1819" s="1" t="s">
        <v>6869</v>
      </c>
      <c r="AB1819" s="1" t="s">
        <v>6666</v>
      </c>
      <c r="AC1819" s="1" t="s">
        <v>6866</v>
      </c>
      <c r="AD1819" s="1" t="s">
        <v>167</v>
      </c>
      <c r="AE1819" s="1" t="s">
        <v>117</v>
      </c>
      <c r="AF1819" s="9">
        <v>96950</v>
      </c>
      <c r="AG1819" s="1" t="s">
        <v>118</v>
      </c>
      <c r="AI1819" s="1">
        <v>16702851820</v>
      </c>
      <c r="AK1819" s="1" t="s">
        <v>5837</v>
      </c>
      <c r="BC1819" s="1" t="str">
        <f>"39-9011.00"</f>
        <v>39-9011.00</v>
      </c>
      <c r="BD1819" s="1" t="s">
        <v>1448</v>
      </c>
      <c r="BE1819" s="1" t="s">
        <v>17854</v>
      </c>
      <c r="BF1819" s="1" t="s">
        <v>17855</v>
      </c>
      <c r="BG1819" s="1">
        <v>6</v>
      </c>
      <c r="BH1819" s="1">
        <v>6</v>
      </c>
      <c r="BI1819" s="2">
        <v>44197</v>
      </c>
      <c r="BJ1819" s="2">
        <v>44561</v>
      </c>
      <c r="BK1819" s="2">
        <v>44197</v>
      </c>
      <c r="BL1819" s="2">
        <v>44561</v>
      </c>
      <c r="BM1819" s="1">
        <v>35</v>
      </c>
      <c r="BN1819" s="1">
        <v>0</v>
      </c>
      <c r="BO1819" s="1">
        <v>7</v>
      </c>
      <c r="BP1819" s="1">
        <v>7</v>
      </c>
      <c r="BQ1819" s="1">
        <v>7</v>
      </c>
      <c r="BR1819" s="1">
        <v>7</v>
      </c>
      <c r="BS1819" s="1">
        <v>7</v>
      </c>
      <c r="BT1819" s="1">
        <v>0</v>
      </c>
      <c r="BU1819" s="1" t="str">
        <f>"8:00 AM"</f>
        <v>8:00 AM</v>
      </c>
      <c r="BV1819" s="1" t="str">
        <f>"3:00 PM"</f>
        <v>3:00 PM</v>
      </c>
      <c r="BW1819" s="1" t="s">
        <v>135</v>
      </c>
      <c r="BX1819" s="1">
        <v>0</v>
      </c>
      <c r="BY1819" s="1">
        <v>12</v>
      </c>
      <c r="BZ1819" s="1" t="s">
        <v>112</v>
      </c>
      <c r="CA1819" s="1">
        <v>0</v>
      </c>
      <c r="CB1819" s="4" t="s">
        <v>17856</v>
      </c>
      <c r="CC1819" s="1" t="s">
        <v>17857</v>
      </c>
      <c r="CE1819" s="1" t="s">
        <v>167</v>
      </c>
      <c r="CF1819" s="1" t="s">
        <v>117</v>
      </c>
      <c r="CG1819" s="1">
        <v>96950</v>
      </c>
      <c r="CH1819" s="3">
        <v>7.33</v>
      </c>
      <c r="CI1819" s="3">
        <v>7.33</v>
      </c>
      <c r="CJ1819" s="3">
        <v>11</v>
      </c>
      <c r="CK1819" s="3">
        <v>11</v>
      </c>
      <c r="CL1819" s="1" t="s">
        <v>137</v>
      </c>
      <c r="CM1819" s="1" t="s">
        <v>1474</v>
      </c>
      <c r="CN1819" s="1" t="s">
        <v>139</v>
      </c>
      <c r="CP1819" s="1" t="s">
        <v>112</v>
      </c>
      <c r="CQ1819" s="1" t="s">
        <v>111</v>
      </c>
      <c r="CR1819" s="1" t="s">
        <v>112</v>
      </c>
      <c r="CS1819" s="1" t="s">
        <v>111</v>
      </c>
      <c r="CT1819" s="1" t="s">
        <v>138</v>
      </c>
      <c r="CU1819" s="1" t="s">
        <v>111</v>
      </c>
      <c r="CV1819" s="1" t="s">
        <v>138</v>
      </c>
      <c r="CW1819" s="1" t="s">
        <v>1475</v>
      </c>
      <c r="CX1819" s="1">
        <v>16702851820</v>
      </c>
      <c r="CY1819" s="1" t="s">
        <v>5837</v>
      </c>
      <c r="CZ1819" s="1" t="s">
        <v>138</v>
      </c>
      <c r="DA1819" s="1" t="s">
        <v>111</v>
      </c>
      <c r="DB1819" s="1" t="s">
        <v>112</v>
      </c>
    </row>
    <row r="1820" spans="1:111" ht="15.6" customHeight="1" x14ac:dyDescent="0.25">
      <c r="A1820" s="1" t="s">
        <v>17867</v>
      </c>
      <c r="B1820" s="1" t="s">
        <v>238</v>
      </c>
      <c r="C1820" s="2">
        <v>44053.127822800925</v>
      </c>
      <c r="D1820" s="2">
        <v>44118</v>
      </c>
      <c r="E1820" s="1" t="s">
        <v>110</v>
      </c>
      <c r="F1820" s="2">
        <v>44103.833333333336</v>
      </c>
      <c r="G1820" s="1" t="s">
        <v>111</v>
      </c>
      <c r="H1820" s="1" t="s">
        <v>112</v>
      </c>
      <c r="I1820" s="1" t="s">
        <v>112</v>
      </c>
      <c r="J1820" s="1" t="s">
        <v>6575</v>
      </c>
      <c r="K1820" s="1" t="s">
        <v>6575</v>
      </c>
      <c r="L1820" s="1" t="s">
        <v>7662</v>
      </c>
      <c r="M1820" s="1" t="s">
        <v>6577</v>
      </c>
      <c r="N1820" s="1" t="s">
        <v>6579</v>
      </c>
      <c r="O1820" s="1" t="s">
        <v>117</v>
      </c>
      <c r="P1820" s="9">
        <v>96950</v>
      </c>
      <c r="Q1820" s="1" t="s">
        <v>118</v>
      </c>
      <c r="R1820" s="1" t="s">
        <v>116</v>
      </c>
      <c r="S1820" s="1">
        <v>16703223858</v>
      </c>
      <c r="U1820" s="1">
        <v>488510</v>
      </c>
      <c r="V1820" s="1" t="s">
        <v>119</v>
      </c>
      <c r="X1820" s="1" t="s">
        <v>1645</v>
      </c>
      <c r="Y1820" s="1" t="s">
        <v>3158</v>
      </c>
      <c r="Z1820" s="1" t="s">
        <v>6578</v>
      </c>
      <c r="AA1820" s="1" t="s">
        <v>245</v>
      </c>
      <c r="AB1820" s="1" t="s">
        <v>7663</v>
      </c>
      <c r="AC1820" s="1" t="s">
        <v>6577</v>
      </c>
      <c r="AD1820" s="1" t="s">
        <v>6579</v>
      </c>
      <c r="AE1820" s="1" t="s">
        <v>117</v>
      </c>
      <c r="AF1820" s="9">
        <v>96950</v>
      </c>
      <c r="AG1820" s="1" t="s">
        <v>118</v>
      </c>
      <c r="AH1820" s="1" t="s">
        <v>157</v>
      </c>
      <c r="AI1820" s="1">
        <v>16703223858</v>
      </c>
      <c r="AK1820" s="1" t="s">
        <v>6580</v>
      </c>
      <c r="BC1820" s="1" t="str">
        <f>"13-2011.01"</f>
        <v>13-2011.01</v>
      </c>
      <c r="BD1820" s="1" t="s">
        <v>932</v>
      </c>
      <c r="BE1820" s="1" t="s">
        <v>7664</v>
      </c>
      <c r="BF1820" s="1" t="s">
        <v>759</v>
      </c>
      <c r="BG1820" s="1">
        <v>1</v>
      </c>
      <c r="BH1820" s="1">
        <v>1</v>
      </c>
      <c r="BI1820" s="2">
        <v>44105</v>
      </c>
      <c r="BJ1820" s="2">
        <v>45199</v>
      </c>
      <c r="BK1820" s="2">
        <v>44118</v>
      </c>
      <c r="BL1820" s="2">
        <v>45199</v>
      </c>
      <c r="BM1820" s="1">
        <v>40</v>
      </c>
      <c r="BN1820" s="1">
        <v>0</v>
      </c>
      <c r="BO1820" s="1">
        <v>8</v>
      </c>
      <c r="BP1820" s="1">
        <v>8</v>
      </c>
      <c r="BQ1820" s="1">
        <v>8</v>
      </c>
      <c r="BR1820" s="1">
        <v>8</v>
      </c>
      <c r="BS1820" s="1">
        <v>8</v>
      </c>
      <c r="BT1820" s="1">
        <v>0</v>
      </c>
      <c r="BU1820" s="1" t="str">
        <f>"8:00 AM"</f>
        <v>8:00 AM</v>
      </c>
      <c r="BV1820" s="1" t="str">
        <f>"5:00 PM"</f>
        <v>5:00 PM</v>
      </c>
      <c r="BW1820" s="1" t="s">
        <v>193</v>
      </c>
      <c r="BX1820" s="1">
        <v>0</v>
      </c>
      <c r="BY1820" s="1">
        <v>36</v>
      </c>
      <c r="BZ1820" s="1" t="s">
        <v>112</v>
      </c>
      <c r="CA1820" s="1">
        <v>0</v>
      </c>
      <c r="CB1820" s="1" t="s">
        <v>17868</v>
      </c>
      <c r="CC1820" s="1" t="s">
        <v>7666</v>
      </c>
      <c r="CD1820" s="1" t="s">
        <v>7667</v>
      </c>
      <c r="CE1820" s="1" t="s">
        <v>7668</v>
      </c>
      <c r="CF1820" s="1" t="s">
        <v>117</v>
      </c>
      <c r="CG1820" s="1">
        <v>96950</v>
      </c>
      <c r="CH1820" s="3">
        <v>12.86</v>
      </c>
      <c r="CI1820" s="3">
        <v>12.9</v>
      </c>
      <c r="CJ1820" s="3">
        <v>19.260000000000002</v>
      </c>
      <c r="CK1820" s="3">
        <v>19.350000000000001</v>
      </c>
      <c r="CL1820" s="1" t="s">
        <v>137</v>
      </c>
      <c r="CM1820" s="1" t="s">
        <v>168</v>
      </c>
      <c r="CN1820" s="1" t="s">
        <v>139</v>
      </c>
      <c r="CP1820" s="1" t="s">
        <v>112</v>
      </c>
      <c r="CQ1820" s="1" t="s">
        <v>111</v>
      </c>
      <c r="CR1820" s="1" t="s">
        <v>112</v>
      </c>
      <c r="CS1820" s="1" t="s">
        <v>111</v>
      </c>
      <c r="CT1820" s="1" t="s">
        <v>111</v>
      </c>
      <c r="CU1820" s="1" t="s">
        <v>111</v>
      </c>
      <c r="CV1820" s="1" t="s">
        <v>138</v>
      </c>
      <c r="CW1820" s="1" t="s">
        <v>17869</v>
      </c>
      <c r="CX1820" s="1">
        <v>16703223858</v>
      </c>
      <c r="CY1820" s="1" t="s">
        <v>6580</v>
      </c>
      <c r="CZ1820" s="1" t="s">
        <v>168</v>
      </c>
      <c r="DA1820" s="1" t="s">
        <v>111</v>
      </c>
      <c r="DB1820" s="1" t="s">
        <v>112</v>
      </c>
    </row>
    <row r="1821" spans="1:111" ht="15.6" customHeight="1" x14ac:dyDescent="0.25">
      <c r="A1821" s="1" t="s">
        <v>17875</v>
      </c>
      <c r="B1821" s="1" t="s">
        <v>238</v>
      </c>
      <c r="C1821" s="2">
        <v>44112.071633217594</v>
      </c>
      <c r="D1821" s="2">
        <v>44169</v>
      </c>
      <c r="E1821" s="1" t="s">
        <v>180</v>
      </c>
      <c r="G1821" s="1" t="s">
        <v>111</v>
      </c>
      <c r="H1821" s="1" t="s">
        <v>112</v>
      </c>
      <c r="I1821" s="1" t="s">
        <v>112</v>
      </c>
      <c r="J1821" s="1" t="s">
        <v>15047</v>
      </c>
      <c r="K1821" s="1" t="s">
        <v>17876</v>
      </c>
      <c r="L1821" s="1" t="s">
        <v>17877</v>
      </c>
      <c r="M1821" s="1" t="s">
        <v>719</v>
      </c>
      <c r="N1821" s="1" t="s">
        <v>116</v>
      </c>
      <c r="O1821" s="1" t="s">
        <v>117</v>
      </c>
      <c r="P1821" s="9">
        <v>96950</v>
      </c>
      <c r="Q1821" s="1" t="s">
        <v>118</v>
      </c>
      <c r="R1821" s="1" t="s">
        <v>719</v>
      </c>
      <c r="S1821" s="1">
        <v>16707898360</v>
      </c>
      <c r="U1821" s="1">
        <v>561110</v>
      </c>
      <c r="V1821" s="1" t="s">
        <v>119</v>
      </c>
      <c r="X1821" s="1" t="s">
        <v>17878</v>
      </c>
      <c r="Y1821" s="1" t="s">
        <v>15051</v>
      </c>
      <c r="Z1821" s="1" t="s">
        <v>15052</v>
      </c>
      <c r="AA1821" s="1" t="s">
        <v>15053</v>
      </c>
      <c r="AB1821" s="1" t="s">
        <v>15054</v>
      </c>
      <c r="AC1821" s="1" t="s">
        <v>138</v>
      </c>
      <c r="AD1821" s="1" t="s">
        <v>167</v>
      </c>
      <c r="AE1821" s="1" t="s">
        <v>117</v>
      </c>
      <c r="AF1821" s="9">
        <v>96950</v>
      </c>
      <c r="AG1821" s="1" t="s">
        <v>118</v>
      </c>
      <c r="AH1821" s="1" t="s">
        <v>138</v>
      </c>
      <c r="AI1821" s="1">
        <v>16707898360</v>
      </c>
      <c r="AK1821" s="1" t="s">
        <v>15055</v>
      </c>
      <c r="BC1821" s="1" t="str">
        <f>"15-1199.09"</f>
        <v>15-1199.09</v>
      </c>
      <c r="BD1821" s="1" t="s">
        <v>17879</v>
      </c>
      <c r="BE1821" s="1" t="s">
        <v>17880</v>
      </c>
      <c r="BF1821" s="1" t="s">
        <v>17881</v>
      </c>
      <c r="BG1821" s="1">
        <v>1</v>
      </c>
      <c r="BH1821" s="1">
        <v>1</v>
      </c>
      <c r="BI1821" s="2">
        <v>44105</v>
      </c>
      <c r="BJ1821" s="2">
        <v>44469</v>
      </c>
      <c r="BK1821" s="2">
        <v>44169</v>
      </c>
      <c r="BL1821" s="2">
        <v>44469</v>
      </c>
      <c r="BM1821" s="1">
        <v>35</v>
      </c>
      <c r="BN1821" s="1">
        <v>0</v>
      </c>
      <c r="BO1821" s="1">
        <v>7</v>
      </c>
      <c r="BP1821" s="1">
        <v>7</v>
      </c>
      <c r="BQ1821" s="1">
        <v>7</v>
      </c>
      <c r="BR1821" s="1">
        <v>7</v>
      </c>
      <c r="BS1821" s="1">
        <v>7</v>
      </c>
      <c r="BT1821" s="1">
        <v>0</v>
      </c>
      <c r="BU1821" s="1" t="str">
        <f>"9:00 AM"</f>
        <v>9:00 AM</v>
      </c>
      <c r="BV1821" s="1" t="str">
        <f>"5:00 PM"</f>
        <v>5:00 PM</v>
      </c>
      <c r="BW1821" s="1" t="s">
        <v>193</v>
      </c>
      <c r="BX1821" s="1">
        <v>0</v>
      </c>
      <c r="BY1821" s="1">
        <v>24</v>
      </c>
      <c r="BZ1821" s="1" t="s">
        <v>112</v>
      </c>
      <c r="CA1821" s="1">
        <v>0</v>
      </c>
      <c r="CB1821" s="1" t="s">
        <v>17882</v>
      </c>
      <c r="CC1821" s="1" t="s">
        <v>17883</v>
      </c>
      <c r="CD1821" s="1" t="s">
        <v>138</v>
      </c>
      <c r="CE1821" s="1" t="s">
        <v>116</v>
      </c>
      <c r="CF1821" s="1" t="s">
        <v>117</v>
      </c>
      <c r="CG1821" s="1">
        <v>96950</v>
      </c>
      <c r="CH1821" s="3">
        <v>13.74</v>
      </c>
      <c r="CI1821" s="3">
        <v>13.74</v>
      </c>
      <c r="CJ1821" s="3">
        <v>0</v>
      </c>
      <c r="CK1821" s="3">
        <v>0</v>
      </c>
      <c r="CL1821" s="1" t="s">
        <v>137</v>
      </c>
      <c r="CM1821" s="1" t="s">
        <v>138</v>
      </c>
      <c r="CN1821" s="1" t="s">
        <v>139</v>
      </c>
      <c r="CP1821" s="1" t="s">
        <v>112</v>
      </c>
      <c r="CQ1821" s="1" t="s">
        <v>111</v>
      </c>
      <c r="CR1821" s="1" t="s">
        <v>111</v>
      </c>
      <c r="CS1821" s="1" t="s">
        <v>112</v>
      </c>
      <c r="CT1821" s="1" t="s">
        <v>138</v>
      </c>
      <c r="CU1821" s="1" t="s">
        <v>111</v>
      </c>
      <c r="CV1821" s="1" t="s">
        <v>138</v>
      </c>
      <c r="CW1821" s="1" t="s">
        <v>2958</v>
      </c>
      <c r="CX1821" s="1">
        <v>16707898360</v>
      </c>
      <c r="CY1821" s="1" t="s">
        <v>15055</v>
      </c>
      <c r="CZ1821" s="1" t="s">
        <v>138</v>
      </c>
      <c r="DA1821" s="1" t="s">
        <v>111</v>
      </c>
      <c r="DB1821" s="1" t="s">
        <v>112</v>
      </c>
    </row>
    <row r="1822" spans="1:111" ht="15.6" customHeight="1" x14ac:dyDescent="0.25">
      <c r="A1822" s="1" t="s">
        <v>17884</v>
      </c>
      <c r="B1822" s="1" t="s">
        <v>238</v>
      </c>
      <c r="C1822" s="2">
        <v>44137.032075694442</v>
      </c>
      <c r="D1822" s="2">
        <v>44168</v>
      </c>
      <c r="E1822" s="1" t="s">
        <v>110</v>
      </c>
      <c r="F1822" s="2">
        <v>44231.791666666664</v>
      </c>
      <c r="G1822" s="1" t="s">
        <v>112</v>
      </c>
      <c r="H1822" s="1" t="s">
        <v>112</v>
      </c>
      <c r="I1822" s="1" t="s">
        <v>112</v>
      </c>
      <c r="J1822" s="1" t="s">
        <v>15228</v>
      </c>
      <c r="L1822" s="1" t="s">
        <v>5133</v>
      </c>
      <c r="M1822" s="1" t="s">
        <v>5133</v>
      </c>
      <c r="N1822" s="1" t="s">
        <v>167</v>
      </c>
      <c r="O1822" s="1" t="s">
        <v>117</v>
      </c>
      <c r="P1822" s="9">
        <v>96950</v>
      </c>
      <c r="Q1822" s="1" t="s">
        <v>118</v>
      </c>
      <c r="S1822" s="1">
        <v>16702346445</v>
      </c>
      <c r="T1822" s="1">
        <v>2263</v>
      </c>
      <c r="U1822" s="1">
        <v>4411</v>
      </c>
      <c r="V1822" s="1" t="s">
        <v>119</v>
      </c>
      <c r="X1822" s="1" t="s">
        <v>3601</v>
      </c>
      <c r="Y1822" s="1" t="s">
        <v>3602</v>
      </c>
      <c r="AA1822" s="1" t="s">
        <v>2702</v>
      </c>
      <c r="AB1822" s="1" t="s">
        <v>1088</v>
      </c>
      <c r="AC1822" s="1" t="s">
        <v>1088</v>
      </c>
      <c r="AD1822" s="1" t="s">
        <v>167</v>
      </c>
      <c r="AE1822" s="1" t="s">
        <v>117</v>
      </c>
      <c r="AF1822" s="9">
        <v>96950</v>
      </c>
      <c r="AG1822" s="1" t="s">
        <v>118</v>
      </c>
      <c r="AI1822" s="1">
        <v>16702346445</v>
      </c>
      <c r="AJ1822" s="1">
        <v>2263</v>
      </c>
      <c r="AK1822" s="1" t="s">
        <v>956</v>
      </c>
      <c r="BC1822" s="1" t="str">
        <f>"49-3023.01"</f>
        <v>49-3023.01</v>
      </c>
      <c r="BD1822" s="1" t="s">
        <v>608</v>
      </c>
      <c r="BE1822" s="1" t="s">
        <v>17885</v>
      </c>
      <c r="BF1822" s="1" t="s">
        <v>3964</v>
      </c>
      <c r="BG1822" s="1">
        <v>1</v>
      </c>
      <c r="BH1822" s="1">
        <v>1</v>
      </c>
      <c r="BI1822" s="2">
        <v>44233</v>
      </c>
      <c r="BJ1822" s="2">
        <v>44597</v>
      </c>
      <c r="BK1822" s="2">
        <v>44233</v>
      </c>
      <c r="BL1822" s="2">
        <v>44597</v>
      </c>
      <c r="BM1822" s="1">
        <v>40</v>
      </c>
      <c r="BN1822" s="1">
        <v>0</v>
      </c>
      <c r="BO1822" s="1">
        <v>8</v>
      </c>
      <c r="BP1822" s="1">
        <v>8</v>
      </c>
      <c r="BQ1822" s="1">
        <v>8</v>
      </c>
      <c r="BR1822" s="1">
        <v>8</v>
      </c>
      <c r="BS1822" s="1">
        <v>8</v>
      </c>
      <c r="BT1822" s="1">
        <v>0</v>
      </c>
      <c r="BU1822" s="1" t="str">
        <f>"8:00 AM"</f>
        <v>8:00 AM</v>
      </c>
      <c r="BV1822" s="1" t="str">
        <f>"5:00 PM"</f>
        <v>5:00 PM</v>
      </c>
      <c r="BW1822" s="1" t="s">
        <v>135</v>
      </c>
      <c r="BX1822" s="1">
        <v>0</v>
      </c>
      <c r="BY1822" s="1">
        <v>12</v>
      </c>
      <c r="BZ1822" s="1" t="s">
        <v>112</v>
      </c>
      <c r="CA1822" s="1">
        <v>0</v>
      </c>
      <c r="CB1822" s="4" t="s">
        <v>17886</v>
      </c>
      <c r="CC1822" s="1" t="s">
        <v>5133</v>
      </c>
      <c r="CD1822" s="1" t="s">
        <v>5133</v>
      </c>
      <c r="CE1822" s="1" t="s">
        <v>167</v>
      </c>
      <c r="CF1822" s="1" t="s">
        <v>117</v>
      </c>
      <c r="CG1822" s="1">
        <v>96950</v>
      </c>
      <c r="CH1822" s="3">
        <v>8.75</v>
      </c>
      <c r="CI1822" s="3">
        <v>8.75</v>
      </c>
      <c r="CJ1822" s="3">
        <v>13.13</v>
      </c>
      <c r="CK1822" s="3">
        <v>13.13</v>
      </c>
      <c r="CL1822" s="1" t="s">
        <v>137</v>
      </c>
      <c r="CM1822" s="1" t="s">
        <v>1093</v>
      </c>
      <c r="CN1822" s="1" t="s">
        <v>139</v>
      </c>
      <c r="CP1822" s="1" t="s">
        <v>112</v>
      </c>
      <c r="CQ1822" s="1" t="s">
        <v>111</v>
      </c>
      <c r="CR1822" s="1" t="s">
        <v>112</v>
      </c>
      <c r="CS1822" s="1" t="s">
        <v>111</v>
      </c>
      <c r="CT1822" s="1" t="s">
        <v>138</v>
      </c>
      <c r="CU1822" s="1" t="s">
        <v>111</v>
      </c>
      <c r="CV1822" s="1" t="s">
        <v>138</v>
      </c>
      <c r="CW1822" s="1" t="s">
        <v>138</v>
      </c>
      <c r="CX1822" s="1">
        <v>16702346445</v>
      </c>
      <c r="CY1822" s="1" t="s">
        <v>956</v>
      </c>
      <c r="CZ1822" s="1" t="s">
        <v>138</v>
      </c>
      <c r="DA1822" s="1" t="s">
        <v>111</v>
      </c>
      <c r="DB1822" s="1" t="s">
        <v>112</v>
      </c>
      <c r="DC1822" s="1" t="s">
        <v>3601</v>
      </c>
      <c r="DD1822" s="1" t="s">
        <v>3602</v>
      </c>
      <c r="DF1822" s="1" t="s">
        <v>15228</v>
      </c>
      <c r="DG1822" s="1" t="s">
        <v>956</v>
      </c>
    </row>
    <row r="1823" spans="1:111" ht="15.6" customHeight="1" x14ac:dyDescent="0.25">
      <c r="A1823" s="1" t="s">
        <v>17891</v>
      </c>
      <c r="B1823" s="1" t="s">
        <v>238</v>
      </c>
      <c r="C1823" s="2">
        <v>44056.818322800929</v>
      </c>
      <c r="D1823" s="2">
        <v>44123</v>
      </c>
      <c r="E1823" s="1" t="s">
        <v>110</v>
      </c>
      <c r="F1823" s="2">
        <v>44103.833333333336</v>
      </c>
      <c r="G1823" s="1" t="s">
        <v>111</v>
      </c>
      <c r="H1823" s="1" t="s">
        <v>112</v>
      </c>
      <c r="I1823" s="1" t="s">
        <v>112</v>
      </c>
      <c r="J1823" s="1" t="s">
        <v>17892</v>
      </c>
      <c r="K1823" s="1" t="s">
        <v>17893</v>
      </c>
      <c r="L1823" s="1" t="s">
        <v>17894</v>
      </c>
      <c r="M1823" s="1" t="s">
        <v>1197</v>
      </c>
      <c r="N1823" s="1" t="s">
        <v>116</v>
      </c>
      <c r="O1823" s="1" t="s">
        <v>117</v>
      </c>
      <c r="P1823" s="9">
        <v>96950</v>
      </c>
      <c r="Q1823" s="1" t="s">
        <v>118</v>
      </c>
      <c r="S1823" s="1">
        <v>16702870847</v>
      </c>
      <c r="U1823" s="1">
        <v>236116</v>
      </c>
      <c r="V1823" s="1" t="s">
        <v>119</v>
      </c>
      <c r="X1823" s="1" t="s">
        <v>911</v>
      </c>
      <c r="Y1823" s="1" t="s">
        <v>912</v>
      </c>
      <c r="Z1823" s="1" t="s">
        <v>8572</v>
      </c>
      <c r="AA1823" s="1" t="s">
        <v>171</v>
      </c>
      <c r="AB1823" s="1" t="s">
        <v>16064</v>
      </c>
      <c r="AC1823" s="1" t="s">
        <v>339</v>
      </c>
      <c r="AD1823" s="1" t="s">
        <v>167</v>
      </c>
      <c r="AE1823" s="1" t="s">
        <v>117</v>
      </c>
      <c r="AF1823" s="9">
        <v>96950</v>
      </c>
      <c r="AG1823" s="1" t="s">
        <v>118</v>
      </c>
      <c r="AI1823" s="1">
        <v>16702340560</v>
      </c>
      <c r="AJ1823" s="1">
        <v>115</v>
      </c>
      <c r="AK1823" s="1" t="s">
        <v>16065</v>
      </c>
      <c r="BC1823" s="1" t="str">
        <f>"43-3061.00"</f>
        <v>43-3061.00</v>
      </c>
      <c r="BD1823" s="1" t="s">
        <v>17895</v>
      </c>
      <c r="BE1823" s="1" t="s">
        <v>17896</v>
      </c>
      <c r="BF1823" s="1" t="s">
        <v>17897</v>
      </c>
      <c r="BG1823" s="1">
        <v>1</v>
      </c>
      <c r="BH1823" s="1">
        <v>1</v>
      </c>
      <c r="BI1823" s="2">
        <v>44105</v>
      </c>
      <c r="BJ1823" s="2">
        <v>45199</v>
      </c>
      <c r="BK1823" s="2">
        <v>44123</v>
      </c>
      <c r="BL1823" s="2">
        <v>45199</v>
      </c>
      <c r="BM1823" s="1">
        <v>35</v>
      </c>
      <c r="BN1823" s="1">
        <v>0</v>
      </c>
      <c r="BO1823" s="1">
        <v>7</v>
      </c>
      <c r="BP1823" s="1">
        <v>7</v>
      </c>
      <c r="BQ1823" s="1">
        <v>7</v>
      </c>
      <c r="BR1823" s="1">
        <v>7</v>
      </c>
      <c r="BS1823" s="1">
        <v>7</v>
      </c>
      <c r="BT1823" s="1">
        <v>0</v>
      </c>
      <c r="BU1823" s="1" t="str">
        <f>"8:00 AM"</f>
        <v>8:00 AM</v>
      </c>
      <c r="BV1823" s="1" t="str">
        <f>"5:00 PM"</f>
        <v>5:00 PM</v>
      </c>
      <c r="BW1823" s="1" t="s">
        <v>392</v>
      </c>
      <c r="BX1823" s="1">
        <v>0</v>
      </c>
      <c r="BY1823" s="1">
        <v>24</v>
      </c>
      <c r="BZ1823" s="1" t="s">
        <v>112</v>
      </c>
      <c r="CA1823" s="1">
        <v>0</v>
      </c>
      <c r="CB1823" s="1" t="s">
        <v>17898</v>
      </c>
      <c r="CC1823" s="1" t="s">
        <v>17894</v>
      </c>
      <c r="CD1823" s="1" t="s">
        <v>1197</v>
      </c>
      <c r="CE1823" s="1" t="s">
        <v>116</v>
      </c>
      <c r="CF1823" s="1" t="s">
        <v>117</v>
      </c>
      <c r="CG1823" s="1">
        <v>96950</v>
      </c>
      <c r="CH1823" s="3">
        <v>16.059999999999999</v>
      </c>
      <c r="CI1823" s="3">
        <v>16.059999999999999</v>
      </c>
      <c r="CJ1823" s="3">
        <v>24.09</v>
      </c>
      <c r="CK1823" s="3">
        <v>24.09</v>
      </c>
      <c r="CL1823" s="1" t="s">
        <v>137</v>
      </c>
      <c r="CM1823" s="1" t="s">
        <v>16068</v>
      </c>
      <c r="CN1823" s="1" t="s">
        <v>139</v>
      </c>
      <c r="CP1823" s="1" t="s">
        <v>112</v>
      </c>
      <c r="CQ1823" s="1" t="s">
        <v>111</v>
      </c>
      <c r="CR1823" s="1" t="s">
        <v>112</v>
      </c>
      <c r="CS1823" s="1" t="s">
        <v>111</v>
      </c>
      <c r="CT1823" s="1" t="s">
        <v>111</v>
      </c>
      <c r="CU1823" s="1" t="s">
        <v>111</v>
      </c>
      <c r="CV1823" s="1" t="s">
        <v>138</v>
      </c>
      <c r="CW1823" s="1" t="s">
        <v>138</v>
      </c>
      <c r="CX1823" s="1">
        <v>16702870847</v>
      </c>
      <c r="CY1823" s="1" t="s">
        <v>17899</v>
      </c>
      <c r="CZ1823" s="1" t="s">
        <v>873</v>
      </c>
      <c r="DA1823" s="1" t="s">
        <v>111</v>
      </c>
      <c r="DB1823" s="1" t="s">
        <v>112</v>
      </c>
    </row>
    <row r="1824" spans="1:111" ht="15.6" customHeight="1" x14ac:dyDescent="0.25">
      <c r="A1824" s="1" t="s">
        <v>17900</v>
      </c>
      <c r="B1824" s="1" t="s">
        <v>238</v>
      </c>
      <c r="C1824" s="2">
        <v>44068.286377430559</v>
      </c>
      <c r="D1824" s="2">
        <v>44152</v>
      </c>
      <c r="E1824" s="1" t="s">
        <v>180</v>
      </c>
      <c r="G1824" s="1" t="s">
        <v>111</v>
      </c>
      <c r="H1824" s="1" t="s">
        <v>112</v>
      </c>
      <c r="I1824" s="1" t="s">
        <v>112</v>
      </c>
      <c r="J1824" s="1" t="s">
        <v>909</v>
      </c>
      <c r="L1824" s="1" t="s">
        <v>2241</v>
      </c>
      <c r="M1824" s="1" t="s">
        <v>754</v>
      </c>
      <c r="N1824" s="1" t="s">
        <v>167</v>
      </c>
      <c r="O1824" s="1" t="s">
        <v>117</v>
      </c>
      <c r="P1824" s="9">
        <v>96950</v>
      </c>
      <c r="Q1824" s="1" t="s">
        <v>118</v>
      </c>
      <c r="S1824" s="1">
        <v>16702340560</v>
      </c>
      <c r="U1824" s="1">
        <v>531110</v>
      </c>
      <c r="V1824" s="1" t="s">
        <v>119</v>
      </c>
      <c r="X1824" s="1" t="s">
        <v>911</v>
      </c>
      <c r="Y1824" s="1" t="s">
        <v>912</v>
      </c>
      <c r="Z1824" s="1" t="s">
        <v>913</v>
      </c>
      <c r="AA1824" s="1" t="s">
        <v>2242</v>
      </c>
      <c r="AB1824" s="1" t="s">
        <v>2241</v>
      </c>
      <c r="AC1824" s="1" t="s">
        <v>754</v>
      </c>
      <c r="AD1824" s="1" t="s">
        <v>167</v>
      </c>
      <c r="AE1824" s="1" t="s">
        <v>117</v>
      </c>
      <c r="AF1824" s="9">
        <v>96950</v>
      </c>
      <c r="AG1824" s="1" t="s">
        <v>118</v>
      </c>
      <c r="AI1824" s="1">
        <v>16702340560</v>
      </c>
      <c r="AK1824" s="1" t="s">
        <v>917</v>
      </c>
      <c r="BC1824" s="1" t="str">
        <f>"37-2012.00"</f>
        <v>37-2012.00</v>
      </c>
      <c r="BD1824" s="1" t="s">
        <v>576</v>
      </c>
      <c r="BE1824" s="1" t="s">
        <v>8573</v>
      </c>
      <c r="BF1824" s="1" t="s">
        <v>8574</v>
      </c>
      <c r="BG1824" s="1">
        <v>5</v>
      </c>
      <c r="BH1824" s="1">
        <v>5</v>
      </c>
      <c r="BI1824" s="2">
        <v>44105</v>
      </c>
      <c r="BJ1824" s="2">
        <v>44469</v>
      </c>
      <c r="BK1824" s="2">
        <v>44152</v>
      </c>
      <c r="BL1824" s="2">
        <v>44469</v>
      </c>
      <c r="BM1824" s="1">
        <v>35</v>
      </c>
      <c r="BN1824" s="1">
        <v>0</v>
      </c>
      <c r="BO1824" s="1">
        <v>7</v>
      </c>
      <c r="BP1824" s="1">
        <v>7</v>
      </c>
      <c r="BQ1824" s="1">
        <v>7</v>
      </c>
      <c r="BR1824" s="1">
        <v>7</v>
      </c>
      <c r="BS1824" s="1">
        <v>7</v>
      </c>
      <c r="BT1824" s="1">
        <v>0</v>
      </c>
      <c r="BU1824" s="1" t="str">
        <f>"8:00 AM"</f>
        <v>8:00 AM</v>
      </c>
      <c r="BV1824" s="1" t="str">
        <f>"5:00 PM"</f>
        <v>5:00 PM</v>
      </c>
      <c r="BW1824" s="1" t="s">
        <v>135</v>
      </c>
      <c r="BX1824" s="1">
        <v>0</v>
      </c>
      <c r="BY1824" s="1">
        <v>3</v>
      </c>
      <c r="BZ1824" s="1" t="s">
        <v>112</v>
      </c>
      <c r="CA1824" s="1">
        <v>0</v>
      </c>
      <c r="CB1824" s="1" t="s">
        <v>17901</v>
      </c>
      <c r="CC1824" s="1" t="s">
        <v>2241</v>
      </c>
      <c r="CD1824" s="1" t="s">
        <v>754</v>
      </c>
      <c r="CE1824" s="1" t="s">
        <v>167</v>
      </c>
      <c r="CF1824" s="1" t="s">
        <v>117</v>
      </c>
      <c r="CG1824" s="1">
        <v>96950</v>
      </c>
      <c r="CH1824" s="3">
        <v>9.41</v>
      </c>
      <c r="CI1824" s="3">
        <v>9.41</v>
      </c>
      <c r="CJ1824" s="3">
        <v>14.12</v>
      </c>
      <c r="CK1824" s="3">
        <v>14.12</v>
      </c>
      <c r="CL1824" s="1" t="s">
        <v>137</v>
      </c>
      <c r="CM1824" s="1" t="s">
        <v>922</v>
      </c>
      <c r="CN1824" s="1" t="s">
        <v>139</v>
      </c>
      <c r="CP1824" s="1" t="s">
        <v>112</v>
      </c>
      <c r="CQ1824" s="1" t="s">
        <v>111</v>
      </c>
      <c r="CR1824" s="1" t="s">
        <v>112</v>
      </c>
      <c r="CS1824" s="1" t="s">
        <v>111</v>
      </c>
      <c r="CT1824" s="1" t="s">
        <v>111</v>
      </c>
      <c r="CU1824" s="1" t="s">
        <v>111</v>
      </c>
      <c r="CV1824" s="1" t="s">
        <v>138</v>
      </c>
      <c r="CW1824" s="1" t="s">
        <v>714</v>
      </c>
      <c r="CX1824" s="1">
        <v>16702340560</v>
      </c>
      <c r="CY1824" s="1" t="s">
        <v>917</v>
      </c>
      <c r="CZ1824" s="1" t="s">
        <v>716</v>
      </c>
      <c r="DA1824" s="1" t="s">
        <v>111</v>
      </c>
      <c r="DB1824" s="1" t="s">
        <v>112</v>
      </c>
    </row>
    <row r="1825" spans="1:111" ht="15.6" customHeight="1" x14ac:dyDescent="0.25">
      <c r="A1825" s="1" t="s">
        <v>17916</v>
      </c>
      <c r="B1825" s="1" t="s">
        <v>238</v>
      </c>
      <c r="C1825" s="2">
        <v>44150.747369212964</v>
      </c>
      <c r="D1825" s="2">
        <v>44183</v>
      </c>
      <c r="E1825" s="1" t="s">
        <v>180</v>
      </c>
      <c r="G1825" s="1" t="s">
        <v>112</v>
      </c>
      <c r="H1825" s="1" t="s">
        <v>112</v>
      </c>
      <c r="I1825" s="1" t="s">
        <v>112</v>
      </c>
      <c r="J1825" s="1" t="s">
        <v>3474</v>
      </c>
      <c r="K1825" s="1" t="s">
        <v>138</v>
      </c>
      <c r="L1825" s="1" t="s">
        <v>3476</v>
      </c>
      <c r="M1825" s="1" t="s">
        <v>3477</v>
      </c>
      <c r="N1825" s="1" t="s">
        <v>167</v>
      </c>
      <c r="O1825" s="1" t="s">
        <v>117</v>
      </c>
      <c r="P1825" s="9">
        <v>96950</v>
      </c>
      <c r="Q1825" s="1" t="s">
        <v>118</v>
      </c>
      <c r="R1825" s="1" t="s">
        <v>138</v>
      </c>
      <c r="S1825" s="1">
        <v>16702368202</v>
      </c>
      <c r="T1825" s="1">
        <v>3554</v>
      </c>
      <c r="U1825" s="1">
        <v>62211</v>
      </c>
      <c r="V1825" s="1" t="s">
        <v>119</v>
      </c>
      <c r="X1825" s="1" t="s">
        <v>3478</v>
      </c>
      <c r="Y1825" s="1" t="s">
        <v>3479</v>
      </c>
      <c r="Z1825" s="1" t="s">
        <v>1701</v>
      </c>
      <c r="AA1825" s="1" t="s">
        <v>3480</v>
      </c>
      <c r="AB1825" s="1" t="s">
        <v>3476</v>
      </c>
      <c r="AC1825" s="1" t="s">
        <v>3477</v>
      </c>
      <c r="AD1825" s="1" t="s">
        <v>167</v>
      </c>
      <c r="AE1825" s="1" t="s">
        <v>117</v>
      </c>
      <c r="AF1825" s="9">
        <v>96950</v>
      </c>
      <c r="AG1825" s="1" t="s">
        <v>118</v>
      </c>
      <c r="AH1825" s="1" t="s">
        <v>138</v>
      </c>
      <c r="AI1825" s="1">
        <v>16702368202</v>
      </c>
      <c r="AJ1825" s="1">
        <v>3554</v>
      </c>
      <c r="AK1825" s="1" t="s">
        <v>3481</v>
      </c>
      <c r="BC1825" s="1" t="str">
        <f>"29-2061.00"</f>
        <v>29-2061.00</v>
      </c>
      <c r="BD1825" s="1" t="s">
        <v>4387</v>
      </c>
      <c r="BE1825" s="1" t="s">
        <v>17147</v>
      </c>
      <c r="BF1825" s="1" t="s">
        <v>4388</v>
      </c>
      <c r="BG1825" s="1">
        <v>1</v>
      </c>
      <c r="BH1825" s="1">
        <v>1</v>
      </c>
      <c r="BI1825" s="2">
        <v>44242</v>
      </c>
      <c r="BJ1825" s="2">
        <v>44606</v>
      </c>
      <c r="BK1825" s="2">
        <v>44242</v>
      </c>
      <c r="BL1825" s="2">
        <v>44606</v>
      </c>
      <c r="BM1825" s="1">
        <v>40</v>
      </c>
      <c r="BN1825" s="1">
        <v>12</v>
      </c>
      <c r="BO1825" s="1">
        <v>12</v>
      </c>
      <c r="BP1825" s="1">
        <v>12</v>
      </c>
      <c r="BQ1825" s="1">
        <v>4</v>
      </c>
      <c r="BR1825" s="1">
        <v>0</v>
      </c>
      <c r="BS1825" s="1">
        <v>0</v>
      </c>
      <c r="BT1825" s="1">
        <v>0</v>
      </c>
      <c r="BU1825" s="1" t="str">
        <f>"7:30 AM"</f>
        <v>7:30 AM</v>
      </c>
      <c r="BV1825" s="1" t="str">
        <f>"7:30 PM"</f>
        <v>7:30 PM</v>
      </c>
      <c r="BW1825" s="1" t="s">
        <v>135</v>
      </c>
      <c r="BX1825" s="1">
        <v>0</v>
      </c>
      <c r="BY1825" s="1">
        <v>12</v>
      </c>
      <c r="BZ1825" s="1" t="s">
        <v>112</v>
      </c>
      <c r="CA1825" s="1">
        <v>0</v>
      </c>
      <c r="CB1825" s="1" t="s">
        <v>17917</v>
      </c>
      <c r="CC1825" s="1" t="s">
        <v>3476</v>
      </c>
      <c r="CD1825" s="1" t="s">
        <v>3477</v>
      </c>
      <c r="CE1825" s="1" t="s">
        <v>167</v>
      </c>
      <c r="CF1825" s="1" t="s">
        <v>117</v>
      </c>
      <c r="CG1825" s="1">
        <v>96950</v>
      </c>
      <c r="CH1825" s="3">
        <v>15.24</v>
      </c>
      <c r="CI1825" s="3">
        <v>19.239999999999998</v>
      </c>
      <c r="CJ1825" s="3">
        <v>22.86</v>
      </c>
      <c r="CK1825" s="3">
        <v>28.86</v>
      </c>
      <c r="CL1825" s="1" t="s">
        <v>137</v>
      </c>
      <c r="CM1825" s="1" t="s">
        <v>3486</v>
      </c>
      <c r="CN1825" s="1" t="s">
        <v>139</v>
      </c>
      <c r="CP1825" s="1" t="s">
        <v>111</v>
      </c>
      <c r="CQ1825" s="1" t="s">
        <v>111</v>
      </c>
      <c r="CR1825" s="1" t="s">
        <v>112</v>
      </c>
      <c r="CS1825" s="1" t="s">
        <v>111</v>
      </c>
      <c r="CT1825" s="1" t="s">
        <v>138</v>
      </c>
      <c r="CU1825" s="1" t="s">
        <v>138</v>
      </c>
      <c r="CV1825" s="1" t="s">
        <v>138</v>
      </c>
      <c r="CW1825" s="1" t="s">
        <v>3487</v>
      </c>
      <c r="CX1825" s="1">
        <v>16702368202</v>
      </c>
      <c r="CY1825" s="1" t="s">
        <v>3488</v>
      </c>
      <c r="CZ1825" s="1" t="s">
        <v>3489</v>
      </c>
      <c r="DA1825" s="1" t="s">
        <v>111</v>
      </c>
      <c r="DB1825" s="1" t="s">
        <v>112</v>
      </c>
      <c r="DC1825" s="1" t="s">
        <v>890</v>
      </c>
      <c r="DD1825" s="1" t="s">
        <v>3490</v>
      </c>
      <c r="DE1825" s="1" t="s">
        <v>3491</v>
      </c>
      <c r="DF1825" s="1" t="s">
        <v>3474</v>
      </c>
      <c r="DG1825" s="1" t="s">
        <v>3492</v>
      </c>
    </row>
    <row r="1826" spans="1:111" ht="15.6" customHeight="1" x14ac:dyDescent="0.25">
      <c r="A1826" s="1" t="s">
        <v>17934</v>
      </c>
      <c r="B1826" s="1" t="s">
        <v>238</v>
      </c>
      <c r="C1826" s="2">
        <v>44054.971142245369</v>
      </c>
      <c r="D1826" s="2">
        <v>44124</v>
      </c>
      <c r="E1826" s="1" t="s">
        <v>180</v>
      </c>
      <c r="G1826" s="1" t="s">
        <v>112</v>
      </c>
      <c r="H1826" s="1" t="s">
        <v>112</v>
      </c>
      <c r="I1826" s="1" t="s">
        <v>112</v>
      </c>
      <c r="J1826" s="1" t="s">
        <v>1338</v>
      </c>
      <c r="K1826" s="1" t="s">
        <v>1339</v>
      </c>
      <c r="L1826" s="1" t="s">
        <v>1345</v>
      </c>
      <c r="M1826" s="1" t="s">
        <v>1346</v>
      </c>
      <c r="N1826" s="1" t="s">
        <v>116</v>
      </c>
      <c r="O1826" s="1" t="s">
        <v>117</v>
      </c>
      <c r="P1826" s="9">
        <v>96950</v>
      </c>
      <c r="Q1826" s="1" t="s">
        <v>118</v>
      </c>
      <c r="R1826" s="1" t="s">
        <v>242</v>
      </c>
      <c r="S1826" s="1">
        <v>16702344000</v>
      </c>
      <c r="U1826" s="1">
        <v>561320</v>
      </c>
      <c r="V1826" s="1" t="s">
        <v>119</v>
      </c>
      <c r="X1826" s="1" t="s">
        <v>1342</v>
      </c>
      <c r="Y1826" s="1" t="s">
        <v>1343</v>
      </c>
      <c r="Z1826" s="1" t="s">
        <v>1344</v>
      </c>
      <c r="AA1826" s="1" t="s">
        <v>245</v>
      </c>
      <c r="AB1826" s="1" t="s">
        <v>1345</v>
      </c>
      <c r="AC1826" s="1" t="s">
        <v>1346</v>
      </c>
      <c r="AD1826" s="1" t="s">
        <v>116</v>
      </c>
      <c r="AE1826" s="1" t="s">
        <v>117</v>
      </c>
      <c r="AF1826" s="9">
        <v>96950</v>
      </c>
      <c r="AG1826" s="1" t="s">
        <v>118</v>
      </c>
      <c r="AH1826" s="1" t="s">
        <v>242</v>
      </c>
      <c r="AI1826" s="1">
        <v>16702344000</v>
      </c>
      <c r="AK1826" s="1" t="s">
        <v>1347</v>
      </c>
      <c r="BC1826" s="1" t="str">
        <f>"49-9071.00"</f>
        <v>49-9071.00</v>
      </c>
      <c r="BD1826" s="1" t="s">
        <v>214</v>
      </c>
      <c r="BE1826" s="1" t="s">
        <v>17935</v>
      </c>
      <c r="BF1826" s="1" t="s">
        <v>214</v>
      </c>
      <c r="BG1826" s="1">
        <v>5</v>
      </c>
      <c r="BH1826" s="1">
        <v>5</v>
      </c>
      <c r="BI1826" s="2">
        <v>44105</v>
      </c>
      <c r="BJ1826" s="2">
        <v>44469</v>
      </c>
      <c r="BK1826" s="2">
        <v>44124</v>
      </c>
      <c r="BL1826" s="2">
        <v>44469</v>
      </c>
      <c r="BM1826" s="1">
        <v>35</v>
      </c>
      <c r="BN1826" s="1">
        <v>0</v>
      </c>
      <c r="BO1826" s="1">
        <v>7</v>
      </c>
      <c r="BP1826" s="1">
        <v>7</v>
      </c>
      <c r="BQ1826" s="1">
        <v>7</v>
      </c>
      <c r="BR1826" s="1">
        <v>7</v>
      </c>
      <c r="BS1826" s="1">
        <v>7</v>
      </c>
      <c r="BT1826" s="1">
        <v>0</v>
      </c>
      <c r="BU1826" s="1" t="str">
        <f>"8:00 AM"</f>
        <v>8:00 AM</v>
      </c>
      <c r="BV1826" s="1" t="str">
        <f>"4:00 PM"</f>
        <v>4:00 PM</v>
      </c>
      <c r="BW1826" s="1" t="s">
        <v>135</v>
      </c>
      <c r="BX1826" s="1">
        <v>6</v>
      </c>
      <c r="BY1826" s="1">
        <v>6</v>
      </c>
      <c r="BZ1826" s="1" t="s">
        <v>112</v>
      </c>
      <c r="CA1826" s="1">
        <v>0</v>
      </c>
      <c r="CB1826" s="4" t="s">
        <v>17936</v>
      </c>
      <c r="CC1826" s="1" t="s">
        <v>1948</v>
      </c>
      <c r="CD1826" s="1" t="s">
        <v>1345</v>
      </c>
      <c r="CE1826" s="1" t="s">
        <v>116</v>
      </c>
      <c r="CF1826" s="1" t="s">
        <v>117</v>
      </c>
      <c r="CG1826" s="1">
        <v>96950</v>
      </c>
      <c r="CH1826" s="3">
        <v>8.33</v>
      </c>
      <c r="CI1826" s="3">
        <v>8.33</v>
      </c>
      <c r="CJ1826" s="3">
        <v>12.5</v>
      </c>
      <c r="CK1826" s="3">
        <v>12.5</v>
      </c>
      <c r="CL1826" s="1" t="s">
        <v>137</v>
      </c>
      <c r="CM1826" s="1" t="s">
        <v>1257</v>
      </c>
      <c r="CN1826" s="1" t="s">
        <v>139</v>
      </c>
      <c r="CP1826" s="1" t="s">
        <v>112</v>
      </c>
      <c r="CQ1826" s="1" t="s">
        <v>111</v>
      </c>
      <c r="CR1826" s="1" t="s">
        <v>112</v>
      </c>
      <c r="CS1826" s="1" t="s">
        <v>111</v>
      </c>
      <c r="CT1826" s="1" t="s">
        <v>111</v>
      </c>
      <c r="CU1826" s="1" t="s">
        <v>111</v>
      </c>
      <c r="CV1826" s="1" t="s">
        <v>138</v>
      </c>
      <c r="CW1826" s="1" t="s">
        <v>2132</v>
      </c>
      <c r="CX1826" s="1">
        <v>16706704000</v>
      </c>
      <c r="CY1826" s="1" t="s">
        <v>1347</v>
      </c>
      <c r="CZ1826" s="1" t="s">
        <v>380</v>
      </c>
      <c r="DA1826" s="1" t="s">
        <v>111</v>
      </c>
      <c r="DB1826" s="1" t="s">
        <v>112</v>
      </c>
      <c r="DC1826" s="1" t="s">
        <v>1342</v>
      </c>
      <c r="DD1826" s="1" t="s">
        <v>1343</v>
      </c>
      <c r="DE1826" s="1" t="s">
        <v>1344</v>
      </c>
      <c r="DF1826" s="1" t="s">
        <v>1338</v>
      </c>
      <c r="DG1826" s="1" t="s">
        <v>1347</v>
      </c>
    </row>
    <row r="1827" spans="1:111" ht="15.6" customHeight="1" x14ac:dyDescent="0.25">
      <c r="A1827" s="1" t="s">
        <v>17943</v>
      </c>
      <c r="B1827" s="1" t="s">
        <v>238</v>
      </c>
      <c r="C1827" s="2">
        <v>44064.254587037038</v>
      </c>
      <c r="D1827" s="2">
        <v>44130</v>
      </c>
      <c r="E1827" s="1" t="s">
        <v>180</v>
      </c>
      <c r="G1827" s="1" t="s">
        <v>112</v>
      </c>
      <c r="H1827" s="1" t="s">
        <v>112</v>
      </c>
      <c r="I1827" s="1" t="s">
        <v>112</v>
      </c>
      <c r="J1827" s="1" t="s">
        <v>13532</v>
      </c>
      <c r="K1827" s="1" t="s">
        <v>940</v>
      </c>
      <c r="L1827" s="1" t="s">
        <v>941</v>
      </c>
      <c r="M1827" s="1" t="s">
        <v>17944</v>
      </c>
      <c r="N1827" s="1" t="s">
        <v>167</v>
      </c>
      <c r="O1827" s="1" t="s">
        <v>117</v>
      </c>
      <c r="P1827" s="9">
        <v>96950</v>
      </c>
      <c r="Q1827" s="1" t="s">
        <v>118</v>
      </c>
      <c r="S1827" s="1">
        <v>16702352883</v>
      </c>
      <c r="U1827" s="1">
        <v>561320</v>
      </c>
      <c r="V1827" s="1" t="s">
        <v>119</v>
      </c>
      <c r="X1827" s="1" t="s">
        <v>525</v>
      </c>
      <c r="Y1827" s="1" t="s">
        <v>526</v>
      </c>
      <c r="Z1827" s="1" t="s">
        <v>527</v>
      </c>
      <c r="AA1827" s="1" t="s">
        <v>1276</v>
      </c>
      <c r="AB1827" s="1" t="s">
        <v>523</v>
      </c>
      <c r="AC1827" s="1" t="s">
        <v>529</v>
      </c>
      <c r="AD1827" s="1" t="s">
        <v>167</v>
      </c>
      <c r="AE1827" s="1" t="s">
        <v>117</v>
      </c>
      <c r="AF1827" s="9">
        <v>96950</v>
      </c>
      <c r="AG1827" s="1" t="s">
        <v>118</v>
      </c>
      <c r="AI1827" s="1">
        <v>16702352883</v>
      </c>
      <c r="AK1827" s="1" t="s">
        <v>946</v>
      </c>
      <c r="BC1827" s="1" t="str">
        <f>"51-3011.00"</f>
        <v>51-3011.00</v>
      </c>
      <c r="BD1827" s="1" t="s">
        <v>1079</v>
      </c>
      <c r="BE1827" s="1" t="s">
        <v>17945</v>
      </c>
      <c r="BF1827" s="1" t="s">
        <v>3366</v>
      </c>
      <c r="BG1827" s="1">
        <v>5</v>
      </c>
      <c r="BH1827" s="1">
        <v>5</v>
      </c>
      <c r="BI1827" s="2">
        <v>44166</v>
      </c>
      <c r="BJ1827" s="2">
        <v>44530</v>
      </c>
      <c r="BK1827" s="2">
        <v>44166</v>
      </c>
      <c r="BL1827" s="2">
        <v>44530</v>
      </c>
      <c r="BM1827" s="1">
        <v>35</v>
      </c>
      <c r="BN1827" s="1">
        <v>0</v>
      </c>
      <c r="BO1827" s="1">
        <v>7</v>
      </c>
      <c r="BP1827" s="1">
        <v>7</v>
      </c>
      <c r="BQ1827" s="1">
        <v>7</v>
      </c>
      <c r="BR1827" s="1">
        <v>7</v>
      </c>
      <c r="BS1827" s="1">
        <v>7</v>
      </c>
      <c r="BT1827" s="1">
        <v>0</v>
      </c>
      <c r="BU1827" s="1" t="str">
        <f>"7:00 PM"</f>
        <v>7:00 PM</v>
      </c>
      <c r="BV1827" s="1" t="str">
        <f>"2:00 AM"</f>
        <v>2:00 AM</v>
      </c>
      <c r="BW1827" s="1" t="s">
        <v>135</v>
      </c>
      <c r="BX1827" s="1">
        <v>6</v>
      </c>
      <c r="BY1827" s="1">
        <v>12</v>
      </c>
      <c r="BZ1827" s="1" t="s">
        <v>112</v>
      </c>
      <c r="CA1827" s="1">
        <v>0</v>
      </c>
      <c r="CB1827" s="4" t="s">
        <v>17946</v>
      </c>
      <c r="CC1827" s="1" t="s">
        <v>941</v>
      </c>
      <c r="CD1827" s="1" t="s">
        <v>17947</v>
      </c>
      <c r="CE1827" s="1" t="s">
        <v>167</v>
      </c>
      <c r="CF1827" s="1" t="s">
        <v>117</v>
      </c>
      <c r="CG1827" s="1">
        <v>96950</v>
      </c>
      <c r="CH1827" s="3">
        <v>10.27</v>
      </c>
      <c r="CI1827" s="3">
        <v>10.27</v>
      </c>
      <c r="CJ1827" s="3">
        <v>15.41</v>
      </c>
      <c r="CK1827" s="3">
        <v>15.41</v>
      </c>
      <c r="CL1827" s="1" t="s">
        <v>137</v>
      </c>
      <c r="CM1827" s="1" t="s">
        <v>138</v>
      </c>
      <c r="CN1827" s="1" t="s">
        <v>139</v>
      </c>
      <c r="CP1827" s="1" t="s">
        <v>112</v>
      </c>
      <c r="CQ1827" s="1" t="s">
        <v>111</v>
      </c>
      <c r="CR1827" s="1" t="s">
        <v>112</v>
      </c>
      <c r="CS1827" s="1" t="s">
        <v>111</v>
      </c>
      <c r="CT1827" s="1" t="s">
        <v>111</v>
      </c>
      <c r="CU1827" s="1" t="s">
        <v>111</v>
      </c>
      <c r="CV1827" s="1" t="s">
        <v>138</v>
      </c>
      <c r="CW1827" s="1" t="s">
        <v>138</v>
      </c>
      <c r="CX1827" s="1">
        <v>16702352883</v>
      </c>
      <c r="CY1827" s="1" t="s">
        <v>946</v>
      </c>
      <c r="CZ1827" s="1" t="s">
        <v>138</v>
      </c>
      <c r="DA1827" s="1" t="s">
        <v>111</v>
      </c>
      <c r="DB1827" s="1" t="s">
        <v>112</v>
      </c>
    </row>
    <row r="1828" spans="1:111" ht="15.6" customHeight="1" x14ac:dyDescent="0.25">
      <c r="A1828" s="1" t="s">
        <v>17953</v>
      </c>
      <c r="B1828" s="1" t="s">
        <v>238</v>
      </c>
      <c r="C1828" s="2">
        <v>44104.272887847219</v>
      </c>
      <c r="D1828" s="2">
        <v>44153</v>
      </c>
      <c r="E1828" s="1" t="s">
        <v>180</v>
      </c>
      <c r="G1828" s="1" t="s">
        <v>112</v>
      </c>
      <c r="H1828" s="1" t="s">
        <v>111</v>
      </c>
      <c r="I1828" s="1" t="s">
        <v>112</v>
      </c>
      <c r="J1828" s="1" t="s">
        <v>7698</v>
      </c>
      <c r="K1828" s="1" t="s">
        <v>569</v>
      </c>
      <c r="L1828" s="1" t="s">
        <v>570</v>
      </c>
      <c r="M1828" s="1" t="s">
        <v>7390</v>
      </c>
      <c r="N1828" s="1" t="s">
        <v>116</v>
      </c>
      <c r="O1828" s="1" t="s">
        <v>117</v>
      </c>
      <c r="P1828" s="9">
        <v>96950</v>
      </c>
      <c r="Q1828" s="1" t="s">
        <v>118</v>
      </c>
      <c r="S1828" s="1">
        <v>16707837461</v>
      </c>
      <c r="U1828" s="1">
        <v>56132</v>
      </c>
      <c r="V1828" s="1" t="s">
        <v>119</v>
      </c>
      <c r="X1828" s="1" t="s">
        <v>671</v>
      </c>
      <c r="Y1828" s="1" t="s">
        <v>672</v>
      </c>
      <c r="Z1828" s="1" t="s">
        <v>7392</v>
      </c>
      <c r="AA1828" s="1" t="s">
        <v>373</v>
      </c>
      <c r="AB1828" s="1" t="s">
        <v>7389</v>
      </c>
      <c r="AC1828" s="1" t="s">
        <v>680</v>
      </c>
      <c r="AD1828" s="1" t="s">
        <v>116</v>
      </c>
      <c r="AE1828" s="1" t="s">
        <v>117</v>
      </c>
      <c r="AF1828" s="9">
        <v>96950</v>
      </c>
      <c r="AG1828" s="1" t="s">
        <v>118</v>
      </c>
      <c r="AI1828" s="1">
        <v>16707837461</v>
      </c>
      <c r="AK1828" s="1" t="s">
        <v>575</v>
      </c>
      <c r="BC1828" s="1" t="str">
        <f>"35-2015.00"</f>
        <v>35-2015.00</v>
      </c>
      <c r="BD1828" s="1" t="s">
        <v>3504</v>
      </c>
      <c r="BE1828" s="1" t="s">
        <v>17954</v>
      </c>
      <c r="BF1828" s="1" t="s">
        <v>154</v>
      </c>
      <c r="BG1828" s="1">
        <v>6</v>
      </c>
      <c r="BH1828" s="1">
        <v>6</v>
      </c>
      <c r="BI1828" s="2">
        <v>44140</v>
      </c>
      <c r="BJ1828" s="2">
        <v>44504</v>
      </c>
      <c r="BK1828" s="2">
        <v>44153</v>
      </c>
      <c r="BL1828" s="2">
        <v>44504</v>
      </c>
      <c r="BM1828" s="1">
        <v>35</v>
      </c>
      <c r="BN1828" s="1">
        <v>0</v>
      </c>
      <c r="BO1828" s="1">
        <v>7</v>
      </c>
      <c r="BP1828" s="1">
        <v>7</v>
      </c>
      <c r="BQ1828" s="1">
        <v>7</v>
      </c>
      <c r="BR1828" s="1">
        <v>7</v>
      </c>
      <c r="BS1828" s="1">
        <v>7</v>
      </c>
      <c r="BT1828" s="1">
        <v>0</v>
      </c>
      <c r="BU1828" s="1" t="str">
        <f>"8:00 AM"</f>
        <v>8:00 AM</v>
      </c>
      <c r="BV1828" s="1" t="str">
        <f>"4:00 AM"</f>
        <v>4:00 AM</v>
      </c>
      <c r="BW1828" s="1" t="s">
        <v>135</v>
      </c>
      <c r="BX1828" s="1">
        <v>0</v>
      </c>
      <c r="BY1828" s="1">
        <v>12</v>
      </c>
      <c r="BZ1828" s="1" t="s">
        <v>112</v>
      </c>
      <c r="CA1828" s="1">
        <v>0</v>
      </c>
      <c r="CB1828" s="4" t="s">
        <v>17955</v>
      </c>
      <c r="CC1828" s="1" t="s">
        <v>7390</v>
      </c>
      <c r="CD1828" s="1" t="s">
        <v>570</v>
      </c>
      <c r="CE1828" s="1" t="s">
        <v>116</v>
      </c>
      <c r="CF1828" s="1" t="s">
        <v>117</v>
      </c>
      <c r="CG1828" s="1">
        <v>96950</v>
      </c>
      <c r="CH1828" s="3">
        <v>11.01</v>
      </c>
      <c r="CI1828" s="3">
        <v>11.01</v>
      </c>
      <c r="CJ1828" s="3">
        <v>16.510000000000002</v>
      </c>
      <c r="CK1828" s="3">
        <v>16.510000000000002</v>
      </c>
      <c r="CL1828" s="1" t="s">
        <v>137</v>
      </c>
      <c r="CM1828" s="1" t="s">
        <v>582</v>
      </c>
      <c r="CN1828" s="1" t="s">
        <v>139</v>
      </c>
      <c r="CP1828" s="1" t="s">
        <v>112</v>
      </c>
      <c r="CQ1828" s="1" t="s">
        <v>111</v>
      </c>
      <c r="CR1828" s="1" t="s">
        <v>111</v>
      </c>
      <c r="CS1828" s="1" t="s">
        <v>111</v>
      </c>
      <c r="CT1828" s="1" t="s">
        <v>138</v>
      </c>
      <c r="CU1828" s="1" t="s">
        <v>111</v>
      </c>
      <c r="CV1828" s="1" t="s">
        <v>138</v>
      </c>
      <c r="CW1828" s="1" t="s">
        <v>583</v>
      </c>
      <c r="CX1828" s="1">
        <v>16707837461</v>
      </c>
      <c r="CY1828" s="1" t="s">
        <v>575</v>
      </c>
      <c r="CZ1828" s="1" t="s">
        <v>428</v>
      </c>
      <c r="DA1828" s="1" t="s">
        <v>111</v>
      </c>
      <c r="DB1828" s="1" t="s">
        <v>112</v>
      </c>
    </row>
    <row r="1829" spans="1:111" ht="15.6" customHeight="1" x14ac:dyDescent="0.25">
      <c r="A1829" s="1" t="s">
        <v>17956</v>
      </c>
      <c r="B1829" s="1" t="s">
        <v>238</v>
      </c>
      <c r="C1829" s="2">
        <v>44073.998773611114</v>
      </c>
      <c r="D1829" s="2">
        <v>44154</v>
      </c>
      <c r="E1829" s="1" t="s">
        <v>180</v>
      </c>
      <c r="G1829" s="1" t="s">
        <v>111</v>
      </c>
      <c r="H1829" s="1" t="s">
        <v>112</v>
      </c>
      <c r="I1829" s="1" t="s">
        <v>112</v>
      </c>
      <c r="J1829" s="1" t="s">
        <v>550</v>
      </c>
      <c r="K1829" s="1" t="s">
        <v>10041</v>
      </c>
      <c r="L1829" s="1" t="s">
        <v>552</v>
      </c>
      <c r="N1829" s="1" t="s">
        <v>167</v>
      </c>
      <c r="O1829" s="1" t="s">
        <v>117</v>
      </c>
      <c r="P1829" s="9">
        <v>96950</v>
      </c>
      <c r="Q1829" s="1" t="s">
        <v>118</v>
      </c>
      <c r="S1829" s="1">
        <v>16707836342</v>
      </c>
      <c r="U1829" s="1">
        <v>2383</v>
      </c>
      <c r="V1829" s="1" t="s">
        <v>119</v>
      </c>
      <c r="X1829" s="1" t="s">
        <v>15052</v>
      </c>
      <c r="Y1829" s="1" t="s">
        <v>17957</v>
      </c>
      <c r="Z1829" s="1" t="s">
        <v>17958</v>
      </c>
      <c r="AA1829" s="1" t="s">
        <v>639</v>
      </c>
      <c r="AB1829" s="1" t="s">
        <v>552</v>
      </c>
      <c r="AD1829" s="1" t="s">
        <v>167</v>
      </c>
      <c r="AE1829" s="1" t="s">
        <v>117</v>
      </c>
      <c r="AF1829" s="9">
        <v>96950</v>
      </c>
      <c r="AG1829" s="1" t="s">
        <v>118</v>
      </c>
      <c r="AI1829" s="1">
        <v>16707836342</v>
      </c>
      <c r="AK1829" s="1" t="s">
        <v>556</v>
      </c>
      <c r="BC1829" s="1" t="str">
        <f>"13-2011.01"</f>
        <v>13-2011.01</v>
      </c>
      <c r="BD1829" s="1" t="s">
        <v>932</v>
      </c>
      <c r="BE1829" s="1" t="s">
        <v>17959</v>
      </c>
      <c r="BF1829" s="1" t="s">
        <v>511</v>
      </c>
      <c r="BG1829" s="1">
        <v>1</v>
      </c>
      <c r="BH1829" s="1">
        <v>1</v>
      </c>
      <c r="BI1829" s="2">
        <v>44105</v>
      </c>
      <c r="BJ1829" s="2">
        <v>44469</v>
      </c>
      <c r="BK1829" s="2">
        <v>44154</v>
      </c>
      <c r="BL1829" s="2">
        <v>44469</v>
      </c>
      <c r="BM1829" s="1">
        <v>35</v>
      </c>
      <c r="BN1829" s="1">
        <v>0</v>
      </c>
      <c r="BO1829" s="1">
        <v>7</v>
      </c>
      <c r="BP1829" s="1">
        <v>7</v>
      </c>
      <c r="BQ1829" s="1">
        <v>7</v>
      </c>
      <c r="BR1829" s="1">
        <v>7</v>
      </c>
      <c r="BS1829" s="1">
        <v>7</v>
      </c>
      <c r="BT1829" s="1">
        <v>0</v>
      </c>
      <c r="BU1829" s="1" t="str">
        <f>"9:00 AM"</f>
        <v>9:00 AM</v>
      </c>
      <c r="BV1829" s="1" t="str">
        <f>"5:00 PM"</f>
        <v>5:00 PM</v>
      </c>
      <c r="BW1829" s="1" t="s">
        <v>392</v>
      </c>
      <c r="BX1829" s="1">
        <v>0</v>
      </c>
      <c r="BY1829" s="1">
        <v>12</v>
      </c>
      <c r="BZ1829" s="1" t="s">
        <v>112</v>
      </c>
      <c r="CA1829" s="1">
        <v>0</v>
      </c>
      <c r="CB1829" s="1" t="s">
        <v>17960</v>
      </c>
      <c r="CC1829" s="1" t="s">
        <v>6973</v>
      </c>
      <c r="CD1829" s="1" t="s">
        <v>560</v>
      </c>
      <c r="CE1829" s="1" t="s">
        <v>167</v>
      </c>
      <c r="CF1829" s="1" t="s">
        <v>117</v>
      </c>
      <c r="CG1829" s="1">
        <v>96950</v>
      </c>
      <c r="CH1829" s="3">
        <v>12.86</v>
      </c>
      <c r="CI1829" s="3">
        <v>12.86</v>
      </c>
      <c r="CJ1829" s="3">
        <v>19.29</v>
      </c>
      <c r="CK1829" s="3">
        <v>19.29</v>
      </c>
      <c r="CL1829" s="1" t="s">
        <v>137</v>
      </c>
      <c r="CN1829" s="1" t="s">
        <v>139</v>
      </c>
      <c r="CP1829" s="1" t="s">
        <v>112</v>
      </c>
      <c r="CQ1829" s="1" t="s">
        <v>111</v>
      </c>
      <c r="CR1829" s="1" t="s">
        <v>112</v>
      </c>
      <c r="CS1829" s="1" t="s">
        <v>111</v>
      </c>
      <c r="CT1829" s="1" t="s">
        <v>138</v>
      </c>
      <c r="CU1829" s="1" t="s">
        <v>111</v>
      </c>
      <c r="CV1829" s="1" t="s">
        <v>138</v>
      </c>
      <c r="CW1829" s="1" t="s">
        <v>561</v>
      </c>
      <c r="CX1829" s="1">
        <v>16707836342</v>
      </c>
      <c r="CY1829" s="1" t="s">
        <v>556</v>
      </c>
      <c r="CZ1829" s="1" t="s">
        <v>428</v>
      </c>
      <c r="DA1829" s="1" t="s">
        <v>111</v>
      </c>
      <c r="DB1829" s="1" t="s">
        <v>112</v>
      </c>
    </row>
    <row r="1830" spans="1:111" ht="15.6" customHeight="1" x14ac:dyDescent="0.25">
      <c r="A1830" s="1" t="s">
        <v>17961</v>
      </c>
      <c r="B1830" s="1" t="s">
        <v>238</v>
      </c>
      <c r="C1830" s="2">
        <v>44048.433020254626</v>
      </c>
      <c r="D1830" s="2">
        <v>44112</v>
      </c>
      <c r="E1830" s="1" t="s">
        <v>180</v>
      </c>
      <c r="G1830" s="1" t="s">
        <v>112</v>
      </c>
      <c r="H1830" s="1" t="s">
        <v>112</v>
      </c>
      <c r="I1830" s="1" t="s">
        <v>112</v>
      </c>
      <c r="J1830" s="1" t="s">
        <v>12112</v>
      </c>
      <c r="K1830" s="1" t="s">
        <v>12113</v>
      </c>
      <c r="L1830" s="1" t="s">
        <v>12114</v>
      </c>
      <c r="M1830" s="1" t="s">
        <v>12115</v>
      </c>
      <c r="N1830" s="1" t="s">
        <v>116</v>
      </c>
      <c r="O1830" s="1" t="s">
        <v>117</v>
      </c>
      <c r="P1830" s="9">
        <v>96950</v>
      </c>
      <c r="Q1830" s="1" t="s">
        <v>118</v>
      </c>
      <c r="R1830" s="1" t="s">
        <v>719</v>
      </c>
      <c r="S1830" s="1">
        <v>16702881593</v>
      </c>
      <c r="U1830" s="1">
        <v>23822</v>
      </c>
      <c r="V1830" s="1" t="s">
        <v>119</v>
      </c>
      <c r="X1830" s="1" t="s">
        <v>7406</v>
      </c>
      <c r="Y1830" s="1" t="s">
        <v>10303</v>
      </c>
      <c r="AA1830" s="1" t="s">
        <v>245</v>
      </c>
      <c r="AB1830" s="1" t="s">
        <v>12114</v>
      </c>
      <c r="AD1830" s="1" t="s">
        <v>116</v>
      </c>
      <c r="AE1830" s="1" t="s">
        <v>117</v>
      </c>
      <c r="AF1830" s="9">
        <v>96950</v>
      </c>
      <c r="AG1830" s="1" t="s">
        <v>118</v>
      </c>
      <c r="AI1830" s="1">
        <v>16702881593</v>
      </c>
      <c r="AK1830" s="1" t="s">
        <v>12116</v>
      </c>
      <c r="BC1830" s="1" t="str">
        <f>"43-3031.00"</f>
        <v>43-3031.00</v>
      </c>
      <c r="BD1830" s="1" t="s">
        <v>389</v>
      </c>
      <c r="BE1830" s="1" t="s">
        <v>17962</v>
      </c>
      <c r="BF1830" s="1" t="s">
        <v>1279</v>
      </c>
      <c r="BG1830" s="1">
        <v>2</v>
      </c>
      <c r="BH1830" s="1">
        <v>2</v>
      </c>
      <c r="BI1830" s="2">
        <v>44136</v>
      </c>
      <c r="BJ1830" s="2">
        <v>44500</v>
      </c>
      <c r="BK1830" s="2">
        <v>44136</v>
      </c>
      <c r="BL1830" s="2">
        <v>44500</v>
      </c>
      <c r="BM1830" s="1">
        <v>35</v>
      </c>
      <c r="BN1830" s="1">
        <v>0</v>
      </c>
      <c r="BO1830" s="1">
        <v>7</v>
      </c>
      <c r="BP1830" s="1">
        <v>7</v>
      </c>
      <c r="BQ1830" s="1">
        <v>7</v>
      </c>
      <c r="BR1830" s="1">
        <v>7</v>
      </c>
      <c r="BS1830" s="1">
        <v>7</v>
      </c>
      <c r="BT1830" s="1">
        <v>0</v>
      </c>
      <c r="BU1830" s="1" t="str">
        <f>"9:00 AM"</f>
        <v>9:00 AM</v>
      </c>
      <c r="BV1830" s="1" t="str">
        <f>"5:00 PM"</f>
        <v>5:00 PM</v>
      </c>
      <c r="BW1830" s="1" t="s">
        <v>135</v>
      </c>
      <c r="BX1830" s="1">
        <v>0</v>
      </c>
      <c r="BY1830" s="1">
        <v>6</v>
      </c>
      <c r="BZ1830" s="1" t="s">
        <v>112</v>
      </c>
      <c r="CA1830" s="1">
        <v>0</v>
      </c>
      <c r="CB1830" s="1" t="s">
        <v>719</v>
      </c>
      <c r="CC1830" s="1" t="s">
        <v>12118</v>
      </c>
      <c r="CD1830" s="1" t="s">
        <v>12119</v>
      </c>
      <c r="CE1830" s="1" t="s">
        <v>116</v>
      </c>
      <c r="CF1830" s="1" t="s">
        <v>117</v>
      </c>
      <c r="CG1830" s="1">
        <v>96950</v>
      </c>
      <c r="CH1830" s="3">
        <v>13.9</v>
      </c>
      <c r="CI1830" s="3">
        <v>13.9</v>
      </c>
      <c r="CJ1830" s="3">
        <v>20.85</v>
      </c>
      <c r="CK1830" s="3">
        <v>20.85</v>
      </c>
      <c r="CL1830" s="1" t="s">
        <v>137</v>
      </c>
      <c r="CM1830" s="1" t="s">
        <v>719</v>
      </c>
      <c r="CN1830" s="1" t="s">
        <v>139</v>
      </c>
      <c r="CP1830" s="1" t="s">
        <v>112</v>
      </c>
      <c r="CQ1830" s="1" t="s">
        <v>111</v>
      </c>
      <c r="CR1830" s="1" t="s">
        <v>112</v>
      </c>
      <c r="CS1830" s="1" t="s">
        <v>111</v>
      </c>
      <c r="CT1830" s="1" t="s">
        <v>138</v>
      </c>
      <c r="CU1830" s="1" t="s">
        <v>111</v>
      </c>
      <c r="CV1830" s="1" t="s">
        <v>138</v>
      </c>
      <c r="CW1830" s="1" t="s">
        <v>719</v>
      </c>
      <c r="CX1830" s="1">
        <v>16702881593</v>
      </c>
      <c r="CY1830" s="1" t="s">
        <v>12116</v>
      </c>
      <c r="CZ1830" s="1" t="s">
        <v>716</v>
      </c>
      <c r="DA1830" s="1" t="s">
        <v>111</v>
      </c>
      <c r="DB1830" s="1" t="s">
        <v>112</v>
      </c>
    </row>
    <row r="1831" spans="1:111" ht="15.6" customHeight="1" x14ac:dyDescent="0.25">
      <c r="A1831" s="1" t="s">
        <v>17963</v>
      </c>
      <c r="B1831" s="1" t="s">
        <v>238</v>
      </c>
      <c r="C1831" s="2">
        <v>44138.826129976849</v>
      </c>
      <c r="D1831" s="2">
        <v>44182</v>
      </c>
      <c r="E1831" s="1" t="s">
        <v>180</v>
      </c>
      <c r="G1831" s="1" t="s">
        <v>112</v>
      </c>
      <c r="H1831" s="1" t="s">
        <v>112</v>
      </c>
      <c r="I1831" s="1" t="s">
        <v>112</v>
      </c>
      <c r="J1831" s="1" t="s">
        <v>1095</v>
      </c>
      <c r="K1831" s="1" t="s">
        <v>1260</v>
      </c>
      <c r="L1831" s="1" t="s">
        <v>410</v>
      </c>
      <c r="N1831" s="1" t="s">
        <v>167</v>
      </c>
      <c r="O1831" s="1" t="s">
        <v>117</v>
      </c>
      <c r="P1831" s="9">
        <v>96950</v>
      </c>
      <c r="Q1831" s="1" t="s">
        <v>118</v>
      </c>
      <c r="S1831" s="1">
        <v>16702336927</v>
      </c>
      <c r="U1831" s="1">
        <v>236220</v>
      </c>
      <c r="V1831" s="1" t="s">
        <v>119</v>
      </c>
      <c r="X1831" s="1" t="s">
        <v>1097</v>
      </c>
      <c r="Y1831" s="1" t="s">
        <v>1098</v>
      </c>
      <c r="Z1831" s="1" t="s">
        <v>1099</v>
      </c>
      <c r="AA1831" s="1" t="s">
        <v>171</v>
      </c>
      <c r="AB1831" s="1" t="s">
        <v>1100</v>
      </c>
      <c r="AD1831" s="1" t="s">
        <v>167</v>
      </c>
      <c r="AE1831" s="1" t="s">
        <v>117</v>
      </c>
      <c r="AF1831" s="9">
        <v>96950</v>
      </c>
      <c r="AG1831" s="1" t="s">
        <v>118</v>
      </c>
      <c r="AI1831" s="1">
        <v>16702336927</v>
      </c>
      <c r="AK1831" s="1" t="s">
        <v>1101</v>
      </c>
      <c r="BC1831" s="1" t="str">
        <f>"47-2051.00"</f>
        <v>47-2051.00</v>
      </c>
      <c r="BD1831" s="1" t="s">
        <v>295</v>
      </c>
      <c r="BE1831" s="1" t="s">
        <v>8747</v>
      </c>
      <c r="BF1831" s="1" t="s">
        <v>8748</v>
      </c>
      <c r="BG1831" s="1">
        <v>7</v>
      </c>
      <c r="BH1831" s="1">
        <v>7</v>
      </c>
      <c r="BI1831" s="2">
        <v>44256</v>
      </c>
      <c r="BJ1831" s="2">
        <v>44620</v>
      </c>
      <c r="BK1831" s="2">
        <v>44256</v>
      </c>
      <c r="BL1831" s="2">
        <v>44620</v>
      </c>
      <c r="BM1831" s="1">
        <v>40</v>
      </c>
      <c r="BN1831" s="1">
        <v>0</v>
      </c>
      <c r="BO1831" s="1">
        <v>8</v>
      </c>
      <c r="BP1831" s="1">
        <v>8</v>
      </c>
      <c r="BQ1831" s="1">
        <v>8</v>
      </c>
      <c r="BR1831" s="1">
        <v>8</v>
      </c>
      <c r="BS1831" s="1">
        <v>8</v>
      </c>
      <c r="BT1831" s="1">
        <v>0</v>
      </c>
      <c r="BU1831" s="1" t="str">
        <f>"7:30 AM"</f>
        <v>7:30 AM</v>
      </c>
      <c r="BV1831" s="1" t="str">
        <f>"4:30 PM"</f>
        <v>4:30 PM</v>
      </c>
      <c r="BW1831" s="1" t="s">
        <v>135</v>
      </c>
      <c r="BX1831" s="1">
        <v>0</v>
      </c>
      <c r="BY1831" s="1">
        <v>3</v>
      </c>
      <c r="BZ1831" s="1" t="s">
        <v>112</v>
      </c>
      <c r="CA1831" s="1">
        <v>0</v>
      </c>
      <c r="CB1831" s="4" t="s">
        <v>8749</v>
      </c>
      <c r="CC1831" s="1" t="s">
        <v>410</v>
      </c>
      <c r="CE1831" s="1" t="s">
        <v>167</v>
      </c>
      <c r="CF1831" s="1" t="s">
        <v>117</v>
      </c>
      <c r="CG1831" s="1">
        <v>96950</v>
      </c>
      <c r="CH1831" s="3">
        <v>8.34</v>
      </c>
      <c r="CI1831" s="3">
        <v>8.34</v>
      </c>
      <c r="CJ1831" s="3">
        <v>12.51</v>
      </c>
      <c r="CK1831" s="3">
        <v>12.51</v>
      </c>
      <c r="CL1831" s="1" t="s">
        <v>137</v>
      </c>
      <c r="CN1831" s="1" t="s">
        <v>139</v>
      </c>
      <c r="CP1831" s="1" t="s">
        <v>112</v>
      </c>
      <c r="CQ1831" s="1" t="s">
        <v>111</v>
      </c>
      <c r="CR1831" s="1" t="s">
        <v>111</v>
      </c>
      <c r="CS1831" s="1" t="s">
        <v>111</v>
      </c>
      <c r="CT1831" s="1" t="s">
        <v>138</v>
      </c>
      <c r="CU1831" s="1" t="s">
        <v>111</v>
      </c>
      <c r="CV1831" s="1" t="s">
        <v>138</v>
      </c>
      <c r="CW1831" s="1" t="s">
        <v>411</v>
      </c>
      <c r="CX1831" s="1">
        <v>16702336927</v>
      </c>
      <c r="CY1831" s="1" t="s">
        <v>1101</v>
      </c>
      <c r="CZ1831" s="1" t="s">
        <v>138</v>
      </c>
      <c r="DA1831" s="1" t="s">
        <v>111</v>
      </c>
      <c r="DB1831" s="1" t="s">
        <v>112</v>
      </c>
    </row>
    <row r="1832" spans="1:111" ht="15.6" customHeight="1" x14ac:dyDescent="0.25">
      <c r="A1832" s="1" t="s">
        <v>17964</v>
      </c>
      <c r="B1832" s="1" t="s">
        <v>238</v>
      </c>
      <c r="C1832" s="2">
        <v>44168.872189814814</v>
      </c>
      <c r="D1832" s="2">
        <v>44207</v>
      </c>
      <c r="E1832" s="1" t="s">
        <v>180</v>
      </c>
      <c r="G1832" s="1" t="s">
        <v>111</v>
      </c>
      <c r="H1832" s="1" t="s">
        <v>111</v>
      </c>
      <c r="I1832" s="1" t="s">
        <v>112</v>
      </c>
      <c r="J1832" s="1" t="s">
        <v>2328</v>
      </c>
      <c r="K1832" s="1" t="s">
        <v>13918</v>
      </c>
      <c r="L1832" s="1" t="s">
        <v>4930</v>
      </c>
      <c r="M1832" s="1" t="s">
        <v>2334</v>
      </c>
      <c r="N1832" s="1" t="s">
        <v>116</v>
      </c>
      <c r="O1832" s="1" t="s">
        <v>117</v>
      </c>
      <c r="P1832" s="9">
        <v>96950</v>
      </c>
      <c r="Q1832" s="1" t="s">
        <v>118</v>
      </c>
      <c r="S1832" s="1">
        <v>16707838292</v>
      </c>
      <c r="U1832" s="1">
        <v>722511</v>
      </c>
      <c r="V1832" s="1" t="s">
        <v>119</v>
      </c>
      <c r="X1832" s="1" t="s">
        <v>2332</v>
      </c>
      <c r="Y1832" s="1" t="s">
        <v>2333</v>
      </c>
      <c r="Z1832" s="1" t="s">
        <v>17965</v>
      </c>
      <c r="AA1832" s="1" t="s">
        <v>171</v>
      </c>
      <c r="AB1832" s="1" t="s">
        <v>2330</v>
      </c>
      <c r="AC1832" s="1" t="s">
        <v>2334</v>
      </c>
      <c r="AD1832" s="1" t="s">
        <v>116</v>
      </c>
      <c r="AE1832" s="1" t="s">
        <v>117</v>
      </c>
      <c r="AF1832" s="9">
        <v>96950</v>
      </c>
      <c r="AG1832" s="1" t="s">
        <v>118</v>
      </c>
      <c r="AI1832" s="1">
        <v>16707838292</v>
      </c>
      <c r="AK1832" s="1" t="s">
        <v>2335</v>
      </c>
      <c r="BC1832" s="1" t="str">
        <f>"35-2014.00"</f>
        <v>35-2014.00</v>
      </c>
      <c r="BD1832" s="1" t="s">
        <v>152</v>
      </c>
      <c r="BE1832" s="1" t="s">
        <v>17966</v>
      </c>
      <c r="BF1832" s="1" t="s">
        <v>154</v>
      </c>
      <c r="BG1832" s="1">
        <v>5</v>
      </c>
      <c r="BH1832" s="1">
        <v>5</v>
      </c>
      <c r="BI1832" s="2">
        <v>44105</v>
      </c>
      <c r="BJ1832" s="2">
        <v>44469</v>
      </c>
      <c r="BK1832" s="2">
        <v>44207</v>
      </c>
      <c r="BL1832" s="2">
        <v>44469</v>
      </c>
      <c r="BM1832" s="1">
        <v>40</v>
      </c>
      <c r="BN1832" s="1">
        <v>8</v>
      </c>
      <c r="BO1832" s="1">
        <v>0</v>
      </c>
      <c r="BP1832" s="1">
        <v>8</v>
      </c>
      <c r="BQ1832" s="1">
        <v>8</v>
      </c>
      <c r="BR1832" s="1">
        <v>0</v>
      </c>
      <c r="BS1832" s="1">
        <v>8</v>
      </c>
      <c r="BT1832" s="1">
        <v>8</v>
      </c>
      <c r="BU1832" s="1" t="str">
        <f>"3:00 AM"</f>
        <v>3:00 AM</v>
      </c>
      <c r="BV1832" s="1" t="str">
        <f>"12:00 PM"</f>
        <v>12:00 PM</v>
      </c>
      <c r="BW1832" s="1" t="s">
        <v>135</v>
      </c>
      <c r="BX1832" s="1">
        <v>0</v>
      </c>
      <c r="BY1832" s="1">
        <v>12</v>
      </c>
      <c r="BZ1832" s="1" t="s">
        <v>112</v>
      </c>
      <c r="CA1832" s="1">
        <v>0</v>
      </c>
      <c r="CB1832" s="1" t="s">
        <v>17800</v>
      </c>
      <c r="CC1832" s="1" t="s">
        <v>4930</v>
      </c>
      <c r="CD1832" s="1" t="s">
        <v>2334</v>
      </c>
      <c r="CE1832" s="1" t="s">
        <v>116</v>
      </c>
      <c r="CF1832" s="1" t="s">
        <v>117</v>
      </c>
      <c r="CG1832" s="1">
        <v>96950</v>
      </c>
      <c r="CH1832" s="3">
        <v>8.68</v>
      </c>
      <c r="CI1832" s="3">
        <v>8.68</v>
      </c>
      <c r="CJ1832" s="3">
        <v>13.02</v>
      </c>
      <c r="CK1832" s="3">
        <v>13.02</v>
      </c>
      <c r="CL1832" s="1" t="s">
        <v>137</v>
      </c>
      <c r="CN1832" s="1" t="s">
        <v>139</v>
      </c>
      <c r="CP1832" s="1" t="s">
        <v>112</v>
      </c>
      <c r="CQ1832" s="1" t="s">
        <v>111</v>
      </c>
      <c r="CR1832" s="1" t="s">
        <v>112</v>
      </c>
      <c r="CS1832" s="1" t="s">
        <v>111</v>
      </c>
      <c r="CT1832" s="1" t="s">
        <v>138</v>
      </c>
      <c r="CU1832" s="1" t="s">
        <v>111</v>
      </c>
      <c r="CV1832" s="1" t="s">
        <v>138</v>
      </c>
      <c r="CW1832" s="1" t="s">
        <v>2337</v>
      </c>
      <c r="CX1832" s="1">
        <v>16707838292</v>
      </c>
      <c r="CY1832" s="1" t="s">
        <v>2335</v>
      </c>
      <c r="CZ1832" s="1" t="s">
        <v>138</v>
      </c>
      <c r="DA1832" s="1" t="s">
        <v>111</v>
      </c>
      <c r="DB1832" s="1" t="s">
        <v>112</v>
      </c>
    </row>
    <row r="1833" spans="1:111" ht="15.6" customHeight="1" x14ac:dyDescent="0.25">
      <c r="A1833" s="1" t="s">
        <v>17967</v>
      </c>
      <c r="B1833" s="1" t="s">
        <v>238</v>
      </c>
      <c r="C1833" s="2">
        <v>44154.867582060186</v>
      </c>
      <c r="D1833" s="2">
        <v>44201</v>
      </c>
      <c r="E1833" s="1" t="s">
        <v>110</v>
      </c>
      <c r="F1833" s="2">
        <v>44103.833333333336</v>
      </c>
      <c r="G1833" s="1" t="s">
        <v>111</v>
      </c>
      <c r="H1833" s="1" t="s">
        <v>112</v>
      </c>
      <c r="I1833" s="1" t="s">
        <v>112</v>
      </c>
      <c r="J1833" s="1" t="s">
        <v>3614</v>
      </c>
      <c r="K1833" s="1" t="s">
        <v>10786</v>
      </c>
      <c r="L1833" s="1" t="s">
        <v>10791</v>
      </c>
      <c r="M1833" s="1" t="s">
        <v>17968</v>
      </c>
      <c r="N1833" s="1" t="s">
        <v>167</v>
      </c>
      <c r="O1833" s="1" t="s">
        <v>117</v>
      </c>
      <c r="P1833" s="9">
        <v>96950</v>
      </c>
      <c r="Q1833" s="1" t="s">
        <v>118</v>
      </c>
      <c r="R1833" s="1" t="s">
        <v>117</v>
      </c>
      <c r="S1833" s="1">
        <v>16702358233</v>
      </c>
      <c r="U1833" s="1">
        <v>811111</v>
      </c>
      <c r="V1833" s="1" t="s">
        <v>119</v>
      </c>
      <c r="X1833" s="1" t="s">
        <v>3617</v>
      </c>
      <c r="Y1833" s="1" t="s">
        <v>3618</v>
      </c>
      <c r="Z1833" s="1" t="s">
        <v>3619</v>
      </c>
      <c r="AA1833" s="1" t="s">
        <v>822</v>
      </c>
      <c r="AB1833" s="1" t="s">
        <v>10791</v>
      </c>
      <c r="AC1833" s="1" t="s">
        <v>17968</v>
      </c>
      <c r="AD1833" s="1" t="s">
        <v>116</v>
      </c>
      <c r="AE1833" s="1" t="s">
        <v>117</v>
      </c>
      <c r="AF1833" s="9">
        <v>96950</v>
      </c>
      <c r="AG1833" s="1" t="s">
        <v>118</v>
      </c>
      <c r="AH1833" s="1" t="s">
        <v>117</v>
      </c>
      <c r="AI1833" s="1">
        <v>16702358233</v>
      </c>
      <c r="AK1833" s="1" t="s">
        <v>3620</v>
      </c>
      <c r="BC1833" s="1" t="str">
        <f>"49-3023.01"</f>
        <v>49-3023.01</v>
      </c>
      <c r="BD1833" s="1" t="s">
        <v>608</v>
      </c>
      <c r="BE1833" s="1" t="s">
        <v>17969</v>
      </c>
      <c r="BF1833" s="1" t="s">
        <v>3964</v>
      </c>
      <c r="BG1833" s="1">
        <v>2</v>
      </c>
      <c r="BH1833" s="1">
        <v>2</v>
      </c>
      <c r="BI1833" s="2">
        <v>44105</v>
      </c>
      <c r="BJ1833" s="2">
        <v>44469</v>
      </c>
      <c r="BK1833" s="2">
        <v>44202</v>
      </c>
      <c r="BL1833" s="2">
        <v>44469</v>
      </c>
      <c r="BM1833" s="1">
        <v>40</v>
      </c>
      <c r="BN1833" s="1">
        <v>0</v>
      </c>
      <c r="BO1833" s="1">
        <v>8</v>
      </c>
      <c r="BP1833" s="1">
        <v>8</v>
      </c>
      <c r="BQ1833" s="1">
        <v>8</v>
      </c>
      <c r="BR1833" s="1">
        <v>8</v>
      </c>
      <c r="BS1833" s="1">
        <v>8</v>
      </c>
      <c r="BT1833" s="1">
        <v>0</v>
      </c>
      <c r="BU1833" s="1" t="str">
        <f>"8:00 AM"</f>
        <v>8:00 AM</v>
      </c>
      <c r="BV1833" s="1" t="str">
        <f>"5:00 PM"</f>
        <v>5:00 PM</v>
      </c>
      <c r="BW1833" s="1" t="s">
        <v>230</v>
      </c>
      <c r="BX1833" s="1">
        <v>0</v>
      </c>
      <c r="BY1833" s="1">
        <v>24</v>
      </c>
      <c r="BZ1833" s="1" t="s">
        <v>112</v>
      </c>
      <c r="CA1833" s="1">
        <v>0</v>
      </c>
      <c r="CB1833" s="1" t="s">
        <v>17970</v>
      </c>
      <c r="CC1833" s="1" t="s">
        <v>10791</v>
      </c>
      <c r="CD1833" s="1" t="s">
        <v>138</v>
      </c>
      <c r="CE1833" s="1" t="s">
        <v>167</v>
      </c>
      <c r="CF1833" s="1" t="s">
        <v>117</v>
      </c>
      <c r="CG1833" s="1">
        <v>96950</v>
      </c>
      <c r="CH1833" s="3">
        <v>8.75</v>
      </c>
      <c r="CI1833" s="3">
        <v>8.75</v>
      </c>
      <c r="CJ1833" s="3">
        <v>13.12</v>
      </c>
      <c r="CK1833" s="3">
        <v>13.12</v>
      </c>
      <c r="CL1833" s="1" t="s">
        <v>137</v>
      </c>
      <c r="CM1833" s="1" t="s">
        <v>138</v>
      </c>
      <c r="CN1833" s="1" t="s">
        <v>139</v>
      </c>
      <c r="CP1833" s="1" t="s">
        <v>112</v>
      </c>
      <c r="CQ1833" s="1" t="s">
        <v>111</v>
      </c>
      <c r="CR1833" s="1" t="s">
        <v>112</v>
      </c>
      <c r="CS1833" s="1" t="s">
        <v>111</v>
      </c>
      <c r="CT1833" s="1" t="s">
        <v>138</v>
      </c>
      <c r="CU1833" s="1" t="s">
        <v>111</v>
      </c>
      <c r="CV1833" s="1" t="s">
        <v>138</v>
      </c>
      <c r="CW1833" s="1" t="s">
        <v>138</v>
      </c>
      <c r="CX1833" s="1">
        <v>16702358233</v>
      </c>
      <c r="CY1833" s="1" t="s">
        <v>3620</v>
      </c>
      <c r="CZ1833" s="1" t="s">
        <v>138</v>
      </c>
      <c r="DA1833" s="1" t="s">
        <v>111</v>
      </c>
      <c r="DB1833" s="1" t="s">
        <v>112</v>
      </c>
      <c r="DC1833" s="1" t="s">
        <v>3617</v>
      </c>
      <c r="DD1833" s="1" t="s">
        <v>3618</v>
      </c>
      <c r="DE1833" s="1" t="s">
        <v>402</v>
      </c>
      <c r="DF1833" s="1" t="s">
        <v>10786</v>
      </c>
      <c r="DG1833" s="1" t="s">
        <v>3620</v>
      </c>
    </row>
    <row r="1834" spans="1:111" ht="15.6" customHeight="1" x14ac:dyDescent="0.25">
      <c r="A1834" s="1" t="s">
        <v>17977</v>
      </c>
      <c r="B1834" s="1" t="s">
        <v>238</v>
      </c>
      <c r="C1834" s="2">
        <v>44181.061185763887</v>
      </c>
      <c r="D1834" s="2">
        <v>44223</v>
      </c>
      <c r="E1834" s="1" t="s">
        <v>180</v>
      </c>
      <c r="G1834" s="1" t="s">
        <v>112</v>
      </c>
      <c r="H1834" s="1" t="s">
        <v>112</v>
      </c>
      <c r="I1834" s="1" t="s">
        <v>112</v>
      </c>
      <c r="J1834" s="1" t="s">
        <v>2444</v>
      </c>
      <c r="K1834" s="1" t="s">
        <v>138</v>
      </c>
      <c r="L1834" s="1" t="s">
        <v>2445</v>
      </c>
      <c r="M1834" s="1" t="s">
        <v>2446</v>
      </c>
      <c r="N1834" s="1" t="s">
        <v>259</v>
      </c>
      <c r="O1834" s="1" t="s">
        <v>117</v>
      </c>
      <c r="P1834" s="9">
        <v>96952</v>
      </c>
      <c r="Q1834" s="1" t="s">
        <v>118</v>
      </c>
      <c r="R1834" s="1" t="s">
        <v>138</v>
      </c>
      <c r="S1834" s="1">
        <v>16704339989</v>
      </c>
      <c r="U1834" s="1">
        <v>481111</v>
      </c>
      <c r="V1834" s="1" t="s">
        <v>119</v>
      </c>
      <c r="X1834" s="1" t="s">
        <v>6858</v>
      </c>
      <c r="Y1834" s="1" t="s">
        <v>2448</v>
      </c>
      <c r="Z1834" s="1" t="s">
        <v>2449</v>
      </c>
      <c r="AA1834" s="1" t="s">
        <v>1568</v>
      </c>
      <c r="AB1834" s="1" t="s">
        <v>2445</v>
      </c>
      <c r="AC1834" s="1" t="s">
        <v>2446</v>
      </c>
      <c r="AD1834" s="1" t="s">
        <v>259</v>
      </c>
      <c r="AE1834" s="1" t="s">
        <v>117</v>
      </c>
      <c r="AF1834" s="9">
        <v>96952</v>
      </c>
      <c r="AG1834" s="1" t="s">
        <v>118</v>
      </c>
      <c r="AH1834" s="1" t="s">
        <v>138</v>
      </c>
      <c r="AI1834" s="1">
        <v>16704339989</v>
      </c>
      <c r="AK1834" s="1" t="s">
        <v>2451</v>
      </c>
      <c r="BC1834" s="1" t="str">
        <f>"49-3011.00"</f>
        <v>49-3011.00</v>
      </c>
      <c r="BD1834" s="1" t="s">
        <v>15904</v>
      </c>
      <c r="BE1834" s="1" t="s">
        <v>17978</v>
      </c>
      <c r="BF1834" s="1" t="s">
        <v>17979</v>
      </c>
      <c r="BG1834" s="1">
        <v>2</v>
      </c>
      <c r="BH1834" s="1">
        <v>2</v>
      </c>
      <c r="BI1834" s="2">
        <v>44228</v>
      </c>
      <c r="BJ1834" s="2">
        <v>44592</v>
      </c>
      <c r="BK1834" s="2">
        <v>44228</v>
      </c>
      <c r="BL1834" s="2">
        <v>44592</v>
      </c>
      <c r="BM1834" s="1">
        <v>40</v>
      </c>
      <c r="BN1834" s="1">
        <v>0</v>
      </c>
      <c r="BO1834" s="1">
        <v>8</v>
      </c>
      <c r="BP1834" s="1">
        <v>8</v>
      </c>
      <c r="BQ1834" s="1">
        <v>8</v>
      </c>
      <c r="BR1834" s="1">
        <v>8</v>
      </c>
      <c r="BS1834" s="1">
        <v>8</v>
      </c>
      <c r="BT1834" s="1">
        <v>0</v>
      </c>
      <c r="BU1834" s="1" t="str">
        <f>"8:00 AM"</f>
        <v>8:00 AM</v>
      </c>
      <c r="BV1834" s="1" t="str">
        <f>"5:00 PM"</f>
        <v>5:00 PM</v>
      </c>
      <c r="BW1834" s="1" t="s">
        <v>135</v>
      </c>
      <c r="BX1834" s="1">
        <v>0</v>
      </c>
      <c r="BY1834" s="1">
        <v>24</v>
      </c>
      <c r="BZ1834" s="1" t="s">
        <v>112</v>
      </c>
      <c r="CA1834" s="1">
        <v>0</v>
      </c>
      <c r="CB1834" s="1" t="s">
        <v>17980</v>
      </c>
      <c r="CC1834" s="1" t="s">
        <v>2445</v>
      </c>
      <c r="CD1834" s="1" t="s">
        <v>2446</v>
      </c>
      <c r="CE1834" s="1" t="s">
        <v>259</v>
      </c>
      <c r="CF1834" s="1" t="s">
        <v>117</v>
      </c>
      <c r="CG1834" s="1">
        <v>96952</v>
      </c>
      <c r="CH1834" s="3">
        <v>10.67</v>
      </c>
      <c r="CI1834" s="3">
        <v>15.63</v>
      </c>
      <c r="CJ1834" s="3">
        <v>0</v>
      </c>
      <c r="CK1834" s="3">
        <v>0</v>
      </c>
      <c r="CL1834" s="1" t="s">
        <v>137</v>
      </c>
      <c r="CM1834" s="1" t="s">
        <v>138</v>
      </c>
      <c r="CN1834" s="1" t="s">
        <v>139</v>
      </c>
      <c r="CP1834" s="1" t="s">
        <v>112</v>
      </c>
      <c r="CQ1834" s="1" t="s">
        <v>111</v>
      </c>
      <c r="CR1834" s="1" t="s">
        <v>112</v>
      </c>
      <c r="CS1834" s="1" t="s">
        <v>112</v>
      </c>
      <c r="CT1834" s="1" t="s">
        <v>111</v>
      </c>
      <c r="CU1834" s="1" t="s">
        <v>111</v>
      </c>
      <c r="CV1834" s="1" t="s">
        <v>138</v>
      </c>
      <c r="CW1834" s="1" t="s">
        <v>17981</v>
      </c>
      <c r="CX1834" s="1">
        <v>16704339989</v>
      </c>
      <c r="CY1834" s="1" t="s">
        <v>2457</v>
      </c>
      <c r="CZ1834" s="1" t="s">
        <v>2458</v>
      </c>
      <c r="DA1834" s="1" t="s">
        <v>111</v>
      </c>
      <c r="DB1834" s="1" t="s">
        <v>112</v>
      </c>
    </row>
    <row r="1835" spans="1:111" ht="15.6" customHeight="1" x14ac:dyDescent="0.25">
      <c r="A1835" s="1" t="s">
        <v>17982</v>
      </c>
      <c r="B1835" s="1" t="s">
        <v>238</v>
      </c>
      <c r="C1835" s="2">
        <v>44166.004122337959</v>
      </c>
      <c r="D1835" s="2">
        <v>44210</v>
      </c>
      <c r="E1835" s="1" t="s">
        <v>180</v>
      </c>
      <c r="G1835" s="1" t="s">
        <v>112</v>
      </c>
      <c r="H1835" s="1" t="s">
        <v>112</v>
      </c>
      <c r="I1835" s="1" t="s">
        <v>112</v>
      </c>
      <c r="J1835" s="1" t="s">
        <v>1463</v>
      </c>
      <c r="K1835" s="1" t="s">
        <v>17983</v>
      </c>
      <c r="L1835" s="1" t="s">
        <v>17984</v>
      </c>
      <c r="M1835" s="1" t="s">
        <v>1473</v>
      </c>
      <c r="N1835" s="1" t="s">
        <v>167</v>
      </c>
      <c r="O1835" s="1" t="s">
        <v>117</v>
      </c>
      <c r="P1835" s="9">
        <v>96950</v>
      </c>
      <c r="Q1835" s="1" t="s">
        <v>118</v>
      </c>
      <c r="S1835" s="1">
        <v>16702349226</v>
      </c>
      <c r="U1835" s="1">
        <v>722511</v>
      </c>
      <c r="V1835" s="1" t="s">
        <v>119</v>
      </c>
      <c r="X1835" s="1" t="s">
        <v>1468</v>
      </c>
      <c r="Y1835" s="1" t="s">
        <v>1469</v>
      </c>
      <c r="Z1835" s="1" t="s">
        <v>275</v>
      </c>
      <c r="AA1835" s="1" t="s">
        <v>528</v>
      </c>
      <c r="AB1835" s="1" t="s">
        <v>17985</v>
      </c>
      <c r="AC1835" s="1" t="s">
        <v>1473</v>
      </c>
      <c r="AD1835" s="1" t="s">
        <v>167</v>
      </c>
      <c r="AE1835" s="1" t="s">
        <v>117</v>
      </c>
      <c r="AF1835" s="9">
        <v>96950</v>
      </c>
      <c r="AG1835" s="1" t="s">
        <v>118</v>
      </c>
      <c r="AI1835" s="1">
        <v>16702349226</v>
      </c>
      <c r="AK1835" s="1" t="s">
        <v>1470</v>
      </c>
      <c r="BC1835" s="1" t="str">
        <f>"35-2014.00"</f>
        <v>35-2014.00</v>
      </c>
      <c r="BD1835" s="1" t="s">
        <v>152</v>
      </c>
      <c r="BE1835" s="1" t="s">
        <v>17986</v>
      </c>
      <c r="BF1835" s="1" t="s">
        <v>229</v>
      </c>
      <c r="BG1835" s="1">
        <v>1</v>
      </c>
      <c r="BH1835" s="1">
        <v>1</v>
      </c>
      <c r="BI1835" s="2">
        <v>44256</v>
      </c>
      <c r="BJ1835" s="2">
        <v>44620</v>
      </c>
      <c r="BK1835" s="2">
        <v>44256</v>
      </c>
      <c r="BL1835" s="2">
        <v>44620</v>
      </c>
      <c r="BM1835" s="1">
        <v>36</v>
      </c>
      <c r="BN1835" s="1">
        <v>0</v>
      </c>
      <c r="BO1835" s="1">
        <v>6</v>
      </c>
      <c r="BP1835" s="1">
        <v>6</v>
      </c>
      <c r="BQ1835" s="1">
        <v>6</v>
      </c>
      <c r="BR1835" s="1">
        <v>6</v>
      </c>
      <c r="BS1835" s="1">
        <v>6</v>
      </c>
      <c r="BT1835" s="1">
        <v>6</v>
      </c>
      <c r="BU1835" s="1" t="str">
        <f>"2:00 PM"</f>
        <v>2:00 PM</v>
      </c>
      <c r="BV1835" s="1" t="str">
        <f>"8:00 PM"</f>
        <v>8:00 PM</v>
      </c>
      <c r="BW1835" s="1" t="s">
        <v>135</v>
      </c>
      <c r="BX1835" s="1">
        <v>0</v>
      </c>
      <c r="BY1835" s="1">
        <v>3</v>
      </c>
      <c r="BZ1835" s="1" t="s">
        <v>112</v>
      </c>
      <c r="CA1835" s="1">
        <v>0</v>
      </c>
      <c r="CB1835" s="1" t="s">
        <v>17987</v>
      </c>
      <c r="CC1835" s="1" t="s">
        <v>1466</v>
      </c>
      <c r="CE1835" s="1" t="s">
        <v>167</v>
      </c>
      <c r="CF1835" s="1" t="s">
        <v>117</v>
      </c>
      <c r="CG1835" s="1">
        <v>96950</v>
      </c>
      <c r="CH1835" s="3">
        <v>8.68</v>
      </c>
      <c r="CI1835" s="3">
        <v>8.68</v>
      </c>
      <c r="CJ1835" s="3">
        <v>13.02</v>
      </c>
      <c r="CK1835" s="3">
        <v>13.02</v>
      </c>
      <c r="CL1835" s="1" t="s">
        <v>137</v>
      </c>
      <c r="CM1835" s="1" t="s">
        <v>1474</v>
      </c>
      <c r="CN1835" s="1" t="s">
        <v>139</v>
      </c>
      <c r="CP1835" s="1" t="s">
        <v>112</v>
      </c>
      <c r="CQ1835" s="1" t="s">
        <v>111</v>
      </c>
      <c r="CR1835" s="1" t="s">
        <v>112</v>
      </c>
      <c r="CS1835" s="1" t="s">
        <v>111</v>
      </c>
      <c r="CT1835" s="1" t="s">
        <v>138</v>
      </c>
      <c r="CU1835" s="1" t="s">
        <v>111</v>
      </c>
      <c r="CV1835" s="1" t="s">
        <v>138</v>
      </c>
      <c r="CW1835" s="1" t="s">
        <v>3141</v>
      </c>
      <c r="CX1835" s="1">
        <v>16702349226</v>
      </c>
      <c r="CY1835" s="1" t="s">
        <v>1470</v>
      </c>
      <c r="CZ1835" s="1" t="s">
        <v>138</v>
      </c>
      <c r="DA1835" s="1" t="s">
        <v>111</v>
      </c>
      <c r="DB1835" s="1" t="s">
        <v>112</v>
      </c>
    </row>
    <row r="1836" spans="1:111" ht="15.6" customHeight="1" x14ac:dyDescent="0.25">
      <c r="A1836" s="1" t="s">
        <v>17988</v>
      </c>
      <c r="B1836" s="1" t="s">
        <v>238</v>
      </c>
      <c r="C1836" s="2">
        <v>44208.990301157406</v>
      </c>
      <c r="D1836" s="2">
        <v>44245</v>
      </c>
      <c r="E1836" s="1" t="s">
        <v>110</v>
      </c>
      <c r="F1836" s="2">
        <v>44254.791666666664</v>
      </c>
      <c r="G1836" s="1" t="s">
        <v>112</v>
      </c>
      <c r="H1836" s="1" t="s">
        <v>112</v>
      </c>
      <c r="I1836" s="1" t="s">
        <v>112</v>
      </c>
      <c r="J1836" s="1" t="s">
        <v>1441</v>
      </c>
      <c r="K1836" s="1" t="s">
        <v>1442</v>
      </c>
      <c r="L1836" s="1" t="s">
        <v>1443</v>
      </c>
      <c r="M1836" s="1" t="s">
        <v>116</v>
      </c>
      <c r="N1836" s="1" t="s">
        <v>1197</v>
      </c>
      <c r="O1836" s="1" t="s">
        <v>117</v>
      </c>
      <c r="P1836" s="9">
        <v>96950</v>
      </c>
      <c r="Q1836" s="1" t="s">
        <v>118</v>
      </c>
      <c r="R1836" s="1" t="s">
        <v>138</v>
      </c>
      <c r="S1836" s="1">
        <v>16702330800</v>
      </c>
      <c r="U1836" s="1">
        <v>6244</v>
      </c>
      <c r="V1836" s="1" t="s">
        <v>119</v>
      </c>
      <c r="X1836" s="1" t="s">
        <v>1444</v>
      </c>
      <c r="Y1836" s="1" t="s">
        <v>1445</v>
      </c>
      <c r="Z1836" s="1" t="s">
        <v>9522</v>
      </c>
      <c r="AA1836" s="1" t="s">
        <v>724</v>
      </c>
      <c r="AB1836" s="1" t="s">
        <v>1443</v>
      </c>
      <c r="AC1836" s="1" t="s">
        <v>116</v>
      </c>
      <c r="AD1836" s="1" t="s">
        <v>1197</v>
      </c>
      <c r="AE1836" s="1" t="s">
        <v>117</v>
      </c>
      <c r="AF1836" s="9">
        <v>96950</v>
      </c>
      <c r="AG1836" s="1" t="s">
        <v>118</v>
      </c>
      <c r="AH1836" s="1" t="s">
        <v>138</v>
      </c>
      <c r="AI1836" s="1">
        <v>16702330800</v>
      </c>
      <c r="AK1836" s="1" t="s">
        <v>1447</v>
      </c>
      <c r="BC1836" s="1" t="str">
        <f>"39-9011.00"</f>
        <v>39-9011.00</v>
      </c>
      <c r="BD1836" s="1" t="s">
        <v>1448</v>
      </c>
      <c r="BE1836" s="1" t="s">
        <v>17989</v>
      </c>
      <c r="BF1836" s="1" t="s">
        <v>1450</v>
      </c>
      <c r="BG1836" s="1">
        <v>1</v>
      </c>
      <c r="BH1836" s="1">
        <v>1</v>
      </c>
      <c r="BI1836" s="2">
        <v>44256</v>
      </c>
      <c r="BJ1836" s="2">
        <v>44620</v>
      </c>
      <c r="BK1836" s="2">
        <v>44256</v>
      </c>
      <c r="BL1836" s="2">
        <v>44620</v>
      </c>
      <c r="BM1836" s="1">
        <v>35</v>
      </c>
      <c r="BN1836" s="1">
        <v>0</v>
      </c>
      <c r="BO1836" s="1">
        <v>7</v>
      </c>
      <c r="BP1836" s="1">
        <v>7</v>
      </c>
      <c r="BQ1836" s="1">
        <v>7</v>
      </c>
      <c r="BR1836" s="1">
        <v>7</v>
      </c>
      <c r="BS1836" s="1">
        <v>7</v>
      </c>
      <c r="BT1836" s="1">
        <v>0</v>
      </c>
      <c r="BU1836" s="1" t="str">
        <f>"8:00 AM"</f>
        <v>8:00 AM</v>
      </c>
      <c r="BV1836" s="1" t="str">
        <f>"4:00 PM"</f>
        <v>4:00 PM</v>
      </c>
      <c r="BW1836" s="1" t="s">
        <v>135</v>
      </c>
      <c r="BX1836" s="1">
        <v>0</v>
      </c>
      <c r="BY1836" s="1">
        <v>12</v>
      </c>
      <c r="BZ1836" s="1" t="s">
        <v>112</v>
      </c>
      <c r="CA1836" s="1">
        <v>0</v>
      </c>
      <c r="CB1836" s="4" t="s">
        <v>17990</v>
      </c>
      <c r="CC1836" s="1" t="s">
        <v>1443</v>
      </c>
      <c r="CD1836" s="1" t="s">
        <v>116</v>
      </c>
      <c r="CE1836" s="1" t="s">
        <v>1197</v>
      </c>
      <c r="CF1836" s="1" t="s">
        <v>117</v>
      </c>
      <c r="CG1836" s="1">
        <v>96950</v>
      </c>
      <c r="CH1836" s="3">
        <v>7.33</v>
      </c>
      <c r="CI1836" s="3">
        <v>7.33</v>
      </c>
      <c r="CJ1836" s="3">
        <v>11</v>
      </c>
      <c r="CK1836" s="3">
        <v>11</v>
      </c>
      <c r="CL1836" s="1" t="s">
        <v>137</v>
      </c>
      <c r="CM1836" s="1" t="s">
        <v>230</v>
      </c>
      <c r="CN1836" s="1" t="s">
        <v>139</v>
      </c>
      <c r="CP1836" s="1" t="s">
        <v>112</v>
      </c>
      <c r="CQ1836" s="1" t="s">
        <v>111</v>
      </c>
      <c r="CR1836" s="1" t="s">
        <v>112</v>
      </c>
      <c r="CS1836" s="1" t="s">
        <v>111</v>
      </c>
      <c r="CT1836" s="1" t="s">
        <v>138</v>
      </c>
      <c r="CU1836" s="1" t="s">
        <v>111</v>
      </c>
      <c r="CV1836" s="1" t="s">
        <v>138</v>
      </c>
      <c r="CW1836" s="1" t="s">
        <v>230</v>
      </c>
      <c r="CX1836" s="1">
        <v>16702330800</v>
      </c>
      <c r="CY1836" s="1" t="s">
        <v>1447</v>
      </c>
      <c r="CZ1836" s="1" t="s">
        <v>138</v>
      </c>
      <c r="DA1836" s="1" t="s">
        <v>111</v>
      </c>
      <c r="DB1836" s="1" t="s">
        <v>112</v>
      </c>
    </row>
    <row r="1837" spans="1:111" ht="15.6" customHeight="1" x14ac:dyDescent="0.25">
      <c r="A1837" s="1" t="s">
        <v>17991</v>
      </c>
      <c r="B1837" s="1" t="s">
        <v>238</v>
      </c>
      <c r="C1837" s="2">
        <v>44146.078852777777</v>
      </c>
      <c r="D1837" s="2">
        <v>44202</v>
      </c>
      <c r="E1837" s="1" t="s">
        <v>180</v>
      </c>
      <c r="G1837" s="1" t="s">
        <v>111</v>
      </c>
      <c r="H1837" s="1" t="s">
        <v>112</v>
      </c>
      <c r="I1837" s="1" t="s">
        <v>112</v>
      </c>
      <c r="J1837" s="1" t="s">
        <v>17992</v>
      </c>
      <c r="K1837" s="1" t="s">
        <v>17993</v>
      </c>
      <c r="L1837" s="1" t="s">
        <v>17994</v>
      </c>
      <c r="M1837" s="1" t="s">
        <v>10729</v>
      </c>
      <c r="N1837" s="1" t="s">
        <v>116</v>
      </c>
      <c r="O1837" s="1" t="s">
        <v>117</v>
      </c>
      <c r="P1837" s="9">
        <v>96950</v>
      </c>
      <c r="Q1837" s="1" t="s">
        <v>118</v>
      </c>
      <c r="S1837" s="1">
        <v>16702342008</v>
      </c>
      <c r="U1837" s="1">
        <v>561720</v>
      </c>
      <c r="V1837" s="1" t="s">
        <v>119</v>
      </c>
      <c r="X1837" s="1" t="s">
        <v>721</v>
      </c>
      <c r="Y1837" s="1" t="s">
        <v>5469</v>
      </c>
      <c r="Z1837" s="1" t="s">
        <v>2292</v>
      </c>
      <c r="AA1837" s="1" t="s">
        <v>8729</v>
      </c>
      <c r="AB1837" s="1" t="s">
        <v>17994</v>
      </c>
      <c r="AC1837" s="1" t="s">
        <v>10729</v>
      </c>
      <c r="AD1837" s="1" t="s">
        <v>116</v>
      </c>
      <c r="AE1837" s="1" t="s">
        <v>117</v>
      </c>
      <c r="AF1837" s="9">
        <v>96950</v>
      </c>
      <c r="AG1837" s="1" t="s">
        <v>118</v>
      </c>
      <c r="AI1837" s="1">
        <v>16702342008</v>
      </c>
      <c r="AK1837" s="1" t="s">
        <v>10730</v>
      </c>
      <c r="BC1837" s="1" t="str">
        <f>"37-2012.00"</f>
        <v>37-2012.00</v>
      </c>
      <c r="BD1837" s="1" t="s">
        <v>576</v>
      </c>
      <c r="BE1837" s="1" t="s">
        <v>17995</v>
      </c>
      <c r="BF1837" s="1" t="s">
        <v>17996</v>
      </c>
      <c r="BG1837" s="1">
        <v>2</v>
      </c>
      <c r="BH1837" s="1">
        <v>2</v>
      </c>
      <c r="BI1837" s="2">
        <v>44105</v>
      </c>
      <c r="BJ1837" s="2">
        <v>45199</v>
      </c>
      <c r="BK1837" s="2">
        <v>44203</v>
      </c>
      <c r="BL1837" s="2">
        <v>45199</v>
      </c>
      <c r="BM1837" s="1">
        <v>35</v>
      </c>
      <c r="BN1837" s="1">
        <v>0</v>
      </c>
      <c r="BO1837" s="1">
        <v>7</v>
      </c>
      <c r="BP1837" s="1">
        <v>7</v>
      </c>
      <c r="BQ1837" s="1">
        <v>7</v>
      </c>
      <c r="BR1837" s="1">
        <v>7</v>
      </c>
      <c r="BS1837" s="1">
        <v>7</v>
      </c>
      <c r="BT1837" s="1">
        <v>0</v>
      </c>
      <c r="BU1837" s="1" t="str">
        <f>"8:00 AM"</f>
        <v>8:00 AM</v>
      </c>
      <c r="BV1837" s="1" t="str">
        <f>"4:00 PM"</f>
        <v>4:00 PM</v>
      </c>
      <c r="BW1837" s="1" t="s">
        <v>135</v>
      </c>
      <c r="BX1837" s="1">
        <v>0</v>
      </c>
      <c r="BY1837" s="1">
        <v>0</v>
      </c>
      <c r="BZ1837" s="1" t="s">
        <v>112</v>
      </c>
      <c r="CA1837" s="1">
        <v>0</v>
      </c>
      <c r="CB1837" s="4" t="s">
        <v>17997</v>
      </c>
      <c r="CC1837" s="1" t="s">
        <v>17994</v>
      </c>
      <c r="CD1837" s="1" t="s">
        <v>10729</v>
      </c>
      <c r="CE1837" s="1" t="s">
        <v>116</v>
      </c>
      <c r="CF1837" s="1" t="s">
        <v>117</v>
      </c>
      <c r="CG1837" s="1">
        <v>96950</v>
      </c>
      <c r="CH1837" s="3">
        <v>7.59</v>
      </c>
      <c r="CI1837" s="3">
        <v>7.59</v>
      </c>
      <c r="CJ1837" s="3">
        <v>11.39</v>
      </c>
      <c r="CK1837" s="3">
        <v>11.39</v>
      </c>
      <c r="CL1837" s="1" t="s">
        <v>137</v>
      </c>
      <c r="CM1837" s="1" t="s">
        <v>362</v>
      </c>
      <c r="CN1837" s="1" t="s">
        <v>139</v>
      </c>
      <c r="CP1837" s="1" t="s">
        <v>112</v>
      </c>
      <c r="CQ1837" s="1" t="s">
        <v>111</v>
      </c>
      <c r="CR1837" s="1" t="s">
        <v>111</v>
      </c>
      <c r="CS1837" s="1" t="s">
        <v>111</v>
      </c>
      <c r="CT1837" s="1" t="s">
        <v>138</v>
      </c>
      <c r="CU1837" s="1" t="s">
        <v>111</v>
      </c>
      <c r="CV1837" s="1" t="s">
        <v>138</v>
      </c>
      <c r="CW1837" s="1" t="s">
        <v>362</v>
      </c>
      <c r="CX1837" s="1">
        <v>16702342008</v>
      </c>
      <c r="CY1837" s="1" t="s">
        <v>10730</v>
      </c>
      <c r="CZ1837" s="1" t="s">
        <v>138</v>
      </c>
      <c r="DA1837" s="1" t="s">
        <v>111</v>
      </c>
      <c r="DB1837" s="1" t="s">
        <v>112</v>
      </c>
    </row>
    <row r="1838" spans="1:111" ht="15.6" customHeight="1" x14ac:dyDescent="0.25">
      <c r="A1838" s="1" t="s">
        <v>17998</v>
      </c>
      <c r="B1838" s="1" t="s">
        <v>238</v>
      </c>
      <c r="C1838" s="2">
        <v>44139.808582754631</v>
      </c>
      <c r="D1838" s="2">
        <v>44182</v>
      </c>
      <c r="E1838" s="1" t="s">
        <v>180</v>
      </c>
      <c r="G1838" s="1" t="s">
        <v>112</v>
      </c>
      <c r="H1838" s="1" t="s">
        <v>112</v>
      </c>
      <c r="I1838" s="1" t="s">
        <v>112</v>
      </c>
      <c r="J1838" s="1" t="s">
        <v>1095</v>
      </c>
      <c r="K1838" s="1" t="s">
        <v>2945</v>
      </c>
      <c r="L1838" s="1" t="s">
        <v>410</v>
      </c>
      <c r="N1838" s="1" t="s">
        <v>167</v>
      </c>
      <c r="O1838" s="1" t="s">
        <v>117</v>
      </c>
      <c r="P1838" s="9">
        <v>96950</v>
      </c>
      <c r="Q1838" s="1" t="s">
        <v>118</v>
      </c>
      <c r="S1838" s="1">
        <v>16702336927</v>
      </c>
      <c r="U1838" s="1">
        <v>811111</v>
      </c>
      <c r="V1838" s="1" t="s">
        <v>119</v>
      </c>
      <c r="X1838" s="1" t="s">
        <v>1097</v>
      </c>
      <c r="Y1838" s="1" t="s">
        <v>1098</v>
      </c>
      <c r="Z1838" s="1" t="s">
        <v>1099</v>
      </c>
      <c r="AA1838" s="1" t="s">
        <v>245</v>
      </c>
      <c r="AB1838" s="1" t="s">
        <v>1100</v>
      </c>
      <c r="AD1838" s="1" t="s">
        <v>116</v>
      </c>
      <c r="AE1838" s="1" t="s">
        <v>117</v>
      </c>
      <c r="AF1838" s="9">
        <v>96950</v>
      </c>
      <c r="AG1838" s="1" t="s">
        <v>118</v>
      </c>
      <c r="AI1838" s="1">
        <v>16702336927</v>
      </c>
      <c r="AK1838" s="1" t="s">
        <v>1101</v>
      </c>
      <c r="BC1838" s="1" t="str">
        <f>"49-3023.01"</f>
        <v>49-3023.01</v>
      </c>
      <c r="BD1838" s="1" t="s">
        <v>608</v>
      </c>
      <c r="BE1838" s="1" t="s">
        <v>2946</v>
      </c>
      <c r="BF1838" s="1" t="s">
        <v>610</v>
      </c>
      <c r="BG1838" s="1">
        <v>6</v>
      </c>
      <c r="BH1838" s="1">
        <v>6</v>
      </c>
      <c r="BI1838" s="2">
        <v>44256</v>
      </c>
      <c r="BJ1838" s="2">
        <v>44620</v>
      </c>
      <c r="BK1838" s="2">
        <v>44256</v>
      </c>
      <c r="BL1838" s="2">
        <v>44620</v>
      </c>
      <c r="BM1838" s="1">
        <v>40</v>
      </c>
      <c r="BN1838" s="1">
        <v>0</v>
      </c>
      <c r="BO1838" s="1">
        <v>8</v>
      </c>
      <c r="BP1838" s="1">
        <v>8</v>
      </c>
      <c r="BQ1838" s="1">
        <v>8</v>
      </c>
      <c r="BR1838" s="1">
        <v>8</v>
      </c>
      <c r="BS1838" s="1">
        <v>8</v>
      </c>
      <c r="BT1838" s="1">
        <v>0</v>
      </c>
      <c r="BU1838" s="1" t="str">
        <f>"7:30 AM"</f>
        <v>7:30 AM</v>
      </c>
      <c r="BV1838" s="1" t="str">
        <f>"4:30 PM"</f>
        <v>4:30 PM</v>
      </c>
      <c r="BW1838" s="1" t="s">
        <v>135</v>
      </c>
      <c r="BX1838" s="1">
        <v>0</v>
      </c>
      <c r="BY1838" s="1">
        <v>12</v>
      </c>
      <c r="BZ1838" s="1" t="s">
        <v>112</v>
      </c>
      <c r="CA1838" s="1">
        <v>0</v>
      </c>
      <c r="CB1838" s="4" t="s">
        <v>3668</v>
      </c>
      <c r="CC1838" s="1" t="s">
        <v>410</v>
      </c>
      <c r="CE1838" s="1" t="s">
        <v>167</v>
      </c>
      <c r="CF1838" s="1" t="s">
        <v>117</v>
      </c>
      <c r="CG1838" s="1">
        <v>96950</v>
      </c>
      <c r="CH1838" s="3">
        <v>8.75</v>
      </c>
      <c r="CI1838" s="3">
        <v>8.75</v>
      </c>
      <c r="CJ1838" s="3">
        <v>13.13</v>
      </c>
      <c r="CK1838" s="3">
        <v>13.13</v>
      </c>
      <c r="CL1838" s="1" t="s">
        <v>137</v>
      </c>
      <c r="CN1838" s="1" t="s">
        <v>139</v>
      </c>
      <c r="CP1838" s="1" t="s">
        <v>112</v>
      </c>
      <c r="CQ1838" s="1" t="s">
        <v>111</v>
      </c>
      <c r="CR1838" s="1" t="s">
        <v>111</v>
      </c>
      <c r="CS1838" s="1" t="s">
        <v>111</v>
      </c>
      <c r="CT1838" s="1" t="s">
        <v>138</v>
      </c>
      <c r="CU1838" s="1" t="s">
        <v>111</v>
      </c>
      <c r="CV1838" s="1" t="s">
        <v>138</v>
      </c>
      <c r="CW1838" s="1" t="s">
        <v>411</v>
      </c>
      <c r="CX1838" s="1">
        <v>16702336927</v>
      </c>
      <c r="CY1838" s="1" t="s">
        <v>1101</v>
      </c>
      <c r="CZ1838" s="1" t="s">
        <v>138</v>
      </c>
      <c r="DA1838" s="1" t="s">
        <v>111</v>
      </c>
      <c r="DB1838" s="1" t="s">
        <v>112</v>
      </c>
    </row>
    <row r="1839" spans="1:111" ht="15.6" customHeight="1" x14ac:dyDescent="0.25">
      <c r="A1839" s="1" t="s">
        <v>17999</v>
      </c>
      <c r="B1839" s="1" t="s">
        <v>238</v>
      </c>
      <c r="C1839" s="2">
        <v>44139.044458217591</v>
      </c>
      <c r="D1839" s="2">
        <v>44182</v>
      </c>
      <c r="E1839" s="1" t="s">
        <v>180</v>
      </c>
      <c r="G1839" s="1" t="s">
        <v>112</v>
      </c>
      <c r="H1839" s="1" t="s">
        <v>112</v>
      </c>
      <c r="I1839" s="1" t="s">
        <v>112</v>
      </c>
      <c r="J1839" s="1" t="s">
        <v>1095</v>
      </c>
      <c r="K1839" s="1" t="s">
        <v>1096</v>
      </c>
      <c r="L1839" s="1" t="s">
        <v>410</v>
      </c>
      <c r="N1839" s="1" t="s">
        <v>167</v>
      </c>
      <c r="O1839" s="1" t="s">
        <v>117</v>
      </c>
      <c r="P1839" s="9">
        <v>96950</v>
      </c>
      <c r="Q1839" s="1" t="s">
        <v>118</v>
      </c>
      <c r="S1839" s="1">
        <v>16702336927</v>
      </c>
      <c r="U1839" s="1">
        <v>561320</v>
      </c>
      <c r="V1839" s="1" t="s">
        <v>119</v>
      </c>
      <c r="X1839" s="1" t="s">
        <v>1097</v>
      </c>
      <c r="Y1839" s="1" t="s">
        <v>1098</v>
      </c>
      <c r="Z1839" s="1" t="s">
        <v>1099</v>
      </c>
      <c r="AA1839" s="1" t="s">
        <v>245</v>
      </c>
      <c r="AB1839" s="1" t="s">
        <v>1100</v>
      </c>
      <c r="AD1839" s="1" t="s">
        <v>116</v>
      </c>
      <c r="AE1839" s="1" t="s">
        <v>117</v>
      </c>
      <c r="AF1839" s="9">
        <v>96950</v>
      </c>
      <c r="AG1839" s="1" t="s">
        <v>118</v>
      </c>
      <c r="AI1839" s="1">
        <v>16702336927</v>
      </c>
      <c r="AK1839" s="1" t="s">
        <v>1101</v>
      </c>
      <c r="BC1839" s="1" t="str">
        <f>"37-3011.00"</f>
        <v>37-3011.00</v>
      </c>
      <c r="BD1839" s="1" t="s">
        <v>726</v>
      </c>
      <c r="BE1839" s="1" t="s">
        <v>5262</v>
      </c>
      <c r="BF1839" s="1" t="s">
        <v>5263</v>
      </c>
      <c r="BG1839" s="1">
        <v>7</v>
      </c>
      <c r="BH1839" s="1">
        <v>7</v>
      </c>
      <c r="BI1839" s="2">
        <v>44256</v>
      </c>
      <c r="BJ1839" s="2">
        <v>44620</v>
      </c>
      <c r="BK1839" s="2">
        <v>44256</v>
      </c>
      <c r="BL1839" s="2">
        <v>44620</v>
      </c>
      <c r="BM1839" s="1">
        <v>40</v>
      </c>
      <c r="BN1839" s="1">
        <v>0</v>
      </c>
      <c r="BO1839" s="1">
        <v>8</v>
      </c>
      <c r="BP1839" s="1">
        <v>8</v>
      </c>
      <c r="BQ1839" s="1">
        <v>8</v>
      </c>
      <c r="BR1839" s="1">
        <v>8</v>
      </c>
      <c r="BS1839" s="1">
        <v>8</v>
      </c>
      <c r="BT1839" s="1">
        <v>0</v>
      </c>
      <c r="BU1839" s="1" t="str">
        <f>"7:30 AM"</f>
        <v>7:30 AM</v>
      </c>
      <c r="BV1839" s="1" t="str">
        <f>"4:30 PM"</f>
        <v>4:30 PM</v>
      </c>
      <c r="BW1839" s="1" t="s">
        <v>135</v>
      </c>
      <c r="BX1839" s="1">
        <v>0</v>
      </c>
      <c r="BY1839" s="1">
        <v>3</v>
      </c>
      <c r="BZ1839" s="1" t="s">
        <v>112</v>
      </c>
      <c r="CA1839" s="1">
        <v>0</v>
      </c>
      <c r="CB1839" s="4" t="s">
        <v>5264</v>
      </c>
      <c r="CC1839" s="1" t="s">
        <v>410</v>
      </c>
      <c r="CE1839" s="1" t="s">
        <v>167</v>
      </c>
      <c r="CF1839" s="1" t="s">
        <v>117</v>
      </c>
      <c r="CG1839" s="1">
        <v>96950</v>
      </c>
      <c r="CH1839" s="3">
        <v>8.5</v>
      </c>
      <c r="CI1839" s="3">
        <v>8.5</v>
      </c>
      <c r="CJ1839" s="3">
        <v>12.75</v>
      </c>
      <c r="CK1839" s="3">
        <v>12.75</v>
      </c>
      <c r="CL1839" s="1" t="s">
        <v>137</v>
      </c>
      <c r="CN1839" s="1" t="s">
        <v>139</v>
      </c>
      <c r="CP1839" s="1" t="s">
        <v>112</v>
      </c>
      <c r="CQ1839" s="1" t="s">
        <v>111</v>
      </c>
      <c r="CR1839" s="1" t="s">
        <v>112</v>
      </c>
      <c r="CS1839" s="1" t="s">
        <v>111</v>
      </c>
      <c r="CT1839" s="1" t="s">
        <v>138</v>
      </c>
      <c r="CU1839" s="1" t="s">
        <v>111</v>
      </c>
      <c r="CV1839" s="1" t="s">
        <v>138</v>
      </c>
      <c r="CW1839" s="1" t="s">
        <v>411</v>
      </c>
      <c r="CX1839" s="1">
        <v>16702336927</v>
      </c>
      <c r="CY1839" s="1" t="s">
        <v>1101</v>
      </c>
      <c r="CZ1839" s="1" t="s">
        <v>138</v>
      </c>
      <c r="DA1839" s="1" t="s">
        <v>111</v>
      </c>
      <c r="DB1839" s="1" t="s">
        <v>112</v>
      </c>
    </row>
    <row r="1840" spans="1:111" ht="15.6" customHeight="1" x14ac:dyDescent="0.25">
      <c r="A1840" s="1" t="s">
        <v>18000</v>
      </c>
      <c r="B1840" s="1" t="s">
        <v>238</v>
      </c>
      <c r="C1840" s="2">
        <v>44232.120750347225</v>
      </c>
      <c r="D1840" s="2">
        <v>44278</v>
      </c>
      <c r="E1840" s="1" t="s">
        <v>180</v>
      </c>
      <c r="G1840" s="1" t="s">
        <v>112</v>
      </c>
      <c r="H1840" s="1" t="s">
        <v>112</v>
      </c>
      <c r="I1840" s="1" t="s">
        <v>112</v>
      </c>
      <c r="J1840" s="1" t="s">
        <v>791</v>
      </c>
      <c r="K1840" s="1" t="s">
        <v>792</v>
      </c>
      <c r="L1840" s="1" t="s">
        <v>684</v>
      </c>
      <c r="M1840" s="1" t="s">
        <v>793</v>
      </c>
      <c r="N1840" s="1" t="s">
        <v>116</v>
      </c>
      <c r="O1840" s="1" t="s">
        <v>117</v>
      </c>
      <c r="P1840" s="9">
        <v>96950</v>
      </c>
      <c r="Q1840" s="1" t="s">
        <v>118</v>
      </c>
      <c r="R1840" s="1" t="s">
        <v>138</v>
      </c>
      <c r="S1840" s="1">
        <v>16703236877</v>
      </c>
      <c r="U1840" s="1">
        <v>62161</v>
      </c>
      <c r="V1840" s="1" t="s">
        <v>119</v>
      </c>
      <c r="X1840" s="1" t="s">
        <v>686</v>
      </c>
      <c r="Y1840" s="1" t="s">
        <v>687</v>
      </c>
      <c r="Z1840" s="1" t="s">
        <v>688</v>
      </c>
      <c r="AA1840" s="1" t="s">
        <v>245</v>
      </c>
      <c r="AB1840" s="1" t="s">
        <v>689</v>
      </c>
      <c r="AD1840" s="1" t="s">
        <v>690</v>
      </c>
      <c r="AE1840" s="1" t="s">
        <v>691</v>
      </c>
      <c r="AF1840" s="9">
        <v>96931</v>
      </c>
      <c r="AG1840" s="1" t="s">
        <v>118</v>
      </c>
      <c r="AH1840" s="1" t="s">
        <v>138</v>
      </c>
      <c r="AI1840" s="1">
        <v>16716498746</v>
      </c>
      <c r="AJ1840" s="1">
        <v>203</v>
      </c>
      <c r="AK1840" s="1" t="s">
        <v>692</v>
      </c>
      <c r="BC1840" s="1" t="str">
        <f>"31-1011.00"</f>
        <v>31-1011.00</v>
      </c>
      <c r="BD1840" s="1" t="s">
        <v>7845</v>
      </c>
      <c r="BE1840" s="1" t="s">
        <v>13056</v>
      </c>
      <c r="BF1840" s="1" t="s">
        <v>7847</v>
      </c>
      <c r="BG1840" s="1">
        <v>6</v>
      </c>
      <c r="BH1840" s="1">
        <v>6</v>
      </c>
      <c r="BI1840" s="2">
        <v>44331</v>
      </c>
      <c r="BJ1840" s="2">
        <v>44695</v>
      </c>
      <c r="BK1840" s="2">
        <v>44331</v>
      </c>
      <c r="BL1840" s="2">
        <v>44695</v>
      </c>
      <c r="BM1840" s="1">
        <v>40</v>
      </c>
      <c r="BN1840" s="1">
        <v>0</v>
      </c>
      <c r="BO1840" s="1">
        <v>8</v>
      </c>
      <c r="BP1840" s="1">
        <v>8</v>
      </c>
      <c r="BQ1840" s="1">
        <v>8</v>
      </c>
      <c r="BR1840" s="1">
        <v>8</v>
      </c>
      <c r="BS1840" s="1">
        <v>5</v>
      </c>
      <c r="BT1840" s="1">
        <v>3</v>
      </c>
      <c r="BU1840" s="1" t="str">
        <f>"8:30 AM"</f>
        <v>8:30 AM</v>
      </c>
      <c r="BV1840" s="1" t="str">
        <f>"5:30 PM"</f>
        <v>5:30 PM</v>
      </c>
      <c r="BW1840" s="1" t="s">
        <v>135</v>
      </c>
      <c r="BX1840" s="1">
        <v>0</v>
      </c>
      <c r="BY1840" s="1">
        <v>6</v>
      </c>
      <c r="BZ1840" s="1" t="s">
        <v>112</v>
      </c>
      <c r="CA1840" s="1">
        <v>0</v>
      </c>
      <c r="CB1840" s="1" t="s">
        <v>7848</v>
      </c>
      <c r="CC1840" s="1" t="s">
        <v>684</v>
      </c>
      <c r="CD1840" s="1" t="s">
        <v>793</v>
      </c>
      <c r="CE1840" s="1" t="s">
        <v>116</v>
      </c>
      <c r="CF1840" s="1" t="s">
        <v>117</v>
      </c>
      <c r="CG1840" s="1">
        <v>96950</v>
      </c>
      <c r="CH1840" s="3">
        <v>12.21</v>
      </c>
      <c r="CI1840" s="3">
        <v>12.21</v>
      </c>
      <c r="CJ1840" s="3">
        <v>18.309999999999999</v>
      </c>
      <c r="CK1840" s="3">
        <v>18.309999999999999</v>
      </c>
      <c r="CL1840" s="1" t="s">
        <v>137</v>
      </c>
      <c r="CN1840" s="1" t="s">
        <v>139</v>
      </c>
      <c r="CP1840" s="1" t="s">
        <v>112</v>
      </c>
      <c r="CQ1840" s="1" t="s">
        <v>111</v>
      </c>
      <c r="CR1840" s="1" t="s">
        <v>112</v>
      </c>
      <c r="CS1840" s="1" t="s">
        <v>111</v>
      </c>
      <c r="CT1840" s="1" t="s">
        <v>138</v>
      </c>
      <c r="CU1840" s="1" t="s">
        <v>111</v>
      </c>
      <c r="CV1840" s="1" t="s">
        <v>138</v>
      </c>
      <c r="CW1840" s="1" t="s">
        <v>797</v>
      </c>
      <c r="CX1840" s="1">
        <v>16713236877</v>
      </c>
      <c r="CY1840" s="1" t="s">
        <v>699</v>
      </c>
      <c r="CZ1840" s="1" t="s">
        <v>138</v>
      </c>
      <c r="DA1840" s="1" t="s">
        <v>111</v>
      </c>
      <c r="DB1840" s="1" t="s">
        <v>112</v>
      </c>
    </row>
    <row r="1841" spans="1:111" ht="15.6" customHeight="1" x14ac:dyDescent="0.25">
      <c r="A1841" s="1" t="s">
        <v>18017</v>
      </c>
      <c r="B1841" s="1" t="s">
        <v>238</v>
      </c>
      <c r="C1841" s="2">
        <v>44291.009567129629</v>
      </c>
      <c r="D1841" s="2">
        <v>44316</v>
      </c>
      <c r="E1841" s="1" t="s">
        <v>110</v>
      </c>
      <c r="F1841" s="2">
        <v>44468.833333333336</v>
      </c>
      <c r="G1841" s="1" t="s">
        <v>111</v>
      </c>
      <c r="H1841" s="1" t="s">
        <v>112</v>
      </c>
      <c r="I1841" s="1" t="s">
        <v>112</v>
      </c>
      <c r="J1841" s="1" t="s">
        <v>18018</v>
      </c>
      <c r="K1841" s="1" t="s">
        <v>18019</v>
      </c>
      <c r="L1841" s="1" t="s">
        <v>18020</v>
      </c>
      <c r="M1841" s="1" t="s">
        <v>18021</v>
      </c>
      <c r="N1841" s="1" t="s">
        <v>116</v>
      </c>
      <c r="O1841" s="1" t="s">
        <v>117</v>
      </c>
      <c r="P1841" s="9">
        <v>96950</v>
      </c>
      <c r="Q1841" s="1" t="s">
        <v>118</v>
      </c>
      <c r="S1841" s="1">
        <v>16702346891</v>
      </c>
      <c r="U1841" s="1">
        <v>541110</v>
      </c>
      <c r="V1841" s="1" t="s">
        <v>119</v>
      </c>
      <c r="X1841" s="1" t="s">
        <v>1889</v>
      </c>
      <c r="Y1841" s="1" t="s">
        <v>1890</v>
      </c>
      <c r="Z1841" s="1" t="s">
        <v>307</v>
      </c>
      <c r="AA1841" s="1" t="s">
        <v>18022</v>
      </c>
      <c r="AB1841" s="1" t="s">
        <v>18020</v>
      </c>
      <c r="AC1841" s="1" t="s">
        <v>18021</v>
      </c>
      <c r="AD1841" s="1" t="s">
        <v>116</v>
      </c>
      <c r="AE1841" s="1" t="s">
        <v>117</v>
      </c>
      <c r="AF1841" s="9">
        <v>96950</v>
      </c>
      <c r="AG1841" s="1" t="s">
        <v>118</v>
      </c>
      <c r="AI1841" s="1">
        <v>16702346891</v>
      </c>
      <c r="AK1841" s="1" t="s">
        <v>18023</v>
      </c>
      <c r="BC1841" s="1" t="str">
        <f>"43-3031.00"</f>
        <v>43-3031.00</v>
      </c>
      <c r="BD1841" s="1" t="s">
        <v>389</v>
      </c>
      <c r="BE1841" s="1" t="s">
        <v>18024</v>
      </c>
      <c r="BF1841" s="1" t="s">
        <v>1279</v>
      </c>
      <c r="BG1841" s="1">
        <v>1</v>
      </c>
      <c r="BH1841" s="1">
        <v>1</v>
      </c>
      <c r="BI1841" s="2">
        <v>44470</v>
      </c>
      <c r="BJ1841" s="2">
        <v>45565</v>
      </c>
      <c r="BK1841" s="2">
        <v>44470</v>
      </c>
      <c r="BL1841" s="2">
        <v>45565</v>
      </c>
      <c r="BM1841" s="1">
        <v>35</v>
      </c>
      <c r="BN1841" s="1">
        <v>0</v>
      </c>
      <c r="BO1841" s="1">
        <v>7</v>
      </c>
      <c r="BP1841" s="1">
        <v>7</v>
      </c>
      <c r="BQ1841" s="1">
        <v>7</v>
      </c>
      <c r="BR1841" s="1">
        <v>7</v>
      </c>
      <c r="BS1841" s="1">
        <v>7</v>
      </c>
      <c r="BT1841" s="1">
        <v>0</v>
      </c>
      <c r="BU1841" s="1" t="str">
        <f>"9:00 AM"</f>
        <v>9:00 AM</v>
      </c>
      <c r="BV1841" s="1" t="str">
        <f>"5:00 PM"</f>
        <v>5:00 PM</v>
      </c>
      <c r="BW1841" s="1" t="s">
        <v>135</v>
      </c>
      <c r="BX1841" s="1">
        <v>6</v>
      </c>
      <c r="BY1841" s="1">
        <v>12</v>
      </c>
      <c r="BZ1841" s="1" t="s">
        <v>112</v>
      </c>
      <c r="CA1841" s="1">
        <v>0</v>
      </c>
      <c r="CB1841" s="1" t="s">
        <v>18025</v>
      </c>
      <c r="CC1841" s="1" t="s">
        <v>18026</v>
      </c>
      <c r="CD1841" s="1" t="s">
        <v>18027</v>
      </c>
      <c r="CE1841" s="1" t="s">
        <v>167</v>
      </c>
      <c r="CF1841" s="1" t="s">
        <v>117</v>
      </c>
      <c r="CG1841" s="1">
        <v>96950</v>
      </c>
      <c r="CH1841" s="3">
        <v>9.49</v>
      </c>
      <c r="CI1841" s="3">
        <v>15</v>
      </c>
      <c r="CJ1841" s="3">
        <v>14.24</v>
      </c>
      <c r="CK1841" s="3">
        <v>22.5</v>
      </c>
      <c r="CL1841" s="1" t="s">
        <v>137</v>
      </c>
      <c r="CM1841" s="1" t="s">
        <v>719</v>
      </c>
      <c r="CN1841" s="1" t="s">
        <v>139</v>
      </c>
      <c r="CP1841" s="1" t="s">
        <v>112</v>
      </c>
      <c r="CQ1841" s="1" t="s">
        <v>111</v>
      </c>
      <c r="CR1841" s="1" t="s">
        <v>112</v>
      </c>
      <c r="CS1841" s="1" t="s">
        <v>111</v>
      </c>
      <c r="CT1841" s="1" t="s">
        <v>111</v>
      </c>
      <c r="CU1841" s="1" t="s">
        <v>111</v>
      </c>
      <c r="CV1841" s="1" t="s">
        <v>138</v>
      </c>
      <c r="CW1841" s="1" t="s">
        <v>719</v>
      </c>
      <c r="CX1841" s="1">
        <v>16702346891</v>
      </c>
      <c r="CY1841" s="1" t="s">
        <v>18023</v>
      </c>
      <c r="CZ1841" s="1" t="s">
        <v>138</v>
      </c>
      <c r="DA1841" s="1" t="s">
        <v>111</v>
      </c>
      <c r="DB1841" s="1" t="s">
        <v>112</v>
      </c>
    </row>
    <row r="1842" spans="1:111" ht="15.6" customHeight="1" x14ac:dyDescent="0.25">
      <c r="A1842" s="1" t="s">
        <v>18028</v>
      </c>
      <c r="B1842" s="1" t="s">
        <v>238</v>
      </c>
      <c r="C1842" s="2">
        <v>44292.872591782405</v>
      </c>
      <c r="D1842" s="2">
        <v>44320</v>
      </c>
      <c r="E1842" s="1" t="s">
        <v>110</v>
      </c>
      <c r="F1842" s="2">
        <v>44466.833333333336</v>
      </c>
      <c r="G1842" s="1" t="s">
        <v>112</v>
      </c>
      <c r="H1842" s="1" t="s">
        <v>112</v>
      </c>
      <c r="I1842" s="1" t="s">
        <v>112</v>
      </c>
      <c r="J1842" s="1" t="s">
        <v>18029</v>
      </c>
      <c r="L1842" s="1" t="s">
        <v>7185</v>
      </c>
      <c r="M1842" s="1" t="s">
        <v>7185</v>
      </c>
      <c r="N1842" s="1" t="s">
        <v>879</v>
      </c>
      <c r="O1842" s="1" t="s">
        <v>117</v>
      </c>
      <c r="P1842" s="9">
        <v>96950</v>
      </c>
      <c r="Q1842" s="1" t="s">
        <v>118</v>
      </c>
      <c r="S1842" s="1">
        <v>16702346445</v>
      </c>
      <c r="T1842" s="1">
        <v>2263</v>
      </c>
      <c r="U1842" s="1">
        <v>45111</v>
      </c>
      <c r="V1842" s="1" t="s">
        <v>119</v>
      </c>
      <c r="X1842" s="1" t="s">
        <v>953</v>
      </c>
      <c r="Y1842" s="1" t="s">
        <v>954</v>
      </c>
      <c r="AA1842" s="1" t="s">
        <v>955</v>
      </c>
      <c r="AB1842" s="1" t="s">
        <v>1088</v>
      </c>
      <c r="AC1842" s="1" t="s">
        <v>1088</v>
      </c>
      <c r="AD1842" s="1" t="s">
        <v>879</v>
      </c>
      <c r="AE1842" s="1" t="s">
        <v>117</v>
      </c>
      <c r="AF1842" s="9">
        <v>96950</v>
      </c>
      <c r="AG1842" s="1" t="s">
        <v>118</v>
      </c>
      <c r="AI1842" s="1">
        <v>16702346445</v>
      </c>
      <c r="AJ1842" s="1">
        <v>2263</v>
      </c>
      <c r="AK1842" s="1" t="s">
        <v>956</v>
      </c>
      <c r="BC1842" s="1" t="str">
        <f>"41-1011.00"</f>
        <v>41-1011.00</v>
      </c>
      <c r="BD1842" s="1" t="s">
        <v>975</v>
      </c>
      <c r="BE1842" s="1" t="s">
        <v>18030</v>
      </c>
      <c r="BF1842" s="1" t="s">
        <v>18031</v>
      </c>
      <c r="BG1842" s="1">
        <v>1</v>
      </c>
      <c r="BH1842" s="1">
        <v>1</v>
      </c>
      <c r="BI1842" s="2">
        <v>44468</v>
      </c>
      <c r="BJ1842" s="2">
        <v>44832</v>
      </c>
      <c r="BK1842" s="2">
        <v>44468</v>
      </c>
      <c r="BL1842" s="2">
        <v>44832</v>
      </c>
      <c r="BM1842" s="1">
        <v>40</v>
      </c>
      <c r="BN1842" s="1">
        <v>0</v>
      </c>
      <c r="BO1842" s="1">
        <v>8</v>
      </c>
      <c r="BP1842" s="1">
        <v>8</v>
      </c>
      <c r="BQ1842" s="1">
        <v>8</v>
      </c>
      <c r="BR1842" s="1">
        <v>8</v>
      </c>
      <c r="BS1842" s="1">
        <v>8</v>
      </c>
      <c r="BT1842" s="1">
        <v>0</v>
      </c>
      <c r="BU1842" s="1" t="str">
        <f>"10:00 AM"</f>
        <v>10:00 AM</v>
      </c>
      <c r="BV1842" s="1" t="str">
        <f>"7:00 PM"</f>
        <v>7:00 PM</v>
      </c>
      <c r="BW1842" s="1" t="s">
        <v>135</v>
      </c>
      <c r="BX1842" s="1">
        <v>0</v>
      </c>
      <c r="BY1842" s="1">
        <v>12</v>
      </c>
      <c r="BZ1842" s="1" t="s">
        <v>111</v>
      </c>
      <c r="CA1842" s="1">
        <v>9</v>
      </c>
      <c r="CB1842" s="4" t="s">
        <v>18032</v>
      </c>
      <c r="CC1842" s="1" t="s">
        <v>18033</v>
      </c>
      <c r="CD1842" s="1" t="s">
        <v>18033</v>
      </c>
      <c r="CE1842" s="1" t="s">
        <v>879</v>
      </c>
      <c r="CF1842" s="1" t="s">
        <v>117</v>
      </c>
      <c r="CG1842" s="1">
        <v>96950</v>
      </c>
      <c r="CH1842" s="3">
        <v>9.98</v>
      </c>
      <c r="CI1842" s="3">
        <v>9.98</v>
      </c>
      <c r="CJ1842" s="3">
        <v>14.97</v>
      </c>
      <c r="CK1842" s="3">
        <v>14.97</v>
      </c>
      <c r="CL1842" s="1" t="s">
        <v>137</v>
      </c>
      <c r="CM1842" s="1" t="s">
        <v>960</v>
      </c>
      <c r="CN1842" s="1" t="s">
        <v>139</v>
      </c>
      <c r="CP1842" s="1" t="s">
        <v>112</v>
      </c>
      <c r="CQ1842" s="1" t="s">
        <v>111</v>
      </c>
      <c r="CR1842" s="1" t="s">
        <v>112</v>
      </c>
      <c r="CS1842" s="1" t="s">
        <v>111</v>
      </c>
      <c r="CT1842" s="1" t="s">
        <v>138</v>
      </c>
      <c r="CU1842" s="1" t="s">
        <v>111</v>
      </c>
      <c r="CV1842" s="1" t="s">
        <v>138</v>
      </c>
      <c r="CW1842" s="1" t="s">
        <v>138</v>
      </c>
      <c r="CX1842" s="1">
        <v>16702346445</v>
      </c>
      <c r="CY1842" s="1" t="s">
        <v>956</v>
      </c>
      <c r="CZ1842" s="1" t="s">
        <v>138</v>
      </c>
      <c r="DA1842" s="1" t="s">
        <v>111</v>
      </c>
      <c r="DB1842" s="1" t="s">
        <v>112</v>
      </c>
      <c r="DC1842" s="1" t="s">
        <v>953</v>
      </c>
      <c r="DD1842" s="1" t="s">
        <v>954</v>
      </c>
      <c r="DF1842" s="1" t="s">
        <v>18029</v>
      </c>
      <c r="DG1842" s="1" t="s">
        <v>956</v>
      </c>
    </row>
    <row r="1843" spans="1:111" ht="15.6" customHeight="1" x14ac:dyDescent="0.25">
      <c r="A1843" s="1" t="s">
        <v>18045</v>
      </c>
      <c r="B1843" s="1" t="s">
        <v>238</v>
      </c>
      <c r="C1843" s="2">
        <v>44290.818858564817</v>
      </c>
      <c r="D1843" s="2">
        <v>44329</v>
      </c>
      <c r="E1843" s="1" t="s">
        <v>110</v>
      </c>
      <c r="F1843" s="2">
        <v>44468.833333333336</v>
      </c>
      <c r="G1843" s="1" t="s">
        <v>111</v>
      </c>
      <c r="H1843" s="1" t="s">
        <v>112</v>
      </c>
      <c r="I1843" s="1" t="s">
        <v>112</v>
      </c>
      <c r="J1843" s="1" t="s">
        <v>3728</v>
      </c>
      <c r="K1843" s="1" t="s">
        <v>18046</v>
      </c>
      <c r="L1843" s="1" t="s">
        <v>754</v>
      </c>
      <c r="M1843" s="1" t="s">
        <v>3730</v>
      </c>
      <c r="N1843" s="1" t="s">
        <v>167</v>
      </c>
      <c r="O1843" s="1" t="s">
        <v>117</v>
      </c>
      <c r="P1843" s="9">
        <v>96950</v>
      </c>
      <c r="Q1843" s="1" t="s">
        <v>118</v>
      </c>
      <c r="R1843" s="1" t="s">
        <v>168</v>
      </c>
      <c r="S1843" s="1">
        <v>16702337258</v>
      </c>
      <c r="U1843" s="1">
        <v>72251</v>
      </c>
      <c r="V1843" s="1" t="s">
        <v>119</v>
      </c>
      <c r="X1843" s="1" t="s">
        <v>3731</v>
      </c>
      <c r="Y1843" s="1" t="s">
        <v>3732</v>
      </c>
      <c r="AA1843" s="1" t="s">
        <v>528</v>
      </c>
      <c r="AB1843" s="1" t="s">
        <v>754</v>
      </c>
      <c r="AC1843" s="1" t="s">
        <v>3730</v>
      </c>
      <c r="AD1843" s="1" t="s">
        <v>167</v>
      </c>
      <c r="AE1843" s="1" t="s">
        <v>117</v>
      </c>
      <c r="AF1843" s="9">
        <v>96950</v>
      </c>
      <c r="AG1843" s="1" t="s">
        <v>118</v>
      </c>
      <c r="AH1843" s="1" t="s">
        <v>168</v>
      </c>
      <c r="AI1843" s="1">
        <v>16707898862</v>
      </c>
      <c r="AK1843" s="1" t="s">
        <v>3734</v>
      </c>
      <c r="BC1843" s="1" t="str">
        <f>"35-2014.00"</f>
        <v>35-2014.00</v>
      </c>
      <c r="BD1843" s="1" t="s">
        <v>152</v>
      </c>
      <c r="BE1843" s="1" t="s">
        <v>18047</v>
      </c>
      <c r="BF1843" s="1" t="s">
        <v>229</v>
      </c>
      <c r="BG1843" s="1">
        <v>1</v>
      </c>
      <c r="BH1843" s="1">
        <v>1</v>
      </c>
      <c r="BI1843" s="2">
        <v>44470</v>
      </c>
      <c r="BJ1843" s="2">
        <v>44834</v>
      </c>
      <c r="BK1843" s="2">
        <v>44470</v>
      </c>
      <c r="BL1843" s="2">
        <v>44834</v>
      </c>
      <c r="BM1843" s="1">
        <v>48</v>
      </c>
      <c r="BN1843" s="1">
        <v>0</v>
      </c>
      <c r="BO1843" s="1">
        <v>8</v>
      </c>
      <c r="BP1843" s="1">
        <v>8</v>
      </c>
      <c r="BQ1843" s="1">
        <v>8</v>
      </c>
      <c r="BR1843" s="1">
        <v>8</v>
      </c>
      <c r="BS1843" s="1">
        <v>8</v>
      </c>
      <c r="BT1843" s="1">
        <v>8</v>
      </c>
      <c r="BU1843" s="1" t="str">
        <f>"8:00 AM"</f>
        <v>8:00 AM</v>
      </c>
      <c r="BV1843" s="1" t="str">
        <f>"3:00 PM"</f>
        <v>3:00 PM</v>
      </c>
      <c r="BW1843" s="1" t="s">
        <v>135</v>
      </c>
      <c r="BX1843" s="1">
        <v>0</v>
      </c>
      <c r="BY1843" s="1">
        <v>12</v>
      </c>
      <c r="BZ1843" s="1" t="s">
        <v>112</v>
      </c>
      <c r="CA1843" s="1">
        <v>0</v>
      </c>
      <c r="CB1843" s="1" t="s">
        <v>3736</v>
      </c>
      <c r="CC1843" s="1" t="s">
        <v>754</v>
      </c>
      <c r="CE1843" s="1" t="s">
        <v>167</v>
      </c>
      <c r="CF1843" s="1" t="s">
        <v>117</v>
      </c>
      <c r="CG1843" s="1">
        <v>96950</v>
      </c>
      <c r="CH1843" s="3">
        <v>8.68</v>
      </c>
      <c r="CI1843" s="3">
        <v>10</v>
      </c>
      <c r="CJ1843" s="3">
        <v>13.02</v>
      </c>
      <c r="CK1843" s="3">
        <v>15</v>
      </c>
      <c r="CL1843" s="1" t="s">
        <v>137</v>
      </c>
      <c r="CN1843" s="1" t="s">
        <v>139</v>
      </c>
      <c r="CP1843" s="1" t="s">
        <v>112</v>
      </c>
      <c r="CQ1843" s="1" t="s">
        <v>111</v>
      </c>
      <c r="CR1843" s="1" t="s">
        <v>112</v>
      </c>
      <c r="CS1843" s="1" t="s">
        <v>111</v>
      </c>
      <c r="CT1843" s="1" t="s">
        <v>138</v>
      </c>
      <c r="CU1843" s="1" t="s">
        <v>111</v>
      </c>
      <c r="CV1843" s="1" t="s">
        <v>138</v>
      </c>
      <c r="CW1843" s="1" t="s">
        <v>18048</v>
      </c>
      <c r="CX1843" s="1">
        <v>16707898862</v>
      </c>
      <c r="CY1843" s="1" t="s">
        <v>3734</v>
      </c>
      <c r="CZ1843" s="1" t="s">
        <v>168</v>
      </c>
      <c r="DA1843" s="1" t="s">
        <v>111</v>
      </c>
      <c r="DB1843" s="1" t="s">
        <v>112</v>
      </c>
    </row>
    <row r="1844" spans="1:111" ht="15.6" customHeight="1" x14ac:dyDescent="0.25">
      <c r="A1844" s="1" t="s">
        <v>18056</v>
      </c>
      <c r="B1844" s="1" t="s">
        <v>238</v>
      </c>
      <c r="C1844" s="2">
        <v>44293.008891666665</v>
      </c>
      <c r="D1844" s="2">
        <v>44330</v>
      </c>
      <c r="E1844" s="1" t="s">
        <v>110</v>
      </c>
      <c r="F1844" s="2">
        <v>44468.833333333336</v>
      </c>
      <c r="G1844" s="1" t="s">
        <v>112</v>
      </c>
      <c r="H1844" s="1" t="s">
        <v>112</v>
      </c>
      <c r="I1844" s="1" t="s">
        <v>112</v>
      </c>
      <c r="J1844" s="1" t="s">
        <v>1049</v>
      </c>
      <c r="K1844" s="1" t="s">
        <v>1050</v>
      </c>
      <c r="L1844" s="1" t="s">
        <v>1051</v>
      </c>
      <c r="M1844" s="1" t="s">
        <v>1058</v>
      </c>
      <c r="N1844" s="1" t="s">
        <v>116</v>
      </c>
      <c r="O1844" s="1" t="s">
        <v>117</v>
      </c>
      <c r="P1844" s="9">
        <v>96950</v>
      </c>
      <c r="Q1844" s="1" t="s">
        <v>118</v>
      </c>
      <c r="S1844" s="1">
        <v>16702358778</v>
      </c>
      <c r="U1844" s="1">
        <v>23622</v>
      </c>
      <c r="V1844" s="1" t="s">
        <v>119</v>
      </c>
      <c r="X1844" s="1" t="s">
        <v>1052</v>
      </c>
      <c r="Y1844" s="1" t="s">
        <v>1053</v>
      </c>
      <c r="Z1844" s="1" t="s">
        <v>1054</v>
      </c>
      <c r="AA1844" s="1" t="s">
        <v>373</v>
      </c>
      <c r="AB1844" s="1" t="s">
        <v>1051</v>
      </c>
      <c r="AD1844" s="1" t="s">
        <v>116</v>
      </c>
      <c r="AE1844" s="1" t="s">
        <v>117</v>
      </c>
      <c r="AF1844" s="9">
        <v>96950</v>
      </c>
      <c r="AG1844" s="1" t="s">
        <v>118</v>
      </c>
      <c r="AI1844" s="1">
        <v>16702358778</v>
      </c>
      <c r="AK1844" s="1" t="s">
        <v>1055</v>
      </c>
      <c r="BC1844" s="1" t="str">
        <f>"43-5081.03"</f>
        <v>43-5081.03</v>
      </c>
      <c r="BD1844" s="1" t="s">
        <v>868</v>
      </c>
      <c r="BE1844" s="1" t="s">
        <v>12826</v>
      </c>
      <c r="BF1844" s="1" t="s">
        <v>6896</v>
      </c>
      <c r="BG1844" s="1">
        <v>4</v>
      </c>
      <c r="BH1844" s="1">
        <v>4</v>
      </c>
      <c r="BI1844" s="2">
        <v>44470</v>
      </c>
      <c r="BJ1844" s="2">
        <v>44834</v>
      </c>
      <c r="BK1844" s="2">
        <v>44470</v>
      </c>
      <c r="BL1844" s="2">
        <v>44834</v>
      </c>
      <c r="BM1844" s="1">
        <v>40</v>
      </c>
      <c r="BN1844" s="1">
        <v>0</v>
      </c>
      <c r="BO1844" s="1">
        <v>8</v>
      </c>
      <c r="BP1844" s="1">
        <v>8</v>
      </c>
      <c r="BQ1844" s="1">
        <v>8</v>
      </c>
      <c r="BR1844" s="1">
        <v>8</v>
      </c>
      <c r="BS1844" s="1">
        <v>8</v>
      </c>
      <c r="BT1844" s="1">
        <v>0</v>
      </c>
      <c r="BU1844" s="1" t="str">
        <f>"7:30 AM"</f>
        <v>7:30 AM</v>
      </c>
      <c r="BV1844" s="1" t="str">
        <f>"4:30 PM"</f>
        <v>4:30 PM</v>
      </c>
      <c r="BW1844" s="1" t="s">
        <v>135</v>
      </c>
      <c r="BX1844" s="1">
        <v>0</v>
      </c>
      <c r="BY1844" s="1">
        <v>0</v>
      </c>
      <c r="BZ1844" s="1" t="s">
        <v>112</v>
      </c>
      <c r="CA1844" s="1">
        <v>0</v>
      </c>
      <c r="CB1844" s="1" t="s">
        <v>138</v>
      </c>
      <c r="CC1844" s="1" t="s">
        <v>1058</v>
      </c>
      <c r="CE1844" s="1" t="s">
        <v>116</v>
      </c>
      <c r="CF1844" s="1" t="s">
        <v>117</v>
      </c>
      <c r="CG1844" s="1">
        <v>96950</v>
      </c>
      <c r="CH1844" s="3">
        <v>7.58</v>
      </c>
      <c r="CI1844" s="3">
        <v>7.58</v>
      </c>
      <c r="CJ1844" s="3">
        <v>11.37</v>
      </c>
      <c r="CK1844" s="3">
        <v>11.37</v>
      </c>
      <c r="CL1844" s="1" t="s">
        <v>137</v>
      </c>
      <c r="CN1844" s="1" t="s">
        <v>139</v>
      </c>
      <c r="CP1844" s="1" t="s">
        <v>112</v>
      </c>
      <c r="CQ1844" s="1" t="s">
        <v>111</v>
      </c>
      <c r="CR1844" s="1" t="s">
        <v>111</v>
      </c>
      <c r="CS1844" s="1" t="s">
        <v>111</v>
      </c>
      <c r="CT1844" s="1" t="s">
        <v>138</v>
      </c>
      <c r="CU1844" s="1" t="s">
        <v>111</v>
      </c>
      <c r="CV1844" s="1" t="s">
        <v>111</v>
      </c>
      <c r="CW1844" s="1" t="s">
        <v>1059</v>
      </c>
      <c r="CX1844" s="1">
        <v>16702358778</v>
      </c>
      <c r="CY1844" s="1" t="s">
        <v>1055</v>
      </c>
      <c r="CZ1844" s="1" t="s">
        <v>138</v>
      </c>
      <c r="DA1844" s="1" t="s">
        <v>111</v>
      </c>
      <c r="DB1844" s="1" t="s">
        <v>112</v>
      </c>
    </row>
    <row r="1845" spans="1:111" ht="15.6" customHeight="1" x14ac:dyDescent="0.25">
      <c r="A1845" s="1" t="s">
        <v>18057</v>
      </c>
      <c r="B1845" s="1" t="s">
        <v>238</v>
      </c>
      <c r="C1845" s="2">
        <v>44292.912045023149</v>
      </c>
      <c r="D1845" s="2">
        <v>44335</v>
      </c>
      <c r="E1845" s="1" t="s">
        <v>110</v>
      </c>
      <c r="F1845" s="2">
        <v>44468.833333333336</v>
      </c>
      <c r="G1845" s="1" t="s">
        <v>111</v>
      </c>
      <c r="H1845" s="1" t="s">
        <v>112</v>
      </c>
      <c r="I1845" s="1" t="s">
        <v>112</v>
      </c>
      <c r="J1845" s="1" t="s">
        <v>2698</v>
      </c>
      <c r="L1845" s="1" t="s">
        <v>2699</v>
      </c>
      <c r="N1845" s="1" t="s">
        <v>997</v>
      </c>
      <c r="O1845" s="1" t="s">
        <v>117</v>
      </c>
      <c r="P1845" s="9">
        <v>96951</v>
      </c>
      <c r="Q1845" s="1" t="s">
        <v>118</v>
      </c>
      <c r="R1845" s="1" t="s">
        <v>138</v>
      </c>
      <c r="S1845" s="1">
        <v>16705321155</v>
      </c>
      <c r="U1845" s="1">
        <v>721110</v>
      </c>
      <c r="V1845" s="1" t="s">
        <v>119</v>
      </c>
      <c r="X1845" s="1" t="s">
        <v>2700</v>
      </c>
      <c r="Y1845" s="1" t="s">
        <v>2701</v>
      </c>
      <c r="Z1845" s="1" t="s">
        <v>1251</v>
      </c>
      <c r="AA1845" s="1" t="s">
        <v>2702</v>
      </c>
      <c r="AB1845" s="1" t="s">
        <v>2703</v>
      </c>
      <c r="AD1845" s="1" t="s">
        <v>2704</v>
      </c>
      <c r="AE1845" s="1" t="s">
        <v>691</v>
      </c>
      <c r="AF1845" s="9">
        <v>96913</v>
      </c>
      <c r="AG1845" s="1" t="s">
        <v>118</v>
      </c>
      <c r="AH1845" s="1" t="s">
        <v>138</v>
      </c>
      <c r="AI1845" s="1">
        <v>16716453231</v>
      </c>
      <c r="AK1845" s="1" t="s">
        <v>2705</v>
      </c>
      <c r="BC1845" s="1" t="str">
        <f>"37-3011.00"</f>
        <v>37-3011.00</v>
      </c>
      <c r="BD1845" s="1" t="s">
        <v>726</v>
      </c>
      <c r="BE1845" s="1" t="s">
        <v>10582</v>
      </c>
      <c r="BF1845" s="1" t="s">
        <v>10583</v>
      </c>
      <c r="BG1845" s="1">
        <v>12</v>
      </c>
      <c r="BH1845" s="1">
        <v>12</v>
      </c>
      <c r="BI1845" s="2">
        <v>44470</v>
      </c>
      <c r="BJ1845" s="2">
        <v>44834</v>
      </c>
      <c r="BK1845" s="2">
        <v>44470</v>
      </c>
      <c r="BL1845" s="2">
        <v>44834</v>
      </c>
      <c r="BM1845" s="1">
        <v>40</v>
      </c>
      <c r="BN1845" s="1">
        <v>0</v>
      </c>
      <c r="BO1845" s="1">
        <v>8</v>
      </c>
      <c r="BP1845" s="1">
        <v>8</v>
      </c>
      <c r="BQ1845" s="1">
        <v>8</v>
      </c>
      <c r="BR1845" s="1">
        <v>8</v>
      </c>
      <c r="BS1845" s="1">
        <v>8</v>
      </c>
      <c r="BT1845" s="1">
        <v>0</v>
      </c>
      <c r="BU1845" s="1" t="str">
        <f>"6:00 AM"</f>
        <v>6:00 AM</v>
      </c>
      <c r="BV1845" s="1" t="str">
        <f>"3:00 PM"</f>
        <v>3:00 PM</v>
      </c>
      <c r="BW1845" s="1" t="s">
        <v>135</v>
      </c>
      <c r="BX1845" s="1">
        <v>0</v>
      </c>
      <c r="BY1845" s="1">
        <v>3</v>
      </c>
      <c r="BZ1845" s="1" t="s">
        <v>112</v>
      </c>
      <c r="CA1845" s="1">
        <v>0</v>
      </c>
      <c r="CB1845" s="1" t="s">
        <v>10584</v>
      </c>
      <c r="CC1845" s="1" t="s">
        <v>2699</v>
      </c>
      <c r="CE1845" s="1" t="s">
        <v>997</v>
      </c>
      <c r="CF1845" s="1" t="s">
        <v>117</v>
      </c>
      <c r="CG1845" s="1">
        <v>96951</v>
      </c>
      <c r="CH1845" s="3">
        <v>8.5</v>
      </c>
      <c r="CI1845" s="3">
        <v>8.5</v>
      </c>
      <c r="CJ1845" s="3">
        <v>12.75</v>
      </c>
      <c r="CK1845" s="3">
        <v>12.75</v>
      </c>
      <c r="CL1845" s="1" t="s">
        <v>137</v>
      </c>
      <c r="CM1845" s="1" t="s">
        <v>230</v>
      </c>
      <c r="CN1845" s="1" t="s">
        <v>139</v>
      </c>
      <c r="CP1845" s="1" t="s">
        <v>112</v>
      </c>
      <c r="CQ1845" s="1" t="s">
        <v>111</v>
      </c>
      <c r="CR1845" s="1" t="s">
        <v>112</v>
      </c>
      <c r="CS1845" s="1" t="s">
        <v>111</v>
      </c>
      <c r="CT1845" s="1" t="s">
        <v>111</v>
      </c>
      <c r="CU1845" s="1" t="s">
        <v>111</v>
      </c>
      <c r="CV1845" s="1" t="s">
        <v>111</v>
      </c>
      <c r="CW1845" s="1" t="s">
        <v>5144</v>
      </c>
      <c r="CX1845" s="1">
        <v>16705321155</v>
      </c>
      <c r="CY1845" s="1" t="s">
        <v>2705</v>
      </c>
      <c r="CZ1845" s="1" t="s">
        <v>2563</v>
      </c>
      <c r="DA1845" s="1" t="s">
        <v>111</v>
      </c>
      <c r="DB1845" s="1" t="s">
        <v>112</v>
      </c>
    </row>
    <row r="1846" spans="1:111" ht="15.6" customHeight="1" x14ac:dyDescent="0.25">
      <c r="A1846" s="1" t="s">
        <v>18058</v>
      </c>
      <c r="B1846" s="1" t="s">
        <v>238</v>
      </c>
      <c r="C1846" s="2">
        <v>44292.776376388887</v>
      </c>
      <c r="D1846" s="2">
        <v>44326</v>
      </c>
      <c r="E1846" s="1" t="s">
        <v>180</v>
      </c>
      <c r="G1846" s="1" t="s">
        <v>112</v>
      </c>
      <c r="H1846" s="1" t="s">
        <v>112</v>
      </c>
      <c r="I1846" s="1" t="s">
        <v>112</v>
      </c>
      <c r="J1846" s="1" t="s">
        <v>4761</v>
      </c>
      <c r="L1846" s="1" t="s">
        <v>18059</v>
      </c>
      <c r="M1846" s="1" t="s">
        <v>12427</v>
      </c>
      <c r="N1846" s="1" t="s">
        <v>116</v>
      </c>
      <c r="O1846" s="1" t="s">
        <v>117</v>
      </c>
      <c r="P1846" s="9">
        <v>96950</v>
      </c>
      <c r="Q1846" s="1" t="s">
        <v>118</v>
      </c>
      <c r="S1846" s="1">
        <v>16702343810</v>
      </c>
      <c r="U1846" s="1">
        <v>621210</v>
      </c>
      <c r="V1846" s="1" t="s">
        <v>119</v>
      </c>
      <c r="X1846" s="1" t="s">
        <v>4764</v>
      </c>
      <c r="Y1846" s="1" t="s">
        <v>4765</v>
      </c>
      <c r="AA1846" s="1" t="s">
        <v>12428</v>
      </c>
      <c r="AB1846" s="1" t="s">
        <v>4762</v>
      </c>
      <c r="AC1846" s="1" t="s">
        <v>14660</v>
      </c>
      <c r="AD1846" s="1" t="s">
        <v>116</v>
      </c>
      <c r="AE1846" s="1" t="s">
        <v>117</v>
      </c>
      <c r="AF1846" s="9">
        <v>96950</v>
      </c>
      <c r="AG1846" s="1" t="s">
        <v>118</v>
      </c>
      <c r="AI1846" s="1">
        <v>16702343810</v>
      </c>
      <c r="AK1846" s="1" t="s">
        <v>4775</v>
      </c>
      <c r="AL1846" s="1" t="s">
        <v>653</v>
      </c>
      <c r="AM1846" s="1" t="s">
        <v>654</v>
      </c>
      <c r="AN1846" s="1" t="s">
        <v>655</v>
      </c>
      <c r="AO1846" s="1" t="s">
        <v>656</v>
      </c>
      <c r="AP1846" s="1" t="s">
        <v>18060</v>
      </c>
      <c r="AQ1846" s="1" t="s">
        <v>658</v>
      </c>
      <c r="AR1846" s="1" t="s">
        <v>116</v>
      </c>
      <c r="AS1846" s="1" t="s">
        <v>117</v>
      </c>
      <c r="AT1846" s="9">
        <v>96950</v>
      </c>
      <c r="AU1846" s="1" t="s">
        <v>118</v>
      </c>
      <c r="AW1846" s="1">
        <v>16702330081</v>
      </c>
      <c r="AY1846" s="1" t="s">
        <v>18061</v>
      </c>
      <c r="AZ1846" s="1" t="s">
        <v>4770</v>
      </c>
      <c r="BA1846" s="1" t="s">
        <v>117</v>
      </c>
      <c r="BB1846" s="1" t="s">
        <v>661</v>
      </c>
      <c r="BC1846" s="1" t="str">
        <f>"31-9091.00"</f>
        <v>31-9091.00</v>
      </c>
      <c r="BD1846" s="1" t="s">
        <v>1686</v>
      </c>
      <c r="BE1846" s="1" t="s">
        <v>18062</v>
      </c>
      <c r="BF1846" s="1" t="s">
        <v>18063</v>
      </c>
      <c r="BG1846" s="1">
        <v>1</v>
      </c>
      <c r="BH1846" s="1">
        <v>1</v>
      </c>
      <c r="BI1846" s="2">
        <v>44378</v>
      </c>
      <c r="BJ1846" s="2">
        <v>44742</v>
      </c>
      <c r="BK1846" s="2">
        <v>44378</v>
      </c>
      <c r="BL1846" s="2">
        <v>44742</v>
      </c>
      <c r="BM1846" s="1">
        <v>40</v>
      </c>
      <c r="BN1846" s="1">
        <v>0</v>
      </c>
      <c r="BO1846" s="1">
        <v>0</v>
      </c>
      <c r="BP1846" s="1">
        <v>8</v>
      </c>
      <c r="BQ1846" s="1">
        <v>8</v>
      </c>
      <c r="BR1846" s="1">
        <v>8</v>
      </c>
      <c r="BS1846" s="1">
        <v>8</v>
      </c>
      <c r="BT1846" s="1">
        <v>8</v>
      </c>
      <c r="BU1846" s="1" t="str">
        <f t="shared" ref="BU1846:BU1851" si="49">"8:00 AM"</f>
        <v>8:00 AM</v>
      </c>
      <c r="BV1846" s="1" t="str">
        <f>"5:00 PM"</f>
        <v>5:00 PM</v>
      </c>
      <c r="BW1846" s="1" t="s">
        <v>392</v>
      </c>
      <c r="BX1846" s="1">
        <v>0</v>
      </c>
      <c r="BY1846" s="1">
        <v>12</v>
      </c>
      <c r="BZ1846" s="1" t="s">
        <v>112</v>
      </c>
      <c r="CA1846" s="1">
        <v>0</v>
      </c>
      <c r="CB1846" s="1" t="e">
        <f>- U.S and foreign workers must be registered or licensed with THE CNMI Board of Professional Licensing Board/Healthcare Professions Licensing Board AS a Dental Assistant or HIGHER.</f>
        <v>#NAME?</v>
      </c>
      <c r="CC1846" s="1" t="s">
        <v>18064</v>
      </c>
      <c r="CD1846" s="1" t="s">
        <v>12427</v>
      </c>
      <c r="CE1846" s="1" t="s">
        <v>116</v>
      </c>
      <c r="CF1846" s="1" t="s">
        <v>117</v>
      </c>
      <c r="CG1846" s="1">
        <v>96950</v>
      </c>
      <c r="CH1846" s="3">
        <v>11.66</v>
      </c>
      <c r="CI1846" s="3">
        <v>11.66</v>
      </c>
      <c r="CJ1846" s="3">
        <v>17.489999999999998</v>
      </c>
      <c r="CK1846" s="3">
        <v>17.489999999999998</v>
      </c>
      <c r="CL1846" s="1" t="s">
        <v>137</v>
      </c>
      <c r="CM1846" s="1" t="s">
        <v>138</v>
      </c>
      <c r="CN1846" s="1" t="s">
        <v>139</v>
      </c>
      <c r="CP1846" s="1" t="s">
        <v>112</v>
      </c>
      <c r="CQ1846" s="1" t="s">
        <v>111</v>
      </c>
      <c r="CR1846" s="1" t="s">
        <v>112</v>
      </c>
      <c r="CS1846" s="1" t="s">
        <v>111</v>
      </c>
      <c r="CT1846" s="1" t="s">
        <v>138</v>
      </c>
      <c r="CU1846" s="1" t="s">
        <v>111</v>
      </c>
      <c r="CV1846" s="1" t="s">
        <v>138</v>
      </c>
      <c r="CW1846" s="1" t="s">
        <v>138</v>
      </c>
      <c r="CX1846" s="1">
        <v>16702343810</v>
      </c>
      <c r="CY1846" s="1" t="s">
        <v>4775</v>
      </c>
      <c r="CZ1846" s="1" t="s">
        <v>138</v>
      </c>
      <c r="DA1846" s="1" t="s">
        <v>111</v>
      </c>
      <c r="DB1846" s="1" t="s">
        <v>112</v>
      </c>
    </row>
    <row r="1847" spans="1:111" ht="15.6" customHeight="1" x14ac:dyDescent="0.25">
      <c r="A1847" s="1" t="s">
        <v>18065</v>
      </c>
      <c r="B1847" s="1" t="s">
        <v>238</v>
      </c>
      <c r="C1847" s="2">
        <v>44313.090312615743</v>
      </c>
      <c r="D1847" s="2">
        <v>44356</v>
      </c>
      <c r="E1847" s="1" t="s">
        <v>110</v>
      </c>
      <c r="F1847" s="2">
        <v>44468.833333333336</v>
      </c>
      <c r="G1847" s="1" t="s">
        <v>111</v>
      </c>
      <c r="H1847" s="1" t="s">
        <v>112</v>
      </c>
      <c r="I1847" s="1" t="s">
        <v>112</v>
      </c>
      <c r="J1847" s="1" t="s">
        <v>12939</v>
      </c>
      <c r="K1847" s="1" t="s">
        <v>12940</v>
      </c>
      <c r="L1847" s="1" t="s">
        <v>1918</v>
      </c>
      <c r="M1847" s="1" t="s">
        <v>1919</v>
      </c>
      <c r="N1847" s="1" t="s">
        <v>167</v>
      </c>
      <c r="O1847" s="1" t="s">
        <v>117</v>
      </c>
      <c r="P1847" s="9">
        <v>96950</v>
      </c>
      <c r="Q1847" s="1" t="s">
        <v>118</v>
      </c>
      <c r="R1847" s="1" t="s">
        <v>138</v>
      </c>
      <c r="S1847" s="1">
        <v>16703226130</v>
      </c>
      <c r="U1847" s="1">
        <v>312112</v>
      </c>
      <c r="V1847" s="1" t="s">
        <v>119</v>
      </c>
      <c r="X1847" s="1" t="s">
        <v>12942</v>
      </c>
      <c r="Y1847" s="1" t="s">
        <v>12943</v>
      </c>
      <c r="Z1847" s="1" t="s">
        <v>12944</v>
      </c>
      <c r="AA1847" s="1" t="s">
        <v>12945</v>
      </c>
      <c r="AB1847" s="1" t="s">
        <v>1918</v>
      </c>
      <c r="AC1847" s="1" t="s">
        <v>1919</v>
      </c>
      <c r="AD1847" s="1" t="s">
        <v>167</v>
      </c>
      <c r="AE1847" s="1" t="s">
        <v>117</v>
      </c>
      <c r="AF1847" s="9">
        <v>96950</v>
      </c>
      <c r="AG1847" s="1" t="s">
        <v>118</v>
      </c>
      <c r="AH1847" s="1" t="s">
        <v>138</v>
      </c>
      <c r="AI1847" s="1">
        <v>16703226130</v>
      </c>
      <c r="AK1847" s="1" t="s">
        <v>1923</v>
      </c>
      <c r="BC1847" s="1" t="str">
        <f>"49-3023.01"</f>
        <v>49-3023.01</v>
      </c>
      <c r="BD1847" s="1" t="s">
        <v>608</v>
      </c>
      <c r="BE1847" s="1" t="s">
        <v>13364</v>
      </c>
      <c r="BF1847" s="1" t="s">
        <v>7526</v>
      </c>
      <c r="BG1847" s="1">
        <v>2</v>
      </c>
      <c r="BH1847" s="1">
        <v>2</v>
      </c>
      <c r="BI1847" s="2">
        <v>44470</v>
      </c>
      <c r="BJ1847" s="2">
        <v>45565</v>
      </c>
      <c r="BK1847" s="2">
        <v>44470</v>
      </c>
      <c r="BL1847" s="2">
        <v>45565</v>
      </c>
      <c r="BM1847" s="1">
        <v>40</v>
      </c>
      <c r="BN1847" s="1">
        <v>0</v>
      </c>
      <c r="BO1847" s="1">
        <v>8</v>
      </c>
      <c r="BP1847" s="1">
        <v>8</v>
      </c>
      <c r="BQ1847" s="1">
        <v>8</v>
      </c>
      <c r="BR1847" s="1">
        <v>8</v>
      </c>
      <c r="BS1847" s="1">
        <v>8</v>
      </c>
      <c r="BT1847" s="1">
        <v>0</v>
      </c>
      <c r="BU1847" s="1" t="str">
        <f t="shared" si="49"/>
        <v>8:00 AM</v>
      </c>
      <c r="BV1847" s="1" t="str">
        <f>"5:00 PM"</f>
        <v>5:00 PM</v>
      </c>
      <c r="BW1847" s="1" t="s">
        <v>135</v>
      </c>
      <c r="BX1847" s="1">
        <v>6</v>
      </c>
      <c r="BY1847" s="1">
        <v>0</v>
      </c>
      <c r="BZ1847" s="1" t="s">
        <v>112</v>
      </c>
      <c r="CA1847" s="1">
        <v>0</v>
      </c>
      <c r="CB1847" s="1" t="s">
        <v>18066</v>
      </c>
      <c r="CC1847" s="1" t="s">
        <v>1918</v>
      </c>
      <c r="CD1847" s="1" t="s">
        <v>1919</v>
      </c>
      <c r="CE1847" s="1" t="s">
        <v>167</v>
      </c>
      <c r="CF1847" s="1" t="s">
        <v>117</v>
      </c>
      <c r="CG1847" s="1">
        <v>96950</v>
      </c>
      <c r="CH1847" s="3">
        <v>8.75</v>
      </c>
      <c r="CJ1847" s="3">
        <v>13.13</v>
      </c>
      <c r="CL1847" s="1" t="s">
        <v>137</v>
      </c>
      <c r="CM1847" s="1" t="s">
        <v>168</v>
      </c>
      <c r="CN1847" s="1" t="s">
        <v>139</v>
      </c>
      <c r="CP1847" s="1" t="s">
        <v>112</v>
      </c>
      <c r="CQ1847" s="1" t="s">
        <v>111</v>
      </c>
      <c r="CR1847" s="1" t="s">
        <v>112</v>
      </c>
      <c r="CS1847" s="1" t="s">
        <v>111</v>
      </c>
      <c r="CT1847" s="1" t="s">
        <v>111</v>
      </c>
      <c r="CU1847" s="1" t="s">
        <v>111</v>
      </c>
      <c r="CV1847" s="1" t="s">
        <v>138</v>
      </c>
      <c r="CW1847" s="1" t="s">
        <v>1927</v>
      </c>
      <c r="CX1847" s="1">
        <v>16703226130</v>
      </c>
      <c r="CY1847" s="1" t="s">
        <v>1923</v>
      </c>
      <c r="CZ1847" s="1" t="s">
        <v>428</v>
      </c>
      <c r="DA1847" s="1" t="s">
        <v>111</v>
      </c>
      <c r="DB1847" s="1" t="s">
        <v>112</v>
      </c>
    </row>
    <row r="1848" spans="1:111" ht="15.6" customHeight="1" x14ac:dyDescent="0.25">
      <c r="A1848" s="1" t="s">
        <v>18067</v>
      </c>
      <c r="B1848" s="1" t="s">
        <v>238</v>
      </c>
      <c r="C1848" s="2">
        <v>44292.299916782409</v>
      </c>
      <c r="D1848" s="2">
        <v>44326</v>
      </c>
      <c r="E1848" s="1" t="s">
        <v>110</v>
      </c>
      <c r="F1848" s="2">
        <v>44468.833333333336</v>
      </c>
      <c r="G1848" s="1" t="s">
        <v>111</v>
      </c>
      <c r="H1848" s="1" t="s">
        <v>112</v>
      </c>
      <c r="I1848" s="1" t="s">
        <v>112</v>
      </c>
      <c r="J1848" s="1" t="s">
        <v>2530</v>
      </c>
      <c r="K1848" s="1" t="s">
        <v>18068</v>
      </c>
      <c r="L1848" s="1" t="s">
        <v>18069</v>
      </c>
      <c r="M1848" s="1" t="s">
        <v>2272</v>
      </c>
      <c r="N1848" s="1" t="s">
        <v>116</v>
      </c>
      <c r="O1848" s="1" t="s">
        <v>117</v>
      </c>
      <c r="P1848" s="9">
        <v>96950</v>
      </c>
      <c r="Q1848" s="1" t="s">
        <v>118</v>
      </c>
      <c r="R1848" s="1" t="s">
        <v>18070</v>
      </c>
      <c r="S1848" s="1">
        <v>16702346708</v>
      </c>
      <c r="U1848" s="1">
        <v>56199</v>
      </c>
      <c r="V1848" s="1" t="s">
        <v>119</v>
      </c>
      <c r="X1848" s="1" t="s">
        <v>1010</v>
      </c>
      <c r="Y1848" s="1" t="s">
        <v>2533</v>
      </c>
      <c r="AA1848" s="1" t="s">
        <v>373</v>
      </c>
      <c r="AB1848" s="1" t="s">
        <v>18071</v>
      </c>
      <c r="AC1848" s="1" t="s">
        <v>2272</v>
      </c>
      <c r="AD1848" s="1" t="s">
        <v>116</v>
      </c>
      <c r="AE1848" s="1" t="s">
        <v>117</v>
      </c>
      <c r="AF1848" s="9">
        <v>96950</v>
      </c>
      <c r="AG1848" s="1" t="s">
        <v>118</v>
      </c>
      <c r="AH1848" s="1" t="s">
        <v>138</v>
      </c>
      <c r="AI1848" s="1">
        <v>16707836708</v>
      </c>
      <c r="AK1848" s="1" t="s">
        <v>2534</v>
      </c>
      <c r="BC1848" s="1" t="str">
        <f>"11-1021.00"</f>
        <v>11-1021.00</v>
      </c>
      <c r="BD1848" s="1" t="s">
        <v>248</v>
      </c>
      <c r="BE1848" s="1" t="s">
        <v>18072</v>
      </c>
      <c r="BF1848" s="1" t="s">
        <v>373</v>
      </c>
      <c r="BG1848" s="1">
        <v>1</v>
      </c>
      <c r="BH1848" s="1">
        <v>1</v>
      </c>
      <c r="BI1848" s="2">
        <v>44470</v>
      </c>
      <c r="BJ1848" s="2">
        <v>45565</v>
      </c>
      <c r="BK1848" s="2">
        <v>44470</v>
      </c>
      <c r="BL1848" s="2">
        <v>45565</v>
      </c>
      <c r="BM1848" s="1">
        <v>40</v>
      </c>
      <c r="BN1848" s="1">
        <v>0</v>
      </c>
      <c r="BO1848" s="1">
        <v>8</v>
      </c>
      <c r="BP1848" s="1">
        <v>8</v>
      </c>
      <c r="BQ1848" s="1">
        <v>8</v>
      </c>
      <c r="BR1848" s="1">
        <v>8</v>
      </c>
      <c r="BS1848" s="1">
        <v>8</v>
      </c>
      <c r="BT1848" s="1">
        <v>0</v>
      </c>
      <c r="BU1848" s="1" t="str">
        <f t="shared" si="49"/>
        <v>8:00 AM</v>
      </c>
      <c r="BV1848" s="1" t="str">
        <f>"5:00 PM"</f>
        <v>5:00 PM</v>
      </c>
      <c r="BW1848" s="1" t="s">
        <v>193</v>
      </c>
      <c r="BX1848" s="1">
        <v>0</v>
      </c>
      <c r="BY1848" s="1">
        <v>48</v>
      </c>
      <c r="BZ1848" s="1" t="s">
        <v>112</v>
      </c>
      <c r="CA1848" s="1">
        <v>0</v>
      </c>
      <c r="CB1848" s="1" t="s">
        <v>18073</v>
      </c>
      <c r="CC1848" s="1" t="s">
        <v>18074</v>
      </c>
      <c r="CD1848" s="1" t="s">
        <v>5093</v>
      </c>
      <c r="CE1848" s="1" t="s">
        <v>167</v>
      </c>
      <c r="CF1848" s="1" t="s">
        <v>117</v>
      </c>
      <c r="CG1848" s="1">
        <v>96950</v>
      </c>
      <c r="CH1848" s="3">
        <v>22.55</v>
      </c>
      <c r="CI1848" s="3">
        <v>22.55</v>
      </c>
      <c r="CJ1848" s="3">
        <v>33.82</v>
      </c>
      <c r="CK1848" s="3">
        <v>33.82</v>
      </c>
      <c r="CL1848" s="1" t="s">
        <v>137</v>
      </c>
      <c r="CM1848" s="1" t="s">
        <v>362</v>
      </c>
      <c r="CN1848" s="1" t="s">
        <v>139</v>
      </c>
      <c r="CP1848" s="1" t="s">
        <v>112</v>
      </c>
      <c r="CQ1848" s="1" t="s">
        <v>111</v>
      </c>
      <c r="CR1848" s="1" t="s">
        <v>111</v>
      </c>
      <c r="CS1848" s="1" t="s">
        <v>111</v>
      </c>
      <c r="CT1848" s="1" t="s">
        <v>138</v>
      </c>
      <c r="CU1848" s="1" t="s">
        <v>111</v>
      </c>
      <c r="CV1848" s="1" t="s">
        <v>138</v>
      </c>
      <c r="CW1848" s="1" t="s">
        <v>2538</v>
      </c>
      <c r="CX1848" s="1">
        <v>16702346708</v>
      </c>
      <c r="CY1848" s="1" t="s">
        <v>2534</v>
      </c>
      <c r="CZ1848" s="1" t="s">
        <v>138</v>
      </c>
      <c r="DA1848" s="1" t="s">
        <v>111</v>
      </c>
      <c r="DB1848" s="1" t="s">
        <v>112</v>
      </c>
      <c r="DC1848" s="1" t="s">
        <v>2539</v>
      </c>
      <c r="DD1848" s="1" t="s">
        <v>1318</v>
      </c>
      <c r="DF1848" s="1" t="s">
        <v>2530</v>
      </c>
      <c r="DG1848" s="1" t="s">
        <v>2534</v>
      </c>
    </row>
    <row r="1849" spans="1:111" ht="15.6" customHeight="1" x14ac:dyDescent="0.25">
      <c r="A1849" s="1" t="s">
        <v>18078</v>
      </c>
      <c r="B1849" s="1" t="s">
        <v>238</v>
      </c>
      <c r="C1849" s="2">
        <v>44290.932161342593</v>
      </c>
      <c r="D1849" s="2">
        <v>44320</v>
      </c>
      <c r="E1849" s="1" t="s">
        <v>110</v>
      </c>
      <c r="F1849" s="2">
        <v>44468.833333333336</v>
      </c>
      <c r="G1849" s="1" t="s">
        <v>112</v>
      </c>
      <c r="H1849" s="1" t="s">
        <v>112</v>
      </c>
      <c r="I1849" s="1" t="s">
        <v>112</v>
      </c>
      <c r="J1849" s="1" t="s">
        <v>12517</v>
      </c>
      <c r="L1849" s="1" t="s">
        <v>12518</v>
      </c>
      <c r="M1849" s="1" t="s">
        <v>12519</v>
      </c>
      <c r="N1849" s="1" t="s">
        <v>12520</v>
      </c>
      <c r="O1849" s="1" t="s">
        <v>117</v>
      </c>
      <c r="P1849" s="9">
        <v>96950</v>
      </c>
      <c r="Q1849" s="1" t="s">
        <v>118</v>
      </c>
      <c r="R1849" s="1" t="s">
        <v>138</v>
      </c>
      <c r="S1849" s="1">
        <v>16702346735</v>
      </c>
      <c r="U1849" s="1">
        <v>3119</v>
      </c>
      <c r="V1849" s="1" t="s">
        <v>119</v>
      </c>
      <c r="X1849" s="1" t="s">
        <v>8348</v>
      </c>
      <c r="Y1849" s="1" t="s">
        <v>12521</v>
      </c>
      <c r="Z1849" s="1" t="s">
        <v>12522</v>
      </c>
      <c r="AA1849" s="1" t="s">
        <v>171</v>
      </c>
      <c r="AB1849" s="1" t="s">
        <v>12518</v>
      </c>
      <c r="AC1849" s="1" t="s">
        <v>12519</v>
      </c>
      <c r="AD1849" s="1" t="s">
        <v>12520</v>
      </c>
      <c r="AE1849" s="1" t="s">
        <v>117</v>
      </c>
      <c r="AF1849" s="9">
        <v>96950</v>
      </c>
      <c r="AG1849" s="1" t="s">
        <v>118</v>
      </c>
      <c r="AH1849" s="1" t="s">
        <v>138</v>
      </c>
      <c r="AI1849" s="1">
        <v>16702346735</v>
      </c>
      <c r="AK1849" s="1" t="s">
        <v>12523</v>
      </c>
      <c r="BC1849" s="1" t="str">
        <f>"35-2014.00"</f>
        <v>35-2014.00</v>
      </c>
      <c r="BD1849" s="1" t="s">
        <v>152</v>
      </c>
      <c r="BE1849" s="1" t="s">
        <v>12524</v>
      </c>
      <c r="BF1849" s="1" t="s">
        <v>229</v>
      </c>
      <c r="BG1849" s="1">
        <v>2</v>
      </c>
      <c r="BH1849" s="1">
        <v>2</v>
      </c>
      <c r="BI1849" s="2">
        <v>44470</v>
      </c>
      <c r="BJ1849" s="2">
        <v>44834</v>
      </c>
      <c r="BK1849" s="2">
        <v>44470</v>
      </c>
      <c r="BL1849" s="2">
        <v>44834</v>
      </c>
      <c r="BM1849" s="1">
        <v>35</v>
      </c>
      <c r="BN1849" s="1">
        <v>0</v>
      </c>
      <c r="BO1849" s="1">
        <v>7</v>
      </c>
      <c r="BP1849" s="1">
        <v>7</v>
      </c>
      <c r="BQ1849" s="1">
        <v>7</v>
      </c>
      <c r="BR1849" s="1">
        <v>7</v>
      </c>
      <c r="BS1849" s="1">
        <v>7</v>
      </c>
      <c r="BT1849" s="1">
        <v>0</v>
      </c>
      <c r="BU1849" s="1" t="str">
        <f t="shared" si="49"/>
        <v>8:00 AM</v>
      </c>
      <c r="BV1849" s="1" t="str">
        <f>"4:00 PM"</f>
        <v>4:00 PM</v>
      </c>
      <c r="BW1849" s="1" t="s">
        <v>230</v>
      </c>
      <c r="BX1849" s="1">
        <v>0</v>
      </c>
      <c r="BY1849" s="1">
        <v>12</v>
      </c>
      <c r="BZ1849" s="1" t="s">
        <v>112</v>
      </c>
      <c r="CA1849" s="1">
        <v>0</v>
      </c>
      <c r="CB1849" s="1" t="s">
        <v>12525</v>
      </c>
      <c r="CC1849" s="1" t="s">
        <v>12518</v>
      </c>
      <c r="CE1849" s="1" t="s">
        <v>12520</v>
      </c>
      <c r="CF1849" s="1" t="s">
        <v>117</v>
      </c>
      <c r="CG1849" s="1">
        <v>96950</v>
      </c>
      <c r="CH1849" s="3">
        <v>8.68</v>
      </c>
      <c r="CI1849" s="3">
        <v>8.68</v>
      </c>
      <c r="CJ1849" s="3">
        <v>0</v>
      </c>
      <c r="CK1849" s="3">
        <v>0</v>
      </c>
      <c r="CL1849" s="1" t="s">
        <v>137</v>
      </c>
      <c r="CM1849" s="1" t="s">
        <v>230</v>
      </c>
      <c r="CN1849" s="1" t="s">
        <v>139</v>
      </c>
      <c r="CP1849" s="1" t="s">
        <v>112</v>
      </c>
      <c r="CQ1849" s="1" t="s">
        <v>111</v>
      </c>
      <c r="CR1849" s="1" t="s">
        <v>112</v>
      </c>
      <c r="CS1849" s="1" t="s">
        <v>112</v>
      </c>
      <c r="CT1849" s="1" t="s">
        <v>138</v>
      </c>
      <c r="CU1849" s="1" t="s">
        <v>111</v>
      </c>
      <c r="CV1849" s="1" t="s">
        <v>138</v>
      </c>
      <c r="CW1849" s="1" t="s">
        <v>12526</v>
      </c>
      <c r="CX1849" s="1">
        <v>16702346735</v>
      </c>
      <c r="CY1849" s="1" t="s">
        <v>12523</v>
      </c>
      <c r="CZ1849" s="1" t="s">
        <v>138</v>
      </c>
      <c r="DA1849" s="1" t="s">
        <v>111</v>
      </c>
      <c r="DB1849" s="1" t="s">
        <v>112</v>
      </c>
    </row>
    <row r="1850" spans="1:111" ht="15.6" customHeight="1" x14ac:dyDescent="0.25">
      <c r="A1850" s="1" t="s">
        <v>18079</v>
      </c>
      <c r="B1850" s="1" t="s">
        <v>238</v>
      </c>
      <c r="C1850" s="2">
        <v>44333.903763773145</v>
      </c>
      <c r="D1850" s="2">
        <v>44362</v>
      </c>
      <c r="E1850" s="1" t="s">
        <v>110</v>
      </c>
      <c r="F1850" s="2">
        <v>44468.833333333336</v>
      </c>
      <c r="G1850" s="1" t="s">
        <v>112</v>
      </c>
      <c r="H1850" s="1" t="s">
        <v>112</v>
      </c>
      <c r="I1850" s="1" t="s">
        <v>112</v>
      </c>
      <c r="J1850" s="1" t="s">
        <v>6842</v>
      </c>
      <c r="L1850" s="1" t="s">
        <v>6843</v>
      </c>
      <c r="M1850" s="1" t="s">
        <v>6844</v>
      </c>
      <c r="N1850" s="1" t="s">
        <v>116</v>
      </c>
      <c r="O1850" s="1" t="s">
        <v>117</v>
      </c>
      <c r="P1850" s="9">
        <v>96950</v>
      </c>
      <c r="Q1850" s="1" t="s">
        <v>118</v>
      </c>
      <c r="R1850" s="1" t="s">
        <v>138</v>
      </c>
      <c r="S1850" s="1">
        <v>16702330744</v>
      </c>
      <c r="U1850" s="1">
        <v>488320</v>
      </c>
      <c r="V1850" s="1" t="s">
        <v>119</v>
      </c>
      <c r="X1850" s="1" t="s">
        <v>4877</v>
      </c>
      <c r="Y1850" s="1" t="s">
        <v>4878</v>
      </c>
      <c r="Z1850" s="1" t="s">
        <v>1544</v>
      </c>
      <c r="AA1850" s="1" t="s">
        <v>5534</v>
      </c>
      <c r="AB1850" s="1" t="s">
        <v>6845</v>
      </c>
      <c r="AC1850" s="1" t="s">
        <v>6846</v>
      </c>
      <c r="AD1850" s="1" t="s">
        <v>116</v>
      </c>
      <c r="AE1850" s="1" t="s">
        <v>117</v>
      </c>
      <c r="AF1850" s="9">
        <v>96950</v>
      </c>
      <c r="AG1850" s="1" t="s">
        <v>118</v>
      </c>
      <c r="AH1850" s="1" t="s">
        <v>138</v>
      </c>
      <c r="AI1850" s="1">
        <v>16702330744</v>
      </c>
      <c r="AK1850" s="1" t="s">
        <v>6847</v>
      </c>
      <c r="BC1850" s="1" t="str">
        <f>"49-9071.00"</f>
        <v>49-9071.00</v>
      </c>
      <c r="BD1850" s="1" t="s">
        <v>214</v>
      </c>
      <c r="BE1850" s="1" t="s">
        <v>6848</v>
      </c>
      <c r="BF1850" s="1" t="s">
        <v>5031</v>
      </c>
      <c r="BG1850" s="1">
        <v>3</v>
      </c>
      <c r="BH1850" s="1">
        <v>3</v>
      </c>
      <c r="BI1850" s="2">
        <v>44470</v>
      </c>
      <c r="BJ1850" s="2">
        <v>44834</v>
      </c>
      <c r="BK1850" s="2">
        <v>44470</v>
      </c>
      <c r="BL1850" s="2">
        <v>44834</v>
      </c>
      <c r="BM1850" s="1">
        <v>40</v>
      </c>
      <c r="BN1850" s="1">
        <v>0</v>
      </c>
      <c r="BO1850" s="1">
        <v>8</v>
      </c>
      <c r="BP1850" s="1">
        <v>8</v>
      </c>
      <c r="BQ1850" s="1">
        <v>8</v>
      </c>
      <c r="BR1850" s="1">
        <v>8</v>
      </c>
      <c r="BS1850" s="1">
        <v>8</v>
      </c>
      <c r="BT1850" s="1">
        <v>0</v>
      </c>
      <c r="BU1850" s="1" t="str">
        <f t="shared" si="49"/>
        <v>8:00 AM</v>
      </c>
      <c r="BV1850" s="1" t="str">
        <f>"5:00 PM"</f>
        <v>5:00 PM</v>
      </c>
      <c r="BW1850" s="1" t="s">
        <v>135</v>
      </c>
      <c r="BX1850" s="1">
        <v>0</v>
      </c>
      <c r="BY1850" s="1">
        <v>24</v>
      </c>
      <c r="BZ1850" s="1" t="s">
        <v>112</v>
      </c>
      <c r="CB1850" s="1" t="s">
        <v>11123</v>
      </c>
      <c r="CC1850" s="1" t="s">
        <v>6849</v>
      </c>
      <c r="CD1850" s="1" t="s">
        <v>4883</v>
      </c>
      <c r="CE1850" s="1" t="s">
        <v>6850</v>
      </c>
      <c r="CF1850" s="1" t="s">
        <v>117</v>
      </c>
      <c r="CG1850" s="1">
        <v>96950</v>
      </c>
      <c r="CH1850" s="3">
        <v>12.64</v>
      </c>
      <c r="CI1850" s="3">
        <v>12.64</v>
      </c>
      <c r="CJ1850" s="3">
        <v>18.96</v>
      </c>
      <c r="CK1850" s="3">
        <v>18.96</v>
      </c>
      <c r="CL1850" s="1" t="s">
        <v>137</v>
      </c>
      <c r="CM1850" s="1" t="s">
        <v>138</v>
      </c>
      <c r="CN1850" s="1" t="s">
        <v>139</v>
      </c>
      <c r="CP1850" s="1" t="s">
        <v>112</v>
      </c>
      <c r="CQ1850" s="1" t="s">
        <v>111</v>
      </c>
      <c r="CR1850" s="1" t="s">
        <v>112</v>
      </c>
      <c r="CS1850" s="1" t="s">
        <v>111</v>
      </c>
      <c r="CT1850" s="1" t="s">
        <v>138</v>
      </c>
      <c r="CU1850" s="1" t="s">
        <v>111</v>
      </c>
      <c r="CV1850" s="1" t="s">
        <v>138</v>
      </c>
      <c r="CW1850" s="1" t="s">
        <v>138</v>
      </c>
      <c r="CX1850" s="1">
        <v>16702330744</v>
      </c>
      <c r="CY1850" s="1" t="s">
        <v>4879</v>
      </c>
      <c r="CZ1850" s="1" t="s">
        <v>138</v>
      </c>
      <c r="DA1850" s="1" t="s">
        <v>111</v>
      </c>
      <c r="DB1850" s="1" t="s">
        <v>112</v>
      </c>
    </row>
    <row r="1851" spans="1:111" ht="15.6" customHeight="1" x14ac:dyDescent="0.25">
      <c r="A1851" s="1" t="s">
        <v>18081</v>
      </c>
      <c r="B1851" s="1" t="s">
        <v>238</v>
      </c>
      <c r="C1851" s="2">
        <v>44295.396852777776</v>
      </c>
      <c r="D1851" s="2">
        <v>44337</v>
      </c>
      <c r="E1851" s="1" t="s">
        <v>110</v>
      </c>
      <c r="F1851" s="2">
        <v>44468.833333333336</v>
      </c>
      <c r="G1851" s="1" t="s">
        <v>112</v>
      </c>
      <c r="H1851" s="1" t="s">
        <v>112</v>
      </c>
      <c r="I1851" s="1" t="s">
        <v>112</v>
      </c>
      <c r="J1851" s="1" t="s">
        <v>2949</v>
      </c>
      <c r="K1851" s="1" t="s">
        <v>2950</v>
      </c>
      <c r="L1851" s="1" t="s">
        <v>2304</v>
      </c>
      <c r="M1851" s="1" t="s">
        <v>2305</v>
      </c>
      <c r="N1851" s="1" t="s">
        <v>116</v>
      </c>
      <c r="O1851" s="1" t="s">
        <v>117</v>
      </c>
      <c r="P1851" s="9">
        <v>96950</v>
      </c>
      <c r="Q1851" s="1" t="s">
        <v>118</v>
      </c>
      <c r="R1851" s="1" t="s">
        <v>168</v>
      </c>
      <c r="S1851" s="1">
        <v>16706702352</v>
      </c>
      <c r="U1851" s="1">
        <v>561320</v>
      </c>
      <c r="V1851" s="1" t="s">
        <v>119</v>
      </c>
      <c r="X1851" s="1" t="s">
        <v>2952</v>
      </c>
      <c r="Y1851" s="1" t="s">
        <v>2307</v>
      </c>
      <c r="Z1851" s="1" t="s">
        <v>2497</v>
      </c>
      <c r="AA1851" s="1">
        <v>6702352743</v>
      </c>
      <c r="AB1851" s="1" t="s">
        <v>2304</v>
      </c>
      <c r="AC1851" s="1" t="s">
        <v>2305</v>
      </c>
      <c r="AD1851" s="1" t="s">
        <v>116</v>
      </c>
      <c r="AE1851" s="1" t="s">
        <v>117</v>
      </c>
      <c r="AF1851" s="9">
        <v>96950</v>
      </c>
      <c r="AG1851" s="1" t="s">
        <v>118</v>
      </c>
      <c r="AI1851" s="1">
        <v>16702352743</v>
      </c>
      <c r="AK1851" s="1" t="s">
        <v>2954</v>
      </c>
      <c r="BC1851" s="1" t="str">
        <f>"49-9071.00"</f>
        <v>49-9071.00</v>
      </c>
      <c r="BD1851" s="1" t="s">
        <v>214</v>
      </c>
      <c r="BE1851" s="1" t="s">
        <v>6976</v>
      </c>
      <c r="BF1851" s="1" t="s">
        <v>4420</v>
      </c>
      <c r="BG1851" s="1">
        <v>10</v>
      </c>
      <c r="BH1851" s="1">
        <v>10</v>
      </c>
      <c r="BI1851" s="2">
        <v>44470</v>
      </c>
      <c r="BJ1851" s="2">
        <v>44834</v>
      </c>
      <c r="BK1851" s="2">
        <v>44470</v>
      </c>
      <c r="BL1851" s="2">
        <v>44834</v>
      </c>
      <c r="BM1851" s="1">
        <v>35</v>
      </c>
      <c r="BN1851" s="1">
        <v>0</v>
      </c>
      <c r="BO1851" s="1">
        <v>7</v>
      </c>
      <c r="BP1851" s="1">
        <v>7</v>
      </c>
      <c r="BQ1851" s="1">
        <v>7</v>
      </c>
      <c r="BR1851" s="1">
        <v>7</v>
      </c>
      <c r="BS1851" s="1">
        <v>7</v>
      </c>
      <c r="BT1851" s="1">
        <v>0</v>
      </c>
      <c r="BU1851" s="1" t="str">
        <f t="shared" si="49"/>
        <v>8:00 AM</v>
      </c>
      <c r="BV1851" s="1" t="str">
        <f>"4:00 PM"</f>
        <v>4:00 PM</v>
      </c>
      <c r="BW1851" s="1" t="s">
        <v>230</v>
      </c>
      <c r="BX1851" s="1">
        <v>0</v>
      </c>
      <c r="BY1851" s="1">
        <v>12</v>
      </c>
      <c r="BZ1851" s="1" t="s">
        <v>112</v>
      </c>
      <c r="CA1851" s="1">
        <v>0</v>
      </c>
      <c r="CB1851" s="4" t="s">
        <v>6977</v>
      </c>
      <c r="CC1851" s="1" t="s">
        <v>2304</v>
      </c>
      <c r="CD1851" s="1" t="s">
        <v>2305</v>
      </c>
      <c r="CE1851" s="1" t="s">
        <v>116</v>
      </c>
      <c r="CF1851" s="1" t="s">
        <v>117</v>
      </c>
      <c r="CG1851" s="1">
        <v>96950</v>
      </c>
      <c r="CH1851" s="3">
        <v>8.7100000000000009</v>
      </c>
      <c r="CI1851" s="3">
        <v>8.75</v>
      </c>
      <c r="CJ1851" s="3">
        <v>13.06</v>
      </c>
      <c r="CK1851" s="3">
        <v>13.12</v>
      </c>
      <c r="CL1851" s="1" t="s">
        <v>137</v>
      </c>
      <c r="CM1851" s="1" t="s">
        <v>331</v>
      </c>
      <c r="CN1851" s="1" t="s">
        <v>139</v>
      </c>
      <c r="CP1851" s="1" t="s">
        <v>112</v>
      </c>
      <c r="CQ1851" s="1" t="s">
        <v>111</v>
      </c>
      <c r="CR1851" s="1" t="s">
        <v>111</v>
      </c>
      <c r="CS1851" s="1" t="s">
        <v>111</v>
      </c>
      <c r="CT1851" s="1" t="s">
        <v>111</v>
      </c>
      <c r="CU1851" s="1" t="s">
        <v>111</v>
      </c>
      <c r="CV1851" s="1" t="s">
        <v>111</v>
      </c>
      <c r="CW1851" s="1" t="s">
        <v>2958</v>
      </c>
      <c r="CX1851" s="1">
        <v>16702352743</v>
      </c>
      <c r="CY1851" s="1" t="s">
        <v>2954</v>
      </c>
      <c r="CZ1851" s="1" t="s">
        <v>18082</v>
      </c>
      <c r="DA1851" s="1" t="s">
        <v>111</v>
      </c>
      <c r="DB1851" s="1" t="s">
        <v>112</v>
      </c>
    </row>
    <row r="1852" spans="1:111" ht="15.6" customHeight="1" x14ac:dyDescent="0.25">
      <c r="A1852" s="1" t="s">
        <v>18083</v>
      </c>
      <c r="B1852" s="1" t="s">
        <v>238</v>
      </c>
      <c r="C1852" s="2">
        <v>44328.811219328702</v>
      </c>
      <c r="D1852" s="2">
        <v>44362</v>
      </c>
      <c r="E1852" s="1" t="s">
        <v>110</v>
      </c>
      <c r="F1852" s="2">
        <v>44467.833333333336</v>
      </c>
      <c r="G1852" s="1" t="s">
        <v>112</v>
      </c>
      <c r="H1852" s="1" t="s">
        <v>112</v>
      </c>
      <c r="I1852" s="1" t="s">
        <v>112</v>
      </c>
      <c r="J1852" s="1" t="s">
        <v>7273</v>
      </c>
      <c r="K1852" s="1" t="s">
        <v>7274</v>
      </c>
      <c r="L1852" s="1" t="s">
        <v>7275</v>
      </c>
      <c r="N1852" s="1" t="s">
        <v>116</v>
      </c>
      <c r="O1852" s="1" t="s">
        <v>117</v>
      </c>
      <c r="P1852" s="9">
        <v>96950</v>
      </c>
      <c r="Q1852" s="1" t="s">
        <v>118</v>
      </c>
      <c r="S1852" s="1">
        <v>16707898111</v>
      </c>
      <c r="U1852" s="1">
        <v>53111</v>
      </c>
      <c r="V1852" s="1" t="s">
        <v>119</v>
      </c>
      <c r="X1852" s="1" t="s">
        <v>7276</v>
      </c>
      <c r="Y1852" s="1" t="s">
        <v>7277</v>
      </c>
      <c r="AA1852" s="1" t="s">
        <v>973</v>
      </c>
      <c r="AB1852" s="1" t="s">
        <v>7275</v>
      </c>
      <c r="AD1852" s="1" t="s">
        <v>116</v>
      </c>
      <c r="AE1852" s="1" t="s">
        <v>117</v>
      </c>
      <c r="AF1852" s="9">
        <v>96950</v>
      </c>
      <c r="AG1852" s="1" t="s">
        <v>118</v>
      </c>
      <c r="AI1852" s="1">
        <v>16707898111</v>
      </c>
      <c r="AK1852" s="1" t="s">
        <v>7278</v>
      </c>
      <c r="BC1852" s="1" t="str">
        <f>"49-9071.00"</f>
        <v>49-9071.00</v>
      </c>
      <c r="BD1852" s="1" t="s">
        <v>214</v>
      </c>
      <c r="BE1852" s="1" t="s">
        <v>18084</v>
      </c>
      <c r="BF1852" s="1" t="s">
        <v>2311</v>
      </c>
      <c r="BG1852" s="1">
        <v>1</v>
      </c>
      <c r="BH1852" s="1">
        <v>1</v>
      </c>
      <c r="BI1852" s="2">
        <v>44470</v>
      </c>
      <c r="BJ1852" s="2">
        <v>44834</v>
      </c>
      <c r="BK1852" s="2">
        <v>44470</v>
      </c>
      <c r="BL1852" s="2">
        <v>44834</v>
      </c>
      <c r="BM1852" s="1">
        <v>35</v>
      </c>
      <c r="BN1852" s="1">
        <v>0</v>
      </c>
      <c r="BO1852" s="1">
        <v>7</v>
      </c>
      <c r="BP1852" s="1">
        <v>7</v>
      </c>
      <c r="BQ1852" s="1">
        <v>7</v>
      </c>
      <c r="BR1852" s="1">
        <v>7</v>
      </c>
      <c r="BS1852" s="1">
        <v>7</v>
      </c>
      <c r="BT1852" s="1">
        <v>0</v>
      </c>
      <c r="BU1852" s="1" t="str">
        <f>"9:00 AM"</f>
        <v>9:00 AM</v>
      </c>
      <c r="BV1852" s="1" t="str">
        <f>"5:00 PM"</f>
        <v>5:00 PM</v>
      </c>
      <c r="BW1852" s="1" t="s">
        <v>135</v>
      </c>
      <c r="BX1852" s="1">
        <v>0</v>
      </c>
      <c r="BY1852" s="1">
        <v>3</v>
      </c>
      <c r="BZ1852" s="1" t="s">
        <v>112</v>
      </c>
      <c r="CB1852" s="1" t="s">
        <v>3175</v>
      </c>
      <c r="CC1852" s="1" t="s">
        <v>7275</v>
      </c>
      <c r="CE1852" s="1" t="s">
        <v>116</v>
      </c>
      <c r="CF1852" s="1" t="s">
        <v>117</v>
      </c>
      <c r="CG1852" s="1">
        <v>96950</v>
      </c>
      <c r="CH1852" s="3">
        <v>8.7100000000000009</v>
      </c>
      <c r="CI1852" s="3">
        <v>8.7100000000000009</v>
      </c>
      <c r="CJ1852" s="3">
        <v>13.06</v>
      </c>
      <c r="CK1852" s="3">
        <v>13.06</v>
      </c>
      <c r="CL1852" s="1" t="s">
        <v>137</v>
      </c>
      <c r="CN1852" s="1" t="s">
        <v>139</v>
      </c>
      <c r="CP1852" s="1" t="s">
        <v>112</v>
      </c>
      <c r="CQ1852" s="1" t="s">
        <v>111</v>
      </c>
      <c r="CR1852" s="1" t="s">
        <v>112</v>
      </c>
      <c r="CS1852" s="1" t="s">
        <v>111</v>
      </c>
      <c r="CT1852" s="1" t="s">
        <v>138</v>
      </c>
      <c r="CU1852" s="1" t="s">
        <v>111</v>
      </c>
      <c r="CV1852" s="1" t="s">
        <v>138</v>
      </c>
      <c r="CW1852" s="1" t="s">
        <v>2313</v>
      </c>
      <c r="CX1852" s="1">
        <v>16707898111</v>
      </c>
      <c r="CY1852" s="1" t="s">
        <v>7278</v>
      </c>
      <c r="CZ1852" s="1" t="s">
        <v>138</v>
      </c>
      <c r="DA1852" s="1" t="s">
        <v>111</v>
      </c>
      <c r="DB1852" s="1" t="s">
        <v>112</v>
      </c>
      <c r="DC1852" s="1" t="s">
        <v>7276</v>
      </c>
      <c r="DD1852" s="1" t="s">
        <v>7277</v>
      </c>
      <c r="DF1852" s="1" t="s">
        <v>7273</v>
      </c>
      <c r="DG1852" s="1" t="s">
        <v>7278</v>
      </c>
    </row>
    <row r="1853" spans="1:111" ht="15.6" customHeight="1" x14ac:dyDescent="0.25">
      <c r="A1853" s="1" t="s">
        <v>18085</v>
      </c>
      <c r="B1853" s="1" t="s">
        <v>238</v>
      </c>
      <c r="C1853" s="2">
        <v>44340.401518402781</v>
      </c>
      <c r="D1853" s="2">
        <v>44384</v>
      </c>
      <c r="E1853" s="1" t="s">
        <v>110</v>
      </c>
      <c r="F1853" s="2">
        <v>44468.833333333336</v>
      </c>
      <c r="G1853" s="1" t="s">
        <v>112</v>
      </c>
      <c r="H1853" s="1" t="s">
        <v>112</v>
      </c>
      <c r="I1853" s="1" t="s">
        <v>112</v>
      </c>
      <c r="J1853" s="1" t="s">
        <v>1353</v>
      </c>
      <c r="K1853" s="1" t="s">
        <v>1354</v>
      </c>
      <c r="L1853" s="1" t="s">
        <v>1356</v>
      </c>
      <c r="N1853" s="1" t="s">
        <v>116</v>
      </c>
      <c r="O1853" s="1" t="s">
        <v>117</v>
      </c>
      <c r="P1853" s="9">
        <v>96950</v>
      </c>
      <c r="Q1853" s="1" t="s">
        <v>118</v>
      </c>
      <c r="S1853" s="1">
        <v>16702872161</v>
      </c>
      <c r="U1853" s="1">
        <v>561612</v>
      </c>
      <c r="V1853" s="1" t="s">
        <v>119</v>
      </c>
      <c r="X1853" s="1" t="s">
        <v>1357</v>
      </c>
      <c r="Y1853" s="1" t="s">
        <v>1358</v>
      </c>
      <c r="AA1853" s="1" t="s">
        <v>973</v>
      </c>
      <c r="AB1853" s="1" t="s">
        <v>1355</v>
      </c>
      <c r="AD1853" s="1" t="s">
        <v>116</v>
      </c>
      <c r="AE1853" s="1" t="s">
        <v>117</v>
      </c>
      <c r="AF1853" s="9">
        <v>96950</v>
      </c>
      <c r="AG1853" s="1" t="s">
        <v>118</v>
      </c>
      <c r="AI1853" s="1">
        <v>16702872161</v>
      </c>
      <c r="AK1853" s="1" t="s">
        <v>1359</v>
      </c>
      <c r="BC1853" s="1" t="str">
        <f>"33-9032.00"</f>
        <v>33-9032.00</v>
      </c>
      <c r="BD1853" s="1" t="s">
        <v>1360</v>
      </c>
      <c r="BE1853" s="1" t="s">
        <v>1719</v>
      </c>
      <c r="BF1853" s="1" t="s">
        <v>1362</v>
      </c>
      <c r="BG1853" s="1">
        <v>2</v>
      </c>
      <c r="BH1853" s="1">
        <v>2</v>
      </c>
      <c r="BI1853" s="2">
        <v>44470</v>
      </c>
      <c r="BJ1853" s="2">
        <v>44834</v>
      </c>
      <c r="BK1853" s="2">
        <v>44470</v>
      </c>
      <c r="BL1853" s="2">
        <v>44834</v>
      </c>
      <c r="BM1853" s="1">
        <v>35</v>
      </c>
      <c r="BN1853" s="1">
        <v>7</v>
      </c>
      <c r="BO1853" s="1">
        <v>0</v>
      </c>
      <c r="BP1853" s="1">
        <v>7</v>
      </c>
      <c r="BQ1853" s="1">
        <v>7</v>
      </c>
      <c r="BR1853" s="1">
        <v>7</v>
      </c>
      <c r="BS1853" s="1">
        <v>7</v>
      </c>
      <c r="BT1853" s="1">
        <v>0</v>
      </c>
      <c r="BU1853" s="1" t="str">
        <f>"6:00 AM"</f>
        <v>6:00 AM</v>
      </c>
      <c r="BV1853" s="1" t="str">
        <f>"3:00 PM"</f>
        <v>3:00 PM</v>
      </c>
      <c r="BW1853" s="1" t="s">
        <v>135</v>
      </c>
      <c r="BX1853" s="1">
        <v>0</v>
      </c>
      <c r="BY1853" s="1">
        <v>12</v>
      </c>
      <c r="BZ1853" s="1" t="s">
        <v>112</v>
      </c>
      <c r="CB1853" s="1" t="s">
        <v>1363</v>
      </c>
      <c r="CC1853" s="1" t="s">
        <v>1355</v>
      </c>
      <c r="CD1853" s="1" t="s">
        <v>1356</v>
      </c>
      <c r="CE1853" s="1" t="s">
        <v>116</v>
      </c>
      <c r="CF1853" s="1" t="s">
        <v>117</v>
      </c>
      <c r="CG1853" s="1">
        <v>96950</v>
      </c>
      <c r="CH1853" s="3">
        <v>7.7</v>
      </c>
      <c r="CI1853" s="3">
        <v>7.7</v>
      </c>
      <c r="CJ1853" s="3">
        <v>11.55</v>
      </c>
      <c r="CK1853" s="3">
        <v>11.55</v>
      </c>
      <c r="CL1853" s="1" t="s">
        <v>137</v>
      </c>
      <c r="CM1853" s="1" t="s">
        <v>138</v>
      </c>
      <c r="CN1853" s="1" t="s">
        <v>139</v>
      </c>
      <c r="CP1853" s="1" t="s">
        <v>112</v>
      </c>
      <c r="CQ1853" s="1" t="s">
        <v>111</v>
      </c>
      <c r="CR1853" s="1" t="s">
        <v>112</v>
      </c>
      <c r="CS1853" s="1" t="s">
        <v>111</v>
      </c>
      <c r="CT1853" s="1" t="s">
        <v>138</v>
      </c>
      <c r="CU1853" s="1" t="s">
        <v>111</v>
      </c>
      <c r="CV1853" s="1" t="s">
        <v>138</v>
      </c>
      <c r="CW1853" s="1" t="s">
        <v>1364</v>
      </c>
      <c r="CX1853" s="1">
        <v>16702872161</v>
      </c>
      <c r="CY1853" s="1" t="s">
        <v>1359</v>
      </c>
      <c r="CZ1853" s="1" t="s">
        <v>138</v>
      </c>
      <c r="DA1853" s="1" t="s">
        <v>111</v>
      </c>
      <c r="DB1853" s="1" t="s">
        <v>112</v>
      </c>
      <c r="DC1853" s="1" t="s">
        <v>1357</v>
      </c>
      <c r="DD1853" s="1" t="s">
        <v>1365</v>
      </c>
      <c r="DF1853" s="1" t="s">
        <v>1366</v>
      </c>
      <c r="DG1853" s="1" t="s">
        <v>1359</v>
      </c>
    </row>
    <row r="1854" spans="1:111" ht="15.6" customHeight="1" x14ac:dyDescent="0.25">
      <c r="A1854" s="1" t="s">
        <v>18086</v>
      </c>
      <c r="B1854" s="1" t="s">
        <v>238</v>
      </c>
      <c r="C1854" s="2">
        <v>44319.116665393522</v>
      </c>
      <c r="D1854" s="2">
        <v>44361</v>
      </c>
      <c r="E1854" s="1" t="s">
        <v>110</v>
      </c>
      <c r="F1854" s="2">
        <v>44468.833333333336</v>
      </c>
      <c r="G1854" s="1" t="s">
        <v>111</v>
      </c>
      <c r="H1854" s="1" t="s">
        <v>112</v>
      </c>
      <c r="I1854" s="1" t="s">
        <v>112</v>
      </c>
      <c r="J1854" s="1" t="s">
        <v>8873</v>
      </c>
      <c r="L1854" s="1" t="s">
        <v>13693</v>
      </c>
      <c r="N1854" s="1" t="s">
        <v>879</v>
      </c>
      <c r="O1854" s="1" t="s">
        <v>117</v>
      </c>
      <c r="P1854" s="9">
        <v>96950</v>
      </c>
      <c r="Q1854" s="1" t="s">
        <v>118</v>
      </c>
      <c r="S1854" s="1">
        <v>16702342362</v>
      </c>
      <c r="U1854" s="1">
        <v>541330</v>
      </c>
      <c r="V1854" s="1" t="s">
        <v>119</v>
      </c>
      <c r="X1854" s="1" t="s">
        <v>8875</v>
      </c>
      <c r="Y1854" s="1" t="s">
        <v>8876</v>
      </c>
      <c r="Z1854" s="1" t="s">
        <v>721</v>
      </c>
      <c r="AA1854" s="1" t="s">
        <v>245</v>
      </c>
      <c r="AB1854" s="1" t="s">
        <v>8877</v>
      </c>
      <c r="AC1854" s="1" t="s">
        <v>8878</v>
      </c>
      <c r="AD1854" s="1" t="s">
        <v>116</v>
      </c>
      <c r="AE1854" s="1" t="s">
        <v>117</v>
      </c>
      <c r="AF1854" s="9">
        <v>96950</v>
      </c>
      <c r="AG1854" s="1" t="s">
        <v>118</v>
      </c>
      <c r="AI1854" s="1">
        <v>16702342362</v>
      </c>
      <c r="AK1854" s="1" t="s">
        <v>8879</v>
      </c>
      <c r="AL1854" s="1" t="s">
        <v>653</v>
      </c>
      <c r="AM1854" s="1" t="s">
        <v>1614</v>
      </c>
      <c r="AN1854" s="1" t="s">
        <v>8880</v>
      </c>
      <c r="AO1854" s="1" t="s">
        <v>1801</v>
      </c>
      <c r="AP1854" s="1" t="s">
        <v>8882</v>
      </c>
      <c r="AQ1854" s="1" t="s">
        <v>8883</v>
      </c>
      <c r="AR1854" s="1" t="s">
        <v>8884</v>
      </c>
      <c r="AS1854" s="1" t="s">
        <v>691</v>
      </c>
      <c r="AT1854" s="9">
        <v>96910</v>
      </c>
      <c r="AU1854" s="1" t="s">
        <v>118</v>
      </c>
      <c r="AW1854" s="1">
        <v>16714779084</v>
      </c>
      <c r="AY1854" s="1" t="s">
        <v>8885</v>
      </c>
      <c r="AZ1854" s="1" t="s">
        <v>6221</v>
      </c>
      <c r="BA1854" s="1" t="s">
        <v>691</v>
      </c>
      <c r="BB1854" s="1" t="s">
        <v>8886</v>
      </c>
      <c r="BC1854" s="1" t="str">
        <f>"17-3022.00"</f>
        <v>17-3022.00</v>
      </c>
      <c r="BD1854" s="1" t="s">
        <v>602</v>
      </c>
      <c r="BE1854" s="1" t="s">
        <v>18087</v>
      </c>
      <c r="BF1854" s="1" t="s">
        <v>18088</v>
      </c>
      <c r="BG1854" s="1">
        <v>1</v>
      </c>
      <c r="BH1854" s="1">
        <v>1</v>
      </c>
      <c r="BI1854" s="2">
        <v>44470</v>
      </c>
      <c r="BJ1854" s="2">
        <v>44834</v>
      </c>
      <c r="BK1854" s="2">
        <v>44470</v>
      </c>
      <c r="BL1854" s="2">
        <v>44834</v>
      </c>
      <c r="BM1854" s="1">
        <v>35</v>
      </c>
      <c r="BN1854" s="1">
        <v>0</v>
      </c>
      <c r="BO1854" s="1">
        <v>7</v>
      </c>
      <c r="BP1854" s="1">
        <v>7</v>
      </c>
      <c r="BQ1854" s="1">
        <v>7</v>
      </c>
      <c r="BR1854" s="1">
        <v>7</v>
      </c>
      <c r="BS1854" s="1">
        <v>7</v>
      </c>
      <c r="BT1854" s="1">
        <v>0</v>
      </c>
      <c r="BU1854" s="1" t="str">
        <f>"9:00 AM"</f>
        <v>9:00 AM</v>
      </c>
      <c r="BV1854" s="1" t="str">
        <f>"5:00 PM"</f>
        <v>5:00 PM</v>
      </c>
      <c r="BW1854" s="1" t="s">
        <v>392</v>
      </c>
      <c r="BX1854" s="1">
        <v>0</v>
      </c>
      <c r="BY1854" s="1">
        <v>24</v>
      </c>
      <c r="BZ1854" s="1" t="s">
        <v>112</v>
      </c>
      <c r="CA1854" s="1">
        <v>0</v>
      </c>
      <c r="CB1854" s="4" t="s">
        <v>18089</v>
      </c>
      <c r="CC1854" s="1" t="s">
        <v>8890</v>
      </c>
      <c r="CD1854" s="1" t="s">
        <v>5024</v>
      </c>
      <c r="CE1854" s="1" t="s">
        <v>157</v>
      </c>
      <c r="CF1854" s="1" t="s">
        <v>117</v>
      </c>
      <c r="CG1854" s="1">
        <v>96950</v>
      </c>
      <c r="CH1854" s="3">
        <v>17.25</v>
      </c>
      <c r="CI1854" s="3">
        <v>28</v>
      </c>
      <c r="CJ1854" s="3">
        <v>25.88</v>
      </c>
      <c r="CK1854" s="3">
        <v>42</v>
      </c>
      <c r="CL1854" s="1" t="s">
        <v>137</v>
      </c>
      <c r="CM1854" s="1" t="s">
        <v>138</v>
      </c>
      <c r="CN1854" s="1" t="s">
        <v>139</v>
      </c>
      <c r="CP1854" s="1" t="s">
        <v>112</v>
      </c>
      <c r="CQ1854" s="1" t="s">
        <v>111</v>
      </c>
      <c r="CR1854" s="1" t="s">
        <v>112</v>
      </c>
      <c r="CS1854" s="1" t="s">
        <v>111</v>
      </c>
      <c r="CT1854" s="1" t="s">
        <v>138</v>
      </c>
      <c r="CU1854" s="1" t="s">
        <v>111</v>
      </c>
      <c r="CV1854" s="1" t="s">
        <v>138</v>
      </c>
      <c r="CW1854" s="1" t="s">
        <v>8891</v>
      </c>
      <c r="CX1854" s="1">
        <v>16702342362</v>
      </c>
      <c r="CY1854" s="1" t="s">
        <v>8879</v>
      </c>
      <c r="CZ1854" s="1" t="s">
        <v>8892</v>
      </c>
      <c r="DA1854" s="1" t="s">
        <v>111</v>
      </c>
      <c r="DB1854" s="1" t="s">
        <v>112</v>
      </c>
    </row>
    <row r="1855" spans="1:111" ht="15.6" customHeight="1" x14ac:dyDescent="0.25">
      <c r="A1855" s="1" t="s">
        <v>18093</v>
      </c>
      <c r="B1855" s="1" t="s">
        <v>238</v>
      </c>
      <c r="C1855" s="2">
        <v>44308.228396296297</v>
      </c>
      <c r="D1855" s="2">
        <v>44341</v>
      </c>
      <c r="E1855" s="1" t="s">
        <v>110</v>
      </c>
      <c r="F1855" s="2">
        <v>44468.833333333336</v>
      </c>
      <c r="G1855" s="1" t="s">
        <v>112</v>
      </c>
      <c r="H1855" s="1" t="s">
        <v>112</v>
      </c>
      <c r="I1855" s="1" t="s">
        <v>112</v>
      </c>
      <c r="J1855" s="1" t="s">
        <v>2758</v>
      </c>
      <c r="K1855" s="1" t="s">
        <v>1979</v>
      </c>
      <c r="L1855" s="1" t="s">
        <v>941</v>
      </c>
      <c r="M1855" s="1" t="s">
        <v>942</v>
      </c>
      <c r="N1855" s="1" t="s">
        <v>116</v>
      </c>
      <c r="O1855" s="1" t="s">
        <v>117</v>
      </c>
      <c r="P1855" s="9">
        <v>96950</v>
      </c>
      <c r="Q1855" s="1" t="s">
        <v>118</v>
      </c>
      <c r="S1855" s="1">
        <v>16702352883</v>
      </c>
      <c r="U1855" s="1">
        <v>561320</v>
      </c>
      <c r="V1855" s="1" t="s">
        <v>119</v>
      </c>
      <c r="X1855" s="1" t="s">
        <v>943</v>
      </c>
      <c r="Y1855" s="1" t="s">
        <v>944</v>
      </c>
      <c r="Z1855" s="1" t="s">
        <v>945</v>
      </c>
      <c r="AA1855" s="1" t="s">
        <v>373</v>
      </c>
      <c r="AB1855" s="1" t="s">
        <v>941</v>
      </c>
      <c r="AC1855" s="1" t="s">
        <v>942</v>
      </c>
      <c r="AD1855" s="1" t="s">
        <v>116</v>
      </c>
      <c r="AE1855" s="1" t="s">
        <v>117</v>
      </c>
      <c r="AF1855" s="9">
        <v>96950</v>
      </c>
      <c r="AG1855" s="1" t="s">
        <v>118</v>
      </c>
      <c r="AI1855" s="1">
        <v>16702352883</v>
      </c>
      <c r="AK1855" s="1" t="s">
        <v>530</v>
      </c>
      <c r="BC1855" s="1" t="str">
        <f>"43-5081.01"</f>
        <v>43-5081.01</v>
      </c>
      <c r="BD1855" s="1" t="s">
        <v>132</v>
      </c>
      <c r="BE1855" s="1" t="s">
        <v>10385</v>
      </c>
      <c r="BF1855" s="1" t="s">
        <v>10386</v>
      </c>
      <c r="BG1855" s="1">
        <v>5</v>
      </c>
      <c r="BH1855" s="1">
        <v>5</v>
      </c>
      <c r="BI1855" s="2">
        <v>44470</v>
      </c>
      <c r="BJ1855" s="2">
        <v>44834</v>
      </c>
      <c r="BK1855" s="2">
        <v>44470</v>
      </c>
      <c r="BL1855" s="2">
        <v>44834</v>
      </c>
      <c r="BM1855" s="1">
        <v>35</v>
      </c>
      <c r="BN1855" s="1">
        <v>0</v>
      </c>
      <c r="BO1855" s="1">
        <v>7</v>
      </c>
      <c r="BP1855" s="1">
        <v>7</v>
      </c>
      <c r="BQ1855" s="1">
        <v>7</v>
      </c>
      <c r="BR1855" s="1">
        <v>7</v>
      </c>
      <c r="BS1855" s="1">
        <v>7</v>
      </c>
      <c r="BT1855" s="1">
        <v>0</v>
      </c>
      <c r="BU1855" s="1" t="str">
        <f>"9:00 AM"</f>
        <v>9:00 AM</v>
      </c>
      <c r="BV1855" s="1" t="str">
        <f>"5:00 PM"</f>
        <v>5:00 PM</v>
      </c>
      <c r="BW1855" s="1" t="s">
        <v>135</v>
      </c>
      <c r="BX1855" s="1">
        <v>3</v>
      </c>
      <c r="BY1855" s="1">
        <v>3</v>
      </c>
      <c r="BZ1855" s="1" t="s">
        <v>112</v>
      </c>
      <c r="CA1855" s="1">
        <v>0</v>
      </c>
      <c r="CB1855" s="4" t="s">
        <v>10387</v>
      </c>
      <c r="CC1855" s="1" t="s">
        <v>941</v>
      </c>
      <c r="CD1855" s="1" t="s">
        <v>942</v>
      </c>
      <c r="CE1855" s="1" t="s">
        <v>116</v>
      </c>
      <c r="CF1855" s="1" t="s">
        <v>117</v>
      </c>
      <c r="CG1855" s="1">
        <v>96950</v>
      </c>
      <c r="CH1855" s="3">
        <v>7.58</v>
      </c>
      <c r="CI1855" s="3">
        <v>8</v>
      </c>
      <c r="CJ1855" s="3">
        <v>11.37</v>
      </c>
      <c r="CK1855" s="3">
        <v>12</v>
      </c>
      <c r="CL1855" s="1" t="s">
        <v>137</v>
      </c>
      <c r="CM1855" s="1" t="s">
        <v>138</v>
      </c>
      <c r="CN1855" s="1" t="s">
        <v>139</v>
      </c>
      <c r="CP1855" s="1" t="s">
        <v>112</v>
      </c>
      <c r="CQ1855" s="1" t="s">
        <v>111</v>
      </c>
      <c r="CR1855" s="1" t="s">
        <v>112</v>
      </c>
      <c r="CS1855" s="1" t="s">
        <v>111</v>
      </c>
      <c r="CT1855" s="1" t="s">
        <v>111</v>
      </c>
      <c r="CU1855" s="1" t="s">
        <v>111</v>
      </c>
      <c r="CV1855" s="1" t="s">
        <v>138</v>
      </c>
      <c r="CW1855" s="1" t="s">
        <v>138</v>
      </c>
      <c r="CX1855" s="1">
        <v>16702352883</v>
      </c>
      <c r="CY1855" s="1" t="s">
        <v>530</v>
      </c>
      <c r="CZ1855" s="1" t="s">
        <v>138</v>
      </c>
      <c r="DA1855" s="1" t="s">
        <v>111</v>
      </c>
      <c r="DB1855" s="1" t="s">
        <v>112</v>
      </c>
    </row>
    <row r="1856" spans="1:111" ht="15.6" customHeight="1" x14ac:dyDescent="0.25">
      <c r="A1856" s="1" t="s">
        <v>18094</v>
      </c>
      <c r="B1856" s="1" t="s">
        <v>238</v>
      </c>
      <c r="C1856" s="2">
        <v>44318.026901620367</v>
      </c>
      <c r="D1856" s="2">
        <v>44386</v>
      </c>
      <c r="E1856" s="1" t="s">
        <v>180</v>
      </c>
      <c r="G1856" s="1" t="s">
        <v>112</v>
      </c>
      <c r="H1856" s="1" t="s">
        <v>112</v>
      </c>
      <c r="I1856" s="1" t="s">
        <v>112</v>
      </c>
      <c r="J1856" s="1" t="s">
        <v>1670</v>
      </c>
      <c r="L1856" s="1" t="s">
        <v>1671</v>
      </c>
      <c r="M1856" s="1" t="s">
        <v>138</v>
      </c>
      <c r="N1856" s="1" t="s">
        <v>116</v>
      </c>
      <c r="O1856" s="1" t="s">
        <v>117</v>
      </c>
      <c r="P1856" s="9">
        <v>96950</v>
      </c>
      <c r="Q1856" s="1" t="s">
        <v>118</v>
      </c>
      <c r="R1856" s="1" t="s">
        <v>116</v>
      </c>
      <c r="S1856" s="1">
        <v>16707836970</v>
      </c>
      <c r="U1856" s="1">
        <v>23822</v>
      </c>
      <c r="V1856" s="1" t="s">
        <v>119</v>
      </c>
      <c r="X1856" s="1" t="s">
        <v>1672</v>
      </c>
      <c r="Y1856" s="1" t="s">
        <v>1673</v>
      </c>
      <c r="Z1856" s="1" t="s">
        <v>1674</v>
      </c>
      <c r="AA1856" s="1" t="s">
        <v>461</v>
      </c>
      <c r="AB1856" s="1" t="s">
        <v>1671</v>
      </c>
      <c r="AD1856" s="1" t="s">
        <v>116</v>
      </c>
      <c r="AE1856" s="1" t="s">
        <v>117</v>
      </c>
      <c r="AF1856" s="9">
        <v>96950</v>
      </c>
      <c r="AG1856" s="1" t="s">
        <v>118</v>
      </c>
      <c r="AI1856" s="1">
        <v>16707836970</v>
      </c>
      <c r="AK1856" s="1" t="s">
        <v>1675</v>
      </c>
      <c r="BC1856" s="1" t="str">
        <f>"47-2111.00"</f>
        <v>47-2111.00</v>
      </c>
      <c r="BD1856" s="1" t="s">
        <v>1792</v>
      </c>
      <c r="BE1856" s="1" t="s">
        <v>18095</v>
      </c>
      <c r="BF1856" s="1" t="s">
        <v>1794</v>
      </c>
      <c r="BG1856" s="1">
        <v>1</v>
      </c>
      <c r="BH1856" s="1">
        <v>1</v>
      </c>
      <c r="BI1856" s="2">
        <v>44409</v>
      </c>
      <c r="BJ1856" s="2">
        <v>44773</v>
      </c>
      <c r="BK1856" s="2">
        <v>44409</v>
      </c>
      <c r="BL1856" s="2">
        <v>44773</v>
      </c>
      <c r="BM1856" s="1">
        <v>40</v>
      </c>
      <c r="BN1856" s="1">
        <v>0</v>
      </c>
      <c r="BO1856" s="1">
        <v>8</v>
      </c>
      <c r="BP1856" s="1">
        <v>8</v>
      </c>
      <c r="BQ1856" s="1">
        <v>8</v>
      </c>
      <c r="BR1856" s="1">
        <v>8</v>
      </c>
      <c r="BS1856" s="1">
        <v>8</v>
      </c>
      <c r="BT1856" s="1">
        <v>0</v>
      </c>
      <c r="BU1856" s="1" t="str">
        <f>"8:00 AM"</f>
        <v>8:00 AM</v>
      </c>
      <c r="BV1856" s="1" t="str">
        <f>"5:00 PM"</f>
        <v>5:00 PM</v>
      </c>
      <c r="BW1856" s="1" t="s">
        <v>230</v>
      </c>
      <c r="BX1856" s="1">
        <v>0</v>
      </c>
      <c r="BY1856" s="1">
        <v>12</v>
      </c>
      <c r="BZ1856" s="1" t="s">
        <v>112</v>
      </c>
      <c r="CA1856" s="1">
        <v>0</v>
      </c>
      <c r="CB1856" s="1" t="s">
        <v>138</v>
      </c>
      <c r="CC1856" s="1" t="s">
        <v>1671</v>
      </c>
      <c r="CD1856" s="1" t="s">
        <v>138</v>
      </c>
      <c r="CE1856" s="1" t="s">
        <v>116</v>
      </c>
      <c r="CF1856" s="1" t="s">
        <v>117</v>
      </c>
      <c r="CG1856" s="1">
        <v>96950</v>
      </c>
      <c r="CH1856" s="3">
        <v>10.53</v>
      </c>
      <c r="CI1856" s="3">
        <v>10.53</v>
      </c>
      <c r="CJ1856" s="3">
        <v>15.79</v>
      </c>
      <c r="CK1856" s="3">
        <v>15.79</v>
      </c>
      <c r="CL1856" s="1" t="s">
        <v>137</v>
      </c>
      <c r="CN1856" s="1" t="s">
        <v>139</v>
      </c>
      <c r="CP1856" s="1" t="s">
        <v>112</v>
      </c>
      <c r="CQ1856" s="1" t="s">
        <v>111</v>
      </c>
      <c r="CR1856" s="1" t="s">
        <v>111</v>
      </c>
      <c r="CS1856" s="1" t="s">
        <v>111</v>
      </c>
      <c r="CT1856" s="1" t="s">
        <v>138</v>
      </c>
      <c r="CU1856" s="1" t="s">
        <v>111</v>
      </c>
      <c r="CV1856" s="1" t="s">
        <v>138</v>
      </c>
      <c r="CW1856" s="1" t="s">
        <v>10076</v>
      </c>
      <c r="CX1856" s="1">
        <v>16702854122</v>
      </c>
      <c r="CY1856" s="1" t="s">
        <v>1675</v>
      </c>
      <c r="CZ1856" s="1" t="s">
        <v>138</v>
      </c>
      <c r="DA1856" s="1" t="s">
        <v>111</v>
      </c>
      <c r="DB1856" s="1" t="s">
        <v>112</v>
      </c>
    </row>
    <row r="1857" spans="1:111" ht="15.6" customHeight="1" x14ac:dyDescent="0.25">
      <c r="A1857" s="1" t="s">
        <v>18100</v>
      </c>
      <c r="B1857" s="1" t="s">
        <v>238</v>
      </c>
      <c r="C1857" s="2">
        <v>44332.860333101853</v>
      </c>
      <c r="D1857" s="2">
        <v>44369</v>
      </c>
      <c r="E1857" s="1" t="s">
        <v>180</v>
      </c>
      <c r="G1857" s="1" t="s">
        <v>112</v>
      </c>
      <c r="H1857" s="1" t="s">
        <v>112</v>
      </c>
      <c r="I1857" s="1" t="s">
        <v>112</v>
      </c>
      <c r="J1857" s="1" t="s">
        <v>5003</v>
      </c>
      <c r="K1857" s="1" t="s">
        <v>5231</v>
      </c>
      <c r="L1857" s="1" t="s">
        <v>5232</v>
      </c>
      <c r="M1857" s="1" t="s">
        <v>1976</v>
      </c>
      <c r="N1857" s="1" t="s">
        <v>116</v>
      </c>
      <c r="O1857" s="1" t="s">
        <v>117</v>
      </c>
      <c r="P1857" s="9">
        <v>96950</v>
      </c>
      <c r="Q1857" s="1" t="s">
        <v>118</v>
      </c>
      <c r="R1857" s="1" t="s">
        <v>242</v>
      </c>
      <c r="S1857" s="1">
        <v>16702358763</v>
      </c>
      <c r="U1857" s="1">
        <v>561320</v>
      </c>
      <c r="V1857" s="1" t="s">
        <v>2479</v>
      </c>
      <c r="W1857" s="1" t="s">
        <v>111</v>
      </c>
      <c r="X1857" s="1" t="s">
        <v>5006</v>
      </c>
      <c r="Y1857" s="1" t="s">
        <v>5007</v>
      </c>
      <c r="Z1857" s="1" t="s">
        <v>5008</v>
      </c>
      <c r="AA1857" s="1" t="s">
        <v>5009</v>
      </c>
      <c r="AB1857" s="1" t="s">
        <v>5010</v>
      </c>
      <c r="AC1857" s="1" t="s">
        <v>1976</v>
      </c>
      <c r="AD1857" s="1" t="s">
        <v>116</v>
      </c>
      <c r="AE1857" s="1" t="s">
        <v>117</v>
      </c>
      <c r="AF1857" s="9">
        <v>96950</v>
      </c>
      <c r="AG1857" s="1" t="s">
        <v>118</v>
      </c>
      <c r="AH1857" s="1" t="s">
        <v>242</v>
      </c>
      <c r="AI1857" s="1">
        <v>16702358763</v>
      </c>
      <c r="AK1857" s="1" t="s">
        <v>5011</v>
      </c>
      <c r="BC1857" s="1" t="str">
        <f>"37-2012.00"</f>
        <v>37-2012.00</v>
      </c>
      <c r="BD1857" s="1" t="s">
        <v>576</v>
      </c>
      <c r="BE1857" s="1" t="s">
        <v>5233</v>
      </c>
      <c r="BF1857" s="1" t="s">
        <v>5234</v>
      </c>
      <c r="BG1857" s="1">
        <v>2</v>
      </c>
      <c r="BH1857" s="1">
        <v>2</v>
      </c>
      <c r="BI1857" s="2">
        <v>44409</v>
      </c>
      <c r="BJ1857" s="2">
        <v>44773</v>
      </c>
      <c r="BK1857" s="2">
        <v>44409</v>
      </c>
      <c r="BL1857" s="2">
        <v>44773</v>
      </c>
      <c r="BM1857" s="1">
        <v>35</v>
      </c>
      <c r="BN1857" s="1">
        <v>7</v>
      </c>
      <c r="BO1857" s="1">
        <v>0</v>
      </c>
      <c r="BP1857" s="1">
        <v>0</v>
      </c>
      <c r="BQ1857" s="1">
        <v>7</v>
      </c>
      <c r="BR1857" s="1">
        <v>7</v>
      </c>
      <c r="BS1857" s="1">
        <v>7</v>
      </c>
      <c r="BT1857" s="1">
        <v>7</v>
      </c>
      <c r="BU1857" s="1" t="str">
        <f>"9:00 AM"</f>
        <v>9:00 AM</v>
      </c>
      <c r="BV1857" s="1" t="str">
        <f>"5:00 PM"</f>
        <v>5:00 PM</v>
      </c>
      <c r="BW1857" s="1" t="s">
        <v>135</v>
      </c>
      <c r="BX1857" s="1">
        <v>0</v>
      </c>
      <c r="BY1857" s="1">
        <v>3</v>
      </c>
      <c r="BZ1857" s="1" t="s">
        <v>112</v>
      </c>
      <c r="CB1857" s="1" t="s">
        <v>5235</v>
      </c>
      <c r="CC1857" s="1" t="s">
        <v>18101</v>
      </c>
      <c r="CD1857" s="1" t="s">
        <v>138</v>
      </c>
      <c r="CE1857" s="1" t="s">
        <v>116</v>
      </c>
      <c r="CF1857" s="1" t="s">
        <v>117</v>
      </c>
      <c r="CG1857" s="1">
        <v>96950</v>
      </c>
      <c r="CH1857" s="3">
        <v>7.59</v>
      </c>
      <c r="CI1857" s="3">
        <v>7.59</v>
      </c>
      <c r="CJ1857" s="3">
        <v>11.38</v>
      </c>
      <c r="CK1857" s="3">
        <v>11.38</v>
      </c>
      <c r="CL1857" s="1" t="s">
        <v>137</v>
      </c>
      <c r="CM1857" s="1" t="s">
        <v>230</v>
      </c>
      <c r="CN1857" s="1" t="s">
        <v>139</v>
      </c>
      <c r="CP1857" s="1" t="s">
        <v>112</v>
      </c>
      <c r="CQ1857" s="1" t="s">
        <v>111</v>
      </c>
      <c r="CR1857" s="1" t="s">
        <v>112</v>
      </c>
      <c r="CS1857" s="1" t="s">
        <v>111</v>
      </c>
      <c r="CT1857" s="1" t="s">
        <v>138</v>
      </c>
      <c r="CU1857" s="1" t="s">
        <v>111</v>
      </c>
      <c r="CV1857" s="1" t="s">
        <v>138</v>
      </c>
      <c r="CW1857" s="1" t="s">
        <v>1134</v>
      </c>
      <c r="CX1857" s="1">
        <v>16702358763</v>
      </c>
      <c r="CY1857" s="1" t="s">
        <v>5011</v>
      </c>
      <c r="CZ1857" s="1" t="s">
        <v>138</v>
      </c>
      <c r="DA1857" s="1" t="s">
        <v>111</v>
      </c>
      <c r="DB1857" s="1" t="s">
        <v>111</v>
      </c>
      <c r="DC1857" s="1" t="s">
        <v>5006</v>
      </c>
      <c r="DD1857" s="1" t="s">
        <v>5007</v>
      </c>
      <c r="DE1857" s="1" t="s">
        <v>448</v>
      </c>
      <c r="DF1857" s="1" t="s">
        <v>5003</v>
      </c>
      <c r="DG1857" s="1" t="s">
        <v>5011</v>
      </c>
    </row>
    <row r="1858" spans="1:111" ht="15.6" customHeight="1" x14ac:dyDescent="0.25">
      <c r="A1858" s="1" t="s">
        <v>18103</v>
      </c>
      <c r="B1858" s="1" t="s">
        <v>238</v>
      </c>
      <c r="C1858" s="2">
        <v>44319.100029050926</v>
      </c>
      <c r="D1858" s="2">
        <v>44350</v>
      </c>
      <c r="E1858" s="1" t="s">
        <v>110</v>
      </c>
      <c r="F1858" s="2">
        <v>44468.833333333336</v>
      </c>
      <c r="G1858" s="1" t="s">
        <v>111</v>
      </c>
      <c r="H1858" s="1" t="s">
        <v>112</v>
      </c>
      <c r="I1858" s="1" t="s">
        <v>112</v>
      </c>
      <c r="J1858" s="1" t="s">
        <v>8873</v>
      </c>
      <c r="L1858" s="1" t="s">
        <v>13693</v>
      </c>
      <c r="N1858" s="1" t="s">
        <v>879</v>
      </c>
      <c r="O1858" s="1" t="s">
        <v>117</v>
      </c>
      <c r="P1858" s="9">
        <v>96950</v>
      </c>
      <c r="Q1858" s="1" t="s">
        <v>118</v>
      </c>
      <c r="S1858" s="1">
        <v>16702342362</v>
      </c>
      <c r="U1858" s="1">
        <v>541330</v>
      </c>
      <c r="V1858" s="1" t="s">
        <v>119</v>
      </c>
      <c r="X1858" s="1" t="s">
        <v>8875</v>
      </c>
      <c r="Y1858" s="1" t="s">
        <v>8876</v>
      </c>
      <c r="Z1858" s="1" t="s">
        <v>721</v>
      </c>
      <c r="AA1858" s="1" t="s">
        <v>245</v>
      </c>
      <c r="AB1858" s="1" t="s">
        <v>8877</v>
      </c>
      <c r="AC1858" s="1" t="s">
        <v>8878</v>
      </c>
      <c r="AD1858" s="1" t="s">
        <v>116</v>
      </c>
      <c r="AE1858" s="1" t="s">
        <v>117</v>
      </c>
      <c r="AF1858" s="9">
        <v>96950</v>
      </c>
      <c r="AG1858" s="1" t="s">
        <v>118</v>
      </c>
      <c r="AI1858" s="1">
        <v>16702342362</v>
      </c>
      <c r="AK1858" s="1" t="s">
        <v>8879</v>
      </c>
      <c r="AL1858" s="1" t="s">
        <v>653</v>
      </c>
      <c r="AM1858" s="1" t="s">
        <v>1614</v>
      </c>
      <c r="AN1858" s="1" t="s">
        <v>3351</v>
      </c>
      <c r="AO1858" s="1" t="s">
        <v>1801</v>
      </c>
      <c r="AP1858" s="1" t="s">
        <v>8882</v>
      </c>
      <c r="AQ1858" s="1" t="s">
        <v>8883</v>
      </c>
      <c r="AR1858" s="1" t="s">
        <v>8884</v>
      </c>
      <c r="AS1858" s="1" t="s">
        <v>691</v>
      </c>
      <c r="AT1858" s="9">
        <v>96910</v>
      </c>
      <c r="AU1858" s="1" t="s">
        <v>118</v>
      </c>
      <c r="AW1858" s="1">
        <v>16714779084</v>
      </c>
      <c r="AY1858" s="1" t="s">
        <v>8885</v>
      </c>
      <c r="AZ1858" s="1" t="s">
        <v>6221</v>
      </c>
      <c r="BA1858" s="1" t="s">
        <v>691</v>
      </c>
      <c r="BB1858" s="1" t="s">
        <v>8886</v>
      </c>
      <c r="BC1858" s="1" t="str">
        <f>"17-3011.02"</f>
        <v>17-3011.02</v>
      </c>
      <c r="BD1858" s="1" t="s">
        <v>13694</v>
      </c>
      <c r="BE1858" s="1" t="s">
        <v>18104</v>
      </c>
      <c r="BF1858" s="1" t="s">
        <v>18105</v>
      </c>
      <c r="BG1858" s="1">
        <v>1</v>
      </c>
      <c r="BH1858" s="1">
        <v>1</v>
      </c>
      <c r="BI1858" s="2">
        <v>44470</v>
      </c>
      <c r="BJ1858" s="2">
        <v>45565</v>
      </c>
      <c r="BK1858" s="2">
        <v>44470</v>
      </c>
      <c r="BL1858" s="2">
        <v>45565</v>
      </c>
      <c r="BM1858" s="1">
        <v>35</v>
      </c>
      <c r="BN1858" s="1">
        <v>0</v>
      </c>
      <c r="BO1858" s="1">
        <v>7</v>
      </c>
      <c r="BP1858" s="1">
        <v>7</v>
      </c>
      <c r="BQ1858" s="1">
        <v>7</v>
      </c>
      <c r="BR1858" s="1">
        <v>7</v>
      </c>
      <c r="BS1858" s="1">
        <v>7</v>
      </c>
      <c r="BT1858" s="1">
        <v>0</v>
      </c>
      <c r="BU1858" s="1" t="str">
        <f>"9:00 AM"</f>
        <v>9:00 AM</v>
      </c>
      <c r="BV1858" s="1" t="str">
        <f>"5:00 PM"</f>
        <v>5:00 PM</v>
      </c>
      <c r="BW1858" s="1" t="s">
        <v>135</v>
      </c>
      <c r="BX1858" s="1">
        <v>0</v>
      </c>
      <c r="BY1858" s="1">
        <v>24</v>
      </c>
      <c r="BZ1858" s="1" t="s">
        <v>112</v>
      </c>
      <c r="CA1858" s="1">
        <v>0</v>
      </c>
      <c r="CB1858" s="4" t="s">
        <v>18106</v>
      </c>
      <c r="CC1858" s="1" t="s">
        <v>8890</v>
      </c>
      <c r="CD1858" s="1" t="s">
        <v>5024</v>
      </c>
      <c r="CE1858" s="1" t="s">
        <v>116</v>
      </c>
      <c r="CF1858" s="1" t="s">
        <v>117</v>
      </c>
      <c r="CG1858" s="1">
        <v>96950</v>
      </c>
      <c r="CH1858" s="3">
        <v>15.86</v>
      </c>
      <c r="CI1858" s="3">
        <v>16</v>
      </c>
      <c r="CJ1858" s="3">
        <v>23.79</v>
      </c>
      <c r="CK1858" s="3">
        <v>24</v>
      </c>
      <c r="CL1858" s="1" t="s">
        <v>137</v>
      </c>
      <c r="CM1858" s="1" t="s">
        <v>138</v>
      </c>
      <c r="CN1858" s="1" t="s">
        <v>139</v>
      </c>
      <c r="CP1858" s="1" t="s">
        <v>112</v>
      </c>
      <c r="CQ1858" s="1" t="s">
        <v>111</v>
      </c>
      <c r="CR1858" s="1" t="s">
        <v>112</v>
      </c>
      <c r="CS1858" s="1" t="s">
        <v>111</v>
      </c>
      <c r="CT1858" s="1" t="s">
        <v>138</v>
      </c>
      <c r="CU1858" s="1" t="s">
        <v>111</v>
      </c>
      <c r="CV1858" s="1" t="s">
        <v>138</v>
      </c>
      <c r="CW1858" s="1" t="s">
        <v>8891</v>
      </c>
      <c r="CX1858" s="1">
        <v>16702342362</v>
      </c>
      <c r="CY1858" s="1" t="s">
        <v>8879</v>
      </c>
      <c r="CZ1858" s="1" t="s">
        <v>8892</v>
      </c>
      <c r="DA1858" s="1" t="s">
        <v>111</v>
      </c>
      <c r="DB1858" s="1" t="s">
        <v>112</v>
      </c>
    </row>
    <row r="1859" spans="1:111" ht="15.6" customHeight="1" x14ac:dyDescent="0.25">
      <c r="A1859" s="1" t="s">
        <v>18107</v>
      </c>
      <c r="B1859" s="1" t="s">
        <v>238</v>
      </c>
      <c r="C1859" s="2">
        <v>44323.661304513887</v>
      </c>
      <c r="D1859" s="2">
        <v>44354</v>
      </c>
      <c r="E1859" s="1" t="s">
        <v>110</v>
      </c>
      <c r="F1859" s="2">
        <v>44468.833333333336</v>
      </c>
      <c r="G1859" s="1" t="s">
        <v>111</v>
      </c>
      <c r="H1859" s="1" t="s">
        <v>112</v>
      </c>
      <c r="I1859" s="1" t="s">
        <v>112</v>
      </c>
      <c r="J1859" s="1" t="s">
        <v>3869</v>
      </c>
      <c r="K1859" s="1" t="s">
        <v>3870</v>
      </c>
      <c r="L1859" s="1" t="s">
        <v>18108</v>
      </c>
      <c r="M1859" s="1" t="s">
        <v>1130</v>
      </c>
      <c r="N1859" s="1" t="s">
        <v>116</v>
      </c>
      <c r="O1859" s="1" t="s">
        <v>117</v>
      </c>
      <c r="P1859" s="9">
        <v>96950</v>
      </c>
      <c r="Q1859" s="1" t="s">
        <v>118</v>
      </c>
      <c r="R1859" s="1" t="s">
        <v>117</v>
      </c>
      <c r="S1859" s="1">
        <v>16702351096</v>
      </c>
      <c r="U1859" s="1">
        <v>5412</v>
      </c>
      <c r="V1859" s="1" t="s">
        <v>119</v>
      </c>
      <c r="X1859" s="1" t="s">
        <v>3872</v>
      </c>
      <c r="Y1859" s="1" t="s">
        <v>3873</v>
      </c>
      <c r="Z1859" s="1" t="s">
        <v>3874</v>
      </c>
      <c r="AA1859" s="1" t="s">
        <v>245</v>
      </c>
      <c r="AB1859" s="1" t="s">
        <v>18109</v>
      </c>
      <c r="AC1859" s="1" t="s">
        <v>1130</v>
      </c>
      <c r="AD1859" s="1" t="s">
        <v>116</v>
      </c>
      <c r="AE1859" s="1" t="s">
        <v>117</v>
      </c>
      <c r="AF1859" s="9">
        <v>96950</v>
      </c>
      <c r="AG1859" s="1" t="s">
        <v>118</v>
      </c>
      <c r="AH1859" s="1" t="s">
        <v>117</v>
      </c>
      <c r="AI1859" s="1">
        <v>16702351096</v>
      </c>
      <c r="AK1859" s="1" t="s">
        <v>3878</v>
      </c>
      <c r="BC1859" s="1" t="str">
        <f>"13-2011.01"</f>
        <v>13-2011.01</v>
      </c>
      <c r="BD1859" s="1" t="s">
        <v>932</v>
      </c>
      <c r="BE1859" s="1" t="s">
        <v>3876</v>
      </c>
      <c r="BF1859" s="1" t="s">
        <v>759</v>
      </c>
      <c r="BG1859" s="1">
        <v>2</v>
      </c>
      <c r="BH1859" s="1">
        <v>2</v>
      </c>
      <c r="BI1859" s="2">
        <v>44470</v>
      </c>
      <c r="BJ1859" s="2">
        <v>44834</v>
      </c>
      <c r="BK1859" s="2">
        <v>44470</v>
      </c>
      <c r="BL1859" s="2">
        <v>44834</v>
      </c>
      <c r="BM1859" s="1">
        <v>35</v>
      </c>
      <c r="BN1859" s="1">
        <v>5</v>
      </c>
      <c r="BO1859" s="1">
        <v>5</v>
      </c>
      <c r="BP1859" s="1">
        <v>5</v>
      </c>
      <c r="BQ1859" s="1">
        <v>5</v>
      </c>
      <c r="BR1859" s="1">
        <v>5</v>
      </c>
      <c r="BS1859" s="1">
        <v>5</v>
      </c>
      <c r="BT1859" s="1">
        <v>5</v>
      </c>
      <c r="BU1859" s="1" t="str">
        <f>"5:30 PM"</f>
        <v>5:30 PM</v>
      </c>
      <c r="BV1859" s="1" t="str">
        <f>"10:30 PM"</f>
        <v>10:30 PM</v>
      </c>
      <c r="BW1859" s="1" t="s">
        <v>135</v>
      </c>
      <c r="BX1859" s="1">
        <v>0</v>
      </c>
      <c r="BY1859" s="1">
        <v>12</v>
      </c>
      <c r="BZ1859" s="1" t="s">
        <v>112</v>
      </c>
      <c r="CB1859" s="1" t="s">
        <v>3877</v>
      </c>
      <c r="CC1859" s="1" t="s">
        <v>18110</v>
      </c>
      <c r="CD1859" s="1" t="s">
        <v>1130</v>
      </c>
      <c r="CE1859" s="1" t="s">
        <v>116</v>
      </c>
      <c r="CF1859" s="1" t="s">
        <v>117</v>
      </c>
      <c r="CG1859" s="1">
        <v>96950</v>
      </c>
      <c r="CH1859" s="3">
        <v>14.85</v>
      </c>
      <c r="CI1859" s="3">
        <v>15</v>
      </c>
      <c r="CJ1859" s="3">
        <v>0</v>
      </c>
      <c r="CK1859" s="3">
        <v>0</v>
      </c>
      <c r="CL1859" s="1" t="s">
        <v>137</v>
      </c>
      <c r="CM1859" s="1" t="s">
        <v>138</v>
      </c>
      <c r="CN1859" s="1" t="s">
        <v>218</v>
      </c>
      <c r="CP1859" s="1" t="s">
        <v>112</v>
      </c>
      <c r="CQ1859" s="1" t="s">
        <v>111</v>
      </c>
      <c r="CR1859" s="1" t="s">
        <v>111</v>
      </c>
      <c r="CS1859" s="1" t="s">
        <v>112</v>
      </c>
      <c r="CT1859" s="1" t="s">
        <v>138</v>
      </c>
      <c r="CU1859" s="1" t="s">
        <v>111</v>
      </c>
      <c r="CV1859" s="1" t="s">
        <v>138</v>
      </c>
      <c r="CW1859" s="1" t="s">
        <v>1324</v>
      </c>
      <c r="CX1859" s="1">
        <v>16702351096</v>
      </c>
      <c r="CY1859" s="1" t="s">
        <v>3878</v>
      </c>
      <c r="CZ1859" s="1" t="s">
        <v>138</v>
      </c>
      <c r="DA1859" s="1" t="s">
        <v>111</v>
      </c>
      <c r="DB1859" s="1" t="s">
        <v>112</v>
      </c>
    </row>
    <row r="1860" spans="1:111" ht="15.6" customHeight="1" x14ac:dyDescent="0.25">
      <c r="A1860" s="1" t="s">
        <v>18111</v>
      </c>
      <c r="B1860" s="1" t="s">
        <v>238</v>
      </c>
      <c r="C1860" s="2">
        <v>44306.306625347221</v>
      </c>
      <c r="D1860" s="2">
        <v>44341</v>
      </c>
      <c r="E1860" s="1" t="s">
        <v>110</v>
      </c>
      <c r="F1860" s="2">
        <v>44468.833333333336</v>
      </c>
      <c r="G1860" s="1" t="s">
        <v>111</v>
      </c>
      <c r="H1860" s="1" t="s">
        <v>112</v>
      </c>
      <c r="I1860" s="1" t="s">
        <v>112</v>
      </c>
      <c r="J1860" s="1" t="s">
        <v>3278</v>
      </c>
      <c r="K1860" s="1" t="s">
        <v>3279</v>
      </c>
      <c r="L1860" s="1" t="s">
        <v>3280</v>
      </c>
      <c r="M1860" s="1" t="s">
        <v>3281</v>
      </c>
      <c r="N1860" s="1" t="s">
        <v>116</v>
      </c>
      <c r="O1860" s="1" t="s">
        <v>117</v>
      </c>
      <c r="P1860" s="9">
        <v>96950</v>
      </c>
      <c r="Q1860" s="1" t="s">
        <v>118</v>
      </c>
      <c r="S1860" s="1">
        <v>16702353285</v>
      </c>
      <c r="U1860" s="1">
        <v>81111</v>
      </c>
      <c r="V1860" s="1" t="s">
        <v>119</v>
      </c>
      <c r="X1860" s="1" t="s">
        <v>3282</v>
      </c>
      <c r="Y1860" s="1" t="s">
        <v>3283</v>
      </c>
      <c r="Z1860" s="1" t="s">
        <v>3109</v>
      </c>
      <c r="AA1860" s="1" t="s">
        <v>3284</v>
      </c>
      <c r="AB1860" s="1" t="s">
        <v>3280</v>
      </c>
      <c r="AC1860" s="1" t="s">
        <v>3281</v>
      </c>
      <c r="AD1860" s="1" t="s">
        <v>116</v>
      </c>
      <c r="AE1860" s="1" t="s">
        <v>117</v>
      </c>
      <c r="AF1860" s="9">
        <v>96950</v>
      </c>
      <c r="AG1860" s="1" t="s">
        <v>118</v>
      </c>
      <c r="AI1860" s="1">
        <v>16702353285</v>
      </c>
      <c r="AK1860" s="1" t="s">
        <v>3285</v>
      </c>
      <c r="BC1860" s="1" t="str">
        <f>"43-5081.00"</f>
        <v>43-5081.00</v>
      </c>
      <c r="BD1860" s="1" t="s">
        <v>2923</v>
      </c>
      <c r="BE1860" s="1" t="s">
        <v>8060</v>
      </c>
      <c r="BF1860" s="1" t="s">
        <v>8061</v>
      </c>
      <c r="BG1860" s="1">
        <v>2</v>
      </c>
      <c r="BH1860" s="1">
        <v>2</v>
      </c>
      <c r="BI1860" s="2">
        <v>44470</v>
      </c>
      <c r="BJ1860" s="2">
        <v>44834</v>
      </c>
      <c r="BK1860" s="2">
        <v>44470</v>
      </c>
      <c r="BL1860" s="2">
        <v>44834</v>
      </c>
      <c r="BM1860" s="1">
        <v>40</v>
      </c>
      <c r="BN1860" s="1">
        <v>0</v>
      </c>
      <c r="BO1860" s="1">
        <v>8</v>
      </c>
      <c r="BP1860" s="1">
        <v>8</v>
      </c>
      <c r="BQ1860" s="1">
        <v>8</v>
      </c>
      <c r="BR1860" s="1">
        <v>8</v>
      </c>
      <c r="BS1860" s="1">
        <v>8</v>
      </c>
      <c r="BT1860" s="1">
        <v>0</v>
      </c>
      <c r="BU1860" s="1" t="str">
        <f>"8:00 AM"</f>
        <v>8:00 AM</v>
      </c>
      <c r="BV1860" s="1" t="str">
        <f>"5:00 PM"</f>
        <v>5:00 PM</v>
      </c>
      <c r="BW1860" s="1" t="s">
        <v>135</v>
      </c>
      <c r="BX1860" s="1">
        <v>0</v>
      </c>
      <c r="BY1860" s="1">
        <v>12</v>
      </c>
      <c r="BZ1860" s="1" t="s">
        <v>112</v>
      </c>
      <c r="CA1860" s="1">
        <v>0</v>
      </c>
      <c r="CB1860" s="1" t="s">
        <v>230</v>
      </c>
      <c r="CC1860" s="1" t="s">
        <v>8062</v>
      </c>
      <c r="CD1860" s="1" t="s">
        <v>3281</v>
      </c>
      <c r="CE1860" s="1" t="s">
        <v>116</v>
      </c>
      <c r="CF1860" s="1" t="s">
        <v>117</v>
      </c>
      <c r="CG1860" s="1">
        <v>96950</v>
      </c>
      <c r="CH1860" s="3">
        <v>7.58</v>
      </c>
      <c r="CI1860" s="3">
        <v>7.58</v>
      </c>
      <c r="CJ1860" s="3">
        <v>11.37</v>
      </c>
      <c r="CK1860" s="3">
        <v>11.37</v>
      </c>
      <c r="CL1860" s="1" t="s">
        <v>137</v>
      </c>
      <c r="CM1860" s="1" t="s">
        <v>362</v>
      </c>
      <c r="CN1860" s="1" t="s">
        <v>139</v>
      </c>
      <c r="CP1860" s="1" t="s">
        <v>112</v>
      </c>
      <c r="CQ1860" s="1" t="s">
        <v>111</v>
      </c>
      <c r="CR1860" s="1" t="s">
        <v>112</v>
      </c>
      <c r="CS1860" s="1" t="s">
        <v>111</v>
      </c>
      <c r="CT1860" s="1" t="s">
        <v>138</v>
      </c>
      <c r="CU1860" s="1" t="s">
        <v>111</v>
      </c>
      <c r="CV1860" s="1" t="s">
        <v>138</v>
      </c>
      <c r="CW1860" s="1" t="s">
        <v>3288</v>
      </c>
      <c r="CX1860" s="1">
        <v>16702353285</v>
      </c>
      <c r="CY1860" s="1" t="s">
        <v>3285</v>
      </c>
      <c r="CZ1860" s="1" t="s">
        <v>138</v>
      </c>
      <c r="DA1860" s="1" t="s">
        <v>111</v>
      </c>
      <c r="DB1860" s="1" t="s">
        <v>112</v>
      </c>
      <c r="DC1860" s="1" t="s">
        <v>3282</v>
      </c>
      <c r="DD1860" s="1" t="s">
        <v>18112</v>
      </c>
      <c r="DE1860" s="1" t="s">
        <v>448</v>
      </c>
      <c r="DF1860" s="1" t="s">
        <v>138</v>
      </c>
      <c r="DG1860" s="1" t="s">
        <v>138</v>
      </c>
    </row>
    <row r="1861" spans="1:111" ht="15.6" customHeight="1" x14ac:dyDescent="0.25">
      <c r="A1861" s="1" t="s">
        <v>18113</v>
      </c>
      <c r="B1861" s="1" t="s">
        <v>238</v>
      </c>
      <c r="C1861" s="2">
        <v>44334.50060983796</v>
      </c>
      <c r="D1861" s="2">
        <v>44371</v>
      </c>
      <c r="E1861" s="1" t="s">
        <v>110</v>
      </c>
      <c r="F1861" s="2">
        <v>44468.833333333336</v>
      </c>
      <c r="G1861" s="1" t="s">
        <v>112</v>
      </c>
      <c r="H1861" s="1" t="s">
        <v>112</v>
      </c>
      <c r="I1861" s="1" t="s">
        <v>112</v>
      </c>
      <c r="J1861" s="1" t="s">
        <v>3371</v>
      </c>
      <c r="K1861" s="1" t="s">
        <v>138</v>
      </c>
      <c r="L1861" s="1" t="s">
        <v>3372</v>
      </c>
      <c r="N1861" s="1" t="s">
        <v>116</v>
      </c>
      <c r="O1861" s="1" t="s">
        <v>117</v>
      </c>
      <c r="P1861" s="9">
        <v>96950</v>
      </c>
      <c r="Q1861" s="1" t="s">
        <v>118</v>
      </c>
      <c r="R1861" s="1" t="s">
        <v>138</v>
      </c>
      <c r="S1861" s="1">
        <v>16702342440</v>
      </c>
      <c r="U1861" s="1">
        <v>23622</v>
      </c>
      <c r="V1861" s="1" t="s">
        <v>119</v>
      </c>
      <c r="X1861" s="1" t="s">
        <v>3373</v>
      </c>
      <c r="Y1861" s="1" t="s">
        <v>1111</v>
      </c>
      <c r="Z1861" s="1" t="s">
        <v>3374</v>
      </c>
      <c r="AA1861" s="1" t="s">
        <v>962</v>
      </c>
      <c r="AB1861" s="1" t="s">
        <v>3372</v>
      </c>
      <c r="AD1861" s="1" t="s">
        <v>116</v>
      </c>
      <c r="AE1861" s="1" t="s">
        <v>117</v>
      </c>
      <c r="AF1861" s="9">
        <v>96950</v>
      </c>
      <c r="AG1861" s="1" t="s">
        <v>118</v>
      </c>
      <c r="AH1861" s="1" t="s">
        <v>138</v>
      </c>
      <c r="AI1861" s="1">
        <v>16702342440</v>
      </c>
      <c r="AK1861" s="1" t="s">
        <v>3375</v>
      </c>
      <c r="AL1861" s="1" t="s">
        <v>653</v>
      </c>
      <c r="AM1861" s="1" t="s">
        <v>3050</v>
      </c>
      <c r="AN1861" s="1" t="s">
        <v>3376</v>
      </c>
      <c r="AO1861" s="1" t="s">
        <v>1868</v>
      </c>
      <c r="AP1861" s="1" t="s">
        <v>3377</v>
      </c>
      <c r="AQ1861" s="1" t="s">
        <v>1197</v>
      </c>
      <c r="AR1861" s="1" t="s">
        <v>116</v>
      </c>
      <c r="AS1861" s="1" t="s">
        <v>117</v>
      </c>
      <c r="AT1861" s="9">
        <v>96950</v>
      </c>
      <c r="AU1861" s="1" t="s">
        <v>118</v>
      </c>
      <c r="AV1861" s="1" t="s">
        <v>138</v>
      </c>
      <c r="AW1861" s="1">
        <v>16702331209</v>
      </c>
      <c r="AX1861" s="1" t="s">
        <v>138</v>
      </c>
      <c r="AY1861" s="1" t="s">
        <v>3378</v>
      </c>
      <c r="AZ1861" s="1" t="s">
        <v>3379</v>
      </c>
      <c r="BA1861" s="1" t="s">
        <v>117</v>
      </c>
      <c r="BB1861" s="1" t="s">
        <v>661</v>
      </c>
      <c r="BC1861" s="1" t="str">
        <f>"17-3011.01"</f>
        <v>17-3011.01</v>
      </c>
      <c r="BD1861" s="1" t="s">
        <v>3356</v>
      </c>
      <c r="BE1861" s="1" t="s">
        <v>5281</v>
      </c>
      <c r="BF1861" s="1" t="s">
        <v>5282</v>
      </c>
      <c r="BG1861" s="1">
        <v>1</v>
      </c>
      <c r="BH1861" s="1">
        <v>1</v>
      </c>
      <c r="BI1861" s="2">
        <v>44470</v>
      </c>
      <c r="BJ1861" s="2">
        <v>44834</v>
      </c>
      <c r="BK1861" s="2">
        <v>44470</v>
      </c>
      <c r="BL1861" s="2">
        <v>44834</v>
      </c>
      <c r="BM1861" s="1">
        <v>40</v>
      </c>
      <c r="BN1861" s="1">
        <v>0</v>
      </c>
      <c r="BO1861" s="1">
        <v>8</v>
      </c>
      <c r="BP1861" s="1">
        <v>8</v>
      </c>
      <c r="BQ1861" s="1">
        <v>8</v>
      </c>
      <c r="BR1861" s="1">
        <v>8</v>
      </c>
      <c r="BS1861" s="1">
        <v>8</v>
      </c>
      <c r="BT1861" s="1">
        <v>0</v>
      </c>
      <c r="BU1861" s="1" t="str">
        <f>"8:00 AM"</f>
        <v>8:00 AM</v>
      </c>
      <c r="BV1861" s="1" t="str">
        <f>"5:00 PM"</f>
        <v>5:00 PM</v>
      </c>
      <c r="BW1861" s="1" t="s">
        <v>193</v>
      </c>
      <c r="BX1861" s="1">
        <v>0</v>
      </c>
      <c r="BY1861" s="1">
        <v>12</v>
      </c>
      <c r="BZ1861" s="1" t="s">
        <v>112</v>
      </c>
      <c r="CB1861" s="1" t="s">
        <v>5283</v>
      </c>
      <c r="CC1861" s="1" t="s">
        <v>2505</v>
      </c>
      <c r="CD1861" s="1" t="s">
        <v>2272</v>
      </c>
      <c r="CE1861" s="1" t="s">
        <v>116</v>
      </c>
      <c r="CF1861" s="1" t="s">
        <v>117</v>
      </c>
      <c r="CG1861" s="1">
        <v>96950</v>
      </c>
      <c r="CH1861" s="3">
        <v>15.86</v>
      </c>
      <c r="CI1861" s="3">
        <v>15.86</v>
      </c>
      <c r="CJ1861" s="3">
        <v>23.79</v>
      </c>
      <c r="CK1861" s="3">
        <v>23.79</v>
      </c>
      <c r="CL1861" s="1" t="s">
        <v>137</v>
      </c>
      <c r="CM1861" s="1" t="s">
        <v>138</v>
      </c>
      <c r="CN1861" s="1" t="s">
        <v>139</v>
      </c>
      <c r="CP1861" s="1" t="s">
        <v>112</v>
      </c>
      <c r="CQ1861" s="1" t="s">
        <v>111</v>
      </c>
      <c r="CR1861" s="1" t="s">
        <v>112</v>
      </c>
      <c r="CS1861" s="1" t="s">
        <v>111</v>
      </c>
      <c r="CT1861" s="1" t="s">
        <v>138</v>
      </c>
      <c r="CU1861" s="1" t="s">
        <v>111</v>
      </c>
      <c r="CV1861" s="1" t="s">
        <v>138</v>
      </c>
      <c r="CW1861" s="1" t="s">
        <v>138</v>
      </c>
      <c r="CX1861" s="1">
        <v>16702342440</v>
      </c>
      <c r="CY1861" s="1" t="s">
        <v>3383</v>
      </c>
      <c r="CZ1861" s="1" t="s">
        <v>138</v>
      </c>
      <c r="DA1861" s="1" t="s">
        <v>111</v>
      </c>
      <c r="DB1861" s="1" t="s">
        <v>112</v>
      </c>
      <c r="DC1861" s="1" t="s">
        <v>3050</v>
      </c>
      <c r="DD1861" s="1" t="s">
        <v>3376</v>
      </c>
      <c r="DE1861" s="1" t="s">
        <v>3384</v>
      </c>
      <c r="DF1861" s="1" t="s">
        <v>3379</v>
      </c>
      <c r="DG1861" s="1" t="s">
        <v>3378</v>
      </c>
    </row>
    <row r="1862" spans="1:111" ht="15.6" customHeight="1" x14ac:dyDescent="0.25">
      <c r="A1862" s="1" t="s">
        <v>18114</v>
      </c>
      <c r="B1862" s="1" t="s">
        <v>238</v>
      </c>
      <c r="C1862" s="2">
        <v>44339.842102430557</v>
      </c>
      <c r="D1862" s="2">
        <v>44376</v>
      </c>
      <c r="E1862" s="1" t="s">
        <v>110</v>
      </c>
      <c r="F1862" s="2">
        <v>44468.833333333336</v>
      </c>
      <c r="G1862" s="1" t="s">
        <v>112</v>
      </c>
      <c r="H1862" s="1" t="s">
        <v>112</v>
      </c>
      <c r="I1862" s="1" t="s">
        <v>112</v>
      </c>
      <c r="J1862" s="1" t="s">
        <v>18115</v>
      </c>
      <c r="K1862" s="1" t="s">
        <v>18116</v>
      </c>
      <c r="L1862" s="1" t="s">
        <v>18117</v>
      </c>
      <c r="N1862" s="1" t="s">
        <v>879</v>
      </c>
      <c r="O1862" s="1" t="s">
        <v>117</v>
      </c>
      <c r="P1862" s="9">
        <v>96950</v>
      </c>
      <c r="Q1862" s="1" t="s">
        <v>118</v>
      </c>
      <c r="S1862" s="1">
        <v>16703235009</v>
      </c>
      <c r="U1862" s="1">
        <v>424710</v>
      </c>
      <c r="V1862" s="1" t="s">
        <v>119</v>
      </c>
      <c r="X1862" s="1" t="s">
        <v>17923</v>
      </c>
      <c r="Y1862" s="1" t="s">
        <v>8386</v>
      </c>
      <c r="AA1862" s="1" t="s">
        <v>18118</v>
      </c>
      <c r="AB1862" s="1" t="s">
        <v>18117</v>
      </c>
      <c r="AD1862" s="1" t="s">
        <v>116</v>
      </c>
      <c r="AE1862" s="1" t="s">
        <v>117</v>
      </c>
      <c r="AF1862" s="9">
        <v>96950</v>
      </c>
      <c r="AG1862" s="1" t="s">
        <v>118</v>
      </c>
      <c r="AI1862" s="1">
        <v>16703235009</v>
      </c>
      <c r="AK1862" s="1" t="s">
        <v>18119</v>
      </c>
      <c r="AL1862" s="1" t="s">
        <v>653</v>
      </c>
      <c r="AM1862" s="1" t="s">
        <v>1614</v>
      </c>
      <c r="AN1862" s="1" t="s">
        <v>18120</v>
      </c>
      <c r="AO1862" s="1" t="s">
        <v>16784</v>
      </c>
      <c r="AP1862" s="1" t="s">
        <v>8882</v>
      </c>
      <c r="AQ1862" s="1" t="s">
        <v>8883</v>
      </c>
      <c r="AR1862" s="1" t="s">
        <v>8884</v>
      </c>
      <c r="AS1862" s="1" t="s">
        <v>117</v>
      </c>
      <c r="AT1862" s="9">
        <v>96910</v>
      </c>
      <c r="AU1862" s="1" t="s">
        <v>118</v>
      </c>
      <c r="AW1862" s="1">
        <v>16714779084</v>
      </c>
      <c r="AY1862" s="1" t="s">
        <v>8885</v>
      </c>
      <c r="AZ1862" s="1" t="s">
        <v>6221</v>
      </c>
      <c r="BA1862" s="1" t="s">
        <v>691</v>
      </c>
      <c r="BB1862" s="1" t="s">
        <v>10181</v>
      </c>
      <c r="BC1862" s="1" t="str">
        <f>"49-9071.00"</f>
        <v>49-9071.00</v>
      </c>
      <c r="BD1862" s="1" t="s">
        <v>214</v>
      </c>
      <c r="BE1862" s="1" t="s">
        <v>18121</v>
      </c>
      <c r="BF1862" s="1" t="s">
        <v>18122</v>
      </c>
      <c r="BG1862" s="1">
        <v>1</v>
      </c>
      <c r="BH1862" s="1">
        <v>1</v>
      </c>
      <c r="BI1862" s="2">
        <v>44470</v>
      </c>
      <c r="BJ1862" s="2">
        <v>44834</v>
      </c>
      <c r="BK1862" s="2">
        <v>44470</v>
      </c>
      <c r="BL1862" s="2">
        <v>44834</v>
      </c>
      <c r="BM1862" s="1">
        <v>40</v>
      </c>
      <c r="BN1862" s="1">
        <v>0</v>
      </c>
      <c r="BO1862" s="1">
        <v>8</v>
      </c>
      <c r="BP1862" s="1">
        <v>8</v>
      </c>
      <c r="BQ1862" s="1">
        <v>8</v>
      </c>
      <c r="BR1862" s="1">
        <v>8</v>
      </c>
      <c r="BS1862" s="1">
        <v>8</v>
      </c>
      <c r="BT1862" s="1">
        <v>0</v>
      </c>
      <c r="BU1862" s="1" t="str">
        <f>"8:00 AM"</f>
        <v>8:00 AM</v>
      </c>
      <c r="BV1862" s="1" t="str">
        <f>"5:00 PM"</f>
        <v>5:00 PM</v>
      </c>
      <c r="BW1862" s="1" t="s">
        <v>135</v>
      </c>
      <c r="BX1862" s="1">
        <v>0</v>
      </c>
      <c r="BY1862" s="1">
        <v>24</v>
      </c>
      <c r="BZ1862" s="1" t="s">
        <v>112</v>
      </c>
      <c r="CB1862" s="4" t="s">
        <v>18123</v>
      </c>
      <c r="CC1862" s="1" t="s">
        <v>18124</v>
      </c>
      <c r="CE1862" s="1" t="s">
        <v>157</v>
      </c>
      <c r="CF1862" s="1" t="s">
        <v>117</v>
      </c>
      <c r="CG1862" s="1">
        <v>96950</v>
      </c>
      <c r="CH1862" s="3">
        <v>8.7100000000000009</v>
      </c>
      <c r="CI1862" s="3">
        <v>8.7100000000000009</v>
      </c>
      <c r="CJ1862" s="3">
        <v>13.07</v>
      </c>
      <c r="CK1862" s="3">
        <v>13.07</v>
      </c>
      <c r="CL1862" s="1" t="s">
        <v>137</v>
      </c>
      <c r="CM1862" s="1" t="s">
        <v>138</v>
      </c>
      <c r="CN1862" s="1" t="s">
        <v>139</v>
      </c>
      <c r="CP1862" s="1" t="s">
        <v>111</v>
      </c>
      <c r="CQ1862" s="1" t="s">
        <v>111</v>
      </c>
      <c r="CR1862" s="1" t="s">
        <v>112</v>
      </c>
      <c r="CS1862" s="1" t="s">
        <v>111</v>
      </c>
      <c r="CT1862" s="1" t="s">
        <v>138</v>
      </c>
      <c r="CU1862" s="1" t="s">
        <v>111</v>
      </c>
      <c r="CV1862" s="1" t="s">
        <v>138</v>
      </c>
      <c r="CW1862" s="1" t="s">
        <v>18125</v>
      </c>
      <c r="CX1862" s="1">
        <v>16703235009</v>
      </c>
      <c r="CY1862" s="1" t="s">
        <v>18126</v>
      </c>
      <c r="CZ1862" s="1" t="s">
        <v>138</v>
      </c>
      <c r="DA1862" s="1" t="s">
        <v>111</v>
      </c>
      <c r="DB1862" s="1" t="s">
        <v>112</v>
      </c>
    </row>
    <row r="1863" spans="1:111" ht="15.6" customHeight="1" x14ac:dyDescent="0.25">
      <c r="A1863" s="1" t="s">
        <v>18127</v>
      </c>
      <c r="B1863" s="1" t="s">
        <v>238</v>
      </c>
      <c r="C1863" s="2">
        <v>44325.322366435183</v>
      </c>
      <c r="D1863" s="2">
        <v>44371</v>
      </c>
      <c r="E1863" s="1" t="s">
        <v>110</v>
      </c>
      <c r="F1863" s="2">
        <v>44468.833333333336</v>
      </c>
      <c r="G1863" s="1" t="s">
        <v>111</v>
      </c>
      <c r="H1863" s="1" t="s">
        <v>112</v>
      </c>
      <c r="I1863" s="1" t="s">
        <v>112</v>
      </c>
      <c r="J1863" s="1" t="s">
        <v>6433</v>
      </c>
      <c r="K1863" s="1" t="s">
        <v>6434</v>
      </c>
      <c r="L1863" s="1" t="s">
        <v>6435</v>
      </c>
      <c r="M1863" s="1" t="s">
        <v>4377</v>
      </c>
      <c r="N1863" s="1" t="s">
        <v>116</v>
      </c>
      <c r="O1863" s="1" t="s">
        <v>117</v>
      </c>
      <c r="P1863" s="9">
        <v>96950</v>
      </c>
      <c r="Q1863" s="1" t="s">
        <v>118</v>
      </c>
      <c r="R1863" s="1" t="s">
        <v>117</v>
      </c>
      <c r="S1863" s="1">
        <v>16702856677</v>
      </c>
      <c r="U1863" s="1">
        <v>72241</v>
      </c>
      <c r="V1863" s="1" t="s">
        <v>119</v>
      </c>
      <c r="X1863" s="1" t="s">
        <v>1076</v>
      </c>
      <c r="Y1863" s="1" t="s">
        <v>6436</v>
      </c>
      <c r="Z1863" s="1" t="s">
        <v>138</v>
      </c>
      <c r="AA1863" s="1" t="s">
        <v>245</v>
      </c>
      <c r="AB1863" s="1" t="s">
        <v>6435</v>
      </c>
      <c r="AC1863" s="1" t="s">
        <v>4377</v>
      </c>
      <c r="AD1863" s="1" t="s">
        <v>116</v>
      </c>
      <c r="AE1863" s="1" t="s">
        <v>117</v>
      </c>
      <c r="AF1863" s="9">
        <v>96950</v>
      </c>
      <c r="AG1863" s="1" t="s">
        <v>118</v>
      </c>
      <c r="AH1863" s="1" t="s">
        <v>117</v>
      </c>
      <c r="AI1863" s="1">
        <v>16702856677</v>
      </c>
      <c r="AK1863" s="1" t="s">
        <v>6437</v>
      </c>
      <c r="BC1863" s="1" t="str">
        <f>"37-2011.00"</f>
        <v>37-2011.00</v>
      </c>
      <c r="BD1863" s="1" t="s">
        <v>676</v>
      </c>
      <c r="BE1863" s="1" t="s">
        <v>6438</v>
      </c>
      <c r="BF1863" s="1" t="s">
        <v>6439</v>
      </c>
      <c r="BG1863" s="1">
        <v>2</v>
      </c>
      <c r="BH1863" s="1">
        <v>2</v>
      </c>
      <c r="BI1863" s="2">
        <v>44470</v>
      </c>
      <c r="BJ1863" s="2">
        <v>44834</v>
      </c>
      <c r="BK1863" s="2">
        <v>44470</v>
      </c>
      <c r="BL1863" s="2">
        <v>44834</v>
      </c>
      <c r="BM1863" s="1">
        <v>40</v>
      </c>
      <c r="BN1863" s="1">
        <v>0</v>
      </c>
      <c r="BO1863" s="1">
        <v>8</v>
      </c>
      <c r="BP1863" s="1">
        <v>8</v>
      </c>
      <c r="BQ1863" s="1">
        <v>8</v>
      </c>
      <c r="BR1863" s="1">
        <v>8</v>
      </c>
      <c r="BS1863" s="1">
        <v>8</v>
      </c>
      <c r="BT1863" s="1">
        <v>0</v>
      </c>
      <c r="BU1863" s="1" t="str">
        <f>"1:00 PM"</f>
        <v>1:00 PM</v>
      </c>
      <c r="BV1863" s="1" t="str">
        <f>"10:00 PM"</f>
        <v>10:00 PM</v>
      </c>
      <c r="BW1863" s="1" t="s">
        <v>135</v>
      </c>
      <c r="BX1863" s="1">
        <v>0</v>
      </c>
      <c r="BY1863" s="1">
        <v>6</v>
      </c>
      <c r="BZ1863" s="1" t="s">
        <v>112</v>
      </c>
      <c r="CB1863" s="1" t="s">
        <v>13708</v>
      </c>
      <c r="CC1863" s="1" t="s">
        <v>6435</v>
      </c>
      <c r="CD1863" s="1" t="s">
        <v>4377</v>
      </c>
      <c r="CE1863" s="1" t="s">
        <v>116</v>
      </c>
      <c r="CF1863" s="1" t="s">
        <v>117</v>
      </c>
      <c r="CG1863" s="1">
        <v>96950</v>
      </c>
      <c r="CH1863" s="3">
        <v>8.0500000000000007</v>
      </c>
      <c r="CI1863" s="3">
        <v>8.5</v>
      </c>
      <c r="CJ1863" s="3">
        <v>12.07</v>
      </c>
      <c r="CK1863" s="3">
        <v>12.75</v>
      </c>
      <c r="CL1863" s="1" t="s">
        <v>137</v>
      </c>
      <c r="CM1863" s="1" t="s">
        <v>138</v>
      </c>
      <c r="CN1863" s="1" t="s">
        <v>218</v>
      </c>
      <c r="CP1863" s="1" t="s">
        <v>112</v>
      </c>
      <c r="CQ1863" s="1" t="s">
        <v>111</v>
      </c>
      <c r="CR1863" s="1" t="s">
        <v>111</v>
      </c>
      <c r="CS1863" s="1" t="s">
        <v>111</v>
      </c>
      <c r="CT1863" s="1" t="s">
        <v>138</v>
      </c>
      <c r="CU1863" s="1" t="s">
        <v>111</v>
      </c>
      <c r="CV1863" s="1" t="s">
        <v>138</v>
      </c>
      <c r="CW1863" s="1" t="s">
        <v>1324</v>
      </c>
      <c r="CX1863" s="1">
        <v>16702856677</v>
      </c>
      <c r="CY1863" s="1" t="s">
        <v>6437</v>
      </c>
      <c r="CZ1863" s="1" t="s">
        <v>138</v>
      </c>
      <c r="DA1863" s="1" t="s">
        <v>111</v>
      </c>
      <c r="DB1863" s="1" t="s">
        <v>112</v>
      </c>
    </row>
    <row r="1864" spans="1:111" ht="15.6" customHeight="1" x14ac:dyDescent="0.25">
      <c r="A1864" s="1" t="s">
        <v>18131</v>
      </c>
      <c r="B1864" s="1" t="s">
        <v>238</v>
      </c>
      <c r="C1864" s="2">
        <v>44302.947620833336</v>
      </c>
      <c r="D1864" s="2">
        <v>44335</v>
      </c>
      <c r="E1864" s="1" t="s">
        <v>110</v>
      </c>
      <c r="F1864" s="2">
        <v>44468.833333333336</v>
      </c>
      <c r="G1864" s="1" t="s">
        <v>111</v>
      </c>
      <c r="H1864" s="1" t="s">
        <v>112</v>
      </c>
      <c r="I1864" s="1" t="s">
        <v>112</v>
      </c>
      <c r="J1864" s="1" t="s">
        <v>1036</v>
      </c>
      <c r="L1864" s="1" t="s">
        <v>445</v>
      </c>
      <c r="M1864" s="1" t="s">
        <v>1037</v>
      </c>
      <c r="N1864" s="1" t="s">
        <v>1038</v>
      </c>
      <c r="O1864" s="1" t="s">
        <v>117</v>
      </c>
      <c r="P1864" s="9">
        <v>96950</v>
      </c>
      <c r="Q1864" s="1" t="s">
        <v>118</v>
      </c>
      <c r="R1864" s="1" t="s">
        <v>242</v>
      </c>
      <c r="S1864" s="1">
        <v>16702357701</v>
      </c>
      <c r="U1864" s="1">
        <v>52211</v>
      </c>
      <c r="V1864" s="1" t="s">
        <v>119</v>
      </c>
      <c r="X1864" s="1" t="s">
        <v>1039</v>
      </c>
      <c r="Y1864" s="1" t="s">
        <v>1040</v>
      </c>
      <c r="Z1864" s="1" t="s">
        <v>1041</v>
      </c>
      <c r="AA1864" s="1" t="s">
        <v>1042</v>
      </c>
      <c r="AB1864" s="1" t="s">
        <v>445</v>
      </c>
      <c r="AC1864" s="1" t="s">
        <v>18132</v>
      </c>
      <c r="AD1864" s="1" t="s">
        <v>1038</v>
      </c>
      <c r="AE1864" s="1" t="s">
        <v>117</v>
      </c>
      <c r="AF1864" s="9">
        <v>96950</v>
      </c>
      <c r="AG1864" s="1" t="s">
        <v>118</v>
      </c>
      <c r="AH1864" s="1" t="s">
        <v>242</v>
      </c>
      <c r="AI1864" s="1">
        <v>16702357701</v>
      </c>
      <c r="AK1864" s="1" t="s">
        <v>1043</v>
      </c>
      <c r="BC1864" s="1" t="str">
        <f>"13-2011.01"</f>
        <v>13-2011.01</v>
      </c>
      <c r="BD1864" s="1" t="s">
        <v>932</v>
      </c>
      <c r="BE1864" s="1" t="s">
        <v>18133</v>
      </c>
      <c r="BF1864" s="1" t="s">
        <v>511</v>
      </c>
      <c r="BG1864" s="1">
        <v>1</v>
      </c>
      <c r="BH1864" s="1">
        <v>1</v>
      </c>
      <c r="BI1864" s="2">
        <v>44470</v>
      </c>
      <c r="BJ1864" s="2">
        <v>45565</v>
      </c>
      <c r="BK1864" s="2">
        <v>44470</v>
      </c>
      <c r="BL1864" s="2">
        <v>45565</v>
      </c>
      <c r="BM1864" s="1">
        <v>40</v>
      </c>
      <c r="BN1864" s="1">
        <v>0</v>
      </c>
      <c r="BO1864" s="1">
        <v>7</v>
      </c>
      <c r="BP1864" s="1">
        <v>7</v>
      </c>
      <c r="BQ1864" s="1">
        <v>7</v>
      </c>
      <c r="BR1864" s="1">
        <v>7</v>
      </c>
      <c r="BS1864" s="1">
        <v>8</v>
      </c>
      <c r="BT1864" s="1">
        <v>4</v>
      </c>
      <c r="BU1864" s="1" t="str">
        <f>"8:45 AM"</f>
        <v>8:45 AM</v>
      </c>
      <c r="BV1864" s="1" t="str">
        <f>"4:45 PM"</f>
        <v>4:45 PM</v>
      </c>
      <c r="BW1864" s="1" t="s">
        <v>193</v>
      </c>
      <c r="BX1864" s="1">
        <v>0</v>
      </c>
      <c r="BY1864" s="1">
        <v>48</v>
      </c>
      <c r="BZ1864" s="1" t="s">
        <v>111</v>
      </c>
      <c r="CA1864" s="1">
        <v>2</v>
      </c>
      <c r="CB1864" s="4" t="s">
        <v>18134</v>
      </c>
      <c r="CC1864" s="1" t="s">
        <v>445</v>
      </c>
      <c r="CD1864" s="1" t="s">
        <v>1037</v>
      </c>
      <c r="CE1864" s="1" t="s">
        <v>1038</v>
      </c>
      <c r="CF1864" s="1" t="s">
        <v>117</v>
      </c>
      <c r="CG1864" s="1">
        <v>96950</v>
      </c>
      <c r="CH1864" s="3">
        <v>14.85</v>
      </c>
      <c r="CI1864" s="3">
        <v>14.85</v>
      </c>
      <c r="CJ1864" s="3">
        <v>22.28</v>
      </c>
      <c r="CK1864" s="3">
        <v>22.28</v>
      </c>
      <c r="CL1864" s="1" t="s">
        <v>137</v>
      </c>
      <c r="CM1864" s="1" t="s">
        <v>362</v>
      </c>
      <c r="CN1864" s="1" t="s">
        <v>139</v>
      </c>
      <c r="CP1864" s="1" t="s">
        <v>112</v>
      </c>
      <c r="CQ1864" s="1" t="s">
        <v>111</v>
      </c>
      <c r="CR1864" s="1" t="s">
        <v>112</v>
      </c>
      <c r="CS1864" s="1" t="s">
        <v>111</v>
      </c>
      <c r="CT1864" s="1" t="s">
        <v>138</v>
      </c>
      <c r="CU1864" s="1" t="s">
        <v>111</v>
      </c>
      <c r="CV1864" s="1" t="s">
        <v>138</v>
      </c>
      <c r="CW1864" s="1" t="s">
        <v>18135</v>
      </c>
      <c r="CX1864" s="1">
        <v>16702357701</v>
      </c>
      <c r="CY1864" s="1" t="s">
        <v>1043</v>
      </c>
      <c r="CZ1864" s="1" t="s">
        <v>138</v>
      </c>
      <c r="DA1864" s="1" t="s">
        <v>111</v>
      </c>
      <c r="DB1864" s="1" t="s">
        <v>112</v>
      </c>
    </row>
    <row r="1865" spans="1:111" ht="15.6" customHeight="1" x14ac:dyDescent="0.25">
      <c r="A1865" s="1" t="s">
        <v>18136</v>
      </c>
      <c r="B1865" s="1" t="s">
        <v>238</v>
      </c>
      <c r="C1865" s="2">
        <v>44302.94884016204</v>
      </c>
      <c r="D1865" s="2">
        <v>44348</v>
      </c>
      <c r="E1865" s="1" t="s">
        <v>110</v>
      </c>
      <c r="F1865" s="2">
        <v>44468.833333333336</v>
      </c>
      <c r="G1865" s="1" t="s">
        <v>111</v>
      </c>
      <c r="H1865" s="1" t="s">
        <v>112</v>
      </c>
      <c r="I1865" s="1" t="s">
        <v>112</v>
      </c>
      <c r="J1865" s="1" t="s">
        <v>1036</v>
      </c>
      <c r="L1865" s="1" t="s">
        <v>445</v>
      </c>
      <c r="M1865" s="1" t="s">
        <v>1037</v>
      </c>
      <c r="N1865" s="1" t="s">
        <v>1038</v>
      </c>
      <c r="O1865" s="1" t="s">
        <v>117</v>
      </c>
      <c r="P1865" s="9">
        <v>96950</v>
      </c>
      <c r="Q1865" s="1" t="s">
        <v>118</v>
      </c>
      <c r="R1865" s="1" t="s">
        <v>242</v>
      </c>
      <c r="S1865" s="1">
        <v>16702357701</v>
      </c>
      <c r="U1865" s="1">
        <v>52211</v>
      </c>
      <c r="V1865" s="1" t="s">
        <v>119</v>
      </c>
      <c r="X1865" s="1" t="s">
        <v>1039</v>
      </c>
      <c r="Y1865" s="1" t="s">
        <v>1040</v>
      </c>
      <c r="Z1865" s="1" t="s">
        <v>1041</v>
      </c>
      <c r="AA1865" s="1" t="s">
        <v>1042</v>
      </c>
      <c r="AB1865" s="1" t="s">
        <v>445</v>
      </c>
      <c r="AC1865" s="1" t="s">
        <v>1037</v>
      </c>
      <c r="AD1865" s="1" t="s">
        <v>1038</v>
      </c>
      <c r="AE1865" s="1" t="s">
        <v>117</v>
      </c>
      <c r="AF1865" s="9">
        <v>96950</v>
      </c>
      <c r="AG1865" s="1" t="s">
        <v>118</v>
      </c>
      <c r="AH1865" s="1" t="s">
        <v>242</v>
      </c>
      <c r="AI1865" s="1">
        <v>16702357701</v>
      </c>
      <c r="AK1865" s="1" t="s">
        <v>1043</v>
      </c>
      <c r="BC1865" s="1" t="str">
        <f>"13-2061.00"</f>
        <v>13-2061.00</v>
      </c>
      <c r="BD1865" s="1" t="s">
        <v>18137</v>
      </c>
      <c r="BE1865" s="1" t="s">
        <v>18138</v>
      </c>
      <c r="BF1865" s="1" t="s">
        <v>18139</v>
      </c>
      <c r="BG1865" s="1">
        <v>1</v>
      </c>
      <c r="BH1865" s="1">
        <v>1</v>
      </c>
      <c r="BI1865" s="2">
        <v>44470</v>
      </c>
      <c r="BJ1865" s="2">
        <v>45565</v>
      </c>
      <c r="BK1865" s="2">
        <v>44470</v>
      </c>
      <c r="BL1865" s="2">
        <v>45565</v>
      </c>
      <c r="BM1865" s="1">
        <v>40</v>
      </c>
      <c r="BN1865" s="1">
        <v>0</v>
      </c>
      <c r="BO1865" s="1">
        <v>7</v>
      </c>
      <c r="BP1865" s="1">
        <v>7</v>
      </c>
      <c r="BQ1865" s="1">
        <v>7</v>
      </c>
      <c r="BR1865" s="1">
        <v>7</v>
      </c>
      <c r="BS1865" s="1">
        <v>8</v>
      </c>
      <c r="BT1865" s="1">
        <v>4</v>
      </c>
      <c r="BU1865" s="1" t="str">
        <f>"8:45 AM"</f>
        <v>8:45 AM</v>
      </c>
      <c r="BV1865" s="1" t="str">
        <f>"4:45 PM"</f>
        <v>4:45 PM</v>
      </c>
      <c r="BW1865" s="1" t="s">
        <v>193</v>
      </c>
      <c r="BX1865" s="1">
        <v>0</v>
      </c>
      <c r="BY1865" s="1">
        <v>48</v>
      </c>
      <c r="BZ1865" s="1" t="s">
        <v>112</v>
      </c>
      <c r="CA1865" s="1">
        <v>0</v>
      </c>
      <c r="CB1865" s="4" t="s">
        <v>18140</v>
      </c>
      <c r="CC1865" s="1" t="s">
        <v>445</v>
      </c>
      <c r="CD1865" s="1" t="s">
        <v>1037</v>
      </c>
      <c r="CE1865" s="1" t="s">
        <v>1038</v>
      </c>
      <c r="CF1865" s="1" t="s">
        <v>117</v>
      </c>
      <c r="CG1865" s="1">
        <v>96950</v>
      </c>
      <c r="CH1865" s="3">
        <v>14.52</v>
      </c>
      <c r="CI1865" s="3">
        <v>14.52</v>
      </c>
      <c r="CJ1865" s="3">
        <v>21.78</v>
      </c>
      <c r="CK1865" s="3">
        <v>21.78</v>
      </c>
      <c r="CL1865" s="1" t="s">
        <v>137</v>
      </c>
      <c r="CM1865" s="1" t="s">
        <v>362</v>
      </c>
      <c r="CN1865" s="1" t="s">
        <v>139</v>
      </c>
      <c r="CP1865" s="1" t="s">
        <v>112</v>
      </c>
      <c r="CQ1865" s="1" t="s">
        <v>111</v>
      </c>
      <c r="CR1865" s="1" t="s">
        <v>112</v>
      </c>
      <c r="CS1865" s="1" t="s">
        <v>111</v>
      </c>
      <c r="CT1865" s="1" t="s">
        <v>138</v>
      </c>
      <c r="CU1865" s="1" t="s">
        <v>111</v>
      </c>
      <c r="CV1865" s="1" t="s">
        <v>138</v>
      </c>
      <c r="CW1865" s="1" t="s">
        <v>1047</v>
      </c>
      <c r="CX1865" s="1">
        <v>16702357701</v>
      </c>
      <c r="CY1865" s="1" t="s">
        <v>1043</v>
      </c>
      <c r="CZ1865" s="1" t="s">
        <v>138</v>
      </c>
      <c r="DA1865" s="1" t="s">
        <v>111</v>
      </c>
      <c r="DB1865" s="1" t="s">
        <v>112</v>
      </c>
    </row>
    <row r="1866" spans="1:111" ht="15.6" customHeight="1" x14ac:dyDescent="0.25">
      <c r="A1866" s="1" t="s">
        <v>18141</v>
      </c>
      <c r="B1866" s="1" t="s">
        <v>238</v>
      </c>
      <c r="C1866" s="2">
        <v>44350.207226620369</v>
      </c>
      <c r="D1866" s="2">
        <v>44389</v>
      </c>
      <c r="E1866" s="1" t="s">
        <v>180</v>
      </c>
      <c r="G1866" s="1" t="s">
        <v>112</v>
      </c>
      <c r="H1866" s="1" t="s">
        <v>112</v>
      </c>
      <c r="I1866" s="1" t="s">
        <v>112</v>
      </c>
      <c r="J1866" s="1" t="s">
        <v>18142</v>
      </c>
      <c r="K1866" s="1" t="s">
        <v>18143</v>
      </c>
      <c r="L1866" s="1" t="s">
        <v>18144</v>
      </c>
      <c r="M1866" s="1" t="s">
        <v>138</v>
      </c>
      <c r="N1866" s="1" t="s">
        <v>116</v>
      </c>
      <c r="O1866" s="1" t="s">
        <v>117</v>
      </c>
      <c r="P1866" s="9">
        <v>96950</v>
      </c>
      <c r="Q1866" s="1" t="s">
        <v>118</v>
      </c>
      <c r="R1866" s="1" t="s">
        <v>242</v>
      </c>
      <c r="S1866" s="1">
        <v>16704838928</v>
      </c>
      <c r="U1866" s="1">
        <v>111419</v>
      </c>
      <c r="V1866" s="1" t="s">
        <v>119</v>
      </c>
      <c r="X1866" s="1" t="s">
        <v>1076</v>
      </c>
      <c r="Y1866" s="1" t="s">
        <v>18145</v>
      </c>
      <c r="AA1866" s="1" t="s">
        <v>245</v>
      </c>
      <c r="AB1866" s="1" t="s">
        <v>18146</v>
      </c>
      <c r="AC1866" s="1" t="s">
        <v>138</v>
      </c>
      <c r="AD1866" s="1" t="s">
        <v>116</v>
      </c>
      <c r="AE1866" s="1" t="s">
        <v>117</v>
      </c>
      <c r="AF1866" s="9">
        <v>96950</v>
      </c>
      <c r="AG1866" s="1" t="s">
        <v>118</v>
      </c>
      <c r="AH1866" s="1" t="s">
        <v>242</v>
      </c>
      <c r="AI1866" s="1">
        <v>16704838928</v>
      </c>
      <c r="AK1866" s="1" t="s">
        <v>18147</v>
      </c>
      <c r="BC1866" s="1" t="str">
        <f>"41-1012.00"</f>
        <v>41-1012.00</v>
      </c>
      <c r="BD1866" s="1" t="s">
        <v>8460</v>
      </c>
      <c r="BE1866" s="1" t="s">
        <v>18148</v>
      </c>
      <c r="BF1866" s="1" t="s">
        <v>977</v>
      </c>
      <c r="BG1866" s="1">
        <v>1</v>
      </c>
      <c r="BH1866" s="1">
        <v>1</v>
      </c>
      <c r="BI1866" s="2">
        <v>44470</v>
      </c>
      <c r="BJ1866" s="2">
        <v>44834</v>
      </c>
      <c r="BK1866" s="2">
        <v>44470</v>
      </c>
      <c r="BL1866" s="2">
        <v>44834</v>
      </c>
      <c r="BM1866" s="1">
        <v>35</v>
      </c>
      <c r="BN1866" s="1">
        <v>0</v>
      </c>
      <c r="BO1866" s="1">
        <v>7</v>
      </c>
      <c r="BP1866" s="1">
        <v>7</v>
      </c>
      <c r="BQ1866" s="1">
        <v>7</v>
      </c>
      <c r="BR1866" s="1">
        <v>7</v>
      </c>
      <c r="BS1866" s="1">
        <v>7</v>
      </c>
      <c r="BT1866" s="1">
        <v>0</v>
      </c>
      <c r="BU1866" s="1" t="str">
        <f>"8:00 AM"</f>
        <v>8:00 AM</v>
      </c>
      <c r="BV1866" s="1" t="str">
        <f>"5:00 PM"</f>
        <v>5:00 PM</v>
      </c>
      <c r="BW1866" s="1" t="s">
        <v>135</v>
      </c>
      <c r="BX1866" s="1">
        <v>0</v>
      </c>
      <c r="BY1866" s="1">
        <v>12</v>
      </c>
      <c r="BZ1866" s="1" t="s">
        <v>111</v>
      </c>
      <c r="CA1866" s="1">
        <v>2</v>
      </c>
      <c r="CB1866" s="4" t="s">
        <v>18149</v>
      </c>
      <c r="CC1866" s="1" t="s">
        <v>18146</v>
      </c>
      <c r="CD1866" s="1" t="s">
        <v>138</v>
      </c>
      <c r="CE1866" s="1" t="s">
        <v>116</v>
      </c>
      <c r="CF1866" s="1" t="s">
        <v>117</v>
      </c>
      <c r="CG1866" s="1">
        <v>96950</v>
      </c>
      <c r="CH1866" s="3">
        <v>10.119999999999999</v>
      </c>
      <c r="CI1866" s="3">
        <v>10.119999999999999</v>
      </c>
      <c r="CJ1866" s="3">
        <v>15.18</v>
      </c>
      <c r="CK1866" s="3">
        <v>15.18</v>
      </c>
      <c r="CL1866" s="1" t="s">
        <v>137</v>
      </c>
      <c r="CM1866" s="1" t="s">
        <v>18150</v>
      </c>
      <c r="CN1866" s="1" t="s">
        <v>139</v>
      </c>
      <c r="CP1866" s="1" t="s">
        <v>112</v>
      </c>
      <c r="CQ1866" s="1" t="s">
        <v>111</v>
      </c>
      <c r="CR1866" s="1" t="s">
        <v>112</v>
      </c>
      <c r="CS1866" s="1" t="s">
        <v>111</v>
      </c>
      <c r="CT1866" s="1" t="s">
        <v>138</v>
      </c>
      <c r="CU1866" s="1" t="s">
        <v>111</v>
      </c>
      <c r="CV1866" s="1" t="s">
        <v>138</v>
      </c>
      <c r="CW1866" s="1" t="s">
        <v>980</v>
      </c>
      <c r="CX1866" s="1">
        <v>16704838928</v>
      </c>
      <c r="CY1866" s="1" t="s">
        <v>18151</v>
      </c>
      <c r="CZ1866" s="1" t="s">
        <v>138</v>
      </c>
      <c r="DA1866" s="1" t="s">
        <v>111</v>
      </c>
      <c r="DB1866" s="1" t="s">
        <v>112</v>
      </c>
    </row>
    <row r="1867" spans="1:111" ht="15.6" customHeight="1" x14ac:dyDescent="0.25">
      <c r="A1867" s="1" t="s">
        <v>18152</v>
      </c>
      <c r="B1867" s="1" t="s">
        <v>238</v>
      </c>
      <c r="C1867" s="2">
        <v>44295.039038773146</v>
      </c>
      <c r="D1867" s="2">
        <v>44336</v>
      </c>
      <c r="E1867" s="1" t="s">
        <v>110</v>
      </c>
      <c r="F1867" s="2">
        <v>44468.833333333336</v>
      </c>
      <c r="G1867" s="1" t="s">
        <v>111</v>
      </c>
      <c r="H1867" s="1" t="s">
        <v>112</v>
      </c>
      <c r="I1867" s="1" t="s">
        <v>112</v>
      </c>
      <c r="J1867" s="1" t="s">
        <v>18153</v>
      </c>
      <c r="K1867" s="1" t="s">
        <v>7262</v>
      </c>
      <c r="L1867" s="1" t="s">
        <v>18154</v>
      </c>
      <c r="M1867" s="1" t="s">
        <v>116</v>
      </c>
      <c r="N1867" s="1" t="s">
        <v>4883</v>
      </c>
      <c r="O1867" s="1" t="s">
        <v>117</v>
      </c>
      <c r="P1867" s="9">
        <v>96950</v>
      </c>
      <c r="Q1867" s="1" t="s">
        <v>118</v>
      </c>
      <c r="R1867" s="1" t="s">
        <v>719</v>
      </c>
      <c r="S1867" s="1">
        <v>16703230362</v>
      </c>
      <c r="U1867" s="1">
        <v>42393</v>
      </c>
      <c r="V1867" s="1" t="s">
        <v>119</v>
      </c>
      <c r="X1867" s="1" t="s">
        <v>1964</v>
      </c>
      <c r="Y1867" s="1" t="s">
        <v>7265</v>
      </c>
      <c r="AA1867" s="1" t="s">
        <v>245</v>
      </c>
      <c r="AB1867" s="1" t="s">
        <v>18154</v>
      </c>
      <c r="AC1867" s="1" t="s">
        <v>116</v>
      </c>
      <c r="AD1867" s="1" t="s">
        <v>4883</v>
      </c>
      <c r="AE1867" s="1" t="s">
        <v>117</v>
      </c>
      <c r="AF1867" s="9">
        <v>96950</v>
      </c>
      <c r="AG1867" s="1" t="s">
        <v>118</v>
      </c>
      <c r="AH1867" s="1" t="s">
        <v>719</v>
      </c>
      <c r="AI1867" s="1">
        <v>16703230362</v>
      </c>
      <c r="AK1867" s="1" t="s">
        <v>7267</v>
      </c>
      <c r="BC1867" s="1" t="str">
        <f>"49-9071.00"</f>
        <v>49-9071.00</v>
      </c>
      <c r="BD1867" s="1" t="s">
        <v>214</v>
      </c>
      <c r="BE1867" s="1" t="s">
        <v>18155</v>
      </c>
      <c r="BF1867" s="1" t="s">
        <v>10311</v>
      </c>
      <c r="BG1867" s="1">
        <v>2</v>
      </c>
      <c r="BH1867" s="1">
        <v>2</v>
      </c>
      <c r="BI1867" s="2">
        <v>44470</v>
      </c>
      <c r="BJ1867" s="2">
        <v>44834</v>
      </c>
      <c r="BK1867" s="2">
        <v>44470</v>
      </c>
      <c r="BL1867" s="2">
        <v>44834</v>
      </c>
      <c r="BM1867" s="1">
        <v>40</v>
      </c>
      <c r="BN1867" s="1">
        <v>0</v>
      </c>
      <c r="BO1867" s="1">
        <v>8</v>
      </c>
      <c r="BP1867" s="1">
        <v>8</v>
      </c>
      <c r="BQ1867" s="1">
        <v>8</v>
      </c>
      <c r="BR1867" s="1">
        <v>8</v>
      </c>
      <c r="BS1867" s="1">
        <v>8</v>
      </c>
      <c r="BT1867" s="1">
        <v>0</v>
      </c>
      <c r="BU1867" s="1" t="str">
        <f>"8:00 AM"</f>
        <v>8:00 AM</v>
      </c>
      <c r="BV1867" s="1" t="str">
        <f>"5:30 PM"</f>
        <v>5:30 PM</v>
      </c>
      <c r="BW1867" s="1" t="s">
        <v>135</v>
      </c>
      <c r="BX1867" s="1">
        <v>0</v>
      </c>
      <c r="BY1867" s="1">
        <v>24</v>
      </c>
      <c r="BZ1867" s="1" t="s">
        <v>112</v>
      </c>
      <c r="CA1867" s="1">
        <v>0</v>
      </c>
      <c r="CB1867" s="1" t="s">
        <v>18156</v>
      </c>
      <c r="CC1867" s="1" t="s">
        <v>18154</v>
      </c>
      <c r="CD1867" s="1" t="s">
        <v>116</v>
      </c>
      <c r="CE1867" s="1" t="s">
        <v>4883</v>
      </c>
      <c r="CF1867" s="1" t="s">
        <v>117</v>
      </c>
      <c r="CG1867" s="1">
        <v>96950</v>
      </c>
      <c r="CH1867" s="3">
        <v>8.7100000000000009</v>
      </c>
      <c r="CI1867" s="3">
        <v>8.7100000000000009</v>
      </c>
      <c r="CJ1867" s="3">
        <v>0</v>
      </c>
      <c r="CK1867" s="3">
        <v>0</v>
      </c>
      <c r="CL1867" s="1" t="s">
        <v>137</v>
      </c>
      <c r="CM1867" s="1" t="s">
        <v>168</v>
      </c>
      <c r="CN1867" s="1" t="s">
        <v>139</v>
      </c>
      <c r="CP1867" s="1" t="s">
        <v>112</v>
      </c>
      <c r="CQ1867" s="1" t="s">
        <v>111</v>
      </c>
      <c r="CR1867" s="1" t="s">
        <v>112</v>
      </c>
      <c r="CS1867" s="1" t="s">
        <v>112</v>
      </c>
      <c r="CT1867" s="1" t="s">
        <v>138</v>
      </c>
      <c r="CU1867" s="1" t="s">
        <v>111</v>
      </c>
      <c r="CV1867" s="1" t="s">
        <v>138</v>
      </c>
      <c r="CW1867" s="1" t="s">
        <v>168</v>
      </c>
      <c r="CX1867" s="1">
        <v>16703230362</v>
      </c>
      <c r="CY1867" s="1" t="s">
        <v>7267</v>
      </c>
      <c r="CZ1867" s="1" t="s">
        <v>168</v>
      </c>
      <c r="DA1867" s="1" t="s">
        <v>111</v>
      </c>
      <c r="DB1867" s="1" t="s">
        <v>112</v>
      </c>
    </row>
    <row r="1868" spans="1:111" ht="15.6" customHeight="1" x14ac:dyDescent="0.25">
      <c r="A1868" s="1" t="s">
        <v>18157</v>
      </c>
      <c r="B1868" s="1" t="s">
        <v>238</v>
      </c>
      <c r="C1868" s="2">
        <v>44383.077619560187</v>
      </c>
      <c r="D1868" s="2">
        <v>44421</v>
      </c>
      <c r="E1868" s="1" t="s">
        <v>110</v>
      </c>
      <c r="F1868" s="2">
        <v>44468.833333333336</v>
      </c>
      <c r="G1868" s="1" t="s">
        <v>112</v>
      </c>
      <c r="H1868" s="1" t="s">
        <v>112</v>
      </c>
      <c r="I1868" s="1" t="s">
        <v>112</v>
      </c>
      <c r="J1868" s="1" t="s">
        <v>1021</v>
      </c>
      <c r="K1868" s="1" t="s">
        <v>1022</v>
      </c>
      <c r="L1868" s="1" t="s">
        <v>1023</v>
      </c>
      <c r="M1868" s="1" t="s">
        <v>1024</v>
      </c>
      <c r="N1868" s="1" t="s">
        <v>116</v>
      </c>
      <c r="O1868" s="1" t="s">
        <v>117</v>
      </c>
      <c r="P1868" s="9">
        <v>96950</v>
      </c>
      <c r="Q1868" s="1" t="s">
        <v>118</v>
      </c>
      <c r="S1868" s="1">
        <v>16702341595</v>
      </c>
      <c r="U1868" s="1">
        <v>23821</v>
      </c>
      <c r="V1868" s="1" t="s">
        <v>119</v>
      </c>
      <c r="X1868" s="1" t="s">
        <v>1025</v>
      </c>
      <c r="Y1868" s="1" t="s">
        <v>1026</v>
      </c>
      <c r="Z1868" s="1" t="s">
        <v>1027</v>
      </c>
      <c r="AA1868" s="1" t="s">
        <v>1028</v>
      </c>
      <c r="AB1868" s="1" t="s">
        <v>1023</v>
      </c>
      <c r="AC1868" s="1" t="s">
        <v>1029</v>
      </c>
      <c r="AD1868" s="1" t="s">
        <v>116</v>
      </c>
      <c r="AE1868" s="1" t="s">
        <v>117</v>
      </c>
      <c r="AF1868" s="9">
        <v>96950</v>
      </c>
      <c r="AG1868" s="1" t="s">
        <v>118</v>
      </c>
      <c r="AI1868" s="1">
        <v>16702341595</v>
      </c>
      <c r="AK1868" s="1" t="s">
        <v>1030</v>
      </c>
      <c r="BC1868" s="1" t="str">
        <f>"49-9071.00"</f>
        <v>49-9071.00</v>
      </c>
      <c r="BD1868" s="1" t="s">
        <v>214</v>
      </c>
      <c r="BE1868" s="1" t="s">
        <v>1031</v>
      </c>
      <c r="BF1868" s="1" t="s">
        <v>1032</v>
      </c>
      <c r="BG1868" s="1">
        <v>10</v>
      </c>
      <c r="BH1868" s="1">
        <v>10</v>
      </c>
      <c r="BI1868" s="2">
        <v>44470</v>
      </c>
      <c r="BJ1868" s="2">
        <v>44834</v>
      </c>
      <c r="BK1868" s="2">
        <v>44470</v>
      </c>
      <c r="BL1868" s="2">
        <v>44834</v>
      </c>
      <c r="BM1868" s="1">
        <v>35</v>
      </c>
      <c r="BN1868" s="1">
        <v>0</v>
      </c>
      <c r="BO1868" s="1">
        <v>7</v>
      </c>
      <c r="BP1868" s="1">
        <v>7</v>
      </c>
      <c r="BQ1868" s="1">
        <v>7</v>
      </c>
      <c r="BR1868" s="1">
        <v>7</v>
      </c>
      <c r="BS1868" s="1">
        <v>7</v>
      </c>
      <c r="BT1868" s="1">
        <v>0</v>
      </c>
      <c r="BU1868" s="1" t="str">
        <f>"9:00 AM"</f>
        <v>9:00 AM</v>
      </c>
      <c r="BV1868" s="1" t="str">
        <f t="shared" ref="BV1868:BV1876" si="50">"5:00 PM"</f>
        <v>5:00 PM</v>
      </c>
      <c r="BW1868" s="1" t="s">
        <v>135</v>
      </c>
      <c r="BX1868" s="1">
        <v>0</v>
      </c>
      <c r="BY1868" s="1">
        <v>12</v>
      </c>
      <c r="BZ1868" s="1" t="s">
        <v>112</v>
      </c>
      <c r="CB1868" s="1" t="s">
        <v>18158</v>
      </c>
      <c r="CC1868" s="1" t="s">
        <v>1023</v>
      </c>
      <c r="CD1868" s="1" t="s">
        <v>1024</v>
      </c>
      <c r="CE1868" s="1" t="s">
        <v>116</v>
      </c>
      <c r="CF1868" s="1" t="s">
        <v>117</v>
      </c>
      <c r="CG1868" s="1">
        <v>96950</v>
      </c>
      <c r="CH1868" s="3">
        <v>8.7100000000000009</v>
      </c>
      <c r="CI1868" s="3">
        <v>8.7100000000000009</v>
      </c>
      <c r="CJ1868" s="3">
        <v>13.06</v>
      </c>
      <c r="CK1868" s="3">
        <v>13.06</v>
      </c>
      <c r="CL1868" s="1" t="s">
        <v>137</v>
      </c>
      <c r="CM1868" s="1" t="s">
        <v>138</v>
      </c>
      <c r="CN1868" s="1" t="s">
        <v>139</v>
      </c>
      <c r="CP1868" s="1" t="s">
        <v>112</v>
      </c>
      <c r="CQ1868" s="1" t="s">
        <v>111</v>
      </c>
      <c r="CR1868" s="1" t="s">
        <v>112</v>
      </c>
      <c r="CS1868" s="1" t="s">
        <v>111</v>
      </c>
      <c r="CT1868" s="1" t="s">
        <v>138</v>
      </c>
      <c r="CU1868" s="1" t="s">
        <v>111</v>
      </c>
      <c r="CV1868" s="1" t="s">
        <v>111</v>
      </c>
      <c r="CW1868" s="1" t="s">
        <v>1034</v>
      </c>
      <c r="CX1868" s="1">
        <v>16702341595</v>
      </c>
      <c r="CY1868" s="1" t="s">
        <v>1030</v>
      </c>
      <c r="CZ1868" s="1" t="s">
        <v>138</v>
      </c>
      <c r="DA1868" s="1" t="s">
        <v>111</v>
      </c>
      <c r="DB1868" s="1" t="s">
        <v>112</v>
      </c>
    </row>
    <row r="1869" spans="1:111" ht="15.6" customHeight="1" x14ac:dyDescent="0.25">
      <c r="A1869" s="1" t="s">
        <v>18163</v>
      </c>
      <c r="B1869" s="1" t="s">
        <v>238</v>
      </c>
      <c r="C1869" s="2">
        <v>44300.975756250002</v>
      </c>
      <c r="D1869" s="2">
        <v>44336</v>
      </c>
      <c r="E1869" s="1" t="s">
        <v>180</v>
      </c>
      <c r="G1869" s="1" t="s">
        <v>112</v>
      </c>
      <c r="H1869" s="1" t="s">
        <v>112</v>
      </c>
      <c r="I1869" s="1" t="s">
        <v>112</v>
      </c>
      <c r="J1869" s="1" t="s">
        <v>5205</v>
      </c>
      <c r="K1869" s="1" t="s">
        <v>168</v>
      </c>
      <c r="L1869" s="1" t="s">
        <v>5206</v>
      </c>
      <c r="M1869" s="1" t="s">
        <v>7248</v>
      </c>
      <c r="N1869" s="1" t="s">
        <v>167</v>
      </c>
      <c r="O1869" s="1" t="s">
        <v>117</v>
      </c>
      <c r="P1869" s="9">
        <v>96950</v>
      </c>
      <c r="Q1869" s="1" t="s">
        <v>118</v>
      </c>
      <c r="R1869" s="1" t="s">
        <v>168</v>
      </c>
      <c r="S1869" s="1">
        <v>16702345050</v>
      </c>
      <c r="U1869" s="1">
        <v>56132</v>
      </c>
      <c r="V1869" s="1" t="s">
        <v>119</v>
      </c>
      <c r="X1869" s="1" t="s">
        <v>2795</v>
      </c>
      <c r="Y1869" s="1" t="s">
        <v>2796</v>
      </c>
      <c r="Z1869" s="1" t="s">
        <v>2797</v>
      </c>
      <c r="AA1869" s="1" t="s">
        <v>2798</v>
      </c>
      <c r="AB1869" s="1" t="s">
        <v>5206</v>
      </c>
      <c r="AC1869" s="1" t="s">
        <v>5207</v>
      </c>
      <c r="AD1869" s="1" t="s">
        <v>167</v>
      </c>
      <c r="AE1869" s="1" t="s">
        <v>117</v>
      </c>
      <c r="AF1869" s="9">
        <v>96950</v>
      </c>
      <c r="AG1869" s="1" t="s">
        <v>118</v>
      </c>
      <c r="AH1869" s="1" t="s">
        <v>168</v>
      </c>
      <c r="AI1869" s="1">
        <v>16702345050</v>
      </c>
      <c r="AK1869" s="1" t="s">
        <v>2799</v>
      </c>
      <c r="BC1869" s="1" t="str">
        <f>"43-3031.00"</f>
        <v>43-3031.00</v>
      </c>
      <c r="BD1869" s="1" t="s">
        <v>389</v>
      </c>
      <c r="BE1869" s="1" t="s">
        <v>7249</v>
      </c>
      <c r="BF1869" s="1" t="s">
        <v>2875</v>
      </c>
      <c r="BG1869" s="1">
        <v>1</v>
      </c>
      <c r="BH1869" s="1">
        <v>1</v>
      </c>
      <c r="BI1869" s="2">
        <v>44420</v>
      </c>
      <c r="BJ1869" s="2">
        <v>44784</v>
      </c>
      <c r="BK1869" s="2">
        <v>44420</v>
      </c>
      <c r="BL1869" s="2">
        <v>44784</v>
      </c>
      <c r="BM1869" s="1">
        <v>35</v>
      </c>
      <c r="BN1869" s="1">
        <v>0</v>
      </c>
      <c r="BO1869" s="1">
        <v>7</v>
      </c>
      <c r="BP1869" s="1">
        <v>7</v>
      </c>
      <c r="BQ1869" s="1">
        <v>7</v>
      </c>
      <c r="BR1869" s="1">
        <v>7</v>
      </c>
      <c r="BS1869" s="1">
        <v>7</v>
      </c>
      <c r="BT1869" s="1">
        <v>0</v>
      </c>
      <c r="BU1869" s="1" t="str">
        <f>"9:00 AM"</f>
        <v>9:00 AM</v>
      </c>
      <c r="BV1869" s="1" t="str">
        <f t="shared" si="50"/>
        <v>5:00 PM</v>
      </c>
      <c r="BW1869" s="1" t="s">
        <v>392</v>
      </c>
      <c r="BX1869" s="1">
        <v>0</v>
      </c>
      <c r="BY1869" s="1">
        <v>24</v>
      </c>
      <c r="BZ1869" s="1" t="s">
        <v>112</v>
      </c>
      <c r="CA1869" s="1">
        <v>0</v>
      </c>
      <c r="CB1869" s="1" t="s">
        <v>18164</v>
      </c>
      <c r="CC1869" s="1" t="s">
        <v>3085</v>
      </c>
      <c r="CD1869" s="1" t="s">
        <v>3086</v>
      </c>
      <c r="CE1869" s="1" t="s">
        <v>167</v>
      </c>
      <c r="CF1869" s="1" t="s">
        <v>117</v>
      </c>
      <c r="CG1869" s="1">
        <v>96950</v>
      </c>
      <c r="CH1869" s="3">
        <v>9.49</v>
      </c>
      <c r="CI1869" s="3">
        <v>9.49</v>
      </c>
      <c r="CJ1869" s="3">
        <v>14.24</v>
      </c>
      <c r="CK1869" s="3">
        <v>14.24</v>
      </c>
      <c r="CL1869" s="1" t="s">
        <v>137</v>
      </c>
      <c r="CM1869" s="1" t="s">
        <v>168</v>
      </c>
      <c r="CN1869" s="1" t="s">
        <v>139</v>
      </c>
      <c r="CP1869" s="1" t="s">
        <v>112</v>
      </c>
      <c r="CQ1869" s="1" t="s">
        <v>111</v>
      </c>
      <c r="CR1869" s="1" t="s">
        <v>112</v>
      </c>
      <c r="CS1869" s="1" t="s">
        <v>111</v>
      </c>
      <c r="CT1869" s="1" t="s">
        <v>138</v>
      </c>
      <c r="CU1869" s="1" t="s">
        <v>111</v>
      </c>
      <c r="CV1869" s="1" t="s">
        <v>138</v>
      </c>
      <c r="CW1869" s="1" t="s">
        <v>168</v>
      </c>
      <c r="CX1869" s="1">
        <v>16702345050</v>
      </c>
      <c r="CY1869" s="1" t="s">
        <v>2799</v>
      </c>
      <c r="CZ1869" s="1" t="s">
        <v>138</v>
      </c>
      <c r="DA1869" s="1" t="s">
        <v>111</v>
      </c>
      <c r="DB1869" s="1" t="s">
        <v>112</v>
      </c>
    </row>
    <row r="1870" spans="1:111" ht="15.6" customHeight="1" x14ac:dyDescent="0.25">
      <c r="A1870" s="1" t="s">
        <v>18165</v>
      </c>
      <c r="B1870" s="1" t="s">
        <v>238</v>
      </c>
      <c r="C1870" s="2">
        <v>44305.38664675926</v>
      </c>
      <c r="D1870" s="2">
        <v>44342</v>
      </c>
      <c r="E1870" s="1" t="s">
        <v>110</v>
      </c>
      <c r="F1870" s="2">
        <v>44469.833333333336</v>
      </c>
      <c r="G1870" s="1" t="s">
        <v>111</v>
      </c>
      <c r="H1870" s="1" t="s">
        <v>112</v>
      </c>
      <c r="I1870" s="1" t="s">
        <v>112</v>
      </c>
      <c r="J1870" s="1" t="s">
        <v>18166</v>
      </c>
      <c r="K1870" s="1" t="s">
        <v>18167</v>
      </c>
      <c r="L1870" s="1" t="s">
        <v>18168</v>
      </c>
      <c r="N1870" s="1" t="s">
        <v>116</v>
      </c>
      <c r="O1870" s="1" t="s">
        <v>117</v>
      </c>
      <c r="P1870" s="9">
        <v>96950</v>
      </c>
      <c r="Q1870" s="1" t="s">
        <v>118</v>
      </c>
      <c r="R1870" s="1" t="s">
        <v>138</v>
      </c>
      <c r="S1870" s="1">
        <v>16702351337</v>
      </c>
      <c r="U1870" s="1">
        <v>42449</v>
      </c>
      <c r="V1870" s="1" t="s">
        <v>119</v>
      </c>
      <c r="X1870" s="1" t="s">
        <v>18169</v>
      </c>
      <c r="Y1870" s="1" t="s">
        <v>18170</v>
      </c>
      <c r="Z1870" s="1" t="s">
        <v>138</v>
      </c>
      <c r="AA1870" s="1" t="s">
        <v>973</v>
      </c>
      <c r="AB1870" s="1" t="s">
        <v>18168</v>
      </c>
      <c r="AD1870" s="1" t="s">
        <v>116</v>
      </c>
      <c r="AE1870" s="1" t="s">
        <v>117</v>
      </c>
      <c r="AF1870" s="9">
        <v>96950</v>
      </c>
      <c r="AG1870" s="1" t="s">
        <v>118</v>
      </c>
      <c r="AI1870" s="1">
        <v>16702351337</v>
      </c>
      <c r="AK1870" s="1" t="s">
        <v>18171</v>
      </c>
      <c r="AL1870" s="1" t="s">
        <v>653</v>
      </c>
      <c r="AM1870" s="1" t="s">
        <v>3050</v>
      </c>
      <c r="AN1870" s="1" t="s">
        <v>3376</v>
      </c>
      <c r="AO1870" s="1" t="s">
        <v>1868</v>
      </c>
      <c r="AP1870" s="1" t="s">
        <v>3377</v>
      </c>
      <c r="AQ1870" s="1" t="s">
        <v>1197</v>
      </c>
      <c r="AR1870" s="1" t="s">
        <v>116</v>
      </c>
      <c r="AS1870" s="1" t="s">
        <v>117</v>
      </c>
      <c r="AT1870" s="9">
        <v>96950</v>
      </c>
      <c r="AU1870" s="1" t="s">
        <v>118</v>
      </c>
      <c r="AV1870" s="1" t="s">
        <v>138</v>
      </c>
      <c r="AW1870" s="1">
        <v>16702331209</v>
      </c>
      <c r="AX1870" s="1" t="s">
        <v>138</v>
      </c>
      <c r="AY1870" s="1" t="s">
        <v>3378</v>
      </c>
      <c r="AZ1870" s="1" t="s">
        <v>3379</v>
      </c>
      <c r="BA1870" s="1" t="s">
        <v>117</v>
      </c>
      <c r="BB1870" s="1" t="s">
        <v>661</v>
      </c>
      <c r="BC1870" s="1" t="str">
        <f>"53-3031.00"</f>
        <v>53-3031.00</v>
      </c>
      <c r="BD1870" s="1" t="s">
        <v>3272</v>
      </c>
      <c r="BE1870" s="1" t="s">
        <v>18172</v>
      </c>
      <c r="BF1870" s="1" t="s">
        <v>3151</v>
      </c>
      <c r="BG1870" s="1">
        <v>2</v>
      </c>
      <c r="BH1870" s="1">
        <v>2</v>
      </c>
      <c r="BI1870" s="2">
        <v>44471</v>
      </c>
      <c r="BJ1870" s="2">
        <v>45566</v>
      </c>
      <c r="BK1870" s="2">
        <v>44471</v>
      </c>
      <c r="BL1870" s="2">
        <v>45566</v>
      </c>
      <c r="BM1870" s="1">
        <v>40</v>
      </c>
      <c r="BN1870" s="1">
        <v>0</v>
      </c>
      <c r="BO1870" s="1">
        <v>8</v>
      </c>
      <c r="BP1870" s="1">
        <v>8</v>
      </c>
      <c r="BQ1870" s="1">
        <v>8</v>
      </c>
      <c r="BR1870" s="1">
        <v>8</v>
      </c>
      <c r="BS1870" s="1">
        <v>8</v>
      </c>
      <c r="BT1870" s="1">
        <v>0</v>
      </c>
      <c r="BU1870" s="1" t="str">
        <f t="shared" ref="BU1870:BU1875" si="51">"8:00 AM"</f>
        <v>8:00 AM</v>
      </c>
      <c r="BV1870" s="1" t="str">
        <f t="shared" si="50"/>
        <v>5:00 PM</v>
      </c>
      <c r="BW1870" s="1" t="s">
        <v>135</v>
      </c>
      <c r="BX1870" s="1">
        <v>0</v>
      </c>
      <c r="BY1870" s="1">
        <v>12</v>
      </c>
      <c r="BZ1870" s="1" t="s">
        <v>112</v>
      </c>
      <c r="CA1870" s="1">
        <v>0</v>
      </c>
      <c r="CB1870" s="1" t="s">
        <v>18173</v>
      </c>
      <c r="CC1870" s="1" t="s">
        <v>18174</v>
      </c>
      <c r="CD1870" s="1" t="s">
        <v>18175</v>
      </c>
      <c r="CE1870" s="1" t="s">
        <v>116</v>
      </c>
      <c r="CF1870" s="1" t="s">
        <v>117</v>
      </c>
      <c r="CG1870" s="1">
        <v>96950</v>
      </c>
      <c r="CH1870" s="3">
        <v>7.69</v>
      </c>
      <c r="CI1870" s="3">
        <v>7.69</v>
      </c>
      <c r="CJ1870" s="3">
        <v>11.54</v>
      </c>
      <c r="CK1870" s="3">
        <v>11.54</v>
      </c>
      <c r="CL1870" s="1" t="s">
        <v>137</v>
      </c>
      <c r="CM1870" s="1" t="s">
        <v>138</v>
      </c>
      <c r="CN1870" s="1" t="s">
        <v>139</v>
      </c>
      <c r="CP1870" s="1" t="s">
        <v>111</v>
      </c>
      <c r="CQ1870" s="1" t="s">
        <v>111</v>
      </c>
      <c r="CR1870" s="1" t="s">
        <v>111</v>
      </c>
      <c r="CS1870" s="1" t="s">
        <v>111</v>
      </c>
      <c r="CT1870" s="1" t="s">
        <v>138</v>
      </c>
      <c r="CU1870" s="1" t="s">
        <v>111</v>
      </c>
      <c r="CV1870" s="1" t="s">
        <v>138</v>
      </c>
      <c r="CW1870" s="1" t="s">
        <v>138</v>
      </c>
      <c r="CX1870" s="1">
        <v>16702351337</v>
      </c>
      <c r="CY1870" s="1" t="s">
        <v>18171</v>
      </c>
      <c r="CZ1870" s="1" t="s">
        <v>138</v>
      </c>
      <c r="DA1870" s="1" t="s">
        <v>111</v>
      </c>
      <c r="DB1870" s="1" t="s">
        <v>112</v>
      </c>
      <c r="DC1870" s="1" t="s">
        <v>3050</v>
      </c>
      <c r="DD1870" s="1" t="s">
        <v>3376</v>
      </c>
      <c r="DE1870" s="1" t="s">
        <v>3384</v>
      </c>
      <c r="DF1870" s="1" t="s">
        <v>3379</v>
      </c>
      <c r="DG1870" s="1" t="s">
        <v>3378</v>
      </c>
    </row>
    <row r="1871" spans="1:111" ht="15.6" customHeight="1" x14ac:dyDescent="0.25">
      <c r="A1871" s="1" t="s">
        <v>18176</v>
      </c>
      <c r="B1871" s="1" t="s">
        <v>238</v>
      </c>
      <c r="C1871" s="2">
        <v>44320.908885416669</v>
      </c>
      <c r="D1871" s="2">
        <v>44350</v>
      </c>
      <c r="E1871" s="1" t="s">
        <v>110</v>
      </c>
      <c r="F1871" s="2">
        <v>44468.833333333336</v>
      </c>
      <c r="G1871" s="1" t="s">
        <v>112</v>
      </c>
      <c r="H1871" s="1" t="s">
        <v>112</v>
      </c>
      <c r="I1871" s="1" t="s">
        <v>112</v>
      </c>
      <c r="J1871" s="1" t="s">
        <v>18177</v>
      </c>
      <c r="K1871" s="1" t="s">
        <v>18178</v>
      </c>
      <c r="L1871" s="1" t="s">
        <v>18179</v>
      </c>
      <c r="N1871" s="1" t="s">
        <v>116</v>
      </c>
      <c r="O1871" s="1" t="s">
        <v>117</v>
      </c>
      <c r="P1871" s="9">
        <v>96950</v>
      </c>
      <c r="Q1871" s="1" t="s">
        <v>118</v>
      </c>
      <c r="R1871" s="1" t="s">
        <v>138</v>
      </c>
      <c r="S1871" s="1">
        <v>16702355553</v>
      </c>
      <c r="U1871" s="1">
        <v>54161</v>
      </c>
      <c r="V1871" s="1" t="s">
        <v>119</v>
      </c>
      <c r="X1871" s="1" t="s">
        <v>656</v>
      </c>
      <c r="Y1871" s="1" t="s">
        <v>18180</v>
      </c>
      <c r="Z1871" s="1" t="s">
        <v>138</v>
      </c>
      <c r="AA1871" s="1" t="s">
        <v>973</v>
      </c>
      <c r="AB1871" s="1" t="s">
        <v>18179</v>
      </c>
      <c r="AD1871" s="1" t="s">
        <v>116</v>
      </c>
      <c r="AE1871" s="1" t="s">
        <v>117</v>
      </c>
      <c r="AF1871" s="9">
        <v>96950</v>
      </c>
      <c r="AG1871" s="1" t="s">
        <v>118</v>
      </c>
      <c r="AH1871" s="1" t="s">
        <v>138</v>
      </c>
      <c r="AI1871" s="1">
        <v>16702355553</v>
      </c>
      <c r="AK1871" s="1" t="s">
        <v>18181</v>
      </c>
      <c r="AL1871" s="1" t="s">
        <v>653</v>
      </c>
      <c r="AM1871" s="1" t="s">
        <v>3050</v>
      </c>
      <c r="AN1871" s="1" t="s">
        <v>3376</v>
      </c>
      <c r="AO1871" s="1" t="s">
        <v>2003</v>
      </c>
      <c r="AP1871" s="1" t="s">
        <v>3377</v>
      </c>
      <c r="AQ1871" s="1" t="s">
        <v>1197</v>
      </c>
      <c r="AR1871" s="1" t="s">
        <v>116</v>
      </c>
      <c r="AS1871" s="1" t="s">
        <v>117</v>
      </c>
      <c r="AT1871" s="9">
        <v>96950</v>
      </c>
      <c r="AU1871" s="1" t="s">
        <v>118</v>
      </c>
      <c r="AV1871" s="1" t="s">
        <v>138</v>
      </c>
      <c r="AW1871" s="1">
        <v>16702331209</v>
      </c>
      <c r="AX1871" s="1" t="s">
        <v>138</v>
      </c>
      <c r="AY1871" s="1" t="s">
        <v>3378</v>
      </c>
      <c r="AZ1871" s="1" t="s">
        <v>3379</v>
      </c>
      <c r="BA1871" s="1" t="s">
        <v>117</v>
      </c>
      <c r="BB1871" s="1" t="s">
        <v>661</v>
      </c>
      <c r="BC1871" s="1" t="str">
        <f>"43-6014.00"</f>
        <v>43-6014.00</v>
      </c>
      <c r="BD1871" s="1" t="s">
        <v>3652</v>
      </c>
      <c r="BE1871" s="1" t="s">
        <v>18182</v>
      </c>
      <c r="BF1871" s="1" t="s">
        <v>1859</v>
      </c>
      <c r="BG1871" s="1">
        <v>1</v>
      </c>
      <c r="BH1871" s="1">
        <v>1</v>
      </c>
      <c r="BI1871" s="2">
        <v>44470</v>
      </c>
      <c r="BJ1871" s="2">
        <v>44834</v>
      </c>
      <c r="BK1871" s="2">
        <v>44470</v>
      </c>
      <c r="BL1871" s="2">
        <v>44834</v>
      </c>
      <c r="BM1871" s="1">
        <v>40</v>
      </c>
      <c r="BN1871" s="1">
        <v>0</v>
      </c>
      <c r="BO1871" s="1">
        <v>8</v>
      </c>
      <c r="BP1871" s="1">
        <v>8</v>
      </c>
      <c r="BQ1871" s="1">
        <v>8</v>
      </c>
      <c r="BR1871" s="1">
        <v>8</v>
      </c>
      <c r="BS1871" s="1">
        <v>8</v>
      </c>
      <c r="BT1871" s="1">
        <v>0</v>
      </c>
      <c r="BU1871" s="1" t="str">
        <f t="shared" si="51"/>
        <v>8:00 AM</v>
      </c>
      <c r="BV1871" s="1" t="str">
        <f t="shared" si="50"/>
        <v>5:00 PM</v>
      </c>
      <c r="BW1871" s="1" t="s">
        <v>230</v>
      </c>
      <c r="BX1871" s="1">
        <v>0</v>
      </c>
      <c r="BY1871" s="1">
        <v>12</v>
      </c>
      <c r="BZ1871" s="1" t="s">
        <v>112</v>
      </c>
      <c r="CB1871" s="4" t="s">
        <v>18183</v>
      </c>
      <c r="CC1871" s="1" t="s">
        <v>18184</v>
      </c>
      <c r="CD1871" s="1" t="s">
        <v>18185</v>
      </c>
      <c r="CE1871" s="1" t="s">
        <v>116</v>
      </c>
      <c r="CF1871" s="1" t="s">
        <v>117</v>
      </c>
      <c r="CG1871" s="1">
        <v>96950</v>
      </c>
      <c r="CH1871" s="3">
        <v>10.33</v>
      </c>
      <c r="CI1871" s="3">
        <v>10.33</v>
      </c>
      <c r="CJ1871" s="3">
        <v>15.5</v>
      </c>
      <c r="CK1871" s="3">
        <v>15.5</v>
      </c>
      <c r="CL1871" s="1" t="s">
        <v>137</v>
      </c>
      <c r="CM1871" s="1" t="s">
        <v>138</v>
      </c>
      <c r="CN1871" s="1" t="s">
        <v>139</v>
      </c>
      <c r="CP1871" s="1" t="s">
        <v>112</v>
      </c>
      <c r="CQ1871" s="1" t="s">
        <v>111</v>
      </c>
      <c r="CR1871" s="1" t="s">
        <v>112</v>
      </c>
      <c r="CS1871" s="1" t="s">
        <v>111</v>
      </c>
      <c r="CT1871" s="1" t="s">
        <v>138</v>
      </c>
      <c r="CU1871" s="1" t="s">
        <v>111</v>
      </c>
      <c r="CV1871" s="1" t="s">
        <v>138</v>
      </c>
      <c r="CW1871" s="1" t="s">
        <v>138</v>
      </c>
      <c r="CX1871" s="1">
        <v>16702355553</v>
      </c>
      <c r="CY1871" s="1" t="s">
        <v>18186</v>
      </c>
      <c r="CZ1871" s="1" t="s">
        <v>138</v>
      </c>
      <c r="DA1871" s="1" t="s">
        <v>111</v>
      </c>
      <c r="DB1871" s="1" t="s">
        <v>112</v>
      </c>
      <c r="DC1871" s="1" t="s">
        <v>3050</v>
      </c>
      <c r="DD1871" s="1" t="s">
        <v>3376</v>
      </c>
      <c r="DE1871" s="1" t="s">
        <v>3384</v>
      </c>
      <c r="DF1871" s="1" t="s">
        <v>3379</v>
      </c>
      <c r="DG1871" s="1" t="s">
        <v>3378</v>
      </c>
    </row>
    <row r="1872" spans="1:111" ht="15.6" customHeight="1" x14ac:dyDescent="0.25">
      <c r="A1872" s="1" t="s">
        <v>18187</v>
      </c>
      <c r="B1872" s="1" t="s">
        <v>238</v>
      </c>
      <c r="C1872" s="2">
        <v>44314.177166666668</v>
      </c>
      <c r="D1872" s="2">
        <v>44356</v>
      </c>
      <c r="E1872" s="1" t="s">
        <v>110</v>
      </c>
      <c r="F1872" s="2">
        <v>44468.833333333336</v>
      </c>
      <c r="G1872" s="1" t="s">
        <v>112</v>
      </c>
      <c r="H1872" s="1" t="s">
        <v>112</v>
      </c>
      <c r="I1872" s="1" t="s">
        <v>112</v>
      </c>
      <c r="J1872" s="1" t="s">
        <v>1181</v>
      </c>
      <c r="K1872" s="1" t="s">
        <v>7297</v>
      </c>
      <c r="L1872" s="1" t="s">
        <v>18188</v>
      </c>
      <c r="M1872" s="1" t="s">
        <v>1183</v>
      </c>
      <c r="N1872" s="1" t="s">
        <v>116</v>
      </c>
      <c r="O1872" s="1" t="s">
        <v>117</v>
      </c>
      <c r="P1872" s="9">
        <v>96950</v>
      </c>
      <c r="Q1872" s="1" t="s">
        <v>118</v>
      </c>
      <c r="R1872" s="1" t="s">
        <v>138</v>
      </c>
      <c r="S1872" s="1">
        <v>16702334321</v>
      </c>
      <c r="U1872" s="1">
        <v>56211</v>
      </c>
      <c r="V1872" s="1" t="s">
        <v>119</v>
      </c>
      <c r="X1872" s="1" t="s">
        <v>370</v>
      </c>
      <c r="Y1872" s="1" t="s">
        <v>371</v>
      </c>
      <c r="Z1872" s="1" t="s">
        <v>372</v>
      </c>
      <c r="AA1872" s="1" t="s">
        <v>1184</v>
      </c>
      <c r="AB1872" s="1" t="s">
        <v>18189</v>
      </c>
      <c r="AC1872" s="1" t="s">
        <v>1185</v>
      </c>
      <c r="AD1872" s="1" t="s">
        <v>116</v>
      </c>
      <c r="AE1872" s="1" t="s">
        <v>117</v>
      </c>
      <c r="AF1872" s="9">
        <v>96950</v>
      </c>
      <c r="AG1872" s="1" t="s">
        <v>118</v>
      </c>
      <c r="AH1872" s="1" t="s">
        <v>138</v>
      </c>
      <c r="AI1872" s="1">
        <v>16702346278</v>
      </c>
      <c r="AK1872" s="1" t="s">
        <v>1186</v>
      </c>
      <c r="BC1872" s="1" t="str">
        <f>"49-3023.01"</f>
        <v>49-3023.01</v>
      </c>
      <c r="BD1872" s="1" t="s">
        <v>608</v>
      </c>
      <c r="BE1872" s="1" t="s">
        <v>18190</v>
      </c>
      <c r="BF1872" s="1" t="s">
        <v>2342</v>
      </c>
      <c r="BG1872" s="1">
        <v>3</v>
      </c>
      <c r="BH1872" s="1">
        <v>3</v>
      </c>
      <c r="BI1872" s="2">
        <v>44470</v>
      </c>
      <c r="BJ1872" s="2">
        <v>44834</v>
      </c>
      <c r="BK1872" s="2">
        <v>44470</v>
      </c>
      <c r="BL1872" s="2">
        <v>44834</v>
      </c>
      <c r="BM1872" s="1">
        <v>40</v>
      </c>
      <c r="BN1872" s="1">
        <v>0</v>
      </c>
      <c r="BO1872" s="1">
        <v>8</v>
      </c>
      <c r="BP1872" s="1">
        <v>8</v>
      </c>
      <c r="BQ1872" s="1">
        <v>8</v>
      </c>
      <c r="BR1872" s="1">
        <v>8</v>
      </c>
      <c r="BS1872" s="1">
        <v>8</v>
      </c>
      <c r="BT1872" s="1">
        <v>0</v>
      </c>
      <c r="BU1872" s="1" t="str">
        <f t="shared" si="51"/>
        <v>8:00 AM</v>
      </c>
      <c r="BV1872" s="1" t="str">
        <f t="shared" si="50"/>
        <v>5:00 PM</v>
      </c>
      <c r="BW1872" s="1" t="s">
        <v>135</v>
      </c>
      <c r="BX1872" s="1">
        <v>0</v>
      </c>
      <c r="BY1872" s="1">
        <v>24</v>
      </c>
      <c r="BZ1872" s="1" t="s">
        <v>112</v>
      </c>
      <c r="CA1872" s="1">
        <v>0</v>
      </c>
      <c r="CB1872" s="1" t="s">
        <v>18191</v>
      </c>
      <c r="CC1872" s="1" t="s">
        <v>368</v>
      </c>
      <c r="CD1872" s="1" t="s">
        <v>1191</v>
      </c>
      <c r="CE1872" s="1" t="s">
        <v>116</v>
      </c>
      <c r="CF1872" s="1" t="s">
        <v>117</v>
      </c>
      <c r="CG1872" s="1">
        <v>96950</v>
      </c>
      <c r="CH1872" s="3">
        <v>8.75</v>
      </c>
      <c r="CI1872" s="3">
        <v>8.9499999999999993</v>
      </c>
      <c r="CJ1872" s="3">
        <v>13.13</v>
      </c>
      <c r="CK1872" s="3">
        <v>14.93</v>
      </c>
      <c r="CL1872" s="1" t="s">
        <v>137</v>
      </c>
      <c r="CM1872" s="1" t="s">
        <v>138</v>
      </c>
      <c r="CN1872" s="1" t="s">
        <v>139</v>
      </c>
      <c r="CP1872" s="1" t="s">
        <v>112</v>
      </c>
      <c r="CQ1872" s="1" t="s">
        <v>111</v>
      </c>
      <c r="CR1872" s="1" t="s">
        <v>112</v>
      </c>
      <c r="CS1872" s="1" t="s">
        <v>111</v>
      </c>
      <c r="CT1872" s="1" t="s">
        <v>138</v>
      </c>
      <c r="CU1872" s="1" t="s">
        <v>111</v>
      </c>
      <c r="CV1872" s="1" t="s">
        <v>138</v>
      </c>
      <c r="CW1872" s="1" t="s">
        <v>138</v>
      </c>
      <c r="CX1872" s="1">
        <v>16702334321</v>
      </c>
      <c r="CY1872" s="1" t="s">
        <v>1192</v>
      </c>
      <c r="CZ1872" s="1" t="s">
        <v>380</v>
      </c>
      <c r="DA1872" s="1" t="s">
        <v>111</v>
      </c>
      <c r="DB1872" s="1" t="s">
        <v>112</v>
      </c>
    </row>
    <row r="1873" spans="1:111" ht="15.6" customHeight="1" x14ac:dyDescent="0.25">
      <c r="A1873" s="1" t="s">
        <v>18192</v>
      </c>
      <c r="B1873" s="1" t="s">
        <v>238</v>
      </c>
      <c r="C1873" s="2">
        <v>44301.671634606479</v>
      </c>
      <c r="D1873" s="2">
        <v>44336</v>
      </c>
      <c r="E1873" s="1" t="s">
        <v>110</v>
      </c>
      <c r="F1873" s="2">
        <v>44468.833333333336</v>
      </c>
      <c r="G1873" s="1" t="s">
        <v>111</v>
      </c>
      <c r="H1873" s="1" t="s">
        <v>112</v>
      </c>
      <c r="I1873" s="1" t="s">
        <v>112</v>
      </c>
      <c r="J1873" s="1" t="s">
        <v>9601</v>
      </c>
      <c r="K1873" s="1" t="s">
        <v>9602</v>
      </c>
      <c r="L1873" s="1" t="s">
        <v>9603</v>
      </c>
      <c r="N1873" s="1" t="s">
        <v>167</v>
      </c>
      <c r="O1873" s="1" t="s">
        <v>117</v>
      </c>
      <c r="P1873" s="9">
        <v>96950</v>
      </c>
      <c r="Q1873" s="1" t="s">
        <v>118</v>
      </c>
      <c r="S1873" s="1">
        <v>16702355002</v>
      </c>
      <c r="U1873" s="1">
        <v>561612</v>
      </c>
      <c r="V1873" s="1" t="s">
        <v>119</v>
      </c>
      <c r="X1873" s="1" t="s">
        <v>9604</v>
      </c>
      <c r="Y1873" s="1" t="s">
        <v>9605</v>
      </c>
      <c r="Z1873" s="1" t="s">
        <v>6578</v>
      </c>
      <c r="AA1873" s="1" t="s">
        <v>9606</v>
      </c>
      <c r="AB1873" s="1" t="s">
        <v>9607</v>
      </c>
      <c r="AD1873" s="1" t="s">
        <v>116</v>
      </c>
      <c r="AE1873" s="1" t="s">
        <v>117</v>
      </c>
      <c r="AF1873" s="9">
        <v>96950</v>
      </c>
      <c r="AG1873" s="1" t="s">
        <v>118</v>
      </c>
      <c r="AI1873" s="1">
        <v>16702355002</v>
      </c>
      <c r="AK1873" s="1" t="s">
        <v>9608</v>
      </c>
      <c r="BC1873" s="1" t="str">
        <f>"33-9032.00"</f>
        <v>33-9032.00</v>
      </c>
      <c r="BD1873" s="1" t="s">
        <v>1360</v>
      </c>
      <c r="BE1873" s="1" t="s">
        <v>9609</v>
      </c>
      <c r="BF1873" s="1" t="s">
        <v>6351</v>
      </c>
      <c r="BG1873" s="1">
        <v>1</v>
      </c>
      <c r="BH1873" s="1">
        <v>1</v>
      </c>
      <c r="BI1873" s="2">
        <v>44470</v>
      </c>
      <c r="BJ1873" s="2">
        <v>44834</v>
      </c>
      <c r="BK1873" s="2">
        <v>44470</v>
      </c>
      <c r="BL1873" s="2">
        <v>44834</v>
      </c>
      <c r="BM1873" s="1">
        <v>36</v>
      </c>
      <c r="BN1873" s="1">
        <v>0</v>
      </c>
      <c r="BO1873" s="1">
        <v>8</v>
      </c>
      <c r="BP1873" s="1">
        <v>8</v>
      </c>
      <c r="BQ1873" s="1">
        <v>0</v>
      </c>
      <c r="BR1873" s="1">
        <v>8</v>
      </c>
      <c r="BS1873" s="1">
        <v>4</v>
      </c>
      <c r="BT1873" s="1">
        <v>8</v>
      </c>
      <c r="BU1873" s="1" t="str">
        <f t="shared" si="51"/>
        <v>8:00 AM</v>
      </c>
      <c r="BV1873" s="1" t="str">
        <f t="shared" si="50"/>
        <v>5:00 PM</v>
      </c>
      <c r="BW1873" s="1" t="s">
        <v>135</v>
      </c>
      <c r="BX1873" s="1">
        <v>0</v>
      </c>
      <c r="BY1873" s="1">
        <v>12</v>
      </c>
      <c r="BZ1873" s="1" t="s">
        <v>112</v>
      </c>
      <c r="CA1873" s="1">
        <v>0</v>
      </c>
      <c r="CB1873" s="4" t="s">
        <v>18193</v>
      </c>
      <c r="CC1873" s="1" t="s">
        <v>18194</v>
      </c>
      <c r="CE1873" s="1" t="s">
        <v>116</v>
      </c>
      <c r="CF1873" s="1" t="s">
        <v>117</v>
      </c>
      <c r="CG1873" s="1">
        <v>96950</v>
      </c>
      <c r="CH1873" s="3">
        <v>7.7</v>
      </c>
      <c r="CI1873" s="3">
        <v>7.7</v>
      </c>
      <c r="CJ1873" s="3">
        <v>11.55</v>
      </c>
      <c r="CK1873" s="3">
        <v>11.55</v>
      </c>
      <c r="CL1873" s="1" t="s">
        <v>137</v>
      </c>
      <c r="CN1873" s="1" t="s">
        <v>139</v>
      </c>
      <c r="CP1873" s="1" t="s">
        <v>112</v>
      </c>
      <c r="CQ1873" s="1" t="s">
        <v>111</v>
      </c>
      <c r="CR1873" s="1" t="s">
        <v>112</v>
      </c>
      <c r="CS1873" s="1" t="s">
        <v>111</v>
      </c>
      <c r="CT1873" s="1" t="s">
        <v>111</v>
      </c>
      <c r="CU1873" s="1" t="s">
        <v>111</v>
      </c>
      <c r="CV1873" s="1" t="s">
        <v>138</v>
      </c>
      <c r="CW1873" s="1" t="s">
        <v>9612</v>
      </c>
      <c r="CX1873" s="1">
        <v>16702355002</v>
      </c>
      <c r="CY1873" s="1" t="s">
        <v>9608</v>
      </c>
      <c r="CZ1873" s="1" t="s">
        <v>138</v>
      </c>
      <c r="DA1873" s="1" t="s">
        <v>111</v>
      </c>
      <c r="DB1873" s="1" t="s">
        <v>112</v>
      </c>
    </row>
    <row r="1874" spans="1:111" ht="15.6" customHeight="1" x14ac:dyDescent="0.25">
      <c r="A1874" s="1" t="s">
        <v>18201</v>
      </c>
      <c r="B1874" s="1" t="s">
        <v>238</v>
      </c>
      <c r="C1874" s="2">
        <v>44351.08375810185</v>
      </c>
      <c r="D1874" s="2">
        <v>44405</v>
      </c>
      <c r="E1874" s="1" t="s">
        <v>110</v>
      </c>
      <c r="F1874" s="2">
        <v>44468.833333333336</v>
      </c>
      <c r="G1874" s="1" t="s">
        <v>111</v>
      </c>
      <c r="H1874" s="1" t="s">
        <v>111</v>
      </c>
      <c r="I1874" s="1" t="s">
        <v>112</v>
      </c>
      <c r="J1874" s="1" t="s">
        <v>5538</v>
      </c>
      <c r="K1874" s="1" t="s">
        <v>5539</v>
      </c>
      <c r="L1874" s="1" t="s">
        <v>9791</v>
      </c>
      <c r="M1874" s="1" t="s">
        <v>5540</v>
      </c>
      <c r="N1874" s="1" t="s">
        <v>116</v>
      </c>
      <c r="O1874" s="1" t="s">
        <v>117</v>
      </c>
      <c r="P1874" s="9">
        <v>96950</v>
      </c>
      <c r="Q1874" s="1" t="s">
        <v>118</v>
      </c>
      <c r="S1874" s="1">
        <v>16702854805</v>
      </c>
      <c r="U1874" s="1">
        <v>238910</v>
      </c>
      <c r="V1874" s="1" t="s">
        <v>119</v>
      </c>
      <c r="X1874" s="1" t="s">
        <v>3525</v>
      </c>
      <c r="Y1874" s="1" t="s">
        <v>5541</v>
      </c>
      <c r="AA1874" s="1" t="s">
        <v>245</v>
      </c>
      <c r="AB1874" s="1" t="s">
        <v>9791</v>
      </c>
      <c r="AC1874" s="1" t="s">
        <v>5540</v>
      </c>
      <c r="AD1874" s="1" t="s">
        <v>116</v>
      </c>
      <c r="AE1874" s="1" t="s">
        <v>117</v>
      </c>
      <c r="AF1874" s="9">
        <v>96950</v>
      </c>
      <c r="AG1874" s="1" t="s">
        <v>118</v>
      </c>
      <c r="AI1874" s="1">
        <v>16702854805</v>
      </c>
      <c r="AK1874" s="1" t="s">
        <v>575</v>
      </c>
      <c r="BC1874" s="1" t="str">
        <f>"43-4051.00"</f>
        <v>43-4051.00</v>
      </c>
      <c r="BD1874" s="1" t="s">
        <v>2452</v>
      </c>
      <c r="BE1874" s="1" t="s">
        <v>9792</v>
      </c>
      <c r="BF1874" s="1" t="s">
        <v>9793</v>
      </c>
      <c r="BG1874" s="1">
        <v>2</v>
      </c>
      <c r="BH1874" s="1">
        <v>2</v>
      </c>
      <c r="BI1874" s="2">
        <v>44470</v>
      </c>
      <c r="BJ1874" s="2">
        <v>45565</v>
      </c>
      <c r="BK1874" s="2">
        <v>44470</v>
      </c>
      <c r="BL1874" s="2">
        <v>45565</v>
      </c>
      <c r="BM1874" s="1">
        <v>40</v>
      </c>
      <c r="BN1874" s="1">
        <v>0</v>
      </c>
      <c r="BO1874" s="1">
        <v>8</v>
      </c>
      <c r="BP1874" s="1">
        <v>8</v>
      </c>
      <c r="BQ1874" s="1">
        <v>8</v>
      </c>
      <c r="BR1874" s="1">
        <v>8</v>
      </c>
      <c r="BS1874" s="1">
        <v>8</v>
      </c>
      <c r="BT1874" s="1">
        <v>0</v>
      </c>
      <c r="BU1874" s="1" t="str">
        <f t="shared" si="51"/>
        <v>8:00 AM</v>
      </c>
      <c r="BV1874" s="1" t="str">
        <f t="shared" si="50"/>
        <v>5:00 PM</v>
      </c>
      <c r="BW1874" s="1" t="s">
        <v>135</v>
      </c>
      <c r="BX1874" s="1">
        <v>0</v>
      </c>
      <c r="BY1874" s="1">
        <v>12</v>
      </c>
      <c r="BZ1874" s="1" t="s">
        <v>112</v>
      </c>
      <c r="CB1874" s="4" t="s">
        <v>18202</v>
      </c>
      <c r="CC1874" s="1" t="s">
        <v>9791</v>
      </c>
      <c r="CD1874" s="1" t="s">
        <v>5540</v>
      </c>
      <c r="CE1874" s="1" t="s">
        <v>116</v>
      </c>
      <c r="CF1874" s="1" t="s">
        <v>117</v>
      </c>
      <c r="CG1874" s="1">
        <v>96950</v>
      </c>
      <c r="CH1874" s="3">
        <v>9.2200000000000006</v>
      </c>
      <c r="CI1874" s="3">
        <v>9.2200000000000006</v>
      </c>
      <c r="CJ1874" s="3">
        <v>13.83</v>
      </c>
      <c r="CK1874" s="3">
        <v>13.83</v>
      </c>
      <c r="CL1874" s="1" t="s">
        <v>137</v>
      </c>
      <c r="CM1874" s="1" t="s">
        <v>18203</v>
      </c>
      <c r="CN1874" s="1" t="s">
        <v>139</v>
      </c>
      <c r="CP1874" s="1" t="s">
        <v>112</v>
      </c>
      <c r="CQ1874" s="1" t="s">
        <v>111</v>
      </c>
      <c r="CR1874" s="1" t="s">
        <v>111</v>
      </c>
      <c r="CS1874" s="1" t="s">
        <v>111</v>
      </c>
      <c r="CT1874" s="1" t="s">
        <v>138</v>
      </c>
      <c r="CU1874" s="1" t="s">
        <v>111</v>
      </c>
      <c r="CV1874" s="1" t="s">
        <v>138</v>
      </c>
      <c r="CW1874" s="1" t="s">
        <v>583</v>
      </c>
      <c r="CX1874" s="1">
        <v>16707837461</v>
      </c>
      <c r="CY1874" s="1" t="s">
        <v>575</v>
      </c>
      <c r="CZ1874" s="1" t="s">
        <v>428</v>
      </c>
      <c r="DA1874" s="1" t="s">
        <v>111</v>
      </c>
      <c r="DB1874" s="1" t="s">
        <v>112</v>
      </c>
    </row>
    <row r="1875" spans="1:111" ht="15.6" customHeight="1" x14ac:dyDescent="0.25">
      <c r="A1875" s="1" t="s">
        <v>18204</v>
      </c>
      <c r="B1875" s="1" t="s">
        <v>238</v>
      </c>
      <c r="C1875" s="2">
        <v>44363.246587615744</v>
      </c>
      <c r="D1875" s="2">
        <v>44431</v>
      </c>
      <c r="E1875" s="1" t="s">
        <v>110</v>
      </c>
      <c r="F1875" s="2">
        <v>44468.833333333336</v>
      </c>
      <c r="G1875" s="1" t="s">
        <v>112</v>
      </c>
      <c r="H1875" s="1" t="s">
        <v>112</v>
      </c>
      <c r="I1875" s="1" t="s">
        <v>112</v>
      </c>
      <c r="J1875" s="1" t="s">
        <v>18205</v>
      </c>
      <c r="K1875" s="1" t="s">
        <v>18206</v>
      </c>
      <c r="L1875" s="1" t="s">
        <v>1460</v>
      </c>
      <c r="M1875" s="1" t="s">
        <v>138</v>
      </c>
      <c r="N1875" s="1" t="s">
        <v>116</v>
      </c>
      <c r="O1875" s="1" t="s">
        <v>117</v>
      </c>
      <c r="P1875" s="9">
        <v>96950</v>
      </c>
      <c r="Q1875" s="1" t="s">
        <v>118</v>
      </c>
      <c r="S1875" s="1">
        <v>16702851863</v>
      </c>
      <c r="U1875" s="1">
        <v>44512</v>
      </c>
      <c r="V1875" s="1" t="s">
        <v>119</v>
      </c>
      <c r="X1875" s="1" t="s">
        <v>7934</v>
      </c>
      <c r="Y1875" s="1" t="s">
        <v>7935</v>
      </c>
      <c r="AA1875" s="1" t="s">
        <v>5382</v>
      </c>
      <c r="AB1875" s="1" t="s">
        <v>1460</v>
      </c>
      <c r="AC1875" s="1" t="s">
        <v>138</v>
      </c>
      <c r="AD1875" s="1" t="s">
        <v>116</v>
      </c>
      <c r="AE1875" s="1" t="s">
        <v>117</v>
      </c>
      <c r="AF1875" s="9">
        <v>96950</v>
      </c>
      <c r="AG1875" s="1" t="s">
        <v>118</v>
      </c>
      <c r="AI1875" s="1">
        <v>16702851863</v>
      </c>
      <c r="AK1875" s="1" t="s">
        <v>18207</v>
      </c>
      <c r="BC1875" s="1" t="str">
        <f>"41-1011.00"</f>
        <v>41-1011.00</v>
      </c>
      <c r="BD1875" s="1" t="s">
        <v>975</v>
      </c>
      <c r="BE1875" s="1" t="s">
        <v>18208</v>
      </c>
      <c r="BF1875" s="1" t="s">
        <v>8974</v>
      </c>
      <c r="BG1875" s="1">
        <v>1</v>
      </c>
      <c r="BH1875" s="1">
        <v>1</v>
      </c>
      <c r="BI1875" s="2">
        <v>44470</v>
      </c>
      <c r="BJ1875" s="2">
        <v>44834</v>
      </c>
      <c r="BK1875" s="2">
        <v>44470</v>
      </c>
      <c r="BL1875" s="2">
        <v>44834</v>
      </c>
      <c r="BM1875" s="1">
        <v>40</v>
      </c>
      <c r="BN1875" s="1">
        <v>0</v>
      </c>
      <c r="BO1875" s="1">
        <v>8</v>
      </c>
      <c r="BP1875" s="1">
        <v>8</v>
      </c>
      <c r="BQ1875" s="1">
        <v>8</v>
      </c>
      <c r="BR1875" s="1">
        <v>8</v>
      </c>
      <c r="BS1875" s="1">
        <v>8</v>
      </c>
      <c r="BT1875" s="1">
        <v>0</v>
      </c>
      <c r="BU1875" s="1" t="str">
        <f t="shared" si="51"/>
        <v>8:00 AM</v>
      </c>
      <c r="BV1875" s="1" t="str">
        <f t="shared" si="50"/>
        <v>5:00 PM</v>
      </c>
      <c r="BW1875" s="1" t="s">
        <v>135</v>
      </c>
      <c r="BX1875" s="1">
        <v>0</v>
      </c>
      <c r="BY1875" s="1">
        <v>12</v>
      </c>
      <c r="BZ1875" s="1" t="s">
        <v>112</v>
      </c>
      <c r="CB1875" s="4" t="s">
        <v>18209</v>
      </c>
      <c r="CC1875" s="1" t="s">
        <v>18210</v>
      </c>
      <c r="CD1875" s="1" t="s">
        <v>138</v>
      </c>
      <c r="CE1875" s="1" t="s">
        <v>116</v>
      </c>
      <c r="CF1875" s="1" t="s">
        <v>117</v>
      </c>
      <c r="CG1875" s="1">
        <v>96950</v>
      </c>
      <c r="CH1875" s="3">
        <v>9.98</v>
      </c>
      <c r="CI1875" s="3">
        <v>9.98</v>
      </c>
      <c r="CJ1875" s="3">
        <v>14.97</v>
      </c>
      <c r="CK1875" s="3">
        <v>14.97</v>
      </c>
      <c r="CL1875" s="1" t="s">
        <v>137</v>
      </c>
      <c r="CM1875" s="1" t="s">
        <v>138</v>
      </c>
      <c r="CN1875" s="1" t="s">
        <v>139</v>
      </c>
      <c r="CP1875" s="1" t="s">
        <v>112</v>
      </c>
      <c r="CQ1875" s="1" t="s">
        <v>111</v>
      </c>
      <c r="CR1875" s="1" t="s">
        <v>112</v>
      </c>
      <c r="CS1875" s="1" t="s">
        <v>111</v>
      </c>
      <c r="CT1875" s="1" t="s">
        <v>138</v>
      </c>
      <c r="CU1875" s="1" t="s">
        <v>111</v>
      </c>
      <c r="CV1875" s="1" t="s">
        <v>138</v>
      </c>
      <c r="CW1875" s="1" t="s">
        <v>1620</v>
      </c>
      <c r="CX1875" s="1">
        <v>16702851863</v>
      </c>
      <c r="CY1875" s="1" t="s">
        <v>18207</v>
      </c>
      <c r="CZ1875" s="1" t="s">
        <v>138</v>
      </c>
      <c r="DA1875" s="1" t="s">
        <v>111</v>
      </c>
      <c r="DB1875" s="1" t="s">
        <v>112</v>
      </c>
    </row>
    <row r="1876" spans="1:111" ht="15.6" customHeight="1" x14ac:dyDescent="0.25">
      <c r="A1876" s="1" t="s">
        <v>18211</v>
      </c>
      <c r="B1876" s="1" t="s">
        <v>238</v>
      </c>
      <c r="C1876" s="2">
        <v>44361.886953356479</v>
      </c>
      <c r="D1876" s="2">
        <v>44404</v>
      </c>
      <c r="E1876" s="1" t="s">
        <v>110</v>
      </c>
      <c r="F1876" s="2">
        <v>44469.833333333336</v>
      </c>
      <c r="G1876" s="1" t="s">
        <v>112</v>
      </c>
      <c r="H1876" s="1" t="s">
        <v>112</v>
      </c>
      <c r="I1876" s="1" t="s">
        <v>112</v>
      </c>
      <c r="J1876" s="1" t="s">
        <v>7533</v>
      </c>
      <c r="K1876" s="1" t="s">
        <v>18212</v>
      </c>
      <c r="L1876" s="1" t="s">
        <v>1870</v>
      </c>
      <c r="N1876" s="1" t="s">
        <v>116</v>
      </c>
      <c r="O1876" s="1" t="s">
        <v>117</v>
      </c>
      <c r="P1876" s="9">
        <v>96950</v>
      </c>
      <c r="Q1876" s="1" t="s">
        <v>118</v>
      </c>
      <c r="S1876" s="1">
        <v>16702357690</v>
      </c>
      <c r="U1876" s="1">
        <v>444130</v>
      </c>
      <c r="V1876" s="1" t="s">
        <v>119</v>
      </c>
      <c r="X1876" s="1" t="s">
        <v>621</v>
      </c>
      <c r="Y1876" s="1" t="s">
        <v>622</v>
      </c>
      <c r="AA1876" s="1" t="s">
        <v>387</v>
      </c>
      <c r="AB1876" s="1" t="s">
        <v>1870</v>
      </c>
      <c r="AD1876" s="1" t="s">
        <v>116</v>
      </c>
      <c r="AE1876" s="1" t="s">
        <v>117</v>
      </c>
      <c r="AF1876" s="9">
        <v>96950</v>
      </c>
      <c r="AG1876" s="1" t="s">
        <v>118</v>
      </c>
      <c r="AI1876" s="1">
        <v>16702357690</v>
      </c>
      <c r="AK1876" s="1" t="s">
        <v>620</v>
      </c>
      <c r="BC1876" s="1" t="str">
        <f>"41-2031.00"</f>
        <v>41-2031.00</v>
      </c>
      <c r="BD1876" s="1" t="s">
        <v>743</v>
      </c>
      <c r="BE1876" s="1" t="s">
        <v>18213</v>
      </c>
      <c r="BF1876" s="1" t="s">
        <v>6171</v>
      </c>
      <c r="BG1876" s="1">
        <v>1</v>
      </c>
      <c r="BH1876" s="1">
        <v>1</v>
      </c>
      <c r="BI1876" s="2">
        <v>44471</v>
      </c>
      <c r="BJ1876" s="2">
        <v>44835</v>
      </c>
      <c r="BK1876" s="2">
        <v>44471</v>
      </c>
      <c r="BL1876" s="2">
        <v>44835</v>
      </c>
      <c r="BM1876" s="1">
        <v>35</v>
      </c>
      <c r="BN1876" s="1">
        <v>0</v>
      </c>
      <c r="BO1876" s="1">
        <v>7</v>
      </c>
      <c r="BP1876" s="1">
        <v>7</v>
      </c>
      <c r="BQ1876" s="1">
        <v>7</v>
      </c>
      <c r="BR1876" s="1">
        <v>7</v>
      </c>
      <c r="BS1876" s="1">
        <v>7</v>
      </c>
      <c r="BT1876" s="1">
        <v>0</v>
      </c>
      <c r="BU1876" s="1" t="str">
        <f>"9:00 AM"</f>
        <v>9:00 AM</v>
      </c>
      <c r="BV1876" s="1" t="str">
        <f t="shared" si="50"/>
        <v>5:00 PM</v>
      </c>
      <c r="BW1876" s="1" t="s">
        <v>135</v>
      </c>
      <c r="BX1876" s="1">
        <v>0</v>
      </c>
      <c r="BY1876" s="1">
        <v>12</v>
      </c>
      <c r="BZ1876" s="1" t="s">
        <v>112</v>
      </c>
      <c r="CB1876" s="1" t="s">
        <v>18214</v>
      </c>
      <c r="CC1876" s="1" t="s">
        <v>7534</v>
      </c>
      <c r="CD1876" s="1" t="s">
        <v>1870</v>
      </c>
      <c r="CE1876" s="1" t="s">
        <v>116</v>
      </c>
      <c r="CF1876" s="1" t="s">
        <v>117</v>
      </c>
      <c r="CG1876" s="1">
        <v>96950</v>
      </c>
      <c r="CH1876" s="3">
        <v>8.7100000000000009</v>
      </c>
      <c r="CI1876" s="3">
        <v>8.7100000000000009</v>
      </c>
      <c r="CJ1876" s="3">
        <v>13.07</v>
      </c>
      <c r="CK1876" s="3">
        <v>13.07</v>
      </c>
      <c r="CL1876" s="1" t="s">
        <v>137</v>
      </c>
      <c r="CN1876" s="1" t="s">
        <v>139</v>
      </c>
      <c r="CP1876" s="1" t="s">
        <v>112</v>
      </c>
      <c r="CQ1876" s="1" t="s">
        <v>111</v>
      </c>
      <c r="CR1876" s="1" t="s">
        <v>112</v>
      </c>
      <c r="CS1876" s="1" t="s">
        <v>111</v>
      </c>
      <c r="CT1876" s="1" t="s">
        <v>138</v>
      </c>
      <c r="CU1876" s="1" t="s">
        <v>111</v>
      </c>
      <c r="CV1876" s="1" t="s">
        <v>138</v>
      </c>
      <c r="CW1876" s="1" t="s">
        <v>631</v>
      </c>
      <c r="CX1876" s="1">
        <v>16702357690</v>
      </c>
      <c r="CY1876" s="1" t="s">
        <v>620</v>
      </c>
      <c r="CZ1876" s="1" t="s">
        <v>138</v>
      </c>
      <c r="DA1876" s="1" t="s">
        <v>111</v>
      </c>
      <c r="DB1876" s="1" t="s">
        <v>112</v>
      </c>
    </row>
    <row r="1877" spans="1:111" ht="15.6" customHeight="1" x14ac:dyDescent="0.25">
      <c r="A1877" s="1" t="s">
        <v>18215</v>
      </c>
      <c r="B1877" s="1" t="s">
        <v>238</v>
      </c>
      <c r="C1877" s="2">
        <v>44313.847511574073</v>
      </c>
      <c r="D1877" s="2">
        <v>44348</v>
      </c>
      <c r="E1877" s="1" t="s">
        <v>110</v>
      </c>
      <c r="F1877" s="2">
        <v>44466.833333333336</v>
      </c>
      <c r="G1877" s="1" t="s">
        <v>112</v>
      </c>
      <c r="H1877" s="1" t="s">
        <v>112</v>
      </c>
      <c r="I1877" s="1" t="s">
        <v>112</v>
      </c>
      <c r="J1877" s="1" t="s">
        <v>18216</v>
      </c>
      <c r="L1877" s="1" t="s">
        <v>18217</v>
      </c>
      <c r="M1877" s="1" t="s">
        <v>5024</v>
      </c>
      <c r="N1877" s="1" t="s">
        <v>116</v>
      </c>
      <c r="O1877" s="1" t="s">
        <v>117</v>
      </c>
      <c r="P1877" s="9">
        <v>96950</v>
      </c>
      <c r="Q1877" s="1" t="s">
        <v>118</v>
      </c>
      <c r="S1877" s="1">
        <v>16702358727</v>
      </c>
      <c r="U1877" s="1">
        <v>424420</v>
      </c>
      <c r="V1877" s="1" t="s">
        <v>119</v>
      </c>
      <c r="X1877" s="1" t="s">
        <v>7953</v>
      </c>
      <c r="Y1877" s="1" t="s">
        <v>18218</v>
      </c>
      <c r="Z1877" s="1" t="s">
        <v>18219</v>
      </c>
      <c r="AA1877" s="1" t="s">
        <v>13813</v>
      </c>
      <c r="AB1877" s="1" t="s">
        <v>18217</v>
      </c>
      <c r="AC1877" s="1" t="s">
        <v>18220</v>
      </c>
      <c r="AD1877" s="1" t="s">
        <v>116</v>
      </c>
      <c r="AE1877" s="1" t="s">
        <v>117</v>
      </c>
      <c r="AF1877" s="9">
        <v>96950</v>
      </c>
      <c r="AG1877" s="1" t="s">
        <v>118</v>
      </c>
      <c r="AI1877" s="1">
        <v>16702353890</v>
      </c>
      <c r="AK1877" s="1" t="s">
        <v>18221</v>
      </c>
      <c r="BC1877" s="1" t="str">
        <f>"53-3033.00"</f>
        <v>53-3033.00</v>
      </c>
      <c r="BD1877" s="1" t="s">
        <v>5372</v>
      </c>
      <c r="BE1877" s="1" t="s">
        <v>18222</v>
      </c>
      <c r="BF1877" s="1" t="s">
        <v>6707</v>
      </c>
      <c r="BG1877" s="1">
        <v>4</v>
      </c>
      <c r="BH1877" s="1">
        <v>4</v>
      </c>
      <c r="BI1877" s="2">
        <v>44468</v>
      </c>
      <c r="BJ1877" s="2">
        <v>44832</v>
      </c>
      <c r="BK1877" s="2">
        <v>44468</v>
      </c>
      <c r="BL1877" s="2">
        <v>44832</v>
      </c>
      <c r="BM1877" s="1">
        <v>36</v>
      </c>
      <c r="BN1877" s="1">
        <v>0</v>
      </c>
      <c r="BO1877" s="1">
        <v>6</v>
      </c>
      <c r="BP1877" s="1">
        <v>6</v>
      </c>
      <c r="BQ1877" s="1">
        <v>6</v>
      </c>
      <c r="BR1877" s="1">
        <v>6</v>
      </c>
      <c r="BS1877" s="1">
        <v>6</v>
      </c>
      <c r="BT1877" s="1">
        <v>6</v>
      </c>
      <c r="BU1877" s="1" t="str">
        <f>"8:30 AM"</f>
        <v>8:30 AM</v>
      </c>
      <c r="BV1877" s="1" t="str">
        <f>"3:30 PM"</f>
        <v>3:30 PM</v>
      </c>
      <c r="BW1877" s="1" t="s">
        <v>135</v>
      </c>
      <c r="BX1877" s="1">
        <v>0</v>
      </c>
      <c r="BY1877" s="1">
        <v>12</v>
      </c>
      <c r="BZ1877" s="1" t="s">
        <v>112</v>
      </c>
      <c r="CA1877" s="1">
        <v>0</v>
      </c>
      <c r="CB1877" s="1" t="s">
        <v>18223</v>
      </c>
      <c r="CC1877" s="1" t="s">
        <v>18217</v>
      </c>
      <c r="CD1877" s="1" t="s">
        <v>18220</v>
      </c>
      <c r="CE1877" s="1" t="s">
        <v>116</v>
      </c>
      <c r="CF1877" s="1" t="s">
        <v>117</v>
      </c>
      <c r="CG1877" s="1">
        <v>96950</v>
      </c>
      <c r="CH1877" s="3">
        <v>7.68</v>
      </c>
      <c r="CI1877" s="3">
        <v>7.68</v>
      </c>
      <c r="CJ1877" s="3">
        <v>11.52</v>
      </c>
      <c r="CK1877" s="3">
        <v>11.52</v>
      </c>
      <c r="CL1877" s="1" t="s">
        <v>137</v>
      </c>
      <c r="CM1877" s="1" t="s">
        <v>138</v>
      </c>
      <c r="CN1877" s="1" t="s">
        <v>139</v>
      </c>
      <c r="CP1877" s="1" t="s">
        <v>112</v>
      </c>
      <c r="CQ1877" s="1" t="s">
        <v>111</v>
      </c>
      <c r="CR1877" s="1" t="s">
        <v>112</v>
      </c>
      <c r="CS1877" s="1" t="s">
        <v>111</v>
      </c>
      <c r="CT1877" s="1" t="s">
        <v>138</v>
      </c>
      <c r="CU1877" s="1" t="s">
        <v>111</v>
      </c>
      <c r="CV1877" s="1" t="s">
        <v>138</v>
      </c>
      <c r="CW1877" s="1" t="s">
        <v>11357</v>
      </c>
      <c r="CX1877" s="1">
        <v>16702358728</v>
      </c>
      <c r="CY1877" s="1" t="s">
        <v>18224</v>
      </c>
      <c r="CZ1877" s="1" t="s">
        <v>138</v>
      </c>
      <c r="DA1877" s="1" t="s">
        <v>111</v>
      </c>
      <c r="DB1877" s="1" t="s">
        <v>112</v>
      </c>
    </row>
    <row r="1878" spans="1:111" ht="15.6" customHeight="1" x14ac:dyDescent="0.25">
      <c r="A1878" s="1" t="s">
        <v>18225</v>
      </c>
      <c r="B1878" s="1" t="s">
        <v>238</v>
      </c>
      <c r="C1878" s="2">
        <v>44347.205370833333</v>
      </c>
      <c r="D1878" s="2">
        <v>44377</v>
      </c>
      <c r="E1878" s="1" t="s">
        <v>110</v>
      </c>
      <c r="F1878" s="2">
        <v>44468.833333333336</v>
      </c>
      <c r="G1878" s="1" t="s">
        <v>111</v>
      </c>
      <c r="H1878" s="1" t="s">
        <v>112</v>
      </c>
      <c r="I1878" s="1" t="s">
        <v>112</v>
      </c>
      <c r="J1878" s="1" t="s">
        <v>12076</v>
      </c>
      <c r="K1878" s="1" t="s">
        <v>18226</v>
      </c>
      <c r="L1878" s="1" t="s">
        <v>2670</v>
      </c>
      <c r="M1878" s="1" t="s">
        <v>18227</v>
      </c>
      <c r="N1878" s="1" t="s">
        <v>116</v>
      </c>
      <c r="O1878" s="1" t="s">
        <v>117</v>
      </c>
      <c r="P1878" s="9">
        <v>96950</v>
      </c>
      <c r="Q1878" s="1" t="s">
        <v>118</v>
      </c>
      <c r="S1878" s="1">
        <v>16702346485</v>
      </c>
      <c r="U1878" s="1">
        <v>44529</v>
      </c>
      <c r="V1878" s="1" t="s">
        <v>119</v>
      </c>
      <c r="X1878" s="1" t="s">
        <v>1052</v>
      </c>
      <c r="Y1878" s="1" t="s">
        <v>2672</v>
      </c>
      <c r="Z1878" s="1" t="s">
        <v>2673</v>
      </c>
      <c r="AA1878" s="1" t="s">
        <v>373</v>
      </c>
      <c r="AB1878" s="1" t="s">
        <v>18228</v>
      </c>
      <c r="AC1878" s="1" t="s">
        <v>2674</v>
      </c>
      <c r="AD1878" s="1" t="s">
        <v>116</v>
      </c>
      <c r="AE1878" s="1" t="s">
        <v>117</v>
      </c>
      <c r="AF1878" s="9">
        <v>96950</v>
      </c>
      <c r="AG1878" s="1" t="s">
        <v>118</v>
      </c>
      <c r="AI1878" s="1">
        <v>16702346485</v>
      </c>
      <c r="AK1878" s="1" t="s">
        <v>2675</v>
      </c>
      <c r="BC1878" s="1" t="str">
        <f>"35-2011.00"</f>
        <v>35-2011.00</v>
      </c>
      <c r="BD1878" s="1" t="s">
        <v>265</v>
      </c>
      <c r="BE1878" s="1" t="s">
        <v>18229</v>
      </c>
      <c r="BF1878" s="1" t="s">
        <v>17139</v>
      </c>
      <c r="BG1878" s="1">
        <v>2</v>
      </c>
      <c r="BH1878" s="1">
        <v>2</v>
      </c>
      <c r="BI1878" s="2">
        <v>44470</v>
      </c>
      <c r="BJ1878" s="2">
        <v>45565</v>
      </c>
      <c r="BK1878" s="2">
        <v>44470</v>
      </c>
      <c r="BL1878" s="2">
        <v>45565</v>
      </c>
      <c r="BM1878" s="1">
        <v>35</v>
      </c>
      <c r="BN1878" s="1">
        <v>0</v>
      </c>
      <c r="BO1878" s="1">
        <v>7</v>
      </c>
      <c r="BP1878" s="1">
        <v>7</v>
      </c>
      <c r="BQ1878" s="1">
        <v>7</v>
      </c>
      <c r="BR1878" s="1">
        <v>7</v>
      </c>
      <c r="BS1878" s="1">
        <v>7</v>
      </c>
      <c r="BT1878" s="1">
        <v>0</v>
      </c>
      <c r="BU1878" s="1" t="str">
        <f>"11:00 AM"</f>
        <v>11:00 AM</v>
      </c>
      <c r="BV1878" s="1" t="str">
        <f>"7:00 PM"</f>
        <v>7:00 PM</v>
      </c>
      <c r="BW1878" s="1" t="s">
        <v>135</v>
      </c>
      <c r="BX1878" s="1">
        <v>3</v>
      </c>
      <c r="BY1878" s="1">
        <v>3</v>
      </c>
      <c r="BZ1878" s="1" t="s">
        <v>112</v>
      </c>
      <c r="CB1878" s="1" t="s">
        <v>362</v>
      </c>
      <c r="CC1878" s="1" t="s">
        <v>2670</v>
      </c>
      <c r="CD1878" s="1" t="s">
        <v>18230</v>
      </c>
      <c r="CE1878" s="1" t="s">
        <v>116</v>
      </c>
      <c r="CF1878" s="1" t="s">
        <v>117</v>
      </c>
      <c r="CG1878" s="1">
        <v>96950</v>
      </c>
      <c r="CH1878" s="3">
        <v>8.81</v>
      </c>
      <c r="CI1878" s="3">
        <v>8.81</v>
      </c>
      <c r="CJ1878" s="3">
        <v>13.22</v>
      </c>
      <c r="CK1878" s="3">
        <v>13.22</v>
      </c>
      <c r="CL1878" s="1" t="s">
        <v>137</v>
      </c>
      <c r="CM1878" s="1" t="s">
        <v>138</v>
      </c>
      <c r="CN1878" s="1" t="s">
        <v>139</v>
      </c>
      <c r="CP1878" s="1" t="s">
        <v>112</v>
      </c>
      <c r="CQ1878" s="1" t="s">
        <v>111</v>
      </c>
      <c r="CR1878" s="1" t="s">
        <v>112</v>
      </c>
      <c r="CS1878" s="1" t="s">
        <v>111</v>
      </c>
      <c r="CT1878" s="1" t="s">
        <v>138</v>
      </c>
      <c r="CU1878" s="1" t="s">
        <v>111</v>
      </c>
      <c r="CV1878" s="1" t="s">
        <v>138</v>
      </c>
      <c r="CW1878" s="1" t="s">
        <v>362</v>
      </c>
      <c r="CX1878" s="1">
        <v>16702340455</v>
      </c>
      <c r="CY1878" s="1" t="s">
        <v>2675</v>
      </c>
      <c r="CZ1878" s="1" t="s">
        <v>716</v>
      </c>
      <c r="DA1878" s="1" t="s">
        <v>111</v>
      </c>
      <c r="DB1878" s="1" t="s">
        <v>112</v>
      </c>
    </row>
    <row r="1879" spans="1:111" ht="15.6" customHeight="1" x14ac:dyDescent="0.25">
      <c r="A1879" s="1" t="s">
        <v>18231</v>
      </c>
      <c r="B1879" s="1" t="s">
        <v>238</v>
      </c>
      <c r="C1879" s="2">
        <v>44298.073288425927</v>
      </c>
      <c r="D1879" s="2">
        <v>44348</v>
      </c>
      <c r="E1879" s="1" t="s">
        <v>110</v>
      </c>
      <c r="F1879" s="2">
        <v>44468.833333333336</v>
      </c>
      <c r="G1879" s="1" t="s">
        <v>111</v>
      </c>
      <c r="H1879" s="1" t="s">
        <v>112</v>
      </c>
      <c r="I1879" s="1" t="s">
        <v>112</v>
      </c>
      <c r="J1879" s="1" t="s">
        <v>2634</v>
      </c>
      <c r="K1879" s="1" t="s">
        <v>138</v>
      </c>
      <c r="L1879" s="1" t="s">
        <v>2635</v>
      </c>
      <c r="M1879" s="1" t="s">
        <v>2204</v>
      </c>
      <c r="N1879" s="1" t="s">
        <v>116</v>
      </c>
      <c r="O1879" s="1" t="s">
        <v>117</v>
      </c>
      <c r="P1879" s="9">
        <v>96950</v>
      </c>
      <c r="Q1879" s="1" t="s">
        <v>118</v>
      </c>
      <c r="R1879" s="1" t="s">
        <v>138</v>
      </c>
      <c r="S1879" s="1">
        <v>16703227415</v>
      </c>
      <c r="U1879" s="1">
        <v>42472</v>
      </c>
      <c r="V1879" s="1" t="s">
        <v>119</v>
      </c>
      <c r="X1879" s="1" t="s">
        <v>385</v>
      </c>
      <c r="Y1879" s="1" t="s">
        <v>386</v>
      </c>
      <c r="Z1879" s="1" t="s">
        <v>138</v>
      </c>
      <c r="AA1879" s="1" t="s">
        <v>387</v>
      </c>
      <c r="AB1879" s="1" t="s">
        <v>2635</v>
      </c>
      <c r="AC1879" s="1" t="s">
        <v>2204</v>
      </c>
      <c r="AD1879" s="1" t="s">
        <v>116</v>
      </c>
      <c r="AE1879" s="1" t="s">
        <v>117</v>
      </c>
      <c r="AF1879" s="9">
        <v>96950</v>
      </c>
      <c r="AG1879" s="1" t="s">
        <v>118</v>
      </c>
      <c r="AH1879" s="1" t="s">
        <v>138</v>
      </c>
      <c r="AI1879" s="1">
        <v>16703227415</v>
      </c>
      <c r="AK1879" s="1" t="s">
        <v>2636</v>
      </c>
      <c r="BC1879" s="1" t="str">
        <f>"49-9071.00"</f>
        <v>49-9071.00</v>
      </c>
      <c r="BD1879" s="1" t="s">
        <v>214</v>
      </c>
      <c r="BE1879" s="1" t="s">
        <v>18232</v>
      </c>
      <c r="BF1879" s="1" t="s">
        <v>839</v>
      </c>
      <c r="BG1879" s="1">
        <v>1</v>
      </c>
      <c r="BH1879" s="1">
        <v>1</v>
      </c>
      <c r="BI1879" s="2">
        <v>44470</v>
      </c>
      <c r="BJ1879" s="2">
        <v>45565</v>
      </c>
      <c r="BK1879" s="2">
        <v>44470</v>
      </c>
      <c r="BL1879" s="2">
        <v>45565</v>
      </c>
      <c r="BM1879" s="1">
        <v>40</v>
      </c>
      <c r="BN1879" s="1">
        <v>0</v>
      </c>
      <c r="BO1879" s="1">
        <v>8</v>
      </c>
      <c r="BP1879" s="1">
        <v>8</v>
      </c>
      <c r="BQ1879" s="1">
        <v>8</v>
      </c>
      <c r="BR1879" s="1">
        <v>8</v>
      </c>
      <c r="BS1879" s="1">
        <v>8</v>
      </c>
      <c r="BT1879" s="1">
        <v>0</v>
      </c>
      <c r="BU1879" s="1" t="str">
        <f>"8:00 AM"</f>
        <v>8:00 AM</v>
      </c>
      <c r="BV1879" s="1" t="str">
        <f>"5:00 PM"</f>
        <v>5:00 PM</v>
      </c>
      <c r="BW1879" s="1" t="s">
        <v>135</v>
      </c>
      <c r="BX1879" s="1">
        <v>0</v>
      </c>
      <c r="BY1879" s="1">
        <v>12</v>
      </c>
      <c r="BZ1879" s="1" t="s">
        <v>112</v>
      </c>
      <c r="CA1879" s="1">
        <v>0</v>
      </c>
      <c r="CB1879" s="1" t="s">
        <v>18233</v>
      </c>
      <c r="CC1879" s="1" t="s">
        <v>2634</v>
      </c>
      <c r="CD1879" s="1" t="s">
        <v>2640</v>
      </c>
      <c r="CE1879" s="1" t="s">
        <v>116</v>
      </c>
      <c r="CF1879" s="1" t="s">
        <v>117</v>
      </c>
      <c r="CG1879" s="1">
        <v>96950</v>
      </c>
      <c r="CH1879" s="3">
        <v>8.7100000000000009</v>
      </c>
      <c r="CI1879" s="3">
        <v>8.7100000000000009</v>
      </c>
      <c r="CJ1879" s="3">
        <v>13.07</v>
      </c>
      <c r="CK1879" s="3">
        <v>13.07</v>
      </c>
      <c r="CL1879" s="1" t="s">
        <v>137</v>
      </c>
      <c r="CM1879" s="1" t="s">
        <v>362</v>
      </c>
      <c r="CN1879" s="1" t="s">
        <v>139</v>
      </c>
      <c r="CP1879" s="1" t="s">
        <v>112</v>
      </c>
      <c r="CQ1879" s="1" t="s">
        <v>111</v>
      </c>
      <c r="CR1879" s="1" t="s">
        <v>112</v>
      </c>
      <c r="CS1879" s="1" t="s">
        <v>111</v>
      </c>
      <c r="CT1879" s="1" t="s">
        <v>111</v>
      </c>
      <c r="CU1879" s="1" t="s">
        <v>111</v>
      </c>
      <c r="CV1879" s="1" t="s">
        <v>138</v>
      </c>
      <c r="CW1879" s="1" t="s">
        <v>18234</v>
      </c>
      <c r="CX1879" s="1">
        <v>16703227415</v>
      </c>
      <c r="CY1879" s="1" t="s">
        <v>2642</v>
      </c>
      <c r="CZ1879" s="1" t="s">
        <v>138</v>
      </c>
      <c r="DA1879" s="1" t="s">
        <v>111</v>
      </c>
      <c r="DB1879" s="1" t="s">
        <v>112</v>
      </c>
      <c r="DC1879" s="1" t="s">
        <v>719</v>
      </c>
    </row>
    <row r="1880" spans="1:111" ht="15.6" customHeight="1" x14ac:dyDescent="0.25">
      <c r="A1880" s="1" t="s">
        <v>18235</v>
      </c>
      <c r="B1880" s="1" t="s">
        <v>238</v>
      </c>
      <c r="C1880" s="2">
        <v>44326.256784143516</v>
      </c>
      <c r="D1880" s="2">
        <v>44364</v>
      </c>
      <c r="E1880" s="1" t="s">
        <v>110</v>
      </c>
      <c r="F1880" s="2">
        <v>44468.833333333336</v>
      </c>
      <c r="G1880" s="1" t="s">
        <v>112</v>
      </c>
      <c r="H1880" s="1" t="s">
        <v>112</v>
      </c>
      <c r="I1880" s="1" t="s">
        <v>112</v>
      </c>
      <c r="J1880" s="1" t="s">
        <v>4110</v>
      </c>
      <c r="K1880" s="1" t="s">
        <v>3169</v>
      </c>
      <c r="L1880" s="1" t="s">
        <v>4111</v>
      </c>
      <c r="N1880" s="1" t="s">
        <v>116</v>
      </c>
      <c r="O1880" s="1" t="s">
        <v>117</v>
      </c>
      <c r="P1880" s="9">
        <v>96950</v>
      </c>
      <c r="Q1880" s="1" t="s">
        <v>118</v>
      </c>
      <c r="S1880" s="1">
        <v>16702336060</v>
      </c>
      <c r="U1880" s="1">
        <v>56132</v>
      </c>
      <c r="V1880" s="1" t="s">
        <v>119</v>
      </c>
      <c r="X1880" s="1" t="s">
        <v>4112</v>
      </c>
      <c r="Y1880" s="1" t="s">
        <v>4113</v>
      </c>
      <c r="Z1880" s="1" t="s">
        <v>4114</v>
      </c>
      <c r="AA1880" s="1" t="s">
        <v>1028</v>
      </c>
      <c r="AB1880" s="1" t="s">
        <v>4111</v>
      </c>
      <c r="AD1880" s="1" t="s">
        <v>116</v>
      </c>
      <c r="AE1880" s="1" t="s">
        <v>117</v>
      </c>
      <c r="AF1880" s="9">
        <v>96950</v>
      </c>
      <c r="AG1880" s="1" t="s">
        <v>118</v>
      </c>
      <c r="AI1880" s="1">
        <v>16702336060</v>
      </c>
      <c r="AK1880" s="1" t="s">
        <v>4115</v>
      </c>
      <c r="BC1880" s="1" t="str">
        <f>"35-3031.00"</f>
        <v>35-3031.00</v>
      </c>
      <c r="BD1880" s="1" t="s">
        <v>174</v>
      </c>
      <c r="BE1880" s="1" t="s">
        <v>17270</v>
      </c>
      <c r="BF1880" s="1" t="s">
        <v>10625</v>
      </c>
      <c r="BG1880" s="1">
        <v>5</v>
      </c>
      <c r="BH1880" s="1">
        <v>5</v>
      </c>
      <c r="BI1880" s="2">
        <v>44470</v>
      </c>
      <c r="BJ1880" s="2">
        <v>44834</v>
      </c>
      <c r="BK1880" s="2">
        <v>44470</v>
      </c>
      <c r="BL1880" s="2">
        <v>44834</v>
      </c>
      <c r="BM1880" s="1">
        <v>35</v>
      </c>
      <c r="BN1880" s="1">
        <v>0</v>
      </c>
      <c r="BO1880" s="1">
        <v>7</v>
      </c>
      <c r="BP1880" s="1">
        <v>7</v>
      </c>
      <c r="BQ1880" s="1">
        <v>7</v>
      </c>
      <c r="BR1880" s="1">
        <v>7</v>
      </c>
      <c r="BS1880" s="1">
        <v>7</v>
      </c>
      <c r="BT1880" s="1">
        <v>0</v>
      </c>
      <c r="BU1880" s="1" t="str">
        <f>"9:00 AM"</f>
        <v>9:00 AM</v>
      </c>
      <c r="BV1880" s="1" t="str">
        <f>"5:00 PM"</f>
        <v>5:00 PM</v>
      </c>
      <c r="BW1880" s="1" t="s">
        <v>230</v>
      </c>
      <c r="BX1880" s="1">
        <v>0</v>
      </c>
      <c r="BY1880" s="1">
        <v>3</v>
      </c>
      <c r="BZ1880" s="1" t="s">
        <v>112</v>
      </c>
      <c r="CB1880" s="1" t="s">
        <v>3175</v>
      </c>
      <c r="CC1880" s="1" t="s">
        <v>4111</v>
      </c>
      <c r="CE1880" s="1" t="s">
        <v>116</v>
      </c>
      <c r="CF1880" s="1" t="s">
        <v>117</v>
      </c>
      <c r="CG1880" s="1">
        <v>96950</v>
      </c>
      <c r="CH1880" s="3">
        <v>8.5</v>
      </c>
      <c r="CI1880" s="3">
        <v>8.5</v>
      </c>
      <c r="CJ1880" s="3">
        <v>12.75</v>
      </c>
      <c r="CK1880" s="3">
        <v>12.75</v>
      </c>
      <c r="CL1880" s="1" t="s">
        <v>137</v>
      </c>
      <c r="CN1880" s="1" t="s">
        <v>139</v>
      </c>
      <c r="CP1880" s="1" t="s">
        <v>112</v>
      </c>
      <c r="CQ1880" s="1" t="s">
        <v>111</v>
      </c>
      <c r="CR1880" s="1" t="s">
        <v>112</v>
      </c>
      <c r="CS1880" s="1" t="s">
        <v>111</v>
      </c>
      <c r="CT1880" s="1" t="s">
        <v>138</v>
      </c>
      <c r="CU1880" s="1" t="s">
        <v>111</v>
      </c>
      <c r="CV1880" s="1" t="s">
        <v>138</v>
      </c>
      <c r="CW1880" s="1" t="s">
        <v>2313</v>
      </c>
      <c r="CX1880" s="1">
        <v>16702336060</v>
      </c>
      <c r="CY1880" s="1" t="s">
        <v>4115</v>
      </c>
      <c r="CZ1880" s="1" t="s">
        <v>138</v>
      </c>
      <c r="DA1880" s="1" t="s">
        <v>111</v>
      </c>
      <c r="DB1880" s="1" t="s">
        <v>112</v>
      </c>
      <c r="DC1880" s="1" t="s">
        <v>4112</v>
      </c>
      <c r="DD1880" s="1" t="s">
        <v>4113</v>
      </c>
      <c r="DF1880" s="1" t="s">
        <v>7400</v>
      </c>
      <c r="DG1880" s="1" t="s">
        <v>4115</v>
      </c>
    </row>
    <row r="1881" spans="1:111" ht="15.6" customHeight="1" x14ac:dyDescent="0.25">
      <c r="A1881" s="1" t="s">
        <v>18241</v>
      </c>
      <c r="B1881" s="1" t="s">
        <v>238</v>
      </c>
      <c r="C1881" s="2">
        <v>44375.994163888892</v>
      </c>
      <c r="D1881" s="2">
        <v>44419</v>
      </c>
      <c r="E1881" s="1" t="s">
        <v>180</v>
      </c>
      <c r="G1881" s="1" t="s">
        <v>112</v>
      </c>
      <c r="H1881" s="1" t="s">
        <v>112</v>
      </c>
      <c r="I1881" s="1" t="s">
        <v>112</v>
      </c>
      <c r="J1881" s="1" t="s">
        <v>18242</v>
      </c>
      <c r="L1881" s="1" t="s">
        <v>634</v>
      </c>
      <c r="N1881" s="1" t="s">
        <v>167</v>
      </c>
      <c r="O1881" s="1" t="s">
        <v>117</v>
      </c>
      <c r="P1881" s="9">
        <v>96950</v>
      </c>
      <c r="Q1881" s="1" t="s">
        <v>118</v>
      </c>
      <c r="S1881" s="1">
        <v>16702358722</v>
      </c>
      <c r="U1881" s="1">
        <v>561720</v>
      </c>
      <c r="V1881" s="1" t="s">
        <v>2479</v>
      </c>
      <c r="W1881" s="1" t="s">
        <v>111</v>
      </c>
      <c r="X1881" s="1" t="s">
        <v>636</v>
      </c>
      <c r="Y1881" s="1" t="s">
        <v>637</v>
      </c>
      <c r="Z1881" s="1" t="s">
        <v>638</v>
      </c>
      <c r="AA1881" s="1" t="s">
        <v>639</v>
      </c>
      <c r="AB1881" s="1" t="s">
        <v>1000</v>
      </c>
      <c r="AD1881" s="1" t="s">
        <v>167</v>
      </c>
      <c r="AE1881" s="1" t="s">
        <v>117</v>
      </c>
      <c r="AF1881" s="9">
        <v>96950</v>
      </c>
      <c r="AG1881" s="1" t="s">
        <v>118</v>
      </c>
      <c r="AI1881" s="1">
        <v>16709890917</v>
      </c>
      <c r="AK1881" s="1" t="s">
        <v>641</v>
      </c>
      <c r="BC1881" s="1" t="str">
        <f>"31-9011.00"</f>
        <v>31-9011.00</v>
      </c>
      <c r="BD1881" s="1" t="s">
        <v>947</v>
      </c>
      <c r="BE1881" s="1" t="s">
        <v>18243</v>
      </c>
      <c r="BF1881" s="1" t="s">
        <v>947</v>
      </c>
      <c r="BG1881" s="1">
        <v>2</v>
      </c>
      <c r="BH1881" s="1">
        <v>2</v>
      </c>
      <c r="BI1881" s="2">
        <v>44470</v>
      </c>
      <c r="BJ1881" s="2">
        <v>44834</v>
      </c>
      <c r="BK1881" s="2">
        <v>44470</v>
      </c>
      <c r="BL1881" s="2">
        <v>44834</v>
      </c>
      <c r="BM1881" s="1">
        <v>35</v>
      </c>
      <c r="BN1881" s="1">
        <v>0</v>
      </c>
      <c r="BO1881" s="1">
        <v>7</v>
      </c>
      <c r="BP1881" s="1">
        <v>7</v>
      </c>
      <c r="BQ1881" s="1">
        <v>7</v>
      </c>
      <c r="BR1881" s="1">
        <v>7</v>
      </c>
      <c r="BS1881" s="1">
        <v>7</v>
      </c>
      <c r="BT1881" s="1">
        <v>0</v>
      </c>
      <c r="BU1881" s="1" t="str">
        <f>"9:00 AM"</f>
        <v>9:00 AM</v>
      </c>
      <c r="BV1881" s="1" t="str">
        <f>"5:00 PM"</f>
        <v>5:00 PM</v>
      </c>
      <c r="BW1881" s="1" t="s">
        <v>230</v>
      </c>
      <c r="BX1881" s="1">
        <v>0</v>
      </c>
      <c r="BY1881" s="1">
        <v>12</v>
      </c>
      <c r="BZ1881" s="1" t="s">
        <v>112</v>
      </c>
      <c r="CB1881" s="1" t="s">
        <v>18244</v>
      </c>
      <c r="CC1881" s="1" t="s">
        <v>634</v>
      </c>
      <c r="CE1881" s="1" t="s">
        <v>167</v>
      </c>
      <c r="CF1881" s="1" t="s">
        <v>117</v>
      </c>
      <c r="CG1881" s="1">
        <v>96950</v>
      </c>
      <c r="CH1881" s="3">
        <v>10.6</v>
      </c>
      <c r="CI1881" s="3">
        <v>10.6</v>
      </c>
      <c r="CJ1881" s="3">
        <v>15.9</v>
      </c>
      <c r="CK1881" s="3">
        <v>15.9</v>
      </c>
      <c r="CL1881" s="1" t="s">
        <v>137</v>
      </c>
      <c r="CN1881" s="1" t="s">
        <v>139</v>
      </c>
      <c r="CP1881" s="1" t="s">
        <v>111</v>
      </c>
      <c r="CQ1881" s="1" t="s">
        <v>111</v>
      </c>
      <c r="CR1881" s="1" t="s">
        <v>111</v>
      </c>
      <c r="CS1881" s="1" t="s">
        <v>111</v>
      </c>
      <c r="CT1881" s="1" t="s">
        <v>111</v>
      </c>
      <c r="CU1881" s="1" t="s">
        <v>111</v>
      </c>
      <c r="CV1881" s="1" t="s">
        <v>111</v>
      </c>
      <c r="CW1881" s="1" t="s">
        <v>1004</v>
      </c>
      <c r="CX1881" s="1">
        <v>16709890917</v>
      </c>
      <c r="CY1881" s="1" t="s">
        <v>641</v>
      </c>
      <c r="CZ1881" s="1" t="s">
        <v>645</v>
      </c>
      <c r="DA1881" s="1" t="s">
        <v>111</v>
      </c>
      <c r="DB1881" s="1" t="s">
        <v>111</v>
      </c>
    </row>
    <row r="1882" spans="1:111" ht="15.6" customHeight="1" x14ac:dyDescent="0.25">
      <c r="A1882" s="1" t="s">
        <v>18248</v>
      </c>
      <c r="B1882" s="1" t="s">
        <v>238</v>
      </c>
      <c r="C1882" s="2">
        <v>44370.837402314814</v>
      </c>
      <c r="D1882" s="2">
        <v>44413</v>
      </c>
      <c r="E1882" s="1" t="s">
        <v>180</v>
      </c>
      <c r="G1882" s="1" t="s">
        <v>112</v>
      </c>
      <c r="H1882" s="1" t="s">
        <v>112</v>
      </c>
      <c r="I1882" s="1" t="s">
        <v>112</v>
      </c>
      <c r="J1882" s="1" t="s">
        <v>2032</v>
      </c>
      <c r="K1882" s="1" t="s">
        <v>2032</v>
      </c>
      <c r="L1882" s="1" t="s">
        <v>2033</v>
      </c>
      <c r="N1882" s="1" t="s">
        <v>167</v>
      </c>
      <c r="O1882" s="1" t="s">
        <v>117</v>
      </c>
      <c r="P1882" s="9">
        <v>96950</v>
      </c>
      <c r="Q1882" s="1" t="s">
        <v>118</v>
      </c>
      <c r="S1882" s="1">
        <v>16703221558</v>
      </c>
      <c r="U1882" s="1">
        <v>53241</v>
      </c>
      <c r="V1882" s="1" t="s">
        <v>119</v>
      </c>
      <c r="X1882" s="1" t="s">
        <v>2034</v>
      </c>
      <c r="Y1882" s="1" t="s">
        <v>2035</v>
      </c>
      <c r="AA1882" s="1" t="s">
        <v>171</v>
      </c>
      <c r="AB1882" s="1" t="s">
        <v>2033</v>
      </c>
      <c r="AD1882" s="1" t="s">
        <v>167</v>
      </c>
      <c r="AE1882" s="1" t="s">
        <v>117</v>
      </c>
      <c r="AF1882" s="9">
        <v>96950</v>
      </c>
      <c r="AG1882" s="1" t="s">
        <v>118</v>
      </c>
      <c r="AI1882" s="1">
        <v>16703221558</v>
      </c>
      <c r="AK1882" s="1" t="s">
        <v>2036</v>
      </c>
      <c r="BC1882" s="1" t="str">
        <f>"17-3011.01"</f>
        <v>17-3011.01</v>
      </c>
      <c r="BD1882" s="1" t="s">
        <v>3356</v>
      </c>
      <c r="BE1882" s="1" t="s">
        <v>18249</v>
      </c>
      <c r="BF1882" s="1" t="s">
        <v>3356</v>
      </c>
      <c r="BG1882" s="1">
        <v>2</v>
      </c>
      <c r="BH1882" s="1">
        <v>2</v>
      </c>
      <c r="BI1882" s="2">
        <v>44454</v>
      </c>
      <c r="BJ1882" s="2">
        <v>44818</v>
      </c>
      <c r="BK1882" s="2">
        <v>44454</v>
      </c>
      <c r="BL1882" s="2">
        <v>44818</v>
      </c>
      <c r="BM1882" s="1">
        <v>40</v>
      </c>
      <c r="BN1882" s="1">
        <v>0</v>
      </c>
      <c r="BO1882" s="1">
        <v>8</v>
      </c>
      <c r="BP1882" s="1">
        <v>8</v>
      </c>
      <c r="BQ1882" s="1">
        <v>8</v>
      </c>
      <c r="BR1882" s="1">
        <v>8</v>
      </c>
      <c r="BS1882" s="1">
        <v>8</v>
      </c>
      <c r="BT1882" s="1">
        <v>0</v>
      </c>
      <c r="BU1882" s="1" t="str">
        <f>"8:00 AM"</f>
        <v>8:00 AM</v>
      </c>
      <c r="BV1882" s="1" t="str">
        <f>"5:00 PM"</f>
        <v>5:00 PM</v>
      </c>
      <c r="BW1882" s="1" t="s">
        <v>230</v>
      </c>
      <c r="BX1882" s="1">
        <v>0</v>
      </c>
      <c r="BY1882" s="1">
        <v>12</v>
      </c>
      <c r="BZ1882" s="1" t="s">
        <v>112</v>
      </c>
      <c r="CB1882" s="4" t="s">
        <v>18250</v>
      </c>
      <c r="CC1882" s="1" t="s">
        <v>5128</v>
      </c>
      <c r="CD1882" s="1" t="s">
        <v>5129</v>
      </c>
      <c r="CE1882" s="1" t="s">
        <v>167</v>
      </c>
      <c r="CF1882" s="1" t="s">
        <v>117</v>
      </c>
      <c r="CG1882" s="1">
        <v>96950</v>
      </c>
      <c r="CH1882" s="3">
        <v>15.86</v>
      </c>
      <c r="CI1882" s="3">
        <v>15.86</v>
      </c>
      <c r="CJ1882" s="3">
        <v>23.79</v>
      </c>
      <c r="CK1882" s="3">
        <v>23.79</v>
      </c>
      <c r="CL1882" s="1" t="s">
        <v>137</v>
      </c>
      <c r="CM1882" s="1" t="s">
        <v>138</v>
      </c>
      <c r="CN1882" s="1" t="s">
        <v>139</v>
      </c>
      <c r="CP1882" s="1" t="s">
        <v>112</v>
      </c>
      <c r="CQ1882" s="1" t="s">
        <v>111</v>
      </c>
      <c r="CR1882" s="1" t="s">
        <v>112</v>
      </c>
      <c r="CS1882" s="1" t="s">
        <v>111</v>
      </c>
      <c r="CT1882" s="1" t="s">
        <v>138</v>
      </c>
      <c r="CU1882" s="1" t="s">
        <v>111</v>
      </c>
      <c r="CV1882" s="1" t="s">
        <v>138</v>
      </c>
      <c r="CW1882" s="1" t="s">
        <v>18251</v>
      </c>
      <c r="CX1882" s="1">
        <v>16703221558</v>
      </c>
      <c r="CY1882" s="1" t="s">
        <v>2036</v>
      </c>
      <c r="CZ1882" s="1" t="s">
        <v>138</v>
      </c>
      <c r="DA1882" s="1" t="s">
        <v>111</v>
      </c>
      <c r="DB1882" s="1" t="s">
        <v>112</v>
      </c>
    </row>
    <row r="1883" spans="1:111" ht="15.6" customHeight="1" x14ac:dyDescent="0.25">
      <c r="A1883" s="1" t="s">
        <v>18252</v>
      </c>
      <c r="B1883" s="1" t="s">
        <v>238</v>
      </c>
      <c r="C1883" s="2">
        <v>44340.740572916664</v>
      </c>
      <c r="D1883" s="2">
        <v>44393</v>
      </c>
      <c r="E1883" s="1" t="s">
        <v>110</v>
      </c>
      <c r="F1883" s="2">
        <v>44437.833333333336</v>
      </c>
      <c r="G1883" s="1" t="s">
        <v>112</v>
      </c>
      <c r="H1883" s="1" t="s">
        <v>112</v>
      </c>
      <c r="I1883" s="1" t="s">
        <v>112</v>
      </c>
      <c r="J1883" s="1" t="s">
        <v>18253</v>
      </c>
      <c r="K1883" s="1" t="s">
        <v>18254</v>
      </c>
      <c r="L1883" s="1" t="s">
        <v>9978</v>
      </c>
      <c r="M1883" s="1" t="s">
        <v>18255</v>
      </c>
      <c r="N1883" s="1" t="s">
        <v>116</v>
      </c>
      <c r="O1883" s="1" t="s">
        <v>117</v>
      </c>
      <c r="P1883" s="9">
        <v>96950</v>
      </c>
      <c r="Q1883" s="1" t="s">
        <v>118</v>
      </c>
      <c r="S1883" s="1">
        <v>16702332374</v>
      </c>
      <c r="U1883" s="1">
        <v>531110</v>
      </c>
      <c r="V1883" s="1" t="s">
        <v>119</v>
      </c>
      <c r="X1883" s="1" t="s">
        <v>9975</v>
      </c>
      <c r="Y1883" s="1" t="s">
        <v>9976</v>
      </c>
      <c r="Z1883" s="1" t="s">
        <v>9977</v>
      </c>
      <c r="AA1883" s="1" t="s">
        <v>171</v>
      </c>
      <c r="AB1883" s="1" t="s">
        <v>18256</v>
      </c>
      <c r="AC1883" s="1" t="s">
        <v>18257</v>
      </c>
      <c r="AD1883" s="1" t="s">
        <v>167</v>
      </c>
      <c r="AE1883" s="1" t="s">
        <v>117</v>
      </c>
      <c r="AF1883" s="9">
        <v>96950</v>
      </c>
      <c r="AG1883" s="1" t="s">
        <v>118</v>
      </c>
      <c r="AI1883" s="1">
        <v>16702332374</v>
      </c>
      <c r="AK1883" s="1" t="s">
        <v>9980</v>
      </c>
      <c r="BC1883" s="1" t="str">
        <f>"49-9098.00"</f>
        <v>49-9098.00</v>
      </c>
      <c r="BD1883" s="1" t="s">
        <v>4556</v>
      </c>
      <c r="BE1883" s="1" t="s">
        <v>18258</v>
      </c>
      <c r="BF1883" s="1" t="s">
        <v>18259</v>
      </c>
      <c r="BG1883" s="1">
        <v>1</v>
      </c>
      <c r="BH1883" s="1">
        <v>1</v>
      </c>
      <c r="BI1883" s="2">
        <v>44440</v>
      </c>
      <c r="BJ1883" s="2">
        <v>44803</v>
      </c>
      <c r="BK1883" s="2">
        <v>44440</v>
      </c>
      <c r="BL1883" s="2">
        <v>44803</v>
      </c>
      <c r="BM1883" s="1">
        <v>40</v>
      </c>
      <c r="BN1883" s="1">
        <v>0</v>
      </c>
      <c r="BO1883" s="1">
        <v>8</v>
      </c>
      <c r="BP1883" s="1">
        <v>8</v>
      </c>
      <c r="BQ1883" s="1">
        <v>8</v>
      </c>
      <c r="BR1883" s="1">
        <v>8</v>
      </c>
      <c r="BS1883" s="1">
        <v>8</v>
      </c>
      <c r="BT1883" s="1">
        <v>0</v>
      </c>
      <c r="BU1883" s="1" t="str">
        <f>"8:00 AM"</f>
        <v>8:00 AM</v>
      </c>
      <c r="BV1883" s="1" t="str">
        <f>"4:00 PM"</f>
        <v>4:00 PM</v>
      </c>
      <c r="BW1883" s="1" t="s">
        <v>135</v>
      </c>
      <c r="BX1883" s="1">
        <v>0</v>
      </c>
      <c r="BY1883" s="1">
        <v>12</v>
      </c>
      <c r="BZ1883" s="1" t="s">
        <v>112</v>
      </c>
      <c r="CB1883" s="4" t="s">
        <v>18260</v>
      </c>
      <c r="CC1883" s="1" t="s">
        <v>18255</v>
      </c>
      <c r="CE1883" s="1" t="s">
        <v>167</v>
      </c>
      <c r="CF1883" s="1" t="s">
        <v>117</v>
      </c>
      <c r="CG1883" s="1">
        <v>96950</v>
      </c>
      <c r="CH1883" s="3">
        <v>8.9</v>
      </c>
      <c r="CI1883" s="3">
        <v>8.9</v>
      </c>
      <c r="CJ1883" s="3">
        <v>13.35</v>
      </c>
      <c r="CK1883" s="3">
        <v>13.35</v>
      </c>
      <c r="CL1883" s="1" t="s">
        <v>137</v>
      </c>
      <c r="CM1883" s="1" t="s">
        <v>1474</v>
      </c>
      <c r="CN1883" s="1" t="s">
        <v>139</v>
      </c>
      <c r="CP1883" s="1" t="s">
        <v>112</v>
      </c>
      <c r="CQ1883" s="1" t="s">
        <v>111</v>
      </c>
      <c r="CR1883" s="1" t="s">
        <v>112</v>
      </c>
      <c r="CS1883" s="1" t="s">
        <v>111</v>
      </c>
      <c r="CT1883" s="1" t="s">
        <v>138</v>
      </c>
      <c r="CU1883" s="1" t="s">
        <v>111</v>
      </c>
      <c r="CV1883" s="1" t="s">
        <v>138</v>
      </c>
      <c r="CW1883" s="1" t="s">
        <v>18261</v>
      </c>
      <c r="CX1883" s="1">
        <v>16702332374</v>
      </c>
      <c r="CY1883" s="1" t="s">
        <v>9980</v>
      </c>
      <c r="CZ1883" s="1" t="s">
        <v>138</v>
      </c>
      <c r="DA1883" s="1" t="s">
        <v>111</v>
      </c>
      <c r="DB1883" s="1" t="s">
        <v>112</v>
      </c>
    </row>
    <row r="1884" spans="1:111" ht="15.6" customHeight="1" x14ac:dyDescent="0.25">
      <c r="A1884" s="1" t="s">
        <v>18262</v>
      </c>
      <c r="B1884" s="1" t="s">
        <v>238</v>
      </c>
      <c r="C1884" s="2">
        <v>44363.431340856485</v>
      </c>
      <c r="D1884" s="2">
        <v>44406</v>
      </c>
      <c r="E1884" s="1" t="s">
        <v>180</v>
      </c>
      <c r="G1884" s="1" t="s">
        <v>112</v>
      </c>
      <c r="H1884" s="1" t="s">
        <v>112</v>
      </c>
      <c r="I1884" s="1" t="s">
        <v>112</v>
      </c>
      <c r="J1884" s="1" t="s">
        <v>2017</v>
      </c>
      <c r="L1884" s="1" t="s">
        <v>2018</v>
      </c>
      <c r="N1884" s="1" t="s">
        <v>116</v>
      </c>
      <c r="O1884" s="1" t="s">
        <v>117</v>
      </c>
      <c r="P1884" s="9">
        <v>96950</v>
      </c>
      <c r="Q1884" s="1" t="s">
        <v>118</v>
      </c>
      <c r="S1884" s="1">
        <v>16702358165</v>
      </c>
      <c r="U1884" s="1">
        <v>44819</v>
      </c>
      <c r="V1884" s="1" t="s">
        <v>119</v>
      </c>
      <c r="X1884" s="1" t="s">
        <v>2440</v>
      </c>
      <c r="Y1884" s="1" t="s">
        <v>2441</v>
      </c>
      <c r="Z1884" s="1" t="s">
        <v>2019</v>
      </c>
      <c r="AA1884" s="1" t="s">
        <v>245</v>
      </c>
      <c r="AB1884" s="1" t="s">
        <v>2018</v>
      </c>
      <c r="AD1884" s="1" t="s">
        <v>116</v>
      </c>
      <c r="AE1884" s="1" t="s">
        <v>117</v>
      </c>
      <c r="AF1884" s="9">
        <v>96950</v>
      </c>
      <c r="AG1884" s="1" t="s">
        <v>118</v>
      </c>
      <c r="AI1884" s="1">
        <v>16702358165</v>
      </c>
      <c r="AK1884" s="1" t="s">
        <v>2021</v>
      </c>
      <c r="BC1884" s="1" t="str">
        <f>"51-6052.00"</f>
        <v>51-6052.00</v>
      </c>
      <c r="BD1884" s="1" t="s">
        <v>1224</v>
      </c>
      <c r="BE1884" s="1" t="s">
        <v>18263</v>
      </c>
      <c r="BF1884" s="1" t="s">
        <v>1226</v>
      </c>
      <c r="BG1884" s="1">
        <v>1</v>
      </c>
      <c r="BH1884" s="1">
        <v>1</v>
      </c>
      <c r="BI1884" s="2">
        <v>44470</v>
      </c>
      <c r="BJ1884" s="2">
        <v>44834</v>
      </c>
      <c r="BK1884" s="2">
        <v>44470</v>
      </c>
      <c r="BL1884" s="2">
        <v>44834</v>
      </c>
      <c r="BM1884" s="1">
        <v>40</v>
      </c>
      <c r="BN1884" s="1">
        <v>0</v>
      </c>
      <c r="BO1884" s="1">
        <v>8</v>
      </c>
      <c r="BP1884" s="1">
        <v>8</v>
      </c>
      <c r="BQ1884" s="1">
        <v>8</v>
      </c>
      <c r="BR1884" s="1">
        <v>8</v>
      </c>
      <c r="BS1884" s="1">
        <v>8</v>
      </c>
      <c r="BT1884" s="1">
        <v>0</v>
      </c>
      <c r="BU1884" s="1" t="str">
        <f>"8:00 AM"</f>
        <v>8:00 AM</v>
      </c>
      <c r="BV1884" s="1" t="str">
        <f>"5:00 PM"</f>
        <v>5:00 PM</v>
      </c>
      <c r="BW1884" s="1" t="s">
        <v>230</v>
      </c>
      <c r="BX1884" s="1">
        <v>0</v>
      </c>
      <c r="BY1884" s="1">
        <v>6</v>
      </c>
      <c r="BZ1884" s="1" t="s">
        <v>112</v>
      </c>
      <c r="CB1884" s="4" t="s">
        <v>18264</v>
      </c>
      <c r="CC1884" s="1" t="s">
        <v>9840</v>
      </c>
      <c r="CE1884" s="1" t="s">
        <v>116</v>
      </c>
      <c r="CF1884" s="1" t="s">
        <v>117</v>
      </c>
      <c r="CG1884" s="1">
        <v>96950</v>
      </c>
      <c r="CH1884" s="3">
        <v>8.51</v>
      </c>
      <c r="CI1884" s="3">
        <v>8.51</v>
      </c>
      <c r="CJ1884" s="3">
        <v>0</v>
      </c>
      <c r="CK1884" s="3">
        <v>0</v>
      </c>
      <c r="CL1884" s="1" t="s">
        <v>137</v>
      </c>
      <c r="CM1884" s="1" t="s">
        <v>230</v>
      </c>
      <c r="CN1884" s="1" t="s">
        <v>139</v>
      </c>
      <c r="CP1884" s="1" t="s">
        <v>112</v>
      </c>
      <c r="CQ1884" s="1" t="s">
        <v>111</v>
      </c>
      <c r="CR1884" s="1" t="s">
        <v>112</v>
      </c>
      <c r="CS1884" s="1" t="s">
        <v>112</v>
      </c>
      <c r="CT1884" s="1" t="s">
        <v>138</v>
      </c>
      <c r="CU1884" s="1" t="s">
        <v>111</v>
      </c>
      <c r="CV1884" s="1" t="s">
        <v>138</v>
      </c>
      <c r="CW1884" s="1" t="s">
        <v>1633</v>
      </c>
      <c r="CX1884" s="1">
        <v>16702358165</v>
      </c>
      <c r="CY1884" s="1" t="s">
        <v>18265</v>
      </c>
      <c r="CZ1884" s="1" t="s">
        <v>138</v>
      </c>
      <c r="DA1884" s="1" t="s">
        <v>111</v>
      </c>
      <c r="DB1884" s="1" t="s">
        <v>112</v>
      </c>
      <c r="DC1884" s="1" t="s">
        <v>2440</v>
      </c>
      <c r="DD1884" s="1" t="s">
        <v>2441</v>
      </c>
      <c r="DE1884" s="1" t="s">
        <v>2029</v>
      </c>
      <c r="DF1884" s="1" t="s">
        <v>2017</v>
      </c>
      <c r="DG1884" s="1" t="s">
        <v>2021</v>
      </c>
    </row>
    <row r="1885" spans="1:111" ht="15.6" customHeight="1" x14ac:dyDescent="0.25">
      <c r="A1885" s="1" t="s">
        <v>18266</v>
      </c>
      <c r="B1885" s="1" t="s">
        <v>238</v>
      </c>
      <c r="C1885" s="2">
        <v>44364.084979282408</v>
      </c>
      <c r="D1885" s="2">
        <v>44406</v>
      </c>
      <c r="E1885" s="1" t="s">
        <v>180</v>
      </c>
      <c r="G1885" s="1" t="s">
        <v>112</v>
      </c>
      <c r="H1885" s="1" t="s">
        <v>112</v>
      </c>
      <c r="I1885" s="1" t="s">
        <v>112</v>
      </c>
      <c r="J1885" s="1" t="s">
        <v>550</v>
      </c>
      <c r="K1885" s="1" t="s">
        <v>1557</v>
      </c>
      <c r="L1885" s="1" t="s">
        <v>552</v>
      </c>
      <c r="N1885" s="1" t="s">
        <v>167</v>
      </c>
      <c r="O1885" s="1" t="s">
        <v>117</v>
      </c>
      <c r="P1885" s="9">
        <v>96950</v>
      </c>
      <c r="Q1885" s="1" t="s">
        <v>118</v>
      </c>
      <c r="S1885" s="1">
        <v>16707836342</v>
      </c>
      <c r="U1885" s="1">
        <v>561320</v>
      </c>
      <c r="V1885" s="1" t="s">
        <v>119</v>
      </c>
      <c r="X1885" s="1" t="s">
        <v>553</v>
      </c>
      <c r="Y1885" s="1" t="s">
        <v>554</v>
      </c>
      <c r="Z1885" s="1" t="s">
        <v>555</v>
      </c>
      <c r="AA1885" s="1" t="s">
        <v>171</v>
      </c>
      <c r="AB1885" s="1" t="s">
        <v>552</v>
      </c>
      <c r="AD1885" s="1" t="s">
        <v>167</v>
      </c>
      <c r="AE1885" s="1" t="s">
        <v>117</v>
      </c>
      <c r="AF1885" s="9">
        <v>96950</v>
      </c>
      <c r="AG1885" s="1" t="s">
        <v>118</v>
      </c>
      <c r="AI1885" s="1">
        <v>16707836342</v>
      </c>
      <c r="AK1885" s="1" t="s">
        <v>556</v>
      </c>
      <c r="BC1885" s="1" t="str">
        <f>"49-9071.00"</f>
        <v>49-9071.00</v>
      </c>
      <c r="BD1885" s="1" t="s">
        <v>214</v>
      </c>
      <c r="BE1885" s="1" t="s">
        <v>7085</v>
      </c>
      <c r="BF1885" s="1" t="s">
        <v>214</v>
      </c>
      <c r="BG1885" s="1">
        <v>15</v>
      </c>
      <c r="BH1885" s="1">
        <v>15</v>
      </c>
      <c r="BI1885" s="2">
        <v>44470</v>
      </c>
      <c r="BJ1885" s="2">
        <v>44834</v>
      </c>
      <c r="BK1885" s="2">
        <v>44470</v>
      </c>
      <c r="BL1885" s="2">
        <v>44834</v>
      </c>
      <c r="BM1885" s="1">
        <v>35</v>
      </c>
      <c r="BN1885" s="1">
        <v>0</v>
      </c>
      <c r="BO1885" s="1">
        <v>7</v>
      </c>
      <c r="BP1885" s="1">
        <v>7</v>
      </c>
      <c r="BQ1885" s="1">
        <v>7</v>
      </c>
      <c r="BR1885" s="1">
        <v>7</v>
      </c>
      <c r="BS1885" s="1">
        <v>7</v>
      </c>
      <c r="BT1885" s="1">
        <v>0</v>
      </c>
      <c r="BU1885" s="1" t="str">
        <f>"8:00 AM"</f>
        <v>8:00 AM</v>
      </c>
      <c r="BV1885" s="1" t="str">
        <f>"4:00 PM"</f>
        <v>4:00 PM</v>
      </c>
      <c r="BW1885" s="1" t="s">
        <v>135</v>
      </c>
      <c r="BX1885" s="1">
        <v>0</v>
      </c>
      <c r="BY1885" s="1">
        <v>12</v>
      </c>
      <c r="BZ1885" s="1" t="s">
        <v>112</v>
      </c>
      <c r="CB1885" s="1" t="s">
        <v>18267</v>
      </c>
      <c r="CC1885" s="1" t="s">
        <v>559</v>
      </c>
      <c r="CD1885" s="1" t="s">
        <v>560</v>
      </c>
      <c r="CE1885" s="1" t="s">
        <v>167</v>
      </c>
      <c r="CF1885" s="1" t="s">
        <v>117</v>
      </c>
      <c r="CG1885" s="1">
        <v>96950</v>
      </c>
      <c r="CH1885" s="3">
        <v>8.7100000000000009</v>
      </c>
      <c r="CI1885" s="3">
        <v>8.7100000000000009</v>
      </c>
      <c r="CJ1885" s="3">
        <v>13.06</v>
      </c>
      <c r="CK1885" s="3">
        <v>13.06</v>
      </c>
      <c r="CL1885" s="1" t="s">
        <v>137</v>
      </c>
      <c r="CN1885" s="1" t="s">
        <v>139</v>
      </c>
      <c r="CP1885" s="1" t="s">
        <v>112</v>
      </c>
      <c r="CQ1885" s="1" t="s">
        <v>111</v>
      </c>
      <c r="CR1885" s="1" t="s">
        <v>112</v>
      </c>
      <c r="CS1885" s="1" t="s">
        <v>111</v>
      </c>
      <c r="CT1885" s="1" t="s">
        <v>138</v>
      </c>
      <c r="CU1885" s="1" t="s">
        <v>111</v>
      </c>
      <c r="CV1885" s="1" t="s">
        <v>138</v>
      </c>
      <c r="CW1885" s="1" t="s">
        <v>18268</v>
      </c>
      <c r="CX1885" s="1">
        <v>16707836342</v>
      </c>
      <c r="CY1885" s="1" t="s">
        <v>556</v>
      </c>
      <c r="CZ1885" s="1" t="s">
        <v>428</v>
      </c>
      <c r="DA1885" s="1" t="s">
        <v>111</v>
      </c>
      <c r="DB1885" s="1" t="s">
        <v>112</v>
      </c>
    </row>
    <row r="1886" spans="1:111" ht="15.6" customHeight="1" x14ac:dyDescent="0.25">
      <c r="A1886" s="1" t="s">
        <v>18269</v>
      </c>
      <c r="B1886" s="1" t="s">
        <v>238</v>
      </c>
      <c r="C1886" s="2">
        <v>44351.037944791664</v>
      </c>
      <c r="D1886" s="2">
        <v>44399</v>
      </c>
      <c r="E1886" s="1" t="s">
        <v>110</v>
      </c>
      <c r="F1886" s="2">
        <v>44468.833333333336</v>
      </c>
      <c r="G1886" s="1" t="s">
        <v>111</v>
      </c>
      <c r="H1886" s="1" t="s">
        <v>112</v>
      </c>
      <c r="I1886" s="1" t="s">
        <v>112</v>
      </c>
      <c r="J1886" s="1" t="s">
        <v>17722</v>
      </c>
      <c r="K1886" s="1" t="s">
        <v>138</v>
      </c>
      <c r="L1886" s="1" t="s">
        <v>17723</v>
      </c>
      <c r="M1886" s="1" t="s">
        <v>17724</v>
      </c>
      <c r="N1886" s="1" t="s">
        <v>879</v>
      </c>
      <c r="O1886" s="1" t="s">
        <v>117</v>
      </c>
      <c r="P1886" s="9">
        <v>96950</v>
      </c>
      <c r="Q1886" s="1" t="s">
        <v>118</v>
      </c>
      <c r="R1886" s="1" t="s">
        <v>242</v>
      </c>
      <c r="S1886" s="1">
        <v>16703226624</v>
      </c>
      <c r="T1886" s="1">
        <v>2401</v>
      </c>
      <c r="U1886" s="1">
        <v>424820</v>
      </c>
      <c r="V1886" s="1" t="s">
        <v>119</v>
      </c>
      <c r="X1886" s="1" t="s">
        <v>17725</v>
      </c>
      <c r="Y1886" s="1" t="s">
        <v>17726</v>
      </c>
      <c r="Z1886" s="1" t="s">
        <v>11654</v>
      </c>
      <c r="AA1886" s="1" t="s">
        <v>528</v>
      </c>
      <c r="AB1886" s="1" t="s">
        <v>17723</v>
      </c>
      <c r="AC1886" s="1" t="s">
        <v>17724</v>
      </c>
      <c r="AD1886" s="1" t="s">
        <v>167</v>
      </c>
      <c r="AE1886" s="1" t="s">
        <v>117</v>
      </c>
      <c r="AF1886" s="9">
        <v>96950</v>
      </c>
      <c r="AG1886" s="1" t="s">
        <v>118</v>
      </c>
      <c r="AH1886" s="1" t="s">
        <v>242</v>
      </c>
      <c r="AI1886" s="1">
        <v>16703226624</v>
      </c>
      <c r="AJ1886" s="1">
        <v>2401</v>
      </c>
      <c r="AK1886" s="1" t="s">
        <v>17728</v>
      </c>
      <c r="BC1886" s="1" t="str">
        <f>"11-3031.02"</f>
        <v>11-3031.02</v>
      </c>
      <c r="BD1886" s="1" t="s">
        <v>18270</v>
      </c>
      <c r="BE1886" s="1" t="s">
        <v>18271</v>
      </c>
      <c r="BF1886" s="1" t="s">
        <v>6002</v>
      </c>
      <c r="BG1886" s="1">
        <v>1</v>
      </c>
      <c r="BH1886" s="1">
        <v>1</v>
      </c>
      <c r="BI1886" s="2">
        <v>44470</v>
      </c>
      <c r="BJ1886" s="2">
        <v>44834</v>
      </c>
      <c r="BK1886" s="2">
        <v>44470</v>
      </c>
      <c r="BL1886" s="2">
        <v>44834</v>
      </c>
      <c r="BM1886" s="1">
        <v>40</v>
      </c>
      <c r="BN1886" s="1">
        <v>0</v>
      </c>
      <c r="BO1886" s="1">
        <v>8</v>
      </c>
      <c r="BP1886" s="1">
        <v>8</v>
      </c>
      <c r="BQ1886" s="1">
        <v>8</v>
      </c>
      <c r="BR1886" s="1">
        <v>8</v>
      </c>
      <c r="BS1886" s="1">
        <v>8</v>
      </c>
      <c r="BT1886" s="1">
        <v>0</v>
      </c>
      <c r="BU1886" s="1" t="str">
        <f>"8:00 AM"</f>
        <v>8:00 AM</v>
      </c>
      <c r="BV1886" s="1" t="str">
        <f t="shared" ref="BV1886:BV1891" si="52">"5:00 PM"</f>
        <v>5:00 PM</v>
      </c>
      <c r="BW1886" s="1" t="s">
        <v>193</v>
      </c>
      <c r="BX1886" s="1">
        <v>3</v>
      </c>
      <c r="BY1886" s="1">
        <v>24</v>
      </c>
      <c r="BZ1886" s="1" t="s">
        <v>111</v>
      </c>
      <c r="CA1886" s="1">
        <v>4</v>
      </c>
      <c r="CB1886" s="1" t="s">
        <v>18272</v>
      </c>
      <c r="CC1886" s="1" t="s">
        <v>18273</v>
      </c>
      <c r="CD1886" s="1" t="s">
        <v>17724</v>
      </c>
      <c r="CE1886" s="1" t="s">
        <v>879</v>
      </c>
      <c r="CF1886" s="1" t="s">
        <v>117</v>
      </c>
      <c r="CG1886" s="1">
        <v>96950</v>
      </c>
      <c r="CH1886" s="3">
        <v>23.98</v>
      </c>
      <c r="CI1886" s="3">
        <v>23.98</v>
      </c>
      <c r="CJ1886" s="3">
        <v>35.97</v>
      </c>
      <c r="CK1886" s="3">
        <v>35.97</v>
      </c>
      <c r="CL1886" s="1" t="s">
        <v>137</v>
      </c>
      <c r="CM1886" s="1" t="s">
        <v>18274</v>
      </c>
      <c r="CN1886" s="1" t="s">
        <v>139</v>
      </c>
      <c r="CP1886" s="1" t="s">
        <v>112</v>
      </c>
      <c r="CQ1886" s="1" t="s">
        <v>111</v>
      </c>
      <c r="CR1886" s="1" t="s">
        <v>111</v>
      </c>
      <c r="CS1886" s="1" t="s">
        <v>111</v>
      </c>
      <c r="CT1886" s="1" t="s">
        <v>111</v>
      </c>
      <c r="CU1886" s="1" t="s">
        <v>111</v>
      </c>
      <c r="CV1886" s="1" t="s">
        <v>138</v>
      </c>
      <c r="CW1886" s="1" t="s">
        <v>17733</v>
      </c>
      <c r="CX1886" s="1">
        <v>16703226624</v>
      </c>
      <c r="CY1886" s="1" t="s">
        <v>17728</v>
      </c>
      <c r="CZ1886" s="1" t="s">
        <v>138</v>
      </c>
      <c r="DA1886" s="1" t="s">
        <v>111</v>
      </c>
      <c r="DB1886" s="1" t="s">
        <v>112</v>
      </c>
      <c r="DC1886" s="1" t="s">
        <v>17734</v>
      </c>
      <c r="DD1886" s="1" t="s">
        <v>17735</v>
      </c>
      <c r="DE1886" s="1" t="s">
        <v>972</v>
      </c>
      <c r="DF1886" s="1" t="s">
        <v>17736</v>
      </c>
      <c r="DG1886" s="1" t="s">
        <v>17737</v>
      </c>
    </row>
    <row r="1887" spans="1:111" ht="15.6" customHeight="1" x14ac:dyDescent="0.25">
      <c r="A1887" s="1" t="s">
        <v>18275</v>
      </c>
      <c r="B1887" s="1" t="s">
        <v>238</v>
      </c>
      <c r="C1887" s="2">
        <v>44389.236742129629</v>
      </c>
      <c r="D1887" s="2">
        <v>44435</v>
      </c>
      <c r="E1887" s="1" t="s">
        <v>110</v>
      </c>
      <c r="F1887" s="2">
        <v>44468.833333333336</v>
      </c>
      <c r="G1887" s="1" t="s">
        <v>112</v>
      </c>
      <c r="H1887" s="1" t="s">
        <v>112</v>
      </c>
      <c r="I1887" s="1" t="s">
        <v>112</v>
      </c>
      <c r="J1887" s="1" t="s">
        <v>18276</v>
      </c>
      <c r="K1887" s="1" t="s">
        <v>18277</v>
      </c>
      <c r="L1887" s="1" t="s">
        <v>18278</v>
      </c>
      <c r="M1887" s="1" t="s">
        <v>1753</v>
      </c>
      <c r="N1887" s="1" t="s">
        <v>116</v>
      </c>
      <c r="O1887" s="1" t="s">
        <v>117</v>
      </c>
      <c r="P1887" s="9">
        <v>96950</v>
      </c>
      <c r="Q1887" s="1" t="s">
        <v>118</v>
      </c>
      <c r="R1887" s="1" t="s">
        <v>719</v>
      </c>
      <c r="S1887" s="1">
        <v>16702355902</v>
      </c>
      <c r="U1887" s="1">
        <v>811111</v>
      </c>
      <c r="V1887" s="1" t="s">
        <v>119</v>
      </c>
      <c r="X1887" s="1" t="s">
        <v>4339</v>
      </c>
      <c r="Y1887" s="1" t="s">
        <v>4393</v>
      </c>
      <c r="Z1887" s="1" t="s">
        <v>4394</v>
      </c>
      <c r="AA1887" s="1" t="s">
        <v>3284</v>
      </c>
      <c r="AB1887" s="1" t="s">
        <v>18279</v>
      </c>
      <c r="AD1887" s="1" t="s">
        <v>116</v>
      </c>
      <c r="AE1887" s="1" t="s">
        <v>117</v>
      </c>
      <c r="AF1887" s="9">
        <v>96950</v>
      </c>
      <c r="AG1887" s="1" t="s">
        <v>118</v>
      </c>
      <c r="AH1887" s="1" t="s">
        <v>719</v>
      </c>
      <c r="AI1887" s="1">
        <v>16702355902</v>
      </c>
      <c r="AK1887" s="1" t="s">
        <v>18280</v>
      </c>
      <c r="BC1887" s="1" t="str">
        <f>"43-3031.00"</f>
        <v>43-3031.00</v>
      </c>
      <c r="BD1887" s="1" t="s">
        <v>389</v>
      </c>
      <c r="BE1887" s="1" t="s">
        <v>18281</v>
      </c>
      <c r="BF1887" s="1" t="s">
        <v>1279</v>
      </c>
      <c r="BG1887" s="1">
        <v>1</v>
      </c>
      <c r="BH1887" s="1">
        <v>1</v>
      </c>
      <c r="BI1887" s="2">
        <v>44470</v>
      </c>
      <c r="BJ1887" s="2">
        <v>44834</v>
      </c>
      <c r="BK1887" s="2">
        <v>44470</v>
      </c>
      <c r="BL1887" s="2">
        <v>44834</v>
      </c>
      <c r="BM1887" s="1">
        <v>35</v>
      </c>
      <c r="BN1887" s="1">
        <v>0</v>
      </c>
      <c r="BO1887" s="1">
        <v>7</v>
      </c>
      <c r="BP1887" s="1">
        <v>7</v>
      </c>
      <c r="BQ1887" s="1">
        <v>7</v>
      </c>
      <c r="BR1887" s="1">
        <v>7</v>
      </c>
      <c r="BS1887" s="1">
        <v>7</v>
      </c>
      <c r="BT1887" s="1">
        <v>0</v>
      </c>
      <c r="BU1887" s="1" t="str">
        <f>"9:00 AM"</f>
        <v>9:00 AM</v>
      </c>
      <c r="BV1887" s="1" t="str">
        <f t="shared" si="52"/>
        <v>5:00 PM</v>
      </c>
      <c r="BW1887" s="1" t="s">
        <v>392</v>
      </c>
      <c r="BX1887" s="1">
        <v>0</v>
      </c>
      <c r="BY1887" s="1">
        <v>12</v>
      </c>
      <c r="BZ1887" s="1" t="s">
        <v>112</v>
      </c>
      <c r="CB1887" s="1" t="s">
        <v>719</v>
      </c>
      <c r="CC1887" s="1" t="s">
        <v>18282</v>
      </c>
      <c r="CD1887" s="1" t="s">
        <v>18283</v>
      </c>
      <c r="CE1887" s="1" t="s">
        <v>116</v>
      </c>
      <c r="CF1887" s="1" t="s">
        <v>117</v>
      </c>
      <c r="CG1887" s="1">
        <v>96950</v>
      </c>
      <c r="CH1887" s="3">
        <v>10.16</v>
      </c>
      <c r="CI1887" s="3">
        <v>10.16</v>
      </c>
      <c r="CJ1887" s="3">
        <v>15.24</v>
      </c>
      <c r="CK1887" s="3">
        <v>15.24</v>
      </c>
      <c r="CL1887" s="1" t="s">
        <v>137</v>
      </c>
      <c r="CM1887" s="1" t="s">
        <v>719</v>
      </c>
      <c r="CN1887" s="1" t="s">
        <v>139</v>
      </c>
      <c r="CP1887" s="1" t="s">
        <v>112</v>
      </c>
      <c r="CQ1887" s="1" t="s">
        <v>111</v>
      </c>
      <c r="CR1887" s="1" t="s">
        <v>112</v>
      </c>
      <c r="CS1887" s="1" t="s">
        <v>111</v>
      </c>
      <c r="CT1887" s="1" t="s">
        <v>138</v>
      </c>
      <c r="CU1887" s="1" t="s">
        <v>111</v>
      </c>
      <c r="CV1887" s="1" t="s">
        <v>138</v>
      </c>
      <c r="CW1887" s="1" t="s">
        <v>719</v>
      </c>
      <c r="CX1887" s="1">
        <v>16702350823</v>
      </c>
      <c r="CY1887" s="1" t="s">
        <v>4395</v>
      </c>
      <c r="CZ1887" s="1" t="s">
        <v>716</v>
      </c>
      <c r="DA1887" s="1" t="s">
        <v>111</v>
      </c>
      <c r="DB1887" s="1" t="s">
        <v>112</v>
      </c>
    </row>
    <row r="1888" spans="1:111" ht="15.6" customHeight="1" x14ac:dyDescent="0.25">
      <c r="A1888" s="1" t="s">
        <v>18284</v>
      </c>
      <c r="B1888" s="1" t="s">
        <v>238</v>
      </c>
      <c r="C1888" s="2">
        <v>44365.114859606481</v>
      </c>
      <c r="D1888" s="2">
        <v>44406</v>
      </c>
      <c r="E1888" s="1" t="s">
        <v>180</v>
      </c>
      <c r="G1888" s="1" t="s">
        <v>112</v>
      </c>
      <c r="H1888" s="1" t="s">
        <v>112</v>
      </c>
      <c r="I1888" s="1" t="s">
        <v>112</v>
      </c>
      <c r="J1888" s="1" t="s">
        <v>163</v>
      </c>
      <c r="K1888" s="1" t="s">
        <v>18285</v>
      </c>
      <c r="L1888" s="1" t="s">
        <v>165</v>
      </c>
      <c r="M1888" s="1" t="s">
        <v>172</v>
      </c>
      <c r="N1888" s="1" t="s">
        <v>167</v>
      </c>
      <c r="O1888" s="1" t="s">
        <v>117</v>
      </c>
      <c r="P1888" s="9">
        <v>96950</v>
      </c>
      <c r="Q1888" s="1" t="s">
        <v>118</v>
      </c>
      <c r="R1888" s="1" t="s">
        <v>168</v>
      </c>
      <c r="S1888" s="1">
        <v>16702338223</v>
      </c>
      <c r="U1888" s="1">
        <v>722511</v>
      </c>
      <c r="V1888" s="1" t="s">
        <v>119</v>
      </c>
      <c r="X1888" s="1" t="s">
        <v>169</v>
      </c>
      <c r="Y1888" s="1" t="s">
        <v>170</v>
      </c>
      <c r="AA1888" s="1" t="s">
        <v>171</v>
      </c>
      <c r="AB1888" s="1" t="s">
        <v>165</v>
      </c>
      <c r="AC1888" s="1" t="s">
        <v>172</v>
      </c>
      <c r="AD1888" s="1" t="s">
        <v>167</v>
      </c>
      <c r="AE1888" s="1" t="s">
        <v>117</v>
      </c>
      <c r="AF1888" s="9">
        <v>96950</v>
      </c>
      <c r="AG1888" s="1" t="s">
        <v>118</v>
      </c>
      <c r="AH1888" s="1" t="s">
        <v>168</v>
      </c>
      <c r="AI1888" s="1">
        <v>16702338223</v>
      </c>
      <c r="AK1888" s="1" t="s">
        <v>173</v>
      </c>
      <c r="BC1888" s="1" t="str">
        <f>"35-2014.00"</f>
        <v>35-2014.00</v>
      </c>
      <c r="BD1888" s="1" t="s">
        <v>152</v>
      </c>
      <c r="BE1888" s="1" t="s">
        <v>18286</v>
      </c>
      <c r="BF1888" s="1" t="s">
        <v>229</v>
      </c>
      <c r="BG1888" s="1">
        <v>10</v>
      </c>
      <c r="BH1888" s="1">
        <v>10</v>
      </c>
      <c r="BI1888" s="2">
        <v>44470</v>
      </c>
      <c r="BJ1888" s="2">
        <v>44834</v>
      </c>
      <c r="BK1888" s="2">
        <v>44470</v>
      </c>
      <c r="BL1888" s="2">
        <v>44834</v>
      </c>
      <c r="BM1888" s="1">
        <v>35</v>
      </c>
      <c r="BN1888" s="1">
        <v>5</v>
      </c>
      <c r="BO1888" s="1">
        <v>5</v>
      </c>
      <c r="BP1888" s="1">
        <v>5</v>
      </c>
      <c r="BQ1888" s="1">
        <v>5</v>
      </c>
      <c r="BR1888" s="1">
        <v>5</v>
      </c>
      <c r="BS1888" s="1">
        <v>5</v>
      </c>
      <c r="BT1888" s="1">
        <v>5</v>
      </c>
      <c r="BU1888" s="1" t="str">
        <f>"11:00 AM"</f>
        <v>11:00 AM</v>
      </c>
      <c r="BV1888" s="1" t="str">
        <f t="shared" si="52"/>
        <v>5:00 PM</v>
      </c>
      <c r="BW1888" s="1" t="s">
        <v>135</v>
      </c>
      <c r="BX1888" s="1">
        <v>0</v>
      </c>
      <c r="BY1888" s="1">
        <v>12</v>
      </c>
      <c r="BZ1888" s="1" t="s">
        <v>112</v>
      </c>
      <c r="CB1888" s="1" t="s">
        <v>18287</v>
      </c>
      <c r="CC1888" s="1" t="s">
        <v>165</v>
      </c>
      <c r="CE1888" s="1" t="s">
        <v>167</v>
      </c>
      <c r="CF1888" s="1" t="s">
        <v>117</v>
      </c>
      <c r="CG1888" s="1">
        <v>96950</v>
      </c>
      <c r="CH1888" s="3">
        <v>8.68</v>
      </c>
      <c r="CI1888" s="3">
        <v>8.68</v>
      </c>
      <c r="CJ1888" s="3">
        <v>13.02</v>
      </c>
      <c r="CK1888" s="3">
        <v>13.02</v>
      </c>
      <c r="CL1888" s="1" t="s">
        <v>137</v>
      </c>
      <c r="CN1888" s="1" t="s">
        <v>139</v>
      </c>
      <c r="CP1888" s="1" t="s">
        <v>112</v>
      </c>
      <c r="CQ1888" s="1" t="s">
        <v>111</v>
      </c>
      <c r="CR1888" s="1" t="s">
        <v>112</v>
      </c>
      <c r="CS1888" s="1" t="s">
        <v>111</v>
      </c>
      <c r="CT1888" s="1" t="s">
        <v>138</v>
      </c>
      <c r="CU1888" s="1" t="s">
        <v>111</v>
      </c>
      <c r="CV1888" s="1" t="s">
        <v>138</v>
      </c>
      <c r="CW1888" s="1" t="s">
        <v>230</v>
      </c>
      <c r="CX1888" s="1">
        <v>16702338223</v>
      </c>
      <c r="CY1888" s="1" t="s">
        <v>173</v>
      </c>
      <c r="CZ1888" s="1" t="s">
        <v>18288</v>
      </c>
      <c r="DA1888" s="1" t="s">
        <v>111</v>
      </c>
      <c r="DB1888" s="1" t="s">
        <v>112</v>
      </c>
      <c r="DC1888" s="1" t="s">
        <v>169</v>
      </c>
      <c r="DD1888" s="1" t="s">
        <v>170</v>
      </c>
      <c r="DF1888" s="1" t="s">
        <v>18289</v>
      </c>
      <c r="DG1888" s="1" t="s">
        <v>173</v>
      </c>
    </row>
    <row r="1889" spans="1:111" ht="15.6" customHeight="1" x14ac:dyDescent="0.25">
      <c r="A1889" s="1" t="s">
        <v>18297</v>
      </c>
      <c r="B1889" s="1" t="s">
        <v>238</v>
      </c>
      <c r="C1889" s="2">
        <v>44350.419027546297</v>
      </c>
      <c r="D1889" s="2">
        <v>44398</v>
      </c>
      <c r="E1889" s="1" t="s">
        <v>180</v>
      </c>
      <c r="G1889" s="1" t="s">
        <v>111</v>
      </c>
      <c r="H1889" s="1" t="s">
        <v>112</v>
      </c>
      <c r="I1889" s="1" t="s">
        <v>112</v>
      </c>
      <c r="J1889" s="1" t="s">
        <v>4518</v>
      </c>
      <c r="K1889" s="1" t="s">
        <v>18298</v>
      </c>
      <c r="L1889" s="1" t="s">
        <v>4519</v>
      </c>
      <c r="N1889" s="1" t="s">
        <v>167</v>
      </c>
      <c r="O1889" s="1" t="s">
        <v>117</v>
      </c>
      <c r="P1889" s="9">
        <v>96950</v>
      </c>
      <c r="Q1889" s="1" t="s">
        <v>118</v>
      </c>
      <c r="S1889" s="1">
        <v>16702333063</v>
      </c>
      <c r="U1889" s="1">
        <v>561520</v>
      </c>
      <c r="V1889" s="1" t="s">
        <v>119</v>
      </c>
      <c r="X1889" s="1" t="s">
        <v>4520</v>
      </c>
      <c r="Y1889" s="1" t="s">
        <v>4591</v>
      </c>
      <c r="AA1889" s="1" t="s">
        <v>4667</v>
      </c>
      <c r="AB1889" s="1" t="s">
        <v>4519</v>
      </c>
      <c r="AD1889" s="1" t="s">
        <v>167</v>
      </c>
      <c r="AE1889" s="1" t="s">
        <v>117</v>
      </c>
      <c r="AF1889" s="9">
        <v>96950</v>
      </c>
      <c r="AG1889" s="1" t="s">
        <v>118</v>
      </c>
      <c r="AI1889" s="1">
        <v>16702333063</v>
      </c>
      <c r="AK1889" s="1" t="s">
        <v>4525</v>
      </c>
      <c r="BC1889" s="1" t="str">
        <f>"39-7011.00"</f>
        <v>39-7011.00</v>
      </c>
      <c r="BD1889" s="1" t="s">
        <v>1435</v>
      </c>
      <c r="BE1889" s="1" t="s">
        <v>18299</v>
      </c>
      <c r="BF1889" s="1" t="s">
        <v>3755</v>
      </c>
      <c r="BG1889" s="1">
        <v>5</v>
      </c>
      <c r="BH1889" s="1">
        <v>5</v>
      </c>
      <c r="BI1889" s="2">
        <v>44470</v>
      </c>
      <c r="BJ1889" s="2">
        <v>45565</v>
      </c>
      <c r="BK1889" s="2">
        <v>44470</v>
      </c>
      <c r="BL1889" s="2">
        <v>45565</v>
      </c>
      <c r="BM1889" s="1">
        <v>36</v>
      </c>
      <c r="BN1889" s="1">
        <v>0</v>
      </c>
      <c r="BO1889" s="1">
        <v>6</v>
      </c>
      <c r="BP1889" s="1">
        <v>6</v>
      </c>
      <c r="BQ1889" s="1">
        <v>6</v>
      </c>
      <c r="BR1889" s="1">
        <v>6</v>
      </c>
      <c r="BS1889" s="1">
        <v>6</v>
      </c>
      <c r="BT1889" s="1">
        <v>6</v>
      </c>
      <c r="BU1889" s="1" t="str">
        <f>"10:00 AM"</f>
        <v>10:00 AM</v>
      </c>
      <c r="BV1889" s="1" t="str">
        <f t="shared" si="52"/>
        <v>5:00 PM</v>
      </c>
      <c r="BW1889" s="1" t="s">
        <v>135</v>
      </c>
      <c r="BX1889" s="1">
        <v>0</v>
      </c>
      <c r="BY1889" s="1">
        <v>24</v>
      </c>
      <c r="BZ1889" s="1" t="s">
        <v>112</v>
      </c>
      <c r="CB1889" s="4" t="s">
        <v>18300</v>
      </c>
      <c r="CC1889" s="1" t="s">
        <v>13527</v>
      </c>
      <c r="CE1889" s="1" t="s">
        <v>116</v>
      </c>
      <c r="CF1889" s="1" t="s">
        <v>117</v>
      </c>
      <c r="CG1889" s="1">
        <v>96950</v>
      </c>
      <c r="CH1889" s="3">
        <v>11.17</v>
      </c>
      <c r="CI1889" s="3">
        <v>11.17</v>
      </c>
      <c r="CJ1889" s="3">
        <v>16.760000000000002</v>
      </c>
      <c r="CK1889" s="3">
        <v>16.760000000000002</v>
      </c>
      <c r="CL1889" s="1" t="s">
        <v>137</v>
      </c>
      <c r="CM1889" s="1" t="s">
        <v>362</v>
      </c>
      <c r="CN1889" s="1" t="s">
        <v>139</v>
      </c>
      <c r="CP1889" s="1" t="s">
        <v>112</v>
      </c>
      <c r="CQ1889" s="1" t="s">
        <v>111</v>
      </c>
      <c r="CR1889" s="1" t="s">
        <v>112</v>
      </c>
      <c r="CS1889" s="1" t="s">
        <v>111</v>
      </c>
      <c r="CT1889" s="1" t="s">
        <v>138</v>
      </c>
      <c r="CU1889" s="1" t="s">
        <v>138</v>
      </c>
      <c r="CV1889" s="1" t="s">
        <v>138</v>
      </c>
      <c r="CW1889" s="1" t="s">
        <v>1731</v>
      </c>
      <c r="CX1889" s="1">
        <v>16702877375</v>
      </c>
      <c r="CY1889" s="1" t="s">
        <v>4525</v>
      </c>
      <c r="CZ1889" s="1" t="s">
        <v>138</v>
      </c>
      <c r="DA1889" s="1" t="s">
        <v>111</v>
      </c>
      <c r="DB1889" s="1" t="s">
        <v>112</v>
      </c>
    </row>
    <row r="1890" spans="1:111" ht="15.6" customHeight="1" x14ac:dyDescent="0.25">
      <c r="A1890" s="1" t="s">
        <v>18301</v>
      </c>
      <c r="B1890" s="1" t="s">
        <v>238</v>
      </c>
      <c r="C1890" s="2">
        <v>44352.154586689816</v>
      </c>
      <c r="D1890" s="2">
        <v>44392</v>
      </c>
      <c r="E1890" s="1" t="s">
        <v>180</v>
      </c>
      <c r="G1890" s="1" t="s">
        <v>112</v>
      </c>
      <c r="H1890" s="1" t="s">
        <v>112</v>
      </c>
      <c r="I1890" s="1" t="s">
        <v>112</v>
      </c>
      <c r="J1890" s="1" t="s">
        <v>6471</v>
      </c>
      <c r="K1890" s="1" t="s">
        <v>6471</v>
      </c>
      <c r="L1890" s="1" t="s">
        <v>6472</v>
      </c>
      <c r="M1890" s="1" t="s">
        <v>6473</v>
      </c>
      <c r="N1890" s="1" t="s">
        <v>167</v>
      </c>
      <c r="O1890" s="1" t="s">
        <v>117</v>
      </c>
      <c r="P1890" s="9">
        <v>96950</v>
      </c>
      <c r="Q1890" s="1" t="s">
        <v>118</v>
      </c>
      <c r="S1890" s="1">
        <v>16702357642</v>
      </c>
      <c r="U1890" s="1">
        <v>53111</v>
      </c>
      <c r="V1890" s="1" t="s">
        <v>119</v>
      </c>
      <c r="X1890" s="1" t="s">
        <v>6474</v>
      </c>
      <c r="Y1890" s="1" t="s">
        <v>6475</v>
      </c>
      <c r="Z1890" s="1" t="s">
        <v>6476</v>
      </c>
      <c r="AA1890" s="1" t="s">
        <v>6477</v>
      </c>
      <c r="AB1890" s="1" t="s">
        <v>6472</v>
      </c>
      <c r="AC1890" s="1" t="s">
        <v>6473</v>
      </c>
      <c r="AD1890" s="1" t="s">
        <v>167</v>
      </c>
      <c r="AE1890" s="1" t="s">
        <v>117</v>
      </c>
      <c r="AF1890" s="9">
        <v>96950</v>
      </c>
      <c r="AG1890" s="1" t="s">
        <v>118</v>
      </c>
      <c r="AI1890" s="1">
        <v>16702357642</v>
      </c>
      <c r="AK1890" s="1" t="s">
        <v>6478</v>
      </c>
      <c r="BC1890" s="1" t="str">
        <f>"49-9071.00"</f>
        <v>49-9071.00</v>
      </c>
      <c r="BD1890" s="1" t="s">
        <v>214</v>
      </c>
      <c r="BE1890" s="1" t="s">
        <v>15444</v>
      </c>
      <c r="BF1890" s="1" t="s">
        <v>1293</v>
      </c>
      <c r="BG1890" s="1">
        <v>6</v>
      </c>
      <c r="BH1890" s="1">
        <v>6</v>
      </c>
      <c r="BI1890" s="2">
        <v>44470</v>
      </c>
      <c r="BJ1890" s="2">
        <v>44834</v>
      </c>
      <c r="BK1890" s="2">
        <v>44470</v>
      </c>
      <c r="BL1890" s="2">
        <v>44834</v>
      </c>
      <c r="BM1890" s="1">
        <v>40</v>
      </c>
      <c r="BN1890" s="1">
        <v>0</v>
      </c>
      <c r="BO1890" s="1">
        <v>8</v>
      </c>
      <c r="BP1890" s="1">
        <v>8</v>
      </c>
      <c r="BQ1890" s="1">
        <v>8</v>
      </c>
      <c r="BR1890" s="1">
        <v>8</v>
      </c>
      <c r="BS1890" s="1">
        <v>8</v>
      </c>
      <c r="BT1890" s="1">
        <v>0</v>
      </c>
      <c r="BU1890" s="1" t="str">
        <f>"8:00 AM"</f>
        <v>8:00 AM</v>
      </c>
      <c r="BV1890" s="1" t="str">
        <f t="shared" si="52"/>
        <v>5:00 PM</v>
      </c>
      <c r="BW1890" s="1" t="s">
        <v>135</v>
      </c>
      <c r="BX1890" s="1">
        <v>0</v>
      </c>
      <c r="BY1890" s="1">
        <v>12</v>
      </c>
      <c r="BZ1890" s="1" t="s">
        <v>112</v>
      </c>
      <c r="CB1890" s="1" t="s">
        <v>15445</v>
      </c>
      <c r="CC1890" s="1" t="s">
        <v>18302</v>
      </c>
      <c r="CD1890" s="1" t="s">
        <v>138</v>
      </c>
      <c r="CE1890" s="1" t="s">
        <v>167</v>
      </c>
      <c r="CF1890" s="1" t="s">
        <v>117</v>
      </c>
      <c r="CG1890" s="1">
        <v>96950</v>
      </c>
      <c r="CH1890" s="3">
        <v>8.7100000000000009</v>
      </c>
      <c r="CI1890" s="3">
        <v>8.7100000000000009</v>
      </c>
      <c r="CJ1890" s="3">
        <v>13.07</v>
      </c>
      <c r="CK1890" s="3">
        <v>13.07</v>
      </c>
      <c r="CL1890" s="1" t="s">
        <v>137</v>
      </c>
      <c r="CM1890" s="1" t="s">
        <v>138</v>
      </c>
      <c r="CN1890" s="1" t="s">
        <v>139</v>
      </c>
      <c r="CP1890" s="1" t="s">
        <v>112</v>
      </c>
      <c r="CQ1890" s="1" t="s">
        <v>111</v>
      </c>
      <c r="CR1890" s="1" t="s">
        <v>111</v>
      </c>
      <c r="CS1890" s="1" t="s">
        <v>111</v>
      </c>
      <c r="CT1890" s="1" t="s">
        <v>138</v>
      </c>
      <c r="CU1890" s="1" t="s">
        <v>111</v>
      </c>
      <c r="CV1890" s="1" t="s">
        <v>138</v>
      </c>
      <c r="CW1890" s="1" t="s">
        <v>138</v>
      </c>
      <c r="CX1890" s="1">
        <v>16702357642</v>
      </c>
      <c r="CY1890" s="1" t="s">
        <v>6478</v>
      </c>
      <c r="CZ1890" s="1" t="s">
        <v>138</v>
      </c>
      <c r="DA1890" s="1" t="s">
        <v>111</v>
      </c>
      <c r="DB1890" s="1" t="s">
        <v>112</v>
      </c>
    </row>
    <row r="1891" spans="1:111" ht="15.6" customHeight="1" x14ac:dyDescent="0.25">
      <c r="A1891" s="1" t="s">
        <v>18303</v>
      </c>
      <c r="B1891" s="1" t="s">
        <v>238</v>
      </c>
      <c r="C1891" s="2">
        <v>44389.365328935186</v>
      </c>
      <c r="D1891" s="2">
        <v>44438</v>
      </c>
      <c r="E1891" s="1" t="s">
        <v>110</v>
      </c>
      <c r="F1891" s="2">
        <v>44468.833333333336</v>
      </c>
      <c r="G1891" s="1" t="s">
        <v>111</v>
      </c>
      <c r="H1891" s="1" t="s">
        <v>112</v>
      </c>
      <c r="I1891" s="1" t="s">
        <v>112</v>
      </c>
      <c r="J1891" s="1" t="s">
        <v>4400</v>
      </c>
      <c r="K1891" s="1" t="s">
        <v>4401</v>
      </c>
      <c r="L1891" s="1" t="s">
        <v>4402</v>
      </c>
      <c r="M1891" s="1" t="s">
        <v>1757</v>
      </c>
      <c r="N1891" s="1" t="s">
        <v>1759</v>
      </c>
      <c r="O1891" s="1" t="s">
        <v>117</v>
      </c>
      <c r="P1891" s="9">
        <v>96952</v>
      </c>
      <c r="Q1891" s="1" t="s">
        <v>118</v>
      </c>
      <c r="R1891" s="1" t="s">
        <v>719</v>
      </c>
      <c r="S1891" s="1">
        <v>16704330105</v>
      </c>
      <c r="U1891" s="1">
        <v>445110</v>
      </c>
      <c r="V1891" s="1" t="s">
        <v>119</v>
      </c>
      <c r="X1891" s="1" t="s">
        <v>3428</v>
      </c>
      <c r="Y1891" s="1" t="s">
        <v>4403</v>
      </c>
      <c r="AA1891" s="1" t="s">
        <v>373</v>
      </c>
      <c r="AB1891" s="1" t="s">
        <v>4402</v>
      </c>
      <c r="AC1891" s="1" t="s">
        <v>1757</v>
      </c>
      <c r="AD1891" s="1" t="s">
        <v>1759</v>
      </c>
      <c r="AE1891" s="1" t="s">
        <v>117</v>
      </c>
      <c r="AF1891" s="9">
        <v>96952</v>
      </c>
      <c r="AG1891" s="1" t="s">
        <v>118</v>
      </c>
      <c r="AH1891" s="1" t="s">
        <v>719</v>
      </c>
      <c r="AI1891" s="1">
        <v>16704330105</v>
      </c>
      <c r="AK1891" s="1" t="s">
        <v>4404</v>
      </c>
      <c r="BC1891" s="1" t="str">
        <f>"43-5081.03"</f>
        <v>43-5081.03</v>
      </c>
      <c r="BD1891" s="1" t="s">
        <v>868</v>
      </c>
      <c r="BE1891" s="1" t="s">
        <v>4405</v>
      </c>
      <c r="BF1891" s="1" t="s">
        <v>4406</v>
      </c>
      <c r="BG1891" s="1">
        <v>2</v>
      </c>
      <c r="BH1891" s="1">
        <v>2</v>
      </c>
      <c r="BI1891" s="2">
        <v>44470</v>
      </c>
      <c r="BJ1891" s="2">
        <v>45565</v>
      </c>
      <c r="BK1891" s="2">
        <v>44470</v>
      </c>
      <c r="BL1891" s="2">
        <v>45565</v>
      </c>
      <c r="BM1891" s="1">
        <v>35</v>
      </c>
      <c r="BN1891" s="1">
        <v>0</v>
      </c>
      <c r="BO1891" s="1">
        <v>7</v>
      </c>
      <c r="BP1891" s="1">
        <v>7</v>
      </c>
      <c r="BQ1891" s="1">
        <v>7</v>
      </c>
      <c r="BR1891" s="1">
        <v>7</v>
      </c>
      <c r="BS1891" s="1">
        <v>7</v>
      </c>
      <c r="BT1891" s="1">
        <v>0</v>
      </c>
      <c r="BU1891" s="1" t="str">
        <f>"9:00 AM"</f>
        <v>9:00 AM</v>
      </c>
      <c r="BV1891" s="1" t="str">
        <f t="shared" si="52"/>
        <v>5:00 PM</v>
      </c>
      <c r="BW1891" s="1" t="s">
        <v>230</v>
      </c>
      <c r="BX1891" s="1">
        <v>0</v>
      </c>
      <c r="BY1891" s="1">
        <v>6</v>
      </c>
      <c r="BZ1891" s="1" t="s">
        <v>112</v>
      </c>
      <c r="CB1891" s="1" t="s">
        <v>719</v>
      </c>
      <c r="CC1891" s="1" t="s">
        <v>4407</v>
      </c>
      <c r="CD1891" s="1" t="s">
        <v>1757</v>
      </c>
      <c r="CE1891" s="1" t="s">
        <v>1759</v>
      </c>
      <c r="CF1891" s="1" t="s">
        <v>117</v>
      </c>
      <c r="CG1891" s="1">
        <v>96952</v>
      </c>
      <c r="CH1891" s="3">
        <v>7.92</v>
      </c>
      <c r="CI1891" s="3">
        <v>7.92</v>
      </c>
      <c r="CJ1891" s="3">
        <v>11.88</v>
      </c>
      <c r="CK1891" s="3">
        <v>11.88</v>
      </c>
      <c r="CL1891" s="1" t="s">
        <v>137</v>
      </c>
      <c r="CM1891" s="1" t="s">
        <v>719</v>
      </c>
      <c r="CN1891" s="1" t="s">
        <v>139</v>
      </c>
      <c r="CP1891" s="1" t="s">
        <v>112</v>
      </c>
      <c r="CQ1891" s="1" t="s">
        <v>111</v>
      </c>
      <c r="CR1891" s="1" t="s">
        <v>112</v>
      </c>
      <c r="CS1891" s="1" t="s">
        <v>111</v>
      </c>
      <c r="CT1891" s="1" t="s">
        <v>138</v>
      </c>
      <c r="CU1891" s="1" t="s">
        <v>111</v>
      </c>
      <c r="CV1891" s="1" t="s">
        <v>138</v>
      </c>
      <c r="CW1891" s="1" t="s">
        <v>719</v>
      </c>
      <c r="CX1891" s="1">
        <v>16704330105</v>
      </c>
      <c r="CY1891" s="1" t="s">
        <v>4404</v>
      </c>
      <c r="CZ1891" s="1" t="s">
        <v>716</v>
      </c>
      <c r="DA1891" s="1" t="s">
        <v>111</v>
      </c>
      <c r="DB1891" s="1" t="s">
        <v>112</v>
      </c>
    </row>
    <row r="1892" spans="1:111" ht="15.6" customHeight="1" x14ac:dyDescent="0.25">
      <c r="A1892" s="1" t="s">
        <v>18304</v>
      </c>
      <c r="B1892" s="1" t="s">
        <v>238</v>
      </c>
      <c r="C1892" s="2">
        <v>44361.009035532406</v>
      </c>
      <c r="D1892" s="2">
        <v>44404</v>
      </c>
      <c r="E1892" s="1" t="s">
        <v>180</v>
      </c>
      <c r="G1892" s="1" t="s">
        <v>112</v>
      </c>
      <c r="H1892" s="1" t="s">
        <v>112</v>
      </c>
      <c r="I1892" s="1" t="s">
        <v>112</v>
      </c>
      <c r="J1892" s="1" t="s">
        <v>18305</v>
      </c>
      <c r="K1892" s="1" t="s">
        <v>18306</v>
      </c>
      <c r="L1892" s="1" t="s">
        <v>8361</v>
      </c>
      <c r="M1892" s="1" t="s">
        <v>18307</v>
      </c>
      <c r="N1892" s="1" t="s">
        <v>167</v>
      </c>
      <c r="O1892" s="1" t="s">
        <v>117</v>
      </c>
      <c r="P1892" s="9">
        <v>96950</v>
      </c>
      <c r="Q1892" s="1" t="s">
        <v>118</v>
      </c>
      <c r="S1892" s="1">
        <v>16707897778</v>
      </c>
      <c r="U1892" s="1">
        <v>812199</v>
      </c>
      <c r="V1892" s="1" t="s">
        <v>119</v>
      </c>
      <c r="X1892" s="1" t="s">
        <v>8362</v>
      </c>
      <c r="Y1892" s="1" t="s">
        <v>8363</v>
      </c>
      <c r="Z1892" s="1" t="s">
        <v>8364</v>
      </c>
      <c r="AA1892" s="1" t="s">
        <v>6604</v>
      </c>
      <c r="AB1892" s="1" t="s">
        <v>8361</v>
      </c>
      <c r="AD1892" s="1" t="s">
        <v>167</v>
      </c>
      <c r="AE1892" s="1" t="s">
        <v>117</v>
      </c>
      <c r="AF1892" s="9">
        <v>96950</v>
      </c>
      <c r="AG1892" s="1" t="s">
        <v>118</v>
      </c>
      <c r="AI1892" s="1">
        <v>16707897778</v>
      </c>
      <c r="AK1892" s="1" t="s">
        <v>8366</v>
      </c>
      <c r="AL1892" s="1" t="s">
        <v>125</v>
      </c>
      <c r="AM1892" s="1" t="s">
        <v>1566</v>
      </c>
      <c r="AN1892" s="1" t="s">
        <v>1567</v>
      </c>
      <c r="AP1892" s="1" t="s">
        <v>1565</v>
      </c>
      <c r="AQ1892" s="1" t="s">
        <v>818</v>
      </c>
      <c r="AR1892" s="1" t="s">
        <v>167</v>
      </c>
      <c r="AS1892" s="1" t="s">
        <v>117</v>
      </c>
      <c r="AT1892" s="9">
        <v>96950</v>
      </c>
      <c r="AU1892" s="1" t="s">
        <v>118</v>
      </c>
      <c r="AW1892" s="1">
        <v>16702875139</v>
      </c>
      <c r="AY1892" s="1" t="s">
        <v>1570</v>
      </c>
      <c r="AZ1892" s="1" t="s">
        <v>6606</v>
      </c>
      <c r="BC1892" s="1" t="str">
        <f>"31-9011.00"</f>
        <v>31-9011.00</v>
      </c>
      <c r="BD1892" s="1" t="s">
        <v>947</v>
      </c>
      <c r="BE1892" s="1" t="s">
        <v>18308</v>
      </c>
      <c r="BF1892" s="1" t="s">
        <v>16576</v>
      </c>
      <c r="BG1892" s="1">
        <v>2</v>
      </c>
      <c r="BH1892" s="1">
        <v>2</v>
      </c>
      <c r="BI1892" s="2">
        <v>44469</v>
      </c>
      <c r="BJ1892" s="2">
        <v>44833</v>
      </c>
      <c r="BK1892" s="2">
        <v>44469</v>
      </c>
      <c r="BL1892" s="2">
        <v>44833</v>
      </c>
      <c r="BM1892" s="1">
        <v>35</v>
      </c>
      <c r="BN1892" s="1">
        <v>5</v>
      </c>
      <c r="BO1892" s="1">
        <v>5</v>
      </c>
      <c r="BP1892" s="1">
        <v>5</v>
      </c>
      <c r="BQ1892" s="1">
        <v>5</v>
      </c>
      <c r="BR1892" s="1">
        <v>5</v>
      </c>
      <c r="BS1892" s="1">
        <v>5</v>
      </c>
      <c r="BT1892" s="1">
        <v>5</v>
      </c>
      <c r="BU1892" s="1" t="str">
        <f>"3:00 PM"</f>
        <v>3:00 PM</v>
      </c>
      <c r="BV1892" s="1" t="str">
        <f>"8:00 PM"</f>
        <v>8:00 PM</v>
      </c>
      <c r="BW1892" s="1" t="s">
        <v>230</v>
      </c>
      <c r="BX1892" s="1">
        <v>0</v>
      </c>
      <c r="BY1892" s="1">
        <v>6</v>
      </c>
      <c r="BZ1892" s="1" t="s">
        <v>112</v>
      </c>
      <c r="CB1892" s="1" t="s">
        <v>18309</v>
      </c>
      <c r="CC1892" s="1" t="s">
        <v>3802</v>
      </c>
      <c r="CE1892" s="1" t="s">
        <v>167</v>
      </c>
      <c r="CF1892" s="1" t="s">
        <v>117</v>
      </c>
      <c r="CG1892" s="1">
        <v>96950</v>
      </c>
      <c r="CH1892" s="3">
        <v>10.6</v>
      </c>
      <c r="CJ1892" s="3">
        <v>15.9</v>
      </c>
      <c r="CL1892" s="1" t="s">
        <v>137</v>
      </c>
      <c r="CM1892" s="1" t="s">
        <v>331</v>
      </c>
      <c r="CN1892" s="1" t="s">
        <v>139</v>
      </c>
      <c r="CP1892" s="1" t="s">
        <v>112</v>
      </c>
      <c r="CQ1892" s="1" t="s">
        <v>111</v>
      </c>
      <c r="CR1892" s="1" t="s">
        <v>112</v>
      </c>
      <c r="CS1892" s="1" t="s">
        <v>111</v>
      </c>
      <c r="CT1892" s="1" t="s">
        <v>138</v>
      </c>
      <c r="CU1892" s="1" t="s">
        <v>111</v>
      </c>
      <c r="CV1892" s="1" t="s">
        <v>138</v>
      </c>
      <c r="CW1892" s="1" t="s">
        <v>3812</v>
      </c>
      <c r="CX1892" s="1">
        <v>16707897778</v>
      </c>
      <c r="CY1892" s="1" t="s">
        <v>8366</v>
      </c>
      <c r="CZ1892" s="1" t="s">
        <v>331</v>
      </c>
      <c r="DA1892" s="1" t="s">
        <v>111</v>
      </c>
      <c r="DB1892" s="1" t="s">
        <v>112</v>
      </c>
      <c r="DC1892" s="1" t="s">
        <v>1566</v>
      </c>
      <c r="DD1892" s="1" t="s">
        <v>1567</v>
      </c>
      <c r="DF1892" s="1" t="s">
        <v>1563</v>
      </c>
      <c r="DG1892" s="1" t="s">
        <v>1570</v>
      </c>
    </row>
    <row r="1893" spans="1:111" ht="15.6" customHeight="1" x14ac:dyDescent="0.25">
      <c r="A1893" s="1" t="s">
        <v>18310</v>
      </c>
      <c r="B1893" s="1" t="s">
        <v>238</v>
      </c>
      <c r="C1893" s="2">
        <v>44389.349250810184</v>
      </c>
      <c r="D1893" s="2">
        <v>44438</v>
      </c>
      <c r="E1893" s="1" t="s">
        <v>180</v>
      </c>
      <c r="G1893" s="1" t="s">
        <v>112</v>
      </c>
      <c r="H1893" s="1" t="s">
        <v>112</v>
      </c>
      <c r="I1893" s="1" t="s">
        <v>112</v>
      </c>
      <c r="J1893" s="1" t="s">
        <v>1693</v>
      </c>
      <c r="L1893" s="1" t="s">
        <v>1694</v>
      </c>
      <c r="M1893" s="1" t="s">
        <v>1695</v>
      </c>
      <c r="N1893" s="1" t="s">
        <v>863</v>
      </c>
      <c r="O1893" s="1" t="s">
        <v>117</v>
      </c>
      <c r="P1893" s="9">
        <v>96950</v>
      </c>
      <c r="Q1893" s="1" t="s">
        <v>118</v>
      </c>
      <c r="S1893" s="1">
        <v>16702345828</v>
      </c>
      <c r="U1893" s="1">
        <v>2362</v>
      </c>
      <c r="V1893" s="1" t="s">
        <v>119</v>
      </c>
      <c r="X1893" s="1" t="s">
        <v>1696</v>
      </c>
      <c r="Y1893" s="1" t="s">
        <v>1697</v>
      </c>
      <c r="AA1893" s="1" t="s">
        <v>171</v>
      </c>
      <c r="AB1893" s="1" t="s">
        <v>1694</v>
      </c>
      <c r="AC1893" s="1" t="s">
        <v>1695</v>
      </c>
      <c r="AD1893" s="1" t="s">
        <v>863</v>
      </c>
      <c r="AE1893" s="1" t="s">
        <v>117</v>
      </c>
      <c r="AF1893" s="9">
        <v>96950</v>
      </c>
      <c r="AG1893" s="1" t="s">
        <v>118</v>
      </c>
      <c r="AI1893" s="1">
        <v>16702345828</v>
      </c>
      <c r="AK1893" s="1" t="s">
        <v>1698</v>
      </c>
      <c r="BC1893" s="1" t="str">
        <f>"13-2011.01"</f>
        <v>13-2011.01</v>
      </c>
      <c r="BD1893" s="1" t="s">
        <v>932</v>
      </c>
      <c r="BE1893" s="1" t="s">
        <v>18311</v>
      </c>
      <c r="BF1893" s="1" t="s">
        <v>511</v>
      </c>
      <c r="BG1893" s="1">
        <v>2</v>
      </c>
      <c r="BH1893" s="1">
        <v>2</v>
      </c>
      <c r="BI1893" s="2">
        <v>44470</v>
      </c>
      <c r="BJ1893" s="2">
        <v>44834</v>
      </c>
      <c r="BK1893" s="2">
        <v>44470</v>
      </c>
      <c r="BL1893" s="2">
        <v>44834</v>
      </c>
      <c r="BM1893" s="1">
        <v>40</v>
      </c>
      <c r="BN1893" s="1">
        <v>0</v>
      </c>
      <c r="BO1893" s="1">
        <v>8</v>
      </c>
      <c r="BP1893" s="1">
        <v>8</v>
      </c>
      <c r="BQ1893" s="1">
        <v>8</v>
      </c>
      <c r="BR1893" s="1">
        <v>8</v>
      </c>
      <c r="BS1893" s="1">
        <v>8</v>
      </c>
      <c r="BT1893" s="1">
        <v>0</v>
      </c>
      <c r="BU1893" s="1" t="str">
        <f>"8:00 AM"</f>
        <v>8:00 AM</v>
      </c>
      <c r="BV1893" s="1" t="str">
        <f>"5:00 PM"</f>
        <v>5:00 PM</v>
      </c>
      <c r="BW1893" s="1" t="s">
        <v>193</v>
      </c>
      <c r="BX1893" s="1">
        <v>0</v>
      </c>
      <c r="BY1893" s="1">
        <v>24</v>
      </c>
      <c r="BZ1893" s="1" t="s">
        <v>111</v>
      </c>
      <c r="CA1893" s="1">
        <v>1</v>
      </c>
      <c r="CB1893" s="1" t="s">
        <v>331</v>
      </c>
      <c r="CC1893" s="1" t="s">
        <v>1694</v>
      </c>
      <c r="CD1893" s="1" t="s">
        <v>1695</v>
      </c>
      <c r="CE1893" s="1" t="s">
        <v>863</v>
      </c>
      <c r="CF1893" s="1" t="s">
        <v>117</v>
      </c>
      <c r="CG1893" s="1">
        <v>96950</v>
      </c>
      <c r="CH1893" s="3">
        <v>14.85</v>
      </c>
      <c r="CI1893" s="3">
        <v>14.85</v>
      </c>
      <c r="CJ1893" s="3">
        <v>22.28</v>
      </c>
      <c r="CK1893" s="3">
        <v>22.28</v>
      </c>
      <c r="CL1893" s="1" t="s">
        <v>137</v>
      </c>
      <c r="CN1893" s="1" t="s">
        <v>139</v>
      </c>
      <c r="CP1893" s="1" t="s">
        <v>112</v>
      </c>
      <c r="CQ1893" s="1" t="s">
        <v>111</v>
      </c>
      <c r="CR1893" s="1" t="s">
        <v>112</v>
      </c>
      <c r="CS1893" s="1" t="s">
        <v>111</v>
      </c>
      <c r="CT1893" s="1" t="s">
        <v>138</v>
      </c>
      <c r="CU1893" s="1" t="s">
        <v>111</v>
      </c>
      <c r="CV1893" s="1" t="s">
        <v>138</v>
      </c>
      <c r="CW1893" s="1" t="s">
        <v>362</v>
      </c>
      <c r="CX1893" s="1">
        <v>16702345828</v>
      </c>
      <c r="CY1893" s="1" t="s">
        <v>1775</v>
      </c>
      <c r="CZ1893" s="1" t="s">
        <v>138</v>
      </c>
      <c r="DA1893" s="1" t="s">
        <v>111</v>
      </c>
      <c r="DB1893" s="1" t="s">
        <v>112</v>
      </c>
      <c r="DC1893" s="1" t="s">
        <v>1776</v>
      </c>
      <c r="DD1893" s="1" t="s">
        <v>1777</v>
      </c>
      <c r="DF1893" s="1" t="s">
        <v>1778</v>
      </c>
      <c r="DG1893" s="1" t="s">
        <v>1779</v>
      </c>
    </row>
    <row r="1894" spans="1:111" ht="15.6" customHeight="1" x14ac:dyDescent="0.25">
      <c r="A1894" s="1" t="s">
        <v>18312</v>
      </c>
      <c r="B1894" s="1" t="s">
        <v>238</v>
      </c>
      <c r="C1894" s="2">
        <v>44391.362108333335</v>
      </c>
      <c r="D1894" s="2">
        <v>44438</v>
      </c>
      <c r="E1894" s="1" t="s">
        <v>180</v>
      </c>
      <c r="G1894" s="1" t="s">
        <v>112</v>
      </c>
      <c r="H1894" s="1" t="s">
        <v>112</v>
      </c>
      <c r="I1894" s="1" t="s">
        <v>112</v>
      </c>
      <c r="J1894" s="1" t="s">
        <v>1693</v>
      </c>
      <c r="L1894" s="1" t="s">
        <v>1694</v>
      </c>
      <c r="M1894" s="1" t="s">
        <v>1695</v>
      </c>
      <c r="N1894" s="1" t="s">
        <v>863</v>
      </c>
      <c r="O1894" s="1" t="s">
        <v>117</v>
      </c>
      <c r="P1894" s="9">
        <v>96950</v>
      </c>
      <c r="Q1894" s="1" t="s">
        <v>118</v>
      </c>
      <c r="S1894" s="1">
        <v>16702345828</v>
      </c>
      <c r="U1894" s="1">
        <v>2362</v>
      </c>
      <c r="V1894" s="1" t="s">
        <v>119</v>
      </c>
      <c r="X1894" s="1" t="s">
        <v>1696</v>
      </c>
      <c r="Y1894" s="1" t="s">
        <v>1697</v>
      </c>
      <c r="AA1894" s="1" t="s">
        <v>171</v>
      </c>
      <c r="AB1894" s="1" t="s">
        <v>1694</v>
      </c>
      <c r="AC1894" s="1" t="s">
        <v>1695</v>
      </c>
      <c r="AD1894" s="1" t="s">
        <v>863</v>
      </c>
      <c r="AE1894" s="1" t="s">
        <v>117</v>
      </c>
      <c r="AF1894" s="9">
        <v>96950</v>
      </c>
      <c r="AG1894" s="1" t="s">
        <v>118</v>
      </c>
      <c r="AI1894" s="1">
        <v>16702345828</v>
      </c>
      <c r="AK1894" s="1" t="s">
        <v>1698</v>
      </c>
      <c r="BC1894" s="1" t="str">
        <f>"49-9071.00"</f>
        <v>49-9071.00</v>
      </c>
      <c r="BD1894" s="1" t="s">
        <v>214</v>
      </c>
      <c r="BE1894" s="1" t="s">
        <v>18313</v>
      </c>
      <c r="BF1894" s="1" t="s">
        <v>2391</v>
      </c>
      <c r="BG1894" s="1">
        <v>5</v>
      </c>
      <c r="BH1894" s="1">
        <v>5</v>
      </c>
      <c r="BI1894" s="2">
        <v>44470</v>
      </c>
      <c r="BJ1894" s="2">
        <v>44834</v>
      </c>
      <c r="BK1894" s="2">
        <v>44470</v>
      </c>
      <c r="BL1894" s="2">
        <v>44834</v>
      </c>
      <c r="BM1894" s="1">
        <v>40</v>
      </c>
      <c r="BN1894" s="1">
        <v>0</v>
      </c>
      <c r="BO1894" s="1">
        <v>8</v>
      </c>
      <c r="BP1894" s="1">
        <v>8</v>
      </c>
      <c r="BQ1894" s="1">
        <v>8</v>
      </c>
      <c r="BR1894" s="1">
        <v>8</v>
      </c>
      <c r="BS1894" s="1">
        <v>8</v>
      </c>
      <c r="BT1894" s="1">
        <v>0</v>
      </c>
      <c r="BU1894" s="1" t="str">
        <f>"8:00 AM"</f>
        <v>8:00 AM</v>
      </c>
      <c r="BV1894" s="1" t="str">
        <f>"5:00 PM"</f>
        <v>5:00 PM</v>
      </c>
      <c r="BW1894" s="1" t="s">
        <v>135</v>
      </c>
      <c r="BX1894" s="1">
        <v>0</v>
      </c>
      <c r="BY1894" s="1">
        <v>24</v>
      </c>
      <c r="BZ1894" s="1" t="s">
        <v>112</v>
      </c>
      <c r="CB1894" s="1" t="s">
        <v>331</v>
      </c>
      <c r="CC1894" s="1" t="s">
        <v>1694</v>
      </c>
      <c r="CD1894" s="1" t="s">
        <v>1695</v>
      </c>
      <c r="CE1894" s="1" t="s">
        <v>863</v>
      </c>
      <c r="CF1894" s="1" t="s">
        <v>117</v>
      </c>
      <c r="CG1894" s="1">
        <v>96950</v>
      </c>
      <c r="CH1894" s="3">
        <v>8.7100000000000009</v>
      </c>
      <c r="CI1894" s="3">
        <v>8.7100000000000009</v>
      </c>
      <c r="CJ1894" s="3">
        <v>13.07</v>
      </c>
      <c r="CK1894" s="3">
        <v>13.07</v>
      </c>
      <c r="CL1894" s="1" t="s">
        <v>137</v>
      </c>
      <c r="CN1894" s="1" t="s">
        <v>139</v>
      </c>
      <c r="CP1894" s="1" t="s">
        <v>112</v>
      </c>
      <c r="CQ1894" s="1" t="s">
        <v>111</v>
      </c>
      <c r="CR1894" s="1" t="s">
        <v>112</v>
      </c>
      <c r="CS1894" s="1" t="s">
        <v>111</v>
      </c>
      <c r="CT1894" s="1" t="s">
        <v>138</v>
      </c>
      <c r="CU1894" s="1" t="s">
        <v>111</v>
      </c>
      <c r="CV1894" s="1" t="s">
        <v>138</v>
      </c>
      <c r="CW1894" s="1" t="s">
        <v>331</v>
      </c>
      <c r="CX1894" s="1">
        <v>16702345828</v>
      </c>
      <c r="CY1894" s="1" t="s">
        <v>1698</v>
      </c>
      <c r="CZ1894" s="1" t="s">
        <v>138</v>
      </c>
      <c r="DA1894" s="1" t="s">
        <v>111</v>
      </c>
      <c r="DB1894" s="1" t="s">
        <v>112</v>
      </c>
      <c r="DC1894" s="1" t="s">
        <v>1701</v>
      </c>
      <c r="DD1894" s="1" t="s">
        <v>1702</v>
      </c>
      <c r="DF1894" s="1" t="s">
        <v>1703</v>
      </c>
      <c r="DG1894" s="1" t="s">
        <v>1704</v>
      </c>
    </row>
    <row r="1895" spans="1:111" ht="15.6" customHeight="1" x14ac:dyDescent="0.25">
      <c r="A1895" s="1" t="s">
        <v>18314</v>
      </c>
      <c r="B1895" s="1" t="s">
        <v>238</v>
      </c>
      <c r="C1895" s="2">
        <v>44411.105739930557</v>
      </c>
      <c r="D1895" s="2">
        <v>44449</v>
      </c>
      <c r="E1895" s="1" t="s">
        <v>110</v>
      </c>
      <c r="F1895" s="2">
        <v>44468.833333333336</v>
      </c>
      <c r="G1895" s="1" t="s">
        <v>112</v>
      </c>
      <c r="H1895" s="1" t="s">
        <v>112</v>
      </c>
      <c r="I1895" s="1" t="s">
        <v>112</v>
      </c>
      <c r="J1895" s="1" t="s">
        <v>5027</v>
      </c>
      <c r="K1895" s="1" t="s">
        <v>3856</v>
      </c>
      <c r="L1895" s="1" t="s">
        <v>3857</v>
      </c>
      <c r="M1895" s="1" t="s">
        <v>3860</v>
      </c>
      <c r="N1895" s="1" t="s">
        <v>2272</v>
      </c>
      <c r="O1895" s="1" t="s">
        <v>117</v>
      </c>
      <c r="P1895" s="9">
        <v>96950</v>
      </c>
      <c r="Q1895" s="1" t="s">
        <v>118</v>
      </c>
      <c r="R1895" s="1" t="s">
        <v>1954</v>
      </c>
      <c r="S1895" s="1">
        <v>16702347000</v>
      </c>
      <c r="U1895" s="1">
        <v>72111</v>
      </c>
      <c r="V1895" s="1" t="s">
        <v>119</v>
      </c>
      <c r="X1895" s="1" t="s">
        <v>2357</v>
      </c>
      <c r="Y1895" s="1" t="s">
        <v>3859</v>
      </c>
      <c r="AA1895" s="1" t="s">
        <v>5534</v>
      </c>
      <c r="AB1895" s="1" t="s">
        <v>3857</v>
      </c>
      <c r="AC1895" s="1" t="s">
        <v>3860</v>
      </c>
      <c r="AD1895" s="1" t="s">
        <v>2272</v>
      </c>
      <c r="AE1895" s="1" t="s">
        <v>117</v>
      </c>
      <c r="AF1895" s="9">
        <v>96950</v>
      </c>
      <c r="AG1895" s="1" t="s">
        <v>118</v>
      </c>
      <c r="AI1895" s="1">
        <v>16702347000</v>
      </c>
      <c r="AK1895" s="1" t="s">
        <v>3867</v>
      </c>
      <c r="BC1895" s="1" t="str">
        <f>"37-1012.00"</f>
        <v>37-1012.00</v>
      </c>
      <c r="BD1895" s="1" t="s">
        <v>7617</v>
      </c>
      <c r="BE1895" s="1" t="s">
        <v>18315</v>
      </c>
      <c r="BF1895" s="1" t="s">
        <v>18316</v>
      </c>
      <c r="BG1895" s="1">
        <v>1</v>
      </c>
      <c r="BH1895" s="1">
        <v>1</v>
      </c>
      <c r="BI1895" s="2">
        <v>44470</v>
      </c>
      <c r="BJ1895" s="2">
        <v>44834</v>
      </c>
      <c r="BK1895" s="2">
        <v>44470</v>
      </c>
      <c r="BL1895" s="2">
        <v>44834</v>
      </c>
      <c r="BM1895" s="1">
        <v>35</v>
      </c>
      <c r="BN1895" s="1">
        <v>0</v>
      </c>
      <c r="BO1895" s="1">
        <v>7</v>
      </c>
      <c r="BP1895" s="1">
        <v>7</v>
      </c>
      <c r="BQ1895" s="1">
        <v>7</v>
      </c>
      <c r="BR1895" s="1">
        <v>7</v>
      </c>
      <c r="BS1895" s="1">
        <v>0</v>
      </c>
      <c r="BT1895" s="1">
        <v>7</v>
      </c>
      <c r="BU1895" s="1" t="str">
        <f>"5:00 AM"</f>
        <v>5:00 AM</v>
      </c>
      <c r="BV1895" s="1" t="str">
        <f>"12:00 PM"</f>
        <v>12:00 PM</v>
      </c>
      <c r="BW1895" s="1" t="s">
        <v>135</v>
      </c>
      <c r="BX1895" s="1">
        <v>0</v>
      </c>
      <c r="BY1895" s="1">
        <v>24</v>
      </c>
      <c r="BZ1895" s="1" t="s">
        <v>111</v>
      </c>
      <c r="CA1895" s="1">
        <v>15</v>
      </c>
      <c r="CB1895" s="4" t="s">
        <v>18317</v>
      </c>
      <c r="CC1895" s="1" t="s">
        <v>3857</v>
      </c>
      <c r="CD1895" s="1" t="s">
        <v>3860</v>
      </c>
      <c r="CE1895" s="1" t="s">
        <v>2272</v>
      </c>
      <c r="CF1895" s="1" t="s">
        <v>117</v>
      </c>
      <c r="CG1895" s="1">
        <v>96950</v>
      </c>
      <c r="CH1895" s="3">
        <v>11.42</v>
      </c>
      <c r="CI1895" s="3">
        <v>13.5</v>
      </c>
      <c r="CJ1895" s="3">
        <v>0</v>
      </c>
      <c r="CK1895" s="3">
        <v>0</v>
      </c>
      <c r="CL1895" s="1" t="s">
        <v>137</v>
      </c>
      <c r="CN1895" s="1" t="s">
        <v>139</v>
      </c>
      <c r="CP1895" s="1" t="s">
        <v>112</v>
      </c>
      <c r="CQ1895" s="1" t="s">
        <v>111</v>
      </c>
      <c r="CR1895" s="1" t="s">
        <v>112</v>
      </c>
      <c r="CS1895" s="1" t="s">
        <v>112</v>
      </c>
      <c r="CT1895" s="1" t="s">
        <v>138</v>
      </c>
      <c r="CU1895" s="1" t="s">
        <v>111</v>
      </c>
      <c r="CV1895" s="1" t="s">
        <v>138</v>
      </c>
      <c r="CW1895" s="1" t="s">
        <v>3797</v>
      </c>
      <c r="CX1895" s="1">
        <v>16702347000</v>
      </c>
      <c r="CY1895" s="1" t="s">
        <v>3867</v>
      </c>
      <c r="CZ1895" s="1" t="s">
        <v>138</v>
      </c>
      <c r="DA1895" s="1" t="s">
        <v>111</v>
      </c>
      <c r="DB1895" s="1" t="s">
        <v>112</v>
      </c>
    </row>
    <row r="1896" spans="1:111" ht="15.6" customHeight="1" x14ac:dyDescent="0.25">
      <c r="A1896" s="1" t="s">
        <v>18323</v>
      </c>
      <c r="B1896" s="1" t="s">
        <v>238</v>
      </c>
      <c r="C1896" s="2">
        <v>44390.350744444448</v>
      </c>
      <c r="D1896" s="2">
        <v>44438</v>
      </c>
      <c r="E1896" s="1" t="s">
        <v>110</v>
      </c>
      <c r="F1896" s="2">
        <v>44468.833333333336</v>
      </c>
      <c r="G1896" s="1" t="s">
        <v>111</v>
      </c>
      <c r="H1896" s="1" t="s">
        <v>112</v>
      </c>
      <c r="I1896" s="1" t="s">
        <v>112</v>
      </c>
      <c r="J1896" s="1" t="s">
        <v>1693</v>
      </c>
      <c r="L1896" s="1" t="s">
        <v>1694</v>
      </c>
      <c r="M1896" s="1" t="s">
        <v>1695</v>
      </c>
      <c r="N1896" s="1" t="s">
        <v>863</v>
      </c>
      <c r="O1896" s="1" t="s">
        <v>117</v>
      </c>
      <c r="P1896" s="9">
        <v>96950</v>
      </c>
      <c r="Q1896" s="1" t="s">
        <v>118</v>
      </c>
      <c r="S1896" s="1">
        <v>16702345828</v>
      </c>
      <c r="U1896" s="1">
        <v>56173</v>
      </c>
      <c r="V1896" s="1" t="s">
        <v>119</v>
      </c>
      <c r="X1896" s="1" t="s">
        <v>1696</v>
      </c>
      <c r="Y1896" s="1" t="s">
        <v>1697</v>
      </c>
      <c r="AA1896" s="1" t="s">
        <v>171</v>
      </c>
      <c r="AB1896" s="1" t="s">
        <v>1694</v>
      </c>
      <c r="AC1896" s="1" t="s">
        <v>1695</v>
      </c>
      <c r="AD1896" s="1" t="s">
        <v>863</v>
      </c>
      <c r="AE1896" s="1" t="s">
        <v>117</v>
      </c>
      <c r="AF1896" s="9">
        <v>96950</v>
      </c>
      <c r="AG1896" s="1" t="s">
        <v>118</v>
      </c>
      <c r="AI1896" s="1">
        <v>16702345828</v>
      </c>
      <c r="AK1896" s="1" t="s">
        <v>1698</v>
      </c>
      <c r="BC1896" s="1" t="str">
        <f>"37-3011.00"</f>
        <v>37-3011.00</v>
      </c>
      <c r="BD1896" s="1" t="s">
        <v>726</v>
      </c>
      <c r="BE1896" s="1" t="s">
        <v>1699</v>
      </c>
      <c r="BF1896" s="1" t="s">
        <v>1700</v>
      </c>
      <c r="BG1896" s="1">
        <v>1</v>
      </c>
      <c r="BH1896" s="1">
        <v>1</v>
      </c>
      <c r="BI1896" s="2">
        <v>44470</v>
      </c>
      <c r="BJ1896" s="2">
        <v>45565</v>
      </c>
      <c r="BK1896" s="2">
        <v>44470</v>
      </c>
      <c r="BL1896" s="2">
        <v>45565</v>
      </c>
      <c r="BM1896" s="1">
        <v>40</v>
      </c>
      <c r="BN1896" s="1">
        <v>0</v>
      </c>
      <c r="BO1896" s="1">
        <v>8</v>
      </c>
      <c r="BP1896" s="1">
        <v>8</v>
      </c>
      <c r="BQ1896" s="1">
        <v>8</v>
      </c>
      <c r="BR1896" s="1">
        <v>8</v>
      </c>
      <c r="BS1896" s="1">
        <v>8</v>
      </c>
      <c r="BT1896" s="1">
        <v>0</v>
      </c>
      <c r="BU1896" s="1" t="str">
        <f>"8:00 AM"</f>
        <v>8:00 AM</v>
      </c>
      <c r="BV1896" s="1" t="str">
        <f>"5:00 PM"</f>
        <v>5:00 PM</v>
      </c>
      <c r="BW1896" s="1" t="s">
        <v>230</v>
      </c>
      <c r="BX1896" s="1">
        <v>0</v>
      </c>
      <c r="BY1896" s="1">
        <v>3</v>
      </c>
      <c r="BZ1896" s="1" t="s">
        <v>112</v>
      </c>
      <c r="CB1896" s="1" t="s">
        <v>331</v>
      </c>
      <c r="CC1896" s="1" t="s">
        <v>1694</v>
      </c>
      <c r="CD1896" s="1" t="s">
        <v>1695</v>
      </c>
      <c r="CE1896" s="1" t="s">
        <v>863</v>
      </c>
      <c r="CF1896" s="1" t="s">
        <v>117</v>
      </c>
      <c r="CG1896" s="1">
        <v>96950</v>
      </c>
      <c r="CH1896" s="3">
        <v>8.5</v>
      </c>
      <c r="CI1896" s="3">
        <v>8.5</v>
      </c>
      <c r="CJ1896" s="3">
        <v>12.75</v>
      </c>
      <c r="CK1896" s="3">
        <v>12.75</v>
      </c>
      <c r="CL1896" s="1" t="s">
        <v>137</v>
      </c>
      <c r="CN1896" s="1" t="s">
        <v>139</v>
      </c>
      <c r="CP1896" s="1" t="s">
        <v>112</v>
      </c>
      <c r="CQ1896" s="1" t="s">
        <v>111</v>
      </c>
      <c r="CR1896" s="1" t="s">
        <v>112</v>
      </c>
      <c r="CS1896" s="1" t="s">
        <v>111</v>
      </c>
      <c r="CT1896" s="1" t="s">
        <v>138</v>
      </c>
      <c r="CU1896" s="1" t="s">
        <v>111</v>
      </c>
      <c r="CV1896" s="1" t="s">
        <v>138</v>
      </c>
      <c r="CW1896" s="1" t="s">
        <v>331</v>
      </c>
      <c r="CX1896" s="1">
        <v>16702345828</v>
      </c>
      <c r="CY1896" s="1" t="s">
        <v>1698</v>
      </c>
      <c r="CZ1896" s="1" t="s">
        <v>138</v>
      </c>
      <c r="DA1896" s="1" t="s">
        <v>111</v>
      </c>
      <c r="DB1896" s="1" t="s">
        <v>112</v>
      </c>
      <c r="DC1896" s="1" t="s">
        <v>1701</v>
      </c>
      <c r="DD1896" s="1" t="s">
        <v>1702</v>
      </c>
      <c r="DF1896" s="1" t="s">
        <v>1703</v>
      </c>
      <c r="DG1896" s="1" t="s">
        <v>1704</v>
      </c>
    </row>
    <row r="1897" spans="1:111" ht="15.6" customHeight="1" x14ac:dyDescent="0.25">
      <c r="A1897" s="1" t="s">
        <v>18324</v>
      </c>
      <c r="B1897" s="1" t="s">
        <v>238</v>
      </c>
      <c r="C1897" s="2">
        <v>44386.230239930555</v>
      </c>
      <c r="D1897" s="2">
        <v>44452</v>
      </c>
      <c r="E1897" s="1" t="s">
        <v>110</v>
      </c>
      <c r="F1897" s="2">
        <v>44468.833333333336</v>
      </c>
      <c r="G1897" s="1" t="s">
        <v>112</v>
      </c>
      <c r="H1897" s="1" t="s">
        <v>112</v>
      </c>
      <c r="I1897" s="1" t="s">
        <v>112</v>
      </c>
      <c r="J1897" s="1" t="s">
        <v>4347</v>
      </c>
      <c r="K1897" s="1" t="s">
        <v>4348</v>
      </c>
      <c r="L1897" s="1" t="s">
        <v>4349</v>
      </c>
      <c r="M1897" s="1" t="s">
        <v>4350</v>
      </c>
      <c r="N1897" s="1" t="s">
        <v>116</v>
      </c>
      <c r="O1897" s="1" t="s">
        <v>117</v>
      </c>
      <c r="P1897" s="9">
        <v>96950</v>
      </c>
      <c r="Q1897" s="1" t="s">
        <v>118</v>
      </c>
      <c r="S1897" s="1">
        <v>16703223311</v>
      </c>
      <c r="T1897" s="1">
        <v>4504</v>
      </c>
      <c r="U1897" s="1">
        <v>72111</v>
      </c>
      <c r="V1897" s="1" t="s">
        <v>119</v>
      </c>
      <c r="X1897" s="1" t="s">
        <v>656</v>
      </c>
      <c r="Y1897" s="1" t="s">
        <v>4351</v>
      </c>
      <c r="AA1897" s="1" t="s">
        <v>1129</v>
      </c>
      <c r="AB1897" s="1" t="s">
        <v>4349</v>
      </c>
      <c r="AC1897" s="1" t="s">
        <v>4350</v>
      </c>
      <c r="AD1897" s="1" t="s">
        <v>116</v>
      </c>
      <c r="AE1897" s="1" t="s">
        <v>117</v>
      </c>
      <c r="AF1897" s="9">
        <v>96950</v>
      </c>
      <c r="AG1897" s="1" t="s">
        <v>118</v>
      </c>
      <c r="AI1897" s="1">
        <v>16703223311</v>
      </c>
      <c r="AJ1897" s="1">
        <v>4504</v>
      </c>
      <c r="AK1897" s="1" t="s">
        <v>13962</v>
      </c>
      <c r="BC1897" s="1" t="str">
        <f>"41-4012.00"</f>
        <v>41-4012.00</v>
      </c>
      <c r="BD1897" s="1" t="s">
        <v>313</v>
      </c>
      <c r="BE1897" s="1" t="s">
        <v>18325</v>
      </c>
      <c r="BF1897" s="1" t="s">
        <v>18326</v>
      </c>
      <c r="BG1897" s="1">
        <v>1</v>
      </c>
      <c r="BH1897" s="1">
        <v>1</v>
      </c>
      <c r="BI1897" s="2">
        <v>44470</v>
      </c>
      <c r="BJ1897" s="2">
        <v>44834</v>
      </c>
      <c r="BK1897" s="2">
        <v>44470</v>
      </c>
      <c r="BL1897" s="2">
        <v>44834</v>
      </c>
      <c r="BM1897" s="1">
        <v>40</v>
      </c>
      <c r="BN1897" s="1">
        <v>0</v>
      </c>
      <c r="BO1897" s="1">
        <v>8</v>
      </c>
      <c r="BP1897" s="1">
        <v>8</v>
      </c>
      <c r="BQ1897" s="1">
        <v>8</v>
      </c>
      <c r="BR1897" s="1">
        <v>8</v>
      </c>
      <c r="BS1897" s="1">
        <v>8</v>
      </c>
      <c r="BT1897" s="1">
        <v>0</v>
      </c>
      <c r="BU1897" s="1" t="str">
        <f>"8:00 AM"</f>
        <v>8:00 AM</v>
      </c>
      <c r="BV1897" s="1" t="str">
        <f>"5:00 PM"</f>
        <v>5:00 PM</v>
      </c>
      <c r="BW1897" s="1" t="s">
        <v>135</v>
      </c>
      <c r="BX1897" s="1">
        <v>0</v>
      </c>
      <c r="BY1897" s="1">
        <v>24</v>
      </c>
      <c r="BZ1897" s="1" t="s">
        <v>112</v>
      </c>
      <c r="CB1897" s="1" t="s">
        <v>18327</v>
      </c>
      <c r="CC1897" s="1" t="s">
        <v>4349</v>
      </c>
      <c r="CD1897" s="1" t="s">
        <v>4350</v>
      </c>
      <c r="CE1897" s="1" t="s">
        <v>116</v>
      </c>
      <c r="CF1897" s="1" t="s">
        <v>117</v>
      </c>
      <c r="CG1897" s="1">
        <v>96950</v>
      </c>
      <c r="CH1897" s="3">
        <v>10.26</v>
      </c>
      <c r="CI1897" s="3">
        <v>10.26</v>
      </c>
      <c r="CJ1897" s="3">
        <v>15.39</v>
      </c>
      <c r="CK1897" s="3">
        <v>15.39</v>
      </c>
      <c r="CL1897" s="1" t="s">
        <v>137</v>
      </c>
      <c r="CM1897" s="1" t="s">
        <v>4355</v>
      </c>
      <c r="CN1897" s="1" t="s">
        <v>139</v>
      </c>
      <c r="CP1897" s="1" t="s">
        <v>112</v>
      </c>
      <c r="CQ1897" s="1" t="s">
        <v>111</v>
      </c>
      <c r="CR1897" s="1" t="s">
        <v>112</v>
      </c>
      <c r="CS1897" s="1" t="s">
        <v>111</v>
      </c>
      <c r="CT1897" s="1" t="s">
        <v>138</v>
      </c>
      <c r="CU1897" s="1" t="s">
        <v>111</v>
      </c>
      <c r="CV1897" s="1" t="s">
        <v>111</v>
      </c>
      <c r="CW1897" s="1" t="s">
        <v>5257</v>
      </c>
      <c r="CX1897" s="1">
        <v>16703223311</v>
      </c>
      <c r="CY1897" s="1" t="s">
        <v>4357</v>
      </c>
      <c r="CZ1897" s="1" t="s">
        <v>4358</v>
      </c>
      <c r="DA1897" s="1" t="s">
        <v>111</v>
      </c>
      <c r="DB1897" s="1" t="s">
        <v>112</v>
      </c>
      <c r="DC1897" s="1" t="s">
        <v>4359</v>
      </c>
      <c r="DD1897" s="1" t="s">
        <v>4360</v>
      </c>
      <c r="DE1897" s="1" t="s">
        <v>1747</v>
      </c>
      <c r="DF1897" s="1" t="s">
        <v>4347</v>
      </c>
      <c r="DG1897" s="1" t="s">
        <v>4361</v>
      </c>
    </row>
    <row r="1898" spans="1:111" ht="15.6" customHeight="1" x14ac:dyDescent="0.25">
      <c r="A1898" s="1" t="s">
        <v>18328</v>
      </c>
      <c r="B1898" s="1" t="s">
        <v>238</v>
      </c>
      <c r="C1898" s="2">
        <v>44396.895873842594</v>
      </c>
      <c r="D1898" s="2">
        <v>44441</v>
      </c>
      <c r="E1898" s="1" t="s">
        <v>180</v>
      </c>
      <c r="G1898" s="1" t="s">
        <v>112</v>
      </c>
      <c r="H1898" s="1" t="s">
        <v>112</v>
      </c>
      <c r="I1898" s="1" t="s">
        <v>112</v>
      </c>
      <c r="J1898" s="1" t="s">
        <v>1755</v>
      </c>
      <c r="K1898" s="1" t="s">
        <v>1756</v>
      </c>
      <c r="L1898" s="1" t="s">
        <v>1757</v>
      </c>
      <c r="M1898" s="1" t="s">
        <v>1758</v>
      </c>
      <c r="N1898" s="1" t="s">
        <v>1759</v>
      </c>
      <c r="O1898" s="1" t="s">
        <v>117</v>
      </c>
      <c r="P1898" s="9">
        <v>96952</v>
      </c>
      <c r="Q1898" s="1" t="s">
        <v>118</v>
      </c>
      <c r="R1898" s="1" t="s">
        <v>138</v>
      </c>
      <c r="S1898" s="1">
        <v>16704334428</v>
      </c>
      <c r="U1898" s="1">
        <v>447110</v>
      </c>
      <c r="V1898" s="1" t="s">
        <v>119</v>
      </c>
      <c r="X1898" s="1" t="s">
        <v>1760</v>
      </c>
      <c r="Y1898" s="1" t="s">
        <v>1761</v>
      </c>
      <c r="Z1898" s="1" t="s">
        <v>1762</v>
      </c>
      <c r="AA1898" s="1" t="s">
        <v>1763</v>
      </c>
      <c r="AB1898" s="1" t="s">
        <v>1757</v>
      </c>
      <c r="AC1898" s="1" t="s">
        <v>1758</v>
      </c>
      <c r="AD1898" s="1" t="s">
        <v>1759</v>
      </c>
      <c r="AE1898" s="1" t="s">
        <v>117</v>
      </c>
      <c r="AF1898" s="9">
        <v>96952</v>
      </c>
      <c r="AG1898" s="1" t="s">
        <v>118</v>
      </c>
      <c r="AH1898" s="1" t="s">
        <v>138</v>
      </c>
      <c r="AI1898" s="1">
        <v>16709894711</v>
      </c>
      <c r="AK1898" s="1" t="s">
        <v>1764</v>
      </c>
      <c r="BC1898" s="1" t="str">
        <f>"49-9071.00"</f>
        <v>49-9071.00</v>
      </c>
      <c r="BD1898" s="1" t="s">
        <v>214</v>
      </c>
      <c r="BE1898" s="1" t="s">
        <v>17263</v>
      </c>
      <c r="BF1898" s="1" t="s">
        <v>678</v>
      </c>
      <c r="BG1898" s="1">
        <v>4</v>
      </c>
      <c r="BH1898" s="1">
        <v>4</v>
      </c>
      <c r="BI1898" s="2">
        <v>44470</v>
      </c>
      <c r="BJ1898" s="2">
        <v>44834</v>
      </c>
      <c r="BK1898" s="2">
        <v>44470</v>
      </c>
      <c r="BL1898" s="2">
        <v>44834</v>
      </c>
      <c r="BM1898" s="1">
        <v>40</v>
      </c>
      <c r="BN1898" s="1">
        <v>0</v>
      </c>
      <c r="BO1898" s="1">
        <v>8</v>
      </c>
      <c r="BP1898" s="1">
        <v>8</v>
      </c>
      <c r="BQ1898" s="1">
        <v>8</v>
      </c>
      <c r="BR1898" s="1">
        <v>8</v>
      </c>
      <c r="BS1898" s="1">
        <v>8</v>
      </c>
      <c r="BT1898" s="1">
        <v>0</v>
      </c>
      <c r="BU1898" s="1" t="str">
        <f>"7:30 AM"</f>
        <v>7:30 AM</v>
      </c>
      <c r="BV1898" s="1" t="str">
        <f>"4:30 PM"</f>
        <v>4:30 PM</v>
      </c>
      <c r="BW1898" s="1" t="s">
        <v>135</v>
      </c>
      <c r="BX1898" s="1">
        <v>6</v>
      </c>
      <c r="BY1898" s="1">
        <v>6</v>
      </c>
      <c r="BZ1898" s="1" t="s">
        <v>112</v>
      </c>
      <c r="CB1898" s="1" t="s">
        <v>17264</v>
      </c>
      <c r="CC1898" s="1" t="s">
        <v>1758</v>
      </c>
      <c r="CD1898" s="1" t="s">
        <v>1769</v>
      </c>
      <c r="CE1898" s="1" t="s">
        <v>1759</v>
      </c>
      <c r="CF1898" s="1" t="s">
        <v>117</v>
      </c>
      <c r="CG1898" s="1">
        <v>96952</v>
      </c>
      <c r="CH1898" s="3">
        <v>8.7100000000000009</v>
      </c>
      <c r="CI1898" s="3">
        <v>8.7100000000000009</v>
      </c>
      <c r="CJ1898" s="3">
        <v>13.07</v>
      </c>
      <c r="CK1898" s="3">
        <v>13.07</v>
      </c>
      <c r="CL1898" s="1" t="s">
        <v>137</v>
      </c>
      <c r="CM1898" s="1" t="s">
        <v>138</v>
      </c>
      <c r="CN1898" s="1" t="s">
        <v>139</v>
      </c>
      <c r="CP1898" s="1" t="s">
        <v>112</v>
      </c>
      <c r="CQ1898" s="1" t="s">
        <v>111</v>
      </c>
      <c r="CR1898" s="1" t="s">
        <v>112</v>
      </c>
      <c r="CS1898" s="1" t="s">
        <v>111</v>
      </c>
      <c r="CT1898" s="1" t="s">
        <v>138</v>
      </c>
      <c r="CU1898" s="1" t="s">
        <v>111</v>
      </c>
      <c r="CV1898" s="1" t="s">
        <v>138</v>
      </c>
      <c r="CW1898" s="1" t="s">
        <v>6856</v>
      </c>
      <c r="CX1898" s="1">
        <v>16704334428</v>
      </c>
      <c r="CY1898" s="1" t="s">
        <v>1764</v>
      </c>
      <c r="CZ1898" s="1" t="s">
        <v>138</v>
      </c>
      <c r="DA1898" s="1" t="s">
        <v>111</v>
      </c>
      <c r="DB1898" s="1" t="s">
        <v>112</v>
      </c>
    </row>
    <row r="1899" spans="1:111" ht="15.6" customHeight="1" x14ac:dyDescent="0.25">
      <c r="A1899" s="1" t="s">
        <v>18331</v>
      </c>
      <c r="B1899" s="1" t="s">
        <v>238</v>
      </c>
      <c r="C1899" s="2">
        <v>44369.882846180553</v>
      </c>
      <c r="D1899" s="2">
        <v>44413</v>
      </c>
      <c r="E1899" s="1" t="s">
        <v>180</v>
      </c>
      <c r="G1899" s="1" t="s">
        <v>112</v>
      </c>
      <c r="H1899" s="1" t="s">
        <v>112</v>
      </c>
      <c r="I1899" s="1" t="s">
        <v>112</v>
      </c>
      <c r="J1899" s="1" t="s">
        <v>18332</v>
      </c>
      <c r="L1899" s="1" t="s">
        <v>4729</v>
      </c>
      <c r="M1899" s="1" t="s">
        <v>18333</v>
      </c>
      <c r="N1899" s="1" t="s">
        <v>116</v>
      </c>
      <c r="O1899" s="1" t="s">
        <v>117</v>
      </c>
      <c r="P1899" s="9">
        <v>96950</v>
      </c>
      <c r="Q1899" s="1" t="s">
        <v>118</v>
      </c>
      <c r="S1899" s="1">
        <v>16702858524</v>
      </c>
      <c r="U1899" s="1">
        <v>541219</v>
      </c>
      <c r="V1899" s="1" t="s">
        <v>119</v>
      </c>
      <c r="X1899" s="1" t="s">
        <v>18334</v>
      </c>
      <c r="Y1899" s="1" t="s">
        <v>18335</v>
      </c>
      <c r="Z1899" s="1" t="s">
        <v>18336</v>
      </c>
      <c r="AA1899" s="1" t="s">
        <v>245</v>
      </c>
      <c r="AB1899" s="1" t="s">
        <v>4729</v>
      </c>
      <c r="AC1899" s="1" t="s">
        <v>18333</v>
      </c>
      <c r="AD1899" s="1" t="s">
        <v>116</v>
      </c>
      <c r="AE1899" s="1" t="s">
        <v>117</v>
      </c>
      <c r="AF1899" s="9">
        <v>96950</v>
      </c>
      <c r="AG1899" s="1" t="s">
        <v>118</v>
      </c>
      <c r="AI1899" s="1">
        <v>16702858524</v>
      </c>
      <c r="AK1899" s="1" t="s">
        <v>18337</v>
      </c>
      <c r="BC1899" s="1" t="str">
        <f>"43-3031.00"</f>
        <v>43-3031.00</v>
      </c>
      <c r="BD1899" s="1" t="s">
        <v>389</v>
      </c>
      <c r="BE1899" s="1" t="s">
        <v>18338</v>
      </c>
      <c r="BF1899" s="1" t="s">
        <v>4924</v>
      </c>
      <c r="BG1899" s="1">
        <v>1</v>
      </c>
      <c r="BH1899" s="1">
        <v>1</v>
      </c>
      <c r="BI1899" s="2">
        <v>44462</v>
      </c>
      <c r="BJ1899" s="2">
        <v>44826</v>
      </c>
      <c r="BK1899" s="2">
        <v>44462</v>
      </c>
      <c r="BL1899" s="2">
        <v>44826</v>
      </c>
      <c r="BM1899" s="1">
        <v>35</v>
      </c>
      <c r="BN1899" s="1">
        <v>0</v>
      </c>
      <c r="BO1899" s="1">
        <v>7</v>
      </c>
      <c r="BP1899" s="1">
        <v>7</v>
      </c>
      <c r="BQ1899" s="1">
        <v>7</v>
      </c>
      <c r="BR1899" s="1">
        <v>7</v>
      </c>
      <c r="BS1899" s="1">
        <v>7</v>
      </c>
      <c r="BT1899" s="1">
        <v>0</v>
      </c>
      <c r="BU1899" s="1" t="str">
        <f>"9:00 AM"</f>
        <v>9:00 AM</v>
      </c>
      <c r="BV1899" s="1" t="str">
        <f>"5:00 PM"</f>
        <v>5:00 PM</v>
      </c>
      <c r="BW1899" s="1" t="s">
        <v>392</v>
      </c>
      <c r="BX1899" s="1">
        <v>0</v>
      </c>
      <c r="BY1899" s="1">
        <v>24</v>
      </c>
      <c r="BZ1899" s="1" t="s">
        <v>112</v>
      </c>
      <c r="CB1899" s="1" t="s">
        <v>18339</v>
      </c>
      <c r="CC1899" s="1" t="s">
        <v>4729</v>
      </c>
      <c r="CD1899" s="1" t="s">
        <v>18340</v>
      </c>
      <c r="CE1899" s="1" t="s">
        <v>116</v>
      </c>
      <c r="CF1899" s="1" t="s">
        <v>117</v>
      </c>
      <c r="CG1899" s="1">
        <v>96950</v>
      </c>
      <c r="CH1899" s="3">
        <v>9.49</v>
      </c>
      <c r="CI1899" s="3">
        <v>9.49</v>
      </c>
      <c r="CJ1899" s="3">
        <v>0</v>
      </c>
      <c r="CK1899" s="3">
        <v>0</v>
      </c>
      <c r="CL1899" s="1" t="s">
        <v>137</v>
      </c>
      <c r="CM1899" s="1" t="s">
        <v>138</v>
      </c>
      <c r="CN1899" s="1" t="s">
        <v>139</v>
      </c>
      <c r="CP1899" s="1" t="s">
        <v>112</v>
      </c>
      <c r="CQ1899" s="1" t="s">
        <v>111</v>
      </c>
      <c r="CR1899" s="1" t="s">
        <v>112</v>
      </c>
      <c r="CS1899" s="1" t="s">
        <v>112</v>
      </c>
      <c r="CT1899" s="1" t="s">
        <v>138</v>
      </c>
      <c r="CU1899" s="1" t="s">
        <v>111</v>
      </c>
      <c r="CV1899" s="1" t="s">
        <v>138</v>
      </c>
      <c r="CW1899" s="1" t="s">
        <v>138</v>
      </c>
      <c r="CX1899" s="1">
        <v>16702858524</v>
      </c>
      <c r="CY1899" s="1" t="s">
        <v>18341</v>
      </c>
      <c r="CZ1899" s="1" t="s">
        <v>168</v>
      </c>
      <c r="DA1899" s="1" t="s">
        <v>111</v>
      </c>
      <c r="DB1899" s="1" t="s">
        <v>112</v>
      </c>
    </row>
    <row r="1900" spans="1:111" ht="15.6" customHeight="1" x14ac:dyDescent="0.25">
      <c r="A1900" s="1" t="s">
        <v>18342</v>
      </c>
      <c r="B1900" s="1" t="s">
        <v>238</v>
      </c>
      <c r="C1900" s="2">
        <v>44371.893184953704</v>
      </c>
      <c r="D1900" s="2">
        <v>44414</v>
      </c>
      <c r="E1900" s="1" t="s">
        <v>180</v>
      </c>
      <c r="G1900" s="1" t="s">
        <v>112</v>
      </c>
      <c r="H1900" s="1" t="s">
        <v>112</v>
      </c>
      <c r="I1900" s="1" t="s">
        <v>112</v>
      </c>
      <c r="J1900" s="1" t="s">
        <v>1049</v>
      </c>
      <c r="K1900" s="1" t="s">
        <v>1050</v>
      </c>
      <c r="L1900" s="1" t="s">
        <v>1051</v>
      </c>
      <c r="N1900" s="1" t="s">
        <v>116</v>
      </c>
      <c r="O1900" s="1" t="s">
        <v>117</v>
      </c>
      <c r="P1900" s="9">
        <v>96950</v>
      </c>
      <c r="Q1900" s="1" t="s">
        <v>118</v>
      </c>
      <c r="R1900" s="1" t="s">
        <v>2763</v>
      </c>
      <c r="S1900" s="1">
        <v>16702358778</v>
      </c>
      <c r="U1900" s="1">
        <v>23622</v>
      </c>
      <c r="V1900" s="1" t="s">
        <v>119</v>
      </c>
      <c r="X1900" s="1" t="s">
        <v>1052</v>
      </c>
      <c r="Y1900" s="1" t="s">
        <v>1053</v>
      </c>
      <c r="Z1900" s="1" t="s">
        <v>1054</v>
      </c>
      <c r="AA1900" s="1" t="s">
        <v>373</v>
      </c>
      <c r="AB1900" s="1" t="s">
        <v>1051</v>
      </c>
      <c r="AD1900" s="1" t="s">
        <v>116</v>
      </c>
      <c r="AE1900" s="1" t="s">
        <v>117</v>
      </c>
      <c r="AF1900" s="9">
        <v>96950</v>
      </c>
      <c r="AG1900" s="1" t="s">
        <v>118</v>
      </c>
      <c r="AI1900" s="1">
        <v>16702358778</v>
      </c>
      <c r="AK1900" s="1" t="s">
        <v>1055</v>
      </c>
      <c r="BC1900" s="1" t="str">
        <f>"43-5081.03"</f>
        <v>43-5081.03</v>
      </c>
      <c r="BD1900" s="1" t="s">
        <v>868</v>
      </c>
      <c r="BE1900" s="1" t="s">
        <v>17040</v>
      </c>
      <c r="BF1900" s="1" t="s">
        <v>17041</v>
      </c>
      <c r="BG1900" s="1">
        <v>1</v>
      </c>
      <c r="BH1900" s="1">
        <v>1</v>
      </c>
      <c r="BI1900" s="2">
        <v>44470</v>
      </c>
      <c r="BJ1900" s="2">
        <v>44834</v>
      </c>
      <c r="BK1900" s="2">
        <v>44470</v>
      </c>
      <c r="BL1900" s="2">
        <v>44834</v>
      </c>
      <c r="BM1900" s="1">
        <v>40</v>
      </c>
      <c r="BN1900" s="1">
        <v>0</v>
      </c>
      <c r="BO1900" s="1">
        <v>8</v>
      </c>
      <c r="BP1900" s="1">
        <v>8</v>
      </c>
      <c r="BQ1900" s="1">
        <v>8</v>
      </c>
      <c r="BR1900" s="1">
        <v>8</v>
      </c>
      <c r="BS1900" s="1">
        <v>8</v>
      </c>
      <c r="BT1900" s="1">
        <v>0</v>
      </c>
      <c r="BU1900" s="1" t="str">
        <f>"7:30 AM"</f>
        <v>7:30 AM</v>
      </c>
      <c r="BV1900" s="1" t="str">
        <f>"4:30 PM"</f>
        <v>4:30 PM</v>
      </c>
      <c r="BW1900" s="1" t="s">
        <v>135</v>
      </c>
      <c r="BX1900" s="1">
        <v>0</v>
      </c>
      <c r="BY1900" s="1">
        <v>0</v>
      </c>
      <c r="BZ1900" s="1" t="s">
        <v>112</v>
      </c>
      <c r="CB1900" s="1" t="s">
        <v>168</v>
      </c>
      <c r="CC1900" s="1" t="s">
        <v>1058</v>
      </c>
      <c r="CE1900" s="1" t="s">
        <v>116</v>
      </c>
      <c r="CF1900" s="1" t="s">
        <v>117</v>
      </c>
      <c r="CG1900" s="1">
        <v>96950</v>
      </c>
      <c r="CH1900" s="3">
        <v>7.58</v>
      </c>
      <c r="CI1900" s="3">
        <v>8</v>
      </c>
      <c r="CJ1900" s="3">
        <v>11.37</v>
      </c>
      <c r="CK1900" s="3">
        <v>12</v>
      </c>
      <c r="CL1900" s="1" t="s">
        <v>137</v>
      </c>
      <c r="CM1900" s="1" t="s">
        <v>168</v>
      </c>
      <c r="CN1900" s="1" t="s">
        <v>139</v>
      </c>
      <c r="CP1900" s="1" t="s">
        <v>112</v>
      </c>
      <c r="CQ1900" s="1" t="s">
        <v>111</v>
      </c>
      <c r="CR1900" s="1" t="s">
        <v>111</v>
      </c>
      <c r="CS1900" s="1" t="s">
        <v>111</v>
      </c>
      <c r="CT1900" s="1" t="s">
        <v>138</v>
      </c>
      <c r="CU1900" s="1" t="s">
        <v>111</v>
      </c>
      <c r="CV1900" s="1" t="s">
        <v>111</v>
      </c>
      <c r="CW1900" s="1" t="s">
        <v>1059</v>
      </c>
      <c r="CX1900" s="1">
        <v>16702358778</v>
      </c>
      <c r="CY1900" s="1" t="s">
        <v>1055</v>
      </c>
      <c r="CZ1900" s="1" t="s">
        <v>138</v>
      </c>
      <c r="DA1900" s="1" t="s">
        <v>111</v>
      </c>
      <c r="DB1900" s="1" t="s">
        <v>112</v>
      </c>
    </row>
    <row r="1901" spans="1:111" ht="15.6" customHeight="1" x14ac:dyDescent="0.25">
      <c r="A1901" s="1" t="s">
        <v>18343</v>
      </c>
      <c r="B1901" s="1" t="s">
        <v>238</v>
      </c>
      <c r="C1901" s="2">
        <v>44350.849432291667</v>
      </c>
      <c r="D1901" s="2">
        <v>44391</v>
      </c>
      <c r="E1901" s="1" t="s">
        <v>180</v>
      </c>
      <c r="G1901" s="1" t="s">
        <v>112</v>
      </c>
      <c r="H1901" s="1" t="s">
        <v>112</v>
      </c>
      <c r="I1901" s="1" t="s">
        <v>112</v>
      </c>
      <c r="J1901" s="1" t="s">
        <v>18344</v>
      </c>
      <c r="L1901" s="1" t="s">
        <v>18189</v>
      </c>
      <c r="M1901" s="1" t="s">
        <v>1183</v>
      </c>
      <c r="N1901" s="1" t="s">
        <v>116</v>
      </c>
      <c r="O1901" s="1" t="s">
        <v>117</v>
      </c>
      <c r="P1901" s="9">
        <v>96950</v>
      </c>
      <c r="Q1901" s="1" t="s">
        <v>118</v>
      </c>
      <c r="R1901" s="1" t="s">
        <v>138</v>
      </c>
      <c r="S1901" s="1">
        <v>16702334321</v>
      </c>
      <c r="U1901" s="1">
        <v>562111</v>
      </c>
      <c r="V1901" s="1" t="s">
        <v>119</v>
      </c>
      <c r="X1901" s="1" t="s">
        <v>370</v>
      </c>
      <c r="Y1901" s="1" t="s">
        <v>371</v>
      </c>
      <c r="Z1901" s="1" t="s">
        <v>372</v>
      </c>
      <c r="AA1901" s="1" t="s">
        <v>1184</v>
      </c>
      <c r="AB1901" s="1" t="s">
        <v>368</v>
      </c>
      <c r="AC1901" s="1" t="s">
        <v>1185</v>
      </c>
      <c r="AD1901" s="1" t="s">
        <v>116</v>
      </c>
      <c r="AE1901" s="1" t="s">
        <v>117</v>
      </c>
      <c r="AF1901" s="9">
        <v>96950</v>
      </c>
      <c r="AG1901" s="1" t="s">
        <v>118</v>
      </c>
      <c r="AH1901" s="1" t="s">
        <v>138</v>
      </c>
      <c r="AI1901" s="1">
        <v>16702346278</v>
      </c>
      <c r="AK1901" s="1" t="s">
        <v>1186</v>
      </c>
      <c r="BC1901" s="1" t="str">
        <f>"53-7081.00"</f>
        <v>53-7081.00</v>
      </c>
      <c r="BD1901" s="1" t="s">
        <v>1187</v>
      </c>
      <c r="BE1901" s="1" t="s">
        <v>18345</v>
      </c>
      <c r="BF1901" s="1" t="s">
        <v>18346</v>
      </c>
      <c r="BG1901" s="1">
        <v>3</v>
      </c>
      <c r="BH1901" s="1">
        <v>3</v>
      </c>
      <c r="BI1901" s="2">
        <v>44470</v>
      </c>
      <c r="BJ1901" s="2">
        <v>44834</v>
      </c>
      <c r="BK1901" s="2">
        <v>44470</v>
      </c>
      <c r="BL1901" s="2">
        <v>44834</v>
      </c>
      <c r="BM1901" s="1">
        <v>40</v>
      </c>
      <c r="BN1901" s="1">
        <v>0</v>
      </c>
      <c r="BO1901" s="1">
        <v>8</v>
      </c>
      <c r="BP1901" s="1">
        <v>8</v>
      </c>
      <c r="BQ1901" s="1">
        <v>8</v>
      </c>
      <c r="BR1901" s="1">
        <v>8</v>
      </c>
      <c r="BS1901" s="1">
        <v>8</v>
      </c>
      <c r="BT1901" s="1">
        <v>0</v>
      </c>
      <c r="BU1901" s="1" t="str">
        <f>"8:00 AM"</f>
        <v>8:00 AM</v>
      </c>
      <c r="BV1901" s="1" t="str">
        <f>"5:00 PM"</f>
        <v>5:00 PM</v>
      </c>
      <c r="BW1901" s="1" t="s">
        <v>135</v>
      </c>
      <c r="BX1901" s="1">
        <v>0</v>
      </c>
      <c r="BY1901" s="1">
        <v>12</v>
      </c>
      <c r="BZ1901" s="1" t="s">
        <v>112</v>
      </c>
      <c r="CA1901" s="1">
        <v>0</v>
      </c>
      <c r="CB1901" s="1" t="s">
        <v>18347</v>
      </c>
      <c r="CC1901" s="1" t="s">
        <v>368</v>
      </c>
      <c r="CD1901" s="1" t="s">
        <v>1191</v>
      </c>
      <c r="CE1901" s="1" t="s">
        <v>116</v>
      </c>
      <c r="CF1901" s="1" t="s">
        <v>117</v>
      </c>
      <c r="CG1901" s="1">
        <v>96950</v>
      </c>
      <c r="CH1901" s="3">
        <v>8.3000000000000007</v>
      </c>
      <c r="CI1901" s="3">
        <v>8.3000000000000007</v>
      </c>
      <c r="CJ1901" s="3">
        <v>12.45</v>
      </c>
      <c r="CK1901" s="3">
        <v>12.45</v>
      </c>
      <c r="CL1901" s="1" t="s">
        <v>137</v>
      </c>
      <c r="CM1901" s="1" t="s">
        <v>138</v>
      </c>
      <c r="CN1901" s="1" t="s">
        <v>139</v>
      </c>
      <c r="CP1901" s="1" t="s">
        <v>112</v>
      </c>
      <c r="CQ1901" s="1" t="s">
        <v>111</v>
      </c>
      <c r="CR1901" s="1" t="s">
        <v>112</v>
      </c>
      <c r="CS1901" s="1" t="s">
        <v>111</v>
      </c>
      <c r="CT1901" s="1" t="s">
        <v>138</v>
      </c>
      <c r="CU1901" s="1" t="s">
        <v>111</v>
      </c>
      <c r="CV1901" s="1" t="s">
        <v>138</v>
      </c>
      <c r="CW1901" s="1" t="s">
        <v>138</v>
      </c>
      <c r="CX1901" s="1">
        <v>16702334321</v>
      </c>
      <c r="CY1901" s="1" t="s">
        <v>1192</v>
      </c>
      <c r="CZ1901" s="1" t="s">
        <v>2563</v>
      </c>
      <c r="DA1901" s="1" t="s">
        <v>111</v>
      </c>
      <c r="DB1901" s="1" t="s">
        <v>112</v>
      </c>
    </row>
    <row r="1902" spans="1:111" ht="15.6" customHeight="1" x14ac:dyDescent="0.25">
      <c r="A1902" s="1" t="s">
        <v>18350</v>
      </c>
      <c r="B1902" s="1" t="s">
        <v>238</v>
      </c>
      <c r="C1902" s="2">
        <v>44403.128534490737</v>
      </c>
      <c r="D1902" s="2">
        <v>44466</v>
      </c>
      <c r="E1902" s="1" t="s">
        <v>180</v>
      </c>
      <c r="G1902" s="1" t="s">
        <v>112</v>
      </c>
      <c r="H1902" s="1" t="s">
        <v>112</v>
      </c>
      <c r="I1902" s="1" t="s">
        <v>112</v>
      </c>
      <c r="J1902" s="1" t="s">
        <v>11925</v>
      </c>
      <c r="K1902" s="1" t="s">
        <v>331</v>
      </c>
      <c r="L1902" s="1" t="s">
        <v>11926</v>
      </c>
      <c r="M1902" s="1" t="s">
        <v>11927</v>
      </c>
      <c r="N1902" s="1" t="s">
        <v>116</v>
      </c>
      <c r="O1902" s="1" t="s">
        <v>117</v>
      </c>
      <c r="P1902" s="9">
        <v>96950</v>
      </c>
      <c r="Q1902" s="1" t="s">
        <v>118</v>
      </c>
      <c r="S1902" s="1">
        <v>16704843028</v>
      </c>
      <c r="U1902" s="1">
        <v>42361</v>
      </c>
      <c r="V1902" s="1" t="s">
        <v>119</v>
      </c>
      <c r="X1902" s="1" t="s">
        <v>11928</v>
      </c>
      <c r="Y1902" s="1" t="s">
        <v>11929</v>
      </c>
      <c r="Z1902" s="1" t="s">
        <v>3306</v>
      </c>
      <c r="AA1902" s="1" t="s">
        <v>245</v>
      </c>
      <c r="AB1902" s="1" t="s">
        <v>11926</v>
      </c>
      <c r="AC1902" s="1" t="s">
        <v>11927</v>
      </c>
      <c r="AD1902" s="1" t="s">
        <v>116</v>
      </c>
      <c r="AE1902" s="1" t="s">
        <v>117</v>
      </c>
      <c r="AF1902" s="9">
        <v>96950</v>
      </c>
      <c r="AG1902" s="1" t="s">
        <v>118</v>
      </c>
      <c r="AI1902" s="1">
        <v>16704843028</v>
      </c>
      <c r="AK1902" s="1" t="s">
        <v>18348</v>
      </c>
      <c r="BC1902" s="1" t="str">
        <f>"47-2111.00"</f>
        <v>47-2111.00</v>
      </c>
      <c r="BD1902" s="1" t="s">
        <v>1792</v>
      </c>
      <c r="BE1902" s="1" t="s">
        <v>11931</v>
      </c>
      <c r="BF1902" s="1" t="s">
        <v>1794</v>
      </c>
      <c r="BG1902" s="1">
        <v>4</v>
      </c>
      <c r="BH1902" s="1">
        <v>4</v>
      </c>
      <c r="BI1902" s="2">
        <v>44470</v>
      </c>
      <c r="BJ1902" s="2">
        <v>44834</v>
      </c>
      <c r="BK1902" s="2">
        <v>44470</v>
      </c>
      <c r="BL1902" s="2">
        <v>44834</v>
      </c>
      <c r="BM1902" s="1">
        <v>40</v>
      </c>
      <c r="BN1902" s="1">
        <v>0</v>
      </c>
      <c r="BO1902" s="1">
        <v>8</v>
      </c>
      <c r="BP1902" s="1">
        <v>8</v>
      </c>
      <c r="BQ1902" s="1">
        <v>8</v>
      </c>
      <c r="BR1902" s="1">
        <v>8</v>
      </c>
      <c r="BS1902" s="1">
        <v>8</v>
      </c>
      <c r="BT1902" s="1">
        <v>0</v>
      </c>
      <c r="BU1902" s="1" t="str">
        <f>"8:00 AM"</f>
        <v>8:00 AM</v>
      </c>
      <c r="BV1902" s="1" t="str">
        <f>"5:00 PM"</f>
        <v>5:00 PM</v>
      </c>
      <c r="BW1902" s="1" t="s">
        <v>135</v>
      </c>
      <c r="BX1902" s="1">
        <v>0</v>
      </c>
      <c r="BY1902" s="1">
        <v>12</v>
      </c>
      <c r="BZ1902" s="1" t="s">
        <v>112</v>
      </c>
      <c r="CB1902" s="1" t="s">
        <v>16656</v>
      </c>
      <c r="CC1902" s="1" t="s">
        <v>11926</v>
      </c>
      <c r="CD1902" s="1" t="s">
        <v>11933</v>
      </c>
      <c r="CE1902" s="1" t="s">
        <v>116</v>
      </c>
      <c r="CF1902" s="1" t="s">
        <v>117</v>
      </c>
      <c r="CG1902" s="1">
        <v>96950</v>
      </c>
      <c r="CH1902" s="3">
        <v>10.53</v>
      </c>
      <c r="CI1902" s="3">
        <v>10.53</v>
      </c>
      <c r="CJ1902" s="3">
        <v>15.8</v>
      </c>
      <c r="CK1902" s="3">
        <v>15.8</v>
      </c>
      <c r="CL1902" s="1" t="s">
        <v>137</v>
      </c>
      <c r="CM1902" s="1" t="s">
        <v>138</v>
      </c>
      <c r="CN1902" s="1" t="s">
        <v>139</v>
      </c>
      <c r="CP1902" s="1" t="s">
        <v>112</v>
      </c>
      <c r="CQ1902" s="1" t="s">
        <v>111</v>
      </c>
      <c r="CR1902" s="1" t="s">
        <v>112</v>
      </c>
      <c r="CS1902" s="1" t="s">
        <v>111</v>
      </c>
      <c r="CT1902" s="1" t="s">
        <v>138</v>
      </c>
      <c r="CU1902" s="1" t="s">
        <v>111</v>
      </c>
      <c r="CV1902" s="1" t="s">
        <v>111</v>
      </c>
      <c r="CW1902" s="1" t="s">
        <v>1034</v>
      </c>
      <c r="CX1902" s="1">
        <v>16704843028</v>
      </c>
      <c r="CY1902" s="1" t="s">
        <v>11930</v>
      </c>
      <c r="CZ1902" s="1" t="s">
        <v>138</v>
      </c>
      <c r="DA1902" s="1" t="s">
        <v>111</v>
      </c>
      <c r="DB1902" s="1" t="s">
        <v>112</v>
      </c>
    </row>
    <row r="1903" spans="1:111" ht="15.6" customHeight="1" x14ac:dyDescent="0.25">
      <c r="A1903" s="1" t="s">
        <v>18359</v>
      </c>
      <c r="B1903" s="1" t="s">
        <v>238</v>
      </c>
      <c r="C1903" s="2">
        <v>44412.179617708331</v>
      </c>
      <c r="D1903" s="2">
        <v>44460</v>
      </c>
      <c r="E1903" s="1" t="s">
        <v>110</v>
      </c>
      <c r="F1903" s="2">
        <v>44468.833333333336</v>
      </c>
      <c r="G1903" s="1" t="s">
        <v>112</v>
      </c>
      <c r="H1903" s="1" t="s">
        <v>112</v>
      </c>
      <c r="I1903" s="1" t="s">
        <v>112</v>
      </c>
      <c r="J1903" s="1" t="s">
        <v>11316</v>
      </c>
      <c r="K1903" s="1" t="s">
        <v>11317</v>
      </c>
      <c r="L1903" s="1" t="s">
        <v>11318</v>
      </c>
      <c r="N1903" s="1" t="s">
        <v>116</v>
      </c>
      <c r="O1903" s="1" t="s">
        <v>117</v>
      </c>
      <c r="P1903" s="9">
        <v>96950</v>
      </c>
      <c r="Q1903" s="1" t="s">
        <v>118</v>
      </c>
      <c r="S1903" s="1">
        <v>16702348868</v>
      </c>
      <c r="U1903" s="1">
        <v>448310</v>
      </c>
      <c r="V1903" s="1" t="s">
        <v>119</v>
      </c>
      <c r="X1903" s="1" t="s">
        <v>11319</v>
      </c>
      <c r="Y1903" s="1" t="s">
        <v>11320</v>
      </c>
      <c r="AA1903" s="1" t="s">
        <v>245</v>
      </c>
      <c r="AB1903" s="1" t="s">
        <v>11321</v>
      </c>
      <c r="AC1903" s="1" t="s">
        <v>18360</v>
      </c>
      <c r="AD1903" s="1" t="s">
        <v>116</v>
      </c>
      <c r="AE1903" s="1" t="s">
        <v>117</v>
      </c>
      <c r="AF1903" s="9">
        <v>96950</v>
      </c>
      <c r="AG1903" s="1" t="s">
        <v>118</v>
      </c>
      <c r="AI1903" s="1">
        <v>16702348868</v>
      </c>
      <c r="AK1903" s="1" t="s">
        <v>11322</v>
      </c>
      <c r="BC1903" s="1" t="str">
        <f>"51-9022.00"</f>
        <v>51-9022.00</v>
      </c>
      <c r="BD1903" s="1" t="s">
        <v>11323</v>
      </c>
      <c r="BE1903" s="1" t="s">
        <v>18361</v>
      </c>
      <c r="BF1903" s="1" t="s">
        <v>11325</v>
      </c>
      <c r="BG1903" s="1">
        <v>1</v>
      </c>
      <c r="BH1903" s="1">
        <v>1</v>
      </c>
      <c r="BI1903" s="2">
        <v>44470</v>
      </c>
      <c r="BJ1903" s="2">
        <v>44834</v>
      </c>
      <c r="BK1903" s="2">
        <v>44470</v>
      </c>
      <c r="BL1903" s="2">
        <v>44834</v>
      </c>
      <c r="BM1903" s="1">
        <v>36</v>
      </c>
      <c r="BN1903" s="1">
        <v>0</v>
      </c>
      <c r="BO1903" s="1">
        <v>6</v>
      </c>
      <c r="BP1903" s="1">
        <v>6</v>
      </c>
      <c r="BQ1903" s="1">
        <v>6</v>
      </c>
      <c r="BR1903" s="1">
        <v>6</v>
      </c>
      <c r="BS1903" s="1">
        <v>6</v>
      </c>
      <c r="BT1903" s="1">
        <v>6</v>
      </c>
      <c r="BU1903" s="1" t="str">
        <f>"1:30 PM"</f>
        <v>1:30 PM</v>
      </c>
      <c r="BV1903" s="1" t="str">
        <f>"7:30 PM"</f>
        <v>7:30 PM</v>
      </c>
      <c r="BW1903" s="1" t="s">
        <v>135</v>
      </c>
      <c r="BX1903" s="1">
        <v>0</v>
      </c>
      <c r="BY1903" s="1">
        <v>3</v>
      </c>
      <c r="BZ1903" s="1" t="s">
        <v>112</v>
      </c>
      <c r="CB1903" s="4" t="s">
        <v>18362</v>
      </c>
      <c r="CC1903" s="1" t="s">
        <v>11318</v>
      </c>
      <c r="CD1903" s="1" t="s">
        <v>11327</v>
      </c>
      <c r="CE1903" s="1" t="s">
        <v>116</v>
      </c>
      <c r="CF1903" s="1" t="s">
        <v>117</v>
      </c>
      <c r="CG1903" s="1">
        <v>96950</v>
      </c>
      <c r="CH1903" s="3">
        <v>9.0399999999999991</v>
      </c>
      <c r="CI1903" s="3">
        <v>9.0399999999999991</v>
      </c>
      <c r="CJ1903" s="3">
        <v>13.56</v>
      </c>
      <c r="CK1903" s="3">
        <v>13.56</v>
      </c>
      <c r="CL1903" s="1" t="s">
        <v>137</v>
      </c>
      <c r="CM1903" s="1" t="s">
        <v>138</v>
      </c>
      <c r="CN1903" s="1" t="s">
        <v>139</v>
      </c>
      <c r="CP1903" s="1" t="s">
        <v>112</v>
      </c>
      <c r="CQ1903" s="1" t="s">
        <v>111</v>
      </c>
      <c r="CR1903" s="1" t="s">
        <v>112</v>
      </c>
      <c r="CS1903" s="1" t="s">
        <v>111</v>
      </c>
      <c r="CT1903" s="1" t="s">
        <v>138</v>
      </c>
      <c r="CU1903" s="1" t="s">
        <v>111</v>
      </c>
      <c r="CV1903" s="1" t="s">
        <v>138</v>
      </c>
      <c r="CW1903" s="1" t="s">
        <v>18363</v>
      </c>
      <c r="CX1903" s="1">
        <v>16702348868</v>
      </c>
      <c r="CY1903" s="1" t="s">
        <v>11322</v>
      </c>
      <c r="CZ1903" s="1" t="s">
        <v>138</v>
      </c>
      <c r="DA1903" s="1" t="s">
        <v>111</v>
      </c>
      <c r="DB1903" s="1" t="s">
        <v>112</v>
      </c>
    </row>
    <row r="1904" spans="1:111" ht="15.6" customHeight="1" x14ac:dyDescent="0.25">
      <c r="A1904" s="1" t="s">
        <v>18364</v>
      </c>
      <c r="B1904" s="1" t="s">
        <v>238</v>
      </c>
      <c r="C1904" s="2">
        <v>44386.185755092592</v>
      </c>
      <c r="D1904" s="2">
        <v>44455</v>
      </c>
      <c r="E1904" s="1" t="s">
        <v>180</v>
      </c>
      <c r="G1904" s="1" t="s">
        <v>112</v>
      </c>
      <c r="H1904" s="1" t="s">
        <v>112</v>
      </c>
      <c r="I1904" s="1" t="s">
        <v>112</v>
      </c>
      <c r="J1904" s="1" t="s">
        <v>4347</v>
      </c>
      <c r="K1904" s="1" t="s">
        <v>4348</v>
      </c>
      <c r="L1904" s="1" t="s">
        <v>4349</v>
      </c>
      <c r="M1904" s="1" t="s">
        <v>4350</v>
      </c>
      <c r="N1904" s="1" t="s">
        <v>116</v>
      </c>
      <c r="O1904" s="1" t="s">
        <v>117</v>
      </c>
      <c r="P1904" s="9">
        <v>96950</v>
      </c>
      <c r="Q1904" s="1" t="s">
        <v>118</v>
      </c>
      <c r="S1904" s="1">
        <v>16703223311</v>
      </c>
      <c r="T1904" s="1">
        <v>4504</v>
      </c>
      <c r="U1904" s="1">
        <v>72111</v>
      </c>
      <c r="V1904" s="1" t="s">
        <v>119</v>
      </c>
      <c r="X1904" s="1" t="s">
        <v>656</v>
      </c>
      <c r="Y1904" s="1" t="s">
        <v>4351</v>
      </c>
      <c r="AA1904" s="1" t="s">
        <v>1129</v>
      </c>
      <c r="AB1904" s="1" t="s">
        <v>4349</v>
      </c>
      <c r="AC1904" s="1" t="s">
        <v>4350</v>
      </c>
      <c r="AD1904" s="1" t="s">
        <v>116</v>
      </c>
      <c r="AE1904" s="1" t="s">
        <v>117</v>
      </c>
      <c r="AF1904" s="9">
        <v>96950</v>
      </c>
      <c r="AG1904" s="1" t="s">
        <v>118</v>
      </c>
      <c r="AI1904" s="1">
        <v>16703223311</v>
      </c>
      <c r="AJ1904" s="1">
        <v>4504</v>
      </c>
      <c r="AK1904" s="1" t="s">
        <v>4352</v>
      </c>
      <c r="BC1904" s="1" t="str">
        <f>"37-2012.00"</f>
        <v>37-2012.00</v>
      </c>
      <c r="BD1904" s="1" t="s">
        <v>576</v>
      </c>
      <c r="BE1904" s="1" t="s">
        <v>12854</v>
      </c>
      <c r="BF1904" s="1" t="s">
        <v>1255</v>
      </c>
      <c r="BG1904" s="1">
        <v>10</v>
      </c>
      <c r="BH1904" s="1">
        <v>10</v>
      </c>
      <c r="BI1904" s="2">
        <v>44470</v>
      </c>
      <c r="BJ1904" s="2">
        <v>44834</v>
      </c>
      <c r="BK1904" s="2">
        <v>44470</v>
      </c>
      <c r="BL1904" s="2">
        <v>44834</v>
      </c>
      <c r="BM1904" s="1">
        <v>40</v>
      </c>
      <c r="BN1904" s="1">
        <v>0</v>
      </c>
      <c r="BO1904" s="1">
        <v>8</v>
      </c>
      <c r="BP1904" s="1">
        <v>8</v>
      </c>
      <c r="BQ1904" s="1">
        <v>8</v>
      </c>
      <c r="BR1904" s="1">
        <v>8</v>
      </c>
      <c r="BS1904" s="1">
        <v>8</v>
      </c>
      <c r="BT1904" s="1">
        <v>0</v>
      </c>
      <c r="BU1904" s="1" t="str">
        <f>"8:00 AM"</f>
        <v>8:00 AM</v>
      </c>
      <c r="BV1904" s="1" t="str">
        <f>"5:00 PM"</f>
        <v>5:00 PM</v>
      </c>
      <c r="BW1904" s="1" t="s">
        <v>135</v>
      </c>
      <c r="BX1904" s="1">
        <v>0</v>
      </c>
      <c r="BY1904" s="1">
        <v>3</v>
      </c>
      <c r="BZ1904" s="1" t="s">
        <v>112</v>
      </c>
      <c r="CB1904" s="1" t="s">
        <v>12855</v>
      </c>
      <c r="CC1904" s="1" t="s">
        <v>4349</v>
      </c>
      <c r="CD1904" s="1" t="s">
        <v>4350</v>
      </c>
      <c r="CE1904" s="1" t="s">
        <v>116</v>
      </c>
      <c r="CF1904" s="1" t="s">
        <v>117</v>
      </c>
      <c r="CG1904" s="1">
        <v>96950</v>
      </c>
      <c r="CH1904" s="3">
        <v>7.45</v>
      </c>
      <c r="CI1904" s="3">
        <v>7.45</v>
      </c>
      <c r="CJ1904" s="3">
        <v>11.18</v>
      </c>
      <c r="CK1904" s="3">
        <v>11.18</v>
      </c>
      <c r="CL1904" s="1" t="s">
        <v>137</v>
      </c>
      <c r="CM1904" s="1" t="s">
        <v>4355</v>
      </c>
      <c r="CN1904" s="1" t="s">
        <v>139</v>
      </c>
      <c r="CP1904" s="1" t="s">
        <v>112</v>
      </c>
      <c r="CQ1904" s="1" t="s">
        <v>111</v>
      </c>
      <c r="CR1904" s="1" t="s">
        <v>112</v>
      </c>
      <c r="CS1904" s="1" t="s">
        <v>111</v>
      </c>
      <c r="CT1904" s="1" t="s">
        <v>138</v>
      </c>
      <c r="CU1904" s="1" t="s">
        <v>111</v>
      </c>
      <c r="CV1904" s="1" t="s">
        <v>111</v>
      </c>
      <c r="CW1904" s="1" t="s">
        <v>5257</v>
      </c>
      <c r="CX1904" s="1">
        <v>16703223311</v>
      </c>
      <c r="CY1904" s="1" t="s">
        <v>4357</v>
      </c>
      <c r="CZ1904" s="1" t="s">
        <v>4358</v>
      </c>
      <c r="DA1904" s="1" t="s">
        <v>111</v>
      </c>
      <c r="DB1904" s="1" t="s">
        <v>112</v>
      </c>
      <c r="DC1904" s="1" t="s">
        <v>4359</v>
      </c>
      <c r="DD1904" s="1" t="s">
        <v>4360</v>
      </c>
      <c r="DE1904" s="1" t="s">
        <v>1747</v>
      </c>
      <c r="DF1904" s="1" t="s">
        <v>4347</v>
      </c>
      <c r="DG1904" s="1" t="s">
        <v>4361</v>
      </c>
    </row>
    <row r="1905" spans="1:111" ht="15.6" customHeight="1" x14ac:dyDescent="0.25">
      <c r="A1905" s="1" t="s">
        <v>18378</v>
      </c>
      <c r="B1905" s="1" t="s">
        <v>238</v>
      </c>
      <c r="C1905" s="2">
        <v>44042.306653587963</v>
      </c>
      <c r="D1905" s="2">
        <v>44105</v>
      </c>
      <c r="E1905" s="1" t="s">
        <v>110</v>
      </c>
      <c r="F1905" s="2">
        <v>44103.833333333336</v>
      </c>
      <c r="G1905" s="1" t="s">
        <v>111</v>
      </c>
      <c r="H1905" s="1" t="s">
        <v>112</v>
      </c>
      <c r="I1905" s="1" t="s">
        <v>112</v>
      </c>
      <c r="J1905" s="1" t="s">
        <v>1978</v>
      </c>
      <c r="K1905" s="1" t="s">
        <v>1979</v>
      </c>
      <c r="L1905" s="1" t="s">
        <v>941</v>
      </c>
      <c r="M1905" s="1" t="s">
        <v>942</v>
      </c>
      <c r="N1905" s="1" t="s">
        <v>116</v>
      </c>
      <c r="O1905" s="1" t="s">
        <v>117</v>
      </c>
      <c r="P1905" s="9">
        <v>96950</v>
      </c>
      <c r="Q1905" s="1" t="s">
        <v>118</v>
      </c>
      <c r="S1905" s="1">
        <v>16702352883</v>
      </c>
      <c r="U1905" s="1">
        <v>56132</v>
      </c>
      <c r="V1905" s="1" t="s">
        <v>119</v>
      </c>
      <c r="X1905" s="1" t="s">
        <v>943</v>
      </c>
      <c r="Y1905" s="1" t="s">
        <v>944</v>
      </c>
      <c r="Z1905" s="1" t="s">
        <v>945</v>
      </c>
      <c r="AA1905" s="1" t="s">
        <v>373</v>
      </c>
      <c r="AB1905" s="1" t="s">
        <v>941</v>
      </c>
      <c r="AC1905" s="1" t="s">
        <v>942</v>
      </c>
      <c r="AD1905" s="1" t="s">
        <v>116</v>
      </c>
      <c r="AE1905" s="1" t="s">
        <v>117</v>
      </c>
      <c r="AF1905" s="9">
        <v>96950</v>
      </c>
      <c r="AG1905" s="1" t="s">
        <v>118</v>
      </c>
      <c r="AI1905" s="1">
        <v>16702352883</v>
      </c>
      <c r="AK1905" s="1" t="s">
        <v>530</v>
      </c>
      <c r="BC1905" s="1" t="str">
        <f>"49-9071.00"</f>
        <v>49-9071.00</v>
      </c>
      <c r="BD1905" s="1" t="s">
        <v>214</v>
      </c>
      <c r="BE1905" s="1" t="s">
        <v>4815</v>
      </c>
      <c r="BF1905" s="1" t="s">
        <v>4816</v>
      </c>
      <c r="BG1905" s="1">
        <v>5</v>
      </c>
      <c r="BH1905" s="1">
        <v>5</v>
      </c>
      <c r="BI1905" s="2">
        <v>44105</v>
      </c>
      <c r="BJ1905" s="2">
        <v>45199</v>
      </c>
      <c r="BK1905" s="2">
        <v>44105</v>
      </c>
      <c r="BL1905" s="2">
        <v>45199</v>
      </c>
      <c r="BM1905" s="1">
        <v>35</v>
      </c>
      <c r="BN1905" s="1">
        <v>0</v>
      </c>
      <c r="BO1905" s="1">
        <v>7</v>
      </c>
      <c r="BP1905" s="1">
        <v>7</v>
      </c>
      <c r="BQ1905" s="1">
        <v>7</v>
      </c>
      <c r="BR1905" s="1">
        <v>7</v>
      </c>
      <c r="BS1905" s="1">
        <v>7</v>
      </c>
      <c r="BT1905" s="1">
        <v>0</v>
      </c>
      <c r="BU1905" s="1" t="str">
        <f>"9:00 AM"</f>
        <v>9:00 AM</v>
      </c>
      <c r="BV1905" s="1" t="str">
        <f>"4:00 PM"</f>
        <v>4:00 PM</v>
      </c>
      <c r="BW1905" s="1" t="s">
        <v>135</v>
      </c>
      <c r="BX1905" s="1">
        <v>12</v>
      </c>
      <c r="BY1905" s="1">
        <v>24</v>
      </c>
      <c r="BZ1905" s="1" t="s">
        <v>112</v>
      </c>
      <c r="CA1905" s="1">
        <v>0</v>
      </c>
      <c r="CB1905" s="4" t="s">
        <v>4817</v>
      </c>
      <c r="CC1905" s="1" t="s">
        <v>941</v>
      </c>
      <c r="CD1905" s="1" t="s">
        <v>942</v>
      </c>
      <c r="CE1905" s="1" t="s">
        <v>116</v>
      </c>
      <c r="CF1905" s="1" t="s">
        <v>117</v>
      </c>
      <c r="CG1905" s="1">
        <v>96950</v>
      </c>
      <c r="CH1905" s="3">
        <v>8.33</v>
      </c>
      <c r="CI1905" s="3">
        <v>9</v>
      </c>
      <c r="CJ1905" s="3">
        <v>12.5</v>
      </c>
      <c r="CK1905" s="3">
        <v>13.5</v>
      </c>
      <c r="CL1905" s="1" t="s">
        <v>137</v>
      </c>
      <c r="CM1905" s="1" t="s">
        <v>138</v>
      </c>
      <c r="CN1905" s="1" t="s">
        <v>139</v>
      </c>
      <c r="CP1905" s="1" t="s">
        <v>112</v>
      </c>
      <c r="CQ1905" s="1" t="s">
        <v>111</v>
      </c>
      <c r="CR1905" s="1" t="s">
        <v>112</v>
      </c>
      <c r="CS1905" s="1" t="s">
        <v>111</v>
      </c>
      <c r="CT1905" s="1" t="s">
        <v>111</v>
      </c>
      <c r="CU1905" s="1" t="s">
        <v>111</v>
      </c>
      <c r="CV1905" s="1" t="s">
        <v>138</v>
      </c>
      <c r="CW1905" s="1" t="s">
        <v>138</v>
      </c>
      <c r="CX1905" s="1">
        <v>16702352883</v>
      </c>
      <c r="CY1905" s="1" t="s">
        <v>530</v>
      </c>
      <c r="CZ1905" s="1" t="s">
        <v>138</v>
      </c>
      <c r="DA1905" s="1" t="s">
        <v>111</v>
      </c>
      <c r="DB1905" s="1" t="s">
        <v>112</v>
      </c>
    </row>
    <row r="1906" spans="1:111" ht="15.6" customHeight="1" x14ac:dyDescent="0.25">
      <c r="A1906" s="1" t="s">
        <v>18384</v>
      </c>
      <c r="B1906" s="1" t="s">
        <v>238</v>
      </c>
      <c r="C1906" s="2">
        <v>44083.15057233796</v>
      </c>
      <c r="D1906" s="2">
        <v>44147</v>
      </c>
      <c r="E1906" s="1" t="s">
        <v>180</v>
      </c>
      <c r="G1906" s="1" t="s">
        <v>112</v>
      </c>
      <c r="H1906" s="1" t="s">
        <v>112</v>
      </c>
      <c r="I1906" s="1" t="s">
        <v>112</v>
      </c>
      <c r="J1906" s="1" t="s">
        <v>2176</v>
      </c>
      <c r="K1906" s="1" t="s">
        <v>2177</v>
      </c>
      <c r="L1906" s="1" t="s">
        <v>2178</v>
      </c>
      <c r="M1906" s="1" t="s">
        <v>138</v>
      </c>
      <c r="N1906" s="1" t="s">
        <v>116</v>
      </c>
      <c r="O1906" s="1" t="s">
        <v>117</v>
      </c>
      <c r="P1906" s="9">
        <v>96950</v>
      </c>
      <c r="Q1906" s="1" t="s">
        <v>118</v>
      </c>
      <c r="R1906" s="1" t="s">
        <v>117</v>
      </c>
      <c r="S1906" s="1">
        <v>16718881388</v>
      </c>
      <c r="U1906" s="1">
        <v>448190</v>
      </c>
      <c r="V1906" s="1" t="s">
        <v>119</v>
      </c>
      <c r="X1906" s="1" t="s">
        <v>2179</v>
      </c>
      <c r="Y1906" s="1" t="s">
        <v>2180</v>
      </c>
      <c r="Z1906" s="1" t="s">
        <v>2181</v>
      </c>
      <c r="AA1906" s="1" t="s">
        <v>245</v>
      </c>
      <c r="AB1906" s="1" t="s">
        <v>2178</v>
      </c>
      <c r="AC1906" s="1" t="s">
        <v>138</v>
      </c>
      <c r="AD1906" s="1" t="s">
        <v>116</v>
      </c>
      <c r="AE1906" s="1" t="s">
        <v>117</v>
      </c>
      <c r="AF1906" s="9">
        <v>96950</v>
      </c>
      <c r="AG1906" s="1" t="s">
        <v>118</v>
      </c>
      <c r="AH1906" s="1" t="s">
        <v>117</v>
      </c>
      <c r="AI1906" s="1">
        <v>16718881388</v>
      </c>
      <c r="AK1906" s="1" t="s">
        <v>2182</v>
      </c>
      <c r="BC1906" s="1" t="str">
        <f>"51-6052.00"</f>
        <v>51-6052.00</v>
      </c>
      <c r="BD1906" s="1" t="s">
        <v>1224</v>
      </c>
      <c r="BE1906" s="1" t="s">
        <v>2183</v>
      </c>
      <c r="BF1906" s="1" t="s">
        <v>2184</v>
      </c>
      <c r="BG1906" s="1">
        <v>1</v>
      </c>
      <c r="BH1906" s="1">
        <v>1</v>
      </c>
      <c r="BI1906" s="2">
        <v>44202</v>
      </c>
      <c r="BJ1906" s="2">
        <v>44566</v>
      </c>
      <c r="BK1906" s="2">
        <v>44202</v>
      </c>
      <c r="BL1906" s="2">
        <v>44566</v>
      </c>
      <c r="BM1906" s="1">
        <v>40</v>
      </c>
      <c r="BN1906" s="1">
        <v>0</v>
      </c>
      <c r="BO1906" s="1">
        <v>8</v>
      </c>
      <c r="BP1906" s="1">
        <v>8</v>
      </c>
      <c r="BQ1906" s="1">
        <v>8</v>
      </c>
      <c r="BR1906" s="1">
        <v>8</v>
      </c>
      <c r="BS1906" s="1">
        <v>8</v>
      </c>
      <c r="BT1906" s="1">
        <v>0</v>
      </c>
      <c r="BU1906" s="1" t="str">
        <f>"8:00 AM"</f>
        <v>8:00 AM</v>
      </c>
      <c r="BV1906" s="1" t="str">
        <f>"5:00 PM"</f>
        <v>5:00 PM</v>
      </c>
      <c r="BW1906" s="1" t="s">
        <v>230</v>
      </c>
      <c r="BX1906" s="1">
        <v>0</v>
      </c>
      <c r="BY1906" s="1">
        <v>6</v>
      </c>
      <c r="BZ1906" s="1" t="s">
        <v>112</v>
      </c>
      <c r="CA1906" s="1">
        <v>0</v>
      </c>
      <c r="CB1906" s="1" t="s">
        <v>18385</v>
      </c>
      <c r="CC1906" s="1" t="s">
        <v>2186</v>
      </c>
      <c r="CD1906" s="1" t="s">
        <v>138</v>
      </c>
      <c r="CE1906" s="1" t="s">
        <v>116</v>
      </c>
      <c r="CF1906" s="1" t="s">
        <v>117</v>
      </c>
      <c r="CG1906" s="1">
        <v>96950</v>
      </c>
      <c r="CH1906" s="3">
        <v>10.38</v>
      </c>
      <c r="CI1906" s="3">
        <v>10.38</v>
      </c>
      <c r="CJ1906" s="3">
        <v>15.57</v>
      </c>
      <c r="CK1906" s="3">
        <v>15.57</v>
      </c>
      <c r="CL1906" s="1" t="s">
        <v>137</v>
      </c>
      <c r="CM1906" s="1" t="s">
        <v>138</v>
      </c>
      <c r="CN1906" s="1" t="s">
        <v>139</v>
      </c>
      <c r="CP1906" s="1" t="s">
        <v>112</v>
      </c>
      <c r="CQ1906" s="1" t="s">
        <v>111</v>
      </c>
      <c r="CR1906" s="1" t="s">
        <v>111</v>
      </c>
      <c r="CS1906" s="1" t="s">
        <v>111</v>
      </c>
      <c r="CT1906" s="1" t="s">
        <v>138</v>
      </c>
      <c r="CU1906" s="1" t="s">
        <v>111</v>
      </c>
      <c r="CV1906" s="1" t="s">
        <v>138</v>
      </c>
      <c r="CW1906" s="1" t="s">
        <v>362</v>
      </c>
      <c r="CX1906" s="1">
        <v>16718881388</v>
      </c>
      <c r="CY1906" s="1" t="s">
        <v>2182</v>
      </c>
      <c r="CZ1906" s="1" t="s">
        <v>2187</v>
      </c>
      <c r="DA1906" s="1" t="s">
        <v>111</v>
      </c>
      <c r="DB1906" s="1" t="s">
        <v>112</v>
      </c>
    </row>
    <row r="1907" spans="1:111" ht="15.6" customHeight="1" x14ac:dyDescent="0.25">
      <c r="A1907" s="1" t="s">
        <v>18386</v>
      </c>
      <c r="B1907" s="1" t="s">
        <v>238</v>
      </c>
      <c r="C1907" s="2">
        <v>44067.282602662039</v>
      </c>
      <c r="D1907" s="2">
        <v>44148</v>
      </c>
      <c r="E1907" s="1" t="s">
        <v>110</v>
      </c>
      <c r="F1907" s="2">
        <v>44103.833333333336</v>
      </c>
      <c r="G1907" s="1" t="s">
        <v>111</v>
      </c>
      <c r="H1907" s="1" t="s">
        <v>112</v>
      </c>
      <c r="I1907" s="1" t="s">
        <v>112</v>
      </c>
      <c r="J1907" s="1" t="s">
        <v>18387</v>
      </c>
      <c r="K1907" s="1" t="s">
        <v>18388</v>
      </c>
      <c r="L1907" s="1" t="s">
        <v>18389</v>
      </c>
      <c r="M1907" s="1" t="s">
        <v>926</v>
      </c>
      <c r="N1907" s="1" t="s">
        <v>116</v>
      </c>
      <c r="O1907" s="1" t="s">
        <v>117</v>
      </c>
      <c r="P1907" s="9">
        <v>96950</v>
      </c>
      <c r="Q1907" s="1" t="s">
        <v>118</v>
      </c>
      <c r="S1907" s="1">
        <v>16702346684</v>
      </c>
      <c r="U1907" s="1">
        <v>72232</v>
      </c>
      <c r="V1907" s="1" t="s">
        <v>119</v>
      </c>
      <c r="X1907" s="1" t="s">
        <v>18390</v>
      </c>
      <c r="Y1907" s="1" t="s">
        <v>18391</v>
      </c>
      <c r="Z1907" s="1" t="s">
        <v>18392</v>
      </c>
      <c r="AA1907" s="1" t="s">
        <v>357</v>
      </c>
      <c r="AB1907" s="1" t="s">
        <v>18389</v>
      </c>
      <c r="AD1907" s="1" t="s">
        <v>116</v>
      </c>
      <c r="AE1907" s="1" t="s">
        <v>117</v>
      </c>
      <c r="AF1907" s="9">
        <v>96950</v>
      </c>
      <c r="AG1907" s="1" t="s">
        <v>118</v>
      </c>
      <c r="AI1907" s="1">
        <v>16702346684</v>
      </c>
      <c r="AK1907" s="1" t="s">
        <v>18393</v>
      </c>
      <c r="BC1907" s="1" t="str">
        <f>"35-2011.00"</f>
        <v>35-2011.00</v>
      </c>
      <c r="BD1907" s="1" t="s">
        <v>265</v>
      </c>
      <c r="BE1907" s="1" t="s">
        <v>18394</v>
      </c>
      <c r="BF1907" s="1" t="s">
        <v>18395</v>
      </c>
      <c r="BG1907" s="1">
        <v>1</v>
      </c>
      <c r="BH1907" s="1">
        <v>1</v>
      </c>
      <c r="BI1907" s="2">
        <v>44105</v>
      </c>
      <c r="BJ1907" s="2">
        <v>44469</v>
      </c>
      <c r="BK1907" s="2">
        <v>44151</v>
      </c>
      <c r="BL1907" s="2">
        <v>44469</v>
      </c>
      <c r="BM1907" s="1">
        <v>40</v>
      </c>
      <c r="BN1907" s="1">
        <v>0</v>
      </c>
      <c r="BO1907" s="1">
        <v>8</v>
      </c>
      <c r="BP1907" s="1">
        <v>8</v>
      </c>
      <c r="BQ1907" s="1">
        <v>8</v>
      </c>
      <c r="BR1907" s="1">
        <v>8</v>
      </c>
      <c r="BS1907" s="1">
        <v>8</v>
      </c>
      <c r="BT1907" s="1">
        <v>0</v>
      </c>
      <c r="BU1907" s="1" t="str">
        <f>"5:00 AM"</f>
        <v>5:00 AM</v>
      </c>
      <c r="BV1907" s="1" t="str">
        <f>"2:00 PM"</f>
        <v>2:00 PM</v>
      </c>
      <c r="BW1907" s="1" t="s">
        <v>135</v>
      </c>
      <c r="BX1907" s="1">
        <v>0</v>
      </c>
      <c r="BY1907" s="1">
        <v>3</v>
      </c>
      <c r="BZ1907" s="1" t="s">
        <v>112</v>
      </c>
      <c r="CA1907" s="1">
        <v>0</v>
      </c>
      <c r="CB1907" s="1" t="s">
        <v>362</v>
      </c>
      <c r="CC1907" s="1" t="s">
        <v>18396</v>
      </c>
      <c r="CD1907" s="1" t="s">
        <v>18389</v>
      </c>
      <c r="CE1907" s="1" t="s">
        <v>116</v>
      </c>
      <c r="CF1907" s="1" t="s">
        <v>117</v>
      </c>
      <c r="CG1907" s="1">
        <v>96950</v>
      </c>
      <c r="CH1907" s="3">
        <v>9.34</v>
      </c>
      <c r="CI1907" s="3">
        <v>9.34</v>
      </c>
      <c r="CJ1907" s="3">
        <v>14.01</v>
      </c>
      <c r="CK1907" s="3">
        <v>14.01</v>
      </c>
      <c r="CL1907" s="1" t="s">
        <v>137</v>
      </c>
      <c r="CM1907" s="1" t="s">
        <v>362</v>
      </c>
      <c r="CN1907" s="1" t="s">
        <v>139</v>
      </c>
      <c r="CP1907" s="1" t="s">
        <v>112</v>
      </c>
      <c r="CQ1907" s="1" t="s">
        <v>111</v>
      </c>
      <c r="CR1907" s="1" t="s">
        <v>112</v>
      </c>
      <c r="CS1907" s="1" t="s">
        <v>111</v>
      </c>
      <c r="CT1907" s="1" t="s">
        <v>138</v>
      </c>
      <c r="CU1907" s="1" t="s">
        <v>111</v>
      </c>
      <c r="CV1907" s="1" t="s">
        <v>138</v>
      </c>
      <c r="CW1907" s="1" t="s">
        <v>7605</v>
      </c>
      <c r="CX1907" s="1">
        <v>16702346684</v>
      </c>
      <c r="CY1907" s="1" t="s">
        <v>18393</v>
      </c>
      <c r="CZ1907" s="1" t="s">
        <v>138</v>
      </c>
      <c r="DA1907" s="1" t="s">
        <v>111</v>
      </c>
      <c r="DB1907" s="1" t="s">
        <v>112</v>
      </c>
    </row>
    <row r="1908" spans="1:111" ht="15.6" customHeight="1" x14ac:dyDescent="0.25">
      <c r="A1908" s="1" t="s">
        <v>18407</v>
      </c>
      <c r="B1908" s="1" t="s">
        <v>238</v>
      </c>
      <c r="C1908" s="2">
        <v>44057.448382291666</v>
      </c>
      <c r="D1908" s="2">
        <v>44123</v>
      </c>
      <c r="E1908" s="1" t="s">
        <v>180</v>
      </c>
      <c r="G1908" s="1" t="s">
        <v>111</v>
      </c>
      <c r="H1908" s="1" t="s">
        <v>112</v>
      </c>
      <c r="I1908" s="1" t="s">
        <v>112</v>
      </c>
      <c r="J1908" s="1" t="s">
        <v>3300</v>
      </c>
      <c r="K1908" s="1" t="s">
        <v>3301</v>
      </c>
      <c r="L1908" s="1" t="s">
        <v>10794</v>
      </c>
      <c r="M1908" s="1" t="s">
        <v>10795</v>
      </c>
      <c r="N1908" s="1" t="s">
        <v>116</v>
      </c>
      <c r="O1908" s="1" t="s">
        <v>117</v>
      </c>
      <c r="P1908" s="9">
        <v>96950</v>
      </c>
      <c r="Q1908" s="1" t="s">
        <v>118</v>
      </c>
      <c r="S1908" s="1">
        <v>16709894247</v>
      </c>
      <c r="U1908" s="1">
        <v>722513</v>
      </c>
      <c r="V1908" s="1" t="s">
        <v>119</v>
      </c>
      <c r="X1908" s="1" t="s">
        <v>3304</v>
      </c>
      <c r="Y1908" s="1" t="s">
        <v>3305</v>
      </c>
      <c r="Z1908" s="1" t="s">
        <v>3306</v>
      </c>
      <c r="AA1908" s="1" t="s">
        <v>245</v>
      </c>
      <c r="AB1908" s="1" t="s">
        <v>10794</v>
      </c>
      <c r="AD1908" s="1" t="s">
        <v>116</v>
      </c>
      <c r="AE1908" s="1" t="s">
        <v>117</v>
      </c>
      <c r="AF1908" s="9">
        <v>96950</v>
      </c>
      <c r="AG1908" s="1" t="s">
        <v>118</v>
      </c>
      <c r="AI1908" s="1">
        <v>16709894247</v>
      </c>
      <c r="AK1908" s="1" t="s">
        <v>3309</v>
      </c>
      <c r="BC1908" s="1" t="str">
        <f>"35-2014.00"</f>
        <v>35-2014.00</v>
      </c>
      <c r="BD1908" s="1" t="s">
        <v>152</v>
      </c>
      <c r="BE1908" s="1" t="s">
        <v>16847</v>
      </c>
      <c r="BF1908" s="1" t="s">
        <v>154</v>
      </c>
      <c r="BG1908" s="1">
        <v>4</v>
      </c>
      <c r="BH1908" s="1">
        <v>4</v>
      </c>
      <c r="BI1908" s="2">
        <v>44105</v>
      </c>
      <c r="BJ1908" s="2">
        <v>44469</v>
      </c>
      <c r="BK1908" s="2">
        <v>44123</v>
      </c>
      <c r="BL1908" s="2">
        <v>44469</v>
      </c>
      <c r="BM1908" s="1">
        <v>35</v>
      </c>
      <c r="BN1908" s="1">
        <v>5</v>
      </c>
      <c r="BO1908" s="1">
        <v>0</v>
      </c>
      <c r="BP1908" s="1">
        <v>6</v>
      </c>
      <c r="BQ1908" s="1">
        <v>6</v>
      </c>
      <c r="BR1908" s="1">
        <v>6</v>
      </c>
      <c r="BS1908" s="1">
        <v>6</v>
      </c>
      <c r="BT1908" s="1">
        <v>6</v>
      </c>
      <c r="BU1908" s="1" t="str">
        <f>"6:00 AM"</f>
        <v>6:00 AM</v>
      </c>
      <c r="BV1908" s="1" t="str">
        <f>"1:00 PM"</f>
        <v>1:00 PM</v>
      </c>
      <c r="BW1908" s="1" t="s">
        <v>135</v>
      </c>
      <c r="BX1908" s="1">
        <v>0</v>
      </c>
      <c r="BY1908" s="1">
        <v>12</v>
      </c>
      <c r="BZ1908" s="1" t="s">
        <v>112</v>
      </c>
      <c r="CA1908" s="1">
        <v>0</v>
      </c>
      <c r="CB1908" s="1" t="s">
        <v>18408</v>
      </c>
      <c r="CC1908" s="1" t="s">
        <v>16849</v>
      </c>
      <c r="CD1908" s="1" t="s">
        <v>3313</v>
      </c>
      <c r="CE1908" s="1" t="s">
        <v>116</v>
      </c>
      <c r="CF1908" s="1" t="s">
        <v>117</v>
      </c>
      <c r="CG1908" s="1">
        <v>96950</v>
      </c>
      <c r="CH1908" s="3">
        <v>10.68</v>
      </c>
      <c r="CI1908" s="3">
        <v>10.68</v>
      </c>
      <c r="CJ1908" s="3">
        <v>16.02</v>
      </c>
      <c r="CK1908" s="3">
        <v>16.02</v>
      </c>
      <c r="CL1908" s="1" t="s">
        <v>137</v>
      </c>
      <c r="CM1908" s="1" t="s">
        <v>138</v>
      </c>
      <c r="CN1908" s="1" t="s">
        <v>139</v>
      </c>
      <c r="CP1908" s="1" t="s">
        <v>112</v>
      </c>
      <c r="CQ1908" s="1" t="s">
        <v>111</v>
      </c>
      <c r="CR1908" s="1" t="s">
        <v>112</v>
      </c>
      <c r="CS1908" s="1" t="s">
        <v>111</v>
      </c>
      <c r="CT1908" s="1" t="s">
        <v>138</v>
      </c>
      <c r="CU1908" s="1" t="s">
        <v>111</v>
      </c>
      <c r="CV1908" s="1" t="s">
        <v>111</v>
      </c>
      <c r="CW1908" s="1" t="s">
        <v>18409</v>
      </c>
      <c r="CX1908" s="1">
        <v>16709894247</v>
      </c>
      <c r="CY1908" s="1" t="s">
        <v>3309</v>
      </c>
      <c r="CZ1908" s="1" t="s">
        <v>138</v>
      </c>
      <c r="DA1908" s="1" t="s">
        <v>111</v>
      </c>
      <c r="DB1908" s="1" t="s">
        <v>112</v>
      </c>
    </row>
    <row r="1909" spans="1:111" ht="15.6" customHeight="1" x14ac:dyDescent="0.25">
      <c r="A1909" s="1" t="s">
        <v>18416</v>
      </c>
      <c r="B1909" s="1" t="s">
        <v>238</v>
      </c>
      <c r="C1909" s="2">
        <v>44076.452220486113</v>
      </c>
      <c r="D1909" s="2">
        <v>44141</v>
      </c>
      <c r="E1909" s="1" t="s">
        <v>180</v>
      </c>
      <c r="G1909" s="1" t="s">
        <v>112</v>
      </c>
      <c r="H1909" s="1" t="s">
        <v>112</v>
      </c>
      <c r="I1909" s="1" t="s">
        <v>112</v>
      </c>
      <c r="J1909" s="1" t="s">
        <v>14158</v>
      </c>
      <c r="K1909" s="1" t="s">
        <v>14159</v>
      </c>
      <c r="L1909" s="1" t="s">
        <v>14160</v>
      </c>
      <c r="M1909" s="1" t="s">
        <v>14161</v>
      </c>
      <c r="N1909" s="1" t="s">
        <v>167</v>
      </c>
      <c r="O1909" s="1" t="s">
        <v>117</v>
      </c>
      <c r="P1909" s="9">
        <v>96950</v>
      </c>
      <c r="Q1909" s="1" t="s">
        <v>118</v>
      </c>
      <c r="S1909" s="1">
        <v>16702332888</v>
      </c>
      <c r="U1909" s="1">
        <v>812112</v>
      </c>
      <c r="V1909" s="1" t="s">
        <v>119</v>
      </c>
      <c r="X1909" s="1" t="s">
        <v>14162</v>
      </c>
      <c r="Y1909" s="1" t="s">
        <v>14163</v>
      </c>
      <c r="Z1909" s="1" t="s">
        <v>4855</v>
      </c>
      <c r="AA1909" s="1" t="s">
        <v>822</v>
      </c>
      <c r="AB1909" s="1" t="s">
        <v>14164</v>
      </c>
      <c r="AC1909" s="1" t="s">
        <v>14165</v>
      </c>
      <c r="AD1909" s="1" t="s">
        <v>167</v>
      </c>
      <c r="AE1909" s="1" t="s">
        <v>117</v>
      </c>
      <c r="AF1909" s="9">
        <v>969650</v>
      </c>
      <c r="AG1909" s="1" t="s">
        <v>118</v>
      </c>
      <c r="AI1909" s="1">
        <v>16702332888</v>
      </c>
      <c r="AK1909" s="1" t="s">
        <v>14166</v>
      </c>
      <c r="BC1909" s="1" t="str">
        <f>"39-5012.00"</f>
        <v>39-5012.00</v>
      </c>
      <c r="BD1909" s="1" t="s">
        <v>1831</v>
      </c>
      <c r="BE1909" s="1" t="s">
        <v>14167</v>
      </c>
      <c r="BF1909" s="1" t="s">
        <v>7411</v>
      </c>
      <c r="BG1909" s="1">
        <v>4</v>
      </c>
      <c r="BH1909" s="1">
        <v>4</v>
      </c>
      <c r="BI1909" s="2">
        <v>44105</v>
      </c>
      <c r="BJ1909" s="2">
        <v>44469</v>
      </c>
      <c r="BK1909" s="2">
        <v>44144</v>
      </c>
      <c r="BL1909" s="2">
        <v>44469</v>
      </c>
      <c r="BM1909" s="1">
        <v>40</v>
      </c>
      <c r="BN1909" s="1">
        <v>0</v>
      </c>
      <c r="BO1909" s="1">
        <v>8</v>
      </c>
      <c r="BP1909" s="1">
        <v>8</v>
      </c>
      <c r="BQ1909" s="1">
        <v>8</v>
      </c>
      <c r="BR1909" s="1">
        <v>8</v>
      </c>
      <c r="BS1909" s="1">
        <v>8</v>
      </c>
      <c r="BT1909" s="1">
        <v>0</v>
      </c>
      <c r="BU1909" s="1" t="str">
        <f>"9:00 AM"</f>
        <v>9:00 AM</v>
      </c>
      <c r="BV1909" s="1" t="str">
        <f>"6:00 PM"</f>
        <v>6:00 PM</v>
      </c>
      <c r="BW1909" s="1" t="s">
        <v>135</v>
      </c>
      <c r="BX1909" s="1">
        <v>0</v>
      </c>
      <c r="BY1909" s="1">
        <v>12</v>
      </c>
      <c r="BZ1909" s="1" t="s">
        <v>112</v>
      </c>
      <c r="CA1909" s="1">
        <v>0</v>
      </c>
      <c r="CB1909" s="4" t="s">
        <v>14168</v>
      </c>
      <c r="CC1909" s="1" t="s">
        <v>14169</v>
      </c>
      <c r="CE1909" s="1" t="s">
        <v>167</v>
      </c>
      <c r="CF1909" s="1" t="s">
        <v>117</v>
      </c>
      <c r="CG1909" s="1">
        <v>96950</v>
      </c>
      <c r="CH1909" s="3">
        <v>13.01</v>
      </c>
      <c r="CI1909" s="3">
        <v>13.01</v>
      </c>
      <c r="CJ1909" s="3">
        <v>0</v>
      </c>
      <c r="CK1909" s="3">
        <v>0</v>
      </c>
      <c r="CL1909" s="1" t="s">
        <v>137</v>
      </c>
      <c r="CM1909" s="1" t="s">
        <v>5876</v>
      </c>
      <c r="CN1909" s="1" t="s">
        <v>139</v>
      </c>
      <c r="CP1909" s="1" t="s">
        <v>112</v>
      </c>
      <c r="CQ1909" s="1" t="s">
        <v>111</v>
      </c>
      <c r="CR1909" s="1" t="s">
        <v>112</v>
      </c>
      <c r="CS1909" s="1" t="s">
        <v>112</v>
      </c>
      <c r="CT1909" s="1" t="s">
        <v>138</v>
      </c>
      <c r="CU1909" s="1" t="s">
        <v>111</v>
      </c>
      <c r="CV1909" s="1" t="s">
        <v>138</v>
      </c>
      <c r="CW1909" s="1" t="s">
        <v>1633</v>
      </c>
      <c r="CX1909" s="1">
        <v>16702332888</v>
      </c>
      <c r="CY1909" s="1" t="s">
        <v>14166</v>
      </c>
      <c r="CZ1909" s="1" t="s">
        <v>138</v>
      </c>
      <c r="DA1909" s="1" t="s">
        <v>111</v>
      </c>
      <c r="DB1909" s="1" t="s">
        <v>112</v>
      </c>
      <c r="DC1909" s="1" t="s">
        <v>4367</v>
      </c>
      <c r="DD1909" s="1" t="s">
        <v>14171</v>
      </c>
      <c r="DE1909" s="1" t="s">
        <v>4855</v>
      </c>
      <c r="DF1909" s="1" t="s">
        <v>18417</v>
      </c>
      <c r="DG1909" s="1" t="s">
        <v>14166</v>
      </c>
    </row>
    <row r="1910" spans="1:111" ht="15.6" customHeight="1" x14ac:dyDescent="0.25">
      <c r="A1910" s="1" t="s">
        <v>18418</v>
      </c>
      <c r="B1910" s="1" t="s">
        <v>238</v>
      </c>
      <c r="C1910" s="2">
        <v>44032.245255787035</v>
      </c>
      <c r="D1910" s="2">
        <v>44113</v>
      </c>
      <c r="E1910" s="1" t="s">
        <v>110</v>
      </c>
      <c r="F1910" s="2">
        <v>44103.833333333336</v>
      </c>
      <c r="G1910" s="1" t="s">
        <v>112</v>
      </c>
      <c r="H1910" s="1" t="s">
        <v>112</v>
      </c>
      <c r="I1910" s="1" t="s">
        <v>112</v>
      </c>
      <c r="J1910" s="1" t="s">
        <v>521</v>
      </c>
      <c r="K1910" s="1" t="s">
        <v>522</v>
      </c>
      <c r="L1910" s="1" t="s">
        <v>523</v>
      </c>
      <c r="M1910" s="1" t="s">
        <v>529</v>
      </c>
      <c r="N1910" s="1" t="s">
        <v>167</v>
      </c>
      <c r="O1910" s="1" t="s">
        <v>117</v>
      </c>
      <c r="P1910" s="9">
        <v>96950</v>
      </c>
      <c r="Q1910" s="1" t="s">
        <v>118</v>
      </c>
      <c r="S1910" s="1">
        <v>16702352883</v>
      </c>
      <c r="U1910" s="1">
        <v>561320</v>
      </c>
      <c r="V1910" s="1" t="s">
        <v>119</v>
      </c>
      <c r="X1910" s="1" t="s">
        <v>525</v>
      </c>
      <c r="Y1910" s="1" t="s">
        <v>526</v>
      </c>
      <c r="Z1910" s="1" t="s">
        <v>527</v>
      </c>
      <c r="AA1910" s="1" t="s">
        <v>528</v>
      </c>
      <c r="AB1910" s="1" t="s">
        <v>523</v>
      </c>
      <c r="AC1910" s="1" t="s">
        <v>529</v>
      </c>
      <c r="AD1910" s="1" t="s">
        <v>167</v>
      </c>
      <c r="AE1910" s="1" t="s">
        <v>117</v>
      </c>
      <c r="AF1910" s="9">
        <v>96950</v>
      </c>
      <c r="AG1910" s="1" t="s">
        <v>118</v>
      </c>
      <c r="AI1910" s="1">
        <v>16702352883</v>
      </c>
      <c r="AK1910" s="1" t="s">
        <v>530</v>
      </c>
      <c r="BC1910" s="1" t="str">
        <f>"25-9041.00"</f>
        <v>25-9041.00</v>
      </c>
      <c r="BD1910" s="1" t="s">
        <v>6466</v>
      </c>
      <c r="BE1910" s="1" t="s">
        <v>18419</v>
      </c>
      <c r="BF1910" s="1" t="s">
        <v>18420</v>
      </c>
      <c r="BG1910" s="1">
        <v>4</v>
      </c>
      <c r="BH1910" s="1">
        <v>4</v>
      </c>
      <c r="BI1910" s="2">
        <v>44105</v>
      </c>
      <c r="BJ1910" s="2">
        <v>44469</v>
      </c>
      <c r="BK1910" s="2">
        <v>44113</v>
      </c>
      <c r="BL1910" s="2">
        <v>44469</v>
      </c>
      <c r="BM1910" s="1">
        <v>35</v>
      </c>
      <c r="BN1910" s="1">
        <v>0</v>
      </c>
      <c r="BO1910" s="1">
        <v>7</v>
      </c>
      <c r="BP1910" s="1">
        <v>7</v>
      </c>
      <c r="BQ1910" s="1">
        <v>7</v>
      </c>
      <c r="BR1910" s="1">
        <v>7</v>
      </c>
      <c r="BS1910" s="1">
        <v>7</v>
      </c>
      <c r="BT1910" s="1">
        <v>0</v>
      </c>
      <c r="BU1910" s="1" t="str">
        <f>"8:00 AM"</f>
        <v>8:00 AM</v>
      </c>
      <c r="BV1910" s="1" t="str">
        <f>"4:00 PM"</f>
        <v>4:00 PM</v>
      </c>
      <c r="BW1910" s="1" t="s">
        <v>392</v>
      </c>
      <c r="BX1910" s="1">
        <v>12</v>
      </c>
      <c r="BY1910" s="1">
        <v>12</v>
      </c>
      <c r="BZ1910" s="1" t="s">
        <v>112</v>
      </c>
      <c r="CA1910" s="1">
        <v>0</v>
      </c>
      <c r="CB1910" s="4" t="s">
        <v>18421</v>
      </c>
      <c r="CC1910" s="1" t="s">
        <v>523</v>
      </c>
      <c r="CD1910" s="1" t="s">
        <v>529</v>
      </c>
      <c r="CE1910" s="1" t="s">
        <v>167</v>
      </c>
      <c r="CF1910" s="1" t="s">
        <v>117</v>
      </c>
      <c r="CG1910" s="1">
        <v>96950</v>
      </c>
      <c r="CH1910" s="3">
        <v>14.62</v>
      </c>
      <c r="CI1910" s="3">
        <v>14.62</v>
      </c>
      <c r="CJ1910" s="3">
        <v>21.93</v>
      </c>
      <c r="CK1910" s="3">
        <v>21.93</v>
      </c>
      <c r="CL1910" s="1" t="s">
        <v>137</v>
      </c>
      <c r="CM1910" s="1" t="s">
        <v>138</v>
      </c>
      <c r="CN1910" s="1" t="s">
        <v>139</v>
      </c>
      <c r="CP1910" s="1" t="s">
        <v>112</v>
      </c>
      <c r="CQ1910" s="1" t="s">
        <v>111</v>
      </c>
      <c r="CR1910" s="1" t="s">
        <v>112</v>
      </c>
      <c r="CS1910" s="1" t="s">
        <v>111</v>
      </c>
      <c r="CT1910" s="1" t="s">
        <v>111</v>
      </c>
      <c r="CU1910" s="1" t="s">
        <v>111</v>
      </c>
      <c r="CV1910" s="1" t="s">
        <v>138</v>
      </c>
      <c r="CW1910" s="1" t="s">
        <v>138</v>
      </c>
      <c r="CX1910" s="1">
        <v>16702352883</v>
      </c>
      <c r="CY1910" s="1" t="s">
        <v>530</v>
      </c>
      <c r="CZ1910" s="1" t="s">
        <v>138</v>
      </c>
      <c r="DA1910" s="1" t="s">
        <v>111</v>
      </c>
      <c r="DB1910" s="1" t="s">
        <v>112</v>
      </c>
    </row>
    <row r="1911" spans="1:111" ht="15.6" customHeight="1" x14ac:dyDescent="0.25">
      <c r="A1911" s="1" t="s">
        <v>18422</v>
      </c>
      <c r="B1911" s="1" t="s">
        <v>238</v>
      </c>
      <c r="C1911" s="2">
        <v>44154.044770486114</v>
      </c>
      <c r="D1911" s="2">
        <v>44183</v>
      </c>
      <c r="E1911" s="1" t="s">
        <v>180</v>
      </c>
      <c r="G1911" s="1" t="s">
        <v>112</v>
      </c>
      <c r="H1911" s="1" t="s">
        <v>112</v>
      </c>
      <c r="I1911" s="1" t="s">
        <v>112</v>
      </c>
      <c r="J1911" s="1" t="s">
        <v>5654</v>
      </c>
      <c r="K1911" s="1" t="s">
        <v>18423</v>
      </c>
      <c r="L1911" s="1" t="s">
        <v>5656</v>
      </c>
      <c r="N1911" s="1" t="s">
        <v>116</v>
      </c>
      <c r="O1911" s="1" t="s">
        <v>117</v>
      </c>
      <c r="P1911" s="9">
        <v>96950</v>
      </c>
      <c r="Q1911" s="1" t="s">
        <v>118</v>
      </c>
      <c r="S1911" s="1">
        <v>16702886108</v>
      </c>
      <c r="U1911" s="1">
        <v>236220</v>
      </c>
      <c r="V1911" s="1" t="s">
        <v>119</v>
      </c>
      <c r="X1911" s="1" t="s">
        <v>1010</v>
      </c>
      <c r="Y1911" s="1" t="s">
        <v>5657</v>
      </c>
      <c r="AA1911" s="1" t="s">
        <v>245</v>
      </c>
      <c r="AB1911" s="1" t="s">
        <v>5656</v>
      </c>
      <c r="AD1911" s="1" t="s">
        <v>116</v>
      </c>
      <c r="AE1911" s="1" t="s">
        <v>117</v>
      </c>
      <c r="AF1911" s="9">
        <v>96950</v>
      </c>
      <c r="AG1911" s="1" t="s">
        <v>118</v>
      </c>
      <c r="AI1911" s="1">
        <v>16702886108</v>
      </c>
      <c r="AK1911" s="1" t="s">
        <v>5659</v>
      </c>
      <c r="BC1911" s="1" t="str">
        <f>"49-9071.00"</f>
        <v>49-9071.00</v>
      </c>
      <c r="BD1911" s="1" t="s">
        <v>214</v>
      </c>
      <c r="BE1911" s="1" t="s">
        <v>18424</v>
      </c>
      <c r="BF1911" s="1" t="s">
        <v>12597</v>
      </c>
      <c r="BG1911" s="1">
        <v>10</v>
      </c>
      <c r="BH1911" s="1">
        <v>10</v>
      </c>
      <c r="BI1911" s="2">
        <v>44166</v>
      </c>
      <c r="BJ1911" s="2">
        <v>44469</v>
      </c>
      <c r="BK1911" s="2">
        <v>44183</v>
      </c>
      <c r="BL1911" s="2">
        <v>44469</v>
      </c>
      <c r="BM1911" s="1">
        <v>40</v>
      </c>
      <c r="BN1911" s="1">
        <v>0</v>
      </c>
      <c r="BO1911" s="1">
        <v>8</v>
      </c>
      <c r="BP1911" s="1">
        <v>8</v>
      </c>
      <c r="BQ1911" s="1">
        <v>8</v>
      </c>
      <c r="BR1911" s="1">
        <v>8</v>
      </c>
      <c r="BS1911" s="1">
        <v>8</v>
      </c>
      <c r="BT1911" s="1">
        <v>0</v>
      </c>
      <c r="BU1911" s="1" t="str">
        <f>"8:00 AM"</f>
        <v>8:00 AM</v>
      </c>
      <c r="BV1911" s="1" t="str">
        <f>"5:00 PM"</f>
        <v>5:00 PM</v>
      </c>
      <c r="BW1911" s="1" t="s">
        <v>135</v>
      </c>
      <c r="BX1911" s="1">
        <v>0</v>
      </c>
      <c r="BY1911" s="1">
        <v>12</v>
      </c>
      <c r="BZ1911" s="1" t="s">
        <v>112</v>
      </c>
      <c r="CA1911" s="1">
        <v>0</v>
      </c>
      <c r="CB1911" s="1" t="s">
        <v>18425</v>
      </c>
      <c r="CC1911" s="1" t="s">
        <v>5663</v>
      </c>
      <c r="CE1911" s="1" t="s">
        <v>116</v>
      </c>
      <c r="CF1911" s="1" t="s">
        <v>117</v>
      </c>
      <c r="CG1911" s="1">
        <v>96950</v>
      </c>
      <c r="CH1911" s="3">
        <v>8.7100000000000009</v>
      </c>
      <c r="CI1911" s="3">
        <v>8.7100000000000009</v>
      </c>
      <c r="CJ1911" s="3">
        <v>13.07</v>
      </c>
      <c r="CK1911" s="3">
        <v>13.07</v>
      </c>
      <c r="CL1911" s="1" t="s">
        <v>137</v>
      </c>
      <c r="CM1911" s="1" t="s">
        <v>168</v>
      </c>
      <c r="CN1911" s="1" t="s">
        <v>139</v>
      </c>
      <c r="CP1911" s="1" t="s">
        <v>112</v>
      </c>
      <c r="CQ1911" s="1" t="s">
        <v>111</v>
      </c>
      <c r="CR1911" s="1" t="s">
        <v>111</v>
      </c>
      <c r="CS1911" s="1" t="s">
        <v>111</v>
      </c>
      <c r="CT1911" s="1" t="s">
        <v>138</v>
      </c>
      <c r="CU1911" s="1" t="s">
        <v>111</v>
      </c>
      <c r="CV1911" s="1" t="s">
        <v>111</v>
      </c>
      <c r="CW1911" s="1" t="s">
        <v>18426</v>
      </c>
      <c r="CX1911" s="1">
        <v>16702886108</v>
      </c>
      <c r="CY1911" s="1" t="s">
        <v>5659</v>
      </c>
      <c r="CZ1911" s="1" t="s">
        <v>138</v>
      </c>
      <c r="DA1911" s="1" t="s">
        <v>111</v>
      </c>
      <c r="DB1911" s="1" t="s">
        <v>112</v>
      </c>
      <c r="DC1911" s="1" t="s">
        <v>1010</v>
      </c>
      <c r="DD1911" s="1" t="s">
        <v>5657</v>
      </c>
      <c r="DF1911" s="1" t="s">
        <v>5654</v>
      </c>
      <c r="DG1911" s="1" t="s">
        <v>5659</v>
      </c>
    </row>
    <row r="1912" spans="1:111" ht="15.6" customHeight="1" x14ac:dyDescent="0.25">
      <c r="A1912" s="1" t="s">
        <v>18442</v>
      </c>
      <c r="B1912" s="1" t="s">
        <v>238</v>
      </c>
      <c r="C1912" s="2">
        <v>44123.30760104167</v>
      </c>
      <c r="D1912" s="2">
        <v>44153</v>
      </c>
      <c r="E1912" s="1" t="s">
        <v>110</v>
      </c>
      <c r="F1912" s="2">
        <v>44103.833333333336</v>
      </c>
      <c r="G1912" s="1" t="s">
        <v>112</v>
      </c>
      <c r="H1912" s="1" t="s">
        <v>112</v>
      </c>
      <c r="I1912" s="1" t="s">
        <v>112</v>
      </c>
      <c r="J1912" s="1" t="s">
        <v>2302</v>
      </c>
      <c r="K1912" s="1" t="s">
        <v>2303</v>
      </c>
      <c r="L1912" s="1" t="s">
        <v>2304</v>
      </c>
      <c r="M1912" s="1" t="s">
        <v>18443</v>
      </c>
      <c r="N1912" s="1" t="s">
        <v>116</v>
      </c>
      <c r="O1912" s="1" t="s">
        <v>117</v>
      </c>
      <c r="P1912" s="9">
        <v>96950</v>
      </c>
      <c r="Q1912" s="1" t="s">
        <v>118</v>
      </c>
      <c r="S1912" s="1">
        <v>16702352743</v>
      </c>
      <c r="U1912" s="1">
        <v>56132</v>
      </c>
      <c r="V1912" s="1" t="s">
        <v>119</v>
      </c>
      <c r="X1912" s="1" t="s">
        <v>2952</v>
      </c>
      <c r="Y1912" s="1" t="s">
        <v>2307</v>
      </c>
      <c r="Z1912" s="1" t="s">
        <v>486</v>
      </c>
      <c r="AA1912" s="1" t="s">
        <v>1028</v>
      </c>
      <c r="AB1912" s="1" t="s">
        <v>2304</v>
      </c>
      <c r="AD1912" s="1" t="s">
        <v>116</v>
      </c>
      <c r="AE1912" s="1" t="s">
        <v>117</v>
      </c>
      <c r="AF1912" s="9">
        <v>96950</v>
      </c>
      <c r="AG1912" s="1" t="s">
        <v>118</v>
      </c>
      <c r="AI1912" s="1">
        <v>16702352743</v>
      </c>
      <c r="AK1912" s="1" t="s">
        <v>2309</v>
      </c>
      <c r="BC1912" s="1" t="str">
        <f>"49-9071.00"</f>
        <v>49-9071.00</v>
      </c>
      <c r="BD1912" s="1" t="s">
        <v>214</v>
      </c>
      <c r="BE1912" s="1" t="s">
        <v>14146</v>
      </c>
      <c r="BF1912" s="1" t="s">
        <v>12319</v>
      </c>
      <c r="BG1912" s="1">
        <v>10</v>
      </c>
      <c r="BH1912" s="1">
        <v>10</v>
      </c>
      <c r="BI1912" s="2">
        <v>44105</v>
      </c>
      <c r="BJ1912" s="2">
        <v>44469</v>
      </c>
      <c r="BK1912" s="2">
        <v>44153</v>
      </c>
      <c r="BL1912" s="2">
        <v>44469</v>
      </c>
      <c r="BM1912" s="1">
        <v>35</v>
      </c>
      <c r="BN1912" s="1">
        <v>0</v>
      </c>
      <c r="BO1912" s="1">
        <v>7</v>
      </c>
      <c r="BP1912" s="1">
        <v>7</v>
      </c>
      <c r="BQ1912" s="1">
        <v>7</v>
      </c>
      <c r="BR1912" s="1">
        <v>7</v>
      </c>
      <c r="BS1912" s="1">
        <v>7</v>
      </c>
      <c r="BT1912" s="1">
        <v>0</v>
      </c>
      <c r="BU1912" s="1" t="str">
        <f>"9:00 AM"</f>
        <v>9:00 AM</v>
      </c>
      <c r="BV1912" s="1" t="str">
        <f>"5:00 PM"</f>
        <v>5:00 PM</v>
      </c>
      <c r="BW1912" s="1" t="s">
        <v>135</v>
      </c>
      <c r="BX1912" s="1">
        <v>0</v>
      </c>
      <c r="BY1912" s="1">
        <v>12</v>
      </c>
      <c r="BZ1912" s="1" t="s">
        <v>112</v>
      </c>
      <c r="CA1912" s="1">
        <v>0</v>
      </c>
      <c r="CB1912" s="4" t="s">
        <v>18444</v>
      </c>
      <c r="CC1912" s="1" t="s">
        <v>2304</v>
      </c>
      <c r="CE1912" s="1" t="s">
        <v>116</v>
      </c>
      <c r="CF1912" s="1" t="s">
        <v>117</v>
      </c>
      <c r="CG1912" s="1">
        <v>96950</v>
      </c>
      <c r="CH1912" s="3">
        <v>12.64</v>
      </c>
      <c r="CI1912" s="3">
        <v>12.64</v>
      </c>
      <c r="CJ1912" s="3">
        <v>18.96</v>
      </c>
      <c r="CK1912" s="3">
        <v>18.96</v>
      </c>
      <c r="CL1912" s="1" t="s">
        <v>137</v>
      </c>
      <c r="CM1912" s="1" t="s">
        <v>138</v>
      </c>
      <c r="CN1912" s="1" t="s">
        <v>139</v>
      </c>
      <c r="CP1912" s="1" t="s">
        <v>112</v>
      </c>
      <c r="CQ1912" s="1" t="s">
        <v>111</v>
      </c>
      <c r="CR1912" s="1" t="s">
        <v>111</v>
      </c>
      <c r="CS1912" s="1" t="s">
        <v>111</v>
      </c>
      <c r="CT1912" s="1" t="s">
        <v>138</v>
      </c>
      <c r="CU1912" s="1" t="s">
        <v>111</v>
      </c>
      <c r="CV1912" s="1" t="s">
        <v>111</v>
      </c>
      <c r="CW1912" s="1" t="s">
        <v>14148</v>
      </c>
      <c r="CX1912" s="1">
        <v>16702352743</v>
      </c>
      <c r="CY1912" s="1" t="s">
        <v>2309</v>
      </c>
      <c r="CZ1912" s="1" t="s">
        <v>138</v>
      </c>
      <c r="DA1912" s="1" t="s">
        <v>111</v>
      </c>
      <c r="DB1912" s="1" t="s">
        <v>112</v>
      </c>
    </row>
    <row r="1913" spans="1:111" ht="15.6" customHeight="1" x14ac:dyDescent="0.25">
      <c r="A1913" s="1" t="s">
        <v>18445</v>
      </c>
      <c r="B1913" s="1" t="s">
        <v>238</v>
      </c>
      <c r="C1913" s="2">
        <v>44097.787368634257</v>
      </c>
      <c r="D1913" s="2">
        <v>44147</v>
      </c>
      <c r="E1913" s="1" t="s">
        <v>110</v>
      </c>
      <c r="F1913" s="2">
        <v>44103.833333333336</v>
      </c>
      <c r="G1913" s="1" t="s">
        <v>111</v>
      </c>
      <c r="H1913" s="1" t="s">
        <v>112</v>
      </c>
      <c r="I1913" s="1" t="s">
        <v>112</v>
      </c>
      <c r="J1913" s="1" t="s">
        <v>7212</v>
      </c>
      <c r="K1913" s="1" t="s">
        <v>18446</v>
      </c>
      <c r="L1913" s="1" t="s">
        <v>2786</v>
      </c>
      <c r="N1913" s="1" t="s">
        <v>167</v>
      </c>
      <c r="O1913" s="1" t="s">
        <v>117</v>
      </c>
      <c r="P1913" s="9">
        <v>96950</v>
      </c>
      <c r="Q1913" s="1" t="s">
        <v>118</v>
      </c>
      <c r="S1913" s="1">
        <v>16702336927</v>
      </c>
      <c r="U1913" s="1">
        <v>561320</v>
      </c>
      <c r="V1913" s="1" t="s">
        <v>119</v>
      </c>
      <c r="X1913" s="1" t="s">
        <v>400</v>
      </c>
      <c r="Y1913" s="1" t="s">
        <v>2784</v>
      </c>
      <c r="Z1913" s="1" t="s">
        <v>2785</v>
      </c>
      <c r="AA1913" s="1" t="s">
        <v>171</v>
      </c>
      <c r="AB1913" s="1" t="s">
        <v>410</v>
      </c>
      <c r="AD1913" s="1" t="s">
        <v>167</v>
      </c>
      <c r="AE1913" s="1" t="s">
        <v>117</v>
      </c>
      <c r="AF1913" s="9">
        <v>96950</v>
      </c>
      <c r="AG1913" s="1" t="s">
        <v>118</v>
      </c>
      <c r="AI1913" s="1">
        <v>16702336927</v>
      </c>
      <c r="AK1913" s="1" t="s">
        <v>1101</v>
      </c>
      <c r="BC1913" s="1" t="str">
        <f>"49-9071.00"</f>
        <v>49-9071.00</v>
      </c>
      <c r="BD1913" s="1" t="s">
        <v>214</v>
      </c>
      <c r="BE1913" s="1" t="s">
        <v>18447</v>
      </c>
      <c r="BF1913" s="1" t="s">
        <v>17763</v>
      </c>
      <c r="BG1913" s="1">
        <v>5</v>
      </c>
      <c r="BH1913" s="1">
        <v>5</v>
      </c>
      <c r="BI1913" s="2">
        <v>44105</v>
      </c>
      <c r="BJ1913" s="2">
        <v>44469</v>
      </c>
      <c r="BK1913" s="2">
        <v>44147</v>
      </c>
      <c r="BL1913" s="2">
        <v>44469</v>
      </c>
      <c r="BM1913" s="1">
        <v>40</v>
      </c>
      <c r="BN1913" s="1">
        <v>0</v>
      </c>
      <c r="BO1913" s="1">
        <v>8</v>
      </c>
      <c r="BP1913" s="1">
        <v>8</v>
      </c>
      <c r="BQ1913" s="1">
        <v>8</v>
      </c>
      <c r="BR1913" s="1">
        <v>8</v>
      </c>
      <c r="BS1913" s="1">
        <v>8</v>
      </c>
      <c r="BT1913" s="1">
        <v>0</v>
      </c>
      <c r="BU1913" s="1" t="str">
        <f>"7:30 AM"</f>
        <v>7:30 AM</v>
      </c>
      <c r="BV1913" s="1" t="str">
        <f>"4:30 PM"</f>
        <v>4:30 PM</v>
      </c>
      <c r="BW1913" s="1" t="s">
        <v>135</v>
      </c>
      <c r="BX1913" s="1">
        <v>0</v>
      </c>
      <c r="BY1913" s="1">
        <v>24</v>
      </c>
      <c r="BZ1913" s="1" t="s">
        <v>112</v>
      </c>
      <c r="CA1913" s="1">
        <v>0</v>
      </c>
      <c r="CB1913" s="4" t="s">
        <v>18448</v>
      </c>
      <c r="CC1913" s="1" t="s">
        <v>410</v>
      </c>
      <c r="CE1913" s="1" t="s">
        <v>167</v>
      </c>
      <c r="CF1913" s="1" t="s">
        <v>117</v>
      </c>
      <c r="CG1913" s="1">
        <v>96950</v>
      </c>
      <c r="CH1913" s="3">
        <v>12.64</v>
      </c>
      <c r="CI1913" s="3">
        <v>12.64</v>
      </c>
      <c r="CJ1913" s="3">
        <v>18.96</v>
      </c>
      <c r="CK1913" s="3">
        <v>18.96</v>
      </c>
      <c r="CL1913" s="1" t="s">
        <v>137</v>
      </c>
      <c r="CN1913" s="1" t="s">
        <v>139</v>
      </c>
      <c r="CP1913" s="1" t="s">
        <v>112</v>
      </c>
      <c r="CQ1913" s="1" t="s">
        <v>111</v>
      </c>
      <c r="CR1913" s="1" t="s">
        <v>111</v>
      </c>
      <c r="CS1913" s="1" t="s">
        <v>111</v>
      </c>
      <c r="CT1913" s="1" t="s">
        <v>138</v>
      </c>
      <c r="CU1913" s="1" t="s">
        <v>111</v>
      </c>
      <c r="CV1913" s="1" t="s">
        <v>138</v>
      </c>
      <c r="CW1913" s="1" t="s">
        <v>411</v>
      </c>
      <c r="CX1913" s="1">
        <v>16702336927</v>
      </c>
      <c r="CY1913" s="1" t="s">
        <v>1101</v>
      </c>
      <c r="CZ1913" s="1" t="s">
        <v>138</v>
      </c>
      <c r="DA1913" s="1" t="s">
        <v>111</v>
      </c>
      <c r="DB1913" s="1" t="s">
        <v>112</v>
      </c>
    </row>
    <row r="1914" spans="1:111" ht="15.6" customHeight="1" x14ac:dyDescent="0.25">
      <c r="A1914" s="1" t="s">
        <v>18451</v>
      </c>
      <c r="B1914" s="1" t="s">
        <v>238</v>
      </c>
      <c r="C1914" s="2">
        <v>44051.025445486113</v>
      </c>
      <c r="D1914" s="2">
        <v>44112</v>
      </c>
      <c r="E1914" s="1" t="s">
        <v>110</v>
      </c>
      <c r="F1914" s="2">
        <v>44103.833333333336</v>
      </c>
      <c r="G1914" s="1" t="s">
        <v>111</v>
      </c>
      <c r="H1914" s="1" t="s">
        <v>112</v>
      </c>
      <c r="I1914" s="1" t="s">
        <v>112</v>
      </c>
      <c r="J1914" s="1" t="s">
        <v>2289</v>
      </c>
      <c r="L1914" s="1" t="s">
        <v>2290</v>
      </c>
      <c r="M1914" s="1" t="s">
        <v>2291</v>
      </c>
      <c r="N1914" s="1" t="s">
        <v>116</v>
      </c>
      <c r="O1914" s="1" t="s">
        <v>117</v>
      </c>
      <c r="P1914" s="9">
        <v>96950</v>
      </c>
      <c r="Q1914" s="1" t="s">
        <v>118</v>
      </c>
      <c r="S1914" s="1">
        <v>16702356238</v>
      </c>
      <c r="U1914" s="1">
        <v>56132</v>
      </c>
      <c r="V1914" s="1" t="s">
        <v>119</v>
      </c>
      <c r="X1914" s="1" t="s">
        <v>2292</v>
      </c>
      <c r="Y1914" s="1" t="s">
        <v>2293</v>
      </c>
      <c r="Z1914" s="1" t="s">
        <v>2294</v>
      </c>
      <c r="AA1914" s="1" t="s">
        <v>2295</v>
      </c>
      <c r="AB1914" s="1" t="s">
        <v>2290</v>
      </c>
      <c r="AC1914" s="1" t="s">
        <v>2291</v>
      </c>
      <c r="AD1914" s="1" t="s">
        <v>116</v>
      </c>
      <c r="AE1914" s="1" t="s">
        <v>117</v>
      </c>
      <c r="AF1914" s="9">
        <v>96950</v>
      </c>
      <c r="AG1914" s="1" t="s">
        <v>118</v>
      </c>
      <c r="AI1914" s="1">
        <v>16702356238</v>
      </c>
      <c r="AK1914" s="1" t="s">
        <v>2296</v>
      </c>
      <c r="BC1914" s="1" t="str">
        <f>"11-1021.00"</f>
        <v>11-1021.00</v>
      </c>
      <c r="BD1914" s="1" t="s">
        <v>248</v>
      </c>
      <c r="BE1914" s="1" t="s">
        <v>18452</v>
      </c>
      <c r="BF1914" s="1" t="s">
        <v>10723</v>
      </c>
      <c r="BG1914" s="1">
        <v>1</v>
      </c>
      <c r="BH1914" s="1">
        <v>1</v>
      </c>
      <c r="BI1914" s="2">
        <v>44105</v>
      </c>
      <c r="BJ1914" s="2">
        <v>44469</v>
      </c>
      <c r="BK1914" s="2">
        <v>44112</v>
      </c>
      <c r="BL1914" s="2">
        <v>44469</v>
      </c>
      <c r="BM1914" s="1">
        <v>40</v>
      </c>
      <c r="BN1914" s="1">
        <v>0</v>
      </c>
      <c r="BO1914" s="1">
        <v>8</v>
      </c>
      <c r="BP1914" s="1">
        <v>8</v>
      </c>
      <c r="BQ1914" s="1">
        <v>8</v>
      </c>
      <c r="BR1914" s="1">
        <v>8</v>
      </c>
      <c r="BS1914" s="1">
        <v>8</v>
      </c>
      <c r="BT1914" s="1">
        <v>0</v>
      </c>
      <c r="BU1914" s="1" t="str">
        <f>"8:00 AM"</f>
        <v>8:00 AM</v>
      </c>
      <c r="BV1914" s="1" t="str">
        <f>"5:00 PM"</f>
        <v>5:00 PM</v>
      </c>
      <c r="BW1914" s="1" t="s">
        <v>193</v>
      </c>
      <c r="BX1914" s="1">
        <v>0</v>
      </c>
      <c r="BY1914" s="1">
        <v>24</v>
      </c>
      <c r="BZ1914" s="1" t="s">
        <v>112</v>
      </c>
      <c r="CA1914" s="1">
        <v>0</v>
      </c>
      <c r="CB1914" s="1" t="s">
        <v>18453</v>
      </c>
      <c r="CC1914" s="1" t="s">
        <v>2290</v>
      </c>
      <c r="CD1914" s="1" t="s">
        <v>2291</v>
      </c>
      <c r="CE1914" s="1" t="s">
        <v>116</v>
      </c>
      <c r="CF1914" s="1" t="s">
        <v>117</v>
      </c>
      <c r="CG1914" s="1">
        <v>96950</v>
      </c>
      <c r="CH1914" s="3">
        <v>30.92</v>
      </c>
      <c r="CI1914" s="3">
        <v>30.92</v>
      </c>
      <c r="CJ1914" s="3">
        <v>46.38</v>
      </c>
      <c r="CK1914" s="3">
        <v>46.38</v>
      </c>
      <c r="CL1914" s="1" t="s">
        <v>137</v>
      </c>
      <c r="CM1914" s="1" t="s">
        <v>138</v>
      </c>
      <c r="CN1914" s="1" t="s">
        <v>139</v>
      </c>
      <c r="CP1914" s="1" t="s">
        <v>112</v>
      </c>
      <c r="CQ1914" s="1" t="s">
        <v>111</v>
      </c>
      <c r="CR1914" s="1" t="s">
        <v>112</v>
      </c>
      <c r="CS1914" s="1" t="s">
        <v>111</v>
      </c>
      <c r="CT1914" s="1" t="s">
        <v>138</v>
      </c>
      <c r="CU1914" s="1" t="s">
        <v>111</v>
      </c>
      <c r="CV1914" s="1" t="s">
        <v>111</v>
      </c>
      <c r="CW1914" s="1" t="s">
        <v>138</v>
      </c>
      <c r="CX1914" s="1">
        <v>16702356238</v>
      </c>
      <c r="CY1914" s="1" t="s">
        <v>2296</v>
      </c>
      <c r="CZ1914" s="1" t="s">
        <v>138</v>
      </c>
      <c r="DA1914" s="1" t="s">
        <v>111</v>
      </c>
      <c r="DB1914" s="1" t="s">
        <v>112</v>
      </c>
    </row>
    <row r="1915" spans="1:111" ht="15.6" customHeight="1" x14ac:dyDescent="0.25">
      <c r="A1915" s="1" t="s">
        <v>18455</v>
      </c>
      <c r="B1915" s="1" t="s">
        <v>238</v>
      </c>
      <c r="C1915" s="2">
        <v>44155.088008333332</v>
      </c>
      <c r="D1915" s="2">
        <v>44203</v>
      </c>
      <c r="E1915" s="1" t="s">
        <v>180</v>
      </c>
      <c r="G1915" s="1" t="s">
        <v>112</v>
      </c>
      <c r="H1915" s="1" t="s">
        <v>112</v>
      </c>
      <c r="I1915" s="1" t="s">
        <v>112</v>
      </c>
      <c r="J1915" s="1" t="s">
        <v>18456</v>
      </c>
      <c r="K1915" s="1" t="s">
        <v>362</v>
      </c>
      <c r="L1915" s="1" t="s">
        <v>1597</v>
      </c>
      <c r="M1915" s="1" t="s">
        <v>1598</v>
      </c>
      <c r="N1915" s="1" t="s">
        <v>116</v>
      </c>
      <c r="O1915" s="1" t="s">
        <v>117</v>
      </c>
      <c r="P1915" s="9">
        <v>96950</v>
      </c>
      <c r="Q1915" s="1" t="s">
        <v>118</v>
      </c>
      <c r="R1915" s="1" t="s">
        <v>138</v>
      </c>
      <c r="S1915" s="1">
        <v>16702347900</v>
      </c>
      <c r="T1915" s="1">
        <v>803</v>
      </c>
      <c r="U1915" s="1">
        <v>236220</v>
      </c>
      <c r="V1915" s="1" t="s">
        <v>119</v>
      </c>
      <c r="X1915" s="1" t="s">
        <v>1599</v>
      </c>
      <c r="Y1915" s="1" t="s">
        <v>1600</v>
      </c>
      <c r="Z1915" s="1" t="s">
        <v>1601</v>
      </c>
      <c r="AA1915" s="1" t="s">
        <v>461</v>
      </c>
      <c r="AB1915" s="1" t="s">
        <v>1597</v>
      </c>
      <c r="AC1915" s="1" t="s">
        <v>1598</v>
      </c>
      <c r="AD1915" s="1" t="s">
        <v>116</v>
      </c>
      <c r="AE1915" s="1" t="s">
        <v>117</v>
      </c>
      <c r="AF1915" s="9">
        <v>96950</v>
      </c>
      <c r="AG1915" s="1" t="s">
        <v>118</v>
      </c>
      <c r="AH1915" s="1" t="s">
        <v>138</v>
      </c>
      <c r="AI1915" s="1">
        <v>16702347900</v>
      </c>
      <c r="AJ1915" s="1">
        <v>803</v>
      </c>
      <c r="AK1915" s="1" t="s">
        <v>1602</v>
      </c>
      <c r="BC1915" s="1" t="str">
        <f>"47-2051.00"</f>
        <v>47-2051.00</v>
      </c>
      <c r="BD1915" s="1" t="s">
        <v>295</v>
      </c>
      <c r="BE1915" s="1" t="s">
        <v>18457</v>
      </c>
      <c r="BF1915" s="1" t="s">
        <v>297</v>
      </c>
      <c r="BG1915" s="1">
        <v>5</v>
      </c>
      <c r="BH1915" s="1">
        <v>5</v>
      </c>
      <c r="BI1915" s="2">
        <v>44228</v>
      </c>
      <c r="BJ1915" s="2">
        <v>44592</v>
      </c>
      <c r="BK1915" s="2">
        <v>44228</v>
      </c>
      <c r="BL1915" s="2">
        <v>44592</v>
      </c>
      <c r="BM1915" s="1">
        <v>40</v>
      </c>
      <c r="BN1915" s="1">
        <v>0</v>
      </c>
      <c r="BO1915" s="1">
        <v>8</v>
      </c>
      <c r="BP1915" s="1">
        <v>8</v>
      </c>
      <c r="BQ1915" s="1">
        <v>8</v>
      </c>
      <c r="BR1915" s="1">
        <v>8</v>
      </c>
      <c r="BS1915" s="1">
        <v>8</v>
      </c>
      <c r="BT1915" s="1">
        <v>0</v>
      </c>
      <c r="BU1915" s="1" t="str">
        <f>"7:30 AM"</f>
        <v>7:30 AM</v>
      </c>
      <c r="BV1915" s="1" t="str">
        <f>"4:30 PM"</f>
        <v>4:30 PM</v>
      </c>
      <c r="BW1915" s="1" t="s">
        <v>135</v>
      </c>
      <c r="BX1915" s="1">
        <v>0</v>
      </c>
      <c r="BY1915" s="1">
        <v>3</v>
      </c>
      <c r="BZ1915" s="1" t="s">
        <v>112</v>
      </c>
      <c r="CA1915" s="1">
        <v>0</v>
      </c>
      <c r="CB1915" s="1" t="s">
        <v>18458</v>
      </c>
      <c r="CC1915" s="1" t="s">
        <v>3682</v>
      </c>
      <c r="CD1915" s="1" t="s">
        <v>1607</v>
      </c>
      <c r="CE1915" s="1" t="s">
        <v>116</v>
      </c>
      <c r="CF1915" s="1" t="s">
        <v>117</v>
      </c>
      <c r="CG1915" s="1">
        <v>96950</v>
      </c>
      <c r="CH1915" s="3">
        <v>8.34</v>
      </c>
      <c r="CI1915" s="3">
        <v>8.34</v>
      </c>
      <c r="CJ1915" s="3">
        <v>12.51</v>
      </c>
      <c r="CK1915" s="3">
        <v>12.51</v>
      </c>
      <c r="CL1915" s="1" t="s">
        <v>137</v>
      </c>
      <c r="CM1915" s="1" t="s">
        <v>1608</v>
      </c>
      <c r="CN1915" s="1" t="s">
        <v>139</v>
      </c>
      <c r="CP1915" s="1" t="s">
        <v>112</v>
      </c>
      <c r="CQ1915" s="1" t="s">
        <v>111</v>
      </c>
      <c r="CR1915" s="1" t="s">
        <v>112</v>
      </c>
      <c r="CS1915" s="1" t="s">
        <v>111</v>
      </c>
      <c r="CT1915" s="1" t="s">
        <v>138</v>
      </c>
      <c r="CU1915" s="1" t="s">
        <v>111</v>
      </c>
      <c r="CV1915" s="1" t="s">
        <v>138</v>
      </c>
      <c r="CW1915" s="1" t="s">
        <v>3683</v>
      </c>
      <c r="CX1915" s="1">
        <v>16702347900</v>
      </c>
      <c r="CY1915" s="1" t="s">
        <v>1602</v>
      </c>
      <c r="CZ1915" s="1" t="s">
        <v>1610</v>
      </c>
      <c r="DA1915" s="1" t="s">
        <v>111</v>
      </c>
      <c r="DB1915" s="1" t="s">
        <v>112</v>
      </c>
      <c r="DC1915" s="1" t="s">
        <v>1599</v>
      </c>
      <c r="DD1915" s="1" t="s">
        <v>1600</v>
      </c>
      <c r="DE1915" s="1" t="s">
        <v>1236</v>
      </c>
      <c r="DF1915" s="1" t="s">
        <v>1596</v>
      </c>
      <c r="DG1915" s="1" t="s">
        <v>1602</v>
      </c>
    </row>
    <row r="1916" spans="1:111" ht="15.6" customHeight="1" x14ac:dyDescent="0.25">
      <c r="A1916" s="1" t="s">
        <v>18459</v>
      </c>
      <c r="B1916" s="1" t="s">
        <v>238</v>
      </c>
      <c r="C1916" s="2">
        <v>44176.11508703704</v>
      </c>
      <c r="D1916" s="2">
        <v>44207</v>
      </c>
      <c r="E1916" s="1" t="s">
        <v>180</v>
      </c>
      <c r="G1916" s="1" t="s">
        <v>112</v>
      </c>
      <c r="H1916" s="1" t="s">
        <v>112</v>
      </c>
      <c r="I1916" s="1" t="s">
        <v>112</v>
      </c>
      <c r="J1916" s="1" t="s">
        <v>10322</v>
      </c>
      <c r="K1916" s="1" t="s">
        <v>18460</v>
      </c>
      <c r="L1916" s="1" t="s">
        <v>18461</v>
      </c>
      <c r="N1916" s="1" t="s">
        <v>6937</v>
      </c>
      <c r="O1916" s="1" t="s">
        <v>117</v>
      </c>
      <c r="P1916" s="9">
        <v>96950</v>
      </c>
      <c r="Q1916" s="1" t="s">
        <v>118</v>
      </c>
      <c r="S1916" s="1">
        <v>16702354061</v>
      </c>
      <c r="U1916" s="1">
        <v>11411</v>
      </c>
      <c r="V1916" s="1" t="s">
        <v>119</v>
      </c>
      <c r="X1916" s="1" t="s">
        <v>10325</v>
      </c>
      <c r="Y1916" s="1" t="s">
        <v>10326</v>
      </c>
      <c r="Z1916" s="1" t="s">
        <v>11676</v>
      </c>
      <c r="AA1916" s="1" t="s">
        <v>3134</v>
      </c>
      <c r="AB1916" s="1" t="s">
        <v>13894</v>
      </c>
      <c r="AD1916" s="1" t="s">
        <v>116</v>
      </c>
      <c r="AE1916" s="1" t="s">
        <v>117</v>
      </c>
      <c r="AF1916" s="9">
        <v>96950</v>
      </c>
      <c r="AG1916" s="1" t="s">
        <v>118</v>
      </c>
      <c r="AI1916" s="1">
        <v>16702354061</v>
      </c>
      <c r="AK1916" s="1" t="s">
        <v>10329</v>
      </c>
      <c r="BC1916" s="1" t="str">
        <f>"41-2031.00"</f>
        <v>41-2031.00</v>
      </c>
      <c r="BD1916" s="1" t="s">
        <v>743</v>
      </c>
      <c r="BE1916" s="1" t="s">
        <v>18462</v>
      </c>
      <c r="BF1916" s="1" t="s">
        <v>13898</v>
      </c>
      <c r="BG1916" s="1">
        <v>2</v>
      </c>
      <c r="BH1916" s="1">
        <v>2</v>
      </c>
      <c r="BI1916" s="2">
        <v>44197</v>
      </c>
      <c r="BJ1916" s="2">
        <v>44561</v>
      </c>
      <c r="BK1916" s="2">
        <v>44207</v>
      </c>
      <c r="BL1916" s="2">
        <v>44561</v>
      </c>
      <c r="BM1916" s="1">
        <v>35</v>
      </c>
      <c r="BN1916" s="1">
        <v>0</v>
      </c>
      <c r="BO1916" s="1">
        <v>7</v>
      </c>
      <c r="BP1916" s="1">
        <v>7</v>
      </c>
      <c r="BQ1916" s="1">
        <v>7</v>
      </c>
      <c r="BR1916" s="1">
        <v>7</v>
      </c>
      <c r="BS1916" s="1">
        <v>7</v>
      </c>
      <c r="BT1916" s="1">
        <v>0</v>
      </c>
      <c r="BU1916" s="1" t="str">
        <f>"9:00 AM"</f>
        <v>9:00 AM</v>
      </c>
      <c r="BV1916" s="1" t="str">
        <f>"5:00 PM"</f>
        <v>5:00 PM</v>
      </c>
      <c r="BW1916" s="1" t="s">
        <v>135</v>
      </c>
      <c r="BX1916" s="1">
        <v>0</v>
      </c>
      <c r="BY1916" s="1">
        <v>6</v>
      </c>
      <c r="BZ1916" s="1" t="s">
        <v>112</v>
      </c>
      <c r="CA1916" s="1">
        <v>0</v>
      </c>
      <c r="CB1916" s="1" t="s">
        <v>18463</v>
      </c>
      <c r="CC1916" s="1" t="s">
        <v>10328</v>
      </c>
      <c r="CE1916" s="1" t="s">
        <v>167</v>
      </c>
      <c r="CF1916" s="1" t="s">
        <v>117</v>
      </c>
      <c r="CG1916" s="1">
        <v>96950</v>
      </c>
      <c r="CH1916" s="3">
        <v>8.7100000000000009</v>
      </c>
      <c r="CI1916" s="3">
        <v>8.7100000000000009</v>
      </c>
      <c r="CJ1916" s="3">
        <v>13.06</v>
      </c>
      <c r="CK1916" s="3">
        <v>13.06</v>
      </c>
      <c r="CL1916" s="1" t="s">
        <v>137</v>
      </c>
      <c r="CM1916" s="1" t="s">
        <v>331</v>
      </c>
      <c r="CN1916" s="1" t="s">
        <v>139</v>
      </c>
      <c r="CP1916" s="1" t="s">
        <v>112</v>
      </c>
      <c r="CQ1916" s="1" t="s">
        <v>111</v>
      </c>
      <c r="CR1916" s="1" t="s">
        <v>112</v>
      </c>
      <c r="CS1916" s="1" t="s">
        <v>111</v>
      </c>
      <c r="CT1916" s="1" t="s">
        <v>138</v>
      </c>
      <c r="CU1916" s="1" t="s">
        <v>111</v>
      </c>
      <c r="CV1916" s="1" t="s">
        <v>138</v>
      </c>
      <c r="CW1916" s="1" t="s">
        <v>4659</v>
      </c>
      <c r="CX1916" s="1">
        <v>16702354061</v>
      </c>
      <c r="CY1916" s="1" t="s">
        <v>10329</v>
      </c>
      <c r="CZ1916" s="1" t="s">
        <v>138</v>
      </c>
      <c r="DA1916" s="1" t="s">
        <v>111</v>
      </c>
      <c r="DB1916" s="1" t="s">
        <v>112</v>
      </c>
      <c r="DC1916" s="1" t="s">
        <v>10325</v>
      </c>
      <c r="DD1916" s="1" t="s">
        <v>10326</v>
      </c>
      <c r="DE1916" s="1" t="s">
        <v>11676</v>
      </c>
      <c r="DF1916" s="1" t="s">
        <v>18464</v>
      </c>
      <c r="DG1916" s="1" t="s">
        <v>10329</v>
      </c>
    </row>
    <row r="1917" spans="1:111" ht="15.6" customHeight="1" x14ac:dyDescent="0.25">
      <c r="A1917" s="1" t="s">
        <v>18471</v>
      </c>
      <c r="B1917" s="1" t="s">
        <v>238</v>
      </c>
      <c r="C1917" s="2">
        <v>44201.665742824072</v>
      </c>
      <c r="D1917" s="2">
        <v>44244</v>
      </c>
      <c r="E1917" s="1" t="s">
        <v>180</v>
      </c>
      <c r="G1917" s="1" t="s">
        <v>112</v>
      </c>
      <c r="H1917" s="1" t="s">
        <v>111</v>
      </c>
      <c r="I1917" s="1" t="s">
        <v>112</v>
      </c>
      <c r="J1917" s="1" t="s">
        <v>768</v>
      </c>
      <c r="L1917" s="1" t="s">
        <v>769</v>
      </c>
      <c r="M1917" s="1" t="s">
        <v>770</v>
      </c>
      <c r="N1917" s="1" t="s">
        <v>116</v>
      </c>
      <c r="O1917" s="1" t="s">
        <v>117</v>
      </c>
      <c r="P1917" s="9">
        <v>96950</v>
      </c>
      <c r="Q1917" s="1" t="s">
        <v>118</v>
      </c>
      <c r="S1917" s="1">
        <v>16702355463</v>
      </c>
      <c r="U1917" s="1">
        <v>5615</v>
      </c>
      <c r="V1917" s="1" t="s">
        <v>119</v>
      </c>
      <c r="X1917" s="1" t="s">
        <v>184</v>
      </c>
      <c r="Y1917" s="1" t="s">
        <v>771</v>
      </c>
      <c r="Z1917" s="1" t="s">
        <v>772</v>
      </c>
      <c r="AA1917" s="1" t="s">
        <v>773</v>
      </c>
      <c r="AB1917" s="1" t="s">
        <v>770</v>
      </c>
      <c r="AC1917" s="1" t="s">
        <v>774</v>
      </c>
      <c r="AD1917" s="1" t="s">
        <v>116</v>
      </c>
      <c r="AE1917" s="1" t="s">
        <v>117</v>
      </c>
      <c r="AF1917" s="9">
        <v>96950</v>
      </c>
      <c r="AG1917" s="1" t="s">
        <v>118</v>
      </c>
      <c r="AI1917" s="1">
        <v>16702355453</v>
      </c>
      <c r="AK1917" s="1" t="s">
        <v>575</v>
      </c>
      <c r="BC1917" s="1" t="str">
        <f>"41-3041.00"</f>
        <v>41-3041.00</v>
      </c>
      <c r="BD1917" s="1" t="s">
        <v>775</v>
      </c>
      <c r="BE1917" s="1" t="s">
        <v>776</v>
      </c>
      <c r="BF1917" s="1" t="s">
        <v>777</v>
      </c>
      <c r="BG1917" s="1">
        <v>2</v>
      </c>
      <c r="BH1917" s="1">
        <v>2</v>
      </c>
      <c r="BI1917" s="2">
        <v>44227</v>
      </c>
      <c r="BJ1917" s="2">
        <v>44591</v>
      </c>
      <c r="BK1917" s="2">
        <v>44244</v>
      </c>
      <c r="BL1917" s="2">
        <v>44591</v>
      </c>
      <c r="BM1917" s="1">
        <v>35</v>
      </c>
      <c r="BN1917" s="1">
        <v>0</v>
      </c>
      <c r="BO1917" s="1">
        <v>7</v>
      </c>
      <c r="BP1917" s="1">
        <v>7</v>
      </c>
      <c r="BQ1917" s="1">
        <v>7</v>
      </c>
      <c r="BR1917" s="1">
        <v>7</v>
      </c>
      <c r="BS1917" s="1">
        <v>7</v>
      </c>
      <c r="BT1917" s="1">
        <v>0</v>
      </c>
      <c r="BU1917" s="1" t="str">
        <f>"9:00 AM"</f>
        <v>9:00 AM</v>
      </c>
      <c r="BV1917" s="1" t="str">
        <f>"5:00 PM"</f>
        <v>5:00 PM</v>
      </c>
      <c r="BW1917" s="1" t="s">
        <v>392</v>
      </c>
      <c r="BX1917" s="1">
        <v>0</v>
      </c>
      <c r="BY1917" s="1">
        <v>12</v>
      </c>
      <c r="BZ1917" s="1" t="s">
        <v>112</v>
      </c>
      <c r="CA1917" s="1">
        <v>0</v>
      </c>
      <c r="CB1917" s="1" t="s">
        <v>18472</v>
      </c>
      <c r="CC1917" s="1" t="s">
        <v>779</v>
      </c>
      <c r="CD1917" s="1" t="s">
        <v>780</v>
      </c>
      <c r="CE1917" s="1" t="s">
        <v>116</v>
      </c>
      <c r="CF1917" s="1" t="s">
        <v>117</v>
      </c>
      <c r="CG1917" s="1">
        <v>96950</v>
      </c>
      <c r="CH1917" s="3">
        <v>10.83</v>
      </c>
      <c r="CI1917" s="3">
        <v>10.83</v>
      </c>
      <c r="CJ1917" s="3">
        <v>16.239999999999998</v>
      </c>
      <c r="CK1917" s="3">
        <v>16.239999999999998</v>
      </c>
      <c r="CL1917" s="1" t="s">
        <v>137</v>
      </c>
      <c r="CM1917" s="1" t="s">
        <v>582</v>
      </c>
      <c r="CN1917" s="1" t="s">
        <v>139</v>
      </c>
      <c r="CP1917" s="1" t="s">
        <v>112</v>
      </c>
      <c r="CQ1917" s="1" t="s">
        <v>111</v>
      </c>
      <c r="CR1917" s="1" t="s">
        <v>111</v>
      </c>
      <c r="CS1917" s="1" t="s">
        <v>111</v>
      </c>
      <c r="CT1917" s="1" t="s">
        <v>138</v>
      </c>
      <c r="CU1917" s="1" t="s">
        <v>111</v>
      </c>
      <c r="CV1917" s="1" t="s">
        <v>138</v>
      </c>
      <c r="CW1917" s="1" t="s">
        <v>583</v>
      </c>
      <c r="CX1917" s="1">
        <v>16702337461</v>
      </c>
      <c r="CY1917" s="1" t="s">
        <v>575</v>
      </c>
      <c r="CZ1917" s="1" t="s">
        <v>428</v>
      </c>
      <c r="DA1917" s="1" t="s">
        <v>111</v>
      </c>
      <c r="DB1917" s="1" t="s">
        <v>112</v>
      </c>
    </row>
    <row r="1918" spans="1:111" ht="15.6" customHeight="1" x14ac:dyDescent="0.25">
      <c r="A1918" s="1" t="s">
        <v>18478</v>
      </c>
      <c r="B1918" s="1" t="s">
        <v>238</v>
      </c>
      <c r="C1918" s="2">
        <v>44295.123873495373</v>
      </c>
      <c r="D1918" s="2">
        <v>44327</v>
      </c>
      <c r="E1918" s="1" t="s">
        <v>110</v>
      </c>
      <c r="F1918" s="2">
        <v>44468.833333333336</v>
      </c>
      <c r="G1918" s="1" t="s">
        <v>112</v>
      </c>
      <c r="H1918" s="1" t="s">
        <v>112</v>
      </c>
      <c r="I1918" s="1" t="s">
        <v>112</v>
      </c>
      <c r="J1918" s="1" t="s">
        <v>14244</v>
      </c>
      <c r="L1918" s="1" t="s">
        <v>14245</v>
      </c>
      <c r="M1918" s="1" t="s">
        <v>14246</v>
      </c>
      <c r="N1918" s="1" t="s">
        <v>116</v>
      </c>
      <c r="O1918" s="1" t="s">
        <v>117</v>
      </c>
      <c r="P1918" s="9">
        <v>96950</v>
      </c>
      <c r="Q1918" s="1" t="s">
        <v>118</v>
      </c>
      <c r="S1918" s="1">
        <v>16702872172</v>
      </c>
      <c r="U1918" s="1">
        <v>56151</v>
      </c>
      <c r="V1918" s="1" t="s">
        <v>119</v>
      </c>
      <c r="X1918" s="1" t="s">
        <v>297</v>
      </c>
      <c r="Y1918" s="1" t="s">
        <v>14247</v>
      </c>
      <c r="Z1918" s="1" t="s">
        <v>892</v>
      </c>
      <c r="AA1918" s="1" t="s">
        <v>973</v>
      </c>
      <c r="AB1918" s="1" t="s">
        <v>14245</v>
      </c>
      <c r="AC1918" s="1" t="s">
        <v>14246</v>
      </c>
      <c r="AD1918" s="1" t="s">
        <v>116</v>
      </c>
      <c r="AE1918" s="1" t="s">
        <v>117</v>
      </c>
      <c r="AF1918" s="9">
        <v>96950</v>
      </c>
      <c r="AG1918" s="1" t="s">
        <v>118</v>
      </c>
      <c r="AI1918" s="1">
        <v>16702872172</v>
      </c>
      <c r="AK1918" s="1" t="s">
        <v>14248</v>
      </c>
      <c r="BC1918" s="1" t="str">
        <f>"39-7011.00"</f>
        <v>39-7011.00</v>
      </c>
      <c r="BD1918" s="1" t="s">
        <v>1435</v>
      </c>
      <c r="BE1918" s="1" t="s">
        <v>18479</v>
      </c>
      <c r="BF1918" s="1" t="s">
        <v>3755</v>
      </c>
      <c r="BG1918" s="1">
        <v>1</v>
      </c>
      <c r="BH1918" s="1">
        <v>1</v>
      </c>
      <c r="BI1918" s="2">
        <v>44470</v>
      </c>
      <c r="BJ1918" s="2">
        <v>44834</v>
      </c>
      <c r="BK1918" s="2">
        <v>44470</v>
      </c>
      <c r="BL1918" s="2">
        <v>44834</v>
      </c>
      <c r="BM1918" s="1">
        <v>40</v>
      </c>
      <c r="BN1918" s="1">
        <v>0</v>
      </c>
      <c r="BO1918" s="1">
        <v>8</v>
      </c>
      <c r="BP1918" s="1">
        <v>8</v>
      </c>
      <c r="BQ1918" s="1">
        <v>8</v>
      </c>
      <c r="BR1918" s="1">
        <v>8</v>
      </c>
      <c r="BS1918" s="1">
        <v>8</v>
      </c>
      <c r="BT1918" s="1">
        <v>0</v>
      </c>
      <c r="BU1918" s="1" t="str">
        <f>"8:00 AM"</f>
        <v>8:00 AM</v>
      </c>
      <c r="BV1918" s="1" t="str">
        <f>"5:00 PM"</f>
        <v>5:00 PM</v>
      </c>
      <c r="BW1918" s="1" t="s">
        <v>135</v>
      </c>
      <c r="BX1918" s="1">
        <v>0</v>
      </c>
      <c r="BY1918" s="1">
        <v>24</v>
      </c>
      <c r="BZ1918" s="1" t="s">
        <v>112</v>
      </c>
      <c r="CA1918" s="1">
        <v>0</v>
      </c>
      <c r="CB1918" s="1" t="s">
        <v>15014</v>
      </c>
      <c r="CC1918" s="1" t="s">
        <v>14245</v>
      </c>
      <c r="CD1918" s="1" t="s">
        <v>14246</v>
      </c>
      <c r="CE1918" s="1" t="s">
        <v>116</v>
      </c>
      <c r="CF1918" s="1" t="s">
        <v>117</v>
      </c>
      <c r="CG1918" s="1">
        <v>96950</v>
      </c>
      <c r="CH1918" s="3">
        <v>12.14</v>
      </c>
      <c r="CI1918" s="3">
        <v>12.14</v>
      </c>
      <c r="CJ1918" s="3">
        <v>18.21</v>
      </c>
      <c r="CK1918" s="3">
        <v>18.21</v>
      </c>
      <c r="CL1918" s="1" t="s">
        <v>137</v>
      </c>
      <c r="CM1918" s="1" t="s">
        <v>138</v>
      </c>
      <c r="CN1918" s="1" t="s">
        <v>139</v>
      </c>
      <c r="CP1918" s="1" t="s">
        <v>112</v>
      </c>
      <c r="CQ1918" s="1" t="s">
        <v>111</v>
      </c>
      <c r="CR1918" s="1" t="s">
        <v>112</v>
      </c>
      <c r="CS1918" s="1" t="s">
        <v>111</v>
      </c>
      <c r="CT1918" s="1" t="s">
        <v>138</v>
      </c>
      <c r="CU1918" s="1" t="s">
        <v>111</v>
      </c>
      <c r="CV1918" s="1" t="s">
        <v>138</v>
      </c>
      <c r="CW1918" s="1" t="s">
        <v>300</v>
      </c>
      <c r="CX1918" s="1">
        <v>16702872172</v>
      </c>
      <c r="CY1918" s="1" t="s">
        <v>14248</v>
      </c>
      <c r="CZ1918" s="1" t="s">
        <v>138</v>
      </c>
      <c r="DA1918" s="1" t="s">
        <v>111</v>
      </c>
      <c r="DB1918" s="1" t="s">
        <v>112</v>
      </c>
    </row>
    <row r="1919" spans="1:111" ht="15.6" customHeight="1" x14ac:dyDescent="0.25">
      <c r="A1919" s="1" t="s">
        <v>18490</v>
      </c>
      <c r="B1919" s="1" t="s">
        <v>238</v>
      </c>
      <c r="C1919" s="2">
        <v>44293.121281018517</v>
      </c>
      <c r="D1919" s="2">
        <v>44329</v>
      </c>
      <c r="E1919" s="1" t="s">
        <v>110</v>
      </c>
      <c r="F1919" s="2">
        <v>44468.833333333336</v>
      </c>
      <c r="G1919" s="1" t="s">
        <v>111</v>
      </c>
      <c r="H1919" s="1" t="s">
        <v>112</v>
      </c>
      <c r="I1919" s="1" t="s">
        <v>112</v>
      </c>
      <c r="J1919" s="1" t="s">
        <v>4119</v>
      </c>
      <c r="K1919" s="1" t="s">
        <v>4120</v>
      </c>
      <c r="L1919" s="1" t="s">
        <v>4121</v>
      </c>
      <c r="M1919" s="1" t="s">
        <v>339</v>
      </c>
      <c r="N1919" s="1" t="s">
        <v>167</v>
      </c>
      <c r="O1919" s="1" t="s">
        <v>117</v>
      </c>
      <c r="P1919" s="9">
        <v>96950</v>
      </c>
      <c r="Q1919" s="1" t="s">
        <v>118</v>
      </c>
      <c r="S1919" s="1">
        <v>16702877474</v>
      </c>
      <c r="U1919" s="1">
        <v>722410</v>
      </c>
      <c r="V1919" s="1" t="s">
        <v>119</v>
      </c>
      <c r="X1919" s="1" t="s">
        <v>4122</v>
      </c>
      <c r="Y1919" s="1" t="s">
        <v>4123</v>
      </c>
      <c r="Z1919" s="1" t="s">
        <v>4124</v>
      </c>
      <c r="AA1919" s="1" t="s">
        <v>2091</v>
      </c>
      <c r="AB1919" s="1" t="s">
        <v>4121</v>
      </c>
      <c r="AC1919" s="1" t="s">
        <v>339</v>
      </c>
      <c r="AD1919" s="1" t="s">
        <v>167</v>
      </c>
      <c r="AE1919" s="1" t="s">
        <v>117</v>
      </c>
      <c r="AF1919" s="9">
        <v>96950</v>
      </c>
      <c r="AG1919" s="1" t="s">
        <v>118</v>
      </c>
      <c r="AI1919" s="1">
        <v>16702877474</v>
      </c>
      <c r="AK1919" s="1" t="s">
        <v>4125</v>
      </c>
      <c r="BC1919" s="1" t="str">
        <f>"27-2042.02"</f>
        <v>27-2042.02</v>
      </c>
      <c r="BD1919" s="1" t="s">
        <v>9042</v>
      </c>
      <c r="BE1919" s="1" t="s">
        <v>9043</v>
      </c>
      <c r="BF1919" s="1" t="s">
        <v>9044</v>
      </c>
      <c r="BG1919" s="1">
        <v>2</v>
      </c>
      <c r="BH1919" s="1">
        <v>2</v>
      </c>
      <c r="BI1919" s="2">
        <v>44470</v>
      </c>
      <c r="BJ1919" s="2">
        <v>45565</v>
      </c>
      <c r="BK1919" s="2">
        <v>44470</v>
      </c>
      <c r="BL1919" s="2">
        <v>45565</v>
      </c>
      <c r="BM1919" s="1">
        <v>35</v>
      </c>
      <c r="BN1919" s="1">
        <v>7</v>
      </c>
      <c r="BO1919" s="1">
        <v>0</v>
      </c>
      <c r="BP1919" s="1">
        <v>3</v>
      </c>
      <c r="BQ1919" s="1">
        <v>4</v>
      </c>
      <c r="BR1919" s="1">
        <v>7</v>
      </c>
      <c r="BS1919" s="1">
        <v>7</v>
      </c>
      <c r="BT1919" s="1">
        <v>7</v>
      </c>
      <c r="BU1919" s="1" t="str">
        <f>"5:00 PM"</f>
        <v>5:00 PM</v>
      </c>
      <c r="BV1919" s="1" t="str">
        <f>"1:00 AM"</f>
        <v>1:00 AM</v>
      </c>
      <c r="BW1919" s="1" t="s">
        <v>135</v>
      </c>
      <c r="BX1919" s="1">
        <v>0</v>
      </c>
      <c r="BY1919" s="1">
        <v>12</v>
      </c>
      <c r="BZ1919" s="1" t="s">
        <v>112</v>
      </c>
      <c r="CA1919" s="1">
        <v>0</v>
      </c>
      <c r="CB1919" s="1" t="s">
        <v>18491</v>
      </c>
      <c r="CC1919" s="1" t="s">
        <v>4121</v>
      </c>
      <c r="CD1919" s="1" t="s">
        <v>339</v>
      </c>
      <c r="CE1919" s="1" t="s">
        <v>167</v>
      </c>
      <c r="CF1919" s="1" t="s">
        <v>117</v>
      </c>
      <c r="CG1919" s="1">
        <v>96950</v>
      </c>
      <c r="CH1919" s="3">
        <v>13.7</v>
      </c>
      <c r="CI1919" s="3">
        <v>13.7</v>
      </c>
      <c r="CJ1919" s="3">
        <v>20.55</v>
      </c>
      <c r="CK1919" s="3">
        <v>20.55</v>
      </c>
      <c r="CL1919" s="1" t="s">
        <v>137</v>
      </c>
      <c r="CM1919" s="1" t="s">
        <v>7993</v>
      </c>
      <c r="CN1919" s="1" t="s">
        <v>139</v>
      </c>
      <c r="CP1919" s="1" t="s">
        <v>112</v>
      </c>
      <c r="CQ1919" s="1" t="s">
        <v>111</v>
      </c>
      <c r="CR1919" s="1" t="s">
        <v>112</v>
      </c>
      <c r="CS1919" s="1" t="s">
        <v>111</v>
      </c>
      <c r="CT1919" s="1" t="s">
        <v>111</v>
      </c>
      <c r="CU1919" s="1" t="s">
        <v>111</v>
      </c>
      <c r="CV1919" s="1" t="s">
        <v>138</v>
      </c>
      <c r="CW1919" s="1" t="s">
        <v>138</v>
      </c>
      <c r="CX1919" s="1">
        <v>16702877474</v>
      </c>
      <c r="CY1919" s="1" t="s">
        <v>4125</v>
      </c>
      <c r="CZ1919" s="1" t="s">
        <v>6019</v>
      </c>
      <c r="DA1919" s="1" t="s">
        <v>111</v>
      </c>
      <c r="DB1919" s="1" t="s">
        <v>112</v>
      </c>
    </row>
    <row r="1920" spans="1:111" ht="15.6" customHeight="1" x14ac:dyDescent="0.25">
      <c r="A1920" s="1" t="s">
        <v>18492</v>
      </c>
      <c r="B1920" s="1" t="s">
        <v>238</v>
      </c>
      <c r="C1920" s="2">
        <v>44232.115405439814</v>
      </c>
      <c r="D1920" s="2">
        <v>44278</v>
      </c>
      <c r="E1920" s="1" t="s">
        <v>180</v>
      </c>
      <c r="G1920" s="1" t="s">
        <v>112</v>
      </c>
      <c r="H1920" s="1" t="s">
        <v>112</v>
      </c>
      <c r="I1920" s="1" t="s">
        <v>112</v>
      </c>
      <c r="J1920" s="1" t="s">
        <v>682</v>
      </c>
      <c r="K1920" s="1" t="s">
        <v>683</v>
      </c>
      <c r="L1920" s="1" t="s">
        <v>684</v>
      </c>
      <c r="M1920" s="1" t="s">
        <v>685</v>
      </c>
      <c r="N1920" s="1" t="s">
        <v>116</v>
      </c>
      <c r="O1920" s="1" t="s">
        <v>117</v>
      </c>
      <c r="P1920" s="9">
        <v>96950</v>
      </c>
      <c r="Q1920" s="1" t="s">
        <v>118</v>
      </c>
      <c r="R1920" s="1" t="s">
        <v>138</v>
      </c>
      <c r="S1920" s="1">
        <v>16703236877</v>
      </c>
      <c r="U1920" s="1">
        <v>62134</v>
      </c>
      <c r="V1920" s="1" t="s">
        <v>119</v>
      </c>
      <c r="X1920" s="1" t="s">
        <v>686</v>
      </c>
      <c r="Y1920" s="1" t="s">
        <v>687</v>
      </c>
      <c r="Z1920" s="1" t="s">
        <v>688</v>
      </c>
      <c r="AA1920" s="1" t="s">
        <v>245</v>
      </c>
      <c r="AB1920" s="1" t="s">
        <v>7844</v>
      </c>
      <c r="AD1920" s="1" t="s">
        <v>690</v>
      </c>
      <c r="AE1920" s="1" t="s">
        <v>691</v>
      </c>
      <c r="AF1920" s="9">
        <v>96931</v>
      </c>
      <c r="AG1920" s="1" t="s">
        <v>118</v>
      </c>
      <c r="AH1920" s="1" t="s">
        <v>138</v>
      </c>
      <c r="AI1920" s="1">
        <v>16716498746</v>
      </c>
      <c r="AJ1920" s="1">
        <v>203</v>
      </c>
      <c r="AK1920" s="1" t="s">
        <v>692</v>
      </c>
      <c r="BC1920" s="1" t="str">
        <f>"29-1123.00"</f>
        <v>29-1123.00</v>
      </c>
      <c r="BD1920" s="1" t="s">
        <v>4961</v>
      </c>
      <c r="BE1920" s="1" t="s">
        <v>18493</v>
      </c>
      <c r="BF1920" s="1" t="s">
        <v>4963</v>
      </c>
      <c r="BG1920" s="1">
        <v>2</v>
      </c>
      <c r="BH1920" s="1">
        <v>2</v>
      </c>
      <c r="BI1920" s="2">
        <v>44331</v>
      </c>
      <c r="BJ1920" s="2">
        <v>44695</v>
      </c>
      <c r="BK1920" s="2">
        <v>44331</v>
      </c>
      <c r="BL1920" s="2">
        <v>44695</v>
      </c>
      <c r="BM1920" s="1">
        <v>40</v>
      </c>
      <c r="BN1920" s="1">
        <v>0</v>
      </c>
      <c r="BO1920" s="1">
        <v>8</v>
      </c>
      <c r="BP1920" s="1">
        <v>8</v>
      </c>
      <c r="BQ1920" s="1">
        <v>8</v>
      </c>
      <c r="BR1920" s="1">
        <v>8</v>
      </c>
      <c r="BS1920" s="1">
        <v>5</v>
      </c>
      <c r="BT1920" s="1">
        <v>3</v>
      </c>
      <c r="BU1920" s="1" t="str">
        <f>"8:30 AM"</f>
        <v>8:30 AM</v>
      </c>
      <c r="BV1920" s="1" t="str">
        <f>"5:30 PM"</f>
        <v>5:30 PM</v>
      </c>
      <c r="BW1920" s="1" t="s">
        <v>193</v>
      </c>
      <c r="BX1920" s="1">
        <v>0</v>
      </c>
      <c r="BY1920" s="1">
        <v>0</v>
      </c>
      <c r="BZ1920" s="1" t="s">
        <v>112</v>
      </c>
      <c r="CA1920" s="1">
        <v>0</v>
      </c>
      <c r="CB1920" s="1" t="s">
        <v>6995</v>
      </c>
      <c r="CC1920" s="1" t="s">
        <v>684</v>
      </c>
      <c r="CD1920" s="1" t="s">
        <v>685</v>
      </c>
      <c r="CE1920" s="1" t="s">
        <v>116</v>
      </c>
      <c r="CF1920" s="1" t="s">
        <v>117</v>
      </c>
      <c r="CG1920" s="1">
        <v>96950</v>
      </c>
      <c r="CH1920" s="3">
        <v>43.18</v>
      </c>
      <c r="CI1920" s="3">
        <v>43.18</v>
      </c>
      <c r="CL1920" s="1" t="s">
        <v>137</v>
      </c>
      <c r="CN1920" s="1" t="s">
        <v>139</v>
      </c>
      <c r="CP1920" s="1" t="s">
        <v>112</v>
      </c>
      <c r="CQ1920" s="1" t="s">
        <v>111</v>
      </c>
      <c r="CR1920" s="1" t="s">
        <v>112</v>
      </c>
      <c r="CS1920" s="1" t="s">
        <v>112</v>
      </c>
      <c r="CT1920" s="1" t="s">
        <v>138</v>
      </c>
      <c r="CU1920" s="1" t="s">
        <v>111</v>
      </c>
      <c r="CV1920" s="1" t="s">
        <v>138</v>
      </c>
      <c r="CW1920" s="1" t="s">
        <v>797</v>
      </c>
      <c r="CX1920" s="1">
        <v>16703236877</v>
      </c>
      <c r="CY1920" s="1" t="s">
        <v>699</v>
      </c>
      <c r="CZ1920" s="1" t="s">
        <v>138</v>
      </c>
      <c r="DA1920" s="1" t="s">
        <v>111</v>
      </c>
      <c r="DB1920" s="1" t="s">
        <v>112</v>
      </c>
    </row>
    <row r="1921" spans="1:111" ht="15.6" customHeight="1" x14ac:dyDescent="0.25">
      <c r="A1921" s="1" t="s">
        <v>18494</v>
      </c>
      <c r="B1921" s="1" t="s">
        <v>238</v>
      </c>
      <c r="C1921" s="2">
        <v>44249.852751967592</v>
      </c>
      <c r="D1921" s="2">
        <v>44293</v>
      </c>
      <c r="E1921" s="1" t="s">
        <v>180</v>
      </c>
      <c r="G1921" s="1" t="s">
        <v>112</v>
      </c>
      <c r="H1921" s="1" t="s">
        <v>112</v>
      </c>
      <c r="I1921" s="1" t="s">
        <v>112</v>
      </c>
      <c r="J1921" s="1" t="s">
        <v>1095</v>
      </c>
      <c r="K1921" s="1" t="s">
        <v>1260</v>
      </c>
      <c r="L1921" s="1" t="s">
        <v>410</v>
      </c>
      <c r="N1921" s="1" t="s">
        <v>167</v>
      </c>
      <c r="O1921" s="1" t="s">
        <v>117</v>
      </c>
      <c r="P1921" s="9">
        <v>96950</v>
      </c>
      <c r="Q1921" s="1" t="s">
        <v>118</v>
      </c>
      <c r="S1921" s="1">
        <v>16702336927</v>
      </c>
      <c r="U1921" s="1">
        <v>236220</v>
      </c>
      <c r="V1921" s="1" t="s">
        <v>119</v>
      </c>
      <c r="X1921" s="1" t="s">
        <v>400</v>
      </c>
      <c r="Y1921" s="1" t="s">
        <v>2784</v>
      </c>
      <c r="Z1921" s="1" t="s">
        <v>2785</v>
      </c>
      <c r="AA1921" s="1" t="s">
        <v>171</v>
      </c>
      <c r="AB1921" s="1" t="s">
        <v>2786</v>
      </c>
      <c r="AD1921" s="1" t="s">
        <v>2787</v>
      </c>
      <c r="AE1921" s="1" t="s">
        <v>117</v>
      </c>
      <c r="AF1921" s="9">
        <v>96950</v>
      </c>
      <c r="AG1921" s="1" t="s">
        <v>118</v>
      </c>
      <c r="AI1921" s="1">
        <v>16702336927</v>
      </c>
      <c r="AK1921" s="1" t="s">
        <v>1101</v>
      </c>
      <c r="BC1921" s="1" t="str">
        <f>"47-2051.00"</f>
        <v>47-2051.00</v>
      </c>
      <c r="BD1921" s="1" t="s">
        <v>295</v>
      </c>
      <c r="BE1921" s="1" t="s">
        <v>2788</v>
      </c>
      <c r="BF1921" s="1" t="s">
        <v>2789</v>
      </c>
      <c r="BG1921" s="1">
        <v>8</v>
      </c>
      <c r="BH1921" s="1">
        <v>8</v>
      </c>
      <c r="BI1921" s="2">
        <v>44348</v>
      </c>
      <c r="BJ1921" s="2">
        <v>44712</v>
      </c>
      <c r="BK1921" s="2">
        <v>44348</v>
      </c>
      <c r="BL1921" s="2">
        <v>44712</v>
      </c>
      <c r="BM1921" s="1">
        <v>40</v>
      </c>
      <c r="BN1921" s="1">
        <v>0</v>
      </c>
      <c r="BO1921" s="1">
        <v>8</v>
      </c>
      <c r="BP1921" s="1">
        <v>8</v>
      </c>
      <c r="BQ1921" s="1">
        <v>8</v>
      </c>
      <c r="BR1921" s="1">
        <v>8</v>
      </c>
      <c r="BS1921" s="1">
        <v>8</v>
      </c>
      <c r="BT1921" s="1">
        <v>0</v>
      </c>
      <c r="BU1921" s="1" t="str">
        <f>"7:30 AM"</f>
        <v>7:30 AM</v>
      </c>
      <c r="BV1921" s="1" t="str">
        <f>"4:30 PM"</f>
        <v>4:30 PM</v>
      </c>
      <c r="BW1921" s="1" t="s">
        <v>135</v>
      </c>
      <c r="BX1921" s="1">
        <v>0</v>
      </c>
      <c r="BY1921" s="1">
        <v>3</v>
      </c>
      <c r="BZ1921" s="1" t="s">
        <v>112</v>
      </c>
      <c r="CA1921" s="1">
        <v>0</v>
      </c>
      <c r="CB1921" s="4" t="s">
        <v>2790</v>
      </c>
      <c r="CC1921" s="1" t="s">
        <v>410</v>
      </c>
      <c r="CE1921" s="1" t="s">
        <v>167</v>
      </c>
      <c r="CF1921" s="1" t="s">
        <v>117</v>
      </c>
      <c r="CG1921" s="1">
        <v>96950</v>
      </c>
      <c r="CH1921" s="3">
        <v>8.34</v>
      </c>
      <c r="CI1921" s="3">
        <v>8.34</v>
      </c>
      <c r="CJ1921" s="3">
        <v>12.51</v>
      </c>
      <c r="CK1921" s="3">
        <v>12.51</v>
      </c>
      <c r="CL1921" s="1" t="s">
        <v>137</v>
      </c>
      <c r="CN1921" s="1" t="s">
        <v>139</v>
      </c>
      <c r="CP1921" s="1" t="s">
        <v>112</v>
      </c>
      <c r="CQ1921" s="1" t="s">
        <v>111</v>
      </c>
      <c r="CR1921" s="1" t="s">
        <v>111</v>
      </c>
      <c r="CS1921" s="1" t="s">
        <v>111</v>
      </c>
      <c r="CT1921" s="1" t="s">
        <v>138</v>
      </c>
      <c r="CU1921" s="1" t="s">
        <v>111</v>
      </c>
      <c r="CV1921" s="1" t="s">
        <v>138</v>
      </c>
      <c r="CW1921" s="1" t="s">
        <v>411</v>
      </c>
      <c r="CX1921" s="1">
        <v>16702336927</v>
      </c>
      <c r="CY1921" s="1" t="s">
        <v>1101</v>
      </c>
      <c r="CZ1921" s="1" t="s">
        <v>138</v>
      </c>
      <c r="DA1921" s="1" t="s">
        <v>111</v>
      </c>
      <c r="DB1921" s="1" t="s">
        <v>112</v>
      </c>
    </row>
    <row r="1922" spans="1:111" ht="15.6" customHeight="1" x14ac:dyDescent="0.25">
      <c r="A1922" s="1" t="s">
        <v>18495</v>
      </c>
      <c r="B1922" s="1" t="s">
        <v>238</v>
      </c>
      <c r="C1922" s="2">
        <v>44294.010640624998</v>
      </c>
      <c r="D1922" s="2">
        <v>44328</v>
      </c>
      <c r="E1922" s="1" t="s">
        <v>110</v>
      </c>
      <c r="F1922" s="2">
        <v>44468.833333333336</v>
      </c>
      <c r="G1922" s="1" t="s">
        <v>111</v>
      </c>
      <c r="H1922" s="1" t="s">
        <v>112</v>
      </c>
      <c r="I1922" s="1" t="s">
        <v>112</v>
      </c>
      <c r="J1922" s="1" t="s">
        <v>2595</v>
      </c>
      <c r="K1922" s="1" t="s">
        <v>138</v>
      </c>
      <c r="L1922" s="1" t="s">
        <v>2596</v>
      </c>
      <c r="M1922" s="1" t="s">
        <v>2597</v>
      </c>
      <c r="N1922" s="1" t="s">
        <v>167</v>
      </c>
      <c r="O1922" s="1" t="s">
        <v>117</v>
      </c>
      <c r="P1922" s="9">
        <v>96950</v>
      </c>
      <c r="Q1922" s="1" t="s">
        <v>118</v>
      </c>
      <c r="R1922" s="1" t="s">
        <v>117</v>
      </c>
      <c r="S1922" s="1">
        <v>16702345860</v>
      </c>
      <c r="U1922" s="1">
        <v>5241</v>
      </c>
      <c r="V1922" s="1" t="s">
        <v>119</v>
      </c>
      <c r="X1922" s="1" t="s">
        <v>2598</v>
      </c>
      <c r="Y1922" s="1" t="s">
        <v>2599</v>
      </c>
      <c r="Z1922" s="1" t="s">
        <v>2163</v>
      </c>
      <c r="AA1922" s="1" t="s">
        <v>171</v>
      </c>
      <c r="AB1922" s="1" t="s">
        <v>2600</v>
      </c>
      <c r="AD1922" s="1" t="s">
        <v>167</v>
      </c>
      <c r="AE1922" s="1" t="s">
        <v>117</v>
      </c>
      <c r="AF1922" s="9">
        <v>96950</v>
      </c>
      <c r="AG1922" s="1" t="s">
        <v>118</v>
      </c>
      <c r="AH1922" s="1" t="s">
        <v>117</v>
      </c>
      <c r="AI1922" s="1">
        <v>16702345860</v>
      </c>
      <c r="AK1922" s="1" t="s">
        <v>2601</v>
      </c>
      <c r="BC1922" s="1" t="str">
        <f>"13-2011.01"</f>
        <v>13-2011.01</v>
      </c>
      <c r="BD1922" s="1" t="s">
        <v>932</v>
      </c>
      <c r="BE1922" s="1" t="s">
        <v>18496</v>
      </c>
      <c r="BF1922" s="1" t="s">
        <v>511</v>
      </c>
      <c r="BG1922" s="1">
        <v>1</v>
      </c>
      <c r="BH1922" s="1">
        <v>1</v>
      </c>
      <c r="BI1922" s="2">
        <v>44470</v>
      </c>
      <c r="BJ1922" s="2">
        <v>44834</v>
      </c>
      <c r="BK1922" s="2">
        <v>44470</v>
      </c>
      <c r="BL1922" s="2">
        <v>44834</v>
      </c>
      <c r="BM1922" s="1">
        <v>40</v>
      </c>
      <c r="BN1922" s="1">
        <v>0</v>
      </c>
      <c r="BO1922" s="1">
        <v>8</v>
      </c>
      <c r="BP1922" s="1">
        <v>8</v>
      </c>
      <c r="BQ1922" s="1">
        <v>8</v>
      </c>
      <c r="BR1922" s="1">
        <v>8</v>
      </c>
      <c r="BS1922" s="1">
        <v>8</v>
      </c>
      <c r="BT1922" s="1">
        <v>0</v>
      </c>
      <c r="BU1922" s="1" t="str">
        <f>"8:00 AM"</f>
        <v>8:00 AM</v>
      </c>
      <c r="BV1922" s="1" t="str">
        <f>"5:00 PM"</f>
        <v>5:00 PM</v>
      </c>
      <c r="BW1922" s="1" t="s">
        <v>193</v>
      </c>
      <c r="BX1922" s="1">
        <v>0</v>
      </c>
      <c r="BY1922" s="1">
        <v>24</v>
      </c>
      <c r="BZ1922" s="1" t="s">
        <v>112</v>
      </c>
      <c r="CA1922" s="1">
        <v>0</v>
      </c>
      <c r="CB1922" s="1" t="s">
        <v>18497</v>
      </c>
      <c r="CC1922" s="1" t="s">
        <v>2596</v>
      </c>
      <c r="CD1922" s="1" t="s">
        <v>2597</v>
      </c>
      <c r="CE1922" s="1" t="s">
        <v>167</v>
      </c>
      <c r="CF1922" s="1" t="s">
        <v>117</v>
      </c>
      <c r="CG1922" s="1">
        <v>96950</v>
      </c>
      <c r="CH1922" s="3">
        <v>14.85</v>
      </c>
      <c r="CI1922" s="3">
        <v>14.85</v>
      </c>
      <c r="CJ1922" s="3">
        <v>22.28</v>
      </c>
      <c r="CK1922" s="3">
        <v>22.28</v>
      </c>
      <c r="CL1922" s="1" t="s">
        <v>137</v>
      </c>
      <c r="CM1922" s="1" t="s">
        <v>138</v>
      </c>
      <c r="CN1922" s="1" t="s">
        <v>139</v>
      </c>
      <c r="CP1922" s="1" t="s">
        <v>112</v>
      </c>
      <c r="CQ1922" s="1" t="s">
        <v>111</v>
      </c>
      <c r="CR1922" s="1" t="s">
        <v>112</v>
      </c>
      <c r="CS1922" s="1" t="s">
        <v>111</v>
      </c>
      <c r="CT1922" s="1" t="s">
        <v>111</v>
      </c>
      <c r="CU1922" s="1" t="s">
        <v>111</v>
      </c>
      <c r="CV1922" s="1" t="s">
        <v>138</v>
      </c>
      <c r="CW1922" s="1" t="s">
        <v>138</v>
      </c>
      <c r="CX1922" s="1">
        <v>16702345860</v>
      </c>
      <c r="CY1922" s="1" t="s">
        <v>2601</v>
      </c>
      <c r="CZ1922" s="1" t="s">
        <v>428</v>
      </c>
      <c r="DA1922" s="1" t="s">
        <v>111</v>
      </c>
      <c r="DB1922" s="1" t="s">
        <v>112</v>
      </c>
    </row>
    <row r="1923" spans="1:111" ht="15.6" customHeight="1" x14ac:dyDescent="0.25">
      <c r="A1923" s="1" t="s">
        <v>18505</v>
      </c>
      <c r="B1923" s="1" t="s">
        <v>238</v>
      </c>
      <c r="C1923" s="2">
        <v>44273.03036203704</v>
      </c>
      <c r="D1923" s="2">
        <v>44314</v>
      </c>
      <c r="E1923" s="1" t="s">
        <v>180</v>
      </c>
      <c r="G1923" s="1" t="s">
        <v>112</v>
      </c>
      <c r="H1923" s="1" t="s">
        <v>112</v>
      </c>
      <c r="I1923" s="1" t="s">
        <v>112</v>
      </c>
      <c r="J1923" s="1" t="s">
        <v>14215</v>
      </c>
      <c r="L1923" s="1" t="s">
        <v>293</v>
      </c>
      <c r="M1923" s="1" t="s">
        <v>14345</v>
      </c>
      <c r="N1923" s="1" t="s">
        <v>116</v>
      </c>
      <c r="O1923" s="1" t="s">
        <v>117</v>
      </c>
      <c r="P1923" s="9">
        <v>96950</v>
      </c>
      <c r="Q1923" s="1" t="s">
        <v>118</v>
      </c>
      <c r="S1923" s="1">
        <v>16717479977</v>
      </c>
      <c r="U1923" s="1">
        <v>531312</v>
      </c>
      <c r="V1923" s="1" t="s">
        <v>119</v>
      </c>
      <c r="X1923" s="1" t="s">
        <v>1735</v>
      </c>
      <c r="Y1923" s="1" t="s">
        <v>18506</v>
      </c>
      <c r="AA1923" s="1" t="s">
        <v>2735</v>
      </c>
      <c r="AB1923" s="1" t="s">
        <v>293</v>
      </c>
      <c r="AC1923" s="1" t="s">
        <v>14345</v>
      </c>
      <c r="AD1923" s="1" t="s">
        <v>116</v>
      </c>
      <c r="AE1923" s="1" t="s">
        <v>117</v>
      </c>
      <c r="AF1923" s="9">
        <v>96950</v>
      </c>
      <c r="AG1923" s="1" t="s">
        <v>118</v>
      </c>
      <c r="AI1923" s="1">
        <v>16717479977</v>
      </c>
      <c r="AK1923" s="1" t="s">
        <v>14219</v>
      </c>
      <c r="BC1923" s="1" t="str">
        <f>"47-2061.00"</f>
        <v>47-2061.00</v>
      </c>
      <c r="BD1923" s="1" t="s">
        <v>1116</v>
      </c>
      <c r="BE1923" s="1" t="s">
        <v>18507</v>
      </c>
      <c r="BF1923" s="1" t="s">
        <v>1262</v>
      </c>
      <c r="BG1923" s="1">
        <v>95</v>
      </c>
      <c r="BH1923" s="1">
        <v>95</v>
      </c>
      <c r="BI1923" s="2">
        <v>44392</v>
      </c>
      <c r="BJ1923" s="2">
        <v>44756</v>
      </c>
      <c r="BK1923" s="2">
        <v>44392</v>
      </c>
      <c r="BL1923" s="2">
        <v>44756</v>
      </c>
      <c r="BM1923" s="1">
        <v>40</v>
      </c>
      <c r="BN1923" s="1">
        <v>0</v>
      </c>
      <c r="BO1923" s="1">
        <v>8</v>
      </c>
      <c r="BP1923" s="1">
        <v>8</v>
      </c>
      <c r="BQ1923" s="1">
        <v>8</v>
      </c>
      <c r="BR1923" s="1">
        <v>8</v>
      </c>
      <c r="BS1923" s="1">
        <v>8</v>
      </c>
      <c r="BT1923" s="1">
        <v>0</v>
      </c>
      <c r="BU1923" s="1" t="str">
        <f>"8:00 AM"</f>
        <v>8:00 AM</v>
      </c>
      <c r="BV1923" s="1" t="str">
        <f>"5:00 PM"</f>
        <v>5:00 PM</v>
      </c>
      <c r="BW1923" s="1" t="s">
        <v>230</v>
      </c>
      <c r="BX1923" s="1">
        <v>0</v>
      </c>
      <c r="BY1923" s="1">
        <v>12</v>
      </c>
      <c r="BZ1923" s="1" t="s">
        <v>112</v>
      </c>
      <c r="CA1923" s="1">
        <v>0</v>
      </c>
      <c r="CB1923" s="1" t="s">
        <v>18508</v>
      </c>
      <c r="CC1923" s="1" t="s">
        <v>18509</v>
      </c>
      <c r="CD1923" s="1" t="s">
        <v>293</v>
      </c>
      <c r="CE1923" s="1" t="s">
        <v>116</v>
      </c>
      <c r="CF1923" s="1" t="s">
        <v>117</v>
      </c>
      <c r="CG1923" s="1">
        <v>96950</v>
      </c>
      <c r="CH1923" s="3">
        <v>8.9700000000000006</v>
      </c>
      <c r="CI1923" s="3">
        <v>8.9700000000000006</v>
      </c>
      <c r="CJ1923" s="3">
        <v>13.46</v>
      </c>
      <c r="CK1923" s="3">
        <v>13.46</v>
      </c>
      <c r="CL1923" s="1" t="s">
        <v>137</v>
      </c>
      <c r="CM1923" s="1" t="s">
        <v>138</v>
      </c>
      <c r="CN1923" s="1" t="s">
        <v>139</v>
      </c>
      <c r="CP1923" s="1" t="s">
        <v>112</v>
      </c>
      <c r="CQ1923" s="1" t="s">
        <v>111</v>
      </c>
      <c r="CR1923" s="1" t="s">
        <v>111</v>
      </c>
      <c r="CS1923" s="1" t="s">
        <v>111</v>
      </c>
      <c r="CT1923" s="1" t="s">
        <v>138</v>
      </c>
      <c r="CU1923" s="1" t="s">
        <v>111</v>
      </c>
      <c r="CV1923" s="1" t="s">
        <v>138</v>
      </c>
      <c r="CW1923" s="1" t="s">
        <v>300</v>
      </c>
      <c r="CX1923" s="1">
        <v>16707479977</v>
      </c>
      <c r="CY1923" s="1" t="s">
        <v>14219</v>
      </c>
      <c r="CZ1923" s="1" t="s">
        <v>138</v>
      </c>
      <c r="DA1923" s="1" t="s">
        <v>111</v>
      </c>
      <c r="DB1923" s="1" t="s">
        <v>112</v>
      </c>
    </row>
    <row r="1924" spans="1:111" ht="15.6" customHeight="1" x14ac:dyDescent="0.25">
      <c r="A1924" s="1" t="s">
        <v>18510</v>
      </c>
      <c r="B1924" s="1" t="s">
        <v>238</v>
      </c>
      <c r="C1924" s="2">
        <v>44351.6559724537</v>
      </c>
      <c r="D1924" s="2">
        <v>44385</v>
      </c>
      <c r="E1924" s="1" t="s">
        <v>180</v>
      </c>
      <c r="G1924" s="1" t="s">
        <v>112</v>
      </c>
      <c r="H1924" s="1" t="s">
        <v>112</v>
      </c>
      <c r="I1924" s="1" t="s">
        <v>112</v>
      </c>
      <c r="J1924" s="1" t="s">
        <v>12462</v>
      </c>
      <c r="K1924" s="1" t="s">
        <v>18511</v>
      </c>
      <c r="L1924" s="1" t="s">
        <v>12464</v>
      </c>
      <c r="M1924" s="1" t="s">
        <v>1191</v>
      </c>
      <c r="N1924" s="1" t="s">
        <v>116</v>
      </c>
      <c r="O1924" s="1" t="s">
        <v>117</v>
      </c>
      <c r="P1924" s="9">
        <v>96950</v>
      </c>
      <c r="Q1924" s="1" t="s">
        <v>118</v>
      </c>
      <c r="R1924" s="1" t="s">
        <v>117</v>
      </c>
      <c r="S1924" s="1">
        <v>16702859949</v>
      </c>
      <c r="U1924" s="1">
        <v>72232</v>
      </c>
      <c r="V1924" s="1" t="s">
        <v>119</v>
      </c>
      <c r="X1924" s="1" t="s">
        <v>656</v>
      </c>
      <c r="Y1924" s="1" t="s">
        <v>12465</v>
      </c>
      <c r="Z1924" s="1" t="s">
        <v>138</v>
      </c>
      <c r="AA1924" s="1" t="s">
        <v>973</v>
      </c>
      <c r="AB1924" s="1" t="s">
        <v>12464</v>
      </c>
      <c r="AC1924" s="1" t="s">
        <v>1191</v>
      </c>
      <c r="AD1924" s="1" t="s">
        <v>116</v>
      </c>
      <c r="AE1924" s="1" t="s">
        <v>117</v>
      </c>
      <c r="AF1924" s="9">
        <v>96950</v>
      </c>
      <c r="AG1924" s="1" t="s">
        <v>118</v>
      </c>
      <c r="AH1924" s="1" t="s">
        <v>117</v>
      </c>
      <c r="AI1924" s="1">
        <v>16702859949</v>
      </c>
      <c r="AK1924" s="1" t="s">
        <v>12466</v>
      </c>
      <c r="BC1924" s="1" t="str">
        <f>"35-2015.00"</f>
        <v>35-2015.00</v>
      </c>
      <c r="BD1924" s="1" t="s">
        <v>3504</v>
      </c>
      <c r="BE1924" s="1" t="s">
        <v>18512</v>
      </c>
      <c r="BF1924" s="1" t="s">
        <v>154</v>
      </c>
      <c r="BG1924" s="1">
        <v>1</v>
      </c>
      <c r="BH1924" s="1">
        <v>1</v>
      </c>
      <c r="BI1924" s="2">
        <v>44470</v>
      </c>
      <c r="BJ1924" s="2">
        <v>44834</v>
      </c>
      <c r="BK1924" s="2">
        <v>44470</v>
      </c>
      <c r="BL1924" s="2">
        <v>44834</v>
      </c>
      <c r="BM1924" s="1">
        <v>40</v>
      </c>
      <c r="BN1924" s="1">
        <v>0</v>
      </c>
      <c r="BO1924" s="1">
        <v>8</v>
      </c>
      <c r="BP1924" s="1">
        <v>8</v>
      </c>
      <c r="BQ1924" s="1">
        <v>8</v>
      </c>
      <c r="BR1924" s="1">
        <v>8</v>
      </c>
      <c r="BS1924" s="1">
        <v>8</v>
      </c>
      <c r="BT1924" s="1">
        <v>0</v>
      </c>
      <c r="BU1924" s="1" t="str">
        <f>"6:00 AM"</f>
        <v>6:00 AM</v>
      </c>
      <c r="BV1924" s="1" t="str">
        <f>"2:00 PM"</f>
        <v>2:00 PM</v>
      </c>
      <c r="BW1924" s="1" t="s">
        <v>135</v>
      </c>
      <c r="BX1924" s="1">
        <v>0</v>
      </c>
      <c r="BY1924" s="1">
        <v>6</v>
      </c>
      <c r="BZ1924" s="1" t="s">
        <v>112</v>
      </c>
      <c r="CB1924" s="1" t="s">
        <v>18513</v>
      </c>
      <c r="CC1924" s="1" t="s">
        <v>1550</v>
      </c>
      <c r="CD1924" s="1" t="s">
        <v>1191</v>
      </c>
      <c r="CE1924" s="1" t="s">
        <v>116</v>
      </c>
      <c r="CF1924" s="1" t="s">
        <v>117</v>
      </c>
      <c r="CG1924" s="1">
        <v>96950</v>
      </c>
      <c r="CH1924" s="3">
        <v>9.0500000000000007</v>
      </c>
      <c r="CI1924" s="3">
        <v>9.5</v>
      </c>
      <c r="CJ1924" s="3">
        <v>13.57</v>
      </c>
      <c r="CK1924" s="3">
        <v>14.25</v>
      </c>
      <c r="CL1924" s="1" t="s">
        <v>137</v>
      </c>
      <c r="CM1924" s="1" t="s">
        <v>138</v>
      </c>
      <c r="CN1924" s="1" t="s">
        <v>218</v>
      </c>
      <c r="CP1924" s="1" t="s">
        <v>112</v>
      </c>
      <c r="CQ1924" s="1" t="s">
        <v>111</v>
      </c>
      <c r="CR1924" s="1" t="s">
        <v>111</v>
      </c>
      <c r="CS1924" s="1" t="s">
        <v>111</v>
      </c>
      <c r="CT1924" s="1" t="s">
        <v>138</v>
      </c>
      <c r="CU1924" s="1" t="s">
        <v>111</v>
      </c>
      <c r="CV1924" s="1" t="s">
        <v>138</v>
      </c>
      <c r="CW1924" s="1" t="s">
        <v>1324</v>
      </c>
      <c r="CX1924" s="1">
        <v>16702859949</v>
      </c>
      <c r="CY1924" s="1" t="s">
        <v>12466</v>
      </c>
      <c r="CZ1924" s="1" t="s">
        <v>138</v>
      </c>
      <c r="DA1924" s="1" t="s">
        <v>111</v>
      </c>
      <c r="DB1924" s="1" t="s">
        <v>112</v>
      </c>
    </row>
    <row r="1925" spans="1:111" ht="15.6" customHeight="1" x14ac:dyDescent="0.25">
      <c r="A1925" s="1" t="s">
        <v>18514</v>
      </c>
      <c r="B1925" s="1" t="s">
        <v>238</v>
      </c>
      <c r="C1925" s="2">
        <v>44325.998163888886</v>
      </c>
      <c r="D1925" s="2">
        <v>44357</v>
      </c>
      <c r="E1925" s="1" t="s">
        <v>180</v>
      </c>
      <c r="G1925" s="1" t="s">
        <v>111</v>
      </c>
      <c r="H1925" s="1" t="s">
        <v>112</v>
      </c>
      <c r="I1925" s="1" t="s">
        <v>112</v>
      </c>
      <c r="J1925" s="1" t="s">
        <v>2134</v>
      </c>
      <c r="L1925" s="1" t="s">
        <v>8620</v>
      </c>
      <c r="M1925" s="1" t="s">
        <v>8621</v>
      </c>
      <c r="N1925" s="1" t="s">
        <v>167</v>
      </c>
      <c r="O1925" s="1" t="s">
        <v>117</v>
      </c>
      <c r="P1925" s="9">
        <v>96950</v>
      </c>
      <c r="Q1925" s="1" t="s">
        <v>118</v>
      </c>
      <c r="R1925" s="1" t="s">
        <v>1856</v>
      </c>
      <c r="S1925" s="1">
        <v>16702352653</v>
      </c>
      <c r="T1925" s="1">
        <v>324</v>
      </c>
      <c r="U1925" s="1">
        <v>424490</v>
      </c>
      <c r="V1925" s="1" t="s">
        <v>119</v>
      </c>
      <c r="X1925" s="1" t="s">
        <v>2138</v>
      </c>
      <c r="Y1925" s="1" t="s">
        <v>2139</v>
      </c>
      <c r="Z1925" s="1" t="s">
        <v>2140</v>
      </c>
      <c r="AA1925" s="1" t="s">
        <v>18515</v>
      </c>
      <c r="AB1925" s="1" t="s">
        <v>8620</v>
      </c>
      <c r="AC1925" s="1" t="s">
        <v>8621</v>
      </c>
      <c r="AD1925" s="1" t="s">
        <v>167</v>
      </c>
      <c r="AE1925" s="1" t="s">
        <v>117</v>
      </c>
      <c r="AF1925" s="9">
        <v>96950</v>
      </c>
      <c r="AG1925" s="1" t="s">
        <v>118</v>
      </c>
      <c r="AH1925" s="1" t="s">
        <v>1856</v>
      </c>
      <c r="AI1925" s="1">
        <v>16702352653</v>
      </c>
      <c r="AJ1925" s="1">
        <v>324</v>
      </c>
      <c r="AK1925" s="1" t="s">
        <v>2148</v>
      </c>
      <c r="BC1925" s="1" t="str">
        <f>"37-3011.00"</f>
        <v>37-3011.00</v>
      </c>
      <c r="BD1925" s="1" t="s">
        <v>726</v>
      </c>
      <c r="BE1925" s="1" t="s">
        <v>18516</v>
      </c>
      <c r="BF1925" s="1" t="s">
        <v>18517</v>
      </c>
      <c r="BG1925" s="1">
        <v>1</v>
      </c>
      <c r="BH1925" s="1">
        <v>1</v>
      </c>
      <c r="BI1925" s="2">
        <v>44363</v>
      </c>
      <c r="BJ1925" s="2">
        <v>45458</v>
      </c>
      <c r="BK1925" s="2">
        <v>44363</v>
      </c>
      <c r="BL1925" s="2">
        <v>45458</v>
      </c>
      <c r="BM1925" s="1">
        <v>35</v>
      </c>
      <c r="BN1925" s="1">
        <v>0</v>
      </c>
      <c r="BO1925" s="1">
        <v>7</v>
      </c>
      <c r="BP1925" s="1">
        <v>7</v>
      </c>
      <c r="BQ1925" s="1">
        <v>7</v>
      </c>
      <c r="BR1925" s="1">
        <v>7</v>
      </c>
      <c r="BS1925" s="1">
        <v>7</v>
      </c>
      <c r="BT1925" s="1">
        <v>0</v>
      </c>
      <c r="BU1925" s="1" t="str">
        <f t="shared" ref="BU1925:BU1931" si="53">"8:00 AM"</f>
        <v>8:00 AM</v>
      </c>
      <c r="BV1925" s="1" t="str">
        <f>"4:00 AM"</f>
        <v>4:00 AM</v>
      </c>
      <c r="BW1925" s="1" t="s">
        <v>230</v>
      </c>
      <c r="BX1925" s="1">
        <v>0</v>
      </c>
      <c r="BY1925" s="1">
        <v>6</v>
      </c>
      <c r="BZ1925" s="1" t="s">
        <v>112</v>
      </c>
      <c r="CB1925" s="1" t="s">
        <v>18518</v>
      </c>
      <c r="CC1925" s="1" t="s">
        <v>8620</v>
      </c>
      <c r="CD1925" s="1" t="s">
        <v>8621</v>
      </c>
      <c r="CE1925" s="1" t="s">
        <v>167</v>
      </c>
      <c r="CF1925" s="1" t="s">
        <v>117</v>
      </c>
      <c r="CG1925" s="1">
        <v>96950</v>
      </c>
      <c r="CH1925" s="3">
        <v>8.5</v>
      </c>
      <c r="CI1925" s="3">
        <v>9</v>
      </c>
      <c r="CJ1925" s="3">
        <v>12.75</v>
      </c>
      <c r="CK1925" s="3">
        <v>13.5</v>
      </c>
      <c r="CL1925" s="1" t="s">
        <v>137</v>
      </c>
      <c r="CM1925" s="1" t="s">
        <v>138</v>
      </c>
      <c r="CN1925" s="1" t="s">
        <v>139</v>
      </c>
      <c r="CP1925" s="1" t="s">
        <v>112</v>
      </c>
      <c r="CQ1925" s="1" t="s">
        <v>111</v>
      </c>
      <c r="CR1925" s="1" t="s">
        <v>112</v>
      </c>
      <c r="CS1925" s="1" t="s">
        <v>111</v>
      </c>
      <c r="CT1925" s="1" t="s">
        <v>138</v>
      </c>
      <c r="CU1925" s="1" t="s">
        <v>111</v>
      </c>
      <c r="CV1925" s="1" t="s">
        <v>138</v>
      </c>
      <c r="CW1925" s="1" t="s">
        <v>9408</v>
      </c>
      <c r="CX1925" s="1">
        <v>16702352653</v>
      </c>
      <c r="CY1925" s="1" t="s">
        <v>2148</v>
      </c>
      <c r="CZ1925" s="1" t="s">
        <v>380</v>
      </c>
      <c r="DA1925" s="1" t="s">
        <v>111</v>
      </c>
      <c r="DB1925" s="1" t="s">
        <v>112</v>
      </c>
    </row>
    <row r="1926" spans="1:111" ht="15.6" customHeight="1" x14ac:dyDescent="0.25">
      <c r="A1926" s="1" t="s">
        <v>18519</v>
      </c>
      <c r="B1926" s="1" t="s">
        <v>238</v>
      </c>
      <c r="C1926" s="2">
        <v>44291.885702777778</v>
      </c>
      <c r="D1926" s="2">
        <v>44322</v>
      </c>
      <c r="E1926" s="1" t="s">
        <v>110</v>
      </c>
      <c r="F1926" s="2">
        <v>44468.833333333336</v>
      </c>
      <c r="G1926" s="1" t="s">
        <v>112</v>
      </c>
      <c r="H1926" s="1" t="s">
        <v>112</v>
      </c>
      <c r="I1926" s="1" t="s">
        <v>112</v>
      </c>
      <c r="J1926" s="1" t="s">
        <v>18520</v>
      </c>
      <c r="L1926" s="1" t="s">
        <v>18521</v>
      </c>
      <c r="M1926" s="1" t="s">
        <v>138</v>
      </c>
      <c r="N1926" s="1" t="s">
        <v>116</v>
      </c>
      <c r="O1926" s="1" t="s">
        <v>117</v>
      </c>
      <c r="P1926" s="9">
        <v>96950</v>
      </c>
      <c r="Q1926" s="1" t="s">
        <v>118</v>
      </c>
      <c r="S1926" s="1">
        <v>16707898899</v>
      </c>
      <c r="U1926" s="1">
        <v>531110</v>
      </c>
      <c r="V1926" s="1" t="s">
        <v>119</v>
      </c>
      <c r="X1926" s="1" t="s">
        <v>297</v>
      </c>
      <c r="Y1926" s="1" t="s">
        <v>14247</v>
      </c>
      <c r="Z1926" s="1" t="s">
        <v>892</v>
      </c>
      <c r="AA1926" s="1" t="s">
        <v>245</v>
      </c>
      <c r="AB1926" s="1" t="s">
        <v>18521</v>
      </c>
      <c r="AC1926" s="1" t="s">
        <v>138</v>
      </c>
      <c r="AD1926" s="1" t="s">
        <v>116</v>
      </c>
      <c r="AE1926" s="1" t="s">
        <v>117</v>
      </c>
      <c r="AF1926" s="9">
        <v>96950</v>
      </c>
      <c r="AG1926" s="1" t="s">
        <v>118</v>
      </c>
      <c r="AI1926" s="1">
        <v>16707898899</v>
      </c>
      <c r="AK1926" s="1" t="s">
        <v>18522</v>
      </c>
      <c r="BC1926" s="1" t="str">
        <f>"37-2011.00"</f>
        <v>37-2011.00</v>
      </c>
      <c r="BD1926" s="1" t="s">
        <v>676</v>
      </c>
      <c r="BE1926" s="1" t="s">
        <v>18523</v>
      </c>
      <c r="BF1926" s="1" t="s">
        <v>578</v>
      </c>
      <c r="BG1926" s="1">
        <v>2</v>
      </c>
      <c r="BH1926" s="1">
        <v>2</v>
      </c>
      <c r="BI1926" s="2">
        <v>44470</v>
      </c>
      <c r="BJ1926" s="2">
        <v>44834</v>
      </c>
      <c r="BK1926" s="2">
        <v>44470</v>
      </c>
      <c r="BL1926" s="2">
        <v>44834</v>
      </c>
      <c r="BM1926" s="1">
        <v>40</v>
      </c>
      <c r="BN1926" s="1">
        <v>0</v>
      </c>
      <c r="BO1926" s="1">
        <v>8</v>
      </c>
      <c r="BP1926" s="1">
        <v>8</v>
      </c>
      <c r="BQ1926" s="1">
        <v>8</v>
      </c>
      <c r="BR1926" s="1">
        <v>8</v>
      </c>
      <c r="BS1926" s="1">
        <v>8</v>
      </c>
      <c r="BT1926" s="1">
        <v>0</v>
      </c>
      <c r="BU1926" s="1" t="str">
        <f t="shared" si="53"/>
        <v>8:00 AM</v>
      </c>
      <c r="BV1926" s="1" t="str">
        <f>"5:00 PM"</f>
        <v>5:00 PM</v>
      </c>
      <c r="BW1926" s="1" t="s">
        <v>135</v>
      </c>
      <c r="BX1926" s="1">
        <v>0</v>
      </c>
      <c r="BY1926" s="1">
        <v>3</v>
      </c>
      <c r="BZ1926" s="1" t="s">
        <v>112</v>
      </c>
      <c r="CA1926" s="1">
        <v>0</v>
      </c>
      <c r="CB1926" s="1" t="s">
        <v>18524</v>
      </c>
      <c r="CC1926" s="1" t="s">
        <v>18521</v>
      </c>
      <c r="CD1926" s="1" t="s">
        <v>138</v>
      </c>
      <c r="CE1926" s="1" t="s">
        <v>116</v>
      </c>
      <c r="CF1926" s="1" t="s">
        <v>117</v>
      </c>
      <c r="CG1926" s="1">
        <v>96950</v>
      </c>
      <c r="CH1926" s="3">
        <v>8.0500000000000007</v>
      </c>
      <c r="CI1926" s="3">
        <v>8.0500000000000007</v>
      </c>
      <c r="CJ1926" s="3">
        <v>12.08</v>
      </c>
      <c r="CK1926" s="3">
        <v>12.08</v>
      </c>
      <c r="CL1926" s="1" t="s">
        <v>137</v>
      </c>
      <c r="CM1926" s="1" t="s">
        <v>138</v>
      </c>
      <c r="CN1926" s="1" t="s">
        <v>139</v>
      </c>
      <c r="CP1926" s="1" t="s">
        <v>112</v>
      </c>
      <c r="CQ1926" s="1" t="s">
        <v>111</v>
      </c>
      <c r="CR1926" s="1" t="s">
        <v>112</v>
      </c>
      <c r="CS1926" s="1" t="s">
        <v>111</v>
      </c>
      <c r="CT1926" s="1" t="s">
        <v>138</v>
      </c>
      <c r="CU1926" s="1" t="s">
        <v>111</v>
      </c>
      <c r="CV1926" s="1" t="s">
        <v>138</v>
      </c>
      <c r="CW1926" s="1" t="s">
        <v>300</v>
      </c>
      <c r="CX1926" s="1">
        <v>16707898899</v>
      </c>
      <c r="CY1926" s="1" t="s">
        <v>18522</v>
      </c>
      <c r="CZ1926" s="1" t="s">
        <v>138</v>
      </c>
      <c r="DA1926" s="1" t="s">
        <v>111</v>
      </c>
      <c r="DB1926" s="1" t="s">
        <v>112</v>
      </c>
    </row>
    <row r="1927" spans="1:111" ht="15.6" customHeight="1" x14ac:dyDescent="0.25">
      <c r="A1927" s="1" t="s">
        <v>18525</v>
      </c>
      <c r="B1927" s="1" t="s">
        <v>238</v>
      </c>
      <c r="C1927" s="2">
        <v>44295.203391550924</v>
      </c>
      <c r="D1927" s="2">
        <v>44328</v>
      </c>
      <c r="E1927" s="1" t="s">
        <v>110</v>
      </c>
      <c r="F1927" s="2">
        <v>44438.833333333336</v>
      </c>
      <c r="G1927" s="1" t="s">
        <v>112</v>
      </c>
      <c r="H1927" s="1" t="s">
        <v>112</v>
      </c>
      <c r="I1927" s="1" t="s">
        <v>112</v>
      </c>
      <c r="J1927" s="1" t="s">
        <v>2477</v>
      </c>
      <c r="L1927" s="1" t="s">
        <v>2070</v>
      </c>
      <c r="M1927" s="1" t="s">
        <v>2478</v>
      </c>
      <c r="N1927" s="1" t="s">
        <v>116</v>
      </c>
      <c r="O1927" s="1" t="s">
        <v>117</v>
      </c>
      <c r="P1927" s="9">
        <v>96950</v>
      </c>
      <c r="Q1927" s="1" t="s">
        <v>118</v>
      </c>
      <c r="R1927" s="1" t="s">
        <v>138</v>
      </c>
      <c r="S1927" s="1">
        <v>16702330349</v>
      </c>
      <c r="U1927" s="1">
        <v>56132</v>
      </c>
      <c r="V1927" s="1" t="s">
        <v>2479</v>
      </c>
      <c r="W1927" s="1" t="s">
        <v>111</v>
      </c>
      <c r="X1927" s="1" t="s">
        <v>2480</v>
      </c>
      <c r="Y1927" s="1" t="s">
        <v>2481</v>
      </c>
      <c r="Z1927" s="1" t="s">
        <v>2482</v>
      </c>
      <c r="AA1927" s="1" t="s">
        <v>2483</v>
      </c>
      <c r="AB1927" s="1" t="s">
        <v>2070</v>
      </c>
      <c r="AC1927" s="1" t="s">
        <v>2478</v>
      </c>
      <c r="AD1927" s="1" t="s">
        <v>116</v>
      </c>
      <c r="AE1927" s="1" t="s">
        <v>117</v>
      </c>
      <c r="AF1927" s="9">
        <v>96950</v>
      </c>
      <c r="AG1927" s="1" t="s">
        <v>118</v>
      </c>
      <c r="AH1927" s="1" t="s">
        <v>138</v>
      </c>
      <c r="AI1927" s="1">
        <v>16702330349</v>
      </c>
      <c r="AK1927" s="1" t="s">
        <v>2484</v>
      </c>
      <c r="BC1927" s="1" t="str">
        <f>"37-2012.00"</f>
        <v>37-2012.00</v>
      </c>
      <c r="BD1927" s="1" t="s">
        <v>576</v>
      </c>
      <c r="BE1927" s="1" t="s">
        <v>18526</v>
      </c>
      <c r="BF1927" s="1" t="s">
        <v>2486</v>
      </c>
      <c r="BG1927" s="1">
        <v>1</v>
      </c>
      <c r="BH1927" s="1">
        <v>1</v>
      </c>
      <c r="BI1927" s="2">
        <v>44440</v>
      </c>
      <c r="BJ1927" s="2">
        <v>44804</v>
      </c>
      <c r="BK1927" s="2">
        <v>44440</v>
      </c>
      <c r="BL1927" s="2">
        <v>44804</v>
      </c>
      <c r="BM1927" s="1">
        <v>35</v>
      </c>
      <c r="BN1927" s="1">
        <v>0</v>
      </c>
      <c r="BO1927" s="1">
        <v>7</v>
      </c>
      <c r="BP1927" s="1">
        <v>7</v>
      </c>
      <c r="BQ1927" s="1">
        <v>7</v>
      </c>
      <c r="BR1927" s="1">
        <v>7</v>
      </c>
      <c r="BS1927" s="1">
        <v>7</v>
      </c>
      <c r="BT1927" s="1">
        <v>0</v>
      </c>
      <c r="BU1927" s="1" t="str">
        <f t="shared" si="53"/>
        <v>8:00 AM</v>
      </c>
      <c r="BV1927" s="1" t="str">
        <f>"4:00 PM"</f>
        <v>4:00 PM</v>
      </c>
      <c r="BW1927" s="1" t="s">
        <v>135</v>
      </c>
      <c r="BX1927" s="1">
        <v>0</v>
      </c>
      <c r="BY1927" s="1">
        <v>3</v>
      </c>
      <c r="BZ1927" s="1" t="s">
        <v>112</v>
      </c>
      <c r="CA1927" s="1">
        <v>0</v>
      </c>
      <c r="CB1927" s="1" t="s">
        <v>18527</v>
      </c>
      <c r="CC1927" s="1" t="s">
        <v>18528</v>
      </c>
      <c r="CE1927" s="1" t="s">
        <v>116</v>
      </c>
      <c r="CF1927" s="1" t="s">
        <v>117</v>
      </c>
      <c r="CG1927" s="1">
        <v>96950</v>
      </c>
      <c r="CH1927" s="3">
        <v>7.59</v>
      </c>
      <c r="CI1927" s="3">
        <v>7.59</v>
      </c>
      <c r="CJ1927" s="3">
        <v>0</v>
      </c>
      <c r="CK1927" s="3">
        <v>0</v>
      </c>
      <c r="CL1927" s="1" t="s">
        <v>137</v>
      </c>
      <c r="CM1927" s="1" t="s">
        <v>138</v>
      </c>
      <c r="CN1927" s="1" t="s">
        <v>139</v>
      </c>
      <c r="CP1927" s="1" t="s">
        <v>112</v>
      </c>
      <c r="CQ1927" s="1" t="s">
        <v>111</v>
      </c>
      <c r="CR1927" s="1" t="s">
        <v>112</v>
      </c>
      <c r="CS1927" s="1" t="s">
        <v>112</v>
      </c>
      <c r="CT1927" s="1" t="s">
        <v>138</v>
      </c>
      <c r="CU1927" s="1" t="s">
        <v>111</v>
      </c>
      <c r="CV1927" s="1" t="s">
        <v>138</v>
      </c>
      <c r="CW1927" s="1" t="s">
        <v>138</v>
      </c>
      <c r="CX1927" s="1">
        <v>16702330349</v>
      </c>
      <c r="CY1927" s="1" t="s">
        <v>2484</v>
      </c>
      <c r="CZ1927" s="1" t="s">
        <v>138</v>
      </c>
      <c r="DA1927" s="1" t="s">
        <v>111</v>
      </c>
      <c r="DB1927" s="1" t="s">
        <v>111</v>
      </c>
    </row>
    <row r="1928" spans="1:111" ht="15.6" customHeight="1" x14ac:dyDescent="0.25">
      <c r="A1928" s="1" t="s">
        <v>18530</v>
      </c>
      <c r="B1928" s="1" t="s">
        <v>238</v>
      </c>
      <c r="C1928" s="2">
        <v>44291.052875462963</v>
      </c>
      <c r="D1928" s="2">
        <v>44327</v>
      </c>
      <c r="E1928" s="1" t="s">
        <v>110</v>
      </c>
      <c r="F1928" s="2">
        <v>44468.833333333336</v>
      </c>
      <c r="G1928" s="1" t="s">
        <v>111</v>
      </c>
      <c r="H1928" s="1" t="s">
        <v>112</v>
      </c>
      <c r="I1928" s="1" t="s">
        <v>112</v>
      </c>
      <c r="J1928" s="1" t="s">
        <v>983</v>
      </c>
      <c r="K1928" s="1" t="s">
        <v>984</v>
      </c>
      <c r="L1928" s="1" t="s">
        <v>985</v>
      </c>
      <c r="M1928" s="1" t="s">
        <v>986</v>
      </c>
      <c r="N1928" s="1" t="s">
        <v>167</v>
      </c>
      <c r="O1928" s="1" t="s">
        <v>117</v>
      </c>
      <c r="P1928" s="9">
        <v>96950</v>
      </c>
      <c r="Q1928" s="1" t="s">
        <v>118</v>
      </c>
      <c r="S1928" s="1">
        <v>16703221690</v>
      </c>
      <c r="T1928" s="1">
        <v>408</v>
      </c>
      <c r="U1928" s="1">
        <v>488510</v>
      </c>
      <c r="V1928" s="1" t="s">
        <v>119</v>
      </c>
      <c r="X1928" s="1" t="s">
        <v>987</v>
      </c>
      <c r="Y1928" s="1" t="s">
        <v>988</v>
      </c>
      <c r="Z1928" s="1" t="s">
        <v>989</v>
      </c>
      <c r="AA1928" s="1" t="s">
        <v>528</v>
      </c>
      <c r="AB1928" s="1" t="s">
        <v>985</v>
      </c>
      <c r="AC1928" s="1" t="s">
        <v>986</v>
      </c>
      <c r="AD1928" s="1" t="s">
        <v>167</v>
      </c>
      <c r="AE1928" s="1" t="s">
        <v>117</v>
      </c>
      <c r="AF1928" s="9">
        <v>96950</v>
      </c>
      <c r="AG1928" s="1" t="s">
        <v>118</v>
      </c>
      <c r="AI1928" s="1">
        <v>16703221690</v>
      </c>
      <c r="AJ1928" s="1">
        <v>408</v>
      </c>
      <c r="AK1928" s="1" t="s">
        <v>990</v>
      </c>
      <c r="BC1928" s="1" t="str">
        <f>"49-3023.01"</f>
        <v>49-3023.01</v>
      </c>
      <c r="BD1928" s="1" t="s">
        <v>608</v>
      </c>
      <c r="BE1928" s="1" t="s">
        <v>17549</v>
      </c>
      <c r="BF1928" s="1" t="s">
        <v>2691</v>
      </c>
      <c r="BG1928" s="1">
        <v>1</v>
      </c>
      <c r="BH1928" s="1">
        <v>1</v>
      </c>
      <c r="BI1928" s="2">
        <v>44470</v>
      </c>
      <c r="BJ1928" s="2">
        <v>45565</v>
      </c>
      <c r="BK1928" s="2">
        <v>44470</v>
      </c>
      <c r="BL1928" s="2">
        <v>45565</v>
      </c>
      <c r="BM1928" s="1">
        <v>35</v>
      </c>
      <c r="BN1928" s="1">
        <v>0</v>
      </c>
      <c r="BO1928" s="1">
        <v>7</v>
      </c>
      <c r="BP1928" s="1">
        <v>7</v>
      </c>
      <c r="BQ1928" s="1">
        <v>7</v>
      </c>
      <c r="BR1928" s="1">
        <v>7</v>
      </c>
      <c r="BS1928" s="1">
        <v>7</v>
      </c>
      <c r="BT1928" s="1">
        <v>0</v>
      </c>
      <c r="BU1928" s="1" t="str">
        <f t="shared" si="53"/>
        <v>8:00 AM</v>
      </c>
      <c r="BV1928" s="1" t="str">
        <f>"5:00 PM"</f>
        <v>5:00 PM</v>
      </c>
      <c r="BW1928" s="1" t="s">
        <v>135</v>
      </c>
      <c r="BX1928" s="1">
        <v>0</v>
      </c>
      <c r="BY1928" s="1">
        <v>12</v>
      </c>
      <c r="BZ1928" s="1" t="s">
        <v>112</v>
      </c>
      <c r="CA1928" s="1">
        <v>0</v>
      </c>
      <c r="CB1928" s="4" t="s">
        <v>17550</v>
      </c>
      <c r="CC1928" s="1" t="s">
        <v>985</v>
      </c>
      <c r="CD1928" s="1" t="s">
        <v>986</v>
      </c>
      <c r="CE1928" s="1" t="s">
        <v>167</v>
      </c>
      <c r="CF1928" s="1" t="s">
        <v>117</v>
      </c>
      <c r="CG1928" s="1">
        <v>96950</v>
      </c>
      <c r="CH1928" s="3">
        <v>8.75</v>
      </c>
      <c r="CI1928" s="3">
        <v>8.75</v>
      </c>
      <c r="CJ1928" s="3">
        <v>13.13</v>
      </c>
      <c r="CK1928" s="3">
        <v>13.13</v>
      </c>
      <c r="CL1928" s="1" t="s">
        <v>137</v>
      </c>
      <c r="CM1928" s="1" t="s">
        <v>922</v>
      </c>
      <c r="CN1928" s="1" t="s">
        <v>139</v>
      </c>
      <c r="CP1928" s="1" t="s">
        <v>112</v>
      </c>
      <c r="CQ1928" s="1" t="s">
        <v>111</v>
      </c>
      <c r="CR1928" s="1" t="s">
        <v>112</v>
      </c>
      <c r="CS1928" s="1" t="s">
        <v>111</v>
      </c>
      <c r="CT1928" s="1" t="s">
        <v>111</v>
      </c>
      <c r="CU1928" s="1" t="s">
        <v>111</v>
      </c>
      <c r="CV1928" s="1" t="s">
        <v>138</v>
      </c>
      <c r="CW1928" s="1" t="s">
        <v>714</v>
      </c>
      <c r="CX1928" s="1">
        <v>16703221690</v>
      </c>
      <c r="CY1928" s="1" t="s">
        <v>990</v>
      </c>
      <c r="CZ1928" s="1" t="s">
        <v>716</v>
      </c>
      <c r="DA1928" s="1" t="s">
        <v>111</v>
      </c>
      <c r="DB1928" s="1" t="s">
        <v>112</v>
      </c>
    </row>
    <row r="1929" spans="1:111" ht="15.6" customHeight="1" x14ac:dyDescent="0.25">
      <c r="A1929" s="1" t="s">
        <v>18532</v>
      </c>
      <c r="B1929" s="1" t="s">
        <v>238</v>
      </c>
      <c r="C1929" s="2">
        <v>44312.903521643515</v>
      </c>
      <c r="D1929" s="2">
        <v>44350</v>
      </c>
      <c r="E1929" s="1" t="s">
        <v>110</v>
      </c>
      <c r="F1929" s="2">
        <v>44468.833333333336</v>
      </c>
      <c r="G1929" s="1" t="s">
        <v>111</v>
      </c>
      <c r="H1929" s="1" t="s">
        <v>112</v>
      </c>
      <c r="I1929" s="1" t="s">
        <v>112</v>
      </c>
      <c r="J1929" s="1" t="s">
        <v>12016</v>
      </c>
      <c r="K1929" s="1" t="s">
        <v>138</v>
      </c>
      <c r="L1929" s="1" t="s">
        <v>12017</v>
      </c>
      <c r="M1929" s="1" t="s">
        <v>12018</v>
      </c>
      <c r="N1929" s="1" t="s">
        <v>5024</v>
      </c>
      <c r="O1929" s="1" t="s">
        <v>117</v>
      </c>
      <c r="P1929" s="9">
        <v>96950</v>
      </c>
      <c r="Q1929" s="1" t="s">
        <v>118</v>
      </c>
      <c r="R1929" s="1" t="s">
        <v>138</v>
      </c>
      <c r="S1929" s="1">
        <v>16704832273</v>
      </c>
      <c r="U1929" s="1">
        <v>51731</v>
      </c>
      <c r="V1929" s="1" t="s">
        <v>119</v>
      </c>
      <c r="X1929" s="1" t="s">
        <v>12019</v>
      </c>
      <c r="Y1929" s="1" t="s">
        <v>12020</v>
      </c>
      <c r="Z1929" s="1" t="s">
        <v>1762</v>
      </c>
      <c r="AA1929" s="1" t="s">
        <v>12021</v>
      </c>
      <c r="AB1929" s="1" t="s">
        <v>12017</v>
      </c>
      <c r="AC1929" s="1" t="s">
        <v>12018</v>
      </c>
      <c r="AD1929" s="1" t="s">
        <v>5024</v>
      </c>
      <c r="AE1929" s="1" t="s">
        <v>117</v>
      </c>
      <c r="AF1929" s="9">
        <v>96950</v>
      </c>
      <c r="AG1929" s="1" t="s">
        <v>118</v>
      </c>
      <c r="AH1929" s="1" t="s">
        <v>138</v>
      </c>
      <c r="AI1929" s="1">
        <v>16704832273</v>
      </c>
      <c r="AK1929" s="1" t="s">
        <v>12022</v>
      </c>
      <c r="AL1929" s="1" t="s">
        <v>653</v>
      </c>
      <c r="AM1929" s="1" t="s">
        <v>6237</v>
      </c>
      <c r="AN1929" s="1" t="s">
        <v>6238</v>
      </c>
      <c r="AO1929" s="1" t="s">
        <v>6239</v>
      </c>
      <c r="AP1929" s="1" t="s">
        <v>6240</v>
      </c>
      <c r="AR1929" s="1" t="s">
        <v>690</v>
      </c>
      <c r="AS1929" s="1" t="s">
        <v>691</v>
      </c>
      <c r="AT1929" s="9">
        <v>96913</v>
      </c>
      <c r="AU1929" s="1" t="s">
        <v>118</v>
      </c>
      <c r="AV1929" s="1" t="s">
        <v>138</v>
      </c>
      <c r="AW1929" s="1">
        <v>16716461222</v>
      </c>
      <c r="AX1929" s="1">
        <v>111</v>
      </c>
      <c r="AY1929" s="1" t="s">
        <v>6241</v>
      </c>
      <c r="AZ1929" s="1" t="s">
        <v>6242</v>
      </c>
      <c r="BA1929" s="1" t="s">
        <v>691</v>
      </c>
      <c r="BB1929" s="1" t="s">
        <v>6243</v>
      </c>
      <c r="BC1929" s="1" t="str">
        <f>"41-1011.00"</f>
        <v>41-1011.00</v>
      </c>
      <c r="BD1929" s="1" t="s">
        <v>975</v>
      </c>
      <c r="BE1929" s="1" t="s">
        <v>18533</v>
      </c>
      <c r="BF1929" s="1" t="s">
        <v>18534</v>
      </c>
      <c r="BG1929" s="1">
        <v>1</v>
      </c>
      <c r="BH1929" s="1">
        <v>1</v>
      </c>
      <c r="BI1929" s="2">
        <v>44470</v>
      </c>
      <c r="BJ1929" s="2">
        <v>45565</v>
      </c>
      <c r="BK1929" s="2">
        <v>44470</v>
      </c>
      <c r="BL1929" s="2">
        <v>45565</v>
      </c>
      <c r="BM1929" s="1">
        <v>40</v>
      </c>
      <c r="BN1929" s="1">
        <v>0</v>
      </c>
      <c r="BO1929" s="1">
        <v>8</v>
      </c>
      <c r="BP1929" s="1">
        <v>8</v>
      </c>
      <c r="BQ1929" s="1">
        <v>8</v>
      </c>
      <c r="BR1929" s="1">
        <v>8</v>
      </c>
      <c r="BS1929" s="1">
        <v>8</v>
      </c>
      <c r="BT1929" s="1">
        <v>0</v>
      </c>
      <c r="BU1929" s="1" t="str">
        <f t="shared" si="53"/>
        <v>8:00 AM</v>
      </c>
      <c r="BV1929" s="1" t="str">
        <f>"5:00 PM"</f>
        <v>5:00 PM</v>
      </c>
      <c r="BW1929" s="1" t="s">
        <v>135</v>
      </c>
      <c r="BX1929" s="1">
        <v>0</v>
      </c>
      <c r="BY1929" s="1">
        <v>12</v>
      </c>
      <c r="BZ1929" s="1" t="s">
        <v>111</v>
      </c>
      <c r="CA1929" s="1">
        <v>2</v>
      </c>
      <c r="CB1929" s="1" t="s">
        <v>18535</v>
      </c>
      <c r="CC1929" s="1" t="s">
        <v>12017</v>
      </c>
      <c r="CD1929" s="1" t="s">
        <v>12018</v>
      </c>
      <c r="CE1929" s="1" t="s">
        <v>5024</v>
      </c>
      <c r="CF1929" s="1" t="s">
        <v>117</v>
      </c>
      <c r="CG1929" s="1">
        <v>96950</v>
      </c>
      <c r="CH1929" s="3">
        <v>14</v>
      </c>
      <c r="CI1929" s="3">
        <v>14</v>
      </c>
      <c r="CJ1929" s="3">
        <v>21</v>
      </c>
      <c r="CK1929" s="3">
        <v>21</v>
      </c>
      <c r="CL1929" s="1" t="s">
        <v>137</v>
      </c>
      <c r="CM1929" s="1" t="s">
        <v>12027</v>
      </c>
      <c r="CN1929" s="1" t="s">
        <v>139</v>
      </c>
      <c r="CP1929" s="1" t="s">
        <v>111</v>
      </c>
      <c r="CQ1929" s="1" t="s">
        <v>111</v>
      </c>
      <c r="CR1929" s="1" t="s">
        <v>112</v>
      </c>
      <c r="CS1929" s="1" t="s">
        <v>111</v>
      </c>
      <c r="CT1929" s="1" t="s">
        <v>138</v>
      </c>
      <c r="CU1929" s="1" t="s">
        <v>111</v>
      </c>
      <c r="CV1929" s="1" t="s">
        <v>138</v>
      </c>
      <c r="CW1929" s="1" t="s">
        <v>7552</v>
      </c>
      <c r="CX1929" s="1">
        <v>16702855067</v>
      </c>
      <c r="CY1929" s="1" t="s">
        <v>12028</v>
      </c>
      <c r="CZ1929" s="1" t="s">
        <v>12029</v>
      </c>
      <c r="DA1929" s="1" t="s">
        <v>111</v>
      </c>
      <c r="DB1929" s="1" t="s">
        <v>112</v>
      </c>
      <c r="DC1929" s="1" t="s">
        <v>6237</v>
      </c>
      <c r="DD1929" s="1" t="s">
        <v>6238</v>
      </c>
      <c r="DE1929" s="1" t="s">
        <v>18536</v>
      </c>
      <c r="DF1929" s="1" t="s">
        <v>6242</v>
      </c>
      <c r="DG1929" s="1" t="s">
        <v>6241</v>
      </c>
    </row>
    <row r="1930" spans="1:111" ht="15.6" customHeight="1" x14ac:dyDescent="0.25">
      <c r="A1930" s="1" t="s">
        <v>18538</v>
      </c>
      <c r="B1930" s="1" t="s">
        <v>238</v>
      </c>
      <c r="C1930" s="2">
        <v>44302.844804745371</v>
      </c>
      <c r="D1930" s="2">
        <v>44342</v>
      </c>
      <c r="E1930" s="1" t="s">
        <v>180</v>
      </c>
      <c r="G1930" s="1" t="s">
        <v>112</v>
      </c>
      <c r="H1930" s="1" t="s">
        <v>112</v>
      </c>
      <c r="I1930" s="1" t="s">
        <v>112</v>
      </c>
      <c r="J1930" s="1" t="s">
        <v>18006</v>
      </c>
      <c r="K1930" s="1" t="s">
        <v>18007</v>
      </c>
      <c r="L1930" s="1" t="s">
        <v>18008</v>
      </c>
      <c r="N1930" s="1" t="s">
        <v>167</v>
      </c>
      <c r="O1930" s="1" t="s">
        <v>117</v>
      </c>
      <c r="P1930" s="9">
        <v>96950</v>
      </c>
      <c r="Q1930" s="1" t="s">
        <v>118</v>
      </c>
      <c r="R1930" s="1" t="s">
        <v>117</v>
      </c>
      <c r="S1930" s="1">
        <v>16702344010</v>
      </c>
      <c r="U1930" s="1">
        <v>561320</v>
      </c>
      <c r="V1930" s="1" t="s">
        <v>119</v>
      </c>
      <c r="X1930" s="1" t="s">
        <v>18009</v>
      </c>
      <c r="Y1930" s="1" t="s">
        <v>18010</v>
      </c>
      <c r="Z1930" s="1" t="s">
        <v>18011</v>
      </c>
      <c r="AA1930" s="1" t="s">
        <v>528</v>
      </c>
      <c r="AB1930" s="1" t="s">
        <v>18012</v>
      </c>
      <c r="AC1930" s="1" t="s">
        <v>10778</v>
      </c>
      <c r="AD1930" s="1" t="s">
        <v>167</v>
      </c>
      <c r="AE1930" s="1" t="s">
        <v>117</v>
      </c>
      <c r="AF1930" s="9">
        <v>96950</v>
      </c>
      <c r="AG1930" s="1" t="s">
        <v>118</v>
      </c>
      <c r="AH1930" s="1" t="s">
        <v>117</v>
      </c>
      <c r="AI1930" s="1">
        <v>16702854775</v>
      </c>
      <c r="AK1930" s="1" t="s">
        <v>18013</v>
      </c>
      <c r="BC1930" s="1" t="str">
        <f>"49-9071.00"</f>
        <v>49-9071.00</v>
      </c>
      <c r="BD1930" s="1" t="s">
        <v>214</v>
      </c>
      <c r="BE1930" s="1" t="s">
        <v>18014</v>
      </c>
      <c r="BF1930" s="1" t="s">
        <v>839</v>
      </c>
      <c r="BG1930" s="1">
        <v>8</v>
      </c>
      <c r="BH1930" s="1">
        <v>8</v>
      </c>
      <c r="BI1930" s="2">
        <v>44347</v>
      </c>
      <c r="BJ1930" s="2">
        <v>44469</v>
      </c>
      <c r="BK1930" s="2">
        <v>44347</v>
      </c>
      <c r="BL1930" s="2">
        <v>44469</v>
      </c>
      <c r="BM1930" s="1">
        <v>40</v>
      </c>
      <c r="BN1930" s="1">
        <v>0</v>
      </c>
      <c r="BO1930" s="1">
        <v>8</v>
      </c>
      <c r="BP1930" s="1">
        <v>8</v>
      </c>
      <c r="BQ1930" s="1">
        <v>8</v>
      </c>
      <c r="BR1930" s="1">
        <v>8</v>
      </c>
      <c r="BS1930" s="1">
        <v>8</v>
      </c>
      <c r="BT1930" s="1">
        <v>0</v>
      </c>
      <c r="BU1930" s="1" t="str">
        <f t="shared" si="53"/>
        <v>8:00 AM</v>
      </c>
      <c r="BV1930" s="1" t="str">
        <f>"5:00 PM"</f>
        <v>5:00 PM</v>
      </c>
      <c r="BW1930" s="1" t="s">
        <v>135</v>
      </c>
      <c r="BX1930" s="1">
        <v>0</v>
      </c>
      <c r="BY1930" s="1">
        <v>12</v>
      </c>
      <c r="BZ1930" s="1" t="s">
        <v>112</v>
      </c>
      <c r="CA1930" s="1">
        <v>0</v>
      </c>
      <c r="CB1930" s="1" t="s">
        <v>14105</v>
      </c>
      <c r="CC1930" s="1" t="s">
        <v>18008</v>
      </c>
      <c r="CE1930" s="1" t="s">
        <v>167</v>
      </c>
      <c r="CF1930" s="1" t="s">
        <v>117</v>
      </c>
      <c r="CG1930" s="1">
        <v>96950</v>
      </c>
      <c r="CH1930" s="3">
        <v>8.7100000000000009</v>
      </c>
      <c r="CI1930" s="3">
        <v>8.7100000000000009</v>
      </c>
      <c r="CJ1930" s="3">
        <v>13.07</v>
      </c>
      <c r="CK1930" s="3">
        <v>13.07</v>
      </c>
      <c r="CL1930" s="1" t="s">
        <v>137</v>
      </c>
      <c r="CM1930" s="1" t="s">
        <v>168</v>
      </c>
      <c r="CN1930" s="1" t="s">
        <v>139</v>
      </c>
      <c r="CP1930" s="1" t="s">
        <v>112</v>
      </c>
      <c r="CQ1930" s="1" t="s">
        <v>111</v>
      </c>
      <c r="CR1930" s="1" t="s">
        <v>111</v>
      </c>
      <c r="CS1930" s="1" t="s">
        <v>111</v>
      </c>
      <c r="CT1930" s="1" t="s">
        <v>138</v>
      </c>
      <c r="CU1930" s="1" t="s">
        <v>111</v>
      </c>
      <c r="CV1930" s="1" t="s">
        <v>111</v>
      </c>
      <c r="CW1930" s="1" t="s">
        <v>18539</v>
      </c>
      <c r="CX1930" s="1">
        <v>16702344010</v>
      </c>
      <c r="CY1930" s="1" t="s">
        <v>18013</v>
      </c>
      <c r="CZ1930" s="1" t="s">
        <v>138</v>
      </c>
      <c r="DA1930" s="1" t="s">
        <v>111</v>
      </c>
      <c r="DB1930" s="1" t="s">
        <v>112</v>
      </c>
      <c r="DC1930" s="1" t="s">
        <v>18540</v>
      </c>
      <c r="DD1930" s="1" t="s">
        <v>18541</v>
      </c>
      <c r="DE1930" s="1" t="s">
        <v>4855</v>
      </c>
      <c r="DF1930" s="1" t="s">
        <v>18006</v>
      </c>
      <c r="DG1930" s="1" t="s">
        <v>18013</v>
      </c>
    </row>
    <row r="1931" spans="1:111" ht="15.6" customHeight="1" x14ac:dyDescent="0.25">
      <c r="A1931" s="1" t="s">
        <v>18542</v>
      </c>
      <c r="B1931" s="1" t="s">
        <v>238</v>
      </c>
      <c r="C1931" s="2">
        <v>44341.088656712964</v>
      </c>
      <c r="D1931" s="2">
        <v>44371</v>
      </c>
      <c r="E1931" s="1" t="s">
        <v>110</v>
      </c>
      <c r="F1931" s="2">
        <v>44468.833333333336</v>
      </c>
      <c r="G1931" s="1" t="s">
        <v>111</v>
      </c>
      <c r="H1931" s="1" t="s">
        <v>112</v>
      </c>
      <c r="I1931" s="1" t="s">
        <v>112</v>
      </c>
      <c r="J1931" s="1" t="s">
        <v>6296</v>
      </c>
      <c r="K1931" s="1" t="s">
        <v>18543</v>
      </c>
      <c r="L1931" s="1" t="s">
        <v>18544</v>
      </c>
      <c r="M1931" s="1" t="s">
        <v>138</v>
      </c>
      <c r="N1931" s="1" t="s">
        <v>116</v>
      </c>
      <c r="O1931" s="1" t="s">
        <v>117</v>
      </c>
      <c r="P1931" s="9">
        <v>96950</v>
      </c>
      <c r="Q1931" s="1" t="s">
        <v>118</v>
      </c>
      <c r="R1931" s="1" t="s">
        <v>242</v>
      </c>
      <c r="S1931" s="1">
        <v>16702876611</v>
      </c>
      <c r="U1931" s="1">
        <v>81111</v>
      </c>
      <c r="V1931" s="1" t="s">
        <v>119</v>
      </c>
      <c r="X1931" s="1" t="s">
        <v>6299</v>
      </c>
      <c r="Y1931" s="1" t="s">
        <v>6300</v>
      </c>
      <c r="AA1931" s="1" t="s">
        <v>973</v>
      </c>
      <c r="AB1931" s="1" t="s">
        <v>18544</v>
      </c>
      <c r="AC1931" s="1" t="s">
        <v>138</v>
      </c>
      <c r="AD1931" s="1" t="s">
        <v>116</v>
      </c>
      <c r="AE1931" s="1" t="s">
        <v>117</v>
      </c>
      <c r="AF1931" s="9">
        <v>96950</v>
      </c>
      <c r="AG1931" s="1" t="s">
        <v>118</v>
      </c>
      <c r="AH1931" s="1" t="s">
        <v>242</v>
      </c>
      <c r="AI1931" s="1">
        <v>16702876611</v>
      </c>
      <c r="AK1931" s="1" t="s">
        <v>6301</v>
      </c>
      <c r="BC1931" s="1" t="str">
        <f>"49-3021.00"</f>
        <v>49-3021.00</v>
      </c>
      <c r="BD1931" s="1" t="s">
        <v>280</v>
      </c>
      <c r="BE1931" s="1" t="s">
        <v>18545</v>
      </c>
      <c r="BF1931" s="1" t="s">
        <v>18546</v>
      </c>
      <c r="BG1931" s="1">
        <v>3</v>
      </c>
      <c r="BH1931" s="1">
        <v>3</v>
      </c>
      <c r="BI1931" s="2">
        <v>44470</v>
      </c>
      <c r="BJ1931" s="2">
        <v>45565</v>
      </c>
      <c r="BK1931" s="2">
        <v>44470</v>
      </c>
      <c r="BL1931" s="2">
        <v>45565</v>
      </c>
      <c r="BM1931" s="1">
        <v>35</v>
      </c>
      <c r="BN1931" s="1">
        <v>0</v>
      </c>
      <c r="BO1931" s="1">
        <v>7</v>
      </c>
      <c r="BP1931" s="1">
        <v>7</v>
      </c>
      <c r="BQ1931" s="1">
        <v>7</v>
      </c>
      <c r="BR1931" s="1">
        <v>7</v>
      </c>
      <c r="BS1931" s="1">
        <v>7</v>
      </c>
      <c r="BT1931" s="1">
        <v>0</v>
      </c>
      <c r="BU1931" s="1" t="str">
        <f t="shared" si="53"/>
        <v>8:00 AM</v>
      </c>
      <c r="BV1931" s="1" t="str">
        <f>"5:30 PM"</f>
        <v>5:30 PM</v>
      </c>
      <c r="BW1931" s="1" t="s">
        <v>135</v>
      </c>
      <c r="BX1931" s="1">
        <v>0</v>
      </c>
      <c r="BY1931" s="1">
        <v>12</v>
      </c>
      <c r="BZ1931" s="1" t="s">
        <v>112</v>
      </c>
      <c r="CB1931" s="4" t="s">
        <v>18547</v>
      </c>
      <c r="CC1931" s="1" t="s">
        <v>18544</v>
      </c>
      <c r="CD1931" s="1" t="s">
        <v>138</v>
      </c>
      <c r="CE1931" s="1" t="s">
        <v>116</v>
      </c>
      <c r="CF1931" s="1" t="s">
        <v>117</v>
      </c>
      <c r="CG1931" s="1">
        <v>96950</v>
      </c>
      <c r="CH1931" s="3">
        <v>9.6999999999999993</v>
      </c>
      <c r="CI1931" s="3">
        <v>9.6999999999999993</v>
      </c>
      <c r="CJ1931" s="3">
        <v>14.55</v>
      </c>
      <c r="CK1931" s="3">
        <v>14.55</v>
      </c>
      <c r="CL1931" s="1" t="s">
        <v>137</v>
      </c>
      <c r="CM1931" s="1" t="s">
        <v>18548</v>
      </c>
      <c r="CN1931" s="1" t="s">
        <v>139</v>
      </c>
      <c r="CP1931" s="1" t="s">
        <v>112</v>
      </c>
      <c r="CQ1931" s="1" t="s">
        <v>111</v>
      </c>
      <c r="CR1931" s="1" t="s">
        <v>112</v>
      </c>
      <c r="CS1931" s="1" t="s">
        <v>111</v>
      </c>
      <c r="CT1931" s="1" t="s">
        <v>138</v>
      </c>
      <c r="CU1931" s="1" t="s">
        <v>111</v>
      </c>
      <c r="CV1931" s="1" t="s">
        <v>138</v>
      </c>
      <c r="CW1931" s="1" t="s">
        <v>980</v>
      </c>
      <c r="CX1931" s="1">
        <v>16702876611</v>
      </c>
      <c r="CY1931" s="1" t="s">
        <v>6307</v>
      </c>
      <c r="CZ1931" s="1" t="s">
        <v>138</v>
      </c>
      <c r="DA1931" s="1" t="s">
        <v>111</v>
      </c>
      <c r="DB1931" s="1" t="s">
        <v>112</v>
      </c>
    </row>
    <row r="1932" spans="1:111" ht="15.6" customHeight="1" x14ac:dyDescent="0.25">
      <c r="A1932" s="1" t="s">
        <v>18549</v>
      </c>
      <c r="B1932" s="1" t="s">
        <v>238</v>
      </c>
      <c r="C1932" s="2">
        <v>44335.049217476851</v>
      </c>
      <c r="D1932" s="2">
        <v>44377</v>
      </c>
      <c r="E1932" s="1" t="s">
        <v>110</v>
      </c>
      <c r="F1932" s="2">
        <v>44438.833333333336</v>
      </c>
      <c r="G1932" s="1" t="s">
        <v>112</v>
      </c>
      <c r="H1932" s="1" t="s">
        <v>112</v>
      </c>
      <c r="I1932" s="1" t="s">
        <v>112</v>
      </c>
      <c r="J1932" s="1" t="s">
        <v>1123</v>
      </c>
      <c r="K1932" s="1" t="s">
        <v>3955</v>
      </c>
      <c r="L1932" s="1" t="s">
        <v>1125</v>
      </c>
      <c r="M1932" s="1" t="s">
        <v>1126</v>
      </c>
      <c r="N1932" s="1" t="s">
        <v>116</v>
      </c>
      <c r="O1932" s="1" t="s">
        <v>117</v>
      </c>
      <c r="P1932" s="9">
        <v>96950</v>
      </c>
      <c r="Q1932" s="1" t="s">
        <v>118</v>
      </c>
      <c r="R1932" s="1" t="s">
        <v>117</v>
      </c>
      <c r="S1932" s="1">
        <v>16702341795</v>
      </c>
      <c r="U1932" s="1">
        <v>45399</v>
      </c>
      <c r="V1932" s="1" t="s">
        <v>119</v>
      </c>
      <c r="X1932" s="1" t="s">
        <v>1127</v>
      </c>
      <c r="Y1932" s="1" t="s">
        <v>848</v>
      </c>
      <c r="Z1932" s="1" t="s">
        <v>1128</v>
      </c>
      <c r="AA1932" s="1" t="s">
        <v>1129</v>
      </c>
      <c r="AB1932" s="1" t="s">
        <v>1125</v>
      </c>
      <c r="AC1932" s="1" t="s">
        <v>1130</v>
      </c>
      <c r="AD1932" s="1" t="s">
        <v>116</v>
      </c>
      <c r="AE1932" s="1" t="s">
        <v>117</v>
      </c>
      <c r="AF1932" s="9">
        <v>96950</v>
      </c>
      <c r="AG1932" s="1" t="s">
        <v>118</v>
      </c>
      <c r="AH1932" s="1" t="s">
        <v>117</v>
      </c>
      <c r="AI1932" s="1">
        <v>16702341795</v>
      </c>
      <c r="AK1932" s="1" t="s">
        <v>1131</v>
      </c>
      <c r="BC1932" s="1" t="str">
        <f>"51-3021.00"</f>
        <v>51-3021.00</v>
      </c>
      <c r="BD1932" s="1" t="s">
        <v>4564</v>
      </c>
      <c r="BE1932" s="1" t="s">
        <v>4819</v>
      </c>
      <c r="BF1932" s="1" t="s">
        <v>4565</v>
      </c>
      <c r="BG1932" s="1">
        <v>1</v>
      </c>
      <c r="BH1932" s="1">
        <v>1</v>
      </c>
      <c r="BI1932" s="2">
        <v>44440</v>
      </c>
      <c r="BJ1932" s="2">
        <v>44804</v>
      </c>
      <c r="BK1932" s="2">
        <v>44440</v>
      </c>
      <c r="BL1932" s="2">
        <v>44804</v>
      </c>
      <c r="BM1932" s="1">
        <v>35</v>
      </c>
      <c r="BN1932" s="1">
        <v>6</v>
      </c>
      <c r="BO1932" s="1">
        <v>6</v>
      </c>
      <c r="BP1932" s="1">
        <v>0</v>
      </c>
      <c r="BQ1932" s="1">
        <v>6</v>
      </c>
      <c r="BR1932" s="1">
        <v>5</v>
      </c>
      <c r="BS1932" s="1">
        <v>6</v>
      </c>
      <c r="BT1932" s="1">
        <v>6</v>
      </c>
      <c r="BU1932" s="1" t="str">
        <f>"6:00 AM"</f>
        <v>6:00 AM</v>
      </c>
      <c r="BV1932" s="1" t="str">
        <f>"9:00 PM"</f>
        <v>9:00 PM</v>
      </c>
      <c r="BW1932" s="1" t="s">
        <v>135</v>
      </c>
      <c r="BX1932" s="1">
        <v>0</v>
      </c>
      <c r="BY1932" s="1">
        <v>3</v>
      </c>
      <c r="BZ1932" s="1" t="s">
        <v>112</v>
      </c>
      <c r="CB1932" s="1" t="s">
        <v>4820</v>
      </c>
      <c r="CC1932" s="1" t="s">
        <v>3959</v>
      </c>
      <c r="CD1932" s="1" t="s">
        <v>3960</v>
      </c>
      <c r="CE1932" s="1" t="s">
        <v>116</v>
      </c>
      <c r="CF1932" s="1" t="s">
        <v>117</v>
      </c>
      <c r="CG1932" s="1">
        <v>96950</v>
      </c>
      <c r="CH1932" s="3">
        <v>7.97</v>
      </c>
      <c r="CI1932" s="3">
        <v>9.49</v>
      </c>
      <c r="CJ1932" s="3">
        <v>11.96</v>
      </c>
      <c r="CK1932" s="3">
        <v>14.24</v>
      </c>
      <c r="CL1932" s="1" t="s">
        <v>137</v>
      </c>
      <c r="CM1932" s="1" t="s">
        <v>138</v>
      </c>
      <c r="CN1932" s="1" t="s">
        <v>139</v>
      </c>
      <c r="CP1932" s="1" t="s">
        <v>112</v>
      </c>
      <c r="CQ1932" s="1" t="s">
        <v>111</v>
      </c>
      <c r="CR1932" s="1" t="s">
        <v>112</v>
      </c>
      <c r="CS1932" s="1" t="s">
        <v>111</v>
      </c>
      <c r="CT1932" s="1" t="s">
        <v>138</v>
      </c>
      <c r="CU1932" s="1" t="s">
        <v>111</v>
      </c>
      <c r="CV1932" s="1" t="s">
        <v>111</v>
      </c>
      <c r="CW1932" s="1" t="s">
        <v>9703</v>
      </c>
      <c r="CX1932" s="1">
        <v>16702341795</v>
      </c>
      <c r="CY1932" s="1" t="s">
        <v>1135</v>
      </c>
      <c r="CZ1932" s="1" t="s">
        <v>1136</v>
      </c>
      <c r="DA1932" s="1" t="s">
        <v>111</v>
      </c>
      <c r="DB1932" s="1" t="s">
        <v>112</v>
      </c>
    </row>
    <row r="1933" spans="1:111" ht="15.6" customHeight="1" x14ac:dyDescent="0.25">
      <c r="A1933" s="1" t="s">
        <v>18550</v>
      </c>
      <c r="B1933" s="1" t="s">
        <v>238</v>
      </c>
      <c r="C1933" s="2">
        <v>44315.021096990742</v>
      </c>
      <c r="D1933" s="2">
        <v>44348</v>
      </c>
      <c r="E1933" s="1" t="s">
        <v>110</v>
      </c>
      <c r="F1933" s="2">
        <v>44468.833333333336</v>
      </c>
      <c r="G1933" s="1" t="s">
        <v>112</v>
      </c>
      <c r="H1933" s="1" t="s">
        <v>112</v>
      </c>
      <c r="I1933" s="1" t="s">
        <v>112</v>
      </c>
      <c r="J1933" s="1" t="s">
        <v>18551</v>
      </c>
      <c r="L1933" s="1" t="s">
        <v>18552</v>
      </c>
      <c r="M1933" s="1" t="s">
        <v>18553</v>
      </c>
      <c r="N1933" s="1" t="s">
        <v>116</v>
      </c>
      <c r="O1933" s="1" t="s">
        <v>117</v>
      </c>
      <c r="P1933" s="9">
        <v>96950</v>
      </c>
      <c r="Q1933" s="1" t="s">
        <v>118</v>
      </c>
      <c r="S1933" s="1">
        <v>16702351662</v>
      </c>
      <c r="U1933" s="1">
        <v>811412</v>
      </c>
      <c r="V1933" s="1" t="s">
        <v>119</v>
      </c>
      <c r="X1933" s="1" t="s">
        <v>2482</v>
      </c>
      <c r="Y1933" s="1" t="s">
        <v>307</v>
      </c>
      <c r="Z1933" s="1" t="s">
        <v>4660</v>
      </c>
      <c r="AA1933" s="1" t="s">
        <v>373</v>
      </c>
      <c r="AB1933" s="1" t="s">
        <v>18554</v>
      </c>
      <c r="AC1933" s="1" t="s">
        <v>18553</v>
      </c>
      <c r="AD1933" s="1" t="s">
        <v>116</v>
      </c>
      <c r="AE1933" s="1" t="s">
        <v>117</v>
      </c>
      <c r="AF1933" s="9">
        <v>96950</v>
      </c>
      <c r="AG1933" s="1" t="s">
        <v>118</v>
      </c>
      <c r="AI1933" s="1">
        <v>16702351662</v>
      </c>
      <c r="AK1933" s="1" t="s">
        <v>18555</v>
      </c>
      <c r="BC1933" s="1" t="str">
        <f>"49-9021.01"</f>
        <v>49-9021.01</v>
      </c>
      <c r="BD1933" s="1" t="s">
        <v>3944</v>
      </c>
      <c r="BE1933" s="1" t="s">
        <v>18556</v>
      </c>
      <c r="BF1933" s="1" t="s">
        <v>18557</v>
      </c>
      <c r="BG1933" s="1">
        <v>2</v>
      </c>
      <c r="BH1933" s="1">
        <v>2</v>
      </c>
      <c r="BI1933" s="2">
        <v>44470</v>
      </c>
      <c r="BJ1933" s="2">
        <v>44834</v>
      </c>
      <c r="BK1933" s="2">
        <v>44470</v>
      </c>
      <c r="BL1933" s="2">
        <v>44834</v>
      </c>
      <c r="BM1933" s="1">
        <v>40</v>
      </c>
      <c r="BN1933" s="1">
        <v>0</v>
      </c>
      <c r="BO1933" s="1">
        <v>8</v>
      </c>
      <c r="BP1933" s="1">
        <v>8</v>
      </c>
      <c r="BQ1933" s="1">
        <v>8</v>
      </c>
      <c r="BR1933" s="1">
        <v>8</v>
      </c>
      <c r="BS1933" s="1">
        <v>8</v>
      </c>
      <c r="BT1933" s="1">
        <v>0</v>
      </c>
      <c r="BU1933" s="1" t="str">
        <f>"8:00 AM"</f>
        <v>8:00 AM</v>
      </c>
      <c r="BV1933" s="1" t="str">
        <f>"5:00 PM"</f>
        <v>5:00 PM</v>
      </c>
      <c r="BW1933" s="1" t="s">
        <v>135</v>
      </c>
      <c r="BX1933" s="1">
        <v>0</v>
      </c>
      <c r="BY1933" s="1">
        <v>12</v>
      </c>
      <c r="BZ1933" s="1" t="s">
        <v>112</v>
      </c>
      <c r="CA1933" s="1">
        <v>0</v>
      </c>
      <c r="CB1933" s="4" t="s">
        <v>18558</v>
      </c>
      <c r="CC1933" s="1" t="s">
        <v>18559</v>
      </c>
      <c r="CD1933" s="1" t="s">
        <v>18560</v>
      </c>
      <c r="CE1933" s="1" t="s">
        <v>116</v>
      </c>
      <c r="CF1933" s="1" t="s">
        <v>117</v>
      </c>
      <c r="CG1933" s="1">
        <v>96950</v>
      </c>
      <c r="CH1933" s="3">
        <v>9.0299999999999994</v>
      </c>
      <c r="CI1933" s="3">
        <v>9.25</v>
      </c>
      <c r="CJ1933" s="3">
        <v>13.55</v>
      </c>
      <c r="CK1933" s="3">
        <v>13.88</v>
      </c>
      <c r="CL1933" s="1" t="s">
        <v>137</v>
      </c>
      <c r="CM1933" s="1" t="s">
        <v>10049</v>
      </c>
      <c r="CN1933" s="1" t="s">
        <v>139</v>
      </c>
      <c r="CP1933" s="1" t="s">
        <v>112</v>
      </c>
      <c r="CQ1933" s="1" t="s">
        <v>111</v>
      </c>
      <c r="CR1933" s="1" t="s">
        <v>112</v>
      </c>
      <c r="CS1933" s="1" t="s">
        <v>111</v>
      </c>
      <c r="CT1933" s="1" t="s">
        <v>138</v>
      </c>
      <c r="CU1933" s="1" t="s">
        <v>111</v>
      </c>
      <c r="CV1933" s="1" t="s">
        <v>138</v>
      </c>
      <c r="CW1933" s="1" t="s">
        <v>138</v>
      </c>
      <c r="CX1933" s="1">
        <v>16702351662</v>
      </c>
      <c r="CY1933" s="1" t="s">
        <v>18555</v>
      </c>
      <c r="CZ1933" s="1" t="s">
        <v>138</v>
      </c>
      <c r="DA1933" s="1" t="s">
        <v>111</v>
      </c>
      <c r="DB1933" s="1" t="s">
        <v>112</v>
      </c>
    </row>
    <row r="1934" spans="1:111" ht="15.6" customHeight="1" x14ac:dyDescent="0.25">
      <c r="A1934" s="1" t="s">
        <v>18561</v>
      </c>
      <c r="B1934" s="1" t="s">
        <v>238</v>
      </c>
      <c r="C1934" s="2">
        <v>44341.110474074078</v>
      </c>
      <c r="D1934" s="2">
        <v>44378</v>
      </c>
      <c r="E1934" s="1" t="s">
        <v>110</v>
      </c>
      <c r="F1934" s="2">
        <v>44468.833333333336</v>
      </c>
      <c r="G1934" s="1" t="s">
        <v>111</v>
      </c>
      <c r="H1934" s="1" t="s">
        <v>112</v>
      </c>
      <c r="I1934" s="1" t="s">
        <v>112</v>
      </c>
      <c r="J1934" s="1" t="s">
        <v>875</v>
      </c>
      <c r="K1934" s="1" t="s">
        <v>876</v>
      </c>
      <c r="L1934" s="1" t="s">
        <v>1368</v>
      </c>
      <c r="M1934" s="1" t="s">
        <v>878</v>
      </c>
      <c r="N1934" s="1" t="s">
        <v>167</v>
      </c>
      <c r="O1934" s="1" t="s">
        <v>117</v>
      </c>
      <c r="P1934" s="9">
        <v>96950</v>
      </c>
      <c r="Q1934" s="1" t="s">
        <v>118</v>
      </c>
      <c r="S1934" s="1">
        <v>16702347976</v>
      </c>
      <c r="T1934" s="1">
        <v>5100</v>
      </c>
      <c r="U1934" s="1">
        <v>72111</v>
      </c>
      <c r="V1934" s="1" t="s">
        <v>119</v>
      </c>
      <c r="X1934" s="1" t="s">
        <v>880</v>
      </c>
      <c r="Y1934" s="1" t="s">
        <v>881</v>
      </c>
      <c r="AA1934" s="1" t="s">
        <v>528</v>
      </c>
      <c r="AB1934" s="1" t="s">
        <v>1368</v>
      </c>
      <c r="AC1934" s="1" t="s">
        <v>878</v>
      </c>
      <c r="AD1934" s="1" t="s">
        <v>167</v>
      </c>
      <c r="AE1934" s="1" t="s">
        <v>117</v>
      </c>
      <c r="AF1934" s="9">
        <v>96950</v>
      </c>
      <c r="AG1934" s="1" t="s">
        <v>118</v>
      </c>
      <c r="AI1934" s="1">
        <v>16702347976</v>
      </c>
      <c r="AJ1934" s="1">
        <v>5100</v>
      </c>
      <c r="AK1934" s="1" t="s">
        <v>5187</v>
      </c>
      <c r="BC1934" s="1" t="str">
        <f>"49-9071.00"</f>
        <v>49-9071.00</v>
      </c>
      <c r="BD1934" s="1" t="s">
        <v>214</v>
      </c>
      <c r="BE1934" s="1" t="s">
        <v>15498</v>
      </c>
      <c r="BF1934" s="1" t="s">
        <v>4431</v>
      </c>
      <c r="BG1934" s="1">
        <v>10</v>
      </c>
      <c r="BH1934" s="1">
        <v>10</v>
      </c>
      <c r="BI1934" s="2">
        <v>44470</v>
      </c>
      <c r="BJ1934" s="2">
        <v>44834</v>
      </c>
      <c r="BK1934" s="2">
        <v>44470</v>
      </c>
      <c r="BL1934" s="2">
        <v>44834</v>
      </c>
      <c r="BM1934" s="1">
        <v>35</v>
      </c>
      <c r="BN1934" s="1">
        <v>7</v>
      </c>
      <c r="BO1934" s="1">
        <v>7</v>
      </c>
      <c r="BP1934" s="1">
        <v>0</v>
      </c>
      <c r="BQ1934" s="1">
        <v>7</v>
      </c>
      <c r="BR1934" s="1">
        <v>7</v>
      </c>
      <c r="BS1934" s="1">
        <v>0</v>
      </c>
      <c r="BT1934" s="1">
        <v>7</v>
      </c>
      <c r="BU1934" s="1" t="str">
        <f>"7:00 AM"</f>
        <v>7:00 AM</v>
      </c>
      <c r="BV1934" s="1" t="str">
        <f>"3:00 PM"</f>
        <v>3:00 PM</v>
      </c>
      <c r="BW1934" s="1" t="s">
        <v>135</v>
      </c>
      <c r="BX1934" s="1">
        <v>0</v>
      </c>
      <c r="BY1934" s="1">
        <v>24</v>
      </c>
      <c r="BZ1934" s="1" t="s">
        <v>112</v>
      </c>
      <c r="CB1934" s="1" t="s">
        <v>15499</v>
      </c>
      <c r="CC1934" s="1" t="s">
        <v>1368</v>
      </c>
      <c r="CD1934" s="1" t="s">
        <v>878</v>
      </c>
      <c r="CE1934" s="1" t="s">
        <v>167</v>
      </c>
      <c r="CF1934" s="1" t="s">
        <v>117</v>
      </c>
      <c r="CG1934" s="1">
        <v>96950</v>
      </c>
      <c r="CH1934" s="3">
        <v>8.7100000000000009</v>
      </c>
      <c r="CI1934" s="3">
        <v>10.5</v>
      </c>
      <c r="CJ1934" s="3">
        <v>13.07</v>
      </c>
      <c r="CK1934" s="3">
        <v>15.75</v>
      </c>
      <c r="CL1934" s="1" t="s">
        <v>137</v>
      </c>
      <c r="CM1934" s="1" t="s">
        <v>8968</v>
      </c>
      <c r="CN1934" s="1" t="s">
        <v>139</v>
      </c>
      <c r="CP1934" s="1" t="s">
        <v>112</v>
      </c>
      <c r="CQ1934" s="1" t="s">
        <v>111</v>
      </c>
      <c r="CR1934" s="1" t="s">
        <v>112</v>
      </c>
      <c r="CS1934" s="1" t="s">
        <v>111</v>
      </c>
      <c r="CT1934" s="1" t="s">
        <v>138</v>
      </c>
      <c r="CU1934" s="1" t="s">
        <v>111</v>
      </c>
      <c r="CV1934" s="1" t="s">
        <v>111</v>
      </c>
      <c r="CW1934" s="1" t="s">
        <v>18562</v>
      </c>
      <c r="CX1934" s="1">
        <v>16702347976</v>
      </c>
      <c r="CY1934" s="1" t="s">
        <v>888</v>
      </c>
      <c r="CZ1934" s="1" t="s">
        <v>2517</v>
      </c>
      <c r="DA1934" s="1" t="s">
        <v>111</v>
      </c>
      <c r="DB1934" s="1" t="s">
        <v>112</v>
      </c>
    </row>
    <row r="1935" spans="1:111" ht="15.6" customHeight="1" x14ac:dyDescent="0.25">
      <c r="A1935" s="1" t="s">
        <v>18573</v>
      </c>
      <c r="B1935" s="1" t="s">
        <v>238</v>
      </c>
      <c r="C1935" s="2">
        <v>44336.991306828706</v>
      </c>
      <c r="D1935" s="2">
        <v>44378</v>
      </c>
      <c r="E1935" s="1" t="s">
        <v>110</v>
      </c>
      <c r="F1935" s="2">
        <v>44468.833333333336</v>
      </c>
      <c r="G1935" s="1" t="s">
        <v>111</v>
      </c>
      <c r="H1935" s="1" t="s">
        <v>111</v>
      </c>
      <c r="I1935" s="1" t="s">
        <v>112</v>
      </c>
      <c r="J1935" s="1" t="s">
        <v>11667</v>
      </c>
      <c r="K1935" s="1" t="s">
        <v>11668</v>
      </c>
      <c r="L1935" s="1" t="s">
        <v>11669</v>
      </c>
      <c r="M1935" s="1" t="s">
        <v>11670</v>
      </c>
      <c r="N1935" s="1" t="s">
        <v>116</v>
      </c>
      <c r="O1935" s="1" t="s">
        <v>117</v>
      </c>
      <c r="P1935" s="9">
        <v>96950</v>
      </c>
      <c r="Q1935" s="1" t="s">
        <v>118</v>
      </c>
      <c r="S1935" s="1">
        <v>16702337770</v>
      </c>
      <c r="U1935" s="1">
        <v>54133</v>
      </c>
      <c r="V1935" s="1" t="s">
        <v>119</v>
      </c>
      <c r="X1935" s="1" t="s">
        <v>723</v>
      </c>
      <c r="Y1935" s="1" t="s">
        <v>3563</v>
      </c>
      <c r="Z1935" s="1" t="s">
        <v>3048</v>
      </c>
      <c r="AA1935" s="1" t="s">
        <v>245</v>
      </c>
      <c r="AB1935" s="1" t="s">
        <v>11669</v>
      </c>
      <c r="AC1935" s="1" t="s">
        <v>11670</v>
      </c>
      <c r="AD1935" s="1" t="s">
        <v>116</v>
      </c>
      <c r="AE1935" s="1" t="s">
        <v>117</v>
      </c>
      <c r="AF1935" s="9">
        <v>96950</v>
      </c>
      <c r="AG1935" s="1" t="s">
        <v>118</v>
      </c>
      <c r="AH1935" s="1" t="s">
        <v>138</v>
      </c>
      <c r="AI1935" s="1">
        <v>16702337770</v>
      </c>
      <c r="AK1935" s="1" t="s">
        <v>575</v>
      </c>
      <c r="BC1935" s="1" t="str">
        <f>"13-2011.01"</f>
        <v>13-2011.01</v>
      </c>
      <c r="BD1935" s="1" t="s">
        <v>932</v>
      </c>
      <c r="BE1935" s="1" t="s">
        <v>11672</v>
      </c>
      <c r="BF1935" s="1" t="s">
        <v>759</v>
      </c>
      <c r="BG1935" s="1">
        <v>1</v>
      </c>
      <c r="BH1935" s="1">
        <v>1</v>
      </c>
      <c r="BI1935" s="2">
        <v>44470</v>
      </c>
      <c r="BJ1935" s="2">
        <v>45565</v>
      </c>
      <c r="BK1935" s="2">
        <v>44470</v>
      </c>
      <c r="BL1935" s="2">
        <v>45565</v>
      </c>
      <c r="BM1935" s="1">
        <v>40</v>
      </c>
      <c r="BN1935" s="1">
        <v>0</v>
      </c>
      <c r="BO1935" s="1">
        <v>8</v>
      </c>
      <c r="BP1935" s="1">
        <v>8</v>
      </c>
      <c r="BQ1935" s="1">
        <v>8</v>
      </c>
      <c r="BR1935" s="1">
        <v>8</v>
      </c>
      <c r="BS1935" s="1">
        <v>8</v>
      </c>
      <c r="BT1935" s="1">
        <v>0</v>
      </c>
      <c r="BU1935" s="1" t="str">
        <f>"8:00 AM"</f>
        <v>8:00 AM</v>
      </c>
      <c r="BV1935" s="1" t="str">
        <f>"5:00 PM"</f>
        <v>5:00 PM</v>
      </c>
      <c r="BW1935" s="1" t="s">
        <v>193</v>
      </c>
      <c r="BX1935" s="1">
        <v>0</v>
      </c>
      <c r="BY1935" s="1">
        <v>24</v>
      </c>
      <c r="BZ1935" s="1" t="s">
        <v>112</v>
      </c>
      <c r="CB1935" s="1" t="s">
        <v>11673</v>
      </c>
      <c r="CC1935" s="1" t="s">
        <v>11669</v>
      </c>
      <c r="CD1935" s="1" t="s">
        <v>11670</v>
      </c>
      <c r="CE1935" s="1" t="s">
        <v>116</v>
      </c>
      <c r="CF1935" s="1" t="s">
        <v>117</v>
      </c>
      <c r="CG1935" s="1">
        <v>96950</v>
      </c>
      <c r="CH1935" s="3">
        <v>14.85</v>
      </c>
      <c r="CI1935" s="3">
        <v>14.85</v>
      </c>
      <c r="CJ1935" s="3">
        <v>22.27</v>
      </c>
      <c r="CK1935" s="3">
        <v>22.27</v>
      </c>
      <c r="CL1935" s="1" t="s">
        <v>137</v>
      </c>
      <c r="CM1935" s="1" t="s">
        <v>781</v>
      </c>
      <c r="CN1935" s="1" t="s">
        <v>139</v>
      </c>
      <c r="CP1935" s="1" t="s">
        <v>112</v>
      </c>
      <c r="CQ1935" s="1" t="s">
        <v>111</v>
      </c>
      <c r="CR1935" s="1" t="s">
        <v>111</v>
      </c>
      <c r="CS1935" s="1" t="s">
        <v>111</v>
      </c>
      <c r="CT1935" s="1" t="s">
        <v>138</v>
      </c>
      <c r="CU1935" s="1" t="s">
        <v>111</v>
      </c>
      <c r="CV1935" s="1" t="s">
        <v>138</v>
      </c>
      <c r="CW1935" s="1" t="s">
        <v>583</v>
      </c>
      <c r="CX1935" s="1">
        <v>16707837461</v>
      </c>
      <c r="CY1935" s="1" t="s">
        <v>575</v>
      </c>
      <c r="CZ1935" s="1" t="s">
        <v>428</v>
      </c>
      <c r="DA1935" s="1" t="s">
        <v>111</v>
      </c>
      <c r="DB1935" s="1" t="s">
        <v>112</v>
      </c>
    </row>
    <row r="1936" spans="1:111" ht="15.6" customHeight="1" x14ac:dyDescent="0.25">
      <c r="A1936" s="1" t="s">
        <v>18574</v>
      </c>
      <c r="B1936" s="1" t="s">
        <v>238</v>
      </c>
      <c r="C1936" s="2">
        <v>44315.179175115743</v>
      </c>
      <c r="D1936" s="2">
        <v>44362</v>
      </c>
      <c r="E1936" s="1" t="s">
        <v>110</v>
      </c>
      <c r="F1936" s="2">
        <v>44468.833333333336</v>
      </c>
      <c r="G1936" s="1" t="s">
        <v>112</v>
      </c>
      <c r="H1936" s="1" t="s">
        <v>112</v>
      </c>
      <c r="I1936" s="1" t="s">
        <v>112</v>
      </c>
      <c r="J1936" s="1" t="s">
        <v>18575</v>
      </c>
      <c r="L1936" s="1" t="s">
        <v>368</v>
      </c>
      <c r="M1936" s="1" t="s">
        <v>11195</v>
      </c>
      <c r="N1936" s="1" t="s">
        <v>116</v>
      </c>
      <c r="O1936" s="1" t="s">
        <v>117</v>
      </c>
      <c r="P1936" s="9">
        <v>96950</v>
      </c>
      <c r="Q1936" s="1" t="s">
        <v>118</v>
      </c>
      <c r="R1936" s="1" t="s">
        <v>138</v>
      </c>
      <c r="S1936" s="1">
        <v>16702331217</v>
      </c>
      <c r="U1936" s="1">
        <v>812112</v>
      </c>
      <c r="V1936" s="1" t="s">
        <v>119</v>
      </c>
      <c r="X1936" s="1" t="s">
        <v>370</v>
      </c>
      <c r="Y1936" s="1" t="s">
        <v>371</v>
      </c>
      <c r="Z1936" s="1" t="s">
        <v>372</v>
      </c>
      <c r="AA1936" s="1" t="s">
        <v>1184</v>
      </c>
      <c r="AB1936" s="1" t="s">
        <v>368</v>
      </c>
      <c r="AC1936" s="1" t="s">
        <v>1185</v>
      </c>
      <c r="AD1936" s="1" t="s">
        <v>116</v>
      </c>
      <c r="AE1936" s="1" t="s">
        <v>117</v>
      </c>
      <c r="AF1936" s="9">
        <v>96950</v>
      </c>
      <c r="AG1936" s="1" t="s">
        <v>118</v>
      </c>
      <c r="AH1936" s="1" t="s">
        <v>138</v>
      </c>
      <c r="AI1936" s="1">
        <v>16702346278</v>
      </c>
      <c r="AK1936" s="1" t="s">
        <v>1186</v>
      </c>
      <c r="BC1936" s="1" t="str">
        <f>"39-5012.00"</f>
        <v>39-5012.00</v>
      </c>
      <c r="BD1936" s="1" t="s">
        <v>1831</v>
      </c>
      <c r="BE1936" s="1" t="s">
        <v>18576</v>
      </c>
      <c r="BF1936" s="1" t="s">
        <v>5152</v>
      </c>
      <c r="BG1936" s="1">
        <v>2</v>
      </c>
      <c r="BH1936" s="1">
        <v>2</v>
      </c>
      <c r="BI1936" s="2">
        <v>44470</v>
      </c>
      <c r="BJ1936" s="2">
        <v>44834</v>
      </c>
      <c r="BK1936" s="2">
        <v>44470</v>
      </c>
      <c r="BL1936" s="2">
        <v>44834</v>
      </c>
      <c r="BM1936" s="1">
        <v>35</v>
      </c>
      <c r="BN1936" s="1">
        <v>0</v>
      </c>
      <c r="BO1936" s="1">
        <v>7</v>
      </c>
      <c r="BP1936" s="1">
        <v>7</v>
      </c>
      <c r="BQ1936" s="1">
        <v>7</v>
      </c>
      <c r="BR1936" s="1">
        <v>7</v>
      </c>
      <c r="BS1936" s="1">
        <v>7</v>
      </c>
      <c r="BT1936" s="1">
        <v>0</v>
      </c>
      <c r="BU1936" s="1" t="str">
        <f>"10:00 AM"</f>
        <v>10:00 AM</v>
      </c>
      <c r="BV1936" s="1" t="str">
        <f>"6:00 PM"</f>
        <v>6:00 PM</v>
      </c>
      <c r="BW1936" s="1" t="s">
        <v>135</v>
      </c>
      <c r="BX1936" s="1">
        <v>0</v>
      </c>
      <c r="BY1936" s="1">
        <v>24</v>
      </c>
      <c r="BZ1936" s="1" t="s">
        <v>112</v>
      </c>
      <c r="CA1936" s="1">
        <v>0</v>
      </c>
      <c r="CB1936" s="1" t="s">
        <v>18577</v>
      </c>
      <c r="CC1936" s="1" t="s">
        <v>368</v>
      </c>
      <c r="CD1936" s="1" t="s">
        <v>5024</v>
      </c>
      <c r="CE1936" s="1" t="s">
        <v>116</v>
      </c>
      <c r="CF1936" s="1" t="s">
        <v>117</v>
      </c>
      <c r="CG1936" s="1">
        <v>96950</v>
      </c>
      <c r="CH1936" s="3">
        <v>8.08</v>
      </c>
      <c r="CI1936" s="3">
        <v>8.08</v>
      </c>
      <c r="CJ1936" s="3">
        <v>12.12</v>
      </c>
      <c r="CK1936" s="3">
        <v>12.12</v>
      </c>
      <c r="CL1936" s="1" t="s">
        <v>137</v>
      </c>
      <c r="CM1936" s="1" t="s">
        <v>138</v>
      </c>
      <c r="CN1936" s="1" t="s">
        <v>139</v>
      </c>
      <c r="CP1936" s="1" t="s">
        <v>112</v>
      </c>
      <c r="CQ1936" s="1" t="s">
        <v>111</v>
      </c>
      <c r="CR1936" s="1" t="s">
        <v>112</v>
      </c>
      <c r="CS1936" s="1" t="s">
        <v>111</v>
      </c>
      <c r="CT1936" s="1" t="s">
        <v>138</v>
      </c>
      <c r="CU1936" s="1" t="s">
        <v>111</v>
      </c>
      <c r="CV1936" s="1" t="s">
        <v>138</v>
      </c>
      <c r="CW1936" s="1" t="s">
        <v>138</v>
      </c>
      <c r="CX1936" s="1">
        <v>16702331217</v>
      </c>
      <c r="CY1936" s="1" t="s">
        <v>11198</v>
      </c>
      <c r="CZ1936" s="1" t="s">
        <v>428</v>
      </c>
      <c r="DA1936" s="1" t="s">
        <v>111</v>
      </c>
      <c r="DB1936" s="1" t="s">
        <v>112</v>
      </c>
    </row>
    <row r="1937" spans="1:111" ht="15.6" customHeight="1" x14ac:dyDescent="0.25">
      <c r="A1937" s="1" t="s">
        <v>18578</v>
      </c>
      <c r="B1937" s="1" t="s">
        <v>238</v>
      </c>
      <c r="C1937" s="2">
        <v>44296.110584490743</v>
      </c>
      <c r="D1937" s="2">
        <v>44336</v>
      </c>
      <c r="E1937" s="1" t="s">
        <v>110</v>
      </c>
      <c r="F1937" s="2">
        <v>44468.833333333336</v>
      </c>
      <c r="G1937" s="1" t="s">
        <v>111</v>
      </c>
      <c r="H1937" s="1" t="s">
        <v>112</v>
      </c>
      <c r="I1937" s="1" t="s">
        <v>112</v>
      </c>
      <c r="J1937" s="1" t="s">
        <v>5148</v>
      </c>
      <c r="K1937" s="1" t="s">
        <v>5149</v>
      </c>
      <c r="L1937" s="1" t="s">
        <v>368</v>
      </c>
      <c r="M1937" s="1" t="s">
        <v>5150</v>
      </c>
      <c r="N1937" s="1" t="s">
        <v>116</v>
      </c>
      <c r="O1937" s="1" t="s">
        <v>117</v>
      </c>
      <c r="P1937" s="9">
        <v>96950</v>
      </c>
      <c r="Q1937" s="1" t="s">
        <v>118</v>
      </c>
      <c r="R1937" s="1" t="s">
        <v>138</v>
      </c>
      <c r="S1937" s="1">
        <v>16702330490</v>
      </c>
      <c r="U1937" s="1">
        <v>812112</v>
      </c>
      <c r="V1937" s="1" t="s">
        <v>119</v>
      </c>
      <c r="X1937" s="1" t="s">
        <v>370</v>
      </c>
      <c r="Y1937" s="1" t="s">
        <v>371</v>
      </c>
      <c r="Z1937" s="1" t="s">
        <v>372</v>
      </c>
      <c r="AA1937" s="1" t="s">
        <v>1184</v>
      </c>
      <c r="AB1937" s="1" t="s">
        <v>368</v>
      </c>
      <c r="AC1937" s="1" t="s">
        <v>1185</v>
      </c>
      <c r="AD1937" s="1" t="s">
        <v>116</v>
      </c>
      <c r="AE1937" s="1" t="s">
        <v>117</v>
      </c>
      <c r="AF1937" s="9">
        <v>96950</v>
      </c>
      <c r="AG1937" s="1" t="s">
        <v>118</v>
      </c>
      <c r="AH1937" s="1" t="s">
        <v>138</v>
      </c>
      <c r="AI1937" s="1">
        <v>16702346278</v>
      </c>
      <c r="AK1937" s="1" t="s">
        <v>1186</v>
      </c>
      <c r="BC1937" s="1" t="str">
        <f>"39-5012.00"</f>
        <v>39-5012.00</v>
      </c>
      <c r="BD1937" s="1" t="s">
        <v>1831</v>
      </c>
      <c r="BE1937" s="1" t="s">
        <v>5151</v>
      </c>
      <c r="BF1937" s="1" t="s">
        <v>11793</v>
      </c>
      <c r="BG1937" s="1">
        <v>1</v>
      </c>
      <c r="BH1937" s="1">
        <v>1</v>
      </c>
      <c r="BI1937" s="2">
        <v>44470</v>
      </c>
      <c r="BJ1937" s="2">
        <v>45565</v>
      </c>
      <c r="BK1937" s="2">
        <v>44470</v>
      </c>
      <c r="BL1937" s="2">
        <v>45565</v>
      </c>
      <c r="BM1937" s="1">
        <v>35</v>
      </c>
      <c r="BN1937" s="1">
        <v>0</v>
      </c>
      <c r="BO1937" s="1">
        <v>7</v>
      </c>
      <c r="BP1937" s="1">
        <v>7</v>
      </c>
      <c r="BQ1937" s="1">
        <v>0</v>
      </c>
      <c r="BR1937" s="1">
        <v>7</v>
      </c>
      <c r="BS1937" s="1">
        <v>7</v>
      </c>
      <c r="BT1937" s="1">
        <v>7</v>
      </c>
      <c r="BU1937" s="1" t="str">
        <f>"10:00 AM"</f>
        <v>10:00 AM</v>
      </c>
      <c r="BV1937" s="1" t="str">
        <f>"6:00 PM"</f>
        <v>6:00 PM</v>
      </c>
      <c r="BW1937" s="1" t="s">
        <v>135</v>
      </c>
      <c r="BX1937" s="1">
        <v>0</v>
      </c>
      <c r="BY1937" s="1">
        <v>24</v>
      </c>
      <c r="BZ1937" s="1" t="s">
        <v>112</v>
      </c>
      <c r="CA1937" s="1">
        <v>0</v>
      </c>
      <c r="CB1937" s="1" t="s">
        <v>18579</v>
      </c>
      <c r="CC1937" s="1" t="s">
        <v>368</v>
      </c>
      <c r="CD1937" s="1" t="s">
        <v>5154</v>
      </c>
      <c r="CE1937" s="1" t="s">
        <v>116</v>
      </c>
      <c r="CF1937" s="1" t="s">
        <v>117</v>
      </c>
      <c r="CG1937" s="1">
        <v>96950</v>
      </c>
      <c r="CH1937" s="3">
        <v>8.08</v>
      </c>
      <c r="CI1937" s="3">
        <v>8.08</v>
      </c>
      <c r="CJ1937" s="3">
        <v>12.12</v>
      </c>
      <c r="CK1937" s="3">
        <v>12.12</v>
      </c>
      <c r="CL1937" s="1" t="s">
        <v>137</v>
      </c>
      <c r="CM1937" s="1" t="s">
        <v>138</v>
      </c>
      <c r="CN1937" s="1" t="s">
        <v>139</v>
      </c>
      <c r="CP1937" s="1" t="s">
        <v>112</v>
      </c>
      <c r="CQ1937" s="1" t="s">
        <v>111</v>
      </c>
      <c r="CR1937" s="1" t="s">
        <v>112</v>
      </c>
      <c r="CS1937" s="1" t="s">
        <v>111</v>
      </c>
      <c r="CT1937" s="1" t="s">
        <v>138</v>
      </c>
      <c r="CU1937" s="1" t="s">
        <v>111</v>
      </c>
      <c r="CV1937" s="1" t="s">
        <v>138</v>
      </c>
      <c r="CW1937" s="1" t="s">
        <v>138</v>
      </c>
      <c r="CX1937" s="1">
        <v>16702330490</v>
      </c>
      <c r="CY1937" s="1" t="s">
        <v>5155</v>
      </c>
      <c r="CZ1937" s="1" t="s">
        <v>380</v>
      </c>
      <c r="DA1937" s="1" t="s">
        <v>111</v>
      </c>
      <c r="DB1937" s="1" t="s">
        <v>112</v>
      </c>
    </row>
    <row r="1938" spans="1:111" ht="15.6" customHeight="1" x14ac:dyDescent="0.25">
      <c r="A1938" s="1" t="s">
        <v>18580</v>
      </c>
      <c r="B1938" s="1" t="s">
        <v>238</v>
      </c>
      <c r="C1938" s="2">
        <v>44318.964381944446</v>
      </c>
      <c r="D1938" s="2">
        <v>44349</v>
      </c>
      <c r="E1938" s="1" t="s">
        <v>110</v>
      </c>
      <c r="F1938" s="2">
        <v>44462.833333333336</v>
      </c>
      <c r="G1938" s="1" t="s">
        <v>112</v>
      </c>
      <c r="H1938" s="1" t="s">
        <v>112</v>
      </c>
      <c r="I1938" s="1" t="s">
        <v>112</v>
      </c>
      <c r="J1938" s="1" t="s">
        <v>2477</v>
      </c>
      <c r="L1938" s="1" t="s">
        <v>2070</v>
      </c>
      <c r="M1938" s="1" t="s">
        <v>2478</v>
      </c>
      <c r="N1938" s="1" t="s">
        <v>116</v>
      </c>
      <c r="O1938" s="1" t="s">
        <v>117</v>
      </c>
      <c r="P1938" s="9">
        <v>9650</v>
      </c>
      <c r="Q1938" s="1" t="s">
        <v>118</v>
      </c>
      <c r="R1938" s="1" t="s">
        <v>138</v>
      </c>
      <c r="S1938" s="1">
        <v>16702330349</v>
      </c>
      <c r="U1938" s="1">
        <v>56132</v>
      </c>
      <c r="V1938" s="1" t="s">
        <v>2479</v>
      </c>
      <c r="W1938" s="1" t="s">
        <v>111</v>
      </c>
      <c r="X1938" s="1" t="s">
        <v>2480</v>
      </c>
      <c r="Y1938" s="1" t="s">
        <v>2481</v>
      </c>
      <c r="Z1938" s="1" t="s">
        <v>2482</v>
      </c>
      <c r="AA1938" s="1" t="s">
        <v>2483</v>
      </c>
      <c r="AB1938" s="1" t="s">
        <v>2070</v>
      </c>
      <c r="AC1938" s="1" t="s">
        <v>2478</v>
      </c>
      <c r="AD1938" s="1" t="s">
        <v>116</v>
      </c>
      <c r="AE1938" s="1" t="s">
        <v>117</v>
      </c>
      <c r="AF1938" s="9">
        <v>96950</v>
      </c>
      <c r="AG1938" s="1" t="s">
        <v>118</v>
      </c>
      <c r="AH1938" s="1" t="s">
        <v>138</v>
      </c>
      <c r="AI1938" s="1">
        <v>16702330349</v>
      </c>
      <c r="AK1938" s="1" t="s">
        <v>2489</v>
      </c>
      <c r="BC1938" s="1" t="str">
        <f>"27-1024.00"</f>
        <v>27-1024.00</v>
      </c>
      <c r="BD1938" s="1" t="s">
        <v>3137</v>
      </c>
      <c r="BE1938" s="1" t="s">
        <v>15880</v>
      </c>
      <c r="BF1938" s="1" t="s">
        <v>4670</v>
      </c>
      <c r="BG1938" s="1">
        <v>1</v>
      </c>
      <c r="BH1938" s="1">
        <v>1</v>
      </c>
      <c r="BI1938" s="2">
        <v>44464</v>
      </c>
      <c r="BJ1938" s="2">
        <v>44828</v>
      </c>
      <c r="BK1938" s="2">
        <v>44464</v>
      </c>
      <c r="BL1938" s="2">
        <v>44828</v>
      </c>
      <c r="BM1938" s="1">
        <v>35</v>
      </c>
      <c r="BN1938" s="1">
        <v>0</v>
      </c>
      <c r="BO1938" s="1">
        <v>7</v>
      </c>
      <c r="BP1938" s="1">
        <v>7</v>
      </c>
      <c r="BQ1938" s="1">
        <v>7</v>
      </c>
      <c r="BR1938" s="1">
        <v>7</v>
      </c>
      <c r="BS1938" s="1">
        <v>7</v>
      </c>
      <c r="BT1938" s="1">
        <v>0</v>
      </c>
      <c r="BU1938" s="1" t="str">
        <f>"8:00 AM"</f>
        <v>8:00 AM</v>
      </c>
      <c r="BV1938" s="1" t="str">
        <f>"4:00 PM"</f>
        <v>4:00 PM</v>
      </c>
      <c r="BW1938" s="1" t="s">
        <v>193</v>
      </c>
      <c r="BX1938" s="1">
        <v>0</v>
      </c>
      <c r="BY1938" s="1">
        <v>12</v>
      </c>
      <c r="BZ1938" s="1" t="s">
        <v>112</v>
      </c>
      <c r="CA1938" s="1">
        <v>0</v>
      </c>
      <c r="CB1938" s="1" t="s">
        <v>18581</v>
      </c>
      <c r="CC1938" s="1" t="s">
        <v>15882</v>
      </c>
      <c r="CE1938" s="1" t="s">
        <v>116</v>
      </c>
      <c r="CF1938" s="1" t="s">
        <v>117</v>
      </c>
      <c r="CG1938" s="1">
        <v>96950</v>
      </c>
      <c r="CH1938" s="3">
        <v>8.93</v>
      </c>
      <c r="CI1938" s="3">
        <v>8.93</v>
      </c>
      <c r="CJ1938" s="3">
        <v>13.4</v>
      </c>
      <c r="CK1938" s="3">
        <v>13.4</v>
      </c>
      <c r="CL1938" s="1" t="s">
        <v>137</v>
      </c>
      <c r="CM1938" s="1" t="s">
        <v>138</v>
      </c>
      <c r="CN1938" s="1" t="s">
        <v>139</v>
      </c>
      <c r="CP1938" s="1" t="s">
        <v>112</v>
      </c>
      <c r="CQ1938" s="1" t="s">
        <v>111</v>
      </c>
      <c r="CR1938" s="1" t="s">
        <v>112</v>
      </c>
      <c r="CS1938" s="1" t="s">
        <v>111</v>
      </c>
      <c r="CT1938" s="1" t="s">
        <v>138</v>
      </c>
      <c r="CU1938" s="1" t="s">
        <v>111</v>
      </c>
      <c r="CV1938" s="1" t="s">
        <v>138</v>
      </c>
      <c r="CW1938" s="1" t="s">
        <v>138</v>
      </c>
      <c r="CX1938" s="1">
        <v>16702330349</v>
      </c>
      <c r="CY1938" s="1" t="s">
        <v>2489</v>
      </c>
      <c r="CZ1938" s="1" t="s">
        <v>138</v>
      </c>
      <c r="DA1938" s="1" t="s">
        <v>111</v>
      </c>
      <c r="DB1938" s="1" t="s">
        <v>111</v>
      </c>
    </row>
    <row r="1939" spans="1:111" ht="15.6" customHeight="1" x14ac:dyDescent="0.25">
      <c r="A1939" s="1" t="s">
        <v>18582</v>
      </c>
      <c r="B1939" s="1" t="s">
        <v>238</v>
      </c>
      <c r="C1939" s="2">
        <v>44315.303940277779</v>
      </c>
      <c r="D1939" s="2">
        <v>44362</v>
      </c>
      <c r="E1939" s="1" t="s">
        <v>110</v>
      </c>
      <c r="F1939" s="2">
        <v>44468.833333333336</v>
      </c>
      <c r="G1939" s="1" t="s">
        <v>112</v>
      </c>
      <c r="H1939" s="1" t="s">
        <v>112</v>
      </c>
      <c r="I1939" s="1" t="s">
        <v>112</v>
      </c>
      <c r="J1939" s="1" t="s">
        <v>2758</v>
      </c>
      <c r="K1939" s="1" t="s">
        <v>1979</v>
      </c>
      <c r="L1939" s="1" t="s">
        <v>941</v>
      </c>
      <c r="M1939" s="1" t="s">
        <v>942</v>
      </c>
      <c r="N1939" s="1" t="s">
        <v>116</v>
      </c>
      <c r="O1939" s="1" t="s">
        <v>117</v>
      </c>
      <c r="P1939" s="9">
        <v>96950</v>
      </c>
      <c r="Q1939" s="1" t="s">
        <v>118</v>
      </c>
      <c r="S1939" s="1">
        <v>16702352883</v>
      </c>
      <c r="U1939" s="1">
        <v>561320</v>
      </c>
      <c r="V1939" s="1" t="s">
        <v>119</v>
      </c>
      <c r="X1939" s="1" t="s">
        <v>943</v>
      </c>
      <c r="Y1939" s="1" t="s">
        <v>944</v>
      </c>
      <c r="Z1939" s="1" t="s">
        <v>945</v>
      </c>
      <c r="AA1939" s="1" t="s">
        <v>373</v>
      </c>
      <c r="AB1939" s="1" t="s">
        <v>941</v>
      </c>
      <c r="AC1939" s="1" t="s">
        <v>942</v>
      </c>
      <c r="AD1939" s="1" t="s">
        <v>116</v>
      </c>
      <c r="AE1939" s="1" t="s">
        <v>117</v>
      </c>
      <c r="AF1939" s="9">
        <v>96950</v>
      </c>
      <c r="AG1939" s="1" t="s">
        <v>118</v>
      </c>
      <c r="AI1939" s="1">
        <v>16702352883</v>
      </c>
      <c r="AK1939" s="1" t="s">
        <v>530</v>
      </c>
      <c r="BC1939" s="1" t="str">
        <f>"39-9011.00"</f>
        <v>39-9011.00</v>
      </c>
      <c r="BD1939" s="1" t="s">
        <v>1448</v>
      </c>
      <c r="BE1939" s="1" t="s">
        <v>18583</v>
      </c>
      <c r="BF1939" s="1" t="s">
        <v>7168</v>
      </c>
      <c r="BG1939" s="1">
        <v>5</v>
      </c>
      <c r="BH1939" s="1">
        <v>5</v>
      </c>
      <c r="BI1939" s="2">
        <v>44470</v>
      </c>
      <c r="BJ1939" s="2">
        <v>44834</v>
      </c>
      <c r="BK1939" s="2">
        <v>44470</v>
      </c>
      <c r="BL1939" s="2">
        <v>44834</v>
      </c>
      <c r="BM1939" s="1">
        <v>35</v>
      </c>
      <c r="BN1939" s="1">
        <v>0</v>
      </c>
      <c r="BO1939" s="1">
        <v>7</v>
      </c>
      <c r="BP1939" s="1">
        <v>7</v>
      </c>
      <c r="BQ1939" s="1">
        <v>7</v>
      </c>
      <c r="BR1939" s="1">
        <v>7</v>
      </c>
      <c r="BS1939" s="1">
        <v>7</v>
      </c>
      <c r="BT1939" s="1">
        <v>0</v>
      </c>
      <c r="BU1939" s="1" t="str">
        <f>"8:00 AM"</f>
        <v>8:00 AM</v>
      </c>
      <c r="BV1939" s="1" t="str">
        <f>"4:00 PM"</f>
        <v>4:00 PM</v>
      </c>
      <c r="BW1939" s="1" t="s">
        <v>135</v>
      </c>
      <c r="BX1939" s="1">
        <v>6</v>
      </c>
      <c r="BY1939" s="1">
        <v>12</v>
      </c>
      <c r="BZ1939" s="1" t="s">
        <v>112</v>
      </c>
      <c r="CA1939" s="1">
        <v>0</v>
      </c>
      <c r="CB1939" s="4" t="s">
        <v>18584</v>
      </c>
      <c r="CC1939" s="1" t="s">
        <v>941</v>
      </c>
      <c r="CD1939" s="1" t="s">
        <v>942</v>
      </c>
      <c r="CE1939" s="1" t="s">
        <v>116</v>
      </c>
      <c r="CF1939" s="1" t="s">
        <v>117</v>
      </c>
      <c r="CG1939" s="1">
        <v>96950</v>
      </c>
      <c r="CH1939" s="3">
        <v>7.33</v>
      </c>
      <c r="CI1939" s="3">
        <v>7.33</v>
      </c>
      <c r="CJ1939" s="3">
        <v>11</v>
      </c>
      <c r="CK1939" s="3">
        <v>11</v>
      </c>
      <c r="CL1939" s="1" t="s">
        <v>137</v>
      </c>
      <c r="CM1939" s="1" t="s">
        <v>138</v>
      </c>
      <c r="CN1939" s="1" t="s">
        <v>139</v>
      </c>
      <c r="CP1939" s="1" t="s">
        <v>112</v>
      </c>
      <c r="CQ1939" s="1" t="s">
        <v>111</v>
      </c>
      <c r="CR1939" s="1" t="s">
        <v>112</v>
      </c>
      <c r="CS1939" s="1" t="s">
        <v>111</v>
      </c>
      <c r="CT1939" s="1" t="s">
        <v>111</v>
      </c>
      <c r="CU1939" s="1" t="s">
        <v>111</v>
      </c>
      <c r="CV1939" s="1" t="s">
        <v>138</v>
      </c>
      <c r="CW1939" s="1" t="s">
        <v>138</v>
      </c>
      <c r="CX1939" s="1">
        <v>16702352883</v>
      </c>
      <c r="CY1939" s="1" t="s">
        <v>530</v>
      </c>
      <c r="CZ1939" s="1" t="s">
        <v>138</v>
      </c>
      <c r="DA1939" s="1" t="s">
        <v>111</v>
      </c>
      <c r="DB1939" s="1" t="s">
        <v>112</v>
      </c>
    </row>
    <row r="1940" spans="1:111" ht="15.6" customHeight="1" x14ac:dyDescent="0.25">
      <c r="A1940" s="1" t="s">
        <v>18585</v>
      </c>
      <c r="B1940" s="1" t="s">
        <v>238</v>
      </c>
      <c r="C1940" s="2">
        <v>44333.858841666668</v>
      </c>
      <c r="D1940" s="2">
        <v>44370</v>
      </c>
      <c r="E1940" s="1" t="s">
        <v>110</v>
      </c>
      <c r="F1940" s="2">
        <v>44468.833333333336</v>
      </c>
      <c r="G1940" s="1" t="s">
        <v>111</v>
      </c>
      <c r="H1940" s="1" t="s">
        <v>112</v>
      </c>
      <c r="I1940" s="1" t="s">
        <v>112</v>
      </c>
      <c r="J1940" s="1" t="s">
        <v>5343</v>
      </c>
      <c r="L1940" s="1" t="s">
        <v>5348</v>
      </c>
      <c r="M1940" s="1" t="s">
        <v>5345</v>
      </c>
      <c r="N1940" s="1" t="s">
        <v>1759</v>
      </c>
      <c r="O1940" s="1" t="s">
        <v>117</v>
      </c>
      <c r="P1940" s="9">
        <v>96952</v>
      </c>
      <c r="Q1940" s="1" t="s">
        <v>118</v>
      </c>
      <c r="S1940" s="1">
        <v>16702345080</v>
      </c>
      <c r="U1940" s="1">
        <v>334210</v>
      </c>
      <c r="V1940" s="1" t="s">
        <v>119</v>
      </c>
      <c r="X1940" s="1" t="s">
        <v>5346</v>
      </c>
      <c r="Y1940" s="1" t="s">
        <v>18586</v>
      </c>
      <c r="AA1940" s="1" t="s">
        <v>2542</v>
      </c>
      <c r="AB1940" s="1" t="s">
        <v>5348</v>
      </c>
      <c r="AC1940" s="1" t="s">
        <v>5345</v>
      </c>
      <c r="AD1940" s="1" t="s">
        <v>5357</v>
      </c>
      <c r="AE1940" s="1" t="s">
        <v>117</v>
      </c>
      <c r="AF1940" s="9">
        <v>96952</v>
      </c>
      <c r="AG1940" s="1" t="s">
        <v>118</v>
      </c>
      <c r="AI1940" s="1">
        <v>16702345080</v>
      </c>
      <c r="AK1940" s="1" t="s">
        <v>5349</v>
      </c>
      <c r="AL1940" s="1" t="s">
        <v>653</v>
      </c>
      <c r="AM1940" s="1" t="s">
        <v>5350</v>
      </c>
      <c r="AN1940" s="1" t="s">
        <v>655</v>
      </c>
      <c r="AO1940" s="1" t="s">
        <v>656</v>
      </c>
      <c r="AP1940" s="1" t="s">
        <v>18587</v>
      </c>
      <c r="AQ1940" s="1" t="s">
        <v>658</v>
      </c>
      <c r="AR1940" s="1" t="s">
        <v>116</v>
      </c>
      <c r="AS1940" s="1" t="s">
        <v>117</v>
      </c>
      <c r="AT1940" s="9">
        <v>96950</v>
      </c>
      <c r="AU1940" s="1" t="s">
        <v>118</v>
      </c>
      <c r="AW1940" s="1">
        <v>16702330081</v>
      </c>
      <c r="AY1940" s="1" t="s">
        <v>659</v>
      </c>
      <c r="AZ1940" s="1" t="s">
        <v>18588</v>
      </c>
      <c r="BA1940" s="1" t="s">
        <v>117</v>
      </c>
      <c r="BB1940" s="1" t="s">
        <v>661</v>
      </c>
      <c r="BC1940" s="1" t="str">
        <f>"49-3023.01"</f>
        <v>49-3023.01</v>
      </c>
      <c r="BD1940" s="1" t="s">
        <v>608</v>
      </c>
      <c r="BE1940" s="1" t="s">
        <v>18589</v>
      </c>
      <c r="BF1940" s="1" t="s">
        <v>18590</v>
      </c>
      <c r="BG1940" s="1">
        <v>1</v>
      </c>
      <c r="BH1940" s="1">
        <v>1</v>
      </c>
      <c r="BI1940" s="2">
        <v>44470</v>
      </c>
      <c r="BJ1940" s="2">
        <v>45565</v>
      </c>
      <c r="BK1940" s="2">
        <v>44470</v>
      </c>
      <c r="BL1940" s="2">
        <v>45565</v>
      </c>
      <c r="BM1940" s="1">
        <v>40</v>
      </c>
      <c r="BN1940" s="1">
        <v>0</v>
      </c>
      <c r="BO1940" s="1">
        <v>8</v>
      </c>
      <c r="BP1940" s="1">
        <v>8</v>
      </c>
      <c r="BQ1940" s="1">
        <v>8</v>
      </c>
      <c r="BR1940" s="1">
        <v>8</v>
      </c>
      <c r="BS1940" s="1">
        <v>8</v>
      </c>
      <c r="BT1940" s="1">
        <v>0</v>
      </c>
      <c r="BU1940" s="1" t="str">
        <f>"7:30 AM"</f>
        <v>7:30 AM</v>
      </c>
      <c r="BV1940" s="1" t="str">
        <f>"4:00 PM"</f>
        <v>4:00 PM</v>
      </c>
      <c r="BW1940" s="1" t="s">
        <v>135</v>
      </c>
      <c r="BX1940" s="1">
        <v>0</v>
      </c>
      <c r="BY1940" s="1">
        <v>24</v>
      </c>
      <c r="BZ1940" s="1" t="s">
        <v>112</v>
      </c>
      <c r="CB1940" s="1" t="e">
        <f>-NONE</f>
        <v>#NAME?</v>
      </c>
      <c r="CC1940" s="1" t="s">
        <v>5348</v>
      </c>
      <c r="CD1940" s="1" t="s">
        <v>5345</v>
      </c>
      <c r="CE1940" s="1" t="s">
        <v>1759</v>
      </c>
      <c r="CF1940" s="1" t="s">
        <v>117</v>
      </c>
      <c r="CG1940" s="1">
        <v>96952</v>
      </c>
      <c r="CH1940" s="3">
        <v>8.75</v>
      </c>
      <c r="CI1940" s="3">
        <v>8.75</v>
      </c>
      <c r="CJ1940" s="3">
        <v>13.13</v>
      </c>
      <c r="CK1940" s="3">
        <v>13.13</v>
      </c>
      <c r="CL1940" s="1" t="s">
        <v>137</v>
      </c>
      <c r="CM1940" s="1" t="s">
        <v>138</v>
      </c>
      <c r="CN1940" s="1" t="s">
        <v>139</v>
      </c>
      <c r="CP1940" s="1" t="s">
        <v>112</v>
      </c>
      <c r="CQ1940" s="1" t="s">
        <v>111</v>
      </c>
      <c r="CR1940" s="1" t="s">
        <v>112</v>
      </c>
      <c r="CS1940" s="1" t="s">
        <v>111</v>
      </c>
      <c r="CT1940" s="1" t="s">
        <v>138</v>
      </c>
      <c r="CU1940" s="1" t="s">
        <v>111</v>
      </c>
      <c r="CV1940" s="1" t="s">
        <v>138</v>
      </c>
      <c r="CW1940" s="1" t="s">
        <v>138</v>
      </c>
      <c r="CX1940" s="1">
        <v>16702345080</v>
      </c>
      <c r="CY1940" s="1" t="s">
        <v>5349</v>
      </c>
      <c r="CZ1940" s="1" t="s">
        <v>138</v>
      </c>
      <c r="DA1940" s="1" t="s">
        <v>111</v>
      </c>
      <c r="DB1940" s="1" t="s">
        <v>112</v>
      </c>
    </row>
    <row r="1941" spans="1:111" ht="15.6" customHeight="1" x14ac:dyDescent="0.25">
      <c r="A1941" s="1" t="s">
        <v>18595</v>
      </c>
      <c r="B1941" s="1" t="s">
        <v>238</v>
      </c>
      <c r="C1941" s="2">
        <v>44292.889308333331</v>
      </c>
      <c r="D1941" s="2">
        <v>44334</v>
      </c>
      <c r="E1941" s="1" t="s">
        <v>110</v>
      </c>
      <c r="F1941" s="2">
        <v>44468.833333333336</v>
      </c>
      <c r="G1941" s="1" t="s">
        <v>111</v>
      </c>
      <c r="H1941" s="1" t="s">
        <v>112</v>
      </c>
      <c r="I1941" s="1" t="s">
        <v>112</v>
      </c>
      <c r="J1941" s="1" t="s">
        <v>2698</v>
      </c>
      <c r="L1941" s="1" t="s">
        <v>2699</v>
      </c>
      <c r="N1941" s="1" t="s">
        <v>997</v>
      </c>
      <c r="O1941" s="1" t="s">
        <v>117</v>
      </c>
      <c r="P1941" s="9">
        <v>96951</v>
      </c>
      <c r="Q1941" s="1" t="s">
        <v>118</v>
      </c>
      <c r="R1941" s="1" t="s">
        <v>138</v>
      </c>
      <c r="S1941" s="1">
        <v>16705321155</v>
      </c>
      <c r="U1941" s="1">
        <v>721110</v>
      </c>
      <c r="V1941" s="1" t="s">
        <v>119</v>
      </c>
      <c r="X1941" s="1" t="s">
        <v>2700</v>
      </c>
      <c r="Y1941" s="1" t="s">
        <v>2701</v>
      </c>
      <c r="Z1941" s="1" t="s">
        <v>1251</v>
      </c>
      <c r="AA1941" s="1" t="s">
        <v>2702</v>
      </c>
      <c r="AB1941" s="1" t="s">
        <v>2703</v>
      </c>
      <c r="AD1941" s="1" t="s">
        <v>2704</v>
      </c>
      <c r="AE1941" s="1" t="s">
        <v>691</v>
      </c>
      <c r="AF1941" s="9">
        <v>96913</v>
      </c>
      <c r="AG1941" s="1" t="s">
        <v>118</v>
      </c>
      <c r="AH1941" s="1" t="s">
        <v>138</v>
      </c>
      <c r="AI1941" s="1">
        <v>16716453231</v>
      </c>
      <c r="AK1941" s="1" t="s">
        <v>2705</v>
      </c>
      <c r="BC1941" s="1" t="str">
        <f>"43-4081.00"</f>
        <v>43-4081.00</v>
      </c>
      <c r="BD1941" s="1" t="s">
        <v>3862</v>
      </c>
      <c r="BE1941" s="1" t="s">
        <v>18596</v>
      </c>
      <c r="BF1941" s="1" t="s">
        <v>18597</v>
      </c>
      <c r="BG1941" s="1">
        <v>3</v>
      </c>
      <c r="BH1941" s="1">
        <v>3</v>
      </c>
      <c r="BI1941" s="2">
        <v>44470</v>
      </c>
      <c r="BJ1941" s="2">
        <v>44834</v>
      </c>
      <c r="BK1941" s="2">
        <v>44470</v>
      </c>
      <c r="BL1941" s="2">
        <v>44834</v>
      </c>
      <c r="BM1941" s="1">
        <v>40</v>
      </c>
      <c r="BN1941" s="1">
        <v>0</v>
      </c>
      <c r="BO1941" s="1">
        <v>0</v>
      </c>
      <c r="BP1941" s="1">
        <v>8</v>
      </c>
      <c r="BQ1941" s="1">
        <v>8</v>
      </c>
      <c r="BR1941" s="1">
        <v>8</v>
      </c>
      <c r="BS1941" s="1">
        <v>8</v>
      </c>
      <c r="BT1941" s="1">
        <v>8</v>
      </c>
      <c r="BU1941" s="1" t="str">
        <f>"6:00 AM"</f>
        <v>6:00 AM</v>
      </c>
      <c r="BV1941" s="1" t="str">
        <f>"6:00 PM"</f>
        <v>6:00 PM</v>
      </c>
      <c r="BW1941" s="1" t="s">
        <v>135</v>
      </c>
      <c r="BX1941" s="1">
        <v>0</v>
      </c>
      <c r="BY1941" s="1">
        <v>12</v>
      </c>
      <c r="BZ1941" s="1" t="s">
        <v>112</v>
      </c>
      <c r="CA1941" s="1">
        <v>0</v>
      </c>
      <c r="CB1941" s="1" t="s">
        <v>18598</v>
      </c>
      <c r="CC1941" s="1" t="s">
        <v>2699</v>
      </c>
      <c r="CE1941" s="1" t="s">
        <v>997</v>
      </c>
      <c r="CF1941" s="1" t="s">
        <v>117</v>
      </c>
      <c r="CG1941" s="1">
        <v>96951</v>
      </c>
      <c r="CH1941" s="3">
        <v>7.98</v>
      </c>
      <c r="CI1941" s="3">
        <v>7.98</v>
      </c>
      <c r="CJ1941" s="3">
        <v>11.97</v>
      </c>
      <c r="CK1941" s="3">
        <v>11.97</v>
      </c>
      <c r="CL1941" s="1" t="s">
        <v>137</v>
      </c>
      <c r="CM1941" s="1" t="s">
        <v>230</v>
      </c>
      <c r="CN1941" s="1" t="s">
        <v>139</v>
      </c>
      <c r="CP1941" s="1" t="s">
        <v>112</v>
      </c>
      <c r="CQ1941" s="1" t="s">
        <v>111</v>
      </c>
      <c r="CR1941" s="1" t="s">
        <v>112</v>
      </c>
      <c r="CS1941" s="1" t="s">
        <v>111</v>
      </c>
      <c r="CT1941" s="1" t="s">
        <v>111</v>
      </c>
      <c r="CU1941" s="1" t="s">
        <v>111</v>
      </c>
      <c r="CV1941" s="1" t="s">
        <v>111</v>
      </c>
      <c r="CW1941" s="1" t="s">
        <v>18599</v>
      </c>
      <c r="CX1941" s="1">
        <v>16705321155</v>
      </c>
      <c r="CY1941" s="1" t="s">
        <v>2705</v>
      </c>
      <c r="CZ1941" s="1" t="s">
        <v>2563</v>
      </c>
      <c r="DA1941" s="1" t="s">
        <v>111</v>
      </c>
      <c r="DB1941" s="1" t="s">
        <v>112</v>
      </c>
    </row>
    <row r="1942" spans="1:111" ht="15.6" customHeight="1" x14ac:dyDescent="0.25">
      <c r="A1942" s="1" t="s">
        <v>18604</v>
      </c>
      <c r="B1942" s="1" t="s">
        <v>238</v>
      </c>
      <c r="C1942" s="2">
        <v>44328.839631828705</v>
      </c>
      <c r="D1942" s="2">
        <v>44362</v>
      </c>
      <c r="E1942" s="1" t="s">
        <v>110</v>
      </c>
      <c r="F1942" s="2">
        <v>44468.833333333336</v>
      </c>
      <c r="G1942" s="1" t="s">
        <v>112</v>
      </c>
      <c r="H1942" s="1" t="s">
        <v>112</v>
      </c>
      <c r="I1942" s="1" t="s">
        <v>112</v>
      </c>
      <c r="J1942" s="1" t="s">
        <v>5950</v>
      </c>
      <c r="L1942" s="1" t="s">
        <v>1552</v>
      </c>
      <c r="N1942" s="1" t="s">
        <v>116</v>
      </c>
      <c r="O1942" s="1" t="s">
        <v>117</v>
      </c>
      <c r="P1942" s="9">
        <v>96950</v>
      </c>
      <c r="Q1942" s="1" t="s">
        <v>118</v>
      </c>
      <c r="S1942" s="1">
        <v>16702353007</v>
      </c>
      <c r="U1942" s="1">
        <v>8111</v>
      </c>
      <c r="V1942" s="1" t="s">
        <v>119</v>
      </c>
      <c r="X1942" s="1" t="s">
        <v>5951</v>
      </c>
      <c r="Y1942" s="1" t="s">
        <v>4227</v>
      </c>
      <c r="AA1942" s="1" t="s">
        <v>373</v>
      </c>
      <c r="AB1942" s="1" t="s">
        <v>1552</v>
      </c>
      <c r="AD1942" s="1" t="s">
        <v>116</v>
      </c>
      <c r="AE1942" s="1" t="s">
        <v>117</v>
      </c>
      <c r="AF1942" s="9">
        <v>96950</v>
      </c>
      <c r="AG1942" s="1" t="s">
        <v>118</v>
      </c>
      <c r="AI1942" s="1">
        <v>16702353007</v>
      </c>
      <c r="AK1942" s="1" t="s">
        <v>5952</v>
      </c>
      <c r="BC1942" s="1" t="str">
        <f>"49-9071.00"</f>
        <v>49-9071.00</v>
      </c>
      <c r="BD1942" s="1" t="s">
        <v>214</v>
      </c>
      <c r="BE1942" s="1" t="s">
        <v>5953</v>
      </c>
      <c r="BF1942" s="1" t="s">
        <v>2311</v>
      </c>
      <c r="BG1942" s="1">
        <v>2</v>
      </c>
      <c r="BH1942" s="1">
        <v>2</v>
      </c>
      <c r="BI1942" s="2">
        <v>44470</v>
      </c>
      <c r="BJ1942" s="2">
        <v>44834</v>
      </c>
      <c r="BK1942" s="2">
        <v>44470</v>
      </c>
      <c r="BL1942" s="2">
        <v>44834</v>
      </c>
      <c r="BM1942" s="1">
        <v>35</v>
      </c>
      <c r="BN1942" s="1">
        <v>0</v>
      </c>
      <c r="BO1942" s="1">
        <v>7</v>
      </c>
      <c r="BP1942" s="1">
        <v>7</v>
      </c>
      <c r="BQ1942" s="1">
        <v>7</v>
      </c>
      <c r="BR1942" s="1">
        <v>7</v>
      </c>
      <c r="BS1942" s="1">
        <v>7</v>
      </c>
      <c r="BT1942" s="1">
        <v>0</v>
      </c>
      <c r="BU1942" s="1" t="str">
        <f>"9:00 AM"</f>
        <v>9:00 AM</v>
      </c>
      <c r="BV1942" s="1" t="str">
        <f>"5:00 PM"</f>
        <v>5:00 PM</v>
      </c>
      <c r="BW1942" s="1" t="s">
        <v>135</v>
      </c>
      <c r="BX1942" s="1">
        <v>0</v>
      </c>
      <c r="BY1942" s="1">
        <v>3</v>
      </c>
      <c r="BZ1942" s="1" t="s">
        <v>112</v>
      </c>
      <c r="CB1942" s="1" t="s">
        <v>3175</v>
      </c>
      <c r="CC1942" s="1" t="s">
        <v>1552</v>
      </c>
      <c r="CE1942" s="1" t="s">
        <v>116</v>
      </c>
      <c r="CF1942" s="1" t="s">
        <v>117</v>
      </c>
      <c r="CG1942" s="1">
        <v>96950</v>
      </c>
      <c r="CH1942" s="3">
        <v>8.7100000000000009</v>
      </c>
      <c r="CI1942" s="3">
        <v>8.7100000000000009</v>
      </c>
      <c r="CJ1942" s="3">
        <v>13.06</v>
      </c>
      <c r="CK1942" s="3">
        <v>13.06</v>
      </c>
      <c r="CL1942" s="1" t="s">
        <v>137</v>
      </c>
      <c r="CN1942" s="1" t="s">
        <v>139</v>
      </c>
      <c r="CP1942" s="1" t="s">
        <v>112</v>
      </c>
      <c r="CQ1942" s="1" t="s">
        <v>111</v>
      </c>
      <c r="CR1942" s="1" t="s">
        <v>112</v>
      </c>
      <c r="CS1942" s="1" t="s">
        <v>111</v>
      </c>
      <c r="CT1942" s="1" t="s">
        <v>138</v>
      </c>
      <c r="CU1942" s="1" t="s">
        <v>111</v>
      </c>
      <c r="CV1942" s="1" t="s">
        <v>138</v>
      </c>
      <c r="CW1942" s="1" t="s">
        <v>2313</v>
      </c>
      <c r="CX1942" s="1">
        <v>16702353007</v>
      </c>
      <c r="CY1942" s="1" t="s">
        <v>5952</v>
      </c>
      <c r="CZ1942" s="1" t="s">
        <v>138</v>
      </c>
      <c r="DA1942" s="1" t="s">
        <v>111</v>
      </c>
      <c r="DB1942" s="1" t="s">
        <v>112</v>
      </c>
      <c r="DC1942" s="1" t="s">
        <v>5951</v>
      </c>
      <c r="DD1942" s="1" t="s">
        <v>4227</v>
      </c>
      <c r="DF1942" s="1" t="s">
        <v>5950</v>
      </c>
      <c r="DG1942" s="1" t="s">
        <v>5952</v>
      </c>
    </row>
    <row r="1943" spans="1:111" ht="15.6" customHeight="1" x14ac:dyDescent="0.25">
      <c r="A1943" s="1" t="s">
        <v>18607</v>
      </c>
      <c r="B1943" s="1" t="s">
        <v>238</v>
      </c>
      <c r="C1943" s="2">
        <v>44344.395589699074</v>
      </c>
      <c r="D1943" s="2">
        <v>44378</v>
      </c>
      <c r="E1943" s="1" t="s">
        <v>110</v>
      </c>
      <c r="F1943" s="2">
        <v>44468.833333333336</v>
      </c>
      <c r="G1943" s="1" t="s">
        <v>111</v>
      </c>
      <c r="H1943" s="1" t="s">
        <v>112</v>
      </c>
      <c r="I1943" s="1" t="s">
        <v>112</v>
      </c>
      <c r="J1943" s="1" t="s">
        <v>2577</v>
      </c>
      <c r="K1943" s="1" t="s">
        <v>2578</v>
      </c>
      <c r="L1943" s="1" t="s">
        <v>2579</v>
      </c>
      <c r="M1943" s="1" t="s">
        <v>1130</v>
      </c>
      <c r="N1943" s="1" t="s">
        <v>116</v>
      </c>
      <c r="O1943" s="1" t="s">
        <v>117</v>
      </c>
      <c r="P1943" s="9">
        <v>96950</v>
      </c>
      <c r="Q1943" s="1" t="s">
        <v>118</v>
      </c>
      <c r="R1943" s="1" t="s">
        <v>117</v>
      </c>
      <c r="S1943" s="1">
        <v>16709898771</v>
      </c>
      <c r="U1943" s="1">
        <v>81121</v>
      </c>
      <c r="V1943" s="1" t="s">
        <v>119</v>
      </c>
      <c r="X1943" s="1" t="s">
        <v>3354</v>
      </c>
      <c r="Y1943" s="1" t="s">
        <v>3355</v>
      </c>
      <c r="Z1943" s="1" t="s">
        <v>2019</v>
      </c>
      <c r="AA1943" s="1" t="s">
        <v>357</v>
      </c>
      <c r="AB1943" s="1" t="s">
        <v>2579</v>
      </c>
      <c r="AC1943" s="1" t="s">
        <v>1130</v>
      </c>
      <c r="AD1943" s="1" t="s">
        <v>116</v>
      </c>
      <c r="AE1943" s="1" t="s">
        <v>117</v>
      </c>
      <c r="AF1943" s="9">
        <v>96950</v>
      </c>
      <c r="AG1943" s="1" t="s">
        <v>118</v>
      </c>
      <c r="AH1943" s="1" t="s">
        <v>117</v>
      </c>
      <c r="AI1943" s="1">
        <v>16709898771</v>
      </c>
      <c r="AK1943" s="1" t="s">
        <v>2581</v>
      </c>
      <c r="BC1943" s="1" t="str">
        <f>"49-9071.00"</f>
        <v>49-9071.00</v>
      </c>
      <c r="BD1943" s="1" t="s">
        <v>214</v>
      </c>
      <c r="BE1943" s="1" t="s">
        <v>18608</v>
      </c>
      <c r="BF1943" s="1" t="s">
        <v>212</v>
      </c>
      <c r="BG1943" s="1">
        <v>1</v>
      </c>
      <c r="BH1943" s="1">
        <v>1</v>
      </c>
      <c r="BI1943" s="2">
        <v>44470</v>
      </c>
      <c r="BJ1943" s="2">
        <v>45565</v>
      </c>
      <c r="BK1943" s="2">
        <v>44470</v>
      </c>
      <c r="BL1943" s="2">
        <v>45565</v>
      </c>
      <c r="BM1943" s="1">
        <v>35</v>
      </c>
      <c r="BN1943" s="1">
        <v>5</v>
      </c>
      <c r="BO1943" s="1">
        <v>5</v>
      </c>
      <c r="BP1943" s="1">
        <v>5</v>
      </c>
      <c r="BQ1943" s="1">
        <v>5</v>
      </c>
      <c r="BR1943" s="1">
        <v>5</v>
      </c>
      <c r="BS1943" s="1">
        <v>5</v>
      </c>
      <c r="BT1943" s="1">
        <v>5</v>
      </c>
      <c r="BU1943" s="1" t="str">
        <f>"5:30 PM"</f>
        <v>5:30 PM</v>
      </c>
      <c r="BV1943" s="1" t="str">
        <f>"10:30 PM"</f>
        <v>10:30 PM</v>
      </c>
      <c r="BW1943" s="1" t="s">
        <v>135</v>
      </c>
      <c r="BX1943" s="1">
        <v>0</v>
      </c>
      <c r="BY1943" s="1">
        <v>12</v>
      </c>
      <c r="BZ1943" s="1" t="s">
        <v>112</v>
      </c>
      <c r="CB1943" s="1" t="s">
        <v>7050</v>
      </c>
      <c r="CC1943" s="1" t="s">
        <v>397</v>
      </c>
      <c r="CD1943" s="1" t="s">
        <v>1130</v>
      </c>
      <c r="CE1943" s="1" t="s">
        <v>116</v>
      </c>
      <c r="CF1943" s="1" t="s">
        <v>117</v>
      </c>
      <c r="CG1943" s="1">
        <v>96950</v>
      </c>
      <c r="CH1943" s="3">
        <v>8.7100000000000009</v>
      </c>
      <c r="CI1943" s="3">
        <v>9</v>
      </c>
      <c r="CJ1943" s="3">
        <v>13.06</v>
      </c>
      <c r="CK1943" s="3">
        <v>13.5</v>
      </c>
      <c r="CL1943" s="1" t="s">
        <v>137</v>
      </c>
      <c r="CM1943" s="1" t="s">
        <v>138</v>
      </c>
      <c r="CN1943" s="1" t="s">
        <v>218</v>
      </c>
      <c r="CP1943" s="1" t="s">
        <v>112</v>
      </c>
      <c r="CQ1943" s="1" t="s">
        <v>111</v>
      </c>
      <c r="CR1943" s="1" t="s">
        <v>111</v>
      </c>
      <c r="CS1943" s="1" t="s">
        <v>111</v>
      </c>
      <c r="CT1943" s="1" t="s">
        <v>138</v>
      </c>
      <c r="CU1943" s="1" t="s">
        <v>111</v>
      </c>
      <c r="CV1943" s="1" t="s">
        <v>138</v>
      </c>
      <c r="CW1943" s="1" t="s">
        <v>1324</v>
      </c>
      <c r="CX1943" s="1">
        <v>16709898771</v>
      </c>
      <c r="CY1943" s="1" t="s">
        <v>2581</v>
      </c>
      <c r="CZ1943" s="1" t="s">
        <v>138</v>
      </c>
      <c r="DA1943" s="1" t="s">
        <v>111</v>
      </c>
      <c r="DB1943" s="1" t="s">
        <v>112</v>
      </c>
    </row>
    <row r="1944" spans="1:111" ht="15.6" customHeight="1" x14ac:dyDescent="0.25">
      <c r="A1944" s="1" t="s">
        <v>18612</v>
      </c>
      <c r="B1944" s="1" t="s">
        <v>238</v>
      </c>
      <c r="C1944" s="2">
        <v>44305.511977893519</v>
      </c>
      <c r="D1944" s="2">
        <v>44344</v>
      </c>
      <c r="E1944" s="1" t="s">
        <v>110</v>
      </c>
      <c r="F1944" s="2">
        <v>44468.833333333336</v>
      </c>
      <c r="G1944" s="1" t="s">
        <v>112</v>
      </c>
      <c r="H1944" s="1" t="s">
        <v>112</v>
      </c>
      <c r="I1944" s="1" t="s">
        <v>112</v>
      </c>
      <c r="J1944" s="1" t="s">
        <v>633</v>
      </c>
      <c r="L1944" s="1" t="s">
        <v>634</v>
      </c>
      <c r="N1944" s="1" t="s">
        <v>167</v>
      </c>
      <c r="O1944" s="1" t="s">
        <v>117</v>
      </c>
      <c r="P1944" s="9">
        <v>96950</v>
      </c>
      <c r="Q1944" s="1" t="s">
        <v>118</v>
      </c>
      <c r="S1944" s="1">
        <v>16702358722</v>
      </c>
      <c r="U1944" s="1">
        <v>561720</v>
      </c>
      <c r="V1944" s="1" t="s">
        <v>119</v>
      </c>
      <c r="X1944" s="1" t="s">
        <v>636</v>
      </c>
      <c r="Y1944" s="1" t="s">
        <v>637</v>
      </c>
      <c r="Z1944" s="1" t="s">
        <v>638</v>
      </c>
      <c r="AA1944" s="1" t="s">
        <v>639</v>
      </c>
      <c r="AB1944" s="1" t="s">
        <v>1000</v>
      </c>
      <c r="AD1944" s="1" t="s">
        <v>167</v>
      </c>
      <c r="AE1944" s="1" t="s">
        <v>117</v>
      </c>
      <c r="AF1944" s="9">
        <v>96950</v>
      </c>
      <c r="AG1944" s="1" t="s">
        <v>118</v>
      </c>
      <c r="AI1944" s="1">
        <v>16709890917</v>
      </c>
      <c r="AK1944" s="1" t="s">
        <v>641</v>
      </c>
      <c r="BC1944" s="1" t="str">
        <f>"37-3011.00"</f>
        <v>37-3011.00</v>
      </c>
      <c r="BD1944" s="1" t="s">
        <v>726</v>
      </c>
      <c r="BE1944" s="1" t="s">
        <v>1691</v>
      </c>
      <c r="BF1944" s="1" t="s">
        <v>726</v>
      </c>
      <c r="BG1944" s="1">
        <v>4</v>
      </c>
      <c r="BH1944" s="1">
        <v>4</v>
      </c>
      <c r="BI1944" s="2">
        <v>44470</v>
      </c>
      <c r="BJ1944" s="2">
        <v>44834</v>
      </c>
      <c r="BK1944" s="2">
        <v>44470</v>
      </c>
      <c r="BL1944" s="2">
        <v>44834</v>
      </c>
      <c r="BM1944" s="1">
        <v>35</v>
      </c>
      <c r="BN1944" s="1">
        <v>0</v>
      </c>
      <c r="BO1944" s="1">
        <v>7</v>
      </c>
      <c r="BP1944" s="1">
        <v>7</v>
      </c>
      <c r="BQ1944" s="1">
        <v>7</v>
      </c>
      <c r="BR1944" s="1">
        <v>7</v>
      </c>
      <c r="BS1944" s="1">
        <v>7</v>
      </c>
      <c r="BT1944" s="1">
        <v>0</v>
      </c>
      <c r="BU1944" s="1" t="str">
        <f>"9:00 AM"</f>
        <v>9:00 AM</v>
      </c>
      <c r="BV1944" s="1" t="str">
        <f>"5:00 PM"</f>
        <v>5:00 PM</v>
      </c>
      <c r="BW1944" s="1" t="s">
        <v>230</v>
      </c>
      <c r="BX1944" s="1">
        <v>0</v>
      </c>
      <c r="BY1944" s="1">
        <v>3</v>
      </c>
      <c r="BZ1944" s="1" t="s">
        <v>112</v>
      </c>
      <c r="CA1944" s="1">
        <v>0</v>
      </c>
      <c r="CB1944" s="4" t="s">
        <v>643</v>
      </c>
      <c r="CC1944" s="1" t="s">
        <v>634</v>
      </c>
      <c r="CE1944" s="1" t="s">
        <v>167</v>
      </c>
      <c r="CF1944" s="1" t="s">
        <v>117</v>
      </c>
      <c r="CG1944" s="1">
        <v>96950</v>
      </c>
      <c r="CH1944" s="3">
        <v>8.5</v>
      </c>
      <c r="CI1944" s="3">
        <v>8.5</v>
      </c>
      <c r="CJ1944" s="3">
        <v>12.75</v>
      </c>
      <c r="CK1944" s="3">
        <v>12.75</v>
      </c>
      <c r="CL1944" s="1" t="s">
        <v>137</v>
      </c>
      <c r="CN1944" s="1" t="s">
        <v>139</v>
      </c>
      <c r="CP1944" s="1" t="s">
        <v>111</v>
      </c>
      <c r="CQ1944" s="1" t="s">
        <v>111</v>
      </c>
      <c r="CR1944" s="1" t="s">
        <v>111</v>
      </c>
      <c r="CS1944" s="1" t="s">
        <v>111</v>
      </c>
      <c r="CT1944" s="1" t="s">
        <v>111</v>
      </c>
      <c r="CU1944" s="1" t="s">
        <v>111</v>
      </c>
      <c r="CV1944" s="1" t="s">
        <v>111</v>
      </c>
      <c r="CW1944" s="1" t="s">
        <v>1004</v>
      </c>
      <c r="CX1944" s="1">
        <v>16709890917</v>
      </c>
      <c r="CY1944" s="1" t="s">
        <v>641</v>
      </c>
      <c r="CZ1944" s="1" t="s">
        <v>645</v>
      </c>
      <c r="DA1944" s="1" t="s">
        <v>111</v>
      </c>
      <c r="DB1944" s="1" t="s">
        <v>112</v>
      </c>
    </row>
    <row r="1945" spans="1:111" ht="15.6" customHeight="1" x14ac:dyDescent="0.25">
      <c r="A1945" s="1" t="s">
        <v>18613</v>
      </c>
      <c r="B1945" s="1" t="s">
        <v>238</v>
      </c>
      <c r="C1945" s="2">
        <v>44316.026139236114</v>
      </c>
      <c r="D1945" s="2">
        <v>44354</v>
      </c>
      <c r="E1945" s="1" t="s">
        <v>110</v>
      </c>
      <c r="F1945" s="2">
        <v>44468.833333333336</v>
      </c>
      <c r="G1945" s="1" t="s">
        <v>111</v>
      </c>
      <c r="H1945" s="1" t="s">
        <v>112</v>
      </c>
      <c r="I1945" s="1" t="s">
        <v>112</v>
      </c>
      <c r="J1945" s="1" t="s">
        <v>482</v>
      </c>
      <c r="K1945" s="1" t="s">
        <v>4015</v>
      </c>
      <c r="L1945" s="1" t="s">
        <v>496</v>
      </c>
      <c r="M1945" s="1" t="s">
        <v>4016</v>
      </c>
      <c r="N1945" s="1" t="s">
        <v>116</v>
      </c>
      <c r="O1945" s="1" t="s">
        <v>117</v>
      </c>
      <c r="P1945" s="9">
        <v>96950</v>
      </c>
      <c r="Q1945" s="1" t="s">
        <v>118</v>
      </c>
      <c r="S1945" s="1">
        <v>16704836526</v>
      </c>
      <c r="U1945" s="1">
        <v>488510</v>
      </c>
      <c r="V1945" s="1" t="s">
        <v>119</v>
      </c>
      <c r="X1945" s="1" t="s">
        <v>486</v>
      </c>
      <c r="Y1945" s="1" t="s">
        <v>487</v>
      </c>
      <c r="Z1945" s="1" t="s">
        <v>488</v>
      </c>
      <c r="AA1945" s="1" t="s">
        <v>964</v>
      </c>
      <c r="AB1945" s="1" t="s">
        <v>496</v>
      </c>
      <c r="AC1945" s="1" t="s">
        <v>9207</v>
      </c>
      <c r="AD1945" s="1" t="s">
        <v>116</v>
      </c>
      <c r="AE1945" s="1" t="s">
        <v>117</v>
      </c>
      <c r="AF1945" s="9">
        <v>96950</v>
      </c>
      <c r="AG1945" s="1" t="s">
        <v>118</v>
      </c>
      <c r="AI1945" s="1">
        <v>16704836526</v>
      </c>
      <c r="AK1945" s="1" t="s">
        <v>491</v>
      </c>
      <c r="BC1945" s="1" t="str">
        <f>"43-3031.00"</f>
        <v>43-3031.00</v>
      </c>
      <c r="BD1945" s="1" t="s">
        <v>389</v>
      </c>
      <c r="BE1945" s="1" t="s">
        <v>16611</v>
      </c>
      <c r="BF1945" s="1" t="s">
        <v>16612</v>
      </c>
      <c r="BG1945" s="1">
        <v>1</v>
      </c>
      <c r="BH1945" s="1">
        <v>1</v>
      </c>
      <c r="BI1945" s="2">
        <v>44470</v>
      </c>
      <c r="BJ1945" s="2">
        <v>45565</v>
      </c>
      <c r="BK1945" s="2">
        <v>44470</v>
      </c>
      <c r="BL1945" s="2">
        <v>45565</v>
      </c>
      <c r="BM1945" s="1">
        <v>40</v>
      </c>
      <c r="BN1945" s="1">
        <v>0</v>
      </c>
      <c r="BO1945" s="1">
        <v>8</v>
      </c>
      <c r="BP1945" s="1">
        <v>8</v>
      </c>
      <c r="BQ1945" s="1">
        <v>8</v>
      </c>
      <c r="BR1945" s="1">
        <v>8</v>
      </c>
      <c r="BS1945" s="1">
        <v>8</v>
      </c>
      <c r="BT1945" s="1">
        <v>0</v>
      </c>
      <c r="BU1945" s="1" t="str">
        <f>"8:00 AM"</f>
        <v>8:00 AM</v>
      </c>
      <c r="BV1945" s="1" t="str">
        <f>"5:00 PM"</f>
        <v>5:00 PM</v>
      </c>
      <c r="BW1945" s="1" t="s">
        <v>392</v>
      </c>
      <c r="BX1945" s="1">
        <v>0</v>
      </c>
      <c r="BY1945" s="1">
        <v>12</v>
      </c>
      <c r="BZ1945" s="1" t="s">
        <v>112</v>
      </c>
      <c r="CA1945" s="1">
        <v>0</v>
      </c>
      <c r="CB1945" s="4" t="s">
        <v>16613</v>
      </c>
      <c r="CC1945" s="1" t="s">
        <v>496</v>
      </c>
      <c r="CD1945" s="1" t="s">
        <v>4016</v>
      </c>
      <c r="CE1945" s="1" t="s">
        <v>116</v>
      </c>
      <c r="CF1945" s="1" t="s">
        <v>117</v>
      </c>
      <c r="CG1945" s="1">
        <v>96950</v>
      </c>
      <c r="CH1945" s="3">
        <v>9.49</v>
      </c>
      <c r="CI1945" s="3">
        <v>9.49</v>
      </c>
      <c r="CJ1945" s="3">
        <v>14.25</v>
      </c>
      <c r="CK1945" s="3">
        <v>14.25</v>
      </c>
      <c r="CL1945" s="1" t="s">
        <v>137</v>
      </c>
      <c r="CM1945" s="1" t="s">
        <v>14753</v>
      </c>
      <c r="CN1945" s="1" t="s">
        <v>139</v>
      </c>
      <c r="CP1945" s="1" t="s">
        <v>112</v>
      </c>
      <c r="CQ1945" s="1" t="s">
        <v>111</v>
      </c>
      <c r="CR1945" s="1" t="s">
        <v>112</v>
      </c>
      <c r="CS1945" s="1" t="s">
        <v>111</v>
      </c>
      <c r="CT1945" s="1" t="s">
        <v>138</v>
      </c>
      <c r="CU1945" s="1" t="s">
        <v>111</v>
      </c>
      <c r="CV1945" s="1" t="s">
        <v>138</v>
      </c>
      <c r="CW1945" s="1" t="s">
        <v>331</v>
      </c>
      <c r="CX1945" s="1">
        <v>16704836526</v>
      </c>
      <c r="CY1945" s="1" t="s">
        <v>491</v>
      </c>
      <c r="CZ1945" s="1" t="s">
        <v>138</v>
      </c>
      <c r="DA1945" s="1" t="s">
        <v>111</v>
      </c>
      <c r="DB1945" s="1" t="s">
        <v>112</v>
      </c>
    </row>
    <row r="1946" spans="1:111" ht="15.6" customHeight="1" x14ac:dyDescent="0.25">
      <c r="A1946" s="1" t="s">
        <v>18614</v>
      </c>
      <c r="B1946" s="1" t="s">
        <v>238</v>
      </c>
      <c r="C1946" s="2">
        <v>44370.001267013889</v>
      </c>
      <c r="D1946" s="2">
        <v>44411</v>
      </c>
      <c r="E1946" s="1" t="s">
        <v>110</v>
      </c>
      <c r="F1946" s="2">
        <v>44468.833333333336</v>
      </c>
      <c r="G1946" s="1" t="s">
        <v>112</v>
      </c>
      <c r="H1946" s="1" t="s">
        <v>112</v>
      </c>
      <c r="I1946" s="1" t="s">
        <v>112</v>
      </c>
      <c r="J1946" s="1" t="s">
        <v>15123</v>
      </c>
      <c r="K1946" s="1" t="s">
        <v>15124</v>
      </c>
      <c r="L1946" s="1" t="s">
        <v>15125</v>
      </c>
      <c r="M1946" s="1" t="s">
        <v>15126</v>
      </c>
      <c r="N1946" s="1" t="s">
        <v>167</v>
      </c>
      <c r="O1946" s="1" t="s">
        <v>117</v>
      </c>
      <c r="P1946" s="9">
        <v>96950</v>
      </c>
      <c r="Q1946" s="1" t="s">
        <v>118</v>
      </c>
      <c r="S1946" s="1">
        <v>16702343813</v>
      </c>
      <c r="U1946" s="1">
        <v>445110</v>
      </c>
      <c r="V1946" s="1" t="s">
        <v>119</v>
      </c>
      <c r="X1946" s="1" t="s">
        <v>5489</v>
      </c>
      <c r="Y1946" s="1" t="s">
        <v>5490</v>
      </c>
      <c r="Z1946" s="1" t="s">
        <v>5491</v>
      </c>
      <c r="AA1946" s="1" t="s">
        <v>2091</v>
      </c>
      <c r="AB1946" s="1" t="s">
        <v>15125</v>
      </c>
      <c r="AC1946" s="1" t="s">
        <v>15126</v>
      </c>
      <c r="AD1946" s="1" t="s">
        <v>167</v>
      </c>
      <c r="AE1946" s="1" t="s">
        <v>117</v>
      </c>
      <c r="AF1946" s="9">
        <v>96950</v>
      </c>
      <c r="AG1946" s="1" t="s">
        <v>118</v>
      </c>
      <c r="AI1946" s="1">
        <v>16702343813</v>
      </c>
      <c r="AK1946" s="1" t="s">
        <v>15127</v>
      </c>
      <c r="BC1946" s="1" t="str">
        <f>"49-9071.00"</f>
        <v>49-9071.00</v>
      </c>
      <c r="BD1946" s="1" t="s">
        <v>214</v>
      </c>
      <c r="BE1946" s="1" t="s">
        <v>18615</v>
      </c>
      <c r="BF1946" s="1" t="s">
        <v>10018</v>
      </c>
      <c r="BG1946" s="1">
        <v>3</v>
      </c>
      <c r="BH1946" s="1">
        <v>3</v>
      </c>
      <c r="BI1946" s="2">
        <v>44470</v>
      </c>
      <c r="BJ1946" s="2">
        <v>44834</v>
      </c>
      <c r="BK1946" s="2">
        <v>44470</v>
      </c>
      <c r="BL1946" s="2">
        <v>44834</v>
      </c>
      <c r="BM1946" s="1">
        <v>40</v>
      </c>
      <c r="BN1946" s="1">
        <v>4</v>
      </c>
      <c r="BO1946" s="1">
        <v>6</v>
      </c>
      <c r="BP1946" s="1">
        <v>6</v>
      </c>
      <c r="BQ1946" s="1">
        <v>6</v>
      </c>
      <c r="BR1946" s="1">
        <v>6</v>
      </c>
      <c r="BS1946" s="1">
        <v>6</v>
      </c>
      <c r="BT1946" s="1">
        <v>6</v>
      </c>
      <c r="BU1946" s="1" t="str">
        <f>"8:00 AM"</f>
        <v>8:00 AM</v>
      </c>
      <c r="BV1946" s="1" t="str">
        <f>"8:00 PM"</f>
        <v>8:00 PM</v>
      </c>
      <c r="BW1946" s="1" t="s">
        <v>230</v>
      </c>
      <c r="BX1946" s="1">
        <v>0</v>
      </c>
      <c r="BY1946" s="1">
        <v>6</v>
      </c>
      <c r="BZ1946" s="1" t="s">
        <v>112</v>
      </c>
      <c r="CB1946" s="1" t="s">
        <v>18616</v>
      </c>
      <c r="CC1946" s="1" t="s">
        <v>15125</v>
      </c>
      <c r="CD1946" s="1" t="s">
        <v>15126</v>
      </c>
      <c r="CE1946" s="1" t="s">
        <v>167</v>
      </c>
      <c r="CF1946" s="1" t="s">
        <v>117</v>
      </c>
      <c r="CG1946" s="1">
        <v>96950</v>
      </c>
      <c r="CH1946" s="3">
        <v>8.7100000000000009</v>
      </c>
      <c r="CI1946" s="3">
        <v>9</v>
      </c>
      <c r="CJ1946" s="3">
        <v>13.07</v>
      </c>
      <c r="CK1946" s="3">
        <v>13.5</v>
      </c>
      <c r="CL1946" s="1" t="s">
        <v>137</v>
      </c>
      <c r="CM1946" s="1" t="s">
        <v>230</v>
      </c>
      <c r="CN1946" s="1" t="s">
        <v>139</v>
      </c>
      <c r="CP1946" s="1" t="s">
        <v>112</v>
      </c>
      <c r="CQ1946" s="1" t="s">
        <v>111</v>
      </c>
      <c r="CR1946" s="1" t="s">
        <v>112</v>
      </c>
      <c r="CS1946" s="1" t="s">
        <v>111</v>
      </c>
      <c r="CT1946" s="1" t="s">
        <v>138</v>
      </c>
      <c r="CU1946" s="1" t="s">
        <v>111</v>
      </c>
      <c r="CV1946" s="1" t="s">
        <v>138</v>
      </c>
      <c r="CW1946" s="1" t="s">
        <v>18617</v>
      </c>
      <c r="CX1946" s="1">
        <v>16702343813</v>
      </c>
      <c r="CY1946" s="1" t="s">
        <v>15127</v>
      </c>
      <c r="CZ1946" s="1" t="s">
        <v>168</v>
      </c>
      <c r="DA1946" s="1" t="s">
        <v>111</v>
      </c>
      <c r="DB1946" s="1" t="s">
        <v>112</v>
      </c>
    </row>
    <row r="1947" spans="1:111" ht="15.6" customHeight="1" x14ac:dyDescent="0.25">
      <c r="A1947" s="1" t="s">
        <v>18618</v>
      </c>
      <c r="B1947" s="1" t="s">
        <v>238</v>
      </c>
      <c r="C1947" s="2">
        <v>44372.774921875003</v>
      </c>
      <c r="D1947" s="2">
        <v>44425</v>
      </c>
      <c r="E1947" s="1" t="s">
        <v>180</v>
      </c>
      <c r="G1947" s="1" t="s">
        <v>112</v>
      </c>
      <c r="H1947" s="1" t="s">
        <v>112</v>
      </c>
      <c r="I1947" s="1" t="s">
        <v>112</v>
      </c>
      <c r="J1947" s="1" t="s">
        <v>18619</v>
      </c>
      <c r="L1947" s="1" t="s">
        <v>4894</v>
      </c>
      <c r="M1947" s="1" t="s">
        <v>18620</v>
      </c>
      <c r="N1947" s="1" t="s">
        <v>1759</v>
      </c>
      <c r="O1947" s="1" t="s">
        <v>117</v>
      </c>
      <c r="P1947" s="9">
        <v>96952</v>
      </c>
      <c r="Q1947" s="1" t="s">
        <v>118</v>
      </c>
      <c r="S1947" s="1">
        <v>16704331577</v>
      </c>
      <c r="U1947" s="1">
        <v>721120</v>
      </c>
      <c r="V1947" s="1" t="s">
        <v>119</v>
      </c>
      <c r="X1947" s="1" t="s">
        <v>1234</v>
      </c>
      <c r="Y1947" s="1" t="s">
        <v>1235</v>
      </c>
      <c r="Z1947" s="1" t="s">
        <v>18621</v>
      </c>
      <c r="AA1947" s="1" t="s">
        <v>18622</v>
      </c>
      <c r="AB1947" s="1" t="s">
        <v>4894</v>
      </c>
      <c r="AC1947" s="1" t="s">
        <v>267</v>
      </c>
      <c r="AD1947" s="1" t="s">
        <v>1759</v>
      </c>
      <c r="AE1947" s="1" t="s">
        <v>117</v>
      </c>
      <c r="AF1947" s="9">
        <v>96952</v>
      </c>
      <c r="AG1947" s="1" t="s">
        <v>118</v>
      </c>
      <c r="AI1947" s="1">
        <v>16704331577</v>
      </c>
      <c r="AK1947" s="1" t="s">
        <v>18623</v>
      </c>
      <c r="BC1947" s="1" t="str">
        <f>"43-3031.00"</f>
        <v>43-3031.00</v>
      </c>
      <c r="BD1947" s="1" t="s">
        <v>389</v>
      </c>
      <c r="BE1947" s="1" t="s">
        <v>18624</v>
      </c>
      <c r="BF1947" s="1" t="s">
        <v>18625</v>
      </c>
      <c r="BG1947" s="1">
        <v>1</v>
      </c>
      <c r="BH1947" s="1">
        <v>1</v>
      </c>
      <c r="BI1947" s="2">
        <v>44440</v>
      </c>
      <c r="BJ1947" s="2">
        <v>44804</v>
      </c>
      <c r="BK1947" s="2">
        <v>44440</v>
      </c>
      <c r="BL1947" s="2">
        <v>44804</v>
      </c>
      <c r="BM1947" s="1">
        <v>40</v>
      </c>
      <c r="BN1947" s="1">
        <v>0</v>
      </c>
      <c r="BO1947" s="1">
        <v>8</v>
      </c>
      <c r="BP1947" s="1">
        <v>8</v>
      </c>
      <c r="BQ1947" s="1">
        <v>8</v>
      </c>
      <c r="BR1947" s="1">
        <v>8</v>
      </c>
      <c r="BS1947" s="1">
        <v>8</v>
      </c>
      <c r="BT1947" s="1">
        <v>0</v>
      </c>
      <c r="BU1947" s="1" t="str">
        <f>"8:00 AM"</f>
        <v>8:00 AM</v>
      </c>
      <c r="BV1947" s="1" t="str">
        <f>"5:00 PM"</f>
        <v>5:00 PM</v>
      </c>
      <c r="BW1947" s="1" t="s">
        <v>392</v>
      </c>
      <c r="BX1947" s="1">
        <v>1</v>
      </c>
      <c r="BY1947" s="1">
        <v>24</v>
      </c>
      <c r="BZ1947" s="1" t="s">
        <v>112</v>
      </c>
      <c r="CB1947" s="4" t="s">
        <v>18626</v>
      </c>
      <c r="CC1947" s="1" t="s">
        <v>18627</v>
      </c>
      <c r="CE1947" s="1" t="s">
        <v>1759</v>
      </c>
      <c r="CF1947" s="1" t="s">
        <v>117</v>
      </c>
      <c r="CG1947" s="1">
        <v>96952</v>
      </c>
      <c r="CH1947" s="3">
        <v>13.9</v>
      </c>
      <c r="CI1947" s="3">
        <v>13.9</v>
      </c>
      <c r="CJ1947" s="3">
        <v>0</v>
      </c>
      <c r="CK1947" s="3">
        <v>0</v>
      </c>
      <c r="CL1947" s="1" t="s">
        <v>137</v>
      </c>
      <c r="CM1947" s="1" t="s">
        <v>168</v>
      </c>
      <c r="CN1947" s="1" t="s">
        <v>139</v>
      </c>
      <c r="CP1947" s="1" t="s">
        <v>112</v>
      </c>
      <c r="CQ1947" s="1" t="s">
        <v>111</v>
      </c>
      <c r="CR1947" s="1" t="s">
        <v>112</v>
      </c>
      <c r="CS1947" s="1" t="s">
        <v>112</v>
      </c>
      <c r="CT1947" s="1" t="s">
        <v>138</v>
      </c>
      <c r="CU1947" s="1" t="s">
        <v>111</v>
      </c>
      <c r="CV1947" s="1" t="s">
        <v>138</v>
      </c>
      <c r="CW1947" s="1" t="s">
        <v>18628</v>
      </c>
      <c r="CX1947" s="1">
        <v>16704331577</v>
      </c>
      <c r="CY1947" s="1" t="s">
        <v>18623</v>
      </c>
      <c r="CZ1947" s="1" t="s">
        <v>18629</v>
      </c>
      <c r="DA1947" s="1" t="s">
        <v>111</v>
      </c>
      <c r="DB1947" s="1" t="s">
        <v>112</v>
      </c>
    </row>
    <row r="1948" spans="1:111" ht="15.6" customHeight="1" x14ac:dyDescent="0.25">
      <c r="A1948" s="1" t="s">
        <v>18637</v>
      </c>
      <c r="B1948" s="1" t="s">
        <v>238</v>
      </c>
      <c r="C1948" s="2">
        <v>44381.324241782408</v>
      </c>
      <c r="D1948" s="2">
        <v>44420</v>
      </c>
      <c r="E1948" s="1" t="s">
        <v>110</v>
      </c>
      <c r="F1948" s="2">
        <v>44468.833333333336</v>
      </c>
      <c r="G1948" s="1" t="s">
        <v>112</v>
      </c>
      <c r="H1948" s="1" t="s">
        <v>112</v>
      </c>
      <c r="I1948" s="1" t="s">
        <v>112</v>
      </c>
      <c r="J1948" s="1" t="s">
        <v>9971</v>
      </c>
      <c r="K1948" s="1" t="s">
        <v>18638</v>
      </c>
      <c r="L1948" s="1" t="s">
        <v>9978</v>
      </c>
      <c r="M1948" s="1" t="s">
        <v>9979</v>
      </c>
      <c r="N1948" s="1" t="s">
        <v>167</v>
      </c>
      <c r="O1948" s="1" t="s">
        <v>117</v>
      </c>
      <c r="P1948" s="9">
        <v>96950</v>
      </c>
      <c r="Q1948" s="1" t="s">
        <v>118</v>
      </c>
      <c r="S1948" s="1">
        <v>16702332374</v>
      </c>
      <c r="U1948" s="1">
        <v>56142</v>
      </c>
      <c r="V1948" s="1" t="s">
        <v>119</v>
      </c>
      <c r="X1948" s="1" t="s">
        <v>9975</v>
      </c>
      <c r="Y1948" s="1" t="s">
        <v>9976</v>
      </c>
      <c r="Z1948" s="1" t="s">
        <v>9977</v>
      </c>
      <c r="AA1948" s="1" t="s">
        <v>171</v>
      </c>
      <c r="AB1948" s="1" t="s">
        <v>9978</v>
      </c>
      <c r="AC1948" s="1" t="s">
        <v>9979</v>
      </c>
      <c r="AD1948" s="1" t="s">
        <v>167</v>
      </c>
      <c r="AE1948" s="1" t="s">
        <v>117</v>
      </c>
      <c r="AF1948" s="9">
        <v>96950</v>
      </c>
      <c r="AG1948" s="1" t="s">
        <v>118</v>
      </c>
      <c r="AI1948" s="1">
        <v>16702332374</v>
      </c>
      <c r="AK1948" s="1" t="s">
        <v>9980</v>
      </c>
      <c r="BC1948" s="1" t="str">
        <f>"43-4051.00"</f>
        <v>43-4051.00</v>
      </c>
      <c r="BD1948" s="1" t="s">
        <v>2452</v>
      </c>
      <c r="BE1948" s="1" t="s">
        <v>18639</v>
      </c>
      <c r="BF1948" s="1" t="s">
        <v>18640</v>
      </c>
      <c r="BG1948" s="1">
        <v>1</v>
      </c>
      <c r="BH1948" s="1">
        <v>1</v>
      </c>
      <c r="BI1948" s="2">
        <v>44470</v>
      </c>
      <c r="BJ1948" s="2">
        <v>44834</v>
      </c>
      <c r="BK1948" s="2">
        <v>44470</v>
      </c>
      <c r="BL1948" s="2">
        <v>44834</v>
      </c>
      <c r="BM1948" s="1">
        <v>40</v>
      </c>
      <c r="BN1948" s="1">
        <v>0</v>
      </c>
      <c r="BO1948" s="1">
        <v>8</v>
      </c>
      <c r="BP1948" s="1">
        <v>8</v>
      </c>
      <c r="BQ1948" s="1">
        <v>8</v>
      </c>
      <c r="BR1948" s="1">
        <v>8</v>
      </c>
      <c r="BS1948" s="1">
        <v>8</v>
      </c>
      <c r="BT1948" s="1">
        <v>0</v>
      </c>
      <c r="BU1948" s="1" t="str">
        <f>"9:00 AM"</f>
        <v>9:00 AM</v>
      </c>
      <c r="BV1948" s="1" t="str">
        <f>"5:00 PM"</f>
        <v>5:00 PM</v>
      </c>
      <c r="BW1948" s="1" t="s">
        <v>135</v>
      </c>
      <c r="BX1948" s="1">
        <v>12</v>
      </c>
      <c r="BY1948" s="1">
        <v>12</v>
      </c>
      <c r="BZ1948" s="1" t="s">
        <v>112</v>
      </c>
      <c r="CB1948" s="1" t="s">
        <v>18641</v>
      </c>
      <c r="CC1948" s="1" t="s">
        <v>9979</v>
      </c>
      <c r="CE1948" s="1" t="s">
        <v>167</v>
      </c>
      <c r="CF1948" s="1" t="s">
        <v>117</v>
      </c>
      <c r="CG1948" s="1">
        <v>96950</v>
      </c>
      <c r="CH1948" s="3">
        <v>9.2200000000000006</v>
      </c>
      <c r="CI1948" s="3">
        <v>9.2200000000000006</v>
      </c>
      <c r="CJ1948" s="3">
        <v>13.83</v>
      </c>
      <c r="CK1948" s="3">
        <v>13.83</v>
      </c>
      <c r="CL1948" s="1" t="s">
        <v>137</v>
      </c>
      <c r="CM1948" s="1" t="s">
        <v>1474</v>
      </c>
      <c r="CN1948" s="1" t="s">
        <v>139</v>
      </c>
      <c r="CP1948" s="1" t="s">
        <v>112</v>
      </c>
      <c r="CQ1948" s="1" t="s">
        <v>111</v>
      </c>
      <c r="CR1948" s="1" t="s">
        <v>112</v>
      </c>
      <c r="CS1948" s="1" t="s">
        <v>111</v>
      </c>
      <c r="CT1948" s="1" t="s">
        <v>138</v>
      </c>
      <c r="CU1948" s="1" t="s">
        <v>111</v>
      </c>
      <c r="CV1948" s="1" t="s">
        <v>138</v>
      </c>
      <c r="CW1948" s="1" t="s">
        <v>18642</v>
      </c>
      <c r="CX1948" s="1">
        <v>16702332374</v>
      </c>
      <c r="CY1948" s="1" t="s">
        <v>9980</v>
      </c>
      <c r="CZ1948" s="1" t="s">
        <v>138</v>
      </c>
      <c r="DA1948" s="1" t="s">
        <v>111</v>
      </c>
      <c r="DB1948" s="1" t="s">
        <v>112</v>
      </c>
    </row>
    <row r="1949" spans="1:111" ht="15.6" customHeight="1" x14ac:dyDescent="0.25">
      <c r="A1949" s="1" t="s">
        <v>18644</v>
      </c>
      <c r="B1949" s="1" t="s">
        <v>238</v>
      </c>
      <c r="C1949" s="2">
        <v>44356.148921064814</v>
      </c>
      <c r="D1949" s="2">
        <v>44396</v>
      </c>
      <c r="E1949" s="1" t="s">
        <v>110</v>
      </c>
      <c r="F1949" s="2">
        <v>44468.833333333336</v>
      </c>
      <c r="G1949" s="1" t="s">
        <v>112</v>
      </c>
      <c r="H1949" s="1" t="s">
        <v>112</v>
      </c>
      <c r="I1949" s="1" t="s">
        <v>112</v>
      </c>
      <c r="J1949" s="1" t="s">
        <v>3494</v>
      </c>
      <c r="L1949" s="1" t="s">
        <v>7523</v>
      </c>
      <c r="M1949" s="1" t="s">
        <v>3497</v>
      </c>
      <c r="N1949" s="1" t="s">
        <v>399</v>
      </c>
      <c r="O1949" s="1" t="s">
        <v>117</v>
      </c>
      <c r="P1949" s="9">
        <v>96950</v>
      </c>
      <c r="Q1949" s="1" t="s">
        <v>118</v>
      </c>
      <c r="R1949" s="1" t="s">
        <v>168</v>
      </c>
      <c r="S1949" s="1">
        <v>16702852253</v>
      </c>
      <c r="U1949" s="1">
        <v>5324</v>
      </c>
      <c r="V1949" s="1" t="s">
        <v>119</v>
      </c>
      <c r="X1949" s="1" t="s">
        <v>3499</v>
      </c>
      <c r="Y1949" s="1" t="s">
        <v>3500</v>
      </c>
      <c r="Z1949" s="1" t="s">
        <v>3501</v>
      </c>
      <c r="AA1949" s="1" t="s">
        <v>2875</v>
      </c>
      <c r="AB1949" s="1" t="s">
        <v>4468</v>
      </c>
      <c r="AC1949" s="1" t="s">
        <v>4470</v>
      </c>
      <c r="AD1949" s="1" t="s">
        <v>863</v>
      </c>
      <c r="AE1949" s="1" t="s">
        <v>117</v>
      </c>
      <c r="AF1949" s="9">
        <v>96950</v>
      </c>
      <c r="AG1949" s="1" t="s">
        <v>118</v>
      </c>
      <c r="AH1949" s="1" t="s">
        <v>168</v>
      </c>
      <c r="AI1949" s="1">
        <v>16702852253</v>
      </c>
      <c r="AK1949" s="1" t="s">
        <v>3503</v>
      </c>
      <c r="BC1949" s="1" t="str">
        <f>"47-2073.00"</f>
        <v>47-2073.00</v>
      </c>
      <c r="BD1949" s="1" t="s">
        <v>514</v>
      </c>
      <c r="BE1949" s="1" t="s">
        <v>18645</v>
      </c>
      <c r="BF1949" s="1" t="s">
        <v>7503</v>
      </c>
      <c r="BG1949" s="1">
        <v>1</v>
      </c>
      <c r="BH1949" s="1">
        <v>1</v>
      </c>
      <c r="BI1949" s="2">
        <v>44468</v>
      </c>
      <c r="BJ1949" s="2">
        <v>44834</v>
      </c>
      <c r="BK1949" s="2">
        <v>44468</v>
      </c>
      <c r="BL1949" s="2">
        <v>44834</v>
      </c>
      <c r="BM1949" s="1">
        <v>35</v>
      </c>
      <c r="BN1949" s="1">
        <v>0</v>
      </c>
      <c r="BO1949" s="1">
        <v>6</v>
      </c>
      <c r="BP1949" s="1">
        <v>6</v>
      </c>
      <c r="BQ1949" s="1">
        <v>6</v>
      </c>
      <c r="BR1949" s="1">
        <v>5</v>
      </c>
      <c r="BS1949" s="1">
        <v>6</v>
      </c>
      <c r="BT1949" s="1">
        <v>6</v>
      </c>
      <c r="BU1949" s="1" t="str">
        <f>"8:00 AM"</f>
        <v>8:00 AM</v>
      </c>
      <c r="BV1949" s="1" t="str">
        <f>"5:00 PM"</f>
        <v>5:00 PM</v>
      </c>
      <c r="BW1949" s="1" t="s">
        <v>230</v>
      </c>
      <c r="BX1949" s="1">
        <v>0</v>
      </c>
      <c r="BY1949" s="1">
        <v>12</v>
      </c>
      <c r="BZ1949" s="1" t="s">
        <v>112</v>
      </c>
      <c r="CB1949" s="1" t="s">
        <v>18646</v>
      </c>
      <c r="CC1949" s="1" t="s">
        <v>7523</v>
      </c>
      <c r="CD1949" s="1" t="s">
        <v>3497</v>
      </c>
      <c r="CE1949" s="1" t="s">
        <v>399</v>
      </c>
      <c r="CF1949" s="1" t="s">
        <v>117</v>
      </c>
      <c r="CG1949" s="1">
        <v>96950</v>
      </c>
      <c r="CH1949" s="3">
        <v>10.44</v>
      </c>
      <c r="CI1949" s="3">
        <v>10.44</v>
      </c>
      <c r="CJ1949" s="3">
        <v>15.66</v>
      </c>
      <c r="CK1949" s="3">
        <v>15.66</v>
      </c>
      <c r="CL1949" s="1" t="s">
        <v>137</v>
      </c>
      <c r="CM1949" s="1" t="s">
        <v>168</v>
      </c>
      <c r="CN1949" s="1" t="s">
        <v>139</v>
      </c>
      <c r="CP1949" s="1" t="s">
        <v>112</v>
      </c>
      <c r="CQ1949" s="1" t="s">
        <v>111</v>
      </c>
      <c r="CR1949" s="1" t="s">
        <v>112</v>
      </c>
      <c r="CS1949" s="1" t="s">
        <v>111</v>
      </c>
      <c r="CT1949" s="1" t="s">
        <v>138</v>
      </c>
      <c r="CU1949" s="1" t="s">
        <v>111</v>
      </c>
      <c r="CV1949" s="1" t="s">
        <v>138</v>
      </c>
      <c r="CW1949" s="1" t="s">
        <v>4473</v>
      </c>
      <c r="CX1949" s="1">
        <v>16702852253</v>
      </c>
      <c r="CY1949" s="1" t="s">
        <v>3503</v>
      </c>
      <c r="CZ1949" s="1" t="s">
        <v>380</v>
      </c>
      <c r="DA1949" s="1" t="s">
        <v>111</v>
      </c>
      <c r="DB1949" s="1" t="s">
        <v>112</v>
      </c>
    </row>
    <row r="1950" spans="1:111" ht="15.6" customHeight="1" x14ac:dyDescent="0.25">
      <c r="A1950" s="1" t="s">
        <v>18653</v>
      </c>
      <c r="B1950" s="1" t="s">
        <v>238</v>
      </c>
      <c r="C1950" s="2">
        <v>44307.063835069443</v>
      </c>
      <c r="D1950" s="2">
        <v>44383</v>
      </c>
      <c r="E1950" s="1" t="s">
        <v>110</v>
      </c>
      <c r="F1950" s="2">
        <v>44468.833333333336</v>
      </c>
      <c r="G1950" s="1" t="s">
        <v>112</v>
      </c>
      <c r="H1950" s="1" t="s">
        <v>112</v>
      </c>
      <c r="I1950" s="1" t="s">
        <v>112</v>
      </c>
      <c r="J1950" s="1" t="s">
        <v>1338</v>
      </c>
      <c r="K1950" s="1" t="s">
        <v>1339</v>
      </c>
      <c r="L1950" s="1" t="s">
        <v>1345</v>
      </c>
      <c r="M1950" s="1" t="s">
        <v>1346</v>
      </c>
      <c r="N1950" s="1" t="s">
        <v>116</v>
      </c>
      <c r="O1950" s="1" t="s">
        <v>117</v>
      </c>
      <c r="P1950" s="9">
        <v>96950</v>
      </c>
      <c r="Q1950" s="1" t="s">
        <v>118</v>
      </c>
      <c r="R1950" s="1" t="s">
        <v>242</v>
      </c>
      <c r="S1950" s="1">
        <v>16702344000</v>
      </c>
      <c r="U1950" s="1">
        <v>56132</v>
      </c>
      <c r="V1950" s="1" t="s">
        <v>119</v>
      </c>
      <c r="X1950" s="1" t="s">
        <v>1342</v>
      </c>
      <c r="Y1950" s="1" t="s">
        <v>1343</v>
      </c>
      <c r="Z1950" s="1" t="s">
        <v>1344</v>
      </c>
      <c r="AA1950" s="1" t="s">
        <v>245</v>
      </c>
      <c r="AB1950" s="1" t="s">
        <v>1345</v>
      </c>
      <c r="AC1950" s="1" t="s">
        <v>1346</v>
      </c>
      <c r="AD1950" s="1" t="s">
        <v>116</v>
      </c>
      <c r="AE1950" s="1" t="s">
        <v>117</v>
      </c>
      <c r="AF1950" s="9">
        <v>96950</v>
      </c>
      <c r="AG1950" s="1" t="s">
        <v>118</v>
      </c>
      <c r="AH1950" s="1" t="s">
        <v>242</v>
      </c>
      <c r="AI1950" s="1">
        <v>16702344000</v>
      </c>
      <c r="AK1950" s="1" t="s">
        <v>1945</v>
      </c>
      <c r="BC1950" s="1" t="str">
        <f>"13-2011.01"</f>
        <v>13-2011.01</v>
      </c>
      <c r="BD1950" s="1" t="s">
        <v>932</v>
      </c>
      <c r="BE1950" s="1" t="s">
        <v>18654</v>
      </c>
      <c r="BF1950" s="1" t="s">
        <v>759</v>
      </c>
      <c r="BG1950" s="1">
        <v>1</v>
      </c>
      <c r="BH1950" s="1">
        <v>1</v>
      </c>
      <c r="BI1950" s="2">
        <v>44470</v>
      </c>
      <c r="BJ1950" s="2">
        <v>44834</v>
      </c>
      <c r="BK1950" s="2">
        <v>44470</v>
      </c>
      <c r="BL1950" s="2">
        <v>44834</v>
      </c>
      <c r="BM1950" s="1">
        <v>35</v>
      </c>
      <c r="BN1950" s="1">
        <v>0</v>
      </c>
      <c r="BO1950" s="1">
        <v>7</v>
      </c>
      <c r="BP1950" s="1">
        <v>7</v>
      </c>
      <c r="BQ1950" s="1">
        <v>7</v>
      </c>
      <c r="BR1950" s="1">
        <v>7</v>
      </c>
      <c r="BS1950" s="1">
        <v>7</v>
      </c>
      <c r="BT1950" s="1">
        <v>0</v>
      </c>
      <c r="BU1950" s="1" t="str">
        <f>"8:00 AM"</f>
        <v>8:00 AM</v>
      </c>
      <c r="BV1950" s="1" t="str">
        <f>"4:30 PM"</f>
        <v>4:30 PM</v>
      </c>
      <c r="BW1950" s="1" t="s">
        <v>193</v>
      </c>
      <c r="BX1950" s="1">
        <v>3</v>
      </c>
      <c r="BY1950" s="1">
        <v>24</v>
      </c>
      <c r="BZ1950" s="1" t="s">
        <v>112</v>
      </c>
      <c r="CA1950" s="1">
        <v>0</v>
      </c>
      <c r="CB1950" s="1" t="s">
        <v>18655</v>
      </c>
      <c r="CC1950" s="1" t="s">
        <v>1338</v>
      </c>
      <c r="CD1950" s="1" t="s">
        <v>18656</v>
      </c>
      <c r="CE1950" s="1" t="s">
        <v>116</v>
      </c>
      <c r="CF1950" s="1" t="s">
        <v>117</v>
      </c>
      <c r="CG1950" s="1">
        <v>96950</v>
      </c>
      <c r="CH1950" s="3">
        <v>14.85</v>
      </c>
      <c r="CI1950" s="3">
        <v>14.85</v>
      </c>
      <c r="CJ1950" s="3">
        <v>22.28</v>
      </c>
      <c r="CK1950" s="3">
        <v>22.28</v>
      </c>
      <c r="CL1950" s="1" t="s">
        <v>137</v>
      </c>
      <c r="CM1950" s="1" t="s">
        <v>1257</v>
      </c>
      <c r="CN1950" s="1" t="s">
        <v>139</v>
      </c>
      <c r="CP1950" s="1" t="s">
        <v>112</v>
      </c>
      <c r="CQ1950" s="1" t="s">
        <v>111</v>
      </c>
      <c r="CR1950" s="1" t="s">
        <v>112</v>
      </c>
      <c r="CS1950" s="1" t="s">
        <v>111</v>
      </c>
      <c r="CT1950" s="1" t="s">
        <v>111</v>
      </c>
      <c r="CU1950" s="1" t="s">
        <v>111</v>
      </c>
      <c r="CV1950" s="1" t="s">
        <v>138</v>
      </c>
      <c r="CW1950" s="1" t="s">
        <v>1351</v>
      </c>
      <c r="CX1950" s="1">
        <v>16702344000</v>
      </c>
      <c r="CY1950" s="1" t="s">
        <v>1347</v>
      </c>
      <c r="CZ1950" s="1" t="s">
        <v>380</v>
      </c>
      <c r="DA1950" s="1" t="s">
        <v>111</v>
      </c>
      <c r="DB1950" s="1" t="s">
        <v>112</v>
      </c>
      <c r="DC1950" s="1" t="s">
        <v>1342</v>
      </c>
      <c r="DD1950" s="1" t="s">
        <v>1343</v>
      </c>
      <c r="DE1950" s="1" t="s">
        <v>1344</v>
      </c>
      <c r="DF1950" s="1" t="s">
        <v>1338</v>
      </c>
      <c r="DG1950" s="1" t="s">
        <v>1347</v>
      </c>
    </row>
    <row r="1951" spans="1:111" ht="15.6" customHeight="1" x14ac:dyDescent="0.25">
      <c r="A1951" s="1" t="s">
        <v>18659</v>
      </c>
      <c r="B1951" s="1" t="s">
        <v>238</v>
      </c>
      <c r="C1951" s="2">
        <v>44327.02160763889</v>
      </c>
      <c r="D1951" s="2">
        <v>44361</v>
      </c>
      <c r="E1951" s="1" t="s">
        <v>110</v>
      </c>
      <c r="F1951" s="2">
        <v>44467.833333333336</v>
      </c>
      <c r="G1951" s="1" t="s">
        <v>112</v>
      </c>
      <c r="H1951" s="1" t="s">
        <v>112</v>
      </c>
      <c r="I1951" s="1" t="s">
        <v>112</v>
      </c>
      <c r="J1951" s="1" t="s">
        <v>8800</v>
      </c>
      <c r="K1951" s="1" t="s">
        <v>8801</v>
      </c>
      <c r="L1951" s="1" t="s">
        <v>9144</v>
      </c>
      <c r="M1951" s="1" t="s">
        <v>138</v>
      </c>
      <c r="N1951" s="1" t="s">
        <v>167</v>
      </c>
      <c r="O1951" s="1" t="s">
        <v>117</v>
      </c>
      <c r="P1951" s="9">
        <v>96950</v>
      </c>
      <c r="Q1951" s="1" t="s">
        <v>118</v>
      </c>
      <c r="R1951" s="1" t="s">
        <v>138</v>
      </c>
      <c r="S1951" s="1">
        <v>16703221234</v>
      </c>
      <c r="U1951" s="1">
        <v>721110</v>
      </c>
      <c r="V1951" s="1" t="s">
        <v>119</v>
      </c>
      <c r="X1951" s="1" t="s">
        <v>8803</v>
      </c>
      <c r="Y1951" s="1" t="s">
        <v>8804</v>
      </c>
      <c r="Z1951" s="1" t="s">
        <v>18160</v>
      </c>
      <c r="AA1951" s="1" t="s">
        <v>8805</v>
      </c>
      <c r="AB1951" s="1" t="s">
        <v>9144</v>
      </c>
      <c r="AC1951" s="1" t="s">
        <v>138</v>
      </c>
      <c r="AD1951" s="1" t="s">
        <v>167</v>
      </c>
      <c r="AE1951" s="1" t="s">
        <v>117</v>
      </c>
      <c r="AF1951" s="9">
        <v>96950</v>
      </c>
      <c r="AG1951" s="1" t="s">
        <v>118</v>
      </c>
      <c r="AH1951" s="1" t="s">
        <v>138</v>
      </c>
      <c r="AI1951" s="1">
        <v>16703221234</v>
      </c>
      <c r="AK1951" s="1" t="s">
        <v>8811</v>
      </c>
      <c r="BC1951" s="1" t="str">
        <f>"35-1012.00"</f>
        <v>35-1012.00</v>
      </c>
      <c r="BD1951" s="1" t="s">
        <v>1372</v>
      </c>
      <c r="BE1951" s="1" t="s">
        <v>18660</v>
      </c>
      <c r="BF1951" s="1" t="s">
        <v>18661</v>
      </c>
      <c r="BG1951" s="1">
        <v>1</v>
      </c>
      <c r="BH1951" s="1">
        <v>1</v>
      </c>
      <c r="BI1951" s="2">
        <v>44470</v>
      </c>
      <c r="BJ1951" s="2">
        <v>44834</v>
      </c>
      <c r="BK1951" s="2">
        <v>44470</v>
      </c>
      <c r="BL1951" s="2">
        <v>44834</v>
      </c>
      <c r="BM1951" s="1">
        <v>40</v>
      </c>
      <c r="BN1951" s="1">
        <v>0</v>
      </c>
      <c r="BO1951" s="1">
        <v>8</v>
      </c>
      <c r="BP1951" s="1">
        <v>8</v>
      </c>
      <c r="BQ1951" s="1">
        <v>8</v>
      </c>
      <c r="BR1951" s="1">
        <v>0</v>
      </c>
      <c r="BS1951" s="1">
        <v>8</v>
      </c>
      <c r="BT1951" s="1">
        <v>8</v>
      </c>
      <c r="BU1951" s="1" t="str">
        <f>"3:30 PM"</f>
        <v>3:30 PM</v>
      </c>
      <c r="BV1951" s="1" t="str">
        <f>"12:00 AM"</f>
        <v>12:00 AM</v>
      </c>
      <c r="BW1951" s="1" t="s">
        <v>135</v>
      </c>
      <c r="BX1951" s="1">
        <v>0</v>
      </c>
      <c r="BY1951" s="1">
        <v>6</v>
      </c>
      <c r="BZ1951" s="1" t="s">
        <v>111</v>
      </c>
      <c r="CA1951" s="1">
        <v>3</v>
      </c>
      <c r="CB1951" s="1" t="s">
        <v>18662</v>
      </c>
      <c r="CC1951" s="1" t="s">
        <v>8801</v>
      </c>
      <c r="CD1951" s="1" t="s">
        <v>9144</v>
      </c>
      <c r="CE1951" s="1" t="s">
        <v>167</v>
      </c>
      <c r="CF1951" s="1" t="s">
        <v>117</v>
      </c>
      <c r="CG1951" s="1">
        <v>96950</v>
      </c>
      <c r="CH1951" s="3">
        <v>10.039999999999999</v>
      </c>
      <c r="CI1951" s="3">
        <v>10.039999999999999</v>
      </c>
      <c r="CJ1951" s="3">
        <v>15.06</v>
      </c>
      <c r="CK1951" s="3">
        <v>15.06</v>
      </c>
      <c r="CL1951" s="1" t="s">
        <v>137</v>
      </c>
      <c r="CM1951" s="1" t="s">
        <v>9150</v>
      </c>
      <c r="CN1951" s="1" t="s">
        <v>139</v>
      </c>
      <c r="CP1951" s="1" t="s">
        <v>112</v>
      </c>
      <c r="CQ1951" s="1" t="s">
        <v>111</v>
      </c>
      <c r="CR1951" s="1" t="s">
        <v>112</v>
      </c>
      <c r="CS1951" s="1" t="s">
        <v>111</v>
      </c>
      <c r="CT1951" s="1" t="s">
        <v>111</v>
      </c>
      <c r="CU1951" s="1" t="s">
        <v>111</v>
      </c>
      <c r="CV1951" s="1" t="s">
        <v>138</v>
      </c>
      <c r="CW1951" s="1" t="s">
        <v>15630</v>
      </c>
      <c r="CX1951" s="1">
        <v>16706703221</v>
      </c>
      <c r="CY1951" s="1" t="s">
        <v>8811</v>
      </c>
      <c r="CZ1951" s="1" t="s">
        <v>8812</v>
      </c>
      <c r="DA1951" s="1" t="s">
        <v>111</v>
      </c>
      <c r="DB1951" s="1" t="s">
        <v>112</v>
      </c>
    </row>
    <row r="1952" spans="1:111" ht="15.6" customHeight="1" x14ac:dyDescent="0.25">
      <c r="A1952" s="1" t="s">
        <v>18663</v>
      </c>
      <c r="B1952" s="1" t="s">
        <v>238</v>
      </c>
      <c r="C1952" s="2">
        <v>44337.108491435189</v>
      </c>
      <c r="D1952" s="2">
        <v>44369</v>
      </c>
      <c r="E1952" s="1" t="s">
        <v>110</v>
      </c>
      <c r="F1952" s="2">
        <v>44468.833333333336</v>
      </c>
      <c r="G1952" s="1" t="s">
        <v>112</v>
      </c>
      <c r="H1952" s="1" t="s">
        <v>112</v>
      </c>
      <c r="I1952" s="1" t="s">
        <v>112</v>
      </c>
      <c r="J1952" s="1" t="s">
        <v>18664</v>
      </c>
      <c r="K1952" s="1" t="s">
        <v>18665</v>
      </c>
      <c r="L1952" s="1" t="s">
        <v>2359</v>
      </c>
      <c r="N1952" s="1" t="s">
        <v>116</v>
      </c>
      <c r="O1952" s="1" t="s">
        <v>117</v>
      </c>
      <c r="P1952" s="9">
        <v>96950</v>
      </c>
      <c r="Q1952" s="1" t="s">
        <v>118</v>
      </c>
      <c r="S1952" s="1">
        <v>16702358898</v>
      </c>
      <c r="U1952" s="1">
        <v>443142</v>
      </c>
      <c r="V1952" s="1" t="s">
        <v>119</v>
      </c>
      <c r="X1952" s="1" t="s">
        <v>5105</v>
      </c>
      <c r="Y1952" s="1" t="s">
        <v>18666</v>
      </c>
      <c r="AA1952" s="1" t="s">
        <v>1028</v>
      </c>
      <c r="AB1952" s="1" t="s">
        <v>2359</v>
      </c>
      <c r="AD1952" s="1" t="s">
        <v>116</v>
      </c>
      <c r="AE1952" s="1" t="s">
        <v>117</v>
      </c>
      <c r="AF1952" s="9">
        <v>96950</v>
      </c>
      <c r="AG1952" s="1" t="s">
        <v>118</v>
      </c>
      <c r="AI1952" s="1">
        <v>16702358898</v>
      </c>
      <c r="AK1952" s="1" t="s">
        <v>18667</v>
      </c>
      <c r="BC1952" s="1" t="str">
        <f>"41-2031.00"</f>
        <v>41-2031.00</v>
      </c>
      <c r="BD1952" s="1" t="s">
        <v>743</v>
      </c>
      <c r="BE1952" s="1" t="s">
        <v>18668</v>
      </c>
      <c r="BF1952" s="1" t="s">
        <v>3151</v>
      </c>
      <c r="BG1952" s="1">
        <v>1</v>
      </c>
      <c r="BH1952" s="1">
        <v>1</v>
      </c>
      <c r="BI1952" s="2">
        <v>44470</v>
      </c>
      <c r="BJ1952" s="2">
        <v>44834</v>
      </c>
      <c r="BK1952" s="2">
        <v>44470</v>
      </c>
      <c r="BL1952" s="2">
        <v>44834</v>
      </c>
      <c r="BM1952" s="1">
        <v>35</v>
      </c>
      <c r="BN1952" s="1">
        <v>0</v>
      </c>
      <c r="BO1952" s="1">
        <v>7</v>
      </c>
      <c r="BP1952" s="1">
        <v>7</v>
      </c>
      <c r="BQ1952" s="1">
        <v>7</v>
      </c>
      <c r="BR1952" s="1">
        <v>7</v>
      </c>
      <c r="BS1952" s="1">
        <v>7</v>
      </c>
      <c r="BT1952" s="1">
        <v>0</v>
      </c>
      <c r="BU1952" s="1" t="str">
        <f>"9:00 AM"</f>
        <v>9:00 AM</v>
      </c>
      <c r="BV1952" s="1" t="str">
        <f>"5:00 PM"</f>
        <v>5:00 PM</v>
      </c>
      <c r="BW1952" s="1" t="s">
        <v>135</v>
      </c>
      <c r="BX1952" s="1">
        <v>0</v>
      </c>
      <c r="BY1952" s="1">
        <v>3</v>
      </c>
      <c r="BZ1952" s="1" t="s">
        <v>112</v>
      </c>
      <c r="CB1952" s="1" t="s">
        <v>3175</v>
      </c>
      <c r="CC1952" s="1" t="s">
        <v>2359</v>
      </c>
      <c r="CE1952" s="1" t="s">
        <v>116</v>
      </c>
      <c r="CF1952" s="1" t="s">
        <v>117</v>
      </c>
      <c r="CG1952" s="1">
        <v>96950</v>
      </c>
      <c r="CH1952" s="3">
        <v>8.7100000000000009</v>
      </c>
      <c r="CI1952" s="3">
        <v>8.7100000000000009</v>
      </c>
      <c r="CJ1952" s="3">
        <v>13.06</v>
      </c>
      <c r="CK1952" s="3">
        <v>13.06</v>
      </c>
      <c r="CL1952" s="1" t="s">
        <v>137</v>
      </c>
      <c r="CN1952" s="1" t="s">
        <v>139</v>
      </c>
      <c r="CP1952" s="1" t="s">
        <v>112</v>
      </c>
      <c r="CQ1952" s="1" t="s">
        <v>111</v>
      </c>
      <c r="CR1952" s="1" t="s">
        <v>112</v>
      </c>
      <c r="CS1952" s="1" t="s">
        <v>111</v>
      </c>
      <c r="CT1952" s="1" t="s">
        <v>138</v>
      </c>
      <c r="CU1952" s="1" t="s">
        <v>111</v>
      </c>
      <c r="CV1952" s="1" t="s">
        <v>138</v>
      </c>
      <c r="CW1952" s="1" t="s">
        <v>2313</v>
      </c>
      <c r="CX1952" s="1">
        <v>16702358898</v>
      </c>
      <c r="CY1952" s="1" t="s">
        <v>18667</v>
      </c>
      <c r="CZ1952" s="1" t="s">
        <v>138</v>
      </c>
      <c r="DA1952" s="1" t="s">
        <v>111</v>
      </c>
      <c r="DB1952" s="1" t="s">
        <v>112</v>
      </c>
      <c r="DC1952" s="1" t="s">
        <v>5105</v>
      </c>
      <c r="DD1952" s="1" t="s">
        <v>18666</v>
      </c>
      <c r="DF1952" s="1" t="s">
        <v>18664</v>
      </c>
      <c r="DG1952" s="1" t="s">
        <v>18667</v>
      </c>
    </row>
    <row r="1953" spans="1:111" ht="15.6" customHeight="1" x14ac:dyDescent="0.25">
      <c r="A1953" s="1" t="s">
        <v>18669</v>
      </c>
      <c r="B1953" s="1" t="s">
        <v>238</v>
      </c>
      <c r="C1953" s="2">
        <v>44324.116904745373</v>
      </c>
      <c r="D1953" s="2">
        <v>44369</v>
      </c>
      <c r="E1953" s="1" t="s">
        <v>110</v>
      </c>
      <c r="F1953" s="2">
        <v>44468.833333333336</v>
      </c>
      <c r="G1953" s="1" t="s">
        <v>112</v>
      </c>
      <c r="H1953" s="1" t="s">
        <v>112</v>
      </c>
      <c r="I1953" s="1" t="s">
        <v>112</v>
      </c>
      <c r="J1953" s="1" t="s">
        <v>999</v>
      </c>
      <c r="L1953" s="1" t="s">
        <v>634</v>
      </c>
      <c r="M1953" s="1" t="s">
        <v>2866</v>
      </c>
      <c r="N1953" s="1" t="s">
        <v>167</v>
      </c>
      <c r="O1953" s="1" t="s">
        <v>117</v>
      </c>
      <c r="P1953" s="9">
        <v>96950</v>
      </c>
      <c r="Q1953" s="1" t="s">
        <v>118</v>
      </c>
      <c r="S1953" s="1">
        <v>16702358722</v>
      </c>
      <c r="U1953" s="1">
        <v>561720</v>
      </c>
      <c r="V1953" s="1" t="s">
        <v>2479</v>
      </c>
      <c r="W1953" s="1" t="s">
        <v>111</v>
      </c>
      <c r="X1953" s="1" t="s">
        <v>636</v>
      </c>
      <c r="Y1953" s="1" t="s">
        <v>637</v>
      </c>
      <c r="AA1953" s="1" t="s">
        <v>639</v>
      </c>
      <c r="AB1953" s="1" t="s">
        <v>640</v>
      </c>
      <c r="AD1953" s="1" t="s">
        <v>738</v>
      </c>
      <c r="AE1953" s="1" t="s">
        <v>117</v>
      </c>
      <c r="AF1953" s="9">
        <v>96950</v>
      </c>
      <c r="AG1953" s="1" t="s">
        <v>118</v>
      </c>
      <c r="AI1953" s="1">
        <v>16709890917</v>
      </c>
      <c r="AK1953" s="1" t="s">
        <v>641</v>
      </c>
      <c r="BC1953" s="1" t="str">
        <f>"43-3031.00"</f>
        <v>43-3031.00</v>
      </c>
      <c r="BD1953" s="1" t="s">
        <v>389</v>
      </c>
      <c r="BE1953" s="1" t="s">
        <v>11307</v>
      </c>
      <c r="BF1953" s="1" t="s">
        <v>1279</v>
      </c>
      <c r="BG1953" s="1">
        <v>4</v>
      </c>
      <c r="BH1953" s="1">
        <v>4</v>
      </c>
      <c r="BI1953" s="2">
        <v>44470</v>
      </c>
      <c r="BJ1953" s="2">
        <v>44834</v>
      </c>
      <c r="BK1953" s="2">
        <v>44470</v>
      </c>
      <c r="BL1953" s="2">
        <v>44834</v>
      </c>
      <c r="BM1953" s="1">
        <v>35</v>
      </c>
      <c r="BN1953" s="1">
        <v>0</v>
      </c>
      <c r="BO1953" s="1">
        <v>7</v>
      </c>
      <c r="BP1953" s="1">
        <v>7</v>
      </c>
      <c r="BQ1953" s="1">
        <v>7</v>
      </c>
      <c r="BR1953" s="1">
        <v>7</v>
      </c>
      <c r="BS1953" s="1">
        <v>7</v>
      </c>
      <c r="BT1953" s="1">
        <v>0</v>
      </c>
      <c r="BU1953" s="1" t="str">
        <f>"9:00 AM"</f>
        <v>9:00 AM</v>
      </c>
      <c r="BV1953" s="1" t="str">
        <f>"5:00 PM"</f>
        <v>5:00 PM</v>
      </c>
      <c r="BW1953" s="1" t="s">
        <v>135</v>
      </c>
      <c r="BX1953" s="1">
        <v>0</v>
      </c>
      <c r="BY1953" s="1">
        <v>24</v>
      </c>
      <c r="BZ1953" s="1" t="s">
        <v>112</v>
      </c>
      <c r="CB1953" s="4" t="s">
        <v>11308</v>
      </c>
      <c r="CC1953" s="1" t="s">
        <v>3582</v>
      </c>
      <c r="CD1953" s="1" t="s">
        <v>2866</v>
      </c>
      <c r="CE1953" s="1" t="s">
        <v>167</v>
      </c>
      <c r="CF1953" s="1" t="s">
        <v>117</v>
      </c>
      <c r="CG1953" s="1">
        <v>96950</v>
      </c>
      <c r="CH1953" s="3">
        <v>9.49</v>
      </c>
      <c r="CI1953" s="3">
        <v>9.49</v>
      </c>
      <c r="CJ1953" s="3">
        <v>14.24</v>
      </c>
      <c r="CK1953" s="3">
        <v>14.24</v>
      </c>
      <c r="CL1953" s="1" t="s">
        <v>137</v>
      </c>
      <c r="CN1953" s="1" t="s">
        <v>139</v>
      </c>
      <c r="CP1953" s="1" t="s">
        <v>111</v>
      </c>
      <c r="CQ1953" s="1" t="s">
        <v>111</v>
      </c>
      <c r="CR1953" s="1" t="s">
        <v>111</v>
      </c>
      <c r="CS1953" s="1" t="s">
        <v>111</v>
      </c>
      <c r="CT1953" s="1" t="s">
        <v>111</v>
      </c>
      <c r="CU1953" s="1" t="s">
        <v>111</v>
      </c>
      <c r="CV1953" s="1" t="s">
        <v>111</v>
      </c>
      <c r="CW1953" s="1" t="s">
        <v>1004</v>
      </c>
      <c r="CX1953" s="1">
        <v>16709890917</v>
      </c>
      <c r="CY1953" s="1" t="s">
        <v>641</v>
      </c>
      <c r="CZ1953" s="1" t="s">
        <v>645</v>
      </c>
      <c r="DA1953" s="1" t="s">
        <v>111</v>
      </c>
      <c r="DB1953" s="1" t="s">
        <v>111</v>
      </c>
    </row>
    <row r="1954" spans="1:111" ht="15.6" customHeight="1" x14ac:dyDescent="0.25">
      <c r="A1954" s="1" t="s">
        <v>18670</v>
      </c>
      <c r="B1954" s="1" t="s">
        <v>238</v>
      </c>
      <c r="C1954" s="2">
        <v>44319.009063194448</v>
      </c>
      <c r="D1954" s="2">
        <v>44357</v>
      </c>
      <c r="E1954" s="1" t="s">
        <v>110</v>
      </c>
      <c r="F1954" s="2">
        <v>44432.833333333336</v>
      </c>
      <c r="G1954" s="1" t="s">
        <v>112</v>
      </c>
      <c r="H1954" s="1" t="s">
        <v>112</v>
      </c>
      <c r="I1954" s="1" t="s">
        <v>112</v>
      </c>
      <c r="J1954" s="1" t="s">
        <v>5960</v>
      </c>
      <c r="K1954" s="1" t="s">
        <v>5960</v>
      </c>
      <c r="L1954" s="1" t="s">
        <v>5961</v>
      </c>
      <c r="M1954" s="1" t="s">
        <v>5962</v>
      </c>
      <c r="N1954" s="1" t="s">
        <v>116</v>
      </c>
      <c r="O1954" s="1" t="s">
        <v>117</v>
      </c>
      <c r="P1954" s="9">
        <v>96950</v>
      </c>
      <c r="Q1954" s="1" t="s">
        <v>118</v>
      </c>
      <c r="S1954" s="1">
        <v>16702342856</v>
      </c>
      <c r="U1954" s="1">
        <v>56132</v>
      </c>
      <c r="V1954" s="1" t="s">
        <v>119</v>
      </c>
      <c r="X1954" s="1" t="s">
        <v>4482</v>
      </c>
      <c r="Y1954" s="1" t="s">
        <v>4483</v>
      </c>
      <c r="Z1954" s="1" t="s">
        <v>4484</v>
      </c>
      <c r="AA1954" s="1" t="s">
        <v>245</v>
      </c>
      <c r="AB1954" s="1" t="s">
        <v>5961</v>
      </c>
      <c r="AC1954" s="1" t="s">
        <v>5962</v>
      </c>
      <c r="AD1954" s="1" t="s">
        <v>116</v>
      </c>
      <c r="AE1954" s="1" t="s">
        <v>117</v>
      </c>
      <c r="AF1954" s="9">
        <v>96950</v>
      </c>
      <c r="AG1954" s="1" t="s">
        <v>118</v>
      </c>
      <c r="AH1954" s="1" t="s">
        <v>138</v>
      </c>
      <c r="AI1954" s="1">
        <v>16702342856</v>
      </c>
      <c r="AK1954" s="1" t="s">
        <v>4486</v>
      </c>
      <c r="BC1954" s="1" t="str">
        <f>"37-2012.00"</f>
        <v>37-2012.00</v>
      </c>
      <c r="BD1954" s="1" t="s">
        <v>576</v>
      </c>
      <c r="BE1954" s="1" t="s">
        <v>5963</v>
      </c>
      <c r="BF1954" s="1" t="s">
        <v>5964</v>
      </c>
      <c r="BG1954" s="1">
        <v>2</v>
      </c>
      <c r="BH1954" s="1">
        <v>2</v>
      </c>
      <c r="BI1954" s="2">
        <v>44434</v>
      </c>
      <c r="BJ1954" s="2">
        <v>44798</v>
      </c>
      <c r="BK1954" s="2">
        <v>44434</v>
      </c>
      <c r="BL1954" s="2">
        <v>44798</v>
      </c>
      <c r="BM1954" s="1">
        <v>35</v>
      </c>
      <c r="BN1954" s="1">
        <v>0</v>
      </c>
      <c r="BO1954" s="1">
        <v>7</v>
      </c>
      <c r="BP1954" s="1">
        <v>7</v>
      </c>
      <c r="BQ1954" s="1">
        <v>7</v>
      </c>
      <c r="BR1954" s="1">
        <v>7</v>
      </c>
      <c r="BS1954" s="1">
        <v>7</v>
      </c>
      <c r="BT1954" s="1">
        <v>0</v>
      </c>
      <c r="BU1954" s="1" t="str">
        <f>"9:00 AM"</f>
        <v>9:00 AM</v>
      </c>
      <c r="BV1954" s="1" t="str">
        <f>"4:00 PM"</f>
        <v>4:00 PM</v>
      </c>
      <c r="BW1954" s="1" t="s">
        <v>135</v>
      </c>
      <c r="BX1954" s="1">
        <v>0</v>
      </c>
      <c r="BY1954" s="1">
        <v>3</v>
      </c>
      <c r="BZ1954" s="1" t="s">
        <v>112</v>
      </c>
      <c r="CA1954" s="1">
        <v>0</v>
      </c>
      <c r="CB1954" s="1" t="s">
        <v>5965</v>
      </c>
      <c r="CC1954" s="1" t="s">
        <v>5961</v>
      </c>
      <c r="CD1954" s="1" t="s">
        <v>5962</v>
      </c>
      <c r="CE1954" s="1" t="s">
        <v>116</v>
      </c>
      <c r="CF1954" s="1" t="s">
        <v>117</v>
      </c>
      <c r="CG1954" s="1">
        <v>96950</v>
      </c>
      <c r="CH1954" s="3">
        <v>7.59</v>
      </c>
      <c r="CI1954" s="3">
        <v>7.59</v>
      </c>
      <c r="CJ1954" s="3">
        <v>11.39</v>
      </c>
      <c r="CK1954" s="3">
        <v>11.39</v>
      </c>
      <c r="CL1954" s="1" t="s">
        <v>137</v>
      </c>
      <c r="CM1954" s="1" t="s">
        <v>168</v>
      </c>
      <c r="CN1954" s="1" t="s">
        <v>139</v>
      </c>
      <c r="CP1954" s="1" t="s">
        <v>112</v>
      </c>
      <c r="CQ1954" s="1" t="s">
        <v>111</v>
      </c>
      <c r="CR1954" s="1" t="s">
        <v>112</v>
      </c>
      <c r="CS1954" s="1" t="s">
        <v>111</v>
      </c>
      <c r="CT1954" s="1" t="s">
        <v>138</v>
      </c>
      <c r="CU1954" s="1" t="s">
        <v>111</v>
      </c>
      <c r="CV1954" s="1" t="s">
        <v>138</v>
      </c>
      <c r="CW1954" s="1" t="s">
        <v>1555</v>
      </c>
      <c r="CX1954" s="1">
        <v>16702342856</v>
      </c>
      <c r="CY1954" s="1" t="s">
        <v>4486</v>
      </c>
      <c r="CZ1954" s="1" t="s">
        <v>168</v>
      </c>
      <c r="DA1954" s="1" t="s">
        <v>111</v>
      </c>
      <c r="DB1954" s="1" t="s">
        <v>112</v>
      </c>
    </row>
    <row r="1955" spans="1:111" ht="15.6" customHeight="1" x14ac:dyDescent="0.25">
      <c r="A1955" s="1" t="s">
        <v>18684</v>
      </c>
      <c r="B1955" s="1" t="s">
        <v>238</v>
      </c>
      <c r="C1955" s="2">
        <v>44359.035110879631</v>
      </c>
      <c r="D1955" s="2">
        <v>44404</v>
      </c>
      <c r="E1955" s="1" t="s">
        <v>110</v>
      </c>
      <c r="F1955" s="2">
        <v>44468.833333333336</v>
      </c>
      <c r="G1955" s="1" t="s">
        <v>112</v>
      </c>
      <c r="H1955" s="1" t="s">
        <v>112</v>
      </c>
      <c r="I1955" s="1" t="s">
        <v>112</v>
      </c>
      <c r="J1955" s="1" t="s">
        <v>1596</v>
      </c>
      <c r="K1955" s="1" t="s">
        <v>362</v>
      </c>
      <c r="L1955" s="1" t="s">
        <v>1597</v>
      </c>
      <c r="M1955" s="1" t="s">
        <v>1598</v>
      </c>
      <c r="N1955" s="1" t="s">
        <v>116</v>
      </c>
      <c r="O1955" s="1" t="s">
        <v>117</v>
      </c>
      <c r="P1955" s="9">
        <v>96950</v>
      </c>
      <c r="Q1955" s="1" t="s">
        <v>118</v>
      </c>
      <c r="R1955" s="1" t="s">
        <v>138</v>
      </c>
      <c r="S1955" s="1">
        <v>16702347900</v>
      </c>
      <c r="T1955" s="1">
        <v>803</v>
      </c>
      <c r="U1955" s="1">
        <v>236220</v>
      </c>
      <c r="V1955" s="1" t="s">
        <v>119</v>
      </c>
      <c r="X1955" s="1" t="s">
        <v>1599</v>
      </c>
      <c r="Y1955" s="1" t="s">
        <v>1600</v>
      </c>
      <c r="Z1955" s="1" t="s">
        <v>1601</v>
      </c>
      <c r="AA1955" s="1" t="s">
        <v>461</v>
      </c>
      <c r="AB1955" s="1" t="s">
        <v>1597</v>
      </c>
      <c r="AC1955" s="1" t="s">
        <v>1598</v>
      </c>
      <c r="AD1955" s="1" t="s">
        <v>116</v>
      </c>
      <c r="AE1955" s="1" t="s">
        <v>117</v>
      </c>
      <c r="AF1955" s="9">
        <v>96950</v>
      </c>
      <c r="AG1955" s="1" t="s">
        <v>118</v>
      </c>
      <c r="AH1955" s="1" t="s">
        <v>138</v>
      </c>
      <c r="AI1955" s="1">
        <v>16702347900</v>
      </c>
      <c r="AJ1955" s="1">
        <v>803</v>
      </c>
      <c r="AK1955" s="1" t="s">
        <v>1602</v>
      </c>
      <c r="BC1955" s="1" t="str">
        <f>"49-3042.00"</f>
        <v>49-3042.00</v>
      </c>
      <c r="BD1955" s="1" t="s">
        <v>1089</v>
      </c>
      <c r="BE1955" s="1" t="s">
        <v>18685</v>
      </c>
      <c r="BF1955" s="1" t="s">
        <v>7066</v>
      </c>
      <c r="BG1955" s="1">
        <v>20</v>
      </c>
      <c r="BH1955" s="1">
        <v>20</v>
      </c>
      <c r="BI1955" s="2">
        <v>44470</v>
      </c>
      <c r="BJ1955" s="2">
        <v>44834</v>
      </c>
      <c r="BK1955" s="2">
        <v>44470</v>
      </c>
      <c r="BL1955" s="2">
        <v>44834</v>
      </c>
      <c r="BM1955" s="1">
        <v>40</v>
      </c>
      <c r="BN1955" s="1">
        <v>0</v>
      </c>
      <c r="BO1955" s="1">
        <v>8</v>
      </c>
      <c r="BP1955" s="1">
        <v>8</v>
      </c>
      <c r="BQ1955" s="1">
        <v>8</v>
      </c>
      <c r="BR1955" s="1">
        <v>8</v>
      </c>
      <c r="BS1955" s="1">
        <v>8</v>
      </c>
      <c r="BT1955" s="1">
        <v>0</v>
      </c>
      <c r="BU1955" s="1" t="str">
        <f>"7:30 AM"</f>
        <v>7:30 AM</v>
      </c>
      <c r="BV1955" s="1" t="str">
        <f>"4:30 PM"</f>
        <v>4:30 PM</v>
      </c>
      <c r="BW1955" s="1" t="s">
        <v>135</v>
      </c>
      <c r="BX1955" s="1">
        <v>0</v>
      </c>
      <c r="BY1955" s="1">
        <v>24</v>
      </c>
      <c r="BZ1955" s="1" t="s">
        <v>112</v>
      </c>
      <c r="CB1955" s="1" t="s">
        <v>18686</v>
      </c>
      <c r="CC1955" s="1" t="s">
        <v>3682</v>
      </c>
      <c r="CD1955" s="1" t="s">
        <v>1607</v>
      </c>
      <c r="CE1955" s="1" t="s">
        <v>116</v>
      </c>
      <c r="CF1955" s="1" t="s">
        <v>117</v>
      </c>
      <c r="CG1955" s="1">
        <v>96950</v>
      </c>
      <c r="CH1955" s="3">
        <v>10.050000000000001</v>
      </c>
      <c r="CI1955" s="3">
        <v>10.050000000000001</v>
      </c>
      <c r="CJ1955" s="3">
        <v>15.08</v>
      </c>
      <c r="CK1955" s="3">
        <v>15.08</v>
      </c>
      <c r="CL1955" s="1" t="s">
        <v>137</v>
      </c>
      <c r="CN1955" s="1" t="s">
        <v>139</v>
      </c>
      <c r="CP1955" s="1" t="s">
        <v>112</v>
      </c>
      <c r="CQ1955" s="1" t="s">
        <v>111</v>
      </c>
      <c r="CR1955" s="1" t="s">
        <v>112</v>
      </c>
      <c r="CS1955" s="1" t="s">
        <v>111</v>
      </c>
      <c r="CT1955" s="1" t="s">
        <v>138</v>
      </c>
      <c r="CU1955" s="1" t="s">
        <v>111</v>
      </c>
      <c r="CV1955" s="1" t="s">
        <v>138</v>
      </c>
      <c r="CW1955" s="1" t="s">
        <v>3683</v>
      </c>
      <c r="CX1955" s="1">
        <v>16702347900</v>
      </c>
      <c r="CY1955" s="1" t="s">
        <v>1602</v>
      </c>
      <c r="CZ1955" s="1" t="s">
        <v>1610</v>
      </c>
      <c r="DA1955" s="1" t="s">
        <v>111</v>
      </c>
      <c r="DB1955" s="1" t="s">
        <v>112</v>
      </c>
      <c r="DC1955" s="1" t="s">
        <v>1599</v>
      </c>
      <c r="DD1955" s="1" t="s">
        <v>1600</v>
      </c>
      <c r="DE1955" s="1" t="s">
        <v>1236</v>
      </c>
      <c r="DF1955" s="1" t="s">
        <v>1596</v>
      </c>
      <c r="DG1955" s="1" t="s">
        <v>1602</v>
      </c>
    </row>
    <row r="1956" spans="1:111" ht="15.6" customHeight="1" x14ac:dyDescent="0.25">
      <c r="A1956" s="1" t="s">
        <v>18688</v>
      </c>
      <c r="B1956" s="1" t="s">
        <v>238</v>
      </c>
      <c r="C1956" s="2">
        <v>44357.647033449073</v>
      </c>
      <c r="D1956" s="2">
        <v>44403</v>
      </c>
      <c r="E1956" s="1" t="s">
        <v>180</v>
      </c>
      <c r="G1956" s="1" t="s">
        <v>112</v>
      </c>
      <c r="H1956" s="1" t="s">
        <v>112</v>
      </c>
      <c r="I1956" s="1" t="s">
        <v>112</v>
      </c>
      <c r="J1956" s="1" t="s">
        <v>5241</v>
      </c>
      <c r="K1956" s="1" t="s">
        <v>5242</v>
      </c>
      <c r="L1956" s="1" t="s">
        <v>5243</v>
      </c>
      <c r="N1956" s="1" t="s">
        <v>116</v>
      </c>
      <c r="O1956" s="1" t="s">
        <v>117</v>
      </c>
      <c r="P1956" s="9">
        <v>96950</v>
      </c>
      <c r="Q1956" s="1" t="s">
        <v>118</v>
      </c>
      <c r="S1956" s="1">
        <v>16702840753</v>
      </c>
      <c r="U1956" s="1">
        <v>72232</v>
      </c>
      <c r="V1956" s="1" t="s">
        <v>119</v>
      </c>
      <c r="X1956" s="1" t="s">
        <v>5244</v>
      </c>
      <c r="Y1956" s="1" t="s">
        <v>5245</v>
      </c>
      <c r="Z1956" s="1" t="s">
        <v>5246</v>
      </c>
      <c r="AA1956" s="1" t="s">
        <v>5247</v>
      </c>
      <c r="AB1956" s="1" t="s">
        <v>5243</v>
      </c>
      <c r="AD1956" s="1" t="s">
        <v>116</v>
      </c>
      <c r="AE1956" s="1" t="s">
        <v>117</v>
      </c>
      <c r="AF1956" s="9">
        <v>96950</v>
      </c>
      <c r="AG1956" s="1" t="s">
        <v>118</v>
      </c>
      <c r="AI1956" s="1">
        <v>16702840753</v>
      </c>
      <c r="AK1956" s="1" t="s">
        <v>5248</v>
      </c>
      <c r="BC1956" s="1" t="str">
        <f>"49-9071.00"</f>
        <v>49-9071.00</v>
      </c>
      <c r="BD1956" s="1" t="s">
        <v>214</v>
      </c>
      <c r="BE1956" s="1" t="s">
        <v>18689</v>
      </c>
      <c r="BF1956" s="1" t="s">
        <v>214</v>
      </c>
      <c r="BG1956" s="1">
        <v>5</v>
      </c>
      <c r="BH1956" s="1">
        <v>5</v>
      </c>
      <c r="BI1956" s="2">
        <v>44470</v>
      </c>
      <c r="BJ1956" s="2">
        <v>44834</v>
      </c>
      <c r="BK1956" s="2">
        <v>44470</v>
      </c>
      <c r="BL1956" s="2">
        <v>44834</v>
      </c>
      <c r="BM1956" s="1">
        <v>35</v>
      </c>
      <c r="BN1956" s="1">
        <v>0</v>
      </c>
      <c r="BO1956" s="1">
        <v>7</v>
      </c>
      <c r="BP1956" s="1">
        <v>7</v>
      </c>
      <c r="BQ1956" s="1">
        <v>7</v>
      </c>
      <c r="BR1956" s="1">
        <v>7</v>
      </c>
      <c r="BS1956" s="1">
        <v>7</v>
      </c>
      <c r="BT1956" s="1">
        <v>0</v>
      </c>
      <c r="BU1956" s="1" t="str">
        <f>"8:00 AM"</f>
        <v>8:00 AM</v>
      </c>
      <c r="BV1956" s="1" t="str">
        <f>"4:00 PM"</f>
        <v>4:00 PM</v>
      </c>
      <c r="BW1956" s="1" t="s">
        <v>135</v>
      </c>
      <c r="BX1956" s="1">
        <v>0</v>
      </c>
      <c r="BY1956" s="1">
        <v>12</v>
      </c>
      <c r="BZ1956" s="1" t="s">
        <v>112</v>
      </c>
      <c r="CB1956" s="4" t="s">
        <v>18690</v>
      </c>
      <c r="CC1956" s="1" t="s">
        <v>5251</v>
      </c>
      <c r="CD1956" s="1" t="s">
        <v>5243</v>
      </c>
      <c r="CE1956" s="1" t="s">
        <v>116</v>
      </c>
      <c r="CF1956" s="1" t="s">
        <v>117</v>
      </c>
      <c r="CG1956" s="1">
        <v>96950</v>
      </c>
      <c r="CH1956" s="3">
        <v>8.7100000000000009</v>
      </c>
      <c r="CI1956" s="3">
        <v>8.7100000000000009</v>
      </c>
      <c r="CL1956" s="1" t="s">
        <v>137</v>
      </c>
      <c r="CM1956" s="1" t="s">
        <v>138</v>
      </c>
      <c r="CN1956" s="1" t="s">
        <v>139</v>
      </c>
      <c r="CP1956" s="1" t="s">
        <v>112</v>
      </c>
      <c r="CQ1956" s="1" t="s">
        <v>111</v>
      </c>
      <c r="CR1956" s="1" t="s">
        <v>112</v>
      </c>
      <c r="CS1956" s="1" t="s">
        <v>112</v>
      </c>
      <c r="CT1956" s="1" t="s">
        <v>138</v>
      </c>
      <c r="CU1956" s="1" t="s">
        <v>111</v>
      </c>
      <c r="CV1956" s="1" t="s">
        <v>138</v>
      </c>
      <c r="CW1956" s="1" t="s">
        <v>5252</v>
      </c>
      <c r="CX1956" s="1">
        <v>16702840753</v>
      </c>
      <c r="CY1956" s="1" t="s">
        <v>5248</v>
      </c>
      <c r="CZ1956" s="1" t="s">
        <v>138</v>
      </c>
      <c r="DA1956" s="1" t="s">
        <v>111</v>
      </c>
      <c r="DB1956" s="1" t="s">
        <v>112</v>
      </c>
    </row>
    <row r="1957" spans="1:111" ht="15.6" customHeight="1" x14ac:dyDescent="0.25">
      <c r="A1957" s="1" t="s">
        <v>18691</v>
      </c>
      <c r="B1957" s="1" t="s">
        <v>238</v>
      </c>
      <c r="C1957" s="2">
        <v>44363.428230439815</v>
      </c>
      <c r="D1957" s="2">
        <v>44406</v>
      </c>
      <c r="E1957" s="1" t="s">
        <v>180</v>
      </c>
      <c r="G1957" s="1" t="s">
        <v>112</v>
      </c>
      <c r="H1957" s="1" t="s">
        <v>112</v>
      </c>
      <c r="I1957" s="1" t="s">
        <v>112</v>
      </c>
      <c r="J1957" s="1" t="s">
        <v>2017</v>
      </c>
      <c r="L1957" s="1" t="s">
        <v>2018</v>
      </c>
      <c r="N1957" s="1" t="s">
        <v>116</v>
      </c>
      <c r="O1957" s="1" t="s">
        <v>117</v>
      </c>
      <c r="P1957" s="9">
        <v>96950</v>
      </c>
      <c r="Q1957" s="1" t="s">
        <v>118</v>
      </c>
      <c r="S1957" s="1">
        <v>16702358165</v>
      </c>
      <c r="U1957" s="1">
        <v>5617</v>
      </c>
      <c r="V1957" s="1" t="s">
        <v>119</v>
      </c>
      <c r="X1957" s="1" t="s">
        <v>2440</v>
      </c>
      <c r="Y1957" s="1" t="s">
        <v>2441</v>
      </c>
      <c r="Z1957" s="1" t="s">
        <v>2019</v>
      </c>
      <c r="AA1957" s="1" t="s">
        <v>245</v>
      </c>
      <c r="AB1957" s="1" t="s">
        <v>2018</v>
      </c>
      <c r="AD1957" s="1" t="s">
        <v>116</v>
      </c>
      <c r="AE1957" s="1" t="s">
        <v>117</v>
      </c>
      <c r="AF1957" s="9">
        <v>96950</v>
      </c>
      <c r="AG1957" s="1" t="s">
        <v>118</v>
      </c>
      <c r="AI1957" s="1">
        <v>16702358165</v>
      </c>
      <c r="AK1957" s="1" t="s">
        <v>2021</v>
      </c>
      <c r="BC1957" s="1" t="str">
        <f>"49-9071.00"</f>
        <v>49-9071.00</v>
      </c>
      <c r="BD1957" s="1" t="s">
        <v>214</v>
      </c>
      <c r="BE1957" s="1" t="s">
        <v>18692</v>
      </c>
      <c r="BF1957" s="1" t="s">
        <v>18693</v>
      </c>
      <c r="BG1957" s="1">
        <v>1</v>
      </c>
      <c r="BH1957" s="1">
        <v>1</v>
      </c>
      <c r="BI1957" s="2">
        <v>44470</v>
      </c>
      <c r="BJ1957" s="2">
        <v>44834</v>
      </c>
      <c r="BK1957" s="2">
        <v>44470</v>
      </c>
      <c r="BL1957" s="2">
        <v>44834</v>
      </c>
      <c r="BM1957" s="1">
        <v>40</v>
      </c>
      <c r="BN1957" s="1">
        <v>0</v>
      </c>
      <c r="BO1957" s="1">
        <v>8</v>
      </c>
      <c r="BP1957" s="1">
        <v>8</v>
      </c>
      <c r="BQ1957" s="1">
        <v>8</v>
      </c>
      <c r="BR1957" s="1">
        <v>8</v>
      </c>
      <c r="BS1957" s="1">
        <v>8</v>
      </c>
      <c r="BT1957" s="1">
        <v>0</v>
      </c>
      <c r="BU1957" s="1" t="str">
        <f>"8:00 AM"</f>
        <v>8:00 AM</v>
      </c>
      <c r="BV1957" s="1" t="str">
        <f>"5:00 PM"</f>
        <v>5:00 PM</v>
      </c>
      <c r="BW1957" s="1" t="s">
        <v>230</v>
      </c>
      <c r="BX1957" s="1">
        <v>0</v>
      </c>
      <c r="BY1957" s="1">
        <v>6</v>
      </c>
      <c r="BZ1957" s="1" t="s">
        <v>112</v>
      </c>
      <c r="CB1957" s="4" t="s">
        <v>18694</v>
      </c>
      <c r="CC1957" s="1" t="s">
        <v>9840</v>
      </c>
      <c r="CE1957" s="1" t="s">
        <v>116</v>
      </c>
      <c r="CF1957" s="1" t="s">
        <v>117</v>
      </c>
      <c r="CG1957" s="1">
        <v>96950</v>
      </c>
      <c r="CH1957" s="3">
        <v>8.7100000000000009</v>
      </c>
      <c r="CI1957" s="3">
        <v>8.7100000000000009</v>
      </c>
      <c r="CJ1957" s="3">
        <v>0</v>
      </c>
      <c r="CK1957" s="3">
        <v>0</v>
      </c>
      <c r="CL1957" s="1" t="s">
        <v>137</v>
      </c>
      <c r="CM1957" s="1" t="s">
        <v>331</v>
      </c>
      <c r="CN1957" s="1" t="s">
        <v>139</v>
      </c>
      <c r="CP1957" s="1" t="s">
        <v>112</v>
      </c>
      <c r="CQ1957" s="1" t="s">
        <v>111</v>
      </c>
      <c r="CR1957" s="1" t="s">
        <v>112</v>
      </c>
      <c r="CS1957" s="1" t="s">
        <v>112</v>
      </c>
      <c r="CT1957" s="1" t="s">
        <v>138</v>
      </c>
      <c r="CU1957" s="1" t="s">
        <v>111</v>
      </c>
      <c r="CV1957" s="1" t="s">
        <v>138</v>
      </c>
      <c r="CW1957" s="1" t="s">
        <v>18695</v>
      </c>
      <c r="CX1957" s="1">
        <v>16702358165</v>
      </c>
      <c r="CY1957" s="1" t="s">
        <v>2021</v>
      </c>
      <c r="CZ1957" s="1" t="s">
        <v>138</v>
      </c>
      <c r="DA1957" s="1" t="s">
        <v>111</v>
      </c>
      <c r="DB1957" s="1" t="s">
        <v>112</v>
      </c>
      <c r="DC1957" s="1" t="s">
        <v>2440</v>
      </c>
      <c r="DD1957" s="1" t="s">
        <v>2441</v>
      </c>
      <c r="DE1957" s="1" t="s">
        <v>2029</v>
      </c>
      <c r="DF1957" s="1" t="s">
        <v>2017</v>
      </c>
      <c r="DG1957" s="1" t="s">
        <v>2021</v>
      </c>
    </row>
    <row r="1958" spans="1:111" ht="15.6" customHeight="1" x14ac:dyDescent="0.25">
      <c r="A1958" s="1" t="s">
        <v>18702</v>
      </c>
      <c r="B1958" s="1" t="s">
        <v>238</v>
      </c>
      <c r="C1958" s="2">
        <v>44356.925340277776</v>
      </c>
      <c r="D1958" s="2">
        <v>44393</v>
      </c>
      <c r="E1958" s="1" t="s">
        <v>110</v>
      </c>
      <c r="F1958" s="2">
        <v>44467.833333333336</v>
      </c>
      <c r="G1958" s="1" t="s">
        <v>112</v>
      </c>
      <c r="H1958" s="1" t="s">
        <v>112</v>
      </c>
      <c r="I1958" s="1" t="s">
        <v>112</v>
      </c>
      <c r="J1958" s="1" t="s">
        <v>4061</v>
      </c>
      <c r="K1958" s="1" t="s">
        <v>2553</v>
      </c>
      <c r="L1958" s="1" t="s">
        <v>3742</v>
      </c>
      <c r="M1958" s="1" t="s">
        <v>4062</v>
      </c>
      <c r="N1958" s="1" t="s">
        <v>4063</v>
      </c>
      <c r="O1958" s="1" t="s">
        <v>117</v>
      </c>
      <c r="P1958" s="9">
        <v>96950</v>
      </c>
      <c r="Q1958" s="1" t="s">
        <v>118</v>
      </c>
      <c r="S1958" s="1">
        <v>16702880407</v>
      </c>
      <c r="T1958" s="1">
        <v>33</v>
      </c>
      <c r="U1958" s="1">
        <v>212312</v>
      </c>
      <c r="V1958" s="1" t="s">
        <v>119</v>
      </c>
      <c r="X1958" s="1" t="s">
        <v>2556</v>
      </c>
      <c r="Y1958" s="1" t="s">
        <v>1544</v>
      </c>
      <c r="Z1958" s="1" t="s">
        <v>656</v>
      </c>
      <c r="AA1958" s="1" t="s">
        <v>373</v>
      </c>
      <c r="AB1958" s="1" t="s">
        <v>3740</v>
      </c>
      <c r="AC1958" s="1" t="s">
        <v>2555</v>
      </c>
      <c r="AD1958" s="1" t="s">
        <v>4064</v>
      </c>
      <c r="AE1958" s="1" t="s">
        <v>117</v>
      </c>
      <c r="AF1958" s="9">
        <v>96950</v>
      </c>
      <c r="AG1958" s="1" t="s">
        <v>118</v>
      </c>
      <c r="AI1958" s="1">
        <v>16702880407</v>
      </c>
      <c r="AJ1958" s="1">
        <v>33</v>
      </c>
      <c r="AK1958" s="1" t="s">
        <v>279</v>
      </c>
      <c r="BC1958" s="1" t="str">
        <f>"53-3032.00"</f>
        <v>53-3032.00</v>
      </c>
      <c r="BD1958" s="1" t="s">
        <v>991</v>
      </c>
      <c r="BE1958" s="1" t="s">
        <v>4065</v>
      </c>
      <c r="BF1958" s="1" t="s">
        <v>4066</v>
      </c>
      <c r="BG1958" s="1">
        <v>1</v>
      </c>
      <c r="BH1958" s="1">
        <v>1</v>
      </c>
      <c r="BI1958" s="2">
        <v>44469</v>
      </c>
      <c r="BJ1958" s="2">
        <v>44833</v>
      </c>
      <c r="BK1958" s="2">
        <v>44469</v>
      </c>
      <c r="BL1958" s="2">
        <v>44833</v>
      </c>
      <c r="BM1958" s="1">
        <v>40</v>
      </c>
      <c r="BN1958" s="1">
        <v>0</v>
      </c>
      <c r="BO1958" s="1">
        <v>8</v>
      </c>
      <c r="BP1958" s="1">
        <v>8</v>
      </c>
      <c r="BQ1958" s="1">
        <v>8</v>
      </c>
      <c r="BR1958" s="1">
        <v>8</v>
      </c>
      <c r="BS1958" s="1">
        <v>8</v>
      </c>
      <c r="BT1958" s="1">
        <v>0</v>
      </c>
      <c r="BU1958" s="1" t="str">
        <f>"7:00 AM"</f>
        <v>7:00 AM</v>
      </c>
      <c r="BV1958" s="1" t="str">
        <f>"3:30 PM"</f>
        <v>3:30 PM</v>
      </c>
      <c r="BW1958" s="1" t="s">
        <v>135</v>
      </c>
      <c r="BX1958" s="1">
        <v>0</v>
      </c>
      <c r="BY1958" s="1">
        <v>12</v>
      </c>
      <c r="BZ1958" s="1" t="s">
        <v>112</v>
      </c>
      <c r="CB1958" s="1" t="s">
        <v>4067</v>
      </c>
      <c r="CC1958" s="1" t="s">
        <v>4068</v>
      </c>
      <c r="CD1958" s="1" t="s">
        <v>4069</v>
      </c>
      <c r="CE1958" s="1" t="s">
        <v>167</v>
      </c>
      <c r="CF1958" s="1" t="s">
        <v>117</v>
      </c>
      <c r="CG1958" s="1">
        <v>96950</v>
      </c>
      <c r="CH1958" s="3">
        <v>9.1999999999999993</v>
      </c>
      <c r="CI1958" s="3">
        <v>10</v>
      </c>
      <c r="CJ1958" s="3">
        <v>13.8</v>
      </c>
      <c r="CK1958" s="3">
        <v>15</v>
      </c>
      <c r="CL1958" s="1" t="s">
        <v>137</v>
      </c>
      <c r="CM1958" s="1" t="s">
        <v>138</v>
      </c>
      <c r="CN1958" s="1" t="s">
        <v>218</v>
      </c>
      <c r="CP1958" s="1" t="s">
        <v>112</v>
      </c>
      <c r="CQ1958" s="1" t="s">
        <v>111</v>
      </c>
      <c r="CR1958" s="1" t="s">
        <v>112</v>
      </c>
      <c r="CS1958" s="1" t="s">
        <v>111</v>
      </c>
      <c r="CT1958" s="1" t="s">
        <v>138</v>
      </c>
      <c r="CU1958" s="1" t="s">
        <v>111</v>
      </c>
      <c r="CV1958" s="1" t="s">
        <v>138</v>
      </c>
      <c r="CW1958" s="1" t="s">
        <v>8963</v>
      </c>
      <c r="CX1958" s="1">
        <v>16702880407</v>
      </c>
      <c r="CY1958" s="1" t="s">
        <v>279</v>
      </c>
      <c r="CZ1958" s="1" t="s">
        <v>380</v>
      </c>
      <c r="DA1958" s="1" t="s">
        <v>111</v>
      </c>
      <c r="DB1958" s="1" t="s">
        <v>112</v>
      </c>
    </row>
    <row r="1959" spans="1:111" ht="15.6" customHeight="1" x14ac:dyDescent="0.25">
      <c r="A1959" s="1" t="s">
        <v>18703</v>
      </c>
      <c r="B1959" s="1" t="s">
        <v>238</v>
      </c>
      <c r="C1959" s="2">
        <v>44343.975479745372</v>
      </c>
      <c r="D1959" s="2">
        <v>44391</v>
      </c>
      <c r="E1959" s="1" t="s">
        <v>110</v>
      </c>
      <c r="F1959" s="2">
        <v>44468.833333333336</v>
      </c>
      <c r="G1959" s="1" t="s">
        <v>111</v>
      </c>
      <c r="H1959" s="1" t="s">
        <v>112</v>
      </c>
      <c r="I1959" s="1" t="s">
        <v>112</v>
      </c>
      <c r="J1959" s="1" t="s">
        <v>13666</v>
      </c>
      <c r="K1959" s="1" t="s">
        <v>13667</v>
      </c>
      <c r="L1959" s="1" t="s">
        <v>13668</v>
      </c>
      <c r="M1959" s="1" t="s">
        <v>6662</v>
      </c>
      <c r="N1959" s="1" t="s">
        <v>116</v>
      </c>
      <c r="O1959" s="1" t="s">
        <v>117</v>
      </c>
      <c r="P1959" s="9">
        <v>96950</v>
      </c>
      <c r="Q1959" s="1" t="s">
        <v>118</v>
      </c>
      <c r="R1959" s="1" t="s">
        <v>138</v>
      </c>
      <c r="S1959" s="1">
        <v>16702348383</v>
      </c>
      <c r="T1959" s="1">
        <v>0</v>
      </c>
      <c r="U1959" s="1">
        <v>45439</v>
      </c>
      <c r="V1959" s="1" t="s">
        <v>119</v>
      </c>
      <c r="X1959" s="1" t="s">
        <v>459</v>
      </c>
      <c r="Y1959" s="1" t="s">
        <v>460</v>
      </c>
      <c r="Z1959" s="1" t="s">
        <v>202</v>
      </c>
      <c r="AA1959" s="1" t="s">
        <v>461</v>
      </c>
      <c r="AB1959" s="1" t="s">
        <v>458</v>
      </c>
      <c r="AC1959" s="1" t="s">
        <v>13669</v>
      </c>
      <c r="AD1959" s="1" t="s">
        <v>116</v>
      </c>
      <c r="AE1959" s="1" t="s">
        <v>117</v>
      </c>
      <c r="AF1959" s="9">
        <v>96950</v>
      </c>
      <c r="AG1959" s="1" t="s">
        <v>118</v>
      </c>
      <c r="AH1959" s="1" t="s">
        <v>138</v>
      </c>
      <c r="AI1959" s="1">
        <v>16702348383</v>
      </c>
      <c r="AJ1959" s="1">
        <v>0</v>
      </c>
      <c r="AK1959" s="1" t="s">
        <v>462</v>
      </c>
      <c r="BC1959" s="1" t="str">
        <f>"11-2022.00"</f>
        <v>11-2022.00</v>
      </c>
      <c r="BD1959" s="1" t="s">
        <v>1013</v>
      </c>
      <c r="BE1959" s="1" t="s">
        <v>13670</v>
      </c>
      <c r="BF1959" s="1" t="s">
        <v>1015</v>
      </c>
      <c r="BG1959" s="1">
        <v>1</v>
      </c>
      <c r="BH1959" s="1">
        <v>1</v>
      </c>
      <c r="BI1959" s="2">
        <v>44470</v>
      </c>
      <c r="BJ1959" s="2">
        <v>45565</v>
      </c>
      <c r="BK1959" s="2">
        <v>44470</v>
      </c>
      <c r="BL1959" s="2">
        <v>45565</v>
      </c>
      <c r="BM1959" s="1">
        <v>40</v>
      </c>
      <c r="BN1959" s="1">
        <v>0</v>
      </c>
      <c r="BO1959" s="1">
        <v>8</v>
      </c>
      <c r="BP1959" s="1">
        <v>8</v>
      </c>
      <c r="BQ1959" s="1">
        <v>8</v>
      </c>
      <c r="BR1959" s="1">
        <v>8</v>
      </c>
      <c r="BS1959" s="1">
        <v>8</v>
      </c>
      <c r="BT1959" s="1">
        <v>0</v>
      </c>
      <c r="BU1959" s="1" t="str">
        <f>"8:00 AM"</f>
        <v>8:00 AM</v>
      </c>
      <c r="BV1959" s="1" t="str">
        <f>"5:00 PM"</f>
        <v>5:00 PM</v>
      </c>
      <c r="BW1959" s="1" t="s">
        <v>392</v>
      </c>
      <c r="BX1959" s="1">
        <v>0</v>
      </c>
      <c r="BY1959" s="1">
        <v>24</v>
      </c>
      <c r="BZ1959" s="1" t="s">
        <v>112</v>
      </c>
      <c r="CB1959" s="1" t="s">
        <v>13671</v>
      </c>
      <c r="CC1959" s="1" t="s">
        <v>13672</v>
      </c>
      <c r="CD1959" s="1" t="s">
        <v>6662</v>
      </c>
      <c r="CE1959" s="1" t="s">
        <v>116</v>
      </c>
      <c r="CF1959" s="1" t="s">
        <v>117</v>
      </c>
      <c r="CG1959" s="1">
        <v>96950</v>
      </c>
      <c r="CH1959" s="3">
        <v>15.24</v>
      </c>
      <c r="CI1959" s="3">
        <v>15.24</v>
      </c>
      <c r="CJ1959" s="3">
        <v>22.86</v>
      </c>
      <c r="CK1959" s="3">
        <v>22.86</v>
      </c>
      <c r="CL1959" s="1" t="s">
        <v>137</v>
      </c>
      <c r="CM1959" s="1" t="s">
        <v>138</v>
      </c>
      <c r="CN1959" s="1" t="s">
        <v>139</v>
      </c>
      <c r="CP1959" s="1" t="s">
        <v>112</v>
      </c>
      <c r="CQ1959" s="1" t="s">
        <v>111</v>
      </c>
      <c r="CR1959" s="1" t="s">
        <v>112</v>
      </c>
      <c r="CS1959" s="1" t="s">
        <v>111</v>
      </c>
      <c r="CT1959" s="1" t="s">
        <v>138</v>
      </c>
      <c r="CU1959" s="1" t="s">
        <v>111</v>
      </c>
      <c r="CV1959" s="1" t="s">
        <v>138</v>
      </c>
      <c r="CW1959" s="1" t="s">
        <v>138</v>
      </c>
      <c r="CX1959" s="1">
        <v>16702348383</v>
      </c>
      <c r="CY1959" s="1" t="s">
        <v>462</v>
      </c>
      <c r="CZ1959" s="1" t="s">
        <v>138</v>
      </c>
      <c r="DA1959" s="1" t="s">
        <v>111</v>
      </c>
      <c r="DB1959" s="1" t="s">
        <v>112</v>
      </c>
      <c r="DC1959" s="1" t="s">
        <v>459</v>
      </c>
      <c r="DD1959" s="1" t="s">
        <v>460</v>
      </c>
      <c r="DE1959" s="1" t="s">
        <v>202</v>
      </c>
      <c r="DF1959" s="1" t="s">
        <v>455</v>
      </c>
      <c r="DG1959" s="1" t="s">
        <v>462</v>
      </c>
    </row>
    <row r="1960" spans="1:111" ht="15.6" customHeight="1" x14ac:dyDescent="0.25">
      <c r="A1960" s="1" t="s">
        <v>18707</v>
      </c>
      <c r="B1960" s="1" t="s">
        <v>238</v>
      </c>
      <c r="C1960" s="2">
        <v>44356.106598495368</v>
      </c>
      <c r="D1960" s="2">
        <v>44393</v>
      </c>
      <c r="E1960" s="1" t="s">
        <v>110</v>
      </c>
      <c r="F1960" s="2">
        <v>44468.833333333336</v>
      </c>
      <c r="G1960" s="1" t="s">
        <v>112</v>
      </c>
      <c r="H1960" s="1" t="s">
        <v>112</v>
      </c>
      <c r="I1960" s="1" t="s">
        <v>112</v>
      </c>
      <c r="J1960" s="1" t="s">
        <v>1887</v>
      </c>
      <c r="L1960" s="1" t="s">
        <v>1888</v>
      </c>
      <c r="N1960" s="1" t="s">
        <v>116</v>
      </c>
      <c r="O1960" s="1" t="s">
        <v>117</v>
      </c>
      <c r="P1960" s="9">
        <v>96950</v>
      </c>
      <c r="Q1960" s="1" t="s">
        <v>118</v>
      </c>
      <c r="S1960" s="1">
        <v>16703227734</v>
      </c>
      <c r="U1960" s="1">
        <v>561520</v>
      </c>
      <c r="V1960" s="1" t="s">
        <v>119</v>
      </c>
      <c r="X1960" s="1" t="s">
        <v>1889</v>
      </c>
      <c r="Y1960" s="1" t="s">
        <v>1890</v>
      </c>
      <c r="Z1960" s="1" t="s">
        <v>307</v>
      </c>
      <c r="AA1960" s="1" t="s">
        <v>245</v>
      </c>
      <c r="AB1960" s="1" t="s">
        <v>1888</v>
      </c>
      <c r="AD1960" s="1" t="s">
        <v>116</v>
      </c>
      <c r="AE1960" s="1" t="s">
        <v>117</v>
      </c>
      <c r="AF1960" s="9">
        <v>96950</v>
      </c>
      <c r="AG1960" s="1" t="s">
        <v>118</v>
      </c>
      <c r="AI1960" s="1">
        <v>16703227734</v>
      </c>
      <c r="AK1960" s="1" t="s">
        <v>1891</v>
      </c>
      <c r="BC1960" s="1" t="str">
        <f>"43-3031.00"</f>
        <v>43-3031.00</v>
      </c>
      <c r="BD1960" s="1" t="s">
        <v>389</v>
      </c>
      <c r="BE1960" s="1" t="s">
        <v>16031</v>
      </c>
      <c r="BF1960" s="1" t="s">
        <v>16032</v>
      </c>
      <c r="BG1960" s="1">
        <v>1</v>
      </c>
      <c r="BH1960" s="1">
        <v>1</v>
      </c>
      <c r="BI1960" s="2">
        <v>44470</v>
      </c>
      <c r="BJ1960" s="2">
        <v>44834</v>
      </c>
      <c r="BK1960" s="2">
        <v>44470</v>
      </c>
      <c r="BL1960" s="2">
        <v>44834</v>
      </c>
      <c r="BM1960" s="1">
        <v>35</v>
      </c>
      <c r="BN1960" s="1">
        <v>0</v>
      </c>
      <c r="BO1960" s="1">
        <v>7</v>
      </c>
      <c r="BP1960" s="1">
        <v>7</v>
      </c>
      <c r="BQ1960" s="1">
        <v>7</v>
      </c>
      <c r="BR1960" s="1">
        <v>7</v>
      </c>
      <c r="BS1960" s="1">
        <v>7</v>
      </c>
      <c r="BT1960" s="1">
        <v>0</v>
      </c>
      <c r="BU1960" s="1" t="str">
        <f>"8:00 AM"</f>
        <v>8:00 AM</v>
      </c>
      <c r="BV1960" s="1" t="str">
        <f>"4:00 PM"</f>
        <v>4:00 PM</v>
      </c>
      <c r="BW1960" s="1" t="s">
        <v>392</v>
      </c>
      <c r="BX1960" s="1">
        <v>0</v>
      </c>
      <c r="BY1960" s="1">
        <v>12</v>
      </c>
      <c r="BZ1960" s="1" t="s">
        <v>112</v>
      </c>
      <c r="CB1960" s="1" t="s">
        <v>18708</v>
      </c>
      <c r="CC1960" s="1" t="s">
        <v>16034</v>
      </c>
      <c r="CE1960" s="1" t="s">
        <v>116</v>
      </c>
      <c r="CF1960" s="1" t="s">
        <v>117</v>
      </c>
      <c r="CG1960" s="1">
        <v>96950</v>
      </c>
      <c r="CH1960" s="3">
        <v>9.49</v>
      </c>
      <c r="CI1960" s="3">
        <v>11</v>
      </c>
      <c r="CJ1960" s="3">
        <v>14.24</v>
      </c>
      <c r="CK1960" s="3">
        <v>16.5</v>
      </c>
      <c r="CL1960" s="1" t="s">
        <v>137</v>
      </c>
      <c r="CM1960" s="1" t="s">
        <v>362</v>
      </c>
      <c r="CN1960" s="1" t="s">
        <v>139</v>
      </c>
      <c r="CP1960" s="1" t="s">
        <v>112</v>
      </c>
      <c r="CQ1960" s="1" t="s">
        <v>111</v>
      </c>
      <c r="CR1960" s="1" t="s">
        <v>112</v>
      </c>
      <c r="CS1960" s="1" t="s">
        <v>111</v>
      </c>
      <c r="CT1960" s="1" t="s">
        <v>138</v>
      </c>
      <c r="CU1960" s="1" t="s">
        <v>111</v>
      </c>
      <c r="CV1960" s="1" t="s">
        <v>138</v>
      </c>
      <c r="CW1960" s="1" t="s">
        <v>1894</v>
      </c>
      <c r="CX1960" s="1">
        <v>16703227734</v>
      </c>
      <c r="CY1960" s="1" t="s">
        <v>1891</v>
      </c>
      <c r="CZ1960" s="1" t="s">
        <v>138</v>
      </c>
      <c r="DA1960" s="1" t="s">
        <v>111</v>
      </c>
      <c r="DB1960" s="1" t="s">
        <v>112</v>
      </c>
    </row>
    <row r="1961" spans="1:111" ht="15.6" customHeight="1" x14ac:dyDescent="0.25">
      <c r="A1961" s="1" t="s">
        <v>18709</v>
      </c>
      <c r="B1961" s="1" t="s">
        <v>238</v>
      </c>
      <c r="C1961" s="2">
        <v>44352.12111724537</v>
      </c>
      <c r="D1961" s="2">
        <v>44396</v>
      </c>
      <c r="E1961" s="1" t="s">
        <v>180</v>
      </c>
      <c r="G1961" s="1" t="s">
        <v>112</v>
      </c>
      <c r="H1961" s="1" t="s">
        <v>112</v>
      </c>
      <c r="I1961" s="1" t="s">
        <v>112</v>
      </c>
      <c r="J1961" s="1" t="s">
        <v>505</v>
      </c>
      <c r="K1961" s="1" t="s">
        <v>230</v>
      </c>
      <c r="L1961" s="1" t="s">
        <v>1290</v>
      </c>
      <c r="M1961" s="1" t="s">
        <v>507</v>
      </c>
      <c r="N1961" s="1" t="s">
        <v>167</v>
      </c>
      <c r="O1961" s="1" t="s">
        <v>117</v>
      </c>
      <c r="P1961" s="9">
        <v>96950</v>
      </c>
      <c r="Q1961" s="1" t="s">
        <v>118</v>
      </c>
      <c r="S1961" s="1">
        <v>16702356622</v>
      </c>
      <c r="U1961" s="1">
        <v>236115</v>
      </c>
      <c r="V1961" s="1" t="s">
        <v>119</v>
      </c>
      <c r="X1961" s="1" t="s">
        <v>508</v>
      </c>
      <c r="Y1961" s="1" t="s">
        <v>509</v>
      </c>
      <c r="Z1961" s="1" t="s">
        <v>510</v>
      </c>
      <c r="AA1961" s="1" t="s">
        <v>511</v>
      </c>
      <c r="AB1961" s="1" t="s">
        <v>1291</v>
      </c>
      <c r="AC1961" s="1" t="s">
        <v>1038</v>
      </c>
      <c r="AD1961" s="1" t="s">
        <v>167</v>
      </c>
      <c r="AE1961" s="1" t="s">
        <v>117</v>
      </c>
      <c r="AF1961" s="9">
        <v>96950</v>
      </c>
      <c r="AG1961" s="1" t="s">
        <v>118</v>
      </c>
      <c r="AI1961" s="1">
        <v>16702356622</v>
      </c>
      <c r="AK1961" s="1" t="s">
        <v>513</v>
      </c>
      <c r="BC1961" s="1" t="str">
        <f>"47-2111.00"</f>
        <v>47-2111.00</v>
      </c>
      <c r="BD1961" s="1" t="s">
        <v>1792</v>
      </c>
      <c r="BE1961" s="1" t="s">
        <v>18710</v>
      </c>
      <c r="BF1961" s="1" t="s">
        <v>12622</v>
      </c>
      <c r="BG1961" s="1">
        <v>2</v>
      </c>
      <c r="BH1961" s="1">
        <v>2</v>
      </c>
      <c r="BI1961" s="2">
        <v>44470</v>
      </c>
      <c r="BJ1961" s="2">
        <v>44834</v>
      </c>
      <c r="BK1961" s="2">
        <v>44470</v>
      </c>
      <c r="BL1961" s="2">
        <v>44834</v>
      </c>
      <c r="BM1961" s="1">
        <v>40</v>
      </c>
      <c r="BN1961" s="1">
        <v>0</v>
      </c>
      <c r="BO1961" s="1">
        <v>8</v>
      </c>
      <c r="BP1961" s="1">
        <v>8</v>
      </c>
      <c r="BQ1961" s="1">
        <v>8</v>
      </c>
      <c r="BR1961" s="1">
        <v>8</v>
      </c>
      <c r="BS1961" s="1">
        <v>8</v>
      </c>
      <c r="BT1961" s="1">
        <v>0</v>
      </c>
      <c r="BU1961" s="1" t="str">
        <f>"7:30 AM"</f>
        <v>7:30 AM</v>
      </c>
      <c r="BV1961" s="1" t="str">
        <f>"4:30 PM"</f>
        <v>4:30 PM</v>
      </c>
      <c r="BW1961" s="1" t="s">
        <v>135</v>
      </c>
      <c r="BX1961" s="1">
        <v>0</v>
      </c>
      <c r="BY1961" s="1">
        <v>6</v>
      </c>
      <c r="BZ1961" s="1" t="s">
        <v>112</v>
      </c>
      <c r="CA1961" s="1">
        <v>0</v>
      </c>
      <c r="CB1961" s="1" t="s">
        <v>18711</v>
      </c>
      <c r="CC1961" s="1" t="s">
        <v>18712</v>
      </c>
      <c r="CD1961" s="1" t="s">
        <v>507</v>
      </c>
      <c r="CE1961" s="1" t="s">
        <v>167</v>
      </c>
      <c r="CF1961" s="1" t="s">
        <v>117</v>
      </c>
      <c r="CG1961" s="1">
        <v>96950</v>
      </c>
      <c r="CH1961" s="3">
        <v>10.53</v>
      </c>
      <c r="CI1961" s="3">
        <v>10.53</v>
      </c>
      <c r="CJ1961" s="3">
        <v>15.8</v>
      </c>
      <c r="CK1961" s="3">
        <v>15.8</v>
      </c>
      <c r="CL1961" s="1" t="s">
        <v>137</v>
      </c>
      <c r="CM1961" s="1" t="s">
        <v>230</v>
      </c>
      <c r="CN1961" s="1" t="s">
        <v>139</v>
      </c>
      <c r="CP1961" s="1" t="s">
        <v>112</v>
      </c>
      <c r="CQ1961" s="1" t="s">
        <v>111</v>
      </c>
      <c r="CR1961" s="1" t="s">
        <v>111</v>
      </c>
      <c r="CS1961" s="1" t="s">
        <v>111</v>
      </c>
      <c r="CT1961" s="1" t="s">
        <v>138</v>
      </c>
      <c r="CU1961" s="1" t="s">
        <v>111</v>
      </c>
      <c r="CV1961" s="1" t="s">
        <v>111</v>
      </c>
      <c r="CW1961" s="1" t="s">
        <v>18713</v>
      </c>
      <c r="CX1961" s="1">
        <v>16702356622</v>
      </c>
      <c r="CY1961" s="1" t="s">
        <v>513</v>
      </c>
      <c r="CZ1961" s="1" t="s">
        <v>230</v>
      </c>
      <c r="DA1961" s="1" t="s">
        <v>111</v>
      </c>
      <c r="DB1961" s="1" t="s">
        <v>112</v>
      </c>
    </row>
    <row r="1962" spans="1:111" ht="15.6" customHeight="1" x14ac:dyDescent="0.25">
      <c r="A1962" s="1" t="s">
        <v>18714</v>
      </c>
      <c r="B1962" s="1" t="s">
        <v>238</v>
      </c>
      <c r="C1962" s="2">
        <v>44365.202741319445</v>
      </c>
      <c r="D1962" s="2">
        <v>44412</v>
      </c>
      <c r="E1962" s="1" t="s">
        <v>180</v>
      </c>
      <c r="G1962" s="1" t="s">
        <v>112</v>
      </c>
      <c r="H1962" s="1" t="s">
        <v>112</v>
      </c>
      <c r="I1962" s="1" t="s">
        <v>112</v>
      </c>
      <c r="J1962" s="1" t="s">
        <v>18715</v>
      </c>
      <c r="L1962" s="1" t="s">
        <v>18716</v>
      </c>
      <c r="M1962" s="1" t="s">
        <v>18717</v>
      </c>
      <c r="N1962" s="1" t="s">
        <v>116</v>
      </c>
      <c r="O1962" s="1" t="s">
        <v>117</v>
      </c>
      <c r="P1962" s="9">
        <v>96950</v>
      </c>
      <c r="Q1962" s="1" t="s">
        <v>118</v>
      </c>
      <c r="S1962" s="1">
        <v>16702850244</v>
      </c>
      <c r="U1962" s="1">
        <v>541614</v>
      </c>
      <c r="V1962" s="1" t="s">
        <v>119</v>
      </c>
      <c r="X1962" s="1" t="s">
        <v>18718</v>
      </c>
      <c r="Y1962" s="1" t="s">
        <v>672</v>
      </c>
      <c r="Z1962" s="1" t="s">
        <v>18719</v>
      </c>
      <c r="AA1962" s="1" t="s">
        <v>2483</v>
      </c>
      <c r="AB1962" s="1" t="s">
        <v>18720</v>
      </c>
      <c r="AC1962" s="1" t="s">
        <v>18717</v>
      </c>
      <c r="AD1962" s="1" t="s">
        <v>116</v>
      </c>
      <c r="AE1962" s="1" t="s">
        <v>117</v>
      </c>
      <c r="AF1962" s="9">
        <v>96950</v>
      </c>
      <c r="AG1962" s="1" t="s">
        <v>118</v>
      </c>
      <c r="AI1962" s="1">
        <v>16718987695</v>
      </c>
      <c r="AK1962" s="1" t="s">
        <v>15258</v>
      </c>
      <c r="BC1962" s="1" t="str">
        <f>"43-5011.01"</f>
        <v>43-5011.01</v>
      </c>
      <c r="BD1962" s="1" t="s">
        <v>18721</v>
      </c>
      <c r="BE1962" s="1" t="s">
        <v>18722</v>
      </c>
      <c r="BF1962" s="1" t="s">
        <v>18723</v>
      </c>
      <c r="BG1962" s="1">
        <v>1</v>
      </c>
      <c r="BH1962" s="1">
        <v>1</v>
      </c>
      <c r="BI1962" s="2">
        <v>44470</v>
      </c>
      <c r="BJ1962" s="2">
        <v>44834</v>
      </c>
      <c r="BK1962" s="2">
        <v>44470</v>
      </c>
      <c r="BL1962" s="2">
        <v>44834</v>
      </c>
      <c r="BM1962" s="1">
        <v>35</v>
      </c>
      <c r="BN1962" s="1">
        <v>0</v>
      </c>
      <c r="BO1962" s="1">
        <v>7</v>
      </c>
      <c r="BP1962" s="1">
        <v>7</v>
      </c>
      <c r="BQ1962" s="1">
        <v>7</v>
      </c>
      <c r="BR1962" s="1">
        <v>7</v>
      </c>
      <c r="BS1962" s="1">
        <v>7</v>
      </c>
      <c r="BT1962" s="1">
        <v>0</v>
      </c>
      <c r="BU1962" s="1" t="str">
        <f>"9:00 AM"</f>
        <v>9:00 AM</v>
      </c>
      <c r="BV1962" s="1" t="str">
        <f t="shared" ref="BV1962:BV1967" si="54">"5:00 PM"</f>
        <v>5:00 PM</v>
      </c>
      <c r="BW1962" s="1" t="s">
        <v>135</v>
      </c>
      <c r="BX1962" s="1">
        <v>6</v>
      </c>
      <c r="BY1962" s="1">
        <v>6</v>
      </c>
      <c r="BZ1962" s="1" t="s">
        <v>112</v>
      </c>
      <c r="CB1962" s="4" t="s">
        <v>18724</v>
      </c>
      <c r="CC1962" s="1" t="s">
        <v>18717</v>
      </c>
      <c r="CD1962" s="1" t="s">
        <v>18716</v>
      </c>
      <c r="CE1962" s="1" t="s">
        <v>116</v>
      </c>
      <c r="CF1962" s="1" t="s">
        <v>117</v>
      </c>
      <c r="CG1962" s="1">
        <v>96950</v>
      </c>
      <c r="CH1962" s="3">
        <v>8.16</v>
      </c>
      <c r="CI1962" s="3">
        <v>8.16</v>
      </c>
      <c r="CJ1962" s="3">
        <v>12.24</v>
      </c>
      <c r="CL1962" s="1" t="s">
        <v>137</v>
      </c>
      <c r="CM1962" s="1" t="s">
        <v>138</v>
      </c>
      <c r="CN1962" s="1" t="s">
        <v>139</v>
      </c>
      <c r="CP1962" s="1" t="s">
        <v>112</v>
      </c>
      <c r="CQ1962" s="1" t="s">
        <v>111</v>
      </c>
      <c r="CR1962" s="1" t="s">
        <v>112</v>
      </c>
      <c r="CS1962" s="1" t="s">
        <v>111</v>
      </c>
      <c r="CT1962" s="1" t="s">
        <v>111</v>
      </c>
      <c r="CU1962" s="1" t="s">
        <v>111</v>
      </c>
      <c r="CV1962" s="1" t="s">
        <v>138</v>
      </c>
      <c r="CW1962" s="1" t="s">
        <v>138</v>
      </c>
      <c r="CX1962" s="1">
        <v>16718987695</v>
      </c>
      <c r="CY1962" s="1" t="s">
        <v>15258</v>
      </c>
      <c r="CZ1962" s="1" t="s">
        <v>138</v>
      </c>
      <c r="DA1962" s="1" t="s">
        <v>111</v>
      </c>
      <c r="DB1962" s="1" t="s">
        <v>112</v>
      </c>
    </row>
    <row r="1963" spans="1:111" ht="15.6" customHeight="1" x14ac:dyDescent="0.25">
      <c r="A1963" s="1" t="s">
        <v>18725</v>
      </c>
      <c r="B1963" s="1" t="s">
        <v>238</v>
      </c>
      <c r="C1963" s="2">
        <v>44356.012561111114</v>
      </c>
      <c r="D1963" s="2">
        <v>44398</v>
      </c>
      <c r="E1963" s="1" t="s">
        <v>180</v>
      </c>
      <c r="G1963" s="1" t="s">
        <v>112</v>
      </c>
      <c r="H1963" s="1" t="s">
        <v>112</v>
      </c>
      <c r="I1963" s="1" t="s">
        <v>112</v>
      </c>
      <c r="J1963" s="1" t="s">
        <v>482</v>
      </c>
      <c r="K1963" s="1" t="s">
        <v>483</v>
      </c>
      <c r="L1963" s="1" t="s">
        <v>496</v>
      </c>
      <c r="M1963" s="1" t="s">
        <v>4016</v>
      </c>
      <c r="N1963" s="1" t="s">
        <v>116</v>
      </c>
      <c r="O1963" s="1" t="s">
        <v>117</v>
      </c>
      <c r="P1963" s="9">
        <v>96950</v>
      </c>
      <c r="Q1963" s="1" t="s">
        <v>118</v>
      </c>
      <c r="S1963" s="1">
        <v>16704836526</v>
      </c>
      <c r="U1963" s="1">
        <v>236220</v>
      </c>
      <c r="V1963" s="1" t="s">
        <v>119</v>
      </c>
      <c r="X1963" s="1" t="s">
        <v>486</v>
      </c>
      <c r="Y1963" s="1" t="s">
        <v>487</v>
      </c>
      <c r="Z1963" s="1" t="s">
        <v>488</v>
      </c>
      <c r="AA1963" s="1" t="s">
        <v>964</v>
      </c>
      <c r="AB1963" s="1" t="s">
        <v>496</v>
      </c>
      <c r="AC1963" s="1" t="s">
        <v>4016</v>
      </c>
      <c r="AD1963" s="1" t="s">
        <v>116</v>
      </c>
      <c r="AE1963" s="1" t="s">
        <v>117</v>
      </c>
      <c r="AF1963" s="9">
        <v>96950</v>
      </c>
      <c r="AG1963" s="1" t="s">
        <v>118</v>
      </c>
      <c r="AH1963" s="1" t="s">
        <v>4751</v>
      </c>
      <c r="AI1963" s="1">
        <v>16704836526</v>
      </c>
      <c r="AK1963" s="1" t="s">
        <v>491</v>
      </c>
      <c r="BC1963" s="1" t="str">
        <f>"49-9071.00"</f>
        <v>49-9071.00</v>
      </c>
      <c r="BD1963" s="1" t="s">
        <v>214</v>
      </c>
      <c r="BE1963" s="1" t="s">
        <v>18726</v>
      </c>
      <c r="BF1963" s="1" t="s">
        <v>214</v>
      </c>
      <c r="BG1963" s="1">
        <v>10</v>
      </c>
      <c r="BH1963" s="1">
        <v>10</v>
      </c>
      <c r="BI1963" s="2">
        <v>44470</v>
      </c>
      <c r="BJ1963" s="2">
        <v>44834</v>
      </c>
      <c r="BK1963" s="2">
        <v>44470</v>
      </c>
      <c r="BL1963" s="2">
        <v>44834</v>
      </c>
      <c r="BM1963" s="1">
        <v>40</v>
      </c>
      <c r="BN1963" s="1">
        <v>0</v>
      </c>
      <c r="BO1963" s="1">
        <v>8</v>
      </c>
      <c r="BP1963" s="1">
        <v>8</v>
      </c>
      <c r="BQ1963" s="1">
        <v>8</v>
      </c>
      <c r="BR1963" s="1">
        <v>8</v>
      </c>
      <c r="BS1963" s="1">
        <v>8</v>
      </c>
      <c r="BT1963" s="1">
        <v>0</v>
      </c>
      <c r="BU1963" s="1" t="str">
        <f>"8:00 AM"</f>
        <v>8:00 AM</v>
      </c>
      <c r="BV1963" s="1" t="str">
        <f t="shared" si="54"/>
        <v>5:00 PM</v>
      </c>
      <c r="BW1963" s="1" t="s">
        <v>135</v>
      </c>
      <c r="BX1963" s="1">
        <v>0</v>
      </c>
      <c r="BY1963" s="1">
        <v>12</v>
      </c>
      <c r="BZ1963" s="1" t="s">
        <v>112</v>
      </c>
      <c r="CB1963" s="4" t="s">
        <v>18727</v>
      </c>
      <c r="CC1963" s="1" t="s">
        <v>496</v>
      </c>
      <c r="CD1963" s="1" t="s">
        <v>4016</v>
      </c>
      <c r="CE1963" s="1" t="s">
        <v>116</v>
      </c>
      <c r="CF1963" s="1" t="s">
        <v>117</v>
      </c>
      <c r="CG1963" s="1">
        <v>96950</v>
      </c>
      <c r="CH1963" s="3">
        <v>8.7100000000000009</v>
      </c>
      <c r="CI1963" s="3">
        <v>8.7100000000000009</v>
      </c>
      <c r="CJ1963" s="3">
        <v>13.06</v>
      </c>
      <c r="CK1963" s="3">
        <v>13.06</v>
      </c>
      <c r="CL1963" s="1" t="s">
        <v>137</v>
      </c>
      <c r="CM1963" s="1" t="s">
        <v>331</v>
      </c>
      <c r="CN1963" s="1" t="s">
        <v>139</v>
      </c>
      <c r="CP1963" s="1" t="s">
        <v>111</v>
      </c>
      <c r="CQ1963" s="1" t="s">
        <v>111</v>
      </c>
      <c r="CR1963" s="1" t="s">
        <v>112</v>
      </c>
      <c r="CS1963" s="1" t="s">
        <v>111</v>
      </c>
      <c r="CT1963" s="1" t="s">
        <v>138</v>
      </c>
      <c r="CU1963" s="1" t="s">
        <v>111</v>
      </c>
      <c r="CV1963" s="1" t="s">
        <v>138</v>
      </c>
      <c r="CW1963" s="1" t="s">
        <v>6819</v>
      </c>
      <c r="CX1963" s="1">
        <v>16704836526</v>
      </c>
      <c r="CY1963" s="1" t="s">
        <v>491</v>
      </c>
      <c r="CZ1963" s="1" t="s">
        <v>138</v>
      </c>
      <c r="DA1963" s="1" t="s">
        <v>111</v>
      </c>
      <c r="DB1963" s="1" t="s">
        <v>112</v>
      </c>
    </row>
    <row r="1964" spans="1:111" ht="15.6" customHeight="1" x14ac:dyDescent="0.25">
      <c r="A1964" s="1" t="s">
        <v>18728</v>
      </c>
      <c r="B1964" s="1" t="s">
        <v>238</v>
      </c>
      <c r="C1964" s="2">
        <v>44379.481721643519</v>
      </c>
      <c r="D1964" s="2">
        <v>44426</v>
      </c>
      <c r="E1964" s="1" t="s">
        <v>110</v>
      </c>
      <c r="F1964" s="2">
        <v>44103.833333333336</v>
      </c>
      <c r="G1964" s="1" t="s">
        <v>112</v>
      </c>
      <c r="H1964" s="1" t="s">
        <v>112</v>
      </c>
      <c r="I1964" s="1" t="s">
        <v>112</v>
      </c>
      <c r="J1964" s="1" t="s">
        <v>3241</v>
      </c>
      <c r="L1964" s="1" t="s">
        <v>3242</v>
      </c>
      <c r="M1964" s="1" t="s">
        <v>3243</v>
      </c>
      <c r="N1964" s="1" t="s">
        <v>116</v>
      </c>
      <c r="O1964" s="1" t="s">
        <v>117</v>
      </c>
      <c r="P1964" s="9">
        <v>96950</v>
      </c>
      <c r="Q1964" s="1" t="s">
        <v>118</v>
      </c>
      <c r="S1964" s="1">
        <v>16702850478</v>
      </c>
      <c r="U1964" s="1">
        <v>5619</v>
      </c>
      <c r="V1964" s="1" t="s">
        <v>119</v>
      </c>
      <c r="X1964" s="1" t="s">
        <v>3244</v>
      </c>
      <c r="Y1964" s="1" t="s">
        <v>3245</v>
      </c>
      <c r="Z1964" s="1" t="s">
        <v>892</v>
      </c>
      <c r="AA1964" s="1" t="s">
        <v>373</v>
      </c>
      <c r="AB1964" s="1" t="s">
        <v>3246</v>
      </c>
      <c r="AC1964" s="1" t="s">
        <v>3243</v>
      </c>
      <c r="AD1964" s="1" t="s">
        <v>116</v>
      </c>
      <c r="AE1964" s="1" t="s">
        <v>117</v>
      </c>
      <c r="AF1964" s="9">
        <v>96950</v>
      </c>
      <c r="AG1964" s="1" t="s">
        <v>118</v>
      </c>
      <c r="AI1964" s="1">
        <v>16702850478</v>
      </c>
      <c r="AK1964" s="1" t="s">
        <v>3247</v>
      </c>
      <c r="BC1964" s="1" t="str">
        <f>"49-9071.00"</f>
        <v>49-9071.00</v>
      </c>
      <c r="BD1964" s="1" t="s">
        <v>214</v>
      </c>
      <c r="BE1964" s="1" t="s">
        <v>3248</v>
      </c>
      <c r="BF1964" s="1" t="s">
        <v>839</v>
      </c>
      <c r="BG1964" s="1">
        <v>2</v>
      </c>
      <c r="BH1964" s="1">
        <v>2</v>
      </c>
      <c r="BI1964" s="2">
        <v>44470</v>
      </c>
      <c r="BJ1964" s="2">
        <v>44834</v>
      </c>
      <c r="BK1964" s="2">
        <v>44470</v>
      </c>
      <c r="BL1964" s="2">
        <v>44834</v>
      </c>
      <c r="BM1964" s="1">
        <v>40</v>
      </c>
      <c r="BN1964" s="1">
        <v>0</v>
      </c>
      <c r="BO1964" s="1">
        <v>8</v>
      </c>
      <c r="BP1964" s="1">
        <v>8</v>
      </c>
      <c r="BQ1964" s="1">
        <v>8</v>
      </c>
      <c r="BR1964" s="1">
        <v>8</v>
      </c>
      <c r="BS1964" s="1">
        <v>8</v>
      </c>
      <c r="BT1964" s="1">
        <v>0</v>
      </c>
      <c r="BU1964" s="1" t="str">
        <f>"8:00 AM"</f>
        <v>8:00 AM</v>
      </c>
      <c r="BV1964" s="1" t="str">
        <f t="shared" si="54"/>
        <v>5:00 PM</v>
      </c>
      <c r="BW1964" s="1" t="s">
        <v>230</v>
      </c>
      <c r="BX1964" s="1">
        <v>0</v>
      </c>
      <c r="BY1964" s="1">
        <v>12</v>
      </c>
      <c r="BZ1964" s="1" t="s">
        <v>112</v>
      </c>
      <c r="CB1964" s="4" t="s">
        <v>18729</v>
      </c>
      <c r="CC1964" s="1" t="s">
        <v>3243</v>
      </c>
      <c r="CD1964" s="1" t="s">
        <v>3246</v>
      </c>
      <c r="CE1964" s="1" t="s">
        <v>116</v>
      </c>
      <c r="CF1964" s="1" t="s">
        <v>117</v>
      </c>
      <c r="CG1964" s="1">
        <v>96950</v>
      </c>
      <c r="CH1964" s="3">
        <v>8.7100000000000009</v>
      </c>
      <c r="CI1964" s="3">
        <v>8.7100000000000009</v>
      </c>
      <c r="CJ1964" s="3">
        <v>0</v>
      </c>
      <c r="CK1964" s="3">
        <v>0</v>
      </c>
      <c r="CL1964" s="1" t="s">
        <v>137</v>
      </c>
      <c r="CM1964" s="1" t="s">
        <v>7883</v>
      </c>
      <c r="CN1964" s="1" t="s">
        <v>139</v>
      </c>
      <c r="CP1964" s="1" t="s">
        <v>112</v>
      </c>
      <c r="CQ1964" s="1" t="s">
        <v>111</v>
      </c>
      <c r="CR1964" s="1" t="s">
        <v>112</v>
      </c>
      <c r="CS1964" s="1" t="s">
        <v>112</v>
      </c>
      <c r="CT1964" s="1" t="s">
        <v>138</v>
      </c>
      <c r="CU1964" s="1" t="s">
        <v>111</v>
      </c>
      <c r="CV1964" s="1" t="s">
        <v>138</v>
      </c>
      <c r="CW1964" s="1" t="s">
        <v>3062</v>
      </c>
      <c r="CX1964" s="1">
        <v>16702850478</v>
      </c>
      <c r="CY1964" s="1" t="s">
        <v>3247</v>
      </c>
      <c r="CZ1964" s="1" t="s">
        <v>138</v>
      </c>
      <c r="DA1964" s="1" t="s">
        <v>111</v>
      </c>
      <c r="DB1964" s="1" t="s">
        <v>112</v>
      </c>
      <c r="DC1964" s="1" t="s">
        <v>3244</v>
      </c>
      <c r="DD1964" s="1" t="s">
        <v>3245</v>
      </c>
      <c r="DE1964" s="1" t="s">
        <v>892</v>
      </c>
      <c r="DF1964" s="1" t="s">
        <v>3241</v>
      </c>
      <c r="DG1964" s="1" t="s">
        <v>3247</v>
      </c>
    </row>
    <row r="1965" spans="1:111" ht="15.6" customHeight="1" x14ac:dyDescent="0.25">
      <c r="A1965" s="1" t="s">
        <v>18730</v>
      </c>
      <c r="B1965" s="1" t="s">
        <v>238</v>
      </c>
      <c r="C1965" s="2">
        <v>44386.747271875</v>
      </c>
      <c r="D1965" s="2">
        <v>44426</v>
      </c>
      <c r="E1965" s="1" t="s">
        <v>180</v>
      </c>
      <c r="G1965" s="1" t="s">
        <v>112</v>
      </c>
      <c r="H1965" s="1" t="s">
        <v>112</v>
      </c>
      <c r="I1965" s="1" t="s">
        <v>112</v>
      </c>
      <c r="J1965" s="1" t="s">
        <v>3168</v>
      </c>
      <c r="K1965" s="1" t="s">
        <v>3169</v>
      </c>
      <c r="L1965" s="1" t="s">
        <v>3170</v>
      </c>
      <c r="N1965" s="1" t="s">
        <v>116</v>
      </c>
      <c r="O1965" s="1" t="s">
        <v>117</v>
      </c>
      <c r="P1965" s="9">
        <v>96950</v>
      </c>
      <c r="Q1965" s="1" t="s">
        <v>118</v>
      </c>
      <c r="S1965" s="1">
        <v>16705881009</v>
      </c>
      <c r="U1965" s="1">
        <v>56132</v>
      </c>
      <c r="V1965" s="1" t="s">
        <v>119</v>
      </c>
      <c r="X1965" s="1" t="s">
        <v>1317</v>
      </c>
      <c r="Y1965" s="1" t="s">
        <v>3171</v>
      </c>
      <c r="AA1965" s="1" t="s">
        <v>1028</v>
      </c>
      <c r="AB1965" s="1" t="s">
        <v>3170</v>
      </c>
      <c r="AD1965" s="1" t="s">
        <v>116</v>
      </c>
      <c r="AE1965" s="1" t="s">
        <v>117</v>
      </c>
      <c r="AF1965" s="9">
        <v>96950</v>
      </c>
      <c r="AG1965" s="1" t="s">
        <v>118</v>
      </c>
      <c r="AI1965" s="1">
        <v>16705881009</v>
      </c>
      <c r="AK1965" s="1" t="s">
        <v>3173</v>
      </c>
      <c r="BC1965" s="1" t="str">
        <f>"49-9071.00"</f>
        <v>49-9071.00</v>
      </c>
      <c r="BD1965" s="1" t="s">
        <v>214</v>
      </c>
      <c r="BE1965" s="1" t="s">
        <v>10421</v>
      </c>
      <c r="BF1965" s="1" t="s">
        <v>2311</v>
      </c>
      <c r="BG1965" s="1">
        <v>1</v>
      </c>
      <c r="BH1965" s="1">
        <v>1</v>
      </c>
      <c r="BI1965" s="2">
        <v>44470</v>
      </c>
      <c r="BJ1965" s="2">
        <v>44834</v>
      </c>
      <c r="BK1965" s="2">
        <v>44470</v>
      </c>
      <c r="BL1965" s="2">
        <v>44834</v>
      </c>
      <c r="BM1965" s="1">
        <v>35</v>
      </c>
      <c r="BN1965" s="1">
        <v>0</v>
      </c>
      <c r="BO1965" s="1">
        <v>7</v>
      </c>
      <c r="BP1965" s="1">
        <v>7</v>
      </c>
      <c r="BQ1965" s="1">
        <v>7</v>
      </c>
      <c r="BR1965" s="1">
        <v>7</v>
      </c>
      <c r="BS1965" s="1">
        <v>7</v>
      </c>
      <c r="BT1965" s="1">
        <v>0</v>
      </c>
      <c r="BU1965" s="1" t="str">
        <f>"9:00 AM"</f>
        <v>9:00 AM</v>
      </c>
      <c r="BV1965" s="1" t="str">
        <f t="shared" si="54"/>
        <v>5:00 PM</v>
      </c>
      <c r="BW1965" s="1" t="s">
        <v>135</v>
      </c>
      <c r="BX1965" s="1">
        <v>0</v>
      </c>
      <c r="BY1965" s="1">
        <v>3</v>
      </c>
      <c r="BZ1965" s="1" t="s">
        <v>112</v>
      </c>
      <c r="CB1965" s="1" t="s">
        <v>3175</v>
      </c>
      <c r="CC1965" s="1" t="s">
        <v>3170</v>
      </c>
      <c r="CE1965" s="1" t="s">
        <v>116</v>
      </c>
      <c r="CF1965" s="1" t="s">
        <v>117</v>
      </c>
      <c r="CG1965" s="1">
        <v>96950</v>
      </c>
      <c r="CH1965" s="3">
        <v>8.7100000000000009</v>
      </c>
      <c r="CI1965" s="3">
        <v>8.7100000000000009</v>
      </c>
      <c r="CJ1965" s="3">
        <v>13.06</v>
      </c>
      <c r="CK1965" s="3">
        <v>13.06</v>
      </c>
      <c r="CL1965" s="1" t="s">
        <v>137</v>
      </c>
      <c r="CN1965" s="1" t="s">
        <v>139</v>
      </c>
      <c r="CP1965" s="1" t="s">
        <v>112</v>
      </c>
      <c r="CQ1965" s="1" t="s">
        <v>111</v>
      </c>
      <c r="CR1965" s="1" t="s">
        <v>112</v>
      </c>
      <c r="CS1965" s="1" t="s">
        <v>111</v>
      </c>
      <c r="CT1965" s="1" t="s">
        <v>138</v>
      </c>
      <c r="CU1965" s="1" t="s">
        <v>111</v>
      </c>
      <c r="CV1965" s="1" t="s">
        <v>138</v>
      </c>
      <c r="CW1965" s="1" t="s">
        <v>2313</v>
      </c>
      <c r="CX1965" s="1">
        <v>16705881009</v>
      </c>
      <c r="CY1965" s="1" t="s">
        <v>3173</v>
      </c>
      <c r="CZ1965" s="1" t="s">
        <v>138</v>
      </c>
      <c r="DA1965" s="1" t="s">
        <v>111</v>
      </c>
      <c r="DB1965" s="1" t="s">
        <v>112</v>
      </c>
      <c r="DC1965" s="1" t="s">
        <v>1317</v>
      </c>
      <c r="DD1965" s="1" t="s">
        <v>3171</v>
      </c>
      <c r="DF1965" s="1" t="s">
        <v>3168</v>
      </c>
      <c r="DG1965" s="1" t="s">
        <v>3173</v>
      </c>
    </row>
    <row r="1966" spans="1:111" ht="15.6" customHeight="1" x14ac:dyDescent="0.25">
      <c r="A1966" s="1" t="s">
        <v>18731</v>
      </c>
      <c r="B1966" s="1" t="s">
        <v>238</v>
      </c>
      <c r="C1966" s="2">
        <v>44344.198589930558</v>
      </c>
      <c r="D1966" s="2">
        <v>44390</v>
      </c>
      <c r="E1966" s="1" t="s">
        <v>110</v>
      </c>
      <c r="F1966" s="2">
        <v>44468.833333333336</v>
      </c>
      <c r="G1966" s="1" t="s">
        <v>111</v>
      </c>
      <c r="H1966" s="1" t="s">
        <v>111</v>
      </c>
      <c r="I1966" s="1" t="s">
        <v>112</v>
      </c>
      <c r="J1966" s="1" t="s">
        <v>1781</v>
      </c>
      <c r="K1966" s="1" t="s">
        <v>1782</v>
      </c>
      <c r="L1966" s="1" t="s">
        <v>1783</v>
      </c>
      <c r="M1966" s="1" t="s">
        <v>12789</v>
      </c>
      <c r="N1966" s="1" t="s">
        <v>116</v>
      </c>
      <c r="O1966" s="1" t="s">
        <v>117</v>
      </c>
      <c r="P1966" s="9">
        <v>96950</v>
      </c>
      <c r="Q1966" s="1" t="s">
        <v>118</v>
      </c>
      <c r="R1966" s="1" t="s">
        <v>138</v>
      </c>
      <c r="S1966" s="1">
        <v>16703236652</v>
      </c>
      <c r="U1966" s="1">
        <v>236220</v>
      </c>
      <c r="V1966" s="1" t="s">
        <v>119</v>
      </c>
      <c r="X1966" s="1" t="s">
        <v>1785</v>
      </c>
      <c r="Y1966" s="1" t="s">
        <v>1786</v>
      </c>
      <c r="Z1966" s="1" t="s">
        <v>1787</v>
      </c>
      <c r="AA1966" s="1" t="s">
        <v>1788</v>
      </c>
      <c r="AB1966" s="1" t="s">
        <v>12790</v>
      </c>
      <c r="AC1966" s="1" t="s">
        <v>9885</v>
      </c>
      <c r="AD1966" s="1" t="s">
        <v>116</v>
      </c>
      <c r="AE1966" s="1" t="s">
        <v>117</v>
      </c>
      <c r="AF1966" s="9">
        <v>96950</v>
      </c>
      <c r="AG1966" s="1" t="s">
        <v>118</v>
      </c>
      <c r="AH1966" s="1" t="s">
        <v>138</v>
      </c>
      <c r="AI1966" s="1">
        <v>16703236652</v>
      </c>
      <c r="AK1966" s="1" t="s">
        <v>1791</v>
      </c>
      <c r="BC1966" s="1" t="str">
        <f>"49-3042.00"</f>
        <v>49-3042.00</v>
      </c>
      <c r="BD1966" s="1" t="s">
        <v>1089</v>
      </c>
      <c r="BE1966" s="1" t="s">
        <v>12791</v>
      </c>
      <c r="BF1966" s="1" t="s">
        <v>12792</v>
      </c>
      <c r="BG1966" s="1">
        <v>2</v>
      </c>
      <c r="BH1966" s="1">
        <v>2</v>
      </c>
      <c r="BI1966" s="2">
        <v>44470</v>
      </c>
      <c r="BJ1966" s="2">
        <v>45565</v>
      </c>
      <c r="BK1966" s="2">
        <v>44470</v>
      </c>
      <c r="BL1966" s="2">
        <v>45565</v>
      </c>
      <c r="BM1966" s="1">
        <v>40</v>
      </c>
      <c r="BN1966" s="1">
        <v>0</v>
      </c>
      <c r="BO1966" s="1">
        <v>8</v>
      </c>
      <c r="BP1966" s="1">
        <v>8</v>
      </c>
      <c r="BQ1966" s="1">
        <v>8</v>
      </c>
      <c r="BR1966" s="1">
        <v>8</v>
      </c>
      <c r="BS1966" s="1">
        <v>8</v>
      </c>
      <c r="BT1966" s="1">
        <v>0</v>
      </c>
      <c r="BU1966" s="1" t="str">
        <f>"8:00 AM"</f>
        <v>8:00 AM</v>
      </c>
      <c r="BV1966" s="1" t="str">
        <f t="shared" si="54"/>
        <v>5:00 PM</v>
      </c>
      <c r="BW1966" s="1" t="s">
        <v>135</v>
      </c>
      <c r="BX1966" s="1">
        <v>0</v>
      </c>
      <c r="BY1966" s="1">
        <v>12</v>
      </c>
      <c r="BZ1966" s="1" t="s">
        <v>112</v>
      </c>
      <c r="CB1966" s="1" t="s">
        <v>362</v>
      </c>
      <c r="CC1966" s="1" t="s">
        <v>12793</v>
      </c>
      <c r="CD1966" s="1" t="s">
        <v>12794</v>
      </c>
      <c r="CE1966" s="1" t="s">
        <v>116</v>
      </c>
      <c r="CF1966" s="1" t="s">
        <v>117</v>
      </c>
      <c r="CG1966" s="1">
        <v>96950</v>
      </c>
      <c r="CH1966" s="3">
        <v>10.050000000000001</v>
      </c>
      <c r="CI1966" s="3">
        <v>10.050000000000001</v>
      </c>
      <c r="CJ1966" s="3">
        <v>15.08</v>
      </c>
      <c r="CK1966" s="3">
        <v>15.08</v>
      </c>
      <c r="CL1966" s="1" t="s">
        <v>137</v>
      </c>
      <c r="CM1966" s="1" t="s">
        <v>138</v>
      </c>
      <c r="CN1966" s="1" t="s">
        <v>139</v>
      </c>
      <c r="CP1966" s="1" t="s">
        <v>112</v>
      </c>
      <c r="CQ1966" s="1" t="s">
        <v>111</v>
      </c>
      <c r="CR1966" s="1" t="s">
        <v>111</v>
      </c>
      <c r="CS1966" s="1" t="s">
        <v>111</v>
      </c>
      <c r="CT1966" s="1" t="s">
        <v>138</v>
      </c>
      <c r="CU1966" s="1" t="s">
        <v>111</v>
      </c>
      <c r="CV1966" s="1" t="s">
        <v>138</v>
      </c>
      <c r="CW1966" s="1" t="s">
        <v>12795</v>
      </c>
      <c r="CX1966" s="1">
        <v>16703236652</v>
      </c>
      <c r="CY1966" s="1" t="s">
        <v>1791</v>
      </c>
      <c r="CZ1966" s="1" t="s">
        <v>138</v>
      </c>
      <c r="DA1966" s="1" t="s">
        <v>111</v>
      </c>
      <c r="DB1966" s="1" t="s">
        <v>112</v>
      </c>
    </row>
    <row r="1967" spans="1:111" ht="15.6" customHeight="1" x14ac:dyDescent="0.25">
      <c r="A1967" s="1" t="s">
        <v>18732</v>
      </c>
      <c r="B1967" s="1" t="s">
        <v>238</v>
      </c>
      <c r="C1967" s="2">
        <v>44363.25447083333</v>
      </c>
      <c r="D1967" s="2">
        <v>44420</v>
      </c>
      <c r="E1967" s="1" t="s">
        <v>110</v>
      </c>
      <c r="F1967" s="2">
        <v>44468.833333333336</v>
      </c>
      <c r="G1967" s="1" t="s">
        <v>112</v>
      </c>
      <c r="H1967" s="1" t="s">
        <v>112</v>
      </c>
      <c r="I1967" s="1" t="s">
        <v>112</v>
      </c>
      <c r="J1967" s="1" t="s">
        <v>18733</v>
      </c>
      <c r="K1967" s="1" t="s">
        <v>18734</v>
      </c>
      <c r="L1967" s="1" t="s">
        <v>18735</v>
      </c>
      <c r="M1967" s="1" t="s">
        <v>138</v>
      </c>
      <c r="N1967" s="1" t="s">
        <v>116</v>
      </c>
      <c r="O1967" s="1" t="s">
        <v>117</v>
      </c>
      <c r="P1967" s="9">
        <v>96950</v>
      </c>
      <c r="Q1967" s="1" t="s">
        <v>118</v>
      </c>
      <c r="S1967" s="1">
        <v>16702851863</v>
      </c>
      <c r="U1967" s="1">
        <v>44512</v>
      </c>
      <c r="V1967" s="1" t="s">
        <v>119</v>
      </c>
      <c r="X1967" s="1" t="s">
        <v>7120</v>
      </c>
      <c r="Y1967" s="1" t="s">
        <v>7121</v>
      </c>
      <c r="AA1967" s="1" t="s">
        <v>973</v>
      </c>
      <c r="AB1967" s="1" t="s">
        <v>18735</v>
      </c>
      <c r="AC1967" s="1" t="s">
        <v>138</v>
      </c>
      <c r="AD1967" s="1" t="s">
        <v>116</v>
      </c>
      <c r="AE1967" s="1" t="s">
        <v>117</v>
      </c>
      <c r="AF1967" s="9">
        <v>96950</v>
      </c>
      <c r="AG1967" s="1" t="s">
        <v>118</v>
      </c>
      <c r="AI1967" s="1">
        <v>16702851863</v>
      </c>
      <c r="AK1967" s="1" t="s">
        <v>18207</v>
      </c>
      <c r="BC1967" s="1" t="str">
        <f>"49-9071.00"</f>
        <v>49-9071.00</v>
      </c>
      <c r="BD1967" s="1" t="s">
        <v>214</v>
      </c>
      <c r="BE1967" s="1" t="s">
        <v>18736</v>
      </c>
      <c r="BF1967" s="1" t="s">
        <v>18737</v>
      </c>
      <c r="BG1967" s="1">
        <v>2</v>
      </c>
      <c r="BH1967" s="1">
        <v>2</v>
      </c>
      <c r="BI1967" s="2">
        <v>44470</v>
      </c>
      <c r="BJ1967" s="2">
        <v>44834</v>
      </c>
      <c r="BK1967" s="2">
        <v>44470</v>
      </c>
      <c r="BL1967" s="2">
        <v>44834</v>
      </c>
      <c r="BM1967" s="1">
        <v>40</v>
      </c>
      <c r="BN1967" s="1">
        <v>0</v>
      </c>
      <c r="BO1967" s="1">
        <v>8</v>
      </c>
      <c r="BP1967" s="1">
        <v>8</v>
      </c>
      <c r="BQ1967" s="1">
        <v>8</v>
      </c>
      <c r="BR1967" s="1">
        <v>8</v>
      </c>
      <c r="BS1967" s="1">
        <v>8</v>
      </c>
      <c r="BT1967" s="1">
        <v>0</v>
      </c>
      <c r="BU1967" s="1" t="str">
        <f>"8:00 AM"</f>
        <v>8:00 AM</v>
      </c>
      <c r="BV1967" s="1" t="str">
        <f t="shared" si="54"/>
        <v>5:00 PM</v>
      </c>
      <c r="BW1967" s="1" t="s">
        <v>230</v>
      </c>
      <c r="BX1967" s="1">
        <v>0</v>
      </c>
      <c r="BY1967" s="1">
        <v>12</v>
      </c>
      <c r="BZ1967" s="1" t="s">
        <v>112</v>
      </c>
      <c r="CB1967" s="1" t="s">
        <v>18358</v>
      </c>
      <c r="CC1967" s="1" t="s">
        <v>18735</v>
      </c>
      <c r="CD1967" s="1" t="s">
        <v>138</v>
      </c>
      <c r="CE1967" s="1" t="s">
        <v>116</v>
      </c>
      <c r="CF1967" s="1" t="s">
        <v>117</v>
      </c>
      <c r="CG1967" s="1">
        <v>96950</v>
      </c>
      <c r="CH1967" s="3">
        <v>8.7100000000000009</v>
      </c>
      <c r="CI1967" s="3">
        <v>8.7100000000000009</v>
      </c>
      <c r="CJ1967" s="3">
        <v>13.07</v>
      </c>
      <c r="CK1967" s="3">
        <v>13.07</v>
      </c>
      <c r="CL1967" s="1" t="s">
        <v>137</v>
      </c>
      <c r="CM1967" s="1" t="s">
        <v>138</v>
      </c>
      <c r="CN1967" s="1" t="s">
        <v>139</v>
      </c>
      <c r="CP1967" s="1" t="s">
        <v>112</v>
      </c>
      <c r="CQ1967" s="1" t="s">
        <v>111</v>
      </c>
      <c r="CR1967" s="1" t="s">
        <v>112</v>
      </c>
      <c r="CS1967" s="1" t="s">
        <v>111</v>
      </c>
      <c r="CT1967" s="1" t="s">
        <v>138</v>
      </c>
      <c r="CU1967" s="1" t="s">
        <v>111</v>
      </c>
      <c r="CV1967" s="1" t="s">
        <v>138</v>
      </c>
      <c r="CW1967" s="1" t="s">
        <v>1620</v>
      </c>
      <c r="CX1967" s="1">
        <v>16702851863</v>
      </c>
      <c r="CY1967" s="1" t="s">
        <v>18207</v>
      </c>
      <c r="CZ1967" s="1" t="s">
        <v>138</v>
      </c>
      <c r="DA1967" s="1" t="s">
        <v>111</v>
      </c>
      <c r="DB1967" s="1" t="s">
        <v>112</v>
      </c>
    </row>
    <row r="1968" spans="1:111" ht="15.6" customHeight="1" x14ac:dyDescent="0.25">
      <c r="A1968" s="1" t="s">
        <v>18738</v>
      </c>
      <c r="B1968" s="1" t="s">
        <v>238</v>
      </c>
      <c r="C1968" s="2">
        <v>44353.585287037036</v>
      </c>
      <c r="D1968" s="2">
        <v>44400</v>
      </c>
      <c r="E1968" s="1" t="s">
        <v>180</v>
      </c>
      <c r="G1968" s="1" t="s">
        <v>111</v>
      </c>
      <c r="H1968" s="1" t="s">
        <v>112</v>
      </c>
      <c r="I1968" s="1" t="s">
        <v>112</v>
      </c>
      <c r="J1968" s="1" t="s">
        <v>999</v>
      </c>
      <c r="L1968" s="1" t="s">
        <v>634</v>
      </c>
      <c r="N1968" s="1" t="s">
        <v>167</v>
      </c>
      <c r="O1968" s="1" t="s">
        <v>117</v>
      </c>
      <c r="P1968" s="9">
        <v>96950</v>
      </c>
      <c r="Q1968" s="1" t="s">
        <v>118</v>
      </c>
      <c r="S1968" s="1">
        <v>16702358722</v>
      </c>
      <c r="U1968" s="1">
        <v>561720</v>
      </c>
      <c r="V1968" s="1" t="s">
        <v>119</v>
      </c>
      <c r="X1968" s="1" t="s">
        <v>636</v>
      </c>
      <c r="Y1968" s="1" t="s">
        <v>637</v>
      </c>
      <c r="Z1968" s="1" t="s">
        <v>638</v>
      </c>
      <c r="AA1968" s="1" t="s">
        <v>639</v>
      </c>
      <c r="AB1968" s="1" t="s">
        <v>1000</v>
      </c>
      <c r="AD1968" s="1" t="s">
        <v>167</v>
      </c>
      <c r="AE1968" s="1" t="s">
        <v>117</v>
      </c>
      <c r="AF1968" s="9">
        <v>96950</v>
      </c>
      <c r="AG1968" s="1" t="s">
        <v>118</v>
      </c>
      <c r="AI1968" s="1">
        <v>16709890917</v>
      </c>
      <c r="AK1968" s="1" t="s">
        <v>641</v>
      </c>
      <c r="BC1968" s="1" t="str">
        <f>"37-2012.00"</f>
        <v>37-2012.00</v>
      </c>
      <c r="BD1968" s="1" t="s">
        <v>576</v>
      </c>
      <c r="BE1968" s="1" t="s">
        <v>1001</v>
      </c>
      <c r="BF1968" s="1" t="s">
        <v>1002</v>
      </c>
      <c r="BG1968" s="1">
        <v>2</v>
      </c>
      <c r="BH1968" s="1">
        <v>2</v>
      </c>
      <c r="BI1968" s="2">
        <v>44470</v>
      </c>
      <c r="BJ1968" s="2">
        <v>44834</v>
      </c>
      <c r="BK1968" s="2">
        <v>44470</v>
      </c>
      <c r="BL1968" s="2">
        <v>44834</v>
      </c>
      <c r="BM1968" s="1">
        <v>35</v>
      </c>
      <c r="BN1968" s="1">
        <v>0</v>
      </c>
      <c r="BO1968" s="1">
        <v>7</v>
      </c>
      <c r="BP1968" s="1">
        <v>7</v>
      </c>
      <c r="BQ1968" s="1">
        <v>7</v>
      </c>
      <c r="BR1968" s="1">
        <v>7</v>
      </c>
      <c r="BS1968" s="1">
        <v>7</v>
      </c>
      <c r="BT1968" s="1">
        <v>0</v>
      </c>
      <c r="BU1968" s="1" t="str">
        <f>"9:00 AM"</f>
        <v>9:00 AM</v>
      </c>
      <c r="BV1968" s="1" t="str">
        <f>"5:00 AM"</f>
        <v>5:00 AM</v>
      </c>
      <c r="BW1968" s="1" t="s">
        <v>230</v>
      </c>
      <c r="BX1968" s="1">
        <v>0</v>
      </c>
      <c r="BY1968" s="1">
        <v>3</v>
      </c>
      <c r="BZ1968" s="1" t="s">
        <v>112</v>
      </c>
      <c r="CB1968" s="4" t="s">
        <v>1003</v>
      </c>
      <c r="CC1968" s="1" t="s">
        <v>634</v>
      </c>
      <c r="CE1968" s="1" t="s">
        <v>167</v>
      </c>
      <c r="CF1968" s="1" t="s">
        <v>117</v>
      </c>
      <c r="CG1968" s="1">
        <v>96950</v>
      </c>
      <c r="CH1968" s="3">
        <v>7.59</v>
      </c>
      <c r="CI1968" s="3">
        <v>7.59</v>
      </c>
      <c r="CJ1968" s="3">
        <v>11.39</v>
      </c>
      <c r="CK1968" s="3">
        <v>11.39</v>
      </c>
      <c r="CL1968" s="1" t="s">
        <v>137</v>
      </c>
      <c r="CN1968" s="1" t="s">
        <v>139</v>
      </c>
      <c r="CP1968" s="1" t="s">
        <v>111</v>
      </c>
      <c r="CQ1968" s="1" t="s">
        <v>111</v>
      </c>
      <c r="CR1968" s="1" t="s">
        <v>111</v>
      </c>
      <c r="CS1968" s="1" t="s">
        <v>111</v>
      </c>
      <c r="CT1968" s="1" t="s">
        <v>111</v>
      </c>
      <c r="CU1968" s="1" t="s">
        <v>111</v>
      </c>
      <c r="CV1968" s="1" t="s">
        <v>111</v>
      </c>
      <c r="CW1968" s="1" t="s">
        <v>1004</v>
      </c>
      <c r="CX1968" s="1">
        <v>16709890917</v>
      </c>
      <c r="CY1968" s="1" t="s">
        <v>641</v>
      </c>
      <c r="CZ1968" s="1" t="s">
        <v>645</v>
      </c>
      <c r="DA1968" s="1" t="s">
        <v>111</v>
      </c>
      <c r="DB1968" s="1" t="s">
        <v>112</v>
      </c>
    </row>
    <row r="1969" spans="1:111" ht="15.6" customHeight="1" x14ac:dyDescent="0.25">
      <c r="A1969" s="1" t="s">
        <v>18747</v>
      </c>
      <c r="B1969" s="1" t="s">
        <v>238</v>
      </c>
      <c r="C1969" s="2">
        <v>44386.175577314818</v>
      </c>
      <c r="D1969" s="2">
        <v>44440</v>
      </c>
      <c r="E1969" s="1" t="s">
        <v>180</v>
      </c>
      <c r="G1969" s="1" t="s">
        <v>112</v>
      </c>
      <c r="H1969" s="1" t="s">
        <v>112</v>
      </c>
      <c r="I1969" s="1" t="s">
        <v>112</v>
      </c>
      <c r="J1969" s="1" t="s">
        <v>4347</v>
      </c>
      <c r="K1969" s="1" t="s">
        <v>4348</v>
      </c>
      <c r="L1969" s="1" t="s">
        <v>4349</v>
      </c>
      <c r="M1969" s="1" t="s">
        <v>4350</v>
      </c>
      <c r="N1969" s="1" t="s">
        <v>116</v>
      </c>
      <c r="O1969" s="1" t="s">
        <v>117</v>
      </c>
      <c r="P1969" s="9">
        <v>96950</v>
      </c>
      <c r="Q1969" s="1" t="s">
        <v>118</v>
      </c>
      <c r="S1969" s="1">
        <v>16703223311</v>
      </c>
      <c r="T1969" s="1">
        <v>4504</v>
      </c>
      <c r="U1969" s="1">
        <v>72111</v>
      </c>
      <c r="V1969" s="1" t="s">
        <v>119</v>
      </c>
      <c r="X1969" s="1" t="s">
        <v>656</v>
      </c>
      <c r="Y1969" s="1" t="s">
        <v>4351</v>
      </c>
      <c r="AA1969" s="1" t="s">
        <v>1129</v>
      </c>
      <c r="AB1969" s="1" t="s">
        <v>4349</v>
      </c>
      <c r="AC1969" s="1" t="s">
        <v>4350</v>
      </c>
      <c r="AD1969" s="1" t="s">
        <v>116</v>
      </c>
      <c r="AE1969" s="1" t="s">
        <v>117</v>
      </c>
      <c r="AF1969" s="9">
        <v>96950</v>
      </c>
      <c r="AG1969" s="1" t="s">
        <v>118</v>
      </c>
      <c r="AI1969" s="1">
        <v>16703223311</v>
      </c>
      <c r="AJ1969" s="1">
        <v>4504</v>
      </c>
      <c r="AK1969" s="1" t="s">
        <v>4352</v>
      </c>
      <c r="BC1969" s="1" t="str">
        <f>"43-4081.00"</f>
        <v>43-4081.00</v>
      </c>
      <c r="BD1969" s="1" t="s">
        <v>3862</v>
      </c>
      <c r="BE1969" s="1" t="s">
        <v>4353</v>
      </c>
      <c r="BF1969" s="1" t="s">
        <v>3864</v>
      </c>
      <c r="BG1969" s="1">
        <v>11</v>
      </c>
      <c r="BH1969" s="1">
        <v>11</v>
      </c>
      <c r="BI1969" s="2">
        <v>44470</v>
      </c>
      <c r="BJ1969" s="2">
        <v>44834</v>
      </c>
      <c r="BK1969" s="2">
        <v>44470</v>
      </c>
      <c r="BL1969" s="2">
        <v>44834</v>
      </c>
      <c r="BM1969" s="1">
        <v>40</v>
      </c>
      <c r="BN1969" s="1">
        <v>0</v>
      </c>
      <c r="BO1969" s="1">
        <v>8</v>
      </c>
      <c r="BP1969" s="1">
        <v>8</v>
      </c>
      <c r="BQ1969" s="1">
        <v>8</v>
      </c>
      <c r="BR1969" s="1">
        <v>8</v>
      </c>
      <c r="BS1969" s="1">
        <v>8</v>
      </c>
      <c r="BT1969" s="1">
        <v>0</v>
      </c>
      <c r="BU1969" s="1" t="str">
        <f>"8:00 AM"</f>
        <v>8:00 AM</v>
      </c>
      <c r="BV1969" s="1" t="str">
        <f>"5:00 PM"</f>
        <v>5:00 PM</v>
      </c>
      <c r="BW1969" s="1" t="s">
        <v>135</v>
      </c>
      <c r="BX1969" s="1">
        <v>0</v>
      </c>
      <c r="BY1969" s="1">
        <v>12</v>
      </c>
      <c r="BZ1969" s="1" t="s">
        <v>112</v>
      </c>
      <c r="CB1969" s="1" t="s">
        <v>4354</v>
      </c>
      <c r="CC1969" s="1" t="s">
        <v>4349</v>
      </c>
      <c r="CD1969" s="1" t="s">
        <v>4350</v>
      </c>
      <c r="CE1969" s="1" t="s">
        <v>116</v>
      </c>
      <c r="CF1969" s="1" t="s">
        <v>117</v>
      </c>
      <c r="CG1969" s="1">
        <v>96950</v>
      </c>
      <c r="CH1969" s="3">
        <v>9.4499999999999993</v>
      </c>
      <c r="CI1969" s="3">
        <v>9.4499999999999993</v>
      </c>
      <c r="CJ1969" s="3">
        <v>14.18</v>
      </c>
      <c r="CK1969" s="3">
        <v>14.18</v>
      </c>
      <c r="CL1969" s="1" t="s">
        <v>137</v>
      </c>
      <c r="CM1969" s="1" t="s">
        <v>4355</v>
      </c>
      <c r="CN1969" s="1" t="s">
        <v>139</v>
      </c>
      <c r="CP1969" s="1" t="s">
        <v>112</v>
      </c>
      <c r="CQ1969" s="1" t="s">
        <v>111</v>
      </c>
      <c r="CR1969" s="1" t="s">
        <v>112</v>
      </c>
      <c r="CS1969" s="1" t="s">
        <v>111</v>
      </c>
      <c r="CT1969" s="1" t="s">
        <v>138</v>
      </c>
      <c r="CU1969" s="1" t="s">
        <v>111</v>
      </c>
      <c r="CV1969" s="1" t="s">
        <v>111</v>
      </c>
      <c r="CW1969" s="1" t="s">
        <v>5257</v>
      </c>
      <c r="CX1969" s="1">
        <v>16703223311</v>
      </c>
      <c r="CY1969" s="1" t="s">
        <v>4357</v>
      </c>
      <c r="CZ1969" s="1" t="s">
        <v>4358</v>
      </c>
      <c r="DA1969" s="1" t="s">
        <v>111</v>
      </c>
      <c r="DB1969" s="1" t="s">
        <v>112</v>
      </c>
      <c r="DC1969" s="1" t="s">
        <v>4359</v>
      </c>
      <c r="DD1969" s="1" t="s">
        <v>4360</v>
      </c>
      <c r="DE1969" s="1" t="s">
        <v>1747</v>
      </c>
      <c r="DF1969" s="1" t="s">
        <v>4347</v>
      </c>
      <c r="DG1969" s="1" t="s">
        <v>4361</v>
      </c>
    </row>
    <row r="1970" spans="1:111" ht="15.6" customHeight="1" x14ac:dyDescent="0.25">
      <c r="A1970" s="1" t="s">
        <v>18749</v>
      </c>
      <c r="B1970" s="1" t="s">
        <v>238</v>
      </c>
      <c r="C1970" s="2">
        <v>44386.2559056713</v>
      </c>
      <c r="D1970" s="2">
        <v>44431</v>
      </c>
      <c r="E1970" s="1" t="s">
        <v>110</v>
      </c>
      <c r="F1970" s="2">
        <v>44468.833333333336</v>
      </c>
      <c r="G1970" s="1" t="s">
        <v>112</v>
      </c>
      <c r="H1970" s="1" t="s">
        <v>112</v>
      </c>
      <c r="I1970" s="1" t="s">
        <v>112</v>
      </c>
      <c r="J1970" s="1" t="s">
        <v>4347</v>
      </c>
      <c r="K1970" s="1" t="s">
        <v>4348</v>
      </c>
      <c r="L1970" s="1" t="s">
        <v>4349</v>
      </c>
      <c r="M1970" s="1" t="s">
        <v>4350</v>
      </c>
      <c r="N1970" s="1" t="s">
        <v>116</v>
      </c>
      <c r="O1970" s="1" t="s">
        <v>117</v>
      </c>
      <c r="P1970" s="9">
        <v>96950</v>
      </c>
      <c r="Q1970" s="1" t="s">
        <v>118</v>
      </c>
      <c r="S1970" s="1">
        <v>16703223311</v>
      </c>
      <c r="T1970" s="1">
        <v>4504</v>
      </c>
      <c r="U1970" s="1">
        <v>72111</v>
      </c>
      <c r="V1970" s="1" t="s">
        <v>119</v>
      </c>
      <c r="X1970" s="1" t="s">
        <v>656</v>
      </c>
      <c r="Y1970" s="1" t="s">
        <v>4351</v>
      </c>
      <c r="AA1970" s="1" t="s">
        <v>1129</v>
      </c>
      <c r="AB1970" s="1" t="s">
        <v>4349</v>
      </c>
      <c r="AC1970" s="1" t="s">
        <v>4350</v>
      </c>
      <c r="AD1970" s="1" t="s">
        <v>116</v>
      </c>
      <c r="AE1970" s="1" t="s">
        <v>117</v>
      </c>
      <c r="AF1970" s="9">
        <v>96950</v>
      </c>
      <c r="AG1970" s="1" t="s">
        <v>118</v>
      </c>
      <c r="AI1970" s="1">
        <v>16703223311</v>
      </c>
      <c r="AJ1970" s="1">
        <v>4504</v>
      </c>
      <c r="AK1970" s="1" t="s">
        <v>4352</v>
      </c>
      <c r="BC1970" s="1" t="str">
        <f>"35-1011.00"</f>
        <v>35-1011.00</v>
      </c>
      <c r="BD1970" s="1" t="s">
        <v>3815</v>
      </c>
      <c r="BE1970" s="1" t="s">
        <v>18750</v>
      </c>
      <c r="BF1970" s="1" t="s">
        <v>18751</v>
      </c>
      <c r="BG1970" s="1">
        <v>1</v>
      </c>
      <c r="BH1970" s="1">
        <v>1</v>
      </c>
      <c r="BI1970" s="2">
        <v>44470</v>
      </c>
      <c r="BJ1970" s="2">
        <v>44834</v>
      </c>
      <c r="BK1970" s="2">
        <v>44470</v>
      </c>
      <c r="BL1970" s="2">
        <v>44834</v>
      </c>
      <c r="BM1970" s="1">
        <v>40</v>
      </c>
      <c r="BN1970" s="1">
        <v>0</v>
      </c>
      <c r="BO1970" s="1">
        <v>8</v>
      </c>
      <c r="BP1970" s="1">
        <v>8</v>
      </c>
      <c r="BQ1970" s="1">
        <v>8</v>
      </c>
      <c r="BR1970" s="1">
        <v>8</v>
      </c>
      <c r="BS1970" s="1">
        <v>8</v>
      </c>
      <c r="BT1970" s="1">
        <v>0</v>
      </c>
      <c r="BU1970" s="1" t="str">
        <f>"8:00 AM"</f>
        <v>8:00 AM</v>
      </c>
      <c r="BV1970" s="1" t="str">
        <f>"5:00 PM"</f>
        <v>5:00 PM</v>
      </c>
      <c r="BW1970" s="1" t="s">
        <v>392</v>
      </c>
      <c r="BX1970" s="1">
        <v>0</v>
      </c>
      <c r="BY1970" s="1">
        <v>24</v>
      </c>
      <c r="BZ1970" s="1" t="s">
        <v>111</v>
      </c>
      <c r="CA1970" s="1">
        <v>10</v>
      </c>
      <c r="CB1970" s="1" t="s">
        <v>18752</v>
      </c>
      <c r="CC1970" s="1" t="s">
        <v>4349</v>
      </c>
      <c r="CD1970" s="1" t="s">
        <v>4350</v>
      </c>
      <c r="CE1970" s="1" t="s">
        <v>116</v>
      </c>
      <c r="CF1970" s="1" t="s">
        <v>117</v>
      </c>
      <c r="CG1970" s="1">
        <v>96950</v>
      </c>
      <c r="CH1970" s="3">
        <v>10.9</v>
      </c>
      <c r="CI1970" s="3">
        <v>10.9</v>
      </c>
      <c r="CJ1970" s="3">
        <v>16.350000000000001</v>
      </c>
      <c r="CK1970" s="3">
        <v>16.350000000000001</v>
      </c>
      <c r="CL1970" s="1" t="s">
        <v>137</v>
      </c>
      <c r="CM1970" s="1" t="s">
        <v>9256</v>
      </c>
      <c r="CN1970" s="1" t="s">
        <v>139</v>
      </c>
      <c r="CP1970" s="1" t="s">
        <v>112</v>
      </c>
      <c r="CQ1970" s="1" t="s">
        <v>111</v>
      </c>
      <c r="CR1970" s="1" t="s">
        <v>112</v>
      </c>
      <c r="CS1970" s="1" t="s">
        <v>111</v>
      </c>
      <c r="CT1970" s="1" t="s">
        <v>138</v>
      </c>
      <c r="CU1970" s="1" t="s">
        <v>111</v>
      </c>
      <c r="CV1970" s="1" t="s">
        <v>111</v>
      </c>
      <c r="CW1970" s="1" t="s">
        <v>5257</v>
      </c>
      <c r="CX1970" s="1">
        <v>16703223311</v>
      </c>
      <c r="CY1970" s="1" t="s">
        <v>4357</v>
      </c>
      <c r="CZ1970" s="1" t="s">
        <v>4358</v>
      </c>
      <c r="DA1970" s="1" t="s">
        <v>111</v>
      </c>
      <c r="DB1970" s="1" t="s">
        <v>112</v>
      </c>
      <c r="DC1970" s="1" t="s">
        <v>4359</v>
      </c>
      <c r="DD1970" s="1" t="s">
        <v>4360</v>
      </c>
      <c r="DE1970" s="1" t="s">
        <v>1747</v>
      </c>
      <c r="DF1970" s="1" t="s">
        <v>4347</v>
      </c>
      <c r="DG1970" s="1" t="s">
        <v>4361</v>
      </c>
    </row>
    <row r="1971" spans="1:111" ht="15.6" customHeight="1" x14ac:dyDescent="0.25">
      <c r="A1971" s="1" t="s">
        <v>18753</v>
      </c>
      <c r="B1971" s="1" t="s">
        <v>238</v>
      </c>
      <c r="C1971" s="2">
        <v>44410.993667476854</v>
      </c>
      <c r="D1971" s="2">
        <v>44448</v>
      </c>
      <c r="E1971" s="1" t="s">
        <v>110</v>
      </c>
      <c r="F1971" s="2">
        <v>44468.833333333336</v>
      </c>
      <c r="G1971" s="1" t="s">
        <v>112</v>
      </c>
      <c r="H1971" s="1" t="s">
        <v>112</v>
      </c>
      <c r="I1971" s="1" t="s">
        <v>112</v>
      </c>
      <c r="J1971" s="1" t="s">
        <v>14909</v>
      </c>
      <c r="K1971" s="1" t="s">
        <v>14910</v>
      </c>
      <c r="L1971" s="1" t="s">
        <v>14911</v>
      </c>
      <c r="M1971" s="1" t="s">
        <v>14912</v>
      </c>
      <c r="N1971" s="1" t="s">
        <v>167</v>
      </c>
      <c r="O1971" s="1" t="s">
        <v>117</v>
      </c>
      <c r="P1971" s="9">
        <v>96950</v>
      </c>
      <c r="Q1971" s="1" t="s">
        <v>118</v>
      </c>
      <c r="R1971" s="1" t="s">
        <v>138</v>
      </c>
      <c r="S1971" s="1">
        <v>16702352237</v>
      </c>
      <c r="U1971" s="1">
        <v>611610</v>
      </c>
      <c r="V1971" s="1" t="s">
        <v>119</v>
      </c>
      <c r="X1971" s="1" t="s">
        <v>276</v>
      </c>
      <c r="Y1971" s="1" t="s">
        <v>14913</v>
      </c>
      <c r="AA1971" s="1" t="s">
        <v>171</v>
      </c>
      <c r="AB1971" s="1" t="s">
        <v>14911</v>
      </c>
      <c r="AC1971" s="1" t="s">
        <v>14912</v>
      </c>
      <c r="AD1971" s="1" t="s">
        <v>167</v>
      </c>
      <c r="AE1971" s="1" t="s">
        <v>117</v>
      </c>
      <c r="AF1971" s="9">
        <v>96950</v>
      </c>
      <c r="AG1971" s="1" t="s">
        <v>118</v>
      </c>
      <c r="AH1971" s="1" t="s">
        <v>138</v>
      </c>
      <c r="AI1971" s="1">
        <v>16702352237</v>
      </c>
      <c r="AK1971" s="1" t="s">
        <v>14914</v>
      </c>
      <c r="AL1971" s="1" t="s">
        <v>125</v>
      </c>
      <c r="AM1971" s="1" t="s">
        <v>7900</v>
      </c>
      <c r="AN1971" s="1" t="s">
        <v>7901</v>
      </c>
      <c r="AP1971" s="1" t="s">
        <v>1345</v>
      </c>
      <c r="AQ1971" s="1" t="s">
        <v>7813</v>
      </c>
      <c r="AR1971" s="1" t="s">
        <v>116</v>
      </c>
      <c r="AS1971" s="1" t="s">
        <v>117</v>
      </c>
      <c r="AT1971" s="9">
        <v>96950</v>
      </c>
      <c r="AU1971" s="1" t="s">
        <v>118</v>
      </c>
      <c r="AV1971" s="1" t="s">
        <v>138</v>
      </c>
      <c r="AW1971" s="1">
        <v>16702353010</v>
      </c>
      <c r="AY1971" s="1" t="s">
        <v>10681</v>
      </c>
      <c r="AZ1971" s="1" t="s">
        <v>2620</v>
      </c>
      <c r="BC1971" s="1" t="str">
        <f>"25-3021.00"</f>
        <v>25-3021.00</v>
      </c>
      <c r="BD1971" s="1" t="s">
        <v>327</v>
      </c>
      <c r="BE1971" s="1" t="s">
        <v>18754</v>
      </c>
      <c r="BF1971" s="1" t="s">
        <v>14916</v>
      </c>
      <c r="BG1971" s="1">
        <v>1</v>
      </c>
      <c r="BH1971" s="1">
        <v>1</v>
      </c>
      <c r="BI1971" s="2">
        <v>44470</v>
      </c>
      <c r="BJ1971" s="2">
        <v>44834</v>
      </c>
      <c r="BK1971" s="2">
        <v>44470</v>
      </c>
      <c r="BL1971" s="2">
        <v>44834</v>
      </c>
      <c r="BM1971" s="1">
        <v>39</v>
      </c>
      <c r="BN1971" s="1">
        <v>0</v>
      </c>
      <c r="BO1971" s="1">
        <v>6.5</v>
      </c>
      <c r="BP1971" s="1">
        <v>6.5</v>
      </c>
      <c r="BQ1971" s="1">
        <v>6.5</v>
      </c>
      <c r="BR1971" s="1">
        <v>6.5</v>
      </c>
      <c r="BS1971" s="1">
        <v>6.5</v>
      </c>
      <c r="BT1971" s="1">
        <v>6.5</v>
      </c>
      <c r="BU1971" s="1" t="str">
        <f>"2:00 PM"</f>
        <v>2:00 PM</v>
      </c>
      <c r="BV1971" s="1" t="str">
        <f>"8:30 PM"</f>
        <v>8:30 PM</v>
      </c>
      <c r="BW1971" s="1" t="s">
        <v>392</v>
      </c>
      <c r="BX1971" s="1">
        <v>0</v>
      </c>
      <c r="BY1971" s="1">
        <v>24</v>
      </c>
      <c r="BZ1971" s="1" t="s">
        <v>112</v>
      </c>
      <c r="CB1971" s="4" t="s">
        <v>14917</v>
      </c>
      <c r="CC1971" s="1" t="s">
        <v>14911</v>
      </c>
      <c r="CD1971" s="1" t="s">
        <v>14912</v>
      </c>
      <c r="CE1971" s="1" t="s">
        <v>167</v>
      </c>
      <c r="CF1971" s="1" t="s">
        <v>117</v>
      </c>
      <c r="CG1971" s="1">
        <v>96950</v>
      </c>
      <c r="CH1971" s="3">
        <v>16.66</v>
      </c>
      <c r="CI1971" s="3">
        <v>16.66</v>
      </c>
      <c r="CJ1971" s="3">
        <v>24.99</v>
      </c>
      <c r="CK1971" s="3">
        <v>24.99</v>
      </c>
      <c r="CL1971" s="1" t="s">
        <v>137</v>
      </c>
      <c r="CN1971" s="1" t="s">
        <v>139</v>
      </c>
      <c r="CP1971" s="1" t="s">
        <v>112</v>
      </c>
      <c r="CQ1971" s="1" t="s">
        <v>111</v>
      </c>
      <c r="CR1971" s="1" t="s">
        <v>111</v>
      </c>
      <c r="CS1971" s="1" t="s">
        <v>111</v>
      </c>
      <c r="CT1971" s="1" t="s">
        <v>138</v>
      </c>
      <c r="CU1971" s="1" t="s">
        <v>111</v>
      </c>
      <c r="CV1971" s="1" t="s">
        <v>111</v>
      </c>
      <c r="CW1971" s="1" t="s">
        <v>2624</v>
      </c>
      <c r="CX1971" s="1">
        <v>16702352237</v>
      </c>
      <c r="CY1971" s="1" t="s">
        <v>14914</v>
      </c>
      <c r="CZ1971" s="1" t="s">
        <v>428</v>
      </c>
      <c r="DA1971" s="1" t="s">
        <v>111</v>
      </c>
      <c r="DB1971" s="1" t="s">
        <v>112</v>
      </c>
    </row>
    <row r="1972" spans="1:111" ht="15.6" customHeight="1" x14ac:dyDescent="0.25">
      <c r="A1972" s="1" t="s">
        <v>18756</v>
      </c>
      <c r="B1972" s="1" t="s">
        <v>238</v>
      </c>
      <c r="C1972" s="2">
        <v>44367.947585185182</v>
      </c>
      <c r="D1972" s="2">
        <v>44411</v>
      </c>
      <c r="E1972" s="1" t="s">
        <v>180</v>
      </c>
      <c r="G1972" s="1" t="s">
        <v>112</v>
      </c>
      <c r="H1972" s="1" t="s">
        <v>112</v>
      </c>
      <c r="I1972" s="1" t="s">
        <v>112</v>
      </c>
      <c r="J1972" s="1" t="s">
        <v>1908</v>
      </c>
      <c r="K1972" s="1" t="s">
        <v>1909</v>
      </c>
      <c r="L1972" s="1" t="s">
        <v>1910</v>
      </c>
      <c r="N1972" s="1" t="s">
        <v>116</v>
      </c>
      <c r="O1972" s="1" t="s">
        <v>117</v>
      </c>
      <c r="P1972" s="9">
        <v>96950</v>
      </c>
      <c r="Q1972" s="1" t="s">
        <v>118</v>
      </c>
      <c r="S1972" s="1">
        <v>16702357717</v>
      </c>
      <c r="U1972" s="1">
        <v>72251</v>
      </c>
      <c r="V1972" s="1" t="s">
        <v>119</v>
      </c>
      <c r="X1972" s="1" t="s">
        <v>1911</v>
      </c>
      <c r="Y1972" s="1" t="s">
        <v>1912</v>
      </c>
      <c r="AA1972" s="1" t="s">
        <v>245</v>
      </c>
      <c r="AB1972" s="1" t="s">
        <v>1910</v>
      </c>
      <c r="AD1972" s="1" t="s">
        <v>116</v>
      </c>
      <c r="AE1972" s="1" t="s">
        <v>117</v>
      </c>
      <c r="AF1972" s="9">
        <v>96950</v>
      </c>
      <c r="AG1972" s="1" t="s">
        <v>118</v>
      </c>
      <c r="AI1972" s="1">
        <v>16702357717</v>
      </c>
      <c r="AK1972" s="1" t="s">
        <v>620</v>
      </c>
      <c r="AL1972" s="1" t="s">
        <v>125</v>
      </c>
      <c r="AM1972" s="1" t="s">
        <v>621</v>
      </c>
      <c r="AN1972" s="1" t="s">
        <v>622</v>
      </c>
      <c r="AP1972" s="1" t="s">
        <v>1284</v>
      </c>
      <c r="AR1972" s="1" t="s">
        <v>116</v>
      </c>
      <c r="AS1972" s="1" t="s">
        <v>117</v>
      </c>
      <c r="AT1972" s="9">
        <v>96950</v>
      </c>
      <c r="AU1972" s="1" t="s">
        <v>118</v>
      </c>
      <c r="AW1972" s="1">
        <v>16702353403</v>
      </c>
      <c r="AY1972" s="1" t="s">
        <v>1871</v>
      </c>
      <c r="AZ1972" s="1" t="s">
        <v>626</v>
      </c>
      <c r="BA1972" s="1" t="s">
        <v>1407</v>
      </c>
      <c r="BC1972" s="1" t="str">
        <f>"35-1012.00"</f>
        <v>35-1012.00</v>
      </c>
      <c r="BD1972" s="1" t="s">
        <v>1372</v>
      </c>
      <c r="BE1972" s="1" t="s">
        <v>18757</v>
      </c>
      <c r="BF1972" s="1" t="s">
        <v>9254</v>
      </c>
      <c r="BG1972" s="1">
        <v>1</v>
      </c>
      <c r="BH1972" s="1">
        <v>1</v>
      </c>
      <c r="BI1972" s="2">
        <v>44471</v>
      </c>
      <c r="BJ1972" s="2">
        <v>44835</v>
      </c>
      <c r="BK1972" s="2">
        <v>44471</v>
      </c>
      <c r="BL1972" s="2">
        <v>44835</v>
      </c>
      <c r="BM1972" s="1">
        <v>35</v>
      </c>
      <c r="BN1972" s="1">
        <v>0</v>
      </c>
      <c r="BO1972" s="1">
        <v>7</v>
      </c>
      <c r="BP1972" s="1">
        <v>7</v>
      </c>
      <c r="BQ1972" s="1">
        <v>7</v>
      </c>
      <c r="BR1972" s="1">
        <v>7</v>
      </c>
      <c r="BS1972" s="1">
        <v>7</v>
      </c>
      <c r="BT1972" s="1">
        <v>0</v>
      </c>
      <c r="BU1972" s="1" t="str">
        <f>"9:00 AM"</f>
        <v>9:00 AM</v>
      </c>
      <c r="BV1972" s="1" t="str">
        <f>"5:00 PM"</f>
        <v>5:00 PM</v>
      </c>
      <c r="BW1972" s="1" t="s">
        <v>135</v>
      </c>
      <c r="BX1972" s="1">
        <v>0</v>
      </c>
      <c r="BY1972" s="1">
        <v>12</v>
      </c>
      <c r="BZ1972" s="1" t="s">
        <v>112</v>
      </c>
      <c r="CB1972" s="1" t="s">
        <v>18758</v>
      </c>
      <c r="CC1972" s="1" t="s">
        <v>1915</v>
      </c>
      <c r="CE1972" s="1" t="s">
        <v>116</v>
      </c>
      <c r="CF1972" s="1" t="s">
        <v>117</v>
      </c>
      <c r="CG1972" s="1">
        <v>96950</v>
      </c>
      <c r="CH1972" s="3">
        <v>10.039999999999999</v>
      </c>
      <c r="CI1972" s="3">
        <v>10.039999999999999</v>
      </c>
      <c r="CJ1972" s="3">
        <v>15.06</v>
      </c>
      <c r="CK1972" s="3">
        <v>15.06</v>
      </c>
      <c r="CL1972" s="1" t="s">
        <v>137</v>
      </c>
      <c r="CN1972" s="1" t="s">
        <v>139</v>
      </c>
      <c r="CP1972" s="1" t="s">
        <v>112</v>
      </c>
      <c r="CQ1972" s="1" t="s">
        <v>111</v>
      </c>
      <c r="CR1972" s="1" t="s">
        <v>112</v>
      </c>
      <c r="CS1972" s="1" t="s">
        <v>111</v>
      </c>
      <c r="CT1972" s="1" t="s">
        <v>138</v>
      </c>
      <c r="CU1972" s="1" t="s">
        <v>111</v>
      </c>
      <c r="CV1972" s="1" t="s">
        <v>138</v>
      </c>
      <c r="CW1972" s="1" t="s">
        <v>631</v>
      </c>
      <c r="CX1972" s="1">
        <v>16702357717</v>
      </c>
      <c r="CY1972" s="1" t="s">
        <v>620</v>
      </c>
      <c r="CZ1972" s="1" t="s">
        <v>138</v>
      </c>
      <c r="DA1972" s="1" t="s">
        <v>111</v>
      </c>
      <c r="DB1972" s="1" t="s">
        <v>112</v>
      </c>
    </row>
    <row r="1973" spans="1:111" ht="15.6" customHeight="1" x14ac:dyDescent="0.25">
      <c r="A1973" s="1" t="s">
        <v>18759</v>
      </c>
      <c r="B1973" s="1" t="s">
        <v>238</v>
      </c>
      <c r="C1973" s="2">
        <v>44369.867190625002</v>
      </c>
      <c r="D1973" s="2">
        <v>44421</v>
      </c>
      <c r="E1973" s="1" t="s">
        <v>180</v>
      </c>
      <c r="G1973" s="1" t="s">
        <v>111</v>
      </c>
      <c r="H1973" s="1" t="s">
        <v>112</v>
      </c>
      <c r="I1973" s="1" t="s">
        <v>112</v>
      </c>
      <c r="J1973" s="1" t="s">
        <v>1168</v>
      </c>
      <c r="L1973" s="1" t="s">
        <v>1169</v>
      </c>
      <c r="M1973" s="1" t="s">
        <v>1170</v>
      </c>
      <c r="N1973" s="1" t="s">
        <v>116</v>
      </c>
      <c r="O1973" s="1" t="s">
        <v>117</v>
      </c>
      <c r="P1973" s="9">
        <v>96950</v>
      </c>
      <c r="Q1973" s="1" t="s">
        <v>118</v>
      </c>
      <c r="R1973" s="1" t="s">
        <v>116</v>
      </c>
      <c r="S1973" s="1">
        <v>16705887746</v>
      </c>
      <c r="T1973" s="1">
        <v>0</v>
      </c>
      <c r="U1973" s="1">
        <v>236220</v>
      </c>
      <c r="V1973" s="1" t="s">
        <v>119</v>
      </c>
      <c r="X1973" s="1" t="s">
        <v>1171</v>
      </c>
      <c r="Y1973" s="1" t="s">
        <v>1172</v>
      </c>
      <c r="Z1973" s="1" t="s">
        <v>18760</v>
      </c>
      <c r="AA1973" s="1" t="s">
        <v>1173</v>
      </c>
      <c r="AB1973" s="1" t="s">
        <v>1169</v>
      </c>
      <c r="AC1973" s="1" t="s">
        <v>1170</v>
      </c>
      <c r="AD1973" s="1" t="s">
        <v>116</v>
      </c>
      <c r="AE1973" s="1" t="s">
        <v>117</v>
      </c>
      <c r="AF1973" s="9">
        <v>96950</v>
      </c>
      <c r="AG1973" s="1" t="s">
        <v>118</v>
      </c>
      <c r="AH1973" s="1" t="s">
        <v>116</v>
      </c>
      <c r="AI1973" s="1">
        <v>16717773710</v>
      </c>
      <c r="AJ1973" s="1">
        <v>0</v>
      </c>
      <c r="AK1973" s="1" t="s">
        <v>1174</v>
      </c>
      <c r="BC1973" s="1" t="str">
        <f>"49-9021.01"</f>
        <v>49-9021.01</v>
      </c>
      <c r="BD1973" s="1" t="s">
        <v>3944</v>
      </c>
      <c r="BE1973" s="1" t="s">
        <v>9706</v>
      </c>
      <c r="BF1973" s="1" t="s">
        <v>9707</v>
      </c>
      <c r="BG1973" s="1">
        <v>5</v>
      </c>
      <c r="BH1973" s="1">
        <v>5</v>
      </c>
      <c r="BI1973" s="2">
        <v>44470</v>
      </c>
      <c r="BJ1973" s="2">
        <v>45565</v>
      </c>
      <c r="BK1973" s="2">
        <v>44470</v>
      </c>
      <c r="BL1973" s="2">
        <v>45565</v>
      </c>
      <c r="BM1973" s="1">
        <v>40</v>
      </c>
      <c r="BN1973" s="1">
        <v>0</v>
      </c>
      <c r="BO1973" s="1">
        <v>8</v>
      </c>
      <c r="BP1973" s="1">
        <v>8</v>
      </c>
      <c r="BQ1973" s="1">
        <v>8</v>
      </c>
      <c r="BR1973" s="1">
        <v>8</v>
      </c>
      <c r="BS1973" s="1">
        <v>8</v>
      </c>
      <c r="BT1973" s="1">
        <v>0</v>
      </c>
      <c r="BU1973" s="1" t="str">
        <f>"8:00 AM"</f>
        <v>8:00 AM</v>
      </c>
      <c r="BV1973" s="1" t="str">
        <f>"5:00 PM"</f>
        <v>5:00 PM</v>
      </c>
      <c r="BW1973" s="1" t="s">
        <v>135</v>
      </c>
      <c r="BX1973" s="1">
        <v>0</v>
      </c>
      <c r="BY1973" s="1">
        <v>12</v>
      </c>
      <c r="BZ1973" s="1" t="s">
        <v>112</v>
      </c>
      <c r="CB1973" s="1" t="s">
        <v>18761</v>
      </c>
      <c r="CC1973" s="1" t="s">
        <v>1169</v>
      </c>
      <c r="CD1973" s="1" t="s">
        <v>1170</v>
      </c>
      <c r="CE1973" s="1" t="s">
        <v>116</v>
      </c>
      <c r="CF1973" s="1" t="s">
        <v>117</v>
      </c>
      <c r="CG1973" s="1">
        <v>96950</v>
      </c>
      <c r="CH1973" s="3">
        <v>9.0299999999999994</v>
      </c>
      <c r="CJ1973" s="3">
        <v>13.55</v>
      </c>
      <c r="CL1973" s="1" t="s">
        <v>137</v>
      </c>
      <c r="CN1973" s="1" t="s">
        <v>139</v>
      </c>
      <c r="CP1973" s="1" t="s">
        <v>112</v>
      </c>
      <c r="CQ1973" s="1" t="s">
        <v>111</v>
      </c>
      <c r="CR1973" s="1" t="s">
        <v>111</v>
      </c>
      <c r="CS1973" s="1" t="s">
        <v>111</v>
      </c>
      <c r="CT1973" s="1" t="s">
        <v>138</v>
      </c>
      <c r="CU1973" s="1" t="s">
        <v>111</v>
      </c>
      <c r="CV1973" s="1" t="s">
        <v>138</v>
      </c>
      <c r="CW1973" s="1" t="s">
        <v>9709</v>
      </c>
      <c r="CX1973" s="1">
        <v>16705887746</v>
      </c>
      <c r="CY1973" s="1" t="s">
        <v>1174</v>
      </c>
      <c r="CZ1973" s="1" t="s">
        <v>380</v>
      </c>
      <c r="DA1973" s="1" t="s">
        <v>111</v>
      </c>
      <c r="DB1973" s="1" t="s">
        <v>112</v>
      </c>
    </row>
    <row r="1974" spans="1:111" ht="15.6" customHeight="1" x14ac:dyDescent="0.25">
      <c r="A1974" s="1" t="s">
        <v>18762</v>
      </c>
      <c r="B1974" s="1" t="s">
        <v>238</v>
      </c>
      <c r="C1974" s="2">
        <v>44357.744119444447</v>
      </c>
      <c r="D1974" s="2">
        <v>44404</v>
      </c>
      <c r="E1974" s="1" t="s">
        <v>110</v>
      </c>
      <c r="F1974" s="2">
        <v>44468.833333333336</v>
      </c>
      <c r="G1974" s="1" t="s">
        <v>112</v>
      </c>
      <c r="H1974" s="1" t="s">
        <v>112</v>
      </c>
      <c r="I1974" s="1" t="s">
        <v>112</v>
      </c>
      <c r="J1974" s="1" t="s">
        <v>8987</v>
      </c>
      <c r="K1974" s="1" t="s">
        <v>8987</v>
      </c>
      <c r="L1974" s="1" t="s">
        <v>8988</v>
      </c>
      <c r="N1974" s="1" t="s">
        <v>167</v>
      </c>
      <c r="O1974" s="1" t="s">
        <v>117</v>
      </c>
      <c r="P1974" s="9">
        <v>96950</v>
      </c>
      <c r="Q1974" s="1" t="s">
        <v>118</v>
      </c>
      <c r="S1974" s="1">
        <v>16702346089</v>
      </c>
      <c r="U1974" s="1">
        <v>5613</v>
      </c>
      <c r="V1974" s="1" t="s">
        <v>2479</v>
      </c>
      <c r="W1974" s="1" t="s">
        <v>111</v>
      </c>
      <c r="X1974" s="1" t="s">
        <v>6567</v>
      </c>
      <c r="Y1974" s="1" t="s">
        <v>8989</v>
      </c>
      <c r="Z1974" s="1" t="s">
        <v>671</v>
      </c>
      <c r="AA1974" s="1" t="s">
        <v>2242</v>
      </c>
      <c r="AB1974" s="1" t="s">
        <v>8988</v>
      </c>
      <c r="AD1974" s="1" t="s">
        <v>167</v>
      </c>
      <c r="AE1974" s="1" t="s">
        <v>117</v>
      </c>
      <c r="AF1974" s="9">
        <v>96950</v>
      </c>
      <c r="AG1974" s="1" t="s">
        <v>118</v>
      </c>
      <c r="AI1974" s="1">
        <v>16702346089</v>
      </c>
      <c r="AK1974" s="1" t="s">
        <v>8990</v>
      </c>
      <c r="BC1974" s="1" t="str">
        <f>"49-9071.00"</f>
        <v>49-9071.00</v>
      </c>
      <c r="BD1974" s="1" t="s">
        <v>214</v>
      </c>
      <c r="BE1974" s="1" t="s">
        <v>18091</v>
      </c>
      <c r="BF1974" s="1" t="s">
        <v>839</v>
      </c>
      <c r="BG1974" s="1">
        <v>2</v>
      </c>
      <c r="BH1974" s="1">
        <v>2</v>
      </c>
      <c r="BI1974" s="2">
        <v>44470</v>
      </c>
      <c r="BJ1974" s="2">
        <v>44834</v>
      </c>
      <c r="BK1974" s="2">
        <v>44470</v>
      </c>
      <c r="BL1974" s="2">
        <v>44834</v>
      </c>
      <c r="BM1974" s="1">
        <v>40</v>
      </c>
      <c r="BN1974" s="1">
        <v>0</v>
      </c>
      <c r="BO1974" s="1">
        <v>8</v>
      </c>
      <c r="BP1974" s="1">
        <v>8</v>
      </c>
      <c r="BQ1974" s="1">
        <v>8</v>
      </c>
      <c r="BR1974" s="1">
        <v>8</v>
      </c>
      <c r="BS1974" s="1">
        <v>8</v>
      </c>
      <c r="BT1974" s="1">
        <v>0</v>
      </c>
      <c r="BU1974" s="1" t="str">
        <f>"7:30 AM"</f>
        <v>7:30 AM</v>
      </c>
      <c r="BV1974" s="1" t="str">
        <f>"4:30 PM"</f>
        <v>4:30 PM</v>
      </c>
      <c r="BW1974" s="1" t="s">
        <v>135</v>
      </c>
      <c r="BX1974" s="1">
        <v>0</v>
      </c>
      <c r="BY1974" s="1">
        <v>6</v>
      </c>
      <c r="BZ1974" s="1" t="s">
        <v>112</v>
      </c>
      <c r="CA1974" s="1">
        <v>2</v>
      </c>
      <c r="CB1974" s="4" t="s">
        <v>18763</v>
      </c>
      <c r="CC1974" s="1" t="s">
        <v>18764</v>
      </c>
      <c r="CE1974" s="1" t="s">
        <v>167</v>
      </c>
      <c r="CF1974" s="1" t="s">
        <v>117</v>
      </c>
      <c r="CG1974" s="1">
        <v>96950</v>
      </c>
      <c r="CH1974" s="3">
        <v>8.7100000000000009</v>
      </c>
      <c r="CI1974" s="3">
        <v>8.7100000000000009</v>
      </c>
      <c r="CJ1974" s="3">
        <v>13.06</v>
      </c>
      <c r="CK1974" s="3">
        <v>13.06</v>
      </c>
      <c r="CL1974" s="1" t="s">
        <v>137</v>
      </c>
      <c r="CN1974" s="1" t="s">
        <v>139</v>
      </c>
      <c r="CP1974" s="1" t="s">
        <v>112</v>
      </c>
      <c r="CQ1974" s="1" t="s">
        <v>111</v>
      </c>
      <c r="CR1974" s="1" t="s">
        <v>112</v>
      </c>
      <c r="CS1974" s="1" t="s">
        <v>111</v>
      </c>
      <c r="CT1974" s="1" t="s">
        <v>138</v>
      </c>
      <c r="CU1974" s="1" t="s">
        <v>111</v>
      </c>
      <c r="CV1974" s="1" t="s">
        <v>111</v>
      </c>
      <c r="CW1974" s="1" t="s">
        <v>6573</v>
      </c>
      <c r="CX1974" s="1">
        <v>16702346089</v>
      </c>
      <c r="CY1974" s="1" t="s">
        <v>8990</v>
      </c>
      <c r="CZ1974" s="1" t="s">
        <v>138</v>
      </c>
      <c r="DA1974" s="1" t="s">
        <v>111</v>
      </c>
      <c r="DB1974" s="1" t="s">
        <v>111</v>
      </c>
    </row>
    <row r="1975" spans="1:111" ht="15.6" customHeight="1" x14ac:dyDescent="0.25">
      <c r="A1975" s="1" t="s">
        <v>18765</v>
      </c>
      <c r="B1975" s="1" t="s">
        <v>238</v>
      </c>
      <c r="C1975" s="2">
        <v>44389.201037152779</v>
      </c>
      <c r="D1975" s="2">
        <v>44435</v>
      </c>
      <c r="E1975" s="1" t="s">
        <v>110</v>
      </c>
      <c r="F1975" s="2">
        <v>44468.833333333336</v>
      </c>
      <c r="G1975" s="1" t="s">
        <v>112</v>
      </c>
      <c r="H1975" s="1" t="s">
        <v>112</v>
      </c>
      <c r="I1975" s="1" t="s">
        <v>112</v>
      </c>
      <c r="J1975" s="1" t="s">
        <v>15632</v>
      </c>
      <c r="L1975" s="1" t="s">
        <v>15633</v>
      </c>
      <c r="M1975" s="1" t="s">
        <v>2775</v>
      </c>
      <c r="N1975" s="1" t="s">
        <v>116</v>
      </c>
      <c r="O1975" s="1" t="s">
        <v>117</v>
      </c>
      <c r="P1975" s="9">
        <v>96950</v>
      </c>
      <c r="Q1975" s="1" t="s">
        <v>118</v>
      </c>
      <c r="R1975" s="1" t="s">
        <v>719</v>
      </c>
      <c r="S1975" s="1">
        <v>16702858455</v>
      </c>
      <c r="U1975" s="1">
        <v>48321</v>
      </c>
      <c r="V1975" s="1" t="s">
        <v>119</v>
      </c>
      <c r="X1975" s="1" t="s">
        <v>849</v>
      </c>
      <c r="Y1975" s="1" t="s">
        <v>15634</v>
      </c>
      <c r="Z1975" s="1" t="s">
        <v>184</v>
      </c>
      <c r="AA1975" s="1" t="s">
        <v>357</v>
      </c>
      <c r="AB1975" s="1" t="s">
        <v>15633</v>
      </c>
      <c r="AC1975" s="1" t="s">
        <v>2775</v>
      </c>
      <c r="AD1975" s="1" t="s">
        <v>116</v>
      </c>
      <c r="AE1975" s="1" t="s">
        <v>117</v>
      </c>
      <c r="AF1975" s="9">
        <v>96950</v>
      </c>
      <c r="AG1975" s="1" t="s">
        <v>118</v>
      </c>
      <c r="AH1975" s="1" t="s">
        <v>719</v>
      </c>
      <c r="AI1975" s="1">
        <v>16702858455</v>
      </c>
      <c r="AK1975" s="1" t="s">
        <v>15635</v>
      </c>
      <c r="BC1975" s="1" t="str">
        <f>"49-9071.00"</f>
        <v>49-9071.00</v>
      </c>
      <c r="BD1975" s="1" t="s">
        <v>214</v>
      </c>
      <c r="BE1975" s="1" t="s">
        <v>18766</v>
      </c>
      <c r="BF1975" s="1" t="s">
        <v>839</v>
      </c>
      <c r="BG1975" s="1">
        <v>3</v>
      </c>
      <c r="BH1975" s="1">
        <v>3</v>
      </c>
      <c r="BI1975" s="2">
        <v>44470</v>
      </c>
      <c r="BJ1975" s="2">
        <v>44834</v>
      </c>
      <c r="BK1975" s="2">
        <v>44470</v>
      </c>
      <c r="BL1975" s="2">
        <v>44834</v>
      </c>
      <c r="BM1975" s="1">
        <v>35</v>
      </c>
      <c r="BN1975" s="1">
        <v>0</v>
      </c>
      <c r="BO1975" s="1">
        <v>7</v>
      </c>
      <c r="BP1975" s="1">
        <v>7</v>
      </c>
      <c r="BQ1975" s="1">
        <v>7</v>
      </c>
      <c r="BR1975" s="1">
        <v>7</v>
      </c>
      <c r="BS1975" s="1">
        <v>7</v>
      </c>
      <c r="BT1975" s="1">
        <v>0</v>
      </c>
      <c r="BU1975" s="1" t="str">
        <f>"9:00 AM"</f>
        <v>9:00 AM</v>
      </c>
      <c r="BV1975" s="1" t="str">
        <f>"5:00 PM"</f>
        <v>5:00 PM</v>
      </c>
      <c r="BW1975" s="1" t="s">
        <v>135</v>
      </c>
      <c r="BX1975" s="1">
        <v>0</v>
      </c>
      <c r="BY1975" s="1">
        <v>6</v>
      </c>
      <c r="BZ1975" s="1" t="s">
        <v>112</v>
      </c>
      <c r="CB1975" s="1" t="s">
        <v>719</v>
      </c>
      <c r="CC1975" s="1" t="s">
        <v>15637</v>
      </c>
      <c r="CD1975" s="1" t="s">
        <v>15638</v>
      </c>
      <c r="CE1975" s="1" t="s">
        <v>116</v>
      </c>
      <c r="CF1975" s="1" t="s">
        <v>117</v>
      </c>
      <c r="CG1975" s="1">
        <v>96950</v>
      </c>
      <c r="CH1975" s="3">
        <v>8.7200000000000006</v>
      </c>
      <c r="CI1975" s="3">
        <v>8.7200000000000006</v>
      </c>
      <c r="CJ1975" s="3">
        <v>13.08</v>
      </c>
      <c r="CK1975" s="3">
        <v>13.08</v>
      </c>
      <c r="CL1975" s="1" t="s">
        <v>137</v>
      </c>
      <c r="CM1975" s="1" t="s">
        <v>719</v>
      </c>
      <c r="CN1975" s="1" t="s">
        <v>139</v>
      </c>
      <c r="CP1975" s="1" t="s">
        <v>112</v>
      </c>
      <c r="CQ1975" s="1" t="s">
        <v>111</v>
      </c>
      <c r="CR1975" s="1" t="s">
        <v>112</v>
      </c>
      <c r="CS1975" s="1" t="s">
        <v>111</v>
      </c>
      <c r="CT1975" s="1" t="s">
        <v>138</v>
      </c>
      <c r="CU1975" s="1" t="s">
        <v>111</v>
      </c>
      <c r="CV1975" s="1" t="s">
        <v>138</v>
      </c>
      <c r="CW1975" s="1" t="s">
        <v>719</v>
      </c>
      <c r="CX1975" s="1">
        <v>16703226478</v>
      </c>
      <c r="CY1975" s="1" t="s">
        <v>15635</v>
      </c>
      <c r="CZ1975" s="1" t="s">
        <v>716</v>
      </c>
      <c r="DA1975" s="1" t="s">
        <v>111</v>
      </c>
      <c r="DB1975" s="1" t="s">
        <v>112</v>
      </c>
    </row>
    <row r="1976" spans="1:111" ht="15.6" customHeight="1" x14ac:dyDescent="0.25">
      <c r="A1976" s="1" t="s">
        <v>18768</v>
      </c>
      <c r="B1976" s="1" t="s">
        <v>238</v>
      </c>
      <c r="C1976" s="2">
        <v>44355.140534606478</v>
      </c>
      <c r="D1976" s="2">
        <v>44396</v>
      </c>
      <c r="E1976" s="1" t="s">
        <v>110</v>
      </c>
      <c r="F1976" s="2">
        <v>44436.833333333336</v>
      </c>
      <c r="G1976" s="1" t="s">
        <v>112</v>
      </c>
      <c r="H1976" s="1" t="s">
        <v>112</v>
      </c>
      <c r="I1976" s="1" t="s">
        <v>112</v>
      </c>
      <c r="J1976" s="1" t="s">
        <v>3494</v>
      </c>
      <c r="K1976" s="1" t="s">
        <v>4467</v>
      </c>
      <c r="L1976" s="1" t="s">
        <v>4468</v>
      </c>
      <c r="M1976" s="1" t="s">
        <v>4469</v>
      </c>
      <c r="N1976" s="1" t="s">
        <v>863</v>
      </c>
      <c r="O1976" s="1" t="s">
        <v>117</v>
      </c>
      <c r="P1976" s="9">
        <v>96950</v>
      </c>
      <c r="Q1976" s="1" t="s">
        <v>118</v>
      </c>
      <c r="R1976" s="1" t="s">
        <v>168</v>
      </c>
      <c r="S1976" s="1">
        <v>16702852253</v>
      </c>
      <c r="U1976" s="1">
        <v>31181</v>
      </c>
      <c r="V1976" s="1" t="s">
        <v>119</v>
      </c>
      <c r="X1976" s="1" t="s">
        <v>3499</v>
      </c>
      <c r="Y1976" s="1" t="s">
        <v>3500</v>
      </c>
      <c r="Z1976" s="1" t="s">
        <v>3501</v>
      </c>
      <c r="AA1976" s="1" t="s">
        <v>2875</v>
      </c>
      <c r="AB1976" s="1" t="s">
        <v>4468</v>
      </c>
      <c r="AC1976" s="1" t="s">
        <v>4470</v>
      </c>
      <c r="AD1976" s="1" t="s">
        <v>863</v>
      </c>
      <c r="AE1976" s="1" t="s">
        <v>117</v>
      </c>
      <c r="AF1976" s="9">
        <v>96950</v>
      </c>
      <c r="AG1976" s="1" t="s">
        <v>118</v>
      </c>
      <c r="AH1976" s="1" t="s">
        <v>168</v>
      </c>
      <c r="AI1976" s="1">
        <v>16702852253</v>
      </c>
      <c r="AK1976" s="1" t="s">
        <v>3503</v>
      </c>
      <c r="BC1976" s="1" t="str">
        <f>"51-3011.00"</f>
        <v>51-3011.00</v>
      </c>
      <c r="BD1976" s="1" t="s">
        <v>1079</v>
      </c>
      <c r="BE1976" s="1" t="s">
        <v>18769</v>
      </c>
      <c r="BF1976" s="1" t="s">
        <v>3366</v>
      </c>
      <c r="BG1976" s="1">
        <v>1</v>
      </c>
      <c r="BH1976" s="1">
        <v>1</v>
      </c>
      <c r="BI1976" s="2">
        <v>44438</v>
      </c>
      <c r="BJ1976" s="2">
        <v>44802</v>
      </c>
      <c r="BK1976" s="2">
        <v>44438</v>
      </c>
      <c r="BL1976" s="2">
        <v>44802</v>
      </c>
      <c r="BM1976" s="1">
        <v>35</v>
      </c>
      <c r="BN1976" s="1">
        <v>0</v>
      </c>
      <c r="BO1976" s="1">
        <v>6</v>
      </c>
      <c r="BP1976" s="1">
        <v>6</v>
      </c>
      <c r="BQ1976" s="1">
        <v>6</v>
      </c>
      <c r="BR1976" s="1">
        <v>5</v>
      </c>
      <c r="BS1976" s="1">
        <v>6</v>
      </c>
      <c r="BT1976" s="1">
        <v>6</v>
      </c>
      <c r="BU1976" s="1" t="str">
        <f>"3:00 AM"</f>
        <v>3:00 AM</v>
      </c>
      <c r="BV1976" s="1" t="str">
        <f>"1:00 PM"</f>
        <v>1:00 PM</v>
      </c>
      <c r="BW1976" s="1" t="s">
        <v>230</v>
      </c>
      <c r="BX1976" s="1">
        <v>0</v>
      </c>
      <c r="BY1976" s="1">
        <v>12</v>
      </c>
      <c r="BZ1976" s="1" t="s">
        <v>112</v>
      </c>
      <c r="CB1976" s="4" t="s">
        <v>4472</v>
      </c>
      <c r="CC1976" s="1" t="s">
        <v>4468</v>
      </c>
      <c r="CD1976" s="1" t="s">
        <v>4469</v>
      </c>
      <c r="CE1976" s="1" t="s">
        <v>863</v>
      </c>
      <c r="CF1976" s="1" t="s">
        <v>117</v>
      </c>
      <c r="CG1976" s="1">
        <v>96950</v>
      </c>
      <c r="CH1976" s="3">
        <v>7.9</v>
      </c>
      <c r="CI1976" s="3">
        <v>7.9</v>
      </c>
      <c r="CJ1976" s="3">
        <v>11.85</v>
      </c>
      <c r="CK1976" s="3">
        <v>11.85</v>
      </c>
      <c r="CL1976" s="1" t="s">
        <v>137</v>
      </c>
      <c r="CM1976" s="1" t="s">
        <v>168</v>
      </c>
      <c r="CN1976" s="1" t="s">
        <v>139</v>
      </c>
      <c r="CP1976" s="1" t="s">
        <v>112</v>
      </c>
      <c r="CQ1976" s="1" t="s">
        <v>111</v>
      </c>
      <c r="CR1976" s="1" t="s">
        <v>112</v>
      </c>
      <c r="CS1976" s="1" t="s">
        <v>111</v>
      </c>
      <c r="CT1976" s="1" t="s">
        <v>138</v>
      </c>
      <c r="CU1976" s="1" t="s">
        <v>111</v>
      </c>
      <c r="CV1976" s="1" t="s">
        <v>138</v>
      </c>
      <c r="CW1976" s="1" t="s">
        <v>4473</v>
      </c>
      <c r="CX1976" s="1">
        <v>16702852253</v>
      </c>
      <c r="CY1976" s="1" t="s">
        <v>3503</v>
      </c>
      <c r="CZ1976" s="1" t="s">
        <v>380</v>
      </c>
      <c r="DA1976" s="1" t="s">
        <v>111</v>
      </c>
      <c r="DB1976" s="1" t="s">
        <v>112</v>
      </c>
    </row>
    <row r="1977" spans="1:111" ht="15.6" customHeight="1" x14ac:dyDescent="0.25">
      <c r="A1977" s="1" t="s">
        <v>18773</v>
      </c>
      <c r="B1977" s="1" t="s">
        <v>238</v>
      </c>
      <c r="C1977" s="2">
        <v>44357.036225810189</v>
      </c>
      <c r="D1977" s="2">
        <v>44406</v>
      </c>
      <c r="E1977" s="1" t="s">
        <v>180</v>
      </c>
      <c r="G1977" s="1" t="s">
        <v>112</v>
      </c>
      <c r="H1977" s="1" t="s">
        <v>112</v>
      </c>
      <c r="I1977" s="1" t="s">
        <v>112</v>
      </c>
      <c r="J1977" s="1" t="s">
        <v>13185</v>
      </c>
      <c r="K1977" s="1" t="s">
        <v>13186</v>
      </c>
      <c r="L1977" s="1" t="s">
        <v>397</v>
      </c>
      <c r="M1977" s="1" t="s">
        <v>13187</v>
      </c>
      <c r="N1977" s="1" t="s">
        <v>116</v>
      </c>
      <c r="O1977" s="1" t="s">
        <v>117</v>
      </c>
      <c r="P1977" s="9">
        <v>96950</v>
      </c>
      <c r="Q1977" s="1" t="s">
        <v>118</v>
      </c>
      <c r="R1977" s="1" t="s">
        <v>138</v>
      </c>
      <c r="S1977" s="1">
        <v>16702332298</v>
      </c>
      <c r="U1977" s="1">
        <v>722511</v>
      </c>
      <c r="V1977" s="1" t="s">
        <v>119</v>
      </c>
      <c r="X1977" s="1" t="s">
        <v>370</v>
      </c>
      <c r="Y1977" s="1" t="s">
        <v>371</v>
      </c>
      <c r="Z1977" s="1" t="s">
        <v>372</v>
      </c>
      <c r="AA1977" s="1" t="s">
        <v>1184</v>
      </c>
      <c r="AB1977" s="1" t="s">
        <v>368</v>
      </c>
      <c r="AC1977" s="1" t="s">
        <v>1185</v>
      </c>
      <c r="AD1977" s="1" t="s">
        <v>116</v>
      </c>
      <c r="AE1977" s="1" t="s">
        <v>117</v>
      </c>
      <c r="AF1977" s="9">
        <v>96950</v>
      </c>
      <c r="AG1977" s="1" t="s">
        <v>118</v>
      </c>
      <c r="AH1977" s="1" t="s">
        <v>138</v>
      </c>
      <c r="AI1977" s="1">
        <v>16702346278</v>
      </c>
      <c r="AK1977" s="1" t="s">
        <v>1186</v>
      </c>
      <c r="BC1977" s="1" t="str">
        <f>"35-2014.00"</f>
        <v>35-2014.00</v>
      </c>
      <c r="BD1977" s="1" t="s">
        <v>152</v>
      </c>
      <c r="BE1977" s="1" t="s">
        <v>13188</v>
      </c>
      <c r="BF1977" s="1" t="s">
        <v>13189</v>
      </c>
      <c r="BG1977" s="1">
        <v>1</v>
      </c>
      <c r="BH1977" s="1">
        <v>1</v>
      </c>
      <c r="BI1977" s="2">
        <v>44470</v>
      </c>
      <c r="BJ1977" s="2">
        <v>44834</v>
      </c>
      <c r="BK1977" s="2">
        <v>44470</v>
      </c>
      <c r="BL1977" s="2">
        <v>44834</v>
      </c>
      <c r="BM1977" s="1">
        <v>35</v>
      </c>
      <c r="BN1977" s="1">
        <v>0</v>
      </c>
      <c r="BO1977" s="1">
        <v>7</v>
      </c>
      <c r="BP1977" s="1">
        <v>7</v>
      </c>
      <c r="BQ1977" s="1">
        <v>7</v>
      </c>
      <c r="BR1977" s="1">
        <v>0</v>
      </c>
      <c r="BS1977" s="1">
        <v>7</v>
      </c>
      <c r="BT1977" s="1">
        <v>7</v>
      </c>
      <c r="BU1977" s="1" t="str">
        <f>"10:00 AM"</f>
        <v>10:00 AM</v>
      </c>
      <c r="BV1977" s="1" t="str">
        <f>"9:00 PM"</f>
        <v>9:00 PM</v>
      </c>
      <c r="BW1977" s="1" t="s">
        <v>135</v>
      </c>
      <c r="BX1977" s="1">
        <v>0</v>
      </c>
      <c r="BY1977" s="1">
        <v>12</v>
      </c>
      <c r="BZ1977" s="1" t="s">
        <v>112</v>
      </c>
      <c r="CB1977" s="1" t="s">
        <v>18774</v>
      </c>
      <c r="CC1977" s="1" t="s">
        <v>5299</v>
      </c>
      <c r="CD1977" s="1" t="s">
        <v>1197</v>
      </c>
      <c r="CE1977" s="1" t="s">
        <v>116</v>
      </c>
      <c r="CF1977" s="1" t="s">
        <v>117</v>
      </c>
      <c r="CG1977" s="1">
        <v>96950</v>
      </c>
      <c r="CH1977" s="3">
        <v>8.68</v>
      </c>
      <c r="CI1977" s="3">
        <v>8.68</v>
      </c>
      <c r="CJ1977" s="3">
        <v>13.02</v>
      </c>
      <c r="CK1977" s="3">
        <v>13.02</v>
      </c>
      <c r="CL1977" s="1" t="s">
        <v>137</v>
      </c>
      <c r="CM1977" s="1" t="s">
        <v>138</v>
      </c>
      <c r="CN1977" s="1" t="s">
        <v>139</v>
      </c>
      <c r="CP1977" s="1" t="s">
        <v>112</v>
      </c>
      <c r="CQ1977" s="1" t="s">
        <v>111</v>
      </c>
      <c r="CR1977" s="1" t="s">
        <v>112</v>
      </c>
      <c r="CS1977" s="1" t="s">
        <v>111</v>
      </c>
      <c r="CT1977" s="1" t="s">
        <v>138</v>
      </c>
      <c r="CU1977" s="1" t="s">
        <v>111</v>
      </c>
      <c r="CV1977" s="1" t="s">
        <v>138</v>
      </c>
      <c r="CW1977" s="1" t="s">
        <v>138</v>
      </c>
      <c r="CX1977" s="1">
        <v>16702332298</v>
      </c>
      <c r="CY1977" s="1" t="s">
        <v>13191</v>
      </c>
      <c r="CZ1977" s="1" t="s">
        <v>428</v>
      </c>
      <c r="DA1977" s="1" t="s">
        <v>111</v>
      </c>
      <c r="DB1977" s="1" t="s">
        <v>112</v>
      </c>
    </row>
    <row r="1978" spans="1:111" ht="15.6" customHeight="1" x14ac:dyDescent="0.25">
      <c r="A1978" s="1" t="s">
        <v>18784</v>
      </c>
      <c r="B1978" s="1" t="s">
        <v>238</v>
      </c>
      <c r="C1978" s="2">
        <v>44398.965216666664</v>
      </c>
      <c r="D1978" s="2">
        <v>44469</v>
      </c>
      <c r="E1978" s="1" t="s">
        <v>110</v>
      </c>
      <c r="F1978" s="2">
        <v>44468.833333333336</v>
      </c>
      <c r="G1978" s="1" t="s">
        <v>112</v>
      </c>
      <c r="H1978" s="1" t="s">
        <v>112</v>
      </c>
      <c r="I1978" s="1" t="s">
        <v>112</v>
      </c>
      <c r="J1978" s="1" t="s">
        <v>1338</v>
      </c>
      <c r="K1978" s="1" t="s">
        <v>1339</v>
      </c>
      <c r="L1978" s="1" t="s">
        <v>1345</v>
      </c>
      <c r="M1978" s="1" t="s">
        <v>1346</v>
      </c>
      <c r="N1978" s="1" t="s">
        <v>116</v>
      </c>
      <c r="O1978" s="1" t="s">
        <v>117</v>
      </c>
      <c r="P1978" s="9">
        <v>96950</v>
      </c>
      <c r="Q1978" s="1" t="s">
        <v>118</v>
      </c>
      <c r="R1978" s="1" t="s">
        <v>242</v>
      </c>
      <c r="S1978" s="1">
        <v>16702344000</v>
      </c>
      <c r="U1978" s="1">
        <v>56132</v>
      </c>
      <c r="V1978" s="1" t="s">
        <v>119</v>
      </c>
      <c r="X1978" s="1" t="s">
        <v>1342</v>
      </c>
      <c r="Y1978" s="1" t="s">
        <v>1343</v>
      </c>
      <c r="Z1978" s="1" t="s">
        <v>1344</v>
      </c>
      <c r="AA1978" s="1" t="s">
        <v>245</v>
      </c>
      <c r="AB1978" s="1" t="s">
        <v>1340</v>
      </c>
      <c r="AC1978" s="1" t="s">
        <v>1346</v>
      </c>
      <c r="AD1978" s="1" t="s">
        <v>116</v>
      </c>
      <c r="AE1978" s="1" t="s">
        <v>117</v>
      </c>
      <c r="AF1978" s="9">
        <v>96950</v>
      </c>
      <c r="AG1978" s="1" t="s">
        <v>118</v>
      </c>
      <c r="AH1978" s="1" t="s">
        <v>242</v>
      </c>
      <c r="AI1978" s="1">
        <v>16702344000</v>
      </c>
      <c r="AK1978" s="1" t="s">
        <v>1945</v>
      </c>
      <c r="BC1978" s="1" t="str">
        <f>"35-3021.00"</f>
        <v>35-3021.00</v>
      </c>
      <c r="BD1978" s="1" t="s">
        <v>2867</v>
      </c>
      <c r="BE1978" s="1" t="s">
        <v>18785</v>
      </c>
      <c r="BF1978" s="1" t="s">
        <v>6878</v>
      </c>
      <c r="BG1978" s="1">
        <v>10</v>
      </c>
      <c r="BH1978" s="1">
        <v>10</v>
      </c>
      <c r="BI1978" s="2">
        <v>44470</v>
      </c>
      <c r="BJ1978" s="2">
        <v>44834</v>
      </c>
      <c r="BK1978" s="2">
        <v>44470</v>
      </c>
      <c r="BL1978" s="2">
        <v>44834</v>
      </c>
      <c r="BM1978" s="1">
        <v>40</v>
      </c>
      <c r="BN1978" s="1">
        <v>0</v>
      </c>
      <c r="BO1978" s="1">
        <v>7</v>
      </c>
      <c r="BP1978" s="1">
        <v>7</v>
      </c>
      <c r="BQ1978" s="1">
        <v>7</v>
      </c>
      <c r="BR1978" s="1">
        <v>7</v>
      </c>
      <c r="BS1978" s="1">
        <v>7</v>
      </c>
      <c r="BT1978" s="1">
        <v>5</v>
      </c>
      <c r="BU1978" s="1" t="str">
        <f>"9:00 AM"</f>
        <v>9:00 AM</v>
      </c>
      <c r="BV1978" s="1" t="str">
        <f>"5:00 PM"</f>
        <v>5:00 PM</v>
      </c>
      <c r="BW1978" s="1" t="s">
        <v>135</v>
      </c>
      <c r="BX1978" s="1">
        <v>3</v>
      </c>
      <c r="BY1978" s="1">
        <v>3</v>
      </c>
      <c r="BZ1978" s="1" t="s">
        <v>112</v>
      </c>
      <c r="CB1978" s="4" t="s">
        <v>18786</v>
      </c>
      <c r="CC1978" s="1" t="s">
        <v>1345</v>
      </c>
      <c r="CD1978" s="1" t="s">
        <v>1346</v>
      </c>
      <c r="CE1978" s="1" t="s">
        <v>116</v>
      </c>
      <c r="CF1978" s="1" t="s">
        <v>117</v>
      </c>
      <c r="CG1978" s="1">
        <v>96950</v>
      </c>
      <c r="CH1978" s="3">
        <v>8.15</v>
      </c>
      <c r="CI1978" s="3">
        <v>8.15</v>
      </c>
      <c r="CJ1978" s="3">
        <v>12.23</v>
      </c>
      <c r="CK1978" s="3">
        <v>12.23</v>
      </c>
      <c r="CL1978" s="1" t="s">
        <v>137</v>
      </c>
      <c r="CN1978" s="1" t="s">
        <v>139</v>
      </c>
      <c r="CP1978" s="1" t="s">
        <v>112</v>
      </c>
      <c r="CQ1978" s="1" t="s">
        <v>111</v>
      </c>
      <c r="CR1978" s="1" t="s">
        <v>112</v>
      </c>
      <c r="CS1978" s="1" t="s">
        <v>111</v>
      </c>
      <c r="CT1978" s="1" t="s">
        <v>111</v>
      </c>
      <c r="CU1978" s="1" t="s">
        <v>111</v>
      </c>
      <c r="CV1978" s="1" t="s">
        <v>138</v>
      </c>
      <c r="CW1978" s="1" t="s">
        <v>1950</v>
      </c>
      <c r="CX1978" s="1">
        <v>16702344000</v>
      </c>
      <c r="CY1978" s="1" t="s">
        <v>1945</v>
      </c>
      <c r="CZ1978" s="1" t="s">
        <v>138</v>
      </c>
      <c r="DA1978" s="1" t="s">
        <v>111</v>
      </c>
      <c r="DB1978" s="1" t="s">
        <v>112</v>
      </c>
    </row>
    <row r="1979" spans="1:111" ht="15.6" customHeight="1" x14ac:dyDescent="0.25">
      <c r="A1979" s="1" t="s">
        <v>18787</v>
      </c>
      <c r="B1979" s="1" t="s">
        <v>238</v>
      </c>
      <c r="C1979" s="2">
        <v>44391.266759722224</v>
      </c>
      <c r="D1979" s="2">
        <v>44462</v>
      </c>
      <c r="E1979" s="1" t="s">
        <v>180</v>
      </c>
      <c r="G1979" s="1" t="s">
        <v>112</v>
      </c>
      <c r="H1979" s="1" t="s">
        <v>112</v>
      </c>
      <c r="I1979" s="1" t="s">
        <v>112</v>
      </c>
      <c r="J1979" s="1" t="s">
        <v>5831</v>
      </c>
      <c r="K1979" s="1" t="s">
        <v>15132</v>
      </c>
      <c r="L1979" s="1" t="s">
        <v>5841</v>
      </c>
      <c r="M1979" s="1" t="s">
        <v>6667</v>
      </c>
      <c r="N1979" s="1" t="s">
        <v>167</v>
      </c>
      <c r="O1979" s="1" t="s">
        <v>117</v>
      </c>
      <c r="P1979" s="9">
        <v>96950</v>
      </c>
      <c r="Q1979" s="1" t="s">
        <v>118</v>
      </c>
      <c r="S1979" s="1">
        <v>16702851820</v>
      </c>
      <c r="U1979" s="1">
        <v>62441</v>
      </c>
      <c r="V1979" s="1" t="s">
        <v>119</v>
      </c>
      <c r="X1979" s="1" t="s">
        <v>2598</v>
      </c>
      <c r="Y1979" s="1" t="s">
        <v>6867</v>
      </c>
      <c r="Z1979" s="1" t="s">
        <v>6868</v>
      </c>
      <c r="AA1979" s="1" t="s">
        <v>6869</v>
      </c>
      <c r="AB1979" s="1" t="s">
        <v>18788</v>
      </c>
      <c r="AC1979" s="1" t="s">
        <v>6667</v>
      </c>
      <c r="AD1979" s="1" t="s">
        <v>167</v>
      </c>
      <c r="AE1979" s="1" t="s">
        <v>117</v>
      </c>
      <c r="AF1979" s="9">
        <v>96950</v>
      </c>
      <c r="AG1979" s="1" t="s">
        <v>118</v>
      </c>
      <c r="AI1979" s="1">
        <v>16702851820</v>
      </c>
      <c r="AK1979" s="1" t="s">
        <v>5837</v>
      </c>
      <c r="BC1979" s="1" t="str">
        <f>"39-9011.00"</f>
        <v>39-9011.00</v>
      </c>
      <c r="BD1979" s="1" t="s">
        <v>1448</v>
      </c>
      <c r="BE1979" s="1" t="s">
        <v>18789</v>
      </c>
      <c r="BF1979" s="1" t="s">
        <v>18790</v>
      </c>
      <c r="BG1979" s="1">
        <v>1</v>
      </c>
      <c r="BH1979" s="1">
        <v>1</v>
      </c>
      <c r="BI1979" s="2">
        <v>44470</v>
      </c>
      <c r="BJ1979" s="2">
        <v>44834</v>
      </c>
      <c r="BK1979" s="2">
        <v>44470</v>
      </c>
      <c r="BL1979" s="2">
        <v>44834</v>
      </c>
      <c r="BM1979" s="1">
        <v>35</v>
      </c>
      <c r="BN1979" s="1">
        <v>0</v>
      </c>
      <c r="BO1979" s="1">
        <v>7</v>
      </c>
      <c r="BP1979" s="1">
        <v>7</v>
      </c>
      <c r="BQ1979" s="1">
        <v>7</v>
      </c>
      <c r="BR1979" s="1">
        <v>7</v>
      </c>
      <c r="BS1979" s="1">
        <v>7</v>
      </c>
      <c r="BT1979" s="1">
        <v>0</v>
      </c>
      <c r="BU1979" s="1" t="str">
        <f>"8:00 AM"</f>
        <v>8:00 AM</v>
      </c>
      <c r="BV1979" s="1" t="str">
        <f>"3:00 PM"</f>
        <v>3:00 PM</v>
      </c>
      <c r="BW1979" s="1" t="s">
        <v>135</v>
      </c>
      <c r="BX1979" s="1">
        <v>0</v>
      </c>
      <c r="BY1979" s="1">
        <v>12</v>
      </c>
      <c r="BZ1979" s="1" t="s">
        <v>112</v>
      </c>
      <c r="CB1979" s="4" t="s">
        <v>15134</v>
      </c>
      <c r="CC1979" s="1" t="s">
        <v>15135</v>
      </c>
      <c r="CD1979" s="1" t="s">
        <v>18791</v>
      </c>
      <c r="CE1979" s="1" t="s">
        <v>167</v>
      </c>
      <c r="CF1979" s="1" t="s">
        <v>117</v>
      </c>
      <c r="CG1979" s="1">
        <v>96950</v>
      </c>
      <c r="CH1979" s="3">
        <v>7.33</v>
      </c>
      <c r="CI1979" s="3">
        <v>7.33</v>
      </c>
      <c r="CJ1979" s="3">
        <v>11</v>
      </c>
      <c r="CK1979" s="3">
        <v>11</v>
      </c>
      <c r="CL1979" s="1" t="s">
        <v>137</v>
      </c>
      <c r="CM1979" s="1" t="s">
        <v>1474</v>
      </c>
      <c r="CN1979" s="1" t="s">
        <v>139</v>
      </c>
      <c r="CP1979" s="1" t="s">
        <v>112</v>
      </c>
      <c r="CQ1979" s="1" t="s">
        <v>111</v>
      </c>
      <c r="CR1979" s="1" t="s">
        <v>112</v>
      </c>
      <c r="CS1979" s="1" t="s">
        <v>111</v>
      </c>
      <c r="CT1979" s="1" t="s">
        <v>138</v>
      </c>
      <c r="CU1979" s="1" t="s">
        <v>111</v>
      </c>
      <c r="CV1979" s="1" t="s">
        <v>138</v>
      </c>
      <c r="CW1979" s="1" t="s">
        <v>5146</v>
      </c>
      <c r="CX1979" s="1">
        <v>16702851820</v>
      </c>
      <c r="CY1979" s="1" t="s">
        <v>5837</v>
      </c>
      <c r="CZ1979" s="1" t="s">
        <v>138</v>
      </c>
      <c r="DA1979" s="1" t="s">
        <v>111</v>
      </c>
      <c r="DB1979" s="1" t="s">
        <v>112</v>
      </c>
    </row>
    <row r="1980" spans="1:111" ht="15.6" customHeight="1" x14ac:dyDescent="0.25">
      <c r="A1980" s="1" t="s">
        <v>18799</v>
      </c>
      <c r="B1980" s="1" t="s">
        <v>238</v>
      </c>
      <c r="C1980" s="2">
        <v>44040.274859375</v>
      </c>
      <c r="D1980" s="2">
        <v>44106</v>
      </c>
      <c r="E1980" s="1" t="s">
        <v>180</v>
      </c>
      <c r="G1980" s="1" t="s">
        <v>112</v>
      </c>
      <c r="H1980" s="1" t="s">
        <v>112</v>
      </c>
      <c r="I1980" s="1" t="s">
        <v>112</v>
      </c>
      <c r="J1980" s="1" t="s">
        <v>9807</v>
      </c>
      <c r="K1980" s="1" t="s">
        <v>9808</v>
      </c>
      <c r="L1980" s="1" t="s">
        <v>18800</v>
      </c>
      <c r="M1980" s="1" t="s">
        <v>9810</v>
      </c>
      <c r="N1980" s="1" t="s">
        <v>116</v>
      </c>
      <c r="O1980" s="1" t="s">
        <v>117</v>
      </c>
      <c r="P1980" s="9">
        <v>96950</v>
      </c>
      <c r="Q1980" s="1" t="s">
        <v>118</v>
      </c>
      <c r="S1980" s="1">
        <v>16702359398</v>
      </c>
      <c r="U1980" s="1">
        <v>42499</v>
      </c>
      <c r="V1980" s="1" t="s">
        <v>119</v>
      </c>
      <c r="X1980" s="1" t="s">
        <v>9811</v>
      </c>
      <c r="Y1980" s="1" t="s">
        <v>13840</v>
      </c>
      <c r="Z1980" s="1" t="s">
        <v>9813</v>
      </c>
      <c r="AA1980" s="1" t="s">
        <v>3825</v>
      </c>
      <c r="AB1980" s="1" t="s">
        <v>18800</v>
      </c>
      <c r="AC1980" s="1" t="s">
        <v>9810</v>
      </c>
      <c r="AD1980" s="1" t="s">
        <v>167</v>
      </c>
      <c r="AE1980" s="1" t="s">
        <v>117</v>
      </c>
      <c r="AF1980" s="9">
        <v>96950</v>
      </c>
      <c r="AG1980" s="1" t="s">
        <v>118</v>
      </c>
      <c r="AI1980" s="1">
        <v>16702359398</v>
      </c>
      <c r="AK1980" s="1" t="s">
        <v>9814</v>
      </c>
      <c r="BC1980" s="1" t="str">
        <f>"43-5071.00"</f>
        <v>43-5071.00</v>
      </c>
      <c r="BD1980" s="1" t="s">
        <v>7491</v>
      </c>
      <c r="BE1980" s="1" t="s">
        <v>18801</v>
      </c>
      <c r="BF1980" s="1" t="s">
        <v>18802</v>
      </c>
      <c r="BG1980" s="1">
        <v>1</v>
      </c>
      <c r="BH1980" s="1">
        <v>1</v>
      </c>
      <c r="BI1980" s="2">
        <v>44105</v>
      </c>
      <c r="BJ1980" s="2">
        <v>44469</v>
      </c>
      <c r="BK1980" s="2">
        <v>44106</v>
      </c>
      <c r="BL1980" s="2">
        <v>44469</v>
      </c>
      <c r="BM1980" s="1">
        <v>40</v>
      </c>
      <c r="BN1980" s="1">
        <v>0</v>
      </c>
      <c r="BO1980" s="1">
        <v>8</v>
      </c>
      <c r="BP1980" s="1">
        <v>8</v>
      </c>
      <c r="BQ1980" s="1">
        <v>8</v>
      </c>
      <c r="BR1980" s="1">
        <v>8</v>
      </c>
      <c r="BS1980" s="1">
        <v>8</v>
      </c>
      <c r="BT1980" s="1">
        <v>0</v>
      </c>
      <c r="BU1980" s="1" t="str">
        <f>"8:00 AM"</f>
        <v>8:00 AM</v>
      </c>
      <c r="BV1980" s="1" t="str">
        <f>"5:00 PM"</f>
        <v>5:00 PM</v>
      </c>
      <c r="BW1980" s="1" t="s">
        <v>135</v>
      </c>
      <c r="BX1980" s="1">
        <v>0</v>
      </c>
      <c r="BY1980" s="1">
        <v>12</v>
      </c>
      <c r="BZ1980" s="1" t="s">
        <v>112</v>
      </c>
      <c r="CA1980" s="1">
        <v>0</v>
      </c>
      <c r="CB1980" s="4" t="s">
        <v>18803</v>
      </c>
      <c r="CC1980" s="1" t="s">
        <v>18800</v>
      </c>
      <c r="CD1980" s="1" t="s">
        <v>9810</v>
      </c>
      <c r="CE1980" s="1" t="s">
        <v>167</v>
      </c>
      <c r="CF1980" s="1" t="s">
        <v>117</v>
      </c>
      <c r="CG1980" s="1">
        <v>96950</v>
      </c>
      <c r="CH1980" s="3">
        <v>15.93</v>
      </c>
      <c r="CI1980" s="3">
        <v>15.93</v>
      </c>
      <c r="CJ1980" s="3">
        <v>23.9</v>
      </c>
      <c r="CK1980" s="3">
        <v>23.9</v>
      </c>
      <c r="CL1980" s="1" t="s">
        <v>137</v>
      </c>
      <c r="CN1980" s="1" t="s">
        <v>139</v>
      </c>
      <c r="CP1980" s="1" t="s">
        <v>112</v>
      </c>
      <c r="CQ1980" s="1" t="s">
        <v>111</v>
      </c>
      <c r="CR1980" s="1" t="s">
        <v>112</v>
      </c>
      <c r="CS1980" s="1" t="s">
        <v>111</v>
      </c>
      <c r="CT1980" s="1" t="s">
        <v>138</v>
      </c>
      <c r="CU1980" s="1" t="s">
        <v>138</v>
      </c>
      <c r="CV1980" s="1" t="s">
        <v>138</v>
      </c>
      <c r="CW1980" s="1" t="s">
        <v>18804</v>
      </c>
      <c r="CX1980" s="1">
        <v>16702359398</v>
      </c>
      <c r="CY1980" s="1" t="s">
        <v>9814</v>
      </c>
      <c r="CZ1980" s="1" t="s">
        <v>138</v>
      </c>
      <c r="DA1980" s="1" t="s">
        <v>111</v>
      </c>
      <c r="DB1980" s="1" t="s">
        <v>112</v>
      </c>
    </row>
    <row r="1981" spans="1:111" ht="15.6" customHeight="1" x14ac:dyDescent="0.25">
      <c r="A1981" s="1" t="s">
        <v>18808</v>
      </c>
      <c r="B1981" s="1" t="s">
        <v>238</v>
      </c>
      <c r="C1981" s="2">
        <v>44137.735504166667</v>
      </c>
      <c r="D1981" s="2">
        <v>44169</v>
      </c>
      <c r="E1981" s="1" t="s">
        <v>110</v>
      </c>
      <c r="F1981" s="2">
        <v>44103.833333333336</v>
      </c>
      <c r="G1981" s="1" t="s">
        <v>112</v>
      </c>
      <c r="H1981" s="1" t="s">
        <v>112</v>
      </c>
      <c r="I1981" s="1" t="s">
        <v>112</v>
      </c>
      <c r="J1981" s="1" t="s">
        <v>843</v>
      </c>
      <c r="K1981" s="1" t="s">
        <v>844</v>
      </c>
      <c r="L1981" s="1" t="s">
        <v>845</v>
      </c>
      <c r="M1981" s="1" t="s">
        <v>846</v>
      </c>
      <c r="N1981" s="1" t="s">
        <v>847</v>
      </c>
      <c r="O1981" s="1" t="s">
        <v>117</v>
      </c>
      <c r="P1981" s="9">
        <v>96951</v>
      </c>
      <c r="Q1981" s="1" t="s">
        <v>118</v>
      </c>
      <c r="R1981" s="1" t="s">
        <v>117</v>
      </c>
      <c r="S1981" s="1">
        <v>16705320350</v>
      </c>
      <c r="U1981" s="1">
        <v>445110</v>
      </c>
      <c r="V1981" s="1" t="s">
        <v>119</v>
      </c>
      <c r="X1981" s="1" t="s">
        <v>772</v>
      </c>
      <c r="Y1981" s="1" t="s">
        <v>18809</v>
      </c>
      <c r="Z1981" s="1" t="s">
        <v>849</v>
      </c>
      <c r="AA1981" s="1" t="s">
        <v>403</v>
      </c>
      <c r="AB1981" s="1" t="s">
        <v>845</v>
      </c>
      <c r="AC1981" s="1" t="s">
        <v>846</v>
      </c>
      <c r="AD1981" s="1" t="s">
        <v>847</v>
      </c>
      <c r="AE1981" s="1" t="s">
        <v>117</v>
      </c>
      <c r="AF1981" s="9">
        <v>96951</v>
      </c>
      <c r="AG1981" s="1" t="s">
        <v>118</v>
      </c>
      <c r="AH1981" s="1" t="s">
        <v>117</v>
      </c>
      <c r="AI1981" s="1">
        <v>16705320350</v>
      </c>
      <c r="AK1981" s="1" t="s">
        <v>850</v>
      </c>
      <c r="BC1981" s="1" t="str">
        <f>"43-3031.00"</f>
        <v>43-3031.00</v>
      </c>
      <c r="BD1981" s="1" t="s">
        <v>389</v>
      </c>
      <c r="BE1981" s="1" t="s">
        <v>18810</v>
      </c>
      <c r="BF1981" s="1" t="s">
        <v>1766</v>
      </c>
      <c r="BG1981" s="1">
        <v>1</v>
      </c>
      <c r="BH1981" s="1">
        <v>1</v>
      </c>
      <c r="BI1981" s="2">
        <v>44105</v>
      </c>
      <c r="BJ1981" s="2">
        <v>44469</v>
      </c>
      <c r="BK1981" s="2">
        <v>44172</v>
      </c>
      <c r="BL1981" s="2">
        <v>44469</v>
      </c>
      <c r="BM1981" s="1">
        <v>40</v>
      </c>
      <c r="BN1981" s="1">
        <v>0</v>
      </c>
      <c r="BO1981" s="1">
        <v>8</v>
      </c>
      <c r="BP1981" s="1">
        <v>8</v>
      </c>
      <c r="BQ1981" s="1">
        <v>8</v>
      </c>
      <c r="BR1981" s="1">
        <v>8</v>
      </c>
      <c r="BS1981" s="1">
        <v>8</v>
      </c>
      <c r="BT1981" s="1">
        <v>0</v>
      </c>
      <c r="BU1981" s="1" t="str">
        <f>"8:00 AM"</f>
        <v>8:00 AM</v>
      </c>
      <c r="BV1981" s="1" t="str">
        <f>"5:00 PM"</f>
        <v>5:00 PM</v>
      </c>
      <c r="BW1981" s="1" t="s">
        <v>392</v>
      </c>
      <c r="BX1981" s="1">
        <v>0</v>
      </c>
      <c r="BY1981" s="1">
        <v>12</v>
      </c>
      <c r="BZ1981" s="1" t="s">
        <v>112</v>
      </c>
      <c r="CA1981" s="1">
        <v>0</v>
      </c>
      <c r="CB1981" s="1" t="s">
        <v>6784</v>
      </c>
      <c r="CC1981" s="1" t="s">
        <v>845</v>
      </c>
      <c r="CD1981" s="1" t="s">
        <v>6785</v>
      </c>
      <c r="CE1981" s="1" t="s">
        <v>847</v>
      </c>
      <c r="CF1981" s="1" t="s">
        <v>117</v>
      </c>
      <c r="CG1981" s="1">
        <v>96951</v>
      </c>
      <c r="CH1981" s="3">
        <v>9.49</v>
      </c>
      <c r="CI1981" s="3">
        <v>9.49</v>
      </c>
      <c r="CJ1981" s="3">
        <v>14.24</v>
      </c>
      <c r="CK1981" s="3">
        <v>14.24</v>
      </c>
      <c r="CL1981" s="1" t="s">
        <v>137</v>
      </c>
      <c r="CM1981" s="1" t="s">
        <v>362</v>
      </c>
      <c r="CN1981" s="1" t="s">
        <v>139</v>
      </c>
      <c r="CP1981" s="1" t="s">
        <v>112</v>
      </c>
      <c r="CQ1981" s="1" t="s">
        <v>111</v>
      </c>
      <c r="CR1981" s="1" t="s">
        <v>111</v>
      </c>
      <c r="CS1981" s="1" t="s">
        <v>111</v>
      </c>
      <c r="CT1981" s="1" t="s">
        <v>111</v>
      </c>
      <c r="CU1981" s="1" t="s">
        <v>111</v>
      </c>
      <c r="CV1981" s="1" t="s">
        <v>111</v>
      </c>
      <c r="CW1981" s="1" t="s">
        <v>18811</v>
      </c>
      <c r="CX1981" s="1">
        <v>16705320350</v>
      </c>
      <c r="CY1981" s="1" t="s">
        <v>850</v>
      </c>
      <c r="CZ1981" s="1" t="s">
        <v>858</v>
      </c>
      <c r="DA1981" s="1" t="s">
        <v>111</v>
      </c>
      <c r="DB1981" s="1" t="s">
        <v>112</v>
      </c>
    </row>
    <row r="1982" spans="1:111" ht="15.6" customHeight="1" x14ac:dyDescent="0.25">
      <c r="A1982" s="1" t="s">
        <v>18815</v>
      </c>
      <c r="B1982" s="1" t="s">
        <v>238</v>
      </c>
      <c r="C1982" s="2">
        <v>44056.08885104167</v>
      </c>
      <c r="D1982" s="2">
        <v>44139</v>
      </c>
      <c r="E1982" s="1" t="s">
        <v>110</v>
      </c>
      <c r="F1982" s="2">
        <v>44134.833333333336</v>
      </c>
      <c r="G1982" s="1" t="s">
        <v>112</v>
      </c>
      <c r="H1982" s="1" t="s">
        <v>112</v>
      </c>
      <c r="I1982" s="1" t="s">
        <v>112</v>
      </c>
      <c r="J1982" s="1" t="s">
        <v>18816</v>
      </c>
      <c r="K1982" s="1" t="s">
        <v>18817</v>
      </c>
      <c r="L1982" s="1" t="s">
        <v>3544</v>
      </c>
      <c r="M1982" s="1" t="s">
        <v>18818</v>
      </c>
      <c r="N1982" s="1" t="s">
        <v>116</v>
      </c>
      <c r="O1982" s="1" t="s">
        <v>117</v>
      </c>
      <c r="P1982" s="9">
        <v>96950</v>
      </c>
      <c r="Q1982" s="1" t="s">
        <v>118</v>
      </c>
      <c r="S1982" s="1">
        <v>16702342783</v>
      </c>
      <c r="U1982" s="1">
        <v>81299</v>
      </c>
      <c r="V1982" s="1" t="s">
        <v>119</v>
      </c>
      <c r="X1982" s="1" t="s">
        <v>18819</v>
      </c>
      <c r="Y1982" s="1" t="s">
        <v>8876</v>
      </c>
      <c r="Z1982" s="1" t="s">
        <v>3080</v>
      </c>
      <c r="AA1982" s="1" t="s">
        <v>1028</v>
      </c>
      <c r="AB1982" s="1" t="s">
        <v>18820</v>
      </c>
      <c r="AC1982" s="1" t="s">
        <v>18818</v>
      </c>
      <c r="AD1982" s="1" t="s">
        <v>116</v>
      </c>
      <c r="AE1982" s="1" t="s">
        <v>117</v>
      </c>
      <c r="AF1982" s="9">
        <v>96950</v>
      </c>
      <c r="AG1982" s="1" t="s">
        <v>118</v>
      </c>
      <c r="AI1982" s="1">
        <v>16702342783</v>
      </c>
      <c r="AK1982" s="1" t="s">
        <v>18821</v>
      </c>
      <c r="AL1982" s="1" t="s">
        <v>653</v>
      </c>
      <c r="AM1982" s="1" t="s">
        <v>5350</v>
      </c>
      <c r="AN1982" s="1" t="s">
        <v>655</v>
      </c>
      <c r="AO1982" s="1" t="s">
        <v>18822</v>
      </c>
      <c r="AP1982" s="1" t="s">
        <v>4768</v>
      </c>
      <c r="AQ1982" s="1" t="s">
        <v>658</v>
      </c>
      <c r="AR1982" s="1" t="s">
        <v>116</v>
      </c>
      <c r="AS1982" s="1" t="s">
        <v>117</v>
      </c>
      <c r="AT1982" s="9">
        <v>96950</v>
      </c>
      <c r="AU1982" s="1" t="s">
        <v>118</v>
      </c>
      <c r="AW1982" s="1">
        <v>16702330081</v>
      </c>
      <c r="AY1982" s="1" t="s">
        <v>659</v>
      </c>
      <c r="AZ1982" s="1" t="s">
        <v>4770</v>
      </c>
      <c r="BA1982" s="1" t="s">
        <v>117</v>
      </c>
      <c r="BB1982" s="1" t="s">
        <v>661</v>
      </c>
      <c r="BC1982" s="1" t="str">
        <f>"31-9011.00"</f>
        <v>31-9011.00</v>
      </c>
      <c r="BD1982" s="1" t="s">
        <v>947</v>
      </c>
      <c r="BE1982" s="1" t="s">
        <v>18823</v>
      </c>
      <c r="BF1982" s="1" t="s">
        <v>18824</v>
      </c>
      <c r="BG1982" s="1">
        <v>4</v>
      </c>
      <c r="BH1982" s="1">
        <v>4</v>
      </c>
      <c r="BI1982" s="2">
        <v>44136</v>
      </c>
      <c r="BJ1982" s="2">
        <v>44500</v>
      </c>
      <c r="BK1982" s="2">
        <v>44139</v>
      </c>
      <c r="BL1982" s="2">
        <v>44500</v>
      </c>
      <c r="BM1982" s="1">
        <v>40</v>
      </c>
      <c r="BN1982" s="1">
        <v>0</v>
      </c>
      <c r="BO1982" s="1">
        <v>0</v>
      </c>
      <c r="BP1982" s="1">
        <v>8</v>
      </c>
      <c r="BQ1982" s="1">
        <v>8</v>
      </c>
      <c r="BR1982" s="1">
        <v>8</v>
      </c>
      <c r="BS1982" s="1">
        <v>8</v>
      </c>
      <c r="BT1982" s="1">
        <v>8</v>
      </c>
      <c r="BU1982" s="1" t="str">
        <f>"9:00 AM"</f>
        <v>9:00 AM</v>
      </c>
      <c r="BV1982" s="1" t="str">
        <f>"6:00 PM"</f>
        <v>6:00 PM</v>
      </c>
      <c r="BW1982" s="1" t="s">
        <v>135</v>
      </c>
      <c r="BX1982" s="1">
        <v>0</v>
      </c>
      <c r="BY1982" s="1">
        <v>24</v>
      </c>
      <c r="BZ1982" s="1" t="s">
        <v>112</v>
      </c>
      <c r="CA1982" s="1">
        <v>0</v>
      </c>
      <c r="CB1982" s="1" t="s">
        <v>18825</v>
      </c>
      <c r="CC1982" s="1" t="s">
        <v>3544</v>
      </c>
      <c r="CD1982" s="1" t="s">
        <v>18818</v>
      </c>
      <c r="CE1982" s="1" t="s">
        <v>116</v>
      </c>
      <c r="CF1982" s="1" t="s">
        <v>117</v>
      </c>
      <c r="CG1982" s="1">
        <v>96950</v>
      </c>
      <c r="CH1982" s="3">
        <v>12.22</v>
      </c>
      <c r="CI1982" s="3">
        <v>12.22</v>
      </c>
      <c r="CL1982" s="1" t="s">
        <v>137</v>
      </c>
      <c r="CM1982" s="1" t="s">
        <v>138</v>
      </c>
      <c r="CN1982" s="1" t="s">
        <v>139</v>
      </c>
      <c r="CP1982" s="1" t="s">
        <v>112</v>
      </c>
      <c r="CQ1982" s="1" t="s">
        <v>111</v>
      </c>
      <c r="CR1982" s="1" t="s">
        <v>112</v>
      </c>
      <c r="CS1982" s="1" t="s">
        <v>112</v>
      </c>
      <c r="CT1982" s="1" t="s">
        <v>138</v>
      </c>
      <c r="CU1982" s="1" t="s">
        <v>111</v>
      </c>
      <c r="CV1982" s="1" t="s">
        <v>111</v>
      </c>
      <c r="CW1982" s="1" t="s">
        <v>18826</v>
      </c>
      <c r="CX1982" s="1">
        <v>16702342783</v>
      </c>
      <c r="CY1982" s="1" t="s">
        <v>18821</v>
      </c>
      <c r="CZ1982" s="1" t="s">
        <v>138</v>
      </c>
      <c r="DA1982" s="1" t="s">
        <v>111</v>
      </c>
      <c r="DB1982" s="1" t="s">
        <v>112</v>
      </c>
    </row>
    <row r="1983" spans="1:111" ht="15.6" customHeight="1" x14ac:dyDescent="0.25">
      <c r="A1983" s="1" t="s">
        <v>18835</v>
      </c>
      <c r="B1983" s="1" t="s">
        <v>238</v>
      </c>
      <c r="C1983" s="2">
        <v>44056.409217824075</v>
      </c>
      <c r="D1983" s="2">
        <v>44160</v>
      </c>
      <c r="E1983" s="1" t="s">
        <v>110</v>
      </c>
      <c r="F1983" s="2">
        <v>44103.833333333336</v>
      </c>
      <c r="G1983" s="1" t="s">
        <v>112</v>
      </c>
      <c r="H1983" s="1" t="s">
        <v>112</v>
      </c>
      <c r="I1983" s="1" t="s">
        <v>112</v>
      </c>
      <c r="J1983" s="1" t="s">
        <v>18836</v>
      </c>
      <c r="K1983" s="1" t="s">
        <v>18837</v>
      </c>
      <c r="L1983" s="1" t="s">
        <v>18838</v>
      </c>
      <c r="M1983" s="1" t="s">
        <v>3020</v>
      </c>
      <c r="N1983" s="1" t="s">
        <v>116</v>
      </c>
      <c r="O1983" s="1" t="s">
        <v>117</v>
      </c>
      <c r="P1983" s="9">
        <v>96950</v>
      </c>
      <c r="Q1983" s="1" t="s">
        <v>118</v>
      </c>
      <c r="S1983" s="1">
        <v>16702878273</v>
      </c>
      <c r="U1983" s="1">
        <v>48531</v>
      </c>
      <c r="V1983" s="1" t="s">
        <v>119</v>
      </c>
      <c r="X1983" s="1" t="s">
        <v>18839</v>
      </c>
      <c r="Y1983" s="1" t="s">
        <v>18840</v>
      </c>
      <c r="AA1983" s="1" t="s">
        <v>1028</v>
      </c>
      <c r="AB1983" s="1" t="s">
        <v>18838</v>
      </c>
      <c r="AC1983" s="1" t="s">
        <v>3020</v>
      </c>
      <c r="AD1983" s="1" t="s">
        <v>116</v>
      </c>
      <c r="AE1983" s="1" t="s">
        <v>117</v>
      </c>
      <c r="AF1983" s="9">
        <v>96950</v>
      </c>
      <c r="AG1983" s="1" t="s">
        <v>118</v>
      </c>
      <c r="AI1983" s="1">
        <v>16706702878</v>
      </c>
      <c r="AK1983" s="1" t="s">
        <v>18841</v>
      </c>
      <c r="BC1983" s="1" t="str">
        <f>"53-3041.00"</f>
        <v>53-3041.00</v>
      </c>
      <c r="BD1983" s="1" t="s">
        <v>4161</v>
      </c>
      <c r="BE1983" s="1" t="s">
        <v>18842</v>
      </c>
      <c r="BF1983" s="1" t="s">
        <v>18843</v>
      </c>
      <c r="BG1983" s="1">
        <v>1</v>
      </c>
      <c r="BH1983" s="1">
        <v>1</v>
      </c>
      <c r="BI1983" s="2">
        <v>44105</v>
      </c>
      <c r="BJ1983" s="2">
        <v>44469</v>
      </c>
      <c r="BK1983" s="2">
        <v>44160</v>
      </c>
      <c r="BL1983" s="2">
        <v>44469</v>
      </c>
      <c r="BM1983" s="1">
        <v>40</v>
      </c>
      <c r="BN1983" s="1">
        <v>0</v>
      </c>
      <c r="BO1983" s="1">
        <v>8</v>
      </c>
      <c r="BP1983" s="1">
        <v>8</v>
      </c>
      <c r="BQ1983" s="1">
        <v>8</v>
      </c>
      <c r="BR1983" s="1">
        <v>8</v>
      </c>
      <c r="BS1983" s="1">
        <v>8</v>
      </c>
      <c r="BT1983" s="1">
        <v>0</v>
      </c>
      <c r="BU1983" s="1" t="str">
        <f>"8:00 AM"</f>
        <v>8:00 AM</v>
      </c>
      <c r="BV1983" s="1" t="str">
        <f>"5:00 PM"</f>
        <v>5:00 PM</v>
      </c>
      <c r="BW1983" s="1" t="s">
        <v>230</v>
      </c>
      <c r="BX1983" s="1">
        <v>0</v>
      </c>
      <c r="BY1983" s="1">
        <v>6</v>
      </c>
      <c r="BZ1983" s="1" t="s">
        <v>112</v>
      </c>
      <c r="CA1983" s="1">
        <v>0</v>
      </c>
      <c r="CB1983" s="1" t="s">
        <v>18844</v>
      </c>
      <c r="CC1983" s="1" t="s">
        <v>18845</v>
      </c>
      <c r="CD1983" s="1" t="s">
        <v>18846</v>
      </c>
      <c r="CE1983" s="1" t="s">
        <v>116</v>
      </c>
      <c r="CF1983" s="1" t="s">
        <v>117</v>
      </c>
      <c r="CG1983" s="1">
        <v>96950</v>
      </c>
      <c r="CH1983" s="3">
        <v>12.89</v>
      </c>
      <c r="CI1983" s="3">
        <v>12.89</v>
      </c>
      <c r="CJ1983" s="3">
        <v>19.34</v>
      </c>
      <c r="CK1983" s="3">
        <v>19.34</v>
      </c>
      <c r="CL1983" s="1" t="s">
        <v>137</v>
      </c>
      <c r="CM1983" s="1" t="s">
        <v>230</v>
      </c>
      <c r="CN1983" s="1" t="s">
        <v>139</v>
      </c>
      <c r="CP1983" s="1" t="s">
        <v>112</v>
      </c>
      <c r="CQ1983" s="1" t="s">
        <v>111</v>
      </c>
      <c r="CR1983" s="1" t="s">
        <v>111</v>
      </c>
      <c r="CS1983" s="1" t="s">
        <v>111</v>
      </c>
      <c r="CT1983" s="1" t="s">
        <v>138</v>
      </c>
      <c r="CU1983" s="1" t="s">
        <v>111</v>
      </c>
      <c r="CV1983" s="1" t="s">
        <v>138</v>
      </c>
      <c r="CW1983" s="1" t="s">
        <v>8871</v>
      </c>
      <c r="CX1983" s="1">
        <v>16702878273</v>
      </c>
      <c r="CY1983" s="1" t="s">
        <v>18841</v>
      </c>
      <c r="CZ1983" s="1" t="s">
        <v>138</v>
      </c>
      <c r="DA1983" s="1" t="s">
        <v>111</v>
      </c>
      <c r="DB1983" s="1" t="s">
        <v>112</v>
      </c>
      <c r="DC1983" s="1" t="s">
        <v>362</v>
      </c>
    </row>
    <row r="1984" spans="1:111" ht="15.6" customHeight="1" x14ac:dyDescent="0.25">
      <c r="A1984" s="1" t="s">
        <v>18847</v>
      </c>
      <c r="B1984" s="1" t="s">
        <v>238</v>
      </c>
      <c r="C1984" s="2">
        <v>44101.071146643517</v>
      </c>
      <c r="D1984" s="2">
        <v>44152</v>
      </c>
      <c r="E1984" s="1" t="s">
        <v>180</v>
      </c>
      <c r="G1984" s="1" t="s">
        <v>112</v>
      </c>
      <c r="H1984" s="1" t="s">
        <v>112</v>
      </c>
      <c r="I1984" s="1" t="s">
        <v>112</v>
      </c>
      <c r="J1984" s="1" t="s">
        <v>633</v>
      </c>
      <c r="L1984" s="1" t="s">
        <v>634</v>
      </c>
      <c r="M1984" s="1" t="s">
        <v>635</v>
      </c>
      <c r="N1984" s="1" t="s">
        <v>167</v>
      </c>
      <c r="O1984" s="1" t="s">
        <v>117</v>
      </c>
      <c r="P1984" s="9">
        <v>96950</v>
      </c>
      <c r="Q1984" s="1" t="s">
        <v>118</v>
      </c>
      <c r="S1984" s="1">
        <v>16702358722</v>
      </c>
      <c r="U1984" s="1">
        <v>561720</v>
      </c>
      <c r="V1984" s="1" t="s">
        <v>119</v>
      </c>
      <c r="X1984" s="1" t="s">
        <v>636</v>
      </c>
      <c r="Y1984" s="1" t="s">
        <v>637</v>
      </c>
      <c r="Z1984" s="1" t="s">
        <v>638</v>
      </c>
      <c r="AA1984" s="1" t="s">
        <v>639</v>
      </c>
      <c r="AB1984" s="1" t="s">
        <v>640</v>
      </c>
      <c r="AD1984" s="1" t="s">
        <v>167</v>
      </c>
      <c r="AE1984" s="1" t="s">
        <v>117</v>
      </c>
      <c r="AF1984" s="9">
        <v>96950</v>
      </c>
      <c r="AG1984" s="1" t="s">
        <v>118</v>
      </c>
      <c r="AI1984" s="1">
        <v>16709890917</v>
      </c>
      <c r="AK1984" s="1" t="s">
        <v>641</v>
      </c>
      <c r="BC1984" s="1" t="str">
        <f>"49-9071.00"</f>
        <v>49-9071.00</v>
      </c>
      <c r="BD1984" s="1" t="s">
        <v>214</v>
      </c>
      <c r="BE1984" s="1" t="s">
        <v>642</v>
      </c>
      <c r="BF1984" s="1" t="s">
        <v>214</v>
      </c>
      <c r="BG1984" s="1">
        <v>3</v>
      </c>
      <c r="BH1984" s="1">
        <v>3</v>
      </c>
      <c r="BI1984" s="2">
        <v>44105</v>
      </c>
      <c r="BJ1984" s="2">
        <v>44469</v>
      </c>
      <c r="BK1984" s="2">
        <v>44152</v>
      </c>
      <c r="BL1984" s="2">
        <v>44469</v>
      </c>
      <c r="BM1984" s="1">
        <v>35</v>
      </c>
      <c r="BN1984" s="1">
        <v>0</v>
      </c>
      <c r="BO1984" s="1">
        <v>7</v>
      </c>
      <c r="BP1984" s="1">
        <v>7</v>
      </c>
      <c r="BQ1984" s="1">
        <v>7</v>
      </c>
      <c r="BR1984" s="1">
        <v>7</v>
      </c>
      <c r="BS1984" s="1">
        <v>7</v>
      </c>
      <c r="BT1984" s="1">
        <v>0</v>
      </c>
      <c r="BU1984" s="1" t="str">
        <f>"9:00 AM"</f>
        <v>9:00 AM</v>
      </c>
      <c r="BV1984" s="1" t="str">
        <f>"5:00 PM"</f>
        <v>5:00 PM</v>
      </c>
      <c r="BW1984" s="1" t="s">
        <v>230</v>
      </c>
      <c r="BX1984" s="1">
        <v>0</v>
      </c>
      <c r="BY1984" s="1">
        <v>6</v>
      </c>
      <c r="BZ1984" s="1" t="s">
        <v>112</v>
      </c>
      <c r="CA1984" s="1">
        <v>0</v>
      </c>
      <c r="CB1984" s="4" t="s">
        <v>643</v>
      </c>
      <c r="CC1984" s="1" t="s">
        <v>634</v>
      </c>
      <c r="CE1984" s="1" t="s">
        <v>167</v>
      </c>
      <c r="CF1984" s="1" t="s">
        <v>117</v>
      </c>
      <c r="CG1984" s="1">
        <v>96950</v>
      </c>
      <c r="CH1984" s="3">
        <v>12.64</v>
      </c>
      <c r="CI1984" s="3">
        <v>12.64</v>
      </c>
      <c r="CJ1984" s="3">
        <v>18.96</v>
      </c>
      <c r="CK1984" s="3">
        <v>18.96</v>
      </c>
      <c r="CL1984" s="1" t="s">
        <v>137</v>
      </c>
      <c r="CN1984" s="1" t="s">
        <v>139</v>
      </c>
      <c r="CP1984" s="1" t="s">
        <v>111</v>
      </c>
      <c r="CQ1984" s="1" t="s">
        <v>111</v>
      </c>
      <c r="CR1984" s="1" t="s">
        <v>111</v>
      </c>
      <c r="CS1984" s="1" t="s">
        <v>111</v>
      </c>
      <c r="CT1984" s="1" t="s">
        <v>111</v>
      </c>
      <c r="CU1984" s="1" t="s">
        <v>111</v>
      </c>
      <c r="CV1984" s="1" t="s">
        <v>111</v>
      </c>
      <c r="CW1984" s="1" t="s">
        <v>1004</v>
      </c>
      <c r="CX1984" s="1">
        <v>16709890917</v>
      </c>
      <c r="CY1984" s="1" t="s">
        <v>641</v>
      </c>
      <c r="CZ1984" s="1" t="s">
        <v>645</v>
      </c>
      <c r="DA1984" s="1" t="s">
        <v>111</v>
      </c>
      <c r="DB1984" s="1" t="s">
        <v>112</v>
      </c>
    </row>
    <row r="1985" spans="1:111" ht="15.6" customHeight="1" x14ac:dyDescent="0.25">
      <c r="A1985" s="1" t="s">
        <v>18848</v>
      </c>
      <c r="B1985" s="1" t="s">
        <v>238</v>
      </c>
      <c r="C1985" s="2">
        <v>44104.870497453703</v>
      </c>
      <c r="D1985" s="2">
        <v>44152</v>
      </c>
      <c r="E1985" s="1" t="s">
        <v>110</v>
      </c>
      <c r="F1985" s="2">
        <v>44240.791666666664</v>
      </c>
      <c r="G1985" s="1" t="s">
        <v>112</v>
      </c>
      <c r="H1985" s="1" t="s">
        <v>112</v>
      </c>
      <c r="I1985" s="1" t="s">
        <v>112</v>
      </c>
      <c r="J1985" s="1" t="s">
        <v>5960</v>
      </c>
      <c r="K1985" s="1" t="s">
        <v>5960</v>
      </c>
      <c r="L1985" s="1" t="s">
        <v>5961</v>
      </c>
      <c r="M1985" s="1" t="s">
        <v>5962</v>
      </c>
      <c r="N1985" s="1" t="s">
        <v>116</v>
      </c>
      <c r="O1985" s="1" t="s">
        <v>117</v>
      </c>
      <c r="P1985" s="9">
        <v>96950</v>
      </c>
      <c r="Q1985" s="1" t="s">
        <v>118</v>
      </c>
      <c r="R1985" s="1" t="s">
        <v>168</v>
      </c>
      <c r="S1985" s="1">
        <v>16702342856</v>
      </c>
      <c r="U1985" s="1">
        <v>56132</v>
      </c>
      <c r="V1985" s="1" t="s">
        <v>119</v>
      </c>
      <c r="X1985" s="1" t="s">
        <v>4482</v>
      </c>
      <c r="Y1985" s="1" t="s">
        <v>4483</v>
      </c>
      <c r="Z1985" s="1" t="s">
        <v>4484</v>
      </c>
      <c r="AA1985" s="1" t="s">
        <v>245</v>
      </c>
      <c r="AB1985" s="1" t="s">
        <v>5961</v>
      </c>
      <c r="AC1985" s="1" t="s">
        <v>5962</v>
      </c>
      <c r="AD1985" s="1" t="s">
        <v>116</v>
      </c>
      <c r="AE1985" s="1" t="s">
        <v>117</v>
      </c>
      <c r="AF1985" s="9">
        <v>96950</v>
      </c>
      <c r="AG1985" s="1" t="s">
        <v>118</v>
      </c>
      <c r="AH1985" s="1" t="s">
        <v>138</v>
      </c>
      <c r="AI1985" s="1">
        <v>16702342856</v>
      </c>
      <c r="AK1985" s="1" t="s">
        <v>4486</v>
      </c>
      <c r="BC1985" s="1" t="str">
        <f>"43-3031.00"</f>
        <v>43-3031.00</v>
      </c>
      <c r="BD1985" s="1" t="s">
        <v>389</v>
      </c>
      <c r="BE1985" s="1" t="s">
        <v>18849</v>
      </c>
      <c r="BF1985" s="1" t="s">
        <v>1279</v>
      </c>
      <c r="BG1985" s="1">
        <v>2</v>
      </c>
      <c r="BH1985" s="1">
        <v>2</v>
      </c>
      <c r="BI1985" s="2">
        <v>44242</v>
      </c>
      <c r="BJ1985" s="2">
        <v>44606</v>
      </c>
      <c r="BK1985" s="2">
        <v>44242</v>
      </c>
      <c r="BL1985" s="2">
        <v>44606</v>
      </c>
      <c r="BM1985" s="1">
        <v>40</v>
      </c>
      <c r="BN1985" s="1">
        <v>0</v>
      </c>
      <c r="BO1985" s="1">
        <v>8</v>
      </c>
      <c r="BP1985" s="1">
        <v>8</v>
      </c>
      <c r="BQ1985" s="1">
        <v>8</v>
      </c>
      <c r="BR1985" s="1">
        <v>8</v>
      </c>
      <c r="BS1985" s="1">
        <v>8</v>
      </c>
      <c r="BT1985" s="1">
        <v>0</v>
      </c>
      <c r="BU1985" s="1" t="str">
        <f>"8:00 AM"</f>
        <v>8:00 AM</v>
      </c>
      <c r="BV1985" s="1" t="str">
        <f>"5:00 PM"</f>
        <v>5:00 PM</v>
      </c>
      <c r="BW1985" s="1" t="s">
        <v>392</v>
      </c>
      <c r="BX1985" s="1">
        <v>0</v>
      </c>
      <c r="BY1985" s="1">
        <v>24</v>
      </c>
      <c r="BZ1985" s="1" t="s">
        <v>112</v>
      </c>
      <c r="CA1985" s="1">
        <v>0</v>
      </c>
      <c r="CB1985" s="1" t="s">
        <v>18850</v>
      </c>
      <c r="CC1985" s="1" t="s">
        <v>5961</v>
      </c>
      <c r="CD1985" s="1" t="s">
        <v>5962</v>
      </c>
      <c r="CE1985" s="1" t="s">
        <v>116</v>
      </c>
      <c r="CF1985" s="1" t="s">
        <v>117</v>
      </c>
      <c r="CG1985" s="1">
        <v>96950</v>
      </c>
      <c r="CH1985" s="3">
        <v>9.49</v>
      </c>
      <c r="CI1985" s="3">
        <v>9.49</v>
      </c>
      <c r="CJ1985" s="3">
        <v>14.24</v>
      </c>
      <c r="CK1985" s="3">
        <v>14.24</v>
      </c>
      <c r="CL1985" s="1" t="s">
        <v>137</v>
      </c>
      <c r="CM1985" s="1" t="s">
        <v>168</v>
      </c>
      <c r="CN1985" s="1" t="s">
        <v>139</v>
      </c>
      <c r="CP1985" s="1" t="s">
        <v>112</v>
      </c>
      <c r="CQ1985" s="1" t="s">
        <v>111</v>
      </c>
      <c r="CR1985" s="1" t="s">
        <v>112</v>
      </c>
      <c r="CS1985" s="1" t="s">
        <v>111</v>
      </c>
      <c r="CT1985" s="1" t="s">
        <v>138</v>
      </c>
      <c r="CU1985" s="1" t="s">
        <v>111</v>
      </c>
      <c r="CV1985" s="1" t="s">
        <v>138</v>
      </c>
      <c r="CW1985" s="1" t="s">
        <v>1555</v>
      </c>
      <c r="CX1985" s="1">
        <v>16702342856</v>
      </c>
      <c r="CY1985" s="1" t="s">
        <v>4486</v>
      </c>
      <c r="CZ1985" s="1" t="s">
        <v>168</v>
      </c>
      <c r="DA1985" s="1" t="s">
        <v>111</v>
      </c>
      <c r="DB1985" s="1" t="s">
        <v>112</v>
      </c>
    </row>
    <row r="1986" spans="1:111" ht="15.6" customHeight="1" x14ac:dyDescent="0.25">
      <c r="A1986" s="1" t="s">
        <v>18851</v>
      </c>
      <c r="B1986" s="1" t="s">
        <v>238</v>
      </c>
      <c r="C1986" s="2">
        <v>44131.832570370367</v>
      </c>
      <c r="D1986" s="2">
        <v>44180</v>
      </c>
      <c r="E1986" s="1" t="s">
        <v>110</v>
      </c>
      <c r="F1986" s="2">
        <v>44226.791666666664</v>
      </c>
      <c r="G1986" s="1" t="s">
        <v>112</v>
      </c>
      <c r="H1986" s="1" t="s">
        <v>112</v>
      </c>
      <c r="I1986" s="1" t="s">
        <v>112</v>
      </c>
      <c r="J1986" s="1" t="s">
        <v>18551</v>
      </c>
      <c r="L1986" s="1" t="s">
        <v>18559</v>
      </c>
      <c r="M1986" s="1" t="s">
        <v>18560</v>
      </c>
      <c r="N1986" s="1" t="s">
        <v>116</v>
      </c>
      <c r="O1986" s="1" t="s">
        <v>117</v>
      </c>
      <c r="P1986" s="9">
        <v>96950</v>
      </c>
      <c r="Q1986" s="1" t="s">
        <v>118</v>
      </c>
      <c r="S1986" s="1">
        <v>16702346098</v>
      </c>
      <c r="U1986" s="1">
        <v>811412</v>
      </c>
      <c r="V1986" s="1" t="s">
        <v>119</v>
      </c>
      <c r="X1986" s="1" t="s">
        <v>2482</v>
      </c>
      <c r="Y1986" s="1" t="s">
        <v>307</v>
      </c>
      <c r="Z1986" s="1" t="s">
        <v>1645</v>
      </c>
      <c r="AA1986" s="1" t="s">
        <v>373</v>
      </c>
      <c r="AB1986" s="1" t="s">
        <v>18852</v>
      </c>
      <c r="AC1986" s="1" t="s">
        <v>18853</v>
      </c>
      <c r="AD1986" s="1" t="s">
        <v>167</v>
      </c>
      <c r="AE1986" s="1" t="s">
        <v>117</v>
      </c>
      <c r="AF1986" s="9">
        <v>96950</v>
      </c>
      <c r="AG1986" s="1" t="s">
        <v>118</v>
      </c>
      <c r="AI1986" s="1">
        <v>16702351662</v>
      </c>
      <c r="AK1986" s="1" t="s">
        <v>18555</v>
      </c>
      <c r="BC1986" s="1" t="str">
        <f>"49-9021.01"</f>
        <v>49-9021.01</v>
      </c>
      <c r="BD1986" s="1" t="s">
        <v>3944</v>
      </c>
      <c r="BE1986" s="1" t="s">
        <v>18854</v>
      </c>
      <c r="BF1986" s="1" t="s">
        <v>18855</v>
      </c>
      <c r="BG1986" s="1">
        <v>1</v>
      </c>
      <c r="BH1986" s="1">
        <v>1</v>
      </c>
      <c r="BI1986" s="2">
        <v>44228</v>
      </c>
      <c r="BJ1986" s="2">
        <v>44592</v>
      </c>
      <c r="BK1986" s="2">
        <v>44228</v>
      </c>
      <c r="BL1986" s="2">
        <v>44592</v>
      </c>
      <c r="BM1986" s="1">
        <v>40</v>
      </c>
      <c r="BN1986" s="1">
        <v>0</v>
      </c>
      <c r="BO1986" s="1">
        <v>8</v>
      </c>
      <c r="BP1986" s="1">
        <v>8</v>
      </c>
      <c r="BQ1986" s="1">
        <v>8</v>
      </c>
      <c r="BR1986" s="1">
        <v>8</v>
      </c>
      <c r="BS1986" s="1">
        <v>8</v>
      </c>
      <c r="BT1986" s="1">
        <v>0</v>
      </c>
      <c r="BU1986" s="1" t="str">
        <f>"8:00 AM"</f>
        <v>8:00 AM</v>
      </c>
      <c r="BV1986" s="1" t="str">
        <f>"5:00 PM"</f>
        <v>5:00 PM</v>
      </c>
      <c r="BW1986" s="1" t="s">
        <v>135</v>
      </c>
      <c r="BX1986" s="1">
        <v>0</v>
      </c>
      <c r="BY1986" s="1">
        <v>12</v>
      </c>
      <c r="BZ1986" s="1" t="s">
        <v>112</v>
      </c>
      <c r="CA1986" s="1">
        <v>0</v>
      </c>
      <c r="CB1986" s="4" t="s">
        <v>18856</v>
      </c>
      <c r="CC1986" s="1" t="s">
        <v>18559</v>
      </c>
      <c r="CD1986" s="1" t="s">
        <v>18560</v>
      </c>
      <c r="CE1986" s="1" t="s">
        <v>116</v>
      </c>
      <c r="CF1986" s="1" t="s">
        <v>117</v>
      </c>
      <c r="CG1986" s="1">
        <v>96950</v>
      </c>
      <c r="CH1986" s="3">
        <v>9.0299999999999994</v>
      </c>
      <c r="CI1986" s="3">
        <v>9.0299999999999994</v>
      </c>
      <c r="CJ1986" s="3">
        <v>13.55</v>
      </c>
      <c r="CK1986" s="3">
        <v>13.55</v>
      </c>
      <c r="CL1986" s="1" t="s">
        <v>137</v>
      </c>
      <c r="CM1986" s="1" t="s">
        <v>5314</v>
      </c>
      <c r="CN1986" s="1" t="s">
        <v>139</v>
      </c>
      <c r="CP1986" s="1" t="s">
        <v>112</v>
      </c>
      <c r="CQ1986" s="1" t="s">
        <v>111</v>
      </c>
      <c r="CR1986" s="1" t="s">
        <v>112</v>
      </c>
      <c r="CS1986" s="1" t="s">
        <v>111</v>
      </c>
      <c r="CT1986" s="1" t="s">
        <v>138</v>
      </c>
      <c r="CU1986" s="1" t="s">
        <v>111</v>
      </c>
      <c r="CV1986" s="1" t="s">
        <v>138</v>
      </c>
      <c r="CW1986" s="1" t="s">
        <v>138</v>
      </c>
      <c r="CX1986" s="1">
        <v>16702351662</v>
      </c>
      <c r="CY1986" s="1" t="s">
        <v>18555</v>
      </c>
      <c r="CZ1986" s="1" t="s">
        <v>138</v>
      </c>
      <c r="DA1986" s="1" t="s">
        <v>111</v>
      </c>
      <c r="DB1986" s="1" t="s">
        <v>112</v>
      </c>
    </row>
    <row r="1987" spans="1:111" ht="15.6" customHeight="1" x14ac:dyDescent="0.25">
      <c r="A1987" s="1" t="s">
        <v>18869</v>
      </c>
      <c r="B1987" s="1" t="s">
        <v>238</v>
      </c>
      <c r="C1987" s="2">
        <v>44074.04326273148</v>
      </c>
      <c r="D1987" s="2">
        <v>44133</v>
      </c>
      <c r="E1987" s="1" t="s">
        <v>180</v>
      </c>
      <c r="G1987" s="1" t="s">
        <v>111</v>
      </c>
      <c r="H1987" s="1" t="s">
        <v>112</v>
      </c>
      <c r="I1987" s="1" t="s">
        <v>112</v>
      </c>
      <c r="J1987" s="1" t="s">
        <v>550</v>
      </c>
      <c r="K1987" s="1" t="s">
        <v>10041</v>
      </c>
      <c r="L1987" s="1" t="s">
        <v>552</v>
      </c>
      <c r="N1987" s="1" t="s">
        <v>167</v>
      </c>
      <c r="O1987" s="1" t="s">
        <v>117</v>
      </c>
      <c r="P1987" s="9">
        <v>96950</v>
      </c>
      <c r="Q1987" s="1" t="s">
        <v>118</v>
      </c>
      <c r="S1987" s="1">
        <v>16707836342</v>
      </c>
      <c r="U1987" s="1">
        <v>2383</v>
      </c>
      <c r="V1987" s="1" t="s">
        <v>119</v>
      </c>
      <c r="X1987" s="1" t="s">
        <v>553</v>
      </c>
      <c r="Y1987" s="1" t="s">
        <v>554</v>
      </c>
      <c r="Z1987" s="1" t="s">
        <v>555</v>
      </c>
      <c r="AA1987" s="1" t="s">
        <v>171</v>
      </c>
      <c r="AB1987" s="1" t="s">
        <v>552</v>
      </c>
      <c r="AD1987" s="1" t="s">
        <v>167</v>
      </c>
      <c r="AE1987" s="1" t="s">
        <v>117</v>
      </c>
      <c r="AF1987" s="9">
        <v>96950</v>
      </c>
      <c r="AG1987" s="1" t="s">
        <v>118</v>
      </c>
      <c r="AI1987" s="1">
        <v>16707836342</v>
      </c>
      <c r="AK1987" s="1" t="s">
        <v>556</v>
      </c>
      <c r="BC1987" s="1" t="str">
        <f>"49-9071.00"</f>
        <v>49-9071.00</v>
      </c>
      <c r="BD1987" s="1" t="s">
        <v>214</v>
      </c>
      <c r="BE1987" s="1" t="s">
        <v>10042</v>
      </c>
      <c r="BF1987" s="1" t="s">
        <v>10043</v>
      </c>
      <c r="BG1987" s="1">
        <v>4</v>
      </c>
      <c r="BH1987" s="1">
        <v>4</v>
      </c>
      <c r="BI1987" s="2">
        <v>44105</v>
      </c>
      <c r="BJ1987" s="2">
        <v>44469</v>
      </c>
      <c r="BK1987" s="2">
        <v>44133</v>
      </c>
      <c r="BL1987" s="2">
        <v>44469</v>
      </c>
      <c r="BM1987" s="1">
        <v>35</v>
      </c>
      <c r="BN1987" s="1">
        <v>0</v>
      </c>
      <c r="BO1987" s="1">
        <v>7</v>
      </c>
      <c r="BP1987" s="1">
        <v>7</v>
      </c>
      <c r="BQ1987" s="1">
        <v>7</v>
      </c>
      <c r="BR1987" s="1">
        <v>7</v>
      </c>
      <c r="BS1987" s="1">
        <v>7</v>
      </c>
      <c r="BT1987" s="1">
        <v>0</v>
      </c>
      <c r="BU1987" s="1" t="str">
        <f>"8:00 AM"</f>
        <v>8:00 AM</v>
      </c>
      <c r="BV1987" s="1" t="str">
        <f>"4:00 PM"</f>
        <v>4:00 PM</v>
      </c>
      <c r="BW1987" s="1" t="s">
        <v>135</v>
      </c>
      <c r="BX1987" s="1">
        <v>0</v>
      </c>
      <c r="BY1987" s="1">
        <v>6</v>
      </c>
      <c r="BZ1987" s="1" t="s">
        <v>112</v>
      </c>
      <c r="CA1987" s="1">
        <v>0</v>
      </c>
      <c r="CB1987" s="4" t="s">
        <v>10044</v>
      </c>
      <c r="CC1987" s="1" t="s">
        <v>6973</v>
      </c>
      <c r="CD1987" s="1" t="s">
        <v>560</v>
      </c>
      <c r="CE1987" s="1" t="s">
        <v>167</v>
      </c>
      <c r="CF1987" s="1" t="s">
        <v>117</v>
      </c>
      <c r="CG1987" s="1">
        <v>96950</v>
      </c>
      <c r="CH1987" s="3">
        <v>8.33</v>
      </c>
      <c r="CI1987" s="3">
        <v>8.33</v>
      </c>
      <c r="CJ1987" s="3">
        <v>12.49</v>
      </c>
      <c r="CK1987" s="3">
        <v>12.49</v>
      </c>
      <c r="CL1987" s="1" t="s">
        <v>137</v>
      </c>
      <c r="CN1987" s="1" t="s">
        <v>139</v>
      </c>
      <c r="CP1987" s="1" t="s">
        <v>112</v>
      </c>
      <c r="CQ1987" s="1" t="s">
        <v>111</v>
      </c>
      <c r="CR1987" s="1" t="s">
        <v>112</v>
      </c>
      <c r="CS1987" s="1" t="s">
        <v>111</v>
      </c>
      <c r="CT1987" s="1" t="s">
        <v>138</v>
      </c>
      <c r="CU1987" s="1" t="s">
        <v>111</v>
      </c>
      <c r="CV1987" s="1" t="s">
        <v>138</v>
      </c>
      <c r="CW1987" s="1" t="s">
        <v>561</v>
      </c>
      <c r="CX1987" s="1">
        <v>16707836342</v>
      </c>
      <c r="CY1987" s="1" t="s">
        <v>556</v>
      </c>
      <c r="CZ1987" s="1" t="s">
        <v>428</v>
      </c>
      <c r="DA1987" s="1" t="s">
        <v>111</v>
      </c>
      <c r="DB1987" s="1" t="s">
        <v>112</v>
      </c>
    </row>
    <row r="1988" spans="1:111" ht="15.6" customHeight="1" x14ac:dyDescent="0.25">
      <c r="A1988" s="1" t="s">
        <v>18870</v>
      </c>
      <c r="B1988" s="1" t="s">
        <v>238</v>
      </c>
      <c r="C1988" s="2">
        <v>44130.117991550927</v>
      </c>
      <c r="D1988" s="2">
        <v>44159</v>
      </c>
      <c r="E1988" s="1" t="s">
        <v>180</v>
      </c>
      <c r="G1988" s="1" t="s">
        <v>111</v>
      </c>
      <c r="H1988" s="1" t="s">
        <v>112</v>
      </c>
      <c r="I1988" s="1" t="s">
        <v>112</v>
      </c>
      <c r="J1988" s="1" t="s">
        <v>18871</v>
      </c>
      <c r="K1988" s="1" t="s">
        <v>18872</v>
      </c>
      <c r="L1988" s="1" t="s">
        <v>2970</v>
      </c>
      <c r="N1988" s="1" t="s">
        <v>116</v>
      </c>
      <c r="O1988" s="1" t="s">
        <v>117</v>
      </c>
      <c r="P1988" s="9">
        <v>96950</v>
      </c>
      <c r="Q1988" s="1" t="s">
        <v>118</v>
      </c>
      <c r="R1988" s="1" t="s">
        <v>117</v>
      </c>
      <c r="S1988" s="1">
        <v>16718881388</v>
      </c>
      <c r="U1988" s="1">
        <v>722511</v>
      </c>
      <c r="V1988" s="1" t="s">
        <v>119</v>
      </c>
      <c r="X1988" s="1" t="s">
        <v>2179</v>
      </c>
      <c r="Y1988" s="1" t="s">
        <v>2180</v>
      </c>
      <c r="Z1988" s="1" t="s">
        <v>2181</v>
      </c>
      <c r="AA1988" s="1" t="s">
        <v>7976</v>
      </c>
      <c r="AB1988" s="1" t="s">
        <v>2178</v>
      </c>
      <c r="AD1988" s="1" t="s">
        <v>116</v>
      </c>
      <c r="AE1988" s="1" t="s">
        <v>117</v>
      </c>
      <c r="AF1988" s="9">
        <v>96950</v>
      </c>
      <c r="AG1988" s="1" t="s">
        <v>118</v>
      </c>
      <c r="AH1988" s="1" t="s">
        <v>117</v>
      </c>
      <c r="AI1988" s="1">
        <v>16718881388</v>
      </c>
      <c r="AK1988" s="1" t="s">
        <v>2182</v>
      </c>
      <c r="BC1988" s="1" t="str">
        <f>"35-2014.00"</f>
        <v>35-2014.00</v>
      </c>
      <c r="BD1988" s="1" t="s">
        <v>152</v>
      </c>
      <c r="BE1988" s="1" t="s">
        <v>18873</v>
      </c>
      <c r="BF1988" s="1" t="s">
        <v>8509</v>
      </c>
      <c r="BG1988" s="1">
        <v>3</v>
      </c>
      <c r="BH1988" s="1">
        <v>3</v>
      </c>
      <c r="BI1988" s="2">
        <v>44222</v>
      </c>
      <c r="BJ1988" s="2">
        <v>44586</v>
      </c>
      <c r="BK1988" s="2">
        <v>44222</v>
      </c>
      <c r="BL1988" s="2">
        <v>44586</v>
      </c>
      <c r="BM1988" s="1">
        <v>40</v>
      </c>
      <c r="BN1988" s="1">
        <v>0</v>
      </c>
      <c r="BO1988" s="1">
        <v>8</v>
      </c>
      <c r="BP1988" s="1">
        <v>8</v>
      </c>
      <c r="BQ1988" s="1">
        <v>8</v>
      </c>
      <c r="BR1988" s="1">
        <v>8</v>
      </c>
      <c r="BS1988" s="1">
        <v>8</v>
      </c>
      <c r="BT1988" s="1">
        <v>0</v>
      </c>
      <c r="BU1988" s="1" t="str">
        <f>"4:00 PM"</f>
        <v>4:00 PM</v>
      </c>
      <c r="BV1988" s="1" t="str">
        <f>"12:00 AM"</f>
        <v>12:00 AM</v>
      </c>
      <c r="BW1988" s="1" t="s">
        <v>230</v>
      </c>
      <c r="BX1988" s="1">
        <v>0</v>
      </c>
      <c r="BY1988" s="1">
        <v>6</v>
      </c>
      <c r="BZ1988" s="1" t="s">
        <v>112</v>
      </c>
      <c r="CA1988" s="1">
        <v>0</v>
      </c>
      <c r="CB1988" s="4" t="s">
        <v>18874</v>
      </c>
      <c r="CC1988" s="1" t="s">
        <v>2970</v>
      </c>
      <c r="CD1988" s="1" t="s">
        <v>138</v>
      </c>
      <c r="CE1988" s="1" t="s">
        <v>116</v>
      </c>
      <c r="CF1988" s="1" t="s">
        <v>117</v>
      </c>
      <c r="CG1988" s="1">
        <v>96950</v>
      </c>
      <c r="CH1988" s="3">
        <v>8.68</v>
      </c>
      <c r="CI1988" s="3">
        <v>8.68</v>
      </c>
      <c r="CJ1988" s="3">
        <v>13.02</v>
      </c>
      <c r="CK1988" s="3">
        <v>13.02</v>
      </c>
      <c r="CL1988" s="1" t="s">
        <v>137</v>
      </c>
      <c r="CM1988" s="1" t="s">
        <v>138</v>
      </c>
      <c r="CN1988" s="1" t="s">
        <v>139</v>
      </c>
      <c r="CP1988" s="1" t="s">
        <v>112</v>
      </c>
      <c r="CQ1988" s="1" t="s">
        <v>111</v>
      </c>
      <c r="CR1988" s="1" t="s">
        <v>111</v>
      </c>
      <c r="CS1988" s="1" t="s">
        <v>111</v>
      </c>
      <c r="CT1988" s="1" t="s">
        <v>138</v>
      </c>
      <c r="CU1988" s="1" t="s">
        <v>111</v>
      </c>
      <c r="CV1988" s="1" t="s">
        <v>138</v>
      </c>
      <c r="CW1988" s="1" t="s">
        <v>5816</v>
      </c>
      <c r="CX1988" s="1">
        <v>16718881388</v>
      </c>
      <c r="CY1988" s="1" t="s">
        <v>2182</v>
      </c>
      <c r="CZ1988" s="1" t="s">
        <v>138</v>
      </c>
      <c r="DA1988" s="1" t="s">
        <v>111</v>
      </c>
      <c r="DB1988" s="1" t="s">
        <v>112</v>
      </c>
    </row>
    <row r="1989" spans="1:111" ht="15.6" customHeight="1" x14ac:dyDescent="0.25">
      <c r="A1989" s="1" t="s">
        <v>18877</v>
      </c>
      <c r="B1989" s="1" t="s">
        <v>238</v>
      </c>
      <c r="C1989" s="2">
        <v>44133.268167592592</v>
      </c>
      <c r="D1989" s="2">
        <v>44167</v>
      </c>
      <c r="E1989" s="1" t="s">
        <v>110</v>
      </c>
      <c r="F1989" s="2">
        <v>44103.833333333336</v>
      </c>
      <c r="G1989" s="1" t="s">
        <v>112</v>
      </c>
      <c r="H1989" s="1" t="s">
        <v>112</v>
      </c>
      <c r="I1989" s="1" t="s">
        <v>112</v>
      </c>
      <c r="J1989" s="1" t="s">
        <v>10990</v>
      </c>
      <c r="K1989" s="1" t="s">
        <v>8561</v>
      </c>
      <c r="L1989" s="1" t="s">
        <v>8562</v>
      </c>
      <c r="M1989" s="1" t="s">
        <v>8563</v>
      </c>
      <c r="N1989" s="1" t="s">
        <v>167</v>
      </c>
      <c r="O1989" s="1" t="s">
        <v>117</v>
      </c>
      <c r="P1989" s="9">
        <v>96950</v>
      </c>
      <c r="Q1989" s="1" t="s">
        <v>118</v>
      </c>
      <c r="R1989" s="1" t="s">
        <v>138</v>
      </c>
      <c r="S1989" s="1">
        <v>16702882288</v>
      </c>
      <c r="T1989" s="1">
        <v>106</v>
      </c>
      <c r="U1989" s="1">
        <v>44413</v>
      </c>
      <c r="V1989" s="1" t="s">
        <v>119</v>
      </c>
      <c r="X1989" s="1" t="s">
        <v>8564</v>
      </c>
      <c r="Y1989" s="1" t="s">
        <v>3363</v>
      </c>
      <c r="Z1989" s="1" t="s">
        <v>138</v>
      </c>
      <c r="AA1989" s="1" t="s">
        <v>8565</v>
      </c>
      <c r="AB1989" s="1" t="s">
        <v>8562</v>
      </c>
      <c r="AC1989" s="1" t="s">
        <v>10991</v>
      </c>
      <c r="AD1989" s="1" t="s">
        <v>167</v>
      </c>
      <c r="AE1989" s="1" t="s">
        <v>117</v>
      </c>
      <c r="AF1989" s="9">
        <v>96950</v>
      </c>
      <c r="AG1989" s="1" t="s">
        <v>118</v>
      </c>
      <c r="AH1989" s="1" t="s">
        <v>138</v>
      </c>
      <c r="AI1989" s="1">
        <v>16702882288</v>
      </c>
      <c r="AJ1989" s="1">
        <v>106</v>
      </c>
      <c r="AK1989" s="1" t="s">
        <v>8566</v>
      </c>
      <c r="BC1989" s="1" t="str">
        <f>"11-1021.00"</f>
        <v>11-1021.00</v>
      </c>
      <c r="BD1989" s="1" t="s">
        <v>248</v>
      </c>
      <c r="BE1989" s="1" t="s">
        <v>17076</v>
      </c>
      <c r="BF1989" s="1" t="s">
        <v>373</v>
      </c>
      <c r="BG1989" s="1">
        <v>1</v>
      </c>
      <c r="BH1989" s="1">
        <v>1</v>
      </c>
      <c r="BI1989" s="2">
        <v>44105</v>
      </c>
      <c r="BJ1989" s="2">
        <v>44469</v>
      </c>
      <c r="BK1989" s="2">
        <v>44167</v>
      </c>
      <c r="BL1989" s="2">
        <v>44469</v>
      </c>
      <c r="BM1989" s="1">
        <v>36</v>
      </c>
      <c r="BN1989" s="1">
        <v>0</v>
      </c>
      <c r="BO1989" s="1">
        <v>6</v>
      </c>
      <c r="BP1989" s="1">
        <v>6</v>
      </c>
      <c r="BQ1989" s="1">
        <v>6</v>
      </c>
      <c r="BR1989" s="1">
        <v>6</v>
      </c>
      <c r="BS1989" s="1">
        <v>6</v>
      </c>
      <c r="BT1989" s="1">
        <v>6</v>
      </c>
      <c r="BU1989" s="1" t="str">
        <f>"8:00 AM"</f>
        <v>8:00 AM</v>
      </c>
      <c r="BV1989" s="1" t="str">
        <f>"5:00 PM"</f>
        <v>5:00 PM</v>
      </c>
      <c r="BW1989" s="1" t="s">
        <v>193</v>
      </c>
      <c r="BX1989" s="1">
        <v>0</v>
      </c>
      <c r="BY1989" s="1">
        <v>48</v>
      </c>
      <c r="BZ1989" s="1" t="s">
        <v>111</v>
      </c>
      <c r="CA1989" s="1">
        <v>18</v>
      </c>
      <c r="CB1989" s="4" t="s">
        <v>17077</v>
      </c>
      <c r="CC1989" s="1" t="s">
        <v>8562</v>
      </c>
      <c r="CD1989" s="1" t="s">
        <v>8563</v>
      </c>
      <c r="CE1989" s="1" t="s">
        <v>167</v>
      </c>
      <c r="CF1989" s="1" t="s">
        <v>117</v>
      </c>
      <c r="CG1989" s="1">
        <v>96950</v>
      </c>
      <c r="CH1989" s="3">
        <v>22.55</v>
      </c>
      <c r="CI1989" s="3">
        <v>22.6</v>
      </c>
      <c r="CL1989" s="1" t="s">
        <v>137</v>
      </c>
      <c r="CM1989" s="1" t="s">
        <v>138</v>
      </c>
      <c r="CN1989" s="1" t="s">
        <v>139</v>
      </c>
      <c r="CP1989" s="1" t="s">
        <v>112</v>
      </c>
      <c r="CQ1989" s="1" t="s">
        <v>111</v>
      </c>
      <c r="CR1989" s="1" t="s">
        <v>112</v>
      </c>
      <c r="CS1989" s="1" t="s">
        <v>112</v>
      </c>
      <c r="CT1989" s="1" t="s">
        <v>138</v>
      </c>
      <c r="CU1989" s="1" t="s">
        <v>111</v>
      </c>
      <c r="CV1989" s="1" t="s">
        <v>111</v>
      </c>
      <c r="CW1989" s="1" t="s">
        <v>8570</v>
      </c>
      <c r="CX1989" s="1">
        <v>16702882288</v>
      </c>
      <c r="CY1989" s="1" t="s">
        <v>8566</v>
      </c>
      <c r="CZ1989" s="1" t="s">
        <v>138</v>
      </c>
      <c r="DA1989" s="1" t="s">
        <v>111</v>
      </c>
      <c r="DB1989" s="1" t="s">
        <v>112</v>
      </c>
    </row>
    <row r="1990" spans="1:111" ht="15.6" customHeight="1" x14ac:dyDescent="0.25">
      <c r="A1990" s="1" t="s">
        <v>18878</v>
      </c>
      <c r="B1990" s="1" t="s">
        <v>238</v>
      </c>
      <c r="C1990" s="2">
        <v>44053.001048611113</v>
      </c>
      <c r="D1990" s="2">
        <v>44113</v>
      </c>
      <c r="E1990" s="1" t="s">
        <v>110</v>
      </c>
      <c r="F1990" s="2">
        <v>44104.833333333336</v>
      </c>
      <c r="G1990" s="1" t="s">
        <v>111</v>
      </c>
      <c r="H1990" s="1" t="s">
        <v>112</v>
      </c>
      <c r="I1990" s="1" t="s">
        <v>112</v>
      </c>
      <c r="J1990" s="1" t="s">
        <v>6589</v>
      </c>
      <c r="K1990" s="1" t="s">
        <v>6590</v>
      </c>
      <c r="L1990" s="1" t="s">
        <v>6591</v>
      </c>
      <c r="M1990" s="1" t="s">
        <v>624</v>
      </c>
      <c r="N1990" s="1" t="s">
        <v>116</v>
      </c>
      <c r="O1990" s="1" t="s">
        <v>117</v>
      </c>
      <c r="P1990" s="9">
        <v>96950</v>
      </c>
      <c r="Q1990" s="1" t="s">
        <v>118</v>
      </c>
      <c r="S1990" s="1">
        <v>16702359241</v>
      </c>
      <c r="U1990" s="1">
        <v>72251</v>
      </c>
      <c r="V1990" s="1" t="s">
        <v>119</v>
      </c>
      <c r="X1990" s="1" t="s">
        <v>621</v>
      </c>
      <c r="Y1990" s="1" t="s">
        <v>622</v>
      </c>
      <c r="AA1990" s="1" t="s">
        <v>387</v>
      </c>
      <c r="AB1990" s="1" t="s">
        <v>6591</v>
      </c>
      <c r="AC1990" s="1" t="s">
        <v>624</v>
      </c>
      <c r="AD1990" s="1" t="s">
        <v>116</v>
      </c>
      <c r="AE1990" s="1" t="s">
        <v>117</v>
      </c>
      <c r="AF1990" s="9">
        <v>96950</v>
      </c>
      <c r="AG1990" s="1" t="s">
        <v>118</v>
      </c>
      <c r="AI1990" s="1">
        <v>16702359271</v>
      </c>
      <c r="AK1990" s="1" t="s">
        <v>620</v>
      </c>
      <c r="BC1990" s="1" t="str">
        <f>"35-2014.00"</f>
        <v>35-2014.00</v>
      </c>
      <c r="BD1990" s="1" t="s">
        <v>152</v>
      </c>
      <c r="BE1990" s="1" t="s">
        <v>18879</v>
      </c>
      <c r="BF1990" s="1" t="s">
        <v>154</v>
      </c>
      <c r="BG1990" s="1">
        <v>1</v>
      </c>
      <c r="BH1990" s="1">
        <v>1</v>
      </c>
      <c r="BI1990" s="2">
        <v>44106</v>
      </c>
      <c r="BJ1990" s="2">
        <v>45200</v>
      </c>
      <c r="BK1990" s="2">
        <v>44113</v>
      </c>
      <c r="BL1990" s="2">
        <v>45200</v>
      </c>
      <c r="BM1990" s="1">
        <v>35</v>
      </c>
      <c r="BN1990" s="1">
        <v>0</v>
      </c>
      <c r="BO1990" s="1">
        <v>7</v>
      </c>
      <c r="BP1990" s="1">
        <v>7</v>
      </c>
      <c r="BQ1990" s="1">
        <v>7</v>
      </c>
      <c r="BR1990" s="1">
        <v>7</v>
      </c>
      <c r="BS1990" s="1">
        <v>7</v>
      </c>
      <c r="BT1990" s="1">
        <v>0</v>
      </c>
      <c r="BU1990" s="1" t="str">
        <f>"9:00 AM"</f>
        <v>9:00 AM</v>
      </c>
      <c r="BV1990" s="1" t="str">
        <f>"5:00 PM"</f>
        <v>5:00 PM</v>
      </c>
      <c r="BW1990" s="1" t="s">
        <v>135</v>
      </c>
      <c r="BX1990" s="1">
        <v>0</v>
      </c>
      <c r="BY1990" s="1">
        <v>12</v>
      </c>
      <c r="BZ1990" s="1" t="s">
        <v>112</v>
      </c>
      <c r="CA1990" s="1">
        <v>0</v>
      </c>
      <c r="CB1990" s="1" t="s">
        <v>18880</v>
      </c>
      <c r="CC1990" s="1" t="s">
        <v>624</v>
      </c>
      <c r="CD1990" s="1" t="s">
        <v>6591</v>
      </c>
      <c r="CE1990" s="1" t="s">
        <v>116</v>
      </c>
      <c r="CF1990" s="1" t="s">
        <v>117</v>
      </c>
      <c r="CG1990" s="1">
        <v>96950</v>
      </c>
      <c r="CH1990" s="3">
        <v>10.68</v>
      </c>
      <c r="CI1990" s="3">
        <v>10.68</v>
      </c>
      <c r="CJ1990" s="3">
        <v>16.02</v>
      </c>
      <c r="CK1990" s="3">
        <v>16.02</v>
      </c>
      <c r="CL1990" s="1" t="s">
        <v>137</v>
      </c>
      <c r="CN1990" s="1" t="s">
        <v>139</v>
      </c>
      <c r="CP1990" s="1" t="s">
        <v>112</v>
      </c>
      <c r="CQ1990" s="1" t="s">
        <v>111</v>
      </c>
      <c r="CR1990" s="1" t="s">
        <v>112</v>
      </c>
      <c r="CS1990" s="1" t="s">
        <v>111</v>
      </c>
      <c r="CT1990" s="1" t="s">
        <v>138</v>
      </c>
      <c r="CU1990" s="1" t="s">
        <v>111</v>
      </c>
      <c r="CV1990" s="1" t="s">
        <v>138</v>
      </c>
      <c r="CW1990" s="1" t="s">
        <v>631</v>
      </c>
      <c r="CX1990" s="1">
        <v>16702359241</v>
      </c>
      <c r="CY1990" s="1" t="s">
        <v>620</v>
      </c>
      <c r="CZ1990" s="1" t="s">
        <v>138</v>
      </c>
      <c r="DA1990" s="1" t="s">
        <v>111</v>
      </c>
      <c r="DB1990" s="1" t="s">
        <v>112</v>
      </c>
    </row>
    <row r="1991" spans="1:111" ht="15.6" customHeight="1" x14ac:dyDescent="0.25">
      <c r="A1991" s="1" t="s">
        <v>18887</v>
      </c>
      <c r="B1991" s="1" t="s">
        <v>238</v>
      </c>
      <c r="C1991" s="2">
        <v>44059.961890625003</v>
      </c>
      <c r="D1991" s="2">
        <v>44140</v>
      </c>
      <c r="E1991" s="1" t="s">
        <v>180</v>
      </c>
      <c r="G1991" s="1" t="s">
        <v>112</v>
      </c>
      <c r="H1991" s="1" t="s">
        <v>112</v>
      </c>
      <c r="I1991" s="1" t="s">
        <v>112</v>
      </c>
      <c r="J1991" s="1" t="s">
        <v>455</v>
      </c>
      <c r="K1991" s="1" t="s">
        <v>18888</v>
      </c>
      <c r="L1991" s="1" t="s">
        <v>18889</v>
      </c>
      <c r="M1991" s="1" t="s">
        <v>457</v>
      </c>
      <c r="N1991" s="1" t="s">
        <v>116</v>
      </c>
      <c r="O1991" s="1" t="s">
        <v>117</v>
      </c>
      <c r="P1991" s="9">
        <v>96950</v>
      </c>
      <c r="Q1991" s="1" t="s">
        <v>118</v>
      </c>
      <c r="R1991" s="1" t="s">
        <v>138</v>
      </c>
      <c r="S1991" s="1">
        <v>16702348383</v>
      </c>
      <c r="T1991" s="1">
        <v>0</v>
      </c>
      <c r="U1991" s="1">
        <v>45439</v>
      </c>
      <c r="V1991" s="1" t="s">
        <v>119</v>
      </c>
      <c r="X1991" s="1" t="s">
        <v>459</v>
      </c>
      <c r="Y1991" s="1" t="s">
        <v>460</v>
      </c>
      <c r="Z1991" s="1" t="s">
        <v>202</v>
      </c>
      <c r="AA1991" s="1" t="s">
        <v>461</v>
      </c>
      <c r="AB1991" s="1" t="s">
        <v>18889</v>
      </c>
      <c r="AC1991" s="1" t="s">
        <v>457</v>
      </c>
      <c r="AD1991" s="1" t="s">
        <v>116</v>
      </c>
      <c r="AE1991" s="1" t="s">
        <v>117</v>
      </c>
      <c r="AF1991" s="9">
        <v>96950</v>
      </c>
      <c r="AG1991" s="1" t="s">
        <v>118</v>
      </c>
      <c r="AH1991" s="1" t="s">
        <v>138</v>
      </c>
      <c r="AI1991" s="1">
        <v>16702348383</v>
      </c>
      <c r="AJ1991" s="1">
        <v>0</v>
      </c>
      <c r="AK1991" s="1" t="s">
        <v>462</v>
      </c>
      <c r="BC1991" s="1" t="str">
        <f>"49-9071.00"</f>
        <v>49-9071.00</v>
      </c>
      <c r="BD1991" s="1" t="s">
        <v>214</v>
      </c>
      <c r="BE1991" s="1" t="s">
        <v>18890</v>
      </c>
      <c r="BF1991" s="1" t="s">
        <v>1069</v>
      </c>
      <c r="BG1991" s="1">
        <v>2</v>
      </c>
      <c r="BH1991" s="1">
        <v>2</v>
      </c>
      <c r="BI1991" s="2">
        <v>44105</v>
      </c>
      <c r="BJ1991" s="2">
        <v>44469</v>
      </c>
      <c r="BK1991" s="2">
        <v>44140</v>
      </c>
      <c r="BL1991" s="2">
        <v>44469</v>
      </c>
      <c r="BM1991" s="1">
        <v>40</v>
      </c>
      <c r="BN1991" s="1">
        <v>0</v>
      </c>
      <c r="BO1991" s="1">
        <v>8</v>
      </c>
      <c r="BP1991" s="1">
        <v>8</v>
      </c>
      <c r="BQ1991" s="1">
        <v>8</v>
      </c>
      <c r="BR1991" s="1">
        <v>8</v>
      </c>
      <c r="BS1991" s="1">
        <v>8</v>
      </c>
      <c r="BT1991" s="1">
        <v>0</v>
      </c>
      <c r="BU1991" s="1" t="str">
        <f>"8:00 AM"</f>
        <v>8:00 AM</v>
      </c>
      <c r="BV1991" s="1" t="str">
        <f>"5:00 PM"</f>
        <v>5:00 PM</v>
      </c>
      <c r="BW1991" s="1" t="s">
        <v>135</v>
      </c>
      <c r="BX1991" s="1">
        <v>0</v>
      </c>
      <c r="BY1991" s="1">
        <v>24</v>
      </c>
      <c r="BZ1991" s="1" t="s">
        <v>112</v>
      </c>
      <c r="CA1991" s="1">
        <v>0</v>
      </c>
      <c r="CB1991" s="1" t="s">
        <v>18891</v>
      </c>
      <c r="CC1991" s="1" t="s">
        <v>18889</v>
      </c>
      <c r="CD1991" s="1" t="s">
        <v>457</v>
      </c>
      <c r="CE1991" s="1" t="s">
        <v>116</v>
      </c>
      <c r="CF1991" s="1" t="s">
        <v>117</v>
      </c>
      <c r="CG1991" s="1">
        <v>96950</v>
      </c>
      <c r="CH1991" s="3">
        <v>12.64</v>
      </c>
      <c r="CI1991" s="3">
        <v>12.64</v>
      </c>
      <c r="CJ1991" s="3">
        <v>18.96</v>
      </c>
      <c r="CK1991" s="3">
        <v>18.96</v>
      </c>
      <c r="CL1991" s="1" t="s">
        <v>137</v>
      </c>
      <c r="CM1991" s="1" t="s">
        <v>138</v>
      </c>
      <c r="CN1991" s="1" t="s">
        <v>139</v>
      </c>
      <c r="CP1991" s="1" t="s">
        <v>112</v>
      </c>
      <c r="CQ1991" s="1" t="s">
        <v>111</v>
      </c>
      <c r="CR1991" s="1" t="s">
        <v>112</v>
      </c>
      <c r="CS1991" s="1" t="s">
        <v>111</v>
      </c>
      <c r="CT1991" s="1" t="s">
        <v>138</v>
      </c>
      <c r="CU1991" s="1" t="s">
        <v>111</v>
      </c>
      <c r="CV1991" s="1" t="s">
        <v>138</v>
      </c>
      <c r="CW1991" s="1" t="s">
        <v>138</v>
      </c>
      <c r="CX1991" s="1">
        <v>16702348383</v>
      </c>
      <c r="CY1991" s="1" t="s">
        <v>462</v>
      </c>
      <c r="CZ1991" s="1" t="s">
        <v>138</v>
      </c>
      <c r="DA1991" s="1" t="s">
        <v>111</v>
      </c>
      <c r="DB1991" s="1" t="s">
        <v>112</v>
      </c>
      <c r="DC1991" s="1" t="s">
        <v>459</v>
      </c>
      <c r="DD1991" s="1" t="s">
        <v>460</v>
      </c>
      <c r="DE1991" s="1" t="s">
        <v>202</v>
      </c>
      <c r="DF1991" s="1" t="s">
        <v>455</v>
      </c>
      <c r="DG1991" s="1" t="s">
        <v>462</v>
      </c>
    </row>
    <row r="1992" spans="1:111" ht="15.6" customHeight="1" x14ac:dyDescent="0.25">
      <c r="A1992" s="1" t="s">
        <v>18892</v>
      </c>
      <c r="B1992" s="1" t="s">
        <v>238</v>
      </c>
      <c r="C1992" s="2">
        <v>44062.884424537035</v>
      </c>
      <c r="D1992" s="2">
        <v>44165</v>
      </c>
      <c r="E1992" s="1" t="s">
        <v>180</v>
      </c>
      <c r="F1992" s="2">
        <v>44103.833333333336</v>
      </c>
      <c r="G1992" s="1" t="s">
        <v>112</v>
      </c>
      <c r="H1992" s="1" t="s">
        <v>112</v>
      </c>
      <c r="I1992" s="1" t="s">
        <v>112</v>
      </c>
      <c r="J1992" s="1" t="s">
        <v>18893</v>
      </c>
      <c r="K1992" s="1" t="s">
        <v>138</v>
      </c>
      <c r="L1992" s="1" t="s">
        <v>15928</v>
      </c>
      <c r="M1992" s="1" t="s">
        <v>18894</v>
      </c>
      <c r="N1992" s="1" t="s">
        <v>116</v>
      </c>
      <c r="O1992" s="1" t="s">
        <v>117</v>
      </c>
      <c r="P1992" s="9">
        <v>96950</v>
      </c>
      <c r="Q1992" s="1" t="s">
        <v>118</v>
      </c>
      <c r="R1992" s="1" t="s">
        <v>138</v>
      </c>
      <c r="S1992" s="1">
        <v>16702881411</v>
      </c>
      <c r="T1992" s="1">
        <v>0</v>
      </c>
      <c r="U1992" s="1">
        <v>42441</v>
      </c>
      <c r="V1992" s="1" t="s">
        <v>119</v>
      </c>
      <c r="X1992" s="1" t="s">
        <v>18895</v>
      </c>
      <c r="Y1992" s="1" t="s">
        <v>18896</v>
      </c>
      <c r="Z1992" s="1" t="s">
        <v>138</v>
      </c>
      <c r="AA1992" s="1" t="s">
        <v>973</v>
      </c>
      <c r="AB1992" s="1" t="s">
        <v>15928</v>
      </c>
      <c r="AC1992" s="1" t="s">
        <v>18894</v>
      </c>
      <c r="AD1992" s="1" t="s">
        <v>116</v>
      </c>
      <c r="AE1992" s="1" t="s">
        <v>117</v>
      </c>
      <c r="AF1992" s="9">
        <v>96950</v>
      </c>
      <c r="AG1992" s="1" t="s">
        <v>118</v>
      </c>
      <c r="AH1992" s="1" t="s">
        <v>138</v>
      </c>
      <c r="AI1992" s="1">
        <v>16702881411</v>
      </c>
      <c r="AJ1992" s="1">
        <v>0</v>
      </c>
      <c r="AK1992" s="1" t="s">
        <v>18897</v>
      </c>
      <c r="BC1992" s="1" t="str">
        <f>"43-1011.00"</f>
        <v>43-1011.00</v>
      </c>
      <c r="BD1992" s="1" t="s">
        <v>421</v>
      </c>
      <c r="BE1992" s="1" t="s">
        <v>18898</v>
      </c>
      <c r="BF1992" s="1" t="s">
        <v>10247</v>
      </c>
      <c r="BG1992" s="1">
        <v>1</v>
      </c>
      <c r="BH1992" s="1">
        <v>1</v>
      </c>
      <c r="BI1992" s="2">
        <v>44105</v>
      </c>
      <c r="BJ1992" s="2">
        <v>44469</v>
      </c>
      <c r="BK1992" s="2">
        <v>44165</v>
      </c>
      <c r="BL1992" s="2">
        <v>44469</v>
      </c>
      <c r="BM1992" s="1">
        <v>40</v>
      </c>
      <c r="BN1992" s="1">
        <v>0</v>
      </c>
      <c r="BO1992" s="1">
        <v>8</v>
      </c>
      <c r="BP1992" s="1">
        <v>8</v>
      </c>
      <c r="BQ1992" s="1">
        <v>8</v>
      </c>
      <c r="BR1992" s="1">
        <v>8</v>
      </c>
      <c r="BS1992" s="1">
        <v>8</v>
      </c>
      <c r="BT1992" s="1">
        <v>0</v>
      </c>
      <c r="BU1992" s="1" t="str">
        <f>"8:00 AM"</f>
        <v>8:00 AM</v>
      </c>
      <c r="BV1992" s="1" t="str">
        <f>"5:00 PM"</f>
        <v>5:00 PM</v>
      </c>
      <c r="BW1992" s="1" t="s">
        <v>135</v>
      </c>
      <c r="BX1992" s="1">
        <v>0</v>
      </c>
      <c r="BY1992" s="1">
        <v>24</v>
      </c>
      <c r="BZ1992" s="1" t="s">
        <v>112</v>
      </c>
      <c r="CA1992" s="1">
        <v>0</v>
      </c>
      <c r="CB1992" s="4" t="s">
        <v>18899</v>
      </c>
      <c r="CC1992" s="1" t="s">
        <v>18900</v>
      </c>
      <c r="CD1992" s="1" t="s">
        <v>18901</v>
      </c>
      <c r="CE1992" s="1" t="s">
        <v>167</v>
      </c>
      <c r="CF1992" s="1" t="s">
        <v>117</v>
      </c>
      <c r="CG1992" s="1">
        <v>96950</v>
      </c>
      <c r="CH1992" s="3">
        <v>12.41</v>
      </c>
      <c r="CI1992" s="3">
        <v>12.41</v>
      </c>
      <c r="CJ1992" s="3">
        <v>18.62</v>
      </c>
      <c r="CK1992" s="3">
        <v>18.62</v>
      </c>
      <c r="CL1992" s="1" t="s">
        <v>137</v>
      </c>
      <c r="CM1992" s="1" t="s">
        <v>138</v>
      </c>
      <c r="CN1992" s="1" t="s">
        <v>139</v>
      </c>
      <c r="CP1992" s="1" t="s">
        <v>112</v>
      </c>
      <c r="CQ1992" s="1" t="s">
        <v>111</v>
      </c>
      <c r="CR1992" s="1" t="s">
        <v>112</v>
      </c>
      <c r="CS1992" s="1" t="s">
        <v>111</v>
      </c>
      <c r="CT1992" s="1" t="s">
        <v>138</v>
      </c>
      <c r="CU1992" s="1" t="s">
        <v>111</v>
      </c>
      <c r="CV1992" s="1" t="s">
        <v>138</v>
      </c>
      <c r="CW1992" s="1" t="s">
        <v>138</v>
      </c>
      <c r="CX1992" s="1">
        <v>16702881411</v>
      </c>
      <c r="CY1992" s="1" t="s">
        <v>18897</v>
      </c>
      <c r="CZ1992" s="1" t="s">
        <v>138</v>
      </c>
      <c r="DA1992" s="1" t="s">
        <v>111</v>
      </c>
      <c r="DB1992" s="1" t="s">
        <v>112</v>
      </c>
      <c r="DC1992" s="1" t="s">
        <v>18895</v>
      </c>
      <c r="DD1992" s="1" t="s">
        <v>18902</v>
      </c>
      <c r="DF1992" s="1" t="s">
        <v>18903</v>
      </c>
      <c r="DG1992" s="1" t="s">
        <v>18897</v>
      </c>
    </row>
    <row r="1993" spans="1:111" ht="15.6" customHeight="1" x14ac:dyDescent="0.25">
      <c r="A1993" s="1" t="s">
        <v>18904</v>
      </c>
      <c r="B1993" s="1" t="s">
        <v>238</v>
      </c>
      <c r="C1993" s="2">
        <v>44042.33059189815</v>
      </c>
      <c r="D1993" s="2">
        <v>44113</v>
      </c>
      <c r="E1993" s="1" t="s">
        <v>110</v>
      </c>
      <c r="F1993" s="2">
        <v>44103.833333333336</v>
      </c>
      <c r="G1993" s="1" t="s">
        <v>111</v>
      </c>
      <c r="H1993" s="1" t="s">
        <v>112</v>
      </c>
      <c r="I1993" s="1" t="s">
        <v>112</v>
      </c>
      <c r="J1993" s="1" t="s">
        <v>1978</v>
      </c>
      <c r="K1993" s="1" t="s">
        <v>1979</v>
      </c>
      <c r="L1993" s="1" t="s">
        <v>941</v>
      </c>
      <c r="M1993" s="1" t="s">
        <v>942</v>
      </c>
      <c r="N1993" s="1" t="s">
        <v>116</v>
      </c>
      <c r="O1993" s="1" t="s">
        <v>117</v>
      </c>
      <c r="P1993" s="9">
        <v>96950</v>
      </c>
      <c r="Q1993" s="1" t="s">
        <v>118</v>
      </c>
      <c r="S1993" s="1">
        <v>16702352883</v>
      </c>
      <c r="U1993" s="1">
        <v>56132</v>
      </c>
      <c r="V1993" s="1" t="s">
        <v>119</v>
      </c>
      <c r="X1993" s="1" t="s">
        <v>943</v>
      </c>
      <c r="Y1993" s="1" t="s">
        <v>944</v>
      </c>
      <c r="Z1993" s="1" t="s">
        <v>945</v>
      </c>
      <c r="AA1993" s="1" t="s">
        <v>373</v>
      </c>
      <c r="AB1993" s="1" t="s">
        <v>941</v>
      </c>
      <c r="AC1993" s="1" t="s">
        <v>942</v>
      </c>
      <c r="AD1993" s="1" t="s">
        <v>116</v>
      </c>
      <c r="AE1993" s="1" t="s">
        <v>117</v>
      </c>
      <c r="AF1993" s="9">
        <v>96950</v>
      </c>
      <c r="AG1993" s="1" t="s">
        <v>118</v>
      </c>
      <c r="AI1993" s="1">
        <v>16702352883</v>
      </c>
      <c r="AK1993" s="1" t="s">
        <v>530</v>
      </c>
      <c r="BC1993" s="1" t="str">
        <f>"49-9071.00"</f>
        <v>49-9071.00</v>
      </c>
      <c r="BD1993" s="1" t="s">
        <v>214</v>
      </c>
      <c r="BE1993" s="1" t="s">
        <v>4815</v>
      </c>
      <c r="BF1993" s="1" t="s">
        <v>4816</v>
      </c>
      <c r="BG1993" s="1">
        <v>5</v>
      </c>
      <c r="BH1993" s="1">
        <v>5</v>
      </c>
      <c r="BI1993" s="2">
        <v>44075</v>
      </c>
      <c r="BJ1993" s="2">
        <v>45169</v>
      </c>
      <c r="BK1993" s="2">
        <v>44113</v>
      </c>
      <c r="BL1993" s="2">
        <v>45169</v>
      </c>
      <c r="BM1993" s="1">
        <v>35</v>
      </c>
      <c r="BN1993" s="1">
        <v>0</v>
      </c>
      <c r="BO1993" s="1">
        <v>7</v>
      </c>
      <c r="BP1993" s="1">
        <v>7</v>
      </c>
      <c r="BQ1993" s="1">
        <v>7</v>
      </c>
      <c r="BR1993" s="1">
        <v>7</v>
      </c>
      <c r="BS1993" s="1">
        <v>7</v>
      </c>
      <c r="BT1993" s="1">
        <v>0</v>
      </c>
      <c r="BU1993" s="1" t="str">
        <f>"9:00 AM"</f>
        <v>9:00 AM</v>
      </c>
      <c r="BV1993" s="1" t="str">
        <f>"4:00 PM"</f>
        <v>4:00 PM</v>
      </c>
      <c r="BW1993" s="1" t="s">
        <v>135</v>
      </c>
      <c r="BX1993" s="1">
        <v>12</v>
      </c>
      <c r="BY1993" s="1">
        <v>24</v>
      </c>
      <c r="BZ1993" s="1" t="s">
        <v>112</v>
      </c>
      <c r="CA1993" s="1">
        <v>0</v>
      </c>
      <c r="CB1993" s="4" t="s">
        <v>4817</v>
      </c>
      <c r="CC1993" s="1" t="s">
        <v>941</v>
      </c>
      <c r="CD1993" s="1" t="s">
        <v>942</v>
      </c>
      <c r="CE1993" s="1" t="s">
        <v>116</v>
      </c>
      <c r="CF1993" s="1" t="s">
        <v>117</v>
      </c>
      <c r="CG1993" s="1">
        <v>96950</v>
      </c>
      <c r="CH1993" s="3">
        <v>8.33</v>
      </c>
      <c r="CI1993" s="3">
        <v>9</v>
      </c>
      <c r="CJ1993" s="3">
        <v>12.5</v>
      </c>
      <c r="CK1993" s="3">
        <v>13.5</v>
      </c>
      <c r="CL1993" s="1" t="s">
        <v>137</v>
      </c>
      <c r="CM1993" s="1" t="s">
        <v>138</v>
      </c>
      <c r="CN1993" s="1" t="s">
        <v>139</v>
      </c>
      <c r="CP1993" s="1" t="s">
        <v>112</v>
      </c>
      <c r="CQ1993" s="1" t="s">
        <v>111</v>
      </c>
      <c r="CR1993" s="1" t="s">
        <v>112</v>
      </c>
      <c r="CS1993" s="1" t="s">
        <v>111</v>
      </c>
      <c r="CT1993" s="1" t="s">
        <v>111</v>
      </c>
      <c r="CU1993" s="1" t="s">
        <v>111</v>
      </c>
      <c r="CV1993" s="1" t="s">
        <v>138</v>
      </c>
      <c r="CW1993" s="1" t="s">
        <v>138</v>
      </c>
      <c r="CX1993" s="1">
        <v>16702352883</v>
      </c>
      <c r="CY1993" s="1" t="s">
        <v>530</v>
      </c>
      <c r="CZ1993" s="1" t="s">
        <v>138</v>
      </c>
      <c r="DA1993" s="1" t="s">
        <v>111</v>
      </c>
      <c r="DB1993" s="1" t="s">
        <v>112</v>
      </c>
    </row>
    <row r="1994" spans="1:111" ht="15.6" customHeight="1" x14ac:dyDescent="0.25">
      <c r="A1994" s="1" t="s">
        <v>18932</v>
      </c>
      <c r="B1994" s="1" t="s">
        <v>238</v>
      </c>
      <c r="C1994" s="2">
        <v>44079.007667361111</v>
      </c>
      <c r="D1994" s="2">
        <v>44140</v>
      </c>
      <c r="E1994" s="1" t="s">
        <v>180</v>
      </c>
      <c r="G1994" s="1" t="s">
        <v>112</v>
      </c>
      <c r="H1994" s="1" t="s">
        <v>112</v>
      </c>
      <c r="I1994" s="1" t="s">
        <v>112</v>
      </c>
      <c r="J1994" s="1" t="s">
        <v>7751</v>
      </c>
      <c r="K1994" s="1" t="s">
        <v>7752</v>
      </c>
      <c r="L1994" s="1" t="s">
        <v>7753</v>
      </c>
      <c r="M1994" s="1" t="s">
        <v>138</v>
      </c>
      <c r="N1994" s="1" t="s">
        <v>116</v>
      </c>
      <c r="O1994" s="1" t="s">
        <v>117</v>
      </c>
      <c r="P1994" s="9">
        <v>96950</v>
      </c>
      <c r="Q1994" s="1" t="s">
        <v>118</v>
      </c>
      <c r="R1994" s="1" t="s">
        <v>242</v>
      </c>
      <c r="S1994" s="1">
        <v>16704832398</v>
      </c>
      <c r="U1994" s="1">
        <v>4481</v>
      </c>
      <c r="V1994" s="1" t="s">
        <v>119</v>
      </c>
      <c r="X1994" s="1" t="s">
        <v>7754</v>
      </c>
      <c r="Y1994" s="1" t="s">
        <v>7755</v>
      </c>
      <c r="AA1994" s="1" t="s">
        <v>245</v>
      </c>
      <c r="AB1994" s="1" t="s">
        <v>7753</v>
      </c>
      <c r="AC1994" s="1" t="s">
        <v>138</v>
      </c>
      <c r="AD1994" s="1" t="s">
        <v>116</v>
      </c>
      <c r="AE1994" s="1" t="s">
        <v>117</v>
      </c>
      <c r="AF1994" s="9">
        <v>96950</v>
      </c>
      <c r="AG1994" s="1" t="s">
        <v>118</v>
      </c>
      <c r="AH1994" s="1" t="s">
        <v>242</v>
      </c>
      <c r="AI1994" s="1">
        <v>16704832398</v>
      </c>
      <c r="AK1994" s="1" t="s">
        <v>7756</v>
      </c>
      <c r="BC1994" s="1" t="str">
        <f>"27-1022.00"</f>
        <v>27-1022.00</v>
      </c>
      <c r="BD1994" s="1" t="s">
        <v>18933</v>
      </c>
      <c r="BE1994" s="1" t="s">
        <v>18934</v>
      </c>
      <c r="BF1994" s="1" t="s">
        <v>18935</v>
      </c>
      <c r="BG1994" s="1">
        <v>1</v>
      </c>
      <c r="BH1994" s="1">
        <v>1</v>
      </c>
      <c r="BI1994" s="2">
        <v>44105</v>
      </c>
      <c r="BJ1994" s="2">
        <v>44469</v>
      </c>
      <c r="BK1994" s="2">
        <v>44140</v>
      </c>
      <c r="BL1994" s="2">
        <v>44469</v>
      </c>
      <c r="BM1994" s="1">
        <v>35</v>
      </c>
      <c r="BN1994" s="1">
        <v>0</v>
      </c>
      <c r="BO1994" s="1">
        <v>7</v>
      </c>
      <c r="BP1994" s="1">
        <v>7</v>
      </c>
      <c r="BQ1994" s="1">
        <v>7</v>
      </c>
      <c r="BR1994" s="1">
        <v>7</v>
      </c>
      <c r="BS1994" s="1">
        <v>7</v>
      </c>
      <c r="BT1994" s="1">
        <v>0</v>
      </c>
      <c r="BU1994" s="1" t="str">
        <f>"10:00 AM"</f>
        <v>10:00 AM</v>
      </c>
      <c r="BV1994" s="1" t="str">
        <f>"6:00 PM"</f>
        <v>6:00 PM</v>
      </c>
      <c r="BW1994" s="1" t="s">
        <v>135</v>
      </c>
      <c r="BX1994" s="1">
        <v>0</v>
      </c>
      <c r="BY1994" s="1">
        <v>18</v>
      </c>
      <c r="BZ1994" s="1" t="s">
        <v>112</v>
      </c>
      <c r="CA1994" s="1">
        <v>0</v>
      </c>
      <c r="CB1994" s="4" t="s">
        <v>18936</v>
      </c>
      <c r="CC1994" s="1" t="s">
        <v>7753</v>
      </c>
      <c r="CD1994" s="1" t="s">
        <v>138</v>
      </c>
      <c r="CE1994" s="1" t="s">
        <v>116</v>
      </c>
      <c r="CF1994" s="1" t="s">
        <v>117</v>
      </c>
      <c r="CG1994" s="1">
        <v>96950</v>
      </c>
      <c r="CH1994" s="3">
        <v>29.39</v>
      </c>
      <c r="CI1994" s="3">
        <v>29.39</v>
      </c>
      <c r="CL1994" s="1" t="s">
        <v>137</v>
      </c>
      <c r="CM1994" s="1" t="s">
        <v>18937</v>
      </c>
      <c r="CN1994" s="1" t="s">
        <v>139</v>
      </c>
      <c r="CP1994" s="1" t="s">
        <v>112</v>
      </c>
      <c r="CQ1994" s="1" t="s">
        <v>111</v>
      </c>
      <c r="CR1994" s="1" t="s">
        <v>112</v>
      </c>
      <c r="CS1994" s="1" t="s">
        <v>112</v>
      </c>
      <c r="CT1994" s="1" t="s">
        <v>138</v>
      </c>
      <c r="CU1994" s="1" t="s">
        <v>111</v>
      </c>
      <c r="CV1994" s="1" t="s">
        <v>138</v>
      </c>
      <c r="CW1994" s="1" t="s">
        <v>253</v>
      </c>
      <c r="CX1994" s="1">
        <v>16704832398</v>
      </c>
      <c r="CY1994" s="1" t="s">
        <v>7761</v>
      </c>
      <c r="CZ1994" s="1" t="s">
        <v>168</v>
      </c>
      <c r="DA1994" s="1" t="s">
        <v>111</v>
      </c>
      <c r="DB1994" s="1" t="s">
        <v>112</v>
      </c>
    </row>
    <row r="1995" spans="1:111" ht="15.6" customHeight="1" x14ac:dyDescent="0.25">
      <c r="A1995" s="1" t="s">
        <v>18938</v>
      </c>
      <c r="B1995" s="1" t="s">
        <v>238</v>
      </c>
      <c r="C1995" s="2">
        <v>44138.882630902779</v>
      </c>
      <c r="D1995" s="2">
        <v>44168</v>
      </c>
      <c r="E1995" s="1" t="s">
        <v>180</v>
      </c>
      <c r="G1995" s="1" t="s">
        <v>112</v>
      </c>
      <c r="H1995" s="1" t="s">
        <v>112</v>
      </c>
      <c r="I1995" s="1" t="s">
        <v>112</v>
      </c>
      <c r="J1995" s="1" t="s">
        <v>4288</v>
      </c>
      <c r="K1995" s="1" t="s">
        <v>4289</v>
      </c>
      <c r="L1995" s="1" t="s">
        <v>4290</v>
      </c>
      <c r="M1995" s="1" t="s">
        <v>4291</v>
      </c>
      <c r="N1995" s="1" t="s">
        <v>116</v>
      </c>
      <c r="O1995" s="1" t="s">
        <v>117</v>
      </c>
      <c r="P1995" s="9">
        <v>96950</v>
      </c>
      <c r="Q1995" s="1" t="s">
        <v>118</v>
      </c>
      <c r="R1995" s="1" t="s">
        <v>138</v>
      </c>
      <c r="S1995" s="1">
        <v>16702336696</v>
      </c>
      <c r="U1995" s="1">
        <v>81219</v>
      </c>
      <c r="V1995" s="1" t="s">
        <v>119</v>
      </c>
      <c r="X1995" s="1" t="s">
        <v>4292</v>
      </c>
      <c r="Y1995" s="1" t="s">
        <v>3647</v>
      </c>
      <c r="AA1995" s="1" t="s">
        <v>373</v>
      </c>
      <c r="AB1995" s="1" t="s">
        <v>4290</v>
      </c>
      <c r="AC1995" s="1" t="s">
        <v>4291</v>
      </c>
      <c r="AD1995" s="1" t="s">
        <v>116</v>
      </c>
      <c r="AE1995" s="1" t="s">
        <v>117</v>
      </c>
      <c r="AF1995" s="9">
        <v>96950</v>
      </c>
      <c r="AG1995" s="1" t="s">
        <v>118</v>
      </c>
      <c r="AH1995" s="1" t="s">
        <v>138</v>
      </c>
      <c r="AI1995" s="1">
        <v>16704848787</v>
      </c>
      <c r="AK1995" s="1" t="s">
        <v>4293</v>
      </c>
      <c r="BC1995" s="1" t="str">
        <f>"31-9011.00"</f>
        <v>31-9011.00</v>
      </c>
      <c r="BD1995" s="1" t="s">
        <v>947</v>
      </c>
      <c r="BE1995" s="1" t="s">
        <v>4294</v>
      </c>
      <c r="BF1995" s="1" t="s">
        <v>949</v>
      </c>
      <c r="BG1995" s="1">
        <v>6</v>
      </c>
      <c r="BH1995" s="1">
        <v>6</v>
      </c>
      <c r="BI1995" s="2">
        <v>44166</v>
      </c>
      <c r="BJ1995" s="2">
        <v>44530</v>
      </c>
      <c r="BK1995" s="2">
        <v>44168</v>
      </c>
      <c r="BL1995" s="2">
        <v>44530</v>
      </c>
      <c r="BM1995" s="1">
        <v>40</v>
      </c>
      <c r="BN1995" s="1">
        <v>6</v>
      </c>
      <c r="BO1995" s="1">
        <v>6</v>
      </c>
      <c r="BP1995" s="1">
        <v>6</v>
      </c>
      <c r="BQ1995" s="1">
        <v>6</v>
      </c>
      <c r="BR1995" s="1">
        <v>0</v>
      </c>
      <c r="BS1995" s="1">
        <v>8</v>
      </c>
      <c r="BT1995" s="1">
        <v>8</v>
      </c>
      <c r="BU1995" s="1" t="str">
        <f>"11:00 AM"</f>
        <v>11:00 AM</v>
      </c>
      <c r="BV1995" s="1" t="str">
        <f>"1:00 AM"</f>
        <v>1:00 AM</v>
      </c>
      <c r="BW1995" s="1" t="s">
        <v>230</v>
      </c>
      <c r="BX1995" s="1">
        <v>0</v>
      </c>
      <c r="BY1995" s="1">
        <v>18</v>
      </c>
      <c r="BZ1995" s="1" t="s">
        <v>112</v>
      </c>
      <c r="CA1995" s="1">
        <v>0</v>
      </c>
      <c r="CB1995" s="1" t="s">
        <v>4295</v>
      </c>
      <c r="CC1995" s="1" t="s">
        <v>4296</v>
      </c>
      <c r="CD1995" s="1" t="s">
        <v>1197</v>
      </c>
      <c r="CE1995" s="1" t="s">
        <v>116</v>
      </c>
      <c r="CF1995" s="1" t="s">
        <v>117</v>
      </c>
      <c r="CG1995" s="1">
        <v>96950</v>
      </c>
      <c r="CH1995" s="3">
        <v>10.6</v>
      </c>
      <c r="CI1995" s="3">
        <v>10.6</v>
      </c>
      <c r="CJ1995" s="3">
        <v>0</v>
      </c>
      <c r="CK1995" s="3">
        <v>0</v>
      </c>
      <c r="CL1995" s="1" t="s">
        <v>137</v>
      </c>
      <c r="CM1995" s="1" t="s">
        <v>168</v>
      </c>
      <c r="CN1995" s="1" t="s">
        <v>139</v>
      </c>
      <c r="CP1995" s="1" t="s">
        <v>112</v>
      </c>
      <c r="CQ1995" s="1" t="s">
        <v>111</v>
      </c>
      <c r="CR1995" s="1" t="s">
        <v>112</v>
      </c>
      <c r="CS1995" s="1" t="s">
        <v>112</v>
      </c>
      <c r="CT1995" s="1" t="s">
        <v>138</v>
      </c>
      <c r="CU1995" s="1" t="s">
        <v>111</v>
      </c>
      <c r="CV1995" s="1" t="s">
        <v>138</v>
      </c>
      <c r="CW1995" s="1" t="s">
        <v>168</v>
      </c>
      <c r="CX1995" s="1">
        <v>16702336696</v>
      </c>
      <c r="CY1995" s="1" t="s">
        <v>4297</v>
      </c>
      <c r="CZ1995" s="1" t="s">
        <v>138</v>
      </c>
      <c r="DA1995" s="1" t="s">
        <v>111</v>
      </c>
      <c r="DB1995" s="1" t="s">
        <v>112</v>
      </c>
    </row>
    <row r="1996" spans="1:111" ht="15.6" customHeight="1" x14ac:dyDescent="0.25">
      <c r="A1996" s="1" t="s">
        <v>18939</v>
      </c>
      <c r="B1996" s="1" t="s">
        <v>238</v>
      </c>
      <c r="C1996" s="2">
        <v>44132.3159443287</v>
      </c>
      <c r="D1996" s="2">
        <v>44180</v>
      </c>
      <c r="E1996" s="1" t="s">
        <v>180</v>
      </c>
      <c r="G1996" s="1" t="s">
        <v>112</v>
      </c>
      <c r="H1996" s="1" t="s">
        <v>111</v>
      </c>
      <c r="I1996" s="1" t="s">
        <v>112</v>
      </c>
      <c r="J1996" s="1" t="s">
        <v>18940</v>
      </c>
      <c r="K1996" s="1" t="s">
        <v>18941</v>
      </c>
      <c r="L1996" s="1" t="s">
        <v>18942</v>
      </c>
      <c r="M1996" s="1" t="s">
        <v>2131</v>
      </c>
      <c r="N1996" s="1" t="s">
        <v>116</v>
      </c>
      <c r="O1996" s="1" t="s">
        <v>117</v>
      </c>
      <c r="P1996" s="9">
        <v>96950</v>
      </c>
      <c r="Q1996" s="1" t="s">
        <v>118</v>
      </c>
      <c r="S1996" s="1">
        <v>16707892523</v>
      </c>
      <c r="U1996" s="1">
        <v>722511</v>
      </c>
      <c r="V1996" s="1" t="s">
        <v>119</v>
      </c>
      <c r="X1996" s="1" t="s">
        <v>18943</v>
      </c>
      <c r="Y1996" s="1" t="s">
        <v>18944</v>
      </c>
      <c r="Z1996" s="1" t="s">
        <v>4855</v>
      </c>
      <c r="AA1996" s="1" t="s">
        <v>245</v>
      </c>
      <c r="AB1996" s="1" t="s">
        <v>18945</v>
      </c>
      <c r="AC1996" s="1" t="s">
        <v>2131</v>
      </c>
      <c r="AD1996" s="1" t="s">
        <v>116</v>
      </c>
      <c r="AE1996" s="1" t="s">
        <v>117</v>
      </c>
      <c r="AF1996" s="9">
        <v>96950</v>
      </c>
      <c r="AG1996" s="1" t="s">
        <v>118</v>
      </c>
      <c r="AI1996" s="1">
        <v>16707892523</v>
      </c>
      <c r="AK1996" s="1" t="s">
        <v>575</v>
      </c>
      <c r="BC1996" s="1" t="str">
        <f>"35-3031.00"</f>
        <v>35-3031.00</v>
      </c>
      <c r="BD1996" s="1" t="s">
        <v>174</v>
      </c>
      <c r="BE1996" s="1" t="s">
        <v>18946</v>
      </c>
      <c r="BF1996" s="1" t="s">
        <v>3258</v>
      </c>
      <c r="BG1996" s="1">
        <v>2</v>
      </c>
      <c r="BH1996" s="1">
        <v>2</v>
      </c>
      <c r="BI1996" s="2">
        <v>44175</v>
      </c>
      <c r="BJ1996" s="2">
        <v>44539</v>
      </c>
      <c r="BK1996" s="2">
        <v>44180</v>
      </c>
      <c r="BL1996" s="2">
        <v>44539</v>
      </c>
      <c r="BM1996" s="1">
        <v>35</v>
      </c>
      <c r="BN1996" s="1">
        <v>0</v>
      </c>
      <c r="BO1996" s="1">
        <v>7</v>
      </c>
      <c r="BP1996" s="1">
        <v>7</v>
      </c>
      <c r="BQ1996" s="1">
        <v>7</v>
      </c>
      <c r="BR1996" s="1">
        <v>7</v>
      </c>
      <c r="BS1996" s="1">
        <v>7</v>
      </c>
      <c r="BT1996" s="1">
        <v>0</v>
      </c>
      <c r="BU1996" s="1" t="str">
        <f>"10:00 AM"</f>
        <v>10:00 AM</v>
      </c>
      <c r="BV1996" s="1" t="str">
        <f>"6:00 PM"</f>
        <v>6:00 PM</v>
      </c>
      <c r="BW1996" s="1" t="s">
        <v>135</v>
      </c>
      <c r="BX1996" s="1">
        <v>0</v>
      </c>
      <c r="BY1996" s="1">
        <v>12</v>
      </c>
      <c r="BZ1996" s="1" t="s">
        <v>112</v>
      </c>
      <c r="CA1996" s="1">
        <v>0</v>
      </c>
      <c r="CB1996" s="4" t="s">
        <v>18947</v>
      </c>
      <c r="CC1996" s="1" t="s">
        <v>18948</v>
      </c>
      <c r="CD1996" s="1" t="s">
        <v>18945</v>
      </c>
      <c r="CE1996" s="1" t="s">
        <v>116</v>
      </c>
      <c r="CF1996" s="1" t="s">
        <v>117</v>
      </c>
      <c r="CG1996" s="1">
        <v>96950</v>
      </c>
      <c r="CH1996" s="3">
        <v>8.5</v>
      </c>
      <c r="CI1996" s="3">
        <v>8.5</v>
      </c>
      <c r="CJ1996" s="3">
        <v>12.75</v>
      </c>
      <c r="CK1996" s="3">
        <v>12.75</v>
      </c>
      <c r="CL1996" s="1" t="s">
        <v>137</v>
      </c>
      <c r="CM1996" s="1" t="s">
        <v>6270</v>
      </c>
      <c r="CN1996" s="1" t="s">
        <v>139</v>
      </c>
      <c r="CP1996" s="1" t="s">
        <v>112</v>
      </c>
      <c r="CQ1996" s="1" t="s">
        <v>111</v>
      </c>
      <c r="CR1996" s="1" t="s">
        <v>111</v>
      </c>
      <c r="CS1996" s="1" t="s">
        <v>111</v>
      </c>
      <c r="CT1996" s="1" t="s">
        <v>138</v>
      </c>
      <c r="CU1996" s="1" t="s">
        <v>111</v>
      </c>
      <c r="CV1996" s="1" t="s">
        <v>138</v>
      </c>
      <c r="CW1996" s="1" t="s">
        <v>583</v>
      </c>
      <c r="CX1996" s="1">
        <v>16707837461</v>
      </c>
      <c r="CY1996" s="1" t="s">
        <v>575</v>
      </c>
      <c r="CZ1996" s="1" t="s">
        <v>428</v>
      </c>
      <c r="DA1996" s="1" t="s">
        <v>111</v>
      </c>
      <c r="DB1996" s="1" t="s">
        <v>112</v>
      </c>
    </row>
    <row r="1997" spans="1:111" ht="15.6" customHeight="1" x14ac:dyDescent="0.25">
      <c r="A1997" s="1" t="s">
        <v>18949</v>
      </c>
      <c r="B1997" s="1" t="s">
        <v>238</v>
      </c>
      <c r="C1997" s="2">
        <v>44050.046735300923</v>
      </c>
      <c r="D1997" s="2">
        <v>44111</v>
      </c>
      <c r="E1997" s="1" t="s">
        <v>110</v>
      </c>
      <c r="F1997" s="2">
        <v>44103.833333333336</v>
      </c>
      <c r="G1997" s="1" t="s">
        <v>111</v>
      </c>
      <c r="H1997" s="1" t="s">
        <v>112</v>
      </c>
      <c r="I1997" s="1" t="s">
        <v>112</v>
      </c>
      <c r="J1997" s="1" t="s">
        <v>6802</v>
      </c>
      <c r="K1997" s="1" t="s">
        <v>6803</v>
      </c>
      <c r="L1997" s="1" t="s">
        <v>6804</v>
      </c>
      <c r="M1997" s="1" t="s">
        <v>2272</v>
      </c>
      <c r="N1997" s="1" t="s">
        <v>116</v>
      </c>
      <c r="O1997" s="1" t="s">
        <v>117</v>
      </c>
      <c r="P1997" s="9">
        <v>96950</v>
      </c>
      <c r="Q1997" s="1" t="s">
        <v>118</v>
      </c>
      <c r="R1997" s="1" t="s">
        <v>138</v>
      </c>
      <c r="S1997" s="1">
        <v>16702886903</v>
      </c>
      <c r="U1997" s="1">
        <v>72111</v>
      </c>
      <c r="V1997" s="1" t="s">
        <v>119</v>
      </c>
      <c r="X1997" s="1" t="s">
        <v>18950</v>
      </c>
      <c r="Y1997" s="1" t="s">
        <v>1786</v>
      </c>
      <c r="Z1997" s="1" t="s">
        <v>12230</v>
      </c>
      <c r="AA1997" s="1" t="s">
        <v>357</v>
      </c>
      <c r="AB1997" s="1" t="s">
        <v>6804</v>
      </c>
      <c r="AC1997" s="1" t="s">
        <v>2272</v>
      </c>
      <c r="AD1997" s="1" t="s">
        <v>116</v>
      </c>
      <c r="AE1997" s="1" t="s">
        <v>117</v>
      </c>
      <c r="AF1997" s="9">
        <v>96950</v>
      </c>
      <c r="AG1997" s="1" t="s">
        <v>118</v>
      </c>
      <c r="AH1997" s="1" t="s">
        <v>138</v>
      </c>
      <c r="AI1997" s="1">
        <v>16709898373</v>
      </c>
      <c r="AK1997" s="1" t="s">
        <v>6807</v>
      </c>
      <c r="BC1997" s="1" t="str">
        <f>"37-2012.00"</f>
        <v>37-2012.00</v>
      </c>
      <c r="BD1997" s="1" t="s">
        <v>576</v>
      </c>
      <c r="BE1997" s="1" t="s">
        <v>18951</v>
      </c>
      <c r="BF1997" s="1" t="s">
        <v>1255</v>
      </c>
      <c r="BG1997" s="1">
        <v>3</v>
      </c>
      <c r="BH1997" s="1">
        <v>3</v>
      </c>
      <c r="BI1997" s="2">
        <v>44105</v>
      </c>
      <c r="BJ1997" s="2">
        <v>44469</v>
      </c>
      <c r="BK1997" s="2">
        <v>44111</v>
      </c>
      <c r="BL1997" s="2">
        <v>44469</v>
      </c>
      <c r="BM1997" s="1">
        <v>35</v>
      </c>
      <c r="BN1997" s="1">
        <v>0</v>
      </c>
      <c r="BO1997" s="1">
        <v>7</v>
      </c>
      <c r="BP1997" s="1">
        <v>7</v>
      </c>
      <c r="BQ1997" s="1">
        <v>7</v>
      </c>
      <c r="BR1997" s="1">
        <v>7</v>
      </c>
      <c r="BS1997" s="1">
        <v>7</v>
      </c>
      <c r="BT1997" s="1">
        <v>0</v>
      </c>
      <c r="BU1997" s="1" t="str">
        <f>"8:00 AM"</f>
        <v>8:00 AM</v>
      </c>
      <c r="BV1997" s="1" t="str">
        <f>"4:00 PM"</f>
        <v>4:00 PM</v>
      </c>
      <c r="BW1997" s="1" t="s">
        <v>135</v>
      </c>
      <c r="BX1997" s="1">
        <v>0</v>
      </c>
      <c r="BY1997" s="1">
        <v>3</v>
      </c>
      <c r="BZ1997" s="1" t="s">
        <v>112</v>
      </c>
      <c r="CA1997" s="1">
        <v>0</v>
      </c>
      <c r="CB1997" s="1" t="s">
        <v>18952</v>
      </c>
      <c r="CC1997" s="1" t="s">
        <v>6804</v>
      </c>
      <c r="CD1997" s="1" t="s">
        <v>2272</v>
      </c>
      <c r="CE1997" s="1" t="s">
        <v>116</v>
      </c>
      <c r="CF1997" s="1" t="s">
        <v>117</v>
      </c>
      <c r="CG1997" s="1">
        <v>96950</v>
      </c>
      <c r="CH1997" s="3">
        <v>7.33</v>
      </c>
      <c r="CI1997" s="3">
        <v>7.4</v>
      </c>
      <c r="CJ1997" s="3">
        <v>11</v>
      </c>
      <c r="CK1997" s="3">
        <v>11.1</v>
      </c>
      <c r="CL1997" s="1" t="s">
        <v>137</v>
      </c>
      <c r="CM1997" s="1" t="s">
        <v>138</v>
      </c>
      <c r="CN1997" s="1" t="s">
        <v>139</v>
      </c>
      <c r="CP1997" s="1" t="s">
        <v>112</v>
      </c>
      <c r="CQ1997" s="1" t="s">
        <v>111</v>
      </c>
      <c r="CR1997" s="1" t="s">
        <v>112</v>
      </c>
      <c r="CS1997" s="1" t="s">
        <v>111</v>
      </c>
      <c r="CT1997" s="1" t="s">
        <v>138</v>
      </c>
      <c r="CU1997" s="1" t="s">
        <v>111</v>
      </c>
      <c r="CV1997" s="1" t="s">
        <v>138</v>
      </c>
      <c r="CW1997" s="1" t="s">
        <v>18953</v>
      </c>
      <c r="CX1997" s="1">
        <v>16702886903</v>
      </c>
      <c r="CY1997" s="1" t="s">
        <v>6807</v>
      </c>
      <c r="CZ1997" s="1" t="s">
        <v>138</v>
      </c>
      <c r="DA1997" s="1" t="s">
        <v>111</v>
      </c>
      <c r="DB1997" s="1" t="s">
        <v>112</v>
      </c>
    </row>
    <row r="1998" spans="1:111" ht="15.6" customHeight="1" x14ac:dyDescent="0.25">
      <c r="A1998" s="1" t="s">
        <v>18954</v>
      </c>
      <c r="B1998" s="1" t="s">
        <v>238</v>
      </c>
      <c r="C1998" s="2">
        <v>44173.800550347223</v>
      </c>
      <c r="D1998" s="2">
        <v>44222</v>
      </c>
      <c r="E1998" s="1" t="s">
        <v>180</v>
      </c>
      <c r="G1998" s="1" t="s">
        <v>112</v>
      </c>
      <c r="H1998" s="1" t="s">
        <v>112</v>
      </c>
      <c r="I1998" s="1" t="s">
        <v>112</v>
      </c>
      <c r="J1998" s="1" t="s">
        <v>8800</v>
      </c>
      <c r="K1998" s="1" t="s">
        <v>8801</v>
      </c>
      <c r="L1998" s="1" t="s">
        <v>8802</v>
      </c>
      <c r="N1998" s="1" t="s">
        <v>167</v>
      </c>
      <c r="O1998" s="1" t="s">
        <v>117</v>
      </c>
      <c r="P1998" s="9">
        <v>96950</v>
      </c>
      <c r="Q1998" s="1" t="s">
        <v>118</v>
      </c>
      <c r="S1998" s="1">
        <v>16703221234</v>
      </c>
      <c r="U1998" s="1">
        <v>721110</v>
      </c>
      <c r="V1998" s="1" t="s">
        <v>119</v>
      </c>
      <c r="X1998" s="1" t="s">
        <v>8803</v>
      </c>
      <c r="Y1998" s="1" t="s">
        <v>8804</v>
      </c>
      <c r="AA1998" s="1" t="s">
        <v>8805</v>
      </c>
      <c r="AB1998" s="1" t="s">
        <v>8802</v>
      </c>
      <c r="AD1998" s="1" t="s">
        <v>167</v>
      </c>
      <c r="AE1998" s="1" t="s">
        <v>117</v>
      </c>
      <c r="AF1998" s="9">
        <v>96950</v>
      </c>
      <c r="AG1998" s="1" t="s">
        <v>118</v>
      </c>
      <c r="AI1998" s="1">
        <v>16703221234</v>
      </c>
      <c r="AK1998" s="1" t="s">
        <v>8806</v>
      </c>
      <c r="BC1998" s="1" t="str">
        <f>"35-2014.00"</f>
        <v>35-2014.00</v>
      </c>
      <c r="BD1998" s="1" t="s">
        <v>152</v>
      </c>
      <c r="BE1998" s="1" t="s">
        <v>18955</v>
      </c>
      <c r="BF1998" s="1" t="s">
        <v>229</v>
      </c>
      <c r="BG1998" s="1">
        <v>1</v>
      </c>
      <c r="BH1998" s="1">
        <v>1</v>
      </c>
      <c r="BI1998" s="2">
        <v>44174</v>
      </c>
      <c r="BJ1998" s="2">
        <v>44469</v>
      </c>
      <c r="BK1998" s="2">
        <v>44222</v>
      </c>
      <c r="BL1998" s="2">
        <v>44469</v>
      </c>
      <c r="BM1998" s="1">
        <v>40</v>
      </c>
      <c r="BN1998" s="1">
        <v>8</v>
      </c>
      <c r="BO1998" s="1">
        <v>8</v>
      </c>
      <c r="BP1998" s="1">
        <v>8</v>
      </c>
      <c r="BQ1998" s="1">
        <v>0</v>
      </c>
      <c r="BR1998" s="1">
        <v>0</v>
      </c>
      <c r="BS1998" s="1">
        <v>8</v>
      </c>
      <c r="BT1998" s="1">
        <v>8</v>
      </c>
      <c r="BU1998" s="1" t="str">
        <f>"7:00 AM"</f>
        <v>7:00 AM</v>
      </c>
      <c r="BV1998" s="1" t="str">
        <f>"3:00 PM"</f>
        <v>3:00 PM</v>
      </c>
      <c r="BW1998" s="1" t="s">
        <v>135</v>
      </c>
      <c r="BX1998" s="1">
        <v>0</v>
      </c>
      <c r="BY1998" s="1">
        <v>6</v>
      </c>
      <c r="BZ1998" s="1" t="s">
        <v>112</v>
      </c>
      <c r="CA1998" s="1">
        <v>0</v>
      </c>
      <c r="CB1998" s="1" t="s">
        <v>18956</v>
      </c>
      <c r="CC1998" s="1" t="s">
        <v>8801</v>
      </c>
      <c r="CD1998" s="1" t="s">
        <v>18957</v>
      </c>
      <c r="CE1998" s="1" t="s">
        <v>167</v>
      </c>
      <c r="CF1998" s="1" t="s">
        <v>117</v>
      </c>
      <c r="CG1998" s="1">
        <v>96950</v>
      </c>
      <c r="CH1998" s="3">
        <v>8.68</v>
      </c>
      <c r="CI1998" s="3">
        <v>8.68</v>
      </c>
      <c r="CJ1998" s="3">
        <v>13.02</v>
      </c>
      <c r="CK1998" s="3">
        <v>13.02</v>
      </c>
      <c r="CL1998" s="1" t="s">
        <v>137</v>
      </c>
      <c r="CN1998" s="1" t="s">
        <v>218</v>
      </c>
      <c r="CP1998" s="1" t="s">
        <v>112</v>
      </c>
      <c r="CQ1998" s="1" t="s">
        <v>111</v>
      </c>
      <c r="CR1998" s="1" t="s">
        <v>112</v>
      </c>
      <c r="CS1998" s="1" t="s">
        <v>111</v>
      </c>
      <c r="CT1998" s="1" t="s">
        <v>138</v>
      </c>
      <c r="CU1998" s="1" t="s">
        <v>111</v>
      </c>
      <c r="CV1998" s="1" t="s">
        <v>138</v>
      </c>
      <c r="CW1998" s="1" t="s">
        <v>8810</v>
      </c>
      <c r="CX1998" s="1">
        <v>16703221234</v>
      </c>
      <c r="CY1998" s="1" t="s">
        <v>8806</v>
      </c>
      <c r="CZ1998" s="1" t="s">
        <v>138</v>
      </c>
      <c r="DA1998" s="1" t="s">
        <v>111</v>
      </c>
      <c r="DB1998" s="1" t="s">
        <v>112</v>
      </c>
    </row>
    <row r="1999" spans="1:111" ht="15.6" customHeight="1" x14ac:dyDescent="0.25">
      <c r="A1999" s="1" t="s">
        <v>18958</v>
      </c>
      <c r="B1999" s="1" t="s">
        <v>238</v>
      </c>
      <c r="C1999" s="2">
        <v>44161.898276157408</v>
      </c>
      <c r="D1999" s="2">
        <v>44210</v>
      </c>
      <c r="E1999" s="1" t="s">
        <v>180</v>
      </c>
      <c r="G1999" s="1" t="s">
        <v>111</v>
      </c>
      <c r="H1999" s="1" t="s">
        <v>112</v>
      </c>
      <c r="I1999" s="1" t="s">
        <v>112</v>
      </c>
      <c r="J1999" s="1" t="s">
        <v>3453</v>
      </c>
      <c r="K1999" s="1" t="s">
        <v>4833</v>
      </c>
      <c r="L1999" s="1" t="s">
        <v>3455</v>
      </c>
      <c r="N1999" s="1" t="s">
        <v>167</v>
      </c>
      <c r="O1999" s="1" t="s">
        <v>117</v>
      </c>
      <c r="P1999" s="9">
        <v>96950</v>
      </c>
      <c r="Q1999" s="1" t="s">
        <v>118</v>
      </c>
      <c r="S1999" s="1">
        <v>16702341229</v>
      </c>
      <c r="U1999" s="1">
        <v>31181</v>
      </c>
      <c r="V1999" s="1" t="s">
        <v>119</v>
      </c>
      <c r="X1999" s="1" t="s">
        <v>3456</v>
      </c>
      <c r="Y1999" s="1" t="s">
        <v>3457</v>
      </c>
      <c r="Z1999" s="1" t="s">
        <v>3458</v>
      </c>
      <c r="AA1999" s="1" t="s">
        <v>3134</v>
      </c>
      <c r="AB1999" s="1" t="s">
        <v>3455</v>
      </c>
      <c r="AD1999" s="1" t="s">
        <v>167</v>
      </c>
      <c r="AE1999" s="1" t="s">
        <v>117</v>
      </c>
      <c r="AF1999" s="9">
        <v>96950</v>
      </c>
      <c r="AG1999" s="1" t="s">
        <v>118</v>
      </c>
      <c r="AI1999" s="1">
        <v>16702341229</v>
      </c>
      <c r="AK1999" s="1" t="s">
        <v>3459</v>
      </c>
      <c r="BC1999" s="1" t="str">
        <f>"51-3011.00"</f>
        <v>51-3011.00</v>
      </c>
      <c r="BD1999" s="1" t="s">
        <v>1079</v>
      </c>
      <c r="BE1999" s="1" t="s">
        <v>4834</v>
      </c>
      <c r="BF1999" s="1" t="s">
        <v>3366</v>
      </c>
      <c r="BG1999" s="1">
        <v>2</v>
      </c>
      <c r="BH1999" s="1">
        <v>2</v>
      </c>
      <c r="BI1999" s="2">
        <v>44197</v>
      </c>
      <c r="BJ1999" s="2">
        <v>44469</v>
      </c>
      <c r="BK1999" s="2">
        <v>44211</v>
      </c>
      <c r="BL1999" s="2">
        <v>44469</v>
      </c>
      <c r="BM1999" s="1">
        <v>35</v>
      </c>
      <c r="BN1999" s="1">
        <v>0</v>
      </c>
      <c r="BO1999" s="1">
        <v>7</v>
      </c>
      <c r="BP1999" s="1">
        <v>7</v>
      </c>
      <c r="BQ1999" s="1">
        <v>7</v>
      </c>
      <c r="BR1999" s="1">
        <v>7</v>
      </c>
      <c r="BS1999" s="1">
        <v>7</v>
      </c>
      <c r="BT1999" s="1">
        <v>0</v>
      </c>
      <c r="BU1999" s="1" t="str">
        <f>"8:00 AM"</f>
        <v>8:00 AM</v>
      </c>
      <c r="BV1999" s="1" t="str">
        <f>"4:00 PM"</f>
        <v>4:00 PM</v>
      </c>
      <c r="BW1999" s="1" t="s">
        <v>135</v>
      </c>
      <c r="BX1999" s="1">
        <v>0</v>
      </c>
      <c r="BY1999" s="1">
        <v>12</v>
      </c>
      <c r="BZ1999" s="1" t="s">
        <v>112</v>
      </c>
      <c r="CA1999" s="1">
        <v>0</v>
      </c>
      <c r="CB1999" s="4" t="s">
        <v>4835</v>
      </c>
      <c r="CC1999" s="1" t="s">
        <v>3463</v>
      </c>
      <c r="CE1999" s="1" t="s">
        <v>167</v>
      </c>
      <c r="CF1999" s="1" t="s">
        <v>117</v>
      </c>
      <c r="CG1999" s="1">
        <v>96950</v>
      </c>
      <c r="CH1999" s="3">
        <v>7.9</v>
      </c>
      <c r="CI1999" s="3">
        <v>7.9</v>
      </c>
      <c r="CJ1999" s="3">
        <v>11.85</v>
      </c>
      <c r="CK1999" s="3">
        <v>11.85</v>
      </c>
      <c r="CL1999" s="1" t="s">
        <v>137</v>
      </c>
      <c r="CN1999" s="1" t="s">
        <v>139</v>
      </c>
      <c r="CP1999" s="1" t="s">
        <v>112</v>
      </c>
      <c r="CQ1999" s="1" t="s">
        <v>111</v>
      </c>
      <c r="CR1999" s="1" t="s">
        <v>112</v>
      </c>
      <c r="CS1999" s="1" t="s">
        <v>111</v>
      </c>
      <c r="CT1999" s="1" t="s">
        <v>138</v>
      </c>
      <c r="CU1999" s="1" t="s">
        <v>111</v>
      </c>
      <c r="CV1999" s="1" t="s">
        <v>138</v>
      </c>
      <c r="CW1999" s="1" t="s">
        <v>3422</v>
      </c>
      <c r="CX1999" s="1">
        <v>16702341229</v>
      </c>
      <c r="CY1999" s="1" t="s">
        <v>3459</v>
      </c>
      <c r="CZ1999" s="1" t="s">
        <v>428</v>
      </c>
      <c r="DA1999" s="1" t="s">
        <v>111</v>
      </c>
      <c r="DB1999" s="1" t="s">
        <v>112</v>
      </c>
    </row>
    <row r="2000" spans="1:111" ht="15.6" customHeight="1" x14ac:dyDescent="0.25">
      <c r="A2000" s="1" t="s">
        <v>18959</v>
      </c>
      <c r="B2000" s="1" t="s">
        <v>238</v>
      </c>
      <c r="C2000" s="2">
        <v>44171.880546296299</v>
      </c>
      <c r="D2000" s="2">
        <v>44200</v>
      </c>
      <c r="E2000" s="1" t="s">
        <v>180</v>
      </c>
      <c r="G2000" s="1" t="s">
        <v>112</v>
      </c>
      <c r="H2000" s="1" t="s">
        <v>112</v>
      </c>
      <c r="I2000" s="1" t="s">
        <v>112</v>
      </c>
      <c r="J2000" s="1" t="s">
        <v>4637</v>
      </c>
      <c r="K2000" s="1" t="s">
        <v>7008</v>
      </c>
      <c r="L2000" s="1" t="s">
        <v>4639</v>
      </c>
      <c r="N2000" s="1" t="s">
        <v>167</v>
      </c>
      <c r="O2000" s="1" t="s">
        <v>117</v>
      </c>
      <c r="P2000" s="9">
        <v>96950</v>
      </c>
      <c r="Q2000" s="1" t="s">
        <v>118</v>
      </c>
      <c r="S2000" s="1">
        <v>16702356129</v>
      </c>
      <c r="U2000" s="1">
        <v>23621</v>
      </c>
      <c r="V2000" s="1" t="s">
        <v>119</v>
      </c>
      <c r="X2000" s="1" t="s">
        <v>4640</v>
      </c>
      <c r="Y2000" s="1" t="s">
        <v>4641</v>
      </c>
      <c r="Z2000" s="1" t="s">
        <v>4642</v>
      </c>
      <c r="AA2000" s="1" t="s">
        <v>18960</v>
      </c>
      <c r="AB2000" s="1" t="s">
        <v>4639</v>
      </c>
      <c r="AD2000" s="1" t="s">
        <v>167</v>
      </c>
      <c r="AE2000" s="1" t="s">
        <v>117</v>
      </c>
      <c r="AF2000" s="9">
        <v>96950</v>
      </c>
      <c r="AG2000" s="1" t="s">
        <v>118</v>
      </c>
      <c r="AH2000" s="1" t="s">
        <v>117</v>
      </c>
      <c r="AI2000" s="1">
        <v>16702356129</v>
      </c>
      <c r="AK2000" s="1" t="s">
        <v>4643</v>
      </c>
      <c r="BC2000" s="1" t="str">
        <f>"47-3012.00"</f>
        <v>47-3012.00</v>
      </c>
      <c r="BD2000" s="1" t="s">
        <v>5442</v>
      </c>
      <c r="BE2000" s="1" t="s">
        <v>18961</v>
      </c>
      <c r="BF2000" s="1" t="s">
        <v>18960</v>
      </c>
      <c r="BG2000" s="1">
        <v>20</v>
      </c>
      <c r="BH2000" s="1">
        <v>20</v>
      </c>
      <c r="BI2000" s="2">
        <v>44270</v>
      </c>
      <c r="BJ2000" s="2">
        <v>44634</v>
      </c>
      <c r="BK2000" s="2">
        <v>44270</v>
      </c>
      <c r="BL2000" s="2">
        <v>44634</v>
      </c>
      <c r="BM2000" s="1">
        <v>40</v>
      </c>
      <c r="BN2000" s="1">
        <v>0</v>
      </c>
      <c r="BO2000" s="1">
        <v>8</v>
      </c>
      <c r="BP2000" s="1">
        <v>8</v>
      </c>
      <c r="BQ2000" s="1">
        <v>8</v>
      </c>
      <c r="BR2000" s="1">
        <v>8</v>
      </c>
      <c r="BS2000" s="1">
        <v>8</v>
      </c>
      <c r="BT2000" s="1">
        <v>0</v>
      </c>
      <c r="BU2000" s="1" t="str">
        <f>"8:00 AM"</f>
        <v>8:00 AM</v>
      </c>
      <c r="BV2000" s="1" t="str">
        <f>"5:00 PM"</f>
        <v>5:00 PM</v>
      </c>
      <c r="BW2000" s="1" t="s">
        <v>135</v>
      </c>
      <c r="BX2000" s="1">
        <v>0</v>
      </c>
      <c r="BY2000" s="1">
        <v>12</v>
      </c>
      <c r="BZ2000" s="1" t="s">
        <v>112</v>
      </c>
      <c r="CA2000" s="1">
        <v>0</v>
      </c>
      <c r="CB2000" s="1" t="s">
        <v>18962</v>
      </c>
      <c r="CC2000" s="1" t="s">
        <v>4639</v>
      </c>
      <c r="CE2000" s="1" t="s">
        <v>167</v>
      </c>
      <c r="CF2000" s="1" t="s">
        <v>117</v>
      </c>
      <c r="CG2000" s="1">
        <v>96950</v>
      </c>
      <c r="CH2000" s="3">
        <v>10.61</v>
      </c>
      <c r="CI2000" s="3">
        <v>10.61</v>
      </c>
      <c r="CJ2000" s="3">
        <v>15.92</v>
      </c>
      <c r="CK2000" s="3">
        <v>15.92</v>
      </c>
      <c r="CL2000" s="1" t="s">
        <v>137</v>
      </c>
      <c r="CM2000" s="1" t="s">
        <v>362</v>
      </c>
      <c r="CN2000" s="1" t="s">
        <v>139</v>
      </c>
      <c r="CP2000" s="1" t="s">
        <v>112</v>
      </c>
      <c r="CQ2000" s="1" t="s">
        <v>111</v>
      </c>
      <c r="CR2000" s="1" t="s">
        <v>112</v>
      </c>
      <c r="CS2000" s="1" t="s">
        <v>111</v>
      </c>
      <c r="CT2000" s="1" t="s">
        <v>138</v>
      </c>
      <c r="CU2000" s="1" t="s">
        <v>111</v>
      </c>
      <c r="CV2000" s="1" t="s">
        <v>138</v>
      </c>
      <c r="CW2000" s="1" t="s">
        <v>7013</v>
      </c>
      <c r="CX2000" s="1">
        <v>16702356129</v>
      </c>
      <c r="CY2000" s="1" t="s">
        <v>4643</v>
      </c>
      <c r="CZ2000" s="1" t="s">
        <v>380</v>
      </c>
      <c r="DA2000" s="1" t="s">
        <v>111</v>
      </c>
      <c r="DB2000" s="1" t="s">
        <v>112</v>
      </c>
    </row>
    <row r="2001" spans="1:111" ht="15.6" customHeight="1" x14ac:dyDescent="0.25">
      <c r="A2001" s="1" t="s">
        <v>18963</v>
      </c>
      <c r="B2001" s="1" t="s">
        <v>238</v>
      </c>
      <c r="C2001" s="2">
        <v>44173.817705324072</v>
      </c>
      <c r="D2001" s="2">
        <v>44210</v>
      </c>
      <c r="E2001" s="1" t="s">
        <v>180</v>
      </c>
      <c r="G2001" s="1" t="s">
        <v>112</v>
      </c>
      <c r="H2001" s="1" t="s">
        <v>112</v>
      </c>
      <c r="I2001" s="1" t="s">
        <v>112</v>
      </c>
      <c r="J2001" s="1" t="s">
        <v>8553</v>
      </c>
      <c r="K2001" s="1" t="s">
        <v>5417</v>
      </c>
      <c r="L2001" s="1" t="s">
        <v>130</v>
      </c>
      <c r="M2001" s="1" t="s">
        <v>138</v>
      </c>
      <c r="N2001" s="1" t="s">
        <v>116</v>
      </c>
      <c r="O2001" s="1" t="s">
        <v>117</v>
      </c>
      <c r="P2001" s="9">
        <v>96950</v>
      </c>
      <c r="Q2001" s="1" t="s">
        <v>118</v>
      </c>
      <c r="R2001" s="1" t="s">
        <v>117</v>
      </c>
      <c r="S2001" s="1">
        <v>16702880373</v>
      </c>
      <c r="U2001" s="1">
        <v>532111</v>
      </c>
      <c r="V2001" s="1" t="s">
        <v>119</v>
      </c>
      <c r="X2001" s="1" t="s">
        <v>3617</v>
      </c>
      <c r="Y2001" s="1" t="s">
        <v>3618</v>
      </c>
      <c r="Z2001" s="1" t="s">
        <v>3619</v>
      </c>
      <c r="AA2001" s="1" t="s">
        <v>171</v>
      </c>
      <c r="AB2001" s="1" t="s">
        <v>130</v>
      </c>
      <c r="AC2001" s="1" t="s">
        <v>138</v>
      </c>
      <c r="AD2001" s="1" t="s">
        <v>116</v>
      </c>
      <c r="AE2001" s="1" t="s">
        <v>117</v>
      </c>
      <c r="AF2001" s="9">
        <v>96950</v>
      </c>
      <c r="AG2001" s="1" t="s">
        <v>118</v>
      </c>
      <c r="AH2001" s="1" t="s">
        <v>117</v>
      </c>
      <c r="AI2001" s="1">
        <v>16702880373</v>
      </c>
      <c r="AK2001" s="1" t="s">
        <v>5423</v>
      </c>
      <c r="BC2001" s="1" t="str">
        <f>"49-3023.01"</f>
        <v>49-3023.01</v>
      </c>
      <c r="BD2001" s="1" t="s">
        <v>608</v>
      </c>
      <c r="BE2001" s="1" t="s">
        <v>18964</v>
      </c>
      <c r="BF2001" s="1" t="s">
        <v>18965</v>
      </c>
      <c r="BG2001" s="1">
        <v>1</v>
      </c>
      <c r="BH2001" s="1">
        <v>1</v>
      </c>
      <c r="BI2001" s="2">
        <v>44197</v>
      </c>
      <c r="BJ2001" s="2">
        <v>44469</v>
      </c>
      <c r="BK2001" s="2">
        <v>44211</v>
      </c>
      <c r="BL2001" s="2">
        <v>44469</v>
      </c>
      <c r="BM2001" s="1">
        <v>40</v>
      </c>
      <c r="BN2001" s="1">
        <v>0</v>
      </c>
      <c r="BO2001" s="1">
        <v>8</v>
      </c>
      <c r="BP2001" s="1">
        <v>8</v>
      </c>
      <c r="BQ2001" s="1">
        <v>8</v>
      </c>
      <c r="BR2001" s="1">
        <v>8</v>
      </c>
      <c r="BS2001" s="1">
        <v>8</v>
      </c>
      <c r="BT2001" s="1">
        <v>0</v>
      </c>
      <c r="BU2001" s="1" t="str">
        <f>"8:00 AM"</f>
        <v>8:00 AM</v>
      </c>
      <c r="BV2001" s="1" t="str">
        <f>"5:00 PM"</f>
        <v>5:00 PM</v>
      </c>
      <c r="BW2001" s="1" t="s">
        <v>135</v>
      </c>
      <c r="BX2001" s="1">
        <v>0</v>
      </c>
      <c r="BY2001" s="1">
        <v>12</v>
      </c>
      <c r="BZ2001" s="1" t="s">
        <v>112</v>
      </c>
      <c r="CA2001" s="1">
        <v>0</v>
      </c>
      <c r="CB2001" s="1" t="s">
        <v>18966</v>
      </c>
      <c r="CC2001" s="1" t="s">
        <v>18967</v>
      </c>
      <c r="CD2001" s="1" t="s">
        <v>138</v>
      </c>
      <c r="CE2001" s="1" t="s">
        <v>167</v>
      </c>
      <c r="CF2001" s="1" t="s">
        <v>117</v>
      </c>
      <c r="CG2001" s="1">
        <v>96950</v>
      </c>
      <c r="CH2001" s="3">
        <v>8.75</v>
      </c>
      <c r="CI2001" s="3">
        <v>8.75</v>
      </c>
      <c r="CJ2001" s="3">
        <v>13.12</v>
      </c>
      <c r="CK2001" s="3">
        <v>13.12</v>
      </c>
      <c r="CL2001" s="1" t="s">
        <v>137</v>
      </c>
      <c r="CM2001" s="1" t="s">
        <v>362</v>
      </c>
      <c r="CN2001" s="1" t="s">
        <v>139</v>
      </c>
      <c r="CP2001" s="1" t="s">
        <v>112</v>
      </c>
      <c r="CQ2001" s="1" t="s">
        <v>111</v>
      </c>
      <c r="CR2001" s="1" t="s">
        <v>112</v>
      </c>
      <c r="CS2001" s="1" t="s">
        <v>111</v>
      </c>
      <c r="CT2001" s="1" t="s">
        <v>138</v>
      </c>
      <c r="CU2001" s="1" t="s">
        <v>111</v>
      </c>
      <c r="CV2001" s="1" t="s">
        <v>138</v>
      </c>
      <c r="CW2001" s="1" t="s">
        <v>138</v>
      </c>
      <c r="CX2001" s="1">
        <v>16702880373</v>
      </c>
      <c r="CY2001" s="1" t="s">
        <v>5423</v>
      </c>
      <c r="CZ2001" s="1" t="s">
        <v>138</v>
      </c>
      <c r="DA2001" s="1" t="s">
        <v>111</v>
      </c>
      <c r="DB2001" s="1" t="s">
        <v>112</v>
      </c>
      <c r="DC2001" s="1" t="s">
        <v>3617</v>
      </c>
      <c r="DD2001" s="1" t="s">
        <v>3618</v>
      </c>
      <c r="DE2001" s="1" t="s">
        <v>402</v>
      </c>
      <c r="DF2001" s="1" t="s">
        <v>8553</v>
      </c>
      <c r="DG2001" s="1" t="s">
        <v>5423</v>
      </c>
    </row>
    <row r="2002" spans="1:111" ht="15.6" customHeight="1" x14ac:dyDescent="0.25">
      <c r="A2002" s="1" t="s">
        <v>18969</v>
      </c>
      <c r="B2002" s="1" t="s">
        <v>238</v>
      </c>
      <c r="C2002" s="2">
        <v>44153.753460763888</v>
      </c>
      <c r="D2002" s="2">
        <v>44195</v>
      </c>
      <c r="E2002" s="1" t="s">
        <v>180</v>
      </c>
      <c r="G2002" s="1" t="s">
        <v>111</v>
      </c>
      <c r="H2002" s="1" t="s">
        <v>112</v>
      </c>
      <c r="I2002" s="1" t="s">
        <v>112</v>
      </c>
      <c r="J2002" s="1" t="s">
        <v>14262</v>
      </c>
      <c r="L2002" s="1" t="s">
        <v>9570</v>
      </c>
      <c r="N2002" s="1" t="s">
        <v>879</v>
      </c>
      <c r="O2002" s="1" t="s">
        <v>117</v>
      </c>
      <c r="P2002" s="9">
        <v>96950</v>
      </c>
      <c r="Q2002" s="1" t="s">
        <v>118</v>
      </c>
      <c r="S2002" s="1">
        <v>16703220970</v>
      </c>
      <c r="U2002" s="1">
        <v>488510</v>
      </c>
      <c r="V2002" s="1" t="s">
        <v>119</v>
      </c>
      <c r="X2002" s="1" t="s">
        <v>9571</v>
      </c>
      <c r="Y2002" s="1" t="s">
        <v>9572</v>
      </c>
      <c r="Z2002" s="1" t="s">
        <v>2769</v>
      </c>
      <c r="AA2002" s="1" t="s">
        <v>14263</v>
      </c>
      <c r="AB2002" s="1" t="s">
        <v>9570</v>
      </c>
      <c r="AD2002" s="1" t="s">
        <v>18970</v>
      </c>
      <c r="AE2002" s="1" t="s">
        <v>117</v>
      </c>
      <c r="AF2002" s="9">
        <v>96950</v>
      </c>
      <c r="AG2002" s="1" t="s">
        <v>118</v>
      </c>
      <c r="AI2002" s="1">
        <v>16703220970</v>
      </c>
      <c r="AK2002" s="1" t="s">
        <v>9575</v>
      </c>
      <c r="BC2002" s="1" t="str">
        <f>"11-3071.01"</f>
        <v>11-3071.01</v>
      </c>
      <c r="BD2002" s="1" t="s">
        <v>18971</v>
      </c>
      <c r="BE2002" s="1" t="s">
        <v>18972</v>
      </c>
      <c r="BF2002" s="1" t="s">
        <v>18973</v>
      </c>
      <c r="BG2002" s="1">
        <v>1</v>
      </c>
      <c r="BH2002" s="1">
        <v>1</v>
      </c>
      <c r="BI2002" s="2">
        <v>44270</v>
      </c>
      <c r="BJ2002" s="2">
        <v>44634</v>
      </c>
      <c r="BK2002" s="2">
        <v>44270</v>
      </c>
      <c r="BL2002" s="2">
        <v>44634</v>
      </c>
      <c r="BM2002" s="1">
        <v>40</v>
      </c>
      <c r="BN2002" s="1">
        <v>2</v>
      </c>
      <c r="BO2002" s="1">
        <v>7</v>
      </c>
      <c r="BP2002" s="1">
        <v>7</v>
      </c>
      <c r="BQ2002" s="1">
        <v>7</v>
      </c>
      <c r="BR2002" s="1">
        <v>7</v>
      </c>
      <c r="BS2002" s="1">
        <v>7</v>
      </c>
      <c r="BT2002" s="1">
        <v>3</v>
      </c>
      <c r="BU2002" s="1" t="str">
        <f>"9:00 AM"</f>
        <v>9:00 AM</v>
      </c>
      <c r="BV2002" s="1" t="str">
        <f>"5:00 PM"</f>
        <v>5:00 PM</v>
      </c>
      <c r="BW2002" s="1" t="s">
        <v>392</v>
      </c>
      <c r="BX2002" s="1">
        <v>0</v>
      </c>
      <c r="BY2002" s="1">
        <v>24</v>
      </c>
      <c r="BZ2002" s="1" t="s">
        <v>111</v>
      </c>
      <c r="CA2002" s="1">
        <v>5</v>
      </c>
      <c r="CB2002" s="4" t="s">
        <v>18974</v>
      </c>
      <c r="CC2002" s="1" t="s">
        <v>18975</v>
      </c>
      <c r="CD2002" s="1" t="s">
        <v>18976</v>
      </c>
      <c r="CE2002" s="1" t="s">
        <v>167</v>
      </c>
      <c r="CF2002" s="1" t="s">
        <v>117</v>
      </c>
      <c r="CG2002" s="1">
        <v>96950</v>
      </c>
      <c r="CH2002" s="3">
        <v>21.62</v>
      </c>
      <c r="CI2002" s="3">
        <v>21.62</v>
      </c>
      <c r="CJ2002" s="3">
        <v>0</v>
      </c>
      <c r="CK2002" s="3">
        <v>0</v>
      </c>
      <c r="CL2002" s="1" t="s">
        <v>137</v>
      </c>
      <c r="CM2002" s="1" t="s">
        <v>18977</v>
      </c>
      <c r="CN2002" s="1" t="s">
        <v>139</v>
      </c>
      <c r="CP2002" s="1" t="s">
        <v>112</v>
      </c>
      <c r="CQ2002" s="1" t="s">
        <v>111</v>
      </c>
      <c r="CR2002" s="1" t="s">
        <v>111</v>
      </c>
      <c r="CS2002" s="1" t="s">
        <v>112</v>
      </c>
      <c r="CT2002" s="1" t="s">
        <v>138</v>
      </c>
      <c r="CU2002" s="1" t="s">
        <v>111</v>
      </c>
      <c r="CV2002" s="1" t="s">
        <v>138</v>
      </c>
      <c r="CW2002" s="1" t="s">
        <v>12399</v>
      </c>
      <c r="CX2002" s="1">
        <v>16703220970</v>
      </c>
      <c r="CY2002" s="1" t="s">
        <v>9575</v>
      </c>
      <c r="CZ2002" s="1" t="s">
        <v>9580</v>
      </c>
      <c r="DA2002" s="1" t="s">
        <v>111</v>
      </c>
      <c r="DB2002" s="1" t="s">
        <v>112</v>
      </c>
    </row>
    <row r="2003" spans="1:111" ht="15.6" customHeight="1" x14ac:dyDescent="0.25">
      <c r="A2003" s="1" t="s">
        <v>18978</v>
      </c>
      <c r="B2003" s="1" t="s">
        <v>238</v>
      </c>
      <c r="C2003" s="2">
        <v>44172.011769907411</v>
      </c>
      <c r="D2003" s="2">
        <v>44216</v>
      </c>
      <c r="E2003" s="1" t="s">
        <v>180</v>
      </c>
      <c r="G2003" s="1" t="s">
        <v>112</v>
      </c>
      <c r="H2003" s="1" t="s">
        <v>112</v>
      </c>
      <c r="I2003" s="1" t="s">
        <v>112</v>
      </c>
      <c r="J2003" s="1" t="s">
        <v>784</v>
      </c>
      <c r="K2003" s="1" t="s">
        <v>785</v>
      </c>
      <c r="L2003" s="1" t="s">
        <v>2383</v>
      </c>
      <c r="M2003" s="1" t="s">
        <v>786</v>
      </c>
      <c r="N2003" s="1" t="s">
        <v>116</v>
      </c>
      <c r="O2003" s="1" t="s">
        <v>117</v>
      </c>
      <c r="P2003" s="9">
        <v>96950</v>
      </c>
      <c r="Q2003" s="1" t="s">
        <v>118</v>
      </c>
      <c r="R2003" s="1" t="s">
        <v>719</v>
      </c>
      <c r="S2003" s="1">
        <v>16703236877</v>
      </c>
      <c r="U2003" s="1">
        <v>62161</v>
      </c>
      <c r="V2003" s="1" t="s">
        <v>119</v>
      </c>
      <c r="X2003" s="1" t="s">
        <v>686</v>
      </c>
      <c r="Y2003" s="1" t="s">
        <v>687</v>
      </c>
      <c r="Z2003" s="1" t="s">
        <v>688</v>
      </c>
      <c r="AA2003" s="1" t="s">
        <v>245</v>
      </c>
      <c r="AB2003" s="1" t="s">
        <v>689</v>
      </c>
      <c r="AD2003" s="1" t="s">
        <v>690</v>
      </c>
      <c r="AE2003" s="1" t="s">
        <v>691</v>
      </c>
      <c r="AF2003" s="9">
        <v>96931</v>
      </c>
      <c r="AG2003" s="1" t="s">
        <v>118</v>
      </c>
      <c r="AH2003" s="1" t="s">
        <v>719</v>
      </c>
      <c r="AI2003" s="1">
        <v>16716498746</v>
      </c>
      <c r="AJ2003" s="1">
        <v>203</v>
      </c>
      <c r="AK2003" s="1" t="s">
        <v>692</v>
      </c>
      <c r="BC2003" s="1" t="str">
        <f>"29-1128.00"</f>
        <v>29-1128.00</v>
      </c>
      <c r="BD2003" s="1" t="s">
        <v>14271</v>
      </c>
      <c r="BE2003" s="1" t="s">
        <v>18979</v>
      </c>
      <c r="BF2003" s="1" t="s">
        <v>14273</v>
      </c>
      <c r="BG2003" s="1">
        <v>4</v>
      </c>
      <c r="BH2003" s="1">
        <v>4</v>
      </c>
      <c r="BI2003" s="2">
        <v>44270</v>
      </c>
      <c r="BJ2003" s="2">
        <v>44634</v>
      </c>
      <c r="BK2003" s="2">
        <v>44270</v>
      </c>
      <c r="BL2003" s="2">
        <v>44634</v>
      </c>
      <c r="BM2003" s="1">
        <v>40</v>
      </c>
      <c r="BN2003" s="1">
        <v>0</v>
      </c>
      <c r="BO2003" s="1">
        <v>8</v>
      </c>
      <c r="BP2003" s="1">
        <v>8</v>
      </c>
      <c r="BQ2003" s="1">
        <v>8</v>
      </c>
      <c r="BR2003" s="1">
        <v>8</v>
      </c>
      <c r="BS2003" s="1">
        <v>5</v>
      </c>
      <c r="BT2003" s="1">
        <v>3</v>
      </c>
      <c r="BU2003" s="1" t="str">
        <f>"8:30 AM"</f>
        <v>8:30 AM</v>
      </c>
      <c r="BV2003" s="1" t="str">
        <f>"5:30 PM"</f>
        <v>5:30 PM</v>
      </c>
      <c r="BW2003" s="1" t="s">
        <v>193</v>
      </c>
      <c r="BX2003" s="1">
        <v>0</v>
      </c>
      <c r="BY2003" s="1">
        <v>0</v>
      </c>
      <c r="BZ2003" s="1" t="s">
        <v>112</v>
      </c>
      <c r="CA2003" s="1">
        <v>0</v>
      </c>
      <c r="CB2003" s="1" t="s">
        <v>14274</v>
      </c>
      <c r="CC2003" s="1" t="s">
        <v>2383</v>
      </c>
      <c r="CD2003" s="1" t="s">
        <v>786</v>
      </c>
      <c r="CE2003" s="1" t="s">
        <v>116</v>
      </c>
      <c r="CF2003" s="1" t="s">
        <v>117</v>
      </c>
      <c r="CG2003" s="1">
        <v>96950</v>
      </c>
      <c r="CH2003" s="3">
        <v>18.16</v>
      </c>
      <c r="CI2003" s="3">
        <v>18.16</v>
      </c>
      <c r="CL2003" s="1" t="s">
        <v>137</v>
      </c>
      <c r="CN2003" s="1" t="s">
        <v>139</v>
      </c>
      <c r="CP2003" s="1" t="s">
        <v>112</v>
      </c>
      <c r="CQ2003" s="1" t="s">
        <v>111</v>
      </c>
      <c r="CR2003" s="1" t="s">
        <v>112</v>
      </c>
      <c r="CS2003" s="1" t="s">
        <v>112</v>
      </c>
      <c r="CT2003" s="1" t="s">
        <v>138</v>
      </c>
      <c r="CU2003" s="1" t="s">
        <v>111</v>
      </c>
      <c r="CV2003" s="1" t="s">
        <v>138</v>
      </c>
      <c r="CW2003" s="1" t="s">
        <v>698</v>
      </c>
      <c r="CX2003" s="1">
        <v>16703236877</v>
      </c>
      <c r="CY2003" s="1" t="s">
        <v>699</v>
      </c>
      <c r="CZ2003" s="1" t="s">
        <v>138</v>
      </c>
      <c r="DA2003" s="1" t="s">
        <v>111</v>
      </c>
      <c r="DB2003" s="1" t="s">
        <v>112</v>
      </c>
    </row>
    <row r="2004" spans="1:111" ht="15.6" customHeight="1" x14ac:dyDescent="0.25">
      <c r="A2004" s="1" t="s">
        <v>18982</v>
      </c>
      <c r="B2004" s="1" t="s">
        <v>238</v>
      </c>
      <c r="C2004" s="2">
        <v>44232.112935300924</v>
      </c>
      <c r="D2004" s="2">
        <v>44278</v>
      </c>
      <c r="E2004" s="1" t="s">
        <v>180</v>
      </c>
      <c r="G2004" s="1" t="s">
        <v>112</v>
      </c>
      <c r="H2004" s="1" t="s">
        <v>112</v>
      </c>
      <c r="I2004" s="1" t="s">
        <v>112</v>
      </c>
      <c r="J2004" s="1" t="s">
        <v>10254</v>
      </c>
      <c r="K2004" s="1" t="s">
        <v>10255</v>
      </c>
      <c r="L2004" s="1" t="s">
        <v>2383</v>
      </c>
      <c r="M2004" s="1" t="s">
        <v>10256</v>
      </c>
      <c r="N2004" s="1" t="s">
        <v>116</v>
      </c>
      <c r="O2004" s="1" t="s">
        <v>117</v>
      </c>
      <c r="P2004" s="9">
        <v>96950</v>
      </c>
      <c r="Q2004" s="1" t="s">
        <v>118</v>
      </c>
      <c r="R2004" s="1" t="s">
        <v>719</v>
      </c>
      <c r="S2004" s="1">
        <v>16703236877</v>
      </c>
      <c r="U2004" s="1">
        <v>62161</v>
      </c>
      <c r="V2004" s="1" t="s">
        <v>119</v>
      </c>
      <c r="X2004" s="1" t="s">
        <v>686</v>
      </c>
      <c r="Y2004" s="1" t="s">
        <v>687</v>
      </c>
      <c r="Z2004" s="1" t="s">
        <v>688</v>
      </c>
      <c r="AA2004" s="1" t="s">
        <v>245</v>
      </c>
      <c r="AB2004" s="1" t="s">
        <v>689</v>
      </c>
      <c r="AD2004" s="1" t="s">
        <v>690</v>
      </c>
      <c r="AE2004" s="1" t="s">
        <v>691</v>
      </c>
      <c r="AF2004" s="9">
        <v>96950</v>
      </c>
      <c r="AG2004" s="1" t="s">
        <v>118</v>
      </c>
      <c r="AH2004" s="1" t="s">
        <v>719</v>
      </c>
      <c r="AI2004" s="1">
        <v>16716498746</v>
      </c>
      <c r="AJ2004" s="1">
        <v>203</v>
      </c>
      <c r="AK2004" s="1" t="s">
        <v>692</v>
      </c>
      <c r="BC2004" s="1" t="str">
        <f>"31-9092.00"</f>
        <v>31-9092.00</v>
      </c>
      <c r="BD2004" s="1" t="s">
        <v>3787</v>
      </c>
      <c r="BE2004" s="1" t="s">
        <v>18983</v>
      </c>
      <c r="BF2004" s="1" t="s">
        <v>4325</v>
      </c>
      <c r="BG2004" s="1">
        <v>2</v>
      </c>
      <c r="BH2004" s="1">
        <v>2</v>
      </c>
      <c r="BI2004" s="2">
        <v>44331</v>
      </c>
      <c r="BJ2004" s="2">
        <v>44695</v>
      </c>
      <c r="BK2004" s="2">
        <v>44331</v>
      </c>
      <c r="BL2004" s="2">
        <v>44695</v>
      </c>
      <c r="BM2004" s="1">
        <v>40</v>
      </c>
      <c r="BN2004" s="1">
        <v>0</v>
      </c>
      <c r="BO2004" s="1">
        <v>8</v>
      </c>
      <c r="BP2004" s="1">
        <v>8</v>
      </c>
      <c r="BQ2004" s="1">
        <v>8</v>
      </c>
      <c r="BR2004" s="1">
        <v>8</v>
      </c>
      <c r="BS2004" s="1">
        <v>5</v>
      </c>
      <c r="BT2004" s="1">
        <v>3</v>
      </c>
      <c r="BU2004" s="1" t="str">
        <f>"8:30 AM"</f>
        <v>8:30 AM</v>
      </c>
      <c r="BV2004" s="1" t="str">
        <f>"5:30 PM"</f>
        <v>5:30 PM</v>
      </c>
      <c r="BW2004" s="1" t="s">
        <v>135</v>
      </c>
      <c r="BX2004" s="1">
        <v>0</v>
      </c>
      <c r="BY2004" s="1">
        <v>6</v>
      </c>
      <c r="BZ2004" s="1" t="s">
        <v>112</v>
      </c>
      <c r="CA2004" s="1">
        <v>0</v>
      </c>
      <c r="CB2004" s="4" t="s">
        <v>18984</v>
      </c>
      <c r="CC2004" s="1" t="s">
        <v>2410</v>
      </c>
      <c r="CD2004" s="1" t="s">
        <v>10256</v>
      </c>
      <c r="CE2004" s="1" t="s">
        <v>116</v>
      </c>
      <c r="CF2004" s="1" t="s">
        <v>117</v>
      </c>
      <c r="CG2004" s="1">
        <v>96950</v>
      </c>
      <c r="CH2004" s="3">
        <v>11.66</v>
      </c>
      <c r="CI2004" s="3">
        <v>11.66</v>
      </c>
      <c r="CJ2004" s="3">
        <v>17.489999999999998</v>
      </c>
      <c r="CK2004" s="3">
        <v>17.489999999999998</v>
      </c>
      <c r="CL2004" s="1" t="s">
        <v>137</v>
      </c>
      <c r="CN2004" s="1" t="s">
        <v>139</v>
      </c>
      <c r="CP2004" s="1" t="s">
        <v>112</v>
      </c>
      <c r="CQ2004" s="1" t="s">
        <v>111</v>
      </c>
      <c r="CR2004" s="1" t="s">
        <v>112</v>
      </c>
      <c r="CS2004" s="1" t="s">
        <v>111</v>
      </c>
      <c r="CT2004" s="1" t="s">
        <v>138</v>
      </c>
      <c r="CU2004" s="1" t="s">
        <v>111</v>
      </c>
      <c r="CV2004" s="1" t="s">
        <v>138</v>
      </c>
      <c r="CW2004" s="1" t="s">
        <v>797</v>
      </c>
      <c r="CX2004" s="1">
        <v>16703236877</v>
      </c>
      <c r="CY2004" s="1" t="s">
        <v>699</v>
      </c>
      <c r="CZ2004" s="1" t="s">
        <v>138</v>
      </c>
      <c r="DA2004" s="1" t="s">
        <v>111</v>
      </c>
      <c r="DB2004" s="1" t="s">
        <v>112</v>
      </c>
    </row>
    <row r="2005" spans="1:111" ht="15.6" customHeight="1" x14ac:dyDescent="0.25">
      <c r="A2005" s="1" t="s">
        <v>18985</v>
      </c>
      <c r="B2005" s="1" t="s">
        <v>238</v>
      </c>
      <c r="C2005" s="2">
        <v>44232.117004050924</v>
      </c>
      <c r="D2005" s="2">
        <v>44270</v>
      </c>
      <c r="E2005" s="1" t="s">
        <v>180</v>
      </c>
      <c r="G2005" s="1" t="s">
        <v>112</v>
      </c>
      <c r="H2005" s="1" t="s">
        <v>112</v>
      </c>
      <c r="I2005" s="1" t="s">
        <v>112</v>
      </c>
      <c r="J2005" s="1" t="s">
        <v>791</v>
      </c>
      <c r="K2005" s="1" t="s">
        <v>792</v>
      </c>
      <c r="L2005" s="1" t="s">
        <v>684</v>
      </c>
      <c r="M2005" s="1" t="s">
        <v>793</v>
      </c>
      <c r="N2005" s="1" t="s">
        <v>116</v>
      </c>
      <c r="O2005" s="1" t="s">
        <v>117</v>
      </c>
      <c r="P2005" s="9">
        <v>96950</v>
      </c>
      <c r="Q2005" s="1" t="s">
        <v>118</v>
      </c>
      <c r="R2005" s="1" t="s">
        <v>138</v>
      </c>
      <c r="S2005" s="1">
        <v>16703236877</v>
      </c>
      <c r="U2005" s="1">
        <v>62161</v>
      </c>
      <c r="V2005" s="1" t="s">
        <v>119</v>
      </c>
      <c r="X2005" s="1" t="s">
        <v>686</v>
      </c>
      <c r="Y2005" s="1" t="s">
        <v>687</v>
      </c>
      <c r="Z2005" s="1" t="s">
        <v>688</v>
      </c>
      <c r="AA2005" s="1" t="s">
        <v>245</v>
      </c>
      <c r="AB2005" s="1" t="s">
        <v>689</v>
      </c>
      <c r="AD2005" s="1" t="s">
        <v>690</v>
      </c>
      <c r="AE2005" s="1" t="s">
        <v>691</v>
      </c>
      <c r="AF2005" s="9">
        <v>96931</v>
      </c>
      <c r="AG2005" s="1" t="s">
        <v>118</v>
      </c>
      <c r="AH2005" s="1" t="s">
        <v>138</v>
      </c>
      <c r="AI2005" s="1">
        <v>16716498746</v>
      </c>
      <c r="AJ2005" s="1">
        <v>203</v>
      </c>
      <c r="AK2005" s="1" t="s">
        <v>692</v>
      </c>
      <c r="BC2005" s="1" t="str">
        <f>"29-1141.00"</f>
        <v>29-1141.00</v>
      </c>
      <c r="BD2005" s="1" t="s">
        <v>1381</v>
      </c>
      <c r="BE2005" s="1" t="s">
        <v>3612</v>
      </c>
      <c r="BF2005" s="1" t="s">
        <v>1383</v>
      </c>
      <c r="BG2005" s="1">
        <v>8</v>
      </c>
      <c r="BH2005" s="1">
        <v>8</v>
      </c>
      <c r="BI2005" s="2">
        <v>44331</v>
      </c>
      <c r="BJ2005" s="2">
        <v>44695</v>
      </c>
      <c r="BK2005" s="2">
        <v>44331</v>
      </c>
      <c r="BL2005" s="2">
        <v>44695</v>
      </c>
      <c r="BM2005" s="1">
        <v>40</v>
      </c>
      <c r="BN2005" s="1">
        <v>0</v>
      </c>
      <c r="BO2005" s="1">
        <v>8</v>
      </c>
      <c r="BP2005" s="1">
        <v>8</v>
      </c>
      <c r="BQ2005" s="1">
        <v>8</v>
      </c>
      <c r="BR2005" s="1">
        <v>8</v>
      </c>
      <c r="BS2005" s="1">
        <v>5</v>
      </c>
      <c r="BT2005" s="1">
        <v>3</v>
      </c>
      <c r="BU2005" s="1" t="str">
        <f>"8:30 AM"</f>
        <v>8:30 AM</v>
      </c>
      <c r="BV2005" s="1" t="str">
        <f>"5:30 PM"</f>
        <v>5:30 PM</v>
      </c>
      <c r="BW2005" s="1" t="s">
        <v>392</v>
      </c>
      <c r="BX2005" s="1">
        <v>0</v>
      </c>
      <c r="BY2005" s="1">
        <v>0</v>
      </c>
      <c r="BZ2005" s="1" t="s">
        <v>112</v>
      </c>
      <c r="CA2005" s="1">
        <v>0</v>
      </c>
      <c r="CB2005" s="4" t="s">
        <v>1384</v>
      </c>
      <c r="CC2005" s="1" t="s">
        <v>684</v>
      </c>
      <c r="CD2005" s="1" t="s">
        <v>1380</v>
      </c>
      <c r="CE2005" s="1" t="s">
        <v>116</v>
      </c>
      <c r="CF2005" s="1" t="s">
        <v>117</v>
      </c>
      <c r="CG2005" s="1">
        <v>96950</v>
      </c>
      <c r="CH2005" s="3">
        <v>22.19</v>
      </c>
      <c r="CL2005" s="1" t="s">
        <v>137</v>
      </c>
      <c r="CN2005" s="1" t="s">
        <v>139</v>
      </c>
      <c r="CP2005" s="1" t="s">
        <v>112</v>
      </c>
      <c r="CQ2005" s="1" t="s">
        <v>111</v>
      </c>
      <c r="CR2005" s="1" t="s">
        <v>112</v>
      </c>
      <c r="CS2005" s="1" t="s">
        <v>112</v>
      </c>
      <c r="CT2005" s="1" t="s">
        <v>138</v>
      </c>
      <c r="CU2005" s="1" t="s">
        <v>111</v>
      </c>
      <c r="CV2005" s="1" t="s">
        <v>138</v>
      </c>
      <c r="CW2005" s="1" t="s">
        <v>797</v>
      </c>
      <c r="CX2005" s="1">
        <v>16703236877</v>
      </c>
      <c r="CY2005" s="1" t="s">
        <v>699</v>
      </c>
      <c r="CZ2005" s="1" t="s">
        <v>138</v>
      </c>
      <c r="DA2005" s="1" t="s">
        <v>111</v>
      </c>
      <c r="DB2005" s="1" t="s">
        <v>112</v>
      </c>
    </row>
    <row r="2006" spans="1:111" ht="15.6" customHeight="1" x14ac:dyDescent="0.25">
      <c r="A2006" s="1" t="s">
        <v>18986</v>
      </c>
      <c r="B2006" s="1" t="s">
        <v>238</v>
      </c>
      <c r="C2006" s="2">
        <v>44277.093541666669</v>
      </c>
      <c r="D2006" s="2">
        <v>44320</v>
      </c>
      <c r="E2006" s="1" t="s">
        <v>110</v>
      </c>
      <c r="F2006" s="2">
        <v>44375.833333333336</v>
      </c>
      <c r="G2006" s="1" t="s">
        <v>111</v>
      </c>
      <c r="H2006" s="1" t="s">
        <v>112</v>
      </c>
      <c r="I2006" s="1" t="s">
        <v>112</v>
      </c>
      <c r="J2006" s="1" t="s">
        <v>5927</v>
      </c>
      <c r="K2006" s="1" t="s">
        <v>10279</v>
      </c>
      <c r="L2006" s="1" t="s">
        <v>1416</v>
      </c>
      <c r="N2006" s="1" t="s">
        <v>116</v>
      </c>
      <c r="O2006" s="1" t="s">
        <v>117</v>
      </c>
      <c r="P2006" s="9">
        <v>96950</v>
      </c>
      <c r="Q2006" s="1" t="s">
        <v>118</v>
      </c>
      <c r="S2006" s="1">
        <v>16702335100</v>
      </c>
      <c r="U2006" s="1">
        <v>71329</v>
      </c>
      <c r="V2006" s="1" t="s">
        <v>119</v>
      </c>
      <c r="X2006" s="1" t="s">
        <v>1417</v>
      </c>
      <c r="Y2006" s="1" t="s">
        <v>1418</v>
      </c>
      <c r="AA2006" s="1" t="s">
        <v>373</v>
      </c>
      <c r="AB2006" s="1" t="s">
        <v>1416</v>
      </c>
      <c r="AD2006" s="1" t="s">
        <v>116</v>
      </c>
      <c r="AE2006" s="1" t="s">
        <v>117</v>
      </c>
      <c r="AF2006" s="9">
        <v>96950</v>
      </c>
      <c r="AG2006" s="1" t="s">
        <v>118</v>
      </c>
      <c r="AI2006" s="1">
        <v>16702335100</v>
      </c>
      <c r="AK2006" s="1" t="s">
        <v>1419</v>
      </c>
      <c r="BC2006" s="1" t="str">
        <f>"43-3031.00"</f>
        <v>43-3031.00</v>
      </c>
      <c r="BD2006" s="1" t="s">
        <v>389</v>
      </c>
      <c r="BE2006" s="1" t="s">
        <v>10280</v>
      </c>
      <c r="BF2006" s="1" t="s">
        <v>10281</v>
      </c>
      <c r="BG2006" s="1">
        <v>1</v>
      </c>
      <c r="BH2006" s="1">
        <v>1</v>
      </c>
      <c r="BI2006" s="2">
        <v>44377</v>
      </c>
      <c r="BJ2006" s="2">
        <v>44741</v>
      </c>
      <c r="BK2006" s="2">
        <v>44377</v>
      </c>
      <c r="BL2006" s="2">
        <v>44741</v>
      </c>
      <c r="BM2006" s="1">
        <v>35</v>
      </c>
      <c r="BN2006" s="1">
        <v>0</v>
      </c>
      <c r="BO2006" s="1">
        <v>7</v>
      </c>
      <c r="BP2006" s="1">
        <v>7</v>
      </c>
      <c r="BQ2006" s="1">
        <v>7</v>
      </c>
      <c r="BR2006" s="1">
        <v>7</v>
      </c>
      <c r="BS2006" s="1">
        <v>7</v>
      </c>
      <c r="BT2006" s="1">
        <v>0</v>
      </c>
      <c r="BU2006" s="1" t="str">
        <f>"9:00 AM"</f>
        <v>9:00 AM</v>
      </c>
      <c r="BV2006" s="1" t="str">
        <f>"5:00 PM"</f>
        <v>5:00 PM</v>
      </c>
      <c r="BW2006" s="1" t="s">
        <v>392</v>
      </c>
      <c r="BX2006" s="1">
        <v>1</v>
      </c>
      <c r="BY2006" s="1">
        <v>24</v>
      </c>
      <c r="BZ2006" s="1" t="s">
        <v>112</v>
      </c>
      <c r="CA2006" s="1">
        <v>0</v>
      </c>
      <c r="CB2006" s="1" t="s">
        <v>18987</v>
      </c>
      <c r="CC2006" s="1" t="s">
        <v>1423</v>
      </c>
      <c r="CD2006" s="1" t="s">
        <v>1416</v>
      </c>
      <c r="CE2006" s="1" t="s">
        <v>116</v>
      </c>
      <c r="CF2006" s="1" t="s">
        <v>117</v>
      </c>
      <c r="CG2006" s="1">
        <v>96950</v>
      </c>
      <c r="CH2006" s="3">
        <v>9.49</v>
      </c>
      <c r="CI2006" s="3">
        <v>9.49</v>
      </c>
      <c r="CJ2006" s="3">
        <v>14.24</v>
      </c>
      <c r="CK2006" s="3">
        <v>14.24</v>
      </c>
      <c r="CL2006" s="1" t="s">
        <v>137</v>
      </c>
      <c r="CN2006" s="1" t="s">
        <v>139</v>
      </c>
      <c r="CP2006" s="1" t="s">
        <v>112</v>
      </c>
      <c r="CQ2006" s="1" t="s">
        <v>111</v>
      </c>
      <c r="CR2006" s="1" t="s">
        <v>111</v>
      </c>
      <c r="CS2006" s="1" t="s">
        <v>111</v>
      </c>
      <c r="CT2006" s="1" t="s">
        <v>111</v>
      </c>
      <c r="CU2006" s="1" t="s">
        <v>111</v>
      </c>
      <c r="CV2006" s="1" t="s">
        <v>111</v>
      </c>
      <c r="CW2006" s="1" t="s">
        <v>1004</v>
      </c>
      <c r="CX2006" s="1">
        <v>16702335100</v>
      </c>
      <c r="CY2006" s="1" t="s">
        <v>1419</v>
      </c>
      <c r="CZ2006" s="1" t="s">
        <v>138</v>
      </c>
      <c r="DA2006" s="1" t="s">
        <v>111</v>
      </c>
      <c r="DB2006" s="1" t="s">
        <v>112</v>
      </c>
    </row>
    <row r="2007" spans="1:111" ht="15.6" customHeight="1" x14ac:dyDescent="0.25">
      <c r="A2007" s="1" t="s">
        <v>18999</v>
      </c>
      <c r="B2007" s="1" t="s">
        <v>238</v>
      </c>
      <c r="C2007" s="2">
        <v>44294.300708101851</v>
      </c>
      <c r="D2007" s="2">
        <v>44329</v>
      </c>
      <c r="E2007" s="1" t="s">
        <v>110</v>
      </c>
      <c r="F2007" s="2">
        <v>44468.833333333336</v>
      </c>
      <c r="G2007" s="1" t="s">
        <v>112</v>
      </c>
      <c r="H2007" s="1" t="s">
        <v>112</v>
      </c>
      <c r="I2007" s="1" t="s">
        <v>112</v>
      </c>
      <c r="J2007" s="1" t="s">
        <v>2758</v>
      </c>
      <c r="K2007" s="1" t="s">
        <v>1979</v>
      </c>
      <c r="L2007" s="1" t="s">
        <v>941</v>
      </c>
      <c r="M2007" s="1" t="s">
        <v>942</v>
      </c>
      <c r="N2007" s="1" t="s">
        <v>116</v>
      </c>
      <c r="O2007" s="1" t="s">
        <v>117</v>
      </c>
      <c r="P2007" s="9">
        <v>96950</v>
      </c>
      <c r="Q2007" s="1" t="s">
        <v>118</v>
      </c>
      <c r="S2007" s="1">
        <v>16702352883</v>
      </c>
      <c r="U2007" s="1">
        <v>561320</v>
      </c>
      <c r="V2007" s="1" t="s">
        <v>119</v>
      </c>
      <c r="X2007" s="1" t="s">
        <v>943</v>
      </c>
      <c r="Y2007" s="1" t="s">
        <v>944</v>
      </c>
      <c r="Z2007" s="1" t="s">
        <v>945</v>
      </c>
      <c r="AA2007" s="1" t="s">
        <v>373</v>
      </c>
      <c r="AB2007" s="1" t="s">
        <v>941</v>
      </c>
      <c r="AC2007" s="1" t="s">
        <v>4283</v>
      </c>
      <c r="AD2007" s="1" t="s">
        <v>116</v>
      </c>
      <c r="AE2007" s="1" t="s">
        <v>117</v>
      </c>
      <c r="AF2007" s="9">
        <v>96950</v>
      </c>
      <c r="AG2007" s="1" t="s">
        <v>118</v>
      </c>
      <c r="AI2007" s="1">
        <v>16702352883</v>
      </c>
      <c r="AK2007" s="1" t="s">
        <v>530</v>
      </c>
      <c r="BC2007" s="1" t="str">
        <f>"43-3031.00"</f>
        <v>43-3031.00</v>
      </c>
      <c r="BD2007" s="1" t="s">
        <v>389</v>
      </c>
      <c r="BE2007" s="1" t="s">
        <v>4284</v>
      </c>
      <c r="BF2007" s="1" t="s">
        <v>4285</v>
      </c>
      <c r="BG2007" s="1">
        <v>5</v>
      </c>
      <c r="BH2007" s="1">
        <v>5</v>
      </c>
      <c r="BI2007" s="2">
        <v>44470</v>
      </c>
      <c r="BJ2007" s="2">
        <v>44834</v>
      </c>
      <c r="BK2007" s="2">
        <v>44470</v>
      </c>
      <c r="BL2007" s="2">
        <v>44834</v>
      </c>
      <c r="BM2007" s="1">
        <v>35</v>
      </c>
      <c r="BN2007" s="1">
        <v>0</v>
      </c>
      <c r="BO2007" s="1">
        <v>7</v>
      </c>
      <c r="BP2007" s="1">
        <v>7</v>
      </c>
      <c r="BQ2007" s="1">
        <v>7</v>
      </c>
      <c r="BR2007" s="1">
        <v>7</v>
      </c>
      <c r="BS2007" s="1">
        <v>7</v>
      </c>
      <c r="BT2007" s="1">
        <v>0</v>
      </c>
      <c r="BU2007" s="1" t="str">
        <f>"9:00 AM"</f>
        <v>9:00 AM</v>
      </c>
      <c r="BV2007" s="1" t="str">
        <f>"5:00 PM"</f>
        <v>5:00 PM</v>
      </c>
      <c r="BW2007" s="1" t="s">
        <v>135</v>
      </c>
      <c r="BX2007" s="1">
        <v>6</v>
      </c>
      <c r="BY2007" s="1">
        <v>12</v>
      </c>
      <c r="BZ2007" s="1" t="s">
        <v>112</v>
      </c>
      <c r="CA2007" s="1">
        <v>0</v>
      </c>
      <c r="CB2007" s="4" t="s">
        <v>19000</v>
      </c>
      <c r="CC2007" s="1" t="s">
        <v>941</v>
      </c>
      <c r="CD2007" s="1" t="s">
        <v>942</v>
      </c>
      <c r="CE2007" s="1" t="s">
        <v>116</v>
      </c>
      <c r="CF2007" s="1" t="s">
        <v>117</v>
      </c>
      <c r="CG2007" s="1">
        <v>96950</v>
      </c>
      <c r="CH2007" s="3">
        <v>9.49</v>
      </c>
      <c r="CI2007" s="3">
        <v>13</v>
      </c>
      <c r="CJ2007" s="3">
        <v>14.24</v>
      </c>
      <c r="CK2007" s="3">
        <v>19.5</v>
      </c>
      <c r="CL2007" s="1" t="s">
        <v>137</v>
      </c>
      <c r="CM2007" s="1" t="s">
        <v>138</v>
      </c>
      <c r="CN2007" s="1" t="s">
        <v>139</v>
      </c>
      <c r="CP2007" s="1" t="s">
        <v>112</v>
      </c>
      <c r="CQ2007" s="1" t="s">
        <v>111</v>
      </c>
      <c r="CR2007" s="1" t="s">
        <v>112</v>
      </c>
      <c r="CS2007" s="1" t="s">
        <v>111</v>
      </c>
      <c r="CT2007" s="1" t="s">
        <v>111</v>
      </c>
      <c r="CU2007" s="1" t="s">
        <v>111</v>
      </c>
      <c r="CV2007" s="1" t="s">
        <v>138</v>
      </c>
      <c r="CW2007" s="1" t="s">
        <v>138</v>
      </c>
      <c r="CX2007" s="1">
        <v>16702352883</v>
      </c>
      <c r="CY2007" s="1" t="s">
        <v>530</v>
      </c>
      <c r="CZ2007" s="1" t="s">
        <v>138</v>
      </c>
      <c r="DA2007" s="1" t="s">
        <v>111</v>
      </c>
      <c r="DB2007" s="1" t="s">
        <v>112</v>
      </c>
    </row>
    <row r="2008" spans="1:111" ht="15.6" customHeight="1" x14ac:dyDescent="0.25">
      <c r="A2008" s="1" t="s">
        <v>19002</v>
      </c>
      <c r="B2008" s="1" t="s">
        <v>238</v>
      </c>
      <c r="C2008" s="2">
        <v>44298.919268981481</v>
      </c>
      <c r="D2008" s="2">
        <v>44329</v>
      </c>
      <c r="E2008" s="1" t="s">
        <v>110</v>
      </c>
      <c r="F2008" s="2">
        <v>44468.833333333336</v>
      </c>
      <c r="G2008" s="1" t="s">
        <v>112</v>
      </c>
      <c r="H2008" s="1" t="s">
        <v>112</v>
      </c>
      <c r="I2008" s="1" t="s">
        <v>112</v>
      </c>
      <c r="J2008" s="1" t="s">
        <v>15380</v>
      </c>
      <c r="K2008" s="1" t="s">
        <v>15381</v>
      </c>
      <c r="L2008" s="1" t="s">
        <v>15382</v>
      </c>
      <c r="M2008" s="1" t="s">
        <v>19003</v>
      </c>
      <c r="N2008" s="1" t="s">
        <v>116</v>
      </c>
      <c r="O2008" s="1" t="s">
        <v>117</v>
      </c>
      <c r="P2008" s="9">
        <v>96950</v>
      </c>
      <c r="Q2008" s="1" t="s">
        <v>118</v>
      </c>
      <c r="S2008" s="1">
        <v>16702340680</v>
      </c>
      <c r="U2008" s="1">
        <v>443141</v>
      </c>
      <c r="V2008" s="1" t="s">
        <v>119</v>
      </c>
      <c r="X2008" s="1" t="s">
        <v>2163</v>
      </c>
      <c r="Y2008" s="1" t="s">
        <v>19004</v>
      </c>
      <c r="Z2008" s="1" t="s">
        <v>4660</v>
      </c>
      <c r="AA2008" s="1" t="s">
        <v>973</v>
      </c>
      <c r="AB2008" s="1" t="s">
        <v>15382</v>
      </c>
      <c r="AC2008" s="1" t="s">
        <v>19003</v>
      </c>
      <c r="AD2008" s="1" t="s">
        <v>116</v>
      </c>
      <c r="AE2008" s="1" t="s">
        <v>117</v>
      </c>
      <c r="AF2008" s="9">
        <v>96950</v>
      </c>
      <c r="AG2008" s="1" t="s">
        <v>118</v>
      </c>
      <c r="AI2008" s="1">
        <v>16702340680</v>
      </c>
      <c r="AK2008" s="1" t="s">
        <v>15385</v>
      </c>
      <c r="BC2008" s="1" t="str">
        <f>"11-1021.00"</f>
        <v>11-1021.00</v>
      </c>
      <c r="BD2008" s="1" t="s">
        <v>248</v>
      </c>
      <c r="BE2008" s="1" t="s">
        <v>19005</v>
      </c>
      <c r="BF2008" s="1" t="s">
        <v>357</v>
      </c>
      <c r="BG2008" s="1">
        <v>1</v>
      </c>
      <c r="BH2008" s="1">
        <v>1</v>
      </c>
      <c r="BI2008" s="2">
        <v>44470</v>
      </c>
      <c r="BJ2008" s="2">
        <v>44834</v>
      </c>
      <c r="BK2008" s="2">
        <v>44470</v>
      </c>
      <c r="BL2008" s="2">
        <v>44834</v>
      </c>
      <c r="BM2008" s="1">
        <v>40</v>
      </c>
      <c r="BN2008" s="1">
        <v>0</v>
      </c>
      <c r="BO2008" s="1">
        <v>8</v>
      </c>
      <c r="BP2008" s="1">
        <v>8</v>
      </c>
      <c r="BQ2008" s="1">
        <v>8</v>
      </c>
      <c r="BR2008" s="1">
        <v>8</v>
      </c>
      <c r="BS2008" s="1">
        <v>8</v>
      </c>
      <c r="BT2008" s="1">
        <v>0</v>
      </c>
      <c r="BU2008" s="1" t="str">
        <f>"9:00 AM"</f>
        <v>9:00 AM</v>
      </c>
      <c r="BV2008" s="1" t="str">
        <f>"5:00 PM"</f>
        <v>5:00 PM</v>
      </c>
      <c r="BW2008" s="1" t="s">
        <v>135</v>
      </c>
      <c r="BX2008" s="1">
        <v>0</v>
      </c>
      <c r="BY2008" s="1">
        <v>24</v>
      </c>
      <c r="BZ2008" s="1" t="s">
        <v>111</v>
      </c>
      <c r="CA2008" s="1">
        <v>7</v>
      </c>
      <c r="CB2008" s="4" t="s">
        <v>19006</v>
      </c>
      <c r="CC2008" s="1" t="s">
        <v>15382</v>
      </c>
      <c r="CD2008" s="1" t="s">
        <v>19003</v>
      </c>
      <c r="CE2008" s="1" t="s">
        <v>116</v>
      </c>
      <c r="CF2008" s="1" t="s">
        <v>117</v>
      </c>
      <c r="CG2008" s="1">
        <v>96950</v>
      </c>
      <c r="CH2008" s="3">
        <v>22.55</v>
      </c>
      <c r="CI2008" s="3">
        <v>22.55</v>
      </c>
      <c r="CJ2008" s="3">
        <v>33.83</v>
      </c>
      <c r="CK2008" s="3">
        <v>33.83</v>
      </c>
      <c r="CL2008" s="1" t="s">
        <v>137</v>
      </c>
      <c r="CM2008" s="1" t="s">
        <v>138</v>
      </c>
      <c r="CN2008" s="1" t="s">
        <v>139</v>
      </c>
      <c r="CP2008" s="1" t="s">
        <v>112</v>
      </c>
      <c r="CQ2008" s="1" t="s">
        <v>111</v>
      </c>
      <c r="CR2008" s="1" t="s">
        <v>112</v>
      </c>
      <c r="CS2008" s="1" t="s">
        <v>111</v>
      </c>
      <c r="CT2008" s="1" t="s">
        <v>138</v>
      </c>
      <c r="CU2008" s="1" t="s">
        <v>111</v>
      </c>
      <c r="CV2008" s="1" t="s">
        <v>138</v>
      </c>
      <c r="CW2008" s="1" t="s">
        <v>300</v>
      </c>
      <c r="CX2008" s="1">
        <v>16702340608</v>
      </c>
      <c r="CY2008" s="1" t="s">
        <v>15385</v>
      </c>
      <c r="CZ2008" s="1" t="s">
        <v>138</v>
      </c>
      <c r="DA2008" s="1" t="s">
        <v>111</v>
      </c>
      <c r="DB2008" s="1" t="s">
        <v>112</v>
      </c>
    </row>
    <row r="2009" spans="1:111" ht="15.6" customHeight="1" x14ac:dyDescent="0.25">
      <c r="A2009" s="1" t="s">
        <v>19007</v>
      </c>
      <c r="B2009" s="1" t="s">
        <v>238</v>
      </c>
      <c r="C2009" s="2">
        <v>44298.910342939816</v>
      </c>
      <c r="D2009" s="2">
        <v>44330</v>
      </c>
      <c r="E2009" s="1" t="s">
        <v>110</v>
      </c>
      <c r="F2009" s="2">
        <v>44468.833333333336</v>
      </c>
      <c r="G2009" s="1" t="s">
        <v>112</v>
      </c>
      <c r="H2009" s="1" t="s">
        <v>112</v>
      </c>
      <c r="I2009" s="1" t="s">
        <v>112</v>
      </c>
      <c r="J2009" s="1" t="s">
        <v>15380</v>
      </c>
      <c r="K2009" s="1" t="s">
        <v>15381</v>
      </c>
      <c r="L2009" s="1" t="s">
        <v>15382</v>
      </c>
      <c r="M2009" s="1" t="s">
        <v>15383</v>
      </c>
      <c r="N2009" s="1" t="s">
        <v>116</v>
      </c>
      <c r="O2009" s="1" t="s">
        <v>117</v>
      </c>
      <c r="P2009" s="9">
        <v>96950</v>
      </c>
      <c r="Q2009" s="1" t="s">
        <v>118</v>
      </c>
      <c r="S2009" s="1">
        <v>16702340680</v>
      </c>
      <c r="U2009" s="1">
        <v>443141</v>
      </c>
      <c r="V2009" s="1" t="s">
        <v>119</v>
      </c>
      <c r="X2009" s="1" t="s">
        <v>723</v>
      </c>
      <c r="Y2009" s="1" t="s">
        <v>15384</v>
      </c>
      <c r="Z2009" s="1" t="s">
        <v>4660</v>
      </c>
      <c r="AA2009" s="1" t="s">
        <v>973</v>
      </c>
      <c r="AB2009" s="1" t="s">
        <v>15382</v>
      </c>
      <c r="AC2009" s="1" t="s">
        <v>15383</v>
      </c>
      <c r="AD2009" s="1" t="s">
        <v>116</v>
      </c>
      <c r="AE2009" s="1" t="s">
        <v>117</v>
      </c>
      <c r="AF2009" s="9">
        <v>96950</v>
      </c>
      <c r="AG2009" s="1" t="s">
        <v>118</v>
      </c>
      <c r="AI2009" s="1">
        <v>16702340680</v>
      </c>
      <c r="AK2009" s="1" t="s">
        <v>15385</v>
      </c>
      <c r="BC2009" s="1" t="str">
        <f>"49-9021.01"</f>
        <v>49-9021.01</v>
      </c>
      <c r="BD2009" s="1" t="s">
        <v>3944</v>
      </c>
      <c r="BE2009" s="1" t="s">
        <v>19008</v>
      </c>
      <c r="BF2009" s="1" t="s">
        <v>19009</v>
      </c>
      <c r="BG2009" s="1">
        <v>4</v>
      </c>
      <c r="BH2009" s="1">
        <v>4</v>
      </c>
      <c r="BI2009" s="2">
        <v>44470</v>
      </c>
      <c r="BJ2009" s="2">
        <v>44834</v>
      </c>
      <c r="BK2009" s="2">
        <v>44470</v>
      </c>
      <c r="BL2009" s="2">
        <v>44834</v>
      </c>
      <c r="BM2009" s="1">
        <v>40</v>
      </c>
      <c r="BN2009" s="1">
        <v>0</v>
      </c>
      <c r="BO2009" s="1">
        <v>8</v>
      </c>
      <c r="BP2009" s="1">
        <v>8</v>
      </c>
      <c r="BQ2009" s="1">
        <v>8</v>
      </c>
      <c r="BR2009" s="1">
        <v>8</v>
      </c>
      <c r="BS2009" s="1">
        <v>8</v>
      </c>
      <c r="BT2009" s="1">
        <v>0</v>
      </c>
      <c r="BU2009" s="1" t="str">
        <f>"8:00 AM"</f>
        <v>8:00 AM</v>
      </c>
      <c r="BV2009" s="1" t="str">
        <f>"5:00 PM"</f>
        <v>5:00 PM</v>
      </c>
      <c r="BW2009" s="1" t="s">
        <v>135</v>
      </c>
      <c r="BX2009" s="1">
        <v>0</v>
      </c>
      <c r="BY2009" s="1">
        <v>12</v>
      </c>
      <c r="BZ2009" s="1" t="s">
        <v>112</v>
      </c>
      <c r="CA2009" s="1">
        <v>0</v>
      </c>
      <c r="CB2009" s="1" t="s">
        <v>19010</v>
      </c>
      <c r="CC2009" s="1" t="s">
        <v>15382</v>
      </c>
      <c r="CD2009" s="1" t="s">
        <v>15383</v>
      </c>
      <c r="CE2009" s="1" t="s">
        <v>116</v>
      </c>
      <c r="CF2009" s="1" t="s">
        <v>117</v>
      </c>
      <c r="CG2009" s="1">
        <v>96950</v>
      </c>
      <c r="CH2009" s="3">
        <v>9.0299999999999994</v>
      </c>
      <c r="CI2009" s="3">
        <v>9.0299999999999994</v>
      </c>
      <c r="CJ2009" s="3">
        <v>13.55</v>
      </c>
      <c r="CK2009" s="3">
        <v>13.55</v>
      </c>
      <c r="CL2009" s="1" t="s">
        <v>137</v>
      </c>
      <c r="CM2009" s="1" t="s">
        <v>138</v>
      </c>
      <c r="CN2009" s="1" t="s">
        <v>139</v>
      </c>
      <c r="CP2009" s="1" t="s">
        <v>112</v>
      </c>
      <c r="CQ2009" s="1" t="s">
        <v>111</v>
      </c>
      <c r="CR2009" s="1" t="s">
        <v>112</v>
      </c>
      <c r="CS2009" s="1" t="s">
        <v>111</v>
      </c>
      <c r="CT2009" s="1" t="s">
        <v>138</v>
      </c>
      <c r="CU2009" s="1" t="s">
        <v>111</v>
      </c>
      <c r="CV2009" s="1" t="s">
        <v>138</v>
      </c>
      <c r="CW2009" s="1" t="s">
        <v>300</v>
      </c>
      <c r="CX2009" s="1">
        <v>16702340608</v>
      </c>
      <c r="CY2009" s="1" t="s">
        <v>15385</v>
      </c>
      <c r="CZ2009" s="1" t="s">
        <v>138</v>
      </c>
      <c r="DA2009" s="1" t="s">
        <v>111</v>
      </c>
      <c r="DB2009" s="1" t="s">
        <v>112</v>
      </c>
    </row>
    <row r="2010" spans="1:111" ht="15.6" customHeight="1" x14ac:dyDescent="0.25">
      <c r="A2010" s="1" t="s">
        <v>19011</v>
      </c>
      <c r="B2010" s="1" t="s">
        <v>238</v>
      </c>
      <c r="C2010" s="2">
        <v>44283.983210648148</v>
      </c>
      <c r="D2010" s="2">
        <v>44326</v>
      </c>
      <c r="E2010" s="1" t="s">
        <v>180</v>
      </c>
      <c r="G2010" s="1" t="s">
        <v>111</v>
      </c>
      <c r="H2010" s="1" t="s">
        <v>112</v>
      </c>
      <c r="I2010" s="1" t="s">
        <v>112</v>
      </c>
      <c r="J2010" s="1" t="s">
        <v>19012</v>
      </c>
      <c r="K2010" s="1" t="s">
        <v>19012</v>
      </c>
      <c r="L2010" s="1" t="s">
        <v>18620</v>
      </c>
      <c r="M2010" s="1" t="s">
        <v>4894</v>
      </c>
      <c r="N2010" s="1" t="s">
        <v>259</v>
      </c>
      <c r="O2010" s="1" t="s">
        <v>117</v>
      </c>
      <c r="P2010" s="9">
        <v>96952</v>
      </c>
      <c r="Q2010" s="1" t="s">
        <v>118</v>
      </c>
      <c r="S2010" s="1">
        <v>16704331577</v>
      </c>
      <c r="U2010" s="1">
        <v>721120</v>
      </c>
      <c r="V2010" s="1" t="s">
        <v>119</v>
      </c>
      <c r="X2010" s="1" t="s">
        <v>1234</v>
      </c>
      <c r="Y2010" s="1" t="s">
        <v>1235</v>
      </c>
      <c r="Z2010" s="1" t="s">
        <v>3080</v>
      </c>
      <c r="AA2010" s="1" t="s">
        <v>18622</v>
      </c>
      <c r="AB2010" s="1" t="s">
        <v>18620</v>
      </c>
      <c r="AC2010" s="1" t="s">
        <v>4894</v>
      </c>
      <c r="AD2010" s="1" t="s">
        <v>259</v>
      </c>
      <c r="AE2010" s="1" t="s">
        <v>117</v>
      </c>
      <c r="AF2010" s="9">
        <v>96952</v>
      </c>
      <c r="AG2010" s="1" t="s">
        <v>118</v>
      </c>
      <c r="AI2010" s="1">
        <v>16704331577</v>
      </c>
      <c r="AK2010" s="1" t="s">
        <v>18623</v>
      </c>
      <c r="BC2010" s="1" t="str">
        <f>"27-3091.00"</f>
        <v>27-3091.00</v>
      </c>
      <c r="BD2010" s="1" t="s">
        <v>1239</v>
      </c>
      <c r="BE2010" s="1" t="s">
        <v>19013</v>
      </c>
      <c r="BF2010" s="1" t="s">
        <v>1241</v>
      </c>
      <c r="BG2010" s="1">
        <v>1</v>
      </c>
      <c r="BH2010" s="1">
        <v>1</v>
      </c>
      <c r="BI2010" s="2">
        <v>44348</v>
      </c>
      <c r="BJ2010" s="2">
        <v>44712</v>
      </c>
      <c r="BK2010" s="2">
        <v>44348</v>
      </c>
      <c r="BL2010" s="2">
        <v>44712</v>
      </c>
      <c r="BM2010" s="1">
        <v>40</v>
      </c>
      <c r="BN2010" s="1">
        <v>0</v>
      </c>
      <c r="BO2010" s="1">
        <v>8</v>
      </c>
      <c r="BP2010" s="1">
        <v>8</v>
      </c>
      <c r="BQ2010" s="1">
        <v>8</v>
      </c>
      <c r="BR2010" s="1">
        <v>8</v>
      </c>
      <c r="BS2010" s="1">
        <v>8</v>
      </c>
      <c r="BT2010" s="1">
        <v>0</v>
      </c>
      <c r="BU2010" s="1" t="str">
        <f>"8:00 AM"</f>
        <v>8:00 AM</v>
      </c>
      <c r="BV2010" s="1" t="str">
        <f>"5:00 PM"</f>
        <v>5:00 PM</v>
      </c>
      <c r="BW2010" s="1" t="s">
        <v>135</v>
      </c>
      <c r="BX2010" s="1">
        <v>0</v>
      </c>
      <c r="BY2010" s="1">
        <v>36</v>
      </c>
      <c r="BZ2010" s="1" t="s">
        <v>112</v>
      </c>
      <c r="CA2010" s="1">
        <v>0</v>
      </c>
      <c r="CB2010" s="1" t="s">
        <v>19014</v>
      </c>
      <c r="CC2010" s="1" t="s">
        <v>19015</v>
      </c>
      <c r="CD2010" s="1" t="s">
        <v>4894</v>
      </c>
      <c r="CE2010" s="1" t="s">
        <v>259</v>
      </c>
      <c r="CF2010" s="1" t="s">
        <v>117</v>
      </c>
      <c r="CG2010" s="1">
        <v>96952</v>
      </c>
      <c r="CH2010" s="3">
        <v>13.19</v>
      </c>
      <c r="CI2010" s="3">
        <v>13.19</v>
      </c>
      <c r="CJ2010" s="3">
        <v>0</v>
      </c>
      <c r="CK2010" s="3">
        <v>0</v>
      </c>
      <c r="CL2010" s="1" t="s">
        <v>137</v>
      </c>
      <c r="CM2010" s="1" t="s">
        <v>138</v>
      </c>
      <c r="CN2010" s="1" t="s">
        <v>139</v>
      </c>
      <c r="CP2010" s="1" t="s">
        <v>112</v>
      </c>
      <c r="CQ2010" s="1" t="s">
        <v>111</v>
      </c>
      <c r="CR2010" s="1" t="s">
        <v>112</v>
      </c>
      <c r="CS2010" s="1" t="s">
        <v>112</v>
      </c>
      <c r="CT2010" s="1" t="s">
        <v>111</v>
      </c>
      <c r="CU2010" s="1" t="s">
        <v>111</v>
      </c>
      <c r="CV2010" s="1" t="s">
        <v>138</v>
      </c>
      <c r="CW2010" s="1" t="s">
        <v>19016</v>
      </c>
      <c r="CX2010" s="1">
        <v>16704331577</v>
      </c>
      <c r="CY2010" s="1" t="s">
        <v>18623</v>
      </c>
      <c r="CZ2010" s="1" t="s">
        <v>18629</v>
      </c>
      <c r="DA2010" s="1" t="s">
        <v>111</v>
      </c>
      <c r="DB2010" s="1" t="s">
        <v>112</v>
      </c>
    </row>
    <row r="2011" spans="1:111" ht="15.6" customHeight="1" x14ac:dyDescent="0.25">
      <c r="A2011" s="1" t="s">
        <v>19017</v>
      </c>
      <c r="B2011" s="1" t="s">
        <v>238</v>
      </c>
      <c r="C2011" s="2">
        <v>44292.052926273151</v>
      </c>
      <c r="D2011" s="2">
        <v>44329</v>
      </c>
      <c r="E2011" s="1" t="s">
        <v>110</v>
      </c>
      <c r="F2011" s="2">
        <v>44468.833333333336</v>
      </c>
      <c r="G2011" s="1" t="s">
        <v>111</v>
      </c>
      <c r="H2011" s="1" t="s">
        <v>112</v>
      </c>
      <c r="I2011" s="1" t="s">
        <v>112</v>
      </c>
      <c r="J2011" s="1" t="s">
        <v>2698</v>
      </c>
      <c r="L2011" s="1" t="s">
        <v>2699</v>
      </c>
      <c r="N2011" s="1" t="s">
        <v>997</v>
      </c>
      <c r="O2011" s="1" t="s">
        <v>117</v>
      </c>
      <c r="P2011" s="9">
        <v>96951</v>
      </c>
      <c r="Q2011" s="1" t="s">
        <v>118</v>
      </c>
      <c r="R2011" s="1" t="s">
        <v>138</v>
      </c>
      <c r="S2011" s="1">
        <v>16705321155</v>
      </c>
      <c r="U2011" s="1">
        <v>721110</v>
      </c>
      <c r="V2011" s="1" t="s">
        <v>119</v>
      </c>
      <c r="X2011" s="1" t="s">
        <v>2700</v>
      </c>
      <c r="Y2011" s="1" t="s">
        <v>2701</v>
      </c>
      <c r="Z2011" s="1" t="s">
        <v>1251</v>
      </c>
      <c r="AA2011" s="1" t="s">
        <v>2702</v>
      </c>
      <c r="AB2011" s="1" t="s">
        <v>2703</v>
      </c>
      <c r="AD2011" s="1" t="s">
        <v>2704</v>
      </c>
      <c r="AE2011" s="1" t="s">
        <v>691</v>
      </c>
      <c r="AF2011" s="9">
        <v>96913</v>
      </c>
      <c r="AG2011" s="1" t="s">
        <v>118</v>
      </c>
      <c r="AH2011" s="1" t="s">
        <v>138</v>
      </c>
      <c r="AI2011" s="1">
        <v>16716453231</v>
      </c>
      <c r="AK2011" s="1" t="s">
        <v>2705</v>
      </c>
      <c r="BC2011" s="1" t="str">
        <f>"49-9071.00"</f>
        <v>49-9071.00</v>
      </c>
      <c r="BD2011" s="1" t="s">
        <v>214</v>
      </c>
      <c r="BE2011" s="1" t="s">
        <v>19018</v>
      </c>
      <c r="BF2011" s="1" t="s">
        <v>3296</v>
      </c>
      <c r="BG2011" s="1">
        <v>6</v>
      </c>
      <c r="BH2011" s="1">
        <v>6</v>
      </c>
      <c r="BI2011" s="2">
        <v>44470</v>
      </c>
      <c r="BJ2011" s="2">
        <v>44834</v>
      </c>
      <c r="BK2011" s="2">
        <v>44470</v>
      </c>
      <c r="BL2011" s="2">
        <v>44834</v>
      </c>
      <c r="BM2011" s="1">
        <v>40</v>
      </c>
      <c r="BN2011" s="1">
        <v>0</v>
      </c>
      <c r="BO2011" s="1">
        <v>8</v>
      </c>
      <c r="BP2011" s="1">
        <v>8</v>
      </c>
      <c r="BQ2011" s="1">
        <v>8</v>
      </c>
      <c r="BR2011" s="1">
        <v>8</v>
      </c>
      <c r="BS2011" s="1">
        <v>8</v>
      </c>
      <c r="BT2011" s="1">
        <v>0</v>
      </c>
      <c r="BU2011" s="1" t="str">
        <f>"6:00 AM"</f>
        <v>6:00 AM</v>
      </c>
      <c r="BV2011" s="1" t="str">
        <f>"6:00 PM"</f>
        <v>6:00 PM</v>
      </c>
      <c r="BW2011" s="1" t="s">
        <v>135</v>
      </c>
      <c r="BX2011" s="1">
        <v>0</v>
      </c>
      <c r="BY2011" s="1">
        <v>12</v>
      </c>
      <c r="BZ2011" s="1" t="s">
        <v>112</v>
      </c>
      <c r="CA2011" s="1">
        <v>0</v>
      </c>
      <c r="CB2011" s="1" t="s">
        <v>19019</v>
      </c>
      <c r="CC2011" s="1" t="s">
        <v>2699</v>
      </c>
      <c r="CE2011" s="1" t="s">
        <v>997</v>
      </c>
      <c r="CF2011" s="1" t="s">
        <v>117</v>
      </c>
      <c r="CG2011" s="1">
        <v>96951</v>
      </c>
      <c r="CH2011" s="3">
        <v>8.7100000000000009</v>
      </c>
      <c r="CI2011" s="3">
        <v>8.7100000000000009</v>
      </c>
      <c r="CJ2011" s="3">
        <v>13.07</v>
      </c>
      <c r="CK2011" s="3">
        <v>13.07</v>
      </c>
      <c r="CL2011" s="1" t="s">
        <v>137</v>
      </c>
      <c r="CM2011" s="1" t="s">
        <v>230</v>
      </c>
      <c r="CN2011" s="1" t="s">
        <v>139</v>
      </c>
      <c r="CP2011" s="1" t="s">
        <v>112</v>
      </c>
      <c r="CQ2011" s="1" t="s">
        <v>111</v>
      </c>
      <c r="CR2011" s="1" t="s">
        <v>112</v>
      </c>
      <c r="CS2011" s="1" t="s">
        <v>111</v>
      </c>
      <c r="CT2011" s="1" t="s">
        <v>111</v>
      </c>
      <c r="CU2011" s="1" t="s">
        <v>111</v>
      </c>
      <c r="CV2011" s="1" t="s">
        <v>111</v>
      </c>
      <c r="CW2011" s="1" t="s">
        <v>19020</v>
      </c>
      <c r="CX2011" s="1">
        <v>16705321155</v>
      </c>
      <c r="CY2011" s="1" t="s">
        <v>2705</v>
      </c>
      <c r="CZ2011" s="1" t="s">
        <v>19021</v>
      </c>
      <c r="DA2011" s="1" t="s">
        <v>111</v>
      </c>
      <c r="DB2011" s="1" t="s">
        <v>112</v>
      </c>
    </row>
    <row r="2012" spans="1:111" ht="15.6" customHeight="1" x14ac:dyDescent="0.25">
      <c r="A2012" s="1" t="s">
        <v>19022</v>
      </c>
      <c r="B2012" s="1" t="s">
        <v>238</v>
      </c>
      <c r="C2012" s="2">
        <v>44300.117927199077</v>
      </c>
      <c r="D2012" s="2">
        <v>44330</v>
      </c>
      <c r="E2012" s="1" t="s">
        <v>110</v>
      </c>
      <c r="F2012" s="2">
        <v>44470.833333333336</v>
      </c>
      <c r="G2012" s="1" t="s">
        <v>112</v>
      </c>
      <c r="H2012" s="1" t="s">
        <v>112</v>
      </c>
      <c r="I2012" s="1" t="s">
        <v>112</v>
      </c>
      <c r="J2012" s="1" t="s">
        <v>3371</v>
      </c>
      <c r="K2012" s="1" t="s">
        <v>138</v>
      </c>
      <c r="L2012" s="1" t="s">
        <v>3372</v>
      </c>
      <c r="N2012" s="1" t="s">
        <v>116</v>
      </c>
      <c r="O2012" s="1" t="s">
        <v>117</v>
      </c>
      <c r="P2012" s="9">
        <v>96950</v>
      </c>
      <c r="Q2012" s="1" t="s">
        <v>118</v>
      </c>
      <c r="S2012" s="1">
        <v>16702342440</v>
      </c>
      <c r="U2012" s="1">
        <v>23622</v>
      </c>
      <c r="V2012" s="1" t="s">
        <v>119</v>
      </c>
      <c r="X2012" s="1" t="s">
        <v>3373</v>
      </c>
      <c r="Y2012" s="1" t="s">
        <v>1111</v>
      </c>
      <c r="Z2012" s="1" t="s">
        <v>3374</v>
      </c>
      <c r="AA2012" s="1" t="s">
        <v>962</v>
      </c>
      <c r="AB2012" s="1" t="s">
        <v>3372</v>
      </c>
      <c r="AD2012" s="1" t="s">
        <v>116</v>
      </c>
      <c r="AE2012" s="1" t="s">
        <v>117</v>
      </c>
      <c r="AF2012" s="9">
        <v>96950</v>
      </c>
      <c r="AG2012" s="1" t="s">
        <v>118</v>
      </c>
      <c r="AH2012" s="1" t="s">
        <v>138</v>
      </c>
      <c r="AI2012" s="1">
        <v>16702342440</v>
      </c>
      <c r="AK2012" s="1" t="s">
        <v>3375</v>
      </c>
      <c r="AL2012" s="1" t="s">
        <v>653</v>
      </c>
      <c r="AM2012" s="1" t="s">
        <v>3050</v>
      </c>
      <c r="AN2012" s="1" t="s">
        <v>3376</v>
      </c>
      <c r="AO2012" s="1" t="s">
        <v>1868</v>
      </c>
      <c r="AP2012" s="1" t="s">
        <v>3377</v>
      </c>
      <c r="AQ2012" s="1" t="s">
        <v>1197</v>
      </c>
      <c r="AR2012" s="1" t="s">
        <v>116</v>
      </c>
      <c r="AS2012" s="1" t="s">
        <v>117</v>
      </c>
      <c r="AT2012" s="9">
        <v>96950</v>
      </c>
      <c r="AU2012" s="1" t="s">
        <v>118</v>
      </c>
      <c r="AV2012" s="1" t="s">
        <v>138</v>
      </c>
      <c r="AW2012" s="1">
        <v>16702331209</v>
      </c>
      <c r="AY2012" s="1" t="s">
        <v>3378</v>
      </c>
      <c r="AZ2012" s="1" t="s">
        <v>3379</v>
      </c>
      <c r="BA2012" s="1" t="s">
        <v>117</v>
      </c>
      <c r="BB2012" s="1" t="s">
        <v>661</v>
      </c>
      <c r="BC2012" s="1" t="str">
        <f>"47-2051.00"</f>
        <v>47-2051.00</v>
      </c>
      <c r="BD2012" s="1" t="s">
        <v>295</v>
      </c>
      <c r="BE2012" s="1" t="s">
        <v>17150</v>
      </c>
      <c r="BF2012" s="1" t="s">
        <v>17151</v>
      </c>
      <c r="BG2012" s="1">
        <v>1</v>
      </c>
      <c r="BH2012" s="1">
        <v>1</v>
      </c>
      <c r="BI2012" s="2">
        <v>44472</v>
      </c>
      <c r="BJ2012" s="2">
        <v>44836</v>
      </c>
      <c r="BK2012" s="2">
        <v>44472</v>
      </c>
      <c r="BL2012" s="2">
        <v>44836</v>
      </c>
      <c r="BM2012" s="1">
        <v>40</v>
      </c>
      <c r="BN2012" s="1">
        <v>0</v>
      </c>
      <c r="BO2012" s="1">
        <v>8</v>
      </c>
      <c r="BP2012" s="1">
        <v>8</v>
      </c>
      <c r="BQ2012" s="1">
        <v>8</v>
      </c>
      <c r="BR2012" s="1">
        <v>8</v>
      </c>
      <c r="BS2012" s="1">
        <v>8</v>
      </c>
      <c r="BT2012" s="1">
        <v>0</v>
      </c>
      <c r="BU2012" s="1" t="str">
        <f>"8:00 AM"</f>
        <v>8:00 AM</v>
      </c>
      <c r="BV2012" s="1" t="str">
        <f>"5:00 PM"</f>
        <v>5:00 PM</v>
      </c>
      <c r="BW2012" s="1" t="s">
        <v>230</v>
      </c>
      <c r="BX2012" s="1">
        <v>0</v>
      </c>
      <c r="BY2012" s="1">
        <v>3</v>
      </c>
      <c r="BZ2012" s="1" t="s">
        <v>112</v>
      </c>
      <c r="CA2012" s="1">
        <v>0</v>
      </c>
      <c r="CB2012" s="1" t="s">
        <v>362</v>
      </c>
      <c r="CC2012" s="1" t="s">
        <v>3382</v>
      </c>
      <c r="CE2012" s="1" t="s">
        <v>116</v>
      </c>
      <c r="CF2012" s="1" t="s">
        <v>117</v>
      </c>
      <c r="CG2012" s="1">
        <v>96950</v>
      </c>
      <c r="CH2012" s="3">
        <v>8.34</v>
      </c>
      <c r="CI2012" s="3">
        <v>8.34</v>
      </c>
      <c r="CJ2012" s="3">
        <v>12.51</v>
      </c>
      <c r="CK2012" s="3">
        <v>12.51</v>
      </c>
      <c r="CL2012" s="1" t="s">
        <v>137</v>
      </c>
      <c r="CM2012" s="1" t="s">
        <v>138</v>
      </c>
      <c r="CN2012" s="1" t="s">
        <v>139</v>
      </c>
      <c r="CP2012" s="1" t="s">
        <v>112</v>
      </c>
      <c r="CQ2012" s="1" t="s">
        <v>111</v>
      </c>
      <c r="CR2012" s="1" t="s">
        <v>111</v>
      </c>
      <c r="CS2012" s="1" t="s">
        <v>111</v>
      </c>
      <c r="CT2012" s="1" t="s">
        <v>138</v>
      </c>
      <c r="CU2012" s="1" t="s">
        <v>111</v>
      </c>
      <c r="CV2012" s="1" t="s">
        <v>138</v>
      </c>
      <c r="CW2012" s="1" t="s">
        <v>138</v>
      </c>
      <c r="CX2012" s="1">
        <v>16702342440</v>
      </c>
      <c r="CY2012" s="1" t="s">
        <v>3383</v>
      </c>
      <c r="CZ2012" s="1" t="s">
        <v>138</v>
      </c>
      <c r="DA2012" s="1" t="s">
        <v>111</v>
      </c>
      <c r="DB2012" s="1" t="s">
        <v>112</v>
      </c>
      <c r="DC2012" s="1" t="s">
        <v>3050</v>
      </c>
      <c r="DD2012" s="1" t="s">
        <v>3376</v>
      </c>
      <c r="DE2012" s="1" t="s">
        <v>3384</v>
      </c>
      <c r="DF2012" s="1" t="s">
        <v>3379</v>
      </c>
      <c r="DG2012" s="1" t="s">
        <v>3378</v>
      </c>
    </row>
    <row r="2013" spans="1:111" ht="15.6" customHeight="1" x14ac:dyDescent="0.25">
      <c r="A2013" s="1" t="s">
        <v>19024</v>
      </c>
      <c r="B2013" s="1" t="s">
        <v>238</v>
      </c>
      <c r="C2013" s="2">
        <v>44292.111480671294</v>
      </c>
      <c r="D2013" s="2">
        <v>44329</v>
      </c>
      <c r="E2013" s="1" t="s">
        <v>110</v>
      </c>
      <c r="F2013" s="2">
        <v>44467.833333333336</v>
      </c>
      <c r="G2013" s="1" t="s">
        <v>112</v>
      </c>
      <c r="H2013" s="1" t="s">
        <v>112</v>
      </c>
      <c r="I2013" s="1" t="s">
        <v>112</v>
      </c>
      <c r="J2013" s="1" t="s">
        <v>550</v>
      </c>
      <c r="K2013" s="1" t="s">
        <v>1557</v>
      </c>
      <c r="L2013" s="1" t="s">
        <v>552</v>
      </c>
      <c r="N2013" s="1" t="s">
        <v>167</v>
      </c>
      <c r="O2013" s="1" t="s">
        <v>117</v>
      </c>
      <c r="P2013" s="9">
        <v>96950</v>
      </c>
      <c r="Q2013" s="1" t="s">
        <v>118</v>
      </c>
      <c r="S2013" s="1">
        <v>16707836342</v>
      </c>
      <c r="U2013" s="1">
        <v>561320</v>
      </c>
      <c r="V2013" s="1" t="s">
        <v>119</v>
      </c>
      <c r="X2013" s="1" t="s">
        <v>553</v>
      </c>
      <c r="Y2013" s="1" t="s">
        <v>554</v>
      </c>
      <c r="Z2013" s="1" t="s">
        <v>555</v>
      </c>
      <c r="AA2013" s="1" t="s">
        <v>171</v>
      </c>
      <c r="AB2013" s="1" t="s">
        <v>552</v>
      </c>
      <c r="AD2013" s="1" t="s">
        <v>167</v>
      </c>
      <c r="AE2013" s="1" t="s">
        <v>117</v>
      </c>
      <c r="AF2013" s="9">
        <v>96950</v>
      </c>
      <c r="AG2013" s="1" t="s">
        <v>118</v>
      </c>
      <c r="AI2013" s="1">
        <v>16707836342</v>
      </c>
      <c r="AK2013" s="1" t="s">
        <v>556</v>
      </c>
      <c r="BC2013" s="1" t="str">
        <f>"49-9071.00"</f>
        <v>49-9071.00</v>
      </c>
      <c r="BD2013" s="1" t="s">
        <v>214</v>
      </c>
      <c r="BE2013" s="1" t="s">
        <v>7085</v>
      </c>
      <c r="BF2013" s="1" t="s">
        <v>214</v>
      </c>
      <c r="BG2013" s="1">
        <v>16</v>
      </c>
      <c r="BH2013" s="1">
        <v>16</v>
      </c>
      <c r="BI2013" s="2">
        <v>44470</v>
      </c>
      <c r="BJ2013" s="2">
        <v>44834</v>
      </c>
      <c r="BK2013" s="2">
        <v>44470</v>
      </c>
      <c r="BL2013" s="2">
        <v>44834</v>
      </c>
      <c r="BM2013" s="1">
        <v>35</v>
      </c>
      <c r="BN2013" s="1">
        <v>0</v>
      </c>
      <c r="BO2013" s="1">
        <v>7</v>
      </c>
      <c r="BP2013" s="1">
        <v>7</v>
      </c>
      <c r="BQ2013" s="1">
        <v>7</v>
      </c>
      <c r="BR2013" s="1">
        <v>7</v>
      </c>
      <c r="BS2013" s="1">
        <v>7</v>
      </c>
      <c r="BT2013" s="1">
        <v>0</v>
      </c>
      <c r="BU2013" s="1" t="str">
        <f>"8:00 AM"</f>
        <v>8:00 AM</v>
      </c>
      <c r="BV2013" s="1" t="str">
        <f>"4:00 PM"</f>
        <v>4:00 PM</v>
      </c>
      <c r="BW2013" s="1" t="s">
        <v>135</v>
      </c>
      <c r="BX2013" s="1">
        <v>0</v>
      </c>
      <c r="BY2013" s="1">
        <v>12</v>
      </c>
      <c r="BZ2013" s="1" t="s">
        <v>112</v>
      </c>
      <c r="CA2013" s="1">
        <v>0</v>
      </c>
      <c r="CB2013" s="1" t="s">
        <v>7086</v>
      </c>
      <c r="CC2013" s="1" t="s">
        <v>559</v>
      </c>
      <c r="CD2013" s="1" t="s">
        <v>560</v>
      </c>
      <c r="CE2013" s="1" t="s">
        <v>167</v>
      </c>
      <c r="CF2013" s="1" t="s">
        <v>117</v>
      </c>
      <c r="CG2013" s="1">
        <v>96950</v>
      </c>
      <c r="CH2013" s="3">
        <v>8.7100000000000009</v>
      </c>
      <c r="CI2013" s="3">
        <v>8.7100000000000009</v>
      </c>
      <c r="CJ2013" s="3">
        <v>13.06</v>
      </c>
      <c r="CK2013" s="3">
        <v>13.06</v>
      </c>
      <c r="CL2013" s="1" t="s">
        <v>137</v>
      </c>
      <c r="CN2013" s="1" t="s">
        <v>139</v>
      </c>
      <c r="CP2013" s="1" t="s">
        <v>112</v>
      </c>
      <c r="CQ2013" s="1" t="s">
        <v>111</v>
      </c>
      <c r="CR2013" s="1" t="s">
        <v>112</v>
      </c>
      <c r="CS2013" s="1" t="s">
        <v>111</v>
      </c>
      <c r="CT2013" s="1" t="s">
        <v>138</v>
      </c>
      <c r="CU2013" s="1" t="s">
        <v>111</v>
      </c>
      <c r="CV2013" s="1" t="s">
        <v>138</v>
      </c>
      <c r="CW2013" s="1" t="s">
        <v>2607</v>
      </c>
      <c r="CX2013" s="1">
        <v>16707836342</v>
      </c>
      <c r="CY2013" s="1" t="s">
        <v>556</v>
      </c>
      <c r="CZ2013" s="1" t="s">
        <v>428</v>
      </c>
      <c r="DA2013" s="1" t="s">
        <v>111</v>
      </c>
      <c r="DB2013" s="1" t="s">
        <v>112</v>
      </c>
    </row>
    <row r="2014" spans="1:111" ht="15.6" customHeight="1" x14ac:dyDescent="0.25">
      <c r="A2014" s="1" t="s">
        <v>19025</v>
      </c>
      <c r="B2014" s="1" t="s">
        <v>238</v>
      </c>
      <c r="C2014" s="2">
        <v>44300.334732523152</v>
      </c>
      <c r="D2014" s="2">
        <v>44330</v>
      </c>
      <c r="E2014" s="1" t="s">
        <v>110</v>
      </c>
      <c r="F2014" s="2">
        <v>44468.833333333336</v>
      </c>
      <c r="G2014" s="1" t="s">
        <v>112</v>
      </c>
      <c r="H2014" s="1" t="s">
        <v>112</v>
      </c>
      <c r="I2014" s="1" t="s">
        <v>112</v>
      </c>
      <c r="J2014" s="1" t="s">
        <v>2477</v>
      </c>
      <c r="L2014" s="1" t="s">
        <v>2070</v>
      </c>
      <c r="M2014" s="1" t="s">
        <v>2478</v>
      </c>
      <c r="N2014" s="1" t="s">
        <v>116</v>
      </c>
      <c r="O2014" s="1" t="s">
        <v>117</v>
      </c>
      <c r="P2014" s="9">
        <v>96950</v>
      </c>
      <c r="Q2014" s="1" t="s">
        <v>118</v>
      </c>
      <c r="R2014" s="1" t="s">
        <v>138</v>
      </c>
      <c r="S2014" s="1">
        <v>16702330349</v>
      </c>
      <c r="U2014" s="1">
        <v>56132</v>
      </c>
      <c r="V2014" s="1" t="s">
        <v>2479</v>
      </c>
      <c r="W2014" s="1" t="s">
        <v>111</v>
      </c>
      <c r="X2014" s="1" t="s">
        <v>2481</v>
      </c>
      <c r="Y2014" s="1" t="s">
        <v>2480</v>
      </c>
      <c r="Z2014" s="1" t="s">
        <v>2482</v>
      </c>
      <c r="AA2014" s="1" t="s">
        <v>2483</v>
      </c>
      <c r="AB2014" s="1" t="s">
        <v>2070</v>
      </c>
      <c r="AC2014" s="1" t="s">
        <v>2478</v>
      </c>
      <c r="AD2014" s="1" t="s">
        <v>116</v>
      </c>
      <c r="AE2014" s="1" t="s">
        <v>117</v>
      </c>
      <c r="AF2014" s="9">
        <v>96950</v>
      </c>
      <c r="AG2014" s="1" t="s">
        <v>118</v>
      </c>
      <c r="AH2014" s="1" t="s">
        <v>138</v>
      </c>
      <c r="AI2014" s="1">
        <v>16702330349</v>
      </c>
      <c r="AK2014" s="1" t="s">
        <v>2484</v>
      </c>
      <c r="BC2014" s="1" t="str">
        <f>"37-2012.00"</f>
        <v>37-2012.00</v>
      </c>
      <c r="BD2014" s="1" t="s">
        <v>576</v>
      </c>
      <c r="BE2014" s="1" t="s">
        <v>19026</v>
      </c>
      <c r="BF2014" s="1" t="s">
        <v>2486</v>
      </c>
      <c r="BG2014" s="1">
        <v>1</v>
      </c>
      <c r="BH2014" s="1">
        <v>1</v>
      </c>
      <c r="BI2014" s="2">
        <v>44470</v>
      </c>
      <c r="BJ2014" s="2">
        <v>44834</v>
      </c>
      <c r="BK2014" s="2">
        <v>44470</v>
      </c>
      <c r="BL2014" s="2">
        <v>44834</v>
      </c>
      <c r="BM2014" s="1">
        <v>35</v>
      </c>
      <c r="BN2014" s="1">
        <v>0</v>
      </c>
      <c r="BO2014" s="1">
        <v>7</v>
      </c>
      <c r="BP2014" s="1">
        <v>7</v>
      </c>
      <c r="BQ2014" s="1">
        <v>7</v>
      </c>
      <c r="BR2014" s="1">
        <v>7</v>
      </c>
      <c r="BS2014" s="1">
        <v>7</v>
      </c>
      <c r="BT2014" s="1">
        <v>0</v>
      </c>
      <c r="BU2014" s="1" t="str">
        <f>"9:00 AM"</f>
        <v>9:00 AM</v>
      </c>
      <c r="BV2014" s="1" t="str">
        <f>"5:00 PM"</f>
        <v>5:00 PM</v>
      </c>
      <c r="BW2014" s="1" t="s">
        <v>135</v>
      </c>
      <c r="BX2014" s="1">
        <v>0</v>
      </c>
      <c r="BY2014" s="1">
        <v>3</v>
      </c>
      <c r="BZ2014" s="1" t="s">
        <v>112</v>
      </c>
      <c r="CA2014" s="1">
        <v>0</v>
      </c>
      <c r="CB2014" s="4" t="s">
        <v>19027</v>
      </c>
      <c r="CC2014" s="1" t="s">
        <v>19028</v>
      </c>
      <c r="CD2014" s="1" t="s">
        <v>138</v>
      </c>
      <c r="CE2014" s="1" t="s">
        <v>116</v>
      </c>
      <c r="CF2014" s="1" t="s">
        <v>117</v>
      </c>
      <c r="CG2014" s="1">
        <v>96950</v>
      </c>
      <c r="CH2014" s="3">
        <v>7.59</v>
      </c>
      <c r="CI2014" s="3">
        <v>7.59</v>
      </c>
      <c r="CL2014" s="1" t="s">
        <v>137</v>
      </c>
      <c r="CM2014" s="1" t="s">
        <v>138</v>
      </c>
      <c r="CN2014" s="1" t="s">
        <v>139</v>
      </c>
      <c r="CP2014" s="1" t="s">
        <v>112</v>
      </c>
      <c r="CQ2014" s="1" t="s">
        <v>111</v>
      </c>
      <c r="CR2014" s="1" t="s">
        <v>112</v>
      </c>
      <c r="CS2014" s="1" t="s">
        <v>112</v>
      </c>
      <c r="CT2014" s="1" t="s">
        <v>138</v>
      </c>
      <c r="CU2014" s="1" t="s">
        <v>111</v>
      </c>
      <c r="CV2014" s="1" t="s">
        <v>138</v>
      </c>
      <c r="CW2014" s="1" t="s">
        <v>138</v>
      </c>
      <c r="CX2014" s="1">
        <v>16702330349</v>
      </c>
      <c r="CY2014" s="1" t="s">
        <v>2489</v>
      </c>
      <c r="CZ2014" s="1" t="s">
        <v>138</v>
      </c>
      <c r="DA2014" s="1" t="s">
        <v>111</v>
      </c>
      <c r="DB2014" s="1" t="s">
        <v>111</v>
      </c>
    </row>
    <row r="2015" spans="1:111" ht="15.6" customHeight="1" x14ac:dyDescent="0.25">
      <c r="A2015" s="1" t="s">
        <v>19029</v>
      </c>
      <c r="B2015" s="1" t="s">
        <v>238</v>
      </c>
      <c r="C2015" s="2">
        <v>44299.816975925925</v>
      </c>
      <c r="D2015" s="2">
        <v>44335</v>
      </c>
      <c r="E2015" s="1" t="s">
        <v>110</v>
      </c>
      <c r="F2015" s="2">
        <v>44468.833333333336</v>
      </c>
      <c r="G2015" s="1" t="s">
        <v>111</v>
      </c>
      <c r="H2015" s="1" t="s">
        <v>112</v>
      </c>
      <c r="I2015" s="1" t="s">
        <v>112</v>
      </c>
      <c r="J2015" s="1" t="s">
        <v>2820</v>
      </c>
      <c r="K2015" s="1" t="s">
        <v>2821</v>
      </c>
      <c r="L2015" s="1" t="s">
        <v>2822</v>
      </c>
      <c r="M2015" s="1" t="s">
        <v>2823</v>
      </c>
      <c r="N2015" s="1" t="s">
        <v>167</v>
      </c>
      <c r="O2015" s="1" t="s">
        <v>117</v>
      </c>
      <c r="P2015" s="9">
        <v>96950</v>
      </c>
      <c r="Q2015" s="1" t="s">
        <v>118</v>
      </c>
      <c r="S2015" s="1">
        <v>16702353027</v>
      </c>
      <c r="U2015" s="1">
        <v>722310</v>
      </c>
      <c r="V2015" s="1" t="s">
        <v>119</v>
      </c>
      <c r="X2015" s="1" t="s">
        <v>2824</v>
      </c>
      <c r="Y2015" s="1" t="s">
        <v>2825</v>
      </c>
      <c r="Z2015" s="1" t="s">
        <v>2826</v>
      </c>
      <c r="AA2015" s="1" t="s">
        <v>171</v>
      </c>
      <c r="AB2015" s="1" t="s">
        <v>2827</v>
      </c>
      <c r="AC2015" s="1" t="s">
        <v>2828</v>
      </c>
      <c r="AD2015" s="1" t="s">
        <v>116</v>
      </c>
      <c r="AE2015" s="1" t="s">
        <v>117</v>
      </c>
      <c r="AF2015" s="9">
        <v>96950</v>
      </c>
      <c r="AG2015" s="1" t="s">
        <v>118</v>
      </c>
      <c r="AI2015" s="1">
        <v>16702353027</v>
      </c>
      <c r="AK2015" s="1" t="s">
        <v>2829</v>
      </c>
      <c r="BC2015" s="1" t="str">
        <f>"13-2011.01"</f>
        <v>13-2011.01</v>
      </c>
      <c r="BD2015" s="1" t="s">
        <v>932</v>
      </c>
      <c r="BE2015" s="1" t="s">
        <v>2830</v>
      </c>
      <c r="BF2015" s="1" t="s">
        <v>759</v>
      </c>
      <c r="BG2015" s="1">
        <v>1</v>
      </c>
      <c r="BH2015" s="1">
        <v>1</v>
      </c>
      <c r="BI2015" s="2">
        <v>44470</v>
      </c>
      <c r="BJ2015" s="2">
        <v>44834</v>
      </c>
      <c r="BK2015" s="2">
        <v>44470</v>
      </c>
      <c r="BL2015" s="2">
        <v>44834</v>
      </c>
      <c r="BM2015" s="1">
        <v>35</v>
      </c>
      <c r="BN2015" s="1">
        <v>0</v>
      </c>
      <c r="BO2015" s="1">
        <v>7</v>
      </c>
      <c r="BP2015" s="1">
        <v>7</v>
      </c>
      <c r="BQ2015" s="1">
        <v>7</v>
      </c>
      <c r="BR2015" s="1">
        <v>7</v>
      </c>
      <c r="BS2015" s="1">
        <v>7</v>
      </c>
      <c r="BT2015" s="1">
        <v>0</v>
      </c>
      <c r="BU2015" s="1" t="str">
        <f>"8:00 AM"</f>
        <v>8:00 AM</v>
      </c>
      <c r="BV2015" s="1" t="str">
        <f>"3:00 PM"</f>
        <v>3:00 PM</v>
      </c>
      <c r="BW2015" s="1" t="s">
        <v>193</v>
      </c>
      <c r="BX2015" s="1">
        <v>0</v>
      </c>
      <c r="BY2015" s="1">
        <v>48</v>
      </c>
      <c r="BZ2015" s="1" t="s">
        <v>112</v>
      </c>
      <c r="CA2015" s="1">
        <v>0</v>
      </c>
      <c r="CB2015" s="1" t="s">
        <v>2831</v>
      </c>
      <c r="CC2015" s="1" t="s">
        <v>2822</v>
      </c>
      <c r="CD2015" s="1" t="s">
        <v>2823</v>
      </c>
      <c r="CE2015" s="1" t="s">
        <v>167</v>
      </c>
      <c r="CF2015" s="1" t="s">
        <v>117</v>
      </c>
      <c r="CG2015" s="1">
        <v>96950</v>
      </c>
      <c r="CH2015" s="3">
        <v>14.85</v>
      </c>
      <c r="CJ2015" s="3">
        <v>22.28</v>
      </c>
      <c r="CL2015" s="1" t="s">
        <v>137</v>
      </c>
      <c r="CM2015" s="1" t="s">
        <v>362</v>
      </c>
      <c r="CN2015" s="1" t="s">
        <v>139</v>
      </c>
      <c r="CP2015" s="1" t="s">
        <v>112</v>
      </c>
      <c r="CQ2015" s="1" t="s">
        <v>111</v>
      </c>
      <c r="CR2015" s="1" t="s">
        <v>112</v>
      </c>
      <c r="CS2015" s="1" t="s">
        <v>111</v>
      </c>
      <c r="CT2015" s="1" t="s">
        <v>138</v>
      </c>
      <c r="CU2015" s="1" t="s">
        <v>111</v>
      </c>
      <c r="CV2015" s="1" t="s">
        <v>138</v>
      </c>
      <c r="CW2015" s="1" t="s">
        <v>2914</v>
      </c>
      <c r="CX2015" s="1">
        <v>16702353027</v>
      </c>
      <c r="CY2015" s="1" t="s">
        <v>2829</v>
      </c>
      <c r="CZ2015" s="1" t="s">
        <v>138</v>
      </c>
      <c r="DA2015" s="1" t="s">
        <v>111</v>
      </c>
      <c r="DB2015" s="1" t="s">
        <v>112</v>
      </c>
    </row>
    <row r="2016" spans="1:111" ht="15.6" customHeight="1" x14ac:dyDescent="0.25">
      <c r="A2016" s="1" t="s">
        <v>19035</v>
      </c>
      <c r="B2016" s="1" t="s">
        <v>238</v>
      </c>
      <c r="C2016" s="2">
        <v>44329.040415740739</v>
      </c>
      <c r="D2016" s="2">
        <v>44362</v>
      </c>
      <c r="E2016" s="1" t="s">
        <v>110</v>
      </c>
      <c r="F2016" s="2">
        <v>44468.833333333336</v>
      </c>
      <c r="G2016" s="1" t="s">
        <v>111</v>
      </c>
      <c r="H2016" s="1" t="s">
        <v>112</v>
      </c>
      <c r="I2016" s="1" t="s">
        <v>112</v>
      </c>
      <c r="J2016" s="1" t="s">
        <v>7906</v>
      </c>
      <c r="L2016" s="1" t="s">
        <v>7907</v>
      </c>
      <c r="M2016" s="1" t="s">
        <v>7908</v>
      </c>
      <c r="N2016" s="1" t="s">
        <v>116</v>
      </c>
      <c r="O2016" s="1" t="s">
        <v>117</v>
      </c>
      <c r="P2016" s="9">
        <v>96950</v>
      </c>
      <c r="Q2016" s="1" t="s">
        <v>118</v>
      </c>
      <c r="S2016" s="1">
        <v>16702874118</v>
      </c>
      <c r="U2016" s="1">
        <v>56141</v>
      </c>
      <c r="V2016" s="1" t="s">
        <v>119</v>
      </c>
      <c r="X2016" s="1" t="s">
        <v>7909</v>
      </c>
      <c r="Y2016" s="1" t="s">
        <v>7910</v>
      </c>
      <c r="AA2016" s="1" t="s">
        <v>461</v>
      </c>
      <c r="AB2016" s="1" t="s">
        <v>7907</v>
      </c>
      <c r="AC2016" s="1" t="s">
        <v>7908</v>
      </c>
      <c r="AD2016" s="1" t="s">
        <v>116</v>
      </c>
      <c r="AE2016" s="1" t="s">
        <v>117</v>
      </c>
      <c r="AF2016" s="9">
        <v>96950</v>
      </c>
      <c r="AG2016" s="1" t="s">
        <v>118</v>
      </c>
      <c r="AI2016" s="1">
        <v>16702874118</v>
      </c>
      <c r="AK2016" s="1" t="s">
        <v>7911</v>
      </c>
      <c r="BC2016" s="1" t="str">
        <f>"27-3091.00"</f>
        <v>27-3091.00</v>
      </c>
      <c r="BD2016" s="1" t="s">
        <v>1239</v>
      </c>
      <c r="BE2016" s="1" t="s">
        <v>19036</v>
      </c>
      <c r="BF2016" s="1" t="s">
        <v>1287</v>
      </c>
      <c r="BG2016" s="1">
        <v>1</v>
      </c>
      <c r="BH2016" s="1">
        <v>1</v>
      </c>
      <c r="BI2016" s="2">
        <v>44470</v>
      </c>
      <c r="BJ2016" s="2">
        <v>44834</v>
      </c>
      <c r="BK2016" s="2">
        <v>44470</v>
      </c>
      <c r="BL2016" s="2">
        <v>44834</v>
      </c>
      <c r="BM2016" s="1">
        <v>40</v>
      </c>
      <c r="BN2016" s="1">
        <v>0</v>
      </c>
      <c r="BO2016" s="1">
        <v>8</v>
      </c>
      <c r="BP2016" s="1">
        <v>8</v>
      </c>
      <c r="BQ2016" s="1">
        <v>8</v>
      </c>
      <c r="BR2016" s="1">
        <v>8</v>
      </c>
      <c r="BS2016" s="1">
        <v>8</v>
      </c>
      <c r="BT2016" s="1">
        <v>0</v>
      </c>
      <c r="BU2016" s="1" t="str">
        <f>"9:00 AM"</f>
        <v>9:00 AM</v>
      </c>
      <c r="BV2016" s="1" t="str">
        <f>"5:00 PM"</f>
        <v>5:00 PM</v>
      </c>
      <c r="BW2016" s="1" t="s">
        <v>193</v>
      </c>
      <c r="BX2016" s="1">
        <v>0</v>
      </c>
      <c r="BY2016" s="1">
        <v>12</v>
      </c>
      <c r="BZ2016" s="1" t="s">
        <v>112</v>
      </c>
      <c r="CB2016" s="1" t="s">
        <v>19037</v>
      </c>
      <c r="CC2016" s="1" t="s">
        <v>7907</v>
      </c>
      <c r="CD2016" s="1" t="s">
        <v>7908</v>
      </c>
      <c r="CE2016" s="1" t="s">
        <v>116</v>
      </c>
      <c r="CF2016" s="1" t="s">
        <v>117</v>
      </c>
      <c r="CG2016" s="1">
        <v>96950</v>
      </c>
      <c r="CH2016" s="3">
        <v>13.19</v>
      </c>
      <c r="CI2016" s="3">
        <v>13.19</v>
      </c>
      <c r="CJ2016" s="3">
        <v>19.79</v>
      </c>
      <c r="CK2016" s="3">
        <v>19.79</v>
      </c>
      <c r="CL2016" s="1" t="s">
        <v>137</v>
      </c>
      <c r="CM2016" s="1" t="s">
        <v>138</v>
      </c>
      <c r="CN2016" s="1" t="s">
        <v>139</v>
      </c>
      <c r="CP2016" s="1" t="s">
        <v>112</v>
      </c>
      <c r="CQ2016" s="1" t="s">
        <v>111</v>
      </c>
      <c r="CR2016" s="1" t="s">
        <v>112</v>
      </c>
      <c r="CS2016" s="1" t="s">
        <v>111</v>
      </c>
      <c r="CT2016" s="1" t="s">
        <v>138</v>
      </c>
      <c r="CU2016" s="1" t="s">
        <v>111</v>
      </c>
      <c r="CV2016" s="1" t="s">
        <v>138</v>
      </c>
      <c r="CW2016" s="1" t="s">
        <v>300</v>
      </c>
      <c r="CX2016" s="1">
        <v>16702874118</v>
      </c>
      <c r="CY2016" s="1" t="s">
        <v>7911</v>
      </c>
      <c r="CZ2016" s="1" t="s">
        <v>138</v>
      </c>
      <c r="DA2016" s="1" t="s">
        <v>111</v>
      </c>
      <c r="DB2016" s="1" t="s">
        <v>112</v>
      </c>
    </row>
    <row r="2017" spans="1:111" ht="15.6" customHeight="1" x14ac:dyDescent="0.25">
      <c r="A2017" s="1" t="s">
        <v>19038</v>
      </c>
      <c r="B2017" s="1" t="s">
        <v>238</v>
      </c>
      <c r="C2017" s="2">
        <v>44327.791199768515</v>
      </c>
      <c r="D2017" s="2">
        <v>44370</v>
      </c>
      <c r="E2017" s="1" t="s">
        <v>110</v>
      </c>
      <c r="F2017" s="2">
        <v>44468.833333333336</v>
      </c>
      <c r="G2017" s="1" t="s">
        <v>111</v>
      </c>
      <c r="H2017" s="1" t="s">
        <v>112</v>
      </c>
      <c r="I2017" s="1" t="s">
        <v>112</v>
      </c>
      <c r="J2017" s="1" t="s">
        <v>19039</v>
      </c>
      <c r="K2017" s="1" t="s">
        <v>19040</v>
      </c>
      <c r="L2017" s="1" t="s">
        <v>19041</v>
      </c>
      <c r="N2017" s="1" t="s">
        <v>167</v>
      </c>
      <c r="O2017" s="1" t="s">
        <v>117</v>
      </c>
      <c r="P2017" s="9">
        <v>96950</v>
      </c>
      <c r="Q2017" s="1" t="s">
        <v>118</v>
      </c>
      <c r="S2017" s="1">
        <v>16702336322</v>
      </c>
      <c r="U2017" s="1">
        <v>61162</v>
      </c>
      <c r="V2017" s="1" t="s">
        <v>119</v>
      </c>
      <c r="X2017" s="1" t="s">
        <v>19042</v>
      </c>
      <c r="Y2017" s="1" t="s">
        <v>19043</v>
      </c>
      <c r="AA2017" s="1" t="s">
        <v>245</v>
      </c>
      <c r="AB2017" s="1" t="s">
        <v>19044</v>
      </c>
      <c r="AD2017" s="1" t="s">
        <v>116</v>
      </c>
      <c r="AE2017" s="1" t="s">
        <v>117</v>
      </c>
      <c r="AF2017" s="9">
        <v>96950</v>
      </c>
      <c r="AG2017" s="1" t="s">
        <v>118</v>
      </c>
      <c r="AI2017" s="1">
        <v>16702336322</v>
      </c>
      <c r="AK2017" s="1" t="s">
        <v>19045</v>
      </c>
      <c r="BC2017" s="1" t="str">
        <f>"25-3021.00"</f>
        <v>25-3021.00</v>
      </c>
      <c r="BD2017" s="1" t="s">
        <v>327</v>
      </c>
      <c r="BE2017" s="1" t="s">
        <v>19046</v>
      </c>
      <c r="BF2017" s="1" t="s">
        <v>3220</v>
      </c>
      <c r="BG2017" s="1">
        <v>1</v>
      </c>
      <c r="BH2017" s="1">
        <v>1</v>
      </c>
      <c r="BI2017" s="2">
        <v>44470</v>
      </c>
      <c r="BJ2017" s="2">
        <v>45565</v>
      </c>
      <c r="BK2017" s="2">
        <v>44470</v>
      </c>
      <c r="BL2017" s="2">
        <v>45565</v>
      </c>
      <c r="BM2017" s="1">
        <v>40</v>
      </c>
      <c r="BN2017" s="1">
        <v>0</v>
      </c>
      <c r="BO2017" s="1">
        <v>8</v>
      </c>
      <c r="BP2017" s="1">
        <v>8</v>
      </c>
      <c r="BQ2017" s="1">
        <v>8</v>
      </c>
      <c r="BR2017" s="1">
        <v>8</v>
      </c>
      <c r="BS2017" s="1">
        <v>8</v>
      </c>
      <c r="BT2017" s="1">
        <v>0</v>
      </c>
      <c r="BU2017" s="1" t="str">
        <f>"9:00 AM"</f>
        <v>9:00 AM</v>
      </c>
      <c r="BV2017" s="1" t="str">
        <f>"6:00 PM"</f>
        <v>6:00 PM</v>
      </c>
      <c r="BW2017" s="1" t="s">
        <v>135</v>
      </c>
      <c r="BX2017" s="1">
        <v>0</v>
      </c>
      <c r="BY2017" s="1">
        <v>24</v>
      </c>
      <c r="BZ2017" s="1" t="s">
        <v>112</v>
      </c>
      <c r="CB2017" s="4" t="s">
        <v>19047</v>
      </c>
      <c r="CC2017" s="1" t="s">
        <v>19048</v>
      </c>
      <c r="CE2017" s="1" t="s">
        <v>116</v>
      </c>
      <c r="CF2017" s="1" t="s">
        <v>117</v>
      </c>
      <c r="CG2017" s="1">
        <v>96950</v>
      </c>
      <c r="CH2017" s="3">
        <v>28.5</v>
      </c>
      <c r="CI2017" s="3">
        <v>28.5</v>
      </c>
      <c r="CJ2017" s="3">
        <v>42.75</v>
      </c>
      <c r="CK2017" s="3">
        <v>42.75</v>
      </c>
      <c r="CL2017" s="1" t="s">
        <v>137</v>
      </c>
      <c r="CM2017" s="1" t="s">
        <v>138</v>
      </c>
      <c r="CN2017" s="1" t="s">
        <v>139</v>
      </c>
      <c r="CP2017" s="1" t="s">
        <v>112</v>
      </c>
      <c r="CQ2017" s="1" t="s">
        <v>111</v>
      </c>
      <c r="CR2017" s="1" t="s">
        <v>112</v>
      </c>
      <c r="CS2017" s="1" t="s">
        <v>111</v>
      </c>
      <c r="CT2017" s="1" t="s">
        <v>138</v>
      </c>
      <c r="CU2017" s="1" t="s">
        <v>111</v>
      </c>
      <c r="CV2017" s="1" t="s">
        <v>138</v>
      </c>
      <c r="CW2017" s="1" t="s">
        <v>4152</v>
      </c>
      <c r="CX2017" s="1">
        <v>16702336322</v>
      </c>
      <c r="CY2017" s="1" t="s">
        <v>19045</v>
      </c>
      <c r="CZ2017" s="1" t="s">
        <v>138</v>
      </c>
      <c r="DA2017" s="1" t="s">
        <v>111</v>
      </c>
      <c r="DB2017" s="1" t="s">
        <v>112</v>
      </c>
    </row>
    <row r="2018" spans="1:111" ht="15.6" customHeight="1" x14ac:dyDescent="0.25">
      <c r="A2018" s="1" t="s">
        <v>19049</v>
      </c>
      <c r="B2018" s="1" t="s">
        <v>238</v>
      </c>
      <c r="C2018" s="2">
        <v>44326.189775115738</v>
      </c>
      <c r="D2018" s="2">
        <v>44361</v>
      </c>
      <c r="E2018" s="1" t="s">
        <v>110</v>
      </c>
      <c r="F2018" s="2">
        <v>44468.833333333336</v>
      </c>
      <c r="G2018" s="1" t="s">
        <v>112</v>
      </c>
      <c r="H2018" s="1" t="s">
        <v>112</v>
      </c>
      <c r="I2018" s="1" t="s">
        <v>112</v>
      </c>
      <c r="J2018" s="1" t="s">
        <v>19050</v>
      </c>
      <c r="K2018" s="1" t="s">
        <v>19051</v>
      </c>
      <c r="L2018" s="1" t="s">
        <v>6015</v>
      </c>
      <c r="N2018" s="1" t="s">
        <v>116</v>
      </c>
      <c r="O2018" s="1" t="s">
        <v>117</v>
      </c>
      <c r="P2018" s="9">
        <v>96950</v>
      </c>
      <c r="Q2018" s="1" t="s">
        <v>118</v>
      </c>
      <c r="S2018" s="1">
        <v>16702858856</v>
      </c>
      <c r="U2018" s="1">
        <v>56152</v>
      </c>
      <c r="V2018" s="1" t="s">
        <v>119</v>
      </c>
      <c r="X2018" s="1" t="s">
        <v>6010</v>
      </c>
      <c r="Y2018" s="1" t="s">
        <v>6011</v>
      </c>
      <c r="AA2018" s="1" t="s">
        <v>973</v>
      </c>
      <c r="AB2018" s="1" t="s">
        <v>6015</v>
      </c>
      <c r="AD2018" s="1" t="s">
        <v>116</v>
      </c>
      <c r="AE2018" s="1" t="s">
        <v>117</v>
      </c>
      <c r="AF2018" s="9">
        <v>96950</v>
      </c>
      <c r="AG2018" s="1" t="s">
        <v>118</v>
      </c>
      <c r="AI2018" s="1">
        <v>16702858856</v>
      </c>
      <c r="AK2018" s="1" t="s">
        <v>19052</v>
      </c>
      <c r="BC2018" s="1" t="str">
        <f>"39-7011.00"</f>
        <v>39-7011.00</v>
      </c>
      <c r="BD2018" s="1" t="s">
        <v>1435</v>
      </c>
      <c r="BE2018" s="1" t="s">
        <v>19053</v>
      </c>
      <c r="BF2018" s="1" t="s">
        <v>3755</v>
      </c>
      <c r="BG2018" s="1">
        <v>1</v>
      </c>
      <c r="BH2018" s="1">
        <v>1</v>
      </c>
      <c r="BI2018" s="2">
        <v>44470</v>
      </c>
      <c r="BJ2018" s="2">
        <v>44834</v>
      </c>
      <c r="BK2018" s="2">
        <v>44470</v>
      </c>
      <c r="BL2018" s="2">
        <v>44834</v>
      </c>
      <c r="BM2018" s="1">
        <v>35</v>
      </c>
      <c r="BN2018" s="1">
        <v>0</v>
      </c>
      <c r="BO2018" s="1">
        <v>7</v>
      </c>
      <c r="BP2018" s="1">
        <v>7</v>
      </c>
      <c r="BQ2018" s="1">
        <v>7</v>
      </c>
      <c r="BR2018" s="1">
        <v>7</v>
      </c>
      <c r="BS2018" s="1">
        <v>7</v>
      </c>
      <c r="BT2018" s="1">
        <v>0</v>
      </c>
      <c r="BU2018" s="1" t="str">
        <f>"9:00 AM"</f>
        <v>9:00 AM</v>
      </c>
      <c r="BV2018" s="1" t="str">
        <f>"5:00 PM"</f>
        <v>5:00 PM</v>
      </c>
      <c r="BW2018" s="1" t="s">
        <v>135</v>
      </c>
      <c r="BX2018" s="1">
        <v>0</v>
      </c>
      <c r="BY2018" s="1">
        <v>3</v>
      </c>
      <c r="BZ2018" s="1" t="s">
        <v>112</v>
      </c>
      <c r="CB2018" s="1" t="s">
        <v>3175</v>
      </c>
      <c r="CC2018" s="1" t="s">
        <v>6015</v>
      </c>
      <c r="CE2018" s="1" t="s">
        <v>116</v>
      </c>
      <c r="CF2018" s="1" t="s">
        <v>117</v>
      </c>
      <c r="CG2018" s="1">
        <v>96950</v>
      </c>
      <c r="CH2018" s="3">
        <v>12.14</v>
      </c>
      <c r="CI2018" s="3">
        <v>12.14</v>
      </c>
      <c r="CJ2018" s="3">
        <v>18.21</v>
      </c>
      <c r="CK2018" s="3">
        <v>18.21</v>
      </c>
      <c r="CL2018" s="1" t="s">
        <v>137</v>
      </c>
      <c r="CN2018" s="1" t="s">
        <v>139</v>
      </c>
      <c r="CP2018" s="1" t="s">
        <v>112</v>
      </c>
      <c r="CQ2018" s="1" t="s">
        <v>111</v>
      </c>
      <c r="CR2018" s="1" t="s">
        <v>112</v>
      </c>
      <c r="CS2018" s="1" t="s">
        <v>111</v>
      </c>
      <c r="CT2018" s="1" t="s">
        <v>138</v>
      </c>
      <c r="CU2018" s="1" t="s">
        <v>111</v>
      </c>
      <c r="CV2018" s="1" t="s">
        <v>138</v>
      </c>
      <c r="CW2018" s="1" t="s">
        <v>2313</v>
      </c>
      <c r="CX2018" s="1">
        <v>16702858856</v>
      </c>
      <c r="CY2018" s="1" t="s">
        <v>19052</v>
      </c>
      <c r="CZ2018" s="1" t="s">
        <v>138</v>
      </c>
      <c r="DA2018" s="1" t="s">
        <v>111</v>
      </c>
      <c r="DB2018" s="1" t="s">
        <v>112</v>
      </c>
      <c r="DC2018" s="1" t="s">
        <v>6010</v>
      </c>
      <c r="DD2018" s="1" t="s">
        <v>6011</v>
      </c>
      <c r="DF2018" s="1" t="s">
        <v>19050</v>
      </c>
      <c r="DG2018" s="1" t="s">
        <v>19052</v>
      </c>
    </row>
    <row r="2019" spans="1:111" ht="15.6" customHeight="1" x14ac:dyDescent="0.25">
      <c r="A2019" s="1" t="s">
        <v>19054</v>
      </c>
      <c r="B2019" s="1" t="s">
        <v>238</v>
      </c>
      <c r="C2019" s="2">
        <v>44305.770059722221</v>
      </c>
      <c r="D2019" s="2">
        <v>44348</v>
      </c>
      <c r="E2019" s="1" t="s">
        <v>110</v>
      </c>
      <c r="F2019" s="2">
        <v>44468.833333333336</v>
      </c>
      <c r="G2019" s="1" t="s">
        <v>111</v>
      </c>
      <c r="H2019" s="1" t="s">
        <v>112</v>
      </c>
      <c r="I2019" s="1" t="s">
        <v>112</v>
      </c>
      <c r="J2019" s="1" t="s">
        <v>13823</v>
      </c>
      <c r="K2019" s="1" t="s">
        <v>5286</v>
      </c>
      <c r="L2019" s="1" t="s">
        <v>5287</v>
      </c>
      <c r="N2019" s="1" t="s">
        <v>167</v>
      </c>
      <c r="O2019" s="1" t="s">
        <v>117</v>
      </c>
      <c r="P2019" s="9">
        <v>96950</v>
      </c>
      <c r="Q2019" s="1" t="s">
        <v>118</v>
      </c>
      <c r="S2019" s="1">
        <v>16702346412</v>
      </c>
      <c r="U2019" s="1">
        <v>72111</v>
      </c>
      <c r="V2019" s="1" t="s">
        <v>119</v>
      </c>
      <c r="X2019" s="1" t="s">
        <v>19055</v>
      </c>
      <c r="Y2019" s="1" t="s">
        <v>5289</v>
      </c>
      <c r="AA2019" s="1" t="s">
        <v>10016</v>
      </c>
      <c r="AB2019" s="1" t="s">
        <v>5287</v>
      </c>
      <c r="AD2019" s="1" t="s">
        <v>167</v>
      </c>
      <c r="AE2019" s="1" t="s">
        <v>117</v>
      </c>
      <c r="AF2019" s="9">
        <v>96950</v>
      </c>
      <c r="AG2019" s="1" t="s">
        <v>118</v>
      </c>
      <c r="AI2019" s="1">
        <v>16702346412</v>
      </c>
      <c r="AK2019" s="1" t="s">
        <v>5291</v>
      </c>
      <c r="BC2019" s="1" t="str">
        <f>"35-1012.00"</f>
        <v>35-1012.00</v>
      </c>
      <c r="BD2019" s="1" t="s">
        <v>1372</v>
      </c>
      <c r="BE2019" s="1" t="s">
        <v>19056</v>
      </c>
      <c r="BF2019" s="1" t="s">
        <v>5013</v>
      </c>
      <c r="BG2019" s="1">
        <v>1</v>
      </c>
      <c r="BH2019" s="1">
        <v>1</v>
      </c>
      <c r="BI2019" s="2">
        <v>44470</v>
      </c>
      <c r="BJ2019" s="2">
        <v>44834</v>
      </c>
      <c r="BK2019" s="2">
        <v>44470</v>
      </c>
      <c r="BL2019" s="2">
        <v>44834</v>
      </c>
      <c r="BM2019" s="1">
        <v>35</v>
      </c>
      <c r="BN2019" s="1">
        <v>7</v>
      </c>
      <c r="BO2019" s="1">
        <v>0</v>
      </c>
      <c r="BP2019" s="1">
        <v>0</v>
      </c>
      <c r="BQ2019" s="1">
        <v>7</v>
      </c>
      <c r="BR2019" s="1">
        <v>7</v>
      </c>
      <c r="BS2019" s="1">
        <v>7</v>
      </c>
      <c r="BT2019" s="1">
        <v>7</v>
      </c>
      <c r="BU2019" s="1" t="str">
        <f>"2:00 PM"</f>
        <v>2:00 PM</v>
      </c>
      <c r="BV2019" s="1" t="str">
        <f>"10:00 PM"</f>
        <v>10:00 PM</v>
      </c>
      <c r="BW2019" s="1" t="s">
        <v>135</v>
      </c>
      <c r="BX2019" s="1">
        <v>0</v>
      </c>
      <c r="BY2019" s="1">
        <v>12</v>
      </c>
      <c r="BZ2019" s="1" t="s">
        <v>111</v>
      </c>
      <c r="CA2019" s="1">
        <v>4</v>
      </c>
      <c r="CB2019" s="1" t="s">
        <v>19057</v>
      </c>
      <c r="CC2019" s="1" t="s">
        <v>5294</v>
      </c>
      <c r="CD2019" s="1" t="s">
        <v>5286</v>
      </c>
      <c r="CE2019" s="1" t="s">
        <v>167</v>
      </c>
      <c r="CF2019" s="1" t="s">
        <v>117</v>
      </c>
      <c r="CG2019" s="1">
        <v>96950</v>
      </c>
      <c r="CH2019" s="3">
        <v>10.039999999999999</v>
      </c>
      <c r="CI2019" s="3">
        <v>15</v>
      </c>
      <c r="CJ2019" s="3">
        <v>15.06</v>
      </c>
      <c r="CK2019" s="3">
        <v>22.5</v>
      </c>
      <c r="CL2019" s="1" t="s">
        <v>137</v>
      </c>
      <c r="CM2019" s="1" t="s">
        <v>13828</v>
      </c>
      <c r="CN2019" s="1" t="s">
        <v>139</v>
      </c>
      <c r="CP2019" s="1" t="s">
        <v>112</v>
      </c>
      <c r="CQ2019" s="1" t="s">
        <v>111</v>
      </c>
      <c r="CR2019" s="1" t="s">
        <v>112</v>
      </c>
      <c r="CS2019" s="1" t="s">
        <v>111</v>
      </c>
      <c r="CT2019" s="1" t="s">
        <v>138</v>
      </c>
      <c r="CU2019" s="1" t="s">
        <v>111</v>
      </c>
      <c r="CV2019" s="1" t="s">
        <v>138</v>
      </c>
      <c r="CW2019" s="1" t="s">
        <v>13829</v>
      </c>
      <c r="CX2019" s="1">
        <v>16702346412</v>
      </c>
      <c r="CY2019" s="1" t="s">
        <v>11088</v>
      </c>
      <c r="CZ2019" s="1" t="s">
        <v>138</v>
      </c>
      <c r="DA2019" s="1" t="s">
        <v>111</v>
      </c>
      <c r="DB2019" s="1" t="s">
        <v>112</v>
      </c>
    </row>
    <row r="2020" spans="1:111" ht="15.6" customHeight="1" x14ac:dyDescent="0.25">
      <c r="A2020" s="1" t="s">
        <v>19058</v>
      </c>
      <c r="B2020" s="1" t="s">
        <v>238</v>
      </c>
      <c r="C2020" s="2">
        <v>44315.097135300923</v>
      </c>
      <c r="D2020" s="2">
        <v>44351</v>
      </c>
      <c r="E2020" s="1" t="s">
        <v>110</v>
      </c>
      <c r="F2020" s="2">
        <v>44468.833333333336</v>
      </c>
      <c r="G2020" s="1" t="s">
        <v>112</v>
      </c>
      <c r="H2020" s="1" t="s">
        <v>112</v>
      </c>
      <c r="I2020" s="1" t="s">
        <v>112</v>
      </c>
      <c r="J2020" s="1" t="s">
        <v>1123</v>
      </c>
      <c r="K2020" s="1" t="s">
        <v>1124</v>
      </c>
      <c r="L2020" s="1" t="s">
        <v>1125</v>
      </c>
      <c r="M2020" s="1" t="s">
        <v>1126</v>
      </c>
      <c r="N2020" s="1" t="s">
        <v>116</v>
      </c>
      <c r="O2020" s="1" t="s">
        <v>117</v>
      </c>
      <c r="P2020" s="9">
        <v>96950</v>
      </c>
      <c r="Q2020" s="1" t="s">
        <v>118</v>
      </c>
      <c r="R2020" s="1" t="s">
        <v>117</v>
      </c>
      <c r="S2020" s="1">
        <v>16702341795</v>
      </c>
      <c r="U2020" s="1">
        <v>551114</v>
      </c>
      <c r="V2020" s="1" t="s">
        <v>119</v>
      </c>
      <c r="X2020" s="1" t="s">
        <v>1127</v>
      </c>
      <c r="Y2020" s="1" t="s">
        <v>848</v>
      </c>
      <c r="Z2020" s="1" t="s">
        <v>1128</v>
      </c>
      <c r="AA2020" s="1" t="s">
        <v>1129</v>
      </c>
      <c r="AB2020" s="1" t="s">
        <v>1125</v>
      </c>
      <c r="AC2020" s="1" t="s">
        <v>1130</v>
      </c>
      <c r="AD2020" s="1" t="s">
        <v>116</v>
      </c>
      <c r="AE2020" s="1" t="s">
        <v>117</v>
      </c>
      <c r="AF2020" s="9">
        <v>96950</v>
      </c>
      <c r="AG2020" s="1" t="s">
        <v>118</v>
      </c>
      <c r="AH2020" s="1" t="s">
        <v>117</v>
      </c>
      <c r="AI2020" s="1">
        <v>16702341795</v>
      </c>
      <c r="AK2020" s="1" t="s">
        <v>1131</v>
      </c>
      <c r="BC2020" s="1" t="str">
        <f>"27-1024.00"</f>
        <v>27-1024.00</v>
      </c>
      <c r="BD2020" s="1" t="s">
        <v>3137</v>
      </c>
      <c r="BE2020" s="1" t="s">
        <v>19059</v>
      </c>
      <c r="BF2020" s="1" t="s">
        <v>7468</v>
      </c>
      <c r="BG2020" s="1">
        <v>1</v>
      </c>
      <c r="BH2020" s="1">
        <v>1</v>
      </c>
      <c r="BI2020" s="2">
        <v>44470</v>
      </c>
      <c r="BJ2020" s="2">
        <v>44834</v>
      </c>
      <c r="BK2020" s="2">
        <v>44470</v>
      </c>
      <c r="BL2020" s="2">
        <v>44834</v>
      </c>
      <c r="BM2020" s="1">
        <v>40</v>
      </c>
      <c r="BN2020" s="1">
        <v>0</v>
      </c>
      <c r="BO2020" s="1">
        <v>8</v>
      </c>
      <c r="BP2020" s="1">
        <v>8</v>
      </c>
      <c r="BQ2020" s="1">
        <v>8</v>
      </c>
      <c r="BR2020" s="1">
        <v>8</v>
      </c>
      <c r="BS2020" s="1">
        <v>8</v>
      </c>
      <c r="BT2020" s="1">
        <v>0</v>
      </c>
      <c r="BU2020" s="1" t="str">
        <f>"8:00 AM"</f>
        <v>8:00 AM</v>
      </c>
      <c r="BV2020" s="1" t="str">
        <f t="shared" ref="BV2020:BV2026" si="55">"5:00 PM"</f>
        <v>5:00 PM</v>
      </c>
      <c r="BW2020" s="1" t="s">
        <v>392</v>
      </c>
      <c r="BX2020" s="1">
        <v>0</v>
      </c>
      <c r="BY2020" s="1">
        <v>24</v>
      </c>
      <c r="BZ2020" s="1" t="s">
        <v>112</v>
      </c>
      <c r="CA2020" s="1">
        <v>0</v>
      </c>
      <c r="CB2020" s="1" t="s">
        <v>19060</v>
      </c>
      <c r="CC2020" s="1" t="s">
        <v>1125</v>
      </c>
      <c r="CD2020" s="1" t="s">
        <v>1126</v>
      </c>
      <c r="CE2020" s="1" t="s">
        <v>116</v>
      </c>
      <c r="CF2020" s="1" t="s">
        <v>117</v>
      </c>
      <c r="CG2020" s="1">
        <v>96950</v>
      </c>
      <c r="CH2020" s="3">
        <v>8.93</v>
      </c>
      <c r="CI2020" s="3">
        <v>10</v>
      </c>
      <c r="CJ2020" s="3">
        <v>13.4</v>
      </c>
      <c r="CK2020" s="3">
        <v>15</v>
      </c>
      <c r="CL2020" s="1" t="s">
        <v>137</v>
      </c>
      <c r="CN2020" s="1" t="s">
        <v>139</v>
      </c>
      <c r="CP2020" s="1" t="s">
        <v>112</v>
      </c>
      <c r="CQ2020" s="1" t="s">
        <v>111</v>
      </c>
      <c r="CR2020" s="1" t="s">
        <v>112</v>
      </c>
      <c r="CS2020" s="1" t="s">
        <v>111</v>
      </c>
      <c r="CT2020" s="1" t="s">
        <v>138</v>
      </c>
      <c r="CU2020" s="1" t="s">
        <v>111</v>
      </c>
      <c r="CV2020" s="1" t="s">
        <v>138</v>
      </c>
      <c r="CW2020" s="1" t="s">
        <v>19061</v>
      </c>
      <c r="CX2020" s="1">
        <v>16702341795</v>
      </c>
      <c r="CY2020" s="1" t="s">
        <v>1135</v>
      </c>
      <c r="CZ2020" s="1" t="s">
        <v>1136</v>
      </c>
      <c r="DA2020" s="1" t="s">
        <v>111</v>
      </c>
      <c r="DB2020" s="1" t="s">
        <v>112</v>
      </c>
    </row>
    <row r="2021" spans="1:111" ht="15.6" customHeight="1" x14ac:dyDescent="0.25">
      <c r="A2021" s="1" t="s">
        <v>19062</v>
      </c>
      <c r="B2021" s="1" t="s">
        <v>238</v>
      </c>
      <c r="C2021" s="2">
        <v>44322.935730555553</v>
      </c>
      <c r="D2021" s="2">
        <v>44351</v>
      </c>
      <c r="E2021" s="1" t="s">
        <v>110</v>
      </c>
      <c r="F2021" s="2">
        <v>44468.833333333336</v>
      </c>
      <c r="G2021" s="1" t="s">
        <v>112</v>
      </c>
      <c r="H2021" s="1" t="s">
        <v>112</v>
      </c>
      <c r="I2021" s="1" t="s">
        <v>112</v>
      </c>
      <c r="J2021" s="1" t="s">
        <v>15465</v>
      </c>
      <c r="K2021" s="1" t="s">
        <v>19063</v>
      </c>
      <c r="L2021" s="1" t="s">
        <v>19064</v>
      </c>
      <c r="M2021" s="1" t="s">
        <v>138</v>
      </c>
      <c r="N2021" s="1" t="s">
        <v>116</v>
      </c>
      <c r="O2021" s="1" t="s">
        <v>117</v>
      </c>
      <c r="P2021" s="9">
        <v>96950</v>
      </c>
      <c r="Q2021" s="1" t="s">
        <v>118</v>
      </c>
      <c r="R2021" s="1" t="s">
        <v>242</v>
      </c>
      <c r="S2021" s="1">
        <v>16702349188</v>
      </c>
      <c r="U2021" s="1">
        <v>44511</v>
      </c>
      <c r="V2021" s="1" t="s">
        <v>119</v>
      </c>
      <c r="X2021" s="1" t="s">
        <v>721</v>
      </c>
      <c r="Y2021" s="1" t="s">
        <v>15468</v>
      </c>
      <c r="Z2021" s="1" t="s">
        <v>638</v>
      </c>
      <c r="AA2021" s="1" t="s">
        <v>973</v>
      </c>
      <c r="AB2021" s="1" t="s">
        <v>15467</v>
      </c>
      <c r="AC2021" s="1" t="s">
        <v>138</v>
      </c>
      <c r="AD2021" s="1" t="s">
        <v>116</v>
      </c>
      <c r="AE2021" s="1" t="s">
        <v>117</v>
      </c>
      <c r="AF2021" s="9">
        <v>96950</v>
      </c>
      <c r="AG2021" s="1" t="s">
        <v>118</v>
      </c>
      <c r="AH2021" s="1" t="s">
        <v>242</v>
      </c>
      <c r="AI2021" s="1">
        <v>16702349188</v>
      </c>
      <c r="AK2021" s="1" t="s">
        <v>15469</v>
      </c>
      <c r="BC2021" s="1" t="str">
        <f>"11-2022.00"</f>
        <v>11-2022.00</v>
      </c>
      <c r="BD2021" s="1" t="s">
        <v>1013</v>
      </c>
      <c r="BE2021" s="1" t="s">
        <v>15470</v>
      </c>
      <c r="BF2021" s="1" t="s">
        <v>1015</v>
      </c>
      <c r="BG2021" s="1">
        <v>2</v>
      </c>
      <c r="BH2021" s="1">
        <v>2</v>
      </c>
      <c r="BI2021" s="2">
        <v>44470</v>
      </c>
      <c r="BJ2021" s="2">
        <v>44834</v>
      </c>
      <c r="BK2021" s="2">
        <v>44470</v>
      </c>
      <c r="BL2021" s="2">
        <v>44834</v>
      </c>
      <c r="BM2021" s="1">
        <v>35</v>
      </c>
      <c r="BN2021" s="1">
        <v>0</v>
      </c>
      <c r="BO2021" s="1">
        <v>7</v>
      </c>
      <c r="BP2021" s="1">
        <v>7</v>
      </c>
      <c r="BQ2021" s="1">
        <v>7</v>
      </c>
      <c r="BR2021" s="1">
        <v>7</v>
      </c>
      <c r="BS2021" s="1">
        <v>7</v>
      </c>
      <c r="BT2021" s="1">
        <v>0</v>
      </c>
      <c r="BU2021" s="1" t="str">
        <f>"9:00 AM"</f>
        <v>9:00 AM</v>
      </c>
      <c r="BV2021" s="1" t="str">
        <f t="shared" si="55"/>
        <v>5:00 PM</v>
      </c>
      <c r="BW2021" s="1" t="s">
        <v>135</v>
      </c>
      <c r="BX2021" s="1">
        <v>0</v>
      </c>
      <c r="BY2021" s="1">
        <v>24</v>
      </c>
      <c r="BZ2021" s="1" t="s">
        <v>111</v>
      </c>
      <c r="CA2021" s="1">
        <v>10</v>
      </c>
      <c r="CB2021" s="4" t="s">
        <v>15471</v>
      </c>
      <c r="CC2021" s="1" t="s">
        <v>15467</v>
      </c>
      <c r="CD2021" s="1" t="s">
        <v>138</v>
      </c>
      <c r="CE2021" s="1" t="s">
        <v>116</v>
      </c>
      <c r="CF2021" s="1" t="s">
        <v>117</v>
      </c>
      <c r="CG2021" s="1">
        <v>96950</v>
      </c>
      <c r="CH2021" s="3">
        <v>15.24</v>
      </c>
      <c r="CI2021" s="3">
        <v>15.24</v>
      </c>
      <c r="CJ2021" s="3">
        <v>22.86</v>
      </c>
      <c r="CK2021" s="3">
        <v>22.86</v>
      </c>
      <c r="CL2021" s="1" t="s">
        <v>137</v>
      </c>
      <c r="CM2021" s="1" t="s">
        <v>19065</v>
      </c>
      <c r="CN2021" s="1" t="s">
        <v>139</v>
      </c>
      <c r="CP2021" s="1" t="s">
        <v>112</v>
      </c>
      <c r="CQ2021" s="1" t="s">
        <v>111</v>
      </c>
      <c r="CR2021" s="1" t="s">
        <v>112</v>
      </c>
      <c r="CS2021" s="1" t="s">
        <v>111</v>
      </c>
      <c r="CT2021" s="1" t="s">
        <v>138</v>
      </c>
      <c r="CU2021" s="1" t="s">
        <v>111</v>
      </c>
      <c r="CV2021" s="1" t="s">
        <v>138</v>
      </c>
      <c r="CW2021" s="1" t="s">
        <v>7384</v>
      </c>
      <c r="CX2021" s="1">
        <v>16702349188</v>
      </c>
      <c r="CY2021" s="1" t="s">
        <v>16617</v>
      </c>
      <c r="CZ2021" s="1" t="s">
        <v>138</v>
      </c>
      <c r="DA2021" s="1" t="s">
        <v>111</v>
      </c>
      <c r="DB2021" s="1" t="s">
        <v>112</v>
      </c>
    </row>
    <row r="2022" spans="1:111" ht="15.6" customHeight="1" x14ac:dyDescent="0.25">
      <c r="A2022" s="1" t="s">
        <v>19066</v>
      </c>
      <c r="B2022" s="1" t="s">
        <v>238</v>
      </c>
      <c r="C2022" s="2">
        <v>44290.068340162034</v>
      </c>
      <c r="D2022" s="2">
        <v>44322</v>
      </c>
      <c r="E2022" s="1" t="s">
        <v>110</v>
      </c>
      <c r="F2022" s="2">
        <v>44468.833333333336</v>
      </c>
      <c r="G2022" s="1" t="s">
        <v>111</v>
      </c>
      <c r="H2022" s="1" t="s">
        <v>112</v>
      </c>
      <c r="I2022" s="1" t="s">
        <v>112</v>
      </c>
      <c r="J2022" s="1" t="s">
        <v>19067</v>
      </c>
      <c r="K2022" s="1" t="s">
        <v>19068</v>
      </c>
      <c r="L2022" s="1" t="s">
        <v>19069</v>
      </c>
      <c r="N2022" s="1" t="s">
        <v>167</v>
      </c>
      <c r="O2022" s="1" t="s">
        <v>117</v>
      </c>
      <c r="P2022" s="9">
        <v>96950</v>
      </c>
      <c r="Q2022" s="1" t="s">
        <v>118</v>
      </c>
      <c r="S2022" s="1">
        <v>16702342273</v>
      </c>
      <c r="U2022" s="1">
        <v>62191</v>
      </c>
      <c r="V2022" s="1" t="s">
        <v>119</v>
      </c>
      <c r="X2022" s="1" t="s">
        <v>5937</v>
      </c>
      <c r="Y2022" s="1" t="s">
        <v>19070</v>
      </c>
      <c r="Z2022" s="1" t="s">
        <v>3511</v>
      </c>
      <c r="AA2022" s="1" t="s">
        <v>19071</v>
      </c>
      <c r="AB2022" s="1" t="s">
        <v>19069</v>
      </c>
      <c r="AD2022" s="1" t="s">
        <v>167</v>
      </c>
      <c r="AE2022" s="1" t="s">
        <v>117</v>
      </c>
      <c r="AF2022" s="9">
        <v>96950</v>
      </c>
      <c r="AG2022" s="1" t="s">
        <v>118</v>
      </c>
      <c r="AI2022" s="1">
        <v>16702342273</v>
      </c>
      <c r="AK2022" s="1" t="s">
        <v>19072</v>
      </c>
      <c r="BC2022" s="1" t="str">
        <f>"29-2041.00"</f>
        <v>29-2041.00</v>
      </c>
      <c r="BD2022" s="1" t="s">
        <v>19073</v>
      </c>
      <c r="BE2022" s="1" t="s">
        <v>19074</v>
      </c>
      <c r="BF2022" s="1" t="s">
        <v>19075</v>
      </c>
      <c r="BG2022" s="1">
        <v>1</v>
      </c>
      <c r="BH2022" s="1">
        <v>1</v>
      </c>
      <c r="BI2022" s="2">
        <v>44470</v>
      </c>
      <c r="BJ2022" s="2">
        <v>45565</v>
      </c>
      <c r="BK2022" s="2">
        <v>44470</v>
      </c>
      <c r="BL2022" s="2">
        <v>45565</v>
      </c>
      <c r="BM2022" s="1">
        <v>40</v>
      </c>
      <c r="BN2022" s="1">
        <v>0</v>
      </c>
      <c r="BO2022" s="1">
        <v>8</v>
      </c>
      <c r="BP2022" s="1">
        <v>8</v>
      </c>
      <c r="BQ2022" s="1">
        <v>8</v>
      </c>
      <c r="BR2022" s="1">
        <v>8</v>
      </c>
      <c r="BS2022" s="1">
        <v>8</v>
      </c>
      <c r="BT2022" s="1">
        <v>0</v>
      </c>
      <c r="BU2022" s="1" t="str">
        <f>"8:00 AM"</f>
        <v>8:00 AM</v>
      </c>
      <c r="BV2022" s="1" t="str">
        <f t="shared" si="55"/>
        <v>5:00 PM</v>
      </c>
      <c r="BW2022" s="1" t="s">
        <v>135</v>
      </c>
      <c r="BX2022" s="1">
        <v>24</v>
      </c>
      <c r="BY2022" s="1">
        <v>24</v>
      </c>
      <c r="BZ2022" s="1" t="s">
        <v>111</v>
      </c>
      <c r="CA2022" s="1">
        <v>8</v>
      </c>
      <c r="CB2022" s="1" t="s">
        <v>19076</v>
      </c>
      <c r="CC2022" s="1" t="s">
        <v>19077</v>
      </c>
      <c r="CE2022" s="1" t="s">
        <v>167</v>
      </c>
      <c r="CF2022" s="1" t="s">
        <v>117</v>
      </c>
      <c r="CG2022" s="1">
        <v>96950</v>
      </c>
      <c r="CH2022" s="3">
        <v>15.24</v>
      </c>
      <c r="CI2022" s="3">
        <v>20</v>
      </c>
      <c r="CJ2022" s="3">
        <v>22.86</v>
      </c>
      <c r="CK2022" s="3">
        <v>30</v>
      </c>
      <c r="CL2022" s="1" t="s">
        <v>137</v>
      </c>
      <c r="CM2022" s="1" t="s">
        <v>138</v>
      </c>
      <c r="CN2022" s="1" t="s">
        <v>139</v>
      </c>
      <c r="CP2022" s="1" t="s">
        <v>112</v>
      </c>
      <c r="CQ2022" s="1" t="s">
        <v>111</v>
      </c>
      <c r="CR2022" s="1" t="s">
        <v>112</v>
      </c>
      <c r="CS2022" s="1" t="s">
        <v>111</v>
      </c>
      <c r="CT2022" s="1" t="s">
        <v>138</v>
      </c>
      <c r="CU2022" s="1" t="s">
        <v>111</v>
      </c>
      <c r="CV2022" s="1" t="s">
        <v>138</v>
      </c>
      <c r="CW2022" s="1" t="s">
        <v>19078</v>
      </c>
      <c r="CX2022" s="1">
        <v>16702342273</v>
      </c>
      <c r="CY2022" s="1" t="s">
        <v>19072</v>
      </c>
      <c r="CZ2022" s="1" t="s">
        <v>138</v>
      </c>
      <c r="DA2022" s="1" t="s">
        <v>111</v>
      </c>
      <c r="DB2022" s="1" t="s">
        <v>112</v>
      </c>
    </row>
    <row r="2023" spans="1:111" ht="15.6" customHeight="1" x14ac:dyDescent="0.25">
      <c r="A2023" s="1" t="s">
        <v>19079</v>
      </c>
      <c r="B2023" s="1" t="s">
        <v>238</v>
      </c>
      <c r="C2023" s="2">
        <v>44290.868231250002</v>
      </c>
      <c r="D2023" s="2">
        <v>44320</v>
      </c>
      <c r="E2023" s="1" t="s">
        <v>110</v>
      </c>
      <c r="F2023" s="2">
        <v>44469.833333333336</v>
      </c>
      <c r="G2023" s="1" t="s">
        <v>111</v>
      </c>
      <c r="H2023" s="1" t="s">
        <v>112</v>
      </c>
      <c r="I2023" s="1" t="s">
        <v>112</v>
      </c>
      <c r="J2023" s="1" t="s">
        <v>7070</v>
      </c>
      <c r="K2023" s="1" t="s">
        <v>138</v>
      </c>
      <c r="L2023" s="1" t="s">
        <v>217</v>
      </c>
      <c r="M2023" s="1" t="s">
        <v>7071</v>
      </c>
      <c r="N2023" s="1" t="s">
        <v>116</v>
      </c>
      <c r="O2023" s="1" t="s">
        <v>117</v>
      </c>
      <c r="P2023" s="9">
        <v>96950</v>
      </c>
      <c r="Q2023" s="1" t="s">
        <v>118</v>
      </c>
      <c r="R2023" s="1" t="s">
        <v>138</v>
      </c>
      <c r="S2023" s="1">
        <v>16702341324</v>
      </c>
      <c r="U2023" s="1">
        <v>423610</v>
      </c>
      <c r="V2023" s="1" t="s">
        <v>119</v>
      </c>
      <c r="X2023" s="1" t="s">
        <v>7072</v>
      </c>
      <c r="Y2023" s="1" t="s">
        <v>7073</v>
      </c>
      <c r="Z2023" s="1" t="s">
        <v>7074</v>
      </c>
      <c r="AA2023" s="1" t="s">
        <v>7075</v>
      </c>
      <c r="AB2023" s="1" t="s">
        <v>217</v>
      </c>
      <c r="AC2023" s="1" t="s">
        <v>7071</v>
      </c>
      <c r="AD2023" s="1" t="s">
        <v>116</v>
      </c>
      <c r="AE2023" s="1" t="s">
        <v>117</v>
      </c>
      <c r="AF2023" s="9">
        <v>96950</v>
      </c>
      <c r="AG2023" s="1" t="s">
        <v>118</v>
      </c>
      <c r="AH2023" s="1" t="s">
        <v>138</v>
      </c>
      <c r="AI2023" s="1">
        <v>16702341324</v>
      </c>
      <c r="AK2023" s="1" t="s">
        <v>7076</v>
      </c>
      <c r="BC2023" s="1" t="str">
        <f>"41-1011.00"</f>
        <v>41-1011.00</v>
      </c>
      <c r="BD2023" s="1" t="s">
        <v>975</v>
      </c>
      <c r="BE2023" s="1" t="s">
        <v>19080</v>
      </c>
      <c r="BF2023" s="1" t="s">
        <v>2265</v>
      </c>
      <c r="BG2023" s="1">
        <v>1</v>
      </c>
      <c r="BH2023" s="1">
        <v>1</v>
      </c>
      <c r="BI2023" s="2">
        <v>44471</v>
      </c>
      <c r="BJ2023" s="2">
        <v>45566</v>
      </c>
      <c r="BK2023" s="2">
        <v>44471</v>
      </c>
      <c r="BL2023" s="2">
        <v>45566</v>
      </c>
      <c r="BM2023" s="1">
        <v>40</v>
      </c>
      <c r="BN2023" s="1">
        <v>0</v>
      </c>
      <c r="BO2023" s="1">
        <v>8</v>
      </c>
      <c r="BP2023" s="1">
        <v>8</v>
      </c>
      <c r="BQ2023" s="1">
        <v>8</v>
      </c>
      <c r="BR2023" s="1">
        <v>8</v>
      </c>
      <c r="BS2023" s="1">
        <v>8</v>
      </c>
      <c r="BT2023" s="1">
        <v>0</v>
      </c>
      <c r="BU2023" s="1" t="str">
        <f>"8:00 AM"</f>
        <v>8:00 AM</v>
      </c>
      <c r="BV2023" s="1" t="str">
        <f t="shared" si="55"/>
        <v>5:00 PM</v>
      </c>
      <c r="BW2023" s="1" t="s">
        <v>135</v>
      </c>
      <c r="BX2023" s="1">
        <v>0</v>
      </c>
      <c r="BY2023" s="1">
        <v>12</v>
      </c>
      <c r="BZ2023" s="1" t="s">
        <v>111</v>
      </c>
      <c r="CA2023" s="1">
        <v>2</v>
      </c>
      <c r="CB2023" s="1" t="s">
        <v>19081</v>
      </c>
      <c r="CC2023" s="1" t="s">
        <v>217</v>
      </c>
      <c r="CD2023" s="1" t="s">
        <v>7071</v>
      </c>
      <c r="CE2023" s="1" t="s">
        <v>116</v>
      </c>
      <c r="CF2023" s="1" t="s">
        <v>117</v>
      </c>
      <c r="CG2023" s="1">
        <v>96950</v>
      </c>
      <c r="CH2023" s="3">
        <v>10.58</v>
      </c>
      <c r="CI2023" s="3">
        <v>10.58</v>
      </c>
      <c r="CJ2023" s="3">
        <v>0</v>
      </c>
      <c r="CK2023" s="3">
        <v>0</v>
      </c>
      <c r="CL2023" s="1" t="s">
        <v>137</v>
      </c>
      <c r="CM2023" s="1" t="s">
        <v>138</v>
      </c>
      <c r="CN2023" s="1" t="s">
        <v>139</v>
      </c>
      <c r="CP2023" s="1" t="s">
        <v>112</v>
      </c>
      <c r="CQ2023" s="1" t="s">
        <v>111</v>
      </c>
      <c r="CR2023" s="1" t="s">
        <v>111</v>
      </c>
      <c r="CS2023" s="1" t="s">
        <v>112</v>
      </c>
      <c r="CT2023" s="1" t="s">
        <v>138</v>
      </c>
      <c r="CU2023" s="1" t="s">
        <v>111</v>
      </c>
      <c r="CV2023" s="1" t="s">
        <v>111</v>
      </c>
      <c r="CW2023" s="1" t="s">
        <v>7078</v>
      </c>
      <c r="CX2023" s="1">
        <v>16702341324</v>
      </c>
      <c r="CY2023" s="1" t="s">
        <v>7076</v>
      </c>
      <c r="CZ2023" s="1" t="s">
        <v>138</v>
      </c>
      <c r="DA2023" s="1" t="s">
        <v>111</v>
      </c>
      <c r="DB2023" s="1" t="s">
        <v>112</v>
      </c>
    </row>
    <row r="2024" spans="1:111" ht="15.6" customHeight="1" x14ac:dyDescent="0.25">
      <c r="A2024" s="1" t="s">
        <v>19082</v>
      </c>
      <c r="B2024" s="1" t="s">
        <v>238</v>
      </c>
      <c r="C2024" s="2">
        <v>44292.037809259258</v>
      </c>
      <c r="D2024" s="2">
        <v>44322</v>
      </c>
      <c r="E2024" s="1" t="s">
        <v>110</v>
      </c>
      <c r="F2024" s="2">
        <v>44466.833333333336</v>
      </c>
      <c r="G2024" s="1" t="s">
        <v>112</v>
      </c>
      <c r="H2024" s="1" t="s">
        <v>112</v>
      </c>
      <c r="I2024" s="1" t="s">
        <v>112</v>
      </c>
      <c r="J2024" s="1" t="s">
        <v>4096</v>
      </c>
      <c r="L2024" s="1" t="s">
        <v>16205</v>
      </c>
      <c r="M2024" s="1" t="s">
        <v>16205</v>
      </c>
      <c r="N2024" s="1" t="s">
        <v>879</v>
      </c>
      <c r="O2024" s="1" t="s">
        <v>117</v>
      </c>
      <c r="P2024" s="9">
        <v>96950</v>
      </c>
      <c r="Q2024" s="1" t="s">
        <v>118</v>
      </c>
      <c r="S2024" s="1">
        <v>16702346445</v>
      </c>
      <c r="T2024" s="1">
        <v>2263</v>
      </c>
      <c r="U2024" s="1">
        <v>452210</v>
      </c>
      <c r="V2024" s="1" t="s">
        <v>119</v>
      </c>
      <c r="X2024" s="1" t="s">
        <v>953</v>
      </c>
      <c r="Y2024" s="1" t="s">
        <v>954</v>
      </c>
      <c r="AA2024" s="1" t="s">
        <v>955</v>
      </c>
      <c r="AB2024" s="1" t="s">
        <v>16205</v>
      </c>
      <c r="AC2024" s="1" t="s">
        <v>16205</v>
      </c>
      <c r="AD2024" s="1" t="s">
        <v>879</v>
      </c>
      <c r="AE2024" s="1" t="s">
        <v>117</v>
      </c>
      <c r="AF2024" s="9">
        <v>96950</v>
      </c>
      <c r="AG2024" s="1" t="s">
        <v>118</v>
      </c>
      <c r="AI2024" s="1">
        <v>16702346445</v>
      </c>
      <c r="AJ2024" s="1">
        <v>2263</v>
      </c>
      <c r="AK2024" s="1" t="s">
        <v>956</v>
      </c>
      <c r="BC2024" s="1" t="str">
        <f>"43-5081.03"</f>
        <v>43-5081.03</v>
      </c>
      <c r="BD2024" s="1" t="s">
        <v>868</v>
      </c>
      <c r="BE2024" s="1" t="s">
        <v>19083</v>
      </c>
      <c r="BF2024" s="1" t="s">
        <v>19084</v>
      </c>
      <c r="BG2024" s="1">
        <v>1</v>
      </c>
      <c r="BH2024" s="1">
        <v>1</v>
      </c>
      <c r="BI2024" s="2">
        <v>44468</v>
      </c>
      <c r="BJ2024" s="2">
        <v>44832</v>
      </c>
      <c r="BK2024" s="2">
        <v>44468</v>
      </c>
      <c r="BL2024" s="2">
        <v>44832</v>
      </c>
      <c r="BM2024" s="1">
        <v>35</v>
      </c>
      <c r="BN2024" s="1">
        <v>0</v>
      </c>
      <c r="BO2024" s="1">
        <v>7</v>
      </c>
      <c r="BP2024" s="1">
        <v>7</v>
      </c>
      <c r="BQ2024" s="1">
        <v>7</v>
      </c>
      <c r="BR2024" s="1">
        <v>7</v>
      </c>
      <c r="BS2024" s="1">
        <v>7</v>
      </c>
      <c r="BT2024" s="1">
        <v>0</v>
      </c>
      <c r="BU2024" s="1" t="str">
        <f>"9:00 AM"</f>
        <v>9:00 AM</v>
      </c>
      <c r="BV2024" s="1" t="str">
        <f t="shared" si="55"/>
        <v>5:00 PM</v>
      </c>
      <c r="BW2024" s="1" t="s">
        <v>135</v>
      </c>
      <c r="BX2024" s="1">
        <v>0</v>
      </c>
      <c r="BY2024" s="1">
        <v>6</v>
      </c>
      <c r="BZ2024" s="1" t="s">
        <v>112</v>
      </c>
      <c r="CA2024" s="1">
        <v>0</v>
      </c>
      <c r="CB2024" s="4" t="s">
        <v>19085</v>
      </c>
      <c r="CC2024" s="1" t="s">
        <v>1088</v>
      </c>
      <c r="CD2024" s="1" t="s">
        <v>1088</v>
      </c>
      <c r="CE2024" s="1" t="s">
        <v>167</v>
      </c>
      <c r="CF2024" s="1" t="s">
        <v>117</v>
      </c>
      <c r="CG2024" s="1">
        <v>96950</v>
      </c>
      <c r="CH2024" s="3">
        <v>7.58</v>
      </c>
      <c r="CI2024" s="3">
        <v>7.93</v>
      </c>
      <c r="CJ2024" s="3">
        <v>11.37</v>
      </c>
      <c r="CK2024" s="3">
        <v>11.9</v>
      </c>
      <c r="CL2024" s="1" t="s">
        <v>137</v>
      </c>
      <c r="CM2024" s="1" t="s">
        <v>960</v>
      </c>
      <c r="CN2024" s="1" t="s">
        <v>139</v>
      </c>
      <c r="CP2024" s="1" t="s">
        <v>112</v>
      </c>
      <c r="CQ2024" s="1" t="s">
        <v>111</v>
      </c>
      <c r="CR2024" s="1" t="s">
        <v>112</v>
      </c>
      <c r="CS2024" s="1" t="s">
        <v>111</v>
      </c>
      <c r="CT2024" s="1" t="s">
        <v>138</v>
      </c>
      <c r="CU2024" s="1" t="s">
        <v>111</v>
      </c>
      <c r="CV2024" s="1" t="s">
        <v>138</v>
      </c>
      <c r="CW2024" s="1" t="s">
        <v>138</v>
      </c>
      <c r="CX2024" s="1">
        <v>16702346445</v>
      </c>
      <c r="CY2024" s="1" t="s">
        <v>956</v>
      </c>
      <c r="CZ2024" s="1" t="s">
        <v>138</v>
      </c>
      <c r="DA2024" s="1" t="s">
        <v>111</v>
      </c>
      <c r="DB2024" s="1" t="s">
        <v>112</v>
      </c>
      <c r="DC2024" s="1" t="s">
        <v>953</v>
      </c>
      <c r="DD2024" s="1" t="s">
        <v>954</v>
      </c>
      <c r="DF2024" s="1" t="s">
        <v>4096</v>
      </c>
      <c r="DG2024" s="1" t="s">
        <v>956</v>
      </c>
    </row>
    <row r="2025" spans="1:111" ht="15.6" customHeight="1" x14ac:dyDescent="0.25">
      <c r="A2025" s="1" t="s">
        <v>19086</v>
      </c>
      <c r="B2025" s="1" t="s">
        <v>238</v>
      </c>
      <c r="C2025" s="2">
        <v>44344.317693055556</v>
      </c>
      <c r="D2025" s="2">
        <v>44379</v>
      </c>
      <c r="E2025" s="1" t="s">
        <v>110</v>
      </c>
      <c r="F2025" s="2">
        <v>44468.833333333336</v>
      </c>
      <c r="G2025" s="1" t="s">
        <v>112</v>
      </c>
      <c r="H2025" s="1" t="s">
        <v>112</v>
      </c>
      <c r="I2025" s="1" t="s">
        <v>112</v>
      </c>
      <c r="J2025" s="1" t="s">
        <v>2758</v>
      </c>
      <c r="K2025" s="1" t="s">
        <v>1979</v>
      </c>
      <c r="L2025" s="1" t="s">
        <v>941</v>
      </c>
      <c r="M2025" s="1" t="s">
        <v>942</v>
      </c>
      <c r="N2025" s="1" t="s">
        <v>116</v>
      </c>
      <c r="O2025" s="1" t="s">
        <v>117</v>
      </c>
      <c r="P2025" s="9">
        <v>96950</v>
      </c>
      <c r="Q2025" s="1" t="s">
        <v>118</v>
      </c>
      <c r="S2025" s="1">
        <v>16702352883</v>
      </c>
      <c r="U2025" s="1">
        <v>561320</v>
      </c>
      <c r="V2025" s="1" t="s">
        <v>119</v>
      </c>
      <c r="X2025" s="1" t="s">
        <v>943</v>
      </c>
      <c r="Y2025" s="1" t="s">
        <v>944</v>
      </c>
      <c r="Z2025" s="1" t="s">
        <v>945</v>
      </c>
      <c r="AA2025" s="1" t="s">
        <v>373</v>
      </c>
      <c r="AB2025" s="1" t="s">
        <v>941</v>
      </c>
      <c r="AC2025" s="1" t="s">
        <v>942</v>
      </c>
      <c r="AD2025" s="1" t="s">
        <v>116</v>
      </c>
      <c r="AE2025" s="1" t="s">
        <v>117</v>
      </c>
      <c r="AF2025" s="9">
        <v>96950</v>
      </c>
      <c r="AG2025" s="1" t="s">
        <v>118</v>
      </c>
      <c r="AI2025" s="1">
        <v>16702352883</v>
      </c>
      <c r="AK2025" s="1" t="s">
        <v>530</v>
      </c>
      <c r="BC2025" s="1" t="str">
        <f>"49-9071.00"</f>
        <v>49-9071.00</v>
      </c>
      <c r="BD2025" s="1" t="s">
        <v>214</v>
      </c>
      <c r="BE2025" s="1" t="s">
        <v>2759</v>
      </c>
      <c r="BF2025" s="1" t="s">
        <v>2760</v>
      </c>
      <c r="BG2025" s="1">
        <v>5</v>
      </c>
      <c r="BH2025" s="1">
        <v>5</v>
      </c>
      <c r="BI2025" s="2">
        <v>44470</v>
      </c>
      <c r="BJ2025" s="2">
        <v>44834</v>
      </c>
      <c r="BK2025" s="2">
        <v>44470</v>
      </c>
      <c r="BL2025" s="2">
        <v>44834</v>
      </c>
      <c r="BM2025" s="1">
        <v>35</v>
      </c>
      <c r="BN2025" s="1">
        <v>0</v>
      </c>
      <c r="BO2025" s="1">
        <v>7</v>
      </c>
      <c r="BP2025" s="1">
        <v>7</v>
      </c>
      <c r="BQ2025" s="1">
        <v>7</v>
      </c>
      <c r="BR2025" s="1">
        <v>7</v>
      </c>
      <c r="BS2025" s="1">
        <v>7</v>
      </c>
      <c r="BT2025" s="1">
        <v>0</v>
      </c>
      <c r="BU2025" s="1" t="str">
        <f>"9:00 AM"</f>
        <v>9:00 AM</v>
      </c>
      <c r="BV2025" s="1" t="str">
        <f t="shared" si="55"/>
        <v>5:00 PM</v>
      </c>
      <c r="BW2025" s="1" t="s">
        <v>135</v>
      </c>
      <c r="BX2025" s="1">
        <v>6</v>
      </c>
      <c r="BY2025" s="1">
        <v>12</v>
      </c>
      <c r="BZ2025" s="1" t="s">
        <v>112</v>
      </c>
      <c r="CB2025" s="4" t="s">
        <v>8953</v>
      </c>
      <c r="CC2025" s="1" t="s">
        <v>941</v>
      </c>
      <c r="CD2025" s="1" t="s">
        <v>942</v>
      </c>
      <c r="CE2025" s="1" t="s">
        <v>116</v>
      </c>
      <c r="CF2025" s="1" t="s">
        <v>117</v>
      </c>
      <c r="CG2025" s="1">
        <v>96950</v>
      </c>
      <c r="CH2025" s="3">
        <v>8.7100000000000009</v>
      </c>
      <c r="CI2025" s="3">
        <v>8.7100000000000009</v>
      </c>
      <c r="CJ2025" s="3">
        <v>13.07</v>
      </c>
      <c r="CK2025" s="3">
        <v>13.07</v>
      </c>
      <c r="CL2025" s="1" t="s">
        <v>137</v>
      </c>
      <c r="CM2025" s="1" t="s">
        <v>138</v>
      </c>
      <c r="CN2025" s="1" t="s">
        <v>139</v>
      </c>
      <c r="CP2025" s="1" t="s">
        <v>112</v>
      </c>
      <c r="CQ2025" s="1" t="s">
        <v>111</v>
      </c>
      <c r="CR2025" s="1" t="s">
        <v>112</v>
      </c>
      <c r="CS2025" s="1" t="s">
        <v>111</v>
      </c>
      <c r="CT2025" s="1" t="s">
        <v>111</v>
      </c>
      <c r="CU2025" s="1" t="s">
        <v>111</v>
      </c>
      <c r="CV2025" s="1" t="s">
        <v>138</v>
      </c>
      <c r="CW2025" s="1" t="s">
        <v>138</v>
      </c>
      <c r="CX2025" s="1">
        <v>16702352883</v>
      </c>
      <c r="CY2025" s="1" t="s">
        <v>530</v>
      </c>
      <c r="CZ2025" s="1" t="s">
        <v>138</v>
      </c>
      <c r="DA2025" s="1" t="s">
        <v>111</v>
      </c>
      <c r="DB2025" s="1" t="s">
        <v>112</v>
      </c>
    </row>
    <row r="2026" spans="1:111" ht="15.6" customHeight="1" x14ac:dyDescent="0.25">
      <c r="A2026" s="1" t="s">
        <v>19087</v>
      </c>
      <c r="B2026" s="1" t="s">
        <v>238</v>
      </c>
      <c r="C2026" s="2">
        <v>44350.057192939814</v>
      </c>
      <c r="D2026" s="2">
        <v>44383</v>
      </c>
      <c r="E2026" s="1" t="s">
        <v>180</v>
      </c>
      <c r="G2026" s="1" t="s">
        <v>112</v>
      </c>
      <c r="H2026" s="1" t="s">
        <v>112</v>
      </c>
      <c r="I2026" s="1" t="s">
        <v>112</v>
      </c>
      <c r="J2026" s="1" t="s">
        <v>8873</v>
      </c>
      <c r="L2026" s="1" t="s">
        <v>13693</v>
      </c>
      <c r="N2026" s="1" t="s">
        <v>879</v>
      </c>
      <c r="O2026" s="1" t="s">
        <v>117</v>
      </c>
      <c r="P2026" s="9">
        <v>96950</v>
      </c>
      <c r="Q2026" s="1" t="s">
        <v>118</v>
      </c>
      <c r="S2026" s="1">
        <v>16702342362</v>
      </c>
      <c r="U2026" s="1">
        <v>541330</v>
      </c>
      <c r="V2026" s="1" t="s">
        <v>119</v>
      </c>
      <c r="X2026" s="1" t="s">
        <v>8875</v>
      </c>
      <c r="Y2026" s="1" t="s">
        <v>8876</v>
      </c>
      <c r="Z2026" s="1" t="s">
        <v>721</v>
      </c>
      <c r="AA2026" s="1" t="s">
        <v>245</v>
      </c>
      <c r="AB2026" s="1" t="s">
        <v>8890</v>
      </c>
      <c r="AC2026" s="1" t="s">
        <v>8878</v>
      </c>
      <c r="AD2026" s="1" t="s">
        <v>116</v>
      </c>
      <c r="AE2026" s="1" t="s">
        <v>691</v>
      </c>
      <c r="AF2026" s="9">
        <v>96950</v>
      </c>
      <c r="AG2026" s="1" t="s">
        <v>118</v>
      </c>
      <c r="AI2026" s="1">
        <v>16702342362</v>
      </c>
      <c r="AK2026" s="1" t="s">
        <v>8879</v>
      </c>
      <c r="AL2026" s="1" t="s">
        <v>653</v>
      </c>
      <c r="AM2026" s="1" t="s">
        <v>1614</v>
      </c>
      <c r="AN2026" s="1" t="s">
        <v>8880</v>
      </c>
      <c r="AO2026" s="1" t="s">
        <v>1801</v>
      </c>
      <c r="AP2026" s="1" t="s">
        <v>8882</v>
      </c>
      <c r="AQ2026" s="1" t="s">
        <v>8883</v>
      </c>
      <c r="AR2026" s="1" t="s">
        <v>8884</v>
      </c>
      <c r="AS2026" s="1" t="s">
        <v>691</v>
      </c>
      <c r="AT2026" s="9">
        <v>96910</v>
      </c>
      <c r="AU2026" s="1" t="s">
        <v>118</v>
      </c>
      <c r="AW2026" s="1">
        <v>16714779084</v>
      </c>
      <c r="AY2026" s="1" t="s">
        <v>8885</v>
      </c>
      <c r="AZ2026" s="1" t="s">
        <v>6221</v>
      </c>
      <c r="BA2026" s="1" t="s">
        <v>691</v>
      </c>
      <c r="BB2026" s="1" t="s">
        <v>8886</v>
      </c>
      <c r="BC2026" s="1" t="str">
        <f>"17-3022.00"</f>
        <v>17-3022.00</v>
      </c>
      <c r="BD2026" s="1" t="s">
        <v>602</v>
      </c>
      <c r="BE2026" s="1" t="s">
        <v>18087</v>
      </c>
      <c r="BF2026" s="1" t="s">
        <v>18088</v>
      </c>
      <c r="BG2026" s="1">
        <v>2</v>
      </c>
      <c r="BH2026" s="1">
        <v>2</v>
      </c>
      <c r="BI2026" s="2">
        <v>44470</v>
      </c>
      <c r="BJ2026" s="2">
        <v>44834</v>
      </c>
      <c r="BK2026" s="2">
        <v>44470</v>
      </c>
      <c r="BL2026" s="2">
        <v>44834</v>
      </c>
      <c r="BM2026" s="1">
        <v>35</v>
      </c>
      <c r="BN2026" s="1">
        <v>0</v>
      </c>
      <c r="BO2026" s="1">
        <v>7</v>
      </c>
      <c r="BP2026" s="1">
        <v>7</v>
      </c>
      <c r="BQ2026" s="1">
        <v>7</v>
      </c>
      <c r="BR2026" s="1">
        <v>7</v>
      </c>
      <c r="BS2026" s="1">
        <v>7</v>
      </c>
      <c r="BT2026" s="1">
        <v>0</v>
      </c>
      <c r="BU2026" s="1" t="str">
        <f>"9:00 AM"</f>
        <v>9:00 AM</v>
      </c>
      <c r="BV2026" s="1" t="str">
        <f t="shared" si="55"/>
        <v>5:00 PM</v>
      </c>
      <c r="BW2026" s="1" t="s">
        <v>392</v>
      </c>
      <c r="BX2026" s="1">
        <v>0</v>
      </c>
      <c r="BY2026" s="1">
        <v>24</v>
      </c>
      <c r="BZ2026" s="1" t="s">
        <v>112</v>
      </c>
      <c r="CA2026" s="1">
        <v>0</v>
      </c>
      <c r="CB2026" s="4" t="s">
        <v>18089</v>
      </c>
      <c r="CC2026" s="1" t="s">
        <v>8890</v>
      </c>
      <c r="CD2026" s="1" t="s">
        <v>5024</v>
      </c>
      <c r="CE2026" s="1" t="s">
        <v>157</v>
      </c>
      <c r="CF2026" s="1" t="s">
        <v>117</v>
      </c>
      <c r="CG2026" s="1">
        <v>96950</v>
      </c>
      <c r="CH2026" s="3">
        <v>17.25</v>
      </c>
      <c r="CI2026" s="3">
        <v>28</v>
      </c>
      <c r="CJ2026" s="3">
        <v>25.88</v>
      </c>
      <c r="CK2026" s="3">
        <v>42</v>
      </c>
      <c r="CL2026" s="1" t="s">
        <v>137</v>
      </c>
      <c r="CM2026" s="1" t="s">
        <v>138</v>
      </c>
      <c r="CN2026" s="1" t="s">
        <v>139</v>
      </c>
      <c r="CP2026" s="1" t="s">
        <v>112</v>
      </c>
      <c r="CQ2026" s="1" t="s">
        <v>111</v>
      </c>
      <c r="CR2026" s="1" t="s">
        <v>112</v>
      </c>
      <c r="CS2026" s="1" t="s">
        <v>111</v>
      </c>
      <c r="CT2026" s="1" t="s">
        <v>138</v>
      </c>
      <c r="CU2026" s="1" t="s">
        <v>111</v>
      </c>
      <c r="CV2026" s="1" t="s">
        <v>138</v>
      </c>
      <c r="CW2026" s="1" t="s">
        <v>8891</v>
      </c>
      <c r="CX2026" s="1">
        <v>16702342362</v>
      </c>
      <c r="CY2026" s="1" t="s">
        <v>8879</v>
      </c>
      <c r="CZ2026" s="1" t="s">
        <v>8892</v>
      </c>
      <c r="DA2026" s="1" t="s">
        <v>111</v>
      </c>
      <c r="DB2026" s="1" t="s">
        <v>112</v>
      </c>
    </row>
    <row r="2027" spans="1:111" ht="15.6" customHeight="1" x14ac:dyDescent="0.25">
      <c r="A2027" s="1" t="s">
        <v>19088</v>
      </c>
      <c r="B2027" s="1" t="s">
        <v>238</v>
      </c>
      <c r="C2027" s="2">
        <v>44344.129209375002</v>
      </c>
      <c r="D2027" s="2">
        <v>44378</v>
      </c>
      <c r="E2027" s="1" t="s">
        <v>110</v>
      </c>
      <c r="F2027" s="2">
        <v>44468.833333333336</v>
      </c>
      <c r="G2027" s="1" t="s">
        <v>111</v>
      </c>
      <c r="H2027" s="1" t="s">
        <v>112</v>
      </c>
      <c r="I2027" s="1" t="s">
        <v>112</v>
      </c>
      <c r="J2027" s="1" t="s">
        <v>2834</v>
      </c>
      <c r="K2027" s="1" t="s">
        <v>2835</v>
      </c>
      <c r="L2027" s="1" t="s">
        <v>2670</v>
      </c>
      <c r="M2027" s="1" t="s">
        <v>2836</v>
      </c>
      <c r="N2027" s="1" t="s">
        <v>116</v>
      </c>
      <c r="O2027" s="1" t="s">
        <v>117</v>
      </c>
      <c r="P2027" s="9">
        <v>96950</v>
      </c>
      <c r="Q2027" s="1" t="s">
        <v>118</v>
      </c>
      <c r="S2027" s="1">
        <v>16702340455</v>
      </c>
      <c r="U2027" s="1">
        <v>236220</v>
      </c>
      <c r="V2027" s="1" t="s">
        <v>119</v>
      </c>
      <c r="X2027" s="1" t="s">
        <v>1052</v>
      </c>
      <c r="Y2027" s="1" t="s">
        <v>2672</v>
      </c>
      <c r="Z2027" s="1" t="s">
        <v>2673</v>
      </c>
      <c r="AA2027" s="1" t="s">
        <v>245</v>
      </c>
      <c r="AB2027" s="1" t="s">
        <v>2670</v>
      </c>
      <c r="AC2027" s="1" t="s">
        <v>2836</v>
      </c>
      <c r="AD2027" s="1" t="s">
        <v>116</v>
      </c>
      <c r="AE2027" s="1" t="s">
        <v>117</v>
      </c>
      <c r="AF2027" s="9">
        <v>96950</v>
      </c>
      <c r="AG2027" s="1" t="s">
        <v>118</v>
      </c>
      <c r="AI2027" s="1">
        <v>16702340455</v>
      </c>
      <c r="AK2027" s="1" t="s">
        <v>2837</v>
      </c>
      <c r="BC2027" s="1" t="str">
        <f>"49-9071.00"</f>
        <v>49-9071.00</v>
      </c>
      <c r="BD2027" s="1" t="s">
        <v>214</v>
      </c>
      <c r="BE2027" s="1" t="s">
        <v>2838</v>
      </c>
      <c r="BF2027" s="1" t="s">
        <v>1069</v>
      </c>
      <c r="BG2027" s="1">
        <v>2</v>
      </c>
      <c r="BH2027" s="1">
        <v>2</v>
      </c>
      <c r="BI2027" s="2">
        <v>44470</v>
      </c>
      <c r="BJ2027" s="2">
        <v>45565</v>
      </c>
      <c r="BK2027" s="2">
        <v>44470</v>
      </c>
      <c r="BL2027" s="2">
        <v>45565</v>
      </c>
      <c r="BM2027" s="1">
        <v>35</v>
      </c>
      <c r="BN2027" s="1">
        <v>0</v>
      </c>
      <c r="BO2027" s="1">
        <v>7</v>
      </c>
      <c r="BP2027" s="1">
        <v>7</v>
      </c>
      <c r="BQ2027" s="1">
        <v>7</v>
      </c>
      <c r="BR2027" s="1">
        <v>7</v>
      </c>
      <c r="BS2027" s="1">
        <v>7</v>
      </c>
      <c r="BT2027" s="1">
        <v>0</v>
      </c>
      <c r="BU2027" s="1" t="str">
        <f>"8:00 AM"</f>
        <v>8:00 AM</v>
      </c>
      <c r="BV2027" s="1" t="str">
        <f>"4:00 PM"</f>
        <v>4:00 PM</v>
      </c>
      <c r="BW2027" s="1" t="s">
        <v>135</v>
      </c>
      <c r="BX2027" s="1">
        <v>0</v>
      </c>
      <c r="BY2027" s="1">
        <v>12</v>
      </c>
      <c r="BZ2027" s="1" t="s">
        <v>112</v>
      </c>
      <c r="CB2027" s="1" t="s">
        <v>719</v>
      </c>
      <c r="CC2027" s="1" t="s">
        <v>2670</v>
      </c>
      <c r="CD2027" s="1" t="s">
        <v>2839</v>
      </c>
      <c r="CE2027" s="1" t="s">
        <v>116</v>
      </c>
      <c r="CF2027" s="1" t="s">
        <v>117</v>
      </c>
      <c r="CG2027" s="1">
        <v>96950</v>
      </c>
      <c r="CH2027" s="3">
        <v>8.7100000000000009</v>
      </c>
      <c r="CI2027" s="3">
        <v>8.7100000000000009</v>
      </c>
      <c r="CJ2027" s="3">
        <v>13.07</v>
      </c>
      <c r="CK2027" s="3">
        <v>13.07</v>
      </c>
      <c r="CL2027" s="1" t="s">
        <v>137</v>
      </c>
      <c r="CN2027" s="1" t="s">
        <v>139</v>
      </c>
      <c r="CP2027" s="1" t="s">
        <v>112</v>
      </c>
      <c r="CQ2027" s="1" t="s">
        <v>111</v>
      </c>
      <c r="CR2027" s="1" t="s">
        <v>112</v>
      </c>
      <c r="CS2027" s="1" t="s">
        <v>111</v>
      </c>
      <c r="CT2027" s="1" t="s">
        <v>138</v>
      </c>
      <c r="CU2027" s="1" t="s">
        <v>111</v>
      </c>
      <c r="CV2027" s="1" t="s">
        <v>138</v>
      </c>
      <c r="CW2027" s="1" t="s">
        <v>362</v>
      </c>
      <c r="CX2027" s="1">
        <v>16702340455</v>
      </c>
      <c r="CY2027" s="1" t="s">
        <v>2837</v>
      </c>
      <c r="CZ2027" s="1" t="s">
        <v>716</v>
      </c>
      <c r="DA2027" s="1" t="s">
        <v>111</v>
      </c>
      <c r="DB2027" s="1" t="s">
        <v>112</v>
      </c>
    </row>
    <row r="2028" spans="1:111" ht="15.6" customHeight="1" x14ac:dyDescent="0.25">
      <c r="A2028" s="1" t="s">
        <v>19094</v>
      </c>
      <c r="B2028" s="1" t="s">
        <v>238</v>
      </c>
      <c r="C2028" s="2">
        <v>44326.959634953702</v>
      </c>
      <c r="D2028" s="2">
        <v>44355</v>
      </c>
      <c r="E2028" s="1" t="s">
        <v>110</v>
      </c>
      <c r="F2028" s="2">
        <v>44468.833333333336</v>
      </c>
      <c r="G2028" s="1" t="s">
        <v>112</v>
      </c>
      <c r="H2028" s="1" t="s">
        <v>112</v>
      </c>
      <c r="I2028" s="1" t="s">
        <v>112</v>
      </c>
      <c r="J2028" s="1" t="s">
        <v>3718</v>
      </c>
      <c r="K2028" s="1" t="s">
        <v>3719</v>
      </c>
      <c r="L2028" s="1" t="s">
        <v>3720</v>
      </c>
      <c r="N2028" s="1" t="s">
        <v>116</v>
      </c>
      <c r="O2028" s="1" t="s">
        <v>117</v>
      </c>
      <c r="P2028" s="9">
        <v>96950</v>
      </c>
      <c r="Q2028" s="1" t="s">
        <v>118</v>
      </c>
      <c r="R2028" s="1" t="s">
        <v>138</v>
      </c>
      <c r="S2028" s="1">
        <v>16702350064</v>
      </c>
      <c r="U2028" s="1">
        <v>236220</v>
      </c>
      <c r="V2028" s="1" t="s">
        <v>119</v>
      </c>
      <c r="X2028" s="1" t="s">
        <v>3721</v>
      </c>
      <c r="Y2028" s="1" t="s">
        <v>3722</v>
      </c>
      <c r="Z2028" s="1" t="s">
        <v>385</v>
      </c>
      <c r="AA2028" s="1" t="s">
        <v>973</v>
      </c>
      <c r="AB2028" s="1" t="s">
        <v>3720</v>
      </c>
      <c r="AD2028" s="1" t="s">
        <v>116</v>
      </c>
      <c r="AE2028" s="1" t="s">
        <v>117</v>
      </c>
      <c r="AF2028" s="9">
        <v>96950</v>
      </c>
      <c r="AG2028" s="1" t="s">
        <v>118</v>
      </c>
      <c r="AH2028" s="1" t="s">
        <v>138</v>
      </c>
      <c r="AI2028" s="1">
        <v>16702350064</v>
      </c>
      <c r="AK2028" s="1" t="s">
        <v>3723</v>
      </c>
      <c r="BC2028" s="1" t="str">
        <f>"17-3022.00"</f>
        <v>17-3022.00</v>
      </c>
      <c r="BD2028" s="1" t="s">
        <v>602</v>
      </c>
      <c r="BE2028" s="1" t="s">
        <v>3724</v>
      </c>
      <c r="BF2028" s="1" t="s">
        <v>3405</v>
      </c>
      <c r="BG2028" s="1">
        <v>1</v>
      </c>
      <c r="BH2028" s="1">
        <v>1</v>
      </c>
      <c r="BI2028" s="2">
        <v>44470</v>
      </c>
      <c r="BJ2028" s="2">
        <v>44834</v>
      </c>
      <c r="BK2028" s="2">
        <v>44470</v>
      </c>
      <c r="BL2028" s="2">
        <v>44834</v>
      </c>
      <c r="BM2028" s="1">
        <v>35</v>
      </c>
      <c r="BN2028" s="1">
        <v>0</v>
      </c>
      <c r="BO2028" s="1">
        <v>7</v>
      </c>
      <c r="BP2028" s="1">
        <v>7</v>
      </c>
      <c r="BQ2028" s="1">
        <v>7</v>
      </c>
      <c r="BR2028" s="1">
        <v>7</v>
      </c>
      <c r="BS2028" s="1">
        <v>7</v>
      </c>
      <c r="BT2028" s="1">
        <v>0</v>
      </c>
      <c r="BU2028" s="1" t="str">
        <f>"9:00 AM"</f>
        <v>9:00 AM</v>
      </c>
      <c r="BV2028" s="1" t="str">
        <f>"5:00 PM"</f>
        <v>5:00 PM</v>
      </c>
      <c r="BW2028" s="1" t="s">
        <v>392</v>
      </c>
      <c r="BX2028" s="1">
        <v>0</v>
      </c>
      <c r="BY2028" s="1">
        <v>24</v>
      </c>
      <c r="BZ2028" s="1" t="s">
        <v>111</v>
      </c>
      <c r="CA2028" s="1">
        <v>5</v>
      </c>
      <c r="CB2028" s="1" t="s">
        <v>19095</v>
      </c>
      <c r="CC2028" s="1" t="s">
        <v>3720</v>
      </c>
      <c r="CE2028" s="1" t="s">
        <v>116</v>
      </c>
      <c r="CF2028" s="1" t="s">
        <v>117</v>
      </c>
      <c r="CG2028" s="1">
        <v>96950</v>
      </c>
      <c r="CH2028" s="3">
        <v>17.25</v>
      </c>
      <c r="CI2028" s="3">
        <v>17.25</v>
      </c>
      <c r="CJ2028" s="3">
        <v>25.88</v>
      </c>
      <c r="CK2028" s="3">
        <v>25.88</v>
      </c>
      <c r="CL2028" s="1" t="s">
        <v>137</v>
      </c>
      <c r="CN2028" s="1" t="s">
        <v>139</v>
      </c>
      <c r="CP2028" s="1" t="s">
        <v>112</v>
      </c>
      <c r="CQ2028" s="1" t="s">
        <v>111</v>
      </c>
      <c r="CR2028" s="1" t="s">
        <v>112</v>
      </c>
      <c r="CS2028" s="1" t="s">
        <v>111</v>
      </c>
      <c r="CT2028" s="1" t="s">
        <v>138</v>
      </c>
      <c r="CU2028" s="1" t="s">
        <v>111</v>
      </c>
      <c r="CV2028" s="1" t="s">
        <v>138</v>
      </c>
      <c r="CW2028" s="1" t="s">
        <v>3726</v>
      </c>
      <c r="CX2028" s="1">
        <v>16702350064</v>
      </c>
      <c r="CY2028" s="1" t="s">
        <v>3723</v>
      </c>
      <c r="CZ2028" s="1" t="s">
        <v>138</v>
      </c>
      <c r="DA2028" s="1" t="s">
        <v>111</v>
      </c>
      <c r="DB2028" s="1" t="s">
        <v>112</v>
      </c>
    </row>
    <row r="2029" spans="1:111" ht="15.6" customHeight="1" x14ac:dyDescent="0.25">
      <c r="A2029" s="1" t="s">
        <v>19097</v>
      </c>
      <c r="B2029" s="1" t="s">
        <v>238</v>
      </c>
      <c r="C2029" s="2">
        <v>44302.09635324074</v>
      </c>
      <c r="D2029" s="2">
        <v>44340</v>
      </c>
      <c r="E2029" s="1" t="s">
        <v>110</v>
      </c>
      <c r="F2029" s="2">
        <v>44468.833333333336</v>
      </c>
      <c r="G2029" s="1" t="s">
        <v>111</v>
      </c>
      <c r="H2029" s="1" t="s">
        <v>112</v>
      </c>
      <c r="I2029" s="1" t="s">
        <v>112</v>
      </c>
      <c r="J2029" s="1" t="s">
        <v>1441</v>
      </c>
      <c r="K2029" s="1" t="s">
        <v>1442</v>
      </c>
      <c r="L2029" s="1" t="s">
        <v>1443</v>
      </c>
      <c r="M2029" s="1" t="s">
        <v>116</v>
      </c>
      <c r="N2029" s="1" t="s">
        <v>1197</v>
      </c>
      <c r="O2029" s="1" t="s">
        <v>117</v>
      </c>
      <c r="P2029" s="9">
        <v>96950</v>
      </c>
      <c r="Q2029" s="1" t="s">
        <v>118</v>
      </c>
      <c r="R2029" s="1" t="s">
        <v>138</v>
      </c>
      <c r="S2029" s="1">
        <v>16702330800</v>
      </c>
      <c r="U2029" s="1">
        <v>6244</v>
      </c>
      <c r="V2029" s="1" t="s">
        <v>119</v>
      </c>
      <c r="X2029" s="1" t="s">
        <v>1444</v>
      </c>
      <c r="Y2029" s="1" t="s">
        <v>1445</v>
      </c>
      <c r="Z2029" s="1" t="s">
        <v>9522</v>
      </c>
      <c r="AA2029" s="1" t="s">
        <v>724</v>
      </c>
      <c r="AB2029" s="1" t="s">
        <v>1443</v>
      </c>
      <c r="AC2029" s="1" t="s">
        <v>116</v>
      </c>
      <c r="AD2029" s="1" t="s">
        <v>1197</v>
      </c>
      <c r="AE2029" s="1" t="s">
        <v>117</v>
      </c>
      <c r="AF2029" s="9">
        <v>96950</v>
      </c>
      <c r="AG2029" s="1" t="s">
        <v>118</v>
      </c>
      <c r="AH2029" s="1" t="s">
        <v>138</v>
      </c>
      <c r="AI2029" s="1">
        <v>16702330800</v>
      </c>
      <c r="AK2029" s="1" t="s">
        <v>1447</v>
      </c>
      <c r="BC2029" s="1" t="str">
        <f>"37-2011.00"</f>
        <v>37-2011.00</v>
      </c>
      <c r="BD2029" s="1" t="s">
        <v>676</v>
      </c>
      <c r="BE2029" s="1" t="s">
        <v>19098</v>
      </c>
      <c r="BF2029" s="1" t="s">
        <v>1666</v>
      </c>
      <c r="BG2029" s="1">
        <v>1</v>
      </c>
      <c r="BH2029" s="1">
        <v>1</v>
      </c>
      <c r="BI2029" s="2">
        <v>44470</v>
      </c>
      <c r="BJ2029" s="2">
        <v>45565</v>
      </c>
      <c r="BK2029" s="2">
        <v>44470</v>
      </c>
      <c r="BL2029" s="2">
        <v>45565</v>
      </c>
      <c r="BM2029" s="1">
        <v>35</v>
      </c>
      <c r="BN2029" s="1">
        <v>0</v>
      </c>
      <c r="BO2029" s="1">
        <v>6</v>
      </c>
      <c r="BP2029" s="1">
        <v>6</v>
      </c>
      <c r="BQ2029" s="1">
        <v>6</v>
      </c>
      <c r="BR2029" s="1">
        <v>6</v>
      </c>
      <c r="BS2029" s="1">
        <v>6</v>
      </c>
      <c r="BT2029" s="1">
        <v>5</v>
      </c>
      <c r="BU2029" s="1" t="str">
        <f>"6:00 AM"</f>
        <v>6:00 AM</v>
      </c>
      <c r="BV2029" s="1" t="str">
        <f>"12:00 AM"</f>
        <v>12:00 AM</v>
      </c>
      <c r="BW2029" s="1" t="s">
        <v>135</v>
      </c>
      <c r="BX2029" s="1">
        <v>0</v>
      </c>
      <c r="BY2029" s="1">
        <v>12</v>
      </c>
      <c r="BZ2029" s="1" t="s">
        <v>112</v>
      </c>
      <c r="CA2029" s="1">
        <v>0</v>
      </c>
      <c r="CB2029" s="4" t="s">
        <v>19099</v>
      </c>
      <c r="CC2029" s="1" t="s">
        <v>1443</v>
      </c>
      <c r="CD2029" s="1" t="s">
        <v>116</v>
      </c>
      <c r="CE2029" s="1" t="s">
        <v>1197</v>
      </c>
      <c r="CF2029" s="1" t="s">
        <v>117</v>
      </c>
      <c r="CG2029" s="1">
        <v>96950</v>
      </c>
      <c r="CH2029" s="3">
        <v>8.0500000000000007</v>
      </c>
      <c r="CI2029" s="3">
        <v>8.0500000000000007</v>
      </c>
      <c r="CJ2029" s="3">
        <v>12.08</v>
      </c>
      <c r="CK2029" s="3">
        <v>12.08</v>
      </c>
      <c r="CL2029" s="1" t="s">
        <v>137</v>
      </c>
      <c r="CM2029" s="1" t="s">
        <v>362</v>
      </c>
      <c r="CN2029" s="1" t="s">
        <v>139</v>
      </c>
      <c r="CP2029" s="1" t="s">
        <v>112</v>
      </c>
      <c r="CQ2029" s="1" t="s">
        <v>111</v>
      </c>
      <c r="CR2029" s="1" t="s">
        <v>112</v>
      </c>
      <c r="CS2029" s="1" t="s">
        <v>111</v>
      </c>
      <c r="CT2029" s="1" t="s">
        <v>138</v>
      </c>
      <c r="CU2029" s="1" t="s">
        <v>111</v>
      </c>
      <c r="CV2029" s="1" t="s">
        <v>138</v>
      </c>
      <c r="CW2029" s="1" t="s">
        <v>331</v>
      </c>
      <c r="CX2029" s="1">
        <v>16702330800</v>
      </c>
      <c r="CY2029" s="1" t="s">
        <v>1447</v>
      </c>
      <c r="CZ2029" s="1" t="s">
        <v>138</v>
      </c>
      <c r="DA2029" s="1" t="s">
        <v>111</v>
      </c>
      <c r="DB2029" s="1" t="s">
        <v>112</v>
      </c>
    </row>
    <row r="2030" spans="1:111" ht="15.6" customHeight="1" x14ac:dyDescent="0.25">
      <c r="A2030" s="1" t="s">
        <v>19100</v>
      </c>
      <c r="B2030" s="1" t="s">
        <v>238</v>
      </c>
      <c r="C2030" s="2">
        <v>44328.787462731481</v>
      </c>
      <c r="D2030" s="2">
        <v>44369</v>
      </c>
      <c r="E2030" s="1" t="s">
        <v>180</v>
      </c>
      <c r="G2030" s="1" t="s">
        <v>112</v>
      </c>
      <c r="H2030" s="1" t="s">
        <v>112</v>
      </c>
      <c r="I2030" s="1" t="s">
        <v>112</v>
      </c>
      <c r="J2030" s="1" t="s">
        <v>3494</v>
      </c>
      <c r="K2030" s="1" t="s">
        <v>4467</v>
      </c>
      <c r="L2030" s="1" t="s">
        <v>3502</v>
      </c>
      <c r="M2030" s="1" t="s">
        <v>4469</v>
      </c>
      <c r="N2030" s="1" t="s">
        <v>863</v>
      </c>
      <c r="O2030" s="1" t="s">
        <v>117</v>
      </c>
      <c r="P2030" s="9">
        <v>96950</v>
      </c>
      <c r="Q2030" s="1" t="s">
        <v>118</v>
      </c>
      <c r="S2030" s="1">
        <v>16702852253</v>
      </c>
      <c r="U2030" s="1">
        <v>72251</v>
      </c>
      <c r="V2030" s="1" t="s">
        <v>119</v>
      </c>
      <c r="X2030" s="1" t="s">
        <v>3499</v>
      </c>
      <c r="Y2030" s="1" t="s">
        <v>3500</v>
      </c>
      <c r="Z2030" s="1" t="s">
        <v>3501</v>
      </c>
      <c r="AA2030" s="1" t="s">
        <v>2875</v>
      </c>
      <c r="AB2030" s="1" t="s">
        <v>3502</v>
      </c>
      <c r="AC2030" s="1" t="s">
        <v>4470</v>
      </c>
      <c r="AD2030" s="1" t="s">
        <v>863</v>
      </c>
      <c r="AE2030" s="1" t="s">
        <v>117</v>
      </c>
      <c r="AF2030" s="9">
        <v>96950</v>
      </c>
      <c r="AG2030" s="1" t="s">
        <v>118</v>
      </c>
      <c r="AI2030" s="1">
        <v>16702852253</v>
      </c>
      <c r="AK2030" s="1" t="s">
        <v>3503</v>
      </c>
      <c r="BC2030" s="1" t="str">
        <f>"35-2014.00"</f>
        <v>35-2014.00</v>
      </c>
      <c r="BD2030" s="1" t="s">
        <v>152</v>
      </c>
      <c r="BE2030" s="1" t="s">
        <v>19101</v>
      </c>
      <c r="BF2030" s="1" t="s">
        <v>229</v>
      </c>
      <c r="BG2030" s="1">
        <v>1</v>
      </c>
      <c r="BH2030" s="1">
        <v>1</v>
      </c>
      <c r="BI2030" s="2">
        <v>44439</v>
      </c>
      <c r="BJ2030" s="2">
        <v>44803</v>
      </c>
      <c r="BK2030" s="2">
        <v>44439</v>
      </c>
      <c r="BL2030" s="2">
        <v>44803</v>
      </c>
      <c r="BM2030" s="1">
        <v>35</v>
      </c>
      <c r="BN2030" s="1">
        <v>0</v>
      </c>
      <c r="BO2030" s="1">
        <v>6</v>
      </c>
      <c r="BP2030" s="1">
        <v>5</v>
      </c>
      <c r="BQ2030" s="1">
        <v>6</v>
      </c>
      <c r="BR2030" s="1">
        <v>6</v>
      </c>
      <c r="BS2030" s="1">
        <v>6</v>
      </c>
      <c r="BT2030" s="1">
        <v>6</v>
      </c>
      <c r="BU2030" s="1" t="str">
        <f>"4:00 AM"</f>
        <v>4:00 AM</v>
      </c>
      <c r="BV2030" s="1" t="str">
        <f>"1:00 PM"</f>
        <v>1:00 PM</v>
      </c>
      <c r="BW2030" s="1" t="s">
        <v>230</v>
      </c>
      <c r="BX2030" s="1">
        <v>0</v>
      </c>
      <c r="BY2030" s="1">
        <v>12</v>
      </c>
      <c r="BZ2030" s="1" t="s">
        <v>112</v>
      </c>
      <c r="CB2030" s="1" t="s">
        <v>19102</v>
      </c>
      <c r="CC2030" s="1" t="s">
        <v>3502</v>
      </c>
      <c r="CD2030" s="1" t="s">
        <v>19103</v>
      </c>
      <c r="CE2030" s="1" t="s">
        <v>863</v>
      </c>
      <c r="CF2030" s="1" t="s">
        <v>117</v>
      </c>
      <c r="CG2030" s="1">
        <v>96950</v>
      </c>
      <c r="CH2030" s="3">
        <v>8.68</v>
      </c>
      <c r="CI2030" s="3">
        <v>8.68</v>
      </c>
      <c r="CJ2030" s="3">
        <v>13.02</v>
      </c>
      <c r="CK2030" s="3">
        <v>13.02</v>
      </c>
      <c r="CL2030" s="1" t="s">
        <v>137</v>
      </c>
      <c r="CN2030" s="1" t="s">
        <v>139</v>
      </c>
      <c r="CP2030" s="1" t="s">
        <v>112</v>
      </c>
      <c r="CQ2030" s="1" t="s">
        <v>111</v>
      </c>
      <c r="CR2030" s="1" t="s">
        <v>112</v>
      </c>
      <c r="CS2030" s="1" t="s">
        <v>111</v>
      </c>
      <c r="CT2030" s="1" t="s">
        <v>138</v>
      </c>
      <c r="CU2030" s="1" t="s">
        <v>111</v>
      </c>
      <c r="CV2030" s="1" t="s">
        <v>138</v>
      </c>
      <c r="CW2030" s="1" t="s">
        <v>4473</v>
      </c>
      <c r="CX2030" s="1">
        <v>16702852253</v>
      </c>
      <c r="CY2030" s="1" t="s">
        <v>3503</v>
      </c>
      <c r="CZ2030" s="1" t="s">
        <v>380</v>
      </c>
      <c r="DA2030" s="1" t="s">
        <v>111</v>
      </c>
      <c r="DB2030" s="1" t="s">
        <v>112</v>
      </c>
    </row>
    <row r="2031" spans="1:111" ht="15.6" customHeight="1" x14ac:dyDescent="0.25">
      <c r="A2031" s="1" t="s">
        <v>19104</v>
      </c>
      <c r="B2031" s="1" t="s">
        <v>238</v>
      </c>
      <c r="C2031" s="2">
        <v>44327.175771296294</v>
      </c>
      <c r="D2031" s="2">
        <v>44362</v>
      </c>
      <c r="E2031" s="1" t="s">
        <v>110</v>
      </c>
      <c r="F2031" s="2">
        <v>44468.833333333336</v>
      </c>
      <c r="G2031" s="1" t="s">
        <v>112</v>
      </c>
      <c r="H2031" s="1" t="s">
        <v>112</v>
      </c>
      <c r="I2031" s="1" t="s">
        <v>112</v>
      </c>
      <c r="J2031" s="1" t="s">
        <v>3278</v>
      </c>
      <c r="K2031" s="1" t="s">
        <v>3279</v>
      </c>
      <c r="L2031" s="1" t="s">
        <v>3280</v>
      </c>
      <c r="M2031" s="1" t="s">
        <v>3281</v>
      </c>
      <c r="N2031" s="1" t="s">
        <v>116</v>
      </c>
      <c r="O2031" s="1" t="s">
        <v>117</v>
      </c>
      <c r="P2031" s="9">
        <v>96950</v>
      </c>
      <c r="Q2031" s="1" t="s">
        <v>118</v>
      </c>
      <c r="S2031" s="1">
        <v>16702353285</v>
      </c>
      <c r="U2031" s="1">
        <v>81111</v>
      </c>
      <c r="V2031" s="1" t="s">
        <v>119</v>
      </c>
      <c r="X2031" s="1" t="s">
        <v>3282</v>
      </c>
      <c r="Y2031" s="1" t="s">
        <v>3283</v>
      </c>
      <c r="Z2031" s="1" t="s">
        <v>3109</v>
      </c>
      <c r="AA2031" s="1" t="s">
        <v>3284</v>
      </c>
      <c r="AB2031" s="1" t="s">
        <v>3280</v>
      </c>
      <c r="AC2031" s="1" t="s">
        <v>3281</v>
      </c>
      <c r="AD2031" s="1" t="s">
        <v>116</v>
      </c>
      <c r="AE2031" s="1" t="s">
        <v>117</v>
      </c>
      <c r="AF2031" s="9">
        <v>96950</v>
      </c>
      <c r="AG2031" s="1" t="s">
        <v>118</v>
      </c>
      <c r="AI2031" s="1">
        <v>16702353285</v>
      </c>
      <c r="AK2031" s="1" t="s">
        <v>3285</v>
      </c>
      <c r="BC2031" s="1" t="str">
        <f>"37-2011.00"</f>
        <v>37-2011.00</v>
      </c>
      <c r="BD2031" s="1" t="s">
        <v>676</v>
      </c>
      <c r="BE2031" s="1" t="s">
        <v>11876</v>
      </c>
      <c r="BF2031" s="1" t="s">
        <v>578</v>
      </c>
      <c r="BG2031" s="1">
        <v>2</v>
      </c>
      <c r="BH2031" s="1">
        <v>2</v>
      </c>
      <c r="BI2031" s="2">
        <v>44470</v>
      </c>
      <c r="BJ2031" s="2">
        <v>44834</v>
      </c>
      <c r="BK2031" s="2">
        <v>44470</v>
      </c>
      <c r="BL2031" s="2">
        <v>44834</v>
      </c>
      <c r="BM2031" s="1">
        <v>40</v>
      </c>
      <c r="BN2031" s="1">
        <v>0</v>
      </c>
      <c r="BO2031" s="1">
        <v>8</v>
      </c>
      <c r="BP2031" s="1">
        <v>8</v>
      </c>
      <c r="BQ2031" s="1">
        <v>8</v>
      </c>
      <c r="BR2031" s="1">
        <v>8</v>
      </c>
      <c r="BS2031" s="1">
        <v>8</v>
      </c>
      <c r="BT2031" s="1">
        <v>0</v>
      </c>
      <c r="BU2031" s="1" t="str">
        <f>"8:00 AM"</f>
        <v>8:00 AM</v>
      </c>
      <c r="BV2031" s="1" t="str">
        <f t="shared" ref="BV2031:BV2037" si="56">"5:00 PM"</f>
        <v>5:00 PM</v>
      </c>
      <c r="BW2031" s="1" t="s">
        <v>230</v>
      </c>
      <c r="BX2031" s="1">
        <v>0</v>
      </c>
      <c r="BY2031" s="1">
        <v>12</v>
      </c>
      <c r="BZ2031" s="1" t="s">
        <v>112</v>
      </c>
      <c r="CB2031" s="1" t="s">
        <v>230</v>
      </c>
      <c r="CC2031" s="1" t="s">
        <v>3280</v>
      </c>
      <c r="CD2031" s="1" t="s">
        <v>3281</v>
      </c>
      <c r="CE2031" s="1" t="s">
        <v>116</v>
      </c>
      <c r="CF2031" s="1" t="s">
        <v>117</v>
      </c>
      <c r="CG2031" s="1">
        <v>96950</v>
      </c>
      <c r="CH2031" s="3">
        <v>8.0500000000000007</v>
      </c>
      <c r="CI2031" s="3">
        <v>8.0500000000000007</v>
      </c>
      <c r="CJ2031" s="3">
        <v>12.07</v>
      </c>
      <c r="CK2031" s="3">
        <v>12.07</v>
      </c>
      <c r="CL2031" s="1" t="s">
        <v>137</v>
      </c>
      <c r="CM2031" s="1" t="s">
        <v>362</v>
      </c>
      <c r="CN2031" s="1" t="s">
        <v>139</v>
      </c>
      <c r="CP2031" s="1" t="s">
        <v>112</v>
      </c>
      <c r="CQ2031" s="1" t="s">
        <v>111</v>
      </c>
      <c r="CR2031" s="1" t="s">
        <v>112</v>
      </c>
      <c r="CS2031" s="1" t="s">
        <v>111</v>
      </c>
      <c r="CT2031" s="1" t="s">
        <v>138</v>
      </c>
      <c r="CU2031" s="1" t="s">
        <v>111</v>
      </c>
      <c r="CV2031" s="1" t="s">
        <v>138</v>
      </c>
      <c r="CW2031" s="1" t="s">
        <v>3288</v>
      </c>
      <c r="CX2031" s="1">
        <v>16702353285</v>
      </c>
      <c r="CY2031" s="1" t="s">
        <v>3285</v>
      </c>
      <c r="CZ2031" s="1" t="s">
        <v>138</v>
      </c>
      <c r="DA2031" s="1" t="s">
        <v>111</v>
      </c>
      <c r="DB2031" s="1" t="s">
        <v>112</v>
      </c>
      <c r="DC2031" s="1" t="s">
        <v>3282</v>
      </c>
      <c r="DD2031" s="1" t="s">
        <v>3283</v>
      </c>
      <c r="DE2031" s="1" t="s">
        <v>448</v>
      </c>
      <c r="DF2031" s="1" t="s">
        <v>138</v>
      </c>
      <c r="DG2031" s="1" t="s">
        <v>138</v>
      </c>
    </row>
    <row r="2032" spans="1:111" ht="15.6" customHeight="1" x14ac:dyDescent="0.25">
      <c r="A2032" s="1" t="s">
        <v>19109</v>
      </c>
      <c r="B2032" s="1" t="s">
        <v>238</v>
      </c>
      <c r="C2032" s="2">
        <v>44320.879050810188</v>
      </c>
      <c r="D2032" s="2">
        <v>44369</v>
      </c>
      <c r="E2032" s="1" t="s">
        <v>110</v>
      </c>
      <c r="F2032" s="2">
        <v>44467.833333333336</v>
      </c>
      <c r="G2032" s="1" t="s">
        <v>112</v>
      </c>
      <c r="H2032" s="1" t="s">
        <v>112</v>
      </c>
      <c r="I2032" s="1" t="s">
        <v>112</v>
      </c>
      <c r="J2032" s="1" t="s">
        <v>19110</v>
      </c>
      <c r="L2032" s="1" t="s">
        <v>17924</v>
      </c>
      <c r="N2032" s="1" t="s">
        <v>167</v>
      </c>
      <c r="O2032" s="1" t="s">
        <v>117</v>
      </c>
      <c r="P2032" s="9">
        <v>96950</v>
      </c>
      <c r="Q2032" s="1" t="s">
        <v>118</v>
      </c>
      <c r="S2032" s="1">
        <v>16702569483</v>
      </c>
      <c r="U2032" s="1">
        <v>491110</v>
      </c>
      <c r="V2032" s="1" t="s">
        <v>119</v>
      </c>
      <c r="X2032" s="1" t="s">
        <v>1701</v>
      </c>
      <c r="Y2032" s="1" t="s">
        <v>17922</v>
      </c>
      <c r="Z2032" s="1" t="s">
        <v>17923</v>
      </c>
      <c r="AA2032" s="1" t="s">
        <v>639</v>
      </c>
      <c r="AB2032" s="1" t="s">
        <v>17924</v>
      </c>
      <c r="AD2032" s="1" t="s">
        <v>167</v>
      </c>
      <c r="AE2032" s="1" t="s">
        <v>117</v>
      </c>
      <c r="AF2032" s="9">
        <v>96950</v>
      </c>
      <c r="AG2032" s="1" t="s">
        <v>118</v>
      </c>
      <c r="AI2032" s="1">
        <v>16702259483</v>
      </c>
      <c r="AK2032" s="1" t="s">
        <v>17925</v>
      </c>
      <c r="BC2032" s="1" t="str">
        <f>"49-9071.00"</f>
        <v>49-9071.00</v>
      </c>
      <c r="BD2032" s="1" t="s">
        <v>214</v>
      </c>
      <c r="BE2032" s="1" t="s">
        <v>19111</v>
      </c>
      <c r="BF2032" s="1" t="s">
        <v>1293</v>
      </c>
      <c r="BG2032" s="1">
        <v>1</v>
      </c>
      <c r="BH2032" s="1">
        <v>1</v>
      </c>
      <c r="BI2032" s="2">
        <v>44470</v>
      </c>
      <c r="BJ2032" s="2">
        <v>44834</v>
      </c>
      <c r="BK2032" s="2">
        <v>44470</v>
      </c>
      <c r="BL2032" s="2">
        <v>44834</v>
      </c>
      <c r="BM2032" s="1">
        <v>40</v>
      </c>
      <c r="BN2032" s="1">
        <v>0</v>
      </c>
      <c r="BO2032" s="1">
        <v>8</v>
      </c>
      <c r="BP2032" s="1">
        <v>8</v>
      </c>
      <c r="BQ2032" s="1">
        <v>8</v>
      </c>
      <c r="BR2032" s="1">
        <v>8</v>
      </c>
      <c r="BS2032" s="1">
        <v>8</v>
      </c>
      <c r="BT2032" s="1">
        <v>0</v>
      </c>
      <c r="BU2032" s="1" t="str">
        <f>"8:00 AM"</f>
        <v>8:00 AM</v>
      </c>
      <c r="BV2032" s="1" t="str">
        <f t="shared" si="56"/>
        <v>5:00 PM</v>
      </c>
      <c r="BW2032" s="1" t="s">
        <v>230</v>
      </c>
      <c r="BX2032" s="1">
        <v>0</v>
      </c>
      <c r="BY2032" s="1">
        <v>3</v>
      </c>
      <c r="BZ2032" s="1" t="s">
        <v>112</v>
      </c>
      <c r="CB2032" s="4" t="s">
        <v>19112</v>
      </c>
      <c r="CC2032" s="1" t="s">
        <v>17920</v>
      </c>
      <c r="CD2032" s="1" t="s">
        <v>507</v>
      </c>
      <c r="CE2032" s="1" t="s">
        <v>167</v>
      </c>
      <c r="CF2032" s="1" t="s">
        <v>117</v>
      </c>
      <c r="CG2032" s="1">
        <v>96950</v>
      </c>
      <c r="CH2032" s="3">
        <v>12.64</v>
      </c>
      <c r="CI2032" s="3">
        <v>12.64</v>
      </c>
      <c r="CJ2032" s="3">
        <v>18.96</v>
      </c>
      <c r="CK2032" s="3">
        <v>18.96</v>
      </c>
      <c r="CL2032" s="1" t="s">
        <v>137</v>
      </c>
      <c r="CN2032" s="1" t="s">
        <v>139</v>
      </c>
      <c r="CP2032" s="1" t="s">
        <v>112</v>
      </c>
      <c r="CQ2032" s="1" t="s">
        <v>111</v>
      </c>
      <c r="CR2032" s="1" t="s">
        <v>112</v>
      </c>
      <c r="CS2032" s="1" t="s">
        <v>111</v>
      </c>
      <c r="CT2032" s="1" t="s">
        <v>138</v>
      </c>
      <c r="CU2032" s="1" t="s">
        <v>111</v>
      </c>
      <c r="CV2032" s="1" t="s">
        <v>138</v>
      </c>
      <c r="CW2032" s="1" t="s">
        <v>561</v>
      </c>
      <c r="CX2032" s="1">
        <v>16702569483</v>
      </c>
      <c r="CY2032" s="1" t="s">
        <v>17925</v>
      </c>
      <c r="CZ2032" s="1" t="s">
        <v>428</v>
      </c>
      <c r="DA2032" s="1" t="s">
        <v>111</v>
      </c>
      <c r="DB2032" s="1" t="s">
        <v>112</v>
      </c>
    </row>
    <row r="2033" spans="1:111" ht="15.6" customHeight="1" x14ac:dyDescent="0.25">
      <c r="A2033" s="1" t="s">
        <v>19113</v>
      </c>
      <c r="B2033" s="1" t="s">
        <v>238</v>
      </c>
      <c r="C2033" s="2">
        <v>44348.062841782405</v>
      </c>
      <c r="D2033" s="2">
        <v>44377</v>
      </c>
      <c r="E2033" s="1" t="s">
        <v>110</v>
      </c>
      <c r="F2033" s="2">
        <v>44468.833333333336</v>
      </c>
      <c r="G2033" s="1" t="s">
        <v>111</v>
      </c>
      <c r="H2033" s="1" t="s">
        <v>112</v>
      </c>
      <c r="I2033" s="1" t="s">
        <v>112</v>
      </c>
      <c r="J2033" s="1" t="s">
        <v>1123</v>
      </c>
      <c r="L2033" s="1" t="s">
        <v>19114</v>
      </c>
      <c r="M2033" s="1" t="s">
        <v>1126</v>
      </c>
      <c r="N2033" s="1" t="s">
        <v>116</v>
      </c>
      <c r="O2033" s="1" t="s">
        <v>117</v>
      </c>
      <c r="P2033" s="9">
        <v>96950</v>
      </c>
      <c r="Q2033" s="1" t="s">
        <v>118</v>
      </c>
      <c r="R2033" s="1" t="s">
        <v>117</v>
      </c>
      <c r="S2033" s="1">
        <v>16702341795</v>
      </c>
      <c r="U2033" s="1">
        <v>23622</v>
      </c>
      <c r="V2033" s="1" t="s">
        <v>119</v>
      </c>
      <c r="X2033" s="1" t="s">
        <v>1127</v>
      </c>
      <c r="Y2033" s="1" t="s">
        <v>848</v>
      </c>
      <c r="Z2033" s="1" t="s">
        <v>1128</v>
      </c>
      <c r="AA2033" s="1" t="s">
        <v>1129</v>
      </c>
      <c r="AB2033" s="1" t="s">
        <v>19115</v>
      </c>
      <c r="AC2033" s="1" t="s">
        <v>1130</v>
      </c>
      <c r="AD2033" s="1" t="s">
        <v>116</v>
      </c>
      <c r="AE2033" s="1" t="s">
        <v>117</v>
      </c>
      <c r="AF2033" s="9">
        <v>96950</v>
      </c>
      <c r="AG2033" s="1" t="s">
        <v>118</v>
      </c>
      <c r="AH2033" s="1" t="s">
        <v>117</v>
      </c>
      <c r="AI2033" s="1">
        <v>16702341795</v>
      </c>
      <c r="AK2033" s="1" t="s">
        <v>1135</v>
      </c>
      <c r="BC2033" s="1" t="str">
        <f>"47-2051.00"</f>
        <v>47-2051.00</v>
      </c>
      <c r="BD2033" s="1" t="s">
        <v>295</v>
      </c>
      <c r="BE2033" s="1" t="s">
        <v>19116</v>
      </c>
      <c r="BF2033" s="1" t="s">
        <v>297</v>
      </c>
      <c r="BG2033" s="1">
        <v>3</v>
      </c>
      <c r="BH2033" s="1">
        <v>3</v>
      </c>
      <c r="BI2033" s="2">
        <v>44470</v>
      </c>
      <c r="BJ2033" s="2">
        <v>45565</v>
      </c>
      <c r="BK2033" s="2">
        <v>44470</v>
      </c>
      <c r="BL2033" s="2">
        <v>45565</v>
      </c>
      <c r="BM2033" s="1">
        <v>40</v>
      </c>
      <c r="BN2033" s="1">
        <v>0</v>
      </c>
      <c r="BO2033" s="1">
        <v>8</v>
      </c>
      <c r="BP2033" s="1">
        <v>8</v>
      </c>
      <c r="BQ2033" s="1">
        <v>8</v>
      </c>
      <c r="BR2033" s="1">
        <v>8</v>
      </c>
      <c r="BS2033" s="1">
        <v>8</v>
      </c>
      <c r="BT2033" s="1">
        <v>0</v>
      </c>
      <c r="BU2033" s="1" t="str">
        <f>"8:00 AM"</f>
        <v>8:00 AM</v>
      </c>
      <c r="BV2033" s="1" t="str">
        <f t="shared" si="56"/>
        <v>5:00 PM</v>
      </c>
      <c r="BW2033" s="1" t="s">
        <v>135</v>
      </c>
      <c r="BX2033" s="1">
        <v>0</v>
      </c>
      <c r="BY2033" s="1">
        <v>3</v>
      </c>
      <c r="BZ2033" s="1" t="s">
        <v>112</v>
      </c>
      <c r="CB2033" s="1" t="s">
        <v>19117</v>
      </c>
      <c r="CC2033" s="1" t="s">
        <v>1125</v>
      </c>
      <c r="CD2033" s="1" t="s">
        <v>1126</v>
      </c>
      <c r="CE2033" s="1" t="s">
        <v>116</v>
      </c>
      <c r="CF2033" s="1" t="s">
        <v>117</v>
      </c>
      <c r="CG2033" s="1">
        <v>96950</v>
      </c>
      <c r="CH2033" s="3">
        <v>8.34</v>
      </c>
      <c r="CI2033" s="3">
        <v>9</v>
      </c>
      <c r="CJ2033" s="3">
        <v>12.51</v>
      </c>
      <c r="CK2033" s="3">
        <v>13.5</v>
      </c>
      <c r="CL2033" s="1" t="s">
        <v>137</v>
      </c>
      <c r="CM2033" s="1" t="s">
        <v>138</v>
      </c>
      <c r="CN2033" s="1" t="s">
        <v>139</v>
      </c>
      <c r="CP2033" s="1" t="s">
        <v>112</v>
      </c>
      <c r="CQ2033" s="1" t="s">
        <v>111</v>
      </c>
      <c r="CR2033" s="1" t="s">
        <v>111</v>
      </c>
      <c r="CS2033" s="1" t="s">
        <v>111</v>
      </c>
      <c r="CT2033" s="1" t="s">
        <v>138</v>
      </c>
      <c r="CU2033" s="1" t="s">
        <v>111</v>
      </c>
      <c r="CV2033" s="1" t="s">
        <v>111</v>
      </c>
      <c r="CW2033" s="1" t="s">
        <v>3961</v>
      </c>
      <c r="CX2033" s="1">
        <v>16702341795</v>
      </c>
      <c r="CY2033" s="1" t="s">
        <v>1135</v>
      </c>
      <c r="CZ2033" s="1" t="s">
        <v>1136</v>
      </c>
      <c r="DA2033" s="1" t="s">
        <v>111</v>
      </c>
      <c r="DB2033" s="1" t="s">
        <v>112</v>
      </c>
    </row>
    <row r="2034" spans="1:111" ht="15.6" customHeight="1" x14ac:dyDescent="0.25">
      <c r="A2034" s="1" t="s">
        <v>19122</v>
      </c>
      <c r="B2034" s="1" t="s">
        <v>238</v>
      </c>
      <c r="C2034" s="2">
        <v>44329.794373495373</v>
      </c>
      <c r="D2034" s="2">
        <v>44368</v>
      </c>
      <c r="E2034" s="1" t="s">
        <v>110</v>
      </c>
      <c r="F2034" s="2">
        <v>44468.833333333336</v>
      </c>
      <c r="G2034" s="1" t="s">
        <v>111</v>
      </c>
      <c r="H2034" s="1" t="s">
        <v>112</v>
      </c>
      <c r="I2034" s="1" t="s">
        <v>112</v>
      </c>
      <c r="J2034" s="1" t="s">
        <v>12483</v>
      </c>
      <c r="K2034" s="1" t="s">
        <v>138</v>
      </c>
      <c r="L2034" s="1" t="s">
        <v>2753</v>
      </c>
      <c r="M2034" s="1" t="s">
        <v>2754</v>
      </c>
      <c r="N2034" s="1" t="s">
        <v>167</v>
      </c>
      <c r="O2034" s="1" t="s">
        <v>117</v>
      </c>
      <c r="P2034" s="9">
        <v>96950</v>
      </c>
      <c r="Q2034" s="1" t="s">
        <v>118</v>
      </c>
      <c r="R2034" s="1" t="s">
        <v>138</v>
      </c>
      <c r="S2034" s="1">
        <v>16702355004</v>
      </c>
      <c r="U2034" s="1">
        <v>444130</v>
      </c>
      <c r="V2034" s="1" t="s">
        <v>119</v>
      </c>
      <c r="X2034" s="1" t="s">
        <v>385</v>
      </c>
      <c r="Y2034" s="1" t="s">
        <v>2747</v>
      </c>
      <c r="Z2034" s="1" t="s">
        <v>2748</v>
      </c>
      <c r="AA2034" s="1" t="s">
        <v>245</v>
      </c>
      <c r="AB2034" s="1" t="s">
        <v>2753</v>
      </c>
      <c r="AC2034" s="1" t="s">
        <v>2754</v>
      </c>
      <c r="AD2034" s="1" t="s">
        <v>167</v>
      </c>
      <c r="AE2034" s="1" t="s">
        <v>117</v>
      </c>
      <c r="AF2034" s="9">
        <v>96950</v>
      </c>
      <c r="AG2034" s="1" t="s">
        <v>118</v>
      </c>
      <c r="AH2034" s="1" t="s">
        <v>138</v>
      </c>
      <c r="AI2034" s="1">
        <v>16702355004</v>
      </c>
      <c r="AK2034" s="1" t="s">
        <v>12484</v>
      </c>
      <c r="BC2034" s="1" t="str">
        <f>"49-9071.00"</f>
        <v>49-9071.00</v>
      </c>
      <c r="BD2034" s="1" t="s">
        <v>214</v>
      </c>
      <c r="BE2034" s="1" t="s">
        <v>12485</v>
      </c>
      <c r="BF2034" s="1" t="s">
        <v>12486</v>
      </c>
      <c r="BG2034" s="1">
        <v>3</v>
      </c>
      <c r="BH2034" s="1">
        <v>3</v>
      </c>
      <c r="BI2034" s="2">
        <v>44470</v>
      </c>
      <c r="BJ2034" s="2">
        <v>45565</v>
      </c>
      <c r="BK2034" s="2">
        <v>44470</v>
      </c>
      <c r="BL2034" s="2">
        <v>45565</v>
      </c>
      <c r="BM2034" s="1">
        <v>35</v>
      </c>
      <c r="BN2034" s="1">
        <v>0</v>
      </c>
      <c r="BO2034" s="1">
        <v>6</v>
      </c>
      <c r="BP2034" s="1">
        <v>6</v>
      </c>
      <c r="BQ2034" s="1">
        <v>6</v>
      </c>
      <c r="BR2034" s="1">
        <v>6</v>
      </c>
      <c r="BS2034" s="1">
        <v>6</v>
      </c>
      <c r="BT2034" s="1">
        <v>5</v>
      </c>
      <c r="BU2034" s="1" t="str">
        <f>"8:00 AM"</f>
        <v>8:00 AM</v>
      </c>
      <c r="BV2034" s="1" t="str">
        <f t="shared" si="56"/>
        <v>5:00 PM</v>
      </c>
      <c r="BW2034" s="1" t="s">
        <v>230</v>
      </c>
      <c r="BX2034" s="1">
        <v>0</v>
      </c>
      <c r="BY2034" s="1">
        <v>24</v>
      </c>
      <c r="BZ2034" s="1" t="s">
        <v>112</v>
      </c>
      <c r="CB2034" s="1" t="s">
        <v>12487</v>
      </c>
      <c r="CC2034" s="1" t="s">
        <v>2753</v>
      </c>
      <c r="CD2034" s="1" t="s">
        <v>2754</v>
      </c>
      <c r="CE2034" s="1" t="s">
        <v>167</v>
      </c>
      <c r="CF2034" s="1" t="s">
        <v>117</v>
      </c>
      <c r="CG2034" s="1">
        <v>96950</v>
      </c>
      <c r="CH2034" s="3">
        <v>8.7100000000000009</v>
      </c>
      <c r="CI2034" s="3">
        <v>8.7100000000000009</v>
      </c>
      <c r="CJ2034" s="3">
        <v>13.07</v>
      </c>
      <c r="CK2034" s="3">
        <v>13.07</v>
      </c>
      <c r="CL2034" s="1" t="s">
        <v>137</v>
      </c>
      <c r="CM2034" s="1" t="s">
        <v>138</v>
      </c>
      <c r="CN2034" s="1" t="s">
        <v>139</v>
      </c>
      <c r="CP2034" s="1" t="s">
        <v>112</v>
      </c>
      <c r="CQ2034" s="1" t="s">
        <v>111</v>
      </c>
      <c r="CR2034" s="1" t="s">
        <v>112</v>
      </c>
      <c r="CS2034" s="1" t="s">
        <v>111</v>
      </c>
      <c r="CT2034" s="1" t="s">
        <v>138</v>
      </c>
      <c r="CU2034" s="1" t="s">
        <v>111</v>
      </c>
      <c r="CV2034" s="1" t="s">
        <v>138</v>
      </c>
      <c r="CW2034" s="1" t="s">
        <v>2755</v>
      </c>
      <c r="CX2034" s="1">
        <v>16702355004</v>
      </c>
      <c r="CY2034" s="1" t="s">
        <v>2756</v>
      </c>
      <c r="CZ2034" s="1" t="s">
        <v>138</v>
      </c>
      <c r="DA2034" s="1" t="s">
        <v>111</v>
      </c>
      <c r="DB2034" s="1" t="s">
        <v>112</v>
      </c>
    </row>
    <row r="2035" spans="1:111" ht="15.6" customHeight="1" x14ac:dyDescent="0.25">
      <c r="A2035" s="1" t="s">
        <v>19123</v>
      </c>
      <c r="B2035" s="1" t="s">
        <v>238</v>
      </c>
      <c r="C2035" s="2">
        <v>44298.815523611112</v>
      </c>
      <c r="D2035" s="2">
        <v>44344</v>
      </c>
      <c r="E2035" s="1" t="s">
        <v>110</v>
      </c>
      <c r="F2035" s="2">
        <v>44468.833333333336</v>
      </c>
      <c r="G2035" s="1" t="s">
        <v>111</v>
      </c>
      <c r="H2035" s="1" t="s">
        <v>112</v>
      </c>
      <c r="I2035" s="1" t="s">
        <v>112</v>
      </c>
      <c r="J2035" s="1" t="s">
        <v>19124</v>
      </c>
      <c r="K2035" s="1" t="s">
        <v>138</v>
      </c>
      <c r="L2035" s="1" t="s">
        <v>2635</v>
      </c>
      <c r="M2035" s="1" t="s">
        <v>2204</v>
      </c>
      <c r="N2035" s="1" t="s">
        <v>116</v>
      </c>
      <c r="O2035" s="1" t="s">
        <v>117</v>
      </c>
      <c r="P2035" s="9">
        <v>96950</v>
      </c>
      <c r="Q2035" s="1" t="s">
        <v>118</v>
      </c>
      <c r="R2035" s="1" t="s">
        <v>138</v>
      </c>
      <c r="S2035" s="1">
        <v>16703227415</v>
      </c>
      <c r="U2035" s="1">
        <v>42472</v>
      </c>
      <c r="V2035" s="1" t="s">
        <v>119</v>
      </c>
      <c r="X2035" s="1" t="s">
        <v>385</v>
      </c>
      <c r="Y2035" s="1" t="s">
        <v>386</v>
      </c>
      <c r="Z2035" s="1" t="s">
        <v>138</v>
      </c>
      <c r="AA2035" s="1" t="s">
        <v>387</v>
      </c>
      <c r="AB2035" s="1" t="s">
        <v>2635</v>
      </c>
      <c r="AC2035" s="1" t="s">
        <v>2204</v>
      </c>
      <c r="AD2035" s="1" t="s">
        <v>116</v>
      </c>
      <c r="AE2035" s="1" t="s">
        <v>117</v>
      </c>
      <c r="AF2035" s="9">
        <v>96950</v>
      </c>
      <c r="AG2035" s="1" t="s">
        <v>118</v>
      </c>
      <c r="AH2035" s="1" t="s">
        <v>138</v>
      </c>
      <c r="AI2035" s="1">
        <v>16703227415</v>
      </c>
      <c r="AK2035" s="1" t="s">
        <v>19125</v>
      </c>
      <c r="BC2035" s="1" t="str">
        <f>"13-2011.01"</f>
        <v>13-2011.01</v>
      </c>
      <c r="BD2035" s="1" t="s">
        <v>932</v>
      </c>
      <c r="BE2035" s="1" t="s">
        <v>19126</v>
      </c>
      <c r="BF2035" s="1" t="s">
        <v>759</v>
      </c>
      <c r="BG2035" s="1">
        <v>1</v>
      </c>
      <c r="BH2035" s="1">
        <v>1</v>
      </c>
      <c r="BI2035" s="2">
        <v>44470</v>
      </c>
      <c r="BJ2035" s="2">
        <v>45565</v>
      </c>
      <c r="BK2035" s="2">
        <v>44470</v>
      </c>
      <c r="BL2035" s="2">
        <v>45565</v>
      </c>
      <c r="BM2035" s="1">
        <v>40</v>
      </c>
      <c r="BN2035" s="1">
        <v>0</v>
      </c>
      <c r="BO2035" s="1">
        <v>8</v>
      </c>
      <c r="BP2035" s="1">
        <v>8</v>
      </c>
      <c r="BQ2035" s="1">
        <v>8</v>
      </c>
      <c r="BR2035" s="1">
        <v>8</v>
      </c>
      <c r="BS2035" s="1">
        <v>8</v>
      </c>
      <c r="BT2035" s="1">
        <v>0</v>
      </c>
      <c r="BU2035" s="1" t="str">
        <f>"8:00 AM"</f>
        <v>8:00 AM</v>
      </c>
      <c r="BV2035" s="1" t="str">
        <f t="shared" si="56"/>
        <v>5:00 PM</v>
      </c>
      <c r="BW2035" s="1" t="s">
        <v>193</v>
      </c>
      <c r="BX2035" s="1">
        <v>0</v>
      </c>
      <c r="BY2035" s="1">
        <v>24</v>
      </c>
      <c r="BZ2035" s="1" t="s">
        <v>112</v>
      </c>
      <c r="CA2035" s="1">
        <v>0</v>
      </c>
      <c r="CB2035" s="1" t="s">
        <v>19127</v>
      </c>
      <c r="CC2035" s="1" t="s">
        <v>2635</v>
      </c>
      <c r="CD2035" s="1" t="s">
        <v>2204</v>
      </c>
      <c r="CE2035" s="1" t="s">
        <v>116</v>
      </c>
      <c r="CF2035" s="1" t="s">
        <v>117</v>
      </c>
      <c r="CG2035" s="1">
        <v>96950</v>
      </c>
      <c r="CH2035" s="3">
        <v>14.85</v>
      </c>
      <c r="CI2035" s="3">
        <v>15</v>
      </c>
      <c r="CJ2035" s="3">
        <v>22.28</v>
      </c>
      <c r="CK2035" s="3">
        <v>22.5</v>
      </c>
      <c r="CL2035" s="1" t="s">
        <v>137</v>
      </c>
      <c r="CM2035" s="1" t="s">
        <v>362</v>
      </c>
      <c r="CN2035" s="1" t="s">
        <v>139</v>
      </c>
      <c r="CP2035" s="1" t="s">
        <v>112</v>
      </c>
      <c r="CQ2035" s="1" t="s">
        <v>111</v>
      </c>
      <c r="CR2035" s="1" t="s">
        <v>112</v>
      </c>
      <c r="CS2035" s="1" t="s">
        <v>111</v>
      </c>
      <c r="CT2035" s="1" t="s">
        <v>111</v>
      </c>
      <c r="CU2035" s="1" t="s">
        <v>111</v>
      </c>
      <c r="CV2035" s="1" t="s">
        <v>138</v>
      </c>
      <c r="CW2035" s="1" t="s">
        <v>2641</v>
      </c>
      <c r="CX2035" s="1">
        <v>16703227415</v>
      </c>
      <c r="CY2035" s="1" t="s">
        <v>19128</v>
      </c>
      <c r="CZ2035" s="1" t="s">
        <v>138</v>
      </c>
      <c r="DA2035" s="1" t="s">
        <v>111</v>
      </c>
      <c r="DB2035" s="1" t="s">
        <v>112</v>
      </c>
      <c r="DC2035" s="1" t="s">
        <v>719</v>
      </c>
    </row>
    <row r="2036" spans="1:111" ht="15.6" customHeight="1" x14ac:dyDescent="0.25">
      <c r="A2036" s="1" t="s">
        <v>19134</v>
      </c>
      <c r="B2036" s="1" t="s">
        <v>238</v>
      </c>
      <c r="C2036" s="2">
        <v>44328.847946643516</v>
      </c>
      <c r="D2036" s="2">
        <v>44361</v>
      </c>
      <c r="E2036" s="1" t="s">
        <v>110</v>
      </c>
      <c r="F2036" s="2">
        <v>44468.833333333336</v>
      </c>
      <c r="G2036" s="1" t="s">
        <v>112</v>
      </c>
      <c r="H2036" s="1" t="s">
        <v>112</v>
      </c>
      <c r="I2036" s="1" t="s">
        <v>112</v>
      </c>
      <c r="J2036" s="1" t="s">
        <v>14935</v>
      </c>
      <c r="K2036" s="1" t="s">
        <v>19135</v>
      </c>
      <c r="L2036" s="1" t="s">
        <v>19136</v>
      </c>
      <c r="N2036" s="1" t="s">
        <v>116</v>
      </c>
      <c r="O2036" s="1" t="s">
        <v>117</v>
      </c>
      <c r="P2036" s="9">
        <v>96950</v>
      </c>
      <c r="Q2036" s="1" t="s">
        <v>118</v>
      </c>
      <c r="S2036" s="1">
        <v>16704831505</v>
      </c>
      <c r="U2036" s="1">
        <v>56152</v>
      </c>
      <c r="V2036" s="1" t="s">
        <v>119</v>
      </c>
      <c r="X2036" s="1" t="s">
        <v>4367</v>
      </c>
      <c r="Y2036" s="1" t="s">
        <v>14938</v>
      </c>
      <c r="Z2036" s="1" t="s">
        <v>11210</v>
      </c>
      <c r="AA2036" s="1" t="s">
        <v>973</v>
      </c>
      <c r="AB2036" s="1" t="s">
        <v>14937</v>
      </c>
      <c r="AD2036" s="1" t="s">
        <v>116</v>
      </c>
      <c r="AE2036" s="1" t="s">
        <v>117</v>
      </c>
      <c r="AF2036" s="9">
        <v>96950</v>
      </c>
      <c r="AG2036" s="1" t="s">
        <v>118</v>
      </c>
      <c r="AI2036" s="1">
        <v>16704831508</v>
      </c>
      <c r="AK2036" s="1" t="s">
        <v>14939</v>
      </c>
      <c r="BC2036" s="1" t="str">
        <f>"39-7011.00"</f>
        <v>39-7011.00</v>
      </c>
      <c r="BD2036" s="1" t="s">
        <v>1435</v>
      </c>
      <c r="BE2036" s="1" t="s">
        <v>19137</v>
      </c>
      <c r="BF2036" s="1" t="s">
        <v>3755</v>
      </c>
      <c r="BG2036" s="1">
        <v>1</v>
      </c>
      <c r="BH2036" s="1">
        <v>1</v>
      </c>
      <c r="BI2036" s="2">
        <v>44470</v>
      </c>
      <c r="BJ2036" s="2">
        <v>44834</v>
      </c>
      <c r="BK2036" s="2">
        <v>44470</v>
      </c>
      <c r="BL2036" s="2">
        <v>44834</v>
      </c>
      <c r="BM2036" s="1">
        <v>35</v>
      </c>
      <c r="BN2036" s="1">
        <v>0</v>
      </c>
      <c r="BO2036" s="1">
        <v>7</v>
      </c>
      <c r="BP2036" s="1">
        <v>7</v>
      </c>
      <c r="BQ2036" s="1">
        <v>7</v>
      </c>
      <c r="BR2036" s="1">
        <v>7</v>
      </c>
      <c r="BS2036" s="1">
        <v>7</v>
      </c>
      <c r="BT2036" s="1">
        <v>0</v>
      </c>
      <c r="BU2036" s="1" t="str">
        <f>"9:00 AM"</f>
        <v>9:00 AM</v>
      </c>
      <c r="BV2036" s="1" t="str">
        <f t="shared" si="56"/>
        <v>5:00 PM</v>
      </c>
      <c r="BW2036" s="1" t="s">
        <v>135</v>
      </c>
      <c r="BX2036" s="1">
        <v>0</v>
      </c>
      <c r="BY2036" s="1">
        <v>3</v>
      </c>
      <c r="BZ2036" s="1" t="s">
        <v>112</v>
      </c>
      <c r="CB2036" s="1" t="s">
        <v>3175</v>
      </c>
      <c r="CC2036" s="1" t="s">
        <v>14937</v>
      </c>
      <c r="CE2036" s="1" t="s">
        <v>116</v>
      </c>
      <c r="CF2036" s="1" t="s">
        <v>117</v>
      </c>
      <c r="CG2036" s="1">
        <v>96950</v>
      </c>
      <c r="CH2036" s="3">
        <v>12.14</v>
      </c>
      <c r="CI2036" s="3">
        <v>12.14</v>
      </c>
      <c r="CJ2036" s="3">
        <v>18.21</v>
      </c>
      <c r="CK2036" s="3">
        <v>18.21</v>
      </c>
      <c r="CL2036" s="1" t="s">
        <v>137</v>
      </c>
      <c r="CN2036" s="1" t="s">
        <v>139</v>
      </c>
      <c r="CP2036" s="1" t="s">
        <v>112</v>
      </c>
      <c r="CQ2036" s="1" t="s">
        <v>111</v>
      </c>
      <c r="CR2036" s="1" t="s">
        <v>112</v>
      </c>
      <c r="CS2036" s="1" t="s">
        <v>111</v>
      </c>
      <c r="CT2036" s="1" t="s">
        <v>138</v>
      </c>
      <c r="CU2036" s="1" t="s">
        <v>111</v>
      </c>
      <c r="CV2036" s="1" t="s">
        <v>138</v>
      </c>
      <c r="CW2036" s="1" t="s">
        <v>2313</v>
      </c>
      <c r="CX2036" s="1">
        <v>16704831508</v>
      </c>
      <c r="CY2036" s="1" t="s">
        <v>14939</v>
      </c>
      <c r="CZ2036" s="1" t="s">
        <v>138</v>
      </c>
      <c r="DA2036" s="1" t="s">
        <v>111</v>
      </c>
      <c r="DB2036" s="1" t="s">
        <v>112</v>
      </c>
      <c r="DC2036" s="1" t="s">
        <v>4367</v>
      </c>
      <c r="DD2036" s="1" t="s">
        <v>14941</v>
      </c>
      <c r="DF2036" s="1" t="s">
        <v>14935</v>
      </c>
      <c r="DG2036" s="1" t="s">
        <v>14939</v>
      </c>
    </row>
    <row r="2037" spans="1:111" ht="15.6" customHeight="1" x14ac:dyDescent="0.25">
      <c r="A2037" s="1" t="s">
        <v>19138</v>
      </c>
      <c r="B2037" s="1" t="s">
        <v>238</v>
      </c>
      <c r="C2037" s="2">
        <v>44330.040953587966</v>
      </c>
      <c r="D2037" s="2">
        <v>44361</v>
      </c>
      <c r="E2037" s="1" t="s">
        <v>180</v>
      </c>
      <c r="G2037" s="1" t="s">
        <v>111</v>
      </c>
      <c r="H2037" s="1" t="s">
        <v>112</v>
      </c>
      <c r="I2037" s="1" t="s">
        <v>112</v>
      </c>
      <c r="J2037" s="1" t="s">
        <v>951</v>
      </c>
      <c r="L2037" s="1" t="s">
        <v>4098</v>
      </c>
      <c r="M2037" s="1" t="s">
        <v>4098</v>
      </c>
      <c r="N2037" s="1" t="s">
        <v>879</v>
      </c>
      <c r="O2037" s="1" t="s">
        <v>117</v>
      </c>
      <c r="P2037" s="9">
        <v>96950</v>
      </c>
      <c r="Q2037" s="1" t="s">
        <v>118</v>
      </c>
      <c r="S2037" s="1">
        <v>16702346445</v>
      </c>
      <c r="T2037" s="1">
        <v>2263</v>
      </c>
      <c r="U2037" s="1">
        <v>53111</v>
      </c>
      <c r="V2037" s="1" t="s">
        <v>119</v>
      </c>
      <c r="X2037" s="1" t="s">
        <v>953</v>
      </c>
      <c r="Y2037" s="1" t="s">
        <v>954</v>
      </c>
      <c r="AA2037" s="1" t="s">
        <v>955</v>
      </c>
      <c r="AB2037" s="1" t="s">
        <v>4098</v>
      </c>
      <c r="AC2037" s="1" t="s">
        <v>4098</v>
      </c>
      <c r="AD2037" s="1" t="s">
        <v>879</v>
      </c>
      <c r="AE2037" s="1" t="s">
        <v>117</v>
      </c>
      <c r="AF2037" s="9">
        <v>96950</v>
      </c>
      <c r="AG2037" s="1" t="s">
        <v>118</v>
      </c>
      <c r="AI2037" s="1">
        <v>16702346445</v>
      </c>
      <c r="AJ2037" s="1">
        <v>2263</v>
      </c>
      <c r="AK2037" s="1" t="s">
        <v>956</v>
      </c>
      <c r="BC2037" s="1" t="str">
        <f>"27-1025.00"</f>
        <v>27-1025.00</v>
      </c>
      <c r="BD2037" s="1" t="s">
        <v>6404</v>
      </c>
      <c r="BE2037" s="1" t="s">
        <v>19139</v>
      </c>
      <c r="BF2037" s="1" t="s">
        <v>19140</v>
      </c>
      <c r="BG2037" s="1">
        <v>1</v>
      </c>
      <c r="BH2037" s="1">
        <v>1</v>
      </c>
      <c r="BI2037" s="2">
        <v>44382</v>
      </c>
      <c r="BJ2037" s="2">
        <v>44746</v>
      </c>
      <c r="BK2037" s="2">
        <v>44382</v>
      </c>
      <c r="BL2037" s="2">
        <v>44746</v>
      </c>
      <c r="BM2037" s="1">
        <v>40</v>
      </c>
      <c r="BN2037" s="1">
        <v>0</v>
      </c>
      <c r="BO2037" s="1">
        <v>8</v>
      </c>
      <c r="BP2037" s="1">
        <v>8</v>
      </c>
      <c r="BQ2037" s="1">
        <v>8</v>
      </c>
      <c r="BR2037" s="1">
        <v>8</v>
      </c>
      <c r="BS2037" s="1">
        <v>8</v>
      </c>
      <c r="BT2037" s="1">
        <v>0</v>
      </c>
      <c r="BU2037" s="1" t="str">
        <f>"8:00 AM"</f>
        <v>8:00 AM</v>
      </c>
      <c r="BV2037" s="1" t="str">
        <f t="shared" si="56"/>
        <v>5:00 PM</v>
      </c>
      <c r="BW2037" s="1" t="s">
        <v>135</v>
      </c>
      <c r="BX2037" s="1">
        <v>0</v>
      </c>
      <c r="BY2037" s="1">
        <v>24</v>
      </c>
      <c r="BZ2037" s="1" t="s">
        <v>112</v>
      </c>
      <c r="CB2037" s="4" t="s">
        <v>19141</v>
      </c>
      <c r="CC2037" s="1" t="s">
        <v>4098</v>
      </c>
      <c r="CD2037" s="1" t="s">
        <v>4098</v>
      </c>
      <c r="CE2037" s="1" t="s">
        <v>879</v>
      </c>
      <c r="CF2037" s="1" t="s">
        <v>117</v>
      </c>
      <c r="CG2037" s="1">
        <v>96950</v>
      </c>
      <c r="CH2037" s="3">
        <v>8.93</v>
      </c>
      <c r="CI2037" s="3">
        <v>8.93</v>
      </c>
      <c r="CJ2037" s="3">
        <v>13.4</v>
      </c>
      <c r="CK2037" s="3">
        <v>13.4</v>
      </c>
      <c r="CL2037" s="1" t="s">
        <v>137</v>
      </c>
      <c r="CM2037" s="1" t="s">
        <v>960</v>
      </c>
      <c r="CN2037" s="1" t="s">
        <v>139</v>
      </c>
      <c r="CP2037" s="1" t="s">
        <v>112</v>
      </c>
      <c r="CQ2037" s="1" t="s">
        <v>111</v>
      </c>
      <c r="CR2037" s="1" t="s">
        <v>112</v>
      </c>
      <c r="CS2037" s="1" t="s">
        <v>111</v>
      </c>
      <c r="CT2037" s="1" t="s">
        <v>138</v>
      </c>
      <c r="CU2037" s="1" t="s">
        <v>111</v>
      </c>
      <c r="CV2037" s="1" t="s">
        <v>138</v>
      </c>
      <c r="CW2037" s="1" t="s">
        <v>138</v>
      </c>
      <c r="CX2037" s="1">
        <v>16702346445</v>
      </c>
      <c r="CY2037" s="1" t="s">
        <v>956</v>
      </c>
      <c r="CZ2037" s="1" t="s">
        <v>138</v>
      </c>
      <c r="DA2037" s="1" t="s">
        <v>111</v>
      </c>
      <c r="DB2037" s="1" t="s">
        <v>112</v>
      </c>
      <c r="DC2037" s="1" t="s">
        <v>953</v>
      </c>
      <c r="DD2037" s="1" t="s">
        <v>954</v>
      </c>
      <c r="DF2037" s="1" t="s">
        <v>6790</v>
      </c>
      <c r="DG2037" s="1" t="s">
        <v>956</v>
      </c>
    </row>
    <row r="2038" spans="1:111" ht="15.6" customHeight="1" x14ac:dyDescent="0.25">
      <c r="A2038" s="1" t="s">
        <v>19143</v>
      </c>
      <c r="B2038" s="1" t="s">
        <v>238</v>
      </c>
      <c r="C2038" s="2">
        <v>44301.111883680554</v>
      </c>
      <c r="D2038" s="2">
        <v>44337</v>
      </c>
      <c r="E2038" s="1" t="s">
        <v>110</v>
      </c>
      <c r="F2038" s="2">
        <v>44468.833333333336</v>
      </c>
      <c r="G2038" s="1" t="s">
        <v>111</v>
      </c>
      <c r="H2038" s="1" t="s">
        <v>112</v>
      </c>
      <c r="I2038" s="1" t="s">
        <v>112</v>
      </c>
      <c r="J2038" s="1" t="s">
        <v>1095</v>
      </c>
      <c r="K2038" s="1" t="s">
        <v>1096</v>
      </c>
      <c r="L2038" s="1" t="s">
        <v>1100</v>
      </c>
      <c r="N2038" s="1" t="s">
        <v>116</v>
      </c>
      <c r="O2038" s="1" t="s">
        <v>117</v>
      </c>
      <c r="P2038" s="9">
        <v>96950</v>
      </c>
      <c r="Q2038" s="1" t="s">
        <v>118</v>
      </c>
      <c r="S2038" s="1">
        <v>16702336927</v>
      </c>
      <c r="U2038" s="1">
        <v>561320</v>
      </c>
      <c r="V2038" s="1" t="s">
        <v>119</v>
      </c>
      <c r="X2038" s="1" t="s">
        <v>1097</v>
      </c>
      <c r="Y2038" s="1" t="s">
        <v>1098</v>
      </c>
      <c r="Z2038" s="1" t="s">
        <v>1099</v>
      </c>
      <c r="AA2038" s="1" t="s">
        <v>245</v>
      </c>
      <c r="AB2038" s="1" t="s">
        <v>1100</v>
      </c>
      <c r="AD2038" s="1" t="s">
        <v>116</v>
      </c>
      <c r="AE2038" s="1" t="s">
        <v>117</v>
      </c>
      <c r="AF2038" s="9">
        <v>96950</v>
      </c>
      <c r="AG2038" s="1" t="s">
        <v>118</v>
      </c>
      <c r="AI2038" s="1">
        <v>16702336927</v>
      </c>
      <c r="AK2038" s="1" t="s">
        <v>1101</v>
      </c>
      <c r="BC2038" s="1" t="str">
        <f>"49-9071.00"</f>
        <v>49-9071.00</v>
      </c>
      <c r="BD2038" s="1" t="s">
        <v>214</v>
      </c>
      <c r="BE2038" s="1" t="s">
        <v>4043</v>
      </c>
      <c r="BF2038" s="1" t="s">
        <v>1892</v>
      </c>
      <c r="BG2038" s="1">
        <v>3</v>
      </c>
      <c r="BH2038" s="1">
        <v>3</v>
      </c>
      <c r="BI2038" s="2">
        <v>44470</v>
      </c>
      <c r="BJ2038" s="2">
        <v>45565</v>
      </c>
      <c r="BK2038" s="2">
        <v>44470</v>
      </c>
      <c r="BL2038" s="2">
        <v>45565</v>
      </c>
      <c r="BM2038" s="1">
        <v>40</v>
      </c>
      <c r="BN2038" s="1">
        <v>0</v>
      </c>
      <c r="BO2038" s="1">
        <v>8</v>
      </c>
      <c r="BP2038" s="1">
        <v>8</v>
      </c>
      <c r="BQ2038" s="1">
        <v>8</v>
      </c>
      <c r="BR2038" s="1">
        <v>8</v>
      </c>
      <c r="BS2038" s="1">
        <v>8</v>
      </c>
      <c r="BT2038" s="1">
        <v>0</v>
      </c>
      <c r="BU2038" s="1" t="str">
        <f>"7:30 AM"</f>
        <v>7:30 AM</v>
      </c>
      <c r="BV2038" s="1" t="str">
        <f>"4:30 PM"</f>
        <v>4:30 PM</v>
      </c>
      <c r="BW2038" s="1" t="s">
        <v>135</v>
      </c>
      <c r="BX2038" s="1">
        <v>0</v>
      </c>
      <c r="BY2038" s="1">
        <v>24</v>
      </c>
      <c r="BZ2038" s="1" t="s">
        <v>112</v>
      </c>
      <c r="CA2038" s="1">
        <v>0</v>
      </c>
      <c r="CB2038" s="4" t="s">
        <v>4044</v>
      </c>
      <c r="CC2038" s="1" t="s">
        <v>410</v>
      </c>
      <c r="CE2038" s="1" t="s">
        <v>167</v>
      </c>
      <c r="CF2038" s="1" t="s">
        <v>117</v>
      </c>
      <c r="CG2038" s="1">
        <v>96950</v>
      </c>
      <c r="CH2038" s="3">
        <v>8.7100000000000009</v>
      </c>
      <c r="CI2038" s="3">
        <v>8.7100000000000009</v>
      </c>
      <c r="CJ2038" s="3">
        <v>13.07</v>
      </c>
      <c r="CK2038" s="3">
        <v>13.07</v>
      </c>
      <c r="CL2038" s="1" t="s">
        <v>137</v>
      </c>
      <c r="CN2038" s="1" t="s">
        <v>139</v>
      </c>
      <c r="CP2038" s="1" t="s">
        <v>112</v>
      </c>
      <c r="CQ2038" s="1" t="s">
        <v>111</v>
      </c>
      <c r="CR2038" s="1" t="s">
        <v>112</v>
      </c>
      <c r="CS2038" s="1" t="s">
        <v>111</v>
      </c>
      <c r="CT2038" s="1" t="s">
        <v>138</v>
      </c>
      <c r="CU2038" s="1" t="s">
        <v>111</v>
      </c>
      <c r="CV2038" s="1" t="s">
        <v>138</v>
      </c>
      <c r="CW2038" s="1" t="s">
        <v>411</v>
      </c>
      <c r="CX2038" s="1">
        <v>16702336927</v>
      </c>
      <c r="CY2038" s="1" t="s">
        <v>1101</v>
      </c>
      <c r="CZ2038" s="1" t="s">
        <v>138</v>
      </c>
      <c r="DA2038" s="1" t="s">
        <v>111</v>
      </c>
      <c r="DB2038" s="1" t="s">
        <v>112</v>
      </c>
    </row>
    <row r="2039" spans="1:111" ht="15.6" customHeight="1" x14ac:dyDescent="0.25">
      <c r="A2039" s="1" t="s">
        <v>19152</v>
      </c>
      <c r="B2039" s="1" t="s">
        <v>238</v>
      </c>
      <c r="C2039" s="2">
        <v>44293.014559722222</v>
      </c>
      <c r="D2039" s="2">
        <v>44336</v>
      </c>
      <c r="E2039" s="1" t="s">
        <v>110</v>
      </c>
      <c r="F2039" s="2">
        <v>44468.833333333336</v>
      </c>
      <c r="G2039" s="1" t="s">
        <v>111</v>
      </c>
      <c r="H2039" s="1" t="s">
        <v>112</v>
      </c>
      <c r="I2039" s="1" t="s">
        <v>112</v>
      </c>
      <c r="J2039" s="1" t="s">
        <v>1049</v>
      </c>
      <c r="K2039" s="1" t="s">
        <v>1050</v>
      </c>
      <c r="L2039" s="1" t="s">
        <v>1051</v>
      </c>
      <c r="N2039" s="1" t="s">
        <v>116</v>
      </c>
      <c r="O2039" s="1" t="s">
        <v>117</v>
      </c>
      <c r="P2039" s="9">
        <v>96950</v>
      </c>
      <c r="Q2039" s="1" t="s">
        <v>118</v>
      </c>
      <c r="S2039" s="1">
        <v>16702358778</v>
      </c>
      <c r="U2039" s="1">
        <v>23622</v>
      </c>
      <c r="V2039" s="1" t="s">
        <v>119</v>
      </c>
      <c r="X2039" s="1" t="s">
        <v>1052</v>
      </c>
      <c r="Y2039" s="1" t="s">
        <v>1053</v>
      </c>
      <c r="Z2039" s="1" t="s">
        <v>1054</v>
      </c>
      <c r="AA2039" s="1" t="s">
        <v>5534</v>
      </c>
      <c r="AB2039" s="1" t="s">
        <v>1051</v>
      </c>
      <c r="AD2039" s="1" t="s">
        <v>116</v>
      </c>
      <c r="AE2039" s="1" t="s">
        <v>117</v>
      </c>
      <c r="AF2039" s="9">
        <v>96950</v>
      </c>
      <c r="AG2039" s="1" t="s">
        <v>118</v>
      </c>
      <c r="AI2039" s="1">
        <v>16702358778</v>
      </c>
      <c r="AK2039" s="1" t="s">
        <v>1055</v>
      </c>
      <c r="BC2039" s="1" t="str">
        <f>"47-2061.00"</f>
        <v>47-2061.00</v>
      </c>
      <c r="BD2039" s="1" t="s">
        <v>1116</v>
      </c>
      <c r="BE2039" s="1" t="s">
        <v>19153</v>
      </c>
      <c r="BF2039" s="1" t="s">
        <v>19154</v>
      </c>
      <c r="BG2039" s="1">
        <v>1</v>
      </c>
      <c r="BH2039" s="1">
        <v>1</v>
      </c>
      <c r="BI2039" s="2">
        <v>44470</v>
      </c>
      <c r="BJ2039" s="2">
        <v>45565</v>
      </c>
      <c r="BK2039" s="2">
        <v>44470</v>
      </c>
      <c r="BL2039" s="2">
        <v>45565</v>
      </c>
      <c r="BM2039" s="1">
        <v>40</v>
      </c>
      <c r="BN2039" s="1">
        <v>0</v>
      </c>
      <c r="BO2039" s="1">
        <v>8</v>
      </c>
      <c r="BP2039" s="1">
        <v>8</v>
      </c>
      <c r="BQ2039" s="1">
        <v>8</v>
      </c>
      <c r="BR2039" s="1">
        <v>8</v>
      </c>
      <c r="BS2039" s="1">
        <v>8</v>
      </c>
      <c r="BT2039" s="1">
        <v>0</v>
      </c>
      <c r="BU2039" s="1" t="str">
        <f>"7:30 AM"</f>
        <v>7:30 AM</v>
      </c>
      <c r="BV2039" s="1" t="str">
        <f>"4:30 PM"</f>
        <v>4:30 PM</v>
      </c>
      <c r="BW2039" s="1" t="s">
        <v>135</v>
      </c>
      <c r="BX2039" s="1">
        <v>0</v>
      </c>
      <c r="BY2039" s="1">
        <v>12</v>
      </c>
      <c r="BZ2039" s="1" t="s">
        <v>112</v>
      </c>
      <c r="CA2039" s="1">
        <v>0</v>
      </c>
      <c r="CB2039" s="1" t="s">
        <v>138</v>
      </c>
      <c r="CC2039" s="1" t="s">
        <v>1058</v>
      </c>
      <c r="CE2039" s="1" t="s">
        <v>116</v>
      </c>
      <c r="CF2039" s="1" t="s">
        <v>117</v>
      </c>
      <c r="CG2039" s="1">
        <v>96950</v>
      </c>
      <c r="CH2039" s="3">
        <v>8.9700000000000006</v>
      </c>
      <c r="CI2039" s="3">
        <v>10</v>
      </c>
      <c r="CJ2039" s="3">
        <v>13.45</v>
      </c>
      <c r="CK2039" s="3">
        <v>15</v>
      </c>
      <c r="CL2039" s="1" t="s">
        <v>137</v>
      </c>
      <c r="CM2039" s="1" t="s">
        <v>138</v>
      </c>
      <c r="CN2039" s="1" t="s">
        <v>139</v>
      </c>
      <c r="CP2039" s="1" t="s">
        <v>112</v>
      </c>
      <c r="CQ2039" s="1" t="s">
        <v>111</v>
      </c>
      <c r="CR2039" s="1" t="s">
        <v>111</v>
      </c>
      <c r="CS2039" s="1" t="s">
        <v>111</v>
      </c>
      <c r="CT2039" s="1" t="s">
        <v>138</v>
      </c>
      <c r="CU2039" s="1" t="s">
        <v>111</v>
      </c>
      <c r="CV2039" s="1" t="s">
        <v>111</v>
      </c>
      <c r="CW2039" s="1" t="s">
        <v>1059</v>
      </c>
      <c r="CX2039" s="1">
        <v>16702358778</v>
      </c>
      <c r="CY2039" s="1" t="s">
        <v>1055</v>
      </c>
      <c r="CZ2039" s="1" t="s">
        <v>138</v>
      </c>
      <c r="DA2039" s="1" t="s">
        <v>111</v>
      </c>
      <c r="DB2039" s="1" t="s">
        <v>112</v>
      </c>
    </row>
    <row r="2040" spans="1:111" ht="15.6" customHeight="1" x14ac:dyDescent="0.25">
      <c r="A2040" s="1" t="s">
        <v>19155</v>
      </c>
      <c r="B2040" s="1" t="s">
        <v>238</v>
      </c>
      <c r="C2040" s="2">
        <v>44355.079981481482</v>
      </c>
      <c r="D2040" s="2">
        <v>44403</v>
      </c>
      <c r="E2040" s="1" t="s">
        <v>110</v>
      </c>
      <c r="F2040" s="2">
        <v>44468.833333333336</v>
      </c>
      <c r="G2040" s="1" t="s">
        <v>111</v>
      </c>
      <c r="H2040" s="1" t="s">
        <v>112</v>
      </c>
      <c r="I2040" s="1" t="s">
        <v>112</v>
      </c>
      <c r="J2040" s="1" t="s">
        <v>19156</v>
      </c>
      <c r="K2040" s="1" t="s">
        <v>9852</v>
      </c>
      <c r="L2040" s="1" t="s">
        <v>9853</v>
      </c>
      <c r="M2040" s="1" t="s">
        <v>2805</v>
      </c>
      <c r="N2040" s="1" t="s">
        <v>116</v>
      </c>
      <c r="O2040" s="1" t="s">
        <v>117</v>
      </c>
      <c r="P2040" s="9">
        <v>96950</v>
      </c>
      <c r="Q2040" s="1" t="s">
        <v>118</v>
      </c>
      <c r="S2040" s="1">
        <v>16702346854</v>
      </c>
      <c r="U2040" s="1">
        <v>722320</v>
      </c>
      <c r="V2040" s="1" t="s">
        <v>119</v>
      </c>
      <c r="X2040" s="1" t="s">
        <v>3244</v>
      </c>
      <c r="Y2040" s="1" t="s">
        <v>9854</v>
      </c>
      <c r="Z2040" s="1" t="s">
        <v>9855</v>
      </c>
      <c r="AA2040" s="1" t="s">
        <v>3284</v>
      </c>
      <c r="AB2040" s="1" t="s">
        <v>9853</v>
      </c>
      <c r="AC2040" s="1" t="s">
        <v>2805</v>
      </c>
      <c r="AD2040" s="1" t="s">
        <v>116</v>
      </c>
      <c r="AE2040" s="1" t="s">
        <v>117</v>
      </c>
      <c r="AF2040" s="9">
        <v>96950</v>
      </c>
      <c r="AG2040" s="1" t="s">
        <v>118</v>
      </c>
      <c r="AI2040" s="1">
        <v>16702346854</v>
      </c>
      <c r="AK2040" s="1" t="s">
        <v>9856</v>
      </c>
      <c r="BC2040" s="1" t="str">
        <f>"35-2021.00"</f>
        <v>35-2021.00</v>
      </c>
      <c r="BD2040" s="1" t="s">
        <v>851</v>
      </c>
      <c r="BE2040" s="1" t="s">
        <v>11133</v>
      </c>
      <c r="BF2040" s="1" t="s">
        <v>4331</v>
      </c>
      <c r="BG2040" s="1">
        <v>3</v>
      </c>
      <c r="BH2040" s="1">
        <v>3</v>
      </c>
      <c r="BI2040" s="2">
        <v>44470</v>
      </c>
      <c r="BJ2040" s="2">
        <v>45565</v>
      </c>
      <c r="BK2040" s="2">
        <v>44470</v>
      </c>
      <c r="BL2040" s="2">
        <v>45565</v>
      </c>
      <c r="BM2040" s="1">
        <v>40</v>
      </c>
      <c r="BN2040" s="1">
        <v>0</v>
      </c>
      <c r="BO2040" s="1">
        <v>8</v>
      </c>
      <c r="BP2040" s="1">
        <v>8</v>
      </c>
      <c r="BQ2040" s="1">
        <v>8</v>
      </c>
      <c r="BR2040" s="1">
        <v>8</v>
      </c>
      <c r="BS2040" s="1">
        <v>8</v>
      </c>
      <c r="BT2040" s="1">
        <v>0</v>
      </c>
      <c r="BU2040" s="1" t="str">
        <f>"3:00 AM"</f>
        <v>3:00 AM</v>
      </c>
      <c r="BV2040" s="1" t="str">
        <f>"7:00 PM"</f>
        <v>7:00 PM</v>
      </c>
      <c r="BW2040" s="1" t="s">
        <v>135</v>
      </c>
      <c r="BX2040" s="1">
        <v>0</v>
      </c>
      <c r="BY2040" s="1">
        <v>3</v>
      </c>
      <c r="BZ2040" s="1" t="s">
        <v>112</v>
      </c>
      <c r="CB2040" s="1" t="s">
        <v>19157</v>
      </c>
      <c r="CC2040" s="1" t="s">
        <v>19158</v>
      </c>
      <c r="CD2040" s="1" t="s">
        <v>2805</v>
      </c>
      <c r="CE2040" s="1" t="s">
        <v>116</v>
      </c>
      <c r="CF2040" s="1" t="s">
        <v>117</v>
      </c>
      <c r="CG2040" s="1">
        <v>96950</v>
      </c>
      <c r="CH2040" s="3">
        <v>7.99</v>
      </c>
      <c r="CI2040" s="3">
        <v>7.99</v>
      </c>
      <c r="CJ2040" s="3">
        <v>11.98</v>
      </c>
      <c r="CK2040" s="3">
        <v>11.98</v>
      </c>
      <c r="CL2040" s="1" t="s">
        <v>137</v>
      </c>
      <c r="CM2040" s="1" t="s">
        <v>362</v>
      </c>
      <c r="CN2040" s="1" t="s">
        <v>139</v>
      </c>
      <c r="CP2040" s="1" t="s">
        <v>112</v>
      </c>
      <c r="CQ2040" s="1" t="s">
        <v>111</v>
      </c>
      <c r="CR2040" s="1" t="s">
        <v>112</v>
      </c>
      <c r="CS2040" s="1" t="s">
        <v>111</v>
      </c>
      <c r="CT2040" s="1" t="s">
        <v>138</v>
      </c>
      <c r="CU2040" s="1" t="s">
        <v>111</v>
      </c>
      <c r="CV2040" s="1" t="s">
        <v>138</v>
      </c>
      <c r="CW2040" s="1" t="s">
        <v>3288</v>
      </c>
      <c r="CX2040" s="1">
        <v>16702346854</v>
      </c>
      <c r="CY2040" s="1" t="s">
        <v>9856</v>
      </c>
      <c r="CZ2040" s="1" t="s">
        <v>138</v>
      </c>
      <c r="DA2040" s="1" t="s">
        <v>111</v>
      </c>
      <c r="DB2040" s="1" t="s">
        <v>112</v>
      </c>
    </row>
    <row r="2041" spans="1:111" ht="15.6" customHeight="1" x14ac:dyDescent="0.25">
      <c r="A2041" s="1" t="s">
        <v>19159</v>
      </c>
      <c r="B2041" s="1" t="s">
        <v>238</v>
      </c>
      <c r="C2041" s="2">
        <v>44359.023403819447</v>
      </c>
      <c r="D2041" s="2">
        <v>44407</v>
      </c>
      <c r="E2041" s="1" t="s">
        <v>180</v>
      </c>
      <c r="G2041" s="1" t="s">
        <v>112</v>
      </c>
      <c r="H2041" s="1" t="s">
        <v>112</v>
      </c>
      <c r="I2041" s="1" t="s">
        <v>112</v>
      </c>
      <c r="J2041" s="1" t="s">
        <v>7157</v>
      </c>
      <c r="K2041" s="1" t="s">
        <v>7158</v>
      </c>
      <c r="L2041" s="1" t="s">
        <v>7159</v>
      </c>
      <c r="M2041" s="1" t="s">
        <v>7160</v>
      </c>
      <c r="N2041" s="1" t="s">
        <v>116</v>
      </c>
      <c r="O2041" s="1" t="s">
        <v>117</v>
      </c>
      <c r="P2041" s="9">
        <v>96950</v>
      </c>
      <c r="Q2041" s="1" t="s">
        <v>118</v>
      </c>
      <c r="R2041" s="1" t="s">
        <v>138</v>
      </c>
      <c r="S2041" s="1">
        <v>16702354655</v>
      </c>
      <c r="U2041" s="1">
        <v>62441</v>
      </c>
      <c r="V2041" s="1" t="s">
        <v>119</v>
      </c>
      <c r="X2041" s="1" t="s">
        <v>7161</v>
      </c>
      <c r="Y2041" s="1" t="s">
        <v>7162</v>
      </c>
      <c r="Z2041" s="1" t="s">
        <v>7163</v>
      </c>
      <c r="AA2041" s="1" t="s">
        <v>7164</v>
      </c>
      <c r="AB2041" s="1" t="s">
        <v>7165</v>
      </c>
      <c r="AC2041" s="1" t="s">
        <v>7160</v>
      </c>
      <c r="AD2041" s="1" t="s">
        <v>116</v>
      </c>
      <c r="AE2041" s="1" t="s">
        <v>117</v>
      </c>
      <c r="AF2041" s="9">
        <v>96950</v>
      </c>
      <c r="AG2041" s="1" t="s">
        <v>118</v>
      </c>
      <c r="AH2041" s="1" t="s">
        <v>138</v>
      </c>
      <c r="AI2041" s="1">
        <v>16702354655</v>
      </c>
      <c r="AK2041" s="1" t="s">
        <v>7166</v>
      </c>
      <c r="BC2041" s="1" t="str">
        <f>"39-9011.00"</f>
        <v>39-9011.00</v>
      </c>
      <c r="BD2041" s="1" t="s">
        <v>1448</v>
      </c>
      <c r="BE2041" s="1" t="s">
        <v>7167</v>
      </c>
      <c r="BF2041" s="1" t="s">
        <v>7168</v>
      </c>
      <c r="BG2041" s="1">
        <v>5</v>
      </c>
      <c r="BH2041" s="1">
        <v>5</v>
      </c>
      <c r="BI2041" s="2">
        <v>44378</v>
      </c>
      <c r="BJ2041" s="2">
        <v>44742</v>
      </c>
      <c r="BK2041" s="2">
        <v>44407</v>
      </c>
      <c r="BL2041" s="2">
        <v>44742</v>
      </c>
      <c r="BM2041" s="1">
        <v>35</v>
      </c>
      <c r="BN2041" s="1">
        <v>0</v>
      </c>
      <c r="BO2041" s="1">
        <v>7</v>
      </c>
      <c r="BP2041" s="1">
        <v>7</v>
      </c>
      <c r="BQ2041" s="1">
        <v>7</v>
      </c>
      <c r="BR2041" s="1">
        <v>7</v>
      </c>
      <c r="BS2041" s="1">
        <v>7</v>
      </c>
      <c r="BT2041" s="1">
        <v>0</v>
      </c>
      <c r="BU2041" s="1" t="str">
        <f>"7:30 AM"</f>
        <v>7:30 AM</v>
      </c>
      <c r="BV2041" s="1" t="str">
        <f>"3:30 PM"</f>
        <v>3:30 PM</v>
      </c>
      <c r="BW2041" s="1" t="s">
        <v>135</v>
      </c>
      <c r="BX2041" s="1">
        <v>0</v>
      </c>
      <c r="BY2041" s="1">
        <v>6</v>
      </c>
      <c r="BZ2041" s="1" t="s">
        <v>112</v>
      </c>
      <c r="CB2041" s="1" t="s">
        <v>7169</v>
      </c>
      <c r="CC2041" s="1" t="s">
        <v>7170</v>
      </c>
      <c r="CD2041" s="1" t="s">
        <v>7171</v>
      </c>
      <c r="CE2041" s="1" t="s">
        <v>167</v>
      </c>
      <c r="CF2041" s="1" t="s">
        <v>117</v>
      </c>
      <c r="CG2041" s="1">
        <v>96950</v>
      </c>
      <c r="CH2041" s="3">
        <v>7.33</v>
      </c>
      <c r="CI2041" s="3">
        <v>8.5</v>
      </c>
      <c r="CJ2041" s="3">
        <v>11</v>
      </c>
      <c r="CK2041" s="3">
        <v>12.75</v>
      </c>
      <c r="CL2041" s="1" t="s">
        <v>137</v>
      </c>
      <c r="CN2041" s="1" t="s">
        <v>139</v>
      </c>
      <c r="CP2041" s="1" t="s">
        <v>112</v>
      </c>
      <c r="CQ2041" s="1" t="s">
        <v>111</v>
      </c>
      <c r="CR2041" s="1" t="s">
        <v>112</v>
      </c>
      <c r="CS2041" s="1" t="s">
        <v>111</v>
      </c>
      <c r="CT2041" s="1" t="s">
        <v>138</v>
      </c>
      <c r="CU2041" s="1" t="s">
        <v>111</v>
      </c>
      <c r="CV2041" s="1" t="s">
        <v>138</v>
      </c>
      <c r="CW2041" s="1" t="s">
        <v>7172</v>
      </c>
      <c r="CX2041" s="1">
        <v>16702354655</v>
      </c>
      <c r="CY2041" s="1" t="s">
        <v>7166</v>
      </c>
      <c r="CZ2041" s="1" t="s">
        <v>138</v>
      </c>
      <c r="DA2041" s="1" t="s">
        <v>111</v>
      </c>
      <c r="DB2041" s="1" t="s">
        <v>112</v>
      </c>
    </row>
    <row r="2042" spans="1:111" ht="15.6" customHeight="1" x14ac:dyDescent="0.25">
      <c r="A2042" s="1" t="s">
        <v>19160</v>
      </c>
      <c r="B2042" s="1" t="s">
        <v>238</v>
      </c>
      <c r="C2042" s="2">
        <v>44355.88695925926</v>
      </c>
      <c r="D2042" s="2">
        <v>44391</v>
      </c>
      <c r="E2042" s="1" t="s">
        <v>110</v>
      </c>
      <c r="F2042" s="2">
        <v>44469.833333333336</v>
      </c>
      <c r="G2042" s="1" t="s">
        <v>112</v>
      </c>
      <c r="H2042" s="1" t="s">
        <v>112</v>
      </c>
      <c r="I2042" s="1" t="s">
        <v>112</v>
      </c>
      <c r="J2042" s="1" t="s">
        <v>19161</v>
      </c>
      <c r="K2042" s="1" t="s">
        <v>19162</v>
      </c>
      <c r="L2042" s="1" t="s">
        <v>19163</v>
      </c>
      <c r="N2042" s="1" t="s">
        <v>1759</v>
      </c>
      <c r="O2042" s="1" t="s">
        <v>117</v>
      </c>
      <c r="P2042" s="9">
        <v>96952</v>
      </c>
      <c r="Q2042" s="1" t="s">
        <v>118</v>
      </c>
      <c r="S2042" s="1">
        <v>16704882997</v>
      </c>
      <c r="U2042" s="1">
        <v>561520</v>
      </c>
      <c r="V2042" s="1" t="s">
        <v>119</v>
      </c>
      <c r="X2042" s="1" t="s">
        <v>19164</v>
      </c>
      <c r="Y2042" s="1" t="s">
        <v>19165</v>
      </c>
      <c r="AA2042" s="1" t="s">
        <v>245</v>
      </c>
      <c r="AB2042" s="1" t="s">
        <v>19163</v>
      </c>
      <c r="AD2042" s="1" t="s">
        <v>116</v>
      </c>
      <c r="AE2042" s="1" t="s">
        <v>117</v>
      </c>
      <c r="AF2042" s="9">
        <v>96950</v>
      </c>
      <c r="AG2042" s="1" t="s">
        <v>118</v>
      </c>
      <c r="AI2042" s="1">
        <v>16704882997</v>
      </c>
      <c r="AK2042" s="1" t="s">
        <v>620</v>
      </c>
      <c r="AL2042" s="1" t="s">
        <v>125</v>
      </c>
      <c r="AM2042" s="1" t="s">
        <v>621</v>
      </c>
      <c r="AN2042" s="1" t="s">
        <v>622</v>
      </c>
      <c r="AP2042" s="1" t="s">
        <v>1284</v>
      </c>
      <c r="AR2042" s="1" t="s">
        <v>116</v>
      </c>
      <c r="AS2042" s="1" t="s">
        <v>117</v>
      </c>
      <c r="AT2042" s="9">
        <v>96950</v>
      </c>
      <c r="AU2042" s="1" t="s">
        <v>118</v>
      </c>
      <c r="AW2042" s="1">
        <v>16702353403</v>
      </c>
      <c r="AY2042" s="1" t="s">
        <v>1871</v>
      </c>
      <c r="AZ2042" s="1" t="s">
        <v>626</v>
      </c>
      <c r="BC2042" s="1" t="str">
        <f>"39-7012.00"</f>
        <v>39-7012.00</v>
      </c>
      <c r="BD2042" s="1" t="s">
        <v>627</v>
      </c>
      <c r="BE2042" s="1" t="s">
        <v>19166</v>
      </c>
      <c r="BF2042" s="1" t="s">
        <v>19167</v>
      </c>
      <c r="BG2042" s="1">
        <v>1</v>
      </c>
      <c r="BH2042" s="1">
        <v>1</v>
      </c>
      <c r="BI2042" s="2">
        <v>44471</v>
      </c>
      <c r="BJ2042" s="2">
        <v>44835</v>
      </c>
      <c r="BK2042" s="2">
        <v>44471</v>
      </c>
      <c r="BL2042" s="2">
        <v>44835</v>
      </c>
      <c r="BM2042" s="1">
        <v>35</v>
      </c>
      <c r="BN2042" s="1">
        <v>0</v>
      </c>
      <c r="BO2042" s="1">
        <v>7</v>
      </c>
      <c r="BP2042" s="1">
        <v>7</v>
      </c>
      <c r="BQ2042" s="1">
        <v>7</v>
      </c>
      <c r="BR2042" s="1">
        <v>7</v>
      </c>
      <c r="BS2042" s="1">
        <v>7</v>
      </c>
      <c r="BT2042" s="1">
        <v>0</v>
      </c>
      <c r="BU2042" s="1" t="str">
        <f>"9:00 AM"</f>
        <v>9:00 AM</v>
      </c>
      <c r="BV2042" s="1" t="str">
        <f>"5:00 PM"</f>
        <v>5:00 PM</v>
      </c>
      <c r="BW2042" s="1" t="s">
        <v>135</v>
      </c>
      <c r="BX2042" s="1">
        <v>0</v>
      </c>
      <c r="BY2042" s="1">
        <v>24</v>
      </c>
      <c r="BZ2042" s="1" t="s">
        <v>112</v>
      </c>
      <c r="CB2042" s="1" t="s">
        <v>19168</v>
      </c>
      <c r="CC2042" s="1" t="s">
        <v>19169</v>
      </c>
      <c r="CE2042" s="1" t="s">
        <v>1759</v>
      </c>
      <c r="CF2042" s="1" t="s">
        <v>117</v>
      </c>
      <c r="CG2042" s="1">
        <v>96952</v>
      </c>
      <c r="CH2042" s="3">
        <v>12.73</v>
      </c>
      <c r="CI2042" s="3">
        <v>12.73</v>
      </c>
      <c r="CJ2042" s="3">
        <v>19.100000000000001</v>
      </c>
      <c r="CK2042" s="3">
        <v>19.100000000000001</v>
      </c>
      <c r="CL2042" s="1" t="s">
        <v>137</v>
      </c>
      <c r="CN2042" s="1" t="s">
        <v>139</v>
      </c>
      <c r="CP2042" s="1" t="s">
        <v>112</v>
      </c>
      <c r="CQ2042" s="1" t="s">
        <v>111</v>
      </c>
      <c r="CR2042" s="1" t="s">
        <v>112</v>
      </c>
      <c r="CS2042" s="1" t="s">
        <v>111</v>
      </c>
      <c r="CT2042" s="1" t="s">
        <v>138</v>
      </c>
      <c r="CU2042" s="1" t="s">
        <v>111</v>
      </c>
      <c r="CV2042" s="1" t="s">
        <v>138</v>
      </c>
      <c r="CW2042" s="1" t="s">
        <v>631</v>
      </c>
      <c r="CX2042" s="1">
        <v>16704882997</v>
      </c>
      <c r="CY2042" s="1" t="s">
        <v>620</v>
      </c>
      <c r="CZ2042" s="1" t="s">
        <v>138</v>
      </c>
      <c r="DA2042" s="1" t="s">
        <v>111</v>
      </c>
      <c r="DB2042" s="1" t="s">
        <v>112</v>
      </c>
    </row>
    <row r="2043" spans="1:111" ht="15.6" customHeight="1" x14ac:dyDescent="0.25">
      <c r="A2043" s="1" t="s">
        <v>19170</v>
      </c>
      <c r="B2043" s="1" t="s">
        <v>238</v>
      </c>
      <c r="C2043" s="2">
        <v>44292.988825115739</v>
      </c>
      <c r="D2043" s="2">
        <v>44333</v>
      </c>
      <c r="E2043" s="1" t="s">
        <v>110</v>
      </c>
      <c r="F2043" s="2">
        <v>44468.833333333336</v>
      </c>
      <c r="G2043" s="1" t="s">
        <v>112</v>
      </c>
      <c r="H2043" s="1" t="s">
        <v>112</v>
      </c>
      <c r="I2043" s="1" t="s">
        <v>112</v>
      </c>
      <c r="J2043" s="1" t="s">
        <v>6893</v>
      </c>
      <c r="K2043" s="1" t="s">
        <v>9031</v>
      </c>
      <c r="L2043" s="1" t="s">
        <v>9433</v>
      </c>
      <c r="M2043" s="1" t="s">
        <v>7505</v>
      </c>
      <c r="N2043" s="1" t="s">
        <v>116</v>
      </c>
      <c r="O2043" s="1" t="s">
        <v>117</v>
      </c>
      <c r="P2043" s="9">
        <v>96950</v>
      </c>
      <c r="Q2043" s="1" t="s">
        <v>118</v>
      </c>
      <c r="S2043" s="1">
        <v>16702358778</v>
      </c>
      <c r="U2043" s="1">
        <v>522298</v>
      </c>
      <c r="V2043" s="1" t="s">
        <v>119</v>
      </c>
      <c r="X2043" s="1" t="s">
        <v>1052</v>
      </c>
      <c r="Y2043" s="1" t="s">
        <v>1053</v>
      </c>
      <c r="Z2043" s="1" t="s">
        <v>1054</v>
      </c>
      <c r="AA2043" s="1" t="s">
        <v>373</v>
      </c>
      <c r="AB2043" s="1" t="s">
        <v>1051</v>
      </c>
      <c r="AD2043" s="1" t="s">
        <v>116</v>
      </c>
      <c r="AE2043" s="1" t="s">
        <v>117</v>
      </c>
      <c r="AF2043" s="9">
        <v>96950</v>
      </c>
      <c r="AG2043" s="1" t="s">
        <v>118</v>
      </c>
      <c r="AI2043" s="1">
        <v>16702358778</v>
      </c>
      <c r="AK2043" s="1" t="s">
        <v>1055</v>
      </c>
      <c r="BC2043" s="1" t="str">
        <f>"43-3031.00"</f>
        <v>43-3031.00</v>
      </c>
      <c r="BD2043" s="1" t="s">
        <v>389</v>
      </c>
      <c r="BE2043" s="1" t="s">
        <v>19171</v>
      </c>
      <c r="BF2043" s="1" t="s">
        <v>5735</v>
      </c>
      <c r="BG2043" s="1">
        <v>2</v>
      </c>
      <c r="BH2043" s="1">
        <v>2</v>
      </c>
      <c r="BI2043" s="2">
        <v>44470</v>
      </c>
      <c r="BJ2043" s="2">
        <v>44834</v>
      </c>
      <c r="BK2043" s="2">
        <v>44470</v>
      </c>
      <c r="BL2043" s="2">
        <v>44834</v>
      </c>
      <c r="BM2043" s="1">
        <v>40</v>
      </c>
      <c r="BN2043" s="1">
        <v>0</v>
      </c>
      <c r="BO2043" s="1">
        <v>8</v>
      </c>
      <c r="BP2043" s="1">
        <v>8</v>
      </c>
      <c r="BQ2043" s="1">
        <v>8</v>
      </c>
      <c r="BR2043" s="1">
        <v>8</v>
      </c>
      <c r="BS2043" s="1">
        <v>8</v>
      </c>
      <c r="BT2043" s="1">
        <v>0</v>
      </c>
      <c r="BU2043" s="1" t="str">
        <f>"8:00 AM"</f>
        <v>8:00 AM</v>
      </c>
      <c r="BV2043" s="1" t="str">
        <f>"5:00 PM"</f>
        <v>5:00 PM</v>
      </c>
      <c r="BW2043" s="1" t="s">
        <v>135</v>
      </c>
      <c r="BX2043" s="1">
        <v>0</v>
      </c>
      <c r="BY2043" s="1">
        <v>12</v>
      </c>
      <c r="BZ2043" s="1" t="s">
        <v>112</v>
      </c>
      <c r="CA2043" s="1">
        <v>0</v>
      </c>
      <c r="CB2043" s="1" t="s">
        <v>138</v>
      </c>
      <c r="CC2043" s="1" t="s">
        <v>1757</v>
      </c>
      <c r="CE2043" s="1" t="s">
        <v>116</v>
      </c>
      <c r="CF2043" s="1" t="s">
        <v>117</v>
      </c>
      <c r="CG2043" s="1">
        <v>96950</v>
      </c>
      <c r="CH2043" s="3">
        <v>9.49</v>
      </c>
      <c r="CI2043" s="3">
        <v>9.49</v>
      </c>
      <c r="CJ2043" s="3">
        <v>14.23</v>
      </c>
      <c r="CK2043" s="3">
        <v>14.23</v>
      </c>
      <c r="CL2043" s="1" t="s">
        <v>137</v>
      </c>
      <c r="CM2043" s="1" t="s">
        <v>168</v>
      </c>
      <c r="CN2043" s="1" t="s">
        <v>139</v>
      </c>
      <c r="CP2043" s="1" t="s">
        <v>112</v>
      </c>
      <c r="CQ2043" s="1" t="s">
        <v>111</v>
      </c>
      <c r="CR2043" s="1" t="s">
        <v>111</v>
      </c>
      <c r="CS2043" s="1" t="s">
        <v>111</v>
      </c>
      <c r="CT2043" s="1" t="s">
        <v>138</v>
      </c>
      <c r="CU2043" s="1" t="s">
        <v>111</v>
      </c>
      <c r="CV2043" s="1" t="s">
        <v>111</v>
      </c>
      <c r="CW2043" s="1" t="s">
        <v>2712</v>
      </c>
      <c r="CX2043" s="1">
        <v>16702358778</v>
      </c>
      <c r="CY2043" s="1" t="s">
        <v>1055</v>
      </c>
      <c r="CZ2043" s="1" t="s">
        <v>138</v>
      </c>
      <c r="DA2043" s="1" t="s">
        <v>111</v>
      </c>
      <c r="DB2043" s="1" t="s">
        <v>112</v>
      </c>
    </row>
    <row r="2044" spans="1:111" ht="15.6" customHeight="1" x14ac:dyDescent="0.25">
      <c r="A2044" s="1" t="s">
        <v>19172</v>
      </c>
      <c r="B2044" s="1" t="s">
        <v>238</v>
      </c>
      <c r="C2044" s="2">
        <v>44315.132523032407</v>
      </c>
      <c r="D2044" s="2">
        <v>44356</v>
      </c>
      <c r="E2044" s="1" t="s">
        <v>110</v>
      </c>
      <c r="F2044" s="2">
        <v>44468.833333333336</v>
      </c>
      <c r="G2044" s="1" t="s">
        <v>112</v>
      </c>
      <c r="H2044" s="1" t="s">
        <v>112</v>
      </c>
      <c r="I2044" s="1" t="s">
        <v>112</v>
      </c>
      <c r="J2044" s="1" t="s">
        <v>9672</v>
      </c>
      <c r="K2044" s="1" t="s">
        <v>9673</v>
      </c>
      <c r="L2044" s="1" t="s">
        <v>9679</v>
      </c>
      <c r="M2044" s="1" t="s">
        <v>138</v>
      </c>
      <c r="N2044" s="1" t="s">
        <v>116</v>
      </c>
      <c r="O2044" s="1" t="s">
        <v>117</v>
      </c>
      <c r="P2044" s="9">
        <v>96950</v>
      </c>
      <c r="Q2044" s="1" t="s">
        <v>118</v>
      </c>
      <c r="S2044" s="1">
        <v>16709899368</v>
      </c>
      <c r="U2044" s="1">
        <v>722511</v>
      </c>
      <c r="V2044" s="1" t="s">
        <v>119</v>
      </c>
      <c r="X2044" s="1" t="s">
        <v>6010</v>
      </c>
      <c r="Y2044" s="1" t="s">
        <v>9675</v>
      </c>
      <c r="AA2044" s="1" t="s">
        <v>9676</v>
      </c>
      <c r="AB2044" s="1" t="s">
        <v>9679</v>
      </c>
      <c r="AC2044" s="1" t="s">
        <v>138</v>
      </c>
      <c r="AD2044" s="1" t="s">
        <v>116</v>
      </c>
      <c r="AE2044" s="1" t="s">
        <v>117</v>
      </c>
      <c r="AF2044" s="9">
        <v>96950</v>
      </c>
      <c r="AG2044" s="1" t="s">
        <v>118</v>
      </c>
      <c r="AI2044" s="1">
        <v>16709899368</v>
      </c>
      <c r="AK2044" s="1" t="s">
        <v>9681</v>
      </c>
      <c r="BC2044" s="1" t="str">
        <f>"35-1011.00"</f>
        <v>35-1011.00</v>
      </c>
      <c r="BD2044" s="1" t="s">
        <v>3815</v>
      </c>
      <c r="BE2044" s="1" t="s">
        <v>19173</v>
      </c>
      <c r="BF2044" s="1" t="s">
        <v>3815</v>
      </c>
      <c r="BG2044" s="1">
        <v>1</v>
      </c>
      <c r="BH2044" s="1">
        <v>1</v>
      </c>
      <c r="BI2044" s="2">
        <v>44470</v>
      </c>
      <c r="BJ2044" s="2">
        <v>44834</v>
      </c>
      <c r="BK2044" s="2">
        <v>44470</v>
      </c>
      <c r="BL2044" s="2">
        <v>44834</v>
      </c>
      <c r="BM2044" s="1">
        <v>40</v>
      </c>
      <c r="BN2044" s="1">
        <v>0</v>
      </c>
      <c r="BO2044" s="1">
        <v>8</v>
      </c>
      <c r="BP2044" s="1">
        <v>8</v>
      </c>
      <c r="BQ2044" s="1">
        <v>8</v>
      </c>
      <c r="BR2044" s="1">
        <v>8</v>
      </c>
      <c r="BS2044" s="1">
        <v>8</v>
      </c>
      <c r="BT2044" s="1">
        <v>0</v>
      </c>
      <c r="BU2044" s="1" t="str">
        <f>"9:00 AM"</f>
        <v>9:00 AM</v>
      </c>
      <c r="BV2044" s="1" t="str">
        <f>"5:00 PM"</f>
        <v>5:00 PM</v>
      </c>
      <c r="BW2044" s="1" t="s">
        <v>230</v>
      </c>
      <c r="BX2044" s="1">
        <v>0</v>
      </c>
      <c r="BY2044" s="1">
        <v>6</v>
      </c>
      <c r="BZ2044" s="1" t="s">
        <v>112</v>
      </c>
      <c r="CA2044" s="1">
        <v>0</v>
      </c>
      <c r="CB2044" s="1" t="s">
        <v>7125</v>
      </c>
      <c r="CC2044" s="1" t="s">
        <v>9679</v>
      </c>
      <c r="CD2044" s="1" t="s">
        <v>138</v>
      </c>
      <c r="CE2044" s="1" t="s">
        <v>116</v>
      </c>
      <c r="CF2044" s="1" t="s">
        <v>117</v>
      </c>
      <c r="CG2044" s="1">
        <v>96950</v>
      </c>
      <c r="CH2044" s="3">
        <v>16.18</v>
      </c>
      <c r="CI2044" s="3">
        <v>16.18</v>
      </c>
      <c r="CJ2044" s="3">
        <v>24.27</v>
      </c>
      <c r="CK2044" s="3">
        <v>24.27</v>
      </c>
      <c r="CL2044" s="1" t="s">
        <v>137</v>
      </c>
      <c r="CM2044" s="1" t="s">
        <v>138</v>
      </c>
      <c r="CN2044" s="1" t="s">
        <v>139</v>
      </c>
      <c r="CP2044" s="1" t="s">
        <v>112</v>
      </c>
      <c r="CQ2044" s="1" t="s">
        <v>111</v>
      </c>
      <c r="CR2044" s="1" t="s">
        <v>112</v>
      </c>
      <c r="CS2044" s="1" t="s">
        <v>111</v>
      </c>
      <c r="CT2044" s="1" t="s">
        <v>138</v>
      </c>
      <c r="CU2044" s="1" t="s">
        <v>111</v>
      </c>
      <c r="CV2044" s="1" t="s">
        <v>138</v>
      </c>
      <c r="CW2044" s="1" t="s">
        <v>300</v>
      </c>
      <c r="CX2044" s="1">
        <v>16709899368</v>
      </c>
      <c r="CY2044" s="1" t="s">
        <v>9681</v>
      </c>
      <c r="CZ2044" s="1" t="s">
        <v>138</v>
      </c>
      <c r="DA2044" s="1" t="s">
        <v>111</v>
      </c>
      <c r="DB2044" s="1" t="s">
        <v>112</v>
      </c>
    </row>
    <row r="2045" spans="1:111" ht="15.6" customHeight="1" x14ac:dyDescent="0.25">
      <c r="A2045" s="1" t="s">
        <v>19175</v>
      </c>
      <c r="B2045" s="1" t="s">
        <v>238</v>
      </c>
      <c r="C2045" s="2">
        <v>44311.965366087963</v>
      </c>
      <c r="D2045" s="2">
        <v>44349</v>
      </c>
      <c r="E2045" s="1" t="s">
        <v>110</v>
      </c>
      <c r="F2045" s="2">
        <v>44467.833333333336</v>
      </c>
      <c r="G2045" s="1" t="s">
        <v>112</v>
      </c>
      <c r="H2045" s="1" t="s">
        <v>112</v>
      </c>
      <c r="I2045" s="1" t="s">
        <v>112</v>
      </c>
      <c r="J2045" s="1" t="s">
        <v>7101</v>
      </c>
      <c r="L2045" s="1" t="s">
        <v>7102</v>
      </c>
      <c r="N2045" s="1" t="s">
        <v>116</v>
      </c>
      <c r="O2045" s="1" t="s">
        <v>117</v>
      </c>
      <c r="P2045" s="9">
        <v>96950</v>
      </c>
      <c r="Q2045" s="1" t="s">
        <v>118</v>
      </c>
      <c r="S2045" s="1">
        <v>16702347243</v>
      </c>
      <c r="U2045" s="1">
        <v>424410</v>
      </c>
      <c r="V2045" s="1" t="s">
        <v>119</v>
      </c>
      <c r="X2045" s="1" t="s">
        <v>7103</v>
      </c>
      <c r="Y2045" s="1" t="s">
        <v>7104</v>
      </c>
      <c r="AA2045" s="1" t="s">
        <v>373</v>
      </c>
      <c r="AB2045" s="1" t="s">
        <v>7102</v>
      </c>
      <c r="AD2045" s="1" t="s">
        <v>116</v>
      </c>
      <c r="AE2045" s="1" t="s">
        <v>117</v>
      </c>
      <c r="AF2045" s="9">
        <v>96950</v>
      </c>
      <c r="AG2045" s="1" t="s">
        <v>118</v>
      </c>
      <c r="AI2045" s="1">
        <v>16702347243</v>
      </c>
      <c r="AK2045" s="1" t="s">
        <v>7105</v>
      </c>
      <c r="BC2045" s="1" t="str">
        <f>"53-3031.00"</f>
        <v>53-3031.00</v>
      </c>
      <c r="BD2045" s="1" t="s">
        <v>3272</v>
      </c>
      <c r="BE2045" s="1" t="s">
        <v>11110</v>
      </c>
      <c r="BF2045" s="1" t="s">
        <v>11111</v>
      </c>
      <c r="BG2045" s="1">
        <v>1</v>
      </c>
      <c r="BH2045" s="1">
        <v>1</v>
      </c>
      <c r="BI2045" s="2">
        <v>44469</v>
      </c>
      <c r="BJ2045" s="2">
        <v>44833</v>
      </c>
      <c r="BK2045" s="2">
        <v>44469</v>
      </c>
      <c r="BL2045" s="2">
        <v>44833</v>
      </c>
      <c r="BM2045" s="1">
        <v>36</v>
      </c>
      <c r="BN2045" s="1">
        <v>0</v>
      </c>
      <c r="BO2045" s="1">
        <v>6</v>
      </c>
      <c r="BP2045" s="1">
        <v>6</v>
      </c>
      <c r="BQ2045" s="1">
        <v>6</v>
      </c>
      <c r="BR2045" s="1">
        <v>6</v>
      </c>
      <c r="BS2045" s="1">
        <v>6</v>
      </c>
      <c r="BT2045" s="1">
        <v>6</v>
      </c>
      <c r="BU2045" s="1" t="str">
        <f>"8:00 AM"</f>
        <v>8:00 AM</v>
      </c>
      <c r="BV2045" s="1" t="str">
        <f>"3:00 PM"</f>
        <v>3:00 PM</v>
      </c>
      <c r="BW2045" s="1" t="s">
        <v>135</v>
      </c>
      <c r="BX2045" s="1">
        <v>0</v>
      </c>
      <c r="BY2045" s="1">
        <v>12</v>
      </c>
      <c r="BZ2045" s="1" t="s">
        <v>112</v>
      </c>
      <c r="CA2045" s="1">
        <v>0</v>
      </c>
      <c r="CB2045" s="4" t="s">
        <v>11112</v>
      </c>
      <c r="CC2045" s="1" t="s">
        <v>7109</v>
      </c>
      <c r="CD2045" s="1" t="s">
        <v>7102</v>
      </c>
      <c r="CE2045" s="1" t="s">
        <v>116</v>
      </c>
      <c r="CF2045" s="1" t="s">
        <v>117</v>
      </c>
      <c r="CG2045" s="1">
        <v>96950</v>
      </c>
      <c r="CH2045" s="3">
        <v>7.69</v>
      </c>
      <c r="CI2045" s="3">
        <v>7.7</v>
      </c>
      <c r="CJ2045" s="3">
        <v>11.54</v>
      </c>
      <c r="CK2045" s="3">
        <v>11.55</v>
      </c>
      <c r="CL2045" s="1" t="s">
        <v>137</v>
      </c>
      <c r="CM2045" s="1" t="s">
        <v>138</v>
      </c>
      <c r="CN2045" s="1" t="s">
        <v>139</v>
      </c>
      <c r="CP2045" s="1" t="s">
        <v>112</v>
      </c>
      <c r="CQ2045" s="1" t="s">
        <v>111</v>
      </c>
      <c r="CR2045" s="1" t="s">
        <v>112</v>
      </c>
      <c r="CS2045" s="1" t="s">
        <v>111</v>
      </c>
      <c r="CT2045" s="1" t="s">
        <v>138</v>
      </c>
      <c r="CU2045" s="1" t="s">
        <v>111</v>
      </c>
      <c r="CV2045" s="1" t="s">
        <v>138</v>
      </c>
      <c r="CW2045" s="1" t="s">
        <v>7110</v>
      </c>
      <c r="CX2045" s="1">
        <v>16702347243</v>
      </c>
      <c r="CY2045" s="1" t="s">
        <v>7105</v>
      </c>
      <c r="CZ2045" s="1" t="s">
        <v>138</v>
      </c>
      <c r="DA2045" s="1" t="s">
        <v>111</v>
      </c>
      <c r="DB2045" s="1" t="s">
        <v>112</v>
      </c>
    </row>
    <row r="2046" spans="1:111" ht="15.6" customHeight="1" x14ac:dyDescent="0.25">
      <c r="A2046" s="1" t="s">
        <v>19176</v>
      </c>
      <c r="B2046" s="1" t="s">
        <v>238</v>
      </c>
      <c r="C2046" s="2">
        <v>44307.854532175923</v>
      </c>
      <c r="D2046" s="2">
        <v>44340</v>
      </c>
      <c r="E2046" s="1" t="s">
        <v>110</v>
      </c>
      <c r="F2046" s="2">
        <v>44468.833333333336</v>
      </c>
      <c r="G2046" s="1" t="s">
        <v>111</v>
      </c>
      <c r="H2046" s="1" t="s">
        <v>112</v>
      </c>
      <c r="I2046" s="1" t="s">
        <v>112</v>
      </c>
      <c r="J2046" s="1" t="s">
        <v>11294</v>
      </c>
      <c r="K2046" s="1" t="s">
        <v>11295</v>
      </c>
      <c r="L2046" s="1" t="s">
        <v>6866</v>
      </c>
      <c r="M2046" s="1" t="s">
        <v>11296</v>
      </c>
      <c r="N2046" s="1" t="s">
        <v>167</v>
      </c>
      <c r="O2046" s="1" t="s">
        <v>117</v>
      </c>
      <c r="P2046" s="9">
        <v>96950</v>
      </c>
      <c r="Q2046" s="1" t="s">
        <v>118</v>
      </c>
      <c r="R2046" s="1" t="s">
        <v>168</v>
      </c>
      <c r="S2046" s="1">
        <v>16702851997</v>
      </c>
      <c r="U2046" s="1">
        <v>561320</v>
      </c>
      <c r="V2046" s="1" t="s">
        <v>119</v>
      </c>
      <c r="X2046" s="1" t="s">
        <v>11297</v>
      </c>
      <c r="Y2046" s="1" t="s">
        <v>8356</v>
      </c>
      <c r="Z2046" s="1" t="s">
        <v>11298</v>
      </c>
      <c r="AA2046" s="1" t="s">
        <v>11299</v>
      </c>
      <c r="AB2046" s="1" t="s">
        <v>11300</v>
      </c>
      <c r="AC2046" s="1" t="s">
        <v>11301</v>
      </c>
      <c r="AD2046" s="1" t="s">
        <v>167</v>
      </c>
      <c r="AE2046" s="1" t="s">
        <v>117</v>
      </c>
      <c r="AF2046" s="9">
        <v>96950</v>
      </c>
      <c r="AG2046" s="1" t="s">
        <v>118</v>
      </c>
      <c r="AH2046" s="1" t="s">
        <v>168</v>
      </c>
      <c r="AI2046" s="1">
        <v>16702851997</v>
      </c>
      <c r="AK2046" s="1" t="s">
        <v>11302</v>
      </c>
      <c r="BC2046" s="1" t="str">
        <f>"37-2011.00"</f>
        <v>37-2011.00</v>
      </c>
      <c r="BD2046" s="1" t="s">
        <v>676</v>
      </c>
      <c r="BE2046" s="1" t="s">
        <v>11303</v>
      </c>
      <c r="BF2046" s="1" t="s">
        <v>4104</v>
      </c>
      <c r="BG2046" s="1">
        <v>2</v>
      </c>
      <c r="BH2046" s="1">
        <v>2</v>
      </c>
      <c r="BI2046" s="2">
        <v>44470</v>
      </c>
      <c r="BJ2046" s="2">
        <v>44834</v>
      </c>
      <c r="BK2046" s="2">
        <v>44470</v>
      </c>
      <c r="BL2046" s="2">
        <v>44834</v>
      </c>
      <c r="BM2046" s="1">
        <v>35</v>
      </c>
      <c r="BN2046" s="1">
        <v>0</v>
      </c>
      <c r="BO2046" s="1">
        <v>7</v>
      </c>
      <c r="BP2046" s="1">
        <v>7</v>
      </c>
      <c r="BQ2046" s="1">
        <v>7</v>
      </c>
      <c r="BR2046" s="1">
        <v>7</v>
      </c>
      <c r="BS2046" s="1">
        <v>7</v>
      </c>
      <c r="BT2046" s="1">
        <v>0</v>
      </c>
      <c r="BU2046" s="1" t="str">
        <f>"9:00 AM"</f>
        <v>9:00 AM</v>
      </c>
      <c r="BV2046" s="1" t="str">
        <f>"5:00 PM"</f>
        <v>5:00 PM</v>
      </c>
      <c r="BW2046" s="1" t="s">
        <v>135</v>
      </c>
      <c r="BX2046" s="1">
        <v>0</v>
      </c>
      <c r="BY2046" s="1">
        <v>12</v>
      </c>
      <c r="BZ2046" s="1" t="s">
        <v>112</v>
      </c>
      <c r="CA2046" s="1">
        <v>0</v>
      </c>
      <c r="CB2046" s="1" t="s">
        <v>11304</v>
      </c>
      <c r="CC2046" s="1" t="s">
        <v>6866</v>
      </c>
      <c r="CE2046" s="1" t="s">
        <v>167</v>
      </c>
      <c r="CF2046" s="1" t="s">
        <v>117</v>
      </c>
      <c r="CG2046" s="1">
        <v>96950</v>
      </c>
      <c r="CH2046" s="3">
        <v>8.0500000000000007</v>
      </c>
      <c r="CI2046" s="3">
        <v>8.0500000000000007</v>
      </c>
      <c r="CJ2046" s="3">
        <v>12.08</v>
      </c>
      <c r="CK2046" s="3">
        <v>12.08</v>
      </c>
      <c r="CL2046" s="1" t="s">
        <v>137</v>
      </c>
      <c r="CM2046" s="1" t="s">
        <v>331</v>
      </c>
      <c r="CN2046" s="1" t="s">
        <v>139</v>
      </c>
      <c r="CP2046" s="1" t="s">
        <v>112</v>
      </c>
      <c r="CQ2046" s="1" t="s">
        <v>111</v>
      </c>
      <c r="CR2046" s="1" t="s">
        <v>112</v>
      </c>
      <c r="CS2046" s="1" t="s">
        <v>111</v>
      </c>
      <c r="CT2046" s="1" t="s">
        <v>138</v>
      </c>
      <c r="CU2046" s="1" t="s">
        <v>111</v>
      </c>
      <c r="CV2046" s="1" t="s">
        <v>138</v>
      </c>
      <c r="CW2046" s="1" t="s">
        <v>19177</v>
      </c>
      <c r="CX2046" s="1">
        <v>16702356454</v>
      </c>
      <c r="CY2046" s="1" t="s">
        <v>11302</v>
      </c>
      <c r="CZ2046" s="1" t="s">
        <v>168</v>
      </c>
      <c r="DA2046" s="1" t="s">
        <v>111</v>
      </c>
      <c r="DB2046" s="1" t="s">
        <v>112</v>
      </c>
    </row>
    <row r="2047" spans="1:111" ht="15.6" customHeight="1" x14ac:dyDescent="0.25">
      <c r="A2047" s="1" t="s">
        <v>19178</v>
      </c>
      <c r="B2047" s="1" t="s">
        <v>238</v>
      </c>
      <c r="C2047" s="2">
        <v>44332.053709143518</v>
      </c>
      <c r="D2047" s="2">
        <v>44375</v>
      </c>
      <c r="E2047" s="1" t="s">
        <v>110</v>
      </c>
      <c r="F2047" s="2">
        <v>44468.833333333336</v>
      </c>
      <c r="G2047" s="1" t="s">
        <v>112</v>
      </c>
      <c r="H2047" s="1" t="s">
        <v>112</v>
      </c>
      <c r="I2047" s="1" t="s">
        <v>112</v>
      </c>
      <c r="J2047" s="1" t="s">
        <v>595</v>
      </c>
      <c r="L2047" s="1" t="s">
        <v>596</v>
      </c>
      <c r="M2047" s="1" t="s">
        <v>597</v>
      </c>
      <c r="N2047" s="1" t="s">
        <v>167</v>
      </c>
      <c r="O2047" s="1" t="s">
        <v>117</v>
      </c>
      <c r="P2047" s="9">
        <v>96950</v>
      </c>
      <c r="Q2047" s="1" t="s">
        <v>118</v>
      </c>
      <c r="S2047" s="1">
        <v>16702348106</v>
      </c>
      <c r="U2047" s="1">
        <v>23622</v>
      </c>
      <c r="V2047" s="1" t="s">
        <v>119</v>
      </c>
      <c r="X2047" s="1" t="s">
        <v>598</v>
      </c>
      <c r="Y2047" s="1" t="s">
        <v>599</v>
      </c>
      <c r="AA2047" s="1" t="s">
        <v>962</v>
      </c>
      <c r="AB2047" s="1" t="s">
        <v>596</v>
      </c>
      <c r="AC2047" s="1" t="s">
        <v>19179</v>
      </c>
      <c r="AD2047" s="1" t="s">
        <v>116</v>
      </c>
      <c r="AE2047" s="1" t="s">
        <v>117</v>
      </c>
      <c r="AF2047" s="9">
        <v>96950</v>
      </c>
      <c r="AG2047" s="1" t="s">
        <v>118</v>
      </c>
      <c r="AI2047" s="1">
        <v>16702348106</v>
      </c>
      <c r="AK2047" s="1" t="s">
        <v>601</v>
      </c>
      <c r="BC2047" s="1" t="str">
        <f>"17-3022.00"</f>
        <v>17-3022.00</v>
      </c>
      <c r="BD2047" s="1" t="s">
        <v>602</v>
      </c>
      <c r="BE2047" s="1" t="s">
        <v>19180</v>
      </c>
      <c r="BF2047" s="1" t="s">
        <v>19181</v>
      </c>
      <c r="BG2047" s="1">
        <v>1</v>
      </c>
      <c r="BH2047" s="1">
        <v>1</v>
      </c>
      <c r="BI2047" s="2">
        <v>44470</v>
      </c>
      <c r="BJ2047" s="2">
        <v>44834</v>
      </c>
      <c r="BK2047" s="2">
        <v>44470</v>
      </c>
      <c r="BL2047" s="2">
        <v>44834</v>
      </c>
      <c r="BM2047" s="1">
        <v>35</v>
      </c>
      <c r="BN2047" s="1">
        <v>0</v>
      </c>
      <c r="BO2047" s="1">
        <v>7</v>
      </c>
      <c r="BP2047" s="1">
        <v>7</v>
      </c>
      <c r="BQ2047" s="1">
        <v>7</v>
      </c>
      <c r="BR2047" s="1">
        <v>7</v>
      </c>
      <c r="BS2047" s="1">
        <v>7</v>
      </c>
      <c r="BT2047" s="1">
        <v>0</v>
      </c>
      <c r="BU2047" s="1" t="str">
        <f>"8:00 AM"</f>
        <v>8:00 AM</v>
      </c>
      <c r="BV2047" s="1" t="str">
        <f>"4:00 PM"</f>
        <v>4:00 PM</v>
      </c>
      <c r="BW2047" s="1" t="s">
        <v>392</v>
      </c>
      <c r="BX2047" s="1">
        <v>0</v>
      </c>
      <c r="BY2047" s="1">
        <v>24</v>
      </c>
      <c r="BZ2047" s="1" t="s">
        <v>112</v>
      </c>
      <c r="CB2047" s="4" t="s">
        <v>19182</v>
      </c>
      <c r="CC2047" s="1" t="s">
        <v>596</v>
      </c>
      <c r="CD2047" s="1" t="s">
        <v>597</v>
      </c>
      <c r="CE2047" s="1" t="s">
        <v>116</v>
      </c>
      <c r="CF2047" s="1" t="s">
        <v>117</v>
      </c>
      <c r="CG2047" s="1">
        <v>96950</v>
      </c>
      <c r="CH2047" s="3">
        <v>17.25</v>
      </c>
      <c r="CI2047" s="3">
        <v>17.25</v>
      </c>
      <c r="CJ2047" s="3">
        <v>25.88</v>
      </c>
      <c r="CK2047" s="3">
        <v>25.88</v>
      </c>
      <c r="CL2047" s="1" t="s">
        <v>137</v>
      </c>
      <c r="CN2047" s="1" t="s">
        <v>139</v>
      </c>
      <c r="CP2047" s="1" t="s">
        <v>112</v>
      </c>
      <c r="CQ2047" s="1" t="s">
        <v>111</v>
      </c>
      <c r="CR2047" s="1" t="s">
        <v>111</v>
      </c>
      <c r="CS2047" s="1" t="s">
        <v>111</v>
      </c>
      <c r="CT2047" s="1" t="s">
        <v>138</v>
      </c>
      <c r="CU2047" s="1" t="s">
        <v>111</v>
      </c>
      <c r="CV2047" s="1" t="s">
        <v>138</v>
      </c>
      <c r="CW2047" s="1" t="s">
        <v>606</v>
      </c>
      <c r="CX2047" s="1">
        <v>16702348106</v>
      </c>
      <c r="CY2047" s="1" t="s">
        <v>601</v>
      </c>
      <c r="CZ2047" s="1" t="s">
        <v>138</v>
      </c>
      <c r="DA2047" s="1" t="s">
        <v>111</v>
      </c>
      <c r="DB2047" s="1" t="s">
        <v>112</v>
      </c>
    </row>
    <row r="2048" spans="1:111" ht="15.6" customHeight="1" x14ac:dyDescent="0.25">
      <c r="A2048" s="1" t="s">
        <v>19186</v>
      </c>
      <c r="B2048" s="1" t="s">
        <v>238</v>
      </c>
      <c r="C2048" s="2">
        <v>44315.299146759258</v>
      </c>
      <c r="D2048" s="2">
        <v>44357</v>
      </c>
      <c r="E2048" s="1" t="s">
        <v>110</v>
      </c>
      <c r="F2048" s="2">
        <v>44468.833333333336</v>
      </c>
      <c r="G2048" s="1" t="s">
        <v>112</v>
      </c>
      <c r="H2048" s="1" t="s">
        <v>112</v>
      </c>
      <c r="I2048" s="1" t="s">
        <v>112</v>
      </c>
      <c r="J2048" s="1" t="s">
        <v>2758</v>
      </c>
      <c r="K2048" s="1" t="s">
        <v>1979</v>
      </c>
      <c r="L2048" s="1" t="s">
        <v>941</v>
      </c>
      <c r="M2048" s="1" t="s">
        <v>942</v>
      </c>
      <c r="N2048" s="1" t="s">
        <v>116</v>
      </c>
      <c r="O2048" s="1" t="s">
        <v>117</v>
      </c>
      <c r="P2048" s="9">
        <v>96950</v>
      </c>
      <c r="Q2048" s="1" t="s">
        <v>118</v>
      </c>
      <c r="S2048" s="1">
        <v>16702352883</v>
      </c>
      <c r="U2048" s="1">
        <v>561320</v>
      </c>
      <c r="V2048" s="1" t="s">
        <v>119</v>
      </c>
      <c r="X2048" s="1" t="s">
        <v>943</v>
      </c>
      <c r="Y2048" s="1" t="s">
        <v>944</v>
      </c>
      <c r="Z2048" s="1" t="s">
        <v>945</v>
      </c>
      <c r="AA2048" s="1" t="s">
        <v>373</v>
      </c>
      <c r="AB2048" s="1" t="s">
        <v>941</v>
      </c>
      <c r="AC2048" s="1" t="s">
        <v>942</v>
      </c>
      <c r="AD2048" s="1" t="s">
        <v>116</v>
      </c>
      <c r="AE2048" s="1" t="s">
        <v>117</v>
      </c>
      <c r="AF2048" s="9">
        <v>96950</v>
      </c>
      <c r="AG2048" s="1" t="s">
        <v>118</v>
      </c>
      <c r="AI2048" s="1">
        <v>16702352883</v>
      </c>
      <c r="AK2048" s="1" t="s">
        <v>530</v>
      </c>
      <c r="BC2048" s="1" t="str">
        <f>"39-9011.00"</f>
        <v>39-9011.00</v>
      </c>
      <c r="BD2048" s="1" t="s">
        <v>1448</v>
      </c>
      <c r="BE2048" s="1" t="s">
        <v>18583</v>
      </c>
      <c r="BF2048" s="1" t="s">
        <v>7168</v>
      </c>
      <c r="BG2048" s="1">
        <v>5</v>
      </c>
      <c r="BH2048" s="1">
        <v>5</v>
      </c>
      <c r="BI2048" s="2">
        <v>44470</v>
      </c>
      <c r="BJ2048" s="2">
        <v>44834</v>
      </c>
      <c r="BK2048" s="2">
        <v>44470</v>
      </c>
      <c r="BL2048" s="2">
        <v>44834</v>
      </c>
      <c r="BM2048" s="1">
        <v>35</v>
      </c>
      <c r="BN2048" s="1">
        <v>0</v>
      </c>
      <c r="BO2048" s="1">
        <v>7</v>
      </c>
      <c r="BP2048" s="1">
        <v>7</v>
      </c>
      <c r="BQ2048" s="1">
        <v>7</v>
      </c>
      <c r="BR2048" s="1">
        <v>7</v>
      </c>
      <c r="BS2048" s="1">
        <v>7</v>
      </c>
      <c r="BT2048" s="1">
        <v>0</v>
      </c>
      <c r="BU2048" s="1" t="str">
        <f>"8:00 AM"</f>
        <v>8:00 AM</v>
      </c>
      <c r="BV2048" s="1" t="str">
        <f>"4:00 PM"</f>
        <v>4:00 PM</v>
      </c>
      <c r="BW2048" s="1" t="s">
        <v>135</v>
      </c>
      <c r="BX2048" s="1">
        <v>6</v>
      </c>
      <c r="BY2048" s="1">
        <v>12</v>
      </c>
      <c r="BZ2048" s="1" t="s">
        <v>112</v>
      </c>
      <c r="CA2048" s="1">
        <v>0</v>
      </c>
      <c r="CB2048" s="4" t="s">
        <v>18584</v>
      </c>
      <c r="CC2048" s="1" t="s">
        <v>941</v>
      </c>
      <c r="CD2048" s="1" t="s">
        <v>942</v>
      </c>
      <c r="CE2048" s="1" t="s">
        <v>116</v>
      </c>
      <c r="CF2048" s="1" t="s">
        <v>117</v>
      </c>
      <c r="CG2048" s="1">
        <v>96950</v>
      </c>
      <c r="CH2048" s="3">
        <v>7.33</v>
      </c>
      <c r="CI2048" s="3">
        <v>7.33</v>
      </c>
      <c r="CJ2048" s="3">
        <v>11</v>
      </c>
      <c r="CK2048" s="3">
        <v>11</v>
      </c>
      <c r="CL2048" s="1" t="s">
        <v>137</v>
      </c>
      <c r="CM2048" s="1" t="s">
        <v>138</v>
      </c>
      <c r="CN2048" s="1" t="s">
        <v>139</v>
      </c>
      <c r="CP2048" s="1" t="s">
        <v>112</v>
      </c>
      <c r="CQ2048" s="1" t="s">
        <v>111</v>
      </c>
      <c r="CR2048" s="1" t="s">
        <v>112</v>
      </c>
      <c r="CS2048" s="1" t="s">
        <v>111</v>
      </c>
      <c r="CT2048" s="1" t="s">
        <v>111</v>
      </c>
      <c r="CU2048" s="1" t="s">
        <v>111</v>
      </c>
      <c r="CV2048" s="1" t="s">
        <v>138</v>
      </c>
      <c r="CW2048" s="1" t="s">
        <v>138</v>
      </c>
      <c r="CX2048" s="1">
        <v>16702352883</v>
      </c>
      <c r="CY2048" s="1" t="s">
        <v>530</v>
      </c>
      <c r="CZ2048" s="1" t="s">
        <v>138</v>
      </c>
      <c r="DA2048" s="1" t="s">
        <v>111</v>
      </c>
      <c r="DB2048" s="1" t="s">
        <v>112</v>
      </c>
    </row>
    <row r="2049" spans="1:111" ht="15.6" customHeight="1" x14ac:dyDescent="0.25">
      <c r="A2049" s="1" t="s">
        <v>19189</v>
      </c>
      <c r="B2049" s="1" t="s">
        <v>238</v>
      </c>
      <c r="C2049" s="2">
        <v>44321.259638773146</v>
      </c>
      <c r="D2049" s="2">
        <v>44356</v>
      </c>
      <c r="E2049" s="1" t="s">
        <v>180</v>
      </c>
      <c r="G2049" s="1" t="s">
        <v>112</v>
      </c>
      <c r="H2049" s="1" t="s">
        <v>112</v>
      </c>
      <c r="I2049" s="1" t="s">
        <v>112</v>
      </c>
      <c r="J2049" s="1" t="s">
        <v>15959</v>
      </c>
      <c r="K2049" s="1" t="s">
        <v>15960</v>
      </c>
      <c r="L2049" s="1" t="s">
        <v>15961</v>
      </c>
      <c r="N2049" s="1" t="s">
        <v>167</v>
      </c>
      <c r="O2049" s="1" t="s">
        <v>117</v>
      </c>
      <c r="P2049" s="9">
        <v>96950</v>
      </c>
      <c r="Q2049" s="1" t="s">
        <v>118</v>
      </c>
      <c r="R2049" s="1" t="s">
        <v>138</v>
      </c>
      <c r="S2049" s="1">
        <v>16702344862</v>
      </c>
      <c r="U2049" s="1">
        <v>54131</v>
      </c>
      <c r="V2049" s="1" t="s">
        <v>119</v>
      </c>
      <c r="X2049" s="1" t="s">
        <v>15962</v>
      </c>
      <c r="Y2049" s="1" t="s">
        <v>15402</v>
      </c>
      <c r="Z2049" s="1" t="s">
        <v>541</v>
      </c>
      <c r="AA2049" s="1" t="s">
        <v>15963</v>
      </c>
      <c r="AB2049" s="1" t="s">
        <v>15961</v>
      </c>
      <c r="AD2049" s="1" t="s">
        <v>167</v>
      </c>
      <c r="AE2049" s="1" t="s">
        <v>117</v>
      </c>
      <c r="AF2049" s="9">
        <v>96950</v>
      </c>
      <c r="AG2049" s="1" t="s">
        <v>118</v>
      </c>
      <c r="AH2049" s="1" t="s">
        <v>138</v>
      </c>
      <c r="AI2049" s="1">
        <v>16702344862</v>
      </c>
      <c r="AK2049" s="1" t="s">
        <v>15964</v>
      </c>
      <c r="AL2049" s="1" t="s">
        <v>653</v>
      </c>
      <c r="AM2049" s="1" t="s">
        <v>3050</v>
      </c>
      <c r="AN2049" s="1" t="s">
        <v>3376</v>
      </c>
      <c r="AO2049" s="1" t="s">
        <v>1868</v>
      </c>
      <c r="AP2049" s="1" t="s">
        <v>3377</v>
      </c>
      <c r="AQ2049" s="1" t="s">
        <v>1197</v>
      </c>
      <c r="AR2049" s="1" t="s">
        <v>116</v>
      </c>
      <c r="AS2049" s="1" t="s">
        <v>117</v>
      </c>
      <c r="AT2049" s="9">
        <v>96950</v>
      </c>
      <c r="AU2049" s="1" t="s">
        <v>118</v>
      </c>
      <c r="AV2049" s="1" t="s">
        <v>138</v>
      </c>
      <c r="AW2049" s="1">
        <v>16702331209</v>
      </c>
      <c r="AX2049" s="1" t="s">
        <v>138</v>
      </c>
      <c r="AY2049" s="1" t="s">
        <v>3378</v>
      </c>
      <c r="AZ2049" s="1" t="s">
        <v>3379</v>
      </c>
      <c r="BA2049" s="1" t="s">
        <v>117</v>
      </c>
      <c r="BB2049" s="1" t="s">
        <v>661</v>
      </c>
      <c r="BC2049" s="1" t="str">
        <f>"17-3011.01"</f>
        <v>17-3011.01</v>
      </c>
      <c r="BD2049" s="1" t="s">
        <v>3356</v>
      </c>
      <c r="BE2049" s="1" t="s">
        <v>15965</v>
      </c>
      <c r="BF2049" s="1" t="s">
        <v>15966</v>
      </c>
      <c r="BG2049" s="1">
        <v>1</v>
      </c>
      <c r="BH2049" s="1">
        <v>1</v>
      </c>
      <c r="BI2049" s="2">
        <v>44441</v>
      </c>
      <c r="BJ2049" s="2">
        <v>44805</v>
      </c>
      <c r="BK2049" s="2">
        <v>44441</v>
      </c>
      <c r="BL2049" s="2">
        <v>44805</v>
      </c>
      <c r="BM2049" s="1">
        <v>40</v>
      </c>
      <c r="BN2049" s="1">
        <v>0</v>
      </c>
      <c r="BO2049" s="1">
        <v>8</v>
      </c>
      <c r="BP2049" s="1">
        <v>8</v>
      </c>
      <c r="BQ2049" s="1">
        <v>8</v>
      </c>
      <c r="BR2049" s="1">
        <v>8</v>
      </c>
      <c r="BS2049" s="1">
        <v>8</v>
      </c>
      <c r="BT2049" s="1">
        <v>0</v>
      </c>
      <c r="BU2049" s="1" t="str">
        <f>"8:00 AM"</f>
        <v>8:00 AM</v>
      </c>
      <c r="BV2049" s="1" t="str">
        <f t="shared" ref="BV2049:BV2054" si="57">"5:00 PM"</f>
        <v>5:00 PM</v>
      </c>
      <c r="BW2049" s="1" t="s">
        <v>392</v>
      </c>
      <c r="BX2049" s="1">
        <v>0</v>
      </c>
      <c r="BY2049" s="1">
        <v>48</v>
      </c>
      <c r="BZ2049" s="1" t="s">
        <v>112</v>
      </c>
      <c r="CA2049" s="1">
        <v>0</v>
      </c>
      <c r="CB2049" s="1" t="s">
        <v>15967</v>
      </c>
      <c r="CC2049" s="1" t="s">
        <v>15968</v>
      </c>
      <c r="CE2049" s="1" t="s">
        <v>167</v>
      </c>
      <c r="CF2049" s="1" t="s">
        <v>117</v>
      </c>
      <c r="CG2049" s="1">
        <v>96950</v>
      </c>
      <c r="CH2049" s="3">
        <v>15.86</v>
      </c>
      <c r="CI2049" s="3">
        <v>15.86</v>
      </c>
      <c r="CJ2049" s="3">
        <v>23.79</v>
      </c>
      <c r="CK2049" s="3">
        <v>23.79</v>
      </c>
      <c r="CL2049" s="1" t="s">
        <v>137</v>
      </c>
      <c r="CM2049" s="1" t="s">
        <v>138</v>
      </c>
      <c r="CN2049" s="1" t="s">
        <v>139</v>
      </c>
      <c r="CP2049" s="1" t="s">
        <v>112</v>
      </c>
      <c r="CQ2049" s="1" t="s">
        <v>111</v>
      </c>
      <c r="CR2049" s="1" t="s">
        <v>112</v>
      </c>
      <c r="CS2049" s="1" t="s">
        <v>111</v>
      </c>
      <c r="CT2049" s="1" t="s">
        <v>138</v>
      </c>
      <c r="CU2049" s="1" t="s">
        <v>111</v>
      </c>
      <c r="CV2049" s="1" t="s">
        <v>138</v>
      </c>
      <c r="CW2049" s="1" t="s">
        <v>138</v>
      </c>
      <c r="CX2049" s="1">
        <v>16702344862</v>
      </c>
      <c r="CY2049" s="1" t="s">
        <v>15969</v>
      </c>
      <c r="CZ2049" s="1" t="s">
        <v>138</v>
      </c>
      <c r="DA2049" s="1" t="s">
        <v>111</v>
      </c>
      <c r="DB2049" s="1" t="s">
        <v>112</v>
      </c>
      <c r="DC2049" s="1" t="s">
        <v>3050</v>
      </c>
      <c r="DD2049" s="1" t="s">
        <v>3376</v>
      </c>
      <c r="DE2049" s="1" t="s">
        <v>3384</v>
      </c>
      <c r="DF2049" s="1" t="s">
        <v>3379</v>
      </c>
      <c r="DG2049" s="1" t="s">
        <v>3378</v>
      </c>
    </row>
    <row r="2050" spans="1:111" ht="15.6" customHeight="1" x14ac:dyDescent="0.25">
      <c r="A2050" s="1" t="s">
        <v>19190</v>
      </c>
      <c r="B2050" s="1" t="s">
        <v>238</v>
      </c>
      <c r="C2050" s="2">
        <v>44352.054394328705</v>
      </c>
      <c r="D2050" s="2">
        <v>44391</v>
      </c>
      <c r="E2050" s="1" t="s">
        <v>110</v>
      </c>
      <c r="F2050" s="2">
        <v>44469.833333333336</v>
      </c>
      <c r="G2050" s="1" t="s">
        <v>111</v>
      </c>
      <c r="H2050" s="1" t="s">
        <v>112</v>
      </c>
      <c r="I2050" s="1" t="s">
        <v>112</v>
      </c>
      <c r="J2050" s="1" t="s">
        <v>12539</v>
      </c>
      <c r="L2050" s="1" t="s">
        <v>12540</v>
      </c>
      <c r="M2050" s="1" t="s">
        <v>1009</v>
      </c>
      <c r="N2050" s="1" t="s">
        <v>116</v>
      </c>
      <c r="O2050" s="1" t="s">
        <v>117</v>
      </c>
      <c r="P2050" s="9">
        <v>96950</v>
      </c>
      <c r="Q2050" s="1" t="s">
        <v>118</v>
      </c>
      <c r="S2050" s="1">
        <v>16702355457</v>
      </c>
      <c r="U2050" s="1">
        <v>54121</v>
      </c>
      <c r="V2050" s="1" t="s">
        <v>119</v>
      </c>
      <c r="X2050" s="1" t="s">
        <v>16651</v>
      </c>
      <c r="Y2050" s="1" t="s">
        <v>12542</v>
      </c>
      <c r="Z2050" s="1" t="s">
        <v>1319</v>
      </c>
      <c r="AA2050" s="1" t="s">
        <v>759</v>
      </c>
      <c r="AB2050" s="1" t="s">
        <v>12540</v>
      </c>
      <c r="AC2050" s="1" t="s">
        <v>1009</v>
      </c>
      <c r="AD2050" s="1" t="s">
        <v>116</v>
      </c>
      <c r="AE2050" s="1" t="s">
        <v>117</v>
      </c>
      <c r="AF2050" s="9">
        <v>96950</v>
      </c>
      <c r="AG2050" s="1" t="s">
        <v>118</v>
      </c>
      <c r="AI2050" s="1">
        <v>16702355457</v>
      </c>
      <c r="AK2050" s="1" t="s">
        <v>12543</v>
      </c>
      <c r="BC2050" s="1" t="str">
        <f>"43-3031.00"</f>
        <v>43-3031.00</v>
      </c>
      <c r="BD2050" s="1" t="s">
        <v>389</v>
      </c>
      <c r="BE2050" s="1" t="s">
        <v>16652</v>
      </c>
      <c r="BF2050" s="1" t="s">
        <v>1766</v>
      </c>
      <c r="BG2050" s="1">
        <v>1</v>
      </c>
      <c r="BH2050" s="1">
        <v>1</v>
      </c>
      <c r="BI2050" s="2">
        <v>44471</v>
      </c>
      <c r="BJ2050" s="2">
        <v>44835</v>
      </c>
      <c r="BK2050" s="2">
        <v>44471</v>
      </c>
      <c r="BL2050" s="2">
        <v>44835</v>
      </c>
      <c r="BM2050" s="1">
        <v>35</v>
      </c>
      <c r="BN2050" s="1">
        <v>0</v>
      </c>
      <c r="BO2050" s="1">
        <v>7</v>
      </c>
      <c r="BP2050" s="1">
        <v>7</v>
      </c>
      <c r="BQ2050" s="1">
        <v>7</v>
      </c>
      <c r="BR2050" s="1">
        <v>7</v>
      </c>
      <c r="BS2050" s="1">
        <v>7</v>
      </c>
      <c r="BT2050" s="1">
        <v>0</v>
      </c>
      <c r="BU2050" s="1" t="str">
        <f>"9:00 AM"</f>
        <v>9:00 AM</v>
      </c>
      <c r="BV2050" s="1" t="str">
        <f t="shared" si="57"/>
        <v>5:00 PM</v>
      </c>
      <c r="BW2050" s="1" t="s">
        <v>392</v>
      </c>
      <c r="BX2050" s="1">
        <v>0</v>
      </c>
      <c r="BY2050" s="1">
        <v>24</v>
      </c>
      <c r="BZ2050" s="1" t="s">
        <v>112</v>
      </c>
      <c r="CB2050" s="1" t="s">
        <v>16653</v>
      </c>
      <c r="CC2050" s="1" t="s">
        <v>12540</v>
      </c>
      <c r="CD2050" s="1" t="s">
        <v>1009</v>
      </c>
      <c r="CE2050" s="1" t="s">
        <v>116</v>
      </c>
      <c r="CF2050" s="1" t="s">
        <v>117</v>
      </c>
      <c r="CG2050" s="1">
        <v>96950</v>
      </c>
      <c r="CH2050" s="3">
        <v>9.49</v>
      </c>
      <c r="CI2050" s="3">
        <v>9.8699999999999992</v>
      </c>
      <c r="CJ2050" s="3">
        <v>14.24</v>
      </c>
      <c r="CK2050" s="3">
        <v>14.81</v>
      </c>
      <c r="CL2050" s="1" t="s">
        <v>137</v>
      </c>
      <c r="CM2050" s="1" t="s">
        <v>138</v>
      </c>
      <c r="CN2050" s="1" t="s">
        <v>139</v>
      </c>
      <c r="CP2050" s="1" t="s">
        <v>112</v>
      </c>
      <c r="CQ2050" s="1" t="s">
        <v>111</v>
      </c>
      <c r="CR2050" s="1" t="s">
        <v>112</v>
      </c>
      <c r="CS2050" s="1" t="s">
        <v>111</v>
      </c>
      <c r="CT2050" s="1" t="s">
        <v>138</v>
      </c>
      <c r="CU2050" s="1" t="s">
        <v>111</v>
      </c>
      <c r="CV2050" s="1" t="s">
        <v>138</v>
      </c>
      <c r="CW2050" s="1" t="s">
        <v>138</v>
      </c>
      <c r="CX2050" s="1">
        <v>16702355457</v>
      </c>
      <c r="CY2050" s="1" t="s">
        <v>12543</v>
      </c>
      <c r="CZ2050" s="1" t="s">
        <v>138</v>
      </c>
      <c r="DA2050" s="1" t="s">
        <v>111</v>
      </c>
      <c r="DB2050" s="1" t="s">
        <v>112</v>
      </c>
    </row>
    <row r="2051" spans="1:111" ht="15.6" customHeight="1" x14ac:dyDescent="0.25">
      <c r="A2051" s="1" t="s">
        <v>19191</v>
      </c>
      <c r="B2051" s="1" t="s">
        <v>238</v>
      </c>
      <c r="C2051" s="2">
        <v>44376.071507175926</v>
      </c>
      <c r="D2051" s="2">
        <v>44417</v>
      </c>
      <c r="E2051" s="1" t="s">
        <v>180</v>
      </c>
      <c r="G2051" s="1" t="s">
        <v>112</v>
      </c>
      <c r="H2051" s="1" t="s">
        <v>112</v>
      </c>
      <c r="I2051" s="1" t="s">
        <v>112</v>
      </c>
      <c r="J2051" s="1" t="s">
        <v>7516</v>
      </c>
      <c r="L2051" s="1" t="s">
        <v>7517</v>
      </c>
      <c r="M2051" s="1" t="s">
        <v>4450</v>
      </c>
      <c r="N2051" s="1" t="s">
        <v>116</v>
      </c>
      <c r="O2051" s="1" t="s">
        <v>117</v>
      </c>
      <c r="P2051" s="9">
        <v>96950</v>
      </c>
      <c r="Q2051" s="1" t="s">
        <v>118</v>
      </c>
      <c r="R2051" s="1" t="s">
        <v>138</v>
      </c>
      <c r="S2051" s="1">
        <v>16702333702</v>
      </c>
      <c r="T2051" s="1">
        <v>0</v>
      </c>
      <c r="U2051" s="1">
        <v>541219</v>
      </c>
      <c r="V2051" s="1" t="s">
        <v>119</v>
      </c>
      <c r="X2051" s="1" t="s">
        <v>656</v>
      </c>
      <c r="Y2051" s="1" t="s">
        <v>1065</v>
      </c>
      <c r="AA2051" s="1" t="s">
        <v>7518</v>
      </c>
      <c r="AB2051" s="1" t="s">
        <v>7517</v>
      </c>
      <c r="AC2051" s="1" t="s">
        <v>4450</v>
      </c>
      <c r="AD2051" s="1" t="s">
        <v>116</v>
      </c>
      <c r="AE2051" s="1" t="s">
        <v>117</v>
      </c>
      <c r="AF2051" s="9">
        <v>96950</v>
      </c>
      <c r="AG2051" s="1" t="s">
        <v>118</v>
      </c>
      <c r="AH2051" s="1" t="s">
        <v>138</v>
      </c>
      <c r="AI2051" s="1">
        <v>16702333702</v>
      </c>
      <c r="AJ2051" s="1">
        <v>0</v>
      </c>
      <c r="AK2051" s="1" t="s">
        <v>7519</v>
      </c>
      <c r="BC2051" s="1" t="str">
        <f>"13-2011.01"</f>
        <v>13-2011.01</v>
      </c>
      <c r="BD2051" s="1" t="s">
        <v>932</v>
      </c>
      <c r="BE2051" s="1" t="s">
        <v>19192</v>
      </c>
      <c r="BF2051" s="1" t="s">
        <v>759</v>
      </c>
      <c r="BG2051" s="1">
        <v>1</v>
      </c>
      <c r="BH2051" s="1">
        <v>1</v>
      </c>
      <c r="BI2051" s="2">
        <v>44470</v>
      </c>
      <c r="BJ2051" s="2">
        <v>44834</v>
      </c>
      <c r="BK2051" s="2">
        <v>44470</v>
      </c>
      <c r="BL2051" s="2">
        <v>44834</v>
      </c>
      <c r="BM2051" s="1">
        <v>40</v>
      </c>
      <c r="BN2051" s="1">
        <v>0</v>
      </c>
      <c r="BO2051" s="1">
        <v>8</v>
      </c>
      <c r="BP2051" s="1">
        <v>8</v>
      </c>
      <c r="BQ2051" s="1">
        <v>8</v>
      </c>
      <c r="BR2051" s="1">
        <v>8</v>
      </c>
      <c r="BS2051" s="1">
        <v>8</v>
      </c>
      <c r="BT2051" s="1">
        <v>0</v>
      </c>
      <c r="BU2051" s="1" t="str">
        <f>"8:00 AM"</f>
        <v>8:00 AM</v>
      </c>
      <c r="BV2051" s="1" t="str">
        <f t="shared" si="57"/>
        <v>5:00 PM</v>
      </c>
      <c r="BW2051" s="1" t="s">
        <v>193</v>
      </c>
      <c r="BX2051" s="1">
        <v>0</v>
      </c>
      <c r="BY2051" s="1">
        <v>36</v>
      </c>
      <c r="BZ2051" s="1" t="s">
        <v>112</v>
      </c>
      <c r="CB2051" s="1" t="s">
        <v>19193</v>
      </c>
      <c r="CC2051" s="1" t="s">
        <v>7517</v>
      </c>
      <c r="CD2051" s="1" t="s">
        <v>4450</v>
      </c>
      <c r="CE2051" s="1" t="s">
        <v>116</v>
      </c>
      <c r="CF2051" s="1" t="s">
        <v>117</v>
      </c>
      <c r="CG2051" s="1">
        <v>96950</v>
      </c>
      <c r="CH2051" s="3">
        <v>14.85</v>
      </c>
      <c r="CI2051" s="3">
        <v>14.85</v>
      </c>
      <c r="CJ2051" s="3">
        <v>22.28</v>
      </c>
      <c r="CK2051" s="3">
        <v>22.28</v>
      </c>
      <c r="CL2051" s="1" t="s">
        <v>137</v>
      </c>
      <c r="CM2051" s="1" t="s">
        <v>138</v>
      </c>
      <c r="CN2051" s="1" t="s">
        <v>139</v>
      </c>
      <c r="CP2051" s="1" t="s">
        <v>112</v>
      </c>
      <c r="CQ2051" s="1" t="s">
        <v>111</v>
      </c>
      <c r="CR2051" s="1" t="s">
        <v>112</v>
      </c>
      <c r="CS2051" s="1" t="s">
        <v>111</v>
      </c>
      <c r="CT2051" s="1" t="s">
        <v>138</v>
      </c>
      <c r="CU2051" s="1" t="s">
        <v>111</v>
      </c>
      <c r="CV2051" s="1" t="s">
        <v>138</v>
      </c>
      <c r="CW2051" s="1" t="s">
        <v>138</v>
      </c>
      <c r="CX2051" s="1">
        <v>16702333702</v>
      </c>
      <c r="CY2051" s="1" t="s">
        <v>7519</v>
      </c>
      <c r="CZ2051" s="1" t="s">
        <v>138</v>
      </c>
      <c r="DA2051" s="1" t="s">
        <v>111</v>
      </c>
      <c r="DB2051" s="1" t="s">
        <v>112</v>
      </c>
      <c r="DC2051" s="1" t="s">
        <v>656</v>
      </c>
      <c r="DD2051" s="1" t="s">
        <v>1065</v>
      </c>
      <c r="DF2051" s="1" t="s">
        <v>7516</v>
      </c>
      <c r="DG2051" s="1" t="s">
        <v>7519</v>
      </c>
    </row>
    <row r="2052" spans="1:111" ht="15.6" customHeight="1" x14ac:dyDescent="0.25">
      <c r="A2052" s="1" t="s">
        <v>19197</v>
      </c>
      <c r="B2052" s="1" t="s">
        <v>238</v>
      </c>
      <c r="C2052" s="2">
        <v>44359.095261574075</v>
      </c>
      <c r="D2052" s="2">
        <v>44399</v>
      </c>
      <c r="E2052" s="1" t="s">
        <v>180</v>
      </c>
      <c r="G2052" s="1" t="s">
        <v>112</v>
      </c>
      <c r="H2052" s="1" t="s">
        <v>112</v>
      </c>
      <c r="I2052" s="1" t="s">
        <v>112</v>
      </c>
      <c r="J2052" s="1" t="s">
        <v>999</v>
      </c>
      <c r="L2052" s="1" t="s">
        <v>634</v>
      </c>
      <c r="N2052" s="1" t="s">
        <v>167</v>
      </c>
      <c r="O2052" s="1" t="s">
        <v>117</v>
      </c>
      <c r="P2052" s="9">
        <v>96950</v>
      </c>
      <c r="Q2052" s="1" t="s">
        <v>118</v>
      </c>
      <c r="S2052" s="1">
        <v>16702358722</v>
      </c>
      <c r="U2052" s="1">
        <v>561720</v>
      </c>
      <c r="V2052" s="1" t="s">
        <v>119</v>
      </c>
      <c r="X2052" s="1" t="s">
        <v>636</v>
      </c>
      <c r="Y2052" s="1" t="s">
        <v>637</v>
      </c>
      <c r="Z2052" s="1" t="s">
        <v>638</v>
      </c>
      <c r="AA2052" s="1" t="s">
        <v>639</v>
      </c>
      <c r="AB2052" s="1" t="s">
        <v>1000</v>
      </c>
      <c r="AD2052" s="1" t="s">
        <v>167</v>
      </c>
      <c r="AE2052" s="1" t="s">
        <v>117</v>
      </c>
      <c r="AF2052" s="9">
        <v>96950</v>
      </c>
      <c r="AG2052" s="1" t="s">
        <v>118</v>
      </c>
      <c r="AI2052" s="1">
        <v>16709890917</v>
      </c>
      <c r="AK2052" s="1" t="s">
        <v>641</v>
      </c>
      <c r="BC2052" s="1" t="str">
        <f>"49-9071.00"</f>
        <v>49-9071.00</v>
      </c>
      <c r="BD2052" s="1" t="s">
        <v>214</v>
      </c>
      <c r="BE2052" s="1" t="s">
        <v>1524</v>
      </c>
      <c r="BF2052" s="1" t="s">
        <v>214</v>
      </c>
      <c r="BG2052" s="1">
        <v>8</v>
      </c>
      <c r="BH2052" s="1">
        <v>8</v>
      </c>
      <c r="BI2052" s="2">
        <v>44470</v>
      </c>
      <c r="BJ2052" s="2">
        <v>44834</v>
      </c>
      <c r="BK2052" s="2">
        <v>44470</v>
      </c>
      <c r="BL2052" s="2">
        <v>44834</v>
      </c>
      <c r="BM2052" s="1">
        <v>35</v>
      </c>
      <c r="BN2052" s="1">
        <v>0</v>
      </c>
      <c r="BO2052" s="1">
        <v>7</v>
      </c>
      <c r="BP2052" s="1">
        <v>7</v>
      </c>
      <c r="BQ2052" s="1">
        <v>7</v>
      </c>
      <c r="BR2052" s="1">
        <v>7</v>
      </c>
      <c r="BS2052" s="1">
        <v>7</v>
      </c>
      <c r="BT2052" s="1">
        <v>0</v>
      </c>
      <c r="BU2052" s="1" t="str">
        <f>"9:00 AM"</f>
        <v>9:00 AM</v>
      </c>
      <c r="BV2052" s="1" t="str">
        <f t="shared" si="57"/>
        <v>5:00 PM</v>
      </c>
      <c r="BW2052" s="1" t="s">
        <v>230</v>
      </c>
      <c r="BX2052" s="1">
        <v>0</v>
      </c>
      <c r="BY2052" s="1">
        <v>6</v>
      </c>
      <c r="BZ2052" s="1" t="s">
        <v>112</v>
      </c>
      <c r="CB2052" s="4" t="s">
        <v>643</v>
      </c>
      <c r="CC2052" s="1" t="s">
        <v>634</v>
      </c>
      <c r="CE2052" s="1" t="s">
        <v>167</v>
      </c>
      <c r="CF2052" s="1" t="s">
        <v>117</v>
      </c>
      <c r="CG2052" s="1">
        <v>96950</v>
      </c>
      <c r="CH2052" s="3">
        <v>8.7100000000000009</v>
      </c>
      <c r="CI2052" s="3">
        <v>8.7100000000000009</v>
      </c>
      <c r="CJ2052" s="3">
        <v>13.07</v>
      </c>
      <c r="CK2052" s="3">
        <v>13.07</v>
      </c>
      <c r="CL2052" s="1" t="s">
        <v>137</v>
      </c>
      <c r="CN2052" s="1" t="s">
        <v>139</v>
      </c>
      <c r="CP2052" s="1" t="s">
        <v>111</v>
      </c>
      <c r="CQ2052" s="1" t="s">
        <v>111</v>
      </c>
      <c r="CR2052" s="1" t="s">
        <v>111</v>
      </c>
      <c r="CS2052" s="1" t="s">
        <v>111</v>
      </c>
      <c r="CT2052" s="1" t="s">
        <v>111</v>
      </c>
      <c r="CU2052" s="1" t="s">
        <v>111</v>
      </c>
      <c r="CV2052" s="1" t="s">
        <v>111</v>
      </c>
      <c r="CW2052" s="1" t="s">
        <v>1004</v>
      </c>
      <c r="CX2052" s="1">
        <v>16709890917</v>
      </c>
      <c r="CY2052" s="1" t="s">
        <v>641</v>
      </c>
      <c r="CZ2052" s="1" t="s">
        <v>645</v>
      </c>
      <c r="DA2052" s="1" t="s">
        <v>111</v>
      </c>
      <c r="DB2052" s="1" t="s">
        <v>112</v>
      </c>
    </row>
    <row r="2053" spans="1:111" ht="15.6" customHeight="1" x14ac:dyDescent="0.25">
      <c r="A2053" s="1" t="s">
        <v>19203</v>
      </c>
      <c r="B2053" s="1" t="s">
        <v>238</v>
      </c>
      <c r="C2053" s="2">
        <v>44380.069478124999</v>
      </c>
      <c r="D2053" s="2">
        <v>44432</v>
      </c>
      <c r="E2053" s="1" t="s">
        <v>110</v>
      </c>
      <c r="F2053" s="2">
        <v>44556.791666666664</v>
      </c>
      <c r="G2053" s="1" t="s">
        <v>112</v>
      </c>
      <c r="H2053" s="1" t="s">
        <v>112</v>
      </c>
      <c r="I2053" s="1" t="s">
        <v>112</v>
      </c>
      <c r="J2053" s="1" t="s">
        <v>10990</v>
      </c>
      <c r="K2053" s="1" t="s">
        <v>8561</v>
      </c>
      <c r="L2053" s="1" t="s">
        <v>8562</v>
      </c>
      <c r="M2053" s="1" t="s">
        <v>8563</v>
      </c>
      <c r="N2053" s="1" t="s">
        <v>167</v>
      </c>
      <c r="O2053" s="1" t="s">
        <v>117</v>
      </c>
      <c r="P2053" s="9">
        <v>96950</v>
      </c>
      <c r="Q2053" s="1" t="s">
        <v>118</v>
      </c>
      <c r="R2053" s="1" t="s">
        <v>1856</v>
      </c>
      <c r="S2053" s="1">
        <v>16702882288</v>
      </c>
      <c r="T2053" s="1">
        <v>106</v>
      </c>
      <c r="U2053" s="1">
        <v>44413</v>
      </c>
      <c r="V2053" s="1" t="s">
        <v>119</v>
      </c>
      <c r="X2053" s="1" t="s">
        <v>8564</v>
      </c>
      <c r="Y2053" s="1" t="s">
        <v>3363</v>
      </c>
      <c r="Z2053" s="1" t="s">
        <v>138</v>
      </c>
      <c r="AA2053" s="1" t="s">
        <v>8565</v>
      </c>
      <c r="AB2053" s="1" t="s">
        <v>8562</v>
      </c>
      <c r="AC2053" s="1" t="s">
        <v>8563</v>
      </c>
      <c r="AD2053" s="1" t="s">
        <v>167</v>
      </c>
      <c r="AE2053" s="1" t="s">
        <v>117</v>
      </c>
      <c r="AF2053" s="9">
        <v>96950</v>
      </c>
      <c r="AG2053" s="1" t="s">
        <v>118</v>
      </c>
      <c r="AH2053" s="1" t="s">
        <v>1856</v>
      </c>
      <c r="AI2053" s="1">
        <v>16702882288</v>
      </c>
      <c r="AJ2053" s="1">
        <v>106</v>
      </c>
      <c r="AK2053" s="1" t="s">
        <v>8566</v>
      </c>
      <c r="BC2053" s="1" t="str">
        <f>"43-5081.01"</f>
        <v>43-5081.01</v>
      </c>
      <c r="BD2053" s="1" t="s">
        <v>132</v>
      </c>
      <c r="BE2053" s="1" t="s">
        <v>17680</v>
      </c>
      <c r="BF2053" s="1" t="s">
        <v>11246</v>
      </c>
      <c r="BG2053" s="1">
        <v>1</v>
      </c>
      <c r="BH2053" s="1">
        <v>1</v>
      </c>
      <c r="BI2053" s="2">
        <v>44558</v>
      </c>
      <c r="BJ2053" s="2">
        <v>44922</v>
      </c>
      <c r="BK2053" s="2">
        <v>44558</v>
      </c>
      <c r="BL2053" s="2">
        <v>44922</v>
      </c>
      <c r="BM2053" s="1">
        <v>40</v>
      </c>
      <c r="BN2053" s="1">
        <v>0</v>
      </c>
      <c r="BO2053" s="1">
        <v>7</v>
      </c>
      <c r="BP2053" s="1">
        <v>6.5</v>
      </c>
      <c r="BQ2053" s="1">
        <v>6.5</v>
      </c>
      <c r="BR2053" s="1">
        <v>6.5</v>
      </c>
      <c r="BS2053" s="1">
        <v>6.5</v>
      </c>
      <c r="BT2053" s="1">
        <v>7</v>
      </c>
      <c r="BU2053" s="1" t="str">
        <f>"8:00 AM"</f>
        <v>8:00 AM</v>
      </c>
      <c r="BV2053" s="1" t="str">
        <f t="shared" si="57"/>
        <v>5:00 PM</v>
      </c>
      <c r="BW2053" s="1" t="s">
        <v>135</v>
      </c>
      <c r="BX2053" s="1">
        <v>0</v>
      </c>
      <c r="BY2053" s="1">
        <v>12</v>
      </c>
      <c r="BZ2053" s="1" t="s">
        <v>112</v>
      </c>
      <c r="CB2053" s="1" t="s">
        <v>17681</v>
      </c>
      <c r="CC2053" s="1" t="s">
        <v>8562</v>
      </c>
      <c r="CD2053" s="1" t="s">
        <v>8563</v>
      </c>
      <c r="CE2053" s="1" t="s">
        <v>167</v>
      </c>
      <c r="CF2053" s="1" t="s">
        <v>117</v>
      </c>
      <c r="CG2053" s="1">
        <v>96950</v>
      </c>
      <c r="CH2053" s="3">
        <v>7.58</v>
      </c>
      <c r="CI2053" s="3">
        <v>9</v>
      </c>
      <c r="CJ2053" s="3">
        <v>11.37</v>
      </c>
      <c r="CK2053" s="3">
        <v>13.5</v>
      </c>
      <c r="CL2053" s="1" t="s">
        <v>137</v>
      </c>
      <c r="CM2053" s="1" t="s">
        <v>138</v>
      </c>
      <c r="CN2053" s="1" t="s">
        <v>139</v>
      </c>
      <c r="CP2053" s="1" t="s">
        <v>112</v>
      </c>
      <c r="CQ2053" s="1" t="s">
        <v>111</v>
      </c>
      <c r="CR2053" s="1" t="s">
        <v>112</v>
      </c>
      <c r="CS2053" s="1" t="s">
        <v>111</v>
      </c>
      <c r="CT2053" s="1" t="s">
        <v>138</v>
      </c>
      <c r="CU2053" s="1" t="s">
        <v>111</v>
      </c>
      <c r="CV2053" s="1" t="s">
        <v>138</v>
      </c>
      <c r="CW2053" s="1" t="s">
        <v>10994</v>
      </c>
      <c r="CX2053" s="1">
        <v>16702882288</v>
      </c>
      <c r="CY2053" s="1" t="s">
        <v>8566</v>
      </c>
      <c r="CZ2053" s="1" t="s">
        <v>138</v>
      </c>
      <c r="DA2053" s="1" t="s">
        <v>111</v>
      </c>
      <c r="DB2053" s="1" t="s">
        <v>112</v>
      </c>
    </row>
    <row r="2054" spans="1:111" ht="15.6" customHeight="1" x14ac:dyDescent="0.25">
      <c r="A2054" s="1" t="s">
        <v>19204</v>
      </c>
      <c r="B2054" s="1" t="s">
        <v>238</v>
      </c>
      <c r="C2054" s="2">
        <v>44354.044624305556</v>
      </c>
      <c r="D2054" s="2">
        <v>44391</v>
      </c>
      <c r="E2054" s="1" t="s">
        <v>110</v>
      </c>
      <c r="F2054" s="2">
        <v>44468.833333333336</v>
      </c>
      <c r="G2054" s="1" t="s">
        <v>112</v>
      </c>
      <c r="H2054" s="1" t="s">
        <v>112</v>
      </c>
      <c r="I2054" s="1" t="s">
        <v>112</v>
      </c>
      <c r="J2054" s="1" t="s">
        <v>6139</v>
      </c>
      <c r="K2054" s="1" t="s">
        <v>4348</v>
      </c>
      <c r="L2054" s="1" t="s">
        <v>4349</v>
      </c>
      <c r="M2054" s="1" t="s">
        <v>4350</v>
      </c>
      <c r="N2054" s="1" t="s">
        <v>116</v>
      </c>
      <c r="O2054" s="1" t="s">
        <v>117</v>
      </c>
      <c r="P2054" s="9">
        <v>96950</v>
      </c>
      <c r="Q2054" s="1" t="s">
        <v>118</v>
      </c>
      <c r="S2054" s="1">
        <v>16703223311</v>
      </c>
      <c r="T2054" s="1">
        <v>4503</v>
      </c>
      <c r="U2054" s="1">
        <v>72111</v>
      </c>
      <c r="V2054" s="1" t="s">
        <v>119</v>
      </c>
      <c r="X2054" s="1" t="s">
        <v>656</v>
      </c>
      <c r="Y2054" s="1" t="s">
        <v>6140</v>
      </c>
      <c r="AA2054" s="1" t="s">
        <v>1129</v>
      </c>
      <c r="AB2054" s="1" t="s">
        <v>4349</v>
      </c>
      <c r="AC2054" s="1" t="s">
        <v>4350</v>
      </c>
      <c r="AD2054" s="1" t="s">
        <v>116</v>
      </c>
      <c r="AE2054" s="1" t="s">
        <v>117</v>
      </c>
      <c r="AF2054" s="9">
        <v>96950</v>
      </c>
      <c r="AG2054" s="1" t="s">
        <v>118</v>
      </c>
      <c r="AI2054" s="1">
        <v>16703223311</v>
      </c>
      <c r="AJ2054" s="1">
        <v>4503</v>
      </c>
      <c r="AK2054" s="1" t="s">
        <v>6141</v>
      </c>
      <c r="BC2054" s="1" t="str">
        <f>"51-3011.00"</f>
        <v>51-3011.00</v>
      </c>
      <c r="BD2054" s="1" t="s">
        <v>1079</v>
      </c>
      <c r="BE2054" s="1" t="s">
        <v>19205</v>
      </c>
      <c r="BF2054" s="1" t="s">
        <v>19206</v>
      </c>
      <c r="BG2054" s="1">
        <v>1</v>
      </c>
      <c r="BH2054" s="1">
        <v>1</v>
      </c>
      <c r="BI2054" s="2">
        <v>44470</v>
      </c>
      <c r="BJ2054" s="2">
        <v>44834</v>
      </c>
      <c r="BK2054" s="2">
        <v>44470</v>
      </c>
      <c r="BL2054" s="2">
        <v>44834</v>
      </c>
      <c r="BM2054" s="1">
        <v>40</v>
      </c>
      <c r="BN2054" s="1">
        <v>0</v>
      </c>
      <c r="BO2054" s="1">
        <v>8</v>
      </c>
      <c r="BP2054" s="1">
        <v>8</v>
      </c>
      <c r="BQ2054" s="1">
        <v>8</v>
      </c>
      <c r="BR2054" s="1">
        <v>8</v>
      </c>
      <c r="BS2054" s="1">
        <v>8</v>
      </c>
      <c r="BT2054" s="1">
        <v>0</v>
      </c>
      <c r="BU2054" s="1" t="str">
        <f>"8:00 AM"</f>
        <v>8:00 AM</v>
      </c>
      <c r="BV2054" s="1" t="str">
        <f t="shared" si="57"/>
        <v>5:00 PM</v>
      </c>
      <c r="BW2054" s="1" t="s">
        <v>135</v>
      </c>
      <c r="BX2054" s="1">
        <v>0</v>
      </c>
      <c r="BY2054" s="1">
        <v>12</v>
      </c>
      <c r="BZ2054" s="1" t="s">
        <v>112</v>
      </c>
      <c r="CB2054" s="1" t="s">
        <v>19207</v>
      </c>
      <c r="CC2054" s="1" t="s">
        <v>4349</v>
      </c>
      <c r="CD2054" s="1" t="s">
        <v>4350</v>
      </c>
      <c r="CE2054" s="1" t="s">
        <v>116</v>
      </c>
      <c r="CF2054" s="1" t="s">
        <v>117</v>
      </c>
      <c r="CG2054" s="1">
        <v>96950</v>
      </c>
      <c r="CH2054" s="3">
        <v>10.27</v>
      </c>
      <c r="CI2054" s="3">
        <v>10.27</v>
      </c>
      <c r="CJ2054" s="3">
        <v>15.41</v>
      </c>
      <c r="CL2054" s="1" t="s">
        <v>137</v>
      </c>
      <c r="CM2054" s="1" t="s">
        <v>9256</v>
      </c>
      <c r="CN2054" s="1" t="s">
        <v>139</v>
      </c>
      <c r="CP2054" s="1" t="s">
        <v>112</v>
      </c>
      <c r="CQ2054" s="1" t="s">
        <v>111</v>
      </c>
      <c r="CR2054" s="1" t="s">
        <v>112</v>
      </c>
      <c r="CS2054" s="1" t="s">
        <v>111</v>
      </c>
      <c r="CT2054" s="1" t="s">
        <v>138</v>
      </c>
      <c r="CU2054" s="1" t="s">
        <v>111</v>
      </c>
      <c r="CV2054" s="1" t="s">
        <v>111</v>
      </c>
      <c r="CW2054" s="1" t="s">
        <v>4356</v>
      </c>
      <c r="CX2054" s="1">
        <v>16703223311</v>
      </c>
      <c r="CY2054" s="1" t="s">
        <v>6141</v>
      </c>
      <c r="CZ2054" s="1" t="s">
        <v>4358</v>
      </c>
      <c r="DA2054" s="1" t="s">
        <v>111</v>
      </c>
      <c r="DB2054" s="1" t="s">
        <v>112</v>
      </c>
      <c r="DC2054" s="1" t="s">
        <v>4359</v>
      </c>
      <c r="DD2054" s="1" t="s">
        <v>4360</v>
      </c>
      <c r="DE2054" s="1" t="s">
        <v>1747</v>
      </c>
      <c r="DF2054" s="1" t="s">
        <v>4347</v>
      </c>
      <c r="DG2054" s="1" t="s">
        <v>4361</v>
      </c>
    </row>
    <row r="2055" spans="1:111" ht="15.6" customHeight="1" x14ac:dyDescent="0.25">
      <c r="A2055" s="1" t="s">
        <v>19208</v>
      </c>
      <c r="B2055" s="1" t="s">
        <v>238</v>
      </c>
      <c r="C2055" s="2">
        <v>44375.810760185188</v>
      </c>
      <c r="D2055" s="2">
        <v>44419</v>
      </c>
      <c r="E2055" s="1" t="s">
        <v>110</v>
      </c>
      <c r="F2055" s="2">
        <v>44468.833333333336</v>
      </c>
      <c r="G2055" s="1" t="s">
        <v>112</v>
      </c>
      <c r="H2055" s="1" t="s">
        <v>112</v>
      </c>
      <c r="I2055" s="1" t="s">
        <v>112</v>
      </c>
      <c r="J2055" s="1" t="s">
        <v>19209</v>
      </c>
      <c r="K2055" s="1" t="s">
        <v>19210</v>
      </c>
      <c r="L2055" s="1" t="s">
        <v>6566</v>
      </c>
      <c r="N2055" s="1" t="s">
        <v>116</v>
      </c>
      <c r="O2055" s="1" t="s">
        <v>117</v>
      </c>
      <c r="P2055" s="9">
        <v>96950</v>
      </c>
      <c r="Q2055" s="1" t="s">
        <v>118</v>
      </c>
      <c r="S2055" s="1">
        <v>16703227251</v>
      </c>
      <c r="U2055" s="1">
        <v>312112</v>
      </c>
      <c r="V2055" s="1" t="s">
        <v>119</v>
      </c>
      <c r="X2055" s="1" t="s">
        <v>1039</v>
      </c>
      <c r="Y2055" s="1" t="s">
        <v>19211</v>
      </c>
      <c r="Z2055" s="1" t="s">
        <v>19212</v>
      </c>
      <c r="AA2055" s="1" t="s">
        <v>171</v>
      </c>
      <c r="AB2055" s="1" t="s">
        <v>6566</v>
      </c>
      <c r="AD2055" s="1" t="s">
        <v>116</v>
      </c>
      <c r="AE2055" s="1" t="s">
        <v>117</v>
      </c>
      <c r="AF2055" s="9">
        <v>96950</v>
      </c>
      <c r="AG2055" s="1" t="s">
        <v>118</v>
      </c>
      <c r="AI2055" s="1">
        <v>16703227251</v>
      </c>
      <c r="AK2055" s="1" t="s">
        <v>6569</v>
      </c>
      <c r="BC2055" s="1" t="str">
        <f>"49-9071.00"</f>
        <v>49-9071.00</v>
      </c>
      <c r="BD2055" s="1" t="s">
        <v>214</v>
      </c>
      <c r="BE2055" s="1" t="s">
        <v>19213</v>
      </c>
      <c r="BF2055" s="1" t="s">
        <v>3983</v>
      </c>
      <c r="BG2055" s="1">
        <v>2</v>
      </c>
      <c r="BH2055" s="1">
        <v>2</v>
      </c>
      <c r="BI2055" s="2">
        <v>44470</v>
      </c>
      <c r="BJ2055" s="2">
        <v>44834</v>
      </c>
      <c r="BK2055" s="2">
        <v>44470</v>
      </c>
      <c r="BL2055" s="2">
        <v>44834</v>
      </c>
      <c r="BM2055" s="1">
        <v>40</v>
      </c>
      <c r="BN2055" s="1">
        <v>0</v>
      </c>
      <c r="BO2055" s="1">
        <v>8</v>
      </c>
      <c r="BP2055" s="1">
        <v>8</v>
      </c>
      <c r="BQ2055" s="1">
        <v>8</v>
      </c>
      <c r="BR2055" s="1">
        <v>8</v>
      </c>
      <c r="BS2055" s="1">
        <v>8</v>
      </c>
      <c r="BT2055" s="1">
        <v>0</v>
      </c>
      <c r="BU2055" s="1" t="str">
        <f>"7:30 AM"</f>
        <v>7:30 AM</v>
      </c>
      <c r="BV2055" s="1" t="str">
        <f>"4:30 AM"</f>
        <v>4:30 AM</v>
      </c>
      <c r="BW2055" s="1" t="s">
        <v>135</v>
      </c>
      <c r="BX2055" s="1">
        <v>0</v>
      </c>
      <c r="BY2055" s="1">
        <v>6</v>
      </c>
      <c r="BZ2055" s="1" t="s">
        <v>112</v>
      </c>
      <c r="CB2055" s="4" t="s">
        <v>19214</v>
      </c>
      <c r="CC2055" s="1" t="s">
        <v>16137</v>
      </c>
      <c r="CE2055" s="1" t="s">
        <v>116</v>
      </c>
      <c r="CF2055" s="1" t="s">
        <v>117</v>
      </c>
      <c r="CG2055" s="1">
        <v>96950</v>
      </c>
      <c r="CH2055" s="3">
        <v>8.7100000000000009</v>
      </c>
      <c r="CI2055" s="3">
        <v>8.7100000000000009</v>
      </c>
      <c r="CJ2055" s="3">
        <v>13.06</v>
      </c>
      <c r="CK2055" s="3">
        <v>13.06</v>
      </c>
      <c r="CL2055" s="1" t="s">
        <v>137</v>
      </c>
      <c r="CN2055" s="1" t="s">
        <v>139</v>
      </c>
      <c r="CP2055" s="1" t="s">
        <v>112</v>
      </c>
      <c r="CQ2055" s="1" t="s">
        <v>111</v>
      </c>
      <c r="CR2055" s="1" t="s">
        <v>112</v>
      </c>
      <c r="CS2055" s="1" t="s">
        <v>111</v>
      </c>
      <c r="CT2055" s="1" t="s">
        <v>138</v>
      </c>
      <c r="CU2055" s="1" t="s">
        <v>111</v>
      </c>
      <c r="CV2055" s="1" t="s">
        <v>111</v>
      </c>
      <c r="CW2055" s="1" t="s">
        <v>6573</v>
      </c>
      <c r="CX2055" s="1">
        <v>16703227251</v>
      </c>
      <c r="CY2055" s="1" t="s">
        <v>6569</v>
      </c>
      <c r="CZ2055" s="1" t="s">
        <v>138</v>
      </c>
      <c r="DA2055" s="1" t="s">
        <v>111</v>
      </c>
      <c r="DB2055" s="1" t="s">
        <v>112</v>
      </c>
    </row>
    <row r="2056" spans="1:111" ht="15.6" customHeight="1" x14ac:dyDescent="0.25">
      <c r="A2056" s="1" t="s">
        <v>19215</v>
      </c>
      <c r="B2056" s="1" t="s">
        <v>238</v>
      </c>
      <c r="C2056" s="2">
        <v>44360.913626504633</v>
      </c>
      <c r="D2056" s="2">
        <v>44397</v>
      </c>
      <c r="E2056" s="1" t="s">
        <v>110</v>
      </c>
      <c r="F2056" s="2">
        <v>44468.833333333336</v>
      </c>
      <c r="G2056" s="1" t="s">
        <v>111</v>
      </c>
      <c r="H2056" s="1" t="s">
        <v>112</v>
      </c>
      <c r="I2056" s="1" t="s">
        <v>112</v>
      </c>
      <c r="J2056" s="1" t="s">
        <v>951</v>
      </c>
      <c r="L2056" s="1" t="s">
        <v>4098</v>
      </c>
      <c r="M2056" s="1" t="s">
        <v>4098</v>
      </c>
      <c r="N2056" s="1" t="s">
        <v>879</v>
      </c>
      <c r="O2056" s="1" t="s">
        <v>117</v>
      </c>
      <c r="P2056" s="9">
        <v>96950</v>
      </c>
      <c r="Q2056" s="1" t="s">
        <v>118</v>
      </c>
      <c r="S2056" s="1">
        <v>16702346445</v>
      </c>
      <c r="T2056" s="1">
        <v>2263</v>
      </c>
      <c r="U2056" s="1">
        <v>53111</v>
      </c>
      <c r="V2056" s="1" t="s">
        <v>119</v>
      </c>
      <c r="X2056" s="1" t="s">
        <v>953</v>
      </c>
      <c r="Y2056" s="1" t="s">
        <v>954</v>
      </c>
      <c r="AA2056" s="1" t="s">
        <v>955</v>
      </c>
      <c r="AB2056" s="1" t="s">
        <v>4098</v>
      </c>
      <c r="AC2056" s="1" t="s">
        <v>4098</v>
      </c>
      <c r="AD2056" s="1" t="s">
        <v>879</v>
      </c>
      <c r="AE2056" s="1" t="s">
        <v>117</v>
      </c>
      <c r="AF2056" s="9">
        <v>96950</v>
      </c>
      <c r="AG2056" s="1" t="s">
        <v>118</v>
      </c>
      <c r="AI2056" s="1">
        <v>16702346445</v>
      </c>
      <c r="AJ2056" s="1">
        <v>2263</v>
      </c>
      <c r="AK2056" s="1" t="s">
        <v>956</v>
      </c>
      <c r="BC2056" s="1" t="str">
        <f>"13-2011.01"</f>
        <v>13-2011.01</v>
      </c>
      <c r="BD2056" s="1" t="s">
        <v>932</v>
      </c>
      <c r="BE2056" s="1" t="s">
        <v>13626</v>
      </c>
      <c r="BF2056" s="1" t="s">
        <v>2910</v>
      </c>
      <c r="BG2056" s="1">
        <v>1</v>
      </c>
      <c r="BH2056" s="1">
        <v>1</v>
      </c>
      <c r="BI2056" s="2">
        <v>44470</v>
      </c>
      <c r="BJ2056" s="2">
        <v>45199</v>
      </c>
      <c r="BK2056" s="2">
        <v>44470</v>
      </c>
      <c r="BL2056" s="2">
        <v>45199</v>
      </c>
      <c r="BM2056" s="1">
        <v>40</v>
      </c>
      <c r="BN2056" s="1">
        <v>0</v>
      </c>
      <c r="BO2056" s="1">
        <v>8</v>
      </c>
      <c r="BP2056" s="1">
        <v>8</v>
      </c>
      <c r="BQ2056" s="1">
        <v>8</v>
      </c>
      <c r="BR2056" s="1">
        <v>8</v>
      </c>
      <c r="BS2056" s="1">
        <v>8</v>
      </c>
      <c r="BT2056" s="1">
        <v>0</v>
      </c>
      <c r="BU2056" s="1" t="str">
        <f>"8:00 AM"</f>
        <v>8:00 AM</v>
      </c>
      <c r="BV2056" s="1" t="str">
        <f>"5:00 PM"</f>
        <v>5:00 PM</v>
      </c>
      <c r="BW2056" s="1" t="s">
        <v>392</v>
      </c>
      <c r="BX2056" s="1">
        <v>0</v>
      </c>
      <c r="BY2056" s="1">
        <v>24</v>
      </c>
      <c r="BZ2056" s="1" t="s">
        <v>112</v>
      </c>
      <c r="CB2056" s="4" t="s">
        <v>19216</v>
      </c>
      <c r="CC2056" s="1" t="s">
        <v>4098</v>
      </c>
      <c r="CD2056" s="1" t="s">
        <v>4098</v>
      </c>
      <c r="CE2056" s="1" t="s">
        <v>879</v>
      </c>
      <c r="CF2056" s="1" t="s">
        <v>117</v>
      </c>
      <c r="CG2056" s="1">
        <v>96950</v>
      </c>
      <c r="CH2056" s="3">
        <v>14.85</v>
      </c>
      <c r="CI2056" s="3">
        <v>14.85</v>
      </c>
      <c r="CJ2056" s="3">
        <v>22.28</v>
      </c>
      <c r="CK2056" s="3">
        <v>22.28</v>
      </c>
      <c r="CL2056" s="1" t="s">
        <v>137</v>
      </c>
      <c r="CM2056" s="1" t="s">
        <v>960</v>
      </c>
      <c r="CN2056" s="1" t="s">
        <v>139</v>
      </c>
      <c r="CP2056" s="1" t="s">
        <v>112</v>
      </c>
      <c r="CQ2056" s="1" t="s">
        <v>111</v>
      </c>
      <c r="CR2056" s="1" t="s">
        <v>112</v>
      </c>
      <c r="CS2056" s="1" t="s">
        <v>111</v>
      </c>
      <c r="CT2056" s="1" t="s">
        <v>138</v>
      </c>
      <c r="CU2056" s="1" t="s">
        <v>111</v>
      </c>
      <c r="CV2056" s="1" t="s">
        <v>138</v>
      </c>
      <c r="CW2056" s="1" t="s">
        <v>138</v>
      </c>
      <c r="CX2056" s="1">
        <v>16702346445</v>
      </c>
      <c r="CY2056" s="1" t="s">
        <v>956</v>
      </c>
      <c r="CZ2056" s="1" t="s">
        <v>138</v>
      </c>
      <c r="DA2056" s="1" t="s">
        <v>111</v>
      </c>
      <c r="DB2056" s="1" t="s">
        <v>112</v>
      </c>
      <c r="DC2056" s="1" t="s">
        <v>3601</v>
      </c>
      <c r="DD2056" s="1" t="s">
        <v>3602</v>
      </c>
      <c r="DF2056" s="1" t="s">
        <v>6790</v>
      </c>
      <c r="DG2056" s="1" t="s">
        <v>956</v>
      </c>
    </row>
    <row r="2057" spans="1:111" ht="15.6" customHeight="1" x14ac:dyDescent="0.25">
      <c r="A2057" s="1" t="s">
        <v>19224</v>
      </c>
      <c r="B2057" s="1" t="s">
        <v>238</v>
      </c>
      <c r="C2057" s="2">
        <v>44369.978341319445</v>
      </c>
      <c r="D2057" s="2">
        <v>44420</v>
      </c>
      <c r="E2057" s="1" t="s">
        <v>180</v>
      </c>
      <c r="G2057" s="1" t="s">
        <v>112</v>
      </c>
      <c r="H2057" s="1" t="s">
        <v>112</v>
      </c>
      <c r="I2057" s="1" t="s">
        <v>112</v>
      </c>
      <c r="J2057" s="1" t="s">
        <v>5485</v>
      </c>
      <c r="K2057" s="1" t="s">
        <v>19225</v>
      </c>
      <c r="L2057" s="1" t="s">
        <v>15594</v>
      </c>
      <c r="M2057" s="1" t="s">
        <v>5488</v>
      </c>
      <c r="N2057" s="1" t="s">
        <v>167</v>
      </c>
      <c r="O2057" s="1" t="s">
        <v>117</v>
      </c>
      <c r="P2057" s="9">
        <v>96950</v>
      </c>
      <c r="Q2057" s="1" t="s">
        <v>118</v>
      </c>
      <c r="S2057" s="1">
        <v>16702335551</v>
      </c>
      <c r="U2057" s="1">
        <v>445110</v>
      </c>
      <c r="V2057" s="1" t="s">
        <v>119</v>
      </c>
      <c r="X2057" s="1" t="s">
        <v>5489</v>
      </c>
      <c r="Y2057" s="1" t="s">
        <v>5490</v>
      </c>
      <c r="Z2057" s="1" t="s">
        <v>5491</v>
      </c>
      <c r="AA2057" s="1" t="s">
        <v>2091</v>
      </c>
      <c r="AB2057" s="1" t="s">
        <v>5487</v>
      </c>
      <c r="AC2057" s="1" t="s">
        <v>5488</v>
      </c>
      <c r="AD2057" s="1" t="s">
        <v>167</v>
      </c>
      <c r="AE2057" s="1" t="s">
        <v>117</v>
      </c>
      <c r="AF2057" s="9">
        <v>96950</v>
      </c>
      <c r="AG2057" s="1" t="s">
        <v>118</v>
      </c>
      <c r="AI2057" s="1">
        <v>16702335551</v>
      </c>
      <c r="AK2057" s="1" t="s">
        <v>5492</v>
      </c>
      <c r="BC2057" s="1" t="str">
        <f>"53-7064.00"</f>
        <v>53-7064.00</v>
      </c>
      <c r="BD2057" s="1" t="s">
        <v>3549</v>
      </c>
      <c r="BE2057" s="1" t="s">
        <v>19226</v>
      </c>
      <c r="BF2057" s="1" t="s">
        <v>9440</v>
      </c>
      <c r="BG2057" s="1">
        <v>3</v>
      </c>
      <c r="BH2057" s="1">
        <v>3</v>
      </c>
      <c r="BI2057" s="2">
        <v>44470</v>
      </c>
      <c r="BJ2057" s="2">
        <v>44834</v>
      </c>
      <c r="BK2057" s="2">
        <v>44470</v>
      </c>
      <c r="BL2057" s="2">
        <v>44834</v>
      </c>
      <c r="BM2057" s="1">
        <v>40</v>
      </c>
      <c r="BN2057" s="1">
        <v>6</v>
      </c>
      <c r="BO2057" s="1">
        <v>4</v>
      </c>
      <c r="BP2057" s="1">
        <v>6</v>
      </c>
      <c r="BQ2057" s="1">
        <v>6</v>
      </c>
      <c r="BR2057" s="1">
        <v>6</v>
      </c>
      <c r="BS2057" s="1">
        <v>6</v>
      </c>
      <c r="BT2057" s="1">
        <v>6</v>
      </c>
      <c r="BU2057" s="1" t="str">
        <f>"10:00 AM"</f>
        <v>10:00 AM</v>
      </c>
      <c r="BV2057" s="1" t="str">
        <f>"8:00 PM"</f>
        <v>8:00 PM</v>
      </c>
      <c r="BW2057" s="1" t="s">
        <v>230</v>
      </c>
      <c r="BX2057" s="1">
        <v>0</v>
      </c>
      <c r="BY2057" s="1">
        <v>3</v>
      </c>
      <c r="BZ2057" s="1" t="s">
        <v>112</v>
      </c>
      <c r="CB2057" s="1" t="s">
        <v>19227</v>
      </c>
      <c r="CC2057" s="1" t="s">
        <v>15594</v>
      </c>
      <c r="CD2057" s="1" t="s">
        <v>19228</v>
      </c>
      <c r="CE2057" s="1" t="s">
        <v>167</v>
      </c>
      <c r="CF2057" s="1" t="s">
        <v>117</v>
      </c>
      <c r="CG2057" s="1">
        <v>96950</v>
      </c>
      <c r="CH2057" s="3">
        <v>7.85</v>
      </c>
      <c r="CI2057" s="3">
        <v>8</v>
      </c>
      <c r="CJ2057" s="3">
        <v>11.78</v>
      </c>
      <c r="CK2057" s="3">
        <v>12</v>
      </c>
      <c r="CL2057" s="1" t="s">
        <v>137</v>
      </c>
      <c r="CM2057" s="1" t="s">
        <v>331</v>
      </c>
      <c r="CN2057" s="1" t="s">
        <v>139</v>
      </c>
      <c r="CP2057" s="1" t="s">
        <v>112</v>
      </c>
      <c r="CQ2057" s="1" t="s">
        <v>111</v>
      </c>
      <c r="CR2057" s="1" t="s">
        <v>112</v>
      </c>
      <c r="CS2057" s="1" t="s">
        <v>111</v>
      </c>
      <c r="CT2057" s="1" t="s">
        <v>138</v>
      </c>
      <c r="CU2057" s="1" t="s">
        <v>111</v>
      </c>
      <c r="CV2057" s="1" t="s">
        <v>138</v>
      </c>
      <c r="CW2057" s="1" t="s">
        <v>19229</v>
      </c>
      <c r="CX2057" s="1">
        <v>16702335551</v>
      </c>
      <c r="CY2057" s="1" t="s">
        <v>5492</v>
      </c>
      <c r="CZ2057" s="1" t="s">
        <v>168</v>
      </c>
      <c r="DA2057" s="1" t="s">
        <v>111</v>
      </c>
      <c r="DB2057" s="1" t="s">
        <v>112</v>
      </c>
    </row>
    <row r="2058" spans="1:111" ht="15.6" customHeight="1" x14ac:dyDescent="0.25">
      <c r="A2058" s="1" t="s">
        <v>19231</v>
      </c>
      <c r="B2058" s="1" t="s">
        <v>238</v>
      </c>
      <c r="C2058" s="2">
        <v>44359.36465462963</v>
      </c>
      <c r="D2058" s="2">
        <v>44404</v>
      </c>
      <c r="E2058" s="1" t="s">
        <v>110</v>
      </c>
      <c r="F2058" s="2">
        <v>44468.833333333336</v>
      </c>
      <c r="G2058" s="1" t="s">
        <v>112</v>
      </c>
      <c r="H2058" s="1" t="s">
        <v>112</v>
      </c>
      <c r="I2058" s="1" t="s">
        <v>112</v>
      </c>
      <c r="J2058" s="1" t="s">
        <v>19232</v>
      </c>
      <c r="K2058" s="1" t="s">
        <v>9915</v>
      </c>
      <c r="L2058" s="1" t="s">
        <v>19233</v>
      </c>
      <c r="M2058" s="1" t="s">
        <v>138</v>
      </c>
      <c r="N2058" s="1" t="s">
        <v>116</v>
      </c>
      <c r="O2058" s="1" t="s">
        <v>117</v>
      </c>
      <c r="P2058" s="9">
        <v>96950</v>
      </c>
      <c r="Q2058" s="1" t="s">
        <v>118</v>
      </c>
      <c r="S2058" s="1">
        <v>16702879688</v>
      </c>
      <c r="U2058" s="1">
        <v>56152</v>
      </c>
      <c r="V2058" s="1" t="s">
        <v>119</v>
      </c>
      <c r="X2058" s="1" t="s">
        <v>19234</v>
      </c>
      <c r="Y2058" s="1" t="s">
        <v>19235</v>
      </c>
      <c r="AA2058" s="1" t="s">
        <v>973</v>
      </c>
      <c r="AB2058" s="1" t="s">
        <v>10729</v>
      </c>
      <c r="AC2058" s="1" t="s">
        <v>138</v>
      </c>
      <c r="AD2058" s="1" t="s">
        <v>116</v>
      </c>
      <c r="AE2058" s="1" t="s">
        <v>117</v>
      </c>
      <c r="AF2058" s="9">
        <v>96950</v>
      </c>
      <c r="AG2058" s="1" t="s">
        <v>118</v>
      </c>
      <c r="AI2058" s="1">
        <v>16702879688</v>
      </c>
      <c r="AK2058" s="1" t="s">
        <v>19236</v>
      </c>
      <c r="BC2058" s="1" t="str">
        <f>"39-7011.00"</f>
        <v>39-7011.00</v>
      </c>
      <c r="BD2058" s="1" t="s">
        <v>1435</v>
      </c>
      <c r="BE2058" s="1" t="s">
        <v>19237</v>
      </c>
      <c r="BF2058" s="1" t="s">
        <v>3755</v>
      </c>
      <c r="BG2058" s="1">
        <v>1</v>
      </c>
      <c r="BH2058" s="1">
        <v>1</v>
      </c>
      <c r="BI2058" s="2">
        <v>44470</v>
      </c>
      <c r="BJ2058" s="2">
        <v>44834</v>
      </c>
      <c r="BK2058" s="2">
        <v>44470</v>
      </c>
      <c r="BL2058" s="2">
        <v>44834</v>
      </c>
      <c r="BM2058" s="1">
        <v>40</v>
      </c>
      <c r="BN2058" s="1">
        <v>0</v>
      </c>
      <c r="BO2058" s="1">
        <v>8</v>
      </c>
      <c r="BP2058" s="1">
        <v>8</v>
      </c>
      <c r="BQ2058" s="1">
        <v>8</v>
      </c>
      <c r="BR2058" s="1">
        <v>8</v>
      </c>
      <c r="BS2058" s="1">
        <v>8</v>
      </c>
      <c r="BT2058" s="1">
        <v>0</v>
      </c>
      <c r="BU2058" s="1" t="str">
        <f>"8:00 AM"</f>
        <v>8:00 AM</v>
      </c>
      <c r="BV2058" s="1" t="str">
        <f>"5:00 PM"</f>
        <v>5:00 PM</v>
      </c>
      <c r="BW2058" s="1" t="s">
        <v>230</v>
      </c>
      <c r="BX2058" s="1">
        <v>0</v>
      </c>
      <c r="BY2058" s="1">
        <v>24</v>
      </c>
      <c r="BZ2058" s="1" t="s">
        <v>112</v>
      </c>
      <c r="CB2058" s="1" t="s">
        <v>19238</v>
      </c>
      <c r="CC2058" s="1" t="s">
        <v>10729</v>
      </c>
      <c r="CD2058" s="1" t="s">
        <v>138</v>
      </c>
      <c r="CE2058" s="1" t="s">
        <v>116</v>
      </c>
      <c r="CF2058" s="1" t="s">
        <v>117</v>
      </c>
      <c r="CG2058" s="1">
        <v>96950</v>
      </c>
      <c r="CH2058" s="3">
        <v>12.14</v>
      </c>
      <c r="CI2058" s="3">
        <v>12.14</v>
      </c>
      <c r="CJ2058" s="3">
        <v>18.21</v>
      </c>
      <c r="CK2058" s="3">
        <v>18.21</v>
      </c>
      <c r="CL2058" s="1" t="s">
        <v>137</v>
      </c>
      <c r="CM2058" s="1" t="s">
        <v>138</v>
      </c>
      <c r="CN2058" s="1" t="s">
        <v>139</v>
      </c>
      <c r="CP2058" s="1" t="s">
        <v>112</v>
      </c>
      <c r="CQ2058" s="1" t="s">
        <v>111</v>
      </c>
      <c r="CR2058" s="1" t="s">
        <v>112</v>
      </c>
      <c r="CS2058" s="1" t="s">
        <v>111</v>
      </c>
      <c r="CT2058" s="1" t="s">
        <v>138</v>
      </c>
      <c r="CU2058" s="1" t="s">
        <v>111</v>
      </c>
      <c r="CV2058" s="1" t="s">
        <v>138</v>
      </c>
      <c r="CW2058" s="1" t="s">
        <v>1620</v>
      </c>
      <c r="CX2058" s="1">
        <v>16702879688</v>
      </c>
      <c r="CY2058" s="1" t="s">
        <v>19236</v>
      </c>
      <c r="CZ2058" s="1" t="s">
        <v>138</v>
      </c>
      <c r="DA2058" s="1" t="s">
        <v>111</v>
      </c>
      <c r="DB2058" s="1" t="s">
        <v>112</v>
      </c>
    </row>
    <row r="2059" spans="1:111" ht="15.6" customHeight="1" x14ac:dyDescent="0.25">
      <c r="A2059" s="1" t="s">
        <v>19247</v>
      </c>
      <c r="B2059" s="1" t="s">
        <v>238</v>
      </c>
      <c r="C2059" s="2">
        <v>44350.096940277777</v>
      </c>
      <c r="D2059" s="2">
        <v>44391</v>
      </c>
      <c r="E2059" s="1" t="s">
        <v>180</v>
      </c>
      <c r="G2059" s="1" t="s">
        <v>112</v>
      </c>
      <c r="H2059" s="1" t="s">
        <v>112</v>
      </c>
      <c r="I2059" s="1" t="s">
        <v>112</v>
      </c>
      <c r="J2059" s="1" t="s">
        <v>1755</v>
      </c>
      <c r="K2059" s="1" t="s">
        <v>1756</v>
      </c>
      <c r="L2059" s="1" t="s">
        <v>1757</v>
      </c>
      <c r="M2059" s="1" t="s">
        <v>1758</v>
      </c>
      <c r="N2059" s="1" t="s">
        <v>1759</v>
      </c>
      <c r="O2059" s="1" t="s">
        <v>117</v>
      </c>
      <c r="P2059" s="9">
        <v>96952</v>
      </c>
      <c r="Q2059" s="1" t="s">
        <v>118</v>
      </c>
      <c r="R2059" s="1" t="s">
        <v>138</v>
      </c>
      <c r="S2059" s="1">
        <v>16704334428</v>
      </c>
      <c r="U2059" s="1">
        <v>447110</v>
      </c>
      <c r="V2059" s="1" t="s">
        <v>119</v>
      </c>
      <c r="X2059" s="1" t="s">
        <v>1760</v>
      </c>
      <c r="Y2059" s="1" t="s">
        <v>1761</v>
      </c>
      <c r="Z2059" s="1" t="s">
        <v>1762</v>
      </c>
      <c r="AA2059" s="1" t="s">
        <v>1763</v>
      </c>
      <c r="AB2059" s="1" t="s">
        <v>1757</v>
      </c>
      <c r="AC2059" s="1" t="s">
        <v>1758</v>
      </c>
      <c r="AD2059" s="1" t="s">
        <v>1759</v>
      </c>
      <c r="AE2059" s="1" t="s">
        <v>117</v>
      </c>
      <c r="AF2059" s="9">
        <v>96952</v>
      </c>
      <c r="AG2059" s="1" t="s">
        <v>118</v>
      </c>
      <c r="AH2059" s="1" t="s">
        <v>138</v>
      </c>
      <c r="AI2059" s="1">
        <v>16709894711</v>
      </c>
      <c r="AK2059" s="1" t="s">
        <v>1764</v>
      </c>
      <c r="BC2059" s="1" t="str">
        <f>"49-3053.00"</f>
        <v>49-3053.00</v>
      </c>
      <c r="BD2059" s="1" t="s">
        <v>15210</v>
      </c>
      <c r="BE2059" s="1" t="s">
        <v>19248</v>
      </c>
      <c r="BF2059" s="1" t="s">
        <v>14504</v>
      </c>
      <c r="BG2059" s="1">
        <v>1</v>
      </c>
      <c r="BH2059" s="1">
        <v>1</v>
      </c>
      <c r="BI2059" s="2">
        <v>44470</v>
      </c>
      <c r="BJ2059" s="2">
        <v>44834</v>
      </c>
      <c r="BK2059" s="2">
        <v>44470</v>
      </c>
      <c r="BL2059" s="2">
        <v>44834</v>
      </c>
      <c r="BM2059" s="1">
        <v>40</v>
      </c>
      <c r="BN2059" s="1">
        <v>0</v>
      </c>
      <c r="BO2059" s="1">
        <v>8</v>
      </c>
      <c r="BP2059" s="1">
        <v>8</v>
      </c>
      <c r="BQ2059" s="1">
        <v>8</v>
      </c>
      <c r="BR2059" s="1">
        <v>8</v>
      </c>
      <c r="BS2059" s="1">
        <v>8</v>
      </c>
      <c r="BT2059" s="1">
        <v>0</v>
      </c>
      <c r="BU2059" s="1" t="str">
        <f>"7:30 AM"</f>
        <v>7:30 AM</v>
      </c>
      <c r="BV2059" s="1" t="str">
        <f>"4:30 PM"</f>
        <v>4:30 PM</v>
      </c>
      <c r="BW2059" s="1" t="s">
        <v>392</v>
      </c>
      <c r="BX2059" s="1">
        <v>12</v>
      </c>
      <c r="BY2059" s="1">
        <v>12</v>
      </c>
      <c r="BZ2059" s="1" t="s">
        <v>112</v>
      </c>
      <c r="CB2059" s="1" t="s">
        <v>19249</v>
      </c>
      <c r="CC2059" s="1" t="s">
        <v>1758</v>
      </c>
      <c r="CD2059" s="1" t="s">
        <v>1769</v>
      </c>
      <c r="CE2059" s="1" t="s">
        <v>1759</v>
      </c>
      <c r="CF2059" s="1" t="s">
        <v>117</v>
      </c>
      <c r="CG2059" s="1">
        <v>96952</v>
      </c>
      <c r="CH2059" s="3">
        <v>10.67</v>
      </c>
      <c r="CI2059" s="3">
        <v>10.67</v>
      </c>
      <c r="CJ2059" s="3">
        <v>16.010000000000002</v>
      </c>
      <c r="CK2059" s="3">
        <v>16.010000000000002</v>
      </c>
      <c r="CL2059" s="1" t="s">
        <v>137</v>
      </c>
      <c r="CM2059" s="1" t="s">
        <v>138</v>
      </c>
      <c r="CN2059" s="1" t="s">
        <v>139</v>
      </c>
      <c r="CP2059" s="1" t="s">
        <v>112</v>
      </c>
      <c r="CQ2059" s="1" t="s">
        <v>111</v>
      </c>
      <c r="CR2059" s="1" t="s">
        <v>112</v>
      </c>
      <c r="CS2059" s="1" t="s">
        <v>111</v>
      </c>
      <c r="CT2059" s="1" t="s">
        <v>138</v>
      </c>
      <c r="CU2059" s="1" t="s">
        <v>111</v>
      </c>
      <c r="CV2059" s="1" t="s">
        <v>138</v>
      </c>
      <c r="CW2059" s="1" t="s">
        <v>1770</v>
      </c>
      <c r="CX2059" s="1">
        <v>16704334428</v>
      </c>
      <c r="CY2059" s="1" t="s">
        <v>1764</v>
      </c>
      <c r="CZ2059" s="1" t="s">
        <v>138</v>
      </c>
      <c r="DA2059" s="1" t="s">
        <v>111</v>
      </c>
      <c r="DB2059" s="1" t="s">
        <v>112</v>
      </c>
    </row>
    <row r="2060" spans="1:111" ht="15.6" customHeight="1" x14ac:dyDescent="0.25">
      <c r="A2060" s="1" t="s">
        <v>19250</v>
      </c>
      <c r="B2060" s="1" t="s">
        <v>238</v>
      </c>
      <c r="C2060" s="2">
        <v>44344.928482523152</v>
      </c>
      <c r="D2060" s="2">
        <v>44390</v>
      </c>
      <c r="E2060" s="1" t="s">
        <v>110</v>
      </c>
      <c r="F2060" s="2">
        <v>44468.833333333336</v>
      </c>
      <c r="G2060" s="1" t="s">
        <v>112</v>
      </c>
      <c r="H2060" s="1" t="s">
        <v>112</v>
      </c>
      <c r="I2060" s="1" t="s">
        <v>112</v>
      </c>
      <c r="J2060" s="1" t="s">
        <v>2949</v>
      </c>
      <c r="K2060" s="1" t="s">
        <v>2950</v>
      </c>
      <c r="L2060" s="1" t="s">
        <v>2305</v>
      </c>
      <c r="N2060" s="1" t="s">
        <v>116</v>
      </c>
      <c r="O2060" s="1" t="s">
        <v>117</v>
      </c>
      <c r="P2060" s="9">
        <v>96950</v>
      </c>
      <c r="Q2060" s="1" t="s">
        <v>118</v>
      </c>
      <c r="R2060" s="1" t="s">
        <v>138</v>
      </c>
      <c r="S2060" s="1">
        <v>16702352743</v>
      </c>
      <c r="U2060" s="1">
        <v>561320</v>
      </c>
      <c r="V2060" s="1" t="s">
        <v>119</v>
      </c>
      <c r="X2060" s="1" t="s">
        <v>2952</v>
      </c>
      <c r="Y2060" s="1" t="s">
        <v>2307</v>
      </c>
      <c r="Z2060" s="1" t="s">
        <v>2953</v>
      </c>
      <c r="AA2060" s="1" t="s">
        <v>245</v>
      </c>
      <c r="AB2060" s="1" t="s">
        <v>2304</v>
      </c>
      <c r="AD2060" s="1" t="s">
        <v>116</v>
      </c>
      <c r="AE2060" s="1" t="s">
        <v>117</v>
      </c>
      <c r="AF2060" s="9">
        <v>96950</v>
      </c>
      <c r="AG2060" s="1" t="s">
        <v>118</v>
      </c>
      <c r="AH2060" s="1" t="s">
        <v>138</v>
      </c>
      <c r="AI2060" s="1">
        <v>16702352743</v>
      </c>
      <c r="AK2060" s="1" t="s">
        <v>2954</v>
      </c>
      <c r="BC2060" s="1" t="str">
        <f>"49-9071.00"</f>
        <v>49-9071.00</v>
      </c>
      <c r="BD2060" s="1" t="s">
        <v>214</v>
      </c>
      <c r="BE2060" s="1" t="s">
        <v>9903</v>
      </c>
      <c r="BF2060" s="1" t="s">
        <v>4420</v>
      </c>
      <c r="BG2060" s="1">
        <v>10</v>
      </c>
      <c r="BH2060" s="1">
        <v>10</v>
      </c>
      <c r="BI2060" s="2">
        <v>44470</v>
      </c>
      <c r="BJ2060" s="2">
        <v>44834</v>
      </c>
      <c r="BK2060" s="2">
        <v>44470</v>
      </c>
      <c r="BL2060" s="2">
        <v>44834</v>
      </c>
      <c r="BM2060" s="1">
        <v>35</v>
      </c>
      <c r="BN2060" s="1">
        <v>0</v>
      </c>
      <c r="BO2060" s="1">
        <v>7</v>
      </c>
      <c r="BP2060" s="1">
        <v>7</v>
      </c>
      <c r="BQ2060" s="1">
        <v>7</v>
      </c>
      <c r="BR2060" s="1">
        <v>7</v>
      </c>
      <c r="BS2060" s="1">
        <v>7</v>
      </c>
      <c r="BT2060" s="1">
        <v>0</v>
      </c>
      <c r="BU2060" s="1" t="str">
        <f>"8:00 AM"</f>
        <v>8:00 AM</v>
      </c>
      <c r="BV2060" s="1" t="str">
        <f>"4:00 PM"</f>
        <v>4:00 PM</v>
      </c>
      <c r="BW2060" s="1" t="s">
        <v>230</v>
      </c>
      <c r="BX2060" s="1">
        <v>0</v>
      </c>
      <c r="BY2060" s="1">
        <v>12</v>
      </c>
      <c r="BZ2060" s="1" t="s">
        <v>112</v>
      </c>
      <c r="CB2060" s="1" t="s">
        <v>19251</v>
      </c>
      <c r="CC2060" s="1" t="s">
        <v>2304</v>
      </c>
      <c r="CE2060" s="1" t="s">
        <v>116</v>
      </c>
      <c r="CF2060" s="1" t="s">
        <v>117</v>
      </c>
      <c r="CG2060" s="1">
        <v>96950</v>
      </c>
      <c r="CH2060" s="3">
        <v>8.7100000000000009</v>
      </c>
      <c r="CI2060" s="3">
        <v>8.75</v>
      </c>
      <c r="CJ2060" s="3">
        <v>13.07</v>
      </c>
      <c r="CK2060" s="3">
        <v>13.13</v>
      </c>
      <c r="CL2060" s="1" t="s">
        <v>137</v>
      </c>
      <c r="CM2060" s="1" t="s">
        <v>362</v>
      </c>
      <c r="CN2060" s="1" t="s">
        <v>139</v>
      </c>
      <c r="CP2060" s="1" t="s">
        <v>111</v>
      </c>
      <c r="CQ2060" s="1" t="s">
        <v>111</v>
      </c>
      <c r="CR2060" s="1" t="s">
        <v>111</v>
      </c>
      <c r="CS2060" s="1" t="s">
        <v>111</v>
      </c>
      <c r="CT2060" s="1" t="s">
        <v>138</v>
      </c>
      <c r="CU2060" s="1" t="s">
        <v>111</v>
      </c>
      <c r="CV2060" s="1" t="s">
        <v>111</v>
      </c>
      <c r="CW2060" s="1" t="s">
        <v>2313</v>
      </c>
      <c r="CX2060" s="1">
        <v>16702352743</v>
      </c>
      <c r="CY2060" s="1" t="s">
        <v>2954</v>
      </c>
      <c r="CZ2060" s="1" t="s">
        <v>168</v>
      </c>
      <c r="DA2060" s="1" t="s">
        <v>111</v>
      </c>
      <c r="DB2060" s="1" t="s">
        <v>112</v>
      </c>
    </row>
    <row r="2061" spans="1:111" ht="15.6" customHeight="1" x14ac:dyDescent="0.25">
      <c r="A2061" s="1" t="s">
        <v>19252</v>
      </c>
      <c r="B2061" s="1" t="s">
        <v>238</v>
      </c>
      <c r="C2061" s="2">
        <v>44342.021074537035</v>
      </c>
      <c r="D2061" s="2">
        <v>44425</v>
      </c>
      <c r="E2061" s="1" t="s">
        <v>110</v>
      </c>
      <c r="F2061" s="2">
        <v>44468.833333333336</v>
      </c>
      <c r="G2061" s="1" t="s">
        <v>111</v>
      </c>
      <c r="H2061" s="1" t="s">
        <v>112</v>
      </c>
      <c r="I2061" s="1" t="s">
        <v>112</v>
      </c>
      <c r="J2061" s="1" t="s">
        <v>2316</v>
      </c>
      <c r="K2061" s="1" t="s">
        <v>2317</v>
      </c>
      <c r="L2061" s="1" t="s">
        <v>2318</v>
      </c>
      <c r="M2061" s="1" t="s">
        <v>2319</v>
      </c>
      <c r="N2061" s="1" t="s">
        <v>116</v>
      </c>
      <c r="O2061" s="1" t="s">
        <v>117</v>
      </c>
      <c r="P2061" s="9">
        <v>96950</v>
      </c>
      <c r="Q2061" s="1" t="s">
        <v>118</v>
      </c>
      <c r="R2061" s="1" t="s">
        <v>138</v>
      </c>
      <c r="S2061" s="1">
        <v>16702352020</v>
      </c>
      <c r="U2061" s="1">
        <v>312112</v>
      </c>
      <c r="V2061" s="1" t="s">
        <v>119</v>
      </c>
      <c r="X2061" s="1" t="s">
        <v>2320</v>
      </c>
      <c r="Y2061" s="1" t="s">
        <v>2321</v>
      </c>
      <c r="Z2061" s="1" t="s">
        <v>2322</v>
      </c>
      <c r="AA2061" s="1" t="s">
        <v>1766</v>
      </c>
      <c r="AB2061" s="1" t="s">
        <v>2318</v>
      </c>
      <c r="AC2061" s="1" t="s">
        <v>2319</v>
      </c>
      <c r="AD2061" s="1" t="s">
        <v>116</v>
      </c>
      <c r="AE2061" s="1" t="s">
        <v>117</v>
      </c>
      <c r="AF2061" s="9">
        <v>96950</v>
      </c>
      <c r="AG2061" s="1" t="s">
        <v>118</v>
      </c>
      <c r="AH2061" s="1" t="s">
        <v>138</v>
      </c>
      <c r="AI2061" s="1">
        <v>16702352020</v>
      </c>
      <c r="AK2061" s="1" t="s">
        <v>2323</v>
      </c>
      <c r="BC2061" s="1" t="str">
        <f>"53-3031.00"</f>
        <v>53-3031.00</v>
      </c>
      <c r="BD2061" s="1" t="s">
        <v>3272</v>
      </c>
      <c r="BE2061" s="1" t="s">
        <v>8257</v>
      </c>
      <c r="BF2061" s="1" t="s">
        <v>8258</v>
      </c>
      <c r="BG2061" s="1">
        <v>4</v>
      </c>
      <c r="BH2061" s="1">
        <v>4</v>
      </c>
      <c r="BI2061" s="2">
        <v>44470</v>
      </c>
      <c r="BJ2061" s="2">
        <v>44834</v>
      </c>
      <c r="BK2061" s="2">
        <v>44470</v>
      </c>
      <c r="BL2061" s="2">
        <v>44834</v>
      </c>
      <c r="BM2061" s="1">
        <v>40</v>
      </c>
      <c r="BN2061" s="1">
        <v>0</v>
      </c>
      <c r="BO2061" s="1">
        <v>8</v>
      </c>
      <c r="BP2061" s="1">
        <v>6</v>
      </c>
      <c r="BQ2061" s="1">
        <v>6</v>
      </c>
      <c r="BR2061" s="1">
        <v>6</v>
      </c>
      <c r="BS2061" s="1">
        <v>6</v>
      </c>
      <c r="BT2061" s="1">
        <v>8</v>
      </c>
      <c r="BU2061" s="1" t="str">
        <f>"8:00 AM"</f>
        <v>8:00 AM</v>
      </c>
      <c r="BV2061" s="1" t="str">
        <f>"5:00 PM"</f>
        <v>5:00 PM</v>
      </c>
      <c r="BW2061" s="1" t="s">
        <v>230</v>
      </c>
      <c r="BX2061" s="1">
        <v>0</v>
      </c>
      <c r="BY2061" s="1">
        <v>12</v>
      </c>
      <c r="BZ2061" s="1" t="s">
        <v>112</v>
      </c>
      <c r="CB2061" s="1" t="s">
        <v>19253</v>
      </c>
      <c r="CC2061" s="1" t="s">
        <v>2318</v>
      </c>
      <c r="CD2061" s="1" t="s">
        <v>2319</v>
      </c>
      <c r="CE2061" s="1" t="s">
        <v>116</v>
      </c>
      <c r="CF2061" s="1" t="s">
        <v>117</v>
      </c>
      <c r="CG2061" s="1">
        <v>96950</v>
      </c>
      <c r="CH2061" s="3">
        <v>7.69</v>
      </c>
      <c r="CI2061" s="3">
        <v>7.69</v>
      </c>
      <c r="CJ2061" s="3">
        <v>11.54</v>
      </c>
      <c r="CK2061" s="3">
        <v>11.54</v>
      </c>
      <c r="CL2061" s="1" t="s">
        <v>137</v>
      </c>
      <c r="CM2061" s="1" t="s">
        <v>138</v>
      </c>
      <c r="CN2061" s="1" t="s">
        <v>139</v>
      </c>
      <c r="CP2061" s="1" t="s">
        <v>112</v>
      </c>
      <c r="CQ2061" s="1" t="s">
        <v>111</v>
      </c>
      <c r="CR2061" s="1" t="s">
        <v>112</v>
      </c>
      <c r="CS2061" s="1" t="s">
        <v>111</v>
      </c>
      <c r="CT2061" s="1" t="s">
        <v>138</v>
      </c>
      <c r="CU2061" s="1" t="s">
        <v>111</v>
      </c>
      <c r="CV2061" s="1" t="s">
        <v>138</v>
      </c>
      <c r="CW2061" s="1" t="s">
        <v>3400</v>
      </c>
      <c r="CX2061" s="1">
        <v>16702352020</v>
      </c>
      <c r="CY2061" s="1" t="s">
        <v>2323</v>
      </c>
      <c r="CZ2061" s="1" t="s">
        <v>138</v>
      </c>
      <c r="DA2061" s="1" t="s">
        <v>111</v>
      </c>
      <c r="DB2061" s="1" t="s">
        <v>112</v>
      </c>
    </row>
    <row r="2062" spans="1:111" ht="15.6" customHeight="1" x14ac:dyDescent="0.25">
      <c r="A2062" s="1" t="s">
        <v>19256</v>
      </c>
      <c r="B2062" s="1" t="s">
        <v>238</v>
      </c>
      <c r="C2062" s="2">
        <v>44362.810481944442</v>
      </c>
      <c r="D2062" s="2">
        <v>44405</v>
      </c>
      <c r="E2062" s="1" t="s">
        <v>180</v>
      </c>
      <c r="G2062" s="1" t="s">
        <v>112</v>
      </c>
      <c r="H2062" s="1" t="s">
        <v>112</v>
      </c>
      <c r="I2062" s="1" t="s">
        <v>112</v>
      </c>
      <c r="J2062" s="1" t="s">
        <v>15241</v>
      </c>
      <c r="K2062" s="1" t="s">
        <v>138</v>
      </c>
      <c r="L2062" s="1" t="s">
        <v>15951</v>
      </c>
      <c r="N2062" s="1" t="s">
        <v>879</v>
      </c>
      <c r="O2062" s="1" t="s">
        <v>117</v>
      </c>
      <c r="P2062" s="9">
        <v>96950</v>
      </c>
      <c r="Q2062" s="1" t="s">
        <v>118</v>
      </c>
      <c r="S2062" s="1">
        <v>16702357635</v>
      </c>
      <c r="U2062" s="1">
        <v>53249</v>
      </c>
      <c r="V2062" s="1" t="s">
        <v>119</v>
      </c>
      <c r="X2062" s="1" t="s">
        <v>15243</v>
      </c>
      <c r="Y2062" s="1" t="s">
        <v>2193</v>
      </c>
      <c r="Z2062" s="1" t="s">
        <v>15244</v>
      </c>
      <c r="AA2062" s="1" t="s">
        <v>1276</v>
      </c>
      <c r="AB2062" s="1" t="s">
        <v>15952</v>
      </c>
      <c r="AC2062" s="1" t="s">
        <v>15249</v>
      </c>
      <c r="AD2062" s="1" t="s">
        <v>167</v>
      </c>
      <c r="AE2062" s="1" t="s">
        <v>117</v>
      </c>
      <c r="AF2062" s="9">
        <v>96950</v>
      </c>
      <c r="AG2062" s="1" t="s">
        <v>118</v>
      </c>
      <c r="AI2062" s="1">
        <v>16702357635</v>
      </c>
      <c r="AK2062" s="1" t="s">
        <v>15246</v>
      </c>
      <c r="BC2062" s="1" t="str">
        <f>"53-3032.00"</f>
        <v>53-3032.00</v>
      </c>
      <c r="BD2062" s="1" t="s">
        <v>991</v>
      </c>
      <c r="BE2062" s="1" t="s">
        <v>15953</v>
      </c>
      <c r="BF2062" s="1" t="s">
        <v>15954</v>
      </c>
      <c r="BG2062" s="1">
        <v>1</v>
      </c>
      <c r="BH2062" s="1">
        <v>1</v>
      </c>
      <c r="BI2062" s="2">
        <v>44470</v>
      </c>
      <c r="BJ2062" s="2">
        <v>44834</v>
      </c>
      <c r="BK2062" s="2">
        <v>44470</v>
      </c>
      <c r="BL2062" s="2">
        <v>44834</v>
      </c>
      <c r="BM2062" s="1">
        <v>40</v>
      </c>
      <c r="BN2062" s="1">
        <v>0</v>
      </c>
      <c r="BO2062" s="1">
        <v>8</v>
      </c>
      <c r="BP2062" s="1">
        <v>8</v>
      </c>
      <c r="BQ2062" s="1">
        <v>8</v>
      </c>
      <c r="BR2062" s="1">
        <v>8</v>
      </c>
      <c r="BS2062" s="1">
        <v>8</v>
      </c>
      <c r="BT2062" s="1">
        <v>0</v>
      </c>
      <c r="BU2062" s="1" t="str">
        <f>"8:00 AM"</f>
        <v>8:00 AM</v>
      </c>
      <c r="BV2062" s="1" t="str">
        <f>"5:00 PM"</f>
        <v>5:00 PM</v>
      </c>
      <c r="BW2062" s="1" t="s">
        <v>135</v>
      </c>
      <c r="BX2062" s="1">
        <v>0</v>
      </c>
      <c r="BY2062" s="1">
        <v>6</v>
      </c>
      <c r="BZ2062" s="1" t="s">
        <v>112</v>
      </c>
      <c r="CB2062" s="4" t="s">
        <v>15955</v>
      </c>
      <c r="CC2062" s="1" t="s">
        <v>15956</v>
      </c>
      <c r="CE2062" s="1" t="s">
        <v>167</v>
      </c>
      <c r="CF2062" s="1" t="s">
        <v>117</v>
      </c>
      <c r="CG2062" s="1">
        <v>96950</v>
      </c>
      <c r="CH2062" s="3">
        <v>9.1999999999999993</v>
      </c>
      <c r="CI2062" s="3">
        <v>9.1999999999999993</v>
      </c>
      <c r="CJ2062" s="3">
        <v>13.8</v>
      </c>
      <c r="CK2062" s="3">
        <v>13.8</v>
      </c>
      <c r="CL2062" s="1" t="s">
        <v>137</v>
      </c>
      <c r="CM2062" s="1" t="s">
        <v>331</v>
      </c>
      <c r="CN2062" s="1" t="s">
        <v>139</v>
      </c>
      <c r="CP2062" s="1" t="s">
        <v>112</v>
      </c>
      <c r="CQ2062" s="1" t="s">
        <v>111</v>
      </c>
      <c r="CR2062" s="1" t="s">
        <v>112</v>
      </c>
      <c r="CS2062" s="1" t="s">
        <v>111</v>
      </c>
      <c r="CT2062" s="1" t="s">
        <v>111</v>
      </c>
      <c r="CU2062" s="1" t="s">
        <v>111</v>
      </c>
      <c r="CV2062" s="1" t="s">
        <v>138</v>
      </c>
      <c r="CW2062" s="1" t="s">
        <v>19257</v>
      </c>
      <c r="CX2062" s="1">
        <v>16702357635</v>
      </c>
      <c r="CY2062" s="1" t="s">
        <v>15246</v>
      </c>
      <c r="CZ2062" s="1" t="s">
        <v>138</v>
      </c>
      <c r="DA2062" s="1" t="s">
        <v>111</v>
      </c>
      <c r="DB2062" s="1" t="s">
        <v>112</v>
      </c>
      <c r="DC2062" s="1" t="s">
        <v>15243</v>
      </c>
      <c r="DD2062" s="1" t="s">
        <v>2193</v>
      </c>
      <c r="DE2062" s="1" t="s">
        <v>6578</v>
      </c>
      <c r="DF2062" s="1" t="s">
        <v>15241</v>
      </c>
      <c r="DG2062" s="1" t="s">
        <v>15246</v>
      </c>
    </row>
    <row r="2063" spans="1:111" ht="15.6" customHeight="1" x14ac:dyDescent="0.25">
      <c r="A2063" s="1" t="s">
        <v>19258</v>
      </c>
      <c r="B2063" s="1" t="s">
        <v>238</v>
      </c>
      <c r="C2063" s="2">
        <v>44368.436345486109</v>
      </c>
      <c r="D2063" s="2">
        <v>44418</v>
      </c>
      <c r="E2063" s="1" t="s">
        <v>180</v>
      </c>
      <c r="G2063" s="1" t="s">
        <v>112</v>
      </c>
      <c r="H2063" s="1" t="s">
        <v>112</v>
      </c>
      <c r="I2063" s="1" t="s">
        <v>112</v>
      </c>
      <c r="J2063" s="1" t="s">
        <v>1577</v>
      </c>
      <c r="K2063" s="1" t="s">
        <v>2504</v>
      </c>
      <c r="L2063" s="1" t="s">
        <v>2505</v>
      </c>
      <c r="M2063" s="1" t="s">
        <v>1579</v>
      </c>
      <c r="N2063" s="1" t="s">
        <v>116</v>
      </c>
      <c r="O2063" s="1" t="s">
        <v>117</v>
      </c>
      <c r="P2063" s="9">
        <v>96950</v>
      </c>
      <c r="Q2063" s="1" t="s">
        <v>118</v>
      </c>
      <c r="R2063" s="1" t="s">
        <v>719</v>
      </c>
      <c r="S2063" s="1">
        <v>16702349889</v>
      </c>
      <c r="U2063" s="1">
        <v>236116</v>
      </c>
      <c r="V2063" s="1" t="s">
        <v>119</v>
      </c>
      <c r="X2063" s="1" t="s">
        <v>1581</v>
      </c>
      <c r="Y2063" s="1" t="s">
        <v>1582</v>
      </c>
      <c r="Z2063" s="1" t="s">
        <v>1583</v>
      </c>
      <c r="AA2063" s="1" t="s">
        <v>1584</v>
      </c>
      <c r="AB2063" s="1" t="s">
        <v>2506</v>
      </c>
      <c r="AC2063" s="1" t="s">
        <v>2505</v>
      </c>
      <c r="AD2063" s="1" t="s">
        <v>116</v>
      </c>
      <c r="AE2063" s="1" t="s">
        <v>117</v>
      </c>
      <c r="AF2063" s="9">
        <v>96950</v>
      </c>
      <c r="AG2063" s="1" t="s">
        <v>118</v>
      </c>
      <c r="AH2063" s="1" t="s">
        <v>719</v>
      </c>
      <c r="AI2063" s="1">
        <v>16702349889</v>
      </c>
      <c r="AK2063" s="1" t="s">
        <v>1593</v>
      </c>
      <c r="BC2063" s="1" t="str">
        <f>"47-2051.00"</f>
        <v>47-2051.00</v>
      </c>
      <c r="BD2063" s="1" t="s">
        <v>295</v>
      </c>
      <c r="BE2063" s="1" t="s">
        <v>2507</v>
      </c>
      <c r="BF2063" s="1" t="s">
        <v>297</v>
      </c>
      <c r="BG2063" s="1">
        <v>6</v>
      </c>
      <c r="BH2063" s="1">
        <v>6</v>
      </c>
      <c r="BI2063" s="2">
        <v>44470</v>
      </c>
      <c r="BJ2063" s="2">
        <v>44834</v>
      </c>
      <c r="BK2063" s="2">
        <v>44470</v>
      </c>
      <c r="BL2063" s="2">
        <v>44834</v>
      </c>
      <c r="BM2063" s="1">
        <v>40</v>
      </c>
      <c r="BN2063" s="1">
        <v>0</v>
      </c>
      <c r="BO2063" s="1">
        <v>8</v>
      </c>
      <c r="BP2063" s="1">
        <v>8</v>
      </c>
      <c r="BQ2063" s="1">
        <v>8</v>
      </c>
      <c r="BR2063" s="1">
        <v>8</v>
      </c>
      <c r="BS2063" s="1">
        <v>8</v>
      </c>
      <c r="BT2063" s="1">
        <v>0</v>
      </c>
      <c r="BU2063" s="1" t="str">
        <f>"7:30 AM"</f>
        <v>7:30 AM</v>
      </c>
      <c r="BV2063" s="1" t="str">
        <f>"4:30 PM"</f>
        <v>4:30 PM</v>
      </c>
      <c r="BW2063" s="1" t="s">
        <v>135</v>
      </c>
      <c r="BX2063" s="1">
        <v>0</v>
      </c>
      <c r="BY2063" s="1">
        <v>3</v>
      </c>
      <c r="BZ2063" s="1" t="s">
        <v>112</v>
      </c>
      <c r="CB2063" s="1" t="s">
        <v>2508</v>
      </c>
      <c r="CC2063" s="1" t="s">
        <v>2509</v>
      </c>
      <c r="CD2063" s="1" t="s">
        <v>2510</v>
      </c>
      <c r="CE2063" s="1" t="s">
        <v>167</v>
      </c>
      <c r="CF2063" s="1" t="s">
        <v>117</v>
      </c>
      <c r="CG2063" s="1">
        <v>96950</v>
      </c>
      <c r="CH2063" s="3">
        <v>8.34</v>
      </c>
      <c r="CI2063" s="3">
        <v>8.34</v>
      </c>
      <c r="CJ2063" s="3">
        <v>12.51</v>
      </c>
      <c r="CK2063" s="3">
        <v>12.51</v>
      </c>
      <c r="CL2063" s="1" t="s">
        <v>137</v>
      </c>
      <c r="CM2063" s="1" t="s">
        <v>19259</v>
      </c>
      <c r="CN2063" s="1" t="s">
        <v>139</v>
      </c>
      <c r="CP2063" s="1" t="s">
        <v>112</v>
      </c>
      <c r="CQ2063" s="1" t="s">
        <v>111</v>
      </c>
      <c r="CR2063" s="1" t="s">
        <v>112</v>
      </c>
      <c r="CS2063" s="1" t="s">
        <v>111</v>
      </c>
      <c r="CT2063" s="1" t="s">
        <v>138</v>
      </c>
      <c r="CU2063" s="1" t="s">
        <v>111</v>
      </c>
      <c r="CV2063" s="1" t="s">
        <v>138</v>
      </c>
      <c r="CW2063" s="1" t="s">
        <v>8355</v>
      </c>
      <c r="CX2063" s="1">
        <v>16702349889</v>
      </c>
      <c r="CY2063" s="1" t="s">
        <v>1586</v>
      </c>
      <c r="CZ2063" s="1" t="s">
        <v>138</v>
      </c>
      <c r="DA2063" s="1" t="s">
        <v>111</v>
      </c>
      <c r="DB2063" s="1" t="s">
        <v>112</v>
      </c>
      <c r="DC2063" s="1" t="s">
        <v>1581</v>
      </c>
      <c r="DD2063" s="1" t="s">
        <v>1582</v>
      </c>
      <c r="DE2063" s="1" t="s">
        <v>402</v>
      </c>
      <c r="DF2063" s="1" t="s">
        <v>1594</v>
      </c>
      <c r="DG2063" s="1" t="s">
        <v>1586</v>
      </c>
    </row>
    <row r="2064" spans="1:111" ht="15.6" customHeight="1" x14ac:dyDescent="0.25">
      <c r="A2064" s="1" t="s">
        <v>19266</v>
      </c>
      <c r="B2064" s="1" t="s">
        <v>238</v>
      </c>
      <c r="C2064" s="2">
        <v>44362.23725416667</v>
      </c>
      <c r="D2064" s="2">
        <v>44405</v>
      </c>
      <c r="E2064" s="1" t="s">
        <v>110</v>
      </c>
      <c r="F2064" s="2">
        <v>44468.833333333336</v>
      </c>
      <c r="G2064" s="1" t="s">
        <v>112</v>
      </c>
      <c r="H2064" s="1" t="s">
        <v>112</v>
      </c>
      <c r="I2064" s="1" t="s">
        <v>112</v>
      </c>
      <c r="J2064" s="1" t="s">
        <v>4528</v>
      </c>
      <c r="K2064" s="1" t="s">
        <v>4529</v>
      </c>
      <c r="L2064" s="1" t="s">
        <v>4237</v>
      </c>
      <c r="M2064" s="1" t="s">
        <v>4531</v>
      </c>
      <c r="N2064" s="1" t="s">
        <v>116</v>
      </c>
      <c r="O2064" s="1" t="s">
        <v>117</v>
      </c>
      <c r="P2064" s="9">
        <v>96950</v>
      </c>
      <c r="Q2064" s="1" t="s">
        <v>118</v>
      </c>
      <c r="R2064" s="1" t="s">
        <v>116</v>
      </c>
      <c r="S2064" s="1">
        <v>16702342664</v>
      </c>
      <c r="T2064" s="1">
        <v>0</v>
      </c>
      <c r="U2064" s="1">
        <v>561320</v>
      </c>
      <c r="V2064" s="1" t="s">
        <v>119</v>
      </c>
      <c r="X2064" s="1" t="s">
        <v>4532</v>
      </c>
      <c r="Y2064" s="1" t="s">
        <v>4533</v>
      </c>
      <c r="Z2064" s="1" t="s">
        <v>4534</v>
      </c>
      <c r="AA2064" s="1" t="s">
        <v>6384</v>
      </c>
      <c r="AB2064" s="1" t="s">
        <v>4237</v>
      </c>
      <c r="AC2064" s="1" t="s">
        <v>4531</v>
      </c>
      <c r="AD2064" s="1" t="s">
        <v>116</v>
      </c>
      <c r="AE2064" s="1" t="s">
        <v>117</v>
      </c>
      <c r="AF2064" s="9">
        <v>96950</v>
      </c>
      <c r="AG2064" s="1" t="s">
        <v>118</v>
      </c>
      <c r="AH2064" s="1" t="s">
        <v>116</v>
      </c>
      <c r="AI2064" s="1">
        <v>16702342664</v>
      </c>
      <c r="AJ2064" s="1">
        <v>0</v>
      </c>
      <c r="AK2064" s="1" t="s">
        <v>4536</v>
      </c>
      <c r="BC2064" s="1" t="str">
        <f>"43-3031.00"</f>
        <v>43-3031.00</v>
      </c>
      <c r="BD2064" s="1" t="s">
        <v>389</v>
      </c>
      <c r="BE2064" s="1" t="s">
        <v>6385</v>
      </c>
      <c r="BF2064" s="1" t="s">
        <v>6386</v>
      </c>
      <c r="BG2064" s="1">
        <v>6</v>
      </c>
      <c r="BH2064" s="1">
        <v>6</v>
      </c>
      <c r="BI2064" s="2">
        <v>44470</v>
      </c>
      <c r="BJ2064" s="2">
        <v>44834</v>
      </c>
      <c r="BK2064" s="2">
        <v>44470</v>
      </c>
      <c r="BL2064" s="2">
        <v>44834</v>
      </c>
      <c r="BM2064" s="1">
        <v>40</v>
      </c>
      <c r="BN2064" s="1">
        <v>0</v>
      </c>
      <c r="BO2064" s="1">
        <v>8</v>
      </c>
      <c r="BP2064" s="1">
        <v>8</v>
      </c>
      <c r="BQ2064" s="1">
        <v>8</v>
      </c>
      <c r="BR2064" s="1">
        <v>8</v>
      </c>
      <c r="BS2064" s="1">
        <v>8</v>
      </c>
      <c r="BT2064" s="1">
        <v>0</v>
      </c>
      <c r="BU2064" s="1" t="str">
        <f>"8:00 AM"</f>
        <v>8:00 AM</v>
      </c>
      <c r="BV2064" s="1" t="str">
        <f>"5:00 PM"</f>
        <v>5:00 PM</v>
      </c>
      <c r="BW2064" s="1" t="s">
        <v>392</v>
      </c>
      <c r="BX2064" s="1">
        <v>0</v>
      </c>
      <c r="BY2064" s="1">
        <v>24</v>
      </c>
      <c r="BZ2064" s="1" t="s">
        <v>112</v>
      </c>
      <c r="CB2064" s="1" t="s">
        <v>6387</v>
      </c>
      <c r="CC2064" s="1" t="s">
        <v>4237</v>
      </c>
      <c r="CD2064" s="1" t="s">
        <v>4531</v>
      </c>
      <c r="CE2064" s="1" t="s">
        <v>116</v>
      </c>
      <c r="CF2064" s="1" t="s">
        <v>117</v>
      </c>
      <c r="CG2064" s="1">
        <v>96950</v>
      </c>
      <c r="CH2064" s="3">
        <v>9.49</v>
      </c>
      <c r="CI2064" s="3">
        <v>9.49</v>
      </c>
      <c r="CJ2064" s="3">
        <v>14.24</v>
      </c>
      <c r="CK2064" s="3">
        <v>14.24</v>
      </c>
      <c r="CL2064" s="1" t="s">
        <v>137</v>
      </c>
      <c r="CM2064" s="1" t="s">
        <v>138</v>
      </c>
      <c r="CN2064" s="1" t="s">
        <v>139</v>
      </c>
      <c r="CP2064" s="1" t="s">
        <v>112</v>
      </c>
      <c r="CQ2064" s="1" t="s">
        <v>111</v>
      </c>
      <c r="CR2064" s="1" t="s">
        <v>112</v>
      </c>
      <c r="CS2064" s="1" t="s">
        <v>111</v>
      </c>
      <c r="CT2064" s="1" t="s">
        <v>138</v>
      </c>
      <c r="CU2064" s="1" t="s">
        <v>138</v>
      </c>
      <c r="CV2064" s="1" t="s">
        <v>138</v>
      </c>
      <c r="CW2064" s="1" t="s">
        <v>1179</v>
      </c>
      <c r="CX2064" s="1">
        <v>16702342664</v>
      </c>
      <c r="CY2064" s="1" t="s">
        <v>4536</v>
      </c>
      <c r="CZ2064" s="1" t="s">
        <v>380</v>
      </c>
      <c r="DA2064" s="1" t="s">
        <v>111</v>
      </c>
      <c r="DB2064" s="1" t="s">
        <v>112</v>
      </c>
    </row>
    <row r="2065" spans="1:111" ht="15.6" customHeight="1" x14ac:dyDescent="0.25">
      <c r="A2065" s="1" t="s">
        <v>19267</v>
      </c>
      <c r="B2065" s="1" t="s">
        <v>238</v>
      </c>
      <c r="C2065" s="2">
        <v>44389.204278356483</v>
      </c>
      <c r="D2065" s="2">
        <v>44435</v>
      </c>
      <c r="E2065" s="1" t="s">
        <v>110</v>
      </c>
      <c r="F2065" s="2">
        <v>44468.833333333336</v>
      </c>
      <c r="G2065" s="1" t="s">
        <v>112</v>
      </c>
      <c r="H2065" s="1" t="s">
        <v>112</v>
      </c>
      <c r="I2065" s="1" t="s">
        <v>112</v>
      </c>
      <c r="J2065" s="1" t="s">
        <v>15632</v>
      </c>
      <c r="L2065" s="1" t="s">
        <v>15633</v>
      </c>
      <c r="M2065" s="1" t="s">
        <v>2775</v>
      </c>
      <c r="N2065" s="1" t="s">
        <v>116</v>
      </c>
      <c r="O2065" s="1" t="s">
        <v>117</v>
      </c>
      <c r="P2065" s="9">
        <v>96950</v>
      </c>
      <c r="Q2065" s="1" t="s">
        <v>118</v>
      </c>
      <c r="R2065" s="1" t="s">
        <v>719</v>
      </c>
      <c r="S2065" s="1">
        <v>16702858455</v>
      </c>
      <c r="U2065" s="1">
        <v>48321</v>
      </c>
      <c r="V2065" s="1" t="s">
        <v>119</v>
      </c>
      <c r="X2065" s="1" t="s">
        <v>849</v>
      </c>
      <c r="Y2065" s="1" t="s">
        <v>15634</v>
      </c>
      <c r="Z2065" s="1" t="s">
        <v>184</v>
      </c>
      <c r="AA2065" s="1" t="s">
        <v>357</v>
      </c>
      <c r="AB2065" s="1" t="s">
        <v>15633</v>
      </c>
      <c r="AC2065" s="1" t="s">
        <v>2775</v>
      </c>
      <c r="AD2065" s="1" t="s">
        <v>116</v>
      </c>
      <c r="AE2065" s="1" t="s">
        <v>117</v>
      </c>
      <c r="AF2065" s="9">
        <v>96950</v>
      </c>
      <c r="AG2065" s="1" t="s">
        <v>118</v>
      </c>
      <c r="AH2065" s="1" t="s">
        <v>719</v>
      </c>
      <c r="AI2065" s="1">
        <v>16702858455</v>
      </c>
      <c r="AK2065" s="1" t="s">
        <v>15635</v>
      </c>
      <c r="BC2065" s="1" t="str">
        <f>"53-3031.00"</f>
        <v>53-3031.00</v>
      </c>
      <c r="BD2065" s="1" t="s">
        <v>3272</v>
      </c>
      <c r="BE2065" s="1" t="s">
        <v>19268</v>
      </c>
      <c r="BF2065" s="1" t="s">
        <v>19269</v>
      </c>
      <c r="BG2065" s="1">
        <v>2</v>
      </c>
      <c r="BH2065" s="1">
        <v>2</v>
      </c>
      <c r="BI2065" s="2">
        <v>44470</v>
      </c>
      <c r="BJ2065" s="2">
        <v>44834</v>
      </c>
      <c r="BK2065" s="2">
        <v>44470</v>
      </c>
      <c r="BL2065" s="2">
        <v>44834</v>
      </c>
      <c r="BM2065" s="1">
        <v>35</v>
      </c>
      <c r="BN2065" s="1">
        <v>0</v>
      </c>
      <c r="BO2065" s="1">
        <v>7</v>
      </c>
      <c r="BP2065" s="1">
        <v>7</v>
      </c>
      <c r="BQ2065" s="1">
        <v>7</v>
      </c>
      <c r="BR2065" s="1">
        <v>7</v>
      </c>
      <c r="BS2065" s="1">
        <v>7</v>
      </c>
      <c r="BT2065" s="1">
        <v>0</v>
      </c>
      <c r="BU2065" s="1" t="str">
        <f>"9:00 AM"</f>
        <v>9:00 AM</v>
      </c>
      <c r="BV2065" s="1" t="str">
        <f>"5:00 PM"</f>
        <v>5:00 PM</v>
      </c>
      <c r="BW2065" s="1" t="s">
        <v>135</v>
      </c>
      <c r="BX2065" s="1">
        <v>0</v>
      </c>
      <c r="BY2065" s="1">
        <v>6</v>
      </c>
      <c r="BZ2065" s="1" t="s">
        <v>112</v>
      </c>
      <c r="CB2065" s="1" t="s">
        <v>719</v>
      </c>
      <c r="CC2065" s="1" t="s">
        <v>15637</v>
      </c>
      <c r="CD2065" s="1" t="s">
        <v>19270</v>
      </c>
      <c r="CE2065" s="1" t="s">
        <v>116</v>
      </c>
      <c r="CF2065" s="1" t="s">
        <v>117</v>
      </c>
      <c r="CG2065" s="1">
        <v>96950</v>
      </c>
      <c r="CH2065" s="3">
        <v>7.82</v>
      </c>
      <c r="CI2065" s="3">
        <v>7.82</v>
      </c>
      <c r="CJ2065" s="3">
        <v>11.73</v>
      </c>
      <c r="CK2065" s="3">
        <v>11.73</v>
      </c>
      <c r="CL2065" s="1" t="s">
        <v>137</v>
      </c>
      <c r="CM2065" s="1" t="s">
        <v>719</v>
      </c>
      <c r="CN2065" s="1" t="s">
        <v>139</v>
      </c>
      <c r="CP2065" s="1" t="s">
        <v>112</v>
      </c>
      <c r="CQ2065" s="1" t="s">
        <v>111</v>
      </c>
      <c r="CR2065" s="1" t="s">
        <v>112</v>
      </c>
      <c r="CS2065" s="1" t="s">
        <v>111</v>
      </c>
      <c r="CT2065" s="1" t="s">
        <v>138</v>
      </c>
      <c r="CU2065" s="1" t="s">
        <v>111</v>
      </c>
      <c r="CV2065" s="1" t="s">
        <v>138</v>
      </c>
      <c r="CW2065" s="1" t="s">
        <v>719</v>
      </c>
      <c r="CX2065" s="1">
        <v>16703226478</v>
      </c>
      <c r="CY2065" s="1" t="s">
        <v>15635</v>
      </c>
      <c r="CZ2065" s="1" t="s">
        <v>716</v>
      </c>
      <c r="DA2065" s="1" t="s">
        <v>111</v>
      </c>
      <c r="DB2065" s="1" t="s">
        <v>112</v>
      </c>
    </row>
    <row r="2066" spans="1:111" ht="15.6" customHeight="1" x14ac:dyDescent="0.25">
      <c r="A2066" s="1" t="s">
        <v>19271</v>
      </c>
      <c r="B2066" s="1" t="s">
        <v>238</v>
      </c>
      <c r="C2066" s="2">
        <v>44371.939495601851</v>
      </c>
      <c r="D2066" s="2">
        <v>44420</v>
      </c>
      <c r="E2066" s="1" t="s">
        <v>180</v>
      </c>
      <c r="G2066" s="1" t="s">
        <v>112</v>
      </c>
      <c r="H2066" s="1" t="s">
        <v>112</v>
      </c>
      <c r="I2066" s="1" t="s">
        <v>112</v>
      </c>
      <c r="J2066" s="1" t="s">
        <v>18903</v>
      </c>
      <c r="L2066" s="1" t="s">
        <v>8672</v>
      </c>
      <c r="M2066" s="1" t="s">
        <v>19272</v>
      </c>
      <c r="N2066" s="1" t="s">
        <v>116</v>
      </c>
      <c r="O2066" s="1" t="s">
        <v>117</v>
      </c>
      <c r="P2066" s="9">
        <v>96950</v>
      </c>
      <c r="Q2066" s="1" t="s">
        <v>118</v>
      </c>
      <c r="R2066" s="1" t="s">
        <v>138</v>
      </c>
      <c r="S2066" s="1">
        <v>16702881411</v>
      </c>
      <c r="T2066" s="1">
        <v>0</v>
      </c>
      <c r="U2066" s="1">
        <v>42441</v>
      </c>
      <c r="V2066" s="1" t="s">
        <v>119</v>
      </c>
      <c r="X2066" s="1" t="s">
        <v>1911</v>
      </c>
      <c r="Y2066" s="1" t="s">
        <v>19273</v>
      </c>
      <c r="AA2066" s="1" t="s">
        <v>973</v>
      </c>
      <c r="AB2066" s="1" t="s">
        <v>8672</v>
      </c>
      <c r="AC2066" s="1" t="s">
        <v>19272</v>
      </c>
      <c r="AD2066" s="1" t="s">
        <v>116</v>
      </c>
      <c r="AE2066" s="1" t="s">
        <v>117</v>
      </c>
      <c r="AF2066" s="9">
        <v>96950</v>
      </c>
      <c r="AG2066" s="1" t="s">
        <v>118</v>
      </c>
      <c r="AH2066" s="1" t="s">
        <v>138</v>
      </c>
      <c r="AI2066" s="1">
        <v>16702881411</v>
      </c>
      <c r="AJ2066" s="1">
        <v>0</v>
      </c>
      <c r="AK2066" s="1" t="s">
        <v>18897</v>
      </c>
      <c r="BC2066" s="1" t="str">
        <f>"11-1021.00"</f>
        <v>11-1021.00</v>
      </c>
      <c r="BD2066" s="1" t="s">
        <v>248</v>
      </c>
      <c r="BE2066" s="1" t="s">
        <v>19274</v>
      </c>
      <c r="BF2066" s="1" t="s">
        <v>19275</v>
      </c>
      <c r="BG2066" s="1">
        <v>1</v>
      </c>
      <c r="BH2066" s="1">
        <v>1</v>
      </c>
      <c r="BI2066" s="2">
        <v>44470</v>
      </c>
      <c r="BJ2066" s="2">
        <v>44834</v>
      </c>
      <c r="BK2066" s="2">
        <v>44470</v>
      </c>
      <c r="BL2066" s="2">
        <v>44834</v>
      </c>
      <c r="BM2066" s="1">
        <v>40</v>
      </c>
      <c r="BN2066" s="1">
        <v>0</v>
      </c>
      <c r="BO2066" s="1">
        <v>8</v>
      </c>
      <c r="BP2066" s="1">
        <v>8</v>
      </c>
      <c r="BQ2066" s="1">
        <v>8</v>
      </c>
      <c r="BR2066" s="1">
        <v>8</v>
      </c>
      <c r="BS2066" s="1">
        <v>8</v>
      </c>
      <c r="BT2066" s="1">
        <v>0</v>
      </c>
      <c r="BU2066" s="1" t="str">
        <f>"8:00 AM"</f>
        <v>8:00 AM</v>
      </c>
      <c r="BV2066" s="1" t="str">
        <f>"5:00 PM"</f>
        <v>5:00 PM</v>
      </c>
      <c r="BW2066" s="1" t="s">
        <v>135</v>
      </c>
      <c r="BX2066" s="1">
        <v>0</v>
      </c>
      <c r="BY2066" s="1">
        <v>24</v>
      </c>
      <c r="BZ2066" s="1" t="s">
        <v>112</v>
      </c>
      <c r="CB2066" s="1" t="s">
        <v>19276</v>
      </c>
      <c r="CC2066" s="1" t="s">
        <v>8672</v>
      </c>
      <c r="CD2066" s="1" t="s">
        <v>19272</v>
      </c>
      <c r="CE2066" s="1" t="s">
        <v>116</v>
      </c>
      <c r="CF2066" s="1" t="s">
        <v>117</v>
      </c>
      <c r="CG2066" s="1">
        <v>96950</v>
      </c>
      <c r="CH2066" s="3">
        <v>22.55</v>
      </c>
      <c r="CI2066" s="3">
        <v>22.55</v>
      </c>
      <c r="CJ2066" s="3">
        <v>33.83</v>
      </c>
      <c r="CK2066" s="3">
        <v>33.83</v>
      </c>
      <c r="CL2066" s="1" t="s">
        <v>137</v>
      </c>
      <c r="CN2066" s="1" t="s">
        <v>139</v>
      </c>
      <c r="CP2066" s="1" t="s">
        <v>112</v>
      </c>
      <c r="CQ2066" s="1" t="s">
        <v>111</v>
      </c>
      <c r="CR2066" s="1" t="s">
        <v>112</v>
      </c>
      <c r="CS2066" s="1" t="s">
        <v>111</v>
      </c>
      <c r="CT2066" s="1" t="s">
        <v>138</v>
      </c>
      <c r="CU2066" s="1" t="s">
        <v>111</v>
      </c>
      <c r="CV2066" s="1" t="s">
        <v>138</v>
      </c>
      <c r="CW2066" s="1" t="s">
        <v>138</v>
      </c>
      <c r="CX2066" s="1">
        <v>16702881411</v>
      </c>
      <c r="CY2066" s="1" t="s">
        <v>18897</v>
      </c>
      <c r="CZ2066" s="1" t="s">
        <v>138</v>
      </c>
      <c r="DA2066" s="1" t="s">
        <v>111</v>
      </c>
      <c r="DB2066" s="1" t="s">
        <v>112</v>
      </c>
      <c r="DC2066" s="1" t="s">
        <v>1911</v>
      </c>
      <c r="DD2066" s="1" t="s">
        <v>19273</v>
      </c>
      <c r="DF2066" s="1" t="s">
        <v>19277</v>
      </c>
      <c r="DG2066" s="1" t="s">
        <v>19278</v>
      </c>
    </row>
    <row r="2067" spans="1:111" ht="15.6" customHeight="1" x14ac:dyDescent="0.25">
      <c r="A2067" s="1" t="s">
        <v>19279</v>
      </c>
      <c r="B2067" s="1" t="s">
        <v>238</v>
      </c>
      <c r="C2067" s="2">
        <v>44354.123266319446</v>
      </c>
      <c r="D2067" s="2">
        <v>44393</v>
      </c>
      <c r="E2067" s="1" t="s">
        <v>110</v>
      </c>
      <c r="F2067" s="2">
        <v>44453.833333333336</v>
      </c>
      <c r="G2067" s="1" t="s">
        <v>112</v>
      </c>
      <c r="H2067" s="1" t="s">
        <v>112</v>
      </c>
      <c r="I2067" s="1" t="s">
        <v>112</v>
      </c>
      <c r="J2067" s="1" t="s">
        <v>6139</v>
      </c>
      <c r="K2067" s="1" t="s">
        <v>4348</v>
      </c>
      <c r="L2067" s="1" t="s">
        <v>4349</v>
      </c>
      <c r="M2067" s="1" t="s">
        <v>4350</v>
      </c>
      <c r="N2067" s="1" t="s">
        <v>116</v>
      </c>
      <c r="O2067" s="1" t="s">
        <v>117</v>
      </c>
      <c r="P2067" s="9">
        <v>96950</v>
      </c>
      <c r="Q2067" s="1" t="s">
        <v>118</v>
      </c>
      <c r="S2067" s="1">
        <v>16703223311</v>
      </c>
      <c r="T2067" s="1">
        <v>4503</v>
      </c>
      <c r="U2067" s="1">
        <v>72111</v>
      </c>
      <c r="V2067" s="1" t="s">
        <v>119</v>
      </c>
      <c r="X2067" s="1" t="s">
        <v>656</v>
      </c>
      <c r="Y2067" s="1" t="s">
        <v>6140</v>
      </c>
      <c r="AA2067" s="1" t="s">
        <v>1129</v>
      </c>
      <c r="AB2067" s="1" t="s">
        <v>4349</v>
      </c>
      <c r="AC2067" s="1" t="s">
        <v>4350</v>
      </c>
      <c r="AD2067" s="1" t="s">
        <v>116</v>
      </c>
      <c r="AE2067" s="1" t="s">
        <v>117</v>
      </c>
      <c r="AF2067" s="9">
        <v>96950</v>
      </c>
      <c r="AG2067" s="1" t="s">
        <v>118</v>
      </c>
      <c r="AI2067" s="1">
        <v>16703223311</v>
      </c>
      <c r="AJ2067" s="1">
        <v>4503</v>
      </c>
      <c r="AK2067" s="1" t="s">
        <v>6141</v>
      </c>
      <c r="BC2067" s="1" t="str">
        <f>"43-3061.00"</f>
        <v>43-3061.00</v>
      </c>
      <c r="BD2067" s="1" t="s">
        <v>17895</v>
      </c>
      <c r="BE2067" s="1" t="s">
        <v>19280</v>
      </c>
      <c r="BF2067" s="1" t="s">
        <v>19281</v>
      </c>
      <c r="BG2067" s="1">
        <v>1</v>
      </c>
      <c r="BH2067" s="1">
        <v>1</v>
      </c>
      <c r="BI2067" s="2">
        <v>44455</v>
      </c>
      <c r="BJ2067" s="2">
        <v>44819</v>
      </c>
      <c r="BK2067" s="2">
        <v>44455</v>
      </c>
      <c r="BL2067" s="2">
        <v>44819</v>
      </c>
      <c r="BM2067" s="1">
        <v>40</v>
      </c>
      <c r="BN2067" s="1">
        <v>0</v>
      </c>
      <c r="BO2067" s="1">
        <v>8</v>
      </c>
      <c r="BP2067" s="1">
        <v>8</v>
      </c>
      <c r="BQ2067" s="1">
        <v>8</v>
      </c>
      <c r="BR2067" s="1">
        <v>8</v>
      </c>
      <c r="BS2067" s="1">
        <v>8</v>
      </c>
      <c r="BT2067" s="1">
        <v>0</v>
      </c>
      <c r="BU2067" s="1" t="str">
        <f>"8:00 AM"</f>
        <v>8:00 AM</v>
      </c>
      <c r="BV2067" s="1" t="str">
        <f>"5:00 PM"</f>
        <v>5:00 PM</v>
      </c>
      <c r="BW2067" s="1" t="s">
        <v>135</v>
      </c>
      <c r="BX2067" s="1">
        <v>0</v>
      </c>
      <c r="BY2067" s="1">
        <v>24</v>
      </c>
      <c r="BZ2067" s="1" t="s">
        <v>111</v>
      </c>
      <c r="CA2067" s="1">
        <v>4</v>
      </c>
      <c r="CB2067" s="1" t="s">
        <v>19282</v>
      </c>
      <c r="CC2067" s="1" t="s">
        <v>4349</v>
      </c>
      <c r="CD2067" s="1" t="s">
        <v>4350</v>
      </c>
      <c r="CE2067" s="1" t="s">
        <v>116</v>
      </c>
      <c r="CF2067" s="1" t="s">
        <v>117</v>
      </c>
      <c r="CG2067" s="1">
        <v>96950</v>
      </c>
      <c r="CH2067" s="3">
        <v>16.059999999999999</v>
      </c>
      <c r="CI2067" s="3">
        <v>16.059999999999999</v>
      </c>
      <c r="CL2067" s="1" t="s">
        <v>137</v>
      </c>
      <c r="CM2067" s="1" t="s">
        <v>4355</v>
      </c>
      <c r="CN2067" s="1" t="s">
        <v>139</v>
      </c>
      <c r="CP2067" s="1" t="s">
        <v>112</v>
      </c>
      <c r="CQ2067" s="1" t="s">
        <v>111</v>
      </c>
      <c r="CR2067" s="1" t="s">
        <v>112</v>
      </c>
      <c r="CS2067" s="1" t="s">
        <v>112</v>
      </c>
      <c r="CT2067" s="1" t="s">
        <v>111</v>
      </c>
      <c r="CU2067" s="1" t="s">
        <v>111</v>
      </c>
      <c r="CV2067" s="1" t="s">
        <v>111</v>
      </c>
      <c r="CW2067" s="1" t="s">
        <v>19283</v>
      </c>
      <c r="CX2067" s="1">
        <v>16703223311</v>
      </c>
      <c r="CY2067" s="1" t="s">
        <v>6141</v>
      </c>
      <c r="CZ2067" s="1" t="s">
        <v>4358</v>
      </c>
      <c r="DA2067" s="1" t="s">
        <v>111</v>
      </c>
      <c r="DB2067" s="1" t="s">
        <v>112</v>
      </c>
      <c r="DC2067" s="1" t="s">
        <v>4359</v>
      </c>
      <c r="DD2067" s="1" t="s">
        <v>4360</v>
      </c>
      <c r="DE2067" s="1" t="s">
        <v>1747</v>
      </c>
      <c r="DF2067" s="1" t="s">
        <v>4347</v>
      </c>
      <c r="DG2067" s="1" t="s">
        <v>4361</v>
      </c>
    </row>
    <row r="2068" spans="1:111" ht="15.6" customHeight="1" x14ac:dyDescent="0.25">
      <c r="A2068" s="1" t="s">
        <v>19287</v>
      </c>
      <c r="B2068" s="1" t="s">
        <v>238</v>
      </c>
      <c r="C2068" s="2">
        <v>44365.295794212965</v>
      </c>
      <c r="D2068" s="2">
        <v>44406</v>
      </c>
      <c r="E2068" s="1" t="s">
        <v>110</v>
      </c>
      <c r="F2068" s="2">
        <v>44468.833333333336</v>
      </c>
      <c r="G2068" s="1" t="s">
        <v>112</v>
      </c>
      <c r="H2068" s="1" t="s">
        <v>112</v>
      </c>
      <c r="I2068" s="1" t="s">
        <v>112</v>
      </c>
      <c r="J2068" s="1" t="s">
        <v>2949</v>
      </c>
      <c r="K2068" s="1" t="s">
        <v>2950</v>
      </c>
      <c r="L2068" s="1" t="s">
        <v>2305</v>
      </c>
      <c r="N2068" s="1" t="s">
        <v>116</v>
      </c>
      <c r="O2068" s="1" t="s">
        <v>117</v>
      </c>
      <c r="P2068" s="9">
        <v>96950</v>
      </c>
      <c r="Q2068" s="1" t="s">
        <v>118</v>
      </c>
      <c r="R2068" s="1" t="s">
        <v>138</v>
      </c>
      <c r="S2068" s="1">
        <v>16702352743</v>
      </c>
      <c r="U2068" s="1">
        <v>561320</v>
      </c>
      <c r="V2068" s="1" t="s">
        <v>119</v>
      </c>
      <c r="X2068" s="1" t="s">
        <v>2952</v>
      </c>
      <c r="Y2068" s="1" t="s">
        <v>2307</v>
      </c>
      <c r="Z2068" s="1" t="s">
        <v>2953</v>
      </c>
      <c r="AA2068" s="1" t="s">
        <v>245</v>
      </c>
      <c r="AB2068" s="1" t="s">
        <v>2304</v>
      </c>
      <c r="AD2068" s="1" t="s">
        <v>116</v>
      </c>
      <c r="AE2068" s="1" t="s">
        <v>117</v>
      </c>
      <c r="AF2068" s="9">
        <v>96950</v>
      </c>
      <c r="AG2068" s="1" t="s">
        <v>118</v>
      </c>
      <c r="AH2068" s="1" t="s">
        <v>138</v>
      </c>
      <c r="AI2068" s="1">
        <v>16702352743</v>
      </c>
      <c r="AK2068" s="1" t="s">
        <v>2954</v>
      </c>
      <c r="BC2068" s="1" t="str">
        <f>"49-9071.00"</f>
        <v>49-9071.00</v>
      </c>
      <c r="BD2068" s="1" t="s">
        <v>214</v>
      </c>
      <c r="BE2068" s="1" t="s">
        <v>9903</v>
      </c>
      <c r="BF2068" s="1" t="s">
        <v>4420</v>
      </c>
      <c r="BG2068" s="1">
        <v>15</v>
      </c>
      <c r="BH2068" s="1">
        <v>15</v>
      </c>
      <c r="BI2068" s="2">
        <v>44470</v>
      </c>
      <c r="BJ2068" s="2">
        <v>44834</v>
      </c>
      <c r="BK2068" s="2">
        <v>44470</v>
      </c>
      <c r="BL2068" s="2">
        <v>44834</v>
      </c>
      <c r="BM2068" s="1">
        <v>35</v>
      </c>
      <c r="BN2068" s="1">
        <v>0</v>
      </c>
      <c r="BO2068" s="1">
        <v>7</v>
      </c>
      <c r="BP2068" s="1">
        <v>7</v>
      </c>
      <c r="BQ2068" s="1">
        <v>7</v>
      </c>
      <c r="BR2068" s="1">
        <v>7</v>
      </c>
      <c r="BS2068" s="1">
        <v>7</v>
      </c>
      <c r="BT2068" s="1">
        <v>0</v>
      </c>
      <c r="BU2068" s="1" t="str">
        <f>"8:00 AM"</f>
        <v>8:00 AM</v>
      </c>
      <c r="BV2068" s="1" t="str">
        <f>"4:00 PM"</f>
        <v>4:00 PM</v>
      </c>
      <c r="BW2068" s="1" t="s">
        <v>230</v>
      </c>
      <c r="BX2068" s="1">
        <v>0</v>
      </c>
      <c r="BY2068" s="1">
        <v>12</v>
      </c>
      <c r="BZ2068" s="1" t="s">
        <v>112</v>
      </c>
      <c r="CB2068" s="4" t="s">
        <v>19288</v>
      </c>
      <c r="CC2068" s="1" t="s">
        <v>2304</v>
      </c>
      <c r="CE2068" s="1" t="s">
        <v>167</v>
      </c>
      <c r="CF2068" s="1" t="s">
        <v>117</v>
      </c>
      <c r="CG2068" s="1">
        <v>96950</v>
      </c>
      <c r="CH2068" s="3">
        <v>8.7100000000000009</v>
      </c>
      <c r="CI2068" s="3">
        <v>8.75</v>
      </c>
      <c r="CJ2068" s="3">
        <v>13.07</v>
      </c>
      <c r="CK2068" s="3">
        <v>13.13</v>
      </c>
      <c r="CL2068" s="1" t="s">
        <v>137</v>
      </c>
      <c r="CM2068" s="1" t="s">
        <v>230</v>
      </c>
      <c r="CN2068" s="1" t="s">
        <v>139</v>
      </c>
      <c r="CP2068" s="1" t="s">
        <v>111</v>
      </c>
      <c r="CQ2068" s="1" t="s">
        <v>111</v>
      </c>
      <c r="CR2068" s="1" t="s">
        <v>111</v>
      </c>
      <c r="CS2068" s="1" t="s">
        <v>111</v>
      </c>
      <c r="CT2068" s="1" t="s">
        <v>111</v>
      </c>
      <c r="CU2068" s="1" t="s">
        <v>111</v>
      </c>
      <c r="CV2068" s="1" t="s">
        <v>138</v>
      </c>
      <c r="CW2068" s="1" t="s">
        <v>19289</v>
      </c>
      <c r="CX2068" s="1">
        <v>16702352743</v>
      </c>
      <c r="CY2068" s="1" t="s">
        <v>2954</v>
      </c>
      <c r="CZ2068" s="1" t="s">
        <v>168</v>
      </c>
      <c r="DA2068" s="1" t="s">
        <v>111</v>
      </c>
      <c r="DB2068" s="1" t="s">
        <v>112</v>
      </c>
    </row>
    <row r="2069" spans="1:111" ht="15.6" customHeight="1" x14ac:dyDescent="0.25">
      <c r="A2069" s="1" t="s">
        <v>19290</v>
      </c>
      <c r="B2069" s="1" t="s">
        <v>238</v>
      </c>
      <c r="C2069" s="2">
        <v>44354.923086805553</v>
      </c>
      <c r="D2069" s="2">
        <v>44404</v>
      </c>
      <c r="E2069" s="1" t="s">
        <v>180</v>
      </c>
      <c r="G2069" s="1" t="s">
        <v>112</v>
      </c>
      <c r="H2069" s="1" t="s">
        <v>112</v>
      </c>
      <c r="I2069" s="1" t="s">
        <v>112</v>
      </c>
      <c r="J2069" s="1" t="s">
        <v>9172</v>
      </c>
      <c r="L2069" s="1" t="s">
        <v>9173</v>
      </c>
      <c r="M2069" s="1" t="s">
        <v>9174</v>
      </c>
      <c r="N2069" s="1" t="s">
        <v>116</v>
      </c>
      <c r="O2069" s="1" t="s">
        <v>117</v>
      </c>
      <c r="P2069" s="9">
        <v>96950</v>
      </c>
      <c r="Q2069" s="1" t="s">
        <v>118</v>
      </c>
      <c r="S2069" s="1">
        <v>16707891310</v>
      </c>
      <c r="U2069" s="1">
        <v>561720</v>
      </c>
      <c r="V2069" s="1" t="s">
        <v>119</v>
      </c>
      <c r="X2069" s="1" t="s">
        <v>9175</v>
      </c>
      <c r="Y2069" s="1" t="s">
        <v>9176</v>
      </c>
      <c r="Z2069" s="1" t="s">
        <v>9177</v>
      </c>
      <c r="AA2069" s="1" t="s">
        <v>245</v>
      </c>
      <c r="AB2069" s="1" t="s">
        <v>9173</v>
      </c>
      <c r="AC2069" s="1" t="s">
        <v>9174</v>
      </c>
      <c r="AD2069" s="1" t="s">
        <v>116</v>
      </c>
      <c r="AE2069" s="1" t="s">
        <v>117</v>
      </c>
      <c r="AF2069" s="9">
        <v>96950</v>
      </c>
      <c r="AG2069" s="1" t="s">
        <v>118</v>
      </c>
      <c r="AI2069" s="1">
        <v>16707891310</v>
      </c>
      <c r="AK2069" s="1" t="s">
        <v>9178</v>
      </c>
      <c r="BC2069" s="1" t="str">
        <f>"13-2011.01"</f>
        <v>13-2011.01</v>
      </c>
      <c r="BD2069" s="1" t="s">
        <v>932</v>
      </c>
      <c r="BE2069" s="1" t="s">
        <v>19291</v>
      </c>
      <c r="BF2069" s="1" t="s">
        <v>759</v>
      </c>
      <c r="BG2069" s="1">
        <v>1</v>
      </c>
      <c r="BH2069" s="1">
        <v>1</v>
      </c>
      <c r="BI2069" s="2">
        <v>44462</v>
      </c>
      <c r="BJ2069" s="2">
        <v>44826</v>
      </c>
      <c r="BK2069" s="2">
        <v>44462</v>
      </c>
      <c r="BL2069" s="2">
        <v>44826</v>
      </c>
      <c r="BM2069" s="1">
        <v>35</v>
      </c>
      <c r="BN2069" s="1">
        <v>7</v>
      </c>
      <c r="BO2069" s="1">
        <v>7</v>
      </c>
      <c r="BP2069" s="1">
        <v>7</v>
      </c>
      <c r="BQ2069" s="1">
        <v>0</v>
      </c>
      <c r="BR2069" s="1">
        <v>0</v>
      </c>
      <c r="BS2069" s="1">
        <v>7</v>
      </c>
      <c r="BT2069" s="1">
        <v>7</v>
      </c>
      <c r="BU2069" s="1" t="str">
        <f>"8:00 AM"</f>
        <v>8:00 AM</v>
      </c>
      <c r="BV2069" s="1" t="str">
        <f>"5:00 PM"</f>
        <v>5:00 PM</v>
      </c>
      <c r="BW2069" s="1" t="s">
        <v>193</v>
      </c>
      <c r="BX2069" s="1">
        <v>0</v>
      </c>
      <c r="BY2069" s="1">
        <v>36</v>
      </c>
      <c r="BZ2069" s="1" t="s">
        <v>112</v>
      </c>
      <c r="CB2069" s="1" t="s">
        <v>19292</v>
      </c>
      <c r="CC2069" s="1" t="s">
        <v>9173</v>
      </c>
      <c r="CD2069" s="1" t="s">
        <v>9174</v>
      </c>
      <c r="CE2069" s="1" t="s">
        <v>116</v>
      </c>
      <c r="CF2069" s="1" t="s">
        <v>117</v>
      </c>
      <c r="CG2069" s="1">
        <v>96950</v>
      </c>
      <c r="CH2069" s="3">
        <v>14.85</v>
      </c>
      <c r="CI2069" s="3">
        <v>14.85</v>
      </c>
      <c r="CJ2069" s="3">
        <v>0</v>
      </c>
      <c r="CK2069" s="3">
        <v>0</v>
      </c>
      <c r="CL2069" s="1" t="s">
        <v>137</v>
      </c>
      <c r="CM2069" s="1" t="s">
        <v>138</v>
      </c>
      <c r="CN2069" s="1" t="s">
        <v>139</v>
      </c>
      <c r="CP2069" s="1" t="s">
        <v>112</v>
      </c>
      <c r="CQ2069" s="1" t="s">
        <v>111</v>
      </c>
      <c r="CR2069" s="1" t="s">
        <v>112</v>
      </c>
      <c r="CS2069" s="1" t="s">
        <v>112</v>
      </c>
      <c r="CT2069" s="1" t="s">
        <v>138</v>
      </c>
      <c r="CU2069" s="1" t="s">
        <v>111</v>
      </c>
      <c r="CV2069" s="1" t="s">
        <v>138</v>
      </c>
      <c r="CW2069" s="1" t="s">
        <v>138</v>
      </c>
      <c r="CX2069" s="1">
        <v>16707891310</v>
      </c>
      <c r="CY2069" s="1" t="s">
        <v>9181</v>
      </c>
      <c r="CZ2069" s="1" t="s">
        <v>168</v>
      </c>
      <c r="DA2069" s="1" t="s">
        <v>111</v>
      </c>
      <c r="DB2069" s="1" t="s">
        <v>112</v>
      </c>
    </row>
    <row r="2070" spans="1:111" ht="15.6" customHeight="1" x14ac:dyDescent="0.25">
      <c r="A2070" s="1" t="s">
        <v>19293</v>
      </c>
      <c r="B2070" s="1" t="s">
        <v>238</v>
      </c>
      <c r="C2070" s="2">
        <v>44368.861871759262</v>
      </c>
      <c r="D2070" s="2">
        <v>44411</v>
      </c>
      <c r="E2070" s="1" t="s">
        <v>180</v>
      </c>
      <c r="G2070" s="1" t="s">
        <v>112</v>
      </c>
      <c r="H2070" s="1" t="s">
        <v>112</v>
      </c>
      <c r="I2070" s="1" t="s">
        <v>112</v>
      </c>
      <c r="J2070" s="1" t="s">
        <v>5364</v>
      </c>
      <c r="K2070" s="1" t="s">
        <v>5365</v>
      </c>
      <c r="L2070" s="1" t="s">
        <v>9162</v>
      </c>
      <c r="N2070" s="1" t="s">
        <v>116</v>
      </c>
      <c r="O2070" s="1" t="s">
        <v>117</v>
      </c>
      <c r="P2070" s="9">
        <v>96950</v>
      </c>
      <c r="Q2070" s="1" t="s">
        <v>118</v>
      </c>
      <c r="S2070" s="1">
        <v>16702358778</v>
      </c>
      <c r="U2070" s="1">
        <v>23622</v>
      </c>
      <c r="V2070" s="1" t="s">
        <v>119</v>
      </c>
      <c r="X2070" s="1" t="s">
        <v>5367</v>
      </c>
      <c r="Y2070" s="1" t="s">
        <v>5368</v>
      </c>
      <c r="Z2070" s="1" t="s">
        <v>5369</v>
      </c>
      <c r="AA2070" s="1" t="s">
        <v>373</v>
      </c>
      <c r="AB2070" s="1" t="s">
        <v>9162</v>
      </c>
      <c r="AD2070" s="1" t="s">
        <v>116</v>
      </c>
      <c r="AE2070" s="1" t="s">
        <v>117</v>
      </c>
      <c r="AF2070" s="9">
        <v>96950</v>
      </c>
      <c r="AG2070" s="1" t="s">
        <v>118</v>
      </c>
      <c r="AI2070" s="1">
        <v>16702338883</v>
      </c>
      <c r="AK2070" s="1" t="s">
        <v>5371</v>
      </c>
      <c r="BC2070" s="1" t="str">
        <f>"49-9071.00"</f>
        <v>49-9071.00</v>
      </c>
      <c r="BD2070" s="1" t="s">
        <v>214</v>
      </c>
      <c r="BE2070" s="1" t="s">
        <v>9996</v>
      </c>
      <c r="BF2070" s="1" t="s">
        <v>3913</v>
      </c>
      <c r="BG2070" s="1">
        <v>15</v>
      </c>
      <c r="BH2070" s="1">
        <v>15</v>
      </c>
      <c r="BI2070" s="2">
        <v>44470</v>
      </c>
      <c r="BJ2070" s="2">
        <v>44834</v>
      </c>
      <c r="BK2070" s="2">
        <v>44470</v>
      </c>
      <c r="BL2070" s="2">
        <v>44834</v>
      </c>
      <c r="BM2070" s="1">
        <v>40</v>
      </c>
      <c r="BN2070" s="1">
        <v>0</v>
      </c>
      <c r="BO2070" s="1">
        <v>8</v>
      </c>
      <c r="BP2070" s="1">
        <v>8</v>
      </c>
      <c r="BQ2070" s="1">
        <v>8</v>
      </c>
      <c r="BR2070" s="1">
        <v>8</v>
      </c>
      <c r="BS2070" s="1">
        <v>8</v>
      </c>
      <c r="BT2070" s="1">
        <v>0</v>
      </c>
      <c r="BU2070" s="1" t="str">
        <f>"7:30 AM"</f>
        <v>7:30 AM</v>
      </c>
      <c r="BV2070" s="1" t="str">
        <f>"4:30 PM"</f>
        <v>4:30 PM</v>
      </c>
      <c r="BW2070" s="1" t="s">
        <v>135</v>
      </c>
      <c r="BX2070" s="1">
        <v>0</v>
      </c>
      <c r="BY2070" s="1">
        <v>0</v>
      </c>
      <c r="BZ2070" s="1" t="s">
        <v>112</v>
      </c>
      <c r="CB2070" s="1" t="s">
        <v>138</v>
      </c>
      <c r="CC2070" s="1" t="s">
        <v>1757</v>
      </c>
      <c r="CE2070" s="1" t="s">
        <v>116</v>
      </c>
      <c r="CF2070" s="1" t="s">
        <v>117</v>
      </c>
      <c r="CG2070" s="1">
        <v>96950</v>
      </c>
      <c r="CH2070" s="3">
        <v>8.7100000000000009</v>
      </c>
      <c r="CI2070" s="3">
        <v>8.7100000000000009</v>
      </c>
      <c r="CJ2070" s="3">
        <v>13.06</v>
      </c>
      <c r="CK2070" s="3">
        <v>13.06</v>
      </c>
      <c r="CL2070" s="1" t="s">
        <v>137</v>
      </c>
      <c r="CM2070" s="1" t="s">
        <v>168</v>
      </c>
      <c r="CN2070" s="1" t="s">
        <v>139</v>
      </c>
      <c r="CP2070" s="1" t="s">
        <v>112</v>
      </c>
      <c r="CQ2070" s="1" t="s">
        <v>111</v>
      </c>
      <c r="CR2070" s="1" t="s">
        <v>111</v>
      </c>
      <c r="CS2070" s="1" t="s">
        <v>111</v>
      </c>
      <c r="CT2070" s="1" t="s">
        <v>138</v>
      </c>
      <c r="CU2070" s="1" t="s">
        <v>111</v>
      </c>
      <c r="CV2070" s="1" t="s">
        <v>111</v>
      </c>
      <c r="CW2070" s="1" t="s">
        <v>1059</v>
      </c>
      <c r="CX2070" s="1">
        <v>16702338883</v>
      </c>
      <c r="CY2070" s="1" t="s">
        <v>5371</v>
      </c>
      <c r="CZ2070" s="1" t="s">
        <v>138</v>
      </c>
      <c r="DA2070" s="1" t="s">
        <v>111</v>
      </c>
      <c r="DB2070" s="1" t="s">
        <v>112</v>
      </c>
    </row>
    <row r="2071" spans="1:111" ht="15.6" customHeight="1" x14ac:dyDescent="0.25">
      <c r="A2071" s="1" t="s">
        <v>19296</v>
      </c>
      <c r="B2071" s="1" t="s">
        <v>238</v>
      </c>
      <c r="C2071" s="2">
        <v>44421.201217708331</v>
      </c>
      <c r="D2071" s="2">
        <v>44460</v>
      </c>
      <c r="E2071" s="1" t="s">
        <v>110</v>
      </c>
      <c r="F2071" s="2">
        <v>44468.833333333336</v>
      </c>
      <c r="G2071" s="1" t="s">
        <v>112</v>
      </c>
      <c r="H2071" s="1" t="s">
        <v>112</v>
      </c>
      <c r="I2071" s="1" t="s">
        <v>112</v>
      </c>
      <c r="J2071" s="1" t="s">
        <v>351</v>
      </c>
      <c r="K2071" s="1" t="s">
        <v>138</v>
      </c>
      <c r="L2071" s="1" t="s">
        <v>352</v>
      </c>
      <c r="M2071" s="1" t="s">
        <v>353</v>
      </c>
      <c r="N2071" s="1" t="s">
        <v>116</v>
      </c>
      <c r="O2071" s="1" t="s">
        <v>117</v>
      </c>
      <c r="P2071" s="9">
        <v>96950</v>
      </c>
      <c r="Q2071" s="1" t="s">
        <v>118</v>
      </c>
      <c r="R2071" s="1" t="s">
        <v>138</v>
      </c>
      <c r="S2071" s="1">
        <v>16702873622</v>
      </c>
      <c r="U2071" s="1">
        <v>5616</v>
      </c>
      <c r="V2071" s="1" t="s">
        <v>119</v>
      </c>
      <c r="X2071" s="1" t="s">
        <v>354</v>
      </c>
      <c r="Y2071" s="1" t="s">
        <v>355</v>
      </c>
      <c r="Z2071" s="1" t="s">
        <v>356</v>
      </c>
      <c r="AA2071" s="1" t="s">
        <v>357</v>
      </c>
      <c r="AB2071" s="1" t="s">
        <v>352</v>
      </c>
      <c r="AC2071" s="1" t="s">
        <v>353</v>
      </c>
      <c r="AD2071" s="1" t="s">
        <v>116</v>
      </c>
      <c r="AE2071" s="1" t="s">
        <v>117</v>
      </c>
      <c r="AF2071" s="9">
        <v>96950</v>
      </c>
      <c r="AG2071" s="1" t="s">
        <v>118</v>
      </c>
      <c r="AH2071" s="1" t="s">
        <v>138</v>
      </c>
      <c r="AI2071" s="1">
        <v>16702873622</v>
      </c>
      <c r="AK2071" s="1" t="s">
        <v>358</v>
      </c>
      <c r="BC2071" s="1" t="str">
        <f>"33-9032.00"</f>
        <v>33-9032.00</v>
      </c>
      <c r="BD2071" s="1" t="s">
        <v>1360</v>
      </c>
      <c r="BE2071" s="1" t="s">
        <v>19297</v>
      </c>
      <c r="BF2071" s="1" t="s">
        <v>5361</v>
      </c>
      <c r="BG2071" s="1">
        <v>2</v>
      </c>
      <c r="BH2071" s="1">
        <v>2</v>
      </c>
      <c r="BI2071" s="2">
        <v>44470</v>
      </c>
      <c r="BJ2071" s="2">
        <v>44834</v>
      </c>
      <c r="BK2071" s="2">
        <v>44470</v>
      </c>
      <c r="BL2071" s="2">
        <v>44834</v>
      </c>
      <c r="BM2071" s="1">
        <v>40</v>
      </c>
      <c r="BN2071" s="1">
        <v>0</v>
      </c>
      <c r="BO2071" s="1">
        <v>8</v>
      </c>
      <c r="BP2071" s="1">
        <v>8</v>
      </c>
      <c r="BQ2071" s="1">
        <v>8</v>
      </c>
      <c r="BR2071" s="1">
        <v>8</v>
      </c>
      <c r="BS2071" s="1">
        <v>8</v>
      </c>
      <c r="BT2071" s="1">
        <v>0</v>
      </c>
      <c r="BU2071" s="1" t="str">
        <f>"8:00 AM"</f>
        <v>8:00 AM</v>
      </c>
      <c r="BV2071" s="1" t="str">
        <f>"5:00 PM"</f>
        <v>5:00 PM</v>
      </c>
      <c r="BW2071" s="1" t="s">
        <v>135</v>
      </c>
      <c r="BX2071" s="1">
        <v>0</v>
      </c>
      <c r="BY2071" s="1">
        <v>12</v>
      </c>
      <c r="BZ2071" s="1" t="s">
        <v>112</v>
      </c>
      <c r="CB2071" s="1" t="s">
        <v>362</v>
      </c>
      <c r="CC2071" s="1" t="s">
        <v>13582</v>
      </c>
      <c r="CD2071" s="1" t="s">
        <v>1130</v>
      </c>
      <c r="CE2071" s="1" t="s">
        <v>116</v>
      </c>
      <c r="CF2071" s="1" t="s">
        <v>117</v>
      </c>
      <c r="CG2071" s="1">
        <v>96950</v>
      </c>
      <c r="CH2071" s="3">
        <v>7.6</v>
      </c>
      <c r="CI2071" s="3">
        <v>7.6</v>
      </c>
      <c r="CJ2071" s="3">
        <v>11.4</v>
      </c>
      <c r="CK2071" s="3">
        <v>11.4</v>
      </c>
      <c r="CL2071" s="1" t="s">
        <v>137</v>
      </c>
      <c r="CM2071" s="1" t="s">
        <v>138</v>
      </c>
      <c r="CN2071" s="1" t="s">
        <v>139</v>
      </c>
      <c r="CP2071" s="1" t="s">
        <v>111</v>
      </c>
      <c r="CQ2071" s="1" t="s">
        <v>111</v>
      </c>
      <c r="CR2071" s="1" t="s">
        <v>111</v>
      </c>
      <c r="CS2071" s="1" t="s">
        <v>111</v>
      </c>
      <c r="CT2071" s="1" t="s">
        <v>138</v>
      </c>
      <c r="CU2071" s="1" t="s">
        <v>111</v>
      </c>
      <c r="CV2071" s="1" t="s">
        <v>138</v>
      </c>
      <c r="CW2071" s="1" t="s">
        <v>138</v>
      </c>
      <c r="CX2071" s="1">
        <v>16702873622</v>
      </c>
      <c r="CY2071" s="1" t="s">
        <v>358</v>
      </c>
      <c r="CZ2071" s="1" t="s">
        <v>138</v>
      </c>
      <c r="DA2071" s="1" t="s">
        <v>111</v>
      </c>
      <c r="DB2071" s="1" t="s">
        <v>112</v>
      </c>
    </row>
    <row r="2072" spans="1:111" ht="15.6" customHeight="1" x14ac:dyDescent="0.25">
      <c r="A2072" s="1" t="s">
        <v>19301</v>
      </c>
      <c r="B2072" s="1" t="s">
        <v>238</v>
      </c>
      <c r="C2072" s="2">
        <v>44402.90828333333</v>
      </c>
      <c r="D2072" s="2">
        <v>44452</v>
      </c>
      <c r="E2072" s="1" t="s">
        <v>180</v>
      </c>
      <c r="G2072" s="1" t="s">
        <v>112</v>
      </c>
      <c r="H2072" s="1" t="s">
        <v>112</v>
      </c>
      <c r="I2072" s="1" t="s">
        <v>112</v>
      </c>
      <c r="J2072" s="1" t="s">
        <v>4347</v>
      </c>
      <c r="K2072" s="1" t="s">
        <v>4348</v>
      </c>
      <c r="L2072" s="1" t="s">
        <v>4349</v>
      </c>
      <c r="M2072" s="1" t="s">
        <v>4350</v>
      </c>
      <c r="N2072" s="1" t="s">
        <v>116</v>
      </c>
      <c r="O2072" s="1" t="s">
        <v>117</v>
      </c>
      <c r="P2072" s="9">
        <v>96950</v>
      </c>
      <c r="Q2072" s="1" t="s">
        <v>118</v>
      </c>
      <c r="S2072" s="1">
        <v>16703223311</v>
      </c>
      <c r="T2072" s="1">
        <v>4504</v>
      </c>
      <c r="U2072" s="1">
        <v>72111</v>
      </c>
      <c r="V2072" s="1" t="s">
        <v>119</v>
      </c>
      <c r="X2072" s="1" t="s">
        <v>656</v>
      </c>
      <c r="Y2072" s="1" t="s">
        <v>4351</v>
      </c>
      <c r="AA2072" s="1" t="s">
        <v>1129</v>
      </c>
      <c r="AB2072" s="1" t="s">
        <v>4349</v>
      </c>
      <c r="AC2072" s="1" t="s">
        <v>4350</v>
      </c>
      <c r="AD2072" s="1" t="s">
        <v>116</v>
      </c>
      <c r="AE2072" s="1" t="s">
        <v>117</v>
      </c>
      <c r="AF2072" s="9">
        <v>96950</v>
      </c>
      <c r="AG2072" s="1" t="s">
        <v>118</v>
      </c>
      <c r="AI2072" s="1">
        <v>16703223311</v>
      </c>
      <c r="AJ2072" s="1">
        <v>4504</v>
      </c>
      <c r="AK2072" s="1" t="s">
        <v>4352</v>
      </c>
      <c r="BC2072" s="1" t="str">
        <f>"35-3011.00"</f>
        <v>35-3011.00</v>
      </c>
      <c r="BD2072" s="1" t="s">
        <v>4126</v>
      </c>
      <c r="BE2072" s="1" t="s">
        <v>19302</v>
      </c>
      <c r="BF2072" s="1" t="s">
        <v>19303</v>
      </c>
      <c r="BG2072" s="1">
        <v>1</v>
      </c>
      <c r="BH2072" s="1">
        <v>1</v>
      </c>
      <c r="BI2072" s="2">
        <v>44470</v>
      </c>
      <c r="BJ2072" s="2">
        <v>44834</v>
      </c>
      <c r="BK2072" s="2">
        <v>44470</v>
      </c>
      <c r="BL2072" s="2">
        <v>44834</v>
      </c>
      <c r="BM2072" s="1">
        <v>40</v>
      </c>
      <c r="BN2072" s="1">
        <v>0</v>
      </c>
      <c r="BO2072" s="1">
        <v>8</v>
      </c>
      <c r="BP2072" s="1">
        <v>8</v>
      </c>
      <c r="BQ2072" s="1">
        <v>8</v>
      </c>
      <c r="BR2072" s="1">
        <v>8</v>
      </c>
      <c r="BS2072" s="1">
        <v>8</v>
      </c>
      <c r="BT2072" s="1">
        <v>0</v>
      </c>
      <c r="BU2072" s="1" t="str">
        <f>"8:00 AM"</f>
        <v>8:00 AM</v>
      </c>
      <c r="BV2072" s="1" t="str">
        <f>"5:00 PM"</f>
        <v>5:00 PM</v>
      </c>
      <c r="BW2072" s="1" t="s">
        <v>135</v>
      </c>
      <c r="BX2072" s="1">
        <v>0</v>
      </c>
      <c r="BY2072" s="1">
        <v>12</v>
      </c>
      <c r="BZ2072" s="1" t="s">
        <v>112</v>
      </c>
      <c r="CB2072" s="1" t="s">
        <v>19304</v>
      </c>
      <c r="CC2072" s="1" t="s">
        <v>4349</v>
      </c>
      <c r="CD2072" s="1" t="s">
        <v>4350</v>
      </c>
      <c r="CE2072" s="1" t="s">
        <v>116</v>
      </c>
      <c r="CF2072" s="1" t="s">
        <v>117</v>
      </c>
      <c r="CG2072" s="1">
        <v>96950</v>
      </c>
      <c r="CH2072" s="3">
        <v>7.79</v>
      </c>
      <c r="CI2072" s="3">
        <v>7.79</v>
      </c>
      <c r="CJ2072" s="3">
        <v>11.69</v>
      </c>
      <c r="CK2072" s="3">
        <v>11.69</v>
      </c>
      <c r="CL2072" s="1" t="s">
        <v>137</v>
      </c>
      <c r="CM2072" s="1" t="s">
        <v>4355</v>
      </c>
      <c r="CN2072" s="1" t="s">
        <v>139</v>
      </c>
      <c r="CP2072" s="1" t="s">
        <v>112</v>
      </c>
      <c r="CQ2072" s="1" t="s">
        <v>111</v>
      </c>
      <c r="CR2072" s="1" t="s">
        <v>112</v>
      </c>
      <c r="CS2072" s="1" t="s">
        <v>111</v>
      </c>
      <c r="CT2072" s="1" t="s">
        <v>138</v>
      </c>
      <c r="CU2072" s="1" t="s">
        <v>111</v>
      </c>
      <c r="CV2072" s="1" t="s">
        <v>111</v>
      </c>
      <c r="CW2072" s="1" t="s">
        <v>5257</v>
      </c>
      <c r="CX2072" s="1">
        <v>16703223311</v>
      </c>
      <c r="CY2072" s="1" t="s">
        <v>4357</v>
      </c>
      <c r="CZ2072" s="1" t="s">
        <v>4358</v>
      </c>
      <c r="DA2072" s="1" t="s">
        <v>111</v>
      </c>
      <c r="DB2072" s="1" t="s">
        <v>112</v>
      </c>
      <c r="DC2072" s="1" t="s">
        <v>4359</v>
      </c>
      <c r="DD2072" s="1" t="s">
        <v>4360</v>
      </c>
      <c r="DE2072" s="1" t="s">
        <v>1747</v>
      </c>
      <c r="DF2072" s="1" t="s">
        <v>4347</v>
      </c>
      <c r="DG2072" s="1" t="s">
        <v>4361</v>
      </c>
    </row>
    <row r="2073" spans="1:111" ht="15.6" customHeight="1" x14ac:dyDescent="0.25">
      <c r="A2073" s="1" t="s">
        <v>19325</v>
      </c>
      <c r="B2073" s="1" t="s">
        <v>238</v>
      </c>
      <c r="C2073" s="2">
        <v>44049.357936574073</v>
      </c>
      <c r="D2073" s="2">
        <v>44111</v>
      </c>
      <c r="E2073" s="1" t="s">
        <v>180</v>
      </c>
      <c r="G2073" s="1" t="s">
        <v>111</v>
      </c>
      <c r="H2073" s="1" t="s">
        <v>112</v>
      </c>
      <c r="I2073" s="1" t="s">
        <v>112</v>
      </c>
      <c r="J2073" s="1" t="s">
        <v>6842</v>
      </c>
      <c r="L2073" s="1" t="s">
        <v>6843</v>
      </c>
      <c r="M2073" s="1" t="s">
        <v>7858</v>
      </c>
      <c r="N2073" s="1" t="s">
        <v>116</v>
      </c>
      <c r="O2073" s="1" t="s">
        <v>117</v>
      </c>
      <c r="P2073" s="9">
        <v>96950</v>
      </c>
      <c r="Q2073" s="1" t="s">
        <v>118</v>
      </c>
      <c r="R2073" s="1" t="s">
        <v>138</v>
      </c>
      <c r="S2073" s="1">
        <v>16702330744</v>
      </c>
      <c r="U2073" s="1">
        <v>488320</v>
      </c>
      <c r="V2073" s="1" t="s">
        <v>119</v>
      </c>
      <c r="X2073" s="1" t="s">
        <v>4877</v>
      </c>
      <c r="Y2073" s="1" t="s">
        <v>4878</v>
      </c>
      <c r="Z2073" s="1" t="s">
        <v>1544</v>
      </c>
      <c r="AA2073" s="1" t="s">
        <v>373</v>
      </c>
      <c r="AB2073" s="1" t="s">
        <v>6843</v>
      </c>
      <c r="AC2073" s="1" t="s">
        <v>6846</v>
      </c>
      <c r="AD2073" s="1" t="s">
        <v>116</v>
      </c>
      <c r="AE2073" s="1" t="s">
        <v>117</v>
      </c>
      <c r="AF2073" s="9">
        <v>96950</v>
      </c>
      <c r="AG2073" s="1" t="s">
        <v>118</v>
      </c>
      <c r="AH2073" s="1" t="s">
        <v>138</v>
      </c>
      <c r="AI2073" s="1">
        <v>16702330744</v>
      </c>
      <c r="AK2073" s="1" t="s">
        <v>6847</v>
      </c>
      <c r="BC2073" s="1" t="str">
        <f>"49-9071.00"</f>
        <v>49-9071.00</v>
      </c>
      <c r="BD2073" s="1" t="s">
        <v>214</v>
      </c>
      <c r="BE2073" s="1" t="s">
        <v>11122</v>
      </c>
      <c r="BF2073" s="1" t="s">
        <v>839</v>
      </c>
      <c r="BG2073" s="1">
        <v>1</v>
      </c>
      <c r="BH2073" s="1">
        <v>1</v>
      </c>
      <c r="BI2073" s="2">
        <v>44105</v>
      </c>
      <c r="BJ2073" s="2">
        <v>45199</v>
      </c>
      <c r="BK2073" s="2">
        <v>44111</v>
      </c>
      <c r="BL2073" s="2">
        <v>45199</v>
      </c>
      <c r="BM2073" s="1">
        <v>40</v>
      </c>
      <c r="BN2073" s="1">
        <v>0</v>
      </c>
      <c r="BO2073" s="1">
        <v>8</v>
      </c>
      <c r="BP2073" s="1">
        <v>8</v>
      </c>
      <c r="BQ2073" s="1">
        <v>8</v>
      </c>
      <c r="BR2073" s="1">
        <v>8</v>
      </c>
      <c r="BS2073" s="1">
        <v>8</v>
      </c>
      <c r="BT2073" s="1">
        <v>0</v>
      </c>
      <c r="BU2073" s="1" t="str">
        <f>"8:00 AM"</f>
        <v>8:00 AM</v>
      </c>
      <c r="BV2073" s="1" t="str">
        <f>"5:00 PM"</f>
        <v>5:00 PM</v>
      </c>
      <c r="BW2073" s="1" t="s">
        <v>135</v>
      </c>
      <c r="BX2073" s="1">
        <v>0</v>
      </c>
      <c r="BY2073" s="1">
        <v>24</v>
      </c>
      <c r="BZ2073" s="1" t="s">
        <v>112</v>
      </c>
      <c r="CA2073" s="1">
        <v>0</v>
      </c>
      <c r="CB2073" s="1" t="s">
        <v>11123</v>
      </c>
      <c r="CC2073" s="1" t="s">
        <v>11124</v>
      </c>
      <c r="CD2073" s="1" t="s">
        <v>4883</v>
      </c>
      <c r="CE2073" s="1" t="s">
        <v>116</v>
      </c>
      <c r="CF2073" s="1" t="s">
        <v>117</v>
      </c>
      <c r="CG2073" s="1">
        <v>96950</v>
      </c>
      <c r="CH2073" s="3">
        <v>12.64</v>
      </c>
      <c r="CI2073" s="3">
        <v>12.64</v>
      </c>
      <c r="CJ2073" s="3">
        <v>18.96</v>
      </c>
      <c r="CK2073" s="3">
        <v>18.96</v>
      </c>
      <c r="CL2073" s="1" t="s">
        <v>137</v>
      </c>
      <c r="CM2073" s="1" t="s">
        <v>138</v>
      </c>
      <c r="CN2073" s="1" t="s">
        <v>139</v>
      </c>
      <c r="CP2073" s="1" t="s">
        <v>112</v>
      </c>
      <c r="CQ2073" s="1" t="s">
        <v>111</v>
      </c>
      <c r="CR2073" s="1" t="s">
        <v>111</v>
      </c>
      <c r="CS2073" s="1" t="s">
        <v>111</v>
      </c>
      <c r="CT2073" s="1" t="s">
        <v>138</v>
      </c>
      <c r="CU2073" s="1" t="s">
        <v>111</v>
      </c>
      <c r="CV2073" s="1" t="s">
        <v>138</v>
      </c>
      <c r="CW2073" s="1" t="s">
        <v>138</v>
      </c>
      <c r="CX2073" s="1">
        <v>16702330744</v>
      </c>
      <c r="CY2073" s="1" t="s">
        <v>4879</v>
      </c>
      <c r="CZ2073" s="1" t="s">
        <v>138</v>
      </c>
      <c r="DA2073" s="1" t="s">
        <v>111</v>
      </c>
      <c r="DB2073" s="1" t="s">
        <v>112</v>
      </c>
    </row>
    <row r="2074" spans="1:111" ht="15.6" customHeight="1" x14ac:dyDescent="0.25">
      <c r="A2074" s="1" t="s">
        <v>19335</v>
      </c>
      <c r="B2074" s="1" t="s">
        <v>238</v>
      </c>
      <c r="C2074" s="2">
        <v>44136.887166550929</v>
      </c>
      <c r="D2074" s="2">
        <v>44172</v>
      </c>
      <c r="E2074" s="1" t="s">
        <v>180</v>
      </c>
      <c r="G2074" s="1" t="s">
        <v>112</v>
      </c>
      <c r="H2074" s="1" t="s">
        <v>112</v>
      </c>
      <c r="I2074" s="1" t="s">
        <v>112</v>
      </c>
      <c r="J2074" s="1" t="s">
        <v>9807</v>
      </c>
      <c r="K2074" s="1" t="s">
        <v>9808</v>
      </c>
      <c r="L2074" s="1" t="s">
        <v>9810</v>
      </c>
      <c r="M2074" s="1" t="s">
        <v>18800</v>
      </c>
      <c r="N2074" s="1" t="s">
        <v>167</v>
      </c>
      <c r="O2074" s="1" t="s">
        <v>117</v>
      </c>
      <c r="P2074" s="9">
        <v>96950</v>
      </c>
      <c r="Q2074" s="1" t="s">
        <v>118</v>
      </c>
      <c r="S2074" s="1">
        <v>16702359398</v>
      </c>
      <c r="U2074" s="1">
        <v>42499</v>
      </c>
      <c r="V2074" s="1" t="s">
        <v>119</v>
      </c>
      <c r="X2074" s="1" t="s">
        <v>9811</v>
      </c>
      <c r="Y2074" s="1" t="s">
        <v>13840</v>
      </c>
      <c r="Z2074" s="1" t="s">
        <v>9813</v>
      </c>
      <c r="AA2074" s="1" t="s">
        <v>2091</v>
      </c>
      <c r="AB2074" s="1" t="s">
        <v>9810</v>
      </c>
      <c r="AC2074" s="1" t="s">
        <v>18800</v>
      </c>
      <c r="AD2074" s="1" t="s">
        <v>167</v>
      </c>
      <c r="AE2074" s="1" t="s">
        <v>117</v>
      </c>
      <c r="AF2074" s="9">
        <v>96950</v>
      </c>
      <c r="AG2074" s="1" t="s">
        <v>118</v>
      </c>
      <c r="AI2074" s="1">
        <v>16702359398</v>
      </c>
      <c r="AK2074" s="1" t="s">
        <v>9814</v>
      </c>
      <c r="BC2074" s="1" t="str">
        <f>"49-9071.00"</f>
        <v>49-9071.00</v>
      </c>
      <c r="BD2074" s="1" t="s">
        <v>214</v>
      </c>
      <c r="BE2074" s="1" t="s">
        <v>19336</v>
      </c>
      <c r="BF2074" s="1" t="s">
        <v>212</v>
      </c>
      <c r="BG2074" s="1">
        <v>1</v>
      </c>
      <c r="BH2074" s="1">
        <v>1</v>
      </c>
      <c r="BI2074" s="2">
        <v>44197</v>
      </c>
      <c r="BJ2074" s="2">
        <v>44561</v>
      </c>
      <c r="BK2074" s="2">
        <v>44197</v>
      </c>
      <c r="BL2074" s="2">
        <v>44561</v>
      </c>
      <c r="BM2074" s="1">
        <v>40</v>
      </c>
      <c r="BN2074" s="1">
        <v>0</v>
      </c>
      <c r="BO2074" s="1">
        <v>8</v>
      </c>
      <c r="BP2074" s="1">
        <v>8</v>
      </c>
      <c r="BQ2074" s="1">
        <v>8</v>
      </c>
      <c r="BR2074" s="1">
        <v>8</v>
      </c>
      <c r="BS2074" s="1">
        <v>8</v>
      </c>
      <c r="BT2074" s="1">
        <v>0</v>
      </c>
      <c r="BU2074" s="1" t="str">
        <f>"8:00 AM"</f>
        <v>8:00 AM</v>
      </c>
      <c r="BV2074" s="1" t="str">
        <f>"5:00 PM"</f>
        <v>5:00 PM</v>
      </c>
      <c r="BW2074" s="1" t="s">
        <v>135</v>
      </c>
      <c r="BX2074" s="1">
        <v>0</v>
      </c>
      <c r="BY2074" s="1">
        <v>24</v>
      </c>
      <c r="BZ2074" s="1" t="s">
        <v>112</v>
      </c>
      <c r="CA2074" s="1">
        <v>0</v>
      </c>
      <c r="CB2074" s="1" t="s">
        <v>19337</v>
      </c>
      <c r="CC2074" s="1" t="s">
        <v>18800</v>
      </c>
      <c r="CE2074" s="1" t="s">
        <v>167</v>
      </c>
      <c r="CF2074" s="1" t="s">
        <v>117</v>
      </c>
      <c r="CG2074" s="1">
        <v>96950</v>
      </c>
      <c r="CH2074" s="3">
        <v>11.05</v>
      </c>
      <c r="CI2074" s="3">
        <v>11.05</v>
      </c>
      <c r="CJ2074" s="3">
        <v>16.579999999999998</v>
      </c>
      <c r="CK2074" s="3">
        <v>16.579999999999998</v>
      </c>
      <c r="CL2074" s="1" t="s">
        <v>137</v>
      </c>
      <c r="CM2074" s="1" t="s">
        <v>138</v>
      </c>
      <c r="CN2074" s="1" t="s">
        <v>139</v>
      </c>
      <c r="CP2074" s="1" t="s">
        <v>112</v>
      </c>
      <c r="CQ2074" s="1" t="s">
        <v>111</v>
      </c>
      <c r="CR2074" s="1" t="s">
        <v>112</v>
      </c>
      <c r="CS2074" s="1" t="s">
        <v>111</v>
      </c>
      <c r="CT2074" s="1" t="s">
        <v>138</v>
      </c>
      <c r="CU2074" s="1" t="s">
        <v>111</v>
      </c>
      <c r="CV2074" s="1" t="s">
        <v>138</v>
      </c>
      <c r="CW2074" s="1" t="s">
        <v>18804</v>
      </c>
      <c r="CX2074" s="1">
        <v>16702359398</v>
      </c>
      <c r="CY2074" s="1" t="s">
        <v>9814</v>
      </c>
      <c r="CZ2074" s="1" t="s">
        <v>138</v>
      </c>
      <c r="DA2074" s="1" t="s">
        <v>111</v>
      </c>
      <c r="DB2074" s="1" t="s">
        <v>112</v>
      </c>
    </row>
    <row r="2075" spans="1:111" ht="15.6" customHeight="1" x14ac:dyDescent="0.25">
      <c r="A2075" s="1" t="s">
        <v>19356</v>
      </c>
      <c r="B2075" s="1" t="s">
        <v>238</v>
      </c>
      <c r="C2075" s="2">
        <v>44047.872689930555</v>
      </c>
      <c r="D2075" s="2">
        <v>44111</v>
      </c>
      <c r="E2075" s="1" t="s">
        <v>110</v>
      </c>
      <c r="F2075" s="2">
        <v>44103.833333333336</v>
      </c>
      <c r="G2075" s="1" t="s">
        <v>112</v>
      </c>
      <c r="H2075" s="1" t="s">
        <v>112</v>
      </c>
      <c r="I2075" s="1" t="s">
        <v>112</v>
      </c>
      <c r="J2075" s="1" t="s">
        <v>1049</v>
      </c>
      <c r="K2075" s="1" t="s">
        <v>1050</v>
      </c>
      <c r="L2075" s="1" t="s">
        <v>5448</v>
      </c>
      <c r="M2075" s="1" t="s">
        <v>19357</v>
      </c>
      <c r="N2075" s="1" t="s">
        <v>116</v>
      </c>
      <c r="O2075" s="1" t="s">
        <v>117</v>
      </c>
      <c r="P2075" s="9">
        <v>96950</v>
      </c>
      <c r="Q2075" s="1" t="s">
        <v>118</v>
      </c>
      <c r="S2075" s="1">
        <v>16702358778</v>
      </c>
      <c r="U2075" s="1">
        <v>23622</v>
      </c>
      <c r="V2075" s="1" t="s">
        <v>119</v>
      </c>
      <c r="X2075" s="1" t="s">
        <v>1052</v>
      </c>
      <c r="Y2075" s="1" t="s">
        <v>1053</v>
      </c>
      <c r="Z2075" s="1" t="s">
        <v>1054</v>
      </c>
      <c r="AA2075" s="1" t="s">
        <v>373</v>
      </c>
      <c r="AB2075" s="1" t="s">
        <v>5448</v>
      </c>
      <c r="AD2075" s="1" t="s">
        <v>116</v>
      </c>
      <c r="AE2075" s="1" t="s">
        <v>117</v>
      </c>
      <c r="AF2075" s="9">
        <v>96950</v>
      </c>
      <c r="AG2075" s="1" t="s">
        <v>118</v>
      </c>
      <c r="AI2075" s="1">
        <v>16702358778</v>
      </c>
      <c r="AK2075" s="1" t="s">
        <v>1055</v>
      </c>
      <c r="BC2075" s="1" t="str">
        <f>"49-9071.00"</f>
        <v>49-9071.00</v>
      </c>
      <c r="BD2075" s="1" t="s">
        <v>214</v>
      </c>
      <c r="BE2075" s="1" t="s">
        <v>19358</v>
      </c>
      <c r="BF2075" s="1" t="s">
        <v>2711</v>
      </c>
      <c r="BG2075" s="1">
        <v>10</v>
      </c>
      <c r="BH2075" s="1">
        <v>10</v>
      </c>
      <c r="BI2075" s="2">
        <v>44105</v>
      </c>
      <c r="BJ2075" s="2">
        <v>44469</v>
      </c>
      <c r="BK2075" s="2">
        <v>44111</v>
      </c>
      <c r="BL2075" s="2">
        <v>44469</v>
      </c>
      <c r="BM2075" s="1">
        <v>40</v>
      </c>
      <c r="BN2075" s="1">
        <v>0</v>
      </c>
      <c r="BO2075" s="1">
        <v>8</v>
      </c>
      <c r="BP2075" s="1">
        <v>8</v>
      </c>
      <c r="BQ2075" s="1">
        <v>8</v>
      </c>
      <c r="BR2075" s="1">
        <v>8</v>
      </c>
      <c r="BS2075" s="1">
        <v>8</v>
      </c>
      <c r="BT2075" s="1">
        <v>0</v>
      </c>
      <c r="BU2075" s="1" t="str">
        <f>"7:30 AM"</f>
        <v>7:30 AM</v>
      </c>
      <c r="BV2075" s="1" t="str">
        <f>"4:30 PM"</f>
        <v>4:30 PM</v>
      </c>
      <c r="BW2075" s="1" t="s">
        <v>135</v>
      </c>
      <c r="BX2075" s="1">
        <v>0</v>
      </c>
      <c r="BY2075" s="1">
        <v>0</v>
      </c>
      <c r="BZ2075" s="1" t="s">
        <v>112</v>
      </c>
      <c r="CA2075" s="1">
        <v>0</v>
      </c>
      <c r="CB2075" s="1" t="s">
        <v>168</v>
      </c>
      <c r="CC2075" s="1" t="s">
        <v>19359</v>
      </c>
      <c r="CD2075" s="1" t="s">
        <v>3086</v>
      </c>
      <c r="CE2075" s="1" t="s">
        <v>167</v>
      </c>
      <c r="CF2075" s="1" t="s">
        <v>117</v>
      </c>
      <c r="CG2075" s="1">
        <v>96950</v>
      </c>
      <c r="CH2075" s="3">
        <v>12.64</v>
      </c>
      <c r="CI2075" s="3">
        <v>12.64</v>
      </c>
      <c r="CJ2075" s="3">
        <v>18.96</v>
      </c>
      <c r="CK2075" s="3">
        <v>18.96</v>
      </c>
      <c r="CL2075" s="1" t="s">
        <v>137</v>
      </c>
      <c r="CM2075" s="1" t="s">
        <v>168</v>
      </c>
      <c r="CN2075" s="1" t="s">
        <v>139</v>
      </c>
      <c r="CP2075" s="1" t="s">
        <v>112</v>
      </c>
      <c r="CQ2075" s="1" t="s">
        <v>111</v>
      </c>
      <c r="CR2075" s="1" t="s">
        <v>111</v>
      </c>
      <c r="CS2075" s="1" t="s">
        <v>111</v>
      </c>
      <c r="CT2075" s="1" t="s">
        <v>138</v>
      </c>
      <c r="CU2075" s="1" t="s">
        <v>111</v>
      </c>
      <c r="CV2075" s="1" t="s">
        <v>138</v>
      </c>
      <c r="CW2075" s="1" t="s">
        <v>3777</v>
      </c>
      <c r="CX2075" s="1">
        <v>16702358778</v>
      </c>
      <c r="CY2075" s="1" t="s">
        <v>1055</v>
      </c>
      <c r="CZ2075" s="1" t="s">
        <v>138</v>
      </c>
      <c r="DA2075" s="1" t="s">
        <v>111</v>
      </c>
      <c r="DB2075" s="1" t="s">
        <v>112</v>
      </c>
    </row>
    <row r="2076" spans="1:111" ht="15.6" customHeight="1" x14ac:dyDescent="0.25">
      <c r="A2076" s="1" t="s">
        <v>19369</v>
      </c>
      <c r="B2076" s="1" t="s">
        <v>238</v>
      </c>
      <c r="C2076" s="2">
        <v>44049.87735949074</v>
      </c>
      <c r="D2076" s="2">
        <v>44111</v>
      </c>
      <c r="E2076" s="1" t="s">
        <v>180</v>
      </c>
      <c r="F2076" s="2">
        <v>44103.833333333336</v>
      </c>
      <c r="G2076" s="1" t="s">
        <v>112</v>
      </c>
      <c r="H2076" s="1" t="s">
        <v>112</v>
      </c>
      <c r="I2076" s="1" t="s">
        <v>112</v>
      </c>
      <c r="J2076" s="1" t="s">
        <v>1338</v>
      </c>
      <c r="K2076" s="1" t="s">
        <v>1944</v>
      </c>
      <c r="L2076" s="1" t="s">
        <v>1345</v>
      </c>
      <c r="M2076" s="1" t="s">
        <v>1346</v>
      </c>
      <c r="N2076" s="1" t="s">
        <v>116</v>
      </c>
      <c r="O2076" s="1" t="s">
        <v>117</v>
      </c>
      <c r="P2076" s="9">
        <v>96950</v>
      </c>
      <c r="Q2076" s="1" t="s">
        <v>118</v>
      </c>
      <c r="R2076" s="1" t="s">
        <v>242</v>
      </c>
      <c r="S2076" s="1">
        <v>16702344000</v>
      </c>
      <c r="U2076" s="1">
        <v>561320</v>
      </c>
      <c r="V2076" s="1" t="s">
        <v>119</v>
      </c>
      <c r="X2076" s="1" t="s">
        <v>1342</v>
      </c>
      <c r="Y2076" s="1" t="s">
        <v>1343</v>
      </c>
      <c r="Z2076" s="1" t="s">
        <v>1344</v>
      </c>
      <c r="AA2076" s="1" t="s">
        <v>245</v>
      </c>
      <c r="AB2076" s="1" t="s">
        <v>1345</v>
      </c>
      <c r="AC2076" s="1" t="s">
        <v>1346</v>
      </c>
      <c r="AD2076" s="1" t="s">
        <v>116</v>
      </c>
      <c r="AE2076" s="1" t="s">
        <v>117</v>
      </c>
      <c r="AF2076" s="9">
        <v>96950</v>
      </c>
      <c r="AG2076" s="1" t="s">
        <v>118</v>
      </c>
      <c r="AH2076" s="1" t="s">
        <v>242</v>
      </c>
      <c r="AI2076" s="1">
        <v>16702344000</v>
      </c>
      <c r="AK2076" s="1" t="s">
        <v>1347</v>
      </c>
      <c r="BC2076" s="1" t="str">
        <f>"49-9071.00"</f>
        <v>49-9071.00</v>
      </c>
      <c r="BD2076" s="1" t="s">
        <v>214</v>
      </c>
      <c r="BE2076" s="1" t="s">
        <v>17935</v>
      </c>
      <c r="BF2076" s="1" t="s">
        <v>214</v>
      </c>
      <c r="BG2076" s="1">
        <v>3</v>
      </c>
      <c r="BH2076" s="1">
        <v>3</v>
      </c>
      <c r="BI2076" s="2">
        <v>44105</v>
      </c>
      <c r="BJ2076" s="2">
        <v>44469</v>
      </c>
      <c r="BK2076" s="2">
        <v>44111</v>
      </c>
      <c r="BL2076" s="2">
        <v>44469</v>
      </c>
      <c r="BM2076" s="1">
        <v>35</v>
      </c>
      <c r="BN2076" s="1">
        <v>0</v>
      </c>
      <c r="BO2076" s="1">
        <v>7</v>
      </c>
      <c r="BP2076" s="1">
        <v>7</v>
      </c>
      <c r="BQ2076" s="1">
        <v>7</v>
      </c>
      <c r="BR2076" s="1">
        <v>7</v>
      </c>
      <c r="BS2076" s="1">
        <v>7</v>
      </c>
      <c r="BT2076" s="1">
        <v>0</v>
      </c>
      <c r="BU2076" s="1" t="str">
        <f>"8:00 AM"</f>
        <v>8:00 AM</v>
      </c>
      <c r="BV2076" s="1" t="str">
        <f>"4:00 AM"</f>
        <v>4:00 AM</v>
      </c>
      <c r="BW2076" s="1" t="s">
        <v>135</v>
      </c>
      <c r="BX2076" s="1">
        <v>6</v>
      </c>
      <c r="BY2076" s="1">
        <v>12</v>
      </c>
      <c r="BZ2076" s="1" t="s">
        <v>112</v>
      </c>
      <c r="CA2076" s="1">
        <v>0</v>
      </c>
      <c r="CB2076" s="4" t="s">
        <v>19370</v>
      </c>
      <c r="CC2076" s="1" t="s">
        <v>1948</v>
      </c>
      <c r="CD2076" s="1" t="s">
        <v>1345</v>
      </c>
      <c r="CE2076" s="1" t="s">
        <v>116</v>
      </c>
      <c r="CF2076" s="1" t="s">
        <v>117</v>
      </c>
      <c r="CG2076" s="1">
        <v>96950</v>
      </c>
      <c r="CH2076" s="3">
        <v>8.33</v>
      </c>
      <c r="CI2076" s="3">
        <v>8.33</v>
      </c>
      <c r="CJ2076" s="3">
        <v>12.5</v>
      </c>
      <c r="CK2076" s="3">
        <v>12.5</v>
      </c>
      <c r="CL2076" s="1" t="s">
        <v>137</v>
      </c>
      <c r="CM2076" s="1" t="s">
        <v>19371</v>
      </c>
      <c r="CN2076" s="1" t="s">
        <v>139</v>
      </c>
      <c r="CP2076" s="1" t="s">
        <v>112</v>
      </c>
      <c r="CQ2076" s="1" t="s">
        <v>111</v>
      </c>
      <c r="CR2076" s="1" t="s">
        <v>112</v>
      </c>
      <c r="CS2076" s="1" t="s">
        <v>111</v>
      </c>
      <c r="CT2076" s="1" t="s">
        <v>111</v>
      </c>
      <c r="CU2076" s="1" t="s">
        <v>111</v>
      </c>
      <c r="CV2076" s="1" t="s">
        <v>138</v>
      </c>
      <c r="CW2076" s="1" t="s">
        <v>4333</v>
      </c>
      <c r="CX2076" s="1">
        <v>16702344000</v>
      </c>
      <c r="CY2076" s="1" t="s">
        <v>1347</v>
      </c>
      <c r="CZ2076" s="1" t="s">
        <v>380</v>
      </c>
      <c r="DA2076" s="1" t="s">
        <v>111</v>
      </c>
      <c r="DB2076" s="1" t="s">
        <v>112</v>
      </c>
      <c r="DC2076" s="1" t="s">
        <v>1342</v>
      </c>
      <c r="DD2076" s="1" t="s">
        <v>1343</v>
      </c>
      <c r="DE2076" s="1" t="s">
        <v>236</v>
      </c>
      <c r="DF2076" s="1" t="s">
        <v>1338</v>
      </c>
      <c r="DG2076" s="1" t="s">
        <v>1347</v>
      </c>
    </row>
    <row r="2077" spans="1:111" ht="15.6" customHeight="1" x14ac:dyDescent="0.25">
      <c r="A2077" s="1" t="s">
        <v>19372</v>
      </c>
      <c r="B2077" s="1" t="s">
        <v>238</v>
      </c>
      <c r="C2077" s="2">
        <v>44075.008608564814</v>
      </c>
      <c r="D2077" s="2">
        <v>44137</v>
      </c>
      <c r="E2077" s="1" t="s">
        <v>180</v>
      </c>
      <c r="G2077" s="1" t="s">
        <v>112</v>
      </c>
      <c r="H2077" s="1" t="s">
        <v>112</v>
      </c>
      <c r="I2077" s="1" t="s">
        <v>112</v>
      </c>
      <c r="J2077" s="1" t="s">
        <v>6893</v>
      </c>
      <c r="K2077" s="1" t="s">
        <v>6894</v>
      </c>
      <c r="L2077" s="1" t="s">
        <v>5448</v>
      </c>
      <c r="N2077" s="1" t="s">
        <v>116</v>
      </c>
      <c r="O2077" s="1" t="s">
        <v>117</v>
      </c>
      <c r="P2077" s="9">
        <v>96950</v>
      </c>
      <c r="Q2077" s="1" t="s">
        <v>118</v>
      </c>
      <c r="S2077" s="1">
        <v>16702358778</v>
      </c>
      <c r="U2077" s="1">
        <v>493110</v>
      </c>
      <c r="V2077" s="1" t="s">
        <v>119</v>
      </c>
      <c r="X2077" s="1" t="s">
        <v>1052</v>
      </c>
      <c r="Y2077" s="1" t="s">
        <v>1053</v>
      </c>
      <c r="Z2077" s="1" t="s">
        <v>1054</v>
      </c>
      <c r="AA2077" s="1" t="s">
        <v>373</v>
      </c>
      <c r="AB2077" s="1" t="s">
        <v>5448</v>
      </c>
      <c r="AD2077" s="1" t="s">
        <v>116</v>
      </c>
      <c r="AE2077" s="1" t="s">
        <v>117</v>
      </c>
      <c r="AF2077" s="9">
        <v>96950</v>
      </c>
      <c r="AG2077" s="1" t="s">
        <v>118</v>
      </c>
      <c r="AI2077" s="1">
        <v>16702358778</v>
      </c>
      <c r="AK2077" s="1" t="s">
        <v>1055</v>
      </c>
      <c r="BC2077" s="1" t="str">
        <f>"27-1026.00"</f>
        <v>27-1026.00</v>
      </c>
      <c r="BD2077" s="1" t="s">
        <v>406</v>
      </c>
      <c r="BE2077" s="1" t="s">
        <v>19373</v>
      </c>
      <c r="BF2077" s="1" t="s">
        <v>19374</v>
      </c>
      <c r="BG2077" s="1">
        <v>5</v>
      </c>
      <c r="BH2077" s="1">
        <v>5</v>
      </c>
      <c r="BI2077" s="2">
        <v>44105</v>
      </c>
      <c r="BJ2077" s="2">
        <v>44469</v>
      </c>
      <c r="BK2077" s="2">
        <v>44137</v>
      </c>
      <c r="BL2077" s="2">
        <v>44469</v>
      </c>
      <c r="BM2077" s="1">
        <v>40</v>
      </c>
      <c r="BN2077" s="1">
        <v>0</v>
      </c>
      <c r="BO2077" s="1">
        <v>8</v>
      </c>
      <c r="BP2077" s="1">
        <v>8</v>
      </c>
      <c r="BQ2077" s="1">
        <v>8</v>
      </c>
      <c r="BR2077" s="1">
        <v>8</v>
      </c>
      <c r="BS2077" s="1">
        <v>8</v>
      </c>
      <c r="BT2077" s="1">
        <v>0</v>
      </c>
      <c r="BU2077" s="1" t="str">
        <f>"8:00 AM"</f>
        <v>8:00 AM</v>
      </c>
      <c r="BV2077" s="1" t="str">
        <f>"5:00 PM"</f>
        <v>5:00 PM</v>
      </c>
      <c r="BW2077" s="1" t="s">
        <v>135</v>
      </c>
      <c r="BX2077" s="1">
        <v>0</v>
      </c>
      <c r="BY2077" s="1">
        <v>0</v>
      </c>
      <c r="BZ2077" s="1" t="s">
        <v>112</v>
      </c>
      <c r="CA2077" s="1">
        <v>0</v>
      </c>
      <c r="CB2077" s="1" t="s">
        <v>362</v>
      </c>
      <c r="CC2077" s="1" t="s">
        <v>6897</v>
      </c>
      <c r="CD2077" s="1" t="s">
        <v>5666</v>
      </c>
      <c r="CE2077" s="1" t="s">
        <v>116</v>
      </c>
      <c r="CF2077" s="1" t="s">
        <v>117</v>
      </c>
      <c r="CG2077" s="1">
        <v>96950</v>
      </c>
      <c r="CH2077" s="3">
        <v>9.59</v>
      </c>
      <c r="CI2077" s="3">
        <v>9.59</v>
      </c>
      <c r="CJ2077" s="3">
        <v>14.38</v>
      </c>
      <c r="CK2077" s="3">
        <v>14.38</v>
      </c>
      <c r="CL2077" s="1" t="s">
        <v>137</v>
      </c>
      <c r="CM2077" s="1" t="s">
        <v>168</v>
      </c>
      <c r="CN2077" s="1" t="s">
        <v>139</v>
      </c>
      <c r="CP2077" s="1" t="s">
        <v>112</v>
      </c>
      <c r="CQ2077" s="1" t="s">
        <v>111</v>
      </c>
      <c r="CR2077" s="1" t="s">
        <v>111</v>
      </c>
      <c r="CS2077" s="1" t="s">
        <v>111</v>
      </c>
      <c r="CT2077" s="1" t="s">
        <v>138</v>
      </c>
      <c r="CU2077" s="1" t="s">
        <v>111</v>
      </c>
      <c r="CV2077" s="1" t="s">
        <v>111</v>
      </c>
      <c r="CW2077" s="1" t="s">
        <v>1059</v>
      </c>
      <c r="CX2077" s="1">
        <v>16702358778</v>
      </c>
      <c r="CY2077" s="1" t="s">
        <v>1055</v>
      </c>
      <c r="CZ2077" s="1" t="s">
        <v>138</v>
      </c>
      <c r="DA2077" s="1" t="s">
        <v>111</v>
      </c>
      <c r="DB2077" s="1" t="s">
        <v>112</v>
      </c>
    </row>
    <row r="2078" spans="1:111" ht="15.6" customHeight="1" x14ac:dyDescent="0.25">
      <c r="A2078" s="1" t="s">
        <v>19375</v>
      </c>
      <c r="B2078" s="1" t="s">
        <v>238</v>
      </c>
      <c r="C2078" s="2">
        <v>44140.940339699075</v>
      </c>
      <c r="D2078" s="2">
        <v>44174</v>
      </c>
      <c r="E2078" s="1" t="s">
        <v>180</v>
      </c>
      <c r="G2078" s="1" t="s">
        <v>112</v>
      </c>
      <c r="H2078" s="1" t="s">
        <v>112</v>
      </c>
      <c r="I2078" s="1" t="s">
        <v>112</v>
      </c>
      <c r="J2078" s="1" t="s">
        <v>1635</v>
      </c>
      <c r="L2078" s="1" t="s">
        <v>2087</v>
      </c>
      <c r="N2078" s="1" t="s">
        <v>116</v>
      </c>
      <c r="O2078" s="1" t="s">
        <v>117</v>
      </c>
      <c r="P2078" s="9">
        <v>96950</v>
      </c>
      <c r="Q2078" s="1" t="s">
        <v>118</v>
      </c>
      <c r="S2078" s="1">
        <v>16702358748</v>
      </c>
      <c r="U2078" s="1">
        <v>2362</v>
      </c>
      <c r="V2078" s="1" t="s">
        <v>119</v>
      </c>
      <c r="X2078" s="1" t="s">
        <v>1110</v>
      </c>
      <c r="Y2078" s="1" t="s">
        <v>1111</v>
      </c>
      <c r="Z2078" s="1" t="s">
        <v>1112</v>
      </c>
      <c r="AA2078" s="1" t="s">
        <v>245</v>
      </c>
      <c r="AB2078" s="1" t="s">
        <v>1636</v>
      </c>
      <c r="AD2078" s="1" t="s">
        <v>116</v>
      </c>
      <c r="AE2078" s="1" t="s">
        <v>117</v>
      </c>
      <c r="AF2078" s="9">
        <v>96950</v>
      </c>
      <c r="AG2078" s="1" t="s">
        <v>118</v>
      </c>
      <c r="AI2078" s="1">
        <v>16702358748</v>
      </c>
      <c r="AK2078" s="1" t="s">
        <v>1115</v>
      </c>
      <c r="BC2078" s="1" t="str">
        <f>"13-1051.00"</f>
        <v>13-1051.00</v>
      </c>
      <c r="BD2078" s="1" t="s">
        <v>2037</v>
      </c>
      <c r="BE2078" s="1" t="s">
        <v>19376</v>
      </c>
      <c r="BF2078" s="1" t="s">
        <v>9764</v>
      </c>
      <c r="BG2078" s="1">
        <v>3</v>
      </c>
      <c r="BH2078" s="1">
        <v>3</v>
      </c>
      <c r="BI2078" s="2">
        <v>44197</v>
      </c>
      <c r="BJ2078" s="2">
        <v>44561</v>
      </c>
      <c r="BK2078" s="2">
        <v>44197</v>
      </c>
      <c r="BL2078" s="2">
        <v>44561</v>
      </c>
      <c r="BM2078" s="1">
        <v>35</v>
      </c>
      <c r="BN2078" s="1">
        <v>0</v>
      </c>
      <c r="BO2078" s="1">
        <v>7</v>
      </c>
      <c r="BP2078" s="1">
        <v>7</v>
      </c>
      <c r="BQ2078" s="1">
        <v>7</v>
      </c>
      <c r="BR2078" s="1">
        <v>7</v>
      </c>
      <c r="BS2078" s="1">
        <v>7</v>
      </c>
      <c r="BT2078" s="1">
        <v>0</v>
      </c>
      <c r="BU2078" s="1" t="str">
        <f>"9:00 AM"</f>
        <v>9:00 AM</v>
      </c>
      <c r="BV2078" s="1" t="str">
        <f>"5:00 PM"</f>
        <v>5:00 PM</v>
      </c>
      <c r="BW2078" s="1" t="s">
        <v>193</v>
      </c>
      <c r="BX2078" s="1">
        <v>0</v>
      </c>
      <c r="BY2078" s="1">
        <v>24</v>
      </c>
      <c r="BZ2078" s="1" t="s">
        <v>112</v>
      </c>
      <c r="CA2078" s="1">
        <v>0</v>
      </c>
      <c r="CB2078" s="1" t="s">
        <v>19377</v>
      </c>
      <c r="CC2078" s="1" t="s">
        <v>2087</v>
      </c>
      <c r="CE2078" s="1" t="s">
        <v>116</v>
      </c>
      <c r="CF2078" s="1" t="s">
        <v>117</v>
      </c>
      <c r="CG2078" s="1">
        <v>96950</v>
      </c>
      <c r="CH2078" s="3">
        <v>15.16</v>
      </c>
      <c r="CI2078" s="3">
        <v>15.16</v>
      </c>
      <c r="CJ2078" s="3">
        <v>22.74</v>
      </c>
      <c r="CK2078" s="3">
        <v>22.74</v>
      </c>
      <c r="CL2078" s="1" t="s">
        <v>137</v>
      </c>
      <c r="CN2078" s="1" t="s">
        <v>139</v>
      </c>
      <c r="CP2078" s="1" t="s">
        <v>112</v>
      </c>
      <c r="CQ2078" s="1" t="s">
        <v>111</v>
      </c>
      <c r="CR2078" s="1" t="s">
        <v>112</v>
      </c>
      <c r="CS2078" s="1" t="s">
        <v>111</v>
      </c>
      <c r="CT2078" s="1" t="s">
        <v>138</v>
      </c>
      <c r="CU2078" s="1" t="s">
        <v>111</v>
      </c>
      <c r="CV2078" s="1" t="s">
        <v>138</v>
      </c>
      <c r="CW2078" s="1" t="s">
        <v>1640</v>
      </c>
      <c r="CX2078" s="1">
        <v>16702358748</v>
      </c>
      <c r="CY2078" s="1" t="s">
        <v>1115</v>
      </c>
      <c r="CZ2078" s="1" t="s">
        <v>138</v>
      </c>
      <c r="DA2078" s="1" t="s">
        <v>111</v>
      </c>
      <c r="DB2078" s="1" t="s">
        <v>112</v>
      </c>
    </row>
    <row r="2079" spans="1:111" ht="15.6" customHeight="1" x14ac:dyDescent="0.25">
      <c r="A2079" s="1" t="s">
        <v>19378</v>
      </c>
      <c r="B2079" s="1" t="s">
        <v>238</v>
      </c>
      <c r="C2079" s="2">
        <v>44132.057148263892</v>
      </c>
      <c r="D2079" s="2">
        <v>44159</v>
      </c>
      <c r="E2079" s="1" t="s">
        <v>110</v>
      </c>
      <c r="F2079" s="2">
        <v>44174.791666666664</v>
      </c>
      <c r="G2079" s="1" t="s">
        <v>112</v>
      </c>
      <c r="H2079" s="1" t="s">
        <v>112</v>
      </c>
      <c r="I2079" s="1" t="s">
        <v>112</v>
      </c>
      <c r="J2079" s="1" t="s">
        <v>11809</v>
      </c>
      <c r="L2079" s="1" t="s">
        <v>11810</v>
      </c>
      <c r="N2079" s="1" t="s">
        <v>116</v>
      </c>
      <c r="O2079" s="1" t="s">
        <v>117</v>
      </c>
      <c r="P2079" s="9">
        <v>96950</v>
      </c>
      <c r="Q2079" s="1" t="s">
        <v>118</v>
      </c>
      <c r="S2079" s="1">
        <v>16702353838</v>
      </c>
      <c r="U2079" s="1">
        <v>42499</v>
      </c>
      <c r="V2079" s="1" t="s">
        <v>119</v>
      </c>
      <c r="X2079" s="1" t="s">
        <v>11811</v>
      </c>
      <c r="Y2079" s="1" t="s">
        <v>11624</v>
      </c>
      <c r="Z2079" s="1" t="s">
        <v>11812</v>
      </c>
      <c r="AA2079" s="1" t="s">
        <v>4078</v>
      </c>
      <c r="AB2079" s="1" t="s">
        <v>11810</v>
      </c>
      <c r="AD2079" s="1" t="s">
        <v>738</v>
      </c>
      <c r="AE2079" s="1" t="s">
        <v>117</v>
      </c>
      <c r="AF2079" s="9">
        <v>96950</v>
      </c>
      <c r="AG2079" s="1" t="s">
        <v>118</v>
      </c>
      <c r="AI2079" s="1">
        <v>16702353838</v>
      </c>
      <c r="AK2079" s="1" t="s">
        <v>11813</v>
      </c>
      <c r="BC2079" s="1" t="str">
        <f>"37-2011.00"</f>
        <v>37-2011.00</v>
      </c>
      <c r="BD2079" s="1" t="s">
        <v>676</v>
      </c>
      <c r="BE2079" s="1" t="s">
        <v>19379</v>
      </c>
      <c r="BF2079" s="1" t="s">
        <v>19380</v>
      </c>
      <c r="BG2079" s="1">
        <v>1</v>
      </c>
      <c r="BH2079" s="1">
        <v>1</v>
      </c>
      <c r="BI2079" s="2">
        <v>44176</v>
      </c>
      <c r="BJ2079" s="2">
        <v>44540</v>
      </c>
      <c r="BK2079" s="2">
        <v>44176</v>
      </c>
      <c r="BL2079" s="2">
        <v>44540</v>
      </c>
      <c r="BM2079" s="1">
        <v>39</v>
      </c>
      <c r="BN2079" s="1">
        <v>0</v>
      </c>
      <c r="BO2079" s="1">
        <v>6.5</v>
      </c>
      <c r="BP2079" s="1">
        <v>6.5</v>
      </c>
      <c r="BQ2079" s="1">
        <v>6.5</v>
      </c>
      <c r="BR2079" s="1">
        <v>6.5</v>
      </c>
      <c r="BS2079" s="1">
        <v>6.5</v>
      </c>
      <c r="BT2079" s="1">
        <v>6.5</v>
      </c>
      <c r="BU2079" s="1" t="str">
        <f>"8:30 AM"</f>
        <v>8:30 AM</v>
      </c>
      <c r="BV2079" s="1" t="str">
        <f>"5:00 PM"</f>
        <v>5:00 PM</v>
      </c>
      <c r="BW2079" s="1" t="s">
        <v>135</v>
      </c>
      <c r="BX2079" s="1">
        <v>0</v>
      </c>
      <c r="BY2079" s="1">
        <v>6</v>
      </c>
      <c r="BZ2079" s="1" t="s">
        <v>112</v>
      </c>
      <c r="CA2079" s="1">
        <v>0</v>
      </c>
      <c r="CB2079" s="1" t="s">
        <v>19381</v>
      </c>
      <c r="CC2079" s="1" t="s">
        <v>19382</v>
      </c>
      <c r="CE2079" s="1" t="s">
        <v>116</v>
      </c>
      <c r="CF2079" s="1" t="s">
        <v>117</v>
      </c>
      <c r="CG2079" s="1">
        <v>96950</v>
      </c>
      <c r="CH2079" s="3">
        <v>8.5</v>
      </c>
      <c r="CI2079" s="3">
        <v>8.5</v>
      </c>
      <c r="CJ2079" s="3">
        <v>12.75</v>
      </c>
      <c r="CK2079" s="3">
        <v>12.75</v>
      </c>
      <c r="CL2079" s="1" t="s">
        <v>137</v>
      </c>
      <c r="CM2079" s="1" t="s">
        <v>138</v>
      </c>
      <c r="CN2079" s="1" t="s">
        <v>139</v>
      </c>
      <c r="CP2079" s="1" t="s">
        <v>112</v>
      </c>
      <c r="CQ2079" s="1" t="s">
        <v>111</v>
      </c>
      <c r="CR2079" s="1" t="s">
        <v>112</v>
      </c>
      <c r="CS2079" s="1" t="s">
        <v>111</v>
      </c>
      <c r="CT2079" s="1" t="s">
        <v>138</v>
      </c>
      <c r="CU2079" s="1" t="s">
        <v>111</v>
      </c>
      <c r="CV2079" s="1" t="s">
        <v>138</v>
      </c>
      <c r="CW2079" s="1" t="s">
        <v>19383</v>
      </c>
      <c r="CX2079" s="1">
        <v>16702353838</v>
      </c>
      <c r="CY2079" s="1" t="s">
        <v>11813</v>
      </c>
      <c r="CZ2079" s="1" t="s">
        <v>138</v>
      </c>
      <c r="DA2079" s="1" t="s">
        <v>111</v>
      </c>
      <c r="DB2079" s="1" t="s">
        <v>112</v>
      </c>
    </row>
    <row r="2080" spans="1:111" ht="15.6" customHeight="1" x14ac:dyDescent="0.25">
      <c r="A2080" s="1" t="s">
        <v>19384</v>
      </c>
      <c r="B2080" s="1" t="s">
        <v>238</v>
      </c>
      <c r="C2080" s="2">
        <v>44081.275775578702</v>
      </c>
      <c r="D2080" s="2">
        <v>44158</v>
      </c>
      <c r="E2080" s="1" t="s">
        <v>180</v>
      </c>
      <c r="G2080" s="1" t="s">
        <v>112</v>
      </c>
      <c r="H2080" s="1" t="s">
        <v>112</v>
      </c>
      <c r="I2080" s="1" t="s">
        <v>112</v>
      </c>
      <c r="J2080" s="1" t="s">
        <v>1577</v>
      </c>
      <c r="K2080" s="1" t="s">
        <v>1578</v>
      </c>
      <c r="L2080" s="1" t="s">
        <v>1579</v>
      </c>
      <c r="M2080" s="1" t="s">
        <v>1460</v>
      </c>
      <c r="N2080" s="1" t="s">
        <v>116</v>
      </c>
      <c r="O2080" s="1" t="s">
        <v>117</v>
      </c>
      <c r="P2080" s="9">
        <v>96950</v>
      </c>
      <c r="Q2080" s="1" t="s">
        <v>118</v>
      </c>
      <c r="R2080" s="1" t="s">
        <v>138</v>
      </c>
      <c r="S2080" s="1">
        <v>16702349889</v>
      </c>
      <c r="U2080" s="1">
        <v>236116</v>
      </c>
      <c r="V2080" s="1" t="s">
        <v>119</v>
      </c>
      <c r="X2080" s="1" t="s">
        <v>1581</v>
      </c>
      <c r="Y2080" s="1" t="s">
        <v>1582</v>
      </c>
      <c r="Z2080" s="1" t="s">
        <v>1583</v>
      </c>
      <c r="AA2080" s="1" t="s">
        <v>1584</v>
      </c>
      <c r="AB2080" s="1" t="s">
        <v>5672</v>
      </c>
      <c r="AC2080" s="1" t="s">
        <v>1460</v>
      </c>
      <c r="AD2080" s="1" t="s">
        <v>116</v>
      </c>
      <c r="AE2080" s="1" t="s">
        <v>117</v>
      </c>
      <c r="AF2080" s="9">
        <v>96950</v>
      </c>
      <c r="AG2080" s="1" t="s">
        <v>118</v>
      </c>
      <c r="AH2080" s="1" t="s">
        <v>138</v>
      </c>
      <c r="AI2080" s="1">
        <v>16702349889</v>
      </c>
      <c r="AK2080" s="1" t="s">
        <v>1586</v>
      </c>
      <c r="BC2080" s="1" t="str">
        <f>"49-9071.00"</f>
        <v>49-9071.00</v>
      </c>
      <c r="BD2080" s="1" t="s">
        <v>214</v>
      </c>
      <c r="BE2080" s="1" t="s">
        <v>19385</v>
      </c>
      <c r="BF2080" s="1" t="s">
        <v>3680</v>
      </c>
      <c r="BG2080" s="1">
        <v>10</v>
      </c>
      <c r="BH2080" s="1">
        <v>10</v>
      </c>
      <c r="BI2080" s="2">
        <v>44136</v>
      </c>
      <c r="BJ2080" s="2">
        <v>44500</v>
      </c>
      <c r="BK2080" s="2">
        <v>44158</v>
      </c>
      <c r="BL2080" s="2">
        <v>44500</v>
      </c>
      <c r="BM2080" s="1">
        <v>40</v>
      </c>
      <c r="BN2080" s="1">
        <v>0</v>
      </c>
      <c r="BO2080" s="1">
        <v>8</v>
      </c>
      <c r="BP2080" s="1">
        <v>8</v>
      </c>
      <c r="BQ2080" s="1">
        <v>8</v>
      </c>
      <c r="BR2080" s="1">
        <v>8</v>
      </c>
      <c r="BS2080" s="1">
        <v>8</v>
      </c>
      <c r="BT2080" s="1">
        <v>0</v>
      </c>
      <c r="BU2080" s="1" t="str">
        <f>"7:30 AM"</f>
        <v>7:30 AM</v>
      </c>
      <c r="BV2080" s="1" t="str">
        <f>"4:30 PM"</f>
        <v>4:30 PM</v>
      </c>
      <c r="BW2080" s="1" t="s">
        <v>135</v>
      </c>
      <c r="BX2080" s="1">
        <v>0</v>
      </c>
      <c r="BY2080" s="1">
        <v>24</v>
      </c>
      <c r="BZ2080" s="1" t="s">
        <v>112</v>
      </c>
      <c r="CA2080" s="1">
        <v>0</v>
      </c>
      <c r="CB2080" s="1" t="s">
        <v>5201</v>
      </c>
      <c r="CC2080" s="1" t="s">
        <v>4365</v>
      </c>
      <c r="CD2080" s="1" t="s">
        <v>1579</v>
      </c>
      <c r="CE2080" s="1" t="s">
        <v>116</v>
      </c>
      <c r="CF2080" s="1" t="s">
        <v>117</v>
      </c>
      <c r="CG2080" s="1">
        <v>96950</v>
      </c>
      <c r="CH2080" s="3">
        <v>8.33</v>
      </c>
      <c r="CI2080" s="3">
        <v>8.33</v>
      </c>
      <c r="CJ2080" s="3">
        <v>12.5</v>
      </c>
      <c r="CK2080" s="3">
        <v>12.5</v>
      </c>
      <c r="CL2080" s="1" t="s">
        <v>137</v>
      </c>
      <c r="CM2080" s="1" t="s">
        <v>2511</v>
      </c>
      <c r="CN2080" s="1" t="s">
        <v>139</v>
      </c>
      <c r="CP2080" s="1" t="s">
        <v>112</v>
      </c>
      <c r="CQ2080" s="1" t="s">
        <v>111</v>
      </c>
      <c r="CR2080" s="1" t="s">
        <v>112</v>
      </c>
      <c r="CS2080" s="1" t="s">
        <v>111</v>
      </c>
      <c r="CT2080" s="1" t="s">
        <v>138</v>
      </c>
      <c r="CU2080" s="1" t="s">
        <v>111</v>
      </c>
      <c r="CV2080" s="1" t="s">
        <v>138</v>
      </c>
      <c r="CW2080" s="1" t="s">
        <v>1837</v>
      </c>
      <c r="CX2080" s="1">
        <v>16702349889</v>
      </c>
      <c r="CY2080" s="1" t="s">
        <v>1586</v>
      </c>
      <c r="CZ2080" s="1" t="s">
        <v>331</v>
      </c>
      <c r="DA2080" s="1" t="s">
        <v>111</v>
      </c>
      <c r="DB2080" s="1" t="s">
        <v>112</v>
      </c>
      <c r="DC2080" s="1" t="s">
        <v>1581</v>
      </c>
      <c r="DD2080" s="1" t="s">
        <v>1582</v>
      </c>
      <c r="DE2080" s="1" t="s">
        <v>402</v>
      </c>
      <c r="DF2080" s="1" t="s">
        <v>1578</v>
      </c>
      <c r="DG2080" s="1" t="s">
        <v>1586</v>
      </c>
    </row>
    <row r="2081" spans="1:111" ht="15.6" customHeight="1" x14ac:dyDescent="0.25">
      <c r="A2081" s="1" t="s">
        <v>19386</v>
      </c>
      <c r="B2081" s="1" t="s">
        <v>238</v>
      </c>
      <c r="C2081" s="2">
        <v>44067.148468518521</v>
      </c>
      <c r="D2081" s="2">
        <v>44144</v>
      </c>
      <c r="E2081" s="1" t="s">
        <v>180</v>
      </c>
      <c r="G2081" s="1" t="s">
        <v>111</v>
      </c>
      <c r="H2081" s="1" t="s">
        <v>112</v>
      </c>
      <c r="I2081" s="1" t="s">
        <v>112</v>
      </c>
      <c r="J2081" s="1" t="s">
        <v>6575</v>
      </c>
      <c r="K2081" s="1" t="s">
        <v>6575</v>
      </c>
      <c r="L2081" s="1" t="s">
        <v>7662</v>
      </c>
      <c r="M2081" s="1" t="s">
        <v>6577</v>
      </c>
      <c r="N2081" s="1" t="s">
        <v>6579</v>
      </c>
      <c r="O2081" s="1" t="s">
        <v>117</v>
      </c>
      <c r="P2081" s="9">
        <v>96950</v>
      </c>
      <c r="Q2081" s="1" t="s">
        <v>118</v>
      </c>
      <c r="R2081" s="1" t="s">
        <v>116</v>
      </c>
      <c r="S2081" s="1">
        <v>16703223858</v>
      </c>
      <c r="U2081" s="1">
        <v>488510</v>
      </c>
      <c r="V2081" s="1" t="s">
        <v>119</v>
      </c>
      <c r="X2081" s="1" t="s">
        <v>1645</v>
      </c>
      <c r="Y2081" s="1" t="s">
        <v>3158</v>
      </c>
      <c r="Z2081" s="1" t="s">
        <v>6578</v>
      </c>
      <c r="AA2081" s="1" t="s">
        <v>245</v>
      </c>
      <c r="AB2081" s="1" t="s">
        <v>7663</v>
      </c>
      <c r="AC2081" s="1" t="s">
        <v>6577</v>
      </c>
      <c r="AD2081" s="1" t="s">
        <v>6579</v>
      </c>
      <c r="AE2081" s="1" t="s">
        <v>117</v>
      </c>
      <c r="AF2081" s="9">
        <v>96950</v>
      </c>
      <c r="AG2081" s="1" t="s">
        <v>118</v>
      </c>
      <c r="AH2081" s="1" t="s">
        <v>116</v>
      </c>
      <c r="AI2081" s="1">
        <v>16703223858</v>
      </c>
      <c r="AK2081" s="1" t="s">
        <v>6580</v>
      </c>
      <c r="BC2081" s="1" t="str">
        <f>"13-2011.01"</f>
        <v>13-2011.01</v>
      </c>
      <c r="BD2081" s="1" t="s">
        <v>932</v>
      </c>
      <c r="BE2081" s="1" t="s">
        <v>11615</v>
      </c>
      <c r="BF2081" s="1" t="s">
        <v>6582</v>
      </c>
      <c r="BG2081" s="1">
        <v>1</v>
      </c>
      <c r="BH2081" s="1">
        <v>1</v>
      </c>
      <c r="BI2081" s="2">
        <v>44105</v>
      </c>
      <c r="BJ2081" s="2">
        <v>44469</v>
      </c>
      <c r="BK2081" s="2">
        <v>44144</v>
      </c>
      <c r="BL2081" s="2">
        <v>44469</v>
      </c>
      <c r="BM2081" s="1">
        <v>40</v>
      </c>
      <c r="BN2081" s="1">
        <v>0</v>
      </c>
      <c r="BO2081" s="1">
        <v>8</v>
      </c>
      <c r="BP2081" s="1">
        <v>8</v>
      </c>
      <c r="BQ2081" s="1">
        <v>8</v>
      </c>
      <c r="BR2081" s="1">
        <v>8</v>
      </c>
      <c r="BS2081" s="1">
        <v>8</v>
      </c>
      <c r="BT2081" s="1">
        <v>0</v>
      </c>
      <c r="BU2081" s="1" t="str">
        <f>"8:00 AM"</f>
        <v>8:00 AM</v>
      </c>
      <c r="BV2081" s="1" t="str">
        <f>"5:00 PM"</f>
        <v>5:00 PM</v>
      </c>
      <c r="BW2081" s="1" t="s">
        <v>193</v>
      </c>
      <c r="BX2081" s="1">
        <v>0</v>
      </c>
      <c r="BY2081" s="1">
        <v>36</v>
      </c>
      <c r="BZ2081" s="1" t="s">
        <v>112</v>
      </c>
      <c r="CA2081" s="1">
        <v>0</v>
      </c>
      <c r="CB2081" s="1" t="s">
        <v>19387</v>
      </c>
      <c r="CC2081" s="1" t="s">
        <v>7663</v>
      </c>
      <c r="CD2081" s="1" t="s">
        <v>6577</v>
      </c>
      <c r="CE2081" s="1" t="s">
        <v>11617</v>
      </c>
      <c r="CF2081" s="1" t="s">
        <v>117</v>
      </c>
      <c r="CG2081" s="1">
        <v>96950</v>
      </c>
      <c r="CH2081" s="3">
        <v>12.86</v>
      </c>
      <c r="CI2081" s="3">
        <v>21.5</v>
      </c>
      <c r="CJ2081" s="3">
        <v>19.29</v>
      </c>
      <c r="CK2081" s="3">
        <v>32.25</v>
      </c>
      <c r="CL2081" s="1" t="s">
        <v>137</v>
      </c>
      <c r="CM2081" s="1" t="s">
        <v>331</v>
      </c>
      <c r="CN2081" s="1" t="s">
        <v>139</v>
      </c>
      <c r="CP2081" s="1" t="s">
        <v>112</v>
      </c>
      <c r="CQ2081" s="1" t="s">
        <v>111</v>
      </c>
      <c r="CR2081" s="1" t="s">
        <v>112</v>
      </c>
      <c r="CS2081" s="1" t="s">
        <v>111</v>
      </c>
      <c r="CT2081" s="1" t="s">
        <v>111</v>
      </c>
      <c r="CU2081" s="1" t="s">
        <v>111</v>
      </c>
      <c r="CV2081" s="1" t="s">
        <v>138</v>
      </c>
      <c r="CW2081" s="1" t="s">
        <v>19388</v>
      </c>
      <c r="CX2081" s="1">
        <v>16703223858</v>
      </c>
      <c r="CY2081" s="1" t="s">
        <v>6580</v>
      </c>
      <c r="CZ2081" s="1" t="s">
        <v>168</v>
      </c>
      <c r="DA2081" s="1" t="s">
        <v>111</v>
      </c>
      <c r="DB2081" s="1" t="s">
        <v>112</v>
      </c>
    </row>
    <row r="2082" spans="1:111" ht="15.6" customHeight="1" x14ac:dyDescent="0.25">
      <c r="A2082" s="1" t="s">
        <v>19389</v>
      </c>
      <c r="B2082" s="1" t="s">
        <v>238</v>
      </c>
      <c r="C2082" s="2">
        <v>43944.066528240743</v>
      </c>
      <c r="D2082" s="2">
        <v>44132</v>
      </c>
      <c r="E2082" s="1" t="s">
        <v>110</v>
      </c>
      <c r="F2082" s="2">
        <v>44103.833333333336</v>
      </c>
      <c r="G2082" s="1" t="s">
        <v>112</v>
      </c>
      <c r="H2082" s="1" t="s">
        <v>112</v>
      </c>
      <c r="I2082" s="1" t="s">
        <v>112</v>
      </c>
      <c r="J2082" s="1" t="s">
        <v>8140</v>
      </c>
      <c r="K2082" s="1" t="s">
        <v>8140</v>
      </c>
      <c r="L2082" s="1" t="s">
        <v>2474</v>
      </c>
      <c r="N2082" s="1" t="s">
        <v>167</v>
      </c>
      <c r="O2082" s="1" t="s">
        <v>117</v>
      </c>
      <c r="P2082" s="9">
        <v>96950</v>
      </c>
      <c r="Q2082" s="1" t="s">
        <v>118</v>
      </c>
      <c r="S2082" s="1">
        <v>16702342901</v>
      </c>
      <c r="T2082" s="1">
        <v>128</v>
      </c>
      <c r="U2082" s="1">
        <v>621492</v>
      </c>
      <c r="V2082" s="1" t="s">
        <v>119</v>
      </c>
      <c r="X2082" s="1" t="s">
        <v>2464</v>
      </c>
      <c r="Y2082" s="1" t="s">
        <v>2465</v>
      </c>
      <c r="Z2082" s="1" t="s">
        <v>2466</v>
      </c>
      <c r="AA2082" s="1" t="s">
        <v>19390</v>
      </c>
      <c r="AB2082" s="1" t="s">
        <v>2474</v>
      </c>
      <c r="AD2082" s="1" t="s">
        <v>167</v>
      </c>
      <c r="AE2082" s="1" t="s">
        <v>117</v>
      </c>
      <c r="AF2082" s="9">
        <v>96950</v>
      </c>
      <c r="AG2082" s="1" t="s">
        <v>118</v>
      </c>
      <c r="AI2082" s="1">
        <v>16702342901</v>
      </c>
      <c r="AJ2082" s="1">
        <v>128</v>
      </c>
      <c r="AK2082" s="1" t="s">
        <v>8142</v>
      </c>
      <c r="BC2082" s="1" t="str">
        <f>"29-1141.00"</f>
        <v>29-1141.00</v>
      </c>
      <c r="BD2082" s="1" t="s">
        <v>1381</v>
      </c>
      <c r="BE2082" s="1" t="s">
        <v>19391</v>
      </c>
      <c r="BF2082" s="1" t="s">
        <v>7030</v>
      </c>
      <c r="BG2082" s="1">
        <v>5</v>
      </c>
      <c r="BH2082" s="1">
        <v>5</v>
      </c>
      <c r="BI2082" s="2">
        <v>44105</v>
      </c>
      <c r="BJ2082" s="2">
        <v>44469</v>
      </c>
      <c r="BK2082" s="2">
        <v>44132</v>
      </c>
      <c r="BL2082" s="2">
        <v>44469</v>
      </c>
      <c r="BM2082" s="1">
        <v>40</v>
      </c>
      <c r="BN2082" s="1">
        <v>0</v>
      </c>
      <c r="BO2082" s="1">
        <v>8</v>
      </c>
      <c r="BP2082" s="1">
        <v>8</v>
      </c>
      <c r="BQ2082" s="1">
        <v>8</v>
      </c>
      <c r="BR2082" s="1">
        <v>8</v>
      </c>
      <c r="BS2082" s="1">
        <v>8</v>
      </c>
      <c r="BT2082" s="1">
        <v>0</v>
      </c>
      <c r="BU2082" s="1" t="str">
        <f>"8:00 AM"</f>
        <v>8:00 AM</v>
      </c>
      <c r="BV2082" s="1" t="str">
        <f>"5:00 PM"</f>
        <v>5:00 PM</v>
      </c>
      <c r="BW2082" s="1" t="s">
        <v>392</v>
      </c>
      <c r="BX2082" s="1">
        <v>0</v>
      </c>
      <c r="BY2082" s="1">
        <v>12</v>
      </c>
      <c r="BZ2082" s="1" t="s">
        <v>112</v>
      </c>
      <c r="CA2082" s="1">
        <v>0</v>
      </c>
      <c r="CB2082" s="1" t="s">
        <v>19392</v>
      </c>
      <c r="CC2082" s="1" t="s">
        <v>2474</v>
      </c>
      <c r="CE2082" s="1" t="s">
        <v>167</v>
      </c>
      <c r="CF2082" s="1" t="s">
        <v>117</v>
      </c>
      <c r="CG2082" s="1">
        <v>96950</v>
      </c>
      <c r="CH2082" s="3">
        <v>17.059999999999999</v>
      </c>
      <c r="CI2082" s="3">
        <v>23</v>
      </c>
      <c r="CJ2082" s="3">
        <v>25.59</v>
      </c>
      <c r="CK2082" s="3">
        <v>34.5</v>
      </c>
      <c r="CL2082" s="1" t="s">
        <v>137</v>
      </c>
      <c r="CM2082" s="1" t="s">
        <v>138</v>
      </c>
      <c r="CN2082" s="1" t="s">
        <v>139</v>
      </c>
      <c r="CP2082" s="1" t="s">
        <v>112</v>
      </c>
      <c r="CQ2082" s="1" t="s">
        <v>111</v>
      </c>
      <c r="CR2082" s="1" t="s">
        <v>112</v>
      </c>
      <c r="CS2082" s="1" t="s">
        <v>111</v>
      </c>
      <c r="CT2082" s="1" t="s">
        <v>138</v>
      </c>
      <c r="CU2082" s="1" t="s">
        <v>111</v>
      </c>
      <c r="CV2082" s="1" t="s">
        <v>138</v>
      </c>
      <c r="CW2082" s="1" t="s">
        <v>7532</v>
      </c>
      <c r="CX2082" s="1">
        <v>16702342901</v>
      </c>
      <c r="CY2082" s="1" t="s">
        <v>8142</v>
      </c>
      <c r="CZ2082" s="1" t="s">
        <v>138</v>
      </c>
      <c r="DA2082" s="1" t="s">
        <v>111</v>
      </c>
      <c r="DB2082" s="1" t="s">
        <v>112</v>
      </c>
    </row>
    <row r="2083" spans="1:111" ht="15.6" customHeight="1" x14ac:dyDescent="0.25">
      <c r="A2083" s="1" t="s">
        <v>19394</v>
      </c>
      <c r="B2083" s="1" t="s">
        <v>238</v>
      </c>
      <c r="C2083" s="2">
        <v>44034.78668784722</v>
      </c>
      <c r="D2083" s="2">
        <v>44112</v>
      </c>
      <c r="E2083" s="1" t="s">
        <v>180</v>
      </c>
      <c r="G2083" s="1" t="s">
        <v>112</v>
      </c>
      <c r="H2083" s="1" t="s">
        <v>112</v>
      </c>
      <c r="I2083" s="1" t="s">
        <v>112</v>
      </c>
      <c r="J2083" s="1" t="s">
        <v>9414</v>
      </c>
      <c r="L2083" s="1" t="s">
        <v>9416</v>
      </c>
      <c r="N2083" s="1" t="s">
        <v>167</v>
      </c>
      <c r="O2083" s="1" t="s">
        <v>117</v>
      </c>
      <c r="P2083" s="9">
        <v>96950</v>
      </c>
      <c r="Q2083" s="1" t="s">
        <v>118</v>
      </c>
      <c r="S2083" s="1">
        <v>16709897952</v>
      </c>
      <c r="U2083" s="1">
        <v>56172</v>
      </c>
      <c r="V2083" s="1" t="s">
        <v>119</v>
      </c>
      <c r="X2083" s="1" t="s">
        <v>9417</v>
      </c>
      <c r="Y2083" s="1" t="s">
        <v>19395</v>
      </c>
      <c r="Z2083" s="1" t="s">
        <v>9419</v>
      </c>
      <c r="AA2083" s="1" t="s">
        <v>6708</v>
      </c>
      <c r="AB2083" s="1" t="s">
        <v>9416</v>
      </c>
      <c r="AD2083" s="1" t="s">
        <v>167</v>
      </c>
      <c r="AE2083" s="1" t="s">
        <v>117</v>
      </c>
      <c r="AF2083" s="9">
        <v>96950</v>
      </c>
      <c r="AG2083" s="1" t="s">
        <v>118</v>
      </c>
      <c r="AI2083" s="1">
        <v>16709897952</v>
      </c>
      <c r="AK2083" s="1" t="s">
        <v>9421</v>
      </c>
      <c r="BC2083" s="1" t="str">
        <f>"37-2011.00"</f>
        <v>37-2011.00</v>
      </c>
      <c r="BD2083" s="1" t="s">
        <v>676</v>
      </c>
      <c r="BE2083" s="1" t="s">
        <v>19396</v>
      </c>
      <c r="BF2083" s="1" t="s">
        <v>19397</v>
      </c>
      <c r="BG2083" s="1">
        <v>1</v>
      </c>
      <c r="BH2083" s="1">
        <v>1</v>
      </c>
      <c r="BI2083" s="2">
        <v>44105</v>
      </c>
      <c r="BJ2083" s="2">
        <v>44469</v>
      </c>
      <c r="BK2083" s="2">
        <v>44112</v>
      </c>
      <c r="BL2083" s="2">
        <v>44469</v>
      </c>
      <c r="BM2083" s="1">
        <v>35</v>
      </c>
      <c r="BN2083" s="1">
        <v>0</v>
      </c>
      <c r="BO2083" s="1">
        <v>7</v>
      </c>
      <c r="BP2083" s="1">
        <v>7</v>
      </c>
      <c r="BQ2083" s="1">
        <v>7</v>
      </c>
      <c r="BR2083" s="1">
        <v>7</v>
      </c>
      <c r="BS2083" s="1">
        <v>7</v>
      </c>
      <c r="BT2083" s="1">
        <v>0</v>
      </c>
      <c r="BU2083" s="1" t="str">
        <f>"8:00 AM"</f>
        <v>8:00 AM</v>
      </c>
      <c r="BV2083" s="1" t="str">
        <f>"4:00 PM"</f>
        <v>4:00 PM</v>
      </c>
      <c r="BW2083" s="1" t="s">
        <v>230</v>
      </c>
      <c r="BX2083" s="1">
        <v>0</v>
      </c>
      <c r="BY2083" s="1">
        <v>0</v>
      </c>
      <c r="BZ2083" s="1" t="s">
        <v>112</v>
      </c>
      <c r="CA2083" s="1">
        <v>0</v>
      </c>
      <c r="CB2083" s="1" t="s">
        <v>138</v>
      </c>
      <c r="CC2083" s="1" t="s">
        <v>19398</v>
      </c>
      <c r="CE2083" s="1" t="s">
        <v>167</v>
      </c>
      <c r="CF2083" s="1" t="s">
        <v>117</v>
      </c>
      <c r="CG2083" s="1">
        <v>96950</v>
      </c>
      <c r="CH2083" s="3">
        <v>10.42</v>
      </c>
      <c r="CI2083" s="3">
        <v>10.42</v>
      </c>
      <c r="CJ2083" s="3">
        <v>15.63</v>
      </c>
      <c r="CK2083" s="3">
        <v>15.63</v>
      </c>
      <c r="CL2083" s="1" t="s">
        <v>137</v>
      </c>
      <c r="CN2083" s="1" t="s">
        <v>139</v>
      </c>
      <c r="CP2083" s="1" t="s">
        <v>112</v>
      </c>
      <c r="CQ2083" s="1" t="s">
        <v>111</v>
      </c>
      <c r="CR2083" s="1" t="s">
        <v>112</v>
      </c>
      <c r="CS2083" s="1" t="s">
        <v>111</v>
      </c>
      <c r="CT2083" s="1" t="s">
        <v>138</v>
      </c>
      <c r="CU2083" s="1" t="s">
        <v>111</v>
      </c>
      <c r="CV2083" s="1" t="s">
        <v>138</v>
      </c>
      <c r="CW2083" s="1" t="s">
        <v>3422</v>
      </c>
      <c r="CX2083" s="1">
        <v>16709897952</v>
      </c>
      <c r="CY2083" s="1" t="s">
        <v>19399</v>
      </c>
      <c r="CZ2083" s="1" t="s">
        <v>428</v>
      </c>
      <c r="DA2083" s="1" t="s">
        <v>111</v>
      </c>
      <c r="DB2083" s="1" t="s">
        <v>112</v>
      </c>
    </row>
    <row r="2084" spans="1:111" ht="15.6" customHeight="1" x14ac:dyDescent="0.25">
      <c r="A2084" s="1" t="s">
        <v>19411</v>
      </c>
      <c r="B2084" s="1" t="s">
        <v>238</v>
      </c>
      <c r="C2084" s="2">
        <v>44069.259316319447</v>
      </c>
      <c r="D2084" s="2">
        <v>44134</v>
      </c>
      <c r="E2084" s="1" t="s">
        <v>180</v>
      </c>
      <c r="G2084" s="1" t="s">
        <v>112</v>
      </c>
      <c r="H2084" s="1" t="s">
        <v>112</v>
      </c>
      <c r="I2084" s="1" t="s">
        <v>112</v>
      </c>
      <c r="J2084" s="1" t="s">
        <v>633</v>
      </c>
      <c r="L2084" s="1" t="s">
        <v>634</v>
      </c>
      <c r="M2084" s="1" t="s">
        <v>635</v>
      </c>
      <c r="N2084" s="1" t="s">
        <v>167</v>
      </c>
      <c r="O2084" s="1" t="s">
        <v>117</v>
      </c>
      <c r="P2084" s="9">
        <v>96950</v>
      </c>
      <c r="Q2084" s="1" t="s">
        <v>118</v>
      </c>
      <c r="S2084" s="1">
        <v>16702358722</v>
      </c>
      <c r="U2084" s="1">
        <v>561720</v>
      </c>
      <c r="V2084" s="1" t="s">
        <v>119</v>
      </c>
      <c r="X2084" s="1" t="s">
        <v>636</v>
      </c>
      <c r="Y2084" s="1" t="s">
        <v>637</v>
      </c>
      <c r="Z2084" s="1" t="s">
        <v>638</v>
      </c>
      <c r="AA2084" s="1" t="s">
        <v>639</v>
      </c>
      <c r="AB2084" s="1" t="s">
        <v>640</v>
      </c>
      <c r="AD2084" s="1" t="s">
        <v>167</v>
      </c>
      <c r="AE2084" s="1" t="s">
        <v>117</v>
      </c>
      <c r="AF2084" s="9">
        <v>96950</v>
      </c>
      <c r="AG2084" s="1" t="s">
        <v>118</v>
      </c>
      <c r="AI2084" s="1">
        <v>16709890917</v>
      </c>
      <c r="AK2084" s="1" t="s">
        <v>641</v>
      </c>
      <c r="BC2084" s="1" t="str">
        <f>"49-9071.00"</f>
        <v>49-9071.00</v>
      </c>
      <c r="BD2084" s="1" t="s">
        <v>214</v>
      </c>
      <c r="BE2084" s="1" t="s">
        <v>642</v>
      </c>
      <c r="BF2084" s="1" t="s">
        <v>214</v>
      </c>
      <c r="BG2084" s="1">
        <v>1</v>
      </c>
      <c r="BH2084" s="1">
        <v>1</v>
      </c>
      <c r="BI2084" s="2">
        <v>44105</v>
      </c>
      <c r="BJ2084" s="2">
        <v>44469</v>
      </c>
      <c r="BK2084" s="2">
        <v>44137</v>
      </c>
      <c r="BL2084" s="2">
        <v>44469</v>
      </c>
      <c r="BM2084" s="1">
        <v>35</v>
      </c>
      <c r="BN2084" s="1">
        <v>0</v>
      </c>
      <c r="BO2084" s="1">
        <v>7</v>
      </c>
      <c r="BP2084" s="1">
        <v>7</v>
      </c>
      <c r="BQ2084" s="1">
        <v>7</v>
      </c>
      <c r="BR2084" s="1">
        <v>7</v>
      </c>
      <c r="BS2084" s="1">
        <v>7</v>
      </c>
      <c r="BT2084" s="1">
        <v>0</v>
      </c>
      <c r="BU2084" s="1" t="str">
        <f>"9:00 AM"</f>
        <v>9:00 AM</v>
      </c>
      <c r="BV2084" s="1" t="str">
        <f>"5:00 PM"</f>
        <v>5:00 PM</v>
      </c>
      <c r="BW2084" s="1" t="s">
        <v>230</v>
      </c>
      <c r="BX2084" s="1">
        <v>0</v>
      </c>
      <c r="BY2084" s="1">
        <v>6</v>
      </c>
      <c r="BZ2084" s="1" t="s">
        <v>112</v>
      </c>
      <c r="CA2084" s="1">
        <v>0</v>
      </c>
      <c r="CB2084" s="4" t="s">
        <v>643</v>
      </c>
      <c r="CC2084" s="1" t="s">
        <v>634</v>
      </c>
      <c r="CE2084" s="1" t="s">
        <v>167</v>
      </c>
      <c r="CF2084" s="1" t="s">
        <v>117</v>
      </c>
      <c r="CG2084" s="1">
        <v>96950</v>
      </c>
      <c r="CH2084" s="3">
        <v>12.64</v>
      </c>
      <c r="CI2084" s="3">
        <v>12.64</v>
      </c>
      <c r="CJ2084" s="3">
        <v>18.96</v>
      </c>
      <c r="CK2084" s="3">
        <v>18.96</v>
      </c>
      <c r="CL2084" s="1" t="s">
        <v>137</v>
      </c>
      <c r="CN2084" s="1" t="s">
        <v>139</v>
      </c>
      <c r="CP2084" s="1" t="s">
        <v>111</v>
      </c>
      <c r="CQ2084" s="1" t="s">
        <v>111</v>
      </c>
      <c r="CR2084" s="1" t="s">
        <v>111</v>
      </c>
      <c r="CS2084" s="1" t="s">
        <v>111</v>
      </c>
      <c r="CT2084" s="1" t="s">
        <v>111</v>
      </c>
      <c r="CU2084" s="1" t="s">
        <v>111</v>
      </c>
      <c r="CV2084" s="1" t="s">
        <v>111</v>
      </c>
      <c r="CW2084" s="1" t="s">
        <v>1004</v>
      </c>
      <c r="CX2084" s="1">
        <v>16709890917</v>
      </c>
      <c r="CY2084" s="1" t="s">
        <v>641</v>
      </c>
      <c r="CZ2084" s="1" t="s">
        <v>645</v>
      </c>
      <c r="DA2084" s="1" t="s">
        <v>111</v>
      </c>
      <c r="DB2084" s="1" t="s">
        <v>112</v>
      </c>
    </row>
    <row r="2085" spans="1:111" ht="15.6" customHeight="1" x14ac:dyDescent="0.25">
      <c r="A2085" s="1" t="s">
        <v>19412</v>
      </c>
      <c r="B2085" s="1" t="s">
        <v>238</v>
      </c>
      <c r="C2085" s="2">
        <v>44133.038642129628</v>
      </c>
      <c r="D2085" s="2">
        <v>44167</v>
      </c>
      <c r="E2085" s="1" t="s">
        <v>110</v>
      </c>
      <c r="F2085" s="2">
        <v>44195.791666666664</v>
      </c>
      <c r="G2085" s="1" t="s">
        <v>112</v>
      </c>
      <c r="H2085" s="1" t="s">
        <v>112</v>
      </c>
      <c r="I2085" s="1" t="s">
        <v>112</v>
      </c>
      <c r="J2085" s="1" t="s">
        <v>10990</v>
      </c>
      <c r="K2085" s="1" t="s">
        <v>8561</v>
      </c>
      <c r="L2085" s="1" t="s">
        <v>8562</v>
      </c>
      <c r="M2085" s="1" t="s">
        <v>10991</v>
      </c>
      <c r="N2085" s="1" t="s">
        <v>116</v>
      </c>
      <c r="O2085" s="1" t="s">
        <v>117</v>
      </c>
      <c r="P2085" s="9">
        <v>96950</v>
      </c>
      <c r="Q2085" s="1" t="s">
        <v>118</v>
      </c>
      <c r="R2085" s="1" t="s">
        <v>138</v>
      </c>
      <c r="S2085" s="1">
        <v>16702882288</v>
      </c>
      <c r="T2085" s="1">
        <v>106</v>
      </c>
      <c r="U2085" s="1">
        <v>44413</v>
      </c>
      <c r="V2085" s="1" t="s">
        <v>119</v>
      </c>
      <c r="X2085" s="1" t="s">
        <v>8564</v>
      </c>
      <c r="Y2085" s="1" t="s">
        <v>3363</v>
      </c>
      <c r="Z2085" s="1" t="s">
        <v>138</v>
      </c>
      <c r="AA2085" s="1" t="s">
        <v>8565</v>
      </c>
      <c r="AB2085" s="1" t="s">
        <v>8562</v>
      </c>
      <c r="AC2085" s="1" t="s">
        <v>10991</v>
      </c>
      <c r="AD2085" s="1" t="s">
        <v>167</v>
      </c>
      <c r="AE2085" s="1" t="s">
        <v>117</v>
      </c>
      <c r="AF2085" s="9">
        <v>96950</v>
      </c>
      <c r="AG2085" s="1" t="s">
        <v>118</v>
      </c>
      <c r="AH2085" s="1" t="s">
        <v>138</v>
      </c>
      <c r="AI2085" s="1">
        <v>16702882288</v>
      </c>
      <c r="AJ2085" s="1">
        <v>106</v>
      </c>
      <c r="AK2085" s="1" t="s">
        <v>8566</v>
      </c>
      <c r="BC2085" s="1" t="str">
        <f>"43-5081.01"</f>
        <v>43-5081.01</v>
      </c>
      <c r="BD2085" s="1" t="s">
        <v>132</v>
      </c>
      <c r="BE2085" s="1" t="s">
        <v>11245</v>
      </c>
      <c r="BF2085" s="1" t="s">
        <v>11246</v>
      </c>
      <c r="BG2085" s="1">
        <v>1</v>
      </c>
      <c r="BH2085" s="1">
        <v>1</v>
      </c>
      <c r="BI2085" s="2">
        <v>44197</v>
      </c>
      <c r="BJ2085" s="2">
        <v>44561</v>
      </c>
      <c r="BK2085" s="2">
        <v>44197</v>
      </c>
      <c r="BL2085" s="2">
        <v>44561</v>
      </c>
      <c r="BM2085" s="1">
        <v>40</v>
      </c>
      <c r="BN2085" s="1">
        <v>0</v>
      </c>
      <c r="BO2085" s="1">
        <v>7</v>
      </c>
      <c r="BP2085" s="1">
        <v>6.5</v>
      </c>
      <c r="BQ2085" s="1">
        <v>6.5</v>
      </c>
      <c r="BR2085" s="1">
        <v>6.5</v>
      </c>
      <c r="BS2085" s="1">
        <v>6.5</v>
      </c>
      <c r="BT2085" s="1">
        <v>7</v>
      </c>
      <c r="BU2085" s="1" t="str">
        <f>"8:00 AM"</f>
        <v>8:00 AM</v>
      </c>
      <c r="BV2085" s="1" t="str">
        <f>"5:00 PM"</f>
        <v>5:00 PM</v>
      </c>
      <c r="BW2085" s="1" t="s">
        <v>135</v>
      </c>
      <c r="BX2085" s="1">
        <v>0</v>
      </c>
      <c r="BY2085" s="1">
        <v>12</v>
      </c>
      <c r="BZ2085" s="1" t="s">
        <v>112</v>
      </c>
      <c r="CA2085" s="1">
        <v>0</v>
      </c>
      <c r="CB2085" s="1" t="s">
        <v>11247</v>
      </c>
      <c r="CC2085" s="1" t="s">
        <v>8562</v>
      </c>
      <c r="CD2085" s="1" t="s">
        <v>8563</v>
      </c>
      <c r="CE2085" s="1" t="s">
        <v>116</v>
      </c>
      <c r="CF2085" s="1" t="s">
        <v>117</v>
      </c>
      <c r="CG2085" s="1">
        <v>96950</v>
      </c>
      <c r="CH2085" s="3">
        <v>7.58</v>
      </c>
      <c r="CI2085" s="3">
        <v>8</v>
      </c>
      <c r="CJ2085" s="3">
        <v>11.37</v>
      </c>
      <c r="CK2085" s="3">
        <v>12</v>
      </c>
      <c r="CL2085" s="1" t="s">
        <v>137</v>
      </c>
      <c r="CM2085" s="1" t="s">
        <v>138</v>
      </c>
      <c r="CN2085" s="1" t="s">
        <v>139</v>
      </c>
      <c r="CP2085" s="1" t="s">
        <v>112</v>
      </c>
      <c r="CQ2085" s="1" t="s">
        <v>111</v>
      </c>
      <c r="CR2085" s="1" t="s">
        <v>112</v>
      </c>
      <c r="CS2085" s="1" t="s">
        <v>111</v>
      </c>
      <c r="CT2085" s="1" t="s">
        <v>138</v>
      </c>
      <c r="CU2085" s="1" t="s">
        <v>111</v>
      </c>
      <c r="CV2085" s="1" t="s">
        <v>111</v>
      </c>
      <c r="CW2085" s="1" t="s">
        <v>10994</v>
      </c>
      <c r="CX2085" s="1">
        <v>16702882288</v>
      </c>
      <c r="CY2085" s="1" t="s">
        <v>8566</v>
      </c>
      <c r="CZ2085" s="1" t="s">
        <v>138</v>
      </c>
      <c r="DA2085" s="1" t="s">
        <v>111</v>
      </c>
      <c r="DB2085" s="1" t="s">
        <v>112</v>
      </c>
    </row>
    <row r="2086" spans="1:111" ht="15.6" customHeight="1" x14ac:dyDescent="0.25">
      <c r="A2086" s="1" t="s">
        <v>19413</v>
      </c>
      <c r="B2086" s="1" t="s">
        <v>238</v>
      </c>
      <c r="C2086" s="2">
        <v>44133.194581597221</v>
      </c>
      <c r="D2086" s="2">
        <v>44168</v>
      </c>
      <c r="E2086" s="1" t="s">
        <v>110</v>
      </c>
      <c r="F2086" s="2">
        <v>44103.833333333336</v>
      </c>
      <c r="G2086" s="1" t="s">
        <v>112</v>
      </c>
      <c r="H2086" s="1" t="s">
        <v>112</v>
      </c>
      <c r="I2086" s="1" t="s">
        <v>112</v>
      </c>
      <c r="J2086" s="1" t="s">
        <v>10990</v>
      </c>
      <c r="K2086" s="1" t="s">
        <v>8561</v>
      </c>
      <c r="L2086" s="1" t="s">
        <v>8562</v>
      </c>
      <c r="M2086" s="1" t="s">
        <v>8563</v>
      </c>
      <c r="N2086" s="1" t="s">
        <v>167</v>
      </c>
      <c r="O2086" s="1" t="s">
        <v>117</v>
      </c>
      <c r="P2086" s="9">
        <v>96950</v>
      </c>
      <c r="Q2086" s="1" t="s">
        <v>118</v>
      </c>
      <c r="R2086" s="1" t="s">
        <v>138</v>
      </c>
      <c r="S2086" s="1">
        <v>16702882288</v>
      </c>
      <c r="T2086" s="1">
        <v>106</v>
      </c>
      <c r="U2086" s="1">
        <v>44413</v>
      </c>
      <c r="V2086" s="1" t="s">
        <v>119</v>
      </c>
      <c r="X2086" s="1" t="s">
        <v>8564</v>
      </c>
      <c r="Y2086" s="1" t="s">
        <v>3363</v>
      </c>
      <c r="Z2086" s="1" t="s">
        <v>138</v>
      </c>
      <c r="AA2086" s="1" t="s">
        <v>8565</v>
      </c>
      <c r="AB2086" s="1" t="s">
        <v>8562</v>
      </c>
      <c r="AC2086" s="1" t="s">
        <v>10991</v>
      </c>
      <c r="AD2086" s="1" t="s">
        <v>167</v>
      </c>
      <c r="AE2086" s="1" t="s">
        <v>117</v>
      </c>
      <c r="AF2086" s="9">
        <v>96950</v>
      </c>
      <c r="AG2086" s="1" t="s">
        <v>118</v>
      </c>
      <c r="AH2086" s="1" t="s">
        <v>138</v>
      </c>
      <c r="AI2086" s="1">
        <v>1670288228</v>
      </c>
      <c r="AJ2086" s="1">
        <v>106</v>
      </c>
      <c r="AK2086" s="1" t="s">
        <v>8566</v>
      </c>
      <c r="BC2086" s="1" t="str">
        <f>"43-9061.00"</f>
        <v>43-9061.00</v>
      </c>
      <c r="BD2086" s="1" t="s">
        <v>375</v>
      </c>
      <c r="BE2086" s="1" t="s">
        <v>19414</v>
      </c>
      <c r="BF2086" s="1" t="s">
        <v>19415</v>
      </c>
      <c r="BG2086" s="1">
        <v>1</v>
      </c>
      <c r="BH2086" s="1">
        <v>1</v>
      </c>
      <c r="BI2086" s="2">
        <v>44105</v>
      </c>
      <c r="BJ2086" s="2">
        <v>44469</v>
      </c>
      <c r="BK2086" s="2">
        <v>44168</v>
      </c>
      <c r="BL2086" s="2">
        <v>44469</v>
      </c>
      <c r="BM2086" s="1">
        <v>40</v>
      </c>
      <c r="BN2086" s="1">
        <v>0</v>
      </c>
      <c r="BO2086" s="1">
        <v>7</v>
      </c>
      <c r="BP2086" s="1">
        <v>6.5</v>
      </c>
      <c r="BQ2086" s="1">
        <v>6.5</v>
      </c>
      <c r="BR2086" s="1">
        <v>6.5</v>
      </c>
      <c r="BS2086" s="1">
        <v>6.5</v>
      </c>
      <c r="BT2086" s="1">
        <v>7</v>
      </c>
      <c r="BU2086" s="1" t="str">
        <f>"8:00 AM"</f>
        <v>8:00 AM</v>
      </c>
      <c r="BV2086" s="1" t="str">
        <f>"5:00 PM"</f>
        <v>5:00 PM</v>
      </c>
      <c r="BW2086" s="1" t="s">
        <v>135</v>
      </c>
      <c r="BX2086" s="1">
        <v>0</v>
      </c>
      <c r="BY2086" s="1">
        <v>12</v>
      </c>
      <c r="BZ2086" s="1" t="s">
        <v>112</v>
      </c>
      <c r="CA2086" s="1">
        <v>0</v>
      </c>
      <c r="CB2086" s="1" t="s">
        <v>19416</v>
      </c>
      <c r="CC2086" s="1" t="s">
        <v>8562</v>
      </c>
      <c r="CD2086" s="1" t="s">
        <v>8563</v>
      </c>
      <c r="CE2086" s="1" t="s">
        <v>167</v>
      </c>
      <c r="CF2086" s="1" t="s">
        <v>117</v>
      </c>
      <c r="CG2086" s="1">
        <v>96950</v>
      </c>
      <c r="CH2086" s="3">
        <v>11.05</v>
      </c>
      <c r="CI2086" s="3">
        <v>11.1</v>
      </c>
      <c r="CJ2086" s="3">
        <v>16.579999999999998</v>
      </c>
      <c r="CK2086" s="3">
        <v>16.649999999999999</v>
      </c>
      <c r="CL2086" s="1" t="s">
        <v>137</v>
      </c>
      <c r="CM2086" s="1" t="s">
        <v>138</v>
      </c>
      <c r="CN2086" s="1" t="s">
        <v>139</v>
      </c>
      <c r="CP2086" s="1" t="s">
        <v>112</v>
      </c>
      <c r="CQ2086" s="1" t="s">
        <v>111</v>
      </c>
      <c r="CR2086" s="1" t="s">
        <v>112</v>
      </c>
      <c r="CS2086" s="1" t="s">
        <v>111</v>
      </c>
      <c r="CT2086" s="1" t="s">
        <v>138</v>
      </c>
      <c r="CU2086" s="1" t="s">
        <v>111</v>
      </c>
      <c r="CV2086" s="1" t="s">
        <v>111</v>
      </c>
      <c r="CW2086" s="1" t="s">
        <v>8570</v>
      </c>
      <c r="CX2086" s="1">
        <v>16702882288</v>
      </c>
      <c r="CY2086" s="1" t="s">
        <v>8566</v>
      </c>
      <c r="CZ2086" s="1" t="s">
        <v>138</v>
      </c>
      <c r="DA2086" s="1" t="s">
        <v>111</v>
      </c>
      <c r="DB2086" s="1" t="s">
        <v>112</v>
      </c>
    </row>
    <row r="2087" spans="1:111" ht="15.6" customHeight="1" x14ac:dyDescent="0.25">
      <c r="A2087" s="1" t="s">
        <v>19417</v>
      </c>
      <c r="B2087" s="1" t="s">
        <v>238</v>
      </c>
      <c r="C2087" s="2">
        <v>44145.852761111113</v>
      </c>
      <c r="D2087" s="2">
        <v>44200</v>
      </c>
      <c r="E2087" s="1" t="s">
        <v>110</v>
      </c>
      <c r="F2087" s="2">
        <v>44255.791666666664</v>
      </c>
      <c r="G2087" s="1" t="s">
        <v>111</v>
      </c>
      <c r="H2087" s="1" t="s">
        <v>112</v>
      </c>
      <c r="I2087" s="1" t="s">
        <v>112</v>
      </c>
      <c r="J2087" s="1" t="s">
        <v>19418</v>
      </c>
      <c r="K2087" s="1" t="s">
        <v>138</v>
      </c>
      <c r="L2087" s="1" t="s">
        <v>17723</v>
      </c>
      <c r="M2087" s="1" t="s">
        <v>19419</v>
      </c>
      <c r="N2087" s="1" t="s">
        <v>167</v>
      </c>
      <c r="O2087" s="1" t="s">
        <v>117</v>
      </c>
      <c r="P2087" s="9">
        <v>96950</v>
      </c>
      <c r="Q2087" s="1" t="s">
        <v>118</v>
      </c>
      <c r="R2087" s="1" t="s">
        <v>242</v>
      </c>
      <c r="S2087" s="1">
        <v>16703226624</v>
      </c>
      <c r="T2087" s="1">
        <v>2401</v>
      </c>
      <c r="U2087" s="1">
        <v>42512</v>
      </c>
      <c r="V2087" s="1" t="s">
        <v>119</v>
      </c>
      <c r="X2087" s="1" t="s">
        <v>19420</v>
      </c>
      <c r="Y2087" s="1" t="s">
        <v>17726</v>
      </c>
      <c r="Z2087" s="1" t="s">
        <v>11654</v>
      </c>
      <c r="AA2087" s="1" t="s">
        <v>528</v>
      </c>
      <c r="AB2087" s="1" t="s">
        <v>17723</v>
      </c>
      <c r="AC2087" s="1" t="s">
        <v>19419</v>
      </c>
      <c r="AD2087" s="1" t="s">
        <v>167</v>
      </c>
      <c r="AE2087" s="1" t="s">
        <v>117</v>
      </c>
      <c r="AF2087" s="9">
        <v>96950</v>
      </c>
      <c r="AG2087" s="1" t="s">
        <v>118</v>
      </c>
      <c r="AH2087" s="1" t="s">
        <v>242</v>
      </c>
      <c r="AI2087" s="1">
        <v>16703226624</v>
      </c>
      <c r="AJ2087" s="1">
        <v>2401</v>
      </c>
      <c r="AK2087" s="1" t="s">
        <v>17728</v>
      </c>
      <c r="BC2087" s="1" t="str">
        <f>"15-1152.00"</f>
        <v>15-1152.00</v>
      </c>
      <c r="BD2087" s="1" t="s">
        <v>543</v>
      </c>
      <c r="BE2087" s="1" t="s">
        <v>19421</v>
      </c>
      <c r="BF2087" s="1" t="s">
        <v>19422</v>
      </c>
      <c r="BG2087" s="1">
        <v>1</v>
      </c>
      <c r="BH2087" s="1">
        <v>1</v>
      </c>
      <c r="BI2087" s="2">
        <v>44257</v>
      </c>
      <c r="BJ2087" s="2">
        <v>44621</v>
      </c>
      <c r="BK2087" s="2">
        <v>44257</v>
      </c>
      <c r="BL2087" s="2">
        <v>44621</v>
      </c>
      <c r="BM2087" s="1">
        <v>40</v>
      </c>
      <c r="BN2087" s="1">
        <v>0</v>
      </c>
      <c r="BO2087" s="1">
        <v>8</v>
      </c>
      <c r="BP2087" s="1">
        <v>8</v>
      </c>
      <c r="BQ2087" s="1">
        <v>8</v>
      </c>
      <c r="BR2087" s="1">
        <v>8</v>
      </c>
      <c r="BS2087" s="1">
        <v>8</v>
      </c>
      <c r="BT2087" s="1">
        <v>0</v>
      </c>
      <c r="BU2087" s="1" t="str">
        <f>"8:00 AM"</f>
        <v>8:00 AM</v>
      </c>
      <c r="BV2087" s="1" t="str">
        <f>"5:00 PM"</f>
        <v>5:00 PM</v>
      </c>
      <c r="BW2087" s="1" t="s">
        <v>392</v>
      </c>
      <c r="BX2087" s="1">
        <v>3</v>
      </c>
      <c r="BY2087" s="1">
        <v>48</v>
      </c>
      <c r="BZ2087" s="1" t="s">
        <v>112</v>
      </c>
      <c r="CA2087" s="1">
        <v>0</v>
      </c>
      <c r="CB2087" s="1" t="s">
        <v>19423</v>
      </c>
      <c r="CC2087" s="1" t="s">
        <v>17723</v>
      </c>
      <c r="CD2087" s="1" t="s">
        <v>19419</v>
      </c>
      <c r="CE2087" s="1" t="s">
        <v>167</v>
      </c>
      <c r="CF2087" s="1" t="s">
        <v>117</v>
      </c>
      <c r="CG2087" s="1">
        <v>96950</v>
      </c>
      <c r="CH2087" s="3">
        <v>13.59</v>
      </c>
      <c r="CI2087" s="3">
        <v>13.59</v>
      </c>
      <c r="CJ2087" s="3">
        <v>20.39</v>
      </c>
      <c r="CK2087" s="3">
        <v>20.39</v>
      </c>
      <c r="CL2087" s="1" t="s">
        <v>137</v>
      </c>
      <c r="CN2087" s="1" t="s">
        <v>139</v>
      </c>
      <c r="CP2087" s="1" t="s">
        <v>112</v>
      </c>
      <c r="CQ2087" s="1" t="s">
        <v>111</v>
      </c>
      <c r="CR2087" s="1" t="s">
        <v>112</v>
      </c>
      <c r="CS2087" s="1" t="s">
        <v>111</v>
      </c>
      <c r="CT2087" s="1" t="s">
        <v>111</v>
      </c>
      <c r="CU2087" s="1" t="s">
        <v>111</v>
      </c>
      <c r="CV2087" s="1" t="s">
        <v>138</v>
      </c>
      <c r="CW2087" s="1" t="s">
        <v>19424</v>
      </c>
      <c r="CX2087" s="1">
        <v>16703226624</v>
      </c>
      <c r="CY2087" s="1" t="s">
        <v>17728</v>
      </c>
      <c r="CZ2087" s="1" t="s">
        <v>138</v>
      </c>
      <c r="DA2087" s="1" t="s">
        <v>111</v>
      </c>
      <c r="DB2087" s="1" t="s">
        <v>112</v>
      </c>
      <c r="DC2087" s="1" t="s">
        <v>19425</v>
      </c>
      <c r="DD2087" s="1" t="s">
        <v>19426</v>
      </c>
      <c r="DE2087" s="1" t="s">
        <v>829</v>
      </c>
      <c r="DG2087" s="1" t="s">
        <v>19427</v>
      </c>
    </row>
    <row r="2088" spans="1:111" ht="15.6" customHeight="1" x14ac:dyDescent="0.25">
      <c r="A2088" s="1" t="s">
        <v>19429</v>
      </c>
      <c r="B2088" s="1" t="s">
        <v>238</v>
      </c>
      <c r="C2088" s="2">
        <v>44153.838226967593</v>
      </c>
      <c r="D2088" s="2">
        <v>44203</v>
      </c>
      <c r="E2088" s="1" t="s">
        <v>110</v>
      </c>
      <c r="F2088" s="2">
        <v>44273.833333333336</v>
      </c>
      <c r="G2088" s="1" t="s">
        <v>112</v>
      </c>
      <c r="H2088" s="1" t="s">
        <v>112</v>
      </c>
      <c r="I2088" s="1" t="s">
        <v>112</v>
      </c>
      <c r="J2088" s="1" t="s">
        <v>1095</v>
      </c>
      <c r="K2088" s="1" t="s">
        <v>1096</v>
      </c>
      <c r="L2088" s="1" t="s">
        <v>1100</v>
      </c>
      <c r="N2088" s="1" t="s">
        <v>116</v>
      </c>
      <c r="O2088" s="1" t="s">
        <v>117</v>
      </c>
      <c r="P2088" s="9">
        <v>96950</v>
      </c>
      <c r="Q2088" s="1" t="s">
        <v>118</v>
      </c>
      <c r="S2088" s="1">
        <v>16702336927</v>
      </c>
      <c r="U2088" s="1">
        <v>561320</v>
      </c>
      <c r="V2088" s="1" t="s">
        <v>119</v>
      </c>
      <c r="X2088" s="1" t="s">
        <v>1097</v>
      </c>
      <c r="Y2088" s="1" t="s">
        <v>1098</v>
      </c>
      <c r="Z2088" s="1" t="s">
        <v>1099</v>
      </c>
      <c r="AA2088" s="1" t="s">
        <v>245</v>
      </c>
      <c r="AB2088" s="1" t="s">
        <v>1100</v>
      </c>
      <c r="AD2088" s="1" t="s">
        <v>116</v>
      </c>
      <c r="AE2088" s="1" t="s">
        <v>117</v>
      </c>
      <c r="AF2088" s="9">
        <v>96950</v>
      </c>
      <c r="AG2088" s="1" t="s">
        <v>118</v>
      </c>
      <c r="AI2088" s="1">
        <v>16702336927</v>
      </c>
      <c r="AK2088" s="1" t="s">
        <v>1101</v>
      </c>
      <c r="BC2088" s="1" t="str">
        <f>"49-9071.00"</f>
        <v>49-9071.00</v>
      </c>
      <c r="BD2088" s="1" t="s">
        <v>214</v>
      </c>
      <c r="BE2088" s="1" t="s">
        <v>4043</v>
      </c>
      <c r="BF2088" s="1" t="s">
        <v>1892</v>
      </c>
      <c r="BG2088" s="1">
        <v>5</v>
      </c>
      <c r="BH2088" s="1">
        <v>5</v>
      </c>
      <c r="BI2088" s="2">
        <v>44275</v>
      </c>
      <c r="BJ2088" s="2">
        <v>44639</v>
      </c>
      <c r="BK2088" s="2">
        <v>44275</v>
      </c>
      <c r="BL2088" s="2">
        <v>44639</v>
      </c>
      <c r="BM2088" s="1">
        <v>40</v>
      </c>
      <c r="BN2088" s="1">
        <v>0</v>
      </c>
      <c r="BO2088" s="1">
        <v>8</v>
      </c>
      <c r="BP2088" s="1">
        <v>8</v>
      </c>
      <c r="BQ2088" s="1">
        <v>8</v>
      </c>
      <c r="BR2088" s="1">
        <v>8</v>
      </c>
      <c r="BS2088" s="1">
        <v>8</v>
      </c>
      <c r="BT2088" s="1">
        <v>0</v>
      </c>
      <c r="BU2088" s="1" t="str">
        <f>"7:30 AM"</f>
        <v>7:30 AM</v>
      </c>
      <c r="BV2088" s="1" t="str">
        <f>"4:30 PM"</f>
        <v>4:30 PM</v>
      </c>
      <c r="BW2088" s="1" t="s">
        <v>135</v>
      </c>
      <c r="BX2088" s="1">
        <v>0</v>
      </c>
      <c r="BY2088" s="1">
        <v>24</v>
      </c>
      <c r="BZ2088" s="1" t="s">
        <v>112</v>
      </c>
      <c r="CA2088" s="1">
        <v>0</v>
      </c>
      <c r="CB2088" s="4" t="s">
        <v>4044</v>
      </c>
      <c r="CC2088" s="1" t="s">
        <v>410</v>
      </c>
      <c r="CE2088" s="1" t="s">
        <v>167</v>
      </c>
      <c r="CF2088" s="1" t="s">
        <v>117</v>
      </c>
      <c r="CG2088" s="1">
        <v>96950</v>
      </c>
      <c r="CH2088" s="3">
        <v>8.7100000000000009</v>
      </c>
      <c r="CI2088" s="3">
        <v>8.7100000000000009</v>
      </c>
      <c r="CJ2088" s="3">
        <v>13.07</v>
      </c>
      <c r="CK2088" s="3">
        <v>13.07</v>
      </c>
      <c r="CL2088" s="1" t="s">
        <v>137</v>
      </c>
      <c r="CN2088" s="1" t="s">
        <v>139</v>
      </c>
      <c r="CP2088" s="1" t="s">
        <v>112</v>
      </c>
      <c r="CQ2088" s="1" t="s">
        <v>111</v>
      </c>
      <c r="CR2088" s="1" t="s">
        <v>111</v>
      </c>
      <c r="CS2088" s="1" t="s">
        <v>111</v>
      </c>
      <c r="CT2088" s="1" t="s">
        <v>138</v>
      </c>
      <c r="CU2088" s="1" t="s">
        <v>111</v>
      </c>
      <c r="CV2088" s="1" t="s">
        <v>138</v>
      </c>
      <c r="CW2088" s="1" t="s">
        <v>411</v>
      </c>
      <c r="CX2088" s="1">
        <v>16702336927</v>
      </c>
      <c r="CY2088" s="1" t="s">
        <v>1101</v>
      </c>
      <c r="CZ2088" s="1" t="s">
        <v>138</v>
      </c>
      <c r="DA2088" s="1" t="s">
        <v>111</v>
      </c>
      <c r="DB2088" s="1" t="s">
        <v>112</v>
      </c>
    </row>
    <row r="2089" spans="1:111" ht="15.6" customHeight="1" x14ac:dyDescent="0.25">
      <c r="A2089" s="1" t="s">
        <v>19430</v>
      </c>
      <c r="B2089" s="1" t="s">
        <v>238</v>
      </c>
      <c r="C2089" s="2">
        <v>44035.922969907406</v>
      </c>
      <c r="D2089" s="2">
        <v>44147</v>
      </c>
      <c r="E2089" s="1" t="s">
        <v>180</v>
      </c>
      <c r="F2089" s="2">
        <v>44103.833333333336</v>
      </c>
      <c r="G2089" s="1" t="s">
        <v>111</v>
      </c>
      <c r="H2089" s="1" t="s">
        <v>111</v>
      </c>
      <c r="I2089" s="1" t="s">
        <v>112</v>
      </c>
      <c r="J2089" s="1" t="s">
        <v>4637</v>
      </c>
      <c r="K2089" s="1" t="s">
        <v>4638</v>
      </c>
      <c r="L2089" s="1" t="s">
        <v>4639</v>
      </c>
      <c r="N2089" s="1" t="s">
        <v>167</v>
      </c>
      <c r="O2089" s="1" t="s">
        <v>117</v>
      </c>
      <c r="P2089" s="9">
        <v>96950</v>
      </c>
      <c r="Q2089" s="1" t="s">
        <v>118</v>
      </c>
      <c r="R2089" s="1" t="s">
        <v>138</v>
      </c>
      <c r="S2089" s="1">
        <v>16702356129</v>
      </c>
      <c r="U2089" s="1">
        <v>531110</v>
      </c>
      <c r="V2089" s="1" t="s">
        <v>119</v>
      </c>
      <c r="X2089" s="1" t="s">
        <v>4640</v>
      </c>
      <c r="Y2089" s="1" t="s">
        <v>4641</v>
      </c>
      <c r="Z2089" s="1" t="s">
        <v>4642</v>
      </c>
      <c r="AA2089" s="1" t="s">
        <v>964</v>
      </c>
      <c r="AB2089" s="1" t="s">
        <v>4639</v>
      </c>
      <c r="AD2089" s="1" t="s">
        <v>167</v>
      </c>
      <c r="AE2089" s="1" t="s">
        <v>117</v>
      </c>
      <c r="AF2089" s="9">
        <v>96950</v>
      </c>
      <c r="AG2089" s="1" t="s">
        <v>118</v>
      </c>
      <c r="AH2089" s="1" t="s">
        <v>138</v>
      </c>
      <c r="AI2089" s="1">
        <v>16702356129</v>
      </c>
      <c r="AK2089" s="1" t="s">
        <v>4643</v>
      </c>
      <c r="BC2089" s="1" t="str">
        <f>"47-2111.00"</f>
        <v>47-2111.00</v>
      </c>
      <c r="BD2089" s="1" t="s">
        <v>1792</v>
      </c>
      <c r="BE2089" s="1" t="s">
        <v>19431</v>
      </c>
      <c r="BF2089" s="1" t="s">
        <v>7640</v>
      </c>
      <c r="BG2089" s="1">
        <v>10</v>
      </c>
      <c r="BH2089" s="1">
        <v>10</v>
      </c>
      <c r="BI2089" s="2">
        <v>44105</v>
      </c>
      <c r="BJ2089" s="2">
        <v>44469</v>
      </c>
      <c r="BK2089" s="2">
        <v>44147</v>
      </c>
      <c r="BL2089" s="2">
        <v>44469</v>
      </c>
      <c r="BM2089" s="1">
        <v>40</v>
      </c>
      <c r="BN2089" s="1">
        <v>0</v>
      </c>
      <c r="BO2089" s="1">
        <v>8</v>
      </c>
      <c r="BP2089" s="1">
        <v>8</v>
      </c>
      <c r="BQ2089" s="1">
        <v>8</v>
      </c>
      <c r="BR2089" s="1">
        <v>8</v>
      </c>
      <c r="BS2089" s="1">
        <v>8</v>
      </c>
      <c r="BT2089" s="1">
        <v>0</v>
      </c>
      <c r="BU2089" s="1" t="str">
        <f>"8:00 AM"</f>
        <v>8:00 AM</v>
      </c>
      <c r="BV2089" s="1" t="str">
        <f>"5:00 PM"</f>
        <v>5:00 PM</v>
      </c>
      <c r="BW2089" s="1" t="s">
        <v>135</v>
      </c>
      <c r="BX2089" s="1">
        <v>0</v>
      </c>
      <c r="BY2089" s="1">
        <v>12</v>
      </c>
      <c r="BZ2089" s="1" t="s">
        <v>112</v>
      </c>
      <c r="CA2089" s="1">
        <v>0</v>
      </c>
      <c r="CB2089" s="1" t="s">
        <v>19432</v>
      </c>
      <c r="CC2089" s="1" t="s">
        <v>4639</v>
      </c>
      <c r="CE2089" s="1" t="s">
        <v>167</v>
      </c>
      <c r="CF2089" s="1" t="s">
        <v>117</v>
      </c>
      <c r="CG2089" s="1">
        <v>96950</v>
      </c>
      <c r="CH2089" s="3">
        <v>9.6</v>
      </c>
      <c r="CI2089" s="3">
        <v>9.6</v>
      </c>
      <c r="CJ2089" s="3">
        <v>14.4</v>
      </c>
      <c r="CK2089" s="3">
        <v>14.4</v>
      </c>
      <c r="CL2089" s="1" t="s">
        <v>137</v>
      </c>
      <c r="CM2089" s="1" t="s">
        <v>19433</v>
      </c>
      <c r="CN2089" s="1" t="s">
        <v>139</v>
      </c>
      <c r="CP2089" s="1" t="s">
        <v>112</v>
      </c>
      <c r="CQ2089" s="1" t="s">
        <v>111</v>
      </c>
      <c r="CR2089" s="1" t="s">
        <v>111</v>
      </c>
      <c r="CS2089" s="1" t="s">
        <v>111</v>
      </c>
      <c r="CT2089" s="1" t="s">
        <v>138</v>
      </c>
      <c r="CU2089" s="1" t="s">
        <v>111</v>
      </c>
      <c r="CV2089" s="1" t="s">
        <v>111</v>
      </c>
      <c r="CW2089" s="1" t="s">
        <v>19434</v>
      </c>
      <c r="CX2089" s="1">
        <v>16702356129</v>
      </c>
      <c r="CY2089" s="1" t="s">
        <v>4643</v>
      </c>
      <c r="CZ2089" s="1" t="s">
        <v>380</v>
      </c>
      <c r="DA2089" s="1" t="s">
        <v>111</v>
      </c>
      <c r="DB2089" s="1" t="s">
        <v>112</v>
      </c>
    </row>
    <row r="2090" spans="1:111" ht="15.6" customHeight="1" x14ac:dyDescent="0.25">
      <c r="A2090" s="1" t="s">
        <v>19435</v>
      </c>
      <c r="B2090" s="1" t="s">
        <v>238</v>
      </c>
      <c r="C2090" s="2">
        <v>44139.827028587963</v>
      </c>
      <c r="D2090" s="2">
        <v>44180</v>
      </c>
      <c r="E2090" s="1" t="s">
        <v>180</v>
      </c>
      <c r="G2090" s="1" t="s">
        <v>112</v>
      </c>
      <c r="H2090" s="1" t="s">
        <v>112</v>
      </c>
      <c r="I2090" s="1" t="s">
        <v>112</v>
      </c>
      <c r="J2090" s="1" t="s">
        <v>19436</v>
      </c>
      <c r="K2090" s="1" t="s">
        <v>138</v>
      </c>
      <c r="L2090" s="1" t="s">
        <v>2445</v>
      </c>
      <c r="M2090" s="1" t="s">
        <v>2446</v>
      </c>
      <c r="N2090" s="1" t="s">
        <v>259</v>
      </c>
      <c r="O2090" s="1" t="s">
        <v>117</v>
      </c>
      <c r="P2090" s="9">
        <v>96952</v>
      </c>
      <c r="Q2090" s="1" t="s">
        <v>118</v>
      </c>
      <c r="R2090" s="1" t="s">
        <v>138</v>
      </c>
      <c r="S2090" s="1">
        <v>16704339989</v>
      </c>
      <c r="U2090" s="1">
        <v>481111</v>
      </c>
      <c r="V2090" s="1" t="s">
        <v>119</v>
      </c>
      <c r="X2090" s="1" t="s">
        <v>2447</v>
      </c>
      <c r="Y2090" s="1" t="s">
        <v>2448</v>
      </c>
      <c r="Z2090" s="1" t="s">
        <v>2449</v>
      </c>
      <c r="AA2090" s="1" t="s">
        <v>171</v>
      </c>
      <c r="AB2090" s="1" t="s">
        <v>2445</v>
      </c>
      <c r="AC2090" s="1" t="s">
        <v>2446</v>
      </c>
      <c r="AD2090" s="1" t="s">
        <v>259</v>
      </c>
      <c r="AE2090" s="1" t="s">
        <v>117</v>
      </c>
      <c r="AF2090" s="9">
        <v>96952</v>
      </c>
      <c r="AG2090" s="1" t="s">
        <v>118</v>
      </c>
      <c r="AH2090" s="1" t="s">
        <v>138</v>
      </c>
      <c r="AI2090" s="1">
        <v>16704339989</v>
      </c>
      <c r="AK2090" s="1" t="s">
        <v>2451</v>
      </c>
      <c r="BC2090" s="1" t="str">
        <f>"15-1151.00"</f>
        <v>15-1151.00</v>
      </c>
      <c r="BD2090" s="1" t="s">
        <v>2470</v>
      </c>
      <c r="BE2090" s="1" t="s">
        <v>19437</v>
      </c>
      <c r="BF2090" s="1" t="s">
        <v>2470</v>
      </c>
      <c r="BG2090" s="1">
        <v>2</v>
      </c>
      <c r="BH2090" s="1">
        <v>2</v>
      </c>
      <c r="BI2090" s="2">
        <v>44228</v>
      </c>
      <c r="BJ2090" s="2">
        <v>44592</v>
      </c>
      <c r="BK2090" s="2">
        <v>44228</v>
      </c>
      <c r="BL2090" s="2">
        <v>44592</v>
      </c>
      <c r="BM2090" s="1">
        <v>40</v>
      </c>
      <c r="BN2090" s="1">
        <v>0</v>
      </c>
      <c r="BO2090" s="1">
        <v>8</v>
      </c>
      <c r="BP2090" s="1">
        <v>8</v>
      </c>
      <c r="BQ2090" s="1">
        <v>8</v>
      </c>
      <c r="BR2090" s="1">
        <v>8</v>
      </c>
      <c r="BS2090" s="1">
        <v>8</v>
      </c>
      <c r="BT2090" s="1">
        <v>0</v>
      </c>
      <c r="BU2090" s="1" t="str">
        <f>"8:00 AM"</f>
        <v>8:00 AM</v>
      </c>
      <c r="BV2090" s="1" t="str">
        <f>"5:00 PM"</f>
        <v>5:00 PM</v>
      </c>
      <c r="BW2090" s="1" t="s">
        <v>135</v>
      </c>
      <c r="BX2090" s="1">
        <v>0</v>
      </c>
      <c r="BY2090" s="1">
        <v>24</v>
      </c>
      <c r="BZ2090" s="1" t="s">
        <v>112</v>
      </c>
      <c r="CA2090" s="1">
        <v>0</v>
      </c>
      <c r="CB2090" s="1" t="s">
        <v>19438</v>
      </c>
      <c r="CC2090" s="1" t="s">
        <v>2445</v>
      </c>
      <c r="CD2090" s="1" t="s">
        <v>2446</v>
      </c>
      <c r="CE2090" s="1" t="s">
        <v>259</v>
      </c>
      <c r="CF2090" s="1" t="s">
        <v>117</v>
      </c>
      <c r="CG2090" s="1">
        <v>96952</v>
      </c>
      <c r="CH2090" s="3">
        <v>12.19</v>
      </c>
      <c r="CI2090" s="3">
        <v>12.7</v>
      </c>
      <c r="CL2090" s="1" t="s">
        <v>137</v>
      </c>
      <c r="CM2090" s="1" t="s">
        <v>138</v>
      </c>
      <c r="CN2090" s="1" t="s">
        <v>139</v>
      </c>
      <c r="CP2090" s="1" t="s">
        <v>112</v>
      </c>
      <c r="CQ2090" s="1" t="s">
        <v>111</v>
      </c>
      <c r="CR2090" s="1" t="s">
        <v>112</v>
      </c>
      <c r="CS2090" s="1" t="s">
        <v>112</v>
      </c>
      <c r="CT2090" s="1" t="s">
        <v>111</v>
      </c>
      <c r="CU2090" s="1" t="s">
        <v>111</v>
      </c>
      <c r="CV2090" s="1" t="s">
        <v>138</v>
      </c>
      <c r="CW2090" s="1" t="s">
        <v>2456</v>
      </c>
      <c r="CX2090" s="1">
        <v>16704339989</v>
      </c>
      <c r="CY2090" s="1" t="s">
        <v>2457</v>
      </c>
      <c r="CZ2090" s="1" t="s">
        <v>2458</v>
      </c>
      <c r="DA2090" s="1" t="s">
        <v>111</v>
      </c>
      <c r="DB2090" s="1" t="s">
        <v>112</v>
      </c>
    </row>
    <row r="2091" spans="1:111" ht="15.6" customHeight="1" x14ac:dyDescent="0.25">
      <c r="A2091" s="1" t="s">
        <v>19472</v>
      </c>
      <c r="B2091" s="1" t="s">
        <v>238</v>
      </c>
      <c r="C2091" s="2">
        <v>44176.123485185184</v>
      </c>
      <c r="D2091" s="2">
        <v>44208</v>
      </c>
      <c r="E2091" s="1" t="s">
        <v>180</v>
      </c>
      <c r="G2091" s="1" t="s">
        <v>112</v>
      </c>
      <c r="H2091" s="1" t="s">
        <v>112</v>
      </c>
      <c r="I2091" s="1" t="s">
        <v>112</v>
      </c>
      <c r="J2091" s="1" t="s">
        <v>10322</v>
      </c>
      <c r="K2091" s="1" t="s">
        <v>18460</v>
      </c>
      <c r="L2091" s="1" t="s">
        <v>13894</v>
      </c>
      <c r="N2091" s="1" t="s">
        <v>116</v>
      </c>
      <c r="O2091" s="1" t="s">
        <v>117</v>
      </c>
      <c r="P2091" s="9">
        <v>96950</v>
      </c>
      <c r="Q2091" s="1" t="s">
        <v>118</v>
      </c>
      <c r="S2091" s="1">
        <v>16702354061</v>
      </c>
      <c r="U2091" s="1">
        <v>11411</v>
      </c>
      <c r="V2091" s="1" t="s">
        <v>119</v>
      </c>
      <c r="X2091" s="1" t="s">
        <v>13895</v>
      </c>
      <c r="Y2091" s="1" t="s">
        <v>13896</v>
      </c>
      <c r="Z2091" s="1" t="s">
        <v>10327</v>
      </c>
      <c r="AA2091" s="1" t="s">
        <v>3134</v>
      </c>
      <c r="AB2091" s="1" t="s">
        <v>13894</v>
      </c>
      <c r="AD2091" s="1" t="s">
        <v>116</v>
      </c>
      <c r="AE2091" s="1" t="s">
        <v>117</v>
      </c>
      <c r="AF2091" s="9">
        <v>96950</v>
      </c>
      <c r="AG2091" s="1" t="s">
        <v>118</v>
      </c>
      <c r="AI2091" s="1">
        <v>16702354061</v>
      </c>
      <c r="AK2091" s="1" t="s">
        <v>10329</v>
      </c>
      <c r="BC2091" s="1" t="str">
        <f>"45-3011.00"</f>
        <v>45-3011.00</v>
      </c>
      <c r="BD2091" s="1" t="s">
        <v>5473</v>
      </c>
      <c r="BE2091" s="1" t="s">
        <v>19473</v>
      </c>
      <c r="BF2091" s="1" t="s">
        <v>19474</v>
      </c>
      <c r="BG2091" s="1">
        <v>1</v>
      </c>
      <c r="BH2091" s="1">
        <v>1</v>
      </c>
      <c r="BI2091" s="2">
        <v>44197</v>
      </c>
      <c r="BJ2091" s="2">
        <v>44561</v>
      </c>
      <c r="BK2091" s="2">
        <v>44208</v>
      </c>
      <c r="BL2091" s="2">
        <v>44561</v>
      </c>
      <c r="BM2091" s="1">
        <v>35</v>
      </c>
      <c r="BN2091" s="1">
        <v>0</v>
      </c>
      <c r="BO2091" s="1">
        <v>7</v>
      </c>
      <c r="BP2091" s="1">
        <v>7</v>
      </c>
      <c r="BQ2091" s="1">
        <v>7</v>
      </c>
      <c r="BR2091" s="1">
        <v>7</v>
      </c>
      <c r="BS2091" s="1">
        <v>7</v>
      </c>
      <c r="BT2091" s="1">
        <v>0</v>
      </c>
      <c r="BU2091" s="1" t="str">
        <f>"5:00 AM"</f>
        <v>5:00 AM</v>
      </c>
      <c r="BV2091" s="1" t="str">
        <f>"1:00 PM"</f>
        <v>1:00 PM</v>
      </c>
      <c r="BW2091" s="1" t="s">
        <v>135</v>
      </c>
      <c r="BX2091" s="1">
        <v>0</v>
      </c>
      <c r="BY2091" s="1">
        <v>0</v>
      </c>
      <c r="BZ2091" s="1" t="s">
        <v>112</v>
      </c>
      <c r="CA2091" s="1">
        <v>0</v>
      </c>
      <c r="CB2091" s="1" t="s">
        <v>19475</v>
      </c>
      <c r="CC2091" s="1" t="s">
        <v>13894</v>
      </c>
      <c r="CE2091" s="1" t="s">
        <v>116</v>
      </c>
      <c r="CF2091" s="1" t="s">
        <v>117</v>
      </c>
      <c r="CG2091" s="1">
        <v>96950</v>
      </c>
      <c r="CH2091" s="3">
        <v>13.21</v>
      </c>
      <c r="CI2091" s="3">
        <v>13.21</v>
      </c>
      <c r="CJ2091" s="3">
        <v>19.82</v>
      </c>
      <c r="CK2091" s="3">
        <v>19.82</v>
      </c>
      <c r="CL2091" s="1" t="s">
        <v>137</v>
      </c>
      <c r="CM2091" s="1" t="s">
        <v>230</v>
      </c>
      <c r="CN2091" s="1" t="s">
        <v>139</v>
      </c>
      <c r="CP2091" s="1" t="s">
        <v>112</v>
      </c>
      <c r="CQ2091" s="1" t="s">
        <v>111</v>
      </c>
      <c r="CR2091" s="1" t="s">
        <v>112</v>
      </c>
      <c r="CS2091" s="1" t="s">
        <v>111</v>
      </c>
      <c r="CT2091" s="1" t="s">
        <v>138</v>
      </c>
      <c r="CU2091" s="1" t="s">
        <v>111</v>
      </c>
      <c r="CV2091" s="1" t="s">
        <v>138</v>
      </c>
      <c r="CW2091" s="1" t="s">
        <v>19476</v>
      </c>
      <c r="CX2091" s="1">
        <v>16702354061</v>
      </c>
      <c r="CY2091" s="1" t="s">
        <v>10329</v>
      </c>
      <c r="CZ2091" s="1" t="s">
        <v>138</v>
      </c>
      <c r="DA2091" s="1" t="s">
        <v>111</v>
      </c>
      <c r="DB2091" s="1" t="s">
        <v>112</v>
      </c>
      <c r="DC2091" s="1" t="s">
        <v>10325</v>
      </c>
      <c r="DD2091" s="1" t="s">
        <v>10326</v>
      </c>
      <c r="DE2091" s="1" t="s">
        <v>11676</v>
      </c>
      <c r="DF2091" s="1" t="s">
        <v>18464</v>
      </c>
      <c r="DG2091" s="1" t="s">
        <v>10329</v>
      </c>
    </row>
    <row r="2092" spans="1:111" ht="15.6" customHeight="1" x14ac:dyDescent="0.25">
      <c r="A2092" s="1" t="s">
        <v>19483</v>
      </c>
      <c r="B2092" s="1" t="s">
        <v>238</v>
      </c>
      <c r="C2092" s="2">
        <v>44139.828983796295</v>
      </c>
      <c r="D2092" s="2">
        <v>44193</v>
      </c>
      <c r="E2092" s="1" t="s">
        <v>110</v>
      </c>
      <c r="F2092" s="2">
        <v>44209.791666666664</v>
      </c>
      <c r="G2092" s="1" t="s">
        <v>112</v>
      </c>
      <c r="H2092" s="1" t="s">
        <v>112</v>
      </c>
      <c r="I2092" s="1" t="s">
        <v>112</v>
      </c>
      <c r="J2092" s="1" t="s">
        <v>2444</v>
      </c>
      <c r="K2092" s="1" t="s">
        <v>719</v>
      </c>
      <c r="L2092" s="1" t="s">
        <v>2445</v>
      </c>
      <c r="M2092" s="1" t="s">
        <v>2446</v>
      </c>
      <c r="N2092" s="1" t="s">
        <v>259</v>
      </c>
      <c r="O2092" s="1" t="s">
        <v>117</v>
      </c>
      <c r="P2092" s="9">
        <v>96952</v>
      </c>
      <c r="Q2092" s="1" t="s">
        <v>118</v>
      </c>
      <c r="R2092" s="1" t="s">
        <v>138</v>
      </c>
      <c r="S2092" s="1">
        <v>16704339989</v>
      </c>
      <c r="U2092" s="1">
        <v>481111</v>
      </c>
      <c r="V2092" s="1" t="s">
        <v>119</v>
      </c>
      <c r="X2092" s="1" t="s">
        <v>2447</v>
      </c>
      <c r="Y2092" s="1" t="s">
        <v>2448</v>
      </c>
      <c r="Z2092" s="1" t="s">
        <v>2449</v>
      </c>
      <c r="AA2092" s="1" t="s">
        <v>171</v>
      </c>
      <c r="AB2092" s="1" t="s">
        <v>2445</v>
      </c>
      <c r="AC2092" s="1" t="s">
        <v>2446</v>
      </c>
      <c r="AD2092" s="1" t="s">
        <v>259</v>
      </c>
      <c r="AE2092" s="1" t="s">
        <v>117</v>
      </c>
      <c r="AF2092" s="9">
        <v>96952</v>
      </c>
      <c r="AG2092" s="1" t="s">
        <v>118</v>
      </c>
      <c r="AH2092" s="1" t="s">
        <v>138</v>
      </c>
      <c r="AI2092" s="1">
        <v>16704339989</v>
      </c>
      <c r="AK2092" s="1" t="s">
        <v>2451</v>
      </c>
      <c r="BC2092" s="1" t="str">
        <f>"53-2012.00"</f>
        <v>53-2012.00</v>
      </c>
      <c r="BD2092" s="1" t="s">
        <v>12668</v>
      </c>
      <c r="BE2092" s="1" t="s">
        <v>19484</v>
      </c>
      <c r="BF2092" s="1" t="s">
        <v>12670</v>
      </c>
      <c r="BG2092" s="1">
        <v>1</v>
      </c>
      <c r="BH2092" s="1">
        <v>1</v>
      </c>
      <c r="BI2092" s="2">
        <v>44211</v>
      </c>
      <c r="BJ2092" s="2">
        <v>44575</v>
      </c>
      <c r="BK2092" s="2">
        <v>44211</v>
      </c>
      <c r="BL2092" s="2">
        <v>44575</v>
      </c>
      <c r="BM2092" s="1">
        <v>40</v>
      </c>
      <c r="BN2092" s="1">
        <v>0</v>
      </c>
      <c r="BO2092" s="1">
        <v>8</v>
      </c>
      <c r="BP2092" s="1">
        <v>8</v>
      </c>
      <c r="BQ2092" s="1">
        <v>8</v>
      </c>
      <c r="BR2092" s="1">
        <v>8</v>
      </c>
      <c r="BS2092" s="1">
        <v>8</v>
      </c>
      <c r="BT2092" s="1">
        <v>0</v>
      </c>
      <c r="BU2092" s="1" t="str">
        <f>"7:30 AM"</f>
        <v>7:30 AM</v>
      </c>
      <c r="BV2092" s="1" t="str">
        <f>"4:30 PM"</f>
        <v>4:30 PM</v>
      </c>
      <c r="BW2092" s="1" t="s">
        <v>135</v>
      </c>
      <c r="BX2092" s="1">
        <v>24</v>
      </c>
      <c r="BY2092" s="1">
        <v>24</v>
      </c>
      <c r="BZ2092" s="1" t="s">
        <v>112</v>
      </c>
      <c r="CA2092" s="1">
        <v>0</v>
      </c>
      <c r="CB2092" s="4" t="s">
        <v>19485</v>
      </c>
      <c r="CC2092" s="1" t="s">
        <v>2445</v>
      </c>
      <c r="CD2092" s="1" t="s">
        <v>19486</v>
      </c>
      <c r="CE2092" s="1" t="s">
        <v>1759</v>
      </c>
      <c r="CF2092" s="1" t="s">
        <v>117</v>
      </c>
      <c r="CG2092" s="1">
        <v>96952</v>
      </c>
      <c r="CH2092" s="3">
        <v>2229.0700000000002</v>
      </c>
      <c r="CI2092" s="3">
        <v>4500</v>
      </c>
      <c r="CL2092" s="1" t="s">
        <v>4581</v>
      </c>
      <c r="CM2092" s="1" t="s">
        <v>138</v>
      </c>
      <c r="CN2092" s="1" t="s">
        <v>139</v>
      </c>
      <c r="CP2092" s="1" t="s">
        <v>112</v>
      </c>
      <c r="CQ2092" s="1" t="s">
        <v>111</v>
      </c>
      <c r="CR2092" s="1" t="s">
        <v>112</v>
      </c>
      <c r="CS2092" s="1" t="s">
        <v>112</v>
      </c>
      <c r="CT2092" s="1" t="s">
        <v>138</v>
      </c>
      <c r="CU2092" s="1" t="s">
        <v>111</v>
      </c>
      <c r="CV2092" s="1" t="s">
        <v>138</v>
      </c>
      <c r="CW2092" s="1" t="s">
        <v>2456</v>
      </c>
      <c r="CX2092" s="1">
        <v>16704339989</v>
      </c>
      <c r="CY2092" s="1" t="s">
        <v>2457</v>
      </c>
      <c r="CZ2092" s="1" t="s">
        <v>2458</v>
      </c>
      <c r="DA2092" s="1" t="s">
        <v>111</v>
      </c>
      <c r="DB2092" s="1" t="s">
        <v>112</v>
      </c>
    </row>
    <row r="2093" spans="1:111" ht="15.6" customHeight="1" x14ac:dyDescent="0.25">
      <c r="A2093" s="1" t="s">
        <v>19500</v>
      </c>
      <c r="B2093" s="1" t="s">
        <v>238</v>
      </c>
      <c r="C2093" s="2">
        <v>44216.914456018516</v>
      </c>
      <c r="D2093" s="2">
        <v>44259</v>
      </c>
      <c r="E2093" s="1" t="s">
        <v>180</v>
      </c>
      <c r="G2093" s="1" t="s">
        <v>112</v>
      </c>
      <c r="H2093" s="1" t="s">
        <v>112</v>
      </c>
      <c r="I2093" s="1" t="s">
        <v>112</v>
      </c>
      <c r="J2093" s="1" t="s">
        <v>2552</v>
      </c>
      <c r="K2093" s="1" t="s">
        <v>2553</v>
      </c>
      <c r="L2093" s="1" t="s">
        <v>2561</v>
      </c>
      <c r="M2093" s="1" t="s">
        <v>2555</v>
      </c>
      <c r="N2093" s="1" t="s">
        <v>116</v>
      </c>
      <c r="O2093" s="1" t="s">
        <v>117</v>
      </c>
      <c r="P2093" s="9">
        <v>96950</v>
      </c>
      <c r="Q2093" s="1" t="s">
        <v>118</v>
      </c>
      <c r="S2093" s="1">
        <v>16702880407</v>
      </c>
      <c r="T2093" s="1">
        <v>33</v>
      </c>
      <c r="U2093" s="1">
        <v>212312</v>
      </c>
      <c r="V2093" s="1" t="s">
        <v>119</v>
      </c>
      <c r="X2093" s="1" t="s">
        <v>2556</v>
      </c>
      <c r="Y2093" s="1" t="s">
        <v>1544</v>
      </c>
      <c r="Z2093" s="1" t="s">
        <v>656</v>
      </c>
      <c r="AA2093" s="1" t="s">
        <v>2557</v>
      </c>
      <c r="AB2093" s="1" t="s">
        <v>2561</v>
      </c>
      <c r="AC2093" s="1" t="s">
        <v>19468</v>
      </c>
      <c r="AD2093" s="1" t="s">
        <v>116</v>
      </c>
      <c r="AE2093" s="1" t="s">
        <v>117</v>
      </c>
      <c r="AF2093" s="9">
        <v>96950</v>
      </c>
      <c r="AG2093" s="1" t="s">
        <v>118</v>
      </c>
      <c r="AI2093" s="1">
        <v>16702880407</v>
      </c>
      <c r="AJ2093" s="1">
        <v>33</v>
      </c>
      <c r="AK2093" s="1" t="s">
        <v>279</v>
      </c>
      <c r="BC2093" s="1" t="str">
        <f>"51-4121.00"</f>
        <v>51-4121.00</v>
      </c>
      <c r="BD2093" s="1" t="s">
        <v>19501</v>
      </c>
      <c r="BE2093" s="1" t="s">
        <v>19469</v>
      </c>
      <c r="BF2093" s="1" t="s">
        <v>14669</v>
      </c>
      <c r="BG2093" s="1">
        <v>2</v>
      </c>
      <c r="BH2093" s="1">
        <v>2</v>
      </c>
      <c r="BI2093" s="2">
        <v>44291</v>
      </c>
      <c r="BJ2093" s="2">
        <v>44655</v>
      </c>
      <c r="BK2093" s="2">
        <v>44291</v>
      </c>
      <c r="BL2093" s="2">
        <v>44655</v>
      </c>
      <c r="BM2093" s="1">
        <v>40</v>
      </c>
      <c r="BN2093" s="1">
        <v>0</v>
      </c>
      <c r="BO2093" s="1">
        <v>8</v>
      </c>
      <c r="BP2093" s="1">
        <v>8</v>
      </c>
      <c r="BQ2093" s="1">
        <v>8</v>
      </c>
      <c r="BR2093" s="1">
        <v>8</v>
      </c>
      <c r="BS2093" s="1">
        <v>8</v>
      </c>
      <c r="BT2093" s="1">
        <v>0</v>
      </c>
      <c r="BU2093" s="1" t="str">
        <f>"7:00 AM"</f>
        <v>7:00 AM</v>
      </c>
      <c r="BV2093" s="1" t="str">
        <f>"3:30 PM"</f>
        <v>3:30 PM</v>
      </c>
      <c r="BW2093" s="1" t="s">
        <v>135</v>
      </c>
      <c r="BX2093" s="1">
        <v>0</v>
      </c>
      <c r="BY2093" s="1">
        <v>12</v>
      </c>
      <c r="BZ2093" s="1" t="s">
        <v>112</v>
      </c>
      <c r="CA2093" s="1">
        <v>0</v>
      </c>
      <c r="CB2093" s="1" t="s">
        <v>19502</v>
      </c>
      <c r="CC2093" s="1" t="s">
        <v>2561</v>
      </c>
      <c r="CD2093" s="1" t="s">
        <v>2555</v>
      </c>
      <c r="CE2093" s="1" t="s">
        <v>116</v>
      </c>
      <c r="CF2093" s="1" t="s">
        <v>117</v>
      </c>
      <c r="CG2093" s="1">
        <v>96950</v>
      </c>
      <c r="CH2093" s="3">
        <v>18.399999999999999</v>
      </c>
      <c r="CJ2093" s="3">
        <v>27.6</v>
      </c>
      <c r="CL2093" s="1" t="s">
        <v>137</v>
      </c>
      <c r="CM2093" s="1" t="s">
        <v>138</v>
      </c>
      <c r="CN2093" s="1" t="s">
        <v>218</v>
      </c>
      <c r="CP2093" s="1" t="s">
        <v>112</v>
      </c>
      <c r="CQ2093" s="1" t="s">
        <v>111</v>
      </c>
      <c r="CR2093" s="1" t="s">
        <v>112</v>
      </c>
      <c r="CS2093" s="1" t="s">
        <v>111</v>
      </c>
      <c r="CT2093" s="1" t="s">
        <v>138</v>
      </c>
      <c r="CU2093" s="1" t="s">
        <v>111</v>
      </c>
      <c r="CV2093" s="1" t="s">
        <v>138</v>
      </c>
      <c r="CW2093" s="1" t="s">
        <v>2562</v>
      </c>
      <c r="CX2093" s="1">
        <v>16702880407</v>
      </c>
      <c r="CY2093" s="1" t="s">
        <v>279</v>
      </c>
      <c r="CZ2093" s="1" t="s">
        <v>2563</v>
      </c>
      <c r="DA2093" s="1" t="s">
        <v>111</v>
      </c>
      <c r="DB2093" s="1" t="s">
        <v>112</v>
      </c>
    </row>
    <row r="2094" spans="1:111" ht="15.6" customHeight="1" x14ac:dyDescent="0.25">
      <c r="A2094" s="1" t="s">
        <v>19503</v>
      </c>
      <c r="B2094" s="1" t="s">
        <v>238</v>
      </c>
      <c r="C2094" s="2">
        <v>44168.254650000003</v>
      </c>
      <c r="D2094" s="2">
        <v>44210</v>
      </c>
      <c r="E2094" s="1" t="s">
        <v>110</v>
      </c>
      <c r="F2094" s="2">
        <v>44255.791666666664</v>
      </c>
      <c r="G2094" s="1" t="s">
        <v>111</v>
      </c>
      <c r="H2094" s="1" t="s">
        <v>112</v>
      </c>
      <c r="I2094" s="1" t="s">
        <v>112</v>
      </c>
      <c r="J2094" s="1" t="s">
        <v>7821</v>
      </c>
      <c r="K2094" s="1" t="s">
        <v>19504</v>
      </c>
      <c r="L2094" s="1" t="s">
        <v>7823</v>
      </c>
      <c r="M2094" s="1" t="s">
        <v>2775</v>
      </c>
      <c r="N2094" s="1" t="s">
        <v>116</v>
      </c>
      <c r="O2094" s="1" t="s">
        <v>117</v>
      </c>
      <c r="P2094" s="9">
        <v>96960</v>
      </c>
      <c r="Q2094" s="1" t="s">
        <v>118</v>
      </c>
      <c r="R2094" s="1" t="s">
        <v>362</v>
      </c>
      <c r="S2094" s="1">
        <v>16703227461</v>
      </c>
      <c r="U2094" s="1">
        <v>236220</v>
      </c>
      <c r="V2094" s="1" t="s">
        <v>119</v>
      </c>
      <c r="X2094" s="1" t="s">
        <v>7824</v>
      </c>
      <c r="Y2094" s="1" t="s">
        <v>7825</v>
      </c>
      <c r="Z2094" s="1" t="s">
        <v>7826</v>
      </c>
      <c r="AA2094" s="1" t="s">
        <v>4078</v>
      </c>
      <c r="AB2094" s="1" t="s">
        <v>7823</v>
      </c>
      <c r="AC2094" s="1" t="s">
        <v>2775</v>
      </c>
      <c r="AD2094" s="1" t="s">
        <v>116</v>
      </c>
      <c r="AE2094" s="1" t="s">
        <v>117</v>
      </c>
      <c r="AF2094" s="9">
        <v>96960</v>
      </c>
      <c r="AG2094" s="1" t="s">
        <v>118</v>
      </c>
      <c r="AH2094" s="1" t="s">
        <v>362</v>
      </c>
      <c r="AI2094" s="1">
        <v>16703227461</v>
      </c>
      <c r="AK2094" s="1" t="s">
        <v>7827</v>
      </c>
      <c r="BC2094" s="1" t="str">
        <f>"51-9111.00"</f>
        <v>51-9111.00</v>
      </c>
      <c r="BD2094" s="1" t="s">
        <v>19505</v>
      </c>
      <c r="BE2094" s="1" t="s">
        <v>19506</v>
      </c>
      <c r="BF2094" s="1" t="s">
        <v>19507</v>
      </c>
      <c r="BG2094" s="1">
        <v>1</v>
      </c>
      <c r="BH2094" s="1">
        <v>1</v>
      </c>
      <c r="BI2094" s="2">
        <v>44256</v>
      </c>
      <c r="BJ2094" s="2">
        <v>44620</v>
      </c>
      <c r="BK2094" s="2">
        <v>44256</v>
      </c>
      <c r="BL2094" s="2">
        <v>44620</v>
      </c>
      <c r="BM2094" s="1">
        <v>40</v>
      </c>
      <c r="BN2094" s="1">
        <v>0</v>
      </c>
      <c r="BO2094" s="1">
        <v>8</v>
      </c>
      <c r="BP2094" s="1">
        <v>8</v>
      </c>
      <c r="BQ2094" s="1">
        <v>8</v>
      </c>
      <c r="BR2094" s="1">
        <v>8</v>
      </c>
      <c r="BS2094" s="1">
        <v>8</v>
      </c>
      <c r="BT2094" s="1">
        <v>0</v>
      </c>
      <c r="BU2094" s="1" t="str">
        <f>"8:00 AM"</f>
        <v>8:00 AM</v>
      </c>
      <c r="BV2094" s="1" t="str">
        <f>"5:00 PM"</f>
        <v>5:00 PM</v>
      </c>
      <c r="BW2094" s="1" t="s">
        <v>135</v>
      </c>
      <c r="BX2094" s="1">
        <v>0</v>
      </c>
      <c r="BY2094" s="1">
        <v>12</v>
      </c>
      <c r="BZ2094" s="1" t="s">
        <v>111</v>
      </c>
      <c r="CA2094" s="1">
        <v>4</v>
      </c>
      <c r="CB2094" s="1" t="s">
        <v>19508</v>
      </c>
      <c r="CC2094" s="1" t="s">
        <v>3201</v>
      </c>
      <c r="CE2094" s="1" t="s">
        <v>116</v>
      </c>
      <c r="CF2094" s="1" t="s">
        <v>117</v>
      </c>
      <c r="CG2094" s="1">
        <v>96950</v>
      </c>
      <c r="CH2094" s="3">
        <v>9.0500000000000007</v>
      </c>
      <c r="CJ2094" s="3">
        <v>13.58</v>
      </c>
      <c r="CL2094" s="1" t="s">
        <v>137</v>
      </c>
      <c r="CM2094" s="1" t="s">
        <v>362</v>
      </c>
      <c r="CN2094" s="1" t="s">
        <v>139</v>
      </c>
      <c r="CP2094" s="1" t="s">
        <v>112</v>
      </c>
      <c r="CQ2094" s="1" t="s">
        <v>111</v>
      </c>
      <c r="CR2094" s="1" t="s">
        <v>112</v>
      </c>
      <c r="CS2094" s="1" t="s">
        <v>111</v>
      </c>
      <c r="CT2094" s="1" t="s">
        <v>138</v>
      </c>
      <c r="CU2094" s="1" t="s">
        <v>111</v>
      </c>
      <c r="CV2094" s="1" t="s">
        <v>138</v>
      </c>
      <c r="CW2094" s="1" t="s">
        <v>2538</v>
      </c>
      <c r="CX2094" s="1">
        <v>16703227461</v>
      </c>
      <c r="CY2094" s="1" t="s">
        <v>7827</v>
      </c>
      <c r="CZ2094" s="1" t="s">
        <v>138</v>
      </c>
      <c r="DA2094" s="1" t="s">
        <v>111</v>
      </c>
      <c r="DB2094" s="1" t="s">
        <v>112</v>
      </c>
      <c r="DC2094" s="1" t="s">
        <v>7824</v>
      </c>
      <c r="DD2094" s="1" t="s">
        <v>7825</v>
      </c>
      <c r="DE2094" s="1" t="s">
        <v>1747</v>
      </c>
      <c r="DF2094" s="1" t="s">
        <v>7821</v>
      </c>
      <c r="DG2094" s="1" t="s">
        <v>7827</v>
      </c>
    </row>
    <row r="2095" spans="1:111" ht="15.6" customHeight="1" x14ac:dyDescent="0.25">
      <c r="A2095" s="1" t="s">
        <v>19509</v>
      </c>
      <c r="B2095" s="1" t="s">
        <v>238</v>
      </c>
      <c r="C2095" s="2">
        <v>44232.11831377315</v>
      </c>
      <c r="D2095" s="2">
        <v>44267</v>
      </c>
      <c r="E2095" s="1" t="s">
        <v>180</v>
      </c>
      <c r="G2095" s="1" t="s">
        <v>112</v>
      </c>
      <c r="H2095" s="1" t="s">
        <v>112</v>
      </c>
      <c r="I2095" s="1" t="s">
        <v>112</v>
      </c>
      <c r="J2095" s="1" t="s">
        <v>791</v>
      </c>
      <c r="K2095" s="1" t="s">
        <v>792</v>
      </c>
      <c r="L2095" s="1" t="s">
        <v>684</v>
      </c>
      <c r="M2095" s="1" t="s">
        <v>793</v>
      </c>
      <c r="N2095" s="1" t="s">
        <v>116</v>
      </c>
      <c r="O2095" s="1" t="s">
        <v>117</v>
      </c>
      <c r="P2095" s="9">
        <v>96950</v>
      </c>
      <c r="Q2095" s="1" t="s">
        <v>118</v>
      </c>
      <c r="R2095" s="1" t="s">
        <v>138</v>
      </c>
      <c r="S2095" s="1">
        <v>16703236877</v>
      </c>
      <c r="U2095" s="1">
        <v>62161</v>
      </c>
      <c r="V2095" s="1" t="s">
        <v>119</v>
      </c>
      <c r="X2095" s="1" t="s">
        <v>686</v>
      </c>
      <c r="Y2095" s="1" t="s">
        <v>687</v>
      </c>
      <c r="Z2095" s="1" t="s">
        <v>688</v>
      </c>
      <c r="AA2095" s="1" t="s">
        <v>245</v>
      </c>
      <c r="AB2095" s="1" t="s">
        <v>6993</v>
      </c>
      <c r="AD2095" s="1" t="s">
        <v>690</v>
      </c>
      <c r="AE2095" s="1" t="s">
        <v>691</v>
      </c>
      <c r="AF2095" s="9">
        <v>96931</v>
      </c>
      <c r="AG2095" s="1" t="s">
        <v>118</v>
      </c>
      <c r="AH2095" s="1" t="s">
        <v>138</v>
      </c>
      <c r="AI2095" s="1">
        <v>16716496877</v>
      </c>
      <c r="AJ2095" s="1">
        <v>203</v>
      </c>
      <c r="AK2095" s="1" t="s">
        <v>692</v>
      </c>
      <c r="BC2095" s="1" t="str">
        <f>"29-1123.00"</f>
        <v>29-1123.00</v>
      </c>
      <c r="BD2095" s="1" t="s">
        <v>4961</v>
      </c>
      <c r="BE2095" s="1" t="s">
        <v>6994</v>
      </c>
      <c r="BF2095" s="1" t="s">
        <v>4963</v>
      </c>
      <c r="BG2095" s="1">
        <v>3</v>
      </c>
      <c r="BH2095" s="1">
        <v>3</v>
      </c>
      <c r="BI2095" s="2">
        <v>44331</v>
      </c>
      <c r="BJ2095" s="2">
        <v>44695</v>
      </c>
      <c r="BK2095" s="2">
        <v>44331</v>
      </c>
      <c r="BL2095" s="2">
        <v>44695</v>
      </c>
      <c r="BM2095" s="1">
        <v>40</v>
      </c>
      <c r="BN2095" s="1">
        <v>0</v>
      </c>
      <c r="BO2095" s="1">
        <v>8</v>
      </c>
      <c r="BP2095" s="1">
        <v>8</v>
      </c>
      <c r="BQ2095" s="1">
        <v>8</v>
      </c>
      <c r="BR2095" s="1">
        <v>8</v>
      </c>
      <c r="BS2095" s="1">
        <v>5</v>
      </c>
      <c r="BT2095" s="1">
        <v>3</v>
      </c>
      <c r="BU2095" s="1" t="str">
        <f>"8:30 AM"</f>
        <v>8:30 AM</v>
      </c>
      <c r="BV2095" s="1" t="str">
        <f>"5:30 PM"</f>
        <v>5:30 PM</v>
      </c>
      <c r="BW2095" s="1" t="s">
        <v>193</v>
      </c>
      <c r="BX2095" s="1">
        <v>0</v>
      </c>
      <c r="BY2095" s="1">
        <v>0</v>
      </c>
      <c r="BZ2095" s="1" t="s">
        <v>112</v>
      </c>
      <c r="CA2095" s="1">
        <v>0</v>
      </c>
      <c r="CB2095" s="1" t="s">
        <v>6995</v>
      </c>
      <c r="CC2095" s="1" t="s">
        <v>684</v>
      </c>
      <c r="CD2095" s="1" t="s">
        <v>793</v>
      </c>
      <c r="CE2095" s="1" t="s">
        <v>116</v>
      </c>
      <c r="CF2095" s="1" t="s">
        <v>117</v>
      </c>
      <c r="CG2095" s="1">
        <v>96950</v>
      </c>
      <c r="CH2095" s="3">
        <v>43.18</v>
      </c>
      <c r="CI2095" s="3">
        <v>43.18</v>
      </c>
      <c r="CL2095" s="1" t="s">
        <v>137</v>
      </c>
      <c r="CN2095" s="1" t="s">
        <v>139</v>
      </c>
      <c r="CP2095" s="1" t="s">
        <v>112</v>
      </c>
      <c r="CQ2095" s="1" t="s">
        <v>111</v>
      </c>
      <c r="CR2095" s="1" t="s">
        <v>112</v>
      </c>
      <c r="CS2095" s="1" t="s">
        <v>112</v>
      </c>
      <c r="CT2095" s="1" t="s">
        <v>138</v>
      </c>
      <c r="CU2095" s="1" t="s">
        <v>111</v>
      </c>
      <c r="CV2095" s="1" t="s">
        <v>138</v>
      </c>
      <c r="CW2095" s="1" t="s">
        <v>797</v>
      </c>
      <c r="CX2095" s="1">
        <v>16703236877</v>
      </c>
      <c r="CY2095" s="1" t="s">
        <v>699</v>
      </c>
      <c r="CZ2095" s="1" t="s">
        <v>138</v>
      </c>
      <c r="DA2095" s="1" t="s">
        <v>111</v>
      </c>
      <c r="DB2095" s="1" t="s">
        <v>112</v>
      </c>
    </row>
    <row r="2096" spans="1:111" ht="15.6" customHeight="1" x14ac:dyDescent="0.25">
      <c r="A2096" s="1" t="s">
        <v>19510</v>
      </c>
      <c r="B2096" s="1" t="s">
        <v>238</v>
      </c>
      <c r="C2096" s="2">
        <v>44228.184115162039</v>
      </c>
      <c r="D2096" s="2">
        <v>44273</v>
      </c>
      <c r="E2096" s="1" t="s">
        <v>180</v>
      </c>
      <c r="G2096" s="1" t="s">
        <v>112</v>
      </c>
      <c r="H2096" s="1" t="s">
        <v>112</v>
      </c>
      <c r="I2096" s="1" t="s">
        <v>112</v>
      </c>
      <c r="J2096" s="1" t="s">
        <v>9093</v>
      </c>
      <c r="K2096" s="1" t="s">
        <v>19511</v>
      </c>
      <c r="L2096" s="1" t="s">
        <v>19512</v>
      </c>
      <c r="N2096" s="1" t="s">
        <v>116</v>
      </c>
      <c r="O2096" s="1" t="s">
        <v>117</v>
      </c>
      <c r="P2096" s="9">
        <v>96950</v>
      </c>
      <c r="Q2096" s="1" t="s">
        <v>118</v>
      </c>
      <c r="S2096" s="1">
        <v>16702348894</v>
      </c>
      <c r="U2096" s="1">
        <v>72251</v>
      </c>
      <c r="V2096" s="1" t="s">
        <v>119</v>
      </c>
      <c r="X2096" s="1" t="s">
        <v>19513</v>
      </c>
      <c r="Y2096" s="1" t="s">
        <v>10222</v>
      </c>
      <c r="Z2096" s="1" t="s">
        <v>3491</v>
      </c>
      <c r="AA2096" s="1" t="s">
        <v>171</v>
      </c>
      <c r="AB2096" s="1" t="s">
        <v>19514</v>
      </c>
      <c r="AD2096" s="1" t="s">
        <v>167</v>
      </c>
      <c r="AE2096" s="1" t="s">
        <v>117</v>
      </c>
      <c r="AF2096" s="9">
        <v>96950</v>
      </c>
      <c r="AG2096" s="1" t="s">
        <v>118</v>
      </c>
      <c r="AI2096" s="1">
        <v>16702348894</v>
      </c>
      <c r="AK2096" s="1" t="s">
        <v>19515</v>
      </c>
      <c r="BC2096" s="1" t="str">
        <f>"35-2014.00"</f>
        <v>35-2014.00</v>
      </c>
      <c r="BD2096" s="1" t="s">
        <v>152</v>
      </c>
      <c r="BE2096" s="1" t="s">
        <v>19516</v>
      </c>
      <c r="BF2096" s="1" t="s">
        <v>592</v>
      </c>
      <c r="BG2096" s="1">
        <v>5</v>
      </c>
      <c r="BH2096" s="1">
        <v>5</v>
      </c>
      <c r="BI2096" s="2">
        <v>44256</v>
      </c>
      <c r="BJ2096" s="2">
        <v>44620</v>
      </c>
      <c r="BK2096" s="2">
        <v>44273</v>
      </c>
      <c r="BL2096" s="2">
        <v>44620</v>
      </c>
      <c r="BM2096" s="1">
        <v>35</v>
      </c>
      <c r="BN2096" s="1">
        <v>0</v>
      </c>
      <c r="BO2096" s="1">
        <v>7</v>
      </c>
      <c r="BP2096" s="1">
        <v>7</v>
      </c>
      <c r="BQ2096" s="1">
        <v>7</v>
      </c>
      <c r="BR2096" s="1">
        <v>7</v>
      </c>
      <c r="BS2096" s="1">
        <v>7</v>
      </c>
      <c r="BT2096" s="1">
        <v>0</v>
      </c>
      <c r="BU2096" s="1" t="str">
        <f>"10:00 AM"</f>
        <v>10:00 AM</v>
      </c>
      <c r="BV2096" s="1" t="str">
        <f>"5:00 PM"</f>
        <v>5:00 PM</v>
      </c>
      <c r="BW2096" s="1" t="s">
        <v>135</v>
      </c>
      <c r="BX2096" s="1">
        <v>6</v>
      </c>
      <c r="BY2096" s="1">
        <v>6</v>
      </c>
      <c r="BZ2096" s="1" t="s">
        <v>112</v>
      </c>
      <c r="CA2096" s="1">
        <v>0</v>
      </c>
      <c r="CB2096" s="4" t="s">
        <v>19517</v>
      </c>
      <c r="CC2096" s="1" t="s">
        <v>19518</v>
      </c>
      <c r="CD2096" s="1" t="s">
        <v>818</v>
      </c>
      <c r="CE2096" s="1" t="s">
        <v>167</v>
      </c>
      <c r="CF2096" s="1" t="s">
        <v>117</v>
      </c>
      <c r="CG2096" s="1">
        <v>96950</v>
      </c>
      <c r="CH2096" s="3">
        <v>8.68</v>
      </c>
      <c r="CI2096" s="3">
        <v>8.68</v>
      </c>
      <c r="CJ2096" s="3">
        <v>13.02</v>
      </c>
      <c r="CK2096" s="3">
        <v>13.02</v>
      </c>
      <c r="CL2096" s="1" t="s">
        <v>137</v>
      </c>
      <c r="CM2096" s="1" t="s">
        <v>138</v>
      </c>
      <c r="CN2096" s="1" t="s">
        <v>139</v>
      </c>
      <c r="CP2096" s="1" t="s">
        <v>112</v>
      </c>
      <c r="CQ2096" s="1" t="s">
        <v>111</v>
      </c>
      <c r="CR2096" s="1" t="s">
        <v>112</v>
      </c>
      <c r="CS2096" s="1" t="s">
        <v>111</v>
      </c>
      <c r="CT2096" s="1" t="s">
        <v>111</v>
      </c>
      <c r="CU2096" s="1" t="s">
        <v>111</v>
      </c>
      <c r="CV2096" s="1" t="s">
        <v>138</v>
      </c>
      <c r="CW2096" s="1" t="s">
        <v>138</v>
      </c>
      <c r="CX2096" s="1">
        <v>16702348894</v>
      </c>
      <c r="CY2096" s="1" t="s">
        <v>19515</v>
      </c>
      <c r="CZ2096" s="1" t="s">
        <v>138</v>
      </c>
      <c r="DA2096" s="1" t="s">
        <v>111</v>
      </c>
      <c r="DB2096" s="1" t="s">
        <v>112</v>
      </c>
    </row>
    <row r="2097" spans="1:111" ht="15.6" customHeight="1" x14ac:dyDescent="0.25">
      <c r="A2097" s="1" t="s">
        <v>19524</v>
      </c>
      <c r="B2097" s="1" t="s">
        <v>238</v>
      </c>
      <c r="C2097" s="2">
        <v>44289.214165625002</v>
      </c>
      <c r="D2097" s="2">
        <v>44327</v>
      </c>
      <c r="E2097" s="1" t="s">
        <v>110</v>
      </c>
      <c r="F2097" s="2">
        <v>44468.833333333336</v>
      </c>
      <c r="G2097" s="1" t="s">
        <v>111</v>
      </c>
      <c r="H2097" s="1" t="s">
        <v>112</v>
      </c>
      <c r="I2097" s="1" t="s">
        <v>112</v>
      </c>
      <c r="J2097" s="1" t="s">
        <v>1501</v>
      </c>
      <c r="L2097" s="1" t="s">
        <v>1502</v>
      </c>
      <c r="M2097" s="1" t="s">
        <v>1503</v>
      </c>
      <c r="N2097" s="1" t="s">
        <v>167</v>
      </c>
      <c r="O2097" s="1" t="s">
        <v>117</v>
      </c>
      <c r="P2097" s="9">
        <v>96950</v>
      </c>
      <c r="Q2097" s="1" t="s">
        <v>118</v>
      </c>
      <c r="S2097" s="1">
        <v>16703232428</v>
      </c>
      <c r="U2097" s="1">
        <v>23711</v>
      </c>
      <c r="V2097" s="1" t="s">
        <v>119</v>
      </c>
      <c r="X2097" s="1" t="s">
        <v>1504</v>
      </c>
      <c r="Y2097" s="1" t="s">
        <v>1172</v>
      </c>
      <c r="Z2097" s="1" t="s">
        <v>1505</v>
      </c>
      <c r="AA2097" s="1" t="s">
        <v>1506</v>
      </c>
      <c r="AB2097" s="1" t="s">
        <v>1502</v>
      </c>
      <c r="AC2097" s="1" t="s">
        <v>1503</v>
      </c>
      <c r="AD2097" s="1" t="s">
        <v>167</v>
      </c>
      <c r="AE2097" s="1" t="s">
        <v>117</v>
      </c>
      <c r="AF2097" s="9">
        <v>96950</v>
      </c>
      <c r="AG2097" s="1" t="s">
        <v>118</v>
      </c>
      <c r="AI2097" s="1">
        <v>16703232428</v>
      </c>
      <c r="AK2097" s="1" t="s">
        <v>1507</v>
      </c>
      <c r="BC2097" s="1" t="str">
        <f>"49-9071.00"</f>
        <v>49-9071.00</v>
      </c>
      <c r="BD2097" s="1" t="s">
        <v>214</v>
      </c>
      <c r="BE2097" s="1" t="s">
        <v>1508</v>
      </c>
      <c r="BF2097" s="1" t="s">
        <v>19525</v>
      </c>
      <c r="BG2097" s="1">
        <v>2</v>
      </c>
      <c r="BH2097" s="1">
        <v>2</v>
      </c>
      <c r="BI2097" s="2">
        <v>44470</v>
      </c>
      <c r="BJ2097" s="2">
        <v>44834</v>
      </c>
      <c r="BK2097" s="2">
        <v>44470</v>
      </c>
      <c r="BL2097" s="2">
        <v>44834</v>
      </c>
      <c r="BM2097" s="1">
        <v>35</v>
      </c>
      <c r="BN2097" s="1">
        <v>0</v>
      </c>
      <c r="BO2097" s="1">
        <v>7</v>
      </c>
      <c r="BP2097" s="1">
        <v>7</v>
      </c>
      <c r="BQ2097" s="1">
        <v>7</v>
      </c>
      <c r="BR2097" s="1">
        <v>7</v>
      </c>
      <c r="BS2097" s="1">
        <v>7</v>
      </c>
      <c r="BT2097" s="1">
        <v>0</v>
      </c>
      <c r="BU2097" s="1" t="str">
        <f>"7:00 AM"</f>
        <v>7:00 AM</v>
      </c>
      <c r="BV2097" s="1" t="str">
        <f>"7:00 PM"</f>
        <v>7:00 PM</v>
      </c>
      <c r="BW2097" s="1" t="s">
        <v>135</v>
      </c>
      <c r="BX2097" s="1">
        <v>0</v>
      </c>
      <c r="BY2097" s="1">
        <v>12</v>
      </c>
      <c r="BZ2097" s="1" t="s">
        <v>111</v>
      </c>
      <c r="CA2097" s="1">
        <v>4</v>
      </c>
      <c r="CB2097" s="1" t="s">
        <v>19526</v>
      </c>
      <c r="CC2097" s="1" t="s">
        <v>1503</v>
      </c>
      <c r="CD2097" s="1" t="s">
        <v>1511</v>
      </c>
      <c r="CE2097" s="1" t="s">
        <v>167</v>
      </c>
      <c r="CF2097" s="1" t="s">
        <v>117</v>
      </c>
      <c r="CG2097" s="1">
        <v>96950</v>
      </c>
      <c r="CH2097" s="3">
        <v>10</v>
      </c>
      <c r="CI2097" s="3">
        <v>13</v>
      </c>
      <c r="CJ2097" s="3">
        <v>15</v>
      </c>
      <c r="CK2097" s="3">
        <v>19.5</v>
      </c>
      <c r="CL2097" s="1" t="s">
        <v>137</v>
      </c>
      <c r="CM2097" s="1" t="s">
        <v>905</v>
      </c>
      <c r="CN2097" s="1" t="s">
        <v>139</v>
      </c>
      <c r="CP2097" s="1" t="s">
        <v>112</v>
      </c>
      <c r="CQ2097" s="1" t="s">
        <v>111</v>
      </c>
      <c r="CR2097" s="1" t="s">
        <v>112</v>
      </c>
      <c r="CS2097" s="1" t="s">
        <v>111</v>
      </c>
      <c r="CT2097" s="1" t="s">
        <v>138</v>
      </c>
      <c r="CU2097" s="1" t="s">
        <v>111</v>
      </c>
      <c r="CV2097" s="1" t="s">
        <v>138</v>
      </c>
      <c r="CW2097" s="1" t="s">
        <v>906</v>
      </c>
      <c r="CX2097" s="1">
        <v>16703232428</v>
      </c>
      <c r="CY2097" s="1" t="s">
        <v>1507</v>
      </c>
      <c r="CZ2097" s="1" t="s">
        <v>230</v>
      </c>
      <c r="DA2097" s="1" t="s">
        <v>111</v>
      </c>
      <c r="DB2097" s="1" t="s">
        <v>112</v>
      </c>
    </row>
    <row r="2098" spans="1:111" ht="15.6" customHeight="1" x14ac:dyDescent="0.25">
      <c r="A2098" s="1" t="s">
        <v>19527</v>
      </c>
      <c r="B2098" s="1" t="s">
        <v>238</v>
      </c>
      <c r="C2098" s="2">
        <v>44216.932751388886</v>
      </c>
      <c r="D2098" s="2">
        <v>44260</v>
      </c>
      <c r="E2098" s="1" t="s">
        <v>180</v>
      </c>
      <c r="G2098" s="1" t="s">
        <v>112</v>
      </c>
      <c r="H2098" s="1" t="s">
        <v>112</v>
      </c>
      <c r="I2098" s="1" t="s">
        <v>112</v>
      </c>
      <c r="J2098" s="1" t="s">
        <v>2552</v>
      </c>
      <c r="K2098" s="1" t="s">
        <v>2553</v>
      </c>
      <c r="L2098" s="1" t="s">
        <v>2561</v>
      </c>
      <c r="M2098" s="1" t="s">
        <v>2555</v>
      </c>
      <c r="N2098" s="1" t="s">
        <v>116</v>
      </c>
      <c r="O2098" s="1" t="s">
        <v>117</v>
      </c>
      <c r="P2098" s="9">
        <v>96950</v>
      </c>
      <c r="Q2098" s="1" t="s">
        <v>118</v>
      </c>
      <c r="S2098" s="1">
        <v>16702880407</v>
      </c>
      <c r="T2098" s="1">
        <v>33</v>
      </c>
      <c r="U2098" s="1">
        <v>212312</v>
      </c>
      <c r="V2098" s="1" t="s">
        <v>119</v>
      </c>
      <c r="X2098" s="1" t="s">
        <v>2556</v>
      </c>
      <c r="Y2098" s="1" t="s">
        <v>1544</v>
      </c>
      <c r="Z2098" s="1" t="s">
        <v>656</v>
      </c>
      <c r="AA2098" s="1" t="s">
        <v>2557</v>
      </c>
      <c r="AB2098" s="1" t="s">
        <v>2561</v>
      </c>
      <c r="AC2098" s="1" t="s">
        <v>2555</v>
      </c>
      <c r="AD2098" s="1" t="s">
        <v>116</v>
      </c>
      <c r="AE2098" s="1" t="s">
        <v>117</v>
      </c>
      <c r="AF2098" s="9">
        <v>96950</v>
      </c>
      <c r="AG2098" s="1" t="s">
        <v>118</v>
      </c>
      <c r="AI2098" s="1">
        <v>16702880407</v>
      </c>
      <c r="AJ2098" s="1">
        <v>33</v>
      </c>
      <c r="AK2098" s="1" t="s">
        <v>279</v>
      </c>
      <c r="BC2098" s="1" t="str">
        <f>"53-3032.00"</f>
        <v>53-3032.00</v>
      </c>
      <c r="BD2098" s="1" t="s">
        <v>991</v>
      </c>
      <c r="BE2098" s="1" t="s">
        <v>10952</v>
      </c>
      <c r="BF2098" s="1" t="s">
        <v>4066</v>
      </c>
      <c r="BG2098" s="1">
        <v>5</v>
      </c>
      <c r="BH2098" s="1">
        <v>5</v>
      </c>
      <c r="BI2098" s="2">
        <v>44291</v>
      </c>
      <c r="BJ2098" s="2">
        <v>44655</v>
      </c>
      <c r="BK2098" s="2">
        <v>44291</v>
      </c>
      <c r="BL2098" s="2">
        <v>44655</v>
      </c>
      <c r="BM2098" s="1">
        <v>40</v>
      </c>
      <c r="BN2098" s="1">
        <v>0</v>
      </c>
      <c r="BO2098" s="1">
        <v>8</v>
      </c>
      <c r="BP2098" s="1">
        <v>8</v>
      </c>
      <c r="BQ2098" s="1">
        <v>8</v>
      </c>
      <c r="BR2098" s="1">
        <v>8</v>
      </c>
      <c r="BS2098" s="1">
        <v>8</v>
      </c>
      <c r="BT2098" s="1">
        <v>0</v>
      </c>
      <c r="BU2098" s="1" t="str">
        <f>"7:00 AM"</f>
        <v>7:00 AM</v>
      </c>
      <c r="BV2098" s="1" t="str">
        <f>"3:30 PM"</f>
        <v>3:30 PM</v>
      </c>
      <c r="BW2098" s="1" t="s">
        <v>135</v>
      </c>
      <c r="BX2098" s="1">
        <v>0</v>
      </c>
      <c r="BY2098" s="1">
        <v>12</v>
      </c>
      <c r="BZ2098" s="1" t="s">
        <v>112</v>
      </c>
      <c r="CA2098" s="1">
        <v>0</v>
      </c>
      <c r="CB2098" s="1" t="s">
        <v>19528</v>
      </c>
      <c r="CC2098" s="1" t="s">
        <v>2561</v>
      </c>
      <c r="CD2098" s="1" t="s">
        <v>2555</v>
      </c>
      <c r="CE2098" s="1" t="s">
        <v>116</v>
      </c>
      <c r="CF2098" s="1" t="s">
        <v>117</v>
      </c>
      <c r="CG2098" s="1">
        <v>96950</v>
      </c>
      <c r="CH2098" s="3">
        <v>9.1999999999999993</v>
      </c>
      <c r="CJ2098" s="3">
        <v>13.8</v>
      </c>
      <c r="CL2098" s="1" t="s">
        <v>137</v>
      </c>
      <c r="CM2098" s="1" t="s">
        <v>138</v>
      </c>
      <c r="CN2098" s="1" t="s">
        <v>218</v>
      </c>
      <c r="CP2098" s="1" t="s">
        <v>112</v>
      </c>
      <c r="CQ2098" s="1" t="s">
        <v>111</v>
      </c>
      <c r="CR2098" s="1" t="s">
        <v>112</v>
      </c>
      <c r="CS2098" s="1" t="s">
        <v>111</v>
      </c>
      <c r="CT2098" s="1" t="s">
        <v>138</v>
      </c>
      <c r="CU2098" s="1" t="s">
        <v>111</v>
      </c>
      <c r="CV2098" s="1" t="s">
        <v>138</v>
      </c>
      <c r="CW2098" s="1" t="s">
        <v>19529</v>
      </c>
      <c r="CX2098" s="1">
        <v>16702880407</v>
      </c>
      <c r="CY2098" s="1" t="s">
        <v>279</v>
      </c>
      <c r="CZ2098" s="1" t="s">
        <v>2563</v>
      </c>
      <c r="DA2098" s="1" t="s">
        <v>111</v>
      </c>
      <c r="DB2098" s="1" t="s">
        <v>112</v>
      </c>
    </row>
    <row r="2099" spans="1:111" ht="15.6" customHeight="1" x14ac:dyDescent="0.25">
      <c r="A2099" s="1" t="s">
        <v>19534</v>
      </c>
      <c r="B2099" s="1" t="s">
        <v>238</v>
      </c>
      <c r="C2099" s="2">
        <v>44291.031378472224</v>
      </c>
      <c r="D2099" s="2">
        <v>44327</v>
      </c>
      <c r="E2099" s="1" t="s">
        <v>110</v>
      </c>
      <c r="F2099" s="2">
        <v>44468.833333333336</v>
      </c>
      <c r="G2099" s="1" t="s">
        <v>111</v>
      </c>
      <c r="H2099" s="1" t="s">
        <v>112</v>
      </c>
      <c r="I2099" s="1" t="s">
        <v>112</v>
      </c>
      <c r="J2099" s="1" t="s">
        <v>19535</v>
      </c>
      <c r="K2099" s="1" t="s">
        <v>19536</v>
      </c>
      <c r="L2099" s="1" t="s">
        <v>17523</v>
      </c>
      <c r="M2099" s="1" t="s">
        <v>986</v>
      </c>
      <c r="N2099" s="1" t="s">
        <v>167</v>
      </c>
      <c r="O2099" s="1" t="s">
        <v>117</v>
      </c>
      <c r="P2099" s="9">
        <v>96950</v>
      </c>
      <c r="Q2099" s="1" t="s">
        <v>118</v>
      </c>
      <c r="S2099" s="1">
        <v>16703221690</v>
      </c>
      <c r="T2099" s="1">
        <v>408</v>
      </c>
      <c r="U2099" s="1">
        <v>488510</v>
      </c>
      <c r="V2099" s="1" t="s">
        <v>119</v>
      </c>
      <c r="X2099" s="1" t="s">
        <v>671</v>
      </c>
      <c r="Y2099" s="1" t="s">
        <v>17521</v>
      </c>
      <c r="Z2099" s="1" t="s">
        <v>17522</v>
      </c>
      <c r="AA2099" s="1" t="s">
        <v>528</v>
      </c>
      <c r="AB2099" s="1" t="s">
        <v>17523</v>
      </c>
      <c r="AC2099" s="1" t="s">
        <v>986</v>
      </c>
      <c r="AD2099" s="1" t="s">
        <v>167</v>
      </c>
      <c r="AE2099" s="1" t="s">
        <v>117</v>
      </c>
      <c r="AF2099" s="9">
        <v>96950</v>
      </c>
      <c r="AG2099" s="1" t="s">
        <v>118</v>
      </c>
      <c r="AI2099" s="1">
        <v>16703221690</v>
      </c>
      <c r="AJ2099" s="1">
        <v>408</v>
      </c>
      <c r="AK2099" s="1" t="s">
        <v>990</v>
      </c>
      <c r="BC2099" s="1" t="str">
        <f>"43-3031.00"</f>
        <v>43-3031.00</v>
      </c>
      <c r="BD2099" s="1" t="s">
        <v>389</v>
      </c>
      <c r="BE2099" s="1" t="s">
        <v>19537</v>
      </c>
      <c r="BF2099" s="1" t="s">
        <v>4216</v>
      </c>
      <c r="BG2099" s="1">
        <v>1</v>
      </c>
      <c r="BH2099" s="1">
        <v>1</v>
      </c>
      <c r="BI2099" s="2">
        <v>44470</v>
      </c>
      <c r="BJ2099" s="2">
        <v>45565</v>
      </c>
      <c r="BK2099" s="2">
        <v>44470</v>
      </c>
      <c r="BL2099" s="2">
        <v>45565</v>
      </c>
      <c r="BM2099" s="1">
        <v>35</v>
      </c>
      <c r="BN2099" s="1">
        <v>0</v>
      </c>
      <c r="BO2099" s="1">
        <v>7</v>
      </c>
      <c r="BP2099" s="1">
        <v>7</v>
      </c>
      <c r="BQ2099" s="1">
        <v>7</v>
      </c>
      <c r="BR2099" s="1">
        <v>7</v>
      </c>
      <c r="BS2099" s="1">
        <v>7</v>
      </c>
      <c r="BT2099" s="1">
        <v>0</v>
      </c>
      <c r="BU2099" s="1" t="str">
        <f>"8:00 AM"</f>
        <v>8:00 AM</v>
      </c>
      <c r="BV2099" s="1" t="str">
        <f>"5:00 PM"</f>
        <v>5:00 PM</v>
      </c>
      <c r="BW2099" s="1" t="s">
        <v>392</v>
      </c>
      <c r="BX2099" s="1">
        <v>0</v>
      </c>
      <c r="BY2099" s="1">
        <v>24</v>
      </c>
      <c r="BZ2099" s="1" t="s">
        <v>112</v>
      </c>
      <c r="CA2099" s="1">
        <v>0</v>
      </c>
      <c r="CB2099" s="4" t="s">
        <v>19538</v>
      </c>
      <c r="CC2099" s="1" t="s">
        <v>17523</v>
      </c>
      <c r="CD2099" s="1" t="s">
        <v>986</v>
      </c>
      <c r="CE2099" s="1" t="s">
        <v>167</v>
      </c>
      <c r="CF2099" s="1" t="s">
        <v>117</v>
      </c>
      <c r="CG2099" s="1">
        <v>96950</v>
      </c>
      <c r="CH2099" s="3">
        <v>9.49</v>
      </c>
      <c r="CI2099" s="3">
        <v>9.8699999999999992</v>
      </c>
      <c r="CJ2099" s="3">
        <v>14.24</v>
      </c>
      <c r="CK2099" s="3">
        <v>14.81</v>
      </c>
      <c r="CL2099" s="1" t="s">
        <v>137</v>
      </c>
      <c r="CM2099" s="1" t="s">
        <v>922</v>
      </c>
      <c r="CN2099" s="1" t="s">
        <v>139</v>
      </c>
      <c r="CP2099" s="1" t="s">
        <v>112</v>
      </c>
      <c r="CQ2099" s="1" t="s">
        <v>111</v>
      </c>
      <c r="CR2099" s="1" t="s">
        <v>112</v>
      </c>
      <c r="CS2099" s="1" t="s">
        <v>111</v>
      </c>
      <c r="CT2099" s="1" t="s">
        <v>111</v>
      </c>
      <c r="CU2099" s="1" t="s">
        <v>111</v>
      </c>
      <c r="CV2099" s="1" t="s">
        <v>138</v>
      </c>
      <c r="CW2099" s="1" t="s">
        <v>714</v>
      </c>
      <c r="CX2099" s="1">
        <v>16703221690</v>
      </c>
      <c r="CY2099" s="1" t="s">
        <v>990</v>
      </c>
      <c r="CZ2099" s="1" t="s">
        <v>716</v>
      </c>
      <c r="DA2099" s="1" t="s">
        <v>111</v>
      </c>
      <c r="DB2099" s="1" t="s">
        <v>112</v>
      </c>
    </row>
    <row r="2100" spans="1:111" ht="15.6" customHeight="1" x14ac:dyDescent="0.25">
      <c r="A2100" s="1" t="s">
        <v>19540</v>
      </c>
      <c r="B2100" s="1" t="s">
        <v>238</v>
      </c>
      <c r="C2100" s="2">
        <v>44259.116704513886</v>
      </c>
      <c r="D2100" s="2">
        <v>44292</v>
      </c>
      <c r="E2100" s="1" t="s">
        <v>180</v>
      </c>
      <c r="G2100" s="1" t="s">
        <v>111</v>
      </c>
      <c r="H2100" s="1" t="s">
        <v>112</v>
      </c>
      <c r="I2100" s="1" t="s">
        <v>112</v>
      </c>
      <c r="J2100" s="1" t="s">
        <v>12436</v>
      </c>
      <c r="K2100" s="1" t="s">
        <v>12437</v>
      </c>
      <c r="L2100" s="1" t="s">
        <v>2070</v>
      </c>
      <c r="M2100" s="1" t="s">
        <v>12438</v>
      </c>
      <c r="N2100" s="1" t="s">
        <v>116</v>
      </c>
      <c r="O2100" s="1" t="s">
        <v>117</v>
      </c>
      <c r="P2100" s="9">
        <v>96950</v>
      </c>
      <c r="Q2100" s="1" t="s">
        <v>118</v>
      </c>
      <c r="R2100" s="1" t="s">
        <v>138</v>
      </c>
      <c r="S2100" s="1">
        <v>16702358901</v>
      </c>
      <c r="U2100" s="1">
        <v>811412</v>
      </c>
      <c r="V2100" s="1" t="s">
        <v>119</v>
      </c>
      <c r="X2100" s="1" t="s">
        <v>12439</v>
      </c>
      <c r="Y2100" s="1" t="s">
        <v>12440</v>
      </c>
      <c r="AA2100" s="1" t="s">
        <v>387</v>
      </c>
      <c r="AB2100" s="1" t="s">
        <v>2070</v>
      </c>
      <c r="AC2100" s="1" t="s">
        <v>12438</v>
      </c>
      <c r="AD2100" s="1" t="s">
        <v>116</v>
      </c>
      <c r="AE2100" s="1" t="s">
        <v>117</v>
      </c>
      <c r="AF2100" s="9">
        <v>96950</v>
      </c>
      <c r="AG2100" s="1" t="s">
        <v>118</v>
      </c>
      <c r="AH2100" s="1" t="s">
        <v>138</v>
      </c>
      <c r="AI2100" s="1">
        <v>16702358901</v>
      </c>
      <c r="AK2100" s="1" t="s">
        <v>12441</v>
      </c>
      <c r="BC2100" s="1" t="str">
        <f>"49-9021.01"</f>
        <v>49-9021.01</v>
      </c>
      <c r="BD2100" s="1" t="s">
        <v>3944</v>
      </c>
      <c r="BE2100" s="1" t="s">
        <v>12442</v>
      </c>
      <c r="BF2100" s="1" t="s">
        <v>3946</v>
      </c>
      <c r="BG2100" s="1">
        <v>1</v>
      </c>
      <c r="BH2100" s="1">
        <v>1</v>
      </c>
      <c r="BI2100" s="2">
        <v>44348</v>
      </c>
      <c r="BJ2100" s="2">
        <v>44712</v>
      </c>
      <c r="BK2100" s="2">
        <v>44348</v>
      </c>
      <c r="BL2100" s="2">
        <v>44712</v>
      </c>
      <c r="BM2100" s="1">
        <v>40</v>
      </c>
      <c r="BN2100" s="1">
        <v>0</v>
      </c>
      <c r="BO2100" s="1">
        <v>8</v>
      </c>
      <c r="BP2100" s="1">
        <v>8</v>
      </c>
      <c r="BQ2100" s="1">
        <v>8</v>
      </c>
      <c r="BR2100" s="1">
        <v>8</v>
      </c>
      <c r="BS2100" s="1">
        <v>8</v>
      </c>
      <c r="BT2100" s="1">
        <v>0</v>
      </c>
      <c r="BU2100" s="1" t="str">
        <f>"8:30 AM"</f>
        <v>8:30 AM</v>
      </c>
      <c r="BV2100" s="1" t="str">
        <f>"5:30 PM"</f>
        <v>5:30 PM</v>
      </c>
      <c r="BW2100" s="1" t="s">
        <v>135</v>
      </c>
      <c r="BX2100" s="1">
        <v>0</v>
      </c>
      <c r="BY2100" s="1">
        <v>12</v>
      </c>
      <c r="BZ2100" s="1" t="s">
        <v>112</v>
      </c>
      <c r="CA2100" s="1">
        <v>0</v>
      </c>
      <c r="CB2100" s="4" t="s">
        <v>12443</v>
      </c>
      <c r="CC2100" s="1" t="s">
        <v>2070</v>
      </c>
      <c r="CD2100" s="1" t="s">
        <v>138</v>
      </c>
      <c r="CE2100" s="1" t="s">
        <v>116</v>
      </c>
      <c r="CF2100" s="1" t="s">
        <v>117</v>
      </c>
      <c r="CG2100" s="1">
        <v>96950</v>
      </c>
      <c r="CH2100" s="3">
        <v>9.0299999999999994</v>
      </c>
      <c r="CI2100" s="3">
        <v>9.0299999999999994</v>
      </c>
      <c r="CJ2100" s="3">
        <v>13.55</v>
      </c>
      <c r="CK2100" s="3">
        <v>13.55</v>
      </c>
      <c r="CL2100" s="1" t="s">
        <v>137</v>
      </c>
      <c r="CM2100" s="1" t="s">
        <v>138</v>
      </c>
      <c r="CN2100" s="1" t="s">
        <v>139</v>
      </c>
      <c r="CP2100" s="1" t="s">
        <v>112</v>
      </c>
      <c r="CQ2100" s="1" t="s">
        <v>111</v>
      </c>
      <c r="CR2100" s="1" t="s">
        <v>112</v>
      </c>
      <c r="CS2100" s="1" t="s">
        <v>111</v>
      </c>
      <c r="CT2100" s="1" t="s">
        <v>138</v>
      </c>
      <c r="CU2100" s="1" t="s">
        <v>111</v>
      </c>
      <c r="CV2100" s="1" t="s">
        <v>138</v>
      </c>
      <c r="CW2100" s="1" t="s">
        <v>138</v>
      </c>
      <c r="CX2100" s="1">
        <v>16702358901</v>
      </c>
      <c r="CY2100" s="1" t="s">
        <v>12444</v>
      </c>
      <c r="CZ2100" s="1" t="s">
        <v>138</v>
      </c>
      <c r="DA2100" s="1" t="s">
        <v>111</v>
      </c>
      <c r="DB2100" s="1" t="s">
        <v>112</v>
      </c>
    </row>
    <row r="2101" spans="1:111" ht="15.6" customHeight="1" x14ac:dyDescent="0.25">
      <c r="A2101" s="1" t="s">
        <v>19541</v>
      </c>
      <c r="B2101" s="1" t="s">
        <v>238</v>
      </c>
      <c r="C2101" s="2">
        <v>44291.057787268517</v>
      </c>
      <c r="D2101" s="2">
        <v>44328</v>
      </c>
      <c r="E2101" s="1" t="s">
        <v>110</v>
      </c>
      <c r="F2101" s="2">
        <v>44468.833333333336</v>
      </c>
      <c r="G2101" s="1" t="s">
        <v>111</v>
      </c>
      <c r="H2101" s="1" t="s">
        <v>112</v>
      </c>
      <c r="I2101" s="1" t="s">
        <v>112</v>
      </c>
      <c r="J2101" s="1" t="s">
        <v>983</v>
      </c>
      <c r="K2101" s="1" t="s">
        <v>984</v>
      </c>
      <c r="L2101" s="1" t="s">
        <v>985</v>
      </c>
      <c r="M2101" s="1" t="s">
        <v>986</v>
      </c>
      <c r="N2101" s="1" t="s">
        <v>167</v>
      </c>
      <c r="O2101" s="1" t="s">
        <v>117</v>
      </c>
      <c r="P2101" s="9">
        <v>96950</v>
      </c>
      <c r="Q2101" s="1" t="s">
        <v>118</v>
      </c>
      <c r="S2101" s="1">
        <v>16703221690</v>
      </c>
      <c r="T2101" s="1">
        <v>408</v>
      </c>
      <c r="U2101" s="1">
        <v>488510</v>
      </c>
      <c r="V2101" s="1" t="s">
        <v>119</v>
      </c>
      <c r="X2101" s="1" t="s">
        <v>987</v>
      </c>
      <c r="Y2101" s="1" t="s">
        <v>988</v>
      </c>
      <c r="Z2101" s="1" t="s">
        <v>989</v>
      </c>
      <c r="AA2101" s="1" t="s">
        <v>528</v>
      </c>
      <c r="AB2101" s="1" t="s">
        <v>985</v>
      </c>
      <c r="AC2101" s="1" t="s">
        <v>986</v>
      </c>
      <c r="AD2101" s="1" t="s">
        <v>167</v>
      </c>
      <c r="AE2101" s="1" t="s">
        <v>117</v>
      </c>
      <c r="AF2101" s="9">
        <v>96950</v>
      </c>
      <c r="AG2101" s="1" t="s">
        <v>118</v>
      </c>
      <c r="AI2101" s="1">
        <v>16703221690</v>
      </c>
      <c r="AJ2101" s="1">
        <v>408</v>
      </c>
      <c r="AK2101" s="1" t="s">
        <v>990</v>
      </c>
      <c r="BC2101" s="1" t="str">
        <f>"53-1031.00"</f>
        <v>53-1031.00</v>
      </c>
      <c r="BD2101" s="1" t="s">
        <v>19542</v>
      </c>
      <c r="BE2101" s="1" t="s">
        <v>19543</v>
      </c>
      <c r="BF2101" s="1" t="s">
        <v>19544</v>
      </c>
      <c r="BG2101" s="1">
        <v>1</v>
      </c>
      <c r="BH2101" s="1">
        <v>1</v>
      </c>
      <c r="BI2101" s="2">
        <v>44470</v>
      </c>
      <c r="BJ2101" s="2">
        <v>45565</v>
      </c>
      <c r="BK2101" s="2">
        <v>44470</v>
      </c>
      <c r="BL2101" s="2">
        <v>45565</v>
      </c>
      <c r="BM2101" s="1">
        <v>35</v>
      </c>
      <c r="BN2101" s="1">
        <v>0</v>
      </c>
      <c r="BO2101" s="1">
        <v>7</v>
      </c>
      <c r="BP2101" s="1">
        <v>7</v>
      </c>
      <c r="BQ2101" s="1">
        <v>7</v>
      </c>
      <c r="BR2101" s="1">
        <v>7</v>
      </c>
      <c r="BS2101" s="1">
        <v>7</v>
      </c>
      <c r="BT2101" s="1">
        <v>0</v>
      </c>
      <c r="BU2101" s="1" t="str">
        <f>"8:00 AM"</f>
        <v>8:00 AM</v>
      </c>
      <c r="BV2101" s="1" t="str">
        <f>"5:00 PM"</f>
        <v>5:00 PM</v>
      </c>
      <c r="BW2101" s="1" t="s">
        <v>135</v>
      </c>
      <c r="BX2101" s="1">
        <v>0</v>
      </c>
      <c r="BY2101" s="1">
        <v>12</v>
      </c>
      <c r="BZ2101" s="1" t="s">
        <v>111</v>
      </c>
      <c r="CA2101" s="1">
        <v>23</v>
      </c>
      <c r="CB2101" s="4" t="s">
        <v>19545</v>
      </c>
      <c r="CC2101" s="1" t="s">
        <v>985</v>
      </c>
      <c r="CD2101" s="1" t="s">
        <v>986</v>
      </c>
      <c r="CE2101" s="1" t="s">
        <v>167</v>
      </c>
      <c r="CF2101" s="1" t="s">
        <v>117</v>
      </c>
      <c r="CG2101" s="1">
        <v>96950</v>
      </c>
      <c r="CH2101" s="3">
        <v>19.63</v>
      </c>
      <c r="CI2101" s="3">
        <v>20.190000000000001</v>
      </c>
      <c r="CJ2101" s="3">
        <v>29.45</v>
      </c>
      <c r="CK2101" s="3">
        <v>30.29</v>
      </c>
      <c r="CL2101" s="1" t="s">
        <v>137</v>
      </c>
      <c r="CM2101" s="1" t="s">
        <v>922</v>
      </c>
      <c r="CN2101" s="1" t="s">
        <v>139</v>
      </c>
      <c r="CP2101" s="1" t="s">
        <v>112</v>
      </c>
      <c r="CQ2101" s="1" t="s">
        <v>111</v>
      </c>
      <c r="CR2101" s="1" t="s">
        <v>112</v>
      </c>
      <c r="CS2101" s="1" t="s">
        <v>111</v>
      </c>
      <c r="CT2101" s="1" t="s">
        <v>111</v>
      </c>
      <c r="CU2101" s="1" t="s">
        <v>111</v>
      </c>
      <c r="CV2101" s="1" t="s">
        <v>138</v>
      </c>
      <c r="CW2101" s="1" t="s">
        <v>714</v>
      </c>
      <c r="CX2101" s="1">
        <v>16703221690</v>
      </c>
      <c r="CY2101" s="1" t="s">
        <v>990</v>
      </c>
      <c r="CZ2101" s="1" t="s">
        <v>716</v>
      </c>
      <c r="DA2101" s="1" t="s">
        <v>111</v>
      </c>
      <c r="DB2101" s="1" t="s">
        <v>112</v>
      </c>
    </row>
    <row r="2102" spans="1:111" ht="15.6" customHeight="1" x14ac:dyDescent="0.25">
      <c r="A2102" s="1" t="s">
        <v>19546</v>
      </c>
      <c r="B2102" s="1" t="s">
        <v>238</v>
      </c>
      <c r="C2102" s="2">
        <v>44305.05416388889</v>
      </c>
      <c r="D2102" s="2">
        <v>44330</v>
      </c>
      <c r="E2102" s="1" t="s">
        <v>180</v>
      </c>
      <c r="G2102" s="1" t="s">
        <v>112</v>
      </c>
      <c r="H2102" s="1" t="s">
        <v>112</v>
      </c>
      <c r="I2102" s="1" t="s">
        <v>112</v>
      </c>
      <c r="J2102" s="1" t="s">
        <v>3474</v>
      </c>
      <c r="K2102" s="1" t="s">
        <v>138</v>
      </c>
      <c r="L2102" s="1" t="s">
        <v>3476</v>
      </c>
      <c r="M2102" s="1" t="s">
        <v>3477</v>
      </c>
      <c r="N2102" s="1" t="s">
        <v>167</v>
      </c>
      <c r="O2102" s="1" t="s">
        <v>117</v>
      </c>
      <c r="P2102" s="9">
        <v>96950</v>
      </c>
      <c r="Q2102" s="1" t="s">
        <v>118</v>
      </c>
      <c r="R2102" s="1" t="s">
        <v>138</v>
      </c>
      <c r="S2102" s="1">
        <v>16702368202</v>
      </c>
      <c r="T2102" s="1">
        <v>3554</v>
      </c>
      <c r="U2102" s="1">
        <v>622110</v>
      </c>
      <c r="V2102" s="1" t="s">
        <v>119</v>
      </c>
      <c r="X2102" s="1" t="s">
        <v>3478</v>
      </c>
      <c r="Y2102" s="1" t="s">
        <v>3479</v>
      </c>
      <c r="Z2102" s="1" t="s">
        <v>1701</v>
      </c>
      <c r="AA2102" s="1" t="s">
        <v>3480</v>
      </c>
      <c r="AB2102" s="1" t="s">
        <v>3476</v>
      </c>
      <c r="AC2102" s="1" t="s">
        <v>3477</v>
      </c>
      <c r="AD2102" s="1" t="s">
        <v>167</v>
      </c>
      <c r="AE2102" s="1" t="s">
        <v>117</v>
      </c>
      <c r="AF2102" s="9">
        <v>96950</v>
      </c>
      <c r="AG2102" s="1" t="s">
        <v>118</v>
      </c>
      <c r="AH2102" s="1" t="s">
        <v>138</v>
      </c>
      <c r="AI2102" s="1">
        <v>16702368202</v>
      </c>
      <c r="AJ2102" s="1">
        <v>3554</v>
      </c>
      <c r="AK2102" s="1" t="s">
        <v>3481</v>
      </c>
      <c r="BC2102" s="1" t="str">
        <f>"29-2034.00"</f>
        <v>29-2034.00</v>
      </c>
      <c r="BD2102" s="1" t="s">
        <v>3482</v>
      </c>
      <c r="BE2102" s="1" t="s">
        <v>3483</v>
      </c>
      <c r="BF2102" s="1" t="s">
        <v>3484</v>
      </c>
      <c r="BG2102" s="1">
        <v>1</v>
      </c>
      <c r="BH2102" s="1">
        <v>1</v>
      </c>
      <c r="BI2102" s="2">
        <v>44378</v>
      </c>
      <c r="BJ2102" s="2">
        <v>44742</v>
      </c>
      <c r="BK2102" s="2">
        <v>44378</v>
      </c>
      <c r="BL2102" s="2">
        <v>44742</v>
      </c>
      <c r="BM2102" s="1">
        <v>40</v>
      </c>
      <c r="BN2102" s="1">
        <v>0</v>
      </c>
      <c r="BO2102" s="1">
        <v>8</v>
      </c>
      <c r="BP2102" s="1">
        <v>8</v>
      </c>
      <c r="BQ2102" s="1">
        <v>8</v>
      </c>
      <c r="BR2102" s="1">
        <v>8</v>
      </c>
      <c r="BS2102" s="1">
        <v>8</v>
      </c>
      <c r="BT2102" s="1">
        <v>0</v>
      </c>
      <c r="BU2102" s="1" t="str">
        <f>"7:30 AM"</f>
        <v>7:30 AM</v>
      </c>
      <c r="BV2102" s="1" t="str">
        <f>"4:30 PM"</f>
        <v>4:30 PM</v>
      </c>
      <c r="BW2102" s="1" t="s">
        <v>392</v>
      </c>
      <c r="BX2102" s="1">
        <v>0</v>
      </c>
      <c r="BY2102" s="1">
        <v>24</v>
      </c>
      <c r="BZ2102" s="1" t="s">
        <v>112</v>
      </c>
      <c r="CA2102" s="1">
        <v>0</v>
      </c>
      <c r="CB2102" s="1" t="s">
        <v>3485</v>
      </c>
      <c r="CC2102" s="1" t="s">
        <v>3476</v>
      </c>
      <c r="CD2102" s="1" t="s">
        <v>3477</v>
      </c>
      <c r="CE2102" s="1" t="s">
        <v>167</v>
      </c>
      <c r="CF2102" s="1" t="s">
        <v>117</v>
      </c>
      <c r="CG2102" s="1">
        <v>96950</v>
      </c>
      <c r="CH2102" s="3">
        <v>15.24</v>
      </c>
      <c r="CI2102" s="3">
        <v>22.43</v>
      </c>
      <c r="CJ2102" s="3">
        <v>22.86</v>
      </c>
      <c r="CK2102" s="3">
        <v>33.64</v>
      </c>
      <c r="CL2102" s="1" t="s">
        <v>137</v>
      </c>
      <c r="CM2102" s="1" t="s">
        <v>3486</v>
      </c>
      <c r="CN2102" s="1" t="s">
        <v>139</v>
      </c>
      <c r="CP2102" s="1" t="s">
        <v>111</v>
      </c>
      <c r="CQ2102" s="1" t="s">
        <v>111</v>
      </c>
      <c r="CR2102" s="1" t="s">
        <v>112</v>
      </c>
      <c r="CS2102" s="1" t="s">
        <v>111</v>
      </c>
      <c r="CT2102" s="1" t="s">
        <v>138</v>
      </c>
      <c r="CU2102" s="1" t="s">
        <v>138</v>
      </c>
      <c r="CV2102" s="1" t="s">
        <v>138</v>
      </c>
      <c r="CW2102" s="1" t="s">
        <v>3487</v>
      </c>
      <c r="CX2102" s="1">
        <v>16702368202</v>
      </c>
      <c r="CY2102" s="1" t="s">
        <v>3488</v>
      </c>
      <c r="CZ2102" s="1" t="s">
        <v>3489</v>
      </c>
      <c r="DA2102" s="1" t="s">
        <v>111</v>
      </c>
      <c r="DB2102" s="1" t="s">
        <v>112</v>
      </c>
      <c r="DC2102" s="1" t="s">
        <v>19547</v>
      </c>
      <c r="DD2102" s="1" t="s">
        <v>3490</v>
      </c>
      <c r="DE2102" s="1" t="s">
        <v>3491</v>
      </c>
      <c r="DF2102" s="1" t="s">
        <v>3474</v>
      </c>
      <c r="DG2102" s="1" t="s">
        <v>3492</v>
      </c>
    </row>
    <row r="2103" spans="1:111" ht="15.6" customHeight="1" x14ac:dyDescent="0.25">
      <c r="A2103" s="1" t="s">
        <v>19550</v>
      </c>
      <c r="B2103" s="1" t="s">
        <v>238</v>
      </c>
      <c r="C2103" s="2">
        <v>44246.833989236111</v>
      </c>
      <c r="D2103" s="2">
        <v>44281</v>
      </c>
      <c r="E2103" s="1" t="s">
        <v>110</v>
      </c>
      <c r="F2103" s="2">
        <v>44315.833333333336</v>
      </c>
      <c r="G2103" s="1" t="s">
        <v>112</v>
      </c>
      <c r="H2103" s="1" t="s">
        <v>112</v>
      </c>
      <c r="I2103" s="1" t="s">
        <v>112</v>
      </c>
      <c r="J2103" s="1" t="s">
        <v>19551</v>
      </c>
      <c r="K2103" s="1" t="s">
        <v>19552</v>
      </c>
      <c r="L2103" s="1" t="s">
        <v>19553</v>
      </c>
      <c r="N2103" s="1" t="s">
        <v>116</v>
      </c>
      <c r="O2103" s="1" t="s">
        <v>117</v>
      </c>
      <c r="P2103" s="9">
        <v>96950</v>
      </c>
      <c r="Q2103" s="1" t="s">
        <v>118</v>
      </c>
      <c r="S2103" s="1">
        <v>16702877733</v>
      </c>
      <c r="U2103" s="1">
        <v>813110</v>
      </c>
      <c r="V2103" s="1" t="s">
        <v>119</v>
      </c>
      <c r="X2103" s="1" t="s">
        <v>19164</v>
      </c>
      <c r="Y2103" s="1" t="s">
        <v>19554</v>
      </c>
      <c r="AA2103" s="1" t="s">
        <v>245</v>
      </c>
      <c r="AB2103" s="1" t="s">
        <v>19555</v>
      </c>
      <c r="AD2103" s="1" t="s">
        <v>116</v>
      </c>
      <c r="AE2103" s="1" t="s">
        <v>117</v>
      </c>
      <c r="AF2103" s="9">
        <v>96950</v>
      </c>
      <c r="AG2103" s="1" t="s">
        <v>118</v>
      </c>
      <c r="AI2103" s="1">
        <v>16702877733</v>
      </c>
      <c r="AK2103" s="1" t="s">
        <v>2079</v>
      </c>
      <c r="BC2103" s="1" t="str">
        <f>"27-3091"</f>
        <v>27-3091</v>
      </c>
      <c r="BD2103" s="1" t="s">
        <v>1239</v>
      </c>
      <c r="BE2103" s="1" t="s">
        <v>19556</v>
      </c>
      <c r="BF2103" s="1" t="s">
        <v>19557</v>
      </c>
      <c r="BG2103" s="1">
        <v>1</v>
      </c>
      <c r="BH2103" s="1">
        <v>1</v>
      </c>
      <c r="BI2103" s="2">
        <v>44317</v>
      </c>
      <c r="BJ2103" s="2">
        <v>44681</v>
      </c>
      <c r="BK2103" s="2">
        <v>44317</v>
      </c>
      <c r="BL2103" s="2">
        <v>44681</v>
      </c>
      <c r="BM2103" s="1">
        <v>40</v>
      </c>
      <c r="BN2103" s="1">
        <v>8</v>
      </c>
      <c r="BO2103" s="1">
        <v>0</v>
      </c>
      <c r="BP2103" s="1">
        <v>8</v>
      </c>
      <c r="BQ2103" s="1">
        <v>8</v>
      </c>
      <c r="BR2103" s="1">
        <v>8</v>
      </c>
      <c r="BS2103" s="1">
        <v>8</v>
      </c>
      <c r="BT2103" s="1">
        <v>0</v>
      </c>
      <c r="BU2103" s="1" t="str">
        <f>"8:00 AM"</f>
        <v>8:00 AM</v>
      </c>
      <c r="BV2103" s="1" t="str">
        <f>"5:00 PM"</f>
        <v>5:00 PM</v>
      </c>
      <c r="BW2103" s="1" t="s">
        <v>135</v>
      </c>
      <c r="BX2103" s="1">
        <v>0</v>
      </c>
      <c r="BY2103" s="1">
        <v>0</v>
      </c>
      <c r="BZ2103" s="1" t="s">
        <v>112</v>
      </c>
      <c r="CA2103" s="1">
        <v>0</v>
      </c>
      <c r="CB2103" s="1" t="s">
        <v>19558</v>
      </c>
      <c r="CC2103" s="1" t="s">
        <v>19559</v>
      </c>
      <c r="CE2103" s="1" t="s">
        <v>116</v>
      </c>
      <c r="CF2103" s="1" t="s">
        <v>117</v>
      </c>
      <c r="CG2103" s="1">
        <v>96950</v>
      </c>
      <c r="CH2103" s="3">
        <v>14</v>
      </c>
      <c r="CI2103" s="3">
        <v>14</v>
      </c>
      <c r="CJ2103" s="3">
        <v>21</v>
      </c>
      <c r="CK2103" s="3">
        <v>21</v>
      </c>
      <c r="CL2103" s="1" t="s">
        <v>137</v>
      </c>
      <c r="CN2103" s="1" t="s">
        <v>139</v>
      </c>
      <c r="CP2103" s="1" t="s">
        <v>112</v>
      </c>
      <c r="CQ2103" s="1" t="s">
        <v>111</v>
      </c>
      <c r="CR2103" s="1" t="s">
        <v>112</v>
      </c>
      <c r="CS2103" s="1" t="s">
        <v>111</v>
      </c>
      <c r="CT2103" s="1" t="s">
        <v>138</v>
      </c>
      <c r="CU2103" s="1" t="s">
        <v>111</v>
      </c>
      <c r="CV2103" s="1" t="s">
        <v>138</v>
      </c>
      <c r="CW2103" s="1" t="s">
        <v>362</v>
      </c>
      <c r="CX2103" s="1">
        <v>16702877733</v>
      </c>
      <c r="CY2103" s="1" t="s">
        <v>2079</v>
      </c>
      <c r="CZ2103" s="1" t="s">
        <v>138</v>
      </c>
      <c r="DA2103" s="1" t="s">
        <v>111</v>
      </c>
      <c r="DB2103" s="1" t="s">
        <v>112</v>
      </c>
    </row>
    <row r="2104" spans="1:111" ht="15.6" customHeight="1" x14ac:dyDescent="0.25">
      <c r="A2104" s="1" t="s">
        <v>19560</v>
      </c>
      <c r="B2104" s="1" t="s">
        <v>238</v>
      </c>
      <c r="C2104" s="2">
        <v>44245.996741087962</v>
      </c>
      <c r="D2104" s="2">
        <v>44292</v>
      </c>
      <c r="E2104" s="1" t="s">
        <v>180</v>
      </c>
      <c r="G2104" s="1" t="s">
        <v>112</v>
      </c>
      <c r="H2104" s="1" t="s">
        <v>112</v>
      </c>
      <c r="I2104" s="1" t="s">
        <v>112</v>
      </c>
      <c r="J2104" s="1" t="s">
        <v>791</v>
      </c>
      <c r="K2104" s="1" t="s">
        <v>792</v>
      </c>
      <c r="L2104" s="1" t="s">
        <v>2383</v>
      </c>
      <c r="M2104" s="1" t="s">
        <v>793</v>
      </c>
      <c r="N2104" s="1" t="s">
        <v>116</v>
      </c>
      <c r="O2104" s="1" t="s">
        <v>117</v>
      </c>
      <c r="P2104" s="9">
        <v>96950</v>
      </c>
      <c r="Q2104" s="1" t="s">
        <v>118</v>
      </c>
      <c r="R2104" s="1" t="s">
        <v>719</v>
      </c>
      <c r="S2104" s="1">
        <v>16703236877</v>
      </c>
      <c r="U2104" s="1">
        <v>62161</v>
      </c>
      <c r="V2104" s="1" t="s">
        <v>119</v>
      </c>
      <c r="X2104" s="1" t="s">
        <v>686</v>
      </c>
      <c r="Y2104" s="1" t="s">
        <v>687</v>
      </c>
      <c r="Z2104" s="1" t="s">
        <v>688</v>
      </c>
      <c r="AA2104" s="1" t="s">
        <v>245</v>
      </c>
      <c r="AB2104" s="1" t="s">
        <v>689</v>
      </c>
      <c r="AC2104" s="1" t="s">
        <v>13050</v>
      </c>
      <c r="AD2104" s="1" t="s">
        <v>690</v>
      </c>
      <c r="AE2104" s="1" t="s">
        <v>691</v>
      </c>
      <c r="AF2104" s="9">
        <v>96931</v>
      </c>
      <c r="AG2104" s="1" t="s">
        <v>118</v>
      </c>
      <c r="AH2104" s="1" t="s">
        <v>719</v>
      </c>
      <c r="AI2104" s="1">
        <v>16716498746</v>
      </c>
      <c r="AJ2104" s="1">
        <v>203</v>
      </c>
      <c r="AK2104" s="1" t="s">
        <v>692</v>
      </c>
      <c r="BC2104" s="1" t="str">
        <f>"21-1021.00"</f>
        <v>21-1021.00</v>
      </c>
      <c r="BD2104" s="1" t="s">
        <v>13051</v>
      </c>
      <c r="BE2104" s="1" t="s">
        <v>13052</v>
      </c>
      <c r="BF2104" s="1" t="s">
        <v>13053</v>
      </c>
      <c r="BG2104" s="1">
        <v>2</v>
      </c>
      <c r="BH2104" s="1">
        <v>2</v>
      </c>
      <c r="BI2104" s="2">
        <v>44331</v>
      </c>
      <c r="BJ2104" s="2">
        <v>44695</v>
      </c>
      <c r="BK2104" s="2">
        <v>44331</v>
      </c>
      <c r="BL2104" s="2">
        <v>44695</v>
      </c>
      <c r="BM2104" s="1">
        <v>40</v>
      </c>
      <c r="BN2104" s="1">
        <v>0</v>
      </c>
      <c r="BO2104" s="1">
        <v>8</v>
      </c>
      <c r="BP2104" s="1">
        <v>8</v>
      </c>
      <c r="BQ2104" s="1">
        <v>8</v>
      </c>
      <c r="BR2104" s="1">
        <v>8</v>
      </c>
      <c r="BS2104" s="1">
        <v>5</v>
      </c>
      <c r="BT2104" s="1">
        <v>3</v>
      </c>
      <c r="BU2104" s="1" t="str">
        <f>"8:30 AM"</f>
        <v>8:30 AM</v>
      </c>
      <c r="BV2104" s="1" t="str">
        <f>"5:30 PM"</f>
        <v>5:30 PM</v>
      </c>
      <c r="BW2104" s="1" t="s">
        <v>392</v>
      </c>
      <c r="BX2104" s="1">
        <v>0</v>
      </c>
      <c r="BY2104" s="1">
        <v>6</v>
      </c>
      <c r="BZ2104" s="1" t="s">
        <v>112</v>
      </c>
      <c r="CA2104" s="1">
        <v>0</v>
      </c>
      <c r="CB2104" s="1" t="s">
        <v>7603</v>
      </c>
      <c r="CC2104" s="1" t="s">
        <v>4912</v>
      </c>
      <c r="CD2104" s="1" t="s">
        <v>793</v>
      </c>
      <c r="CE2104" s="1" t="s">
        <v>116</v>
      </c>
      <c r="CF2104" s="1" t="s">
        <v>117</v>
      </c>
      <c r="CG2104" s="1">
        <v>96950</v>
      </c>
      <c r="CH2104" s="3">
        <v>13.53</v>
      </c>
      <c r="CI2104" s="3">
        <v>13.53</v>
      </c>
      <c r="CL2104" s="1" t="s">
        <v>137</v>
      </c>
      <c r="CN2104" s="1" t="s">
        <v>139</v>
      </c>
      <c r="CP2104" s="1" t="s">
        <v>112</v>
      </c>
      <c r="CQ2104" s="1" t="s">
        <v>111</v>
      </c>
      <c r="CR2104" s="1" t="s">
        <v>112</v>
      </c>
      <c r="CS2104" s="1" t="s">
        <v>112</v>
      </c>
      <c r="CT2104" s="1" t="s">
        <v>138</v>
      </c>
      <c r="CU2104" s="1" t="s">
        <v>111</v>
      </c>
      <c r="CV2104" s="1" t="s">
        <v>138</v>
      </c>
      <c r="CW2104" s="1" t="s">
        <v>2568</v>
      </c>
      <c r="CX2104" s="1">
        <v>16703236877</v>
      </c>
      <c r="CY2104" s="1" t="s">
        <v>699</v>
      </c>
      <c r="CZ2104" s="1" t="s">
        <v>138</v>
      </c>
      <c r="DA2104" s="1" t="s">
        <v>111</v>
      </c>
      <c r="DB2104" s="1" t="s">
        <v>112</v>
      </c>
    </row>
    <row r="2105" spans="1:111" ht="15.6" customHeight="1" x14ac:dyDescent="0.25">
      <c r="A2105" s="1" t="s">
        <v>19561</v>
      </c>
      <c r="B2105" s="1" t="s">
        <v>238</v>
      </c>
      <c r="C2105" s="2">
        <v>44315.252103819446</v>
      </c>
      <c r="D2105" s="2">
        <v>44355</v>
      </c>
      <c r="E2105" s="1" t="s">
        <v>110</v>
      </c>
      <c r="F2105" s="2">
        <v>44468.833333333336</v>
      </c>
      <c r="G2105" s="1" t="s">
        <v>112</v>
      </c>
      <c r="H2105" s="1" t="s">
        <v>112</v>
      </c>
      <c r="I2105" s="1" t="s">
        <v>112</v>
      </c>
      <c r="J2105" s="1" t="s">
        <v>2758</v>
      </c>
      <c r="K2105" s="1" t="s">
        <v>1979</v>
      </c>
      <c r="L2105" s="1" t="s">
        <v>941</v>
      </c>
      <c r="M2105" s="1" t="s">
        <v>942</v>
      </c>
      <c r="N2105" s="1" t="s">
        <v>116</v>
      </c>
      <c r="O2105" s="1" t="s">
        <v>117</v>
      </c>
      <c r="P2105" s="9">
        <v>96950</v>
      </c>
      <c r="Q2105" s="1" t="s">
        <v>118</v>
      </c>
      <c r="S2105" s="1">
        <v>16702352883</v>
      </c>
      <c r="U2105" s="1">
        <v>561320</v>
      </c>
      <c r="V2105" s="1" t="s">
        <v>119</v>
      </c>
      <c r="X2105" s="1" t="s">
        <v>943</v>
      </c>
      <c r="Y2105" s="1" t="s">
        <v>944</v>
      </c>
      <c r="Z2105" s="1" t="s">
        <v>945</v>
      </c>
      <c r="AA2105" s="1" t="s">
        <v>373</v>
      </c>
      <c r="AB2105" s="1" t="s">
        <v>941</v>
      </c>
      <c r="AC2105" s="1" t="s">
        <v>942</v>
      </c>
      <c r="AD2105" s="1" t="s">
        <v>116</v>
      </c>
      <c r="AE2105" s="1" t="s">
        <v>117</v>
      </c>
      <c r="AF2105" s="9">
        <v>96950</v>
      </c>
      <c r="AG2105" s="1" t="s">
        <v>118</v>
      </c>
      <c r="AI2105" s="1">
        <v>16702352883</v>
      </c>
      <c r="AK2105" s="1" t="s">
        <v>530</v>
      </c>
      <c r="BC2105" s="1" t="str">
        <f>"37-2012.00"</f>
        <v>37-2012.00</v>
      </c>
      <c r="BD2105" s="1" t="s">
        <v>576</v>
      </c>
      <c r="BE2105" s="1" t="s">
        <v>5157</v>
      </c>
      <c r="BF2105" s="1" t="s">
        <v>5158</v>
      </c>
      <c r="BG2105" s="1">
        <v>5</v>
      </c>
      <c r="BH2105" s="1">
        <v>5</v>
      </c>
      <c r="BI2105" s="2">
        <v>44470</v>
      </c>
      <c r="BJ2105" s="2">
        <v>44834</v>
      </c>
      <c r="BK2105" s="2">
        <v>44470</v>
      </c>
      <c r="BL2105" s="2">
        <v>44834</v>
      </c>
      <c r="BM2105" s="1">
        <v>35</v>
      </c>
      <c r="BN2105" s="1">
        <v>0</v>
      </c>
      <c r="BO2105" s="1">
        <v>7</v>
      </c>
      <c r="BP2105" s="1">
        <v>7</v>
      </c>
      <c r="BQ2105" s="1">
        <v>7</v>
      </c>
      <c r="BR2105" s="1">
        <v>7</v>
      </c>
      <c r="BS2105" s="1">
        <v>7</v>
      </c>
      <c r="BT2105" s="1">
        <v>0</v>
      </c>
      <c r="BU2105" s="1" t="str">
        <f>"10:00 AM"</f>
        <v>10:00 AM</v>
      </c>
      <c r="BV2105" s="1" t="str">
        <f>"6:00 PM"</f>
        <v>6:00 PM</v>
      </c>
      <c r="BW2105" s="1" t="s">
        <v>135</v>
      </c>
      <c r="BX2105" s="1">
        <v>3</v>
      </c>
      <c r="BY2105" s="1">
        <v>3</v>
      </c>
      <c r="BZ2105" s="1" t="s">
        <v>112</v>
      </c>
      <c r="CA2105" s="1">
        <v>0</v>
      </c>
      <c r="CB2105" s="4" t="s">
        <v>19562</v>
      </c>
      <c r="CC2105" s="1" t="s">
        <v>941</v>
      </c>
      <c r="CD2105" s="1" t="s">
        <v>942</v>
      </c>
      <c r="CE2105" s="1" t="s">
        <v>116</v>
      </c>
      <c r="CF2105" s="1" t="s">
        <v>117</v>
      </c>
      <c r="CG2105" s="1">
        <v>96950</v>
      </c>
      <c r="CH2105" s="3">
        <v>7.59</v>
      </c>
      <c r="CI2105" s="3">
        <v>7.59</v>
      </c>
      <c r="CJ2105" s="3">
        <v>11.39</v>
      </c>
      <c r="CK2105" s="3">
        <v>11.39</v>
      </c>
      <c r="CL2105" s="1" t="s">
        <v>137</v>
      </c>
      <c r="CM2105" s="1" t="s">
        <v>138</v>
      </c>
      <c r="CN2105" s="1" t="s">
        <v>139</v>
      </c>
      <c r="CP2105" s="1" t="s">
        <v>112</v>
      </c>
      <c r="CQ2105" s="1" t="s">
        <v>111</v>
      </c>
      <c r="CR2105" s="1" t="s">
        <v>112</v>
      </c>
      <c r="CS2105" s="1" t="s">
        <v>111</v>
      </c>
      <c r="CT2105" s="1" t="s">
        <v>111</v>
      </c>
      <c r="CU2105" s="1" t="s">
        <v>111</v>
      </c>
      <c r="CV2105" s="1" t="s">
        <v>138</v>
      </c>
      <c r="CW2105" s="1" t="s">
        <v>138</v>
      </c>
      <c r="CX2105" s="1">
        <v>16702352883</v>
      </c>
      <c r="CY2105" s="1" t="s">
        <v>530</v>
      </c>
      <c r="CZ2105" s="1" t="s">
        <v>138</v>
      </c>
      <c r="DA2105" s="1" t="s">
        <v>111</v>
      </c>
      <c r="DB2105" s="1" t="s">
        <v>112</v>
      </c>
    </row>
    <row r="2106" spans="1:111" ht="15.6" customHeight="1" x14ac:dyDescent="0.25">
      <c r="A2106" s="1" t="s">
        <v>19563</v>
      </c>
      <c r="B2106" s="1" t="s">
        <v>238</v>
      </c>
      <c r="C2106" s="2">
        <v>44344.859434722224</v>
      </c>
      <c r="D2106" s="2">
        <v>44385</v>
      </c>
      <c r="E2106" s="1" t="s">
        <v>110</v>
      </c>
      <c r="F2106" s="2">
        <v>44469.833333333336</v>
      </c>
      <c r="G2106" s="1" t="s">
        <v>111</v>
      </c>
      <c r="H2106" s="1" t="s">
        <v>112</v>
      </c>
      <c r="I2106" s="1" t="s">
        <v>112</v>
      </c>
      <c r="J2106" s="1" t="s">
        <v>2972</v>
      </c>
      <c r="K2106" s="1" t="s">
        <v>362</v>
      </c>
      <c r="L2106" s="1" t="s">
        <v>14896</v>
      </c>
      <c r="M2106" s="1" t="s">
        <v>8586</v>
      </c>
      <c r="N2106" s="1" t="s">
        <v>167</v>
      </c>
      <c r="O2106" s="1" t="s">
        <v>117</v>
      </c>
      <c r="P2106" s="9">
        <v>96950</v>
      </c>
      <c r="Q2106" s="1" t="s">
        <v>118</v>
      </c>
      <c r="R2106" s="1" t="s">
        <v>230</v>
      </c>
      <c r="S2106" s="1">
        <v>16702357011</v>
      </c>
      <c r="T2106" s="1">
        <v>0</v>
      </c>
      <c r="U2106" s="1">
        <v>56211</v>
      </c>
      <c r="V2106" s="1" t="s">
        <v>119</v>
      </c>
      <c r="X2106" s="1" t="s">
        <v>721</v>
      </c>
      <c r="Y2106" s="1" t="s">
        <v>2974</v>
      </c>
      <c r="Z2106" s="1" t="s">
        <v>2975</v>
      </c>
      <c r="AA2106" s="1" t="s">
        <v>461</v>
      </c>
      <c r="AB2106" s="1" t="s">
        <v>2973</v>
      </c>
      <c r="AC2106" s="1" t="s">
        <v>115</v>
      </c>
      <c r="AD2106" s="1" t="s">
        <v>116</v>
      </c>
      <c r="AE2106" s="1" t="s">
        <v>117</v>
      </c>
      <c r="AF2106" s="9">
        <v>96950</v>
      </c>
      <c r="AG2106" s="1" t="s">
        <v>118</v>
      </c>
      <c r="AH2106" s="1" t="s">
        <v>362</v>
      </c>
      <c r="AI2106" s="1">
        <v>16702357011</v>
      </c>
      <c r="AJ2106" s="1">
        <v>0</v>
      </c>
      <c r="AK2106" s="1" t="s">
        <v>2977</v>
      </c>
      <c r="BC2106" s="1" t="str">
        <f>"49-9071.00"</f>
        <v>49-9071.00</v>
      </c>
      <c r="BD2106" s="1" t="s">
        <v>214</v>
      </c>
      <c r="BE2106" s="1" t="s">
        <v>14897</v>
      </c>
      <c r="BF2106" s="1" t="s">
        <v>4272</v>
      </c>
      <c r="BG2106" s="1">
        <v>2</v>
      </c>
      <c r="BH2106" s="1">
        <v>2</v>
      </c>
      <c r="BI2106" s="2">
        <v>44471</v>
      </c>
      <c r="BJ2106" s="2">
        <v>45566</v>
      </c>
      <c r="BK2106" s="2">
        <v>44471</v>
      </c>
      <c r="BL2106" s="2">
        <v>45566</v>
      </c>
      <c r="BM2106" s="1">
        <v>35</v>
      </c>
      <c r="BN2106" s="1">
        <v>0</v>
      </c>
      <c r="BO2106" s="1">
        <v>7</v>
      </c>
      <c r="BP2106" s="1">
        <v>7</v>
      </c>
      <c r="BQ2106" s="1">
        <v>7</v>
      </c>
      <c r="BR2106" s="1">
        <v>7</v>
      </c>
      <c r="BS2106" s="1">
        <v>7</v>
      </c>
      <c r="BT2106" s="1">
        <v>0</v>
      </c>
      <c r="BU2106" s="1" t="str">
        <f>"8:00 AM"</f>
        <v>8:00 AM</v>
      </c>
      <c r="BV2106" s="1" t="str">
        <f>"4:00 PM"</f>
        <v>4:00 PM</v>
      </c>
      <c r="BW2106" s="1" t="s">
        <v>135</v>
      </c>
      <c r="BX2106" s="1">
        <v>0</v>
      </c>
      <c r="BY2106" s="1">
        <v>0</v>
      </c>
      <c r="BZ2106" s="1" t="s">
        <v>112</v>
      </c>
      <c r="CB2106" s="1" t="s">
        <v>14898</v>
      </c>
      <c r="CC2106" s="1" t="s">
        <v>7890</v>
      </c>
      <c r="CD2106" s="1" t="s">
        <v>8586</v>
      </c>
      <c r="CE2106" s="1" t="s">
        <v>167</v>
      </c>
      <c r="CF2106" s="1" t="s">
        <v>117</v>
      </c>
      <c r="CG2106" s="1">
        <v>96950</v>
      </c>
      <c r="CH2106" s="3">
        <v>8.7100000000000009</v>
      </c>
      <c r="CI2106" s="3">
        <v>8.7100000000000009</v>
      </c>
      <c r="CL2106" s="1" t="s">
        <v>137</v>
      </c>
      <c r="CM2106" s="1" t="s">
        <v>138</v>
      </c>
      <c r="CN2106" s="1" t="s">
        <v>139</v>
      </c>
      <c r="CP2106" s="1" t="s">
        <v>112</v>
      </c>
      <c r="CQ2106" s="1" t="s">
        <v>111</v>
      </c>
      <c r="CR2106" s="1" t="s">
        <v>112</v>
      </c>
      <c r="CS2106" s="1" t="s">
        <v>112</v>
      </c>
      <c r="CT2106" s="1" t="s">
        <v>138</v>
      </c>
      <c r="CU2106" s="1" t="s">
        <v>111</v>
      </c>
      <c r="CV2106" s="1" t="s">
        <v>138</v>
      </c>
      <c r="CW2106" s="1" t="s">
        <v>138</v>
      </c>
      <c r="CX2106" s="1">
        <v>16702357011</v>
      </c>
      <c r="CY2106" s="1" t="s">
        <v>2977</v>
      </c>
      <c r="CZ2106" s="1" t="s">
        <v>428</v>
      </c>
      <c r="DA2106" s="1" t="s">
        <v>111</v>
      </c>
      <c r="DB2106" s="1" t="s">
        <v>112</v>
      </c>
    </row>
    <row r="2107" spans="1:111" ht="15.6" customHeight="1" x14ac:dyDescent="0.25">
      <c r="A2107" s="1" t="s">
        <v>19564</v>
      </c>
      <c r="B2107" s="1" t="s">
        <v>238</v>
      </c>
      <c r="C2107" s="2">
        <v>44341.891905208337</v>
      </c>
      <c r="D2107" s="2">
        <v>44372</v>
      </c>
      <c r="E2107" s="1" t="s">
        <v>180</v>
      </c>
      <c r="G2107" s="1" t="s">
        <v>112</v>
      </c>
      <c r="H2107" s="1" t="s">
        <v>112</v>
      </c>
      <c r="I2107" s="1" t="s">
        <v>112</v>
      </c>
      <c r="J2107" s="1" t="s">
        <v>11692</v>
      </c>
      <c r="K2107" s="1" t="s">
        <v>15431</v>
      </c>
      <c r="L2107" s="1" t="s">
        <v>10738</v>
      </c>
      <c r="N2107" s="1" t="s">
        <v>167</v>
      </c>
      <c r="O2107" s="1" t="s">
        <v>117</v>
      </c>
      <c r="P2107" s="9">
        <v>96950</v>
      </c>
      <c r="Q2107" s="1" t="s">
        <v>118</v>
      </c>
      <c r="R2107" s="1" t="s">
        <v>117</v>
      </c>
      <c r="S2107" s="1">
        <v>16702335368</v>
      </c>
      <c r="U2107" s="1">
        <v>722410</v>
      </c>
      <c r="V2107" s="1" t="s">
        <v>119</v>
      </c>
      <c r="X2107" s="1" t="s">
        <v>2598</v>
      </c>
      <c r="Y2107" s="1" t="s">
        <v>2599</v>
      </c>
      <c r="Z2107" s="1" t="s">
        <v>2163</v>
      </c>
      <c r="AA2107" s="1" t="s">
        <v>3134</v>
      </c>
      <c r="AB2107" s="1" t="s">
        <v>4719</v>
      </c>
      <c r="AD2107" s="1" t="s">
        <v>167</v>
      </c>
      <c r="AE2107" s="1" t="s">
        <v>117</v>
      </c>
      <c r="AF2107" s="9">
        <v>96950</v>
      </c>
      <c r="AG2107" s="1" t="s">
        <v>118</v>
      </c>
      <c r="AH2107" s="1" t="s">
        <v>117</v>
      </c>
      <c r="AI2107" s="1">
        <v>16702335368</v>
      </c>
      <c r="AK2107" s="1" t="s">
        <v>10739</v>
      </c>
      <c r="BC2107" s="1" t="str">
        <f>"35-3011.00"</f>
        <v>35-3011.00</v>
      </c>
      <c r="BD2107" s="1" t="s">
        <v>4126</v>
      </c>
      <c r="BE2107" s="1" t="s">
        <v>15432</v>
      </c>
      <c r="BF2107" s="1" t="s">
        <v>4128</v>
      </c>
      <c r="BG2107" s="1">
        <v>2</v>
      </c>
      <c r="BH2107" s="1">
        <v>2</v>
      </c>
      <c r="BI2107" s="2">
        <v>44424</v>
      </c>
      <c r="BJ2107" s="2">
        <v>44788</v>
      </c>
      <c r="BK2107" s="2">
        <v>44424</v>
      </c>
      <c r="BL2107" s="2">
        <v>44788</v>
      </c>
      <c r="BM2107" s="1">
        <v>40</v>
      </c>
      <c r="BN2107" s="1">
        <v>0</v>
      </c>
      <c r="BO2107" s="1">
        <v>8</v>
      </c>
      <c r="BP2107" s="1">
        <v>8</v>
      </c>
      <c r="BQ2107" s="1">
        <v>8</v>
      </c>
      <c r="BR2107" s="1">
        <v>8</v>
      </c>
      <c r="BS2107" s="1">
        <v>8</v>
      </c>
      <c r="BT2107" s="1">
        <v>0</v>
      </c>
      <c r="BU2107" s="1" t="str">
        <f>"5:00 PM"</f>
        <v>5:00 PM</v>
      </c>
      <c r="BV2107" s="1" t="str">
        <f>"1:00 AM"</f>
        <v>1:00 AM</v>
      </c>
      <c r="BW2107" s="1" t="s">
        <v>135</v>
      </c>
      <c r="BX2107" s="1">
        <v>0</v>
      </c>
      <c r="BY2107" s="1">
        <v>6</v>
      </c>
      <c r="BZ2107" s="1" t="s">
        <v>112</v>
      </c>
      <c r="CB2107" s="1" t="s">
        <v>15433</v>
      </c>
      <c r="CC2107" s="1" t="s">
        <v>4719</v>
      </c>
      <c r="CE2107" s="1" t="s">
        <v>167</v>
      </c>
      <c r="CF2107" s="1" t="s">
        <v>117</v>
      </c>
      <c r="CG2107" s="1">
        <v>96950</v>
      </c>
      <c r="CH2107" s="3">
        <v>8.41</v>
      </c>
      <c r="CI2107" s="3">
        <v>8.41</v>
      </c>
      <c r="CJ2107" s="3">
        <v>12.62</v>
      </c>
      <c r="CK2107" s="3">
        <v>12.62</v>
      </c>
      <c r="CL2107" s="1" t="s">
        <v>137</v>
      </c>
      <c r="CM2107" s="1" t="s">
        <v>230</v>
      </c>
      <c r="CN2107" s="1" t="s">
        <v>139</v>
      </c>
      <c r="CP2107" s="1" t="s">
        <v>112</v>
      </c>
      <c r="CQ2107" s="1" t="s">
        <v>111</v>
      </c>
      <c r="CR2107" s="1" t="s">
        <v>112</v>
      </c>
      <c r="CS2107" s="1" t="s">
        <v>111</v>
      </c>
      <c r="CT2107" s="1" t="s">
        <v>111</v>
      </c>
      <c r="CU2107" s="1" t="s">
        <v>111</v>
      </c>
      <c r="CV2107" s="1" t="s">
        <v>138</v>
      </c>
      <c r="CW2107" s="1" t="s">
        <v>138</v>
      </c>
      <c r="CX2107" s="1">
        <v>16702335368</v>
      </c>
      <c r="CY2107" s="1" t="s">
        <v>10739</v>
      </c>
      <c r="CZ2107" s="1" t="s">
        <v>428</v>
      </c>
      <c r="DA2107" s="1" t="s">
        <v>111</v>
      </c>
      <c r="DB2107" s="1" t="s">
        <v>112</v>
      </c>
    </row>
    <row r="2108" spans="1:111" ht="15.6" customHeight="1" x14ac:dyDescent="0.25">
      <c r="A2108" s="1" t="s">
        <v>19565</v>
      </c>
      <c r="B2108" s="1" t="s">
        <v>238</v>
      </c>
      <c r="C2108" s="2">
        <v>44335.008264699078</v>
      </c>
      <c r="D2108" s="2">
        <v>44375</v>
      </c>
      <c r="E2108" s="1" t="s">
        <v>110</v>
      </c>
      <c r="F2108" s="2">
        <v>44468.833333333336</v>
      </c>
      <c r="G2108" s="1" t="s">
        <v>111</v>
      </c>
      <c r="H2108" s="1" t="s">
        <v>112</v>
      </c>
      <c r="I2108" s="1" t="s">
        <v>112</v>
      </c>
      <c r="J2108" s="1" t="s">
        <v>5174</v>
      </c>
      <c r="K2108" s="1" t="s">
        <v>19566</v>
      </c>
      <c r="L2108" s="1" t="s">
        <v>754</v>
      </c>
      <c r="M2108" s="1" t="s">
        <v>19567</v>
      </c>
      <c r="N2108" s="1" t="s">
        <v>167</v>
      </c>
      <c r="O2108" s="1" t="s">
        <v>117</v>
      </c>
      <c r="P2108" s="9">
        <v>96950</v>
      </c>
      <c r="Q2108" s="1" t="s">
        <v>118</v>
      </c>
      <c r="S2108" s="1">
        <v>16702339391</v>
      </c>
      <c r="U2108" s="1">
        <v>811490</v>
      </c>
      <c r="V2108" s="1" t="s">
        <v>119</v>
      </c>
      <c r="X2108" s="1" t="s">
        <v>19568</v>
      </c>
      <c r="Y2108" s="1" t="s">
        <v>14859</v>
      </c>
      <c r="Z2108" s="1" t="s">
        <v>138</v>
      </c>
      <c r="AA2108" s="1" t="s">
        <v>245</v>
      </c>
      <c r="AB2108" s="1" t="s">
        <v>7054</v>
      </c>
      <c r="AD2108" s="1" t="s">
        <v>167</v>
      </c>
      <c r="AE2108" s="1" t="s">
        <v>117</v>
      </c>
      <c r="AF2108" s="9">
        <v>96950</v>
      </c>
      <c r="AG2108" s="1" t="s">
        <v>118</v>
      </c>
      <c r="AI2108" s="1">
        <v>16702339391</v>
      </c>
      <c r="AK2108" s="1" t="s">
        <v>5180</v>
      </c>
      <c r="BC2108" s="1" t="str">
        <f>"49-3051.00"</f>
        <v>49-3051.00</v>
      </c>
      <c r="BD2108" s="1" t="s">
        <v>7865</v>
      </c>
      <c r="BE2108" s="1" t="s">
        <v>19569</v>
      </c>
      <c r="BF2108" s="1" t="s">
        <v>19570</v>
      </c>
      <c r="BG2108" s="1">
        <v>1</v>
      </c>
      <c r="BH2108" s="1">
        <v>1</v>
      </c>
      <c r="BI2108" s="2">
        <v>44470</v>
      </c>
      <c r="BJ2108" s="2">
        <v>45565</v>
      </c>
      <c r="BK2108" s="2">
        <v>44470</v>
      </c>
      <c r="BL2108" s="2">
        <v>45565</v>
      </c>
      <c r="BM2108" s="1">
        <v>35</v>
      </c>
      <c r="BN2108" s="1">
        <v>0</v>
      </c>
      <c r="BO2108" s="1">
        <v>7</v>
      </c>
      <c r="BP2108" s="1">
        <v>7</v>
      </c>
      <c r="BQ2108" s="1">
        <v>7</v>
      </c>
      <c r="BR2108" s="1">
        <v>7</v>
      </c>
      <c r="BS2108" s="1">
        <v>7</v>
      </c>
      <c r="BT2108" s="1">
        <v>0</v>
      </c>
      <c r="BU2108" s="1" t="str">
        <f>"9:00 AM"</f>
        <v>9:00 AM</v>
      </c>
      <c r="BV2108" s="1" t="str">
        <f t="shared" ref="BV2108:BV2113" si="58">"5:00 PM"</f>
        <v>5:00 PM</v>
      </c>
      <c r="BW2108" s="1" t="s">
        <v>230</v>
      </c>
      <c r="BX2108" s="1">
        <v>0</v>
      </c>
      <c r="BY2108" s="1">
        <v>24</v>
      </c>
      <c r="BZ2108" s="1" t="s">
        <v>112</v>
      </c>
      <c r="CB2108" s="4" t="s">
        <v>19571</v>
      </c>
      <c r="CC2108" s="1" t="s">
        <v>7054</v>
      </c>
      <c r="CD2108" s="1" t="s">
        <v>19572</v>
      </c>
      <c r="CE2108" s="1" t="s">
        <v>167</v>
      </c>
      <c r="CF2108" s="1" t="s">
        <v>117</v>
      </c>
      <c r="CG2108" s="1">
        <v>96950</v>
      </c>
      <c r="CH2108" s="3">
        <v>10.67</v>
      </c>
      <c r="CI2108" s="3">
        <v>10.67</v>
      </c>
      <c r="CJ2108" s="3">
        <v>0</v>
      </c>
      <c r="CK2108" s="3">
        <v>0</v>
      </c>
      <c r="CL2108" s="1" t="s">
        <v>137</v>
      </c>
      <c r="CN2108" s="1" t="s">
        <v>139</v>
      </c>
      <c r="CP2108" s="1" t="s">
        <v>112</v>
      </c>
      <c r="CQ2108" s="1" t="s">
        <v>111</v>
      </c>
      <c r="CR2108" s="1" t="s">
        <v>112</v>
      </c>
      <c r="CS2108" s="1" t="s">
        <v>112</v>
      </c>
      <c r="CT2108" s="1" t="s">
        <v>138</v>
      </c>
      <c r="CU2108" s="1" t="s">
        <v>111</v>
      </c>
      <c r="CV2108" s="1" t="s">
        <v>138</v>
      </c>
      <c r="CW2108" s="1" t="s">
        <v>3841</v>
      </c>
      <c r="CX2108" s="1">
        <v>16702339391</v>
      </c>
      <c r="CY2108" s="1" t="s">
        <v>5180</v>
      </c>
      <c r="CZ2108" s="1" t="s">
        <v>428</v>
      </c>
      <c r="DA2108" s="1" t="s">
        <v>111</v>
      </c>
      <c r="DB2108" s="1" t="s">
        <v>112</v>
      </c>
    </row>
    <row r="2109" spans="1:111" ht="15.6" customHeight="1" x14ac:dyDescent="0.25">
      <c r="A2109" s="1" t="s">
        <v>19573</v>
      </c>
      <c r="B2109" s="1" t="s">
        <v>238</v>
      </c>
      <c r="C2109" s="2">
        <v>44341.856981018522</v>
      </c>
      <c r="D2109" s="2">
        <v>44384</v>
      </c>
      <c r="E2109" s="1" t="s">
        <v>110</v>
      </c>
      <c r="F2109" s="2">
        <v>44468.833333333336</v>
      </c>
      <c r="G2109" s="1" t="s">
        <v>112</v>
      </c>
      <c r="H2109" s="1" t="s">
        <v>112</v>
      </c>
      <c r="I2109" s="1" t="s">
        <v>112</v>
      </c>
      <c r="J2109" s="1" t="s">
        <v>3089</v>
      </c>
      <c r="L2109" s="1" t="s">
        <v>3095</v>
      </c>
      <c r="M2109" s="1" t="s">
        <v>3091</v>
      </c>
      <c r="N2109" s="1" t="s">
        <v>167</v>
      </c>
      <c r="O2109" s="1" t="s">
        <v>117</v>
      </c>
      <c r="P2109" s="9">
        <v>96950</v>
      </c>
      <c r="Q2109" s="1" t="s">
        <v>118</v>
      </c>
      <c r="S2109" s="1">
        <v>16709894888</v>
      </c>
      <c r="U2109" s="1">
        <v>541611</v>
      </c>
      <c r="V2109" s="1" t="s">
        <v>119</v>
      </c>
      <c r="X2109" s="1" t="s">
        <v>3092</v>
      </c>
      <c r="Y2109" s="1" t="s">
        <v>3093</v>
      </c>
      <c r="AA2109" s="1" t="s">
        <v>343</v>
      </c>
      <c r="AB2109" s="1" t="s">
        <v>3095</v>
      </c>
      <c r="AC2109" s="1" t="s">
        <v>3091</v>
      </c>
      <c r="AD2109" s="1" t="s">
        <v>167</v>
      </c>
      <c r="AE2109" s="1" t="s">
        <v>117</v>
      </c>
      <c r="AF2109" s="9">
        <v>96950</v>
      </c>
      <c r="AG2109" s="1" t="s">
        <v>118</v>
      </c>
      <c r="AI2109" s="1">
        <v>16709894888</v>
      </c>
      <c r="AK2109" s="1" t="s">
        <v>3096</v>
      </c>
      <c r="BC2109" s="1" t="str">
        <f>"43-3031.00"</f>
        <v>43-3031.00</v>
      </c>
      <c r="BD2109" s="1" t="s">
        <v>389</v>
      </c>
      <c r="BE2109" s="1" t="s">
        <v>6362</v>
      </c>
      <c r="BF2109" s="1" t="s">
        <v>1045</v>
      </c>
      <c r="BG2109" s="1">
        <v>5</v>
      </c>
      <c r="BH2109" s="1">
        <v>5</v>
      </c>
      <c r="BI2109" s="2">
        <v>44470</v>
      </c>
      <c r="BJ2109" s="2">
        <v>44834</v>
      </c>
      <c r="BK2109" s="2">
        <v>44470</v>
      </c>
      <c r="BL2109" s="2">
        <v>44834</v>
      </c>
      <c r="BM2109" s="1">
        <v>35</v>
      </c>
      <c r="BN2109" s="1">
        <v>0</v>
      </c>
      <c r="BO2109" s="1">
        <v>7</v>
      </c>
      <c r="BP2109" s="1">
        <v>7</v>
      </c>
      <c r="BQ2109" s="1">
        <v>7</v>
      </c>
      <c r="BR2109" s="1">
        <v>7</v>
      </c>
      <c r="BS2109" s="1">
        <v>7</v>
      </c>
      <c r="BT2109" s="1">
        <v>0</v>
      </c>
      <c r="BU2109" s="1" t="str">
        <f>"9:00 AM"</f>
        <v>9:00 AM</v>
      </c>
      <c r="BV2109" s="1" t="str">
        <f t="shared" si="58"/>
        <v>5:00 PM</v>
      </c>
      <c r="BW2109" s="1" t="s">
        <v>135</v>
      </c>
      <c r="BX2109" s="1">
        <v>0</v>
      </c>
      <c r="BY2109" s="1">
        <v>24</v>
      </c>
      <c r="BZ2109" s="1" t="s">
        <v>112</v>
      </c>
      <c r="CB2109" s="4" t="s">
        <v>19574</v>
      </c>
      <c r="CC2109" s="1" t="s">
        <v>3091</v>
      </c>
      <c r="CE2109" s="1" t="s">
        <v>167</v>
      </c>
      <c r="CF2109" s="1" t="s">
        <v>117</v>
      </c>
      <c r="CG2109" s="1">
        <v>96950</v>
      </c>
      <c r="CH2109" s="3">
        <v>9.49</v>
      </c>
      <c r="CI2109" s="3">
        <v>9.49</v>
      </c>
      <c r="CJ2109" s="3">
        <v>0</v>
      </c>
      <c r="CK2109" s="3">
        <v>0</v>
      </c>
      <c r="CL2109" s="1" t="s">
        <v>137</v>
      </c>
      <c r="CN2109" s="1" t="s">
        <v>139</v>
      </c>
      <c r="CP2109" s="1" t="s">
        <v>112</v>
      </c>
      <c r="CQ2109" s="1" t="s">
        <v>111</v>
      </c>
      <c r="CR2109" s="1" t="s">
        <v>112</v>
      </c>
      <c r="CS2109" s="1" t="s">
        <v>112</v>
      </c>
      <c r="CT2109" s="1" t="s">
        <v>138</v>
      </c>
      <c r="CU2109" s="1" t="s">
        <v>111</v>
      </c>
      <c r="CV2109" s="1" t="s">
        <v>138</v>
      </c>
      <c r="CW2109" s="1" t="s">
        <v>19575</v>
      </c>
      <c r="CX2109" s="1">
        <v>16709894888</v>
      </c>
      <c r="CY2109" s="1" t="s">
        <v>3096</v>
      </c>
      <c r="CZ2109" s="1" t="s">
        <v>428</v>
      </c>
      <c r="DA2109" s="1" t="s">
        <v>111</v>
      </c>
      <c r="DB2109" s="1" t="s">
        <v>112</v>
      </c>
    </row>
    <row r="2110" spans="1:111" ht="15.6" customHeight="1" x14ac:dyDescent="0.25">
      <c r="A2110" s="1" t="s">
        <v>19576</v>
      </c>
      <c r="B2110" s="1" t="s">
        <v>238</v>
      </c>
      <c r="C2110" s="2">
        <v>44294.408146412039</v>
      </c>
      <c r="D2110" s="2">
        <v>44328</v>
      </c>
      <c r="E2110" s="1" t="s">
        <v>110</v>
      </c>
      <c r="F2110" s="2">
        <v>44468.833333333336</v>
      </c>
      <c r="G2110" s="1" t="s">
        <v>111</v>
      </c>
      <c r="H2110" s="1" t="s">
        <v>112</v>
      </c>
      <c r="I2110" s="1" t="s">
        <v>112</v>
      </c>
      <c r="J2110" s="1" t="s">
        <v>15532</v>
      </c>
      <c r="K2110" s="1" t="s">
        <v>11836</v>
      </c>
      <c r="L2110" s="1" t="s">
        <v>15533</v>
      </c>
      <c r="M2110" s="1" t="s">
        <v>1191</v>
      </c>
      <c r="N2110" s="1" t="s">
        <v>116</v>
      </c>
      <c r="O2110" s="1" t="s">
        <v>117</v>
      </c>
      <c r="P2110" s="9">
        <v>96950</v>
      </c>
      <c r="Q2110" s="1" t="s">
        <v>118</v>
      </c>
      <c r="R2110" s="1" t="s">
        <v>117</v>
      </c>
      <c r="S2110" s="1">
        <v>16702349011</v>
      </c>
      <c r="U2110" s="1">
        <v>236116</v>
      </c>
      <c r="V2110" s="1" t="s">
        <v>119</v>
      </c>
      <c r="X2110" s="1" t="s">
        <v>1317</v>
      </c>
      <c r="Y2110" s="1" t="s">
        <v>1318</v>
      </c>
      <c r="Z2110" s="1" t="s">
        <v>1319</v>
      </c>
      <c r="AA2110" s="1" t="s">
        <v>357</v>
      </c>
      <c r="AB2110" s="1" t="s">
        <v>15533</v>
      </c>
      <c r="AC2110" s="1" t="s">
        <v>1191</v>
      </c>
      <c r="AD2110" s="1" t="s">
        <v>116</v>
      </c>
      <c r="AE2110" s="1" t="s">
        <v>117</v>
      </c>
      <c r="AF2110" s="9">
        <v>96950</v>
      </c>
      <c r="AG2110" s="1" t="s">
        <v>118</v>
      </c>
      <c r="AH2110" s="1" t="s">
        <v>117</v>
      </c>
      <c r="AI2110" s="1">
        <v>16702349011</v>
      </c>
      <c r="AK2110" s="1" t="s">
        <v>15534</v>
      </c>
      <c r="BC2110" s="1" t="str">
        <f>"51-7011.00"</f>
        <v>51-7011.00</v>
      </c>
      <c r="BD2110" s="1" t="s">
        <v>1587</v>
      </c>
      <c r="BE2110" s="1" t="s">
        <v>15535</v>
      </c>
      <c r="BF2110" s="1" t="s">
        <v>8373</v>
      </c>
      <c r="BG2110" s="1">
        <v>3</v>
      </c>
      <c r="BH2110" s="1">
        <v>3</v>
      </c>
      <c r="BI2110" s="2">
        <v>44470</v>
      </c>
      <c r="BJ2110" s="2">
        <v>44834</v>
      </c>
      <c r="BK2110" s="2">
        <v>44470</v>
      </c>
      <c r="BL2110" s="2">
        <v>44834</v>
      </c>
      <c r="BM2110" s="1">
        <v>40</v>
      </c>
      <c r="BN2110" s="1">
        <v>0</v>
      </c>
      <c r="BO2110" s="1">
        <v>8</v>
      </c>
      <c r="BP2110" s="1">
        <v>8</v>
      </c>
      <c r="BQ2110" s="1">
        <v>8</v>
      </c>
      <c r="BR2110" s="1">
        <v>8</v>
      </c>
      <c r="BS2110" s="1">
        <v>8</v>
      </c>
      <c r="BT2110" s="1">
        <v>0</v>
      </c>
      <c r="BU2110" s="1" t="str">
        <f>"8:00 AM"</f>
        <v>8:00 AM</v>
      </c>
      <c r="BV2110" s="1" t="str">
        <f t="shared" si="58"/>
        <v>5:00 PM</v>
      </c>
      <c r="BW2110" s="1" t="s">
        <v>135</v>
      </c>
      <c r="BX2110" s="1">
        <v>0</v>
      </c>
      <c r="BY2110" s="1">
        <v>12</v>
      </c>
      <c r="BZ2110" s="1" t="s">
        <v>112</v>
      </c>
      <c r="CA2110" s="1">
        <v>0</v>
      </c>
      <c r="CB2110" s="1" t="s">
        <v>15536</v>
      </c>
      <c r="CC2110" s="1" t="s">
        <v>15533</v>
      </c>
      <c r="CD2110" s="1" t="s">
        <v>1191</v>
      </c>
      <c r="CE2110" s="1" t="s">
        <v>116</v>
      </c>
      <c r="CF2110" s="1" t="s">
        <v>117</v>
      </c>
      <c r="CG2110" s="1">
        <v>96950</v>
      </c>
      <c r="CH2110" s="3">
        <v>12.48</v>
      </c>
      <c r="CI2110" s="3">
        <v>13</v>
      </c>
      <c r="CJ2110" s="3">
        <v>18.72</v>
      </c>
      <c r="CK2110" s="3">
        <v>19.5</v>
      </c>
      <c r="CL2110" s="1" t="s">
        <v>137</v>
      </c>
      <c r="CM2110" s="1" t="s">
        <v>138</v>
      </c>
      <c r="CN2110" s="1" t="s">
        <v>218</v>
      </c>
      <c r="CP2110" s="1" t="s">
        <v>112</v>
      </c>
      <c r="CQ2110" s="1" t="s">
        <v>111</v>
      </c>
      <c r="CR2110" s="1" t="s">
        <v>111</v>
      </c>
      <c r="CS2110" s="1" t="s">
        <v>111</v>
      </c>
      <c r="CT2110" s="1" t="s">
        <v>138</v>
      </c>
      <c r="CU2110" s="1" t="s">
        <v>111</v>
      </c>
      <c r="CV2110" s="1" t="s">
        <v>138</v>
      </c>
      <c r="CW2110" s="1" t="s">
        <v>1324</v>
      </c>
      <c r="CX2110" s="1">
        <v>16702349011</v>
      </c>
      <c r="CY2110" s="1" t="s">
        <v>15534</v>
      </c>
      <c r="CZ2110" s="1" t="s">
        <v>138</v>
      </c>
      <c r="DA2110" s="1" t="s">
        <v>111</v>
      </c>
      <c r="DB2110" s="1" t="s">
        <v>112</v>
      </c>
    </row>
    <row r="2111" spans="1:111" ht="15.6" customHeight="1" x14ac:dyDescent="0.25">
      <c r="A2111" s="1" t="s">
        <v>19577</v>
      </c>
      <c r="B2111" s="1" t="s">
        <v>238</v>
      </c>
      <c r="C2111" s="2">
        <v>44291.067214930554</v>
      </c>
      <c r="D2111" s="2">
        <v>44327</v>
      </c>
      <c r="E2111" s="1" t="s">
        <v>110</v>
      </c>
      <c r="F2111" s="2">
        <v>44468.833333333336</v>
      </c>
      <c r="G2111" s="1" t="s">
        <v>111</v>
      </c>
      <c r="H2111" s="1" t="s">
        <v>112</v>
      </c>
      <c r="I2111" s="1" t="s">
        <v>112</v>
      </c>
      <c r="J2111" s="1" t="s">
        <v>983</v>
      </c>
      <c r="K2111" s="1" t="s">
        <v>984</v>
      </c>
      <c r="L2111" s="1" t="s">
        <v>985</v>
      </c>
      <c r="M2111" s="1" t="s">
        <v>986</v>
      </c>
      <c r="N2111" s="1" t="s">
        <v>167</v>
      </c>
      <c r="O2111" s="1" t="s">
        <v>117</v>
      </c>
      <c r="P2111" s="9">
        <v>96950</v>
      </c>
      <c r="Q2111" s="1" t="s">
        <v>118</v>
      </c>
      <c r="S2111" s="1">
        <v>16703221960</v>
      </c>
      <c r="T2111" s="1">
        <v>408</v>
      </c>
      <c r="U2111" s="1">
        <v>488510</v>
      </c>
      <c r="V2111" s="1" t="s">
        <v>119</v>
      </c>
      <c r="X2111" s="1" t="s">
        <v>987</v>
      </c>
      <c r="Y2111" s="1" t="s">
        <v>988</v>
      </c>
      <c r="Z2111" s="1" t="s">
        <v>989</v>
      </c>
      <c r="AA2111" s="1" t="s">
        <v>528</v>
      </c>
      <c r="AB2111" s="1" t="s">
        <v>985</v>
      </c>
      <c r="AC2111" s="1" t="s">
        <v>986</v>
      </c>
      <c r="AD2111" s="1" t="s">
        <v>167</v>
      </c>
      <c r="AE2111" s="1" t="s">
        <v>117</v>
      </c>
      <c r="AF2111" s="9">
        <v>96950</v>
      </c>
      <c r="AG2111" s="1" t="s">
        <v>118</v>
      </c>
      <c r="AI2111" s="1">
        <v>16703221690</v>
      </c>
      <c r="AJ2111" s="1">
        <v>408</v>
      </c>
      <c r="AK2111" s="1" t="s">
        <v>990</v>
      </c>
      <c r="BC2111" s="1" t="str">
        <f>"43-5011.00"</f>
        <v>43-5011.00</v>
      </c>
      <c r="BD2111" s="1" t="s">
        <v>2022</v>
      </c>
      <c r="BE2111" s="1" t="s">
        <v>19578</v>
      </c>
      <c r="BF2111" s="1" t="s">
        <v>19579</v>
      </c>
      <c r="BG2111" s="1">
        <v>4</v>
      </c>
      <c r="BH2111" s="1">
        <v>4</v>
      </c>
      <c r="BI2111" s="2">
        <v>44470</v>
      </c>
      <c r="BJ2111" s="2">
        <v>45565</v>
      </c>
      <c r="BK2111" s="2">
        <v>44470</v>
      </c>
      <c r="BL2111" s="2">
        <v>45565</v>
      </c>
      <c r="BM2111" s="1">
        <v>35</v>
      </c>
      <c r="BN2111" s="1">
        <v>0</v>
      </c>
      <c r="BO2111" s="1">
        <v>7</v>
      </c>
      <c r="BP2111" s="1">
        <v>7</v>
      </c>
      <c r="BQ2111" s="1">
        <v>7</v>
      </c>
      <c r="BR2111" s="1">
        <v>7</v>
      </c>
      <c r="BS2111" s="1">
        <v>7</v>
      </c>
      <c r="BT2111" s="1">
        <v>0</v>
      </c>
      <c r="BU2111" s="1" t="str">
        <f>"8:00 AM"</f>
        <v>8:00 AM</v>
      </c>
      <c r="BV2111" s="1" t="str">
        <f t="shared" si="58"/>
        <v>5:00 PM</v>
      </c>
      <c r="BW2111" s="1" t="s">
        <v>135</v>
      </c>
      <c r="BX2111" s="1">
        <v>0</v>
      </c>
      <c r="BY2111" s="1">
        <v>12</v>
      </c>
      <c r="BZ2111" s="1" t="s">
        <v>112</v>
      </c>
      <c r="CA2111" s="1">
        <v>0</v>
      </c>
      <c r="CB2111" s="4" t="s">
        <v>19580</v>
      </c>
      <c r="CC2111" s="1" t="s">
        <v>985</v>
      </c>
      <c r="CD2111" s="1" t="s">
        <v>986</v>
      </c>
      <c r="CE2111" s="1" t="s">
        <v>167</v>
      </c>
      <c r="CF2111" s="1" t="s">
        <v>117</v>
      </c>
      <c r="CG2111" s="1">
        <v>96950</v>
      </c>
      <c r="CH2111" s="3">
        <v>8.16</v>
      </c>
      <c r="CI2111" s="3">
        <v>10.199999999999999</v>
      </c>
      <c r="CJ2111" s="3">
        <v>12.24</v>
      </c>
      <c r="CK2111" s="3">
        <v>15.3</v>
      </c>
      <c r="CL2111" s="1" t="s">
        <v>137</v>
      </c>
      <c r="CM2111" s="1" t="s">
        <v>922</v>
      </c>
      <c r="CN2111" s="1" t="s">
        <v>139</v>
      </c>
      <c r="CP2111" s="1" t="s">
        <v>112</v>
      </c>
      <c r="CQ2111" s="1" t="s">
        <v>111</v>
      </c>
      <c r="CR2111" s="1" t="s">
        <v>112</v>
      </c>
      <c r="CS2111" s="1" t="s">
        <v>111</v>
      </c>
      <c r="CT2111" s="1" t="s">
        <v>111</v>
      </c>
      <c r="CU2111" s="1" t="s">
        <v>111</v>
      </c>
      <c r="CV2111" s="1" t="s">
        <v>138</v>
      </c>
      <c r="CW2111" s="1" t="s">
        <v>714</v>
      </c>
      <c r="CX2111" s="1">
        <v>16703221690</v>
      </c>
      <c r="CY2111" s="1" t="s">
        <v>990</v>
      </c>
      <c r="CZ2111" s="1" t="s">
        <v>716</v>
      </c>
      <c r="DA2111" s="1" t="s">
        <v>111</v>
      </c>
      <c r="DB2111" s="1" t="s">
        <v>112</v>
      </c>
    </row>
    <row r="2112" spans="1:111" ht="15.6" customHeight="1" x14ac:dyDescent="0.25">
      <c r="A2112" s="1" t="s">
        <v>19591</v>
      </c>
      <c r="B2112" s="1" t="s">
        <v>238</v>
      </c>
      <c r="C2112" s="2">
        <v>44293.181326157406</v>
      </c>
      <c r="D2112" s="2">
        <v>44320</v>
      </c>
      <c r="E2112" s="1" t="s">
        <v>110</v>
      </c>
      <c r="F2112" s="2">
        <v>44468.833333333336</v>
      </c>
      <c r="G2112" s="1" t="s">
        <v>111</v>
      </c>
      <c r="H2112" s="1" t="s">
        <v>112</v>
      </c>
      <c r="I2112" s="1" t="s">
        <v>112</v>
      </c>
      <c r="J2112" s="1" t="s">
        <v>909</v>
      </c>
      <c r="L2112" s="1" t="s">
        <v>910</v>
      </c>
      <c r="M2112" s="1" t="s">
        <v>754</v>
      </c>
      <c r="N2112" s="1" t="s">
        <v>167</v>
      </c>
      <c r="O2112" s="1" t="s">
        <v>117</v>
      </c>
      <c r="P2112" s="9">
        <v>96950</v>
      </c>
      <c r="Q2112" s="1" t="s">
        <v>118</v>
      </c>
      <c r="S2112" s="1">
        <v>16702350561</v>
      </c>
      <c r="T2112" s="1">
        <v>115</v>
      </c>
      <c r="U2112" s="1">
        <v>531110</v>
      </c>
      <c r="V2112" s="1" t="s">
        <v>119</v>
      </c>
      <c r="X2112" s="1" t="s">
        <v>911</v>
      </c>
      <c r="Y2112" s="1" t="s">
        <v>912</v>
      </c>
      <c r="Z2112" s="1" t="s">
        <v>913</v>
      </c>
      <c r="AA2112" s="1" t="s">
        <v>914</v>
      </c>
      <c r="AB2112" s="1" t="s">
        <v>915</v>
      </c>
      <c r="AC2112" s="1" t="s">
        <v>916</v>
      </c>
      <c r="AD2112" s="1" t="s">
        <v>167</v>
      </c>
      <c r="AE2112" s="1" t="s">
        <v>117</v>
      </c>
      <c r="AF2112" s="9">
        <v>96950</v>
      </c>
      <c r="AG2112" s="1" t="s">
        <v>118</v>
      </c>
      <c r="AI2112" s="1">
        <v>16702350561</v>
      </c>
      <c r="AJ2112" s="1">
        <v>115</v>
      </c>
      <c r="AK2112" s="1" t="s">
        <v>917</v>
      </c>
      <c r="BC2112" s="1" t="str">
        <f>"49-9071.00"</f>
        <v>49-9071.00</v>
      </c>
      <c r="BD2112" s="1" t="s">
        <v>214</v>
      </c>
      <c r="BE2112" s="1" t="s">
        <v>2570</v>
      </c>
      <c r="BF2112" s="1" t="s">
        <v>214</v>
      </c>
      <c r="BG2112" s="1">
        <v>8</v>
      </c>
      <c r="BH2112" s="1">
        <v>8</v>
      </c>
      <c r="BI2112" s="2">
        <v>44470</v>
      </c>
      <c r="BJ2112" s="2">
        <v>45565</v>
      </c>
      <c r="BK2112" s="2">
        <v>44470</v>
      </c>
      <c r="BL2112" s="2">
        <v>45565</v>
      </c>
      <c r="BM2112" s="1">
        <v>35</v>
      </c>
      <c r="BN2112" s="1">
        <v>0</v>
      </c>
      <c r="BO2112" s="1">
        <v>7</v>
      </c>
      <c r="BP2112" s="1">
        <v>7</v>
      </c>
      <c r="BQ2112" s="1">
        <v>7</v>
      </c>
      <c r="BR2112" s="1">
        <v>7</v>
      </c>
      <c r="BS2112" s="1">
        <v>7</v>
      </c>
      <c r="BT2112" s="1">
        <v>0</v>
      </c>
      <c r="BU2112" s="1" t="str">
        <f>"8:00 AM"</f>
        <v>8:00 AM</v>
      </c>
      <c r="BV2112" s="1" t="str">
        <f t="shared" si="58"/>
        <v>5:00 PM</v>
      </c>
      <c r="BW2112" s="1" t="s">
        <v>135</v>
      </c>
      <c r="BX2112" s="1">
        <v>0</v>
      </c>
      <c r="BY2112" s="1">
        <v>24</v>
      </c>
      <c r="BZ2112" s="1" t="s">
        <v>112</v>
      </c>
      <c r="CA2112" s="1">
        <v>0</v>
      </c>
      <c r="CB2112" s="4" t="s">
        <v>2571</v>
      </c>
      <c r="CC2112" s="1" t="s">
        <v>921</v>
      </c>
      <c r="CD2112" s="1" t="s">
        <v>754</v>
      </c>
      <c r="CE2112" s="1" t="s">
        <v>167</v>
      </c>
      <c r="CF2112" s="1" t="s">
        <v>117</v>
      </c>
      <c r="CG2112" s="1">
        <v>96950</v>
      </c>
      <c r="CH2112" s="3">
        <v>8.7100000000000009</v>
      </c>
      <c r="CI2112" s="3">
        <v>8.7100000000000009</v>
      </c>
      <c r="CJ2112" s="3">
        <v>13.07</v>
      </c>
      <c r="CK2112" s="3">
        <v>13.07</v>
      </c>
      <c r="CL2112" s="1" t="s">
        <v>137</v>
      </c>
      <c r="CM2112" s="1" t="s">
        <v>922</v>
      </c>
      <c r="CN2112" s="1" t="s">
        <v>139</v>
      </c>
      <c r="CP2112" s="1" t="s">
        <v>112</v>
      </c>
      <c r="CQ2112" s="1" t="s">
        <v>111</v>
      </c>
      <c r="CR2112" s="1" t="s">
        <v>112</v>
      </c>
      <c r="CS2112" s="1" t="s">
        <v>111</v>
      </c>
      <c r="CT2112" s="1" t="s">
        <v>111</v>
      </c>
      <c r="CU2112" s="1" t="s">
        <v>111</v>
      </c>
      <c r="CV2112" s="1" t="s">
        <v>138</v>
      </c>
      <c r="CW2112" s="1" t="s">
        <v>714</v>
      </c>
      <c r="CX2112" s="1">
        <v>16702350561</v>
      </c>
      <c r="CY2112" s="1" t="s">
        <v>917</v>
      </c>
      <c r="CZ2112" s="1" t="s">
        <v>716</v>
      </c>
      <c r="DA2112" s="1" t="s">
        <v>111</v>
      </c>
      <c r="DB2112" s="1" t="s">
        <v>112</v>
      </c>
    </row>
    <row r="2113" spans="1:111" ht="15.6" customHeight="1" x14ac:dyDescent="0.25">
      <c r="A2113" s="1" t="s">
        <v>19592</v>
      </c>
      <c r="B2113" s="1" t="s">
        <v>238</v>
      </c>
      <c r="C2113" s="2">
        <v>44294.037810879629</v>
      </c>
      <c r="D2113" s="2">
        <v>44327</v>
      </c>
      <c r="E2113" s="1" t="s">
        <v>110</v>
      </c>
      <c r="F2113" s="2">
        <v>44468.833333333336</v>
      </c>
      <c r="G2113" s="1" t="s">
        <v>112</v>
      </c>
      <c r="H2113" s="1" t="s">
        <v>112</v>
      </c>
      <c r="I2113" s="1" t="s">
        <v>112</v>
      </c>
      <c r="J2113" s="1" t="s">
        <v>1635</v>
      </c>
      <c r="L2113" s="1" t="s">
        <v>1636</v>
      </c>
      <c r="M2113" s="1" t="s">
        <v>19593</v>
      </c>
      <c r="N2113" s="1" t="s">
        <v>157</v>
      </c>
      <c r="O2113" s="1" t="s">
        <v>117</v>
      </c>
      <c r="P2113" s="9">
        <v>96950</v>
      </c>
      <c r="Q2113" s="1" t="s">
        <v>118</v>
      </c>
      <c r="S2113" s="1">
        <v>16702358748</v>
      </c>
      <c r="U2113" s="1">
        <v>2362</v>
      </c>
      <c r="V2113" s="1" t="s">
        <v>119</v>
      </c>
      <c r="X2113" s="1" t="s">
        <v>1110</v>
      </c>
      <c r="Y2113" s="1" t="s">
        <v>1111</v>
      </c>
      <c r="Z2113" s="1" t="s">
        <v>1112</v>
      </c>
      <c r="AA2113" s="1" t="s">
        <v>245</v>
      </c>
      <c r="AB2113" s="1" t="s">
        <v>1120</v>
      </c>
      <c r="AC2113" s="1" t="s">
        <v>1009</v>
      </c>
      <c r="AD2113" s="1" t="s">
        <v>116</v>
      </c>
      <c r="AE2113" s="1" t="s">
        <v>117</v>
      </c>
      <c r="AF2113" s="9">
        <v>96950</v>
      </c>
      <c r="AG2113" s="1" t="s">
        <v>118</v>
      </c>
      <c r="AI2113" s="1">
        <v>16702358748</v>
      </c>
      <c r="AK2113" s="1" t="s">
        <v>1115</v>
      </c>
      <c r="BC2113" s="1" t="str">
        <f>"47-2051.00"</f>
        <v>47-2051.00</v>
      </c>
      <c r="BD2113" s="1" t="s">
        <v>295</v>
      </c>
      <c r="BE2113" s="1" t="s">
        <v>19594</v>
      </c>
      <c r="BF2113" s="1" t="s">
        <v>297</v>
      </c>
      <c r="BG2113" s="1">
        <v>10</v>
      </c>
      <c r="BH2113" s="1">
        <v>10</v>
      </c>
      <c r="BI2113" s="2">
        <v>44470</v>
      </c>
      <c r="BJ2113" s="2">
        <v>44834</v>
      </c>
      <c r="BK2113" s="2">
        <v>44470</v>
      </c>
      <c r="BL2113" s="2">
        <v>44834</v>
      </c>
      <c r="BM2113" s="1">
        <v>35</v>
      </c>
      <c r="BN2113" s="1">
        <v>0</v>
      </c>
      <c r="BO2113" s="1">
        <v>7</v>
      </c>
      <c r="BP2113" s="1">
        <v>7</v>
      </c>
      <c r="BQ2113" s="1">
        <v>7</v>
      </c>
      <c r="BR2113" s="1">
        <v>7</v>
      </c>
      <c r="BS2113" s="1">
        <v>7</v>
      </c>
      <c r="BT2113" s="1">
        <v>0</v>
      </c>
      <c r="BU2113" s="1" t="str">
        <f>"9:00 AM"</f>
        <v>9:00 AM</v>
      </c>
      <c r="BV2113" s="1" t="str">
        <f t="shared" si="58"/>
        <v>5:00 PM</v>
      </c>
      <c r="BW2113" s="1" t="s">
        <v>230</v>
      </c>
      <c r="BX2113" s="1">
        <v>0</v>
      </c>
      <c r="BY2113" s="1">
        <v>3</v>
      </c>
      <c r="BZ2113" s="1" t="s">
        <v>112</v>
      </c>
      <c r="CA2113" s="1">
        <v>0</v>
      </c>
      <c r="CB2113" s="1" t="s">
        <v>362</v>
      </c>
      <c r="CC2113" s="1" t="s">
        <v>1113</v>
      </c>
      <c r="CD2113" s="1" t="s">
        <v>1114</v>
      </c>
      <c r="CE2113" s="1" t="s">
        <v>738</v>
      </c>
      <c r="CF2113" s="1" t="s">
        <v>117</v>
      </c>
      <c r="CG2113" s="1">
        <v>96950</v>
      </c>
      <c r="CH2113" s="3">
        <v>8.34</v>
      </c>
      <c r="CI2113" s="3">
        <v>8.34</v>
      </c>
      <c r="CJ2113" s="3">
        <v>12.51</v>
      </c>
      <c r="CK2113" s="3">
        <v>12.51</v>
      </c>
      <c r="CL2113" s="1" t="s">
        <v>137</v>
      </c>
      <c r="CN2113" s="1" t="s">
        <v>139</v>
      </c>
      <c r="CP2113" s="1" t="s">
        <v>112</v>
      </c>
      <c r="CQ2113" s="1" t="s">
        <v>111</v>
      </c>
      <c r="CR2113" s="1" t="s">
        <v>112</v>
      </c>
      <c r="CS2113" s="1" t="s">
        <v>111</v>
      </c>
      <c r="CT2113" s="1" t="s">
        <v>138</v>
      </c>
      <c r="CU2113" s="1" t="s">
        <v>111</v>
      </c>
      <c r="CV2113" s="1" t="s">
        <v>138</v>
      </c>
      <c r="CW2113" s="1" t="s">
        <v>19595</v>
      </c>
      <c r="CX2113" s="1">
        <v>16702358748</v>
      </c>
      <c r="CY2113" s="1" t="s">
        <v>1115</v>
      </c>
      <c r="CZ2113" s="1" t="s">
        <v>138</v>
      </c>
      <c r="DA2113" s="1" t="s">
        <v>111</v>
      </c>
      <c r="DB2113" s="1" t="s">
        <v>112</v>
      </c>
    </row>
    <row r="2114" spans="1:111" ht="15.6" customHeight="1" x14ac:dyDescent="0.25">
      <c r="A2114" s="1" t="s">
        <v>19599</v>
      </c>
      <c r="B2114" s="1" t="s">
        <v>238</v>
      </c>
      <c r="C2114" s="2">
        <v>44309.212022685184</v>
      </c>
      <c r="D2114" s="2">
        <v>44368</v>
      </c>
      <c r="E2114" s="1" t="s">
        <v>110</v>
      </c>
      <c r="F2114" s="2">
        <v>44468.833333333336</v>
      </c>
      <c r="G2114" s="1" t="s">
        <v>112</v>
      </c>
      <c r="H2114" s="1" t="s">
        <v>112</v>
      </c>
      <c r="I2114" s="1" t="s">
        <v>112</v>
      </c>
      <c r="J2114" s="1" t="s">
        <v>16619</v>
      </c>
      <c r="L2114" s="1" t="s">
        <v>368</v>
      </c>
      <c r="M2114" s="1" t="s">
        <v>16620</v>
      </c>
      <c r="N2114" s="1" t="s">
        <v>116</v>
      </c>
      <c r="O2114" s="1" t="s">
        <v>117</v>
      </c>
      <c r="P2114" s="9">
        <v>96950</v>
      </c>
      <c r="Q2114" s="1" t="s">
        <v>118</v>
      </c>
      <c r="R2114" s="1" t="s">
        <v>138</v>
      </c>
      <c r="S2114" s="1">
        <v>16702349013</v>
      </c>
      <c r="U2114" s="1">
        <v>52232</v>
      </c>
      <c r="V2114" s="1" t="s">
        <v>119</v>
      </c>
      <c r="X2114" s="1" t="s">
        <v>370</v>
      </c>
      <c r="Y2114" s="1" t="s">
        <v>371</v>
      </c>
      <c r="Z2114" s="1" t="s">
        <v>372</v>
      </c>
      <c r="AA2114" s="1" t="s">
        <v>1184</v>
      </c>
      <c r="AB2114" s="1" t="s">
        <v>368</v>
      </c>
      <c r="AC2114" s="1" t="s">
        <v>1185</v>
      </c>
      <c r="AD2114" s="1" t="s">
        <v>116</v>
      </c>
      <c r="AE2114" s="1" t="s">
        <v>117</v>
      </c>
      <c r="AF2114" s="9">
        <v>96950</v>
      </c>
      <c r="AG2114" s="1" t="s">
        <v>118</v>
      </c>
      <c r="AH2114" s="1" t="s">
        <v>138</v>
      </c>
      <c r="AI2114" s="1">
        <v>16702346278</v>
      </c>
      <c r="AK2114" s="1" t="s">
        <v>1186</v>
      </c>
      <c r="BC2114" s="1" t="str">
        <f>"11-2022.00"</f>
        <v>11-2022.00</v>
      </c>
      <c r="BD2114" s="1" t="s">
        <v>1013</v>
      </c>
      <c r="BE2114" s="1" t="s">
        <v>16621</v>
      </c>
      <c r="BF2114" s="1" t="s">
        <v>1015</v>
      </c>
      <c r="BG2114" s="1">
        <v>1</v>
      </c>
      <c r="BH2114" s="1">
        <v>1</v>
      </c>
      <c r="BI2114" s="2">
        <v>44470</v>
      </c>
      <c r="BJ2114" s="2">
        <v>44834</v>
      </c>
      <c r="BK2114" s="2">
        <v>44470</v>
      </c>
      <c r="BL2114" s="2">
        <v>44834</v>
      </c>
      <c r="BM2114" s="1">
        <v>40</v>
      </c>
      <c r="BN2114" s="1">
        <v>0</v>
      </c>
      <c r="BO2114" s="1">
        <v>8</v>
      </c>
      <c r="BP2114" s="1">
        <v>8</v>
      </c>
      <c r="BQ2114" s="1">
        <v>8</v>
      </c>
      <c r="BR2114" s="1">
        <v>8</v>
      </c>
      <c r="BS2114" s="1">
        <v>8</v>
      </c>
      <c r="BT2114" s="1">
        <v>0</v>
      </c>
      <c r="BU2114" s="1" t="str">
        <f>"9:00 AM"</f>
        <v>9:00 AM</v>
      </c>
      <c r="BV2114" s="1" t="str">
        <f>"6:00 PM"</f>
        <v>6:00 PM</v>
      </c>
      <c r="BW2114" s="1" t="s">
        <v>193</v>
      </c>
      <c r="BX2114" s="1">
        <v>0</v>
      </c>
      <c r="BY2114" s="1">
        <v>24</v>
      </c>
      <c r="BZ2114" s="1" t="s">
        <v>111</v>
      </c>
      <c r="CA2114" s="1">
        <v>3</v>
      </c>
      <c r="CB2114" s="1" t="s">
        <v>19600</v>
      </c>
      <c r="CC2114" s="1" t="s">
        <v>16623</v>
      </c>
      <c r="CD2114" s="1" t="s">
        <v>1191</v>
      </c>
      <c r="CE2114" s="1" t="s">
        <v>116</v>
      </c>
      <c r="CF2114" s="1" t="s">
        <v>117</v>
      </c>
      <c r="CG2114" s="1">
        <v>96950</v>
      </c>
      <c r="CH2114" s="3">
        <v>15.24</v>
      </c>
      <c r="CI2114" s="3">
        <v>15.24</v>
      </c>
      <c r="CJ2114" s="3">
        <v>22.86</v>
      </c>
      <c r="CK2114" s="3">
        <v>22.86</v>
      </c>
      <c r="CL2114" s="1" t="s">
        <v>137</v>
      </c>
      <c r="CM2114" s="1" t="s">
        <v>138</v>
      </c>
      <c r="CN2114" s="1" t="s">
        <v>139</v>
      </c>
      <c r="CP2114" s="1" t="s">
        <v>112</v>
      </c>
      <c r="CQ2114" s="1" t="s">
        <v>111</v>
      </c>
      <c r="CR2114" s="1" t="s">
        <v>112</v>
      </c>
      <c r="CS2114" s="1" t="s">
        <v>111</v>
      </c>
      <c r="CT2114" s="1" t="s">
        <v>138</v>
      </c>
      <c r="CU2114" s="1" t="s">
        <v>111</v>
      </c>
      <c r="CV2114" s="1" t="s">
        <v>138</v>
      </c>
      <c r="CW2114" s="1" t="s">
        <v>138</v>
      </c>
      <c r="CX2114" s="1">
        <v>16702349013</v>
      </c>
      <c r="CY2114" s="1" t="s">
        <v>16624</v>
      </c>
      <c r="CZ2114" s="1" t="s">
        <v>428</v>
      </c>
      <c r="DA2114" s="1" t="s">
        <v>111</v>
      </c>
      <c r="DB2114" s="1" t="s">
        <v>112</v>
      </c>
    </row>
    <row r="2115" spans="1:111" ht="15.6" customHeight="1" x14ac:dyDescent="0.25">
      <c r="A2115" s="1" t="s">
        <v>19601</v>
      </c>
      <c r="B2115" s="1" t="s">
        <v>238</v>
      </c>
      <c r="C2115" s="2">
        <v>44350.836706134258</v>
      </c>
      <c r="D2115" s="2">
        <v>44383</v>
      </c>
      <c r="E2115" s="1" t="s">
        <v>180</v>
      </c>
      <c r="G2115" s="1" t="s">
        <v>112</v>
      </c>
      <c r="H2115" s="1" t="s">
        <v>112</v>
      </c>
      <c r="I2115" s="1" t="s">
        <v>112</v>
      </c>
      <c r="J2115" s="1" t="s">
        <v>5804</v>
      </c>
      <c r="L2115" s="1" t="s">
        <v>5807</v>
      </c>
      <c r="M2115" s="1" t="s">
        <v>7088</v>
      </c>
      <c r="N2115" s="1" t="s">
        <v>116</v>
      </c>
      <c r="O2115" s="1" t="s">
        <v>117</v>
      </c>
      <c r="P2115" s="9">
        <v>96950</v>
      </c>
      <c r="Q2115" s="1" t="s">
        <v>118</v>
      </c>
      <c r="S2115" s="1">
        <v>16703238848</v>
      </c>
      <c r="U2115" s="1">
        <v>72111</v>
      </c>
      <c r="V2115" s="1" t="s">
        <v>119</v>
      </c>
      <c r="X2115" s="1" t="s">
        <v>210</v>
      </c>
      <c r="Y2115" s="1" t="s">
        <v>7089</v>
      </c>
      <c r="AA2115" s="1" t="s">
        <v>3886</v>
      </c>
      <c r="AB2115" s="1" t="s">
        <v>5807</v>
      </c>
      <c r="AC2115" s="1" t="s">
        <v>7088</v>
      </c>
      <c r="AD2115" s="1" t="s">
        <v>157</v>
      </c>
      <c r="AE2115" s="1" t="s">
        <v>117</v>
      </c>
      <c r="AF2115" s="9">
        <v>96950</v>
      </c>
      <c r="AG2115" s="1" t="s">
        <v>118</v>
      </c>
      <c r="AI2115" s="1">
        <v>16703238848</v>
      </c>
      <c r="AK2115" s="1" t="s">
        <v>5811</v>
      </c>
      <c r="BC2115" s="1" t="str">
        <f>"49-9071.00"</f>
        <v>49-9071.00</v>
      </c>
      <c r="BD2115" s="1" t="s">
        <v>214</v>
      </c>
      <c r="BE2115" s="1" t="s">
        <v>7090</v>
      </c>
      <c r="BF2115" s="1" t="s">
        <v>6809</v>
      </c>
      <c r="BG2115" s="1">
        <v>10</v>
      </c>
      <c r="BH2115" s="1">
        <v>10</v>
      </c>
      <c r="BI2115" s="2">
        <v>44470</v>
      </c>
      <c r="BJ2115" s="2">
        <v>44834</v>
      </c>
      <c r="BK2115" s="2">
        <v>44470</v>
      </c>
      <c r="BL2115" s="2">
        <v>44834</v>
      </c>
      <c r="BM2115" s="1">
        <v>35</v>
      </c>
      <c r="BN2115" s="1">
        <v>0</v>
      </c>
      <c r="BO2115" s="1">
        <v>7</v>
      </c>
      <c r="BP2115" s="1">
        <v>7</v>
      </c>
      <c r="BQ2115" s="1">
        <v>7</v>
      </c>
      <c r="BR2115" s="1">
        <v>7</v>
      </c>
      <c r="BS2115" s="1">
        <v>7</v>
      </c>
      <c r="BT2115" s="1">
        <v>0</v>
      </c>
      <c r="BU2115" s="1" t="str">
        <f>"9:00 AM"</f>
        <v>9:00 AM</v>
      </c>
      <c r="BV2115" s="1" t="str">
        <f>"5:00 PM"</f>
        <v>5:00 PM</v>
      </c>
      <c r="BW2115" s="1" t="s">
        <v>135</v>
      </c>
      <c r="BX2115" s="1">
        <v>0</v>
      </c>
      <c r="BY2115" s="1">
        <v>6</v>
      </c>
      <c r="BZ2115" s="1" t="s">
        <v>112</v>
      </c>
      <c r="CB2115" s="1" t="s">
        <v>138</v>
      </c>
      <c r="CC2115" s="1" t="s">
        <v>5807</v>
      </c>
      <c r="CD2115" s="1" t="s">
        <v>7088</v>
      </c>
      <c r="CE2115" s="1" t="s">
        <v>116</v>
      </c>
      <c r="CF2115" s="1" t="s">
        <v>117</v>
      </c>
      <c r="CG2115" s="1">
        <v>96950</v>
      </c>
      <c r="CH2115" s="3">
        <v>8.7100000000000009</v>
      </c>
      <c r="CI2115" s="3">
        <v>8.7100000000000009</v>
      </c>
      <c r="CJ2115" s="3">
        <v>13.07</v>
      </c>
      <c r="CK2115" s="3">
        <v>13.07</v>
      </c>
      <c r="CL2115" s="1" t="s">
        <v>137</v>
      </c>
      <c r="CM2115" s="1" t="s">
        <v>138</v>
      </c>
      <c r="CN2115" s="1" t="s">
        <v>139</v>
      </c>
      <c r="CP2115" s="1" t="s">
        <v>112</v>
      </c>
      <c r="CQ2115" s="1" t="s">
        <v>111</v>
      </c>
      <c r="CR2115" s="1" t="s">
        <v>112</v>
      </c>
      <c r="CS2115" s="1" t="s">
        <v>111</v>
      </c>
      <c r="CT2115" s="1" t="s">
        <v>138</v>
      </c>
      <c r="CU2115" s="1" t="s">
        <v>111</v>
      </c>
      <c r="CV2115" s="1" t="s">
        <v>138</v>
      </c>
      <c r="CW2115" s="1" t="s">
        <v>138</v>
      </c>
      <c r="CX2115" s="1">
        <v>16703238848</v>
      </c>
      <c r="CY2115" s="1" t="s">
        <v>5811</v>
      </c>
      <c r="CZ2115" s="1" t="s">
        <v>138</v>
      </c>
      <c r="DA2115" s="1" t="s">
        <v>111</v>
      </c>
      <c r="DB2115" s="1" t="s">
        <v>112</v>
      </c>
    </row>
    <row r="2116" spans="1:111" ht="15.6" customHeight="1" x14ac:dyDescent="0.25">
      <c r="A2116" s="1" t="s">
        <v>19602</v>
      </c>
      <c r="B2116" s="1" t="s">
        <v>238</v>
      </c>
      <c r="C2116" s="2">
        <v>44340.284746527781</v>
      </c>
      <c r="D2116" s="2">
        <v>44370</v>
      </c>
      <c r="E2116" s="1" t="s">
        <v>110</v>
      </c>
      <c r="F2116" s="2">
        <v>44468.833333333336</v>
      </c>
      <c r="G2116" s="1" t="s">
        <v>112</v>
      </c>
      <c r="H2116" s="1" t="s">
        <v>112</v>
      </c>
      <c r="I2116" s="1" t="s">
        <v>112</v>
      </c>
      <c r="J2116" s="1" t="s">
        <v>4110</v>
      </c>
      <c r="K2116" s="1" t="s">
        <v>3169</v>
      </c>
      <c r="L2116" s="1" t="s">
        <v>4111</v>
      </c>
      <c r="N2116" s="1" t="s">
        <v>116</v>
      </c>
      <c r="O2116" s="1" t="s">
        <v>117</v>
      </c>
      <c r="P2116" s="9">
        <v>96950</v>
      </c>
      <c r="Q2116" s="1" t="s">
        <v>118</v>
      </c>
      <c r="S2116" s="1">
        <v>16702336060</v>
      </c>
      <c r="U2116" s="1">
        <v>56132</v>
      </c>
      <c r="V2116" s="1" t="s">
        <v>119</v>
      </c>
      <c r="X2116" s="1" t="s">
        <v>4112</v>
      </c>
      <c r="Y2116" s="1" t="s">
        <v>4113</v>
      </c>
      <c r="Z2116" s="1" t="s">
        <v>4114</v>
      </c>
      <c r="AA2116" s="1" t="s">
        <v>1028</v>
      </c>
      <c r="AB2116" s="1" t="s">
        <v>4111</v>
      </c>
      <c r="AD2116" s="1" t="s">
        <v>116</v>
      </c>
      <c r="AE2116" s="1" t="s">
        <v>117</v>
      </c>
      <c r="AF2116" s="9">
        <v>96950</v>
      </c>
      <c r="AG2116" s="1" t="s">
        <v>118</v>
      </c>
      <c r="AI2116" s="1">
        <v>16702336060</v>
      </c>
      <c r="AK2116" s="1" t="s">
        <v>4115</v>
      </c>
      <c r="BC2116" s="1" t="str">
        <f>"49-9071.00"</f>
        <v>49-9071.00</v>
      </c>
      <c r="BD2116" s="1" t="s">
        <v>214</v>
      </c>
      <c r="BE2116" s="1" t="s">
        <v>6416</v>
      </c>
      <c r="BF2116" s="1" t="s">
        <v>2311</v>
      </c>
      <c r="BG2116" s="1">
        <v>1</v>
      </c>
      <c r="BH2116" s="1">
        <v>1</v>
      </c>
      <c r="BI2116" s="2">
        <v>44470</v>
      </c>
      <c r="BJ2116" s="2">
        <v>44834</v>
      </c>
      <c r="BK2116" s="2">
        <v>44470</v>
      </c>
      <c r="BL2116" s="2">
        <v>44834</v>
      </c>
      <c r="BM2116" s="1">
        <v>35</v>
      </c>
      <c r="BN2116" s="1">
        <v>0</v>
      </c>
      <c r="BO2116" s="1">
        <v>7</v>
      </c>
      <c r="BP2116" s="1">
        <v>7</v>
      </c>
      <c r="BQ2116" s="1">
        <v>7</v>
      </c>
      <c r="BR2116" s="1">
        <v>7</v>
      </c>
      <c r="BS2116" s="1">
        <v>7</v>
      </c>
      <c r="BT2116" s="1">
        <v>0</v>
      </c>
      <c r="BU2116" s="1" t="str">
        <f>"9:00 AM"</f>
        <v>9:00 AM</v>
      </c>
      <c r="BV2116" s="1" t="str">
        <f>"5:00 PM"</f>
        <v>5:00 PM</v>
      </c>
      <c r="BW2116" s="1" t="s">
        <v>135</v>
      </c>
      <c r="BX2116" s="1">
        <v>0</v>
      </c>
      <c r="BY2116" s="1">
        <v>3</v>
      </c>
      <c r="BZ2116" s="1" t="s">
        <v>112</v>
      </c>
      <c r="CB2116" s="1" t="s">
        <v>3175</v>
      </c>
      <c r="CC2116" s="1" t="s">
        <v>4111</v>
      </c>
      <c r="CE2116" s="1" t="s">
        <v>116</v>
      </c>
      <c r="CF2116" s="1" t="s">
        <v>117</v>
      </c>
      <c r="CG2116" s="1">
        <v>96950</v>
      </c>
      <c r="CH2116" s="3">
        <v>8.7100000000000009</v>
      </c>
      <c r="CI2116" s="3">
        <v>8.7100000000000009</v>
      </c>
      <c r="CJ2116" s="3">
        <v>13.06</v>
      </c>
      <c r="CK2116" s="3">
        <v>13.06</v>
      </c>
      <c r="CL2116" s="1" t="s">
        <v>137</v>
      </c>
      <c r="CN2116" s="1" t="s">
        <v>139</v>
      </c>
      <c r="CP2116" s="1" t="s">
        <v>112</v>
      </c>
      <c r="CQ2116" s="1" t="s">
        <v>111</v>
      </c>
      <c r="CR2116" s="1" t="s">
        <v>112</v>
      </c>
      <c r="CS2116" s="1" t="s">
        <v>111</v>
      </c>
      <c r="CT2116" s="1" t="s">
        <v>138</v>
      </c>
      <c r="CU2116" s="1" t="s">
        <v>111</v>
      </c>
      <c r="CV2116" s="1" t="s">
        <v>138</v>
      </c>
      <c r="CW2116" s="1" t="s">
        <v>2313</v>
      </c>
      <c r="CX2116" s="1">
        <v>16702336060</v>
      </c>
      <c r="CY2116" s="1" t="s">
        <v>4115</v>
      </c>
      <c r="CZ2116" s="1" t="s">
        <v>138</v>
      </c>
      <c r="DA2116" s="1" t="s">
        <v>111</v>
      </c>
      <c r="DB2116" s="1" t="s">
        <v>112</v>
      </c>
      <c r="DC2116" s="1" t="s">
        <v>4112</v>
      </c>
      <c r="DD2116" s="1" t="s">
        <v>4113</v>
      </c>
      <c r="DF2116" s="1" t="s">
        <v>7400</v>
      </c>
      <c r="DG2116" s="1" t="s">
        <v>4115</v>
      </c>
    </row>
    <row r="2117" spans="1:111" ht="15.6" customHeight="1" x14ac:dyDescent="0.25">
      <c r="A2117" s="1" t="s">
        <v>19603</v>
      </c>
      <c r="B2117" s="1" t="s">
        <v>238</v>
      </c>
      <c r="C2117" s="2">
        <v>44350.105496759257</v>
      </c>
      <c r="D2117" s="2">
        <v>44384</v>
      </c>
      <c r="E2117" s="1" t="s">
        <v>180</v>
      </c>
      <c r="G2117" s="1" t="s">
        <v>111</v>
      </c>
      <c r="H2117" s="1" t="s">
        <v>112</v>
      </c>
      <c r="I2117" s="1" t="s">
        <v>112</v>
      </c>
      <c r="J2117" s="1" t="s">
        <v>11215</v>
      </c>
      <c r="K2117" s="1" t="s">
        <v>11216</v>
      </c>
      <c r="L2117" s="1" t="s">
        <v>10201</v>
      </c>
      <c r="M2117" s="1" t="s">
        <v>11217</v>
      </c>
      <c r="N2117" s="1" t="s">
        <v>167</v>
      </c>
      <c r="O2117" s="1" t="s">
        <v>117</v>
      </c>
      <c r="P2117" s="9">
        <v>96950</v>
      </c>
      <c r="Q2117" s="1" t="s">
        <v>118</v>
      </c>
      <c r="S2117" s="1">
        <v>16702340228</v>
      </c>
      <c r="U2117" s="1">
        <v>72251</v>
      </c>
      <c r="V2117" s="1" t="s">
        <v>119</v>
      </c>
      <c r="X2117" s="1" t="s">
        <v>11218</v>
      </c>
      <c r="Y2117" s="1" t="s">
        <v>11219</v>
      </c>
      <c r="AA2117" s="1" t="s">
        <v>171</v>
      </c>
      <c r="AB2117" s="1" t="s">
        <v>10201</v>
      </c>
      <c r="AC2117" s="1" t="s">
        <v>11217</v>
      </c>
      <c r="AD2117" s="1" t="s">
        <v>167</v>
      </c>
      <c r="AE2117" s="1" t="s">
        <v>117</v>
      </c>
      <c r="AF2117" s="9">
        <v>96950</v>
      </c>
      <c r="AG2117" s="1" t="s">
        <v>118</v>
      </c>
      <c r="AI2117" s="1">
        <v>16702340228</v>
      </c>
      <c r="AK2117" s="1" t="s">
        <v>11220</v>
      </c>
      <c r="BC2117" s="1" t="str">
        <f>"49-9071.00"</f>
        <v>49-9071.00</v>
      </c>
      <c r="BD2117" s="1" t="s">
        <v>214</v>
      </c>
      <c r="BE2117" s="1" t="s">
        <v>19604</v>
      </c>
      <c r="BF2117" s="1" t="s">
        <v>19605</v>
      </c>
      <c r="BG2117" s="1">
        <v>1</v>
      </c>
      <c r="BH2117" s="1">
        <v>1</v>
      </c>
      <c r="BI2117" s="2">
        <v>44470</v>
      </c>
      <c r="BJ2117" s="2">
        <v>45565</v>
      </c>
      <c r="BK2117" s="2">
        <v>44470</v>
      </c>
      <c r="BL2117" s="2">
        <v>45565</v>
      </c>
      <c r="BM2117" s="1">
        <v>36</v>
      </c>
      <c r="BN2117" s="1">
        <v>6</v>
      </c>
      <c r="BO2117" s="1">
        <v>6</v>
      </c>
      <c r="BP2117" s="1">
        <v>6</v>
      </c>
      <c r="BQ2117" s="1">
        <v>0</v>
      </c>
      <c r="BR2117" s="1">
        <v>6</v>
      </c>
      <c r="BS2117" s="1">
        <v>6</v>
      </c>
      <c r="BT2117" s="1">
        <v>6</v>
      </c>
      <c r="BU2117" s="1" t="str">
        <f>"8:00 AM"</f>
        <v>8:00 AM</v>
      </c>
      <c r="BV2117" s="1" t="str">
        <f>"2:00 PM"</f>
        <v>2:00 PM</v>
      </c>
      <c r="BW2117" s="1" t="s">
        <v>135</v>
      </c>
      <c r="BX2117" s="1">
        <v>0</v>
      </c>
      <c r="BY2117" s="1">
        <v>12</v>
      </c>
      <c r="BZ2117" s="1" t="s">
        <v>112</v>
      </c>
      <c r="CB2117" s="4" t="s">
        <v>19606</v>
      </c>
      <c r="CC2117" s="1" t="s">
        <v>10201</v>
      </c>
      <c r="CE2117" s="1" t="s">
        <v>167</v>
      </c>
      <c r="CF2117" s="1" t="s">
        <v>117</v>
      </c>
      <c r="CG2117" s="1">
        <v>96950</v>
      </c>
      <c r="CH2117" s="3">
        <v>8.7100000000000009</v>
      </c>
      <c r="CI2117" s="3">
        <v>8.7100000000000009</v>
      </c>
      <c r="CL2117" s="1" t="s">
        <v>137</v>
      </c>
      <c r="CM2117" s="1" t="s">
        <v>138</v>
      </c>
      <c r="CN2117" s="1" t="s">
        <v>139</v>
      </c>
      <c r="CP2117" s="1" t="s">
        <v>112</v>
      </c>
      <c r="CQ2117" s="1" t="s">
        <v>111</v>
      </c>
      <c r="CR2117" s="1" t="s">
        <v>112</v>
      </c>
      <c r="CS2117" s="1" t="s">
        <v>112</v>
      </c>
      <c r="CT2117" s="1" t="s">
        <v>138</v>
      </c>
      <c r="CU2117" s="1" t="s">
        <v>111</v>
      </c>
      <c r="CV2117" s="1" t="s">
        <v>138</v>
      </c>
      <c r="CW2117" s="1" t="s">
        <v>138</v>
      </c>
      <c r="CX2117" s="1">
        <v>16702340228</v>
      </c>
      <c r="CY2117" s="1" t="s">
        <v>11220</v>
      </c>
      <c r="CZ2117" s="1" t="s">
        <v>138</v>
      </c>
      <c r="DA2117" s="1" t="s">
        <v>111</v>
      </c>
      <c r="DB2117" s="1" t="s">
        <v>112</v>
      </c>
    </row>
    <row r="2118" spans="1:111" ht="15.6" customHeight="1" x14ac:dyDescent="0.25">
      <c r="A2118" s="1" t="s">
        <v>19607</v>
      </c>
      <c r="B2118" s="1" t="s">
        <v>238</v>
      </c>
      <c r="C2118" s="2">
        <v>44297.34271203704</v>
      </c>
      <c r="D2118" s="2">
        <v>44334</v>
      </c>
      <c r="E2118" s="1" t="s">
        <v>110</v>
      </c>
      <c r="F2118" s="2">
        <v>44468.833333333336</v>
      </c>
      <c r="G2118" s="1" t="s">
        <v>111</v>
      </c>
      <c r="H2118" s="1" t="s">
        <v>112</v>
      </c>
      <c r="I2118" s="1" t="s">
        <v>112</v>
      </c>
      <c r="J2118" s="1" t="s">
        <v>9922</v>
      </c>
      <c r="K2118" s="1" t="s">
        <v>9923</v>
      </c>
      <c r="L2118" s="1" t="s">
        <v>9924</v>
      </c>
      <c r="M2118" s="1" t="s">
        <v>1130</v>
      </c>
      <c r="N2118" s="1" t="s">
        <v>116</v>
      </c>
      <c r="O2118" s="1" t="s">
        <v>117</v>
      </c>
      <c r="P2118" s="9">
        <v>96950</v>
      </c>
      <c r="Q2118" s="1" t="s">
        <v>118</v>
      </c>
      <c r="R2118" s="1" t="s">
        <v>117</v>
      </c>
      <c r="S2118" s="1">
        <v>16702871609</v>
      </c>
      <c r="U2118" s="1">
        <v>811412</v>
      </c>
      <c r="V2118" s="1" t="s">
        <v>119</v>
      </c>
      <c r="X2118" s="1" t="s">
        <v>1329</v>
      </c>
      <c r="Y2118" s="1" t="s">
        <v>9925</v>
      </c>
      <c r="Z2118" s="1" t="s">
        <v>9926</v>
      </c>
      <c r="AA2118" s="1" t="s">
        <v>1332</v>
      </c>
      <c r="AB2118" s="1" t="s">
        <v>9924</v>
      </c>
      <c r="AC2118" s="1" t="s">
        <v>1130</v>
      </c>
      <c r="AD2118" s="1" t="s">
        <v>116</v>
      </c>
      <c r="AE2118" s="1" t="s">
        <v>117</v>
      </c>
      <c r="AF2118" s="9">
        <v>96950</v>
      </c>
      <c r="AG2118" s="1" t="s">
        <v>118</v>
      </c>
      <c r="AH2118" s="1" t="s">
        <v>117</v>
      </c>
      <c r="AI2118" s="1">
        <v>16702871609</v>
      </c>
      <c r="AK2118" s="1" t="s">
        <v>9927</v>
      </c>
      <c r="BC2118" s="1" t="str">
        <f>"49-9021.02"</f>
        <v>49-9021.02</v>
      </c>
      <c r="BD2118" s="1" t="s">
        <v>7955</v>
      </c>
      <c r="BE2118" s="1" t="s">
        <v>12514</v>
      </c>
      <c r="BF2118" s="1" t="s">
        <v>7957</v>
      </c>
      <c r="BG2118" s="1">
        <v>5</v>
      </c>
      <c r="BH2118" s="1">
        <v>5</v>
      </c>
      <c r="BI2118" s="2">
        <v>44470</v>
      </c>
      <c r="BJ2118" s="2">
        <v>44834</v>
      </c>
      <c r="BK2118" s="2">
        <v>44470</v>
      </c>
      <c r="BL2118" s="2">
        <v>44834</v>
      </c>
      <c r="BM2118" s="1">
        <v>40</v>
      </c>
      <c r="BN2118" s="1">
        <v>0</v>
      </c>
      <c r="BO2118" s="1">
        <v>8</v>
      </c>
      <c r="BP2118" s="1">
        <v>8</v>
      </c>
      <c r="BQ2118" s="1">
        <v>8</v>
      </c>
      <c r="BR2118" s="1">
        <v>8</v>
      </c>
      <c r="BS2118" s="1">
        <v>8</v>
      </c>
      <c r="BT2118" s="1">
        <v>0</v>
      </c>
      <c r="BU2118" s="1" t="str">
        <f>"8:00 AM"</f>
        <v>8:00 AM</v>
      </c>
      <c r="BV2118" s="1" t="str">
        <f>"5:00 PM"</f>
        <v>5:00 PM</v>
      </c>
      <c r="BW2118" s="1" t="s">
        <v>135</v>
      </c>
      <c r="BX2118" s="1">
        <v>0</v>
      </c>
      <c r="BY2118" s="1">
        <v>12</v>
      </c>
      <c r="BZ2118" s="1" t="s">
        <v>112</v>
      </c>
      <c r="CA2118" s="1">
        <v>0</v>
      </c>
      <c r="CB2118" s="1" t="s">
        <v>12515</v>
      </c>
      <c r="CC2118" s="1" t="s">
        <v>9924</v>
      </c>
      <c r="CD2118" s="1" t="s">
        <v>1130</v>
      </c>
      <c r="CE2118" s="1" t="s">
        <v>116</v>
      </c>
      <c r="CF2118" s="1" t="s">
        <v>117</v>
      </c>
      <c r="CG2118" s="1">
        <v>96950</v>
      </c>
      <c r="CH2118" s="3">
        <v>9.0299999999999994</v>
      </c>
      <c r="CI2118" s="3">
        <v>9.5</v>
      </c>
      <c r="CJ2118" s="3">
        <v>13.54</v>
      </c>
      <c r="CK2118" s="3">
        <v>14.25</v>
      </c>
      <c r="CL2118" s="1" t="s">
        <v>137</v>
      </c>
      <c r="CM2118" s="1" t="s">
        <v>138</v>
      </c>
      <c r="CN2118" s="1" t="s">
        <v>218</v>
      </c>
      <c r="CP2118" s="1" t="s">
        <v>112</v>
      </c>
      <c r="CQ2118" s="1" t="s">
        <v>111</v>
      </c>
      <c r="CR2118" s="1" t="s">
        <v>111</v>
      </c>
      <c r="CS2118" s="1" t="s">
        <v>111</v>
      </c>
      <c r="CT2118" s="1" t="s">
        <v>138</v>
      </c>
      <c r="CU2118" s="1" t="s">
        <v>111</v>
      </c>
      <c r="CV2118" s="1" t="s">
        <v>138</v>
      </c>
      <c r="CW2118" s="1" t="s">
        <v>1324</v>
      </c>
      <c r="CX2118" s="1">
        <v>16702871609</v>
      </c>
      <c r="CY2118" s="1" t="s">
        <v>9927</v>
      </c>
      <c r="CZ2118" s="1" t="s">
        <v>138</v>
      </c>
      <c r="DA2118" s="1" t="s">
        <v>111</v>
      </c>
      <c r="DB2118" s="1" t="s">
        <v>112</v>
      </c>
    </row>
    <row r="2119" spans="1:111" ht="15.6" customHeight="1" x14ac:dyDescent="0.25">
      <c r="A2119" s="1" t="s">
        <v>19609</v>
      </c>
      <c r="B2119" s="1" t="s">
        <v>238</v>
      </c>
      <c r="C2119" s="2">
        <v>44337.138607638888</v>
      </c>
      <c r="D2119" s="2">
        <v>44369</v>
      </c>
      <c r="E2119" s="1" t="s">
        <v>110</v>
      </c>
      <c r="F2119" s="2">
        <v>44468.833333333336</v>
      </c>
      <c r="G2119" s="1" t="s">
        <v>111</v>
      </c>
      <c r="H2119" s="1" t="s">
        <v>112</v>
      </c>
      <c r="I2119" s="1" t="s">
        <v>112</v>
      </c>
      <c r="J2119" s="1" t="s">
        <v>2904</v>
      </c>
      <c r="K2119" s="1" t="s">
        <v>2905</v>
      </c>
      <c r="L2119" s="1" t="s">
        <v>2906</v>
      </c>
      <c r="M2119" s="1" t="s">
        <v>2823</v>
      </c>
      <c r="N2119" s="1" t="s">
        <v>167</v>
      </c>
      <c r="O2119" s="1" t="s">
        <v>117</v>
      </c>
      <c r="P2119" s="9">
        <v>96950</v>
      </c>
      <c r="Q2119" s="1" t="s">
        <v>118</v>
      </c>
      <c r="S2119" s="1">
        <v>16702353027</v>
      </c>
      <c r="U2119" s="1">
        <v>722310</v>
      </c>
      <c r="V2119" s="1" t="s">
        <v>119</v>
      </c>
      <c r="X2119" s="1" t="s">
        <v>2907</v>
      </c>
      <c r="Y2119" s="1" t="s">
        <v>2908</v>
      </c>
      <c r="Z2119" s="1" t="s">
        <v>2909</v>
      </c>
      <c r="AA2119" s="1" t="s">
        <v>2910</v>
      </c>
      <c r="AB2119" s="1" t="s">
        <v>2906</v>
      </c>
      <c r="AC2119" s="1" t="s">
        <v>2823</v>
      </c>
      <c r="AD2119" s="1" t="s">
        <v>167</v>
      </c>
      <c r="AE2119" s="1" t="s">
        <v>117</v>
      </c>
      <c r="AF2119" s="9">
        <v>96950</v>
      </c>
      <c r="AG2119" s="1" t="s">
        <v>118</v>
      </c>
      <c r="AI2119" s="1">
        <v>16702353027</v>
      </c>
      <c r="AK2119" s="1" t="s">
        <v>2898</v>
      </c>
      <c r="BC2119" s="1" t="str">
        <f>"43-5081.03"</f>
        <v>43-5081.03</v>
      </c>
      <c r="BD2119" s="1" t="s">
        <v>868</v>
      </c>
      <c r="BE2119" s="1" t="s">
        <v>2911</v>
      </c>
      <c r="BF2119" s="1" t="s">
        <v>2912</v>
      </c>
      <c r="BG2119" s="1">
        <v>1</v>
      </c>
      <c r="BH2119" s="1">
        <v>1</v>
      </c>
      <c r="BI2119" s="2">
        <v>44470</v>
      </c>
      <c r="BJ2119" s="2">
        <v>45565</v>
      </c>
      <c r="BK2119" s="2">
        <v>44470</v>
      </c>
      <c r="BL2119" s="2">
        <v>45565</v>
      </c>
      <c r="BM2119" s="1">
        <v>35</v>
      </c>
      <c r="BN2119" s="1">
        <v>0</v>
      </c>
      <c r="BO2119" s="1">
        <v>7</v>
      </c>
      <c r="BP2119" s="1">
        <v>7</v>
      </c>
      <c r="BQ2119" s="1">
        <v>7</v>
      </c>
      <c r="BR2119" s="1">
        <v>7</v>
      </c>
      <c r="BS2119" s="1">
        <v>7</v>
      </c>
      <c r="BT2119" s="1">
        <v>0</v>
      </c>
      <c r="BU2119" s="1" t="str">
        <f>"6:00 AM"</f>
        <v>6:00 AM</v>
      </c>
      <c r="BV2119" s="1" t="str">
        <f>"1:00 PM"</f>
        <v>1:00 PM</v>
      </c>
      <c r="BW2119" s="1" t="s">
        <v>135</v>
      </c>
      <c r="BX2119" s="1">
        <v>0</v>
      </c>
      <c r="BY2119" s="1">
        <v>12</v>
      </c>
      <c r="BZ2119" s="1" t="s">
        <v>112</v>
      </c>
      <c r="CB2119" s="4" t="s">
        <v>2913</v>
      </c>
      <c r="CC2119" s="1" t="s">
        <v>2906</v>
      </c>
      <c r="CD2119" s="1" t="s">
        <v>2823</v>
      </c>
      <c r="CE2119" s="1" t="s">
        <v>167</v>
      </c>
      <c r="CF2119" s="1" t="s">
        <v>117</v>
      </c>
      <c r="CG2119" s="1">
        <v>96950</v>
      </c>
      <c r="CH2119" s="3">
        <v>7.58</v>
      </c>
      <c r="CI2119" s="3">
        <v>11.28</v>
      </c>
      <c r="CJ2119" s="3">
        <v>11.37</v>
      </c>
      <c r="CK2119" s="3">
        <v>16.920000000000002</v>
      </c>
      <c r="CL2119" s="1" t="s">
        <v>137</v>
      </c>
      <c r="CM2119" s="1" t="s">
        <v>362</v>
      </c>
      <c r="CN2119" s="1" t="s">
        <v>139</v>
      </c>
      <c r="CP2119" s="1" t="s">
        <v>112</v>
      </c>
      <c r="CQ2119" s="1" t="s">
        <v>111</v>
      </c>
      <c r="CR2119" s="1" t="s">
        <v>112</v>
      </c>
      <c r="CS2119" s="1" t="s">
        <v>111</v>
      </c>
      <c r="CT2119" s="1" t="s">
        <v>138</v>
      </c>
      <c r="CU2119" s="1" t="s">
        <v>111</v>
      </c>
      <c r="CV2119" s="1" t="s">
        <v>138</v>
      </c>
      <c r="CW2119" s="1" t="s">
        <v>16542</v>
      </c>
      <c r="CX2119" s="1">
        <v>16702353027</v>
      </c>
      <c r="CY2119" s="1" t="s">
        <v>2829</v>
      </c>
      <c r="CZ2119" s="1" t="s">
        <v>138</v>
      </c>
      <c r="DA2119" s="1" t="s">
        <v>111</v>
      </c>
      <c r="DB2119" s="1" t="s">
        <v>112</v>
      </c>
    </row>
    <row r="2120" spans="1:111" ht="15.6" customHeight="1" x14ac:dyDescent="0.25">
      <c r="A2120" s="1" t="s">
        <v>19610</v>
      </c>
      <c r="B2120" s="1" t="s">
        <v>238</v>
      </c>
      <c r="C2120" s="2">
        <v>44292.987359953702</v>
      </c>
      <c r="D2120" s="2">
        <v>44334</v>
      </c>
      <c r="E2120" s="1" t="s">
        <v>110</v>
      </c>
      <c r="F2120" s="2">
        <v>44468.833333333336</v>
      </c>
      <c r="G2120" s="1" t="s">
        <v>112</v>
      </c>
      <c r="H2120" s="1" t="s">
        <v>112</v>
      </c>
      <c r="I2120" s="1" t="s">
        <v>112</v>
      </c>
      <c r="J2120" s="1" t="s">
        <v>9030</v>
      </c>
      <c r="K2120" s="1" t="s">
        <v>9031</v>
      </c>
      <c r="L2120" s="1" t="s">
        <v>1051</v>
      </c>
      <c r="N2120" s="1" t="s">
        <v>116</v>
      </c>
      <c r="O2120" s="1" t="s">
        <v>117</v>
      </c>
      <c r="P2120" s="9">
        <v>96950</v>
      </c>
      <c r="Q2120" s="1" t="s">
        <v>118</v>
      </c>
      <c r="S2120" s="1">
        <v>16702358778</v>
      </c>
      <c r="U2120" s="1">
        <v>522298</v>
      </c>
      <c r="V2120" s="1" t="s">
        <v>119</v>
      </c>
      <c r="X2120" s="1" t="s">
        <v>1052</v>
      </c>
      <c r="Y2120" s="1" t="s">
        <v>1053</v>
      </c>
      <c r="Z2120" s="1" t="s">
        <v>1054</v>
      </c>
      <c r="AA2120" s="1" t="s">
        <v>373</v>
      </c>
      <c r="AB2120" s="1" t="s">
        <v>1051</v>
      </c>
      <c r="AD2120" s="1" t="s">
        <v>116</v>
      </c>
      <c r="AE2120" s="1" t="s">
        <v>117</v>
      </c>
      <c r="AF2120" s="9">
        <v>96950</v>
      </c>
      <c r="AG2120" s="1" t="s">
        <v>118</v>
      </c>
      <c r="AI2120" s="1">
        <v>16702358778</v>
      </c>
      <c r="AK2120" s="1" t="s">
        <v>1055</v>
      </c>
      <c r="BC2120" s="1" t="str">
        <f>"43-3031.00"</f>
        <v>43-3031.00</v>
      </c>
      <c r="BD2120" s="1" t="s">
        <v>389</v>
      </c>
      <c r="BE2120" s="1" t="s">
        <v>19611</v>
      </c>
      <c r="BF2120" s="1" t="s">
        <v>1279</v>
      </c>
      <c r="BG2120" s="1">
        <v>1</v>
      </c>
      <c r="BH2120" s="1">
        <v>1</v>
      </c>
      <c r="BI2120" s="2">
        <v>44470</v>
      </c>
      <c r="BJ2120" s="2">
        <v>44834</v>
      </c>
      <c r="BK2120" s="2">
        <v>44470</v>
      </c>
      <c r="BL2120" s="2">
        <v>44834</v>
      </c>
      <c r="BM2120" s="1">
        <v>40</v>
      </c>
      <c r="BN2120" s="1">
        <v>0</v>
      </c>
      <c r="BO2120" s="1">
        <v>8</v>
      </c>
      <c r="BP2120" s="1">
        <v>8</v>
      </c>
      <c r="BQ2120" s="1">
        <v>8</v>
      </c>
      <c r="BR2120" s="1">
        <v>8</v>
      </c>
      <c r="BS2120" s="1">
        <v>8</v>
      </c>
      <c r="BT2120" s="1">
        <v>0</v>
      </c>
      <c r="BU2120" s="1" t="str">
        <f>"8:00 AM"</f>
        <v>8:00 AM</v>
      </c>
      <c r="BV2120" s="1" t="str">
        <f t="shared" ref="BV2120:BV2128" si="59">"5:00 PM"</f>
        <v>5:00 PM</v>
      </c>
      <c r="BW2120" s="1" t="s">
        <v>135</v>
      </c>
      <c r="BX2120" s="1">
        <v>0</v>
      </c>
      <c r="BY2120" s="1">
        <v>24</v>
      </c>
      <c r="BZ2120" s="1" t="s">
        <v>112</v>
      </c>
      <c r="CA2120" s="1">
        <v>0</v>
      </c>
      <c r="CB2120" s="1" t="s">
        <v>138</v>
      </c>
      <c r="CC2120" s="1" t="s">
        <v>1058</v>
      </c>
      <c r="CE2120" s="1" t="s">
        <v>116</v>
      </c>
      <c r="CF2120" s="1" t="s">
        <v>117</v>
      </c>
      <c r="CG2120" s="1">
        <v>96950</v>
      </c>
      <c r="CH2120" s="3">
        <v>9.49</v>
      </c>
      <c r="CI2120" s="3">
        <v>9.49</v>
      </c>
      <c r="CJ2120" s="3">
        <v>14.23</v>
      </c>
      <c r="CK2120" s="3">
        <v>14.23</v>
      </c>
      <c r="CL2120" s="1" t="s">
        <v>137</v>
      </c>
      <c r="CM2120" s="1" t="s">
        <v>138</v>
      </c>
      <c r="CN2120" s="1" t="s">
        <v>139</v>
      </c>
      <c r="CP2120" s="1" t="s">
        <v>112</v>
      </c>
      <c r="CQ2120" s="1" t="s">
        <v>111</v>
      </c>
      <c r="CR2120" s="1" t="s">
        <v>111</v>
      </c>
      <c r="CS2120" s="1" t="s">
        <v>111</v>
      </c>
      <c r="CT2120" s="1" t="s">
        <v>138</v>
      </c>
      <c r="CU2120" s="1" t="s">
        <v>111</v>
      </c>
      <c r="CV2120" s="1" t="s">
        <v>111</v>
      </c>
      <c r="CW2120" s="1" t="s">
        <v>10432</v>
      </c>
      <c r="CX2120" s="1">
        <v>16702358778</v>
      </c>
      <c r="CY2120" s="1" t="s">
        <v>1055</v>
      </c>
      <c r="CZ2120" s="1" t="s">
        <v>138</v>
      </c>
      <c r="DA2120" s="1" t="s">
        <v>111</v>
      </c>
      <c r="DB2120" s="1" t="s">
        <v>112</v>
      </c>
    </row>
    <row r="2121" spans="1:111" ht="15.6" customHeight="1" x14ac:dyDescent="0.25">
      <c r="A2121" s="1" t="s">
        <v>19614</v>
      </c>
      <c r="B2121" s="1" t="s">
        <v>238</v>
      </c>
      <c r="C2121" s="2">
        <v>44319.842349421298</v>
      </c>
      <c r="D2121" s="2">
        <v>44350</v>
      </c>
      <c r="E2121" s="1" t="s">
        <v>110</v>
      </c>
      <c r="F2121" s="2">
        <v>44468.833333333336</v>
      </c>
      <c r="G2121" s="1" t="s">
        <v>111</v>
      </c>
      <c r="H2121" s="1" t="s">
        <v>112</v>
      </c>
      <c r="I2121" s="1" t="s">
        <v>112</v>
      </c>
      <c r="J2121" s="1" t="s">
        <v>8873</v>
      </c>
      <c r="L2121" s="1" t="s">
        <v>19615</v>
      </c>
      <c r="N2121" s="1" t="s">
        <v>116</v>
      </c>
      <c r="O2121" s="1" t="s">
        <v>117</v>
      </c>
      <c r="P2121" s="9">
        <v>96950</v>
      </c>
      <c r="Q2121" s="1" t="s">
        <v>118</v>
      </c>
      <c r="S2121" s="1">
        <v>16702342362</v>
      </c>
      <c r="U2121" s="1">
        <v>541330</v>
      </c>
      <c r="V2121" s="1" t="s">
        <v>119</v>
      </c>
      <c r="X2121" s="1" t="s">
        <v>8875</v>
      </c>
      <c r="Y2121" s="1" t="s">
        <v>8876</v>
      </c>
      <c r="Z2121" s="1" t="s">
        <v>721</v>
      </c>
      <c r="AA2121" s="1" t="s">
        <v>245</v>
      </c>
      <c r="AB2121" s="1" t="s">
        <v>8877</v>
      </c>
      <c r="AC2121" s="1" t="s">
        <v>8878</v>
      </c>
      <c r="AD2121" s="1" t="s">
        <v>116</v>
      </c>
      <c r="AE2121" s="1" t="s">
        <v>117</v>
      </c>
      <c r="AF2121" s="9">
        <v>96950</v>
      </c>
      <c r="AG2121" s="1" t="s">
        <v>118</v>
      </c>
      <c r="AI2121" s="1">
        <v>16702342362</v>
      </c>
      <c r="AK2121" s="1" t="s">
        <v>8879</v>
      </c>
      <c r="AL2121" s="1" t="s">
        <v>653</v>
      </c>
      <c r="AM2121" s="1" t="s">
        <v>1614</v>
      </c>
      <c r="AN2121" s="1" t="s">
        <v>8880</v>
      </c>
      <c r="AO2121" s="1" t="s">
        <v>8881</v>
      </c>
      <c r="AP2121" s="1" t="s">
        <v>6217</v>
      </c>
      <c r="AQ2121" s="1" t="s">
        <v>6218</v>
      </c>
      <c r="AR2121" s="1" t="s">
        <v>19616</v>
      </c>
      <c r="AS2121" s="1" t="s">
        <v>691</v>
      </c>
      <c r="AT2121" s="9">
        <v>96910</v>
      </c>
      <c r="AU2121" s="1" t="s">
        <v>118</v>
      </c>
      <c r="AW2121" s="1">
        <v>16714779084</v>
      </c>
      <c r="AY2121" s="1" t="s">
        <v>8885</v>
      </c>
      <c r="AZ2121" s="1" t="s">
        <v>6221</v>
      </c>
      <c r="BA2121" s="1" t="s">
        <v>691</v>
      </c>
      <c r="BB2121" s="1" t="s">
        <v>8886</v>
      </c>
      <c r="BC2121" s="1" t="str">
        <f>"43-9022.00"</f>
        <v>43-9022.00</v>
      </c>
      <c r="BD2121" s="1" t="s">
        <v>19617</v>
      </c>
      <c r="BE2121" s="1" t="s">
        <v>19618</v>
      </c>
      <c r="BF2121" s="1" t="s">
        <v>19619</v>
      </c>
      <c r="BG2121" s="1">
        <v>1</v>
      </c>
      <c r="BH2121" s="1">
        <v>1</v>
      </c>
      <c r="BI2121" s="2">
        <v>44470</v>
      </c>
      <c r="BJ2121" s="2">
        <v>45565</v>
      </c>
      <c r="BK2121" s="2">
        <v>44470</v>
      </c>
      <c r="BL2121" s="2">
        <v>45565</v>
      </c>
      <c r="BM2121" s="1">
        <v>35</v>
      </c>
      <c r="BN2121" s="1">
        <v>0</v>
      </c>
      <c r="BO2121" s="1">
        <v>7</v>
      </c>
      <c r="BP2121" s="1">
        <v>7</v>
      </c>
      <c r="BQ2121" s="1">
        <v>7</v>
      </c>
      <c r="BR2121" s="1">
        <v>7</v>
      </c>
      <c r="BS2121" s="1">
        <v>7</v>
      </c>
      <c r="BT2121" s="1">
        <v>0</v>
      </c>
      <c r="BU2121" s="1" t="str">
        <f>"9:00 AM"</f>
        <v>9:00 AM</v>
      </c>
      <c r="BV2121" s="1" t="str">
        <f t="shared" si="59"/>
        <v>5:00 PM</v>
      </c>
      <c r="BW2121" s="1" t="s">
        <v>135</v>
      </c>
      <c r="BX2121" s="1">
        <v>0</v>
      </c>
      <c r="BY2121" s="1">
        <v>12</v>
      </c>
      <c r="BZ2121" s="1" t="s">
        <v>112</v>
      </c>
      <c r="CA2121" s="1">
        <v>0</v>
      </c>
      <c r="CB2121" s="4" t="s">
        <v>19620</v>
      </c>
      <c r="CC2121" s="1" t="s">
        <v>19621</v>
      </c>
      <c r="CD2121" s="1" t="s">
        <v>16154</v>
      </c>
      <c r="CE2121" s="1" t="s">
        <v>879</v>
      </c>
      <c r="CF2121" s="1" t="s">
        <v>117</v>
      </c>
      <c r="CG2121" s="1">
        <v>96950</v>
      </c>
      <c r="CH2121" s="3">
        <v>11.05</v>
      </c>
      <c r="CI2121" s="3">
        <v>16.5</v>
      </c>
      <c r="CJ2121" s="3">
        <v>16.579999999999998</v>
      </c>
      <c r="CK2121" s="3">
        <v>24.75</v>
      </c>
      <c r="CL2121" s="1" t="s">
        <v>137</v>
      </c>
      <c r="CM2121" s="1" t="s">
        <v>138</v>
      </c>
      <c r="CN2121" s="1" t="s">
        <v>139</v>
      </c>
      <c r="CP2121" s="1" t="s">
        <v>112</v>
      </c>
      <c r="CQ2121" s="1" t="s">
        <v>111</v>
      </c>
      <c r="CR2121" s="1" t="s">
        <v>112</v>
      </c>
      <c r="CS2121" s="1" t="s">
        <v>111</v>
      </c>
      <c r="CT2121" s="1" t="s">
        <v>138</v>
      </c>
      <c r="CU2121" s="1" t="s">
        <v>111</v>
      </c>
      <c r="CV2121" s="1" t="s">
        <v>138</v>
      </c>
      <c r="CW2121" s="1" t="s">
        <v>8891</v>
      </c>
      <c r="CX2121" s="1">
        <v>16702342362</v>
      </c>
      <c r="CY2121" s="1" t="s">
        <v>8879</v>
      </c>
      <c r="CZ2121" s="1" t="s">
        <v>8892</v>
      </c>
      <c r="DA2121" s="1" t="s">
        <v>111</v>
      </c>
      <c r="DB2121" s="1" t="s">
        <v>112</v>
      </c>
    </row>
    <row r="2122" spans="1:111" ht="15.6" customHeight="1" x14ac:dyDescent="0.25">
      <c r="A2122" s="1" t="s">
        <v>19627</v>
      </c>
      <c r="B2122" s="1" t="s">
        <v>238</v>
      </c>
      <c r="C2122" s="2">
        <v>44336.440382060187</v>
      </c>
      <c r="D2122" s="2">
        <v>44376</v>
      </c>
      <c r="E2122" s="1" t="s">
        <v>110</v>
      </c>
      <c r="F2122" s="2">
        <v>44468.833333333336</v>
      </c>
      <c r="G2122" s="1" t="s">
        <v>112</v>
      </c>
      <c r="H2122" s="1" t="s">
        <v>112</v>
      </c>
      <c r="I2122" s="1" t="s">
        <v>112</v>
      </c>
      <c r="J2122" s="1" t="s">
        <v>17240</v>
      </c>
      <c r="L2122" s="1" t="s">
        <v>10724</v>
      </c>
      <c r="M2122" s="1" t="s">
        <v>1460</v>
      </c>
      <c r="N2122" s="1" t="s">
        <v>116</v>
      </c>
      <c r="O2122" s="1" t="s">
        <v>117</v>
      </c>
      <c r="P2122" s="9">
        <v>96950</v>
      </c>
      <c r="Q2122" s="1" t="s">
        <v>118</v>
      </c>
      <c r="R2122" s="1" t="s">
        <v>1954</v>
      </c>
      <c r="S2122" s="1">
        <v>16707885795</v>
      </c>
      <c r="U2122" s="1">
        <v>561320</v>
      </c>
      <c r="V2122" s="1" t="s">
        <v>119</v>
      </c>
      <c r="X2122" s="1" t="s">
        <v>10061</v>
      </c>
      <c r="Y2122" s="1" t="s">
        <v>10062</v>
      </c>
      <c r="Z2122" s="1" t="s">
        <v>10063</v>
      </c>
      <c r="AA2122" s="1" t="s">
        <v>2483</v>
      </c>
      <c r="AB2122" s="1" t="s">
        <v>17241</v>
      </c>
      <c r="AC2122" s="1" t="s">
        <v>1460</v>
      </c>
      <c r="AD2122" s="1" t="s">
        <v>116</v>
      </c>
      <c r="AE2122" s="1" t="s">
        <v>117</v>
      </c>
      <c r="AF2122" s="9">
        <v>96950</v>
      </c>
      <c r="AG2122" s="1" t="s">
        <v>118</v>
      </c>
      <c r="AH2122" s="1" t="s">
        <v>1954</v>
      </c>
      <c r="AI2122" s="1">
        <v>16707885798</v>
      </c>
      <c r="AK2122" s="1" t="s">
        <v>10064</v>
      </c>
      <c r="BC2122" s="1" t="str">
        <f>"37-2011.00"</f>
        <v>37-2011.00</v>
      </c>
      <c r="BD2122" s="1" t="s">
        <v>676</v>
      </c>
      <c r="BE2122" s="1" t="s">
        <v>17242</v>
      </c>
      <c r="BF2122" s="1" t="s">
        <v>9184</v>
      </c>
      <c r="BG2122" s="1">
        <v>15</v>
      </c>
      <c r="BH2122" s="1">
        <v>15</v>
      </c>
      <c r="BI2122" s="2">
        <v>44470</v>
      </c>
      <c r="BJ2122" s="2">
        <v>44834</v>
      </c>
      <c r="BK2122" s="2">
        <v>44470</v>
      </c>
      <c r="BL2122" s="2">
        <v>44834</v>
      </c>
      <c r="BM2122" s="1">
        <v>35</v>
      </c>
      <c r="BN2122" s="1">
        <v>0</v>
      </c>
      <c r="BO2122" s="1">
        <v>7</v>
      </c>
      <c r="BP2122" s="1">
        <v>7</v>
      </c>
      <c r="BQ2122" s="1">
        <v>7</v>
      </c>
      <c r="BR2122" s="1">
        <v>7</v>
      </c>
      <c r="BS2122" s="1">
        <v>7</v>
      </c>
      <c r="BT2122" s="1">
        <v>0</v>
      </c>
      <c r="BU2122" s="1" t="str">
        <f>"9:00 AM"</f>
        <v>9:00 AM</v>
      </c>
      <c r="BV2122" s="1" t="str">
        <f t="shared" si="59"/>
        <v>5:00 PM</v>
      </c>
      <c r="BW2122" s="1" t="s">
        <v>230</v>
      </c>
      <c r="BX2122" s="1">
        <v>1</v>
      </c>
      <c r="BY2122" s="1">
        <v>1</v>
      </c>
      <c r="BZ2122" s="1" t="s">
        <v>112</v>
      </c>
      <c r="CB2122" s="1" t="s">
        <v>19628</v>
      </c>
      <c r="CC2122" s="1" t="s">
        <v>17244</v>
      </c>
      <c r="CD2122" s="1" t="s">
        <v>3110</v>
      </c>
      <c r="CE2122" s="1" t="s">
        <v>116</v>
      </c>
      <c r="CF2122" s="1" t="s">
        <v>117</v>
      </c>
      <c r="CG2122" s="1">
        <v>96950</v>
      </c>
      <c r="CH2122" s="3">
        <v>8.0500000000000007</v>
      </c>
      <c r="CJ2122" s="3">
        <v>12.08</v>
      </c>
      <c r="CL2122" s="1" t="s">
        <v>137</v>
      </c>
      <c r="CM2122" s="1" t="s">
        <v>362</v>
      </c>
      <c r="CN2122" s="1" t="s">
        <v>139</v>
      </c>
      <c r="CP2122" s="1" t="s">
        <v>112</v>
      </c>
      <c r="CQ2122" s="1" t="s">
        <v>111</v>
      </c>
      <c r="CR2122" s="1" t="s">
        <v>111</v>
      </c>
      <c r="CS2122" s="1" t="s">
        <v>111</v>
      </c>
      <c r="CT2122" s="1" t="s">
        <v>111</v>
      </c>
      <c r="CU2122" s="1" t="s">
        <v>111</v>
      </c>
      <c r="CV2122" s="1" t="s">
        <v>111</v>
      </c>
      <c r="CW2122" s="1" t="s">
        <v>12648</v>
      </c>
      <c r="CX2122" s="1">
        <v>16707885795</v>
      </c>
      <c r="CY2122" s="1" t="s">
        <v>10064</v>
      </c>
      <c r="CZ2122" s="1" t="s">
        <v>138</v>
      </c>
      <c r="DA2122" s="1" t="s">
        <v>111</v>
      </c>
      <c r="DB2122" s="1" t="s">
        <v>112</v>
      </c>
    </row>
    <row r="2123" spans="1:111" ht="15.6" customHeight="1" x14ac:dyDescent="0.25">
      <c r="A2123" s="1" t="s">
        <v>19631</v>
      </c>
      <c r="B2123" s="1" t="s">
        <v>238</v>
      </c>
      <c r="C2123" s="2">
        <v>44351.87155300926</v>
      </c>
      <c r="D2123" s="2">
        <v>44386</v>
      </c>
      <c r="E2123" s="1" t="s">
        <v>110</v>
      </c>
      <c r="F2123" s="2">
        <v>44468.833333333336</v>
      </c>
      <c r="G2123" s="1" t="s">
        <v>111</v>
      </c>
      <c r="H2123" s="1" t="s">
        <v>112</v>
      </c>
      <c r="I2123" s="1" t="s">
        <v>112</v>
      </c>
      <c r="J2123" s="1" t="s">
        <v>19632</v>
      </c>
      <c r="K2123" s="1" t="s">
        <v>19633</v>
      </c>
      <c r="L2123" s="1" t="s">
        <v>1708</v>
      </c>
      <c r="M2123" s="1" t="s">
        <v>1709</v>
      </c>
      <c r="N2123" s="1" t="s">
        <v>738</v>
      </c>
      <c r="O2123" s="1" t="s">
        <v>117</v>
      </c>
      <c r="P2123" s="9">
        <v>96950</v>
      </c>
      <c r="Q2123" s="1" t="s">
        <v>118</v>
      </c>
      <c r="S2123" s="1">
        <v>16702348866</v>
      </c>
      <c r="U2123" s="1">
        <v>72111</v>
      </c>
      <c r="V2123" s="1" t="s">
        <v>119</v>
      </c>
      <c r="X2123" s="1" t="s">
        <v>5850</v>
      </c>
      <c r="Y2123" s="1" t="s">
        <v>1391</v>
      </c>
      <c r="AA2123" s="1" t="s">
        <v>1711</v>
      </c>
      <c r="AB2123" s="1" t="s">
        <v>5849</v>
      </c>
      <c r="AD2123" s="1" t="s">
        <v>167</v>
      </c>
      <c r="AE2123" s="1" t="s">
        <v>117</v>
      </c>
      <c r="AF2123" s="9">
        <v>96950</v>
      </c>
      <c r="AG2123" s="1" t="s">
        <v>118</v>
      </c>
      <c r="AI2123" s="1">
        <v>16702878866</v>
      </c>
      <c r="AK2123" s="1" t="s">
        <v>1713</v>
      </c>
      <c r="BC2123" s="1" t="str">
        <f>"49-9071.00"</f>
        <v>49-9071.00</v>
      </c>
      <c r="BD2123" s="1" t="s">
        <v>214</v>
      </c>
      <c r="BE2123" s="1" t="s">
        <v>19634</v>
      </c>
      <c r="BF2123" s="1" t="s">
        <v>9001</v>
      </c>
      <c r="BG2123" s="1">
        <v>1</v>
      </c>
      <c r="BH2123" s="1">
        <v>1</v>
      </c>
      <c r="BI2123" s="2">
        <v>44470</v>
      </c>
      <c r="BJ2123" s="2">
        <v>44834</v>
      </c>
      <c r="BK2123" s="2">
        <v>44470</v>
      </c>
      <c r="BL2123" s="2">
        <v>44834</v>
      </c>
      <c r="BM2123" s="1">
        <v>40</v>
      </c>
      <c r="BN2123" s="1">
        <v>0</v>
      </c>
      <c r="BO2123" s="1">
        <v>8</v>
      </c>
      <c r="BP2123" s="1">
        <v>8</v>
      </c>
      <c r="BQ2123" s="1">
        <v>8</v>
      </c>
      <c r="BR2123" s="1">
        <v>8</v>
      </c>
      <c r="BS2123" s="1">
        <v>8</v>
      </c>
      <c r="BT2123" s="1">
        <v>0</v>
      </c>
      <c r="BU2123" s="1" t="str">
        <f>"8:00 AM"</f>
        <v>8:00 AM</v>
      </c>
      <c r="BV2123" s="1" t="str">
        <f t="shared" si="59"/>
        <v>5:00 PM</v>
      </c>
      <c r="BW2123" s="1" t="s">
        <v>135</v>
      </c>
      <c r="BX2123" s="1">
        <v>0</v>
      </c>
      <c r="BY2123" s="1">
        <v>12</v>
      </c>
      <c r="BZ2123" s="1" t="s">
        <v>112</v>
      </c>
      <c r="CB2123" s="1" t="s">
        <v>9002</v>
      </c>
      <c r="CC2123" s="1" t="s">
        <v>1708</v>
      </c>
      <c r="CD2123" s="1" t="s">
        <v>1709</v>
      </c>
      <c r="CE2123" s="1" t="s">
        <v>738</v>
      </c>
      <c r="CF2123" s="1" t="s">
        <v>117</v>
      </c>
      <c r="CG2123" s="1">
        <v>96950</v>
      </c>
      <c r="CH2123" s="3">
        <v>8.7100000000000009</v>
      </c>
      <c r="CI2123" s="3">
        <v>8.7100000000000009</v>
      </c>
      <c r="CJ2123" s="3">
        <v>13.07</v>
      </c>
      <c r="CK2123" s="3">
        <v>13.07</v>
      </c>
      <c r="CL2123" s="1" t="s">
        <v>137</v>
      </c>
      <c r="CM2123" s="1" t="s">
        <v>331</v>
      </c>
      <c r="CN2123" s="1" t="s">
        <v>139</v>
      </c>
      <c r="CP2123" s="1" t="s">
        <v>112</v>
      </c>
      <c r="CQ2123" s="1" t="s">
        <v>111</v>
      </c>
      <c r="CR2123" s="1" t="s">
        <v>112</v>
      </c>
      <c r="CS2123" s="1" t="s">
        <v>111</v>
      </c>
      <c r="CT2123" s="1" t="s">
        <v>138</v>
      </c>
      <c r="CU2123" s="1" t="s">
        <v>111</v>
      </c>
      <c r="CV2123" s="1" t="s">
        <v>138</v>
      </c>
      <c r="CW2123" s="1" t="s">
        <v>8303</v>
      </c>
      <c r="CX2123" s="1">
        <v>16702348866</v>
      </c>
      <c r="CY2123" s="1" t="s">
        <v>1713</v>
      </c>
      <c r="CZ2123" s="1" t="s">
        <v>168</v>
      </c>
      <c r="DA2123" s="1" t="s">
        <v>111</v>
      </c>
      <c r="DB2123" s="1" t="s">
        <v>112</v>
      </c>
    </row>
    <row r="2124" spans="1:111" ht="15.6" customHeight="1" x14ac:dyDescent="0.25">
      <c r="A2124" s="1" t="s">
        <v>19635</v>
      </c>
      <c r="B2124" s="1" t="s">
        <v>238</v>
      </c>
      <c r="C2124" s="2">
        <v>44340.206449652775</v>
      </c>
      <c r="D2124" s="2">
        <v>44377</v>
      </c>
      <c r="E2124" s="1" t="s">
        <v>110</v>
      </c>
      <c r="F2124" s="2">
        <v>44468.833333333336</v>
      </c>
      <c r="G2124" s="1" t="s">
        <v>112</v>
      </c>
      <c r="H2124" s="1" t="s">
        <v>112</v>
      </c>
      <c r="I2124" s="1" t="s">
        <v>112</v>
      </c>
      <c r="J2124" s="1" t="s">
        <v>9742</v>
      </c>
      <c r="K2124" s="1" t="s">
        <v>9743</v>
      </c>
      <c r="L2124" s="1" t="s">
        <v>9745</v>
      </c>
      <c r="M2124" s="1" t="s">
        <v>9744</v>
      </c>
      <c r="N2124" s="1" t="s">
        <v>116</v>
      </c>
      <c r="O2124" s="1" t="s">
        <v>117</v>
      </c>
      <c r="P2124" s="9">
        <v>96950</v>
      </c>
      <c r="Q2124" s="1" t="s">
        <v>118</v>
      </c>
      <c r="S2124" s="1">
        <v>16702341367</v>
      </c>
      <c r="U2124" s="1">
        <v>32311</v>
      </c>
      <c r="V2124" s="1" t="s">
        <v>119</v>
      </c>
      <c r="X2124" s="1" t="s">
        <v>723</v>
      </c>
      <c r="Y2124" s="1" t="s">
        <v>9746</v>
      </c>
      <c r="Z2124" s="1" t="s">
        <v>9747</v>
      </c>
      <c r="AA2124" s="1" t="s">
        <v>973</v>
      </c>
      <c r="AB2124" s="1" t="s">
        <v>9748</v>
      </c>
      <c r="AC2124" s="1" t="s">
        <v>9745</v>
      </c>
      <c r="AD2124" s="1" t="s">
        <v>116</v>
      </c>
      <c r="AE2124" s="1" t="s">
        <v>117</v>
      </c>
      <c r="AF2124" s="9">
        <v>96950</v>
      </c>
      <c r="AG2124" s="1" t="s">
        <v>118</v>
      </c>
      <c r="AI2124" s="1">
        <v>16702341367</v>
      </c>
      <c r="AK2124" s="1" t="s">
        <v>9749</v>
      </c>
      <c r="BC2124" s="1" t="str">
        <f>"43-9061.00"</f>
        <v>43-9061.00</v>
      </c>
      <c r="BD2124" s="1" t="s">
        <v>375</v>
      </c>
      <c r="BE2124" s="1" t="s">
        <v>16004</v>
      </c>
      <c r="BF2124" s="1" t="s">
        <v>2273</v>
      </c>
      <c r="BG2124" s="1">
        <v>1</v>
      </c>
      <c r="BH2124" s="1">
        <v>1</v>
      </c>
      <c r="BI2124" s="2">
        <v>44470</v>
      </c>
      <c r="BJ2124" s="2">
        <v>44834</v>
      </c>
      <c r="BK2124" s="2">
        <v>44470</v>
      </c>
      <c r="BL2124" s="2">
        <v>44834</v>
      </c>
      <c r="BM2124" s="1">
        <v>35</v>
      </c>
      <c r="BN2124" s="1">
        <v>0</v>
      </c>
      <c r="BO2124" s="1">
        <v>7</v>
      </c>
      <c r="BP2124" s="1">
        <v>7</v>
      </c>
      <c r="BQ2124" s="1">
        <v>7</v>
      </c>
      <c r="BR2124" s="1">
        <v>7</v>
      </c>
      <c r="BS2124" s="1">
        <v>7</v>
      </c>
      <c r="BT2124" s="1">
        <v>0</v>
      </c>
      <c r="BU2124" s="1" t="str">
        <f>"9:00 AM"</f>
        <v>9:00 AM</v>
      </c>
      <c r="BV2124" s="1" t="str">
        <f t="shared" si="59"/>
        <v>5:00 PM</v>
      </c>
      <c r="BW2124" s="1" t="s">
        <v>135</v>
      </c>
      <c r="BX2124" s="1">
        <v>0</v>
      </c>
      <c r="BY2124" s="1">
        <v>12</v>
      </c>
      <c r="BZ2124" s="1" t="s">
        <v>112</v>
      </c>
      <c r="CB2124" s="1" t="s">
        <v>16005</v>
      </c>
      <c r="CC2124" s="1" t="s">
        <v>9744</v>
      </c>
      <c r="CD2124" s="1" t="s">
        <v>9745</v>
      </c>
      <c r="CE2124" s="1" t="s">
        <v>116</v>
      </c>
      <c r="CF2124" s="1" t="s">
        <v>117</v>
      </c>
      <c r="CG2124" s="1">
        <v>96950</v>
      </c>
      <c r="CH2124" s="3">
        <v>11.05</v>
      </c>
      <c r="CI2124" s="3">
        <v>11.05</v>
      </c>
      <c r="CJ2124" s="3">
        <v>16.57</v>
      </c>
      <c r="CK2124" s="3">
        <v>16.57</v>
      </c>
      <c r="CL2124" s="1" t="s">
        <v>137</v>
      </c>
      <c r="CM2124" s="1" t="s">
        <v>138</v>
      </c>
      <c r="CN2124" s="1" t="s">
        <v>139</v>
      </c>
      <c r="CP2124" s="1" t="s">
        <v>112</v>
      </c>
      <c r="CQ2124" s="1" t="s">
        <v>111</v>
      </c>
      <c r="CR2124" s="1" t="s">
        <v>112</v>
      </c>
      <c r="CS2124" s="1" t="s">
        <v>111</v>
      </c>
      <c r="CT2124" s="1" t="s">
        <v>138</v>
      </c>
      <c r="CU2124" s="1" t="s">
        <v>111</v>
      </c>
      <c r="CV2124" s="1" t="s">
        <v>138</v>
      </c>
      <c r="CW2124" s="1" t="s">
        <v>19636</v>
      </c>
      <c r="CX2124" s="1">
        <v>16702341367</v>
      </c>
      <c r="CY2124" s="1" t="s">
        <v>9749</v>
      </c>
      <c r="CZ2124" s="1" t="s">
        <v>138</v>
      </c>
      <c r="DA2124" s="1" t="s">
        <v>111</v>
      </c>
      <c r="DB2124" s="1" t="s">
        <v>112</v>
      </c>
      <c r="DC2124" s="1" t="s">
        <v>723</v>
      </c>
      <c r="DD2124" s="1" t="s">
        <v>9746</v>
      </c>
      <c r="DE2124" s="1" t="s">
        <v>1236</v>
      </c>
      <c r="DF2124" s="1" t="s">
        <v>19637</v>
      </c>
      <c r="DG2124" s="1" t="s">
        <v>9749</v>
      </c>
    </row>
    <row r="2125" spans="1:111" ht="15.6" customHeight="1" x14ac:dyDescent="0.25">
      <c r="A2125" s="1" t="s">
        <v>19638</v>
      </c>
      <c r="B2125" s="1" t="s">
        <v>238</v>
      </c>
      <c r="C2125" s="2">
        <v>44327.920472569444</v>
      </c>
      <c r="D2125" s="2">
        <v>44369</v>
      </c>
      <c r="E2125" s="1" t="s">
        <v>110</v>
      </c>
      <c r="F2125" s="2">
        <v>44468.833333333336</v>
      </c>
      <c r="G2125" s="1" t="s">
        <v>112</v>
      </c>
      <c r="H2125" s="1" t="s">
        <v>112</v>
      </c>
      <c r="I2125" s="1" t="s">
        <v>112</v>
      </c>
      <c r="J2125" s="1" t="s">
        <v>4935</v>
      </c>
      <c r="K2125" s="1" t="s">
        <v>15527</v>
      </c>
      <c r="L2125" s="1" t="s">
        <v>4318</v>
      </c>
      <c r="M2125" s="1" t="s">
        <v>6691</v>
      </c>
      <c r="N2125" s="1" t="s">
        <v>116</v>
      </c>
      <c r="O2125" s="1" t="s">
        <v>117</v>
      </c>
      <c r="P2125" s="9">
        <v>96950</v>
      </c>
      <c r="Q2125" s="1" t="s">
        <v>118</v>
      </c>
      <c r="R2125" s="1" t="s">
        <v>138</v>
      </c>
      <c r="S2125" s="1">
        <v>16704833702</v>
      </c>
      <c r="T2125" s="1">
        <v>0</v>
      </c>
      <c r="U2125" s="1">
        <v>531110</v>
      </c>
      <c r="V2125" s="1" t="s">
        <v>119</v>
      </c>
      <c r="X2125" s="1" t="s">
        <v>656</v>
      </c>
      <c r="Y2125" s="1" t="s">
        <v>1065</v>
      </c>
      <c r="Z2125" s="1" t="s">
        <v>138</v>
      </c>
      <c r="AA2125" s="1" t="s">
        <v>245</v>
      </c>
      <c r="AB2125" s="1" t="s">
        <v>4318</v>
      </c>
      <c r="AC2125" s="1" t="s">
        <v>6691</v>
      </c>
      <c r="AD2125" s="1" t="s">
        <v>116</v>
      </c>
      <c r="AE2125" s="1" t="s">
        <v>117</v>
      </c>
      <c r="AF2125" s="9">
        <v>96950</v>
      </c>
      <c r="AG2125" s="1" t="s">
        <v>118</v>
      </c>
      <c r="AH2125" s="1" t="s">
        <v>138</v>
      </c>
      <c r="AI2125" s="1">
        <v>16704833702</v>
      </c>
      <c r="AJ2125" s="1">
        <v>0</v>
      </c>
      <c r="AK2125" s="1" t="s">
        <v>15528</v>
      </c>
      <c r="BC2125" s="1" t="str">
        <f>"37-2011.00"</f>
        <v>37-2011.00</v>
      </c>
      <c r="BD2125" s="1" t="s">
        <v>676</v>
      </c>
      <c r="BE2125" s="1" t="s">
        <v>15529</v>
      </c>
      <c r="BF2125" s="1" t="s">
        <v>11999</v>
      </c>
      <c r="BG2125" s="1">
        <v>1</v>
      </c>
      <c r="BH2125" s="1">
        <v>1</v>
      </c>
      <c r="BI2125" s="2">
        <v>44470</v>
      </c>
      <c r="BJ2125" s="2">
        <v>44834</v>
      </c>
      <c r="BK2125" s="2">
        <v>44470</v>
      </c>
      <c r="BL2125" s="2">
        <v>44834</v>
      </c>
      <c r="BM2125" s="1">
        <v>40</v>
      </c>
      <c r="BN2125" s="1">
        <v>0</v>
      </c>
      <c r="BO2125" s="1">
        <v>8</v>
      </c>
      <c r="BP2125" s="1">
        <v>8</v>
      </c>
      <c r="BQ2125" s="1">
        <v>8</v>
      </c>
      <c r="BR2125" s="1">
        <v>8</v>
      </c>
      <c r="BS2125" s="1">
        <v>8</v>
      </c>
      <c r="BT2125" s="1">
        <v>0</v>
      </c>
      <c r="BU2125" s="1" t="str">
        <f>"8:00 AM"</f>
        <v>8:00 AM</v>
      </c>
      <c r="BV2125" s="1" t="str">
        <f t="shared" si="59"/>
        <v>5:00 PM</v>
      </c>
      <c r="BW2125" s="1" t="s">
        <v>135</v>
      </c>
      <c r="BX2125" s="1">
        <v>0</v>
      </c>
      <c r="BY2125" s="1">
        <v>12</v>
      </c>
      <c r="BZ2125" s="1" t="s">
        <v>112</v>
      </c>
      <c r="CB2125" s="4" t="s">
        <v>15530</v>
      </c>
      <c r="CC2125" s="1" t="s">
        <v>4318</v>
      </c>
      <c r="CD2125" s="1" t="s">
        <v>6691</v>
      </c>
      <c r="CE2125" s="1" t="s">
        <v>116</v>
      </c>
      <c r="CF2125" s="1" t="s">
        <v>117</v>
      </c>
      <c r="CG2125" s="1">
        <v>96950</v>
      </c>
      <c r="CH2125" s="3">
        <v>8.0500000000000007</v>
      </c>
      <c r="CI2125" s="3">
        <v>8.0500000000000007</v>
      </c>
      <c r="CJ2125" s="3">
        <v>12.08</v>
      </c>
      <c r="CK2125" s="3">
        <v>12.08</v>
      </c>
      <c r="CL2125" s="1" t="s">
        <v>137</v>
      </c>
      <c r="CM2125" s="1" t="s">
        <v>138</v>
      </c>
      <c r="CN2125" s="1" t="s">
        <v>139</v>
      </c>
      <c r="CP2125" s="1" t="s">
        <v>112</v>
      </c>
      <c r="CQ2125" s="1" t="s">
        <v>111</v>
      </c>
      <c r="CR2125" s="1" t="s">
        <v>112</v>
      </c>
      <c r="CS2125" s="1" t="s">
        <v>111</v>
      </c>
      <c r="CT2125" s="1" t="s">
        <v>138</v>
      </c>
      <c r="CU2125" s="1" t="s">
        <v>111</v>
      </c>
      <c r="CV2125" s="1" t="s">
        <v>138</v>
      </c>
      <c r="CW2125" s="1" t="s">
        <v>138</v>
      </c>
      <c r="CX2125" s="1">
        <v>16704833702</v>
      </c>
      <c r="CY2125" s="1" t="s">
        <v>4937</v>
      </c>
      <c r="CZ2125" s="1" t="s">
        <v>138</v>
      </c>
      <c r="DA2125" s="1" t="s">
        <v>111</v>
      </c>
      <c r="DB2125" s="1" t="s">
        <v>112</v>
      </c>
      <c r="DC2125" s="1" t="s">
        <v>656</v>
      </c>
      <c r="DD2125" s="1" t="s">
        <v>1065</v>
      </c>
      <c r="DF2125" s="1" t="s">
        <v>19639</v>
      </c>
      <c r="DG2125" s="1" t="s">
        <v>4937</v>
      </c>
    </row>
    <row r="2126" spans="1:111" ht="15.6" customHeight="1" x14ac:dyDescent="0.25">
      <c r="A2126" s="1" t="s">
        <v>19640</v>
      </c>
      <c r="B2126" s="1" t="s">
        <v>238</v>
      </c>
      <c r="C2126" s="2">
        <v>44320.030562615742</v>
      </c>
      <c r="D2126" s="2">
        <v>44368</v>
      </c>
      <c r="E2126" s="1" t="s">
        <v>110</v>
      </c>
      <c r="F2126" s="2">
        <v>44468.833333333336</v>
      </c>
      <c r="G2126" s="1" t="s">
        <v>112</v>
      </c>
      <c r="H2126" s="1" t="s">
        <v>112</v>
      </c>
      <c r="I2126" s="1" t="s">
        <v>112</v>
      </c>
      <c r="J2126" s="1" t="s">
        <v>19641</v>
      </c>
      <c r="L2126" s="1" t="s">
        <v>368</v>
      </c>
      <c r="M2126" s="1" t="s">
        <v>17133</v>
      </c>
      <c r="N2126" s="1" t="s">
        <v>116</v>
      </c>
      <c r="O2126" s="1" t="s">
        <v>117</v>
      </c>
      <c r="P2126" s="9">
        <v>96950</v>
      </c>
      <c r="Q2126" s="1" t="s">
        <v>118</v>
      </c>
      <c r="R2126" s="1" t="s">
        <v>138</v>
      </c>
      <c r="S2126" s="1">
        <v>16716336330</v>
      </c>
      <c r="U2126" s="1">
        <v>42345</v>
      </c>
      <c r="V2126" s="1" t="s">
        <v>119</v>
      </c>
      <c r="X2126" s="1" t="s">
        <v>370</v>
      </c>
      <c r="Y2126" s="1" t="s">
        <v>371</v>
      </c>
      <c r="Z2126" s="1" t="s">
        <v>372</v>
      </c>
      <c r="AA2126" s="1" t="s">
        <v>1184</v>
      </c>
      <c r="AB2126" s="1" t="s">
        <v>368</v>
      </c>
      <c r="AC2126" s="1" t="s">
        <v>1185</v>
      </c>
      <c r="AD2126" s="1" t="s">
        <v>116</v>
      </c>
      <c r="AE2126" s="1" t="s">
        <v>117</v>
      </c>
      <c r="AF2126" s="9">
        <v>96950</v>
      </c>
      <c r="AG2126" s="1" t="s">
        <v>118</v>
      </c>
      <c r="AH2126" s="1" t="s">
        <v>138</v>
      </c>
      <c r="AI2126" s="1">
        <v>16702346278</v>
      </c>
      <c r="AK2126" s="1" t="s">
        <v>1186</v>
      </c>
      <c r="BC2126" s="1" t="str">
        <f>"41-4012.00"</f>
        <v>41-4012.00</v>
      </c>
      <c r="BD2126" s="1" t="s">
        <v>313</v>
      </c>
      <c r="BE2126" s="1" t="s">
        <v>19642</v>
      </c>
      <c r="BF2126" s="1" t="s">
        <v>3151</v>
      </c>
      <c r="BG2126" s="1">
        <v>1</v>
      </c>
      <c r="BH2126" s="1">
        <v>1</v>
      </c>
      <c r="BI2126" s="2">
        <v>44470</v>
      </c>
      <c r="BJ2126" s="2">
        <v>44834</v>
      </c>
      <c r="BK2126" s="2">
        <v>44470</v>
      </c>
      <c r="BL2126" s="2">
        <v>44834</v>
      </c>
      <c r="BM2126" s="1">
        <v>40</v>
      </c>
      <c r="BN2126" s="1">
        <v>0</v>
      </c>
      <c r="BO2126" s="1">
        <v>8</v>
      </c>
      <c r="BP2126" s="1">
        <v>8</v>
      </c>
      <c r="BQ2126" s="1">
        <v>8</v>
      </c>
      <c r="BR2126" s="1">
        <v>8</v>
      </c>
      <c r="BS2126" s="1">
        <v>8</v>
      </c>
      <c r="BT2126" s="1">
        <v>0</v>
      </c>
      <c r="BU2126" s="1" t="str">
        <f>"8:00 AM"</f>
        <v>8:00 AM</v>
      </c>
      <c r="BV2126" s="1" t="str">
        <f t="shared" si="59"/>
        <v>5:00 PM</v>
      </c>
      <c r="BW2126" s="1" t="s">
        <v>193</v>
      </c>
      <c r="BX2126" s="1">
        <v>0</v>
      </c>
      <c r="BY2126" s="1">
        <v>24</v>
      </c>
      <c r="BZ2126" s="1" t="s">
        <v>112</v>
      </c>
      <c r="CB2126" s="4" t="s">
        <v>19643</v>
      </c>
      <c r="CC2126" s="1" t="s">
        <v>368</v>
      </c>
      <c r="CD2126" s="1" t="s">
        <v>1191</v>
      </c>
      <c r="CE2126" s="1" t="s">
        <v>116</v>
      </c>
      <c r="CF2126" s="1" t="s">
        <v>117</v>
      </c>
      <c r="CG2126" s="1">
        <v>96950</v>
      </c>
      <c r="CH2126" s="3">
        <v>10.52</v>
      </c>
      <c r="CI2126" s="3">
        <v>10.52</v>
      </c>
      <c r="CJ2126" s="3">
        <v>15.78</v>
      </c>
      <c r="CK2126" s="3">
        <v>15.78</v>
      </c>
      <c r="CL2126" s="1" t="s">
        <v>137</v>
      </c>
      <c r="CM2126" s="1" t="s">
        <v>138</v>
      </c>
      <c r="CN2126" s="1" t="s">
        <v>139</v>
      </c>
      <c r="CP2126" s="1" t="s">
        <v>112</v>
      </c>
      <c r="CQ2126" s="1" t="s">
        <v>111</v>
      </c>
      <c r="CR2126" s="1" t="s">
        <v>112</v>
      </c>
      <c r="CS2126" s="1" t="s">
        <v>111</v>
      </c>
      <c r="CT2126" s="1" t="s">
        <v>138</v>
      </c>
      <c r="CU2126" s="1" t="s">
        <v>111</v>
      </c>
      <c r="CV2126" s="1" t="s">
        <v>138</v>
      </c>
      <c r="CW2126" s="1" t="s">
        <v>138</v>
      </c>
      <c r="CX2126" s="1">
        <v>16702356335</v>
      </c>
      <c r="CY2126" s="1" t="s">
        <v>17136</v>
      </c>
      <c r="CZ2126" s="1" t="s">
        <v>380</v>
      </c>
      <c r="DA2126" s="1" t="s">
        <v>111</v>
      </c>
      <c r="DB2126" s="1" t="s">
        <v>112</v>
      </c>
    </row>
    <row r="2127" spans="1:111" ht="15.6" customHeight="1" x14ac:dyDescent="0.25">
      <c r="A2127" s="1" t="s">
        <v>19644</v>
      </c>
      <c r="B2127" s="1" t="s">
        <v>238</v>
      </c>
      <c r="C2127" s="2">
        <v>44295.2404306713</v>
      </c>
      <c r="D2127" s="2">
        <v>44343</v>
      </c>
      <c r="E2127" s="1" t="s">
        <v>110</v>
      </c>
      <c r="F2127" s="2">
        <v>44468.833333333336</v>
      </c>
      <c r="G2127" s="1" t="s">
        <v>112</v>
      </c>
      <c r="H2127" s="1" t="s">
        <v>112</v>
      </c>
      <c r="I2127" s="1" t="s">
        <v>112</v>
      </c>
      <c r="J2127" s="1" t="s">
        <v>18344</v>
      </c>
      <c r="L2127" s="1" t="s">
        <v>18189</v>
      </c>
      <c r="M2127" s="1" t="s">
        <v>19645</v>
      </c>
      <c r="N2127" s="1" t="s">
        <v>116</v>
      </c>
      <c r="O2127" s="1" t="s">
        <v>117</v>
      </c>
      <c r="P2127" s="9">
        <v>96950</v>
      </c>
      <c r="Q2127" s="1" t="s">
        <v>118</v>
      </c>
      <c r="R2127" s="1" t="s">
        <v>138</v>
      </c>
      <c r="S2127" s="1">
        <v>16702334321</v>
      </c>
      <c r="U2127" s="1">
        <v>562111</v>
      </c>
      <c r="V2127" s="1" t="s">
        <v>119</v>
      </c>
      <c r="X2127" s="1" t="s">
        <v>370</v>
      </c>
      <c r="Y2127" s="1" t="s">
        <v>371</v>
      </c>
      <c r="Z2127" s="1" t="s">
        <v>372</v>
      </c>
      <c r="AA2127" s="1" t="s">
        <v>1184</v>
      </c>
      <c r="AB2127" s="1" t="s">
        <v>368</v>
      </c>
      <c r="AC2127" s="1" t="s">
        <v>1185</v>
      </c>
      <c r="AD2127" s="1" t="s">
        <v>116</v>
      </c>
      <c r="AE2127" s="1" t="s">
        <v>117</v>
      </c>
      <c r="AF2127" s="9">
        <v>96950</v>
      </c>
      <c r="AG2127" s="1" t="s">
        <v>118</v>
      </c>
      <c r="AH2127" s="1" t="s">
        <v>138</v>
      </c>
      <c r="AI2127" s="1">
        <v>16702346278</v>
      </c>
      <c r="AK2127" s="1" t="s">
        <v>1186</v>
      </c>
      <c r="BC2127" s="1" t="str">
        <f>"53-7081.00"</f>
        <v>53-7081.00</v>
      </c>
      <c r="BD2127" s="1" t="s">
        <v>1187</v>
      </c>
      <c r="BE2127" s="1" t="s">
        <v>18345</v>
      </c>
      <c r="BF2127" s="1" t="s">
        <v>18346</v>
      </c>
      <c r="BG2127" s="1">
        <v>3</v>
      </c>
      <c r="BH2127" s="1">
        <v>3</v>
      </c>
      <c r="BI2127" s="2">
        <v>44470</v>
      </c>
      <c r="BJ2127" s="2">
        <v>44834</v>
      </c>
      <c r="BK2127" s="2">
        <v>44470</v>
      </c>
      <c r="BL2127" s="2">
        <v>44834</v>
      </c>
      <c r="BM2127" s="1">
        <v>40</v>
      </c>
      <c r="BN2127" s="1">
        <v>0</v>
      </c>
      <c r="BO2127" s="1">
        <v>8</v>
      </c>
      <c r="BP2127" s="1">
        <v>8</v>
      </c>
      <c r="BQ2127" s="1">
        <v>8</v>
      </c>
      <c r="BR2127" s="1">
        <v>8</v>
      </c>
      <c r="BS2127" s="1">
        <v>8</v>
      </c>
      <c r="BT2127" s="1">
        <v>0</v>
      </c>
      <c r="BU2127" s="1" t="str">
        <f>"8:00 AM"</f>
        <v>8:00 AM</v>
      </c>
      <c r="BV2127" s="1" t="str">
        <f t="shared" si="59"/>
        <v>5:00 PM</v>
      </c>
      <c r="BW2127" s="1" t="s">
        <v>135</v>
      </c>
      <c r="BX2127" s="1">
        <v>0</v>
      </c>
      <c r="BY2127" s="1">
        <v>12</v>
      </c>
      <c r="BZ2127" s="1" t="s">
        <v>112</v>
      </c>
      <c r="CA2127" s="1">
        <v>0</v>
      </c>
      <c r="CB2127" s="1" t="s">
        <v>19646</v>
      </c>
      <c r="CC2127" s="1" t="s">
        <v>5487</v>
      </c>
      <c r="CD2127" s="1" t="s">
        <v>1191</v>
      </c>
      <c r="CE2127" s="1" t="s">
        <v>116</v>
      </c>
      <c r="CF2127" s="1" t="s">
        <v>117</v>
      </c>
      <c r="CG2127" s="1">
        <v>96950</v>
      </c>
      <c r="CH2127" s="3">
        <v>8.3000000000000007</v>
      </c>
      <c r="CI2127" s="3">
        <v>8.3000000000000007</v>
      </c>
      <c r="CJ2127" s="3">
        <v>12.45</v>
      </c>
      <c r="CK2127" s="3">
        <v>12.45</v>
      </c>
      <c r="CL2127" s="1" t="s">
        <v>137</v>
      </c>
      <c r="CM2127" s="1" t="s">
        <v>138</v>
      </c>
      <c r="CN2127" s="1" t="s">
        <v>139</v>
      </c>
      <c r="CP2127" s="1" t="s">
        <v>112</v>
      </c>
      <c r="CQ2127" s="1" t="s">
        <v>111</v>
      </c>
      <c r="CR2127" s="1" t="s">
        <v>112</v>
      </c>
      <c r="CS2127" s="1" t="s">
        <v>111</v>
      </c>
      <c r="CT2127" s="1" t="s">
        <v>138</v>
      </c>
      <c r="CU2127" s="1" t="s">
        <v>111</v>
      </c>
      <c r="CV2127" s="1" t="s">
        <v>138</v>
      </c>
      <c r="CW2127" s="1" t="s">
        <v>138</v>
      </c>
      <c r="CX2127" s="1">
        <v>16702334321</v>
      </c>
      <c r="CY2127" s="1" t="s">
        <v>1192</v>
      </c>
      <c r="CZ2127" s="1" t="s">
        <v>380</v>
      </c>
      <c r="DA2127" s="1" t="s">
        <v>111</v>
      </c>
      <c r="DB2127" s="1" t="s">
        <v>112</v>
      </c>
    </row>
    <row r="2128" spans="1:111" ht="15.6" customHeight="1" x14ac:dyDescent="0.25">
      <c r="A2128" s="1" t="s">
        <v>19649</v>
      </c>
      <c r="B2128" s="1" t="s">
        <v>238</v>
      </c>
      <c r="C2128" s="2">
        <v>44329.900253240739</v>
      </c>
      <c r="D2128" s="2">
        <v>44362</v>
      </c>
      <c r="E2128" s="1" t="s">
        <v>110</v>
      </c>
      <c r="F2128" s="2">
        <v>44468.833333333336</v>
      </c>
      <c r="G2128" s="1" t="s">
        <v>112</v>
      </c>
      <c r="H2128" s="1" t="s">
        <v>112</v>
      </c>
      <c r="I2128" s="1" t="s">
        <v>112</v>
      </c>
      <c r="J2128" s="1" t="s">
        <v>3747</v>
      </c>
      <c r="K2128" s="1" t="s">
        <v>17011</v>
      </c>
      <c r="L2128" s="1" t="s">
        <v>3752</v>
      </c>
      <c r="M2128" s="1" t="s">
        <v>3750</v>
      </c>
      <c r="N2128" s="1" t="s">
        <v>116</v>
      </c>
      <c r="O2128" s="1" t="s">
        <v>117</v>
      </c>
      <c r="P2128" s="9">
        <v>96950</v>
      </c>
      <c r="Q2128" s="1" t="s">
        <v>118</v>
      </c>
      <c r="S2128" s="1">
        <v>16705889899</v>
      </c>
      <c r="U2128" s="1">
        <v>721191</v>
      </c>
      <c r="V2128" s="1" t="s">
        <v>119</v>
      </c>
      <c r="X2128" s="1" t="s">
        <v>1911</v>
      </c>
      <c r="Y2128" s="1" t="s">
        <v>3751</v>
      </c>
      <c r="AA2128" s="1" t="s">
        <v>245</v>
      </c>
      <c r="AB2128" s="1" t="s">
        <v>3752</v>
      </c>
      <c r="AC2128" s="1" t="s">
        <v>3750</v>
      </c>
      <c r="AD2128" s="1" t="s">
        <v>116</v>
      </c>
      <c r="AE2128" s="1" t="s">
        <v>117</v>
      </c>
      <c r="AF2128" s="9">
        <v>96950</v>
      </c>
      <c r="AG2128" s="1" t="s">
        <v>118</v>
      </c>
      <c r="AI2128" s="1">
        <v>16705889899</v>
      </c>
      <c r="AK2128" s="1" t="s">
        <v>3753</v>
      </c>
      <c r="BC2128" s="1" t="str">
        <f>"11-1021.00"</f>
        <v>11-1021.00</v>
      </c>
      <c r="BD2128" s="1" t="s">
        <v>248</v>
      </c>
      <c r="BE2128" s="1" t="s">
        <v>18486</v>
      </c>
      <c r="BF2128" s="1" t="s">
        <v>18487</v>
      </c>
      <c r="BG2128" s="1">
        <v>1</v>
      </c>
      <c r="BH2128" s="1">
        <v>1</v>
      </c>
      <c r="BI2128" s="2">
        <v>44470</v>
      </c>
      <c r="BJ2128" s="2">
        <v>44834</v>
      </c>
      <c r="BK2128" s="2">
        <v>44470</v>
      </c>
      <c r="BL2128" s="2">
        <v>44834</v>
      </c>
      <c r="BM2128" s="1">
        <v>40</v>
      </c>
      <c r="BN2128" s="1">
        <v>0</v>
      </c>
      <c r="BO2128" s="1">
        <v>8</v>
      </c>
      <c r="BP2128" s="1">
        <v>8</v>
      </c>
      <c r="BQ2128" s="1">
        <v>8</v>
      </c>
      <c r="BR2128" s="1">
        <v>8</v>
      </c>
      <c r="BS2128" s="1">
        <v>8</v>
      </c>
      <c r="BT2128" s="1">
        <v>0</v>
      </c>
      <c r="BU2128" s="1" t="str">
        <f>"8:00 AM"</f>
        <v>8:00 AM</v>
      </c>
      <c r="BV2128" s="1" t="str">
        <f t="shared" si="59"/>
        <v>5:00 PM</v>
      </c>
      <c r="BW2128" s="1" t="s">
        <v>193</v>
      </c>
      <c r="BX2128" s="1">
        <v>0</v>
      </c>
      <c r="BY2128" s="1">
        <v>24</v>
      </c>
      <c r="BZ2128" s="1" t="s">
        <v>111</v>
      </c>
      <c r="CA2128" s="1">
        <v>4</v>
      </c>
      <c r="CB2128" s="4" t="s">
        <v>18488</v>
      </c>
      <c r="CC2128" s="1" t="s">
        <v>3752</v>
      </c>
      <c r="CD2128" s="1" t="s">
        <v>3750</v>
      </c>
      <c r="CE2128" s="1" t="s">
        <v>116</v>
      </c>
      <c r="CF2128" s="1" t="s">
        <v>117</v>
      </c>
      <c r="CG2128" s="1">
        <v>96950</v>
      </c>
      <c r="CH2128" s="3">
        <v>22.55</v>
      </c>
      <c r="CI2128" s="3">
        <v>22.55</v>
      </c>
      <c r="CJ2128" s="3">
        <v>33.83</v>
      </c>
      <c r="CK2128" s="3">
        <v>33.83</v>
      </c>
      <c r="CL2128" s="1" t="s">
        <v>137</v>
      </c>
      <c r="CM2128" s="1" t="s">
        <v>138</v>
      </c>
      <c r="CN2128" s="1" t="s">
        <v>139</v>
      </c>
      <c r="CP2128" s="1" t="s">
        <v>112</v>
      </c>
      <c r="CQ2128" s="1" t="s">
        <v>111</v>
      </c>
      <c r="CR2128" s="1" t="s">
        <v>112</v>
      </c>
      <c r="CS2128" s="1" t="s">
        <v>111</v>
      </c>
      <c r="CT2128" s="1" t="s">
        <v>138</v>
      </c>
      <c r="CU2128" s="1" t="s">
        <v>111</v>
      </c>
      <c r="CV2128" s="1" t="s">
        <v>138</v>
      </c>
      <c r="CW2128" s="1" t="s">
        <v>300</v>
      </c>
      <c r="CX2128" s="1">
        <v>16705889899</v>
      </c>
      <c r="CY2128" s="1" t="s">
        <v>3753</v>
      </c>
      <c r="CZ2128" s="1" t="s">
        <v>138</v>
      </c>
      <c r="DA2128" s="1" t="s">
        <v>111</v>
      </c>
      <c r="DB2128" s="1" t="s">
        <v>112</v>
      </c>
    </row>
    <row r="2129" spans="1:111" ht="15.6" customHeight="1" x14ac:dyDescent="0.25">
      <c r="A2129" s="1" t="s">
        <v>19650</v>
      </c>
      <c r="B2129" s="1" t="s">
        <v>238</v>
      </c>
      <c r="C2129" s="2">
        <v>44300.357587152779</v>
      </c>
      <c r="D2129" s="2">
        <v>44330</v>
      </c>
      <c r="E2129" s="1" t="s">
        <v>110</v>
      </c>
      <c r="F2129" s="2">
        <v>44468.833333333336</v>
      </c>
      <c r="G2129" s="1" t="s">
        <v>112</v>
      </c>
      <c r="H2129" s="1" t="s">
        <v>112</v>
      </c>
      <c r="I2129" s="1" t="s">
        <v>112</v>
      </c>
      <c r="J2129" s="1" t="s">
        <v>2477</v>
      </c>
      <c r="L2129" s="1" t="s">
        <v>2478</v>
      </c>
      <c r="M2129" s="1" t="s">
        <v>2070</v>
      </c>
      <c r="N2129" s="1" t="s">
        <v>116</v>
      </c>
      <c r="O2129" s="1" t="s">
        <v>117</v>
      </c>
      <c r="P2129" s="9">
        <v>96950</v>
      </c>
      <c r="Q2129" s="1" t="s">
        <v>118</v>
      </c>
      <c r="R2129" s="1" t="s">
        <v>138</v>
      </c>
      <c r="S2129" s="1">
        <v>16702330349</v>
      </c>
      <c r="U2129" s="1">
        <v>56132</v>
      </c>
      <c r="V2129" s="1" t="s">
        <v>2479</v>
      </c>
      <c r="W2129" s="1" t="s">
        <v>111</v>
      </c>
      <c r="X2129" s="1" t="s">
        <v>2480</v>
      </c>
      <c r="Y2129" s="1" t="s">
        <v>2481</v>
      </c>
      <c r="Z2129" s="1" t="s">
        <v>2482</v>
      </c>
      <c r="AA2129" s="1" t="s">
        <v>2483</v>
      </c>
      <c r="AB2129" s="1" t="s">
        <v>2478</v>
      </c>
      <c r="AC2129" s="1" t="s">
        <v>2070</v>
      </c>
      <c r="AD2129" s="1" t="s">
        <v>116</v>
      </c>
      <c r="AE2129" s="1" t="s">
        <v>117</v>
      </c>
      <c r="AF2129" s="9">
        <v>96950</v>
      </c>
      <c r="AG2129" s="1" t="s">
        <v>118</v>
      </c>
      <c r="AH2129" s="1" t="s">
        <v>138</v>
      </c>
      <c r="AI2129" s="1">
        <v>16706702330</v>
      </c>
      <c r="AK2129" s="1" t="s">
        <v>2484</v>
      </c>
      <c r="BC2129" s="1" t="str">
        <f>"37-2012.00"</f>
        <v>37-2012.00</v>
      </c>
      <c r="BD2129" s="1" t="s">
        <v>576</v>
      </c>
      <c r="BE2129" s="1" t="s">
        <v>19651</v>
      </c>
      <c r="BF2129" s="1" t="s">
        <v>2486</v>
      </c>
      <c r="BG2129" s="1">
        <v>1</v>
      </c>
      <c r="BH2129" s="1">
        <v>1</v>
      </c>
      <c r="BI2129" s="2">
        <v>44470</v>
      </c>
      <c r="BJ2129" s="2">
        <v>44834</v>
      </c>
      <c r="BK2129" s="2">
        <v>44470</v>
      </c>
      <c r="BL2129" s="2">
        <v>44834</v>
      </c>
      <c r="BM2129" s="1">
        <v>35</v>
      </c>
      <c r="BN2129" s="1">
        <v>0</v>
      </c>
      <c r="BO2129" s="1">
        <v>7</v>
      </c>
      <c r="BP2129" s="1">
        <v>7</v>
      </c>
      <c r="BQ2129" s="1">
        <v>7</v>
      </c>
      <c r="BR2129" s="1">
        <v>7</v>
      </c>
      <c r="BS2129" s="1">
        <v>7</v>
      </c>
      <c r="BT2129" s="1">
        <v>0</v>
      </c>
      <c r="BU2129" s="1" t="str">
        <f>"8:00 AM"</f>
        <v>8:00 AM</v>
      </c>
      <c r="BV2129" s="1" t="str">
        <f>"4:00 PM"</f>
        <v>4:00 PM</v>
      </c>
      <c r="BW2129" s="1" t="s">
        <v>135</v>
      </c>
      <c r="BX2129" s="1">
        <v>0</v>
      </c>
      <c r="BY2129" s="1">
        <v>3</v>
      </c>
      <c r="BZ2129" s="1" t="s">
        <v>112</v>
      </c>
      <c r="CA2129" s="1">
        <v>0</v>
      </c>
      <c r="CB2129" s="4" t="s">
        <v>19652</v>
      </c>
      <c r="CC2129" s="1" t="s">
        <v>19653</v>
      </c>
      <c r="CD2129" s="1" t="s">
        <v>138</v>
      </c>
      <c r="CE2129" s="1" t="s">
        <v>116</v>
      </c>
      <c r="CF2129" s="1" t="s">
        <v>117</v>
      </c>
      <c r="CG2129" s="1">
        <v>96950</v>
      </c>
      <c r="CH2129" s="3">
        <v>7.59</v>
      </c>
      <c r="CI2129" s="3">
        <v>7.59</v>
      </c>
      <c r="CL2129" s="1" t="s">
        <v>137</v>
      </c>
      <c r="CM2129" s="1" t="s">
        <v>138</v>
      </c>
      <c r="CN2129" s="1" t="s">
        <v>139</v>
      </c>
      <c r="CP2129" s="1" t="s">
        <v>112</v>
      </c>
      <c r="CQ2129" s="1" t="s">
        <v>111</v>
      </c>
      <c r="CR2129" s="1" t="s">
        <v>112</v>
      </c>
      <c r="CS2129" s="1" t="s">
        <v>112</v>
      </c>
      <c r="CT2129" s="1" t="s">
        <v>138</v>
      </c>
      <c r="CU2129" s="1" t="s">
        <v>111</v>
      </c>
      <c r="CV2129" s="1" t="s">
        <v>138</v>
      </c>
      <c r="CW2129" s="1" t="s">
        <v>138</v>
      </c>
      <c r="CX2129" s="1">
        <v>16702330349</v>
      </c>
      <c r="CY2129" s="1" t="s">
        <v>2489</v>
      </c>
      <c r="CZ2129" s="1" t="s">
        <v>138</v>
      </c>
      <c r="DA2129" s="1" t="s">
        <v>111</v>
      </c>
      <c r="DB2129" s="1" t="s">
        <v>111</v>
      </c>
    </row>
    <row r="2130" spans="1:111" ht="15.6" customHeight="1" x14ac:dyDescent="0.25">
      <c r="A2130" s="1" t="s">
        <v>19654</v>
      </c>
      <c r="B2130" s="1" t="s">
        <v>238</v>
      </c>
      <c r="C2130" s="2">
        <v>44293.01372372685</v>
      </c>
      <c r="D2130" s="2">
        <v>44336</v>
      </c>
      <c r="E2130" s="1" t="s">
        <v>110</v>
      </c>
      <c r="F2130" s="2">
        <v>44468.833333333336</v>
      </c>
      <c r="G2130" s="1" t="s">
        <v>111</v>
      </c>
      <c r="H2130" s="1" t="s">
        <v>112</v>
      </c>
      <c r="I2130" s="1" t="s">
        <v>112</v>
      </c>
      <c r="J2130" s="1" t="s">
        <v>1049</v>
      </c>
      <c r="K2130" s="1" t="s">
        <v>1050</v>
      </c>
      <c r="L2130" s="1" t="s">
        <v>1051</v>
      </c>
      <c r="M2130" s="1" t="s">
        <v>1058</v>
      </c>
      <c r="N2130" s="1" t="s">
        <v>116</v>
      </c>
      <c r="O2130" s="1" t="s">
        <v>117</v>
      </c>
      <c r="P2130" s="9">
        <v>96950</v>
      </c>
      <c r="Q2130" s="1" t="s">
        <v>118</v>
      </c>
      <c r="S2130" s="1">
        <v>16702358778</v>
      </c>
      <c r="U2130" s="1">
        <v>23622</v>
      </c>
      <c r="V2130" s="1" t="s">
        <v>119</v>
      </c>
      <c r="X2130" s="1" t="s">
        <v>1052</v>
      </c>
      <c r="Y2130" s="1" t="s">
        <v>1053</v>
      </c>
      <c r="Z2130" s="1" t="s">
        <v>1054</v>
      </c>
      <c r="AA2130" s="1" t="s">
        <v>19655</v>
      </c>
      <c r="AB2130" s="1" t="s">
        <v>1051</v>
      </c>
      <c r="AC2130" s="1" t="s">
        <v>1058</v>
      </c>
      <c r="AD2130" s="1" t="s">
        <v>116</v>
      </c>
      <c r="AE2130" s="1" t="s">
        <v>117</v>
      </c>
      <c r="AF2130" s="9">
        <v>96950</v>
      </c>
      <c r="AG2130" s="1" t="s">
        <v>118</v>
      </c>
      <c r="AI2130" s="1">
        <v>16702358778</v>
      </c>
      <c r="AK2130" s="1" t="s">
        <v>1055</v>
      </c>
      <c r="BC2130" s="1" t="str">
        <f>"47-3012.00"</f>
        <v>47-3012.00</v>
      </c>
      <c r="BD2130" s="1" t="s">
        <v>5442</v>
      </c>
      <c r="BE2130" s="1" t="s">
        <v>19656</v>
      </c>
      <c r="BF2130" s="1" t="s">
        <v>10477</v>
      </c>
      <c r="BG2130" s="1">
        <v>10</v>
      </c>
      <c r="BH2130" s="1">
        <v>10</v>
      </c>
      <c r="BI2130" s="2">
        <v>44470</v>
      </c>
      <c r="BJ2130" s="2">
        <v>45565</v>
      </c>
      <c r="BK2130" s="2">
        <v>44470</v>
      </c>
      <c r="BL2130" s="2">
        <v>45565</v>
      </c>
      <c r="BM2130" s="1">
        <v>40</v>
      </c>
      <c r="BN2130" s="1">
        <v>0</v>
      </c>
      <c r="BO2130" s="1">
        <v>8</v>
      </c>
      <c r="BP2130" s="1">
        <v>8</v>
      </c>
      <c r="BQ2130" s="1">
        <v>8</v>
      </c>
      <c r="BR2130" s="1">
        <v>8</v>
      </c>
      <c r="BS2130" s="1">
        <v>8</v>
      </c>
      <c r="BT2130" s="1">
        <v>0</v>
      </c>
      <c r="BU2130" s="1" t="str">
        <f>"7:30 AM"</f>
        <v>7:30 AM</v>
      </c>
      <c r="BV2130" s="1" t="str">
        <f>"4:30 PM"</f>
        <v>4:30 PM</v>
      </c>
      <c r="BW2130" s="1" t="s">
        <v>135</v>
      </c>
      <c r="BX2130" s="1">
        <v>0</v>
      </c>
      <c r="BY2130" s="1">
        <v>12</v>
      </c>
      <c r="BZ2130" s="1" t="s">
        <v>112</v>
      </c>
      <c r="CA2130" s="1">
        <v>0</v>
      </c>
      <c r="CB2130" s="1" t="s">
        <v>138</v>
      </c>
      <c r="CC2130" s="1" t="s">
        <v>1051</v>
      </c>
      <c r="CD2130" s="1" t="s">
        <v>1058</v>
      </c>
      <c r="CE2130" s="1" t="s">
        <v>116</v>
      </c>
      <c r="CF2130" s="1" t="s">
        <v>117</v>
      </c>
      <c r="CG2130" s="1">
        <v>96950</v>
      </c>
      <c r="CH2130" s="3">
        <v>10.61</v>
      </c>
      <c r="CI2130" s="3">
        <v>11</v>
      </c>
      <c r="CJ2130" s="3">
        <v>15.91</v>
      </c>
      <c r="CK2130" s="3">
        <v>16.5</v>
      </c>
      <c r="CL2130" s="1" t="s">
        <v>137</v>
      </c>
      <c r="CM2130" s="1" t="s">
        <v>138</v>
      </c>
      <c r="CN2130" s="1" t="s">
        <v>139</v>
      </c>
      <c r="CP2130" s="1" t="s">
        <v>112</v>
      </c>
      <c r="CQ2130" s="1" t="s">
        <v>111</v>
      </c>
      <c r="CR2130" s="1" t="s">
        <v>111</v>
      </c>
      <c r="CS2130" s="1" t="s">
        <v>111</v>
      </c>
      <c r="CT2130" s="1" t="s">
        <v>138</v>
      </c>
      <c r="CU2130" s="1" t="s">
        <v>111</v>
      </c>
      <c r="CV2130" s="1" t="s">
        <v>111</v>
      </c>
      <c r="CW2130" s="1" t="s">
        <v>3777</v>
      </c>
      <c r="CX2130" s="1">
        <v>16702358778</v>
      </c>
      <c r="CY2130" s="1" t="s">
        <v>1055</v>
      </c>
      <c r="CZ2130" s="1" t="s">
        <v>138</v>
      </c>
      <c r="DA2130" s="1" t="s">
        <v>111</v>
      </c>
      <c r="DB2130" s="1" t="s">
        <v>112</v>
      </c>
    </row>
    <row r="2131" spans="1:111" ht="15.6" customHeight="1" x14ac:dyDescent="0.25">
      <c r="A2131" s="1" t="s">
        <v>19658</v>
      </c>
      <c r="B2131" s="1" t="s">
        <v>238</v>
      </c>
      <c r="C2131" s="2">
        <v>44315.185304861108</v>
      </c>
      <c r="D2131" s="2">
        <v>44351</v>
      </c>
      <c r="E2131" s="1" t="s">
        <v>110</v>
      </c>
      <c r="F2131" s="2">
        <v>44468.833333333336</v>
      </c>
      <c r="G2131" s="1" t="s">
        <v>111</v>
      </c>
      <c r="H2131" s="1" t="s">
        <v>112</v>
      </c>
      <c r="I2131" s="1" t="s">
        <v>112</v>
      </c>
      <c r="J2131" s="1" t="s">
        <v>2873</v>
      </c>
      <c r="L2131" s="1" t="s">
        <v>1483</v>
      </c>
      <c r="N2131" s="1" t="s">
        <v>167</v>
      </c>
      <c r="O2131" s="1" t="s">
        <v>117</v>
      </c>
      <c r="P2131" s="9">
        <v>96950</v>
      </c>
      <c r="Q2131" s="1" t="s">
        <v>118</v>
      </c>
      <c r="S2131" s="1">
        <v>16702353637</v>
      </c>
      <c r="U2131" s="1">
        <v>236220</v>
      </c>
      <c r="V2131" s="1" t="s">
        <v>119</v>
      </c>
      <c r="X2131" s="1" t="s">
        <v>1479</v>
      </c>
      <c r="Y2131" s="1" t="s">
        <v>1480</v>
      </c>
      <c r="Z2131" s="1" t="s">
        <v>1481</v>
      </c>
      <c r="AA2131" s="1" t="s">
        <v>1482</v>
      </c>
      <c r="AB2131" s="1" t="s">
        <v>1483</v>
      </c>
      <c r="AD2131" s="1" t="s">
        <v>167</v>
      </c>
      <c r="AE2131" s="1" t="s">
        <v>117</v>
      </c>
      <c r="AF2131" s="9">
        <v>96950</v>
      </c>
      <c r="AG2131" s="1" t="s">
        <v>118</v>
      </c>
      <c r="AI2131" s="1">
        <v>16702353637</v>
      </c>
      <c r="AK2131" s="1" t="s">
        <v>1484</v>
      </c>
      <c r="BC2131" s="1" t="str">
        <f>"43-3031.00"</f>
        <v>43-3031.00</v>
      </c>
      <c r="BD2131" s="1" t="s">
        <v>389</v>
      </c>
      <c r="BE2131" s="1" t="s">
        <v>2874</v>
      </c>
      <c r="BF2131" s="1" t="s">
        <v>2875</v>
      </c>
      <c r="BG2131" s="1">
        <v>1</v>
      </c>
      <c r="BH2131" s="1">
        <v>1</v>
      </c>
      <c r="BI2131" s="2">
        <v>44470</v>
      </c>
      <c r="BJ2131" s="2">
        <v>45565</v>
      </c>
      <c r="BK2131" s="2">
        <v>44470</v>
      </c>
      <c r="BL2131" s="2">
        <v>45565</v>
      </c>
      <c r="BM2131" s="1">
        <v>40</v>
      </c>
      <c r="BN2131" s="1">
        <v>0</v>
      </c>
      <c r="BO2131" s="1">
        <v>8</v>
      </c>
      <c r="BP2131" s="1">
        <v>8</v>
      </c>
      <c r="BQ2131" s="1">
        <v>8</v>
      </c>
      <c r="BR2131" s="1">
        <v>8</v>
      </c>
      <c r="BS2131" s="1">
        <v>8</v>
      </c>
      <c r="BT2131" s="1">
        <v>0</v>
      </c>
      <c r="BU2131" s="1" t="str">
        <f>"8:00 AM"</f>
        <v>8:00 AM</v>
      </c>
      <c r="BV2131" s="1" t="str">
        <f>"5:00 PM"</f>
        <v>5:00 PM</v>
      </c>
      <c r="BW2131" s="1" t="s">
        <v>392</v>
      </c>
      <c r="BX2131" s="1">
        <v>0</v>
      </c>
      <c r="BY2131" s="1">
        <v>12</v>
      </c>
      <c r="BZ2131" s="1" t="s">
        <v>112</v>
      </c>
      <c r="CA2131" s="1">
        <v>0</v>
      </c>
      <c r="CB2131" s="4" t="s">
        <v>2876</v>
      </c>
      <c r="CC2131" s="1" t="s">
        <v>2877</v>
      </c>
      <c r="CE2131" s="1" t="s">
        <v>167</v>
      </c>
      <c r="CF2131" s="1" t="s">
        <v>117</v>
      </c>
      <c r="CG2131" s="1">
        <v>96950</v>
      </c>
      <c r="CH2131" s="3">
        <v>9.8699999999999992</v>
      </c>
      <c r="CI2131" s="3">
        <v>9.8699999999999992</v>
      </c>
      <c r="CJ2131" s="3">
        <v>14.8</v>
      </c>
      <c r="CK2131" s="3">
        <v>14.8</v>
      </c>
      <c r="CL2131" s="1" t="s">
        <v>137</v>
      </c>
      <c r="CN2131" s="1" t="s">
        <v>139</v>
      </c>
      <c r="CP2131" s="1" t="s">
        <v>112</v>
      </c>
      <c r="CQ2131" s="1" t="s">
        <v>111</v>
      </c>
      <c r="CR2131" s="1" t="s">
        <v>112</v>
      </c>
      <c r="CS2131" s="1" t="s">
        <v>111</v>
      </c>
      <c r="CT2131" s="1" t="s">
        <v>138</v>
      </c>
      <c r="CU2131" s="1" t="s">
        <v>111</v>
      </c>
      <c r="CV2131" s="1" t="s">
        <v>138</v>
      </c>
      <c r="CW2131" s="1" t="s">
        <v>2878</v>
      </c>
      <c r="CX2131" s="1">
        <v>16702353637</v>
      </c>
      <c r="CY2131" s="1" t="s">
        <v>1484</v>
      </c>
      <c r="CZ2131" s="1" t="s">
        <v>380</v>
      </c>
      <c r="DA2131" s="1" t="s">
        <v>111</v>
      </c>
      <c r="DB2131" s="1" t="s">
        <v>112</v>
      </c>
    </row>
    <row r="2132" spans="1:111" ht="15.6" customHeight="1" x14ac:dyDescent="0.25">
      <c r="A2132" s="1" t="s">
        <v>19659</v>
      </c>
      <c r="B2132" s="1" t="s">
        <v>238</v>
      </c>
      <c r="C2132" s="2">
        <v>44327.875589467592</v>
      </c>
      <c r="D2132" s="2">
        <v>44368</v>
      </c>
      <c r="E2132" s="1" t="s">
        <v>110</v>
      </c>
      <c r="F2132" s="2">
        <v>44468.833333333336</v>
      </c>
      <c r="G2132" s="1" t="s">
        <v>112</v>
      </c>
      <c r="H2132" s="1" t="s">
        <v>112</v>
      </c>
      <c r="I2132" s="1" t="s">
        <v>112</v>
      </c>
      <c r="J2132" s="1" t="s">
        <v>7931</v>
      </c>
      <c r="K2132" s="1" t="s">
        <v>7932</v>
      </c>
      <c r="L2132" s="1" t="s">
        <v>7933</v>
      </c>
      <c r="M2132" s="1" t="s">
        <v>138</v>
      </c>
      <c r="N2132" s="1" t="s">
        <v>116</v>
      </c>
      <c r="O2132" s="1" t="s">
        <v>117</v>
      </c>
      <c r="P2132" s="9">
        <v>96950</v>
      </c>
      <c r="Q2132" s="1" t="s">
        <v>118</v>
      </c>
      <c r="S2132" s="1">
        <v>16702851863</v>
      </c>
      <c r="U2132" s="1">
        <v>111211</v>
      </c>
      <c r="V2132" s="1" t="s">
        <v>119</v>
      </c>
      <c r="X2132" s="1" t="s">
        <v>7934</v>
      </c>
      <c r="Y2132" s="1" t="s">
        <v>7935</v>
      </c>
      <c r="AA2132" s="1" t="s">
        <v>5382</v>
      </c>
      <c r="AB2132" s="1" t="s">
        <v>7936</v>
      </c>
      <c r="AC2132" s="1" t="s">
        <v>138</v>
      </c>
      <c r="AD2132" s="1" t="s">
        <v>116</v>
      </c>
      <c r="AE2132" s="1" t="s">
        <v>117</v>
      </c>
      <c r="AF2132" s="9">
        <v>96950</v>
      </c>
      <c r="AG2132" s="1" t="s">
        <v>118</v>
      </c>
      <c r="AI2132" s="1">
        <v>16702851863</v>
      </c>
      <c r="AK2132" s="1" t="s">
        <v>7937</v>
      </c>
      <c r="BC2132" s="1" t="str">
        <f>"45-2093.00"</f>
        <v>45-2093.00</v>
      </c>
      <c r="BD2132" s="1" t="s">
        <v>7938</v>
      </c>
      <c r="BE2132" s="1" t="s">
        <v>7939</v>
      </c>
      <c r="BF2132" s="1" t="s">
        <v>2401</v>
      </c>
      <c r="BG2132" s="1">
        <v>2</v>
      </c>
      <c r="BH2132" s="1">
        <v>2</v>
      </c>
      <c r="BI2132" s="2">
        <v>44470</v>
      </c>
      <c r="BJ2132" s="2">
        <v>44834</v>
      </c>
      <c r="BK2132" s="2">
        <v>44470</v>
      </c>
      <c r="BL2132" s="2">
        <v>44834</v>
      </c>
      <c r="BM2132" s="1">
        <v>40</v>
      </c>
      <c r="BN2132" s="1">
        <v>0</v>
      </c>
      <c r="BO2132" s="1">
        <v>8</v>
      </c>
      <c r="BP2132" s="1">
        <v>8</v>
      </c>
      <c r="BQ2132" s="1">
        <v>8</v>
      </c>
      <c r="BR2132" s="1">
        <v>8</v>
      </c>
      <c r="BS2132" s="1">
        <v>8</v>
      </c>
      <c r="BT2132" s="1">
        <v>0</v>
      </c>
      <c r="BU2132" s="1" t="str">
        <f>"7:00 AM"</f>
        <v>7:00 AM</v>
      </c>
      <c r="BV2132" s="1" t="str">
        <f>"3:00 PM"</f>
        <v>3:00 PM</v>
      </c>
      <c r="BW2132" s="1" t="s">
        <v>230</v>
      </c>
      <c r="BX2132" s="1">
        <v>0</v>
      </c>
      <c r="BY2132" s="1">
        <v>6</v>
      </c>
      <c r="BZ2132" s="1" t="s">
        <v>112</v>
      </c>
      <c r="CB2132" s="1" t="s">
        <v>7940</v>
      </c>
      <c r="CC2132" s="1" t="s">
        <v>7933</v>
      </c>
      <c r="CD2132" s="1" t="s">
        <v>19660</v>
      </c>
      <c r="CE2132" s="1" t="s">
        <v>116</v>
      </c>
      <c r="CF2132" s="1" t="s">
        <v>117</v>
      </c>
      <c r="CG2132" s="1">
        <v>96950</v>
      </c>
      <c r="CH2132" s="3">
        <v>9.92</v>
      </c>
      <c r="CI2132" s="3">
        <v>9.92</v>
      </c>
      <c r="CJ2132" s="3">
        <v>14.88</v>
      </c>
      <c r="CK2132" s="3">
        <v>14.88</v>
      </c>
      <c r="CL2132" s="1" t="s">
        <v>137</v>
      </c>
      <c r="CM2132" s="1" t="s">
        <v>138</v>
      </c>
      <c r="CN2132" s="1" t="s">
        <v>139</v>
      </c>
      <c r="CP2132" s="1" t="s">
        <v>112</v>
      </c>
      <c r="CQ2132" s="1" t="s">
        <v>111</v>
      </c>
      <c r="CR2132" s="1" t="s">
        <v>112</v>
      </c>
      <c r="CS2132" s="1" t="s">
        <v>111</v>
      </c>
      <c r="CT2132" s="1" t="s">
        <v>138</v>
      </c>
      <c r="CU2132" s="1" t="s">
        <v>111</v>
      </c>
      <c r="CV2132" s="1" t="s">
        <v>138</v>
      </c>
      <c r="CW2132" s="1" t="s">
        <v>300</v>
      </c>
      <c r="CX2132" s="1">
        <v>16702851863</v>
      </c>
      <c r="CY2132" s="1" t="s">
        <v>7937</v>
      </c>
      <c r="CZ2132" s="1" t="s">
        <v>138</v>
      </c>
      <c r="DA2132" s="1" t="s">
        <v>111</v>
      </c>
      <c r="DB2132" s="1" t="s">
        <v>112</v>
      </c>
    </row>
    <row r="2133" spans="1:111" ht="15.6" customHeight="1" x14ac:dyDescent="0.25">
      <c r="A2133" s="1" t="s">
        <v>19661</v>
      </c>
      <c r="B2133" s="1" t="s">
        <v>238</v>
      </c>
      <c r="C2133" s="2">
        <v>44326.806396643522</v>
      </c>
      <c r="D2133" s="2">
        <v>44362</v>
      </c>
      <c r="E2133" s="1" t="s">
        <v>110</v>
      </c>
      <c r="F2133" s="2">
        <v>44468.833333333336</v>
      </c>
      <c r="G2133" s="1" t="s">
        <v>112</v>
      </c>
      <c r="H2133" s="1" t="s">
        <v>112</v>
      </c>
      <c r="I2133" s="1" t="s">
        <v>112</v>
      </c>
      <c r="J2133" s="1" t="s">
        <v>3168</v>
      </c>
      <c r="K2133" s="1" t="s">
        <v>3169</v>
      </c>
      <c r="L2133" s="1" t="s">
        <v>3170</v>
      </c>
      <c r="N2133" s="1" t="s">
        <v>116</v>
      </c>
      <c r="O2133" s="1" t="s">
        <v>117</v>
      </c>
      <c r="P2133" s="9">
        <v>96950</v>
      </c>
      <c r="Q2133" s="1" t="s">
        <v>118</v>
      </c>
      <c r="S2133" s="1">
        <v>16705881009</v>
      </c>
      <c r="U2133" s="1">
        <v>56132</v>
      </c>
      <c r="V2133" s="1" t="s">
        <v>119</v>
      </c>
      <c r="X2133" s="1" t="s">
        <v>1317</v>
      </c>
      <c r="Y2133" s="1" t="s">
        <v>3171</v>
      </c>
      <c r="AA2133" s="1" t="s">
        <v>1028</v>
      </c>
      <c r="AB2133" s="1" t="s">
        <v>3170</v>
      </c>
      <c r="AD2133" s="1" t="s">
        <v>116</v>
      </c>
      <c r="AE2133" s="1" t="s">
        <v>117</v>
      </c>
      <c r="AF2133" s="9">
        <v>96950</v>
      </c>
      <c r="AG2133" s="1" t="s">
        <v>118</v>
      </c>
      <c r="AI2133" s="1">
        <v>16705881009</v>
      </c>
      <c r="AK2133" s="1" t="s">
        <v>3173</v>
      </c>
      <c r="BC2133" s="1" t="str">
        <f>"35-3031.00"</f>
        <v>35-3031.00</v>
      </c>
      <c r="BD2133" s="1" t="s">
        <v>174</v>
      </c>
      <c r="BE2133" s="1" t="s">
        <v>19662</v>
      </c>
      <c r="BF2133" s="1" t="s">
        <v>10625</v>
      </c>
      <c r="BG2133" s="1">
        <v>1</v>
      </c>
      <c r="BH2133" s="1">
        <v>1</v>
      </c>
      <c r="BI2133" s="2">
        <v>44470</v>
      </c>
      <c r="BJ2133" s="2">
        <v>44834</v>
      </c>
      <c r="BK2133" s="2">
        <v>44470</v>
      </c>
      <c r="BL2133" s="2">
        <v>44834</v>
      </c>
      <c r="BM2133" s="1">
        <v>35</v>
      </c>
      <c r="BN2133" s="1">
        <v>0</v>
      </c>
      <c r="BO2133" s="1">
        <v>7</v>
      </c>
      <c r="BP2133" s="1">
        <v>7</v>
      </c>
      <c r="BQ2133" s="1">
        <v>7</v>
      </c>
      <c r="BR2133" s="1">
        <v>7</v>
      </c>
      <c r="BS2133" s="1">
        <v>7</v>
      </c>
      <c r="BT2133" s="1">
        <v>0</v>
      </c>
      <c r="BU2133" s="1" t="str">
        <f>"9:00 AM"</f>
        <v>9:00 AM</v>
      </c>
      <c r="BV2133" s="1" t="str">
        <f>"5:00 PM"</f>
        <v>5:00 PM</v>
      </c>
      <c r="BW2133" s="1" t="s">
        <v>135</v>
      </c>
      <c r="BX2133" s="1">
        <v>0</v>
      </c>
      <c r="BY2133" s="1">
        <v>3</v>
      </c>
      <c r="BZ2133" s="1" t="s">
        <v>112</v>
      </c>
      <c r="CB2133" s="1" t="s">
        <v>3175</v>
      </c>
      <c r="CC2133" s="1" t="s">
        <v>3170</v>
      </c>
      <c r="CE2133" s="1" t="s">
        <v>116</v>
      </c>
      <c r="CF2133" s="1" t="s">
        <v>117</v>
      </c>
      <c r="CG2133" s="1">
        <v>96950</v>
      </c>
      <c r="CH2133" s="3">
        <v>8.5</v>
      </c>
      <c r="CI2133" s="3">
        <v>8.5</v>
      </c>
      <c r="CJ2133" s="3">
        <v>12.75</v>
      </c>
      <c r="CK2133" s="3">
        <v>12.75</v>
      </c>
      <c r="CL2133" s="1" t="s">
        <v>137</v>
      </c>
      <c r="CN2133" s="1" t="s">
        <v>139</v>
      </c>
      <c r="CP2133" s="1" t="s">
        <v>112</v>
      </c>
      <c r="CQ2133" s="1" t="s">
        <v>111</v>
      </c>
      <c r="CR2133" s="1" t="s">
        <v>112</v>
      </c>
      <c r="CS2133" s="1" t="s">
        <v>111</v>
      </c>
      <c r="CT2133" s="1" t="s">
        <v>138</v>
      </c>
      <c r="CU2133" s="1" t="s">
        <v>111</v>
      </c>
      <c r="CV2133" s="1" t="s">
        <v>138</v>
      </c>
      <c r="CW2133" s="1" t="s">
        <v>2313</v>
      </c>
      <c r="CX2133" s="1">
        <v>16705881009</v>
      </c>
      <c r="CY2133" s="1" t="s">
        <v>3173</v>
      </c>
      <c r="CZ2133" s="1" t="s">
        <v>138</v>
      </c>
      <c r="DA2133" s="1" t="s">
        <v>111</v>
      </c>
      <c r="DB2133" s="1" t="s">
        <v>112</v>
      </c>
      <c r="DC2133" s="1" t="s">
        <v>1317</v>
      </c>
      <c r="DD2133" s="1" t="s">
        <v>3171</v>
      </c>
      <c r="DF2133" s="1" t="s">
        <v>3168</v>
      </c>
      <c r="DG2133" s="1" t="s">
        <v>3173</v>
      </c>
    </row>
    <row r="2134" spans="1:111" ht="15.6" customHeight="1" x14ac:dyDescent="0.25">
      <c r="A2134" s="1" t="s">
        <v>19666</v>
      </c>
      <c r="B2134" s="1" t="s">
        <v>238</v>
      </c>
      <c r="C2134" s="2">
        <v>44293.992645138889</v>
      </c>
      <c r="D2134" s="2">
        <v>44336</v>
      </c>
      <c r="E2134" s="1" t="s">
        <v>110</v>
      </c>
      <c r="F2134" s="2">
        <v>44468.833333333336</v>
      </c>
      <c r="G2134" s="1" t="s">
        <v>112</v>
      </c>
      <c r="H2134" s="1" t="s">
        <v>112</v>
      </c>
      <c r="I2134" s="1" t="s">
        <v>112</v>
      </c>
      <c r="J2134" s="1" t="s">
        <v>3820</v>
      </c>
      <c r="K2134" s="1" t="s">
        <v>3821</v>
      </c>
      <c r="L2134" s="1" t="s">
        <v>3822</v>
      </c>
      <c r="M2134" s="1" t="s">
        <v>339</v>
      </c>
      <c r="N2134" s="1" t="s">
        <v>879</v>
      </c>
      <c r="O2134" s="1" t="s">
        <v>117</v>
      </c>
      <c r="P2134" s="9">
        <v>96950</v>
      </c>
      <c r="Q2134" s="1" t="s">
        <v>118</v>
      </c>
      <c r="R2134" s="1" t="s">
        <v>168</v>
      </c>
      <c r="S2134" s="1">
        <v>16702331530</v>
      </c>
      <c r="U2134" s="1">
        <v>31181</v>
      </c>
      <c r="V2134" s="1" t="s">
        <v>119</v>
      </c>
      <c r="X2134" s="1" t="s">
        <v>3823</v>
      </c>
      <c r="Y2134" s="1" t="s">
        <v>3824</v>
      </c>
      <c r="Z2134" s="1" t="s">
        <v>168</v>
      </c>
      <c r="AA2134" s="1" t="s">
        <v>3825</v>
      </c>
      <c r="AB2134" s="1" t="s">
        <v>3822</v>
      </c>
      <c r="AC2134" s="1" t="s">
        <v>167</v>
      </c>
      <c r="AD2134" s="1" t="s">
        <v>339</v>
      </c>
      <c r="AE2134" s="1" t="s">
        <v>117</v>
      </c>
      <c r="AF2134" s="9">
        <v>96950</v>
      </c>
      <c r="AG2134" s="1" t="s">
        <v>118</v>
      </c>
      <c r="AH2134" s="1" t="s">
        <v>168</v>
      </c>
      <c r="AI2134" s="1">
        <v>16702331530</v>
      </c>
      <c r="AK2134" s="1" t="s">
        <v>3826</v>
      </c>
      <c r="BC2134" s="1" t="str">
        <f>"11-1021.00"</f>
        <v>11-1021.00</v>
      </c>
      <c r="BD2134" s="1" t="s">
        <v>248</v>
      </c>
      <c r="BE2134" s="1" t="s">
        <v>19667</v>
      </c>
      <c r="BF2134" s="1" t="s">
        <v>248</v>
      </c>
      <c r="BG2134" s="1">
        <v>1</v>
      </c>
      <c r="BH2134" s="1">
        <v>1</v>
      </c>
      <c r="BI2134" s="2">
        <v>44470</v>
      </c>
      <c r="BJ2134" s="2">
        <v>44834</v>
      </c>
      <c r="BK2134" s="2">
        <v>44470</v>
      </c>
      <c r="BL2134" s="2">
        <v>44834</v>
      </c>
      <c r="BM2134" s="1">
        <v>35</v>
      </c>
      <c r="BN2134" s="1">
        <v>0</v>
      </c>
      <c r="BO2134" s="1">
        <v>6</v>
      </c>
      <c r="BP2134" s="1">
        <v>6</v>
      </c>
      <c r="BQ2134" s="1">
        <v>6</v>
      </c>
      <c r="BR2134" s="1">
        <v>5</v>
      </c>
      <c r="BS2134" s="1">
        <v>6</v>
      </c>
      <c r="BT2134" s="1">
        <v>6</v>
      </c>
      <c r="BU2134" s="1" t="str">
        <f>"8:00 AM"</f>
        <v>8:00 AM</v>
      </c>
      <c r="BV2134" s="1" t="str">
        <f>"3:00 PM"</f>
        <v>3:00 PM</v>
      </c>
      <c r="BW2134" s="1" t="s">
        <v>193</v>
      </c>
      <c r="BX2134" s="1">
        <v>0</v>
      </c>
      <c r="BY2134" s="1">
        <v>48</v>
      </c>
      <c r="BZ2134" s="1" t="s">
        <v>111</v>
      </c>
      <c r="CA2134" s="1">
        <v>30</v>
      </c>
      <c r="CB2134" s="4" t="s">
        <v>19668</v>
      </c>
      <c r="CC2134" s="1" t="s">
        <v>3822</v>
      </c>
      <c r="CD2134" s="1" t="s">
        <v>167</v>
      </c>
      <c r="CE2134" s="1" t="s">
        <v>10186</v>
      </c>
      <c r="CF2134" s="1" t="s">
        <v>117</v>
      </c>
      <c r="CG2134" s="1">
        <v>96950</v>
      </c>
      <c r="CH2134" s="3">
        <v>22.55</v>
      </c>
      <c r="CI2134" s="3">
        <v>22.55</v>
      </c>
      <c r="CJ2134" s="3">
        <v>33.83</v>
      </c>
      <c r="CK2134" s="3">
        <v>33.83</v>
      </c>
      <c r="CL2134" s="1" t="s">
        <v>137</v>
      </c>
      <c r="CM2134" s="1" t="s">
        <v>168</v>
      </c>
      <c r="CN2134" s="1" t="s">
        <v>139</v>
      </c>
      <c r="CP2134" s="1" t="s">
        <v>112</v>
      </c>
      <c r="CQ2134" s="1" t="s">
        <v>111</v>
      </c>
      <c r="CR2134" s="1" t="s">
        <v>112</v>
      </c>
      <c r="CS2134" s="1" t="s">
        <v>111</v>
      </c>
      <c r="CT2134" s="1" t="s">
        <v>138</v>
      </c>
      <c r="CU2134" s="1" t="s">
        <v>111</v>
      </c>
      <c r="CV2134" s="1" t="s">
        <v>138</v>
      </c>
      <c r="CW2134" s="1" t="s">
        <v>3830</v>
      </c>
      <c r="CX2134" s="1">
        <v>16702331530</v>
      </c>
      <c r="CY2134" s="1" t="s">
        <v>3826</v>
      </c>
      <c r="CZ2134" s="1" t="s">
        <v>3831</v>
      </c>
      <c r="DA2134" s="1" t="s">
        <v>111</v>
      </c>
      <c r="DB2134" s="1" t="s">
        <v>112</v>
      </c>
      <c r="DC2134" s="1" t="s">
        <v>3823</v>
      </c>
      <c r="DD2134" s="1" t="s">
        <v>3824</v>
      </c>
      <c r="DE2134" s="1" t="s">
        <v>168</v>
      </c>
    </row>
    <row r="2135" spans="1:111" ht="15.6" customHeight="1" x14ac:dyDescent="0.25">
      <c r="A2135" s="1" t="s">
        <v>19669</v>
      </c>
      <c r="B2135" s="1" t="s">
        <v>238</v>
      </c>
      <c r="C2135" s="2">
        <v>44278.369451736115</v>
      </c>
      <c r="D2135" s="2">
        <v>44336</v>
      </c>
      <c r="E2135" s="1" t="s">
        <v>180</v>
      </c>
      <c r="G2135" s="1" t="s">
        <v>111</v>
      </c>
      <c r="H2135" s="1" t="s">
        <v>112</v>
      </c>
      <c r="I2135" s="1" t="s">
        <v>112</v>
      </c>
      <c r="J2135" s="1" t="s">
        <v>718</v>
      </c>
      <c r="K2135" s="1" t="s">
        <v>719</v>
      </c>
      <c r="L2135" s="1" t="s">
        <v>12404</v>
      </c>
      <c r="M2135" s="1" t="s">
        <v>719</v>
      </c>
      <c r="N2135" s="1" t="s">
        <v>116</v>
      </c>
      <c r="O2135" s="1" t="s">
        <v>117</v>
      </c>
      <c r="P2135" s="9">
        <v>96950</v>
      </c>
      <c r="Q2135" s="1" t="s">
        <v>118</v>
      </c>
      <c r="R2135" s="1" t="s">
        <v>719</v>
      </c>
      <c r="S2135" s="1">
        <v>16702346676</v>
      </c>
      <c r="U2135" s="1">
        <v>561720</v>
      </c>
      <c r="V2135" s="1" t="s">
        <v>119</v>
      </c>
      <c r="X2135" s="1" t="s">
        <v>721</v>
      </c>
      <c r="Y2135" s="1" t="s">
        <v>722</v>
      </c>
      <c r="Z2135" s="1" t="s">
        <v>723</v>
      </c>
      <c r="AA2135" s="1" t="s">
        <v>724</v>
      </c>
      <c r="AB2135" s="1" t="s">
        <v>12405</v>
      </c>
      <c r="AC2135" s="1" t="s">
        <v>719</v>
      </c>
      <c r="AD2135" s="1" t="s">
        <v>116</v>
      </c>
      <c r="AE2135" s="1" t="s">
        <v>117</v>
      </c>
      <c r="AF2135" s="9">
        <v>96950</v>
      </c>
      <c r="AG2135" s="1" t="s">
        <v>118</v>
      </c>
      <c r="AH2135" s="1" t="s">
        <v>719</v>
      </c>
      <c r="AI2135" s="1">
        <v>16702346676</v>
      </c>
      <c r="AK2135" s="1" t="s">
        <v>725</v>
      </c>
      <c r="BC2135" s="1" t="str">
        <f>"37-2012.00"</f>
        <v>37-2012.00</v>
      </c>
      <c r="BD2135" s="1" t="s">
        <v>576</v>
      </c>
      <c r="BE2135" s="1" t="s">
        <v>12406</v>
      </c>
      <c r="BF2135" s="1" t="s">
        <v>12407</v>
      </c>
      <c r="BG2135" s="1">
        <v>1</v>
      </c>
      <c r="BH2135" s="1">
        <v>1</v>
      </c>
      <c r="BI2135" s="2">
        <v>44398</v>
      </c>
      <c r="BJ2135" s="2">
        <v>44762</v>
      </c>
      <c r="BK2135" s="2">
        <v>44398</v>
      </c>
      <c r="BL2135" s="2">
        <v>44762</v>
      </c>
      <c r="BM2135" s="1">
        <v>40</v>
      </c>
      <c r="BN2135" s="1">
        <v>0</v>
      </c>
      <c r="BO2135" s="1">
        <v>7</v>
      </c>
      <c r="BP2135" s="1">
        <v>7</v>
      </c>
      <c r="BQ2135" s="1">
        <v>7</v>
      </c>
      <c r="BR2135" s="1">
        <v>7</v>
      </c>
      <c r="BS2135" s="1">
        <v>7</v>
      </c>
      <c r="BT2135" s="1">
        <v>5</v>
      </c>
      <c r="BU2135" s="1" t="str">
        <f>"7:00 AM"</f>
        <v>7:00 AM</v>
      </c>
      <c r="BV2135" s="1" t="str">
        <f>"3:00 PM"</f>
        <v>3:00 PM</v>
      </c>
      <c r="BW2135" s="1" t="s">
        <v>230</v>
      </c>
      <c r="BX2135" s="1">
        <v>0</v>
      </c>
      <c r="BY2135" s="1">
        <v>3</v>
      </c>
      <c r="BZ2135" s="1" t="s">
        <v>112</v>
      </c>
      <c r="CA2135" s="1">
        <v>0</v>
      </c>
      <c r="CB2135" s="1" t="s">
        <v>19670</v>
      </c>
      <c r="CC2135" s="1" t="s">
        <v>19671</v>
      </c>
      <c r="CE2135" s="1" t="s">
        <v>167</v>
      </c>
      <c r="CF2135" s="1" t="s">
        <v>117</v>
      </c>
      <c r="CG2135" s="1">
        <v>96950</v>
      </c>
      <c r="CH2135" s="3">
        <v>7.59</v>
      </c>
      <c r="CI2135" s="3">
        <v>7.59</v>
      </c>
      <c r="CJ2135" s="3">
        <v>11.39</v>
      </c>
      <c r="CK2135" s="3">
        <v>11.39</v>
      </c>
      <c r="CL2135" s="1" t="s">
        <v>137</v>
      </c>
      <c r="CM2135" s="1" t="s">
        <v>138</v>
      </c>
      <c r="CN2135" s="1" t="s">
        <v>139</v>
      </c>
      <c r="CP2135" s="1" t="s">
        <v>112</v>
      </c>
      <c r="CQ2135" s="1" t="s">
        <v>111</v>
      </c>
      <c r="CR2135" s="1" t="s">
        <v>112</v>
      </c>
      <c r="CS2135" s="1" t="s">
        <v>111</v>
      </c>
      <c r="CT2135" s="1" t="s">
        <v>138</v>
      </c>
      <c r="CU2135" s="1" t="s">
        <v>111</v>
      </c>
      <c r="CV2135" s="1" t="s">
        <v>138</v>
      </c>
      <c r="CW2135" s="1" t="s">
        <v>19672</v>
      </c>
      <c r="CX2135" s="1">
        <v>16702346676</v>
      </c>
      <c r="CY2135" s="1" t="s">
        <v>725</v>
      </c>
      <c r="CZ2135" s="1" t="s">
        <v>138</v>
      </c>
      <c r="DA2135" s="1" t="s">
        <v>111</v>
      </c>
      <c r="DB2135" s="1" t="s">
        <v>112</v>
      </c>
    </row>
    <row r="2136" spans="1:111" ht="15.6" customHeight="1" x14ac:dyDescent="0.25">
      <c r="A2136" s="1" t="s">
        <v>19673</v>
      </c>
      <c r="B2136" s="1" t="s">
        <v>238</v>
      </c>
      <c r="C2136" s="2">
        <v>44353.859384490737</v>
      </c>
      <c r="D2136" s="2">
        <v>44386</v>
      </c>
      <c r="E2136" s="1" t="s">
        <v>180</v>
      </c>
      <c r="G2136" s="1" t="s">
        <v>112</v>
      </c>
      <c r="H2136" s="1" t="s">
        <v>112</v>
      </c>
      <c r="I2136" s="1" t="s">
        <v>112</v>
      </c>
      <c r="J2136" s="1" t="s">
        <v>287</v>
      </c>
      <c r="L2136" s="1" t="s">
        <v>10167</v>
      </c>
      <c r="M2136" s="1" t="s">
        <v>293</v>
      </c>
      <c r="N2136" s="1" t="s">
        <v>116</v>
      </c>
      <c r="O2136" s="1" t="s">
        <v>117</v>
      </c>
      <c r="P2136" s="9">
        <v>96950</v>
      </c>
      <c r="Q2136" s="1" t="s">
        <v>118</v>
      </c>
      <c r="S2136" s="1">
        <v>16702873831</v>
      </c>
      <c r="U2136" s="1">
        <v>236116</v>
      </c>
      <c r="V2136" s="1" t="s">
        <v>119</v>
      </c>
      <c r="X2136" s="1" t="s">
        <v>10168</v>
      </c>
      <c r="Y2136" s="1" t="s">
        <v>10169</v>
      </c>
      <c r="AA2136" s="1" t="s">
        <v>245</v>
      </c>
      <c r="AB2136" s="1" t="s">
        <v>10167</v>
      </c>
      <c r="AC2136" s="1" t="s">
        <v>293</v>
      </c>
      <c r="AD2136" s="1" t="s">
        <v>116</v>
      </c>
      <c r="AE2136" s="1" t="s">
        <v>117</v>
      </c>
      <c r="AF2136" s="9">
        <v>96950</v>
      </c>
      <c r="AG2136" s="1" t="s">
        <v>118</v>
      </c>
      <c r="AI2136" s="1">
        <v>16702873831</v>
      </c>
      <c r="AK2136" s="1" t="s">
        <v>294</v>
      </c>
      <c r="BC2136" s="1" t="str">
        <f>"47-2051.00"</f>
        <v>47-2051.00</v>
      </c>
      <c r="BD2136" s="1" t="s">
        <v>295</v>
      </c>
      <c r="BE2136" s="1" t="s">
        <v>10170</v>
      </c>
      <c r="BF2136" s="1" t="s">
        <v>297</v>
      </c>
      <c r="BG2136" s="1">
        <v>35</v>
      </c>
      <c r="BH2136" s="1">
        <v>35</v>
      </c>
      <c r="BI2136" s="2">
        <v>44470</v>
      </c>
      <c r="BJ2136" s="2">
        <v>44834</v>
      </c>
      <c r="BK2136" s="2">
        <v>44470</v>
      </c>
      <c r="BL2136" s="2">
        <v>44834</v>
      </c>
      <c r="BM2136" s="1">
        <v>40</v>
      </c>
      <c r="BN2136" s="1">
        <v>0</v>
      </c>
      <c r="BO2136" s="1">
        <v>8</v>
      </c>
      <c r="BP2136" s="1">
        <v>8</v>
      </c>
      <c r="BQ2136" s="1">
        <v>8</v>
      </c>
      <c r="BR2136" s="1">
        <v>8</v>
      </c>
      <c r="BS2136" s="1">
        <v>8</v>
      </c>
      <c r="BT2136" s="1">
        <v>0</v>
      </c>
      <c r="BU2136" s="1" t="str">
        <f>"8:00 AM"</f>
        <v>8:00 AM</v>
      </c>
      <c r="BV2136" s="1" t="str">
        <f>"5:00 PM"</f>
        <v>5:00 PM</v>
      </c>
      <c r="BW2136" s="1" t="s">
        <v>230</v>
      </c>
      <c r="BX2136" s="1">
        <v>0</v>
      </c>
      <c r="BY2136" s="1">
        <v>3</v>
      </c>
      <c r="BZ2136" s="1" t="s">
        <v>112</v>
      </c>
      <c r="CB2136" s="1" t="s">
        <v>10171</v>
      </c>
      <c r="CC2136" s="1" t="s">
        <v>299</v>
      </c>
      <c r="CD2136" s="1" t="s">
        <v>293</v>
      </c>
      <c r="CE2136" s="1" t="s">
        <v>116</v>
      </c>
      <c r="CF2136" s="1" t="s">
        <v>117</v>
      </c>
      <c r="CG2136" s="1">
        <v>96950</v>
      </c>
      <c r="CH2136" s="3">
        <v>8.34</v>
      </c>
      <c r="CI2136" s="3">
        <v>8.34</v>
      </c>
      <c r="CJ2136" s="3">
        <v>12.51</v>
      </c>
      <c r="CK2136" s="3">
        <v>12.51</v>
      </c>
      <c r="CL2136" s="1" t="s">
        <v>137</v>
      </c>
      <c r="CM2136" s="1" t="s">
        <v>138</v>
      </c>
      <c r="CN2136" s="1" t="s">
        <v>139</v>
      </c>
      <c r="CP2136" s="1" t="s">
        <v>112</v>
      </c>
      <c r="CQ2136" s="1" t="s">
        <v>111</v>
      </c>
      <c r="CR2136" s="1" t="s">
        <v>112</v>
      </c>
      <c r="CS2136" s="1" t="s">
        <v>111</v>
      </c>
      <c r="CT2136" s="1" t="s">
        <v>138</v>
      </c>
      <c r="CU2136" s="1" t="s">
        <v>111</v>
      </c>
      <c r="CV2136" s="1" t="s">
        <v>138</v>
      </c>
      <c r="CW2136" s="1" t="s">
        <v>300</v>
      </c>
      <c r="CX2136" s="1">
        <v>16702873831</v>
      </c>
      <c r="CY2136" s="1" t="s">
        <v>294</v>
      </c>
      <c r="CZ2136" s="1" t="s">
        <v>138</v>
      </c>
      <c r="DA2136" s="1" t="s">
        <v>111</v>
      </c>
      <c r="DB2136" s="1" t="s">
        <v>112</v>
      </c>
    </row>
    <row r="2137" spans="1:111" ht="15.6" customHeight="1" x14ac:dyDescent="0.25">
      <c r="A2137" s="1" t="s">
        <v>19682</v>
      </c>
      <c r="B2137" s="1" t="s">
        <v>238</v>
      </c>
      <c r="C2137" s="2">
        <v>44327.10829502315</v>
      </c>
      <c r="D2137" s="2">
        <v>44368</v>
      </c>
      <c r="E2137" s="1" t="s">
        <v>110</v>
      </c>
      <c r="F2137" s="2">
        <v>44468.833333333336</v>
      </c>
      <c r="G2137" s="1" t="s">
        <v>112</v>
      </c>
      <c r="H2137" s="1" t="s">
        <v>112</v>
      </c>
      <c r="I2137" s="1" t="s">
        <v>112</v>
      </c>
      <c r="J2137" s="1" t="s">
        <v>1271</v>
      </c>
      <c r="K2137" s="1" t="s">
        <v>1272</v>
      </c>
      <c r="L2137" s="1" t="s">
        <v>1273</v>
      </c>
      <c r="N2137" s="1" t="s">
        <v>116</v>
      </c>
      <c r="O2137" s="1" t="s">
        <v>117</v>
      </c>
      <c r="P2137" s="9">
        <v>96950</v>
      </c>
      <c r="Q2137" s="1" t="s">
        <v>118</v>
      </c>
      <c r="S2137" s="1">
        <v>16702351495</v>
      </c>
      <c r="U2137" s="1">
        <v>236220</v>
      </c>
      <c r="V2137" s="1" t="s">
        <v>119</v>
      </c>
      <c r="X2137" s="1" t="s">
        <v>930</v>
      </c>
      <c r="Y2137" s="1" t="s">
        <v>1274</v>
      </c>
      <c r="Z2137" s="1" t="s">
        <v>1275</v>
      </c>
      <c r="AA2137" s="1" t="s">
        <v>1276</v>
      </c>
      <c r="AB2137" s="1" t="s">
        <v>1273</v>
      </c>
      <c r="AD2137" s="1" t="s">
        <v>116</v>
      </c>
      <c r="AE2137" s="1" t="s">
        <v>117</v>
      </c>
      <c r="AF2137" s="9">
        <v>96950</v>
      </c>
      <c r="AG2137" s="1" t="s">
        <v>118</v>
      </c>
      <c r="AI2137" s="1">
        <v>16707881495</v>
      </c>
      <c r="AK2137" s="1" t="s">
        <v>1277</v>
      </c>
      <c r="BC2137" s="1" t="str">
        <f>"49-9071.00"</f>
        <v>49-9071.00</v>
      </c>
      <c r="BD2137" s="1" t="s">
        <v>214</v>
      </c>
      <c r="BE2137" s="1" t="s">
        <v>12636</v>
      </c>
      <c r="BF2137" s="1" t="s">
        <v>839</v>
      </c>
      <c r="BG2137" s="1">
        <v>5</v>
      </c>
      <c r="BH2137" s="1">
        <v>5</v>
      </c>
      <c r="BI2137" s="2">
        <v>44470</v>
      </c>
      <c r="BJ2137" s="2">
        <v>44834</v>
      </c>
      <c r="BK2137" s="2">
        <v>44470</v>
      </c>
      <c r="BL2137" s="2">
        <v>44834</v>
      </c>
      <c r="BM2137" s="1">
        <v>35</v>
      </c>
      <c r="BN2137" s="1">
        <v>0</v>
      </c>
      <c r="BO2137" s="1">
        <v>7</v>
      </c>
      <c r="BP2137" s="1">
        <v>7</v>
      </c>
      <c r="BQ2137" s="1">
        <v>7</v>
      </c>
      <c r="BR2137" s="1">
        <v>7</v>
      </c>
      <c r="BS2137" s="1">
        <v>7</v>
      </c>
      <c r="BT2137" s="1">
        <v>0</v>
      </c>
      <c r="BU2137" s="1" t="str">
        <f>"9:00 AM"</f>
        <v>9:00 AM</v>
      </c>
      <c r="BV2137" s="1" t="str">
        <f>"5:00 PM"</f>
        <v>5:00 PM</v>
      </c>
      <c r="BW2137" s="1" t="s">
        <v>135</v>
      </c>
      <c r="BX2137" s="1">
        <v>0</v>
      </c>
      <c r="BY2137" s="1">
        <v>24</v>
      </c>
      <c r="BZ2137" s="1" t="s">
        <v>112</v>
      </c>
      <c r="CB2137" s="4" t="s">
        <v>12637</v>
      </c>
      <c r="CC2137" s="1" t="s">
        <v>1273</v>
      </c>
      <c r="CE2137" s="1" t="s">
        <v>116</v>
      </c>
      <c r="CF2137" s="1" t="s">
        <v>117</v>
      </c>
      <c r="CG2137" s="1">
        <v>96950</v>
      </c>
      <c r="CH2137" s="3">
        <v>8.7100000000000009</v>
      </c>
      <c r="CI2137" s="3">
        <v>8.7100000000000009</v>
      </c>
      <c r="CJ2137" s="3">
        <v>13.07</v>
      </c>
      <c r="CK2137" s="3">
        <v>13.07</v>
      </c>
      <c r="CL2137" s="1" t="s">
        <v>137</v>
      </c>
      <c r="CN2137" s="1" t="s">
        <v>139</v>
      </c>
      <c r="CP2137" s="1" t="s">
        <v>112</v>
      </c>
      <c r="CQ2137" s="1" t="s">
        <v>111</v>
      </c>
      <c r="CR2137" s="1" t="s">
        <v>111</v>
      </c>
      <c r="CS2137" s="1" t="s">
        <v>111</v>
      </c>
      <c r="CT2137" s="1" t="s">
        <v>111</v>
      </c>
      <c r="CU2137" s="1" t="s">
        <v>111</v>
      </c>
      <c r="CV2137" s="1" t="s">
        <v>111</v>
      </c>
      <c r="CW2137" s="1" t="s">
        <v>1004</v>
      </c>
      <c r="CX2137" s="1">
        <v>636707881495</v>
      </c>
      <c r="CY2137" s="1" t="s">
        <v>1281</v>
      </c>
      <c r="CZ2137" s="1" t="s">
        <v>138</v>
      </c>
      <c r="DA2137" s="1" t="s">
        <v>111</v>
      </c>
      <c r="DB2137" s="1" t="s">
        <v>112</v>
      </c>
    </row>
    <row r="2138" spans="1:111" ht="15.6" customHeight="1" x14ac:dyDescent="0.25">
      <c r="A2138" s="1" t="s">
        <v>19683</v>
      </c>
      <c r="B2138" s="1" t="s">
        <v>238</v>
      </c>
      <c r="C2138" s="2">
        <v>44370.266265046295</v>
      </c>
      <c r="D2138" s="2">
        <v>44411</v>
      </c>
      <c r="E2138" s="1" t="s">
        <v>180</v>
      </c>
      <c r="G2138" s="1" t="s">
        <v>112</v>
      </c>
      <c r="H2138" s="1" t="s">
        <v>112</v>
      </c>
      <c r="I2138" s="1" t="s">
        <v>112</v>
      </c>
      <c r="J2138" s="1" t="s">
        <v>19684</v>
      </c>
      <c r="K2138" s="1" t="s">
        <v>19685</v>
      </c>
      <c r="L2138" s="1" t="s">
        <v>19686</v>
      </c>
      <c r="N2138" s="1" t="s">
        <v>997</v>
      </c>
      <c r="O2138" s="1" t="s">
        <v>117</v>
      </c>
      <c r="P2138" s="9">
        <v>96951</v>
      </c>
      <c r="Q2138" s="1" t="s">
        <v>118</v>
      </c>
      <c r="S2138" s="1">
        <v>16705321266</v>
      </c>
      <c r="U2138" s="1">
        <v>72251</v>
      </c>
      <c r="V2138" s="1" t="s">
        <v>119</v>
      </c>
      <c r="X2138" s="1" t="s">
        <v>19687</v>
      </c>
      <c r="Y2138" s="1" t="s">
        <v>19688</v>
      </c>
      <c r="AA2138" s="1" t="s">
        <v>229</v>
      </c>
      <c r="AB2138" s="1" t="s">
        <v>19689</v>
      </c>
      <c r="AD2138" s="1" t="s">
        <v>997</v>
      </c>
      <c r="AE2138" s="1" t="s">
        <v>117</v>
      </c>
      <c r="AF2138" s="9">
        <v>96951</v>
      </c>
      <c r="AG2138" s="1" t="s">
        <v>118</v>
      </c>
      <c r="AI2138" s="1">
        <v>16705321266</v>
      </c>
      <c r="AK2138" s="1" t="s">
        <v>5877</v>
      </c>
      <c r="BC2138" s="1" t="str">
        <f>"35-2014.00"</f>
        <v>35-2014.00</v>
      </c>
      <c r="BD2138" s="1" t="s">
        <v>152</v>
      </c>
      <c r="BE2138" s="1" t="s">
        <v>19690</v>
      </c>
      <c r="BF2138" s="1" t="s">
        <v>229</v>
      </c>
      <c r="BG2138" s="1">
        <v>2</v>
      </c>
      <c r="BH2138" s="1">
        <v>2</v>
      </c>
      <c r="BI2138" s="2">
        <v>44470</v>
      </c>
      <c r="BJ2138" s="2">
        <v>44834</v>
      </c>
      <c r="BK2138" s="2">
        <v>44470</v>
      </c>
      <c r="BL2138" s="2">
        <v>44834</v>
      </c>
      <c r="BM2138" s="1">
        <v>40</v>
      </c>
      <c r="BN2138" s="1">
        <v>8</v>
      </c>
      <c r="BO2138" s="1">
        <v>0</v>
      </c>
      <c r="BP2138" s="1">
        <v>0</v>
      </c>
      <c r="BQ2138" s="1">
        <v>8</v>
      </c>
      <c r="BR2138" s="1">
        <v>8</v>
      </c>
      <c r="BS2138" s="1">
        <v>8</v>
      </c>
      <c r="BT2138" s="1">
        <v>8</v>
      </c>
      <c r="BU2138" s="1" t="str">
        <f>"9:00 AM"</f>
        <v>9:00 AM</v>
      </c>
      <c r="BV2138" s="1" t="str">
        <f>"6:00 PM"</f>
        <v>6:00 PM</v>
      </c>
      <c r="BW2138" s="1" t="s">
        <v>230</v>
      </c>
      <c r="BX2138" s="1">
        <v>0</v>
      </c>
      <c r="BY2138" s="1">
        <v>12</v>
      </c>
      <c r="BZ2138" s="1" t="s">
        <v>112</v>
      </c>
      <c r="CB2138" s="4" t="s">
        <v>19691</v>
      </c>
      <c r="CC2138" s="1" t="s">
        <v>19692</v>
      </c>
      <c r="CE2138" s="1" t="s">
        <v>19693</v>
      </c>
      <c r="CF2138" s="1" t="s">
        <v>117</v>
      </c>
      <c r="CG2138" s="1">
        <v>96951</v>
      </c>
      <c r="CH2138" s="3">
        <v>8.68</v>
      </c>
      <c r="CI2138" s="3">
        <v>8.68</v>
      </c>
      <c r="CJ2138" s="3">
        <v>0</v>
      </c>
      <c r="CK2138" s="3">
        <v>0</v>
      </c>
      <c r="CL2138" s="1" t="s">
        <v>137</v>
      </c>
      <c r="CM2138" s="1" t="s">
        <v>230</v>
      </c>
      <c r="CN2138" s="1" t="s">
        <v>218</v>
      </c>
      <c r="CP2138" s="1" t="s">
        <v>112</v>
      </c>
      <c r="CQ2138" s="1" t="s">
        <v>111</v>
      </c>
      <c r="CR2138" s="1" t="s">
        <v>112</v>
      </c>
      <c r="CS2138" s="1" t="s">
        <v>112</v>
      </c>
      <c r="CT2138" s="1" t="s">
        <v>138</v>
      </c>
      <c r="CU2138" s="1" t="s">
        <v>111</v>
      </c>
      <c r="CV2138" s="1" t="s">
        <v>138</v>
      </c>
      <c r="CW2138" s="1" t="s">
        <v>8786</v>
      </c>
      <c r="CX2138" s="1">
        <v>16705321266</v>
      </c>
      <c r="CY2138" s="1" t="s">
        <v>5877</v>
      </c>
      <c r="CZ2138" s="1" t="s">
        <v>138</v>
      </c>
      <c r="DA2138" s="1" t="s">
        <v>111</v>
      </c>
      <c r="DB2138" s="1" t="s">
        <v>112</v>
      </c>
      <c r="DC2138" s="1" t="s">
        <v>5870</v>
      </c>
      <c r="DD2138" s="1" t="s">
        <v>5871</v>
      </c>
      <c r="DE2138" s="1" t="s">
        <v>719</v>
      </c>
      <c r="DF2138" s="1" t="s">
        <v>8321</v>
      </c>
      <c r="DG2138" s="1" t="s">
        <v>5877</v>
      </c>
    </row>
    <row r="2139" spans="1:111" ht="15.6" customHeight="1" x14ac:dyDescent="0.25">
      <c r="A2139" s="1" t="s">
        <v>19700</v>
      </c>
      <c r="B2139" s="1" t="s">
        <v>238</v>
      </c>
      <c r="C2139" s="2">
        <v>44386.233733912035</v>
      </c>
      <c r="D2139" s="2">
        <v>44431</v>
      </c>
      <c r="E2139" s="1" t="s">
        <v>110</v>
      </c>
      <c r="F2139" s="2">
        <v>44468.833333333336</v>
      </c>
      <c r="G2139" s="1" t="s">
        <v>111</v>
      </c>
      <c r="H2139" s="1" t="s">
        <v>112</v>
      </c>
      <c r="I2139" s="1" t="s">
        <v>112</v>
      </c>
      <c r="J2139" s="1" t="s">
        <v>3076</v>
      </c>
      <c r="K2139" s="1" t="s">
        <v>7227</v>
      </c>
      <c r="L2139" s="1" t="s">
        <v>7228</v>
      </c>
      <c r="N2139" s="1" t="s">
        <v>116</v>
      </c>
      <c r="O2139" s="1" t="s">
        <v>117</v>
      </c>
      <c r="P2139" s="9">
        <v>96950</v>
      </c>
      <c r="Q2139" s="1" t="s">
        <v>118</v>
      </c>
      <c r="S2139" s="1">
        <v>16707895553</v>
      </c>
      <c r="U2139" s="1">
        <v>561330</v>
      </c>
      <c r="V2139" s="1" t="s">
        <v>119</v>
      </c>
      <c r="X2139" s="1" t="s">
        <v>539</v>
      </c>
      <c r="Y2139" s="1" t="s">
        <v>7229</v>
      </c>
      <c r="Z2139" s="1" t="s">
        <v>1236</v>
      </c>
      <c r="AA2139" s="1" t="s">
        <v>7230</v>
      </c>
      <c r="AB2139" s="1" t="s">
        <v>7228</v>
      </c>
      <c r="AC2139" s="1" t="s">
        <v>19701</v>
      </c>
      <c r="AD2139" s="1" t="s">
        <v>116</v>
      </c>
      <c r="AE2139" s="1" t="s">
        <v>117</v>
      </c>
      <c r="AF2139" s="9">
        <v>96950</v>
      </c>
      <c r="AG2139" s="1" t="s">
        <v>118</v>
      </c>
      <c r="AI2139" s="1">
        <v>16707895553</v>
      </c>
      <c r="AK2139" s="1" t="s">
        <v>3082</v>
      </c>
      <c r="BC2139" s="1" t="str">
        <f>"37-2012.00"</f>
        <v>37-2012.00</v>
      </c>
      <c r="BD2139" s="1" t="s">
        <v>576</v>
      </c>
      <c r="BE2139" s="1" t="s">
        <v>7232</v>
      </c>
      <c r="BF2139" s="1" t="s">
        <v>576</v>
      </c>
      <c r="BG2139" s="1">
        <v>1</v>
      </c>
      <c r="BH2139" s="1">
        <v>1</v>
      </c>
      <c r="BI2139" s="2">
        <v>44470</v>
      </c>
      <c r="BJ2139" s="2">
        <v>44834</v>
      </c>
      <c r="BK2139" s="2">
        <v>44470</v>
      </c>
      <c r="BL2139" s="2">
        <v>44834</v>
      </c>
      <c r="BM2139" s="1">
        <v>35</v>
      </c>
      <c r="BN2139" s="1">
        <v>0</v>
      </c>
      <c r="BO2139" s="1">
        <v>7</v>
      </c>
      <c r="BP2139" s="1">
        <v>7</v>
      </c>
      <c r="BQ2139" s="1">
        <v>7</v>
      </c>
      <c r="BR2139" s="1">
        <v>7</v>
      </c>
      <c r="BS2139" s="1">
        <v>7</v>
      </c>
      <c r="BT2139" s="1">
        <v>0</v>
      </c>
      <c r="BU2139" s="1" t="str">
        <f>"9:00 AM"</f>
        <v>9:00 AM</v>
      </c>
      <c r="BV2139" s="1" t="str">
        <f>"5:00 PM"</f>
        <v>5:00 PM</v>
      </c>
      <c r="BW2139" s="1" t="s">
        <v>135</v>
      </c>
      <c r="BX2139" s="1">
        <v>1</v>
      </c>
      <c r="BY2139" s="1">
        <v>3</v>
      </c>
      <c r="BZ2139" s="1" t="s">
        <v>112</v>
      </c>
      <c r="CB2139" s="1" t="s">
        <v>7233</v>
      </c>
      <c r="CC2139" s="1" t="s">
        <v>3086</v>
      </c>
      <c r="CE2139" s="1" t="s">
        <v>167</v>
      </c>
      <c r="CF2139" s="1" t="s">
        <v>117</v>
      </c>
      <c r="CG2139" s="1">
        <v>96950</v>
      </c>
      <c r="CH2139" s="3">
        <v>7.59</v>
      </c>
      <c r="CI2139" s="3">
        <v>7.59</v>
      </c>
      <c r="CJ2139" s="3">
        <v>11.39</v>
      </c>
      <c r="CK2139" s="3">
        <v>11.39</v>
      </c>
      <c r="CL2139" s="1" t="s">
        <v>137</v>
      </c>
      <c r="CN2139" s="1" t="s">
        <v>139</v>
      </c>
      <c r="CP2139" s="1" t="s">
        <v>112</v>
      </c>
      <c r="CQ2139" s="1" t="s">
        <v>111</v>
      </c>
      <c r="CR2139" s="1" t="s">
        <v>112</v>
      </c>
      <c r="CS2139" s="1" t="s">
        <v>112</v>
      </c>
      <c r="CT2139" s="1" t="s">
        <v>111</v>
      </c>
      <c r="CU2139" s="1" t="s">
        <v>111</v>
      </c>
      <c r="CV2139" s="1" t="s">
        <v>111</v>
      </c>
      <c r="CW2139" s="1" t="s">
        <v>19702</v>
      </c>
      <c r="CX2139" s="1">
        <v>16707895553</v>
      </c>
      <c r="CY2139" s="1" t="s">
        <v>3082</v>
      </c>
      <c r="CZ2139" s="1" t="s">
        <v>873</v>
      </c>
      <c r="DA2139" s="1" t="s">
        <v>111</v>
      </c>
      <c r="DB2139" s="1" t="s">
        <v>112</v>
      </c>
    </row>
    <row r="2140" spans="1:111" ht="15.6" customHeight="1" x14ac:dyDescent="0.25">
      <c r="A2140" s="1" t="s">
        <v>19703</v>
      </c>
      <c r="B2140" s="1" t="s">
        <v>238</v>
      </c>
      <c r="C2140" s="2">
        <v>44371.820863773151</v>
      </c>
      <c r="D2140" s="2">
        <v>44414</v>
      </c>
      <c r="E2140" s="1" t="s">
        <v>180</v>
      </c>
      <c r="G2140" s="1" t="s">
        <v>112</v>
      </c>
      <c r="H2140" s="1" t="s">
        <v>112</v>
      </c>
      <c r="I2140" s="1" t="s">
        <v>112</v>
      </c>
      <c r="J2140" s="1" t="s">
        <v>19704</v>
      </c>
      <c r="K2140" s="1" t="s">
        <v>19705</v>
      </c>
      <c r="L2140" s="1" t="s">
        <v>19706</v>
      </c>
      <c r="M2140" s="1" t="s">
        <v>19707</v>
      </c>
      <c r="N2140" s="1" t="s">
        <v>116</v>
      </c>
      <c r="O2140" s="1" t="s">
        <v>117</v>
      </c>
      <c r="P2140" s="9">
        <v>96950</v>
      </c>
      <c r="Q2140" s="1" t="s">
        <v>118</v>
      </c>
      <c r="S2140" s="1">
        <v>16702337999</v>
      </c>
      <c r="U2140" s="1">
        <v>812112</v>
      </c>
      <c r="V2140" s="1" t="s">
        <v>119</v>
      </c>
      <c r="X2140" s="1" t="s">
        <v>1076</v>
      </c>
      <c r="Y2140" s="1" t="s">
        <v>19708</v>
      </c>
      <c r="AA2140" s="1" t="s">
        <v>245</v>
      </c>
      <c r="AB2140" s="1" t="s">
        <v>19709</v>
      </c>
      <c r="AC2140" s="1" t="s">
        <v>19707</v>
      </c>
      <c r="AD2140" s="1" t="s">
        <v>116</v>
      </c>
      <c r="AE2140" s="1" t="s">
        <v>117</v>
      </c>
      <c r="AF2140" s="9">
        <v>96950</v>
      </c>
      <c r="AG2140" s="1" t="s">
        <v>118</v>
      </c>
      <c r="AI2140" s="1">
        <v>16702337999</v>
      </c>
      <c r="AK2140" s="1" t="s">
        <v>19710</v>
      </c>
      <c r="BC2140" s="1" t="str">
        <f>"39-5012.00"</f>
        <v>39-5012.00</v>
      </c>
      <c r="BD2140" s="1" t="s">
        <v>1831</v>
      </c>
      <c r="BE2140" s="1" t="s">
        <v>19711</v>
      </c>
      <c r="BF2140" s="1" t="s">
        <v>3225</v>
      </c>
      <c r="BG2140" s="1">
        <v>2</v>
      </c>
      <c r="BH2140" s="1">
        <v>2</v>
      </c>
      <c r="BI2140" s="2">
        <v>44470</v>
      </c>
      <c r="BJ2140" s="2">
        <v>44834</v>
      </c>
      <c r="BK2140" s="2">
        <v>44470</v>
      </c>
      <c r="BL2140" s="2">
        <v>44834</v>
      </c>
      <c r="BM2140" s="1">
        <v>40</v>
      </c>
      <c r="BN2140" s="1">
        <v>0</v>
      </c>
      <c r="BO2140" s="1">
        <v>8</v>
      </c>
      <c r="BP2140" s="1">
        <v>8</v>
      </c>
      <c r="BQ2140" s="1">
        <v>8</v>
      </c>
      <c r="BR2140" s="1">
        <v>8</v>
      </c>
      <c r="BS2140" s="1">
        <v>8</v>
      </c>
      <c r="BT2140" s="1">
        <v>0</v>
      </c>
      <c r="BU2140" s="1" t="str">
        <f>"8:00 AM"</f>
        <v>8:00 AM</v>
      </c>
      <c r="BV2140" s="1" t="str">
        <f>"5:00 PM"</f>
        <v>5:00 PM</v>
      </c>
      <c r="BW2140" s="1" t="s">
        <v>135</v>
      </c>
      <c r="BX2140" s="1">
        <v>0</v>
      </c>
      <c r="BY2140" s="1">
        <v>12</v>
      </c>
      <c r="BZ2140" s="1" t="s">
        <v>112</v>
      </c>
      <c r="CB2140" s="1" t="s">
        <v>19712</v>
      </c>
      <c r="CC2140" s="1" t="s">
        <v>19709</v>
      </c>
      <c r="CD2140" s="1" t="s">
        <v>19707</v>
      </c>
      <c r="CE2140" s="1" t="s">
        <v>116</v>
      </c>
      <c r="CF2140" s="1" t="s">
        <v>117</v>
      </c>
      <c r="CG2140" s="1">
        <v>96950</v>
      </c>
      <c r="CH2140" s="3">
        <v>8.08</v>
      </c>
      <c r="CI2140" s="3">
        <v>8.08</v>
      </c>
      <c r="CJ2140" s="3">
        <v>12.12</v>
      </c>
      <c r="CK2140" s="3">
        <v>12.12</v>
      </c>
      <c r="CL2140" s="1" t="s">
        <v>137</v>
      </c>
      <c r="CM2140" s="1" t="s">
        <v>138</v>
      </c>
      <c r="CN2140" s="1" t="s">
        <v>139</v>
      </c>
      <c r="CP2140" s="1" t="s">
        <v>112</v>
      </c>
      <c r="CQ2140" s="1" t="s">
        <v>111</v>
      </c>
      <c r="CR2140" s="1" t="s">
        <v>112</v>
      </c>
      <c r="CS2140" s="1" t="s">
        <v>111</v>
      </c>
      <c r="CT2140" s="1" t="s">
        <v>138</v>
      </c>
      <c r="CU2140" s="1" t="s">
        <v>111</v>
      </c>
      <c r="CV2140" s="1" t="s">
        <v>138</v>
      </c>
      <c r="CW2140" s="1" t="s">
        <v>300</v>
      </c>
      <c r="CX2140" s="1">
        <v>16702337999</v>
      </c>
      <c r="CY2140" s="1" t="s">
        <v>19710</v>
      </c>
      <c r="CZ2140" s="1" t="s">
        <v>138</v>
      </c>
      <c r="DA2140" s="1" t="s">
        <v>111</v>
      </c>
      <c r="DB2140" s="1" t="s">
        <v>112</v>
      </c>
    </row>
    <row r="2141" spans="1:111" ht="15.6" customHeight="1" x14ac:dyDescent="0.25">
      <c r="A2141" s="1" t="s">
        <v>19716</v>
      </c>
      <c r="B2141" s="1" t="s">
        <v>238</v>
      </c>
      <c r="C2141" s="2">
        <v>44347.138805439812</v>
      </c>
      <c r="D2141" s="2">
        <v>44389</v>
      </c>
      <c r="E2141" s="1" t="s">
        <v>110</v>
      </c>
      <c r="F2141" s="2">
        <v>44468.833333333336</v>
      </c>
      <c r="G2141" s="1" t="s">
        <v>111</v>
      </c>
      <c r="H2141" s="1" t="s">
        <v>112</v>
      </c>
      <c r="I2141" s="1" t="s">
        <v>112</v>
      </c>
      <c r="J2141" s="1" t="s">
        <v>3197</v>
      </c>
      <c r="L2141" s="1" t="s">
        <v>3206</v>
      </c>
      <c r="M2141" s="1" t="s">
        <v>2775</v>
      </c>
      <c r="N2141" s="1" t="s">
        <v>116</v>
      </c>
      <c r="O2141" s="1" t="s">
        <v>117</v>
      </c>
      <c r="P2141" s="9">
        <v>96950</v>
      </c>
      <c r="Q2141" s="1" t="s">
        <v>118</v>
      </c>
      <c r="S2141" s="1">
        <v>16703229282</v>
      </c>
      <c r="U2141" s="1">
        <v>332321</v>
      </c>
      <c r="V2141" s="1" t="s">
        <v>119</v>
      </c>
      <c r="X2141" s="1" t="s">
        <v>3200</v>
      </c>
      <c r="Y2141" s="1" t="s">
        <v>1172</v>
      </c>
      <c r="Z2141" s="1" t="s">
        <v>2974</v>
      </c>
      <c r="AA2141" s="1" t="s">
        <v>245</v>
      </c>
      <c r="AB2141" s="1" t="s">
        <v>3201</v>
      </c>
      <c r="AD2141" s="1" t="s">
        <v>116</v>
      </c>
      <c r="AE2141" s="1" t="s">
        <v>117</v>
      </c>
      <c r="AF2141" s="9">
        <v>96950</v>
      </c>
      <c r="AG2141" s="1" t="s">
        <v>118</v>
      </c>
      <c r="AI2141" s="1">
        <v>16703229282</v>
      </c>
      <c r="AK2141" s="1" t="s">
        <v>3202</v>
      </c>
      <c r="BC2141" s="1" t="str">
        <f>"51-2099.00"</f>
        <v>51-2099.00</v>
      </c>
      <c r="BD2141" s="1" t="s">
        <v>9947</v>
      </c>
      <c r="BE2141" s="1" t="s">
        <v>9948</v>
      </c>
      <c r="BF2141" s="1" t="s">
        <v>9949</v>
      </c>
      <c r="BG2141" s="1">
        <v>7</v>
      </c>
      <c r="BH2141" s="1">
        <v>7</v>
      </c>
      <c r="BI2141" s="2">
        <v>44470</v>
      </c>
      <c r="BJ2141" s="2">
        <v>45565</v>
      </c>
      <c r="BK2141" s="2">
        <v>44470</v>
      </c>
      <c r="BL2141" s="2">
        <v>45565</v>
      </c>
      <c r="BM2141" s="1">
        <v>40</v>
      </c>
      <c r="BN2141" s="1">
        <v>0</v>
      </c>
      <c r="BO2141" s="1">
        <v>8</v>
      </c>
      <c r="BP2141" s="1">
        <v>8</v>
      </c>
      <c r="BQ2141" s="1">
        <v>8</v>
      </c>
      <c r="BR2141" s="1">
        <v>8</v>
      </c>
      <c r="BS2141" s="1">
        <v>8</v>
      </c>
      <c r="BT2141" s="1">
        <v>0</v>
      </c>
      <c r="BU2141" s="1" t="str">
        <f>"8:00 AM"</f>
        <v>8:00 AM</v>
      </c>
      <c r="BV2141" s="1" t="str">
        <f>"5:00 PM"</f>
        <v>5:00 PM</v>
      </c>
      <c r="BW2141" s="1" t="s">
        <v>230</v>
      </c>
      <c r="BX2141" s="1">
        <v>0</v>
      </c>
      <c r="BY2141" s="1">
        <v>12</v>
      </c>
      <c r="BZ2141" s="1" t="s">
        <v>112</v>
      </c>
      <c r="CB2141" s="1" t="s">
        <v>9950</v>
      </c>
      <c r="CC2141" s="1" t="s">
        <v>3206</v>
      </c>
      <c r="CD2141" s="1" t="s">
        <v>2775</v>
      </c>
      <c r="CE2141" s="1" t="s">
        <v>116</v>
      </c>
      <c r="CF2141" s="1" t="s">
        <v>117</v>
      </c>
      <c r="CG2141" s="1">
        <v>96950</v>
      </c>
      <c r="CH2141" s="3">
        <v>12.02</v>
      </c>
      <c r="CI2141" s="3">
        <v>12.02</v>
      </c>
      <c r="CJ2141" s="3">
        <v>18.03</v>
      </c>
      <c r="CK2141" s="3">
        <v>18.03</v>
      </c>
      <c r="CL2141" s="1" t="s">
        <v>137</v>
      </c>
      <c r="CM2141" s="1" t="s">
        <v>230</v>
      </c>
      <c r="CN2141" s="1" t="s">
        <v>139</v>
      </c>
      <c r="CP2141" s="1" t="s">
        <v>112</v>
      </c>
      <c r="CQ2141" s="1" t="s">
        <v>111</v>
      </c>
      <c r="CR2141" s="1" t="s">
        <v>111</v>
      </c>
      <c r="CS2141" s="1" t="s">
        <v>111</v>
      </c>
      <c r="CT2141" s="1" t="s">
        <v>138</v>
      </c>
      <c r="CU2141" s="1" t="s">
        <v>111</v>
      </c>
      <c r="CV2141" s="1" t="s">
        <v>138</v>
      </c>
      <c r="CW2141" s="1" t="s">
        <v>230</v>
      </c>
      <c r="CX2141" s="1">
        <v>16703229282</v>
      </c>
      <c r="CY2141" s="1" t="s">
        <v>3202</v>
      </c>
      <c r="CZ2141" s="1" t="s">
        <v>230</v>
      </c>
      <c r="DA2141" s="1" t="s">
        <v>111</v>
      </c>
      <c r="DB2141" s="1" t="s">
        <v>112</v>
      </c>
    </row>
    <row r="2142" spans="1:111" ht="15.6" customHeight="1" x14ac:dyDescent="0.25">
      <c r="A2142" s="1" t="s">
        <v>19720</v>
      </c>
      <c r="B2142" s="1" t="s">
        <v>238</v>
      </c>
      <c r="C2142" s="2">
        <v>44304.791496064812</v>
      </c>
      <c r="D2142" s="2">
        <v>44335</v>
      </c>
      <c r="E2142" s="1" t="s">
        <v>110</v>
      </c>
      <c r="F2142" s="2">
        <v>44469.833333333336</v>
      </c>
      <c r="G2142" s="1" t="s">
        <v>111</v>
      </c>
      <c r="H2142" s="1" t="s">
        <v>112</v>
      </c>
      <c r="I2142" s="1" t="s">
        <v>112</v>
      </c>
      <c r="J2142" s="1" t="s">
        <v>7403</v>
      </c>
      <c r="K2142" s="1" t="s">
        <v>7404</v>
      </c>
      <c r="L2142" s="1" t="s">
        <v>7405</v>
      </c>
      <c r="M2142" s="1" t="s">
        <v>6185</v>
      </c>
      <c r="N2142" s="1" t="s">
        <v>167</v>
      </c>
      <c r="O2142" s="1" t="s">
        <v>117</v>
      </c>
      <c r="P2142" s="9">
        <v>96950</v>
      </c>
      <c r="Q2142" s="1" t="s">
        <v>118</v>
      </c>
      <c r="R2142" s="1" t="s">
        <v>331</v>
      </c>
      <c r="S2142" s="1">
        <v>16702357270</v>
      </c>
      <c r="T2142" s="1">
        <v>0</v>
      </c>
      <c r="U2142" s="1">
        <v>81211</v>
      </c>
      <c r="V2142" s="1" t="s">
        <v>119</v>
      </c>
      <c r="X2142" s="1" t="s">
        <v>7406</v>
      </c>
      <c r="Y2142" s="1" t="s">
        <v>7407</v>
      </c>
      <c r="Z2142" s="1" t="s">
        <v>3428</v>
      </c>
      <c r="AA2142" s="1" t="s">
        <v>245</v>
      </c>
      <c r="AB2142" s="1" t="s">
        <v>7408</v>
      </c>
      <c r="AC2142" s="1" t="s">
        <v>6185</v>
      </c>
      <c r="AD2142" s="1" t="s">
        <v>167</v>
      </c>
      <c r="AE2142" s="1" t="s">
        <v>117</v>
      </c>
      <c r="AF2142" s="9">
        <v>96950</v>
      </c>
      <c r="AG2142" s="1" t="s">
        <v>118</v>
      </c>
      <c r="AH2142" s="1" t="s">
        <v>331</v>
      </c>
      <c r="AI2142" s="1">
        <v>16702357270</v>
      </c>
      <c r="AJ2142" s="1">
        <v>0</v>
      </c>
      <c r="AK2142" s="1" t="s">
        <v>7409</v>
      </c>
      <c r="BC2142" s="1" t="str">
        <f>"39-5012.00"</f>
        <v>39-5012.00</v>
      </c>
      <c r="BD2142" s="1" t="s">
        <v>1831</v>
      </c>
      <c r="BE2142" s="1" t="s">
        <v>7410</v>
      </c>
      <c r="BF2142" s="1" t="s">
        <v>7411</v>
      </c>
      <c r="BG2142" s="1">
        <v>2</v>
      </c>
      <c r="BH2142" s="1">
        <v>2</v>
      </c>
      <c r="BI2142" s="2">
        <v>44471</v>
      </c>
      <c r="BJ2142" s="2">
        <v>45566</v>
      </c>
      <c r="BK2142" s="2">
        <v>44471</v>
      </c>
      <c r="BL2142" s="2">
        <v>45566</v>
      </c>
      <c r="BM2142" s="1">
        <v>35</v>
      </c>
      <c r="BN2142" s="1">
        <v>0</v>
      </c>
      <c r="BO2142" s="1">
        <v>7</v>
      </c>
      <c r="BP2142" s="1">
        <v>7</v>
      </c>
      <c r="BQ2142" s="1">
        <v>7</v>
      </c>
      <c r="BR2142" s="1">
        <v>7</v>
      </c>
      <c r="BS2142" s="1">
        <v>7</v>
      </c>
      <c r="BT2142" s="1">
        <v>0</v>
      </c>
      <c r="BU2142" s="1" t="str">
        <f>"10:00 AM"</f>
        <v>10:00 AM</v>
      </c>
      <c r="BV2142" s="1" t="str">
        <f>"6:00 PM"</f>
        <v>6:00 PM</v>
      </c>
      <c r="BW2142" s="1" t="s">
        <v>135</v>
      </c>
      <c r="BX2142" s="1">
        <v>12</v>
      </c>
      <c r="BY2142" s="1">
        <v>12</v>
      </c>
      <c r="BZ2142" s="1" t="s">
        <v>112</v>
      </c>
      <c r="CA2142" s="1">
        <v>0</v>
      </c>
      <c r="CB2142" s="1" t="s">
        <v>19721</v>
      </c>
      <c r="CC2142" s="1" t="s">
        <v>7413</v>
      </c>
      <c r="CD2142" s="1" t="s">
        <v>6185</v>
      </c>
      <c r="CE2142" s="1" t="s">
        <v>167</v>
      </c>
      <c r="CF2142" s="1" t="s">
        <v>117</v>
      </c>
      <c r="CG2142" s="1">
        <v>96950</v>
      </c>
      <c r="CH2142" s="3">
        <v>8.08</v>
      </c>
      <c r="CI2142" s="3">
        <v>8.08</v>
      </c>
      <c r="CL2142" s="1" t="s">
        <v>137</v>
      </c>
      <c r="CM2142" s="1" t="s">
        <v>138</v>
      </c>
      <c r="CN2142" s="1" t="s">
        <v>139</v>
      </c>
      <c r="CP2142" s="1" t="s">
        <v>112</v>
      </c>
      <c r="CQ2142" s="1" t="s">
        <v>111</v>
      </c>
      <c r="CR2142" s="1" t="s">
        <v>112</v>
      </c>
      <c r="CS2142" s="1" t="s">
        <v>112</v>
      </c>
      <c r="CT2142" s="1" t="s">
        <v>138</v>
      </c>
      <c r="CU2142" s="1" t="s">
        <v>111</v>
      </c>
      <c r="CV2142" s="1" t="s">
        <v>138</v>
      </c>
      <c r="CW2142" s="1" t="s">
        <v>138</v>
      </c>
      <c r="CX2142" s="1">
        <v>16702351680</v>
      </c>
      <c r="CY2142" s="1" t="s">
        <v>7409</v>
      </c>
      <c r="CZ2142" s="1" t="s">
        <v>428</v>
      </c>
      <c r="DA2142" s="1" t="s">
        <v>112</v>
      </c>
      <c r="DB2142" s="1" t="s">
        <v>112</v>
      </c>
    </row>
    <row r="2143" spans="1:111" ht="15.6" customHeight="1" x14ac:dyDescent="0.25">
      <c r="A2143" s="1" t="s">
        <v>19722</v>
      </c>
      <c r="B2143" s="1" t="s">
        <v>238</v>
      </c>
      <c r="C2143" s="2">
        <v>44307.089547453703</v>
      </c>
      <c r="D2143" s="2">
        <v>44369</v>
      </c>
      <c r="E2143" s="1" t="s">
        <v>110</v>
      </c>
      <c r="F2143" s="2">
        <v>44467.833333333336</v>
      </c>
      <c r="G2143" s="1" t="s">
        <v>111</v>
      </c>
      <c r="H2143" s="1" t="s">
        <v>112</v>
      </c>
      <c r="I2143" s="1" t="s">
        <v>112</v>
      </c>
      <c r="J2143" s="1" t="s">
        <v>7101</v>
      </c>
      <c r="L2143" s="1" t="s">
        <v>7102</v>
      </c>
      <c r="N2143" s="1" t="s">
        <v>116</v>
      </c>
      <c r="O2143" s="1" t="s">
        <v>117</v>
      </c>
      <c r="P2143" s="9">
        <v>96950</v>
      </c>
      <c r="Q2143" s="1" t="s">
        <v>118</v>
      </c>
      <c r="S2143" s="1">
        <v>16702347243</v>
      </c>
      <c r="U2143" s="1">
        <v>424410</v>
      </c>
      <c r="V2143" s="1" t="s">
        <v>119</v>
      </c>
      <c r="X2143" s="1" t="s">
        <v>7103</v>
      </c>
      <c r="Y2143" s="1" t="s">
        <v>7104</v>
      </c>
      <c r="AA2143" s="1" t="s">
        <v>373</v>
      </c>
      <c r="AB2143" s="1" t="s">
        <v>7102</v>
      </c>
      <c r="AD2143" s="1" t="s">
        <v>116</v>
      </c>
      <c r="AE2143" s="1" t="s">
        <v>117</v>
      </c>
      <c r="AF2143" s="9">
        <v>96950</v>
      </c>
      <c r="AG2143" s="1" t="s">
        <v>118</v>
      </c>
      <c r="AI2143" s="1">
        <v>16702347243</v>
      </c>
      <c r="AK2143" s="1" t="s">
        <v>7105</v>
      </c>
      <c r="BC2143" s="1" t="str">
        <f>"43-5081.03"</f>
        <v>43-5081.03</v>
      </c>
      <c r="BD2143" s="1" t="s">
        <v>868</v>
      </c>
      <c r="BE2143" s="1" t="s">
        <v>19723</v>
      </c>
      <c r="BF2143" s="1" t="s">
        <v>6896</v>
      </c>
      <c r="BG2143" s="1">
        <v>4</v>
      </c>
      <c r="BH2143" s="1">
        <v>4</v>
      </c>
      <c r="BI2143" s="2">
        <v>44469</v>
      </c>
      <c r="BJ2143" s="2">
        <v>44833</v>
      </c>
      <c r="BK2143" s="2">
        <v>44469</v>
      </c>
      <c r="BL2143" s="2">
        <v>44833</v>
      </c>
      <c r="BM2143" s="1">
        <v>36</v>
      </c>
      <c r="BN2143" s="1">
        <v>0</v>
      </c>
      <c r="BO2143" s="1">
        <v>6</v>
      </c>
      <c r="BP2143" s="1">
        <v>6</v>
      </c>
      <c r="BQ2143" s="1">
        <v>6</v>
      </c>
      <c r="BR2143" s="1">
        <v>6</v>
      </c>
      <c r="BS2143" s="1">
        <v>6</v>
      </c>
      <c r="BT2143" s="1">
        <v>6</v>
      </c>
      <c r="BU2143" s="1" t="str">
        <f>"8:00 AM"</f>
        <v>8:00 AM</v>
      </c>
      <c r="BV2143" s="1" t="str">
        <f>"3:00 PM"</f>
        <v>3:00 PM</v>
      </c>
      <c r="BW2143" s="1" t="s">
        <v>135</v>
      </c>
      <c r="BX2143" s="1">
        <v>0</v>
      </c>
      <c r="BY2143" s="1">
        <v>12</v>
      </c>
      <c r="BZ2143" s="1" t="s">
        <v>112</v>
      </c>
      <c r="CA2143" s="1">
        <v>0</v>
      </c>
      <c r="CB2143" s="4" t="s">
        <v>19724</v>
      </c>
      <c r="CC2143" s="1" t="s">
        <v>7109</v>
      </c>
      <c r="CD2143" s="1" t="s">
        <v>7102</v>
      </c>
      <c r="CE2143" s="1" t="s">
        <v>116</v>
      </c>
      <c r="CF2143" s="1" t="s">
        <v>117</v>
      </c>
      <c r="CG2143" s="1">
        <v>96950</v>
      </c>
      <c r="CH2143" s="3">
        <v>7.58</v>
      </c>
      <c r="CI2143" s="3">
        <v>7.93</v>
      </c>
      <c r="CJ2143" s="3">
        <v>11.37</v>
      </c>
      <c r="CK2143" s="3">
        <v>11.9</v>
      </c>
      <c r="CL2143" s="1" t="s">
        <v>137</v>
      </c>
      <c r="CM2143" s="1" t="s">
        <v>138</v>
      </c>
      <c r="CN2143" s="1" t="s">
        <v>139</v>
      </c>
      <c r="CP2143" s="1" t="s">
        <v>112</v>
      </c>
      <c r="CQ2143" s="1" t="s">
        <v>111</v>
      </c>
      <c r="CR2143" s="1" t="s">
        <v>112</v>
      </c>
      <c r="CS2143" s="1" t="s">
        <v>111</v>
      </c>
      <c r="CT2143" s="1" t="s">
        <v>138</v>
      </c>
      <c r="CU2143" s="1" t="s">
        <v>111</v>
      </c>
      <c r="CV2143" s="1" t="s">
        <v>138</v>
      </c>
      <c r="CW2143" s="1" t="s">
        <v>7110</v>
      </c>
      <c r="CX2143" s="1">
        <v>16702347243</v>
      </c>
      <c r="CY2143" s="1" t="s">
        <v>7105</v>
      </c>
      <c r="CZ2143" s="1" t="s">
        <v>138</v>
      </c>
      <c r="DA2143" s="1" t="s">
        <v>111</v>
      </c>
      <c r="DB2143" s="1" t="s">
        <v>112</v>
      </c>
    </row>
    <row r="2144" spans="1:111" ht="15.6" customHeight="1" x14ac:dyDescent="0.25">
      <c r="A2144" s="1" t="s">
        <v>19725</v>
      </c>
      <c r="B2144" s="1" t="s">
        <v>238</v>
      </c>
      <c r="C2144" s="2">
        <v>44301.104387500003</v>
      </c>
      <c r="D2144" s="2">
        <v>44348</v>
      </c>
      <c r="E2144" s="1" t="s">
        <v>110</v>
      </c>
      <c r="F2144" s="2">
        <v>44468.833333333336</v>
      </c>
      <c r="G2144" s="1" t="s">
        <v>112</v>
      </c>
      <c r="H2144" s="1" t="s">
        <v>112</v>
      </c>
      <c r="I2144" s="1" t="s">
        <v>112</v>
      </c>
      <c r="J2144" s="1" t="s">
        <v>909</v>
      </c>
      <c r="L2144" s="1" t="s">
        <v>910</v>
      </c>
      <c r="M2144" s="1" t="s">
        <v>754</v>
      </c>
      <c r="N2144" s="1" t="s">
        <v>167</v>
      </c>
      <c r="O2144" s="1" t="s">
        <v>117</v>
      </c>
      <c r="P2144" s="9">
        <v>96950</v>
      </c>
      <c r="Q2144" s="1" t="s">
        <v>118</v>
      </c>
      <c r="S2144" s="1">
        <v>16702350561</v>
      </c>
      <c r="T2144" s="1">
        <v>115</v>
      </c>
      <c r="U2144" s="1">
        <v>72111</v>
      </c>
      <c r="V2144" s="1" t="s">
        <v>119</v>
      </c>
      <c r="X2144" s="1" t="s">
        <v>911</v>
      </c>
      <c r="Y2144" s="1" t="s">
        <v>912</v>
      </c>
      <c r="Z2144" s="1" t="s">
        <v>913</v>
      </c>
      <c r="AA2144" s="1" t="s">
        <v>914</v>
      </c>
      <c r="AB2144" s="1" t="s">
        <v>915</v>
      </c>
      <c r="AC2144" s="1" t="s">
        <v>916</v>
      </c>
      <c r="AD2144" s="1" t="s">
        <v>167</v>
      </c>
      <c r="AE2144" s="1" t="s">
        <v>117</v>
      </c>
      <c r="AF2144" s="9">
        <v>96950</v>
      </c>
      <c r="AG2144" s="1" t="s">
        <v>118</v>
      </c>
      <c r="AI2144" s="1">
        <v>16702350561</v>
      </c>
      <c r="AJ2144" s="1">
        <v>115</v>
      </c>
      <c r="AK2144" s="1" t="s">
        <v>917</v>
      </c>
      <c r="BC2144" s="1" t="str">
        <f>"43-5081.01"</f>
        <v>43-5081.01</v>
      </c>
      <c r="BD2144" s="1" t="s">
        <v>132</v>
      </c>
      <c r="BE2144" s="1" t="s">
        <v>19726</v>
      </c>
      <c r="BF2144" s="1" t="s">
        <v>17256</v>
      </c>
      <c r="BG2144" s="1">
        <v>2</v>
      </c>
      <c r="BH2144" s="1">
        <v>2</v>
      </c>
      <c r="BI2144" s="2">
        <v>44470</v>
      </c>
      <c r="BJ2144" s="2">
        <v>44834</v>
      </c>
      <c r="BK2144" s="2">
        <v>44470</v>
      </c>
      <c r="BL2144" s="2">
        <v>44834</v>
      </c>
      <c r="BM2144" s="1">
        <v>35</v>
      </c>
      <c r="BN2144" s="1">
        <v>0</v>
      </c>
      <c r="BO2144" s="1">
        <v>7</v>
      </c>
      <c r="BP2144" s="1">
        <v>7</v>
      </c>
      <c r="BQ2144" s="1">
        <v>7</v>
      </c>
      <c r="BR2144" s="1">
        <v>7</v>
      </c>
      <c r="BS2144" s="1">
        <v>7</v>
      </c>
      <c r="BT2144" s="1">
        <v>0</v>
      </c>
      <c r="BU2144" s="1" t="str">
        <f>"8:00 AM"</f>
        <v>8:00 AM</v>
      </c>
      <c r="BV2144" s="1" t="str">
        <f>"5:00 PM"</f>
        <v>5:00 PM</v>
      </c>
      <c r="BW2144" s="1" t="s">
        <v>135</v>
      </c>
      <c r="BX2144" s="1">
        <v>0</v>
      </c>
      <c r="BY2144" s="1">
        <v>12</v>
      </c>
      <c r="BZ2144" s="1" t="s">
        <v>112</v>
      </c>
      <c r="CA2144" s="1">
        <v>0</v>
      </c>
      <c r="CB2144" s="4" t="s">
        <v>19727</v>
      </c>
      <c r="CC2144" s="1" t="s">
        <v>921</v>
      </c>
      <c r="CD2144" s="1" t="s">
        <v>754</v>
      </c>
      <c r="CE2144" s="1" t="s">
        <v>167</v>
      </c>
      <c r="CF2144" s="1" t="s">
        <v>117</v>
      </c>
      <c r="CG2144" s="1">
        <v>96950</v>
      </c>
      <c r="CH2144" s="3">
        <v>7.58</v>
      </c>
      <c r="CI2144" s="3">
        <v>9.5</v>
      </c>
      <c r="CJ2144" s="3">
        <v>11.37</v>
      </c>
      <c r="CK2144" s="3">
        <v>14.25</v>
      </c>
      <c r="CL2144" s="1" t="s">
        <v>137</v>
      </c>
      <c r="CM2144" s="1" t="s">
        <v>922</v>
      </c>
      <c r="CN2144" s="1" t="s">
        <v>139</v>
      </c>
      <c r="CP2144" s="1" t="s">
        <v>112</v>
      </c>
      <c r="CQ2144" s="1" t="s">
        <v>111</v>
      </c>
      <c r="CR2144" s="1" t="s">
        <v>112</v>
      </c>
      <c r="CS2144" s="1" t="s">
        <v>111</v>
      </c>
      <c r="CT2144" s="1" t="s">
        <v>111</v>
      </c>
      <c r="CU2144" s="1" t="s">
        <v>111</v>
      </c>
      <c r="CV2144" s="1" t="s">
        <v>138</v>
      </c>
      <c r="CW2144" s="1" t="s">
        <v>714</v>
      </c>
      <c r="CX2144" s="1">
        <v>16702350561</v>
      </c>
      <c r="CY2144" s="1" t="s">
        <v>917</v>
      </c>
      <c r="CZ2144" s="1" t="s">
        <v>716</v>
      </c>
      <c r="DA2144" s="1" t="s">
        <v>111</v>
      </c>
      <c r="DB2144" s="1" t="s">
        <v>112</v>
      </c>
    </row>
    <row r="2145" spans="1:111" ht="15.6" customHeight="1" x14ac:dyDescent="0.25">
      <c r="A2145" s="1" t="s">
        <v>19728</v>
      </c>
      <c r="B2145" s="1" t="s">
        <v>238</v>
      </c>
      <c r="C2145" s="2">
        <v>44344.241412615738</v>
      </c>
      <c r="D2145" s="2">
        <v>44378</v>
      </c>
      <c r="E2145" s="1" t="s">
        <v>110</v>
      </c>
      <c r="F2145" s="2">
        <v>44468.833333333336</v>
      </c>
      <c r="G2145" s="1" t="s">
        <v>112</v>
      </c>
      <c r="H2145" s="1" t="s">
        <v>112</v>
      </c>
      <c r="I2145" s="1" t="s">
        <v>112</v>
      </c>
      <c r="J2145" s="1" t="s">
        <v>17567</v>
      </c>
      <c r="L2145" s="1" t="s">
        <v>17568</v>
      </c>
      <c r="M2145" s="1" t="s">
        <v>17569</v>
      </c>
      <c r="N2145" s="1" t="s">
        <v>339</v>
      </c>
      <c r="O2145" s="1" t="s">
        <v>117</v>
      </c>
      <c r="P2145" s="9">
        <v>96950</v>
      </c>
      <c r="Q2145" s="1" t="s">
        <v>118</v>
      </c>
      <c r="S2145" s="1">
        <v>16702339999</v>
      </c>
      <c r="U2145" s="1">
        <v>722511</v>
      </c>
      <c r="V2145" s="1" t="s">
        <v>119</v>
      </c>
      <c r="X2145" s="1" t="s">
        <v>4562</v>
      </c>
      <c r="Y2145" s="1" t="s">
        <v>17570</v>
      </c>
      <c r="Z2145" s="1" t="s">
        <v>168</v>
      </c>
      <c r="AA2145" s="1" t="s">
        <v>171</v>
      </c>
      <c r="AB2145" s="1" t="s">
        <v>17568</v>
      </c>
      <c r="AC2145" s="1" t="s">
        <v>17569</v>
      </c>
      <c r="AD2145" s="1" t="s">
        <v>339</v>
      </c>
      <c r="AE2145" s="1" t="s">
        <v>117</v>
      </c>
      <c r="AF2145" s="9">
        <v>96950</v>
      </c>
      <c r="AG2145" s="1" t="s">
        <v>118</v>
      </c>
      <c r="AH2145" s="1" t="s">
        <v>168</v>
      </c>
      <c r="AI2145" s="1">
        <v>16702339999</v>
      </c>
      <c r="AK2145" s="1" t="s">
        <v>17571</v>
      </c>
      <c r="BC2145" s="1" t="str">
        <f>"35-3021.00"</f>
        <v>35-3021.00</v>
      </c>
      <c r="BD2145" s="1" t="s">
        <v>2867</v>
      </c>
      <c r="BE2145" s="1" t="s">
        <v>19729</v>
      </c>
      <c r="BF2145" s="1" t="s">
        <v>18706</v>
      </c>
      <c r="BG2145" s="1">
        <v>2</v>
      </c>
      <c r="BH2145" s="1">
        <v>2</v>
      </c>
      <c r="BI2145" s="2">
        <v>44470</v>
      </c>
      <c r="BJ2145" s="2">
        <v>44834</v>
      </c>
      <c r="BK2145" s="2">
        <v>44470</v>
      </c>
      <c r="BL2145" s="2">
        <v>44834</v>
      </c>
      <c r="BM2145" s="1">
        <v>35</v>
      </c>
      <c r="BN2145" s="1">
        <v>0</v>
      </c>
      <c r="BO2145" s="1">
        <v>7</v>
      </c>
      <c r="BP2145" s="1">
        <v>7</v>
      </c>
      <c r="BQ2145" s="1">
        <v>7</v>
      </c>
      <c r="BR2145" s="1">
        <v>7</v>
      </c>
      <c r="BS2145" s="1">
        <v>7</v>
      </c>
      <c r="BT2145" s="1">
        <v>0</v>
      </c>
      <c r="BU2145" s="1" t="str">
        <f>"11:00 AM"</f>
        <v>11:00 AM</v>
      </c>
      <c r="BV2145" s="1" t="str">
        <f>"7:00 PM"</f>
        <v>7:00 PM</v>
      </c>
      <c r="BW2145" s="1" t="s">
        <v>135</v>
      </c>
      <c r="BX2145" s="1">
        <v>0</v>
      </c>
      <c r="BY2145" s="1">
        <v>3</v>
      </c>
      <c r="BZ2145" s="1" t="s">
        <v>112</v>
      </c>
      <c r="CB2145" s="1" t="s">
        <v>19730</v>
      </c>
      <c r="CC2145" s="1" t="s">
        <v>17568</v>
      </c>
      <c r="CD2145" s="1" t="s">
        <v>17569</v>
      </c>
      <c r="CE2145" s="1" t="s">
        <v>339</v>
      </c>
      <c r="CF2145" s="1" t="s">
        <v>117</v>
      </c>
      <c r="CG2145" s="1">
        <v>96950</v>
      </c>
      <c r="CH2145" s="3">
        <v>8.15</v>
      </c>
      <c r="CI2145" s="3">
        <v>8.15</v>
      </c>
      <c r="CJ2145" s="3">
        <v>12.23</v>
      </c>
      <c r="CK2145" s="3">
        <v>12.23</v>
      </c>
      <c r="CL2145" s="1" t="s">
        <v>137</v>
      </c>
      <c r="CM2145" s="1" t="s">
        <v>138</v>
      </c>
      <c r="CN2145" s="1" t="s">
        <v>139</v>
      </c>
      <c r="CP2145" s="1" t="s">
        <v>112</v>
      </c>
      <c r="CQ2145" s="1" t="s">
        <v>111</v>
      </c>
      <c r="CR2145" s="1" t="s">
        <v>112</v>
      </c>
      <c r="CS2145" s="1" t="s">
        <v>111</v>
      </c>
      <c r="CT2145" s="1" t="s">
        <v>138</v>
      </c>
      <c r="CU2145" s="1" t="s">
        <v>111</v>
      </c>
      <c r="CV2145" s="1" t="s">
        <v>138</v>
      </c>
      <c r="CW2145" s="1" t="s">
        <v>138</v>
      </c>
      <c r="CX2145" s="1">
        <v>16702339999</v>
      </c>
      <c r="CY2145" s="1" t="s">
        <v>17571</v>
      </c>
      <c r="CZ2145" s="1" t="s">
        <v>138</v>
      </c>
      <c r="DA2145" s="1" t="s">
        <v>111</v>
      </c>
      <c r="DB2145" s="1" t="s">
        <v>112</v>
      </c>
    </row>
    <row r="2146" spans="1:111" ht="15.6" customHeight="1" x14ac:dyDescent="0.25">
      <c r="A2146" s="1" t="s">
        <v>19731</v>
      </c>
      <c r="B2146" s="1" t="s">
        <v>238</v>
      </c>
      <c r="C2146" s="2">
        <v>44341.085727893522</v>
      </c>
      <c r="D2146" s="2">
        <v>44371</v>
      </c>
      <c r="E2146" s="1" t="s">
        <v>180</v>
      </c>
      <c r="G2146" s="1" t="s">
        <v>112</v>
      </c>
      <c r="H2146" s="1" t="s">
        <v>112</v>
      </c>
      <c r="I2146" s="1" t="s">
        <v>112</v>
      </c>
      <c r="J2146" s="1" t="s">
        <v>6089</v>
      </c>
      <c r="L2146" s="1" t="s">
        <v>6090</v>
      </c>
      <c r="M2146" s="1" t="s">
        <v>1029</v>
      </c>
      <c r="N2146" s="1" t="s">
        <v>116</v>
      </c>
      <c r="O2146" s="1" t="s">
        <v>117</v>
      </c>
      <c r="P2146" s="9">
        <v>96950</v>
      </c>
      <c r="Q2146" s="1" t="s">
        <v>118</v>
      </c>
      <c r="S2146" s="1">
        <v>16702343870</v>
      </c>
      <c r="U2146" s="1">
        <v>56172</v>
      </c>
      <c r="V2146" s="1" t="s">
        <v>119</v>
      </c>
      <c r="X2146" s="1" t="s">
        <v>7127</v>
      </c>
      <c r="Y2146" s="1" t="s">
        <v>7128</v>
      </c>
      <c r="Z2146" s="1" t="s">
        <v>7129</v>
      </c>
      <c r="AA2146" s="1" t="s">
        <v>962</v>
      </c>
      <c r="AB2146" s="1" t="s">
        <v>6090</v>
      </c>
      <c r="AC2146" s="1" t="s">
        <v>8965</v>
      </c>
      <c r="AD2146" s="1" t="s">
        <v>116</v>
      </c>
      <c r="AE2146" s="1" t="s">
        <v>117</v>
      </c>
      <c r="AF2146" s="9">
        <v>96950</v>
      </c>
      <c r="AG2146" s="1" t="s">
        <v>118</v>
      </c>
      <c r="AI2146" s="1">
        <v>16702343870</v>
      </c>
      <c r="AK2146" s="1" t="s">
        <v>6095</v>
      </c>
      <c r="BC2146" s="1" t="str">
        <f>"37-2011.00"</f>
        <v>37-2011.00</v>
      </c>
      <c r="BD2146" s="1" t="s">
        <v>676</v>
      </c>
      <c r="BE2146" s="1" t="s">
        <v>8966</v>
      </c>
      <c r="BF2146" s="1" t="s">
        <v>4048</v>
      </c>
      <c r="BG2146" s="1">
        <v>10</v>
      </c>
      <c r="BH2146" s="1">
        <v>10</v>
      </c>
      <c r="BI2146" s="2">
        <v>44423</v>
      </c>
      <c r="BJ2146" s="2">
        <v>44787</v>
      </c>
      <c r="BK2146" s="2">
        <v>44423</v>
      </c>
      <c r="BL2146" s="2">
        <v>44787</v>
      </c>
      <c r="BM2146" s="1">
        <v>35</v>
      </c>
      <c r="BN2146" s="1">
        <v>0</v>
      </c>
      <c r="BO2146" s="1">
        <v>7</v>
      </c>
      <c r="BP2146" s="1">
        <v>7</v>
      </c>
      <c r="BQ2146" s="1">
        <v>7</v>
      </c>
      <c r="BR2146" s="1">
        <v>7</v>
      </c>
      <c r="BS2146" s="1">
        <v>7</v>
      </c>
      <c r="BT2146" s="1">
        <v>0</v>
      </c>
      <c r="BU2146" s="1" t="str">
        <f>"9:00 AM"</f>
        <v>9:00 AM</v>
      </c>
      <c r="BV2146" s="1" t="str">
        <f>"5:00 PM"</f>
        <v>5:00 PM</v>
      </c>
      <c r="BW2146" s="1" t="s">
        <v>135</v>
      </c>
      <c r="BX2146" s="1">
        <v>0</v>
      </c>
      <c r="BY2146" s="1">
        <v>3</v>
      </c>
      <c r="BZ2146" s="1" t="s">
        <v>112</v>
      </c>
      <c r="CB2146" s="4" t="s">
        <v>4049</v>
      </c>
      <c r="CC2146" s="1" t="s">
        <v>6090</v>
      </c>
      <c r="CD2146" s="1" t="s">
        <v>1029</v>
      </c>
      <c r="CE2146" s="1" t="s">
        <v>116</v>
      </c>
      <c r="CF2146" s="1" t="s">
        <v>117</v>
      </c>
      <c r="CG2146" s="1">
        <v>96950</v>
      </c>
      <c r="CH2146" s="3">
        <v>8.0500000000000007</v>
      </c>
      <c r="CI2146" s="3">
        <v>8.0500000000000007</v>
      </c>
      <c r="CJ2146" s="3">
        <v>12.07</v>
      </c>
      <c r="CK2146" s="3">
        <v>12.07</v>
      </c>
      <c r="CL2146" s="1" t="s">
        <v>137</v>
      </c>
      <c r="CM2146" s="1" t="s">
        <v>138</v>
      </c>
      <c r="CN2146" s="1" t="s">
        <v>139</v>
      </c>
      <c r="CP2146" s="1" t="s">
        <v>112</v>
      </c>
      <c r="CQ2146" s="1" t="s">
        <v>111</v>
      </c>
      <c r="CR2146" s="1" t="s">
        <v>112</v>
      </c>
      <c r="CS2146" s="1" t="s">
        <v>111</v>
      </c>
      <c r="CT2146" s="1" t="s">
        <v>138</v>
      </c>
      <c r="CU2146" s="1" t="s">
        <v>111</v>
      </c>
      <c r="CV2146" s="1" t="s">
        <v>111</v>
      </c>
      <c r="CW2146" s="1" t="s">
        <v>1034</v>
      </c>
      <c r="CX2146" s="1">
        <v>16702343870</v>
      </c>
      <c r="CY2146" s="1" t="s">
        <v>6095</v>
      </c>
      <c r="CZ2146" s="1" t="s">
        <v>138</v>
      </c>
      <c r="DA2146" s="1" t="s">
        <v>111</v>
      </c>
      <c r="DB2146" s="1" t="s">
        <v>112</v>
      </c>
    </row>
    <row r="2147" spans="1:111" ht="15.6" customHeight="1" x14ac:dyDescent="0.25">
      <c r="A2147" s="1" t="s">
        <v>19733</v>
      </c>
      <c r="B2147" s="1" t="s">
        <v>238</v>
      </c>
      <c r="C2147" s="2">
        <v>44378.836681828703</v>
      </c>
      <c r="D2147" s="2">
        <v>44419</v>
      </c>
      <c r="E2147" s="1" t="s">
        <v>180</v>
      </c>
      <c r="G2147" s="1" t="s">
        <v>112</v>
      </c>
      <c r="H2147" s="1" t="s">
        <v>112</v>
      </c>
      <c r="I2147" s="1" t="s">
        <v>112</v>
      </c>
      <c r="J2147" s="1" t="s">
        <v>2834</v>
      </c>
      <c r="K2147" s="1" t="s">
        <v>2835</v>
      </c>
      <c r="L2147" s="1" t="s">
        <v>2670</v>
      </c>
      <c r="M2147" s="1" t="s">
        <v>2836</v>
      </c>
      <c r="N2147" s="1" t="s">
        <v>116</v>
      </c>
      <c r="O2147" s="1" t="s">
        <v>117</v>
      </c>
      <c r="P2147" s="9">
        <v>96950</v>
      </c>
      <c r="Q2147" s="1" t="s">
        <v>118</v>
      </c>
      <c r="S2147" s="1">
        <v>16702340455</v>
      </c>
      <c r="U2147" s="1">
        <v>236220</v>
      </c>
      <c r="V2147" s="1" t="s">
        <v>119</v>
      </c>
      <c r="X2147" s="1" t="s">
        <v>1052</v>
      </c>
      <c r="Y2147" s="1" t="s">
        <v>2672</v>
      </c>
      <c r="Z2147" s="1" t="s">
        <v>2673</v>
      </c>
      <c r="AA2147" s="1" t="s">
        <v>245</v>
      </c>
      <c r="AB2147" s="1" t="s">
        <v>2670</v>
      </c>
      <c r="AC2147" s="1" t="s">
        <v>2836</v>
      </c>
      <c r="AD2147" s="1" t="s">
        <v>116</v>
      </c>
      <c r="AE2147" s="1" t="s">
        <v>117</v>
      </c>
      <c r="AF2147" s="9">
        <v>96950</v>
      </c>
      <c r="AG2147" s="1" t="s">
        <v>118</v>
      </c>
      <c r="AI2147" s="1">
        <v>16702340455</v>
      </c>
      <c r="AK2147" s="1" t="s">
        <v>2837</v>
      </c>
      <c r="BC2147" s="1" t="str">
        <f>"49-9071.00"</f>
        <v>49-9071.00</v>
      </c>
      <c r="BD2147" s="1" t="s">
        <v>214</v>
      </c>
      <c r="BE2147" s="1" t="s">
        <v>2838</v>
      </c>
      <c r="BF2147" s="1" t="s">
        <v>1069</v>
      </c>
      <c r="BG2147" s="1">
        <v>8</v>
      </c>
      <c r="BH2147" s="1">
        <v>8</v>
      </c>
      <c r="BI2147" s="2">
        <v>44470</v>
      </c>
      <c r="BJ2147" s="2">
        <v>44834</v>
      </c>
      <c r="BK2147" s="2">
        <v>44470</v>
      </c>
      <c r="BL2147" s="2">
        <v>44834</v>
      </c>
      <c r="BM2147" s="1">
        <v>35</v>
      </c>
      <c r="BN2147" s="1">
        <v>0</v>
      </c>
      <c r="BO2147" s="1">
        <v>7</v>
      </c>
      <c r="BP2147" s="1">
        <v>7</v>
      </c>
      <c r="BQ2147" s="1">
        <v>7</v>
      </c>
      <c r="BR2147" s="1">
        <v>7</v>
      </c>
      <c r="BS2147" s="1">
        <v>7</v>
      </c>
      <c r="BT2147" s="1">
        <v>0</v>
      </c>
      <c r="BU2147" s="1" t="str">
        <f>"8:00 AM"</f>
        <v>8:00 AM</v>
      </c>
      <c r="BV2147" s="1" t="str">
        <f>"4:00 PM"</f>
        <v>4:00 PM</v>
      </c>
      <c r="BW2147" s="1" t="s">
        <v>135</v>
      </c>
      <c r="BX2147" s="1">
        <v>0</v>
      </c>
      <c r="BY2147" s="1">
        <v>12</v>
      </c>
      <c r="BZ2147" s="1" t="s">
        <v>112</v>
      </c>
      <c r="CB2147" s="1" t="s">
        <v>138</v>
      </c>
      <c r="CC2147" s="1" t="s">
        <v>2670</v>
      </c>
      <c r="CD2147" s="1" t="s">
        <v>2839</v>
      </c>
      <c r="CE2147" s="1" t="s">
        <v>116</v>
      </c>
      <c r="CF2147" s="1" t="s">
        <v>117</v>
      </c>
      <c r="CG2147" s="1">
        <v>96950</v>
      </c>
      <c r="CH2147" s="3">
        <v>8.7100000000000009</v>
      </c>
      <c r="CI2147" s="3">
        <v>8.7100000000000009</v>
      </c>
      <c r="CJ2147" s="3">
        <v>13.07</v>
      </c>
      <c r="CK2147" s="3">
        <v>13.07</v>
      </c>
      <c r="CL2147" s="1" t="s">
        <v>137</v>
      </c>
      <c r="CM2147" s="1" t="s">
        <v>362</v>
      </c>
      <c r="CN2147" s="1" t="s">
        <v>139</v>
      </c>
      <c r="CP2147" s="1" t="s">
        <v>112</v>
      </c>
      <c r="CQ2147" s="1" t="s">
        <v>111</v>
      </c>
      <c r="CR2147" s="1" t="s">
        <v>112</v>
      </c>
      <c r="CS2147" s="1" t="s">
        <v>111</v>
      </c>
      <c r="CT2147" s="1" t="s">
        <v>138</v>
      </c>
      <c r="CU2147" s="1" t="s">
        <v>111</v>
      </c>
      <c r="CV2147" s="1" t="s">
        <v>138</v>
      </c>
      <c r="CW2147" s="1" t="s">
        <v>362</v>
      </c>
      <c r="CX2147" s="1">
        <v>16702340455</v>
      </c>
      <c r="CY2147" s="1" t="s">
        <v>2837</v>
      </c>
      <c r="CZ2147" s="1" t="s">
        <v>19734</v>
      </c>
      <c r="DA2147" s="1" t="s">
        <v>111</v>
      </c>
      <c r="DB2147" s="1" t="s">
        <v>112</v>
      </c>
    </row>
    <row r="2148" spans="1:111" ht="15.6" customHeight="1" x14ac:dyDescent="0.25">
      <c r="A2148" s="1" t="s">
        <v>19735</v>
      </c>
      <c r="B2148" s="1" t="s">
        <v>238</v>
      </c>
      <c r="C2148" s="2">
        <v>44382.044818518516</v>
      </c>
      <c r="D2148" s="2">
        <v>44424</v>
      </c>
      <c r="E2148" s="1" t="s">
        <v>110</v>
      </c>
      <c r="F2148" s="2">
        <v>44468.833333333336</v>
      </c>
      <c r="G2148" s="1" t="s">
        <v>112</v>
      </c>
      <c r="H2148" s="1" t="s">
        <v>112</v>
      </c>
      <c r="I2148" s="1" t="s">
        <v>112</v>
      </c>
      <c r="J2148" s="1" t="s">
        <v>8800</v>
      </c>
      <c r="K2148" s="1" t="s">
        <v>8801</v>
      </c>
      <c r="L2148" s="1" t="s">
        <v>19736</v>
      </c>
      <c r="N2148" s="1" t="s">
        <v>167</v>
      </c>
      <c r="O2148" s="1" t="s">
        <v>117</v>
      </c>
      <c r="P2148" s="9">
        <v>96950</v>
      </c>
      <c r="Q2148" s="1" t="s">
        <v>118</v>
      </c>
      <c r="R2148" s="1" t="s">
        <v>138</v>
      </c>
      <c r="S2148" s="1">
        <v>16703221234</v>
      </c>
      <c r="U2148" s="1">
        <v>721110</v>
      </c>
      <c r="V2148" s="1" t="s">
        <v>119</v>
      </c>
      <c r="X2148" s="1" t="s">
        <v>8803</v>
      </c>
      <c r="Y2148" s="1" t="s">
        <v>8804</v>
      </c>
      <c r="Z2148" s="1" t="s">
        <v>18160</v>
      </c>
      <c r="AA2148" s="1" t="s">
        <v>8805</v>
      </c>
      <c r="AB2148" s="1" t="s">
        <v>9144</v>
      </c>
      <c r="AD2148" s="1" t="s">
        <v>167</v>
      </c>
      <c r="AE2148" s="1" t="s">
        <v>117</v>
      </c>
      <c r="AF2148" s="9">
        <v>96950</v>
      </c>
      <c r="AG2148" s="1" t="s">
        <v>118</v>
      </c>
      <c r="AH2148" s="1" t="s">
        <v>138</v>
      </c>
      <c r="AI2148" s="1">
        <v>16703221234</v>
      </c>
      <c r="AK2148" s="1" t="s">
        <v>8811</v>
      </c>
      <c r="BC2148" s="1" t="str">
        <f>"13-2011.01"</f>
        <v>13-2011.01</v>
      </c>
      <c r="BD2148" s="1" t="s">
        <v>932</v>
      </c>
      <c r="BE2148" s="1" t="s">
        <v>19737</v>
      </c>
      <c r="BF2148" s="1" t="s">
        <v>19738</v>
      </c>
      <c r="BG2148" s="1">
        <v>1</v>
      </c>
      <c r="BH2148" s="1">
        <v>1</v>
      </c>
      <c r="BI2148" s="2">
        <v>44470</v>
      </c>
      <c r="BJ2148" s="2">
        <v>44834</v>
      </c>
      <c r="BK2148" s="2">
        <v>44470</v>
      </c>
      <c r="BL2148" s="2">
        <v>44834</v>
      </c>
      <c r="BM2148" s="1">
        <v>40</v>
      </c>
      <c r="BN2148" s="1">
        <v>0</v>
      </c>
      <c r="BO2148" s="1">
        <v>8</v>
      </c>
      <c r="BP2148" s="1">
        <v>8</v>
      </c>
      <c r="BQ2148" s="1">
        <v>8</v>
      </c>
      <c r="BR2148" s="1">
        <v>8</v>
      </c>
      <c r="BS2148" s="1">
        <v>8</v>
      </c>
      <c r="BT2148" s="1">
        <v>0</v>
      </c>
      <c r="BU2148" s="1" t="str">
        <f>"9:00 AM"</f>
        <v>9:00 AM</v>
      </c>
      <c r="BV2148" s="1" t="str">
        <f>"6:00 PM"</f>
        <v>6:00 PM</v>
      </c>
      <c r="BW2148" s="1" t="s">
        <v>193</v>
      </c>
      <c r="BX2148" s="1">
        <v>0</v>
      </c>
      <c r="BY2148" s="1">
        <v>48</v>
      </c>
      <c r="BZ2148" s="1" t="s">
        <v>111</v>
      </c>
      <c r="CA2148" s="1">
        <v>6</v>
      </c>
      <c r="CB2148" s="1" t="s">
        <v>138</v>
      </c>
      <c r="CC2148" s="1" t="s">
        <v>8801</v>
      </c>
      <c r="CD2148" s="1" t="s">
        <v>9144</v>
      </c>
      <c r="CE2148" s="1" t="s">
        <v>167</v>
      </c>
      <c r="CF2148" s="1" t="s">
        <v>117</v>
      </c>
      <c r="CG2148" s="1">
        <v>96950</v>
      </c>
      <c r="CH2148" s="3">
        <v>3000</v>
      </c>
      <c r="CI2148" s="3">
        <v>3000</v>
      </c>
      <c r="CL2148" s="1" t="s">
        <v>4581</v>
      </c>
      <c r="CM2148" s="1" t="s">
        <v>9150</v>
      </c>
      <c r="CN2148" s="1" t="s">
        <v>139</v>
      </c>
      <c r="CP2148" s="1" t="s">
        <v>112</v>
      </c>
      <c r="CQ2148" s="1" t="s">
        <v>111</v>
      </c>
      <c r="CR2148" s="1" t="s">
        <v>112</v>
      </c>
      <c r="CS2148" s="1" t="s">
        <v>112</v>
      </c>
      <c r="CT2148" s="1" t="s">
        <v>138</v>
      </c>
      <c r="CU2148" s="1" t="s">
        <v>111</v>
      </c>
      <c r="CV2148" s="1" t="s">
        <v>138</v>
      </c>
      <c r="CW2148" s="1" t="s">
        <v>9151</v>
      </c>
      <c r="CX2148" s="1">
        <v>16703221234</v>
      </c>
      <c r="CY2148" s="1" t="s">
        <v>8811</v>
      </c>
      <c r="CZ2148" s="1" t="s">
        <v>8812</v>
      </c>
      <c r="DA2148" s="1" t="s">
        <v>111</v>
      </c>
      <c r="DB2148" s="1" t="s">
        <v>112</v>
      </c>
    </row>
    <row r="2149" spans="1:111" ht="15.6" customHeight="1" x14ac:dyDescent="0.25">
      <c r="A2149" s="1" t="s">
        <v>19739</v>
      </c>
      <c r="B2149" s="1" t="s">
        <v>238</v>
      </c>
      <c r="C2149" s="2">
        <v>44355.832131249997</v>
      </c>
      <c r="D2149" s="2">
        <v>44400</v>
      </c>
      <c r="E2149" s="1" t="s">
        <v>180</v>
      </c>
      <c r="G2149" s="1" t="s">
        <v>112</v>
      </c>
      <c r="H2149" s="1" t="s">
        <v>112</v>
      </c>
      <c r="I2149" s="1" t="s">
        <v>112</v>
      </c>
      <c r="J2149" s="1" t="s">
        <v>626</v>
      </c>
      <c r="K2149" s="1" t="s">
        <v>1283</v>
      </c>
      <c r="L2149" s="1" t="s">
        <v>1284</v>
      </c>
      <c r="N2149" s="1" t="s">
        <v>116</v>
      </c>
      <c r="O2149" s="1" t="s">
        <v>117</v>
      </c>
      <c r="P2149" s="9">
        <v>96950</v>
      </c>
      <c r="Q2149" s="1" t="s">
        <v>118</v>
      </c>
      <c r="S2149" s="1">
        <v>16702353403</v>
      </c>
      <c r="U2149" s="1">
        <v>561410</v>
      </c>
      <c r="V2149" s="1" t="s">
        <v>119</v>
      </c>
      <c r="X2149" s="1" t="s">
        <v>1010</v>
      </c>
      <c r="Y2149" s="1" t="s">
        <v>1285</v>
      </c>
      <c r="AA2149" s="1" t="s">
        <v>387</v>
      </c>
      <c r="AB2149" s="1" t="s">
        <v>1284</v>
      </c>
      <c r="AD2149" s="1" t="s">
        <v>116</v>
      </c>
      <c r="AE2149" s="1" t="s">
        <v>117</v>
      </c>
      <c r="AF2149" s="9">
        <v>96950</v>
      </c>
      <c r="AG2149" s="1" t="s">
        <v>118</v>
      </c>
      <c r="AI2149" s="1">
        <v>16702353403</v>
      </c>
      <c r="AK2149" s="1" t="s">
        <v>620</v>
      </c>
      <c r="BC2149" s="1" t="str">
        <f>"43-1011.00"</f>
        <v>43-1011.00</v>
      </c>
      <c r="BD2149" s="1" t="s">
        <v>421</v>
      </c>
      <c r="BE2149" s="1" t="s">
        <v>19740</v>
      </c>
      <c r="BF2149" s="1" t="s">
        <v>2265</v>
      </c>
      <c r="BG2149" s="1">
        <v>1</v>
      </c>
      <c r="BH2149" s="1">
        <v>1</v>
      </c>
      <c r="BI2149" s="2">
        <v>44471</v>
      </c>
      <c r="BJ2149" s="2">
        <v>44835</v>
      </c>
      <c r="BK2149" s="2">
        <v>44471</v>
      </c>
      <c r="BL2149" s="2">
        <v>44835</v>
      </c>
      <c r="BM2149" s="1">
        <v>35</v>
      </c>
      <c r="BN2149" s="1">
        <v>0</v>
      </c>
      <c r="BO2149" s="1">
        <v>7</v>
      </c>
      <c r="BP2149" s="1">
        <v>7</v>
      </c>
      <c r="BQ2149" s="1">
        <v>7</v>
      </c>
      <c r="BR2149" s="1">
        <v>7</v>
      </c>
      <c r="BS2149" s="1">
        <v>7</v>
      </c>
      <c r="BT2149" s="1">
        <v>0</v>
      </c>
      <c r="BU2149" s="1" t="str">
        <f>"9:00 AM"</f>
        <v>9:00 AM</v>
      </c>
      <c r="BV2149" s="1" t="str">
        <f>"5:00 PM"</f>
        <v>5:00 PM</v>
      </c>
      <c r="BW2149" s="1" t="s">
        <v>135</v>
      </c>
      <c r="BX2149" s="1">
        <v>0</v>
      </c>
      <c r="BY2149" s="1">
        <v>24</v>
      </c>
      <c r="BZ2149" s="1" t="s">
        <v>112</v>
      </c>
      <c r="CB2149" s="1" t="s">
        <v>19741</v>
      </c>
      <c r="CC2149" s="1" t="s">
        <v>624</v>
      </c>
      <c r="CE2149" s="1" t="s">
        <v>116</v>
      </c>
      <c r="CF2149" s="1" t="s">
        <v>117</v>
      </c>
      <c r="CG2149" s="1">
        <v>96950</v>
      </c>
      <c r="CH2149" s="3">
        <v>13.62</v>
      </c>
      <c r="CI2149" s="3">
        <v>13.62</v>
      </c>
      <c r="CJ2149" s="3">
        <v>20.43</v>
      </c>
      <c r="CK2149" s="3">
        <v>20.43</v>
      </c>
      <c r="CL2149" s="1" t="s">
        <v>137</v>
      </c>
      <c r="CN2149" s="1" t="s">
        <v>139</v>
      </c>
      <c r="CP2149" s="1" t="s">
        <v>112</v>
      </c>
      <c r="CQ2149" s="1" t="s">
        <v>111</v>
      </c>
      <c r="CR2149" s="1" t="s">
        <v>112</v>
      </c>
      <c r="CS2149" s="1" t="s">
        <v>111</v>
      </c>
      <c r="CT2149" s="1" t="s">
        <v>138</v>
      </c>
      <c r="CU2149" s="1" t="s">
        <v>111</v>
      </c>
      <c r="CV2149" s="1" t="s">
        <v>138</v>
      </c>
      <c r="CW2149" s="1" t="s">
        <v>631</v>
      </c>
      <c r="CX2149" s="1">
        <v>16702353403</v>
      </c>
      <c r="CY2149" s="1" t="s">
        <v>620</v>
      </c>
      <c r="CZ2149" s="1" t="s">
        <v>138</v>
      </c>
      <c r="DA2149" s="1" t="s">
        <v>111</v>
      </c>
      <c r="DB2149" s="1" t="s">
        <v>112</v>
      </c>
    </row>
    <row r="2150" spans="1:111" ht="15.6" customHeight="1" x14ac:dyDescent="0.25">
      <c r="A2150" s="1" t="s">
        <v>19742</v>
      </c>
      <c r="B2150" s="1" t="s">
        <v>238</v>
      </c>
      <c r="C2150" s="2">
        <v>44377.794635763887</v>
      </c>
      <c r="D2150" s="2">
        <v>44426</v>
      </c>
      <c r="E2150" s="1" t="s">
        <v>110</v>
      </c>
      <c r="F2150" s="2">
        <v>44468.833333333336</v>
      </c>
      <c r="G2150" s="1" t="s">
        <v>112</v>
      </c>
      <c r="H2150" s="1" t="s">
        <v>112</v>
      </c>
      <c r="I2150" s="1" t="s">
        <v>112</v>
      </c>
      <c r="J2150" s="1" t="s">
        <v>2032</v>
      </c>
      <c r="K2150" s="1" t="s">
        <v>2032</v>
      </c>
      <c r="L2150" s="1" t="s">
        <v>2033</v>
      </c>
      <c r="N2150" s="1" t="s">
        <v>167</v>
      </c>
      <c r="O2150" s="1" t="s">
        <v>117</v>
      </c>
      <c r="P2150" s="9">
        <v>96950</v>
      </c>
      <c r="Q2150" s="1" t="s">
        <v>118</v>
      </c>
      <c r="S2150" s="1">
        <v>16703221558</v>
      </c>
      <c r="U2150" s="1">
        <v>53241</v>
      </c>
      <c r="V2150" s="1" t="s">
        <v>119</v>
      </c>
      <c r="X2150" s="1" t="s">
        <v>2034</v>
      </c>
      <c r="Y2150" s="1" t="s">
        <v>2035</v>
      </c>
      <c r="AA2150" s="1" t="s">
        <v>171</v>
      </c>
      <c r="AB2150" s="1" t="s">
        <v>2033</v>
      </c>
      <c r="AD2150" s="1" t="s">
        <v>167</v>
      </c>
      <c r="AE2150" s="1" t="s">
        <v>117</v>
      </c>
      <c r="AF2150" s="9">
        <v>96950</v>
      </c>
      <c r="AG2150" s="1" t="s">
        <v>118</v>
      </c>
      <c r="AH2150" s="1" t="s">
        <v>167</v>
      </c>
      <c r="AI2150" s="1">
        <v>16703221558</v>
      </c>
      <c r="AK2150" s="1" t="s">
        <v>2036</v>
      </c>
      <c r="BC2150" s="1" t="str">
        <f>"43-3031.00"</f>
        <v>43-3031.00</v>
      </c>
      <c r="BD2150" s="1" t="s">
        <v>389</v>
      </c>
      <c r="BE2150" s="1" t="s">
        <v>13176</v>
      </c>
      <c r="BF2150" s="1" t="s">
        <v>763</v>
      </c>
      <c r="BG2150" s="1">
        <v>2</v>
      </c>
      <c r="BH2150" s="1">
        <v>2</v>
      </c>
      <c r="BI2150" s="2">
        <v>44470</v>
      </c>
      <c r="BJ2150" s="2">
        <v>44834</v>
      </c>
      <c r="BK2150" s="2">
        <v>44470</v>
      </c>
      <c r="BL2150" s="2">
        <v>44834</v>
      </c>
      <c r="BM2150" s="1">
        <v>40</v>
      </c>
      <c r="BN2150" s="1">
        <v>0</v>
      </c>
      <c r="BO2150" s="1">
        <v>8</v>
      </c>
      <c r="BP2150" s="1">
        <v>8</v>
      </c>
      <c r="BQ2150" s="1">
        <v>8</v>
      </c>
      <c r="BR2150" s="1">
        <v>8</v>
      </c>
      <c r="BS2150" s="1">
        <v>8</v>
      </c>
      <c r="BT2150" s="1">
        <v>0</v>
      </c>
      <c r="BU2150" s="1" t="str">
        <f>"8:00 AM"</f>
        <v>8:00 AM</v>
      </c>
      <c r="BV2150" s="1" t="str">
        <f>"5:00 PM"</f>
        <v>5:00 PM</v>
      </c>
      <c r="BW2150" s="1" t="s">
        <v>230</v>
      </c>
      <c r="BX2150" s="1">
        <v>0</v>
      </c>
      <c r="BY2150" s="1">
        <v>12</v>
      </c>
      <c r="BZ2150" s="1" t="s">
        <v>112</v>
      </c>
      <c r="CB2150" s="4" t="s">
        <v>19743</v>
      </c>
      <c r="CC2150" s="1" t="s">
        <v>5128</v>
      </c>
      <c r="CD2150" s="1" t="s">
        <v>5129</v>
      </c>
      <c r="CE2150" s="1" t="s">
        <v>167</v>
      </c>
      <c r="CF2150" s="1" t="s">
        <v>117</v>
      </c>
      <c r="CG2150" s="1">
        <v>96950</v>
      </c>
      <c r="CH2150" s="3">
        <v>9.49</v>
      </c>
      <c r="CI2150" s="3">
        <v>9.49</v>
      </c>
      <c r="CJ2150" s="3">
        <v>14.23</v>
      </c>
      <c r="CK2150" s="3">
        <v>14.23</v>
      </c>
      <c r="CL2150" s="1" t="s">
        <v>137</v>
      </c>
      <c r="CM2150" s="1" t="s">
        <v>138</v>
      </c>
      <c r="CN2150" s="1" t="s">
        <v>139</v>
      </c>
      <c r="CP2150" s="1" t="s">
        <v>112</v>
      </c>
      <c r="CQ2150" s="1" t="s">
        <v>111</v>
      </c>
      <c r="CR2150" s="1" t="s">
        <v>112</v>
      </c>
      <c r="CS2150" s="1" t="s">
        <v>111</v>
      </c>
      <c r="CT2150" s="1" t="s">
        <v>138</v>
      </c>
      <c r="CU2150" s="1" t="s">
        <v>111</v>
      </c>
      <c r="CV2150" s="1" t="s">
        <v>138</v>
      </c>
      <c r="CW2150" s="1" t="s">
        <v>17319</v>
      </c>
      <c r="CX2150" s="1">
        <v>16703221558</v>
      </c>
      <c r="CY2150" s="1" t="s">
        <v>2036</v>
      </c>
      <c r="CZ2150" s="1" t="s">
        <v>230</v>
      </c>
      <c r="DA2150" s="1" t="s">
        <v>111</v>
      </c>
      <c r="DB2150" s="1" t="s">
        <v>112</v>
      </c>
    </row>
    <row r="2151" spans="1:111" ht="15.6" customHeight="1" x14ac:dyDescent="0.25">
      <c r="A2151" s="1" t="s">
        <v>19744</v>
      </c>
      <c r="B2151" s="1" t="s">
        <v>238</v>
      </c>
      <c r="C2151" s="2">
        <v>44368.882258333331</v>
      </c>
      <c r="D2151" s="2">
        <v>44412</v>
      </c>
      <c r="E2151" s="1" t="s">
        <v>180</v>
      </c>
      <c r="G2151" s="1" t="s">
        <v>112</v>
      </c>
      <c r="H2151" s="1" t="s">
        <v>112</v>
      </c>
      <c r="I2151" s="1" t="s">
        <v>112</v>
      </c>
      <c r="J2151" s="1" t="s">
        <v>10565</v>
      </c>
      <c r="K2151" s="1" t="s">
        <v>19745</v>
      </c>
      <c r="L2151" s="1" t="s">
        <v>10567</v>
      </c>
      <c r="N2151" s="1" t="s">
        <v>116</v>
      </c>
      <c r="O2151" s="1" t="s">
        <v>117</v>
      </c>
      <c r="P2151" s="9">
        <v>96950</v>
      </c>
      <c r="Q2151" s="1" t="s">
        <v>118</v>
      </c>
      <c r="S2151" s="1">
        <v>16702337251</v>
      </c>
      <c r="U2151" s="1">
        <v>5241</v>
      </c>
      <c r="V2151" s="1" t="s">
        <v>119</v>
      </c>
      <c r="X2151" s="1" t="s">
        <v>5367</v>
      </c>
      <c r="Y2151" s="1" t="s">
        <v>5368</v>
      </c>
      <c r="Z2151" s="1" t="s">
        <v>5369</v>
      </c>
      <c r="AA2151" s="1" t="s">
        <v>373</v>
      </c>
      <c r="AB2151" s="1" t="s">
        <v>10567</v>
      </c>
      <c r="AD2151" s="1" t="s">
        <v>116</v>
      </c>
      <c r="AE2151" s="1" t="s">
        <v>117</v>
      </c>
      <c r="AF2151" s="9">
        <v>96950</v>
      </c>
      <c r="AG2151" s="1" t="s">
        <v>118</v>
      </c>
      <c r="AI2151" s="1">
        <v>16702337251</v>
      </c>
      <c r="AK2151" s="1" t="s">
        <v>1055</v>
      </c>
      <c r="BC2151" s="1" t="str">
        <f>"13-2053.00"</f>
        <v>13-2053.00</v>
      </c>
      <c r="BD2151" s="1" t="s">
        <v>2602</v>
      </c>
      <c r="BE2151" s="1" t="s">
        <v>19746</v>
      </c>
      <c r="BF2151" s="1" t="s">
        <v>11075</v>
      </c>
      <c r="BG2151" s="1">
        <v>1</v>
      </c>
      <c r="BH2151" s="1">
        <v>1</v>
      </c>
      <c r="BI2151" s="2">
        <v>44470</v>
      </c>
      <c r="BJ2151" s="2">
        <v>44834</v>
      </c>
      <c r="BK2151" s="2">
        <v>44470</v>
      </c>
      <c r="BL2151" s="2">
        <v>44834</v>
      </c>
      <c r="BM2151" s="1">
        <v>40</v>
      </c>
      <c r="BN2151" s="1">
        <v>0</v>
      </c>
      <c r="BO2151" s="1">
        <v>8</v>
      </c>
      <c r="BP2151" s="1">
        <v>8</v>
      </c>
      <c r="BQ2151" s="1">
        <v>8</v>
      </c>
      <c r="BR2151" s="1">
        <v>8</v>
      </c>
      <c r="BS2151" s="1">
        <v>8</v>
      </c>
      <c r="BT2151" s="1">
        <v>0</v>
      </c>
      <c r="BU2151" s="1" t="str">
        <f>"8:00 AM"</f>
        <v>8:00 AM</v>
      </c>
      <c r="BV2151" s="1" t="str">
        <f>"5:00 PM"</f>
        <v>5:00 PM</v>
      </c>
      <c r="BW2151" s="1" t="s">
        <v>135</v>
      </c>
      <c r="BX2151" s="1">
        <v>0</v>
      </c>
      <c r="BY2151" s="1">
        <v>12</v>
      </c>
      <c r="BZ2151" s="1" t="s">
        <v>112</v>
      </c>
      <c r="CB2151" s="1" t="s">
        <v>138</v>
      </c>
      <c r="CC2151" s="1" t="s">
        <v>1757</v>
      </c>
      <c r="CE2151" s="1" t="s">
        <v>116</v>
      </c>
      <c r="CF2151" s="1" t="s">
        <v>117</v>
      </c>
      <c r="CG2151" s="1">
        <v>96950</v>
      </c>
      <c r="CH2151" s="3">
        <v>10.37</v>
      </c>
      <c r="CI2151" s="3">
        <v>10.37</v>
      </c>
      <c r="CJ2151" s="3">
        <v>15.55</v>
      </c>
      <c r="CK2151" s="3">
        <v>15.55</v>
      </c>
      <c r="CL2151" s="1" t="s">
        <v>137</v>
      </c>
      <c r="CM2151" s="1" t="s">
        <v>168</v>
      </c>
      <c r="CN2151" s="1" t="s">
        <v>139</v>
      </c>
      <c r="CP2151" s="1" t="s">
        <v>112</v>
      </c>
      <c r="CQ2151" s="1" t="s">
        <v>111</v>
      </c>
      <c r="CR2151" s="1" t="s">
        <v>111</v>
      </c>
      <c r="CS2151" s="1" t="s">
        <v>111</v>
      </c>
      <c r="CT2151" s="1" t="s">
        <v>138</v>
      </c>
      <c r="CU2151" s="1" t="s">
        <v>111</v>
      </c>
      <c r="CV2151" s="1" t="s">
        <v>111</v>
      </c>
      <c r="CW2151" s="1" t="s">
        <v>1059</v>
      </c>
      <c r="CX2151" s="1">
        <v>16702358778</v>
      </c>
      <c r="CY2151" s="1" t="s">
        <v>1055</v>
      </c>
      <c r="CZ2151" s="1" t="s">
        <v>138</v>
      </c>
      <c r="DA2151" s="1" t="s">
        <v>111</v>
      </c>
      <c r="DB2151" s="1" t="s">
        <v>112</v>
      </c>
    </row>
    <row r="2152" spans="1:111" ht="15.6" customHeight="1" x14ac:dyDescent="0.25">
      <c r="A2152" s="1" t="s">
        <v>19747</v>
      </c>
      <c r="B2152" s="1" t="s">
        <v>238</v>
      </c>
      <c r="C2152" s="2">
        <v>44384.311019444445</v>
      </c>
      <c r="D2152" s="2">
        <v>44420</v>
      </c>
      <c r="E2152" s="1" t="s">
        <v>180</v>
      </c>
      <c r="G2152" s="1" t="s">
        <v>112</v>
      </c>
      <c r="H2152" s="1" t="s">
        <v>112</v>
      </c>
      <c r="I2152" s="1" t="s">
        <v>112</v>
      </c>
      <c r="J2152" s="1" t="s">
        <v>19748</v>
      </c>
      <c r="K2152" s="1" t="s">
        <v>19749</v>
      </c>
      <c r="L2152" s="1" t="s">
        <v>17568</v>
      </c>
      <c r="M2152" s="1" t="s">
        <v>17569</v>
      </c>
      <c r="N2152" s="1" t="s">
        <v>339</v>
      </c>
      <c r="O2152" s="1" t="s">
        <v>117</v>
      </c>
      <c r="P2152" s="9">
        <v>96950</v>
      </c>
      <c r="Q2152" s="1" t="s">
        <v>118</v>
      </c>
      <c r="S2152" s="1">
        <v>16707897676</v>
      </c>
      <c r="U2152" s="1">
        <v>561520</v>
      </c>
      <c r="V2152" s="1" t="s">
        <v>119</v>
      </c>
      <c r="X2152" s="1" t="s">
        <v>4562</v>
      </c>
      <c r="Y2152" s="1" t="s">
        <v>17570</v>
      </c>
      <c r="AA2152" s="1" t="s">
        <v>171</v>
      </c>
      <c r="AB2152" s="1" t="s">
        <v>17568</v>
      </c>
      <c r="AC2152" s="1" t="s">
        <v>17569</v>
      </c>
      <c r="AD2152" s="1" t="s">
        <v>339</v>
      </c>
      <c r="AE2152" s="1" t="s">
        <v>117</v>
      </c>
      <c r="AF2152" s="9">
        <v>96950</v>
      </c>
      <c r="AG2152" s="1" t="s">
        <v>118</v>
      </c>
      <c r="AI2152" s="1">
        <v>16707897676</v>
      </c>
      <c r="AK2152" s="1" t="s">
        <v>19750</v>
      </c>
      <c r="BC2152" s="1" t="str">
        <f>"39-7011.00"</f>
        <v>39-7011.00</v>
      </c>
      <c r="BD2152" s="1" t="s">
        <v>1435</v>
      </c>
      <c r="BE2152" s="1" t="s">
        <v>19751</v>
      </c>
      <c r="BF2152" s="1" t="s">
        <v>1437</v>
      </c>
      <c r="BG2152" s="1">
        <v>5</v>
      </c>
      <c r="BH2152" s="1">
        <v>5</v>
      </c>
      <c r="BI2152" s="2">
        <v>44470</v>
      </c>
      <c r="BJ2152" s="2">
        <v>44834</v>
      </c>
      <c r="BK2152" s="2">
        <v>44470</v>
      </c>
      <c r="BL2152" s="2">
        <v>44834</v>
      </c>
      <c r="BM2152" s="1">
        <v>35</v>
      </c>
      <c r="BN2152" s="1">
        <v>0</v>
      </c>
      <c r="BO2152" s="1">
        <v>7</v>
      </c>
      <c r="BP2152" s="1">
        <v>7</v>
      </c>
      <c r="BQ2152" s="1">
        <v>7</v>
      </c>
      <c r="BR2152" s="1">
        <v>7</v>
      </c>
      <c r="BS2152" s="1">
        <v>7</v>
      </c>
      <c r="BT2152" s="1">
        <v>0</v>
      </c>
      <c r="BU2152" s="1" t="str">
        <f>"9:00 AM"</f>
        <v>9:00 AM</v>
      </c>
      <c r="BV2152" s="1" t="str">
        <f>"5:00 PM"</f>
        <v>5:00 PM</v>
      </c>
      <c r="BW2152" s="1" t="s">
        <v>135</v>
      </c>
      <c r="BX2152" s="1">
        <v>0</v>
      </c>
      <c r="BY2152" s="1">
        <v>24</v>
      </c>
      <c r="BZ2152" s="1" t="s">
        <v>112</v>
      </c>
      <c r="CB2152" s="1" t="s">
        <v>19752</v>
      </c>
      <c r="CC2152" s="1" t="s">
        <v>17568</v>
      </c>
      <c r="CD2152" s="1" t="s">
        <v>17569</v>
      </c>
      <c r="CE2152" s="1" t="s">
        <v>339</v>
      </c>
      <c r="CF2152" s="1" t="s">
        <v>117</v>
      </c>
      <c r="CG2152" s="1">
        <v>96950</v>
      </c>
      <c r="CH2152" s="3">
        <v>12.14</v>
      </c>
      <c r="CI2152" s="3">
        <v>12.14</v>
      </c>
      <c r="CJ2152" s="3">
        <v>18.21</v>
      </c>
      <c r="CK2152" s="3">
        <v>18.21</v>
      </c>
      <c r="CL2152" s="1" t="s">
        <v>137</v>
      </c>
      <c r="CM2152" s="1" t="s">
        <v>138</v>
      </c>
      <c r="CN2152" s="1" t="s">
        <v>139</v>
      </c>
      <c r="CP2152" s="1" t="s">
        <v>112</v>
      </c>
      <c r="CQ2152" s="1" t="s">
        <v>111</v>
      </c>
      <c r="CR2152" s="1" t="s">
        <v>112</v>
      </c>
      <c r="CS2152" s="1" t="s">
        <v>111</v>
      </c>
      <c r="CT2152" s="1" t="s">
        <v>138</v>
      </c>
      <c r="CU2152" s="1" t="s">
        <v>111</v>
      </c>
      <c r="CV2152" s="1" t="s">
        <v>138</v>
      </c>
      <c r="CW2152" s="1" t="s">
        <v>230</v>
      </c>
      <c r="CX2152" s="1">
        <v>16707897676</v>
      </c>
      <c r="CY2152" s="1" t="s">
        <v>19750</v>
      </c>
      <c r="CZ2152" s="1" t="s">
        <v>138</v>
      </c>
      <c r="DA2152" s="1" t="s">
        <v>111</v>
      </c>
      <c r="DB2152" s="1" t="s">
        <v>112</v>
      </c>
    </row>
    <row r="2153" spans="1:111" ht="15.6" customHeight="1" x14ac:dyDescent="0.25">
      <c r="A2153" s="1" t="s">
        <v>19753</v>
      </c>
      <c r="B2153" s="1" t="s">
        <v>238</v>
      </c>
      <c r="C2153" s="2">
        <v>44355.825846874999</v>
      </c>
      <c r="D2153" s="2">
        <v>44391</v>
      </c>
      <c r="E2153" s="1" t="s">
        <v>110</v>
      </c>
      <c r="F2153" s="2">
        <v>44462.833333333336</v>
      </c>
      <c r="G2153" s="1" t="s">
        <v>112</v>
      </c>
      <c r="H2153" s="1" t="s">
        <v>112</v>
      </c>
      <c r="I2153" s="1" t="s">
        <v>112</v>
      </c>
      <c r="J2153" s="1" t="s">
        <v>1929</v>
      </c>
      <c r="K2153" s="1" t="s">
        <v>19754</v>
      </c>
      <c r="L2153" s="1" t="s">
        <v>1935</v>
      </c>
      <c r="N2153" s="1" t="s">
        <v>116</v>
      </c>
      <c r="O2153" s="1" t="s">
        <v>117</v>
      </c>
      <c r="P2153" s="9">
        <v>96950</v>
      </c>
      <c r="Q2153" s="1" t="s">
        <v>118</v>
      </c>
      <c r="R2153" s="1" t="s">
        <v>138</v>
      </c>
      <c r="S2153" s="1">
        <v>16702347898</v>
      </c>
      <c r="U2153" s="1">
        <v>56132</v>
      </c>
      <c r="V2153" s="1" t="s">
        <v>119</v>
      </c>
      <c r="X2153" s="1" t="s">
        <v>1932</v>
      </c>
      <c r="Y2153" s="1" t="s">
        <v>1933</v>
      </c>
      <c r="Z2153" s="1" t="s">
        <v>1934</v>
      </c>
      <c r="AA2153" s="1" t="s">
        <v>759</v>
      </c>
      <c r="AB2153" s="1" t="s">
        <v>1935</v>
      </c>
      <c r="AD2153" s="1" t="s">
        <v>116</v>
      </c>
      <c r="AE2153" s="1" t="s">
        <v>117</v>
      </c>
      <c r="AF2153" s="9">
        <v>96950</v>
      </c>
      <c r="AG2153" s="1" t="s">
        <v>118</v>
      </c>
      <c r="AH2153" s="1" t="s">
        <v>138</v>
      </c>
      <c r="AI2153" s="1">
        <v>16702347898</v>
      </c>
      <c r="AK2153" s="1" t="s">
        <v>1936</v>
      </c>
      <c r="BC2153" s="1" t="str">
        <f>"49-9071.00"</f>
        <v>49-9071.00</v>
      </c>
      <c r="BD2153" s="1" t="s">
        <v>214</v>
      </c>
      <c r="BE2153" s="1" t="s">
        <v>19755</v>
      </c>
      <c r="BF2153" s="1" t="s">
        <v>19756</v>
      </c>
      <c r="BG2153" s="1">
        <v>2</v>
      </c>
      <c r="BH2153" s="1">
        <v>2</v>
      </c>
      <c r="BI2153" s="2">
        <v>44464</v>
      </c>
      <c r="BJ2153" s="2">
        <v>44828</v>
      </c>
      <c r="BK2153" s="2">
        <v>44464</v>
      </c>
      <c r="BL2153" s="2">
        <v>44828</v>
      </c>
      <c r="BM2153" s="1">
        <v>35</v>
      </c>
      <c r="BN2153" s="1">
        <v>0</v>
      </c>
      <c r="BO2153" s="1">
        <v>7</v>
      </c>
      <c r="BP2153" s="1">
        <v>7</v>
      </c>
      <c r="BQ2153" s="1">
        <v>7</v>
      </c>
      <c r="BR2153" s="1">
        <v>7</v>
      </c>
      <c r="BS2153" s="1">
        <v>7</v>
      </c>
      <c r="BT2153" s="1">
        <v>0</v>
      </c>
      <c r="BU2153" s="1" t="str">
        <f>"8:00 AM"</f>
        <v>8:00 AM</v>
      </c>
      <c r="BV2153" s="1" t="str">
        <f>"4:00 PM"</f>
        <v>4:00 PM</v>
      </c>
      <c r="BW2153" s="1" t="s">
        <v>135</v>
      </c>
      <c r="BX2153" s="1">
        <v>0</v>
      </c>
      <c r="BY2153" s="1">
        <v>12</v>
      </c>
      <c r="BZ2153" s="1" t="s">
        <v>112</v>
      </c>
      <c r="CB2153" s="4" t="s">
        <v>19757</v>
      </c>
      <c r="CC2153" s="1" t="s">
        <v>1940</v>
      </c>
      <c r="CD2153" s="1" t="s">
        <v>1935</v>
      </c>
      <c r="CE2153" s="1" t="s">
        <v>116</v>
      </c>
      <c r="CF2153" s="1" t="s">
        <v>117</v>
      </c>
      <c r="CG2153" s="1">
        <v>96950</v>
      </c>
      <c r="CH2153" s="3">
        <v>8.7100000000000009</v>
      </c>
      <c r="CI2153" s="3">
        <v>8.8000000000000007</v>
      </c>
      <c r="CJ2153" s="3">
        <v>13.07</v>
      </c>
      <c r="CK2153" s="3">
        <v>13.2</v>
      </c>
      <c r="CL2153" s="1" t="s">
        <v>137</v>
      </c>
      <c r="CM2153" s="1" t="s">
        <v>8942</v>
      </c>
      <c r="CN2153" s="1" t="s">
        <v>139</v>
      </c>
      <c r="CP2153" s="1" t="s">
        <v>112</v>
      </c>
      <c r="CQ2153" s="1" t="s">
        <v>111</v>
      </c>
      <c r="CR2153" s="1" t="s">
        <v>112</v>
      </c>
      <c r="CS2153" s="1" t="s">
        <v>111</v>
      </c>
      <c r="CT2153" s="1" t="s">
        <v>138</v>
      </c>
      <c r="CU2153" s="1" t="s">
        <v>111</v>
      </c>
      <c r="CV2153" s="1" t="s">
        <v>138</v>
      </c>
      <c r="CW2153" s="1" t="s">
        <v>1942</v>
      </c>
      <c r="CX2153" s="1">
        <v>16702347898</v>
      </c>
      <c r="CY2153" s="1" t="s">
        <v>1936</v>
      </c>
      <c r="CZ2153" s="1" t="s">
        <v>138</v>
      </c>
      <c r="DA2153" s="1" t="s">
        <v>111</v>
      </c>
      <c r="DB2153" s="1" t="s">
        <v>112</v>
      </c>
    </row>
    <row r="2154" spans="1:111" ht="15.6" customHeight="1" x14ac:dyDescent="0.25">
      <c r="A2154" s="1" t="s">
        <v>19762</v>
      </c>
      <c r="B2154" s="1" t="s">
        <v>238</v>
      </c>
      <c r="C2154" s="2">
        <v>44370.913809722224</v>
      </c>
      <c r="D2154" s="2">
        <v>44417</v>
      </c>
      <c r="E2154" s="1" t="s">
        <v>110</v>
      </c>
      <c r="F2154" s="2">
        <v>44469.833333333336</v>
      </c>
      <c r="G2154" s="1" t="s">
        <v>111</v>
      </c>
      <c r="H2154" s="1" t="s">
        <v>112</v>
      </c>
      <c r="I2154" s="1" t="s">
        <v>112</v>
      </c>
      <c r="J2154" s="1" t="s">
        <v>19763</v>
      </c>
      <c r="L2154" s="1" t="s">
        <v>19764</v>
      </c>
      <c r="N2154" s="1" t="s">
        <v>116</v>
      </c>
      <c r="O2154" s="1" t="s">
        <v>117</v>
      </c>
      <c r="P2154" s="9">
        <v>96950</v>
      </c>
      <c r="Q2154" s="1" t="s">
        <v>118</v>
      </c>
      <c r="S2154" s="1">
        <v>16702859694</v>
      </c>
      <c r="U2154" s="1">
        <v>531110</v>
      </c>
      <c r="V2154" s="1" t="s">
        <v>119</v>
      </c>
      <c r="X2154" s="1" t="s">
        <v>2357</v>
      </c>
      <c r="Y2154" s="1" t="s">
        <v>8281</v>
      </c>
      <c r="AA2154" s="1" t="s">
        <v>387</v>
      </c>
      <c r="AB2154" s="1" t="s">
        <v>19764</v>
      </c>
      <c r="AD2154" s="1" t="s">
        <v>116</v>
      </c>
      <c r="AE2154" s="1" t="s">
        <v>117</v>
      </c>
      <c r="AF2154" s="9">
        <v>96950</v>
      </c>
      <c r="AG2154" s="1" t="s">
        <v>118</v>
      </c>
      <c r="AI2154" s="1">
        <v>16702859694</v>
      </c>
      <c r="AK2154" s="1" t="s">
        <v>620</v>
      </c>
      <c r="AL2154" s="1" t="s">
        <v>125</v>
      </c>
      <c r="AM2154" s="1" t="s">
        <v>621</v>
      </c>
      <c r="AN2154" s="1" t="s">
        <v>622</v>
      </c>
      <c r="AP2154" s="1" t="s">
        <v>1284</v>
      </c>
      <c r="AR2154" s="1" t="s">
        <v>116</v>
      </c>
      <c r="AS2154" s="1" t="s">
        <v>117</v>
      </c>
      <c r="AT2154" s="9">
        <v>96950</v>
      </c>
      <c r="AU2154" s="1" t="s">
        <v>118</v>
      </c>
      <c r="AW2154" s="1">
        <v>16702353403</v>
      </c>
      <c r="AY2154" s="1" t="s">
        <v>1871</v>
      </c>
      <c r="AZ2154" s="1" t="s">
        <v>626</v>
      </c>
      <c r="BC2154" s="1" t="str">
        <f>"43-3031.00"</f>
        <v>43-3031.00</v>
      </c>
      <c r="BD2154" s="1" t="s">
        <v>389</v>
      </c>
      <c r="BE2154" s="1" t="s">
        <v>19765</v>
      </c>
      <c r="BF2154" s="1" t="s">
        <v>19766</v>
      </c>
      <c r="BG2154" s="1">
        <v>2</v>
      </c>
      <c r="BH2154" s="1">
        <v>2</v>
      </c>
      <c r="BI2154" s="2">
        <v>44471</v>
      </c>
      <c r="BJ2154" s="2">
        <v>45566</v>
      </c>
      <c r="BK2154" s="2">
        <v>44471</v>
      </c>
      <c r="BL2154" s="2">
        <v>45566</v>
      </c>
      <c r="BM2154" s="1">
        <v>35</v>
      </c>
      <c r="BN2154" s="1">
        <v>0</v>
      </c>
      <c r="BO2154" s="1">
        <v>7</v>
      </c>
      <c r="BP2154" s="1">
        <v>7</v>
      </c>
      <c r="BQ2154" s="1">
        <v>7</v>
      </c>
      <c r="BR2154" s="1">
        <v>7</v>
      </c>
      <c r="BS2154" s="1">
        <v>7</v>
      </c>
      <c r="BT2154" s="1">
        <v>0</v>
      </c>
      <c r="BU2154" s="1" t="str">
        <f>"9:00 AM"</f>
        <v>9:00 AM</v>
      </c>
      <c r="BV2154" s="1" t="str">
        <f>"5:00 PM"</f>
        <v>5:00 PM</v>
      </c>
      <c r="BW2154" s="1" t="s">
        <v>135</v>
      </c>
      <c r="BX2154" s="1">
        <v>0</v>
      </c>
      <c r="BY2154" s="1">
        <v>12</v>
      </c>
      <c r="BZ2154" s="1" t="s">
        <v>112</v>
      </c>
      <c r="CB2154" s="1" t="s">
        <v>19767</v>
      </c>
      <c r="CC2154" s="1" t="s">
        <v>5319</v>
      </c>
      <c r="CD2154" s="1" t="s">
        <v>19764</v>
      </c>
      <c r="CE2154" s="1" t="s">
        <v>116</v>
      </c>
      <c r="CF2154" s="1" t="s">
        <v>117</v>
      </c>
      <c r="CG2154" s="1">
        <v>96950</v>
      </c>
      <c r="CH2154" s="3">
        <v>9.49</v>
      </c>
      <c r="CI2154" s="3">
        <v>9.49</v>
      </c>
      <c r="CJ2154" s="3">
        <v>14.24</v>
      </c>
      <c r="CK2154" s="3">
        <v>14.24</v>
      </c>
      <c r="CL2154" s="1" t="s">
        <v>137</v>
      </c>
      <c r="CN2154" s="1" t="s">
        <v>139</v>
      </c>
      <c r="CP2154" s="1" t="s">
        <v>112</v>
      </c>
      <c r="CQ2154" s="1" t="s">
        <v>111</v>
      </c>
      <c r="CR2154" s="1" t="s">
        <v>112</v>
      </c>
      <c r="CS2154" s="1" t="s">
        <v>111</v>
      </c>
      <c r="CT2154" s="1" t="s">
        <v>138</v>
      </c>
      <c r="CU2154" s="1" t="s">
        <v>111</v>
      </c>
      <c r="CV2154" s="1" t="s">
        <v>138</v>
      </c>
      <c r="CW2154" s="1" t="s">
        <v>631</v>
      </c>
      <c r="CX2154" s="1">
        <v>16702859694</v>
      </c>
      <c r="CY2154" s="1" t="s">
        <v>620</v>
      </c>
      <c r="CZ2154" s="1" t="s">
        <v>138</v>
      </c>
      <c r="DA2154" s="1" t="s">
        <v>111</v>
      </c>
      <c r="DB2154" s="1" t="s">
        <v>112</v>
      </c>
    </row>
    <row r="2155" spans="1:111" ht="15.6" customHeight="1" x14ac:dyDescent="0.25">
      <c r="A2155" s="1" t="s">
        <v>19780</v>
      </c>
      <c r="B2155" s="1" t="s">
        <v>238</v>
      </c>
      <c r="C2155" s="2">
        <v>44352.005540046295</v>
      </c>
      <c r="D2155" s="2">
        <v>44392</v>
      </c>
      <c r="E2155" s="1" t="s">
        <v>180</v>
      </c>
      <c r="G2155" s="1" t="s">
        <v>112</v>
      </c>
      <c r="H2155" s="1" t="s">
        <v>112</v>
      </c>
      <c r="I2155" s="1" t="s">
        <v>112</v>
      </c>
      <c r="J2155" s="1" t="s">
        <v>11890</v>
      </c>
      <c r="K2155" s="1" t="s">
        <v>11891</v>
      </c>
      <c r="L2155" s="1" t="s">
        <v>11892</v>
      </c>
      <c r="N2155" s="1" t="s">
        <v>116</v>
      </c>
      <c r="O2155" s="1" t="s">
        <v>117</v>
      </c>
      <c r="P2155" s="9">
        <v>96950</v>
      </c>
      <c r="Q2155" s="1" t="s">
        <v>118</v>
      </c>
      <c r="S2155" s="1">
        <v>16707830213</v>
      </c>
      <c r="U2155" s="1">
        <v>8113</v>
      </c>
      <c r="V2155" s="1" t="s">
        <v>119</v>
      </c>
      <c r="X2155" s="1" t="s">
        <v>11893</v>
      </c>
      <c r="Y2155" s="1" t="s">
        <v>11894</v>
      </c>
      <c r="Z2155" s="1" t="s">
        <v>11895</v>
      </c>
      <c r="AA2155" s="1" t="s">
        <v>357</v>
      </c>
      <c r="AB2155" s="1" t="s">
        <v>11892</v>
      </c>
      <c r="AD2155" s="1" t="s">
        <v>116</v>
      </c>
      <c r="AE2155" s="1" t="s">
        <v>117</v>
      </c>
      <c r="AF2155" s="9">
        <v>96950</v>
      </c>
      <c r="AG2155" s="1" t="s">
        <v>118</v>
      </c>
      <c r="AI2155" s="1">
        <v>16707830213</v>
      </c>
      <c r="AK2155" s="1" t="s">
        <v>11896</v>
      </c>
      <c r="BC2155" s="1" t="str">
        <f>"49-9071.00"</f>
        <v>49-9071.00</v>
      </c>
      <c r="BD2155" s="1" t="s">
        <v>214</v>
      </c>
      <c r="BE2155" s="1" t="s">
        <v>11897</v>
      </c>
      <c r="BF2155" s="1" t="s">
        <v>839</v>
      </c>
      <c r="BG2155" s="1">
        <v>25</v>
      </c>
      <c r="BH2155" s="1">
        <v>25</v>
      </c>
      <c r="BI2155" s="2">
        <v>44470</v>
      </c>
      <c r="BJ2155" s="2">
        <v>44834</v>
      </c>
      <c r="BK2155" s="2">
        <v>44470</v>
      </c>
      <c r="BL2155" s="2">
        <v>44834</v>
      </c>
      <c r="BM2155" s="1">
        <v>35</v>
      </c>
      <c r="BN2155" s="1">
        <v>0</v>
      </c>
      <c r="BO2155" s="1">
        <v>7</v>
      </c>
      <c r="BP2155" s="1">
        <v>7</v>
      </c>
      <c r="BQ2155" s="1">
        <v>7</v>
      </c>
      <c r="BR2155" s="1">
        <v>7</v>
      </c>
      <c r="BS2155" s="1">
        <v>7</v>
      </c>
      <c r="BT2155" s="1">
        <v>0</v>
      </c>
      <c r="BU2155" s="1" t="str">
        <f>"8:00 AM"</f>
        <v>8:00 AM</v>
      </c>
      <c r="BV2155" s="1" t="str">
        <f>"5:00 PM"</f>
        <v>5:00 PM</v>
      </c>
      <c r="BW2155" s="1" t="s">
        <v>135</v>
      </c>
      <c r="BX2155" s="1">
        <v>0</v>
      </c>
      <c r="BY2155" s="1">
        <v>6</v>
      </c>
      <c r="BZ2155" s="1" t="s">
        <v>112</v>
      </c>
      <c r="CA2155" s="1">
        <v>0</v>
      </c>
      <c r="CB2155" s="1" t="s">
        <v>230</v>
      </c>
      <c r="CC2155" s="1" t="s">
        <v>11898</v>
      </c>
      <c r="CE2155" s="1" t="s">
        <v>116</v>
      </c>
      <c r="CF2155" s="1" t="s">
        <v>117</v>
      </c>
      <c r="CG2155" s="1">
        <v>96950</v>
      </c>
      <c r="CH2155" s="3">
        <v>8.7100000000000009</v>
      </c>
      <c r="CI2155" s="3">
        <v>8.7100000000000009</v>
      </c>
      <c r="CJ2155" s="3">
        <v>13.06</v>
      </c>
      <c r="CK2155" s="3">
        <v>13.06</v>
      </c>
      <c r="CL2155" s="1" t="s">
        <v>137</v>
      </c>
      <c r="CM2155" s="1" t="s">
        <v>331</v>
      </c>
      <c r="CN2155" s="1" t="s">
        <v>139</v>
      </c>
      <c r="CP2155" s="1" t="s">
        <v>111</v>
      </c>
      <c r="CQ2155" s="1" t="s">
        <v>111</v>
      </c>
      <c r="CR2155" s="1" t="s">
        <v>111</v>
      </c>
      <c r="CS2155" s="1" t="s">
        <v>111</v>
      </c>
      <c r="CT2155" s="1" t="s">
        <v>138</v>
      </c>
      <c r="CU2155" s="1" t="s">
        <v>111</v>
      </c>
      <c r="CV2155" s="1" t="s">
        <v>138</v>
      </c>
      <c r="CW2155" s="1" t="s">
        <v>1439</v>
      </c>
      <c r="CX2155" s="1">
        <v>16702881621</v>
      </c>
      <c r="CY2155" s="1" t="s">
        <v>11896</v>
      </c>
      <c r="CZ2155" s="1" t="s">
        <v>331</v>
      </c>
      <c r="DA2155" s="1" t="s">
        <v>111</v>
      </c>
      <c r="DB2155" s="1" t="s">
        <v>112</v>
      </c>
    </row>
    <row r="2156" spans="1:111" ht="15.6" customHeight="1" x14ac:dyDescent="0.25">
      <c r="A2156" s="1" t="s">
        <v>19785</v>
      </c>
      <c r="B2156" s="1" t="s">
        <v>238</v>
      </c>
      <c r="C2156" s="2">
        <v>44389.382134837964</v>
      </c>
      <c r="D2156" s="2">
        <v>44435</v>
      </c>
      <c r="E2156" s="1" t="s">
        <v>110</v>
      </c>
      <c r="F2156" s="2">
        <v>44468.833333333336</v>
      </c>
      <c r="G2156" s="1" t="s">
        <v>112</v>
      </c>
      <c r="H2156" s="1" t="s">
        <v>112</v>
      </c>
      <c r="I2156" s="1" t="s">
        <v>112</v>
      </c>
      <c r="J2156" s="1" t="s">
        <v>1693</v>
      </c>
      <c r="L2156" s="1" t="s">
        <v>1694</v>
      </c>
      <c r="M2156" s="1" t="s">
        <v>1695</v>
      </c>
      <c r="N2156" s="1" t="s">
        <v>863</v>
      </c>
      <c r="O2156" s="1" t="s">
        <v>117</v>
      </c>
      <c r="P2156" s="9">
        <v>96950</v>
      </c>
      <c r="Q2156" s="1" t="s">
        <v>118</v>
      </c>
      <c r="S2156" s="1">
        <v>16702345828</v>
      </c>
      <c r="U2156" s="1">
        <v>2362</v>
      </c>
      <c r="V2156" s="1" t="s">
        <v>119</v>
      </c>
      <c r="X2156" s="1" t="s">
        <v>1696</v>
      </c>
      <c r="Y2156" s="1" t="s">
        <v>1697</v>
      </c>
      <c r="AA2156" s="1" t="s">
        <v>171</v>
      </c>
      <c r="AB2156" s="1" t="s">
        <v>1694</v>
      </c>
      <c r="AC2156" s="1" t="s">
        <v>1695</v>
      </c>
      <c r="AD2156" s="1" t="s">
        <v>863</v>
      </c>
      <c r="AE2156" s="1" t="s">
        <v>117</v>
      </c>
      <c r="AF2156" s="9">
        <v>96950</v>
      </c>
      <c r="AG2156" s="1" t="s">
        <v>118</v>
      </c>
      <c r="AI2156" s="1">
        <v>16702345828</v>
      </c>
      <c r="AK2156" s="1" t="s">
        <v>1698</v>
      </c>
      <c r="BC2156" s="1" t="str">
        <f>"47-2073.00"</f>
        <v>47-2073.00</v>
      </c>
      <c r="BD2156" s="1" t="s">
        <v>514</v>
      </c>
      <c r="BE2156" s="1" t="s">
        <v>19786</v>
      </c>
      <c r="BF2156" s="1" t="s">
        <v>19787</v>
      </c>
      <c r="BG2156" s="1">
        <v>3</v>
      </c>
      <c r="BH2156" s="1">
        <v>3</v>
      </c>
      <c r="BI2156" s="2">
        <v>44470</v>
      </c>
      <c r="BJ2156" s="2">
        <v>44834</v>
      </c>
      <c r="BK2156" s="2">
        <v>44470</v>
      </c>
      <c r="BL2156" s="2">
        <v>44834</v>
      </c>
      <c r="BM2156" s="1">
        <v>40</v>
      </c>
      <c r="BN2156" s="1">
        <v>0</v>
      </c>
      <c r="BO2156" s="1">
        <v>8</v>
      </c>
      <c r="BP2156" s="1">
        <v>8</v>
      </c>
      <c r="BQ2156" s="1">
        <v>8</v>
      </c>
      <c r="BR2156" s="1">
        <v>8</v>
      </c>
      <c r="BS2156" s="1">
        <v>8</v>
      </c>
      <c r="BT2156" s="1">
        <v>0</v>
      </c>
      <c r="BU2156" s="1" t="str">
        <f>"8:00 AM"</f>
        <v>8:00 AM</v>
      </c>
      <c r="BV2156" s="1" t="str">
        <f>"5:00 PM"</f>
        <v>5:00 PM</v>
      </c>
      <c r="BW2156" s="1" t="s">
        <v>135</v>
      </c>
      <c r="BX2156" s="1">
        <v>0</v>
      </c>
      <c r="BY2156" s="1">
        <v>12</v>
      </c>
      <c r="BZ2156" s="1" t="s">
        <v>112</v>
      </c>
      <c r="CB2156" s="1" t="s">
        <v>331</v>
      </c>
      <c r="CC2156" s="1" t="s">
        <v>1694</v>
      </c>
      <c r="CD2156" s="1" t="s">
        <v>1695</v>
      </c>
      <c r="CE2156" s="1" t="s">
        <v>863</v>
      </c>
      <c r="CF2156" s="1" t="s">
        <v>117</v>
      </c>
      <c r="CG2156" s="1">
        <v>96950</v>
      </c>
      <c r="CH2156" s="3">
        <v>10.44</v>
      </c>
      <c r="CI2156" s="3">
        <v>10.44</v>
      </c>
      <c r="CJ2156" s="3">
        <v>15.66</v>
      </c>
      <c r="CK2156" s="3">
        <v>15.66</v>
      </c>
      <c r="CL2156" s="1" t="s">
        <v>137</v>
      </c>
      <c r="CN2156" s="1" t="s">
        <v>139</v>
      </c>
      <c r="CP2156" s="1" t="s">
        <v>112</v>
      </c>
      <c r="CQ2156" s="1" t="s">
        <v>111</v>
      </c>
      <c r="CR2156" s="1" t="s">
        <v>112</v>
      </c>
      <c r="CS2156" s="1" t="s">
        <v>111</v>
      </c>
      <c r="CT2156" s="1" t="s">
        <v>138</v>
      </c>
      <c r="CU2156" s="1" t="s">
        <v>111</v>
      </c>
      <c r="CV2156" s="1" t="s">
        <v>138</v>
      </c>
      <c r="CW2156" s="1" t="s">
        <v>362</v>
      </c>
      <c r="CX2156" s="1">
        <v>16702345828</v>
      </c>
      <c r="CY2156" s="1" t="s">
        <v>1775</v>
      </c>
      <c r="CZ2156" s="1" t="s">
        <v>138</v>
      </c>
      <c r="DA2156" s="1" t="s">
        <v>111</v>
      </c>
      <c r="DB2156" s="1" t="s">
        <v>112</v>
      </c>
      <c r="DC2156" s="1" t="s">
        <v>1776</v>
      </c>
      <c r="DD2156" s="1" t="s">
        <v>1777</v>
      </c>
      <c r="DF2156" s="1" t="s">
        <v>1778</v>
      </c>
      <c r="DG2156" s="1" t="s">
        <v>1779</v>
      </c>
    </row>
    <row r="2157" spans="1:111" ht="15.6" customHeight="1" x14ac:dyDescent="0.25">
      <c r="A2157" s="1" t="s">
        <v>19788</v>
      </c>
      <c r="B2157" s="1" t="s">
        <v>238</v>
      </c>
      <c r="C2157" s="2">
        <v>44354.876987384261</v>
      </c>
      <c r="D2157" s="2">
        <v>44398</v>
      </c>
      <c r="E2157" s="1" t="s">
        <v>180</v>
      </c>
      <c r="G2157" s="1" t="s">
        <v>112</v>
      </c>
      <c r="H2157" s="1" t="s">
        <v>112</v>
      </c>
      <c r="I2157" s="1" t="s">
        <v>112</v>
      </c>
      <c r="J2157" s="1" t="s">
        <v>8244</v>
      </c>
      <c r="K2157" s="1" t="s">
        <v>8245</v>
      </c>
      <c r="L2157" s="1" t="s">
        <v>19789</v>
      </c>
      <c r="M2157" s="1" t="s">
        <v>19790</v>
      </c>
      <c r="N2157" s="1" t="s">
        <v>116</v>
      </c>
      <c r="O2157" s="1" t="s">
        <v>117</v>
      </c>
      <c r="P2157" s="9">
        <v>96950</v>
      </c>
      <c r="Q2157" s="1" t="s">
        <v>118</v>
      </c>
      <c r="R2157" s="1" t="s">
        <v>138</v>
      </c>
      <c r="S2157" s="1">
        <v>16704839942</v>
      </c>
      <c r="U2157" s="1">
        <v>23611</v>
      </c>
      <c r="V2157" s="1" t="s">
        <v>119</v>
      </c>
      <c r="X2157" s="1" t="s">
        <v>5468</v>
      </c>
      <c r="Y2157" s="1" t="s">
        <v>771</v>
      </c>
      <c r="Z2157" s="1" t="s">
        <v>8247</v>
      </c>
      <c r="AA2157" s="1" t="s">
        <v>373</v>
      </c>
      <c r="AB2157" s="1" t="s">
        <v>8246</v>
      </c>
      <c r="AC2157" s="1" t="s">
        <v>2272</v>
      </c>
      <c r="AD2157" s="1" t="s">
        <v>116</v>
      </c>
      <c r="AE2157" s="1" t="s">
        <v>117</v>
      </c>
      <c r="AF2157" s="9">
        <v>96950</v>
      </c>
      <c r="AG2157" s="1" t="s">
        <v>118</v>
      </c>
      <c r="AH2157" s="1" t="s">
        <v>138</v>
      </c>
      <c r="AI2157" s="1">
        <v>16704839942</v>
      </c>
      <c r="AK2157" s="1" t="s">
        <v>8248</v>
      </c>
      <c r="BC2157" s="1" t="str">
        <f>"47-2051.00"</f>
        <v>47-2051.00</v>
      </c>
      <c r="BD2157" s="1" t="s">
        <v>295</v>
      </c>
      <c r="BE2157" s="1" t="s">
        <v>19791</v>
      </c>
      <c r="BF2157" s="1" t="s">
        <v>297</v>
      </c>
      <c r="BG2157" s="1">
        <v>5</v>
      </c>
      <c r="BH2157" s="1">
        <v>5</v>
      </c>
      <c r="BI2157" s="2">
        <v>44470</v>
      </c>
      <c r="BJ2157" s="2">
        <v>44834</v>
      </c>
      <c r="BK2157" s="2">
        <v>44470</v>
      </c>
      <c r="BL2157" s="2">
        <v>44834</v>
      </c>
      <c r="BM2157" s="1">
        <v>35</v>
      </c>
      <c r="BN2157" s="1">
        <v>0</v>
      </c>
      <c r="BO2157" s="1">
        <v>7</v>
      </c>
      <c r="BP2157" s="1">
        <v>7</v>
      </c>
      <c r="BQ2157" s="1">
        <v>7</v>
      </c>
      <c r="BR2157" s="1">
        <v>7</v>
      </c>
      <c r="BS2157" s="1">
        <v>7</v>
      </c>
      <c r="BT2157" s="1">
        <v>0</v>
      </c>
      <c r="BU2157" s="1" t="str">
        <f>"7:30 AM"</f>
        <v>7:30 AM</v>
      </c>
      <c r="BV2157" s="1" t="str">
        <f>"3:30 PM"</f>
        <v>3:30 PM</v>
      </c>
      <c r="BW2157" s="1" t="s">
        <v>135</v>
      </c>
      <c r="BX2157" s="1">
        <v>0</v>
      </c>
      <c r="BY2157" s="1">
        <v>3</v>
      </c>
      <c r="BZ2157" s="1" t="s">
        <v>112</v>
      </c>
      <c r="CB2157" s="1" t="s">
        <v>19792</v>
      </c>
      <c r="CC2157" s="1" t="s">
        <v>8246</v>
      </c>
      <c r="CD2157" s="1" t="s">
        <v>2272</v>
      </c>
      <c r="CE2157" s="1" t="s">
        <v>116</v>
      </c>
      <c r="CF2157" s="1" t="s">
        <v>117</v>
      </c>
      <c r="CG2157" s="1">
        <v>96950</v>
      </c>
      <c r="CH2157" s="3">
        <v>8.34</v>
      </c>
      <c r="CI2157" s="3">
        <v>8.34</v>
      </c>
      <c r="CJ2157" s="3">
        <v>12.51</v>
      </c>
      <c r="CK2157" s="3">
        <v>12.51</v>
      </c>
      <c r="CL2157" s="1" t="s">
        <v>137</v>
      </c>
      <c r="CN2157" s="1" t="s">
        <v>139</v>
      </c>
      <c r="CP2157" s="1" t="s">
        <v>112</v>
      </c>
      <c r="CQ2157" s="1" t="s">
        <v>111</v>
      </c>
      <c r="CR2157" s="1" t="s">
        <v>111</v>
      </c>
      <c r="CS2157" s="1" t="s">
        <v>111</v>
      </c>
      <c r="CT2157" s="1" t="s">
        <v>138</v>
      </c>
      <c r="CU2157" s="1" t="s">
        <v>111</v>
      </c>
      <c r="CV2157" s="1" t="s">
        <v>138</v>
      </c>
      <c r="CW2157" s="1" t="s">
        <v>362</v>
      </c>
      <c r="CX2157" s="1">
        <v>16704839942</v>
      </c>
      <c r="CY2157" s="1" t="s">
        <v>8248</v>
      </c>
      <c r="CZ2157" s="1" t="s">
        <v>138</v>
      </c>
      <c r="DA2157" s="1" t="s">
        <v>111</v>
      </c>
      <c r="DB2157" s="1" t="s">
        <v>112</v>
      </c>
    </row>
    <row r="2158" spans="1:111" ht="15.6" customHeight="1" x14ac:dyDescent="0.25">
      <c r="A2158" s="1" t="s">
        <v>19793</v>
      </c>
      <c r="B2158" s="1" t="s">
        <v>238</v>
      </c>
      <c r="C2158" s="2">
        <v>44363.151369097221</v>
      </c>
      <c r="D2158" s="2">
        <v>44413</v>
      </c>
      <c r="E2158" s="1" t="s">
        <v>110</v>
      </c>
      <c r="F2158" s="2">
        <v>44468.833333333336</v>
      </c>
      <c r="G2158" s="1" t="s">
        <v>112</v>
      </c>
      <c r="H2158" s="1" t="s">
        <v>112</v>
      </c>
      <c r="I2158" s="1" t="s">
        <v>112</v>
      </c>
      <c r="J2158" s="1" t="s">
        <v>12580</v>
      </c>
      <c r="K2158" s="1" t="s">
        <v>12581</v>
      </c>
      <c r="L2158" s="1" t="s">
        <v>818</v>
      </c>
      <c r="M2158" s="1" t="s">
        <v>168</v>
      </c>
      <c r="N2158" s="1" t="s">
        <v>738</v>
      </c>
      <c r="O2158" s="1" t="s">
        <v>117</v>
      </c>
      <c r="P2158" s="9">
        <v>96950</v>
      </c>
      <c r="Q2158" s="1" t="s">
        <v>118</v>
      </c>
      <c r="S2158" s="1">
        <v>16702851863</v>
      </c>
      <c r="U2158" s="1">
        <v>53111</v>
      </c>
      <c r="V2158" s="1" t="s">
        <v>119</v>
      </c>
      <c r="X2158" s="1" t="s">
        <v>7934</v>
      </c>
      <c r="Y2158" s="1" t="s">
        <v>7935</v>
      </c>
      <c r="AA2158" s="1" t="s">
        <v>5382</v>
      </c>
      <c r="AB2158" s="1" t="s">
        <v>818</v>
      </c>
      <c r="AC2158" s="1" t="s">
        <v>168</v>
      </c>
      <c r="AD2158" s="1" t="s">
        <v>738</v>
      </c>
      <c r="AE2158" s="1" t="s">
        <v>117</v>
      </c>
      <c r="AF2158" s="9">
        <v>96950</v>
      </c>
      <c r="AG2158" s="1" t="s">
        <v>118</v>
      </c>
      <c r="AI2158" s="1">
        <v>16702851863</v>
      </c>
      <c r="AK2158" s="1" t="s">
        <v>12582</v>
      </c>
      <c r="BC2158" s="1" t="str">
        <f>"49-9071.00"</f>
        <v>49-9071.00</v>
      </c>
      <c r="BD2158" s="1" t="s">
        <v>214</v>
      </c>
      <c r="BE2158" s="1" t="s">
        <v>12583</v>
      </c>
      <c r="BF2158" s="1" t="s">
        <v>4272</v>
      </c>
      <c r="BG2158" s="1">
        <v>2</v>
      </c>
      <c r="BH2158" s="1">
        <v>2</v>
      </c>
      <c r="BI2158" s="2">
        <v>44470</v>
      </c>
      <c r="BJ2158" s="2">
        <v>44834</v>
      </c>
      <c r="BK2158" s="2">
        <v>44470</v>
      </c>
      <c r="BL2158" s="2">
        <v>44834</v>
      </c>
      <c r="BM2158" s="1">
        <v>40</v>
      </c>
      <c r="BN2158" s="1">
        <v>0</v>
      </c>
      <c r="BO2158" s="1">
        <v>8</v>
      </c>
      <c r="BP2158" s="1">
        <v>8</v>
      </c>
      <c r="BQ2158" s="1">
        <v>8</v>
      </c>
      <c r="BR2158" s="1">
        <v>8</v>
      </c>
      <c r="BS2158" s="1">
        <v>8</v>
      </c>
      <c r="BT2158" s="1">
        <v>0</v>
      </c>
      <c r="BU2158" s="1" t="str">
        <f>"8:00 AM"</f>
        <v>8:00 AM</v>
      </c>
      <c r="BV2158" s="1" t="str">
        <f>"5:00 PM"</f>
        <v>5:00 PM</v>
      </c>
      <c r="BW2158" s="1" t="s">
        <v>135</v>
      </c>
      <c r="BX2158" s="1">
        <v>0</v>
      </c>
      <c r="BY2158" s="1">
        <v>12</v>
      </c>
      <c r="BZ2158" s="1" t="s">
        <v>112</v>
      </c>
      <c r="CB2158" s="1" t="s">
        <v>19794</v>
      </c>
      <c r="CC2158" s="1" t="s">
        <v>818</v>
      </c>
      <c r="CD2158" s="1" t="s">
        <v>168</v>
      </c>
      <c r="CE2158" s="1" t="s">
        <v>738</v>
      </c>
      <c r="CF2158" s="1" t="s">
        <v>117</v>
      </c>
      <c r="CG2158" s="1">
        <v>96950</v>
      </c>
      <c r="CH2158" s="3">
        <v>8.7100000000000009</v>
      </c>
      <c r="CI2158" s="3">
        <v>8.7100000000000009</v>
      </c>
      <c r="CJ2158" s="3">
        <v>13.06</v>
      </c>
      <c r="CK2158" s="3">
        <v>13.06</v>
      </c>
      <c r="CL2158" s="1" t="s">
        <v>137</v>
      </c>
      <c r="CM2158" s="1" t="s">
        <v>168</v>
      </c>
      <c r="CN2158" s="1" t="s">
        <v>139</v>
      </c>
      <c r="CP2158" s="1" t="s">
        <v>112</v>
      </c>
      <c r="CQ2158" s="1" t="s">
        <v>111</v>
      </c>
      <c r="CR2158" s="1" t="s">
        <v>112</v>
      </c>
      <c r="CS2158" s="1" t="s">
        <v>111</v>
      </c>
      <c r="CT2158" s="1" t="s">
        <v>138</v>
      </c>
      <c r="CU2158" s="1" t="s">
        <v>111</v>
      </c>
      <c r="CV2158" s="1" t="s">
        <v>138</v>
      </c>
      <c r="CW2158" s="1" t="s">
        <v>1620</v>
      </c>
      <c r="CX2158" s="1">
        <v>16702851863</v>
      </c>
      <c r="CY2158" s="1" t="s">
        <v>12582</v>
      </c>
      <c r="CZ2158" s="1" t="s">
        <v>138</v>
      </c>
      <c r="DA2158" s="1" t="s">
        <v>111</v>
      </c>
      <c r="DB2158" s="1" t="s">
        <v>112</v>
      </c>
    </row>
    <row r="2159" spans="1:111" ht="15.6" customHeight="1" x14ac:dyDescent="0.25">
      <c r="A2159" s="1" t="s">
        <v>19795</v>
      </c>
      <c r="B2159" s="1" t="s">
        <v>238</v>
      </c>
      <c r="C2159" s="2">
        <v>44389.355745949077</v>
      </c>
      <c r="D2159" s="2">
        <v>44438</v>
      </c>
      <c r="E2159" s="1" t="s">
        <v>110</v>
      </c>
      <c r="F2159" s="2">
        <v>44468.833333333336</v>
      </c>
      <c r="G2159" s="1" t="s">
        <v>112</v>
      </c>
      <c r="H2159" s="1" t="s">
        <v>112</v>
      </c>
      <c r="I2159" s="1" t="s">
        <v>112</v>
      </c>
      <c r="J2159" s="1" t="s">
        <v>4400</v>
      </c>
      <c r="K2159" s="1" t="s">
        <v>19796</v>
      </c>
      <c r="L2159" s="1" t="s">
        <v>4402</v>
      </c>
      <c r="M2159" s="1" t="s">
        <v>1757</v>
      </c>
      <c r="N2159" s="1" t="s">
        <v>116</v>
      </c>
      <c r="O2159" s="1" t="s">
        <v>117</v>
      </c>
      <c r="P2159" s="9">
        <v>96952</v>
      </c>
      <c r="Q2159" s="1" t="s">
        <v>118</v>
      </c>
      <c r="R2159" s="1" t="s">
        <v>719</v>
      </c>
      <c r="S2159" s="1">
        <v>16704330105</v>
      </c>
      <c r="U2159" s="1">
        <v>311421</v>
      </c>
      <c r="V2159" s="1" t="s">
        <v>119</v>
      </c>
      <c r="X2159" s="1" t="s">
        <v>3428</v>
      </c>
      <c r="Y2159" s="1" t="s">
        <v>4403</v>
      </c>
      <c r="AA2159" s="1" t="s">
        <v>373</v>
      </c>
      <c r="AB2159" s="1" t="s">
        <v>4402</v>
      </c>
      <c r="AC2159" s="1" t="s">
        <v>1757</v>
      </c>
      <c r="AD2159" s="1" t="s">
        <v>1759</v>
      </c>
      <c r="AE2159" s="1" t="s">
        <v>117</v>
      </c>
      <c r="AF2159" s="9">
        <v>96952</v>
      </c>
      <c r="AG2159" s="1" t="s">
        <v>118</v>
      </c>
      <c r="AH2159" s="1" t="s">
        <v>719</v>
      </c>
      <c r="AI2159" s="1">
        <v>16704330105</v>
      </c>
      <c r="AK2159" s="1" t="s">
        <v>4404</v>
      </c>
      <c r="BC2159" s="1" t="str">
        <f>"49-9071.00"</f>
        <v>49-9071.00</v>
      </c>
      <c r="BD2159" s="1" t="s">
        <v>214</v>
      </c>
      <c r="BE2159" s="1" t="s">
        <v>19797</v>
      </c>
      <c r="BF2159" s="1" t="s">
        <v>2311</v>
      </c>
      <c r="BG2159" s="1">
        <v>2</v>
      </c>
      <c r="BH2159" s="1">
        <v>2</v>
      </c>
      <c r="BI2159" s="2">
        <v>44470</v>
      </c>
      <c r="BJ2159" s="2">
        <v>44834</v>
      </c>
      <c r="BK2159" s="2">
        <v>44470</v>
      </c>
      <c r="BL2159" s="2">
        <v>44834</v>
      </c>
      <c r="BM2159" s="1">
        <v>35</v>
      </c>
      <c r="BN2159" s="1">
        <v>0</v>
      </c>
      <c r="BO2159" s="1">
        <v>7</v>
      </c>
      <c r="BP2159" s="1">
        <v>7</v>
      </c>
      <c r="BQ2159" s="1">
        <v>7</v>
      </c>
      <c r="BR2159" s="1">
        <v>7</v>
      </c>
      <c r="BS2159" s="1">
        <v>7</v>
      </c>
      <c r="BT2159" s="1">
        <v>0</v>
      </c>
      <c r="BU2159" s="1" t="str">
        <f>"9:00 AM"</f>
        <v>9:00 AM</v>
      </c>
      <c r="BV2159" s="1" t="str">
        <f>"5:00 PM"</f>
        <v>5:00 PM</v>
      </c>
      <c r="BW2159" s="1" t="s">
        <v>135</v>
      </c>
      <c r="BX2159" s="1">
        <v>0</v>
      </c>
      <c r="BY2159" s="1">
        <v>12</v>
      </c>
      <c r="BZ2159" s="1" t="s">
        <v>112</v>
      </c>
      <c r="CB2159" s="1" t="s">
        <v>719</v>
      </c>
      <c r="CC2159" s="1" t="s">
        <v>1554</v>
      </c>
      <c r="CD2159" s="1" t="s">
        <v>19798</v>
      </c>
      <c r="CE2159" s="1" t="s">
        <v>116</v>
      </c>
      <c r="CF2159" s="1" t="s">
        <v>117</v>
      </c>
      <c r="CG2159" s="1">
        <v>96950</v>
      </c>
      <c r="CH2159" s="3">
        <v>8.7200000000000006</v>
      </c>
      <c r="CI2159" s="3">
        <v>8.7200000000000006</v>
      </c>
      <c r="CJ2159" s="3">
        <v>13.08</v>
      </c>
      <c r="CK2159" s="3">
        <v>13.08</v>
      </c>
      <c r="CL2159" s="1" t="s">
        <v>137</v>
      </c>
      <c r="CM2159" s="1" t="s">
        <v>719</v>
      </c>
      <c r="CN2159" s="1" t="s">
        <v>139</v>
      </c>
      <c r="CP2159" s="1" t="s">
        <v>112</v>
      </c>
      <c r="CQ2159" s="1" t="s">
        <v>111</v>
      </c>
      <c r="CR2159" s="1" t="s">
        <v>112</v>
      </c>
      <c r="CS2159" s="1" t="s">
        <v>111</v>
      </c>
      <c r="CT2159" s="1" t="s">
        <v>138</v>
      </c>
      <c r="CU2159" s="1" t="s">
        <v>111</v>
      </c>
      <c r="CV2159" s="1" t="s">
        <v>138</v>
      </c>
      <c r="CW2159" s="1" t="s">
        <v>719</v>
      </c>
      <c r="CX2159" s="1">
        <v>16702356667</v>
      </c>
      <c r="CY2159" s="1" t="s">
        <v>4404</v>
      </c>
      <c r="CZ2159" s="1" t="s">
        <v>716</v>
      </c>
      <c r="DA2159" s="1" t="s">
        <v>111</v>
      </c>
      <c r="DB2159" s="1" t="s">
        <v>112</v>
      </c>
    </row>
    <row r="2160" spans="1:111" ht="15.6" customHeight="1" x14ac:dyDescent="0.25">
      <c r="A2160" s="1" t="s">
        <v>19799</v>
      </c>
      <c r="B2160" s="1" t="s">
        <v>238</v>
      </c>
      <c r="C2160" s="2">
        <v>44390.324393750001</v>
      </c>
      <c r="D2160" s="2">
        <v>44434</v>
      </c>
      <c r="E2160" s="1" t="s">
        <v>110</v>
      </c>
      <c r="F2160" s="2">
        <v>44468.833333333336</v>
      </c>
      <c r="G2160" s="1" t="s">
        <v>111</v>
      </c>
      <c r="H2160" s="1" t="s">
        <v>112</v>
      </c>
      <c r="I2160" s="1" t="s">
        <v>112</v>
      </c>
      <c r="J2160" s="1" t="s">
        <v>1693</v>
      </c>
      <c r="L2160" s="1" t="s">
        <v>1694</v>
      </c>
      <c r="M2160" s="1" t="s">
        <v>1695</v>
      </c>
      <c r="N2160" s="1" t="s">
        <v>863</v>
      </c>
      <c r="O2160" s="1" t="s">
        <v>117</v>
      </c>
      <c r="P2160" s="9">
        <v>96950</v>
      </c>
      <c r="Q2160" s="1" t="s">
        <v>118</v>
      </c>
      <c r="S2160" s="1">
        <v>16702345828</v>
      </c>
      <c r="U2160" s="1">
        <v>2362</v>
      </c>
      <c r="V2160" s="1" t="s">
        <v>119</v>
      </c>
      <c r="X2160" s="1" t="s">
        <v>1696</v>
      </c>
      <c r="Y2160" s="1" t="s">
        <v>1697</v>
      </c>
      <c r="AA2160" s="1" t="s">
        <v>171</v>
      </c>
      <c r="AB2160" s="1" t="s">
        <v>1694</v>
      </c>
      <c r="AC2160" s="1" t="s">
        <v>1695</v>
      </c>
      <c r="AD2160" s="1" t="s">
        <v>863</v>
      </c>
      <c r="AE2160" s="1" t="s">
        <v>117</v>
      </c>
      <c r="AF2160" s="9">
        <v>96950</v>
      </c>
      <c r="AG2160" s="1" t="s">
        <v>118</v>
      </c>
      <c r="AI2160" s="1">
        <v>16702345828</v>
      </c>
      <c r="AK2160" s="1" t="s">
        <v>1698</v>
      </c>
      <c r="BC2160" s="1" t="str">
        <f>"47-2031.01"</f>
        <v>47-2031.01</v>
      </c>
      <c r="BD2160" s="1" t="s">
        <v>4797</v>
      </c>
      <c r="BE2160" s="1" t="s">
        <v>19800</v>
      </c>
      <c r="BF2160" s="1" t="s">
        <v>4799</v>
      </c>
      <c r="BG2160" s="1">
        <v>1</v>
      </c>
      <c r="BH2160" s="1">
        <v>1</v>
      </c>
      <c r="BI2160" s="2">
        <v>44470</v>
      </c>
      <c r="BJ2160" s="2">
        <v>45565</v>
      </c>
      <c r="BK2160" s="2">
        <v>44470</v>
      </c>
      <c r="BL2160" s="2">
        <v>45565</v>
      </c>
      <c r="BM2160" s="1">
        <v>40</v>
      </c>
      <c r="BN2160" s="1">
        <v>0</v>
      </c>
      <c r="BO2160" s="1">
        <v>8</v>
      </c>
      <c r="BP2160" s="1">
        <v>8</v>
      </c>
      <c r="BQ2160" s="1">
        <v>8</v>
      </c>
      <c r="BR2160" s="1">
        <v>8</v>
      </c>
      <c r="BS2160" s="1">
        <v>8</v>
      </c>
      <c r="BT2160" s="1">
        <v>0</v>
      </c>
      <c r="BU2160" s="1" t="str">
        <f>"8:00 AM"</f>
        <v>8:00 AM</v>
      </c>
      <c r="BV2160" s="1" t="str">
        <f>"5:00 PM"</f>
        <v>5:00 PM</v>
      </c>
      <c r="BW2160" s="1" t="s">
        <v>135</v>
      </c>
      <c r="BX2160" s="1">
        <v>0</v>
      </c>
      <c r="BY2160" s="1">
        <v>12</v>
      </c>
      <c r="BZ2160" s="1" t="s">
        <v>111</v>
      </c>
      <c r="CA2160" s="1">
        <v>6</v>
      </c>
      <c r="CB2160" s="1" t="s">
        <v>331</v>
      </c>
      <c r="CC2160" s="1" t="s">
        <v>1694</v>
      </c>
      <c r="CD2160" s="1" t="s">
        <v>1695</v>
      </c>
      <c r="CE2160" s="1" t="s">
        <v>863</v>
      </c>
      <c r="CF2160" s="1" t="s">
        <v>117</v>
      </c>
      <c r="CG2160" s="1">
        <v>96950</v>
      </c>
      <c r="CH2160" s="3">
        <v>13.78</v>
      </c>
      <c r="CI2160" s="3">
        <v>13.78</v>
      </c>
      <c r="CJ2160" s="3">
        <v>20.67</v>
      </c>
      <c r="CK2160" s="3">
        <v>20.67</v>
      </c>
      <c r="CL2160" s="1" t="s">
        <v>137</v>
      </c>
      <c r="CN2160" s="1" t="s">
        <v>139</v>
      </c>
      <c r="CP2160" s="1" t="s">
        <v>112</v>
      </c>
      <c r="CQ2160" s="1" t="s">
        <v>111</v>
      </c>
      <c r="CR2160" s="1" t="s">
        <v>112</v>
      </c>
      <c r="CS2160" s="1" t="s">
        <v>111</v>
      </c>
      <c r="CT2160" s="1" t="s">
        <v>138</v>
      </c>
      <c r="CU2160" s="1" t="s">
        <v>111</v>
      </c>
      <c r="CV2160" s="1" t="s">
        <v>138</v>
      </c>
      <c r="CW2160" s="1" t="s">
        <v>331</v>
      </c>
      <c r="CX2160" s="1">
        <v>16702345828</v>
      </c>
      <c r="CY2160" s="1" t="s">
        <v>1698</v>
      </c>
      <c r="CZ2160" s="1" t="s">
        <v>138</v>
      </c>
      <c r="DA2160" s="1" t="s">
        <v>111</v>
      </c>
      <c r="DB2160" s="1" t="s">
        <v>112</v>
      </c>
      <c r="DC2160" s="1" t="s">
        <v>1701</v>
      </c>
      <c r="DD2160" s="1" t="s">
        <v>1702</v>
      </c>
      <c r="DF2160" s="1" t="s">
        <v>1703</v>
      </c>
      <c r="DG2160" s="1" t="s">
        <v>1704</v>
      </c>
    </row>
    <row r="2161" spans="1:111" ht="15.6" customHeight="1" x14ac:dyDescent="0.25">
      <c r="A2161" s="1" t="s">
        <v>19801</v>
      </c>
      <c r="B2161" s="1" t="s">
        <v>238</v>
      </c>
      <c r="C2161" s="2">
        <v>44392.215850115739</v>
      </c>
      <c r="D2161" s="2">
        <v>44439</v>
      </c>
      <c r="E2161" s="1" t="s">
        <v>180</v>
      </c>
      <c r="G2161" s="1" t="s">
        <v>112</v>
      </c>
      <c r="H2161" s="1" t="s">
        <v>112</v>
      </c>
      <c r="I2161" s="1" t="s">
        <v>112</v>
      </c>
      <c r="J2161" s="1" t="s">
        <v>5856</v>
      </c>
      <c r="K2161" s="1" t="s">
        <v>10631</v>
      </c>
      <c r="L2161" s="1" t="s">
        <v>5015</v>
      </c>
      <c r="N2161" s="1" t="s">
        <v>167</v>
      </c>
      <c r="O2161" s="1" t="s">
        <v>117</v>
      </c>
      <c r="P2161" s="9">
        <v>96950</v>
      </c>
      <c r="Q2161" s="1" t="s">
        <v>118</v>
      </c>
      <c r="S2161" s="1">
        <v>16707898261</v>
      </c>
      <c r="U2161" s="1">
        <v>722515</v>
      </c>
      <c r="V2161" s="1" t="s">
        <v>119</v>
      </c>
      <c r="X2161" s="1" t="s">
        <v>5859</v>
      </c>
      <c r="Y2161" s="1" t="s">
        <v>5860</v>
      </c>
      <c r="Z2161" s="1" t="s">
        <v>5861</v>
      </c>
      <c r="AA2161" s="1" t="s">
        <v>171</v>
      </c>
      <c r="AB2161" s="1" t="s">
        <v>5858</v>
      </c>
      <c r="AC2161" s="1" t="s">
        <v>19802</v>
      </c>
      <c r="AD2161" s="1" t="s">
        <v>167</v>
      </c>
      <c r="AE2161" s="1" t="s">
        <v>117</v>
      </c>
      <c r="AF2161" s="9">
        <v>96950</v>
      </c>
      <c r="AG2161" s="1" t="s">
        <v>118</v>
      </c>
      <c r="AI2161" s="1">
        <v>16707898261</v>
      </c>
      <c r="AK2161" s="1" t="s">
        <v>5863</v>
      </c>
      <c r="BC2161" s="1" t="str">
        <f>"51-3011.00"</f>
        <v>51-3011.00</v>
      </c>
      <c r="BD2161" s="1" t="s">
        <v>1079</v>
      </c>
      <c r="BE2161" s="1" t="s">
        <v>19803</v>
      </c>
      <c r="BF2161" s="1" t="s">
        <v>3366</v>
      </c>
      <c r="BG2161" s="1">
        <v>5</v>
      </c>
      <c r="BH2161" s="1">
        <v>5</v>
      </c>
      <c r="BI2161" s="2">
        <v>44470</v>
      </c>
      <c r="BJ2161" s="2">
        <v>44834</v>
      </c>
      <c r="BK2161" s="2">
        <v>44470</v>
      </c>
      <c r="BL2161" s="2">
        <v>44834</v>
      </c>
      <c r="BM2161" s="1">
        <v>35</v>
      </c>
      <c r="BN2161" s="1">
        <v>0</v>
      </c>
      <c r="BO2161" s="1">
        <v>7</v>
      </c>
      <c r="BP2161" s="1">
        <v>7</v>
      </c>
      <c r="BQ2161" s="1">
        <v>7</v>
      </c>
      <c r="BR2161" s="1">
        <v>7</v>
      </c>
      <c r="BS2161" s="1">
        <v>7</v>
      </c>
      <c r="BT2161" s="1">
        <v>0</v>
      </c>
      <c r="BU2161" s="1" t="str">
        <f>"4:00 AM"</f>
        <v>4:00 AM</v>
      </c>
      <c r="BV2161" s="1" t="str">
        <f>"12:00 PM"</f>
        <v>12:00 PM</v>
      </c>
      <c r="BW2161" s="1" t="s">
        <v>135</v>
      </c>
      <c r="BX2161" s="1">
        <v>0</v>
      </c>
      <c r="BY2161" s="1">
        <v>12</v>
      </c>
      <c r="BZ2161" s="1" t="s">
        <v>112</v>
      </c>
      <c r="CB2161" s="1" t="s">
        <v>19804</v>
      </c>
      <c r="CC2161" s="1" t="s">
        <v>10637</v>
      </c>
      <c r="CD2161" s="1" t="s">
        <v>10636</v>
      </c>
      <c r="CE2161" s="1" t="s">
        <v>167</v>
      </c>
      <c r="CF2161" s="1" t="s">
        <v>117</v>
      </c>
      <c r="CG2161" s="1">
        <v>96950</v>
      </c>
      <c r="CH2161" s="3">
        <v>7.9</v>
      </c>
      <c r="CI2161" s="3">
        <v>7.9</v>
      </c>
      <c r="CJ2161" s="3">
        <v>0</v>
      </c>
      <c r="CK2161" s="3">
        <v>0</v>
      </c>
      <c r="CL2161" s="1" t="s">
        <v>137</v>
      </c>
      <c r="CN2161" s="1" t="s">
        <v>139</v>
      </c>
      <c r="CP2161" s="1" t="s">
        <v>112</v>
      </c>
      <c r="CQ2161" s="1" t="s">
        <v>111</v>
      </c>
      <c r="CR2161" s="1" t="s">
        <v>112</v>
      </c>
      <c r="CS2161" s="1" t="s">
        <v>112</v>
      </c>
      <c r="CT2161" s="1" t="s">
        <v>138</v>
      </c>
      <c r="CU2161" s="1" t="s">
        <v>111</v>
      </c>
      <c r="CV2161" s="1" t="s">
        <v>138</v>
      </c>
      <c r="CW2161" s="1" t="s">
        <v>411</v>
      </c>
      <c r="CX2161" s="1">
        <v>16707898261</v>
      </c>
      <c r="CY2161" s="1" t="s">
        <v>5863</v>
      </c>
      <c r="CZ2161" s="1" t="s">
        <v>138</v>
      </c>
      <c r="DA2161" s="1" t="s">
        <v>111</v>
      </c>
      <c r="DB2161" s="1" t="s">
        <v>112</v>
      </c>
    </row>
    <row r="2162" spans="1:111" ht="15.6" customHeight="1" x14ac:dyDescent="0.25">
      <c r="A2162" s="1" t="s">
        <v>19808</v>
      </c>
      <c r="B2162" s="1" t="s">
        <v>238</v>
      </c>
      <c r="C2162" s="2">
        <v>44356.035398495369</v>
      </c>
      <c r="D2162" s="2">
        <v>44397</v>
      </c>
      <c r="E2162" s="1" t="s">
        <v>110</v>
      </c>
      <c r="F2162" s="2">
        <v>44468.833333333336</v>
      </c>
      <c r="G2162" s="1" t="s">
        <v>112</v>
      </c>
      <c r="H2162" s="1" t="s">
        <v>112</v>
      </c>
      <c r="I2162" s="1" t="s">
        <v>112</v>
      </c>
      <c r="J2162" s="1" t="s">
        <v>9807</v>
      </c>
      <c r="K2162" s="1" t="s">
        <v>9808</v>
      </c>
      <c r="L2162" s="1" t="s">
        <v>9810</v>
      </c>
      <c r="M2162" s="1" t="s">
        <v>9809</v>
      </c>
      <c r="N2162" s="1" t="s">
        <v>167</v>
      </c>
      <c r="O2162" s="1" t="s">
        <v>117</v>
      </c>
      <c r="P2162" s="9">
        <v>96950</v>
      </c>
      <c r="Q2162" s="1" t="s">
        <v>118</v>
      </c>
      <c r="S2162" s="1">
        <v>16709899629</v>
      </c>
      <c r="U2162" s="1">
        <v>42499</v>
      </c>
      <c r="V2162" s="1" t="s">
        <v>119</v>
      </c>
      <c r="X2162" s="1" t="s">
        <v>9811</v>
      </c>
      <c r="Y2162" s="1" t="s">
        <v>13840</v>
      </c>
      <c r="Z2162" s="1" t="s">
        <v>9813</v>
      </c>
      <c r="AA2162" s="1" t="s">
        <v>3825</v>
      </c>
      <c r="AB2162" s="1" t="s">
        <v>9810</v>
      </c>
      <c r="AD2162" s="1" t="s">
        <v>167</v>
      </c>
      <c r="AE2162" s="1" t="s">
        <v>117</v>
      </c>
      <c r="AF2162" s="9">
        <v>96950</v>
      </c>
      <c r="AG2162" s="1" t="s">
        <v>118</v>
      </c>
      <c r="AI2162" s="1">
        <v>16709899629</v>
      </c>
      <c r="AK2162" s="1" t="s">
        <v>9814</v>
      </c>
      <c r="BC2162" s="1" t="str">
        <f>"41-4012.00"</f>
        <v>41-4012.00</v>
      </c>
      <c r="BD2162" s="1" t="s">
        <v>313</v>
      </c>
      <c r="BE2162" s="1" t="s">
        <v>19809</v>
      </c>
      <c r="BF2162" s="1" t="s">
        <v>3151</v>
      </c>
      <c r="BG2162" s="1">
        <v>1</v>
      </c>
      <c r="BH2162" s="1">
        <v>1</v>
      </c>
      <c r="BI2162" s="2">
        <v>44470</v>
      </c>
      <c r="BJ2162" s="2">
        <v>44834</v>
      </c>
      <c r="BK2162" s="2">
        <v>44470</v>
      </c>
      <c r="BL2162" s="2">
        <v>44834</v>
      </c>
      <c r="BM2162" s="1">
        <v>40</v>
      </c>
      <c r="BN2162" s="1">
        <v>0</v>
      </c>
      <c r="BO2162" s="1">
        <v>8</v>
      </c>
      <c r="BP2162" s="1">
        <v>8</v>
      </c>
      <c r="BQ2162" s="1">
        <v>8</v>
      </c>
      <c r="BR2162" s="1">
        <v>8</v>
      </c>
      <c r="BS2162" s="1">
        <v>8</v>
      </c>
      <c r="BT2162" s="1">
        <v>0</v>
      </c>
      <c r="BU2162" s="1" t="str">
        <f>"8:00 AM"</f>
        <v>8:00 AM</v>
      </c>
      <c r="BV2162" s="1" t="str">
        <f>"5:00 PM"</f>
        <v>5:00 PM</v>
      </c>
      <c r="BW2162" s="1" t="s">
        <v>135</v>
      </c>
      <c r="BX2162" s="1">
        <v>0</v>
      </c>
      <c r="BY2162" s="1">
        <v>12</v>
      </c>
      <c r="BZ2162" s="1" t="s">
        <v>112</v>
      </c>
      <c r="CB2162" s="4" t="s">
        <v>19810</v>
      </c>
      <c r="CC2162" s="1" t="s">
        <v>19811</v>
      </c>
      <c r="CD2162" s="1" t="s">
        <v>19812</v>
      </c>
      <c r="CE2162" s="1" t="s">
        <v>167</v>
      </c>
      <c r="CF2162" s="1" t="s">
        <v>117</v>
      </c>
      <c r="CG2162" s="1">
        <v>96950</v>
      </c>
      <c r="CH2162" s="3">
        <v>10.52</v>
      </c>
      <c r="CI2162" s="3">
        <v>10.52</v>
      </c>
      <c r="CJ2162" s="3">
        <v>15.78</v>
      </c>
      <c r="CK2162" s="3">
        <v>15.78</v>
      </c>
      <c r="CL2162" s="1" t="s">
        <v>137</v>
      </c>
      <c r="CM2162" s="1" t="s">
        <v>138</v>
      </c>
      <c r="CN2162" s="1" t="s">
        <v>139</v>
      </c>
      <c r="CP2162" s="1" t="s">
        <v>112</v>
      </c>
      <c r="CQ2162" s="1" t="s">
        <v>111</v>
      </c>
      <c r="CR2162" s="1" t="s">
        <v>112</v>
      </c>
      <c r="CS2162" s="1" t="s">
        <v>111</v>
      </c>
      <c r="CT2162" s="1" t="s">
        <v>138</v>
      </c>
      <c r="CU2162" s="1" t="s">
        <v>138</v>
      </c>
      <c r="CV2162" s="1" t="s">
        <v>138</v>
      </c>
      <c r="CW2162" s="1" t="s">
        <v>9819</v>
      </c>
      <c r="CX2162" s="1">
        <v>16702359398</v>
      </c>
      <c r="CY2162" s="1" t="s">
        <v>9814</v>
      </c>
      <c r="CZ2162" s="1" t="s">
        <v>138</v>
      </c>
      <c r="DA2162" s="1" t="s">
        <v>111</v>
      </c>
      <c r="DB2162" s="1" t="s">
        <v>112</v>
      </c>
    </row>
    <row r="2163" spans="1:111" ht="15.6" customHeight="1" x14ac:dyDescent="0.25">
      <c r="A2163" s="1" t="s">
        <v>19813</v>
      </c>
      <c r="B2163" s="1" t="s">
        <v>238</v>
      </c>
      <c r="C2163" s="2">
        <v>44355.838916666668</v>
      </c>
      <c r="D2163" s="2">
        <v>44391</v>
      </c>
      <c r="E2163" s="1" t="s">
        <v>110</v>
      </c>
      <c r="F2163" s="2">
        <v>44468.833333333336</v>
      </c>
      <c r="G2163" s="1" t="s">
        <v>112</v>
      </c>
      <c r="H2163" s="1" t="s">
        <v>112</v>
      </c>
      <c r="I2163" s="1" t="s">
        <v>112</v>
      </c>
      <c r="J2163" s="1" t="s">
        <v>7212</v>
      </c>
      <c r="K2163" s="1" t="s">
        <v>19814</v>
      </c>
      <c r="L2163" s="1" t="s">
        <v>19815</v>
      </c>
      <c r="N2163" s="1" t="s">
        <v>167</v>
      </c>
      <c r="O2163" s="1" t="s">
        <v>117</v>
      </c>
      <c r="P2163" s="9">
        <v>96950</v>
      </c>
      <c r="Q2163" s="1" t="s">
        <v>118</v>
      </c>
      <c r="S2163" s="1">
        <v>16702336927</v>
      </c>
      <c r="U2163" s="1">
        <v>72111</v>
      </c>
      <c r="V2163" s="1" t="s">
        <v>119</v>
      </c>
      <c r="X2163" s="1" t="s">
        <v>400</v>
      </c>
      <c r="Y2163" s="1" t="s">
        <v>2784</v>
      </c>
      <c r="Z2163" s="1" t="s">
        <v>2785</v>
      </c>
      <c r="AA2163" s="1" t="s">
        <v>171</v>
      </c>
      <c r="AB2163" s="1" t="s">
        <v>2786</v>
      </c>
      <c r="AD2163" s="1" t="s">
        <v>167</v>
      </c>
      <c r="AE2163" s="1" t="s">
        <v>117</v>
      </c>
      <c r="AF2163" s="9">
        <v>96950</v>
      </c>
      <c r="AG2163" s="1" t="s">
        <v>118</v>
      </c>
      <c r="AI2163" s="1">
        <v>16702336927</v>
      </c>
      <c r="AK2163" s="1" t="s">
        <v>1101</v>
      </c>
      <c r="BC2163" s="1" t="str">
        <f>"37-2011.00"</f>
        <v>37-2011.00</v>
      </c>
      <c r="BD2163" s="1" t="s">
        <v>676</v>
      </c>
      <c r="BE2163" s="1" t="s">
        <v>19816</v>
      </c>
      <c r="BF2163" s="1" t="s">
        <v>16232</v>
      </c>
      <c r="BG2163" s="1">
        <v>2</v>
      </c>
      <c r="BH2163" s="1">
        <v>2</v>
      </c>
      <c r="BI2163" s="2">
        <v>44470</v>
      </c>
      <c r="BJ2163" s="2">
        <v>44834</v>
      </c>
      <c r="BK2163" s="2">
        <v>44470</v>
      </c>
      <c r="BL2163" s="2">
        <v>44834</v>
      </c>
      <c r="BM2163" s="1">
        <v>40</v>
      </c>
      <c r="BN2163" s="1">
        <v>0</v>
      </c>
      <c r="BO2163" s="1">
        <v>8</v>
      </c>
      <c r="BP2163" s="1">
        <v>8</v>
      </c>
      <c r="BQ2163" s="1">
        <v>8</v>
      </c>
      <c r="BR2163" s="1">
        <v>8</v>
      </c>
      <c r="BS2163" s="1">
        <v>8</v>
      </c>
      <c r="BT2163" s="1">
        <v>0</v>
      </c>
      <c r="BU2163" s="1" t="str">
        <f>"7:30 AM"</f>
        <v>7:30 AM</v>
      </c>
      <c r="BV2163" s="1" t="str">
        <f>"4:30 PM"</f>
        <v>4:30 PM</v>
      </c>
      <c r="BW2163" s="1" t="s">
        <v>135</v>
      </c>
      <c r="BX2163" s="1">
        <v>0</v>
      </c>
      <c r="BY2163" s="1">
        <v>3</v>
      </c>
      <c r="BZ2163" s="1" t="s">
        <v>112</v>
      </c>
      <c r="CB2163" s="4" t="s">
        <v>19817</v>
      </c>
      <c r="CC2163" s="1" t="s">
        <v>16234</v>
      </c>
      <c r="CE2163" s="1" t="s">
        <v>167</v>
      </c>
      <c r="CF2163" s="1" t="s">
        <v>117</v>
      </c>
      <c r="CG2163" s="1">
        <v>96950</v>
      </c>
      <c r="CH2163" s="3">
        <v>8.11</v>
      </c>
      <c r="CI2163" s="3">
        <v>8.11</v>
      </c>
      <c r="CJ2163" s="3">
        <v>12.17</v>
      </c>
      <c r="CK2163" s="3">
        <v>12.17</v>
      </c>
      <c r="CL2163" s="1" t="s">
        <v>137</v>
      </c>
      <c r="CN2163" s="1" t="s">
        <v>139</v>
      </c>
      <c r="CP2163" s="1" t="s">
        <v>112</v>
      </c>
      <c r="CQ2163" s="1" t="s">
        <v>111</v>
      </c>
      <c r="CR2163" s="1" t="s">
        <v>112</v>
      </c>
      <c r="CS2163" s="1" t="s">
        <v>111</v>
      </c>
      <c r="CT2163" s="1" t="s">
        <v>138</v>
      </c>
      <c r="CU2163" s="1" t="s">
        <v>111</v>
      </c>
      <c r="CV2163" s="1" t="s">
        <v>138</v>
      </c>
      <c r="CW2163" s="1" t="s">
        <v>411</v>
      </c>
      <c r="CX2163" s="1">
        <v>16702336927</v>
      </c>
      <c r="CY2163" s="1" t="s">
        <v>1101</v>
      </c>
      <c r="CZ2163" s="1" t="s">
        <v>138</v>
      </c>
      <c r="DA2163" s="1" t="s">
        <v>111</v>
      </c>
      <c r="DB2163" s="1" t="s">
        <v>112</v>
      </c>
    </row>
    <row r="2164" spans="1:111" ht="15.6" customHeight="1" x14ac:dyDescent="0.25">
      <c r="A2164" s="1" t="s">
        <v>19818</v>
      </c>
      <c r="B2164" s="1" t="s">
        <v>238</v>
      </c>
      <c r="C2164" s="2">
        <v>44365.925008680555</v>
      </c>
      <c r="D2164" s="2">
        <v>44406</v>
      </c>
      <c r="E2164" s="1" t="s">
        <v>110</v>
      </c>
      <c r="F2164" s="2">
        <v>44468.833333333336</v>
      </c>
      <c r="G2164" s="1" t="s">
        <v>111</v>
      </c>
      <c r="H2164" s="1" t="s">
        <v>112</v>
      </c>
      <c r="I2164" s="1" t="s">
        <v>112</v>
      </c>
      <c r="J2164" s="1" t="s">
        <v>3278</v>
      </c>
      <c r="K2164" s="1" t="s">
        <v>3279</v>
      </c>
      <c r="L2164" s="1" t="s">
        <v>3280</v>
      </c>
      <c r="M2164" s="1" t="s">
        <v>3281</v>
      </c>
      <c r="N2164" s="1" t="s">
        <v>116</v>
      </c>
      <c r="O2164" s="1" t="s">
        <v>117</v>
      </c>
      <c r="P2164" s="9">
        <v>96950</v>
      </c>
      <c r="Q2164" s="1" t="s">
        <v>118</v>
      </c>
      <c r="S2164" s="1">
        <v>16702353285</v>
      </c>
      <c r="U2164" s="1">
        <v>81111</v>
      </c>
      <c r="V2164" s="1" t="s">
        <v>119</v>
      </c>
      <c r="X2164" s="1" t="s">
        <v>3282</v>
      </c>
      <c r="Y2164" s="1" t="s">
        <v>3283</v>
      </c>
      <c r="Z2164" s="1" t="s">
        <v>3109</v>
      </c>
      <c r="AA2164" s="1" t="s">
        <v>3284</v>
      </c>
      <c r="AB2164" s="1" t="s">
        <v>3280</v>
      </c>
      <c r="AC2164" s="1" t="s">
        <v>3281</v>
      </c>
      <c r="AD2164" s="1" t="s">
        <v>116</v>
      </c>
      <c r="AE2164" s="1" t="s">
        <v>117</v>
      </c>
      <c r="AF2164" s="9">
        <v>96950</v>
      </c>
      <c r="AG2164" s="1" t="s">
        <v>118</v>
      </c>
      <c r="AI2164" s="1">
        <v>16702353285</v>
      </c>
      <c r="AK2164" s="1" t="s">
        <v>3285</v>
      </c>
      <c r="BC2164" s="1" t="str">
        <f>"49-3021.00"</f>
        <v>49-3021.00</v>
      </c>
      <c r="BD2164" s="1" t="s">
        <v>280</v>
      </c>
      <c r="BE2164" s="1" t="s">
        <v>19819</v>
      </c>
      <c r="BF2164" s="1" t="s">
        <v>19820</v>
      </c>
      <c r="BG2164" s="1">
        <v>2</v>
      </c>
      <c r="BH2164" s="1">
        <v>2</v>
      </c>
      <c r="BI2164" s="2">
        <v>44470</v>
      </c>
      <c r="BJ2164" s="2">
        <v>45199</v>
      </c>
      <c r="BK2164" s="2">
        <v>44470</v>
      </c>
      <c r="BL2164" s="2">
        <v>45199</v>
      </c>
      <c r="BM2164" s="1">
        <v>40</v>
      </c>
      <c r="BN2164" s="1">
        <v>0</v>
      </c>
      <c r="BO2164" s="1">
        <v>8</v>
      </c>
      <c r="BP2164" s="1">
        <v>8</v>
      </c>
      <c r="BQ2164" s="1">
        <v>8</v>
      </c>
      <c r="BR2164" s="1">
        <v>8</v>
      </c>
      <c r="BS2164" s="1">
        <v>8</v>
      </c>
      <c r="BT2164" s="1">
        <v>0</v>
      </c>
      <c r="BU2164" s="1" t="str">
        <f>"8:00 AM"</f>
        <v>8:00 AM</v>
      </c>
      <c r="BV2164" s="1" t="str">
        <f>"5:00 PM"</f>
        <v>5:00 PM</v>
      </c>
      <c r="BW2164" s="1" t="s">
        <v>135</v>
      </c>
      <c r="BX2164" s="1">
        <v>0</v>
      </c>
      <c r="BY2164" s="1">
        <v>12</v>
      </c>
      <c r="BZ2164" s="1" t="s">
        <v>112</v>
      </c>
      <c r="CB2164" s="1" t="s">
        <v>230</v>
      </c>
      <c r="CC2164" s="1" t="s">
        <v>3280</v>
      </c>
      <c r="CD2164" s="1" t="s">
        <v>3281</v>
      </c>
      <c r="CE2164" s="1" t="s">
        <v>116</v>
      </c>
      <c r="CF2164" s="1" t="s">
        <v>117</v>
      </c>
      <c r="CG2164" s="1">
        <v>96950</v>
      </c>
      <c r="CH2164" s="3">
        <v>9.6999999999999993</v>
      </c>
      <c r="CI2164" s="3">
        <v>9.6999999999999993</v>
      </c>
      <c r="CJ2164" s="3">
        <v>14.55</v>
      </c>
      <c r="CK2164" s="3">
        <v>14.55</v>
      </c>
      <c r="CL2164" s="1" t="s">
        <v>137</v>
      </c>
      <c r="CM2164" s="1" t="s">
        <v>362</v>
      </c>
      <c r="CN2164" s="1" t="s">
        <v>139</v>
      </c>
      <c r="CP2164" s="1" t="s">
        <v>112</v>
      </c>
      <c r="CQ2164" s="1" t="s">
        <v>111</v>
      </c>
      <c r="CR2164" s="1" t="s">
        <v>112</v>
      </c>
      <c r="CS2164" s="1" t="s">
        <v>111</v>
      </c>
      <c r="CT2164" s="1" t="s">
        <v>138</v>
      </c>
      <c r="CU2164" s="1" t="s">
        <v>111</v>
      </c>
      <c r="CV2164" s="1" t="s">
        <v>138</v>
      </c>
      <c r="CW2164" s="1" t="s">
        <v>3288</v>
      </c>
      <c r="CX2164" s="1">
        <v>16702353285</v>
      </c>
      <c r="CY2164" s="1" t="s">
        <v>3285</v>
      </c>
      <c r="CZ2164" s="1" t="s">
        <v>138</v>
      </c>
      <c r="DA2164" s="1" t="s">
        <v>111</v>
      </c>
      <c r="DB2164" s="1" t="s">
        <v>112</v>
      </c>
      <c r="DC2164" s="1" t="s">
        <v>3282</v>
      </c>
      <c r="DD2164" s="1" t="s">
        <v>3283</v>
      </c>
      <c r="DE2164" s="1" t="s">
        <v>448</v>
      </c>
      <c r="DF2164" s="1" t="s">
        <v>138</v>
      </c>
      <c r="DG2164" s="1" t="s">
        <v>138</v>
      </c>
    </row>
    <row r="2165" spans="1:111" ht="15.6" customHeight="1" x14ac:dyDescent="0.25">
      <c r="A2165" s="1" t="s">
        <v>19821</v>
      </c>
      <c r="B2165" s="1" t="s">
        <v>238</v>
      </c>
      <c r="C2165" s="2">
        <v>44336.100895370371</v>
      </c>
      <c r="D2165" s="2">
        <v>44391</v>
      </c>
      <c r="E2165" s="1" t="s">
        <v>110</v>
      </c>
      <c r="F2165" s="2">
        <v>44468.833333333336</v>
      </c>
      <c r="G2165" s="1" t="s">
        <v>111</v>
      </c>
      <c r="H2165" s="1" t="s">
        <v>112</v>
      </c>
      <c r="I2165" s="1" t="s">
        <v>112</v>
      </c>
      <c r="J2165" s="1" t="s">
        <v>1095</v>
      </c>
      <c r="K2165" s="1" t="s">
        <v>1260</v>
      </c>
      <c r="L2165" s="1" t="s">
        <v>410</v>
      </c>
      <c r="N2165" s="1" t="s">
        <v>167</v>
      </c>
      <c r="O2165" s="1" t="s">
        <v>117</v>
      </c>
      <c r="P2165" s="9">
        <v>96950</v>
      </c>
      <c r="Q2165" s="1" t="s">
        <v>118</v>
      </c>
      <c r="S2165" s="1">
        <v>16702336927</v>
      </c>
      <c r="U2165" s="1">
        <v>236220</v>
      </c>
      <c r="V2165" s="1" t="s">
        <v>119</v>
      </c>
      <c r="X2165" s="1" t="s">
        <v>400</v>
      </c>
      <c r="Y2165" s="1" t="s">
        <v>2784</v>
      </c>
      <c r="Z2165" s="1" t="s">
        <v>3352</v>
      </c>
      <c r="AA2165" s="1" t="s">
        <v>171</v>
      </c>
      <c r="AB2165" s="1" t="s">
        <v>2786</v>
      </c>
      <c r="AD2165" s="1" t="s">
        <v>167</v>
      </c>
      <c r="AE2165" s="1" t="s">
        <v>117</v>
      </c>
      <c r="AF2165" s="9">
        <v>96950</v>
      </c>
      <c r="AG2165" s="1" t="s">
        <v>118</v>
      </c>
      <c r="AI2165" s="1">
        <v>16702336927</v>
      </c>
      <c r="AK2165" s="1" t="s">
        <v>1101</v>
      </c>
      <c r="BC2165" s="1" t="str">
        <f>"17-3011.01"</f>
        <v>17-3011.01</v>
      </c>
      <c r="BD2165" s="1" t="s">
        <v>3356</v>
      </c>
      <c r="BE2165" s="1" t="s">
        <v>19300</v>
      </c>
      <c r="BF2165" s="1" t="s">
        <v>5282</v>
      </c>
      <c r="BG2165" s="1">
        <v>1</v>
      </c>
      <c r="BH2165" s="1">
        <v>1</v>
      </c>
      <c r="BI2165" s="2">
        <v>44470</v>
      </c>
      <c r="BJ2165" s="2">
        <v>45565</v>
      </c>
      <c r="BK2165" s="2">
        <v>44470</v>
      </c>
      <c r="BL2165" s="2">
        <v>45565</v>
      </c>
      <c r="BM2165" s="1">
        <v>40</v>
      </c>
      <c r="BN2165" s="1">
        <v>0</v>
      </c>
      <c r="BO2165" s="1">
        <v>8</v>
      </c>
      <c r="BP2165" s="1">
        <v>8</v>
      </c>
      <c r="BQ2165" s="1">
        <v>8</v>
      </c>
      <c r="BR2165" s="1">
        <v>8</v>
      </c>
      <c r="BS2165" s="1">
        <v>8</v>
      </c>
      <c r="BT2165" s="1">
        <v>0</v>
      </c>
      <c r="BU2165" s="1" t="str">
        <f>"7:30 AM"</f>
        <v>7:30 AM</v>
      </c>
      <c r="BV2165" s="1" t="str">
        <f>"4:30 PM"</f>
        <v>4:30 PM</v>
      </c>
      <c r="BW2165" s="1" t="s">
        <v>392</v>
      </c>
      <c r="BX2165" s="1">
        <v>0</v>
      </c>
      <c r="BY2165" s="1">
        <v>24</v>
      </c>
      <c r="BZ2165" s="1" t="s">
        <v>112</v>
      </c>
      <c r="CB2165" s="1" t="s">
        <v>19822</v>
      </c>
      <c r="CC2165" s="1" t="s">
        <v>410</v>
      </c>
      <c r="CE2165" s="1" t="s">
        <v>167</v>
      </c>
      <c r="CF2165" s="1" t="s">
        <v>117</v>
      </c>
      <c r="CG2165" s="1">
        <v>96950</v>
      </c>
      <c r="CH2165" s="3">
        <v>15.95</v>
      </c>
      <c r="CI2165" s="3">
        <v>15.95</v>
      </c>
      <c r="CL2165" s="1" t="s">
        <v>137</v>
      </c>
      <c r="CN2165" s="1" t="s">
        <v>139</v>
      </c>
      <c r="CP2165" s="1" t="s">
        <v>112</v>
      </c>
      <c r="CQ2165" s="1" t="s">
        <v>111</v>
      </c>
      <c r="CR2165" s="1" t="s">
        <v>111</v>
      </c>
      <c r="CS2165" s="1" t="s">
        <v>112</v>
      </c>
      <c r="CT2165" s="1" t="s">
        <v>138</v>
      </c>
      <c r="CU2165" s="1" t="s">
        <v>111</v>
      </c>
      <c r="CV2165" s="1" t="s">
        <v>138</v>
      </c>
      <c r="CW2165" s="1" t="s">
        <v>411</v>
      </c>
      <c r="CX2165" s="1">
        <v>16702336927</v>
      </c>
      <c r="CY2165" s="1" t="s">
        <v>1101</v>
      </c>
      <c r="CZ2165" s="1" t="s">
        <v>138</v>
      </c>
      <c r="DA2165" s="1" t="s">
        <v>111</v>
      </c>
      <c r="DB2165" s="1" t="s">
        <v>112</v>
      </c>
    </row>
    <row r="2166" spans="1:111" ht="15.6" customHeight="1" x14ac:dyDescent="0.25">
      <c r="A2166" s="1" t="s">
        <v>19824</v>
      </c>
      <c r="B2166" s="1" t="s">
        <v>238</v>
      </c>
      <c r="C2166" s="2">
        <v>44353.34509826389</v>
      </c>
      <c r="D2166" s="2">
        <v>44403</v>
      </c>
      <c r="E2166" s="1" t="s">
        <v>110</v>
      </c>
      <c r="F2166" s="2">
        <v>44468.833333333336</v>
      </c>
      <c r="G2166" s="1" t="s">
        <v>112</v>
      </c>
      <c r="H2166" s="1" t="s">
        <v>112</v>
      </c>
      <c r="I2166" s="1" t="s">
        <v>112</v>
      </c>
      <c r="J2166" s="1" t="s">
        <v>5746</v>
      </c>
      <c r="L2166" s="1" t="s">
        <v>12888</v>
      </c>
      <c r="M2166" s="1" t="s">
        <v>12889</v>
      </c>
      <c r="N2166" s="1" t="s">
        <v>812</v>
      </c>
      <c r="O2166" s="1" t="s">
        <v>117</v>
      </c>
      <c r="P2166" s="9">
        <v>96950</v>
      </c>
      <c r="Q2166" s="1" t="s">
        <v>118</v>
      </c>
      <c r="S2166" s="1">
        <v>16702334646</v>
      </c>
      <c r="U2166" s="1">
        <v>6216</v>
      </c>
      <c r="V2166" s="1" t="s">
        <v>119</v>
      </c>
      <c r="X2166" s="1" t="s">
        <v>987</v>
      </c>
      <c r="Y2166" s="1" t="s">
        <v>5749</v>
      </c>
      <c r="AA2166" s="1" t="s">
        <v>171</v>
      </c>
      <c r="AB2166" s="1" t="s">
        <v>12888</v>
      </c>
      <c r="AC2166" s="1" t="s">
        <v>12889</v>
      </c>
      <c r="AD2166" s="1" t="s">
        <v>812</v>
      </c>
      <c r="AE2166" s="1" t="s">
        <v>117</v>
      </c>
      <c r="AF2166" s="9">
        <v>96950</v>
      </c>
      <c r="AG2166" s="1" t="s">
        <v>118</v>
      </c>
      <c r="AI2166" s="1">
        <v>16702334646</v>
      </c>
      <c r="AK2166" s="1" t="s">
        <v>5752</v>
      </c>
      <c r="BC2166" s="1" t="str">
        <f>"29-2061.00"</f>
        <v>29-2061.00</v>
      </c>
      <c r="BD2166" s="1" t="s">
        <v>4387</v>
      </c>
      <c r="BE2166" s="1" t="s">
        <v>19825</v>
      </c>
      <c r="BF2166" s="1" t="s">
        <v>4388</v>
      </c>
      <c r="BG2166" s="1">
        <v>4</v>
      </c>
      <c r="BH2166" s="1">
        <v>4</v>
      </c>
      <c r="BI2166" s="2">
        <v>44470</v>
      </c>
      <c r="BJ2166" s="2">
        <v>44834</v>
      </c>
      <c r="BK2166" s="2">
        <v>44470</v>
      </c>
      <c r="BL2166" s="2">
        <v>44834</v>
      </c>
      <c r="BM2166" s="1">
        <v>40</v>
      </c>
      <c r="BN2166" s="1">
        <v>0</v>
      </c>
      <c r="BO2166" s="1">
        <v>8</v>
      </c>
      <c r="BP2166" s="1">
        <v>8</v>
      </c>
      <c r="BQ2166" s="1">
        <v>8</v>
      </c>
      <c r="BR2166" s="1">
        <v>8</v>
      </c>
      <c r="BS2166" s="1">
        <v>8</v>
      </c>
      <c r="BT2166" s="1">
        <v>0</v>
      </c>
      <c r="BU2166" s="1" t="str">
        <f>"8:00 AM"</f>
        <v>8:00 AM</v>
      </c>
      <c r="BV2166" s="1" t="str">
        <f>"5:00 PM"</f>
        <v>5:00 PM</v>
      </c>
      <c r="BW2166" s="1" t="s">
        <v>392</v>
      </c>
      <c r="BX2166" s="1">
        <v>0</v>
      </c>
      <c r="BY2166" s="1">
        <v>12</v>
      </c>
      <c r="BZ2166" s="1" t="s">
        <v>112</v>
      </c>
      <c r="CB2166" s="4" t="s">
        <v>19826</v>
      </c>
      <c r="CC2166" s="1" t="s">
        <v>12888</v>
      </c>
      <c r="CD2166" s="1" t="s">
        <v>12889</v>
      </c>
      <c r="CE2166" s="1" t="s">
        <v>812</v>
      </c>
      <c r="CF2166" s="1" t="s">
        <v>117</v>
      </c>
      <c r="CG2166" s="1">
        <v>96950</v>
      </c>
      <c r="CH2166" s="3">
        <v>15.24</v>
      </c>
      <c r="CI2166" s="3">
        <v>15.24</v>
      </c>
      <c r="CJ2166" s="3">
        <v>22.86</v>
      </c>
      <c r="CK2166" s="3">
        <v>22.86</v>
      </c>
      <c r="CL2166" s="1" t="s">
        <v>137</v>
      </c>
      <c r="CM2166" s="1" t="s">
        <v>362</v>
      </c>
      <c r="CN2166" s="1" t="s">
        <v>139</v>
      </c>
      <c r="CP2166" s="1" t="s">
        <v>112</v>
      </c>
      <c r="CQ2166" s="1" t="s">
        <v>111</v>
      </c>
      <c r="CR2166" s="1" t="s">
        <v>112</v>
      </c>
      <c r="CS2166" s="1" t="s">
        <v>111</v>
      </c>
      <c r="CT2166" s="1" t="s">
        <v>138</v>
      </c>
      <c r="CU2166" s="1" t="s">
        <v>111</v>
      </c>
      <c r="CV2166" s="1" t="s">
        <v>138</v>
      </c>
      <c r="CW2166" s="1" t="s">
        <v>362</v>
      </c>
      <c r="CX2166" s="1">
        <v>16702334646</v>
      </c>
      <c r="CY2166" s="1" t="s">
        <v>12892</v>
      </c>
      <c r="CZ2166" s="1" t="s">
        <v>138</v>
      </c>
      <c r="DA2166" s="1" t="s">
        <v>111</v>
      </c>
      <c r="DB2166" s="1" t="s">
        <v>112</v>
      </c>
      <c r="DC2166" s="1" t="s">
        <v>1776</v>
      </c>
      <c r="DD2166" s="1" t="s">
        <v>1777</v>
      </c>
      <c r="DF2166" s="1" t="s">
        <v>1778</v>
      </c>
      <c r="DG2166" s="1" t="s">
        <v>1779</v>
      </c>
    </row>
    <row r="2167" spans="1:111" ht="15.6" customHeight="1" x14ac:dyDescent="0.25">
      <c r="A2167" s="1" t="s">
        <v>19827</v>
      </c>
      <c r="B2167" s="1" t="s">
        <v>238</v>
      </c>
      <c r="C2167" s="2">
        <v>44384.847907407406</v>
      </c>
      <c r="D2167" s="2">
        <v>44426</v>
      </c>
      <c r="E2167" s="1" t="s">
        <v>110</v>
      </c>
      <c r="F2167" s="2">
        <v>44468.833333333336</v>
      </c>
      <c r="G2167" s="1" t="s">
        <v>111</v>
      </c>
      <c r="H2167" s="1" t="s">
        <v>112</v>
      </c>
      <c r="I2167" s="1" t="s">
        <v>112</v>
      </c>
      <c r="J2167" s="1" t="s">
        <v>19828</v>
      </c>
      <c r="L2167" s="1" t="s">
        <v>1708</v>
      </c>
      <c r="M2167" s="1" t="s">
        <v>1709</v>
      </c>
      <c r="N2167" s="1" t="s">
        <v>738</v>
      </c>
      <c r="O2167" s="1" t="s">
        <v>117</v>
      </c>
      <c r="P2167" s="9">
        <v>96950</v>
      </c>
      <c r="Q2167" s="1" t="s">
        <v>118</v>
      </c>
      <c r="S2167" s="1">
        <v>16702348866</v>
      </c>
      <c r="U2167" s="1">
        <v>452210</v>
      </c>
      <c r="V2167" s="1" t="s">
        <v>119</v>
      </c>
      <c r="X2167" s="1" t="s">
        <v>5850</v>
      </c>
      <c r="Y2167" s="1" t="s">
        <v>1391</v>
      </c>
      <c r="AA2167" s="1" t="s">
        <v>171</v>
      </c>
      <c r="AB2167" s="1" t="s">
        <v>5849</v>
      </c>
      <c r="AD2167" s="1" t="s">
        <v>167</v>
      </c>
      <c r="AE2167" s="1" t="s">
        <v>117</v>
      </c>
      <c r="AF2167" s="9">
        <v>96950</v>
      </c>
      <c r="AG2167" s="1" t="s">
        <v>118</v>
      </c>
      <c r="AI2167" s="1">
        <v>16702878866</v>
      </c>
      <c r="AK2167" s="1" t="s">
        <v>1713</v>
      </c>
      <c r="BC2167" s="1" t="str">
        <f>"51-6031.00"</f>
        <v>51-6031.00</v>
      </c>
      <c r="BD2167" s="1" t="s">
        <v>11014</v>
      </c>
      <c r="BE2167" s="1" t="s">
        <v>19829</v>
      </c>
      <c r="BF2167" s="1" t="s">
        <v>19830</v>
      </c>
      <c r="BG2167" s="1">
        <v>1</v>
      </c>
      <c r="BH2167" s="1">
        <v>1</v>
      </c>
      <c r="BI2167" s="2">
        <v>44470</v>
      </c>
      <c r="BJ2167" s="2">
        <v>44834</v>
      </c>
      <c r="BK2167" s="2">
        <v>44470</v>
      </c>
      <c r="BL2167" s="2">
        <v>44834</v>
      </c>
      <c r="BM2167" s="1">
        <v>35</v>
      </c>
      <c r="BN2167" s="1">
        <v>0</v>
      </c>
      <c r="BO2167" s="1">
        <v>7</v>
      </c>
      <c r="BP2167" s="1">
        <v>7</v>
      </c>
      <c r="BQ2167" s="1">
        <v>7</v>
      </c>
      <c r="BR2167" s="1">
        <v>7</v>
      </c>
      <c r="BS2167" s="1">
        <v>7</v>
      </c>
      <c r="BT2167" s="1">
        <v>0</v>
      </c>
      <c r="BU2167" s="1" t="str">
        <f>"8:00 AM"</f>
        <v>8:00 AM</v>
      </c>
      <c r="BV2167" s="1" t="str">
        <f>"4:00 PM"</f>
        <v>4:00 PM</v>
      </c>
      <c r="BW2167" s="1" t="s">
        <v>135</v>
      </c>
      <c r="BX2167" s="1">
        <v>0</v>
      </c>
      <c r="BY2167" s="1">
        <v>3</v>
      </c>
      <c r="BZ2167" s="1" t="s">
        <v>112</v>
      </c>
      <c r="CB2167" s="1" t="s">
        <v>19831</v>
      </c>
      <c r="CC2167" s="1" t="s">
        <v>1708</v>
      </c>
      <c r="CD2167" s="1" t="s">
        <v>1709</v>
      </c>
      <c r="CE2167" s="1" t="s">
        <v>738</v>
      </c>
      <c r="CF2167" s="1" t="s">
        <v>117</v>
      </c>
      <c r="CG2167" s="1">
        <v>96950</v>
      </c>
      <c r="CH2167" s="3">
        <v>8.5500000000000007</v>
      </c>
      <c r="CI2167" s="3">
        <v>8.5500000000000007</v>
      </c>
      <c r="CJ2167" s="3">
        <v>12.83</v>
      </c>
      <c r="CK2167" s="3">
        <v>12.83</v>
      </c>
      <c r="CL2167" s="1" t="s">
        <v>137</v>
      </c>
      <c r="CM2167" s="1" t="s">
        <v>230</v>
      </c>
      <c r="CN2167" s="1" t="s">
        <v>139</v>
      </c>
      <c r="CP2167" s="1" t="s">
        <v>112</v>
      </c>
      <c r="CQ2167" s="1" t="s">
        <v>111</v>
      </c>
      <c r="CR2167" s="1" t="s">
        <v>112</v>
      </c>
      <c r="CS2167" s="1" t="s">
        <v>111</v>
      </c>
      <c r="CT2167" s="1" t="s">
        <v>138</v>
      </c>
      <c r="CU2167" s="1" t="s">
        <v>111</v>
      </c>
      <c r="CV2167" s="1" t="s">
        <v>138</v>
      </c>
      <c r="CW2167" s="1" t="s">
        <v>1717</v>
      </c>
      <c r="CX2167" s="1">
        <v>16702348866</v>
      </c>
      <c r="CY2167" s="1" t="s">
        <v>1713</v>
      </c>
      <c r="CZ2167" s="1" t="s">
        <v>168</v>
      </c>
      <c r="DA2167" s="1" t="s">
        <v>111</v>
      </c>
      <c r="DB2167" s="1" t="s">
        <v>112</v>
      </c>
    </row>
    <row r="2168" spans="1:111" ht="15.6" customHeight="1" x14ac:dyDescent="0.25">
      <c r="A2168" s="1" t="s">
        <v>19835</v>
      </c>
      <c r="B2168" s="1" t="s">
        <v>238</v>
      </c>
      <c r="C2168" s="2">
        <v>44331.034838541666</v>
      </c>
      <c r="D2168" s="2">
        <v>44391</v>
      </c>
      <c r="E2168" s="1" t="s">
        <v>110</v>
      </c>
      <c r="F2168" s="2">
        <v>44468.833333333336</v>
      </c>
      <c r="G2168" s="1" t="s">
        <v>112</v>
      </c>
      <c r="H2168" s="1" t="s">
        <v>112</v>
      </c>
      <c r="I2168" s="1" t="s">
        <v>112</v>
      </c>
      <c r="J2168" s="1" t="s">
        <v>5746</v>
      </c>
      <c r="L2168" s="1" t="s">
        <v>12888</v>
      </c>
      <c r="M2168" s="1" t="s">
        <v>5748</v>
      </c>
      <c r="N2168" s="1" t="s">
        <v>167</v>
      </c>
      <c r="O2168" s="1" t="s">
        <v>117</v>
      </c>
      <c r="P2168" s="9">
        <v>96950</v>
      </c>
      <c r="Q2168" s="1" t="s">
        <v>118</v>
      </c>
      <c r="S2168" s="1">
        <v>16702334646</v>
      </c>
      <c r="U2168" s="1">
        <v>6216</v>
      </c>
      <c r="V2168" s="1" t="s">
        <v>119</v>
      </c>
      <c r="X2168" s="1" t="s">
        <v>987</v>
      </c>
      <c r="Y2168" s="1" t="s">
        <v>5749</v>
      </c>
      <c r="AA2168" s="1" t="s">
        <v>5750</v>
      </c>
      <c r="AB2168" s="1" t="s">
        <v>19199</v>
      </c>
      <c r="AD2168" s="1" t="s">
        <v>167</v>
      </c>
      <c r="AE2168" s="1" t="s">
        <v>117</v>
      </c>
      <c r="AF2168" s="9">
        <v>96950</v>
      </c>
      <c r="AG2168" s="1" t="s">
        <v>118</v>
      </c>
      <c r="AI2168" s="1">
        <v>16702334646</v>
      </c>
      <c r="AK2168" s="1" t="s">
        <v>5752</v>
      </c>
      <c r="BC2168" s="1" t="str">
        <f>"43-4051.00"</f>
        <v>43-4051.00</v>
      </c>
      <c r="BD2168" s="1" t="s">
        <v>2452</v>
      </c>
      <c r="BE2168" s="1" t="s">
        <v>19836</v>
      </c>
      <c r="BF2168" s="1" t="s">
        <v>19837</v>
      </c>
      <c r="BG2168" s="1">
        <v>4</v>
      </c>
      <c r="BH2168" s="1">
        <v>4</v>
      </c>
      <c r="BI2168" s="2">
        <v>44470</v>
      </c>
      <c r="BJ2168" s="2">
        <v>44834</v>
      </c>
      <c r="BK2168" s="2">
        <v>44470</v>
      </c>
      <c r="BL2168" s="2">
        <v>44834</v>
      </c>
      <c r="BM2168" s="1">
        <v>40</v>
      </c>
      <c r="BN2168" s="1">
        <v>0</v>
      </c>
      <c r="BO2168" s="1">
        <v>8</v>
      </c>
      <c r="BP2168" s="1">
        <v>8</v>
      </c>
      <c r="BQ2168" s="1">
        <v>8</v>
      </c>
      <c r="BR2168" s="1">
        <v>8</v>
      </c>
      <c r="BS2168" s="1">
        <v>8</v>
      </c>
      <c r="BT2168" s="1">
        <v>0</v>
      </c>
      <c r="BU2168" s="1" t="str">
        <f>"8:00 AM"</f>
        <v>8:00 AM</v>
      </c>
      <c r="BV2168" s="1" t="str">
        <f>"5:00 PM"</f>
        <v>5:00 PM</v>
      </c>
      <c r="BW2168" s="1" t="s">
        <v>135</v>
      </c>
      <c r="BX2168" s="1">
        <v>0</v>
      </c>
      <c r="BY2168" s="1">
        <v>12</v>
      </c>
      <c r="BZ2168" s="1" t="s">
        <v>112</v>
      </c>
      <c r="CB2168" s="1" t="s">
        <v>19838</v>
      </c>
      <c r="CC2168" s="1" t="s">
        <v>12888</v>
      </c>
      <c r="CD2168" s="1" t="s">
        <v>5748</v>
      </c>
      <c r="CE2168" s="1" t="s">
        <v>167</v>
      </c>
      <c r="CF2168" s="1" t="s">
        <v>117</v>
      </c>
      <c r="CG2168" s="1">
        <v>96950</v>
      </c>
      <c r="CH2168" s="3">
        <v>9.2200000000000006</v>
      </c>
      <c r="CI2168" s="3">
        <v>9.2200000000000006</v>
      </c>
      <c r="CJ2168" s="3">
        <v>13.83</v>
      </c>
      <c r="CK2168" s="3">
        <v>13.83</v>
      </c>
      <c r="CL2168" s="1" t="s">
        <v>137</v>
      </c>
      <c r="CN2168" s="1" t="s">
        <v>139</v>
      </c>
      <c r="CP2168" s="1" t="s">
        <v>112</v>
      </c>
      <c r="CQ2168" s="1" t="s">
        <v>111</v>
      </c>
      <c r="CR2168" s="1" t="s">
        <v>112</v>
      </c>
      <c r="CS2168" s="1" t="s">
        <v>111</v>
      </c>
      <c r="CT2168" s="1" t="s">
        <v>138</v>
      </c>
      <c r="CU2168" s="1" t="s">
        <v>111</v>
      </c>
      <c r="CV2168" s="1" t="s">
        <v>138</v>
      </c>
      <c r="CW2168" s="1" t="s">
        <v>331</v>
      </c>
      <c r="CX2168" s="1">
        <v>16702334646</v>
      </c>
      <c r="CY2168" s="1" t="s">
        <v>5756</v>
      </c>
      <c r="CZ2168" s="1" t="s">
        <v>138</v>
      </c>
      <c r="DA2168" s="1" t="s">
        <v>111</v>
      </c>
      <c r="DB2168" s="1" t="s">
        <v>112</v>
      </c>
      <c r="DC2168" s="1" t="s">
        <v>1701</v>
      </c>
      <c r="DD2168" s="1" t="s">
        <v>1702</v>
      </c>
      <c r="DF2168" s="1" t="s">
        <v>1703</v>
      </c>
      <c r="DG2168" s="1" t="s">
        <v>1704</v>
      </c>
    </row>
    <row r="2169" spans="1:111" ht="15.6" customHeight="1" x14ac:dyDescent="0.25">
      <c r="A2169" s="1" t="s">
        <v>19839</v>
      </c>
      <c r="B2169" s="1" t="s">
        <v>238</v>
      </c>
      <c r="C2169" s="2">
        <v>44414.814333564813</v>
      </c>
      <c r="D2169" s="2">
        <v>44461</v>
      </c>
      <c r="E2169" s="1" t="s">
        <v>110</v>
      </c>
      <c r="F2169" s="2">
        <v>44468.833333333336</v>
      </c>
      <c r="G2169" s="1" t="s">
        <v>111</v>
      </c>
      <c r="H2169" s="1" t="s">
        <v>112</v>
      </c>
      <c r="I2169" s="1" t="s">
        <v>112</v>
      </c>
      <c r="J2169" s="1" t="s">
        <v>4408</v>
      </c>
      <c r="K2169" s="1" t="s">
        <v>4409</v>
      </c>
      <c r="L2169" s="1" t="s">
        <v>4410</v>
      </c>
      <c r="N2169" s="1" t="s">
        <v>116</v>
      </c>
      <c r="O2169" s="1" t="s">
        <v>117</v>
      </c>
      <c r="P2169" s="9">
        <v>96950</v>
      </c>
      <c r="Q2169" s="1" t="s">
        <v>118</v>
      </c>
      <c r="S2169" s="1">
        <v>16702351537</v>
      </c>
      <c r="U2169" s="1">
        <v>72251</v>
      </c>
      <c r="V2169" s="1" t="s">
        <v>119</v>
      </c>
      <c r="X2169" s="1" t="s">
        <v>2357</v>
      </c>
      <c r="Y2169" s="1" t="s">
        <v>4411</v>
      </c>
      <c r="AA2169" s="1" t="s">
        <v>245</v>
      </c>
      <c r="AB2169" s="1" t="s">
        <v>4410</v>
      </c>
      <c r="AD2169" s="1" t="s">
        <v>116</v>
      </c>
      <c r="AE2169" s="1" t="s">
        <v>117</v>
      </c>
      <c r="AF2169" s="9">
        <v>96950</v>
      </c>
      <c r="AG2169" s="1" t="s">
        <v>118</v>
      </c>
      <c r="AI2169" s="1">
        <v>16702351537</v>
      </c>
      <c r="AK2169" s="1" t="s">
        <v>4412</v>
      </c>
      <c r="BC2169" s="1" t="str">
        <f>"35-1012.00"</f>
        <v>35-1012.00</v>
      </c>
      <c r="BD2169" s="1" t="s">
        <v>1372</v>
      </c>
      <c r="BE2169" s="1" t="s">
        <v>4413</v>
      </c>
      <c r="BF2169" s="1" t="s">
        <v>4414</v>
      </c>
      <c r="BG2169" s="1">
        <v>1</v>
      </c>
      <c r="BH2169" s="1">
        <v>1</v>
      </c>
      <c r="BI2169" s="2">
        <v>44470</v>
      </c>
      <c r="BJ2169" s="2">
        <v>45565</v>
      </c>
      <c r="BK2169" s="2">
        <v>44470</v>
      </c>
      <c r="BL2169" s="2">
        <v>45565</v>
      </c>
      <c r="BM2169" s="1">
        <v>35</v>
      </c>
      <c r="BN2169" s="1">
        <v>0</v>
      </c>
      <c r="BO2169" s="1">
        <v>7</v>
      </c>
      <c r="BP2169" s="1">
        <v>7</v>
      </c>
      <c r="BQ2169" s="1">
        <v>7</v>
      </c>
      <c r="BR2169" s="1">
        <v>7</v>
      </c>
      <c r="BS2169" s="1">
        <v>7</v>
      </c>
      <c r="BT2169" s="1">
        <v>0</v>
      </c>
      <c r="BU2169" s="1" t="str">
        <f>"9:00 AM"</f>
        <v>9:00 AM</v>
      </c>
      <c r="BV2169" s="1" t="str">
        <f>"5:00 PM"</f>
        <v>5:00 PM</v>
      </c>
      <c r="BW2169" s="1" t="s">
        <v>135</v>
      </c>
      <c r="BX2169" s="1">
        <v>0</v>
      </c>
      <c r="BY2169" s="1">
        <v>6</v>
      </c>
      <c r="BZ2169" s="1" t="s">
        <v>111</v>
      </c>
      <c r="CA2169" s="1">
        <v>2</v>
      </c>
      <c r="CB2169" s="1" t="s">
        <v>3175</v>
      </c>
      <c r="CC2169" s="1" t="s">
        <v>4410</v>
      </c>
      <c r="CE2169" s="1" t="s">
        <v>116</v>
      </c>
      <c r="CF2169" s="1" t="s">
        <v>117</v>
      </c>
      <c r="CG2169" s="1">
        <v>96950</v>
      </c>
      <c r="CH2169" s="3">
        <v>9.59</v>
      </c>
      <c r="CI2169" s="3">
        <v>9.59</v>
      </c>
      <c r="CJ2169" s="3">
        <v>14.38</v>
      </c>
      <c r="CK2169" s="3">
        <v>14.38</v>
      </c>
      <c r="CL2169" s="1" t="s">
        <v>137</v>
      </c>
      <c r="CN2169" s="1" t="s">
        <v>139</v>
      </c>
      <c r="CP2169" s="1" t="s">
        <v>112</v>
      </c>
      <c r="CQ2169" s="1" t="s">
        <v>111</v>
      </c>
      <c r="CR2169" s="1" t="s">
        <v>112</v>
      </c>
      <c r="CS2169" s="1" t="s">
        <v>111</v>
      </c>
      <c r="CT2169" s="1" t="s">
        <v>138</v>
      </c>
      <c r="CU2169" s="1" t="s">
        <v>111</v>
      </c>
      <c r="CV2169" s="1" t="s">
        <v>138</v>
      </c>
      <c r="CW2169" s="1" t="s">
        <v>2313</v>
      </c>
      <c r="CX2169" s="1">
        <v>16702351537</v>
      </c>
      <c r="CY2169" s="1" t="s">
        <v>4412</v>
      </c>
      <c r="CZ2169" s="1" t="s">
        <v>138</v>
      </c>
      <c r="DA2169" s="1" t="s">
        <v>111</v>
      </c>
      <c r="DB2169" s="1" t="s">
        <v>112</v>
      </c>
      <c r="DC2169" s="1" t="s">
        <v>2357</v>
      </c>
      <c r="DD2169" s="1" t="s">
        <v>4411</v>
      </c>
      <c r="DF2169" s="1" t="s">
        <v>4408</v>
      </c>
      <c r="DG2169" s="1" t="s">
        <v>4412</v>
      </c>
    </row>
    <row r="2170" spans="1:111" ht="15.6" customHeight="1" x14ac:dyDescent="0.25">
      <c r="A2170" s="1" t="s">
        <v>19840</v>
      </c>
      <c r="B2170" s="1" t="s">
        <v>238</v>
      </c>
      <c r="C2170" s="2">
        <v>44370.83620416667</v>
      </c>
      <c r="D2170" s="2">
        <v>44454</v>
      </c>
      <c r="E2170" s="1" t="s">
        <v>180</v>
      </c>
      <c r="G2170" s="1" t="s">
        <v>111</v>
      </c>
      <c r="H2170" s="1" t="s">
        <v>112</v>
      </c>
      <c r="I2170" s="1" t="s">
        <v>112</v>
      </c>
      <c r="J2170" s="1" t="s">
        <v>16140</v>
      </c>
      <c r="L2170" s="1" t="s">
        <v>3146</v>
      </c>
      <c r="M2170" s="1" t="s">
        <v>16141</v>
      </c>
      <c r="N2170" s="1" t="s">
        <v>116</v>
      </c>
      <c r="O2170" s="1" t="s">
        <v>117</v>
      </c>
      <c r="P2170" s="9">
        <v>96950</v>
      </c>
      <c r="Q2170" s="1" t="s">
        <v>118</v>
      </c>
      <c r="S2170" s="1">
        <v>16707885235</v>
      </c>
      <c r="U2170" s="1">
        <v>236116</v>
      </c>
      <c r="V2170" s="1" t="s">
        <v>119</v>
      </c>
      <c r="X2170" s="1" t="s">
        <v>16142</v>
      </c>
      <c r="Y2170" s="1" t="s">
        <v>16143</v>
      </c>
      <c r="Z2170" s="1" t="s">
        <v>402</v>
      </c>
      <c r="AA2170" s="1" t="s">
        <v>16144</v>
      </c>
      <c r="AB2170" s="1" t="s">
        <v>16145</v>
      </c>
      <c r="AC2170" s="1" t="s">
        <v>16141</v>
      </c>
      <c r="AD2170" s="1" t="s">
        <v>167</v>
      </c>
      <c r="AE2170" s="1" t="s">
        <v>117</v>
      </c>
      <c r="AF2170" s="9">
        <v>96950</v>
      </c>
      <c r="AG2170" s="1" t="s">
        <v>118</v>
      </c>
      <c r="AH2170" s="1" t="s">
        <v>168</v>
      </c>
      <c r="AI2170" s="1">
        <v>16707885235</v>
      </c>
      <c r="AK2170" s="1" t="s">
        <v>16148</v>
      </c>
      <c r="BC2170" s="1" t="str">
        <f>"49-9071.00"</f>
        <v>49-9071.00</v>
      </c>
      <c r="BD2170" s="1" t="s">
        <v>214</v>
      </c>
      <c r="BE2170" s="1" t="s">
        <v>16146</v>
      </c>
      <c r="BF2170" s="1" t="s">
        <v>3370</v>
      </c>
      <c r="BG2170" s="1">
        <v>10</v>
      </c>
      <c r="BH2170" s="1">
        <v>10</v>
      </c>
      <c r="BI2170" s="2">
        <v>44470</v>
      </c>
      <c r="BJ2170" s="2">
        <v>44834</v>
      </c>
      <c r="BK2170" s="2">
        <v>44470</v>
      </c>
      <c r="BL2170" s="2">
        <v>44834</v>
      </c>
      <c r="BM2170" s="1">
        <v>35</v>
      </c>
      <c r="BN2170" s="1">
        <v>0</v>
      </c>
      <c r="BO2170" s="1">
        <v>7</v>
      </c>
      <c r="BP2170" s="1">
        <v>7</v>
      </c>
      <c r="BQ2170" s="1">
        <v>7</v>
      </c>
      <c r="BR2170" s="1">
        <v>7</v>
      </c>
      <c r="BS2170" s="1">
        <v>7</v>
      </c>
      <c r="BT2170" s="1">
        <v>0</v>
      </c>
      <c r="BU2170" s="1" t="str">
        <f>"8:00 AM"</f>
        <v>8:00 AM</v>
      </c>
      <c r="BV2170" s="1" t="str">
        <f>"4:00 PM"</f>
        <v>4:00 PM</v>
      </c>
      <c r="BW2170" s="1" t="s">
        <v>135</v>
      </c>
      <c r="BX2170" s="1">
        <v>0</v>
      </c>
      <c r="BY2170" s="1">
        <v>12</v>
      </c>
      <c r="BZ2170" s="1" t="s">
        <v>112</v>
      </c>
      <c r="CB2170" s="4" t="s">
        <v>16147</v>
      </c>
      <c r="CC2170" s="1" t="s">
        <v>16145</v>
      </c>
      <c r="CD2170" s="1" t="s">
        <v>16141</v>
      </c>
      <c r="CE2170" s="1" t="s">
        <v>167</v>
      </c>
      <c r="CF2170" s="1" t="s">
        <v>117</v>
      </c>
      <c r="CG2170" s="1">
        <v>96950</v>
      </c>
      <c r="CH2170" s="3">
        <v>8.7100000000000009</v>
      </c>
      <c r="CI2170" s="3">
        <v>8.7100000000000009</v>
      </c>
      <c r="CJ2170" s="3">
        <v>13.06</v>
      </c>
      <c r="CK2170" s="3">
        <v>13.06</v>
      </c>
      <c r="CL2170" s="1" t="s">
        <v>137</v>
      </c>
      <c r="CM2170" s="1" t="s">
        <v>19841</v>
      </c>
      <c r="CN2170" s="1" t="s">
        <v>139</v>
      </c>
      <c r="CP2170" s="1" t="s">
        <v>112</v>
      </c>
      <c r="CQ2170" s="1" t="s">
        <v>111</v>
      </c>
      <c r="CR2170" s="1" t="s">
        <v>111</v>
      </c>
      <c r="CS2170" s="1" t="s">
        <v>111</v>
      </c>
      <c r="CT2170" s="1" t="s">
        <v>138</v>
      </c>
      <c r="CU2170" s="1" t="s">
        <v>111</v>
      </c>
      <c r="CV2170" s="1" t="s">
        <v>111</v>
      </c>
      <c r="CW2170" s="1" t="s">
        <v>19842</v>
      </c>
      <c r="CX2170" s="1">
        <v>16702355235</v>
      </c>
      <c r="CY2170" s="1" t="s">
        <v>16148</v>
      </c>
      <c r="CZ2170" s="1" t="s">
        <v>138</v>
      </c>
      <c r="DA2170" s="1" t="s">
        <v>111</v>
      </c>
      <c r="DB2170" s="1" t="s">
        <v>112</v>
      </c>
    </row>
    <row r="2171" spans="1:111" ht="15.6" customHeight="1" x14ac:dyDescent="0.25">
      <c r="A2171" s="1" t="s">
        <v>19878</v>
      </c>
      <c r="B2171" s="1" t="s">
        <v>238</v>
      </c>
      <c r="C2171" s="2">
        <v>44145.248847337964</v>
      </c>
      <c r="D2171" s="2">
        <v>44176</v>
      </c>
      <c r="E2171" s="1" t="s">
        <v>180</v>
      </c>
      <c r="G2171" s="1" t="s">
        <v>111</v>
      </c>
      <c r="H2171" s="1" t="s">
        <v>112</v>
      </c>
      <c r="I2171" s="1" t="s">
        <v>112</v>
      </c>
      <c r="J2171" s="1" t="s">
        <v>7833</v>
      </c>
      <c r="K2171" s="1" t="s">
        <v>7834</v>
      </c>
      <c r="L2171" s="1" t="s">
        <v>7835</v>
      </c>
      <c r="M2171" s="1" t="s">
        <v>7836</v>
      </c>
      <c r="N2171" s="1" t="s">
        <v>116</v>
      </c>
      <c r="O2171" s="1" t="s">
        <v>117</v>
      </c>
      <c r="P2171" s="9">
        <v>96950</v>
      </c>
      <c r="Q2171" s="1" t="s">
        <v>118</v>
      </c>
      <c r="R2171" s="1" t="s">
        <v>138</v>
      </c>
      <c r="S2171" s="1">
        <v>16702337000</v>
      </c>
      <c r="U2171" s="1">
        <v>72251</v>
      </c>
      <c r="V2171" s="1" t="s">
        <v>119</v>
      </c>
      <c r="X2171" s="1" t="s">
        <v>617</v>
      </c>
      <c r="Y2171" s="1" t="s">
        <v>7837</v>
      </c>
      <c r="AA2171" s="1" t="s">
        <v>461</v>
      </c>
      <c r="AB2171" s="1" t="s">
        <v>7835</v>
      </c>
      <c r="AC2171" s="1" t="s">
        <v>7836</v>
      </c>
      <c r="AD2171" s="1" t="s">
        <v>116</v>
      </c>
      <c r="AE2171" s="1" t="s">
        <v>117</v>
      </c>
      <c r="AF2171" s="9">
        <v>96950</v>
      </c>
      <c r="AG2171" s="1" t="s">
        <v>118</v>
      </c>
      <c r="AH2171" s="1" t="s">
        <v>138</v>
      </c>
      <c r="AI2171" s="1">
        <v>16702337000</v>
      </c>
      <c r="AK2171" s="1" t="s">
        <v>7838</v>
      </c>
      <c r="BC2171" s="1" t="str">
        <f>"35-2014.00"</f>
        <v>35-2014.00</v>
      </c>
      <c r="BD2171" s="1" t="s">
        <v>152</v>
      </c>
      <c r="BE2171" s="1" t="s">
        <v>7839</v>
      </c>
      <c r="BF2171" s="1" t="s">
        <v>154</v>
      </c>
      <c r="BG2171" s="1">
        <v>1</v>
      </c>
      <c r="BH2171" s="1">
        <v>1</v>
      </c>
      <c r="BI2171" s="2">
        <v>44228</v>
      </c>
      <c r="BJ2171" s="2">
        <v>44592</v>
      </c>
      <c r="BK2171" s="2">
        <v>44228</v>
      </c>
      <c r="BL2171" s="2">
        <v>44592</v>
      </c>
      <c r="BM2171" s="1">
        <v>40</v>
      </c>
      <c r="BN2171" s="1">
        <v>0</v>
      </c>
      <c r="BO2171" s="1">
        <v>8</v>
      </c>
      <c r="BP2171" s="1">
        <v>8</v>
      </c>
      <c r="BQ2171" s="1">
        <v>8</v>
      </c>
      <c r="BR2171" s="1">
        <v>8</v>
      </c>
      <c r="BS2171" s="1">
        <v>8</v>
      </c>
      <c r="BT2171" s="1">
        <v>0</v>
      </c>
      <c r="BU2171" s="1" t="str">
        <f>"10:00 AM"</f>
        <v>10:00 AM</v>
      </c>
      <c r="BV2171" s="1" t="str">
        <f>"6:00 PM"</f>
        <v>6:00 PM</v>
      </c>
      <c r="BW2171" s="1" t="s">
        <v>135</v>
      </c>
      <c r="BX2171" s="1">
        <v>0</v>
      </c>
      <c r="BY2171" s="1">
        <v>12</v>
      </c>
      <c r="BZ2171" s="1" t="s">
        <v>112</v>
      </c>
      <c r="CA2171" s="1">
        <v>0</v>
      </c>
      <c r="CB2171" s="1" t="s">
        <v>7840</v>
      </c>
      <c r="CC2171" s="1" t="s">
        <v>7835</v>
      </c>
      <c r="CD2171" s="1" t="s">
        <v>7836</v>
      </c>
      <c r="CE2171" s="1" t="s">
        <v>116</v>
      </c>
      <c r="CF2171" s="1" t="s">
        <v>117</v>
      </c>
      <c r="CG2171" s="1">
        <v>96950</v>
      </c>
      <c r="CH2171" s="3">
        <v>8.68</v>
      </c>
      <c r="CJ2171" s="3">
        <v>13.02</v>
      </c>
      <c r="CL2171" s="1" t="s">
        <v>137</v>
      </c>
      <c r="CM2171" s="1" t="s">
        <v>362</v>
      </c>
      <c r="CN2171" s="1" t="s">
        <v>139</v>
      </c>
      <c r="CP2171" s="1" t="s">
        <v>112</v>
      </c>
      <c r="CQ2171" s="1" t="s">
        <v>111</v>
      </c>
      <c r="CR2171" s="1" t="s">
        <v>112</v>
      </c>
      <c r="CS2171" s="1" t="s">
        <v>111</v>
      </c>
      <c r="CT2171" s="1" t="s">
        <v>138</v>
      </c>
      <c r="CU2171" s="1" t="s">
        <v>111</v>
      </c>
      <c r="CV2171" s="1" t="s">
        <v>138</v>
      </c>
      <c r="CW2171" s="1" t="s">
        <v>2538</v>
      </c>
      <c r="CX2171" s="1">
        <v>16702337000</v>
      </c>
      <c r="CY2171" s="1" t="s">
        <v>7838</v>
      </c>
      <c r="CZ2171" s="1" t="s">
        <v>138</v>
      </c>
      <c r="DA2171" s="1" t="s">
        <v>111</v>
      </c>
      <c r="DB2171" s="1" t="s">
        <v>112</v>
      </c>
      <c r="DC2171" s="1" t="s">
        <v>2539</v>
      </c>
      <c r="DD2171" s="1" t="s">
        <v>1318</v>
      </c>
      <c r="DE2171" s="1" t="s">
        <v>448</v>
      </c>
      <c r="DF2171" s="1">
        <v>660591786</v>
      </c>
      <c r="DG2171" s="1" t="s">
        <v>7838</v>
      </c>
    </row>
    <row r="2172" spans="1:111" ht="15.6" customHeight="1" x14ac:dyDescent="0.25">
      <c r="A2172" s="1" t="s">
        <v>19893</v>
      </c>
      <c r="B2172" s="1" t="s">
        <v>238</v>
      </c>
      <c r="C2172" s="2">
        <v>44088.134883217594</v>
      </c>
      <c r="D2172" s="2">
        <v>44152</v>
      </c>
      <c r="E2172" s="1" t="s">
        <v>180</v>
      </c>
      <c r="G2172" s="1" t="s">
        <v>112</v>
      </c>
      <c r="H2172" s="1" t="s">
        <v>112</v>
      </c>
      <c r="I2172" s="1" t="s">
        <v>112</v>
      </c>
      <c r="J2172" s="1" t="s">
        <v>13497</v>
      </c>
      <c r="K2172" s="1" t="s">
        <v>13498</v>
      </c>
      <c r="L2172" s="1" t="s">
        <v>1125</v>
      </c>
      <c r="M2172" s="1" t="s">
        <v>1126</v>
      </c>
      <c r="N2172" s="1" t="s">
        <v>116</v>
      </c>
      <c r="O2172" s="1" t="s">
        <v>117</v>
      </c>
      <c r="P2172" s="9">
        <v>96950</v>
      </c>
      <c r="Q2172" s="1" t="s">
        <v>118</v>
      </c>
      <c r="R2172" s="1" t="s">
        <v>117</v>
      </c>
      <c r="S2172" s="1">
        <v>16702341795</v>
      </c>
      <c r="U2172" s="1">
        <v>722511</v>
      </c>
      <c r="V2172" s="1" t="s">
        <v>119</v>
      </c>
      <c r="X2172" s="1" t="s">
        <v>1127</v>
      </c>
      <c r="Y2172" s="1" t="s">
        <v>848</v>
      </c>
      <c r="Z2172" s="1" t="s">
        <v>1128</v>
      </c>
      <c r="AA2172" s="1" t="s">
        <v>1129</v>
      </c>
      <c r="AB2172" s="1" t="s">
        <v>1125</v>
      </c>
      <c r="AC2172" s="1" t="s">
        <v>1130</v>
      </c>
      <c r="AD2172" s="1" t="s">
        <v>116</v>
      </c>
      <c r="AE2172" s="1" t="s">
        <v>117</v>
      </c>
      <c r="AF2172" s="9">
        <v>96950</v>
      </c>
      <c r="AG2172" s="1" t="s">
        <v>118</v>
      </c>
      <c r="AH2172" s="1" t="s">
        <v>117</v>
      </c>
      <c r="AI2172" s="1">
        <v>16702341795</v>
      </c>
      <c r="AK2172" s="1" t="s">
        <v>1131</v>
      </c>
      <c r="BC2172" s="1" t="str">
        <f>"35-1012.00"</f>
        <v>35-1012.00</v>
      </c>
      <c r="BD2172" s="1" t="s">
        <v>1372</v>
      </c>
      <c r="BE2172" s="1" t="s">
        <v>13499</v>
      </c>
      <c r="BF2172" s="1" t="s">
        <v>13500</v>
      </c>
      <c r="BG2172" s="1">
        <v>1</v>
      </c>
      <c r="BH2172" s="1">
        <v>1</v>
      </c>
      <c r="BI2172" s="2">
        <v>44166</v>
      </c>
      <c r="BJ2172" s="2">
        <v>44530</v>
      </c>
      <c r="BK2172" s="2">
        <v>44166</v>
      </c>
      <c r="BL2172" s="2">
        <v>44530</v>
      </c>
      <c r="BM2172" s="1">
        <v>35</v>
      </c>
      <c r="BN2172" s="1">
        <v>6</v>
      </c>
      <c r="BO2172" s="1">
        <v>5</v>
      </c>
      <c r="BP2172" s="1">
        <v>6</v>
      </c>
      <c r="BQ2172" s="1">
        <v>6</v>
      </c>
      <c r="BR2172" s="1">
        <v>0</v>
      </c>
      <c r="BS2172" s="1">
        <v>6</v>
      </c>
      <c r="BT2172" s="1">
        <v>6</v>
      </c>
      <c r="BU2172" s="1" t="str">
        <f>"10:00 AM"</f>
        <v>10:00 AM</v>
      </c>
      <c r="BV2172" s="1" t="str">
        <f>"10:00 PM"</f>
        <v>10:00 PM</v>
      </c>
      <c r="BW2172" s="1" t="s">
        <v>135</v>
      </c>
      <c r="BX2172" s="1">
        <v>0</v>
      </c>
      <c r="BY2172" s="1">
        <v>12</v>
      </c>
      <c r="BZ2172" s="1" t="s">
        <v>111</v>
      </c>
      <c r="CA2172" s="1">
        <v>10</v>
      </c>
      <c r="CB2172" s="1" t="s">
        <v>19894</v>
      </c>
      <c r="CC2172" s="1" t="s">
        <v>13502</v>
      </c>
      <c r="CD2172" s="1" t="s">
        <v>3960</v>
      </c>
      <c r="CE2172" s="1" t="s">
        <v>116</v>
      </c>
      <c r="CF2172" s="1" t="s">
        <v>117</v>
      </c>
      <c r="CG2172" s="1">
        <v>96950</v>
      </c>
      <c r="CH2172" s="3">
        <v>9.14</v>
      </c>
      <c r="CI2172" s="3">
        <v>9.14</v>
      </c>
      <c r="CJ2172" s="3">
        <v>13.71</v>
      </c>
      <c r="CK2172" s="3">
        <v>13.71</v>
      </c>
      <c r="CL2172" s="1" t="s">
        <v>137</v>
      </c>
      <c r="CN2172" s="1" t="s">
        <v>139</v>
      </c>
      <c r="CP2172" s="1" t="s">
        <v>112</v>
      </c>
      <c r="CQ2172" s="1" t="s">
        <v>111</v>
      </c>
      <c r="CR2172" s="1" t="s">
        <v>112</v>
      </c>
      <c r="CS2172" s="1" t="s">
        <v>111</v>
      </c>
      <c r="CT2172" s="1" t="s">
        <v>138</v>
      </c>
      <c r="CU2172" s="1" t="s">
        <v>111</v>
      </c>
      <c r="CV2172" s="1" t="s">
        <v>111</v>
      </c>
      <c r="CW2172" s="1" t="s">
        <v>1134</v>
      </c>
      <c r="CX2172" s="1">
        <v>16702341795</v>
      </c>
      <c r="CY2172" s="1" t="s">
        <v>13503</v>
      </c>
      <c r="CZ2172" s="1" t="s">
        <v>1136</v>
      </c>
      <c r="DA2172" s="1" t="s">
        <v>111</v>
      </c>
      <c r="DB2172" s="1" t="s">
        <v>112</v>
      </c>
    </row>
    <row r="2173" spans="1:111" ht="15.6" customHeight="1" x14ac:dyDescent="0.25">
      <c r="A2173" s="1" t="s">
        <v>19895</v>
      </c>
      <c r="B2173" s="1" t="s">
        <v>238</v>
      </c>
      <c r="C2173" s="2">
        <v>44050.191322800929</v>
      </c>
      <c r="D2173" s="2">
        <v>44118</v>
      </c>
      <c r="E2173" s="1" t="s">
        <v>180</v>
      </c>
      <c r="G2173" s="1" t="s">
        <v>112</v>
      </c>
      <c r="H2173" s="1" t="s">
        <v>112</v>
      </c>
      <c r="I2173" s="1" t="s">
        <v>112</v>
      </c>
      <c r="J2173" s="1" t="s">
        <v>10322</v>
      </c>
      <c r="K2173" s="1" t="s">
        <v>18460</v>
      </c>
      <c r="L2173" s="1" t="s">
        <v>19896</v>
      </c>
      <c r="N2173" s="1" t="s">
        <v>167</v>
      </c>
      <c r="O2173" s="1" t="s">
        <v>117</v>
      </c>
      <c r="P2173" s="9">
        <v>96950</v>
      </c>
      <c r="Q2173" s="1" t="s">
        <v>118</v>
      </c>
      <c r="S2173" s="1">
        <v>16702354061</v>
      </c>
      <c r="U2173" s="1">
        <v>11411</v>
      </c>
      <c r="V2173" s="1" t="s">
        <v>119</v>
      </c>
      <c r="X2173" s="1" t="s">
        <v>10325</v>
      </c>
      <c r="Y2173" s="1" t="s">
        <v>19897</v>
      </c>
      <c r="Z2173" s="1" t="s">
        <v>11676</v>
      </c>
      <c r="AA2173" s="1" t="s">
        <v>3134</v>
      </c>
      <c r="AB2173" s="1" t="s">
        <v>10324</v>
      </c>
      <c r="AD2173" s="1" t="s">
        <v>116</v>
      </c>
      <c r="AE2173" s="1" t="s">
        <v>117</v>
      </c>
      <c r="AF2173" s="9">
        <v>96950</v>
      </c>
      <c r="AG2173" s="1" t="s">
        <v>118</v>
      </c>
      <c r="AI2173" s="1">
        <v>16702354061</v>
      </c>
      <c r="AK2173" s="1" t="s">
        <v>10329</v>
      </c>
      <c r="BC2173" s="1" t="str">
        <f>"49-3023.01"</f>
        <v>49-3023.01</v>
      </c>
      <c r="BD2173" s="1" t="s">
        <v>608</v>
      </c>
      <c r="BE2173" s="1" t="s">
        <v>19898</v>
      </c>
      <c r="BF2173" s="1" t="s">
        <v>19899</v>
      </c>
      <c r="BG2173" s="1">
        <v>1</v>
      </c>
      <c r="BH2173" s="1">
        <v>1</v>
      </c>
      <c r="BI2173" s="2">
        <v>44105</v>
      </c>
      <c r="BJ2173" s="2">
        <v>44469</v>
      </c>
      <c r="BK2173" s="2">
        <v>44118</v>
      </c>
      <c r="BL2173" s="2">
        <v>44469</v>
      </c>
      <c r="BM2173" s="1">
        <v>35</v>
      </c>
      <c r="BN2173" s="1">
        <v>0</v>
      </c>
      <c r="BO2173" s="1">
        <v>7</v>
      </c>
      <c r="BP2173" s="1">
        <v>7</v>
      </c>
      <c r="BQ2173" s="1">
        <v>7</v>
      </c>
      <c r="BR2173" s="1">
        <v>7</v>
      </c>
      <c r="BS2173" s="1">
        <v>7</v>
      </c>
      <c r="BT2173" s="1">
        <v>0</v>
      </c>
      <c r="BU2173" s="1" t="str">
        <f>"8:00 AM"</f>
        <v>8:00 AM</v>
      </c>
      <c r="BV2173" s="1" t="str">
        <f>"5:00 PM"</f>
        <v>5:00 PM</v>
      </c>
      <c r="BW2173" s="1" t="s">
        <v>135</v>
      </c>
      <c r="BX2173" s="1">
        <v>0</v>
      </c>
      <c r="BY2173" s="1">
        <v>12</v>
      </c>
      <c r="BZ2173" s="1" t="s">
        <v>112</v>
      </c>
      <c r="CA2173" s="1">
        <v>0</v>
      </c>
      <c r="CB2173" s="1" t="s">
        <v>19900</v>
      </c>
      <c r="CC2173" s="1" t="s">
        <v>19901</v>
      </c>
      <c r="CE2173" s="1" t="s">
        <v>167</v>
      </c>
      <c r="CF2173" s="1" t="s">
        <v>117</v>
      </c>
      <c r="CG2173" s="1">
        <v>96950</v>
      </c>
      <c r="CH2173" s="3">
        <v>14.71</v>
      </c>
      <c r="CI2173" s="3">
        <v>14.71</v>
      </c>
      <c r="CJ2173" s="3">
        <v>22.06</v>
      </c>
      <c r="CK2173" s="3">
        <v>22.06</v>
      </c>
      <c r="CL2173" s="1" t="s">
        <v>137</v>
      </c>
      <c r="CM2173" s="1" t="s">
        <v>230</v>
      </c>
      <c r="CN2173" s="1" t="s">
        <v>139</v>
      </c>
      <c r="CP2173" s="1" t="s">
        <v>112</v>
      </c>
      <c r="CQ2173" s="1" t="s">
        <v>111</v>
      </c>
      <c r="CR2173" s="1" t="s">
        <v>112</v>
      </c>
      <c r="CS2173" s="1" t="s">
        <v>111</v>
      </c>
      <c r="CT2173" s="1" t="s">
        <v>138</v>
      </c>
      <c r="CU2173" s="1" t="s">
        <v>111</v>
      </c>
      <c r="CV2173" s="1" t="s">
        <v>138</v>
      </c>
      <c r="CW2173" s="1" t="s">
        <v>19902</v>
      </c>
      <c r="CX2173" s="1">
        <v>16702354261</v>
      </c>
      <c r="CY2173" s="1" t="s">
        <v>10329</v>
      </c>
      <c r="CZ2173" s="1" t="s">
        <v>138</v>
      </c>
      <c r="DA2173" s="1" t="s">
        <v>111</v>
      </c>
      <c r="DB2173" s="1" t="s">
        <v>112</v>
      </c>
      <c r="DC2173" s="1" t="s">
        <v>10325</v>
      </c>
      <c r="DD2173" s="1" t="s">
        <v>10326</v>
      </c>
      <c r="DE2173" s="1" t="s">
        <v>11676</v>
      </c>
      <c r="DF2173" s="1" t="s">
        <v>18464</v>
      </c>
      <c r="DG2173" s="1" t="s">
        <v>10329</v>
      </c>
    </row>
    <row r="2174" spans="1:111" ht="15.6" customHeight="1" x14ac:dyDescent="0.25">
      <c r="A2174" s="1" t="s">
        <v>19911</v>
      </c>
      <c r="B2174" s="1" t="s">
        <v>238</v>
      </c>
      <c r="C2174" s="2">
        <v>44084.356861458335</v>
      </c>
      <c r="D2174" s="2">
        <v>44168</v>
      </c>
      <c r="E2174" s="1" t="s">
        <v>180</v>
      </c>
      <c r="G2174" s="1" t="s">
        <v>112</v>
      </c>
      <c r="H2174" s="1" t="s">
        <v>112</v>
      </c>
      <c r="I2174" s="1" t="s">
        <v>112</v>
      </c>
      <c r="J2174" s="1" t="s">
        <v>351</v>
      </c>
      <c r="K2174" s="1" t="s">
        <v>138</v>
      </c>
      <c r="L2174" s="1" t="s">
        <v>353</v>
      </c>
      <c r="M2174" s="1" t="s">
        <v>352</v>
      </c>
      <c r="N2174" s="1" t="s">
        <v>116</v>
      </c>
      <c r="O2174" s="1" t="s">
        <v>117</v>
      </c>
      <c r="P2174" s="9">
        <v>96950</v>
      </c>
      <c r="Q2174" s="1" t="s">
        <v>118</v>
      </c>
      <c r="R2174" s="1" t="s">
        <v>138</v>
      </c>
      <c r="S2174" s="1">
        <v>16702873622</v>
      </c>
      <c r="U2174" s="1">
        <v>453110</v>
      </c>
      <c r="V2174" s="1" t="s">
        <v>119</v>
      </c>
      <c r="X2174" s="1" t="s">
        <v>354</v>
      </c>
      <c r="Y2174" s="1" t="s">
        <v>355</v>
      </c>
      <c r="Z2174" s="1" t="s">
        <v>356</v>
      </c>
      <c r="AA2174" s="1" t="s">
        <v>357</v>
      </c>
      <c r="AB2174" s="1" t="s">
        <v>353</v>
      </c>
      <c r="AC2174" s="1" t="s">
        <v>352</v>
      </c>
      <c r="AD2174" s="1" t="s">
        <v>116</v>
      </c>
      <c r="AE2174" s="1" t="s">
        <v>117</v>
      </c>
      <c r="AF2174" s="9">
        <v>96950</v>
      </c>
      <c r="AG2174" s="1" t="s">
        <v>118</v>
      </c>
      <c r="AH2174" s="1" t="s">
        <v>138</v>
      </c>
      <c r="AI2174" s="1">
        <v>16702873622</v>
      </c>
      <c r="AK2174" s="1" t="s">
        <v>358</v>
      </c>
      <c r="BC2174" s="1" t="str">
        <f>"27-1023.00"</f>
        <v>27-1023.00</v>
      </c>
      <c r="BD2174" s="1" t="s">
        <v>463</v>
      </c>
      <c r="BE2174" s="1" t="s">
        <v>19912</v>
      </c>
      <c r="BF2174" s="1" t="s">
        <v>19913</v>
      </c>
      <c r="BG2174" s="1">
        <v>2</v>
      </c>
      <c r="BH2174" s="1">
        <v>2</v>
      </c>
      <c r="BI2174" s="2">
        <v>44105</v>
      </c>
      <c r="BJ2174" s="2">
        <v>44469</v>
      </c>
      <c r="BK2174" s="2">
        <v>44169</v>
      </c>
      <c r="BL2174" s="2">
        <v>44469</v>
      </c>
      <c r="BM2174" s="1">
        <v>40</v>
      </c>
      <c r="BN2174" s="1">
        <v>0</v>
      </c>
      <c r="BO2174" s="1">
        <v>8</v>
      </c>
      <c r="BP2174" s="1">
        <v>8</v>
      </c>
      <c r="BQ2174" s="1">
        <v>8</v>
      </c>
      <c r="BR2174" s="1">
        <v>8</v>
      </c>
      <c r="BS2174" s="1">
        <v>8</v>
      </c>
      <c r="BT2174" s="1">
        <v>0</v>
      </c>
      <c r="BU2174" s="1" t="str">
        <f>"8:00 AM"</f>
        <v>8:00 AM</v>
      </c>
      <c r="BV2174" s="1" t="str">
        <f>"5:00 PM"</f>
        <v>5:00 PM</v>
      </c>
      <c r="BW2174" s="1" t="s">
        <v>135</v>
      </c>
      <c r="BX2174" s="1">
        <v>0</v>
      </c>
      <c r="BY2174" s="1">
        <v>6</v>
      </c>
      <c r="BZ2174" s="1" t="s">
        <v>112</v>
      </c>
      <c r="CA2174" s="1">
        <v>0</v>
      </c>
      <c r="CB2174" s="4" t="s">
        <v>19914</v>
      </c>
      <c r="CC2174" s="1" t="s">
        <v>353</v>
      </c>
      <c r="CD2174" s="1" t="s">
        <v>138</v>
      </c>
      <c r="CE2174" s="1" t="s">
        <v>116</v>
      </c>
      <c r="CF2174" s="1" t="s">
        <v>117</v>
      </c>
      <c r="CG2174" s="1">
        <v>96950</v>
      </c>
      <c r="CH2174" s="3">
        <v>10.26</v>
      </c>
      <c r="CI2174" s="3">
        <v>10.26</v>
      </c>
      <c r="CJ2174" s="3">
        <v>15.39</v>
      </c>
      <c r="CK2174" s="3">
        <v>15.39</v>
      </c>
      <c r="CL2174" s="1" t="s">
        <v>137</v>
      </c>
      <c r="CM2174" s="1" t="s">
        <v>138</v>
      </c>
      <c r="CN2174" s="1" t="s">
        <v>139</v>
      </c>
      <c r="CP2174" s="1" t="s">
        <v>112</v>
      </c>
      <c r="CQ2174" s="1" t="s">
        <v>111</v>
      </c>
      <c r="CR2174" s="1" t="s">
        <v>112</v>
      </c>
      <c r="CS2174" s="1" t="s">
        <v>111</v>
      </c>
      <c r="CT2174" s="1" t="s">
        <v>138</v>
      </c>
      <c r="CU2174" s="1" t="s">
        <v>111</v>
      </c>
      <c r="CV2174" s="1" t="s">
        <v>138</v>
      </c>
      <c r="CW2174" s="1" t="s">
        <v>138</v>
      </c>
      <c r="CX2174" s="1">
        <v>16702873622</v>
      </c>
      <c r="CY2174" s="1" t="s">
        <v>358</v>
      </c>
      <c r="CZ2174" s="1" t="s">
        <v>138</v>
      </c>
      <c r="DA2174" s="1" t="s">
        <v>111</v>
      </c>
      <c r="DB2174" s="1" t="s">
        <v>112</v>
      </c>
    </row>
    <row r="2175" spans="1:111" ht="15.6" customHeight="1" x14ac:dyDescent="0.25">
      <c r="A2175" s="1" t="s">
        <v>19915</v>
      </c>
      <c r="B2175" s="1" t="s">
        <v>238</v>
      </c>
      <c r="C2175" s="2">
        <v>44050.037874652779</v>
      </c>
      <c r="D2175" s="2">
        <v>44112</v>
      </c>
      <c r="E2175" s="1" t="s">
        <v>110</v>
      </c>
      <c r="F2175" s="2">
        <v>44103.833333333336</v>
      </c>
      <c r="G2175" s="1" t="s">
        <v>111</v>
      </c>
      <c r="H2175" s="1" t="s">
        <v>112</v>
      </c>
      <c r="I2175" s="1" t="s">
        <v>112</v>
      </c>
      <c r="J2175" s="1" t="s">
        <v>6802</v>
      </c>
      <c r="K2175" s="1" t="s">
        <v>6803</v>
      </c>
      <c r="L2175" s="1" t="s">
        <v>6804</v>
      </c>
      <c r="M2175" s="1" t="s">
        <v>2272</v>
      </c>
      <c r="N2175" s="1" t="s">
        <v>116</v>
      </c>
      <c r="O2175" s="1" t="s">
        <v>117</v>
      </c>
      <c r="P2175" s="9">
        <v>96950</v>
      </c>
      <c r="Q2175" s="1" t="s">
        <v>118</v>
      </c>
      <c r="R2175" s="1" t="s">
        <v>138</v>
      </c>
      <c r="S2175" s="1">
        <v>16702886903</v>
      </c>
      <c r="U2175" s="1">
        <v>72111</v>
      </c>
      <c r="V2175" s="1" t="s">
        <v>119</v>
      </c>
      <c r="X2175" s="1" t="s">
        <v>18950</v>
      </c>
      <c r="Y2175" s="1" t="s">
        <v>1786</v>
      </c>
      <c r="Z2175" s="1" t="s">
        <v>12230</v>
      </c>
      <c r="AA2175" s="1" t="s">
        <v>357</v>
      </c>
      <c r="AB2175" s="1" t="s">
        <v>6804</v>
      </c>
      <c r="AC2175" s="1" t="s">
        <v>2272</v>
      </c>
      <c r="AD2175" s="1" t="s">
        <v>116</v>
      </c>
      <c r="AE2175" s="1" t="s">
        <v>117</v>
      </c>
      <c r="AF2175" s="9">
        <v>96950</v>
      </c>
      <c r="AG2175" s="1" t="s">
        <v>118</v>
      </c>
      <c r="AH2175" s="1" t="s">
        <v>138</v>
      </c>
      <c r="AI2175" s="1">
        <v>16709898373</v>
      </c>
      <c r="AK2175" s="1" t="s">
        <v>6807</v>
      </c>
      <c r="BC2175" s="1" t="str">
        <f>"37-2012.00"</f>
        <v>37-2012.00</v>
      </c>
      <c r="BD2175" s="1" t="s">
        <v>576</v>
      </c>
      <c r="BE2175" s="1" t="s">
        <v>18951</v>
      </c>
      <c r="BF2175" s="1" t="s">
        <v>1255</v>
      </c>
      <c r="BG2175" s="1">
        <v>2</v>
      </c>
      <c r="BH2175" s="1">
        <v>2</v>
      </c>
      <c r="BI2175" s="2">
        <v>44105</v>
      </c>
      <c r="BJ2175" s="2">
        <v>44469</v>
      </c>
      <c r="BK2175" s="2">
        <v>44112</v>
      </c>
      <c r="BL2175" s="2">
        <v>44469</v>
      </c>
      <c r="BM2175" s="1">
        <v>35</v>
      </c>
      <c r="BN2175" s="1">
        <v>0</v>
      </c>
      <c r="BO2175" s="1">
        <v>7</v>
      </c>
      <c r="BP2175" s="1">
        <v>7</v>
      </c>
      <c r="BQ2175" s="1">
        <v>7</v>
      </c>
      <c r="BR2175" s="1">
        <v>7</v>
      </c>
      <c r="BS2175" s="1">
        <v>7</v>
      </c>
      <c r="BT2175" s="1">
        <v>0</v>
      </c>
      <c r="BU2175" s="1" t="str">
        <f>"8:00 AM"</f>
        <v>8:00 AM</v>
      </c>
      <c r="BV2175" s="1" t="str">
        <f>"4:00 PM"</f>
        <v>4:00 PM</v>
      </c>
      <c r="BW2175" s="1" t="s">
        <v>135</v>
      </c>
      <c r="BX2175" s="1">
        <v>0</v>
      </c>
      <c r="BY2175" s="1">
        <v>3</v>
      </c>
      <c r="BZ2175" s="1" t="s">
        <v>112</v>
      </c>
      <c r="CA2175" s="1">
        <v>0</v>
      </c>
      <c r="CB2175" s="1" t="s">
        <v>19916</v>
      </c>
      <c r="CC2175" s="1" t="s">
        <v>6804</v>
      </c>
      <c r="CD2175" s="1" t="s">
        <v>2272</v>
      </c>
      <c r="CE2175" s="1" t="s">
        <v>116</v>
      </c>
      <c r="CF2175" s="1" t="s">
        <v>117</v>
      </c>
      <c r="CG2175" s="1">
        <v>96950</v>
      </c>
      <c r="CH2175" s="3">
        <v>7.33</v>
      </c>
      <c r="CI2175" s="3">
        <v>7.4</v>
      </c>
      <c r="CJ2175" s="3">
        <v>11</v>
      </c>
      <c r="CK2175" s="3">
        <v>11.1</v>
      </c>
      <c r="CL2175" s="1" t="s">
        <v>137</v>
      </c>
      <c r="CM2175" s="1" t="s">
        <v>138</v>
      </c>
      <c r="CN2175" s="1" t="s">
        <v>139</v>
      </c>
      <c r="CP2175" s="1" t="s">
        <v>112</v>
      </c>
      <c r="CQ2175" s="1" t="s">
        <v>111</v>
      </c>
      <c r="CR2175" s="1" t="s">
        <v>112</v>
      </c>
      <c r="CS2175" s="1" t="s">
        <v>111</v>
      </c>
      <c r="CT2175" s="1" t="s">
        <v>138</v>
      </c>
      <c r="CU2175" s="1" t="s">
        <v>111</v>
      </c>
      <c r="CV2175" s="1" t="s">
        <v>138</v>
      </c>
      <c r="CW2175" s="1" t="s">
        <v>6811</v>
      </c>
      <c r="CX2175" s="1">
        <v>16702886903</v>
      </c>
      <c r="CY2175" s="1" t="s">
        <v>6807</v>
      </c>
      <c r="CZ2175" s="1" t="s">
        <v>138</v>
      </c>
      <c r="DA2175" s="1" t="s">
        <v>111</v>
      </c>
      <c r="DB2175" s="1" t="s">
        <v>112</v>
      </c>
    </row>
    <row r="2176" spans="1:111" ht="15.6" customHeight="1" x14ac:dyDescent="0.25">
      <c r="A2176" s="1" t="s">
        <v>19917</v>
      </c>
      <c r="B2176" s="1" t="s">
        <v>238</v>
      </c>
      <c r="C2176" s="2">
        <v>44034.790464120371</v>
      </c>
      <c r="D2176" s="2">
        <v>44119</v>
      </c>
      <c r="E2176" s="1" t="s">
        <v>180</v>
      </c>
      <c r="G2176" s="1" t="s">
        <v>112</v>
      </c>
      <c r="H2176" s="1" t="s">
        <v>112</v>
      </c>
      <c r="I2176" s="1" t="s">
        <v>112</v>
      </c>
      <c r="J2176" s="1" t="s">
        <v>9414</v>
      </c>
      <c r="L2176" s="1" t="s">
        <v>9416</v>
      </c>
      <c r="N2176" s="1" t="s">
        <v>167</v>
      </c>
      <c r="O2176" s="1" t="s">
        <v>117</v>
      </c>
      <c r="P2176" s="9">
        <v>96950</v>
      </c>
      <c r="Q2176" s="1" t="s">
        <v>118</v>
      </c>
      <c r="S2176" s="1">
        <v>16709897952</v>
      </c>
      <c r="U2176" s="1">
        <v>56172</v>
      </c>
      <c r="V2176" s="1" t="s">
        <v>119</v>
      </c>
      <c r="X2176" s="1" t="s">
        <v>9417</v>
      </c>
      <c r="Y2176" s="1" t="s">
        <v>19395</v>
      </c>
      <c r="Z2176" s="1" t="s">
        <v>9419</v>
      </c>
      <c r="AA2176" s="1" t="s">
        <v>6708</v>
      </c>
      <c r="AB2176" s="1" t="s">
        <v>9416</v>
      </c>
      <c r="AD2176" s="1" t="s">
        <v>167</v>
      </c>
      <c r="AE2176" s="1" t="s">
        <v>117</v>
      </c>
      <c r="AF2176" s="9">
        <v>96950</v>
      </c>
      <c r="AG2176" s="1" t="s">
        <v>118</v>
      </c>
      <c r="AI2176" s="1">
        <v>16709897952</v>
      </c>
      <c r="AK2176" s="1" t="s">
        <v>9421</v>
      </c>
      <c r="BC2176" s="1" t="str">
        <f>"37-2011.00"</f>
        <v>37-2011.00</v>
      </c>
      <c r="BD2176" s="1" t="s">
        <v>676</v>
      </c>
      <c r="BE2176" s="1" t="s">
        <v>19396</v>
      </c>
      <c r="BF2176" s="1" t="s">
        <v>19397</v>
      </c>
      <c r="BG2176" s="1">
        <v>3</v>
      </c>
      <c r="BH2176" s="1">
        <v>3</v>
      </c>
      <c r="BI2176" s="2">
        <v>44105</v>
      </c>
      <c r="BJ2176" s="2">
        <v>44469</v>
      </c>
      <c r="BK2176" s="2">
        <v>44119</v>
      </c>
      <c r="BL2176" s="2">
        <v>44469</v>
      </c>
      <c r="BM2176" s="1">
        <v>35</v>
      </c>
      <c r="BN2176" s="1">
        <v>0</v>
      </c>
      <c r="BO2176" s="1">
        <v>7</v>
      </c>
      <c r="BP2176" s="1">
        <v>7</v>
      </c>
      <c r="BQ2176" s="1">
        <v>7</v>
      </c>
      <c r="BR2176" s="1">
        <v>7</v>
      </c>
      <c r="BS2176" s="1">
        <v>7</v>
      </c>
      <c r="BT2176" s="1">
        <v>0</v>
      </c>
      <c r="BU2176" s="1" t="str">
        <f>"8:00 AM"</f>
        <v>8:00 AM</v>
      </c>
      <c r="BV2176" s="1" t="str">
        <f>"4:00 PM"</f>
        <v>4:00 PM</v>
      </c>
      <c r="BW2176" s="1" t="s">
        <v>230</v>
      </c>
      <c r="BX2176" s="1">
        <v>0</v>
      </c>
      <c r="BY2176" s="1">
        <v>0</v>
      </c>
      <c r="BZ2176" s="1" t="s">
        <v>112</v>
      </c>
      <c r="CA2176" s="1">
        <v>0</v>
      </c>
      <c r="CB2176" s="1" t="s">
        <v>138</v>
      </c>
      <c r="CC2176" s="1" t="s">
        <v>19398</v>
      </c>
      <c r="CE2176" s="1" t="s">
        <v>167</v>
      </c>
      <c r="CF2176" s="1" t="s">
        <v>117</v>
      </c>
      <c r="CG2176" s="1">
        <v>96950</v>
      </c>
      <c r="CH2176" s="3">
        <v>10.42</v>
      </c>
      <c r="CI2176" s="3">
        <v>10.42</v>
      </c>
      <c r="CJ2176" s="3">
        <v>15.63</v>
      </c>
      <c r="CK2176" s="3">
        <v>15.63</v>
      </c>
      <c r="CL2176" s="1" t="s">
        <v>137</v>
      </c>
      <c r="CN2176" s="1" t="s">
        <v>139</v>
      </c>
      <c r="CP2176" s="1" t="s">
        <v>112</v>
      </c>
      <c r="CQ2176" s="1" t="s">
        <v>111</v>
      </c>
      <c r="CR2176" s="1" t="s">
        <v>112</v>
      </c>
      <c r="CS2176" s="1" t="s">
        <v>111</v>
      </c>
      <c r="CT2176" s="1" t="s">
        <v>138</v>
      </c>
      <c r="CU2176" s="1" t="s">
        <v>111</v>
      </c>
      <c r="CV2176" s="1" t="s">
        <v>138</v>
      </c>
      <c r="CW2176" s="1" t="s">
        <v>3422</v>
      </c>
      <c r="CX2176" s="1">
        <v>16709897952</v>
      </c>
      <c r="CY2176" s="1" t="s">
        <v>9421</v>
      </c>
      <c r="CZ2176" s="1" t="s">
        <v>428</v>
      </c>
      <c r="DA2176" s="1" t="s">
        <v>111</v>
      </c>
      <c r="DB2176" s="1" t="s">
        <v>112</v>
      </c>
    </row>
    <row r="2177" spans="1:111" ht="15.6" customHeight="1" x14ac:dyDescent="0.25">
      <c r="A2177" s="1" t="s">
        <v>19918</v>
      </c>
      <c r="B2177" s="1" t="s">
        <v>238</v>
      </c>
      <c r="C2177" s="2">
        <v>44081.899380208335</v>
      </c>
      <c r="D2177" s="2">
        <v>44153</v>
      </c>
      <c r="E2177" s="1" t="s">
        <v>110</v>
      </c>
      <c r="F2177" s="2">
        <v>44103.833333333336</v>
      </c>
      <c r="G2177" s="1" t="s">
        <v>112</v>
      </c>
      <c r="H2177" s="1" t="s">
        <v>112</v>
      </c>
      <c r="I2177" s="1" t="s">
        <v>112</v>
      </c>
      <c r="J2177" s="1" t="s">
        <v>3197</v>
      </c>
      <c r="L2177" s="1" t="s">
        <v>12264</v>
      </c>
      <c r="M2177" s="1" t="s">
        <v>12265</v>
      </c>
      <c r="N2177" s="1" t="s">
        <v>167</v>
      </c>
      <c r="O2177" s="1" t="s">
        <v>117</v>
      </c>
      <c r="P2177" s="9">
        <v>96950</v>
      </c>
      <c r="Q2177" s="1" t="s">
        <v>118</v>
      </c>
      <c r="S2177" s="1">
        <v>16703229282</v>
      </c>
      <c r="U2177" s="1">
        <v>332321</v>
      </c>
      <c r="V2177" s="1" t="s">
        <v>119</v>
      </c>
      <c r="X2177" s="1" t="s">
        <v>12266</v>
      </c>
      <c r="Y2177" s="1" t="s">
        <v>3415</v>
      </c>
      <c r="Z2177" s="1" t="s">
        <v>12267</v>
      </c>
      <c r="AA2177" s="1" t="s">
        <v>171</v>
      </c>
      <c r="AB2177" s="1" t="s">
        <v>12264</v>
      </c>
      <c r="AC2177" s="1" t="s">
        <v>12265</v>
      </c>
      <c r="AD2177" s="1" t="s">
        <v>167</v>
      </c>
      <c r="AE2177" s="1" t="s">
        <v>117</v>
      </c>
      <c r="AF2177" s="9">
        <v>96950</v>
      </c>
      <c r="AG2177" s="1" t="s">
        <v>118</v>
      </c>
      <c r="AI2177" s="1">
        <v>16703229282</v>
      </c>
      <c r="AK2177" s="1" t="s">
        <v>3202</v>
      </c>
      <c r="BC2177" s="1" t="str">
        <f>"51-2099.00"</f>
        <v>51-2099.00</v>
      </c>
      <c r="BD2177" s="1" t="s">
        <v>9947</v>
      </c>
      <c r="BE2177" s="1" t="s">
        <v>19919</v>
      </c>
      <c r="BF2177" s="1" t="s">
        <v>19920</v>
      </c>
      <c r="BG2177" s="1">
        <v>10</v>
      </c>
      <c r="BH2177" s="1">
        <v>10</v>
      </c>
      <c r="BI2177" s="2">
        <v>44105</v>
      </c>
      <c r="BJ2177" s="2">
        <v>44469</v>
      </c>
      <c r="BK2177" s="2">
        <v>44153</v>
      </c>
      <c r="BL2177" s="2">
        <v>44469</v>
      </c>
      <c r="BM2177" s="1">
        <v>40</v>
      </c>
      <c r="BN2177" s="1">
        <v>0</v>
      </c>
      <c r="BO2177" s="1">
        <v>8</v>
      </c>
      <c r="BP2177" s="1">
        <v>8</v>
      </c>
      <c r="BQ2177" s="1">
        <v>8</v>
      </c>
      <c r="BR2177" s="1">
        <v>8</v>
      </c>
      <c r="BS2177" s="1">
        <v>8</v>
      </c>
      <c r="BT2177" s="1">
        <v>0</v>
      </c>
      <c r="BU2177" s="1" t="str">
        <f>"8:00 AM"</f>
        <v>8:00 AM</v>
      </c>
      <c r="BV2177" s="1" t="str">
        <f>"5:00 PM"</f>
        <v>5:00 PM</v>
      </c>
      <c r="BW2177" s="1" t="s">
        <v>230</v>
      </c>
      <c r="BX2177" s="1">
        <v>0</v>
      </c>
      <c r="BY2177" s="1">
        <v>12</v>
      </c>
      <c r="BZ2177" s="1" t="s">
        <v>112</v>
      </c>
      <c r="CA2177" s="1">
        <v>0</v>
      </c>
      <c r="CB2177" s="1" t="s">
        <v>9950</v>
      </c>
      <c r="CC2177" s="1" t="s">
        <v>12264</v>
      </c>
      <c r="CD2177" s="1" t="s">
        <v>12265</v>
      </c>
      <c r="CE2177" s="1" t="s">
        <v>167</v>
      </c>
      <c r="CF2177" s="1" t="s">
        <v>117</v>
      </c>
      <c r="CG2177" s="1">
        <v>96950</v>
      </c>
      <c r="CH2177" s="3">
        <v>12.02</v>
      </c>
      <c r="CI2177" s="3">
        <v>12.02</v>
      </c>
      <c r="CJ2177" s="3">
        <v>18.03</v>
      </c>
      <c r="CK2177" s="3">
        <v>18.03</v>
      </c>
      <c r="CL2177" s="1" t="s">
        <v>137</v>
      </c>
      <c r="CM2177" s="1" t="s">
        <v>230</v>
      </c>
      <c r="CN2177" s="1" t="s">
        <v>139</v>
      </c>
      <c r="CP2177" s="1" t="s">
        <v>112</v>
      </c>
      <c r="CQ2177" s="1" t="s">
        <v>111</v>
      </c>
      <c r="CR2177" s="1" t="s">
        <v>111</v>
      </c>
      <c r="CS2177" s="1" t="s">
        <v>111</v>
      </c>
      <c r="CT2177" s="1" t="s">
        <v>138</v>
      </c>
      <c r="CU2177" s="1" t="s">
        <v>111</v>
      </c>
      <c r="CV2177" s="1" t="s">
        <v>138</v>
      </c>
      <c r="CW2177" s="1" t="s">
        <v>230</v>
      </c>
      <c r="CX2177" s="1">
        <v>16703229282</v>
      </c>
      <c r="CY2177" s="1" t="s">
        <v>3202</v>
      </c>
      <c r="CZ2177" s="1" t="s">
        <v>138</v>
      </c>
      <c r="DA2177" s="1" t="s">
        <v>111</v>
      </c>
      <c r="DB2177" s="1" t="s">
        <v>112</v>
      </c>
    </row>
    <row r="2178" spans="1:111" ht="15.6" customHeight="1" x14ac:dyDescent="0.25">
      <c r="A2178" s="1" t="s">
        <v>19921</v>
      </c>
      <c r="B2178" s="1" t="s">
        <v>238</v>
      </c>
      <c r="C2178" s="2">
        <v>44083.329463657406</v>
      </c>
      <c r="D2178" s="2">
        <v>44138</v>
      </c>
      <c r="E2178" s="1" t="s">
        <v>180</v>
      </c>
      <c r="G2178" s="1" t="s">
        <v>112</v>
      </c>
      <c r="H2178" s="1" t="s">
        <v>112</v>
      </c>
      <c r="I2178" s="1" t="s">
        <v>112</v>
      </c>
      <c r="J2178" s="1" t="s">
        <v>521</v>
      </c>
      <c r="K2178" s="1" t="s">
        <v>522</v>
      </c>
      <c r="L2178" s="1" t="s">
        <v>523</v>
      </c>
      <c r="M2178" s="1" t="s">
        <v>529</v>
      </c>
      <c r="N2178" s="1" t="s">
        <v>167</v>
      </c>
      <c r="O2178" s="1" t="s">
        <v>117</v>
      </c>
      <c r="P2178" s="9">
        <v>96950</v>
      </c>
      <c r="Q2178" s="1" t="s">
        <v>118</v>
      </c>
      <c r="S2178" s="1">
        <v>16702352883</v>
      </c>
      <c r="U2178" s="1">
        <v>561320</v>
      </c>
      <c r="V2178" s="1" t="s">
        <v>119</v>
      </c>
      <c r="X2178" s="1" t="s">
        <v>525</v>
      </c>
      <c r="Y2178" s="1" t="s">
        <v>526</v>
      </c>
      <c r="Z2178" s="1" t="s">
        <v>527</v>
      </c>
      <c r="AA2178" s="1" t="s">
        <v>528</v>
      </c>
      <c r="AB2178" s="1" t="s">
        <v>523</v>
      </c>
      <c r="AC2178" s="1" t="s">
        <v>529</v>
      </c>
      <c r="AD2178" s="1" t="s">
        <v>167</v>
      </c>
      <c r="AE2178" s="1" t="s">
        <v>117</v>
      </c>
      <c r="AF2178" s="9">
        <v>96950</v>
      </c>
      <c r="AG2178" s="1" t="s">
        <v>118</v>
      </c>
      <c r="AI2178" s="1">
        <v>16702352883</v>
      </c>
      <c r="AK2178" s="1" t="s">
        <v>530</v>
      </c>
      <c r="BC2178" s="1" t="str">
        <f>"15-1151.00"</f>
        <v>15-1151.00</v>
      </c>
      <c r="BD2178" s="1" t="s">
        <v>2470</v>
      </c>
      <c r="BE2178" s="1" t="s">
        <v>6512</v>
      </c>
      <c r="BF2178" s="1" t="s">
        <v>4932</v>
      </c>
      <c r="BG2178" s="1">
        <v>1</v>
      </c>
      <c r="BH2178" s="1">
        <v>1</v>
      </c>
      <c r="BI2178" s="2">
        <v>44197</v>
      </c>
      <c r="BJ2178" s="2">
        <v>44561</v>
      </c>
      <c r="BK2178" s="2">
        <v>44197</v>
      </c>
      <c r="BL2178" s="2">
        <v>44561</v>
      </c>
      <c r="BM2178" s="1">
        <v>35</v>
      </c>
      <c r="BN2178" s="1">
        <v>0</v>
      </c>
      <c r="BO2178" s="1">
        <v>7</v>
      </c>
      <c r="BP2178" s="1">
        <v>7</v>
      </c>
      <c r="BQ2178" s="1">
        <v>7</v>
      </c>
      <c r="BR2178" s="1">
        <v>7</v>
      </c>
      <c r="BS2178" s="1">
        <v>7</v>
      </c>
      <c r="BT2178" s="1">
        <v>0</v>
      </c>
      <c r="BU2178" s="1" t="str">
        <f>"9:00 AM"</f>
        <v>9:00 AM</v>
      </c>
      <c r="BV2178" s="1" t="str">
        <f>"5:00 PM"</f>
        <v>5:00 PM</v>
      </c>
      <c r="BW2178" s="1" t="s">
        <v>392</v>
      </c>
      <c r="BX2178" s="1">
        <v>6</v>
      </c>
      <c r="BY2178" s="1">
        <v>12</v>
      </c>
      <c r="BZ2178" s="1" t="s">
        <v>112</v>
      </c>
      <c r="CA2178" s="1">
        <v>0</v>
      </c>
      <c r="CB2178" s="4" t="s">
        <v>19922</v>
      </c>
      <c r="CC2178" s="1" t="s">
        <v>523</v>
      </c>
      <c r="CD2178" s="1" t="s">
        <v>529</v>
      </c>
      <c r="CE2178" s="1" t="s">
        <v>167</v>
      </c>
      <c r="CF2178" s="1" t="s">
        <v>117</v>
      </c>
      <c r="CG2178" s="1">
        <v>96950</v>
      </c>
      <c r="CH2178" s="3">
        <v>17.48</v>
      </c>
      <c r="CI2178" s="3">
        <v>17.48</v>
      </c>
      <c r="CJ2178" s="3">
        <v>26.22</v>
      </c>
      <c r="CK2178" s="3">
        <v>26.22</v>
      </c>
      <c r="CL2178" s="1" t="s">
        <v>137</v>
      </c>
      <c r="CM2178" s="1" t="s">
        <v>138</v>
      </c>
      <c r="CN2178" s="1" t="s">
        <v>139</v>
      </c>
      <c r="CP2178" s="1" t="s">
        <v>112</v>
      </c>
      <c r="CQ2178" s="1" t="s">
        <v>111</v>
      </c>
      <c r="CR2178" s="1" t="s">
        <v>112</v>
      </c>
      <c r="CS2178" s="1" t="s">
        <v>111</v>
      </c>
      <c r="CT2178" s="1" t="s">
        <v>111</v>
      </c>
      <c r="CU2178" s="1" t="s">
        <v>111</v>
      </c>
      <c r="CV2178" s="1" t="s">
        <v>138</v>
      </c>
      <c r="CW2178" s="1" t="s">
        <v>138</v>
      </c>
      <c r="CX2178" s="1">
        <v>16702352883</v>
      </c>
      <c r="CY2178" s="1" t="s">
        <v>530</v>
      </c>
      <c r="CZ2178" s="1" t="s">
        <v>138</v>
      </c>
      <c r="DA2178" s="1" t="s">
        <v>111</v>
      </c>
      <c r="DB2178" s="1" t="s">
        <v>112</v>
      </c>
    </row>
    <row r="2179" spans="1:111" ht="15.6" customHeight="1" x14ac:dyDescent="0.25">
      <c r="A2179" s="1" t="s">
        <v>19928</v>
      </c>
      <c r="B2179" s="1" t="s">
        <v>238</v>
      </c>
      <c r="C2179" s="2">
        <v>44133.098746990741</v>
      </c>
      <c r="D2179" s="2">
        <v>44172</v>
      </c>
      <c r="E2179" s="1" t="s">
        <v>180</v>
      </c>
      <c r="G2179" s="1" t="s">
        <v>111</v>
      </c>
      <c r="H2179" s="1" t="s">
        <v>112</v>
      </c>
      <c r="I2179" s="1" t="s">
        <v>112</v>
      </c>
      <c r="J2179" s="1" t="s">
        <v>7833</v>
      </c>
      <c r="K2179" s="1" t="s">
        <v>7834</v>
      </c>
      <c r="L2179" s="1" t="s">
        <v>7835</v>
      </c>
      <c r="M2179" s="1" t="s">
        <v>7836</v>
      </c>
      <c r="N2179" s="1" t="s">
        <v>116</v>
      </c>
      <c r="O2179" s="1" t="s">
        <v>117</v>
      </c>
      <c r="P2179" s="9">
        <v>96950</v>
      </c>
      <c r="Q2179" s="1" t="s">
        <v>118</v>
      </c>
      <c r="R2179" s="1" t="s">
        <v>138</v>
      </c>
      <c r="S2179" s="1">
        <v>16702337000</v>
      </c>
      <c r="U2179" s="1">
        <v>72251</v>
      </c>
      <c r="V2179" s="1" t="s">
        <v>119</v>
      </c>
      <c r="X2179" s="1" t="s">
        <v>617</v>
      </c>
      <c r="Y2179" s="1" t="s">
        <v>7837</v>
      </c>
      <c r="AA2179" s="1" t="s">
        <v>461</v>
      </c>
      <c r="AB2179" s="1" t="s">
        <v>7835</v>
      </c>
      <c r="AC2179" s="1" t="s">
        <v>7836</v>
      </c>
      <c r="AD2179" s="1" t="s">
        <v>116</v>
      </c>
      <c r="AE2179" s="1" t="s">
        <v>117</v>
      </c>
      <c r="AF2179" s="9">
        <v>96950</v>
      </c>
      <c r="AG2179" s="1" t="s">
        <v>118</v>
      </c>
      <c r="AH2179" s="1" t="s">
        <v>138</v>
      </c>
      <c r="AI2179" s="1">
        <v>16702337000</v>
      </c>
      <c r="AK2179" s="1" t="s">
        <v>7838</v>
      </c>
      <c r="BC2179" s="1" t="str">
        <f>"35-2014.00"</f>
        <v>35-2014.00</v>
      </c>
      <c r="BD2179" s="1" t="s">
        <v>152</v>
      </c>
      <c r="BE2179" s="1" t="s">
        <v>7839</v>
      </c>
      <c r="BF2179" s="1" t="s">
        <v>154</v>
      </c>
      <c r="BG2179" s="1">
        <v>1</v>
      </c>
      <c r="BH2179" s="1">
        <v>1</v>
      </c>
      <c r="BI2179" s="2">
        <v>44197</v>
      </c>
      <c r="BJ2179" s="2">
        <v>44561</v>
      </c>
      <c r="BK2179" s="2">
        <v>44197</v>
      </c>
      <c r="BL2179" s="2">
        <v>44561</v>
      </c>
      <c r="BM2179" s="1">
        <v>40</v>
      </c>
      <c r="BN2179" s="1">
        <v>0</v>
      </c>
      <c r="BO2179" s="1">
        <v>8</v>
      </c>
      <c r="BP2179" s="1">
        <v>8</v>
      </c>
      <c r="BQ2179" s="1">
        <v>8</v>
      </c>
      <c r="BR2179" s="1">
        <v>8</v>
      </c>
      <c r="BS2179" s="1">
        <v>8</v>
      </c>
      <c r="BT2179" s="1">
        <v>0</v>
      </c>
      <c r="BU2179" s="1" t="str">
        <f>"10:00 AM"</f>
        <v>10:00 AM</v>
      </c>
      <c r="BV2179" s="1" t="str">
        <f>"6:10 PM"</f>
        <v>6:10 PM</v>
      </c>
      <c r="BW2179" s="1" t="s">
        <v>135</v>
      </c>
      <c r="BX2179" s="1">
        <v>0</v>
      </c>
      <c r="BY2179" s="1">
        <v>12</v>
      </c>
      <c r="BZ2179" s="1" t="s">
        <v>112</v>
      </c>
      <c r="CA2179" s="1">
        <v>0</v>
      </c>
      <c r="CB2179" s="1" t="s">
        <v>19929</v>
      </c>
      <c r="CC2179" s="1" t="s">
        <v>7835</v>
      </c>
      <c r="CD2179" s="1" t="s">
        <v>7836</v>
      </c>
      <c r="CE2179" s="1" t="s">
        <v>116</v>
      </c>
      <c r="CF2179" s="1" t="s">
        <v>117</v>
      </c>
      <c r="CG2179" s="1">
        <v>96950</v>
      </c>
      <c r="CH2179" s="3">
        <v>8.68</v>
      </c>
      <c r="CJ2179" s="3">
        <v>13.02</v>
      </c>
      <c r="CL2179" s="1" t="s">
        <v>137</v>
      </c>
      <c r="CM2179" s="1" t="s">
        <v>362</v>
      </c>
      <c r="CN2179" s="1" t="s">
        <v>139</v>
      </c>
      <c r="CP2179" s="1" t="s">
        <v>112</v>
      </c>
      <c r="CQ2179" s="1" t="s">
        <v>111</v>
      </c>
      <c r="CR2179" s="1" t="s">
        <v>112</v>
      </c>
      <c r="CS2179" s="1" t="s">
        <v>111</v>
      </c>
      <c r="CT2179" s="1" t="s">
        <v>138</v>
      </c>
      <c r="CU2179" s="1" t="s">
        <v>111</v>
      </c>
      <c r="CV2179" s="1" t="s">
        <v>138</v>
      </c>
      <c r="CW2179" s="1" t="s">
        <v>2538</v>
      </c>
      <c r="CX2179" s="1">
        <v>16702337000</v>
      </c>
      <c r="CY2179" s="1" t="s">
        <v>7838</v>
      </c>
      <c r="CZ2179" s="1" t="s">
        <v>138</v>
      </c>
      <c r="DA2179" s="1" t="s">
        <v>111</v>
      </c>
      <c r="DB2179" s="1" t="s">
        <v>112</v>
      </c>
      <c r="DC2179" s="1" t="s">
        <v>2539</v>
      </c>
      <c r="DD2179" s="1" t="s">
        <v>1318</v>
      </c>
      <c r="DE2179" s="1" t="s">
        <v>448</v>
      </c>
      <c r="DF2179" s="1" t="s">
        <v>7833</v>
      </c>
      <c r="DG2179" s="1" t="s">
        <v>7838</v>
      </c>
    </row>
    <row r="2180" spans="1:111" ht="15.6" customHeight="1" x14ac:dyDescent="0.25">
      <c r="A2180" s="1" t="s">
        <v>19930</v>
      </c>
      <c r="B2180" s="1" t="s">
        <v>238</v>
      </c>
      <c r="C2180" s="2">
        <v>44047.042417013887</v>
      </c>
      <c r="D2180" s="2">
        <v>44113</v>
      </c>
      <c r="E2180" s="1" t="s">
        <v>110</v>
      </c>
      <c r="F2180" s="2">
        <v>44103.833333333336</v>
      </c>
      <c r="G2180" s="1" t="s">
        <v>111</v>
      </c>
      <c r="H2180" s="1" t="s">
        <v>112</v>
      </c>
      <c r="I2180" s="1" t="s">
        <v>112</v>
      </c>
      <c r="J2180" s="1" t="s">
        <v>382</v>
      </c>
      <c r="K2180" s="1" t="s">
        <v>383</v>
      </c>
      <c r="L2180" s="1" t="s">
        <v>394</v>
      </c>
      <c r="N2180" s="1" t="s">
        <v>116</v>
      </c>
      <c r="O2180" s="1" t="s">
        <v>117</v>
      </c>
      <c r="P2180" s="9">
        <v>96950</v>
      </c>
      <c r="Q2180" s="1" t="s">
        <v>118</v>
      </c>
      <c r="S2180" s="1">
        <v>16702345201</v>
      </c>
      <c r="U2180" s="1">
        <v>81111</v>
      </c>
      <c r="V2180" s="1" t="s">
        <v>119</v>
      </c>
      <c r="X2180" s="1" t="s">
        <v>385</v>
      </c>
      <c r="Y2180" s="1" t="s">
        <v>386</v>
      </c>
      <c r="Z2180" s="1" t="s">
        <v>138</v>
      </c>
      <c r="AA2180" s="1" t="s">
        <v>387</v>
      </c>
      <c r="AB2180" s="1" t="s">
        <v>384</v>
      </c>
      <c r="AD2180" s="1" t="s">
        <v>116</v>
      </c>
      <c r="AE2180" s="1" t="s">
        <v>117</v>
      </c>
      <c r="AF2180" s="9">
        <v>96950</v>
      </c>
      <c r="AG2180" s="1" t="s">
        <v>118</v>
      </c>
      <c r="AI2180" s="1">
        <v>16702345201</v>
      </c>
      <c r="AK2180" s="1" t="s">
        <v>388</v>
      </c>
      <c r="BC2180" s="1" t="str">
        <f>"49-3023.01"</f>
        <v>49-3023.01</v>
      </c>
      <c r="BD2180" s="1" t="s">
        <v>608</v>
      </c>
      <c r="BE2180" s="1" t="s">
        <v>609</v>
      </c>
      <c r="BF2180" s="1" t="s">
        <v>610</v>
      </c>
      <c r="BG2180" s="1">
        <v>1</v>
      </c>
      <c r="BH2180" s="1">
        <v>1</v>
      </c>
      <c r="BI2180" s="2">
        <v>44105</v>
      </c>
      <c r="BJ2180" s="2">
        <v>45199</v>
      </c>
      <c r="BK2180" s="2">
        <v>44113</v>
      </c>
      <c r="BL2180" s="2">
        <v>45199</v>
      </c>
      <c r="BM2180" s="1">
        <v>40</v>
      </c>
      <c r="BN2180" s="1">
        <v>0</v>
      </c>
      <c r="BO2180" s="1">
        <v>8</v>
      </c>
      <c r="BP2180" s="1">
        <v>8</v>
      </c>
      <c r="BQ2180" s="1">
        <v>8</v>
      </c>
      <c r="BR2180" s="1">
        <v>8</v>
      </c>
      <c r="BS2180" s="1">
        <v>8</v>
      </c>
      <c r="BT2180" s="1">
        <v>0</v>
      </c>
      <c r="BU2180" s="1" t="str">
        <f>"8:00 AM"</f>
        <v>8:00 AM</v>
      </c>
      <c r="BV2180" s="1" t="str">
        <f>"5:00 PM"</f>
        <v>5:00 PM</v>
      </c>
      <c r="BW2180" s="1" t="s">
        <v>135</v>
      </c>
      <c r="BX2180" s="1">
        <v>0</v>
      </c>
      <c r="BY2180" s="1">
        <v>12</v>
      </c>
      <c r="BZ2180" s="1" t="s">
        <v>112</v>
      </c>
      <c r="CA2180" s="1">
        <v>0</v>
      </c>
      <c r="CB2180" s="1" t="s">
        <v>611</v>
      </c>
      <c r="CC2180" s="1" t="s">
        <v>394</v>
      </c>
      <c r="CE2180" s="1" t="s">
        <v>157</v>
      </c>
      <c r="CF2180" s="1" t="s">
        <v>117</v>
      </c>
      <c r="CG2180" s="1">
        <v>96950</v>
      </c>
      <c r="CH2180" s="3">
        <v>7.98</v>
      </c>
      <c r="CI2180" s="3">
        <v>7.98</v>
      </c>
      <c r="CJ2180" s="3">
        <v>11.97</v>
      </c>
      <c r="CK2180" s="3">
        <v>11.97</v>
      </c>
      <c r="CL2180" s="1" t="s">
        <v>137</v>
      </c>
      <c r="CN2180" s="1" t="s">
        <v>139</v>
      </c>
      <c r="CP2180" s="1" t="s">
        <v>112</v>
      </c>
      <c r="CQ2180" s="1" t="s">
        <v>111</v>
      </c>
      <c r="CR2180" s="1" t="s">
        <v>112</v>
      </c>
      <c r="CS2180" s="1" t="s">
        <v>111</v>
      </c>
      <c r="CT2180" s="1" t="s">
        <v>138</v>
      </c>
      <c r="CU2180" s="1" t="s">
        <v>111</v>
      </c>
      <c r="CV2180" s="1" t="s">
        <v>138</v>
      </c>
      <c r="CW2180" s="1" t="s">
        <v>138</v>
      </c>
      <c r="CX2180" s="1">
        <v>16702345201</v>
      </c>
      <c r="CY2180" s="1" t="s">
        <v>388</v>
      </c>
      <c r="CZ2180" s="1" t="s">
        <v>138</v>
      </c>
      <c r="DA2180" s="1" t="s">
        <v>111</v>
      </c>
      <c r="DB2180" s="1" t="s">
        <v>112</v>
      </c>
    </row>
    <row r="2181" spans="1:111" ht="15.6" customHeight="1" x14ac:dyDescent="0.25">
      <c r="A2181" s="1" t="s">
        <v>19942</v>
      </c>
      <c r="B2181" s="1" t="s">
        <v>238</v>
      </c>
      <c r="C2181" s="2">
        <v>44132.269466666665</v>
      </c>
      <c r="D2181" s="2">
        <v>44179</v>
      </c>
      <c r="E2181" s="1" t="s">
        <v>180</v>
      </c>
      <c r="G2181" s="1" t="s">
        <v>112</v>
      </c>
      <c r="H2181" s="1" t="s">
        <v>112</v>
      </c>
      <c r="I2181" s="1" t="s">
        <v>112</v>
      </c>
      <c r="J2181" s="1">
        <v>660801732</v>
      </c>
      <c r="K2181" s="1">
        <v>660801732</v>
      </c>
      <c r="L2181" s="1" t="s">
        <v>6694</v>
      </c>
      <c r="M2181" s="1" t="s">
        <v>19943</v>
      </c>
      <c r="N2181" s="1" t="s">
        <v>116</v>
      </c>
      <c r="O2181" s="1" t="s">
        <v>117</v>
      </c>
      <c r="P2181" s="9">
        <v>96950</v>
      </c>
      <c r="Q2181" s="1" t="s">
        <v>118</v>
      </c>
      <c r="R2181" s="1" t="s">
        <v>138</v>
      </c>
      <c r="S2181" s="1">
        <v>16702333839</v>
      </c>
      <c r="U2181" s="1">
        <v>236220</v>
      </c>
      <c r="V2181" s="1" t="s">
        <v>119</v>
      </c>
      <c r="X2181" s="1" t="s">
        <v>5544</v>
      </c>
      <c r="Y2181" s="1" t="s">
        <v>5545</v>
      </c>
      <c r="Z2181" s="1" t="s">
        <v>1319</v>
      </c>
      <c r="AA2181" s="1" t="s">
        <v>387</v>
      </c>
      <c r="AB2181" s="1" t="s">
        <v>6694</v>
      </c>
      <c r="AC2181" s="1" t="s">
        <v>19944</v>
      </c>
      <c r="AD2181" s="1" t="s">
        <v>1197</v>
      </c>
      <c r="AE2181" s="1" t="s">
        <v>117</v>
      </c>
      <c r="AF2181" s="9">
        <v>96950</v>
      </c>
      <c r="AG2181" s="1" t="s">
        <v>118</v>
      </c>
      <c r="AI2181" s="1">
        <v>16702333839</v>
      </c>
      <c r="AK2181" s="1" t="s">
        <v>5546</v>
      </c>
      <c r="BC2181" s="1" t="str">
        <f>"47-2061.00"</f>
        <v>47-2061.00</v>
      </c>
      <c r="BD2181" s="1" t="s">
        <v>1116</v>
      </c>
      <c r="BE2181" s="1" t="s">
        <v>19945</v>
      </c>
      <c r="BF2181" s="1" t="s">
        <v>19946</v>
      </c>
      <c r="BG2181" s="1">
        <v>20</v>
      </c>
      <c r="BH2181" s="1">
        <v>20</v>
      </c>
      <c r="BI2181" s="2">
        <v>44197</v>
      </c>
      <c r="BJ2181" s="2">
        <v>44561</v>
      </c>
      <c r="BK2181" s="2">
        <v>44197</v>
      </c>
      <c r="BL2181" s="2">
        <v>44561</v>
      </c>
      <c r="BM2181" s="1">
        <v>35</v>
      </c>
      <c r="BN2181" s="1">
        <v>0</v>
      </c>
      <c r="BO2181" s="1">
        <v>7</v>
      </c>
      <c r="BP2181" s="1">
        <v>7</v>
      </c>
      <c r="BQ2181" s="1">
        <v>7</v>
      </c>
      <c r="BR2181" s="1">
        <v>7</v>
      </c>
      <c r="BS2181" s="1">
        <v>7</v>
      </c>
      <c r="BT2181" s="1">
        <v>0</v>
      </c>
      <c r="BU2181" s="1" t="str">
        <f>"8:00 AM"</f>
        <v>8:00 AM</v>
      </c>
      <c r="BV2181" s="1" t="str">
        <f>"4:00 PM"</f>
        <v>4:00 PM</v>
      </c>
      <c r="BW2181" s="1" t="s">
        <v>135</v>
      </c>
      <c r="BX2181" s="1">
        <v>0</v>
      </c>
      <c r="BY2181" s="1">
        <v>6</v>
      </c>
      <c r="BZ2181" s="1" t="s">
        <v>112</v>
      </c>
      <c r="CA2181" s="1">
        <v>0</v>
      </c>
      <c r="CB2181" s="1" t="s">
        <v>19947</v>
      </c>
      <c r="CC2181" s="1" t="s">
        <v>10899</v>
      </c>
      <c r="CD2181" s="1" t="s">
        <v>19944</v>
      </c>
      <c r="CE2181" s="1" t="s">
        <v>1197</v>
      </c>
      <c r="CF2181" s="1" t="s">
        <v>117</v>
      </c>
      <c r="CG2181" s="1">
        <v>96950</v>
      </c>
      <c r="CH2181" s="3">
        <v>8.9700000000000006</v>
      </c>
      <c r="CI2181" s="3">
        <v>8.9700000000000006</v>
      </c>
      <c r="CJ2181" s="3">
        <v>13.45</v>
      </c>
      <c r="CK2181" s="3">
        <v>13.45</v>
      </c>
      <c r="CL2181" s="1" t="s">
        <v>137</v>
      </c>
      <c r="CM2181" s="1" t="s">
        <v>19948</v>
      </c>
      <c r="CN2181" s="1" t="s">
        <v>139</v>
      </c>
      <c r="CP2181" s="1" t="s">
        <v>112</v>
      </c>
      <c r="CQ2181" s="1" t="s">
        <v>111</v>
      </c>
      <c r="CR2181" s="1" t="s">
        <v>111</v>
      </c>
      <c r="CS2181" s="1" t="s">
        <v>111</v>
      </c>
      <c r="CT2181" s="1" t="s">
        <v>138</v>
      </c>
      <c r="CU2181" s="1" t="s">
        <v>111</v>
      </c>
      <c r="CV2181" s="1" t="s">
        <v>111</v>
      </c>
      <c r="CW2181" s="1" t="s">
        <v>19949</v>
      </c>
      <c r="CX2181" s="1">
        <v>16702333839</v>
      </c>
      <c r="CY2181" s="1" t="s">
        <v>5546</v>
      </c>
      <c r="CZ2181" s="1" t="s">
        <v>138</v>
      </c>
      <c r="DA2181" s="1" t="s">
        <v>111</v>
      </c>
      <c r="DB2181" s="1" t="s">
        <v>112</v>
      </c>
    </row>
    <row r="2182" spans="1:111" ht="15.6" customHeight="1" x14ac:dyDescent="0.25">
      <c r="A2182" s="1" t="s">
        <v>19967</v>
      </c>
      <c r="B2182" s="1" t="s">
        <v>238</v>
      </c>
      <c r="C2182" s="2">
        <v>44078.261767013886</v>
      </c>
      <c r="D2182" s="2">
        <v>44147</v>
      </c>
      <c r="E2182" s="1" t="s">
        <v>110</v>
      </c>
      <c r="F2182" s="2">
        <v>44103.833333333336</v>
      </c>
      <c r="G2182" s="1" t="s">
        <v>112</v>
      </c>
      <c r="H2182" s="1" t="s">
        <v>112</v>
      </c>
      <c r="I2182" s="1" t="s">
        <v>112</v>
      </c>
      <c r="J2182" s="1" t="s">
        <v>7671</v>
      </c>
      <c r="K2182" s="1" t="s">
        <v>522</v>
      </c>
      <c r="L2182" s="1" t="s">
        <v>523</v>
      </c>
      <c r="M2182" s="1" t="s">
        <v>529</v>
      </c>
      <c r="N2182" s="1" t="s">
        <v>167</v>
      </c>
      <c r="O2182" s="1" t="s">
        <v>117</v>
      </c>
      <c r="P2182" s="9">
        <v>96950</v>
      </c>
      <c r="Q2182" s="1" t="s">
        <v>118</v>
      </c>
      <c r="S2182" s="1">
        <v>16702352883</v>
      </c>
      <c r="U2182" s="1">
        <v>561320</v>
      </c>
      <c r="V2182" s="1" t="s">
        <v>119</v>
      </c>
      <c r="X2182" s="1" t="s">
        <v>525</v>
      </c>
      <c r="Y2182" s="1" t="s">
        <v>526</v>
      </c>
      <c r="Z2182" s="1" t="s">
        <v>527</v>
      </c>
      <c r="AA2182" s="1" t="s">
        <v>528</v>
      </c>
      <c r="AB2182" s="1" t="s">
        <v>523</v>
      </c>
      <c r="AC2182" s="1" t="s">
        <v>529</v>
      </c>
      <c r="AD2182" s="1" t="s">
        <v>167</v>
      </c>
      <c r="AE2182" s="1" t="s">
        <v>117</v>
      </c>
      <c r="AF2182" s="9">
        <v>96950</v>
      </c>
      <c r="AG2182" s="1" t="s">
        <v>118</v>
      </c>
      <c r="AI2182" s="1">
        <v>16702352883</v>
      </c>
      <c r="AK2182" s="1" t="s">
        <v>530</v>
      </c>
      <c r="BC2182" s="1" t="str">
        <f>"43-3031.00"</f>
        <v>43-3031.00</v>
      </c>
      <c r="BD2182" s="1" t="s">
        <v>389</v>
      </c>
      <c r="BE2182" s="1" t="s">
        <v>7672</v>
      </c>
      <c r="BF2182" s="1" t="s">
        <v>389</v>
      </c>
      <c r="BG2182" s="1">
        <v>5</v>
      </c>
      <c r="BH2182" s="1">
        <v>5</v>
      </c>
      <c r="BI2182" s="2">
        <v>44105</v>
      </c>
      <c r="BJ2182" s="2">
        <v>44469</v>
      </c>
      <c r="BK2182" s="2">
        <v>44147</v>
      </c>
      <c r="BL2182" s="2">
        <v>44469</v>
      </c>
      <c r="BM2182" s="1">
        <v>35</v>
      </c>
      <c r="BN2182" s="1">
        <v>0</v>
      </c>
      <c r="BO2182" s="1">
        <v>7</v>
      </c>
      <c r="BP2182" s="1">
        <v>7</v>
      </c>
      <c r="BQ2182" s="1">
        <v>7</v>
      </c>
      <c r="BR2182" s="1">
        <v>7</v>
      </c>
      <c r="BS2182" s="1">
        <v>7</v>
      </c>
      <c r="BT2182" s="1">
        <v>0</v>
      </c>
      <c r="BU2182" s="1" t="str">
        <f>"9:00 PM"</f>
        <v>9:00 PM</v>
      </c>
      <c r="BV2182" s="1" t="str">
        <f>"4:00 PM"</f>
        <v>4:00 PM</v>
      </c>
      <c r="BW2182" s="1" t="s">
        <v>135</v>
      </c>
      <c r="BX2182" s="1">
        <v>6</v>
      </c>
      <c r="BY2182" s="1">
        <v>12</v>
      </c>
      <c r="BZ2182" s="1" t="s">
        <v>112</v>
      </c>
      <c r="CA2182" s="1">
        <v>0</v>
      </c>
      <c r="CB2182" s="4" t="s">
        <v>7673</v>
      </c>
      <c r="CC2182" s="1" t="s">
        <v>523</v>
      </c>
      <c r="CD2182" s="1" t="s">
        <v>529</v>
      </c>
      <c r="CE2182" s="1" t="s">
        <v>167</v>
      </c>
      <c r="CF2182" s="1" t="s">
        <v>117</v>
      </c>
      <c r="CG2182" s="1">
        <v>96950</v>
      </c>
      <c r="CH2182" s="3">
        <v>13.9</v>
      </c>
      <c r="CI2182" s="3">
        <v>13.9</v>
      </c>
      <c r="CJ2182" s="3">
        <v>20.85</v>
      </c>
      <c r="CK2182" s="3">
        <v>20.85</v>
      </c>
      <c r="CL2182" s="1" t="s">
        <v>137</v>
      </c>
      <c r="CM2182" s="1" t="s">
        <v>138</v>
      </c>
      <c r="CN2182" s="1" t="s">
        <v>139</v>
      </c>
      <c r="CP2182" s="1" t="s">
        <v>112</v>
      </c>
      <c r="CQ2182" s="1" t="s">
        <v>111</v>
      </c>
      <c r="CR2182" s="1" t="s">
        <v>112</v>
      </c>
      <c r="CS2182" s="1" t="s">
        <v>111</v>
      </c>
      <c r="CT2182" s="1" t="s">
        <v>111</v>
      </c>
      <c r="CU2182" s="1" t="s">
        <v>111</v>
      </c>
      <c r="CV2182" s="1" t="s">
        <v>138</v>
      </c>
      <c r="CW2182" s="1" t="s">
        <v>138</v>
      </c>
      <c r="CX2182" s="1">
        <v>16702352883</v>
      </c>
      <c r="CY2182" s="1" t="s">
        <v>530</v>
      </c>
      <c r="CZ2182" s="1" t="s">
        <v>138</v>
      </c>
      <c r="DA2182" s="1" t="s">
        <v>111</v>
      </c>
      <c r="DB2182" s="1" t="s">
        <v>112</v>
      </c>
    </row>
    <row r="2183" spans="1:111" ht="15.6" customHeight="1" x14ac:dyDescent="0.25">
      <c r="A2183" s="1" t="s">
        <v>20006</v>
      </c>
      <c r="B2183" s="1" t="s">
        <v>238</v>
      </c>
      <c r="C2183" s="2">
        <v>44129.808557638891</v>
      </c>
      <c r="D2183" s="2">
        <v>44166</v>
      </c>
      <c r="E2183" s="1" t="s">
        <v>180</v>
      </c>
      <c r="G2183" s="1" t="s">
        <v>112</v>
      </c>
      <c r="H2183" s="1" t="s">
        <v>112</v>
      </c>
      <c r="I2183" s="1" t="s">
        <v>112</v>
      </c>
      <c r="J2183" s="1" t="s">
        <v>20007</v>
      </c>
      <c r="L2183" s="1" t="s">
        <v>5305</v>
      </c>
      <c r="M2183" s="1" t="s">
        <v>5306</v>
      </c>
      <c r="N2183" s="1" t="s">
        <v>116</v>
      </c>
      <c r="O2183" s="1" t="s">
        <v>117</v>
      </c>
      <c r="P2183" s="9">
        <v>96950</v>
      </c>
      <c r="Q2183" s="1" t="s">
        <v>118</v>
      </c>
      <c r="S2183" s="1">
        <v>16702347859</v>
      </c>
      <c r="U2183" s="1">
        <v>54111</v>
      </c>
      <c r="V2183" s="1" t="s">
        <v>119</v>
      </c>
      <c r="X2183" s="1" t="s">
        <v>2482</v>
      </c>
      <c r="Y2183" s="1" t="s">
        <v>1786</v>
      </c>
      <c r="Z2183" s="1" t="s">
        <v>4660</v>
      </c>
      <c r="AA2183" s="1" t="s">
        <v>20008</v>
      </c>
      <c r="AB2183" s="1" t="s">
        <v>5305</v>
      </c>
      <c r="AC2183" s="1" t="s">
        <v>5308</v>
      </c>
      <c r="AD2183" s="1" t="s">
        <v>20009</v>
      </c>
      <c r="AE2183" s="1" t="s">
        <v>117</v>
      </c>
      <c r="AF2183" s="9">
        <v>96950</v>
      </c>
      <c r="AG2183" s="1" t="s">
        <v>118</v>
      </c>
      <c r="AI2183" s="1">
        <v>16702347859</v>
      </c>
      <c r="AK2183" s="1" t="s">
        <v>5309</v>
      </c>
      <c r="BC2183" s="1" t="str">
        <f>"13-2011.01"</f>
        <v>13-2011.01</v>
      </c>
      <c r="BD2183" s="1" t="s">
        <v>932</v>
      </c>
      <c r="BE2183" s="1" t="s">
        <v>20010</v>
      </c>
      <c r="BF2183" s="1" t="s">
        <v>759</v>
      </c>
      <c r="BG2183" s="1">
        <v>1</v>
      </c>
      <c r="BH2183" s="1">
        <v>1</v>
      </c>
      <c r="BI2183" s="2">
        <v>44150</v>
      </c>
      <c r="BJ2183" s="2">
        <v>44514</v>
      </c>
      <c r="BK2183" s="2">
        <v>44166</v>
      </c>
      <c r="BL2183" s="2">
        <v>44514</v>
      </c>
      <c r="BM2183" s="1">
        <v>40</v>
      </c>
      <c r="BN2183" s="1">
        <v>0</v>
      </c>
      <c r="BO2183" s="1">
        <v>8</v>
      </c>
      <c r="BP2183" s="1">
        <v>8</v>
      </c>
      <c r="BQ2183" s="1">
        <v>8</v>
      </c>
      <c r="BR2183" s="1">
        <v>8</v>
      </c>
      <c r="BS2183" s="1">
        <v>8</v>
      </c>
      <c r="BT2183" s="1">
        <v>0</v>
      </c>
      <c r="BU2183" s="1" t="str">
        <f>"8:00 AM"</f>
        <v>8:00 AM</v>
      </c>
      <c r="BV2183" s="1" t="str">
        <f>"5:00 PM"</f>
        <v>5:00 PM</v>
      </c>
      <c r="BW2183" s="1" t="s">
        <v>193</v>
      </c>
      <c r="BX2183" s="1">
        <v>0</v>
      </c>
      <c r="BY2183" s="1">
        <v>36</v>
      </c>
      <c r="BZ2183" s="1" t="s">
        <v>112</v>
      </c>
      <c r="CA2183" s="1">
        <v>0</v>
      </c>
      <c r="CB2183" s="1" t="s">
        <v>20011</v>
      </c>
      <c r="CC2183" s="1" t="s">
        <v>5312</v>
      </c>
      <c r="CD2183" s="1" t="s">
        <v>5313</v>
      </c>
      <c r="CE2183" s="1" t="s">
        <v>167</v>
      </c>
      <c r="CF2183" s="1" t="s">
        <v>117</v>
      </c>
      <c r="CG2183" s="1">
        <v>96950</v>
      </c>
      <c r="CH2183" s="3">
        <v>14.85</v>
      </c>
      <c r="CI2183" s="3">
        <v>14.85</v>
      </c>
      <c r="CJ2183" s="3">
        <v>22.28</v>
      </c>
      <c r="CK2183" s="3">
        <v>22.28</v>
      </c>
      <c r="CL2183" s="1" t="s">
        <v>137</v>
      </c>
      <c r="CM2183" s="1" t="s">
        <v>5314</v>
      </c>
      <c r="CN2183" s="1" t="s">
        <v>139</v>
      </c>
      <c r="CP2183" s="1" t="s">
        <v>112</v>
      </c>
      <c r="CQ2183" s="1" t="s">
        <v>111</v>
      </c>
      <c r="CR2183" s="1" t="s">
        <v>112</v>
      </c>
      <c r="CS2183" s="1" t="s">
        <v>111</v>
      </c>
      <c r="CT2183" s="1" t="s">
        <v>138</v>
      </c>
      <c r="CU2183" s="1" t="s">
        <v>111</v>
      </c>
      <c r="CV2183" s="1" t="s">
        <v>138</v>
      </c>
      <c r="CW2183" s="1" t="s">
        <v>138</v>
      </c>
      <c r="CX2183" s="1">
        <v>16702347859</v>
      </c>
      <c r="CY2183" s="1" t="s">
        <v>5315</v>
      </c>
      <c r="CZ2183" s="1" t="s">
        <v>138</v>
      </c>
      <c r="DA2183" s="1" t="s">
        <v>111</v>
      </c>
      <c r="DB2183" s="1" t="s">
        <v>112</v>
      </c>
    </row>
    <row r="2184" spans="1:111" ht="15.6" customHeight="1" x14ac:dyDescent="0.25">
      <c r="A2184" s="1" t="s">
        <v>20012</v>
      </c>
      <c r="B2184" s="1" t="s">
        <v>238</v>
      </c>
      <c r="C2184" s="2">
        <v>44040.284428472223</v>
      </c>
      <c r="D2184" s="2">
        <v>44110</v>
      </c>
      <c r="E2184" s="1" t="s">
        <v>180</v>
      </c>
      <c r="G2184" s="1" t="s">
        <v>112</v>
      </c>
      <c r="H2184" s="1" t="s">
        <v>112</v>
      </c>
      <c r="I2184" s="1" t="s">
        <v>112</v>
      </c>
      <c r="J2184" s="1" t="s">
        <v>9807</v>
      </c>
      <c r="K2184" s="1" t="s">
        <v>9808</v>
      </c>
      <c r="L2184" s="1" t="s">
        <v>20013</v>
      </c>
      <c r="M2184" s="1" t="s">
        <v>9810</v>
      </c>
      <c r="N2184" s="1" t="s">
        <v>116</v>
      </c>
      <c r="O2184" s="1" t="s">
        <v>117</v>
      </c>
      <c r="P2184" s="9">
        <v>96950</v>
      </c>
      <c r="Q2184" s="1" t="s">
        <v>118</v>
      </c>
      <c r="S2184" s="1">
        <v>16702359398</v>
      </c>
      <c r="U2184" s="1">
        <v>42499</v>
      </c>
      <c r="V2184" s="1" t="s">
        <v>119</v>
      </c>
      <c r="X2184" s="1" t="s">
        <v>9811</v>
      </c>
      <c r="Y2184" s="1" t="s">
        <v>13840</v>
      </c>
      <c r="AA2184" s="1" t="s">
        <v>3825</v>
      </c>
      <c r="AB2184" s="1" t="s">
        <v>18800</v>
      </c>
      <c r="AC2184" s="1" t="s">
        <v>9810</v>
      </c>
      <c r="AD2184" s="1" t="s">
        <v>116</v>
      </c>
      <c r="AE2184" s="1" t="s">
        <v>117</v>
      </c>
      <c r="AF2184" s="9">
        <v>96950</v>
      </c>
      <c r="AG2184" s="1" t="s">
        <v>118</v>
      </c>
      <c r="AI2184" s="1">
        <v>16702359398</v>
      </c>
      <c r="AK2184" s="1" t="s">
        <v>9814</v>
      </c>
      <c r="BC2184" s="1" t="str">
        <f>"11-1021.00"</f>
        <v>11-1021.00</v>
      </c>
      <c r="BD2184" s="1" t="s">
        <v>248</v>
      </c>
      <c r="BE2184" s="1" t="s">
        <v>20014</v>
      </c>
      <c r="BF2184" s="1" t="s">
        <v>357</v>
      </c>
      <c r="BG2184" s="1">
        <v>1</v>
      </c>
      <c r="BH2184" s="1">
        <v>1</v>
      </c>
      <c r="BI2184" s="2">
        <v>44105</v>
      </c>
      <c r="BJ2184" s="2">
        <v>44469</v>
      </c>
      <c r="BK2184" s="2">
        <v>44110</v>
      </c>
      <c r="BL2184" s="2">
        <v>44469</v>
      </c>
      <c r="BM2184" s="1">
        <v>40</v>
      </c>
      <c r="BN2184" s="1">
        <v>0</v>
      </c>
      <c r="BO2184" s="1">
        <v>8</v>
      </c>
      <c r="BP2184" s="1">
        <v>8</v>
      </c>
      <c r="BQ2184" s="1">
        <v>8</v>
      </c>
      <c r="BR2184" s="1">
        <v>8</v>
      </c>
      <c r="BS2184" s="1">
        <v>8</v>
      </c>
      <c r="BT2184" s="1">
        <v>0</v>
      </c>
      <c r="BU2184" s="1" t="str">
        <f>"8:00 AM"</f>
        <v>8:00 AM</v>
      </c>
      <c r="BV2184" s="1" t="str">
        <f>"5:00 PM"</f>
        <v>5:00 PM</v>
      </c>
      <c r="BW2184" s="1" t="s">
        <v>135</v>
      </c>
      <c r="BX2184" s="1">
        <v>0</v>
      </c>
      <c r="BY2184" s="1">
        <v>48</v>
      </c>
      <c r="BZ2184" s="1" t="s">
        <v>111</v>
      </c>
      <c r="CA2184" s="1">
        <v>5</v>
      </c>
      <c r="CB2184" s="4" t="s">
        <v>20015</v>
      </c>
      <c r="CC2184" s="1" t="s">
        <v>20013</v>
      </c>
      <c r="CD2184" s="1" t="s">
        <v>9810</v>
      </c>
      <c r="CE2184" s="1" t="s">
        <v>116</v>
      </c>
      <c r="CF2184" s="1" t="s">
        <v>117</v>
      </c>
      <c r="CG2184" s="1">
        <v>96950</v>
      </c>
      <c r="CH2184" s="3">
        <v>30.92</v>
      </c>
      <c r="CI2184" s="3">
        <v>30.92</v>
      </c>
      <c r="CJ2184" s="3">
        <v>46.38</v>
      </c>
      <c r="CK2184" s="3">
        <v>46.38</v>
      </c>
      <c r="CL2184" s="1" t="s">
        <v>137</v>
      </c>
      <c r="CM2184" s="1" t="s">
        <v>138</v>
      </c>
      <c r="CN2184" s="1" t="s">
        <v>139</v>
      </c>
      <c r="CP2184" s="1" t="s">
        <v>112</v>
      </c>
      <c r="CQ2184" s="1" t="s">
        <v>111</v>
      </c>
      <c r="CR2184" s="1" t="s">
        <v>112</v>
      </c>
      <c r="CS2184" s="1" t="s">
        <v>111</v>
      </c>
      <c r="CT2184" s="1" t="s">
        <v>138</v>
      </c>
      <c r="CU2184" s="1" t="s">
        <v>138</v>
      </c>
      <c r="CV2184" s="1" t="s">
        <v>138</v>
      </c>
      <c r="CW2184" s="1" t="s">
        <v>18804</v>
      </c>
      <c r="CX2184" s="1">
        <v>16702359398</v>
      </c>
      <c r="CY2184" s="1" t="s">
        <v>9814</v>
      </c>
      <c r="CZ2184" s="1" t="s">
        <v>138</v>
      </c>
      <c r="DA2184" s="1" t="s">
        <v>111</v>
      </c>
      <c r="DB2184" s="1" t="s">
        <v>112</v>
      </c>
    </row>
    <row r="2185" spans="1:111" ht="15.6" customHeight="1" x14ac:dyDescent="0.25">
      <c r="A2185" s="1" t="s">
        <v>20024</v>
      </c>
      <c r="B2185" s="1" t="s">
        <v>238</v>
      </c>
      <c r="C2185" s="2">
        <v>44155.067028819445</v>
      </c>
      <c r="D2185" s="2">
        <v>44207</v>
      </c>
      <c r="E2185" s="1" t="s">
        <v>180</v>
      </c>
      <c r="G2185" s="1" t="s">
        <v>111</v>
      </c>
      <c r="H2185" s="1" t="s">
        <v>112</v>
      </c>
      <c r="I2185" s="1" t="s">
        <v>112</v>
      </c>
      <c r="J2185" s="1" t="s">
        <v>18456</v>
      </c>
      <c r="K2185" s="1" t="s">
        <v>362</v>
      </c>
      <c r="L2185" s="1" t="s">
        <v>1597</v>
      </c>
      <c r="M2185" s="1" t="s">
        <v>19488</v>
      </c>
      <c r="N2185" s="1" t="s">
        <v>116</v>
      </c>
      <c r="O2185" s="1" t="s">
        <v>117</v>
      </c>
      <c r="P2185" s="9">
        <v>96950</v>
      </c>
      <c r="Q2185" s="1" t="s">
        <v>118</v>
      </c>
      <c r="R2185" s="1" t="s">
        <v>138</v>
      </c>
      <c r="S2185" s="1">
        <v>16702347900</v>
      </c>
      <c r="T2185" s="1">
        <v>803</v>
      </c>
      <c r="U2185" s="1">
        <v>236220</v>
      </c>
      <c r="V2185" s="1" t="s">
        <v>119</v>
      </c>
      <c r="X2185" s="1" t="s">
        <v>1599</v>
      </c>
      <c r="Y2185" s="1" t="s">
        <v>1600</v>
      </c>
      <c r="Z2185" s="1" t="s">
        <v>1601</v>
      </c>
      <c r="AA2185" s="1" t="s">
        <v>461</v>
      </c>
      <c r="AB2185" s="1" t="s">
        <v>1597</v>
      </c>
      <c r="AC2185" s="1" t="s">
        <v>19489</v>
      </c>
      <c r="AD2185" s="1" t="s">
        <v>116</v>
      </c>
      <c r="AE2185" s="1" t="s">
        <v>117</v>
      </c>
      <c r="AF2185" s="9">
        <v>96950</v>
      </c>
      <c r="AG2185" s="1" t="s">
        <v>118</v>
      </c>
      <c r="AH2185" s="1" t="s">
        <v>138</v>
      </c>
      <c r="AI2185" s="1">
        <v>16702347900</v>
      </c>
      <c r="AJ2185" s="1">
        <v>803</v>
      </c>
      <c r="AK2185" s="1" t="s">
        <v>1602</v>
      </c>
      <c r="BC2185" s="1" t="str">
        <f>"47-2221.00"</f>
        <v>47-2221.00</v>
      </c>
      <c r="BD2185" s="1" t="s">
        <v>492</v>
      </c>
      <c r="BE2185" s="1" t="s">
        <v>19490</v>
      </c>
      <c r="BF2185" s="1" t="s">
        <v>19491</v>
      </c>
      <c r="BG2185" s="1">
        <v>2</v>
      </c>
      <c r="BH2185" s="1">
        <v>2</v>
      </c>
      <c r="BI2185" s="2">
        <v>44228</v>
      </c>
      <c r="BJ2185" s="2">
        <v>45322</v>
      </c>
      <c r="BK2185" s="2">
        <v>44228</v>
      </c>
      <c r="BL2185" s="2">
        <v>45322</v>
      </c>
      <c r="BM2185" s="1">
        <v>40</v>
      </c>
      <c r="BN2185" s="1">
        <v>0</v>
      </c>
      <c r="BO2185" s="1">
        <v>8</v>
      </c>
      <c r="BP2185" s="1">
        <v>8</v>
      </c>
      <c r="BQ2185" s="1">
        <v>8</v>
      </c>
      <c r="BR2185" s="1">
        <v>8</v>
      </c>
      <c r="BS2185" s="1">
        <v>8</v>
      </c>
      <c r="BT2185" s="1">
        <v>0</v>
      </c>
      <c r="BU2185" s="1" t="str">
        <f>"7:30 AM"</f>
        <v>7:30 AM</v>
      </c>
      <c r="BV2185" s="1" t="str">
        <f>"4:30 PM"</f>
        <v>4:30 PM</v>
      </c>
      <c r="BW2185" s="1" t="s">
        <v>135</v>
      </c>
      <c r="BX2185" s="1">
        <v>0</v>
      </c>
      <c r="BY2185" s="1">
        <v>12</v>
      </c>
      <c r="BZ2185" s="1" t="s">
        <v>112</v>
      </c>
      <c r="CA2185" s="1">
        <v>0</v>
      </c>
      <c r="CB2185" s="1" t="s">
        <v>19492</v>
      </c>
      <c r="CC2185" s="1" t="s">
        <v>3682</v>
      </c>
      <c r="CD2185" s="1" t="s">
        <v>1607</v>
      </c>
      <c r="CE2185" s="1" t="s">
        <v>116</v>
      </c>
      <c r="CF2185" s="1" t="s">
        <v>117</v>
      </c>
      <c r="CG2185" s="1">
        <v>96950</v>
      </c>
      <c r="CH2185" s="3">
        <v>10.039999999999999</v>
      </c>
      <c r="CI2185" s="3">
        <v>14.53</v>
      </c>
      <c r="CJ2185" s="3">
        <v>15.06</v>
      </c>
      <c r="CK2185" s="3">
        <v>21.8</v>
      </c>
      <c r="CL2185" s="1" t="s">
        <v>137</v>
      </c>
      <c r="CM2185" s="1" t="s">
        <v>1608</v>
      </c>
      <c r="CN2185" s="1" t="s">
        <v>139</v>
      </c>
      <c r="CP2185" s="1" t="s">
        <v>111</v>
      </c>
      <c r="CQ2185" s="1" t="s">
        <v>111</v>
      </c>
      <c r="CR2185" s="1" t="s">
        <v>112</v>
      </c>
      <c r="CS2185" s="1" t="s">
        <v>111</v>
      </c>
      <c r="CT2185" s="1" t="s">
        <v>138</v>
      </c>
      <c r="CU2185" s="1" t="s">
        <v>111</v>
      </c>
      <c r="CV2185" s="1" t="s">
        <v>138</v>
      </c>
      <c r="CW2185" s="1" t="s">
        <v>3683</v>
      </c>
      <c r="CX2185" s="1">
        <v>16702347900</v>
      </c>
      <c r="CY2185" s="1" t="s">
        <v>1602</v>
      </c>
      <c r="CZ2185" s="1" t="s">
        <v>1610</v>
      </c>
      <c r="DA2185" s="1" t="s">
        <v>111</v>
      </c>
      <c r="DB2185" s="1" t="s">
        <v>112</v>
      </c>
      <c r="DC2185" s="1" t="s">
        <v>1599</v>
      </c>
      <c r="DD2185" s="1" t="s">
        <v>1600</v>
      </c>
      <c r="DE2185" s="1" t="s">
        <v>1236</v>
      </c>
      <c r="DF2185" s="1" t="s">
        <v>1596</v>
      </c>
      <c r="DG2185" s="1" t="s">
        <v>1602</v>
      </c>
    </row>
    <row r="2186" spans="1:111" ht="15.6" customHeight="1" x14ac:dyDescent="0.25">
      <c r="A2186" s="1" t="s">
        <v>20027</v>
      </c>
      <c r="B2186" s="1" t="s">
        <v>238</v>
      </c>
      <c r="C2186" s="2">
        <v>44153.811384837965</v>
      </c>
      <c r="D2186" s="2">
        <v>44223</v>
      </c>
      <c r="E2186" s="1" t="s">
        <v>180</v>
      </c>
      <c r="G2186" s="1" t="s">
        <v>112</v>
      </c>
      <c r="H2186" s="1" t="s">
        <v>112</v>
      </c>
      <c r="I2186" s="1" t="s">
        <v>112</v>
      </c>
      <c r="J2186" s="1" t="s">
        <v>11925</v>
      </c>
      <c r="K2186" s="1" t="s">
        <v>362</v>
      </c>
      <c r="L2186" s="1" t="s">
        <v>11926</v>
      </c>
      <c r="M2186" s="1" t="s">
        <v>19494</v>
      </c>
      <c r="N2186" s="1" t="s">
        <v>116</v>
      </c>
      <c r="O2186" s="1" t="s">
        <v>117</v>
      </c>
      <c r="P2186" s="9">
        <v>96950</v>
      </c>
      <c r="Q2186" s="1" t="s">
        <v>118</v>
      </c>
      <c r="R2186" s="1" t="s">
        <v>138</v>
      </c>
      <c r="S2186" s="1">
        <v>16704843028</v>
      </c>
      <c r="U2186" s="1">
        <v>42361</v>
      </c>
      <c r="V2186" s="1" t="s">
        <v>119</v>
      </c>
      <c r="X2186" s="1" t="s">
        <v>11928</v>
      </c>
      <c r="Y2186" s="1" t="s">
        <v>11929</v>
      </c>
      <c r="Z2186" s="1" t="s">
        <v>1747</v>
      </c>
      <c r="AA2186" s="1" t="s">
        <v>245</v>
      </c>
      <c r="AB2186" s="1" t="s">
        <v>20028</v>
      </c>
      <c r="AC2186" s="1" t="s">
        <v>19494</v>
      </c>
      <c r="AD2186" s="1" t="s">
        <v>116</v>
      </c>
      <c r="AE2186" s="1" t="s">
        <v>117</v>
      </c>
      <c r="AF2186" s="9">
        <v>96950</v>
      </c>
      <c r="AG2186" s="1" t="s">
        <v>118</v>
      </c>
      <c r="AH2186" s="1" t="s">
        <v>138</v>
      </c>
      <c r="AI2186" s="1">
        <v>16704843028</v>
      </c>
      <c r="AK2186" s="1" t="s">
        <v>11930</v>
      </c>
      <c r="BC2186" s="1" t="str">
        <f>"47-2111.00"</f>
        <v>47-2111.00</v>
      </c>
      <c r="BD2186" s="1" t="s">
        <v>1792</v>
      </c>
      <c r="BE2186" s="1" t="s">
        <v>20029</v>
      </c>
      <c r="BF2186" s="1" t="s">
        <v>7640</v>
      </c>
      <c r="BG2186" s="1">
        <v>6</v>
      </c>
      <c r="BH2186" s="1">
        <v>6</v>
      </c>
      <c r="BI2186" s="2">
        <v>44105</v>
      </c>
      <c r="BJ2186" s="2">
        <v>44469</v>
      </c>
      <c r="BK2186" s="2">
        <v>44223</v>
      </c>
      <c r="BL2186" s="2">
        <v>44469</v>
      </c>
      <c r="BM2186" s="1">
        <v>35</v>
      </c>
      <c r="BN2186" s="1">
        <v>0</v>
      </c>
      <c r="BO2186" s="1">
        <v>7</v>
      </c>
      <c r="BP2186" s="1">
        <v>7</v>
      </c>
      <c r="BQ2186" s="1">
        <v>7</v>
      </c>
      <c r="BR2186" s="1">
        <v>7</v>
      </c>
      <c r="BS2186" s="1">
        <v>7</v>
      </c>
      <c r="BT2186" s="1">
        <v>0</v>
      </c>
      <c r="BU2186" s="1" t="str">
        <f>"8:00 AM"</f>
        <v>8:00 AM</v>
      </c>
      <c r="BV2186" s="1" t="str">
        <f>"4:00 PM"</f>
        <v>4:00 PM</v>
      </c>
      <c r="BW2186" s="1" t="s">
        <v>135</v>
      </c>
      <c r="BX2186" s="1">
        <v>0</v>
      </c>
      <c r="BY2186" s="1">
        <v>24</v>
      </c>
      <c r="BZ2186" s="1" t="s">
        <v>112</v>
      </c>
      <c r="CA2186" s="1">
        <v>0</v>
      </c>
      <c r="CB2186" s="1" t="s">
        <v>20030</v>
      </c>
      <c r="CC2186" s="1" t="s">
        <v>11926</v>
      </c>
      <c r="CD2186" s="1" t="s">
        <v>19494</v>
      </c>
      <c r="CE2186" s="1" t="s">
        <v>116</v>
      </c>
      <c r="CF2186" s="1" t="s">
        <v>117</v>
      </c>
      <c r="CG2186" s="1">
        <v>96950</v>
      </c>
      <c r="CH2186" s="3">
        <v>17.87</v>
      </c>
      <c r="CI2186" s="3">
        <v>17.87</v>
      </c>
      <c r="CJ2186" s="3">
        <v>26.8</v>
      </c>
      <c r="CK2186" s="3">
        <v>26.8</v>
      </c>
      <c r="CL2186" s="1" t="s">
        <v>137</v>
      </c>
      <c r="CM2186" s="1" t="s">
        <v>138</v>
      </c>
      <c r="CN2186" s="1" t="s">
        <v>139</v>
      </c>
      <c r="CP2186" s="1" t="s">
        <v>112</v>
      </c>
      <c r="CQ2186" s="1" t="s">
        <v>111</v>
      </c>
      <c r="CR2186" s="1" t="s">
        <v>112</v>
      </c>
      <c r="CS2186" s="1" t="s">
        <v>111</v>
      </c>
      <c r="CT2186" s="1" t="s">
        <v>138</v>
      </c>
      <c r="CU2186" s="1" t="s">
        <v>111</v>
      </c>
      <c r="CV2186" s="1" t="s">
        <v>111</v>
      </c>
      <c r="CW2186" s="1" t="s">
        <v>1149</v>
      </c>
      <c r="CX2186" s="1">
        <v>16704843028</v>
      </c>
      <c r="CY2186" s="1" t="s">
        <v>11930</v>
      </c>
      <c r="CZ2186" s="1" t="s">
        <v>168</v>
      </c>
      <c r="DA2186" s="1" t="s">
        <v>111</v>
      </c>
      <c r="DB2186" s="1" t="s">
        <v>112</v>
      </c>
      <c r="DC2186" s="1" t="s">
        <v>19498</v>
      </c>
      <c r="DD2186" s="1" t="s">
        <v>19499</v>
      </c>
      <c r="DE2186" s="1" t="s">
        <v>11676</v>
      </c>
      <c r="DF2186" s="1" t="s">
        <v>11925</v>
      </c>
      <c r="DG2186" s="1" t="s">
        <v>20031</v>
      </c>
    </row>
    <row r="2187" spans="1:111" ht="15.6" customHeight="1" x14ac:dyDescent="0.25">
      <c r="A2187" s="1" t="s">
        <v>20033</v>
      </c>
      <c r="B2187" s="1" t="s">
        <v>238</v>
      </c>
      <c r="C2187" s="2">
        <v>44290.355190509261</v>
      </c>
      <c r="D2187" s="2">
        <v>44327</v>
      </c>
      <c r="E2187" s="1" t="s">
        <v>110</v>
      </c>
      <c r="F2187" s="2">
        <v>44468.833333333336</v>
      </c>
      <c r="G2187" s="1" t="s">
        <v>111</v>
      </c>
      <c r="H2187" s="1" t="s">
        <v>112</v>
      </c>
      <c r="I2187" s="1" t="s">
        <v>112</v>
      </c>
      <c r="J2187" s="1" t="s">
        <v>2626</v>
      </c>
      <c r="L2187" s="1" t="s">
        <v>2627</v>
      </c>
      <c r="M2187" s="1" t="s">
        <v>116</v>
      </c>
      <c r="N2187" s="1" t="s">
        <v>818</v>
      </c>
      <c r="O2187" s="1" t="s">
        <v>117</v>
      </c>
      <c r="P2187" s="9">
        <v>96950</v>
      </c>
      <c r="Q2187" s="1" t="s">
        <v>118</v>
      </c>
      <c r="R2187" s="1" t="s">
        <v>138</v>
      </c>
      <c r="S2187" s="1">
        <v>16702351231</v>
      </c>
      <c r="U2187" s="1">
        <v>44512</v>
      </c>
      <c r="V2187" s="1" t="s">
        <v>119</v>
      </c>
      <c r="X2187" s="1" t="s">
        <v>656</v>
      </c>
      <c r="Y2187" s="1" t="s">
        <v>2628</v>
      </c>
      <c r="AA2187" s="1" t="s">
        <v>245</v>
      </c>
      <c r="AB2187" s="1" t="s">
        <v>2627</v>
      </c>
      <c r="AC2187" s="1" t="s">
        <v>167</v>
      </c>
      <c r="AD2187" s="1" t="s">
        <v>818</v>
      </c>
      <c r="AE2187" s="1" t="s">
        <v>117</v>
      </c>
      <c r="AF2187" s="9">
        <v>96950</v>
      </c>
      <c r="AG2187" s="1" t="s">
        <v>118</v>
      </c>
      <c r="AH2187" s="1" t="s">
        <v>138</v>
      </c>
      <c r="AI2187" s="1">
        <v>16702351231</v>
      </c>
      <c r="AK2187" s="1" t="s">
        <v>2629</v>
      </c>
      <c r="BC2187" s="1" t="str">
        <f>"11-2022.00"</f>
        <v>11-2022.00</v>
      </c>
      <c r="BD2187" s="1" t="s">
        <v>1013</v>
      </c>
      <c r="BE2187" s="1" t="s">
        <v>16558</v>
      </c>
      <c r="BF2187" s="1" t="s">
        <v>1015</v>
      </c>
      <c r="BG2187" s="1">
        <v>1</v>
      </c>
      <c r="BH2187" s="1">
        <v>1</v>
      </c>
      <c r="BI2187" s="2">
        <v>44470</v>
      </c>
      <c r="BJ2187" s="2">
        <v>45565</v>
      </c>
      <c r="BK2187" s="2">
        <v>44470</v>
      </c>
      <c r="BL2187" s="2">
        <v>45565</v>
      </c>
      <c r="BM2187" s="1">
        <v>35</v>
      </c>
      <c r="BN2187" s="1">
        <v>7</v>
      </c>
      <c r="BO2187" s="1">
        <v>8</v>
      </c>
      <c r="BP2187" s="1">
        <v>0</v>
      </c>
      <c r="BQ2187" s="1">
        <v>5</v>
      </c>
      <c r="BR2187" s="1">
        <v>5</v>
      </c>
      <c r="BS2187" s="1">
        <v>5</v>
      </c>
      <c r="BT2187" s="1">
        <v>5</v>
      </c>
      <c r="BU2187" s="1" t="str">
        <f>"6:00 AM"</f>
        <v>6:00 AM</v>
      </c>
      <c r="BV2187" s="1" t="str">
        <f>"11:00 AM"</f>
        <v>11:00 AM</v>
      </c>
      <c r="BW2187" s="1" t="s">
        <v>193</v>
      </c>
      <c r="BX2187" s="1">
        <v>0</v>
      </c>
      <c r="BY2187" s="1">
        <v>24</v>
      </c>
      <c r="BZ2187" s="1" t="s">
        <v>111</v>
      </c>
      <c r="CA2187" s="1">
        <v>1</v>
      </c>
      <c r="CB2187" s="1" t="s">
        <v>230</v>
      </c>
      <c r="CC2187" s="1" t="s">
        <v>16559</v>
      </c>
      <c r="CD2187" s="1" t="s">
        <v>167</v>
      </c>
      <c r="CE2187" s="1" t="s">
        <v>818</v>
      </c>
      <c r="CF2187" s="1" t="s">
        <v>117</v>
      </c>
      <c r="CG2187" s="1">
        <v>96950</v>
      </c>
      <c r="CH2187" s="3">
        <v>15.24</v>
      </c>
      <c r="CI2187" s="3">
        <v>15.24</v>
      </c>
      <c r="CJ2187" s="3">
        <v>22.86</v>
      </c>
      <c r="CK2187" s="3">
        <v>22.86</v>
      </c>
      <c r="CL2187" s="1" t="s">
        <v>137</v>
      </c>
      <c r="CM2187" s="1" t="s">
        <v>138</v>
      </c>
      <c r="CN2187" s="1" t="s">
        <v>139</v>
      </c>
      <c r="CP2187" s="1" t="s">
        <v>112</v>
      </c>
      <c r="CQ2187" s="1" t="s">
        <v>111</v>
      </c>
      <c r="CR2187" s="1" t="s">
        <v>112</v>
      </c>
      <c r="CS2187" s="1" t="s">
        <v>111</v>
      </c>
      <c r="CT2187" s="1" t="s">
        <v>138</v>
      </c>
      <c r="CU2187" s="1" t="s">
        <v>111</v>
      </c>
      <c r="CV2187" s="1" t="s">
        <v>138</v>
      </c>
      <c r="CW2187" s="1" t="s">
        <v>2632</v>
      </c>
      <c r="CX2187" s="1">
        <v>16702351231</v>
      </c>
      <c r="CY2187" s="1" t="s">
        <v>2629</v>
      </c>
      <c r="CZ2187" s="1" t="s">
        <v>138</v>
      </c>
      <c r="DA2187" s="1" t="s">
        <v>111</v>
      </c>
      <c r="DB2187" s="1" t="s">
        <v>112</v>
      </c>
    </row>
    <row r="2188" spans="1:111" ht="15.6" customHeight="1" x14ac:dyDescent="0.25">
      <c r="A2188" s="1" t="s">
        <v>20034</v>
      </c>
      <c r="B2188" s="1" t="s">
        <v>238</v>
      </c>
      <c r="C2188" s="2">
        <v>44258.057761111108</v>
      </c>
      <c r="D2188" s="2">
        <v>44294</v>
      </c>
      <c r="E2188" s="1" t="s">
        <v>180</v>
      </c>
      <c r="G2188" s="1" t="s">
        <v>112</v>
      </c>
      <c r="H2188" s="1" t="s">
        <v>112</v>
      </c>
      <c r="I2188" s="1" t="s">
        <v>112</v>
      </c>
      <c r="J2188" s="1" t="s">
        <v>12153</v>
      </c>
      <c r="K2188" s="1" t="s">
        <v>12154</v>
      </c>
      <c r="L2188" s="1" t="s">
        <v>12155</v>
      </c>
      <c r="N2188" s="1" t="s">
        <v>116</v>
      </c>
      <c r="O2188" s="1" t="s">
        <v>117</v>
      </c>
      <c r="P2188" s="9">
        <v>96950</v>
      </c>
      <c r="Q2188" s="1" t="s">
        <v>118</v>
      </c>
      <c r="S2188" s="1">
        <v>16702333200</v>
      </c>
      <c r="U2188" s="1">
        <v>53111</v>
      </c>
      <c r="V2188" s="1" t="s">
        <v>119</v>
      </c>
      <c r="X2188" s="1" t="s">
        <v>756</v>
      </c>
      <c r="Y2188" s="1" t="s">
        <v>757</v>
      </c>
      <c r="Z2188" s="1" t="s">
        <v>758</v>
      </c>
      <c r="AA2188" s="1" t="s">
        <v>759</v>
      </c>
      <c r="AB2188" s="1" t="s">
        <v>760</v>
      </c>
      <c r="AD2188" s="1" t="s">
        <v>116</v>
      </c>
      <c r="AE2188" s="1" t="s">
        <v>117</v>
      </c>
      <c r="AF2188" s="9">
        <v>96950</v>
      </c>
      <c r="AG2188" s="1" t="s">
        <v>118</v>
      </c>
      <c r="AI2188" s="1">
        <v>16702875435</v>
      </c>
      <c r="AK2188" s="1" t="s">
        <v>761</v>
      </c>
      <c r="BC2188" s="1" t="str">
        <f>"49-9071.00"</f>
        <v>49-9071.00</v>
      </c>
      <c r="BD2188" s="1" t="s">
        <v>214</v>
      </c>
      <c r="BE2188" s="1" t="s">
        <v>12156</v>
      </c>
      <c r="BF2188" s="1" t="s">
        <v>5971</v>
      </c>
      <c r="BG2188" s="1">
        <v>1</v>
      </c>
      <c r="BH2188" s="1">
        <v>1</v>
      </c>
      <c r="BI2188" s="2">
        <v>44378</v>
      </c>
      <c r="BJ2188" s="2">
        <v>44742</v>
      </c>
      <c r="BK2188" s="2">
        <v>44378</v>
      </c>
      <c r="BL2188" s="2">
        <v>44742</v>
      </c>
      <c r="BM2188" s="1">
        <v>35</v>
      </c>
      <c r="BN2188" s="1">
        <v>0</v>
      </c>
      <c r="BO2188" s="1">
        <v>7</v>
      </c>
      <c r="BP2188" s="1">
        <v>7</v>
      </c>
      <c r="BQ2188" s="1">
        <v>7</v>
      </c>
      <c r="BR2188" s="1">
        <v>7</v>
      </c>
      <c r="BS2188" s="1">
        <v>7</v>
      </c>
      <c r="BT2188" s="1">
        <v>0</v>
      </c>
      <c r="BU2188" s="1" t="str">
        <f>"8:00 AM"</f>
        <v>8:00 AM</v>
      </c>
      <c r="BV2188" s="1" t="str">
        <f>"4:00 PM"</f>
        <v>4:00 PM</v>
      </c>
      <c r="BW2188" s="1" t="s">
        <v>135</v>
      </c>
      <c r="BX2188" s="1">
        <v>0</v>
      </c>
      <c r="BY2188" s="1">
        <v>24</v>
      </c>
      <c r="BZ2188" s="1" t="s">
        <v>112</v>
      </c>
      <c r="CA2188" s="1">
        <v>0</v>
      </c>
      <c r="CB2188" s="1" t="s">
        <v>12157</v>
      </c>
      <c r="CC2188" s="1" t="s">
        <v>12158</v>
      </c>
      <c r="CD2188" s="1" t="s">
        <v>12155</v>
      </c>
      <c r="CE2188" s="1" t="s">
        <v>167</v>
      </c>
      <c r="CF2188" s="1" t="s">
        <v>117</v>
      </c>
      <c r="CG2188" s="1">
        <v>96950</v>
      </c>
      <c r="CH2188" s="3">
        <v>8.7100000000000009</v>
      </c>
      <c r="CI2188" s="3">
        <v>8.7100000000000009</v>
      </c>
      <c r="CJ2188" s="3">
        <v>13.07</v>
      </c>
      <c r="CK2188" s="3">
        <v>13.07</v>
      </c>
      <c r="CL2188" s="1" t="s">
        <v>137</v>
      </c>
      <c r="CN2188" s="1" t="s">
        <v>139</v>
      </c>
      <c r="CP2188" s="1" t="s">
        <v>112</v>
      </c>
      <c r="CQ2188" s="1" t="s">
        <v>111</v>
      </c>
      <c r="CR2188" s="1" t="s">
        <v>112</v>
      </c>
      <c r="CS2188" s="1" t="s">
        <v>111</v>
      </c>
      <c r="CT2188" s="1" t="s">
        <v>138</v>
      </c>
      <c r="CU2188" s="1" t="s">
        <v>111</v>
      </c>
      <c r="CV2188" s="1" t="s">
        <v>138</v>
      </c>
      <c r="CW2188" s="1" t="s">
        <v>5973</v>
      </c>
      <c r="CX2188" s="1">
        <v>16702875435</v>
      </c>
      <c r="CY2188" s="1" t="s">
        <v>761</v>
      </c>
      <c r="CZ2188" s="1" t="s">
        <v>138</v>
      </c>
      <c r="DA2188" s="1" t="s">
        <v>111</v>
      </c>
      <c r="DB2188" s="1" t="s">
        <v>112</v>
      </c>
    </row>
    <row r="2189" spans="1:111" ht="15.6" customHeight="1" x14ac:dyDescent="0.25">
      <c r="A2189" s="1" t="s">
        <v>20035</v>
      </c>
      <c r="B2189" s="1" t="s">
        <v>238</v>
      </c>
      <c r="C2189" s="2">
        <v>44291.876042476855</v>
      </c>
      <c r="D2189" s="2">
        <v>44321</v>
      </c>
      <c r="E2189" s="1" t="s">
        <v>110</v>
      </c>
      <c r="F2189" s="2">
        <v>44466.833333333336</v>
      </c>
      <c r="G2189" s="1" t="s">
        <v>112</v>
      </c>
      <c r="H2189" s="1" t="s">
        <v>112</v>
      </c>
      <c r="I2189" s="1" t="s">
        <v>112</v>
      </c>
      <c r="J2189" s="1" t="s">
        <v>951</v>
      </c>
      <c r="L2189" s="1" t="s">
        <v>952</v>
      </c>
      <c r="M2189" s="1" t="s">
        <v>952</v>
      </c>
      <c r="N2189" s="1" t="s">
        <v>167</v>
      </c>
      <c r="O2189" s="1" t="s">
        <v>117</v>
      </c>
      <c r="P2189" s="9">
        <v>96950</v>
      </c>
      <c r="Q2189" s="1" t="s">
        <v>118</v>
      </c>
      <c r="S2189" s="1">
        <v>16702346445</v>
      </c>
      <c r="T2189" s="1">
        <v>2263</v>
      </c>
      <c r="U2189" s="1">
        <v>53111</v>
      </c>
      <c r="V2189" s="1" t="s">
        <v>119</v>
      </c>
      <c r="X2189" s="1" t="s">
        <v>953</v>
      </c>
      <c r="Y2189" s="1" t="s">
        <v>954</v>
      </c>
      <c r="AA2189" s="1" t="s">
        <v>955</v>
      </c>
      <c r="AB2189" s="1" t="s">
        <v>952</v>
      </c>
      <c r="AC2189" s="1" t="s">
        <v>952</v>
      </c>
      <c r="AD2189" s="1" t="s">
        <v>167</v>
      </c>
      <c r="AE2189" s="1" t="s">
        <v>117</v>
      </c>
      <c r="AF2189" s="9">
        <v>96950</v>
      </c>
      <c r="AG2189" s="1" t="s">
        <v>118</v>
      </c>
      <c r="AI2189" s="1">
        <v>16702346445</v>
      </c>
      <c r="AJ2189" s="1">
        <v>2263</v>
      </c>
      <c r="AK2189" s="1" t="s">
        <v>956</v>
      </c>
      <c r="BC2189" s="1" t="str">
        <f>"49-9021.01"</f>
        <v>49-9021.01</v>
      </c>
      <c r="BD2189" s="1" t="s">
        <v>3944</v>
      </c>
      <c r="BE2189" s="1" t="s">
        <v>20036</v>
      </c>
      <c r="BF2189" s="1" t="s">
        <v>20037</v>
      </c>
      <c r="BG2189" s="1">
        <v>1</v>
      </c>
      <c r="BH2189" s="1">
        <v>1</v>
      </c>
      <c r="BI2189" s="2">
        <v>44468</v>
      </c>
      <c r="BJ2189" s="2">
        <v>44832</v>
      </c>
      <c r="BK2189" s="2">
        <v>44468</v>
      </c>
      <c r="BL2189" s="2">
        <v>44832</v>
      </c>
      <c r="BM2189" s="1">
        <v>40</v>
      </c>
      <c r="BN2189" s="1">
        <v>0</v>
      </c>
      <c r="BO2189" s="1">
        <v>8</v>
      </c>
      <c r="BP2189" s="1">
        <v>8</v>
      </c>
      <c r="BQ2189" s="1">
        <v>8</v>
      </c>
      <c r="BR2189" s="1">
        <v>8</v>
      </c>
      <c r="BS2189" s="1">
        <v>8</v>
      </c>
      <c r="BT2189" s="1">
        <v>0</v>
      </c>
      <c r="BU2189" s="1" t="str">
        <f>"8:00 AM"</f>
        <v>8:00 AM</v>
      </c>
      <c r="BV2189" s="1" t="str">
        <f>"5:00 PM"</f>
        <v>5:00 PM</v>
      </c>
      <c r="BW2189" s="1" t="s">
        <v>135</v>
      </c>
      <c r="BX2189" s="1">
        <v>0</v>
      </c>
      <c r="BY2189" s="1">
        <v>12</v>
      </c>
      <c r="BZ2189" s="1" t="s">
        <v>112</v>
      </c>
      <c r="CA2189" s="1">
        <v>0</v>
      </c>
      <c r="CB2189" s="4" t="s">
        <v>20038</v>
      </c>
      <c r="CC2189" s="1" t="s">
        <v>952</v>
      </c>
      <c r="CD2189" s="1" t="s">
        <v>952</v>
      </c>
      <c r="CE2189" s="1" t="s">
        <v>167</v>
      </c>
      <c r="CF2189" s="1" t="s">
        <v>117</v>
      </c>
      <c r="CG2189" s="1">
        <v>96950</v>
      </c>
      <c r="CH2189" s="3">
        <v>9.0299999999999994</v>
      </c>
      <c r="CI2189" s="3">
        <v>10</v>
      </c>
      <c r="CJ2189" s="3">
        <v>13.55</v>
      </c>
      <c r="CK2189" s="3">
        <v>15</v>
      </c>
      <c r="CL2189" s="1" t="s">
        <v>137</v>
      </c>
      <c r="CM2189" s="1" t="s">
        <v>960</v>
      </c>
      <c r="CN2189" s="1" t="s">
        <v>139</v>
      </c>
      <c r="CP2189" s="1" t="s">
        <v>112</v>
      </c>
      <c r="CQ2189" s="1" t="s">
        <v>111</v>
      </c>
      <c r="CR2189" s="1" t="s">
        <v>112</v>
      </c>
      <c r="CS2189" s="1" t="s">
        <v>111</v>
      </c>
      <c r="CT2189" s="1" t="s">
        <v>138</v>
      </c>
      <c r="CU2189" s="1" t="s">
        <v>111</v>
      </c>
      <c r="CV2189" s="1" t="s">
        <v>138</v>
      </c>
      <c r="CW2189" s="1" t="s">
        <v>138</v>
      </c>
      <c r="CX2189" s="1">
        <v>16702346445</v>
      </c>
      <c r="CY2189" s="1" t="s">
        <v>956</v>
      </c>
      <c r="CZ2189" s="1" t="s">
        <v>138</v>
      </c>
      <c r="DA2189" s="1" t="s">
        <v>111</v>
      </c>
      <c r="DB2189" s="1" t="s">
        <v>112</v>
      </c>
      <c r="DC2189" s="1" t="s">
        <v>953</v>
      </c>
      <c r="DD2189" s="1" t="s">
        <v>954</v>
      </c>
      <c r="DF2189" s="1" t="s">
        <v>951</v>
      </c>
      <c r="DG2189" s="1" t="s">
        <v>956</v>
      </c>
    </row>
    <row r="2190" spans="1:111" ht="15.6" customHeight="1" x14ac:dyDescent="0.25">
      <c r="A2190" s="1" t="s">
        <v>20048</v>
      </c>
      <c r="B2190" s="1" t="s">
        <v>238</v>
      </c>
      <c r="C2190" s="2">
        <v>44291.029489351851</v>
      </c>
      <c r="D2190" s="2">
        <v>44327</v>
      </c>
      <c r="E2190" s="1" t="s">
        <v>110</v>
      </c>
      <c r="F2190" s="2">
        <v>44468.833333333336</v>
      </c>
      <c r="G2190" s="1" t="s">
        <v>111</v>
      </c>
      <c r="H2190" s="1" t="s">
        <v>112</v>
      </c>
      <c r="I2190" s="1" t="s">
        <v>112</v>
      </c>
      <c r="J2190" s="1" t="s">
        <v>983</v>
      </c>
      <c r="K2190" s="1" t="s">
        <v>984</v>
      </c>
      <c r="L2190" s="1" t="s">
        <v>985</v>
      </c>
      <c r="M2190" s="1" t="s">
        <v>986</v>
      </c>
      <c r="N2190" s="1" t="s">
        <v>167</v>
      </c>
      <c r="O2190" s="1" t="s">
        <v>117</v>
      </c>
      <c r="P2190" s="9">
        <v>96950</v>
      </c>
      <c r="Q2190" s="1" t="s">
        <v>118</v>
      </c>
      <c r="S2190" s="1">
        <v>16703221690</v>
      </c>
      <c r="T2190" s="1">
        <v>408</v>
      </c>
      <c r="U2190" s="1">
        <v>488510</v>
      </c>
      <c r="V2190" s="1" t="s">
        <v>119</v>
      </c>
      <c r="X2190" s="1" t="s">
        <v>671</v>
      </c>
      <c r="Y2190" s="1" t="s">
        <v>17521</v>
      </c>
      <c r="Z2190" s="1" t="s">
        <v>17522</v>
      </c>
      <c r="AA2190" s="1" t="s">
        <v>528</v>
      </c>
      <c r="AB2190" s="1" t="s">
        <v>17523</v>
      </c>
      <c r="AC2190" s="1" t="s">
        <v>986</v>
      </c>
      <c r="AD2190" s="1" t="s">
        <v>167</v>
      </c>
      <c r="AE2190" s="1" t="s">
        <v>117</v>
      </c>
      <c r="AF2190" s="9">
        <v>96950</v>
      </c>
      <c r="AG2190" s="1" t="s">
        <v>118</v>
      </c>
      <c r="AI2190" s="1">
        <v>16703221690</v>
      </c>
      <c r="AJ2190" s="1">
        <v>408</v>
      </c>
      <c r="AK2190" s="1" t="s">
        <v>990</v>
      </c>
      <c r="BC2190" s="1" t="str">
        <f>"13-2031.00"</f>
        <v>13-2031.00</v>
      </c>
      <c r="BD2190" s="1" t="s">
        <v>20049</v>
      </c>
      <c r="BE2190" s="1" t="s">
        <v>20050</v>
      </c>
      <c r="BF2190" s="1" t="s">
        <v>20051</v>
      </c>
      <c r="BG2190" s="1">
        <v>1</v>
      </c>
      <c r="BH2190" s="1">
        <v>1</v>
      </c>
      <c r="BI2190" s="2">
        <v>44470</v>
      </c>
      <c r="BJ2190" s="2">
        <v>45565</v>
      </c>
      <c r="BK2190" s="2">
        <v>44470</v>
      </c>
      <c r="BL2190" s="2">
        <v>45565</v>
      </c>
      <c r="BM2190" s="1">
        <v>35</v>
      </c>
      <c r="BN2190" s="1">
        <v>0</v>
      </c>
      <c r="BO2190" s="1">
        <v>7</v>
      </c>
      <c r="BP2190" s="1">
        <v>7</v>
      </c>
      <c r="BQ2190" s="1">
        <v>7</v>
      </c>
      <c r="BR2190" s="1">
        <v>7</v>
      </c>
      <c r="BS2190" s="1">
        <v>7</v>
      </c>
      <c r="BT2190" s="1">
        <v>0</v>
      </c>
      <c r="BU2190" s="1" t="str">
        <f>"8:00 AM"</f>
        <v>8:00 AM</v>
      </c>
      <c r="BV2190" s="1" t="str">
        <f>"5:00 PM"</f>
        <v>5:00 PM</v>
      </c>
      <c r="BW2190" s="1" t="s">
        <v>193</v>
      </c>
      <c r="BX2190" s="1">
        <v>0</v>
      </c>
      <c r="BY2190" s="1">
        <v>36</v>
      </c>
      <c r="BZ2190" s="1" t="s">
        <v>112</v>
      </c>
      <c r="CA2190" s="1">
        <v>0</v>
      </c>
      <c r="CB2190" s="1" t="s">
        <v>20052</v>
      </c>
      <c r="CC2190" s="1" t="s">
        <v>985</v>
      </c>
      <c r="CD2190" s="1" t="s">
        <v>986</v>
      </c>
      <c r="CE2190" s="1" t="s">
        <v>167</v>
      </c>
      <c r="CF2190" s="1" t="s">
        <v>117</v>
      </c>
      <c r="CG2190" s="1">
        <v>96950</v>
      </c>
      <c r="CH2190" s="3">
        <v>14.52</v>
      </c>
      <c r="CI2190" s="3">
        <v>19.04</v>
      </c>
      <c r="CJ2190" s="3">
        <v>21.78</v>
      </c>
      <c r="CK2190" s="3">
        <v>28.56</v>
      </c>
      <c r="CL2190" s="1" t="s">
        <v>137</v>
      </c>
      <c r="CM2190" s="1" t="s">
        <v>922</v>
      </c>
      <c r="CN2190" s="1" t="s">
        <v>139</v>
      </c>
      <c r="CP2190" s="1" t="s">
        <v>112</v>
      </c>
      <c r="CQ2190" s="1" t="s">
        <v>111</v>
      </c>
      <c r="CR2190" s="1" t="s">
        <v>112</v>
      </c>
      <c r="CS2190" s="1" t="s">
        <v>111</v>
      </c>
      <c r="CT2190" s="1" t="s">
        <v>111</v>
      </c>
      <c r="CU2190" s="1" t="s">
        <v>111</v>
      </c>
      <c r="CV2190" s="1" t="s">
        <v>138</v>
      </c>
      <c r="CW2190" s="1" t="s">
        <v>714</v>
      </c>
      <c r="CX2190" s="1">
        <v>16703221690</v>
      </c>
      <c r="CY2190" s="1" t="s">
        <v>990</v>
      </c>
      <c r="CZ2190" s="1" t="s">
        <v>716</v>
      </c>
      <c r="DA2190" s="1" t="s">
        <v>111</v>
      </c>
      <c r="DB2190" s="1" t="s">
        <v>112</v>
      </c>
    </row>
    <row r="2191" spans="1:111" ht="15.6" customHeight="1" x14ac:dyDescent="0.25">
      <c r="A2191" s="1" t="s">
        <v>20057</v>
      </c>
      <c r="B2191" s="1" t="s">
        <v>238</v>
      </c>
      <c r="C2191" s="2">
        <v>44293.011447453704</v>
      </c>
      <c r="D2191" s="2">
        <v>44329</v>
      </c>
      <c r="E2191" s="1" t="s">
        <v>110</v>
      </c>
      <c r="F2191" s="2">
        <v>44468.833333333336</v>
      </c>
      <c r="G2191" s="1" t="s">
        <v>112</v>
      </c>
      <c r="H2191" s="1" t="s">
        <v>112</v>
      </c>
      <c r="I2191" s="1" t="s">
        <v>112</v>
      </c>
      <c r="J2191" s="1" t="s">
        <v>1049</v>
      </c>
      <c r="K2191" s="1" t="s">
        <v>1050</v>
      </c>
      <c r="L2191" s="1" t="s">
        <v>1051</v>
      </c>
      <c r="N2191" s="1" t="s">
        <v>116</v>
      </c>
      <c r="O2191" s="1" t="s">
        <v>117</v>
      </c>
      <c r="P2191" s="9">
        <v>96950</v>
      </c>
      <c r="Q2191" s="1" t="s">
        <v>118</v>
      </c>
      <c r="R2191" s="1" t="s">
        <v>2763</v>
      </c>
      <c r="S2191" s="1">
        <v>16702358778</v>
      </c>
      <c r="U2191" s="1">
        <v>23622</v>
      </c>
      <c r="V2191" s="1" t="s">
        <v>119</v>
      </c>
      <c r="X2191" s="1" t="s">
        <v>1052</v>
      </c>
      <c r="Y2191" s="1" t="s">
        <v>1053</v>
      </c>
      <c r="Z2191" s="1" t="s">
        <v>1054</v>
      </c>
      <c r="AA2191" s="1" t="s">
        <v>373</v>
      </c>
      <c r="AB2191" s="1" t="s">
        <v>1051</v>
      </c>
      <c r="AD2191" s="1" t="s">
        <v>116</v>
      </c>
      <c r="AE2191" s="1" t="s">
        <v>117</v>
      </c>
      <c r="AF2191" s="9">
        <v>96950</v>
      </c>
      <c r="AG2191" s="1" t="s">
        <v>118</v>
      </c>
      <c r="AI2191" s="1">
        <v>16702358778</v>
      </c>
      <c r="AK2191" s="1" t="s">
        <v>1055</v>
      </c>
      <c r="BC2191" s="1" t="str">
        <f>"43-3031.00"</f>
        <v>43-3031.00</v>
      </c>
      <c r="BD2191" s="1" t="s">
        <v>389</v>
      </c>
      <c r="BE2191" s="1" t="s">
        <v>20058</v>
      </c>
      <c r="BF2191" s="1" t="s">
        <v>1279</v>
      </c>
      <c r="BG2191" s="1">
        <v>1</v>
      </c>
      <c r="BH2191" s="1">
        <v>1</v>
      </c>
      <c r="BI2191" s="2">
        <v>44470</v>
      </c>
      <c r="BJ2191" s="2">
        <v>44834</v>
      </c>
      <c r="BK2191" s="2">
        <v>44470</v>
      </c>
      <c r="BL2191" s="2">
        <v>44834</v>
      </c>
      <c r="BM2191" s="1">
        <v>40</v>
      </c>
      <c r="BN2191" s="1">
        <v>0</v>
      </c>
      <c r="BO2191" s="1">
        <v>8</v>
      </c>
      <c r="BP2191" s="1">
        <v>8</v>
      </c>
      <c r="BQ2191" s="1">
        <v>8</v>
      </c>
      <c r="BR2191" s="1">
        <v>8</v>
      </c>
      <c r="BS2191" s="1">
        <v>8</v>
      </c>
      <c r="BT2191" s="1">
        <v>0</v>
      </c>
      <c r="BU2191" s="1" t="str">
        <f>"8:00 AM"</f>
        <v>8:00 AM</v>
      </c>
      <c r="BV2191" s="1" t="str">
        <f>"5:00 PM"</f>
        <v>5:00 PM</v>
      </c>
      <c r="BW2191" s="1" t="s">
        <v>135</v>
      </c>
      <c r="BX2191" s="1">
        <v>0</v>
      </c>
      <c r="BY2191" s="1">
        <v>24</v>
      </c>
      <c r="BZ2191" s="1" t="s">
        <v>112</v>
      </c>
      <c r="CA2191" s="1">
        <v>0</v>
      </c>
      <c r="CB2191" s="1" t="s">
        <v>138</v>
      </c>
      <c r="CC2191" s="1" t="s">
        <v>1058</v>
      </c>
      <c r="CE2191" s="1" t="s">
        <v>116</v>
      </c>
      <c r="CF2191" s="1" t="s">
        <v>117</v>
      </c>
      <c r="CG2191" s="1">
        <v>96950</v>
      </c>
      <c r="CH2191" s="3">
        <v>9.49</v>
      </c>
      <c r="CI2191" s="3">
        <v>11</v>
      </c>
      <c r="CJ2191" s="3">
        <v>14.23</v>
      </c>
      <c r="CK2191" s="3">
        <v>16.5</v>
      </c>
      <c r="CL2191" s="1" t="s">
        <v>137</v>
      </c>
      <c r="CM2191" s="1" t="s">
        <v>168</v>
      </c>
      <c r="CN2191" s="1" t="s">
        <v>139</v>
      </c>
      <c r="CP2191" s="1" t="s">
        <v>112</v>
      </c>
      <c r="CQ2191" s="1" t="s">
        <v>111</v>
      </c>
      <c r="CR2191" s="1" t="s">
        <v>111</v>
      </c>
      <c r="CS2191" s="1" t="s">
        <v>111</v>
      </c>
      <c r="CT2191" s="1" t="s">
        <v>138</v>
      </c>
      <c r="CU2191" s="1" t="s">
        <v>111</v>
      </c>
      <c r="CV2191" s="1" t="s">
        <v>111</v>
      </c>
      <c r="CW2191" s="1" t="s">
        <v>2712</v>
      </c>
      <c r="CX2191" s="1">
        <v>16702358778</v>
      </c>
      <c r="CY2191" s="1" t="s">
        <v>1055</v>
      </c>
      <c r="CZ2191" s="1" t="s">
        <v>138</v>
      </c>
      <c r="DA2191" s="1" t="s">
        <v>111</v>
      </c>
      <c r="DB2191" s="1" t="s">
        <v>112</v>
      </c>
    </row>
    <row r="2192" spans="1:111" ht="15.6" customHeight="1" x14ac:dyDescent="0.25">
      <c r="A2192" s="1" t="s">
        <v>20060</v>
      </c>
      <c r="B2192" s="1" t="s">
        <v>238</v>
      </c>
      <c r="C2192" s="2">
        <v>44249.00112951389</v>
      </c>
      <c r="D2192" s="2">
        <v>44294</v>
      </c>
      <c r="E2192" s="1" t="s">
        <v>180</v>
      </c>
      <c r="G2192" s="1" t="s">
        <v>112</v>
      </c>
      <c r="H2192" s="1" t="s">
        <v>112</v>
      </c>
      <c r="I2192" s="1" t="s">
        <v>112</v>
      </c>
      <c r="J2192" s="1" t="s">
        <v>6070</v>
      </c>
      <c r="L2192" s="1" t="s">
        <v>3918</v>
      </c>
      <c r="N2192" s="1" t="s">
        <v>1759</v>
      </c>
      <c r="O2192" s="1" t="s">
        <v>117</v>
      </c>
      <c r="P2192" s="9">
        <v>96952</v>
      </c>
      <c r="Q2192" s="1" t="s">
        <v>118</v>
      </c>
      <c r="S2192" s="1">
        <v>16704330422</v>
      </c>
      <c r="U2192" s="1">
        <v>212312</v>
      </c>
      <c r="V2192" s="1" t="s">
        <v>119</v>
      </c>
      <c r="X2192" s="1" t="s">
        <v>3694</v>
      </c>
      <c r="Y2192" s="1" t="s">
        <v>3695</v>
      </c>
      <c r="Z2192" s="1" t="s">
        <v>1787</v>
      </c>
      <c r="AA2192" s="1" t="s">
        <v>962</v>
      </c>
      <c r="AB2192" s="1" t="s">
        <v>3918</v>
      </c>
      <c r="AD2192" s="1" t="s">
        <v>1759</v>
      </c>
      <c r="AE2192" s="1" t="s">
        <v>117</v>
      </c>
      <c r="AF2192" s="9">
        <v>96952</v>
      </c>
      <c r="AG2192" s="1" t="s">
        <v>118</v>
      </c>
      <c r="AI2192" s="1">
        <v>16704330422</v>
      </c>
      <c r="AK2192" s="1" t="s">
        <v>5883</v>
      </c>
      <c r="BC2192" s="1" t="str">
        <f>"53-3032.00"</f>
        <v>53-3032.00</v>
      </c>
      <c r="BD2192" s="1" t="s">
        <v>991</v>
      </c>
      <c r="BE2192" s="1" t="s">
        <v>13122</v>
      </c>
      <c r="BF2192" s="1" t="s">
        <v>4066</v>
      </c>
      <c r="BG2192" s="1">
        <v>1</v>
      </c>
      <c r="BH2192" s="1">
        <v>1</v>
      </c>
      <c r="BI2192" s="2">
        <v>44317</v>
      </c>
      <c r="BJ2192" s="2">
        <v>44681</v>
      </c>
      <c r="BK2192" s="2">
        <v>44317</v>
      </c>
      <c r="BL2192" s="2">
        <v>44681</v>
      </c>
      <c r="BM2192" s="1">
        <v>40</v>
      </c>
      <c r="BN2192" s="1">
        <v>0</v>
      </c>
      <c r="BO2192" s="1">
        <v>8</v>
      </c>
      <c r="BP2192" s="1">
        <v>8</v>
      </c>
      <c r="BQ2192" s="1">
        <v>8</v>
      </c>
      <c r="BR2192" s="1">
        <v>8</v>
      </c>
      <c r="BS2192" s="1">
        <v>8</v>
      </c>
      <c r="BT2192" s="1">
        <v>0</v>
      </c>
      <c r="BU2192" s="1" t="str">
        <f>"7:30 AM"</f>
        <v>7:30 AM</v>
      </c>
      <c r="BV2192" s="1" t="str">
        <f>"4:30 PM"</f>
        <v>4:30 PM</v>
      </c>
      <c r="BW2192" s="1" t="s">
        <v>230</v>
      </c>
      <c r="BX2192" s="1">
        <v>0</v>
      </c>
      <c r="BY2192" s="1">
        <v>12</v>
      </c>
      <c r="BZ2192" s="1" t="s">
        <v>112</v>
      </c>
      <c r="CA2192" s="1">
        <v>0</v>
      </c>
      <c r="CB2192" s="1" t="s">
        <v>13123</v>
      </c>
      <c r="CC2192" s="1" t="s">
        <v>3921</v>
      </c>
      <c r="CE2192" s="1" t="s">
        <v>259</v>
      </c>
      <c r="CF2192" s="1" t="s">
        <v>117</v>
      </c>
      <c r="CG2192" s="1">
        <v>96952</v>
      </c>
      <c r="CH2192" s="3">
        <v>9.1999999999999993</v>
      </c>
      <c r="CI2192" s="3">
        <v>9.1999999999999993</v>
      </c>
      <c r="CJ2192" s="3">
        <v>13.8</v>
      </c>
      <c r="CK2192" s="3">
        <v>13.8</v>
      </c>
      <c r="CL2192" s="1" t="s">
        <v>137</v>
      </c>
      <c r="CM2192" s="1" t="s">
        <v>8069</v>
      </c>
      <c r="CN2192" s="1" t="s">
        <v>218</v>
      </c>
      <c r="CP2192" s="1" t="s">
        <v>112</v>
      </c>
      <c r="CQ2192" s="1" t="s">
        <v>111</v>
      </c>
      <c r="CR2192" s="1" t="s">
        <v>111</v>
      </c>
      <c r="CS2192" s="1" t="s">
        <v>111</v>
      </c>
      <c r="CT2192" s="1" t="s">
        <v>138</v>
      </c>
      <c r="CU2192" s="1" t="s">
        <v>111</v>
      </c>
      <c r="CV2192" s="1" t="s">
        <v>138</v>
      </c>
      <c r="CW2192" s="1" t="s">
        <v>20061</v>
      </c>
      <c r="CX2192" s="1">
        <v>16704330422</v>
      </c>
      <c r="CY2192" s="1" t="s">
        <v>3696</v>
      </c>
      <c r="CZ2192" s="1" t="s">
        <v>138</v>
      </c>
      <c r="DA2192" s="1" t="s">
        <v>111</v>
      </c>
      <c r="DB2192" s="1" t="s">
        <v>112</v>
      </c>
    </row>
    <row r="2193" spans="1:111" ht="15.6" customHeight="1" x14ac:dyDescent="0.25">
      <c r="A2193" s="1" t="s">
        <v>20063</v>
      </c>
      <c r="B2193" s="1" t="s">
        <v>238</v>
      </c>
      <c r="C2193" s="2">
        <v>44273.019998495372</v>
      </c>
      <c r="D2193" s="2">
        <v>44316</v>
      </c>
      <c r="E2193" s="1" t="s">
        <v>180</v>
      </c>
      <c r="G2193" s="1" t="s">
        <v>112</v>
      </c>
      <c r="H2193" s="1" t="s">
        <v>112</v>
      </c>
      <c r="I2193" s="1" t="s">
        <v>112</v>
      </c>
      <c r="J2193" s="1" t="s">
        <v>14215</v>
      </c>
      <c r="L2193" s="1" t="s">
        <v>293</v>
      </c>
      <c r="M2193" s="1" t="s">
        <v>14345</v>
      </c>
      <c r="N2193" s="1" t="s">
        <v>116</v>
      </c>
      <c r="O2193" s="1" t="s">
        <v>117</v>
      </c>
      <c r="P2193" s="9">
        <v>96950</v>
      </c>
      <c r="Q2193" s="1" t="s">
        <v>118</v>
      </c>
      <c r="S2193" s="1">
        <v>16717479977</v>
      </c>
      <c r="U2193" s="1">
        <v>531312</v>
      </c>
      <c r="V2193" s="1" t="s">
        <v>119</v>
      </c>
      <c r="X2193" s="1" t="s">
        <v>14346</v>
      </c>
      <c r="Y2193" s="1" t="s">
        <v>20064</v>
      </c>
      <c r="Z2193" s="1" t="s">
        <v>14348</v>
      </c>
      <c r="AA2193" s="1" t="s">
        <v>20065</v>
      </c>
      <c r="AB2193" s="1" t="s">
        <v>293</v>
      </c>
      <c r="AC2193" s="1" t="s">
        <v>14345</v>
      </c>
      <c r="AD2193" s="1" t="s">
        <v>116</v>
      </c>
      <c r="AE2193" s="1" t="s">
        <v>117</v>
      </c>
      <c r="AF2193" s="9">
        <v>96950</v>
      </c>
      <c r="AG2193" s="1" t="s">
        <v>118</v>
      </c>
      <c r="AI2193" s="1">
        <v>16717479977</v>
      </c>
      <c r="AK2193" s="1" t="s">
        <v>14219</v>
      </c>
      <c r="BC2193" s="1" t="str">
        <f>"37-2011.00"</f>
        <v>37-2011.00</v>
      </c>
      <c r="BD2193" s="1" t="s">
        <v>676</v>
      </c>
      <c r="BE2193" s="1" t="s">
        <v>20066</v>
      </c>
      <c r="BF2193" s="1" t="s">
        <v>578</v>
      </c>
      <c r="BG2193" s="1">
        <v>40</v>
      </c>
      <c r="BH2193" s="1">
        <v>40</v>
      </c>
      <c r="BI2193" s="2">
        <v>44392</v>
      </c>
      <c r="BJ2193" s="2">
        <v>44756</v>
      </c>
      <c r="BK2193" s="2">
        <v>44392</v>
      </c>
      <c r="BL2193" s="2">
        <v>44756</v>
      </c>
      <c r="BM2193" s="1">
        <v>40</v>
      </c>
      <c r="BN2193" s="1">
        <v>0</v>
      </c>
      <c r="BO2193" s="1">
        <v>8</v>
      </c>
      <c r="BP2193" s="1">
        <v>8</v>
      </c>
      <c r="BQ2193" s="1">
        <v>8</v>
      </c>
      <c r="BR2193" s="1">
        <v>8</v>
      </c>
      <c r="BS2193" s="1">
        <v>8</v>
      </c>
      <c r="BT2193" s="1">
        <v>0</v>
      </c>
      <c r="BU2193" s="1" t="str">
        <f>"8:00 AM"</f>
        <v>8:00 AM</v>
      </c>
      <c r="BV2193" s="1" t="str">
        <f>"5:00 PM"</f>
        <v>5:00 PM</v>
      </c>
      <c r="BW2193" s="1" t="s">
        <v>230</v>
      </c>
      <c r="BX2193" s="1">
        <v>0</v>
      </c>
      <c r="BY2193" s="1">
        <v>3</v>
      </c>
      <c r="BZ2193" s="1" t="s">
        <v>112</v>
      </c>
      <c r="CA2193" s="1">
        <v>0</v>
      </c>
      <c r="CB2193" s="1" t="s">
        <v>20067</v>
      </c>
      <c r="CC2193" s="1" t="s">
        <v>14352</v>
      </c>
      <c r="CD2193" s="1" t="s">
        <v>14353</v>
      </c>
      <c r="CE2193" s="1" t="s">
        <v>116</v>
      </c>
      <c r="CF2193" s="1" t="s">
        <v>117</v>
      </c>
      <c r="CG2193" s="1">
        <v>96950</v>
      </c>
      <c r="CH2193" s="3">
        <v>8.0500000000000007</v>
      </c>
      <c r="CI2193" s="3">
        <v>8.0500000000000007</v>
      </c>
      <c r="CJ2193" s="3">
        <v>12.08</v>
      </c>
      <c r="CK2193" s="3">
        <v>12.08</v>
      </c>
      <c r="CL2193" s="1" t="s">
        <v>137</v>
      </c>
      <c r="CM2193" s="1" t="s">
        <v>138</v>
      </c>
      <c r="CN2193" s="1" t="s">
        <v>139</v>
      </c>
      <c r="CP2193" s="1" t="s">
        <v>112</v>
      </c>
      <c r="CQ2193" s="1" t="s">
        <v>111</v>
      </c>
      <c r="CR2193" s="1" t="s">
        <v>111</v>
      </c>
      <c r="CS2193" s="1" t="s">
        <v>112</v>
      </c>
      <c r="CT2193" s="1" t="s">
        <v>138</v>
      </c>
      <c r="CU2193" s="1" t="s">
        <v>111</v>
      </c>
      <c r="CV2193" s="1" t="s">
        <v>138</v>
      </c>
      <c r="CW2193" s="1" t="s">
        <v>300</v>
      </c>
      <c r="CX2193" s="1">
        <v>16707479977</v>
      </c>
      <c r="CY2193" s="1" t="s">
        <v>14219</v>
      </c>
      <c r="CZ2193" s="1" t="s">
        <v>138</v>
      </c>
      <c r="DA2193" s="1" t="s">
        <v>111</v>
      </c>
      <c r="DB2193" s="1" t="s">
        <v>112</v>
      </c>
    </row>
    <row r="2194" spans="1:111" ht="15.6" customHeight="1" x14ac:dyDescent="0.25">
      <c r="A2194" s="1" t="s">
        <v>20068</v>
      </c>
      <c r="B2194" s="1" t="s">
        <v>238</v>
      </c>
      <c r="C2194" s="2">
        <v>44290.907598379628</v>
      </c>
      <c r="D2194" s="2">
        <v>44328</v>
      </c>
      <c r="E2194" s="1" t="s">
        <v>110</v>
      </c>
      <c r="F2194" s="2">
        <v>44468.833333333336</v>
      </c>
      <c r="G2194" s="1" t="s">
        <v>111</v>
      </c>
      <c r="H2194" s="1" t="s">
        <v>112</v>
      </c>
      <c r="I2194" s="1" t="s">
        <v>112</v>
      </c>
      <c r="J2194" s="1" t="s">
        <v>7015</v>
      </c>
      <c r="K2194" s="1" t="s">
        <v>7016</v>
      </c>
      <c r="L2194" s="1" t="s">
        <v>20069</v>
      </c>
      <c r="N2194" s="1" t="s">
        <v>167</v>
      </c>
      <c r="O2194" s="1" t="s">
        <v>117</v>
      </c>
      <c r="P2194" s="9">
        <v>96950</v>
      </c>
      <c r="Q2194" s="1" t="s">
        <v>118</v>
      </c>
      <c r="S2194" s="1">
        <v>16702339442</v>
      </c>
      <c r="U2194" s="1">
        <v>443142</v>
      </c>
      <c r="V2194" s="1" t="s">
        <v>119</v>
      </c>
      <c r="X2194" s="1" t="s">
        <v>7018</v>
      </c>
      <c r="Y2194" s="1" t="s">
        <v>7019</v>
      </c>
      <c r="Z2194" s="1" t="s">
        <v>7020</v>
      </c>
      <c r="AA2194" s="1" t="s">
        <v>245</v>
      </c>
      <c r="AB2194" s="1" t="s">
        <v>20070</v>
      </c>
      <c r="AD2194" s="1" t="s">
        <v>167</v>
      </c>
      <c r="AE2194" s="1" t="s">
        <v>117</v>
      </c>
      <c r="AF2194" s="9">
        <v>96950</v>
      </c>
      <c r="AG2194" s="1" t="s">
        <v>118</v>
      </c>
      <c r="AI2194" s="1">
        <v>16702339442</v>
      </c>
      <c r="AK2194" s="1" t="s">
        <v>7022</v>
      </c>
      <c r="BC2194" s="1" t="str">
        <f>"15-1151.00"</f>
        <v>15-1151.00</v>
      </c>
      <c r="BD2194" s="1" t="s">
        <v>2470</v>
      </c>
      <c r="BE2194" s="1" t="s">
        <v>7023</v>
      </c>
      <c r="BF2194" s="1" t="s">
        <v>4932</v>
      </c>
      <c r="BG2194" s="1">
        <v>1</v>
      </c>
      <c r="BH2194" s="1">
        <v>1</v>
      </c>
      <c r="BI2194" s="2">
        <v>44470</v>
      </c>
      <c r="BJ2194" s="2">
        <v>45565</v>
      </c>
      <c r="BK2194" s="2">
        <v>44470</v>
      </c>
      <c r="BL2194" s="2">
        <v>45565</v>
      </c>
      <c r="BM2194" s="1">
        <v>40</v>
      </c>
      <c r="BN2194" s="1">
        <v>0</v>
      </c>
      <c r="BO2194" s="1">
        <v>8</v>
      </c>
      <c r="BP2194" s="1">
        <v>8</v>
      </c>
      <c r="BQ2194" s="1">
        <v>8</v>
      </c>
      <c r="BR2194" s="1">
        <v>8</v>
      </c>
      <c r="BS2194" s="1">
        <v>8</v>
      </c>
      <c r="BT2194" s="1">
        <v>0</v>
      </c>
      <c r="BU2194" s="1" t="str">
        <f>"8:00 AM"</f>
        <v>8:00 AM</v>
      </c>
      <c r="BV2194" s="1" t="str">
        <f>"5:00 PM"</f>
        <v>5:00 PM</v>
      </c>
      <c r="BW2194" s="1" t="s">
        <v>135</v>
      </c>
      <c r="BX2194" s="1">
        <v>0</v>
      </c>
      <c r="BY2194" s="1">
        <v>24</v>
      </c>
      <c r="BZ2194" s="1" t="s">
        <v>112</v>
      </c>
      <c r="CA2194" s="1">
        <v>0</v>
      </c>
      <c r="CB2194" s="1" t="s">
        <v>7024</v>
      </c>
      <c r="CC2194" s="1" t="s">
        <v>7025</v>
      </c>
      <c r="CE2194" s="1" t="s">
        <v>167</v>
      </c>
      <c r="CF2194" s="1" t="s">
        <v>117</v>
      </c>
      <c r="CG2194" s="1">
        <v>96950</v>
      </c>
      <c r="CH2194" s="3">
        <v>12.19</v>
      </c>
      <c r="CI2194" s="3">
        <v>12.19</v>
      </c>
      <c r="CJ2194" s="3">
        <v>18.29</v>
      </c>
      <c r="CK2194" s="3">
        <v>18.29</v>
      </c>
      <c r="CL2194" s="1" t="s">
        <v>137</v>
      </c>
      <c r="CM2194" s="1" t="s">
        <v>168</v>
      </c>
      <c r="CN2194" s="1" t="s">
        <v>139</v>
      </c>
      <c r="CP2194" s="1" t="s">
        <v>111</v>
      </c>
      <c r="CQ2194" s="1" t="s">
        <v>111</v>
      </c>
      <c r="CR2194" s="1" t="s">
        <v>111</v>
      </c>
      <c r="CS2194" s="1" t="s">
        <v>111</v>
      </c>
      <c r="CT2194" s="1" t="s">
        <v>138</v>
      </c>
      <c r="CU2194" s="1" t="s">
        <v>111</v>
      </c>
      <c r="CV2194" s="1" t="s">
        <v>138</v>
      </c>
      <c r="CW2194" s="1" t="s">
        <v>7026</v>
      </c>
      <c r="CX2194" s="1">
        <v>16702339442</v>
      </c>
      <c r="CY2194" s="1" t="s">
        <v>20071</v>
      </c>
      <c r="CZ2194" s="1" t="s">
        <v>138</v>
      </c>
      <c r="DA2194" s="1" t="s">
        <v>111</v>
      </c>
      <c r="DB2194" s="1" t="s">
        <v>112</v>
      </c>
    </row>
    <row r="2195" spans="1:111" ht="15.6" customHeight="1" x14ac:dyDescent="0.25">
      <c r="A2195" s="1" t="s">
        <v>20072</v>
      </c>
      <c r="B2195" s="1" t="s">
        <v>238</v>
      </c>
      <c r="C2195" s="2">
        <v>44293.010076157407</v>
      </c>
      <c r="D2195" s="2">
        <v>44330</v>
      </c>
      <c r="E2195" s="1" t="s">
        <v>110</v>
      </c>
      <c r="F2195" s="2">
        <v>44468.833333333336</v>
      </c>
      <c r="G2195" s="1" t="s">
        <v>112</v>
      </c>
      <c r="H2195" s="1" t="s">
        <v>112</v>
      </c>
      <c r="I2195" s="1" t="s">
        <v>112</v>
      </c>
      <c r="J2195" s="1" t="s">
        <v>1049</v>
      </c>
      <c r="K2195" s="1" t="s">
        <v>1050</v>
      </c>
      <c r="L2195" s="1" t="s">
        <v>1051</v>
      </c>
      <c r="N2195" s="1" t="s">
        <v>116</v>
      </c>
      <c r="O2195" s="1" t="s">
        <v>117</v>
      </c>
      <c r="P2195" s="9">
        <v>96950</v>
      </c>
      <c r="Q2195" s="1" t="s">
        <v>118</v>
      </c>
      <c r="S2195" s="1">
        <v>16702358778</v>
      </c>
      <c r="U2195" s="1">
        <v>23622</v>
      </c>
      <c r="V2195" s="1" t="s">
        <v>119</v>
      </c>
      <c r="X2195" s="1" t="s">
        <v>1052</v>
      </c>
      <c r="Y2195" s="1" t="s">
        <v>1053</v>
      </c>
      <c r="Z2195" s="1" t="s">
        <v>1054</v>
      </c>
      <c r="AA2195" s="1" t="s">
        <v>373</v>
      </c>
      <c r="AB2195" s="1" t="s">
        <v>1051</v>
      </c>
      <c r="AD2195" s="1" t="s">
        <v>116</v>
      </c>
      <c r="AE2195" s="1" t="s">
        <v>117</v>
      </c>
      <c r="AF2195" s="9">
        <v>96950</v>
      </c>
      <c r="AG2195" s="1" t="s">
        <v>118</v>
      </c>
      <c r="AI2195" s="1">
        <v>16702358778</v>
      </c>
      <c r="AK2195" s="1" t="s">
        <v>1055</v>
      </c>
      <c r="BC2195" s="1" t="str">
        <f>"49-3023.01"</f>
        <v>49-3023.01</v>
      </c>
      <c r="BD2195" s="1" t="s">
        <v>608</v>
      </c>
      <c r="BE2195" s="1" t="s">
        <v>20073</v>
      </c>
      <c r="BF2195" s="1" t="s">
        <v>20074</v>
      </c>
      <c r="BG2195" s="1">
        <v>6</v>
      </c>
      <c r="BH2195" s="1">
        <v>6</v>
      </c>
      <c r="BI2195" s="2">
        <v>44470</v>
      </c>
      <c r="BJ2195" s="2">
        <v>44834</v>
      </c>
      <c r="BK2195" s="2">
        <v>44470</v>
      </c>
      <c r="BL2195" s="2">
        <v>44834</v>
      </c>
      <c r="BM2195" s="1">
        <v>40</v>
      </c>
      <c r="BN2195" s="1">
        <v>0</v>
      </c>
      <c r="BO2195" s="1">
        <v>8</v>
      </c>
      <c r="BP2195" s="1">
        <v>8</v>
      </c>
      <c r="BQ2195" s="1">
        <v>8</v>
      </c>
      <c r="BR2195" s="1">
        <v>8</v>
      </c>
      <c r="BS2195" s="1">
        <v>8</v>
      </c>
      <c r="BT2195" s="1">
        <v>0</v>
      </c>
      <c r="BU2195" s="1" t="str">
        <f>"7:30 AM"</f>
        <v>7:30 AM</v>
      </c>
      <c r="BV2195" s="1" t="str">
        <f>"4:30 PM"</f>
        <v>4:30 PM</v>
      </c>
      <c r="BW2195" s="1" t="s">
        <v>135</v>
      </c>
      <c r="BX2195" s="1">
        <v>0</v>
      </c>
      <c r="BY2195" s="1">
        <v>0</v>
      </c>
      <c r="BZ2195" s="1" t="s">
        <v>112</v>
      </c>
      <c r="CA2195" s="1">
        <v>0</v>
      </c>
      <c r="CB2195" s="1" t="s">
        <v>138</v>
      </c>
      <c r="CC2195" s="1" t="s">
        <v>1058</v>
      </c>
      <c r="CE2195" s="1" t="s">
        <v>116</v>
      </c>
      <c r="CF2195" s="1" t="s">
        <v>117</v>
      </c>
      <c r="CG2195" s="1">
        <v>96950</v>
      </c>
      <c r="CH2195" s="3">
        <v>8.75</v>
      </c>
      <c r="CI2195" s="3">
        <v>8.75</v>
      </c>
      <c r="CJ2195" s="3">
        <v>13.12</v>
      </c>
      <c r="CK2195" s="3">
        <v>13.12</v>
      </c>
      <c r="CL2195" s="1" t="s">
        <v>137</v>
      </c>
      <c r="CN2195" s="1" t="s">
        <v>139</v>
      </c>
      <c r="CP2195" s="1" t="s">
        <v>112</v>
      </c>
      <c r="CQ2195" s="1" t="s">
        <v>111</v>
      </c>
      <c r="CR2195" s="1" t="s">
        <v>111</v>
      </c>
      <c r="CS2195" s="1" t="s">
        <v>111</v>
      </c>
      <c r="CT2195" s="1" t="s">
        <v>138</v>
      </c>
      <c r="CU2195" s="1" t="s">
        <v>111</v>
      </c>
      <c r="CV2195" s="1" t="s">
        <v>111</v>
      </c>
      <c r="CW2195" s="1" t="s">
        <v>1059</v>
      </c>
      <c r="CX2195" s="1">
        <v>16702358778</v>
      </c>
      <c r="CY2195" s="1" t="s">
        <v>1055</v>
      </c>
      <c r="CZ2195" s="1" t="s">
        <v>138</v>
      </c>
      <c r="DA2195" s="1" t="s">
        <v>111</v>
      </c>
      <c r="DB2195" s="1" t="s">
        <v>112</v>
      </c>
    </row>
    <row r="2196" spans="1:111" ht="15.6" customHeight="1" x14ac:dyDescent="0.25">
      <c r="A2196" s="1" t="s">
        <v>20077</v>
      </c>
      <c r="B2196" s="1" t="s">
        <v>238</v>
      </c>
      <c r="C2196" s="2">
        <v>44293.218759143521</v>
      </c>
      <c r="D2196" s="2">
        <v>44323</v>
      </c>
      <c r="E2196" s="1" t="s">
        <v>110</v>
      </c>
      <c r="F2196" s="2">
        <v>44468.833333333336</v>
      </c>
      <c r="G2196" s="1" t="s">
        <v>111</v>
      </c>
      <c r="H2196" s="1" t="s">
        <v>112</v>
      </c>
      <c r="I2196" s="1" t="s">
        <v>112</v>
      </c>
      <c r="J2196" s="1" t="s">
        <v>909</v>
      </c>
      <c r="L2196" s="1" t="s">
        <v>910</v>
      </c>
      <c r="M2196" s="1" t="s">
        <v>754</v>
      </c>
      <c r="N2196" s="1" t="s">
        <v>167</v>
      </c>
      <c r="O2196" s="1" t="s">
        <v>117</v>
      </c>
      <c r="P2196" s="9">
        <v>96950</v>
      </c>
      <c r="Q2196" s="1" t="s">
        <v>118</v>
      </c>
      <c r="S2196" s="1">
        <v>16702350561</v>
      </c>
      <c r="T2196" s="1">
        <v>115</v>
      </c>
      <c r="U2196" s="1">
        <v>531110</v>
      </c>
      <c r="V2196" s="1" t="s">
        <v>119</v>
      </c>
      <c r="X2196" s="1" t="s">
        <v>911</v>
      </c>
      <c r="Y2196" s="1" t="s">
        <v>912</v>
      </c>
      <c r="Z2196" s="1" t="s">
        <v>913</v>
      </c>
      <c r="AA2196" s="1" t="s">
        <v>914</v>
      </c>
      <c r="AB2196" s="1" t="s">
        <v>915</v>
      </c>
      <c r="AC2196" s="1" t="s">
        <v>916</v>
      </c>
      <c r="AD2196" s="1" t="s">
        <v>167</v>
      </c>
      <c r="AE2196" s="1" t="s">
        <v>117</v>
      </c>
      <c r="AF2196" s="9">
        <v>96950</v>
      </c>
      <c r="AG2196" s="1" t="s">
        <v>118</v>
      </c>
      <c r="AI2196" s="1">
        <v>16702350561</v>
      </c>
      <c r="AJ2196" s="1">
        <v>115</v>
      </c>
      <c r="AK2196" s="1" t="s">
        <v>917</v>
      </c>
      <c r="BC2196" s="1" t="str">
        <f>"43-1011.00"</f>
        <v>43-1011.00</v>
      </c>
      <c r="BD2196" s="1" t="s">
        <v>421</v>
      </c>
      <c r="BE2196" s="1" t="s">
        <v>20078</v>
      </c>
      <c r="BF2196" s="1" t="s">
        <v>20079</v>
      </c>
      <c r="BG2196" s="1">
        <v>1</v>
      </c>
      <c r="BH2196" s="1">
        <v>1</v>
      </c>
      <c r="BI2196" s="2">
        <v>44470</v>
      </c>
      <c r="BJ2196" s="2">
        <v>44834</v>
      </c>
      <c r="BK2196" s="2">
        <v>44470</v>
      </c>
      <c r="BL2196" s="2">
        <v>44834</v>
      </c>
      <c r="BM2196" s="1">
        <v>35</v>
      </c>
      <c r="BN2196" s="1">
        <v>0</v>
      </c>
      <c r="BO2196" s="1">
        <v>7</v>
      </c>
      <c r="BP2196" s="1">
        <v>7</v>
      </c>
      <c r="BQ2196" s="1">
        <v>7</v>
      </c>
      <c r="BR2196" s="1">
        <v>7</v>
      </c>
      <c r="BS2196" s="1">
        <v>7</v>
      </c>
      <c r="BT2196" s="1">
        <v>0</v>
      </c>
      <c r="BU2196" s="1" t="str">
        <f>"8:00 AM"</f>
        <v>8:00 AM</v>
      </c>
      <c r="BV2196" s="1" t="str">
        <f>"5:00 PM"</f>
        <v>5:00 PM</v>
      </c>
      <c r="BW2196" s="1" t="s">
        <v>135</v>
      </c>
      <c r="BX2196" s="1">
        <v>0</v>
      </c>
      <c r="BY2196" s="1">
        <v>24</v>
      </c>
      <c r="BZ2196" s="1" t="s">
        <v>111</v>
      </c>
      <c r="CA2196" s="1">
        <v>1</v>
      </c>
      <c r="CB2196" s="4" t="s">
        <v>20080</v>
      </c>
      <c r="CC2196" s="1" t="s">
        <v>921</v>
      </c>
      <c r="CD2196" s="1" t="s">
        <v>754</v>
      </c>
      <c r="CE2196" s="1" t="s">
        <v>167</v>
      </c>
      <c r="CF2196" s="1" t="s">
        <v>117</v>
      </c>
      <c r="CG2196" s="1">
        <v>96950</v>
      </c>
      <c r="CH2196" s="3">
        <v>13.62</v>
      </c>
      <c r="CI2196" s="3">
        <v>13.62</v>
      </c>
      <c r="CJ2196" s="3">
        <v>20.43</v>
      </c>
      <c r="CK2196" s="3">
        <v>20.43</v>
      </c>
      <c r="CL2196" s="1" t="s">
        <v>137</v>
      </c>
      <c r="CM2196" s="1" t="s">
        <v>922</v>
      </c>
      <c r="CN2196" s="1" t="s">
        <v>139</v>
      </c>
      <c r="CP2196" s="1" t="s">
        <v>112</v>
      </c>
      <c r="CQ2196" s="1" t="s">
        <v>111</v>
      </c>
      <c r="CR2196" s="1" t="s">
        <v>112</v>
      </c>
      <c r="CS2196" s="1" t="s">
        <v>111</v>
      </c>
      <c r="CT2196" s="1" t="s">
        <v>111</v>
      </c>
      <c r="CU2196" s="1" t="s">
        <v>111</v>
      </c>
      <c r="CV2196" s="1" t="s">
        <v>138</v>
      </c>
      <c r="CW2196" s="1" t="s">
        <v>714</v>
      </c>
      <c r="CX2196" s="1">
        <v>16702350561</v>
      </c>
      <c r="CY2196" s="1" t="s">
        <v>917</v>
      </c>
      <c r="CZ2196" s="1" t="s">
        <v>716</v>
      </c>
      <c r="DA2196" s="1" t="s">
        <v>111</v>
      </c>
      <c r="DB2196" s="1" t="s">
        <v>112</v>
      </c>
    </row>
    <row r="2197" spans="1:111" ht="15.6" customHeight="1" x14ac:dyDescent="0.25">
      <c r="A2197" s="1" t="s">
        <v>20081</v>
      </c>
      <c r="B2197" s="1" t="s">
        <v>238</v>
      </c>
      <c r="C2197" s="2">
        <v>44336.426902199077</v>
      </c>
      <c r="D2197" s="2">
        <v>44376</v>
      </c>
      <c r="E2197" s="1" t="s">
        <v>110</v>
      </c>
      <c r="F2197" s="2">
        <v>44468.833333333336</v>
      </c>
      <c r="G2197" s="1" t="s">
        <v>112</v>
      </c>
      <c r="H2197" s="1" t="s">
        <v>112</v>
      </c>
      <c r="I2197" s="1" t="s">
        <v>112</v>
      </c>
      <c r="J2197" s="1" t="s">
        <v>10722</v>
      </c>
      <c r="L2197" s="1" t="s">
        <v>10724</v>
      </c>
      <c r="M2197" s="1" t="s">
        <v>3110</v>
      </c>
      <c r="N2197" s="1" t="s">
        <v>116</v>
      </c>
      <c r="O2197" s="1" t="s">
        <v>117</v>
      </c>
      <c r="P2197" s="9">
        <v>96950</v>
      </c>
      <c r="Q2197" s="1" t="s">
        <v>118</v>
      </c>
      <c r="R2197" s="1" t="s">
        <v>1954</v>
      </c>
      <c r="S2197" s="1">
        <v>16707885795</v>
      </c>
      <c r="U2197" s="1">
        <v>561320</v>
      </c>
      <c r="V2197" s="1" t="s">
        <v>119</v>
      </c>
      <c r="X2197" s="1" t="s">
        <v>10061</v>
      </c>
      <c r="Y2197" s="1" t="s">
        <v>10062</v>
      </c>
      <c r="Z2197" s="1" t="s">
        <v>10063</v>
      </c>
      <c r="AA2197" s="1" t="s">
        <v>20082</v>
      </c>
      <c r="AB2197" s="1" t="s">
        <v>10724</v>
      </c>
      <c r="AC2197" s="1" t="s">
        <v>3110</v>
      </c>
      <c r="AD2197" s="1" t="s">
        <v>116</v>
      </c>
      <c r="AE2197" s="1" t="s">
        <v>117</v>
      </c>
      <c r="AF2197" s="9">
        <v>96950</v>
      </c>
      <c r="AG2197" s="1" t="s">
        <v>118</v>
      </c>
      <c r="AH2197" s="1" t="s">
        <v>1954</v>
      </c>
      <c r="AI2197" s="1">
        <v>16707885795</v>
      </c>
      <c r="AK2197" s="1" t="s">
        <v>10064</v>
      </c>
      <c r="BC2197" s="1" t="str">
        <f>"11-1021.00"</f>
        <v>11-1021.00</v>
      </c>
      <c r="BD2197" s="1" t="s">
        <v>248</v>
      </c>
      <c r="BE2197" s="1" t="s">
        <v>20083</v>
      </c>
      <c r="BF2197" s="1" t="s">
        <v>2483</v>
      </c>
      <c r="BG2197" s="1">
        <v>1</v>
      </c>
      <c r="BH2197" s="1">
        <v>1</v>
      </c>
      <c r="BI2197" s="2">
        <v>44470</v>
      </c>
      <c r="BJ2197" s="2">
        <v>44834</v>
      </c>
      <c r="BK2197" s="2">
        <v>44470</v>
      </c>
      <c r="BL2197" s="2">
        <v>44834</v>
      </c>
      <c r="BM2197" s="1">
        <v>40</v>
      </c>
      <c r="BN2197" s="1">
        <v>0</v>
      </c>
      <c r="BO2197" s="1">
        <v>8</v>
      </c>
      <c r="BP2197" s="1">
        <v>8</v>
      </c>
      <c r="BQ2197" s="1">
        <v>8</v>
      </c>
      <c r="BR2197" s="1">
        <v>8</v>
      </c>
      <c r="BS2197" s="1">
        <v>8</v>
      </c>
      <c r="BT2197" s="1">
        <v>0</v>
      </c>
      <c r="BU2197" s="1" t="str">
        <f>"9:00 AM"</f>
        <v>9:00 AM</v>
      </c>
      <c r="BV2197" s="1" t="str">
        <f>"5:00 PM"</f>
        <v>5:00 PM</v>
      </c>
      <c r="BW2197" s="1" t="s">
        <v>135</v>
      </c>
      <c r="BX2197" s="1">
        <v>6</v>
      </c>
      <c r="BY2197" s="1">
        <v>6</v>
      </c>
      <c r="BZ2197" s="1" t="s">
        <v>111</v>
      </c>
      <c r="CA2197" s="1">
        <v>10</v>
      </c>
      <c r="CB2197" s="4" t="s">
        <v>20084</v>
      </c>
      <c r="CC2197" s="1" t="s">
        <v>10724</v>
      </c>
      <c r="CD2197" s="1" t="s">
        <v>3110</v>
      </c>
      <c r="CE2197" s="1" t="s">
        <v>116</v>
      </c>
      <c r="CF2197" s="1" t="s">
        <v>117</v>
      </c>
      <c r="CG2197" s="1">
        <v>96950</v>
      </c>
      <c r="CH2197" s="3">
        <v>22.55</v>
      </c>
      <c r="CI2197" s="3">
        <v>22.55</v>
      </c>
      <c r="CJ2197" s="3">
        <v>33.83</v>
      </c>
      <c r="CL2197" s="1" t="s">
        <v>137</v>
      </c>
      <c r="CM2197" s="1" t="s">
        <v>362</v>
      </c>
      <c r="CN2197" s="1" t="s">
        <v>139</v>
      </c>
      <c r="CP2197" s="1" t="s">
        <v>112</v>
      </c>
      <c r="CQ2197" s="1" t="s">
        <v>111</v>
      </c>
      <c r="CR2197" s="1" t="s">
        <v>111</v>
      </c>
      <c r="CS2197" s="1" t="s">
        <v>111</v>
      </c>
      <c r="CT2197" s="1" t="s">
        <v>111</v>
      </c>
      <c r="CU2197" s="1" t="s">
        <v>111</v>
      </c>
      <c r="CV2197" s="1" t="s">
        <v>111</v>
      </c>
      <c r="CW2197" s="1" t="s">
        <v>20085</v>
      </c>
      <c r="CX2197" s="1">
        <v>16707885795</v>
      </c>
      <c r="CY2197" s="1" t="s">
        <v>10064</v>
      </c>
      <c r="CZ2197" s="1" t="s">
        <v>138</v>
      </c>
      <c r="DA2197" s="1" t="s">
        <v>111</v>
      </c>
      <c r="DB2197" s="1" t="s">
        <v>112</v>
      </c>
    </row>
    <row r="2198" spans="1:111" ht="15.6" customHeight="1" x14ac:dyDescent="0.25">
      <c r="A2198" s="1" t="s">
        <v>20086</v>
      </c>
      <c r="B2198" s="1" t="s">
        <v>238</v>
      </c>
      <c r="C2198" s="2">
        <v>44306.210783912036</v>
      </c>
      <c r="D2198" s="2">
        <v>44348</v>
      </c>
      <c r="E2198" s="1" t="s">
        <v>110</v>
      </c>
      <c r="F2198" s="2">
        <v>44468.833333333336</v>
      </c>
      <c r="G2198" s="1" t="s">
        <v>112</v>
      </c>
      <c r="H2198" s="1" t="s">
        <v>112</v>
      </c>
      <c r="I2198" s="1" t="s">
        <v>112</v>
      </c>
      <c r="J2198" s="1" t="s">
        <v>2758</v>
      </c>
      <c r="K2198" s="1" t="s">
        <v>1979</v>
      </c>
      <c r="L2198" s="1" t="s">
        <v>941</v>
      </c>
      <c r="M2198" s="1" t="s">
        <v>942</v>
      </c>
      <c r="N2198" s="1" t="s">
        <v>116</v>
      </c>
      <c r="O2198" s="1" t="s">
        <v>117</v>
      </c>
      <c r="P2198" s="9">
        <v>96950</v>
      </c>
      <c r="Q2198" s="1" t="s">
        <v>118</v>
      </c>
      <c r="S2198" s="1">
        <v>16702352883</v>
      </c>
      <c r="U2198" s="1">
        <v>561320</v>
      </c>
      <c r="V2198" s="1" t="s">
        <v>119</v>
      </c>
      <c r="X2198" s="1" t="s">
        <v>943</v>
      </c>
      <c r="Y2198" s="1" t="s">
        <v>944</v>
      </c>
      <c r="Z2198" s="1" t="s">
        <v>945</v>
      </c>
      <c r="AA2198" s="1" t="s">
        <v>373</v>
      </c>
      <c r="AB2198" s="1" t="s">
        <v>941</v>
      </c>
      <c r="AC2198" s="1" t="s">
        <v>942</v>
      </c>
      <c r="AD2198" s="1" t="s">
        <v>116</v>
      </c>
      <c r="AE2198" s="1" t="s">
        <v>117</v>
      </c>
      <c r="AF2198" s="9">
        <v>96950</v>
      </c>
      <c r="AG2198" s="1" t="s">
        <v>118</v>
      </c>
      <c r="AI2198" s="1">
        <v>16702352883</v>
      </c>
      <c r="AK2198" s="1" t="s">
        <v>530</v>
      </c>
      <c r="BC2198" s="1" t="str">
        <f>"43-5071.00"</f>
        <v>43-5071.00</v>
      </c>
      <c r="BD2198" s="1" t="s">
        <v>7491</v>
      </c>
      <c r="BE2198" s="1" t="s">
        <v>20087</v>
      </c>
      <c r="BF2198" s="1" t="s">
        <v>20088</v>
      </c>
      <c r="BG2198" s="1">
        <v>5</v>
      </c>
      <c r="BH2198" s="1">
        <v>5</v>
      </c>
      <c r="BI2198" s="2">
        <v>44470</v>
      </c>
      <c r="BJ2198" s="2">
        <v>44834</v>
      </c>
      <c r="BK2198" s="2">
        <v>44470</v>
      </c>
      <c r="BL2198" s="2">
        <v>44834</v>
      </c>
      <c r="BM2198" s="1">
        <v>35</v>
      </c>
      <c r="BN2198" s="1">
        <v>0</v>
      </c>
      <c r="BO2198" s="1">
        <v>7</v>
      </c>
      <c r="BP2198" s="1">
        <v>7</v>
      </c>
      <c r="BQ2198" s="1">
        <v>7</v>
      </c>
      <c r="BR2198" s="1">
        <v>7</v>
      </c>
      <c r="BS2198" s="1">
        <v>7</v>
      </c>
      <c r="BT2198" s="1">
        <v>0</v>
      </c>
      <c r="BU2198" s="1" t="str">
        <f>"9:00 AM"</f>
        <v>9:00 AM</v>
      </c>
      <c r="BV2198" s="1" t="str">
        <f>"5:00 PM"</f>
        <v>5:00 PM</v>
      </c>
      <c r="BW2198" s="1" t="s">
        <v>135</v>
      </c>
      <c r="BX2198" s="1">
        <v>3</v>
      </c>
      <c r="BY2198" s="1">
        <v>6</v>
      </c>
      <c r="BZ2198" s="1" t="s">
        <v>112</v>
      </c>
      <c r="CA2198" s="1">
        <v>0</v>
      </c>
      <c r="CB2198" s="4" t="s">
        <v>20089</v>
      </c>
      <c r="CC2198" s="1" t="s">
        <v>941</v>
      </c>
      <c r="CD2198" s="1" t="s">
        <v>942</v>
      </c>
      <c r="CE2198" s="1" t="s">
        <v>116</v>
      </c>
      <c r="CF2198" s="1" t="s">
        <v>117</v>
      </c>
      <c r="CG2198" s="1">
        <v>96950</v>
      </c>
      <c r="CH2198" s="3">
        <v>9.36</v>
      </c>
      <c r="CI2198" s="3">
        <v>9.36</v>
      </c>
      <c r="CJ2198" s="3">
        <v>14.04</v>
      </c>
      <c r="CK2198" s="3">
        <v>14.04</v>
      </c>
      <c r="CL2198" s="1" t="s">
        <v>137</v>
      </c>
      <c r="CM2198" s="1" t="s">
        <v>138</v>
      </c>
      <c r="CN2198" s="1" t="s">
        <v>139</v>
      </c>
      <c r="CP2198" s="1" t="s">
        <v>112</v>
      </c>
      <c r="CQ2198" s="1" t="s">
        <v>111</v>
      </c>
      <c r="CR2198" s="1" t="s">
        <v>112</v>
      </c>
      <c r="CS2198" s="1" t="s">
        <v>111</v>
      </c>
      <c r="CT2198" s="1" t="s">
        <v>111</v>
      </c>
      <c r="CU2198" s="1" t="s">
        <v>111</v>
      </c>
      <c r="CV2198" s="1" t="s">
        <v>138</v>
      </c>
      <c r="CW2198" s="1" t="s">
        <v>138</v>
      </c>
      <c r="CX2198" s="1">
        <v>16702352883</v>
      </c>
      <c r="CY2198" s="1" t="s">
        <v>530</v>
      </c>
      <c r="CZ2198" s="1" t="s">
        <v>138</v>
      </c>
      <c r="DA2198" s="1" t="s">
        <v>111</v>
      </c>
      <c r="DB2198" s="1" t="s">
        <v>112</v>
      </c>
    </row>
    <row r="2199" spans="1:111" ht="15.6" customHeight="1" x14ac:dyDescent="0.25">
      <c r="A2199" s="1" t="s">
        <v>20112</v>
      </c>
      <c r="B2199" s="1" t="s">
        <v>238</v>
      </c>
      <c r="C2199" s="2">
        <v>44354.051254976854</v>
      </c>
      <c r="D2199" s="2">
        <v>44386</v>
      </c>
      <c r="E2199" s="1" t="s">
        <v>180</v>
      </c>
      <c r="G2199" s="1" t="s">
        <v>112</v>
      </c>
      <c r="H2199" s="1" t="s">
        <v>112</v>
      </c>
      <c r="I2199" s="1" t="s">
        <v>112</v>
      </c>
      <c r="J2199" s="1" t="s">
        <v>287</v>
      </c>
      <c r="L2199" s="1" t="s">
        <v>292</v>
      </c>
      <c r="M2199" s="1" t="s">
        <v>293</v>
      </c>
      <c r="N2199" s="1" t="s">
        <v>116</v>
      </c>
      <c r="O2199" s="1" t="s">
        <v>117</v>
      </c>
      <c r="P2199" s="9">
        <v>96950</v>
      </c>
      <c r="Q2199" s="1" t="s">
        <v>118</v>
      </c>
      <c r="S2199" s="1">
        <v>16702873831</v>
      </c>
      <c r="U2199" s="1">
        <v>236116</v>
      </c>
      <c r="V2199" s="1" t="s">
        <v>119</v>
      </c>
      <c r="X2199" s="1" t="s">
        <v>290</v>
      </c>
      <c r="Y2199" s="1" t="s">
        <v>291</v>
      </c>
      <c r="AA2199" s="1" t="s">
        <v>245</v>
      </c>
      <c r="AB2199" s="1" t="s">
        <v>292</v>
      </c>
      <c r="AC2199" s="1" t="s">
        <v>293</v>
      </c>
      <c r="AD2199" s="1" t="s">
        <v>116</v>
      </c>
      <c r="AE2199" s="1" t="s">
        <v>117</v>
      </c>
      <c r="AF2199" s="9">
        <v>96950</v>
      </c>
      <c r="AG2199" s="1" t="s">
        <v>118</v>
      </c>
      <c r="AI2199" s="1">
        <v>16702873831</v>
      </c>
      <c r="AK2199" s="1" t="s">
        <v>294</v>
      </c>
      <c r="BC2199" s="1" t="str">
        <f>"35-2012.00"</f>
        <v>35-2012.00</v>
      </c>
      <c r="BD2199" s="1" t="s">
        <v>5019</v>
      </c>
      <c r="BE2199" s="1" t="s">
        <v>20113</v>
      </c>
      <c r="BF2199" s="1" t="s">
        <v>2350</v>
      </c>
      <c r="BG2199" s="1">
        <v>4</v>
      </c>
      <c r="BH2199" s="1">
        <v>4</v>
      </c>
      <c r="BI2199" s="2">
        <v>44470</v>
      </c>
      <c r="BJ2199" s="2">
        <v>44834</v>
      </c>
      <c r="BK2199" s="2">
        <v>44470</v>
      </c>
      <c r="BL2199" s="2">
        <v>44834</v>
      </c>
      <c r="BM2199" s="1">
        <v>40</v>
      </c>
      <c r="BN2199" s="1">
        <v>0</v>
      </c>
      <c r="BO2199" s="1">
        <v>8</v>
      </c>
      <c r="BP2199" s="1">
        <v>8</v>
      </c>
      <c r="BQ2199" s="1">
        <v>8</v>
      </c>
      <c r="BR2199" s="1">
        <v>8</v>
      </c>
      <c r="BS2199" s="1">
        <v>8</v>
      </c>
      <c r="BT2199" s="1">
        <v>0</v>
      </c>
      <c r="BU2199" s="1" t="str">
        <f>"8:00 PM"</f>
        <v>8:00 PM</v>
      </c>
      <c r="BV2199" s="1" t="str">
        <f>"5:00 PM"</f>
        <v>5:00 PM</v>
      </c>
      <c r="BW2199" s="1" t="s">
        <v>230</v>
      </c>
      <c r="BX2199" s="1">
        <v>0</v>
      </c>
      <c r="BY2199" s="1">
        <v>12</v>
      </c>
      <c r="BZ2199" s="1" t="s">
        <v>112</v>
      </c>
      <c r="CB2199" s="1" t="s">
        <v>20114</v>
      </c>
      <c r="CC2199" s="1" t="s">
        <v>299</v>
      </c>
      <c r="CD2199" s="1" t="s">
        <v>293</v>
      </c>
      <c r="CE2199" s="1" t="s">
        <v>116</v>
      </c>
      <c r="CF2199" s="1" t="s">
        <v>117</v>
      </c>
      <c r="CG2199" s="1">
        <v>96950</v>
      </c>
      <c r="CH2199" s="3">
        <v>12.01</v>
      </c>
      <c r="CI2199" s="3">
        <v>12.01</v>
      </c>
      <c r="CJ2199" s="3">
        <v>18.02</v>
      </c>
      <c r="CK2199" s="3">
        <v>18.02</v>
      </c>
      <c r="CL2199" s="1" t="s">
        <v>137</v>
      </c>
      <c r="CM2199" s="1" t="s">
        <v>138</v>
      </c>
      <c r="CN2199" s="1" t="s">
        <v>139</v>
      </c>
      <c r="CP2199" s="1" t="s">
        <v>112</v>
      </c>
      <c r="CQ2199" s="1" t="s">
        <v>111</v>
      </c>
      <c r="CR2199" s="1" t="s">
        <v>112</v>
      </c>
      <c r="CS2199" s="1" t="s">
        <v>111</v>
      </c>
      <c r="CT2199" s="1" t="s">
        <v>138</v>
      </c>
      <c r="CU2199" s="1" t="s">
        <v>111</v>
      </c>
      <c r="CV2199" s="1" t="s">
        <v>138</v>
      </c>
      <c r="CW2199" s="1" t="s">
        <v>300</v>
      </c>
      <c r="CX2199" s="1">
        <v>16702873831</v>
      </c>
      <c r="CY2199" s="1" t="s">
        <v>294</v>
      </c>
      <c r="CZ2199" s="1" t="s">
        <v>138</v>
      </c>
      <c r="DA2199" s="1" t="s">
        <v>111</v>
      </c>
      <c r="DB2199" s="1" t="s">
        <v>112</v>
      </c>
    </row>
    <row r="2200" spans="1:111" ht="15.6" customHeight="1" x14ac:dyDescent="0.25">
      <c r="A2200" s="1" t="s">
        <v>20115</v>
      </c>
      <c r="B2200" s="1" t="s">
        <v>238</v>
      </c>
      <c r="C2200" s="2">
        <v>44333.02579861111</v>
      </c>
      <c r="D2200" s="2">
        <v>44364</v>
      </c>
      <c r="E2200" s="1" t="s">
        <v>110</v>
      </c>
      <c r="F2200" s="2">
        <v>44468.833333333336</v>
      </c>
      <c r="G2200" s="1" t="s">
        <v>112</v>
      </c>
      <c r="H2200" s="1" t="s">
        <v>112</v>
      </c>
      <c r="I2200" s="1" t="s">
        <v>112</v>
      </c>
      <c r="J2200" s="1" t="s">
        <v>8031</v>
      </c>
      <c r="K2200" s="1" t="s">
        <v>8032</v>
      </c>
      <c r="L2200" s="1" t="s">
        <v>5319</v>
      </c>
      <c r="M2200" s="1" t="s">
        <v>138</v>
      </c>
      <c r="N2200" s="1" t="s">
        <v>116</v>
      </c>
      <c r="O2200" s="1" t="s">
        <v>117</v>
      </c>
      <c r="P2200" s="9">
        <v>96950</v>
      </c>
      <c r="Q2200" s="1" t="s">
        <v>118</v>
      </c>
      <c r="R2200" s="1" t="s">
        <v>242</v>
      </c>
      <c r="S2200" s="1">
        <v>16709898780</v>
      </c>
      <c r="U2200" s="1">
        <v>44511</v>
      </c>
      <c r="V2200" s="1" t="s">
        <v>119</v>
      </c>
      <c r="X2200" s="1" t="s">
        <v>804</v>
      </c>
      <c r="Y2200" s="1" t="s">
        <v>8033</v>
      </c>
      <c r="Z2200" s="1" t="s">
        <v>8034</v>
      </c>
      <c r="AA2200" s="1" t="s">
        <v>973</v>
      </c>
      <c r="AB2200" s="1" t="s">
        <v>5319</v>
      </c>
      <c r="AC2200" s="1" t="s">
        <v>138</v>
      </c>
      <c r="AD2200" s="1" t="s">
        <v>116</v>
      </c>
      <c r="AE2200" s="1" t="s">
        <v>117</v>
      </c>
      <c r="AF2200" s="9">
        <v>96950</v>
      </c>
      <c r="AG2200" s="1" t="s">
        <v>118</v>
      </c>
      <c r="AH2200" s="1" t="s">
        <v>242</v>
      </c>
      <c r="AI2200" s="1">
        <v>16709898780</v>
      </c>
      <c r="AK2200" s="1" t="s">
        <v>8035</v>
      </c>
      <c r="BC2200" s="1" t="str">
        <f>"11-2022.00"</f>
        <v>11-2022.00</v>
      </c>
      <c r="BD2200" s="1" t="s">
        <v>1013</v>
      </c>
      <c r="BE2200" s="1" t="s">
        <v>20116</v>
      </c>
      <c r="BF2200" s="1" t="s">
        <v>1015</v>
      </c>
      <c r="BG2200" s="1">
        <v>1</v>
      </c>
      <c r="BH2200" s="1">
        <v>1</v>
      </c>
      <c r="BI2200" s="2">
        <v>44470</v>
      </c>
      <c r="BJ2200" s="2">
        <v>44834</v>
      </c>
      <c r="BK2200" s="2">
        <v>44470</v>
      </c>
      <c r="BL2200" s="2">
        <v>44834</v>
      </c>
      <c r="BM2200" s="1">
        <v>35</v>
      </c>
      <c r="BN2200" s="1">
        <v>0</v>
      </c>
      <c r="BO2200" s="1">
        <v>7</v>
      </c>
      <c r="BP2200" s="1">
        <v>7</v>
      </c>
      <c r="BQ2200" s="1">
        <v>7</v>
      </c>
      <c r="BR2200" s="1">
        <v>7</v>
      </c>
      <c r="BS2200" s="1">
        <v>7</v>
      </c>
      <c r="BT2200" s="1">
        <v>0</v>
      </c>
      <c r="BU2200" s="1" t="str">
        <f>"8:00 AM"</f>
        <v>8:00 AM</v>
      </c>
      <c r="BV2200" s="1" t="str">
        <f>"5:00 PM"</f>
        <v>5:00 PM</v>
      </c>
      <c r="BW2200" s="1" t="s">
        <v>135</v>
      </c>
      <c r="BX2200" s="1">
        <v>0</v>
      </c>
      <c r="BY2200" s="1">
        <v>24</v>
      </c>
      <c r="BZ2200" s="1" t="s">
        <v>111</v>
      </c>
      <c r="CA2200" s="1">
        <v>7</v>
      </c>
      <c r="CB2200" s="4" t="s">
        <v>20117</v>
      </c>
      <c r="CC2200" s="1" t="s">
        <v>5319</v>
      </c>
      <c r="CD2200" s="1" t="s">
        <v>138</v>
      </c>
      <c r="CE2200" s="1" t="s">
        <v>116</v>
      </c>
      <c r="CF2200" s="1" t="s">
        <v>117</v>
      </c>
      <c r="CG2200" s="1">
        <v>96950</v>
      </c>
      <c r="CH2200" s="3">
        <v>15.24</v>
      </c>
      <c r="CI2200" s="3">
        <v>15.24</v>
      </c>
      <c r="CJ2200" s="3">
        <v>22.86</v>
      </c>
      <c r="CK2200" s="3">
        <v>22.86</v>
      </c>
      <c r="CL2200" s="1" t="s">
        <v>137</v>
      </c>
      <c r="CM2200" s="1" t="s">
        <v>20118</v>
      </c>
      <c r="CN2200" s="1" t="s">
        <v>139</v>
      </c>
      <c r="CP2200" s="1" t="s">
        <v>112</v>
      </c>
      <c r="CQ2200" s="1" t="s">
        <v>111</v>
      </c>
      <c r="CR2200" s="1" t="s">
        <v>112</v>
      </c>
      <c r="CS2200" s="1" t="s">
        <v>111</v>
      </c>
      <c r="CT2200" s="1" t="s">
        <v>138</v>
      </c>
      <c r="CU2200" s="1" t="s">
        <v>111</v>
      </c>
      <c r="CV2200" s="1" t="s">
        <v>138</v>
      </c>
      <c r="CW2200" s="1" t="s">
        <v>980</v>
      </c>
      <c r="CX2200" s="1">
        <v>16709898780</v>
      </c>
      <c r="CY2200" s="1" t="s">
        <v>20119</v>
      </c>
      <c r="CZ2200" s="1" t="s">
        <v>138</v>
      </c>
      <c r="DA2200" s="1" t="s">
        <v>111</v>
      </c>
      <c r="DB2200" s="1" t="s">
        <v>112</v>
      </c>
    </row>
    <row r="2201" spans="1:111" ht="15.6" customHeight="1" x14ac:dyDescent="0.25">
      <c r="A2201" s="1" t="s">
        <v>20120</v>
      </c>
      <c r="B2201" s="1" t="s">
        <v>238</v>
      </c>
      <c r="C2201" s="2">
        <v>44301.986483217595</v>
      </c>
      <c r="D2201" s="2">
        <v>44336</v>
      </c>
      <c r="E2201" s="1" t="s">
        <v>110</v>
      </c>
      <c r="F2201" s="2">
        <v>44468.833333333336</v>
      </c>
      <c r="G2201" s="1" t="s">
        <v>111</v>
      </c>
      <c r="H2201" s="1" t="s">
        <v>112</v>
      </c>
      <c r="I2201" s="1" t="s">
        <v>112</v>
      </c>
      <c r="J2201" s="1" t="s">
        <v>6070</v>
      </c>
      <c r="L2201" s="1" t="s">
        <v>3918</v>
      </c>
      <c r="N2201" s="1" t="s">
        <v>1759</v>
      </c>
      <c r="O2201" s="1" t="s">
        <v>117</v>
      </c>
      <c r="P2201" s="9">
        <v>96952</v>
      </c>
      <c r="Q2201" s="1" t="s">
        <v>118</v>
      </c>
      <c r="S2201" s="1">
        <v>16704330422</v>
      </c>
      <c r="U2201" s="1">
        <v>212312</v>
      </c>
      <c r="V2201" s="1" t="s">
        <v>119</v>
      </c>
      <c r="X2201" s="1" t="s">
        <v>3694</v>
      </c>
      <c r="Y2201" s="1" t="s">
        <v>3695</v>
      </c>
      <c r="Z2201" s="1" t="s">
        <v>1787</v>
      </c>
      <c r="AA2201" s="1" t="s">
        <v>962</v>
      </c>
      <c r="AB2201" s="1" t="s">
        <v>3918</v>
      </c>
      <c r="AD2201" s="1" t="s">
        <v>1759</v>
      </c>
      <c r="AE2201" s="1" t="s">
        <v>117</v>
      </c>
      <c r="AF2201" s="9">
        <v>96952</v>
      </c>
      <c r="AG2201" s="1" t="s">
        <v>118</v>
      </c>
      <c r="AI2201" s="1">
        <v>16704330422</v>
      </c>
      <c r="AK2201" s="1" t="s">
        <v>5883</v>
      </c>
      <c r="BC2201" s="1" t="str">
        <f>"53-3032.00"</f>
        <v>53-3032.00</v>
      </c>
      <c r="BD2201" s="1" t="s">
        <v>991</v>
      </c>
      <c r="BE2201" s="1" t="s">
        <v>13122</v>
      </c>
      <c r="BF2201" s="1" t="s">
        <v>4066</v>
      </c>
      <c r="BG2201" s="1">
        <v>3</v>
      </c>
      <c r="BH2201" s="1">
        <v>3</v>
      </c>
      <c r="BI2201" s="2">
        <v>44470</v>
      </c>
      <c r="BJ2201" s="2">
        <v>45565</v>
      </c>
      <c r="BK2201" s="2">
        <v>44470</v>
      </c>
      <c r="BL2201" s="2">
        <v>45565</v>
      </c>
      <c r="BM2201" s="1">
        <v>40</v>
      </c>
      <c r="BN2201" s="1">
        <v>0</v>
      </c>
      <c r="BO2201" s="1">
        <v>8</v>
      </c>
      <c r="BP2201" s="1">
        <v>8</v>
      </c>
      <c r="BQ2201" s="1">
        <v>8</v>
      </c>
      <c r="BR2201" s="1">
        <v>8</v>
      </c>
      <c r="BS2201" s="1">
        <v>8</v>
      </c>
      <c r="BT2201" s="1">
        <v>0</v>
      </c>
      <c r="BU2201" s="1" t="str">
        <f>"7:30 AM"</f>
        <v>7:30 AM</v>
      </c>
      <c r="BV2201" s="1" t="str">
        <f>"4:30 PM"</f>
        <v>4:30 PM</v>
      </c>
      <c r="BW2201" s="1" t="s">
        <v>230</v>
      </c>
      <c r="BX2201" s="1">
        <v>0</v>
      </c>
      <c r="BY2201" s="1">
        <v>24</v>
      </c>
      <c r="BZ2201" s="1" t="s">
        <v>112</v>
      </c>
      <c r="CA2201" s="1">
        <v>0</v>
      </c>
      <c r="CB2201" s="1" t="s">
        <v>13123</v>
      </c>
      <c r="CC2201" s="1" t="s">
        <v>3921</v>
      </c>
      <c r="CE2201" s="1" t="s">
        <v>259</v>
      </c>
      <c r="CF2201" s="1" t="s">
        <v>117</v>
      </c>
      <c r="CG2201" s="1">
        <v>96952</v>
      </c>
      <c r="CH2201" s="3">
        <v>9.5</v>
      </c>
      <c r="CI2201" s="3">
        <v>10</v>
      </c>
      <c r="CJ2201" s="3">
        <v>14.25</v>
      </c>
      <c r="CK2201" s="3">
        <v>15</v>
      </c>
      <c r="CL2201" s="1" t="s">
        <v>137</v>
      </c>
      <c r="CM2201" s="1" t="s">
        <v>3922</v>
      </c>
      <c r="CN2201" s="1" t="s">
        <v>218</v>
      </c>
      <c r="CP2201" s="1" t="s">
        <v>112</v>
      </c>
      <c r="CQ2201" s="1" t="s">
        <v>111</v>
      </c>
      <c r="CR2201" s="1" t="s">
        <v>111</v>
      </c>
      <c r="CS2201" s="1" t="s">
        <v>111</v>
      </c>
      <c r="CT2201" s="1" t="s">
        <v>138</v>
      </c>
      <c r="CU2201" s="1" t="s">
        <v>111</v>
      </c>
      <c r="CV2201" s="1" t="s">
        <v>138</v>
      </c>
      <c r="CW2201" s="1" t="s">
        <v>3923</v>
      </c>
      <c r="CX2201" s="1">
        <v>16704330422</v>
      </c>
      <c r="CY2201" s="1" t="s">
        <v>3696</v>
      </c>
      <c r="CZ2201" s="1" t="s">
        <v>138</v>
      </c>
      <c r="DA2201" s="1" t="s">
        <v>111</v>
      </c>
      <c r="DB2201" s="1" t="s">
        <v>112</v>
      </c>
    </row>
    <row r="2202" spans="1:111" ht="15.6" customHeight="1" x14ac:dyDescent="0.25">
      <c r="A2202" s="1" t="s">
        <v>20121</v>
      </c>
      <c r="B2202" s="1" t="s">
        <v>238</v>
      </c>
      <c r="C2202" s="2">
        <v>44331.047113310182</v>
      </c>
      <c r="D2202" s="2">
        <v>44369</v>
      </c>
      <c r="E2202" s="1" t="s">
        <v>110</v>
      </c>
      <c r="F2202" s="2">
        <v>44461.833333333336</v>
      </c>
      <c r="G2202" s="1" t="s">
        <v>112</v>
      </c>
      <c r="H2202" s="1" t="s">
        <v>112</v>
      </c>
      <c r="I2202" s="1" t="s">
        <v>112</v>
      </c>
      <c r="J2202" s="1" t="s">
        <v>3340</v>
      </c>
      <c r="K2202" s="1" t="s">
        <v>9279</v>
      </c>
      <c r="L2202" s="1" t="s">
        <v>3342</v>
      </c>
      <c r="N2202" s="1" t="s">
        <v>116</v>
      </c>
      <c r="O2202" s="1" t="s">
        <v>117</v>
      </c>
      <c r="P2202" s="9">
        <v>96950</v>
      </c>
      <c r="Q2202" s="1" t="s">
        <v>118</v>
      </c>
      <c r="R2202" s="1" t="s">
        <v>116</v>
      </c>
      <c r="S2202" s="1">
        <v>16702353481</v>
      </c>
      <c r="U2202" s="1">
        <v>811111</v>
      </c>
      <c r="V2202" s="1" t="s">
        <v>119</v>
      </c>
      <c r="X2202" s="1" t="s">
        <v>3344</v>
      </c>
      <c r="Y2202" s="1" t="s">
        <v>3171</v>
      </c>
      <c r="Z2202" s="1" t="s">
        <v>3345</v>
      </c>
      <c r="AA2202" s="1" t="s">
        <v>1222</v>
      </c>
      <c r="AB2202" s="1" t="s">
        <v>3342</v>
      </c>
      <c r="AD2202" s="1" t="s">
        <v>116</v>
      </c>
      <c r="AE2202" s="1" t="s">
        <v>117</v>
      </c>
      <c r="AF2202" s="9">
        <v>96950</v>
      </c>
      <c r="AG2202" s="1" t="s">
        <v>118</v>
      </c>
      <c r="AH2202" s="1" t="s">
        <v>116</v>
      </c>
      <c r="AI2202" s="1">
        <v>16702353481</v>
      </c>
      <c r="AK2202" s="1" t="s">
        <v>3346</v>
      </c>
      <c r="BC2202" s="1" t="str">
        <f>"51-9122.00"</f>
        <v>51-9122.00</v>
      </c>
      <c r="BD2202" s="1" t="s">
        <v>824</v>
      </c>
      <c r="BE2202" s="1" t="s">
        <v>20122</v>
      </c>
      <c r="BF2202" s="1" t="s">
        <v>20123</v>
      </c>
      <c r="BG2202" s="1">
        <v>2</v>
      </c>
      <c r="BH2202" s="1">
        <v>2</v>
      </c>
      <c r="BI2202" s="2">
        <v>44463</v>
      </c>
      <c r="BJ2202" s="2">
        <v>44827</v>
      </c>
      <c r="BK2202" s="2">
        <v>44463</v>
      </c>
      <c r="BL2202" s="2">
        <v>44827</v>
      </c>
      <c r="BM2202" s="1">
        <v>35</v>
      </c>
      <c r="BN2202" s="1">
        <v>0</v>
      </c>
      <c r="BO2202" s="1">
        <v>7</v>
      </c>
      <c r="BP2202" s="1">
        <v>7</v>
      </c>
      <c r="BQ2202" s="1">
        <v>7</v>
      </c>
      <c r="BR2202" s="1">
        <v>7</v>
      </c>
      <c r="BS2202" s="1">
        <v>7</v>
      </c>
      <c r="BT2202" s="1">
        <v>0</v>
      </c>
      <c r="BU2202" s="1" t="str">
        <f>"8:00 AM"</f>
        <v>8:00 AM</v>
      </c>
      <c r="BV2202" s="1" t="str">
        <f>"4:00 PM"</f>
        <v>4:00 PM</v>
      </c>
      <c r="BW2202" s="1" t="s">
        <v>230</v>
      </c>
      <c r="BX2202" s="1">
        <v>0</v>
      </c>
      <c r="BY2202" s="1">
        <v>12</v>
      </c>
      <c r="BZ2202" s="1" t="s">
        <v>112</v>
      </c>
      <c r="CB2202" s="1" t="s">
        <v>20124</v>
      </c>
      <c r="CC2202" s="1" t="s">
        <v>3342</v>
      </c>
      <c r="CE2202" s="1" t="s">
        <v>116</v>
      </c>
      <c r="CF2202" s="1" t="s">
        <v>117</v>
      </c>
      <c r="CG2202" s="1">
        <v>96950</v>
      </c>
      <c r="CH2202" s="3">
        <v>12.52</v>
      </c>
      <c r="CI2202" s="3">
        <v>12.52</v>
      </c>
      <c r="CJ2202" s="3">
        <v>18.78</v>
      </c>
      <c r="CK2202" s="3">
        <v>18.78</v>
      </c>
      <c r="CL2202" s="1" t="s">
        <v>137</v>
      </c>
      <c r="CM2202" s="1" t="s">
        <v>138</v>
      </c>
      <c r="CN2202" s="1" t="s">
        <v>139</v>
      </c>
      <c r="CP2202" s="1" t="s">
        <v>112</v>
      </c>
      <c r="CQ2202" s="1" t="s">
        <v>111</v>
      </c>
      <c r="CR2202" s="1" t="s">
        <v>112</v>
      </c>
      <c r="CS2202" s="1" t="s">
        <v>111</v>
      </c>
      <c r="CT2202" s="1" t="s">
        <v>138</v>
      </c>
      <c r="CU2202" s="1" t="s">
        <v>111</v>
      </c>
      <c r="CV2202" s="1" t="s">
        <v>111</v>
      </c>
      <c r="CW2202" s="1" t="s">
        <v>3349</v>
      </c>
      <c r="CX2202" s="1">
        <v>16702353481</v>
      </c>
      <c r="CY2202" s="1" t="s">
        <v>3346</v>
      </c>
      <c r="CZ2202" s="1" t="s">
        <v>138</v>
      </c>
      <c r="DA2202" s="1" t="s">
        <v>111</v>
      </c>
      <c r="DB2202" s="1" t="s">
        <v>112</v>
      </c>
      <c r="DC2202" s="1" t="s">
        <v>3350</v>
      </c>
      <c r="DD2202" s="1" t="s">
        <v>3351</v>
      </c>
      <c r="DE2202" s="1" t="s">
        <v>3352</v>
      </c>
      <c r="DF2202" s="1" t="s">
        <v>3340</v>
      </c>
      <c r="DG2202" s="1" t="s">
        <v>3346</v>
      </c>
    </row>
    <row r="2203" spans="1:111" ht="15.6" customHeight="1" x14ac:dyDescent="0.25">
      <c r="A2203" s="1" t="s">
        <v>20125</v>
      </c>
      <c r="B2203" s="1" t="s">
        <v>238</v>
      </c>
      <c r="C2203" s="2">
        <v>44340.378660416667</v>
      </c>
      <c r="D2203" s="2">
        <v>44376</v>
      </c>
      <c r="E2203" s="1" t="s">
        <v>110</v>
      </c>
      <c r="F2203" s="2">
        <v>44468.833333333336</v>
      </c>
      <c r="G2203" s="1" t="s">
        <v>112</v>
      </c>
      <c r="H2203" s="1" t="s">
        <v>112</v>
      </c>
      <c r="I2203" s="1" t="s">
        <v>112</v>
      </c>
      <c r="J2203" s="1" t="s">
        <v>1353</v>
      </c>
      <c r="K2203" s="1" t="s">
        <v>1354</v>
      </c>
      <c r="L2203" s="1" t="s">
        <v>1356</v>
      </c>
      <c r="N2203" s="1" t="s">
        <v>116</v>
      </c>
      <c r="O2203" s="1" t="s">
        <v>117</v>
      </c>
      <c r="P2203" s="9">
        <v>96950</v>
      </c>
      <c r="Q2203" s="1" t="s">
        <v>118</v>
      </c>
      <c r="S2203" s="1">
        <v>16702872161</v>
      </c>
      <c r="U2203" s="1">
        <v>561612</v>
      </c>
      <c r="V2203" s="1" t="s">
        <v>119</v>
      </c>
      <c r="X2203" s="1" t="s">
        <v>1357</v>
      </c>
      <c r="Y2203" s="1" t="s">
        <v>1358</v>
      </c>
      <c r="AA2203" s="1" t="s">
        <v>973</v>
      </c>
      <c r="AB2203" s="1" t="s">
        <v>1355</v>
      </c>
      <c r="AD2203" s="1" t="s">
        <v>116</v>
      </c>
      <c r="AE2203" s="1" t="s">
        <v>117</v>
      </c>
      <c r="AF2203" s="9">
        <v>96950</v>
      </c>
      <c r="AG2203" s="1" t="s">
        <v>118</v>
      </c>
      <c r="AI2203" s="1">
        <v>16702872161</v>
      </c>
      <c r="AK2203" s="1" t="s">
        <v>1359</v>
      </c>
      <c r="BC2203" s="1" t="str">
        <f>"33-9032.00"</f>
        <v>33-9032.00</v>
      </c>
      <c r="BD2203" s="1" t="s">
        <v>1360</v>
      </c>
      <c r="BE2203" s="1" t="s">
        <v>1719</v>
      </c>
      <c r="BF2203" s="1" t="s">
        <v>1362</v>
      </c>
      <c r="BG2203" s="1">
        <v>3</v>
      </c>
      <c r="BH2203" s="1">
        <v>3</v>
      </c>
      <c r="BI2203" s="2">
        <v>44470</v>
      </c>
      <c r="BJ2203" s="2">
        <v>44834</v>
      </c>
      <c r="BK2203" s="2">
        <v>44470</v>
      </c>
      <c r="BL2203" s="2">
        <v>44834</v>
      </c>
      <c r="BM2203" s="1">
        <v>35</v>
      </c>
      <c r="BN2203" s="1">
        <v>7</v>
      </c>
      <c r="BO2203" s="1">
        <v>0</v>
      </c>
      <c r="BP2203" s="1">
        <v>7</v>
      </c>
      <c r="BQ2203" s="1">
        <v>7</v>
      </c>
      <c r="BR2203" s="1">
        <v>0</v>
      </c>
      <c r="BS2203" s="1">
        <v>7</v>
      </c>
      <c r="BT2203" s="1">
        <v>7</v>
      </c>
      <c r="BU2203" s="1" t="str">
        <f>"8:00 AM"</f>
        <v>8:00 AM</v>
      </c>
      <c r="BV2203" s="1" t="str">
        <f>"5:00 PM"</f>
        <v>5:00 PM</v>
      </c>
      <c r="BW2203" s="1" t="s">
        <v>135</v>
      </c>
      <c r="BX2203" s="1">
        <v>0</v>
      </c>
      <c r="BY2203" s="1">
        <v>12</v>
      </c>
      <c r="BZ2203" s="1" t="s">
        <v>112</v>
      </c>
      <c r="CB2203" s="1" t="s">
        <v>1363</v>
      </c>
      <c r="CC2203" s="1" t="s">
        <v>1355</v>
      </c>
      <c r="CD2203" s="1" t="s">
        <v>1356</v>
      </c>
      <c r="CE2203" s="1" t="s">
        <v>116</v>
      </c>
      <c r="CF2203" s="1" t="s">
        <v>117</v>
      </c>
      <c r="CG2203" s="1">
        <v>96950</v>
      </c>
      <c r="CH2203" s="3">
        <v>7.7</v>
      </c>
      <c r="CI2203" s="3">
        <v>7.7</v>
      </c>
      <c r="CJ2203" s="3">
        <v>11.55</v>
      </c>
      <c r="CK2203" s="3">
        <v>11.55</v>
      </c>
      <c r="CL2203" s="1" t="s">
        <v>137</v>
      </c>
      <c r="CM2203" s="1" t="s">
        <v>138</v>
      </c>
      <c r="CN2203" s="1" t="s">
        <v>139</v>
      </c>
      <c r="CP2203" s="1" t="s">
        <v>112</v>
      </c>
      <c r="CQ2203" s="1" t="s">
        <v>111</v>
      </c>
      <c r="CR2203" s="1" t="s">
        <v>112</v>
      </c>
      <c r="CS2203" s="1" t="s">
        <v>111</v>
      </c>
      <c r="CT2203" s="1" t="s">
        <v>138</v>
      </c>
      <c r="CU2203" s="1" t="s">
        <v>111</v>
      </c>
      <c r="CV2203" s="1" t="s">
        <v>138</v>
      </c>
      <c r="CW2203" s="1" t="s">
        <v>1364</v>
      </c>
      <c r="CX2203" s="1">
        <v>16702872161</v>
      </c>
      <c r="CY2203" s="1" t="s">
        <v>1359</v>
      </c>
      <c r="CZ2203" s="1" t="s">
        <v>138</v>
      </c>
      <c r="DA2203" s="1" t="s">
        <v>111</v>
      </c>
      <c r="DB2203" s="1" t="s">
        <v>112</v>
      </c>
      <c r="DC2203" s="1" t="s">
        <v>1357</v>
      </c>
      <c r="DD2203" s="1" t="s">
        <v>1365</v>
      </c>
      <c r="DF2203" s="1" t="s">
        <v>1366</v>
      </c>
      <c r="DG2203" s="1" t="s">
        <v>1359</v>
      </c>
    </row>
    <row r="2204" spans="1:111" ht="15.6" customHeight="1" x14ac:dyDescent="0.25">
      <c r="A2204" s="1" t="s">
        <v>20126</v>
      </c>
      <c r="B2204" s="1" t="s">
        <v>238</v>
      </c>
      <c r="C2204" s="2">
        <v>44300.615184953705</v>
      </c>
      <c r="D2204" s="2">
        <v>44336</v>
      </c>
      <c r="E2204" s="1" t="s">
        <v>110</v>
      </c>
      <c r="F2204" s="2">
        <v>44468.833333333336</v>
      </c>
      <c r="G2204" s="1" t="s">
        <v>111</v>
      </c>
      <c r="H2204" s="1" t="s">
        <v>112</v>
      </c>
      <c r="I2204" s="1" t="s">
        <v>112</v>
      </c>
      <c r="J2204" s="1" t="s">
        <v>8041</v>
      </c>
      <c r="K2204" s="1" t="s">
        <v>8042</v>
      </c>
      <c r="L2204" s="1" t="s">
        <v>9634</v>
      </c>
      <c r="M2204" s="1" t="s">
        <v>1212</v>
      </c>
      <c r="N2204" s="1" t="s">
        <v>116</v>
      </c>
      <c r="O2204" s="1" t="s">
        <v>117</v>
      </c>
      <c r="P2204" s="9">
        <v>96950</v>
      </c>
      <c r="Q2204" s="1" t="s">
        <v>118</v>
      </c>
      <c r="R2204" s="1" t="s">
        <v>117</v>
      </c>
      <c r="S2204" s="1">
        <v>16702351024</v>
      </c>
      <c r="U2204" s="1">
        <v>811412</v>
      </c>
      <c r="V2204" s="1" t="s">
        <v>119</v>
      </c>
      <c r="X2204" s="1" t="s">
        <v>434</v>
      </c>
      <c r="Y2204" s="1" t="s">
        <v>8044</v>
      </c>
      <c r="Z2204" s="1" t="s">
        <v>8045</v>
      </c>
      <c r="AA2204" s="1" t="s">
        <v>245</v>
      </c>
      <c r="AB2204" s="1" t="s">
        <v>9634</v>
      </c>
      <c r="AC2204" s="1" t="s">
        <v>1212</v>
      </c>
      <c r="AD2204" s="1" t="s">
        <v>116</v>
      </c>
      <c r="AE2204" s="1" t="s">
        <v>117</v>
      </c>
      <c r="AF2204" s="9">
        <v>96950</v>
      </c>
      <c r="AG2204" s="1" t="s">
        <v>118</v>
      </c>
      <c r="AH2204" s="1" t="s">
        <v>117</v>
      </c>
      <c r="AI2204" s="1">
        <v>16702351024</v>
      </c>
      <c r="AK2204" s="1" t="s">
        <v>8047</v>
      </c>
      <c r="BC2204" s="1" t="str">
        <f>"49-9021.01"</f>
        <v>49-9021.01</v>
      </c>
      <c r="BD2204" s="1" t="s">
        <v>3944</v>
      </c>
      <c r="BE2204" s="1" t="s">
        <v>18996</v>
      </c>
      <c r="BF2204" s="1" t="s">
        <v>18997</v>
      </c>
      <c r="BG2204" s="1">
        <v>2</v>
      </c>
      <c r="BH2204" s="1">
        <v>2</v>
      </c>
      <c r="BI2204" s="2">
        <v>44470</v>
      </c>
      <c r="BJ2204" s="2">
        <v>44834</v>
      </c>
      <c r="BK2204" s="2">
        <v>44470</v>
      </c>
      <c r="BL2204" s="2">
        <v>44834</v>
      </c>
      <c r="BM2204" s="1">
        <v>40</v>
      </c>
      <c r="BN2204" s="1">
        <v>0</v>
      </c>
      <c r="BO2204" s="1">
        <v>8</v>
      </c>
      <c r="BP2204" s="1">
        <v>8</v>
      </c>
      <c r="BQ2204" s="1">
        <v>8</v>
      </c>
      <c r="BR2204" s="1">
        <v>8</v>
      </c>
      <c r="BS2204" s="1">
        <v>8</v>
      </c>
      <c r="BT2204" s="1">
        <v>0</v>
      </c>
      <c r="BU2204" s="1" t="str">
        <f>"8:00 AM"</f>
        <v>8:00 AM</v>
      </c>
      <c r="BV2204" s="1" t="str">
        <f>"5:00 PM"</f>
        <v>5:00 PM</v>
      </c>
      <c r="BW2204" s="1" t="s">
        <v>135</v>
      </c>
      <c r="BX2204" s="1">
        <v>0</v>
      </c>
      <c r="BY2204" s="1">
        <v>12</v>
      </c>
      <c r="BZ2204" s="1" t="s">
        <v>112</v>
      </c>
      <c r="CA2204" s="1">
        <v>0</v>
      </c>
      <c r="CB2204" s="1" t="s">
        <v>18998</v>
      </c>
      <c r="CC2204" s="1" t="s">
        <v>9634</v>
      </c>
      <c r="CD2204" s="1" t="s">
        <v>1212</v>
      </c>
      <c r="CE2204" s="1" t="s">
        <v>116</v>
      </c>
      <c r="CF2204" s="1" t="s">
        <v>117</v>
      </c>
      <c r="CG2204" s="1">
        <v>96950</v>
      </c>
      <c r="CH2204" s="3">
        <v>9.0299999999999994</v>
      </c>
      <c r="CI2204" s="3">
        <v>9.5</v>
      </c>
      <c r="CJ2204" s="3">
        <v>13.54</v>
      </c>
      <c r="CK2204" s="3">
        <v>14.25</v>
      </c>
      <c r="CL2204" s="1" t="s">
        <v>137</v>
      </c>
      <c r="CM2204" s="1" t="s">
        <v>138</v>
      </c>
      <c r="CN2204" s="1" t="s">
        <v>218</v>
      </c>
      <c r="CP2204" s="1" t="s">
        <v>112</v>
      </c>
      <c r="CQ2204" s="1" t="s">
        <v>111</v>
      </c>
      <c r="CR2204" s="1" t="s">
        <v>111</v>
      </c>
      <c r="CS2204" s="1" t="s">
        <v>111</v>
      </c>
      <c r="CT2204" s="1" t="s">
        <v>138</v>
      </c>
      <c r="CU2204" s="1" t="s">
        <v>111</v>
      </c>
      <c r="CV2204" s="1" t="s">
        <v>138</v>
      </c>
      <c r="CW2204" s="1" t="s">
        <v>1324</v>
      </c>
      <c r="CX2204" s="1">
        <v>16702351024</v>
      </c>
      <c r="CY2204" s="1" t="s">
        <v>8047</v>
      </c>
      <c r="CZ2204" s="1" t="s">
        <v>138</v>
      </c>
      <c r="DA2204" s="1" t="s">
        <v>111</v>
      </c>
      <c r="DB2204" s="1" t="s">
        <v>112</v>
      </c>
    </row>
    <row r="2205" spans="1:111" ht="15.6" customHeight="1" x14ac:dyDescent="0.25">
      <c r="A2205" s="1" t="s">
        <v>20127</v>
      </c>
      <c r="B2205" s="1" t="s">
        <v>238</v>
      </c>
      <c r="C2205" s="2">
        <v>44290.919814814813</v>
      </c>
      <c r="D2205" s="2">
        <v>44335</v>
      </c>
      <c r="E2205" s="1" t="s">
        <v>110</v>
      </c>
      <c r="F2205" s="2">
        <v>44468.833333333336</v>
      </c>
      <c r="G2205" s="1" t="s">
        <v>112</v>
      </c>
      <c r="H2205" s="1" t="s">
        <v>112</v>
      </c>
      <c r="I2205" s="1" t="s">
        <v>112</v>
      </c>
      <c r="J2205" s="1" t="s">
        <v>13594</v>
      </c>
      <c r="K2205" s="1" t="s">
        <v>13595</v>
      </c>
      <c r="L2205" s="1" t="s">
        <v>13596</v>
      </c>
      <c r="M2205" s="1" t="s">
        <v>13597</v>
      </c>
      <c r="N2205" s="1" t="s">
        <v>167</v>
      </c>
      <c r="O2205" s="1" t="s">
        <v>117</v>
      </c>
      <c r="P2205" s="9">
        <v>96950</v>
      </c>
      <c r="Q2205" s="1" t="s">
        <v>118</v>
      </c>
      <c r="S2205" s="1">
        <v>16709898570</v>
      </c>
      <c r="U2205" s="1">
        <v>61111</v>
      </c>
      <c r="V2205" s="1" t="s">
        <v>119</v>
      </c>
      <c r="X2205" s="1" t="s">
        <v>13598</v>
      </c>
      <c r="Y2205" s="1" t="s">
        <v>13599</v>
      </c>
      <c r="Z2205" s="1" t="s">
        <v>13600</v>
      </c>
      <c r="AA2205" s="1" t="s">
        <v>13601</v>
      </c>
      <c r="AB2205" s="1" t="s">
        <v>20128</v>
      </c>
      <c r="AC2205" s="1" t="s">
        <v>13597</v>
      </c>
      <c r="AD2205" s="1" t="s">
        <v>167</v>
      </c>
      <c r="AE2205" s="1" t="s">
        <v>117</v>
      </c>
      <c r="AF2205" s="9">
        <v>96950</v>
      </c>
      <c r="AG2205" s="1" t="s">
        <v>118</v>
      </c>
      <c r="AI2205" s="1">
        <v>16709898570</v>
      </c>
      <c r="AK2205" s="1" t="s">
        <v>13602</v>
      </c>
      <c r="BC2205" s="1" t="str">
        <f>"43-3031.00"</f>
        <v>43-3031.00</v>
      </c>
      <c r="BD2205" s="1" t="s">
        <v>389</v>
      </c>
      <c r="BE2205" s="1" t="s">
        <v>20129</v>
      </c>
      <c r="BF2205" s="1" t="s">
        <v>20130</v>
      </c>
      <c r="BG2205" s="1">
        <v>1</v>
      </c>
      <c r="BH2205" s="1">
        <v>1</v>
      </c>
      <c r="BI2205" s="2">
        <v>44470</v>
      </c>
      <c r="BJ2205" s="2">
        <v>44834</v>
      </c>
      <c r="BK2205" s="2">
        <v>44470</v>
      </c>
      <c r="BL2205" s="2">
        <v>44834</v>
      </c>
      <c r="BM2205" s="1">
        <v>35</v>
      </c>
      <c r="BN2205" s="1">
        <v>0</v>
      </c>
      <c r="BO2205" s="1">
        <v>7</v>
      </c>
      <c r="BP2205" s="1">
        <v>7</v>
      </c>
      <c r="BQ2205" s="1">
        <v>7</v>
      </c>
      <c r="BR2205" s="1">
        <v>7</v>
      </c>
      <c r="BS2205" s="1">
        <v>7</v>
      </c>
      <c r="BT2205" s="1">
        <v>0</v>
      </c>
      <c r="BU2205" s="1" t="str">
        <f>"7:30 AM"</f>
        <v>7:30 AM</v>
      </c>
      <c r="BV2205" s="1" t="str">
        <f>"3:30 PM"</f>
        <v>3:30 PM</v>
      </c>
      <c r="BW2205" s="1" t="s">
        <v>392</v>
      </c>
      <c r="BX2205" s="1">
        <v>0</v>
      </c>
      <c r="BY2205" s="1">
        <v>24</v>
      </c>
      <c r="BZ2205" s="1" t="s">
        <v>112</v>
      </c>
      <c r="CA2205" s="1">
        <v>0</v>
      </c>
      <c r="CB2205" s="4" t="s">
        <v>20131</v>
      </c>
      <c r="CC2205" s="1" t="s">
        <v>13605</v>
      </c>
      <c r="CD2205" s="1" t="s">
        <v>13597</v>
      </c>
      <c r="CE2205" s="1" t="s">
        <v>167</v>
      </c>
      <c r="CF2205" s="1" t="s">
        <v>117</v>
      </c>
      <c r="CG2205" s="1">
        <v>96950</v>
      </c>
      <c r="CH2205" s="3">
        <v>9.49</v>
      </c>
      <c r="CI2205" s="3">
        <v>9.49</v>
      </c>
      <c r="CJ2205" s="3">
        <v>14.24</v>
      </c>
      <c r="CK2205" s="3">
        <v>14.24</v>
      </c>
      <c r="CL2205" s="1" t="s">
        <v>137</v>
      </c>
      <c r="CM2205" s="1" t="s">
        <v>13606</v>
      </c>
      <c r="CN2205" s="1" t="s">
        <v>139</v>
      </c>
      <c r="CP2205" s="1" t="s">
        <v>112</v>
      </c>
      <c r="CQ2205" s="1" t="s">
        <v>111</v>
      </c>
      <c r="CR2205" s="1" t="s">
        <v>112</v>
      </c>
      <c r="CS2205" s="1" t="s">
        <v>111</v>
      </c>
      <c r="CT2205" s="1" t="s">
        <v>111</v>
      </c>
      <c r="CU2205" s="1" t="s">
        <v>111</v>
      </c>
      <c r="CV2205" s="1" t="s">
        <v>111</v>
      </c>
      <c r="CW2205" s="1" t="s">
        <v>138</v>
      </c>
      <c r="CX2205" s="1">
        <v>16702358540</v>
      </c>
      <c r="CY2205" s="1" t="s">
        <v>13607</v>
      </c>
      <c r="CZ2205" s="1" t="s">
        <v>716</v>
      </c>
      <c r="DA2205" s="1" t="s">
        <v>111</v>
      </c>
      <c r="DB2205" s="1" t="s">
        <v>112</v>
      </c>
    </row>
    <row r="2206" spans="1:111" ht="15.6" customHeight="1" x14ac:dyDescent="0.25">
      <c r="A2206" s="1" t="s">
        <v>20132</v>
      </c>
      <c r="B2206" s="1" t="s">
        <v>238</v>
      </c>
      <c r="C2206" s="2">
        <v>44315.303797800923</v>
      </c>
      <c r="D2206" s="2">
        <v>44354</v>
      </c>
      <c r="E2206" s="1" t="s">
        <v>110</v>
      </c>
      <c r="F2206" s="2">
        <v>44468.833333333336</v>
      </c>
      <c r="G2206" s="1" t="s">
        <v>112</v>
      </c>
      <c r="H2206" s="1" t="s">
        <v>112</v>
      </c>
      <c r="I2206" s="1" t="s">
        <v>112</v>
      </c>
      <c r="J2206" s="1" t="s">
        <v>20133</v>
      </c>
      <c r="K2206" s="1" t="s">
        <v>20134</v>
      </c>
      <c r="L2206" s="1" t="s">
        <v>20135</v>
      </c>
      <c r="M2206" s="1" t="s">
        <v>138</v>
      </c>
      <c r="N2206" s="1" t="s">
        <v>116</v>
      </c>
      <c r="O2206" s="1" t="s">
        <v>117</v>
      </c>
      <c r="P2206" s="9">
        <v>969500</v>
      </c>
      <c r="Q2206" s="1" t="s">
        <v>118</v>
      </c>
      <c r="S2206" s="1">
        <v>16704845868</v>
      </c>
      <c r="U2206" s="1">
        <v>4451</v>
      </c>
      <c r="V2206" s="1" t="s">
        <v>119</v>
      </c>
      <c r="X2206" s="1" t="s">
        <v>1614</v>
      </c>
      <c r="Y2206" s="1" t="s">
        <v>1615</v>
      </c>
      <c r="AA2206" s="1" t="s">
        <v>973</v>
      </c>
      <c r="AB2206" s="1" t="s">
        <v>20135</v>
      </c>
      <c r="AC2206" s="1" t="s">
        <v>138</v>
      </c>
      <c r="AD2206" s="1" t="s">
        <v>116</v>
      </c>
      <c r="AE2206" s="1" t="s">
        <v>117</v>
      </c>
      <c r="AF2206" s="9">
        <v>96950</v>
      </c>
      <c r="AG2206" s="1" t="s">
        <v>118</v>
      </c>
      <c r="AI2206" s="1">
        <v>16704845868</v>
      </c>
      <c r="AK2206" s="1" t="s">
        <v>20136</v>
      </c>
      <c r="BC2206" s="1" t="str">
        <f>"41-1011.00"</f>
        <v>41-1011.00</v>
      </c>
      <c r="BD2206" s="1" t="s">
        <v>975</v>
      </c>
      <c r="BE2206" s="1" t="s">
        <v>20137</v>
      </c>
      <c r="BF2206" s="1" t="s">
        <v>8974</v>
      </c>
      <c r="BG2206" s="1">
        <v>1</v>
      </c>
      <c r="BH2206" s="1">
        <v>1</v>
      </c>
      <c r="BI2206" s="2">
        <v>44470</v>
      </c>
      <c r="BJ2206" s="2">
        <v>44834</v>
      </c>
      <c r="BK2206" s="2">
        <v>44470</v>
      </c>
      <c r="BL2206" s="2">
        <v>44834</v>
      </c>
      <c r="BM2206" s="1">
        <v>40</v>
      </c>
      <c r="BN2206" s="1">
        <v>0</v>
      </c>
      <c r="BO2206" s="1">
        <v>8</v>
      </c>
      <c r="BP2206" s="1">
        <v>8</v>
      </c>
      <c r="BQ2206" s="1">
        <v>8</v>
      </c>
      <c r="BR2206" s="1">
        <v>8</v>
      </c>
      <c r="BS2206" s="1">
        <v>8</v>
      </c>
      <c r="BT2206" s="1">
        <v>0</v>
      </c>
      <c r="BU2206" s="1" t="str">
        <f>"8:00 AM"</f>
        <v>8:00 AM</v>
      </c>
      <c r="BV2206" s="1" t="str">
        <f>"5:00 PM"</f>
        <v>5:00 PM</v>
      </c>
      <c r="BW2206" s="1" t="s">
        <v>230</v>
      </c>
      <c r="BX2206" s="1">
        <v>0</v>
      </c>
      <c r="BY2206" s="1">
        <v>6</v>
      </c>
      <c r="BZ2206" s="1" t="s">
        <v>112</v>
      </c>
      <c r="CA2206" s="1">
        <v>0</v>
      </c>
      <c r="CB2206" s="1" t="s">
        <v>7125</v>
      </c>
      <c r="CC2206" s="1" t="s">
        <v>20138</v>
      </c>
      <c r="CD2206" s="1" t="s">
        <v>20139</v>
      </c>
      <c r="CE2206" s="1" t="s">
        <v>167</v>
      </c>
      <c r="CF2206" s="1" t="s">
        <v>117</v>
      </c>
      <c r="CG2206" s="1">
        <v>96950</v>
      </c>
      <c r="CH2206" s="3">
        <v>9.98</v>
      </c>
      <c r="CI2206" s="3">
        <v>9.98</v>
      </c>
      <c r="CJ2206" s="3">
        <v>14.97</v>
      </c>
      <c r="CK2206" s="3">
        <v>14.97</v>
      </c>
      <c r="CL2206" s="1" t="s">
        <v>137</v>
      </c>
      <c r="CM2206" s="1" t="s">
        <v>168</v>
      </c>
      <c r="CN2206" s="1" t="s">
        <v>139</v>
      </c>
      <c r="CP2206" s="1" t="s">
        <v>112</v>
      </c>
      <c r="CQ2206" s="1" t="s">
        <v>111</v>
      </c>
      <c r="CR2206" s="1" t="s">
        <v>112</v>
      </c>
      <c r="CS2206" s="1" t="s">
        <v>111</v>
      </c>
      <c r="CT2206" s="1" t="s">
        <v>138</v>
      </c>
      <c r="CU2206" s="1" t="s">
        <v>111</v>
      </c>
      <c r="CV2206" s="1" t="s">
        <v>138</v>
      </c>
      <c r="CW2206" s="1" t="s">
        <v>300</v>
      </c>
      <c r="CX2206" s="1">
        <v>16704845868</v>
      </c>
      <c r="CY2206" s="1" t="s">
        <v>20136</v>
      </c>
      <c r="CZ2206" s="1" t="s">
        <v>168</v>
      </c>
      <c r="DA2206" s="1" t="s">
        <v>111</v>
      </c>
      <c r="DB2206" s="1" t="s">
        <v>112</v>
      </c>
    </row>
    <row r="2207" spans="1:111" ht="15.6" customHeight="1" x14ac:dyDescent="0.25">
      <c r="A2207" s="1" t="s">
        <v>20140</v>
      </c>
      <c r="B2207" s="1" t="s">
        <v>238</v>
      </c>
      <c r="C2207" s="2">
        <v>44329.801883912034</v>
      </c>
      <c r="D2207" s="2">
        <v>44376</v>
      </c>
      <c r="E2207" s="1" t="s">
        <v>110</v>
      </c>
      <c r="F2207" s="2">
        <v>44468.833333333336</v>
      </c>
      <c r="G2207" s="1" t="s">
        <v>111</v>
      </c>
      <c r="H2207" s="1" t="s">
        <v>112</v>
      </c>
      <c r="I2207" s="1" t="s">
        <v>112</v>
      </c>
      <c r="J2207" s="1" t="s">
        <v>12483</v>
      </c>
      <c r="K2207" s="1" t="s">
        <v>138</v>
      </c>
      <c r="L2207" s="1" t="s">
        <v>2753</v>
      </c>
      <c r="M2207" s="1" t="s">
        <v>2754</v>
      </c>
      <c r="N2207" s="1" t="s">
        <v>167</v>
      </c>
      <c r="O2207" s="1" t="s">
        <v>117</v>
      </c>
      <c r="P2207" s="9">
        <v>96950</v>
      </c>
      <c r="Q2207" s="1" t="s">
        <v>118</v>
      </c>
      <c r="R2207" s="1" t="s">
        <v>138</v>
      </c>
      <c r="S2207" s="1">
        <v>16702355004</v>
      </c>
      <c r="U2207" s="1">
        <v>444130</v>
      </c>
      <c r="V2207" s="1" t="s">
        <v>119</v>
      </c>
      <c r="X2207" s="1" t="s">
        <v>385</v>
      </c>
      <c r="Y2207" s="1" t="s">
        <v>2747</v>
      </c>
      <c r="Z2207" s="1" t="s">
        <v>2748</v>
      </c>
      <c r="AA2207" s="1" t="s">
        <v>245</v>
      </c>
      <c r="AB2207" s="1" t="s">
        <v>2753</v>
      </c>
      <c r="AC2207" s="1" t="s">
        <v>2754</v>
      </c>
      <c r="AD2207" s="1" t="s">
        <v>167</v>
      </c>
      <c r="AE2207" s="1" t="s">
        <v>117</v>
      </c>
      <c r="AF2207" s="9">
        <v>96950</v>
      </c>
      <c r="AG2207" s="1" t="s">
        <v>118</v>
      </c>
      <c r="AH2207" s="1" t="s">
        <v>138</v>
      </c>
      <c r="AI2207" s="1">
        <v>16702355004</v>
      </c>
      <c r="AK2207" s="1" t="s">
        <v>12484</v>
      </c>
      <c r="BC2207" s="1" t="str">
        <f>"37-2011.00"</f>
        <v>37-2011.00</v>
      </c>
      <c r="BD2207" s="1" t="s">
        <v>676</v>
      </c>
      <c r="BE2207" s="1" t="s">
        <v>20141</v>
      </c>
      <c r="BF2207" s="1" t="s">
        <v>578</v>
      </c>
      <c r="BG2207" s="1">
        <v>2</v>
      </c>
      <c r="BH2207" s="1">
        <v>2</v>
      </c>
      <c r="BI2207" s="2">
        <v>44470</v>
      </c>
      <c r="BJ2207" s="2">
        <v>45565</v>
      </c>
      <c r="BK2207" s="2">
        <v>44470</v>
      </c>
      <c r="BL2207" s="2">
        <v>45565</v>
      </c>
      <c r="BM2207" s="1">
        <v>35</v>
      </c>
      <c r="BN2207" s="1">
        <v>0</v>
      </c>
      <c r="BO2207" s="1">
        <v>6</v>
      </c>
      <c r="BP2207" s="1">
        <v>6</v>
      </c>
      <c r="BQ2207" s="1">
        <v>6</v>
      </c>
      <c r="BR2207" s="1">
        <v>6</v>
      </c>
      <c r="BS2207" s="1">
        <v>6</v>
      </c>
      <c r="BT2207" s="1">
        <v>5</v>
      </c>
      <c r="BU2207" s="1" t="str">
        <f>"8:00 AM"</f>
        <v>8:00 AM</v>
      </c>
      <c r="BV2207" s="1" t="str">
        <f>"5:00 PM"</f>
        <v>5:00 PM</v>
      </c>
      <c r="BW2207" s="1" t="s">
        <v>230</v>
      </c>
      <c r="BX2207" s="1">
        <v>0</v>
      </c>
      <c r="BY2207" s="1">
        <v>12</v>
      </c>
      <c r="BZ2207" s="1" t="s">
        <v>112</v>
      </c>
      <c r="CB2207" s="1" t="s">
        <v>20142</v>
      </c>
      <c r="CC2207" s="1" t="s">
        <v>2753</v>
      </c>
      <c r="CD2207" s="1" t="s">
        <v>2754</v>
      </c>
      <c r="CE2207" s="1" t="s">
        <v>167</v>
      </c>
      <c r="CF2207" s="1" t="s">
        <v>117</v>
      </c>
      <c r="CG2207" s="1">
        <v>96950</v>
      </c>
      <c r="CH2207" s="3">
        <v>8.0500000000000007</v>
      </c>
      <c r="CI2207" s="3">
        <v>8.0500000000000007</v>
      </c>
      <c r="CJ2207" s="3">
        <v>12.08</v>
      </c>
      <c r="CK2207" s="3">
        <v>12.08</v>
      </c>
      <c r="CL2207" s="1" t="s">
        <v>137</v>
      </c>
      <c r="CM2207" s="1" t="s">
        <v>138</v>
      </c>
      <c r="CN2207" s="1" t="s">
        <v>139</v>
      </c>
      <c r="CP2207" s="1" t="s">
        <v>112</v>
      </c>
      <c r="CQ2207" s="1" t="s">
        <v>111</v>
      </c>
      <c r="CR2207" s="1" t="s">
        <v>112</v>
      </c>
      <c r="CS2207" s="1" t="s">
        <v>111</v>
      </c>
      <c r="CT2207" s="1" t="s">
        <v>138</v>
      </c>
      <c r="CU2207" s="1" t="s">
        <v>111</v>
      </c>
      <c r="CV2207" s="1" t="s">
        <v>138</v>
      </c>
      <c r="CW2207" s="1" t="s">
        <v>2755</v>
      </c>
      <c r="CX2207" s="1">
        <v>16702355004</v>
      </c>
      <c r="CY2207" s="1" t="s">
        <v>2756</v>
      </c>
      <c r="CZ2207" s="1" t="s">
        <v>138</v>
      </c>
      <c r="DA2207" s="1" t="s">
        <v>111</v>
      </c>
      <c r="DB2207" s="1" t="s">
        <v>112</v>
      </c>
    </row>
    <row r="2208" spans="1:111" ht="15.6" customHeight="1" x14ac:dyDescent="0.25">
      <c r="A2208" s="1" t="s">
        <v>20143</v>
      </c>
      <c r="B2208" s="1" t="s">
        <v>238</v>
      </c>
      <c r="C2208" s="2">
        <v>44316.003725347226</v>
      </c>
      <c r="D2208" s="2">
        <v>44349</v>
      </c>
      <c r="E2208" s="1" t="s">
        <v>110</v>
      </c>
      <c r="F2208" s="2">
        <v>44468.833333333336</v>
      </c>
      <c r="G2208" s="1" t="s">
        <v>112</v>
      </c>
      <c r="H2208" s="1" t="s">
        <v>112</v>
      </c>
      <c r="I2208" s="1" t="s">
        <v>112</v>
      </c>
      <c r="J2208" s="1" t="s">
        <v>1477</v>
      </c>
      <c r="L2208" s="1" t="s">
        <v>1483</v>
      </c>
      <c r="N2208" s="1" t="s">
        <v>167</v>
      </c>
      <c r="O2208" s="1" t="s">
        <v>117</v>
      </c>
      <c r="P2208" s="9">
        <v>96950</v>
      </c>
      <c r="Q2208" s="1" t="s">
        <v>118</v>
      </c>
      <c r="S2208" s="1">
        <v>16702353637</v>
      </c>
      <c r="U2208" s="1">
        <v>236220</v>
      </c>
      <c r="V2208" s="1" t="s">
        <v>119</v>
      </c>
      <c r="X2208" s="1" t="s">
        <v>1479</v>
      </c>
      <c r="Y2208" s="1" t="s">
        <v>1480</v>
      </c>
      <c r="Z2208" s="1" t="s">
        <v>1481</v>
      </c>
      <c r="AA2208" s="1" t="s">
        <v>1482</v>
      </c>
      <c r="AB2208" s="1" t="s">
        <v>17594</v>
      </c>
      <c r="AD2208" s="1" t="s">
        <v>167</v>
      </c>
      <c r="AE2208" s="1" t="s">
        <v>117</v>
      </c>
      <c r="AF2208" s="9">
        <v>96950</v>
      </c>
      <c r="AG2208" s="1" t="s">
        <v>118</v>
      </c>
      <c r="AI2208" s="1">
        <v>16702353637</v>
      </c>
      <c r="AK2208" s="1" t="s">
        <v>1484</v>
      </c>
      <c r="BC2208" s="1" t="str">
        <f>"37-2011.00"</f>
        <v>37-2011.00</v>
      </c>
      <c r="BD2208" s="1" t="s">
        <v>676</v>
      </c>
      <c r="BE2208" s="1" t="s">
        <v>20144</v>
      </c>
      <c r="BF2208" s="1" t="s">
        <v>4104</v>
      </c>
      <c r="BG2208" s="1">
        <v>1</v>
      </c>
      <c r="BH2208" s="1">
        <v>1</v>
      </c>
      <c r="BI2208" s="2">
        <v>44470</v>
      </c>
      <c r="BJ2208" s="2">
        <v>44834</v>
      </c>
      <c r="BK2208" s="2">
        <v>44470</v>
      </c>
      <c r="BL2208" s="2">
        <v>44834</v>
      </c>
      <c r="BM2208" s="1">
        <v>40</v>
      </c>
      <c r="BN2208" s="1">
        <v>0</v>
      </c>
      <c r="BO2208" s="1">
        <v>8</v>
      </c>
      <c r="BP2208" s="1">
        <v>8</v>
      </c>
      <c r="BQ2208" s="1">
        <v>8</v>
      </c>
      <c r="BR2208" s="1">
        <v>8</v>
      </c>
      <c r="BS2208" s="1">
        <v>8</v>
      </c>
      <c r="BT2208" s="1">
        <v>0</v>
      </c>
      <c r="BU2208" s="1" t="str">
        <f>"8:00 AM"</f>
        <v>8:00 AM</v>
      </c>
      <c r="BV2208" s="1" t="str">
        <f>"5:00 PM"</f>
        <v>5:00 PM</v>
      </c>
      <c r="BW2208" s="1" t="s">
        <v>230</v>
      </c>
      <c r="BX2208" s="1">
        <v>0</v>
      </c>
      <c r="BY2208" s="1">
        <v>6</v>
      </c>
      <c r="BZ2208" s="1" t="s">
        <v>112</v>
      </c>
      <c r="CA2208" s="1">
        <v>0</v>
      </c>
      <c r="CB2208" s="1" t="s">
        <v>20145</v>
      </c>
      <c r="CC2208" s="1" t="s">
        <v>20146</v>
      </c>
      <c r="CE2208" s="1" t="s">
        <v>167</v>
      </c>
      <c r="CF2208" s="1" t="s">
        <v>117</v>
      </c>
      <c r="CG2208" s="1">
        <v>96950</v>
      </c>
      <c r="CH2208" s="3">
        <v>8.0500000000000007</v>
      </c>
      <c r="CI2208" s="3">
        <v>8.0500000000000007</v>
      </c>
      <c r="CJ2208" s="3">
        <v>12.07</v>
      </c>
      <c r="CK2208" s="3">
        <v>12.07</v>
      </c>
      <c r="CL2208" s="1" t="s">
        <v>137</v>
      </c>
      <c r="CN2208" s="1" t="s">
        <v>139</v>
      </c>
      <c r="CP2208" s="1" t="s">
        <v>112</v>
      </c>
      <c r="CQ2208" s="1" t="s">
        <v>111</v>
      </c>
      <c r="CR2208" s="1" t="s">
        <v>112</v>
      </c>
      <c r="CS2208" s="1" t="s">
        <v>111</v>
      </c>
      <c r="CT2208" s="1" t="s">
        <v>138</v>
      </c>
      <c r="CU2208" s="1" t="s">
        <v>111</v>
      </c>
      <c r="CV2208" s="1" t="s">
        <v>138</v>
      </c>
      <c r="CW2208" s="1" t="s">
        <v>2878</v>
      </c>
      <c r="CX2208" s="1">
        <v>16702353637</v>
      </c>
      <c r="CY2208" s="1" t="s">
        <v>1484</v>
      </c>
      <c r="CZ2208" s="1" t="s">
        <v>380</v>
      </c>
      <c r="DA2208" s="1" t="s">
        <v>111</v>
      </c>
      <c r="DB2208" s="1" t="s">
        <v>112</v>
      </c>
    </row>
    <row r="2209" spans="1:111" ht="15.6" customHeight="1" x14ac:dyDescent="0.25">
      <c r="A2209" s="1" t="s">
        <v>20149</v>
      </c>
      <c r="B2209" s="1" t="s">
        <v>238</v>
      </c>
      <c r="C2209" s="2">
        <v>44333.85038703704</v>
      </c>
      <c r="D2209" s="2">
        <v>44364</v>
      </c>
      <c r="E2209" s="1" t="s">
        <v>110</v>
      </c>
      <c r="F2209" s="2">
        <v>44468.833333333336</v>
      </c>
      <c r="G2209" s="1" t="s">
        <v>111</v>
      </c>
      <c r="H2209" s="1" t="s">
        <v>112</v>
      </c>
      <c r="I2209" s="1" t="s">
        <v>112</v>
      </c>
      <c r="J2209" s="1" t="s">
        <v>7970</v>
      </c>
      <c r="K2209" s="1" t="s">
        <v>7971</v>
      </c>
      <c r="L2209" s="1" t="s">
        <v>7972</v>
      </c>
      <c r="M2209" s="1" t="s">
        <v>7973</v>
      </c>
      <c r="N2209" s="1" t="s">
        <v>116</v>
      </c>
      <c r="O2209" s="1" t="s">
        <v>117</v>
      </c>
      <c r="P2209" s="9">
        <v>96950</v>
      </c>
      <c r="Q2209" s="1" t="s">
        <v>118</v>
      </c>
      <c r="S2209" s="1">
        <v>16702358688</v>
      </c>
      <c r="U2209" s="1">
        <v>441120</v>
      </c>
      <c r="V2209" s="1" t="s">
        <v>119</v>
      </c>
      <c r="X2209" s="1" t="s">
        <v>20150</v>
      </c>
      <c r="Y2209" s="1" t="s">
        <v>20151</v>
      </c>
      <c r="AA2209" s="1" t="s">
        <v>7976</v>
      </c>
      <c r="AB2209" s="1" t="s">
        <v>12460</v>
      </c>
      <c r="AC2209" s="1" t="s">
        <v>7978</v>
      </c>
      <c r="AD2209" s="1" t="s">
        <v>116</v>
      </c>
      <c r="AE2209" s="1" t="s">
        <v>117</v>
      </c>
      <c r="AF2209" s="9">
        <v>96950</v>
      </c>
      <c r="AG2209" s="1" t="s">
        <v>118</v>
      </c>
      <c r="AI2209" s="1">
        <v>16702358688</v>
      </c>
      <c r="AK2209" s="1" t="s">
        <v>7979</v>
      </c>
      <c r="AL2209" s="1" t="s">
        <v>653</v>
      </c>
      <c r="AM2209" s="1" t="s">
        <v>5350</v>
      </c>
      <c r="AN2209" s="1" t="s">
        <v>655</v>
      </c>
      <c r="AO2209" s="1" t="s">
        <v>656</v>
      </c>
      <c r="AP2209" s="1" t="s">
        <v>657</v>
      </c>
      <c r="AQ2209" s="1" t="s">
        <v>658</v>
      </c>
      <c r="AR2209" s="1" t="s">
        <v>116</v>
      </c>
      <c r="AS2209" s="1" t="s">
        <v>117</v>
      </c>
      <c r="AT2209" s="9">
        <v>96950</v>
      </c>
      <c r="AU2209" s="1" t="s">
        <v>118</v>
      </c>
      <c r="AW2209" s="1">
        <v>16702330081</v>
      </c>
      <c r="AY2209" s="1" t="s">
        <v>659</v>
      </c>
      <c r="AZ2209" s="1" t="s">
        <v>4770</v>
      </c>
      <c r="BA2209" s="1" t="s">
        <v>117</v>
      </c>
      <c r="BB2209" s="1" t="s">
        <v>661</v>
      </c>
      <c r="BC2209" s="1" t="str">
        <f>"49-3023.01"</f>
        <v>49-3023.01</v>
      </c>
      <c r="BD2209" s="1" t="s">
        <v>608</v>
      </c>
      <c r="BE2209" s="1" t="s">
        <v>7980</v>
      </c>
      <c r="BF2209" s="1" t="s">
        <v>2751</v>
      </c>
      <c r="BG2209" s="1">
        <v>1</v>
      </c>
      <c r="BH2209" s="1">
        <v>1</v>
      </c>
      <c r="BI2209" s="2">
        <v>44470</v>
      </c>
      <c r="BJ2209" s="2">
        <v>45565</v>
      </c>
      <c r="BK2209" s="2">
        <v>44470</v>
      </c>
      <c r="BL2209" s="2">
        <v>45565</v>
      </c>
      <c r="BM2209" s="1">
        <v>40</v>
      </c>
      <c r="BN2209" s="1">
        <v>0</v>
      </c>
      <c r="BO2209" s="1">
        <v>8</v>
      </c>
      <c r="BP2209" s="1">
        <v>8</v>
      </c>
      <c r="BQ2209" s="1">
        <v>8</v>
      </c>
      <c r="BR2209" s="1">
        <v>8</v>
      </c>
      <c r="BS2209" s="1">
        <v>8</v>
      </c>
      <c r="BT2209" s="1">
        <v>0</v>
      </c>
      <c r="BU2209" s="1" t="str">
        <f>"8:00 AM"</f>
        <v>8:00 AM</v>
      </c>
      <c r="BV2209" s="1" t="str">
        <f>"5:00 PM"</f>
        <v>5:00 PM</v>
      </c>
      <c r="BW2209" s="1" t="s">
        <v>135</v>
      </c>
      <c r="BX2209" s="1">
        <v>0</v>
      </c>
      <c r="BY2209" s="1">
        <v>24</v>
      </c>
      <c r="BZ2209" s="1" t="s">
        <v>112</v>
      </c>
      <c r="CB2209" s="1" t="s">
        <v>138</v>
      </c>
      <c r="CC2209" s="1" t="s">
        <v>7977</v>
      </c>
      <c r="CD2209" s="1" t="s">
        <v>7978</v>
      </c>
      <c r="CE2209" s="1" t="s">
        <v>116</v>
      </c>
      <c r="CF2209" s="1" t="s">
        <v>117</v>
      </c>
      <c r="CG2209" s="1">
        <v>96950</v>
      </c>
      <c r="CH2209" s="3">
        <v>8.75</v>
      </c>
      <c r="CI2209" s="3">
        <v>8.75</v>
      </c>
      <c r="CJ2209" s="3">
        <v>0</v>
      </c>
      <c r="CK2209" s="3">
        <v>0</v>
      </c>
      <c r="CL2209" s="1" t="s">
        <v>137</v>
      </c>
      <c r="CM2209" s="1" t="s">
        <v>138</v>
      </c>
      <c r="CN2209" s="1" t="s">
        <v>139</v>
      </c>
      <c r="CP2209" s="1" t="s">
        <v>112</v>
      </c>
      <c r="CQ2209" s="1" t="s">
        <v>111</v>
      </c>
      <c r="CR2209" s="1" t="s">
        <v>112</v>
      </c>
      <c r="CS2209" s="1" t="s">
        <v>112</v>
      </c>
      <c r="CT2209" s="1" t="s">
        <v>138</v>
      </c>
      <c r="CU2209" s="1" t="s">
        <v>111</v>
      </c>
      <c r="CV2209" s="1" t="s">
        <v>138</v>
      </c>
      <c r="CW2209" s="1" t="s">
        <v>138</v>
      </c>
      <c r="CX2209" s="1">
        <v>16702358688</v>
      </c>
      <c r="CY2209" s="1" t="s">
        <v>7979</v>
      </c>
      <c r="CZ2209" s="1" t="s">
        <v>138</v>
      </c>
      <c r="DA2209" s="1" t="s">
        <v>111</v>
      </c>
      <c r="DB2209" s="1" t="s">
        <v>112</v>
      </c>
    </row>
    <row r="2210" spans="1:111" ht="15.6" customHeight="1" x14ac:dyDescent="0.25">
      <c r="A2210" s="1" t="s">
        <v>20162</v>
      </c>
      <c r="B2210" s="1" t="s">
        <v>238</v>
      </c>
      <c r="C2210" s="2">
        <v>44362.890124305559</v>
      </c>
      <c r="D2210" s="2">
        <v>44403</v>
      </c>
      <c r="E2210" s="1" t="s">
        <v>180</v>
      </c>
      <c r="G2210" s="1" t="s">
        <v>112</v>
      </c>
      <c r="H2210" s="1" t="s">
        <v>112</v>
      </c>
      <c r="I2210" s="1" t="s">
        <v>112</v>
      </c>
      <c r="J2210" s="1" t="s">
        <v>5027</v>
      </c>
      <c r="K2210" s="1" t="s">
        <v>5028</v>
      </c>
      <c r="L2210" s="1" t="s">
        <v>3857</v>
      </c>
      <c r="M2210" s="1" t="s">
        <v>3858</v>
      </c>
      <c r="N2210" s="1" t="s">
        <v>2272</v>
      </c>
      <c r="O2210" s="1" t="s">
        <v>117</v>
      </c>
      <c r="P2210" s="9">
        <v>96950</v>
      </c>
      <c r="Q2210" s="1" t="s">
        <v>118</v>
      </c>
      <c r="S2210" s="1">
        <v>16702347000</v>
      </c>
      <c r="U2210" s="1">
        <v>72111</v>
      </c>
      <c r="V2210" s="1" t="s">
        <v>119</v>
      </c>
      <c r="X2210" s="1" t="s">
        <v>2357</v>
      </c>
      <c r="Y2210" s="1" t="s">
        <v>5029</v>
      </c>
      <c r="Z2210" s="1" t="s">
        <v>138</v>
      </c>
      <c r="AA2210" s="1" t="s">
        <v>373</v>
      </c>
      <c r="AB2210" s="1" t="s">
        <v>3857</v>
      </c>
      <c r="AC2210" s="1" t="s">
        <v>3860</v>
      </c>
      <c r="AD2210" s="1" t="s">
        <v>2272</v>
      </c>
      <c r="AE2210" s="1" t="s">
        <v>117</v>
      </c>
      <c r="AF2210" s="9">
        <v>96950</v>
      </c>
      <c r="AG2210" s="1" t="s">
        <v>118</v>
      </c>
      <c r="AI2210" s="1">
        <v>16702347000</v>
      </c>
      <c r="AK2210" s="1" t="s">
        <v>3861</v>
      </c>
      <c r="BC2210" s="1" t="str">
        <f>"49-9071.00"</f>
        <v>49-9071.00</v>
      </c>
      <c r="BD2210" s="1" t="s">
        <v>214</v>
      </c>
      <c r="BE2210" s="1" t="s">
        <v>5030</v>
      </c>
      <c r="BF2210" s="1" t="s">
        <v>5031</v>
      </c>
      <c r="BG2210" s="1">
        <v>7</v>
      </c>
      <c r="BH2210" s="1">
        <v>7</v>
      </c>
      <c r="BI2210" s="2">
        <v>44419</v>
      </c>
      <c r="BJ2210" s="2">
        <v>44783</v>
      </c>
      <c r="BK2210" s="2">
        <v>44419</v>
      </c>
      <c r="BL2210" s="2">
        <v>44783</v>
      </c>
      <c r="BM2210" s="1">
        <v>35</v>
      </c>
      <c r="BN2210" s="1">
        <v>7</v>
      </c>
      <c r="BO2210" s="1">
        <v>7</v>
      </c>
      <c r="BP2210" s="1">
        <v>7</v>
      </c>
      <c r="BQ2210" s="1">
        <v>0</v>
      </c>
      <c r="BR2210" s="1">
        <v>7</v>
      </c>
      <c r="BS2210" s="1">
        <v>0</v>
      </c>
      <c r="BT2210" s="1">
        <v>7</v>
      </c>
      <c r="BU2210" s="1" t="str">
        <f>"7:00 AM"</f>
        <v>7:00 AM</v>
      </c>
      <c r="BV2210" s="1" t="str">
        <f>"3:00 PM"</f>
        <v>3:00 PM</v>
      </c>
      <c r="BW2210" s="1" t="s">
        <v>135</v>
      </c>
      <c r="BX2210" s="1">
        <v>0</v>
      </c>
      <c r="BY2210" s="1">
        <v>12</v>
      </c>
      <c r="BZ2210" s="1" t="s">
        <v>112</v>
      </c>
      <c r="CB2210" s="4" t="s">
        <v>5032</v>
      </c>
      <c r="CC2210" s="1" t="s">
        <v>3857</v>
      </c>
      <c r="CD2210" s="1" t="s">
        <v>3858</v>
      </c>
      <c r="CE2210" s="1" t="s">
        <v>2272</v>
      </c>
      <c r="CF2210" s="1" t="s">
        <v>117</v>
      </c>
      <c r="CG2210" s="1">
        <v>96950</v>
      </c>
      <c r="CH2210" s="3">
        <v>8.7100000000000009</v>
      </c>
      <c r="CI2210" s="3">
        <v>8.7100000000000009</v>
      </c>
      <c r="CJ2210" s="3">
        <v>13.07</v>
      </c>
      <c r="CK2210" s="3">
        <v>13.07</v>
      </c>
      <c r="CL2210" s="1" t="s">
        <v>137</v>
      </c>
      <c r="CN2210" s="1" t="s">
        <v>139</v>
      </c>
      <c r="CP2210" s="1" t="s">
        <v>112</v>
      </c>
      <c r="CQ2210" s="1" t="s">
        <v>111</v>
      </c>
      <c r="CR2210" s="1" t="s">
        <v>112</v>
      </c>
      <c r="CS2210" s="1" t="s">
        <v>111</v>
      </c>
      <c r="CT2210" s="1" t="s">
        <v>138</v>
      </c>
      <c r="CU2210" s="1" t="s">
        <v>111</v>
      </c>
      <c r="CV2210" s="1" t="s">
        <v>138</v>
      </c>
      <c r="CW2210" s="1" t="s">
        <v>20163</v>
      </c>
      <c r="CX2210" s="1">
        <v>16702347000</v>
      </c>
      <c r="CY2210" s="1" t="s">
        <v>3867</v>
      </c>
      <c r="CZ2210" s="1" t="s">
        <v>138</v>
      </c>
      <c r="DA2210" s="1" t="s">
        <v>111</v>
      </c>
      <c r="DB2210" s="1" t="s">
        <v>112</v>
      </c>
    </row>
    <row r="2211" spans="1:111" ht="15.6" customHeight="1" x14ac:dyDescent="0.25">
      <c r="A2211" s="1" t="s">
        <v>20170</v>
      </c>
      <c r="B2211" s="1" t="s">
        <v>238</v>
      </c>
      <c r="C2211" s="2">
        <v>44320.95703229167</v>
      </c>
      <c r="D2211" s="2">
        <v>44363</v>
      </c>
      <c r="E2211" s="1" t="s">
        <v>110</v>
      </c>
      <c r="F2211" s="2">
        <v>44462.833333333336</v>
      </c>
      <c r="G2211" s="1" t="s">
        <v>112</v>
      </c>
      <c r="H2211" s="1" t="s">
        <v>112</v>
      </c>
      <c r="I2211" s="1" t="s">
        <v>112</v>
      </c>
      <c r="J2211" s="1" t="s">
        <v>20171</v>
      </c>
      <c r="K2211" s="1" t="s">
        <v>20172</v>
      </c>
      <c r="L2211" s="1" t="s">
        <v>9628</v>
      </c>
      <c r="M2211" s="1" t="s">
        <v>20173</v>
      </c>
      <c r="N2211" s="1" t="s">
        <v>116</v>
      </c>
      <c r="O2211" s="1" t="s">
        <v>117</v>
      </c>
      <c r="P2211" s="9">
        <v>96950</v>
      </c>
      <c r="Q2211" s="1" t="s">
        <v>118</v>
      </c>
      <c r="R2211" s="1" t="s">
        <v>138</v>
      </c>
      <c r="S2211" s="1">
        <v>16702873858</v>
      </c>
      <c r="U2211" s="1">
        <v>56132</v>
      </c>
      <c r="V2211" s="1" t="s">
        <v>119</v>
      </c>
      <c r="X2211" s="1" t="s">
        <v>20174</v>
      </c>
      <c r="Y2211" s="1" t="s">
        <v>20175</v>
      </c>
      <c r="Z2211" s="1" t="s">
        <v>772</v>
      </c>
      <c r="AA2211" s="1" t="s">
        <v>357</v>
      </c>
      <c r="AB2211" s="1" t="s">
        <v>9628</v>
      </c>
      <c r="AC2211" s="1" t="s">
        <v>20173</v>
      </c>
      <c r="AD2211" s="1" t="s">
        <v>116</v>
      </c>
      <c r="AE2211" s="1" t="s">
        <v>117</v>
      </c>
      <c r="AF2211" s="9">
        <v>96950</v>
      </c>
      <c r="AG2211" s="1" t="s">
        <v>118</v>
      </c>
      <c r="AH2211" s="1" t="s">
        <v>138</v>
      </c>
      <c r="AI2211" s="1">
        <v>16702873858</v>
      </c>
      <c r="AK2211" s="1" t="s">
        <v>20176</v>
      </c>
      <c r="BC2211" s="1" t="str">
        <f>"49-9071.00"</f>
        <v>49-9071.00</v>
      </c>
      <c r="BD2211" s="1" t="s">
        <v>214</v>
      </c>
      <c r="BE2211" s="1" t="s">
        <v>20177</v>
      </c>
      <c r="BF2211" s="1" t="s">
        <v>839</v>
      </c>
      <c r="BG2211" s="1">
        <v>1</v>
      </c>
      <c r="BH2211" s="1">
        <v>1</v>
      </c>
      <c r="BI2211" s="2">
        <v>44464</v>
      </c>
      <c r="BJ2211" s="2">
        <v>44828</v>
      </c>
      <c r="BK2211" s="2">
        <v>44464</v>
      </c>
      <c r="BL2211" s="2">
        <v>44828</v>
      </c>
      <c r="BM2211" s="1">
        <v>35</v>
      </c>
      <c r="BN2211" s="1">
        <v>0</v>
      </c>
      <c r="BO2211" s="1">
        <v>7</v>
      </c>
      <c r="BP2211" s="1">
        <v>7</v>
      </c>
      <c r="BQ2211" s="1">
        <v>7</v>
      </c>
      <c r="BR2211" s="1">
        <v>7</v>
      </c>
      <c r="BS2211" s="1">
        <v>7</v>
      </c>
      <c r="BT2211" s="1">
        <v>0</v>
      </c>
      <c r="BU2211" s="1" t="str">
        <f>"8:00 AM"</f>
        <v>8:00 AM</v>
      </c>
      <c r="BV2211" s="1" t="str">
        <f>"4:00 PM"</f>
        <v>4:00 PM</v>
      </c>
      <c r="BW2211" s="1" t="s">
        <v>135</v>
      </c>
      <c r="BX2211" s="1">
        <v>0</v>
      </c>
      <c r="BY2211" s="1">
        <v>12</v>
      </c>
      <c r="BZ2211" s="1" t="s">
        <v>112</v>
      </c>
      <c r="CB2211" s="1" t="s">
        <v>20178</v>
      </c>
      <c r="CC2211" s="1" t="s">
        <v>9628</v>
      </c>
      <c r="CD2211" s="1" t="s">
        <v>20179</v>
      </c>
      <c r="CE2211" s="1" t="s">
        <v>116</v>
      </c>
      <c r="CF2211" s="1" t="s">
        <v>117</v>
      </c>
      <c r="CG2211" s="1">
        <v>96950</v>
      </c>
      <c r="CH2211" s="3">
        <v>8.7100000000000009</v>
      </c>
      <c r="CI2211" s="3">
        <v>8.7100000000000009</v>
      </c>
      <c r="CJ2211" s="3">
        <v>13.07</v>
      </c>
      <c r="CK2211" s="3">
        <v>13.07</v>
      </c>
      <c r="CL2211" s="1" t="s">
        <v>137</v>
      </c>
      <c r="CM2211" s="1" t="s">
        <v>138</v>
      </c>
      <c r="CN2211" s="1" t="s">
        <v>139</v>
      </c>
      <c r="CP2211" s="1" t="s">
        <v>112</v>
      </c>
      <c r="CQ2211" s="1" t="s">
        <v>111</v>
      </c>
      <c r="CR2211" s="1" t="s">
        <v>112</v>
      </c>
      <c r="CS2211" s="1" t="s">
        <v>111</v>
      </c>
      <c r="CT2211" s="1" t="s">
        <v>138</v>
      </c>
      <c r="CU2211" s="1" t="s">
        <v>111</v>
      </c>
      <c r="CV2211" s="1" t="s">
        <v>138</v>
      </c>
      <c r="CW2211" s="1" t="s">
        <v>138</v>
      </c>
      <c r="CX2211" s="1">
        <v>16702873858</v>
      </c>
      <c r="CY2211" s="1" t="s">
        <v>20180</v>
      </c>
      <c r="CZ2211" s="1" t="s">
        <v>138</v>
      </c>
      <c r="DA2211" s="1" t="s">
        <v>111</v>
      </c>
      <c r="DB2211" s="1" t="s">
        <v>112</v>
      </c>
    </row>
    <row r="2212" spans="1:111" ht="15.6" customHeight="1" x14ac:dyDescent="0.25">
      <c r="A2212" s="1" t="s">
        <v>20181</v>
      </c>
      <c r="B2212" s="1" t="s">
        <v>238</v>
      </c>
      <c r="C2212" s="2">
        <v>44329.791450578705</v>
      </c>
      <c r="D2212" s="2">
        <v>44368</v>
      </c>
      <c r="E2212" s="1" t="s">
        <v>110</v>
      </c>
      <c r="F2212" s="2">
        <v>44465.833333333336</v>
      </c>
      <c r="G2212" s="1" t="s">
        <v>111</v>
      </c>
      <c r="H2212" s="1" t="s">
        <v>112</v>
      </c>
      <c r="I2212" s="1" t="s">
        <v>112</v>
      </c>
      <c r="J2212" s="1" t="s">
        <v>12483</v>
      </c>
      <c r="K2212" s="1" t="s">
        <v>138</v>
      </c>
      <c r="L2212" s="1" t="s">
        <v>2753</v>
      </c>
      <c r="M2212" s="1" t="s">
        <v>2754</v>
      </c>
      <c r="N2212" s="1" t="s">
        <v>167</v>
      </c>
      <c r="O2212" s="1" t="s">
        <v>117</v>
      </c>
      <c r="P2212" s="9">
        <v>96950</v>
      </c>
      <c r="Q2212" s="1" t="s">
        <v>118</v>
      </c>
      <c r="R2212" s="1" t="s">
        <v>138</v>
      </c>
      <c r="S2212" s="1">
        <v>16702355004</v>
      </c>
      <c r="U2212" s="1">
        <v>444130</v>
      </c>
      <c r="V2212" s="1" t="s">
        <v>119</v>
      </c>
      <c r="X2212" s="1" t="s">
        <v>385</v>
      </c>
      <c r="Y2212" s="1" t="s">
        <v>2747</v>
      </c>
      <c r="Z2212" s="1" t="s">
        <v>2748</v>
      </c>
      <c r="AA2212" s="1" t="s">
        <v>245</v>
      </c>
      <c r="AB2212" s="1" t="s">
        <v>2753</v>
      </c>
      <c r="AC2212" s="1" t="s">
        <v>2754</v>
      </c>
      <c r="AD2212" s="1" t="s">
        <v>167</v>
      </c>
      <c r="AE2212" s="1" t="s">
        <v>117</v>
      </c>
      <c r="AF2212" s="9">
        <v>96950</v>
      </c>
      <c r="AG2212" s="1" t="s">
        <v>118</v>
      </c>
      <c r="AH2212" s="1" t="s">
        <v>168</v>
      </c>
      <c r="AI2212" s="1">
        <v>16702355004</v>
      </c>
      <c r="AK2212" s="1" t="s">
        <v>2749</v>
      </c>
      <c r="BC2212" s="1" t="str">
        <f>"43-3031.00"</f>
        <v>43-3031.00</v>
      </c>
      <c r="BD2212" s="1" t="s">
        <v>389</v>
      </c>
      <c r="BE2212" s="1" t="s">
        <v>20182</v>
      </c>
      <c r="BF2212" s="1" t="s">
        <v>20183</v>
      </c>
      <c r="BG2212" s="1">
        <v>2</v>
      </c>
      <c r="BH2212" s="1">
        <v>2</v>
      </c>
      <c r="BI2212" s="2">
        <v>44467</v>
      </c>
      <c r="BJ2212" s="2">
        <v>45562</v>
      </c>
      <c r="BK2212" s="2">
        <v>44467</v>
      </c>
      <c r="BL2212" s="2">
        <v>45562</v>
      </c>
      <c r="BM2212" s="1">
        <v>35</v>
      </c>
      <c r="BN2212" s="1">
        <v>0</v>
      </c>
      <c r="BO2212" s="1">
        <v>6</v>
      </c>
      <c r="BP2212" s="1">
        <v>6</v>
      </c>
      <c r="BQ2212" s="1">
        <v>6</v>
      </c>
      <c r="BR2212" s="1">
        <v>6</v>
      </c>
      <c r="BS2212" s="1">
        <v>6</v>
      </c>
      <c r="BT2212" s="1">
        <v>5</v>
      </c>
      <c r="BU2212" s="1" t="str">
        <f>"8:00 AM"</f>
        <v>8:00 AM</v>
      </c>
      <c r="BV2212" s="1" t="str">
        <f>"5:00 PM"</f>
        <v>5:00 PM</v>
      </c>
      <c r="BW2212" s="1" t="s">
        <v>392</v>
      </c>
      <c r="BX2212" s="1">
        <v>0</v>
      </c>
      <c r="BY2212" s="1">
        <v>24</v>
      </c>
      <c r="BZ2212" s="1" t="s">
        <v>112</v>
      </c>
      <c r="CB2212" s="1" t="s">
        <v>20184</v>
      </c>
      <c r="CC2212" s="1" t="s">
        <v>2753</v>
      </c>
      <c r="CD2212" s="1" t="s">
        <v>2754</v>
      </c>
      <c r="CE2212" s="1" t="s">
        <v>167</v>
      </c>
      <c r="CF2212" s="1" t="s">
        <v>117</v>
      </c>
      <c r="CG2212" s="1">
        <v>96950</v>
      </c>
      <c r="CH2212" s="3">
        <v>9.49</v>
      </c>
      <c r="CI2212" s="3">
        <v>9.49</v>
      </c>
      <c r="CJ2212" s="3">
        <v>14.24</v>
      </c>
      <c r="CK2212" s="3">
        <v>14.24</v>
      </c>
      <c r="CL2212" s="1" t="s">
        <v>137</v>
      </c>
      <c r="CM2212" s="1" t="s">
        <v>138</v>
      </c>
      <c r="CN2212" s="1" t="s">
        <v>139</v>
      </c>
      <c r="CP2212" s="1" t="s">
        <v>112</v>
      </c>
      <c r="CQ2212" s="1" t="s">
        <v>111</v>
      </c>
      <c r="CR2212" s="1" t="s">
        <v>112</v>
      </c>
      <c r="CS2212" s="1" t="s">
        <v>111</v>
      </c>
      <c r="CT2212" s="1" t="s">
        <v>138</v>
      </c>
      <c r="CU2212" s="1" t="s">
        <v>111</v>
      </c>
      <c r="CV2212" s="1" t="s">
        <v>138</v>
      </c>
      <c r="CW2212" s="1" t="s">
        <v>2755</v>
      </c>
      <c r="CX2212" s="1">
        <v>16702355004</v>
      </c>
      <c r="CY2212" s="1" t="s">
        <v>2756</v>
      </c>
      <c r="CZ2212" s="1" t="s">
        <v>138</v>
      </c>
      <c r="DA2212" s="1" t="s">
        <v>111</v>
      </c>
      <c r="DB2212" s="1" t="s">
        <v>112</v>
      </c>
    </row>
    <row r="2213" spans="1:111" ht="15.6" customHeight="1" x14ac:dyDescent="0.25">
      <c r="A2213" s="1" t="s">
        <v>20193</v>
      </c>
      <c r="B2213" s="1" t="s">
        <v>238</v>
      </c>
      <c r="C2213" s="2">
        <v>44342.854175578701</v>
      </c>
      <c r="D2213" s="2">
        <v>44385</v>
      </c>
      <c r="E2213" s="1" t="s">
        <v>180</v>
      </c>
      <c r="G2213" s="1" t="s">
        <v>112</v>
      </c>
      <c r="H2213" s="1" t="s">
        <v>112</v>
      </c>
      <c r="I2213" s="1" t="s">
        <v>112</v>
      </c>
      <c r="J2213" s="1" t="s">
        <v>2530</v>
      </c>
      <c r="K2213" s="1" t="s">
        <v>20194</v>
      </c>
      <c r="L2213" s="1" t="s">
        <v>2532</v>
      </c>
      <c r="M2213" s="1" t="s">
        <v>2272</v>
      </c>
      <c r="N2213" s="1" t="s">
        <v>116</v>
      </c>
      <c r="O2213" s="1" t="s">
        <v>117</v>
      </c>
      <c r="P2213" s="9">
        <v>96950</v>
      </c>
      <c r="Q2213" s="1" t="s">
        <v>118</v>
      </c>
      <c r="R2213" s="1" t="s">
        <v>138</v>
      </c>
      <c r="S2213" s="1">
        <v>16702346708</v>
      </c>
      <c r="U2213" s="1">
        <v>56199</v>
      </c>
      <c r="V2213" s="1" t="s">
        <v>119</v>
      </c>
      <c r="X2213" s="1" t="s">
        <v>1010</v>
      </c>
      <c r="Y2213" s="1" t="s">
        <v>2533</v>
      </c>
      <c r="AA2213" s="1" t="s">
        <v>373</v>
      </c>
      <c r="AB2213" s="1" t="s">
        <v>2532</v>
      </c>
      <c r="AC2213" s="1" t="s">
        <v>2272</v>
      </c>
      <c r="AD2213" s="1" t="s">
        <v>116</v>
      </c>
      <c r="AE2213" s="1" t="s">
        <v>117</v>
      </c>
      <c r="AF2213" s="9">
        <v>96950</v>
      </c>
      <c r="AG2213" s="1" t="s">
        <v>118</v>
      </c>
      <c r="AH2213" s="1" t="s">
        <v>138</v>
      </c>
      <c r="AI2213" s="1">
        <v>16702346708</v>
      </c>
      <c r="AK2213" s="1" t="s">
        <v>2534</v>
      </c>
      <c r="BC2213" s="1" t="str">
        <f>"49-9071.00"</f>
        <v>49-9071.00</v>
      </c>
      <c r="BD2213" s="1" t="s">
        <v>214</v>
      </c>
      <c r="BE2213" s="1" t="s">
        <v>2535</v>
      </c>
      <c r="BF2213" s="1" t="s">
        <v>2536</v>
      </c>
      <c r="BG2213" s="1">
        <v>2</v>
      </c>
      <c r="BH2213" s="1">
        <v>2</v>
      </c>
      <c r="BI2213" s="2">
        <v>44392</v>
      </c>
      <c r="BJ2213" s="2">
        <v>44756</v>
      </c>
      <c r="BK2213" s="2">
        <v>44392</v>
      </c>
      <c r="BL2213" s="2">
        <v>44756</v>
      </c>
      <c r="BM2213" s="1">
        <v>35</v>
      </c>
      <c r="BN2213" s="1">
        <v>0</v>
      </c>
      <c r="BO2213" s="1">
        <v>7</v>
      </c>
      <c r="BP2213" s="1">
        <v>7</v>
      </c>
      <c r="BQ2213" s="1">
        <v>7</v>
      </c>
      <c r="BR2213" s="1">
        <v>7</v>
      </c>
      <c r="BS2213" s="1">
        <v>7</v>
      </c>
      <c r="BT2213" s="1">
        <v>0</v>
      </c>
      <c r="BU2213" s="1" t="str">
        <f>"8:00 AM"</f>
        <v>8:00 AM</v>
      </c>
      <c r="BV2213" s="1" t="str">
        <f>"4:00 PM"</f>
        <v>4:00 PM</v>
      </c>
      <c r="BW2213" s="1" t="s">
        <v>135</v>
      </c>
      <c r="BX2213" s="1">
        <v>0</v>
      </c>
      <c r="BY2213" s="1">
        <v>12</v>
      </c>
      <c r="BZ2213" s="1" t="s">
        <v>112</v>
      </c>
      <c r="CB2213" s="1" t="s">
        <v>2537</v>
      </c>
      <c r="CC2213" s="1" t="s">
        <v>2532</v>
      </c>
      <c r="CD2213" s="1" t="s">
        <v>2272</v>
      </c>
      <c r="CE2213" s="1" t="s">
        <v>116</v>
      </c>
      <c r="CF2213" s="1" t="s">
        <v>117</v>
      </c>
      <c r="CG2213" s="1">
        <v>96950</v>
      </c>
      <c r="CH2213" s="3">
        <v>8.7100000000000009</v>
      </c>
      <c r="CI2213" s="3">
        <v>8.7100000000000009</v>
      </c>
      <c r="CJ2213" s="3">
        <v>13.08</v>
      </c>
      <c r="CK2213" s="3">
        <v>13.08</v>
      </c>
      <c r="CL2213" s="1" t="s">
        <v>137</v>
      </c>
      <c r="CM2213" s="1" t="s">
        <v>331</v>
      </c>
      <c r="CN2213" s="1" t="s">
        <v>139</v>
      </c>
      <c r="CP2213" s="1" t="s">
        <v>112</v>
      </c>
      <c r="CQ2213" s="1" t="s">
        <v>111</v>
      </c>
      <c r="CR2213" s="1" t="s">
        <v>111</v>
      </c>
      <c r="CS2213" s="1" t="s">
        <v>111</v>
      </c>
      <c r="CT2213" s="1" t="s">
        <v>138</v>
      </c>
      <c r="CU2213" s="1" t="s">
        <v>111</v>
      </c>
      <c r="CV2213" s="1" t="s">
        <v>138</v>
      </c>
      <c r="CW2213" s="1" t="s">
        <v>2538</v>
      </c>
      <c r="CX2213" s="1">
        <v>16702346708</v>
      </c>
      <c r="CY2213" s="1" t="s">
        <v>2534</v>
      </c>
      <c r="CZ2213" s="1" t="s">
        <v>138</v>
      </c>
      <c r="DA2213" s="1" t="s">
        <v>111</v>
      </c>
      <c r="DB2213" s="1" t="s">
        <v>112</v>
      </c>
      <c r="DC2213" s="1" t="s">
        <v>2539</v>
      </c>
      <c r="DD2213" s="1" t="s">
        <v>1318</v>
      </c>
      <c r="DE2213" s="1" t="s">
        <v>448</v>
      </c>
      <c r="DF2213" s="1" t="s">
        <v>2530</v>
      </c>
      <c r="DG2213" s="1" t="s">
        <v>2534</v>
      </c>
    </row>
    <row r="2214" spans="1:111" ht="15.6" customHeight="1" x14ac:dyDescent="0.25">
      <c r="A2214" s="1" t="s">
        <v>20195</v>
      </c>
      <c r="B2214" s="1" t="s">
        <v>238</v>
      </c>
      <c r="C2214" s="2">
        <v>44298.109663310184</v>
      </c>
      <c r="D2214" s="2">
        <v>44335</v>
      </c>
      <c r="E2214" s="1" t="s">
        <v>110</v>
      </c>
      <c r="F2214" s="2">
        <v>44462.833333333336</v>
      </c>
      <c r="G2214" s="1" t="s">
        <v>112</v>
      </c>
      <c r="H2214" s="1" t="s">
        <v>112</v>
      </c>
      <c r="I2214" s="1" t="s">
        <v>112</v>
      </c>
      <c r="J2214" s="1" t="s">
        <v>5205</v>
      </c>
      <c r="K2214" s="1" t="s">
        <v>168</v>
      </c>
      <c r="L2214" s="1" t="s">
        <v>5206</v>
      </c>
      <c r="M2214" s="1" t="s">
        <v>5207</v>
      </c>
      <c r="N2214" s="1" t="s">
        <v>167</v>
      </c>
      <c r="O2214" s="1" t="s">
        <v>117</v>
      </c>
      <c r="P2214" s="9">
        <v>96950</v>
      </c>
      <c r="Q2214" s="1" t="s">
        <v>118</v>
      </c>
      <c r="S2214" s="1">
        <v>16702345050</v>
      </c>
      <c r="U2214" s="1">
        <v>56132</v>
      </c>
      <c r="V2214" s="1" t="s">
        <v>119</v>
      </c>
      <c r="X2214" s="1" t="s">
        <v>2795</v>
      </c>
      <c r="Y2214" s="1" t="s">
        <v>2796</v>
      </c>
      <c r="Z2214" s="1" t="s">
        <v>2797</v>
      </c>
      <c r="AA2214" s="1" t="s">
        <v>2798</v>
      </c>
      <c r="AB2214" s="1" t="s">
        <v>5206</v>
      </c>
      <c r="AC2214" s="1" t="s">
        <v>5207</v>
      </c>
      <c r="AD2214" s="1" t="s">
        <v>167</v>
      </c>
      <c r="AE2214" s="1" t="s">
        <v>117</v>
      </c>
      <c r="AF2214" s="9">
        <v>96950</v>
      </c>
      <c r="AG2214" s="1" t="s">
        <v>118</v>
      </c>
      <c r="AI2214" s="1">
        <v>16702345050</v>
      </c>
      <c r="AK2214" s="1" t="s">
        <v>2799</v>
      </c>
      <c r="BC2214" s="1" t="str">
        <f>"37-2011.00"</f>
        <v>37-2011.00</v>
      </c>
      <c r="BD2214" s="1" t="s">
        <v>676</v>
      </c>
      <c r="BE2214" s="1" t="s">
        <v>20196</v>
      </c>
      <c r="BF2214" s="1" t="s">
        <v>4104</v>
      </c>
      <c r="BG2214" s="1">
        <v>3</v>
      </c>
      <c r="BH2214" s="1">
        <v>3</v>
      </c>
      <c r="BI2214" s="2">
        <v>44464</v>
      </c>
      <c r="BJ2214" s="2">
        <v>44828</v>
      </c>
      <c r="BK2214" s="2">
        <v>44464</v>
      </c>
      <c r="BL2214" s="2">
        <v>44828</v>
      </c>
      <c r="BM2214" s="1">
        <v>35</v>
      </c>
      <c r="BN2214" s="1">
        <v>0</v>
      </c>
      <c r="BO2214" s="1">
        <v>7</v>
      </c>
      <c r="BP2214" s="1">
        <v>7</v>
      </c>
      <c r="BQ2214" s="1">
        <v>7</v>
      </c>
      <c r="BR2214" s="1">
        <v>7</v>
      </c>
      <c r="BS2214" s="1">
        <v>7</v>
      </c>
      <c r="BT2214" s="1">
        <v>0</v>
      </c>
      <c r="BU2214" s="1" t="str">
        <f>"9:00 AM"</f>
        <v>9:00 AM</v>
      </c>
      <c r="BV2214" s="1" t="str">
        <f>"5:00 PM"</f>
        <v>5:00 PM</v>
      </c>
      <c r="BW2214" s="1" t="s">
        <v>230</v>
      </c>
      <c r="BX2214" s="1">
        <v>0</v>
      </c>
      <c r="BY2214" s="1">
        <v>12</v>
      </c>
      <c r="BZ2214" s="1" t="s">
        <v>112</v>
      </c>
      <c r="CA2214" s="1">
        <v>0</v>
      </c>
      <c r="CB2214" s="4" t="s">
        <v>20197</v>
      </c>
      <c r="CC2214" s="1" t="s">
        <v>3085</v>
      </c>
      <c r="CD2214" s="1" t="s">
        <v>3086</v>
      </c>
      <c r="CE2214" s="1" t="s">
        <v>167</v>
      </c>
      <c r="CF2214" s="1" t="s">
        <v>117</v>
      </c>
      <c r="CG2214" s="1">
        <v>96950</v>
      </c>
      <c r="CH2214" s="3">
        <v>8.0500000000000007</v>
      </c>
      <c r="CI2214" s="3">
        <v>8.0500000000000007</v>
      </c>
      <c r="CJ2214" s="3">
        <v>12.08</v>
      </c>
      <c r="CK2214" s="3">
        <v>12.08</v>
      </c>
      <c r="CL2214" s="1" t="s">
        <v>137</v>
      </c>
      <c r="CN2214" s="1" t="s">
        <v>139</v>
      </c>
      <c r="CP2214" s="1" t="s">
        <v>112</v>
      </c>
      <c r="CQ2214" s="1" t="s">
        <v>111</v>
      </c>
      <c r="CR2214" s="1" t="s">
        <v>112</v>
      </c>
      <c r="CS2214" s="1" t="s">
        <v>111</v>
      </c>
      <c r="CT2214" s="1" t="s">
        <v>138</v>
      </c>
      <c r="CU2214" s="1" t="s">
        <v>111</v>
      </c>
      <c r="CV2214" s="1" t="s">
        <v>138</v>
      </c>
      <c r="CW2214" s="1" t="s">
        <v>168</v>
      </c>
      <c r="CX2214" s="1">
        <v>16702345050</v>
      </c>
      <c r="CY2214" s="1" t="s">
        <v>2799</v>
      </c>
      <c r="CZ2214" s="1" t="s">
        <v>138</v>
      </c>
      <c r="DA2214" s="1" t="s">
        <v>111</v>
      </c>
      <c r="DB2214" s="1" t="s">
        <v>112</v>
      </c>
    </row>
    <row r="2215" spans="1:111" ht="15.6" customHeight="1" x14ac:dyDescent="0.25">
      <c r="A2215" s="1" t="s">
        <v>20198</v>
      </c>
      <c r="B2215" s="1" t="s">
        <v>238</v>
      </c>
      <c r="C2215" s="2">
        <v>44358.077562962964</v>
      </c>
      <c r="D2215" s="2">
        <v>44398</v>
      </c>
      <c r="E2215" s="1" t="s">
        <v>180</v>
      </c>
      <c r="G2215" s="1" t="s">
        <v>112</v>
      </c>
      <c r="H2215" s="1" t="s">
        <v>112</v>
      </c>
      <c r="I2215" s="1" t="s">
        <v>112</v>
      </c>
      <c r="J2215" s="1" t="s">
        <v>16383</v>
      </c>
      <c r="K2215" s="1" t="s">
        <v>16730</v>
      </c>
      <c r="L2215" s="1" t="s">
        <v>7284</v>
      </c>
      <c r="M2215" s="1" t="s">
        <v>16731</v>
      </c>
      <c r="N2215" s="1" t="s">
        <v>116</v>
      </c>
      <c r="O2215" s="1" t="s">
        <v>117</v>
      </c>
      <c r="P2215" s="9">
        <v>96950</v>
      </c>
      <c r="Q2215" s="1" t="s">
        <v>118</v>
      </c>
      <c r="S2215" s="1">
        <v>16704833734</v>
      </c>
      <c r="U2215" s="1">
        <v>811198</v>
      </c>
      <c r="V2215" s="1" t="s">
        <v>119</v>
      </c>
      <c r="X2215" s="1" t="s">
        <v>4227</v>
      </c>
      <c r="Y2215" s="1" t="s">
        <v>16732</v>
      </c>
      <c r="Z2215" s="1" t="s">
        <v>6655</v>
      </c>
      <c r="AA2215" s="1" t="s">
        <v>3284</v>
      </c>
      <c r="AB2215" s="1" t="s">
        <v>7284</v>
      </c>
      <c r="AC2215" s="1" t="s">
        <v>16733</v>
      </c>
      <c r="AD2215" s="1" t="s">
        <v>116</v>
      </c>
      <c r="AE2215" s="1" t="s">
        <v>117</v>
      </c>
      <c r="AF2215" s="9">
        <v>96950</v>
      </c>
      <c r="AG2215" s="1" t="s">
        <v>118</v>
      </c>
      <c r="AI2215" s="1">
        <v>16706704833</v>
      </c>
      <c r="AK2215" s="1" t="s">
        <v>7291</v>
      </c>
      <c r="BC2215" s="1" t="str">
        <f>"49-9021.01"</f>
        <v>49-9021.01</v>
      </c>
      <c r="BD2215" s="1" t="s">
        <v>3944</v>
      </c>
      <c r="BE2215" s="1" t="s">
        <v>16734</v>
      </c>
      <c r="BF2215" s="1" t="s">
        <v>7293</v>
      </c>
      <c r="BG2215" s="1">
        <v>2</v>
      </c>
      <c r="BH2215" s="1">
        <v>2</v>
      </c>
      <c r="BI2215" s="2">
        <v>44470</v>
      </c>
      <c r="BJ2215" s="2">
        <v>44834</v>
      </c>
      <c r="BK2215" s="2">
        <v>44470</v>
      </c>
      <c r="BL2215" s="2">
        <v>44834</v>
      </c>
      <c r="BM2215" s="1">
        <v>40</v>
      </c>
      <c r="BN2215" s="1">
        <v>0</v>
      </c>
      <c r="BO2215" s="1">
        <v>8</v>
      </c>
      <c r="BP2215" s="1">
        <v>8</v>
      </c>
      <c r="BQ2215" s="1">
        <v>8</v>
      </c>
      <c r="BR2215" s="1">
        <v>8</v>
      </c>
      <c r="BS2215" s="1">
        <v>8</v>
      </c>
      <c r="BT2215" s="1">
        <v>0</v>
      </c>
      <c r="BU2215" s="1" t="str">
        <f>"8:00 AM"</f>
        <v>8:00 AM</v>
      </c>
      <c r="BV2215" s="1" t="str">
        <f>"5:00 PM"</f>
        <v>5:00 PM</v>
      </c>
      <c r="BW2215" s="1" t="s">
        <v>135</v>
      </c>
      <c r="BX2215" s="1">
        <v>0</v>
      </c>
      <c r="BY2215" s="1">
        <v>12</v>
      </c>
      <c r="BZ2215" s="1" t="s">
        <v>112</v>
      </c>
      <c r="CB2215" s="1" t="s">
        <v>20199</v>
      </c>
      <c r="CC2215" s="1" t="s">
        <v>7284</v>
      </c>
      <c r="CD2215" s="1" t="s">
        <v>16736</v>
      </c>
      <c r="CE2215" s="1" t="s">
        <v>116</v>
      </c>
      <c r="CF2215" s="1" t="s">
        <v>117</v>
      </c>
      <c r="CG2215" s="1">
        <v>96950</v>
      </c>
      <c r="CH2215" s="3">
        <v>9.0299999999999994</v>
      </c>
      <c r="CI2215" s="3">
        <v>9.0299999999999994</v>
      </c>
      <c r="CJ2215" s="3">
        <v>13.54</v>
      </c>
      <c r="CK2215" s="3">
        <v>13.54</v>
      </c>
      <c r="CL2215" s="1" t="s">
        <v>137</v>
      </c>
      <c r="CM2215" s="1" t="s">
        <v>362</v>
      </c>
      <c r="CN2215" s="1" t="s">
        <v>139</v>
      </c>
      <c r="CP2215" s="1" t="s">
        <v>112</v>
      </c>
      <c r="CQ2215" s="1" t="s">
        <v>111</v>
      </c>
      <c r="CR2215" s="1" t="s">
        <v>112</v>
      </c>
      <c r="CS2215" s="1" t="s">
        <v>111</v>
      </c>
      <c r="CT2215" s="1" t="s">
        <v>138</v>
      </c>
      <c r="CU2215" s="1" t="s">
        <v>111</v>
      </c>
      <c r="CV2215" s="1" t="s">
        <v>138</v>
      </c>
      <c r="CW2215" s="1" t="s">
        <v>7295</v>
      </c>
      <c r="CX2215" s="1">
        <v>16702355328</v>
      </c>
      <c r="CY2215" s="1" t="s">
        <v>7291</v>
      </c>
      <c r="CZ2215" s="1" t="s">
        <v>138</v>
      </c>
      <c r="DA2215" s="1" t="s">
        <v>111</v>
      </c>
      <c r="DB2215" s="1" t="s">
        <v>112</v>
      </c>
    </row>
    <row r="2216" spans="1:111" ht="15.6" customHeight="1" x14ac:dyDescent="0.25">
      <c r="A2216" s="1" t="s">
        <v>20200</v>
      </c>
      <c r="B2216" s="1" t="s">
        <v>238</v>
      </c>
      <c r="C2216" s="2">
        <v>44331.040303587964</v>
      </c>
      <c r="D2216" s="2">
        <v>44391</v>
      </c>
      <c r="E2216" s="1" t="s">
        <v>110</v>
      </c>
      <c r="F2216" s="2">
        <v>44468.833333333336</v>
      </c>
      <c r="G2216" s="1" t="s">
        <v>112</v>
      </c>
      <c r="H2216" s="1" t="s">
        <v>112</v>
      </c>
      <c r="I2216" s="1" t="s">
        <v>112</v>
      </c>
      <c r="J2216" s="1" t="s">
        <v>5746</v>
      </c>
      <c r="L2216" s="1" t="s">
        <v>5747</v>
      </c>
      <c r="M2216" s="1" t="s">
        <v>5748</v>
      </c>
      <c r="N2216" s="1" t="s">
        <v>167</v>
      </c>
      <c r="O2216" s="1" t="s">
        <v>117</v>
      </c>
      <c r="P2216" s="9">
        <v>96950</v>
      </c>
      <c r="Q2216" s="1" t="s">
        <v>118</v>
      </c>
      <c r="S2216" s="1">
        <v>16702334646</v>
      </c>
      <c r="U2216" s="1">
        <v>6216</v>
      </c>
      <c r="V2216" s="1" t="s">
        <v>119</v>
      </c>
      <c r="X2216" s="1" t="s">
        <v>987</v>
      </c>
      <c r="Y2216" s="1" t="s">
        <v>5749</v>
      </c>
      <c r="AA2216" s="1" t="s">
        <v>5750</v>
      </c>
      <c r="AB2216" s="1" t="s">
        <v>5747</v>
      </c>
      <c r="AC2216" s="1" t="s">
        <v>5751</v>
      </c>
      <c r="AD2216" s="1" t="s">
        <v>167</v>
      </c>
      <c r="AE2216" s="1" t="s">
        <v>117</v>
      </c>
      <c r="AF2216" s="9">
        <v>96950</v>
      </c>
      <c r="AG2216" s="1" t="s">
        <v>118</v>
      </c>
      <c r="AI2216" s="1">
        <v>16702334646</v>
      </c>
      <c r="AK2216" s="1" t="s">
        <v>5752</v>
      </c>
      <c r="BC2216" s="1" t="str">
        <f>"29-1123.00"</f>
        <v>29-1123.00</v>
      </c>
      <c r="BD2216" s="1" t="s">
        <v>4961</v>
      </c>
      <c r="BE2216" s="1" t="s">
        <v>5753</v>
      </c>
      <c r="BF2216" s="1" t="s">
        <v>5754</v>
      </c>
      <c r="BG2216" s="1">
        <v>8</v>
      </c>
      <c r="BH2216" s="1">
        <v>8</v>
      </c>
      <c r="BI2216" s="2">
        <v>44470</v>
      </c>
      <c r="BJ2216" s="2">
        <v>44834</v>
      </c>
      <c r="BK2216" s="2">
        <v>44470</v>
      </c>
      <c r="BL2216" s="2">
        <v>44834</v>
      </c>
      <c r="BM2216" s="1">
        <v>40</v>
      </c>
      <c r="BN2216" s="1">
        <v>0</v>
      </c>
      <c r="BO2216" s="1">
        <v>8</v>
      </c>
      <c r="BP2216" s="1">
        <v>8</v>
      </c>
      <c r="BQ2216" s="1">
        <v>8</v>
      </c>
      <c r="BR2216" s="1">
        <v>8</v>
      </c>
      <c r="BS2216" s="1">
        <v>8</v>
      </c>
      <c r="BT2216" s="1">
        <v>0</v>
      </c>
      <c r="BU2216" s="1" t="str">
        <f>"8:00 AM"</f>
        <v>8:00 AM</v>
      </c>
      <c r="BV2216" s="1" t="str">
        <f>"5:00 PM"</f>
        <v>5:00 PM</v>
      </c>
      <c r="BW2216" s="1" t="s">
        <v>193</v>
      </c>
      <c r="BX2216" s="1">
        <v>0</v>
      </c>
      <c r="BY2216" s="1">
        <v>12</v>
      </c>
      <c r="BZ2216" s="1" t="s">
        <v>112</v>
      </c>
      <c r="CB2216" s="1" t="s">
        <v>20201</v>
      </c>
      <c r="CC2216" s="1" t="s">
        <v>5747</v>
      </c>
      <c r="CD2216" s="1" t="s">
        <v>5748</v>
      </c>
      <c r="CE2216" s="1" t="s">
        <v>167</v>
      </c>
      <c r="CF2216" s="1" t="s">
        <v>117</v>
      </c>
      <c r="CG2216" s="1">
        <v>96950</v>
      </c>
      <c r="CH2216" s="3">
        <v>34.56</v>
      </c>
      <c r="CI2216" s="3">
        <v>34.56</v>
      </c>
      <c r="CL2216" s="1" t="s">
        <v>137</v>
      </c>
      <c r="CN2216" s="1" t="s">
        <v>139</v>
      </c>
      <c r="CP2216" s="1" t="s">
        <v>112</v>
      </c>
      <c r="CQ2216" s="1" t="s">
        <v>111</v>
      </c>
      <c r="CR2216" s="1" t="s">
        <v>112</v>
      </c>
      <c r="CS2216" s="1" t="s">
        <v>112</v>
      </c>
      <c r="CT2216" s="1" t="s">
        <v>138</v>
      </c>
      <c r="CU2216" s="1" t="s">
        <v>111</v>
      </c>
      <c r="CV2216" s="1" t="s">
        <v>138</v>
      </c>
      <c r="CW2216" s="1" t="s">
        <v>331</v>
      </c>
      <c r="CX2216" s="1">
        <v>16702334646</v>
      </c>
      <c r="CY2216" s="1" t="s">
        <v>5756</v>
      </c>
      <c r="CZ2216" s="1" t="s">
        <v>138</v>
      </c>
      <c r="DA2216" s="1" t="s">
        <v>111</v>
      </c>
      <c r="DB2216" s="1" t="s">
        <v>112</v>
      </c>
      <c r="DC2216" s="1" t="s">
        <v>1701</v>
      </c>
      <c r="DD2216" s="1" t="s">
        <v>1702</v>
      </c>
      <c r="DF2216" s="1" t="s">
        <v>1703</v>
      </c>
      <c r="DG2216" s="1" t="s">
        <v>1704</v>
      </c>
    </row>
    <row r="2217" spans="1:111" ht="15.6" customHeight="1" x14ac:dyDescent="0.25">
      <c r="A2217" s="1" t="s">
        <v>20203</v>
      </c>
      <c r="B2217" s="1" t="s">
        <v>238</v>
      </c>
      <c r="C2217" s="2">
        <v>44302.211966087962</v>
      </c>
      <c r="D2217" s="2">
        <v>44333</v>
      </c>
      <c r="E2217" s="1" t="s">
        <v>110</v>
      </c>
      <c r="F2217" s="2">
        <v>44468.833333333336</v>
      </c>
      <c r="G2217" s="1" t="s">
        <v>112</v>
      </c>
      <c r="H2217" s="1" t="s">
        <v>112</v>
      </c>
      <c r="I2217" s="1" t="s">
        <v>112</v>
      </c>
      <c r="J2217" s="1" t="s">
        <v>2758</v>
      </c>
      <c r="K2217" s="1" t="s">
        <v>1979</v>
      </c>
      <c r="L2217" s="1" t="s">
        <v>941</v>
      </c>
      <c r="M2217" s="1" t="s">
        <v>942</v>
      </c>
      <c r="N2217" s="1" t="s">
        <v>116</v>
      </c>
      <c r="O2217" s="1" t="s">
        <v>117</v>
      </c>
      <c r="P2217" s="9">
        <v>96950</v>
      </c>
      <c r="Q2217" s="1" t="s">
        <v>118</v>
      </c>
      <c r="S2217" s="1">
        <v>16702352883</v>
      </c>
      <c r="U2217" s="1">
        <v>561320</v>
      </c>
      <c r="V2217" s="1" t="s">
        <v>119</v>
      </c>
      <c r="X2217" s="1" t="s">
        <v>943</v>
      </c>
      <c r="Y2217" s="1" t="s">
        <v>944</v>
      </c>
      <c r="Z2217" s="1" t="s">
        <v>945</v>
      </c>
      <c r="AA2217" s="1" t="s">
        <v>373</v>
      </c>
      <c r="AB2217" s="1" t="s">
        <v>941</v>
      </c>
      <c r="AC2217" s="1" t="s">
        <v>942</v>
      </c>
      <c r="AD2217" s="1" t="s">
        <v>116</v>
      </c>
      <c r="AE2217" s="1" t="s">
        <v>117</v>
      </c>
      <c r="AF2217" s="9">
        <v>96950</v>
      </c>
      <c r="AG2217" s="1" t="s">
        <v>118</v>
      </c>
      <c r="AI2217" s="1">
        <v>16702352883</v>
      </c>
      <c r="AK2217" s="1" t="s">
        <v>530</v>
      </c>
      <c r="BC2217" s="1" t="str">
        <f>"35-3021.00"</f>
        <v>35-3021.00</v>
      </c>
      <c r="BD2217" s="1" t="s">
        <v>2867</v>
      </c>
      <c r="BE2217" s="1" t="s">
        <v>7334</v>
      </c>
      <c r="BF2217" s="1" t="s">
        <v>7335</v>
      </c>
      <c r="BG2217" s="1">
        <v>5</v>
      </c>
      <c r="BH2217" s="1">
        <v>5</v>
      </c>
      <c r="BI2217" s="2">
        <v>44470</v>
      </c>
      <c r="BJ2217" s="2">
        <v>44834</v>
      </c>
      <c r="BK2217" s="2">
        <v>44470</v>
      </c>
      <c r="BL2217" s="2">
        <v>44834</v>
      </c>
      <c r="BM2217" s="1">
        <v>35</v>
      </c>
      <c r="BN2217" s="1">
        <v>0</v>
      </c>
      <c r="BO2217" s="1">
        <v>7</v>
      </c>
      <c r="BP2217" s="1">
        <v>7</v>
      </c>
      <c r="BQ2217" s="1">
        <v>7</v>
      </c>
      <c r="BR2217" s="1">
        <v>7</v>
      </c>
      <c r="BS2217" s="1">
        <v>7</v>
      </c>
      <c r="BT2217" s="1">
        <v>0</v>
      </c>
      <c r="BU2217" s="1" t="str">
        <f>"11:00 AM"</f>
        <v>11:00 AM</v>
      </c>
      <c r="BV2217" s="1" t="str">
        <f>"6:00 PM"</f>
        <v>6:00 PM</v>
      </c>
      <c r="BW2217" s="1" t="s">
        <v>135</v>
      </c>
      <c r="BX2217" s="1">
        <v>3</v>
      </c>
      <c r="BY2217" s="1">
        <v>3</v>
      </c>
      <c r="BZ2217" s="1" t="s">
        <v>112</v>
      </c>
      <c r="CA2217" s="1">
        <v>0</v>
      </c>
      <c r="CB2217" s="4" t="s">
        <v>7336</v>
      </c>
      <c r="CC2217" s="1" t="s">
        <v>941</v>
      </c>
      <c r="CD2217" s="1" t="s">
        <v>942</v>
      </c>
      <c r="CE2217" s="1" t="s">
        <v>167</v>
      </c>
      <c r="CF2217" s="1" t="s">
        <v>117</v>
      </c>
      <c r="CG2217" s="1">
        <v>96950</v>
      </c>
      <c r="CH2217" s="3">
        <v>8.15</v>
      </c>
      <c r="CI2217" s="3">
        <v>8.15</v>
      </c>
      <c r="CJ2217" s="3">
        <v>12.23</v>
      </c>
      <c r="CK2217" s="3">
        <v>12.23</v>
      </c>
      <c r="CL2217" s="1" t="s">
        <v>137</v>
      </c>
      <c r="CM2217" s="1" t="s">
        <v>138</v>
      </c>
      <c r="CN2217" s="1" t="s">
        <v>139</v>
      </c>
      <c r="CP2217" s="1" t="s">
        <v>112</v>
      </c>
      <c r="CQ2217" s="1" t="s">
        <v>111</v>
      </c>
      <c r="CR2217" s="1" t="s">
        <v>112</v>
      </c>
      <c r="CS2217" s="1" t="s">
        <v>111</v>
      </c>
      <c r="CT2217" s="1" t="s">
        <v>111</v>
      </c>
      <c r="CU2217" s="1" t="s">
        <v>111</v>
      </c>
      <c r="CV2217" s="1" t="s">
        <v>138</v>
      </c>
      <c r="CW2217" s="1" t="s">
        <v>138</v>
      </c>
      <c r="CX2217" s="1">
        <v>16702352883</v>
      </c>
      <c r="CY2217" s="1" t="s">
        <v>530</v>
      </c>
      <c r="CZ2217" s="1" t="s">
        <v>138</v>
      </c>
      <c r="DA2217" s="1" t="s">
        <v>111</v>
      </c>
      <c r="DB2217" s="1" t="s">
        <v>112</v>
      </c>
    </row>
    <row r="2218" spans="1:111" ht="15.6" customHeight="1" x14ac:dyDescent="0.25">
      <c r="A2218" s="1" t="s">
        <v>20204</v>
      </c>
      <c r="B2218" s="1" t="s">
        <v>238</v>
      </c>
      <c r="C2218" s="2">
        <v>44313.073208680558</v>
      </c>
      <c r="D2218" s="2">
        <v>44349</v>
      </c>
      <c r="E2218" s="1" t="s">
        <v>110</v>
      </c>
      <c r="F2218" s="2">
        <v>44468.833333333336</v>
      </c>
      <c r="G2218" s="1" t="s">
        <v>112</v>
      </c>
      <c r="H2218" s="1" t="s">
        <v>112</v>
      </c>
      <c r="I2218" s="1" t="s">
        <v>112</v>
      </c>
      <c r="J2218" s="1" t="s">
        <v>6564</v>
      </c>
      <c r="K2218" s="1" t="s">
        <v>8207</v>
      </c>
      <c r="L2218" s="1" t="s">
        <v>6566</v>
      </c>
      <c r="M2218" s="1" t="s">
        <v>20205</v>
      </c>
      <c r="N2218" s="1" t="s">
        <v>116</v>
      </c>
      <c r="O2218" s="1" t="s">
        <v>117</v>
      </c>
      <c r="P2218" s="9">
        <v>96950</v>
      </c>
      <c r="Q2218" s="1" t="s">
        <v>118</v>
      </c>
      <c r="S2218" s="1">
        <v>16703227251</v>
      </c>
      <c r="U2218" s="1">
        <v>312112</v>
      </c>
      <c r="V2218" s="1" t="s">
        <v>119</v>
      </c>
      <c r="X2218" s="1" t="s">
        <v>6567</v>
      </c>
      <c r="Y2218" s="1" t="s">
        <v>2883</v>
      </c>
      <c r="Z2218" s="1" t="s">
        <v>6568</v>
      </c>
      <c r="AA2218" s="1" t="s">
        <v>245</v>
      </c>
      <c r="AB2218" s="1" t="s">
        <v>6566</v>
      </c>
      <c r="AD2218" s="1" t="s">
        <v>116</v>
      </c>
      <c r="AE2218" s="1" t="s">
        <v>117</v>
      </c>
      <c r="AF2218" s="9">
        <v>96950</v>
      </c>
      <c r="AG2218" s="1" t="s">
        <v>118</v>
      </c>
      <c r="AI2218" s="1">
        <v>16703227251</v>
      </c>
      <c r="AK2218" s="1" t="s">
        <v>6569</v>
      </c>
      <c r="BC2218" s="1" t="str">
        <f>"49-3031.00"</f>
        <v>49-3031.00</v>
      </c>
      <c r="BD2218" s="1" t="s">
        <v>2770</v>
      </c>
      <c r="BE2218" s="1" t="s">
        <v>20206</v>
      </c>
      <c r="BF2218" s="1" t="s">
        <v>7066</v>
      </c>
      <c r="BG2218" s="1">
        <v>1</v>
      </c>
      <c r="BH2218" s="1">
        <v>1</v>
      </c>
      <c r="BI2218" s="2">
        <v>44470</v>
      </c>
      <c r="BJ2218" s="2">
        <v>44834</v>
      </c>
      <c r="BK2218" s="2">
        <v>44470</v>
      </c>
      <c r="BL2218" s="2">
        <v>44834</v>
      </c>
      <c r="BM2218" s="1">
        <v>40</v>
      </c>
      <c r="BN2218" s="1">
        <v>0</v>
      </c>
      <c r="BO2218" s="1">
        <v>8</v>
      </c>
      <c r="BP2218" s="1">
        <v>8</v>
      </c>
      <c r="BQ2218" s="1">
        <v>8</v>
      </c>
      <c r="BR2218" s="1">
        <v>8</v>
      </c>
      <c r="BS2218" s="1">
        <v>8</v>
      </c>
      <c r="BT2218" s="1">
        <v>0</v>
      </c>
      <c r="BU2218" s="1" t="str">
        <f>"7:30 AM"</f>
        <v>7:30 AM</v>
      </c>
      <c r="BV2218" s="1" t="str">
        <f>"4:30 PM"</f>
        <v>4:30 PM</v>
      </c>
      <c r="BW2218" s="1" t="s">
        <v>135</v>
      </c>
      <c r="BX2218" s="1">
        <v>0</v>
      </c>
      <c r="BY2218" s="1">
        <v>12</v>
      </c>
      <c r="BZ2218" s="1" t="s">
        <v>112</v>
      </c>
      <c r="CA2218" s="1">
        <v>0</v>
      </c>
      <c r="CB2218" s="1" t="s">
        <v>20207</v>
      </c>
      <c r="CC2218" s="1" t="s">
        <v>15512</v>
      </c>
      <c r="CE2218" s="1" t="s">
        <v>116</v>
      </c>
      <c r="CF2218" s="1" t="s">
        <v>117</v>
      </c>
      <c r="CG2218" s="1">
        <v>96950</v>
      </c>
      <c r="CH2218" s="3">
        <v>10.67</v>
      </c>
      <c r="CI2218" s="3">
        <v>10.67</v>
      </c>
      <c r="CJ2218" s="3">
        <v>16</v>
      </c>
      <c r="CK2218" s="3">
        <v>16</v>
      </c>
      <c r="CL2218" s="1" t="s">
        <v>137</v>
      </c>
      <c r="CN2218" s="1" t="s">
        <v>139</v>
      </c>
      <c r="CP2218" s="1" t="s">
        <v>112</v>
      </c>
      <c r="CQ2218" s="1" t="s">
        <v>111</v>
      </c>
      <c r="CR2218" s="1" t="s">
        <v>112</v>
      </c>
      <c r="CS2218" s="1" t="s">
        <v>111</v>
      </c>
      <c r="CT2218" s="1" t="s">
        <v>138</v>
      </c>
      <c r="CU2218" s="1" t="s">
        <v>111</v>
      </c>
      <c r="CV2218" s="1" t="s">
        <v>111</v>
      </c>
      <c r="CW2218" s="1" t="s">
        <v>8213</v>
      </c>
      <c r="CX2218" s="1">
        <v>16703227251</v>
      </c>
      <c r="CY2218" s="1" t="s">
        <v>6569</v>
      </c>
      <c r="CZ2218" s="1" t="s">
        <v>138</v>
      </c>
      <c r="DA2218" s="1" t="s">
        <v>111</v>
      </c>
      <c r="DB2218" s="1" t="s">
        <v>112</v>
      </c>
    </row>
    <row r="2219" spans="1:111" ht="15.6" customHeight="1" x14ac:dyDescent="0.25">
      <c r="A2219" s="1" t="s">
        <v>20208</v>
      </c>
      <c r="B2219" s="1" t="s">
        <v>238</v>
      </c>
      <c r="C2219" s="2">
        <v>44334.934468634259</v>
      </c>
      <c r="D2219" s="2">
        <v>44362</v>
      </c>
      <c r="E2219" s="1" t="s">
        <v>110</v>
      </c>
      <c r="F2219" s="2">
        <v>44468.833333333336</v>
      </c>
      <c r="G2219" s="1" t="s">
        <v>112</v>
      </c>
      <c r="H2219" s="1" t="s">
        <v>112</v>
      </c>
      <c r="I2219" s="1" t="s">
        <v>112</v>
      </c>
      <c r="J2219" s="1" t="s">
        <v>3031</v>
      </c>
      <c r="K2219" s="1" t="s">
        <v>168</v>
      </c>
      <c r="L2219" s="1" t="s">
        <v>3032</v>
      </c>
      <c r="M2219" s="1" t="s">
        <v>3033</v>
      </c>
      <c r="N2219" s="1" t="s">
        <v>167</v>
      </c>
      <c r="O2219" s="1" t="s">
        <v>117</v>
      </c>
      <c r="P2219" s="9">
        <v>96950</v>
      </c>
      <c r="Q2219" s="1" t="s">
        <v>118</v>
      </c>
      <c r="R2219" s="1" t="s">
        <v>168</v>
      </c>
      <c r="S2219" s="1">
        <v>16702877268</v>
      </c>
      <c r="U2219" s="1">
        <v>81219</v>
      </c>
      <c r="V2219" s="1" t="s">
        <v>119</v>
      </c>
      <c r="X2219" s="1" t="s">
        <v>3034</v>
      </c>
      <c r="Y2219" s="1" t="s">
        <v>3035</v>
      </c>
      <c r="Z2219" s="1" t="s">
        <v>3036</v>
      </c>
      <c r="AA2219" s="1" t="s">
        <v>1568</v>
      </c>
      <c r="AB2219" s="1" t="s">
        <v>3032</v>
      </c>
      <c r="AC2219" s="1" t="s">
        <v>3037</v>
      </c>
      <c r="AD2219" s="1" t="s">
        <v>167</v>
      </c>
      <c r="AE2219" s="1" t="s">
        <v>117</v>
      </c>
      <c r="AF2219" s="9">
        <v>96950</v>
      </c>
      <c r="AG2219" s="1" t="s">
        <v>118</v>
      </c>
      <c r="AH2219" s="1" t="s">
        <v>168</v>
      </c>
      <c r="AI2219" s="1">
        <v>16702877268</v>
      </c>
      <c r="AK2219" s="1" t="s">
        <v>3038</v>
      </c>
      <c r="BC2219" s="1" t="str">
        <f>"31-9011.00"</f>
        <v>31-9011.00</v>
      </c>
      <c r="BD2219" s="1" t="s">
        <v>947</v>
      </c>
      <c r="BE2219" s="1" t="s">
        <v>3039</v>
      </c>
      <c r="BF2219" s="1" t="s">
        <v>3040</v>
      </c>
      <c r="BG2219" s="1">
        <v>1</v>
      </c>
      <c r="BH2219" s="1">
        <v>1</v>
      </c>
      <c r="BI2219" s="2">
        <v>44470</v>
      </c>
      <c r="BJ2219" s="2">
        <v>44834</v>
      </c>
      <c r="BK2219" s="2">
        <v>44470</v>
      </c>
      <c r="BL2219" s="2">
        <v>44834</v>
      </c>
      <c r="BM2219" s="1">
        <v>40</v>
      </c>
      <c r="BN2219" s="1">
        <v>0</v>
      </c>
      <c r="BO2219" s="1">
        <v>8</v>
      </c>
      <c r="BP2219" s="1">
        <v>8</v>
      </c>
      <c r="BQ2219" s="1">
        <v>8</v>
      </c>
      <c r="BR2219" s="1">
        <v>8</v>
      </c>
      <c r="BS2219" s="1">
        <v>8</v>
      </c>
      <c r="BT2219" s="1">
        <v>0</v>
      </c>
      <c r="BU2219" s="1" t="str">
        <f>"8:00 AM"</f>
        <v>8:00 AM</v>
      </c>
      <c r="BV2219" s="1" t="str">
        <f>"5:00 PM"</f>
        <v>5:00 PM</v>
      </c>
      <c r="BW2219" s="1" t="s">
        <v>230</v>
      </c>
      <c r="BX2219" s="1">
        <v>0</v>
      </c>
      <c r="BY2219" s="1">
        <v>6</v>
      </c>
      <c r="BZ2219" s="1" t="s">
        <v>112</v>
      </c>
      <c r="CB2219" s="1" t="s">
        <v>230</v>
      </c>
      <c r="CC2219" s="1" t="s">
        <v>3042</v>
      </c>
      <c r="CD2219" s="1" t="s">
        <v>3032</v>
      </c>
      <c r="CE2219" s="1" t="s">
        <v>167</v>
      </c>
      <c r="CF2219" s="1" t="s">
        <v>117</v>
      </c>
      <c r="CG2219" s="1">
        <v>96950</v>
      </c>
      <c r="CH2219" s="3">
        <v>10.6</v>
      </c>
      <c r="CI2219" s="3">
        <v>10.6</v>
      </c>
      <c r="CJ2219" s="3">
        <v>15.9</v>
      </c>
      <c r="CK2219" s="3">
        <v>15.9</v>
      </c>
      <c r="CL2219" s="1" t="s">
        <v>137</v>
      </c>
      <c r="CM2219" s="1" t="s">
        <v>138</v>
      </c>
      <c r="CN2219" s="1" t="s">
        <v>139</v>
      </c>
      <c r="CP2219" s="1" t="s">
        <v>112</v>
      </c>
      <c r="CQ2219" s="1" t="s">
        <v>111</v>
      </c>
      <c r="CR2219" s="1" t="s">
        <v>112</v>
      </c>
      <c r="CS2219" s="1" t="s">
        <v>111</v>
      </c>
      <c r="CT2219" s="1" t="s">
        <v>138</v>
      </c>
      <c r="CU2219" s="1" t="s">
        <v>111</v>
      </c>
      <c r="CV2219" s="1" t="s">
        <v>138</v>
      </c>
      <c r="CW2219" s="1" t="s">
        <v>138</v>
      </c>
      <c r="CX2219" s="1">
        <v>16702877268</v>
      </c>
      <c r="CY2219" s="1" t="s">
        <v>3043</v>
      </c>
      <c r="CZ2219" s="1" t="s">
        <v>138</v>
      </c>
      <c r="DA2219" s="1" t="s">
        <v>111</v>
      </c>
      <c r="DB2219" s="1" t="s">
        <v>112</v>
      </c>
    </row>
    <row r="2220" spans="1:111" ht="15.6" customHeight="1" x14ac:dyDescent="0.25">
      <c r="A2220" s="1" t="s">
        <v>20209</v>
      </c>
      <c r="B2220" s="1" t="s">
        <v>238</v>
      </c>
      <c r="C2220" s="2">
        <v>44306.948741203705</v>
      </c>
      <c r="D2220" s="2">
        <v>44333</v>
      </c>
      <c r="E2220" s="1" t="s">
        <v>180</v>
      </c>
      <c r="G2220" s="1" t="s">
        <v>111</v>
      </c>
      <c r="H2220" s="1" t="s">
        <v>112</v>
      </c>
      <c r="I2220" s="1" t="s">
        <v>112</v>
      </c>
      <c r="J2220" s="1" t="s">
        <v>2731</v>
      </c>
      <c r="L2220" s="1" t="s">
        <v>2935</v>
      </c>
      <c r="M2220" s="1" t="s">
        <v>2732</v>
      </c>
      <c r="N2220" s="1" t="s">
        <v>1759</v>
      </c>
      <c r="O2220" s="1" t="s">
        <v>117</v>
      </c>
      <c r="P2220" s="9">
        <v>96952</v>
      </c>
      <c r="Q2220" s="1" t="s">
        <v>118</v>
      </c>
      <c r="R2220" s="1" t="s">
        <v>1954</v>
      </c>
      <c r="S2220" s="1">
        <v>16702863383</v>
      </c>
      <c r="U2220" s="1">
        <v>483212</v>
      </c>
      <c r="V2220" s="1" t="s">
        <v>119</v>
      </c>
      <c r="X2220" s="1" t="s">
        <v>20210</v>
      </c>
      <c r="Y2220" s="1" t="s">
        <v>20211</v>
      </c>
      <c r="AA2220" s="1" t="s">
        <v>20212</v>
      </c>
      <c r="AB2220" s="1" t="s">
        <v>1757</v>
      </c>
      <c r="AC2220" s="1" t="s">
        <v>2732</v>
      </c>
      <c r="AD2220" s="1" t="s">
        <v>167</v>
      </c>
      <c r="AE2220" s="1" t="s">
        <v>117</v>
      </c>
      <c r="AF2220" s="9">
        <v>96952</v>
      </c>
      <c r="AG2220" s="1" t="s">
        <v>118</v>
      </c>
      <c r="AH2220" s="1" t="s">
        <v>1954</v>
      </c>
      <c r="AI2220" s="1">
        <v>16702863383</v>
      </c>
      <c r="AK2220" s="1" t="s">
        <v>2736</v>
      </c>
      <c r="BC2220" s="1" t="str">
        <f>"53-5021.02"</f>
        <v>53-5021.02</v>
      </c>
      <c r="BD2220" s="1" t="s">
        <v>20213</v>
      </c>
      <c r="BE2220" s="1" t="s">
        <v>20214</v>
      </c>
      <c r="BF2220" s="1" t="s">
        <v>20215</v>
      </c>
      <c r="BG2220" s="1">
        <v>6</v>
      </c>
      <c r="BH2220" s="1">
        <v>6</v>
      </c>
      <c r="BI2220" s="2">
        <v>44406</v>
      </c>
      <c r="BJ2220" s="2">
        <v>44770</v>
      </c>
      <c r="BK2220" s="2">
        <v>44406</v>
      </c>
      <c r="BL2220" s="2">
        <v>44770</v>
      </c>
      <c r="BM2220" s="1">
        <v>40</v>
      </c>
      <c r="BN2220" s="1">
        <v>6</v>
      </c>
      <c r="BO2220" s="1">
        <v>6</v>
      </c>
      <c r="BP2220" s="1">
        <v>6</v>
      </c>
      <c r="BQ2220" s="1">
        <v>5</v>
      </c>
      <c r="BR2220" s="1">
        <v>5</v>
      </c>
      <c r="BS2220" s="1">
        <v>6</v>
      </c>
      <c r="BT2220" s="1">
        <v>6</v>
      </c>
      <c r="BU2220" s="1" t="str">
        <f>"7:00 AM"</f>
        <v>7:00 AM</v>
      </c>
      <c r="BV2220" s="1" t="str">
        <f>"1:00 PM"</f>
        <v>1:00 PM</v>
      </c>
      <c r="BW2220" s="1" t="s">
        <v>135</v>
      </c>
      <c r="BX2220" s="1">
        <v>6</v>
      </c>
      <c r="BY2220" s="1">
        <v>12</v>
      </c>
      <c r="BZ2220" s="1" t="s">
        <v>112</v>
      </c>
      <c r="CA2220" s="1">
        <v>0</v>
      </c>
      <c r="CB2220" s="4" t="s">
        <v>20216</v>
      </c>
      <c r="CC2220" s="1" t="s">
        <v>20217</v>
      </c>
      <c r="CD2220" s="1" t="s">
        <v>2742</v>
      </c>
      <c r="CE2220" s="1" t="s">
        <v>1759</v>
      </c>
      <c r="CF2220" s="1" t="s">
        <v>117</v>
      </c>
      <c r="CG2220" s="1">
        <v>96952</v>
      </c>
      <c r="CH2220" s="3">
        <v>14.63</v>
      </c>
      <c r="CL2220" s="1" t="s">
        <v>137</v>
      </c>
      <c r="CM2220" s="1" t="s">
        <v>20218</v>
      </c>
      <c r="CN2220" s="1" t="s">
        <v>139</v>
      </c>
      <c r="CP2220" s="1" t="s">
        <v>112</v>
      </c>
      <c r="CQ2220" s="1" t="s">
        <v>111</v>
      </c>
      <c r="CR2220" s="1" t="s">
        <v>112</v>
      </c>
      <c r="CS2220" s="1" t="s">
        <v>112</v>
      </c>
      <c r="CT2220" s="1" t="s">
        <v>111</v>
      </c>
      <c r="CU2220" s="1" t="s">
        <v>111</v>
      </c>
      <c r="CV2220" s="1" t="s">
        <v>138</v>
      </c>
      <c r="CW2220" s="1" t="s">
        <v>20219</v>
      </c>
      <c r="CX2220" s="1">
        <v>16702863383</v>
      </c>
      <c r="CY2220" s="1" t="s">
        <v>2736</v>
      </c>
      <c r="CZ2220" s="1" t="s">
        <v>138</v>
      </c>
      <c r="DA2220" s="1" t="s">
        <v>111</v>
      </c>
      <c r="DB2220" s="1" t="s">
        <v>112</v>
      </c>
      <c r="DC2220" s="1" t="s">
        <v>20210</v>
      </c>
      <c r="DD2220" s="1" t="s">
        <v>2734</v>
      </c>
      <c r="DF2220" s="1" t="s">
        <v>2731</v>
      </c>
      <c r="DG2220" s="1" t="s">
        <v>2736</v>
      </c>
    </row>
    <row r="2221" spans="1:111" ht="15.6" customHeight="1" x14ac:dyDescent="0.25">
      <c r="A2221" s="1" t="s">
        <v>20220</v>
      </c>
      <c r="B2221" s="1" t="s">
        <v>238</v>
      </c>
      <c r="C2221" s="2">
        <v>44328.884247337963</v>
      </c>
      <c r="D2221" s="2">
        <v>44370</v>
      </c>
      <c r="E2221" s="1" t="s">
        <v>110</v>
      </c>
      <c r="F2221" s="2">
        <v>44468.833333333336</v>
      </c>
      <c r="G2221" s="1" t="s">
        <v>111</v>
      </c>
      <c r="H2221" s="1" t="s">
        <v>112</v>
      </c>
      <c r="I2221" s="1" t="s">
        <v>112</v>
      </c>
      <c r="J2221" s="1" t="s">
        <v>12939</v>
      </c>
      <c r="K2221" s="1" t="s">
        <v>12940</v>
      </c>
      <c r="L2221" s="1" t="s">
        <v>1918</v>
      </c>
      <c r="M2221" s="1" t="s">
        <v>1919</v>
      </c>
      <c r="N2221" s="1" t="s">
        <v>167</v>
      </c>
      <c r="O2221" s="1" t="s">
        <v>117</v>
      </c>
      <c r="P2221" s="9">
        <v>96950</v>
      </c>
      <c r="Q2221" s="1" t="s">
        <v>118</v>
      </c>
      <c r="R2221" s="1" t="s">
        <v>168</v>
      </c>
      <c r="S2221" s="1">
        <v>16703226130</v>
      </c>
      <c r="U2221" s="1">
        <v>312112</v>
      </c>
      <c r="V2221" s="1" t="s">
        <v>119</v>
      </c>
      <c r="X2221" s="1" t="s">
        <v>12942</v>
      </c>
      <c r="Y2221" s="1" t="s">
        <v>12943</v>
      </c>
      <c r="Z2221" s="1" t="s">
        <v>12944</v>
      </c>
      <c r="AA2221" s="1" t="s">
        <v>12945</v>
      </c>
      <c r="AB2221" s="1" t="s">
        <v>1918</v>
      </c>
      <c r="AC2221" s="1" t="s">
        <v>1919</v>
      </c>
      <c r="AD2221" s="1" t="s">
        <v>167</v>
      </c>
      <c r="AE2221" s="1" t="s">
        <v>117</v>
      </c>
      <c r="AF2221" s="9">
        <v>96950</v>
      </c>
      <c r="AG2221" s="1" t="s">
        <v>118</v>
      </c>
      <c r="AH2221" s="1" t="s">
        <v>168</v>
      </c>
      <c r="AI2221" s="1">
        <v>16703226130</v>
      </c>
      <c r="AK2221" s="1" t="s">
        <v>1923</v>
      </c>
      <c r="BC2221" s="1" t="str">
        <f>"37-2011.00"</f>
        <v>37-2011.00</v>
      </c>
      <c r="BD2221" s="1" t="s">
        <v>676</v>
      </c>
      <c r="BE2221" s="1" t="s">
        <v>20221</v>
      </c>
      <c r="BF2221" s="1" t="s">
        <v>20222</v>
      </c>
      <c r="BG2221" s="1">
        <v>2</v>
      </c>
      <c r="BH2221" s="1">
        <v>2</v>
      </c>
      <c r="BI2221" s="2">
        <v>44470</v>
      </c>
      <c r="BJ2221" s="2">
        <v>45565</v>
      </c>
      <c r="BK2221" s="2">
        <v>44470</v>
      </c>
      <c r="BL2221" s="2">
        <v>45565</v>
      </c>
      <c r="BM2221" s="1">
        <v>40</v>
      </c>
      <c r="BN2221" s="1">
        <v>0</v>
      </c>
      <c r="BO2221" s="1">
        <v>8</v>
      </c>
      <c r="BP2221" s="1">
        <v>8</v>
      </c>
      <c r="BQ2221" s="1">
        <v>8</v>
      </c>
      <c r="BR2221" s="1">
        <v>8</v>
      </c>
      <c r="BS2221" s="1">
        <v>8</v>
      </c>
      <c r="BT2221" s="1">
        <v>0</v>
      </c>
      <c r="BU2221" s="1" t="str">
        <f>"8:00 AM"</f>
        <v>8:00 AM</v>
      </c>
      <c r="BV2221" s="1" t="str">
        <f>"5:00 PM"</f>
        <v>5:00 PM</v>
      </c>
      <c r="BW2221" s="1" t="s">
        <v>230</v>
      </c>
      <c r="BX2221" s="1">
        <v>0</v>
      </c>
      <c r="BY2221" s="1">
        <v>0</v>
      </c>
      <c r="BZ2221" s="1" t="s">
        <v>112</v>
      </c>
      <c r="CB2221" s="1" t="s">
        <v>138</v>
      </c>
      <c r="CC2221" s="1" t="s">
        <v>1918</v>
      </c>
      <c r="CD2221" s="1" t="s">
        <v>1919</v>
      </c>
      <c r="CE2221" s="1" t="s">
        <v>167</v>
      </c>
      <c r="CF2221" s="1" t="s">
        <v>117</v>
      </c>
      <c r="CG2221" s="1">
        <v>96950</v>
      </c>
      <c r="CH2221" s="3">
        <v>8.0500000000000007</v>
      </c>
      <c r="CJ2221" s="3">
        <v>12.08</v>
      </c>
      <c r="CL2221" s="1" t="s">
        <v>137</v>
      </c>
      <c r="CM2221" s="1" t="s">
        <v>168</v>
      </c>
      <c r="CN2221" s="1" t="s">
        <v>139</v>
      </c>
      <c r="CP2221" s="1" t="s">
        <v>112</v>
      </c>
      <c r="CQ2221" s="1" t="s">
        <v>111</v>
      </c>
      <c r="CR2221" s="1" t="s">
        <v>112</v>
      </c>
      <c r="CS2221" s="1" t="s">
        <v>111</v>
      </c>
      <c r="CT2221" s="1" t="s">
        <v>111</v>
      </c>
      <c r="CU2221" s="1" t="s">
        <v>111</v>
      </c>
      <c r="CV2221" s="1" t="s">
        <v>138</v>
      </c>
      <c r="CW2221" s="1" t="s">
        <v>18099</v>
      </c>
      <c r="CX2221" s="1">
        <v>16703226130</v>
      </c>
      <c r="CY2221" s="1" t="s">
        <v>1923</v>
      </c>
      <c r="CZ2221" s="1" t="s">
        <v>428</v>
      </c>
      <c r="DA2221" s="1" t="s">
        <v>111</v>
      </c>
      <c r="DB2221" s="1" t="s">
        <v>112</v>
      </c>
    </row>
    <row r="2222" spans="1:111" ht="15.6" customHeight="1" x14ac:dyDescent="0.25">
      <c r="A2222" s="1" t="s">
        <v>20230</v>
      </c>
      <c r="B2222" s="1" t="s">
        <v>238</v>
      </c>
      <c r="C2222" s="2">
        <v>44329.134213541663</v>
      </c>
      <c r="D2222" s="2">
        <v>44369</v>
      </c>
      <c r="E2222" s="1" t="s">
        <v>110</v>
      </c>
      <c r="F2222" s="2">
        <v>44468.833333333336</v>
      </c>
      <c r="G2222" s="1" t="s">
        <v>111</v>
      </c>
      <c r="H2222" s="1" t="s">
        <v>112</v>
      </c>
      <c r="I2222" s="1" t="s">
        <v>112</v>
      </c>
      <c r="J2222" s="1" t="s">
        <v>20231</v>
      </c>
      <c r="L2222" s="1" t="s">
        <v>20232</v>
      </c>
      <c r="N2222" s="1" t="s">
        <v>116</v>
      </c>
      <c r="O2222" s="1" t="s">
        <v>117</v>
      </c>
      <c r="P2222" s="9">
        <v>96950</v>
      </c>
      <c r="Q2222" s="1" t="s">
        <v>118</v>
      </c>
      <c r="S2222" s="1">
        <v>16702346832</v>
      </c>
      <c r="U2222" s="1">
        <v>453210</v>
      </c>
      <c r="V2222" s="1" t="s">
        <v>119</v>
      </c>
      <c r="X2222" s="1" t="s">
        <v>4624</v>
      </c>
      <c r="Y2222" s="1" t="s">
        <v>20233</v>
      </c>
      <c r="Z2222" s="1" t="s">
        <v>20234</v>
      </c>
      <c r="AA2222" s="1" t="s">
        <v>245</v>
      </c>
      <c r="AB2222" s="1" t="s">
        <v>20232</v>
      </c>
      <c r="AD2222" s="1" t="s">
        <v>116</v>
      </c>
      <c r="AE2222" s="1" t="s">
        <v>117</v>
      </c>
      <c r="AF2222" s="9">
        <v>96950</v>
      </c>
      <c r="AG2222" s="1" t="s">
        <v>118</v>
      </c>
      <c r="AI2222" s="1">
        <v>16702346832</v>
      </c>
      <c r="AK2222" s="1" t="s">
        <v>20235</v>
      </c>
      <c r="BC2222" s="1" t="str">
        <f>"41-2031.00"</f>
        <v>41-2031.00</v>
      </c>
      <c r="BD2222" s="1" t="s">
        <v>743</v>
      </c>
      <c r="BE2222" s="1" t="s">
        <v>20236</v>
      </c>
      <c r="BF2222" s="1" t="s">
        <v>20237</v>
      </c>
      <c r="BG2222" s="1">
        <v>2</v>
      </c>
      <c r="BH2222" s="1">
        <v>2</v>
      </c>
      <c r="BI2222" s="2">
        <v>44470</v>
      </c>
      <c r="BJ2222" s="2">
        <v>44834</v>
      </c>
      <c r="BK2222" s="2">
        <v>44470</v>
      </c>
      <c r="BL2222" s="2">
        <v>44834</v>
      </c>
      <c r="BM2222" s="1">
        <v>35</v>
      </c>
      <c r="BN2222" s="1">
        <v>0</v>
      </c>
      <c r="BO2222" s="1">
        <v>7</v>
      </c>
      <c r="BP2222" s="1">
        <v>7</v>
      </c>
      <c r="BQ2222" s="1">
        <v>7</v>
      </c>
      <c r="BR2222" s="1">
        <v>7</v>
      </c>
      <c r="BS2222" s="1">
        <v>7</v>
      </c>
      <c r="BT2222" s="1">
        <v>0</v>
      </c>
      <c r="BU2222" s="1" t="str">
        <f>"8:00 AM"</f>
        <v>8:00 AM</v>
      </c>
      <c r="BV2222" s="1" t="str">
        <f>"4:00 PM"</f>
        <v>4:00 PM</v>
      </c>
      <c r="BW2222" s="1" t="s">
        <v>135</v>
      </c>
      <c r="BY2222" s="1">
        <v>12</v>
      </c>
      <c r="BZ2222" s="1" t="s">
        <v>112</v>
      </c>
      <c r="CB2222" s="4" t="s">
        <v>20238</v>
      </c>
      <c r="CC2222" s="1" t="s">
        <v>11740</v>
      </c>
      <c r="CD2222" s="1" t="s">
        <v>20232</v>
      </c>
      <c r="CE2222" s="1" t="s">
        <v>116</v>
      </c>
      <c r="CF2222" s="1" t="s">
        <v>117</v>
      </c>
      <c r="CG2222" s="1">
        <v>96950</v>
      </c>
      <c r="CH2222" s="3">
        <v>8.7100000000000009</v>
      </c>
      <c r="CI2222" s="3">
        <v>8.7100000000000009</v>
      </c>
      <c r="CJ2222" s="3">
        <v>13.06</v>
      </c>
      <c r="CL2222" s="1" t="s">
        <v>137</v>
      </c>
      <c r="CM2222" s="1" t="s">
        <v>138</v>
      </c>
      <c r="CN2222" s="1" t="s">
        <v>139</v>
      </c>
      <c r="CP2222" s="1" t="s">
        <v>112</v>
      </c>
      <c r="CQ2222" s="1" t="s">
        <v>111</v>
      </c>
      <c r="CR2222" s="1" t="s">
        <v>112</v>
      </c>
      <c r="CS2222" s="1" t="s">
        <v>112</v>
      </c>
      <c r="CT2222" s="1" t="s">
        <v>138</v>
      </c>
      <c r="CU2222" s="1" t="s">
        <v>111</v>
      </c>
      <c r="CV2222" s="1" t="s">
        <v>138</v>
      </c>
      <c r="CW2222" s="1" t="s">
        <v>8722</v>
      </c>
      <c r="CX2222" s="1">
        <v>16702346832</v>
      </c>
      <c r="CY2222" s="1" t="s">
        <v>20235</v>
      </c>
      <c r="CZ2222" s="1" t="s">
        <v>138</v>
      </c>
      <c r="DA2222" s="1" t="s">
        <v>111</v>
      </c>
      <c r="DB2222" s="1" t="s">
        <v>112</v>
      </c>
    </row>
    <row r="2223" spans="1:111" ht="15.6" customHeight="1" x14ac:dyDescent="0.25">
      <c r="A2223" s="1" t="s">
        <v>20239</v>
      </c>
      <c r="B2223" s="1" t="s">
        <v>238</v>
      </c>
      <c r="C2223" s="2">
        <v>44298.168474305552</v>
      </c>
      <c r="D2223" s="2">
        <v>44335</v>
      </c>
      <c r="E2223" s="1" t="s">
        <v>180</v>
      </c>
      <c r="G2223" s="1" t="s">
        <v>112</v>
      </c>
      <c r="H2223" s="1" t="s">
        <v>112</v>
      </c>
      <c r="I2223" s="1" t="s">
        <v>112</v>
      </c>
      <c r="J2223" s="1" t="s">
        <v>5205</v>
      </c>
      <c r="K2223" s="1" t="s">
        <v>168</v>
      </c>
      <c r="L2223" s="1" t="s">
        <v>5206</v>
      </c>
      <c r="M2223" s="1" t="s">
        <v>5207</v>
      </c>
      <c r="N2223" s="1" t="s">
        <v>167</v>
      </c>
      <c r="O2223" s="1" t="s">
        <v>117</v>
      </c>
      <c r="P2223" s="9">
        <v>96950</v>
      </c>
      <c r="Q2223" s="1" t="s">
        <v>118</v>
      </c>
      <c r="S2223" s="1">
        <v>16702345050</v>
      </c>
      <c r="U2223" s="1">
        <v>56132</v>
      </c>
      <c r="V2223" s="1" t="s">
        <v>119</v>
      </c>
      <c r="X2223" s="1" t="s">
        <v>2795</v>
      </c>
      <c r="Y2223" s="1" t="s">
        <v>2796</v>
      </c>
      <c r="Z2223" s="1" t="s">
        <v>2797</v>
      </c>
      <c r="AA2223" s="1" t="s">
        <v>2798</v>
      </c>
      <c r="AB2223" s="1" t="s">
        <v>5206</v>
      </c>
      <c r="AC2223" s="1" t="s">
        <v>5207</v>
      </c>
      <c r="AD2223" s="1" t="s">
        <v>167</v>
      </c>
      <c r="AE2223" s="1" t="s">
        <v>117</v>
      </c>
      <c r="AF2223" s="9">
        <v>96950</v>
      </c>
      <c r="AG2223" s="1" t="s">
        <v>118</v>
      </c>
      <c r="AI2223" s="1">
        <v>16702345050</v>
      </c>
      <c r="AK2223" s="1" t="s">
        <v>2799</v>
      </c>
      <c r="BC2223" s="1" t="str">
        <f>"37-2011.00"</f>
        <v>37-2011.00</v>
      </c>
      <c r="BD2223" s="1" t="s">
        <v>676</v>
      </c>
      <c r="BE2223" s="1" t="s">
        <v>20240</v>
      </c>
      <c r="BF2223" s="1" t="s">
        <v>4104</v>
      </c>
      <c r="BG2223" s="1">
        <v>2</v>
      </c>
      <c r="BH2223" s="1">
        <v>2</v>
      </c>
      <c r="BI2223" s="2">
        <v>44418</v>
      </c>
      <c r="BJ2223" s="2">
        <v>44782</v>
      </c>
      <c r="BK2223" s="2">
        <v>44418</v>
      </c>
      <c r="BL2223" s="2">
        <v>44782</v>
      </c>
      <c r="BM2223" s="1">
        <v>35</v>
      </c>
      <c r="BN2223" s="1">
        <v>0</v>
      </c>
      <c r="BO2223" s="1">
        <v>7</v>
      </c>
      <c r="BP2223" s="1">
        <v>7</v>
      </c>
      <c r="BQ2223" s="1">
        <v>7</v>
      </c>
      <c r="BR2223" s="1">
        <v>7</v>
      </c>
      <c r="BS2223" s="1">
        <v>7</v>
      </c>
      <c r="BT2223" s="1">
        <v>0</v>
      </c>
      <c r="BU2223" s="1" t="str">
        <f>"9:00 AM"</f>
        <v>9:00 AM</v>
      </c>
      <c r="BV2223" s="1" t="str">
        <f>"5:00 PM"</f>
        <v>5:00 PM</v>
      </c>
      <c r="BW2223" s="1" t="s">
        <v>230</v>
      </c>
      <c r="BX2223" s="1">
        <v>0</v>
      </c>
      <c r="BY2223" s="1">
        <v>12</v>
      </c>
      <c r="BZ2223" s="1" t="s">
        <v>112</v>
      </c>
      <c r="CA2223" s="1">
        <v>0</v>
      </c>
      <c r="CB2223" s="4" t="s">
        <v>20197</v>
      </c>
      <c r="CC2223" s="1" t="s">
        <v>3085</v>
      </c>
      <c r="CD2223" s="1" t="s">
        <v>3086</v>
      </c>
      <c r="CE2223" s="1" t="s">
        <v>167</v>
      </c>
      <c r="CF2223" s="1" t="s">
        <v>117</v>
      </c>
      <c r="CG2223" s="1">
        <v>96950</v>
      </c>
      <c r="CH2223" s="3">
        <v>8.0500000000000007</v>
      </c>
      <c r="CI2223" s="3">
        <v>8.0500000000000007</v>
      </c>
      <c r="CJ2223" s="3">
        <v>12.08</v>
      </c>
      <c r="CK2223" s="3">
        <v>12.08</v>
      </c>
      <c r="CL2223" s="1" t="s">
        <v>137</v>
      </c>
      <c r="CN2223" s="1" t="s">
        <v>139</v>
      </c>
      <c r="CP2223" s="1" t="s">
        <v>112</v>
      </c>
      <c r="CQ2223" s="1" t="s">
        <v>111</v>
      </c>
      <c r="CR2223" s="1" t="s">
        <v>112</v>
      </c>
      <c r="CS2223" s="1" t="s">
        <v>111</v>
      </c>
      <c r="CT2223" s="1" t="s">
        <v>138</v>
      </c>
      <c r="CU2223" s="1" t="s">
        <v>111</v>
      </c>
      <c r="CV2223" s="1" t="s">
        <v>138</v>
      </c>
      <c r="CW2223" s="1" t="s">
        <v>168</v>
      </c>
      <c r="CX2223" s="1">
        <v>16702345050</v>
      </c>
      <c r="CY2223" s="1" t="s">
        <v>2799</v>
      </c>
      <c r="CZ2223" s="1" t="s">
        <v>138</v>
      </c>
      <c r="DA2223" s="1" t="s">
        <v>111</v>
      </c>
      <c r="DB2223" s="1" t="s">
        <v>112</v>
      </c>
    </row>
    <row r="2224" spans="1:111" ht="15.6" customHeight="1" x14ac:dyDescent="0.25">
      <c r="A2224" s="1" t="s">
        <v>20241</v>
      </c>
      <c r="B2224" s="1" t="s">
        <v>238</v>
      </c>
      <c r="C2224" s="2">
        <v>44328.989815162036</v>
      </c>
      <c r="D2224" s="2">
        <v>44371</v>
      </c>
      <c r="E2224" s="1" t="s">
        <v>110</v>
      </c>
      <c r="F2224" s="2">
        <v>44468.833333333336</v>
      </c>
      <c r="G2224" s="1" t="s">
        <v>112</v>
      </c>
      <c r="H2224" s="1" t="s">
        <v>112</v>
      </c>
      <c r="I2224" s="1" t="s">
        <v>112</v>
      </c>
      <c r="J2224" s="1" t="s">
        <v>12962</v>
      </c>
      <c r="K2224" s="1" t="s">
        <v>138</v>
      </c>
      <c r="L2224" s="1" t="s">
        <v>5071</v>
      </c>
      <c r="M2224" s="1" t="s">
        <v>5072</v>
      </c>
      <c r="N2224" s="1" t="s">
        <v>339</v>
      </c>
      <c r="O2224" s="1" t="s">
        <v>117</v>
      </c>
      <c r="P2224" s="9">
        <v>96950</v>
      </c>
      <c r="Q2224" s="1" t="s">
        <v>118</v>
      </c>
      <c r="R2224" s="1" t="s">
        <v>138</v>
      </c>
      <c r="S2224" s="1">
        <v>16702355572</v>
      </c>
      <c r="T2224" s="1">
        <v>0</v>
      </c>
      <c r="U2224" s="1">
        <v>23822</v>
      </c>
      <c r="V2224" s="1" t="s">
        <v>119</v>
      </c>
      <c r="X2224" s="1" t="s">
        <v>5073</v>
      </c>
      <c r="Y2224" s="1" t="s">
        <v>5074</v>
      </c>
      <c r="Z2224" s="1" t="s">
        <v>138</v>
      </c>
      <c r="AA2224" s="1" t="s">
        <v>5075</v>
      </c>
      <c r="AB2224" s="1" t="s">
        <v>5071</v>
      </c>
      <c r="AC2224" s="1" t="s">
        <v>5072</v>
      </c>
      <c r="AD2224" s="1" t="s">
        <v>339</v>
      </c>
      <c r="AE2224" s="1" t="s">
        <v>117</v>
      </c>
      <c r="AF2224" s="9">
        <v>96950</v>
      </c>
      <c r="AG2224" s="1" t="s">
        <v>118</v>
      </c>
      <c r="AH2224" s="1" t="s">
        <v>138</v>
      </c>
      <c r="AI2224" s="1">
        <v>16702355572</v>
      </c>
      <c r="AJ2224" s="1">
        <v>0</v>
      </c>
      <c r="AK2224" s="1" t="s">
        <v>5078</v>
      </c>
      <c r="BC2224" s="1" t="str">
        <f>"43-3031.00"</f>
        <v>43-3031.00</v>
      </c>
      <c r="BD2224" s="1" t="s">
        <v>389</v>
      </c>
      <c r="BE2224" s="1" t="s">
        <v>20242</v>
      </c>
      <c r="BF2224" s="1" t="s">
        <v>1045</v>
      </c>
      <c r="BG2224" s="1">
        <v>1</v>
      </c>
      <c r="BH2224" s="1">
        <v>1</v>
      </c>
      <c r="BI2224" s="2">
        <v>44470</v>
      </c>
      <c r="BJ2224" s="2">
        <v>44834</v>
      </c>
      <c r="BK2224" s="2">
        <v>44470</v>
      </c>
      <c r="BL2224" s="2">
        <v>44834</v>
      </c>
      <c r="BM2224" s="1">
        <v>40</v>
      </c>
      <c r="BN2224" s="1">
        <v>0</v>
      </c>
      <c r="BO2224" s="1">
        <v>8</v>
      </c>
      <c r="BP2224" s="1">
        <v>8</v>
      </c>
      <c r="BQ2224" s="1">
        <v>8</v>
      </c>
      <c r="BR2224" s="1">
        <v>8</v>
      </c>
      <c r="BS2224" s="1">
        <v>8</v>
      </c>
      <c r="BT2224" s="1">
        <v>0</v>
      </c>
      <c r="BU2224" s="1" t="str">
        <f>"8:00 AM"</f>
        <v>8:00 AM</v>
      </c>
      <c r="BV2224" s="1" t="str">
        <f>"5:00 PM"</f>
        <v>5:00 PM</v>
      </c>
      <c r="BW2224" s="1" t="s">
        <v>392</v>
      </c>
      <c r="BX2224" s="1">
        <v>0</v>
      </c>
      <c r="BY2224" s="1">
        <v>24</v>
      </c>
      <c r="BZ2224" s="1" t="s">
        <v>112</v>
      </c>
      <c r="CB2224" s="1" t="s">
        <v>20243</v>
      </c>
      <c r="CC2224" s="1" t="s">
        <v>20244</v>
      </c>
      <c r="CD2224" s="1" t="s">
        <v>167</v>
      </c>
      <c r="CE2224" s="1" t="s">
        <v>339</v>
      </c>
      <c r="CF2224" s="1" t="s">
        <v>117</v>
      </c>
      <c r="CG2224" s="1">
        <v>96950</v>
      </c>
      <c r="CH2224" s="3">
        <v>9.49</v>
      </c>
      <c r="CI2224" s="3">
        <v>11</v>
      </c>
      <c r="CJ2224" s="3">
        <v>14.24</v>
      </c>
      <c r="CK2224" s="3">
        <v>16.5</v>
      </c>
      <c r="CL2224" s="1" t="s">
        <v>137</v>
      </c>
      <c r="CM2224" s="1" t="s">
        <v>138</v>
      </c>
      <c r="CN2224" s="1" t="s">
        <v>139</v>
      </c>
      <c r="CP2224" s="1" t="s">
        <v>112</v>
      </c>
      <c r="CQ2224" s="1" t="s">
        <v>111</v>
      </c>
      <c r="CR2224" s="1" t="s">
        <v>112</v>
      </c>
      <c r="CS2224" s="1" t="s">
        <v>111</v>
      </c>
      <c r="CT2224" s="1" t="s">
        <v>138</v>
      </c>
      <c r="CU2224" s="1" t="s">
        <v>111</v>
      </c>
      <c r="CV2224" s="1" t="s">
        <v>138</v>
      </c>
      <c r="CW2224" s="1" t="s">
        <v>20245</v>
      </c>
      <c r="CX2224" s="1" t="s">
        <v>138</v>
      </c>
      <c r="CY2224" s="1" t="s">
        <v>5078</v>
      </c>
      <c r="CZ2224" s="1" t="s">
        <v>380</v>
      </c>
      <c r="DA2224" s="1" t="s">
        <v>111</v>
      </c>
      <c r="DB2224" s="1" t="s">
        <v>112</v>
      </c>
      <c r="DC2224" s="1" t="s">
        <v>20246</v>
      </c>
      <c r="DD2224" s="1" t="s">
        <v>20247</v>
      </c>
      <c r="DE2224" s="1" t="s">
        <v>402</v>
      </c>
      <c r="DF2224" s="1" t="s">
        <v>20248</v>
      </c>
      <c r="DG2224" s="1" t="s">
        <v>5078</v>
      </c>
    </row>
    <row r="2225" spans="1:111" ht="15.6" customHeight="1" x14ac:dyDescent="0.25">
      <c r="A2225" s="1" t="s">
        <v>20249</v>
      </c>
      <c r="B2225" s="1" t="s">
        <v>238</v>
      </c>
      <c r="C2225" s="2">
        <v>44351.858118750002</v>
      </c>
      <c r="D2225" s="2">
        <v>44386</v>
      </c>
      <c r="E2225" s="1" t="s">
        <v>110</v>
      </c>
      <c r="F2225" s="2">
        <v>44468.833333333336</v>
      </c>
      <c r="G2225" s="1" t="s">
        <v>112</v>
      </c>
      <c r="H2225" s="1" t="s">
        <v>112</v>
      </c>
      <c r="I2225" s="1" t="s">
        <v>112</v>
      </c>
      <c r="J2225" s="1" t="s">
        <v>6110</v>
      </c>
      <c r="L2225" s="1" t="s">
        <v>1708</v>
      </c>
      <c r="M2225" s="1" t="s">
        <v>1709</v>
      </c>
      <c r="N2225" s="1" t="s">
        <v>738</v>
      </c>
      <c r="O2225" s="1" t="s">
        <v>117</v>
      </c>
      <c r="P2225" s="9">
        <v>96950</v>
      </c>
      <c r="Q2225" s="1" t="s">
        <v>118</v>
      </c>
      <c r="S2225" s="1">
        <v>16702348866</v>
      </c>
      <c r="U2225" s="1">
        <v>238910</v>
      </c>
      <c r="V2225" s="1" t="s">
        <v>119</v>
      </c>
      <c r="X2225" s="1" t="s">
        <v>1390</v>
      </c>
      <c r="Y2225" s="1" t="s">
        <v>1710</v>
      </c>
      <c r="AA2225" s="1" t="s">
        <v>1711</v>
      </c>
      <c r="AB2225" s="1" t="s">
        <v>6111</v>
      </c>
      <c r="AD2225" s="1" t="s">
        <v>738</v>
      </c>
      <c r="AE2225" s="1" t="s">
        <v>117</v>
      </c>
      <c r="AF2225" s="9">
        <v>96950</v>
      </c>
      <c r="AG2225" s="1" t="s">
        <v>118</v>
      </c>
      <c r="AI2225" s="1">
        <v>16702878866</v>
      </c>
      <c r="AK2225" s="1" t="s">
        <v>1713</v>
      </c>
      <c r="BC2225" s="1" t="str">
        <f>"41-2021.00"</f>
        <v>41-2021.00</v>
      </c>
      <c r="BD2225" s="1" t="s">
        <v>6458</v>
      </c>
      <c r="BE2225" s="1" t="s">
        <v>20250</v>
      </c>
      <c r="BF2225" s="1" t="s">
        <v>20251</v>
      </c>
      <c r="BG2225" s="1">
        <v>2</v>
      </c>
      <c r="BH2225" s="1">
        <v>2</v>
      </c>
      <c r="BI2225" s="2">
        <v>44470</v>
      </c>
      <c r="BJ2225" s="2">
        <v>44834</v>
      </c>
      <c r="BK2225" s="2">
        <v>44470</v>
      </c>
      <c r="BL2225" s="2">
        <v>44834</v>
      </c>
      <c r="BM2225" s="1">
        <v>40</v>
      </c>
      <c r="BN2225" s="1">
        <v>0</v>
      </c>
      <c r="BO2225" s="1">
        <v>8</v>
      </c>
      <c r="BP2225" s="1">
        <v>8</v>
      </c>
      <c r="BQ2225" s="1">
        <v>8</v>
      </c>
      <c r="BR2225" s="1">
        <v>8</v>
      </c>
      <c r="BS2225" s="1">
        <v>8</v>
      </c>
      <c r="BT2225" s="1">
        <v>0</v>
      </c>
      <c r="BU2225" s="1" t="str">
        <f>"8:00 AM"</f>
        <v>8:00 AM</v>
      </c>
      <c r="BV2225" s="1" t="str">
        <f>"5:00 PM"</f>
        <v>5:00 PM</v>
      </c>
      <c r="BW2225" s="1" t="s">
        <v>135</v>
      </c>
      <c r="BX2225" s="1">
        <v>0</v>
      </c>
      <c r="BY2225" s="1">
        <v>6</v>
      </c>
      <c r="BZ2225" s="1" t="s">
        <v>112</v>
      </c>
      <c r="CB2225" s="1" t="s">
        <v>20252</v>
      </c>
      <c r="CC2225" s="1" t="s">
        <v>9003</v>
      </c>
      <c r="CE2225" s="1" t="s">
        <v>738</v>
      </c>
      <c r="CF2225" s="1" t="s">
        <v>117</v>
      </c>
      <c r="CG2225" s="1">
        <v>96950</v>
      </c>
      <c r="CH2225" s="3">
        <v>8.6999999999999993</v>
      </c>
      <c r="CI2225" s="3">
        <v>8.6999999999999993</v>
      </c>
      <c r="CJ2225" s="3">
        <v>13.05</v>
      </c>
      <c r="CK2225" s="3">
        <v>13.05</v>
      </c>
      <c r="CL2225" s="1" t="s">
        <v>137</v>
      </c>
      <c r="CM2225" s="1" t="s">
        <v>331</v>
      </c>
      <c r="CN2225" s="1" t="s">
        <v>139</v>
      </c>
      <c r="CP2225" s="1" t="s">
        <v>112</v>
      </c>
      <c r="CQ2225" s="1" t="s">
        <v>111</v>
      </c>
      <c r="CR2225" s="1" t="s">
        <v>112</v>
      </c>
      <c r="CS2225" s="1" t="s">
        <v>111</v>
      </c>
      <c r="CT2225" s="1" t="s">
        <v>138</v>
      </c>
      <c r="CU2225" s="1" t="s">
        <v>111</v>
      </c>
      <c r="CV2225" s="1" t="s">
        <v>138</v>
      </c>
      <c r="CW2225" s="1" t="s">
        <v>9004</v>
      </c>
      <c r="CX2225" s="1">
        <v>16702348866</v>
      </c>
      <c r="CY2225" s="1" t="s">
        <v>20253</v>
      </c>
      <c r="CZ2225" s="1" t="s">
        <v>168</v>
      </c>
      <c r="DA2225" s="1" t="s">
        <v>111</v>
      </c>
      <c r="DB2225" s="1" t="s">
        <v>112</v>
      </c>
    </row>
    <row r="2226" spans="1:111" ht="15.6" customHeight="1" x14ac:dyDescent="0.25">
      <c r="A2226" s="1" t="s">
        <v>20254</v>
      </c>
      <c r="B2226" s="1" t="s">
        <v>238</v>
      </c>
      <c r="C2226" s="2">
        <v>44336.986775115744</v>
      </c>
      <c r="D2226" s="2">
        <v>44376</v>
      </c>
      <c r="E2226" s="1" t="s">
        <v>110</v>
      </c>
      <c r="F2226" s="2">
        <v>44468.833333333336</v>
      </c>
      <c r="G2226" s="1" t="s">
        <v>111</v>
      </c>
      <c r="H2226" s="1" t="s">
        <v>112</v>
      </c>
      <c r="I2226" s="1" t="s">
        <v>112</v>
      </c>
      <c r="J2226" s="1" t="s">
        <v>7215</v>
      </c>
      <c r="K2226" s="1" t="s">
        <v>2905</v>
      </c>
      <c r="L2226" s="1" t="s">
        <v>2822</v>
      </c>
      <c r="M2226" s="1" t="s">
        <v>2823</v>
      </c>
      <c r="N2226" s="1" t="s">
        <v>167</v>
      </c>
      <c r="O2226" s="1" t="s">
        <v>117</v>
      </c>
      <c r="P2226" s="9">
        <v>96950</v>
      </c>
      <c r="Q2226" s="1" t="s">
        <v>118</v>
      </c>
      <c r="S2226" s="1">
        <v>16702353027</v>
      </c>
      <c r="U2226" s="1">
        <v>722310</v>
      </c>
      <c r="V2226" s="1" t="s">
        <v>119</v>
      </c>
      <c r="X2226" s="1" t="s">
        <v>2907</v>
      </c>
      <c r="Y2226" s="1" t="s">
        <v>7216</v>
      </c>
      <c r="Z2226" s="1" t="s">
        <v>7217</v>
      </c>
      <c r="AA2226" s="1" t="s">
        <v>2910</v>
      </c>
      <c r="AB2226" s="1" t="s">
        <v>2822</v>
      </c>
      <c r="AC2226" s="1" t="s">
        <v>2823</v>
      </c>
      <c r="AD2226" s="1" t="s">
        <v>167</v>
      </c>
      <c r="AE2226" s="1" t="s">
        <v>117</v>
      </c>
      <c r="AF2226" s="9">
        <v>96950</v>
      </c>
      <c r="AG2226" s="1" t="s">
        <v>118</v>
      </c>
      <c r="AI2226" s="1">
        <v>16702353027</v>
      </c>
      <c r="AK2226" s="1" t="s">
        <v>2898</v>
      </c>
      <c r="BC2226" s="1" t="str">
        <f>"51-3011.00"</f>
        <v>51-3011.00</v>
      </c>
      <c r="BD2226" s="1" t="s">
        <v>1079</v>
      </c>
      <c r="BE2226" s="1" t="s">
        <v>20255</v>
      </c>
      <c r="BF2226" s="1" t="s">
        <v>1079</v>
      </c>
      <c r="BG2226" s="1">
        <v>1</v>
      </c>
      <c r="BH2226" s="1">
        <v>1</v>
      </c>
      <c r="BI2226" s="2">
        <v>44470</v>
      </c>
      <c r="BJ2226" s="2">
        <v>45565</v>
      </c>
      <c r="BK2226" s="2">
        <v>44470</v>
      </c>
      <c r="BL2226" s="2">
        <v>45565</v>
      </c>
      <c r="BM2226" s="1">
        <v>35</v>
      </c>
      <c r="BN2226" s="1">
        <v>0</v>
      </c>
      <c r="BO2226" s="1">
        <v>7</v>
      </c>
      <c r="BP2226" s="1">
        <v>7</v>
      </c>
      <c r="BQ2226" s="1">
        <v>7</v>
      </c>
      <c r="BR2226" s="1">
        <v>7</v>
      </c>
      <c r="BS2226" s="1">
        <v>7</v>
      </c>
      <c r="BT2226" s="1">
        <v>0</v>
      </c>
      <c r="BU2226" s="1" t="str">
        <f>"4:00 AM"</f>
        <v>4:00 AM</v>
      </c>
      <c r="BV2226" s="1" t="str">
        <f>"11:00 AM"</f>
        <v>11:00 AM</v>
      </c>
      <c r="BW2226" s="1" t="s">
        <v>135</v>
      </c>
      <c r="BX2226" s="1">
        <v>0</v>
      </c>
      <c r="BY2226" s="1">
        <v>12</v>
      </c>
      <c r="BZ2226" s="1" t="s">
        <v>112</v>
      </c>
      <c r="CB2226" s="4" t="s">
        <v>20256</v>
      </c>
      <c r="CC2226" s="1" t="s">
        <v>2822</v>
      </c>
      <c r="CD2226" s="1" t="s">
        <v>2823</v>
      </c>
      <c r="CE2226" s="1" t="s">
        <v>167</v>
      </c>
      <c r="CF2226" s="1" t="s">
        <v>117</v>
      </c>
      <c r="CG2226" s="1">
        <v>96950</v>
      </c>
      <c r="CH2226" s="3">
        <v>7.9</v>
      </c>
      <c r="CI2226" s="3">
        <v>9</v>
      </c>
      <c r="CJ2226" s="3">
        <v>11.85</v>
      </c>
      <c r="CK2226" s="3">
        <v>13.5</v>
      </c>
      <c r="CL2226" s="1" t="s">
        <v>137</v>
      </c>
      <c r="CM2226" s="1" t="s">
        <v>362</v>
      </c>
      <c r="CN2226" s="1" t="s">
        <v>139</v>
      </c>
      <c r="CP2226" s="1" t="s">
        <v>112</v>
      </c>
      <c r="CQ2226" s="1" t="s">
        <v>111</v>
      </c>
      <c r="CR2226" s="1" t="s">
        <v>112</v>
      </c>
      <c r="CS2226" s="1" t="s">
        <v>111</v>
      </c>
      <c r="CT2226" s="1" t="s">
        <v>138</v>
      </c>
      <c r="CU2226" s="1" t="s">
        <v>111</v>
      </c>
      <c r="CV2226" s="1" t="s">
        <v>138</v>
      </c>
      <c r="CW2226" s="1" t="s">
        <v>8058</v>
      </c>
      <c r="CX2226" s="1">
        <v>16702353027</v>
      </c>
      <c r="CY2226" s="1" t="s">
        <v>2829</v>
      </c>
      <c r="CZ2226" s="1" t="s">
        <v>138</v>
      </c>
      <c r="DA2226" s="1" t="s">
        <v>111</v>
      </c>
      <c r="DB2226" s="1" t="s">
        <v>112</v>
      </c>
    </row>
    <row r="2227" spans="1:111" ht="15.6" customHeight="1" x14ac:dyDescent="0.25">
      <c r="A2227" s="1" t="s">
        <v>20257</v>
      </c>
      <c r="B2227" s="1" t="s">
        <v>238</v>
      </c>
      <c r="C2227" s="2">
        <v>44324.327667708334</v>
      </c>
      <c r="D2227" s="2">
        <v>44368</v>
      </c>
      <c r="E2227" s="1" t="s">
        <v>110</v>
      </c>
      <c r="F2227" s="2">
        <v>44468.833333333336</v>
      </c>
      <c r="G2227" s="1" t="s">
        <v>112</v>
      </c>
      <c r="H2227" s="1" t="s">
        <v>112</v>
      </c>
      <c r="I2227" s="1" t="s">
        <v>112</v>
      </c>
      <c r="J2227" s="1" t="s">
        <v>5499</v>
      </c>
      <c r="L2227" s="1" t="s">
        <v>5500</v>
      </c>
      <c r="M2227" s="1" t="s">
        <v>7033</v>
      </c>
      <c r="N2227" s="1" t="s">
        <v>167</v>
      </c>
      <c r="O2227" s="1" t="s">
        <v>117</v>
      </c>
      <c r="P2227" s="9">
        <v>96950</v>
      </c>
      <c r="Q2227" s="1" t="s">
        <v>118</v>
      </c>
      <c r="S2227" s="1">
        <v>16703223622</v>
      </c>
      <c r="U2227" s="1">
        <v>48721</v>
      </c>
      <c r="V2227" s="1" t="s">
        <v>119</v>
      </c>
      <c r="X2227" s="1" t="s">
        <v>276</v>
      </c>
      <c r="Y2227" s="1" t="s">
        <v>5501</v>
      </c>
      <c r="AA2227" s="1" t="s">
        <v>171</v>
      </c>
      <c r="AB2227" s="1" t="s">
        <v>5500</v>
      </c>
      <c r="AC2227" s="1" t="s">
        <v>7033</v>
      </c>
      <c r="AD2227" s="1" t="s">
        <v>167</v>
      </c>
      <c r="AE2227" s="1" t="s">
        <v>117</v>
      </c>
      <c r="AF2227" s="9">
        <v>96950</v>
      </c>
      <c r="AG2227" s="1" t="s">
        <v>118</v>
      </c>
      <c r="AI2227" s="1">
        <v>16703223622</v>
      </c>
      <c r="AK2227" s="1" t="s">
        <v>5502</v>
      </c>
      <c r="BC2227" s="1" t="str">
        <f>"53-5011.00"</f>
        <v>53-5011.00</v>
      </c>
      <c r="BD2227" s="1" t="s">
        <v>7034</v>
      </c>
      <c r="BE2227" s="1" t="s">
        <v>20258</v>
      </c>
      <c r="BF2227" s="1" t="s">
        <v>20259</v>
      </c>
      <c r="BG2227" s="1">
        <v>2</v>
      </c>
      <c r="BH2227" s="1">
        <v>2</v>
      </c>
      <c r="BI2227" s="2">
        <v>44470</v>
      </c>
      <c r="BJ2227" s="2">
        <v>44834</v>
      </c>
      <c r="BK2227" s="2">
        <v>44470</v>
      </c>
      <c r="BL2227" s="2">
        <v>44834</v>
      </c>
      <c r="BM2227" s="1">
        <v>36</v>
      </c>
      <c r="BN2227" s="1">
        <v>0</v>
      </c>
      <c r="BO2227" s="1">
        <v>6</v>
      </c>
      <c r="BP2227" s="1">
        <v>6</v>
      </c>
      <c r="BQ2227" s="1">
        <v>6</v>
      </c>
      <c r="BR2227" s="1">
        <v>6</v>
      </c>
      <c r="BS2227" s="1">
        <v>6</v>
      </c>
      <c r="BT2227" s="1">
        <v>6</v>
      </c>
      <c r="BU2227" s="1" t="str">
        <f>"9:00 AM"</f>
        <v>9:00 AM</v>
      </c>
      <c r="BV2227" s="1" t="str">
        <f>"4:00 AM"</f>
        <v>4:00 AM</v>
      </c>
      <c r="BW2227" s="1" t="s">
        <v>135</v>
      </c>
      <c r="BX2227" s="1">
        <v>6</v>
      </c>
      <c r="BY2227" s="1">
        <v>12</v>
      </c>
      <c r="BZ2227" s="1" t="s">
        <v>112</v>
      </c>
      <c r="CB2227" s="1" t="s">
        <v>20260</v>
      </c>
      <c r="CC2227" s="1" t="s">
        <v>5500</v>
      </c>
      <c r="CD2227" s="1" t="s">
        <v>7033</v>
      </c>
      <c r="CE2227" s="1" t="s">
        <v>167</v>
      </c>
      <c r="CF2227" s="1" t="s">
        <v>117</v>
      </c>
      <c r="CG2227" s="1">
        <v>96950</v>
      </c>
      <c r="CH2227" s="3">
        <v>14.52</v>
      </c>
      <c r="CI2227" s="3">
        <v>14.52</v>
      </c>
      <c r="CJ2227" s="3">
        <v>21.78</v>
      </c>
      <c r="CK2227" s="3">
        <v>21.78</v>
      </c>
      <c r="CL2227" s="1" t="s">
        <v>137</v>
      </c>
      <c r="CM2227" s="1" t="s">
        <v>331</v>
      </c>
      <c r="CN2227" s="1" t="s">
        <v>139</v>
      </c>
      <c r="CP2227" s="1" t="s">
        <v>112</v>
      </c>
      <c r="CQ2227" s="1" t="s">
        <v>111</v>
      </c>
      <c r="CR2227" s="1" t="s">
        <v>112</v>
      </c>
      <c r="CS2227" s="1" t="s">
        <v>111</v>
      </c>
      <c r="CT2227" s="1" t="s">
        <v>138</v>
      </c>
      <c r="CU2227" s="1" t="s">
        <v>111</v>
      </c>
      <c r="CV2227" s="1" t="s">
        <v>138</v>
      </c>
      <c r="CW2227" s="1" t="s">
        <v>331</v>
      </c>
      <c r="CX2227" s="1">
        <v>16703223622</v>
      </c>
      <c r="CY2227" s="1" t="s">
        <v>5502</v>
      </c>
      <c r="CZ2227" s="1" t="s">
        <v>138</v>
      </c>
      <c r="DA2227" s="1" t="s">
        <v>111</v>
      </c>
      <c r="DB2227" s="1" t="s">
        <v>112</v>
      </c>
    </row>
    <row r="2228" spans="1:111" ht="15.6" customHeight="1" x14ac:dyDescent="0.25">
      <c r="A2228" s="1" t="s">
        <v>20261</v>
      </c>
      <c r="B2228" s="1" t="s">
        <v>238</v>
      </c>
      <c r="C2228" s="2">
        <v>44324.660127199073</v>
      </c>
      <c r="D2228" s="2">
        <v>44368</v>
      </c>
      <c r="E2228" s="1" t="s">
        <v>110</v>
      </c>
      <c r="F2228" s="2">
        <v>44468.833333333336</v>
      </c>
      <c r="G2228" s="1" t="s">
        <v>111</v>
      </c>
      <c r="H2228" s="1" t="s">
        <v>112</v>
      </c>
      <c r="I2228" s="1" t="s">
        <v>112</v>
      </c>
      <c r="J2228" s="1" t="s">
        <v>1326</v>
      </c>
      <c r="K2228" s="1" t="s">
        <v>1327</v>
      </c>
      <c r="L2228" s="1" t="s">
        <v>1328</v>
      </c>
      <c r="M2228" s="1" t="s">
        <v>1130</v>
      </c>
      <c r="N2228" s="1" t="s">
        <v>116</v>
      </c>
      <c r="O2228" s="1" t="s">
        <v>117</v>
      </c>
      <c r="P2228" s="9">
        <v>96950</v>
      </c>
      <c r="Q2228" s="1" t="s">
        <v>118</v>
      </c>
      <c r="R2228" s="1" t="s">
        <v>117</v>
      </c>
      <c r="S2228" s="1">
        <v>16702853669</v>
      </c>
      <c r="U2228" s="1">
        <v>236116</v>
      </c>
      <c r="V2228" s="1" t="s">
        <v>119</v>
      </c>
      <c r="X2228" s="1" t="s">
        <v>1329</v>
      </c>
      <c r="Y2228" s="1" t="s">
        <v>1330</v>
      </c>
      <c r="Z2228" s="1" t="s">
        <v>1331</v>
      </c>
      <c r="AA2228" s="1" t="s">
        <v>1332</v>
      </c>
      <c r="AB2228" s="1" t="s">
        <v>1328</v>
      </c>
      <c r="AC2228" s="1" t="s">
        <v>1130</v>
      </c>
      <c r="AD2228" s="1" t="s">
        <v>116</v>
      </c>
      <c r="AE2228" s="1" t="s">
        <v>117</v>
      </c>
      <c r="AF2228" s="9">
        <v>96950</v>
      </c>
      <c r="AG2228" s="1" t="s">
        <v>118</v>
      </c>
      <c r="AH2228" s="1" t="s">
        <v>117</v>
      </c>
      <c r="AI2228" s="1">
        <v>16702853669</v>
      </c>
      <c r="AK2228" s="1" t="s">
        <v>1333</v>
      </c>
      <c r="BC2228" s="1" t="str">
        <f>"47-2051.00"</f>
        <v>47-2051.00</v>
      </c>
      <c r="BD2228" s="1" t="s">
        <v>295</v>
      </c>
      <c r="BE2228" s="1" t="s">
        <v>1334</v>
      </c>
      <c r="BF2228" s="1" t="s">
        <v>1335</v>
      </c>
      <c r="BG2228" s="1">
        <v>5</v>
      </c>
      <c r="BH2228" s="1">
        <v>5</v>
      </c>
      <c r="BI2228" s="2">
        <v>44470</v>
      </c>
      <c r="BJ2228" s="2">
        <v>44834</v>
      </c>
      <c r="BK2228" s="2">
        <v>44470</v>
      </c>
      <c r="BL2228" s="2">
        <v>44834</v>
      </c>
      <c r="BM2228" s="1">
        <v>40</v>
      </c>
      <c r="BN2228" s="1">
        <v>0</v>
      </c>
      <c r="BO2228" s="1">
        <v>8</v>
      </c>
      <c r="BP2228" s="1">
        <v>8</v>
      </c>
      <c r="BQ2228" s="1">
        <v>8</v>
      </c>
      <c r="BR2228" s="1">
        <v>8</v>
      </c>
      <c r="BS2228" s="1">
        <v>8</v>
      </c>
      <c r="BT2228" s="1">
        <v>0</v>
      </c>
      <c r="BU2228" s="1" t="str">
        <f>"8:00 AM"</f>
        <v>8:00 AM</v>
      </c>
      <c r="BV2228" s="1" t="str">
        <f>"5:00 PM"</f>
        <v>5:00 PM</v>
      </c>
      <c r="BW2228" s="1" t="s">
        <v>135</v>
      </c>
      <c r="BX2228" s="1">
        <v>0</v>
      </c>
      <c r="BY2228" s="1">
        <v>3</v>
      </c>
      <c r="BZ2228" s="1" t="s">
        <v>112</v>
      </c>
      <c r="CB2228" s="1" t="s">
        <v>1336</v>
      </c>
      <c r="CC2228" s="1" t="s">
        <v>5467</v>
      </c>
      <c r="CD2228" s="1" t="s">
        <v>1130</v>
      </c>
      <c r="CE2228" s="1" t="s">
        <v>116</v>
      </c>
      <c r="CF2228" s="1" t="s">
        <v>117</v>
      </c>
      <c r="CG2228" s="1">
        <v>96950</v>
      </c>
      <c r="CH2228" s="3">
        <v>8.34</v>
      </c>
      <c r="CI2228" s="3">
        <v>8.5</v>
      </c>
      <c r="CJ2228" s="3">
        <v>12.51</v>
      </c>
      <c r="CK2228" s="3">
        <v>12.75</v>
      </c>
      <c r="CL2228" s="1" t="s">
        <v>137</v>
      </c>
      <c r="CM2228" s="1" t="s">
        <v>138</v>
      </c>
      <c r="CN2228" s="1" t="s">
        <v>218</v>
      </c>
      <c r="CP2228" s="1" t="s">
        <v>112</v>
      </c>
      <c r="CQ2228" s="1" t="s">
        <v>111</v>
      </c>
      <c r="CR2228" s="1" t="s">
        <v>111</v>
      </c>
      <c r="CS2228" s="1" t="s">
        <v>111</v>
      </c>
      <c r="CT2228" s="1" t="s">
        <v>138</v>
      </c>
      <c r="CU2228" s="1" t="s">
        <v>111</v>
      </c>
      <c r="CV2228" s="1" t="s">
        <v>138</v>
      </c>
      <c r="CW2228" s="1" t="s">
        <v>1324</v>
      </c>
      <c r="CX2228" s="1">
        <v>16702853669</v>
      </c>
      <c r="CY2228" s="1" t="s">
        <v>1333</v>
      </c>
      <c r="CZ2228" s="1" t="s">
        <v>138</v>
      </c>
      <c r="DA2228" s="1" t="s">
        <v>111</v>
      </c>
      <c r="DB2228" s="1" t="s">
        <v>112</v>
      </c>
    </row>
    <row r="2229" spans="1:111" ht="15.6" customHeight="1" x14ac:dyDescent="0.25">
      <c r="A2229" s="1" t="s">
        <v>20262</v>
      </c>
      <c r="B2229" s="1" t="s">
        <v>238</v>
      </c>
      <c r="C2229" s="2">
        <v>44302.127598611114</v>
      </c>
      <c r="D2229" s="2">
        <v>44340</v>
      </c>
      <c r="E2229" s="1" t="s">
        <v>110</v>
      </c>
      <c r="F2229" s="2">
        <v>44468.833333333336</v>
      </c>
      <c r="G2229" s="1" t="s">
        <v>111</v>
      </c>
      <c r="H2229" s="1" t="s">
        <v>112</v>
      </c>
      <c r="I2229" s="1" t="s">
        <v>112</v>
      </c>
      <c r="J2229" s="1" t="s">
        <v>1441</v>
      </c>
      <c r="K2229" s="1" t="s">
        <v>1442</v>
      </c>
      <c r="L2229" s="1" t="s">
        <v>1443</v>
      </c>
      <c r="M2229" s="1" t="s">
        <v>116</v>
      </c>
      <c r="N2229" s="1" t="s">
        <v>1197</v>
      </c>
      <c r="O2229" s="1" t="s">
        <v>117</v>
      </c>
      <c r="P2229" s="9">
        <v>96950</v>
      </c>
      <c r="Q2229" s="1" t="s">
        <v>118</v>
      </c>
      <c r="R2229" s="1" t="s">
        <v>138</v>
      </c>
      <c r="S2229" s="1">
        <v>16702330800</v>
      </c>
      <c r="U2229" s="1">
        <v>6244</v>
      </c>
      <c r="V2229" s="1" t="s">
        <v>119</v>
      </c>
      <c r="X2229" s="1" t="s">
        <v>1444</v>
      </c>
      <c r="Y2229" s="1" t="s">
        <v>1445</v>
      </c>
      <c r="Z2229" s="1" t="s">
        <v>1446</v>
      </c>
      <c r="AA2229" s="1" t="s">
        <v>724</v>
      </c>
      <c r="AB2229" s="1" t="s">
        <v>1443</v>
      </c>
      <c r="AC2229" s="1" t="s">
        <v>116</v>
      </c>
      <c r="AD2229" s="1" t="s">
        <v>1197</v>
      </c>
      <c r="AE2229" s="1" t="s">
        <v>117</v>
      </c>
      <c r="AF2229" s="9">
        <v>96950</v>
      </c>
      <c r="AG2229" s="1" t="s">
        <v>118</v>
      </c>
      <c r="AH2229" s="1" t="s">
        <v>138</v>
      </c>
      <c r="AI2229" s="1">
        <v>16702330800</v>
      </c>
      <c r="AK2229" s="1" t="s">
        <v>1447</v>
      </c>
      <c r="BC2229" s="1" t="str">
        <f>"39-9011.00"</f>
        <v>39-9011.00</v>
      </c>
      <c r="BD2229" s="1" t="s">
        <v>1448</v>
      </c>
      <c r="BE2229" s="1" t="s">
        <v>1449</v>
      </c>
      <c r="BF2229" s="1" t="s">
        <v>1450</v>
      </c>
      <c r="BG2229" s="1">
        <v>2</v>
      </c>
      <c r="BH2229" s="1">
        <v>2</v>
      </c>
      <c r="BI2229" s="2">
        <v>44470</v>
      </c>
      <c r="BJ2229" s="2">
        <v>45565</v>
      </c>
      <c r="BK2229" s="2">
        <v>44470</v>
      </c>
      <c r="BL2229" s="2">
        <v>45565</v>
      </c>
      <c r="BM2229" s="1">
        <v>35</v>
      </c>
      <c r="BN2229" s="1">
        <v>0</v>
      </c>
      <c r="BO2229" s="1">
        <v>7</v>
      </c>
      <c r="BP2229" s="1">
        <v>7</v>
      </c>
      <c r="BQ2229" s="1">
        <v>7</v>
      </c>
      <c r="BR2229" s="1">
        <v>7</v>
      </c>
      <c r="BS2229" s="1">
        <v>7</v>
      </c>
      <c r="BT2229" s="1">
        <v>0</v>
      </c>
      <c r="BU2229" s="1" t="str">
        <f>"8:00 AM"</f>
        <v>8:00 AM</v>
      </c>
      <c r="BV2229" s="1" t="str">
        <f>"4:00 PM"</f>
        <v>4:00 PM</v>
      </c>
      <c r="BW2229" s="1" t="s">
        <v>135</v>
      </c>
      <c r="BX2229" s="1">
        <v>0</v>
      </c>
      <c r="BY2229" s="1">
        <v>12</v>
      </c>
      <c r="BZ2229" s="1" t="s">
        <v>112</v>
      </c>
      <c r="CA2229" s="1">
        <v>0</v>
      </c>
      <c r="CB2229" s="4" t="s">
        <v>1451</v>
      </c>
      <c r="CC2229" s="1" t="s">
        <v>1443</v>
      </c>
      <c r="CD2229" s="1" t="s">
        <v>116</v>
      </c>
      <c r="CE2229" s="1" t="s">
        <v>1197</v>
      </c>
      <c r="CF2229" s="1" t="s">
        <v>117</v>
      </c>
      <c r="CG2229" s="1">
        <v>96950</v>
      </c>
      <c r="CH2229" s="3">
        <v>7.33</v>
      </c>
      <c r="CI2229" s="3">
        <v>7.33</v>
      </c>
      <c r="CJ2229" s="3">
        <v>11</v>
      </c>
      <c r="CK2229" s="3">
        <v>11</v>
      </c>
      <c r="CL2229" s="1" t="s">
        <v>137</v>
      </c>
      <c r="CM2229" s="1" t="s">
        <v>362</v>
      </c>
      <c r="CN2229" s="1" t="s">
        <v>139</v>
      </c>
      <c r="CP2229" s="1" t="s">
        <v>112</v>
      </c>
      <c r="CQ2229" s="1" t="s">
        <v>111</v>
      </c>
      <c r="CR2229" s="1" t="s">
        <v>112</v>
      </c>
      <c r="CS2229" s="1" t="s">
        <v>111</v>
      </c>
      <c r="CT2229" s="1" t="s">
        <v>138</v>
      </c>
      <c r="CU2229" s="1" t="s">
        <v>111</v>
      </c>
      <c r="CV2229" s="1" t="s">
        <v>138</v>
      </c>
      <c r="CW2229" s="1" t="s">
        <v>230</v>
      </c>
      <c r="CX2229" s="1">
        <v>16702330800</v>
      </c>
      <c r="CY2229" s="1" t="s">
        <v>1447</v>
      </c>
      <c r="CZ2229" s="1" t="s">
        <v>138</v>
      </c>
      <c r="DA2229" s="1" t="s">
        <v>111</v>
      </c>
      <c r="DB2229" s="1" t="s">
        <v>112</v>
      </c>
    </row>
    <row r="2230" spans="1:111" ht="15.6" customHeight="1" x14ac:dyDescent="0.25">
      <c r="A2230" s="1" t="s">
        <v>20263</v>
      </c>
      <c r="B2230" s="1" t="s">
        <v>238</v>
      </c>
      <c r="C2230" s="2">
        <v>44330.115853703704</v>
      </c>
      <c r="D2230" s="2">
        <v>44368</v>
      </c>
      <c r="E2230" s="1" t="s">
        <v>110</v>
      </c>
      <c r="F2230" s="2">
        <v>44468.833333333336</v>
      </c>
      <c r="G2230" s="1" t="s">
        <v>111</v>
      </c>
      <c r="H2230" s="1" t="s">
        <v>112</v>
      </c>
      <c r="I2230" s="1" t="s">
        <v>112</v>
      </c>
      <c r="J2230" s="1" t="s">
        <v>5703</v>
      </c>
      <c r="K2230" s="1" t="s">
        <v>5704</v>
      </c>
      <c r="L2230" s="1" t="s">
        <v>5705</v>
      </c>
      <c r="N2230" s="1" t="s">
        <v>116</v>
      </c>
      <c r="O2230" s="1" t="s">
        <v>117</v>
      </c>
      <c r="P2230" s="9">
        <v>96950</v>
      </c>
      <c r="Q2230" s="1" t="s">
        <v>118</v>
      </c>
      <c r="S2230" s="1">
        <v>16702357379</v>
      </c>
      <c r="U2230" s="1">
        <v>42345</v>
      </c>
      <c r="V2230" s="1" t="s">
        <v>119</v>
      </c>
      <c r="X2230" s="1" t="s">
        <v>20264</v>
      </c>
      <c r="Y2230" s="1" t="s">
        <v>20265</v>
      </c>
      <c r="Z2230" s="1" t="s">
        <v>3909</v>
      </c>
      <c r="AA2230" s="1" t="s">
        <v>461</v>
      </c>
      <c r="AB2230" s="1" t="s">
        <v>5705</v>
      </c>
      <c r="AD2230" s="1" t="s">
        <v>116</v>
      </c>
      <c r="AE2230" s="1" t="s">
        <v>117</v>
      </c>
      <c r="AF2230" s="9">
        <v>96950</v>
      </c>
      <c r="AG2230" s="1" t="s">
        <v>118</v>
      </c>
      <c r="AI2230" s="1">
        <v>16702357379</v>
      </c>
      <c r="AK2230" s="1" t="s">
        <v>5710</v>
      </c>
      <c r="BC2230" s="1" t="str">
        <f>"53-1021.00"</f>
        <v>53-1021.00</v>
      </c>
      <c r="BD2230" s="1" t="s">
        <v>20266</v>
      </c>
      <c r="BE2230" s="1" t="s">
        <v>20267</v>
      </c>
      <c r="BF2230" s="1" t="s">
        <v>20268</v>
      </c>
      <c r="BG2230" s="1">
        <v>1</v>
      </c>
      <c r="BH2230" s="1">
        <v>1</v>
      </c>
      <c r="BI2230" s="2">
        <v>44470</v>
      </c>
      <c r="BJ2230" s="2">
        <v>45565</v>
      </c>
      <c r="BK2230" s="2">
        <v>44470</v>
      </c>
      <c r="BL2230" s="2">
        <v>45565</v>
      </c>
      <c r="BM2230" s="1">
        <v>40</v>
      </c>
      <c r="BN2230" s="1">
        <v>0</v>
      </c>
      <c r="BO2230" s="1">
        <v>8</v>
      </c>
      <c r="BP2230" s="1">
        <v>8</v>
      </c>
      <c r="BQ2230" s="1">
        <v>8</v>
      </c>
      <c r="BR2230" s="1">
        <v>8</v>
      </c>
      <c r="BS2230" s="1">
        <v>8</v>
      </c>
      <c r="BT2230" s="1">
        <v>0</v>
      </c>
      <c r="BU2230" s="1" t="str">
        <f>"8:00 AM"</f>
        <v>8:00 AM</v>
      </c>
      <c r="BV2230" s="1" t="str">
        <f>"5:00 PM"</f>
        <v>5:00 PM</v>
      </c>
      <c r="BW2230" s="1" t="s">
        <v>135</v>
      </c>
      <c r="BX2230" s="1">
        <v>0</v>
      </c>
      <c r="BY2230" s="1">
        <v>12</v>
      </c>
      <c r="BZ2230" s="1" t="s">
        <v>111</v>
      </c>
      <c r="CA2230" s="1">
        <v>3</v>
      </c>
      <c r="CB2230" s="1" t="s">
        <v>20269</v>
      </c>
      <c r="CC2230" s="1" t="s">
        <v>5712</v>
      </c>
      <c r="CE2230" s="1" t="s">
        <v>116</v>
      </c>
      <c r="CF2230" s="1" t="s">
        <v>117</v>
      </c>
      <c r="CG2230" s="1">
        <v>96950</v>
      </c>
      <c r="CH2230" s="3">
        <v>12.02</v>
      </c>
      <c r="CI2230" s="3">
        <v>12.02</v>
      </c>
      <c r="CJ2230" s="3">
        <v>18.03</v>
      </c>
      <c r="CK2230" s="3">
        <v>18.03</v>
      </c>
      <c r="CL2230" s="1" t="s">
        <v>137</v>
      </c>
      <c r="CM2230" s="1" t="s">
        <v>331</v>
      </c>
      <c r="CN2230" s="1" t="s">
        <v>139</v>
      </c>
      <c r="CP2230" s="1" t="s">
        <v>112</v>
      </c>
      <c r="CQ2230" s="1" t="s">
        <v>111</v>
      </c>
      <c r="CR2230" s="1" t="s">
        <v>112</v>
      </c>
      <c r="CS2230" s="1" t="s">
        <v>111</v>
      </c>
      <c r="CT2230" s="1" t="s">
        <v>138</v>
      </c>
      <c r="CU2230" s="1" t="s">
        <v>111</v>
      </c>
      <c r="CV2230" s="1" t="s">
        <v>138</v>
      </c>
      <c r="CW2230" s="1" t="s">
        <v>5713</v>
      </c>
      <c r="CX2230" s="1">
        <v>16702357379</v>
      </c>
      <c r="CY2230" s="1" t="s">
        <v>5710</v>
      </c>
      <c r="CZ2230" s="1" t="s">
        <v>168</v>
      </c>
      <c r="DA2230" s="1" t="s">
        <v>111</v>
      </c>
      <c r="DB2230" s="1" t="s">
        <v>112</v>
      </c>
    </row>
    <row r="2231" spans="1:111" ht="15.6" customHeight="1" x14ac:dyDescent="0.25">
      <c r="A2231" s="1" t="s">
        <v>20270</v>
      </c>
      <c r="B2231" s="1" t="s">
        <v>238</v>
      </c>
      <c r="C2231" s="2">
        <v>44310.040791898151</v>
      </c>
      <c r="D2231" s="2">
        <v>44343</v>
      </c>
      <c r="E2231" s="1" t="s">
        <v>110</v>
      </c>
      <c r="F2231" s="2">
        <v>44467.833333333336</v>
      </c>
      <c r="G2231" s="1" t="s">
        <v>111</v>
      </c>
      <c r="H2231" s="1" t="s">
        <v>112</v>
      </c>
      <c r="I2231" s="1" t="s">
        <v>112</v>
      </c>
      <c r="J2231" s="1" t="s">
        <v>2530</v>
      </c>
      <c r="K2231" s="1" t="s">
        <v>2531</v>
      </c>
      <c r="L2231" s="1" t="s">
        <v>20271</v>
      </c>
      <c r="M2231" s="1" t="s">
        <v>5093</v>
      </c>
      <c r="N2231" s="1" t="s">
        <v>167</v>
      </c>
      <c r="O2231" s="1" t="s">
        <v>117</v>
      </c>
      <c r="P2231" s="9">
        <v>96950</v>
      </c>
      <c r="Q2231" s="1" t="s">
        <v>118</v>
      </c>
      <c r="R2231" s="1" t="s">
        <v>138</v>
      </c>
      <c r="S2231" s="1">
        <v>16702346708</v>
      </c>
      <c r="U2231" s="1">
        <v>56149</v>
      </c>
      <c r="V2231" s="1" t="s">
        <v>119</v>
      </c>
      <c r="X2231" s="1" t="s">
        <v>1010</v>
      </c>
      <c r="Y2231" s="1" t="s">
        <v>2533</v>
      </c>
      <c r="AA2231" s="1" t="s">
        <v>373</v>
      </c>
      <c r="AB2231" s="1" t="s">
        <v>20271</v>
      </c>
      <c r="AC2231" s="1" t="s">
        <v>5093</v>
      </c>
      <c r="AD2231" s="1" t="s">
        <v>167</v>
      </c>
      <c r="AE2231" s="1" t="s">
        <v>117</v>
      </c>
      <c r="AF2231" s="9">
        <v>96950</v>
      </c>
      <c r="AG2231" s="1" t="s">
        <v>118</v>
      </c>
      <c r="AH2231" s="1" t="s">
        <v>138</v>
      </c>
      <c r="AI2231" s="1">
        <v>16707836708</v>
      </c>
      <c r="AK2231" s="1" t="s">
        <v>2534</v>
      </c>
      <c r="BC2231" s="1" t="str">
        <f>"51-7021.00"</f>
        <v>51-7021.00</v>
      </c>
      <c r="BD2231" s="1" t="s">
        <v>20272</v>
      </c>
      <c r="BE2231" s="1" t="s">
        <v>20273</v>
      </c>
      <c r="BF2231" s="1" t="s">
        <v>20274</v>
      </c>
      <c r="BG2231" s="1">
        <v>1</v>
      </c>
      <c r="BH2231" s="1">
        <v>1</v>
      </c>
      <c r="BI2231" s="2">
        <v>44469</v>
      </c>
      <c r="BJ2231" s="2">
        <v>44833</v>
      </c>
      <c r="BK2231" s="2">
        <v>44469</v>
      </c>
      <c r="BL2231" s="2">
        <v>44833</v>
      </c>
      <c r="BM2231" s="1">
        <v>40</v>
      </c>
      <c r="BN2231" s="1">
        <v>0</v>
      </c>
      <c r="BO2231" s="1">
        <v>8</v>
      </c>
      <c r="BP2231" s="1">
        <v>8</v>
      </c>
      <c r="BQ2231" s="1">
        <v>8</v>
      </c>
      <c r="BR2231" s="1">
        <v>8</v>
      </c>
      <c r="BS2231" s="1">
        <v>8</v>
      </c>
      <c r="BT2231" s="1">
        <v>0</v>
      </c>
      <c r="BU2231" s="1" t="str">
        <f>"8:00 AM"</f>
        <v>8:00 AM</v>
      </c>
      <c r="BV2231" s="1" t="str">
        <f>"5:00 PM"</f>
        <v>5:00 PM</v>
      </c>
      <c r="BW2231" s="1" t="s">
        <v>135</v>
      </c>
      <c r="BX2231" s="1">
        <v>0</v>
      </c>
      <c r="BY2231" s="1">
        <v>12</v>
      </c>
      <c r="BZ2231" s="1" t="s">
        <v>112</v>
      </c>
      <c r="CA2231" s="1">
        <v>0</v>
      </c>
      <c r="CB2231" s="1" t="s">
        <v>20275</v>
      </c>
      <c r="CC2231" s="1" t="s">
        <v>20271</v>
      </c>
      <c r="CD2231" s="1" t="s">
        <v>5093</v>
      </c>
      <c r="CE2231" s="1" t="s">
        <v>167</v>
      </c>
      <c r="CF2231" s="1" t="s">
        <v>117</v>
      </c>
      <c r="CG2231" s="1">
        <v>96950</v>
      </c>
      <c r="CH2231" s="3">
        <v>11.39</v>
      </c>
      <c r="CI2231" s="3">
        <v>11.39</v>
      </c>
      <c r="CJ2231" s="3">
        <v>17.079999999999998</v>
      </c>
      <c r="CK2231" s="3">
        <v>17.079999999999998</v>
      </c>
      <c r="CL2231" s="1" t="s">
        <v>137</v>
      </c>
      <c r="CM2231" s="1" t="s">
        <v>362</v>
      </c>
      <c r="CN2231" s="1" t="s">
        <v>139</v>
      </c>
      <c r="CP2231" s="1" t="s">
        <v>112</v>
      </c>
      <c r="CQ2231" s="1" t="s">
        <v>111</v>
      </c>
      <c r="CR2231" s="1" t="s">
        <v>112</v>
      </c>
      <c r="CS2231" s="1" t="s">
        <v>111</v>
      </c>
      <c r="CT2231" s="1" t="s">
        <v>138</v>
      </c>
      <c r="CU2231" s="1" t="s">
        <v>138</v>
      </c>
      <c r="CV2231" s="1" t="s">
        <v>138</v>
      </c>
      <c r="CW2231" s="1" t="s">
        <v>2538</v>
      </c>
      <c r="CX2231" s="1">
        <v>16702346708</v>
      </c>
      <c r="CY2231" s="1" t="s">
        <v>2534</v>
      </c>
      <c r="CZ2231" s="1" t="s">
        <v>138</v>
      </c>
      <c r="DA2231" s="1" t="s">
        <v>111</v>
      </c>
      <c r="DB2231" s="1" t="s">
        <v>112</v>
      </c>
      <c r="DC2231" s="1" t="s">
        <v>2539</v>
      </c>
      <c r="DD2231" s="1" t="s">
        <v>1318</v>
      </c>
      <c r="DF2231" s="1" t="s">
        <v>2530</v>
      </c>
      <c r="DG2231" s="1" t="s">
        <v>2534</v>
      </c>
    </row>
    <row r="2232" spans="1:111" ht="15.6" customHeight="1" x14ac:dyDescent="0.25">
      <c r="A2232" s="1" t="s">
        <v>20276</v>
      </c>
      <c r="B2232" s="1" t="s">
        <v>238</v>
      </c>
      <c r="C2232" s="2">
        <v>44293.014116087965</v>
      </c>
      <c r="D2232" s="2">
        <v>44337</v>
      </c>
      <c r="E2232" s="1" t="s">
        <v>110</v>
      </c>
      <c r="F2232" s="2">
        <v>44468.833333333336</v>
      </c>
      <c r="G2232" s="1" t="s">
        <v>111</v>
      </c>
      <c r="H2232" s="1" t="s">
        <v>112</v>
      </c>
      <c r="I2232" s="1" t="s">
        <v>112</v>
      </c>
      <c r="J2232" s="1" t="s">
        <v>1049</v>
      </c>
      <c r="K2232" s="1" t="s">
        <v>1050</v>
      </c>
      <c r="L2232" s="1" t="s">
        <v>1051</v>
      </c>
      <c r="M2232" s="1" t="s">
        <v>1058</v>
      </c>
      <c r="N2232" s="1" t="s">
        <v>116</v>
      </c>
      <c r="O2232" s="1" t="s">
        <v>117</v>
      </c>
      <c r="P2232" s="9">
        <v>96950</v>
      </c>
      <c r="Q2232" s="1" t="s">
        <v>118</v>
      </c>
      <c r="S2232" s="1">
        <v>16702358778</v>
      </c>
      <c r="U2232" s="1">
        <v>23622</v>
      </c>
      <c r="V2232" s="1" t="s">
        <v>119</v>
      </c>
      <c r="X2232" s="1" t="s">
        <v>20277</v>
      </c>
      <c r="Y2232" s="1" t="s">
        <v>1053</v>
      </c>
      <c r="Z2232" s="1" t="s">
        <v>1054</v>
      </c>
      <c r="AA2232" s="1" t="s">
        <v>373</v>
      </c>
      <c r="AB2232" s="1" t="s">
        <v>1051</v>
      </c>
      <c r="AC2232" s="1" t="s">
        <v>1058</v>
      </c>
      <c r="AD2232" s="1" t="s">
        <v>116</v>
      </c>
      <c r="AE2232" s="1" t="s">
        <v>117</v>
      </c>
      <c r="AF2232" s="9">
        <v>96950</v>
      </c>
      <c r="AG2232" s="1" t="s">
        <v>118</v>
      </c>
      <c r="AI2232" s="1">
        <v>16702358778</v>
      </c>
      <c r="AK2232" s="1" t="s">
        <v>1055</v>
      </c>
      <c r="BC2232" s="1" t="str">
        <f>"47-2061.00"</f>
        <v>47-2061.00</v>
      </c>
      <c r="BD2232" s="1" t="s">
        <v>1116</v>
      </c>
      <c r="BE2232" s="1" t="s">
        <v>20278</v>
      </c>
      <c r="BF2232" s="1" t="s">
        <v>1118</v>
      </c>
      <c r="BG2232" s="1">
        <v>12</v>
      </c>
      <c r="BH2232" s="1">
        <v>12</v>
      </c>
      <c r="BI2232" s="2">
        <v>44470</v>
      </c>
      <c r="BJ2232" s="2">
        <v>45565</v>
      </c>
      <c r="BK2232" s="2">
        <v>44470</v>
      </c>
      <c r="BL2232" s="2">
        <v>45565</v>
      </c>
      <c r="BM2232" s="1">
        <v>40</v>
      </c>
      <c r="BN2232" s="1">
        <v>0</v>
      </c>
      <c r="BO2232" s="1">
        <v>8</v>
      </c>
      <c r="BP2232" s="1">
        <v>8</v>
      </c>
      <c r="BQ2232" s="1">
        <v>8</v>
      </c>
      <c r="BR2232" s="1">
        <v>8</v>
      </c>
      <c r="BS2232" s="1">
        <v>8</v>
      </c>
      <c r="BT2232" s="1">
        <v>0</v>
      </c>
      <c r="BU2232" s="1" t="str">
        <f>"7:30 AM"</f>
        <v>7:30 AM</v>
      </c>
      <c r="BV2232" s="1" t="str">
        <f>"4:30 PM"</f>
        <v>4:30 PM</v>
      </c>
      <c r="BW2232" s="1" t="s">
        <v>135</v>
      </c>
      <c r="BX2232" s="1">
        <v>0</v>
      </c>
      <c r="BY2232" s="1">
        <v>12</v>
      </c>
      <c r="BZ2232" s="1" t="s">
        <v>112</v>
      </c>
      <c r="CA2232" s="1">
        <v>0</v>
      </c>
      <c r="CB2232" s="1" t="s">
        <v>138</v>
      </c>
      <c r="CC2232" s="1" t="s">
        <v>1051</v>
      </c>
      <c r="CD2232" s="1" t="s">
        <v>1058</v>
      </c>
      <c r="CE2232" s="1" t="s">
        <v>116</v>
      </c>
      <c r="CF2232" s="1" t="s">
        <v>117</v>
      </c>
      <c r="CG2232" s="1">
        <v>96950</v>
      </c>
      <c r="CH2232" s="3">
        <v>8.9700000000000006</v>
      </c>
      <c r="CI2232" s="3">
        <v>10</v>
      </c>
      <c r="CJ2232" s="3">
        <v>13.45</v>
      </c>
      <c r="CK2232" s="3">
        <v>15</v>
      </c>
      <c r="CL2232" s="1" t="s">
        <v>137</v>
      </c>
      <c r="CM2232" s="1" t="s">
        <v>138</v>
      </c>
      <c r="CN2232" s="1" t="s">
        <v>139</v>
      </c>
      <c r="CP2232" s="1" t="s">
        <v>112</v>
      </c>
      <c r="CQ2232" s="1" t="s">
        <v>111</v>
      </c>
      <c r="CR2232" s="1" t="s">
        <v>111</v>
      </c>
      <c r="CS2232" s="1" t="s">
        <v>111</v>
      </c>
      <c r="CT2232" s="1" t="s">
        <v>138</v>
      </c>
      <c r="CU2232" s="1" t="s">
        <v>111</v>
      </c>
      <c r="CV2232" s="1" t="s">
        <v>111</v>
      </c>
      <c r="CW2232" s="1" t="s">
        <v>3777</v>
      </c>
      <c r="CX2232" s="1">
        <v>16702358778</v>
      </c>
      <c r="CY2232" s="1" t="s">
        <v>1055</v>
      </c>
      <c r="CZ2232" s="1" t="s">
        <v>138</v>
      </c>
      <c r="DA2232" s="1" t="s">
        <v>111</v>
      </c>
      <c r="DB2232" s="1" t="s">
        <v>112</v>
      </c>
    </row>
    <row r="2233" spans="1:111" ht="15.6" customHeight="1" x14ac:dyDescent="0.25">
      <c r="A2233" s="1" t="s">
        <v>20291</v>
      </c>
      <c r="B2233" s="1" t="s">
        <v>238</v>
      </c>
      <c r="C2233" s="2">
        <v>44293.005956597219</v>
      </c>
      <c r="D2233" s="2">
        <v>44335</v>
      </c>
      <c r="E2233" s="1" t="s">
        <v>110</v>
      </c>
      <c r="F2233" s="2">
        <v>44468.833333333336</v>
      </c>
      <c r="G2233" s="1" t="s">
        <v>112</v>
      </c>
      <c r="H2233" s="1" t="s">
        <v>112</v>
      </c>
      <c r="I2233" s="1" t="s">
        <v>112</v>
      </c>
      <c r="J2233" s="1" t="s">
        <v>1049</v>
      </c>
      <c r="K2233" s="1" t="s">
        <v>1050</v>
      </c>
      <c r="L2233" s="1" t="s">
        <v>1051</v>
      </c>
      <c r="N2233" s="1" t="s">
        <v>116</v>
      </c>
      <c r="O2233" s="1" t="s">
        <v>117</v>
      </c>
      <c r="P2233" s="9">
        <v>96950</v>
      </c>
      <c r="Q2233" s="1" t="s">
        <v>118</v>
      </c>
      <c r="S2233" s="1">
        <v>16702358778</v>
      </c>
      <c r="U2233" s="1">
        <v>23622</v>
      </c>
      <c r="V2233" s="1" t="s">
        <v>119</v>
      </c>
      <c r="X2233" s="1" t="s">
        <v>1052</v>
      </c>
      <c r="Y2233" s="1" t="s">
        <v>1053</v>
      </c>
      <c r="Z2233" s="1" t="s">
        <v>1054</v>
      </c>
      <c r="AA2233" s="1" t="s">
        <v>373</v>
      </c>
      <c r="AB2233" s="1" t="s">
        <v>1051</v>
      </c>
      <c r="AD2233" s="1" t="s">
        <v>116</v>
      </c>
      <c r="AE2233" s="1" t="s">
        <v>117</v>
      </c>
      <c r="AF2233" s="9">
        <v>96950</v>
      </c>
      <c r="AG2233" s="1" t="s">
        <v>118</v>
      </c>
      <c r="AI2233" s="1">
        <v>16702358778</v>
      </c>
      <c r="AK2233" s="1" t="s">
        <v>1055</v>
      </c>
      <c r="BC2233" s="1" t="str">
        <f>"49-9021.01"</f>
        <v>49-9021.01</v>
      </c>
      <c r="BD2233" s="1" t="s">
        <v>3944</v>
      </c>
      <c r="BE2233" s="1" t="s">
        <v>20292</v>
      </c>
      <c r="BF2233" s="1" t="s">
        <v>7957</v>
      </c>
      <c r="BG2233" s="1">
        <v>4</v>
      </c>
      <c r="BH2233" s="1">
        <v>4</v>
      </c>
      <c r="BI2233" s="2">
        <v>44470</v>
      </c>
      <c r="BJ2233" s="2">
        <v>44834</v>
      </c>
      <c r="BK2233" s="2">
        <v>44470</v>
      </c>
      <c r="BL2233" s="2">
        <v>44834</v>
      </c>
      <c r="BM2233" s="1">
        <v>40</v>
      </c>
      <c r="BN2233" s="1">
        <v>0</v>
      </c>
      <c r="BO2233" s="1">
        <v>8</v>
      </c>
      <c r="BP2233" s="1">
        <v>8</v>
      </c>
      <c r="BQ2233" s="1">
        <v>8</v>
      </c>
      <c r="BR2233" s="1">
        <v>8</v>
      </c>
      <c r="BS2233" s="1">
        <v>8</v>
      </c>
      <c r="BT2233" s="1">
        <v>0</v>
      </c>
      <c r="BU2233" s="1" t="str">
        <f>"7:30 AM"</f>
        <v>7:30 AM</v>
      </c>
      <c r="BV2233" s="1" t="str">
        <f>"4:30 PM"</f>
        <v>4:30 PM</v>
      </c>
      <c r="BW2233" s="1" t="s">
        <v>135</v>
      </c>
      <c r="BX2233" s="1">
        <v>0</v>
      </c>
      <c r="BY2233" s="1">
        <v>0</v>
      </c>
      <c r="BZ2233" s="1" t="s">
        <v>112</v>
      </c>
      <c r="CA2233" s="1">
        <v>0</v>
      </c>
      <c r="CB2233" s="1" t="s">
        <v>138</v>
      </c>
      <c r="CC2233" s="1" t="s">
        <v>1058</v>
      </c>
      <c r="CE2233" s="1" t="s">
        <v>116</v>
      </c>
      <c r="CF2233" s="1" t="s">
        <v>117</v>
      </c>
      <c r="CG2233" s="1">
        <v>96950</v>
      </c>
      <c r="CH2233" s="3">
        <v>9.0299999999999994</v>
      </c>
      <c r="CI2233" s="3">
        <v>9.0299999999999994</v>
      </c>
      <c r="CJ2233" s="3">
        <v>13.54</v>
      </c>
      <c r="CK2233" s="3">
        <v>13.54</v>
      </c>
      <c r="CL2233" s="1" t="s">
        <v>137</v>
      </c>
      <c r="CM2233" s="1" t="s">
        <v>168</v>
      </c>
      <c r="CN2233" s="1" t="s">
        <v>139</v>
      </c>
      <c r="CP2233" s="1" t="s">
        <v>112</v>
      </c>
      <c r="CQ2233" s="1" t="s">
        <v>111</v>
      </c>
      <c r="CR2233" s="1" t="s">
        <v>111</v>
      </c>
      <c r="CS2233" s="1" t="s">
        <v>111</v>
      </c>
      <c r="CT2233" s="1" t="s">
        <v>138</v>
      </c>
      <c r="CU2233" s="1" t="s">
        <v>111</v>
      </c>
      <c r="CV2233" s="1" t="s">
        <v>111</v>
      </c>
      <c r="CW2233" s="1" t="s">
        <v>1059</v>
      </c>
      <c r="CX2233" s="1">
        <v>16702358778</v>
      </c>
      <c r="CY2233" s="1" t="s">
        <v>1055</v>
      </c>
      <c r="CZ2233" s="1" t="s">
        <v>138</v>
      </c>
      <c r="DA2233" s="1" t="s">
        <v>111</v>
      </c>
      <c r="DB2233" s="1" t="s">
        <v>112</v>
      </c>
    </row>
    <row r="2234" spans="1:111" ht="15.6" customHeight="1" x14ac:dyDescent="0.25">
      <c r="A2234" s="1" t="s">
        <v>20293</v>
      </c>
      <c r="B2234" s="1" t="s">
        <v>238</v>
      </c>
      <c r="C2234" s="2">
        <v>44364.903839814811</v>
      </c>
      <c r="D2234" s="2">
        <v>44410</v>
      </c>
      <c r="E2234" s="1" t="s">
        <v>110</v>
      </c>
      <c r="F2234" s="2">
        <v>44468.833333333336</v>
      </c>
      <c r="G2234" s="1" t="s">
        <v>112</v>
      </c>
      <c r="H2234" s="1" t="s">
        <v>112</v>
      </c>
      <c r="I2234" s="1" t="s">
        <v>112</v>
      </c>
      <c r="J2234" s="1" t="s">
        <v>6209</v>
      </c>
      <c r="L2234" s="1" t="s">
        <v>6210</v>
      </c>
      <c r="N2234" s="1" t="s">
        <v>116</v>
      </c>
      <c r="O2234" s="1" t="s">
        <v>117</v>
      </c>
      <c r="P2234" s="9">
        <v>96950</v>
      </c>
      <c r="Q2234" s="1" t="s">
        <v>118</v>
      </c>
      <c r="S2234" s="1">
        <v>16702345911</v>
      </c>
      <c r="U2234" s="1">
        <v>441110</v>
      </c>
      <c r="V2234" s="1" t="s">
        <v>119</v>
      </c>
      <c r="X2234" s="1" t="s">
        <v>6211</v>
      </c>
      <c r="Y2234" s="1" t="s">
        <v>10671</v>
      </c>
      <c r="Z2234" s="1" t="s">
        <v>972</v>
      </c>
      <c r="AA2234" s="1" t="s">
        <v>6213</v>
      </c>
      <c r="AB2234" s="1" t="s">
        <v>6210</v>
      </c>
      <c r="AD2234" s="1" t="s">
        <v>116</v>
      </c>
      <c r="AE2234" s="1" t="s">
        <v>117</v>
      </c>
      <c r="AF2234" s="9">
        <v>96950</v>
      </c>
      <c r="AG2234" s="1" t="s">
        <v>118</v>
      </c>
      <c r="AI2234" s="1">
        <v>16702345911</v>
      </c>
      <c r="AK2234" s="1" t="s">
        <v>6214</v>
      </c>
      <c r="AL2234" s="1" t="s">
        <v>653</v>
      </c>
      <c r="AM2234" s="1" t="s">
        <v>6215</v>
      </c>
      <c r="AN2234" s="1" t="s">
        <v>6216</v>
      </c>
      <c r="AO2234" s="1" t="s">
        <v>1747</v>
      </c>
      <c r="AP2234" s="1" t="s">
        <v>6217</v>
      </c>
      <c r="AQ2234" s="1" t="s">
        <v>6218</v>
      </c>
      <c r="AR2234" s="1" t="s">
        <v>6219</v>
      </c>
      <c r="AS2234" s="1" t="s">
        <v>691</v>
      </c>
      <c r="AT2234" s="9">
        <v>96910</v>
      </c>
      <c r="AU2234" s="1" t="s">
        <v>118</v>
      </c>
      <c r="AW2234" s="1">
        <v>16714779084</v>
      </c>
      <c r="AY2234" s="1" t="s">
        <v>6220</v>
      </c>
      <c r="AZ2234" s="1" t="s">
        <v>6221</v>
      </c>
      <c r="BA2234" s="1" t="s">
        <v>691</v>
      </c>
      <c r="BB2234" s="1" t="s">
        <v>20294</v>
      </c>
      <c r="BC2234" s="1" t="str">
        <f>"49-9071.00"</f>
        <v>49-9071.00</v>
      </c>
      <c r="BD2234" s="1" t="s">
        <v>214</v>
      </c>
      <c r="BE2234" s="1" t="s">
        <v>20295</v>
      </c>
      <c r="BF2234" s="1" t="s">
        <v>1898</v>
      </c>
      <c r="BG2234" s="1">
        <v>1</v>
      </c>
      <c r="BH2234" s="1">
        <v>1</v>
      </c>
      <c r="BI2234" s="2">
        <v>44470</v>
      </c>
      <c r="BJ2234" s="2">
        <v>44834</v>
      </c>
      <c r="BK2234" s="2">
        <v>44470</v>
      </c>
      <c r="BL2234" s="2">
        <v>44834</v>
      </c>
      <c r="BM2234" s="1">
        <v>40</v>
      </c>
      <c r="BN2234" s="1">
        <v>0</v>
      </c>
      <c r="BO2234" s="1">
        <v>8</v>
      </c>
      <c r="BP2234" s="1">
        <v>8</v>
      </c>
      <c r="BQ2234" s="1">
        <v>8</v>
      </c>
      <c r="BR2234" s="1">
        <v>8</v>
      </c>
      <c r="BS2234" s="1">
        <v>8</v>
      </c>
      <c r="BT2234" s="1">
        <v>0</v>
      </c>
      <c r="BU2234" s="1" t="str">
        <f>"8:00 AM"</f>
        <v>8:00 AM</v>
      </c>
      <c r="BV2234" s="1" t="str">
        <f>"5:00 PM"</f>
        <v>5:00 PM</v>
      </c>
      <c r="BW2234" s="1" t="s">
        <v>135</v>
      </c>
      <c r="BX2234" s="1">
        <v>0</v>
      </c>
      <c r="BY2234" s="1">
        <v>12</v>
      </c>
      <c r="BZ2234" s="1" t="s">
        <v>112</v>
      </c>
      <c r="CB2234" s="1" t="s">
        <v>20296</v>
      </c>
      <c r="CC2234" s="1" t="s">
        <v>6209</v>
      </c>
      <c r="CD2234" s="1" t="s">
        <v>1757</v>
      </c>
      <c r="CE2234" s="1" t="s">
        <v>116</v>
      </c>
      <c r="CF2234" s="1" t="s">
        <v>117</v>
      </c>
      <c r="CG2234" s="1">
        <v>96950</v>
      </c>
      <c r="CH2234" s="3">
        <v>11.73</v>
      </c>
      <c r="CI2234" s="3">
        <v>11.73</v>
      </c>
      <c r="CJ2234" s="3">
        <v>17.600000000000001</v>
      </c>
      <c r="CK2234" s="3">
        <v>17.600000000000001</v>
      </c>
      <c r="CL2234" s="1" t="s">
        <v>137</v>
      </c>
      <c r="CN2234" s="1" t="s">
        <v>139</v>
      </c>
      <c r="CP2234" s="1" t="s">
        <v>112</v>
      </c>
      <c r="CQ2234" s="1" t="s">
        <v>111</v>
      </c>
      <c r="CR2234" s="1" t="s">
        <v>112</v>
      </c>
      <c r="CS2234" s="1" t="s">
        <v>111</v>
      </c>
      <c r="CT2234" s="1" t="s">
        <v>138</v>
      </c>
      <c r="CU2234" s="1" t="s">
        <v>111</v>
      </c>
      <c r="CV2234" s="1" t="s">
        <v>138</v>
      </c>
      <c r="CW2234" s="1" t="s">
        <v>6226</v>
      </c>
      <c r="CX2234" s="1">
        <v>16702345911</v>
      </c>
      <c r="CY2234" s="1" t="s">
        <v>6227</v>
      </c>
      <c r="CZ2234" s="1" t="s">
        <v>6228</v>
      </c>
      <c r="DA2234" s="1" t="s">
        <v>111</v>
      </c>
      <c r="DB2234" s="1" t="s">
        <v>112</v>
      </c>
    </row>
    <row r="2235" spans="1:111" ht="15.6" customHeight="1" x14ac:dyDescent="0.25">
      <c r="A2235" s="1" t="s">
        <v>20300</v>
      </c>
      <c r="B2235" s="1" t="s">
        <v>238</v>
      </c>
      <c r="C2235" s="2">
        <v>44350.078695254633</v>
      </c>
      <c r="D2235" s="2">
        <v>44389</v>
      </c>
      <c r="E2235" s="1" t="s">
        <v>180</v>
      </c>
      <c r="G2235" s="1" t="s">
        <v>112</v>
      </c>
      <c r="H2235" s="1" t="s">
        <v>112</v>
      </c>
      <c r="I2235" s="1" t="s">
        <v>112</v>
      </c>
      <c r="J2235" s="1" t="s">
        <v>2698</v>
      </c>
      <c r="L2235" s="1" t="s">
        <v>2699</v>
      </c>
      <c r="N2235" s="1" t="s">
        <v>997</v>
      </c>
      <c r="O2235" s="1" t="s">
        <v>117</v>
      </c>
      <c r="P2235" s="9">
        <v>96951</v>
      </c>
      <c r="Q2235" s="1" t="s">
        <v>118</v>
      </c>
      <c r="S2235" s="1">
        <v>16705321155</v>
      </c>
      <c r="U2235" s="1">
        <v>721110</v>
      </c>
      <c r="V2235" s="1" t="s">
        <v>119</v>
      </c>
      <c r="X2235" s="1" t="s">
        <v>2700</v>
      </c>
      <c r="Y2235" s="1" t="s">
        <v>2701</v>
      </c>
      <c r="Z2235" s="1" t="s">
        <v>1251</v>
      </c>
      <c r="AA2235" s="1" t="s">
        <v>2702</v>
      </c>
      <c r="AB2235" s="1" t="s">
        <v>2703</v>
      </c>
      <c r="AD2235" s="1" t="s">
        <v>2704</v>
      </c>
      <c r="AE2235" s="1" t="s">
        <v>691</v>
      </c>
      <c r="AF2235" s="9">
        <v>96913</v>
      </c>
      <c r="AG2235" s="1" t="s">
        <v>118</v>
      </c>
      <c r="AI2235" s="1">
        <v>16716453231</v>
      </c>
      <c r="AK2235" s="1" t="s">
        <v>2705</v>
      </c>
      <c r="BC2235" s="1" t="str">
        <f>"35-2014.00"</f>
        <v>35-2014.00</v>
      </c>
      <c r="BD2235" s="1" t="s">
        <v>152</v>
      </c>
      <c r="BE2235" s="1" t="s">
        <v>2706</v>
      </c>
      <c r="BF2235" s="1" t="s">
        <v>229</v>
      </c>
      <c r="BG2235" s="1">
        <v>4</v>
      </c>
      <c r="BH2235" s="1">
        <v>4</v>
      </c>
      <c r="BI2235" s="2">
        <v>44470</v>
      </c>
      <c r="BJ2235" s="2">
        <v>44834</v>
      </c>
      <c r="BK2235" s="2">
        <v>44470</v>
      </c>
      <c r="BL2235" s="2">
        <v>44834</v>
      </c>
      <c r="BM2235" s="1">
        <v>40</v>
      </c>
      <c r="BN2235" s="1">
        <v>8</v>
      </c>
      <c r="BO2235" s="1">
        <v>0</v>
      </c>
      <c r="BP2235" s="1">
        <v>8</v>
      </c>
      <c r="BQ2235" s="1">
        <v>8</v>
      </c>
      <c r="BR2235" s="1">
        <v>0</v>
      </c>
      <c r="BS2235" s="1">
        <v>8</v>
      </c>
      <c r="BT2235" s="1">
        <v>8</v>
      </c>
      <c r="BU2235" s="1" t="str">
        <f>"5:00 AM"</f>
        <v>5:00 AM</v>
      </c>
      <c r="BV2235" s="1" t="str">
        <f>"10:00 PM"</f>
        <v>10:00 PM</v>
      </c>
      <c r="BW2235" s="1" t="s">
        <v>135</v>
      </c>
      <c r="BX2235" s="1">
        <v>0</v>
      </c>
      <c r="BY2235" s="1">
        <v>12</v>
      </c>
      <c r="BZ2235" s="1" t="s">
        <v>112</v>
      </c>
      <c r="CA2235" s="1">
        <v>0</v>
      </c>
      <c r="CB2235" s="1" t="s">
        <v>20301</v>
      </c>
      <c r="CC2235" s="1" t="s">
        <v>2699</v>
      </c>
      <c r="CE2235" s="1" t="s">
        <v>997</v>
      </c>
      <c r="CF2235" s="1" t="s">
        <v>117</v>
      </c>
      <c r="CG2235" s="1">
        <v>96951</v>
      </c>
      <c r="CH2235" s="3">
        <v>8.68</v>
      </c>
      <c r="CI2235" s="3">
        <v>8.68</v>
      </c>
      <c r="CJ2235" s="3">
        <v>13.02</v>
      </c>
      <c r="CK2235" s="3">
        <v>13.02</v>
      </c>
      <c r="CL2235" s="1" t="s">
        <v>137</v>
      </c>
      <c r="CM2235" s="1" t="s">
        <v>138</v>
      </c>
      <c r="CN2235" s="1" t="s">
        <v>139</v>
      </c>
      <c r="CP2235" s="1" t="s">
        <v>112</v>
      </c>
      <c r="CQ2235" s="1" t="s">
        <v>111</v>
      </c>
      <c r="CR2235" s="1" t="s">
        <v>112</v>
      </c>
      <c r="CS2235" s="1" t="s">
        <v>111</v>
      </c>
      <c r="CT2235" s="1" t="s">
        <v>111</v>
      </c>
      <c r="CU2235" s="1" t="s">
        <v>111</v>
      </c>
      <c r="CV2235" s="1" t="s">
        <v>111</v>
      </c>
      <c r="CW2235" s="1" t="s">
        <v>19020</v>
      </c>
      <c r="CX2235" s="1">
        <v>16705321155</v>
      </c>
      <c r="CY2235" s="1" t="s">
        <v>2705</v>
      </c>
      <c r="CZ2235" s="1" t="s">
        <v>380</v>
      </c>
      <c r="DA2235" s="1" t="s">
        <v>111</v>
      </c>
      <c r="DB2235" s="1" t="s">
        <v>112</v>
      </c>
    </row>
    <row r="2236" spans="1:111" ht="15.6" customHeight="1" x14ac:dyDescent="0.25">
      <c r="A2236" s="1" t="s">
        <v>20307</v>
      </c>
      <c r="B2236" s="1" t="s">
        <v>238</v>
      </c>
      <c r="C2236" s="2">
        <v>44348.461000347219</v>
      </c>
      <c r="D2236" s="2">
        <v>44390</v>
      </c>
      <c r="E2236" s="1" t="s">
        <v>110</v>
      </c>
      <c r="F2236" s="2">
        <v>44468.833333333336</v>
      </c>
      <c r="G2236" s="1" t="s">
        <v>112</v>
      </c>
      <c r="H2236" s="1" t="s">
        <v>112</v>
      </c>
      <c r="I2236" s="1" t="s">
        <v>112</v>
      </c>
      <c r="J2236" s="1" t="s">
        <v>1733</v>
      </c>
      <c r="K2236" s="1" t="s">
        <v>9915</v>
      </c>
      <c r="L2236" s="1" t="s">
        <v>1197</v>
      </c>
      <c r="M2236" s="1" t="s">
        <v>138</v>
      </c>
      <c r="N2236" s="1" t="s">
        <v>116</v>
      </c>
      <c r="O2236" s="1" t="s">
        <v>117</v>
      </c>
      <c r="P2236" s="9">
        <v>96950</v>
      </c>
      <c r="Q2236" s="1" t="s">
        <v>118</v>
      </c>
      <c r="S2236" s="1">
        <v>16702859009</v>
      </c>
      <c r="U2236" s="1">
        <v>56151</v>
      </c>
      <c r="V2236" s="1" t="s">
        <v>119</v>
      </c>
      <c r="X2236" s="1" t="s">
        <v>1848</v>
      </c>
      <c r="Y2236" s="1" t="s">
        <v>1736</v>
      </c>
      <c r="AA2236" s="1" t="s">
        <v>1711</v>
      </c>
      <c r="AB2236" s="1" t="s">
        <v>1197</v>
      </c>
      <c r="AC2236" s="1" t="s">
        <v>138</v>
      </c>
      <c r="AD2236" s="1" t="s">
        <v>116</v>
      </c>
      <c r="AE2236" s="1" t="s">
        <v>117</v>
      </c>
      <c r="AF2236" s="9">
        <v>96950</v>
      </c>
      <c r="AG2236" s="1" t="s">
        <v>118</v>
      </c>
      <c r="AI2236" s="1">
        <v>16702859009</v>
      </c>
      <c r="AK2236" s="1" t="s">
        <v>1737</v>
      </c>
      <c r="BC2236" s="1" t="str">
        <f>"39-7011.00"</f>
        <v>39-7011.00</v>
      </c>
      <c r="BD2236" s="1" t="s">
        <v>1435</v>
      </c>
      <c r="BE2236" s="1" t="s">
        <v>20308</v>
      </c>
      <c r="BF2236" s="1" t="s">
        <v>3755</v>
      </c>
      <c r="BG2236" s="1">
        <v>7</v>
      </c>
      <c r="BH2236" s="1">
        <v>7</v>
      </c>
      <c r="BI2236" s="2">
        <v>44470</v>
      </c>
      <c r="BJ2236" s="2">
        <v>44834</v>
      </c>
      <c r="BK2236" s="2">
        <v>44470</v>
      </c>
      <c r="BL2236" s="2">
        <v>44834</v>
      </c>
      <c r="BM2236" s="1">
        <v>40</v>
      </c>
      <c r="BN2236" s="1">
        <v>0</v>
      </c>
      <c r="BO2236" s="1">
        <v>8</v>
      </c>
      <c r="BP2236" s="1">
        <v>8</v>
      </c>
      <c r="BQ2236" s="1">
        <v>8</v>
      </c>
      <c r="BR2236" s="1">
        <v>8</v>
      </c>
      <c r="BS2236" s="1">
        <v>8</v>
      </c>
      <c r="BT2236" s="1">
        <v>0</v>
      </c>
      <c r="BU2236" s="1" t="str">
        <f>"8:00 AM"</f>
        <v>8:00 AM</v>
      </c>
      <c r="BV2236" s="1" t="str">
        <f>"5:00 PM"</f>
        <v>5:00 PM</v>
      </c>
      <c r="BW2236" s="1" t="s">
        <v>230</v>
      </c>
      <c r="BX2236" s="1">
        <v>0</v>
      </c>
      <c r="BY2236" s="1">
        <v>24</v>
      </c>
      <c r="BZ2236" s="1" t="s">
        <v>112</v>
      </c>
      <c r="CB2236" s="1" t="s">
        <v>20309</v>
      </c>
      <c r="CC2236" s="1" t="s">
        <v>1197</v>
      </c>
      <c r="CD2236" s="1" t="s">
        <v>138</v>
      </c>
      <c r="CE2236" s="1" t="s">
        <v>116</v>
      </c>
      <c r="CF2236" s="1" t="s">
        <v>117</v>
      </c>
      <c r="CG2236" s="1">
        <v>96950</v>
      </c>
      <c r="CH2236" s="3">
        <v>12.14</v>
      </c>
      <c r="CI2236" s="3">
        <v>12.14</v>
      </c>
      <c r="CJ2236" s="3">
        <v>18.21</v>
      </c>
      <c r="CK2236" s="3">
        <v>18.21</v>
      </c>
      <c r="CL2236" s="1" t="s">
        <v>137</v>
      </c>
      <c r="CM2236" s="1" t="s">
        <v>138</v>
      </c>
      <c r="CN2236" s="1" t="s">
        <v>139</v>
      </c>
      <c r="CP2236" s="1" t="s">
        <v>112</v>
      </c>
      <c r="CQ2236" s="1" t="s">
        <v>111</v>
      </c>
      <c r="CR2236" s="1" t="s">
        <v>112</v>
      </c>
      <c r="CS2236" s="1" t="s">
        <v>111</v>
      </c>
      <c r="CT2236" s="1" t="s">
        <v>138</v>
      </c>
      <c r="CU2236" s="1" t="s">
        <v>111</v>
      </c>
      <c r="CV2236" s="1" t="s">
        <v>138</v>
      </c>
      <c r="CW2236" s="1" t="s">
        <v>1620</v>
      </c>
      <c r="CX2236" s="1">
        <v>16702859009</v>
      </c>
      <c r="CY2236" s="1" t="s">
        <v>1737</v>
      </c>
      <c r="CZ2236" s="1" t="s">
        <v>138</v>
      </c>
      <c r="DA2236" s="1" t="s">
        <v>111</v>
      </c>
      <c r="DB2236" s="1" t="s">
        <v>112</v>
      </c>
    </row>
    <row r="2237" spans="1:111" ht="15.6" customHeight="1" x14ac:dyDescent="0.25">
      <c r="A2237" s="1" t="s">
        <v>20310</v>
      </c>
      <c r="B2237" s="1" t="s">
        <v>238</v>
      </c>
      <c r="C2237" s="2">
        <v>44386.211951504629</v>
      </c>
      <c r="D2237" s="2">
        <v>44421</v>
      </c>
      <c r="E2237" s="1" t="s">
        <v>110</v>
      </c>
      <c r="F2237" s="2">
        <v>44453.833333333336</v>
      </c>
      <c r="G2237" s="1" t="s">
        <v>112</v>
      </c>
      <c r="H2237" s="1" t="s">
        <v>112</v>
      </c>
      <c r="I2237" s="1" t="s">
        <v>112</v>
      </c>
      <c r="J2237" s="1" t="s">
        <v>4347</v>
      </c>
      <c r="K2237" s="1" t="s">
        <v>4348</v>
      </c>
      <c r="L2237" s="1" t="s">
        <v>4349</v>
      </c>
      <c r="M2237" s="1" t="s">
        <v>4350</v>
      </c>
      <c r="N2237" s="1" t="s">
        <v>116</v>
      </c>
      <c r="O2237" s="1" t="s">
        <v>117</v>
      </c>
      <c r="P2237" s="9">
        <v>96950</v>
      </c>
      <c r="Q2237" s="1" t="s">
        <v>118</v>
      </c>
      <c r="S2237" s="1">
        <v>16703223311</v>
      </c>
      <c r="T2237" s="1">
        <v>4504</v>
      </c>
      <c r="U2237" s="1">
        <v>72111</v>
      </c>
      <c r="V2237" s="1" t="s">
        <v>119</v>
      </c>
      <c r="X2237" s="1" t="s">
        <v>656</v>
      </c>
      <c r="Y2237" s="1" t="s">
        <v>4351</v>
      </c>
      <c r="AA2237" s="1" t="s">
        <v>1129</v>
      </c>
      <c r="AB2237" s="1" t="s">
        <v>4349</v>
      </c>
      <c r="AC2237" s="1" t="s">
        <v>4350</v>
      </c>
      <c r="AD2237" s="1" t="s">
        <v>116</v>
      </c>
      <c r="AE2237" s="1" t="s">
        <v>117</v>
      </c>
      <c r="AF2237" s="9">
        <v>96950</v>
      </c>
      <c r="AG2237" s="1" t="s">
        <v>118</v>
      </c>
      <c r="AI2237" s="1">
        <v>16703223311</v>
      </c>
      <c r="AJ2237" s="1">
        <v>4504</v>
      </c>
      <c r="AK2237" s="1" t="s">
        <v>4352</v>
      </c>
      <c r="BC2237" s="1" t="str">
        <f>"35-1012.00"</f>
        <v>35-1012.00</v>
      </c>
      <c r="BD2237" s="1" t="s">
        <v>1372</v>
      </c>
      <c r="BE2237" s="1" t="s">
        <v>5254</v>
      </c>
      <c r="BF2237" s="1" t="s">
        <v>5255</v>
      </c>
      <c r="BG2237" s="1">
        <v>1</v>
      </c>
      <c r="BH2237" s="1">
        <v>1</v>
      </c>
      <c r="BI2237" s="2">
        <v>44455</v>
      </c>
      <c r="BJ2237" s="2">
        <v>44819</v>
      </c>
      <c r="BK2237" s="2">
        <v>44455</v>
      </c>
      <c r="BL2237" s="2">
        <v>44819</v>
      </c>
      <c r="BM2237" s="1">
        <v>40</v>
      </c>
      <c r="BN2237" s="1">
        <v>0</v>
      </c>
      <c r="BO2237" s="1">
        <v>8</v>
      </c>
      <c r="BP2237" s="1">
        <v>8</v>
      </c>
      <c r="BQ2237" s="1">
        <v>8</v>
      </c>
      <c r="BR2237" s="1">
        <v>8</v>
      </c>
      <c r="BS2237" s="1">
        <v>8</v>
      </c>
      <c r="BT2237" s="1">
        <v>0</v>
      </c>
      <c r="BU2237" s="1" t="str">
        <f>"8:00 AM"</f>
        <v>8:00 AM</v>
      </c>
      <c r="BV2237" s="1" t="str">
        <f>"5:00 PM"</f>
        <v>5:00 PM</v>
      </c>
      <c r="BW2237" s="1" t="s">
        <v>135</v>
      </c>
      <c r="BX2237" s="1">
        <v>0</v>
      </c>
      <c r="BY2237" s="1">
        <v>12</v>
      </c>
      <c r="BZ2237" s="1" t="s">
        <v>111</v>
      </c>
      <c r="CA2237" s="1">
        <v>4</v>
      </c>
      <c r="CB2237" s="1" t="s">
        <v>5256</v>
      </c>
      <c r="CC2237" s="1" t="s">
        <v>4349</v>
      </c>
      <c r="CD2237" s="1" t="s">
        <v>4350</v>
      </c>
      <c r="CE2237" s="1" t="s">
        <v>116</v>
      </c>
      <c r="CF2237" s="1" t="s">
        <v>117</v>
      </c>
      <c r="CG2237" s="1">
        <v>96950</v>
      </c>
      <c r="CH2237" s="3">
        <v>9.59</v>
      </c>
      <c r="CI2237" s="3">
        <v>9.59</v>
      </c>
      <c r="CJ2237" s="3">
        <v>14.39</v>
      </c>
      <c r="CK2237" s="3">
        <v>14.39</v>
      </c>
      <c r="CL2237" s="1" t="s">
        <v>137</v>
      </c>
      <c r="CM2237" s="1" t="s">
        <v>4355</v>
      </c>
      <c r="CN2237" s="1" t="s">
        <v>139</v>
      </c>
      <c r="CP2237" s="1" t="s">
        <v>112</v>
      </c>
      <c r="CQ2237" s="1" t="s">
        <v>111</v>
      </c>
      <c r="CR2237" s="1" t="s">
        <v>112</v>
      </c>
      <c r="CS2237" s="1" t="s">
        <v>111</v>
      </c>
      <c r="CT2237" s="1" t="s">
        <v>138</v>
      </c>
      <c r="CU2237" s="1" t="s">
        <v>111</v>
      </c>
      <c r="CV2237" s="1" t="s">
        <v>111</v>
      </c>
      <c r="CW2237" s="1" t="s">
        <v>5257</v>
      </c>
      <c r="CX2237" s="1">
        <v>16703223311</v>
      </c>
      <c r="CY2237" s="1" t="s">
        <v>4357</v>
      </c>
      <c r="CZ2237" s="1" t="s">
        <v>4358</v>
      </c>
      <c r="DA2237" s="1" t="s">
        <v>111</v>
      </c>
      <c r="DB2237" s="1" t="s">
        <v>112</v>
      </c>
      <c r="DC2237" s="1" t="s">
        <v>4359</v>
      </c>
      <c r="DD2237" s="1" t="s">
        <v>4360</v>
      </c>
      <c r="DE2237" s="1" t="s">
        <v>1747</v>
      </c>
      <c r="DF2237" s="1" t="s">
        <v>4347</v>
      </c>
      <c r="DG2237" s="1" t="s">
        <v>4361</v>
      </c>
    </row>
    <row r="2238" spans="1:111" ht="15.6" customHeight="1" x14ac:dyDescent="0.25">
      <c r="A2238" s="1" t="s">
        <v>20311</v>
      </c>
      <c r="B2238" s="1" t="s">
        <v>238</v>
      </c>
      <c r="C2238" s="2">
        <v>44358.995240509263</v>
      </c>
      <c r="D2238" s="2">
        <v>44412</v>
      </c>
      <c r="E2238" s="1" t="s">
        <v>180</v>
      </c>
      <c r="G2238" s="1" t="s">
        <v>112</v>
      </c>
      <c r="H2238" s="1" t="s">
        <v>112</v>
      </c>
      <c r="I2238" s="1" t="s">
        <v>112</v>
      </c>
      <c r="J2238" s="1" t="s">
        <v>999</v>
      </c>
      <c r="L2238" s="1" t="s">
        <v>634</v>
      </c>
      <c r="M2238" s="1" t="s">
        <v>2866</v>
      </c>
      <c r="N2238" s="1" t="s">
        <v>167</v>
      </c>
      <c r="O2238" s="1" t="s">
        <v>117</v>
      </c>
      <c r="P2238" s="9">
        <v>96950</v>
      </c>
      <c r="Q2238" s="1" t="s">
        <v>118</v>
      </c>
      <c r="R2238" s="1" t="s">
        <v>167</v>
      </c>
      <c r="S2238" s="1">
        <v>16702358722</v>
      </c>
      <c r="U2238" s="1">
        <v>561720</v>
      </c>
      <c r="V2238" s="1" t="s">
        <v>2479</v>
      </c>
      <c r="W2238" s="1" t="s">
        <v>111</v>
      </c>
      <c r="X2238" s="1" t="s">
        <v>636</v>
      </c>
      <c r="Y2238" s="1" t="s">
        <v>637</v>
      </c>
      <c r="Z2238" s="1" t="s">
        <v>638</v>
      </c>
      <c r="AA2238" s="1" t="s">
        <v>639</v>
      </c>
      <c r="AB2238" s="1" t="s">
        <v>640</v>
      </c>
      <c r="AD2238" s="1" t="s">
        <v>167</v>
      </c>
      <c r="AE2238" s="1" t="s">
        <v>117</v>
      </c>
      <c r="AF2238" s="9">
        <v>96950</v>
      </c>
      <c r="AG2238" s="1" t="s">
        <v>118</v>
      </c>
      <c r="AI2238" s="1">
        <v>16709890917</v>
      </c>
      <c r="AK2238" s="1" t="s">
        <v>641</v>
      </c>
      <c r="BC2238" s="1" t="str">
        <f>"13-2011.01"</f>
        <v>13-2011.01</v>
      </c>
      <c r="BD2238" s="1" t="s">
        <v>932</v>
      </c>
      <c r="BE2238" s="1" t="s">
        <v>15449</v>
      </c>
      <c r="BF2238" s="1" t="s">
        <v>511</v>
      </c>
      <c r="BG2238" s="1">
        <v>4</v>
      </c>
      <c r="BH2238" s="1">
        <v>4</v>
      </c>
      <c r="BI2238" s="2">
        <v>44470</v>
      </c>
      <c r="BJ2238" s="2">
        <v>44834</v>
      </c>
      <c r="BK2238" s="2">
        <v>44470</v>
      </c>
      <c r="BL2238" s="2">
        <v>44834</v>
      </c>
      <c r="BM2238" s="1">
        <v>35</v>
      </c>
      <c r="BN2238" s="1">
        <v>0</v>
      </c>
      <c r="BO2238" s="1">
        <v>7</v>
      </c>
      <c r="BP2238" s="1">
        <v>7</v>
      </c>
      <c r="BQ2238" s="1">
        <v>7</v>
      </c>
      <c r="BR2238" s="1">
        <v>7</v>
      </c>
      <c r="BS2238" s="1">
        <v>7</v>
      </c>
      <c r="BT2238" s="1">
        <v>0</v>
      </c>
      <c r="BU2238" s="1" t="str">
        <f>"9:00 AM"</f>
        <v>9:00 AM</v>
      </c>
      <c r="BV2238" s="1" t="str">
        <f>"5:00 PM"</f>
        <v>5:00 PM</v>
      </c>
      <c r="BW2238" s="1" t="s">
        <v>193</v>
      </c>
      <c r="BX2238" s="1">
        <v>0</v>
      </c>
      <c r="BY2238" s="1">
        <v>12</v>
      </c>
      <c r="BZ2238" s="1" t="s">
        <v>112</v>
      </c>
      <c r="CB2238" s="4" t="s">
        <v>15450</v>
      </c>
      <c r="CC2238" s="1" t="s">
        <v>3582</v>
      </c>
      <c r="CD2238" s="1" t="s">
        <v>2866</v>
      </c>
      <c r="CE2238" s="1" t="s">
        <v>167</v>
      </c>
      <c r="CF2238" s="1" t="s">
        <v>117</v>
      </c>
      <c r="CG2238" s="1">
        <v>96950</v>
      </c>
      <c r="CH2238" s="3">
        <v>14.85</v>
      </c>
      <c r="CI2238" s="3">
        <v>14.85</v>
      </c>
      <c r="CJ2238" s="3">
        <v>22.28</v>
      </c>
      <c r="CK2238" s="3">
        <v>22.28</v>
      </c>
      <c r="CL2238" s="1" t="s">
        <v>137</v>
      </c>
      <c r="CN2238" s="1" t="s">
        <v>139</v>
      </c>
      <c r="CP2238" s="1" t="s">
        <v>111</v>
      </c>
      <c r="CQ2238" s="1" t="s">
        <v>111</v>
      </c>
      <c r="CR2238" s="1" t="s">
        <v>111</v>
      </c>
      <c r="CS2238" s="1" t="s">
        <v>111</v>
      </c>
      <c r="CT2238" s="1" t="s">
        <v>111</v>
      </c>
      <c r="CU2238" s="1" t="s">
        <v>111</v>
      </c>
      <c r="CV2238" s="1" t="s">
        <v>111</v>
      </c>
      <c r="CW2238" s="1" t="s">
        <v>1004</v>
      </c>
      <c r="CX2238" s="1">
        <v>16709890917</v>
      </c>
      <c r="CY2238" s="1" t="s">
        <v>641</v>
      </c>
      <c r="CZ2238" s="1" t="s">
        <v>645</v>
      </c>
      <c r="DA2238" s="1" t="s">
        <v>111</v>
      </c>
      <c r="DB2238" s="1" t="s">
        <v>111</v>
      </c>
    </row>
    <row r="2239" spans="1:111" ht="15.6" customHeight="1" x14ac:dyDescent="0.25">
      <c r="A2239" s="1" t="s">
        <v>20315</v>
      </c>
      <c r="B2239" s="1" t="s">
        <v>238</v>
      </c>
      <c r="C2239" s="2">
        <v>44382.768470138886</v>
      </c>
      <c r="D2239" s="2">
        <v>44421</v>
      </c>
      <c r="E2239" s="1" t="s">
        <v>110</v>
      </c>
      <c r="F2239" s="2">
        <v>44468.833333333336</v>
      </c>
      <c r="G2239" s="1" t="s">
        <v>111</v>
      </c>
      <c r="H2239" s="1" t="s">
        <v>112</v>
      </c>
      <c r="I2239" s="1" t="s">
        <v>112</v>
      </c>
      <c r="J2239" s="1" t="s">
        <v>8700</v>
      </c>
      <c r="K2239" s="1" t="s">
        <v>8701</v>
      </c>
      <c r="L2239" s="1" t="s">
        <v>8702</v>
      </c>
      <c r="N2239" s="1" t="s">
        <v>116</v>
      </c>
      <c r="O2239" s="1" t="s">
        <v>117</v>
      </c>
      <c r="P2239" s="9">
        <v>96950</v>
      </c>
      <c r="Q2239" s="1" t="s">
        <v>118</v>
      </c>
      <c r="S2239" s="1">
        <v>16702354658</v>
      </c>
      <c r="U2239" s="1">
        <v>72251</v>
      </c>
      <c r="V2239" s="1" t="s">
        <v>119</v>
      </c>
      <c r="X2239" s="1" t="s">
        <v>1127</v>
      </c>
      <c r="Y2239" s="1" t="s">
        <v>8703</v>
      </c>
      <c r="Z2239" s="1" t="s">
        <v>8704</v>
      </c>
      <c r="AA2239" s="1" t="s">
        <v>387</v>
      </c>
      <c r="AB2239" s="1" t="s">
        <v>8702</v>
      </c>
      <c r="AD2239" s="1" t="s">
        <v>116</v>
      </c>
      <c r="AE2239" s="1" t="s">
        <v>117</v>
      </c>
      <c r="AF2239" s="9">
        <v>96950</v>
      </c>
      <c r="AG2239" s="1" t="s">
        <v>118</v>
      </c>
      <c r="AI2239" s="1">
        <v>16702354658</v>
      </c>
      <c r="AK2239" s="1" t="s">
        <v>8705</v>
      </c>
      <c r="BC2239" s="1" t="str">
        <f>"35-2014.00"</f>
        <v>35-2014.00</v>
      </c>
      <c r="BD2239" s="1" t="s">
        <v>152</v>
      </c>
      <c r="BE2239" s="1" t="s">
        <v>20316</v>
      </c>
      <c r="BF2239" s="1" t="s">
        <v>154</v>
      </c>
      <c r="BG2239" s="1">
        <v>1</v>
      </c>
      <c r="BH2239" s="1">
        <v>1</v>
      </c>
      <c r="BI2239" s="2">
        <v>44470</v>
      </c>
      <c r="BJ2239" s="2">
        <v>44834</v>
      </c>
      <c r="BK2239" s="2">
        <v>44470</v>
      </c>
      <c r="BL2239" s="2">
        <v>44834</v>
      </c>
      <c r="BM2239" s="1">
        <v>35</v>
      </c>
      <c r="BN2239" s="1">
        <v>0</v>
      </c>
      <c r="BO2239" s="1">
        <v>7</v>
      </c>
      <c r="BP2239" s="1">
        <v>7</v>
      </c>
      <c r="BQ2239" s="1">
        <v>7</v>
      </c>
      <c r="BR2239" s="1">
        <v>7</v>
      </c>
      <c r="BS2239" s="1">
        <v>7</v>
      </c>
      <c r="BT2239" s="1">
        <v>0</v>
      </c>
      <c r="BU2239" s="1" t="str">
        <f>"10:00 AM"</f>
        <v>10:00 AM</v>
      </c>
      <c r="BV2239" s="1" t="str">
        <f>"7:00 PM"</f>
        <v>7:00 PM</v>
      </c>
      <c r="BW2239" s="1" t="s">
        <v>135</v>
      </c>
      <c r="BX2239" s="1">
        <v>0</v>
      </c>
      <c r="BY2239" s="1">
        <v>12</v>
      </c>
      <c r="BZ2239" s="1" t="s">
        <v>112</v>
      </c>
      <c r="CB2239" s="1" t="s">
        <v>362</v>
      </c>
      <c r="CC2239" s="1" t="s">
        <v>8707</v>
      </c>
      <c r="CE2239" s="1" t="s">
        <v>116</v>
      </c>
      <c r="CF2239" s="1" t="s">
        <v>117</v>
      </c>
      <c r="CG2239" s="1">
        <v>96950</v>
      </c>
      <c r="CH2239" s="3">
        <v>8.68</v>
      </c>
      <c r="CJ2239" s="3">
        <v>13.02</v>
      </c>
      <c r="CL2239" s="1" t="s">
        <v>137</v>
      </c>
      <c r="CM2239" s="1" t="s">
        <v>138</v>
      </c>
      <c r="CN2239" s="1" t="s">
        <v>139</v>
      </c>
      <c r="CP2239" s="1" t="s">
        <v>112</v>
      </c>
      <c r="CQ2239" s="1" t="s">
        <v>111</v>
      </c>
      <c r="CR2239" s="1" t="s">
        <v>112</v>
      </c>
      <c r="CS2239" s="1" t="s">
        <v>111</v>
      </c>
      <c r="CT2239" s="1" t="s">
        <v>138</v>
      </c>
      <c r="CU2239" s="1" t="s">
        <v>111</v>
      </c>
      <c r="CV2239" s="1" t="s">
        <v>138</v>
      </c>
      <c r="CW2239" s="1" t="s">
        <v>2056</v>
      </c>
      <c r="CX2239" s="1">
        <v>16702354658</v>
      </c>
      <c r="CY2239" s="1" t="s">
        <v>8705</v>
      </c>
      <c r="CZ2239" s="1" t="s">
        <v>138</v>
      </c>
      <c r="DA2239" s="1" t="s">
        <v>111</v>
      </c>
      <c r="DB2239" s="1" t="s">
        <v>112</v>
      </c>
    </row>
    <row r="2240" spans="1:111" ht="15.6" customHeight="1" x14ac:dyDescent="0.25">
      <c r="A2240" s="1" t="s">
        <v>20322</v>
      </c>
      <c r="B2240" s="1" t="s">
        <v>238</v>
      </c>
      <c r="C2240" s="2">
        <v>44371.910093287035</v>
      </c>
      <c r="D2240" s="2">
        <v>44413</v>
      </c>
      <c r="E2240" s="1" t="s">
        <v>180</v>
      </c>
      <c r="G2240" s="1" t="s">
        <v>112</v>
      </c>
      <c r="H2240" s="1" t="s">
        <v>112</v>
      </c>
      <c r="I2240" s="1" t="s">
        <v>112</v>
      </c>
      <c r="J2240" s="1" t="s">
        <v>1049</v>
      </c>
      <c r="K2240" s="1" t="s">
        <v>13835</v>
      </c>
      <c r="L2240" s="1" t="s">
        <v>1051</v>
      </c>
      <c r="N2240" s="1" t="s">
        <v>116</v>
      </c>
      <c r="O2240" s="1" t="s">
        <v>117</v>
      </c>
      <c r="P2240" s="9">
        <v>96950</v>
      </c>
      <c r="Q2240" s="1" t="s">
        <v>118</v>
      </c>
      <c r="S2240" s="1">
        <v>16702358778</v>
      </c>
      <c r="U2240" s="1">
        <v>522390</v>
      </c>
      <c r="V2240" s="1" t="s">
        <v>119</v>
      </c>
      <c r="X2240" s="1" t="s">
        <v>1052</v>
      </c>
      <c r="Y2240" s="1" t="s">
        <v>1053</v>
      </c>
      <c r="Z2240" s="1" t="s">
        <v>1054</v>
      </c>
      <c r="AA2240" s="1" t="s">
        <v>373</v>
      </c>
      <c r="AB2240" s="1" t="s">
        <v>1051</v>
      </c>
      <c r="AD2240" s="1" t="s">
        <v>116</v>
      </c>
      <c r="AE2240" s="1" t="s">
        <v>117</v>
      </c>
      <c r="AF2240" s="9">
        <v>96950</v>
      </c>
      <c r="AG2240" s="1" t="s">
        <v>118</v>
      </c>
      <c r="AI2240" s="1">
        <v>16702358778</v>
      </c>
      <c r="AK2240" s="1" t="s">
        <v>1055</v>
      </c>
      <c r="BC2240" s="1" t="str">
        <f>"43-3031.00"</f>
        <v>43-3031.00</v>
      </c>
      <c r="BD2240" s="1" t="s">
        <v>389</v>
      </c>
      <c r="BE2240" s="1" t="s">
        <v>20323</v>
      </c>
      <c r="BF2240" s="1" t="s">
        <v>11331</v>
      </c>
      <c r="BG2240" s="1">
        <v>1</v>
      </c>
      <c r="BH2240" s="1">
        <v>1</v>
      </c>
      <c r="BI2240" s="2">
        <v>44470</v>
      </c>
      <c r="BJ2240" s="2">
        <v>44834</v>
      </c>
      <c r="BK2240" s="2">
        <v>44470</v>
      </c>
      <c r="BL2240" s="2">
        <v>44834</v>
      </c>
      <c r="BM2240" s="1">
        <v>40</v>
      </c>
      <c r="BN2240" s="1">
        <v>0</v>
      </c>
      <c r="BO2240" s="1">
        <v>8</v>
      </c>
      <c r="BP2240" s="1">
        <v>8</v>
      </c>
      <c r="BQ2240" s="1">
        <v>8</v>
      </c>
      <c r="BR2240" s="1">
        <v>8</v>
      </c>
      <c r="BS2240" s="1">
        <v>8</v>
      </c>
      <c r="BT2240" s="1">
        <v>0</v>
      </c>
      <c r="BU2240" s="1" t="str">
        <f>"8:00 AM"</f>
        <v>8:00 AM</v>
      </c>
      <c r="BV2240" s="1" t="str">
        <f>"5:00 PM"</f>
        <v>5:00 PM</v>
      </c>
      <c r="BW2240" s="1" t="s">
        <v>135</v>
      </c>
      <c r="BX2240" s="1">
        <v>0</v>
      </c>
      <c r="BY2240" s="1">
        <v>24</v>
      </c>
      <c r="BZ2240" s="1" t="s">
        <v>112</v>
      </c>
      <c r="CB2240" s="1" t="s">
        <v>138</v>
      </c>
      <c r="CC2240" s="1" t="s">
        <v>1058</v>
      </c>
      <c r="CE2240" s="1" t="s">
        <v>116</v>
      </c>
      <c r="CF2240" s="1" t="s">
        <v>117</v>
      </c>
      <c r="CG2240" s="1">
        <v>96950</v>
      </c>
      <c r="CH2240" s="3">
        <v>9.49</v>
      </c>
      <c r="CI2240" s="3">
        <v>11</v>
      </c>
      <c r="CJ2240" s="3">
        <v>14.23</v>
      </c>
      <c r="CK2240" s="3">
        <v>16.5</v>
      </c>
      <c r="CL2240" s="1" t="s">
        <v>137</v>
      </c>
      <c r="CM2240" s="1" t="s">
        <v>168</v>
      </c>
      <c r="CN2240" s="1" t="s">
        <v>139</v>
      </c>
      <c r="CP2240" s="1" t="s">
        <v>112</v>
      </c>
      <c r="CQ2240" s="1" t="s">
        <v>111</v>
      </c>
      <c r="CR2240" s="1" t="s">
        <v>111</v>
      </c>
      <c r="CS2240" s="1" t="s">
        <v>111</v>
      </c>
      <c r="CT2240" s="1" t="s">
        <v>138</v>
      </c>
      <c r="CU2240" s="1" t="s">
        <v>111</v>
      </c>
      <c r="CV2240" s="1" t="s">
        <v>111</v>
      </c>
      <c r="CW2240" s="1" t="s">
        <v>3777</v>
      </c>
      <c r="CX2240" s="1">
        <v>16702358778</v>
      </c>
      <c r="CY2240" s="1" t="s">
        <v>1055</v>
      </c>
      <c r="CZ2240" s="1" t="s">
        <v>138</v>
      </c>
      <c r="DA2240" s="1" t="s">
        <v>111</v>
      </c>
      <c r="DB2240" s="1" t="s">
        <v>112</v>
      </c>
    </row>
    <row r="2241" spans="1:111" ht="15.6" customHeight="1" x14ac:dyDescent="0.25">
      <c r="A2241" s="1" t="s">
        <v>20324</v>
      </c>
      <c r="B2241" s="1" t="s">
        <v>238</v>
      </c>
      <c r="C2241" s="2">
        <v>44375.166005324078</v>
      </c>
      <c r="D2241" s="2">
        <v>44418</v>
      </c>
      <c r="E2241" s="1" t="s">
        <v>180</v>
      </c>
      <c r="G2241" s="1" t="s">
        <v>112</v>
      </c>
      <c r="H2241" s="1" t="s">
        <v>112</v>
      </c>
      <c r="I2241" s="1" t="s">
        <v>112</v>
      </c>
      <c r="J2241" s="1" t="s">
        <v>8859</v>
      </c>
      <c r="K2241" s="1" t="s">
        <v>3128</v>
      </c>
      <c r="L2241" s="1" t="s">
        <v>3129</v>
      </c>
      <c r="M2241" s="1" t="s">
        <v>3135</v>
      </c>
      <c r="N2241" s="1" t="s">
        <v>167</v>
      </c>
      <c r="O2241" s="1" t="s">
        <v>117</v>
      </c>
      <c r="P2241" s="9">
        <v>96950</v>
      </c>
      <c r="Q2241" s="1" t="s">
        <v>118</v>
      </c>
      <c r="S2241" s="1">
        <v>16702348286</v>
      </c>
      <c r="U2241" s="1">
        <v>32311</v>
      </c>
      <c r="V2241" s="1" t="s">
        <v>119</v>
      </c>
      <c r="X2241" s="1" t="s">
        <v>3131</v>
      </c>
      <c r="Y2241" s="1" t="s">
        <v>3132</v>
      </c>
      <c r="Z2241" s="1" t="s">
        <v>3133</v>
      </c>
      <c r="AA2241" s="1" t="s">
        <v>3134</v>
      </c>
      <c r="AB2241" s="1" t="s">
        <v>3129</v>
      </c>
      <c r="AC2241" s="1" t="s">
        <v>2026</v>
      </c>
      <c r="AD2241" s="1" t="s">
        <v>167</v>
      </c>
      <c r="AE2241" s="1" t="s">
        <v>117</v>
      </c>
      <c r="AF2241" s="9">
        <v>96950</v>
      </c>
      <c r="AG2241" s="1" t="s">
        <v>118</v>
      </c>
      <c r="AI2241" s="1">
        <v>16702348286</v>
      </c>
      <c r="AK2241" s="1" t="s">
        <v>3136</v>
      </c>
      <c r="BC2241" s="1" t="str">
        <f>"43-9071.00"</f>
        <v>43-9071.00</v>
      </c>
      <c r="BD2241" s="1" t="s">
        <v>8458</v>
      </c>
      <c r="BE2241" s="1" t="s">
        <v>8860</v>
      </c>
      <c r="BF2241" s="1" t="s">
        <v>8459</v>
      </c>
      <c r="BG2241" s="1">
        <v>1</v>
      </c>
      <c r="BH2241" s="1">
        <v>1</v>
      </c>
      <c r="BI2241" s="2">
        <v>44470</v>
      </c>
      <c r="BJ2241" s="2">
        <v>44834</v>
      </c>
      <c r="BK2241" s="2">
        <v>44470</v>
      </c>
      <c r="BL2241" s="2">
        <v>44834</v>
      </c>
      <c r="BM2241" s="1">
        <v>40</v>
      </c>
      <c r="BN2241" s="1">
        <v>0</v>
      </c>
      <c r="BO2241" s="1">
        <v>8</v>
      </c>
      <c r="BP2241" s="1">
        <v>8</v>
      </c>
      <c r="BQ2241" s="1">
        <v>8</v>
      </c>
      <c r="BR2241" s="1">
        <v>8</v>
      </c>
      <c r="BS2241" s="1">
        <v>8</v>
      </c>
      <c r="BT2241" s="1">
        <v>0</v>
      </c>
      <c r="BU2241" s="1" t="str">
        <f>"8:00 AM"</f>
        <v>8:00 AM</v>
      </c>
      <c r="BV2241" s="1" t="str">
        <f>"4:00 PM"</f>
        <v>4:00 PM</v>
      </c>
      <c r="BW2241" s="1" t="s">
        <v>135</v>
      </c>
      <c r="BX2241" s="1">
        <v>0</v>
      </c>
      <c r="BY2241" s="1">
        <v>12</v>
      </c>
      <c r="BZ2241" s="1" t="s">
        <v>112</v>
      </c>
      <c r="CB2241" s="1" t="s">
        <v>8861</v>
      </c>
      <c r="CC2241" s="1" t="s">
        <v>3135</v>
      </c>
      <c r="CE2241" s="1" t="s">
        <v>167</v>
      </c>
      <c r="CF2241" s="1" t="s">
        <v>117</v>
      </c>
      <c r="CG2241" s="1">
        <v>96950</v>
      </c>
      <c r="CH2241" s="3">
        <v>11.05</v>
      </c>
      <c r="CI2241" s="3">
        <v>11.05</v>
      </c>
      <c r="CJ2241" s="3">
        <v>16.579999999999998</v>
      </c>
      <c r="CK2241" s="3">
        <v>16.579999999999998</v>
      </c>
      <c r="CL2241" s="1" t="s">
        <v>137</v>
      </c>
      <c r="CM2241" s="1" t="s">
        <v>1474</v>
      </c>
      <c r="CN2241" s="1" t="s">
        <v>139</v>
      </c>
      <c r="CP2241" s="1" t="s">
        <v>112</v>
      </c>
      <c r="CQ2241" s="1" t="s">
        <v>111</v>
      </c>
      <c r="CR2241" s="1" t="s">
        <v>112</v>
      </c>
      <c r="CS2241" s="1" t="s">
        <v>111</v>
      </c>
      <c r="CT2241" s="1" t="s">
        <v>138</v>
      </c>
      <c r="CU2241" s="1" t="s">
        <v>111</v>
      </c>
      <c r="CV2241" s="1" t="s">
        <v>138</v>
      </c>
      <c r="CW2241" s="1" t="s">
        <v>9061</v>
      </c>
      <c r="CX2241" s="1">
        <v>16702348286</v>
      </c>
      <c r="CY2241" s="1" t="s">
        <v>3136</v>
      </c>
      <c r="CZ2241" s="1" t="s">
        <v>138</v>
      </c>
      <c r="DA2241" s="1" t="s">
        <v>111</v>
      </c>
      <c r="DB2241" s="1" t="s">
        <v>112</v>
      </c>
    </row>
    <row r="2242" spans="1:111" ht="15.6" customHeight="1" x14ac:dyDescent="0.25">
      <c r="A2242" s="1" t="s">
        <v>20325</v>
      </c>
      <c r="B2242" s="1" t="s">
        <v>238</v>
      </c>
      <c r="C2242" s="2">
        <v>44361.045016898148</v>
      </c>
      <c r="D2242" s="2">
        <v>44406</v>
      </c>
      <c r="E2242" s="1" t="s">
        <v>180</v>
      </c>
      <c r="G2242" s="1" t="s">
        <v>112</v>
      </c>
      <c r="H2242" s="1" t="s">
        <v>112</v>
      </c>
      <c r="I2242" s="1" t="s">
        <v>112</v>
      </c>
      <c r="J2242" s="1" t="s">
        <v>8987</v>
      </c>
      <c r="K2242" s="1" t="s">
        <v>8987</v>
      </c>
      <c r="L2242" s="1" t="s">
        <v>8988</v>
      </c>
      <c r="N2242" s="1" t="s">
        <v>167</v>
      </c>
      <c r="O2242" s="1" t="s">
        <v>117</v>
      </c>
      <c r="P2242" s="9">
        <v>96950</v>
      </c>
      <c r="Q2242" s="1" t="s">
        <v>118</v>
      </c>
      <c r="S2242" s="1">
        <v>16702340608</v>
      </c>
      <c r="U2242" s="1">
        <v>5613</v>
      </c>
      <c r="V2242" s="1" t="s">
        <v>2479</v>
      </c>
      <c r="W2242" s="1" t="s">
        <v>111</v>
      </c>
      <c r="X2242" s="1" t="s">
        <v>6567</v>
      </c>
      <c r="Y2242" s="1" t="s">
        <v>8989</v>
      </c>
      <c r="Z2242" s="1" t="s">
        <v>6567</v>
      </c>
      <c r="AA2242" s="1" t="s">
        <v>2242</v>
      </c>
      <c r="AB2242" s="1" t="s">
        <v>8988</v>
      </c>
      <c r="AD2242" s="1" t="s">
        <v>167</v>
      </c>
      <c r="AE2242" s="1" t="s">
        <v>117</v>
      </c>
      <c r="AF2242" s="9">
        <v>96950</v>
      </c>
      <c r="AG2242" s="1" t="s">
        <v>118</v>
      </c>
      <c r="AI2242" s="1">
        <v>16702346089</v>
      </c>
      <c r="AK2242" s="1" t="s">
        <v>8990</v>
      </c>
      <c r="BC2242" s="1" t="str">
        <f>"49-9071.00"</f>
        <v>49-9071.00</v>
      </c>
      <c r="BD2242" s="1" t="s">
        <v>214</v>
      </c>
      <c r="BE2242" s="1" t="s">
        <v>20326</v>
      </c>
      <c r="BF2242" s="1" t="s">
        <v>839</v>
      </c>
      <c r="BG2242" s="1">
        <v>2</v>
      </c>
      <c r="BH2242" s="1">
        <v>2</v>
      </c>
      <c r="BI2242" s="2">
        <v>44470</v>
      </c>
      <c r="BJ2242" s="2">
        <v>44834</v>
      </c>
      <c r="BK2242" s="2">
        <v>44470</v>
      </c>
      <c r="BL2242" s="2">
        <v>44834</v>
      </c>
      <c r="BM2242" s="1">
        <v>40</v>
      </c>
      <c r="BN2242" s="1">
        <v>0</v>
      </c>
      <c r="BO2242" s="1">
        <v>8</v>
      </c>
      <c r="BP2242" s="1">
        <v>8</v>
      </c>
      <c r="BQ2242" s="1">
        <v>8</v>
      </c>
      <c r="BR2242" s="1">
        <v>8</v>
      </c>
      <c r="BS2242" s="1">
        <v>8</v>
      </c>
      <c r="BT2242" s="1">
        <v>0</v>
      </c>
      <c r="BU2242" s="1" t="str">
        <f>"7:30 AM"</f>
        <v>7:30 AM</v>
      </c>
      <c r="BV2242" s="1" t="str">
        <f>"4:30 PM"</f>
        <v>4:30 PM</v>
      </c>
      <c r="BW2242" s="1" t="s">
        <v>135</v>
      </c>
      <c r="BX2242" s="1">
        <v>0</v>
      </c>
      <c r="BY2242" s="1">
        <v>6</v>
      </c>
      <c r="BZ2242" s="1" t="s">
        <v>111</v>
      </c>
      <c r="CA2242" s="1">
        <v>2</v>
      </c>
      <c r="CB2242" s="4" t="s">
        <v>20327</v>
      </c>
      <c r="CC2242" s="1" t="s">
        <v>20328</v>
      </c>
      <c r="CE2242" s="1" t="s">
        <v>167</v>
      </c>
      <c r="CF2242" s="1" t="s">
        <v>117</v>
      </c>
      <c r="CG2242" s="1">
        <v>96950</v>
      </c>
      <c r="CH2242" s="3">
        <v>8.7100000000000009</v>
      </c>
      <c r="CI2242" s="3">
        <v>8.7100000000000009</v>
      </c>
      <c r="CJ2242" s="3">
        <v>13.06</v>
      </c>
      <c r="CK2242" s="3">
        <v>13.06</v>
      </c>
      <c r="CL2242" s="1" t="s">
        <v>137</v>
      </c>
      <c r="CN2242" s="1" t="s">
        <v>139</v>
      </c>
      <c r="CP2242" s="1" t="s">
        <v>112</v>
      </c>
      <c r="CQ2242" s="1" t="s">
        <v>111</v>
      </c>
      <c r="CR2242" s="1" t="s">
        <v>112</v>
      </c>
      <c r="CS2242" s="1" t="s">
        <v>111</v>
      </c>
      <c r="CT2242" s="1" t="s">
        <v>138</v>
      </c>
      <c r="CU2242" s="1" t="s">
        <v>111</v>
      </c>
      <c r="CV2242" s="1" t="s">
        <v>111</v>
      </c>
      <c r="CW2242" s="1" t="s">
        <v>6573</v>
      </c>
      <c r="CX2242" s="1">
        <v>16702346089</v>
      </c>
      <c r="CY2242" s="1" t="s">
        <v>8990</v>
      </c>
      <c r="CZ2242" s="1" t="s">
        <v>138</v>
      </c>
      <c r="DA2242" s="1" t="s">
        <v>111</v>
      </c>
      <c r="DB2242" s="1" t="s">
        <v>111</v>
      </c>
    </row>
    <row r="2243" spans="1:111" ht="15.6" customHeight="1" x14ac:dyDescent="0.25">
      <c r="A2243" s="1" t="s">
        <v>20329</v>
      </c>
      <c r="B2243" s="1" t="s">
        <v>238</v>
      </c>
      <c r="C2243" s="2">
        <v>44361.865318402779</v>
      </c>
      <c r="D2243" s="2">
        <v>44420</v>
      </c>
      <c r="E2243" s="1" t="s">
        <v>110</v>
      </c>
      <c r="F2243" s="2">
        <v>44469.833333333336</v>
      </c>
      <c r="G2243" s="1" t="s">
        <v>111</v>
      </c>
      <c r="H2243" s="1" t="s">
        <v>112</v>
      </c>
      <c r="I2243" s="1" t="s">
        <v>112</v>
      </c>
      <c r="J2243" s="1" t="s">
        <v>9074</v>
      </c>
      <c r="K2243" s="1" t="s">
        <v>9075</v>
      </c>
      <c r="L2243" s="1" t="s">
        <v>9076</v>
      </c>
      <c r="N2243" s="1" t="s">
        <v>116</v>
      </c>
      <c r="O2243" s="1" t="s">
        <v>117</v>
      </c>
      <c r="P2243" s="9">
        <v>96950</v>
      </c>
      <c r="Q2243" s="1" t="s">
        <v>118</v>
      </c>
      <c r="S2243" s="1">
        <v>16702852247</v>
      </c>
      <c r="U2243" s="1">
        <v>56152</v>
      </c>
      <c r="V2243" s="1" t="s">
        <v>119</v>
      </c>
      <c r="X2243" s="1" t="s">
        <v>656</v>
      </c>
      <c r="Y2243" s="1" t="s">
        <v>9077</v>
      </c>
      <c r="AA2243" s="1" t="s">
        <v>619</v>
      </c>
      <c r="AB2243" s="1" t="s">
        <v>9076</v>
      </c>
      <c r="AD2243" s="1" t="s">
        <v>116</v>
      </c>
      <c r="AE2243" s="1" t="s">
        <v>117</v>
      </c>
      <c r="AF2243" s="9">
        <v>96950</v>
      </c>
      <c r="AG2243" s="1" t="s">
        <v>118</v>
      </c>
      <c r="AI2243" s="1">
        <v>16702852247</v>
      </c>
      <c r="AK2243" s="1" t="s">
        <v>620</v>
      </c>
      <c r="AL2243" s="1" t="s">
        <v>125</v>
      </c>
      <c r="AM2243" s="1" t="s">
        <v>621</v>
      </c>
      <c r="AN2243" s="1" t="s">
        <v>622</v>
      </c>
      <c r="AP2243" s="1" t="s">
        <v>1284</v>
      </c>
      <c r="AR2243" s="1" t="s">
        <v>116</v>
      </c>
      <c r="AS2243" s="1" t="s">
        <v>117</v>
      </c>
      <c r="AT2243" s="9">
        <v>96950</v>
      </c>
      <c r="AU2243" s="1" t="s">
        <v>118</v>
      </c>
      <c r="AW2243" s="1">
        <v>16702353403</v>
      </c>
      <c r="AY2243" s="1" t="s">
        <v>1406</v>
      </c>
      <c r="AZ2243" s="1" t="s">
        <v>626</v>
      </c>
      <c r="BA2243" s="1" t="s">
        <v>1407</v>
      </c>
      <c r="BC2243" s="1" t="str">
        <f>"13-2011.01"</f>
        <v>13-2011.01</v>
      </c>
      <c r="BD2243" s="1" t="s">
        <v>932</v>
      </c>
      <c r="BE2243" s="1" t="s">
        <v>13225</v>
      </c>
      <c r="BF2243" s="1" t="s">
        <v>759</v>
      </c>
      <c r="BG2243" s="1">
        <v>1</v>
      </c>
      <c r="BH2243" s="1">
        <v>1</v>
      </c>
      <c r="BI2243" s="2">
        <v>44471</v>
      </c>
      <c r="BJ2243" s="2">
        <v>45566</v>
      </c>
      <c r="BK2243" s="2">
        <v>44471</v>
      </c>
      <c r="BL2243" s="2">
        <v>45566</v>
      </c>
      <c r="BM2243" s="1">
        <v>35</v>
      </c>
      <c r="BN2243" s="1">
        <v>0</v>
      </c>
      <c r="BO2243" s="1">
        <v>7</v>
      </c>
      <c r="BP2243" s="1">
        <v>7</v>
      </c>
      <c r="BQ2243" s="1">
        <v>7</v>
      </c>
      <c r="BR2243" s="1">
        <v>7</v>
      </c>
      <c r="BS2243" s="1">
        <v>7</v>
      </c>
      <c r="BT2243" s="1">
        <v>0</v>
      </c>
      <c r="BU2243" s="1" t="str">
        <f>"9:00 AM"</f>
        <v>9:00 AM</v>
      </c>
      <c r="BV2243" s="1" t="str">
        <f>"5:00 PM"</f>
        <v>5:00 PM</v>
      </c>
      <c r="BW2243" s="1" t="s">
        <v>135</v>
      </c>
      <c r="BX2243" s="1">
        <v>0</v>
      </c>
      <c r="BY2243" s="1">
        <v>36</v>
      </c>
      <c r="BZ2243" s="1" t="s">
        <v>112</v>
      </c>
      <c r="CB2243" s="1" t="s">
        <v>13226</v>
      </c>
      <c r="CC2243" s="1" t="s">
        <v>9080</v>
      </c>
      <c r="CD2243" s="1" t="s">
        <v>9076</v>
      </c>
      <c r="CE2243" s="1" t="s">
        <v>116</v>
      </c>
      <c r="CF2243" s="1" t="s">
        <v>117</v>
      </c>
      <c r="CG2243" s="1">
        <v>96950</v>
      </c>
      <c r="CH2243" s="3">
        <v>14.85</v>
      </c>
      <c r="CI2243" s="3">
        <v>14.85</v>
      </c>
      <c r="CJ2243" s="3">
        <v>22.28</v>
      </c>
      <c r="CK2243" s="3">
        <v>22.28</v>
      </c>
      <c r="CL2243" s="1" t="s">
        <v>137</v>
      </c>
      <c r="CN2243" s="1" t="s">
        <v>139</v>
      </c>
      <c r="CP2243" s="1" t="s">
        <v>112</v>
      </c>
      <c r="CQ2243" s="1" t="s">
        <v>111</v>
      </c>
      <c r="CR2243" s="1" t="s">
        <v>112</v>
      </c>
      <c r="CS2243" s="1" t="s">
        <v>111</v>
      </c>
      <c r="CT2243" s="1" t="s">
        <v>138</v>
      </c>
      <c r="CU2243" s="1" t="s">
        <v>111</v>
      </c>
      <c r="CV2243" s="1" t="s">
        <v>138</v>
      </c>
      <c r="CW2243" s="1" t="s">
        <v>631</v>
      </c>
      <c r="CX2243" s="1">
        <v>16702852247</v>
      </c>
      <c r="CY2243" s="1" t="s">
        <v>620</v>
      </c>
      <c r="CZ2243" s="1" t="s">
        <v>138</v>
      </c>
      <c r="DA2243" s="1" t="s">
        <v>111</v>
      </c>
      <c r="DB2243" s="1" t="s">
        <v>112</v>
      </c>
    </row>
    <row r="2244" spans="1:111" ht="15.6" customHeight="1" x14ac:dyDescent="0.25">
      <c r="A2244" s="1" t="s">
        <v>20338</v>
      </c>
      <c r="B2244" s="1" t="s">
        <v>238</v>
      </c>
      <c r="C2244" s="2">
        <v>44390.467705671297</v>
      </c>
      <c r="D2244" s="2">
        <v>44435</v>
      </c>
      <c r="E2244" s="1" t="s">
        <v>110</v>
      </c>
      <c r="F2244" s="2">
        <v>44468.833333333336</v>
      </c>
      <c r="G2244" s="1" t="s">
        <v>112</v>
      </c>
      <c r="H2244" s="1" t="s">
        <v>112</v>
      </c>
      <c r="I2244" s="1" t="s">
        <v>112</v>
      </c>
      <c r="J2244" s="1" t="s">
        <v>8377</v>
      </c>
      <c r="K2244" s="1" t="s">
        <v>6539</v>
      </c>
      <c r="L2244" s="1" t="s">
        <v>6540</v>
      </c>
      <c r="M2244" s="1" t="s">
        <v>6541</v>
      </c>
      <c r="N2244" s="1" t="s">
        <v>116</v>
      </c>
      <c r="O2244" s="1" t="s">
        <v>117</v>
      </c>
      <c r="P2244" s="9">
        <v>96950</v>
      </c>
      <c r="Q2244" s="1" t="s">
        <v>118</v>
      </c>
      <c r="R2244" s="1" t="s">
        <v>117</v>
      </c>
      <c r="S2244" s="1">
        <v>16702350467</v>
      </c>
      <c r="U2244" s="1">
        <v>445110</v>
      </c>
      <c r="V2244" s="1" t="s">
        <v>119</v>
      </c>
      <c r="X2244" s="1" t="s">
        <v>6542</v>
      </c>
      <c r="Y2244" s="1" t="s">
        <v>6543</v>
      </c>
      <c r="Z2244" s="1" t="s">
        <v>138</v>
      </c>
      <c r="AA2244" s="1" t="s">
        <v>245</v>
      </c>
      <c r="AB2244" s="1" t="s">
        <v>6540</v>
      </c>
      <c r="AC2244" s="1" t="s">
        <v>6541</v>
      </c>
      <c r="AD2244" s="1" t="s">
        <v>116</v>
      </c>
      <c r="AE2244" s="1" t="s">
        <v>117</v>
      </c>
      <c r="AF2244" s="9">
        <v>96950</v>
      </c>
      <c r="AG2244" s="1" t="s">
        <v>118</v>
      </c>
      <c r="AH2244" s="1" t="s">
        <v>117</v>
      </c>
      <c r="AI2244" s="1">
        <v>16702350467</v>
      </c>
      <c r="AK2244" s="1" t="s">
        <v>6544</v>
      </c>
      <c r="BC2244" s="1" t="str">
        <f>"41-1011.00"</f>
        <v>41-1011.00</v>
      </c>
      <c r="BD2244" s="1" t="s">
        <v>975</v>
      </c>
      <c r="BE2244" s="1" t="s">
        <v>8378</v>
      </c>
      <c r="BF2244" s="1" t="s">
        <v>977</v>
      </c>
      <c r="BG2244" s="1">
        <v>2</v>
      </c>
      <c r="BH2244" s="1">
        <v>2</v>
      </c>
      <c r="BI2244" s="2">
        <v>44470</v>
      </c>
      <c r="BJ2244" s="2">
        <v>44834</v>
      </c>
      <c r="BK2244" s="2">
        <v>44470</v>
      </c>
      <c r="BL2244" s="2">
        <v>44834</v>
      </c>
      <c r="BM2244" s="1">
        <v>40</v>
      </c>
      <c r="BN2244" s="1">
        <v>0</v>
      </c>
      <c r="BO2244" s="1">
        <v>8</v>
      </c>
      <c r="BP2244" s="1">
        <v>8</v>
      </c>
      <c r="BQ2244" s="1">
        <v>8</v>
      </c>
      <c r="BR2244" s="1">
        <v>8</v>
      </c>
      <c r="BS2244" s="1">
        <v>8</v>
      </c>
      <c r="BT2244" s="1">
        <v>0</v>
      </c>
      <c r="BU2244" s="1" t="str">
        <f>"8:00 AM"</f>
        <v>8:00 AM</v>
      </c>
      <c r="BV2244" s="1" t="str">
        <f>"5:00 PM"</f>
        <v>5:00 PM</v>
      </c>
      <c r="BW2244" s="1" t="s">
        <v>135</v>
      </c>
      <c r="BX2244" s="1">
        <v>0</v>
      </c>
      <c r="BY2244" s="1">
        <v>12</v>
      </c>
      <c r="BZ2244" s="1" t="s">
        <v>111</v>
      </c>
      <c r="CA2244" s="1">
        <v>2</v>
      </c>
      <c r="CB2244" s="1" t="s">
        <v>8379</v>
      </c>
      <c r="CC2244" s="1" t="s">
        <v>6540</v>
      </c>
      <c r="CD2244" s="1" t="s">
        <v>6541</v>
      </c>
      <c r="CE2244" s="1" t="s">
        <v>116</v>
      </c>
      <c r="CF2244" s="1" t="s">
        <v>117</v>
      </c>
      <c r="CG2244" s="1">
        <v>96950</v>
      </c>
      <c r="CH2244" s="3">
        <v>10.050000000000001</v>
      </c>
      <c r="CI2244" s="3">
        <v>10.050000000000001</v>
      </c>
      <c r="CJ2244" s="3">
        <v>15.08</v>
      </c>
      <c r="CK2244" s="3">
        <v>15.08</v>
      </c>
      <c r="CL2244" s="1" t="s">
        <v>137</v>
      </c>
      <c r="CM2244" s="1" t="s">
        <v>138</v>
      </c>
      <c r="CN2244" s="1" t="s">
        <v>139</v>
      </c>
      <c r="CP2244" s="1" t="s">
        <v>112</v>
      </c>
      <c r="CQ2244" s="1" t="s">
        <v>111</v>
      </c>
      <c r="CR2244" s="1" t="s">
        <v>112</v>
      </c>
      <c r="CS2244" s="1" t="s">
        <v>111</v>
      </c>
      <c r="CT2244" s="1" t="s">
        <v>138</v>
      </c>
      <c r="CU2244" s="1" t="s">
        <v>111</v>
      </c>
      <c r="CV2244" s="1" t="s">
        <v>138</v>
      </c>
      <c r="CW2244" s="1" t="s">
        <v>6547</v>
      </c>
      <c r="CX2244" s="1">
        <v>16702350467</v>
      </c>
      <c r="CY2244" s="1" t="s">
        <v>6544</v>
      </c>
      <c r="CZ2244" s="1" t="s">
        <v>138</v>
      </c>
      <c r="DA2244" s="1" t="s">
        <v>111</v>
      </c>
      <c r="DB2244" s="1" t="s">
        <v>112</v>
      </c>
    </row>
    <row r="2245" spans="1:111" ht="15.6" customHeight="1" x14ac:dyDescent="0.25">
      <c r="A2245" s="1" t="s">
        <v>20344</v>
      </c>
      <c r="B2245" s="1" t="s">
        <v>238</v>
      </c>
      <c r="C2245" s="2">
        <v>44386.031678703701</v>
      </c>
      <c r="D2245" s="2">
        <v>44424</v>
      </c>
      <c r="E2245" s="1" t="s">
        <v>180</v>
      </c>
      <c r="G2245" s="1" t="s">
        <v>112</v>
      </c>
      <c r="H2245" s="1" t="s">
        <v>112</v>
      </c>
      <c r="I2245" s="1" t="s">
        <v>112</v>
      </c>
      <c r="J2245" s="1" t="s">
        <v>4347</v>
      </c>
      <c r="K2245" s="1" t="s">
        <v>4348</v>
      </c>
      <c r="L2245" s="1" t="s">
        <v>4349</v>
      </c>
      <c r="M2245" s="1" t="s">
        <v>4350</v>
      </c>
      <c r="N2245" s="1" t="s">
        <v>116</v>
      </c>
      <c r="O2245" s="1" t="s">
        <v>117</v>
      </c>
      <c r="P2245" s="9">
        <v>96950</v>
      </c>
      <c r="Q2245" s="1" t="s">
        <v>118</v>
      </c>
      <c r="S2245" s="1">
        <v>16703223311</v>
      </c>
      <c r="T2245" s="1">
        <v>4504</v>
      </c>
      <c r="U2245" s="1">
        <v>72111</v>
      </c>
      <c r="V2245" s="1" t="s">
        <v>119</v>
      </c>
      <c r="X2245" s="1" t="s">
        <v>656</v>
      </c>
      <c r="Y2245" s="1" t="s">
        <v>4351</v>
      </c>
      <c r="AA2245" s="1" t="s">
        <v>1129</v>
      </c>
      <c r="AB2245" s="1" t="s">
        <v>4349</v>
      </c>
      <c r="AC2245" s="1" t="s">
        <v>4350</v>
      </c>
      <c r="AD2245" s="1" t="s">
        <v>116</v>
      </c>
      <c r="AE2245" s="1" t="s">
        <v>117</v>
      </c>
      <c r="AF2245" s="9">
        <v>96950</v>
      </c>
      <c r="AG2245" s="1" t="s">
        <v>118</v>
      </c>
      <c r="AI2245" s="1">
        <v>16703223311</v>
      </c>
      <c r="AJ2245" s="1">
        <v>4504</v>
      </c>
      <c r="AK2245" s="1" t="s">
        <v>4352</v>
      </c>
      <c r="BC2245" s="1" t="str">
        <f>"35-3031.00"</f>
        <v>35-3031.00</v>
      </c>
      <c r="BD2245" s="1" t="s">
        <v>174</v>
      </c>
      <c r="BE2245" s="1" t="s">
        <v>20345</v>
      </c>
      <c r="BF2245" s="1" t="s">
        <v>4629</v>
      </c>
      <c r="BG2245" s="1">
        <v>15</v>
      </c>
      <c r="BH2245" s="1">
        <v>15</v>
      </c>
      <c r="BI2245" s="2">
        <v>44470</v>
      </c>
      <c r="BJ2245" s="2">
        <v>44834</v>
      </c>
      <c r="BK2245" s="2">
        <v>44470</v>
      </c>
      <c r="BL2245" s="2">
        <v>44834</v>
      </c>
      <c r="BM2245" s="1">
        <v>40</v>
      </c>
      <c r="BN2245" s="1">
        <v>0</v>
      </c>
      <c r="BO2245" s="1">
        <v>8</v>
      </c>
      <c r="BP2245" s="1">
        <v>8</v>
      </c>
      <c r="BQ2245" s="1">
        <v>8</v>
      </c>
      <c r="BR2245" s="1">
        <v>8</v>
      </c>
      <c r="BS2245" s="1">
        <v>8</v>
      </c>
      <c r="BT2245" s="1">
        <v>0</v>
      </c>
      <c r="BU2245" s="1" t="str">
        <f>"8:00 AM"</f>
        <v>8:00 AM</v>
      </c>
      <c r="BV2245" s="1" t="str">
        <f>"5:00 PM"</f>
        <v>5:00 PM</v>
      </c>
      <c r="BW2245" s="1" t="s">
        <v>135</v>
      </c>
      <c r="BX2245" s="1">
        <v>0</v>
      </c>
      <c r="BY2245" s="1">
        <v>3</v>
      </c>
      <c r="BZ2245" s="1" t="s">
        <v>112</v>
      </c>
      <c r="CB2245" s="1" t="s">
        <v>18320</v>
      </c>
      <c r="CC2245" s="1" t="s">
        <v>4349</v>
      </c>
      <c r="CD2245" s="1" t="s">
        <v>4350</v>
      </c>
      <c r="CE2245" s="1" t="s">
        <v>116</v>
      </c>
      <c r="CF2245" s="1" t="s">
        <v>117</v>
      </c>
      <c r="CG2245" s="1">
        <v>96950</v>
      </c>
      <c r="CH2245" s="3">
        <v>7.78</v>
      </c>
      <c r="CI2245" s="3">
        <v>7.78</v>
      </c>
      <c r="CJ2245" s="3">
        <v>11.67</v>
      </c>
      <c r="CK2245" s="3">
        <v>11.67</v>
      </c>
      <c r="CL2245" s="1" t="s">
        <v>137</v>
      </c>
      <c r="CM2245" s="1" t="s">
        <v>4355</v>
      </c>
      <c r="CN2245" s="1" t="s">
        <v>139</v>
      </c>
      <c r="CP2245" s="1" t="s">
        <v>112</v>
      </c>
      <c r="CQ2245" s="1" t="s">
        <v>111</v>
      </c>
      <c r="CR2245" s="1" t="s">
        <v>112</v>
      </c>
      <c r="CS2245" s="1" t="s">
        <v>111</v>
      </c>
      <c r="CT2245" s="1" t="s">
        <v>138</v>
      </c>
      <c r="CU2245" s="1" t="s">
        <v>111</v>
      </c>
      <c r="CV2245" s="1" t="s">
        <v>111</v>
      </c>
      <c r="CW2245" s="1" t="s">
        <v>5257</v>
      </c>
      <c r="CX2245" s="1">
        <v>16703223311</v>
      </c>
      <c r="CY2245" s="1" t="s">
        <v>4357</v>
      </c>
      <c r="CZ2245" s="1" t="s">
        <v>4358</v>
      </c>
      <c r="DA2245" s="1" t="s">
        <v>111</v>
      </c>
      <c r="DB2245" s="1" t="s">
        <v>112</v>
      </c>
      <c r="DC2245" s="1" t="s">
        <v>4359</v>
      </c>
      <c r="DD2245" s="1" t="s">
        <v>4360</v>
      </c>
      <c r="DE2245" s="1" t="s">
        <v>1747</v>
      </c>
      <c r="DF2245" s="1" t="s">
        <v>4347</v>
      </c>
      <c r="DG2245" s="1" t="s">
        <v>4361</v>
      </c>
    </row>
    <row r="2246" spans="1:111" ht="15.6" customHeight="1" x14ac:dyDescent="0.25">
      <c r="A2246" s="1" t="s">
        <v>20350</v>
      </c>
      <c r="B2246" s="1" t="s">
        <v>238</v>
      </c>
      <c r="C2246" s="2">
        <v>44359.383264351854</v>
      </c>
      <c r="D2246" s="2">
        <v>44404</v>
      </c>
      <c r="E2246" s="1" t="s">
        <v>110</v>
      </c>
      <c r="F2246" s="2">
        <v>44468.833333333336</v>
      </c>
      <c r="G2246" s="1" t="s">
        <v>112</v>
      </c>
      <c r="H2246" s="1" t="s">
        <v>112</v>
      </c>
      <c r="I2246" s="1" t="s">
        <v>112</v>
      </c>
      <c r="J2246" s="1" t="s">
        <v>20351</v>
      </c>
      <c r="K2246" s="1" t="s">
        <v>20352</v>
      </c>
      <c r="L2246" s="1" t="s">
        <v>1130</v>
      </c>
      <c r="M2246" s="1" t="s">
        <v>138</v>
      </c>
      <c r="N2246" s="1" t="s">
        <v>116</v>
      </c>
      <c r="O2246" s="1" t="s">
        <v>117</v>
      </c>
      <c r="P2246" s="9">
        <v>96950</v>
      </c>
      <c r="Q2246" s="1" t="s">
        <v>118</v>
      </c>
      <c r="S2246" s="1">
        <v>16702341858</v>
      </c>
      <c r="U2246" s="1">
        <v>4451</v>
      </c>
      <c r="V2246" s="1" t="s">
        <v>119</v>
      </c>
      <c r="X2246" s="1" t="s">
        <v>2952</v>
      </c>
      <c r="Y2246" s="1" t="s">
        <v>20353</v>
      </c>
      <c r="AA2246" s="1" t="s">
        <v>973</v>
      </c>
      <c r="AB2246" s="1" t="s">
        <v>1130</v>
      </c>
      <c r="AC2246" s="1" t="s">
        <v>138</v>
      </c>
      <c r="AD2246" s="1" t="s">
        <v>116</v>
      </c>
      <c r="AE2246" s="1" t="s">
        <v>117</v>
      </c>
      <c r="AF2246" s="9">
        <v>96950</v>
      </c>
      <c r="AG2246" s="1" t="s">
        <v>118</v>
      </c>
      <c r="AI2246" s="1">
        <v>16702341858</v>
      </c>
      <c r="AK2246" s="1" t="s">
        <v>20354</v>
      </c>
      <c r="BC2246" s="1" t="str">
        <f>"41-1011.00"</f>
        <v>41-1011.00</v>
      </c>
      <c r="BD2246" s="1" t="s">
        <v>975</v>
      </c>
      <c r="BE2246" s="1" t="s">
        <v>20355</v>
      </c>
      <c r="BF2246" s="1" t="s">
        <v>16186</v>
      </c>
      <c r="BG2246" s="1">
        <v>1</v>
      </c>
      <c r="BH2246" s="1">
        <v>1</v>
      </c>
      <c r="BI2246" s="2">
        <v>44470</v>
      </c>
      <c r="BJ2246" s="2">
        <v>44834</v>
      </c>
      <c r="BK2246" s="2">
        <v>44470</v>
      </c>
      <c r="BL2246" s="2">
        <v>44834</v>
      </c>
      <c r="BM2246" s="1">
        <v>40</v>
      </c>
      <c r="BN2246" s="1">
        <v>0</v>
      </c>
      <c r="BO2246" s="1">
        <v>8</v>
      </c>
      <c r="BP2246" s="1">
        <v>8</v>
      </c>
      <c r="BQ2246" s="1">
        <v>8</v>
      </c>
      <c r="BR2246" s="1">
        <v>8</v>
      </c>
      <c r="BS2246" s="1">
        <v>8</v>
      </c>
      <c r="BT2246" s="1">
        <v>0</v>
      </c>
      <c r="BU2246" s="1" t="str">
        <f>"8:00 AM"</f>
        <v>8:00 AM</v>
      </c>
      <c r="BV2246" s="1" t="str">
        <f>"5:00 PM"</f>
        <v>5:00 PM</v>
      </c>
      <c r="BW2246" s="1" t="s">
        <v>230</v>
      </c>
      <c r="BX2246" s="1">
        <v>0</v>
      </c>
      <c r="BY2246" s="1">
        <v>12</v>
      </c>
      <c r="BZ2246" s="1" t="s">
        <v>112</v>
      </c>
      <c r="CB2246" s="1" t="s">
        <v>20356</v>
      </c>
      <c r="CC2246" s="1" t="s">
        <v>818</v>
      </c>
      <c r="CD2246" s="1" t="s">
        <v>168</v>
      </c>
      <c r="CE2246" s="1" t="s">
        <v>738</v>
      </c>
      <c r="CF2246" s="1" t="s">
        <v>117</v>
      </c>
      <c r="CG2246" s="1">
        <v>96950</v>
      </c>
      <c r="CH2246" s="3">
        <v>9.98</v>
      </c>
      <c r="CI2246" s="3">
        <v>9.98</v>
      </c>
      <c r="CJ2246" s="3">
        <v>14.97</v>
      </c>
      <c r="CK2246" s="3">
        <v>14.97</v>
      </c>
      <c r="CL2246" s="1" t="s">
        <v>137</v>
      </c>
      <c r="CM2246" s="1" t="s">
        <v>168</v>
      </c>
      <c r="CN2246" s="1" t="s">
        <v>139</v>
      </c>
      <c r="CP2246" s="1" t="s">
        <v>112</v>
      </c>
      <c r="CQ2246" s="1" t="s">
        <v>111</v>
      </c>
      <c r="CR2246" s="1" t="s">
        <v>112</v>
      </c>
      <c r="CS2246" s="1" t="s">
        <v>111</v>
      </c>
      <c r="CT2246" s="1" t="s">
        <v>138</v>
      </c>
      <c r="CU2246" s="1" t="s">
        <v>111</v>
      </c>
      <c r="CV2246" s="1" t="s">
        <v>138</v>
      </c>
      <c r="CW2246" s="1" t="s">
        <v>1620</v>
      </c>
      <c r="CX2246" s="1">
        <v>16702341858</v>
      </c>
      <c r="CY2246" s="1" t="s">
        <v>20354</v>
      </c>
      <c r="CZ2246" s="1" t="s">
        <v>138</v>
      </c>
      <c r="DA2246" s="1" t="s">
        <v>111</v>
      </c>
      <c r="DB2246" s="1" t="s">
        <v>112</v>
      </c>
    </row>
    <row r="2247" spans="1:111" ht="15.6" customHeight="1" x14ac:dyDescent="0.25">
      <c r="A2247" s="1" t="s">
        <v>20359</v>
      </c>
      <c r="B2247" s="1" t="s">
        <v>238</v>
      </c>
      <c r="C2247" s="2">
        <v>44356.207530671294</v>
      </c>
      <c r="D2247" s="2">
        <v>44403</v>
      </c>
      <c r="E2247" s="1" t="s">
        <v>180</v>
      </c>
      <c r="G2247" s="1" t="s">
        <v>112</v>
      </c>
      <c r="H2247" s="1" t="s">
        <v>112</v>
      </c>
      <c r="I2247" s="1" t="s">
        <v>112</v>
      </c>
      <c r="J2247" s="1" t="s">
        <v>2477</v>
      </c>
      <c r="L2247" s="1" t="s">
        <v>2070</v>
      </c>
      <c r="M2247" s="1" t="s">
        <v>2478</v>
      </c>
      <c r="N2247" s="1" t="s">
        <v>116</v>
      </c>
      <c r="O2247" s="1" t="s">
        <v>117</v>
      </c>
      <c r="P2247" s="9">
        <v>96950</v>
      </c>
      <c r="Q2247" s="1" t="s">
        <v>118</v>
      </c>
      <c r="R2247" s="1" t="s">
        <v>138</v>
      </c>
      <c r="S2247" s="1">
        <v>16702330349</v>
      </c>
      <c r="U2247" s="1">
        <v>56132</v>
      </c>
      <c r="V2247" s="1" t="s">
        <v>2479</v>
      </c>
      <c r="W2247" s="1" t="s">
        <v>111</v>
      </c>
      <c r="X2247" s="1" t="s">
        <v>2480</v>
      </c>
      <c r="Y2247" s="1" t="s">
        <v>2481</v>
      </c>
      <c r="Z2247" s="1" t="s">
        <v>2482</v>
      </c>
      <c r="AA2247" s="1" t="s">
        <v>2483</v>
      </c>
      <c r="AB2247" s="1" t="s">
        <v>2070</v>
      </c>
      <c r="AC2247" s="1" t="s">
        <v>2478</v>
      </c>
      <c r="AD2247" s="1" t="s">
        <v>116</v>
      </c>
      <c r="AE2247" s="1" t="s">
        <v>117</v>
      </c>
      <c r="AF2247" s="9">
        <v>96950</v>
      </c>
      <c r="AG2247" s="1" t="s">
        <v>118</v>
      </c>
      <c r="AH2247" s="1" t="s">
        <v>138</v>
      </c>
      <c r="AI2247" s="1">
        <v>16702330349</v>
      </c>
      <c r="AK2247" s="1" t="s">
        <v>2484</v>
      </c>
      <c r="BC2247" s="1" t="str">
        <f>"37-2012.00"</f>
        <v>37-2012.00</v>
      </c>
      <c r="BD2247" s="1" t="s">
        <v>576</v>
      </c>
      <c r="BE2247" s="1" t="s">
        <v>2485</v>
      </c>
      <c r="BF2247" s="1" t="s">
        <v>2486</v>
      </c>
      <c r="BG2247" s="1">
        <v>1</v>
      </c>
      <c r="BH2247" s="1">
        <v>1</v>
      </c>
      <c r="BI2247" s="2">
        <v>44470</v>
      </c>
      <c r="BJ2247" s="2">
        <v>44834</v>
      </c>
      <c r="BK2247" s="2">
        <v>44470</v>
      </c>
      <c r="BL2247" s="2">
        <v>44834</v>
      </c>
      <c r="BM2247" s="1">
        <v>35</v>
      </c>
      <c r="BN2247" s="1">
        <v>0</v>
      </c>
      <c r="BO2247" s="1">
        <v>7</v>
      </c>
      <c r="BP2247" s="1">
        <v>7</v>
      </c>
      <c r="BQ2247" s="1">
        <v>7</v>
      </c>
      <c r="BR2247" s="1">
        <v>7</v>
      </c>
      <c r="BS2247" s="1">
        <v>7</v>
      </c>
      <c r="BT2247" s="1">
        <v>0</v>
      </c>
      <c r="BU2247" s="1" t="str">
        <f>"8:00 AM"</f>
        <v>8:00 AM</v>
      </c>
      <c r="BV2247" s="1" t="str">
        <f>"4:00 PM"</f>
        <v>4:00 PM</v>
      </c>
      <c r="BW2247" s="1" t="s">
        <v>135</v>
      </c>
      <c r="BX2247" s="1">
        <v>0</v>
      </c>
      <c r="BY2247" s="1">
        <v>3</v>
      </c>
      <c r="BZ2247" s="1" t="s">
        <v>112</v>
      </c>
      <c r="CB2247" s="1" t="s">
        <v>20360</v>
      </c>
      <c r="CC2247" s="1" t="s">
        <v>20361</v>
      </c>
      <c r="CE2247" s="1" t="s">
        <v>116</v>
      </c>
      <c r="CF2247" s="1" t="s">
        <v>117</v>
      </c>
      <c r="CG2247" s="1">
        <v>96950</v>
      </c>
      <c r="CH2247" s="3">
        <v>7.59</v>
      </c>
      <c r="CI2247" s="3">
        <v>7.59</v>
      </c>
      <c r="CJ2247" s="3">
        <v>11.39</v>
      </c>
      <c r="CK2247" s="3">
        <v>11.39</v>
      </c>
      <c r="CL2247" s="1" t="s">
        <v>137</v>
      </c>
      <c r="CM2247" s="1" t="s">
        <v>138</v>
      </c>
      <c r="CN2247" s="1" t="s">
        <v>139</v>
      </c>
      <c r="CP2247" s="1" t="s">
        <v>112</v>
      </c>
      <c r="CQ2247" s="1" t="s">
        <v>111</v>
      </c>
      <c r="CR2247" s="1" t="s">
        <v>112</v>
      </c>
      <c r="CS2247" s="1" t="s">
        <v>111</v>
      </c>
      <c r="CT2247" s="1" t="s">
        <v>138</v>
      </c>
      <c r="CU2247" s="1" t="s">
        <v>111</v>
      </c>
      <c r="CV2247" s="1" t="s">
        <v>138</v>
      </c>
      <c r="CW2247" s="1" t="s">
        <v>138</v>
      </c>
      <c r="CX2247" s="1">
        <v>16702330349</v>
      </c>
      <c r="CY2247" s="1" t="s">
        <v>2489</v>
      </c>
      <c r="CZ2247" s="1" t="s">
        <v>138</v>
      </c>
      <c r="DA2247" s="1" t="s">
        <v>111</v>
      </c>
      <c r="DB2247" s="1" t="s">
        <v>111</v>
      </c>
    </row>
    <row r="2248" spans="1:111" ht="15.6" customHeight="1" x14ac:dyDescent="0.25">
      <c r="A2248" s="1" t="s">
        <v>20362</v>
      </c>
      <c r="B2248" s="1" t="s">
        <v>238</v>
      </c>
      <c r="C2248" s="2">
        <v>44361.415981481485</v>
      </c>
      <c r="D2248" s="2">
        <v>44405</v>
      </c>
      <c r="E2248" s="1" t="s">
        <v>110</v>
      </c>
      <c r="F2248" s="2">
        <v>44468.833333333336</v>
      </c>
      <c r="G2248" s="1" t="s">
        <v>112</v>
      </c>
      <c r="H2248" s="1" t="s">
        <v>112</v>
      </c>
      <c r="I2248" s="1" t="s">
        <v>112</v>
      </c>
      <c r="J2248" s="1" t="s">
        <v>15047</v>
      </c>
      <c r="K2248" s="1" t="s">
        <v>17876</v>
      </c>
      <c r="L2248" s="1" t="s">
        <v>17877</v>
      </c>
      <c r="M2248" s="1" t="s">
        <v>138</v>
      </c>
      <c r="N2248" s="1" t="s">
        <v>116</v>
      </c>
      <c r="O2248" s="1" t="s">
        <v>117</v>
      </c>
      <c r="P2248" s="9">
        <v>96950</v>
      </c>
      <c r="Q2248" s="1" t="s">
        <v>118</v>
      </c>
      <c r="R2248" s="1" t="s">
        <v>138</v>
      </c>
      <c r="S2248" s="1">
        <v>16707898360</v>
      </c>
      <c r="U2248" s="1">
        <v>56132</v>
      </c>
      <c r="V2248" s="1" t="s">
        <v>119</v>
      </c>
      <c r="X2248" s="1" t="s">
        <v>20363</v>
      </c>
      <c r="Y2248" s="1" t="s">
        <v>20364</v>
      </c>
      <c r="Z2248" s="1" t="s">
        <v>4457</v>
      </c>
      <c r="AA2248" s="1" t="s">
        <v>357</v>
      </c>
      <c r="AB2248" s="1" t="s">
        <v>20365</v>
      </c>
      <c r="AD2248" s="1" t="s">
        <v>116</v>
      </c>
      <c r="AE2248" s="1" t="s">
        <v>117</v>
      </c>
      <c r="AF2248" s="9">
        <v>96950</v>
      </c>
      <c r="AG2248" s="1" t="s">
        <v>118</v>
      </c>
      <c r="AH2248" s="1" t="s">
        <v>138</v>
      </c>
      <c r="AI2248" s="1">
        <v>16707898360</v>
      </c>
      <c r="AK2248" s="1" t="s">
        <v>15055</v>
      </c>
      <c r="BC2248" s="1" t="str">
        <f>"15-1199.09"</f>
        <v>15-1199.09</v>
      </c>
      <c r="BD2248" s="1" t="s">
        <v>17879</v>
      </c>
      <c r="BE2248" s="1" t="s">
        <v>20366</v>
      </c>
      <c r="BF2248" s="1" t="s">
        <v>17881</v>
      </c>
      <c r="BG2248" s="1">
        <v>1</v>
      </c>
      <c r="BH2248" s="1">
        <v>1</v>
      </c>
      <c r="BI2248" s="2">
        <v>44470</v>
      </c>
      <c r="BJ2248" s="2">
        <v>44834</v>
      </c>
      <c r="BK2248" s="2">
        <v>44470</v>
      </c>
      <c r="BL2248" s="2">
        <v>44834</v>
      </c>
      <c r="BM2248" s="1">
        <v>35</v>
      </c>
      <c r="BN2248" s="1">
        <v>0</v>
      </c>
      <c r="BO2248" s="1">
        <v>7</v>
      </c>
      <c r="BP2248" s="1">
        <v>7</v>
      </c>
      <c r="BQ2248" s="1">
        <v>7</v>
      </c>
      <c r="BR2248" s="1">
        <v>7</v>
      </c>
      <c r="BS2248" s="1">
        <v>7</v>
      </c>
      <c r="BT2248" s="1">
        <v>0</v>
      </c>
      <c r="BU2248" s="1" t="str">
        <f>"9:00 AM"</f>
        <v>9:00 AM</v>
      </c>
      <c r="BV2248" s="1" t="str">
        <f>"5:00 PM"</f>
        <v>5:00 PM</v>
      </c>
      <c r="BW2248" s="1" t="s">
        <v>193</v>
      </c>
      <c r="BX2248" s="1">
        <v>0</v>
      </c>
      <c r="BY2248" s="1">
        <v>24</v>
      </c>
      <c r="BZ2248" s="1" t="s">
        <v>112</v>
      </c>
      <c r="CB2248" s="4" t="s">
        <v>20367</v>
      </c>
      <c r="CC2248" s="1" t="s">
        <v>17883</v>
      </c>
      <c r="CD2248" s="1" t="s">
        <v>138</v>
      </c>
      <c r="CE2248" s="1" t="s">
        <v>116</v>
      </c>
      <c r="CF2248" s="1" t="s">
        <v>117</v>
      </c>
      <c r="CG2248" s="1">
        <v>96950</v>
      </c>
      <c r="CH2248" s="3">
        <v>13.74</v>
      </c>
      <c r="CI2248" s="3">
        <v>13.74</v>
      </c>
      <c r="CJ2248" s="3">
        <v>0</v>
      </c>
      <c r="CK2248" s="3">
        <v>0</v>
      </c>
      <c r="CL2248" s="1" t="s">
        <v>137</v>
      </c>
      <c r="CM2248" s="1" t="s">
        <v>138</v>
      </c>
      <c r="CN2248" s="1" t="s">
        <v>139</v>
      </c>
      <c r="CP2248" s="1" t="s">
        <v>112</v>
      </c>
      <c r="CQ2248" s="1" t="s">
        <v>111</v>
      </c>
      <c r="CR2248" s="1" t="s">
        <v>112</v>
      </c>
      <c r="CS2248" s="1" t="s">
        <v>112</v>
      </c>
      <c r="CT2248" s="1" t="s">
        <v>138</v>
      </c>
      <c r="CU2248" s="1" t="s">
        <v>111</v>
      </c>
      <c r="CV2248" s="1" t="s">
        <v>138</v>
      </c>
      <c r="CW2248" s="1" t="s">
        <v>20368</v>
      </c>
      <c r="CX2248" s="1">
        <v>16707898360</v>
      </c>
      <c r="CY2248" s="1" t="s">
        <v>15055</v>
      </c>
      <c r="CZ2248" s="1" t="s">
        <v>138</v>
      </c>
      <c r="DA2248" s="1" t="s">
        <v>111</v>
      </c>
      <c r="DB2248" s="1" t="s">
        <v>112</v>
      </c>
    </row>
    <row r="2249" spans="1:111" ht="15.6" customHeight="1" x14ac:dyDescent="0.25">
      <c r="A2249" s="1" t="s">
        <v>20369</v>
      </c>
      <c r="B2249" s="1" t="s">
        <v>238</v>
      </c>
      <c r="C2249" s="2">
        <v>44363.008003703704</v>
      </c>
      <c r="D2249" s="2">
        <v>44406</v>
      </c>
      <c r="E2249" s="1" t="s">
        <v>180</v>
      </c>
      <c r="G2249" s="1" t="s">
        <v>112</v>
      </c>
      <c r="H2249" s="1" t="s">
        <v>112</v>
      </c>
      <c r="I2249" s="1" t="s">
        <v>112</v>
      </c>
      <c r="J2249" s="1" t="s">
        <v>9172</v>
      </c>
      <c r="L2249" s="1" t="s">
        <v>9173</v>
      </c>
      <c r="M2249" s="1" t="s">
        <v>9174</v>
      </c>
      <c r="N2249" s="1" t="s">
        <v>116</v>
      </c>
      <c r="O2249" s="1" t="s">
        <v>117</v>
      </c>
      <c r="P2249" s="9">
        <v>96950</v>
      </c>
      <c r="Q2249" s="1" t="s">
        <v>118</v>
      </c>
      <c r="S2249" s="1">
        <v>16707891310</v>
      </c>
      <c r="U2249" s="1">
        <v>561720</v>
      </c>
      <c r="V2249" s="1" t="s">
        <v>119</v>
      </c>
      <c r="X2249" s="1" t="s">
        <v>9175</v>
      </c>
      <c r="Y2249" s="1" t="s">
        <v>9176</v>
      </c>
      <c r="Z2249" s="1" t="s">
        <v>9177</v>
      </c>
      <c r="AA2249" s="1" t="s">
        <v>245</v>
      </c>
      <c r="AB2249" s="1" t="s">
        <v>9173</v>
      </c>
      <c r="AC2249" s="1" t="s">
        <v>9174</v>
      </c>
      <c r="AD2249" s="1" t="s">
        <v>116</v>
      </c>
      <c r="AE2249" s="1" t="s">
        <v>117</v>
      </c>
      <c r="AF2249" s="9">
        <v>96950</v>
      </c>
      <c r="AG2249" s="1" t="s">
        <v>118</v>
      </c>
      <c r="AI2249" s="1">
        <v>16707891310</v>
      </c>
      <c r="AK2249" s="1" t="s">
        <v>9178</v>
      </c>
      <c r="BC2249" s="1" t="str">
        <f>"49-9071.00"</f>
        <v>49-9071.00</v>
      </c>
      <c r="BD2249" s="1" t="s">
        <v>214</v>
      </c>
      <c r="BE2249" s="1" t="s">
        <v>20370</v>
      </c>
      <c r="BF2249" s="1" t="s">
        <v>1898</v>
      </c>
      <c r="BG2249" s="1">
        <v>2</v>
      </c>
      <c r="BH2249" s="1">
        <v>2</v>
      </c>
      <c r="BI2249" s="2">
        <v>44462</v>
      </c>
      <c r="BJ2249" s="2">
        <v>44826</v>
      </c>
      <c r="BK2249" s="2">
        <v>44462</v>
      </c>
      <c r="BL2249" s="2">
        <v>44826</v>
      </c>
      <c r="BM2249" s="1">
        <v>35</v>
      </c>
      <c r="BN2249" s="1">
        <v>0</v>
      </c>
      <c r="BO2249" s="1">
        <v>7</v>
      </c>
      <c r="BP2249" s="1">
        <v>7</v>
      </c>
      <c r="BQ2249" s="1">
        <v>7</v>
      </c>
      <c r="BR2249" s="1">
        <v>7</v>
      </c>
      <c r="BS2249" s="1">
        <v>7</v>
      </c>
      <c r="BT2249" s="1">
        <v>0</v>
      </c>
      <c r="BU2249" s="1" t="str">
        <f>"8:00 AM"</f>
        <v>8:00 AM</v>
      </c>
      <c r="BV2249" s="1" t="str">
        <f>"4:00 PM"</f>
        <v>4:00 PM</v>
      </c>
      <c r="BW2249" s="1" t="s">
        <v>230</v>
      </c>
      <c r="BX2249" s="1">
        <v>0</v>
      </c>
      <c r="BY2249" s="1">
        <v>24</v>
      </c>
      <c r="BZ2249" s="1" t="s">
        <v>112</v>
      </c>
      <c r="CB2249" s="1" t="s">
        <v>20371</v>
      </c>
      <c r="CC2249" s="1" t="s">
        <v>9173</v>
      </c>
      <c r="CD2249" s="1" t="s">
        <v>9174</v>
      </c>
      <c r="CE2249" s="1" t="s">
        <v>116</v>
      </c>
      <c r="CF2249" s="1" t="s">
        <v>117</v>
      </c>
      <c r="CG2249" s="1">
        <v>96950</v>
      </c>
      <c r="CH2249" s="3">
        <v>8.7100000000000009</v>
      </c>
      <c r="CI2249" s="3">
        <v>8.7100000000000009</v>
      </c>
      <c r="CJ2249" s="3">
        <v>0</v>
      </c>
      <c r="CK2249" s="3">
        <v>0</v>
      </c>
      <c r="CL2249" s="1" t="s">
        <v>137</v>
      </c>
      <c r="CM2249" s="1" t="s">
        <v>138</v>
      </c>
      <c r="CN2249" s="1" t="s">
        <v>139</v>
      </c>
      <c r="CP2249" s="1" t="s">
        <v>112</v>
      </c>
      <c r="CQ2249" s="1" t="s">
        <v>111</v>
      </c>
      <c r="CR2249" s="1" t="s">
        <v>112</v>
      </c>
      <c r="CS2249" s="1" t="s">
        <v>112</v>
      </c>
      <c r="CT2249" s="1" t="s">
        <v>138</v>
      </c>
      <c r="CU2249" s="1" t="s">
        <v>111</v>
      </c>
      <c r="CV2249" s="1" t="s">
        <v>138</v>
      </c>
      <c r="CW2249" s="1" t="s">
        <v>138</v>
      </c>
      <c r="CX2249" s="1">
        <v>16707891310</v>
      </c>
      <c r="CY2249" s="1" t="s">
        <v>9178</v>
      </c>
      <c r="CZ2249" s="1" t="s">
        <v>138</v>
      </c>
      <c r="DA2249" s="1" t="s">
        <v>111</v>
      </c>
      <c r="DB2249" s="1" t="s">
        <v>112</v>
      </c>
    </row>
    <row r="2250" spans="1:111" ht="15.6" customHeight="1" x14ac:dyDescent="0.25">
      <c r="A2250" s="1" t="s">
        <v>20372</v>
      </c>
      <c r="B2250" s="1" t="s">
        <v>238</v>
      </c>
      <c r="C2250" s="2">
        <v>44383.166174768521</v>
      </c>
      <c r="D2250" s="2">
        <v>44428</v>
      </c>
      <c r="E2250" s="1" t="s">
        <v>110</v>
      </c>
      <c r="F2250" s="2">
        <v>44468.833333333336</v>
      </c>
      <c r="G2250" s="1" t="s">
        <v>112</v>
      </c>
      <c r="H2250" s="1" t="s">
        <v>112</v>
      </c>
      <c r="I2250" s="1" t="s">
        <v>112</v>
      </c>
      <c r="J2250" s="1" t="s">
        <v>6452</v>
      </c>
      <c r="K2250" s="1" t="s">
        <v>6453</v>
      </c>
      <c r="L2250" s="1" t="s">
        <v>6454</v>
      </c>
      <c r="M2250" s="1" t="s">
        <v>6455</v>
      </c>
      <c r="N2250" s="1" t="s">
        <v>157</v>
      </c>
      <c r="O2250" s="1" t="s">
        <v>117</v>
      </c>
      <c r="P2250" s="9">
        <v>96950</v>
      </c>
      <c r="Q2250" s="1" t="s">
        <v>118</v>
      </c>
      <c r="S2250" s="1">
        <v>16702338866</v>
      </c>
      <c r="U2250" s="1">
        <v>53211</v>
      </c>
      <c r="V2250" s="1" t="s">
        <v>119</v>
      </c>
      <c r="X2250" s="1" t="s">
        <v>2003</v>
      </c>
      <c r="Y2250" s="1" t="s">
        <v>6456</v>
      </c>
      <c r="AA2250" s="1" t="s">
        <v>245</v>
      </c>
      <c r="AB2250" s="1" t="s">
        <v>6454</v>
      </c>
      <c r="AC2250" s="1" t="s">
        <v>6455</v>
      </c>
      <c r="AD2250" s="1" t="s">
        <v>157</v>
      </c>
      <c r="AE2250" s="1" t="s">
        <v>117</v>
      </c>
      <c r="AF2250" s="9">
        <v>96950</v>
      </c>
      <c r="AG2250" s="1" t="s">
        <v>118</v>
      </c>
      <c r="AI2250" s="1">
        <v>16702338866</v>
      </c>
      <c r="AK2250" s="1" t="s">
        <v>6457</v>
      </c>
      <c r="BC2250" s="1" t="str">
        <f>"49-9071.00"</f>
        <v>49-9071.00</v>
      </c>
      <c r="BD2250" s="1" t="s">
        <v>214</v>
      </c>
      <c r="BE2250" s="1" t="s">
        <v>20373</v>
      </c>
      <c r="BF2250" s="1" t="s">
        <v>1032</v>
      </c>
      <c r="BG2250" s="1">
        <v>3</v>
      </c>
      <c r="BH2250" s="1">
        <v>3</v>
      </c>
      <c r="BI2250" s="2">
        <v>44470</v>
      </c>
      <c r="BJ2250" s="2">
        <v>44834</v>
      </c>
      <c r="BK2250" s="2">
        <v>44470</v>
      </c>
      <c r="BL2250" s="2">
        <v>44834</v>
      </c>
      <c r="BM2250" s="1">
        <v>35</v>
      </c>
      <c r="BN2250" s="1">
        <v>0</v>
      </c>
      <c r="BO2250" s="1">
        <v>7</v>
      </c>
      <c r="BP2250" s="1">
        <v>7</v>
      </c>
      <c r="BQ2250" s="1">
        <v>7</v>
      </c>
      <c r="BR2250" s="1">
        <v>7</v>
      </c>
      <c r="BS2250" s="1">
        <v>7</v>
      </c>
      <c r="BT2250" s="1">
        <v>0</v>
      </c>
      <c r="BU2250" s="1" t="str">
        <f>"9:00 AM"</f>
        <v>9:00 AM</v>
      </c>
      <c r="BV2250" s="1" t="str">
        <f>"5:00 PM"</f>
        <v>5:00 PM</v>
      </c>
      <c r="BW2250" s="1" t="s">
        <v>135</v>
      </c>
      <c r="BX2250" s="1">
        <v>0</v>
      </c>
      <c r="BY2250" s="1">
        <v>12</v>
      </c>
      <c r="BZ2250" s="1" t="s">
        <v>112</v>
      </c>
      <c r="CB2250" s="1" t="s">
        <v>4252</v>
      </c>
      <c r="CC2250" s="1" t="s">
        <v>6454</v>
      </c>
      <c r="CD2250" s="1" t="s">
        <v>6455</v>
      </c>
      <c r="CE2250" s="1" t="s">
        <v>157</v>
      </c>
      <c r="CF2250" s="1" t="s">
        <v>117</v>
      </c>
      <c r="CG2250" s="1">
        <v>96950</v>
      </c>
      <c r="CH2250" s="3">
        <v>8.7100000000000009</v>
      </c>
      <c r="CI2250" s="3">
        <v>8.7100000000000009</v>
      </c>
      <c r="CJ2250" s="3">
        <v>13.06</v>
      </c>
      <c r="CK2250" s="3">
        <v>13.06</v>
      </c>
      <c r="CL2250" s="1" t="s">
        <v>137</v>
      </c>
      <c r="CM2250" s="1" t="s">
        <v>138</v>
      </c>
      <c r="CN2250" s="1" t="s">
        <v>139</v>
      </c>
      <c r="CP2250" s="1" t="s">
        <v>112</v>
      </c>
      <c r="CQ2250" s="1" t="s">
        <v>111</v>
      </c>
      <c r="CR2250" s="1" t="s">
        <v>112</v>
      </c>
      <c r="CS2250" s="1" t="s">
        <v>111</v>
      </c>
      <c r="CT2250" s="1" t="s">
        <v>138</v>
      </c>
      <c r="CU2250" s="1" t="s">
        <v>111</v>
      </c>
      <c r="CV2250" s="1" t="s">
        <v>111</v>
      </c>
      <c r="CW2250" s="1" t="s">
        <v>1149</v>
      </c>
      <c r="CX2250" s="1">
        <v>16702338866</v>
      </c>
      <c r="CY2250" s="1" t="s">
        <v>6457</v>
      </c>
      <c r="CZ2250" s="1" t="s">
        <v>138</v>
      </c>
      <c r="DA2250" s="1" t="s">
        <v>111</v>
      </c>
      <c r="DB2250" s="1" t="s">
        <v>112</v>
      </c>
    </row>
    <row r="2251" spans="1:111" ht="15.6" customHeight="1" x14ac:dyDescent="0.25">
      <c r="A2251" s="1" t="s">
        <v>20421</v>
      </c>
      <c r="B2251" s="1" t="s">
        <v>238</v>
      </c>
      <c r="C2251" s="2">
        <v>44136.956816782411</v>
      </c>
      <c r="D2251" s="2">
        <v>44174</v>
      </c>
      <c r="E2251" s="1" t="s">
        <v>110</v>
      </c>
      <c r="F2251" s="2">
        <v>44195.791666666664</v>
      </c>
      <c r="G2251" s="1" t="s">
        <v>112</v>
      </c>
      <c r="H2251" s="1" t="s">
        <v>112</v>
      </c>
      <c r="I2251" s="1" t="s">
        <v>112</v>
      </c>
      <c r="J2251" s="1" t="s">
        <v>1929</v>
      </c>
      <c r="L2251" s="1" t="s">
        <v>1935</v>
      </c>
      <c r="N2251" s="1" t="s">
        <v>116</v>
      </c>
      <c r="O2251" s="1" t="s">
        <v>117</v>
      </c>
      <c r="P2251" s="9">
        <v>96950</v>
      </c>
      <c r="Q2251" s="1" t="s">
        <v>118</v>
      </c>
      <c r="S2251" s="1">
        <v>16702347898</v>
      </c>
      <c r="U2251" s="1">
        <v>56132</v>
      </c>
      <c r="V2251" s="1" t="s">
        <v>119</v>
      </c>
      <c r="X2251" s="1" t="s">
        <v>1932</v>
      </c>
      <c r="Y2251" s="1" t="s">
        <v>1933</v>
      </c>
      <c r="Z2251" s="1" t="s">
        <v>1934</v>
      </c>
      <c r="AA2251" s="1" t="s">
        <v>759</v>
      </c>
      <c r="AB2251" s="1" t="s">
        <v>1935</v>
      </c>
      <c r="AD2251" s="1" t="s">
        <v>116</v>
      </c>
      <c r="AE2251" s="1" t="s">
        <v>117</v>
      </c>
      <c r="AF2251" s="9">
        <v>96950</v>
      </c>
      <c r="AG2251" s="1" t="s">
        <v>118</v>
      </c>
      <c r="AI2251" s="1">
        <v>16702347898</v>
      </c>
      <c r="AK2251" s="1" t="s">
        <v>8938</v>
      </c>
      <c r="BC2251" s="1" t="str">
        <f>"49-9071.00"</f>
        <v>49-9071.00</v>
      </c>
      <c r="BD2251" s="1" t="s">
        <v>214</v>
      </c>
      <c r="BE2251" s="1" t="s">
        <v>19755</v>
      </c>
      <c r="BF2251" s="1" t="s">
        <v>19756</v>
      </c>
      <c r="BG2251" s="1">
        <v>4</v>
      </c>
      <c r="BH2251" s="1">
        <v>4</v>
      </c>
      <c r="BI2251" s="2">
        <v>44197</v>
      </c>
      <c r="BJ2251" s="2">
        <v>44561</v>
      </c>
      <c r="BK2251" s="2">
        <v>44197</v>
      </c>
      <c r="BL2251" s="2">
        <v>44561</v>
      </c>
      <c r="BM2251" s="1">
        <v>35</v>
      </c>
      <c r="BN2251" s="1">
        <v>0</v>
      </c>
      <c r="BO2251" s="1">
        <v>7</v>
      </c>
      <c r="BP2251" s="1">
        <v>7</v>
      </c>
      <c r="BQ2251" s="1">
        <v>7</v>
      </c>
      <c r="BR2251" s="1">
        <v>7</v>
      </c>
      <c r="BS2251" s="1">
        <v>7</v>
      </c>
      <c r="BT2251" s="1">
        <v>0</v>
      </c>
      <c r="BU2251" s="1" t="str">
        <f>"8:00 AM"</f>
        <v>8:00 AM</v>
      </c>
      <c r="BV2251" s="1" t="str">
        <f>"4:00 PM"</f>
        <v>4:00 PM</v>
      </c>
      <c r="BW2251" s="1" t="s">
        <v>135</v>
      </c>
      <c r="BX2251" s="1">
        <v>0</v>
      </c>
      <c r="BY2251" s="1">
        <v>12</v>
      </c>
      <c r="BZ2251" s="1" t="s">
        <v>112</v>
      </c>
      <c r="CA2251" s="1">
        <v>0</v>
      </c>
      <c r="CB2251" s="4" t="s">
        <v>20422</v>
      </c>
      <c r="CC2251" s="1" t="s">
        <v>1940</v>
      </c>
      <c r="CD2251" s="1" t="s">
        <v>1935</v>
      </c>
      <c r="CE2251" s="1" t="s">
        <v>116</v>
      </c>
      <c r="CF2251" s="1" t="s">
        <v>117</v>
      </c>
      <c r="CG2251" s="1">
        <v>96950</v>
      </c>
      <c r="CH2251" s="3">
        <v>8.7100000000000009</v>
      </c>
      <c r="CI2251" s="3">
        <v>8.8000000000000007</v>
      </c>
      <c r="CJ2251" s="3">
        <v>13.07</v>
      </c>
      <c r="CK2251" s="3">
        <v>13.2</v>
      </c>
      <c r="CL2251" s="1" t="s">
        <v>137</v>
      </c>
      <c r="CM2251" s="1" t="s">
        <v>20423</v>
      </c>
      <c r="CN2251" s="1" t="s">
        <v>139</v>
      </c>
      <c r="CP2251" s="1" t="s">
        <v>112</v>
      </c>
      <c r="CQ2251" s="1" t="s">
        <v>111</v>
      </c>
      <c r="CR2251" s="1" t="s">
        <v>112</v>
      </c>
      <c r="CS2251" s="1" t="s">
        <v>111</v>
      </c>
      <c r="CT2251" s="1" t="s">
        <v>138</v>
      </c>
      <c r="CU2251" s="1" t="s">
        <v>111</v>
      </c>
      <c r="CV2251" s="1" t="s">
        <v>138</v>
      </c>
      <c r="CW2251" s="1" t="s">
        <v>1942</v>
      </c>
      <c r="CX2251" s="1">
        <v>16702347898</v>
      </c>
      <c r="CY2251" s="1" t="s">
        <v>1936</v>
      </c>
      <c r="CZ2251" s="1" t="s">
        <v>138</v>
      </c>
      <c r="DA2251" s="1" t="s">
        <v>111</v>
      </c>
      <c r="DB2251" s="1" t="s">
        <v>112</v>
      </c>
    </row>
    <row r="2252" spans="1:111" ht="15.6" customHeight="1" x14ac:dyDescent="0.25">
      <c r="A2252" s="1" t="s">
        <v>20428</v>
      </c>
      <c r="B2252" s="1" t="s">
        <v>238</v>
      </c>
      <c r="C2252" s="2">
        <v>44048.090286226849</v>
      </c>
      <c r="D2252" s="2">
        <v>44111</v>
      </c>
      <c r="E2252" s="1" t="s">
        <v>110</v>
      </c>
      <c r="F2252" s="2">
        <v>44103.833333333336</v>
      </c>
      <c r="G2252" s="1" t="s">
        <v>111</v>
      </c>
      <c r="H2252" s="1" t="s">
        <v>112</v>
      </c>
      <c r="I2252" s="1" t="s">
        <v>112</v>
      </c>
      <c r="J2252" s="1" t="s">
        <v>1453</v>
      </c>
      <c r="K2252" s="1" t="s">
        <v>1454</v>
      </c>
      <c r="L2252" s="1" t="s">
        <v>20429</v>
      </c>
      <c r="M2252" s="1" t="s">
        <v>1456</v>
      </c>
      <c r="N2252" s="1" t="s">
        <v>116</v>
      </c>
      <c r="O2252" s="1" t="s">
        <v>117</v>
      </c>
      <c r="P2252" s="9">
        <v>96950</v>
      </c>
      <c r="Q2252" s="1" t="s">
        <v>118</v>
      </c>
      <c r="R2252" s="1" t="s">
        <v>138</v>
      </c>
      <c r="S2252" s="1">
        <v>16702355098</v>
      </c>
      <c r="U2252" s="1">
        <v>72251</v>
      </c>
      <c r="V2252" s="1" t="s">
        <v>119</v>
      </c>
      <c r="X2252" s="1" t="s">
        <v>370</v>
      </c>
      <c r="Y2252" s="1" t="s">
        <v>371</v>
      </c>
      <c r="Z2252" s="1" t="s">
        <v>372</v>
      </c>
      <c r="AA2252" s="1" t="s">
        <v>1184</v>
      </c>
      <c r="AB2252" s="1" t="s">
        <v>5773</v>
      </c>
      <c r="AC2252" s="1" t="s">
        <v>1208</v>
      </c>
      <c r="AD2252" s="1" t="s">
        <v>116</v>
      </c>
      <c r="AE2252" s="1" t="s">
        <v>117</v>
      </c>
      <c r="AF2252" s="9">
        <v>96950</v>
      </c>
      <c r="AG2252" s="1" t="s">
        <v>118</v>
      </c>
      <c r="AH2252" s="1" t="s">
        <v>138</v>
      </c>
      <c r="AI2252" s="1">
        <v>16702346278</v>
      </c>
      <c r="AK2252" s="1" t="s">
        <v>374</v>
      </c>
      <c r="BC2252" s="1" t="str">
        <f>"11-1021.00"</f>
        <v>11-1021.00</v>
      </c>
      <c r="BD2252" s="1" t="s">
        <v>248</v>
      </c>
      <c r="BE2252" s="1" t="s">
        <v>20430</v>
      </c>
      <c r="BF2252" s="1" t="s">
        <v>20431</v>
      </c>
      <c r="BG2252" s="1">
        <v>1</v>
      </c>
      <c r="BH2252" s="1">
        <v>1</v>
      </c>
      <c r="BI2252" s="2">
        <v>44105</v>
      </c>
      <c r="BJ2252" s="2">
        <v>45199</v>
      </c>
      <c r="BK2252" s="2">
        <v>44111</v>
      </c>
      <c r="BL2252" s="2">
        <v>45199</v>
      </c>
      <c r="BM2252" s="1">
        <v>36</v>
      </c>
      <c r="BN2252" s="1">
        <v>0</v>
      </c>
      <c r="BO2252" s="1">
        <v>7</v>
      </c>
      <c r="BP2252" s="1">
        <v>7</v>
      </c>
      <c r="BQ2252" s="1">
        <v>0</v>
      </c>
      <c r="BR2252" s="1">
        <v>7</v>
      </c>
      <c r="BS2252" s="1">
        <v>7</v>
      </c>
      <c r="BT2252" s="1">
        <v>8</v>
      </c>
      <c r="BU2252" s="1" t="str">
        <f>"8:00 AM"</f>
        <v>8:00 AM</v>
      </c>
      <c r="BV2252" s="1" t="str">
        <f>"4:00 PM"</f>
        <v>4:00 PM</v>
      </c>
      <c r="BW2252" s="1" t="s">
        <v>193</v>
      </c>
      <c r="BX2252" s="1">
        <v>0</v>
      </c>
      <c r="BY2252" s="1">
        <v>48</v>
      </c>
      <c r="BZ2252" s="1" t="s">
        <v>112</v>
      </c>
      <c r="CA2252" s="1">
        <v>0</v>
      </c>
      <c r="CB2252" s="4" t="s">
        <v>20432</v>
      </c>
      <c r="CC2252" s="1" t="s">
        <v>20433</v>
      </c>
      <c r="CD2252" s="1" t="s">
        <v>138</v>
      </c>
      <c r="CE2252" s="1" t="s">
        <v>116</v>
      </c>
      <c r="CF2252" s="1" t="s">
        <v>117</v>
      </c>
      <c r="CG2252" s="1">
        <v>96950</v>
      </c>
      <c r="CH2252" s="3">
        <v>17.63</v>
      </c>
      <c r="CJ2252" s="3">
        <v>26.45</v>
      </c>
      <c r="CL2252" s="1" t="s">
        <v>137</v>
      </c>
      <c r="CM2252" s="1" t="s">
        <v>138</v>
      </c>
      <c r="CN2252" s="1" t="s">
        <v>139</v>
      </c>
      <c r="CP2252" s="1" t="s">
        <v>112</v>
      </c>
      <c r="CQ2252" s="1" t="s">
        <v>111</v>
      </c>
      <c r="CR2252" s="1" t="s">
        <v>112</v>
      </c>
      <c r="CS2252" s="1" t="s">
        <v>111</v>
      </c>
      <c r="CT2252" s="1" t="s">
        <v>138</v>
      </c>
      <c r="CU2252" s="1" t="s">
        <v>111</v>
      </c>
      <c r="CV2252" s="1" t="s">
        <v>138</v>
      </c>
      <c r="CW2252" s="1" t="s">
        <v>138</v>
      </c>
      <c r="CX2252" s="1">
        <v>16702355098</v>
      </c>
      <c r="CY2252" s="1" t="s">
        <v>1461</v>
      </c>
      <c r="CZ2252" s="1" t="s">
        <v>380</v>
      </c>
      <c r="DA2252" s="1" t="s">
        <v>111</v>
      </c>
      <c r="DB2252" s="1" t="s">
        <v>112</v>
      </c>
    </row>
    <row r="2253" spans="1:111" ht="15.6" customHeight="1" x14ac:dyDescent="0.25">
      <c r="A2253" s="1" t="s">
        <v>20443</v>
      </c>
      <c r="B2253" s="1" t="s">
        <v>238</v>
      </c>
      <c r="C2253" s="2">
        <v>44062.996155324072</v>
      </c>
      <c r="D2253" s="2">
        <v>44131</v>
      </c>
      <c r="E2253" s="1" t="s">
        <v>180</v>
      </c>
      <c r="G2253" s="1" t="s">
        <v>112</v>
      </c>
      <c r="H2253" s="1" t="s">
        <v>112</v>
      </c>
      <c r="I2253" s="1" t="s">
        <v>112</v>
      </c>
      <c r="J2253" s="1" t="s">
        <v>20444</v>
      </c>
      <c r="L2253" s="1" t="s">
        <v>20445</v>
      </c>
      <c r="M2253" s="1" t="s">
        <v>138</v>
      </c>
      <c r="N2253" s="1" t="s">
        <v>116</v>
      </c>
      <c r="O2253" s="1" t="s">
        <v>117</v>
      </c>
      <c r="P2253" s="9">
        <v>96950</v>
      </c>
      <c r="Q2253" s="1" t="s">
        <v>118</v>
      </c>
      <c r="S2253" s="1">
        <v>16702331018</v>
      </c>
      <c r="U2253" s="1">
        <v>531312</v>
      </c>
      <c r="V2253" s="1" t="s">
        <v>119</v>
      </c>
      <c r="X2253" s="1" t="s">
        <v>8897</v>
      </c>
      <c r="Y2253" s="1" t="s">
        <v>20446</v>
      </c>
      <c r="AA2253" s="1" t="s">
        <v>357</v>
      </c>
      <c r="AB2253" s="1" t="s">
        <v>20445</v>
      </c>
      <c r="AC2253" s="1" t="s">
        <v>138</v>
      </c>
      <c r="AD2253" s="1" t="s">
        <v>116</v>
      </c>
      <c r="AE2253" s="1" t="s">
        <v>117</v>
      </c>
      <c r="AF2253" s="9">
        <v>96950</v>
      </c>
      <c r="AG2253" s="1" t="s">
        <v>118</v>
      </c>
      <c r="AI2253" s="1">
        <v>16702331018</v>
      </c>
      <c r="AK2253" s="1" t="s">
        <v>20447</v>
      </c>
      <c r="BC2253" s="1" t="str">
        <f>"17-2051.00"</f>
        <v>17-2051.00</v>
      </c>
      <c r="BD2253" s="1" t="s">
        <v>4537</v>
      </c>
      <c r="BE2253" s="1" t="s">
        <v>20448</v>
      </c>
      <c r="BF2253" s="1" t="s">
        <v>15017</v>
      </c>
      <c r="BG2253" s="1">
        <v>4</v>
      </c>
      <c r="BH2253" s="1">
        <v>4</v>
      </c>
      <c r="BI2253" s="2">
        <v>44105</v>
      </c>
      <c r="BJ2253" s="2">
        <v>44469</v>
      </c>
      <c r="BK2253" s="2">
        <v>44131</v>
      </c>
      <c r="BL2253" s="2">
        <v>44469</v>
      </c>
      <c r="BM2253" s="1">
        <v>40</v>
      </c>
      <c r="BN2253" s="1">
        <v>0</v>
      </c>
      <c r="BO2253" s="1">
        <v>8</v>
      </c>
      <c r="BP2253" s="1">
        <v>8</v>
      </c>
      <c r="BQ2253" s="1">
        <v>8</v>
      </c>
      <c r="BR2253" s="1">
        <v>8</v>
      </c>
      <c r="BS2253" s="1">
        <v>8</v>
      </c>
      <c r="BT2253" s="1">
        <v>0</v>
      </c>
      <c r="BU2253" s="1" t="str">
        <f>"8:00 AM"</f>
        <v>8:00 AM</v>
      </c>
      <c r="BV2253" s="1" t="str">
        <f>"5:00 PM"</f>
        <v>5:00 PM</v>
      </c>
      <c r="BW2253" s="1" t="s">
        <v>193</v>
      </c>
      <c r="BX2253" s="1">
        <v>0</v>
      </c>
      <c r="BY2253" s="1">
        <v>24</v>
      </c>
      <c r="BZ2253" s="1" t="s">
        <v>112</v>
      </c>
      <c r="CA2253" s="1">
        <v>0</v>
      </c>
      <c r="CB2253" s="1" t="s">
        <v>20449</v>
      </c>
      <c r="CC2253" s="1" t="s">
        <v>20445</v>
      </c>
      <c r="CD2253" s="1" t="s">
        <v>138</v>
      </c>
      <c r="CE2253" s="1" t="s">
        <v>116</v>
      </c>
      <c r="CF2253" s="1" t="s">
        <v>117</v>
      </c>
      <c r="CG2253" s="1">
        <v>96950</v>
      </c>
      <c r="CH2253" s="3">
        <v>32.68</v>
      </c>
      <c r="CI2253" s="3">
        <v>32.68</v>
      </c>
      <c r="CJ2253" s="3">
        <v>49.02</v>
      </c>
      <c r="CK2253" s="3">
        <v>49.02</v>
      </c>
      <c r="CL2253" s="1" t="s">
        <v>137</v>
      </c>
      <c r="CM2253" s="1" t="s">
        <v>138</v>
      </c>
      <c r="CN2253" s="1" t="s">
        <v>139</v>
      </c>
      <c r="CP2253" s="1" t="s">
        <v>112</v>
      </c>
      <c r="CQ2253" s="1" t="s">
        <v>111</v>
      </c>
      <c r="CR2253" s="1" t="s">
        <v>112</v>
      </c>
      <c r="CS2253" s="1" t="s">
        <v>111</v>
      </c>
      <c r="CT2253" s="1" t="s">
        <v>138</v>
      </c>
      <c r="CU2253" s="1" t="s">
        <v>111</v>
      </c>
      <c r="CV2253" s="1" t="s">
        <v>138</v>
      </c>
      <c r="CW2253" s="1" t="s">
        <v>300</v>
      </c>
      <c r="CX2253" s="1">
        <v>16702331018</v>
      </c>
      <c r="CY2253" s="1" t="s">
        <v>20450</v>
      </c>
      <c r="CZ2253" s="1" t="s">
        <v>138</v>
      </c>
      <c r="DA2253" s="1" t="s">
        <v>111</v>
      </c>
      <c r="DB2253" s="1" t="s">
        <v>112</v>
      </c>
    </row>
    <row r="2254" spans="1:111" ht="15.6" customHeight="1" x14ac:dyDescent="0.25">
      <c r="A2254" s="1" t="s">
        <v>20452</v>
      </c>
      <c r="B2254" s="1" t="s">
        <v>238</v>
      </c>
      <c r="C2254" s="2">
        <v>44050.810938541668</v>
      </c>
      <c r="D2254" s="2">
        <v>44123</v>
      </c>
      <c r="E2254" s="1" t="s">
        <v>180</v>
      </c>
      <c r="G2254" s="1" t="s">
        <v>111</v>
      </c>
      <c r="H2254" s="1" t="s">
        <v>112</v>
      </c>
      <c r="I2254" s="1" t="s">
        <v>112</v>
      </c>
      <c r="J2254" s="1" t="s">
        <v>4610</v>
      </c>
      <c r="K2254" s="1" t="s">
        <v>18374</v>
      </c>
      <c r="L2254" s="1" t="s">
        <v>4612</v>
      </c>
      <c r="M2254" s="1" t="s">
        <v>2805</v>
      </c>
      <c r="N2254" s="1" t="s">
        <v>116</v>
      </c>
      <c r="O2254" s="1" t="s">
        <v>117</v>
      </c>
      <c r="P2254" s="9">
        <v>96950</v>
      </c>
      <c r="Q2254" s="1" t="s">
        <v>118</v>
      </c>
      <c r="S2254" s="1">
        <v>16702871847</v>
      </c>
      <c r="U2254" s="1">
        <v>72111</v>
      </c>
      <c r="V2254" s="1" t="s">
        <v>119</v>
      </c>
      <c r="X2254" s="1" t="s">
        <v>4613</v>
      </c>
      <c r="Y2254" s="1" t="s">
        <v>4614</v>
      </c>
      <c r="AA2254" s="1" t="s">
        <v>373</v>
      </c>
      <c r="AB2254" s="1" t="s">
        <v>4612</v>
      </c>
      <c r="AC2254" s="1" t="s">
        <v>2805</v>
      </c>
      <c r="AD2254" s="1" t="s">
        <v>116</v>
      </c>
      <c r="AE2254" s="1" t="s">
        <v>117</v>
      </c>
      <c r="AF2254" s="9">
        <v>96950</v>
      </c>
      <c r="AG2254" s="1" t="s">
        <v>118</v>
      </c>
      <c r="AI2254" s="1">
        <v>16702871847</v>
      </c>
      <c r="AK2254" s="1" t="s">
        <v>4615</v>
      </c>
      <c r="BC2254" s="1" t="str">
        <f>"37-2012.00"</f>
        <v>37-2012.00</v>
      </c>
      <c r="BD2254" s="1" t="s">
        <v>576</v>
      </c>
      <c r="BE2254" s="1" t="s">
        <v>20453</v>
      </c>
      <c r="BF2254" s="1" t="s">
        <v>20454</v>
      </c>
      <c r="BG2254" s="1">
        <v>2</v>
      </c>
      <c r="BH2254" s="1">
        <v>2</v>
      </c>
      <c r="BI2254" s="2">
        <v>44105</v>
      </c>
      <c r="BJ2254" s="2">
        <v>44469</v>
      </c>
      <c r="BK2254" s="2">
        <v>44123</v>
      </c>
      <c r="BL2254" s="2">
        <v>44469</v>
      </c>
      <c r="BM2254" s="1">
        <v>40</v>
      </c>
      <c r="BN2254" s="1">
        <v>0</v>
      </c>
      <c r="BO2254" s="1">
        <v>8</v>
      </c>
      <c r="BP2254" s="1">
        <v>8</v>
      </c>
      <c r="BQ2254" s="1">
        <v>8</v>
      </c>
      <c r="BR2254" s="1">
        <v>8</v>
      </c>
      <c r="BS2254" s="1">
        <v>8</v>
      </c>
      <c r="BT2254" s="1">
        <v>0</v>
      </c>
      <c r="BU2254" s="1" t="str">
        <f>"8:00 AM"</f>
        <v>8:00 AM</v>
      </c>
      <c r="BV2254" s="1" t="str">
        <f>"5:00 PM"</f>
        <v>5:00 PM</v>
      </c>
      <c r="BW2254" s="1" t="s">
        <v>135</v>
      </c>
      <c r="BX2254" s="1">
        <v>0</v>
      </c>
      <c r="BY2254" s="1">
        <v>12</v>
      </c>
      <c r="BZ2254" s="1" t="s">
        <v>112</v>
      </c>
      <c r="CA2254" s="1">
        <v>0</v>
      </c>
      <c r="CB2254" s="1" t="s">
        <v>20455</v>
      </c>
      <c r="CC2254" s="1" t="s">
        <v>4612</v>
      </c>
      <c r="CD2254" s="1" t="s">
        <v>17473</v>
      </c>
      <c r="CE2254" s="1" t="s">
        <v>116</v>
      </c>
      <c r="CF2254" s="1" t="s">
        <v>117</v>
      </c>
      <c r="CG2254" s="1">
        <v>96950</v>
      </c>
      <c r="CH2254" s="3">
        <v>9.41</v>
      </c>
      <c r="CI2254" s="3">
        <v>9.41</v>
      </c>
      <c r="CJ2254" s="3">
        <v>14.12</v>
      </c>
      <c r="CK2254" s="3">
        <v>14.12</v>
      </c>
      <c r="CL2254" s="1" t="s">
        <v>137</v>
      </c>
      <c r="CM2254" s="1" t="s">
        <v>362</v>
      </c>
      <c r="CN2254" s="1" t="s">
        <v>139</v>
      </c>
      <c r="CP2254" s="1" t="s">
        <v>112</v>
      </c>
      <c r="CQ2254" s="1" t="s">
        <v>111</v>
      </c>
      <c r="CR2254" s="1" t="s">
        <v>112</v>
      </c>
      <c r="CS2254" s="1" t="s">
        <v>111</v>
      </c>
      <c r="CT2254" s="1" t="s">
        <v>138</v>
      </c>
      <c r="CU2254" s="1" t="s">
        <v>111</v>
      </c>
      <c r="CV2254" s="1" t="s">
        <v>138</v>
      </c>
      <c r="CW2254" s="1" t="s">
        <v>7295</v>
      </c>
      <c r="CX2254" s="1">
        <v>16702871847</v>
      </c>
      <c r="CY2254" s="1" t="s">
        <v>17474</v>
      </c>
      <c r="CZ2254" s="1" t="s">
        <v>138</v>
      </c>
      <c r="DA2254" s="1" t="s">
        <v>111</v>
      </c>
      <c r="DB2254" s="1" t="s">
        <v>112</v>
      </c>
    </row>
    <row r="2255" spans="1:111" ht="15.6" customHeight="1" x14ac:dyDescent="0.25">
      <c r="A2255" s="1" t="s">
        <v>20471</v>
      </c>
      <c r="B2255" s="1" t="s">
        <v>238</v>
      </c>
      <c r="C2255" s="2">
        <v>44110.103520833334</v>
      </c>
      <c r="D2255" s="2">
        <v>44138</v>
      </c>
      <c r="E2255" s="1" t="s">
        <v>110</v>
      </c>
      <c r="F2255" s="2">
        <v>44103.833333333336</v>
      </c>
      <c r="G2255" s="1" t="s">
        <v>111</v>
      </c>
      <c r="H2255" s="1" t="s">
        <v>112</v>
      </c>
      <c r="I2255" s="1" t="s">
        <v>112</v>
      </c>
      <c r="J2255" s="1" t="s">
        <v>20472</v>
      </c>
      <c r="K2255" s="1" t="s">
        <v>20473</v>
      </c>
      <c r="L2255" s="1" t="s">
        <v>20474</v>
      </c>
      <c r="N2255" s="1" t="s">
        <v>116</v>
      </c>
      <c r="O2255" s="1" t="s">
        <v>117</v>
      </c>
      <c r="P2255" s="9">
        <v>96950</v>
      </c>
      <c r="Q2255" s="1" t="s">
        <v>118</v>
      </c>
      <c r="S2255" s="1">
        <v>16702340228</v>
      </c>
      <c r="U2255" s="1">
        <v>72251</v>
      </c>
      <c r="V2255" s="1" t="s">
        <v>119</v>
      </c>
      <c r="X2255" s="1" t="s">
        <v>20475</v>
      </c>
      <c r="Y2255" s="1" t="s">
        <v>20476</v>
      </c>
      <c r="AA2255" s="1" t="s">
        <v>245</v>
      </c>
      <c r="AB2255" s="1" t="s">
        <v>20474</v>
      </c>
      <c r="AD2255" s="1" t="s">
        <v>116</v>
      </c>
      <c r="AE2255" s="1" t="s">
        <v>117</v>
      </c>
      <c r="AF2255" s="9">
        <v>96950</v>
      </c>
      <c r="AG2255" s="1" t="s">
        <v>118</v>
      </c>
      <c r="AI2255" s="1">
        <v>16702340228</v>
      </c>
      <c r="AK2255" s="1" t="s">
        <v>20477</v>
      </c>
      <c r="BC2255" s="1" t="str">
        <f>"35-3011.00"</f>
        <v>35-3011.00</v>
      </c>
      <c r="BD2255" s="1" t="s">
        <v>4126</v>
      </c>
      <c r="BE2255" s="1" t="s">
        <v>20478</v>
      </c>
      <c r="BF2255" s="1" t="s">
        <v>20479</v>
      </c>
      <c r="BG2255" s="1">
        <v>1</v>
      </c>
      <c r="BH2255" s="1">
        <v>1</v>
      </c>
      <c r="BI2255" s="2">
        <v>44150</v>
      </c>
      <c r="BJ2255" s="2">
        <v>44514</v>
      </c>
      <c r="BK2255" s="2">
        <v>44150</v>
      </c>
      <c r="BL2255" s="2">
        <v>44514</v>
      </c>
      <c r="BM2255" s="1">
        <v>36</v>
      </c>
      <c r="BN2255" s="1">
        <v>0</v>
      </c>
      <c r="BO2255" s="1">
        <v>6</v>
      </c>
      <c r="BP2255" s="1">
        <v>6</v>
      </c>
      <c r="BQ2255" s="1">
        <v>6</v>
      </c>
      <c r="BR2255" s="1">
        <v>6</v>
      </c>
      <c r="BS2255" s="1">
        <v>6</v>
      </c>
      <c r="BT2255" s="1">
        <v>6</v>
      </c>
      <c r="BU2255" s="1" t="str">
        <f>"4:00 PM"</f>
        <v>4:00 PM</v>
      </c>
      <c r="BV2255" s="1" t="str">
        <f>"10:00 PM"</f>
        <v>10:00 PM</v>
      </c>
      <c r="BW2255" s="1" t="s">
        <v>135</v>
      </c>
      <c r="BX2255" s="1">
        <v>0</v>
      </c>
      <c r="BY2255" s="1">
        <v>12</v>
      </c>
      <c r="BZ2255" s="1" t="s">
        <v>111</v>
      </c>
      <c r="CA2255" s="1">
        <v>6</v>
      </c>
      <c r="CB2255" s="4" t="s">
        <v>20480</v>
      </c>
      <c r="CC2255" s="1" t="s">
        <v>11740</v>
      </c>
      <c r="CE2255" s="1" t="s">
        <v>116</v>
      </c>
      <c r="CF2255" s="1" t="s">
        <v>117</v>
      </c>
      <c r="CG2255" s="1">
        <v>96950</v>
      </c>
      <c r="CH2255" s="3">
        <v>8.41</v>
      </c>
      <c r="CI2255" s="3">
        <v>8.41</v>
      </c>
      <c r="CJ2255" s="3">
        <v>12.61</v>
      </c>
      <c r="CK2255" s="3">
        <v>12.61</v>
      </c>
      <c r="CL2255" s="1" t="s">
        <v>137</v>
      </c>
      <c r="CN2255" s="1" t="s">
        <v>139</v>
      </c>
      <c r="CP2255" s="1" t="s">
        <v>112</v>
      </c>
      <c r="CQ2255" s="1" t="s">
        <v>111</v>
      </c>
      <c r="CR2255" s="1" t="s">
        <v>112</v>
      </c>
      <c r="CS2255" s="1" t="s">
        <v>112</v>
      </c>
      <c r="CT2255" s="1" t="s">
        <v>138</v>
      </c>
      <c r="CU2255" s="1" t="s">
        <v>111</v>
      </c>
      <c r="CV2255" s="1" t="s">
        <v>138</v>
      </c>
      <c r="CW2255" s="1" t="s">
        <v>138</v>
      </c>
      <c r="CX2255" s="1">
        <v>16702340228</v>
      </c>
      <c r="CY2255" s="1" t="s">
        <v>20477</v>
      </c>
      <c r="CZ2255" s="1" t="s">
        <v>138</v>
      </c>
      <c r="DA2255" s="1" t="s">
        <v>111</v>
      </c>
      <c r="DB2255" s="1" t="s">
        <v>112</v>
      </c>
    </row>
    <row r="2256" spans="1:111" ht="15.6" customHeight="1" x14ac:dyDescent="0.25">
      <c r="A2256" s="1" t="s">
        <v>20485</v>
      </c>
      <c r="B2256" s="1" t="s">
        <v>238</v>
      </c>
      <c r="C2256" s="2">
        <v>44032.370083680558</v>
      </c>
      <c r="D2256" s="2">
        <v>44112</v>
      </c>
      <c r="E2256" s="1" t="s">
        <v>110</v>
      </c>
      <c r="F2256" s="2">
        <v>44103.833333333336</v>
      </c>
      <c r="G2256" s="1" t="s">
        <v>111</v>
      </c>
      <c r="H2256" s="1" t="s">
        <v>112</v>
      </c>
      <c r="I2256" s="1" t="s">
        <v>112</v>
      </c>
      <c r="J2256" s="1" t="s">
        <v>20486</v>
      </c>
      <c r="K2256" s="1" t="s">
        <v>138</v>
      </c>
      <c r="L2256" s="1" t="s">
        <v>20487</v>
      </c>
      <c r="M2256" s="1" t="s">
        <v>399</v>
      </c>
      <c r="N2256" s="1" t="s">
        <v>167</v>
      </c>
      <c r="O2256" s="1" t="s">
        <v>117</v>
      </c>
      <c r="P2256" s="9">
        <v>96950</v>
      </c>
      <c r="Q2256" s="1" t="s">
        <v>118</v>
      </c>
      <c r="R2256" s="1" t="s">
        <v>117</v>
      </c>
      <c r="S2256" s="1">
        <v>16709891000</v>
      </c>
      <c r="T2256" s="1">
        <v>0</v>
      </c>
      <c r="U2256" s="1">
        <v>561320</v>
      </c>
      <c r="V2256" s="1" t="s">
        <v>119</v>
      </c>
      <c r="X2256" s="1" t="s">
        <v>8385</v>
      </c>
      <c r="Y2256" s="1" t="s">
        <v>8386</v>
      </c>
      <c r="Z2256" s="1" t="s">
        <v>8387</v>
      </c>
      <c r="AA2256" s="1" t="s">
        <v>171</v>
      </c>
      <c r="AB2256" s="1" t="s">
        <v>8388</v>
      </c>
      <c r="AC2256" s="1" t="s">
        <v>5086</v>
      </c>
      <c r="AD2256" s="1" t="s">
        <v>167</v>
      </c>
      <c r="AE2256" s="1" t="s">
        <v>117</v>
      </c>
      <c r="AF2256" s="9">
        <v>96950</v>
      </c>
      <c r="AG2256" s="1" t="s">
        <v>118</v>
      </c>
      <c r="AH2256" s="1" t="s">
        <v>117</v>
      </c>
      <c r="AI2256" s="1">
        <v>16709891000</v>
      </c>
      <c r="AJ2256" s="1">
        <v>0</v>
      </c>
      <c r="AK2256" s="1" t="s">
        <v>8389</v>
      </c>
      <c r="BC2256" s="1" t="str">
        <f>"43-9061.00"</f>
        <v>43-9061.00</v>
      </c>
      <c r="BD2256" s="1" t="s">
        <v>375</v>
      </c>
      <c r="BE2256" s="1" t="s">
        <v>20488</v>
      </c>
      <c r="BF2256" s="1" t="s">
        <v>20489</v>
      </c>
      <c r="BG2256" s="1">
        <v>3</v>
      </c>
      <c r="BH2256" s="1">
        <v>3</v>
      </c>
      <c r="BI2256" s="2">
        <v>44105</v>
      </c>
      <c r="BJ2256" s="2">
        <v>44469</v>
      </c>
      <c r="BK2256" s="2">
        <v>44112</v>
      </c>
      <c r="BL2256" s="2">
        <v>44469</v>
      </c>
      <c r="BM2256" s="1">
        <v>40</v>
      </c>
      <c r="BN2256" s="1">
        <v>0</v>
      </c>
      <c r="BO2256" s="1">
        <v>8</v>
      </c>
      <c r="BP2256" s="1">
        <v>8</v>
      </c>
      <c r="BQ2256" s="1">
        <v>8</v>
      </c>
      <c r="BR2256" s="1">
        <v>8</v>
      </c>
      <c r="BS2256" s="1">
        <v>8</v>
      </c>
      <c r="BT2256" s="1">
        <v>0</v>
      </c>
      <c r="BU2256" s="1" t="str">
        <f>"8:00 AM"</f>
        <v>8:00 AM</v>
      </c>
      <c r="BV2256" s="1" t="str">
        <f>"5:00 PM"</f>
        <v>5:00 PM</v>
      </c>
      <c r="BW2256" s="1" t="s">
        <v>135</v>
      </c>
      <c r="BX2256" s="1">
        <v>0</v>
      </c>
      <c r="BY2256" s="1">
        <v>3</v>
      </c>
      <c r="BZ2256" s="1" t="s">
        <v>112</v>
      </c>
      <c r="CA2256" s="1">
        <v>0</v>
      </c>
      <c r="CB2256" s="1" t="s">
        <v>230</v>
      </c>
      <c r="CC2256" s="1" t="s">
        <v>20487</v>
      </c>
      <c r="CD2256" s="1" t="s">
        <v>399</v>
      </c>
      <c r="CE2256" s="1" t="s">
        <v>167</v>
      </c>
      <c r="CF2256" s="1" t="s">
        <v>117</v>
      </c>
      <c r="CG2256" s="1">
        <v>96950</v>
      </c>
      <c r="CH2256" s="3">
        <v>11.15</v>
      </c>
      <c r="CI2256" s="3">
        <v>11.15</v>
      </c>
      <c r="CJ2256" s="3">
        <v>16.73</v>
      </c>
      <c r="CK2256" s="3">
        <v>16.73</v>
      </c>
      <c r="CL2256" s="1" t="s">
        <v>137</v>
      </c>
      <c r="CM2256" s="1" t="s">
        <v>230</v>
      </c>
      <c r="CN2256" s="1" t="s">
        <v>139</v>
      </c>
      <c r="CP2256" s="1" t="s">
        <v>112</v>
      </c>
      <c r="CQ2256" s="1" t="s">
        <v>111</v>
      </c>
      <c r="CR2256" s="1" t="s">
        <v>112</v>
      </c>
      <c r="CS2256" s="1" t="s">
        <v>111</v>
      </c>
      <c r="CT2256" s="1" t="s">
        <v>138</v>
      </c>
      <c r="CU2256" s="1" t="s">
        <v>111</v>
      </c>
      <c r="CV2256" s="1" t="s">
        <v>138</v>
      </c>
      <c r="CW2256" s="1" t="s">
        <v>2889</v>
      </c>
      <c r="CX2256" s="1">
        <v>16709891000</v>
      </c>
      <c r="CY2256" s="1" t="s">
        <v>20490</v>
      </c>
      <c r="CZ2256" s="1" t="s">
        <v>138</v>
      </c>
      <c r="DA2256" s="1" t="s">
        <v>111</v>
      </c>
      <c r="DB2256" s="1" t="s">
        <v>112</v>
      </c>
      <c r="DC2256" s="1" t="s">
        <v>8385</v>
      </c>
      <c r="DD2256" s="1" t="s">
        <v>8386</v>
      </c>
      <c r="DE2256" s="1" t="s">
        <v>2769</v>
      </c>
      <c r="DF2256" s="1" t="s">
        <v>8383</v>
      </c>
      <c r="DG2256" s="1" t="s">
        <v>20491</v>
      </c>
    </row>
    <row r="2257" spans="1:111" ht="15.6" customHeight="1" x14ac:dyDescent="0.25">
      <c r="A2257" s="1" t="s">
        <v>20494</v>
      </c>
      <c r="B2257" s="1" t="s">
        <v>238</v>
      </c>
      <c r="C2257" s="2">
        <v>44171.890059490739</v>
      </c>
      <c r="D2257" s="2">
        <v>44200</v>
      </c>
      <c r="E2257" s="1" t="s">
        <v>180</v>
      </c>
      <c r="G2257" s="1" t="s">
        <v>112</v>
      </c>
      <c r="H2257" s="1" t="s">
        <v>112</v>
      </c>
      <c r="I2257" s="1" t="s">
        <v>112</v>
      </c>
      <c r="J2257" s="1" t="s">
        <v>4637</v>
      </c>
      <c r="K2257" s="1" t="s">
        <v>17784</v>
      </c>
      <c r="L2257" s="1" t="s">
        <v>4639</v>
      </c>
      <c r="N2257" s="1" t="s">
        <v>167</v>
      </c>
      <c r="O2257" s="1" t="s">
        <v>117</v>
      </c>
      <c r="P2257" s="9">
        <v>96950</v>
      </c>
      <c r="Q2257" s="1" t="s">
        <v>118</v>
      </c>
      <c r="R2257" s="1" t="s">
        <v>117</v>
      </c>
      <c r="S2257" s="1">
        <v>16702356129</v>
      </c>
      <c r="U2257" s="1">
        <v>531110</v>
      </c>
      <c r="V2257" s="1" t="s">
        <v>119</v>
      </c>
      <c r="X2257" s="1" t="s">
        <v>4640</v>
      </c>
      <c r="Y2257" s="1" t="s">
        <v>4641</v>
      </c>
      <c r="Z2257" s="1" t="s">
        <v>4642</v>
      </c>
      <c r="AA2257" s="1" t="s">
        <v>964</v>
      </c>
      <c r="AB2257" s="1" t="s">
        <v>4639</v>
      </c>
      <c r="AD2257" s="1" t="s">
        <v>167</v>
      </c>
      <c r="AE2257" s="1" t="s">
        <v>117</v>
      </c>
      <c r="AF2257" s="9">
        <v>96950</v>
      </c>
      <c r="AG2257" s="1" t="s">
        <v>118</v>
      </c>
      <c r="AH2257" s="1" t="s">
        <v>117</v>
      </c>
      <c r="AI2257" s="1">
        <v>16702356129</v>
      </c>
      <c r="AK2257" s="1" t="s">
        <v>4643</v>
      </c>
      <c r="BC2257" s="1" t="str">
        <f>"49-9071.00"</f>
        <v>49-9071.00</v>
      </c>
      <c r="BD2257" s="1" t="s">
        <v>214</v>
      </c>
      <c r="BE2257" s="1" t="s">
        <v>17785</v>
      </c>
      <c r="BF2257" s="1" t="s">
        <v>1069</v>
      </c>
      <c r="BG2257" s="1">
        <v>20</v>
      </c>
      <c r="BH2257" s="1">
        <v>20</v>
      </c>
      <c r="BI2257" s="2">
        <v>44270</v>
      </c>
      <c r="BJ2257" s="2">
        <v>44634</v>
      </c>
      <c r="BK2257" s="2">
        <v>44270</v>
      </c>
      <c r="BL2257" s="2">
        <v>44634</v>
      </c>
      <c r="BM2257" s="1">
        <v>40</v>
      </c>
      <c r="BN2257" s="1">
        <v>0</v>
      </c>
      <c r="BO2257" s="1">
        <v>8</v>
      </c>
      <c r="BP2257" s="1">
        <v>8</v>
      </c>
      <c r="BQ2257" s="1">
        <v>8</v>
      </c>
      <c r="BR2257" s="1">
        <v>8</v>
      </c>
      <c r="BS2257" s="1">
        <v>8</v>
      </c>
      <c r="BT2257" s="1">
        <v>0</v>
      </c>
      <c r="BU2257" s="1" t="str">
        <f>"8:00 AM"</f>
        <v>8:00 AM</v>
      </c>
      <c r="BV2257" s="1" t="str">
        <f>"5:00 PM"</f>
        <v>5:00 PM</v>
      </c>
      <c r="BW2257" s="1" t="s">
        <v>135</v>
      </c>
      <c r="BX2257" s="1">
        <v>0</v>
      </c>
      <c r="BY2257" s="1">
        <v>24</v>
      </c>
      <c r="BZ2257" s="1" t="s">
        <v>112</v>
      </c>
      <c r="CA2257" s="1">
        <v>0</v>
      </c>
      <c r="CB2257" s="1" t="s">
        <v>17786</v>
      </c>
      <c r="CC2257" s="1" t="s">
        <v>4639</v>
      </c>
      <c r="CE2257" s="1" t="s">
        <v>167</v>
      </c>
      <c r="CF2257" s="1" t="s">
        <v>117</v>
      </c>
      <c r="CG2257" s="1">
        <v>96950</v>
      </c>
      <c r="CH2257" s="3">
        <v>8.7100000000000009</v>
      </c>
      <c r="CI2257" s="3">
        <v>8.7100000000000009</v>
      </c>
      <c r="CJ2257" s="3">
        <v>13.06</v>
      </c>
      <c r="CK2257" s="3">
        <v>13.06</v>
      </c>
      <c r="CL2257" s="1" t="s">
        <v>137</v>
      </c>
      <c r="CM2257" s="1" t="s">
        <v>331</v>
      </c>
      <c r="CN2257" s="1" t="s">
        <v>139</v>
      </c>
      <c r="CP2257" s="1" t="s">
        <v>112</v>
      </c>
      <c r="CQ2257" s="1" t="s">
        <v>111</v>
      </c>
      <c r="CR2257" s="1" t="s">
        <v>112</v>
      </c>
      <c r="CS2257" s="1" t="s">
        <v>111</v>
      </c>
      <c r="CT2257" s="1" t="s">
        <v>138</v>
      </c>
      <c r="CU2257" s="1" t="s">
        <v>111</v>
      </c>
      <c r="CV2257" s="1" t="s">
        <v>138</v>
      </c>
      <c r="CW2257" s="1" t="s">
        <v>7013</v>
      </c>
      <c r="CX2257" s="1">
        <v>16702356129</v>
      </c>
      <c r="CY2257" s="1" t="s">
        <v>4643</v>
      </c>
      <c r="CZ2257" s="1" t="s">
        <v>380</v>
      </c>
      <c r="DA2257" s="1" t="s">
        <v>111</v>
      </c>
      <c r="DB2257" s="1" t="s">
        <v>112</v>
      </c>
    </row>
    <row r="2258" spans="1:111" ht="15.6" customHeight="1" x14ac:dyDescent="0.25">
      <c r="A2258" s="1" t="s">
        <v>20504</v>
      </c>
      <c r="B2258" s="1" t="s">
        <v>238</v>
      </c>
      <c r="C2258" s="2">
        <v>44063.287074305554</v>
      </c>
      <c r="D2258" s="2">
        <v>44152</v>
      </c>
      <c r="E2258" s="1" t="s">
        <v>180</v>
      </c>
      <c r="G2258" s="1" t="s">
        <v>112</v>
      </c>
      <c r="H2258" s="1" t="s">
        <v>112</v>
      </c>
      <c r="I2258" s="1" t="s">
        <v>112</v>
      </c>
      <c r="J2258" s="1" t="s">
        <v>13532</v>
      </c>
      <c r="K2258" s="1" t="s">
        <v>940</v>
      </c>
      <c r="L2258" s="1" t="s">
        <v>941</v>
      </c>
      <c r="M2258" s="1" t="s">
        <v>942</v>
      </c>
      <c r="N2258" s="1" t="s">
        <v>116</v>
      </c>
      <c r="O2258" s="1" t="s">
        <v>117</v>
      </c>
      <c r="P2258" s="9">
        <v>96950</v>
      </c>
      <c r="Q2258" s="1" t="s">
        <v>118</v>
      </c>
      <c r="S2258" s="1">
        <v>16702352883</v>
      </c>
      <c r="U2258" s="1">
        <v>561320</v>
      </c>
      <c r="V2258" s="1" t="s">
        <v>119</v>
      </c>
      <c r="X2258" s="1" t="s">
        <v>943</v>
      </c>
      <c r="Y2258" s="1" t="s">
        <v>944</v>
      </c>
      <c r="Z2258" s="1" t="s">
        <v>945</v>
      </c>
      <c r="AA2258" s="1" t="s">
        <v>357</v>
      </c>
      <c r="AB2258" s="1" t="s">
        <v>941</v>
      </c>
      <c r="AC2258" s="1" t="s">
        <v>942</v>
      </c>
      <c r="AD2258" s="1" t="s">
        <v>116</v>
      </c>
      <c r="AE2258" s="1" t="s">
        <v>117</v>
      </c>
      <c r="AF2258" s="9">
        <v>96950</v>
      </c>
      <c r="AG2258" s="1" t="s">
        <v>118</v>
      </c>
      <c r="AI2258" s="1">
        <v>16702352883</v>
      </c>
      <c r="AK2258" s="1" t="s">
        <v>946</v>
      </c>
      <c r="BC2258" s="1" t="str">
        <f>"37-2012.00"</f>
        <v>37-2012.00</v>
      </c>
      <c r="BD2258" s="1" t="s">
        <v>576</v>
      </c>
      <c r="BE2258" s="1" t="s">
        <v>20505</v>
      </c>
      <c r="BF2258" s="1" t="s">
        <v>20454</v>
      </c>
      <c r="BG2258" s="1">
        <v>5</v>
      </c>
      <c r="BH2258" s="1">
        <v>5</v>
      </c>
      <c r="BI2258" s="2">
        <v>44166</v>
      </c>
      <c r="BJ2258" s="2">
        <v>44530</v>
      </c>
      <c r="BK2258" s="2">
        <v>44166</v>
      </c>
      <c r="BL2258" s="2">
        <v>44530</v>
      </c>
      <c r="BM2258" s="1">
        <v>35</v>
      </c>
      <c r="BN2258" s="1">
        <v>0</v>
      </c>
      <c r="BO2258" s="1">
        <v>7</v>
      </c>
      <c r="BP2258" s="1">
        <v>7</v>
      </c>
      <c r="BQ2258" s="1">
        <v>7</v>
      </c>
      <c r="BR2258" s="1">
        <v>7</v>
      </c>
      <c r="BS2258" s="1">
        <v>7</v>
      </c>
      <c r="BT2258" s="1">
        <v>0</v>
      </c>
      <c r="BU2258" s="1" t="str">
        <f>"9:00 AM"</f>
        <v>9:00 AM</v>
      </c>
      <c r="BV2258" s="1" t="str">
        <f>"4:00 PM"</f>
        <v>4:00 PM</v>
      </c>
      <c r="BW2258" s="1" t="s">
        <v>135</v>
      </c>
      <c r="BX2258" s="1">
        <v>3</v>
      </c>
      <c r="BY2258" s="1">
        <v>6</v>
      </c>
      <c r="BZ2258" s="1" t="s">
        <v>112</v>
      </c>
      <c r="CA2258" s="1">
        <v>0</v>
      </c>
      <c r="CB2258" s="4" t="s">
        <v>20506</v>
      </c>
      <c r="CC2258" s="1" t="s">
        <v>941</v>
      </c>
      <c r="CD2258" s="1" t="s">
        <v>942</v>
      </c>
      <c r="CE2258" s="1" t="s">
        <v>116</v>
      </c>
      <c r="CF2258" s="1" t="s">
        <v>117</v>
      </c>
      <c r="CG2258" s="1">
        <v>96950</v>
      </c>
      <c r="CH2258" s="3">
        <v>7.33</v>
      </c>
      <c r="CI2258" s="3">
        <v>7.33</v>
      </c>
      <c r="CJ2258" s="3">
        <v>11</v>
      </c>
      <c r="CK2258" s="3">
        <v>11</v>
      </c>
      <c r="CL2258" s="1" t="s">
        <v>137</v>
      </c>
      <c r="CM2258" s="1" t="s">
        <v>138</v>
      </c>
      <c r="CN2258" s="1" t="s">
        <v>139</v>
      </c>
      <c r="CP2258" s="1" t="s">
        <v>112</v>
      </c>
      <c r="CQ2258" s="1" t="s">
        <v>111</v>
      </c>
      <c r="CR2258" s="1" t="s">
        <v>112</v>
      </c>
      <c r="CS2258" s="1" t="s">
        <v>111</v>
      </c>
      <c r="CT2258" s="1" t="s">
        <v>111</v>
      </c>
      <c r="CU2258" s="1" t="s">
        <v>111</v>
      </c>
      <c r="CV2258" s="1" t="s">
        <v>138</v>
      </c>
      <c r="CW2258" s="1" t="s">
        <v>138</v>
      </c>
      <c r="CX2258" s="1">
        <v>16702352883</v>
      </c>
      <c r="CY2258" s="1" t="s">
        <v>946</v>
      </c>
      <c r="CZ2258" s="1" t="s">
        <v>138</v>
      </c>
      <c r="DA2258" s="1" t="s">
        <v>111</v>
      </c>
      <c r="DB2258" s="1" t="s">
        <v>112</v>
      </c>
    </row>
    <row r="2259" spans="1:111" ht="15.6" customHeight="1" x14ac:dyDescent="0.25">
      <c r="A2259" s="1" t="s">
        <v>20508</v>
      </c>
      <c r="B2259" s="1" t="s">
        <v>238</v>
      </c>
      <c r="C2259" s="2">
        <v>44070.205480787037</v>
      </c>
      <c r="D2259" s="2">
        <v>44144</v>
      </c>
      <c r="E2259" s="1" t="s">
        <v>180</v>
      </c>
      <c r="G2259" s="1" t="s">
        <v>112</v>
      </c>
      <c r="H2259" s="1" t="s">
        <v>112</v>
      </c>
      <c r="I2259" s="1" t="s">
        <v>112</v>
      </c>
      <c r="J2259" s="1" t="s">
        <v>2017</v>
      </c>
      <c r="L2259" s="1" t="s">
        <v>2018</v>
      </c>
      <c r="N2259" s="1" t="s">
        <v>116</v>
      </c>
      <c r="O2259" s="1" t="s">
        <v>117</v>
      </c>
      <c r="P2259" s="9">
        <v>96950</v>
      </c>
      <c r="Q2259" s="1" t="s">
        <v>118</v>
      </c>
      <c r="S2259" s="1">
        <v>16702358165</v>
      </c>
      <c r="U2259" s="1">
        <v>5617</v>
      </c>
      <c r="V2259" s="1" t="s">
        <v>119</v>
      </c>
      <c r="X2259" s="1" t="s">
        <v>2019</v>
      </c>
      <c r="Y2259" s="1" t="s">
        <v>1582</v>
      </c>
      <c r="Z2259" s="1" t="s">
        <v>2020</v>
      </c>
      <c r="AA2259" s="1" t="s">
        <v>373</v>
      </c>
      <c r="AB2259" s="1" t="s">
        <v>2018</v>
      </c>
      <c r="AD2259" s="1" t="s">
        <v>167</v>
      </c>
      <c r="AE2259" s="1" t="s">
        <v>117</v>
      </c>
      <c r="AF2259" s="9">
        <v>96950</v>
      </c>
      <c r="AG2259" s="1" t="s">
        <v>118</v>
      </c>
      <c r="AI2259" s="1">
        <v>16702358165</v>
      </c>
      <c r="AK2259" s="1" t="s">
        <v>2021</v>
      </c>
      <c r="BC2259" s="1" t="str">
        <f>"49-9071.00"</f>
        <v>49-9071.00</v>
      </c>
      <c r="BD2259" s="1" t="s">
        <v>214</v>
      </c>
      <c r="BE2259" s="1" t="s">
        <v>20509</v>
      </c>
      <c r="BF2259" s="1" t="s">
        <v>839</v>
      </c>
      <c r="BG2259" s="1">
        <v>1</v>
      </c>
      <c r="BH2259" s="1">
        <v>1</v>
      </c>
      <c r="BI2259" s="2">
        <v>44105</v>
      </c>
      <c r="BJ2259" s="2">
        <v>44469</v>
      </c>
      <c r="BK2259" s="2">
        <v>44144</v>
      </c>
      <c r="BL2259" s="2">
        <v>44469</v>
      </c>
      <c r="BM2259" s="1">
        <v>40</v>
      </c>
      <c r="BN2259" s="1">
        <v>0</v>
      </c>
      <c r="BO2259" s="1">
        <v>8</v>
      </c>
      <c r="BP2259" s="1">
        <v>8</v>
      </c>
      <c r="BQ2259" s="1">
        <v>8</v>
      </c>
      <c r="BR2259" s="1">
        <v>8</v>
      </c>
      <c r="BS2259" s="1">
        <v>8</v>
      </c>
      <c r="BT2259" s="1">
        <v>0</v>
      </c>
      <c r="BU2259" s="1" t="str">
        <f>"8:30 AM"</f>
        <v>8:30 AM</v>
      </c>
      <c r="BV2259" s="1" t="str">
        <f>"5:30 PM"</f>
        <v>5:30 PM</v>
      </c>
      <c r="BW2259" s="1" t="s">
        <v>135</v>
      </c>
      <c r="BX2259" s="1">
        <v>0</v>
      </c>
      <c r="BY2259" s="1">
        <v>36</v>
      </c>
      <c r="BZ2259" s="1" t="s">
        <v>112</v>
      </c>
      <c r="CA2259" s="1">
        <v>0</v>
      </c>
      <c r="CB2259" s="4" t="s">
        <v>20510</v>
      </c>
      <c r="CC2259" s="1" t="s">
        <v>1212</v>
      </c>
      <c r="CE2259" s="1" t="s">
        <v>116</v>
      </c>
      <c r="CF2259" s="1" t="s">
        <v>117</v>
      </c>
      <c r="CG2259" s="1">
        <v>96950</v>
      </c>
      <c r="CH2259" s="3">
        <v>12.64</v>
      </c>
      <c r="CI2259" s="3">
        <v>12.64</v>
      </c>
      <c r="CJ2259" s="3">
        <v>0</v>
      </c>
      <c r="CK2259" s="3">
        <v>0</v>
      </c>
      <c r="CL2259" s="1" t="s">
        <v>137</v>
      </c>
      <c r="CM2259" s="1" t="s">
        <v>230</v>
      </c>
      <c r="CN2259" s="1" t="s">
        <v>139</v>
      </c>
      <c r="CP2259" s="1" t="s">
        <v>112</v>
      </c>
      <c r="CQ2259" s="1" t="s">
        <v>111</v>
      </c>
      <c r="CR2259" s="1" t="s">
        <v>112</v>
      </c>
      <c r="CS2259" s="1" t="s">
        <v>112</v>
      </c>
      <c r="CT2259" s="1" t="s">
        <v>138</v>
      </c>
      <c r="CU2259" s="1" t="s">
        <v>111</v>
      </c>
      <c r="CV2259" s="1" t="s">
        <v>138</v>
      </c>
      <c r="CW2259" s="1" t="s">
        <v>11609</v>
      </c>
      <c r="CX2259" s="1">
        <v>16702358165</v>
      </c>
      <c r="CY2259" s="1" t="s">
        <v>2021</v>
      </c>
      <c r="CZ2259" s="1" t="s">
        <v>138</v>
      </c>
      <c r="DA2259" s="1" t="s">
        <v>111</v>
      </c>
      <c r="DB2259" s="1" t="s">
        <v>112</v>
      </c>
      <c r="DC2259" s="1" t="s">
        <v>2440</v>
      </c>
      <c r="DD2259" s="1" t="s">
        <v>2441</v>
      </c>
      <c r="DE2259" s="1" t="s">
        <v>2029</v>
      </c>
      <c r="DF2259" s="1" t="s">
        <v>2017</v>
      </c>
      <c r="DG2259" s="1" t="s">
        <v>2021</v>
      </c>
    </row>
    <row r="2260" spans="1:111" ht="15.6" customHeight="1" x14ac:dyDescent="0.25">
      <c r="A2260" s="1" t="s">
        <v>20515</v>
      </c>
      <c r="B2260" s="1" t="s">
        <v>238</v>
      </c>
      <c r="C2260" s="2">
        <v>44056.301707638886</v>
      </c>
      <c r="D2260" s="2">
        <v>44124</v>
      </c>
      <c r="E2260" s="1" t="s">
        <v>110</v>
      </c>
      <c r="F2260" s="2">
        <v>44103.833333333336</v>
      </c>
      <c r="G2260" s="1" t="s">
        <v>112</v>
      </c>
      <c r="H2260" s="1" t="s">
        <v>112</v>
      </c>
      <c r="I2260" s="1" t="s">
        <v>112</v>
      </c>
      <c r="J2260" s="1" t="s">
        <v>1978</v>
      </c>
      <c r="K2260" s="1" t="s">
        <v>1979</v>
      </c>
      <c r="L2260" s="1" t="s">
        <v>941</v>
      </c>
      <c r="M2260" s="1" t="s">
        <v>20516</v>
      </c>
      <c r="N2260" s="1" t="s">
        <v>116</v>
      </c>
      <c r="O2260" s="1" t="s">
        <v>117</v>
      </c>
      <c r="P2260" s="9">
        <v>96950</v>
      </c>
      <c r="Q2260" s="1" t="s">
        <v>118</v>
      </c>
      <c r="S2260" s="1">
        <v>16702352883</v>
      </c>
      <c r="U2260" s="1">
        <v>561320</v>
      </c>
      <c r="V2260" s="1" t="s">
        <v>119</v>
      </c>
      <c r="X2260" s="1" t="s">
        <v>943</v>
      </c>
      <c r="Y2260" s="1" t="s">
        <v>944</v>
      </c>
      <c r="Z2260" s="1" t="s">
        <v>945</v>
      </c>
      <c r="AA2260" s="1" t="s">
        <v>373</v>
      </c>
      <c r="AB2260" s="1" t="s">
        <v>941</v>
      </c>
      <c r="AC2260" s="1" t="s">
        <v>20516</v>
      </c>
      <c r="AD2260" s="1" t="s">
        <v>116</v>
      </c>
      <c r="AE2260" s="1" t="s">
        <v>117</v>
      </c>
      <c r="AF2260" s="9">
        <v>96950</v>
      </c>
      <c r="AG2260" s="1" t="s">
        <v>118</v>
      </c>
      <c r="AI2260" s="1">
        <v>16702352883</v>
      </c>
      <c r="AK2260" s="1" t="s">
        <v>20517</v>
      </c>
      <c r="BC2260" s="1" t="str">
        <f>"51-6052.00"</f>
        <v>51-6052.00</v>
      </c>
      <c r="BD2260" s="1" t="s">
        <v>1224</v>
      </c>
      <c r="BE2260" s="1" t="s">
        <v>20518</v>
      </c>
      <c r="BF2260" s="1" t="s">
        <v>20519</v>
      </c>
      <c r="BG2260" s="1">
        <v>1</v>
      </c>
      <c r="BH2260" s="1">
        <v>1</v>
      </c>
      <c r="BI2260" s="2">
        <v>44105</v>
      </c>
      <c r="BJ2260" s="2">
        <v>44469</v>
      </c>
      <c r="BK2260" s="2">
        <v>44124</v>
      </c>
      <c r="BL2260" s="2">
        <v>44469</v>
      </c>
      <c r="BM2260" s="1">
        <v>35</v>
      </c>
      <c r="BN2260" s="1">
        <v>0</v>
      </c>
      <c r="BO2260" s="1">
        <v>7</v>
      </c>
      <c r="BP2260" s="1">
        <v>7</v>
      </c>
      <c r="BQ2260" s="1">
        <v>7</v>
      </c>
      <c r="BR2260" s="1">
        <v>7</v>
      </c>
      <c r="BS2260" s="1">
        <v>7</v>
      </c>
      <c r="BT2260" s="1">
        <v>0</v>
      </c>
      <c r="BU2260" s="1" t="str">
        <f>"10:00 AM"</f>
        <v>10:00 AM</v>
      </c>
      <c r="BV2260" s="1" t="str">
        <f>"5:00 PM"</f>
        <v>5:00 PM</v>
      </c>
      <c r="BW2260" s="1" t="s">
        <v>230</v>
      </c>
      <c r="BX2260" s="1">
        <v>3</v>
      </c>
      <c r="BY2260" s="1">
        <v>6</v>
      </c>
      <c r="BZ2260" s="1" t="s">
        <v>112</v>
      </c>
      <c r="CA2260" s="1">
        <v>0</v>
      </c>
      <c r="CB2260" s="4" t="s">
        <v>20520</v>
      </c>
      <c r="CC2260" s="1" t="s">
        <v>941</v>
      </c>
      <c r="CD2260" s="1" t="s">
        <v>942</v>
      </c>
      <c r="CE2260" s="1" t="s">
        <v>116</v>
      </c>
      <c r="CF2260" s="1" t="s">
        <v>117</v>
      </c>
      <c r="CG2260" s="1">
        <v>96950</v>
      </c>
      <c r="CH2260" s="3">
        <v>10.38</v>
      </c>
      <c r="CI2260" s="3">
        <v>10.38</v>
      </c>
      <c r="CJ2260" s="3">
        <v>15.57</v>
      </c>
      <c r="CK2260" s="3">
        <v>15.57</v>
      </c>
      <c r="CL2260" s="1" t="s">
        <v>137</v>
      </c>
      <c r="CM2260" s="1" t="s">
        <v>138</v>
      </c>
      <c r="CN2260" s="1" t="s">
        <v>139</v>
      </c>
      <c r="CP2260" s="1" t="s">
        <v>112</v>
      </c>
      <c r="CQ2260" s="1" t="s">
        <v>111</v>
      </c>
      <c r="CR2260" s="1" t="s">
        <v>112</v>
      </c>
      <c r="CS2260" s="1" t="s">
        <v>111</v>
      </c>
      <c r="CT2260" s="1" t="s">
        <v>111</v>
      </c>
      <c r="CU2260" s="1" t="s">
        <v>111</v>
      </c>
      <c r="CV2260" s="1" t="s">
        <v>138</v>
      </c>
      <c r="CW2260" s="1" t="s">
        <v>138</v>
      </c>
      <c r="CX2260" s="1">
        <v>16702352883</v>
      </c>
      <c r="CY2260" s="1" t="s">
        <v>530</v>
      </c>
      <c r="CZ2260" s="1" t="s">
        <v>138</v>
      </c>
      <c r="DA2260" s="1" t="s">
        <v>111</v>
      </c>
      <c r="DB2260" s="1" t="s">
        <v>112</v>
      </c>
    </row>
    <row r="2261" spans="1:111" ht="15.6" customHeight="1" x14ac:dyDescent="0.25">
      <c r="A2261" s="1" t="s">
        <v>20536</v>
      </c>
      <c r="B2261" s="1" t="s">
        <v>238</v>
      </c>
      <c r="C2261" s="2">
        <v>44181.024316898147</v>
      </c>
      <c r="D2261" s="2">
        <v>44223</v>
      </c>
      <c r="E2261" s="1" t="s">
        <v>180</v>
      </c>
      <c r="G2261" s="1" t="s">
        <v>112</v>
      </c>
      <c r="H2261" s="1" t="s">
        <v>112</v>
      </c>
      <c r="I2261" s="1" t="s">
        <v>112</v>
      </c>
      <c r="J2261" s="1" t="s">
        <v>4335</v>
      </c>
      <c r="K2261" s="1" t="s">
        <v>10119</v>
      </c>
      <c r="L2261" s="1" t="s">
        <v>4392</v>
      </c>
      <c r="M2261" s="1" t="s">
        <v>10120</v>
      </c>
      <c r="N2261" s="1" t="s">
        <v>116</v>
      </c>
      <c r="O2261" s="1" t="s">
        <v>117</v>
      </c>
      <c r="P2261" s="9">
        <v>96950</v>
      </c>
      <c r="Q2261" s="1" t="s">
        <v>118</v>
      </c>
      <c r="R2261" s="1" t="s">
        <v>719</v>
      </c>
      <c r="S2261" s="1">
        <v>16702350823</v>
      </c>
      <c r="U2261" s="1">
        <v>236116</v>
      </c>
      <c r="V2261" s="1" t="s">
        <v>119</v>
      </c>
      <c r="X2261" s="1" t="s">
        <v>4339</v>
      </c>
      <c r="Y2261" s="1" t="s">
        <v>4340</v>
      </c>
      <c r="Z2261" s="1" t="s">
        <v>10121</v>
      </c>
      <c r="AA2261" s="1" t="s">
        <v>387</v>
      </c>
      <c r="AB2261" s="1" t="s">
        <v>4392</v>
      </c>
      <c r="AC2261" s="1" t="s">
        <v>10122</v>
      </c>
      <c r="AD2261" s="1" t="s">
        <v>116</v>
      </c>
      <c r="AE2261" s="1" t="s">
        <v>117</v>
      </c>
      <c r="AF2261" s="9">
        <v>96950</v>
      </c>
      <c r="AG2261" s="1" t="s">
        <v>118</v>
      </c>
      <c r="AH2261" s="1" t="s">
        <v>719</v>
      </c>
      <c r="AI2261" s="1">
        <v>16702350823</v>
      </c>
      <c r="AK2261" s="1" t="s">
        <v>4395</v>
      </c>
      <c r="BC2261" s="1" t="str">
        <f>"49-9071.00"</f>
        <v>49-9071.00</v>
      </c>
      <c r="BD2261" s="1" t="s">
        <v>214</v>
      </c>
      <c r="BE2261" s="1" t="s">
        <v>10123</v>
      </c>
      <c r="BF2261" s="1" t="s">
        <v>10124</v>
      </c>
      <c r="BG2261" s="1">
        <v>5</v>
      </c>
      <c r="BH2261" s="1">
        <v>5</v>
      </c>
      <c r="BI2261" s="2">
        <v>44271</v>
      </c>
      <c r="BJ2261" s="2">
        <v>44635</v>
      </c>
      <c r="BK2261" s="2">
        <v>44271</v>
      </c>
      <c r="BL2261" s="2">
        <v>44635</v>
      </c>
      <c r="BM2261" s="1">
        <v>35</v>
      </c>
      <c r="BN2261" s="1">
        <v>0</v>
      </c>
      <c r="BO2261" s="1">
        <v>7</v>
      </c>
      <c r="BP2261" s="1">
        <v>7</v>
      </c>
      <c r="BQ2261" s="1">
        <v>7</v>
      </c>
      <c r="BR2261" s="1">
        <v>7</v>
      </c>
      <c r="BS2261" s="1">
        <v>7</v>
      </c>
      <c r="BT2261" s="1">
        <v>0</v>
      </c>
      <c r="BU2261" s="1" t="str">
        <f>"8:00 AM"</f>
        <v>8:00 AM</v>
      </c>
      <c r="BV2261" s="1" t="str">
        <f>"5:00 PM"</f>
        <v>5:00 PM</v>
      </c>
      <c r="BW2261" s="1" t="s">
        <v>135</v>
      </c>
      <c r="BX2261" s="1">
        <v>0</v>
      </c>
      <c r="BY2261" s="1">
        <v>12</v>
      </c>
      <c r="BZ2261" s="1" t="s">
        <v>112</v>
      </c>
      <c r="CA2261" s="1">
        <v>0</v>
      </c>
      <c r="CB2261" s="1" t="s">
        <v>719</v>
      </c>
      <c r="CC2261" s="1" t="s">
        <v>10120</v>
      </c>
      <c r="CD2261" s="1" t="s">
        <v>10120</v>
      </c>
      <c r="CE2261" s="1" t="s">
        <v>116</v>
      </c>
      <c r="CF2261" s="1" t="s">
        <v>117</v>
      </c>
      <c r="CG2261" s="1">
        <v>96950</v>
      </c>
      <c r="CH2261" s="3">
        <v>8.7100000000000009</v>
      </c>
      <c r="CI2261" s="3">
        <v>9</v>
      </c>
      <c r="CJ2261" s="3">
        <v>13.07</v>
      </c>
      <c r="CK2261" s="3">
        <v>13.5</v>
      </c>
      <c r="CL2261" s="1" t="s">
        <v>137</v>
      </c>
      <c r="CM2261" s="1" t="s">
        <v>719</v>
      </c>
      <c r="CN2261" s="1" t="s">
        <v>139</v>
      </c>
      <c r="CP2261" s="1" t="s">
        <v>112</v>
      </c>
      <c r="CQ2261" s="1" t="s">
        <v>111</v>
      </c>
      <c r="CR2261" s="1" t="s">
        <v>112</v>
      </c>
      <c r="CS2261" s="1" t="s">
        <v>111</v>
      </c>
      <c r="CT2261" s="1" t="s">
        <v>138</v>
      </c>
      <c r="CU2261" s="1" t="s">
        <v>111</v>
      </c>
      <c r="CV2261" s="1" t="s">
        <v>138</v>
      </c>
      <c r="CW2261" s="1" t="s">
        <v>719</v>
      </c>
      <c r="CX2261" s="1">
        <v>16702350823</v>
      </c>
      <c r="CY2261" s="1" t="s">
        <v>4345</v>
      </c>
      <c r="CZ2261" s="1" t="s">
        <v>716</v>
      </c>
      <c r="DA2261" s="1" t="s">
        <v>111</v>
      </c>
      <c r="DB2261" s="1" t="s">
        <v>112</v>
      </c>
    </row>
    <row r="2262" spans="1:111" ht="15.6" customHeight="1" x14ac:dyDescent="0.25">
      <c r="A2262" s="1" t="s">
        <v>20544</v>
      </c>
      <c r="B2262" s="1" t="s">
        <v>238</v>
      </c>
      <c r="C2262" s="2">
        <v>44172.022477430553</v>
      </c>
      <c r="D2262" s="2">
        <v>44202</v>
      </c>
      <c r="E2262" s="1" t="s">
        <v>180</v>
      </c>
      <c r="G2262" s="1" t="s">
        <v>112</v>
      </c>
      <c r="H2262" s="1" t="s">
        <v>112</v>
      </c>
      <c r="I2262" s="1" t="s">
        <v>112</v>
      </c>
      <c r="J2262" s="1" t="s">
        <v>20545</v>
      </c>
      <c r="L2262" s="1" t="s">
        <v>2241</v>
      </c>
      <c r="M2262" s="1" t="s">
        <v>3231</v>
      </c>
      <c r="N2262" s="1" t="s">
        <v>167</v>
      </c>
      <c r="O2262" s="1" t="s">
        <v>117</v>
      </c>
      <c r="P2262" s="9">
        <v>96950</v>
      </c>
      <c r="Q2262" s="1" t="s">
        <v>118</v>
      </c>
      <c r="S2262" s="1">
        <v>16702340560</v>
      </c>
      <c r="T2262" s="1">
        <v>115</v>
      </c>
      <c r="U2262" s="1">
        <v>531110</v>
      </c>
      <c r="V2262" s="1" t="s">
        <v>119</v>
      </c>
      <c r="X2262" s="1" t="s">
        <v>911</v>
      </c>
      <c r="Y2262" s="1" t="s">
        <v>912</v>
      </c>
      <c r="Z2262" s="1" t="s">
        <v>7055</v>
      </c>
      <c r="AA2262" s="1" t="s">
        <v>2242</v>
      </c>
      <c r="AB2262" s="1" t="s">
        <v>2241</v>
      </c>
      <c r="AC2262" s="1" t="s">
        <v>754</v>
      </c>
      <c r="AD2262" s="1" t="s">
        <v>167</v>
      </c>
      <c r="AE2262" s="1" t="s">
        <v>117</v>
      </c>
      <c r="AF2262" s="9">
        <v>96950</v>
      </c>
      <c r="AG2262" s="1" t="s">
        <v>118</v>
      </c>
      <c r="AI2262" s="1">
        <v>16702340560</v>
      </c>
      <c r="AJ2262" s="1">
        <v>115</v>
      </c>
      <c r="AK2262" s="1" t="s">
        <v>917</v>
      </c>
      <c r="BC2262" s="1" t="str">
        <f>"43-1011.00"</f>
        <v>43-1011.00</v>
      </c>
      <c r="BD2262" s="1" t="s">
        <v>421</v>
      </c>
      <c r="BE2262" s="1" t="s">
        <v>20546</v>
      </c>
      <c r="BF2262" s="1" t="s">
        <v>20547</v>
      </c>
      <c r="BG2262" s="1">
        <v>1</v>
      </c>
      <c r="BH2262" s="1">
        <v>1</v>
      </c>
      <c r="BI2262" s="2">
        <v>44291</v>
      </c>
      <c r="BJ2262" s="2">
        <v>44655</v>
      </c>
      <c r="BK2262" s="2">
        <v>44291</v>
      </c>
      <c r="BL2262" s="2">
        <v>44655</v>
      </c>
      <c r="BM2262" s="1">
        <v>35</v>
      </c>
      <c r="BN2262" s="1">
        <v>0</v>
      </c>
      <c r="BO2262" s="1">
        <v>7</v>
      </c>
      <c r="BP2262" s="1">
        <v>7</v>
      </c>
      <c r="BQ2262" s="1">
        <v>7</v>
      </c>
      <c r="BR2262" s="1">
        <v>7</v>
      </c>
      <c r="BS2262" s="1">
        <v>7</v>
      </c>
      <c r="BT2262" s="1">
        <v>0</v>
      </c>
      <c r="BU2262" s="1" t="str">
        <f>"8:00 AM"</f>
        <v>8:00 AM</v>
      </c>
      <c r="BV2262" s="1" t="str">
        <f>"5:00 PM"</f>
        <v>5:00 PM</v>
      </c>
      <c r="BW2262" s="1" t="s">
        <v>392</v>
      </c>
      <c r="BX2262" s="1">
        <v>0</v>
      </c>
      <c r="BY2262" s="1">
        <v>24</v>
      </c>
      <c r="BZ2262" s="1" t="s">
        <v>111</v>
      </c>
      <c r="CA2262" s="1">
        <v>3</v>
      </c>
      <c r="CB2262" s="4" t="s">
        <v>20548</v>
      </c>
      <c r="CC2262" s="1" t="s">
        <v>2241</v>
      </c>
      <c r="CD2262" s="1" t="s">
        <v>754</v>
      </c>
      <c r="CE2262" s="1" t="s">
        <v>167</v>
      </c>
      <c r="CF2262" s="1" t="s">
        <v>117</v>
      </c>
      <c r="CG2262" s="1">
        <v>96950</v>
      </c>
      <c r="CH2262" s="3">
        <v>13.62</v>
      </c>
      <c r="CI2262" s="3">
        <v>13.62</v>
      </c>
      <c r="CJ2262" s="3">
        <v>20.43</v>
      </c>
      <c r="CK2262" s="3">
        <v>20.43</v>
      </c>
      <c r="CL2262" s="1" t="s">
        <v>137</v>
      </c>
      <c r="CM2262" s="1" t="s">
        <v>922</v>
      </c>
      <c r="CN2262" s="1" t="s">
        <v>139</v>
      </c>
      <c r="CP2262" s="1" t="s">
        <v>112</v>
      </c>
      <c r="CQ2262" s="1" t="s">
        <v>111</v>
      </c>
      <c r="CR2262" s="1" t="s">
        <v>112</v>
      </c>
      <c r="CS2262" s="1" t="s">
        <v>111</v>
      </c>
      <c r="CT2262" s="1" t="s">
        <v>111</v>
      </c>
      <c r="CU2262" s="1" t="s">
        <v>111</v>
      </c>
      <c r="CV2262" s="1" t="s">
        <v>138</v>
      </c>
      <c r="CW2262" s="1" t="s">
        <v>714</v>
      </c>
      <c r="CX2262" s="1">
        <v>16702340560</v>
      </c>
      <c r="CY2262" s="1" t="s">
        <v>1896</v>
      </c>
      <c r="CZ2262" s="1" t="s">
        <v>716</v>
      </c>
      <c r="DA2262" s="1" t="s">
        <v>111</v>
      </c>
      <c r="DB2262" s="1" t="s">
        <v>112</v>
      </c>
    </row>
    <row r="2263" spans="1:111" ht="15.6" customHeight="1" x14ac:dyDescent="0.25">
      <c r="A2263" s="1" t="s">
        <v>20549</v>
      </c>
      <c r="B2263" s="1" t="s">
        <v>238</v>
      </c>
      <c r="C2263" s="2">
        <v>44225.299942824073</v>
      </c>
      <c r="D2263" s="2">
        <v>44265</v>
      </c>
      <c r="E2263" s="1" t="s">
        <v>180</v>
      </c>
      <c r="G2263" s="1" t="s">
        <v>112</v>
      </c>
      <c r="H2263" s="1" t="s">
        <v>112</v>
      </c>
      <c r="I2263" s="1" t="s">
        <v>112</v>
      </c>
      <c r="J2263" s="1" t="s">
        <v>2949</v>
      </c>
      <c r="K2263" s="1" t="s">
        <v>20041</v>
      </c>
      <c r="L2263" s="1" t="s">
        <v>2304</v>
      </c>
      <c r="M2263" s="1" t="s">
        <v>2305</v>
      </c>
      <c r="N2263" s="1" t="s">
        <v>116</v>
      </c>
      <c r="O2263" s="1" t="s">
        <v>117</v>
      </c>
      <c r="P2263" s="9">
        <v>96950</v>
      </c>
      <c r="Q2263" s="1" t="s">
        <v>118</v>
      </c>
      <c r="R2263" s="1" t="s">
        <v>138</v>
      </c>
      <c r="S2263" s="1">
        <v>16702352743</v>
      </c>
      <c r="U2263" s="1">
        <v>561320</v>
      </c>
      <c r="V2263" s="1" t="s">
        <v>119</v>
      </c>
      <c r="X2263" s="1" t="s">
        <v>2952</v>
      </c>
      <c r="Y2263" s="1" t="s">
        <v>2307</v>
      </c>
      <c r="Z2263" s="1" t="s">
        <v>2497</v>
      </c>
      <c r="AA2263" s="1" t="s">
        <v>12395</v>
      </c>
      <c r="AB2263" s="1" t="s">
        <v>2304</v>
      </c>
      <c r="AC2263" s="1" t="s">
        <v>2305</v>
      </c>
      <c r="AD2263" s="1" t="s">
        <v>116</v>
      </c>
      <c r="AE2263" s="1" t="s">
        <v>117</v>
      </c>
      <c r="AF2263" s="9">
        <v>96950</v>
      </c>
      <c r="AG2263" s="1" t="s">
        <v>118</v>
      </c>
      <c r="AI2263" s="1">
        <v>16702352743</v>
      </c>
      <c r="AK2263" s="1" t="s">
        <v>2954</v>
      </c>
      <c r="BC2263" s="1" t="str">
        <f>"37-2012.00"</f>
        <v>37-2012.00</v>
      </c>
      <c r="BD2263" s="1" t="s">
        <v>576</v>
      </c>
      <c r="BE2263" s="1" t="s">
        <v>20042</v>
      </c>
      <c r="BF2263" s="1" t="s">
        <v>2956</v>
      </c>
      <c r="BG2263" s="1">
        <v>10</v>
      </c>
      <c r="BH2263" s="1">
        <v>10</v>
      </c>
      <c r="BI2263" s="2">
        <v>44317</v>
      </c>
      <c r="BJ2263" s="2">
        <v>44681</v>
      </c>
      <c r="BK2263" s="2">
        <v>44317</v>
      </c>
      <c r="BL2263" s="2">
        <v>44681</v>
      </c>
      <c r="BM2263" s="1">
        <v>35</v>
      </c>
      <c r="BN2263" s="1">
        <v>0</v>
      </c>
      <c r="BO2263" s="1">
        <v>7</v>
      </c>
      <c r="BP2263" s="1">
        <v>7</v>
      </c>
      <c r="BQ2263" s="1">
        <v>7</v>
      </c>
      <c r="BR2263" s="1">
        <v>7</v>
      </c>
      <c r="BS2263" s="1">
        <v>7</v>
      </c>
      <c r="BT2263" s="1">
        <v>0</v>
      </c>
      <c r="BU2263" s="1" t="str">
        <f>"8:00 AM"</f>
        <v>8:00 AM</v>
      </c>
      <c r="BV2263" s="1" t="str">
        <f>"4:00 PM"</f>
        <v>4:00 PM</v>
      </c>
      <c r="BW2263" s="1" t="s">
        <v>230</v>
      </c>
      <c r="BX2263" s="1">
        <v>1</v>
      </c>
      <c r="BY2263" s="1">
        <v>1</v>
      </c>
      <c r="BZ2263" s="1" t="s">
        <v>112</v>
      </c>
      <c r="CA2263" s="1">
        <v>0</v>
      </c>
      <c r="CB2263" s="1" t="s">
        <v>20550</v>
      </c>
      <c r="CC2263" s="1" t="s">
        <v>2304</v>
      </c>
      <c r="CD2263" s="1" t="s">
        <v>20044</v>
      </c>
      <c r="CE2263" s="1" t="s">
        <v>116</v>
      </c>
      <c r="CF2263" s="1" t="s">
        <v>117</v>
      </c>
      <c r="CG2263" s="1">
        <v>96950</v>
      </c>
      <c r="CH2263" s="3">
        <v>7.59</v>
      </c>
      <c r="CI2263" s="3">
        <v>7.65</v>
      </c>
      <c r="CJ2263" s="3">
        <v>11.39</v>
      </c>
      <c r="CK2263" s="3">
        <v>11.48</v>
      </c>
      <c r="CL2263" s="1" t="s">
        <v>137</v>
      </c>
      <c r="CM2263" s="1" t="s">
        <v>20551</v>
      </c>
      <c r="CN2263" s="1" t="s">
        <v>139</v>
      </c>
      <c r="CP2263" s="1" t="s">
        <v>112</v>
      </c>
      <c r="CQ2263" s="1" t="s">
        <v>111</v>
      </c>
      <c r="CR2263" s="1" t="s">
        <v>111</v>
      </c>
      <c r="CS2263" s="1" t="s">
        <v>111</v>
      </c>
      <c r="CT2263" s="1" t="s">
        <v>111</v>
      </c>
      <c r="CU2263" s="1" t="s">
        <v>111</v>
      </c>
      <c r="CV2263" s="1" t="s">
        <v>111</v>
      </c>
      <c r="CW2263" s="1" t="s">
        <v>20552</v>
      </c>
      <c r="CX2263" s="1">
        <v>16702352743</v>
      </c>
      <c r="CY2263" s="1" t="s">
        <v>2954</v>
      </c>
      <c r="CZ2263" s="1" t="s">
        <v>6979</v>
      </c>
      <c r="DA2263" s="1" t="s">
        <v>111</v>
      </c>
      <c r="DB2263" s="1" t="s">
        <v>112</v>
      </c>
    </row>
    <row r="2264" spans="1:111" ht="15.6" customHeight="1" x14ac:dyDescent="0.25">
      <c r="A2264" s="1" t="s">
        <v>20578</v>
      </c>
      <c r="B2264" s="1" t="s">
        <v>238</v>
      </c>
      <c r="C2264" s="2">
        <v>44294.842137037034</v>
      </c>
      <c r="D2264" s="2">
        <v>44327</v>
      </c>
      <c r="E2264" s="1" t="s">
        <v>110</v>
      </c>
      <c r="F2264" s="2">
        <v>44468.833333333336</v>
      </c>
      <c r="G2264" s="1" t="s">
        <v>112</v>
      </c>
      <c r="H2264" s="1" t="s">
        <v>112</v>
      </c>
      <c r="I2264" s="1" t="s">
        <v>112</v>
      </c>
      <c r="J2264" s="1" t="s">
        <v>19704</v>
      </c>
      <c r="K2264" s="1" t="s">
        <v>19705</v>
      </c>
      <c r="L2264" s="1" t="s">
        <v>19706</v>
      </c>
      <c r="M2264" s="1" t="s">
        <v>19707</v>
      </c>
      <c r="N2264" s="1" t="s">
        <v>116</v>
      </c>
      <c r="O2264" s="1" t="s">
        <v>117</v>
      </c>
      <c r="P2264" s="9">
        <v>96950</v>
      </c>
      <c r="Q2264" s="1" t="s">
        <v>118</v>
      </c>
      <c r="S2264" s="1">
        <v>16702337999</v>
      </c>
      <c r="U2264" s="1">
        <v>812112</v>
      </c>
      <c r="V2264" s="1" t="s">
        <v>119</v>
      </c>
      <c r="X2264" s="1" t="s">
        <v>1076</v>
      </c>
      <c r="Y2264" s="1" t="s">
        <v>19708</v>
      </c>
      <c r="AA2264" s="1" t="s">
        <v>245</v>
      </c>
      <c r="AB2264" s="1" t="s">
        <v>19709</v>
      </c>
      <c r="AC2264" s="1" t="s">
        <v>19707</v>
      </c>
      <c r="AD2264" s="1" t="s">
        <v>116</v>
      </c>
      <c r="AE2264" s="1" t="s">
        <v>117</v>
      </c>
      <c r="AF2264" s="9">
        <v>96950</v>
      </c>
      <c r="AG2264" s="1" t="s">
        <v>118</v>
      </c>
      <c r="AI2264" s="1">
        <v>16702337999</v>
      </c>
      <c r="AK2264" s="1" t="s">
        <v>19710</v>
      </c>
      <c r="BC2264" s="1" t="str">
        <f>"39-5012.00"</f>
        <v>39-5012.00</v>
      </c>
      <c r="BD2264" s="1" t="s">
        <v>1831</v>
      </c>
      <c r="BE2264" s="1" t="s">
        <v>19711</v>
      </c>
      <c r="BF2264" s="1" t="s">
        <v>3225</v>
      </c>
      <c r="BG2264" s="1">
        <v>5</v>
      </c>
      <c r="BH2264" s="1">
        <v>5</v>
      </c>
      <c r="BI2264" s="2">
        <v>44470</v>
      </c>
      <c r="BJ2264" s="2">
        <v>44834</v>
      </c>
      <c r="BK2264" s="2">
        <v>44470</v>
      </c>
      <c r="BL2264" s="2">
        <v>44834</v>
      </c>
      <c r="BM2264" s="1">
        <v>40</v>
      </c>
      <c r="BN2264" s="1">
        <v>0</v>
      </c>
      <c r="BO2264" s="1">
        <v>8</v>
      </c>
      <c r="BP2264" s="1">
        <v>8</v>
      </c>
      <c r="BQ2264" s="1">
        <v>8</v>
      </c>
      <c r="BR2264" s="1">
        <v>8</v>
      </c>
      <c r="BS2264" s="1">
        <v>8</v>
      </c>
      <c r="BT2264" s="1">
        <v>0</v>
      </c>
      <c r="BU2264" s="1" t="str">
        <f>"8:00 AM"</f>
        <v>8:00 AM</v>
      </c>
      <c r="BV2264" s="1" t="str">
        <f>"5:00 PM"</f>
        <v>5:00 PM</v>
      </c>
      <c r="BW2264" s="1" t="s">
        <v>135</v>
      </c>
      <c r="BX2264" s="1">
        <v>0</v>
      </c>
      <c r="BY2264" s="1">
        <v>12</v>
      </c>
      <c r="BZ2264" s="1" t="s">
        <v>112</v>
      </c>
      <c r="CA2264" s="1">
        <v>0</v>
      </c>
      <c r="CB2264" s="1" t="s">
        <v>19712</v>
      </c>
      <c r="CC2264" s="1" t="s">
        <v>19709</v>
      </c>
      <c r="CD2264" s="1" t="s">
        <v>19707</v>
      </c>
      <c r="CE2264" s="1" t="s">
        <v>116</v>
      </c>
      <c r="CF2264" s="1" t="s">
        <v>117</v>
      </c>
      <c r="CG2264" s="1">
        <v>96950</v>
      </c>
      <c r="CH2264" s="3">
        <v>8.08</v>
      </c>
      <c r="CI2264" s="3">
        <v>8.08</v>
      </c>
      <c r="CJ2264" s="3">
        <v>12.12</v>
      </c>
      <c r="CK2264" s="3">
        <v>12.12</v>
      </c>
      <c r="CL2264" s="1" t="s">
        <v>137</v>
      </c>
      <c r="CM2264" s="1" t="s">
        <v>138</v>
      </c>
      <c r="CN2264" s="1" t="s">
        <v>139</v>
      </c>
      <c r="CP2264" s="1" t="s">
        <v>112</v>
      </c>
      <c r="CQ2264" s="1" t="s">
        <v>111</v>
      </c>
      <c r="CR2264" s="1" t="s">
        <v>112</v>
      </c>
      <c r="CS2264" s="1" t="s">
        <v>111</v>
      </c>
      <c r="CT2264" s="1" t="s">
        <v>138</v>
      </c>
      <c r="CU2264" s="1" t="s">
        <v>111</v>
      </c>
      <c r="CV2264" s="1" t="s">
        <v>138</v>
      </c>
      <c r="CW2264" s="1" t="s">
        <v>300</v>
      </c>
      <c r="CX2264" s="1">
        <v>16702337999</v>
      </c>
      <c r="CY2264" s="1" t="s">
        <v>19710</v>
      </c>
      <c r="CZ2264" s="1" t="s">
        <v>138</v>
      </c>
      <c r="DA2264" s="1" t="s">
        <v>111</v>
      </c>
      <c r="DB2264" s="1" t="s">
        <v>112</v>
      </c>
    </row>
    <row r="2265" spans="1:111" ht="15.6" customHeight="1" x14ac:dyDescent="0.25">
      <c r="A2265" s="1" t="s">
        <v>20579</v>
      </c>
      <c r="B2265" s="1" t="s">
        <v>238</v>
      </c>
      <c r="C2265" s="2">
        <v>44243.770570023145</v>
      </c>
      <c r="D2265" s="2">
        <v>44295</v>
      </c>
      <c r="E2265" s="1" t="s">
        <v>110</v>
      </c>
      <c r="F2265" s="2">
        <v>44407.833333333336</v>
      </c>
      <c r="G2265" s="1" t="s">
        <v>111</v>
      </c>
      <c r="H2265" s="1" t="s">
        <v>112</v>
      </c>
      <c r="I2265" s="1" t="s">
        <v>112</v>
      </c>
      <c r="J2265" s="1" t="s">
        <v>5027</v>
      </c>
      <c r="K2265" s="1" t="s">
        <v>5028</v>
      </c>
      <c r="L2265" s="1" t="s">
        <v>3857</v>
      </c>
      <c r="M2265" s="1" t="s">
        <v>3858</v>
      </c>
      <c r="N2265" s="1" t="s">
        <v>20580</v>
      </c>
      <c r="O2265" s="1" t="s">
        <v>117</v>
      </c>
      <c r="P2265" s="9">
        <v>96950</v>
      </c>
      <c r="Q2265" s="1" t="s">
        <v>118</v>
      </c>
      <c r="S2265" s="1">
        <v>16702347000</v>
      </c>
      <c r="U2265" s="1">
        <v>72111</v>
      </c>
      <c r="V2265" s="1" t="s">
        <v>119</v>
      </c>
      <c r="X2265" s="1" t="s">
        <v>2357</v>
      </c>
      <c r="Y2265" s="1" t="s">
        <v>5029</v>
      </c>
      <c r="Z2265" s="1" t="s">
        <v>138</v>
      </c>
      <c r="AA2265" s="1" t="s">
        <v>373</v>
      </c>
      <c r="AB2265" s="1" t="s">
        <v>3857</v>
      </c>
      <c r="AC2265" s="1" t="s">
        <v>3860</v>
      </c>
      <c r="AD2265" s="1" t="s">
        <v>2272</v>
      </c>
      <c r="AE2265" s="1" t="s">
        <v>117</v>
      </c>
      <c r="AF2265" s="9">
        <v>96950</v>
      </c>
      <c r="AG2265" s="1" t="s">
        <v>118</v>
      </c>
      <c r="AI2265" s="1">
        <v>16702347000</v>
      </c>
      <c r="AK2265" s="1" t="s">
        <v>3867</v>
      </c>
      <c r="BC2265" s="1" t="str">
        <f>"15-1151.00"</f>
        <v>15-1151.00</v>
      </c>
      <c r="BD2265" s="1" t="s">
        <v>2470</v>
      </c>
      <c r="BE2265" s="1" t="s">
        <v>20581</v>
      </c>
      <c r="BF2265" s="1" t="s">
        <v>20582</v>
      </c>
      <c r="BG2265" s="1">
        <v>1</v>
      </c>
      <c r="BH2265" s="1">
        <v>1</v>
      </c>
      <c r="BI2265" s="2">
        <v>44409</v>
      </c>
      <c r="BJ2265" s="2">
        <v>45504</v>
      </c>
      <c r="BK2265" s="2">
        <v>44409</v>
      </c>
      <c r="BL2265" s="2">
        <v>45504</v>
      </c>
      <c r="BM2265" s="1">
        <v>35</v>
      </c>
      <c r="BN2265" s="1">
        <v>0</v>
      </c>
      <c r="BO2265" s="1">
        <v>7</v>
      </c>
      <c r="BP2265" s="1">
        <v>7</v>
      </c>
      <c r="BQ2265" s="1">
        <v>7</v>
      </c>
      <c r="BR2265" s="1">
        <v>7</v>
      </c>
      <c r="BS2265" s="1">
        <v>7</v>
      </c>
      <c r="BT2265" s="1">
        <v>0</v>
      </c>
      <c r="BU2265" s="1" t="str">
        <f>"8:00 AM"</f>
        <v>8:00 AM</v>
      </c>
      <c r="BV2265" s="1" t="str">
        <f>"4:00 PM"</f>
        <v>4:00 PM</v>
      </c>
      <c r="BW2265" s="1" t="s">
        <v>392</v>
      </c>
      <c r="BX2265" s="1">
        <v>0</v>
      </c>
      <c r="BY2265" s="1">
        <v>24</v>
      </c>
      <c r="BZ2265" s="1" t="s">
        <v>112</v>
      </c>
      <c r="CA2265" s="1">
        <v>0</v>
      </c>
      <c r="CB2265" s="4" t="s">
        <v>20583</v>
      </c>
      <c r="CC2265" s="1" t="s">
        <v>3857</v>
      </c>
      <c r="CD2265" s="1" t="s">
        <v>3860</v>
      </c>
      <c r="CE2265" s="1" t="s">
        <v>20584</v>
      </c>
      <c r="CF2265" s="1" t="s">
        <v>117</v>
      </c>
      <c r="CG2265" s="1">
        <v>96950</v>
      </c>
      <c r="CH2265" s="3">
        <v>12.19</v>
      </c>
      <c r="CI2265" s="3">
        <v>12.19</v>
      </c>
      <c r="CJ2265" s="3">
        <v>18.29</v>
      </c>
      <c r="CK2265" s="3">
        <v>18.29</v>
      </c>
      <c r="CL2265" s="1" t="s">
        <v>137</v>
      </c>
      <c r="CN2265" s="1" t="s">
        <v>139</v>
      </c>
      <c r="CP2265" s="1" t="s">
        <v>112</v>
      </c>
      <c r="CQ2265" s="1" t="s">
        <v>111</v>
      </c>
      <c r="CR2265" s="1" t="s">
        <v>112</v>
      </c>
      <c r="CS2265" s="1" t="s">
        <v>111</v>
      </c>
      <c r="CT2265" s="1" t="s">
        <v>138</v>
      </c>
      <c r="CU2265" s="1" t="s">
        <v>111</v>
      </c>
      <c r="CV2265" s="1" t="s">
        <v>111</v>
      </c>
      <c r="CW2265" s="1" t="s">
        <v>3866</v>
      </c>
      <c r="CX2265" s="1">
        <v>16702347000</v>
      </c>
      <c r="CY2265" s="1" t="s">
        <v>3867</v>
      </c>
      <c r="CZ2265" s="1" t="s">
        <v>138</v>
      </c>
      <c r="DA2265" s="1" t="s">
        <v>111</v>
      </c>
      <c r="DB2265" s="1" t="s">
        <v>112</v>
      </c>
    </row>
    <row r="2266" spans="1:111" ht="15.6" customHeight="1" x14ac:dyDescent="0.25">
      <c r="A2266" s="1" t="s">
        <v>20586</v>
      </c>
      <c r="B2266" s="1" t="s">
        <v>238</v>
      </c>
      <c r="C2266" s="2">
        <v>44292.983731597225</v>
      </c>
      <c r="D2266" s="2">
        <v>44329</v>
      </c>
      <c r="E2266" s="1" t="s">
        <v>110</v>
      </c>
      <c r="F2266" s="2">
        <v>44468.833333333336</v>
      </c>
      <c r="G2266" s="1" t="s">
        <v>111</v>
      </c>
      <c r="H2266" s="1" t="s">
        <v>112</v>
      </c>
      <c r="I2266" s="1" t="s">
        <v>112</v>
      </c>
      <c r="J2266" s="1" t="s">
        <v>12693</v>
      </c>
      <c r="L2266" s="1" t="s">
        <v>13206</v>
      </c>
      <c r="M2266" s="1" t="s">
        <v>12695</v>
      </c>
      <c r="N2266" s="1" t="s">
        <v>116</v>
      </c>
      <c r="O2266" s="1" t="s">
        <v>117</v>
      </c>
      <c r="P2266" s="9">
        <v>96950</v>
      </c>
      <c r="Q2266" s="1" t="s">
        <v>118</v>
      </c>
      <c r="S2266" s="1">
        <v>16702341667</v>
      </c>
      <c r="U2266" s="1">
        <v>56152</v>
      </c>
      <c r="V2266" s="1" t="s">
        <v>119</v>
      </c>
      <c r="X2266" s="1" t="s">
        <v>385</v>
      </c>
      <c r="Y2266" s="1" t="s">
        <v>5043</v>
      </c>
      <c r="Z2266" s="1" t="s">
        <v>5044</v>
      </c>
      <c r="AA2266" s="1" t="s">
        <v>387</v>
      </c>
      <c r="AB2266" s="1" t="s">
        <v>13207</v>
      </c>
      <c r="AC2266" s="1" t="s">
        <v>13208</v>
      </c>
      <c r="AD2266" s="1" t="s">
        <v>116</v>
      </c>
      <c r="AE2266" s="1" t="s">
        <v>117</v>
      </c>
      <c r="AF2266" s="9">
        <v>96950</v>
      </c>
      <c r="AG2266" s="1" t="s">
        <v>118</v>
      </c>
      <c r="AI2266" s="1">
        <v>16702341667</v>
      </c>
      <c r="AK2266" s="1" t="s">
        <v>12697</v>
      </c>
      <c r="BC2266" s="1" t="str">
        <f>"39-7011.00"</f>
        <v>39-7011.00</v>
      </c>
      <c r="BD2266" s="1" t="s">
        <v>1435</v>
      </c>
      <c r="BE2266" s="1" t="s">
        <v>13209</v>
      </c>
      <c r="BF2266" s="1" t="s">
        <v>3755</v>
      </c>
      <c r="BG2266" s="1">
        <v>3</v>
      </c>
      <c r="BH2266" s="1">
        <v>3</v>
      </c>
      <c r="BI2266" s="2">
        <v>44470</v>
      </c>
      <c r="BJ2266" s="2">
        <v>45565</v>
      </c>
      <c r="BK2266" s="2">
        <v>44470</v>
      </c>
      <c r="BL2266" s="2">
        <v>45565</v>
      </c>
      <c r="BM2266" s="1">
        <v>40</v>
      </c>
      <c r="BN2266" s="1">
        <v>0</v>
      </c>
      <c r="BO2266" s="1">
        <v>8</v>
      </c>
      <c r="BP2266" s="1">
        <v>8</v>
      </c>
      <c r="BQ2266" s="1">
        <v>8</v>
      </c>
      <c r="BR2266" s="1">
        <v>8</v>
      </c>
      <c r="BS2266" s="1">
        <v>8</v>
      </c>
      <c r="BT2266" s="1">
        <v>0</v>
      </c>
      <c r="BU2266" s="1" t="str">
        <f>"9:00 AM"</f>
        <v>9:00 AM</v>
      </c>
      <c r="BV2266" s="1" t="str">
        <f>"6:00 PM"</f>
        <v>6:00 PM</v>
      </c>
      <c r="BW2266" s="1" t="s">
        <v>135</v>
      </c>
      <c r="BX2266" s="1">
        <v>0</v>
      </c>
      <c r="BY2266" s="1">
        <v>24</v>
      </c>
      <c r="BZ2266" s="1" t="s">
        <v>112</v>
      </c>
      <c r="CA2266" s="1">
        <v>0</v>
      </c>
      <c r="CB2266" s="1" t="s">
        <v>13210</v>
      </c>
      <c r="CC2266" s="1" t="s">
        <v>13206</v>
      </c>
      <c r="CD2266" s="1" t="s">
        <v>12695</v>
      </c>
      <c r="CE2266" s="1" t="s">
        <v>116</v>
      </c>
      <c r="CF2266" s="1" t="s">
        <v>117</v>
      </c>
      <c r="CG2266" s="1">
        <v>96950</v>
      </c>
      <c r="CH2266" s="3">
        <v>12.14</v>
      </c>
      <c r="CI2266" s="3">
        <v>12.14</v>
      </c>
      <c r="CJ2266" s="3">
        <v>18.21</v>
      </c>
      <c r="CK2266" s="3">
        <v>18.21</v>
      </c>
      <c r="CL2266" s="1" t="s">
        <v>137</v>
      </c>
      <c r="CN2266" s="1" t="s">
        <v>139</v>
      </c>
      <c r="CP2266" s="1" t="s">
        <v>112</v>
      </c>
      <c r="CQ2266" s="1" t="s">
        <v>111</v>
      </c>
      <c r="CR2266" s="1" t="s">
        <v>112</v>
      </c>
      <c r="CS2266" s="1" t="s">
        <v>111</v>
      </c>
      <c r="CT2266" s="1" t="s">
        <v>138</v>
      </c>
      <c r="CU2266" s="1" t="s">
        <v>111</v>
      </c>
      <c r="CV2266" s="1" t="s">
        <v>138</v>
      </c>
      <c r="CW2266" s="1" t="s">
        <v>4152</v>
      </c>
      <c r="CX2266" s="1">
        <v>16702341667</v>
      </c>
      <c r="CY2266" s="1" t="s">
        <v>12697</v>
      </c>
      <c r="CZ2266" s="1" t="s">
        <v>138</v>
      </c>
      <c r="DA2266" s="1" t="s">
        <v>111</v>
      </c>
      <c r="DB2266" s="1" t="s">
        <v>112</v>
      </c>
    </row>
    <row r="2267" spans="1:111" ht="15.6" customHeight="1" x14ac:dyDescent="0.25">
      <c r="A2267" s="1" t="s">
        <v>20587</v>
      </c>
      <c r="B2267" s="1" t="s">
        <v>238</v>
      </c>
      <c r="C2267" s="2">
        <v>44298.91479884259</v>
      </c>
      <c r="D2267" s="2">
        <v>44329</v>
      </c>
      <c r="E2267" s="1" t="s">
        <v>110</v>
      </c>
      <c r="F2267" s="2">
        <v>44468.833333333336</v>
      </c>
      <c r="G2267" s="1" t="s">
        <v>112</v>
      </c>
      <c r="H2267" s="1" t="s">
        <v>112</v>
      </c>
      <c r="I2267" s="1" t="s">
        <v>112</v>
      </c>
      <c r="J2267" s="1" t="s">
        <v>15380</v>
      </c>
      <c r="K2267" s="1" t="s">
        <v>15381</v>
      </c>
      <c r="L2267" s="1" t="s">
        <v>15382</v>
      </c>
      <c r="M2267" s="1" t="s">
        <v>15383</v>
      </c>
      <c r="N2267" s="1" t="s">
        <v>116</v>
      </c>
      <c r="O2267" s="1" t="s">
        <v>117</v>
      </c>
      <c r="P2267" s="9">
        <v>96950</v>
      </c>
      <c r="Q2267" s="1" t="s">
        <v>118</v>
      </c>
      <c r="S2267" s="1">
        <v>16702340680</v>
      </c>
      <c r="U2267" s="1">
        <v>443141</v>
      </c>
      <c r="V2267" s="1" t="s">
        <v>119</v>
      </c>
      <c r="X2267" s="1" t="s">
        <v>723</v>
      </c>
      <c r="Y2267" s="1" t="s">
        <v>15384</v>
      </c>
      <c r="Z2267" s="1" t="s">
        <v>4660</v>
      </c>
      <c r="AA2267" s="1" t="s">
        <v>973</v>
      </c>
      <c r="AB2267" s="1" t="s">
        <v>15382</v>
      </c>
      <c r="AC2267" s="1" t="s">
        <v>15383</v>
      </c>
      <c r="AD2267" s="1" t="s">
        <v>116</v>
      </c>
      <c r="AE2267" s="1" t="s">
        <v>117</v>
      </c>
      <c r="AF2267" s="9">
        <v>96950</v>
      </c>
      <c r="AG2267" s="1" t="s">
        <v>118</v>
      </c>
      <c r="AI2267" s="1">
        <v>16702340680</v>
      </c>
      <c r="AK2267" s="1" t="s">
        <v>15385</v>
      </c>
      <c r="BC2267" s="1" t="str">
        <f>"49-9021.01"</f>
        <v>49-9021.01</v>
      </c>
      <c r="BD2267" s="1" t="s">
        <v>3944</v>
      </c>
      <c r="BE2267" s="1" t="s">
        <v>20588</v>
      </c>
      <c r="BF2267" s="1" t="s">
        <v>20589</v>
      </c>
      <c r="BG2267" s="1">
        <v>2</v>
      </c>
      <c r="BH2267" s="1">
        <v>2</v>
      </c>
      <c r="BI2267" s="2">
        <v>44470</v>
      </c>
      <c r="BJ2267" s="2">
        <v>44834</v>
      </c>
      <c r="BK2267" s="2">
        <v>44470</v>
      </c>
      <c r="BL2267" s="2">
        <v>44834</v>
      </c>
      <c r="BM2267" s="1">
        <v>40</v>
      </c>
      <c r="BN2267" s="1">
        <v>0</v>
      </c>
      <c r="BO2267" s="1">
        <v>8</v>
      </c>
      <c r="BP2267" s="1">
        <v>8</v>
      </c>
      <c r="BQ2267" s="1">
        <v>8</v>
      </c>
      <c r="BR2267" s="1">
        <v>8</v>
      </c>
      <c r="BS2267" s="1">
        <v>8</v>
      </c>
      <c r="BT2267" s="1">
        <v>0</v>
      </c>
      <c r="BU2267" s="1" t="str">
        <f>"8:00 AM"</f>
        <v>8:00 AM</v>
      </c>
      <c r="BV2267" s="1" t="str">
        <f>"5:00 PM"</f>
        <v>5:00 PM</v>
      </c>
      <c r="BW2267" s="1" t="s">
        <v>230</v>
      </c>
      <c r="BX2267" s="1">
        <v>0</v>
      </c>
      <c r="BY2267" s="1">
        <v>12</v>
      </c>
      <c r="BZ2267" s="1" t="s">
        <v>112</v>
      </c>
      <c r="CA2267" s="1">
        <v>0</v>
      </c>
      <c r="CB2267" s="1" t="s">
        <v>19010</v>
      </c>
      <c r="CC2267" s="1" t="s">
        <v>15382</v>
      </c>
      <c r="CD2267" s="1" t="s">
        <v>15383</v>
      </c>
      <c r="CE2267" s="1" t="s">
        <v>116</v>
      </c>
      <c r="CF2267" s="1" t="s">
        <v>117</v>
      </c>
      <c r="CG2267" s="1">
        <v>96950</v>
      </c>
      <c r="CH2267" s="3">
        <v>9.0299999999999994</v>
      </c>
      <c r="CI2267" s="3">
        <v>9.0299999999999994</v>
      </c>
      <c r="CJ2267" s="3">
        <v>13.55</v>
      </c>
      <c r="CK2267" s="3">
        <v>13.55</v>
      </c>
      <c r="CL2267" s="1" t="s">
        <v>137</v>
      </c>
      <c r="CM2267" s="1" t="s">
        <v>138</v>
      </c>
      <c r="CN2267" s="1" t="s">
        <v>139</v>
      </c>
      <c r="CP2267" s="1" t="s">
        <v>112</v>
      </c>
      <c r="CQ2267" s="1" t="s">
        <v>111</v>
      </c>
      <c r="CR2267" s="1" t="s">
        <v>112</v>
      </c>
      <c r="CS2267" s="1" t="s">
        <v>111</v>
      </c>
      <c r="CT2267" s="1" t="s">
        <v>138</v>
      </c>
      <c r="CU2267" s="1" t="s">
        <v>111</v>
      </c>
      <c r="CV2267" s="1" t="s">
        <v>138</v>
      </c>
      <c r="CW2267" s="1" t="s">
        <v>300</v>
      </c>
      <c r="CX2267" s="1">
        <v>16702340608</v>
      </c>
      <c r="CY2267" s="1" t="s">
        <v>15385</v>
      </c>
      <c r="CZ2267" s="1" t="s">
        <v>138</v>
      </c>
      <c r="DA2267" s="1" t="s">
        <v>111</v>
      </c>
      <c r="DB2267" s="1" t="s">
        <v>112</v>
      </c>
    </row>
    <row r="2268" spans="1:111" ht="15.6" customHeight="1" x14ac:dyDescent="0.25">
      <c r="A2268" s="1" t="s">
        <v>20590</v>
      </c>
      <c r="B2268" s="1" t="s">
        <v>238</v>
      </c>
      <c r="C2268" s="2">
        <v>44300.173760879632</v>
      </c>
      <c r="D2268" s="2">
        <v>44330</v>
      </c>
      <c r="E2268" s="1" t="s">
        <v>110</v>
      </c>
      <c r="F2268" s="2">
        <v>44469.833333333336</v>
      </c>
      <c r="G2268" s="1" t="s">
        <v>112</v>
      </c>
      <c r="H2268" s="1" t="s">
        <v>112</v>
      </c>
      <c r="I2268" s="1" t="s">
        <v>112</v>
      </c>
      <c r="J2268" s="1" t="s">
        <v>3371</v>
      </c>
      <c r="L2268" s="1" t="s">
        <v>3372</v>
      </c>
      <c r="N2268" s="1" t="s">
        <v>116</v>
      </c>
      <c r="O2268" s="1" t="s">
        <v>117</v>
      </c>
      <c r="P2268" s="9">
        <v>96950</v>
      </c>
      <c r="Q2268" s="1" t="s">
        <v>118</v>
      </c>
      <c r="R2268" s="1" t="s">
        <v>138</v>
      </c>
      <c r="S2268" s="1">
        <v>16702342440</v>
      </c>
      <c r="U2268" s="1">
        <v>23622</v>
      </c>
      <c r="V2268" s="1" t="s">
        <v>119</v>
      </c>
      <c r="X2268" s="1" t="s">
        <v>3373</v>
      </c>
      <c r="Y2268" s="1" t="s">
        <v>1111</v>
      </c>
      <c r="Z2268" s="1" t="s">
        <v>3374</v>
      </c>
      <c r="AA2268" s="1" t="s">
        <v>962</v>
      </c>
      <c r="AB2268" s="1" t="s">
        <v>3372</v>
      </c>
      <c r="AD2268" s="1" t="s">
        <v>116</v>
      </c>
      <c r="AE2268" s="1" t="s">
        <v>117</v>
      </c>
      <c r="AF2268" s="9">
        <v>96950</v>
      </c>
      <c r="AG2268" s="1" t="s">
        <v>118</v>
      </c>
      <c r="AI2268" s="1">
        <v>16702342440</v>
      </c>
      <c r="AK2268" s="1" t="s">
        <v>3375</v>
      </c>
      <c r="AL2268" s="1" t="s">
        <v>653</v>
      </c>
      <c r="AM2268" s="1" t="s">
        <v>3050</v>
      </c>
      <c r="AN2268" s="1" t="s">
        <v>3376</v>
      </c>
      <c r="AO2268" s="1" t="s">
        <v>1868</v>
      </c>
      <c r="AP2268" s="1" t="s">
        <v>3377</v>
      </c>
      <c r="AQ2268" s="1" t="s">
        <v>1197</v>
      </c>
      <c r="AR2268" s="1" t="s">
        <v>116</v>
      </c>
      <c r="AS2268" s="1" t="s">
        <v>117</v>
      </c>
      <c r="AT2268" s="9">
        <v>96950</v>
      </c>
      <c r="AU2268" s="1" t="s">
        <v>118</v>
      </c>
      <c r="AV2268" s="1" t="s">
        <v>138</v>
      </c>
      <c r="AW2268" s="1">
        <v>16702331209</v>
      </c>
      <c r="AX2268" s="1" t="s">
        <v>138</v>
      </c>
      <c r="AY2268" s="1" t="s">
        <v>3378</v>
      </c>
      <c r="AZ2268" s="1" t="s">
        <v>3379</v>
      </c>
      <c r="BA2268" s="1" t="s">
        <v>117</v>
      </c>
      <c r="BB2268" s="1" t="s">
        <v>661</v>
      </c>
      <c r="BC2268" s="1" t="str">
        <f>"47-2073.00"</f>
        <v>47-2073.00</v>
      </c>
      <c r="BD2268" s="1" t="s">
        <v>514</v>
      </c>
      <c r="BE2268" s="1" t="s">
        <v>8816</v>
      </c>
      <c r="BF2268" s="1" t="s">
        <v>8817</v>
      </c>
      <c r="BG2268" s="1">
        <v>1</v>
      </c>
      <c r="BH2268" s="1">
        <v>1</v>
      </c>
      <c r="BI2268" s="2">
        <v>44471</v>
      </c>
      <c r="BJ2268" s="2">
        <v>44835</v>
      </c>
      <c r="BK2268" s="2">
        <v>44471</v>
      </c>
      <c r="BL2268" s="2">
        <v>44835</v>
      </c>
      <c r="BM2268" s="1">
        <v>40</v>
      </c>
      <c r="BN2268" s="1">
        <v>0</v>
      </c>
      <c r="BO2268" s="1">
        <v>8</v>
      </c>
      <c r="BP2268" s="1">
        <v>8</v>
      </c>
      <c r="BQ2268" s="1">
        <v>8</v>
      </c>
      <c r="BR2268" s="1">
        <v>8</v>
      </c>
      <c r="BS2268" s="1">
        <v>8</v>
      </c>
      <c r="BT2268" s="1">
        <v>0</v>
      </c>
      <c r="BU2268" s="1" t="str">
        <f>"8:00 AM"</f>
        <v>8:00 AM</v>
      </c>
      <c r="BV2268" s="1" t="str">
        <f>"5:00 PM"</f>
        <v>5:00 PM</v>
      </c>
      <c r="BW2268" s="1" t="s">
        <v>135</v>
      </c>
      <c r="BX2268" s="1">
        <v>0</v>
      </c>
      <c r="BY2268" s="1">
        <v>12</v>
      </c>
      <c r="BZ2268" s="1" t="s">
        <v>112</v>
      </c>
      <c r="CA2268" s="1">
        <v>0</v>
      </c>
      <c r="CB2268" s="4" t="s">
        <v>8818</v>
      </c>
      <c r="CC2268" s="1" t="s">
        <v>3382</v>
      </c>
      <c r="CE2268" s="1" t="s">
        <v>116</v>
      </c>
      <c r="CF2268" s="1" t="s">
        <v>117</v>
      </c>
      <c r="CG2268" s="1">
        <v>96950</v>
      </c>
      <c r="CH2268" s="3">
        <v>10.44</v>
      </c>
      <c r="CI2268" s="3">
        <v>10.44</v>
      </c>
      <c r="CJ2268" s="3">
        <v>15.66</v>
      </c>
      <c r="CK2268" s="3">
        <v>15.66</v>
      </c>
      <c r="CL2268" s="1" t="s">
        <v>137</v>
      </c>
      <c r="CM2268" s="1" t="s">
        <v>138</v>
      </c>
      <c r="CN2268" s="1" t="s">
        <v>139</v>
      </c>
      <c r="CP2268" s="1" t="s">
        <v>112</v>
      </c>
      <c r="CQ2268" s="1" t="s">
        <v>111</v>
      </c>
      <c r="CR2268" s="1" t="s">
        <v>111</v>
      </c>
      <c r="CS2268" s="1" t="s">
        <v>111</v>
      </c>
      <c r="CT2268" s="1" t="s">
        <v>138</v>
      </c>
      <c r="CU2268" s="1" t="s">
        <v>111</v>
      </c>
      <c r="CV2268" s="1" t="s">
        <v>138</v>
      </c>
      <c r="CW2268" s="1" t="s">
        <v>138</v>
      </c>
      <c r="CX2268" s="1">
        <v>16702342440</v>
      </c>
      <c r="CY2268" s="1" t="s">
        <v>3383</v>
      </c>
      <c r="CZ2268" s="1" t="s">
        <v>138</v>
      </c>
      <c r="DA2268" s="1" t="s">
        <v>111</v>
      </c>
      <c r="DB2268" s="1" t="s">
        <v>112</v>
      </c>
      <c r="DC2268" s="1" t="s">
        <v>3050</v>
      </c>
      <c r="DD2268" s="1" t="s">
        <v>3376</v>
      </c>
      <c r="DE2268" s="1" t="s">
        <v>3384</v>
      </c>
      <c r="DF2268" s="1" t="s">
        <v>3379</v>
      </c>
      <c r="DG2268" s="1" t="s">
        <v>3378</v>
      </c>
    </row>
    <row r="2269" spans="1:111" ht="15.6" customHeight="1" x14ac:dyDescent="0.25">
      <c r="A2269" s="1" t="s">
        <v>20591</v>
      </c>
      <c r="B2269" s="1" t="s">
        <v>238</v>
      </c>
      <c r="C2269" s="2">
        <v>44329.850713888889</v>
      </c>
      <c r="D2269" s="2">
        <v>44356</v>
      </c>
      <c r="E2269" s="1" t="s">
        <v>110</v>
      </c>
      <c r="F2269" s="2">
        <v>44467.833333333336</v>
      </c>
      <c r="G2269" s="1" t="s">
        <v>112</v>
      </c>
      <c r="H2269" s="1" t="s">
        <v>112</v>
      </c>
      <c r="I2269" s="1" t="s">
        <v>112</v>
      </c>
      <c r="J2269" s="1" t="s">
        <v>4061</v>
      </c>
      <c r="K2269" s="1" t="s">
        <v>2553</v>
      </c>
      <c r="L2269" s="1" t="s">
        <v>3742</v>
      </c>
      <c r="M2269" s="1" t="s">
        <v>2555</v>
      </c>
      <c r="N2269" s="1" t="s">
        <v>4064</v>
      </c>
      <c r="O2269" s="1" t="s">
        <v>117</v>
      </c>
      <c r="P2269" s="9">
        <v>96950</v>
      </c>
      <c r="Q2269" s="1" t="s">
        <v>118</v>
      </c>
      <c r="S2269" s="1">
        <v>16702880407</v>
      </c>
      <c r="T2269" s="1">
        <v>33</v>
      </c>
      <c r="U2269" s="1">
        <v>2123</v>
      </c>
      <c r="V2269" s="1" t="s">
        <v>119</v>
      </c>
      <c r="X2269" s="1" t="s">
        <v>2556</v>
      </c>
      <c r="Y2269" s="1" t="s">
        <v>1544</v>
      </c>
      <c r="Z2269" s="1" t="s">
        <v>656</v>
      </c>
      <c r="AA2269" s="1" t="s">
        <v>373</v>
      </c>
      <c r="AB2269" s="1" t="s">
        <v>8958</v>
      </c>
      <c r="AC2269" s="1" t="s">
        <v>2555</v>
      </c>
      <c r="AD2269" s="1" t="s">
        <v>4064</v>
      </c>
      <c r="AE2269" s="1" t="s">
        <v>117</v>
      </c>
      <c r="AF2269" s="9">
        <v>96950</v>
      </c>
      <c r="AG2269" s="1" t="s">
        <v>118</v>
      </c>
      <c r="AI2269" s="1">
        <v>16702880407</v>
      </c>
      <c r="AJ2269" s="1">
        <v>33</v>
      </c>
      <c r="AK2269" s="1" t="s">
        <v>279</v>
      </c>
      <c r="BC2269" s="1" t="str">
        <f>"49-3042.00"</f>
        <v>49-3042.00</v>
      </c>
      <c r="BD2269" s="1" t="s">
        <v>1089</v>
      </c>
      <c r="BE2269" s="1" t="s">
        <v>20592</v>
      </c>
      <c r="BF2269" s="1" t="s">
        <v>2559</v>
      </c>
      <c r="BG2269" s="1">
        <v>2</v>
      </c>
      <c r="BH2269" s="1">
        <v>2</v>
      </c>
      <c r="BI2269" s="2">
        <v>44469</v>
      </c>
      <c r="BJ2269" s="2">
        <v>44833</v>
      </c>
      <c r="BK2269" s="2">
        <v>44469</v>
      </c>
      <c r="BL2269" s="2">
        <v>44833</v>
      </c>
      <c r="BM2269" s="1">
        <v>40</v>
      </c>
      <c r="BN2269" s="1">
        <v>0</v>
      </c>
      <c r="BO2269" s="1">
        <v>8</v>
      </c>
      <c r="BP2269" s="1">
        <v>8</v>
      </c>
      <c r="BQ2269" s="1">
        <v>8</v>
      </c>
      <c r="BR2269" s="1">
        <v>8</v>
      </c>
      <c r="BS2269" s="1">
        <v>8</v>
      </c>
      <c r="BT2269" s="1">
        <v>0</v>
      </c>
      <c r="BU2269" s="1" t="str">
        <f>"7:00 AM"</f>
        <v>7:00 AM</v>
      </c>
      <c r="BV2269" s="1" t="str">
        <f>"3:30 PM"</f>
        <v>3:30 PM</v>
      </c>
      <c r="BW2269" s="1" t="s">
        <v>135</v>
      </c>
      <c r="BX2269" s="1">
        <v>0</v>
      </c>
      <c r="BY2269" s="1">
        <v>12</v>
      </c>
      <c r="BZ2269" s="1" t="s">
        <v>112</v>
      </c>
      <c r="CB2269" s="1" t="s">
        <v>20593</v>
      </c>
      <c r="CC2269" s="1" t="s">
        <v>3742</v>
      </c>
      <c r="CD2269" s="1" t="s">
        <v>2555</v>
      </c>
      <c r="CE2269" s="1" t="s">
        <v>4064</v>
      </c>
      <c r="CF2269" s="1" t="s">
        <v>117</v>
      </c>
      <c r="CG2269" s="1">
        <v>96950</v>
      </c>
      <c r="CH2269" s="3">
        <v>10.050000000000001</v>
      </c>
      <c r="CI2269" s="3">
        <v>10.050000000000001</v>
      </c>
      <c r="CJ2269" s="3">
        <v>15.08</v>
      </c>
      <c r="CK2269" s="3">
        <v>15.08</v>
      </c>
      <c r="CL2269" s="1" t="s">
        <v>137</v>
      </c>
      <c r="CM2269" s="1" t="s">
        <v>138</v>
      </c>
      <c r="CN2269" s="1" t="s">
        <v>218</v>
      </c>
      <c r="CP2269" s="1" t="s">
        <v>112</v>
      </c>
      <c r="CQ2269" s="1" t="s">
        <v>111</v>
      </c>
      <c r="CR2269" s="1" t="s">
        <v>112</v>
      </c>
      <c r="CS2269" s="1" t="s">
        <v>111</v>
      </c>
      <c r="CT2269" s="1" t="s">
        <v>138</v>
      </c>
      <c r="CU2269" s="1" t="s">
        <v>111</v>
      </c>
      <c r="CV2269" s="1" t="s">
        <v>138</v>
      </c>
      <c r="CW2269" s="1" t="s">
        <v>4070</v>
      </c>
      <c r="CX2269" s="1">
        <v>16702880407</v>
      </c>
      <c r="CY2269" s="1" t="s">
        <v>279</v>
      </c>
      <c r="CZ2269" s="1" t="s">
        <v>380</v>
      </c>
      <c r="DA2269" s="1" t="s">
        <v>111</v>
      </c>
      <c r="DB2269" s="1" t="s">
        <v>112</v>
      </c>
      <c r="DC2269" s="1" t="s">
        <v>362</v>
      </c>
    </row>
    <row r="2270" spans="1:111" ht="15.6" customHeight="1" x14ac:dyDescent="0.25">
      <c r="A2270" s="1" t="s">
        <v>20594</v>
      </c>
      <c r="B2270" s="1" t="s">
        <v>238</v>
      </c>
      <c r="C2270" s="2">
        <v>44245.962945717591</v>
      </c>
      <c r="D2270" s="2">
        <v>44286</v>
      </c>
      <c r="E2270" s="1" t="s">
        <v>110</v>
      </c>
      <c r="F2270" s="2">
        <v>44418.833333333336</v>
      </c>
      <c r="G2270" s="1" t="s">
        <v>111</v>
      </c>
      <c r="H2270" s="1" t="s">
        <v>112</v>
      </c>
      <c r="I2270" s="1" t="s">
        <v>112</v>
      </c>
      <c r="J2270" s="1" t="s">
        <v>5003</v>
      </c>
      <c r="K2270" s="1" t="s">
        <v>5004</v>
      </c>
      <c r="L2270" s="1" t="s">
        <v>20595</v>
      </c>
      <c r="M2270" s="1" t="s">
        <v>20596</v>
      </c>
      <c r="N2270" s="1" t="s">
        <v>116</v>
      </c>
      <c r="O2270" s="1" t="s">
        <v>117</v>
      </c>
      <c r="P2270" s="9">
        <v>96950</v>
      </c>
      <c r="Q2270" s="1" t="s">
        <v>118</v>
      </c>
      <c r="R2270" s="1" t="s">
        <v>242</v>
      </c>
      <c r="S2270" s="1">
        <v>16702358763</v>
      </c>
      <c r="U2270" s="1">
        <v>561320</v>
      </c>
      <c r="V2270" s="1" t="s">
        <v>2479</v>
      </c>
      <c r="W2270" s="1" t="s">
        <v>111</v>
      </c>
      <c r="X2270" s="1" t="s">
        <v>5006</v>
      </c>
      <c r="Y2270" s="1" t="s">
        <v>5007</v>
      </c>
      <c r="Z2270" s="1" t="s">
        <v>5008</v>
      </c>
      <c r="AA2270" s="1" t="s">
        <v>5009</v>
      </c>
      <c r="AB2270" s="1" t="s">
        <v>5010</v>
      </c>
      <c r="AC2270" s="1" t="s">
        <v>1976</v>
      </c>
      <c r="AD2270" s="1" t="s">
        <v>116</v>
      </c>
      <c r="AE2270" s="1" t="s">
        <v>117</v>
      </c>
      <c r="AF2270" s="9">
        <v>96950</v>
      </c>
      <c r="AG2270" s="1" t="s">
        <v>118</v>
      </c>
      <c r="AH2270" s="1" t="s">
        <v>242</v>
      </c>
      <c r="AI2270" s="1">
        <v>16702358763</v>
      </c>
      <c r="AK2270" s="1" t="s">
        <v>5011</v>
      </c>
      <c r="BC2270" s="1" t="str">
        <f>"35-3021.00"</f>
        <v>35-3021.00</v>
      </c>
      <c r="BD2270" s="1" t="s">
        <v>2867</v>
      </c>
      <c r="BE2270" s="1" t="s">
        <v>11703</v>
      </c>
      <c r="BF2270" s="1" t="s">
        <v>11704</v>
      </c>
      <c r="BG2270" s="1">
        <v>5</v>
      </c>
      <c r="BH2270" s="1">
        <v>5</v>
      </c>
      <c r="BI2270" s="2">
        <v>44419</v>
      </c>
      <c r="BJ2270" s="2">
        <v>45514</v>
      </c>
      <c r="BK2270" s="2">
        <v>44419</v>
      </c>
      <c r="BL2270" s="2">
        <v>45514</v>
      </c>
      <c r="BM2270" s="1">
        <v>35</v>
      </c>
      <c r="BN2270" s="1">
        <v>7</v>
      </c>
      <c r="BO2270" s="1">
        <v>0</v>
      </c>
      <c r="BP2270" s="1">
        <v>0</v>
      </c>
      <c r="BQ2270" s="1">
        <v>7</v>
      </c>
      <c r="BR2270" s="1">
        <v>7</v>
      </c>
      <c r="BS2270" s="1">
        <v>7</v>
      </c>
      <c r="BT2270" s="1">
        <v>7</v>
      </c>
      <c r="BU2270" s="1" t="str">
        <f>"2:00 PM"</f>
        <v>2:00 PM</v>
      </c>
      <c r="BV2270" s="1" t="str">
        <f>"10:00 PM"</f>
        <v>10:00 PM</v>
      </c>
      <c r="BW2270" s="1" t="s">
        <v>135</v>
      </c>
      <c r="BX2270" s="1">
        <v>0</v>
      </c>
      <c r="BY2270" s="1">
        <v>3</v>
      </c>
      <c r="BZ2270" s="1" t="s">
        <v>112</v>
      </c>
      <c r="CA2270" s="1">
        <v>0</v>
      </c>
      <c r="CB2270" s="1" t="s">
        <v>20597</v>
      </c>
      <c r="CC2270" s="1" t="s">
        <v>5016</v>
      </c>
      <c r="CD2270" s="1" t="s">
        <v>5015</v>
      </c>
      <c r="CE2270" s="1" t="s">
        <v>167</v>
      </c>
      <c r="CF2270" s="1" t="s">
        <v>117</v>
      </c>
      <c r="CG2270" s="1">
        <v>96950</v>
      </c>
      <c r="CH2270" s="3">
        <v>8.15</v>
      </c>
      <c r="CI2270" s="3">
        <v>8.15</v>
      </c>
      <c r="CJ2270" s="3">
        <v>12.22</v>
      </c>
      <c r="CK2270" s="3">
        <v>12.22</v>
      </c>
      <c r="CL2270" s="1" t="s">
        <v>137</v>
      </c>
      <c r="CM2270" s="1" t="s">
        <v>362</v>
      </c>
      <c r="CN2270" s="1" t="s">
        <v>139</v>
      </c>
      <c r="CP2270" s="1" t="s">
        <v>111</v>
      </c>
      <c r="CQ2270" s="1" t="s">
        <v>111</v>
      </c>
      <c r="CR2270" s="1" t="s">
        <v>112</v>
      </c>
      <c r="CS2270" s="1" t="s">
        <v>111</v>
      </c>
      <c r="CT2270" s="1" t="s">
        <v>111</v>
      </c>
      <c r="CU2270" s="1" t="s">
        <v>111</v>
      </c>
      <c r="CV2270" s="1" t="s">
        <v>138</v>
      </c>
      <c r="CW2270" s="1" t="s">
        <v>1134</v>
      </c>
      <c r="CX2270" s="1">
        <v>16702358763</v>
      </c>
      <c r="CY2270" s="1" t="s">
        <v>5011</v>
      </c>
      <c r="CZ2270" s="1" t="s">
        <v>138</v>
      </c>
      <c r="DA2270" s="1" t="s">
        <v>111</v>
      </c>
      <c r="DB2270" s="1" t="s">
        <v>111</v>
      </c>
      <c r="DC2270" s="1" t="s">
        <v>5006</v>
      </c>
      <c r="DD2270" s="1" t="s">
        <v>5007</v>
      </c>
      <c r="DE2270" s="1" t="s">
        <v>448</v>
      </c>
      <c r="DF2270" s="1">
        <v>660724970</v>
      </c>
      <c r="DG2270" s="1" t="s">
        <v>5011</v>
      </c>
    </row>
    <row r="2271" spans="1:111" ht="15.6" customHeight="1" x14ac:dyDescent="0.25">
      <c r="A2271" s="1" t="s">
        <v>20600</v>
      </c>
      <c r="B2271" s="1" t="s">
        <v>238</v>
      </c>
      <c r="C2271" s="2">
        <v>44291.999284490739</v>
      </c>
      <c r="D2271" s="2">
        <v>44328</v>
      </c>
      <c r="E2271" s="1" t="s">
        <v>110</v>
      </c>
      <c r="F2271" s="2">
        <v>44468.833333333336</v>
      </c>
      <c r="G2271" s="1" t="s">
        <v>111</v>
      </c>
      <c r="H2271" s="1" t="s">
        <v>112</v>
      </c>
      <c r="I2271" s="1" t="s">
        <v>112</v>
      </c>
      <c r="J2271" s="1" t="s">
        <v>20601</v>
      </c>
      <c r="L2271" s="1" t="s">
        <v>1197</v>
      </c>
      <c r="M2271" s="1" t="s">
        <v>20602</v>
      </c>
      <c r="N2271" s="1" t="s">
        <v>167</v>
      </c>
      <c r="O2271" s="1" t="s">
        <v>117</v>
      </c>
      <c r="P2271" s="9">
        <v>96950</v>
      </c>
      <c r="Q2271" s="1" t="s">
        <v>118</v>
      </c>
      <c r="S2271" s="1">
        <v>16707831157</v>
      </c>
      <c r="U2271" s="1">
        <v>541930</v>
      </c>
      <c r="V2271" s="1" t="s">
        <v>119</v>
      </c>
      <c r="X2271" s="1" t="s">
        <v>20603</v>
      </c>
      <c r="Y2271" s="1" t="s">
        <v>1801</v>
      </c>
      <c r="AA2271" s="1" t="s">
        <v>245</v>
      </c>
      <c r="AB2271" s="1" t="s">
        <v>1197</v>
      </c>
      <c r="AC2271" s="1" t="s">
        <v>20602</v>
      </c>
      <c r="AD2271" s="1" t="s">
        <v>116</v>
      </c>
      <c r="AE2271" s="1" t="s">
        <v>117</v>
      </c>
      <c r="AF2271" s="9">
        <v>96950</v>
      </c>
      <c r="AG2271" s="1" t="s">
        <v>118</v>
      </c>
      <c r="AI2271" s="1">
        <v>16707831157</v>
      </c>
      <c r="AK2271" s="1" t="s">
        <v>20604</v>
      </c>
      <c r="BC2271" s="1" t="str">
        <f>"27-3091.00"</f>
        <v>27-3091.00</v>
      </c>
      <c r="BD2271" s="1" t="s">
        <v>1239</v>
      </c>
      <c r="BE2271" s="1" t="s">
        <v>20605</v>
      </c>
      <c r="BF2271" s="1" t="s">
        <v>1287</v>
      </c>
      <c r="BG2271" s="1">
        <v>1</v>
      </c>
      <c r="BH2271" s="1">
        <v>1</v>
      </c>
      <c r="BI2271" s="2">
        <v>44470</v>
      </c>
      <c r="BJ2271" s="2">
        <v>45565</v>
      </c>
      <c r="BK2271" s="2">
        <v>44470</v>
      </c>
      <c r="BL2271" s="2">
        <v>45565</v>
      </c>
      <c r="BM2271" s="1">
        <v>35</v>
      </c>
      <c r="BN2271" s="1">
        <v>0</v>
      </c>
      <c r="BO2271" s="1">
        <v>6</v>
      </c>
      <c r="BP2271" s="1">
        <v>6</v>
      </c>
      <c r="BQ2271" s="1">
        <v>6</v>
      </c>
      <c r="BR2271" s="1">
        <v>6</v>
      </c>
      <c r="BS2271" s="1">
        <v>6</v>
      </c>
      <c r="BT2271" s="1">
        <v>5</v>
      </c>
      <c r="BU2271" s="1" t="str">
        <f>"9:00 AM"</f>
        <v>9:00 AM</v>
      </c>
      <c r="BV2271" s="1" t="str">
        <f>"4:00 PM"</f>
        <v>4:00 PM</v>
      </c>
      <c r="BW2271" s="1" t="s">
        <v>135</v>
      </c>
      <c r="BX2271" s="1">
        <v>0</v>
      </c>
      <c r="BY2271" s="1">
        <v>48</v>
      </c>
      <c r="BZ2271" s="1" t="s">
        <v>112</v>
      </c>
      <c r="CA2271" s="1">
        <v>0</v>
      </c>
      <c r="CB2271" s="1" t="s">
        <v>20606</v>
      </c>
      <c r="CC2271" s="1" t="s">
        <v>1197</v>
      </c>
      <c r="CD2271" s="1" t="s">
        <v>20602</v>
      </c>
      <c r="CE2271" s="1" t="s">
        <v>116</v>
      </c>
      <c r="CF2271" s="1" t="s">
        <v>117</v>
      </c>
      <c r="CG2271" s="1">
        <v>96950</v>
      </c>
      <c r="CH2271" s="3">
        <v>13.19</v>
      </c>
      <c r="CI2271" s="3">
        <v>13.19</v>
      </c>
      <c r="CJ2271" s="3">
        <v>0</v>
      </c>
      <c r="CK2271" s="3">
        <v>0</v>
      </c>
      <c r="CL2271" s="1" t="s">
        <v>137</v>
      </c>
      <c r="CM2271" s="1" t="s">
        <v>138</v>
      </c>
      <c r="CN2271" s="1" t="s">
        <v>139</v>
      </c>
      <c r="CP2271" s="1" t="s">
        <v>112</v>
      </c>
      <c r="CQ2271" s="1" t="s">
        <v>111</v>
      </c>
      <c r="CR2271" s="1" t="s">
        <v>112</v>
      </c>
      <c r="CS2271" s="1" t="s">
        <v>112</v>
      </c>
      <c r="CT2271" s="1" t="s">
        <v>138</v>
      </c>
      <c r="CU2271" s="1" t="s">
        <v>111</v>
      </c>
      <c r="CV2271" s="1" t="s">
        <v>138</v>
      </c>
      <c r="CW2271" s="1" t="s">
        <v>138</v>
      </c>
      <c r="CX2271" s="1">
        <v>16707831157</v>
      </c>
      <c r="CY2271" s="1" t="s">
        <v>20607</v>
      </c>
      <c r="CZ2271" s="1" t="s">
        <v>138</v>
      </c>
      <c r="DA2271" s="1" t="s">
        <v>111</v>
      </c>
      <c r="DB2271" s="1" t="s">
        <v>112</v>
      </c>
    </row>
    <row r="2272" spans="1:111" ht="15.6" customHeight="1" x14ac:dyDescent="0.25">
      <c r="A2272" s="1" t="s">
        <v>20608</v>
      </c>
      <c r="B2272" s="1" t="s">
        <v>238</v>
      </c>
      <c r="C2272" s="2">
        <v>44323.099889004632</v>
      </c>
      <c r="D2272" s="2">
        <v>44357</v>
      </c>
      <c r="E2272" s="1" t="s">
        <v>110</v>
      </c>
      <c r="F2272" s="2">
        <v>44468.833333333336</v>
      </c>
      <c r="G2272" s="1" t="s">
        <v>111</v>
      </c>
      <c r="H2272" s="1" t="s">
        <v>112</v>
      </c>
      <c r="I2272" s="1" t="s">
        <v>112</v>
      </c>
      <c r="J2272" s="1" t="s">
        <v>7195</v>
      </c>
      <c r="L2272" s="1" t="s">
        <v>20609</v>
      </c>
      <c r="M2272" s="1" t="s">
        <v>20610</v>
      </c>
      <c r="N2272" s="1" t="s">
        <v>167</v>
      </c>
      <c r="O2272" s="1" t="s">
        <v>117</v>
      </c>
      <c r="P2272" s="9">
        <v>96950</v>
      </c>
      <c r="Q2272" s="1" t="s">
        <v>118</v>
      </c>
      <c r="S2272" s="1">
        <v>16702853839</v>
      </c>
      <c r="U2272" s="1">
        <v>485310</v>
      </c>
      <c r="V2272" s="1" t="s">
        <v>119</v>
      </c>
      <c r="X2272" s="1" t="s">
        <v>7198</v>
      </c>
      <c r="Y2272" s="1" t="s">
        <v>7199</v>
      </c>
      <c r="Z2272" s="1" t="s">
        <v>3384</v>
      </c>
      <c r="AA2272" s="1" t="s">
        <v>171</v>
      </c>
      <c r="AB2272" s="1" t="s">
        <v>7196</v>
      </c>
      <c r="AD2272" s="1" t="s">
        <v>167</v>
      </c>
      <c r="AE2272" s="1" t="s">
        <v>117</v>
      </c>
      <c r="AF2272" s="9">
        <v>96950</v>
      </c>
      <c r="AG2272" s="1" t="s">
        <v>118</v>
      </c>
      <c r="AI2272" s="1">
        <v>16702853839</v>
      </c>
      <c r="AK2272" s="1" t="s">
        <v>7200</v>
      </c>
      <c r="BC2272" s="1" t="str">
        <f>"53-3041.00"</f>
        <v>53-3041.00</v>
      </c>
      <c r="BD2272" s="1" t="s">
        <v>4161</v>
      </c>
      <c r="BE2272" s="1" t="s">
        <v>20611</v>
      </c>
      <c r="BF2272" s="1" t="s">
        <v>20612</v>
      </c>
      <c r="BG2272" s="1">
        <v>13</v>
      </c>
      <c r="BH2272" s="1">
        <v>13</v>
      </c>
      <c r="BI2272" s="2">
        <v>44470</v>
      </c>
      <c r="BJ2272" s="2">
        <v>44834</v>
      </c>
      <c r="BK2272" s="2">
        <v>44470</v>
      </c>
      <c r="BL2272" s="2">
        <v>44834</v>
      </c>
      <c r="BM2272" s="1">
        <v>40</v>
      </c>
      <c r="BN2272" s="1">
        <v>0</v>
      </c>
      <c r="BO2272" s="1">
        <v>8</v>
      </c>
      <c r="BP2272" s="1">
        <v>8</v>
      </c>
      <c r="BQ2272" s="1">
        <v>8</v>
      </c>
      <c r="BR2272" s="1">
        <v>8</v>
      </c>
      <c r="BS2272" s="1">
        <v>8</v>
      </c>
      <c r="BT2272" s="1">
        <v>0</v>
      </c>
      <c r="BU2272" s="1" t="str">
        <f>"12:00 AM"</f>
        <v>12:00 AM</v>
      </c>
      <c r="BV2272" s="1" t="str">
        <f>"08:00 AM"</f>
        <v>08:00 AM</v>
      </c>
      <c r="BW2272" s="1" t="s">
        <v>230</v>
      </c>
      <c r="BX2272" s="1">
        <v>0</v>
      </c>
      <c r="BY2272" s="1">
        <v>6</v>
      </c>
      <c r="BZ2272" s="1" t="s">
        <v>112</v>
      </c>
      <c r="CB2272" s="1" t="s">
        <v>20613</v>
      </c>
      <c r="CC2272" s="1" t="s">
        <v>20614</v>
      </c>
      <c r="CD2272" s="1" t="s">
        <v>167</v>
      </c>
      <c r="CE2272" s="1" t="s">
        <v>167</v>
      </c>
      <c r="CF2272" s="1" t="s">
        <v>117</v>
      </c>
      <c r="CG2272" s="1">
        <v>96950</v>
      </c>
      <c r="CH2272" s="3">
        <v>8.83</v>
      </c>
      <c r="CI2272" s="3">
        <v>8.83</v>
      </c>
      <c r="CJ2272" s="3">
        <v>13.25</v>
      </c>
      <c r="CK2272" s="3">
        <v>13.25</v>
      </c>
      <c r="CL2272" s="1" t="s">
        <v>137</v>
      </c>
      <c r="CM2272" s="1" t="s">
        <v>11859</v>
      </c>
      <c r="CN2272" s="1" t="s">
        <v>139</v>
      </c>
      <c r="CP2272" s="1" t="s">
        <v>112</v>
      </c>
      <c r="CQ2272" s="1" t="s">
        <v>111</v>
      </c>
      <c r="CR2272" s="1" t="s">
        <v>111</v>
      </c>
      <c r="CS2272" s="1" t="s">
        <v>111</v>
      </c>
      <c r="CT2272" s="1" t="s">
        <v>111</v>
      </c>
      <c r="CU2272" s="1" t="s">
        <v>111</v>
      </c>
      <c r="CV2272" s="1" t="s">
        <v>138</v>
      </c>
      <c r="CW2272" s="1" t="s">
        <v>2851</v>
      </c>
      <c r="CX2272" s="1">
        <v>16702853839</v>
      </c>
      <c r="CY2272" s="1" t="s">
        <v>7200</v>
      </c>
      <c r="CZ2272" s="1" t="s">
        <v>138</v>
      </c>
      <c r="DA2272" s="1" t="s">
        <v>111</v>
      </c>
      <c r="DB2272" s="1" t="s">
        <v>112</v>
      </c>
    </row>
    <row r="2273" spans="1:111" ht="15.6" customHeight="1" x14ac:dyDescent="0.25">
      <c r="A2273" s="1" t="s">
        <v>20615</v>
      </c>
      <c r="B2273" s="1" t="s">
        <v>238</v>
      </c>
      <c r="C2273" s="2">
        <v>44323.811188310188</v>
      </c>
      <c r="D2273" s="2">
        <v>44356</v>
      </c>
      <c r="E2273" s="1" t="s">
        <v>110</v>
      </c>
      <c r="F2273" s="2">
        <v>44468.833333333336</v>
      </c>
      <c r="G2273" s="1" t="s">
        <v>111</v>
      </c>
      <c r="H2273" s="1" t="s">
        <v>112</v>
      </c>
      <c r="I2273" s="1" t="s">
        <v>112</v>
      </c>
      <c r="J2273" s="1" t="s">
        <v>4031</v>
      </c>
      <c r="L2273" s="1" t="s">
        <v>10996</v>
      </c>
      <c r="M2273" s="1" t="s">
        <v>4033</v>
      </c>
      <c r="N2273" s="1" t="s">
        <v>1197</v>
      </c>
      <c r="O2273" s="1" t="s">
        <v>117</v>
      </c>
      <c r="P2273" s="9">
        <v>96950</v>
      </c>
      <c r="Q2273" s="1" t="s">
        <v>118</v>
      </c>
      <c r="R2273" s="1" t="s">
        <v>138</v>
      </c>
      <c r="S2273" s="1">
        <v>16702338880</v>
      </c>
      <c r="T2273" s="1">
        <v>225</v>
      </c>
      <c r="U2273" s="1">
        <v>53131</v>
      </c>
      <c r="V2273" s="1" t="s">
        <v>119</v>
      </c>
      <c r="X2273" s="1" t="s">
        <v>4034</v>
      </c>
      <c r="Y2273" s="1" t="s">
        <v>4035</v>
      </c>
      <c r="Z2273" s="1" t="s">
        <v>4036</v>
      </c>
      <c r="AA2273" s="1" t="s">
        <v>3672</v>
      </c>
      <c r="AB2273" s="1" t="s">
        <v>4032</v>
      </c>
      <c r="AC2273" s="1" t="s">
        <v>4033</v>
      </c>
      <c r="AD2273" s="1" t="s">
        <v>1197</v>
      </c>
      <c r="AE2273" s="1" t="s">
        <v>117</v>
      </c>
      <c r="AF2273" s="9">
        <v>96950</v>
      </c>
      <c r="AG2273" s="1" t="s">
        <v>118</v>
      </c>
      <c r="AH2273" s="1" t="s">
        <v>138</v>
      </c>
      <c r="AI2273" s="1">
        <v>16702338880</v>
      </c>
      <c r="AJ2273" s="1">
        <v>225</v>
      </c>
      <c r="AK2273" s="1" t="s">
        <v>4037</v>
      </c>
      <c r="BC2273" s="1" t="str">
        <f>"13-2011.01"</f>
        <v>13-2011.01</v>
      </c>
      <c r="BD2273" s="1" t="s">
        <v>932</v>
      </c>
      <c r="BE2273" s="1" t="s">
        <v>10997</v>
      </c>
      <c r="BF2273" s="1" t="s">
        <v>759</v>
      </c>
      <c r="BG2273" s="1">
        <v>1</v>
      </c>
      <c r="BH2273" s="1">
        <v>1</v>
      </c>
      <c r="BI2273" s="2">
        <v>44470</v>
      </c>
      <c r="BJ2273" s="2">
        <v>45565</v>
      </c>
      <c r="BK2273" s="2">
        <v>44470</v>
      </c>
      <c r="BL2273" s="2">
        <v>45565</v>
      </c>
      <c r="BM2273" s="1">
        <v>35</v>
      </c>
      <c r="BN2273" s="1">
        <v>0</v>
      </c>
      <c r="BO2273" s="1">
        <v>7</v>
      </c>
      <c r="BP2273" s="1">
        <v>7</v>
      </c>
      <c r="BQ2273" s="1">
        <v>7</v>
      </c>
      <c r="BR2273" s="1">
        <v>7</v>
      </c>
      <c r="BS2273" s="1">
        <v>7</v>
      </c>
      <c r="BT2273" s="1">
        <v>0</v>
      </c>
      <c r="BU2273" s="1" t="str">
        <f>"9:00 AM"</f>
        <v>9:00 AM</v>
      </c>
      <c r="BV2273" s="1" t="str">
        <f>"5:00 PM"</f>
        <v>5:00 PM</v>
      </c>
      <c r="BW2273" s="1" t="s">
        <v>193</v>
      </c>
      <c r="BX2273" s="1">
        <v>0</v>
      </c>
      <c r="BY2273" s="1">
        <v>36</v>
      </c>
      <c r="BZ2273" s="1" t="s">
        <v>112</v>
      </c>
      <c r="CB2273" s="1" t="s">
        <v>10998</v>
      </c>
      <c r="CC2273" s="1" t="s">
        <v>4032</v>
      </c>
      <c r="CD2273" s="1" t="s">
        <v>4033</v>
      </c>
      <c r="CE2273" s="1" t="s">
        <v>1197</v>
      </c>
      <c r="CF2273" s="1" t="s">
        <v>117</v>
      </c>
      <c r="CG2273" s="1">
        <v>96950</v>
      </c>
      <c r="CH2273" s="3">
        <v>14.85</v>
      </c>
      <c r="CI2273" s="3">
        <v>14.85</v>
      </c>
      <c r="CJ2273" s="3">
        <v>22.28</v>
      </c>
      <c r="CK2273" s="3">
        <v>22.28</v>
      </c>
      <c r="CL2273" s="1" t="s">
        <v>137</v>
      </c>
      <c r="CM2273" s="1" t="s">
        <v>362</v>
      </c>
      <c r="CN2273" s="1" t="s">
        <v>139</v>
      </c>
      <c r="CP2273" s="1" t="s">
        <v>112</v>
      </c>
      <c r="CQ2273" s="1" t="s">
        <v>111</v>
      </c>
      <c r="CR2273" s="1" t="s">
        <v>111</v>
      </c>
      <c r="CS2273" s="1" t="s">
        <v>111</v>
      </c>
      <c r="CT2273" s="1" t="s">
        <v>138</v>
      </c>
      <c r="CU2273" s="1" t="s">
        <v>111</v>
      </c>
      <c r="CV2273" s="1" t="s">
        <v>111</v>
      </c>
      <c r="CW2273" s="1" t="s">
        <v>20616</v>
      </c>
      <c r="CX2273" s="1">
        <v>16702338880</v>
      </c>
      <c r="CY2273" s="1" t="s">
        <v>4037</v>
      </c>
      <c r="CZ2273" s="1" t="s">
        <v>230</v>
      </c>
      <c r="DA2273" s="1" t="s">
        <v>111</v>
      </c>
      <c r="DB2273" s="1" t="s">
        <v>112</v>
      </c>
    </row>
    <row r="2274" spans="1:111" ht="15.6" customHeight="1" x14ac:dyDescent="0.25">
      <c r="A2274" s="1" t="s">
        <v>20617</v>
      </c>
      <c r="B2274" s="1" t="s">
        <v>238</v>
      </c>
      <c r="C2274" s="2">
        <v>44315.007306712963</v>
      </c>
      <c r="D2274" s="2">
        <v>44348</v>
      </c>
      <c r="E2274" s="1" t="s">
        <v>110</v>
      </c>
      <c r="F2274" s="2">
        <v>44468.833333333336</v>
      </c>
      <c r="G2274" s="1" t="s">
        <v>112</v>
      </c>
      <c r="H2274" s="1" t="s">
        <v>112</v>
      </c>
      <c r="I2274" s="1" t="s">
        <v>112</v>
      </c>
      <c r="J2274" s="1" t="s">
        <v>18551</v>
      </c>
      <c r="L2274" s="1" t="s">
        <v>18852</v>
      </c>
      <c r="M2274" s="1" t="s">
        <v>20618</v>
      </c>
      <c r="N2274" s="1" t="s">
        <v>167</v>
      </c>
      <c r="O2274" s="1" t="s">
        <v>117</v>
      </c>
      <c r="P2274" s="9">
        <v>96950</v>
      </c>
      <c r="Q2274" s="1" t="s">
        <v>118</v>
      </c>
      <c r="S2274" s="1">
        <v>16702351662</v>
      </c>
      <c r="U2274" s="1">
        <v>811412</v>
      </c>
      <c r="V2274" s="1" t="s">
        <v>119</v>
      </c>
      <c r="X2274" s="1" t="s">
        <v>2482</v>
      </c>
      <c r="Y2274" s="1" t="s">
        <v>307</v>
      </c>
      <c r="Z2274" s="1" t="s">
        <v>4660</v>
      </c>
      <c r="AA2274" s="1" t="s">
        <v>373</v>
      </c>
      <c r="AB2274" s="1" t="s">
        <v>18559</v>
      </c>
      <c r="AC2274" s="1" t="s">
        <v>20619</v>
      </c>
      <c r="AD2274" s="1" t="s">
        <v>116</v>
      </c>
      <c r="AE2274" s="1" t="s">
        <v>117</v>
      </c>
      <c r="AF2274" s="9">
        <v>96950</v>
      </c>
      <c r="AG2274" s="1" t="s">
        <v>118</v>
      </c>
      <c r="AI2274" s="1">
        <v>16702351662</v>
      </c>
      <c r="AK2274" s="1" t="s">
        <v>18555</v>
      </c>
      <c r="BC2274" s="1" t="str">
        <f>"49-3023.00"</f>
        <v>49-3023.00</v>
      </c>
      <c r="BD2274" s="1" t="s">
        <v>5092</v>
      </c>
      <c r="BE2274" s="1" t="s">
        <v>20620</v>
      </c>
      <c r="BF2274" s="1" t="s">
        <v>5092</v>
      </c>
      <c r="BG2274" s="1">
        <v>1</v>
      </c>
      <c r="BH2274" s="1">
        <v>1</v>
      </c>
      <c r="BI2274" s="2">
        <v>44470</v>
      </c>
      <c r="BJ2274" s="2">
        <v>44834</v>
      </c>
      <c r="BK2274" s="2">
        <v>44470</v>
      </c>
      <c r="BL2274" s="2">
        <v>44834</v>
      </c>
      <c r="BM2274" s="1">
        <v>40</v>
      </c>
      <c r="BN2274" s="1">
        <v>0</v>
      </c>
      <c r="BO2274" s="1">
        <v>8</v>
      </c>
      <c r="BP2274" s="1">
        <v>8</v>
      </c>
      <c r="BQ2274" s="1">
        <v>8</v>
      </c>
      <c r="BR2274" s="1">
        <v>8</v>
      </c>
      <c r="BS2274" s="1">
        <v>8</v>
      </c>
      <c r="BT2274" s="1">
        <v>0</v>
      </c>
      <c r="BU2274" s="1" t="str">
        <f>"8:00 AM"</f>
        <v>8:00 AM</v>
      </c>
      <c r="BV2274" s="1" t="str">
        <f>"5:00 PM"</f>
        <v>5:00 PM</v>
      </c>
      <c r="BW2274" s="1" t="s">
        <v>135</v>
      </c>
      <c r="BX2274" s="1">
        <v>0</v>
      </c>
      <c r="BY2274" s="1">
        <v>12</v>
      </c>
      <c r="BZ2274" s="1" t="s">
        <v>112</v>
      </c>
      <c r="CA2274" s="1">
        <v>0</v>
      </c>
      <c r="CB2274" s="4" t="s">
        <v>20621</v>
      </c>
      <c r="CC2274" s="1" t="s">
        <v>18559</v>
      </c>
      <c r="CD2274" s="1" t="s">
        <v>18560</v>
      </c>
      <c r="CE2274" s="1" t="s">
        <v>116</v>
      </c>
      <c r="CF2274" s="1" t="s">
        <v>117</v>
      </c>
      <c r="CG2274" s="1">
        <v>96950</v>
      </c>
      <c r="CH2274" s="3">
        <v>8.75</v>
      </c>
      <c r="CI2274" s="3">
        <v>10</v>
      </c>
      <c r="CJ2274" s="3">
        <v>13.13</v>
      </c>
      <c r="CK2274" s="3">
        <v>15</v>
      </c>
      <c r="CL2274" s="1" t="s">
        <v>137</v>
      </c>
      <c r="CM2274" s="1" t="s">
        <v>781</v>
      </c>
      <c r="CN2274" s="1" t="s">
        <v>139</v>
      </c>
      <c r="CP2274" s="1" t="s">
        <v>112</v>
      </c>
      <c r="CQ2274" s="1" t="s">
        <v>111</v>
      </c>
      <c r="CR2274" s="1" t="s">
        <v>112</v>
      </c>
      <c r="CS2274" s="1" t="s">
        <v>111</v>
      </c>
      <c r="CT2274" s="1" t="s">
        <v>138</v>
      </c>
      <c r="CU2274" s="1" t="s">
        <v>111</v>
      </c>
      <c r="CV2274" s="1" t="s">
        <v>138</v>
      </c>
      <c r="CW2274" s="1" t="s">
        <v>138</v>
      </c>
      <c r="CX2274" s="1">
        <v>16702351662</v>
      </c>
      <c r="CY2274" s="1" t="s">
        <v>18555</v>
      </c>
      <c r="CZ2274" s="1" t="s">
        <v>138</v>
      </c>
      <c r="DA2274" s="1" t="s">
        <v>111</v>
      </c>
      <c r="DB2274" s="1" t="s">
        <v>112</v>
      </c>
    </row>
    <row r="2275" spans="1:111" ht="15.6" customHeight="1" x14ac:dyDescent="0.25">
      <c r="A2275" s="1" t="s">
        <v>20622</v>
      </c>
      <c r="B2275" s="1" t="s">
        <v>238</v>
      </c>
      <c r="C2275" s="2">
        <v>44323.047813657409</v>
      </c>
      <c r="D2275" s="2">
        <v>44358</v>
      </c>
      <c r="E2275" s="1" t="s">
        <v>110</v>
      </c>
      <c r="F2275" s="2">
        <v>44468.833333333336</v>
      </c>
      <c r="G2275" s="1" t="s">
        <v>111</v>
      </c>
      <c r="H2275" s="1" t="s">
        <v>112</v>
      </c>
      <c r="I2275" s="1" t="s">
        <v>112</v>
      </c>
      <c r="J2275" s="1" t="s">
        <v>1215</v>
      </c>
      <c r="K2275" s="1" t="s">
        <v>1216</v>
      </c>
      <c r="L2275" s="1" t="s">
        <v>1217</v>
      </c>
      <c r="M2275" s="1" t="s">
        <v>20623</v>
      </c>
      <c r="N2275" s="1" t="s">
        <v>167</v>
      </c>
      <c r="O2275" s="1" t="s">
        <v>117</v>
      </c>
      <c r="P2275" s="9">
        <v>96950</v>
      </c>
      <c r="Q2275" s="1" t="s">
        <v>118</v>
      </c>
      <c r="R2275" s="1" t="s">
        <v>138</v>
      </c>
      <c r="S2275" s="1">
        <v>16702872348</v>
      </c>
      <c r="U2275" s="1">
        <v>561720</v>
      </c>
      <c r="V2275" s="1" t="s">
        <v>119</v>
      </c>
      <c r="X2275" s="1" t="s">
        <v>1219</v>
      </c>
      <c r="Y2275" s="1" t="s">
        <v>1220</v>
      </c>
      <c r="Z2275" s="1" t="s">
        <v>1221</v>
      </c>
      <c r="AA2275" s="1" t="s">
        <v>1222</v>
      </c>
      <c r="AB2275" s="1" t="s">
        <v>1217</v>
      </c>
      <c r="AC2275" s="1" t="s">
        <v>20624</v>
      </c>
      <c r="AD2275" s="1" t="s">
        <v>116</v>
      </c>
      <c r="AE2275" s="1" t="s">
        <v>117</v>
      </c>
      <c r="AF2275" s="9">
        <v>96950</v>
      </c>
      <c r="AG2275" s="1" t="s">
        <v>118</v>
      </c>
      <c r="AH2275" s="1" t="s">
        <v>168</v>
      </c>
      <c r="AI2275" s="1">
        <v>16702872348</v>
      </c>
      <c r="AK2275" s="1" t="s">
        <v>1223</v>
      </c>
      <c r="BC2275" s="1" t="str">
        <f>"37-2012.00"</f>
        <v>37-2012.00</v>
      </c>
      <c r="BD2275" s="1" t="s">
        <v>576</v>
      </c>
      <c r="BE2275" s="1" t="s">
        <v>20625</v>
      </c>
      <c r="BF2275" s="1" t="s">
        <v>20626</v>
      </c>
      <c r="BG2275" s="1">
        <v>1</v>
      </c>
      <c r="BH2275" s="1">
        <v>1</v>
      </c>
      <c r="BI2275" s="2">
        <v>44470</v>
      </c>
      <c r="BJ2275" s="2">
        <v>44834</v>
      </c>
      <c r="BK2275" s="2">
        <v>44470</v>
      </c>
      <c r="BL2275" s="2">
        <v>44834</v>
      </c>
      <c r="BM2275" s="1">
        <v>40</v>
      </c>
      <c r="BN2275" s="1">
        <v>0</v>
      </c>
      <c r="BO2275" s="1">
        <v>8</v>
      </c>
      <c r="BP2275" s="1">
        <v>8</v>
      </c>
      <c r="BQ2275" s="1">
        <v>8</v>
      </c>
      <c r="BR2275" s="1">
        <v>8</v>
      </c>
      <c r="BS2275" s="1">
        <v>8</v>
      </c>
      <c r="BT2275" s="1">
        <v>0</v>
      </c>
      <c r="BU2275" s="1" t="str">
        <f>"8:00 AM"</f>
        <v>8:00 AM</v>
      </c>
      <c r="BV2275" s="1" t="str">
        <f>"5:00 PM"</f>
        <v>5:00 PM</v>
      </c>
      <c r="BW2275" s="1" t="s">
        <v>135</v>
      </c>
      <c r="BX2275" s="1">
        <v>0</v>
      </c>
      <c r="BY2275" s="1">
        <v>2</v>
      </c>
      <c r="BZ2275" s="1" t="s">
        <v>112</v>
      </c>
      <c r="CB2275" s="1" t="s">
        <v>20627</v>
      </c>
      <c r="CC2275" s="1" t="s">
        <v>1228</v>
      </c>
      <c r="CD2275" s="1" t="s">
        <v>138</v>
      </c>
      <c r="CE2275" s="1" t="s">
        <v>167</v>
      </c>
      <c r="CF2275" s="1" t="s">
        <v>117</v>
      </c>
      <c r="CG2275" s="1">
        <v>96950</v>
      </c>
      <c r="CH2275" s="3">
        <v>7.59</v>
      </c>
      <c r="CI2275" s="3">
        <v>7.59</v>
      </c>
      <c r="CJ2275" s="3">
        <v>11.38</v>
      </c>
      <c r="CK2275" s="3">
        <v>11.38</v>
      </c>
      <c r="CL2275" s="1" t="s">
        <v>137</v>
      </c>
      <c r="CM2275" s="1" t="s">
        <v>230</v>
      </c>
      <c r="CN2275" s="1" t="s">
        <v>139</v>
      </c>
      <c r="CP2275" s="1" t="s">
        <v>112</v>
      </c>
      <c r="CQ2275" s="1" t="s">
        <v>111</v>
      </c>
      <c r="CR2275" s="1" t="s">
        <v>112</v>
      </c>
      <c r="CS2275" s="1" t="s">
        <v>111</v>
      </c>
      <c r="CT2275" s="1" t="s">
        <v>138</v>
      </c>
      <c r="CU2275" s="1" t="s">
        <v>111</v>
      </c>
      <c r="CV2275" s="1" t="s">
        <v>138</v>
      </c>
      <c r="CW2275" s="1" t="s">
        <v>6353</v>
      </c>
      <c r="CX2275" s="1">
        <v>16702872348</v>
      </c>
      <c r="CY2275" s="1" t="s">
        <v>1223</v>
      </c>
      <c r="CZ2275" s="1" t="s">
        <v>428</v>
      </c>
      <c r="DA2275" s="1" t="s">
        <v>111</v>
      </c>
      <c r="DB2275" s="1" t="s">
        <v>112</v>
      </c>
    </row>
    <row r="2276" spans="1:111" ht="15.6" customHeight="1" x14ac:dyDescent="0.25">
      <c r="A2276" s="1" t="s">
        <v>20628</v>
      </c>
      <c r="B2276" s="1" t="s">
        <v>238</v>
      </c>
      <c r="C2276" s="2">
        <v>44348.191379050928</v>
      </c>
      <c r="D2276" s="2">
        <v>44378</v>
      </c>
      <c r="E2276" s="1" t="s">
        <v>110</v>
      </c>
      <c r="F2276" s="2">
        <v>44468.833333333336</v>
      </c>
      <c r="G2276" s="1" t="s">
        <v>111</v>
      </c>
      <c r="H2276" s="1" t="s">
        <v>112</v>
      </c>
      <c r="I2276" s="1" t="s">
        <v>112</v>
      </c>
      <c r="J2276" s="1" t="s">
        <v>2984</v>
      </c>
      <c r="K2276" s="1" t="s">
        <v>2985</v>
      </c>
      <c r="L2276" s="1" t="s">
        <v>2986</v>
      </c>
      <c r="M2276" s="1" t="s">
        <v>2987</v>
      </c>
      <c r="N2276" s="1" t="s">
        <v>167</v>
      </c>
      <c r="O2276" s="1" t="s">
        <v>117</v>
      </c>
      <c r="P2276" s="9">
        <v>96950</v>
      </c>
      <c r="Q2276" s="1" t="s">
        <v>118</v>
      </c>
      <c r="S2276" s="1">
        <v>16702368888</v>
      </c>
      <c r="U2276" s="1">
        <v>71391</v>
      </c>
      <c r="V2276" s="1" t="s">
        <v>119</v>
      </c>
      <c r="X2276" s="1" t="s">
        <v>2988</v>
      </c>
      <c r="Y2276" s="1" t="s">
        <v>2989</v>
      </c>
      <c r="AA2276" s="1" t="s">
        <v>2990</v>
      </c>
      <c r="AB2276" s="1" t="s">
        <v>2986</v>
      </c>
      <c r="AC2276" s="1" t="s">
        <v>2987</v>
      </c>
      <c r="AD2276" s="1" t="s">
        <v>167</v>
      </c>
      <c r="AE2276" s="1" t="s">
        <v>117</v>
      </c>
      <c r="AF2276" s="9">
        <v>96950</v>
      </c>
      <c r="AG2276" s="1" t="s">
        <v>118</v>
      </c>
      <c r="AI2276" s="1">
        <v>16702875514</v>
      </c>
      <c r="AK2276" s="1" t="s">
        <v>2991</v>
      </c>
      <c r="BC2276" s="1" t="str">
        <f>"49-9043.00"</f>
        <v>49-9043.00</v>
      </c>
      <c r="BD2276" s="1" t="s">
        <v>10698</v>
      </c>
      <c r="BE2276" s="1" t="s">
        <v>20629</v>
      </c>
      <c r="BF2276" s="1" t="s">
        <v>20630</v>
      </c>
      <c r="BG2276" s="1">
        <v>1</v>
      </c>
      <c r="BH2276" s="1">
        <v>1</v>
      </c>
      <c r="BI2276" s="2">
        <v>44470</v>
      </c>
      <c r="BJ2276" s="2">
        <v>45565</v>
      </c>
      <c r="BK2276" s="2">
        <v>44470</v>
      </c>
      <c r="BL2276" s="2">
        <v>45565</v>
      </c>
      <c r="BM2276" s="1">
        <v>35</v>
      </c>
      <c r="BN2276" s="1">
        <v>0</v>
      </c>
      <c r="BO2276" s="1">
        <v>6</v>
      </c>
      <c r="BP2276" s="1">
        <v>6</v>
      </c>
      <c r="BQ2276" s="1">
        <v>6</v>
      </c>
      <c r="BR2276" s="1">
        <v>6</v>
      </c>
      <c r="BS2276" s="1">
        <v>6</v>
      </c>
      <c r="BT2276" s="1">
        <v>5</v>
      </c>
      <c r="BU2276" s="1" t="str">
        <f>"5:30 AM"</f>
        <v>5:30 AM</v>
      </c>
      <c r="BV2276" s="1" t="str">
        <f>"12:00 PM"</f>
        <v>12:00 PM</v>
      </c>
      <c r="BW2276" s="1" t="s">
        <v>135</v>
      </c>
      <c r="BX2276" s="1">
        <v>0</v>
      </c>
      <c r="BY2276" s="1">
        <v>12</v>
      </c>
      <c r="BZ2276" s="1" t="s">
        <v>111</v>
      </c>
      <c r="CA2276" s="1">
        <v>2</v>
      </c>
      <c r="CB2276" s="1" t="s">
        <v>14191</v>
      </c>
      <c r="CC2276" s="1" t="s">
        <v>2986</v>
      </c>
      <c r="CD2276" s="1" t="s">
        <v>2987</v>
      </c>
      <c r="CE2276" s="1" t="s">
        <v>167</v>
      </c>
      <c r="CF2276" s="1" t="s">
        <v>117</v>
      </c>
      <c r="CG2276" s="1">
        <v>96950</v>
      </c>
      <c r="CH2276" s="3">
        <v>8.9</v>
      </c>
      <c r="CI2276" s="3">
        <v>8.9</v>
      </c>
      <c r="CJ2276" s="3">
        <v>13.35</v>
      </c>
      <c r="CK2276" s="3">
        <v>13.35</v>
      </c>
      <c r="CL2276" s="1" t="s">
        <v>137</v>
      </c>
      <c r="CM2276" s="1" t="s">
        <v>230</v>
      </c>
      <c r="CN2276" s="1" t="s">
        <v>139</v>
      </c>
      <c r="CP2276" s="1" t="s">
        <v>112</v>
      </c>
      <c r="CQ2276" s="1" t="s">
        <v>111</v>
      </c>
      <c r="CR2276" s="1" t="s">
        <v>112</v>
      </c>
      <c r="CS2276" s="1" t="s">
        <v>111</v>
      </c>
      <c r="CT2276" s="1" t="s">
        <v>138</v>
      </c>
      <c r="CU2276" s="1" t="s">
        <v>111</v>
      </c>
      <c r="CV2276" s="1" t="s">
        <v>111</v>
      </c>
      <c r="CW2276" s="1" t="s">
        <v>2995</v>
      </c>
      <c r="CX2276" s="1">
        <v>3806702875514</v>
      </c>
      <c r="CY2276" s="1" t="s">
        <v>2991</v>
      </c>
      <c r="CZ2276" s="1" t="s">
        <v>380</v>
      </c>
      <c r="DA2276" s="1" t="s">
        <v>111</v>
      </c>
      <c r="DB2276" s="1" t="s">
        <v>112</v>
      </c>
      <c r="DC2276" s="1" t="s">
        <v>2988</v>
      </c>
      <c r="DD2276" s="1" t="s">
        <v>2989</v>
      </c>
      <c r="DE2276" s="1" t="s">
        <v>112</v>
      </c>
      <c r="DF2276" s="1" t="s">
        <v>2984</v>
      </c>
      <c r="DG2276" s="1" t="s">
        <v>2991</v>
      </c>
    </row>
    <row r="2277" spans="1:111" ht="15.6" customHeight="1" x14ac:dyDescent="0.25">
      <c r="A2277" s="1" t="s">
        <v>20635</v>
      </c>
      <c r="B2277" s="1" t="s">
        <v>238</v>
      </c>
      <c r="C2277" s="2">
        <v>44337.364845833334</v>
      </c>
      <c r="D2277" s="2">
        <v>44379</v>
      </c>
      <c r="E2277" s="1" t="s">
        <v>110</v>
      </c>
      <c r="F2277" s="2">
        <v>44468.833333333336</v>
      </c>
      <c r="G2277" s="1" t="s">
        <v>111</v>
      </c>
      <c r="H2277" s="1" t="s">
        <v>112</v>
      </c>
      <c r="I2277" s="1" t="s">
        <v>112</v>
      </c>
      <c r="J2277" s="1" t="s">
        <v>13718</v>
      </c>
      <c r="K2277" s="1" t="s">
        <v>138</v>
      </c>
      <c r="L2277" s="1" t="s">
        <v>13719</v>
      </c>
      <c r="M2277" s="1" t="s">
        <v>13720</v>
      </c>
      <c r="N2277" s="1" t="s">
        <v>116</v>
      </c>
      <c r="O2277" s="1" t="s">
        <v>117</v>
      </c>
      <c r="P2277" s="9">
        <v>96950</v>
      </c>
      <c r="Q2277" s="1" t="s">
        <v>118</v>
      </c>
      <c r="R2277" s="1" t="s">
        <v>138</v>
      </c>
      <c r="S2277" s="1">
        <v>16702347453</v>
      </c>
      <c r="U2277" s="1">
        <v>81131</v>
      </c>
      <c r="V2277" s="1" t="s">
        <v>119</v>
      </c>
      <c r="X2277" s="1" t="s">
        <v>13721</v>
      </c>
      <c r="Y2277" s="1" t="s">
        <v>13722</v>
      </c>
      <c r="Z2277" s="1" t="s">
        <v>184</v>
      </c>
      <c r="AA2277" s="1" t="s">
        <v>13723</v>
      </c>
      <c r="AB2277" s="1" t="s">
        <v>13719</v>
      </c>
      <c r="AC2277" s="1" t="s">
        <v>13720</v>
      </c>
      <c r="AD2277" s="1" t="s">
        <v>116</v>
      </c>
      <c r="AE2277" s="1" t="s">
        <v>117</v>
      </c>
      <c r="AF2277" s="9">
        <v>96950</v>
      </c>
      <c r="AG2277" s="1" t="s">
        <v>118</v>
      </c>
      <c r="AH2277" s="1" t="s">
        <v>138</v>
      </c>
      <c r="AI2277" s="1">
        <v>16702347453</v>
      </c>
      <c r="AK2277" s="1" t="s">
        <v>13724</v>
      </c>
      <c r="BC2277" s="1" t="str">
        <f>"47-2111.00"</f>
        <v>47-2111.00</v>
      </c>
      <c r="BD2277" s="1" t="s">
        <v>1792</v>
      </c>
      <c r="BE2277" s="1" t="s">
        <v>20636</v>
      </c>
      <c r="BF2277" s="1" t="s">
        <v>10291</v>
      </c>
      <c r="BG2277" s="1">
        <v>1</v>
      </c>
      <c r="BH2277" s="1">
        <v>1</v>
      </c>
      <c r="BI2277" s="2">
        <v>44470</v>
      </c>
      <c r="BJ2277" s="2">
        <v>45199</v>
      </c>
      <c r="BK2277" s="2">
        <v>44470</v>
      </c>
      <c r="BL2277" s="2">
        <v>45199</v>
      </c>
      <c r="BM2277" s="1">
        <v>35</v>
      </c>
      <c r="BN2277" s="1">
        <v>0</v>
      </c>
      <c r="BO2277" s="1">
        <v>7</v>
      </c>
      <c r="BP2277" s="1">
        <v>7</v>
      </c>
      <c r="BQ2277" s="1">
        <v>7</v>
      </c>
      <c r="BR2277" s="1">
        <v>7</v>
      </c>
      <c r="BS2277" s="1">
        <v>7</v>
      </c>
      <c r="BT2277" s="1">
        <v>0</v>
      </c>
      <c r="BU2277" s="1" t="str">
        <f>"8:00 AM"</f>
        <v>8:00 AM</v>
      </c>
      <c r="BV2277" s="1" t="str">
        <f>"4:00 PM"</f>
        <v>4:00 PM</v>
      </c>
      <c r="BW2277" s="1" t="s">
        <v>135</v>
      </c>
      <c r="BX2277" s="1">
        <v>0</v>
      </c>
      <c r="BY2277" s="1">
        <v>24</v>
      </c>
      <c r="BZ2277" s="1" t="s">
        <v>112</v>
      </c>
      <c r="CB2277" s="1" t="s">
        <v>20637</v>
      </c>
      <c r="CC2277" s="1" t="s">
        <v>13719</v>
      </c>
      <c r="CD2277" s="1" t="s">
        <v>13720</v>
      </c>
      <c r="CE2277" s="1" t="s">
        <v>116</v>
      </c>
      <c r="CF2277" s="1" t="s">
        <v>117</v>
      </c>
      <c r="CG2277" s="1">
        <v>96950</v>
      </c>
      <c r="CH2277" s="3">
        <v>10.53</v>
      </c>
      <c r="CI2277" s="3">
        <v>10.53</v>
      </c>
      <c r="CJ2277" s="3">
        <v>15.8</v>
      </c>
      <c r="CK2277" s="3">
        <v>15.8</v>
      </c>
      <c r="CL2277" s="1" t="s">
        <v>137</v>
      </c>
      <c r="CM2277" s="1" t="s">
        <v>230</v>
      </c>
      <c r="CN2277" s="1" t="s">
        <v>139</v>
      </c>
      <c r="CP2277" s="1" t="s">
        <v>112</v>
      </c>
      <c r="CQ2277" s="1" t="s">
        <v>111</v>
      </c>
      <c r="CR2277" s="1" t="s">
        <v>112</v>
      </c>
      <c r="CS2277" s="1" t="s">
        <v>111</v>
      </c>
      <c r="CT2277" s="1" t="s">
        <v>138</v>
      </c>
      <c r="CU2277" s="1" t="s">
        <v>111</v>
      </c>
      <c r="CV2277" s="1" t="s">
        <v>138</v>
      </c>
      <c r="CW2277" s="1" t="s">
        <v>13728</v>
      </c>
      <c r="CX2277" s="1">
        <v>16702347453</v>
      </c>
      <c r="CY2277" s="1" t="s">
        <v>13729</v>
      </c>
      <c r="CZ2277" s="1" t="s">
        <v>138</v>
      </c>
      <c r="DA2277" s="1" t="s">
        <v>111</v>
      </c>
      <c r="DB2277" s="1" t="s">
        <v>112</v>
      </c>
    </row>
    <row r="2278" spans="1:111" ht="15.6" customHeight="1" x14ac:dyDescent="0.25">
      <c r="A2278" s="1" t="s">
        <v>20639</v>
      </c>
      <c r="B2278" s="1" t="s">
        <v>238</v>
      </c>
      <c r="C2278" s="2">
        <v>44301.948767824077</v>
      </c>
      <c r="D2278" s="2">
        <v>44337</v>
      </c>
      <c r="E2278" s="1" t="s">
        <v>110</v>
      </c>
      <c r="F2278" s="2">
        <v>44468.833333333336</v>
      </c>
      <c r="G2278" s="1" t="s">
        <v>111</v>
      </c>
      <c r="H2278" s="1" t="s">
        <v>112</v>
      </c>
      <c r="I2278" s="1" t="s">
        <v>112</v>
      </c>
      <c r="J2278" s="1" t="s">
        <v>13482</v>
      </c>
      <c r="K2278" s="1" t="s">
        <v>3392</v>
      </c>
      <c r="L2278" s="1" t="s">
        <v>9271</v>
      </c>
      <c r="N2278" s="1" t="s">
        <v>116</v>
      </c>
      <c r="O2278" s="1" t="s">
        <v>117</v>
      </c>
      <c r="P2278" s="9">
        <v>96950</v>
      </c>
      <c r="Q2278" s="1" t="s">
        <v>118</v>
      </c>
      <c r="S2278" s="1">
        <v>16702332288</v>
      </c>
      <c r="U2278" s="1">
        <v>812112</v>
      </c>
      <c r="V2278" s="1" t="s">
        <v>119</v>
      </c>
      <c r="X2278" s="1" t="s">
        <v>9272</v>
      </c>
      <c r="Y2278" s="1" t="s">
        <v>9273</v>
      </c>
      <c r="Z2278" s="1" t="s">
        <v>9274</v>
      </c>
      <c r="AA2278" s="1" t="s">
        <v>245</v>
      </c>
      <c r="AB2278" s="1" t="s">
        <v>9271</v>
      </c>
      <c r="AD2278" s="1" t="s">
        <v>116</v>
      </c>
      <c r="AE2278" s="1" t="s">
        <v>117</v>
      </c>
      <c r="AF2278" s="9">
        <v>96950</v>
      </c>
      <c r="AG2278" s="1" t="s">
        <v>118</v>
      </c>
      <c r="AI2278" s="1">
        <v>16702332288</v>
      </c>
      <c r="AK2278" s="1" t="s">
        <v>3393</v>
      </c>
      <c r="BC2278" s="1" t="str">
        <f>"39-5012.00"</f>
        <v>39-5012.00</v>
      </c>
      <c r="BD2278" s="1" t="s">
        <v>1831</v>
      </c>
      <c r="BE2278" s="1" t="s">
        <v>20640</v>
      </c>
      <c r="BF2278" s="1" t="s">
        <v>20641</v>
      </c>
      <c r="BG2278" s="1">
        <v>4</v>
      </c>
      <c r="BH2278" s="1">
        <v>4</v>
      </c>
      <c r="BI2278" s="2">
        <v>44470</v>
      </c>
      <c r="BJ2278" s="2">
        <v>45199</v>
      </c>
      <c r="BK2278" s="2">
        <v>44470</v>
      </c>
      <c r="BL2278" s="2">
        <v>45199</v>
      </c>
      <c r="BM2278" s="1">
        <v>35</v>
      </c>
      <c r="BN2278" s="1">
        <v>0</v>
      </c>
      <c r="BO2278" s="1">
        <v>7</v>
      </c>
      <c r="BP2278" s="1">
        <v>7</v>
      </c>
      <c r="BQ2278" s="1">
        <v>7</v>
      </c>
      <c r="BR2278" s="1">
        <v>7</v>
      </c>
      <c r="BS2278" s="1">
        <v>7</v>
      </c>
      <c r="BT2278" s="1">
        <v>0</v>
      </c>
      <c r="BU2278" s="1" t="str">
        <f>"10:00 AM"</f>
        <v>10:00 AM</v>
      </c>
      <c r="BV2278" s="1" t="str">
        <f>"6:00 PM"</f>
        <v>6:00 PM</v>
      </c>
      <c r="BW2278" s="1" t="s">
        <v>135</v>
      </c>
      <c r="BX2278" s="1">
        <v>0</v>
      </c>
      <c r="BY2278" s="1">
        <v>12</v>
      </c>
      <c r="BZ2278" s="1" t="s">
        <v>112</v>
      </c>
      <c r="CA2278" s="1">
        <v>0</v>
      </c>
      <c r="CB2278" s="1" t="s">
        <v>362</v>
      </c>
      <c r="CC2278" s="1" t="s">
        <v>9271</v>
      </c>
      <c r="CD2278" s="1" t="s">
        <v>20642</v>
      </c>
      <c r="CE2278" s="1" t="s">
        <v>116</v>
      </c>
      <c r="CF2278" s="1" t="s">
        <v>117</v>
      </c>
      <c r="CG2278" s="1">
        <v>96950</v>
      </c>
      <c r="CH2278" s="3">
        <v>8.08</v>
      </c>
      <c r="CI2278" s="3">
        <v>8.08</v>
      </c>
      <c r="CJ2278" s="3">
        <v>12.12</v>
      </c>
      <c r="CK2278" s="3">
        <v>12.12</v>
      </c>
      <c r="CL2278" s="1" t="s">
        <v>137</v>
      </c>
      <c r="CM2278" s="1" t="s">
        <v>362</v>
      </c>
      <c r="CN2278" s="1" t="s">
        <v>139</v>
      </c>
      <c r="CP2278" s="1" t="s">
        <v>112</v>
      </c>
      <c r="CQ2278" s="1" t="s">
        <v>111</v>
      </c>
      <c r="CR2278" s="1" t="s">
        <v>112</v>
      </c>
      <c r="CS2278" s="1" t="s">
        <v>111</v>
      </c>
      <c r="CT2278" s="1" t="s">
        <v>138</v>
      </c>
      <c r="CU2278" s="1" t="s">
        <v>111</v>
      </c>
      <c r="CV2278" s="1" t="s">
        <v>138</v>
      </c>
      <c r="CW2278" s="1" t="s">
        <v>3395</v>
      </c>
      <c r="CX2278" s="1">
        <v>16702332288</v>
      </c>
      <c r="CY2278" s="1" t="s">
        <v>3393</v>
      </c>
      <c r="CZ2278" s="1" t="s">
        <v>138</v>
      </c>
      <c r="DA2278" s="1" t="s">
        <v>111</v>
      </c>
      <c r="DB2278" s="1" t="s">
        <v>112</v>
      </c>
    </row>
    <row r="2279" spans="1:111" ht="15.6" customHeight="1" x14ac:dyDescent="0.25">
      <c r="A2279" s="1" t="s">
        <v>20643</v>
      </c>
      <c r="B2279" s="1" t="s">
        <v>238</v>
      </c>
      <c r="C2279" s="2">
        <v>44315.307904745372</v>
      </c>
      <c r="D2279" s="2">
        <v>44355</v>
      </c>
      <c r="E2279" s="1" t="s">
        <v>110</v>
      </c>
      <c r="F2279" s="2">
        <v>44468.833333333336</v>
      </c>
      <c r="G2279" s="1" t="s">
        <v>112</v>
      </c>
      <c r="H2279" s="1" t="s">
        <v>112</v>
      </c>
      <c r="I2279" s="1" t="s">
        <v>112</v>
      </c>
      <c r="J2279" s="1" t="s">
        <v>20133</v>
      </c>
      <c r="K2279" s="1" t="s">
        <v>20644</v>
      </c>
      <c r="L2279" s="1" t="s">
        <v>20645</v>
      </c>
      <c r="M2279" s="1" t="s">
        <v>168</v>
      </c>
      <c r="N2279" s="1" t="s">
        <v>738</v>
      </c>
      <c r="O2279" s="1" t="s">
        <v>117</v>
      </c>
      <c r="P2279" s="9">
        <v>96950</v>
      </c>
      <c r="Q2279" s="1" t="s">
        <v>118</v>
      </c>
      <c r="S2279" s="1">
        <v>16704845868</v>
      </c>
      <c r="U2279" s="1">
        <v>4451</v>
      </c>
      <c r="V2279" s="1" t="s">
        <v>119</v>
      </c>
      <c r="X2279" s="1" t="s">
        <v>5380</v>
      </c>
      <c r="Y2279" s="1" t="s">
        <v>5381</v>
      </c>
      <c r="AA2279" s="1" t="s">
        <v>5382</v>
      </c>
      <c r="AB2279" s="1" t="s">
        <v>20135</v>
      </c>
      <c r="AC2279" s="1" t="s">
        <v>168</v>
      </c>
      <c r="AD2279" s="1" t="s">
        <v>738</v>
      </c>
      <c r="AE2279" s="1" t="s">
        <v>117</v>
      </c>
      <c r="AF2279" s="9">
        <v>96950</v>
      </c>
      <c r="AG2279" s="1" t="s">
        <v>118</v>
      </c>
      <c r="AI2279" s="1">
        <v>16704845868</v>
      </c>
      <c r="AK2279" s="1" t="s">
        <v>20136</v>
      </c>
      <c r="BC2279" s="1" t="str">
        <f>"49-9071.00"</f>
        <v>49-9071.00</v>
      </c>
      <c r="BD2279" s="1" t="s">
        <v>214</v>
      </c>
      <c r="BE2279" s="1" t="s">
        <v>20646</v>
      </c>
      <c r="BF2279" s="1" t="s">
        <v>678</v>
      </c>
      <c r="BG2279" s="1">
        <v>1</v>
      </c>
      <c r="BH2279" s="1">
        <v>1</v>
      </c>
      <c r="BI2279" s="2">
        <v>44470</v>
      </c>
      <c r="BJ2279" s="2">
        <v>44834</v>
      </c>
      <c r="BK2279" s="2">
        <v>44470</v>
      </c>
      <c r="BL2279" s="2">
        <v>44834</v>
      </c>
      <c r="BM2279" s="1">
        <v>40</v>
      </c>
      <c r="BN2279" s="1">
        <v>0</v>
      </c>
      <c r="BO2279" s="1">
        <v>8</v>
      </c>
      <c r="BP2279" s="1">
        <v>8</v>
      </c>
      <c r="BQ2279" s="1">
        <v>8</v>
      </c>
      <c r="BR2279" s="1">
        <v>8</v>
      </c>
      <c r="BS2279" s="1">
        <v>8</v>
      </c>
      <c r="BT2279" s="1">
        <v>0</v>
      </c>
      <c r="BU2279" s="1" t="str">
        <f>"8:00 AM"</f>
        <v>8:00 AM</v>
      </c>
      <c r="BV2279" s="1" t="str">
        <f>"5:00 PM"</f>
        <v>5:00 PM</v>
      </c>
      <c r="BW2279" s="1" t="s">
        <v>230</v>
      </c>
      <c r="BX2279" s="1">
        <v>0</v>
      </c>
      <c r="BY2279" s="1">
        <v>6</v>
      </c>
      <c r="BZ2279" s="1" t="s">
        <v>112</v>
      </c>
      <c r="CA2279" s="1">
        <v>0</v>
      </c>
      <c r="CB2279" s="1" t="s">
        <v>7125</v>
      </c>
      <c r="CC2279" s="1" t="s">
        <v>20138</v>
      </c>
      <c r="CD2279" s="1" t="s">
        <v>20645</v>
      </c>
      <c r="CE2279" s="1" t="s">
        <v>738</v>
      </c>
      <c r="CF2279" s="1" t="s">
        <v>117</v>
      </c>
      <c r="CG2279" s="1">
        <v>96950</v>
      </c>
      <c r="CH2279" s="3">
        <v>8.7100000000000009</v>
      </c>
      <c r="CI2279" s="3">
        <v>8.7100000000000009</v>
      </c>
      <c r="CJ2279" s="3">
        <v>13.06</v>
      </c>
      <c r="CK2279" s="3">
        <v>13.06</v>
      </c>
      <c r="CL2279" s="1" t="s">
        <v>137</v>
      </c>
      <c r="CM2279" s="1" t="s">
        <v>168</v>
      </c>
      <c r="CN2279" s="1" t="s">
        <v>139</v>
      </c>
      <c r="CP2279" s="1" t="s">
        <v>112</v>
      </c>
      <c r="CQ2279" s="1" t="s">
        <v>111</v>
      </c>
      <c r="CR2279" s="1" t="s">
        <v>112</v>
      </c>
      <c r="CS2279" s="1" t="s">
        <v>111</v>
      </c>
      <c r="CT2279" s="1" t="s">
        <v>138</v>
      </c>
      <c r="CU2279" s="1" t="s">
        <v>111</v>
      </c>
      <c r="CV2279" s="1" t="s">
        <v>138</v>
      </c>
      <c r="CW2279" s="1" t="s">
        <v>300</v>
      </c>
      <c r="CX2279" s="1">
        <v>16704845868</v>
      </c>
      <c r="CY2279" s="1" t="s">
        <v>20136</v>
      </c>
      <c r="CZ2279" s="1" t="s">
        <v>168</v>
      </c>
      <c r="DA2279" s="1" t="s">
        <v>111</v>
      </c>
      <c r="DB2279" s="1" t="s">
        <v>112</v>
      </c>
    </row>
    <row r="2280" spans="1:111" ht="15.6" customHeight="1" x14ac:dyDescent="0.25">
      <c r="A2280" s="1" t="s">
        <v>20647</v>
      </c>
      <c r="B2280" s="1" t="s">
        <v>238</v>
      </c>
      <c r="C2280" s="2">
        <v>44336.794932986108</v>
      </c>
      <c r="D2280" s="2">
        <v>44377</v>
      </c>
      <c r="E2280" s="1" t="s">
        <v>180</v>
      </c>
      <c r="G2280" s="1" t="s">
        <v>112</v>
      </c>
      <c r="H2280" s="1" t="s">
        <v>112</v>
      </c>
      <c r="I2280" s="1" t="s">
        <v>112</v>
      </c>
      <c r="J2280" s="1" t="s">
        <v>18619</v>
      </c>
      <c r="L2280" s="1" t="s">
        <v>2732</v>
      </c>
      <c r="M2280" s="1" t="s">
        <v>1757</v>
      </c>
      <c r="N2280" s="1" t="s">
        <v>1759</v>
      </c>
      <c r="O2280" s="1" t="s">
        <v>117</v>
      </c>
      <c r="P2280" s="9">
        <v>96952</v>
      </c>
      <c r="Q2280" s="1" t="s">
        <v>118</v>
      </c>
      <c r="S2280" s="1">
        <v>16704331577</v>
      </c>
      <c r="U2280" s="1">
        <v>721120</v>
      </c>
      <c r="V2280" s="1" t="s">
        <v>119</v>
      </c>
      <c r="X2280" s="1" t="s">
        <v>20570</v>
      </c>
      <c r="Y2280" s="1" t="s">
        <v>20571</v>
      </c>
      <c r="Z2280" s="1" t="s">
        <v>434</v>
      </c>
      <c r="AA2280" s="1" t="s">
        <v>20648</v>
      </c>
      <c r="AB2280" s="1" t="s">
        <v>2732</v>
      </c>
      <c r="AC2280" s="1" t="s">
        <v>1757</v>
      </c>
      <c r="AD2280" s="1" t="s">
        <v>1759</v>
      </c>
      <c r="AE2280" s="1" t="s">
        <v>117</v>
      </c>
      <c r="AF2280" s="9">
        <v>96952</v>
      </c>
      <c r="AG2280" s="1" t="s">
        <v>118</v>
      </c>
      <c r="AI2280" s="1">
        <v>16704331577</v>
      </c>
      <c r="AK2280" s="1" t="s">
        <v>18623</v>
      </c>
      <c r="BC2280" s="1" t="str">
        <f>"11-1021.00"</f>
        <v>11-1021.00</v>
      </c>
      <c r="BD2280" s="1" t="s">
        <v>248</v>
      </c>
      <c r="BE2280" s="1" t="s">
        <v>19623</v>
      </c>
      <c r="BF2280" s="1" t="s">
        <v>5897</v>
      </c>
      <c r="BG2280" s="1">
        <v>1</v>
      </c>
      <c r="BH2280" s="1">
        <v>1</v>
      </c>
      <c r="BI2280" s="2">
        <v>44378</v>
      </c>
      <c r="BJ2280" s="2">
        <v>44742</v>
      </c>
      <c r="BK2280" s="2">
        <v>44378</v>
      </c>
      <c r="BL2280" s="2">
        <v>44742</v>
      </c>
      <c r="BM2280" s="1">
        <v>40</v>
      </c>
      <c r="BN2280" s="1">
        <v>0</v>
      </c>
      <c r="BO2280" s="1">
        <v>8</v>
      </c>
      <c r="BP2280" s="1">
        <v>8</v>
      </c>
      <c r="BQ2280" s="1">
        <v>8</v>
      </c>
      <c r="BR2280" s="1">
        <v>8</v>
      </c>
      <c r="BS2280" s="1">
        <v>8</v>
      </c>
      <c r="BT2280" s="1">
        <v>0</v>
      </c>
      <c r="BU2280" s="1" t="str">
        <f>"8:00 AM"</f>
        <v>8:00 AM</v>
      </c>
      <c r="BV2280" s="1" t="str">
        <f>"5:00 PM"</f>
        <v>5:00 PM</v>
      </c>
      <c r="BW2280" s="1" t="s">
        <v>193</v>
      </c>
      <c r="BX2280" s="1">
        <v>1</v>
      </c>
      <c r="BY2280" s="1">
        <v>24</v>
      </c>
      <c r="BZ2280" s="1" t="s">
        <v>111</v>
      </c>
      <c r="CA2280" s="1">
        <v>1</v>
      </c>
      <c r="CB2280" s="4" t="s">
        <v>20649</v>
      </c>
      <c r="CC2280" s="1" t="s">
        <v>19625</v>
      </c>
      <c r="CD2280" s="1" t="s">
        <v>267</v>
      </c>
      <c r="CE2280" s="1" t="s">
        <v>19626</v>
      </c>
      <c r="CF2280" s="1" t="s">
        <v>117</v>
      </c>
      <c r="CG2280" s="1">
        <v>96952</v>
      </c>
      <c r="CH2280" s="3">
        <v>22.55</v>
      </c>
      <c r="CI2280" s="3">
        <v>22.55</v>
      </c>
      <c r="CJ2280" s="3">
        <v>0</v>
      </c>
      <c r="CK2280" s="3">
        <v>0</v>
      </c>
      <c r="CL2280" s="1" t="s">
        <v>137</v>
      </c>
      <c r="CM2280" s="1" t="s">
        <v>168</v>
      </c>
      <c r="CN2280" s="1" t="s">
        <v>218</v>
      </c>
      <c r="CP2280" s="1" t="s">
        <v>112</v>
      </c>
      <c r="CQ2280" s="1" t="s">
        <v>111</v>
      </c>
      <c r="CR2280" s="1" t="s">
        <v>112</v>
      </c>
      <c r="CS2280" s="1" t="s">
        <v>112</v>
      </c>
      <c r="CT2280" s="1" t="s">
        <v>138</v>
      </c>
      <c r="CU2280" s="1" t="s">
        <v>111</v>
      </c>
      <c r="CV2280" s="1" t="s">
        <v>138</v>
      </c>
      <c r="CW2280" s="1" t="s">
        <v>20650</v>
      </c>
      <c r="CX2280" s="1">
        <v>16704331577</v>
      </c>
      <c r="CY2280" s="1" t="s">
        <v>18623</v>
      </c>
      <c r="CZ2280" s="1" t="s">
        <v>18629</v>
      </c>
      <c r="DA2280" s="1" t="s">
        <v>111</v>
      </c>
      <c r="DB2280" s="1" t="s">
        <v>112</v>
      </c>
    </row>
    <row r="2281" spans="1:111" ht="15.6" customHeight="1" x14ac:dyDescent="0.25">
      <c r="A2281" s="1" t="s">
        <v>20652</v>
      </c>
      <c r="B2281" s="1" t="s">
        <v>238</v>
      </c>
      <c r="C2281" s="2">
        <v>44306.899501041669</v>
      </c>
      <c r="D2281" s="2">
        <v>44335</v>
      </c>
      <c r="E2281" s="1" t="s">
        <v>180</v>
      </c>
      <c r="G2281" s="1" t="s">
        <v>112</v>
      </c>
      <c r="H2281" s="1" t="s">
        <v>112</v>
      </c>
      <c r="I2281" s="1" t="s">
        <v>112</v>
      </c>
      <c r="J2281" s="1" t="s">
        <v>2552</v>
      </c>
      <c r="K2281" s="1" t="s">
        <v>2553</v>
      </c>
      <c r="L2281" s="1" t="s">
        <v>3742</v>
      </c>
      <c r="M2281" s="1" t="s">
        <v>2555</v>
      </c>
      <c r="N2281" s="1" t="s">
        <v>116</v>
      </c>
      <c r="O2281" s="1" t="s">
        <v>117</v>
      </c>
      <c r="P2281" s="9">
        <v>96950</v>
      </c>
      <c r="Q2281" s="1" t="s">
        <v>118</v>
      </c>
      <c r="S2281" s="1">
        <v>16702880407</v>
      </c>
      <c r="T2281" s="1">
        <v>33</v>
      </c>
      <c r="U2281" s="1">
        <v>212312</v>
      </c>
      <c r="V2281" s="1" t="s">
        <v>119</v>
      </c>
      <c r="X2281" s="1" t="s">
        <v>2556</v>
      </c>
      <c r="Y2281" s="1" t="s">
        <v>1544</v>
      </c>
      <c r="Z2281" s="1" t="s">
        <v>656</v>
      </c>
      <c r="AA2281" s="1" t="s">
        <v>2557</v>
      </c>
      <c r="AB2281" s="1" t="s">
        <v>2561</v>
      </c>
      <c r="AC2281" s="1" t="s">
        <v>2555</v>
      </c>
      <c r="AD2281" s="1" t="s">
        <v>116</v>
      </c>
      <c r="AE2281" s="1" t="s">
        <v>117</v>
      </c>
      <c r="AF2281" s="9">
        <v>96950</v>
      </c>
      <c r="AG2281" s="1" t="s">
        <v>118</v>
      </c>
      <c r="AI2281" s="1">
        <v>16702880407</v>
      </c>
      <c r="AJ2281" s="1">
        <v>33</v>
      </c>
      <c r="AK2281" s="1" t="s">
        <v>279</v>
      </c>
      <c r="BC2281" s="1" t="str">
        <f>"53-7011.00"</f>
        <v>53-7011.00</v>
      </c>
      <c r="BD2281" s="1" t="s">
        <v>8959</v>
      </c>
      <c r="BE2281" s="1" t="s">
        <v>8960</v>
      </c>
      <c r="BF2281" s="1" t="s">
        <v>8961</v>
      </c>
      <c r="BG2281" s="1">
        <v>4</v>
      </c>
      <c r="BH2281" s="1">
        <v>4</v>
      </c>
      <c r="BI2281" s="2">
        <v>44316</v>
      </c>
      <c r="BJ2281" s="2">
        <v>44680</v>
      </c>
      <c r="BK2281" s="2">
        <v>44335</v>
      </c>
      <c r="BL2281" s="2">
        <v>44680</v>
      </c>
      <c r="BM2281" s="1">
        <v>40</v>
      </c>
      <c r="BN2281" s="1">
        <v>0</v>
      </c>
      <c r="BO2281" s="1">
        <v>8</v>
      </c>
      <c r="BP2281" s="1">
        <v>8</v>
      </c>
      <c r="BQ2281" s="1">
        <v>8</v>
      </c>
      <c r="BR2281" s="1">
        <v>8</v>
      </c>
      <c r="BS2281" s="1">
        <v>8</v>
      </c>
      <c r="BT2281" s="1">
        <v>0</v>
      </c>
      <c r="BU2281" s="1" t="str">
        <f>"7:00 AM"</f>
        <v>7:00 AM</v>
      </c>
      <c r="BV2281" s="1" t="str">
        <f>"3:30 PM"</f>
        <v>3:30 PM</v>
      </c>
      <c r="BW2281" s="1" t="s">
        <v>135</v>
      </c>
      <c r="BX2281" s="1">
        <v>0</v>
      </c>
      <c r="BY2281" s="1">
        <v>3</v>
      </c>
      <c r="BZ2281" s="1" t="s">
        <v>112</v>
      </c>
      <c r="CA2281" s="1">
        <v>0</v>
      </c>
      <c r="CB2281" s="1" t="s">
        <v>20653</v>
      </c>
      <c r="CC2281" s="1" t="s">
        <v>3742</v>
      </c>
      <c r="CD2281" s="1" t="s">
        <v>2555</v>
      </c>
      <c r="CE2281" s="1" t="s">
        <v>116</v>
      </c>
      <c r="CF2281" s="1" t="s">
        <v>117</v>
      </c>
      <c r="CG2281" s="1">
        <v>96950</v>
      </c>
      <c r="CH2281" s="3">
        <v>8.3000000000000007</v>
      </c>
      <c r="CI2281" s="3">
        <v>10</v>
      </c>
      <c r="CJ2281" s="3">
        <v>12.45</v>
      </c>
      <c r="CK2281" s="3">
        <v>15</v>
      </c>
      <c r="CL2281" s="1" t="s">
        <v>137</v>
      </c>
      <c r="CM2281" s="1" t="s">
        <v>138</v>
      </c>
      <c r="CN2281" s="1" t="s">
        <v>218</v>
      </c>
      <c r="CP2281" s="1" t="s">
        <v>112</v>
      </c>
      <c r="CQ2281" s="1" t="s">
        <v>111</v>
      </c>
      <c r="CR2281" s="1" t="s">
        <v>112</v>
      </c>
      <c r="CS2281" s="1" t="s">
        <v>111</v>
      </c>
      <c r="CT2281" s="1" t="s">
        <v>138</v>
      </c>
      <c r="CU2281" s="1" t="s">
        <v>111</v>
      </c>
      <c r="CV2281" s="1" t="s">
        <v>138</v>
      </c>
      <c r="CW2281" s="1" t="s">
        <v>4070</v>
      </c>
      <c r="CX2281" s="1">
        <v>16702880407</v>
      </c>
      <c r="CY2281" s="1" t="s">
        <v>279</v>
      </c>
      <c r="CZ2281" s="1" t="s">
        <v>380</v>
      </c>
      <c r="DA2281" s="1" t="s">
        <v>111</v>
      </c>
      <c r="DB2281" s="1" t="s">
        <v>112</v>
      </c>
      <c r="DC2281" s="1" t="s">
        <v>362</v>
      </c>
    </row>
    <row r="2282" spans="1:111" ht="15.6" customHeight="1" x14ac:dyDescent="0.25">
      <c r="A2282" s="1" t="s">
        <v>20656</v>
      </c>
      <c r="B2282" s="1" t="s">
        <v>238</v>
      </c>
      <c r="C2282" s="2">
        <v>44333.857838888885</v>
      </c>
      <c r="D2282" s="2">
        <v>44375</v>
      </c>
      <c r="E2282" s="1" t="s">
        <v>110</v>
      </c>
      <c r="F2282" s="2">
        <v>44468.833333333336</v>
      </c>
      <c r="G2282" s="1" t="s">
        <v>111</v>
      </c>
      <c r="H2282" s="1" t="s">
        <v>112</v>
      </c>
      <c r="I2282" s="1" t="s">
        <v>112</v>
      </c>
      <c r="J2282" s="1" t="s">
        <v>5343</v>
      </c>
      <c r="L2282" s="1" t="s">
        <v>5348</v>
      </c>
      <c r="M2282" s="1" t="s">
        <v>5345</v>
      </c>
      <c r="N2282" s="1" t="s">
        <v>5357</v>
      </c>
      <c r="O2282" s="1" t="s">
        <v>117</v>
      </c>
      <c r="P2282" s="9">
        <v>96952</v>
      </c>
      <c r="Q2282" s="1" t="s">
        <v>118</v>
      </c>
      <c r="S2282" s="1">
        <v>16702345080</v>
      </c>
      <c r="U2282" s="1">
        <v>334210</v>
      </c>
      <c r="V2282" s="1" t="s">
        <v>119</v>
      </c>
      <c r="X2282" s="1" t="s">
        <v>5346</v>
      </c>
      <c r="Y2282" s="1" t="s">
        <v>5347</v>
      </c>
      <c r="AA2282" s="1" t="s">
        <v>2542</v>
      </c>
      <c r="AB2282" s="1" t="s">
        <v>5348</v>
      </c>
      <c r="AC2282" s="1" t="s">
        <v>5345</v>
      </c>
      <c r="AD2282" s="1" t="s">
        <v>1759</v>
      </c>
      <c r="AE2282" s="1" t="s">
        <v>117</v>
      </c>
      <c r="AF2282" s="9">
        <v>96952</v>
      </c>
      <c r="AG2282" s="1" t="s">
        <v>118</v>
      </c>
      <c r="AI2282" s="1">
        <v>16702345080</v>
      </c>
      <c r="AK2282" s="1" t="s">
        <v>5349</v>
      </c>
      <c r="AL2282" s="1" t="s">
        <v>653</v>
      </c>
      <c r="AM2282" s="1" t="s">
        <v>5350</v>
      </c>
      <c r="AN2282" s="1" t="s">
        <v>4767</v>
      </c>
      <c r="AO2282" s="1" t="s">
        <v>656</v>
      </c>
      <c r="AP2282" s="1" t="s">
        <v>9776</v>
      </c>
      <c r="AQ2282" s="1" t="s">
        <v>658</v>
      </c>
      <c r="AR2282" s="1" t="s">
        <v>116</v>
      </c>
      <c r="AS2282" s="1" t="s">
        <v>117</v>
      </c>
      <c r="AT2282" s="9">
        <v>96950</v>
      </c>
      <c r="AU2282" s="1" t="s">
        <v>118</v>
      </c>
      <c r="AW2282" s="1">
        <v>16702330081</v>
      </c>
      <c r="AY2282" s="1" t="s">
        <v>659</v>
      </c>
      <c r="AZ2282" s="1" t="s">
        <v>4770</v>
      </c>
      <c r="BA2282" s="1" t="s">
        <v>117</v>
      </c>
      <c r="BB2282" s="1" t="s">
        <v>661</v>
      </c>
      <c r="BC2282" s="1" t="str">
        <f>"49-9071.00"</f>
        <v>49-9071.00</v>
      </c>
      <c r="BD2282" s="1" t="s">
        <v>214</v>
      </c>
      <c r="BE2282" s="1" t="s">
        <v>20657</v>
      </c>
      <c r="BF2282" s="1" t="s">
        <v>1898</v>
      </c>
      <c r="BG2282" s="1">
        <v>1</v>
      </c>
      <c r="BH2282" s="1">
        <v>1</v>
      </c>
      <c r="BI2282" s="2">
        <v>44470</v>
      </c>
      <c r="BJ2282" s="2">
        <v>45565</v>
      </c>
      <c r="BK2282" s="2">
        <v>44470</v>
      </c>
      <c r="BL2282" s="2">
        <v>45565</v>
      </c>
      <c r="BM2282" s="1">
        <v>40</v>
      </c>
      <c r="BN2282" s="1">
        <v>0</v>
      </c>
      <c r="BO2282" s="1">
        <v>8</v>
      </c>
      <c r="BP2282" s="1">
        <v>8</v>
      </c>
      <c r="BQ2282" s="1">
        <v>8</v>
      </c>
      <c r="BR2282" s="1">
        <v>8</v>
      </c>
      <c r="BS2282" s="1">
        <v>8</v>
      </c>
      <c r="BT2282" s="1">
        <v>0</v>
      </c>
      <c r="BU2282" s="1" t="str">
        <f>"7:30 AM"</f>
        <v>7:30 AM</v>
      </c>
      <c r="BV2282" s="1" t="str">
        <f>"4:00 PM"</f>
        <v>4:00 PM</v>
      </c>
      <c r="BW2282" s="1" t="s">
        <v>135</v>
      </c>
      <c r="BX2282" s="1">
        <v>0</v>
      </c>
      <c r="BY2282" s="1">
        <v>12</v>
      </c>
      <c r="BZ2282" s="1" t="s">
        <v>112</v>
      </c>
      <c r="CB2282" s="1" t="e">
        <f>- U.S. and foreign workers must UNDERSTAND SCADA CONTROL system and ABILITY to TROUBLESHOOT HVAC SYSTEMS IS ALSO RECOMMENDED.</f>
        <v>#NAME?</v>
      </c>
      <c r="CC2282" s="1" t="s">
        <v>5348</v>
      </c>
      <c r="CD2282" s="1" t="s">
        <v>5345</v>
      </c>
      <c r="CE2282" s="1" t="s">
        <v>1759</v>
      </c>
      <c r="CF2282" s="1" t="s">
        <v>117</v>
      </c>
      <c r="CG2282" s="1">
        <v>96952</v>
      </c>
      <c r="CH2282" s="3">
        <v>8.7100000000000009</v>
      </c>
      <c r="CI2282" s="3">
        <v>8.7100000000000009</v>
      </c>
      <c r="CJ2282" s="3">
        <v>13.07</v>
      </c>
      <c r="CK2282" s="3">
        <v>13.07</v>
      </c>
      <c r="CL2282" s="1" t="s">
        <v>137</v>
      </c>
      <c r="CM2282" s="1" t="s">
        <v>138</v>
      </c>
      <c r="CN2282" s="1" t="s">
        <v>139</v>
      </c>
      <c r="CP2282" s="1" t="s">
        <v>112</v>
      </c>
      <c r="CQ2282" s="1" t="s">
        <v>111</v>
      </c>
      <c r="CR2282" s="1" t="s">
        <v>112</v>
      </c>
      <c r="CS2282" s="1" t="s">
        <v>111</v>
      </c>
      <c r="CT2282" s="1" t="s">
        <v>138</v>
      </c>
      <c r="CU2282" s="1" t="s">
        <v>111</v>
      </c>
      <c r="CV2282" s="1" t="s">
        <v>138</v>
      </c>
      <c r="CW2282" s="1" t="s">
        <v>138</v>
      </c>
      <c r="CX2282" s="1">
        <v>16702345080</v>
      </c>
      <c r="CY2282" s="1" t="s">
        <v>5349</v>
      </c>
      <c r="CZ2282" s="1" t="s">
        <v>138</v>
      </c>
      <c r="DA2282" s="1" t="s">
        <v>111</v>
      </c>
      <c r="DB2282" s="1" t="s">
        <v>112</v>
      </c>
    </row>
    <row r="2283" spans="1:111" ht="15.6" customHeight="1" x14ac:dyDescent="0.25">
      <c r="A2283" s="1" t="s">
        <v>20658</v>
      </c>
      <c r="B2283" s="1" t="s">
        <v>238</v>
      </c>
      <c r="C2283" s="2">
        <v>44298.760672569442</v>
      </c>
      <c r="D2283" s="2">
        <v>44330</v>
      </c>
      <c r="E2283" s="1" t="s">
        <v>110</v>
      </c>
      <c r="F2283" s="2">
        <v>44468.833333333336</v>
      </c>
      <c r="G2283" s="1" t="s">
        <v>112</v>
      </c>
      <c r="H2283" s="1" t="s">
        <v>112</v>
      </c>
      <c r="I2283" s="1" t="s">
        <v>112</v>
      </c>
      <c r="J2283" s="1" t="s">
        <v>20659</v>
      </c>
      <c r="L2283" s="1" t="s">
        <v>13809</v>
      </c>
      <c r="M2283" s="1" t="s">
        <v>138</v>
      </c>
      <c r="N2283" s="1" t="s">
        <v>116</v>
      </c>
      <c r="O2283" s="1" t="s">
        <v>117</v>
      </c>
      <c r="P2283" s="9">
        <v>96950</v>
      </c>
      <c r="Q2283" s="1" t="s">
        <v>118</v>
      </c>
      <c r="R2283" s="1" t="s">
        <v>138</v>
      </c>
      <c r="S2283" s="1">
        <v>16703229240</v>
      </c>
      <c r="U2283" s="1">
        <v>488320</v>
      </c>
      <c r="V2283" s="1" t="s">
        <v>119</v>
      </c>
      <c r="X2283" s="1" t="s">
        <v>13810</v>
      </c>
      <c r="Y2283" s="1" t="s">
        <v>1111</v>
      </c>
      <c r="Z2283" s="1" t="s">
        <v>1645</v>
      </c>
      <c r="AA2283" s="1" t="s">
        <v>12656</v>
      </c>
      <c r="AB2283" s="1" t="s">
        <v>13809</v>
      </c>
      <c r="AD2283" s="1" t="s">
        <v>116</v>
      </c>
      <c r="AE2283" s="1" t="s">
        <v>117</v>
      </c>
      <c r="AF2283" s="9">
        <v>96950</v>
      </c>
      <c r="AG2283" s="1" t="s">
        <v>118</v>
      </c>
      <c r="AI2283" s="1">
        <v>16703229240</v>
      </c>
      <c r="AK2283" s="1" t="s">
        <v>13811</v>
      </c>
      <c r="BC2283" s="1" t="str">
        <f>"49-3031.00"</f>
        <v>49-3031.00</v>
      </c>
      <c r="BD2283" s="1" t="s">
        <v>2770</v>
      </c>
      <c r="BE2283" s="1" t="s">
        <v>20660</v>
      </c>
      <c r="BF2283" s="1" t="s">
        <v>20661</v>
      </c>
      <c r="BG2283" s="1">
        <v>1</v>
      </c>
      <c r="BH2283" s="1">
        <v>1</v>
      </c>
      <c r="BI2283" s="2">
        <v>44470</v>
      </c>
      <c r="BJ2283" s="2">
        <v>44834</v>
      </c>
      <c r="BK2283" s="2">
        <v>44470</v>
      </c>
      <c r="BL2283" s="2">
        <v>44834</v>
      </c>
      <c r="BM2283" s="1">
        <v>40</v>
      </c>
      <c r="BN2283" s="1">
        <v>0</v>
      </c>
      <c r="BO2283" s="1">
        <v>8</v>
      </c>
      <c r="BP2283" s="1">
        <v>8</v>
      </c>
      <c r="BQ2283" s="1">
        <v>8</v>
      </c>
      <c r="BR2283" s="1">
        <v>8</v>
      </c>
      <c r="BS2283" s="1">
        <v>8</v>
      </c>
      <c r="BT2283" s="1">
        <v>0</v>
      </c>
      <c r="BU2283" s="1" t="str">
        <f>"8:00 AM"</f>
        <v>8:00 AM</v>
      </c>
      <c r="BV2283" s="1" t="str">
        <f>"5:00 PM"</f>
        <v>5:00 PM</v>
      </c>
      <c r="BW2283" s="1" t="s">
        <v>230</v>
      </c>
      <c r="BX2283" s="1">
        <v>0</v>
      </c>
      <c r="BY2283" s="1">
        <v>24</v>
      </c>
      <c r="BZ2283" s="1" t="s">
        <v>112</v>
      </c>
      <c r="CA2283" s="1">
        <v>0</v>
      </c>
      <c r="CB2283" s="1" t="s">
        <v>20662</v>
      </c>
      <c r="CC2283" s="1" t="s">
        <v>13809</v>
      </c>
      <c r="CD2283" s="1" t="s">
        <v>138</v>
      </c>
      <c r="CE2283" s="1" t="s">
        <v>116</v>
      </c>
      <c r="CF2283" s="1" t="s">
        <v>117</v>
      </c>
      <c r="CG2283" s="1">
        <v>96950</v>
      </c>
      <c r="CH2283" s="3">
        <v>10.67</v>
      </c>
      <c r="CI2283" s="3">
        <v>10.67</v>
      </c>
      <c r="CJ2283" s="3">
        <v>16</v>
      </c>
      <c r="CK2283" s="3">
        <v>16</v>
      </c>
      <c r="CL2283" s="1" t="s">
        <v>137</v>
      </c>
      <c r="CM2283" s="1" t="s">
        <v>138</v>
      </c>
      <c r="CN2283" s="1" t="s">
        <v>139</v>
      </c>
      <c r="CP2283" s="1" t="s">
        <v>112</v>
      </c>
      <c r="CQ2283" s="1" t="s">
        <v>111</v>
      </c>
      <c r="CR2283" s="1" t="s">
        <v>112</v>
      </c>
      <c r="CS2283" s="1" t="s">
        <v>111</v>
      </c>
      <c r="CT2283" s="1" t="s">
        <v>138</v>
      </c>
      <c r="CU2283" s="1" t="s">
        <v>111</v>
      </c>
      <c r="CV2283" s="1" t="s">
        <v>138</v>
      </c>
      <c r="CW2283" s="1" t="s">
        <v>138</v>
      </c>
      <c r="CX2283" s="1">
        <v>16703229240</v>
      </c>
      <c r="CY2283" s="1" t="s">
        <v>13811</v>
      </c>
      <c r="CZ2283" s="1" t="s">
        <v>13816</v>
      </c>
      <c r="DA2283" s="1" t="s">
        <v>111</v>
      </c>
      <c r="DB2283" s="1" t="s">
        <v>112</v>
      </c>
    </row>
    <row r="2284" spans="1:111" ht="15.6" customHeight="1" x14ac:dyDescent="0.25">
      <c r="A2284" s="1" t="s">
        <v>20663</v>
      </c>
      <c r="B2284" s="1" t="s">
        <v>238</v>
      </c>
      <c r="C2284" s="2">
        <v>44304.849369560186</v>
      </c>
      <c r="D2284" s="2">
        <v>44336</v>
      </c>
      <c r="E2284" s="1" t="s">
        <v>110</v>
      </c>
      <c r="F2284" s="2">
        <v>44438.833333333336</v>
      </c>
      <c r="G2284" s="1" t="s">
        <v>112</v>
      </c>
      <c r="H2284" s="1" t="s">
        <v>112</v>
      </c>
      <c r="I2284" s="1" t="s">
        <v>112</v>
      </c>
      <c r="J2284" s="1" t="s">
        <v>6070</v>
      </c>
      <c r="L2284" s="1" t="s">
        <v>10389</v>
      </c>
      <c r="N2284" s="1" t="s">
        <v>259</v>
      </c>
      <c r="O2284" s="1" t="s">
        <v>117</v>
      </c>
      <c r="P2284" s="9">
        <v>96952</v>
      </c>
      <c r="Q2284" s="1" t="s">
        <v>118</v>
      </c>
      <c r="S2284" s="1">
        <v>16704330422</v>
      </c>
      <c r="U2284" s="1">
        <v>212312</v>
      </c>
      <c r="V2284" s="1" t="s">
        <v>119</v>
      </c>
      <c r="X2284" s="1" t="s">
        <v>3694</v>
      </c>
      <c r="Y2284" s="1" t="s">
        <v>3695</v>
      </c>
      <c r="Z2284" s="1" t="s">
        <v>1787</v>
      </c>
      <c r="AA2284" s="1" t="s">
        <v>962</v>
      </c>
      <c r="AB2284" s="1" t="s">
        <v>3918</v>
      </c>
      <c r="AD2284" s="1" t="s">
        <v>1759</v>
      </c>
      <c r="AE2284" s="1" t="s">
        <v>117</v>
      </c>
      <c r="AF2284" s="9">
        <v>96952</v>
      </c>
      <c r="AG2284" s="1" t="s">
        <v>118</v>
      </c>
      <c r="AI2284" s="1">
        <v>16704330422</v>
      </c>
      <c r="AK2284" s="1" t="s">
        <v>3696</v>
      </c>
      <c r="BC2284" s="1" t="str">
        <f>"49-9071.00"</f>
        <v>49-9071.00</v>
      </c>
      <c r="BD2284" s="1" t="s">
        <v>214</v>
      </c>
      <c r="BE2284" s="1" t="s">
        <v>10390</v>
      </c>
      <c r="BF2284" s="1" t="s">
        <v>1069</v>
      </c>
      <c r="BG2284" s="1">
        <v>1</v>
      </c>
      <c r="BH2284" s="1">
        <v>1</v>
      </c>
      <c r="BI2284" s="2">
        <v>44440</v>
      </c>
      <c r="BJ2284" s="2">
        <v>44804</v>
      </c>
      <c r="BK2284" s="2">
        <v>44440</v>
      </c>
      <c r="BL2284" s="2">
        <v>44804</v>
      </c>
      <c r="BM2284" s="1">
        <v>40</v>
      </c>
      <c r="BN2284" s="1">
        <v>0</v>
      </c>
      <c r="BO2284" s="1">
        <v>8</v>
      </c>
      <c r="BP2284" s="1">
        <v>8</v>
      </c>
      <c r="BQ2284" s="1">
        <v>8</v>
      </c>
      <c r="BR2284" s="1">
        <v>8</v>
      </c>
      <c r="BS2284" s="1">
        <v>8</v>
      </c>
      <c r="BT2284" s="1">
        <v>0</v>
      </c>
      <c r="BU2284" s="1" t="str">
        <f>"7:30 AM"</f>
        <v>7:30 AM</v>
      </c>
      <c r="BV2284" s="1" t="str">
        <f>"4:30 PM"</f>
        <v>4:30 PM</v>
      </c>
      <c r="BW2284" s="1" t="s">
        <v>230</v>
      </c>
      <c r="BX2284" s="1">
        <v>0</v>
      </c>
      <c r="BY2284" s="1">
        <v>12</v>
      </c>
      <c r="BZ2284" s="1" t="s">
        <v>112</v>
      </c>
      <c r="CA2284" s="1">
        <v>0</v>
      </c>
      <c r="CB2284" s="1" t="s">
        <v>10391</v>
      </c>
      <c r="CC2284" s="1" t="s">
        <v>3921</v>
      </c>
      <c r="CE2284" s="1" t="s">
        <v>259</v>
      </c>
      <c r="CF2284" s="1" t="s">
        <v>117</v>
      </c>
      <c r="CG2284" s="1">
        <v>96952</v>
      </c>
      <c r="CH2284" s="3">
        <v>8.7100000000000009</v>
      </c>
      <c r="CI2284" s="3">
        <v>8.7100000000000009</v>
      </c>
      <c r="CJ2284" s="3">
        <v>13.07</v>
      </c>
      <c r="CK2284" s="3">
        <v>13.07</v>
      </c>
      <c r="CL2284" s="1" t="s">
        <v>137</v>
      </c>
      <c r="CM2284" s="1" t="s">
        <v>3922</v>
      </c>
      <c r="CN2284" s="1" t="s">
        <v>218</v>
      </c>
      <c r="CP2284" s="1" t="s">
        <v>112</v>
      </c>
      <c r="CQ2284" s="1" t="s">
        <v>111</v>
      </c>
      <c r="CR2284" s="1" t="s">
        <v>111</v>
      </c>
      <c r="CS2284" s="1" t="s">
        <v>111</v>
      </c>
      <c r="CT2284" s="1" t="s">
        <v>138</v>
      </c>
      <c r="CU2284" s="1" t="s">
        <v>111</v>
      </c>
      <c r="CV2284" s="1" t="s">
        <v>111</v>
      </c>
      <c r="CW2284" s="1" t="s">
        <v>3923</v>
      </c>
      <c r="CX2284" s="1">
        <v>16704330422</v>
      </c>
      <c r="CY2284" s="1" t="s">
        <v>3696</v>
      </c>
      <c r="CZ2284" s="1" t="s">
        <v>138</v>
      </c>
      <c r="DA2284" s="1" t="s">
        <v>111</v>
      </c>
      <c r="DB2284" s="1" t="s">
        <v>112</v>
      </c>
    </row>
    <row r="2285" spans="1:111" ht="15.6" customHeight="1" x14ac:dyDescent="0.25">
      <c r="A2285" s="1" t="s">
        <v>20664</v>
      </c>
      <c r="B2285" s="1" t="s">
        <v>238</v>
      </c>
      <c r="C2285" s="2">
        <v>44302.090155092592</v>
      </c>
      <c r="D2285" s="2">
        <v>44354</v>
      </c>
      <c r="E2285" s="1" t="s">
        <v>110</v>
      </c>
      <c r="F2285" s="2">
        <v>44467.833333333336</v>
      </c>
      <c r="G2285" s="1" t="s">
        <v>112</v>
      </c>
      <c r="H2285" s="1" t="s">
        <v>112</v>
      </c>
      <c r="I2285" s="1" t="s">
        <v>112</v>
      </c>
      <c r="J2285" s="1" t="s">
        <v>12145</v>
      </c>
      <c r="K2285" s="1" t="s">
        <v>20665</v>
      </c>
      <c r="L2285" s="1" t="s">
        <v>5656</v>
      </c>
      <c r="N2285" s="1" t="s">
        <v>116</v>
      </c>
      <c r="O2285" s="1" t="s">
        <v>117</v>
      </c>
      <c r="P2285" s="9">
        <v>96950</v>
      </c>
      <c r="Q2285" s="1" t="s">
        <v>118</v>
      </c>
      <c r="S2285" s="1">
        <v>16702886108</v>
      </c>
      <c r="U2285" s="1">
        <v>236220</v>
      </c>
      <c r="V2285" s="1" t="s">
        <v>119</v>
      </c>
      <c r="X2285" s="1" t="s">
        <v>10913</v>
      </c>
      <c r="Y2285" s="1" t="s">
        <v>5657</v>
      </c>
      <c r="AA2285" s="1" t="s">
        <v>245</v>
      </c>
      <c r="AB2285" s="1" t="s">
        <v>5656</v>
      </c>
      <c r="AD2285" s="1" t="s">
        <v>116</v>
      </c>
      <c r="AE2285" s="1" t="s">
        <v>117</v>
      </c>
      <c r="AF2285" s="9">
        <v>96950</v>
      </c>
      <c r="AG2285" s="1" t="s">
        <v>118</v>
      </c>
      <c r="AI2285" s="1">
        <v>16702886108</v>
      </c>
      <c r="AK2285" s="1" t="s">
        <v>5659</v>
      </c>
      <c r="BC2285" s="1" t="str">
        <f>"47-2061.00"</f>
        <v>47-2061.00</v>
      </c>
      <c r="BD2285" s="1" t="s">
        <v>1116</v>
      </c>
      <c r="BE2285" s="1" t="s">
        <v>20666</v>
      </c>
      <c r="BF2285" s="1" t="s">
        <v>1118</v>
      </c>
      <c r="BG2285" s="1">
        <v>5</v>
      </c>
      <c r="BH2285" s="1">
        <v>5</v>
      </c>
      <c r="BI2285" s="2">
        <v>44470</v>
      </c>
      <c r="BJ2285" s="2">
        <v>44834</v>
      </c>
      <c r="BK2285" s="2">
        <v>44470</v>
      </c>
      <c r="BL2285" s="2">
        <v>44834</v>
      </c>
      <c r="BM2285" s="1">
        <v>40</v>
      </c>
      <c r="BN2285" s="1">
        <v>0</v>
      </c>
      <c r="BO2285" s="1">
        <v>8</v>
      </c>
      <c r="BP2285" s="1">
        <v>8</v>
      </c>
      <c r="BQ2285" s="1">
        <v>8</v>
      </c>
      <c r="BR2285" s="1">
        <v>8</v>
      </c>
      <c r="BS2285" s="1">
        <v>8</v>
      </c>
      <c r="BT2285" s="1">
        <v>0</v>
      </c>
      <c r="BU2285" s="1" t="str">
        <f>"8:00 AM"</f>
        <v>8:00 AM</v>
      </c>
      <c r="BV2285" s="1" t="str">
        <f>"5:00 PM"</f>
        <v>5:00 PM</v>
      </c>
      <c r="BW2285" s="1" t="s">
        <v>135</v>
      </c>
      <c r="BX2285" s="1">
        <v>0</v>
      </c>
      <c r="BY2285" s="1">
        <v>0</v>
      </c>
      <c r="BZ2285" s="1" t="s">
        <v>112</v>
      </c>
      <c r="CA2285" s="1">
        <v>0</v>
      </c>
      <c r="CB2285" s="1" t="s">
        <v>20667</v>
      </c>
      <c r="CC2285" s="1" t="s">
        <v>5663</v>
      </c>
      <c r="CE2285" s="1" t="s">
        <v>116</v>
      </c>
      <c r="CF2285" s="1" t="s">
        <v>117</v>
      </c>
      <c r="CG2285" s="1">
        <v>96950</v>
      </c>
      <c r="CH2285" s="3">
        <v>8.9700000000000006</v>
      </c>
      <c r="CI2285" s="3">
        <v>8.9700000000000006</v>
      </c>
      <c r="CJ2285" s="3">
        <v>13.46</v>
      </c>
      <c r="CK2285" s="3">
        <v>13.46</v>
      </c>
      <c r="CL2285" s="1" t="s">
        <v>137</v>
      </c>
      <c r="CM2285" s="1" t="s">
        <v>168</v>
      </c>
      <c r="CN2285" s="1" t="s">
        <v>139</v>
      </c>
      <c r="CP2285" s="1" t="s">
        <v>112</v>
      </c>
      <c r="CQ2285" s="1" t="s">
        <v>111</v>
      </c>
      <c r="CR2285" s="1" t="s">
        <v>111</v>
      </c>
      <c r="CS2285" s="1" t="s">
        <v>111</v>
      </c>
      <c r="CT2285" s="1" t="s">
        <v>138</v>
      </c>
      <c r="CU2285" s="1" t="s">
        <v>111</v>
      </c>
      <c r="CV2285" s="1" t="s">
        <v>111</v>
      </c>
      <c r="CW2285" s="1" t="s">
        <v>20668</v>
      </c>
      <c r="CX2285" s="1">
        <v>16702886108</v>
      </c>
      <c r="CY2285" s="1" t="s">
        <v>5659</v>
      </c>
      <c r="CZ2285" s="1" t="s">
        <v>138</v>
      </c>
      <c r="DA2285" s="1" t="s">
        <v>111</v>
      </c>
      <c r="DB2285" s="1" t="s">
        <v>112</v>
      </c>
      <c r="DC2285" s="1" t="s">
        <v>1010</v>
      </c>
      <c r="DD2285" s="1" t="s">
        <v>5657</v>
      </c>
      <c r="DF2285" s="1" t="s">
        <v>5654</v>
      </c>
      <c r="DG2285" s="1" t="s">
        <v>5659</v>
      </c>
    </row>
    <row r="2286" spans="1:111" ht="15.6" customHeight="1" x14ac:dyDescent="0.25">
      <c r="A2286" s="1" t="s">
        <v>20676</v>
      </c>
      <c r="B2286" s="1" t="s">
        <v>238</v>
      </c>
      <c r="C2286" s="2">
        <v>44342.102188194447</v>
      </c>
      <c r="D2286" s="2">
        <v>44385</v>
      </c>
      <c r="E2286" s="1" t="s">
        <v>110</v>
      </c>
      <c r="F2286" s="2">
        <v>44468.833333333336</v>
      </c>
      <c r="G2286" s="1" t="s">
        <v>112</v>
      </c>
      <c r="H2286" s="1" t="s">
        <v>112</v>
      </c>
      <c r="I2286" s="1" t="s">
        <v>112</v>
      </c>
      <c r="J2286" s="1" t="s">
        <v>16603</v>
      </c>
      <c r="L2286" s="1" t="s">
        <v>926</v>
      </c>
      <c r="M2286" s="1" t="s">
        <v>16604</v>
      </c>
      <c r="N2286" s="1" t="s">
        <v>738</v>
      </c>
      <c r="O2286" s="1" t="s">
        <v>117</v>
      </c>
      <c r="P2286" s="9">
        <v>96950</v>
      </c>
      <c r="Q2286" s="1" t="s">
        <v>118</v>
      </c>
      <c r="S2286" s="1">
        <v>16702352305</v>
      </c>
      <c r="U2286" s="1">
        <v>4451</v>
      </c>
      <c r="V2286" s="1" t="s">
        <v>119</v>
      </c>
      <c r="X2286" s="1" t="s">
        <v>9811</v>
      </c>
      <c r="Y2286" s="1" t="s">
        <v>16605</v>
      </c>
      <c r="Z2286" s="1" t="s">
        <v>9813</v>
      </c>
      <c r="AA2286" s="1" t="s">
        <v>245</v>
      </c>
      <c r="AB2286" s="1" t="s">
        <v>926</v>
      </c>
      <c r="AC2286" s="1" t="s">
        <v>16604</v>
      </c>
      <c r="AD2286" s="1" t="s">
        <v>116</v>
      </c>
      <c r="AE2286" s="1" t="s">
        <v>117</v>
      </c>
      <c r="AF2286" s="9">
        <v>96950</v>
      </c>
      <c r="AG2286" s="1" t="s">
        <v>118</v>
      </c>
      <c r="AI2286" s="1">
        <v>16702352305</v>
      </c>
      <c r="AK2286" s="1" t="s">
        <v>16606</v>
      </c>
      <c r="BC2286" s="1" t="str">
        <f>"49-9071.00"</f>
        <v>49-9071.00</v>
      </c>
      <c r="BD2286" s="1" t="s">
        <v>214</v>
      </c>
      <c r="BE2286" s="1" t="s">
        <v>20677</v>
      </c>
      <c r="BF2286" s="1" t="s">
        <v>11404</v>
      </c>
      <c r="BG2286" s="1">
        <v>1</v>
      </c>
      <c r="BH2286" s="1">
        <v>1</v>
      </c>
      <c r="BI2286" s="2">
        <v>44470</v>
      </c>
      <c r="BJ2286" s="2">
        <v>44834</v>
      </c>
      <c r="BK2286" s="2">
        <v>44470</v>
      </c>
      <c r="BL2286" s="2">
        <v>44834</v>
      </c>
      <c r="BM2286" s="1">
        <v>35</v>
      </c>
      <c r="BN2286" s="1">
        <v>0</v>
      </c>
      <c r="BO2286" s="1">
        <v>6</v>
      </c>
      <c r="BP2286" s="1">
        <v>6</v>
      </c>
      <c r="BQ2286" s="1">
        <v>6</v>
      </c>
      <c r="BR2286" s="1">
        <v>6</v>
      </c>
      <c r="BS2286" s="1">
        <v>6</v>
      </c>
      <c r="BT2286" s="1">
        <v>5</v>
      </c>
      <c r="BU2286" s="1" t="str">
        <f>"8:00 AM"</f>
        <v>8:00 AM</v>
      </c>
      <c r="BV2286" s="1" t="str">
        <f>"9:00 PM"</f>
        <v>9:00 PM</v>
      </c>
      <c r="BW2286" s="1" t="s">
        <v>135</v>
      </c>
      <c r="BX2286" s="1">
        <v>0</v>
      </c>
      <c r="BY2286" s="1">
        <v>24</v>
      </c>
      <c r="BZ2286" s="1" t="s">
        <v>112</v>
      </c>
      <c r="CB2286" s="1" t="s">
        <v>20678</v>
      </c>
      <c r="CC2286" s="1" t="s">
        <v>926</v>
      </c>
      <c r="CD2286" s="1" t="s">
        <v>16604</v>
      </c>
      <c r="CE2286" s="1" t="s">
        <v>116</v>
      </c>
      <c r="CF2286" s="1" t="s">
        <v>117</v>
      </c>
      <c r="CG2286" s="1">
        <v>96950</v>
      </c>
      <c r="CH2286" s="3">
        <v>8.7100000000000009</v>
      </c>
      <c r="CI2286" s="3">
        <v>8.7100000000000009</v>
      </c>
      <c r="CJ2286" s="3">
        <v>0</v>
      </c>
      <c r="CK2286" s="3">
        <v>0</v>
      </c>
      <c r="CL2286" s="1" t="s">
        <v>137</v>
      </c>
      <c r="CM2286" s="1" t="s">
        <v>168</v>
      </c>
      <c r="CN2286" s="1" t="s">
        <v>139</v>
      </c>
      <c r="CP2286" s="1" t="s">
        <v>112</v>
      </c>
      <c r="CQ2286" s="1" t="s">
        <v>111</v>
      </c>
      <c r="CR2286" s="1" t="s">
        <v>112</v>
      </c>
      <c r="CS2286" s="1" t="s">
        <v>112</v>
      </c>
      <c r="CT2286" s="1" t="s">
        <v>138</v>
      </c>
      <c r="CU2286" s="1" t="s">
        <v>111</v>
      </c>
      <c r="CV2286" s="1" t="s">
        <v>138</v>
      </c>
      <c r="CW2286" s="1" t="s">
        <v>168</v>
      </c>
      <c r="CX2286" s="1">
        <v>16702352305</v>
      </c>
      <c r="CY2286" s="1" t="s">
        <v>16609</v>
      </c>
      <c r="CZ2286" s="1" t="s">
        <v>138</v>
      </c>
      <c r="DA2286" s="1" t="s">
        <v>111</v>
      </c>
      <c r="DB2286" s="1" t="s">
        <v>112</v>
      </c>
    </row>
    <row r="2287" spans="1:111" ht="15.6" customHeight="1" x14ac:dyDescent="0.25">
      <c r="A2287" s="1" t="s">
        <v>20680</v>
      </c>
      <c r="B2287" s="1" t="s">
        <v>238</v>
      </c>
      <c r="C2287" s="2">
        <v>44331.460368749998</v>
      </c>
      <c r="D2287" s="2">
        <v>44368</v>
      </c>
      <c r="E2287" s="1" t="s">
        <v>110</v>
      </c>
      <c r="F2287" s="2">
        <v>44468.833333333336</v>
      </c>
      <c r="G2287" s="1" t="s">
        <v>112</v>
      </c>
      <c r="H2287" s="1" t="s">
        <v>112</v>
      </c>
      <c r="I2287" s="1" t="s">
        <v>112</v>
      </c>
      <c r="J2287" s="1" t="s">
        <v>18142</v>
      </c>
      <c r="K2287" s="1" t="s">
        <v>18143</v>
      </c>
      <c r="L2287" s="1" t="s">
        <v>18146</v>
      </c>
      <c r="M2287" s="1" t="s">
        <v>138</v>
      </c>
      <c r="N2287" s="1" t="s">
        <v>116</v>
      </c>
      <c r="O2287" s="1" t="s">
        <v>117</v>
      </c>
      <c r="P2287" s="9">
        <v>96950</v>
      </c>
      <c r="Q2287" s="1" t="s">
        <v>118</v>
      </c>
      <c r="R2287" s="1" t="s">
        <v>242</v>
      </c>
      <c r="S2287" s="1">
        <v>16704838928</v>
      </c>
      <c r="U2287" s="1">
        <v>111419</v>
      </c>
      <c r="V2287" s="1" t="s">
        <v>119</v>
      </c>
      <c r="X2287" s="1" t="s">
        <v>1076</v>
      </c>
      <c r="Y2287" s="1" t="s">
        <v>18145</v>
      </c>
      <c r="AA2287" s="1" t="s">
        <v>245</v>
      </c>
      <c r="AB2287" s="1" t="s">
        <v>18144</v>
      </c>
      <c r="AC2287" s="1" t="s">
        <v>138</v>
      </c>
      <c r="AD2287" s="1" t="s">
        <v>116</v>
      </c>
      <c r="AE2287" s="1" t="s">
        <v>117</v>
      </c>
      <c r="AF2287" s="9">
        <v>96950</v>
      </c>
      <c r="AG2287" s="1" t="s">
        <v>118</v>
      </c>
      <c r="AH2287" s="1" t="s">
        <v>242</v>
      </c>
      <c r="AI2287" s="1">
        <v>16704838928</v>
      </c>
      <c r="AK2287" s="1" t="s">
        <v>18147</v>
      </c>
      <c r="BC2287" s="1" t="str">
        <f>"45-2092.02"</f>
        <v>45-2092.02</v>
      </c>
      <c r="BD2287" s="1" t="s">
        <v>2274</v>
      </c>
      <c r="BE2287" s="1" t="s">
        <v>20681</v>
      </c>
      <c r="BF2287" s="1" t="s">
        <v>2401</v>
      </c>
      <c r="BG2287" s="1">
        <v>3</v>
      </c>
      <c r="BH2287" s="1">
        <v>3</v>
      </c>
      <c r="BI2287" s="2">
        <v>44470</v>
      </c>
      <c r="BJ2287" s="2">
        <v>44834</v>
      </c>
      <c r="BK2287" s="2">
        <v>44470</v>
      </c>
      <c r="BL2287" s="2">
        <v>44834</v>
      </c>
      <c r="BM2287" s="1">
        <v>35</v>
      </c>
      <c r="BN2287" s="1">
        <v>0</v>
      </c>
      <c r="BO2287" s="1">
        <v>7</v>
      </c>
      <c r="BP2287" s="1">
        <v>7</v>
      </c>
      <c r="BQ2287" s="1">
        <v>7</v>
      </c>
      <c r="BR2287" s="1">
        <v>7</v>
      </c>
      <c r="BS2287" s="1">
        <v>7</v>
      </c>
      <c r="BT2287" s="1">
        <v>0</v>
      </c>
      <c r="BU2287" s="1" t="str">
        <f>"8:00 AM"</f>
        <v>8:00 AM</v>
      </c>
      <c r="BV2287" s="1" t="str">
        <f>"5:30 PM"</f>
        <v>5:30 PM</v>
      </c>
      <c r="BW2287" s="1" t="s">
        <v>135</v>
      </c>
      <c r="BX2287" s="1">
        <v>0</v>
      </c>
      <c r="BY2287" s="1">
        <v>3</v>
      </c>
      <c r="BZ2287" s="1" t="s">
        <v>112</v>
      </c>
      <c r="CB2287" s="4" t="s">
        <v>20682</v>
      </c>
      <c r="CC2287" s="1" t="s">
        <v>18146</v>
      </c>
      <c r="CD2287" s="1" t="s">
        <v>138</v>
      </c>
      <c r="CE2287" s="1" t="s">
        <v>116</v>
      </c>
      <c r="CF2287" s="1" t="s">
        <v>117</v>
      </c>
      <c r="CG2287" s="1">
        <v>96950</v>
      </c>
      <c r="CH2287" s="3">
        <v>9.91</v>
      </c>
      <c r="CI2287" s="3">
        <v>9.91</v>
      </c>
      <c r="CJ2287" s="3">
        <v>14.86</v>
      </c>
      <c r="CK2287" s="3">
        <v>14.86</v>
      </c>
      <c r="CL2287" s="1" t="s">
        <v>137</v>
      </c>
      <c r="CM2287" s="1" t="s">
        <v>7383</v>
      </c>
      <c r="CN2287" s="1" t="s">
        <v>139</v>
      </c>
      <c r="CP2287" s="1" t="s">
        <v>112</v>
      </c>
      <c r="CQ2287" s="1" t="s">
        <v>111</v>
      </c>
      <c r="CR2287" s="1" t="s">
        <v>112</v>
      </c>
      <c r="CS2287" s="1" t="s">
        <v>111</v>
      </c>
      <c r="CT2287" s="1" t="s">
        <v>138</v>
      </c>
      <c r="CU2287" s="1" t="s">
        <v>111</v>
      </c>
      <c r="CV2287" s="1" t="s">
        <v>138</v>
      </c>
      <c r="CW2287" s="1" t="s">
        <v>980</v>
      </c>
      <c r="CX2287" s="1">
        <v>16704838928</v>
      </c>
      <c r="CY2287" s="1" t="s">
        <v>18151</v>
      </c>
      <c r="CZ2287" s="1" t="s">
        <v>138</v>
      </c>
      <c r="DA2287" s="1" t="s">
        <v>111</v>
      </c>
      <c r="DB2287" s="1" t="s">
        <v>112</v>
      </c>
    </row>
    <row r="2288" spans="1:111" ht="15.6" customHeight="1" x14ac:dyDescent="0.25">
      <c r="A2288" s="1" t="s">
        <v>20683</v>
      </c>
      <c r="B2288" s="1" t="s">
        <v>238</v>
      </c>
      <c r="C2288" s="2">
        <v>44320.029880555558</v>
      </c>
      <c r="D2288" s="2">
        <v>44348</v>
      </c>
      <c r="E2288" s="1" t="s">
        <v>110</v>
      </c>
      <c r="F2288" s="2">
        <v>44468.833333333336</v>
      </c>
      <c r="G2288" s="1" t="s">
        <v>111</v>
      </c>
      <c r="H2288" s="1" t="s">
        <v>112</v>
      </c>
      <c r="I2288" s="1" t="s">
        <v>112</v>
      </c>
      <c r="J2288" s="1" t="s">
        <v>3229</v>
      </c>
      <c r="K2288" s="1" t="s">
        <v>3230</v>
      </c>
      <c r="L2288" s="1" t="s">
        <v>3231</v>
      </c>
      <c r="M2288" s="1" t="s">
        <v>3232</v>
      </c>
      <c r="N2288" s="1" t="s">
        <v>116</v>
      </c>
      <c r="O2288" s="1" t="s">
        <v>117</v>
      </c>
      <c r="P2288" s="9">
        <v>96950</v>
      </c>
      <c r="Q2288" s="1" t="s">
        <v>118</v>
      </c>
      <c r="R2288" s="1" t="s">
        <v>138</v>
      </c>
      <c r="S2288" s="1">
        <v>16702346495</v>
      </c>
      <c r="T2288" s="1">
        <v>5840</v>
      </c>
      <c r="U2288" s="1">
        <v>72111</v>
      </c>
      <c r="V2288" s="1" t="s">
        <v>119</v>
      </c>
      <c r="X2288" s="1" t="s">
        <v>3233</v>
      </c>
      <c r="Y2288" s="1" t="s">
        <v>3234</v>
      </c>
      <c r="Z2288" s="1" t="s">
        <v>138</v>
      </c>
      <c r="AA2288" s="1" t="s">
        <v>3235</v>
      </c>
      <c r="AB2288" s="1" t="s">
        <v>3231</v>
      </c>
      <c r="AC2288" s="1" t="s">
        <v>3232</v>
      </c>
      <c r="AD2288" s="1" t="s">
        <v>116</v>
      </c>
      <c r="AE2288" s="1" t="s">
        <v>117</v>
      </c>
      <c r="AF2288" s="9">
        <v>96950</v>
      </c>
      <c r="AG2288" s="1" t="s">
        <v>118</v>
      </c>
      <c r="AH2288" s="1" t="s">
        <v>138</v>
      </c>
      <c r="AI2288" s="1">
        <v>16702346495</v>
      </c>
      <c r="AJ2288" s="1">
        <v>5840</v>
      </c>
      <c r="AK2288" s="1" t="s">
        <v>3236</v>
      </c>
      <c r="BC2288" s="1" t="str">
        <f>"11-9051.00"</f>
        <v>11-9051.00</v>
      </c>
      <c r="BD2288" s="1" t="s">
        <v>2101</v>
      </c>
      <c r="BE2288" s="1" t="s">
        <v>20684</v>
      </c>
      <c r="BF2288" s="1" t="s">
        <v>7431</v>
      </c>
      <c r="BG2288" s="1">
        <v>1</v>
      </c>
      <c r="BH2288" s="1">
        <v>1</v>
      </c>
      <c r="BI2288" s="2">
        <v>44470</v>
      </c>
      <c r="BJ2288" s="2">
        <v>45565</v>
      </c>
      <c r="BK2288" s="2">
        <v>44470</v>
      </c>
      <c r="BL2288" s="2">
        <v>45565</v>
      </c>
      <c r="BM2288" s="1">
        <v>40</v>
      </c>
      <c r="BN2288" s="1">
        <v>8</v>
      </c>
      <c r="BO2288" s="1">
        <v>8</v>
      </c>
      <c r="BP2288" s="1">
        <v>8</v>
      </c>
      <c r="BQ2288" s="1">
        <v>8</v>
      </c>
      <c r="BR2288" s="1">
        <v>0</v>
      </c>
      <c r="BS2288" s="1">
        <v>0</v>
      </c>
      <c r="BT2288" s="1">
        <v>8</v>
      </c>
      <c r="BU2288" s="1" t="str">
        <f>"8:00 AM"</f>
        <v>8:00 AM</v>
      </c>
      <c r="BV2288" s="1" t="str">
        <f>"5:00 PM"</f>
        <v>5:00 PM</v>
      </c>
      <c r="BW2288" s="1" t="s">
        <v>135</v>
      </c>
      <c r="BX2288" s="1">
        <v>0</v>
      </c>
      <c r="BY2288" s="1">
        <v>12</v>
      </c>
      <c r="BZ2288" s="1" t="s">
        <v>111</v>
      </c>
      <c r="CA2288" s="1">
        <v>15</v>
      </c>
      <c r="CB2288" s="1" t="s">
        <v>7432</v>
      </c>
      <c r="CC2288" s="1" t="s">
        <v>3231</v>
      </c>
      <c r="CD2288" s="1" t="s">
        <v>3232</v>
      </c>
      <c r="CE2288" s="1" t="s">
        <v>167</v>
      </c>
      <c r="CF2288" s="1" t="s">
        <v>117</v>
      </c>
      <c r="CG2288" s="1">
        <v>96950</v>
      </c>
      <c r="CH2288" s="3">
        <v>3346.42</v>
      </c>
      <c r="CI2288" s="3">
        <v>3346.42</v>
      </c>
      <c r="CL2288" s="1" t="s">
        <v>4581</v>
      </c>
      <c r="CM2288" s="1" t="s">
        <v>3239</v>
      </c>
      <c r="CN2288" s="1" t="s">
        <v>139</v>
      </c>
      <c r="CP2288" s="1" t="s">
        <v>112</v>
      </c>
      <c r="CQ2288" s="1" t="s">
        <v>111</v>
      </c>
      <c r="CR2288" s="1" t="s">
        <v>112</v>
      </c>
      <c r="CS2288" s="1" t="s">
        <v>112</v>
      </c>
      <c r="CT2288" s="1" t="s">
        <v>111</v>
      </c>
      <c r="CU2288" s="1" t="s">
        <v>111</v>
      </c>
      <c r="CV2288" s="1" t="s">
        <v>138</v>
      </c>
      <c r="CW2288" s="1" t="s">
        <v>138</v>
      </c>
      <c r="CX2288" s="1">
        <v>16702346495</v>
      </c>
      <c r="CY2288" s="1" t="s">
        <v>3236</v>
      </c>
      <c r="CZ2288" s="1" t="s">
        <v>138</v>
      </c>
      <c r="DA2288" s="1" t="s">
        <v>111</v>
      </c>
      <c r="DB2288" s="1" t="s">
        <v>112</v>
      </c>
      <c r="DC2288" s="1" t="s">
        <v>3233</v>
      </c>
      <c r="DD2288" s="1" t="s">
        <v>3234</v>
      </c>
      <c r="DE2288" s="1" t="s">
        <v>138</v>
      </c>
      <c r="DF2288" s="1" t="s">
        <v>3229</v>
      </c>
      <c r="DG2288" s="1" t="s">
        <v>3236</v>
      </c>
    </row>
    <row r="2289" spans="1:111" ht="15.6" customHeight="1" x14ac:dyDescent="0.25">
      <c r="A2289" s="1" t="s">
        <v>20685</v>
      </c>
      <c r="B2289" s="1" t="s">
        <v>238</v>
      </c>
      <c r="C2289" s="2">
        <v>44362.246642592596</v>
      </c>
      <c r="D2289" s="2">
        <v>44405</v>
      </c>
      <c r="E2289" s="1" t="s">
        <v>180</v>
      </c>
      <c r="G2289" s="1" t="s">
        <v>112</v>
      </c>
      <c r="H2289" s="1" t="s">
        <v>112</v>
      </c>
      <c r="I2289" s="1" t="s">
        <v>112</v>
      </c>
      <c r="J2289" s="1" t="s">
        <v>3327</v>
      </c>
      <c r="K2289" s="1" t="s">
        <v>3328</v>
      </c>
      <c r="L2289" s="1" t="s">
        <v>4237</v>
      </c>
      <c r="M2289" s="1" t="s">
        <v>3330</v>
      </c>
      <c r="N2289" s="1" t="s">
        <v>116</v>
      </c>
      <c r="O2289" s="1" t="s">
        <v>117</v>
      </c>
      <c r="P2289" s="9">
        <v>96950</v>
      </c>
      <c r="Q2289" s="1" t="s">
        <v>118</v>
      </c>
      <c r="R2289" s="1" t="s">
        <v>116</v>
      </c>
      <c r="S2289" s="1">
        <v>16702342664</v>
      </c>
      <c r="T2289" s="1">
        <v>0</v>
      </c>
      <c r="U2289" s="1">
        <v>561311</v>
      </c>
      <c r="V2289" s="1" t="s">
        <v>119</v>
      </c>
      <c r="X2289" s="1" t="s">
        <v>3331</v>
      </c>
      <c r="Y2289" s="1" t="s">
        <v>3332</v>
      </c>
      <c r="Z2289" s="1" t="s">
        <v>3333</v>
      </c>
      <c r="AA2289" s="1" t="s">
        <v>3334</v>
      </c>
      <c r="AB2289" s="1" t="s">
        <v>4237</v>
      </c>
      <c r="AC2289" s="1" t="s">
        <v>3330</v>
      </c>
      <c r="AD2289" s="1" t="s">
        <v>116</v>
      </c>
      <c r="AE2289" s="1" t="s">
        <v>117</v>
      </c>
      <c r="AF2289" s="9">
        <v>96950</v>
      </c>
      <c r="AG2289" s="1" t="s">
        <v>118</v>
      </c>
      <c r="AH2289" s="1" t="s">
        <v>116</v>
      </c>
      <c r="AI2289" s="1">
        <v>16702342664</v>
      </c>
      <c r="AJ2289" s="1">
        <v>0</v>
      </c>
      <c r="AK2289" s="1" t="s">
        <v>3335</v>
      </c>
      <c r="BC2289" s="1" t="str">
        <f>"39-9011.00"</f>
        <v>39-9011.00</v>
      </c>
      <c r="BD2289" s="1" t="s">
        <v>1448</v>
      </c>
      <c r="BE2289" s="1" t="s">
        <v>13954</v>
      </c>
      <c r="BF2289" s="1" t="s">
        <v>1750</v>
      </c>
      <c r="BG2289" s="1">
        <v>5</v>
      </c>
      <c r="BH2289" s="1">
        <v>5</v>
      </c>
      <c r="BI2289" s="2">
        <v>44470</v>
      </c>
      <c r="BJ2289" s="2">
        <v>44834</v>
      </c>
      <c r="BK2289" s="2">
        <v>44470</v>
      </c>
      <c r="BL2289" s="2">
        <v>44834</v>
      </c>
      <c r="BM2289" s="1">
        <v>40</v>
      </c>
      <c r="BN2289" s="1">
        <v>0</v>
      </c>
      <c r="BO2289" s="1">
        <v>8</v>
      </c>
      <c r="BP2289" s="1">
        <v>8</v>
      </c>
      <c r="BQ2289" s="1">
        <v>8</v>
      </c>
      <c r="BR2289" s="1">
        <v>8</v>
      </c>
      <c r="BS2289" s="1">
        <v>8</v>
      </c>
      <c r="BT2289" s="1">
        <v>0</v>
      </c>
      <c r="BU2289" s="1" t="str">
        <f>"8:00 AM"</f>
        <v>8:00 AM</v>
      </c>
      <c r="BV2289" s="1" t="str">
        <f>"5:00 PM"</f>
        <v>5:00 PM</v>
      </c>
      <c r="BW2289" s="1" t="s">
        <v>135</v>
      </c>
      <c r="BX2289" s="1">
        <v>0</v>
      </c>
      <c r="BY2289" s="1">
        <v>12</v>
      </c>
      <c r="BZ2289" s="1" t="s">
        <v>112</v>
      </c>
      <c r="CB2289" s="1" t="s">
        <v>13955</v>
      </c>
      <c r="CC2289" s="1" t="s">
        <v>3329</v>
      </c>
      <c r="CD2289" s="1" t="s">
        <v>3330</v>
      </c>
      <c r="CE2289" s="1" t="s">
        <v>116</v>
      </c>
      <c r="CF2289" s="1" t="s">
        <v>117</v>
      </c>
      <c r="CG2289" s="1">
        <v>96950</v>
      </c>
      <c r="CH2289" s="3">
        <v>7.33</v>
      </c>
      <c r="CI2289" s="3">
        <v>7.33</v>
      </c>
      <c r="CJ2289" s="3">
        <v>11</v>
      </c>
      <c r="CK2289" s="3">
        <v>11</v>
      </c>
      <c r="CL2289" s="1" t="s">
        <v>137</v>
      </c>
      <c r="CM2289" s="1" t="s">
        <v>138</v>
      </c>
      <c r="CN2289" s="1" t="s">
        <v>139</v>
      </c>
      <c r="CP2289" s="1" t="s">
        <v>112</v>
      </c>
      <c r="CQ2289" s="1" t="s">
        <v>111</v>
      </c>
      <c r="CR2289" s="1" t="s">
        <v>112</v>
      </c>
      <c r="CS2289" s="1" t="s">
        <v>111</v>
      </c>
      <c r="CT2289" s="1" t="s">
        <v>138</v>
      </c>
      <c r="CU2289" s="1" t="s">
        <v>138</v>
      </c>
      <c r="CV2289" s="1" t="s">
        <v>138</v>
      </c>
      <c r="CW2289" s="1" t="s">
        <v>1179</v>
      </c>
      <c r="CX2289" s="1">
        <v>16702342664</v>
      </c>
      <c r="CY2289" s="1" t="s">
        <v>3335</v>
      </c>
      <c r="CZ2289" s="1" t="s">
        <v>380</v>
      </c>
      <c r="DA2289" s="1" t="s">
        <v>111</v>
      </c>
      <c r="DB2289" s="1" t="s">
        <v>112</v>
      </c>
    </row>
    <row r="2290" spans="1:111" ht="15.6" customHeight="1" x14ac:dyDescent="0.25">
      <c r="A2290" s="1" t="s">
        <v>20691</v>
      </c>
      <c r="B2290" s="1" t="s">
        <v>238</v>
      </c>
      <c r="C2290" s="2">
        <v>44341.843415162039</v>
      </c>
      <c r="D2290" s="2">
        <v>44379</v>
      </c>
      <c r="E2290" s="1" t="s">
        <v>110</v>
      </c>
      <c r="F2290" s="2">
        <v>44468.833333333336</v>
      </c>
      <c r="G2290" s="1" t="s">
        <v>111</v>
      </c>
      <c r="H2290" s="1" t="s">
        <v>112</v>
      </c>
      <c r="I2290" s="1" t="s">
        <v>112</v>
      </c>
      <c r="J2290" s="1" t="s">
        <v>5027</v>
      </c>
      <c r="K2290" s="1" t="s">
        <v>5028</v>
      </c>
      <c r="L2290" s="1" t="s">
        <v>3857</v>
      </c>
      <c r="M2290" s="1" t="s">
        <v>3860</v>
      </c>
      <c r="N2290" s="1" t="s">
        <v>2272</v>
      </c>
      <c r="O2290" s="1" t="s">
        <v>117</v>
      </c>
      <c r="P2290" s="9">
        <v>96950</v>
      </c>
      <c r="Q2290" s="1" t="s">
        <v>118</v>
      </c>
      <c r="S2290" s="1">
        <v>16702347000</v>
      </c>
      <c r="U2290" s="1">
        <v>72111</v>
      </c>
      <c r="V2290" s="1" t="s">
        <v>119</v>
      </c>
      <c r="X2290" s="1" t="s">
        <v>2357</v>
      </c>
      <c r="Y2290" s="1" t="s">
        <v>5029</v>
      </c>
      <c r="Z2290" s="1" t="s">
        <v>138</v>
      </c>
      <c r="AA2290" s="1" t="s">
        <v>373</v>
      </c>
      <c r="AB2290" s="1" t="s">
        <v>3857</v>
      </c>
      <c r="AC2290" s="1" t="s">
        <v>3860</v>
      </c>
      <c r="AD2290" s="1" t="s">
        <v>2272</v>
      </c>
      <c r="AE2290" s="1" t="s">
        <v>117</v>
      </c>
      <c r="AF2290" s="9">
        <v>96950</v>
      </c>
      <c r="AG2290" s="1" t="s">
        <v>118</v>
      </c>
      <c r="AI2290" s="1">
        <v>16702347000</v>
      </c>
      <c r="AK2290" s="1" t="s">
        <v>3861</v>
      </c>
      <c r="BC2290" s="1" t="str">
        <f>"37-1012.00"</f>
        <v>37-1012.00</v>
      </c>
      <c r="BD2290" s="1" t="s">
        <v>7617</v>
      </c>
      <c r="BE2290" s="1" t="s">
        <v>20692</v>
      </c>
      <c r="BF2290" s="1" t="s">
        <v>18316</v>
      </c>
      <c r="BG2290" s="1">
        <v>1</v>
      </c>
      <c r="BH2290" s="1">
        <v>1</v>
      </c>
      <c r="BI2290" s="2">
        <v>44470</v>
      </c>
      <c r="BJ2290" s="2">
        <v>45565</v>
      </c>
      <c r="BK2290" s="2">
        <v>44470</v>
      </c>
      <c r="BL2290" s="2">
        <v>45565</v>
      </c>
      <c r="BM2290" s="1">
        <v>35</v>
      </c>
      <c r="BN2290" s="1">
        <v>0</v>
      </c>
      <c r="BO2290" s="1">
        <v>7</v>
      </c>
      <c r="BP2290" s="1">
        <v>7</v>
      </c>
      <c r="BQ2290" s="1">
        <v>7</v>
      </c>
      <c r="BR2290" s="1">
        <v>7</v>
      </c>
      <c r="BS2290" s="1">
        <v>7</v>
      </c>
      <c r="BT2290" s="1">
        <v>0</v>
      </c>
      <c r="BU2290" s="1" t="str">
        <f>"5:00 AM"</f>
        <v>5:00 AM</v>
      </c>
      <c r="BV2290" s="1" t="str">
        <f>"1:00 PM"</f>
        <v>1:00 PM</v>
      </c>
      <c r="BW2290" s="1" t="s">
        <v>135</v>
      </c>
      <c r="BX2290" s="1">
        <v>0</v>
      </c>
      <c r="BY2290" s="1">
        <v>24</v>
      </c>
      <c r="BZ2290" s="1" t="s">
        <v>111</v>
      </c>
      <c r="CA2290" s="1">
        <v>15</v>
      </c>
      <c r="CB2290" s="4" t="s">
        <v>20693</v>
      </c>
      <c r="CC2290" s="1" t="s">
        <v>3857</v>
      </c>
      <c r="CD2290" s="1" t="s">
        <v>3860</v>
      </c>
      <c r="CE2290" s="1" t="s">
        <v>2272</v>
      </c>
      <c r="CF2290" s="1" t="s">
        <v>117</v>
      </c>
      <c r="CG2290" s="1">
        <v>96950</v>
      </c>
      <c r="CH2290" s="3">
        <v>10.38</v>
      </c>
      <c r="CI2290" s="3">
        <v>13.5</v>
      </c>
      <c r="CL2290" s="1" t="s">
        <v>137</v>
      </c>
      <c r="CN2290" s="1" t="s">
        <v>139</v>
      </c>
      <c r="CP2290" s="1" t="s">
        <v>112</v>
      </c>
      <c r="CQ2290" s="1" t="s">
        <v>111</v>
      </c>
      <c r="CR2290" s="1" t="s">
        <v>112</v>
      </c>
      <c r="CS2290" s="1" t="s">
        <v>112</v>
      </c>
      <c r="CT2290" s="1" t="s">
        <v>138</v>
      </c>
      <c r="CU2290" s="1" t="s">
        <v>111</v>
      </c>
      <c r="CV2290" s="1" t="s">
        <v>111</v>
      </c>
      <c r="CW2290" s="1" t="s">
        <v>3866</v>
      </c>
      <c r="CX2290" s="1">
        <v>16702347000</v>
      </c>
      <c r="CY2290" s="1" t="s">
        <v>3867</v>
      </c>
      <c r="CZ2290" s="1" t="s">
        <v>138</v>
      </c>
      <c r="DA2290" s="1" t="s">
        <v>111</v>
      </c>
      <c r="DB2290" s="1" t="s">
        <v>112</v>
      </c>
    </row>
    <row r="2291" spans="1:111" ht="15.6" customHeight="1" x14ac:dyDescent="0.25">
      <c r="A2291" s="1" t="s">
        <v>20696</v>
      </c>
      <c r="B2291" s="1" t="s">
        <v>238</v>
      </c>
      <c r="C2291" s="2">
        <v>44333.073179976855</v>
      </c>
      <c r="D2291" s="2">
        <v>44368</v>
      </c>
      <c r="E2291" s="1" t="s">
        <v>110</v>
      </c>
      <c r="F2291" s="2">
        <v>44468.833333333336</v>
      </c>
      <c r="G2291" s="1" t="s">
        <v>112</v>
      </c>
      <c r="H2291" s="1" t="s">
        <v>112</v>
      </c>
      <c r="I2291" s="1" t="s">
        <v>112</v>
      </c>
      <c r="J2291" s="1" t="s">
        <v>968</v>
      </c>
      <c r="K2291" s="1" t="s">
        <v>969</v>
      </c>
      <c r="L2291" s="1" t="s">
        <v>970</v>
      </c>
      <c r="M2291" s="1" t="s">
        <v>138</v>
      </c>
      <c r="N2291" s="1" t="s">
        <v>116</v>
      </c>
      <c r="O2291" s="1" t="s">
        <v>117</v>
      </c>
      <c r="P2291" s="9">
        <v>96950</v>
      </c>
      <c r="Q2291" s="1" t="s">
        <v>118</v>
      </c>
      <c r="R2291" s="1" t="s">
        <v>242</v>
      </c>
      <c r="S2291" s="1">
        <v>16709898780</v>
      </c>
      <c r="U2291" s="1">
        <v>44511</v>
      </c>
      <c r="V2291" s="1" t="s">
        <v>119</v>
      </c>
      <c r="X2291" s="1" t="s">
        <v>723</v>
      </c>
      <c r="Y2291" s="1" t="s">
        <v>971</v>
      </c>
      <c r="Z2291" s="1" t="s">
        <v>972</v>
      </c>
      <c r="AA2291" s="1" t="s">
        <v>973</v>
      </c>
      <c r="AB2291" s="1" t="s">
        <v>970</v>
      </c>
      <c r="AC2291" s="1" t="s">
        <v>138</v>
      </c>
      <c r="AD2291" s="1" t="s">
        <v>116</v>
      </c>
      <c r="AE2291" s="1" t="s">
        <v>117</v>
      </c>
      <c r="AF2291" s="9">
        <v>96950</v>
      </c>
      <c r="AG2291" s="1" t="s">
        <v>118</v>
      </c>
      <c r="AH2291" s="1" t="s">
        <v>242</v>
      </c>
      <c r="AI2291" s="1">
        <v>16709898780</v>
      </c>
      <c r="AK2291" s="1" t="s">
        <v>8995</v>
      </c>
      <c r="BC2291" s="1" t="str">
        <f>"11-2022.00"</f>
        <v>11-2022.00</v>
      </c>
      <c r="BD2291" s="1" t="s">
        <v>1013</v>
      </c>
      <c r="BE2291" s="1" t="s">
        <v>20697</v>
      </c>
      <c r="BF2291" s="1" t="s">
        <v>1015</v>
      </c>
      <c r="BG2291" s="1">
        <v>1</v>
      </c>
      <c r="BH2291" s="1">
        <v>1</v>
      </c>
      <c r="BI2291" s="2">
        <v>44470</v>
      </c>
      <c r="BJ2291" s="2">
        <v>44834</v>
      </c>
      <c r="BK2291" s="2">
        <v>44470</v>
      </c>
      <c r="BL2291" s="2">
        <v>44834</v>
      </c>
      <c r="BM2291" s="1">
        <v>35</v>
      </c>
      <c r="BN2291" s="1">
        <v>0</v>
      </c>
      <c r="BO2291" s="1">
        <v>7</v>
      </c>
      <c r="BP2291" s="1">
        <v>7</v>
      </c>
      <c r="BQ2291" s="1">
        <v>7</v>
      </c>
      <c r="BR2291" s="1">
        <v>7</v>
      </c>
      <c r="BS2291" s="1">
        <v>7</v>
      </c>
      <c r="BT2291" s="1">
        <v>0</v>
      </c>
      <c r="BU2291" s="1" t="str">
        <f>"8:00 AM"</f>
        <v>8:00 AM</v>
      </c>
      <c r="BV2291" s="1" t="str">
        <f>"5:00 PM"</f>
        <v>5:00 PM</v>
      </c>
      <c r="BW2291" s="1" t="s">
        <v>135</v>
      </c>
      <c r="BX2291" s="1">
        <v>0</v>
      </c>
      <c r="BY2291" s="1">
        <v>30</v>
      </c>
      <c r="BZ2291" s="1" t="s">
        <v>111</v>
      </c>
      <c r="CA2291" s="1">
        <v>7</v>
      </c>
      <c r="CB2291" s="4" t="s">
        <v>978</v>
      </c>
      <c r="CC2291" s="1" t="s">
        <v>970</v>
      </c>
      <c r="CD2291" s="1" t="s">
        <v>138</v>
      </c>
      <c r="CE2291" s="1" t="s">
        <v>116</v>
      </c>
      <c r="CF2291" s="1" t="s">
        <v>117</v>
      </c>
      <c r="CG2291" s="1">
        <v>96950</v>
      </c>
      <c r="CH2291" s="3">
        <v>15.24</v>
      </c>
      <c r="CI2291" s="3">
        <v>15.24</v>
      </c>
      <c r="CJ2291" s="3">
        <v>22.86</v>
      </c>
      <c r="CK2291" s="3">
        <v>22.86</v>
      </c>
      <c r="CL2291" s="1" t="s">
        <v>137</v>
      </c>
      <c r="CM2291" s="1" t="s">
        <v>20698</v>
      </c>
      <c r="CN2291" s="1" t="s">
        <v>139</v>
      </c>
      <c r="CP2291" s="1" t="s">
        <v>112</v>
      </c>
      <c r="CQ2291" s="1" t="s">
        <v>111</v>
      </c>
      <c r="CR2291" s="1" t="s">
        <v>112</v>
      </c>
      <c r="CS2291" s="1" t="s">
        <v>111</v>
      </c>
      <c r="CT2291" s="1" t="s">
        <v>138</v>
      </c>
      <c r="CU2291" s="1" t="s">
        <v>111</v>
      </c>
      <c r="CV2291" s="1" t="s">
        <v>138</v>
      </c>
      <c r="CW2291" s="1" t="s">
        <v>980</v>
      </c>
      <c r="CX2291" s="1">
        <v>16709898780</v>
      </c>
      <c r="CY2291" s="1" t="s">
        <v>981</v>
      </c>
      <c r="CZ2291" s="1" t="s">
        <v>138</v>
      </c>
      <c r="DA2291" s="1" t="s">
        <v>111</v>
      </c>
      <c r="DB2291" s="1" t="s">
        <v>112</v>
      </c>
    </row>
    <row r="2292" spans="1:111" ht="15.6" customHeight="1" x14ac:dyDescent="0.25">
      <c r="A2292" s="1" t="s">
        <v>20702</v>
      </c>
      <c r="B2292" s="1" t="s">
        <v>238</v>
      </c>
      <c r="C2292" s="2">
        <v>44293.122055208332</v>
      </c>
      <c r="D2292" s="2">
        <v>44348</v>
      </c>
      <c r="E2292" s="1" t="s">
        <v>180</v>
      </c>
      <c r="G2292" s="1" t="s">
        <v>112</v>
      </c>
      <c r="H2292" s="1" t="s">
        <v>112</v>
      </c>
      <c r="I2292" s="1" t="s">
        <v>112</v>
      </c>
      <c r="J2292" s="1" t="s">
        <v>1123</v>
      </c>
      <c r="K2292" s="1" t="s">
        <v>3685</v>
      </c>
      <c r="L2292" s="1" t="s">
        <v>1125</v>
      </c>
      <c r="M2292" s="1" t="s">
        <v>1126</v>
      </c>
      <c r="N2292" s="1" t="s">
        <v>116</v>
      </c>
      <c r="O2292" s="1" t="s">
        <v>117</v>
      </c>
      <c r="P2292" s="9">
        <v>96950</v>
      </c>
      <c r="Q2292" s="1" t="s">
        <v>118</v>
      </c>
      <c r="R2292" s="1" t="s">
        <v>117</v>
      </c>
      <c r="S2292" s="1">
        <v>16702341795</v>
      </c>
      <c r="U2292" s="1">
        <v>722511</v>
      </c>
      <c r="V2292" s="1" t="s">
        <v>119</v>
      </c>
      <c r="X2292" s="1" t="s">
        <v>1127</v>
      </c>
      <c r="Y2292" s="1" t="s">
        <v>848</v>
      </c>
      <c r="Z2292" s="1" t="s">
        <v>1128</v>
      </c>
      <c r="AA2292" s="1" t="s">
        <v>1129</v>
      </c>
      <c r="AB2292" s="1" t="s">
        <v>1125</v>
      </c>
      <c r="AC2292" s="1" t="s">
        <v>1130</v>
      </c>
      <c r="AD2292" s="1" t="s">
        <v>116</v>
      </c>
      <c r="AE2292" s="1" t="s">
        <v>117</v>
      </c>
      <c r="AF2292" s="9">
        <v>96950</v>
      </c>
      <c r="AG2292" s="1" t="s">
        <v>118</v>
      </c>
      <c r="AH2292" s="1" t="s">
        <v>117</v>
      </c>
      <c r="AI2292" s="1">
        <v>16702341795</v>
      </c>
      <c r="AK2292" s="1" t="s">
        <v>1131</v>
      </c>
      <c r="BC2292" s="1" t="str">
        <f>"35-2014.00"</f>
        <v>35-2014.00</v>
      </c>
      <c r="BD2292" s="1" t="s">
        <v>152</v>
      </c>
      <c r="BE2292" s="1" t="s">
        <v>3686</v>
      </c>
      <c r="BF2292" s="1" t="s">
        <v>154</v>
      </c>
      <c r="BG2292" s="1">
        <v>1</v>
      </c>
      <c r="BH2292" s="1">
        <v>1</v>
      </c>
      <c r="BI2292" s="2">
        <v>44348</v>
      </c>
      <c r="BJ2292" s="2">
        <v>44712</v>
      </c>
      <c r="BK2292" s="2">
        <v>44348</v>
      </c>
      <c r="BL2292" s="2">
        <v>44712</v>
      </c>
      <c r="BM2292" s="1">
        <v>35</v>
      </c>
      <c r="BN2292" s="1">
        <v>6</v>
      </c>
      <c r="BO2292" s="1">
        <v>5</v>
      </c>
      <c r="BP2292" s="1">
        <v>0</v>
      </c>
      <c r="BQ2292" s="1">
        <v>6</v>
      </c>
      <c r="BR2292" s="1">
        <v>6</v>
      </c>
      <c r="BS2292" s="1">
        <v>6</v>
      </c>
      <c r="BT2292" s="1">
        <v>6</v>
      </c>
      <c r="BU2292" s="1" t="str">
        <f>"6:00 AM"</f>
        <v>6:00 AM</v>
      </c>
      <c r="BV2292" s="1" t="str">
        <f>"11:00 PM"</f>
        <v>11:00 PM</v>
      </c>
      <c r="BW2292" s="1" t="s">
        <v>135</v>
      </c>
      <c r="BX2292" s="1">
        <v>0</v>
      </c>
      <c r="BY2292" s="1">
        <v>12</v>
      </c>
      <c r="BZ2292" s="1" t="s">
        <v>112</v>
      </c>
      <c r="CA2292" s="1">
        <v>0</v>
      </c>
      <c r="CB2292" s="1" t="s">
        <v>3687</v>
      </c>
      <c r="CC2292" s="1" t="s">
        <v>3688</v>
      </c>
      <c r="CD2292" s="1" t="s">
        <v>3689</v>
      </c>
      <c r="CE2292" s="1" t="s">
        <v>116</v>
      </c>
      <c r="CF2292" s="1" t="s">
        <v>117</v>
      </c>
      <c r="CG2292" s="1">
        <v>96950</v>
      </c>
      <c r="CH2292" s="3">
        <v>8.68</v>
      </c>
      <c r="CI2292" s="3">
        <v>8.68</v>
      </c>
      <c r="CJ2292" s="3">
        <v>13.02</v>
      </c>
      <c r="CK2292" s="3">
        <v>13.02</v>
      </c>
      <c r="CL2292" s="1" t="s">
        <v>137</v>
      </c>
      <c r="CN2292" s="1" t="s">
        <v>139</v>
      </c>
      <c r="CP2292" s="1" t="s">
        <v>112</v>
      </c>
      <c r="CQ2292" s="1" t="s">
        <v>111</v>
      </c>
      <c r="CR2292" s="1" t="s">
        <v>112</v>
      </c>
      <c r="CS2292" s="1" t="s">
        <v>111</v>
      </c>
      <c r="CT2292" s="1" t="s">
        <v>138</v>
      </c>
      <c r="CU2292" s="1" t="s">
        <v>111</v>
      </c>
      <c r="CV2292" s="1" t="s">
        <v>111</v>
      </c>
      <c r="CW2292" s="1" t="s">
        <v>9703</v>
      </c>
      <c r="CX2292" s="1">
        <v>16702341795</v>
      </c>
      <c r="CY2292" s="1" t="s">
        <v>1135</v>
      </c>
      <c r="CZ2292" s="1" t="s">
        <v>1136</v>
      </c>
      <c r="DA2292" s="1" t="s">
        <v>111</v>
      </c>
      <c r="DB2292" s="1" t="s">
        <v>112</v>
      </c>
    </row>
    <row r="2293" spans="1:111" ht="15.6" customHeight="1" x14ac:dyDescent="0.25">
      <c r="A2293" s="1" t="s">
        <v>20704</v>
      </c>
      <c r="B2293" s="1" t="s">
        <v>238</v>
      </c>
      <c r="C2293" s="2">
        <v>44358.869679166666</v>
      </c>
      <c r="D2293" s="2">
        <v>44399</v>
      </c>
      <c r="E2293" s="1" t="s">
        <v>180</v>
      </c>
      <c r="G2293" s="1" t="s">
        <v>112</v>
      </c>
      <c r="H2293" s="1" t="s">
        <v>112</v>
      </c>
      <c r="I2293" s="1" t="s">
        <v>112</v>
      </c>
      <c r="J2293" s="1" t="s">
        <v>5364</v>
      </c>
      <c r="K2293" s="1" t="s">
        <v>5365</v>
      </c>
      <c r="L2293" s="1" t="s">
        <v>9162</v>
      </c>
      <c r="N2293" s="1" t="s">
        <v>116</v>
      </c>
      <c r="O2293" s="1" t="s">
        <v>117</v>
      </c>
      <c r="P2293" s="9">
        <v>96950</v>
      </c>
      <c r="Q2293" s="1" t="s">
        <v>118</v>
      </c>
      <c r="R2293" s="1" t="s">
        <v>138</v>
      </c>
      <c r="S2293" s="1">
        <v>16702338883</v>
      </c>
      <c r="U2293" s="1">
        <v>23622</v>
      </c>
      <c r="V2293" s="1" t="s">
        <v>119</v>
      </c>
      <c r="X2293" s="1" t="s">
        <v>5367</v>
      </c>
      <c r="Y2293" s="1" t="s">
        <v>5368</v>
      </c>
      <c r="Z2293" s="1" t="s">
        <v>5369</v>
      </c>
      <c r="AA2293" s="1" t="s">
        <v>373</v>
      </c>
      <c r="AB2293" s="1" t="s">
        <v>9162</v>
      </c>
      <c r="AD2293" s="1" t="s">
        <v>116</v>
      </c>
      <c r="AE2293" s="1" t="s">
        <v>117</v>
      </c>
      <c r="AF2293" s="9">
        <v>96950</v>
      </c>
      <c r="AG2293" s="1" t="s">
        <v>118</v>
      </c>
      <c r="AH2293" s="1" t="s">
        <v>138</v>
      </c>
      <c r="AI2293" s="1">
        <v>16702338883</v>
      </c>
      <c r="AK2293" s="1" t="s">
        <v>5371</v>
      </c>
      <c r="BC2293" s="1" t="str">
        <f>"17-3011.01"</f>
        <v>17-3011.01</v>
      </c>
      <c r="BD2293" s="1" t="s">
        <v>3356</v>
      </c>
      <c r="BE2293" s="1" t="s">
        <v>20705</v>
      </c>
      <c r="BF2293" s="1" t="s">
        <v>19181</v>
      </c>
      <c r="BG2293" s="1">
        <v>1</v>
      </c>
      <c r="BH2293" s="1">
        <v>1</v>
      </c>
      <c r="BI2293" s="2">
        <v>44470</v>
      </c>
      <c r="BJ2293" s="2">
        <v>44834</v>
      </c>
      <c r="BK2293" s="2">
        <v>44470</v>
      </c>
      <c r="BL2293" s="2">
        <v>44834</v>
      </c>
      <c r="BM2293" s="1">
        <v>40</v>
      </c>
      <c r="BN2293" s="1">
        <v>0</v>
      </c>
      <c r="BO2293" s="1">
        <v>8</v>
      </c>
      <c r="BP2293" s="1">
        <v>8</v>
      </c>
      <c r="BQ2293" s="1">
        <v>8</v>
      </c>
      <c r="BR2293" s="1">
        <v>8</v>
      </c>
      <c r="BS2293" s="1">
        <v>8</v>
      </c>
      <c r="BT2293" s="1">
        <v>0</v>
      </c>
      <c r="BU2293" s="1" t="str">
        <f>"8:00 AM"</f>
        <v>8:00 AM</v>
      </c>
      <c r="BV2293" s="1" t="str">
        <f>"5:00 PM"</f>
        <v>5:00 PM</v>
      </c>
      <c r="BW2293" s="1" t="s">
        <v>392</v>
      </c>
      <c r="BX2293" s="1">
        <v>0</v>
      </c>
      <c r="BY2293" s="1">
        <v>24</v>
      </c>
      <c r="BZ2293" s="1" t="s">
        <v>112</v>
      </c>
      <c r="CB2293" s="1" t="s">
        <v>20706</v>
      </c>
      <c r="CC2293" s="1" t="s">
        <v>1757</v>
      </c>
      <c r="CE2293" s="1" t="s">
        <v>116</v>
      </c>
      <c r="CF2293" s="1" t="s">
        <v>117</v>
      </c>
      <c r="CG2293" s="1">
        <v>96950</v>
      </c>
      <c r="CH2293" s="3">
        <v>15.86</v>
      </c>
      <c r="CI2293" s="3">
        <v>15.86</v>
      </c>
      <c r="CJ2293" s="3">
        <v>23.79</v>
      </c>
      <c r="CK2293" s="3">
        <v>23.79</v>
      </c>
      <c r="CL2293" s="1" t="s">
        <v>137</v>
      </c>
      <c r="CM2293" s="1" t="s">
        <v>138</v>
      </c>
      <c r="CN2293" s="1" t="s">
        <v>139</v>
      </c>
      <c r="CP2293" s="1" t="s">
        <v>112</v>
      </c>
      <c r="CQ2293" s="1" t="s">
        <v>111</v>
      </c>
      <c r="CR2293" s="1" t="s">
        <v>111</v>
      </c>
      <c r="CS2293" s="1" t="s">
        <v>111</v>
      </c>
      <c r="CT2293" s="1" t="s">
        <v>138</v>
      </c>
      <c r="CU2293" s="1" t="s">
        <v>111</v>
      </c>
      <c r="CV2293" s="1" t="s">
        <v>111</v>
      </c>
      <c r="CW2293" s="1" t="s">
        <v>1059</v>
      </c>
      <c r="CX2293" s="1">
        <v>16702338883</v>
      </c>
      <c r="CY2293" s="1" t="s">
        <v>5371</v>
      </c>
      <c r="CZ2293" s="1" t="s">
        <v>138</v>
      </c>
      <c r="DA2293" s="1" t="s">
        <v>111</v>
      </c>
      <c r="DB2293" s="1" t="s">
        <v>112</v>
      </c>
    </row>
    <row r="2294" spans="1:111" ht="15.6" customHeight="1" x14ac:dyDescent="0.25">
      <c r="A2294" s="1" t="s">
        <v>20707</v>
      </c>
      <c r="B2294" s="1" t="s">
        <v>238</v>
      </c>
      <c r="C2294" s="2">
        <v>44307.085774884261</v>
      </c>
      <c r="D2294" s="2">
        <v>44344</v>
      </c>
      <c r="E2294" s="1" t="s">
        <v>110</v>
      </c>
      <c r="F2294" s="2">
        <v>44468.833333333336</v>
      </c>
      <c r="G2294" s="1" t="s">
        <v>112</v>
      </c>
      <c r="H2294" s="1" t="s">
        <v>112</v>
      </c>
      <c r="I2294" s="1" t="s">
        <v>112</v>
      </c>
      <c r="J2294" s="1" t="s">
        <v>1095</v>
      </c>
      <c r="K2294" s="1" t="s">
        <v>1096</v>
      </c>
      <c r="L2294" s="1" t="s">
        <v>1100</v>
      </c>
      <c r="N2294" s="1" t="s">
        <v>116</v>
      </c>
      <c r="O2294" s="1" t="s">
        <v>117</v>
      </c>
      <c r="P2294" s="9">
        <v>96950</v>
      </c>
      <c r="Q2294" s="1" t="s">
        <v>118</v>
      </c>
      <c r="S2294" s="1">
        <v>16702336927</v>
      </c>
      <c r="U2294" s="1">
        <v>561320</v>
      </c>
      <c r="V2294" s="1" t="s">
        <v>119</v>
      </c>
      <c r="X2294" s="1" t="s">
        <v>1097</v>
      </c>
      <c r="Y2294" s="1" t="s">
        <v>1098</v>
      </c>
      <c r="Z2294" s="1" t="s">
        <v>1099</v>
      </c>
      <c r="AA2294" s="1" t="s">
        <v>245</v>
      </c>
      <c r="AB2294" s="1" t="s">
        <v>1100</v>
      </c>
      <c r="AD2294" s="1" t="s">
        <v>116</v>
      </c>
      <c r="AE2294" s="1" t="s">
        <v>117</v>
      </c>
      <c r="AF2294" s="9">
        <v>96950</v>
      </c>
      <c r="AG2294" s="1" t="s">
        <v>118</v>
      </c>
      <c r="AI2294" s="1">
        <v>16702336927</v>
      </c>
      <c r="AK2294" s="1" t="s">
        <v>1101</v>
      </c>
      <c r="BC2294" s="1" t="str">
        <f>"49-9071.00"</f>
        <v>49-9071.00</v>
      </c>
      <c r="BD2294" s="1" t="s">
        <v>214</v>
      </c>
      <c r="BE2294" s="1" t="s">
        <v>4043</v>
      </c>
      <c r="BF2294" s="1" t="s">
        <v>1892</v>
      </c>
      <c r="BG2294" s="1">
        <v>5</v>
      </c>
      <c r="BH2294" s="1">
        <v>5</v>
      </c>
      <c r="BI2294" s="2">
        <v>44470</v>
      </c>
      <c r="BJ2294" s="2">
        <v>44834</v>
      </c>
      <c r="BK2294" s="2">
        <v>44470</v>
      </c>
      <c r="BL2294" s="2">
        <v>44834</v>
      </c>
      <c r="BM2294" s="1">
        <v>40</v>
      </c>
      <c r="BN2294" s="1">
        <v>0</v>
      </c>
      <c r="BO2294" s="1">
        <v>8</v>
      </c>
      <c r="BP2294" s="1">
        <v>8</v>
      </c>
      <c r="BQ2294" s="1">
        <v>8</v>
      </c>
      <c r="BR2294" s="1">
        <v>8</v>
      </c>
      <c r="BS2294" s="1">
        <v>8</v>
      </c>
      <c r="BT2294" s="1">
        <v>0</v>
      </c>
      <c r="BU2294" s="1" t="str">
        <f>"7:30 AM"</f>
        <v>7:30 AM</v>
      </c>
      <c r="BV2294" s="1" t="str">
        <f>"4:30 PM"</f>
        <v>4:30 PM</v>
      </c>
      <c r="BW2294" s="1" t="s">
        <v>135</v>
      </c>
      <c r="BX2294" s="1">
        <v>0</v>
      </c>
      <c r="BY2294" s="1">
        <v>24</v>
      </c>
      <c r="BZ2294" s="1" t="s">
        <v>112</v>
      </c>
      <c r="CA2294" s="1">
        <v>0</v>
      </c>
      <c r="CB2294" s="4" t="s">
        <v>4044</v>
      </c>
      <c r="CC2294" s="1" t="s">
        <v>410</v>
      </c>
      <c r="CE2294" s="1" t="s">
        <v>167</v>
      </c>
      <c r="CF2294" s="1" t="s">
        <v>117</v>
      </c>
      <c r="CG2294" s="1">
        <v>96950</v>
      </c>
      <c r="CH2294" s="3">
        <v>8.7100000000000009</v>
      </c>
      <c r="CI2294" s="3">
        <v>8.7100000000000009</v>
      </c>
      <c r="CJ2294" s="3">
        <v>13.06</v>
      </c>
      <c r="CK2294" s="3">
        <v>13.06</v>
      </c>
      <c r="CL2294" s="1" t="s">
        <v>137</v>
      </c>
      <c r="CN2294" s="1" t="s">
        <v>139</v>
      </c>
      <c r="CP2294" s="1" t="s">
        <v>112</v>
      </c>
      <c r="CQ2294" s="1" t="s">
        <v>111</v>
      </c>
      <c r="CR2294" s="1" t="s">
        <v>112</v>
      </c>
      <c r="CS2294" s="1" t="s">
        <v>111</v>
      </c>
      <c r="CT2294" s="1" t="s">
        <v>138</v>
      </c>
      <c r="CU2294" s="1" t="s">
        <v>111</v>
      </c>
      <c r="CV2294" s="1" t="s">
        <v>138</v>
      </c>
      <c r="CW2294" s="1" t="s">
        <v>411</v>
      </c>
      <c r="CX2294" s="1">
        <v>16702336927</v>
      </c>
      <c r="CY2294" s="1" t="s">
        <v>1101</v>
      </c>
      <c r="CZ2294" s="1" t="s">
        <v>138</v>
      </c>
      <c r="DA2294" s="1" t="s">
        <v>111</v>
      </c>
      <c r="DB2294" s="1" t="s">
        <v>112</v>
      </c>
    </row>
    <row r="2295" spans="1:111" ht="15.6" customHeight="1" x14ac:dyDescent="0.25">
      <c r="A2295" s="1" t="s">
        <v>20709</v>
      </c>
      <c r="B2295" s="1" t="s">
        <v>238</v>
      </c>
      <c r="C2295" s="2">
        <v>44341.858547685188</v>
      </c>
      <c r="D2295" s="2">
        <v>44379</v>
      </c>
      <c r="E2295" s="1" t="s">
        <v>110</v>
      </c>
      <c r="F2295" s="2">
        <v>44468.833333333336</v>
      </c>
      <c r="G2295" s="1" t="s">
        <v>112</v>
      </c>
      <c r="H2295" s="1" t="s">
        <v>112</v>
      </c>
      <c r="I2295" s="1" t="s">
        <v>112</v>
      </c>
      <c r="J2295" s="1" t="s">
        <v>5027</v>
      </c>
      <c r="K2295" s="1" t="s">
        <v>5028</v>
      </c>
      <c r="L2295" s="1" t="s">
        <v>3857</v>
      </c>
      <c r="M2295" s="1" t="s">
        <v>3858</v>
      </c>
      <c r="N2295" s="1" t="s">
        <v>2272</v>
      </c>
      <c r="O2295" s="1" t="s">
        <v>117</v>
      </c>
      <c r="P2295" s="9">
        <v>96950</v>
      </c>
      <c r="Q2295" s="1" t="s">
        <v>118</v>
      </c>
      <c r="S2295" s="1">
        <v>16702347000</v>
      </c>
      <c r="U2295" s="1">
        <v>72111</v>
      </c>
      <c r="V2295" s="1" t="s">
        <v>119</v>
      </c>
      <c r="X2295" s="1" t="s">
        <v>2357</v>
      </c>
      <c r="Y2295" s="1" t="s">
        <v>5029</v>
      </c>
      <c r="Z2295" s="1" t="s">
        <v>138</v>
      </c>
      <c r="AA2295" s="1" t="s">
        <v>373</v>
      </c>
      <c r="AB2295" s="1" t="s">
        <v>3857</v>
      </c>
      <c r="AC2295" s="1" t="s">
        <v>3860</v>
      </c>
      <c r="AD2295" s="1" t="s">
        <v>2272</v>
      </c>
      <c r="AE2295" s="1" t="s">
        <v>117</v>
      </c>
      <c r="AF2295" s="9">
        <v>96950</v>
      </c>
      <c r="AG2295" s="1" t="s">
        <v>118</v>
      </c>
      <c r="AI2295" s="1">
        <v>16702347000</v>
      </c>
      <c r="AK2295" s="1" t="s">
        <v>3861</v>
      </c>
      <c r="BC2295" s="1" t="str">
        <f>"49-9071.00"</f>
        <v>49-9071.00</v>
      </c>
      <c r="BD2295" s="1" t="s">
        <v>214</v>
      </c>
      <c r="BE2295" s="1" t="s">
        <v>5030</v>
      </c>
      <c r="BF2295" s="1" t="s">
        <v>5031</v>
      </c>
      <c r="BG2295" s="1">
        <v>2</v>
      </c>
      <c r="BH2295" s="1">
        <v>2</v>
      </c>
      <c r="BI2295" s="2">
        <v>44470</v>
      </c>
      <c r="BJ2295" s="2">
        <v>44834</v>
      </c>
      <c r="BK2295" s="2">
        <v>44470</v>
      </c>
      <c r="BL2295" s="2">
        <v>44834</v>
      </c>
      <c r="BM2295" s="1">
        <v>35</v>
      </c>
      <c r="BN2295" s="1">
        <v>0</v>
      </c>
      <c r="BO2295" s="1">
        <v>7</v>
      </c>
      <c r="BP2295" s="1">
        <v>7</v>
      </c>
      <c r="BQ2295" s="1">
        <v>0</v>
      </c>
      <c r="BR2295" s="1">
        <v>7</v>
      </c>
      <c r="BS2295" s="1">
        <v>7</v>
      </c>
      <c r="BT2295" s="1">
        <v>7</v>
      </c>
      <c r="BU2295" s="1" t="str">
        <f>"5:00 PM"</f>
        <v>5:00 PM</v>
      </c>
      <c r="BV2295" s="1" t="str">
        <f>"1:00 AM"</f>
        <v>1:00 AM</v>
      </c>
      <c r="BW2295" s="1" t="s">
        <v>135</v>
      </c>
      <c r="BX2295" s="1">
        <v>0</v>
      </c>
      <c r="BY2295" s="1">
        <v>12</v>
      </c>
      <c r="BZ2295" s="1" t="s">
        <v>112</v>
      </c>
      <c r="CB2295" s="4" t="s">
        <v>5032</v>
      </c>
      <c r="CC2295" s="1" t="s">
        <v>3857</v>
      </c>
      <c r="CD2295" s="1" t="s">
        <v>3858</v>
      </c>
      <c r="CE2295" s="1" t="s">
        <v>2272</v>
      </c>
      <c r="CF2295" s="1" t="s">
        <v>117</v>
      </c>
      <c r="CG2295" s="1">
        <v>96950</v>
      </c>
      <c r="CH2295" s="3">
        <v>8.7100000000000009</v>
      </c>
      <c r="CI2295" s="3">
        <v>8.7100000000000009</v>
      </c>
      <c r="CJ2295" s="3">
        <v>13.07</v>
      </c>
      <c r="CK2295" s="3">
        <v>13.07</v>
      </c>
      <c r="CL2295" s="1" t="s">
        <v>137</v>
      </c>
      <c r="CN2295" s="1" t="s">
        <v>139</v>
      </c>
      <c r="CP2295" s="1" t="s">
        <v>112</v>
      </c>
      <c r="CQ2295" s="1" t="s">
        <v>111</v>
      </c>
      <c r="CR2295" s="1" t="s">
        <v>112</v>
      </c>
      <c r="CS2295" s="1" t="s">
        <v>111</v>
      </c>
      <c r="CT2295" s="1" t="s">
        <v>138</v>
      </c>
      <c r="CU2295" s="1" t="s">
        <v>111</v>
      </c>
      <c r="CV2295" s="1" t="s">
        <v>111</v>
      </c>
      <c r="CW2295" s="1" t="s">
        <v>3866</v>
      </c>
      <c r="CX2295" s="1">
        <v>16702347000</v>
      </c>
      <c r="CY2295" s="1" t="s">
        <v>3867</v>
      </c>
      <c r="CZ2295" s="1" t="s">
        <v>138</v>
      </c>
      <c r="DA2295" s="1" t="s">
        <v>111</v>
      </c>
      <c r="DB2295" s="1" t="s">
        <v>112</v>
      </c>
    </row>
    <row r="2296" spans="1:111" ht="15.6" customHeight="1" x14ac:dyDescent="0.25">
      <c r="A2296" s="1" t="s">
        <v>20712</v>
      </c>
      <c r="B2296" s="1" t="s">
        <v>238</v>
      </c>
      <c r="C2296" s="2">
        <v>44307.079513194447</v>
      </c>
      <c r="D2296" s="2">
        <v>44350</v>
      </c>
      <c r="E2296" s="1" t="s">
        <v>110</v>
      </c>
      <c r="F2296" s="2">
        <v>44467.833333333336</v>
      </c>
      <c r="G2296" s="1" t="s">
        <v>111</v>
      </c>
      <c r="H2296" s="1" t="s">
        <v>112</v>
      </c>
      <c r="I2296" s="1" t="s">
        <v>112</v>
      </c>
      <c r="J2296" s="1" t="s">
        <v>7101</v>
      </c>
      <c r="L2296" s="1" t="s">
        <v>7102</v>
      </c>
      <c r="N2296" s="1" t="s">
        <v>116</v>
      </c>
      <c r="O2296" s="1" t="s">
        <v>117</v>
      </c>
      <c r="P2296" s="9">
        <v>96950</v>
      </c>
      <c r="Q2296" s="1" t="s">
        <v>118</v>
      </c>
      <c r="S2296" s="1">
        <v>16702347243</v>
      </c>
      <c r="U2296" s="1">
        <v>424410</v>
      </c>
      <c r="V2296" s="1" t="s">
        <v>119</v>
      </c>
      <c r="X2296" s="1" t="s">
        <v>7103</v>
      </c>
      <c r="Y2296" s="1" t="s">
        <v>7104</v>
      </c>
      <c r="AA2296" s="1" t="s">
        <v>373</v>
      </c>
      <c r="AB2296" s="1" t="s">
        <v>7102</v>
      </c>
      <c r="AD2296" s="1" t="s">
        <v>116</v>
      </c>
      <c r="AE2296" s="1" t="s">
        <v>117</v>
      </c>
      <c r="AF2296" s="9">
        <v>96950</v>
      </c>
      <c r="AG2296" s="1" t="s">
        <v>118</v>
      </c>
      <c r="AI2296" s="1">
        <v>16702347243</v>
      </c>
      <c r="AK2296" s="1" t="s">
        <v>7105</v>
      </c>
      <c r="BC2296" s="1" t="str">
        <f>"37-2011.00"</f>
        <v>37-2011.00</v>
      </c>
      <c r="BD2296" s="1" t="s">
        <v>676</v>
      </c>
      <c r="BE2296" s="1" t="s">
        <v>20713</v>
      </c>
      <c r="BF2296" s="1" t="s">
        <v>578</v>
      </c>
      <c r="BG2296" s="1">
        <v>1</v>
      </c>
      <c r="BH2296" s="1">
        <v>1</v>
      </c>
      <c r="BI2296" s="2">
        <v>44469</v>
      </c>
      <c r="BJ2296" s="2">
        <v>44833</v>
      </c>
      <c r="BK2296" s="2">
        <v>44469</v>
      </c>
      <c r="BL2296" s="2">
        <v>44833</v>
      </c>
      <c r="BM2296" s="1">
        <v>36</v>
      </c>
      <c r="BN2296" s="1">
        <v>0</v>
      </c>
      <c r="BO2296" s="1">
        <v>6</v>
      </c>
      <c r="BP2296" s="1">
        <v>6</v>
      </c>
      <c r="BQ2296" s="1">
        <v>6</v>
      </c>
      <c r="BR2296" s="1">
        <v>6</v>
      </c>
      <c r="BS2296" s="1">
        <v>6</v>
      </c>
      <c r="BT2296" s="1">
        <v>6</v>
      </c>
      <c r="BU2296" s="1" t="str">
        <f t="shared" ref="BU2296:BU2302" si="60">"8:00 AM"</f>
        <v>8:00 AM</v>
      </c>
      <c r="BV2296" s="1" t="str">
        <f>"3:00 PM"</f>
        <v>3:00 PM</v>
      </c>
      <c r="BW2296" s="1" t="s">
        <v>230</v>
      </c>
      <c r="BX2296" s="1">
        <v>0</v>
      </c>
      <c r="BY2296" s="1">
        <v>12</v>
      </c>
      <c r="BZ2296" s="1" t="s">
        <v>112</v>
      </c>
      <c r="CA2296" s="1">
        <v>0</v>
      </c>
      <c r="CB2296" s="4" t="s">
        <v>20714</v>
      </c>
      <c r="CC2296" s="1" t="s">
        <v>8979</v>
      </c>
      <c r="CD2296" s="1" t="s">
        <v>7102</v>
      </c>
      <c r="CE2296" s="1" t="s">
        <v>116</v>
      </c>
      <c r="CF2296" s="1" t="s">
        <v>117</v>
      </c>
      <c r="CG2296" s="1">
        <v>96950</v>
      </c>
      <c r="CH2296" s="3">
        <v>8.0500000000000007</v>
      </c>
      <c r="CI2296" s="3">
        <v>8.0500000000000007</v>
      </c>
      <c r="CJ2296" s="3">
        <v>12.08</v>
      </c>
      <c r="CK2296" s="3">
        <v>12.08</v>
      </c>
      <c r="CL2296" s="1" t="s">
        <v>137</v>
      </c>
      <c r="CM2296" s="1" t="s">
        <v>138</v>
      </c>
      <c r="CN2296" s="1" t="s">
        <v>139</v>
      </c>
      <c r="CP2296" s="1" t="s">
        <v>112</v>
      </c>
      <c r="CQ2296" s="1" t="s">
        <v>111</v>
      </c>
      <c r="CR2296" s="1" t="s">
        <v>112</v>
      </c>
      <c r="CS2296" s="1" t="s">
        <v>111</v>
      </c>
      <c r="CT2296" s="1" t="s">
        <v>138</v>
      </c>
      <c r="CU2296" s="1" t="s">
        <v>111</v>
      </c>
      <c r="CV2296" s="1" t="s">
        <v>138</v>
      </c>
      <c r="CW2296" s="1" t="s">
        <v>20715</v>
      </c>
      <c r="CX2296" s="1">
        <v>16702347243</v>
      </c>
      <c r="CY2296" s="1" t="s">
        <v>7105</v>
      </c>
      <c r="CZ2296" s="1" t="s">
        <v>138</v>
      </c>
      <c r="DA2296" s="1" t="s">
        <v>111</v>
      </c>
      <c r="DB2296" s="1" t="s">
        <v>112</v>
      </c>
    </row>
    <row r="2297" spans="1:111" ht="15.6" customHeight="1" x14ac:dyDescent="0.25">
      <c r="A2297" s="1" t="s">
        <v>20716</v>
      </c>
      <c r="B2297" s="1" t="s">
        <v>238</v>
      </c>
      <c r="C2297" s="2">
        <v>44351.814201388886</v>
      </c>
      <c r="D2297" s="2">
        <v>44385</v>
      </c>
      <c r="E2297" s="1" t="s">
        <v>110</v>
      </c>
      <c r="F2297" s="2">
        <v>44468.833333333336</v>
      </c>
      <c r="G2297" s="1" t="s">
        <v>111</v>
      </c>
      <c r="H2297" s="1" t="s">
        <v>112</v>
      </c>
      <c r="I2297" s="1" t="s">
        <v>112</v>
      </c>
      <c r="J2297" s="1" t="s">
        <v>6110</v>
      </c>
      <c r="L2297" s="1" t="s">
        <v>1708</v>
      </c>
      <c r="M2297" s="1" t="s">
        <v>1709</v>
      </c>
      <c r="N2297" s="1" t="s">
        <v>738</v>
      </c>
      <c r="O2297" s="1" t="s">
        <v>117</v>
      </c>
      <c r="P2297" s="9">
        <v>96950</v>
      </c>
      <c r="Q2297" s="1" t="s">
        <v>118</v>
      </c>
      <c r="S2297" s="1">
        <v>16702348866</v>
      </c>
      <c r="U2297" s="1">
        <v>238910</v>
      </c>
      <c r="V2297" s="1" t="s">
        <v>119</v>
      </c>
      <c r="X2297" s="1" t="s">
        <v>5850</v>
      </c>
      <c r="Y2297" s="1" t="s">
        <v>1391</v>
      </c>
      <c r="AA2297" s="1" t="s">
        <v>1711</v>
      </c>
      <c r="AB2297" s="1" t="s">
        <v>5849</v>
      </c>
      <c r="AD2297" s="1" t="s">
        <v>167</v>
      </c>
      <c r="AE2297" s="1" t="s">
        <v>117</v>
      </c>
      <c r="AF2297" s="9">
        <v>96950</v>
      </c>
      <c r="AG2297" s="1" t="s">
        <v>118</v>
      </c>
      <c r="AI2297" s="1">
        <v>16702878866</v>
      </c>
      <c r="AK2297" s="1" t="s">
        <v>1713</v>
      </c>
      <c r="BC2297" s="1" t="str">
        <f>"53-3032.00"</f>
        <v>53-3032.00</v>
      </c>
      <c r="BD2297" s="1" t="s">
        <v>991</v>
      </c>
      <c r="BE2297" s="1" t="s">
        <v>20717</v>
      </c>
      <c r="BF2297" s="1" t="s">
        <v>20718</v>
      </c>
      <c r="BG2297" s="1">
        <v>2</v>
      </c>
      <c r="BH2297" s="1">
        <v>2</v>
      </c>
      <c r="BI2297" s="2">
        <v>44470</v>
      </c>
      <c r="BJ2297" s="2">
        <v>44834</v>
      </c>
      <c r="BK2297" s="2">
        <v>44470</v>
      </c>
      <c r="BL2297" s="2">
        <v>44834</v>
      </c>
      <c r="BM2297" s="1">
        <v>40</v>
      </c>
      <c r="BN2297" s="1">
        <v>0</v>
      </c>
      <c r="BO2297" s="1">
        <v>8</v>
      </c>
      <c r="BP2297" s="1">
        <v>8</v>
      </c>
      <c r="BQ2297" s="1">
        <v>8</v>
      </c>
      <c r="BR2297" s="1">
        <v>8</v>
      </c>
      <c r="BS2297" s="1">
        <v>8</v>
      </c>
      <c r="BT2297" s="1">
        <v>0</v>
      </c>
      <c r="BU2297" s="1" t="str">
        <f t="shared" si="60"/>
        <v>8:00 AM</v>
      </c>
      <c r="BV2297" s="1" t="str">
        <f>"5:00 PM"</f>
        <v>5:00 PM</v>
      </c>
      <c r="BW2297" s="1" t="s">
        <v>135</v>
      </c>
      <c r="BX2297" s="1">
        <v>0</v>
      </c>
      <c r="BY2297" s="1">
        <v>12</v>
      </c>
      <c r="BZ2297" s="1" t="s">
        <v>112</v>
      </c>
      <c r="CB2297" s="1" t="s">
        <v>20719</v>
      </c>
      <c r="CC2297" s="1" t="s">
        <v>9003</v>
      </c>
      <c r="CE2297" s="1" t="s">
        <v>738</v>
      </c>
      <c r="CF2297" s="1" t="s">
        <v>117</v>
      </c>
      <c r="CG2297" s="1">
        <v>96950</v>
      </c>
      <c r="CH2297" s="3">
        <v>9.1999999999999993</v>
      </c>
      <c r="CI2297" s="3">
        <v>10</v>
      </c>
      <c r="CJ2297" s="3">
        <v>13.8</v>
      </c>
      <c r="CK2297" s="3">
        <v>15</v>
      </c>
      <c r="CL2297" s="1" t="s">
        <v>137</v>
      </c>
      <c r="CM2297" s="1" t="s">
        <v>331</v>
      </c>
      <c r="CN2297" s="1" t="s">
        <v>139</v>
      </c>
      <c r="CP2297" s="1" t="s">
        <v>112</v>
      </c>
      <c r="CQ2297" s="1" t="s">
        <v>111</v>
      </c>
      <c r="CR2297" s="1" t="s">
        <v>112</v>
      </c>
      <c r="CS2297" s="1" t="s">
        <v>111</v>
      </c>
      <c r="CT2297" s="1" t="s">
        <v>138</v>
      </c>
      <c r="CU2297" s="1" t="s">
        <v>111</v>
      </c>
      <c r="CV2297" s="1" t="s">
        <v>138</v>
      </c>
      <c r="CW2297" s="1" t="s">
        <v>9004</v>
      </c>
      <c r="CX2297" s="1">
        <v>16702348866</v>
      </c>
      <c r="CY2297" s="1" t="s">
        <v>1713</v>
      </c>
      <c r="CZ2297" s="1" t="s">
        <v>168</v>
      </c>
      <c r="DA2297" s="1" t="s">
        <v>111</v>
      </c>
      <c r="DB2297" s="1" t="s">
        <v>112</v>
      </c>
    </row>
    <row r="2298" spans="1:111" ht="15.6" customHeight="1" x14ac:dyDescent="0.25">
      <c r="A2298" s="1" t="s">
        <v>20722</v>
      </c>
      <c r="B2298" s="1" t="s">
        <v>238</v>
      </c>
      <c r="C2298" s="2">
        <v>44320.141813310183</v>
      </c>
      <c r="D2298" s="2">
        <v>44362</v>
      </c>
      <c r="E2298" s="1" t="s">
        <v>110</v>
      </c>
      <c r="F2298" s="2">
        <v>44468.833333333336</v>
      </c>
      <c r="G2298" s="1" t="s">
        <v>112</v>
      </c>
      <c r="H2298" s="1" t="s">
        <v>112</v>
      </c>
      <c r="I2298" s="1" t="s">
        <v>112</v>
      </c>
      <c r="J2298" s="1" t="s">
        <v>4132</v>
      </c>
      <c r="K2298" s="1" t="s">
        <v>4133</v>
      </c>
      <c r="L2298" s="1" t="s">
        <v>4134</v>
      </c>
      <c r="M2298" s="1" t="s">
        <v>4135</v>
      </c>
      <c r="N2298" s="1" t="s">
        <v>116</v>
      </c>
      <c r="O2298" s="1" t="s">
        <v>117</v>
      </c>
      <c r="P2298" s="9">
        <v>96950</v>
      </c>
      <c r="Q2298" s="1" t="s">
        <v>118</v>
      </c>
      <c r="R2298" s="1" t="s">
        <v>138</v>
      </c>
      <c r="S2298" s="1">
        <v>16702851951</v>
      </c>
      <c r="U2298" s="1">
        <v>23622</v>
      </c>
      <c r="V2298" s="1" t="s">
        <v>119</v>
      </c>
      <c r="X2298" s="1" t="s">
        <v>370</v>
      </c>
      <c r="Y2298" s="1" t="s">
        <v>371</v>
      </c>
      <c r="Z2298" s="1" t="s">
        <v>372</v>
      </c>
      <c r="AA2298" s="1" t="s">
        <v>1184</v>
      </c>
      <c r="AB2298" s="1" t="s">
        <v>368</v>
      </c>
      <c r="AC2298" s="1" t="s">
        <v>1185</v>
      </c>
      <c r="AD2298" s="1" t="s">
        <v>116</v>
      </c>
      <c r="AE2298" s="1" t="s">
        <v>117</v>
      </c>
      <c r="AF2298" s="9">
        <v>96950</v>
      </c>
      <c r="AG2298" s="1" t="s">
        <v>118</v>
      </c>
      <c r="AH2298" s="1" t="s">
        <v>138</v>
      </c>
      <c r="AI2298" s="1">
        <v>16702346278</v>
      </c>
      <c r="AK2298" s="1" t="s">
        <v>1186</v>
      </c>
      <c r="BC2298" s="1" t="str">
        <f>"49-9071.00"</f>
        <v>49-9071.00</v>
      </c>
      <c r="BD2298" s="1" t="s">
        <v>214</v>
      </c>
      <c r="BE2298" s="1" t="s">
        <v>4136</v>
      </c>
      <c r="BF2298" s="1" t="s">
        <v>2536</v>
      </c>
      <c r="BG2298" s="1">
        <v>1</v>
      </c>
      <c r="BH2298" s="1">
        <v>1</v>
      </c>
      <c r="BI2298" s="2">
        <v>44470</v>
      </c>
      <c r="BJ2298" s="2">
        <v>44834</v>
      </c>
      <c r="BK2298" s="2">
        <v>44470</v>
      </c>
      <c r="BL2298" s="2">
        <v>44834</v>
      </c>
      <c r="BM2298" s="1">
        <v>40</v>
      </c>
      <c r="BN2298" s="1">
        <v>0</v>
      </c>
      <c r="BO2298" s="1">
        <v>8</v>
      </c>
      <c r="BP2298" s="1">
        <v>8</v>
      </c>
      <c r="BQ2298" s="1">
        <v>8</v>
      </c>
      <c r="BR2298" s="1">
        <v>8</v>
      </c>
      <c r="BS2298" s="1">
        <v>8</v>
      </c>
      <c r="BT2298" s="1">
        <v>0</v>
      </c>
      <c r="BU2298" s="1" t="str">
        <f t="shared" si="60"/>
        <v>8:00 AM</v>
      </c>
      <c r="BV2298" s="1" t="str">
        <f>"5:00 PM"</f>
        <v>5:00 PM</v>
      </c>
      <c r="BW2298" s="1" t="s">
        <v>135</v>
      </c>
      <c r="BX2298" s="1">
        <v>0</v>
      </c>
      <c r="BY2298" s="1">
        <v>24</v>
      </c>
      <c r="BZ2298" s="1" t="s">
        <v>112</v>
      </c>
      <c r="CB2298" s="1" t="s">
        <v>4137</v>
      </c>
      <c r="CC2298" s="1" t="s">
        <v>4134</v>
      </c>
      <c r="CD2298" s="1" t="s">
        <v>2982</v>
      </c>
      <c r="CE2298" s="1" t="s">
        <v>116</v>
      </c>
      <c r="CF2298" s="1" t="s">
        <v>117</v>
      </c>
      <c r="CG2298" s="1">
        <v>96950</v>
      </c>
      <c r="CH2298" s="3">
        <v>8.7100000000000009</v>
      </c>
      <c r="CI2298" s="3">
        <v>8.7100000000000009</v>
      </c>
      <c r="CJ2298" s="3">
        <v>13.07</v>
      </c>
      <c r="CK2298" s="3">
        <v>13.07</v>
      </c>
      <c r="CL2298" s="1" t="s">
        <v>137</v>
      </c>
      <c r="CM2298" s="1" t="s">
        <v>138</v>
      </c>
      <c r="CN2298" s="1" t="s">
        <v>139</v>
      </c>
      <c r="CP2298" s="1" t="s">
        <v>112</v>
      </c>
      <c r="CQ2298" s="1" t="s">
        <v>111</v>
      </c>
      <c r="CR2298" s="1" t="s">
        <v>112</v>
      </c>
      <c r="CS2298" s="1" t="s">
        <v>111</v>
      </c>
      <c r="CT2298" s="1" t="s">
        <v>138</v>
      </c>
      <c r="CU2298" s="1" t="s">
        <v>111</v>
      </c>
      <c r="CV2298" s="1" t="s">
        <v>138</v>
      </c>
      <c r="CW2298" s="1" t="s">
        <v>138</v>
      </c>
      <c r="CX2298" s="1">
        <v>16702851951</v>
      </c>
      <c r="CY2298" s="1" t="s">
        <v>4138</v>
      </c>
      <c r="CZ2298" s="1" t="s">
        <v>380</v>
      </c>
      <c r="DA2298" s="1" t="s">
        <v>111</v>
      </c>
      <c r="DB2298" s="1" t="s">
        <v>112</v>
      </c>
    </row>
    <row r="2299" spans="1:111" ht="15.6" customHeight="1" x14ac:dyDescent="0.25">
      <c r="A2299" s="1" t="s">
        <v>20723</v>
      </c>
      <c r="B2299" s="1" t="s">
        <v>238</v>
      </c>
      <c r="C2299" s="2">
        <v>44290.784335995369</v>
      </c>
      <c r="D2299" s="2">
        <v>44335</v>
      </c>
      <c r="E2299" s="1" t="s">
        <v>110</v>
      </c>
      <c r="F2299" s="2">
        <v>44468.833333333336</v>
      </c>
      <c r="G2299" s="1" t="s">
        <v>112</v>
      </c>
      <c r="H2299" s="1" t="s">
        <v>112</v>
      </c>
      <c r="I2299" s="1" t="s">
        <v>112</v>
      </c>
      <c r="J2299" s="1" t="s">
        <v>11576</v>
      </c>
      <c r="K2299" s="1" t="s">
        <v>719</v>
      </c>
      <c r="L2299" s="1" t="s">
        <v>20724</v>
      </c>
      <c r="M2299" s="1" t="s">
        <v>11580</v>
      </c>
      <c r="N2299" s="1" t="s">
        <v>6066</v>
      </c>
      <c r="O2299" s="1" t="s">
        <v>117</v>
      </c>
      <c r="P2299" s="9">
        <v>96950</v>
      </c>
      <c r="Q2299" s="1" t="s">
        <v>118</v>
      </c>
      <c r="R2299" s="1" t="s">
        <v>719</v>
      </c>
      <c r="S2299" s="1">
        <v>16703238882</v>
      </c>
      <c r="U2299" s="1">
        <v>424410</v>
      </c>
      <c r="V2299" s="1" t="s">
        <v>119</v>
      </c>
      <c r="X2299" s="1" t="s">
        <v>11579</v>
      </c>
      <c r="Y2299" s="1" t="s">
        <v>7321</v>
      </c>
      <c r="Z2299" s="1" t="s">
        <v>2748</v>
      </c>
      <c r="AA2299" s="1" t="s">
        <v>245</v>
      </c>
      <c r="AB2299" s="1" t="s">
        <v>11577</v>
      </c>
      <c r="AC2299" s="1" t="s">
        <v>11580</v>
      </c>
      <c r="AD2299" s="1" t="s">
        <v>6066</v>
      </c>
      <c r="AE2299" s="1" t="s">
        <v>117</v>
      </c>
      <c r="AF2299" s="9">
        <v>96950</v>
      </c>
      <c r="AG2299" s="1" t="s">
        <v>118</v>
      </c>
      <c r="AH2299" s="1" t="s">
        <v>719</v>
      </c>
      <c r="AI2299" s="1">
        <v>16703238882</v>
      </c>
      <c r="AK2299" s="1" t="s">
        <v>11581</v>
      </c>
      <c r="BC2299" s="1" t="str">
        <f>"49-3023.01"</f>
        <v>49-3023.01</v>
      </c>
      <c r="BD2299" s="1" t="s">
        <v>608</v>
      </c>
      <c r="BE2299" s="1" t="s">
        <v>20725</v>
      </c>
      <c r="BF2299" s="1" t="s">
        <v>20726</v>
      </c>
      <c r="BG2299" s="1">
        <v>1</v>
      </c>
      <c r="BH2299" s="1">
        <v>1</v>
      </c>
      <c r="BI2299" s="2">
        <v>44470</v>
      </c>
      <c r="BJ2299" s="2">
        <v>44834</v>
      </c>
      <c r="BK2299" s="2">
        <v>44470</v>
      </c>
      <c r="BL2299" s="2">
        <v>44834</v>
      </c>
      <c r="BM2299" s="1">
        <v>35</v>
      </c>
      <c r="BN2299" s="1">
        <v>0</v>
      </c>
      <c r="BO2299" s="1">
        <v>7</v>
      </c>
      <c r="BP2299" s="1">
        <v>7</v>
      </c>
      <c r="BQ2299" s="1">
        <v>7</v>
      </c>
      <c r="BR2299" s="1">
        <v>7</v>
      </c>
      <c r="BS2299" s="1">
        <v>7</v>
      </c>
      <c r="BT2299" s="1">
        <v>0</v>
      </c>
      <c r="BU2299" s="1" t="str">
        <f t="shared" si="60"/>
        <v>8:00 AM</v>
      </c>
      <c r="BV2299" s="1" t="str">
        <f>"4:00 PM"</f>
        <v>4:00 PM</v>
      </c>
      <c r="BW2299" s="1" t="s">
        <v>392</v>
      </c>
      <c r="BX2299" s="1">
        <v>0</v>
      </c>
      <c r="BY2299" s="1">
        <v>24</v>
      </c>
      <c r="BZ2299" s="1" t="s">
        <v>112</v>
      </c>
      <c r="CA2299" s="1">
        <v>0</v>
      </c>
      <c r="CB2299" s="1" t="s">
        <v>20727</v>
      </c>
      <c r="CC2299" s="1" t="s">
        <v>20724</v>
      </c>
      <c r="CD2299" s="1" t="s">
        <v>11580</v>
      </c>
      <c r="CE2299" s="1" t="s">
        <v>6066</v>
      </c>
      <c r="CF2299" s="1" t="s">
        <v>117</v>
      </c>
      <c r="CG2299" s="1">
        <v>96950</v>
      </c>
      <c r="CH2299" s="3">
        <v>8.75</v>
      </c>
      <c r="CI2299" s="3">
        <v>8.75</v>
      </c>
      <c r="CJ2299" s="3">
        <v>13.12</v>
      </c>
      <c r="CK2299" s="3">
        <v>13.12</v>
      </c>
      <c r="CL2299" s="1" t="s">
        <v>137</v>
      </c>
      <c r="CM2299" s="1" t="s">
        <v>719</v>
      </c>
      <c r="CN2299" s="1" t="s">
        <v>139</v>
      </c>
      <c r="CP2299" s="1" t="s">
        <v>112</v>
      </c>
      <c r="CQ2299" s="1" t="s">
        <v>111</v>
      </c>
      <c r="CR2299" s="1" t="s">
        <v>112</v>
      </c>
      <c r="CS2299" s="1" t="s">
        <v>111</v>
      </c>
      <c r="CT2299" s="1" t="s">
        <v>138</v>
      </c>
      <c r="CU2299" s="1" t="s">
        <v>111</v>
      </c>
      <c r="CV2299" s="1" t="s">
        <v>111</v>
      </c>
      <c r="CW2299" s="1" t="s">
        <v>138</v>
      </c>
      <c r="CX2299" s="1">
        <v>16703238882</v>
      </c>
      <c r="CY2299" s="1" t="s">
        <v>11581</v>
      </c>
      <c r="CZ2299" s="1" t="s">
        <v>17512</v>
      </c>
      <c r="DA2299" s="1" t="s">
        <v>111</v>
      </c>
      <c r="DB2299" s="1" t="s">
        <v>112</v>
      </c>
      <c r="DC2299" s="1" t="s">
        <v>11579</v>
      </c>
      <c r="DD2299" s="1" t="s">
        <v>7321</v>
      </c>
      <c r="DE2299" s="1" t="s">
        <v>236</v>
      </c>
      <c r="DF2299" s="1" t="s">
        <v>11576</v>
      </c>
      <c r="DG2299" s="1" t="s">
        <v>11581</v>
      </c>
    </row>
    <row r="2300" spans="1:111" ht="15.6" customHeight="1" x14ac:dyDescent="0.25">
      <c r="A2300" s="1" t="s">
        <v>20728</v>
      </c>
      <c r="B2300" s="1" t="s">
        <v>238</v>
      </c>
      <c r="C2300" s="2">
        <v>44319.949339004626</v>
      </c>
      <c r="D2300" s="2">
        <v>44368</v>
      </c>
      <c r="E2300" s="1" t="s">
        <v>110</v>
      </c>
      <c r="F2300" s="2">
        <v>44468.833333333336</v>
      </c>
      <c r="G2300" s="1" t="s">
        <v>112</v>
      </c>
      <c r="H2300" s="1" t="s">
        <v>112</v>
      </c>
      <c r="I2300" s="1" t="s">
        <v>112</v>
      </c>
      <c r="J2300" s="1" t="s">
        <v>12650</v>
      </c>
      <c r="K2300" s="1" t="s">
        <v>138</v>
      </c>
      <c r="L2300" s="1" t="s">
        <v>12657</v>
      </c>
      <c r="M2300" s="1" t="s">
        <v>138</v>
      </c>
      <c r="N2300" s="1" t="s">
        <v>116</v>
      </c>
      <c r="O2300" s="1" t="s">
        <v>117</v>
      </c>
      <c r="P2300" s="9">
        <v>96950</v>
      </c>
      <c r="Q2300" s="1" t="s">
        <v>118</v>
      </c>
      <c r="R2300" s="1" t="s">
        <v>138</v>
      </c>
      <c r="S2300" s="1">
        <v>16702348904</v>
      </c>
      <c r="U2300" s="1">
        <v>811213</v>
      </c>
      <c r="V2300" s="1" t="s">
        <v>119</v>
      </c>
      <c r="X2300" s="1" t="s">
        <v>12653</v>
      </c>
      <c r="Y2300" s="1" t="s">
        <v>12654</v>
      </c>
      <c r="Z2300" s="1" t="s">
        <v>12655</v>
      </c>
      <c r="AA2300" s="1" t="s">
        <v>12656</v>
      </c>
      <c r="AB2300" s="1" t="s">
        <v>12657</v>
      </c>
      <c r="AC2300" s="1" t="s">
        <v>138</v>
      </c>
      <c r="AD2300" s="1" t="s">
        <v>116</v>
      </c>
      <c r="AE2300" s="1" t="s">
        <v>117</v>
      </c>
      <c r="AF2300" s="9">
        <v>96950</v>
      </c>
      <c r="AG2300" s="1" t="s">
        <v>118</v>
      </c>
      <c r="AH2300" s="1" t="s">
        <v>138</v>
      </c>
      <c r="AI2300" s="1">
        <v>16702348904</v>
      </c>
      <c r="AK2300" s="1" t="s">
        <v>12658</v>
      </c>
      <c r="BC2300" s="1" t="str">
        <f>"41-2031.00"</f>
        <v>41-2031.00</v>
      </c>
      <c r="BD2300" s="1" t="s">
        <v>743</v>
      </c>
      <c r="BE2300" s="1" t="s">
        <v>20729</v>
      </c>
      <c r="BF2300" s="1" t="s">
        <v>12179</v>
      </c>
      <c r="BG2300" s="1">
        <v>1</v>
      </c>
      <c r="BH2300" s="1">
        <v>1</v>
      </c>
      <c r="BI2300" s="2">
        <v>44470</v>
      </c>
      <c r="BJ2300" s="2">
        <v>44834</v>
      </c>
      <c r="BK2300" s="2">
        <v>44470</v>
      </c>
      <c r="BL2300" s="2">
        <v>44834</v>
      </c>
      <c r="BM2300" s="1">
        <v>40</v>
      </c>
      <c r="BN2300" s="1">
        <v>0</v>
      </c>
      <c r="BO2300" s="1">
        <v>8</v>
      </c>
      <c r="BP2300" s="1">
        <v>8</v>
      </c>
      <c r="BQ2300" s="1">
        <v>8</v>
      </c>
      <c r="BR2300" s="1">
        <v>8</v>
      </c>
      <c r="BS2300" s="1">
        <v>8</v>
      </c>
      <c r="BT2300" s="1">
        <v>0</v>
      </c>
      <c r="BU2300" s="1" t="str">
        <f t="shared" si="60"/>
        <v>8:00 AM</v>
      </c>
      <c r="BV2300" s="1" t="str">
        <f>"5:00 PM"</f>
        <v>5:00 PM</v>
      </c>
      <c r="BW2300" s="1" t="s">
        <v>135</v>
      </c>
      <c r="BX2300" s="1">
        <v>0</v>
      </c>
      <c r="BY2300" s="1">
        <v>12</v>
      </c>
      <c r="BZ2300" s="1" t="s">
        <v>112</v>
      </c>
      <c r="CB2300" s="1" t="s">
        <v>20730</v>
      </c>
      <c r="CC2300" s="1" t="s">
        <v>20731</v>
      </c>
      <c r="CD2300" s="1" t="s">
        <v>138</v>
      </c>
      <c r="CE2300" s="1" t="s">
        <v>116</v>
      </c>
      <c r="CF2300" s="1" t="s">
        <v>117</v>
      </c>
      <c r="CG2300" s="1">
        <v>96950</v>
      </c>
      <c r="CH2300" s="3">
        <v>8.7100000000000009</v>
      </c>
      <c r="CI2300" s="3">
        <v>8.7100000000000009</v>
      </c>
      <c r="CJ2300" s="3">
        <v>13.07</v>
      </c>
      <c r="CK2300" s="3">
        <v>13.07</v>
      </c>
      <c r="CL2300" s="1" t="s">
        <v>137</v>
      </c>
      <c r="CM2300" s="1" t="s">
        <v>138</v>
      </c>
      <c r="CN2300" s="1" t="s">
        <v>139</v>
      </c>
      <c r="CP2300" s="1" t="s">
        <v>112</v>
      </c>
      <c r="CQ2300" s="1" t="s">
        <v>111</v>
      </c>
      <c r="CR2300" s="1" t="s">
        <v>112</v>
      </c>
      <c r="CS2300" s="1" t="s">
        <v>111</v>
      </c>
      <c r="CT2300" s="1" t="s">
        <v>138</v>
      </c>
      <c r="CU2300" s="1" t="s">
        <v>111</v>
      </c>
      <c r="CV2300" s="1" t="s">
        <v>138</v>
      </c>
      <c r="CW2300" s="1" t="s">
        <v>12662</v>
      </c>
      <c r="CX2300" s="1">
        <v>16702348904</v>
      </c>
      <c r="CY2300" s="1" t="s">
        <v>12658</v>
      </c>
      <c r="CZ2300" s="1" t="s">
        <v>138</v>
      </c>
      <c r="DA2300" s="1" t="s">
        <v>111</v>
      </c>
      <c r="DB2300" s="1" t="s">
        <v>112</v>
      </c>
    </row>
    <row r="2301" spans="1:111" ht="15.6" customHeight="1" x14ac:dyDescent="0.25">
      <c r="A2301" s="1" t="s">
        <v>20744</v>
      </c>
      <c r="B2301" s="1" t="s">
        <v>238</v>
      </c>
      <c r="C2301" s="2">
        <v>44343.929480208331</v>
      </c>
      <c r="D2301" s="2">
        <v>44390</v>
      </c>
      <c r="E2301" s="1" t="s">
        <v>180</v>
      </c>
      <c r="G2301" s="1" t="s">
        <v>112</v>
      </c>
      <c r="H2301" s="1" t="s">
        <v>112</v>
      </c>
      <c r="I2301" s="1" t="s">
        <v>112</v>
      </c>
      <c r="J2301" s="1" t="s">
        <v>1123</v>
      </c>
      <c r="K2301" s="1" t="s">
        <v>3685</v>
      </c>
      <c r="L2301" s="1" t="s">
        <v>1125</v>
      </c>
      <c r="M2301" s="1" t="s">
        <v>1126</v>
      </c>
      <c r="N2301" s="1" t="s">
        <v>116</v>
      </c>
      <c r="O2301" s="1" t="s">
        <v>117</v>
      </c>
      <c r="P2301" s="9">
        <v>96950</v>
      </c>
      <c r="Q2301" s="1" t="s">
        <v>118</v>
      </c>
      <c r="R2301" s="1" t="s">
        <v>117</v>
      </c>
      <c r="S2301" s="1">
        <v>16702341795</v>
      </c>
      <c r="U2301" s="1">
        <v>722511</v>
      </c>
      <c r="V2301" s="1" t="s">
        <v>119</v>
      </c>
      <c r="X2301" s="1" t="s">
        <v>1127</v>
      </c>
      <c r="Y2301" s="1" t="s">
        <v>848</v>
      </c>
      <c r="Z2301" s="1" t="s">
        <v>1128</v>
      </c>
      <c r="AA2301" s="1" t="s">
        <v>1129</v>
      </c>
      <c r="AB2301" s="1" t="s">
        <v>1125</v>
      </c>
      <c r="AC2301" s="1" t="s">
        <v>1130</v>
      </c>
      <c r="AD2301" s="1" t="s">
        <v>116</v>
      </c>
      <c r="AE2301" s="1" t="s">
        <v>117</v>
      </c>
      <c r="AF2301" s="9">
        <v>96950</v>
      </c>
      <c r="AG2301" s="1" t="s">
        <v>118</v>
      </c>
      <c r="AH2301" s="1" t="s">
        <v>117</v>
      </c>
      <c r="AI2301" s="1">
        <v>16702341795</v>
      </c>
      <c r="AK2301" s="1" t="s">
        <v>1131</v>
      </c>
      <c r="BC2301" s="1" t="str">
        <f>"35-1012.00"</f>
        <v>35-1012.00</v>
      </c>
      <c r="BD2301" s="1" t="s">
        <v>1372</v>
      </c>
      <c r="BE2301" s="1" t="s">
        <v>11962</v>
      </c>
      <c r="BF2301" s="1" t="s">
        <v>20745</v>
      </c>
      <c r="BG2301" s="1">
        <v>1</v>
      </c>
      <c r="BH2301" s="1">
        <v>1</v>
      </c>
      <c r="BI2301" s="2">
        <v>44440</v>
      </c>
      <c r="BJ2301" s="2">
        <v>44804</v>
      </c>
      <c r="BK2301" s="2">
        <v>44440</v>
      </c>
      <c r="BL2301" s="2">
        <v>44804</v>
      </c>
      <c r="BM2301" s="1">
        <v>35</v>
      </c>
      <c r="BN2301" s="1">
        <v>0</v>
      </c>
      <c r="BO2301" s="1">
        <v>8</v>
      </c>
      <c r="BP2301" s="1">
        <v>8</v>
      </c>
      <c r="BQ2301" s="1">
        <v>8</v>
      </c>
      <c r="BR2301" s="1">
        <v>8</v>
      </c>
      <c r="BS2301" s="1">
        <v>3</v>
      </c>
      <c r="BT2301" s="1">
        <v>0</v>
      </c>
      <c r="BU2301" s="1" t="str">
        <f t="shared" si="60"/>
        <v>8:00 AM</v>
      </c>
      <c r="BV2301" s="1" t="str">
        <f>"5:00 PM"</f>
        <v>5:00 PM</v>
      </c>
      <c r="BW2301" s="1" t="s">
        <v>135</v>
      </c>
      <c r="BX2301" s="1">
        <v>0</v>
      </c>
      <c r="BY2301" s="1">
        <v>12</v>
      </c>
      <c r="BZ2301" s="1" t="s">
        <v>111</v>
      </c>
      <c r="CA2301" s="1">
        <v>10</v>
      </c>
      <c r="CB2301" s="1" t="s">
        <v>20746</v>
      </c>
      <c r="CC2301" s="1" t="s">
        <v>11965</v>
      </c>
      <c r="CD2301" s="1" t="s">
        <v>1126</v>
      </c>
      <c r="CE2301" s="1" t="s">
        <v>116</v>
      </c>
      <c r="CF2301" s="1" t="s">
        <v>117</v>
      </c>
      <c r="CG2301" s="1">
        <v>96950</v>
      </c>
      <c r="CH2301" s="3">
        <v>10.039999999999999</v>
      </c>
      <c r="CI2301" s="3">
        <v>10.039999999999999</v>
      </c>
      <c r="CJ2301" s="3">
        <v>15.06</v>
      </c>
      <c r="CK2301" s="3">
        <v>15.06</v>
      </c>
      <c r="CL2301" s="1" t="s">
        <v>137</v>
      </c>
      <c r="CN2301" s="1" t="s">
        <v>139</v>
      </c>
      <c r="CP2301" s="1" t="s">
        <v>112</v>
      </c>
      <c r="CQ2301" s="1" t="s">
        <v>111</v>
      </c>
      <c r="CR2301" s="1" t="s">
        <v>112</v>
      </c>
      <c r="CS2301" s="1" t="s">
        <v>111</v>
      </c>
      <c r="CT2301" s="1" t="s">
        <v>138</v>
      </c>
      <c r="CU2301" s="1" t="s">
        <v>111</v>
      </c>
      <c r="CV2301" s="1" t="s">
        <v>111</v>
      </c>
      <c r="CW2301" s="1" t="s">
        <v>3961</v>
      </c>
      <c r="CX2301" s="1">
        <v>16702341795</v>
      </c>
      <c r="CY2301" s="1" t="s">
        <v>1135</v>
      </c>
      <c r="CZ2301" s="1" t="s">
        <v>1136</v>
      </c>
      <c r="DA2301" s="1" t="s">
        <v>111</v>
      </c>
      <c r="DB2301" s="1" t="s">
        <v>112</v>
      </c>
    </row>
    <row r="2302" spans="1:111" ht="15.6" customHeight="1" x14ac:dyDescent="0.25">
      <c r="A2302" s="1" t="s">
        <v>20748</v>
      </c>
      <c r="B2302" s="1" t="s">
        <v>238</v>
      </c>
      <c r="C2302" s="2">
        <v>44386.043747222226</v>
      </c>
      <c r="D2302" s="2">
        <v>44433</v>
      </c>
      <c r="E2302" s="1" t="s">
        <v>110</v>
      </c>
      <c r="F2302" s="2">
        <v>44462.833333333336</v>
      </c>
      <c r="G2302" s="1" t="s">
        <v>112</v>
      </c>
      <c r="H2302" s="1" t="s">
        <v>112</v>
      </c>
      <c r="I2302" s="1" t="s">
        <v>112</v>
      </c>
      <c r="J2302" s="1" t="s">
        <v>3494</v>
      </c>
      <c r="L2302" s="1" t="s">
        <v>20749</v>
      </c>
      <c r="M2302" s="1" t="s">
        <v>3497</v>
      </c>
      <c r="N2302" s="1" t="s">
        <v>399</v>
      </c>
      <c r="O2302" s="1" t="s">
        <v>117</v>
      </c>
      <c r="P2302" s="9">
        <v>96950</v>
      </c>
      <c r="Q2302" s="1" t="s">
        <v>118</v>
      </c>
      <c r="R2302" s="1" t="s">
        <v>168</v>
      </c>
      <c r="S2302" s="1">
        <v>16702852253</v>
      </c>
      <c r="U2302" s="1">
        <v>81131</v>
      </c>
      <c r="V2302" s="1" t="s">
        <v>119</v>
      </c>
      <c r="X2302" s="1" t="s">
        <v>3499</v>
      </c>
      <c r="Y2302" s="1" t="s">
        <v>3500</v>
      </c>
      <c r="Z2302" s="1" t="s">
        <v>3501</v>
      </c>
      <c r="AA2302" s="1" t="s">
        <v>2875</v>
      </c>
      <c r="AB2302" s="1" t="s">
        <v>4468</v>
      </c>
      <c r="AC2302" s="1" t="s">
        <v>4470</v>
      </c>
      <c r="AD2302" s="1" t="s">
        <v>863</v>
      </c>
      <c r="AE2302" s="1" t="s">
        <v>117</v>
      </c>
      <c r="AF2302" s="9">
        <v>96950</v>
      </c>
      <c r="AG2302" s="1" t="s">
        <v>118</v>
      </c>
      <c r="AH2302" s="1" t="s">
        <v>168</v>
      </c>
      <c r="AI2302" s="1">
        <v>16702852253</v>
      </c>
      <c r="AK2302" s="1" t="s">
        <v>3503</v>
      </c>
      <c r="BC2302" s="1" t="str">
        <f>"49-3042.00"</f>
        <v>49-3042.00</v>
      </c>
      <c r="BD2302" s="1" t="s">
        <v>1089</v>
      </c>
      <c r="BE2302" s="1" t="s">
        <v>20750</v>
      </c>
      <c r="BF2302" s="1" t="s">
        <v>20751</v>
      </c>
      <c r="BG2302" s="1">
        <v>1</v>
      </c>
      <c r="BH2302" s="1">
        <v>1</v>
      </c>
      <c r="BI2302" s="2">
        <v>44464</v>
      </c>
      <c r="BJ2302" s="2">
        <v>44828</v>
      </c>
      <c r="BK2302" s="2">
        <v>44464</v>
      </c>
      <c r="BL2302" s="2">
        <v>44828</v>
      </c>
      <c r="BM2302" s="1">
        <v>40</v>
      </c>
      <c r="BN2302" s="1">
        <v>0</v>
      </c>
      <c r="BO2302" s="1">
        <v>8</v>
      </c>
      <c r="BP2302" s="1">
        <v>8</v>
      </c>
      <c r="BQ2302" s="1">
        <v>8</v>
      </c>
      <c r="BR2302" s="1">
        <v>8</v>
      </c>
      <c r="BS2302" s="1">
        <v>8</v>
      </c>
      <c r="BT2302" s="1">
        <v>0</v>
      </c>
      <c r="BU2302" s="1" t="str">
        <f t="shared" si="60"/>
        <v>8:00 AM</v>
      </c>
      <c r="BV2302" s="1" t="str">
        <f>"5:00 PM"</f>
        <v>5:00 PM</v>
      </c>
      <c r="BW2302" s="1" t="s">
        <v>230</v>
      </c>
      <c r="BX2302" s="1">
        <v>0</v>
      </c>
      <c r="BY2302" s="1">
        <v>24</v>
      </c>
      <c r="BZ2302" s="1" t="s">
        <v>111</v>
      </c>
      <c r="CB2302" s="1" t="s">
        <v>20752</v>
      </c>
      <c r="CC2302" s="1" t="s">
        <v>20749</v>
      </c>
      <c r="CD2302" s="1" t="s">
        <v>3497</v>
      </c>
      <c r="CE2302" s="1" t="s">
        <v>399</v>
      </c>
      <c r="CF2302" s="1" t="s">
        <v>117</v>
      </c>
      <c r="CG2302" s="1">
        <v>96950</v>
      </c>
      <c r="CH2302" s="3">
        <v>10.15</v>
      </c>
      <c r="CI2302" s="3">
        <v>10.15</v>
      </c>
      <c r="CJ2302" s="3">
        <v>15.23</v>
      </c>
      <c r="CK2302" s="3">
        <v>15.23</v>
      </c>
      <c r="CL2302" s="1" t="s">
        <v>137</v>
      </c>
      <c r="CM2302" s="1" t="s">
        <v>168</v>
      </c>
      <c r="CN2302" s="1" t="s">
        <v>139</v>
      </c>
      <c r="CP2302" s="1" t="s">
        <v>112</v>
      </c>
      <c r="CQ2302" s="1" t="s">
        <v>111</v>
      </c>
      <c r="CR2302" s="1" t="s">
        <v>112</v>
      </c>
      <c r="CS2302" s="1" t="s">
        <v>111</v>
      </c>
      <c r="CT2302" s="1" t="s">
        <v>138</v>
      </c>
      <c r="CU2302" s="1" t="s">
        <v>111</v>
      </c>
      <c r="CV2302" s="1" t="s">
        <v>138</v>
      </c>
      <c r="CW2302" s="1" t="s">
        <v>4473</v>
      </c>
      <c r="CX2302" s="1">
        <v>16702852253</v>
      </c>
      <c r="CY2302" s="1" t="s">
        <v>3503</v>
      </c>
      <c r="CZ2302" s="1" t="s">
        <v>380</v>
      </c>
      <c r="DA2302" s="1" t="s">
        <v>111</v>
      </c>
      <c r="DB2302" s="1" t="s">
        <v>112</v>
      </c>
    </row>
    <row r="2303" spans="1:111" ht="15.6" customHeight="1" x14ac:dyDescent="0.25">
      <c r="A2303" s="1" t="s">
        <v>20757</v>
      </c>
      <c r="B2303" s="1" t="s">
        <v>238</v>
      </c>
      <c r="C2303" s="2">
        <v>44351.021149189815</v>
      </c>
      <c r="D2303" s="2">
        <v>44400</v>
      </c>
      <c r="E2303" s="1" t="s">
        <v>180</v>
      </c>
      <c r="G2303" s="1" t="s">
        <v>112</v>
      </c>
      <c r="H2303" s="1" t="s">
        <v>112</v>
      </c>
      <c r="I2303" s="1" t="s">
        <v>112</v>
      </c>
      <c r="J2303" s="1" t="s">
        <v>3925</v>
      </c>
      <c r="K2303" s="1" t="s">
        <v>3926</v>
      </c>
      <c r="L2303" s="1" t="s">
        <v>3927</v>
      </c>
      <c r="N2303" s="1" t="s">
        <v>116</v>
      </c>
      <c r="O2303" s="1" t="s">
        <v>117</v>
      </c>
      <c r="P2303" s="9">
        <v>96950</v>
      </c>
      <c r="Q2303" s="1" t="s">
        <v>118</v>
      </c>
      <c r="S2303" s="1">
        <v>16702331818</v>
      </c>
      <c r="U2303" s="1">
        <v>812112</v>
      </c>
      <c r="V2303" s="1" t="s">
        <v>119</v>
      </c>
      <c r="X2303" s="1" t="s">
        <v>210</v>
      </c>
      <c r="Y2303" s="1" t="s">
        <v>3928</v>
      </c>
      <c r="AA2303" s="1" t="s">
        <v>528</v>
      </c>
      <c r="AB2303" s="1" t="s">
        <v>3929</v>
      </c>
      <c r="AD2303" s="1" t="s">
        <v>116</v>
      </c>
      <c r="AE2303" s="1" t="s">
        <v>117</v>
      </c>
      <c r="AF2303" s="9">
        <v>96950</v>
      </c>
      <c r="AG2303" s="1" t="s">
        <v>118</v>
      </c>
      <c r="AI2303" s="1">
        <v>16704837119</v>
      </c>
      <c r="AK2303" s="1" t="s">
        <v>3930</v>
      </c>
      <c r="BC2303" s="1" t="str">
        <f>"31-9011.00"</f>
        <v>31-9011.00</v>
      </c>
      <c r="BD2303" s="1" t="s">
        <v>947</v>
      </c>
      <c r="BE2303" s="1" t="s">
        <v>3931</v>
      </c>
      <c r="BF2303" s="1" t="s">
        <v>3932</v>
      </c>
      <c r="BG2303" s="1">
        <v>3</v>
      </c>
      <c r="BH2303" s="1">
        <v>3</v>
      </c>
      <c r="BI2303" s="2">
        <v>44470</v>
      </c>
      <c r="BJ2303" s="2">
        <v>44834</v>
      </c>
      <c r="BK2303" s="2">
        <v>44470</v>
      </c>
      <c r="BL2303" s="2">
        <v>44834</v>
      </c>
      <c r="BM2303" s="1">
        <v>40</v>
      </c>
      <c r="BN2303" s="1">
        <v>6</v>
      </c>
      <c r="BO2303" s="1">
        <v>6</v>
      </c>
      <c r="BP2303" s="1">
        <v>0</v>
      </c>
      <c r="BQ2303" s="1">
        <v>7</v>
      </c>
      <c r="BR2303" s="1">
        <v>7</v>
      </c>
      <c r="BS2303" s="1">
        <v>7</v>
      </c>
      <c r="BT2303" s="1">
        <v>7</v>
      </c>
      <c r="BU2303" s="1" t="str">
        <f>"2:00 PM"</f>
        <v>2:00 PM</v>
      </c>
      <c r="BV2303" s="1" t="str">
        <f>"10:00 PM"</f>
        <v>10:00 PM</v>
      </c>
      <c r="BW2303" s="1" t="s">
        <v>230</v>
      </c>
      <c r="BX2303" s="1">
        <v>0</v>
      </c>
      <c r="BY2303" s="1">
        <v>12</v>
      </c>
      <c r="BZ2303" s="1" t="s">
        <v>112</v>
      </c>
      <c r="CA2303" s="1">
        <v>0</v>
      </c>
      <c r="CB2303" s="4" t="s">
        <v>3933</v>
      </c>
      <c r="CC2303" s="1" t="s">
        <v>3934</v>
      </c>
      <c r="CE2303" s="1" t="s">
        <v>116</v>
      </c>
      <c r="CF2303" s="1" t="s">
        <v>117</v>
      </c>
      <c r="CG2303" s="1">
        <v>96950</v>
      </c>
      <c r="CH2303" s="3">
        <v>10.6</v>
      </c>
      <c r="CI2303" s="3">
        <v>11</v>
      </c>
      <c r="CJ2303" s="3">
        <v>15.9</v>
      </c>
      <c r="CK2303" s="3">
        <v>16.5</v>
      </c>
      <c r="CL2303" s="1" t="s">
        <v>137</v>
      </c>
      <c r="CM2303" s="1" t="s">
        <v>362</v>
      </c>
      <c r="CN2303" s="1" t="s">
        <v>139</v>
      </c>
      <c r="CP2303" s="1" t="s">
        <v>112</v>
      </c>
      <c r="CQ2303" s="1" t="s">
        <v>111</v>
      </c>
      <c r="CR2303" s="1" t="s">
        <v>111</v>
      </c>
      <c r="CS2303" s="1" t="s">
        <v>111</v>
      </c>
      <c r="CT2303" s="1" t="s">
        <v>111</v>
      </c>
      <c r="CU2303" s="1" t="s">
        <v>111</v>
      </c>
      <c r="CV2303" s="1" t="s">
        <v>111</v>
      </c>
      <c r="CW2303" s="1" t="s">
        <v>3935</v>
      </c>
      <c r="CX2303" s="1">
        <v>16702331818</v>
      </c>
      <c r="CY2303" s="1" t="s">
        <v>3930</v>
      </c>
      <c r="CZ2303" s="1" t="s">
        <v>138</v>
      </c>
      <c r="DA2303" s="1" t="s">
        <v>111</v>
      </c>
      <c r="DB2303" s="1" t="s">
        <v>112</v>
      </c>
    </row>
    <row r="2304" spans="1:111" ht="15.6" customHeight="1" x14ac:dyDescent="0.25">
      <c r="A2304" s="1" t="s">
        <v>20758</v>
      </c>
      <c r="B2304" s="1" t="s">
        <v>238</v>
      </c>
      <c r="C2304" s="2">
        <v>44386.020871875</v>
      </c>
      <c r="D2304" s="2">
        <v>44420</v>
      </c>
      <c r="E2304" s="1" t="s">
        <v>180</v>
      </c>
      <c r="G2304" s="1" t="s">
        <v>112</v>
      </c>
      <c r="H2304" s="1" t="s">
        <v>112</v>
      </c>
      <c r="I2304" s="1" t="s">
        <v>112</v>
      </c>
      <c r="J2304" s="1" t="s">
        <v>5364</v>
      </c>
      <c r="K2304" s="1" t="s">
        <v>5365</v>
      </c>
      <c r="L2304" s="1" t="s">
        <v>5366</v>
      </c>
      <c r="N2304" s="1" t="s">
        <v>116</v>
      </c>
      <c r="O2304" s="1" t="s">
        <v>117</v>
      </c>
      <c r="P2304" s="9">
        <v>96950</v>
      </c>
      <c r="Q2304" s="1" t="s">
        <v>118</v>
      </c>
      <c r="S2304" s="1">
        <v>16702338883</v>
      </c>
      <c r="U2304" s="1">
        <v>23622</v>
      </c>
      <c r="V2304" s="1" t="s">
        <v>119</v>
      </c>
      <c r="X2304" s="1" t="s">
        <v>5367</v>
      </c>
      <c r="Y2304" s="1" t="s">
        <v>5368</v>
      </c>
      <c r="Z2304" s="1" t="s">
        <v>5369</v>
      </c>
      <c r="AA2304" s="1" t="s">
        <v>373</v>
      </c>
      <c r="AB2304" s="1" t="s">
        <v>5370</v>
      </c>
      <c r="AD2304" s="1" t="s">
        <v>116</v>
      </c>
      <c r="AE2304" s="1" t="s">
        <v>117</v>
      </c>
      <c r="AF2304" s="9">
        <v>96950</v>
      </c>
      <c r="AG2304" s="1" t="s">
        <v>118</v>
      </c>
      <c r="AI2304" s="1">
        <v>16702338883</v>
      </c>
      <c r="AK2304" s="1" t="s">
        <v>5371</v>
      </c>
      <c r="BC2304" s="1" t="str">
        <f>"17-3022.00"</f>
        <v>17-3022.00</v>
      </c>
      <c r="BD2304" s="1" t="s">
        <v>602</v>
      </c>
      <c r="BE2304" s="1" t="s">
        <v>9237</v>
      </c>
      <c r="BF2304" s="1" t="s">
        <v>7473</v>
      </c>
      <c r="BG2304" s="1">
        <v>1</v>
      </c>
      <c r="BH2304" s="1">
        <v>1</v>
      </c>
      <c r="BI2304" s="2">
        <v>44470</v>
      </c>
      <c r="BJ2304" s="2">
        <v>44834</v>
      </c>
      <c r="BK2304" s="2">
        <v>44470</v>
      </c>
      <c r="BL2304" s="2">
        <v>44834</v>
      </c>
      <c r="BM2304" s="1">
        <v>40</v>
      </c>
      <c r="BN2304" s="1">
        <v>0</v>
      </c>
      <c r="BO2304" s="1">
        <v>8</v>
      </c>
      <c r="BP2304" s="1">
        <v>8</v>
      </c>
      <c r="BQ2304" s="1">
        <v>8</v>
      </c>
      <c r="BR2304" s="1">
        <v>8</v>
      </c>
      <c r="BS2304" s="1">
        <v>8</v>
      </c>
      <c r="BT2304" s="1">
        <v>0</v>
      </c>
      <c r="BU2304" s="1" t="str">
        <f>"8:00 AM"</f>
        <v>8:00 AM</v>
      </c>
      <c r="BV2304" s="1" t="str">
        <f>"5:00 PM"</f>
        <v>5:00 PM</v>
      </c>
      <c r="BW2304" s="1" t="s">
        <v>392</v>
      </c>
      <c r="BX2304" s="1">
        <v>0</v>
      </c>
      <c r="BY2304" s="1">
        <v>24</v>
      </c>
      <c r="BZ2304" s="1" t="s">
        <v>112</v>
      </c>
      <c r="CB2304" s="1" t="s">
        <v>9238</v>
      </c>
      <c r="CC2304" s="1" t="s">
        <v>5375</v>
      </c>
      <c r="CE2304" s="1" t="s">
        <v>167</v>
      </c>
      <c r="CF2304" s="1" t="s">
        <v>117</v>
      </c>
      <c r="CG2304" s="1">
        <v>96950</v>
      </c>
      <c r="CH2304" s="3">
        <v>17.25</v>
      </c>
      <c r="CI2304" s="3">
        <v>17.25</v>
      </c>
      <c r="CJ2304" s="3">
        <v>25.87</v>
      </c>
      <c r="CK2304" s="3">
        <v>25.87</v>
      </c>
      <c r="CL2304" s="1" t="s">
        <v>137</v>
      </c>
      <c r="CM2304" s="1" t="s">
        <v>168</v>
      </c>
      <c r="CN2304" s="1" t="s">
        <v>139</v>
      </c>
      <c r="CP2304" s="1" t="s">
        <v>112</v>
      </c>
      <c r="CQ2304" s="1" t="s">
        <v>111</v>
      </c>
      <c r="CR2304" s="1" t="s">
        <v>111</v>
      </c>
      <c r="CS2304" s="1" t="s">
        <v>111</v>
      </c>
      <c r="CT2304" s="1" t="s">
        <v>138</v>
      </c>
      <c r="CU2304" s="1" t="s">
        <v>111</v>
      </c>
      <c r="CV2304" s="1" t="s">
        <v>111</v>
      </c>
      <c r="CW2304" s="1" t="s">
        <v>1059</v>
      </c>
      <c r="CX2304" s="1">
        <v>16702338883</v>
      </c>
      <c r="CY2304" s="1" t="s">
        <v>5371</v>
      </c>
      <c r="CZ2304" s="1" t="s">
        <v>138</v>
      </c>
      <c r="DA2304" s="1" t="s">
        <v>111</v>
      </c>
      <c r="DB2304" s="1" t="s">
        <v>112</v>
      </c>
    </row>
    <row r="2305" spans="1:111" ht="15.6" customHeight="1" x14ac:dyDescent="0.25">
      <c r="A2305" s="1" t="s">
        <v>20759</v>
      </c>
      <c r="B2305" s="1" t="s">
        <v>238</v>
      </c>
      <c r="C2305" s="2">
        <v>44355.701141087964</v>
      </c>
      <c r="D2305" s="2">
        <v>44398</v>
      </c>
      <c r="E2305" s="1" t="s">
        <v>180</v>
      </c>
      <c r="G2305" s="1" t="s">
        <v>112</v>
      </c>
      <c r="H2305" s="1" t="s">
        <v>112</v>
      </c>
      <c r="I2305" s="1" t="s">
        <v>112</v>
      </c>
      <c r="J2305" s="1" t="s">
        <v>20094</v>
      </c>
      <c r="K2305" s="1" t="s">
        <v>20760</v>
      </c>
      <c r="L2305" s="1" t="s">
        <v>20096</v>
      </c>
      <c r="M2305" s="1" t="s">
        <v>4377</v>
      </c>
      <c r="N2305" s="1" t="s">
        <v>1759</v>
      </c>
      <c r="O2305" s="1" t="s">
        <v>117</v>
      </c>
      <c r="P2305" s="9">
        <v>96952</v>
      </c>
      <c r="Q2305" s="1" t="s">
        <v>118</v>
      </c>
      <c r="R2305" s="1" t="s">
        <v>117</v>
      </c>
      <c r="S2305" s="1">
        <v>16704333886</v>
      </c>
      <c r="U2305" s="1">
        <v>722513</v>
      </c>
      <c r="V2305" s="1" t="s">
        <v>119</v>
      </c>
      <c r="X2305" s="1" t="s">
        <v>3050</v>
      </c>
      <c r="Y2305" s="1" t="s">
        <v>20097</v>
      </c>
      <c r="Z2305" s="1" t="s">
        <v>20098</v>
      </c>
      <c r="AA2305" s="1" t="s">
        <v>1332</v>
      </c>
      <c r="AB2305" s="1" t="s">
        <v>20096</v>
      </c>
      <c r="AC2305" s="1" t="s">
        <v>4377</v>
      </c>
      <c r="AD2305" s="1" t="s">
        <v>1759</v>
      </c>
      <c r="AE2305" s="1" t="s">
        <v>117</v>
      </c>
      <c r="AF2305" s="9">
        <v>96952</v>
      </c>
      <c r="AG2305" s="1" t="s">
        <v>118</v>
      </c>
      <c r="AH2305" s="1" t="s">
        <v>117</v>
      </c>
      <c r="AI2305" s="1">
        <v>16704333886</v>
      </c>
      <c r="AK2305" s="1" t="s">
        <v>20100</v>
      </c>
      <c r="BC2305" s="1" t="str">
        <f>"35-2015.00"</f>
        <v>35-2015.00</v>
      </c>
      <c r="BD2305" s="1" t="s">
        <v>3504</v>
      </c>
      <c r="BE2305" s="1" t="s">
        <v>20761</v>
      </c>
      <c r="BF2305" s="1" t="s">
        <v>154</v>
      </c>
      <c r="BG2305" s="1">
        <v>2</v>
      </c>
      <c r="BH2305" s="1">
        <v>2</v>
      </c>
      <c r="BI2305" s="2">
        <v>44470</v>
      </c>
      <c r="BJ2305" s="2">
        <v>44834</v>
      </c>
      <c r="BK2305" s="2">
        <v>44470</v>
      </c>
      <c r="BL2305" s="2">
        <v>44834</v>
      </c>
      <c r="BM2305" s="1">
        <v>40</v>
      </c>
      <c r="BN2305" s="1">
        <v>0</v>
      </c>
      <c r="BO2305" s="1">
        <v>8</v>
      </c>
      <c r="BP2305" s="1">
        <v>8</v>
      </c>
      <c r="BQ2305" s="1">
        <v>8</v>
      </c>
      <c r="BR2305" s="1">
        <v>8</v>
      </c>
      <c r="BS2305" s="1">
        <v>8</v>
      </c>
      <c r="BT2305" s="1">
        <v>0</v>
      </c>
      <c r="BU2305" s="1" t="str">
        <f>"6:00 AM"</f>
        <v>6:00 AM</v>
      </c>
      <c r="BV2305" s="1" t="str">
        <f>"3:00 PM"</f>
        <v>3:00 PM</v>
      </c>
      <c r="BW2305" s="1" t="s">
        <v>135</v>
      </c>
      <c r="BX2305" s="1">
        <v>0</v>
      </c>
      <c r="BY2305" s="1">
        <v>3</v>
      </c>
      <c r="BZ2305" s="1" t="s">
        <v>112</v>
      </c>
      <c r="CB2305" s="1" t="s">
        <v>20762</v>
      </c>
      <c r="CC2305" s="1" t="s">
        <v>20103</v>
      </c>
      <c r="CD2305" s="1" t="s">
        <v>4377</v>
      </c>
      <c r="CE2305" s="1" t="s">
        <v>1759</v>
      </c>
      <c r="CF2305" s="1" t="s">
        <v>117</v>
      </c>
      <c r="CG2305" s="1">
        <v>96952</v>
      </c>
      <c r="CH2305" s="3">
        <v>9.0500000000000007</v>
      </c>
      <c r="CI2305" s="3">
        <v>9.5</v>
      </c>
      <c r="CJ2305" s="3">
        <v>13.57</v>
      </c>
      <c r="CK2305" s="3">
        <v>14.25</v>
      </c>
      <c r="CL2305" s="1" t="s">
        <v>137</v>
      </c>
      <c r="CM2305" s="1" t="s">
        <v>138</v>
      </c>
      <c r="CN2305" s="1" t="s">
        <v>218</v>
      </c>
      <c r="CP2305" s="1" t="s">
        <v>112</v>
      </c>
      <c r="CQ2305" s="1" t="s">
        <v>111</v>
      </c>
      <c r="CR2305" s="1" t="s">
        <v>111</v>
      </c>
      <c r="CS2305" s="1" t="s">
        <v>111</v>
      </c>
      <c r="CT2305" s="1" t="s">
        <v>138</v>
      </c>
      <c r="CU2305" s="1" t="s">
        <v>111</v>
      </c>
      <c r="CV2305" s="1" t="s">
        <v>138</v>
      </c>
      <c r="CW2305" s="1" t="s">
        <v>1324</v>
      </c>
      <c r="CX2305" s="1">
        <v>16704333886</v>
      </c>
      <c r="CY2305" s="1" t="s">
        <v>20100</v>
      </c>
      <c r="CZ2305" s="1" t="s">
        <v>138</v>
      </c>
      <c r="DA2305" s="1" t="s">
        <v>111</v>
      </c>
      <c r="DB2305" s="1" t="s">
        <v>112</v>
      </c>
    </row>
    <row r="2306" spans="1:111" ht="15.6" customHeight="1" x14ac:dyDescent="0.25">
      <c r="A2306" s="1" t="s">
        <v>20763</v>
      </c>
      <c r="B2306" s="1" t="s">
        <v>238</v>
      </c>
      <c r="C2306" s="2">
        <v>44355.874511689814</v>
      </c>
      <c r="D2306" s="2">
        <v>44399</v>
      </c>
      <c r="E2306" s="1" t="s">
        <v>110</v>
      </c>
      <c r="F2306" s="2">
        <v>44438.833333333336</v>
      </c>
      <c r="G2306" s="1" t="s">
        <v>112</v>
      </c>
      <c r="H2306" s="1" t="s">
        <v>112</v>
      </c>
      <c r="I2306" s="1" t="s">
        <v>112</v>
      </c>
      <c r="J2306" s="1" t="s">
        <v>4498</v>
      </c>
      <c r="K2306" s="1" t="s">
        <v>4499</v>
      </c>
      <c r="L2306" s="1" t="s">
        <v>1554</v>
      </c>
      <c r="M2306" s="1" t="s">
        <v>4500</v>
      </c>
      <c r="N2306" s="1" t="s">
        <v>116</v>
      </c>
      <c r="O2306" s="1" t="s">
        <v>117</v>
      </c>
      <c r="P2306" s="9">
        <v>96950</v>
      </c>
      <c r="Q2306" s="1" t="s">
        <v>118</v>
      </c>
      <c r="R2306" s="1" t="s">
        <v>719</v>
      </c>
      <c r="S2306" s="1">
        <v>16702347492</v>
      </c>
      <c r="U2306" s="1">
        <v>722320</v>
      </c>
      <c r="V2306" s="1" t="s">
        <v>119</v>
      </c>
      <c r="X2306" s="1" t="s">
        <v>4501</v>
      </c>
      <c r="Y2306" s="1" t="s">
        <v>4502</v>
      </c>
      <c r="Z2306" s="1" t="s">
        <v>4503</v>
      </c>
      <c r="AA2306" s="1" t="s">
        <v>245</v>
      </c>
      <c r="AB2306" s="1" t="s">
        <v>1554</v>
      </c>
      <c r="AC2306" s="1" t="s">
        <v>4500</v>
      </c>
      <c r="AD2306" s="1" t="s">
        <v>116</v>
      </c>
      <c r="AE2306" s="1" t="s">
        <v>117</v>
      </c>
      <c r="AF2306" s="9">
        <v>96950</v>
      </c>
      <c r="AG2306" s="1" t="s">
        <v>118</v>
      </c>
      <c r="AI2306" s="1">
        <v>16702347492</v>
      </c>
      <c r="AK2306" s="1" t="s">
        <v>4504</v>
      </c>
      <c r="BC2306" s="1" t="str">
        <f>"53-3031.00"</f>
        <v>53-3031.00</v>
      </c>
      <c r="BD2306" s="1" t="s">
        <v>3272</v>
      </c>
      <c r="BE2306" s="1" t="s">
        <v>20764</v>
      </c>
      <c r="BF2306" s="1" t="s">
        <v>20765</v>
      </c>
      <c r="BG2306" s="1">
        <v>5</v>
      </c>
      <c r="BH2306" s="1">
        <v>5</v>
      </c>
      <c r="BI2306" s="2">
        <v>44440</v>
      </c>
      <c r="BJ2306" s="2">
        <v>44804</v>
      </c>
      <c r="BK2306" s="2">
        <v>44440</v>
      </c>
      <c r="BL2306" s="2">
        <v>44804</v>
      </c>
      <c r="BM2306" s="1">
        <v>35</v>
      </c>
      <c r="BN2306" s="1">
        <v>0</v>
      </c>
      <c r="BO2306" s="1">
        <v>7</v>
      </c>
      <c r="BP2306" s="1">
        <v>7</v>
      </c>
      <c r="BQ2306" s="1">
        <v>7</v>
      </c>
      <c r="BR2306" s="1">
        <v>7</v>
      </c>
      <c r="BS2306" s="1">
        <v>7</v>
      </c>
      <c r="BT2306" s="1">
        <v>0</v>
      </c>
      <c r="BU2306" s="1" t="str">
        <f>"7:00 AM"</f>
        <v>7:00 AM</v>
      </c>
      <c r="BV2306" s="1" t="str">
        <f>"4:00 PM"</f>
        <v>4:00 PM</v>
      </c>
      <c r="BW2306" s="1" t="s">
        <v>135</v>
      </c>
      <c r="BX2306" s="1">
        <v>0</v>
      </c>
      <c r="BY2306" s="1">
        <v>12</v>
      </c>
      <c r="BZ2306" s="1" t="s">
        <v>112</v>
      </c>
      <c r="CB2306" s="1" t="s">
        <v>719</v>
      </c>
      <c r="CC2306" s="1" t="s">
        <v>1554</v>
      </c>
      <c r="CD2306" s="1" t="s">
        <v>4500</v>
      </c>
      <c r="CE2306" s="1" t="s">
        <v>116</v>
      </c>
      <c r="CF2306" s="1" t="s">
        <v>117</v>
      </c>
      <c r="CG2306" s="1">
        <v>96950</v>
      </c>
      <c r="CH2306" s="3">
        <v>7.69</v>
      </c>
      <c r="CI2306" s="3">
        <v>8</v>
      </c>
      <c r="CJ2306" s="3">
        <v>11.54</v>
      </c>
      <c r="CK2306" s="3">
        <v>12</v>
      </c>
      <c r="CL2306" s="1" t="s">
        <v>137</v>
      </c>
      <c r="CM2306" s="1" t="s">
        <v>719</v>
      </c>
      <c r="CN2306" s="1" t="s">
        <v>139</v>
      </c>
      <c r="CP2306" s="1" t="s">
        <v>112</v>
      </c>
      <c r="CQ2306" s="1" t="s">
        <v>111</v>
      </c>
      <c r="CR2306" s="1" t="s">
        <v>112</v>
      </c>
      <c r="CS2306" s="1" t="s">
        <v>111</v>
      </c>
      <c r="CT2306" s="1" t="s">
        <v>138</v>
      </c>
      <c r="CU2306" s="1" t="s">
        <v>111</v>
      </c>
      <c r="CV2306" s="1" t="s">
        <v>138</v>
      </c>
      <c r="CW2306" s="1" t="s">
        <v>2313</v>
      </c>
      <c r="CX2306" s="1">
        <v>16702347492</v>
      </c>
      <c r="CY2306" s="1" t="s">
        <v>4504</v>
      </c>
      <c r="CZ2306" s="1" t="s">
        <v>716</v>
      </c>
      <c r="DA2306" s="1" t="s">
        <v>111</v>
      </c>
      <c r="DB2306" s="1" t="s">
        <v>112</v>
      </c>
    </row>
    <row r="2307" spans="1:111" ht="15.6" customHeight="1" x14ac:dyDescent="0.25">
      <c r="A2307" s="1" t="s">
        <v>20766</v>
      </c>
      <c r="B2307" s="1" t="s">
        <v>238</v>
      </c>
      <c r="C2307" s="2">
        <v>44352.123949074077</v>
      </c>
      <c r="D2307" s="2">
        <v>44390</v>
      </c>
      <c r="E2307" s="1" t="s">
        <v>180</v>
      </c>
      <c r="G2307" s="1" t="s">
        <v>112</v>
      </c>
      <c r="H2307" s="1" t="s">
        <v>112</v>
      </c>
      <c r="I2307" s="1" t="s">
        <v>112</v>
      </c>
      <c r="J2307" s="1" t="s">
        <v>505</v>
      </c>
      <c r="K2307" s="1" t="s">
        <v>230</v>
      </c>
      <c r="L2307" s="1" t="s">
        <v>1290</v>
      </c>
      <c r="M2307" s="1" t="s">
        <v>507</v>
      </c>
      <c r="N2307" s="1" t="s">
        <v>167</v>
      </c>
      <c r="O2307" s="1" t="s">
        <v>117</v>
      </c>
      <c r="P2307" s="9">
        <v>96950</v>
      </c>
      <c r="Q2307" s="1" t="s">
        <v>118</v>
      </c>
      <c r="S2307" s="1">
        <v>16702356622</v>
      </c>
      <c r="U2307" s="1">
        <v>236115</v>
      </c>
      <c r="V2307" s="1" t="s">
        <v>119</v>
      </c>
      <c r="X2307" s="1" t="s">
        <v>508</v>
      </c>
      <c r="Y2307" s="1" t="s">
        <v>509</v>
      </c>
      <c r="Z2307" s="1" t="s">
        <v>510</v>
      </c>
      <c r="AA2307" s="1" t="s">
        <v>511</v>
      </c>
      <c r="AB2307" s="1" t="s">
        <v>13887</v>
      </c>
      <c r="AC2307" s="1" t="s">
        <v>1038</v>
      </c>
      <c r="AD2307" s="1" t="s">
        <v>167</v>
      </c>
      <c r="AE2307" s="1" t="s">
        <v>117</v>
      </c>
      <c r="AF2307" s="9">
        <v>96950</v>
      </c>
      <c r="AG2307" s="1" t="s">
        <v>118</v>
      </c>
      <c r="AI2307" s="1">
        <v>16702356622</v>
      </c>
      <c r="AK2307" s="1" t="s">
        <v>513</v>
      </c>
      <c r="BC2307" s="1" t="str">
        <f>"47-2051.00"</f>
        <v>47-2051.00</v>
      </c>
      <c r="BD2307" s="1" t="s">
        <v>295</v>
      </c>
      <c r="BE2307" s="1" t="s">
        <v>20767</v>
      </c>
      <c r="BF2307" s="1" t="s">
        <v>3535</v>
      </c>
      <c r="BG2307" s="1">
        <v>5</v>
      </c>
      <c r="BH2307" s="1">
        <v>5</v>
      </c>
      <c r="BI2307" s="2">
        <v>44440</v>
      </c>
      <c r="BJ2307" s="2">
        <v>44834</v>
      </c>
      <c r="BK2307" s="2">
        <v>44440</v>
      </c>
      <c r="BL2307" s="2">
        <v>44834</v>
      </c>
      <c r="BM2307" s="1">
        <v>40</v>
      </c>
      <c r="BN2307" s="1">
        <v>0</v>
      </c>
      <c r="BO2307" s="1">
        <v>8</v>
      </c>
      <c r="BP2307" s="1">
        <v>8</v>
      </c>
      <c r="BQ2307" s="1">
        <v>8</v>
      </c>
      <c r="BR2307" s="1">
        <v>8</v>
      </c>
      <c r="BS2307" s="1">
        <v>8</v>
      </c>
      <c r="BT2307" s="1">
        <v>0</v>
      </c>
      <c r="BU2307" s="1" t="str">
        <f>"7:30 AM"</f>
        <v>7:30 AM</v>
      </c>
      <c r="BV2307" s="1" t="str">
        <f>"4:30 PM"</f>
        <v>4:30 PM</v>
      </c>
      <c r="BW2307" s="1" t="s">
        <v>135</v>
      </c>
      <c r="BX2307" s="1">
        <v>0</v>
      </c>
      <c r="BY2307" s="1">
        <v>6</v>
      </c>
      <c r="BZ2307" s="1" t="s">
        <v>112</v>
      </c>
      <c r="CA2307" s="1">
        <v>0</v>
      </c>
      <c r="CB2307" s="1" t="s">
        <v>20768</v>
      </c>
      <c r="CC2307" s="1" t="s">
        <v>1290</v>
      </c>
      <c r="CD2307" s="1" t="s">
        <v>507</v>
      </c>
      <c r="CE2307" s="1" t="s">
        <v>167</v>
      </c>
      <c r="CF2307" s="1" t="s">
        <v>117</v>
      </c>
      <c r="CG2307" s="1">
        <v>96950</v>
      </c>
      <c r="CH2307" s="3">
        <v>10.53</v>
      </c>
      <c r="CI2307" s="3">
        <v>10.53</v>
      </c>
      <c r="CJ2307" s="3">
        <v>15.8</v>
      </c>
      <c r="CK2307" s="3">
        <v>15.8</v>
      </c>
      <c r="CL2307" s="1" t="s">
        <v>137</v>
      </c>
      <c r="CM2307" s="1" t="s">
        <v>230</v>
      </c>
      <c r="CN2307" s="1" t="s">
        <v>139</v>
      </c>
      <c r="CP2307" s="1" t="s">
        <v>112</v>
      </c>
      <c r="CQ2307" s="1" t="s">
        <v>111</v>
      </c>
      <c r="CR2307" s="1" t="s">
        <v>111</v>
      </c>
      <c r="CS2307" s="1" t="s">
        <v>111</v>
      </c>
      <c r="CT2307" s="1" t="s">
        <v>138</v>
      </c>
      <c r="CU2307" s="1" t="s">
        <v>111</v>
      </c>
      <c r="CV2307" s="1" t="s">
        <v>111</v>
      </c>
      <c r="CW2307" s="1" t="s">
        <v>18713</v>
      </c>
      <c r="CX2307" s="1">
        <v>16702356622</v>
      </c>
      <c r="CY2307" s="1" t="s">
        <v>513</v>
      </c>
      <c r="CZ2307" s="1" t="s">
        <v>230</v>
      </c>
      <c r="DA2307" s="1" t="s">
        <v>111</v>
      </c>
      <c r="DB2307" s="1" t="s">
        <v>112</v>
      </c>
    </row>
    <row r="2308" spans="1:111" ht="15.6" customHeight="1" x14ac:dyDescent="0.25">
      <c r="A2308" s="1" t="s">
        <v>20769</v>
      </c>
      <c r="B2308" s="1" t="s">
        <v>238</v>
      </c>
      <c r="C2308" s="2">
        <v>44353.84293298611</v>
      </c>
      <c r="D2308" s="2">
        <v>44389</v>
      </c>
      <c r="E2308" s="1" t="s">
        <v>180</v>
      </c>
      <c r="G2308" s="1" t="s">
        <v>112</v>
      </c>
      <c r="H2308" s="1" t="s">
        <v>112</v>
      </c>
      <c r="I2308" s="1" t="s">
        <v>112</v>
      </c>
      <c r="J2308" s="1" t="s">
        <v>287</v>
      </c>
      <c r="L2308" s="1" t="s">
        <v>7637</v>
      </c>
      <c r="M2308" s="1" t="s">
        <v>293</v>
      </c>
      <c r="N2308" s="1" t="s">
        <v>116</v>
      </c>
      <c r="O2308" s="1" t="s">
        <v>117</v>
      </c>
      <c r="P2308" s="9">
        <v>96950</v>
      </c>
      <c r="Q2308" s="1" t="s">
        <v>118</v>
      </c>
      <c r="S2308" s="1">
        <v>16702873831</v>
      </c>
      <c r="U2308" s="1">
        <v>236116</v>
      </c>
      <c r="V2308" s="1" t="s">
        <v>119</v>
      </c>
      <c r="X2308" s="1" t="s">
        <v>7638</v>
      </c>
      <c r="Y2308" s="1" t="s">
        <v>291</v>
      </c>
      <c r="AA2308" s="1" t="s">
        <v>245</v>
      </c>
      <c r="AB2308" s="1" t="s">
        <v>7637</v>
      </c>
      <c r="AC2308" s="1" t="s">
        <v>293</v>
      </c>
      <c r="AD2308" s="1" t="s">
        <v>116</v>
      </c>
      <c r="AE2308" s="1" t="s">
        <v>117</v>
      </c>
      <c r="AF2308" s="9">
        <v>96950</v>
      </c>
      <c r="AG2308" s="1" t="s">
        <v>118</v>
      </c>
      <c r="AI2308" s="1">
        <v>16702873831</v>
      </c>
      <c r="AK2308" s="1" t="s">
        <v>294</v>
      </c>
      <c r="BC2308" s="1" t="str">
        <f>"47-2111.00"</f>
        <v>47-2111.00</v>
      </c>
      <c r="BD2308" s="1" t="s">
        <v>1792</v>
      </c>
      <c r="BE2308" s="1" t="s">
        <v>7639</v>
      </c>
      <c r="BF2308" s="1" t="s">
        <v>7640</v>
      </c>
      <c r="BG2308" s="1">
        <v>20</v>
      </c>
      <c r="BH2308" s="1">
        <v>20</v>
      </c>
      <c r="BI2308" s="2">
        <v>44470</v>
      </c>
      <c r="BJ2308" s="2">
        <v>44834</v>
      </c>
      <c r="BK2308" s="2">
        <v>44470</v>
      </c>
      <c r="BL2308" s="2">
        <v>44834</v>
      </c>
      <c r="BM2308" s="1">
        <v>40</v>
      </c>
      <c r="BN2308" s="1">
        <v>0</v>
      </c>
      <c r="BO2308" s="1">
        <v>8</v>
      </c>
      <c r="BP2308" s="1">
        <v>8</v>
      </c>
      <c r="BQ2308" s="1">
        <v>8</v>
      </c>
      <c r="BR2308" s="1">
        <v>8</v>
      </c>
      <c r="BS2308" s="1">
        <v>8</v>
      </c>
      <c r="BT2308" s="1">
        <v>0</v>
      </c>
      <c r="BU2308" s="1" t="str">
        <f>"8:00 AM"</f>
        <v>8:00 AM</v>
      </c>
      <c r="BV2308" s="1" t="str">
        <f>"5:00 PM"</f>
        <v>5:00 PM</v>
      </c>
      <c r="BW2308" s="1" t="s">
        <v>135</v>
      </c>
      <c r="BX2308" s="1">
        <v>0</v>
      </c>
      <c r="BY2308" s="1">
        <v>24</v>
      </c>
      <c r="BZ2308" s="1" t="s">
        <v>112</v>
      </c>
      <c r="CB2308" s="1" t="s">
        <v>7641</v>
      </c>
      <c r="CC2308" s="1" t="s">
        <v>299</v>
      </c>
      <c r="CD2308" s="1" t="s">
        <v>293</v>
      </c>
      <c r="CE2308" s="1" t="s">
        <v>116</v>
      </c>
      <c r="CF2308" s="1" t="s">
        <v>117</v>
      </c>
      <c r="CG2308" s="1">
        <v>96950</v>
      </c>
      <c r="CH2308" s="3">
        <v>10.53</v>
      </c>
      <c r="CI2308" s="3">
        <v>10.53</v>
      </c>
      <c r="CJ2308" s="3">
        <v>15.8</v>
      </c>
      <c r="CK2308" s="3">
        <v>15.8</v>
      </c>
      <c r="CL2308" s="1" t="s">
        <v>137</v>
      </c>
      <c r="CM2308" s="1" t="s">
        <v>138</v>
      </c>
      <c r="CN2308" s="1" t="s">
        <v>139</v>
      </c>
      <c r="CP2308" s="1" t="s">
        <v>112</v>
      </c>
      <c r="CQ2308" s="1" t="s">
        <v>111</v>
      </c>
      <c r="CR2308" s="1" t="s">
        <v>112</v>
      </c>
      <c r="CS2308" s="1" t="s">
        <v>111</v>
      </c>
      <c r="CT2308" s="1" t="s">
        <v>138</v>
      </c>
      <c r="CU2308" s="1" t="s">
        <v>111</v>
      </c>
      <c r="CV2308" s="1" t="s">
        <v>138</v>
      </c>
      <c r="CW2308" s="1" t="s">
        <v>300</v>
      </c>
      <c r="CX2308" s="1">
        <v>16702873831</v>
      </c>
      <c r="CY2308" s="1" t="s">
        <v>294</v>
      </c>
      <c r="CZ2308" s="1" t="s">
        <v>138</v>
      </c>
      <c r="DA2308" s="1" t="s">
        <v>111</v>
      </c>
      <c r="DB2308" s="1" t="s">
        <v>112</v>
      </c>
    </row>
    <row r="2309" spans="1:111" ht="15.6" customHeight="1" x14ac:dyDescent="0.25">
      <c r="A2309" s="1" t="s">
        <v>20771</v>
      </c>
      <c r="B2309" s="1" t="s">
        <v>238</v>
      </c>
      <c r="C2309" s="2">
        <v>44354.808491782409</v>
      </c>
      <c r="D2309" s="2">
        <v>44406</v>
      </c>
      <c r="E2309" s="1" t="s">
        <v>180</v>
      </c>
      <c r="G2309" s="1" t="s">
        <v>111</v>
      </c>
      <c r="H2309" s="1" t="s">
        <v>112</v>
      </c>
      <c r="I2309" s="1" t="s">
        <v>112</v>
      </c>
      <c r="J2309" s="1" t="s">
        <v>5161</v>
      </c>
      <c r="L2309" s="1" t="s">
        <v>5162</v>
      </c>
      <c r="M2309" s="1" t="s">
        <v>5405</v>
      </c>
      <c r="N2309" s="1" t="s">
        <v>167</v>
      </c>
      <c r="O2309" s="1" t="s">
        <v>117</v>
      </c>
      <c r="P2309" s="9">
        <v>96950</v>
      </c>
      <c r="Q2309" s="1" t="s">
        <v>118</v>
      </c>
      <c r="S2309" s="1">
        <v>16702335503</v>
      </c>
      <c r="U2309" s="1">
        <v>561320</v>
      </c>
      <c r="V2309" s="1" t="s">
        <v>119</v>
      </c>
      <c r="X2309" s="1" t="s">
        <v>2464</v>
      </c>
      <c r="Y2309" s="1" t="s">
        <v>5163</v>
      </c>
      <c r="Z2309" s="1" t="s">
        <v>5164</v>
      </c>
      <c r="AA2309" s="1" t="s">
        <v>171</v>
      </c>
      <c r="AB2309" s="1" t="s">
        <v>5162</v>
      </c>
      <c r="AD2309" s="1" t="s">
        <v>879</v>
      </c>
      <c r="AE2309" s="1" t="s">
        <v>117</v>
      </c>
      <c r="AF2309" s="9">
        <v>96950</v>
      </c>
      <c r="AG2309" s="1" t="s">
        <v>118</v>
      </c>
      <c r="AI2309" s="1">
        <v>16702335503</v>
      </c>
      <c r="AK2309" s="1" t="s">
        <v>5165</v>
      </c>
      <c r="BC2309" s="1" t="str">
        <f>"43-3031.00"</f>
        <v>43-3031.00</v>
      </c>
      <c r="BD2309" s="1" t="s">
        <v>389</v>
      </c>
      <c r="BE2309" s="1" t="s">
        <v>20772</v>
      </c>
      <c r="BF2309" s="1" t="s">
        <v>2875</v>
      </c>
      <c r="BG2309" s="1">
        <v>1</v>
      </c>
      <c r="BH2309" s="1">
        <v>1</v>
      </c>
      <c r="BI2309" s="2">
        <v>44470</v>
      </c>
      <c r="BJ2309" s="2">
        <v>44834</v>
      </c>
      <c r="BK2309" s="2">
        <v>44470</v>
      </c>
      <c r="BL2309" s="2">
        <v>44834</v>
      </c>
      <c r="BM2309" s="1">
        <v>40</v>
      </c>
      <c r="BN2309" s="1">
        <v>0</v>
      </c>
      <c r="BO2309" s="1">
        <v>8</v>
      </c>
      <c r="BP2309" s="1">
        <v>8</v>
      </c>
      <c r="BQ2309" s="1">
        <v>8</v>
      </c>
      <c r="BR2309" s="1">
        <v>8</v>
      </c>
      <c r="BS2309" s="1">
        <v>8</v>
      </c>
      <c r="BT2309" s="1">
        <v>0</v>
      </c>
      <c r="BU2309" s="1" t="str">
        <f>"8:00 AM"</f>
        <v>8:00 AM</v>
      </c>
      <c r="BV2309" s="1" t="str">
        <f>"5:00 PM"</f>
        <v>5:00 PM</v>
      </c>
      <c r="BW2309" s="1" t="s">
        <v>135</v>
      </c>
      <c r="BX2309" s="1">
        <v>0</v>
      </c>
      <c r="BY2309" s="1">
        <v>24</v>
      </c>
      <c r="BZ2309" s="1" t="s">
        <v>112</v>
      </c>
      <c r="CB2309" s="1" t="s">
        <v>20773</v>
      </c>
      <c r="CC2309" s="1" t="s">
        <v>5168</v>
      </c>
      <c r="CD2309" s="1" t="s">
        <v>20774</v>
      </c>
      <c r="CE2309" s="1" t="s">
        <v>167</v>
      </c>
      <c r="CF2309" s="1" t="s">
        <v>117</v>
      </c>
      <c r="CG2309" s="1">
        <v>96950</v>
      </c>
      <c r="CH2309" s="3">
        <v>9.49</v>
      </c>
      <c r="CI2309" s="3">
        <v>9.49</v>
      </c>
      <c r="CJ2309" s="3">
        <v>14.24</v>
      </c>
      <c r="CK2309" s="3">
        <v>14.24</v>
      </c>
      <c r="CL2309" s="1" t="s">
        <v>137</v>
      </c>
      <c r="CM2309" s="1" t="s">
        <v>230</v>
      </c>
      <c r="CN2309" s="1" t="s">
        <v>139</v>
      </c>
      <c r="CP2309" s="1" t="s">
        <v>112</v>
      </c>
      <c r="CQ2309" s="1" t="s">
        <v>111</v>
      </c>
      <c r="CR2309" s="1" t="s">
        <v>112</v>
      </c>
      <c r="CS2309" s="1" t="s">
        <v>111</v>
      </c>
      <c r="CT2309" s="1" t="s">
        <v>138</v>
      </c>
      <c r="CU2309" s="1" t="s">
        <v>111</v>
      </c>
      <c r="CV2309" s="1" t="s">
        <v>138</v>
      </c>
      <c r="CW2309" s="1" t="s">
        <v>5409</v>
      </c>
      <c r="CX2309" s="1">
        <v>16702335503</v>
      </c>
      <c r="CY2309" s="1" t="s">
        <v>5165</v>
      </c>
      <c r="CZ2309" s="1" t="s">
        <v>138</v>
      </c>
      <c r="DA2309" s="1" t="s">
        <v>111</v>
      </c>
      <c r="DB2309" s="1" t="s">
        <v>112</v>
      </c>
    </row>
    <row r="2310" spans="1:111" ht="15.6" customHeight="1" x14ac:dyDescent="0.25">
      <c r="A2310" s="1" t="s">
        <v>20775</v>
      </c>
      <c r="B2310" s="1" t="s">
        <v>238</v>
      </c>
      <c r="C2310" s="2">
        <v>44389.373805671297</v>
      </c>
      <c r="D2310" s="2">
        <v>44438</v>
      </c>
      <c r="E2310" s="1" t="s">
        <v>180</v>
      </c>
      <c r="G2310" s="1" t="s">
        <v>112</v>
      </c>
      <c r="H2310" s="1" t="s">
        <v>112</v>
      </c>
      <c r="I2310" s="1" t="s">
        <v>112</v>
      </c>
      <c r="J2310" s="1" t="s">
        <v>1693</v>
      </c>
      <c r="L2310" s="1" t="s">
        <v>1694</v>
      </c>
      <c r="M2310" s="1" t="s">
        <v>1695</v>
      </c>
      <c r="N2310" s="1" t="s">
        <v>863</v>
      </c>
      <c r="O2310" s="1" t="s">
        <v>117</v>
      </c>
      <c r="P2310" s="9">
        <v>96950</v>
      </c>
      <c r="Q2310" s="1" t="s">
        <v>118</v>
      </c>
      <c r="S2310" s="1">
        <v>16702345828</v>
      </c>
      <c r="U2310" s="1">
        <v>2389</v>
      </c>
      <c r="V2310" s="1" t="s">
        <v>119</v>
      </c>
      <c r="X2310" s="1" t="s">
        <v>1696</v>
      </c>
      <c r="Y2310" s="1" t="s">
        <v>1697</v>
      </c>
      <c r="AA2310" s="1" t="s">
        <v>171</v>
      </c>
      <c r="AB2310" s="1" t="s">
        <v>1694</v>
      </c>
      <c r="AC2310" s="1" t="s">
        <v>1695</v>
      </c>
      <c r="AD2310" s="1" t="s">
        <v>863</v>
      </c>
      <c r="AE2310" s="1" t="s">
        <v>117</v>
      </c>
      <c r="AF2310" s="9">
        <v>96950</v>
      </c>
      <c r="AG2310" s="1" t="s">
        <v>118</v>
      </c>
      <c r="AI2310" s="1">
        <v>16702345828</v>
      </c>
      <c r="AK2310" s="1" t="s">
        <v>1698</v>
      </c>
      <c r="BC2310" s="1" t="str">
        <f>"49-3021.00"</f>
        <v>49-3021.00</v>
      </c>
      <c r="BD2310" s="1" t="s">
        <v>280</v>
      </c>
      <c r="BE2310" s="1" t="s">
        <v>15087</v>
      </c>
      <c r="BF2310" s="1" t="s">
        <v>280</v>
      </c>
      <c r="BG2310" s="1">
        <v>7</v>
      </c>
      <c r="BH2310" s="1">
        <v>7</v>
      </c>
      <c r="BI2310" s="2">
        <v>44470</v>
      </c>
      <c r="BJ2310" s="2">
        <v>44834</v>
      </c>
      <c r="BK2310" s="2">
        <v>44470</v>
      </c>
      <c r="BL2310" s="2">
        <v>44834</v>
      </c>
      <c r="BM2310" s="1">
        <v>40</v>
      </c>
      <c r="BN2310" s="1">
        <v>0</v>
      </c>
      <c r="BO2310" s="1">
        <v>8</v>
      </c>
      <c r="BP2310" s="1">
        <v>8</v>
      </c>
      <c r="BQ2310" s="1">
        <v>8</v>
      </c>
      <c r="BR2310" s="1">
        <v>8</v>
      </c>
      <c r="BS2310" s="1">
        <v>8</v>
      </c>
      <c r="BT2310" s="1">
        <v>0</v>
      </c>
      <c r="BU2310" s="1" t="str">
        <f>"8:00 AM"</f>
        <v>8:00 AM</v>
      </c>
      <c r="BV2310" s="1" t="str">
        <f>"5:00 PM"</f>
        <v>5:00 PM</v>
      </c>
      <c r="BW2310" s="1" t="s">
        <v>135</v>
      </c>
      <c r="BX2310" s="1">
        <v>0</v>
      </c>
      <c r="BY2310" s="1">
        <v>12</v>
      </c>
      <c r="BZ2310" s="1" t="s">
        <v>112</v>
      </c>
      <c r="CB2310" s="1" t="s">
        <v>331</v>
      </c>
      <c r="CC2310" s="1" t="s">
        <v>1694</v>
      </c>
      <c r="CD2310" s="1" t="s">
        <v>1695</v>
      </c>
      <c r="CE2310" s="1" t="s">
        <v>863</v>
      </c>
      <c r="CF2310" s="1" t="s">
        <v>117</v>
      </c>
      <c r="CG2310" s="1">
        <v>96950</v>
      </c>
      <c r="CH2310" s="3">
        <v>9.6999999999999993</v>
      </c>
      <c r="CI2310" s="3">
        <v>9.6999999999999993</v>
      </c>
      <c r="CJ2310" s="3">
        <v>14.55</v>
      </c>
      <c r="CK2310" s="3">
        <v>14.55</v>
      </c>
      <c r="CL2310" s="1" t="s">
        <v>137</v>
      </c>
      <c r="CN2310" s="1" t="s">
        <v>139</v>
      </c>
      <c r="CP2310" s="1" t="s">
        <v>112</v>
      </c>
      <c r="CQ2310" s="1" t="s">
        <v>111</v>
      </c>
      <c r="CR2310" s="1" t="s">
        <v>112</v>
      </c>
      <c r="CS2310" s="1" t="s">
        <v>111</v>
      </c>
      <c r="CT2310" s="1" t="s">
        <v>138</v>
      </c>
      <c r="CU2310" s="1" t="s">
        <v>111</v>
      </c>
      <c r="CV2310" s="1" t="s">
        <v>138</v>
      </c>
      <c r="CW2310" s="1" t="s">
        <v>362</v>
      </c>
      <c r="CX2310" s="1">
        <v>16702345828</v>
      </c>
      <c r="CY2310" s="1" t="s">
        <v>1775</v>
      </c>
      <c r="CZ2310" s="1" t="s">
        <v>138</v>
      </c>
      <c r="DA2310" s="1" t="s">
        <v>111</v>
      </c>
      <c r="DB2310" s="1" t="s">
        <v>112</v>
      </c>
      <c r="DC2310" s="1" t="s">
        <v>1776</v>
      </c>
      <c r="DD2310" s="1" t="s">
        <v>1777</v>
      </c>
      <c r="DF2310" s="1" t="s">
        <v>1778</v>
      </c>
      <c r="DG2310" s="1" t="s">
        <v>1779</v>
      </c>
    </row>
    <row r="2311" spans="1:111" ht="15.6" customHeight="1" x14ac:dyDescent="0.25">
      <c r="A2311" s="1" t="s">
        <v>20776</v>
      </c>
      <c r="B2311" s="1" t="s">
        <v>238</v>
      </c>
      <c r="C2311" s="2">
        <v>44389.377463657409</v>
      </c>
      <c r="D2311" s="2">
        <v>44434</v>
      </c>
      <c r="E2311" s="1" t="s">
        <v>110</v>
      </c>
      <c r="F2311" s="2">
        <v>44468.833333333336</v>
      </c>
      <c r="G2311" s="1" t="s">
        <v>112</v>
      </c>
      <c r="H2311" s="1" t="s">
        <v>112</v>
      </c>
      <c r="I2311" s="1" t="s">
        <v>112</v>
      </c>
      <c r="J2311" s="1" t="s">
        <v>1693</v>
      </c>
      <c r="L2311" s="1" t="s">
        <v>1694</v>
      </c>
      <c r="M2311" s="1" t="s">
        <v>1695</v>
      </c>
      <c r="N2311" s="1" t="s">
        <v>863</v>
      </c>
      <c r="O2311" s="1" t="s">
        <v>117</v>
      </c>
      <c r="P2311" s="9">
        <v>96950</v>
      </c>
      <c r="Q2311" s="1" t="s">
        <v>118</v>
      </c>
      <c r="S2311" s="1">
        <v>16702345828</v>
      </c>
      <c r="U2311" s="1">
        <v>2362</v>
      </c>
      <c r="V2311" s="1" t="s">
        <v>119</v>
      </c>
      <c r="X2311" s="1" t="s">
        <v>1696</v>
      </c>
      <c r="Y2311" s="1" t="s">
        <v>1697</v>
      </c>
      <c r="AA2311" s="1" t="s">
        <v>171</v>
      </c>
      <c r="AB2311" s="1" t="s">
        <v>1694</v>
      </c>
      <c r="AC2311" s="1" t="s">
        <v>1695</v>
      </c>
      <c r="AD2311" s="1" t="s">
        <v>863</v>
      </c>
      <c r="AE2311" s="1" t="s">
        <v>117</v>
      </c>
      <c r="AF2311" s="9">
        <v>96950</v>
      </c>
      <c r="AG2311" s="1" t="s">
        <v>118</v>
      </c>
      <c r="AI2311" s="1">
        <v>16702345828</v>
      </c>
      <c r="AK2311" s="1" t="s">
        <v>1698</v>
      </c>
      <c r="BC2311" s="1" t="str">
        <f>"47-2031.01"</f>
        <v>47-2031.01</v>
      </c>
      <c r="BD2311" s="1" t="s">
        <v>4797</v>
      </c>
      <c r="BE2311" s="1" t="s">
        <v>19800</v>
      </c>
      <c r="BF2311" s="1" t="s">
        <v>4799</v>
      </c>
      <c r="BG2311" s="1">
        <v>1</v>
      </c>
      <c r="BH2311" s="1">
        <v>1</v>
      </c>
      <c r="BI2311" s="2">
        <v>44470</v>
      </c>
      <c r="BJ2311" s="2">
        <v>44834</v>
      </c>
      <c r="BK2311" s="2">
        <v>44470</v>
      </c>
      <c r="BL2311" s="2">
        <v>44834</v>
      </c>
      <c r="BM2311" s="1">
        <v>40</v>
      </c>
      <c r="BN2311" s="1">
        <v>0</v>
      </c>
      <c r="BO2311" s="1">
        <v>8</v>
      </c>
      <c r="BP2311" s="1">
        <v>8</v>
      </c>
      <c r="BQ2311" s="1">
        <v>8</v>
      </c>
      <c r="BR2311" s="1">
        <v>8</v>
      </c>
      <c r="BS2311" s="1">
        <v>8</v>
      </c>
      <c r="BT2311" s="1">
        <v>0</v>
      </c>
      <c r="BU2311" s="1" t="str">
        <f>"8:00 AM"</f>
        <v>8:00 AM</v>
      </c>
      <c r="BV2311" s="1" t="str">
        <f>"5:00 PM"</f>
        <v>5:00 PM</v>
      </c>
      <c r="BW2311" s="1" t="s">
        <v>135</v>
      </c>
      <c r="BX2311" s="1">
        <v>0</v>
      </c>
      <c r="BY2311" s="1">
        <v>12</v>
      </c>
      <c r="BZ2311" s="1" t="s">
        <v>111</v>
      </c>
      <c r="CA2311" s="1">
        <v>6</v>
      </c>
      <c r="CB2311" s="1" t="s">
        <v>331</v>
      </c>
      <c r="CC2311" s="1" t="s">
        <v>1694</v>
      </c>
      <c r="CD2311" s="1" t="s">
        <v>1695</v>
      </c>
      <c r="CE2311" s="1" t="s">
        <v>863</v>
      </c>
      <c r="CF2311" s="1" t="s">
        <v>117</v>
      </c>
      <c r="CG2311" s="1">
        <v>96950</v>
      </c>
      <c r="CH2311" s="3">
        <v>13.78</v>
      </c>
      <c r="CI2311" s="3">
        <v>13.78</v>
      </c>
      <c r="CJ2311" s="3">
        <v>20.67</v>
      </c>
      <c r="CK2311" s="3">
        <v>20.67</v>
      </c>
      <c r="CL2311" s="1" t="s">
        <v>137</v>
      </c>
      <c r="CN2311" s="1" t="s">
        <v>139</v>
      </c>
      <c r="CP2311" s="1" t="s">
        <v>112</v>
      </c>
      <c r="CQ2311" s="1" t="s">
        <v>111</v>
      </c>
      <c r="CR2311" s="1" t="s">
        <v>112</v>
      </c>
      <c r="CS2311" s="1" t="s">
        <v>111</v>
      </c>
      <c r="CT2311" s="1" t="s">
        <v>138</v>
      </c>
      <c r="CU2311" s="1" t="s">
        <v>111</v>
      </c>
      <c r="CV2311" s="1" t="s">
        <v>138</v>
      </c>
      <c r="CW2311" s="1" t="s">
        <v>362</v>
      </c>
      <c r="CX2311" s="1">
        <v>16702345828</v>
      </c>
      <c r="CY2311" s="1" t="s">
        <v>1775</v>
      </c>
      <c r="CZ2311" s="1" t="s">
        <v>138</v>
      </c>
      <c r="DA2311" s="1" t="s">
        <v>111</v>
      </c>
      <c r="DB2311" s="1" t="s">
        <v>112</v>
      </c>
      <c r="DC2311" s="1" t="s">
        <v>1776</v>
      </c>
      <c r="DD2311" s="1" t="s">
        <v>1777</v>
      </c>
      <c r="DF2311" s="1" t="s">
        <v>1778</v>
      </c>
      <c r="DG2311" s="1" t="s">
        <v>1779</v>
      </c>
    </row>
    <row r="2312" spans="1:111" ht="15.6" customHeight="1" x14ac:dyDescent="0.25">
      <c r="A2312" s="1" t="s">
        <v>20777</v>
      </c>
      <c r="B2312" s="1" t="s">
        <v>238</v>
      </c>
      <c r="C2312" s="2">
        <v>44356.850132754633</v>
      </c>
      <c r="D2312" s="2">
        <v>44396</v>
      </c>
      <c r="E2312" s="1" t="s">
        <v>110</v>
      </c>
      <c r="F2312" s="2">
        <v>44468.833333333336</v>
      </c>
      <c r="G2312" s="1" t="s">
        <v>112</v>
      </c>
      <c r="H2312" s="1" t="s">
        <v>112</v>
      </c>
      <c r="I2312" s="1" t="s">
        <v>112</v>
      </c>
      <c r="J2312" s="1" t="s">
        <v>20670</v>
      </c>
      <c r="K2312" s="1" t="s">
        <v>13537</v>
      </c>
      <c r="L2312" s="1" t="s">
        <v>20671</v>
      </c>
      <c r="N2312" s="1" t="s">
        <v>738</v>
      </c>
      <c r="O2312" s="1" t="s">
        <v>117</v>
      </c>
      <c r="P2312" s="9">
        <v>96950</v>
      </c>
      <c r="Q2312" s="1" t="s">
        <v>118</v>
      </c>
      <c r="R2312" s="1" t="s">
        <v>362</v>
      </c>
      <c r="S2312" s="1">
        <v>16702877733</v>
      </c>
      <c r="U2312" s="1">
        <v>312112</v>
      </c>
      <c r="V2312" s="1" t="s">
        <v>119</v>
      </c>
      <c r="X2312" s="1" t="s">
        <v>13540</v>
      </c>
      <c r="Y2312" s="1" t="s">
        <v>13541</v>
      </c>
      <c r="Z2312" s="1" t="s">
        <v>138</v>
      </c>
      <c r="AA2312" s="1" t="s">
        <v>245</v>
      </c>
      <c r="AB2312" s="1" t="s">
        <v>13538</v>
      </c>
      <c r="AD2312" s="1" t="s">
        <v>167</v>
      </c>
      <c r="AE2312" s="1" t="s">
        <v>117</v>
      </c>
      <c r="AF2312" s="9">
        <v>96950</v>
      </c>
      <c r="AG2312" s="1" t="s">
        <v>118</v>
      </c>
      <c r="AH2312" s="1" t="s">
        <v>138</v>
      </c>
      <c r="AI2312" s="1">
        <v>16702877733</v>
      </c>
      <c r="AK2312" s="1" t="s">
        <v>2079</v>
      </c>
      <c r="BC2312" s="1" t="str">
        <f>"53-3031.00"</f>
        <v>53-3031.00</v>
      </c>
      <c r="BD2312" s="1" t="s">
        <v>3272</v>
      </c>
      <c r="BE2312" s="1" t="s">
        <v>20673</v>
      </c>
      <c r="BF2312" s="1" t="s">
        <v>11111</v>
      </c>
      <c r="BG2312" s="1">
        <v>3</v>
      </c>
      <c r="BH2312" s="1">
        <v>3</v>
      </c>
      <c r="BI2312" s="2">
        <v>44470</v>
      </c>
      <c r="BJ2312" s="2">
        <v>44834</v>
      </c>
      <c r="BK2312" s="2">
        <v>44470</v>
      </c>
      <c r="BL2312" s="2">
        <v>44834</v>
      </c>
      <c r="BM2312" s="1">
        <v>40</v>
      </c>
      <c r="BN2312" s="1">
        <v>0</v>
      </c>
      <c r="BO2312" s="1">
        <v>8</v>
      </c>
      <c r="BP2312" s="1">
        <v>8</v>
      </c>
      <c r="BQ2312" s="1">
        <v>8</v>
      </c>
      <c r="BR2312" s="1">
        <v>8</v>
      </c>
      <c r="BS2312" s="1">
        <v>8</v>
      </c>
      <c r="BT2312" s="1">
        <v>0</v>
      </c>
      <c r="BU2312" s="1" t="str">
        <f>"8:00 AM"</f>
        <v>8:00 AM</v>
      </c>
      <c r="BV2312" s="1" t="str">
        <f>"5:00 PM"</f>
        <v>5:00 PM</v>
      </c>
      <c r="BW2312" s="1" t="s">
        <v>230</v>
      </c>
      <c r="BX2312" s="1">
        <v>0</v>
      </c>
      <c r="BY2312" s="1">
        <v>0</v>
      </c>
      <c r="BZ2312" s="1" t="s">
        <v>112</v>
      </c>
      <c r="CB2312" s="1" t="s">
        <v>20674</v>
      </c>
      <c r="CC2312" s="1" t="s">
        <v>20675</v>
      </c>
      <c r="CE2312" s="1" t="s">
        <v>116</v>
      </c>
      <c r="CF2312" s="1" t="s">
        <v>117</v>
      </c>
      <c r="CG2312" s="1">
        <v>96950</v>
      </c>
      <c r="CH2312" s="3">
        <v>8</v>
      </c>
      <c r="CI2312" s="3">
        <v>8</v>
      </c>
      <c r="CJ2312" s="3">
        <v>12</v>
      </c>
      <c r="CK2312" s="3">
        <v>12</v>
      </c>
      <c r="CL2312" s="1" t="s">
        <v>137</v>
      </c>
      <c r="CM2312" s="1" t="s">
        <v>331</v>
      </c>
      <c r="CN2312" s="1" t="s">
        <v>139</v>
      </c>
      <c r="CP2312" s="1" t="s">
        <v>112</v>
      </c>
      <c r="CQ2312" s="1" t="s">
        <v>111</v>
      </c>
      <c r="CR2312" s="1" t="s">
        <v>112</v>
      </c>
      <c r="CS2312" s="1" t="s">
        <v>111</v>
      </c>
      <c r="CT2312" s="1" t="s">
        <v>138</v>
      </c>
      <c r="CU2312" s="1" t="s">
        <v>111</v>
      </c>
      <c r="CV2312" s="1" t="s">
        <v>138</v>
      </c>
      <c r="CW2312" s="1" t="s">
        <v>331</v>
      </c>
      <c r="CX2312" s="1">
        <v>16702877733</v>
      </c>
      <c r="CY2312" s="1" t="s">
        <v>2079</v>
      </c>
      <c r="CZ2312" s="1" t="s">
        <v>168</v>
      </c>
      <c r="DA2312" s="1" t="s">
        <v>111</v>
      </c>
      <c r="DB2312" s="1" t="s">
        <v>112</v>
      </c>
    </row>
    <row r="2313" spans="1:111" ht="15.6" customHeight="1" x14ac:dyDescent="0.25">
      <c r="A2313" s="1" t="s">
        <v>20778</v>
      </c>
      <c r="B2313" s="1" t="s">
        <v>238</v>
      </c>
      <c r="C2313" s="2">
        <v>44355.861374652777</v>
      </c>
      <c r="D2313" s="2">
        <v>44398</v>
      </c>
      <c r="E2313" s="1" t="s">
        <v>110</v>
      </c>
      <c r="F2313" s="2">
        <v>44468.833333333336</v>
      </c>
      <c r="G2313" s="1" t="s">
        <v>111</v>
      </c>
      <c r="H2313" s="1" t="s">
        <v>112</v>
      </c>
      <c r="I2313" s="1" t="s">
        <v>112</v>
      </c>
      <c r="J2313" s="1" t="s">
        <v>4498</v>
      </c>
      <c r="K2313" s="1" t="s">
        <v>4499</v>
      </c>
      <c r="L2313" s="1" t="s">
        <v>1554</v>
      </c>
      <c r="M2313" s="1" t="s">
        <v>4500</v>
      </c>
      <c r="N2313" s="1" t="s">
        <v>116</v>
      </c>
      <c r="O2313" s="1" t="s">
        <v>117</v>
      </c>
      <c r="P2313" s="9">
        <v>96950</v>
      </c>
      <c r="Q2313" s="1" t="s">
        <v>118</v>
      </c>
      <c r="R2313" s="1" t="s">
        <v>719</v>
      </c>
      <c r="S2313" s="1">
        <v>16702347492</v>
      </c>
      <c r="U2313" s="1">
        <v>722320</v>
      </c>
      <c r="V2313" s="1" t="s">
        <v>119</v>
      </c>
      <c r="X2313" s="1" t="s">
        <v>4501</v>
      </c>
      <c r="Y2313" s="1" t="s">
        <v>4502</v>
      </c>
      <c r="Z2313" s="1" t="s">
        <v>4503</v>
      </c>
      <c r="AA2313" s="1" t="s">
        <v>245</v>
      </c>
      <c r="AB2313" s="1" t="s">
        <v>1554</v>
      </c>
      <c r="AC2313" s="1" t="s">
        <v>4500</v>
      </c>
      <c r="AD2313" s="1" t="s">
        <v>116</v>
      </c>
      <c r="AE2313" s="1" t="s">
        <v>117</v>
      </c>
      <c r="AF2313" s="9">
        <v>96950</v>
      </c>
      <c r="AG2313" s="1" t="s">
        <v>118</v>
      </c>
      <c r="AH2313" s="1" t="s">
        <v>719</v>
      </c>
      <c r="AI2313" s="1">
        <v>16702347492</v>
      </c>
      <c r="AK2313" s="1" t="s">
        <v>4504</v>
      </c>
      <c r="BC2313" s="1" t="str">
        <f>"35-2021.00"</f>
        <v>35-2021.00</v>
      </c>
      <c r="BD2313" s="1" t="s">
        <v>851</v>
      </c>
      <c r="BE2313" s="1" t="s">
        <v>4505</v>
      </c>
      <c r="BF2313" s="1" t="s">
        <v>4506</v>
      </c>
      <c r="BG2313" s="1">
        <v>6</v>
      </c>
      <c r="BH2313" s="1">
        <v>6</v>
      </c>
      <c r="BI2313" s="2">
        <v>44470</v>
      </c>
      <c r="BJ2313" s="2">
        <v>45565</v>
      </c>
      <c r="BK2313" s="2">
        <v>44470</v>
      </c>
      <c r="BL2313" s="2">
        <v>45565</v>
      </c>
      <c r="BM2313" s="1">
        <v>35</v>
      </c>
      <c r="BN2313" s="1">
        <v>0</v>
      </c>
      <c r="BO2313" s="1">
        <v>7</v>
      </c>
      <c r="BP2313" s="1">
        <v>7</v>
      </c>
      <c r="BQ2313" s="1">
        <v>7</v>
      </c>
      <c r="BR2313" s="1">
        <v>7</v>
      </c>
      <c r="BS2313" s="1">
        <v>7</v>
      </c>
      <c r="BT2313" s="1">
        <v>0</v>
      </c>
      <c r="BU2313" s="1" t="str">
        <f>"6:00 AM"</f>
        <v>6:00 AM</v>
      </c>
      <c r="BV2313" s="1" t="str">
        <f>"3:00 PM"</f>
        <v>3:00 PM</v>
      </c>
      <c r="BW2313" s="1" t="s">
        <v>135</v>
      </c>
      <c r="BX2313" s="1">
        <v>0</v>
      </c>
      <c r="BY2313" s="1">
        <v>3</v>
      </c>
      <c r="BZ2313" s="1" t="s">
        <v>112</v>
      </c>
      <c r="CB2313" s="1" t="s">
        <v>719</v>
      </c>
      <c r="CC2313" s="1" t="s">
        <v>1554</v>
      </c>
      <c r="CD2313" s="1" t="s">
        <v>4500</v>
      </c>
      <c r="CE2313" s="1" t="s">
        <v>116</v>
      </c>
      <c r="CF2313" s="1" t="s">
        <v>117</v>
      </c>
      <c r="CG2313" s="1">
        <v>96950</v>
      </c>
      <c r="CH2313" s="3">
        <v>7.99</v>
      </c>
      <c r="CI2313" s="3">
        <v>8.5</v>
      </c>
      <c r="CJ2313" s="3">
        <v>11.99</v>
      </c>
      <c r="CK2313" s="3">
        <v>12.75</v>
      </c>
      <c r="CL2313" s="1" t="s">
        <v>137</v>
      </c>
      <c r="CM2313" s="1" t="s">
        <v>719</v>
      </c>
      <c r="CN2313" s="1" t="s">
        <v>139</v>
      </c>
      <c r="CP2313" s="1" t="s">
        <v>112</v>
      </c>
      <c r="CQ2313" s="1" t="s">
        <v>111</v>
      </c>
      <c r="CR2313" s="1" t="s">
        <v>112</v>
      </c>
      <c r="CS2313" s="1" t="s">
        <v>111</v>
      </c>
      <c r="CT2313" s="1" t="s">
        <v>138</v>
      </c>
      <c r="CU2313" s="1" t="s">
        <v>111</v>
      </c>
      <c r="CV2313" s="1" t="s">
        <v>138</v>
      </c>
      <c r="CW2313" s="1" t="s">
        <v>2313</v>
      </c>
      <c r="CX2313" s="1">
        <v>16702347492</v>
      </c>
      <c r="CY2313" s="1" t="s">
        <v>4504</v>
      </c>
      <c r="CZ2313" s="1" t="s">
        <v>716</v>
      </c>
      <c r="DA2313" s="1" t="s">
        <v>111</v>
      </c>
      <c r="DB2313" s="1" t="s">
        <v>112</v>
      </c>
    </row>
    <row r="2314" spans="1:111" ht="15.6" customHeight="1" x14ac:dyDescent="0.25">
      <c r="A2314" s="1" t="s">
        <v>20779</v>
      </c>
      <c r="B2314" s="1" t="s">
        <v>238</v>
      </c>
      <c r="C2314" s="2">
        <v>44358.041039236108</v>
      </c>
      <c r="D2314" s="2">
        <v>44398</v>
      </c>
      <c r="E2314" s="1" t="s">
        <v>180</v>
      </c>
      <c r="G2314" s="1" t="s">
        <v>112</v>
      </c>
      <c r="H2314" s="1" t="s">
        <v>112</v>
      </c>
      <c r="I2314" s="1" t="s">
        <v>112</v>
      </c>
      <c r="J2314" s="1" t="s">
        <v>1049</v>
      </c>
      <c r="K2314" s="1" t="s">
        <v>1050</v>
      </c>
      <c r="L2314" s="1" t="s">
        <v>1051</v>
      </c>
      <c r="N2314" s="1" t="s">
        <v>116</v>
      </c>
      <c r="O2314" s="1" t="s">
        <v>117</v>
      </c>
      <c r="P2314" s="9">
        <v>96950</v>
      </c>
      <c r="Q2314" s="1" t="s">
        <v>118</v>
      </c>
      <c r="S2314" s="1">
        <v>16702358778</v>
      </c>
      <c r="U2314" s="1">
        <v>23622</v>
      </c>
      <c r="V2314" s="1" t="s">
        <v>119</v>
      </c>
      <c r="X2314" s="1" t="s">
        <v>1052</v>
      </c>
      <c r="Y2314" s="1" t="s">
        <v>1053</v>
      </c>
      <c r="Z2314" s="1" t="s">
        <v>1054</v>
      </c>
      <c r="AA2314" s="1" t="s">
        <v>373</v>
      </c>
      <c r="AB2314" s="1" t="s">
        <v>1051</v>
      </c>
      <c r="AD2314" s="1" t="s">
        <v>116</v>
      </c>
      <c r="AE2314" s="1" t="s">
        <v>117</v>
      </c>
      <c r="AF2314" s="9">
        <v>96950</v>
      </c>
      <c r="AG2314" s="1" t="s">
        <v>118</v>
      </c>
      <c r="AI2314" s="1">
        <v>16702358778</v>
      </c>
      <c r="AK2314" s="1" t="s">
        <v>1055</v>
      </c>
      <c r="BC2314" s="1" t="str">
        <f>"49-9071.00"</f>
        <v>49-9071.00</v>
      </c>
      <c r="BD2314" s="1" t="s">
        <v>214</v>
      </c>
      <c r="BE2314" s="1" t="s">
        <v>15551</v>
      </c>
      <c r="BF2314" s="1" t="s">
        <v>15552</v>
      </c>
      <c r="BG2314" s="1">
        <v>2</v>
      </c>
      <c r="BH2314" s="1">
        <v>2</v>
      </c>
      <c r="BI2314" s="2">
        <v>44470</v>
      </c>
      <c r="BJ2314" s="2">
        <v>44834</v>
      </c>
      <c r="BK2314" s="2">
        <v>44470</v>
      </c>
      <c r="BL2314" s="2">
        <v>44834</v>
      </c>
      <c r="BM2314" s="1">
        <v>40</v>
      </c>
      <c r="BN2314" s="1">
        <v>0</v>
      </c>
      <c r="BO2314" s="1">
        <v>8</v>
      </c>
      <c r="BP2314" s="1">
        <v>8</v>
      </c>
      <c r="BQ2314" s="1">
        <v>8</v>
      </c>
      <c r="BR2314" s="1">
        <v>8</v>
      </c>
      <c r="BS2314" s="1">
        <v>8</v>
      </c>
      <c r="BT2314" s="1">
        <v>0</v>
      </c>
      <c r="BU2314" s="1" t="str">
        <f>"7:30 AM"</f>
        <v>7:30 AM</v>
      </c>
      <c r="BV2314" s="1" t="str">
        <f>"4:30 PM"</f>
        <v>4:30 PM</v>
      </c>
      <c r="BW2314" s="1" t="s">
        <v>135</v>
      </c>
      <c r="BX2314" s="1">
        <v>0</v>
      </c>
      <c r="BY2314" s="1">
        <v>0</v>
      </c>
      <c r="BZ2314" s="1" t="s">
        <v>112</v>
      </c>
      <c r="CB2314" s="1" t="s">
        <v>168</v>
      </c>
      <c r="CC2314" s="1" t="s">
        <v>1058</v>
      </c>
      <c r="CE2314" s="1" t="s">
        <v>116</v>
      </c>
      <c r="CF2314" s="1" t="s">
        <v>117</v>
      </c>
      <c r="CG2314" s="1">
        <v>96950</v>
      </c>
      <c r="CH2314" s="3">
        <v>8.7100000000000009</v>
      </c>
      <c r="CI2314" s="3">
        <v>8.7100000000000009</v>
      </c>
      <c r="CJ2314" s="3">
        <v>13.06</v>
      </c>
      <c r="CK2314" s="3">
        <v>13.06</v>
      </c>
      <c r="CL2314" s="1" t="s">
        <v>137</v>
      </c>
      <c r="CM2314" s="1" t="s">
        <v>168</v>
      </c>
      <c r="CN2314" s="1" t="s">
        <v>139</v>
      </c>
      <c r="CP2314" s="1" t="s">
        <v>112</v>
      </c>
      <c r="CQ2314" s="1" t="s">
        <v>111</v>
      </c>
      <c r="CR2314" s="1" t="s">
        <v>111</v>
      </c>
      <c r="CS2314" s="1" t="s">
        <v>111</v>
      </c>
      <c r="CT2314" s="1" t="s">
        <v>138</v>
      </c>
      <c r="CU2314" s="1" t="s">
        <v>111</v>
      </c>
      <c r="CV2314" s="1" t="s">
        <v>111</v>
      </c>
      <c r="CW2314" s="1" t="s">
        <v>1059</v>
      </c>
      <c r="CX2314" s="1">
        <v>16702358778</v>
      </c>
      <c r="CY2314" s="1" t="s">
        <v>1055</v>
      </c>
      <c r="CZ2314" s="1" t="s">
        <v>138</v>
      </c>
      <c r="DA2314" s="1" t="s">
        <v>111</v>
      </c>
      <c r="DB2314" s="1" t="s">
        <v>112</v>
      </c>
    </row>
    <row r="2315" spans="1:111" ht="15.6" customHeight="1" x14ac:dyDescent="0.25">
      <c r="A2315" s="1" t="s">
        <v>20785</v>
      </c>
      <c r="B2315" s="1" t="s">
        <v>238</v>
      </c>
      <c r="C2315" s="2">
        <v>44352.120813425929</v>
      </c>
      <c r="D2315" s="2">
        <v>44398</v>
      </c>
      <c r="E2315" s="1" t="s">
        <v>180</v>
      </c>
      <c r="G2315" s="1" t="s">
        <v>112</v>
      </c>
      <c r="H2315" s="1" t="s">
        <v>112</v>
      </c>
      <c r="I2315" s="1" t="s">
        <v>112</v>
      </c>
      <c r="J2315" s="1" t="s">
        <v>6471</v>
      </c>
      <c r="K2315" s="1" t="s">
        <v>6471</v>
      </c>
      <c r="L2315" s="1" t="s">
        <v>6472</v>
      </c>
      <c r="M2315" s="1" t="s">
        <v>6473</v>
      </c>
      <c r="N2315" s="1" t="s">
        <v>167</v>
      </c>
      <c r="O2315" s="1" t="s">
        <v>117</v>
      </c>
      <c r="P2315" s="9">
        <v>96950</v>
      </c>
      <c r="Q2315" s="1" t="s">
        <v>118</v>
      </c>
      <c r="S2315" s="1">
        <v>16702357642</v>
      </c>
      <c r="U2315" s="1">
        <v>53111</v>
      </c>
      <c r="V2315" s="1" t="s">
        <v>119</v>
      </c>
      <c r="X2315" s="1" t="s">
        <v>6474</v>
      </c>
      <c r="Y2315" s="1" t="s">
        <v>6475</v>
      </c>
      <c r="Z2315" s="1" t="s">
        <v>6476</v>
      </c>
      <c r="AA2315" s="1" t="s">
        <v>6477</v>
      </c>
      <c r="AB2315" s="1" t="s">
        <v>6472</v>
      </c>
      <c r="AC2315" s="1" t="s">
        <v>6473</v>
      </c>
      <c r="AD2315" s="1" t="s">
        <v>167</v>
      </c>
      <c r="AE2315" s="1" t="s">
        <v>117</v>
      </c>
      <c r="AF2315" s="9">
        <v>96950</v>
      </c>
      <c r="AG2315" s="1" t="s">
        <v>118</v>
      </c>
      <c r="AI2315" s="1">
        <v>16702357642</v>
      </c>
      <c r="AK2315" s="1" t="s">
        <v>6478</v>
      </c>
      <c r="BC2315" s="1" t="str">
        <f>"13-2011.01"</f>
        <v>13-2011.01</v>
      </c>
      <c r="BD2315" s="1" t="s">
        <v>932</v>
      </c>
      <c r="BE2315" s="1" t="s">
        <v>20786</v>
      </c>
      <c r="BF2315" s="1" t="s">
        <v>511</v>
      </c>
      <c r="BG2315" s="1">
        <v>4</v>
      </c>
      <c r="BH2315" s="1">
        <v>4</v>
      </c>
      <c r="BI2315" s="2">
        <v>44470</v>
      </c>
      <c r="BJ2315" s="2">
        <v>44834</v>
      </c>
      <c r="BK2315" s="2">
        <v>44470</v>
      </c>
      <c r="BL2315" s="2">
        <v>44834</v>
      </c>
      <c r="BM2315" s="1">
        <v>40</v>
      </c>
      <c r="BN2315" s="1">
        <v>0</v>
      </c>
      <c r="BO2315" s="1">
        <v>8</v>
      </c>
      <c r="BP2315" s="1">
        <v>8</v>
      </c>
      <c r="BQ2315" s="1">
        <v>8</v>
      </c>
      <c r="BR2315" s="1">
        <v>8</v>
      </c>
      <c r="BS2315" s="1">
        <v>8</v>
      </c>
      <c r="BT2315" s="1">
        <v>0</v>
      </c>
      <c r="BU2315" s="1" t="str">
        <f>"8:00 AM"</f>
        <v>8:00 AM</v>
      </c>
      <c r="BV2315" s="1" t="str">
        <f>"5:00 PM"</f>
        <v>5:00 PM</v>
      </c>
      <c r="BW2315" s="1" t="s">
        <v>193</v>
      </c>
      <c r="BX2315" s="1">
        <v>0</v>
      </c>
      <c r="BY2315" s="1">
        <v>24</v>
      </c>
      <c r="BZ2315" s="1" t="s">
        <v>112</v>
      </c>
      <c r="CB2315" s="1" t="s">
        <v>20787</v>
      </c>
      <c r="CC2315" s="1" t="s">
        <v>6472</v>
      </c>
      <c r="CD2315" s="1" t="s">
        <v>6473</v>
      </c>
      <c r="CE2315" s="1" t="s">
        <v>167</v>
      </c>
      <c r="CF2315" s="1" t="s">
        <v>117</v>
      </c>
      <c r="CG2315" s="1">
        <v>96950</v>
      </c>
      <c r="CH2315" s="3">
        <v>14.85</v>
      </c>
      <c r="CI2315" s="3">
        <v>14.85</v>
      </c>
      <c r="CJ2315" s="3">
        <v>22.28</v>
      </c>
      <c r="CK2315" s="3">
        <v>22.28</v>
      </c>
      <c r="CL2315" s="1" t="s">
        <v>137</v>
      </c>
      <c r="CM2315" s="1" t="s">
        <v>138</v>
      </c>
      <c r="CN2315" s="1" t="s">
        <v>139</v>
      </c>
      <c r="CP2315" s="1" t="s">
        <v>112</v>
      </c>
      <c r="CQ2315" s="1" t="s">
        <v>111</v>
      </c>
      <c r="CR2315" s="1" t="s">
        <v>111</v>
      </c>
      <c r="CS2315" s="1" t="s">
        <v>111</v>
      </c>
      <c r="CT2315" s="1" t="s">
        <v>138</v>
      </c>
      <c r="CU2315" s="1" t="s">
        <v>111</v>
      </c>
      <c r="CV2315" s="1" t="s">
        <v>138</v>
      </c>
      <c r="CW2315" s="1" t="s">
        <v>138</v>
      </c>
      <c r="CX2315" s="1">
        <v>16702357642</v>
      </c>
      <c r="CY2315" s="1" t="s">
        <v>6478</v>
      </c>
      <c r="CZ2315" s="1" t="s">
        <v>138</v>
      </c>
      <c r="DA2315" s="1" t="s">
        <v>111</v>
      </c>
      <c r="DB2315" s="1" t="s">
        <v>112</v>
      </c>
    </row>
    <row r="2316" spans="1:111" ht="15.6" customHeight="1" x14ac:dyDescent="0.25">
      <c r="A2316" s="1" t="s">
        <v>20788</v>
      </c>
      <c r="B2316" s="1" t="s">
        <v>238</v>
      </c>
      <c r="C2316" s="2">
        <v>44390.852023611114</v>
      </c>
      <c r="D2316" s="2">
        <v>44446</v>
      </c>
      <c r="E2316" s="1" t="s">
        <v>180</v>
      </c>
      <c r="G2316" s="1" t="s">
        <v>112</v>
      </c>
      <c r="H2316" s="1" t="s">
        <v>112</v>
      </c>
      <c r="I2316" s="1" t="s">
        <v>112</v>
      </c>
      <c r="J2316" s="1" t="s">
        <v>1809</v>
      </c>
      <c r="K2316" s="1" t="s">
        <v>1809</v>
      </c>
      <c r="L2316" s="1" t="s">
        <v>1810</v>
      </c>
      <c r="N2316" s="1" t="s">
        <v>167</v>
      </c>
      <c r="O2316" s="1" t="s">
        <v>117</v>
      </c>
      <c r="P2316" s="9">
        <v>96950</v>
      </c>
      <c r="Q2316" s="1" t="s">
        <v>118</v>
      </c>
      <c r="S2316" s="1">
        <v>16702338040</v>
      </c>
      <c r="U2316" s="1">
        <v>561520</v>
      </c>
      <c r="V2316" s="1" t="s">
        <v>119</v>
      </c>
      <c r="X2316" s="1" t="s">
        <v>1811</v>
      </c>
      <c r="Y2316" s="1" t="s">
        <v>1812</v>
      </c>
      <c r="Z2316" s="1" t="s">
        <v>1813</v>
      </c>
      <c r="AA2316" s="1" t="s">
        <v>461</v>
      </c>
      <c r="AB2316" s="1" t="s">
        <v>1810</v>
      </c>
      <c r="AD2316" s="1" t="s">
        <v>167</v>
      </c>
      <c r="AE2316" s="1" t="s">
        <v>117</v>
      </c>
      <c r="AF2316" s="9">
        <v>96950</v>
      </c>
      <c r="AG2316" s="1" t="s">
        <v>118</v>
      </c>
      <c r="AI2316" s="1">
        <v>16702338040</v>
      </c>
      <c r="AK2316" s="1" t="s">
        <v>590</v>
      </c>
      <c r="BC2316" s="1" t="str">
        <f>"39-7011.00"</f>
        <v>39-7011.00</v>
      </c>
      <c r="BD2316" s="1" t="s">
        <v>1435</v>
      </c>
      <c r="BE2316" s="1" t="s">
        <v>20789</v>
      </c>
      <c r="BF2316" s="1" t="s">
        <v>20790</v>
      </c>
      <c r="BG2316" s="1">
        <v>2</v>
      </c>
      <c r="BH2316" s="1">
        <v>2</v>
      </c>
      <c r="BI2316" s="2">
        <v>44470</v>
      </c>
      <c r="BJ2316" s="2">
        <v>44834</v>
      </c>
      <c r="BK2316" s="2">
        <v>44470</v>
      </c>
      <c r="BL2316" s="2">
        <v>44834</v>
      </c>
      <c r="BM2316" s="1">
        <v>40</v>
      </c>
      <c r="BN2316" s="1">
        <v>0</v>
      </c>
      <c r="BO2316" s="1">
        <v>8</v>
      </c>
      <c r="BP2316" s="1">
        <v>8</v>
      </c>
      <c r="BQ2316" s="1">
        <v>8</v>
      </c>
      <c r="BR2316" s="1">
        <v>8</v>
      </c>
      <c r="BS2316" s="1">
        <v>8</v>
      </c>
      <c r="BT2316" s="1">
        <v>0</v>
      </c>
      <c r="BU2316" s="1" t="str">
        <f>"9:00 AM"</f>
        <v>9:00 AM</v>
      </c>
      <c r="BV2316" s="1" t="str">
        <f>"5:00 PM"</f>
        <v>5:00 PM</v>
      </c>
      <c r="BW2316" s="1" t="s">
        <v>230</v>
      </c>
      <c r="BX2316" s="1">
        <v>3</v>
      </c>
      <c r="BY2316" s="1">
        <v>12</v>
      </c>
      <c r="BZ2316" s="1" t="s">
        <v>112</v>
      </c>
      <c r="CB2316" s="1" t="s">
        <v>331</v>
      </c>
      <c r="CC2316" s="1" t="s">
        <v>3221</v>
      </c>
      <c r="CE2316" s="1" t="s">
        <v>738</v>
      </c>
      <c r="CF2316" s="1" t="s">
        <v>117</v>
      </c>
      <c r="CG2316" s="1">
        <v>96950</v>
      </c>
      <c r="CH2316" s="3">
        <v>9.85</v>
      </c>
      <c r="CI2316" s="3">
        <v>9.85</v>
      </c>
      <c r="CJ2316" s="3">
        <v>14.78</v>
      </c>
      <c r="CK2316" s="3">
        <v>14.78</v>
      </c>
      <c r="CL2316" s="1" t="s">
        <v>137</v>
      </c>
      <c r="CM2316" s="1" t="s">
        <v>362</v>
      </c>
      <c r="CN2316" s="1" t="s">
        <v>139</v>
      </c>
      <c r="CP2316" s="1" t="s">
        <v>112</v>
      </c>
      <c r="CQ2316" s="1" t="s">
        <v>111</v>
      </c>
      <c r="CR2316" s="1" t="s">
        <v>112</v>
      </c>
      <c r="CS2316" s="1" t="s">
        <v>111</v>
      </c>
      <c r="CT2316" s="1" t="s">
        <v>111</v>
      </c>
      <c r="CU2316" s="1" t="s">
        <v>111</v>
      </c>
      <c r="CV2316" s="1" t="s">
        <v>138</v>
      </c>
      <c r="CW2316" s="1" t="s">
        <v>1817</v>
      </c>
      <c r="CX2316" s="1">
        <v>16702338040</v>
      </c>
      <c r="CY2316" s="1" t="s">
        <v>590</v>
      </c>
      <c r="CZ2316" s="1" t="s">
        <v>138</v>
      </c>
      <c r="DA2316" s="1" t="s">
        <v>111</v>
      </c>
      <c r="DB2316" s="1" t="s">
        <v>112</v>
      </c>
    </row>
    <row r="2317" spans="1:111" ht="15.6" customHeight="1" x14ac:dyDescent="0.25">
      <c r="A2317" s="1" t="s">
        <v>20798</v>
      </c>
      <c r="B2317" s="1" t="s">
        <v>238</v>
      </c>
      <c r="C2317" s="2">
        <v>44384.856036111109</v>
      </c>
      <c r="D2317" s="2">
        <v>44426</v>
      </c>
      <c r="E2317" s="1" t="s">
        <v>110</v>
      </c>
      <c r="F2317" s="2">
        <v>44468.833333333336</v>
      </c>
      <c r="G2317" s="1" t="s">
        <v>111</v>
      </c>
      <c r="H2317" s="1" t="s">
        <v>112</v>
      </c>
      <c r="I2317" s="1" t="s">
        <v>112</v>
      </c>
      <c r="J2317" s="1" t="s">
        <v>20799</v>
      </c>
      <c r="L2317" s="1" t="s">
        <v>1708</v>
      </c>
      <c r="M2317" s="1" t="s">
        <v>1709</v>
      </c>
      <c r="N2317" s="1" t="s">
        <v>738</v>
      </c>
      <c r="O2317" s="1" t="s">
        <v>117</v>
      </c>
      <c r="P2317" s="9">
        <v>96950</v>
      </c>
      <c r="Q2317" s="1" t="s">
        <v>118</v>
      </c>
      <c r="S2317" s="1">
        <v>16702348866</v>
      </c>
      <c r="U2317" s="1">
        <v>722514</v>
      </c>
      <c r="V2317" s="1" t="s">
        <v>119</v>
      </c>
      <c r="X2317" s="1" t="s">
        <v>5850</v>
      </c>
      <c r="Y2317" s="1" t="s">
        <v>1391</v>
      </c>
      <c r="AA2317" s="1" t="s">
        <v>171</v>
      </c>
      <c r="AB2317" s="1" t="s">
        <v>5849</v>
      </c>
      <c r="AD2317" s="1" t="s">
        <v>167</v>
      </c>
      <c r="AE2317" s="1" t="s">
        <v>117</v>
      </c>
      <c r="AF2317" s="9">
        <v>96950</v>
      </c>
      <c r="AG2317" s="1" t="s">
        <v>118</v>
      </c>
      <c r="AI2317" s="1">
        <v>16702878866</v>
      </c>
      <c r="AK2317" s="1" t="s">
        <v>1713</v>
      </c>
      <c r="BC2317" s="1" t="str">
        <f>"35-2014.00"</f>
        <v>35-2014.00</v>
      </c>
      <c r="BD2317" s="1" t="s">
        <v>152</v>
      </c>
      <c r="BE2317" s="1" t="s">
        <v>20800</v>
      </c>
      <c r="BF2317" s="1" t="s">
        <v>229</v>
      </c>
      <c r="BG2317" s="1">
        <v>3</v>
      </c>
      <c r="BH2317" s="1">
        <v>3</v>
      </c>
      <c r="BI2317" s="2">
        <v>44470</v>
      </c>
      <c r="BJ2317" s="2">
        <v>44834</v>
      </c>
      <c r="BK2317" s="2">
        <v>44470</v>
      </c>
      <c r="BL2317" s="2">
        <v>44834</v>
      </c>
      <c r="BM2317" s="1">
        <v>35</v>
      </c>
      <c r="BN2317" s="1">
        <v>0</v>
      </c>
      <c r="BO2317" s="1">
        <v>7</v>
      </c>
      <c r="BP2317" s="1">
        <v>7</v>
      </c>
      <c r="BQ2317" s="1">
        <v>7</v>
      </c>
      <c r="BR2317" s="1">
        <v>7</v>
      </c>
      <c r="BS2317" s="1">
        <v>7</v>
      </c>
      <c r="BT2317" s="1">
        <v>0</v>
      </c>
      <c r="BU2317" s="1" t="str">
        <f>"8:00 AM"</f>
        <v>8:00 AM</v>
      </c>
      <c r="BV2317" s="1" t="str">
        <f>"4:00 PM"</f>
        <v>4:00 PM</v>
      </c>
      <c r="BW2317" s="1" t="s">
        <v>135</v>
      </c>
      <c r="BX2317" s="1">
        <v>0</v>
      </c>
      <c r="BY2317" s="1">
        <v>12</v>
      </c>
      <c r="BZ2317" s="1" t="s">
        <v>112</v>
      </c>
      <c r="CB2317" s="1" t="s">
        <v>20801</v>
      </c>
      <c r="CC2317" s="1" t="s">
        <v>1708</v>
      </c>
      <c r="CD2317" s="1" t="s">
        <v>1709</v>
      </c>
      <c r="CE2317" s="1" t="s">
        <v>738</v>
      </c>
      <c r="CF2317" s="1" t="s">
        <v>117</v>
      </c>
      <c r="CG2317" s="1">
        <v>96950</v>
      </c>
      <c r="CH2317" s="3">
        <v>8.17</v>
      </c>
      <c r="CI2317" s="3">
        <v>8.17</v>
      </c>
      <c r="CJ2317" s="3">
        <v>12.26</v>
      </c>
      <c r="CK2317" s="3">
        <v>12.26</v>
      </c>
      <c r="CL2317" s="1" t="s">
        <v>137</v>
      </c>
      <c r="CM2317" s="1" t="s">
        <v>230</v>
      </c>
      <c r="CN2317" s="1" t="s">
        <v>139</v>
      </c>
      <c r="CP2317" s="1" t="s">
        <v>112</v>
      </c>
      <c r="CQ2317" s="1" t="s">
        <v>111</v>
      </c>
      <c r="CR2317" s="1" t="s">
        <v>112</v>
      </c>
      <c r="CS2317" s="1" t="s">
        <v>111</v>
      </c>
      <c r="CT2317" s="1" t="s">
        <v>138</v>
      </c>
      <c r="CU2317" s="1" t="s">
        <v>111</v>
      </c>
      <c r="CV2317" s="1" t="s">
        <v>138</v>
      </c>
      <c r="CW2317" s="1" t="s">
        <v>1717</v>
      </c>
      <c r="CX2317" s="1">
        <v>16702348866</v>
      </c>
      <c r="CY2317" s="1" t="s">
        <v>1713</v>
      </c>
      <c r="CZ2317" s="1" t="s">
        <v>168</v>
      </c>
      <c r="DA2317" s="1" t="s">
        <v>111</v>
      </c>
      <c r="DB2317" s="1" t="s">
        <v>112</v>
      </c>
    </row>
    <row r="2318" spans="1:111" ht="15.6" customHeight="1" x14ac:dyDescent="0.25">
      <c r="A2318" s="1" t="s">
        <v>20808</v>
      </c>
      <c r="B2318" s="1" t="s">
        <v>238</v>
      </c>
      <c r="C2318" s="2">
        <v>44353.349947222225</v>
      </c>
      <c r="D2318" s="2">
        <v>44396</v>
      </c>
      <c r="E2318" s="1" t="s">
        <v>110</v>
      </c>
      <c r="F2318" s="2">
        <v>44468.833333333336</v>
      </c>
      <c r="G2318" s="1" t="s">
        <v>112</v>
      </c>
      <c r="H2318" s="1" t="s">
        <v>112</v>
      </c>
      <c r="I2318" s="1" t="s">
        <v>112</v>
      </c>
      <c r="J2318" s="1" t="s">
        <v>20809</v>
      </c>
      <c r="L2318" s="1" t="s">
        <v>12888</v>
      </c>
      <c r="M2318" s="1" t="s">
        <v>12889</v>
      </c>
      <c r="N2318" s="1" t="s">
        <v>812</v>
      </c>
      <c r="O2318" s="1" t="s">
        <v>117</v>
      </c>
      <c r="P2318" s="9">
        <v>96950</v>
      </c>
      <c r="Q2318" s="1" t="s">
        <v>118</v>
      </c>
      <c r="S2318" s="1">
        <v>16702334646</v>
      </c>
      <c r="U2318" s="1">
        <v>6216</v>
      </c>
      <c r="V2318" s="1" t="s">
        <v>119</v>
      </c>
      <c r="X2318" s="1" t="s">
        <v>987</v>
      </c>
      <c r="Y2318" s="1" t="s">
        <v>5749</v>
      </c>
      <c r="AA2318" s="1" t="s">
        <v>171</v>
      </c>
      <c r="AB2318" s="1" t="s">
        <v>12888</v>
      </c>
      <c r="AC2318" s="1" t="s">
        <v>12889</v>
      </c>
      <c r="AD2318" s="1" t="s">
        <v>812</v>
      </c>
      <c r="AE2318" s="1" t="s">
        <v>117</v>
      </c>
      <c r="AF2318" s="9">
        <v>96950</v>
      </c>
      <c r="AG2318" s="1" t="s">
        <v>118</v>
      </c>
      <c r="AI2318" s="1">
        <v>16702334646</v>
      </c>
      <c r="AK2318" s="1" t="s">
        <v>5752</v>
      </c>
      <c r="BC2318" s="1" t="str">
        <f>"31-1011.00"</f>
        <v>31-1011.00</v>
      </c>
      <c r="BD2318" s="1" t="s">
        <v>7845</v>
      </c>
      <c r="BE2318" s="1" t="s">
        <v>20810</v>
      </c>
      <c r="BF2318" s="1" t="s">
        <v>20811</v>
      </c>
      <c r="BG2318" s="1">
        <v>6</v>
      </c>
      <c r="BH2318" s="1">
        <v>6</v>
      </c>
      <c r="BI2318" s="2">
        <v>44470</v>
      </c>
      <c r="BJ2318" s="2">
        <v>44834</v>
      </c>
      <c r="BK2318" s="2">
        <v>44470</v>
      </c>
      <c r="BL2318" s="2">
        <v>44834</v>
      </c>
      <c r="BM2318" s="1">
        <v>40</v>
      </c>
      <c r="BN2318" s="1">
        <v>0</v>
      </c>
      <c r="BO2318" s="1">
        <v>8</v>
      </c>
      <c r="BP2318" s="1">
        <v>8</v>
      </c>
      <c r="BQ2318" s="1">
        <v>8</v>
      </c>
      <c r="BR2318" s="1">
        <v>8</v>
      </c>
      <c r="BS2318" s="1">
        <v>8</v>
      </c>
      <c r="BT2318" s="1">
        <v>0</v>
      </c>
      <c r="BU2318" s="1" t="str">
        <f>"8:00 AM"</f>
        <v>8:00 AM</v>
      </c>
      <c r="BV2318" s="1" t="str">
        <f t="shared" ref="BV2318:BV2325" si="61">"5:00 PM"</f>
        <v>5:00 PM</v>
      </c>
      <c r="BW2318" s="1" t="s">
        <v>135</v>
      </c>
      <c r="BX2318" s="1">
        <v>0</v>
      </c>
      <c r="BY2318" s="1">
        <v>12</v>
      </c>
      <c r="BZ2318" s="1" t="s">
        <v>112</v>
      </c>
      <c r="CB2318" s="1" t="s">
        <v>20812</v>
      </c>
      <c r="CC2318" s="1" t="s">
        <v>12888</v>
      </c>
      <c r="CD2318" s="1" t="s">
        <v>12889</v>
      </c>
      <c r="CE2318" s="1" t="s">
        <v>812</v>
      </c>
      <c r="CF2318" s="1" t="s">
        <v>117</v>
      </c>
      <c r="CG2318" s="1">
        <v>96950</v>
      </c>
      <c r="CH2318" s="3">
        <v>12.21</v>
      </c>
      <c r="CI2318" s="3">
        <v>12.21</v>
      </c>
      <c r="CJ2318" s="3">
        <v>18.32</v>
      </c>
      <c r="CK2318" s="3">
        <v>18.32</v>
      </c>
      <c r="CL2318" s="1" t="s">
        <v>137</v>
      </c>
      <c r="CM2318" s="1" t="s">
        <v>362</v>
      </c>
      <c r="CN2318" s="1" t="s">
        <v>139</v>
      </c>
      <c r="CP2318" s="1" t="s">
        <v>112</v>
      </c>
      <c r="CQ2318" s="1" t="s">
        <v>111</v>
      </c>
      <c r="CR2318" s="1" t="s">
        <v>112</v>
      </c>
      <c r="CS2318" s="1" t="s">
        <v>111</v>
      </c>
      <c r="CT2318" s="1" t="s">
        <v>138</v>
      </c>
      <c r="CU2318" s="1" t="s">
        <v>111</v>
      </c>
      <c r="CV2318" s="1" t="s">
        <v>138</v>
      </c>
      <c r="CW2318" s="1" t="s">
        <v>362</v>
      </c>
      <c r="CX2318" s="1">
        <v>16702334646</v>
      </c>
      <c r="CY2318" s="1" t="s">
        <v>12892</v>
      </c>
      <c r="CZ2318" s="1" t="s">
        <v>138</v>
      </c>
      <c r="DA2318" s="1" t="s">
        <v>111</v>
      </c>
      <c r="DB2318" s="1" t="s">
        <v>112</v>
      </c>
      <c r="DC2318" s="1" t="s">
        <v>1776</v>
      </c>
      <c r="DD2318" s="1" t="s">
        <v>1777</v>
      </c>
      <c r="DF2318" s="1" t="s">
        <v>1778</v>
      </c>
      <c r="DG2318" s="1" t="s">
        <v>1779</v>
      </c>
    </row>
    <row r="2319" spans="1:111" ht="15.6" customHeight="1" x14ac:dyDescent="0.25">
      <c r="A2319" s="1" t="s">
        <v>20821</v>
      </c>
      <c r="B2319" s="1" t="s">
        <v>238</v>
      </c>
      <c r="C2319" s="2">
        <v>44359.004907523151</v>
      </c>
      <c r="D2319" s="2">
        <v>44399</v>
      </c>
      <c r="E2319" s="1" t="s">
        <v>180</v>
      </c>
      <c r="G2319" s="1" t="s">
        <v>112</v>
      </c>
      <c r="H2319" s="1" t="s">
        <v>112</v>
      </c>
      <c r="I2319" s="1" t="s">
        <v>112</v>
      </c>
      <c r="J2319" s="1" t="s">
        <v>1596</v>
      </c>
      <c r="K2319" s="1" t="s">
        <v>362</v>
      </c>
      <c r="L2319" s="1" t="s">
        <v>1597</v>
      </c>
      <c r="M2319" s="1" t="s">
        <v>1598</v>
      </c>
      <c r="N2319" s="1" t="s">
        <v>116</v>
      </c>
      <c r="O2319" s="1" t="s">
        <v>117</v>
      </c>
      <c r="P2319" s="9">
        <v>96950</v>
      </c>
      <c r="Q2319" s="1" t="s">
        <v>118</v>
      </c>
      <c r="R2319" s="1" t="s">
        <v>138</v>
      </c>
      <c r="S2319" s="1">
        <v>16702347900</v>
      </c>
      <c r="T2319" s="1">
        <v>803</v>
      </c>
      <c r="U2319" s="1">
        <v>236220</v>
      </c>
      <c r="V2319" s="1" t="s">
        <v>119</v>
      </c>
      <c r="X2319" s="1" t="s">
        <v>1599</v>
      </c>
      <c r="Y2319" s="1" t="s">
        <v>1600</v>
      </c>
      <c r="Z2319" s="1" t="s">
        <v>1601</v>
      </c>
      <c r="AA2319" s="1" t="s">
        <v>461</v>
      </c>
      <c r="AB2319" s="1" t="s">
        <v>1597</v>
      </c>
      <c r="AC2319" s="1" t="s">
        <v>1598</v>
      </c>
      <c r="AD2319" s="1" t="s">
        <v>116</v>
      </c>
      <c r="AE2319" s="1" t="s">
        <v>117</v>
      </c>
      <c r="AF2319" s="9">
        <v>96950</v>
      </c>
      <c r="AG2319" s="1" t="s">
        <v>118</v>
      </c>
      <c r="AH2319" s="1" t="s">
        <v>138</v>
      </c>
      <c r="AI2319" s="1">
        <v>16702347900</v>
      </c>
      <c r="AJ2319" s="1">
        <v>803</v>
      </c>
      <c r="AK2319" s="1" t="s">
        <v>1602</v>
      </c>
      <c r="BC2319" s="1" t="str">
        <f>"17-3022.00"</f>
        <v>17-3022.00</v>
      </c>
      <c r="BD2319" s="1" t="s">
        <v>602</v>
      </c>
      <c r="BE2319" s="1" t="s">
        <v>15692</v>
      </c>
      <c r="BF2319" s="1" t="s">
        <v>3405</v>
      </c>
      <c r="BG2319" s="1">
        <v>2</v>
      </c>
      <c r="BH2319" s="1">
        <v>2</v>
      </c>
      <c r="BI2319" s="2">
        <v>44470</v>
      </c>
      <c r="BJ2319" s="2">
        <v>44834</v>
      </c>
      <c r="BK2319" s="2">
        <v>44470</v>
      </c>
      <c r="BL2319" s="2">
        <v>44834</v>
      </c>
      <c r="BM2319" s="1">
        <v>40</v>
      </c>
      <c r="BN2319" s="1">
        <v>0</v>
      </c>
      <c r="BO2319" s="1">
        <v>8</v>
      </c>
      <c r="BP2319" s="1">
        <v>8</v>
      </c>
      <c r="BQ2319" s="1">
        <v>8</v>
      </c>
      <c r="BR2319" s="1">
        <v>8</v>
      </c>
      <c r="BS2319" s="1">
        <v>8</v>
      </c>
      <c r="BT2319" s="1">
        <v>0</v>
      </c>
      <c r="BU2319" s="1" t="str">
        <f>"8:00 AM"</f>
        <v>8:00 AM</v>
      </c>
      <c r="BV2319" s="1" t="str">
        <f t="shared" si="61"/>
        <v>5:00 PM</v>
      </c>
      <c r="BW2319" s="1" t="s">
        <v>392</v>
      </c>
      <c r="BX2319" s="1">
        <v>0</v>
      </c>
      <c r="BY2319" s="1">
        <v>24</v>
      </c>
      <c r="BZ2319" s="1" t="s">
        <v>112</v>
      </c>
      <c r="CB2319" s="1" t="s">
        <v>15693</v>
      </c>
      <c r="CC2319" s="1" t="s">
        <v>3682</v>
      </c>
      <c r="CD2319" s="1" t="s">
        <v>1607</v>
      </c>
      <c r="CE2319" s="1" t="s">
        <v>116</v>
      </c>
      <c r="CF2319" s="1" t="s">
        <v>117</v>
      </c>
      <c r="CG2319" s="1">
        <v>96950</v>
      </c>
      <c r="CH2319" s="3">
        <v>17.25</v>
      </c>
      <c r="CI2319" s="3">
        <v>20</v>
      </c>
      <c r="CJ2319" s="3">
        <v>25.88</v>
      </c>
      <c r="CK2319" s="3">
        <v>30</v>
      </c>
      <c r="CL2319" s="1" t="s">
        <v>137</v>
      </c>
      <c r="CM2319" s="1" t="s">
        <v>1608</v>
      </c>
      <c r="CN2319" s="1" t="s">
        <v>139</v>
      </c>
      <c r="CP2319" s="1" t="s">
        <v>112</v>
      </c>
      <c r="CQ2319" s="1" t="s">
        <v>111</v>
      </c>
      <c r="CR2319" s="1" t="s">
        <v>112</v>
      </c>
      <c r="CS2319" s="1" t="s">
        <v>111</v>
      </c>
      <c r="CT2319" s="1" t="s">
        <v>138</v>
      </c>
      <c r="CU2319" s="1" t="s">
        <v>111</v>
      </c>
      <c r="CV2319" s="1" t="s">
        <v>138</v>
      </c>
      <c r="CW2319" s="1" t="s">
        <v>3683</v>
      </c>
      <c r="CX2319" s="1">
        <v>16702347900</v>
      </c>
      <c r="CY2319" s="1" t="s">
        <v>1602</v>
      </c>
      <c r="CZ2319" s="1" t="s">
        <v>1610</v>
      </c>
      <c r="DA2319" s="1" t="s">
        <v>111</v>
      </c>
      <c r="DB2319" s="1" t="s">
        <v>112</v>
      </c>
      <c r="DC2319" s="1" t="s">
        <v>1599</v>
      </c>
      <c r="DD2319" s="1" t="s">
        <v>1600</v>
      </c>
      <c r="DE2319" s="1" t="s">
        <v>1236</v>
      </c>
      <c r="DF2319" s="1" t="s">
        <v>1596</v>
      </c>
      <c r="DG2319" s="1" t="s">
        <v>1602</v>
      </c>
    </row>
    <row r="2320" spans="1:111" ht="15.6" customHeight="1" x14ac:dyDescent="0.25">
      <c r="A2320" s="1" t="s">
        <v>20822</v>
      </c>
      <c r="B2320" s="1" t="s">
        <v>238</v>
      </c>
      <c r="C2320" s="2">
        <v>44353.82003599537</v>
      </c>
      <c r="D2320" s="2">
        <v>44390</v>
      </c>
      <c r="E2320" s="1" t="s">
        <v>180</v>
      </c>
      <c r="G2320" s="1" t="s">
        <v>112</v>
      </c>
      <c r="H2320" s="1" t="s">
        <v>112</v>
      </c>
      <c r="I2320" s="1" t="s">
        <v>112</v>
      </c>
      <c r="J2320" s="1" t="s">
        <v>8296</v>
      </c>
      <c r="K2320" s="1" t="s">
        <v>8297</v>
      </c>
      <c r="L2320" s="1" t="s">
        <v>1398</v>
      </c>
      <c r="M2320" s="1" t="s">
        <v>1389</v>
      </c>
      <c r="N2320" s="1" t="s">
        <v>167</v>
      </c>
      <c r="O2320" s="1" t="s">
        <v>117</v>
      </c>
      <c r="P2320" s="9">
        <v>96950</v>
      </c>
      <c r="Q2320" s="1" t="s">
        <v>118</v>
      </c>
      <c r="S2320" s="1">
        <v>16702350011</v>
      </c>
      <c r="U2320" s="1">
        <v>81111</v>
      </c>
      <c r="V2320" s="1" t="s">
        <v>119</v>
      </c>
      <c r="X2320" s="1" t="s">
        <v>1390</v>
      </c>
      <c r="Y2320" s="1" t="s">
        <v>1710</v>
      </c>
      <c r="AA2320" s="1" t="s">
        <v>1392</v>
      </c>
      <c r="AB2320" s="1" t="s">
        <v>8299</v>
      </c>
      <c r="AD2320" s="1" t="s">
        <v>738</v>
      </c>
      <c r="AE2320" s="1" t="s">
        <v>117</v>
      </c>
      <c r="AF2320" s="9">
        <v>96950</v>
      </c>
      <c r="AG2320" s="1" t="s">
        <v>118</v>
      </c>
      <c r="AI2320" s="1">
        <v>16702878866</v>
      </c>
      <c r="AK2320" s="1" t="s">
        <v>1393</v>
      </c>
      <c r="BC2320" s="1" t="str">
        <f>"49-3021.00"</f>
        <v>49-3021.00</v>
      </c>
      <c r="BD2320" s="1" t="s">
        <v>280</v>
      </c>
      <c r="BE2320" s="1" t="s">
        <v>20823</v>
      </c>
      <c r="BF2320" s="1" t="s">
        <v>20824</v>
      </c>
      <c r="BG2320" s="1">
        <v>1</v>
      </c>
      <c r="BH2320" s="1">
        <v>1</v>
      </c>
      <c r="BI2320" s="2">
        <v>44470</v>
      </c>
      <c r="BJ2320" s="2">
        <v>44834</v>
      </c>
      <c r="BK2320" s="2">
        <v>44470</v>
      </c>
      <c r="BL2320" s="2">
        <v>44834</v>
      </c>
      <c r="BM2320" s="1">
        <v>40</v>
      </c>
      <c r="BN2320" s="1">
        <v>0</v>
      </c>
      <c r="BO2320" s="1">
        <v>8</v>
      </c>
      <c r="BP2320" s="1">
        <v>8</v>
      </c>
      <c r="BQ2320" s="1">
        <v>8</v>
      </c>
      <c r="BR2320" s="1">
        <v>8</v>
      </c>
      <c r="BS2320" s="1">
        <v>8</v>
      </c>
      <c r="BT2320" s="1">
        <v>0</v>
      </c>
      <c r="BU2320" s="1" t="str">
        <f>"8:00 AM"</f>
        <v>8:00 AM</v>
      </c>
      <c r="BV2320" s="1" t="str">
        <f t="shared" si="61"/>
        <v>5:00 PM</v>
      </c>
      <c r="BW2320" s="1" t="s">
        <v>135</v>
      </c>
      <c r="BX2320" s="1">
        <v>0</v>
      </c>
      <c r="BY2320" s="1">
        <v>12</v>
      </c>
      <c r="BZ2320" s="1" t="s">
        <v>112</v>
      </c>
      <c r="CB2320" s="1" t="s">
        <v>20825</v>
      </c>
      <c r="CC2320" s="1" t="s">
        <v>1398</v>
      </c>
      <c r="CD2320" s="1" t="s">
        <v>1389</v>
      </c>
      <c r="CE2320" s="1" t="s">
        <v>167</v>
      </c>
      <c r="CF2320" s="1" t="s">
        <v>117</v>
      </c>
      <c r="CG2320" s="1">
        <v>96950</v>
      </c>
      <c r="CH2320" s="3">
        <v>9.6999999999999993</v>
      </c>
      <c r="CI2320" s="3">
        <v>9.6999999999999993</v>
      </c>
      <c r="CJ2320" s="3">
        <v>14.55</v>
      </c>
      <c r="CK2320" s="3">
        <v>14.55</v>
      </c>
      <c r="CL2320" s="1" t="s">
        <v>137</v>
      </c>
      <c r="CM2320" s="1" t="s">
        <v>230</v>
      </c>
      <c r="CN2320" s="1" t="s">
        <v>139</v>
      </c>
      <c r="CP2320" s="1" t="s">
        <v>112</v>
      </c>
      <c r="CQ2320" s="1" t="s">
        <v>111</v>
      </c>
      <c r="CR2320" s="1" t="s">
        <v>112</v>
      </c>
      <c r="CS2320" s="1" t="s">
        <v>111</v>
      </c>
      <c r="CT2320" s="1" t="s">
        <v>138</v>
      </c>
      <c r="CU2320" s="1" t="s">
        <v>111</v>
      </c>
      <c r="CV2320" s="1" t="s">
        <v>138</v>
      </c>
      <c r="CW2320" s="1" t="s">
        <v>1717</v>
      </c>
      <c r="CX2320" s="1">
        <v>16702350011</v>
      </c>
      <c r="CY2320" s="1" t="s">
        <v>1393</v>
      </c>
      <c r="CZ2320" s="1" t="s">
        <v>168</v>
      </c>
      <c r="DA2320" s="1" t="s">
        <v>111</v>
      </c>
      <c r="DB2320" s="1" t="s">
        <v>112</v>
      </c>
    </row>
    <row r="2321" spans="1:111" ht="15.6" customHeight="1" x14ac:dyDescent="0.25">
      <c r="A2321" s="1" t="s">
        <v>20826</v>
      </c>
      <c r="B2321" s="1" t="s">
        <v>238</v>
      </c>
      <c r="C2321" s="2">
        <v>44355.888095138886</v>
      </c>
      <c r="D2321" s="2">
        <v>44396</v>
      </c>
      <c r="E2321" s="1" t="s">
        <v>110</v>
      </c>
      <c r="F2321" s="2">
        <v>44469.833333333336</v>
      </c>
      <c r="G2321" s="1" t="s">
        <v>111</v>
      </c>
      <c r="H2321" s="1" t="s">
        <v>112</v>
      </c>
      <c r="I2321" s="1" t="s">
        <v>112</v>
      </c>
      <c r="J2321" s="1" t="s">
        <v>20827</v>
      </c>
      <c r="L2321" s="1" t="s">
        <v>20828</v>
      </c>
      <c r="N2321" s="1" t="s">
        <v>116</v>
      </c>
      <c r="O2321" s="1" t="s">
        <v>117</v>
      </c>
      <c r="P2321" s="9">
        <v>96950</v>
      </c>
      <c r="Q2321" s="1" t="s">
        <v>118</v>
      </c>
      <c r="S2321" s="1">
        <v>16702347733</v>
      </c>
      <c r="U2321" s="1">
        <v>451110</v>
      </c>
      <c r="V2321" s="1" t="s">
        <v>119</v>
      </c>
      <c r="X2321" s="1" t="s">
        <v>4277</v>
      </c>
      <c r="Y2321" s="1" t="s">
        <v>20829</v>
      </c>
      <c r="AA2321" s="1" t="s">
        <v>245</v>
      </c>
      <c r="AB2321" s="1" t="s">
        <v>20828</v>
      </c>
      <c r="AD2321" s="1" t="s">
        <v>116</v>
      </c>
      <c r="AE2321" s="1" t="s">
        <v>117</v>
      </c>
      <c r="AF2321" s="9">
        <v>96950</v>
      </c>
      <c r="AG2321" s="1" t="s">
        <v>118</v>
      </c>
      <c r="AI2321" s="1">
        <v>16702347733</v>
      </c>
      <c r="AK2321" s="1" t="s">
        <v>620</v>
      </c>
      <c r="AL2321" s="1" t="s">
        <v>125</v>
      </c>
      <c r="AM2321" s="1" t="s">
        <v>621</v>
      </c>
      <c r="AN2321" s="1" t="s">
        <v>622</v>
      </c>
      <c r="AP2321" s="1" t="s">
        <v>1284</v>
      </c>
      <c r="AR2321" s="1" t="s">
        <v>116</v>
      </c>
      <c r="AS2321" s="1" t="s">
        <v>117</v>
      </c>
      <c r="AT2321" s="9">
        <v>96950</v>
      </c>
      <c r="AU2321" s="1" t="s">
        <v>118</v>
      </c>
      <c r="AW2321" s="1">
        <v>16702353403</v>
      </c>
      <c r="AY2321" s="1" t="s">
        <v>1871</v>
      </c>
      <c r="AZ2321" s="1" t="s">
        <v>626</v>
      </c>
      <c r="BC2321" s="1" t="str">
        <f>"37-2011.00"</f>
        <v>37-2011.00</v>
      </c>
      <c r="BD2321" s="1" t="s">
        <v>676</v>
      </c>
      <c r="BE2321" s="1" t="s">
        <v>20830</v>
      </c>
      <c r="BF2321" s="1" t="s">
        <v>578</v>
      </c>
      <c r="BG2321" s="1">
        <v>1</v>
      </c>
      <c r="BH2321" s="1">
        <v>1</v>
      </c>
      <c r="BI2321" s="2">
        <v>44471</v>
      </c>
      <c r="BJ2321" s="2">
        <v>45566</v>
      </c>
      <c r="BK2321" s="2">
        <v>44471</v>
      </c>
      <c r="BL2321" s="2">
        <v>45566</v>
      </c>
      <c r="BM2321" s="1">
        <v>35</v>
      </c>
      <c r="BN2321" s="1">
        <v>0</v>
      </c>
      <c r="BO2321" s="1">
        <v>7</v>
      </c>
      <c r="BP2321" s="1">
        <v>7</v>
      </c>
      <c r="BQ2321" s="1">
        <v>7</v>
      </c>
      <c r="BR2321" s="1">
        <v>7</v>
      </c>
      <c r="BS2321" s="1">
        <v>7</v>
      </c>
      <c r="BT2321" s="1">
        <v>0</v>
      </c>
      <c r="BU2321" s="1" t="str">
        <f>"9:00 AM"</f>
        <v>9:00 AM</v>
      </c>
      <c r="BV2321" s="1" t="str">
        <f t="shared" si="61"/>
        <v>5:00 PM</v>
      </c>
      <c r="BW2321" s="1" t="s">
        <v>135</v>
      </c>
      <c r="BX2321" s="1">
        <v>0</v>
      </c>
      <c r="BY2321" s="1">
        <v>12</v>
      </c>
      <c r="BZ2321" s="1" t="s">
        <v>112</v>
      </c>
      <c r="CB2321" s="1" t="s">
        <v>20831</v>
      </c>
      <c r="CC2321" s="1" t="s">
        <v>624</v>
      </c>
      <c r="CD2321" s="1" t="s">
        <v>20828</v>
      </c>
      <c r="CE2321" s="1" t="s">
        <v>116</v>
      </c>
      <c r="CF2321" s="1" t="s">
        <v>117</v>
      </c>
      <c r="CG2321" s="1">
        <v>96950</v>
      </c>
      <c r="CH2321" s="3">
        <v>8.0500000000000007</v>
      </c>
      <c r="CI2321" s="3">
        <v>8.0500000000000007</v>
      </c>
      <c r="CJ2321" s="3">
        <v>12.08</v>
      </c>
      <c r="CK2321" s="3">
        <v>12.08</v>
      </c>
      <c r="CL2321" s="1" t="s">
        <v>137</v>
      </c>
      <c r="CN2321" s="1" t="s">
        <v>139</v>
      </c>
      <c r="CP2321" s="1" t="s">
        <v>112</v>
      </c>
      <c r="CQ2321" s="1" t="s">
        <v>111</v>
      </c>
      <c r="CR2321" s="1" t="s">
        <v>112</v>
      </c>
      <c r="CS2321" s="1" t="s">
        <v>111</v>
      </c>
      <c r="CT2321" s="1" t="s">
        <v>138</v>
      </c>
      <c r="CU2321" s="1" t="s">
        <v>111</v>
      </c>
      <c r="CV2321" s="1" t="s">
        <v>138</v>
      </c>
      <c r="CW2321" s="1" t="s">
        <v>631</v>
      </c>
      <c r="CX2321" s="1">
        <v>16702347733</v>
      </c>
      <c r="CY2321" s="1" t="s">
        <v>620</v>
      </c>
      <c r="CZ2321" s="1" t="s">
        <v>138</v>
      </c>
      <c r="DA2321" s="1" t="s">
        <v>111</v>
      </c>
      <c r="DB2321" s="1" t="s">
        <v>112</v>
      </c>
    </row>
    <row r="2322" spans="1:111" ht="15.6" customHeight="1" x14ac:dyDescent="0.25">
      <c r="A2322" s="1" t="s">
        <v>20833</v>
      </c>
      <c r="B2322" s="1" t="s">
        <v>238</v>
      </c>
      <c r="C2322" s="2">
        <v>44421.079869560184</v>
      </c>
      <c r="D2322" s="2">
        <v>44462</v>
      </c>
      <c r="E2322" s="1" t="s">
        <v>180</v>
      </c>
      <c r="G2322" s="1" t="s">
        <v>112</v>
      </c>
      <c r="H2322" s="1" t="s">
        <v>112</v>
      </c>
      <c r="I2322" s="1" t="s">
        <v>112</v>
      </c>
      <c r="J2322" s="1" t="s">
        <v>4347</v>
      </c>
      <c r="K2322" s="1" t="s">
        <v>4348</v>
      </c>
      <c r="L2322" s="1" t="s">
        <v>4349</v>
      </c>
      <c r="M2322" s="1" t="s">
        <v>4350</v>
      </c>
      <c r="N2322" s="1" t="s">
        <v>116</v>
      </c>
      <c r="O2322" s="1" t="s">
        <v>117</v>
      </c>
      <c r="P2322" s="9">
        <v>96950</v>
      </c>
      <c r="Q2322" s="1" t="s">
        <v>118</v>
      </c>
      <c r="S2322" s="1">
        <v>16703223311</v>
      </c>
      <c r="T2322" s="1">
        <v>4504</v>
      </c>
      <c r="U2322" s="1">
        <v>72111</v>
      </c>
      <c r="V2322" s="1" t="s">
        <v>119</v>
      </c>
      <c r="X2322" s="1" t="s">
        <v>656</v>
      </c>
      <c r="Y2322" s="1" t="s">
        <v>4351</v>
      </c>
      <c r="AA2322" s="1" t="s">
        <v>1129</v>
      </c>
      <c r="AB2322" s="1" t="s">
        <v>4349</v>
      </c>
      <c r="AC2322" s="1" t="s">
        <v>4350</v>
      </c>
      <c r="AD2322" s="1" t="s">
        <v>116</v>
      </c>
      <c r="AE2322" s="1" t="s">
        <v>117</v>
      </c>
      <c r="AF2322" s="9">
        <v>96950</v>
      </c>
      <c r="AG2322" s="1" t="s">
        <v>118</v>
      </c>
      <c r="AI2322" s="1">
        <v>16703223311</v>
      </c>
      <c r="AJ2322" s="1">
        <v>4504</v>
      </c>
      <c r="AK2322" s="1" t="s">
        <v>4352</v>
      </c>
      <c r="BC2322" s="1" t="str">
        <f>"43-4081.00"</f>
        <v>43-4081.00</v>
      </c>
      <c r="BD2322" s="1" t="s">
        <v>3862</v>
      </c>
      <c r="BE2322" s="1" t="s">
        <v>20335</v>
      </c>
      <c r="BF2322" s="1" t="s">
        <v>20336</v>
      </c>
      <c r="BG2322" s="1">
        <v>4</v>
      </c>
      <c r="BH2322" s="1">
        <v>4</v>
      </c>
      <c r="BI2322" s="2">
        <v>44470</v>
      </c>
      <c r="BJ2322" s="2">
        <v>44834</v>
      </c>
      <c r="BK2322" s="2">
        <v>44470</v>
      </c>
      <c r="BL2322" s="2">
        <v>44834</v>
      </c>
      <c r="BM2322" s="1">
        <v>40</v>
      </c>
      <c r="BN2322" s="1">
        <v>0</v>
      </c>
      <c r="BO2322" s="1">
        <v>8</v>
      </c>
      <c r="BP2322" s="1">
        <v>8</v>
      </c>
      <c r="BQ2322" s="1">
        <v>8</v>
      </c>
      <c r="BR2322" s="1">
        <v>8</v>
      </c>
      <c r="BS2322" s="1">
        <v>8</v>
      </c>
      <c r="BT2322" s="1">
        <v>0</v>
      </c>
      <c r="BU2322" s="1" t="str">
        <f>"8:00 AM"</f>
        <v>8:00 AM</v>
      </c>
      <c r="BV2322" s="1" t="str">
        <f t="shared" si="61"/>
        <v>5:00 PM</v>
      </c>
      <c r="BW2322" s="1" t="s">
        <v>135</v>
      </c>
      <c r="BX2322" s="1">
        <v>0</v>
      </c>
      <c r="BY2322" s="1">
        <v>12</v>
      </c>
      <c r="BZ2322" s="1" t="s">
        <v>112</v>
      </c>
      <c r="CB2322" s="1" t="s">
        <v>20337</v>
      </c>
      <c r="CC2322" s="1" t="s">
        <v>4349</v>
      </c>
      <c r="CD2322" s="1" t="s">
        <v>4350</v>
      </c>
      <c r="CE2322" s="1" t="s">
        <v>116</v>
      </c>
      <c r="CF2322" s="1" t="s">
        <v>117</v>
      </c>
      <c r="CG2322" s="1">
        <v>96950</v>
      </c>
      <c r="CH2322" s="3">
        <v>9.4499999999999993</v>
      </c>
      <c r="CI2322" s="3">
        <v>9.4499999999999993</v>
      </c>
      <c r="CJ2322" s="3">
        <v>14.18</v>
      </c>
      <c r="CK2322" s="3">
        <v>14.18</v>
      </c>
      <c r="CL2322" s="1" t="s">
        <v>137</v>
      </c>
      <c r="CM2322" s="1" t="s">
        <v>4355</v>
      </c>
      <c r="CN2322" s="1" t="s">
        <v>139</v>
      </c>
      <c r="CP2322" s="1" t="s">
        <v>112</v>
      </c>
      <c r="CQ2322" s="1" t="s">
        <v>111</v>
      </c>
      <c r="CR2322" s="1" t="s">
        <v>112</v>
      </c>
      <c r="CS2322" s="1" t="s">
        <v>111</v>
      </c>
      <c r="CT2322" s="1" t="s">
        <v>138</v>
      </c>
      <c r="CU2322" s="1" t="s">
        <v>111</v>
      </c>
      <c r="CV2322" s="1" t="s">
        <v>111</v>
      </c>
      <c r="CW2322" s="1" t="s">
        <v>5257</v>
      </c>
      <c r="CX2322" s="1">
        <v>16703223311</v>
      </c>
      <c r="CY2322" s="1" t="s">
        <v>4357</v>
      </c>
      <c r="CZ2322" s="1" t="s">
        <v>4358</v>
      </c>
      <c r="DA2322" s="1" t="s">
        <v>111</v>
      </c>
      <c r="DB2322" s="1" t="s">
        <v>112</v>
      </c>
      <c r="DC2322" s="1" t="s">
        <v>4359</v>
      </c>
      <c r="DD2322" s="1" t="s">
        <v>4360</v>
      </c>
      <c r="DE2322" s="1" t="s">
        <v>1747</v>
      </c>
      <c r="DF2322" s="1" t="s">
        <v>4347</v>
      </c>
      <c r="DG2322" s="1" t="s">
        <v>4361</v>
      </c>
    </row>
    <row r="2323" spans="1:111" ht="15.6" customHeight="1" x14ac:dyDescent="0.25">
      <c r="A2323" s="1" t="s">
        <v>20844</v>
      </c>
      <c r="B2323" s="1" t="s">
        <v>238</v>
      </c>
      <c r="C2323" s="2">
        <v>44019.804856365743</v>
      </c>
      <c r="D2323" s="2">
        <v>44105</v>
      </c>
      <c r="E2323" s="1" t="s">
        <v>180</v>
      </c>
      <c r="G2323" s="1" t="s">
        <v>112</v>
      </c>
      <c r="H2323" s="1" t="s">
        <v>112</v>
      </c>
      <c r="I2323" s="1" t="s">
        <v>112</v>
      </c>
      <c r="J2323" s="1" t="s">
        <v>5960</v>
      </c>
      <c r="K2323" s="1" t="s">
        <v>5960</v>
      </c>
      <c r="L2323" s="1" t="s">
        <v>5961</v>
      </c>
      <c r="N2323" s="1" t="s">
        <v>116</v>
      </c>
      <c r="O2323" s="1" t="s">
        <v>117</v>
      </c>
      <c r="P2323" s="9">
        <v>96950</v>
      </c>
      <c r="Q2323" s="1" t="s">
        <v>118</v>
      </c>
      <c r="R2323" s="1" t="s">
        <v>168</v>
      </c>
      <c r="S2323" s="1">
        <v>16707890152</v>
      </c>
      <c r="U2323" s="1">
        <v>56132</v>
      </c>
      <c r="V2323" s="1" t="s">
        <v>119</v>
      </c>
      <c r="X2323" s="1" t="s">
        <v>4483</v>
      </c>
      <c r="Y2323" s="1" t="s">
        <v>4482</v>
      </c>
      <c r="Z2323" s="1" t="s">
        <v>4484</v>
      </c>
      <c r="AA2323" s="1" t="s">
        <v>245</v>
      </c>
      <c r="AB2323" s="1" t="s">
        <v>5961</v>
      </c>
      <c r="AD2323" s="1" t="s">
        <v>116</v>
      </c>
      <c r="AE2323" s="1" t="s">
        <v>117</v>
      </c>
      <c r="AF2323" s="9">
        <v>96950</v>
      </c>
      <c r="AG2323" s="1" t="s">
        <v>118</v>
      </c>
      <c r="AH2323" s="1" t="s">
        <v>138</v>
      </c>
      <c r="AI2323" s="1">
        <v>16707890152</v>
      </c>
      <c r="AK2323" s="1" t="s">
        <v>4486</v>
      </c>
      <c r="BC2323" s="1" t="str">
        <f>"49-9071.00"</f>
        <v>49-9071.00</v>
      </c>
      <c r="BD2323" s="1" t="s">
        <v>214</v>
      </c>
      <c r="BE2323" s="1" t="s">
        <v>17803</v>
      </c>
      <c r="BF2323" s="1" t="s">
        <v>3680</v>
      </c>
      <c r="BG2323" s="1">
        <v>10</v>
      </c>
      <c r="BH2323" s="1">
        <v>10</v>
      </c>
      <c r="BI2323" s="2">
        <v>44105</v>
      </c>
      <c r="BJ2323" s="2">
        <v>44469</v>
      </c>
      <c r="BK2323" s="2">
        <v>44105</v>
      </c>
      <c r="BL2323" s="2">
        <v>44469</v>
      </c>
      <c r="BM2323" s="1">
        <v>35</v>
      </c>
      <c r="BN2323" s="1">
        <v>0</v>
      </c>
      <c r="BO2323" s="1">
        <v>7</v>
      </c>
      <c r="BP2323" s="1">
        <v>7</v>
      </c>
      <c r="BQ2323" s="1">
        <v>7</v>
      </c>
      <c r="BR2323" s="1">
        <v>7</v>
      </c>
      <c r="BS2323" s="1">
        <v>7</v>
      </c>
      <c r="BT2323" s="1">
        <v>0</v>
      </c>
      <c r="BU2323" s="1" t="str">
        <f>"9:00 AM"</f>
        <v>9:00 AM</v>
      </c>
      <c r="BV2323" s="1" t="str">
        <f t="shared" si="61"/>
        <v>5:00 PM</v>
      </c>
      <c r="BW2323" s="1" t="s">
        <v>135</v>
      </c>
      <c r="BX2323" s="1">
        <v>0</v>
      </c>
      <c r="BY2323" s="1">
        <v>24</v>
      </c>
      <c r="BZ2323" s="1" t="s">
        <v>112</v>
      </c>
      <c r="CA2323" s="1">
        <v>0</v>
      </c>
      <c r="CB2323" s="4" t="s">
        <v>17804</v>
      </c>
      <c r="CC2323" s="1" t="s">
        <v>5961</v>
      </c>
      <c r="CE2323" s="1" t="s">
        <v>116</v>
      </c>
      <c r="CF2323" s="1" t="s">
        <v>117</v>
      </c>
      <c r="CG2323" s="1">
        <v>96950</v>
      </c>
      <c r="CH2323" s="3">
        <v>8.33</v>
      </c>
      <c r="CI2323" s="3">
        <v>8.33</v>
      </c>
      <c r="CJ2323" s="3">
        <v>12.5</v>
      </c>
      <c r="CK2323" s="3">
        <v>12.5</v>
      </c>
      <c r="CL2323" s="1" t="s">
        <v>137</v>
      </c>
      <c r="CM2323" s="1" t="s">
        <v>138</v>
      </c>
      <c r="CN2323" s="1" t="s">
        <v>139</v>
      </c>
      <c r="CP2323" s="1" t="s">
        <v>112</v>
      </c>
      <c r="CQ2323" s="1" t="s">
        <v>111</v>
      </c>
      <c r="CR2323" s="1" t="s">
        <v>112</v>
      </c>
      <c r="CS2323" s="1" t="s">
        <v>111</v>
      </c>
      <c r="CT2323" s="1" t="s">
        <v>138</v>
      </c>
      <c r="CU2323" s="1" t="s">
        <v>111</v>
      </c>
      <c r="CV2323" s="1" t="s">
        <v>138</v>
      </c>
      <c r="CW2323" s="1" t="s">
        <v>1555</v>
      </c>
      <c r="CX2323" s="1">
        <v>16707890152</v>
      </c>
      <c r="CY2323" s="1" t="s">
        <v>4486</v>
      </c>
      <c r="CZ2323" s="1" t="s">
        <v>168</v>
      </c>
      <c r="DA2323" s="1" t="s">
        <v>111</v>
      </c>
      <c r="DB2323" s="1" t="s">
        <v>112</v>
      </c>
    </row>
    <row r="2324" spans="1:111" ht="15.6" customHeight="1" x14ac:dyDescent="0.25">
      <c r="A2324" s="1" t="s">
        <v>20854</v>
      </c>
      <c r="B2324" s="1" t="s">
        <v>238</v>
      </c>
      <c r="C2324" s="2">
        <v>44054.299621527774</v>
      </c>
      <c r="D2324" s="2">
        <v>44118</v>
      </c>
      <c r="E2324" s="1" t="s">
        <v>180</v>
      </c>
      <c r="G2324" s="1" t="s">
        <v>111</v>
      </c>
      <c r="H2324" s="1" t="s">
        <v>112</v>
      </c>
      <c r="I2324" s="1" t="s">
        <v>112</v>
      </c>
      <c r="J2324" s="1" t="s">
        <v>20855</v>
      </c>
      <c r="K2324" s="1" t="s">
        <v>20856</v>
      </c>
      <c r="L2324" s="1" t="s">
        <v>20857</v>
      </c>
      <c r="M2324" s="1" t="s">
        <v>20858</v>
      </c>
      <c r="N2324" s="1" t="s">
        <v>116</v>
      </c>
      <c r="O2324" s="1" t="s">
        <v>117</v>
      </c>
      <c r="P2324" s="9">
        <v>96950</v>
      </c>
      <c r="Q2324" s="1" t="s">
        <v>118</v>
      </c>
      <c r="R2324" s="1" t="s">
        <v>362</v>
      </c>
      <c r="S2324" s="1">
        <v>16702343011</v>
      </c>
      <c r="U2324" s="1">
        <v>561520</v>
      </c>
      <c r="V2324" s="1" t="s">
        <v>119</v>
      </c>
      <c r="X2324" s="1" t="s">
        <v>2539</v>
      </c>
      <c r="Y2324" s="1" t="s">
        <v>1318</v>
      </c>
      <c r="Z2324" s="1" t="s">
        <v>448</v>
      </c>
      <c r="AA2324" s="1" t="s">
        <v>387</v>
      </c>
      <c r="AB2324" s="1" t="s">
        <v>20859</v>
      </c>
      <c r="AC2324" s="1" t="s">
        <v>20860</v>
      </c>
      <c r="AD2324" s="1" t="s">
        <v>116</v>
      </c>
      <c r="AE2324" s="1" t="s">
        <v>117</v>
      </c>
      <c r="AF2324" s="9">
        <v>96950</v>
      </c>
      <c r="AG2324" s="1" t="s">
        <v>118</v>
      </c>
      <c r="AH2324" s="1" t="s">
        <v>362</v>
      </c>
      <c r="AI2324" s="1">
        <v>16702343011</v>
      </c>
      <c r="AK2324" s="1" t="s">
        <v>20861</v>
      </c>
      <c r="BC2324" s="1" t="str">
        <f>"39-7011.00"</f>
        <v>39-7011.00</v>
      </c>
      <c r="BD2324" s="1" t="s">
        <v>1435</v>
      </c>
      <c r="BE2324" s="1" t="s">
        <v>20862</v>
      </c>
      <c r="BF2324" s="1" t="s">
        <v>3755</v>
      </c>
      <c r="BG2324" s="1">
        <v>2</v>
      </c>
      <c r="BH2324" s="1">
        <v>2</v>
      </c>
      <c r="BI2324" s="2">
        <v>44105</v>
      </c>
      <c r="BJ2324" s="2">
        <v>44469</v>
      </c>
      <c r="BK2324" s="2">
        <v>44118</v>
      </c>
      <c r="BL2324" s="2">
        <v>44469</v>
      </c>
      <c r="BM2324" s="1">
        <v>40</v>
      </c>
      <c r="BN2324" s="1">
        <v>0</v>
      </c>
      <c r="BO2324" s="1">
        <v>8</v>
      </c>
      <c r="BP2324" s="1">
        <v>8</v>
      </c>
      <c r="BQ2324" s="1">
        <v>8</v>
      </c>
      <c r="BR2324" s="1">
        <v>8</v>
      </c>
      <c r="BS2324" s="1">
        <v>8</v>
      </c>
      <c r="BT2324" s="1">
        <v>0</v>
      </c>
      <c r="BU2324" s="1" t="str">
        <f>"8:00 AM"</f>
        <v>8:00 AM</v>
      </c>
      <c r="BV2324" s="1" t="str">
        <f t="shared" si="61"/>
        <v>5:00 PM</v>
      </c>
      <c r="BW2324" s="1" t="s">
        <v>135</v>
      </c>
      <c r="BX2324" s="1">
        <v>0</v>
      </c>
      <c r="BY2324" s="1">
        <v>12</v>
      </c>
      <c r="BZ2324" s="1" t="s">
        <v>112</v>
      </c>
      <c r="CA2324" s="1">
        <v>0</v>
      </c>
      <c r="CB2324" s="1" t="s">
        <v>20863</v>
      </c>
      <c r="CC2324" s="1" t="s">
        <v>20864</v>
      </c>
      <c r="CD2324" s="1" t="s">
        <v>2131</v>
      </c>
      <c r="CE2324" s="1" t="s">
        <v>116</v>
      </c>
      <c r="CF2324" s="1" t="s">
        <v>117</v>
      </c>
      <c r="CG2324" s="1">
        <v>96950</v>
      </c>
      <c r="CH2324" s="3">
        <v>11.17</v>
      </c>
      <c r="CJ2324" s="3">
        <v>16.760000000000002</v>
      </c>
      <c r="CL2324" s="1" t="s">
        <v>137</v>
      </c>
      <c r="CM2324" s="1" t="s">
        <v>362</v>
      </c>
      <c r="CN2324" s="1" t="s">
        <v>139</v>
      </c>
      <c r="CP2324" s="1" t="s">
        <v>112</v>
      </c>
      <c r="CQ2324" s="1" t="s">
        <v>111</v>
      </c>
      <c r="CR2324" s="1" t="s">
        <v>112</v>
      </c>
      <c r="CS2324" s="1" t="s">
        <v>111</v>
      </c>
      <c r="CT2324" s="1" t="s">
        <v>138</v>
      </c>
      <c r="CU2324" s="1" t="s">
        <v>111</v>
      </c>
      <c r="CV2324" s="1" t="s">
        <v>138</v>
      </c>
      <c r="CW2324" s="1" t="s">
        <v>2538</v>
      </c>
      <c r="CX2324" s="1">
        <v>16702343011</v>
      </c>
      <c r="CY2324" s="1" t="s">
        <v>20861</v>
      </c>
      <c r="CZ2324" s="1" t="s">
        <v>138</v>
      </c>
      <c r="DA2324" s="1" t="s">
        <v>111</v>
      </c>
      <c r="DB2324" s="1" t="s">
        <v>112</v>
      </c>
      <c r="DC2324" s="1" t="s">
        <v>20865</v>
      </c>
      <c r="DD2324" s="1" t="s">
        <v>1318</v>
      </c>
      <c r="DE2324" s="1" t="s">
        <v>448</v>
      </c>
      <c r="DF2324" s="1" t="s">
        <v>20855</v>
      </c>
      <c r="DG2324" s="1" t="s">
        <v>20861</v>
      </c>
    </row>
    <row r="2325" spans="1:111" ht="15.6" customHeight="1" x14ac:dyDescent="0.25">
      <c r="A2325" s="1" t="s">
        <v>20874</v>
      </c>
      <c r="B2325" s="1" t="s">
        <v>238</v>
      </c>
      <c r="C2325" s="2">
        <v>44027.830699999999</v>
      </c>
      <c r="D2325" s="2">
        <v>44124</v>
      </c>
      <c r="E2325" s="1" t="s">
        <v>180</v>
      </c>
      <c r="G2325" s="1" t="s">
        <v>112</v>
      </c>
      <c r="H2325" s="1" t="s">
        <v>112</v>
      </c>
      <c r="I2325" s="1" t="s">
        <v>112</v>
      </c>
      <c r="J2325" s="1" t="s">
        <v>20875</v>
      </c>
      <c r="L2325" s="1" t="s">
        <v>292</v>
      </c>
      <c r="M2325" s="1" t="s">
        <v>293</v>
      </c>
      <c r="N2325" s="1" t="s">
        <v>116</v>
      </c>
      <c r="O2325" s="1" t="s">
        <v>117</v>
      </c>
      <c r="P2325" s="9">
        <v>96950</v>
      </c>
      <c r="Q2325" s="1" t="s">
        <v>118</v>
      </c>
      <c r="S2325" s="1">
        <v>16702873831</v>
      </c>
      <c r="U2325" s="1">
        <v>236116</v>
      </c>
      <c r="V2325" s="1" t="s">
        <v>119</v>
      </c>
      <c r="X2325" s="1" t="s">
        <v>290</v>
      </c>
      <c r="Y2325" s="1" t="s">
        <v>291</v>
      </c>
      <c r="AA2325" s="1" t="s">
        <v>245</v>
      </c>
      <c r="AB2325" s="1" t="s">
        <v>20876</v>
      </c>
      <c r="AC2325" s="1" t="s">
        <v>293</v>
      </c>
      <c r="AD2325" s="1" t="s">
        <v>116</v>
      </c>
      <c r="AE2325" s="1" t="s">
        <v>117</v>
      </c>
      <c r="AF2325" s="9">
        <v>96950</v>
      </c>
      <c r="AG2325" s="1" t="s">
        <v>118</v>
      </c>
      <c r="AI2325" s="1">
        <v>16702873831</v>
      </c>
      <c r="AK2325" s="1" t="s">
        <v>294</v>
      </c>
      <c r="BC2325" s="1" t="str">
        <f>"17-3022.00"</f>
        <v>17-3022.00</v>
      </c>
      <c r="BD2325" s="1" t="s">
        <v>602</v>
      </c>
      <c r="BE2325" s="1" t="s">
        <v>20877</v>
      </c>
      <c r="BF2325" s="1" t="s">
        <v>20878</v>
      </c>
      <c r="BG2325" s="1">
        <v>10</v>
      </c>
      <c r="BH2325" s="1">
        <v>10</v>
      </c>
      <c r="BI2325" s="2">
        <v>44105</v>
      </c>
      <c r="BJ2325" s="2">
        <v>44469</v>
      </c>
      <c r="BK2325" s="2">
        <v>44124</v>
      </c>
      <c r="BL2325" s="2">
        <v>44469</v>
      </c>
      <c r="BM2325" s="1">
        <v>40</v>
      </c>
      <c r="BN2325" s="1">
        <v>0</v>
      </c>
      <c r="BO2325" s="1">
        <v>8</v>
      </c>
      <c r="BP2325" s="1">
        <v>8</v>
      </c>
      <c r="BQ2325" s="1">
        <v>8</v>
      </c>
      <c r="BR2325" s="1">
        <v>8</v>
      </c>
      <c r="BS2325" s="1">
        <v>8</v>
      </c>
      <c r="BT2325" s="1">
        <v>0</v>
      </c>
      <c r="BU2325" s="1" t="str">
        <f>"8:00 AM"</f>
        <v>8:00 AM</v>
      </c>
      <c r="BV2325" s="1" t="str">
        <f t="shared" si="61"/>
        <v>5:00 PM</v>
      </c>
      <c r="BW2325" s="1" t="s">
        <v>392</v>
      </c>
      <c r="BX2325" s="1">
        <v>0</v>
      </c>
      <c r="BY2325" s="1">
        <v>12</v>
      </c>
      <c r="BZ2325" s="1" t="s">
        <v>112</v>
      </c>
      <c r="CA2325" s="1">
        <v>0</v>
      </c>
      <c r="CB2325" s="1" t="s">
        <v>20879</v>
      </c>
      <c r="CC2325" s="1" t="s">
        <v>299</v>
      </c>
      <c r="CD2325" s="1" t="s">
        <v>293</v>
      </c>
      <c r="CE2325" s="1" t="s">
        <v>116</v>
      </c>
      <c r="CF2325" s="1" t="s">
        <v>117</v>
      </c>
      <c r="CG2325" s="1">
        <v>96950</v>
      </c>
      <c r="CH2325" s="3">
        <v>18.559999999999999</v>
      </c>
      <c r="CI2325" s="3">
        <v>18.559999999999999</v>
      </c>
      <c r="CJ2325" s="3">
        <v>27.84</v>
      </c>
      <c r="CK2325" s="3">
        <v>27.84</v>
      </c>
      <c r="CL2325" s="1" t="s">
        <v>137</v>
      </c>
      <c r="CM2325" s="1" t="s">
        <v>138</v>
      </c>
      <c r="CN2325" s="1" t="s">
        <v>139</v>
      </c>
      <c r="CP2325" s="1" t="s">
        <v>112</v>
      </c>
      <c r="CQ2325" s="1" t="s">
        <v>111</v>
      </c>
      <c r="CR2325" s="1" t="s">
        <v>112</v>
      </c>
      <c r="CS2325" s="1" t="s">
        <v>111</v>
      </c>
      <c r="CT2325" s="1" t="s">
        <v>138</v>
      </c>
      <c r="CU2325" s="1" t="s">
        <v>111</v>
      </c>
      <c r="CV2325" s="1" t="s">
        <v>138</v>
      </c>
      <c r="CW2325" s="1" t="s">
        <v>300</v>
      </c>
      <c r="CX2325" s="1">
        <v>16702873831</v>
      </c>
      <c r="CY2325" s="1" t="s">
        <v>294</v>
      </c>
      <c r="CZ2325" s="1" t="s">
        <v>138</v>
      </c>
      <c r="DA2325" s="1" t="s">
        <v>111</v>
      </c>
      <c r="DB2325" s="1" t="s">
        <v>112</v>
      </c>
    </row>
    <row r="2326" spans="1:111" ht="15.6" customHeight="1" x14ac:dyDescent="0.25">
      <c r="A2326" s="1" t="s">
        <v>20884</v>
      </c>
      <c r="B2326" s="1" t="s">
        <v>238</v>
      </c>
      <c r="C2326" s="2">
        <v>44063.301014814817</v>
      </c>
      <c r="D2326" s="2">
        <v>44130</v>
      </c>
      <c r="E2326" s="1" t="s">
        <v>180</v>
      </c>
      <c r="G2326" s="1" t="s">
        <v>112</v>
      </c>
      <c r="H2326" s="1" t="s">
        <v>112</v>
      </c>
      <c r="I2326" s="1" t="s">
        <v>112</v>
      </c>
      <c r="J2326" s="1" t="s">
        <v>13532</v>
      </c>
      <c r="K2326" s="1" t="s">
        <v>940</v>
      </c>
      <c r="L2326" s="1" t="s">
        <v>941</v>
      </c>
      <c r="M2326" s="1" t="s">
        <v>942</v>
      </c>
      <c r="N2326" s="1" t="s">
        <v>116</v>
      </c>
      <c r="O2326" s="1" t="s">
        <v>117</v>
      </c>
      <c r="P2326" s="9">
        <v>96950</v>
      </c>
      <c r="Q2326" s="1" t="s">
        <v>118</v>
      </c>
      <c r="S2326" s="1">
        <v>16702352883</v>
      </c>
      <c r="U2326" s="1">
        <v>561320</v>
      </c>
      <c r="V2326" s="1" t="s">
        <v>119</v>
      </c>
      <c r="X2326" s="1" t="s">
        <v>943</v>
      </c>
      <c r="Y2326" s="1" t="s">
        <v>944</v>
      </c>
      <c r="Z2326" s="1" t="s">
        <v>945</v>
      </c>
      <c r="AA2326" s="1" t="s">
        <v>357</v>
      </c>
      <c r="AB2326" s="1" t="s">
        <v>941</v>
      </c>
      <c r="AC2326" s="1" t="s">
        <v>942</v>
      </c>
      <c r="AD2326" s="1" t="s">
        <v>116</v>
      </c>
      <c r="AE2326" s="1" t="s">
        <v>117</v>
      </c>
      <c r="AF2326" s="9">
        <v>96950</v>
      </c>
      <c r="AG2326" s="1" t="s">
        <v>118</v>
      </c>
      <c r="AI2326" s="1">
        <v>16702352883</v>
      </c>
      <c r="AK2326" s="1" t="s">
        <v>946</v>
      </c>
      <c r="BC2326" s="1" t="str">
        <f>"37-3011.00"</f>
        <v>37-3011.00</v>
      </c>
      <c r="BD2326" s="1" t="s">
        <v>726</v>
      </c>
      <c r="BE2326" s="1" t="s">
        <v>20885</v>
      </c>
      <c r="BF2326" s="1" t="s">
        <v>5097</v>
      </c>
      <c r="BG2326" s="1">
        <v>5</v>
      </c>
      <c r="BH2326" s="1">
        <v>5</v>
      </c>
      <c r="BI2326" s="2">
        <v>44166</v>
      </c>
      <c r="BJ2326" s="2">
        <v>44530</v>
      </c>
      <c r="BK2326" s="2">
        <v>44166</v>
      </c>
      <c r="BL2326" s="2">
        <v>44530</v>
      </c>
      <c r="BM2326" s="1">
        <v>35</v>
      </c>
      <c r="BN2326" s="1">
        <v>0</v>
      </c>
      <c r="BO2326" s="1">
        <v>7</v>
      </c>
      <c r="BP2326" s="1">
        <v>7</v>
      </c>
      <c r="BQ2326" s="1">
        <v>7</v>
      </c>
      <c r="BR2326" s="1">
        <v>7</v>
      </c>
      <c r="BS2326" s="1">
        <v>7</v>
      </c>
      <c r="BT2326" s="1">
        <v>0</v>
      </c>
      <c r="BU2326" s="1" t="str">
        <f>"9:00 AM"</f>
        <v>9:00 AM</v>
      </c>
      <c r="BV2326" s="1" t="str">
        <f>"4:00 PM"</f>
        <v>4:00 PM</v>
      </c>
      <c r="BW2326" s="1" t="s">
        <v>135</v>
      </c>
      <c r="BX2326" s="1">
        <v>3</v>
      </c>
      <c r="BY2326" s="1">
        <v>3</v>
      </c>
      <c r="BZ2326" s="1" t="s">
        <v>112</v>
      </c>
      <c r="CA2326" s="1">
        <v>0</v>
      </c>
      <c r="CB2326" s="4" t="s">
        <v>20886</v>
      </c>
      <c r="CC2326" s="1" t="s">
        <v>941</v>
      </c>
      <c r="CD2326" s="1" t="s">
        <v>942</v>
      </c>
      <c r="CE2326" s="1" t="s">
        <v>116</v>
      </c>
      <c r="CF2326" s="1" t="s">
        <v>117</v>
      </c>
      <c r="CG2326" s="1">
        <v>96950</v>
      </c>
      <c r="CH2326" s="3">
        <v>7.51</v>
      </c>
      <c r="CI2326" s="3">
        <v>7.51</v>
      </c>
      <c r="CJ2326" s="3">
        <v>11.27</v>
      </c>
      <c r="CK2326" s="3">
        <v>11.27</v>
      </c>
      <c r="CL2326" s="1" t="s">
        <v>137</v>
      </c>
      <c r="CM2326" s="1" t="s">
        <v>138</v>
      </c>
      <c r="CN2326" s="1" t="s">
        <v>139</v>
      </c>
      <c r="CP2326" s="1" t="s">
        <v>112</v>
      </c>
      <c r="CQ2326" s="1" t="s">
        <v>111</v>
      </c>
      <c r="CR2326" s="1" t="s">
        <v>112</v>
      </c>
      <c r="CS2326" s="1" t="s">
        <v>111</v>
      </c>
      <c r="CT2326" s="1" t="s">
        <v>111</v>
      </c>
      <c r="CU2326" s="1" t="s">
        <v>111</v>
      </c>
      <c r="CV2326" s="1" t="s">
        <v>138</v>
      </c>
      <c r="CW2326" s="1" t="s">
        <v>138</v>
      </c>
      <c r="CX2326" s="1">
        <v>16702352883</v>
      </c>
      <c r="CY2326" s="1" t="s">
        <v>946</v>
      </c>
      <c r="CZ2326" s="1" t="s">
        <v>138</v>
      </c>
      <c r="DA2326" s="1" t="s">
        <v>111</v>
      </c>
      <c r="DB2326" s="1" t="s">
        <v>112</v>
      </c>
    </row>
    <row r="2327" spans="1:111" ht="15.6" customHeight="1" x14ac:dyDescent="0.25">
      <c r="A2327" s="1" t="s">
        <v>20896</v>
      </c>
      <c r="B2327" s="1" t="s">
        <v>238</v>
      </c>
      <c r="C2327" s="2">
        <v>44076.109069560189</v>
      </c>
      <c r="D2327" s="2">
        <v>44141</v>
      </c>
      <c r="E2327" s="1" t="s">
        <v>180</v>
      </c>
      <c r="G2327" s="1" t="s">
        <v>111</v>
      </c>
      <c r="H2327" s="1" t="s">
        <v>112</v>
      </c>
      <c r="I2327" s="1" t="s">
        <v>112</v>
      </c>
      <c r="J2327" s="1" t="s">
        <v>2017</v>
      </c>
      <c r="L2327" s="1" t="s">
        <v>2018</v>
      </c>
      <c r="N2327" s="1" t="s">
        <v>116</v>
      </c>
      <c r="O2327" s="1" t="s">
        <v>117</v>
      </c>
      <c r="P2327" s="9">
        <v>96950</v>
      </c>
      <c r="Q2327" s="1" t="s">
        <v>118</v>
      </c>
      <c r="S2327" s="1">
        <v>16702358165</v>
      </c>
      <c r="U2327" s="1">
        <v>5611</v>
      </c>
      <c r="V2327" s="1" t="s">
        <v>119</v>
      </c>
      <c r="X2327" s="1" t="s">
        <v>2440</v>
      </c>
      <c r="Y2327" s="1" t="s">
        <v>2441</v>
      </c>
      <c r="Z2327" s="1" t="s">
        <v>2019</v>
      </c>
      <c r="AA2327" s="1" t="s">
        <v>245</v>
      </c>
      <c r="AB2327" s="1" t="s">
        <v>10081</v>
      </c>
      <c r="AD2327" s="1" t="s">
        <v>116</v>
      </c>
      <c r="AE2327" s="1" t="s">
        <v>117</v>
      </c>
      <c r="AF2327" s="9">
        <v>96950</v>
      </c>
      <c r="AG2327" s="1" t="s">
        <v>118</v>
      </c>
      <c r="AI2327" s="1">
        <v>16702358165</v>
      </c>
      <c r="AK2327" s="1" t="s">
        <v>2021</v>
      </c>
      <c r="BC2327" s="1" t="str">
        <f>"43-1011.00"</f>
        <v>43-1011.00</v>
      </c>
      <c r="BD2327" s="1" t="s">
        <v>421</v>
      </c>
      <c r="BE2327" s="1" t="s">
        <v>10082</v>
      </c>
      <c r="BF2327" s="1" t="s">
        <v>10083</v>
      </c>
      <c r="BG2327" s="1">
        <v>1</v>
      </c>
      <c r="BH2327" s="1">
        <v>1</v>
      </c>
      <c r="BI2327" s="2">
        <v>44105</v>
      </c>
      <c r="BJ2327" s="2">
        <v>45199</v>
      </c>
      <c r="BK2327" s="2">
        <v>44144</v>
      </c>
      <c r="BL2327" s="2">
        <v>45199</v>
      </c>
      <c r="BM2327" s="1">
        <v>40</v>
      </c>
      <c r="BN2327" s="1">
        <v>0</v>
      </c>
      <c r="BO2327" s="1">
        <v>8</v>
      </c>
      <c r="BP2327" s="1">
        <v>8</v>
      </c>
      <c r="BQ2327" s="1">
        <v>8</v>
      </c>
      <c r="BR2327" s="1">
        <v>8</v>
      </c>
      <c r="BS2327" s="1">
        <v>8</v>
      </c>
      <c r="BT2327" s="1">
        <v>0</v>
      </c>
      <c r="BU2327" s="1" t="str">
        <f>"8:30 AM"</f>
        <v>8:30 AM</v>
      </c>
      <c r="BV2327" s="1" t="str">
        <f>"5:30 PM"</f>
        <v>5:30 PM</v>
      </c>
      <c r="BW2327" s="1" t="s">
        <v>135</v>
      </c>
      <c r="BX2327" s="1">
        <v>0</v>
      </c>
      <c r="BY2327" s="1">
        <v>12</v>
      </c>
      <c r="BZ2327" s="1" t="s">
        <v>112</v>
      </c>
      <c r="CA2327" s="1">
        <v>0</v>
      </c>
      <c r="CB2327" s="4" t="s">
        <v>20897</v>
      </c>
      <c r="CC2327" s="1" t="s">
        <v>10085</v>
      </c>
      <c r="CE2327" s="1" t="s">
        <v>116</v>
      </c>
      <c r="CF2327" s="1" t="s">
        <v>117</v>
      </c>
      <c r="CG2327" s="1">
        <v>96950</v>
      </c>
      <c r="CH2327" s="3">
        <v>20.100000000000001</v>
      </c>
      <c r="CI2327" s="3">
        <v>20.100000000000001</v>
      </c>
      <c r="CJ2327" s="3">
        <v>0</v>
      </c>
      <c r="CK2327" s="3">
        <v>0</v>
      </c>
      <c r="CL2327" s="1" t="s">
        <v>137</v>
      </c>
      <c r="CM2327" s="1" t="s">
        <v>230</v>
      </c>
      <c r="CN2327" s="1" t="s">
        <v>139</v>
      </c>
      <c r="CP2327" s="1" t="s">
        <v>112</v>
      </c>
      <c r="CQ2327" s="1" t="s">
        <v>111</v>
      </c>
      <c r="CR2327" s="1" t="s">
        <v>112</v>
      </c>
      <c r="CS2327" s="1" t="s">
        <v>112</v>
      </c>
      <c r="CT2327" s="1" t="s">
        <v>138</v>
      </c>
      <c r="CU2327" s="1" t="s">
        <v>111</v>
      </c>
      <c r="CV2327" s="1" t="s">
        <v>138</v>
      </c>
      <c r="CW2327" s="1" t="s">
        <v>1633</v>
      </c>
      <c r="CX2327" s="1">
        <v>16702871097</v>
      </c>
      <c r="CY2327" s="1" t="s">
        <v>2021</v>
      </c>
      <c r="CZ2327" s="1" t="s">
        <v>138</v>
      </c>
      <c r="DA2327" s="1" t="s">
        <v>111</v>
      </c>
      <c r="DB2327" s="1" t="s">
        <v>112</v>
      </c>
      <c r="DC2327" s="1" t="s">
        <v>2440</v>
      </c>
      <c r="DD2327" s="1" t="s">
        <v>20898</v>
      </c>
      <c r="DE2327" s="1" t="s">
        <v>2029</v>
      </c>
      <c r="DF2327" s="1" t="s">
        <v>20899</v>
      </c>
      <c r="DG2327" s="1" t="s">
        <v>2021</v>
      </c>
    </row>
    <row r="2328" spans="1:111" ht="15.6" customHeight="1" x14ac:dyDescent="0.25">
      <c r="A2328" s="1" t="s">
        <v>20900</v>
      </c>
      <c r="B2328" s="1" t="s">
        <v>238</v>
      </c>
      <c r="C2328" s="2">
        <v>44111.964101157406</v>
      </c>
      <c r="D2328" s="2">
        <v>44168</v>
      </c>
      <c r="E2328" s="1" t="s">
        <v>180</v>
      </c>
      <c r="G2328" s="1" t="s">
        <v>112</v>
      </c>
      <c r="H2328" s="1" t="s">
        <v>112</v>
      </c>
      <c r="I2328" s="1" t="s">
        <v>112</v>
      </c>
      <c r="J2328" s="1" t="s">
        <v>7595</v>
      </c>
      <c r="K2328" s="1" t="s">
        <v>20901</v>
      </c>
      <c r="L2328" s="1" t="s">
        <v>7597</v>
      </c>
      <c r="M2328" s="1" t="s">
        <v>4626</v>
      </c>
      <c r="N2328" s="1" t="s">
        <v>116</v>
      </c>
      <c r="O2328" s="1" t="s">
        <v>117</v>
      </c>
      <c r="P2328" s="9">
        <v>96950</v>
      </c>
      <c r="Q2328" s="1" t="s">
        <v>118</v>
      </c>
      <c r="S2328" s="1">
        <v>16709892288</v>
      </c>
      <c r="U2328" s="1">
        <v>44211</v>
      </c>
      <c r="V2328" s="1" t="s">
        <v>119</v>
      </c>
      <c r="X2328" s="1" t="s">
        <v>7598</v>
      </c>
      <c r="Y2328" s="1" t="s">
        <v>7599</v>
      </c>
      <c r="AA2328" s="1" t="s">
        <v>1763</v>
      </c>
      <c r="AB2328" s="1" t="s">
        <v>7597</v>
      </c>
      <c r="AC2328" s="1" t="s">
        <v>4626</v>
      </c>
      <c r="AD2328" s="1" t="s">
        <v>116</v>
      </c>
      <c r="AE2328" s="1" t="s">
        <v>117</v>
      </c>
      <c r="AF2328" s="9">
        <v>96950</v>
      </c>
      <c r="AG2328" s="1" t="s">
        <v>118</v>
      </c>
      <c r="AI2328" s="1">
        <v>16709892288</v>
      </c>
      <c r="AK2328" s="1" t="s">
        <v>7600</v>
      </c>
      <c r="AL2328" s="1" t="s">
        <v>653</v>
      </c>
      <c r="AM2328" s="1" t="s">
        <v>654</v>
      </c>
      <c r="AN2328" s="1" t="s">
        <v>4767</v>
      </c>
      <c r="AO2328" s="1" t="s">
        <v>656</v>
      </c>
      <c r="AP2328" s="1" t="s">
        <v>9776</v>
      </c>
      <c r="AQ2328" s="1" t="s">
        <v>16436</v>
      </c>
      <c r="AR2328" s="1" t="s">
        <v>116</v>
      </c>
      <c r="AS2328" s="1" t="s">
        <v>117</v>
      </c>
      <c r="AT2328" s="9">
        <v>96950</v>
      </c>
      <c r="AU2328" s="1" t="s">
        <v>118</v>
      </c>
      <c r="AW2328" s="1">
        <v>16702330081</v>
      </c>
      <c r="AY2328" s="1" t="s">
        <v>659</v>
      </c>
      <c r="AZ2328" s="1" t="s">
        <v>4770</v>
      </c>
      <c r="BA2328" s="1" t="s">
        <v>117</v>
      </c>
      <c r="BB2328" s="1" t="s">
        <v>661</v>
      </c>
      <c r="BC2328" s="1" t="str">
        <f>"11-2022.00"</f>
        <v>11-2022.00</v>
      </c>
      <c r="BD2328" s="1" t="s">
        <v>1013</v>
      </c>
      <c r="BE2328" s="1" t="s">
        <v>16949</v>
      </c>
      <c r="BF2328" s="1" t="s">
        <v>1015</v>
      </c>
      <c r="BG2328" s="1">
        <v>1</v>
      </c>
      <c r="BH2328" s="1">
        <v>1</v>
      </c>
      <c r="BI2328" s="2">
        <v>44136</v>
      </c>
      <c r="BJ2328" s="2">
        <v>44500</v>
      </c>
      <c r="BK2328" s="2">
        <v>44168</v>
      </c>
      <c r="BL2328" s="2">
        <v>44500</v>
      </c>
      <c r="BM2328" s="1">
        <v>40</v>
      </c>
      <c r="BN2328" s="1">
        <v>0</v>
      </c>
      <c r="BO2328" s="1">
        <v>8</v>
      </c>
      <c r="BP2328" s="1">
        <v>8</v>
      </c>
      <c r="BQ2328" s="1">
        <v>8</v>
      </c>
      <c r="BR2328" s="1">
        <v>8</v>
      </c>
      <c r="BS2328" s="1">
        <v>8</v>
      </c>
      <c r="BT2328" s="1">
        <v>0</v>
      </c>
      <c r="BU2328" s="1" t="str">
        <f>"8:00 AM"</f>
        <v>8:00 AM</v>
      </c>
      <c r="BV2328" s="1" t="str">
        <f>"5:00 PM"</f>
        <v>5:00 PM</v>
      </c>
      <c r="BW2328" s="1" t="s">
        <v>193</v>
      </c>
      <c r="BX2328" s="1">
        <v>0</v>
      </c>
      <c r="BY2328" s="1">
        <v>47</v>
      </c>
      <c r="BZ2328" s="1" t="s">
        <v>111</v>
      </c>
      <c r="CA2328" s="1">
        <v>2</v>
      </c>
      <c r="CB2328" s="1" t="e">
        <f>- PROFICIENT with personal computers with a solid Knowledge of MS Excel &amp; Word and other design software</f>
        <v>#NAME?</v>
      </c>
      <c r="CC2328" s="1" t="s">
        <v>7597</v>
      </c>
      <c r="CD2328" s="1" t="s">
        <v>16950</v>
      </c>
      <c r="CE2328" s="1" t="s">
        <v>116</v>
      </c>
      <c r="CF2328" s="1" t="s">
        <v>117</v>
      </c>
      <c r="CG2328" s="1">
        <v>96950</v>
      </c>
      <c r="CH2328" s="3">
        <v>30.42</v>
      </c>
      <c r="CI2328" s="3">
        <v>30.42</v>
      </c>
      <c r="CL2328" s="1" t="s">
        <v>137</v>
      </c>
      <c r="CM2328" s="1" t="s">
        <v>138</v>
      </c>
      <c r="CN2328" s="1" t="s">
        <v>139</v>
      </c>
      <c r="CP2328" s="1" t="s">
        <v>112</v>
      </c>
      <c r="CQ2328" s="1" t="s">
        <v>111</v>
      </c>
      <c r="CR2328" s="1" t="s">
        <v>112</v>
      </c>
      <c r="CS2328" s="1" t="s">
        <v>112</v>
      </c>
      <c r="CT2328" s="1" t="s">
        <v>138</v>
      </c>
      <c r="CU2328" s="1" t="s">
        <v>111</v>
      </c>
      <c r="CV2328" s="1" t="s">
        <v>138</v>
      </c>
      <c r="CW2328" s="1" t="s">
        <v>138</v>
      </c>
      <c r="CX2328" s="1">
        <v>16709892288</v>
      </c>
      <c r="CY2328" s="1" t="s">
        <v>7600</v>
      </c>
      <c r="CZ2328" s="1" t="s">
        <v>138</v>
      </c>
      <c r="DA2328" s="1" t="s">
        <v>111</v>
      </c>
      <c r="DB2328" s="1" t="s">
        <v>112</v>
      </c>
    </row>
    <row r="2329" spans="1:111" ht="15.6" customHeight="1" x14ac:dyDescent="0.25">
      <c r="A2329" s="1" t="s">
        <v>20902</v>
      </c>
      <c r="B2329" s="1" t="s">
        <v>238</v>
      </c>
      <c r="C2329" s="2">
        <v>44075.010730208334</v>
      </c>
      <c r="D2329" s="2">
        <v>44137</v>
      </c>
      <c r="E2329" s="1" t="s">
        <v>180</v>
      </c>
      <c r="G2329" s="1" t="s">
        <v>112</v>
      </c>
      <c r="H2329" s="1" t="s">
        <v>112</v>
      </c>
      <c r="I2329" s="1" t="s">
        <v>112</v>
      </c>
      <c r="J2329" s="1" t="s">
        <v>6893</v>
      </c>
      <c r="K2329" s="1" t="s">
        <v>6894</v>
      </c>
      <c r="L2329" s="1" t="s">
        <v>5448</v>
      </c>
      <c r="N2329" s="1" t="s">
        <v>116</v>
      </c>
      <c r="O2329" s="1" t="s">
        <v>117</v>
      </c>
      <c r="P2329" s="9">
        <v>96950</v>
      </c>
      <c r="Q2329" s="1" t="s">
        <v>118</v>
      </c>
      <c r="S2329" s="1">
        <v>16702358778</v>
      </c>
      <c r="U2329" s="1">
        <v>493110</v>
      </c>
      <c r="V2329" s="1" t="s">
        <v>119</v>
      </c>
      <c r="X2329" s="1" t="s">
        <v>1052</v>
      </c>
      <c r="Y2329" s="1" t="s">
        <v>1053</v>
      </c>
      <c r="Z2329" s="1" t="s">
        <v>1054</v>
      </c>
      <c r="AA2329" s="1" t="s">
        <v>373</v>
      </c>
      <c r="AB2329" s="1" t="s">
        <v>5448</v>
      </c>
      <c r="AD2329" s="1" t="s">
        <v>116</v>
      </c>
      <c r="AE2329" s="1" t="s">
        <v>117</v>
      </c>
      <c r="AF2329" s="9">
        <v>96950</v>
      </c>
      <c r="AG2329" s="1" t="s">
        <v>118</v>
      </c>
      <c r="AI2329" s="1">
        <v>16702358778</v>
      </c>
      <c r="AK2329" s="1" t="s">
        <v>1055</v>
      </c>
      <c r="BC2329" s="1" t="str">
        <f>"27-1026.00"</f>
        <v>27-1026.00</v>
      </c>
      <c r="BD2329" s="1" t="s">
        <v>406</v>
      </c>
      <c r="BE2329" s="1" t="s">
        <v>19373</v>
      </c>
      <c r="BF2329" s="1" t="s">
        <v>19374</v>
      </c>
      <c r="BG2329" s="1">
        <v>5</v>
      </c>
      <c r="BH2329" s="1">
        <v>5</v>
      </c>
      <c r="BI2329" s="2">
        <v>44105</v>
      </c>
      <c r="BJ2329" s="2">
        <v>44469</v>
      </c>
      <c r="BK2329" s="2">
        <v>44137</v>
      </c>
      <c r="BL2329" s="2">
        <v>44469</v>
      </c>
      <c r="BM2329" s="1">
        <v>40</v>
      </c>
      <c r="BN2329" s="1">
        <v>0</v>
      </c>
      <c r="BO2329" s="1">
        <v>8</v>
      </c>
      <c r="BP2329" s="1">
        <v>8</v>
      </c>
      <c r="BQ2329" s="1">
        <v>8</v>
      </c>
      <c r="BR2329" s="1">
        <v>8</v>
      </c>
      <c r="BS2329" s="1">
        <v>8</v>
      </c>
      <c r="BT2329" s="1">
        <v>0</v>
      </c>
      <c r="BU2329" s="1" t="str">
        <f>"8:00 AM"</f>
        <v>8:00 AM</v>
      </c>
      <c r="BV2329" s="1" t="str">
        <f>"5:00 PM"</f>
        <v>5:00 PM</v>
      </c>
      <c r="BW2329" s="1" t="s">
        <v>135</v>
      </c>
      <c r="BX2329" s="1">
        <v>0</v>
      </c>
      <c r="BY2329" s="1">
        <v>0</v>
      </c>
      <c r="BZ2329" s="1" t="s">
        <v>112</v>
      </c>
      <c r="CA2329" s="1">
        <v>0</v>
      </c>
      <c r="CB2329" s="1" t="s">
        <v>362</v>
      </c>
      <c r="CC2329" s="1" t="s">
        <v>6897</v>
      </c>
      <c r="CD2329" s="1" t="s">
        <v>5666</v>
      </c>
      <c r="CE2329" s="1" t="s">
        <v>116</v>
      </c>
      <c r="CF2329" s="1" t="s">
        <v>117</v>
      </c>
      <c r="CG2329" s="1">
        <v>96950</v>
      </c>
      <c r="CH2329" s="3">
        <v>9.59</v>
      </c>
      <c r="CI2329" s="3">
        <v>9.59</v>
      </c>
      <c r="CJ2329" s="3">
        <v>14.38</v>
      </c>
      <c r="CK2329" s="3">
        <v>14.38</v>
      </c>
      <c r="CL2329" s="1" t="s">
        <v>137</v>
      </c>
      <c r="CM2329" s="1" t="s">
        <v>168</v>
      </c>
      <c r="CN2329" s="1" t="s">
        <v>139</v>
      </c>
      <c r="CP2329" s="1" t="s">
        <v>112</v>
      </c>
      <c r="CQ2329" s="1" t="s">
        <v>111</v>
      </c>
      <c r="CR2329" s="1" t="s">
        <v>111</v>
      </c>
      <c r="CS2329" s="1" t="s">
        <v>111</v>
      </c>
      <c r="CT2329" s="1" t="s">
        <v>138</v>
      </c>
      <c r="CU2329" s="1" t="s">
        <v>111</v>
      </c>
      <c r="CV2329" s="1" t="s">
        <v>111</v>
      </c>
      <c r="CW2329" s="1" t="s">
        <v>3777</v>
      </c>
      <c r="CX2329" s="1">
        <v>16702358778</v>
      </c>
      <c r="CY2329" s="1" t="s">
        <v>1055</v>
      </c>
      <c r="CZ2329" s="1" t="s">
        <v>138</v>
      </c>
      <c r="DA2329" s="1" t="s">
        <v>111</v>
      </c>
      <c r="DB2329" s="1" t="s">
        <v>112</v>
      </c>
    </row>
    <row r="2330" spans="1:111" ht="15.6" customHeight="1" x14ac:dyDescent="0.25">
      <c r="A2330" s="1" t="s">
        <v>20905</v>
      </c>
      <c r="B2330" s="1" t="s">
        <v>238</v>
      </c>
      <c r="C2330" s="2">
        <v>44068.323677777778</v>
      </c>
      <c r="D2330" s="2">
        <v>44169</v>
      </c>
      <c r="E2330" s="1" t="s">
        <v>180</v>
      </c>
      <c r="G2330" s="1" t="s">
        <v>112</v>
      </c>
      <c r="H2330" s="1" t="s">
        <v>112</v>
      </c>
      <c r="I2330" s="1" t="s">
        <v>112</v>
      </c>
      <c r="J2330" s="1" t="s">
        <v>351</v>
      </c>
      <c r="K2330" s="1" t="s">
        <v>138</v>
      </c>
      <c r="L2330" s="1" t="s">
        <v>352</v>
      </c>
      <c r="M2330" s="1" t="s">
        <v>353</v>
      </c>
      <c r="N2330" s="1" t="s">
        <v>116</v>
      </c>
      <c r="O2330" s="1" t="s">
        <v>117</v>
      </c>
      <c r="P2330" s="9">
        <v>96950</v>
      </c>
      <c r="Q2330" s="1" t="s">
        <v>118</v>
      </c>
      <c r="R2330" s="1" t="s">
        <v>138</v>
      </c>
      <c r="S2330" s="1">
        <v>16702873622</v>
      </c>
      <c r="U2330" s="1">
        <v>5613</v>
      </c>
      <c r="V2330" s="1" t="s">
        <v>119</v>
      </c>
      <c r="X2330" s="1" t="s">
        <v>354</v>
      </c>
      <c r="Y2330" s="1" t="s">
        <v>355</v>
      </c>
      <c r="Z2330" s="1" t="s">
        <v>356</v>
      </c>
      <c r="AA2330" s="1" t="s">
        <v>357</v>
      </c>
      <c r="AB2330" s="1" t="s">
        <v>352</v>
      </c>
      <c r="AC2330" s="1" t="s">
        <v>353</v>
      </c>
      <c r="AD2330" s="1" t="s">
        <v>116</v>
      </c>
      <c r="AE2330" s="1" t="s">
        <v>117</v>
      </c>
      <c r="AF2330" s="9">
        <v>96950</v>
      </c>
      <c r="AG2330" s="1" t="s">
        <v>118</v>
      </c>
      <c r="AH2330" s="1" t="s">
        <v>138</v>
      </c>
      <c r="AI2330" s="1">
        <v>16702873622</v>
      </c>
      <c r="AK2330" s="1" t="s">
        <v>358</v>
      </c>
      <c r="BC2330" s="1" t="str">
        <f>"43-3031.00"</f>
        <v>43-3031.00</v>
      </c>
      <c r="BD2330" s="1" t="s">
        <v>389</v>
      </c>
      <c r="BE2330" s="1" t="s">
        <v>14155</v>
      </c>
      <c r="BF2330" s="1" t="s">
        <v>1766</v>
      </c>
      <c r="BG2330" s="1">
        <v>1</v>
      </c>
      <c r="BH2330" s="1">
        <v>1</v>
      </c>
      <c r="BI2330" s="2">
        <v>44105</v>
      </c>
      <c r="BJ2330" s="2">
        <v>44469</v>
      </c>
      <c r="BK2330" s="2">
        <v>44169</v>
      </c>
      <c r="BL2330" s="2">
        <v>44469</v>
      </c>
      <c r="BM2330" s="1">
        <v>40</v>
      </c>
      <c r="BN2330" s="1">
        <v>0</v>
      </c>
      <c r="BO2330" s="1">
        <v>8</v>
      </c>
      <c r="BP2330" s="1">
        <v>8</v>
      </c>
      <c r="BQ2330" s="1">
        <v>8</v>
      </c>
      <c r="BR2330" s="1">
        <v>8</v>
      </c>
      <c r="BS2330" s="1">
        <v>8</v>
      </c>
      <c r="BT2330" s="1">
        <v>0</v>
      </c>
      <c r="BU2330" s="1" t="str">
        <f>"8:00 AM"</f>
        <v>8:00 AM</v>
      </c>
      <c r="BV2330" s="1" t="str">
        <f>"5:00 PM"</f>
        <v>5:00 PM</v>
      </c>
      <c r="BW2330" s="1" t="s">
        <v>135</v>
      </c>
      <c r="BX2330" s="1">
        <v>0</v>
      </c>
      <c r="BY2330" s="1">
        <v>24</v>
      </c>
      <c r="BZ2330" s="1" t="s">
        <v>112</v>
      </c>
      <c r="CA2330" s="1">
        <v>0</v>
      </c>
      <c r="CB2330" s="1" t="s">
        <v>14156</v>
      </c>
      <c r="CC2330" s="1" t="s">
        <v>363</v>
      </c>
      <c r="CD2330" s="1" t="s">
        <v>364</v>
      </c>
      <c r="CE2330" s="1" t="s">
        <v>116</v>
      </c>
      <c r="CF2330" s="1" t="s">
        <v>117</v>
      </c>
      <c r="CG2330" s="1">
        <v>96950</v>
      </c>
      <c r="CH2330" s="3">
        <v>13.9</v>
      </c>
      <c r="CI2330" s="3">
        <v>13.9</v>
      </c>
      <c r="CJ2330" s="3">
        <v>20.85</v>
      </c>
      <c r="CK2330" s="3">
        <v>20.85</v>
      </c>
      <c r="CL2330" s="1" t="s">
        <v>137</v>
      </c>
      <c r="CM2330" s="1" t="s">
        <v>138</v>
      </c>
      <c r="CN2330" s="1" t="s">
        <v>139</v>
      </c>
      <c r="CP2330" s="1" t="s">
        <v>112</v>
      </c>
      <c r="CQ2330" s="1" t="s">
        <v>111</v>
      </c>
      <c r="CR2330" s="1" t="s">
        <v>112</v>
      </c>
      <c r="CS2330" s="1" t="s">
        <v>111</v>
      </c>
      <c r="CT2330" s="1" t="s">
        <v>138</v>
      </c>
      <c r="CU2330" s="1" t="s">
        <v>111</v>
      </c>
      <c r="CV2330" s="1" t="s">
        <v>138</v>
      </c>
      <c r="CW2330" s="1" t="s">
        <v>138</v>
      </c>
      <c r="CX2330" s="1">
        <v>16702873622</v>
      </c>
      <c r="CY2330" s="1" t="s">
        <v>358</v>
      </c>
      <c r="CZ2330" s="1" t="s">
        <v>138</v>
      </c>
      <c r="DA2330" s="1" t="s">
        <v>111</v>
      </c>
      <c r="DB2330" s="1" t="s">
        <v>112</v>
      </c>
    </row>
    <row r="2331" spans="1:111" ht="15.6" customHeight="1" x14ac:dyDescent="0.25">
      <c r="A2331" s="1" t="s">
        <v>20906</v>
      </c>
      <c r="B2331" s="1" t="s">
        <v>238</v>
      </c>
      <c r="C2331" s="2">
        <v>44132.051498726854</v>
      </c>
      <c r="D2331" s="2">
        <v>44159</v>
      </c>
      <c r="E2331" s="1" t="s">
        <v>110</v>
      </c>
      <c r="F2331" s="2">
        <v>44103.833333333336</v>
      </c>
      <c r="G2331" s="1" t="s">
        <v>111</v>
      </c>
      <c r="H2331" s="1" t="s">
        <v>112</v>
      </c>
      <c r="I2331" s="1" t="s">
        <v>112</v>
      </c>
      <c r="J2331" s="1" t="s">
        <v>3290</v>
      </c>
      <c r="K2331" s="1" t="s">
        <v>10144</v>
      </c>
      <c r="L2331" s="1" t="s">
        <v>10145</v>
      </c>
      <c r="N2331" s="1" t="s">
        <v>167</v>
      </c>
      <c r="O2331" s="1" t="s">
        <v>117</v>
      </c>
      <c r="P2331" s="9">
        <v>96950</v>
      </c>
      <c r="Q2331" s="1" t="s">
        <v>118</v>
      </c>
      <c r="S2331" s="1">
        <v>16702346412</v>
      </c>
      <c r="U2331" s="1">
        <v>72111</v>
      </c>
      <c r="V2331" s="1" t="s">
        <v>119</v>
      </c>
      <c r="X2331" s="1" t="s">
        <v>5288</v>
      </c>
      <c r="Y2331" s="1" t="s">
        <v>5289</v>
      </c>
      <c r="AA2331" s="1" t="s">
        <v>10146</v>
      </c>
      <c r="AB2331" s="1" t="s">
        <v>10145</v>
      </c>
      <c r="AD2331" s="1" t="s">
        <v>167</v>
      </c>
      <c r="AE2331" s="1" t="s">
        <v>117</v>
      </c>
      <c r="AF2331" s="9">
        <v>96950</v>
      </c>
      <c r="AG2331" s="1" t="s">
        <v>118</v>
      </c>
      <c r="AI2331" s="1">
        <v>16702346412</v>
      </c>
      <c r="AK2331" s="1" t="s">
        <v>5291</v>
      </c>
      <c r="BC2331" s="1" t="str">
        <f>"39-1021.00"</f>
        <v>39-1021.00</v>
      </c>
      <c r="BD2331" s="1" t="s">
        <v>6915</v>
      </c>
      <c r="BE2331" s="1" t="s">
        <v>10147</v>
      </c>
      <c r="BF2331" s="1" t="s">
        <v>10148</v>
      </c>
      <c r="BG2331" s="1">
        <v>1</v>
      </c>
      <c r="BH2331" s="1">
        <v>1</v>
      </c>
      <c r="BI2331" s="2">
        <v>44105</v>
      </c>
      <c r="BJ2331" s="2">
        <v>44469</v>
      </c>
      <c r="BK2331" s="2">
        <v>44159</v>
      </c>
      <c r="BL2331" s="2">
        <v>44469</v>
      </c>
      <c r="BM2331" s="1">
        <v>40</v>
      </c>
      <c r="BN2331" s="1">
        <v>8</v>
      </c>
      <c r="BO2331" s="1">
        <v>8</v>
      </c>
      <c r="BP2331" s="1">
        <v>0</v>
      </c>
      <c r="BQ2331" s="1">
        <v>0</v>
      </c>
      <c r="BR2331" s="1">
        <v>8</v>
      </c>
      <c r="BS2331" s="1">
        <v>8</v>
      </c>
      <c r="BT2331" s="1">
        <v>8</v>
      </c>
      <c r="BU2331" s="1" t="str">
        <f>"6:00 AM"</f>
        <v>6:00 AM</v>
      </c>
      <c r="BV2331" s="1" t="str">
        <f>"2:00 PM"</f>
        <v>2:00 PM</v>
      </c>
      <c r="BW2331" s="1" t="s">
        <v>392</v>
      </c>
      <c r="BX2331" s="1">
        <v>0</v>
      </c>
      <c r="BY2331" s="1">
        <v>24</v>
      </c>
      <c r="BZ2331" s="1" t="s">
        <v>111</v>
      </c>
      <c r="CA2331" s="1">
        <v>10</v>
      </c>
      <c r="CB2331" s="4" t="s">
        <v>20907</v>
      </c>
      <c r="CC2331" s="1" t="s">
        <v>10150</v>
      </c>
      <c r="CD2331" s="1" t="s">
        <v>10151</v>
      </c>
      <c r="CE2331" s="1" t="s">
        <v>167</v>
      </c>
      <c r="CF2331" s="1" t="s">
        <v>117</v>
      </c>
      <c r="CG2331" s="1">
        <v>96950</v>
      </c>
      <c r="CH2331" s="3">
        <v>2672</v>
      </c>
      <c r="CI2331" s="3">
        <v>3800</v>
      </c>
      <c r="CL2331" s="1" t="s">
        <v>4581</v>
      </c>
      <c r="CM2331" s="1" t="s">
        <v>20908</v>
      </c>
      <c r="CN2331" s="1" t="s">
        <v>139</v>
      </c>
      <c r="CP2331" s="1" t="s">
        <v>112</v>
      </c>
      <c r="CQ2331" s="1" t="s">
        <v>111</v>
      </c>
      <c r="CR2331" s="1" t="s">
        <v>112</v>
      </c>
      <c r="CS2331" s="1" t="s">
        <v>112</v>
      </c>
      <c r="CT2331" s="1" t="s">
        <v>138</v>
      </c>
      <c r="CU2331" s="1" t="s">
        <v>111</v>
      </c>
      <c r="CV2331" s="1" t="s">
        <v>138</v>
      </c>
      <c r="CW2331" s="1" t="s">
        <v>20909</v>
      </c>
      <c r="CX2331" s="1">
        <v>16702346412</v>
      </c>
      <c r="CY2331" s="1" t="s">
        <v>10153</v>
      </c>
      <c r="CZ2331" s="1" t="s">
        <v>138</v>
      </c>
      <c r="DA2331" s="1" t="s">
        <v>111</v>
      </c>
      <c r="DB2331" s="1" t="s">
        <v>112</v>
      </c>
    </row>
    <row r="2332" spans="1:111" ht="15.6" customHeight="1" x14ac:dyDescent="0.25">
      <c r="A2332" s="1" t="s">
        <v>20911</v>
      </c>
      <c r="B2332" s="1" t="s">
        <v>238</v>
      </c>
      <c r="C2332" s="2">
        <v>44097.030796527775</v>
      </c>
      <c r="D2332" s="2">
        <v>44147</v>
      </c>
      <c r="E2332" s="1" t="s">
        <v>110</v>
      </c>
      <c r="F2332" s="2">
        <v>44102.833333333336</v>
      </c>
      <c r="G2332" s="1" t="s">
        <v>111</v>
      </c>
      <c r="H2332" s="1" t="s">
        <v>112</v>
      </c>
      <c r="I2332" s="1" t="s">
        <v>112</v>
      </c>
      <c r="J2332" s="1" t="s">
        <v>16932</v>
      </c>
      <c r="L2332" s="1" t="s">
        <v>16933</v>
      </c>
      <c r="N2332" s="1" t="s">
        <v>167</v>
      </c>
      <c r="O2332" s="1" t="s">
        <v>117</v>
      </c>
      <c r="P2332" s="9">
        <v>96950</v>
      </c>
      <c r="Q2332" s="1" t="s">
        <v>118</v>
      </c>
      <c r="R2332" s="1" t="s">
        <v>138</v>
      </c>
      <c r="S2332" s="1">
        <v>16702336181</v>
      </c>
      <c r="U2332" s="1">
        <v>42482</v>
      </c>
      <c r="V2332" s="1" t="s">
        <v>119</v>
      </c>
      <c r="X2332" s="1" t="s">
        <v>16934</v>
      </c>
      <c r="Y2332" s="1" t="s">
        <v>16935</v>
      </c>
      <c r="Z2332" s="1" t="s">
        <v>202</v>
      </c>
      <c r="AA2332" s="1" t="s">
        <v>171</v>
      </c>
      <c r="AB2332" s="1" t="s">
        <v>16933</v>
      </c>
      <c r="AD2332" s="1" t="s">
        <v>167</v>
      </c>
      <c r="AE2332" s="1" t="s">
        <v>117</v>
      </c>
      <c r="AF2332" s="9">
        <v>96950</v>
      </c>
      <c r="AG2332" s="1" t="s">
        <v>118</v>
      </c>
      <c r="AH2332" s="1" t="s">
        <v>138</v>
      </c>
      <c r="AI2332" s="1">
        <v>16702876181</v>
      </c>
      <c r="AK2332" s="1" t="s">
        <v>16936</v>
      </c>
      <c r="BC2332" s="1" t="str">
        <f>"37-2011.00"</f>
        <v>37-2011.00</v>
      </c>
      <c r="BD2332" s="1" t="s">
        <v>676</v>
      </c>
      <c r="BE2332" s="1" t="s">
        <v>20912</v>
      </c>
      <c r="BF2332" s="1" t="s">
        <v>20913</v>
      </c>
      <c r="BG2332" s="1">
        <v>1</v>
      </c>
      <c r="BH2332" s="1">
        <v>1</v>
      </c>
      <c r="BI2332" s="2">
        <v>44105</v>
      </c>
      <c r="BJ2332" s="2">
        <v>45199</v>
      </c>
      <c r="BK2332" s="2">
        <v>44148</v>
      </c>
      <c r="BL2332" s="2">
        <v>45199</v>
      </c>
      <c r="BM2332" s="1">
        <v>40</v>
      </c>
      <c r="BN2332" s="1">
        <v>0</v>
      </c>
      <c r="BO2332" s="1">
        <v>8</v>
      </c>
      <c r="BP2332" s="1">
        <v>8</v>
      </c>
      <c r="BQ2332" s="1">
        <v>8</v>
      </c>
      <c r="BR2332" s="1">
        <v>8</v>
      </c>
      <c r="BS2332" s="1">
        <v>8</v>
      </c>
      <c r="BT2332" s="1">
        <v>0</v>
      </c>
      <c r="BU2332" s="1" t="str">
        <f>"8:00 AM"</f>
        <v>8:00 AM</v>
      </c>
      <c r="BV2332" s="1" t="str">
        <f>"5:00 PM"</f>
        <v>5:00 PM</v>
      </c>
      <c r="BW2332" s="1" t="s">
        <v>135</v>
      </c>
      <c r="BX2332" s="1">
        <v>0</v>
      </c>
      <c r="BY2332" s="1">
        <v>6</v>
      </c>
      <c r="BZ2332" s="1" t="s">
        <v>112</v>
      </c>
      <c r="CA2332" s="1">
        <v>0</v>
      </c>
      <c r="CB2332" s="1" t="s">
        <v>20914</v>
      </c>
      <c r="CC2332" s="1" t="s">
        <v>20915</v>
      </c>
      <c r="CD2332" s="1" t="s">
        <v>13597</v>
      </c>
      <c r="CE2332" s="1" t="s">
        <v>167</v>
      </c>
      <c r="CF2332" s="1" t="s">
        <v>117</v>
      </c>
      <c r="CG2332" s="1">
        <v>96950</v>
      </c>
      <c r="CH2332" s="3">
        <v>7.69</v>
      </c>
      <c r="CI2332" s="3">
        <v>7.69</v>
      </c>
      <c r="CJ2332" s="3">
        <v>11.54</v>
      </c>
      <c r="CK2332" s="3">
        <v>11.54</v>
      </c>
      <c r="CL2332" s="1" t="s">
        <v>137</v>
      </c>
      <c r="CM2332" s="1" t="s">
        <v>138</v>
      </c>
      <c r="CN2332" s="1" t="s">
        <v>139</v>
      </c>
      <c r="CP2332" s="1" t="s">
        <v>112</v>
      </c>
      <c r="CQ2332" s="1" t="s">
        <v>111</v>
      </c>
      <c r="CR2332" s="1" t="s">
        <v>111</v>
      </c>
      <c r="CS2332" s="1" t="s">
        <v>111</v>
      </c>
      <c r="CT2332" s="1" t="s">
        <v>111</v>
      </c>
      <c r="CU2332" s="1" t="s">
        <v>111</v>
      </c>
      <c r="CV2332" s="1" t="s">
        <v>111</v>
      </c>
      <c r="CW2332" s="1" t="s">
        <v>138</v>
      </c>
      <c r="CX2332" s="1">
        <v>16702336181</v>
      </c>
      <c r="CY2332" s="1" t="s">
        <v>16936</v>
      </c>
      <c r="CZ2332" s="1" t="s">
        <v>138</v>
      </c>
      <c r="DA2332" s="1" t="s">
        <v>111</v>
      </c>
      <c r="DB2332" s="1" t="s">
        <v>112</v>
      </c>
    </row>
    <row r="2333" spans="1:111" ht="15.6" customHeight="1" x14ac:dyDescent="0.25">
      <c r="A2333" s="1" t="s">
        <v>20916</v>
      </c>
      <c r="B2333" s="1" t="s">
        <v>238</v>
      </c>
      <c r="C2333" s="2">
        <v>44103.984135879633</v>
      </c>
      <c r="D2333" s="2">
        <v>44162</v>
      </c>
      <c r="E2333" s="1" t="s">
        <v>180</v>
      </c>
      <c r="G2333" s="1" t="s">
        <v>111</v>
      </c>
      <c r="H2333" s="1" t="s">
        <v>112</v>
      </c>
      <c r="I2333" s="1" t="s">
        <v>112</v>
      </c>
      <c r="J2333" s="1" t="s">
        <v>13147</v>
      </c>
      <c r="L2333" s="1" t="s">
        <v>13148</v>
      </c>
      <c r="M2333" s="1" t="s">
        <v>624</v>
      </c>
      <c r="N2333" s="1" t="s">
        <v>116</v>
      </c>
      <c r="O2333" s="1" t="s">
        <v>117</v>
      </c>
      <c r="P2333" s="9">
        <v>96950</v>
      </c>
      <c r="Q2333" s="1" t="s">
        <v>118</v>
      </c>
      <c r="S2333" s="1">
        <v>16702878107</v>
      </c>
      <c r="U2333" s="1">
        <v>562991</v>
      </c>
      <c r="V2333" s="1" t="s">
        <v>119</v>
      </c>
      <c r="X2333" s="1" t="s">
        <v>13149</v>
      </c>
      <c r="Y2333" s="1" t="s">
        <v>13150</v>
      </c>
      <c r="Z2333" s="1" t="s">
        <v>13151</v>
      </c>
      <c r="AA2333" s="1" t="s">
        <v>387</v>
      </c>
      <c r="AB2333" s="1" t="s">
        <v>13148</v>
      </c>
      <c r="AC2333" s="1" t="s">
        <v>624</v>
      </c>
      <c r="AD2333" s="1" t="s">
        <v>116</v>
      </c>
      <c r="AE2333" s="1" t="s">
        <v>117</v>
      </c>
      <c r="AF2333" s="9">
        <v>96950</v>
      </c>
      <c r="AG2333" s="1" t="s">
        <v>118</v>
      </c>
      <c r="AI2333" s="1">
        <v>16702878107</v>
      </c>
      <c r="AK2333" s="1" t="s">
        <v>620</v>
      </c>
      <c r="BC2333" s="1" t="str">
        <f>"53-3032.00"</f>
        <v>53-3032.00</v>
      </c>
      <c r="BD2333" s="1" t="s">
        <v>991</v>
      </c>
      <c r="BE2333" s="1" t="s">
        <v>20917</v>
      </c>
      <c r="BF2333" s="1" t="s">
        <v>14490</v>
      </c>
      <c r="BG2333" s="1">
        <v>2</v>
      </c>
      <c r="BH2333" s="1">
        <v>2</v>
      </c>
      <c r="BI2333" s="2">
        <v>44167</v>
      </c>
      <c r="BJ2333" s="2">
        <v>45261</v>
      </c>
      <c r="BK2333" s="2">
        <v>44167</v>
      </c>
      <c r="BL2333" s="2">
        <v>45261</v>
      </c>
      <c r="BM2333" s="1">
        <v>35</v>
      </c>
      <c r="BN2333" s="1">
        <v>0</v>
      </c>
      <c r="BO2333" s="1">
        <v>7</v>
      </c>
      <c r="BP2333" s="1">
        <v>7</v>
      </c>
      <c r="BQ2333" s="1">
        <v>7</v>
      </c>
      <c r="BR2333" s="1">
        <v>7</v>
      </c>
      <c r="BS2333" s="1">
        <v>7</v>
      </c>
      <c r="BT2333" s="1">
        <v>0</v>
      </c>
      <c r="BU2333" s="1" t="str">
        <f>"9:00 AM"</f>
        <v>9:00 AM</v>
      </c>
      <c r="BV2333" s="1" t="str">
        <f>"5:00 PM"</f>
        <v>5:00 PM</v>
      </c>
      <c r="BW2333" s="1" t="s">
        <v>135</v>
      </c>
      <c r="BX2333" s="1">
        <v>0</v>
      </c>
      <c r="BY2333" s="1">
        <v>12</v>
      </c>
      <c r="BZ2333" s="1" t="s">
        <v>112</v>
      </c>
      <c r="CA2333" s="1">
        <v>0</v>
      </c>
      <c r="CB2333" s="1" t="s">
        <v>20918</v>
      </c>
      <c r="CC2333" s="1" t="s">
        <v>624</v>
      </c>
      <c r="CD2333" s="1" t="s">
        <v>13148</v>
      </c>
      <c r="CE2333" s="1" t="s">
        <v>116</v>
      </c>
      <c r="CF2333" s="1" t="s">
        <v>117</v>
      </c>
      <c r="CG2333" s="1">
        <v>96950</v>
      </c>
      <c r="CH2333" s="3">
        <v>13.85</v>
      </c>
      <c r="CI2333" s="3">
        <v>13.85</v>
      </c>
      <c r="CJ2333" s="3">
        <v>20.78</v>
      </c>
      <c r="CK2333" s="3">
        <v>20.78</v>
      </c>
      <c r="CL2333" s="1" t="s">
        <v>137</v>
      </c>
      <c r="CN2333" s="1" t="s">
        <v>139</v>
      </c>
      <c r="CP2333" s="1" t="s">
        <v>112</v>
      </c>
      <c r="CQ2333" s="1" t="s">
        <v>111</v>
      </c>
      <c r="CR2333" s="1" t="s">
        <v>112</v>
      </c>
      <c r="CS2333" s="1" t="s">
        <v>111</v>
      </c>
      <c r="CT2333" s="1" t="s">
        <v>138</v>
      </c>
      <c r="CU2333" s="1" t="s">
        <v>111</v>
      </c>
      <c r="CV2333" s="1" t="s">
        <v>138</v>
      </c>
      <c r="CW2333" s="1" t="s">
        <v>631</v>
      </c>
      <c r="CX2333" s="1">
        <v>16702878107</v>
      </c>
      <c r="CY2333" s="1" t="s">
        <v>620</v>
      </c>
      <c r="CZ2333" s="1" t="s">
        <v>138</v>
      </c>
      <c r="DA2333" s="1" t="s">
        <v>111</v>
      </c>
      <c r="DB2333" s="1" t="s">
        <v>112</v>
      </c>
    </row>
    <row r="2334" spans="1:111" ht="15.6" customHeight="1" x14ac:dyDescent="0.25">
      <c r="A2334" s="1" t="s">
        <v>20919</v>
      </c>
      <c r="B2334" s="1" t="s">
        <v>238</v>
      </c>
      <c r="C2334" s="2">
        <v>44053.30421574074</v>
      </c>
      <c r="D2334" s="2">
        <v>44118</v>
      </c>
      <c r="E2334" s="1" t="s">
        <v>180</v>
      </c>
      <c r="G2334" s="1" t="s">
        <v>112</v>
      </c>
      <c r="H2334" s="1" t="s">
        <v>112</v>
      </c>
      <c r="I2334" s="1" t="s">
        <v>112</v>
      </c>
      <c r="J2334" s="1" t="s">
        <v>5746</v>
      </c>
      <c r="L2334" s="1" t="s">
        <v>5747</v>
      </c>
      <c r="M2334" s="1" t="s">
        <v>5748</v>
      </c>
      <c r="N2334" s="1" t="s">
        <v>167</v>
      </c>
      <c r="O2334" s="1" t="s">
        <v>117</v>
      </c>
      <c r="P2334" s="9">
        <v>96950</v>
      </c>
      <c r="Q2334" s="1" t="s">
        <v>118</v>
      </c>
      <c r="S2334" s="1">
        <v>16702334646</v>
      </c>
      <c r="U2334" s="1">
        <v>6216</v>
      </c>
      <c r="V2334" s="1" t="s">
        <v>119</v>
      </c>
      <c r="X2334" s="1" t="s">
        <v>987</v>
      </c>
      <c r="Y2334" s="1" t="s">
        <v>5749</v>
      </c>
      <c r="AA2334" s="1" t="s">
        <v>5750</v>
      </c>
      <c r="AB2334" s="1" t="s">
        <v>5747</v>
      </c>
      <c r="AC2334" s="1" t="s">
        <v>5751</v>
      </c>
      <c r="AD2334" s="1" t="s">
        <v>167</v>
      </c>
      <c r="AE2334" s="1" t="s">
        <v>117</v>
      </c>
      <c r="AF2334" s="9">
        <v>96950</v>
      </c>
      <c r="AG2334" s="1" t="s">
        <v>118</v>
      </c>
      <c r="AI2334" s="1">
        <v>16702334646</v>
      </c>
      <c r="AK2334" s="1" t="s">
        <v>5752</v>
      </c>
      <c r="BC2334" s="1" t="str">
        <f>"29-1123.00"</f>
        <v>29-1123.00</v>
      </c>
      <c r="BD2334" s="1" t="s">
        <v>4961</v>
      </c>
      <c r="BE2334" s="1" t="s">
        <v>5753</v>
      </c>
      <c r="BF2334" s="1" t="s">
        <v>5754</v>
      </c>
      <c r="BG2334" s="1">
        <v>4</v>
      </c>
      <c r="BH2334" s="1">
        <v>4</v>
      </c>
      <c r="BI2334" s="2">
        <v>44105</v>
      </c>
      <c r="BJ2334" s="2">
        <v>44469</v>
      </c>
      <c r="BK2334" s="2">
        <v>44118</v>
      </c>
      <c r="BL2334" s="2">
        <v>44469</v>
      </c>
      <c r="BM2334" s="1">
        <v>40</v>
      </c>
      <c r="BN2334" s="1">
        <v>0</v>
      </c>
      <c r="BO2334" s="1">
        <v>8</v>
      </c>
      <c r="BP2334" s="1">
        <v>8</v>
      </c>
      <c r="BQ2334" s="1">
        <v>8</v>
      </c>
      <c r="BR2334" s="1">
        <v>8</v>
      </c>
      <c r="BS2334" s="1">
        <v>8</v>
      </c>
      <c r="BT2334" s="1">
        <v>0</v>
      </c>
      <c r="BU2334" s="1" t="str">
        <f>"8:00 AM"</f>
        <v>8:00 AM</v>
      </c>
      <c r="BV2334" s="1" t="str">
        <f>"5:00 PM"</f>
        <v>5:00 PM</v>
      </c>
      <c r="BW2334" s="1" t="s">
        <v>193</v>
      </c>
      <c r="BX2334" s="1">
        <v>0</v>
      </c>
      <c r="BY2334" s="1">
        <v>12</v>
      </c>
      <c r="BZ2334" s="1" t="s">
        <v>112</v>
      </c>
      <c r="CA2334" s="1">
        <v>0</v>
      </c>
      <c r="CB2334" s="1" t="s">
        <v>5755</v>
      </c>
      <c r="CC2334" s="1" t="s">
        <v>5747</v>
      </c>
      <c r="CD2334" s="1" t="s">
        <v>5748</v>
      </c>
      <c r="CE2334" s="1" t="s">
        <v>167</v>
      </c>
      <c r="CF2334" s="1" t="s">
        <v>117</v>
      </c>
      <c r="CG2334" s="1">
        <v>96950</v>
      </c>
      <c r="CH2334" s="3">
        <v>34.56</v>
      </c>
      <c r="CI2334" s="3">
        <v>34.56</v>
      </c>
      <c r="CJ2334" s="3">
        <v>51.84</v>
      </c>
      <c r="CK2334" s="3">
        <v>51.84</v>
      </c>
      <c r="CL2334" s="1" t="s">
        <v>137</v>
      </c>
      <c r="CN2334" s="1" t="s">
        <v>139</v>
      </c>
      <c r="CP2334" s="1" t="s">
        <v>112</v>
      </c>
      <c r="CQ2334" s="1" t="s">
        <v>111</v>
      </c>
      <c r="CR2334" s="1" t="s">
        <v>112</v>
      </c>
      <c r="CS2334" s="1" t="s">
        <v>111</v>
      </c>
      <c r="CT2334" s="1" t="s">
        <v>138</v>
      </c>
      <c r="CU2334" s="1" t="s">
        <v>111</v>
      </c>
      <c r="CV2334" s="1" t="s">
        <v>138</v>
      </c>
      <c r="CW2334" s="1" t="s">
        <v>331</v>
      </c>
      <c r="CX2334" s="1">
        <v>16702334646</v>
      </c>
      <c r="CY2334" s="1" t="s">
        <v>5756</v>
      </c>
      <c r="CZ2334" s="1" t="s">
        <v>138</v>
      </c>
      <c r="DA2334" s="1" t="s">
        <v>111</v>
      </c>
      <c r="DB2334" s="1" t="s">
        <v>112</v>
      </c>
      <c r="DC2334" s="1" t="s">
        <v>1701</v>
      </c>
      <c r="DD2334" s="1" t="s">
        <v>1702</v>
      </c>
      <c r="DF2334" s="1" t="s">
        <v>1703</v>
      </c>
      <c r="DG2334" s="1" t="s">
        <v>1704</v>
      </c>
    </row>
    <row r="2335" spans="1:111" ht="15.6" customHeight="1" x14ac:dyDescent="0.25">
      <c r="A2335" s="1" t="s">
        <v>20926</v>
      </c>
      <c r="B2335" s="1" t="s">
        <v>238</v>
      </c>
      <c r="C2335" s="2">
        <v>44048.373453472224</v>
      </c>
      <c r="D2335" s="2">
        <v>44112</v>
      </c>
      <c r="E2335" s="1" t="s">
        <v>180</v>
      </c>
      <c r="F2335" s="2">
        <v>44103.833333333336</v>
      </c>
      <c r="G2335" s="1" t="s">
        <v>112</v>
      </c>
      <c r="H2335" s="1" t="s">
        <v>112</v>
      </c>
      <c r="I2335" s="1" t="s">
        <v>112</v>
      </c>
      <c r="J2335" s="1" t="s">
        <v>1799</v>
      </c>
      <c r="K2335" s="1" t="s">
        <v>1799</v>
      </c>
      <c r="L2335" s="1" t="s">
        <v>20927</v>
      </c>
      <c r="M2335" s="1" t="s">
        <v>3538</v>
      </c>
      <c r="N2335" s="1" t="s">
        <v>116</v>
      </c>
      <c r="O2335" s="1" t="s">
        <v>117</v>
      </c>
      <c r="P2335" s="9">
        <v>96950</v>
      </c>
      <c r="Q2335" s="1" t="s">
        <v>118</v>
      </c>
      <c r="R2335" s="1" t="s">
        <v>116</v>
      </c>
      <c r="S2335" s="1">
        <v>16702345577</v>
      </c>
      <c r="U2335" s="1">
        <v>236220</v>
      </c>
      <c r="V2335" s="1" t="s">
        <v>119</v>
      </c>
      <c r="X2335" s="1" t="s">
        <v>1801</v>
      </c>
      <c r="Y2335" s="1" t="s">
        <v>1802</v>
      </c>
      <c r="AA2335" s="1" t="s">
        <v>245</v>
      </c>
      <c r="AB2335" s="1" t="s">
        <v>20927</v>
      </c>
      <c r="AC2335" s="1" t="s">
        <v>3538</v>
      </c>
      <c r="AD2335" s="1" t="s">
        <v>116</v>
      </c>
      <c r="AE2335" s="1" t="s">
        <v>117</v>
      </c>
      <c r="AF2335" s="9">
        <v>96950</v>
      </c>
      <c r="AG2335" s="1" t="s">
        <v>118</v>
      </c>
      <c r="AH2335" s="1" t="s">
        <v>116</v>
      </c>
      <c r="AI2335" s="1">
        <v>16702345577</v>
      </c>
      <c r="AK2335" s="1" t="s">
        <v>1803</v>
      </c>
      <c r="BC2335" s="1" t="str">
        <f>"49-9071.00"</f>
        <v>49-9071.00</v>
      </c>
      <c r="BD2335" s="1" t="s">
        <v>214</v>
      </c>
      <c r="BE2335" s="1" t="s">
        <v>4838</v>
      </c>
      <c r="BF2335" s="1" t="s">
        <v>4839</v>
      </c>
      <c r="BG2335" s="1">
        <v>10</v>
      </c>
      <c r="BH2335" s="1">
        <v>10</v>
      </c>
      <c r="BI2335" s="2">
        <v>44105</v>
      </c>
      <c r="BJ2335" s="2">
        <v>44469</v>
      </c>
      <c r="BK2335" s="2">
        <v>44112</v>
      </c>
      <c r="BL2335" s="2">
        <v>44469</v>
      </c>
      <c r="BM2335" s="1">
        <v>40</v>
      </c>
      <c r="BN2335" s="1">
        <v>0</v>
      </c>
      <c r="BO2335" s="1">
        <v>8</v>
      </c>
      <c r="BP2335" s="1">
        <v>8</v>
      </c>
      <c r="BQ2335" s="1">
        <v>8</v>
      </c>
      <c r="BR2335" s="1">
        <v>8</v>
      </c>
      <c r="BS2335" s="1">
        <v>8</v>
      </c>
      <c r="BT2335" s="1">
        <v>0</v>
      </c>
      <c r="BU2335" s="1" t="str">
        <f>"8:00 AM"</f>
        <v>8:00 AM</v>
      </c>
      <c r="BV2335" s="1" t="str">
        <f>"5:00 PM"</f>
        <v>5:00 PM</v>
      </c>
      <c r="BW2335" s="1" t="s">
        <v>135</v>
      </c>
      <c r="BX2335" s="1">
        <v>18</v>
      </c>
      <c r="BY2335" s="1">
        <v>24</v>
      </c>
      <c r="BZ2335" s="1" t="s">
        <v>112</v>
      </c>
      <c r="CA2335" s="1">
        <v>0</v>
      </c>
      <c r="CB2335" s="1" t="s">
        <v>362</v>
      </c>
      <c r="CC2335" s="1" t="s">
        <v>1805</v>
      </c>
      <c r="CD2335" s="1" t="s">
        <v>1806</v>
      </c>
      <c r="CE2335" s="1" t="s">
        <v>116</v>
      </c>
      <c r="CF2335" s="1" t="s">
        <v>117</v>
      </c>
      <c r="CG2335" s="1">
        <v>96950</v>
      </c>
      <c r="CH2335" s="3">
        <v>8.33</v>
      </c>
      <c r="CI2335" s="3">
        <v>8.33</v>
      </c>
      <c r="CJ2335" s="3">
        <v>12.5</v>
      </c>
      <c r="CK2335" s="3">
        <v>12.5</v>
      </c>
      <c r="CL2335" s="1" t="s">
        <v>137</v>
      </c>
      <c r="CM2335" s="1" t="s">
        <v>168</v>
      </c>
      <c r="CN2335" s="1" t="s">
        <v>139</v>
      </c>
      <c r="CP2335" s="1" t="s">
        <v>112</v>
      </c>
      <c r="CQ2335" s="1" t="s">
        <v>111</v>
      </c>
      <c r="CR2335" s="1" t="s">
        <v>111</v>
      </c>
      <c r="CS2335" s="1" t="s">
        <v>111</v>
      </c>
      <c r="CT2335" s="1" t="s">
        <v>111</v>
      </c>
      <c r="CU2335" s="1" t="s">
        <v>111</v>
      </c>
      <c r="CV2335" s="1" t="s">
        <v>111</v>
      </c>
      <c r="CW2335" s="1" t="s">
        <v>20928</v>
      </c>
      <c r="CX2335" s="1">
        <v>16702345577</v>
      </c>
      <c r="CY2335" s="1" t="s">
        <v>1803</v>
      </c>
      <c r="CZ2335" s="1" t="s">
        <v>138</v>
      </c>
      <c r="DA2335" s="1" t="s">
        <v>111</v>
      </c>
      <c r="DB2335" s="1" t="s">
        <v>112</v>
      </c>
    </row>
    <row r="2336" spans="1:111" ht="15.6" customHeight="1" x14ac:dyDescent="0.25">
      <c r="A2336" s="1" t="s">
        <v>20929</v>
      </c>
      <c r="B2336" s="1" t="s">
        <v>238</v>
      </c>
      <c r="C2336" s="2">
        <v>44055.787747337963</v>
      </c>
      <c r="D2336" s="2">
        <v>44123</v>
      </c>
      <c r="E2336" s="1" t="s">
        <v>180</v>
      </c>
      <c r="G2336" s="1" t="s">
        <v>112</v>
      </c>
      <c r="H2336" s="1" t="s">
        <v>112</v>
      </c>
      <c r="I2336" s="1" t="s">
        <v>112</v>
      </c>
      <c r="J2336" s="1" t="s">
        <v>1755</v>
      </c>
      <c r="K2336" s="1" t="s">
        <v>1756</v>
      </c>
      <c r="L2336" s="1" t="s">
        <v>1757</v>
      </c>
      <c r="M2336" s="1" t="s">
        <v>1758</v>
      </c>
      <c r="N2336" s="1" t="s">
        <v>1759</v>
      </c>
      <c r="O2336" s="1" t="s">
        <v>117</v>
      </c>
      <c r="P2336" s="9">
        <v>96952</v>
      </c>
      <c r="Q2336" s="1" t="s">
        <v>118</v>
      </c>
      <c r="R2336" s="1" t="s">
        <v>138</v>
      </c>
      <c r="S2336" s="1">
        <v>16704334428</v>
      </c>
      <c r="U2336" s="1">
        <v>447110</v>
      </c>
      <c r="V2336" s="1" t="s">
        <v>119</v>
      </c>
      <c r="X2336" s="1" t="s">
        <v>1760</v>
      </c>
      <c r="Y2336" s="1" t="s">
        <v>1761</v>
      </c>
      <c r="Z2336" s="1" t="s">
        <v>1762</v>
      </c>
      <c r="AA2336" s="1" t="s">
        <v>1763</v>
      </c>
      <c r="AB2336" s="1" t="s">
        <v>1757</v>
      </c>
      <c r="AC2336" s="1" t="s">
        <v>1758</v>
      </c>
      <c r="AD2336" s="1" t="s">
        <v>1759</v>
      </c>
      <c r="AE2336" s="1" t="s">
        <v>117</v>
      </c>
      <c r="AF2336" s="9">
        <v>96952</v>
      </c>
      <c r="AG2336" s="1" t="s">
        <v>118</v>
      </c>
      <c r="AH2336" s="1" t="s">
        <v>138</v>
      </c>
      <c r="AI2336" s="1">
        <v>16709894711</v>
      </c>
      <c r="AK2336" s="1" t="s">
        <v>6853</v>
      </c>
      <c r="BC2336" s="1" t="str">
        <f>"43-3031.00"</f>
        <v>43-3031.00</v>
      </c>
      <c r="BD2336" s="1" t="s">
        <v>389</v>
      </c>
      <c r="BE2336" s="1" t="s">
        <v>17382</v>
      </c>
      <c r="BF2336" s="1" t="s">
        <v>1766</v>
      </c>
      <c r="BG2336" s="1">
        <v>1</v>
      </c>
      <c r="BH2336" s="1">
        <v>1</v>
      </c>
      <c r="BI2336" s="2">
        <v>44105</v>
      </c>
      <c r="BJ2336" s="2">
        <v>44469</v>
      </c>
      <c r="BK2336" s="2">
        <v>44123</v>
      </c>
      <c r="BL2336" s="2">
        <v>44469</v>
      </c>
      <c r="BM2336" s="1">
        <v>40</v>
      </c>
      <c r="BN2336" s="1">
        <v>0</v>
      </c>
      <c r="BO2336" s="1">
        <v>8</v>
      </c>
      <c r="BP2336" s="1">
        <v>8</v>
      </c>
      <c r="BQ2336" s="1">
        <v>8</v>
      </c>
      <c r="BR2336" s="1">
        <v>8</v>
      </c>
      <c r="BS2336" s="1">
        <v>8</v>
      </c>
      <c r="BT2336" s="1">
        <v>0</v>
      </c>
      <c r="BU2336" s="1" t="str">
        <f>"7:30 AM"</f>
        <v>7:30 AM</v>
      </c>
      <c r="BV2336" s="1" t="str">
        <f>"4:30 PM"</f>
        <v>4:30 PM</v>
      </c>
      <c r="BW2336" s="1" t="s">
        <v>392</v>
      </c>
      <c r="BX2336" s="1">
        <v>12</v>
      </c>
      <c r="BY2336" s="1">
        <v>12</v>
      </c>
      <c r="BZ2336" s="1" t="s">
        <v>112</v>
      </c>
      <c r="CA2336" s="1">
        <v>0</v>
      </c>
      <c r="CB2336" s="1" t="s">
        <v>331</v>
      </c>
      <c r="CC2336" s="1" t="s">
        <v>1757</v>
      </c>
      <c r="CD2336" s="1" t="s">
        <v>1758</v>
      </c>
      <c r="CE2336" s="1" t="s">
        <v>1759</v>
      </c>
      <c r="CF2336" s="1" t="s">
        <v>117</v>
      </c>
      <c r="CG2336" s="1">
        <v>96952</v>
      </c>
      <c r="CH2336" s="3">
        <v>13.9</v>
      </c>
      <c r="CI2336" s="3">
        <v>13.9</v>
      </c>
      <c r="CJ2336" s="3">
        <v>20.85</v>
      </c>
      <c r="CK2336" s="3">
        <v>20.85</v>
      </c>
      <c r="CL2336" s="1" t="s">
        <v>137</v>
      </c>
      <c r="CN2336" s="1" t="s">
        <v>139</v>
      </c>
      <c r="CP2336" s="1" t="s">
        <v>112</v>
      </c>
      <c r="CQ2336" s="1" t="s">
        <v>111</v>
      </c>
      <c r="CR2336" s="1" t="s">
        <v>112</v>
      </c>
      <c r="CS2336" s="1" t="s">
        <v>111</v>
      </c>
      <c r="CT2336" s="1" t="s">
        <v>138</v>
      </c>
      <c r="CU2336" s="1" t="s">
        <v>111</v>
      </c>
      <c r="CV2336" s="1" t="s">
        <v>138</v>
      </c>
      <c r="CW2336" s="1" t="s">
        <v>20930</v>
      </c>
      <c r="CX2336" s="1">
        <v>16704334428</v>
      </c>
      <c r="CY2336" s="1" t="s">
        <v>6853</v>
      </c>
      <c r="CZ2336" s="1" t="s">
        <v>138</v>
      </c>
      <c r="DA2336" s="1" t="s">
        <v>111</v>
      </c>
      <c r="DB2336" s="1" t="s">
        <v>112</v>
      </c>
    </row>
    <row r="2337" spans="1:111" ht="15.6" customHeight="1" x14ac:dyDescent="0.25">
      <c r="A2337" s="1" t="s">
        <v>20932</v>
      </c>
      <c r="B2337" s="1" t="s">
        <v>238</v>
      </c>
      <c r="C2337" s="2">
        <v>44040.257364467594</v>
      </c>
      <c r="D2337" s="2">
        <v>44119</v>
      </c>
      <c r="E2337" s="1" t="s">
        <v>110</v>
      </c>
      <c r="F2337" s="2">
        <v>44103.833333333336</v>
      </c>
      <c r="G2337" s="1" t="s">
        <v>112</v>
      </c>
      <c r="H2337" s="1" t="s">
        <v>112</v>
      </c>
      <c r="I2337" s="1" t="s">
        <v>112</v>
      </c>
      <c r="J2337" s="1" t="s">
        <v>20933</v>
      </c>
      <c r="K2337" s="1" t="s">
        <v>230</v>
      </c>
      <c r="L2337" s="1" t="s">
        <v>1290</v>
      </c>
      <c r="M2337" s="1" t="s">
        <v>507</v>
      </c>
      <c r="N2337" s="1" t="s">
        <v>167</v>
      </c>
      <c r="O2337" s="1" t="s">
        <v>117</v>
      </c>
      <c r="P2337" s="9">
        <v>96950</v>
      </c>
      <c r="Q2337" s="1" t="s">
        <v>118</v>
      </c>
      <c r="S2337" s="1">
        <v>16702356622</v>
      </c>
      <c r="U2337" s="1">
        <v>531110</v>
      </c>
      <c r="V2337" s="1" t="s">
        <v>119</v>
      </c>
      <c r="X2337" s="1" t="s">
        <v>508</v>
      </c>
      <c r="Y2337" s="1" t="s">
        <v>509</v>
      </c>
      <c r="Z2337" s="1" t="s">
        <v>510</v>
      </c>
      <c r="AA2337" s="1" t="s">
        <v>511</v>
      </c>
      <c r="AB2337" s="1" t="s">
        <v>512</v>
      </c>
      <c r="AC2337" s="1" t="s">
        <v>507</v>
      </c>
      <c r="AD2337" s="1" t="s">
        <v>167</v>
      </c>
      <c r="AE2337" s="1" t="s">
        <v>117</v>
      </c>
      <c r="AF2337" s="9">
        <v>96950</v>
      </c>
      <c r="AG2337" s="1" t="s">
        <v>118</v>
      </c>
      <c r="AI2337" s="1">
        <v>16707830215</v>
      </c>
      <c r="AK2337" s="1" t="s">
        <v>513</v>
      </c>
      <c r="BC2337" s="1" t="str">
        <f>"49-9071.00"</f>
        <v>49-9071.00</v>
      </c>
      <c r="BD2337" s="1" t="s">
        <v>214</v>
      </c>
      <c r="BE2337" s="1" t="s">
        <v>20934</v>
      </c>
      <c r="BF2337" s="1" t="s">
        <v>1293</v>
      </c>
      <c r="BG2337" s="1">
        <v>1</v>
      </c>
      <c r="BH2337" s="1">
        <v>1</v>
      </c>
      <c r="BI2337" s="2">
        <v>44105</v>
      </c>
      <c r="BJ2337" s="2">
        <v>44469</v>
      </c>
      <c r="BK2337" s="2">
        <v>44119</v>
      </c>
      <c r="BL2337" s="2">
        <v>44469</v>
      </c>
      <c r="BM2337" s="1">
        <v>40</v>
      </c>
      <c r="BN2337" s="1">
        <v>0</v>
      </c>
      <c r="BO2337" s="1">
        <v>8</v>
      </c>
      <c r="BP2337" s="1">
        <v>8</v>
      </c>
      <c r="BQ2337" s="1">
        <v>8</v>
      </c>
      <c r="BR2337" s="1">
        <v>8</v>
      </c>
      <c r="BS2337" s="1">
        <v>8</v>
      </c>
      <c r="BT2337" s="1">
        <v>0</v>
      </c>
      <c r="BU2337" s="1" t="str">
        <f>"7:30 AM"</f>
        <v>7:30 AM</v>
      </c>
      <c r="BV2337" s="1" t="str">
        <f>"4:30 PM"</f>
        <v>4:30 PM</v>
      </c>
      <c r="BW2337" s="1" t="s">
        <v>135</v>
      </c>
      <c r="BX2337" s="1">
        <v>0</v>
      </c>
      <c r="BY2337" s="1">
        <v>6</v>
      </c>
      <c r="BZ2337" s="1" t="s">
        <v>112</v>
      </c>
      <c r="CA2337" s="1">
        <v>0</v>
      </c>
      <c r="CB2337" s="1" t="s">
        <v>20935</v>
      </c>
      <c r="CC2337" s="1" t="s">
        <v>1290</v>
      </c>
      <c r="CD2337" s="1" t="s">
        <v>507</v>
      </c>
      <c r="CE2337" s="1" t="s">
        <v>167</v>
      </c>
      <c r="CF2337" s="1" t="s">
        <v>117</v>
      </c>
      <c r="CG2337" s="1">
        <v>96950</v>
      </c>
      <c r="CH2337" s="3">
        <v>12.64</v>
      </c>
      <c r="CI2337" s="3">
        <v>12.64</v>
      </c>
      <c r="CJ2337" s="3">
        <v>18.96</v>
      </c>
      <c r="CK2337" s="3">
        <v>18.96</v>
      </c>
      <c r="CL2337" s="1" t="s">
        <v>137</v>
      </c>
      <c r="CM2337" s="1" t="s">
        <v>230</v>
      </c>
      <c r="CN2337" s="1" t="s">
        <v>139</v>
      </c>
      <c r="CP2337" s="1" t="s">
        <v>112</v>
      </c>
      <c r="CQ2337" s="1" t="s">
        <v>111</v>
      </c>
      <c r="CR2337" s="1" t="s">
        <v>111</v>
      </c>
      <c r="CS2337" s="1" t="s">
        <v>111</v>
      </c>
      <c r="CT2337" s="1" t="s">
        <v>138</v>
      </c>
      <c r="CU2337" s="1" t="s">
        <v>111</v>
      </c>
      <c r="CV2337" s="1" t="s">
        <v>138</v>
      </c>
      <c r="CW2337" s="1" t="s">
        <v>20936</v>
      </c>
      <c r="CX2337" s="1">
        <v>16702356622</v>
      </c>
      <c r="CY2337" s="1" t="s">
        <v>513</v>
      </c>
      <c r="CZ2337" s="1" t="s">
        <v>230</v>
      </c>
      <c r="DA2337" s="1" t="s">
        <v>111</v>
      </c>
      <c r="DB2337" s="1" t="s">
        <v>112</v>
      </c>
    </row>
    <row r="2338" spans="1:111" ht="15.6" customHeight="1" x14ac:dyDescent="0.25">
      <c r="A2338" s="1" t="s">
        <v>20937</v>
      </c>
      <c r="B2338" s="1" t="s">
        <v>238</v>
      </c>
      <c r="C2338" s="2">
        <v>44083.938896527776</v>
      </c>
      <c r="D2338" s="2">
        <v>44147</v>
      </c>
      <c r="E2338" s="1" t="s">
        <v>110</v>
      </c>
      <c r="F2338" s="2">
        <v>44246.791666666664</v>
      </c>
      <c r="G2338" s="1" t="s">
        <v>111</v>
      </c>
      <c r="H2338" s="1" t="s">
        <v>112</v>
      </c>
      <c r="I2338" s="1" t="s">
        <v>112</v>
      </c>
      <c r="J2338" s="1" t="s">
        <v>2316</v>
      </c>
      <c r="K2338" s="1" t="s">
        <v>2317</v>
      </c>
      <c r="L2338" s="1" t="s">
        <v>2318</v>
      </c>
      <c r="M2338" s="1" t="s">
        <v>2319</v>
      </c>
      <c r="N2338" s="1" t="s">
        <v>116</v>
      </c>
      <c r="O2338" s="1" t="s">
        <v>117</v>
      </c>
      <c r="P2338" s="9">
        <v>96950</v>
      </c>
      <c r="Q2338" s="1" t="s">
        <v>118</v>
      </c>
      <c r="R2338" s="1" t="s">
        <v>138</v>
      </c>
      <c r="S2338" s="1">
        <v>16702352020</v>
      </c>
      <c r="U2338" s="1">
        <v>312112</v>
      </c>
      <c r="V2338" s="1" t="s">
        <v>119</v>
      </c>
      <c r="X2338" s="1" t="s">
        <v>2320</v>
      </c>
      <c r="Y2338" s="1" t="s">
        <v>2321</v>
      </c>
      <c r="Z2338" s="1" t="s">
        <v>2322</v>
      </c>
      <c r="AA2338" s="1" t="s">
        <v>1766</v>
      </c>
      <c r="AB2338" s="1" t="s">
        <v>2318</v>
      </c>
      <c r="AC2338" s="1" t="s">
        <v>2319</v>
      </c>
      <c r="AD2338" s="1" t="s">
        <v>116</v>
      </c>
      <c r="AE2338" s="1" t="s">
        <v>117</v>
      </c>
      <c r="AF2338" s="9">
        <v>96950</v>
      </c>
      <c r="AG2338" s="1" t="s">
        <v>118</v>
      </c>
      <c r="AH2338" s="1" t="s">
        <v>138</v>
      </c>
      <c r="AI2338" s="1">
        <v>16702352020</v>
      </c>
      <c r="AK2338" s="1" t="s">
        <v>2323</v>
      </c>
      <c r="BC2338" s="1" t="str">
        <f>"43-3031.00"</f>
        <v>43-3031.00</v>
      </c>
      <c r="BD2338" s="1" t="s">
        <v>389</v>
      </c>
      <c r="BE2338" s="1" t="s">
        <v>20938</v>
      </c>
      <c r="BF2338" s="1" t="s">
        <v>1766</v>
      </c>
      <c r="BG2338" s="1">
        <v>1</v>
      </c>
      <c r="BH2338" s="1">
        <v>1</v>
      </c>
      <c r="BI2338" s="2">
        <v>44248</v>
      </c>
      <c r="BJ2338" s="2">
        <v>44612</v>
      </c>
      <c r="BK2338" s="2">
        <v>44248</v>
      </c>
      <c r="BL2338" s="2">
        <v>44612</v>
      </c>
      <c r="BM2338" s="1">
        <v>36</v>
      </c>
      <c r="BN2338" s="1">
        <v>0</v>
      </c>
      <c r="BO2338" s="1">
        <v>8</v>
      </c>
      <c r="BP2338" s="1">
        <v>7</v>
      </c>
      <c r="BQ2338" s="1">
        <v>7</v>
      </c>
      <c r="BR2338" s="1">
        <v>7</v>
      </c>
      <c r="BS2338" s="1">
        <v>7</v>
      </c>
      <c r="BT2338" s="1">
        <v>0</v>
      </c>
      <c r="BU2338" s="1" t="str">
        <f>"8:00 AM"</f>
        <v>8:00 AM</v>
      </c>
      <c r="BV2338" s="1" t="str">
        <f>"5:00 PM"</f>
        <v>5:00 PM</v>
      </c>
      <c r="BW2338" s="1" t="s">
        <v>392</v>
      </c>
      <c r="BX2338" s="1">
        <v>0</v>
      </c>
      <c r="BY2338" s="1">
        <v>24</v>
      </c>
      <c r="BZ2338" s="1" t="s">
        <v>112</v>
      </c>
      <c r="CA2338" s="1">
        <v>0</v>
      </c>
      <c r="CB2338" s="1" t="s">
        <v>20939</v>
      </c>
      <c r="CC2338" s="1" t="s">
        <v>2318</v>
      </c>
      <c r="CD2338" s="1" t="s">
        <v>2319</v>
      </c>
      <c r="CE2338" s="1" t="s">
        <v>116</v>
      </c>
      <c r="CF2338" s="1" t="s">
        <v>117</v>
      </c>
      <c r="CG2338" s="1">
        <v>96950</v>
      </c>
      <c r="CH2338" s="3">
        <v>13.9</v>
      </c>
      <c r="CI2338" s="3">
        <v>13.9</v>
      </c>
      <c r="CJ2338" s="3">
        <v>0</v>
      </c>
      <c r="CK2338" s="3">
        <v>0</v>
      </c>
      <c r="CL2338" s="1" t="s">
        <v>137</v>
      </c>
      <c r="CM2338" s="1" t="s">
        <v>138</v>
      </c>
      <c r="CN2338" s="1" t="s">
        <v>139</v>
      </c>
      <c r="CP2338" s="1" t="s">
        <v>112</v>
      </c>
      <c r="CQ2338" s="1" t="s">
        <v>111</v>
      </c>
      <c r="CR2338" s="1" t="s">
        <v>112</v>
      </c>
      <c r="CS2338" s="1" t="s">
        <v>112</v>
      </c>
      <c r="CT2338" s="1" t="s">
        <v>138</v>
      </c>
      <c r="CU2338" s="1" t="s">
        <v>111</v>
      </c>
      <c r="CV2338" s="1" t="s">
        <v>138</v>
      </c>
      <c r="CW2338" s="1" t="s">
        <v>20940</v>
      </c>
      <c r="CX2338" s="1">
        <v>16702352020</v>
      </c>
      <c r="CY2338" s="1" t="s">
        <v>2323</v>
      </c>
      <c r="CZ2338" s="1" t="s">
        <v>138</v>
      </c>
      <c r="DA2338" s="1" t="s">
        <v>111</v>
      </c>
      <c r="DB2338" s="1" t="s">
        <v>112</v>
      </c>
    </row>
    <row r="2339" spans="1:111" ht="15.6" customHeight="1" x14ac:dyDescent="0.25">
      <c r="A2339" s="1" t="s">
        <v>20941</v>
      </c>
      <c r="B2339" s="1" t="s">
        <v>238</v>
      </c>
      <c r="C2339" s="2">
        <v>44063.106092708331</v>
      </c>
      <c r="D2339" s="2">
        <v>44134</v>
      </c>
      <c r="E2339" s="1" t="s">
        <v>110</v>
      </c>
      <c r="F2339" s="2">
        <v>44103.833333333336</v>
      </c>
      <c r="G2339" s="1" t="s">
        <v>112</v>
      </c>
      <c r="H2339" s="1" t="s">
        <v>112</v>
      </c>
      <c r="I2339" s="1" t="s">
        <v>112</v>
      </c>
      <c r="J2339" s="1" t="s">
        <v>20942</v>
      </c>
      <c r="L2339" s="1" t="s">
        <v>1757</v>
      </c>
      <c r="M2339" s="1" t="s">
        <v>20943</v>
      </c>
      <c r="N2339" s="1" t="s">
        <v>1759</v>
      </c>
      <c r="O2339" s="1" t="s">
        <v>117</v>
      </c>
      <c r="P2339" s="9">
        <v>96952</v>
      </c>
      <c r="Q2339" s="1" t="s">
        <v>118</v>
      </c>
      <c r="S2339" s="1">
        <v>16704334501</v>
      </c>
      <c r="U2339" s="1">
        <v>221112</v>
      </c>
      <c r="V2339" s="1" t="s">
        <v>119</v>
      </c>
      <c r="X2339" s="1" t="s">
        <v>20944</v>
      </c>
      <c r="Y2339" s="1" t="s">
        <v>9209</v>
      </c>
      <c r="Z2339" s="1" t="s">
        <v>17537</v>
      </c>
      <c r="AA2339" s="1" t="s">
        <v>373</v>
      </c>
      <c r="AB2339" s="1" t="s">
        <v>1757</v>
      </c>
      <c r="AC2339" s="1" t="s">
        <v>20943</v>
      </c>
      <c r="AD2339" s="1" t="s">
        <v>1759</v>
      </c>
      <c r="AE2339" s="1" t="s">
        <v>117</v>
      </c>
      <c r="AF2339" s="9">
        <v>96952</v>
      </c>
      <c r="AG2339" s="1" t="s">
        <v>118</v>
      </c>
      <c r="AI2339" s="1">
        <v>16704334501</v>
      </c>
      <c r="AK2339" s="1" t="s">
        <v>20945</v>
      </c>
      <c r="AL2339" s="1" t="s">
        <v>653</v>
      </c>
      <c r="AM2339" s="1" t="s">
        <v>654</v>
      </c>
      <c r="AN2339" s="1" t="s">
        <v>655</v>
      </c>
      <c r="AO2339" s="1" t="s">
        <v>656</v>
      </c>
      <c r="AP2339" s="1" t="s">
        <v>9776</v>
      </c>
      <c r="AQ2339" s="1" t="s">
        <v>16436</v>
      </c>
      <c r="AR2339" s="1" t="s">
        <v>116</v>
      </c>
      <c r="AS2339" s="1" t="s">
        <v>117</v>
      </c>
      <c r="AT2339" s="9">
        <v>96950</v>
      </c>
      <c r="AU2339" s="1" t="s">
        <v>118</v>
      </c>
      <c r="AW2339" s="1">
        <v>16702330081</v>
      </c>
      <c r="AY2339" s="1" t="s">
        <v>659</v>
      </c>
      <c r="AZ2339" s="1" t="s">
        <v>4770</v>
      </c>
      <c r="BA2339" s="1" t="s">
        <v>117</v>
      </c>
      <c r="BB2339" s="1" t="s">
        <v>661</v>
      </c>
      <c r="BC2339" s="1" t="str">
        <f>"49-9071.00"</f>
        <v>49-9071.00</v>
      </c>
      <c r="BD2339" s="1" t="s">
        <v>214</v>
      </c>
      <c r="BE2339" s="1" t="s">
        <v>20946</v>
      </c>
      <c r="BF2339" s="1" t="s">
        <v>1069</v>
      </c>
      <c r="BG2339" s="1">
        <v>10</v>
      </c>
      <c r="BH2339" s="1">
        <v>10</v>
      </c>
      <c r="BI2339" s="2">
        <v>44105</v>
      </c>
      <c r="BJ2339" s="2">
        <v>44834</v>
      </c>
      <c r="BK2339" s="2">
        <v>44137</v>
      </c>
      <c r="BL2339" s="2">
        <v>44834</v>
      </c>
      <c r="BM2339" s="1">
        <v>40</v>
      </c>
      <c r="BN2339" s="1">
        <v>0</v>
      </c>
      <c r="BO2339" s="1">
        <v>8</v>
      </c>
      <c r="BP2339" s="1">
        <v>8</v>
      </c>
      <c r="BQ2339" s="1">
        <v>8</v>
      </c>
      <c r="BR2339" s="1">
        <v>8</v>
      </c>
      <c r="BS2339" s="1">
        <v>8</v>
      </c>
      <c r="BT2339" s="1">
        <v>0</v>
      </c>
      <c r="BU2339" s="1" t="str">
        <f>"7:30 AM"</f>
        <v>7:30 AM</v>
      </c>
      <c r="BV2339" s="1" t="str">
        <f>"4:30 PM"</f>
        <v>4:30 PM</v>
      </c>
      <c r="BW2339" s="1" t="s">
        <v>135</v>
      </c>
      <c r="BX2339" s="1">
        <v>0</v>
      </c>
      <c r="BY2339" s="1">
        <v>48</v>
      </c>
      <c r="BZ2339" s="1" t="s">
        <v>112</v>
      </c>
      <c r="CA2339" s="1">
        <v>0</v>
      </c>
      <c r="CB2339" s="1" t="s">
        <v>20947</v>
      </c>
      <c r="CC2339" s="1" t="s">
        <v>20948</v>
      </c>
      <c r="CD2339" s="1" t="s">
        <v>20943</v>
      </c>
      <c r="CE2339" s="1" t="s">
        <v>1759</v>
      </c>
      <c r="CF2339" s="1" t="s">
        <v>117</v>
      </c>
      <c r="CG2339" s="1">
        <v>96952</v>
      </c>
      <c r="CH2339" s="3">
        <v>12.64</v>
      </c>
      <c r="CI2339" s="3">
        <v>12.64</v>
      </c>
      <c r="CL2339" s="1" t="s">
        <v>137</v>
      </c>
      <c r="CN2339" s="1" t="s">
        <v>139</v>
      </c>
      <c r="CP2339" s="1" t="s">
        <v>112</v>
      </c>
      <c r="CQ2339" s="1" t="s">
        <v>111</v>
      </c>
      <c r="CR2339" s="1" t="s">
        <v>112</v>
      </c>
      <c r="CS2339" s="1" t="s">
        <v>112</v>
      </c>
      <c r="CT2339" s="1" t="s">
        <v>138</v>
      </c>
      <c r="CU2339" s="1" t="s">
        <v>111</v>
      </c>
      <c r="CV2339" s="1" t="s">
        <v>138</v>
      </c>
      <c r="CW2339" s="1" t="s">
        <v>138</v>
      </c>
      <c r="CX2339" s="1">
        <v>16704334501</v>
      </c>
      <c r="CY2339" s="1" t="s">
        <v>20945</v>
      </c>
      <c r="CZ2339" s="1" t="s">
        <v>138</v>
      </c>
      <c r="DA2339" s="1" t="s">
        <v>111</v>
      </c>
      <c r="DB2339" s="1" t="s">
        <v>112</v>
      </c>
    </row>
    <row r="2340" spans="1:111" ht="15.6" customHeight="1" x14ac:dyDescent="0.25">
      <c r="A2340" s="1" t="s">
        <v>20951</v>
      </c>
      <c r="B2340" s="1" t="s">
        <v>238</v>
      </c>
      <c r="C2340" s="2">
        <v>44200.925250810185</v>
      </c>
      <c r="D2340" s="2">
        <v>44229</v>
      </c>
      <c r="E2340" s="1" t="s">
        <v>110</v>
      </c>
      <c r="F2340" s="2">
        <v>44376.833333333336</v>
      </c>
      <c r="G2340" s="1" t="s">
        <v>112</v>
      </c>
      <c r="H2340" s="1" t="s">
        <v>112</v>
      </c>
      <c r="I2340" s="1" t="s">
        <v>112</v>
      </c>
      <c r="J2340" s="1" t="s">
        <v>5882</v>
      </c>
      <c r="L2340" s="1" t="s">
        <v>3693</v>
      </c>
      <c r="N2340" s="1" t="s">
        <v>1759</v>
      </c>
      <c r="O2340" s="1" t="s">
        <v>117</v>
      </c>
      <c r="P2340" s="9">
        <v>96952</v>
      </c>
      <c r="Q2340" s="1" t="s">
        <v>118</v>
      </c>
      <c r="S2340" s="1">
        <v>16704330422</v>
      </c>
      <c r="U2340" s="1">
        <v>212312</v>
      </c>
      <c r="V2340" s="1" t="s">
        <v>119</v>
      </c>
      <c r="X2340" s="1" t="s">
        <v>3694</v>
      </c>
      <c r="Y2340" s="1" t="s">
        <v>3695</v>
      </c>
      <c r="Z2340" s="1" t="s">
        <v>1787</v>
      </c>
      <c r="AA2340" s="1" t="s">
        <v>962</v>
      </c>
      <c r="AB2340" s="1" t="s">
        <v>3693</v>
      </c>
      <c r="AD2340" s="1" t="s">
        <v>1759</v>
      </c>
      <c r="AE2340" s="1" t="s">
        <v>117</v>
      </c>
      <c r="AF2340" s="9">
        <v>96952</v>
      </c>
      <c r="AG2340" s="1" t="s">
        <v>118</v>
      </c>
      <c r="AI2340" s="1">
        <v>16704330422</v>
      </c>
      <c r="AK2340" s="1" t="s">
        <v>5883</v>
      </c>
      <c r="BC2340" s="1" t="str">
        <f>"49-3042.00"</f>
        <v>49-3042.00</v>
      </c>
      <c r="BD2340" s="1" t="s">
        <v>1089</v>
      </c>
      <c r="BE2340" s="1" t="s">
        <v>5884</v>
      </c>
      <c r="BF2340" s="1" t="s">
        <v>5885</v>
      </c>
      <c r="BG2340" s="1">
        <v>1</v>
      </c>
      <c r="BH2340" s="1">
        <v>1</v>
      </c>
      <c r="BI2340" s="2">
        <v>44378</v>
      </c>
      <c r="BJ2340" s="2">
        <v>44742</v>
      </c>
      <c r="BK2340" s="2">
        <v>44378</v>
      </c>
      <c r="BL2340" s="2">
        <v>44742</v>
      </c>
      <c r="BM2340" s="1">
        <v>40</v>
      </c>
      <c r="BN2340" s="1">
        <v>0</v>
      </c>
      <c r="BO2340" s="1">
        <v>8</v>
      </c>
      <c r="BP2340" s="1">
        <v>8</v>
      </c>
      <c r="BQ2340" s="1">
        <v>8</v>
      </c>
      <c r="BR2340" s="1">
        <v>8</v>
      </c>
      <c r="BS2340" s="1">
        <v>8</v>
      </c>
      <c r="BT2340" s="1">
        <v>0</v>
      </c>
      <c r="BU2340" s="1" t="str">
        <f>"7:30 AM"</f>
        <v>7:30 AM</v>
      </c>
      <c r="BV2340" s="1" t="str">
        <f>"4:30 PM"</f>
        <v>4:30 PM</v>
      </c>
      <c r="BW2340" s="1" t="s">
        <v>230</v>
      </c>
      <c r="BX2340" s="1">
        <v>0</v>
      </c>
      <c r="BY2340" s="1">
        <v>24</v>
      </c>
      <c r="BZ2340" s="1" t="s">
        <v>112</v>
      </c>
      <c r="CA2340" s="1">
        <v>0</v>
      </c>
      <c r="CB2340" s="1" t="s">
        <v>5886</v>
      </c>
      <c r="CC2340" s="1" t="s">
        <v>3921</v>
      </c>
      <c r="CE2340" s="1" t="s">
        <v>259</v>
      </c>
      <c r="CF2340" s="1" t="s">
        <v>117</v>
      </c>
      <c r="CG2340" s="1">
        <v>96952</v>
      </c>
      <c r="CH2340" s="3">
        <v>10.050000000000001</v>
      </c>
      <c r="CI2340" s="3">
        <v>10.050000000000001</v>
      </c>
      <c r="CJ2340" s="3">
        <v>15.08</v>
      </c>
      <c r="CK2340" s="3">
        <v>15.08</v>
      </c>
      <c r="CL2340" s="1" t="s">
        <v>137</v>
      </c>
      <c r="CM2340" s="1" t="s">
        <v>3922</v>
      </c>
      <c r="CN2340" s="1" t="s">
        <v>218</v>
      </c>
      <c r="CP2340" s="1" t="s">
        <v>112</v>
      </c>
      <c r="CQ2340" s="1" t="s">
        <v>111</v>
      </c>
      <c r="CR2340" s="1" t="s">
        <v>112</v>
      </c>
      <c r="CS2340" s="1" t="s">
        <v>111</v>
      </c>
      <c r="CT2340" s="1" t="s">
        <v>138</v>
      </c>
      <c r="CU2340" s="1" t="s">
        <v>111</v>
      </c>
      <c r="CV2340" s="1" t="s">
        <v>111</v>
      </c>
      <c r="CW2340" s="1" t="s">
        <v>3701</v>
      </c>
      <c r="CX2340" s="1">
        <v>16704330422</v>
      </c>
      <c r="CY2340" s="1" t="s">
        <v>3696</v>
      </c>
      <c r="CZ2340" s="1" t="s">
        <v>138</v>
      </c>
      <c r="DA2340" s="1" t="s">
        <v>111</v>
      </c>
      <c r="DB2340" s="1" t="s">
        <v>112</v>
      </c>
    </row>
    <row r="2341" spans="1:111" ht="15.6" customHeight="1" x14ac:dyDescent="0.25">
      <c r="A2341" s="1" t="s">
        <v>20952</v>
      </c>
      <c r="B2341" s="1" t="s">
        <v>238</v>
      </c>
      <c r="C2341" s="2">
        <v>44172.05109108796</v>
      </c>
      <c r="D2341" s="2">
        <v>44216</v>
      </c>
      <c r="E2341" s="1" t="s">
        <v>180</v>
      </c>
      <c r="G2341" s="1" t="s">
        <v>112</v>
      </c>
      <c r="H2341" s="1" t="s">
        <v>112</v>
      </c>
      <c r="I2341" s="1" t="s">
        <v>112</v>
      </c>
      <c r="J2341" s="1" t="s">
        <v>784</v>
      </c>
      <c r="K2341" s="1" t="s">
        <v>785</v>
      </c>
      <c r="L2341" s="1" t="s">
        <v>684</v>
      </c>
      <c r="M2341" s="1" t="s">
        <v>786</v>
      </c>
      <c r="N2341" s="1" t="s">
        <v>116</v>
      </c>
      <c r="O2341" s="1" t="s">
        <v>117</v>
      </c>
      <c r="P2341" s="9">
        <v>96950</v>
      </c>
      <c r="Q2341" s="1" t="s">
        <v>118</v>
      </c>
      <c r="R2341" s="1" t="s">
        <v>138</v>
      </c>
      <c r="S2341" s="1">
        <v>16703236877</v>
      </c>
      <c r="U2341" s="1">
        <v>62161</v>
      </c>
      <c r="V2341" s="1" t="s">
        <v>119</v>
      </c>
      <c r="X2341" s="1" t="s">
        <v>686</v>
      </c>
      <c r="Y2341" s="1" t="s">
        <v>687</v>
      </c>
      <c r="Z2341" s="1" t="s">
        <v>688</v>
      </c>
      <c r="AA2341" s="1" t="s">
        <v>245</v>
      </c>
      <c r="AB2341" s="1" t="s">
        <v>7844</v>
      </c>
      <c r="AD2341" s="1" t="s">
        <v>690</v>
      </c>
      <c r="AE2341" s="1" t="s">
        <v>691</v>
      </c>
      <c r="AF2341" s="9">
        <v>96931</v>
      </c>
      <c r="AG2341" s="1" t="s">
        <v>118</v>
      </c>
      <c r="AH2341" s="1" t="s">
        <v>138</v>
      </c>
      <c r="AI2341" s="1">
        <v>16716498746</v>
      </c>
      <c r="AJ2341" s="1">
        <v>203</v>
      </c>
      <c r="AK2341" s="1" t="s">
        <v>692</v>
      </c>
      <c r="BC2341" s="1" t="str">
        <f>"29-1123.00"</f>
        <v>29-1123.00</v>
      </c>
      <c r="BD2341" s="1" t="s">
        <v>4961</v>
      </c>
      <c r="BE2341" s="1" t="s">
        <v>20953</v>
      </c>
      <c r="BF2341" s="1" t="s">
        <v>4963</v>
      </c>
      <c r="BG2341" s="1">
        <v>4</v>
      </c>
      <c r="BH2341" s="1">
        <v>4</v>
      </c>
      <c r="BI2341" s="2">
        <v>44270</v>
      </c>
      <c r="BJ2341" s="2">
        <v>44634</v>
      </c>
      <c r="BK2341" s="2">
        <v>44270</v>
      </c>
      <c r="BL2341" s="2">
        <v>44634</v>
      </c>
      <c r="BM2341" s="1">
        <v>40</v>
      </c>
      <c r="BN2341" s="1">
        <v>0</v>
      </c>
      <c r="BO2341" s="1">
        <v>8</v>
      </c>
      <c r="BP2341" s="1">
        <v>8</v>
      </c>
      <c r="BQ2341" s="1">
        <v>8</v>
      </c>
      <c r="BR2341" s="1">
        <v>8</v>
      </c>
      <c r="BS2341" s="1">
        <v>5</v>
      </c>
      <c r="BT2341" s="1">
        <v>3</v>
      </c>
      <c r="BU2341" s="1" t="str">
        <f>"8:30 AM"</f>
        <v>8:30 AM</v>
      </c>
      <c r="BV2341" s="1" t="str">
        <f>"5:30 PM"</f>
        <v>5:30 PM</v>
      </c>
      <c r="BW2341" s="1" t="s">
        <v>193</v>
      </c>
      <c r="BX2341" s="1">
        <v>0</v>
      </c>
      <c r="BY2341" s="1">
        <v>0</v>
      </c>
      <c r="BZ2341" s="1" t="s">
        <v>112</v>
      </c>
      <c r="CA2341" s="1">
        <v>0</v>
      </c>
      <c r="CB2341" s="1" t="s">
        <v>6995</v>
      </c>
      <c r="CC2341" s="1" t="s">
        <v>697</v>
      </c>
      <c r="CD2341" s="1" t="s">
        <v>786</v>
      </c>
      <c r="CE2341" s="1" t="s">
        <v>116</v>
      </c>
      <c r="CF2341" s="1" t="s">
        <v>117</v>
      </c>
      <c r="CG2341" s="1">
        <v>96950</v>
      </c>
      <c r="CH2341" s="3">
        <v>43.18</v>
      </c>
      <c r="CI2341" s="3">
        <v>43.18</v>
      </c>
      <c r="CL2341" s="1" t="s">
        <v>137</v>
      </c>
      <c r="CN2341" s="1" t="s">
        <v>139</v>
      </c>
      <c r="CP2341" s="1" t="s">
        <v>112</v>
      </c>
      <c r="CQ2341" s="1" t="s">
        <v>111</v>
      </c>
      <c r="CR2341" s="1" t="s">
        <v>111</v>
      </c>
      <c r="CS2341" s="1" t="s">
        <v>112</v>
      </c>
      <c r="CT2341" s="1" t="s">
        <v>138</v>
      </c>
      <c r="CU2341" s="1" t="s">
        <v>111</v>
      </c>
      <c r="CV2341" s="1" t="s">
        <v>138</v>
      </c>
      <c r="CW2341" s="1" t="s">
        <v>698</v>
      </c>
      <c r="CX2341" s="1">
        <v>16703236877</v>
      </c>
      <c r="CY2341" s="1" t="s">
        <v>699</v>
      </c>
      <c r="CZ2341" s="1" t="s">
        <v>138</v>
      </c>
      <c r="DA2341" s="1" t="s">
        <v>111</v>
      </c>
      <c r="DB2341" s="1" t="s">
        <v>112</v>
      </c>
    </row>
    <row r="2342" spans="1:111" ht="15.6" customHeight="1" x14ac:dyDescent="0.25">
      <c r="A2342" s="1" t="s">
        <v>20954</v>
      </c>
      <c r="B2342" s="1" t="s">
        <v>238</v>
      </c>
      <c r="C2342" s="2">
        <v>44139.948068171296</v>
      </c>
      <c r="D2342" s="2">
        <v>44196</v>
      </c>
      <c r="E2342" s="1" t="s">
        <v>180</v>
      </c>
      <c r="G2342" s="1" t="s">
        <v>112</v>
      </c>
      <c r="H2342" s="1" t="s">
        <v>112</v>
      </c>
      <c r="I2342" s="1" t="s">
        <v>112</v>
      </c>
      <c r="J2342" s="1" t="s">
        <v>2444</v>
      </c>
      <c r="K2342" s="1" t="s">
        <v>138</v>
      </c>
      <c r="L2342" s="1" t="s">
        <v>2445</v>
      </c>
      <c r="M2342" s="1" t="s">
        <v>2446</v>
      </c>
      <c r="N2342" s="1" t="s">
        <v>259</v>
      </c>
      <c r="O2342" s="1" t="s">
        <v>117</v>
      </c>
      <c r="P2342" s="9">
        <v>96952</v>
      </c>
      <c r="Q2342" s="1" t="s">
        <v>118</v>
      </c>
      <c r="R2342" s="1" t="s">
        <v>138</v>
      </c>
      <c r="S2342" s="1">
        <v>16704339989</v>
      </c>
      <c r="U2342" s="1">
        <v>481111</v>
      </c>
      <c r="V2342" s="1" t="s">
        <v>119</v>
      </c>
      <c r="X2342" s="1" t="s">
        <v>2447</v>
      </c>
      <c r="Y2342" s="1" t="s">
        <v>2448</v>
      </c>
      <c r="Z2342" s="1" t="s">
        <v>2449</v>
      </c>
      <c r="AA2342" s="1" t="s">
        <v>171</v>
      </c>
      <c r="AB2342" s="1" t="s">
        <v>2450</v>
      </c>
      <c r="AC2342" s="1" t="s">
        <v>2446</v>
      </c>
      <c r="AD2342" s="1" t="s">
        <v>259</v>
      </c>
      <c r="AE2342" s="1" t="s">
        <v>117</v>
      </c>
      <c r="AF2342" s="9">
        <v>96952</v>
      </c>
      <c r="AG2342" s="1" t="s">
        <v>118</v>
      </c>
      <c r="AH2342" s="1" t="s">
        <v>138</v>
      </c>
      <c r="AI2342" s="1">
        <v>16704339989</v>
      </c>
      <c r="AK2342" s="1" t="s">
        <v>2451</v>
      </c>
      <c r="BC2342" s="1" t="str">
        <f>"43-4051.00"</f>
        <v>43-4051.00</v>
      </c>
      <c r="BD2342" s="1" t="s">
        <v>2452</v>
      </c>
      <c r="BE2342" s="1" t="s">
        <v>2453</v>
      </c>
      <c r="BF2342" s="1" t="s">
        <v>2454</v>
      </c>
      <c r="BG2342" s="1">
        <v>2</v>
      </c>
      <c r="BH2342" s="1">
        <v>2</v>
      </c>
      <c r="BI2342" s="2">
        <v>44228</v>
      </c>
      <c r="BJ2342" s="2">
        <v>44592</v>
      </c>
      <c r="BK2342" s="2">
        <v>44228</v>
      </c>
      <c r="BL2342" s="2">
        <v>44592</v>
      </c>
      <c r="BM2342" s="1">
        <v>40</v>
      </c>
      <c r="BN2342" s="1">
        <v>0</v>
      </c>
      <c r="BO2342" s="1">
        <v>8</v>
      </c>
      <c r="BP2342" s="1">
        <v>8</v>
      </c>
      <c r="BQ2342" s="1">
        <v>8</v>
      </c>
      <c r="BR2342" s="1">
        <v>8</v>
      </c>
      <c r="BS2342" s="1">
        <v>8</v>
      </c>
      <c r="BT2342" s="1">
        <v>0</v>
      </c>
      <c r="BU2342" s="1" t="str">
        <f>"8:00 AM"</f>
        <v>8:00 AM</v>
      </c>
      <c r="BV2342" s="1" t="str">
        <f>"5:00 PM"</f>
        <v>5:00 PM</v>
      </c>
      <c r="BW2342" s="1" t="s">
        <v>135</v>
      </c>
      <c r="BX2342" s="1">
        <v>0</v>
      </c>
      <c r="BY2342" s="1">
        <v>12</v>
      </c>
      <c r="BZ2342" s="1" t="s">
        <v>112</v>
      </c>
      <c r="CA2342" s="1">
        <v>0</v>
      </c>
      <c r="CB2342" s="1" t="s">
        <v>2455</v>
      </c>
      <c r="CC2342" s="1" t="s">
        <v>2445</v>
      </c>
      <c r="CD2342" s="1" t="s">
        <v>2446</v>
      </c>
      <c r="CE2342" s="1" t="s">
        <v>259</v>
      </c>
      <c r="CF2342" s="1" t="s">
        <v>117</v>
      </c>
      <c r="CG2342" s="1">
        <v>96952</v>
      </c>
      <c r="CH2342" s="3">
        <v>9.2200000000000006</v>
      </c>
      <c r="CI2342" s="3">
        <v>11.54</v>
      </c>
      <c r="CL2342" s="1" t="s">
        <v>137</v>
      </c>
      <c r="CM2342" s="1" t="s">
        <v>138</v>
      </c>
      <c r="CN2342" s="1" t="s">
        <v>139</v>
      </c>
      <c r="CP2342" s="1" t="s">
        <v>112</v>
      </c>
      <c r="CQ2342" s="1" t="s">
        <v>111</v>
      </c>
      <c r="CR2342" s="1" t="s">
        <v>112</v>
      </c>
      <c r="CS2342" s="1" t="s">
        <v>112</v>
      </c>
      <c r="CT2342" s="1" t="s">
        <v>111</v>
      </c>
      <c r="CU2342" s="1" t="s">
        <v>111</v>
      </c>
      <c r="CV2342" s="1" t="s">
        <v>138</v>
      </c>
      <c r="CW2342" s="1" t="s">
        <v>2456</v>
      </c>
      <c r="CX2342" s="1">
        <v>16704339989</v>
      </c>
      <c r="CY2342" s="1" t="s">
        <v>2457</v>
      </c>
      <c r="CZ2342" s="1" t="s">
        <v>2458</v>
      </c>
      <c r="DA2342" s="1" t="s">
        <v>111</v>
      </c>
      <c r="DB2342" s="1" t="s">
        <v>112</v>
      </c>
    </row>
    <row r="2343" spans="1:111" ht="15.6" customHeight="1" x14ac:dyDescent="0.25">
      <c r="A2343" s="1" t="s">
        <v>20971</v>
      </c>
      <c r="B2343" s="1" t="s">
        <v>238</v>
      </c>
      <c r="C2343" s="2">
        <v>44138.866482523146</v>
      </c>
      <c r="D2343" s="2">
        <v>44182</v>
      </c>
      <c r="E2343" s="1" t="s">
        <v>180</v>
      </c>
      <c r="G2343" s="1" t="s">
        <v>112</v>
      </c>
      <c r="H2343" s="1" t="s">
        <v>112</v>
      </c>
      <c r="I2343" s="1" t="s">
        <v>112</v>
      </c>
      <c r="J2343" s="1" t="s">
        <v>1095</v>
      </c>
      <c r="K2343" s="1" t="s">
        <v>1260</v>
      </c>
      <c r="L2343" s="1" t="s">
        <v>410</v>
      </c>
      <c r="N2343" s="1" t="s">
        <v>167</v>
      </c>
      <c r="O2343" s="1" t="s">
        <v>117</v>
      </c>
      <c r="P2343" s="9">
        <v>96950</v>
      </c>
      <c r="Q2343" s="1" t="s">
        <v>118</v>
      </c>
      <c r="S2343" s="1">
        <v>16702336927</v>
      </c>
      <c r="U2343" s="1">
        <v>236220</v>
      </c>
      <c r="V2343" s="1" t="s">
        <v>119</v>
      </c>
      <c r="X2343" s="1" t="s">
        <v>1097</v>
      </c>
      <c r="Y2343" s="1" t="s">
        <v>1098</v>
      </c>
      <c r="Z2343" s="1" t="s">
        <v>1099</v>
      </c>
      <c r="AA2343" s="1" t="s">
        <v>245</v>
      </c>
      <c r="AB2343" s="1" t="s">
        <v>1100</v>
      </c>
      <c r="AD2343" s="1" t="s">
        <v>116</v>
      </c>
      <c r="AE2343" s="1" t="s">
        <v>117</v>
      </c>
      <c r="AF2343" s="9">
        <v>96950</v>
      </c>
      <c r="AG2343" s="1" t="s">
        <v>118</v>
      </c>
      <c r="AI2343" s="1">
        <v>16702336927</v>
      </c>
      <c r="AK2343" s="1" t="s">
        <v>1101</v>
      </c>
      <c r="BC2343" s="1" t="str">
        <f>"53-7021.00"</f>
        <v>53-7021.00</v>
      </c>
      <c r="BD2343" s="1" t="s">
        <v>475</v>
      </c>
      <c r="BE2343" s="1" t="s">
        <v>13645</v>
      </c>
      <c r="BF2343" s="1" t="s">
        <v>7503</v>
      </c>
      <c r="BG2343" s="1">
        <v>5</v>
      </c>
      <c r="BH2343" s="1">
        <v>5</v>
      </c>
      <c r="BI2343" s="2">
        <v>44256</v>
      </c>
      <c r="BJ2343" s="2">
        <v>44620</v>
      </c>
      <c r="BK2343" s="2">
        <v>44256</v>
      </c>
      <c r="BL2343" s="2">
        <v>44620</v>
      </c>
      <c r="BM2343" s="1">
        <v>40</v>
      </c>
      <c r="BN2343" s="1">
        <v>0</v>
      </c>
      <c r="BO2343" s="1">
        <v>8</v>
      </c>
      <c r="BP2343" s="1">
        <v>8</v>
      </c>
      <c r="BQ2343" s="1">
        <v>8</v>
      </c>
      <c r="BR2343" s="1">
        <v>8</v>
      </c>
      <c r="BS2343" s="1">
        <v>8</v>
      </c>
      <c r="BT2343" s="1">
        <v>0</v>
      </c>
      <c r="BU2343" s="1" t="str">
        <f>"7:30 AM"</f>
        <v>7:30 AM</v>
      </c>
      <c r="BV2343" s="1" t="str">
        <f>"4:30 PM"</f>
        <v>4:30 PM</v>
      </c>
      <c r="BW2343" s="1" t="s">
        <v>135</v>
      </c>
      <c r="BX2343" s="1">
        <v>0</v>
      </c>
      <c r="BY2343" s="1">
        <v>24</v>
      </c>
      <c r="BZ2343" s="1" t="s">
        <v>112</v>
      </c>
      <c r="CA2343" s="1">
        <v>0</v>
      </c>
      <c r="CB2343" s="4" t="s">
        <v>13646</v>
      </c>
      <c r="CC2343" s="1" t="s">
        <v>410</v>
      </c>
      <c r="CE2343" s="1" t="s">
        <v>167</v>
      </c>
      <c r="CF2343" s="1" t="s">
        <v>117</v>
      </c>
      <c r="CG2343" s="1">
        <v>96950</v>
      </c>
      <c r="CH2343" s="3">
        <v>8.3000000000000007</v>
      </c>
      <c r="CI2343" s="3">
        <v>8.3000000000000007</v>
      </c>
      <c r="CJ2343" s="3">
        <v>12.45</v>
      </c>
      <c r="CK2343" s="3">
        <v>12.45</v>
      </c>
      <c r="CL2343" s="1" t="s">
        <v>137</v>
      </c>
      <c r="CN2343" s="1" t="s">
        <v>139</v>
      </c>
      <c r="CP2343" s="1" t="s">
        <v>112</v>
      </c>
      <c r="CQ2343" s="1" t="s">
        <v>111</v>
      </c>
      <c r="CR2343" s="1" t="s">
        <v>111</v>
      </c>
      <c r="CS2343" s="1" t="s">
        <v>111</v>
      </c>
      <c r="CT2343" s="1" t="s">
        <v>138</v>
      </c>
      <c r="CU2343" s="1" t="s">
        <v>111</v>
      </c>
      <c r="CV2343" s="1" t="s">
        <v>138</v>
      </c>
      <c r="CW2343" s="1" t="s">
        <v>411</v>
      </c>
      <c r="CX2343" s="1">
        <v>16702336927</v>
      </c>
      <c r="CY2343" s="1" t="s">
        <v>1101</v>
      </c>
      <c r="CZ2343" s="1" t="s">
        <v>138</v>
      </c>
      <c r="DA2343" s="1" t="s">
        <v>111</v>
      </c>
      <c r="DB2343" s="1" t="s">
        <v>112</v>
      </c>
    </row>
    <row r="2344" spans="1:111" ht="15.6" customHeight="1" x14ac:dyDescent="0.25">
      <c r="A2344" s="1" t="s">
        <v>20972</v>
      </c>
      <c r="B2344" s="1" t="s">
        <v>238</v>
      </c>
      <c r="C2344" s="2">
        <v>44151.884397569447</v>
      </c>
      <c r="D2344" s="2">
        <v>44182</v>
      </c>
      <c r="E2344" s="1" t="s">
        <v>180</v>
      </c>
      <c r="G2344" s="1" t="s">
        <v>112</v>
      </c>
      <c r="H2344" s="1" t="s">
        <v>112</v>
      </c>
      <c r="I2344" s="1" t="s">
        <v>112</v>
      </c>
      <c r="J2344" s="1" t="s">
        <v>10888</v>
      </c>
      <c r="L2344" s="1" t="s">
        <v>10889</v>
      </c>
      <c r="N2344" s="1" t="s">
        <v>167</v>
      </c>
      <c r="O2344" s="1" t="s">
        <v>117</v>
      </c>
      <c r="P2344" s="9">
        <v>96950</v>
      </c>
      <c r="Q2344" s="1" t="s">
        <v>118</v>
      </c>
      <c r="S2344" s="1">
        <v>16702353334</v>
      </c>
      <c r="U2344" s="1">
        <v>713120</v>
      </c>
      <c r="V2344" s="1" t="s">
        <v>119</v>
      </c>
      <c r="X2344" s="1" t="s">
        <v>10890</v>
      </c>
      <c r="Y2344" s="1" t="s">
        <v>20973</v>
      </c>
      <c r="Z2344" s="1" t="s">
        <v>10890</v>
      </c>
      <c r="AA2344" s="1" t="s">
        <v>171</v>
      </c>
      <c r="AB2344" s="1" t="s">
        <v>10889</v>
      </c>
      <c r="AD2344" s="1" t="s">
        <v>167</v>
      </c>
      <c r="AE2344" s="1" t="s">
        <v>117</v>
      </c>
      <c r="AF2344" s="9">
        <v>96950</v>
      </c>
      <c r="AG2344" s="1" t="s">
        <v>118</v>
      </c>
      <c r="AI2344" s="1">
        <v>16702333345</v>
      </c>
      <c r="AK2344" s="1" t="s">
        <v>590</v>
      </c>
      <c r="BC2344" s="1" t="str">
        <f>"49-9091.00"</f>
        <v>49-9091.00</v>
      </c>
      <c r="BD2344" s="1" t="s">
        <v>12166</v>
      </c>
      <c r="BE2344" s="1" t="s">
        <v>20974</v>
      </c>
      <c r="BF2344" s="1" t="s">
        <v>20975</v>
      </c>
      <c r="BG2344" s="1">
        <v>3</v>
      </c>
      <c r="BH2344" s="1">
        <v>3</v>
      </c>
      <c r="BI2344" s="2">
        <v>44197</v>
      </c>
      <c r="BJ2344" s="2">
        <v>44469</v>
      </c>
      <c r="BK2344" s="2">
        <v>44197</v>
      </c>
      <c r="BL2344" s="2">
        <v>44469</v>
      </c>
      <c r="BM2344" s="1">
        <v>40</v>
      </c>
      <c r="BN2344" s="1">
        <v>0</v>
      </c>
      <c r="BO2344" s="1">
        <v>8</v>
      </c>
      <c r="BP2344" s="1">
        <v>8</v>
      </c>
      <c r="BQ2344" s="1">
        <v>8</v>
      </c>
      <c r="BR2344" s="1">
        <v>8</v>
      </c>
      <c r="BS2344" s="1">
        <v>8</v>
      </c>
      <c r="BT2344" s="1">
        <v>0</v>
      </c>
      <c r="BU2344" s="1" t="str">
        <f>"9:00 AM"</f>
        <v>9:00 AM</v>
      </c>
      <c r="BV2344" s="1" t="str">
        <f>"5:00 PM"</f>
        <v>5:00 PM</v>
      </c>
      <c r="BW2344" s="1" t="s">
        <v>230</v>
      </c>
      <c r="BX2344" s="1">
        <v>3</v>
      </c>
      <c r="BY2344" s="1">
        <v>12</v>
      </c>
      <c r="BZ2344" s="1" t="s">
        <v>112</v>
      </c>
      <c r="CA2344" s="1">
        <v>0</v>
      </c>
      <c r="CB2344" s="1" t="s">
        <v>12169</v>
      </c>
      <c r="CC2344" s="1" t="s">
        <v>10889</v>
      </c>
      <c r="CE2344" s="1" t="s">
        <v>167</v>
      </c>
      <c r="CF2344" s="1" t="s">
        <v>117</v>
      </c>
      <c r="CG2344" s="1">
        <v>96950</v>
      </c>
      <c r="CH2344" s="3">
        <v>12.76</v>
      </c>
      <c r="CJ2344" s="3">
        <v>19.14</v>
      </c>
      <c r="CL2344" s="1" t="s">
        <v>137</v>
      </c>
      <c r="CM2344" s="1" t="s">
        <v>331</v>
      </c>
      <c r="CN2344" s="1" t="s">
        <v>139</v>
      </c>
      <c r="CP2344" s="1" t="s">
        <v>112</v>
      </c>
      <c r="CQ2344" s="1" t="s">
        <v>111</v>
      </c>
      <c r="CR2344" s="1" t="s">
        <v>112</v>
      </c>
      <c r="CS2344" s="1" t="s">
        <v>111</v>
      </c>
      <c r="CT2344" s="1" t="s">
        <v>111</v>
      </c>
      <c r="CU2344" s="1" t="s">
        <v>111</v>
      </c>
      <c r="CV2344" s="1" t="s">
        <v>138</v>
      </c>
      <c r="CW2344" s="1" t="s">
        <v>593</v>
      </c>
      <c r="CX2344" s="1">
        <v>16702353334</v>
      </c>
      <c r="CY2344" s="1" t="s">
        <v>590</v>
      </c>
      <c r="CZ2344" s="1" t="s">
        <v>138</v>
      </c>
      <c r="DA2344" s="1" t="s">
        <v>111</v>
      </c>
      <c r="DB2344" s="1" t="s">
        <v>112</v>
      </c>
    </row>
    <row r="2345" spans="1:111" ht="15.6" customHeight="1" x14ac:dyDescent="0.25">
      <c r="A2345" s="1" t="s">
        <v>20976</v>
      </c>
      <c r="B2345" s="1" t="s">
        <v>238</v>
      </c>
      <c r="C2345" s="2">
        <v>44206.745248495368</v>
      </c>
      <c r="D2345" s="2">
        <v>44246</v>
      </c>
      <c r="E2345" s="1" t="s">
        <v>110</v>
      </c>
      <c r="F2345" s="2">
        <v>44285.833333333336</v>
      </c>
      <c r="G2345" s="1" t="s">
        <v>111</v>
      </c>
      <c r="H2345" s="1" t="s">
        <v>112</v>
      </c>
      <c r="I2345" s="1" t="s">
        <v>112</v>
      </c>
      <c r="J2345" s="1" t="s">
        <v>4761</v>
      </c>
      <c r="L2345" s="1" t="s">
        <v>12432</v>
      </c>
      <c r="M2345" s="1" t="s">
        <v>12427</v>
      </c>
      <c r="N2345" s="1" t="s">
        <v>116</v>
      </c>
      <c r="O2345" s="1" t="s">
        <v>117</v>
      </c>
      <c r="P2345" s="9">
        <v>96950</v>
      </c>
      <c r="Q2345" s="1" t="s">
        <v>118</v>
      </c>
      <c r="S2345" s="1">
        <v>16702343810</v>
      </c>
      <c r="U2345" s="1">
        <v>621210</v>
      </c>
      <c r="V2345" s="1" t="s">
        <v>119</v>
      </c>
      <c r="X2345" s="1" t="s">
        <v>4764</v>
      </c>
      <c r="Y2345" s="1" t="s">
        <v>4765</v>
      </c>
      <c r="AA2345" s="1" t="s">
        <v>12428</v>
      </c>
      <c r="AB2345" s="1" t="s">
        <v>4762</v>
      </c>
      <c r="AC2345" s="1" t="s">
        <v>4763</v>
      </c>
      <c r="AD2345" s="1" t="s">
        <v>116</v>
      </c>
      <c r="AE2345" s="1" t="s">
        <v>117</v>
      </c>
      <c r="AF2345" s="9">
        <v>96950</v>
      </c>
      <c r="AG2345" s="1" t="s">
        <v>118</v>
      </c>
      <c r="AI2345" s="1">
        <v>16702343810</v>
      </c>
      <c r="AK2345" s="1" t="s">
        <v>4775</v>
      </c>
      <c r="AL2345" s="1" t="s">
        <v>653</v>
      </c>
      <c r="AM2345" s="1" t="s">
        <v>5350</v>
      </c>
      <c r="AN2345" s="1" t="s">
        <v>655</v>
      </c>
      <c r="AO2345" s="1" t="s">
        <v>656</v>
      </c>
      <c r="AP2345" s="1" t="s">
        <v>20977</v>
      </c>
      <c r="AQ2345" s="1" t="s">
        <v>658</v>
      </c>
      <c r="AR2345" s="1" t="s">
        <v>116</v>
      </c>
      <c r="AS2345" s="1" t="s">
        <v>117</v>
      </c>
      <c r="AT2345" s="9">
        <v>96950</v>
      </c>
      <c r="AU2345" s="1" t="s">
        <v>118</v>
      </c>
      <c r="AW2345" s="1">
        <v>16702330081</v>
      </c>
      <c r="AY2345" s="1" t="s">
        <v>659</v>
      </c>
      <c r="AZ2345" s="1" t="s">
        <v>660</v>
      </c>
      <c r="BA2345" s="1" t="s">
        <v>117</v>
      </c>
      <c r="BB2345" s="1" t="s">
        <v>661</v>
      </c>
      <c r="BC2345" s="1" t="str">
        <f>"37-2011.00"</f>
        <v>37-2011.00</v>
      </c>
      <c r="BD2345" s="1" t="s">
        <v>676</v>
      </c>
      <c r="BE2345" s="1" t="s">
        <v>20978</v>
      </c>
      <c r="BF2345" s="1" t="s">
        <v>7280</v>
      </c>
      <c r="BG2345" s="1">
        <v>1</v>
      </c>
      <c r="BH2345" s="1">
        <v>1</v>
      </c>
      <c r="BI2345" s="2">
        <v>44287</v>
      </c>
      <c r="BJ2345" s="2">
        <v>45382</v>
      </c>
      <c r="BK2345" s="2">
        <v>44287</v>
      </c>
      <c r="BL2345" s="2">
        <v>45382</v>
      </c>
      <c r="BM2345" s="1">
        <v>40</v>
      </c>
      <c r="BN2345" s="1">
        <v>0</v>
      </c>
      <c r="BO2345" s="1">
        <v>0</v>
      </c>
      <c r="BP2345" s="1">
        <v>8</v>
      </c>
      <c r="BQ2345" s="1">
        <v>8</v>
      </c>
      <c r="BR2345" s="1">
        <v>8</v>
      </c>
      <c r="BS2345" s="1">
        <v>8</v>
      </c>
      <c r="BT2345" s="1">
        <v>8</v>
      </c>
      <c r="BU2345" s="1" t="str">
        <f>"8:00 AM"</f>
        <v>8:00 AM</v>
      </c>
      <c r="BV2345" s="1" t="str">
        <f>"5:00 PM"</f>
        <v>5:00 PM</v>
      </c>
      <c r="BW2345" s="1" t="s">
        <v>135</v>
      </c>
      <c r="BX2345" s="1">
        <v>0</v>
      </c>
      <c r="BY2345" s="1">
        <v>12</v>
      </c>
      <c r="BZ2345" s="1" t="s">
        <v>112</v>
      </c>
      <c r="CA2345" s="1">
        <v>0</v>
      </c>
      <c r="CB2345" s="1" t="e">
        <f>- ONE YEAR EMPLOYMENT experience in Dental CLINIC SETTING</f>
        <v>#NAME?</v>
      </c>
      <c r="CC2345" s="1" t="s">
        <v>12432</v>
      </c>
      <c r="CD2345" s="1" t="s">
        <v>12427</v>
      </c>
      <c r="CE2345" s="1" t="s">
        <v>116</v>
      </c>
      <c r="CF2345" s="1" t="s">
        <v>117</v>
      </c>
      <c r="CG2345" s="1">
        <v>96950</v>
      </c>
      <c r="CH2345" s="3">
        <v>8.0500000000000007</v>
      </c>
      <c r="CI2345" s="3">
        <v>8.0500000000000007</v>
      </c>
      <c r="CJ2345" s="3">
        <v>12.08</v>
      </c>
      <c r="CK2345" s="3">
        <v>12.08</v>
      </c>
      <c r="CL2345" s="1" t="s">
        <v>137</v>
      </c>
      <c r="CM2345" s="1" t="s">
        <v>138</v>
      </c>
      <c r="CN2345" s="1" t="s">
        <v>139</v>
      </c>
      <c r="CP2345" s="1" t="s">
        <v>112</v>
      </c>
      <c r="CQ2345" s="1" t="s">
        <v>111</v>
      </c>
      <c r="CR2345" s="1" t="s">
        <v>112</v>
      </c>
      <c r="CS2345" s="1" t="s">
        <v>111</v>
      </c>
      <c r="CT2345" s="1" t="s">
        <v>138</v>
      </c>
      <c r="CU2345" s="1" t="s">
        <v>111</v>
      </c>
      <c r="CV2345" s="1" t="s">
        <v>138</v>
      </c>
      <c r="CW2345" s="1" t="s">
        <v>138</v>
      </c>
      <c r="CX2345" s="1">
        <v>16702343810</v>
      </c>
      <c r="CY2345" s="1" t="s">
        <v>4775</v>
      </c>
      <c r="CZ2345" s="1" t="s">
        <v>138</v>
      </c>
      <c r="DA2345" s="1" t="s">
        <v>111</v>
      </c>
      <c r="DB2345" s="1" t="s">
        <v>112</v>
      </c>
    </row>
    <row r="2346" spans="1:111" ht="15.6" customHeight="1" x14ac:dyDescent="0.25">
      <c r="A2346" s="1" t="s">
        <v>20979</v>
      </c>
      <c r="B2346" s="1" t="s">
        <v>238</v>
      </c>
      <c r="C2346" s="2">
        <v>44194.96568854167</v>
      </c>
      <c r="D2346" s="2">
        <v>44236</v>
      </c>
      <c r="E2346" s="1" t="s">
        <v>180</v>
      </c>
      <c r="G2346" s="1" t="s">
        <v>112</v>
      </c>
      <c r="H2346" s="1" t="s">
        <v>112</v>
      </c>
      <c r="I2346" s="1" t="s">
        <v>112</v>
      </c>
      <c r="J2346" s="1" t="s">
        <v>11796</v>
      </c>
      <c r="L2346" s="1" t="s">
        <v>6949</v>
      </c>
      <c r="M2346" s="1" t="s">
        <v>6950</v>
      </c>
      <c r="N2346" s="1" t="s">
        <v>167</v>
      </c>
      <c r="O2346" s="1" t="s">
        <v>117</v>
      </c>
      <c r="P2346" s="9">
        <v>96950</v>
      </c>
      <c r="Q2346" s="1" t="s">
        <v>118</v>
      </c>
      <c r="S2346" s="1">
        <v>16702346552</v>
      </c>
      <c r="U2346" s="1">
        <v>54137</v>
      </c>
      <c r="V2346" s="1" t="s">
        <v>119</v>
      </c>
      <c r="X2346" s="1" t="s">
        <v>262</v>
      </c>
      <c r="Y2346" s="1" t="s">
        <v>5967</v>
      </c>
      <c r="Z2346" s="1" t="s">
        <v>6951</v>
      </c>
      <c r="AA2346" s="1" t="s">
        <v>6952</v>
      </c>
      <c r="AB2346" s="1" t="s">
        <v>6949</v>
      </c>
      <c r="AC2346" s="1" t="s">
        <v>6950</v>
      </c>
      <c r="AD2346" s="1" t="s">
        <v>167</v>
      </c>
      <c r="AE2346" s="1" t="s">
        <v>117</v>
      </c>
      <c r="AF2346" s="9">
        <v>96950</v>
      </c>
      <c r="AG2346" s="1" t="s">
        <v>118</v>
      </c>
      <c r="AI2346" s="1">
        <v>16702346552</v>
      </c>
      <c r="AK2346" s="1" t="s">
        <v>11798</v>
      </c>
      <c r="BC2346" s="1" t="str">
        <f>"17-3031.01"</f>
        <v>17-3031.01</v>
      </c>
      <c r="BD2346" s="1" t="s">
        <v>14209</v>
      </c>
      <c r="BE2346" s="1" t="s">
        <v>14210</v>
      </c>
      <c r="BF2346" s="1" t="s">
        <v>14211</v>
      </c>
      <c r="BG2346" s="1">
        <v>1</v>
      </c>
      <c r="BH2346" s="1">
        <v>1</v>
      </c>
      <c r="BI2346" s="2">
        <v>44197</v>
      </c>
      <c r="BJ2346" s="2">
        <v>44561</v>
      </c>
      <c r="BK2346" s="2">
        <v>44236</v>
      </c>
      <c r="BL2346" s="2">
        <v>44561</v>
      </c>
      <c r="BM2346" s="1">
        <v>40</v>
      </c>
      <c r="BN2346" s="1">
        <v>0</v>
      </c>
      <c r="BO2346" s="1">
        <v>8</v>
      </c>
      <c r="BP2346" s="1">
        <v>8</v>
      </c>
      <c r="BQ2346" s="1">
        <v>8</v>
      </c>
      <c r="BR2346" s="1">
        <v>8</v>
      </c>
      <c r="BS2346" s="1">
        <v>8</v>
      </c>
      <c r="BT2346" s="1">
        <v>0</v>
      </c>
      <c r="BU2346" s="1" t="str">
        <f>"8:00 AM"</f>
        <v>8:00 AM</v>
      </c>
      <c r="BV2346" s="1" t="str">
        <f>"5:00 PM"</f>
        <v>5:00 PM</v>
      </c>
      <c r="BW2346" s="1" t="s">
        <v>392</v>
      </c>
      <c r="BX2346" s="1">
        <v>0</v>
      </c>
      <c r="BY2346" s="1">
        <v>24</v>
      </c>
      <c r="BZ2346" s="1" t="s">
        <v>112</v>
      </c>
      <c r="CA2346" s="1">
        <v>0</v>
      </c>
      <c r="CB2346" s="1" t="s">
        <v>14212</v>
      </c>
      <c r="CC2346" s="1" t="s">
        <v>6950</v>
      </c>
      <c r="CE2346" s="1" t="s">
        <v>167</v>
      </c>
      <c r="CF2346" s="1" t="s">
        <v>117</v>
      </c>
      <c r="CG2346" s="1">
        <v>96950</v>
      </c>
      <c r="CH2346" s="3">
        <v>15.37</v>
      </c>
      <c r="CI2346" s="3">
        <v>15.37</v>
      </c>
      <c r="CJ2346" s="3">
        <v>0</v>
      </c>
      <c r="CK2346" s="3">
        <v>0</v>
      </c>
      <c r="CL2346" s="1" t="s">
        <v>137</v>
      </c>
      <c r="CN2346" s="1" t="s">
        <v>139</v>
      </c>
      <c r="CP2346" s="1" t="s">
        <v>112</v>
      </c>
      <c r="CQ2346" s="1" t="s">
        <v>111</v>
      </c>
      <c r="CR2346" s="1" t="s">
        <v>112</v>
      </c>
      <c r="CS2346" s="1" t="s">
        <v>112</v>
      </c>
      <c r="CT2346" s="1" t="s">
        <v>138</v>
      </c>
      <c r="CU2346" s="1" t="s">
        <v>111</v>
      </c>
      <c r="CV2346" s="1" t="s">
        <v>138</v>
      </c>
      <c r="CW2346" s="1" t="s">
        <v>20980</v>
      </c>
      <c r="CX2346" s="1">
        <v>16702346552</v>
      </c>
      <c r="CY2346" s="1" t="s">
        <v>11798</v>
      </c>
      <c r="CZ2346" s="1" t="s">
        <v>138</v>
      </c>
      <c r="DA2346" s="1" t="s">
        <v>111</v>
      </c>
      <c r="DB2346" s="1" t="s">
        <v>112</v>
      </c>
    </row>
    <row r="2347" spans="1:111" ht="15.6" customHeight="1" x14ac:dyDescent="0.25">
      <c r="A2347" s="1" t="s">
        <v>20981</v>
      </c>
      <c r="B2347" s="1" t="s">
        <v>238</v>
      </c>
      <c r="C2347" s="2">
        <v>44293.940716550926</v>
      </c>
      <c r="D2347" s="2">
        <v>44322</v>
      </c>
      <c r="E2347" s="1" t="s">
        <v>110</v>
      </c>
      <c r="F2347" s="2">
        <v>44468.833333333336</v>
      </c>
      <c r="G2347" s="1" t="s">
        <v>112</v>
      </c>
      <c r="H2347" s="1" t="s">
        <v>112</v>
      </c>
      <c r="I2347" s="1" t="s">
        <v>112</v>
      </c>
      <c r="J2347" s="1" t="s">
        <v>3718</v>
      </c>
      <c r="K2347" s="1" t="s">
        <v>3719</v>
      </c>
      <c r="L2347" s="1" t="s">
        <v>12684</v>
      </c>
      <c r="N2347" s="1" t="s">
        <v>116</v>
      </c>
      <c r="O2347" s="1" t="s">
        <v>117</v>
      </c>
      <c r="P2347" s="9">
        <v>96950</v>
      </c>
      <c r="Q2347" s="1" t="s">
        <v>118</v>
      </c>
      <c r="R2347" s="1" t="s">
        <v>138</v>
      </c>
      <c r="S2347" s="1">
        <v>16702350064</v>
      </c>
      <c r="U2347" s="1">
        <v>236220</v>
      </c>
      <c r="V2347" s="1" t="s">
        <v>119</v>
      </c>
      <c r="X2347" s="1" t="s">
        <v>3721</v>
      </c>
      <c r="Y2347" s="1" t="s">
        <v>3722</v>
      </c>
      <c r="Z2347" s="1" t="s">
        <v>385</v>
      </c>
      <c r="AA2347" s="1" t="s">
        <v>973</v>
      </c>
      <c r="AB2347" s="1" t="s">
        <v>12684</v>
      </c>
      <c r="AD2347" s="1" t="s">
        <v>116</v>
      </c>
      <c r="AE2347" s="1" t="s">
        <v>117</v>
      </c>
      <c r="AF2347" s="9">
        <v>96950</v>
      </c>
      <c r="AG2347" s="1" t="s">
        <v>118</v>
      </c>
      <c r="AH2347" s="1" t="s">
        <v>138</v>
      </c>
      <c r="AI2347" s="1">
        <v>16702350064</v>
      </c>
      <c r="AK2347" s="1" t="s">
        <v>3723</v>
      </c>
      <c r="BC2347" s="1" t="str">
        <f>"49-9071.00"</f>
        <v>49-9071.00</v>
      </c>
      <c r="BD2347" s="1" t="s">
        <v>214</v>
      </c>
      <c r="BE2347" s="1" t="s">
        <v>12685</v>
      </c>
      <c r="BF2347" s="1" t="s">
        <v>4443</v>
      </c>
      <c r="BG2347" s="1">
        <v>3</v>
      </c>
      <c r="BH2347" s="1">
        <v>3</v>
      </c>
      <c r="BI2347" s="2">
        <v>44470</v>
      </c>
      <c r="BJ2347" s="2">
        <v>44834</v>
      </c>
      <c r="BK2347" s="2">
        <v>44470</v>
      </c>
      <c r="BL2347" s="2">
        <v>44834</v>
      </c>
      <c r="BM2347" s="1">
        <v>40</v>
      </c>
      <c r="BN2347" s="1">
        <v>0</v>
      </c>
      <c r="BO2347" s="1">
        <v>8</v>
      </c>
      <c r="BP2347" s="1">
        <v>8</v>
      </c>
      <c r="BQ2347" s="1">
        <v>8</v>
      </c>
      <c r="BR2347" s="1">
        <v>8</v>
      </c>
      <c r="BS2347" s="1">
        <v>8</v>
      </c>
      <c r="BT2347" s="1">
        <v>0</v>
      </c>
      <c r="BU2347" s="1" t="str">
        <f>"8:00 AM"</f>
        <v>8:00 AM</v>
      </c>
      <c r="BV2347" s="1" t="str">
        <f>"8:00 AM"</f>
        <v>8:00 AM</v>
      </c>
      <c r="BW2347" s="1" t="s">
        <v>135</v>
      </c>
      <c r="BX2347" s="1">
        <v>0</v>
      </c>
      <c r="BY2347" s="1">
        <v>24</v>
      </c>
      <c r="BZ2347" s="1" t="s">
        <v>112</v>
      </c>
      <c r="CA2347" s="1">
        <v>0</v>
      </c>
      <c r="CB2347" s="1" t="s">
        <v>12686</v>
      </c>
      <c r="CC2347" s="1" t="s">
        <v>3720</v>
      </c>
      <c r="CE2347" s="1" t="s">
        <v>116</v>
      </c>
      <c r="CF2347" s="1" t="s">
        <v>117</v>
      </c>
      <c r="CG2347" s="1">
        <v>96950</v>
      </c>
      <c r="CH2347" s="3">
        <v>8.7100000000000009</v>
      </c>
      <c r="CI2347" s="3">
        <v>9</v>
      </c>
      <c r="CJ2347" s="3">
        <v>13.07</v>
      </c>
      <c r="CK2347" s="3">
        <v>13.5</v>
      </c>
      <c r="CL2347" s="1" t="s">
        <v>137</v>
      </c>
      <c r="CN2347" s="1" t="s">
        <v>139</v>
      </c>
      <c r="CP2347" s="1" t="s">
        <v>112</v>
      </c>
      <c r="CQ2347" s="1" t="s">
        <v>111</v>
      </c>
      <c r="CR2347" s="1" t="s">
        <v>112</v>
      </c>
      <c r="CS2347" s="1" t="s">
        <v>111</v>
      </c>
      <c r="CT2347" s="1" t="s">
        <v>138</v>
      </c>
      <c r="CU2347" s="1" t="s">
        <v>111</v>
      </c>
      <c r="CV2347" s="1" t="s">
        <v>138</v>
      </c>
      <c r="CW2347" s="1" t="s">
        <v>3726</v>
      </c>
      <c r="CX2347" s="1">
        <v>16702350064</v>
      </c>
      <c r="CY2347" s="1" t="s">
        <v>3723</v>
      </c>
      <c r="CZ2347" s="1" t="s">
        <v>138</v>
      </c>
      <c r="DA2347" s="1" t="s">
        <v>111</v>
      </c>
      <c r="DB2347" s="1" t="s">
        <v>112</v>
      </c>
    </row>
    <row r="2348" spans="1:111" ht="15.6" customHeight="1" x14ac:dyDescent="0.25">
      <c r="A2348" s="1" t="s">
        <v>20989</v>
      </c>
      <c r="B2348" s="1" t="s">
        <v>238</v>
      </c>
      <c r="C2348" s="2">
        <v>44245.312175115738</v>
      </c>
      <c r="D2348" s="2">
        <v>44280</v>
      </c>
      <c r="E2348" s="1" t="s">
        <v>110</v>
      </c>
      <c r="F2348" s="2">
        <v>44285.833333333336</v>
      </c>
      <c r="G2348" s="1" t="s">
        <v>112</v>
      </c>
      <c r="H2348" s="1" t="s">
        <v>112</v>
      </c>
      <c r="I2348" s="1" t="s">
        <v>112</v>
      </c>
      <c r="J2348" s="1" t="s">
        <v>999</v>
      </c>
      <c r="L2348" s="1" t="s">
        <v>634</v>
      </c>
      <c r="N2348" s="1" t="s">
        <v>167</v>
      </c>
      <c r="O2348" s="1" t="s">
        <v>117</v>
      </c>
      <c r="P2348" s="9">
        <v>96950</v>
      </c>
      <c r="Q2348" s="1" t="s">
        <v>118</v>
      </c>
      <c r="S2348" s="1">
        <v>16702358722</v>
      </c>
      <c r="U2348" s="1">
        <v>561720</v>
      </c>
      <c r="V2348" s="1" t="s">
        <v>119</v>
      </c>
      <c r="X2348" s="1" t="s">
        <v>636</v>
      </c>
      <c r="Y2348" s="1" t="s">
        <v>637</v>
      </c>
      <c r="Z2348" s="1" t="s">
        <v>638</v>
      </c>
      <c r="AA2348" s="1" t="s">
        <v>639</v>
      </c>
      <c r="AB2348" s="1" t="s">
        <v>1000</v>
      </c>
      <c r="AD2348" s="1" t="s">
        <v>167</v>
      </c>
      <c r="AE2348" s="1" t="s">
        <v>117</v>
      </c>
      <c r="AF2348" s="9">
        <v>96950</v>
      </c>
      <c r="AG2348" s="1" t="s">
        <v>118</v>
      </c>
      <c r="AI2348" s="1">
        <v>16709890917</v>
      </c>
      <c r="AK2348" s="1" t="s">
        <v>641</v>
      </c>
      <c r="BC2348" s="1" t="str">
        <f>"49-9071.00"</f>
        <v>49-9071.00</v>
      </c>
      <c r="BD2348" s="1" t="s">
        <v>214</v>
      </c>
      <c r="BE2348" s="1" t="s">
        <v>1524</v>
      </c>
      <c r="BF2348" s="1" t="s">
        <v>214</v>
      </c>
      <c r="BG2348" s="1">
        <v>5</v>
      </c>
      <c r="BH2348" s="1">
        <v>5</v>
      </c>
      <c r="BI2348" s="2">
        <v>44287</v>
      </c>
      <c r="BJ2348" s="2">
        <v>44651</v>
      </c>
      <c r="BK2348" s="2">
        <v>44287</v>
      </c>
      <c r="BL2348" s="2">
        <v>44651</v>
      </c>
      <c r="BM2348" s="1">
        <v>35</v>
      </c>
      <c r="BN2348" s="1">
        <v>0</v>
      </c>
      <c r="BO2348" s="1">
        <v>7</v>
      </c>
      <c r="BP2348" s="1">
        <v>7</v>
      </c>
      <c r="BQ2348" s="1">
        <v>7</v>
      </c>
      <c r="BR2348" s="1">
        <v>7</v>
      </c>
      <c r="BS2348" s="1">
        <v>7</v>
      </c>
      <c r="BT2348" s="1">
        <v>0</v>
      </c>
      <c r="BU2348" s="1" t="str">
        <f>"9:00 AM"</f>
        <v>9:00 AM</v>
      </c>
      <c r="BV2348" s="1" t="str">
        <f>"5:00 PM"</f>
        <v>5:00 PM</v>
      </c>
      <c r="BW2348" s="1" t="s">
        <v>230</v>
      </c>
      <c r="BX2348" s="1">
        <v>0</v>
      </c>
      <c r="BY2348" s="1">
        <v>6</v>
      </c>
      <c r="BZ2348" s="1" t="s">
        <v>112</v>
      </c>
      <c r="CA2348" s="1">
        <v>0</v>
      </c>
      <c r="CB2348" s="4" t="s">
        <v>643</v>
      </c>
      <c r="CC2348" s="1" t="s">
        <v>634</v>
      </c>
      <c r="CE2348" s="1" t="s">
        <v>167</v>
      </c>
      <c r="CF2348" s="1" t="s">
        <v>117</v>
      </c>
      <c r="CG2348" s="1">
        <v>96950</v>
      </c>
      <c r="CH2348" s="3">
        <v>8.7100000000000009</v>
      </c>
      <c r="CI2348" s="3">
        <v>8.7100000000000009</v>
      </c>
      <c r="CJ2348" s="3">
        <v>13.07</v>
      </c>
      <c r="CK2348" s="3">
        <v>13.07</v>
      </c>
      <c r="CL2348" s="1" t="s">
        <v>137</v>
      </c>
      <c r="CN2348" s="1" t="s">
        <v>139</v>
      </c>
      <c r="CP2348" s="1" t="s">
        <v>111</v>
      </c>
      <c r="CQ2348" s="1" t="s">
        <v>111</v>
      </c>
      <c r="CR2348" s="1" t="s">
        <v>111</v>
      </c>
      <c r="CS2348" s="1" t="s">
        <v>111</v>
      </c>
      <c r="CT2348" s="1" t="s">
        <v>111</v>
      </c>
      <c r="CU2348" s="1" t="s">
        <v>111</v>
      </c>
      <c r="CV2348" s="1" t="s">
        <v>111</v>
      </c>
      <c r="CW2348" s="1" t="s">
        <v>1004</v>
      </c>
      <c r="CX2348" s="1">
        <v>16709890917</v>
      </c>
      <c r="CY2348" s="1" t="s">
        <v>641</v>
      </c>
      <c r="CZ2348" s="1" t="s">
        <v>645</v>
      </c>
      <c r="DA2348" s="1" t="s">
        <v>111</v>
      </c>
      <c r="DB2348" s="1" t="s">
        <v>112</v>
      </c>
    </row>
    <row r="2349" spans="1:111" ht="15.6" customHeight="1" x14ac:dyDescent="0.25">
      <c r="A2349" s="1" t="s">
        <v>20998</v>
      </c>
      <c r="B2349" s="1" t="s">
        <v>238</v>
      </c>
      <c r="C2349" s="2">
        <v>44292.971405671298</v>
      </c>
      <c r="D2349" s="2">
        <v>44327</v>
      </c>
      <c r="E2349" s="1" t="s">
        <v>110</v>
      </c>
      <c r="F2349" s="2">
        <v>44468.833333333336</v>
      </c>
      <c r="G2349" s="1" t="s">
        <v>111</v>
      </c>
      <c r="H2349" s="1" t="s">
        <v>112</v>
      </c>
      <c r="I2349" s="1" t="s">
        <v>112</v>
      </c>
      <c r="J2349" s="1" t="s">
        <v>4977</v>
      </c>
      <c r="L2349" s="1" t="s">
        <v>3589</v>
      </c>
      <c r="M2349" s="1" t="s">
        <v>754</v>
      </c>
      <c r="N2349" s="1" t="s">
        <v>167</v>
      </c>
      <c r="O2349" s="1" t="s">
        <v>117</v>
      </c>
      <c r="P2349" s="9">
        <v>96950</v>
      </c>
      <c r="Q2349" s="1" t="s">
        <v>118</v>
      </c>
      <c r="S2349" s="1">
        <v>16702340560</v>
      </c>
      <c r="T2349" s="1">
        <v>115</v>
      </c>
      <c r="U2349" s="1">
        <v>511110</v>
      </c>
      <c r="V2349" s="1" t="s">
        <v>119</v>
      </c>
      <c r="X2349" s="1" t="s">
        <v>911</v>
      </c>
      <c r="Y2349" s="1" t="s">
        <v>912</v>
      </c>
      <c r="Z2349" s="1" t="s">
        <v>913</v>
      </c>
      <c r="AA2349" s="1" t="s">
        <v>171</v>
      </c>
      <c r="AB2349" s="1" t="s">
        <v>3589</v>
      </c>
      <c r="AC2349" s="1" t="s">
        <v>754</v>
      </c>
      <c r="AD2349" s="1" t="s">
        <v>167</v>
      </c>
      <c r="AE2349" s="1" t="s">
        <v>117</v>
      </c>
      <c r="AF2349" s="9">
        <v>96950</v>
      </c>
      <c r="AG2349" s="1" t="s">
        <v>118</v>
      </c>
      <c r="AI2349" s="1">
        <v>16702340560</v>
      </c>
      <c r="AJ2349" s="1">
        <v>115</v>
      </c>
      <c r="AK2349" s="1" t="s">
        <v>4978</v>
      </c>
      <c r="BC2349" s="1" t="str">
        <f>"27-3041.00"</f>
        <v>27-3041.00</v>
      </c>
      <c r="BD2349" s="1" t="s">
        <v>4979</v>
      </c>
      <c r="BE2349" s="1" t="s">
        <v>20999</v>
      </c>
      <c r="BF2349" s="1" t="s">
        <v>21000</v>
      </c>
      <c r="BG2349" s="1">
        <v>1</v>
      </c>
      <c r="BH2349" s="1">
        <v>1</v>
      </c>
      <c r="BI2349" s="2">
        <v>44470</v>
      </c>
      <c r="BJ2349" s="2">
        <v>45565</v>
      </c>
      <c r="BK2349" s="2">
        <v>44470</v>
      </c>
      <c r="BL2349" s="2">
        <v>45565</v>
      </c>
      <c r="BM2349" s="1">
        <v>35</v>
      </c>
      <c r="BN2349" s="1">
        <v>3</v>
      </c>
      <c r="BO2349" s="1">
        <v>7</v>
      </c>
      <c r="BP2349" s="1">
        <v>7</v>
      </c>
      <c r="BQ2349" s="1">
        <v>7</v>
      </c>
      <c r="BR2349" s="1">
        <v>7</v>
      </c>
      <c r="BS2349" s="1">
        <v>4</v>
      </c>
      <c r="BT2349" s="1">
        <v>0</v>
      </c>
      <c r="BU2349" s="1" t="str">
        <f>"2:00 PM"</f>
        <v>2:00 PM</v>
      </c>
      <c r="BV2349" s="1" t="str">
        <f>"10:00 PM"</f>
        <v>10:00 PM</v>
      </c>
      <c r="BW2349" s="1" t="s">
        <v>193</v>
      </c>
      <c r="BX2349" s="1">
        <v>0</v>
      </c>
      <c r="BY2349" s="1">
        <v>48</v>
      </c>
      <c r="BZ2349" s="1" t="s">
        <v>111</v>
      </c>
      <c r="CA2349" s="1">
        <v>6</v>
      </c>
      <c r="CB2349" s="4" t="s">
        <v>21001</v>
      </c>
      <c r="CC2349" s="1" t="s">
        <v>3589</v>
      </c>
      <c r="CD2349" s="1" t="s">
        <v>754</v>
      </c>
      <c r="CE2349" s="1" t="s">
        <v>167</v>
      </c>
      <c r="CF2349" s="1" t="s">
        <v>117</v>
      </c>
      <c r="CG2349" s="1">
        <v>96950</v>
      </c>
      <c r="CH2349" s="3">
        <v>13.19</v>
      </c>
      <c r="CI2349" s="3">
        <v>25</v>
      </c>
      <c r="CJ2349" s="3">
        <v>19.79</v>
      </c>
      <c r="CK2349" s="3">
        <v>37.5</v>
      </c>
      <c r="CL2349" s="1" t="s">
        <v>137</v>
      </c>
      <c r="CM2349" s="1" t="s">
        <v>922</v>
      </c>
      <c r="CN2349" s="1" t="s">
        <v>139</v>
      </c>
      <c r="CP2349" s="1" t="s">
        <v>112</v>
      </c>
      <c r="CQ2349" s="1" t="s">
        <v>111</v>
      </c>
      <c r="CR2349" s="1" t="s">
        <v>112</v>
      </c>
      <c r="CS2349" s="1" t="s">
        <v>111</v>
      </c>
      <c r="CT2349" s="1" t="s">
        <v>111</v>
      </c>
      <c r="CU2349" s="1" t="s">
        <v>111</v>
      </c>
      <c r="CV2349" s="1" t="s">
        <v>138</v>
      </c>
      <c r="CW2349" s="1" t="s">
        <v>714</v>
      </c>
      <c r="CX2349" s="1">
        <v>16702350561</v>
      </c>
      <c r="CY2349" s="1" t="s">
        <v>4978</v>
      </c>
      <c r="CZ2349" s="1" t="s">
        <v>716</v>
      </c>
      <c r="DA2349" s="1" t="s">
        <v>111</v>
      </c>
      <c r="DB2349" s="1" t="s">
        <v>112</v>
      </c>
    </row>
    <row r="2350" spans="1:111" ht="15.6" customHeight="1" x14ac:dyDescent="0.25">
      <c r="A2350" s="1" t="s">
        <v>21004</v>
      </c>
      <c r="B2350" s="1" t="s">
        <v>238</v>
      </c>
      <c r="C2350" s="2">
        <v>44330.015843287038</v>
      </c>
      <c r="D2350" s="2">
        <v>44375</v>
      </c>
      <c r="E2350" s="1" t="s">
        <v>110</v>
      </c>
      <c r="F2350" s="2">
        <v>44466.833333333336</v>
      </c>
      <c r="G2350" s="1" t="s">
        <v>111</v>
      </c>
      <c r="H2350" s="1" t="s">
        <v>112</v>
      </c>
      <c r="I2350" s="1" t="s">
        <v>112</v>
      </c>
      <c r="J2350" s="1" t="s">
        <v>9637</v>
      </c>
      <c r="K2350" s="1" t="s">
        <v>5333</v>
      </c>
      <c r="L2350" s="1" t="s">
        <v>11697</v>
      </c>
      <c r="M2350" s="1" t="s">
        <v>11697</v>
      </c>
      <c r="N2350" s="1" t="s">
        <v>167</v>
      </c>
      <c r="O2350" s="1" t="s">
        <v>117</v>
      </c>
      <c r="P2350" s="9">
        <v>96950</v>
      </c>
      <c r="Q2350" s="1" t="s">
        <v>118</v>
      </c>
      <c r="S2350" s="1">
        <v>16702346445</v>
      </c>
      <c r="T2350" s="1">
        <v>2263</v>
      </c>
      <c r="U2350" s="1">
        <v>452311</v>
      </c>
      <c r="V2350" s="1" t="s">
        <v>119</v>
      </c>
      <c r="X2350" s="1" t="s">
        <v>953</v>
      </c>
      <c r="Y2350" s="1" t="s">
        <v>954</v>
      </c>
      <c r="AA2350" s="1" t="s">
        <v>955</v>
      </c>
      <c r="AB2350" s="1" t="s">
        <v>1088</v>
      </c>
      <c r="AC2350" s="1" t="s">
        <v>1088</v>
      </c>
      <c r="AD2350" s="1" t="s">
        <v>167</v>
      </c>
      <c r="AE2350" s="1" t="s">
        <v>117</v>
      </c>
      <c r="AF2350" s="9">
        <v>96950</v>
      </c>
      <c r="AG2350" s="1" t="s">
        <v>118</v>
      </c>
      <c r="AI2350" s="1">
        <v>16702346445</v>
      </c>
      <c r="AJ2350" s="1">
        <v>2263</v>
      </c>
      <c r="AK2350" s="1" t="s">
        <v>956</v>
      </c>
      <c r="BC2350" s="1" t="str">
        <f>"37-3011.00"</f>
        <v>37-3011.00</v>
      </c>
      <c r="BD2350" s="1" t="s">
        <v>726</v>
      </c>
      <c r="BE2350" s="1" t="s">
        <v>21005</v>
      </c>
      <c r="BF2350" s="1" t="s">
        <v>21006</v>
      </c>
      <c r="BG2350" s="1">
        <v>1</v>
      </c>
      <c r="BH2350" s="1">
        <v>1</v>
      </c>
      <c r="BI2350" s="2">
        <v>44468</v>
      </c>
      <c r="BJ2350" s="2">
        <v>45197</v>
      </c>
      <c r="BK2350" s="2">
        <v>44468</v>
      </c>
      <c r="BL2350" s="2">
        <v>45197</v>
      </c>
      <c r="BM2350" s="1">
        <v>40</v>
      </c>
      <c r="BN2350" s="1">
        <v>0</v>
      </c>
      <c r="BO2350" s="1">
        <v>8</v>
      </c>
      <c r="BP2350" s="1">
        <v>8</v>
      </c>
      <c r="BQ2350" s="1">
        <v>8</v>
      </c>
      <c r="BR2350" s="1">
        <v>8</v>
      </c>
      <c r="BS2350" s="1">
        <v>8</v>
      </c>
      <c r="BT2350" s="1">
        <v>0</v>
      </c>
      <c r="BU2350" s="1" t="str">
        <f>"10:00 AM"</f>
        <v>10:00 AM</v>
      </c>
      <c r="BV2350" s="1" t="str">
        <f>"7:00 PM"</f>
        <v>7:00 PM</v>
      </c>
      <c r="BW2350" s="1" t="s">
        <v>135</v>
      </c>
      <c r="BX2350" s="1">
        <v>0</v>
      </c>
      <c r="BY2350" s="1">
        <v>3</v>
      </c>
      <c r="BZ2350" s="1" t="s">
        <v>112</v>
      </c>
      <c r="CB2350" s="4" t="s">
        <v>21007</v>
      </c>
      <c r="CC2350" s="1" t="s">
        <v>11697</v>
      </c>
      <c r="CD2350" s="1" t="s">
        <v>11697</v>
      </c>
      <c r="CE2350" s="1" t="s">
        <v>167</v>
      </c>
      <c r="CF2350" s="1" t="s">
        <v>117</v>
      </c>
      <c r="CG2350" s="1">
        <v>96950</v>
      </c>
      <c r="CH2350" s="3">
        <v>8.5</v>
      </c>
      <c r="CI2350" s="3">
        <v>8.5</v>
      </c>
      <c r="CJ2350" s="3">
        <v>12.75</v>
      </c>
      <c r="CK2350" s="3">
        <v>12.75</v>
      </c>
      <c r="CL2350" s="1" t="s">
        <v>137</v>
      </c>
      <c r="CM2350" s="1" t="s">
        <v>960</v>
      </c>
      <c r="CN2350" s="1" t="s">
        <v>139</v>
      </c>
      <c r="CP2350" s="1" t="s">
        <v>112</v>
      </c>
      <c r="CQ2350" s="1" t="s">
        <v>111</v>
      </c>
      <c r="CR2350" s="1" t="s">
        <v>112</v>
      </c>
      <c r="CS2350" s="1" t="s">
        <v>111</v>
      </c>
      <c r="CT2350" s="1" t="s">
        <v>138</v>
      </c>
      <c r="CU2350" s="1" t="s">
        <v>111</v>
      </c>
      <c r="CV2350" s="1" t="s">
        <v>138</v>
      </c>
      <c r="CW2350" s="1" t="s">
        <v>138</v>
      </c>
      <c r="CX2350" s="1">
        <v>16702346445</v>
      </c>
      <c r="CY2350" s="1" t="s">
        <v>956</v>
      </c>
      <c r="CZ2350" s="1" t="s">
        <v>138</v>
      </c>
      <c r="DA2350" s="1" t="s">
        <v>111</v>
      </c>
      <c r="DB2350" s="1" t="s">
        <v>112</v>
      </c>
      <c r="DC2350" s="1" t="s">
        <v>953</v>
      </c>
      <c r="DD2350" s="1" t="s">
        <v>954</v>
      </c>
      <c r="DF2350" s="1" t="s">
        <v>5338</v>
      </c>
      <c r="DG2350" s="1" t="s">
        <v>956</v>
      </c>
    </row>
    <row r="2351" spans="1:111" ht="15.6" customHeight="1" x14ac:dyDescent="0.25">
      <c r="A2351" s="1" t="s">
        <v>21009</v>
      </c>
      <c r="B2351" s="1" t="s">
        <v>238</v>
      </c>
      <c r="C2351" s="2">
        <v>44279.069950347221</v>
      </c>
      <c r="D2351" s="2">
        <v>44315</v>
      </c>
      <c r="E2351" s="1" t="s">
        <v>180</v>
      </c>
      <c r="G2351" s="1" t="s">
        <v>111</v>
      </c>
      <c r="H2351" s="1" t="s">
        <v>112</v>
      </c>
      <c r="I2351" s="1" t="s">
        <v>112</v>
      </c>
      <c r="J2351" s="1" t="s">
        <v>5027</v>
      </c>
      <c r="K2351" s="1" t="s">
        <v>3856</v>
      </c>
      <c r="L2351" s="1" t="s">
        <v>3857</v>
      </c>
      <c r="M2351" s="1" t="s">
        <v>8657</v>
      </c>
      <c r="N2351" s="1" t="s">
        <v>116</v>
      </c>
      <c r="O2351" s="1" t="s">
        <v>117</v>
      </c>
      <c r="P2351" s="9">
        <v>96950</v>
      </c>
      <c r="Q2351" s="1" t="s">
        <v>118</v>
      </c>
      <c r="S2351" s="1">
        <v>16702347000</v>
      </c>
      <c r="U2351" s="1">
        <v>72111</v>
      </c>
      <c r="V2351" s="1" t="s">
        <v>119</v>
      </c>
      <c r="X2351" s="1" t="s">
        <v>2357</v>
      </c>
      <c r="Y2351" s="1" t="s">
        <v>5029</v>
      </c>
      <c r="Z2351" s="1" t="s">
        <v>138</v>
      </c>
      <c r="AA2351" s="1" t="s">
        <v>373</v>
      </c>
      <c r="AB2351" s="1" t="s">
        <v>3857</v>
      </c>
      <c r="AC2351" s="1" t="s">
        <v>8657</v>
      </c>
      <c r="AD2351" s="1" t="s">
        <v>116</v>
      </c>
      <c r="AE2351" s="1" t="s">
        <v>117</v>
      </c>
      <c r="AF2351" s="9">
        <v>96950</v>
      </c>
      <c r="AG2351" s="1" t="s">
        <v>118</v>
      </c>
      <c r="AI2351" s="1">
        <v>16702347000</v>
      </c>
      <c r="AK2351" s="1" t="s">
        <v>3867</v>
      </c>
      <c r="BC2351" s="1" t="str">
        <f>"13-2011.01"</f>
        <v>13-2011.01</v>
      </c>
      <c r="BD2351" s="1" t="s">
        <v>932</v>
      </c>
      <c r="BE2351" s="1" t="s">
        <v>8658</v>
      </c>
      <c r="BF2351" s="1" t="s">
        <v>7107</v>
      </c>
      <c r="BG2351" s="1">
        <v>1</v>
      </c>
      <c r="BH2351" s="1">
        <v>1</v>
      </c>
      <c r="BI2351" s="2">
        <v>44377</v>
      </c>
      <c r="BJ2351" s="2">
        <v>45472</v>
      </c>
      <c r="BK2351" s="2">
        <v>44377</v>
      </c>
      <c r="BL2351" s="2">
        <v>45472</v>
      </c>
      <c r="BM2351" s="1">
        <v>35</v>
      </c>
      <c r="BN2351" s="1">
        <v>0</v>
      </c>
      <c r="BO2351" s="1">
        <v>7</v>
      </c>
      <c r="BP2351" s="1">
        <v>7</v>
      </c>
      <c r="BQ2351" s="1">
        <v>7</v>
      </c>
      <c r="BR2351" s="1">
        <v>7</v>
      </c>
      <c r="BS2351" s="1">
        <v>7</v>
      </c>
      <c r="BT2351" s="1">
        <v>0</v>
      </c>
      <c r="BU2351" s="1" t="str">
        <f>"8:00 AM"</f>
        <v>8:00 AM</v>
      </c>
      <c r="BV2351" s="1" t="str">
        <f>"4:00 PM"</f>
        <v>4:00 PM</v>
      </c>
      <c r="BW2351" s="1" t="s">
        <v>193</v>
      </c>
      <c r="BX2351" s="1">
        <v>0</v>
      </c>
      <c r="BY2351" s="1">
        <v>24</v>
      </c>
      <c r="BZ2351" s="1" t="s">
        <v>111</v>
      </c>
      <c r="CA2351" s="1">
        <v>2</v>
      </c>
      <c r="CB2351" s="4" t="s">
        <v>8659</v>
      </c>
      <c r="CC2351" s="1" t="s">
        <v>8660</v>
      </c>
      <c r="CD2351" s="1" t="s">
        <v>8657</v>
      </c>
      <c r="CE2351" s="1" t="s">
        <v>157</v>
      </c>
      <c r="CF2351" s="1" t="s">
        <v>117</v>
      </c>
      <c r="CG2351" s="1">
        <v>96950</v>
      </c>
      <c r="CH2351" s="3">
        <v>14.85</v>
      </c>
      <c r="CI2351" s="3">
        <v>14.85</v>
      </c>
      <c r="CJ2351" s="3">
        <v>0</v>
      </c>
      <c r="CK2351" s="3">
        <v>0</v>
      </c>
      <c r="CL2351" s="1" t="s">
        <v>137</v>
      </c>
      <c r="CN2351" s="1" t="s">
        <v>139</v>
      </c>
      <c r="CP2351" s="1" t="s">
        <v>112</v>
      </c>
      <c r="CQ2351" s="1" t="s">
        <v>111</v>
      </c>
      <c r="CR2351" s="1" t="s">
        <v>112</v>
      </c>
      <c r="CS2351" s="1" t="s">
        <v>112</v>
      </c>
      <c r="CT2351" s="1" t="s">
        <v>138</v>
      </c>
      <c r="CU2351" s="1" t="s">
        <v>111</v>
      </c>
      <c r="CV2351" s="1" t="s">
        <v>111</v>
      </c>
      <c r="CW2351" s="1" t="s">
        <v>21010</v>
      </c>
      <c r="CX2351" s="1">
        <v>16702347000</v>
      </c>
      <c r="CY2351" s="1" t="s">
        <v>3867</v>
      </c>
      <c r="CZ2351" s="1" t="s">
        <v>138</v>
      </c>
      <c r="DA2351" s="1" t="s">
        <v>111</v>
      </c>
      <c r="DB2351" s="1" t="s">
        <v>112</v>
      </c>
    </row>
    <row r="2352" spans="1:111" ht="15.6" customHeight="1" x14ac:dyDescent="0.25">
      <c r="A2352" s="1" t="s">
        <v>21011</v>
      </c>
      <c r="B2352" s="1" t="s">
        <v>238</v>
      </c>
      <c r="C2352" s="2">
        <v>44333.784424768521</v>
      </c>
      <c r="D2352" s="2">
        <v>44369</v>
      </c>
      <c r="E2352" s="1" t="s">
        <v>110</v>
      </c>
      <c r="F2352" s="2">
        <v>44468.833333333336</v>
      </c>
      <c r="G2352" s="1" t="s">
        <v>112</v>
      </c>
      <c r="H2352" s="1" t="s">
        <v>112</v>
      </c>
      <c r="I2352" s="1" t="s">
        <v>112</v>
      </c>
      <c r="J2352" s="1" t="s">
        <v>1635</v>
      </c>
      <c r="L2352" s="1" t="s">
        <v>1120</v>
      </c>
      <c r="M2352" s="1" t="s">
        <v>1009</v>
      </c>
      <c r="N2352" s="1" t="s">
        <v>116</v>
      </c>
      <c r="O2352" s="1" t="s">
        <v>117</v>
      </c>
      <c r="P2352" s="9">
        <v>96950</v>
      </c>
      <c r="Q2352" s="1" t="s">
        <v>118</v>
      </c>
      <c r="S2352" s="1">
        <v>16702358748</v>
      </c>
      <c r="U2352" s="1">
        <v>2362</v>
      </c>
      <c r="V2352" s="1" t="s">
        <v>119</v>
      </c>
      <c r="X2352" s="1" t="s">
        <v>1110</v>
      </c>
      <c r="Y2352" s="1" t="s">
        <v>1111</v>
      </c>
      <c r="Z2352" s="1" t="s">
        <v>1112</v>
      </c>
      <c r="AA2352" s="1" t="s">
        <v>245</v>
      </c>
      <c r="AB2352" s="1" t="s">
        <v>1120</v>
      </c>
      <c r="AC2352" s="1" t="s">
        <v>1009</v>
      </c>
      <c r="AD2352" s="1" t="s">
        <v>116</v>
      </c>
      <c r="AE2352" s="1" t="s">
        <v>117</v>
      </c>
      <c r="AF2352" s="9">
        <v>96950</v>
      </c>
      <c r="AG2352" s="1" t="s">
        <v>118</v>
      </c>
      <c r="AI2352" s="1">
        <v>16702358748</v>
      </c>
      <c r="AK2352" s="1" t="s">
        <v>1115</v>
      </c>
      <c r="BC2352" s="1" t="str">
        <f>"53-1021.00"</f>
        <v>53-1021.00</v>
      </c>
      <c r="BD2352" s="1" t="s">
        <v>20266</v>
      </c>
      <c r="BE2352" s="1" t="s">
        <v>21012</v>
      </c>
      <c r="BF2352" s="1" t="s">
        <v>20268</v>
      </c>
      <c r="BG2352" s="1">
        <v>1</v>
      </c>
      <c r="BH2352" s="1">
        <v>1</v>
      </c>
      <c r="BI2352" s="2">
        <v>44470</v>
      </c>
      <c r="BJ2352" s="2">
        <v>44834</v>
      </c>
      <c r="BK2352" s="2">
        <v>44470</v>
      </c>
      <c r="BL2352" s="2">
        <v>44834</v>
      </c>
      <c r="BM2352" s="1">
        <v>35</v>
      </c>
      <c r="BN2352" s="1">
        <v>0</v>
      </c>
      <c r="BO2352" s="1">
        <v>7</v>
      </c>
      <c r="BP2352" s="1">
        <v>7</v>
      </c>
      <c r="BQ2352" s="1">
        <v>7</v>
      </c>
      <c r="BR2352" s="1">
        <v>7</v>
      </c>
      <c r="BS2352" s="1">
        <v>7</v>
      </c>
      <c r="BT2352" s="1">
        <v>0</v>
      </c>
      <c r="BU2352" s="1" t="str">
        <f>"9:00 AM"</f>
        <v>9:00 AM</v>
      </c>
      <c r="BV2352" s="1" t="str">
        <f>"5:00 PM"</f>
        <v>5:00 PM</v>
      </c>
      <c r="BW2352" s="1" t="s">
        <v>135</v>
      </c>
      <c r="BX2352" s="1">
        <v>0</v>
      </c>
      <c r="BY2352" s="1">
        <v>12</v>
      </c>
      <c r="BZ2352" s="1" t="s">
        <v>111</v>
      </c>
      <c r="CA2352" s="1">
        <v>10</v>
      </c>
      <c r="CB2352" s="1" t="s">
        <v>138</v>
      </c>
      <c r="CC2352" s="1" t="s">
        <v>1120</v>
      </c>
      <c r="CD2352" s="1" t="s">
        <v>1009</v>
      </c>
      <c r="CE2352" s="1" t="s">
        <v>116</v>
      </c>
      <c r="CF2352" s="1" t="s">
        <v>117</v>
      </c>
      <c r="CG2352" s="1">
        <v>96950</v>
      </c>
      <c r="CH2352" s="3">
        <v>12.02</v>
      </c>
      <c r="CI2352" s="3">
        <v>12.02</v>
      </c>
      <c r="CJ2352" s="3">
        <v>18.03</v>
      </c>
      <c r="CK2352" s="3">
        <v>18.03</v>
      </c>
      <c r="CL2352" s="1" t="s">
        <v>137</v>
      </c>
      <c r="CM2352" s="1" t="s">
        <v>138</v>
      </c>
      <c r="CN2352" s="1" t="s">
        <v>139</v>
      </c>
      <c r="CP2352" s="1" t="s">
        <v>112</v>
      </c>
      <c r="CQ2352" s="1" t="s">
        <v>111</v>
      </c>
      <c r="CR2352" s="1" t="s">
        <v>112</v>
      </c>
      <c r="CS2352" s="1" t="s">
        <v>111</v>
      </c>
      <c r="CT2352" s="1" t="s">
        <v>138</v>
      </c>
      <c r="CU2352" s="1" t="s">
        <v>111</v>
      </c>
      <c r="CV2352" s="1" t="s">
        <v>138</v>
      </c>
      <c r="CW2352" s="1" t="s">
        <v>1121</v>
      </c>
      <c r="CX2352" s="1">
        <v>16702358748</v>
      </c>
      <c r="CY2352" s="1" t="s">
        <v>1115</v>
      </c>
      <c r="CZ2352" s="1" t="s">
        <v>168</v>
      </c>
      <c r="DA2352" s="1" t="s">
        <v>111</v>
      </c>
      <c r="DB2352" s="1" t="s">
        <v>112</v>
      </c>
    </row>
    <row r="2353" spans="1:111" ht="15.6" customHeight="1" x14ac:dyDescent="0.25">
      <c r="A2353" s="1" t="s">
        <v>21013</v>
      </c>
      <c r="B2353" s="1" t="s">
        <v>238</v>
      </c>
      <c r="C2353" s="2">
        <v>44306.790093055555</v>
      </c>
      <c r="D2353" s="2">
        <v>44334</v>
      </c>
      <c r="E2353" s="1" t="s">
        <v>110</v>
      </c>
      <c r="F2353" s="2">
        <v>44467.833333333336</v>
      </c>
      <c r="G2353" s="1" t="s">
        <v>111</v>
      </c>
      <c r="H2353" s="1" t="s">
        <v>112</v>
      </c>
      <c r="I2353" s="1" t="s">
        <v>112</v>
      </c>
      <c r="J2353" s="1" t="s">
        <v>2552</v>
      </c>
      <c r="K2353" s="1" t="s">
        <v>2553</v>
      </c>
      <c r="L2353" s="1" t="s">
        <v>3740</v>
      </c>
      <c r="M2353" s="1" t="s">
        <v>2555</v>
      </c>
      <c r="N2353" s="1" t="s">
        <v>116</v>
      </c>
      <c r="O2353" s="1" t="s">
        <v>117</v>
      </c>
      <c r="P2353" s="9">
        <v>96950</v>
      </c>
      <c r="Q2353" s="1" t="s">
        <v>118</v>
      </c>
      <c r="S2353" s="1">
        <v>16702880407</v>
      </c>
      <c r="T2353" s="1">
        <v>33</v>
      </c>
      <c r="U2353" s="1">
        <v>212312</v>
      </c>
      <c r="V2353" s="1" t="s">
        <v>119</v>
      </c>
      <c r="X2353" s="1" t="s">
        <v>2556</v>
      </c>
      <c r="Y2353" s="1" t="s">
        <v>1544</v>
      </c>
      <c r="Z2353" s="1" t="s">
        <v>656</v>
      </c>
      <c r="AA2353" s="1" t="s">
        <v>2557</v>
      </c>
      <c r="AB2353" s="1" t="s">
        <v>17529</v>
      </c>
      <c r="AC2353" s="1" t="s">
        <v>2555</v>
      </c>
      <c r="AD2353" s="1" t="s">
        <v>116</v>
      </c>
      <c r="AE2353" s="1" t="s">
        <v>117</v>
      </c>
      <c r="AF2353" s="9">
        <v>96950</v>
      </c>
      <c r="AG2353" s="1" t="s">
        <v>118</v>
      </c>
      <c r="AI2353" s="1">
        <v>16702880407</v>
      </c>
      <c r="AJ2353" s="1">
        <v>33</v>
      </c>
      <c r="AK2353" s="1" t="s">
        <v>279</v>
      </c>
      <c r="BC2353" s="1" t="str">
        <f>"49-3042.00"</f>
        <v>49-3042.00</v>
      </c>
      <c r="BD2353" s="1" t="s">
        <v>1089</v>
      </c>
      <c r="BE2353" s="1" t="s">
        <v>2558</v>
      </c>
      <c r="BF2353" s="1" t="s">
        <v>2559</v>
      </c>
      <c r="BG2353" s="1">
        <v>4</v>
      </c>
      <c r="BH2353" s="1">
        <v>4</v>
      </c>
      <c r="BI2353" s="2">
        <v>44469</v>
      </c>
      <c r="BJ2353" s="2">
        <v>45564</v>
      </c>
      <c r="BK2353" s="2">
        <v>44469</v>
      </c>
      <c r="BL2353" s="2">
        <v>45564</v>
      </c>
      <c r="BM2353" s="1">
        <v>40</v>
      </c>
      <c r="BN2353" s="1">
        <v>0</v>
      </c>
      <c r="BO2353" s="1">
        <v>8</v>
      </c>
      <c r="BP2353" s="1">
        <v>8</v>
      </c>
      <c r="BQ2353" s="1">
        <v>8</v>
      </c>
      <c r="BR2353" s="1">
        <v>8</v>
      </c>
      <c r="BS2353" s="1">
        <v>8</v>
      </c>
      <c r="BT2353" s="1">
        <v>0</v>
      </c>
      <c r="BU2353" s="1" t="str">
        <f>"7:00 AM"</f>
        <v>7:00 AM</v>
      </c>
      <c r="BV2353" s="1" t="str">
        <f>"3:30 PM"</f>
        <v>3:30 PM</v>
      </c>
      <c r="BW2353" s="1" t="s">
        <v>135</v>
      </c>
      <c r="BX2353" s="1">
        <v>0</v>
      </c>
      <c r="BY2353" s="1">
        <v>12</v>
      </c>
      <c r="BZ2353" s="1" t="s">
        <v>112</v>
      </c>
      <c r="CA2353" s="1">
        <v>0</v>
      </c>
      <c r="CB2353" s="1" t="s">
        <v>21014</v>
      </c>
      <c r="CC2353" s="1" t="s">
        <v>8958</v>
      </c>
      <c r="CD2353" s="1" t="s">
        <v>2555</v>
      </c>
      <c r="CE2353" s="1" t="s">
        <v>116</v>
      </c>
      <c r="CF2353" s="1" t="s">
        <v>117</v>
      </c>
      <c r="CG2353" s="1">
        <v>96950</v>
      </c>
      <c r="CH2353" s="3">
        <v>10.050000000000001</v>
      </c>
      <c r="CI2353" s="3">
        <v>12</v>
      </c>
      <c r="CJ2353" s="3">
        <v>15.08</v>
      </c>
      <c r="CK2353" s="3">
        <v>18</v>
      </c>
      <c r="CL2353" s="1" t="s">
        <v>137</v>
      </c>
      <c r="CM2353" s="1" t="s">
        <v>138</v>
      </c>
      <c r="CN2353" s="1" t="s">
        <v>218</v>
      </c>
      <c r="CP2353" s="1" t="s">
        <v>112</v>
      </c>
      <c r="CQ2353" s="1" t="s">
        <v>111</v>
      </c>
      <c r="CR2353" s="1" t="s">
        <v>112</v>
      </c>
      <c r="CS2353" s="1" t="s">
        <v>111</v>
      </c>
      <c r="CT2353" s="1" t="s">
        <v>138</v>
      </c>
      <c r="CU2353" s="1" t="s">
        <v>111</v>
      </c>
      <c r="CV2353" s="1" t="s">
        <v>138</v>
      </c>
      <c r="CW2353" s="1" t="s">
        <v>4070</v>
      </c>
      <c r="CX2353" s="1">
        <v>16702880407</v>
      </c>
      <c r="CY2353" s="1" t="s">
        <v>279</v>
      </c>
      <c r="CZ2353" s="1" t="s">
        <v>380</v>
      </c>
      <c r="DA2353" s="1" t="s">
        <v>111</v>
      </c>
      <c r="DB2353" s="1" t="s">
        <v>112</v>
      </c>
      <c r="DC2353" s="1" t="s">
        <v>362</v>
      </c>
    </row>
    <row r="2354" spans="1:111" ht="15.6" customHeight="1" x14ac:dyDescent="0.25">
      <c r="A2354" s="1" t="s">
        <v>21015</v>
      </c>
      <c r="B2354" s="1" t="s">
        <v>238</v>
      </c>
      <c r="C2354" s="2">
        <v>44329.811224537036</v>
      </c>
      <c r="D2354" s="2">
        <v>44363</v>
      </c>
      <c r="E2354" s="1" t="s">
        <v>110</v>
      </c>
      <c r="F2354" s="2">
        <v>44467.833333333336</v>
      </c>
      <c r="G2354" s="1" t="s">
        <v>111</v>
      </c>
      <c r="H2354" s="1" t="s">
        <v>112</v>
      </c>
      <c r="I2354" s="1" t="s">
        <v>112</v>
      </c>
      <c r="J2354" s="1" t="s">
        <v>4061</v>
      </c>
      <c r="K2354" s="1" t="s">
        <v>2553</v>
      </c>
      <c r="L2354" s="1" t="s">
        <v>3742</v>
      </c>
      <c r="M2354" s="1" t="s">
        <v>2555</v>
      </c>
      <c r="N2354" s="1" t="s">
        <v>4064</v>
      </c>
      <c r="O2354" s="1" t="s">
        <v>117</v>
      </c>
      <c r="P2354" s="9">
        <v>96950</v>
      </c>
      <c r="Q2354" s="1" t="s">
        <v>118</v>
      </c>
      <c r="S2354" s="1">
        <v>16702880407</v>
      </c>
      <c r="T2354" s="1">
        <v>33</v>
      </c>
      <c r="U2354" s="1">
        <v>2123</v>
      </c>
      <c r="V2354" s="1" t="s">
        <v>119</v>
      </c>
      <c r="X2354" s="1" t="s">
        <v>2556</v>
      </c>
      <c r="Y2354" s="1" t="s">
        <v>1544</v>
      </c>
      <c r="Z2354" s="1" t="s">
        <v>656</v>
      </c>
      <c r="AA2354" s="1" t="s">
        <v>373</v>
      </c>
      <c r="AB2354" s="1" t="s">
        <v>3742</v>
      </c>
      <c r="AC2354" s="1" t="s">
        <v>2555</v>
      </c>
      <c r="AD2354" s="1" t="s">
        <v>4064</v>
      </c>
      <c r="AE2354" s="1" t="s">
        <v>117</v>
      </c>
      <c r="AF2354" s="9">
        <v>96950</v>
      </c>
      <c r="AG2354" s="1" t="s">
        <v>118</v>
      </c>
      <c r="AI2354" s="1">
        <v>16702880407</v>
      </c>
      <c r="AJ2354" s="1">
        <v>33</v>
      </c>
      <c r="AK2354" s="1" t="s">
        <v>279</v>
      </c>
      <c r="BC2354" s="1" t="str">
        <f>"49-3042.00"</f>
        <v>49-3042.00</v>
      </c>
      <c r="BD2354" s="1" t="s">
        <v>1089</v>
      </c>
      <c r="BE2354" s="1" t="s">
        <v>21016</v>
      </c>
      <c r="BF2354" s="1" t="s">
        <v>21017</v>
      </c>
      <c r="BG2354" s="1">
        <v>1</v>
      </c>
      <c r="BH2354" s="1">
        <v>1</v>
      </c>
      <c r="BI2354" s="2">
        <v>44469</v>
      </c>
      <c r="BJ2354" s="2">
        <v>45564</v>
      </c>
      <c r="BK2354" s="2">
        <v>44469</v>
      </c>
      <c r="BL2354" s="2">
        <v>45564</v>
      </c>
      <c r="BM2354" s="1">
        <v>40</v>
      </c>
      <c r="BN2354" s="1">
        <v>0</v>
      </c>
      <c r="BO2354" s="1">
        <v>8</v>
      </c>
      <c r="BP2354" s="1">
        <v>8</v>
      </c>
      <c r="BQ2354" s="1">
        <v>8</v>
      </c>
      <c r="BR2354" s="1">
        <v>8</v>
      </c>
      <c r="BS2354" s="1">
        <v>8</v>
      </c>
      <c r="BT2354" s="1">
        <v>0</v>
      </c>
      <c r="BU2354" s="1" t="str">
        <f>"7:00 AM"</f>
        <v>7:00 AM</v>
      </c>
      <c r="BV2354" s="1" t="str">
        <f>"3:30 PM"</f>
        <v>3:30 PM</v>
      </c>
      <c r="BW2354" s="1" t="s">
        <v>135</v>
      </c>
      <c r="BX2354" s="1">
        <v>0</v>
      </c>
      <c r="BY2354" s="1">
        <v>24</v>
      </c>
      <c r="BZ2354" s="1" t="s">
        <v>112</v>
      </c>
      <c r="CB2354" s="1" t="s">
        <v>21018</v>
      </c>
      <c r="CC2354" s="1" t="s">
        <v>21019</v>
      </c>
      <c r="CD2354" s="1" t="s">
        <v>21020</v>
      </c>
      <c r="CE2354" s="1" t="s">
        <v>116</v>
      </c>
      <c r="CF2354" s="1" t="s">
        <v>117</v>
      </c>
      <c r="CG2354" s="1">
        <v>96950</v>
      </c>
      <c r="CH2354" s="3">
        <v>10.050000000000001</v>
      </c>
      <c r="CI2354" s="3">
        <v>17.63</v>
      </c>
      <c r="CJ2354" s="3">
        <v>15.08</v>
      </c>
      <c r="CK2354" s="3">
        <v>26.45</v>
      </c>
      <c r="CL2354" s="1" t="s">
        <v>137</v>
      </c>
      <c r="CM2354" s="1" t="s">
        <v>138</v>
      </c>
      <c r="CN2354" s="1" t="s">
        <v>218</v>
      </c>
      <c r="CP2354" s="1" t="s">
        <v>112</v>
      </c>
      <c r="CQ2354" s="1" t="s">
        <v>111</v>
      </c>
      <c r="CR2354" s="1" t="s">
        <v>112</v>
      </c>
      <c r="CS2354" s="1" t="s">
        <v>111</v>
      </c>
      <c r="CT2354" s="1" t="s">
        <v>138</v>
      </c>
      <c r="CU2354" s="1" t="s">
        <v>111</v>
      </c>
      <c r="CV2354" s="1" t="s">
        <v>138</v>
      </c>
      <c r="CW2354" s="1" t="s">
        <v>21021</v>
      </c>
      <c r="CX2354" s="1">
        <v>16702880407</v>
      </c>
      <c r="CY2354" s="1" t="s">
        <v>279</v>
      </c>
      <c r="CZ2354" s="1" t="s">
        <v>380</v>
      </c>
      <c r="DA2354" s="1" t="s">
        <v>111</v>
      </c>
      <c r="DB2354" s="1" t="s">
        <v>112</v>
      </c>
      <c r="DC2354" s="1" t="s">
        <v>362</v>
      </c>
    </row>
    <row r="2355" spans="1:111" ht="15.6" customHeight="1" x14ac:dyDescent="0.25">
      <c r="A2355" s="1" t="s">
        <v>21024</v>
      </c>
      <c r="B2355" s="1" t="s">
        <v>238</v>
      </c>
      <c r="C2355" s="2">
        <v>44332.058801273146</v>
      </c>
      <c r="D2355" s="2">
        <v>44372</v>
      </c>
      <c r="E2355" s="1" t="s">
        <v>110</v>
      </c>
      <c r="F2355" s="2">
        <v>44468.833333333336</v>
      </c>
      <c r="G2355" s="1" t="s">
        <v>112</v>
      </c>
      <c r="H2355" s="1" t="s">
        <v>112</v>
      </c>
      <c r="I2355" s="1" t="s">
        <v>112</v>
      </c>
      <c r="J2355" s="1" t="s">
        <v>595</v>
      </c>
      <c r="L2355" s="1" t="s">
        <v>596</v>
      </c>
      <c r="M2355" s="1" t="s">
        <v>597</v>
      </c>
      <c r="N2355" s="1" t="s">
        <v>116</v>
      </c>
      <c r="O2355" s="1" t="s">
        <v>117</v>
      </c>
      <c r="P2355" s="9">
        <v>96950</v>
      </c>
      <c r="Q2355" s="1" t="s">
        <v>118</v>
      </c>
      <c r="S2355" s="1">
        <v>16702348106</v>
      </c>
      <c r="U2355" s="1">
        <v>23622</v>
      </c>
      <c r="V2355" s="1" t="s">
        <v>119</v>
      </c>
      <c r="X2355" s="1" t="s">
        <v>598</v>
      </c>
      <c r="Y2355" s="1" t="s">
        <v>599</v>
      </c>
      <c r="AA2355" s="1" t="s">
        <v>962</v>
      </c>
      <c r="AB2355" s="1" t="s">
        <v>596</v>
      </c>
      <c r="AC2355" s="1" t="s">
        <v>597</v>
      </c>
      <c r="AD2355" s="1" t="s">
        <v>116</v>
      </c>
      <c r="AE2355" s="1" t="s">
        <v>117</v>
      </c>
      <c r="AF2355" s="9">
        <v>96950</v>
      </c>
      <c r="AG2355" s="1" t="s">
        <v>118</v>
      </c>
      <c r="AH2355" s="1" t="s">
        <v>597</v>
      </c>
      <c r="AI2355" s="1">
        <v>16702348106</v>
      </c>
      <c r="AK2355" s="1" t="s">
        <v>601</v>
      </c>
      <c r="BC2355" s="1" t="str">
        <f>"37-2011.00"</f>
        <v>37-2011.00</v>
      </c>
      <c r="BD2355" s="1" t="s">
        <v>676</v>
      </c>
      <c r="BE2355" s="1" t="s">
        <v>21025</v>
      </c>
      <c r="BF2355" s="1" t="s">
        <v>578</v>
      </c>
      <c r="BG2355" s="1">
        <v>1</v>
      </c>
      <c r="BH2355" s="1">
        <v>1</v>
      </c>
      <c r="BI2355" s="2">
        <v>44470</v>
      </c>
      <c r="BJ2355" s="2">
        <v>44834</v>
      </c>
      <c r="BK2355" s="2">
        <v>44470</v>
      </c>
      <c r="BL2355" s="2">
        <v>44834</v>
      </c>
      <c r="BM2355" s="1">
        <v>40</v>
      </c>
      <c r="BN2355" s="1">
        <v>0</v>
      </c>
      <c r="BO2355" s="1">
        <v>8</v>
      </c>
      <c r="BP2355" s="1">
        <v>8</v>
      </c>
      <c r="BQ2355" s="1">
        <v>8</v>
      </c>
      <c r="BR2355" s="1">
        <v>8</v>
      </c>
      <c r="BS2355" s="1">
        <v>8</v>
      </c>
      <c r="BT2355" s="1">
        <v>0</v>
      </c>
      <c r="BU2355" s="1" t="str">
        <f>"8:00 AM"</f>
        <v>8:00 AM</v>
      </c>
      <c r="BV2355" s="1" t="str">
        <f>"5:00 PM"</f>
        <v>5:00 PM</v>
      </c>
      <c r="BW2355" s="1" t="s">
        <v>230</v>
      </c>
      <c r="BX2355" s="1">
        <v>0</v>
      </c>
      <c r="BY2355" s="1">
        <v>12</v>
      </c>
      <c r="BZ2355" s="1" t="s">
        <v>112</v>
      </c>
      <c r="CB2355" s="1" t="s">
        <v>21026</v>
      </c>
      <c r="CC2355" s="1" t="s">
        <v>596</v>
      </c>
      <c r="CD2355" s="1" t="s">
        <v>597</v>
      </c>
      <c r="CE2355" s="1" t="s">
        <v>116</v>
      </c>
      <c r="CF2355" s="1" t="s">
        <v>117</v>
      </c>
      <c r="CG2355" s="1">
        <v>96950</v>
      </c>
      <c r="CH2355" s="3">
        <v>8.0500000000000007</v>
      </c>
      <c r="CI2355" s="3">
        <v>8.0500000000000007</v>
      </c>
      <c r="CJ2355" s="3">
        <v>12.08</v>
      </c>
      <c r="CK2355" s="3">
        <v>12.08</v>
      </c>
      <c r="CL2355" s="1" t="s">
        <v>137</v>
      </c>
      <c r="CN2355" s="1" t="s">
        <v>139</v>
      </c>
      <c r="CP2355" s="1" t="s">
        <v>112</v>
      </c>
      <c r="CQ2355" s="1" t="s">
        <v>111</v>
      </c>
      <c r="CR2355" s="1" t="s">
        <v>111</v>
      </c>
      <c r="CS2355" s="1" t="s">
        <v>111</v>
      </c>
      <c r="CT2355" s="1" t="s">
        <v>138</v>
      </c>
      <c r="CU2355" s="1" t="s">
        <v>111</v>
      </c>
      <c r="CV2355" s="1" t="s">
        <v>138</v>
      </c>
      <c r="CW2355" s="1" t="s">
        <v>606</v>
      </c>
      <c r="CX2355" s="1">
        <v>16702348106</v>
      </c>
      <c r="CY2355" s="1" t="s">
        <v>601</v>
      </c>
      <c r="CZ2355" s="1" t="s">
        <v>138</v>
      </c>
      <c r="DA2355" s="1" t="s">
        <v>111</v>
      </c>
      <c r="DB2355" s="1" t="s">
        <v>112</v>
      </c>
    </row>
    <row r="2356" spans="1:111" ht="15.6" customHeight="1" x14ac:dyDescent="0.25">
      <c r="A2356" s="1" t="s">
        <v>21034</v>
      </c>
      <c r="B2356" s="1" t="s">
        <v>238</v>
      </c>
      <c r="C2356" s="2">
        <v>44352.358497685185</v>
      </c>
      <c r="D2356" s="2">
        <v>44386</v>
      </c>
      <c r="E2356" s="1" t="s">
        <v>180</v>
      </c>
      <c r="G2356" s="1" t="s">
        <v>112</v>
      </c>
      <c r="H2356" s="1" t="s">
        <v>112</v>
      </c>
      <c r="I2356" s="1" t="s">
        <v>112</v>
      </c>
      <c r="J2356" s="1" t="s">
        <v>1314</v>
      </c>
      <c r="K2356" s="1" t="s">
        <v>1315</v>
      </c>
      <c r="L2356" s="1" t="s">
        <v>1316</v>
      </c>
      <c r="M2356" s="1" t="s">
        <v>1191</v>
      </c>
      <c r="N2356" s="1" t="s">
        <v>116</v>
      </c>
      <c r="O2356" s="1" t="s">
        <v>117</v>
      </c>
      <c r="P2356" s="9">
        <v>96950</v>
      </c>
      <c r="Q2356" s="1" t="s">
        <v>118</v>
      </c>
      <c r="R2356" s="1" t="s">
        <v>117</v>
      </c>
      <c r="S2356" s="1">
        <v>16702349011</v>
      </c>
      <c r="U2356" s="1">
        <v>327331</v>
      </c>
      <c r="V2356" s="1" t="s">
        <v>119</v>
      </c>
      <c r="X2356" s="1" t="s">
        <v>1317</v>
      </c>
      <c r="Y2356" s="1" t="s">
        <v>1318</v>
      </c>
      <c r="Z2356" s="1" t="s">
        <v>1319</v>
      </c>
      <c r="AA2356" s="1" t="s">
        <v>357</v>
      </c>
      <c r="AB2356" s="1" t="s">
        <v>1316</v>
      </c>
      <c r="AC2356" s="1" t="s">
        <v>1191</v>
      </c>
      <c r="AD2356" s="1" t="s">
        <v>116</v>
      </c>
      <c r="AE2356" s="1" t="s">
        <v>117</v>
      </c>
      <c r="AF2356" s="9">
        <v>96950</v>
      </c>
      <c r="AG2356" s="1" t="s">
        <v>118</v>
      </c>
      <c r="AH2356" s="1" t="s">
        <v>117</v>
      </c>
      <c r="AI2356" s="1">
        <v>16702349011</v>
      </c>
      <c r="AK2356" s="1" t="s">
        <v>1320</v>
      </c>
      <c r="BC2356" s="1" t="str">
        <f>"53-3032.00"</f>
        <v>53-3032.00</v>
      </c>
      <c r="BD2356" s="1" t="s">
        <v>991</v>
      </c>
      <c r="BE2356" s="1" t="s">
        <v>1321</v>
      </c>
      <c r="BF2356" s="1" t="s">
        <v>1322</v>
      </c>
      <c r="BG2356" s="1">
        <v>4</v>
      </c>
      <c r="BH2356" s="1">
        <v>4</v>
      </c>
      <c r="BI2356" s="2">
        <v>44470</v>
      </c>
      <c r="BJ2356" s="2">
        <v>44834</v>
      </c>
      <c r="BK2356" s="2">
        <v>44470</v>
      </c>
      <c r="BL2356" s="2">
        <v>44834</v>
      </c>
      <c r="BM2356" s="1">
        <v>40</v>
      </c>
      <c r="BN2356" s="1">
        <v>0</v>
      </c>
      <c r="BO2356" s="1">
        <v>8</v>
      </c>
      <c r="BP2356" s="1">
        <v>8</v>
      </c>
      <c r="BQ2356" s="1">
        <v>8</v>
      </c>
      <c r="BR2356" s="1">
        <v>8</v>
      </c>
      <c r="BS2356" s="1">
        <v>8</v>
      </c>
      <c r="BT2356" s="1">
        <v>0</v>
      </c>
      <c r="BU2356" s="1" t="str">
        <f>"8:00 AM"</f>
        <v>8:00 AM</v>
      </c>
      <c r="BV2356" s="1" t="str">
        <f>"5:00 PM"</f>
        <v>5:00 PM</v>
      </c>
      <c r="BW2356" s="1" t="s">
        <v>135</v>
      </c>
      <c r="BX2356" s="1">
        <v>0</v>
      </c>
      <c r="BY2356" s="1">
        <v>12</v>
      </c>
      <c r="BZ2356" s="1" t="s">
        <v>112</v>
      </c>
      <c r="CB2356" s="1" t="s">
        <v>1323</v>
      </c>
      <c r="CC2356" s="1" t="s">
        <v>5772</v>
      </c>
      <c r="CD2356" s="1" t="s">
        <v>1191</v>
      </c>
      <c r="CE2356" s="1" t="s">
        <v>116</v>
      </c>
      <c r="CF2356" s="1" t="s">
        <v>117</v>
      </c>
      <c r="CG2356" s="1">
        <v>96950</v>
      </c>
      <c r="CH2356" s="3">
        <v>9.1999999999999993</v>
      </c>
      <c r="CI2356" s="3">
        <v>9.5</v>
      </c>
      <c r="CJ2356" s="3">
        <v>13.8</v>
      </c>
      <c r="CK2356" s="3">
        <v>14.25</v>
      </c>
      <c r="CL2356" s="1" t="s">
        <v>137</v>
      </c>
      <c r="CM2356" s="1" t="s">
        <v>138</v>
      </c>
      <c r="CN2356" s="1" t="s">
        <v>218</v>
      </c>
      <c r="CP2356" s="1" t="s">
        <v>112</v>
      </c>
      <c r="CQ2356" s="1" t="s">
        <v>111</v>
      </c>
      <c r="CR2356" s="1" t="s">
        <v>111</v>
      </c>
      <c r="CS2356" s="1" t="s">
        <v>111</v>
      </c>
      <c r="CT2356" s="1" t="s">
        <v>138</v>
      </c>
      <c r="CU2356" s="1" t="s">
        <v>111</v>
      </c>
      <c r="CV2356" s="1" t="s">
        <v>138</v>
      </c>
      <c r="CW2356" s="1" t="s">
        <v>1324</v>
      </c>
      <c r="CX2356" s="1">
        <v>16702349011</v>
      </c>
      <c r="CY2356" s="1" t="s">
        <v>1320</v>
      </c>
      <c r="CZ2356" s="1" t="s">
        <v>138</v>
      </c>
      <c r="DA2356" s="1" t="s">
        <v>111</v>
      </c>
      <c r="DB2356" s="1" t="s">
        <v>112</v>
      </c>
    </row>
    <row r="2357" spans="1:111" ht="15.6" customHeight="1" x14ac:dyDescent="0.25">
      <c r="A2357" s="1" t="s">
        <v>21035</v>
      </c>
      <c r="B2357" s="1" t="s">
        <v>238</v>
      </c>
      <c r="C2357" s="2">
        <v>44313.20467013889</v>
      </c>
      <c r="D2357" s="2">
        <v>44363</v>
      </c>
      <c r="E2357" s="1" t="s">
        <v>110</v>
      </c>
      <c r="F2357" s="2">
        <v>44468.833333333336</v>
      </c>
      <c r="G2357" s="1" t="s">
        <v>112</v>
      </c>
      <c r="H2357" s="1" t="s">
        <v>111</v>
      </c>
      <c r="I2357" s="1" t="s">
        <v>112</v>
      </c>
      <c r="J2357" s="1" t="s">
        <v>7387</v>
      </c>
      <c r="K2357" s="1" t="s">
        <v>13312</v>
      </c>
      <c r="L2357" s="1" t="s">
        <v>7390</v>
      </c>
      <c r="M2357" s="1" t="s">
        <v>7397</v>
      </c>
      <c r="N2357" s="1" t="s">
        <v>116</v>
      </c>
      <c r="O2357" s="1" t="s">
        <v>117</v>
      </c>
      <c r="P2357" s="9">
        <v>96950</v>
      </c>
      <c r="Q2357" s="1" t="s">
        <v>118</v>
      </c>
      <c r="S2357" s="1">
        <v>16702337461</v>
      </c>
      <c r="U2357" s="1">
        <v>56132</v>
      </c>
      <c r="V2357" s="1" t="s">
        <v>119</v>
      </c>
      <c r="X2357" s="1" t="s">
        <v>671</v>
      </c>
      <c r="Y2357" s="1" t="s">
        <v>7391</v>
      </c>
      <c r="Z2357" s="1" t="s">
        <v>7392</v>
      </c>
      <c r="AA2357" s="1" t="s">
        <v>373</v>
      </c>
      <c r="AB2357" s="1" t="s">
        <v>7389</v>
      </c>
      <c r="AC2357" s="1" t="s">
        <v>7390</v>
      </c>
      <c r="AD2357" s="1" t="s">
        <v>116</v>
      </c>
      <c r="AE2357" s="1" t="s">
        <v>117</v>
      </c>
      <c r="AF2357" s="9">
        <v>96950</v>
      </c>
      <c r="AG2357" s="1" t="s">
        <v>118</v>
      </c>
      <c r="AI2357" s="1">
        <v>16702337461</v>
      </c>
      <c r="AK2357" s="1" t="s">
        <v>575</v>
      </c>
      <c r="BC2357" s="1" t="str">
        <f>"13-2011.01"</f>
        <v>13-2011.01</v>
      </c>
      <c r="BD2357" s="1" t="s">
        <v>932</v>
      </c>
      <c r="BE2357" s="1" t="s">
        <v>21036</v>
      </c>
      <c r="BF2357" s="1" t="s">
        <v>759</v>
      </c>
      <c r="BG2357" s="1">
        <v>4</v>
      </c>
      <c r="BH2357" s="1">
        <v>4</v>
      </c>
      <c r="BI2357" s="2">
        <v>44470</v>
      </c>
      <c r="BJ2357" s="2">
        <v>44834</v>
      </c>
      <c r="BK2357" s="2">
        <v>44470</v>
      </c>
      <c r="BL2357" s="2">
        <v>44834</v>
      </c>
      <c r="BM2357" s="1">
        <v>35</v>
      </c>
      <c r="BN2357" s="1">
        <v>0</v>
      </c>
      <c r="BO2357" s="1">
        <v>7</v>
      </c>
      <c r="BP2357" s="1">
        <v>7</v>
      </c>
      <c r="BQ2357" s="1">
        <v>7</v>
      </c>
      <c r="BR2357" s="1">
        <v>7</v>
      </c>
      <c r="BS2357" s="1">
        <v>7</v>
      </c>
      <c r="BT2357" s="1">
        <v>0</v>
      </c>
      <c r="BU2357" s="1" t="str">
        <f>"8:00 AM"</f>
        <v>8:00 AM</v>
      </c>
      <c r="BV2357" s="1" t="str">
        <f>"4:00 PM"</f>
        <v>4:00 PM</v>
      </c>
      <c r="BW2357" s="1" t="s">
        <v>193</v>
      </c>
      <c r="BX2357" s="1">
        <v>0</v>
      </c>
      <c r="BY2357" s="1">
        <v>24</v>
      </c>
      <c r="BZ2357" s="1" t="s">
        <v>112</v>
      </c>
      <c r="CA2357" s="1">
        <v>0</v>
      </c>
      <c r="CB2357" s="1" t="s">
        <v>21037</v>
      </c>
      <c r="CC2357" s="1" t="s">
        <v>7390</v>
      </c>
      <c r="CD2357" s="1" t="s">
        <v>7397</v>
      </c>
      <c r="CE2357" s="1" t="s">
        <v>116</v>
      </c>
      <c r="CF2357" s="1" t="s">
        <v>117</v>
      </c>
      <c r="CG2357" s="1">
        <v>96950</v>
      </c>
      <c r="CH2357" s="3">
        <v>14.85</v>
      </c>
      <c r="CI2357" s="3">
        <v>14.85</v>
      </c>
      <c r="CJ2357" s="3">
        <v>22.27</v>
      </c>
      <c r="CK2357" s="3">
        <v>22.27</v>
      </c>
      <c r="CL2357" s="1" t="s">
        <v>137</v>
      </c>
      <c r="CM2357" s="1" t="s">
        <v>582</v>
      </c>
      <c r="CN2357" s="1" t="s">
        <v>139</v>
      </c>
      <c r="CP2357" s="1" t="s">
        <v>112</v>
      </c>
      <c r="CQ2357" s="1" t="s">
        <v>111</v>
      </c>
      <c r="CR2357" s="1" t="s">
        <v>111</v>
      </c>
      <c r="CS2357" s="1" t="s">
        <v>111</v>
      </c>
      <c r="CT2357" s="1" t="s">
        <v>138</v>
      </c>
      <c r="CU2357" s="1" t="s">
        <v>111</v>
      </c>
      <c r="CV2357" s="1" t="s">
        <v>138</v>
      </c>
      <c r="CW2357" s="1" t="s">
        <v>583</v>
      </c>
      <c r="CX2357" s="1">
        <v>16707837461</v>
      </c>
      <c r="CY2357" s="1" t="s">
        <v>575</v>
      </c>
      <c r="CZ2357" s="1" t="s">
        <v>428</v>
      </c>
      <c r="DA2357" s="1" t="s">
        <v>111</v>
      </c>
      <c r="DB2357" s="1" t="s">
        <v>112</v>
      </c>
    </row>
    <row r="2358" spans="1:111" ht="15.6" customHeight="1" x14ac:dyDescent="0.25">
      <c r="A2358" s="1" t="s">
        <v>21038</v>
      </c>
      <c r="B2358" s="1" t="s">
        <v>238</v>
      </c>
      <c r="C2358" s="2">
        <v>44348.195916319448</v>
      </c>
      <c r="D2358" s="2">
        <v>44385</v>
      </c>
      <c r="E2358" s="1" t="s">
        <v>110</v>
      </c>
      <c r="F2358" s="2">
        <v>44468.833333333336</v>
      </c>
      <c r="G2358" s="1" t="s">
        <v>112</v>
      </c>
      <c r="H2358" s="1" t="s">
        <v>112</v>
      </c>
      <c r="I2358" s="1" t="s">
        <v>112</v>
      </c>
      <c r="J2358" s="1" t="s">
        <v>21039</v>
      </c>
      <c r="K2358" s="1" t="s">
        <v>21040</v>
      </c>
      <c r="L2358" s="1" t="s">
        <v>11270</v>
      </c>
      <c r="M2358" s="1" t="s">
        <v>21041</v>
      </c>
      <c r="N2358" s="1" t="s">
        <v>167</v>
      </c>
      <c r="O2358" s="1" t="s">
        <v>117</v>
      </c>
      <c r="P2358" s="9">
        <v>96950</v>
      </c>
      <c r="Q2358" s="1" t="s">
        <v>118</v>
      </c>
      <c r="S2358" s="1">
        <v>16702348193</v>
      </c>
      <c r="U2358" s="1">
        <v>45111</v>
      </c>
      <c r="V2358" s="1" t="s">
        <v>119</v>
      </c>
      <c r="X2358" s="1" t="s">
        <v>3601</v>
      </c>
      <c r="Y2358" s="1" t="s">
        <v>16785</v>
      </c>
      <c r="Z2358" s="1" t="s">
        <v>510</v>
      </c>
      <c r="AA2358" s="1" t="s">
        <v>3825</v>
      </c>
      <c r="AB2358" s="1" t="s">
        <v>11270</v>
      </c>
      <c r="AC2358" s="1" t="s">
        <v>21041</v>
      </c>
      <c r="AD2358" s="1" t="s">
        <v>167</v>
      </c>
      <c r="AE2358" s="1" t="s">
        <v>117</v>
      </c>
      <c r="AF2358" s="9">
        <v>96950</v>
      </c>
      <c r="AG2358" s="1" t="s">
        <v>118</v>
      </c>
      <c r="AI2358" s="1">
        <v>16707833629</v>
      </c>
      <c r="AK2358" s="1" t="s">
        <v>10194</v>
      </c>
      <c r="BC2358" s="1" t="str">
        <f>"49-9071.00"</f>
        <v>49-9071.00</v>
      </c>
      <c r="BD2358" s="1" t="s">
        <v>214</v>
      </c>
      <c r="BE2358" s="1" t="s">
        <v>21042</v>
      </c>
      <c r="BF2358" s="1" t="s">
        <v>17872</v>
      </c>
      <c r="BG2358" s="1">
        <v>2</v>
      </c>
      <c r="BH2358" s="1">
        <v>2</v>
      </c>
      <c r="BI2358" s="2">
        <v>44470</v>
      </c>
      <c r="BJ2358" s="2">
        <v>44834</v>
      </c>
      <c r="BK2358" s="2">
        <v>44470</v>
      </c>
      <c r="BL2358" s="2">
        <v>44834</v>
      </c>
      <c r="BM2358" s="1">
        <v>35</v>
      </c>
      <c r="BN2358" s="1">
        <v>0</v>
      </c>
      <c r="BO2358" s="1">
        <v>5</v>
      </c>
      <c r="BP2358" s="1">
        <v>6</v>
      </c>
      <c r="BQ2358" s="1">
        <v>6</v>
      </c>
      <c r="BR2358" s="1">
        <v>6</v>
      </c>
      <c r="BS2358" s="1">
        <v>6</v>
      </c>
      <c r="BT2358" s="1">
        <v>6</v>
      </c>
      <c r="BU2358" s="1" t="str">
        <f>"9:00 AM"</f>
        <v>9:00 AM</v>
      </c>
      <c r="BV2358" s="1" t="str">
        <f>"5:00 PM"</f>
        <v>5:00 PM</v>
      </c>
      <c r="BW2358" s="1" t="s">
        <v>135</v>
      </c>
      <c r="BX2358" s="1">
        <v>0</v>
      </c>
      <c r="BY2358" s="1">
        <v>24</v>
      </c>
      <c r="BZ2358" s="1" t="s">
        <v>112</v>
      </c>
      <c r="CB2358" s="1" t="s">
        <v>17873</v>
      </c>
      <c r="CC2358" s="1" t="s">
        <v>11270</v>
      </c>
      <c r="CD2358" s="1" t="s">
        <v>21041</v>
      </c>
      <c r="CE2358" s="1" t="s">
        <v>167</v>
      </c>
      <c r="CF2358" s="1" t="s">
        <v>117</v>
      </c>
      <c r="CG2358" s="1">
        <v>96950</v>
      </c>
      <c r="CH2358" s="3">
        <v>8.7100000000000009</v>
      </c>
      <c r="CI2358" s="3">
        <v>8.85</v>
      </c>
      <c r="CJ2358" s="3">
        <v>13.07</v>
      </c>
      <c r="CK2358" s="3">
        <v>13.28</v>
      </c>
      <c r="CL2358" s="1" t="s">
        <v>137</v>
      </c>
      <c r="CM2358" s="1" t="s">
        <v>230</v>
      </c>
      <c r="CN2358" s="1" t="s">
        <v>139</v>
      </c>
      <c r="CP2358" s="1" t="s">
        <v>112</v>
      </c>
      <c r="CQ2358" s="1" t="s">
        <v>111</v>
      </c>
      <c r="CR2358" s="1" t="s">
        <v>112</v>
      </c>
      <c r="CS2358" s="1" t="s">
        <v>111</v>
      </c>
      <c r="CT2358" s="1" t="s">
        <v>138</v>
      </c>
      <c r="CU2358" s="1" t="s">
        <v>111</v>
      </c>
      <c r="CV2358" s="1" t="s">
        <v>138</v>
      </c>
      <c r="CW2358" s="1" t="s">
        <v>17874</v>
      </c>
      <c r="CX2358" s="1">
        <v>16702348193</v>
      </c>
      <c r="CY2358" s="1" t="s">
        <v>10194</v>
      </c>
      <c r="CZ2358" s="1" t="s">
        <v>138</v>
      </c>
      <c r="DA2358" s="1" t="s">
        <v>111</v>
      </c>
      <c r="DB2358" s="1" t="s">
        <v>112</v>
      </c>
    </row>
    <row r="2359" spans="1:111" ht="15.6" customHeight="1" x14ac:dyDescent="0.25">
      <c r="A2359" s="1" t="s">
        <v>21043</v>
      </c>
      <c r="B2359" s="1" t="s">
        <v>238</v>
      </c>
      <c r="C2359" s="2">
        <v>44319.958960069445</v>
      </c>
      <c r="D2359" s="2">
        <v>44364</v>
      </c>
      <c r="E2359" s="1" t="s">
        <v>110</v>
      </c>
      <c r="F2359" s="2">
        <v>44468.833333333336</v>
      </c>
      <c r="G2359" s="1" t="s">
        <v>111</v>
      </c>
      <c r="H2359" s="1" t="s">
        <v>112</v>
      </c>
      <c r="I2359" s="1" t="s">
        <v>112</v>
      </c>
      <c r="J2359" s="1" t="s">
        <v>482</v>
      </c>
      <c r="K2359" s="1" t="s">
        <v>4015</v>
      </c>
      <c r="L2359" s="1" t="s">
        <v>496</v>
      </c>
      <c r="M2359" s="1" t="s">
        <v>4016</v>
      </c>
      <c r="N2359" s="1" t="s">
        <v>116</v>
      </c>
      <c r="O2359" s="1" t="s">
        <v>117</v>
      </c>
      <c r="P2359" s="9">
        <v>96950</v>
      </c>
      <c r="Q2359" s="1" t="s">
        <v>118</v>
      </c>
      <c r="S2359" s="1">
        <v>16704836526</v>
      </c>
      <c r="U2359" s="1">
        <v>488510</v>
      </c>
      <c r="V2359" s="1" t="s">
        <v>119</v>
      </c>
      <c r="X2359" s="1" t="s">
        <v>21044</v>
      </c>
      <c r="Y2359" s="1" t="s">
        <v>9209</v>
      </c>
      <c r="Z2359" s="1" t="s">
        <v>9210</v>
      </c>
      <c r="AA2359" s="1" t="s">
        <v>9211</v>
      </c>
      <c r="AB2359" s="1" t="s">
        <v>496</v>
      </c>
      <c r="AC2359" s="1" t="s">
        <v>485</v>
      </c>
      <c r="AD2359" s="1" t="s">
        <v>4063</v>
      </c>
      <c r="AE2359" s="1" t="s">
        <v>117</v>
      </c>
      <c r="AF2359" s="9">
        <v>96950</v>
      </c>
      <c r="AG2359" s="1" t="s">
        <v>118</v>
      </c>
      <c r="AI2359" s="1">
        <v>16704836526</v>
      </c>
      <c r="AK2359" s="1" t="s">
        <v>9212</v>
      </c>
      <c r="BC2359" s="1" t="str">
        <f>"11-3071.03"</f>
        <v>11-3071.03</v>
      </c>
      <c r="BD2359" s="1" t="s">
        <v>500</v>
      </c>
      <c r="BE2359" s="1" t="s">
        <v>21045</v>
      </c>
      <c r="BF2359" s="1" t="s">
        <v>964</v>
      </c>
      <c r="BG2359" s="1">
        <v>1</v>
      </c>
      <c r="BH2359" s="1">
        <v>1</v>
      </c>
      <c r="BI2359" s="2">
        <v>44470</v>
      </c>
      <c r="BJ2359" s="2">
        <v>45565</v>
      </c>
      <c r="BK2359" s="2">
        <v>44470</v>
      </c>
      <c r="BL2359" s="2">
        <v>45565</v>
      </c>
      <c r="BM2359" s="1">
        <v>40</v>
      </c>
      <c r="BN2359" s="1">
        <v>0</v>
      </c>
      <c r="BO2359" s="1">
        <v>8</v>
      </c>
      <c r="BP2359" s="1">
        <v>8</v>
      </c>
      <c r="BQ2359" s="1">
        <v>8</v>
      </c>
      <c r="BR2359" s="1">
        <v>8</v>
      </c>
      <c r="BS2359" s="1">
        <v>8</v>
      </c>
      <c r="BT2359" s="1">
        <v>0</v>
      </c>
      <c r="BU2359" s="1" t="str">
        <f>"8:00 AM"</f>
        <v>8:00 AM</v>
      </c>
      <c r="BV2359" s="1" t="str">
        <f>"5:00 PM"</f>
        <v>5:00 PM</v>
      </c>
      <c r="BW2359" s="1" t="s">
        <v>193</v>
      </c>
      <c r="BX2359" s="1">
        <v>0</v>
      </c>
      <c r="BY2359" s="1">
        <v>60</v>
      </c>
      <c r="BZ2359" s="1" t="s">
        <v>111</v>
      </c>
      <c r="CA2359" s="1">
        <v>5</v>
      </c>
      <c r="CB2359" s="4" t="s">
        <v>21046</v>
      </c>
      <c r="CC2359" s="1" t="s">
        <v>496</v>
      </c>
      <c r="CD2359" s="1" t="s">
        <v>485</v>
      </c>
      <c r="CE2359" s="1" t="s">
        <v>4063</v>
      </c>
      <c r="CF2359" s="1" t="s">
        <v>117</v>
      </c>
      <c r="CG2359" s="1">
        <v>96950</v>
      </c>
      <c r="CH2359" s="3">
        <v>21.62</v>
      </c>
      <c r="CI2359" s="3">
        <v>21.62</v>
      </c>
      <c r="CJ2359" s="3">
        <v>32.43</v>
      </c>
      <c r="CK2359" s="3">
        <v>32.43</v>
      </c>
      <c r="CL2359" s="1" t="s">
        <v>137</v>
      </c>
      <c r="CM2359" s="1" t="s">
        <v>331</v>
      </c>
      <c r="CN2359" s="1" t="s">
        <v>139</v>
      </c>
      <c r="CP2359" s="1" t="s">
        <v>111</v>
      </c>
      <c r="CQ2359" s="1" t="s">
        <v>111</v>
      </c>
      <c r="CR2359" s="1" t="s">
        <v>112</v>
      </c>
      <c r="CS2359" s="1" t="s">
        <v>111</v>
      </c>
      <c r="CT2359" s="1" t="s">
        <v>138</v>
      </c>
      <c r="CU2359" s="1" t="s">
        <v>111</v>
      </c>
      <c r="CV2359" s="1" t="s">
        <v>138</v>
      </c>
      <c r="CW2359" s="1" t="s">
        <v>331</v>
      </c>
      <c r="CX2359" s="1">
        <v>16704836526</v>
      </c>
      <c r="CY2359" s="1" t="s">
        <v>491</v>
      </c>
      <c r="CZ2359" s="1" t="s">
        <v>138</v>
      </c>
      <c r="DA2359" s="1" t="s">
        <v>111</v>
      </c>
      <c r="DB2359" s="1" t="s">
        <v>112</v>
      </c>
    </row>
    <row r="2360" spans="1:111" ht="15.6" customHeight="1" x14ac:dyDescent="0.25">
      <c r="A2360" s="1" t="s">
        <v>21047</v>
      </c>
      <c r="B2360" s="1" t="s">
        <v>238</v>
      </c>
      <c r="C2360" s="2">
        <v>44294.919281712966</v>
      </c>
      <c r="D2360" s="2">
        <v>44334</v>
      </c>
      <c r="E2360" s="1" t="s">
        <v>110</v>
      </c>
      <c r="F2360" s="2">
        <v>44468.833333333336</v>
      </c>
      <c r="G2360" s="1" t="s">
        <v>111</v>
      </c>
      <c r="H2360" s="1" t="s">
        <v>112</v>
      </c>
      <c r="I2360" s="1" t="s">
        <v>112</v>
      </c>
      <c r="J2360" s="1" t="s">
        <v>633</v>
      </c>
      <c r="L2360" s="1" t="s">
        <v>634</v>
      </c>
      <c r="N2360" s="1" t="s">
        <v>167</v>
      </c>
      <c r="O2360" s="1" t="s">
        <v>117</v>
      </c>
      <c r="P2360" s="9">
        <v>96950</v>
      </c>
      <c r="Q2360" s="1" t="s">
        <v>118</v>
      </c>
      <c r="S2360" s="1">
        <v>16702358722</v>
      </c>
      <c r="U2360" s="1">
        <v>561720</v>
      </c>
      <c r="V2360" s="1" t="s">
        <v>119</v>
      </c>
      <c r="X2360" s="1" t="s">
        <v>636</v>
      </c>
      <c r="Y2360" s="1" t="s">
        <v>637</v>
      </c>
      <c r="Z2360" s="1" t="s">
        <v>638</v>
      </c>
      <c r="AA2360" s="1" t="s">
        <v>639</v>
      </c>
      <c r="AB2360" s="1" t="s">
        <v>1000</v>
      </c>
      <c r="AD2360" s="1" t="s">
        <v>167</v>
      </c>
      <c r="AE2360" s="1" t="s">
        <v>117</v>
      </c>
      <c r="AF2360" s="9">
        <v>96950</v>
      </c>
      <c r="AG2360" s="1" t="s">
        <v>118</v>
      </c>
      <c r="AI2360" s="1">
        <v>16709890917</v>
      </c>
      <c r="AK2360" s="1" t="s">
        <v>641</v>
      </c>
      <c r="BC2360" s="1" t="str">
        <f>"37-3011.00"</f>
        <v>37-3011.00</v>
      </c>
      <c r="BD2360" s="1" t="s">
        <v>726</v>
      </c>
      <c r="BE2360" s="1" t="s">
        <v>1691</v>
      </c>
      <c r="BF2360" s="1" t="s">
        <v>726</v>
      </c>
      <c r="BG2360" s="1">
        <v>1</v>
      </c>
      <c r="BH2360" s="1">
        <v>1</v>
      </c>
      <c r="BI2360" s="2">
        <v>44470</v>
      </c>
      <c r="BJ2360" s="2">
        <v>44834</v>
      </c>
      <c r="BK2360" s="2">
        <v>44470</v>
      </c>
      <c r="BL2360" s="2">
        <v>44834</v>
      </c>
      <c r="BM2360" s="1">
        <v>35</v>
      </c>
      <c r="BN2360" s="1">
        <v>0</v>
      </c>
      <c r="BO2360" s="1">
        <v>7</v>
      </c>
      <c r="BP2360" s="1">
        <v>7</v>
      </c>
      <c r="BQ2360" s="1">
        <v>7</v>
      </c>
      <c r="BR2360" s="1">
        <v>7</v>
      </c>
      <c r="BS2360" s="1">
        <v>7</v>
      </c>
      <c r="BT2360" s="1">
        <v>0</v>
      </c>
      <c r="BU2360" s="1" t="str">
        <f>"9:00 AM"</f>
        <v>9:00 AM</v>
      </c>
      <c r="BV2360" s="1" t="str">
        <f>"5:00 PM"</f>
        <v>5:00 PM</v>
      </c>
      <c r="BW2360" s="1" t="s">
        <v>230</v>
      </c>
      <c r="BX2360" s="1">
        <v>0</v>
      </c>
      <c r="BY2360" s="1">
        <v>6</v>
      </c>
      <c r="BZ2360" s="1" t="s">
        <v>112</v>
      </c>
      <c r="CA2360" s="1">
        <v>0</v>
      </c>
      <c r="CB2360" s="4" t="s">
        <v>643</v>
      </c>
      <c r="CC2360" s="1" t="s">
        <v>634</v>
      </c>
      <c r="CE2360" s="1" t="s">
        <v>167</v>
      </c>
      <c r="CF2360" s="1" t="s">
        <v>117</v>
      </c>
      <c r="CG2360" s="1">
        <v>96950</v>
      </c>
      <c r="CH2360" s="3">
        <v>8.5</v>
      </c>
      <c r="CI2360" s="3">
        <v>8.5</v>
      </c>
      <c r="CJ2360" s="3">
        <v>12.75</v>
      </c>
      <c r="CK2360" s="3">
        <v>12.75</v>
      </c>
      <c r="CL2360" s="1" t="s">
        <v>137</v>
      </c>
      <c r="CN2360" s="1" t="s">
        <v>139</v>
      </c>
      <c r="CP2360" s="1" t="s">
        <v>111</v>
      </c>
      <c r="CQ2360" s="1" t="s">
        <v>111</v>
      </c>
      <c r="CR2360" s="1" t="s">
        <v>111</v>
      </c>
      <c r="CS2360" s="1" t="s">
        <v>111</v>
      </c>
      <c r="CT2360" s="1" t="s">
        <v>111</v>
      </c>
      <c r="CU2360" s="1" t="s">
        <v>111</v>
      </c>
      <c r="CV2360" s="1" t="s">
        <v>111</v>
      </c>
      <c r="CW2360" s="1" t="s">
        <v>1004</v>
      </c>
      <c r="CX2360" s="1">
        <v>16709890917</v>
      </c>
      <c r="CY2360" s="1" t="s">
        <v>641</v>
      </c>
      <c r="CZ2360" s="1" t="s">
        <v>645</v>
      </c>
      <c r="DA2360" s="1" t="s">
        <v>111</v>
      </c>
      <c r="DB2360" s="1" t="s">
        <v>112</v>
      </c>
    </row>
    <row r="2361" spans="1:111" ht="15.6" customHeight="1" x14ac:dyDescent="0.25">
      <c r="A2361" s="1" t="s">
        <v>21048</v>
      </c>
      <c r="B2361" s="1" t="s">
        <v>238</v>
      </c>
      <c r="C2361" s="2">
        <v>44308.191185300922</v>
      </c>
      <c r="D2361" s="2">
        <v>44341</v>
      </c>
      <c r="E2361" s="1" t="s">
        <v>110</v>
      </c>
      <c r="F2361" s="2">
        <v>44468.833333333336</v>
      </c>
      <c r="G2361" s="1" t="s">
        <v>112</v>
      </c>
      <c r="H2361" s="1" t="s">
        <v>112</v>
      </c>
      <c r="I2361" s="1" t="s">
        <v>112</v>
      </c>
      <c r="J2361" s="1" t="s">
        <v>2758</v>
      </c>
      <c r="K2361" s="1" t="s">
        <v>1979</v>
      </c>
      <c r="L2361" s="1" t="s">
        <v>941</v>
      </c>
      <c r="M2361" s="1" t="s">
        <v>942</v>
      </c>
      <c r="N2361" s="1" t="s">
        <v>116</v>
      </c>
      <c r="O2361" s="1" t="s">
        <v>117</v>
      </c>
      <c r="P2361" s="9">
        <v>96950</v>
      </c>
      <c r="Q2361" s="1" t="s">
        <v>118</v>
      </c>
      <c r="S2361" s="1">
        <v>16702352883</v>
      </c>
      <c r="U2361" s="1">
        <v>561320</v>
      </c>
      <c r="V2361" s="1" t="s">
        <v>119</v>
      </c>
      <c r="X2361" s="1" t="s">
        <v>943</v>
      </c>
      <c r="Y2361" s="1" t="s">
        <v>944</v>
      </c>
      <c r="Z2361" s="1" t="s">
        <v>945</v>
      </c>
      <c r="AA2361" s="1" t="s">
        <v>373</v>
      </c>
      <c r="AB2361" s="1" t="s">
        <v>941</v>
      </c>
      <c r="AC2361" s="1" t="s">
        <v>4283</v>
      </c>
      <c r="AD2361" s="1" t="s">
        <v>116</v>
      </c>
      <c r="AE2361" s="1" t="s">
        <v>117</v>
      </c>
      <c r="AF2361" s="9">
        <v>96950</v>
      </c>
      <c r="AG2361" s="1" t="s">
        <v>118</v>
      </c>
      <c r="AI2361" s="1">
        <v>16702352883</v>
      </c>
      <c r="AK2361" s="1" t="s">
        <v>530</v>
      </c>
      <c r="BC2361" s="1" t="str">
        <f>"43-3031.00"</f>
        <v>43-3031.00</v>
      </c>
      <c r="BD2361" s="1" t="s">
        <v>389</v>
      </c>
      <c r="BE2361" s="1" t="s">
        <v>4284</v>
      </c>
      <c r="BF2361" s="1" t="s">
        <v>4285</v>
      </c>
      <c r="BG2361" s="1">
        <v>5</v>
      </c>
      <c r="BH2361" s="1">
        <v>5</v>
      </c>
      <c r="BI2361" s="2">
        <v>44470</v>
      </c>
      <c r="BJ2361" s="2">
        <v>44834</v>
      </c>
      <c r="BK2361" s="2">
        <v>44470</v>
      </c>
      <c r="BL2361" s="2">
        <v>44834</v>
      </c>
      <c r="BM2361" s="1">
        <v>35</v>
      </c>
      <c r="BN2361" s="1">
        <v>0</v>
      </c>
      <c r="BO2361" s="1">
        <v>7</v>
      </c>
      <c r="BP2361" s="1">
        <v>7</v>
      </c>
      <c r="BQ2361" s="1">
        <v>7</v>
      </c>
      <c r="BR2361" s="1">
        <v>7</v>
      </c>
      <c r="BS2361" s="1">
        <v>7</v>
      </c>
      <c r="BT2361" s="1">
        <v>0</v>
      </c>
      <c r="BU2361" s="1" t="str">
        <f>"9:00 AM"</f>
        <v>9:00 AM</v>
      </c>
      <c r="BV2361" s="1" t="str">
        <f>"5:00 PM"</f>
        <v>5:00 PM</v>
      </c>
      <c r="BW2361" s="1" t="s">
        <v>135</v>
      </c>
      <c r="BX2361" s="1">
        <v>6</v>
      </c>
      <c r="BY2361" s="1">
        <v>12</v>
      </c>
      <c r="BZ2361" s="1" t="s">
        <v>112</v>
      </c>
      <c r="CA2361" s="1">
        <v>0</v>
      </c>
      <c r="CB2361" s="4" t="s">
        <v>21049</v>
      </c>
      <c r="CC2361" s="1" t="s">
        <v>941</v>
      </c>
      <c r="CD2361" s="1" t="s">
        <v>942</v>
      </c>
      <c r="CE2361" s="1" t="s">
        <v>116</v>
      </c>
      <c r="CF2361" s="1" t="s">
        <v>117</v>
      </c>
      <c r="CG2361" s="1">
        <v>96950</v>
      </c>
      <c r="CH2361" s="3">
        <v>9.49</v>
      </c>
      <c r="CI2361" s="3">
        <v>13</v>
      </c>
      <c r="CJ2361" s="3">
        <v>14.24</v>
      </c>
      <c r="CK2361" s="3">
        <v>19.5</v>
      </c>
      <c r="CL2361" s="1" t="s">
        <v>137</v>
      </c>
      <c r="CM2361" s="1" t="s">
        <v>138</v>
      </c>
      <c r="CN2361" s="1" t="s">
        <v>139</v>
      </c>
      <c r="CP2361" s="1" t="s">
        <v>112</v>
      </c>
      <c r="CQ2361" s="1" t="s">
        <v>111</v>
      </c>
      <c r="CR2361" s="1" t="s">
        <v>112</v>
      </c>
      <c r="CS2361" s="1" t="s">
        <v>111</v>
      </c>
      <c r="CT2361" s="1" t="s">
        <v>111</v>
      </c>
      <c r="CU2361" s="1" t="s">
        <v>111</v>
      </c>
      <c r="CV2361" s="1" t="s">
        <v>138</v>
      </c>
      <c r="CW2361" s="1" t="s">
        <v>138</v>
      </c>
      <c r="CX2361" s="1">
        <v>16702352883</v>
      </c>
      <c r="CY2361" s="1" t="s">
        <v>530</v>
      </c>
      <c r="CZ2361" s="1" t="s">
        <v>138</v>
      </c>
      <c r="DA2361" s="1" t="s">
        <v>111</v>
      </c>
      <c r="DB2361" s="1" t="s">
        <v>112</v>
      </c>
    </row>
    <row r="2362" spans="1:111" ht="15.6" customHeight="1" x14ac:dyDescent="0.25">
      <c r="A2362" s="1" t="s">
        <v>21053</v>
      </c>
      <c r="B2362" s="1" t="s">
        <v>238</v>
      </c>
      <c r="C2362" s="2">
        <v>44331.040757523151</v>
      </c>
      <c r="D2362" s="2">
        <v>44362</v>
      </c>
      <c r="E2362" s="1" t="s">
        <v>110</v>
      </c>
      <c r="F2362" s="2">
        <v>44468.833333333336</v>
      </c>
      <c r="G2362" s="1" t="s">
        <v>112</v>
      </c>
      <c r="H2362" s="1" t="s">
        <v>112</v>
      </c>
      <c r="I2362" s="1" t="s">
        <v>112</v>
      </c>
      <c r="J2362" s="1" t="s">
        <v>909</v>
      </c>
      <c r="L2362" s="1" t="s">
        <v>910</v>
      </c>
      <c r="M2362" s="1" t="s">
        <v>754</v>
      </c>
      <c r="N2362" s="1" t="s">
        <v>167</v>
      </c>
      <c r="O2362" s="1" t="s">
        <v>117</v>
      </c>
      <c r="P2362" s="9">
        <v>96950</v>
      </c>
      <c r="Q2362" s="1" t="s">
        <v>118</v>
      </c>
      <c r="S2362" s="1">
        <v>16702350561</v>
      </c>
      <c r="T2362" s="1">
        <v>115</v>
      </c>
      <c r="U2362" s="1">
        <v>531110</v>
      </c>
      <c r="V2362" s="1" t="s">
        <v>119</v>
      </c>
      <c r="X2362" s="1" t="s">
        <v>911</v>
      </c>
      <c r="Y2362" s="1" t="s">
        <v>912</v>
      </c>
      <c r="Z2362" s="1" t="s">
        <v>913</v>
      </c>
      <c r="AA2362" s="1" t="s">
        <v>914</v>
      </c>
      <c r="AB2362" s="1" t="s">
        <v>915</v>
      </c>
      <c r="AC2362" s="1" t="s">
        <v>916</v>
      </c>
      <c r="AD2362" s="1" t="s">
        <v>167</v>
      </c>
      <c r="AE2362" s="1" t="s">
        <v>117</v>
      </c>
      <c r="AF2362" s="9">
        <v>96950</v>
      </c>
      <c r="AG2362" s="1" t="s">
        <v>118</v>
      </c>
      <c r="AI2362" s="1">
        <v>16702350561</v>
      </c>
      <c r="AJ2362" s="1">
        <v>115</v>
      </c>
      <c r="AK2362" s="1" t="s">
        <v>917</v>
      </c>
      <c r="BC2362" s="1" t="str">
        <f>"37-2011.00"</f>
        <v>37-2011.00</v>
      </c>
      <c r="BD2362" s="1" t="s">
        <v>676</v>
      </c>
      <c r="BE2362" s="1" t="s">
        <v>918</v>
      </c>
      <c r="BF2362" s="1" t="s">
        <v>919</v>
      </c>
      <c r="BG2362" s="1">
        <v>1</v>
      </c>
      <c r="BH2362" s="1">
        <v>1</v>
      </c>
      <c r="BI2362" s="2">
        <v>44470</v>
      </c>
      <c r="BJ2362" s="2">
        <v>44834</v>
      </c>
      <c r="BK2362" s="2">
        <v>44470</v>
      </c>
      <c r="BL2362" s="2">
        <v>44834</v>
      </c>
      <c r="BM2362" s="1">
        <v>35</v>
      </c>
      <c r="BN2362" s="1">
        <v>0</v>
      </c>
      <c r="BO2362" s="1">
        <v>7</v>
      </c>
      <c r="BP2362" s="1">
        <v>7</v>
      </c>
      <c r="BQ2362" s="1">
        <v>7</v>
      </c>
      <c r="BR2362" s="1">
        <v>7</v>
      </c>
      <c r="BS2362" s="1">
        <v>7</v>
      </c>
      <c r="BT2362" s="1">
        <v>0</v>
      </c>
      <c r="BU2362" s="1" t="str">
        <f>"8:00 AM"</f>
        <v>8:00 AM</v>
      </c>
      <c r="BV2362" s="1" t="str">
        <f>"5:00 PM"</f>
        <v>5:00 PM</v>
      </c>
      <c r="BW2362" s="1" t="s">
        <v>135</v>
      </c>
      <c r="BX2362" s="1">
        <v>0</v>
      </c>
      <c r="BY2362" s="1">
        <v>12</v>
      </c>
      <c r="BZ2362" s="1" t="s">
        <v>112</v>
      </c>
      <c r="CB2362" s="4" t="s">
        <v>21054</v>
      </c>
      <c r="CC2362" s="1" t="s">
        <v>921</v>
      </c>
      <c r="CD2362" s="1" t="s">
        <v>754</v>
      </c>
      <c r="CE2362" s="1" t="s">
        <v>167</v>
      </c>
      <c r="CF2362" s="1" t="s">
        <v>117</v>
      </c>
      <c r="CG2362" s="1">
        <v>96950</v>
      </c>
      <c r="CH2362" s="3">
        <v>8.0500000000000007</v>
      </c>
      <c r="CI2362" s="3">
        <v>8.0500000000000007</v>
      </c>
      <c r="CJ2362" s="3">
        <v>12.08</v>
      </c>
      <c r="CK2362" s="3">
        <v>12.08</v>
      </c>
      <c r="CL2362" s="1" t="s">
        <v>137</v>
      </c>
      <c r="CM2362" s="1" t="s">
        <v>922</v>
      </c>
      <c r="CN2362" s="1" t="s">
        <v>139</v>
      </c>
      <c r="CP2362" s="1" t="s">
        <v>112</v>
      </c>
      <c r="CQ2362" s="1" t="s">
        <v>111</v>
      </c>
      <c r="CR2362" s="1" t="s">
        <v>112</v>
      </c>
      <c r="CS2362" s="1" t="s">
        <v>111</v>
      </c>
      <c r="CT2362" s="1" t="s">
        <v>111</v>
      </c>
      <c r="CU2362" s="1" t="s">
        <v>111</v>
      </c>
      <c r="CV2362" s="1" t="s">
        <v>138</v>
      </c>
      <c r="CW2362" s="1" t="s">
        <v>714</v>
      </c>
      <c r="CX2362" s="1">
        <v>16702350561</v>
      </c>
      <c r="CY2362" s="1" t="s">
        <v>917</v>
      </c>
      <c r="CZ2362" s="1" t="s">
        <v>716</v>
      </c>
      <c r="DA2362" s="1" t="s">
        <v>111</v>
      </c>
      <c r="DB2362" s="1" t="s">
        <v>112</v>
      </c>
    </row>
    <row r="2363" spans="1:111" ht="15.6" customHeight="1" x14ac:dyDescent="0.25">
      <c r="A2363" s="1" t="s">
        <v>21056</v>
      </c>
      <c r="B2363" s="1" t="s">
        <v>238</v>
      </c>
      <c r="C2363" s="2">
        <v>44303.121525000002</v>
      </c>
      <c r="D2363" s="2">
        <v>44337</v>
      </c>
      <c r="E2363" s="1" t="s">
        <v>110</v>
      </c>
      <c r="F2363" s="2">
        <v>44437.833333333336</v>
      </c>
      <c r="G2363" s="1" t="s">
        <v>112</v>
      </c>
      <c r="H2363" s="1" t="s">
        <v>112</v>
      </c>
      <c r="I2363" s="1" t="s">
        <v>112</v>
      </c>
      <c r="J2363" s="1" t="s">
        <v>18051</v>
      </c>
      <c r="K2363" s="1" t="s">
        <v>18052</v>
      </c>
      <c r="L2363" s="1" t="s">
        <v>7305</v>
      </c>
      <c r="M2363" s="1" t="s">
        <v>1412</v>
      </c>
      <c r="N2363" s="1" t="s">
        <v>116</v>
      </c>
      <c r="O2363" s="1" t="s">
        <v>117</v>
      </c>
      <c r="P2363" s="9">
        <v>96950</v>
      </c>
      <c r="Q2363" s="1" t="s">
        <v>118</v>
      </c>
      <c r="R2363" s="1" t="s">
        <v>362</v>
      </c>
      <c r="S2363" s="1">
        <v>16702357270</v>
      </c>
      <c r="T2363" s="1">
        <v>0</v>
      </c>
      <c r="U2363" s="1">
        <v>44812</v>
      </c>
      <c r="V2363" s="1" t="s">
        <v>119</v>
      </c>
      <c r="X2363" s="1" t="s">
        <v>7406</v>
      </c>
      <c r="Y2363" s="1" t="s">
        <v>21057</v>
      </c>
      <c r="Z2363" s="1" t="s">
        <v>3428</v>
      </c>
      <c r="AA2363" s="1" t="s">
        <v>245</v>
      </c>
      <c r="AB2363" s="1" t="s">
        <v>7304</v>
      </c>
      <c r="AC2363" s="1" t="s">
        <v>1412</v>
      </c>
      <c r="AD2363" s="1" t="s">
        <v>116</v>
      </c>
      <c r="AE2363" s="1" t="s">
        <v>117</v>
      </c>
      <c r="AF2363" s="9">
        <v>96950</v>
      </c>
      <c r="AG2363" s="1" t="s">
        <v>118</v>
      </c>
      <c r="AH2363" s="1" t="s">
        <v>362</v>
      </c>
      <c r="AI2363" s="1">
        <v>16702357270</v>
      </c>
      <c r="AJ2363" s="1">
        <v>0</v>
      </c>
      <c r="AK2363" s="1" t="s">
        <v>7409</v>
      </c>
      <c r="BC2363" s="1" t="str">
        <f>"51-6031.00"</f>
        <v>51-6031.00</v>
      </c>
      <c r="BD2363" s="1" t="s">
        <v>11014</v>
      </c>
      <c r="BE2363" s="1" t="s">
        <v>18054</v>
      </c>
      <c r="BF2363" s="1" t="s">
        <v>11016</v>
      </c>
      <c r="BG2363" s="1">
        <v>1</v>
      </c>
      <c r="BH2363" s="1">
        <v>1</v>
      </c>
      <c r="BI2363" s="2">
        <v>44440</v>
      </c>
      <c r="BJ2363" s="2">
        <v>44803</v>
      </c>
      <c r="BK2363" s="2">
        <v>44440</v>
      </c>
      <c r="BL2363" s="2">
        <v>44803</v>
      </c>
      <c r="BM2363" s="1">
        <v>35</v>
      </c>
      <c r="BN2363" s="1">
        <v>0</v>
      </c>
      <c r="BO2363" s="1">
        <v>7</v>
      </c>
      <c r="BP2363" s="1">
        <v>7</v>
      </c>
      <c r="BQ2363" s="1">
        <v>7</v>
      </c>
      <c r="BR2363" s="1">
        <v>7</v>
      </c>
      <c r="BS2363" s="1">
        <v>7</v>
      </c>
      <c r="BT2363" s="1">
        <v>0</v>
      </c>
      <c r="BU2363" s="1" t="str">
        <f>"8:00 AM"</f>
        <v>8:00 AM</v>
      </c>
      <c r="BV2363" s="1" t="str">
        <f>"4:00 PM"</f>
        <v>4:00 PM</v>
      </c>
      <c r="BW2363" s="1" t="s">
        <v>135</v>
      </c>
      <c r="BX2363" s="1">
        <v>0</v>
      </c>
      <c r="BY2363" s="1">
        <v>3</v>
      </c>
      <c r="BZ2363" s="1" t="s">
        <v>112</v>
      </c>
      <c r="CA2363" s="1">
        <v>0</v>
      </c>
      <c r="CB2363" s="1" t="s">
        <v>18055</v>
      </c>
      <c r="CC2363" s="1" t="s">
        <v>7304</v>
      </c>
      <c r="CD2363" s="1" t="s">
        <v>1412</v>
      </c>
      <c r="CE2363" s="1" t="s">
        <v>116</v>
      </c>
      <c r="CF2363" s="1" t="s">
        <v>117</v>
      </c>
      <c r="CG2363" s="1">
        <v>96950</v>
      </c>
      <c r="CH2363" s="3">
        <v>8.51</v>
      </c>
      <c r="CI2363" s="3">
        <v>8.51</v>
      </c>
      <c r="CL2363" s="1" t="s">
        <v>137</v>
      </c>
      <c r="CM2363" s="1" t="s">
        <v>138</v>
      </c>
      <c r="CN2363" s="1" t="s">
        <v>139</v>
      </c>
      <c r="CP2363" s="1" t="s">
        <v>112</v>
      </c>
      <c r="CQ2363" s="1" t="s">
        <v>111</v>
      </c>
      <c r="CR2363" s="1" t="s">
        <v>112</v>
      </c>
      <c r="CS2363" s="1" t="s">
        <v>112</v>
      </c>
      <c r="CT2363" s="1" t="s">
        <v>138</v>
      </c>
      <c r="CU2363" s="1" t="s">
        <v>111</v>
      </c>
      <c r="CV2363" s="1" t="s">
        <v>138</v>
      </c>
      <c r="CW2363" s="1" t="s">
        <v>138</v>
      </c>
      <c r="CX2363" s="1">
        <v>16702357270</v>
      </c>
      <c r="CY2363" s="1" t="s">
        <v>7409</v>
      </c>
      <c r="CZ2363" s="1" t="s">
        <v>428</v>
      </c>
      <c r="DA2363" s="1" t="s">
        <v>111</v>
      </c>
      <c r="DB2363" s="1" t="s">
        <v>112</v>
      </c>
    </row>
    <row r="2364" spans="1:111" ht="15.6" customHeight="1" x14ac:dyDescent="0.25">
      <c r="A2364" s="1" t="s">
        <v>21058</v>
      </c>
      <c r="B2364" s="1" t="s">
        <v>238</v>
      </c>
      <c r="C2364" s="2">
        <v>44371.979761689814</v>
      </c>
      <c r="D2364" s="2">
        <v>44414</v>
      </c>
      <c r="E2364" s="1" t="s">
        <v>110</v>
      </c>
      <c r="F2364" s="2">
        <v>44468.833333333336</v>
      </c>
      <c r="G2364" s="1" t="s">
        <v>111</v>
      </c>
      <c r="H2364" s="1" t="s">
        <v>112</v>
      </c>
      <c r="I2364" s="1" t="s">
        <v>112</v>
      </c>
      <c r="J2364" s="1" t="s">
        <v>11232</v>
      </c>
      <c r="K2364" s="1" t="s">
        <v>138</v>
      </c>
      <c r="L2364" s="1" t="s">
        <v>11233</v>
      </c>
      <c r="M2364" s="1" t="s">
        <v>11234</v>
      </c>
      <c r="N2364" s="1" t="s">
        <v>167</v>
      </c>
      <c r="O2364" s="1" t="s">
        <v>117</v>
      </c>
      <c r="P2364" s="9">
        <v>96950</v>
      </c>
      <c r="Q2364" s="1" t="s">
        <v>118</v>
      </c>
      <c r="R2364" s="1" t="s">
        <v>138</v>
      </c>
      <c r="S2364" s="1">
        <v>16702355004</v>
      </c>
      <c r="U2364" s="1">
        <v>53111</v>
      </c>
      <c r="V2364" s="1" t="s">
        <v>119</v>
      </c>
      <c r="X2364" s="1" t="s">
        <v>385</v>
      </c>
      <c r="Y2364" s="1" t="s">
        <v>2747</v>
      </c>
      <c r="Z2364" s="1" t="s">
        <v>2748</v>
      </c>
      <c r="AA2364" s="1" t="s">
        <v>387</v>
      </c>
      <c r="AB2364" s="1" t="s">
        <v>2753</v>
      </c>
      <c r="AC2364" s="1" t="s">
        <v>2754</v>
      </c>
      <c r="AD2364" s="1" t="s">
        <v>167</v>
      </c>
      <c r="AE2364" s="1" t="s">
        <v>117</v>
      </c>
      <c r="AF2364" s="9">
        <v>96950</v>
      </c>
      <c r="AG2364" s="1" t="s">
        <v>118</v>
      </c>
      <c r="AH2364" s="1" t="s">
        <v>138</v>
      </c>
      <c r="AI2364" s="1">
        <v>16702355004</v>
      </c>
      <c r="AK2364" s="1" t="s">
        <v>11235</v>
      </c>
      <c r="BC2364" s="1" t="str">
        <f>"49-9071.00"</f>
        <v>49-9071.00</v>
      </c>
      <c r="BD2364" s="1" t="s">
        <v>214</v>
      </c>
      <c r="BE2364" s="1" t="s">
        <v>11236</v>
      </c>
      <c r="BF2364" s="1" t="s">
        <v>212</v>
      </c>
      <c r="BG2364" s="1">
        <v>2</v>
      </c>
      <c r="BH2364" s="1">
        <v>2</v>
      </c>
      <c r="BI2364" s="2">
        <v>44470</v>
      </c>
      <c r="BJ2364" s="2">
        <v>45565</v>
      </c>
      <c r="BK2364" s="2">
        <v>44470</v>
      </c>
      <c r="BL2364" s="2">
        <v>45565</v>
      </c>
      <c r="BM2364" s="1">
        <v>35</v>
      </c>
      <c r="BN2364" s="1">
        <v>0</v>
      </c>
      <c r="BO2364" s="1">
        <v>6</v>
      </c>
      <c r="BP2364" s="1">
        <v>6</v>
      </c>
      <c r="BQ2364" s="1">
        <v>6</v>
      </c>
      <c r="BR2364" s="1">
        <v>6</v>
      </c>
      <c r="BS2364" s="1">
        <v>6</v>
      </c>
      <c r="BT2364" s="1">
        <v>5</v>
      </c>
      <c r="BU2364" s="1" t="str">
        <f>"8:00 AM"</f>
        <v>8:00 AM</v>
      </c>
      <c r="BV2364" s="1" t="str">
        <f>"5:00 PM"</f>
        <v>5:00 PM</v>
      </c>
      <c r="BW2364" s="1" t="s">
        <v>230</v>
      </c>
      <c r="BX2364" s="1">
        <v>0</v>
      </c>
      <c r="BY2364" s="1">
        <v>24</v>
      </c>
      <c r="BZ2364" s="1" t="s">
        <v>112</v>
      </c>
      <c r="CB2364" s="1" t="s">
        <v>11237</v>
      </c>
      <c r="CC2364" s="1" t="s">
        <v>11238</v>
      </c>
      <c r="CD2364" s="1" t="s">
        <v>2754</v>
      </c>
      <c r="CE2364" s="1" t="s">
        <v>167</v>
      </c>
      <c r="CF2364" s="1" t="s">
        <v>117</v>
      </c>
      <c r="CG2364" s="1">
        <v>96950</v>
      </c>
      <c r="CH2364" s="3">
        <v>8.7100000000000009</v>
      </c>
      <c r="CI2364" s="3">
        <v>8.7100000000000009</v>
      </c>
      <c r="CJ2364" s="3">
        <v>13.07</v>
      </c>
      <c r="CK2364" s="3">
        <v>13.07</v>
      </c>
      <c r="CL2364" s="1" t="s">
        <v>137</v>
      </c>
      <c r="CM2364" s="1" t="s">
        <v>138</v>
      </c>
      <c r="CN2364" s="1" t="s">
        <v>139</v>
      </c>
      <c r="CP2364" s="1" t="s">
        <v>112</v>
      </c>
      <c r="CQ2364" s="1" t="s">
        <v>111</v>
      </c>
      <c r="CR2364" s="1" t="s">
        <v>112</v>
      </c>
      <c r="CS2364" s="1" t="s">
        <v>111</v>
      </c>
      <c r="CT2364" s="1" t="s">
        <v>138</v>
      </c>
      <c r="CU2364" s="1" t="s">
        <v>111</v>
      </c>
      <c r="CV2364" s="1" t="s">
        <v>138</v>
      </c>
      <c r="CW2364" s="1" t="s">
        <v>14972</v>
      </c>
      <c r="CX2364" s="1">
        <v>16702355004</v>
      </c>
      <c r="CY2364" s="1" t="s">
        <v>11240</v>
      </c>
      <c r="CZ2364" s="1" t="s">
        <v>138</v>
      </c>
      <c r="DA2364" s="1" t="s">
        <v>111</v>
      </c>
      <c r="DB2364" s="1" t="s">
        <v>112</v>
      </c>
      <c r="DC2364" s="1" t="s">
        <v>230</v>
      </c>
    </row>
    <row r="2365" spans="1:111" ht="15.6" customHeight="1" x14ac:dyDescent="0.25">
      <c r="A2365" s="1" t="s">
        <v>21061</v>
      </c>
      <c r="B2365" s="1" t="s">
        <v>238</v>
      </c>
      <c r="C2365" s="2">
        <v>44386.216495023145</v>
      </c>
      <c r="D2365" s="2">
        <v>44421</v>
      </c>
      <c r="E2365" s="1" t="s">
        <v>110</v>
      </c>
      <c r="F2365" s="2">
        <v>44468.833333333336</v>
      </c>
      <c r="G2365" s="1" t="s">
        <v>112</v>
      </c>
      <c r="H2365" s="1" t="s">
        <v>112</v>
      </c>
      <c r="I2365" s="1" t="s">
        <v>112</v>
      </c>
      <c r="J2365" s="1" t="s">
        <v>6139</v>
      </c>
      <c r="K2365" s="1" t="s">
        <v>4348</v>
      </c>
      <c r="L2365" s="1" t="s">
        <v>4349</v>
      </c>
      <c r="M2365" s="1" t="s">
        <v>4350</v>
      </c>
      <c r="N2365" s="1" t="s">
        <v>116</v>
      </c>
      <c r="O2365" s="1" t="s">
        <v>117</v>
      </c>
      <c r="P2365" s="9">
        <v>96950</v>
      </c>
      <c r="Q2365" s="1" t="s">
        <v>118</v>
      </c>
      <c r="S2365" s="1">
        <v>16703223311</v>
      </c>
      <c r="T2365" s="1">
        <v>4504</v>
      </c>
      <c r="U2365" s="1">
        <v>72111</v>
      </c>
      <c r="V2365" s="1" t="s">
        <v>119</v>
      </c>
      <c r="X2365" s="1" t="s">
        <v>656</v>
      </c>
      <c r="Y2365" s="1" t="s">
        <v>6140</v>
      </c>
      <c r="AA2365" s="1" t="s">
        <v>1129</v>
      </c>
      <c r="AB2365" s="1" t="s">
        <v>4349</v>
      </c>
      <c r="AC2365" s="1" t="s">
        <v>4350</v>
      </c>
      <c r="AD2365" s="1" t="s">
        <v>116</v>
      </c>
      <c r="AE2365" s="1" t="s">
        <v>117</v>
      </c>
      <c r="AF2365" s="9">
        <v>96950</v>
      </c>
      <c r="AG2365" s="1" t="s">
        <v>118</v>
      </c>
      <c r="AI2365" s="1">
        <v>16703223311</v>
      </c>
      <c r="AJ2365" s="1">
        <v>4504</v>
      </c>
      <c r="AK2365" s="1" t="s">
        <v>4352</v>
      </c>
      <c r="BC2365" s="1" t="str">
        <f>"51-3011.00"</f>
        <v>51-3011.00</v>
      </c>
      <c r="BD2365" s="1" t="s">
        <v>1079</v>
      </c>
      <c r="BE2365" s="1" t="s">
        <v>8323</v>
      </c>
      <c r="BF2365" s="1" t="s">
        <v>1081</v>
      </c>
      <c r="BG2365" s="1">
        <v>1</v>
      </c>
      <c r="BH2365" s="1">
        <v>1</v>
      </c>
      <c r="BI2365" s="2">
        <v>44470</v>
      </c>
      <c r="BJ2365" s="2">
        <v>44834</v>
      </c>
      <c r="BK2365" s="2">
        <v>44470</v>
      </c>
      <c r="BL2365" s="2">
        <v>44834</v>
      </c>
      <c r="BM2365" s="1">
        <v>40</v>
      </c>
      <c r="BN2365" s="1">
        <v>0</v>
      </c>
      <c r="BO2365" s="1">
        <v>8</v>
      </c>
      <c r="BP2365" s="1">
        <v>8</v>
      </c>
      <c r="BQ2365" s="1">
        <v>8</v>
      </c>
      <c r="BR2365" s="1">
        <v>8</v>
      </c>
      <c r="BS2365" s="1">
        <v>8</v>
      </c>
      <c r="BT2365" s="1">
        <v>0</v>
      </c>
      <c r="BU2365" s="1" t="str">
        <f>"8:00 AM"</f>
        <v>8:00 AM</v>
      </c>
      <c r="BV2365" s="1" t="str">
        <f>"5:00 PM"</f>
        <v>5:00 PM</v>
      </c>
      <c r="BW2365" s="1" t="s">
        <v>135</v>
      </c>
      <c r="BX2365" s="1">
        <v>0</v>
      </c>
      <c r="BY2365" s="1">
        <v>12</v>
      </c>
      <c r="BZ2365" s="1" t="s">
        <v>112</v>
      </c>
      <c r="CB2365" s="1" t="s">
        <v>8309</v>
      </c>
      <c r="CC2365" s="1" t="s">
        <v>4349</v>
      </c>
      <c r="CD2365" s="1" t="s">
        <v>4350</v>
      </c>
      <c r="CE2365" s="1" t="s">
        <v>116</v>
      </c>
      <c r="CF2365" s="1" t="s">
        <v>117</v>
      </c>
      <c r="CG2365" s="1">
        <v>96950</v>
      </c>
      <c r="CH2365" s="3">
        <v>7.96</v>
      </c>
      <c r="CI2365" s="3">
        <v>7.96</v>
      </c>
      <c r="CJ2365" s="3">
        <v>11.94</v>
      </c>
      <c r="CK2365" s="3">
        <v>11.94</v>
      </c>
      <c r="CL2365" s="1" t="s">
        <v>137</v>
      </c>
      <c r="CM2365" s="1" t="s">
        <v>4355</v>
      </c>
      <c r="CN2365" s="1" t="s">
        <v>139</v>
      </c>
      <c r="CP2365" s="1" t="s">
        <v>112</v>
      </c>
      <c r="CQ2365" s="1" t="s">
        <v>111</v>
      </c>
      <c r="CR2365" s="1" t="s">
        <v>112</v>
      </c>
      <c r="CS2365" s="1" t="s">
        <v>111</v>
      </c>
      <c r="CT2365" s="1" t="s">
        <v>138</v>
      </c>
      <c r="CU2365" s="1" t="s">
        <v>111</v>
      </c>
      <c r="CV2365" s="1" t="s">
        <v>111</v>
      </c>
      <c r="CW2365" s="1" t="s">
        <v>5257</v>
      </c>
      <c r="CX2365" s="1">
        <v>16703223311</v>
      </c>
      <c r="CY2365" s="1" t="s">
        <v>4357</v>
      </c>
      <c r="CZ2365" s="1" t="s">
        <v>4358</v>
      </c>
      <c r="DA2365" s="1" t="s">
        <v>111</v>
      </c>
      <c r="DB2365" s="1" t="s">
        <v>112</v>
      </c>
      <c r="DC2365" s="1" t="s">
        <v>4359</v>
      </c>
      <c r="DD2365" s="1" t="s">
        <v>4360</v>
      </c>
      <c r="DE2365" s="1" t="s">
        <v>1747</v>
      </c>
      <c r="DF2365" s="1" t="s">
        <v>4347</v>
      </c>
      <c r="DG2365" s="1" t="s">
        <v>4361</v>
      </c>
    </row>
    <row r="2366" spans="1:111" ht="15.6" customHeight="1" x14ac:dyDescent="0.25">
      <c r="A2366" s="1" t="s">
        <v>21062</v>
      </c>
      <c r="B2366" s="1" t="s">
        <v>238</v>
      </c>
      <c r="C2366" s="2">
        <v>44380.057335185185</v>
      </c>
      <c r="D2366" s="2">
        <v>44434</v>
      </c>
      <c r="E2366" s="1" t="s">
        <v>110</v>
      </c>
      <c r="F2366" s="2">
        <v>44468.833333333336</v>
      </c>
      <c r="G2366" s="1" t="s">
        <v>112</v>
      </c>
      <c r="H2366" s="1" t="s">
        <v>112</v>
      </c>
      <c r="I2366" s="1" t="s">
        <v>112</v>
      </c>
      <c r="J2366" s="1" t="s">
        <v>21063</v>
      </c>
      <c r="K2366" s="1" t="s">
        <v>21064</v>
      </c>
      <c r="L2366" s="1" t="s">
        <v>7929</v>
      </c>
      <c r="M2366" s="1" t="s">
        <v>21065</v>
      </c>
      <c r="N2366" s="1" t="s">
        <v>116</v>
      </c>
      <c r="O2366" s="1" t="s">
        <v>117</v>
      </c>
      <c r="P2366" s="9">
        <v>96950</v>
      </c>
      <c r="Q2366" s="1" t="s">
        <v>118</v>
      </c>
      <c r="R2366" s="1" t="s">
        <v>138</v>
      </c>
      <c r="S2366" s="1">
        <v>16702881816</v>
      </c>
      <c r="U2366" s="1">
        <v>722320</v>
      </c>
      <c r="V2366" s="1" t="s">
        <v>119</v>
      </c>
      <c r="X2366" s="1" t="s">
        <v>21066</v>
      </c>
      <c r="Y2366" s="1" t="s">
        <v>17060</v>
      </c>
      <c r="Z2366" s="1" t="s">
        <v>21067</v>
      </c>
      <c r="AA2366" s="1" t="s">
        <v>21068</v>
      </c>
      <c r="AB2366" s="1" t="s">
        <v>7929</v>
      </c>
      <c r="AC2366" s="1" t="s">
        <v>21065</v>
      </c>
      <c r="AD2366" s="1" t="s">
        <v>116</v>
      </c>
      <c r="AE2366" s="1" t="s">
        <v>117</v>
      </c>
      <c r="AF2366" s="9">
        <v>96950</v>
      </c>
      <c r="AG2366" s="1" t="s">
        <v>118</v>
      </c>
      <c r="AH2366" s="1" t="s">
        <v>138</v>
      </c>
      <c r="AI2366" s="1">
        <v>16702881816</v>
      </c>
      <c r="AK2366" s="1" t="s">
        <v>21069</v>
      </c>
      <c r="BC2366" s="1" t="str">
        <f>"35-2021.00"</f>
        <v>35-2021.00</v>
      </c>
      <c r="BD2366" s="1" t="s">
        <v>851</v>
      </c>
      <c r="BE2366" s="1" t="s">
        <v>21070</v>
      </c>
      <c r="BF2366" s="1" t="s">
        <v>853</v>
      </c>
      <c r="BG2366" s="1">
        <v>3</v>
      </c>
      <c r="BH2366" s="1">
        <v>3</v>
      </c>
      <c r="BI2366" s="2">
        <v>44470</v>
      </c>
      <c r="BJ2366" s="2">
        <v>44834</v>
      </c>
      <c r="BK2366" s="2">
        <v>44470</v>
      </c>
      <c r="BL2366" s="2">
        <v>44834</v>
      </c>
      <c r="BM2366" s="1">
        <v>40</v>
      </c>
      <c r="BN2366" s="1">
        <v>6</v>
      </c>
      <c r="BO2366" s="1">
        <v>5</v>
      </c>
      <c r="BP2366" s="1">
        <v>6</v>
      </c>
      <c r="BQ2366" s="1">
        <v>5</v>
      </c>
      <c r="BR2366" s="1">
        <v>5</v>
      </c>
      <c r="BS2366" s="1">
        <v>6</v>
      </c>
      <c r="BT2366" s="1">
        <v>7</v>
      </c>
      <c r="BU2366" s="1" t="str">
        <f>"2:00 AM"</f>
        <v>2:00 AM</v>
      </c>
      <c r="BV2366" s="1" t="str">
        <f>"5:00 PM"</f>
        <v>5:00 PM</v>
      </c>
      <c r="BW2366" s="1" t="s">
        <v>135</v>
      </c>
      <c r="BX2366" s="1">
        <v>0</v>
      </c>
      <c r="BY2366" s="1">
        <v>3</v>
      </c>
      <c r="BZ2366" s="1" t="s">
        <v>112</v>
      </c>
      <c r="CB2366" s="1" t="s">
        <v>21071</v>
      </c>
      <c r="CC2366" s="1" t="s">
        <v>21072</v>
      </c>
      <c r="CD2366" s="1" t="s">
        <v>21065</v>
      </c>
      <c r="CE2366" s="1" t="s">
        <v>116</v>
      </c>
      <c r="CF2366" s="1" t="s">
        <v>117</v>
      </c>
      <c r="CG2366" s="1">
        <v>96950</v>
      </c>
      <c r="CH2366" s="3">
        <v>7.99</v>
      </c>
      <c r="CI2366" s="3">
        <v>7.99</v>
      </c>
      <c r="CJ2366" s="3">
        <v>11.99</v>
      </c>
      <c r="CK2366" s="3">
        <v>11.99</v>
      </c>
      <c r="CL2366" s="1" t="s">
        <v>137</v>
      </c>
      <c r="CM2366" s="1" t="s">
        <v>21073</v>
      </c>
      <c r="CN2366" s="1" t="s">
        <v>139</v>
      </c>
      <c r="CP2366" s="1" t="s">
        <v>112</v>
      </c>
      <c r="CQ2366" s="1" t="s">
        <v>111</v>
      </c>
      <c r="CR2366" s="1" t="s">
        <v>112</v>
      </c>
      <c r="CS2366" s="1" t="s">
        <v>111</v>
      </c>
      <c r="CT2366" s="1" t="s">
        <v>138</v>
      </c>
      <c r="CU2366" s="1" t="s">
        <v>111</v>
      </c>
      <c r="CV2366" s="1" t="s">
        <v>138</v>
      </c>
      <c r="CW2366" s="1" t="s">
        <v>138</v>
      </c>
      <c r="CX2366" s="1">
        <v>16702881816</v>
      </c>
      <c r="CY2366" s="1" t="s">
        <v>21069</v>
      </c>
      <c r="CZ2366" s="1" t="s">
        <v>138</v>
      </c>
      <c r="DA2366" s="1" t="s">
        <v>111</v>
      </c>
      <c r="DB2366" s="1" t="s">
        <v>112</v>
      </c>
    </row>
    <row r="2367" spans="1:111" ht="15.6" customHeight="1" x14ac:dyDescent="0.25">
      <c r="A2367" s="1" t="s">
        <v>21074</v>
      </c>
      <c r="B2367" s="1" t="s">
        <v>238</v>
      </c>
      <c r="C2367" s="2">
        <v>44354.870484027779</v>
      </c>
      <c r="D2367" s="2">
        <v>44399</v>
      </c>
      <c r="E2367" s="1" t="s">
        <v>110</v>
      </c>
      <c r="F2367" s="2">
        <v>44468.833333333336</v>
      </c>
      <c r="G2367" s="1" t="s">
        <v>111</v>
      </c>
      <c r="H2367" s="1" t="s">
        <v>112</v>
      </c>
      <c r="I2367" s="1" t="s">
        <v>112</v>
      </c>
      <c r="J2367" s="1" t="s">
        <v>8244</v>
      </c>
      <c r="K2367" s="1" t="s">
        <v>8245</v>
      </c>
      <c r="L2367" s="1" t="s">
        <v>8246</v>
      </c>
      <c r="M2367" s="1" t="s">
        <v>2272</v>
      </c>
      <c r="N2367" s="1" t="s">
        <v>116</v>
      </c>
      <c r="O2367" s="1" t="s">
        <v>117</v>
      </c>
      <c r="P2367" s="9">
        <v>96950</v>
      </c>
      <c r="Q2367" s="1" t="s">
        <v>118</v>
      </c>
      <c r="R2367" s="1" t="s">
        <v>138</v>
      </c>
      <c r="S2367" s="1">
        <v>16704839942</v>
      </c>
      <c r="U2367" s="1">
        <v>23611</v>
      </c>
      <c r="V2367" s="1" t="s">
        <v>119</v>
      </c>
      <c r="X2367" s="1" t="s">
        <v>5468</v>
      </c>
      <c r="Y2367" s="1" t="s">
        <v>771</v>
      </c>
      <c r="Z2367" s="1" t="s">
        <v>8247</v>
      </c>
      <c r="AA2367" s="1" t="s">
        <v>373</v>
      </c>
      <c r="AB2367" s="1" t="s">
        <v>8246</v>
      </c>
      <c r="AC2367" s="1" t="s">
        <v>2272</v>
      </c>
      <c r="AD2367" s="1" t="s">
        <v>116</v>
      </c>
      <c r="AE2367" s="1" t="s">
        <v>117</v>
      </c>
      <c r="AF2367" s="9">
        <v>96950</v>
      </c>
      <c r="AG2367" s="1" t="s">
        <v>118</v>
      </c>
      <c r="AH2367" s="1" t="s">
        <v>138</v>
      </c>
      <c r="AI2367" s="1">
        <v>16704839942</v>
      </c>
      <c r="AK2367" s="1" t="s">
        <v>8248</v>
      </c>
      <c r="BC2367" s="1" t="str">
        <f>"47-2111.00"</f>
        <v>47-2111.00</v>
      </c>
      <c r="BD2367" s="1" t="s">
        <v>1792</v>
      </c>
      <c r="BE2367" s="1" t="s">
        <v>8249</v>
      </c>
      <c r="BF2367" s="1" t="s">
        <v>1794</v>
      </c>
      <c r="BG2367" s="1">
        <v>2</v>
      </c>
      <c r="BH2367" s="1">
        <v>2</v>
      </c>
      <c r="BI2367" s="2">
        <v>44470</v>
      </c>
      <c r="BJ2367" s="2">
        <v>44834</v>
      </c>
      <c r="BK2367" s="2">
        <v>44470</v>
      </c>
      <c r="BL2367" s="2">
        <v>44834</v>
      </c>
      <c r="BM2367" s="1">
        <v>35</v>
      </c>
      <c r="BN2367" s="1">
        <v>0</v>
      </c>
      <c r="BO2367" s="1">
        <v>7</v>
      </c>
      <c r="BP2367" s="1">
        <v>7</v>
      </c>
      <c r="BQ2367" s="1">
        <v>7</v>
      </c>
      <c r="BR2367" s="1">
        <v>7</v>
      </c>
      <c r="BS2367" s="1">
        <v>7</v>
      </c>
      <c r="BT2367" s="1">
        <v>0</v>
      </c>
      <c r="BU2367" s="1" t="str">
        <f>"7:30 AM"</f>
        <v>7:30 AM</v>
      </c>
      <c r="BV2367" s="1" t="str">
        <f>"3:30 PM"</f>
        <v>3:30 PM</v>
      </c>
      <c r="BW2367" s="1" t="s">
        <v>135</v>
      </c>
      <c r="BX2367" s="1">
        <v>0</v>
      </c>
      <c r="BY2367" s="1">
        <v>24</v>
      </c>
      <c r="BZ2367" s="1" t="s">
        <v>112</v>
      </c>
      <c r="CB2367" s="1" t="s">
        <v>138</v>
      </c>
      <c r="CC2367" s="1" t="s">
        <v>8246</v>
      </c>
      <c r="CD2367" s="1" t="s">
        <v>2272</v>
      </c>
      <c r="CE2367" s="1" t="s">
        <v>116</v>
      </c>
      <c r="CF2367" s="1" t="s">
        <v>117</v>
      </c>
      <c r="CG2367" s="1">
        <v>96950</v>
      </c>
      <c r="CH2367" s="3">
        <v>10.53</v>
      </c>
      <c r="CI2367" s="3">
        <v>10.53</v>
      </c>
      <c r="CJ2367" s="3">
        <v>15.79</v>
      </c>
      <c r="CK2367" s="3">
        <v>15.79</v>
      </c>
      <c r="CL2367" s="1" t="s">
        <v>137</v>
      </c>
      <c r="CN2367" s="1" t="s">
        <v>139</v>
      </c>
      <c r="CP2367" s="1" t="s">
        <v>112</v>
      </c>
      <c r="CQ2367" s="1" t="s">
        <v>111</v>
      </c>
      <c r="CR2367" s="1" t="s">
        <v>111</v>
      </c>
      <c r="CS2367" s="1" t="s">
        <v>111</v>
      </c>
      <c r="CT2367" s="1" t="s">
        <v>138</v>
      </c>
      <c r="CU2367" s="1" t="s">
        <v>111</v>
      </c>
      <c r="CV2367" s="1" t="s">
        <v>138</v>
      </c>
      <c r="CW2367" s="1" t="s">
        <v>362</v>
      </c>
      <c r="CX2367" s="1">
        <v>16704839942</v>
      </c>
      <c r="CY2367" s="1" t="s">
        <v>8248</v>
      </c>
      <c r="CZ2367" s="1" t="s">
        <v>138</v>
      </c>
      <c r="DA2367" s="1" t="s">
        <v>111</v>
      </c>
      <c r="DB2367" s="1" t="s">
        <v>112</v>
      </c>
    </row>
    <row r="2368" spans="1:111" ht="15.6" customHeight="1" x14ac:dyDescent="0.25">
      <c r="A2368" s="1" t="s">
        <v>21075</v>
      </c>
      <c r="B2368" s="1" t="s">
        <v>238</v>
      </c>
      <c r="C2368" s="2">
        <v>44281.099336458334</v>
      </c>
      <c r="D2368" s="2">
        <v>44343</v>
      </c>
      <c r="E2368" s="1" t="s">
        <v>180</v>
      </c>
      <c r="G2368" s="1" t="s">
        <v>112</v>
      </c>
      <c r="H2368" s="1" t="s">
        <v>112</v>
      </c>
      <c r="I2368" s="1" t="s">
        <v>112</v>
      </c>
      <c r="J2368" s="1" t="s">
        <v>2289</v>
      </c>
      <c r="L2368" s="1" t="s">
        <v>2290</v>
      </c>
      <c r="M2368" s="1" t="s">
        <v>2291</v>
      </c>
      <c r="N2368" s="1" t="s">
        <v>116</v>
      </c>
      <c r="O2368" s="1" t="s">
        <v>117</v>
      </c>
      <c r="P2368" s="9">
        <v>96950</v>
      </c>
      <c r="Q2368" s="1" t="s">
        <v>118</v>
      </c>
      <c r="S2368" s="1">
        <v>16702356238</v>
      </c>
      <c r="U2368" s="1">
        <v>56132</v>
      </c>
      <c r="V2368" s="1" t="s">
        <v>119</v>
      </c>
      <c r="X2368" s="1" t="s">
        <v>2292</v>
      </c>
      <c r="Y2368" s="1" t="s">
        <v>2293</v>
      </c>
      <c r="Z2368" s="1" t="s">
        <v>2294</v>
      </c>
      <c r="AA2368" s="1" t="s">
        <v>2295</v>
      </c>
      <c r="AB2368" s="1" t="s">
        <v>2290</v>
      </c>
      <c r="AC2368" s="1" t="s">
        <v>2291</v>
      </c>
      <c r="AD2368" s="1" t="s">
        <v>116</v>
      </c>
      <c r="AE2368" s="1" t="s">
        <v>117</v>
      </c>
      <c r="AF2368" s="9">
        <v>96950</v>
      </c>
      <c r="AG2368" s="1" t="s">
        <v>118</v>
      </c>
      <c r="AI2368" s="1">
        <v>16702356238</v>
      </c>
      <c r="AK2368" s="1" t="s">
        <v>2296</v>
      </c>
      <c r="BC2368" s="1" t="str">
        <f>"37-2011.00"</f>
        <v>37-2011.00</v>
      </c>
      <c r="BD2368" s="1" t="s">
        <v>676</v>
      </c>
      <c r="BE2368" s="1" t="s">
        <v>12609</v>
      </c>
      <c r="BF2368" s="1" t="s">
        <v>2298</v>
      </c>
      <c r="BG2368" s="1">
        <v>20</v>
      </c>
      <c r="BH2368" s="1">
        <v>20</v>
      </c>
      <c r="BI2368" s="2">
        <v>44378</v>
      </c>
      <c r="BJ2368" s="2">
        <v>44742</v>
      </c>
      <c r="BK2368" s="2">
        <v>44378</v>
      </c>
      <c r="BL2368" s="2">
        <v>44742</v>
      </c>
      <c r="BM2368" s="1">
        <v>35</v>
      </c>
      <c r="BN2368" s="1">
        <v>0</v>
      </c>
      <c r="BO2368" s="1">
        <v>7</v>
      </c>
      <c r="BP2368" s="1">
        <v>7</v>
      </c>
      <c r="BQ2368" s="1">
        <v>7</v>
      </c>
      <c r="BR2368" s="1">
        <v>7</v>
      </c>
      <c r="BS2368" s="1">
        <v>7</v>
      </c>
      <c r="BT2368" s="1">
        <v>0</v>
      </c>
      <c r="BU2368" s="1" t="str">
        <f>"8:00 AM"</f>
        <v>8:00 AM</v>
      </c>
      <c r="BV2368" s="1" t="str">
        <f>"4:00 PM"</f>
        <v>4:00 PM</v>
      </c>
      <c r="BW2368" s="1" t="s">
        <v>135</v>
      </c>
      <c r="BX2368" s="1">
        <v>0</v>
      </c>
      <c r="BY2368" s="1">
        <v>3</v>
      </c>
      <c r="BZ2368" s="1" t="s">
        <v>112</v>
      </c>
      <c r="CA2368" s="1">
        <v>0</v>
      </c>
      <c r="CB2368" s="1" t="s">
        <v>21076</v>
      </c>
      <c r="CC2368" s="1" t="s">
        <v>21077</v>
      </c>
      <c r="CD2368" s="1" t="s">
        <v>21078</v>
      </c>
      <c r="CE2368" s="1" t="s">
        <v>116</v>
      </c>
      <c r="CF2368" s="1" t="s">
        <v>117</v>
      </c>
      <c r="CG2368" s="1">
        <v>96950</v>
      </c>
      <c r="CH2368" s="3">
        <v>8.0500000000000007</v>
      </c>
      <c r="CI2368" s="3">
        <v>8.0500000000000007</v>
      </c>
      <c r="CJ2368" s="3">
        <v>12.08</v>
      </c>
      <c r="CK2368" s="3">
        <v>12.08</v>
      </c>
      <c r="CL2368" s="1" t="s">
        <v>137</v>
      </c>
      <c r="CN2368" s="1" t="s">
        <v>139</v>
      </c>
      <c r="CP2368" s="1" t="s">
        <v>112</v>
      </c>
      <c r="CQ2368" s="1" t="s">
        <v>111</v>
      </c>
      <c r="CR2368" s="1" t="s">
        <v>112</v>
      </c>
      <c r="CS2368" s="1" t="s">
        <v>111</v>
      </c>
      <c r="CT2368" s="1" t="s">
        <v>138</v>
      </c>
      <c r="CU2368" s="1" t="s">
        <v>111</v>
      </c>
      <c r="CV2368" s="1" t="s">
        <v>111</v>
      </c>
      <c r="CW2368" s="1" t="s">
        <v>21079</v>
      </c>
      <c r="CX2368" s="1">
        <v>16702356238</v>
      </c>
      <c r="CY2368" s="1" t="s">
        <v>2296</v>
      </c>
      <c r="CZ2368" s="1" t="s">
        <v>138</v>
      </c>
      <c r="DA2368" s="1" t="s">
        <v>111</v>
      </c>
      <c r="DB2368" s="1" t="s">
        <v>112</v>
      </c>
    </row>
    <row r="2369" spans="1:111" ht="15.6" customHeight="1" x14ac:dyDescent="0.25">
      <c r="A2369" s="1" t="s">
        <v>21080</v>
      </c>
      <c r="B2369" s="1" t="s">
        <v>238</v>
      </c>
      <c r="C2369" s="2">
        <v>44322.869528124997</v>
      </c>
      <c r="D2369" s="2">
        <v>44364</v>
      </c>
      <c r="E2369" s="1" t="s">
        <v>110</v>
      </c>
      <c r="F2369" s="2">
        <v>44469.833333333336</v>
      </c>
      <c r="G2369" s="1" t="s">
        <v>112</v>
      </c>
      <c r="H2369" s="1" t="s">
        <v>112</v>
      </c>
      <c r="I2369" s="1" t="s">
        <v>112</v>
      </c>
      <c r="J2369" s="1" t="s">
        <v>9074</v>
      </c>
      <c r="K2369" s="1" t="s">
        <v>9075</v>
      </c>
      <c r="L2369" s="1" t="s">
        <v>9076</v>
      </c>
      <c r="N2369" s="1" t="s">
        <v>116</v>
      </c>
      <c r="O2369" s="1" t="s">
        <v>117</v>
      </c>
      <c r="P2369" s="9">
        <v>96950</v>
      </c>
      <c r="Q2369" s="1" t="s">
        <v>118</v>
      </c>
      <c r="S2369" s="1">
        <v>16702852247</v>
      </c>
      <c r="U2369" s="1">
        <v>56152</v>
      </c>
      <c r="V2369" s="1" t="s">
        <v>119</v>
      </c>
      <c r="X2369" s="1" t="s">
        <v>656</v>
      </c>
      <c r="Y2369" s="1" t="s">
        <v>9077</v>
      </c>
      <c r="AA2369" s="1" t="s">
        <v>619</v>
      </c>
      <c r="AB2369" s="1" t="s">
        <v>9076</v>
      </c>
      <c r="AD2369" s="1" t="s">
        <v>116</v>
      </c>
      <c r="AE2369" s="1" t="s">
        <v>117</v>
      </c>
      <c r="AF2369" s="9">
        <v>96950</v>
      </c>
      <c r="AG2369" s="1" t="s">
        <v>118</v>
      </c>
      <c r="AI2369" s="1">
        <v>16702852247</v>
      </c>
      <c r="AK2369" s="1" t="s">
        <v>620</v>
      </c>
      <c r="AL2369" s="1" t="s">
        <v>125</v>
      </c>
      <c r="AM2369" s="1" t="s">
        <v>621</v>
      </c>
      <c r="AN2369" s="1" t="s">
        <v>622</v>
      </c>
      <c r="AP2369" s="1" t="s">
        <v>1284</v>
      </c>
      <c r="AR2369" s="1" t="s">
        <v>116</v>
      </c>
      <c r="AS2369" s="1" t="s">
        <v>117</v>
      </c>
      <c r="AT2369" s="9">
        <v>96950</v>
      </c>
      <c r="AU2369" s="1" t="s">
        <v>118</v>
      </c>
      <c r="AW2369" s="1">
        <v>16702353403</v>
      </c>
      <c r="AY2369" s="1" t="s">
        <v>1871</v>
      </c>
      <c r="AZ2369" s="1" t="s">
        <v>626</v>
      </c>
      <c r="BC2369" s="1" t="str">
        <f>"39-7011.00"</f>
        <v>39-7011.00</v>
      </c>
      <c r="BD2369" s="1" t="s">
        <v>1435</v>
      </c>
      <c r="BE2369" s="1" t="s">
        <v>9078</v>
      </c>
      <c r="BF2369" s="1" t="s">
        <v>3755</v>
      </c>
      <c r="BG2369" s="1">
        <v>2</v>
      </c>
      <c r="BH2369" s="1">
        <v>2</v>
      </c>
      <c r="BI2369" s="2">
        <v>44471</v>
      </c>
      <c r="BJ2369" s="2">
        <v>44835</v>
      </c>
      <c r="BK2369" s="2">
        <v>44471</v>
      </c>
      <c r="BL2369" s="2">
        <v>44835</v>
      </c>
      <c r="BM2369" s="1">
        <v>35</v>
      </c>
      <c r="BN2369" s="1">
        <v>0</v>
      </c>
      <c r="BO2369" s="1">
        <v>7</v>
      </c>
      <c r="BP2369" s="1">
        <v>7</v>
      </c>
      <c r="BQ2369" s="1">
        <v>7</v>
      </c>
      <c r="BR2369" s="1">
        <v>7</v>
      </c>
      <c r="BS2369" s="1">
        <v>7</v>
      </c>
      <c r="BT2369" s="1">
        <v>0</v>
      </c>
      <c r="BU2369" s="1" t="str">
        <f>"9:00 AM"</f>
        <v>9:00 AM</v>
      </c>
      <c r="BV2369" s="1" t="str">
        <f>"5:00 PM"</f>
        <v>5:00 PM</v>
      </c>
      <c r="BW2369" s="1" t="s">
        <v>135</v>
      </c>
      <c r="BX2369" s="1">
        <v>0</v>
      </c>
      <c r="BY2369" s="1">
        <v>24</v>
      </c>
      <c r="BZ2369" s="1" t="s">
        <v>112</v>
      </c>
      <c r="CB2369" s="1" t="s">
        <v>21081</v>
      </c>
      <c r="CC2369" s="1" t="s">
        <v>9080</v>
      </c>
      <c r="CD2369" s="1" t="s">
        <v>9076</v>
      </c>
      <c r="CE2369" s="1" t="s">
        <v>116</v>
      </c>
      <c r="CF2369" s="1" t="s">
        <v>117</v>
      </c>
      <c r="CG2369" s="1">
        <v>96950</v>
      </c>
      <c r="CH2369" s="3">
        <v>12.14</v>
      </c>
      <c r="CI2369" s="3">
        <v>12.14</v>
      </c>
      <c r="CJ2369" s="3">
        <v>18.21</v>
      </c>
      <c r="CK2369" s="3">
        <v>18.21</v>
      </c>
      <c r="CL2369" s="1" t="s">
        <v>137</v>
      </c>
      <c r="CN2369" s="1" t="s">
        <v>139</v>
      </c>
      <c r="CP2369" s="1" t="s">
        <v>112</v>
      </c>
      <c r="CQ2369" s="1" t="s">
        <v>111</v>
      </c>
      <c r="CR2369" s="1" t="s">
        <v>112</v>
      </c>
      <c r="CS2369" s="1" t="s">
        <v>111</v>
      </c>
      <c r="CT2369" s="1" t="s">
        <v>138</v>
      </c>
      <c r="CU2369" s="1" t="s">
        <v>111</v>
      </c>
      <c r="CV2369" s="1" t="s">
        <v>138</v>
      </c>
      <c r="CW2369" s="1" t="s">
        <v>631</v>
      </c>
      <c r="CX2369" s="1">
        <v>16702852247</v>
      </c>
      <c r="CY2369" s="1" t="s">
        <v>620</v>
      </c>
      <c r="CZ2369" s="1" t="s">
        <v>138</v>
      </c>
      <c r="DA2369" s="1" t="s">
        <v>111</v>
      </c>
      <c r="DB2369" s="1" t="s">
        <v>112</v>
      </c>
    </row>
    <row r="2370" spans="1:111" ht="15.6" customHeight="1" x14ac:dyDescent="0.25">
      <c r="A2370" s="1" t="s">
        <v>21082</v>
      </c>
      <c r="B2370" s="1" t="s">
        <v>238</v>
      </c>
      <c r="C2370" s="2">
        <v>44298.86469386574</v>
      </c>
      <c r="D2370" s="2">
        <v>44337</v>
      </c>
      <c r="E2370" s="1" t="s">
        <v>110</v>
      </c>
      <c r="F2370" s="2">
        <v>44468.833333333336</v>
      </c>
      <c r="G2370" s="1" t="s">
        <v>112</v>
      </c>
      <c r="H2370" s="1" t="s">
        <v>112</v>
      </c>
      <c r="I2370" s="1" t="s">
        <v>112</v>
      </c>
      <c r="J2370" s="1" t="s">
        <v>7215</v>
      </c>
      <c r="K2370" s="1" t="s">
        <v>2905</v>
      </c>
      <c r="L2370" s="1" t="s">
        <v>2906</v>
      </c>
      <c r="M2370" s="1" t="s">
        <v>2823</v>
      </c>
      <c r="N2370" s="1" t="s">
        <v>167</v>
      </c>
      <c r="O2370" s="1" t="s">
        <v>117</v>
      </c>
      <c r="P2370" s="9">
        <v>96950</v>
      </c>
      <c r="Q2370" s="1" t="s">
        <v>118</v>
      </c>
      <c r="S2370" s="1">
        <v>16702353027</v>
      </c>
      <c r="U2370" s="1">
        <v>722310</v>
      </c>
      <c r="V2370" s="1" t="s">
        <v>119</v>
      </c>
      <c r="X2370" s="1" t="s">
        <v>2907</v>
      </c>
      <c r="Y2370" s="1" t="s">
        <v>7216</v>
      </c>
      <c r="Z2370" s="1" t="s">
        <v>7217</v>
      </c>
      <c r="AA2370" s="1" t="s">
        <v>511</v>
      </c>
      <c r="AB2370" s="1" t="s">
        <v>2822</v>
      </c>
      <c r="AC2370" s="1" t="s">
        <v>2823</v>
      </c>
      <c r="AD2370" s="1" t="s">
        <v>167</v>
      </c>
      <c r="AE2370" s="1" t="s">
        <v>117</v>
      </c>
      <c r="AF2370" s="9">
        <v>96950</v>
      </c>
      <c r="AG2370" s="1" t="s">
        <v>118</v>
      </c>
      <c r="AI2370" s="1">
        <v>16702353027</v>
      </c>
      <c r="AK2370" s="1" t="s">
        <v>2829</v>
      </c>
      <c r="BC2370" s="1" t="str">
        <f>"35-2012.00"</f>
        <v>35-2012.00</v>
      </c>
      <c r="BD2370" s="1" t="s">
        <v>5019</v>
      </c>
      <c r="BE2370" s="1" t="s">
        <v>7218</v>
      </c>
      <c r="BF2370" s="1" t="s">
        <v>229</v>
      </c>
      <c r="BG2370" s="1">
        <v>1</v>
      </c>
      <c r="BH2370" s="1">
        <v>1</v>
      </c>
      <c r="BI2370" s="2">
        <v>44470</v>
      </c>
      <c r="BJ2370" s="2">
        <v>44834</v>
      </c>
      <c r="BK2370" s="2">
        <v>44470</v>
      </c>
      <c r="BL2370" s="2">
        <v>44834</v>
      </c>
      <c r="BM2370" s="1">
        <v>35</v>
      </c>
      <c r="BN2370" s="1">
        <v>0</v>
      </c>
      <c r="BO2370" s="1">
        <v>7</v>
      </c>
      <c r="BP2370" s="1">
        <v>7</v>
      </c>
      <c r="BQ2370" s="1">
        <v>7</v>
      </c>
      <c r="BR2370" s="1">
        <v>7</v>
      </c>
      <c r="BS2370" s="1">
        <v>7</v>
      </c>
      <c r="BT2370" s="1">
        <v>0</v>
      </c>
      <c r="BU2370" s="1" t="str">
        <f>"2:30 AM"</f>
        <v>2:30 AM</v>
      </c>
      <c r="BV2370" s="1" t="str">
        <f>"9:30 AM"</f>
        <v>9:30 AM</v>
      </c>
      <c r="BW2370" s="1" t="s">
        <v>135</v>
      </c>
      <c r="BX2370" s="1">
        <v>0</v>
      </c>
      <c r="BY2370" s="1">
        <v>12</v>
      </c>
      <c r="BZ2370" s="1" t="s">
        <v>112</v>
      </c>
      <c r="CA2370" s="1">
        <v>0</v>
      </c>
      <c r="CB2370" s="4" t="s">
        <v>21083</v>
      </c>
      <c r="CC2370" s="1" t="s">
        <v>7220</v>
      </c>
      <c r="CD2370" s="1" t="s">
        <v>2828</v>
      </c>
      <c r="CE2370" s="1" t="s">
        <v>157</v>
      </c>
      <c r="CF2370" s="1" t="s">
        <v>117</v>
      </c>
      <c r="CG2370" s="1">
        <v>96950</v>
      </c>
      <c r="CH2370" s="3">
        <v>8.81</v>
      </c>
      <c r="CI2370" s="3">
        <v>11.88</v>
      </c>
      <c r="CJ2370" s="3">
        <v>13.22</v>
      </c>
      <c r="CK2370" s="3">
        <v>17.82</v>
      </c>
      <c r="CL2370" s="1" t="s">
        <v>137</v>
      </c>
      <c r="CM2370" s="1" t="s">
        <v>362</v>
      </c>
      <c r="CN2370" s="1" t="s">
        <v>139</v>
      </c>
      <c r="CP2370" s="1" t="s">
        <v>112</v>
      </c>
      <c r="CQ2370" s="1" t="s">
        <v>111</v>
      </c>
      <c r="CR2370" s="1" t="s">
        <v>112</v>
      </c>
      <c r="CS2370" s="1" t="s">
        <v>111</v>
      </c>
      <c r="CT2370" s="1" t="s">
        <v>138</v>
      </c>
      <c r="CU2370" s="1" t="s">
        <v>111</v>
      </c>
      <c r="CV2370" s="1" t="s">
        <v>138</v>
      </c>
      <c r="CW2370" s="1" t="s">
        <v>21084</v>
      </c>
      <c r="CX2370" s="1">
        <v>16702353027</v>
      </c>
      <c r="CY2370" s="1" t="s">
        <v>2829</v>
      </c>
      <c r="CZ2370" s="1" t="s">
        <v>138</v>
      </c>
      <c r="DA2370" s="1" t="s">
        <v>111</v>
      </c>
      <c r="DB2370" s="1" t="s">
        <v>112</v>
      </c>
    </row>
    <row r="2371" spans="1:111" ht="15.6" customHeight="1" x14ac:dyDescent="0.25">
      <c r="A2371" s="1" t="s">
        <v>21092</v>
      </c>
      <c r="B2371" s="1" t="s">
        <v>238</v>
      </c>
      <c r="C2371" s="2">
        <v>44343.893474074073</v>
      </c>
      <c r="D2371" s="2">
        <v>44371</v>
      </c>
      <c r="E2371" s="1" t="s">
        <v>110</v>
      </c>
      <c r="F2371" s="2">
        <v>44468.833333333336</v>
      </c>
      <c r="G2371" s="1" t="s">
        <v>112</v>
      </c>
      <c r="H2371" s="1" t="s">
        <v>112</v>
      </c>
      <c r="I2371" s="1" t="s">
        <v>112</v>
      </c>
      <c r="J2371" s="1" t="s">
        <v>19149</v>
      </c>
      <c r="K2371" s="1" t="s">
        <v>16018</v>
      </c>
      <c r="L2371" s="1" t="s">
        <v>16019</v>
      </c>
      <c r="M2371" s="1" t="s">
        <v>16020</v>
      </c>
      <c r="N2371" s="1" t="s">
        <v>157</v>
      </c>
      <c r="O2371" s="1" t="s">
        <v>117</v>
      </c>
      <c r="P2371" s="9">
        <v>96950</v>
      </c>
      <c r="Q2371" s="1" t="s">
        <v>118</v>
      </c>
      <c r="S2371" s="1">
        <v>16702336245</v>
      </c>
      <c r="U2371" s="1">
        <v>81211</v>
      </c>
      <c r="V2371" s="1" t="s">
        <v>119</v>
      </c>
      <c r="X2371" s="1" t="s">
        <v>16021</v>
      </c>
      <c r="Y2371" s="1" t="s">
        <v>16022</v>
      </c>
      <c r="Z2371" s="1" t="s">
        <v>16023</v>
      </c>
      <c r="AA2371" s="1" t="s">
        <v>245</v>
      </c>
      <c r="AB2371" s="1" t="s">
        <v>16019</v>
      </c>
      <c r="AC2371" s="1" t="s">
        <v>16020</v>
      </c>
      <c r="AD2371" s="1" t="s">
        <v>157</v>
      </c>
      <c r="AE2371" s="1" t="s">
        <v>117</v>
      </c>
      <c r="AF2371" s="9">
        <v>96950</v>
      </c>
      <c r="AG2371" s="1" t="s">
        <v>118</v>
      </c>
      <c r="AI2371" s="1">
        <v>16702336245</v>
      </c>
      <c r="AK2371" s="1" t="s">
        <v>16026</v>
      </c>
      <c r="BC2371" s="1" t="str">
        <f>"39-5012.00"</f>
        <v>39-5012.00</v>
      </c>
      <c r="BD2371" s="1" t="s">
        <v>1831</v>
      </c>
      <c r="BE2371" s="1" t="s">
        <v>19150</v>
      </c>
      <c r="BF2371" s="1" t="s">
        <v>2053</v>
      </c>
      <c r="BG2371" s="1">
        <v>10</v>
      </c>
      <c r="BH2371" s="1">
        <v>10</v>
      </c>
      <c r="BI2371" s="2">
        <v>44470</v>
      </c>
      <c r="BJ2371" s="2">
        <v>44834</v>
      </c>
      <c r="BK2371" s="2">
        <v>44470</v>
      </c>
      <c r="BL2371" s="2">
        <v>44834</v>
      </c>
      <c r="BM2371" s="1">
        <v>35</v>
      </c>
      <c r="BN2371" s="1">
        <v>0</v>
      </c>
      <c r="BO2371" s="1">
        <v>7</v>
      </c>
      <c r="BP2371" s="1">
        <v>7</v>
      </c>
      <c r="BQ2371" s="1">
        <v>7</v>
      </c>
      <c r="BR2371" s="1">
        <v>7</v>
      </c>
      <c r="BS2371" s="1">
        <v>7</v>
      </c>
      <c r="BT2371" s="1">
        <v>0</v>
      </c>
      <c r="BU2371" s="1" t="str">
        <f>"9:00 AM"</f>
        <v>9:00 AM</v>
      </c>
      <c r="BV2371" s="1" t="str">
        <f>"5:00 PM"</f>
        <v>5:00 PM</v>
      </c>
      <c r="BW2371" s="1" t="s">
        <v>135</v>
      </c>
      <c r="BX2371" s="1">
        <v>0</v>
      </c>
      <c r="BY2371" s="1">
        <v>12</v>
      </c>
      <c r="BZ2371" s="1" t="s">
        <v>112</v>
      </c>
      <c r="CB2371" s="1" t="s">
        <v>21093</v>
      </c>
      <c r="CC2371" s="1" t="s">
        <v>16019</v>
      </c>
      <c r="CD2371" s="1" t="s">
        <v>16025</v>
      </c>
      <c r="CE2371" s="1" t="s">
        <v>116</v>
      </c>
      <c r="CF2371" s="1" t="s">
        <v>117</v>
      </c>
      <c r="CG2371" s="1">
        <v>96950</v>
      </c>
      <c r="CH2371" s="3">
        <v>8.08</v>
      </c>
      <c r="CI2371" s="3">
        <v>8.08</v>
      </c>
      <c r="CJ2371" s="3">
        <v>12.12</v>
      </c>
      <c r="CK2371" s="3">
        <v>12.12</v>
      </c>
      <c r="CL2371" s="1" t="s">
        <v>137</v>
      </c>
      <c r="CM2371" s="1" t="s">
        <v>138</v>
      </c>
      <c r="CN2371" s="1" t="s">
        <v>139</v>
      </c>
      <c r="CP2371" s="1" t="s">
        <v>112</v>
      </c>
      <c r="CQ2371" s="1" t="s">
        <v>111</v>
      </c>
      <c r="CR2371" s="1" t="s">
        <v>112</v>
      </c>
      <c r="CS2371" s="1" t="s">
        <v>111</v>
      </c>
      <c r="CT2371" s="1" t="s">
        <v>138</v>
      </c>
      <c r="CU2371" s="1" t="s">
        <v>111</v>
      </c>
      <c r="CV2371" s="1" t="s">
        <v>111</v>
      </c>
      <c r="CW2371" s="1" t="s">
        <v>1034</v>
      </c>
      <c r="CX2371" s="1">
        <v>16702336245</v>
      </c>
      <c r="CY2371" s="1" t="s">
        <v>16029</v>
      </c>
      <c r="CZ2371" s="1" t="s">
        <v>138</v>
      </c>
      <c r="DA2371" s="1" t="s">
        <v>111</v>
      </c>
      <c r="DB2371" s="1" t="s">
        <v>112</v>
      </c>
    </row>
    <row r="2372" spans="1:111" ht="15.6" customHeight="1" x14ac:dyDescent="0.25">
      <c r="A2372" s="1" t="s">
        <v>21094</v>
      </c>
      <c r="B2372" s="1" t="s">
        <v>238</v>
      </c>
      <c r="C2372" s="2">
        <v>44382.899352083332</v>
      </c>
      <c r="D2372" s="2">
        <v>44433</v>
      </c>
      <c r="E2372" s="1" t="s">
        <v>110</v>
      </c>
      <c r="F2372" s="2">
        <v>44468.833333333336</v>
      </c>
      <c r="G2372" s="1" t="s">
        <v>112</v>
      </c>
      <c r="H2372" s="1" t="s">
        <v>112</v>
      </c>
      <c r="I2372" s="1" t="s">
        <v>112</v>
      </c>
      <c r="J2372" s="1" t="s">
        <v>18674</v>
      </c>
      <c r="K2372" s="1" t="s">
        <v>18675</v>
      </c>
      <c r="L2372" s="1" t="s">
        <v>18676</v>
      </c>
      <c r="N2372" s="1" t="s">
        <v>167</v>
      </c>
      <c r="O2372" s="1" t="s">
        <v>117</v>
      </c>
      <c r="P2372" s="9">
        <v>96950</v>
      </c>
      <c r="Q2372" s="1" t="s">
        <v>118</v>
      </c>
      <c r="R2372" s="1" t="s">
        <v>117</v>
      </c>
      <c r="S2372" s="1">
        <v>16702341795</v>
      </c>
      <c r="U2372" s="1">
        <v>722511</v>
      </c>
      <c r="V2372" s="1" t="s">
        <v>119</v>
      </c>
      <c r="X2372" s="1" t="s">
        <v>8362</v>
      </c>
      <c r="Y2372" s="1" t="s">
        <v>201</v>
      </c>
      <c r="Z2372" s="1" t="s">
        <v>10015</v>
      </c>
      <c r="AA2372" s="1" t="s">
        <v>10016</v>
      </c>
      <c r="AB2372" s="1" t="s">
        <v>18676</v>
      </c>
      <c r="AD2372" s="1" t="s">
        <v>167</v>
      </c>
      <c r="AE2372" s="1" t="s">
        <v>117</v>
      </c>
      <c r="AF2372" s="9">
        <v>96950</v>
      </c>
      <c r="AG2372" s="1" t="s">
        <v>118</v>
      </c>
      <c r="AH2372" s="1" t="s">
        <v>117</v>
      </c>
      <c r="AI2372" s="1">
        <v>16702341795</v>
      </c>
      <c r="AK2372" s="1" t="s">
        <v>1131</v>
      </c>
      <c r="BC2372" s="1" t="str">
        <f>"11-1021.00"</f>
        <v>11-1021.00</v>
      </c>
      <c r="BD2372" s="1" t="s">
        <v>248</v>
      </c>
      <c r="BE2372" s="1" t="s">
        <v>18677</v>
      </c>
      <c r="BF2372" s="1" t="s">
        <v>528</v>
      </c>
      <c r="BG2372" s="1">
        <v>1</v>
      </c>
      <c r="BH2372" s="1">
        <v>1</v>
      </c>
      <c r="BI2372" s="2">
        <v>44470</v>
      </c>
      <c r="BJ2372" s="2">
        <v>44834</v>
      </c>
      <c r="BK2372" s="2">
        <v>44470</v>
      </c>
      <c r="BL2372" s="2">
        <v>44834</v>
      </c>
      <c r="BM2372" s="1">
        <v>40</v>
      </c>
      <c r="BN2372" s="1">
        <v>0</v>
      </c>
      <c r="BO2372" s="1">
        <v>6</v>
      </c>
      <c r="BP2372" s="1">
        <v>6</v>
      </c>
      <c r="BQ2372" s="1">
        <v>7</v>
      </c>
      <c r="BR2372" s="1">
        <v>7</v>
      </c>
      <c r="BS2372" s="1">
        <v>7</v>
      </c>
      <c r="BT2372" s="1">
        <v>7</v>
      </c>
      <c r="BU2372" s="1" t="str">
        <f>"9:00 AM"</f>
        <v>9:00 AM</v>
      </c>
      <c r="BV2372" s="1" t="str">
        <f>"11:00 PM"</f>
        <v>11:00 PM</v>
      </c>
      <c r="BW2372" s="1" t="s">
        <v>193</v>
      </c>
      <c r="BX2372" s="1">
        <v>0</v>
      </c>
      <c r="BY2372" s="1">
        <v>24</v>
      </c>
      <c r="BZ2372" s="1" t="s">
        <v>111</v>
      </c>
      <c r="CA2372" s="1">
        <v>35</v>
      </c>
      <c r="CB2372" s="4" t="s">
        <v>18678</v>
      </c>
      <c r="CC2372" s="1" t="s">
        <v>13502</v>
      </c>
      <c r="CD2372" s="1" t="s">
        <v>18679</v>
      </c>
      <c r="CE2372" s="1" t="s">
        <v>116</v>
      </c>
      <c r="CF2372" s="1" t="s">
        <v>117</v>
      </c>
      <c r="CG2372" s="1">
        <v>96950</v>
      </c>
      <c r="CH2372" s="3">
        <v>22.55</v>
      </c>
      <c r="CI2372" s="3">
        <v>22.55</v>
      </c>
      <c r="CJ2372" s="3">
        <v>0</v>
      </c>
      <c r="CK2372" s="3">
        <v>0</v>
      </c>
      <c r="CL2372" s="1" t="s">
        <v>137</v>
      </c>
      <c r="CM2372" s="1" t="s">
        <v>138</v>
      </c>
      <c r="CN2372" s="1" t="s">
        <v>139</v>
      </c>
      <c r="CP2372" s="1" t="s">
        <v>112</v>
      </c>
      <c r="CQ2372" s="1" t="s">
        <v>111</v>
      </c>
      <c r="CR2372" s="1" t="s">
        <v>112</v>
      </c>
      <c r="CS2372" s="1" t="s">
        <v>112</v>
      </c>
      <c r="CT2372" s="1" t="s">
        <v>138</v>
      </c>
      <c r="CU2372" s="1" t="s">
        <v>111</v>
      </c>
      <c r="CV2372" s="1" t="s">
        <v>138</v>
      </c>
      <c r="CW2372" s="1" t="s">
        <v>21095</v>
      </c>
      <c r="CX2372" s="1">
        <v>16702341795</v>
      </c>
      <c r="CY2372" s="1" t="s">
        <v>1135</v>
      </c>
      <c r="CZ2372" s="1" t="s">
        <v>21096</v>
      </c>
      <c r="DA2372" s="1" t="s">
        <v>111</v>
      </c>
      <c r="DB2372" s="1" t="s">
        <v>112</v>
      </c>
    </row>
    <row r="2373" spans="1:111" ht="15.6" customHeight="1" x14ac:dyDescent="0.25">
      <c r="A2373" s="1" t="s">
        <v>21097</v>
      </c>
      <c r="B2373" s="1" t="s">
        <v>238</v>
      </c>
      <c r="C2373" s="2">
        <v>44354.919960763888</v>
      </c>
      <c r="D2373" s="2">
        <v>44392</v>
      </c>
      <c r="E2373" s="1" t="s">
        <v>180</v>
      </c>
      <c r="G2373" s="1" t="s">
        <v>112</v>
      </c>
      <c r="H2373" s="1" t="s">
        <v>112</v>
      </c>
      <c r="I2373" s="1" t="s">
        <v>112</v>
      </c>
      <c r="J2373" s="1" t="s">
        <v>21098</v>
      </c>
      <c r="L2373" s="1" t="s">
        <v>1708</v>
      </c>
      <c r="M2373" s="1" t="s">
        <v>1709</v>
      </c>
      <c r="N2373" s="1" t="s">
        <v>738</v>
      </c>
      <c r="O2373" s="1" t="s">
        <v>117</v>
      </c>
      <c r="P2373" s="9">
        <v>96950</v>
      </c>
      <c r="Q2373" s="1" t="s">
        <v>118</v>
      </c>
      <c r="S2373" s="1">
        <v>16702348866</v>
      </c>
      <c r="U2373" s="1">
        <v>531110</v>
      </c>
      <c r="V2373" s="1" t="s">
        <v>119</v>
      </c>
      <c r="X2373" s="1" t="s">
        <v>1390</v>
      </c>
      <c r="Y2373" s="1" t="s">
        <v>1710</v>
      </c>
      <c r="AA2373" s="1" t="s">
        <v>1711</v>
      </c>
      <c r="AB2373" s="1" t="s">
        <v>11271</v>
      </c>
      <c r="AD2373" s="1" t="s">
        <v>116</v>
      </c>
      <c r="AE2373" s="1" t="s">
        <v>117</v>
      </c>
      <c r="AF2373" s="9">
        <v>96950</v>
      </c>
      <c r="AG2373" s="1" t="s">
        <v>118</v>
      </c>
      <c r="AI2373" s="1">
        <v>16702878866</v>
      </c>
      <c r="AK2373" s="1" t="s">
        <v>1713</v>
      </c>
      <c r="BC2373" s="1" t="str">
        <f>"49-9071.00"</f>
        <v>49-9071.00</v>
      </c>
      <c r="BD2373" s="1" t="s">
        <v>214</v>
      </c>
      <c r="BE2373" s="1" t="s">
        <v>21099</v>
      </c>
      <c r="BF2373" s="1" t="s">
        <v>9001</v>
      </c>
      <c r="BG2373" s="1">
        <v>2</v>
      </c>
      <c r="BH2373" s="1">
        <v>2</v>
      </c>
      <c r="BI2373" s="2">
        <v>44470</v>
      </c>
      <c r="BJ2373" s="2">
        <v>44834</v>
      </c>
      <c r="BK2373" s="2">
        <v>44470</v>
      </c>
      <c r="BL2373" s="2">
        <v>44834</v>
      </c>
      <c r="BM2373" s="1">
        <v>40</v>
      </c>
      <c r="BN2373" s="1">
        <v>0</v>
      </c>
      <c r="BO2373" s="1">
        <v>8</v>
      </c>
      <c r="BP2373" s="1">
        <v>8</v>
      </c>
      <c r="BQ2373" s="1">
        <v>8</v>
      </c>
      <c r="BR2373" s="1">
        <v>8</v>
      </c>
      <c r="BS2373" s="1">
        <v>8</v>
      </c>
      <c r="BT2373" s="1">
        <v>0</v>
      </c>
      <c r="BU2373" s="1" t="str">
        <f>"8:00 AM"</f>
        <v>8:00 AM</v>
      </c>
      <c r="BV2373" s="1" t="str">
        <f>"5:00 PM"</f>
        <v>5:00 PM</v>
      </c>
      <c r="BW2373" s="1" t="s">
        <v>135</v>
      </c>
      <c r="BX2373" s="1">
        <v>0</v>
      </c>
      <c r="BY2373" s="1">
        <v>12</v>
      </c>
      <c r="BZ2373" s="1" t="s">
        <v>112</v>
      </c>
      <c r="CB2373" s="1" t="s">
        <v>9002</v>
      </c>
      <c r="CC2373" s="1" t="s">
        <v>11274</v>
      </c>
      <c r="CE2373" s="1" t="s">
        <v>738</v>
      </c>
      <c r="CF2373" s="1" t="s">
        <v>117</v>
      </c>
      <c r="CG2373" s="1">
        <v>96950</v>
      </c>
      <c r="CH2373" s="3">
        <v>8.7100000000000009</v>
      </c>
      <c r="CI2373" s="3">
        <v>8.7100000000000009</v>
      </c>
      <c r="CJ2373" s="3">
        <v>13.07</v>
      </c>
      <c r="CK2373" s="3">
        <v>13.07</v>
      </c>
      <c r="CL2373" s="1" t="s">
        <v>137</v>
      </c>
      <c r="CM2373" s="1" t="s">
        <v>331</v>
      </c>
      <c r="CN2373" s="1" t="s">
        <v>139</v>
      </c>
      <c r="CP2373" s="1" t="s">
        <v>112</v>
      </c>
      <c r="CQ2373" s="1" t="s">
        <v>111</v>
      </c>
      <c r="CR2373" s="1" t="s">
        <v>112</v>
      </c>
      <c r="CS2373" s="1" t="s">
        <v>111</v>
      </c>
      <c r="CT2373" s="1" t="s">
        <v>138</v>
      </c>
      <c r="CU2373" s="1" t="s">
        <v>111</v>
      </c>
      <c r="CV2373" s="1" t="s">
        <v>138</v>
      </c>
      <c r="CW2373" s="1" t="s">
        <v>1717</v>
      </c>
      <c r="CX2373" s="1">
        <v>16702348866</v>
      </c>
      <c r="CY2373" s="1" t="s">
        <v>1713</v>
      </c>
      <c r="CZ2373" s="1" t="s">
        <v>168</v>
      </c>
      <c r="DA2373" s="1" t="s">
        <v>111</v>
      </c>
      <c r="DB2373" s="1" t="s">
        <v>112</v>
      </c>
    </row>
    <row r="2374" spans="1:111" ht="15.6" customHeight="1" x14ac:dyDescent="0.25">
      <c r="A2374" s="1" t="s">
        <v>21100</v>
      </c>
      <c r="B2374" s="1" t="s">
        <v>238</v>
      </c>
      <c r="C2374" s="2">
        <v>44354.862406365741</v>
      </c>
      <c r="D2374" s="2">
        <v>44397</v>
      </c>
      <c r="E2374" s="1" t="s">
        <v>110</v>
      </c>
      <c r="F2374" s="2">
        <v>44468.833333333336</v>
      </c>
      <c r="G2374" s="1" t="s">
        <v>112</v>
      </c>
      <c r="H2374" s="1" t="s">
        <v>112</v>
      </c>
      <c r="I2374" s="1" t="s">
        <v>112</v>
      </c>
      <c r="J2374" s="1" t="s">
        <v>8244</v>
      </c>
      <c r="K2374" s="1" t="s">
        <v>8245</v>
      </c>
      <c r="L2374" s="1" t="s">
        <v>8246</v>
      </c>
      <c r="M2374" s="1" t="s">
        <v>2272</v>
      </c>
      <c r="N2374" s="1" t="s">
        <v>116</v>
      </c>
      <c r="O2374" s="1" t="s">
        <v>117</v>
      </c>
      <c r="P2374" s="9">
        <v>96950</v>
      </c>
      <c r="Q2374" s="1" t="s">
        <v>118</v>
      </c>
      <c r="R2374" s="1" t="s">
        <v>138</v>
      </c>
      <c r="S2374" s="1">
        <v>16704839942</v>
      </c>
      <c r="U2374" s="1">
        <v>23611</v>
      </c>
      <c r="V2374" s="1" t="s">
        <v>119</v>
      </c>
      <c r="X2374" s="1" t="s">
        <v>5468</v>
      </c>
      <c r="Y2374" s="1" t="s">
        <v>771</v>
      </c>
      <c r="Z2374" s="1" t="s">
        <v>8247</v>
      </c>
      <c r="AA2374" s="1" t="s">
        <v>373</v>
      </c>
      <c r="AB2374" s="1" t="s">
        <v>8246</v>
      </c>
      <c r="AC2374" s="1" t="s">
        <v>2272</v>
      </c>
      <c r="AD2374" s="1" t="s">
        <v>116</v>
      </c>
      <c r="AE2374" s="1" t="s">
        <v>117</v>
      </c>
      <c r="AF2374" s="9">
        <v>96950</v>
      </c>
      <c r="AG2374" s="1" t="s">
        <v>118</v>
      </c>
      <c r="AH2374" s="1" t="s">
        <v>138</v>
      </c>
      <c r="AI2374" s="1">
        <v>16704839942</v>
      </c>
      <c r="AK2374" s="1" t="s">
        <v>8248</v>
      </c>
      <c r="BC2374" s="1" t="str">
        <f>"49-9071.00"</f>
        <v>49-9071.00</v>
      </c>
      <c r="BD2374" s="1" t="s">
        <v>214</v>
      </c>
      <c r="BE2374" s="1" t="s">
        <v>21101</v>
      </c>
      <c r="BF2374" s="1" t="s">
        <v>21102</v>
      </c>
      <c r="BG2374" s="1">
        <v>4</v>
      </c>
      <c r="BH2374" s="1">
        <v>4</v>
      </c>
      <c r="BI2374" s="2">
        <v>44470</v>
      </c>
      <c r="BJ2374" s="2">
        <v>44834</v>
      </c>
      <c r="BK2374" s="2">
        <v>44470</v>
      </c>
      <c r="BL2374" s="2">
        <v>44834</v>
      </c>
      <c r="BM2374" s="1">
        <v>35</v>
      </c>
      <c r="BN2374" s="1">
        <v>0</v>
      </c>
      <c r="BO2374" s="1">
        <v>7</v>
      </c>
      <c r="BP2374" s="1">
        <v>7</v>
      </c>
      <c r="BQ2374" s="1">
        <v>7</v>
      </c>
      <c r="BR2374" s="1">
        <v>7</v>
      </c>
      <c r="BS2374" s="1">
        <v>7</v>
      </c>
      <c r="BT2374" s="1">
        <v>0</v>
      </c>
      <c r="BU2374" s="1" t="str">
        <f>"7:30 AM"</f>
        <v>7:30 AM</v>
      </c>
      <c r="BV2374" s="1" t="str">
        <f>"3:30 PM"</f>
        <v>3:30 PM</v>
      </c>
      <c r="BW2374" s="1" t="s">
        <v>135</v>
      </c>
      <c r="BX2374" s="1">
        <v>0</v>
      </c>
      <c r="BY2374" s="1">
        <v>24</v>
      </c>
      <c r="BZ2374" s="1" t="s">
        <v>112</v>
      </c>
      <c r="CB2374" s="1" t="s">
        <v>21103</v>
      </c>
      <c r="CC2374" s="1" t="s">
        <v>8246</v>
      </c>
      <c r="CD2374" s="1" t="s">
        <v>2272</v>
      </c>
      <c r="CE2374" s="1" t="s">
        <v>116</v>
      </c>
      <c r="CF2374" s="1" t="s">
        <v>117</v>
      </c>
      <c r="CG2374" s="1">
        <v>96950</v>
      </c>
      <c r="CH2374" s="3">
        <v>8.7100000000000009</v>
      </c>
      <c r="CI2374" s="3">
        <v>8.7100000000000009</v>
      </c>
      <c r="CJ2374" s="3">
        <v>13.06</v>
      </c>
      <c r="CK2374" s="3">
        <v>13.06</v>
      </c>
      <c r="CL2374" s="1" t="s">
        <v>137</v>
      </c>
      <c r="CM2374" s="1" t="s">
        <v>362</v>
      </c>
      <c r="CN2374" s="1" t="s">
        <v>139</v>
      </c>
      <c r="CP2374" s="1" t="s">
        <v>112</v>
      </c>
      <c r="CQ2374" s="1" t="s">
        <v>111</v>
      </c>
      <c r="CR2374" s="1" t="s">
        <v>111</v>
      </c>
      <c r="CS2374" s="1" t="s">
        <v>111</v>
      </c>
      <c r="CT2374" s="1" t="s">
        <v>138</v>
      </c>
      <c r="CU2374" s="1" t="s">
        <v>111</v>
      </c>
      <c r="CV2374" s="1" t="s">
        <v>138</v>
      </c>
      <c r="CW2374" s="1" t="s">
        <v>362</v>
      </c>
      <c r="CX2374" s="1">
        <v>16704839942</v>
      </c>
      <c r="CY2374" s="1" t="s">
        <v>8248</v>
      </c>
      <c r="CZ2374" s="1" t="s">
        <v>138</v>
      </c>
      <c r="DA2374" s="1" t="s">
        <v>111</v>
      </c>
      <c r="DB2374" s="1" t="s">
        <v>112</v>
      </c>
    </row>
    <row r="2375" spans="1:111" ht="15.6" customHeight="1" x14ac:dyDescent="0.25">
      <c r="A2375" s="1" t="s">
        <v>21104</v>
      </c>
      <c r="B2375" s="1" t="s">
        <v>238</v>
      </c>
      <c r="C2375" s="2">
        <v>44369.869257986109</v>
      </c>
      <c r="D2375" s="2">
        <v>44421</v>
      </c>
      <c r="E2375" s="1" t="s">
        <v>180</v>
      </c>
      <c r="G2375" s="1" t="s">
        <v>111</v>
      </c>
      <c r="H2375" s="1" t="s">
        <v>112</v>
      </c>
      <c r="I2375" s="1" t="s">
        <v>112</v>
      </c>
      <c r="J2375" s="1" t="s">
        <v>1168</v>
      </c>
      <c r="L2375" s="1" t="s">
        <v>1169</v>
      </c>
      <c r="M2375" s="1" t="s">
        <v>1170</v>
      </c>
      <c r="N2375" s="1" t="s">
        <v>116</v>
      </c>
      <c r="O2375" s="1" t="s">
        <v>117</v>
      </c>
      <c r="P2375" s="9">
        <v>96950</v>
      </c>
      <c r="Q2375" s="1" t="s">
        <v>118</v>
      </c>
      <c r="R2375" s="1" t="s">
        <v>116</v>
      </c>
      <c r="S2375" s="1">
        <v>16705887746</v>
      </c>
      <c r="T2375" s="1">
        <v>0</v>
      </c>
      <c r="U2375" s="1">
        <v>23622</v>
      </c>
      <c r="V2375" s="1" t="s">
        <v>119</v>
      </c>
      <c r="X2375" s="1" t="s">
        <v>1171</v>
      </c>
      <c r="Y2375" s="1" t="s">
        <v>1172</v>
      </c>
      <c r="AA2375" s="1" t="s">
        <v>1173</v>
      </c>
      <c r="AB2375" s="1" t="s">
        <v>1169</v>
      </c>
      <c r="AC2375" s="1" t="s">
        <v>1170</v>
      </c>
      <c r="AD2375" s="1" t="s">
        <v>116</v>
      </c>
      <c r="AE2375" s="1" t="s">
        <v>117</v>
      </c>
      <c r="AF2375" s="9">
        <v>96950</v>
      </c>
      <c r="AG2375" s="1" t="s">
        <v>118</v>
      </c>
      <c r="AH2375" s="1" t="s">
        <v>116</v>
      </c>
      <c r="AI2375" s="1">
        <v>16717773710</v>
      </c>
      <c r="AJ2375" s="1">
        <v>0</v>
      </c>
      <c r="AK2375" s="1" t="s">
        <v>1174</v>
      </c>
      <c r="BC2375" s="1" t="str">
        <f>"47-2051.00"</f>
        <v>47-2051.00</v>
      </c>
      <c r="BD2375" s="1" t="s">
        <v>295</v>
      </c>
      <c r="BE2375" s="1" t="s">
        <v>5138</v>
      </c>
      <c r="BF2375" s="1" t="s">
        <v>1335</v>
      </c>
      <c r="BG2375" s="1">
        <v>10</v>
      </c>
      <c r="BH2375" s="1">
        <v>10</v>
      </c>
      <c r="BI2375" s="2">
        <v>44470</v>
      </c>
      <c r="BJ2375" s="2">
        <v>45565</v>
      </c>
      <c r="BK2375" s="2">
        <v>44470</v>
      </c>
      <c r="BL2375" s="2">
        <v>45565</v>
      </c>
      <c r="BM2375" s="1">
        <v>40</v>
      </c>
      <c r="BN2375" s="1">
        <v>0</v>
      </c>
      <c r="BO2375" s="1">
        <v>8</v>
      </c>
      <c r="BP2375" s="1">
        <v>8</v>
      </c>
      <c r="BQ2375" s="1">
        <v>8</v>
      </c>
      <c r="BR2375" s="1">
        <v>8</v>
      </c>
      <c r="BS2375" s="1">
        <v>8</v>
      </c>
      <c r="BT2375" s="1">
        <v>0</v>
      </c>
      <c r="BU2375" s="1" t="str">
        <f>"8:00 AM"</f>
        <v>8:00 AM</v>
      </c>
      <c r="BV2375" s="1" t="str">
        <f>"5:00 PM"</f>
        <v>5:00 PM</v>
      </c>
      <c r="BW2375" s="1" t="s">
        <v>135</v>
      </c>
      <c r="BX2375" s="1">
        <v>0</v>
      </c>
      <c r="BY2375" s="1">
        <v>3</v>
      </c>
      <c r="BZ2375" s="1" t="s">
        <v>112</v>
      </c>
      <c r="CB2375" s="4" t="s">
        <v>19769</v>
      </c>
      <c r="CC2375" s="1" t="s">
        <v>1169</v>
      </c>
      <c r="CD2375" s="1" t="s">
        <v>1170</v>
      </c>
      <c r="CE2375" s="1" t="s">
        <v>116</v>
      </c>
      <c r="CF2375" s="1" t="s">
        <v>117</v>
      </c>
      <c r="CG2375" s="1">
        <v>96950</v>
      </c>
      <c r="CH2375" s="3">
        <v>8.34</v>
      </c>
      <c r="CJ2375" s="3">
        <v>12.51</v>
      </c>
      <c r="CL2375" s="1" t="s">
        <v>137</v>
      </c>
      <c r="CN2375" s="1" t="s">
        <v>139</v>
      </c>
      <c r="CP2375" s="1" t="s">
        <v>112</v>
      </c>
      <c r="CQ2375" s="1" t="s">
        <v>111</v>
      </c>
      <c r="CR2375" s="1" t="s">
        <v>111</v>
      </c>
      <c r="CS2375" s="1" t="s">
        <v>111</v>
      </c>
      <c r="CT2375" s="1" t="s">
        <v>138</v>
      </c>
      <c r="CU2375" s="1" t="s">
        <v>111</v>
      </c>
      <c r="CV2375" s="1" t="s">
        <v>138</v>
      </c>
      <c r="CW2375" s="1" t="s">
        <v>12801</v>
      </c>
      <c r="CX2375" s="1">
        <v>16705887746</v>
      </c>
      <c r="CY2375" s="1" t="s">
        <v>1174</v>
      </c>
      <c r="CZ2375" s="1" t="s">
        <v>380</v>
      </c>
      <c r="DA2375" s="1" t="s">
        <v>111</v>
      </c>
      <c r="DB2375" s="1" t="s">
        <v>112</v>
      </c>
    </row>
    <row r="2376" spans="1:111" ht="15.6" customHeight="1" x14ac:dyDescent="0.25">
      <c r="A2376" s="1" t="s">
        <v>21105</v>
      </c>
      <c r="B2376" s="1" t="s">
        <v>238</v>
      </c>
      <c r="C2376" s="2">
        <v>44364.99473622685</v>
      </c>
      <c r="D2376" s="2">
        <v>44406</v>
      </c>
      <c r="E2376" s="1" t="s">
        <v>110</v>
      </c>
      <c r="F2376" s="2">
        <v>44468.833333333336</v>
      </c>
      <c r="G2376" s="1" t="s">
        <v>112</v>
      </c>
      <c r="H2376" s="1" t="s">
        <v>112</v>
      </c>
      <c r="I2376" s="1" t="s">
        <v>112</v>
      </c>
      <c r="J2376" s="1" t="s">
        <v>6209</v>
      </c>
      <c r="L2376" s="1" t="s">
        <v>6210</v>
      </c>
      <c r="N2376" s="1" t="s">
        <v>116</v>
      </c>
      <c r="O2376" s="1" t="s">
        <v>117</v>
      </c>
      <c r="P2376" s="9">
        <v>96950</v>
      </c>
      <c r="Q2376" s="1" t="s">
        <v>118</v>
      </c>
      <c r="S2376" s="1">
        <v>16702345911</v>
      </c>
      <c r="U2376" s="1">
        <v>441110</v>
      </c>
      <c r="V2376" s="1" t="s">
        <v>119</v>
      </c>
      <c r="X2376" s="1" t="s">
        <v>6211</v>
      </c>
      <c r="Y2376" s="1" t="s">
        <v>6212</v>
      </c>
      <c r="Z2376" s="1" t="s">
        <v>972</v>
      </c>
      <c r="AA2376" s="1" t="s">
        <v>6213</v>
      </c>
      <c r="AB2376" s="1" t="s">
        <v>6210</v>
      </c>
      <c r="AD2376" s="1" t="s">
        <v>116</v>
      </c>
      <c r="AE2376" s="1" t="s">
        <v>117</v>
      </c>
      <c r="AF2376" s="9">
        <v>96950</v>
      </c>
      <c r="AG2376" s="1" t="s">
        <v>118</v>
      </c>
      <c r="AI2376" s="1">
        <v>16702345911</v>
      </c>
      <c r="AK2376" s="1" t="s">
        <v>6214</v>
      </c>
      <c r="AL2376" s="1" t="s">
        <v>653</v>
      </c>
      <c r="AM2376" s="1" t="s">
        <v>6215</v>
      </c>
      <c r="AN2376" s="1" t="s">
        <v>6216</v>
      </c>
      <c r="AO2376" s="1" t="s">
        <v>972</v>
      </c>
      <c r="AP2376" s="1" t="s">
        <v>6217</v>
      </c>
      <c r="AQ2376" s="1" t="s">
        <v>6218</v>
      </c>
      <c r="AR2376" s="1" t="s">
        <v>6219</v>
      </c>
      <c r="AS2376" s="1" t="s">
        <v>691</v>
      </c>
      <c r="AT2376" s="9">
        <v>96910</v>
      </c>
      <c r="AU2376" s="1" t="s">
        <v>118</v>
      </c>
      <c r="AW2376" s="1">
        <v>16714779084</v>
      </c>
      <c r="AY2376" s="1" t="s">
        <v>6220</v>
      </c>
      <c r="AZ2376" s="1" t="s">
        <v>6221</v>
      </c>
      <c r="BA2376" s="1" t="s">
        <v>691</v>
      </c>
      <c r="BB2376" s="1" t="s">
        <v>6222</v>
      </c>
      <c r="BC2376" s="1" t="str">
        <f>"43-5081.03"</f>
        <v>43-5081.03</v>
      </c>
      <c r="BD2376" s="1" t="s">
        <v>868</v>
      </c>
      <c r="BE2376" s="1" t="s">
        <v>21106</v>
      </c>
      <c r="BF2376" s="1" t="s">
        <v>21107</v>
      </c>
      <c r="BG2376" s="1">
        <v>1</v>
      </c>
      <c r="BH2376" s="1">
        <v>1</v>
      </c>
      <c r="BI2376" s="2">
        <v>44470</v>
      </c>
      <c r="BJ2376" s="2">
        <v>44834</v>
      </c>
      <c r="BK2376" s="2">
        <v>44470</v>
      </c>
      <c r="BL2376" s="2">
        <v>44834</v>
      </c>
      <c r="BM2376" s="1">
        <v>40</v>
      </c>
      <c r="BN2376" s="1">
        <v>0</v>
      </c>
      <c r="BO2376" s="1">
        <v>8</v>
      </c>
      <c r="BP2376" s="1">
        <v>8</v>
      </c>
      <c r="BQ2376" s="1">
        <v>8</v>
      </c>
      <c r="BR2376" s="1">
        <v>8</v>
      </c>
      <c r="BS2376" s="1">
        <v>8</v>
      </c>
      <c r="BT2376" s="1">
        <v>0</v>
      </c>
      <c r="BU2376" s="1" t="str">
        <f>"8:00 AM"</f>
        <v>8:00 AM</v>
      </c>
      <c r="BV2376" s="1" t="str">
        <f>"5:00 PM"</f>
        <v>5:00 PM</v>
      </c>
      <c r="BW2376" s="1" t="s">
        <v>135</v>
      </c>
      <c r="BX2376" s="1">
        <v>0</v>
      </c>
      <c r="BY2376" s="1">
        <v>3</v>
      </c>
      <c r="BZ2376" s="1" t="s">
        <v>112</v>
      </c>
      <c r="CB2376" s="4" t="s">
        <v>21108</v>
      </c>
      <c r="CC2376" s="1" t="s">
        <v>6209</v>
      </c>
      <c r="CD2376" s="1" t="s">
        <v>1757</v>
      </c>
      <c r="CE2376" s="1" t="s">
        <v>116</v>
      </c>
      <c r="CF2376" s="1" t="s">
        <v>117</v>
      </c>
      <c r="CG2376" s="1">
        <v>96950</v>
      </c>
      <c r="CH2376" s="3">
        <v>8.1300000000000008</v>
      </c>
      <c r="CI2376" s="3">
        <v>8.1300000000000008</v>
      </c>
      <c r="CJ2376" s="3">
        <v>12.2</v>
      </c>
      <c r="CK2376" s="3">
        <v>12.2</v>
      </c>
      <c r="CL2376" s="1" t="s">
        <v>137</v>
      </c>
      <c r="CN2376" s="1" t="s">
        <v>139</v>
      </c>
      <c r="CP2376" s="1" t="s">
        <v>112</v>
      </c>
      <c r="CQ2376" s="1" t="s">
        <v>111</v>
      </c>
      <c r="CR2376" s="1" t="s">
        <v>112</v>
      </c>
      <c r="CS2376" s="1" t="s">
        <v>111</v>
      </c>
      <c r="CT2376" s="1" t="s">
        <v>138</v>
      </c>
      <c r="CU2376" s="1" t="s">
        <v>111</v>
      </c>
      <c r="CV2376" s="1" t="s">
        <v>138</v>
      </c>
      <c r="CW2376" s="1" t="s">
        <v>6226</v>
      </c>
      <c r="CX2376" s="1">
        <v>16702345911</v>
      </c>
      <c r="CY2376" s="1" t="s">
        <v>6227</v>
      </c>
      <c r="CZ2376" s="1" t="s">
        <v>6228</v>
      </c>
      <c r="DA2376" s="1" t="s">
        <v>111</v>
      </c>
      <c r="DB2376" s="1" t="s">
        <v>112</v>
      </c>
    </row>
    <row r="2377" spans="1:111" ht="15.6" customHeight="1" x14ac:dyDescent="0.25">
      <c r="A2377" s="1" t="s">
        <v>21118</v>
      </c>
      <c r="B2377" s="1" t="s">
        <v>238</v>
      </c>
      <c r="C2377" s="2">
        <v>44369.880139004628</v>
      </c>
      <c r="D2377" s="2">
        <v>44421</v>
      </c>
      <c r="E2377" s="1" t="s">
        <v>180</v>
      </c>
      <c r="G2377" s="1" t="s">
        <v>111</v>
      </c>
      <c r="H2377" s="1" t="s">
        <v>112</v>
      </c>
      <c r="I2377" s="1" t="s">
        <v>112</v>
      </c>
      <c r="J2377" s="1" t="s">
        <v>1168</v>
      </c>
      <c r="L2377" s="1" t="s">
        <v>4204</v>
      </c>
      <c r="M2377" s="1" t="s">
        <v>1170</v>
      </c>
      <c r="N2377" s="1" t="s">
        <v>116</v>
      </c>
      <c r="O2377" s="1" t="s">
        <v>117</v>
      </c>
      <c r="P2377" s="9">
        <v>96950</v>
      </c>
      <c r="Q2377" s="1" t="s">
        <v>118</v>
      </c>
      <c r="R2377" s="1" t="s">
        <v>116</v>
      </c>
      <c r="S2377" s="1">
        <v>16705887746</v>
      </c>
      <c r="T2377" s="1">
        <v>0</v>
      </c>
      <c r="U2377" s="1">
        <v>236220</v>
      </c>
      <c r="V2377" s="1" t="s">
        <v>119</v>
      </c>
      <c r="X2377" s="1" t="s">
        <v>1171</v>
      </c>
      <c r="Y2377" s="1" t="s">
        <v>1172</v>
      </c>
      <c r="AA2377" s="1" t="s">
        <v>1173</v>
      </c>
      <c r="AB2377" s="1" t="s">
        <v>1169</v>
      </c>
      <c r="AC2377" s="1" t="s">
        <v>1170</v>
      </c>
      <c r="AD2377" s="1" t="s">
        <v>116</v>
      </c>
      <c r="AE2377" s="1" t="s">
        <v>117</v>
      </c>
      <c r="AF2377" s="9">
        <v>96950</v>
      </c>
      <c r="AG2377" s="1" t="s">
        <v>118</v>
      </c>
      <c r="AH2377" s="1" t="s">
        <v>116</v>
      </c>
      <c r="AI2377" s="1">
        <v>16717773710</v>
      </c>
      <c r="AJ2377" s="1">
        <v>0</v>
      </c>
      <c r="AK2377" s="1" t="s">
        <v>1174</v>
      </c>
      <c r="BC2377" s="1" t="str">
        <f>"49-3042.00"</f>
        <v>49-3042.00</v>
      </c>
      <c r="BD2377" s="1" t="s">
        <v>1089</v>
      </c>
      <c r="BE2377" s="1" t="s">
        <v>4205</v>
      </c>
      <c r="BF2377" s="1" t="s">
        <v>4206</v>
      </c>
      <c r="BG2377" s="1">
        <v>3</v>
      </c>
      <c r="BH2377" s="1">
        <v>3</v>
      </c>
      <c r="BI2377" s="2">
        <v>44470</v>
      </c>
      <c r="BJ2377" s="2">
        <v>45565</v>
      </c>
      <c r="BK2377" s="2">
        <v>44470</v>
      </c>
      <c r="BL2377" s="2">
        <v>45565</v>
      </c>
      <c r="BM2377" s="1">
        <v>40</v>
      </c>
      <c r="BN2377" s="1">
        <v>0</v>
      </c>
      <c r="BO2377" s="1">
        <v>8</v>
      </c>
      <c r="BP2377" s="1">
        <v>8</v>
      </c>
      <c r="BQ2377" s="1">
        <v>8</v>
      </c>
      <c r="BR2377" s="1">
        <v>8</v>
      </c>
      <c r="BS2377" s="1">
        <v>8</v>
      </c>
      <c r="BT2377" s="1">
        <v>0</v>
      </c>
      <c r="BU2377" s="1" t="str">
        <f>"8:00 AM"</f>
        <v>8:00 AM</v>
      </c>
      <c r="BV2377" s="1" t="str">
        <f>"5:00 PM"</f>
        <v>5:00 PM</v>
      </c>
      <c r="BW2377" s="1" t="s">
        <v>135</v>
      </c>
      <c r="BX2377" s="1">
        <v>0</v>
      </c>
      <c r="BY2377" s="1">
        <v>12</v>
      </c>
      <c r="BZ2377" s="1" t="s">
        <v>112</v>
      </c>
      <c r="CB2377" s="1" t="s">
        <v>4207</v>
      </c>
      <c r="CC2377" s="1" t="s">
        <v>4204</v>
      </c>
      <c r="CD2377" s="1" t="s">
        <v>1170</v>
      </c>
      <c r="CE2377" s="1" t="s">
        <v>116</v>
      </c>
      <c r="CF2377" s="1" t="s">
        <v>117</v>
      </c>
      <c r="CG2377" s="1">
        <v>96950</v>
      </c>
      <c r="CH2377" s="3">
        <v>10.050000000000001</v>
      </c>
      <c r="CJ2377" s="3">
        <v>15.08</v>
      </c>
      <c r="CL2377" s="1" t="s">
        <v>137</v>
      </c>
      <c r="CN2377" s="1" t="s">
        <v>139</v>
      </c>
      <c r="CP2377" s="1" t="s">
        <v>112</v>
      </c>
      <c r="CQ2377" s="1" t="s">
        <v>111</v>
      </c>
      <c r="CR2377" s="1" t="s">
        <v>111</v>
      </c>
      <c r="CS2377" s="1" t="s">
        <v>111</v>
      </c>
      <c r="CT2377" s="1" t="s">
        <v>138</v>
      </c>
      <c r="CU2377" s="1" t="s">
        <v>111</v>
      </c>
      <c r="CV2377" s="1" t="s">
        <v>138</v>
      </c>
      <c r="CW2377" s="1" t="s">
        <v>4208</v>
      </c>
      <c r="CX2377" s="1">
        <v>16705887746</v>
      </c>
      <c r="CY2377" s="1" t="s">
        <v>1174</v>
      </c>
      <c r="CZ2377" s="1" t="s">
        <v>428</v>
      </c>
      <c r="DA2377" s="1" t="s">
        <v>112</v>
      </c>
      <c r="DB2377" s="1" t="s">
        <v>112</v>
      </c>
    </row>
    <row r="2378" spans="1:111" ht="15.6" customHeight="1" x14ac:dyDescent="0.25">
      <c r="A2378" s="1" t="s">
        <v>21119</v>
      </c>
      <c r="B2378" s="1" t="s">
        <v>238</v>
      </c>
      <c r="C2378" s="2">
        <v>44368.41110474537</v>
      </c>
      <c r="D2378" s="2">
        <v>44418</v>
      </c>
      <c r="E2378" s="1" t="s">
        <v>180</v>
      </c>
      <c r="G2378" s="1" t="s">
        <v>112</v>
      </c>
      <c r="H2378" s="1" t="s">
        <v>112</v>
      </c>
      <c r="I2378" s="1" t="s">
        <v>112</v>
      </c>
      <c r="J2378" s="1" t="s">
        <v>1577</v>
      </c>
      <c r="K2378" s="1" t="s">
        <v>1578</v>
      </c>
      <c r="L2378" s="1" t="s">
        <v>5199</v>
      </c>
      <c r="M2378" s="1" t="s">
        <v>1580</v>
      </c>
      <c r="N2378" s="1" t="s">
        <v>116</v>
      </c>
      <c r="O2378" s="1" t="s">
        <v>117</v>
      </c>
      <c r="P2378" s="9">
        <v>96950</v>
      </c>
      <c r="Q2378" s="1" t="s">
        <v>118</v>
      </c>
      <c r="R2378" s="1" t="s">
        <v>138</v>
      </c>
      <c r="S2378" s="1">
        <v>16702349889</v>
      </c>
      <c r="U2378" s="1">
        <v>236116</v>
      </c>
      <c r="V2378" s="1" t="s">
        <v>119</v>
      </c>
      <c r="X2378" s="1" t="s">
        <v>1581</v>
      </c>
      <c r="Y2378" s="1" t="s">
        <v>1582</v>
      </c>
      <c r="Z2378" s="1" t="s">
        <v>1583</v>
      </c>
      <c r="AA2378" s="1" t="s">
        <v>1584</v>
      </c>
      <c r="AB2378" s="1" t="s">
        <v>1585</v>
      </c>
      <c r="AC2378" s="1" t="s">
        <v>1580</v>
      </c>
      <c r="AD2378" s="1" t="s">
        <v>116</v>
      </c>
      <c r="AE2378" s="1" t="s">
        <v>117</v>
      </c>
      <c r="AF2378" s="9">
        <v>96950</v>
      </c>
      <c r="AG2378" s="1" t="s">
        <v>118</v>
      </c>
      <c r="AH2378" s="1" t="s">
        <v>138</v>
      </c>
      <c r="AI2378" s="1">
        <v>16702349889</v>
      </c>
      <c r="AK2378" s="1" t="s">
        <v>1586</v>
      </c>
      <c r="BC2378" s="1" t="str">
        <f>"49-9071.00"</f>
        <v>49-9071.00</v>
      </c>
      <c r="BD2378" s="1" t="s">
        <v>214</v>
      </c>
      <c r="BE2378" s="1" t="s">
        <v>5200</v>
      </c>
      <c r="BF2378" s="1" t="s">
        <v>3680</v>
      </c>
      <c r="BG2378" s="1">
        <v>7</v>
      </c>
      <c r="BH2378" s="1">
        <v>7</v>
      </c>
      <c r="BI2378" s="2">
        <v>44470</v>
      </c>
      <c r="BJ2378" s="2">
        <v>44834</v>
      </c>
      <c r="BK2378" s="2">
        <v>44470</v>
      </c>
      <c r="BL2378" s="2">
        <v>44834</v>
      </c>
      <c r="BM2378" s="1">
        <v>40</v>
      </c>
      <c r="BN2378" s="1">
        <v>0</v>
      </c>
      <c r="BO2378" s="1">
        <v>8</v>
      </c>
      <c r="BP2378" s="1">
        <v>8</v>
      </c>
      <c r="BQ2378" s="1">
        <v>8</v>
      </c>
      <c r="BR2378" s="1">
        <v>8</v>
      </c>
      <c r="BS2378" s="1">
        <v>8</v>
      </c>
      <c r="BT2378" s="1">
        <v>0</v>
      </c>
      <c r="BU2378" s="1" t="str">
        <f>"7:30 AM"</f>
        <v>7:30 AM</v>
      </c>
      <c r="BV2378" s="1" t="str">
        <f>"4:30 PM"</f>
        <v>4:30 PM</v>
      </c>
      <c r="BW2378" s="1" t="s">
        <v>135</v>
      </c>
      <c r="BX2378" s="1">
        <v>0</v>
      </c>
      <c r="BY2378" s="1">
        <v>24</v>
      </c>
      <c r="BZ2378" s="1" t="s">
        <v>112</v>
      </c>
      <c r="CB2378" s="1" t="s">
        <v>5201</v>
      </c>
      <c r="CC2378" s="1" t="s">
        <v>1585</v>
      </c>
      <c r="CD2378" s="1" t="s">
        <v>1580</v>
      </c>
      <c r="CE2378" s="1" t="s">
        <v>157</v>
      </c>
      <c r="CF2378" s="1" t="s">
        <v>117</v>
      </c>
      <c r="CG2378" s="1">
        <v>96950</v>
      </c>
      <c r="CH2378" s="3">
        <v>8.7100000000000009</v>
      </c>
      <c r="CI2378" s="3">
        <v>8.7100000000000009</v>
      </c>
      <c r="CJ2378" s="3">
        <v>13.07</v>
      </c>
      <c r="CK2378" s="3">
        <v>13.07</v>
      </c>
      <c r="CL2378" s="1" t="s">
        <v>137</v>
      </c>
      <c r="CM2378" s="1" t="s">
        <v>21120</v>
      </c>
      <c r="CN2378" s="1" t="s">
        <v>139</v>
      </c>
      <c r="CP2378" s="1" t="s">
        <v>112</v>
      </c>
      <c r="CQ2378" s="1" t="s">
        <v>111</v>
      </c>
      <c r="CR2378" s="1" t="s">
        <v>112</v>
      </c>
      <c r="CS2378" s="1" t="s">
        <v>111</v>
      </c>
      <c r="CT2378" s="1" t="s">
        <v>138</v>
      </c>
      <c r="CU2378" s="1" t="s">
        <v>111</v>
      </c>
      <c r="CV2378" s="1" t="s">
        <v>138</v>
      </c>
      <c r="CW2378" s="1" t="s">
        <v>3683</v>
      </c>
      <c r="CX2378" s="1">
        <v>16702349889</v>
      </c>
      <c r="CY2378" s="1" t="s">
        <v>1586</v>
      </c>
      <c r="CZ2378" s="1" t="s">
        <v>138</v>
      </c>
      <c r="DA2378" s="1" t="s">
        <v>111</v>
      </c>
      <c r="DB2378" s="1" t="s">
        <v>112</v>
      </c>
      <c r="DC2378" s="1" t="s">
        <v>1581</v>
      </c>
      <c r="DD2378" s="1" t="s">
        <v>1582</v>
      </c>
      <c r="DE2378" s="1" t="s">
        <v>402</v>
      </c>
      <c r="DF2378" s="1" t="s">
        <v>1594</v>
      </c>
      <c r="DG2378" s="1" t="s">
        <v>1586</v>
      </c>
    </row>
    <row r="2379" spans="1:111" ht="15.6" customHeight="1" x14ac:dyDescent="0.25">
      <c r="A2379" s="1" t="s">
        <v>21121</v>
      </c>
      <c r="B2379" s="1" t="s">
        <v>238</v>
      </c>
      <c r="C2379" s="2">
        <v>44389.114221064818</v>
      </c>
      <c r="D2379" s="2">
        <v>44428</v>
      </c>
      <c r="E2379" s="1" t="s">
        <v>180</v>
      </c>
      <c r="G2379" s="1" t="s">
        <v>112</v>
      </c>
      <c r="H2379" s="1" t="s">
        <v>112</v>
      </c>
      <c r="I2379" s="1" t="s">
        <v>112</v>
      </c>
      <c r="J2379" s="1" t="s">
        <v>11100</v>
      </c>
      <c r="L2379" s="1" t="s">
        <v>4650</v>
      </c>
      <c r="N2379" s="1" t="s">
        <v>116</v>
      </c>
      <c r="O2379" s="1" t="s">
        <v>117</v>
      </c>
      <c r="P2379" s="9">
        <v>96950</v>
      </c>
      <c r="Q2379" s="1" t="s">
        <v>118</v>
      </c>
      <c r="S2379" s="1">
        <v>16704831971</v>
      </c>
      <c r="U2379" s="1">
        <v>531110</v>
      </c>
      <c r="V2379" s="1" t="s">
        <v>119</v>
      </c>
      <c r="X2379" s="1" t="s">
        <v>4652</v>
      </c>
      <c r="Y2379" s="1" t="s">
        <v>11092</v>
      </c>
      <c r="Z2379" s="1" t="s">
        <v>402</v>
      </c>
      <c r="AA2379" s="1" t="s">
        <v>2091</v>
      </c>
      <c r="AB2379" s="1" t="s">
        <v>11091</v>
      </c>
      <c r="AD2379" s="1" t="s">
        <v>167</v>
      </c>
      <c r="AE2379" s="1" t="s">
        <v>117</v>
      </c>
      <c r="AF2379" s="9">
        <v>96950</v>
      </c>
      <c r="AG2379" s="1" t="s">
        <v>118</v>
      </c>
      <c r="AI2379" s="1">
        <v>16704831971</v>
      </c>
      <c r="AK2379" s="1" t="s">
        <v>4655</v>
      </c>
      <c r="BC2379" s="1" t="str">
        <f>"43-3031.00"</f>
        <v>43-3031.00</v>
      </c>
      <c r="BD2379" s="1" t="s">
        <v>389</v>
      </c>
      <c r="BE2379" s="1" t="s">
        <v>21122</v>
      </c>
      <c r="BF2379" s="1" t="s">
        <v>389</v>
      </c>
      <c r="BG2379" s="1">
        <v>2</v>
      </c>
      <c r="BH2379" s="1">
        <v>2</v>
      </c>
      <c r="BI2379" s="2">
        <v>44470</v>
      </c>
      <c r="BJ2379" s="2">
        <v>44834</v>
      </c>
      <c r="BK2379" s="2">
        <v>44470</v>
      </c>
      <c r="BL2379" s="2">
        <v>44834</v>
      </c>
      <c r="BM2379" s="1">
        <v>35</v>
      </c>
      <c r="BN2379" s="1">
        <v>0</v>
      </c>
      <c r="BO2379" s="1">
        <v>7</v>
      </c>
      <c r="BP2379" s="1">
        <v>7</v>
      </c>
      <c r="BQ2379" s="1">
        <v>7</v>
      </c>
      <c r="BR2379" s="1">
        <v>7</v>
      </c>
      <c r="BS2379" s="1">
        <v>7</v>
      </c>
      <c r="BT2379" s="1">
        <v>0</v>
      </c>
      <c r="BU2379" s="1" t="str">
        <f>"9:00 AM"</f>
        <v>9:00 AM</v>
      </c>
      <c r="BV2379" s="1" t="str">
        <f>"5:00 PM"</f>
        <v>5:00 PM</v>
      </c>
      <c r="BW2379" s="1" t="s">
        <v>392</v>
      </c>
      <c r="BX2379" s="1">
        <v>0</v>
      </c>
      <c r="BY2379" s="1">
        <v>24</v>
      </c>
      <c r="BZ2379" s="1" t="s">
        <v>112</v>
      </c>
      <c r="CB2379" s="1" t="s">
        <v>21123</v>
      </c>
      <c r="CC2379" s="1" t="s">
        <v>11097</v>
      </c>
      <c r="CE2379" s="1" t="s">
        <v>167</v>
      </c>
      <c r="CF2379" s="1" t="s">
        <v>117</v>
      </c>
      <c r="CG2379" s="1">
        <v>96950</v>
      </c>
      <c r="CH2379" s="3">
        <v>9.49</v>
      </c>
      <c r="CI2379" s="3">
        <v>9.49</v>
      </c>
      <c r="CJ2379" s="3">
        <v>14.23</v>
      </c>
      <c r="CK2379" s="3">
        <v>14.23</v>
      </c>
      <c r="CL2379" s="1" t="s">
        <v>137</v>
      </c>
      <c r="CM2379" s="1" t="s">
        <v>230</v>
      </c>
      <c r="CN2379" s="1" t="s">
        <v>139</v>
      </c>
      <c r="CP2379" s="1" t="s">
        <v>112</v>
      </c>
      <c r="CQ2379" s="1" t="s">
        <v>111</v>
      </c>
      <c r="CR2379" s="1" t="s">
        <v>112</v>
      </c>
      <c r="CS2379" s="1" t="s">
        <v>111</v>
      </c>
      <c r="CT2379" s="1" t="s">
        <v>138</v>
      </c>
      <c r="CU2379" s="1" t="s">
        <v>111</v>
      </c>
      <c r="CV2379" s="1" t="s">
        <v>138</v>
      </c>
      <c r="CW2379" s="1" t="s">
        <v>14379</v>
      </c>
      <c r="CX2379" s="1">
        <v>16704831971</v>
      </c>
      <c r="CY2379" s="1" t="s">
        <v>4655</v>
      </c>
      <c r="CZ2379" s="1" t="s">
        <v>138</v>
      </c>
      <c r="DA2379" s="1" t="s">
        <v>111</v>
      </c>
      <c r="DB2379" s="1" t="s">
        <v>112</v>
      </c>
      <c r="DC2379" s="1" t="s">
        <v>19806</v>
      </c>
      <c r="DD2379" s="1" t="s">
        <v>19807</v>
      </c>
      <c r="DE2379" s="1" t="s">
        <v>402</v>
      </c>
      <c r="DF2379" s="1" t="s">
        <v>11090</v>
      </c>
      <c r="DG2379" s="1" t="s">
        <v>4655</v>
      </c>
    </row>
    <row r="2380" spans="1:111" ht="15.6" customHeight="1" x14ac:dyDescent="0.25">
      <c r="A2380" s="1" t="s">
        <v>21124</v>
      </c>
      <c r="B2380" s="1" t="s">
        <v>238</v>
      </c>
      <c r="C2380" s="2">
        <v>44380.061799189818</v>
      </c>
      <c r="D2380" s="2">
        <v>44431</v>
      </c>
      <c r="E2380" s="1" t="s">
        <v>180</v>
      </c>
      <c r="G2380" s="1" t="s">
        <v>112</v>
      </c>
      <c r="H2380" s="1" t="s">
        <v>112</v>
      </c>
      <c r="I2380" s="1" t="s">
        <v>112</v>
      </c>
      <c r="J2380" s="1" t="s">
        <v>21063</v>
      </c>
      <c r="K2380" s="1" t="s">
        <v>21064</v>
      </c>
      <c r="L2380" s="1" t="s">
        <v>7929</v>
      </c>
      <c r="M2380" s="1" t="s">
        <v>21065</v>
      </c>
      <c r="N2380" s="1" t="s">
        <v>116</v>
      </c>
      <c r="O2380" s="1" t="s">
        <v>117</v>
      </c>
      <c r="P2380" s="9">
        <v>96950</v>
      </c>
      <c r="Q2380" s="1" t="s">
        <v>118</v>
      </c>
      <c r="R2380" s="1" t="s">
        <v>138</v>
      </c>
      <c r="S2380" s="1">
        <v>16702881816</v>
      </c>
      <c r="U2380" s="1">
        <v>722320</v>
      </c>
      <c r="V2380" s="1" t="s">
        <v>119</v>
      </c>
      <c r="X2380" s="1" t="s">
        <v>21066</v>
      </c>
      <c r="Y2380" s="1" t="s">
        <v>17060</v>
      </c>
      <c r="Z2380" s="1" t="s">
        <v>21067</v>
      </c>
      <c r="AA2380" s="1" t="s">
        <v>21068</v>
      </c>
      <c r="AB2380" s="1" t="s">
        <v>7929</v>
      </c>
      <c r="AC2380" s="1" t="s">
        <v>21065</v>
      </c>
      <c r="AD2380" s="1" t="s">
        <v>116</v>
      </c>
      <c r="AE2380" s="1" t="s">
        <v>117</v>
      </c>
      <c r="AF2380" s="9">
        <v>96950</v>
      </c>
      <c r="AG2380" s="1" t="s">
        <v>118</v>
      </c>
      <c r="AH2380" s="1" t="s">
        <v>138</v>
      </c>
      <c r="AI2380" s="1">
        <v>16702881816</v>
      </c>
      <c r="AK2380" s="1" t="s">
        <v>21069</v>
      </c>
      <c r="BC2380" s="1" t="str">
        <f>"35-2021.00"</f>
        <v>35-2021.00</v>
      </c>
      <c r="BD2380" s="1" t="s">
        <v>851</v>
      </c>
      <c r="BE2380" s="1" t="s">
        <v>21070</v>
      </c>
      <c r="BF2380" s="1" t="s">
        <v>853</v>
      </c>
      <c r="BG2380" s="1">
        <v>3</v>
      </c>
      <c r="BH2380" s="1">
        <v>3</v>
      </c>
      <c r="BI2380" s="2">
        <v>44470</v>
      </c>
      <c r="BJ2380" s="2">
        <v>44834</v>
      </c>
      <c r="BK2380" s="2">
        <v>44470</v>
      </c>
      <c r="BL2380" s="2">
        <v>44834</v>
      </c>
      <c r="BM2380" s="1">
        <v>40</v>
      </c>
      <c r="BN2380" s="1">
        <v>6</v>
      </c>
      <c r="BO2380" s="1">
        <v>5</v>
      </c>
      <c r="BP2380" s="1">
        <v>6</v>
      </c>
      <c r="BQ2380" s="1">
        <v>5</v>
      </c>
      <c r="BR2380" s="1">
        <v>5</v>
      </c>
      <c r="BS2380" s="1">
        <v>6</v>
      </c>
      <c r="BT2380" s="1">
        <v>7</v>
      </c>
      <c r="BU2380" s="1" t="str">
        <f>"2:00 AM"</f>
        <v>2:00 AM</v>
      </c>
      <c r="BV2380" s="1" t="str">
        <f>"5:00 PM"</f>
        <v>5:00 PM</v>
      </c>
      <c r="BW2380" s="1" t="s">
        <v>135</v>
      </c>
      <c r="BX2380" s="1">
        <v>0</v>
      </c>
      <c r="BY2380" s="1">
        <v>3</v>
      </c>
      <c r="BZ2380" s="1" t="s">
        <v>112</v>
      </c>
      <c r="CB2380" s="1" t="s">
        <v>21125</v>
      </c>
      <c r="CC2380" s="1" t="s">
        <v>21072</v>
      </c>
      <c r="CD2380" s="1" t="s">
        <v>21065</v>
      </c>
      <c r="CE2380" s="1" t="s">
        <v>116</v>
      </c>
      <c r="CF2380" s="1" t="s">
        <v>117</v>
      </c>
      <c r="CG2380" s="1">
        <v>96950</v>
      </c>
      <c r="CH2380" s="3">
        <v>7.99</v>
      </c>
      <c r="CI2380" s="3">
        <v>7.99</v>
      </c>
      <c r="CJ2380" s="3">
        <v>11.99</v>
      </c>
      <c r="CK2380" s="3">
        <v>11.99</v>
      </c>
      <c r="CL2380" s="1" t="s">
        <v>137</v>
      </c>
      <c r="CM2380" s="1" t="s">
        <v>21126</v>
      </c>
      <c r="CN2380" s="1" t="s">
        <v>139</v>
      </c>
      <c r="CP2380" s="1" t="s">
        <v>112</v>
      </c>
      <c r="CQ2380" s="1" t="s">
        <v>111</v>
      </c>
      <c r="CR2380" s="1" t="s">
        <v>112</v>
      </c>
      <c r="CS2380" s="1" t="s">
        <v>111</v>
      </c>
      <c r="CT2380" s="1" t="s">
        <v>138</v>
      </c>
      <c r="CU2380" s="1" t="s">
        <v>111</v>
      </c>
      <c r="CV2380" s="1" t="s">
        <v>138</v>
      </c>
      <c r="CW2380" s="1" t="s">
        <v>138</v>
      </c>
      <c r="CX2380" s="1">
        <v>16702881816</v>
      </c>
      <c r="CY2380" s="1" t="s">
        <v>21069</v>
      </c>
      <c r="CZ2380" s="1" t="s">
        <v>138</v>
      </c>
      <c r="DA2380" s="1" t="s">
        <v>111</v>
      </c>
      <c r="DB2380" s="1" t="s">
        <v>112</v>
      </c>
    </row>
    <row r="2381" spans="1:111" ht="15.6" customHeight="1" x14ac:dyDescent="0.25">
      <c r="A2381" s="1" t="s">
        <v>21127</v>
      </c>
      <c r="B2381" s="1" t="s">
        <v>238</v>
      </c>
      <c r="C2381" s="2">
        <v>44363.430218402777</v>
      </c>
      <c r="D2381" s="2">
        <v>44406</v>
      </c>
      <c r="E2381" s="1" t="s">
        <v>180</v>
      </c>
      <c r="G2381" s="1" t="s">
        <v>112</v>
      </c>
      <c r="H2381" s="1" t="s">
        <v>112</v>
      </c>
      <c r="I2381" s="1" t="s">
        <v>112</v>
      </c>
      <c r="J2381" s="1" t="s">
        <v>2017</v>
      </c>
      <c r="L2381" s="1" t="s">
        <v>2018</v>
      </c>
      <c r="N2381" s="1" t="s">
        <v>116</v>
      </c>
      <c r="O2381" s="1" t="s">
        <v>117</v>
      </c>
      <c r="P2381" s="9">
        <v>96950</v>
      </c>
      <c r="Q2381" s="1" t="s">
        <v>118</v>
      </c>
      <c r="S2381" s="1">
        <v>16702358165</v>
      </c>
      <c r="U2381" s="1">
        <v>5617</v>
      </c>
      <c r="V2381" s="1" t="s">
        <v>119</v>
      </c>
      <c r="X2381" s="1" t="s">
        <v>2440</v>
      </c>
      <c r="Y2381" s="1" t="s">
        <v>2441</v>
      </c>
      <c r="Z2381" s="1" t="s">
        <v>2019</v>
      </c>
      <c r="AA2381" s="1" t="s">
        <v>245</v>
      </c>
      <c r="AB2381" s="1" t="s">
        <v>2018</v>
      </c>
      <c r="AD2381" s="1" t="s">
        <v>116</v>
      </c>
      <c r="AE2381" s="1" t="s">
        <v>117</v>
      </c>
      <c r="AF2381" s="9">
        <v>96950</v>
      </c>
      <c r="AG2381" s="1" t="s">
        <v>118</v>
      </c>
      <c r="AI2381" s="1">
        <v>16702358165</v>
      </c>
      <c r="AK2381" s="1" t="s">
        <v>2021</v>
      </c>
      <c r="BC2381" s="1" t="str">
        <f>"49-9071.00"</f>
        <v>49-9071.00</v>
      </c>
      <c r="BD2381" s="1" t="s">
        <v>214</v>
      </c>
      <c r="BE2381" s="1" t="s">
        <v>18692</v>
      </c>
      <c r="BF2381" s="1" t="s">
        <v>18693</v>
      </c>
      <c r="BG2381" s="1">
        <v>1</v>
      </c>
      <c r="BH2381" s="1">
        <v>1</v>
      </c>
      <c r="BI2381" s="2">
        <v>44470</v>
      </c>
      <c r="BJ2381" s="2">
        <v>44834</v>
      </c>
      <c r="BK2381" s="2">
        <v>44470</v>
      </c>
      <c r="BL2381" s="2">
        <v>44834</v>
      </c>
      <c r="BM2381" s="1">
        <v>40</v>
      </c>
      <c r="BN2381" s="1">
        <v>0</v>
      </c>
      <c r="BO2381" s="1">
        <v>8</v>
      </c>
      <c r="BP2381" s="1">
        <v>8</v>
      </c>
      <c r="BQ2381" s="1">
        <v>8</v>
      </c>
      <c r="BR2381" s="1">
        <v>8</v>
      </c>
      <c r="BS2381" s="1">
        <v>8</v>
      </c>
      <c r="BT2381" s="1">
        <v>0</v>
      </c>
      <c r="BU2381" s="1" t="str">
        <f>"8:00 AM"</f>
        <v>8:00 AM</v>
      </c>
      <c r="BV2381" s="1" t="str">
        <f>"5:00 PM"</f>
        <v>5:00 PM</v>
      </c>
      <c r="BW2381" s="1" t="s">
        <v>230</v>
      </c>
      <c r="BX2381" s="1">
        <v>0</v>
      </c>
      <c r="BY2381" s="1">
        <v>6</v>
      </c>
      <c r="BZ2381" s="1" t="s">
        <v>112</v>
      </c>
      <c r="CB2381" s="4" t="s">
        <v>21128</v>
      </c>
      <c r="CC2381" s="1" t="s">
        <v>9840</v>
      </c>
      <c r="CE2381" s="1" t="s">
        <v>116</v>
      </c>
      <c r="CF2381" s="1" t="s">
        <v>117</v>
      </c>
      <c r="CG2381" s="1">
        <v>96950</v>
      </c>
      <c r="CH2381" s="3">
        <v>8.7100000000000009</v>
      </c>
      <c r="CI2381" s="3">
        <v>8.7100000000000009</v>
      </c>
      <c r="CJ2381" s="3">
        <v>0</v>
      </c>
      <c r="CK2381" s="3">
        <v>0</v>
      </c>
      <c r="CL2381" s="1" t="s">
        <v>137</v>
      </c>
      <c r="CM2381" s="1" t="s">
        <v>362</v>
      </c>
      <c r="CN2381" s="1" t="s">
        <v>139</v>
      </c>
      <c r="CP2381" s="1" t="s">
        <v>112</v>
      </c>
      <c r="CQ2381" s="1" t="s">
        <v>111</v>
      </c>
      <c r="CR2381" s="1" t="s">
        <v>112</v>
      </c>
      <c r="CS2381" s="1" t="s">
        <v>112</v>
      </c>
      <c r="CT2381" s="1" t="s">
        <v>138</v>
      </c>
      <c r="CU2381" s="1" t="s">
        <v>111</v>
      </c>
      <c r="CV2381" s="1" t="s">
        <v>138</v>
      </c>
      <c r="CW2381" s="1" t="s">
        <v>3062</v>
      </c>
      <c r="CX2381" s="1">
        <v>16702358165</v>
      </c>
      <c r="CY2381" s="1" t="s">
        <v>21129</v>
      </c>
      <c r="CZ2381" s="1" t="s">
        <v>138</v>
      </c>
      <c r="DA2381" s="1" t="s">
        <v>111</v>
      </c>
      <c r="DB2381" s="1" t="s">
        <v>112</v>
      </c>
      <c r="DC2381" s="1" t="s">
        <v>2440</v>
      </c>
      <c r="DD2381" s="1" t="s">
        <v>2441</v>
      </c>
      <c r="DE2381" s="1" t="s">
        <v>2029</v>
      </c>
      <c r="DF2381" s="1" t="s">
        <v>2017</v>
      </c>
      <c r="DG2381" s="1" t="s">
        <v>2021</v>
      </c>
    </row>
    <row r="2382" spans="1:111" ht="15.6" customHeight="1" x14ac:dyDescent="0.25">
      <c r="A2382" s="1" t="s">
        <v>21136</v>
      </c>
      <c r="B2382" s="1" t="s">
        <v>238</v>
      </c>
      <c r="C2382" s="2">
        <v>44354.023720370373</v>
      </c>
      <c r="D2382" s="2">
        <v>44400</v>
      </c>
      <c r="E2382" s="1" t="s">
        <v>110</v>
      </c>
      <c r="F2382" s="2">
        <v>44468.833333333336</v>
      </c>
      <c r="G2382" s="1" t="s">
        <v>111</v>
      </c>
      <c r="H2382" s="1" t="s">
        <v>112</v>
      </c>
      <c r="I2382" s="1" t="s">
        <v>112</v>
      </c>
      <c r="J2382" s="1" t="s">
        <v>1246</v>
      </c>
      <c r="L2382" s="1" t="s">
        <v>1247</v>
      </c>
      <c r="M2382" s="1" t="s">
        <v>1248</v>
      </c>
      <c r="N2382" s="1" t="s">
        <v>167</v>
      </c>
      <c r="O2382" s="1" t="s">
        <v>117</v>
      </c>
      <c r="P2382" s="9">
        <v>96950</v>
      </c>
      <c r="Q2382" s="1" t="s">
        <v>118</v>
      </c>
      <c r="R2382" s="1" t="s">
        <v>242</v>
      </c>
      <c r="S2382" s="1">
        <v>16707891106</v>
      </c>
      <c r="U2382" s="1">
        <v>56132</v>
      </c>
      <c r="V2382" s="1" t="s">
        <v>119</v>
      </c>
      <c r="X2382" s="1" t="s">
        <v>1514</v>
      </c>
      <c r="Y2382" s="1" t="s">
        <v>1515</v>
      </c>
      <c r="Z2382" s="1" t="s">
        <v>1516</v>
      </c>
      <c r="AA2382" s="1" t="s">
        <v>1517</v>
      </c>
      <c r="AB2382" s="1" t="s">
        <v>1247</v>
      </c>
      <c r="AC2382" s="1" t="s">
        <v>1248</v>
      </c>
      <c r="AD2382" s="1" t="s">
        <v>167</v>
      </c>
      <c r="AE2382" s="1" t="s">
        <v>117</v>
      </c>
      <c r="AF2382" s="9">
        <v>96950</v>
      </c>
      <c r="AG2382" s="1" t="s">
        <v>118</v>
      </c>
      <c r="AH2382" s="1" t="s">
        <v>242</v>
      </c>
      <c r="AI2382" s="1">
        <v>16707891106</v>
      </c>
      <c r="AK2382" s="1" t="s">
        <v>1253</v>
      </c>
      <c r="BC2382" s="1" t="str">
        <f>"43-3031.00"</f>
        <v>43-3031.00</v>
      </c>
      <c r="BD2382" s="1" t="s">
        <v>389</v>
      </c>
      <c r="BE2382" s="1" t="s">
        <v>21137</v>
      </c>
      <c r="BF2382" s="1" t="s">
        <v>511</v>
      </c>
      <c r="BG2382" s="1">
        <v>2</v>
      </c>
      <c r="BH2382" s="1">
        <v>2</v>
      </c>
      <c r="BI2382" s="2">
        <v>44470</v>
      </c>
      <c r="BJ2382" s="2">
        <v>45565</v>
      </c>
      <c r="BK2382" s="2">
        <v>44470</v>
      </c>
      <c r="BL2382" s="2">
        <v>45565</v>
      </c>
      <c r="BM2382" s="1">
        <v>35</v>
      </c>
      <c r="BN2382" s="1">
        <v>0</v>
      </c>
      <c r="BO2382" s="1">
        <v>7</v>
      </c>
      <c r="BP2382" s="1">
        <v>7</v>
      </c>
      <c r="BQ2382" s="1">
        <v>7</v>
      </c>
      <c r="BR2382" s="1">
        <v>7</v>
      </c>
      <c r="BS2382" s="1">
        <v>7</v>
      </c>
      <c r="BT2382" s="1">
        <v>0</v>
      </c>
      <c r="BU2382" s="1" t="str">
        <f>"8:00 AM"</f>
        <v>8:00 AM</v>
      </c>
      <c r="BV2382" s="1" t="str">
        <f>"4:00 PM"</f>
        <v>4:00 PM</v>
      </c>
      <c r="BW2382" s="1" t="s">
        <v>135</v>
      </c>
      <c r="BX2382" s="1">
        <v>3</v>
      </c>
      <c r="BY2382" s="1">
        <v>12</v>
      </c>
      <c r="BZ2382" s="1" t="s">
        <v>112</v>
      </c>
      <c r="CB2382" s="4" t="s">
        <v>21138</v>
      </c>
      <c r="CC2382" s="1" t="s">
        <v>1247</v>
      </c>
      <c r="CD2382" s="1" t="s">
        <v>1248</v>
      </c>
      <c r="CE2382" s="1" t="s">
        <v>167</v>
      </c>
      <c r="CF2382" s="1" t="s">
        <v>117</v>
      </c>
      <c r="CG2382" s="1">
        <v>96950</v>
      </c>
      <c r="CH2382" s="3">
        <v>9.49</v>
      </c>
      <c r="CI2382" s="3">
        <v>9.49</v>
      </c>
      <c r="CJ2382" s="3">
        <v>14.24</v>
      </c>
      <c r="CK2382" s="3">
        <v>14.24</v>
      </c>
      <c r="CL2382" s="1" t="s">
        <v>137</v>
      </c>
      <c r="CM2382" s="1" t="s">
        <v>1257</v>
      </c>
      <c r="CN2382" s="1" t="s">
        <v>139</v>
      </c>
      <c r="CP2382" s="1" t="s">
        <v>112</v>
      </c>
      <c r="CQ2382" s="1" t="s">
        <v>111</v>
      </c>
      <c r="CR2382" s="1" t="s">
        <v>112</v>
      </c>
      <c r="CS2382" s="1" t="s">
        <v>111</v>
      </c>
      <c r="CT2382" s="1" t="s">
        <v>111</v>
      </c>
      <c r="CU2382" s="1" t="s">
        <v>111</v>
      </c>
      <c r="CV2382" s="1" t="s">
        <v>138</v>
      </c>
      <c r="CW2382" s="1" t="s">
        <v>1351</v>
      </c>
      <c r="CX2382" s="1">
        <v>16707891106</v>
      </c>
      <c r="CY2382" s="1" t="s">
        <v>1253</v>
      </c>
      <c r="CZ2382" s="1" t="s">
        <v>380</v>
      </c>
      <c r="DA2382" s="1" t="s">
        <v>111</v>
      </c>
      <c r="DB2382" s="1" t="s">
        <v>112</v>
      </c>
    </row>
    <row r="2383" spans="1:111" ht="15.6" customHeight="1" x14ac:dyDescent="0.25">
      <c r="A2383" s="1" t="s">
        <v>21142</v>
      </c>
      <c r="B2383" s="1" t="s">
        <v>238</v>
      </c>
      <c r="C2383" s="2">
        <v>44390.101714583332</v>
      </c>
      <c r="D2383" s="2">
        <v>44453</v>
      </c>
      <c r="E2383" s="1" t="s">
        <v>180</v>
      </c>
      <c r="G2383" s="1" t="s">
        <v>112</v>
      </c>
      <c r="H2383" s="1" t="s">
        <v>112</v>
      </c>
      <c r="I2383" s="1" t="s">
        <v>112</v>
      </c>
      <c r="J2383" s="1" t="s">
        <v>21143</v>
      </c>
      <c r="K2383" s="1" t="s">
        <v>21144</v>
      </c>
      <c r="L2383" s="1" t="s">
        <v>21145</v>
      </c>
      <c r="M2383" s="1" t="s">
        <v>21146</v>
      </c>
      <c r="N2383" s="1" t="s">
        <v>116</v>
      </c>
      <c r="O2383" s="1" t="s">
        <v>117</v>
      </c>
      <c r="P2383" s="9">
        <v>96950</v>
      </c>
      <c r="Q2383" s="1" t="s">
        <v>118</v>
      </c>
      <c r="R2383" s="1" t="s">
        <v>138</v>
      </c>
      <c r="S2383" s="1">
        <v>16702333303</v>
      </c>
      <c r="U2383" s="1">
        <v>72251</v>
      </c>
      <c r="V2383" s="1" t="s">
        <v>119</v>
      </c>
      <c r="X2383" s="1" t="s">
        <v>370</v>
      </c>
      <c r="Y2383" s="1" t="s">
        <v>371</v>
      </c>
      <c r="Z2383" s="1" t="s">
        <v>372</v>
      </c>
      <c r="AA2383" s="1" t="s">
        <v>1184</v>
      </c>
      <c r="AB2383" s="1" t="s">
        <v>368</v>
      </c>
      <c r="AC2383" s="1" t="s">
        <v>1185</v>
      </c>
      <c r="AD2383" s="1" t="s">
        <v>116</v>
      </c>
      <c r="AE2383" s="1" t="s">
        <v>117</v>
      </c>
      <c r="AF2383" s="9">
        <v>96950</v>
      </c>
      <c r="AG2383" s="1" t="s">
        <v>118</v>
      </c>
      <c r="AH2383" s="1" t="s">
        <v>138</v>
      </c>
      <c r="AI2383" s="1">
        <v>16702346278</v>
      </c>
      <c r="AK2383" s="1" t="s">
        <v>1186</v>
      </c>
      <c r="BC2383" s="1" t="str">
        <f>"35-2014.00"</f>
        <v>35-2014.00</v>
      </c>
      <c r="BD2383" s="1" t="s">
        <v>152</v>
      </c>
      <c r="BE2383" s="1" t="s">
        <v>21147</v>
      </c>
      <c r="BF2383" s="1" t="s">
        <v>13189</v>
      </c>
      <c r="BG2383" s="1">
        <v>2</v>
      </c>
      <c r="BH2383" s="1">
        <v>2</v>
      </c>
      <c r="BI2383" s="2">
        <v>44470</v>
      </c>
      <c r="BJ2383" s="2">
        <v>44834</v>
      </c>
      <c r="BK2383" s="2">
        <v>44470</v>
      </c>
      <c r="BL2383" s="2">
        <v>44834</v>
      </c>
      <c r="BM2383" s="1">
        <v>35</v>
      </c>
      <c r="BN2383" s="1">
        <v>0</v>
      </c>
      <c r="BO2383" s="1">
        <v>7</v>
      </c>
      <c r="BP2383" s="1">
        <v>7</v>
      </c>
      <c r="BQ2383" s="1">
        <v>0</v>
      </c>
      <c r="BR2383" s="1">
        <v>7</v>
      </c>
      <c r="BS2383" s="1">
        <v>7</v>
      </c>
      <c r="BT2383" s="1">
        <v>7</v>
      </c>
      <c r="BU2383" s="1" t="str">
        <f>"10:00 AM"</f>
        <v>10:00 AM</v>
      </c>
      <c r="BV2383" s="1" t="str">
        <f>"9:00 PM"</f>
        <v>9:00 PM</v>
      </c>
      <c r="BW2383" s="1" t="s">
        <v>135</v>
      </c>
      <c r="BX2383" s="1">
        <v>0</v>
      </c>
      <c r="BY2383" s="1">
        <v>12</v>
      </c>
      <c r="BZ2383" s="1" t="s">
        <v>112</v>
      </c>
      <c r="CB2383" s="1" t="s">
        <v>21148</v>
      </c>
      <c r="CC2383" s="1" t="s">
        <v>21145</v>
      </c>
      <c r="CD2383" s="1" t="s">
        <v>1197</v>
      </c>
      <c r="CE2383" s="1" t="s">
        <v>116</v>
      </c>
      <c r="CF2383" s="1" t="s">
        <v>117</v>
      </c>
      <c r="CG2383" s="1">
        <v>96950</v>
      </c>
      <c r="CH2383" s="3">
        <v>8.17</v>
      </c>
      <c r="CI2383" s="3">
        <v>8.17</v>
      </c>
      <c r="CJ2383" s="3">
        <v>12.26</v>
      </c>
      <c r="CK2383" s="3">
        <v>12.26</v>
      </c>
      <c r="CL2383" s="1" t="s">
        <v>137</v>
      </c>
      <c r="CM2383" s="1" t="s">
        <v>138</v>
      </c>
      <c r="CN2383" s="1" t="s">
        <v>139</v>
      </c>
      <c r="CP2383" s="1" t="s">
        <v>112</v>
      </c>
      <c r="CQ2383" s="1" t="s">
        <v>111</v>
      </c>
      <c r="CR2383" s="1" t="s">
        <v>112</v>
      </c>
      <c r="CS2383" s="1" t="s">
        <v>111</v>
      </c>
      <c r="CT2383" s="1" t="s">
        <v>138</v>
      </c>
      <c r="CU2383" s="1" t="s">
        <v>111</v>
      </c>
      <c r="CV2383" s="1" t="s">
        <v>138</v>
      </c>
      <c r="CW2383" s="1" t="s">
        <v>138</v>
      </c>
      <c r="CX2383" s="1">
        <v>16702333303</v>
      </c>
      <c r="CY2383" s="1" t="s">
        <v>21149</v>
      </c>
      <c r="CZ2383" s="1" t="s">
        <v>380</v>
      </c>
      <c r="DA2383" s="1" t="s">
        <v>111</v>
      </c>
      <c r="DB2383" s="1" t="s">
        <v>112</v>
      </c>
    </row>
    <row r="2384" spans="1:111" ht="15.6" customHeight="1" x14ac:dyDescent="0.25">
      <c r="A2384" s="1" t="s">
        <v>21150</v>
      </c>
      <c r="B2384" s="1" t="s">
        <v>238</v>
      </c>
      <c r="C2384" s="2">
        <v>44390.331910069443</v>
      </c>
      <c r="D2384" s="2">
        <v>44434</v>
      </c>
      <c r="E2384" s="1" t="s">
        <v>110</v>
      </c>
      <c r="F2384" s="2">
        <v>44468.833333333336</v>
      </c>
      <c r="G2384" s="1" t="s">
        <v>111</v>
      </c>
      <c r="H2384" s="1" t="s">
        <v>112</v>
      </c>
      <c r="I2384" s="1" t="s">
        <v>112</v>
      </c>
      <c r="J2384" s="1" t="s">
        <v>1693</v>
      </c>
      <c r="L2384" s="1" t="s">
        <v>1694</v>
      </c>
      <c r="M2384" s="1" t="s">
        <v>1695</v>
      </c>
      <c r="N2384" s="1" t="s">
        <v>863</v>
      </c>
      <c r="O2384" s="1" t="s">
        <v>117</v>
      </c>
      <c r="P2384" s="9">
        <v>96950</v>
      </c>
      <c r="Q2384" s="1" t="s">
        <v>118</v>
      </c>
      <c r="S2384" s="1">
        <v>16702345828</v>
      </c>
      <c r="U2384" s="1">
        <v>2362</v>
      </c>
      <c r="V2384" s="1" t="s">
        <v>119</v>
      </c>
      <c r="X2384" s="1" t="s">
        <v>1696</v>
      </c>
      <c r="Y2384" s="1" t="s">
        <v>1697</v>
      </c>
      <c r="AA2384" s="1" t="s">
        <v>171</v>
      </c>
      <c r="AB2384" s="1" t="s">
        <v>1694</v>
      </c>
      <c r="AC2384" s="1" t="s">
        <v>1695</v>
      </c>
      <c r="AD2384" s="1" t="s">
        <v>863</v>
      </c>
      <c r="AE2384" s="1" t="s">
        <v>117</v>
      </c>
      <c r="AF2384" s="9">
        <v>96950</v>
      </c>
      <c r="AG2384" s="1" t="s">
        <v>118</v>
      </c>
      <c r="AI2384" s="1">
        <v>16702345828</v>
      </c>
      <c r="AK2384" s="1" t="s">
        <v>1698</v>
      </c>
      <c r="BC2384" s="1" t="str">
        <f>"47-2073.00"</f>
        <v>47-2073.00</v>
      </c>
      <c r="BD2384" s="1" t="s">
        <v>514</v>
      </c>
      <c r="BE2384" s="1" t="s">
        <v>19786</v>
      </c>
      <c r="BF2384" s="1" t="s">
        <v>19787</v>
      </c>
      <c r="BG2384" s="1">
        <v>2</v>
      </c>
      <c r="BH2384" s="1">
        <v>2</v>
      </c>
      <c r="BI2384" s="2">
        <v>44470</v>
      </c>
      <c r="BJ2384" s="2">
        <v>45565</v>
      </c>
      <c r="BK2384" s="2">
        <v>44470</v>
      </c>
      <c r="BL2384" s="2">
        <v>45565</v>
      </c>
      <c r="BM2384" s="1">
        <v>40</v>
      </c>
      <c r="BN2384" s="1">
        <v>0</v>
      </c>
      <c r="BO2384" s="1">
        <v>8</v>
      </c>
      <c r="BP2384" s="1">
        <v>8</v>
      </c>
      <c r="BQ2384" s="1">
        <v>8</v>
      </c>
      <c r="BR2384" s="1">
        <v>8</v>
      </c>
      <c r="BS2384" s="1">
        <v>8</v>
      </c>
      <c r="BT2384" s="1">
        <v>0</v>
      </c>
      <c r="BU2384" s="1" t="str">
        <f>"8:00 AM"</f>
        <v>8:00 AM</v>
      </c>
      <c r="BV2384" s="1" t="str">
        <f>"5:00 PM"</f>
        <v>5:00 PM</v>
      </c>
      <c r="BW2384" s="1" t="s">
        <v>135</v>
      </c>
      <c r="BX2384" s="1">
        <v>0</v>
      </c>
      <c r="BY2384" s="1">
        <v>12</v>
      </c>
      <c r="BZ2384" s="1" t="s">
        <v>112</v>
      </c>
      <c r="CB2384" s="1" t="s">
        <v>331</v>
      </c>
      <c r="CC2384" s="1" t="s">
        <v>1694</v>
      </c>
      <c r="CD2384" s="1" t="s">
        <v>1695</v>
      </c>
      <c r="CE2384" s="1" t="s">
        <v>863</v>
      </c>
      <c r="CF2384" s="1" t="s">
        <v>117</v>
      </c>
      <c r="CG2384" s="1">
        <v>96950</v>
      </c>
      <c r="CH2384" s="3">
        <v>10.44</v>
      </c>
      <c r="CI2384" s="3">
        <v>10.44</v>
      </c>
      <c r="CJ2384" s="3">
        <v>15.66</v>
      </c>
      <c r="CK2384" s="3">
        <v>15.66</v>
      </c>
      <c r="CL2384" s="1" t="s">
        <v>137</v>
      </c>
      <c r="CN2384" s="1" t="s">
        <v>139</v>
      </c>
      <c r="CP2384" s="1" t="s">
        <v>112</v>
      </c>
      <c r="CQ2384" s="1" t="s">
        <v>111</v>
      </c>
      <c r="CR2384" s="1" t="s">
        <v>112</v>
      </c>
      <c r="CS2384" s="1" t="s">
        <v>111</v>
      </c>
      <c r="CT2384" s="1" t="s">
        <v>138</v>
      </c>
      <c r="CU2384" s="1" t="s">
        <v>111</v>
      </c>
      <c r="CV2384" s="1" t="s">
        <v>138</v>
      </c>
      <c r="CW2384" s="1" t="s">
        <v>331</v>
      </c>
      <c r="CX2384" s="1">
        <v>16702345828</v>
      </c>
      <c r="CY2384" s="1" t="s">
        <v>1698</v>
      </c>
      <c r="CZ2384" s="1" t="s">
        <v>138</v>
      </c>
      <c r="DA2384" s="1" t="s">
        <v>111</v>
      </c>
      <c r="DB2384" s="1" t="s">
        <v>112</v>
      </c>
      <c r="DC2384" s="1" t="s">
        <v>1701</v>
      </c>
      <c r="DD2384" s="1" t="s">
        <v>1702</v>
      </c>
      <c r="DF2384" s="1" t="s">
        <v>1703</v>
      </c>
      <c r="DG2384" s="1" t="s">
        <v>1704</v>
      </c>
    </row>
    <row r="2385" spans="1:111" ht="15.6" customHeight="1" x14ac:dyDescent="0.25">
      <c r="A2385" s="1" t="s">
        <v>21151</v>
      </c>
      <c r="B2385" s="1" t="s">
        <v>238</v>
      </c>
      <c r="C2385" s="2">
        <v>44398.112684027779</v>
      </c>
      <c r="D2385" s="2">
        <v>44439</v>
      </c>
      <c r="E2385" s="1" t="s">
        <v>180</v>
      </c>
      <c r="G2385" s="1" t="s">
        <v>112</v>
      </c>
      <c r="H2385" s="1" t="s">
        <v>112</v>
      </c>
      <c r="I2385" s="1" t="s">
        <v>112</v>
      </c>
      <c r="J2385" s="1" t="s">
        <v>2444</v>
      </c>
      <c r="K2385" s="1" t="s">
        <v>719</v>
      </c>
      <c r="L2385" s="1" t="s">
        <v>2445</v>
      </c>
      <c r="M2385" s="1" t="s">
        <v>2446</v>
      </c>
      <c r="N2385" s="1" t="s">
        <v>259</v>
      </c>
      <c r="O2385" s="1" t="s">
        <v>117</v>
      </c>
      <c r="P2385" s="9">
        <v>96952</v>
      </c>
      <c r="Q2385" s="1" t="s">
        <v>118</v>
      </c>
      <c r="R2385" s="1" t="s">
        <v>138</v>
      </c>
      <c r="S2385" s="1">
        <v>16704339989</v>
      </c>
      <c r="U2385" s="1">
        <v>481111</v>
      </c>
      <c r="V2385" s="1" t="s">
        <v>119</v>
      </c>
      <c r="X2385" s="1" t="s">
        <v>2447</v>
      </c>
      <c r="Y2385" s="1" t="s">
        <v>2448</v>
      </c>
      <c r="Z2385" s="1" t="s">
        <v>2449</v>
      </c>
      <c r="AA2385" s="1" t="s">
        <v>171</v>
      </c>
      <c r="AB2385" s="1" t="s">
        <v>2445</v>
      </c>
      <c r="AC2385" s="1" t="s">
        <v>2446</v>
      </c>
      <c r="AD2385" s="1" t="s">
        <v>259</v>
      </c>
      <c r="AE2385" s="1" t="s">
        <v>117</v>
      </c>
      <c r="AF2385" s="9">
        <v>96952</v>
      </c>
      <c r="AG2385" s="1" t="s">
        <v>118</v>
      </c>
      <c r="AH2385" s="1" t="s">
        <v>138</v>
      </c>
      <c r="AI2385" s="1">
        <v>16704339989</v>
      </c>
      <c r="AK2385" s="1" t="s">
        <v>21152</v>
      </c>
      <c r="BC2385" s="1" t="str">
        <f>"53-2012.00"</f>
        <v>53-2012.00</v>
      </c>
      <c r="BD2385" s="1" t="s">
        <v>12668</v>
      </c>
      <c r="BE2385" s="1" t="s">
        <v>12669</v>
      </c>
      <c r="BF2385" s="1" t="s">
        <v>12670</v>
      </c>
      <c r="BG2385" s="1">
        <v>2</v>
      </c>
      <c r="BH2385" s="1">
        <v>2</v>
      </c>
      <c r="BI2385" s="2">
        <v>44470</v>
      </c>
      <c r="BJ2385" s="2">
        <v>44834</v>
      </c>
      <c r="BK2385" s="2">
        <v>44470</v>
      </c>
      <c r="BL2385" s="2">
        <v>44834</v>
      </c>
      <c r="BM2385" s="1">
        <v>40</v>
      </c>
      <c r="BN2385" s="1">
        <v>0</v>
      </c>
      <c r="BO2385" s="1">
        <v>8</v>
      </c>
      <c r="BP2385" s="1">
        <v>8</v>
      </c>
      <c r="BQ2385" s="1">
        <v>8</v>
      </c>
      <c r="BR2385" s="1">
        <v>8</v>
      </c>
      <c r="BS2385" s="1">
        <v>8</v>
      </c>
      <c r="BT2385" s="1">
        <v>0</v>
      </c>
      <c r="BU2385" s="1" t="str">
        <f>"7:30 AM"</f>
        <v>7:30 AM</v>
      </c>
      <c r="BV2385" s="1" t="str">
        <f>"4:30 PM"</f>
        <v>4:30 PM</v>
      </c>
      <c r="BW2385" s="1" t="s">
        <v>135</v>
      </c>
      <c r="BX2385" s="1">
        <v>2</v>
      </c>
      <c r="BY2385" s="1">
        <v>6</v>
      </c>
      <c r="BZ2385" s="1" t="s">
        <v>112</v>
      </c>
      <c r="CB2385" s="4" t="s">
        <v>21153</v>
      </c>
      <c r="CC2385" s="1" t="s">
        <v>2445</v>
      </c>
      <c r="CD2385" s="1" t="s">
        <v>138</v>
      </c>
      <c r="CE2385" s="1" t="s">
        <v>259</v>
      </c>
      <c r="CF2385" s="1" t="s">
        <v>117</v>
      </c>
      <c r="CG2385" s="1">
        <v>96952</v>
      </c>
      <c r="CH2385" s="3">
        <v>2229.0700000000002</v>
      </c>
      <c r="CI2385" s="3">
        <v>4500</v>
      </c>
      <c r="CJ2385" s="3">
        <v>0</v>
      </c>
      <c r="CK2385" s="3">
        <v>0</v>
      </c>
      <c r="CL2385" s="1" t="s">
        <v>4581</v>
      </c>
      <c r="CN2385" s="1" t="s">
        <v>139</v>
      </c>
      <c r="CP2385" s="1" t="s">
        <v>112</v>
      </c>
      <c r="CQ2385" s="1" t="s">
        <v>111</v>
      </c>
      <c r="CR2385" s="1" t="s">
        <v>112</v>
      </c>
      <c r="CS2385" s="1" t="s">
        <v>112</v>
      </c>
      <c r="CT2385" s="1" t="s">
        <v>111</v>
      </c>
      <c r="CU2385" s="1" t="s">
        <v>111</v>
      </c>
      <c r="CV2385" s="1" t="s">
        <v>138</v>
      </c>
      <c r="CW2385" s="1" t="s">
        <v>2456</v>
      </c>
      <c r="CX2385" s="1">
        <v>16704339989</v>
      </c>
      <c r="CY2385" s="1" t="s">
        <v>12672</v>
      </c>
      <c r="CZ2385" s="1" t="s">
        <v>2458</v>
      </c>
      <c r="DA2385" s="1" t="s">
        <v>111</v>
      </c>
      <c r="DB2385" s="1" t="s">
        <v>112</v>
      </c>
    </row>
    <row r="2386" spans="1:111" ht="15.6" customHeight="1" x14ac:dyDescent="0.25">
      <c r="A2386" s="1" t="s">
        <v>21154</v>
      </c>
      <c r="B2386" s="1" t="s">
        <v>238</v>
      </c>
      <c r="C2386" s="2">
        <v>44402.961218055556</v>
      </c>
      <c r="D2386" s="2">
        <v>44439</v>
      </c>
      <c r="E2386" s="1" t="s">
        <v>180</v>
      </c>
      <c r="G2386" s="1" t="s">
        <v>112</v>
      </c>
      <c r="H2386" s="1" t="s">
        <v>112</v>
      </c>
      <c r="I2386" s="1" t="s">
        <v>112</v>
      </c>
      <c r="J2386" s="1" t="s">
        <v>4347</v>
      </c>
      <c r="K2386" s="1" t="s">
        <v>4348</v>
      </c>
      <c r="L2386" s="1" t="s">
        <v>4349</v>
      </c>
      <c r="M2386" s="1" t="s">
        <v>4350</v>
      </c>
      <c r="N2386" s="1" t="s">
        <v>116</v>
      </c>
      <c r="O2386" s="1" t="s">
        <v>117</v>
      </c>
      <c r="P2386" s="9">
        <v>96950</v>
      </c>
      <c r="Q2386" s="1" t="s">
        <v>118</v>
      </c>
      <c r="S2386" s="1">
        <v>16703223311</v>
      </c>
      <c r="T2386" s="1">
        <v>4504</v>
      </c>
      <c r="U2386" s="1">
        <v>72111</v>
      </c>
      <c r="V2386" s="1" t="s">
        <v>119</v>
      </c>
      <c r="X2386" s="1" t="s">
        <v>656</v>
      </c>
      <c r="Y2386" s="1" t="s">
        <v>4351</v>
      </c>
      <c r="AA2386" s="1" t="s">
        <v>1129</v>
      </c>
      <c r="AB2386" s="1" t="s">
        <v>4349</v>
      </c>
      <c r="AC2386" s="1" t="s">
        <v>4350</v>
      </c>
      <c r="AD2386" s="1" t="s">
        <v>116</v>
      </c>
      <c r="AE2386" s="1" t="s">
        <v>117</v>
      </c>
      <c r="AF2386" s="9">
        <v>96950</v>
      </c>
      <c r="AG2386" s="1" t="s">
        <v>118</v>
      </c>
      <c r="AI2386" s="1">
        <v>16703223311</v>
      </c>
      <c r="AJ2386" s="1">
        <v>4504</v>
      </c>
      <c r="AK2386" s="1" t="s">
        <v>4352</v>
      </c>
      <c r="BC2386" s="1" t="str">
        <f>"49-9071.00"</f>
        <v>49-9071.00</v>
      </c>
      <c r="BD2386" s="1" t="s">
        <v>214</v>
      </c>
      <c r="BE2386" s="1" t="s">
        <v>21155</v>
      </c>
      <c r="BF2386" s="1" t="s">
        <v>839</v>
      </c>
      <c r="BG2386" s="1">
        <v>15</v>
      </c>
      <c r="BH2386" s="1">
        <v>15</v>
      </c>
      <c r="BI2386" s="2">
        <v>44470</v>
      </c>
      <c r="BJ2386" s="2">
        <v>44834</v>
      </c>
      <c r="BK2386" s="2">
        <v>44470</v>
      </c>
      <c r="BL2386" s="2">
        <v>44834</v>
      </c>
      <c r="BM2386" s="1">
        <v>40</v>
      </c>
      <c r="BN2386" s="1">
        <v>0</v>
      </c>
      <c r="BO2386" s="1">
        <v>8</v>
      </c>
      <c r="BP2386" s="1">
        <v>8</v>
      </c>
      <c r="BQ2386" s="1">
        <v>8</v>
      </c>
      <c r="BR2386" s="1">
        <v>8</v>
      </c>
      <c r="BS2386" s="1">
        <v>8</v>
      </c>
      <c r="BT2386" s="1">
        <v>0</v>
      </c>
      <c r="BU2386" s="1" t="str">
        <f>"8:00 AM"</f>
        <v>8:00 AM</v>
      </c>
      <c r="BV2386" s="1" t="str">
        <f>"5:00 PM"</f>
        <v>5:00 PM</v>
      </c>
      <c r="BW2386" s="1" t="s">
        <v>135</v>
      </c>
      <c r="BX2386" s="1">
        <v>0</v>
      </c>
      <c r="BY2386" s="1">
        <v>24</v>
      </c>
      <c r="BZ2386" s="1" t="s">
        <v>112</v>
      </c>
      <c r="CB2386" s="1" t="s">
        <v>13980</v>
      </c>
      <c r="CC2386" s="1" t="s">
        <v>4349</v>
      </c>
      <c r="CD2386" s="1" t="s">
        <v>4350</v>
      </c>
      <c r="CE2386" s="1" t="s">
        <v>116</v>
      </c>
      <c r="CF2386" s="1" t="s">
        <v>117</v>
      </c>
      <c r="CG2386" s="1">
        <v>96950</v>
      </c>
      <c r="CH2386" s="3">
        <v>8.7200000000000006</v>
      </c>
      <c r="CI2386" s="3">
        <v>8.7200000000000006</v>
      </c>
      <c r="CJ2386" s="3">
        <v>13.08</v>
      </c>
      <c r="CK2386" s="3">
        <v>13.08</v>
      </c>
      <c r="CL2386" s="1" t="s">
        <v>137</v>
      </c>
      <c r="CM2386" s="1" t="s">
        <v>4355</v>
      </c>
      <c r="CN2386" s="1" t="s">
        <v>139</v>
      </c>
      <c r="CP2386" s="1" t="s">
        <v>112</v>
      </c>
      <c r="CQ2386" s="1" t="s">
        <v>111</v>
      </c>
      <c r="CR2386" s="1" t="s">
        <v>112</v>
      </c>
      <c r="CS2386" s="1" t="s">
        <v>111</v>
      </c>
      <c r="CT2386" s="1" t="s">
        <v>138</v>
      </c>
      <c r="CU2386" s="1" t="s">
        <v>111</v>
      </c>
      <c r="CV2386" s="1" t="s">
        <v>111</v>
      </c>
      <c r="CW2386" s="1" t="s">
        <v>5257</v>
      </c>
      <c r="CX2386" s="1">
        <v>16703223311</v>
      </c>
      <c r="CY2386" s="1" t="s">
        <v>4357</v>
      </c>
      <c r="CZ2386" s="1" t="s">
        <v>4358</v>
      </c>
      <c r="DA2386" s="1" t="s">
        <v>111</v>
      </c>
      <c r="DB2386" s="1" t="s">
        <v>112</v>
      </c>
      <c r="DC2386" s="1" t="s">
        <v>4359</v>
      </c>
      <c r="DD2386" s="1" t="s">
        <v>4360</v>
      </c>
      <c r="DE2386" s="1" t="s">
        <v>1747</v>
      </c>
      <c r="DF2386" s="1" t="s">
        <v>4347</v>
      </c>
      <c r="DG2386" s="1" t="s">
        <v>4361</v>
      </c>
    </row>
    <row r="2387" spans="1:111" ht="15.6" customHeight="1" x14ac:dyDescent="0.25">
      <c r="A2387" s="1" t="s">
        <v>21163</v>
      </c>
      <c r="B2387" s="1" t="s">
        <v>238</v>
      </c>
      <c r="C2387" s="2">
        <v>44358.207582986113</v>
      </c>
      <c r="D2387" s="2">
        <v>44411</v>
      </c>
      <c r="E2387" s="1" t="s">
        <v>110</v>
      </c>
      <c r="F2387" s="2">
        <v>44468.833333333336</v>
      </c>
      <c r="G2387" s="1" t="s">
        <v>112</v>
      </c>
      <c r="H2387" s="1" t="s">
        <v>112</v>
      </c>
      <c r="I2387" s="1" t="s">
        <v>112</v>
      </c>
      <c r="J2387" s="1" t="s">
        <v>6197</v>
      </c>
      <c r="K2387" s="1" t="s">
        <v>12083</v>
      </c>
      <c r="L2387" s="1" t="s">
        <v>5015</v>
      </c>
      <c r="N2387" s="1" t="s">
        <v>167</v>
      </c>
      <c r="O2387" s="1" t="s">
        <v>117</v>
      </c>
      <c r="P2387" s="9">
        <v>96950</v>
      </c>
      <c r="Q2387" s="1" t="s">
        <v>118</v>
      </c>
      <c r="S2387" s="1">
        <v>16707898261</v>
      </c>
      <c r="U2387" s="1">
        <v>811211</v>
      </c>
      <c r="V2387" s="1" t="s">
        <v>119</v>
      </c>
      <c r="X2387" s="1" t="s">
        <v>5859</v>
      </c>
      <c r="Y2387" s="1" t="s">
        <v>5860</v>
      </c>
      <c r="Z2387" s="1" t="s">
        <v>5861</v>
      </c>
      <c r="AA2387" s="1" t="s">
        <v>171</v>
      </c>
      <c r="AB2387" s="1" t="s">
        <v>6200</v>
      </c>
      <c r="AD2387" s="1" t="s">
        <v>167</v>
      </c>
      <c r="AE2387" s="1" t="s">
        <v>117</v>
      </c>
      <c r="AF2387" s="9">
        <v>96950</v>
      </c>
      <c r="AG2387" s="1" t="s">
        <v>118</v>
      </c>
      <c r="AI2387" s="1">
        <v>16707898261</v>
      </c>
      <c r="AK2387" s="1" t="s">
        <v>5863</v>
      </c>
      <c r="BC2387" s="1" t="str">
        <f>"43-5081.03"</f>
        <v>43-5081.03</v>
      </c>
      <c r="BD2387" s="1" t="s">
        <v>868</v>
      </c>
      <c r="BE2387" s="1" t="s">
        <v>21164</v>
      </c>
      <c r="BF2387" s="1" t="s">
        <v>17101</v>
      </c>
      <c r="BG2387" s="1">
        <v>1</v>
      </c>
      <c r="BH2387" s="1">
        <v>1</v>
      </c>
      <c r="BI2387" s="2">
        <v>44470</v>
      </c>
      <c r="BJ2387" s="2">
        <v>44834</v>
      </c>
      <c r="BK2387" s="2">
        <v>44470</v>
      </c>
      <c r="BL2387" s="2">
        <v>44834</v>
      </c>
      <c r="BM2387" s="1">
        <v>35</v>
      </c>
      <c r="BN2387" s="1">
        <v>0</v>
      </c>
      <c r="BO2387" s="1">
        <v>7</v>
      </c>
      <c r="BP2387" s="1">
        <v>7</v>
      </c>
      <c r="BQ2387" s="1">
        <v>7</v>
      </c>
      <c r="BR2387" s="1">
        <v>7</v>
      </c>
      <c r="BS2387" s="1">
        <v>7</v>
      </c>
      <c r="BT2387" s="1">
        <v>0</v>
      </c>
      <c r="BU2387" s="1" t="str">
        <f>"8:00 AM"</f>
        <v>8:00 AM</v>
      </c>
      <c r="BV2387" s="1" t="str">
        <f>"4:00 PM"</f>
        <v>4:00 PM</v>
      </c>
      <c r="BW2387" s="1" t="s">
        <v>135</v>
      </c>
      <c r="BX2387" s="1">
        <v>0</v>
      </c>
      <c r="BY2387" s="1">
        <v>12</v>
      </c>
      <c r="BZ2387" s="1" t="s">
        <v>112</v>
      </c>
      <c r="CB2387" s="1" t="s">
        <v>21165</v>
      </c>
      <c r="CC2387" s="1" t="s">
        <v>12084</v>
      </c>
      <c r="CD2387" s="1" t="s">
        <v>3086</v>
      </c>
      <c r="CE2387" s="1" t="s">
        <v>167</v>
      </c>
      <c r="CF2387" s="1" t="s">
        <v>117</v>
      </c>
      <c r="CG2387" s="1">
        <v>96950</v>
      </c>
      <c r="CH2387" s="3">
        <v>7.58</v>
      </c>
      <c r="CI2387" s="3">
        <v>7.58</v>
      </c>
      <c r="CJ2387" s="3">
        <v>0</v>
      </c>
      <c r="CK2387" s="3">
        <v>0</v>
      </c>
      <c r="CL2387" s="1" t="s">
        <v>137</v>
      </c>
      <c r="CN2387" s="1" t="s">
        <v>139</v>
      </c>
      <c r="CP2387" s="1" t="s">
        <v>112</v>
      </c>
      <c r="CQ2387" s="1" t="s">
        <v>111</v>
      </c>
      <c r="CR2387" s="1" t="s">
        <v>112</v>
      </c>
      <c r="CS2387" s="1" t="s">
        <v>112</v>
      </c>
      <c r="CT2387" s="1" t="s">
        <v>138</v>
      </c>
      <c r="CU2387" s="1" t="s">
        <v>111</v>
      </c>
      <c r="CV2387" s="1" t="s">
        <v>138</v>
      </c>
      <c r="CW2387" s="1" t="s">
        <v>411</v>
      </c>
      <c r="CX2387" s="1">
        <v>16702333777</v>
      </c>
      <c r="CY2387" s="1" t="s">
        <v>5863</v>
      </c>
      <c r="CZ2387" s="1" t="s">
        <v>138</v>
      </c>
      <c r="DA2387" s="1" t="s">
        <v>111</v>
      </c>
      <c r="DB2387" s="1" t="s">
        <v>112</v>
      </c>
    </row>
    <row r="2388" spans="1:111" ht="15.6" customHeight="1" x14ac:dyDescent="0.25">
      <c r="A2388" s="1" t="s">
        <v>21169</v>
      </c>
      <c r="B2388" s="1" t="s">
        <v>238</v>
      </c>
      <c r="C2388" s="2">
        <v>44374.861634143519</v>
      </c>
      <c r="D2388" s="2">
        <v>44412</v>
      </c>
      <c r="E2388" s="1" t="s">
        <v>180</v>
      </c>
      <c r="G2388" s="1" t="s">
        <v>112</v>
      </c>
      <c r="H2388" s="1" t="s">
        <v>112</v>
      </c>
      <c r="I2388" s="1" t="s">
        <v>112</v>
      </c>
      <c r="J2388" s="1" t="s">
        <v>1635</v>
      </c>
      <c r="L2388" s="1" t="s">
        <v>1636</v>
      </c>
      <c r="M2388" s="1" t="s">
        <v>19593</v>
      </c>
      <c r="N2388" s="1" t="s">
        <v>157</v>
      </c>
      <c r="O2388" s="1" t="s">
        <v>117</v>
      </c>
      <c r="P2388" s="9">
        <v>96950</v>
      </c>
      <c r="Q2388" s="1" t="s">
        <v>118</v>
      </c>
      <c r="S2388" s="1">
        <v>16702358748</v>
      </c>
      <c r="U2388" s="1">
        <v>2362</v>
      </c>
      <c r="V2388" s="1" t="s">
        <v>119</v>
      </c>
      <c r="X2388" s="1" t="s">
        <v>1110</v>
      </c>
      <c r="Y2388" s="1" t="s">
        <v>1111</v>
      </c>
      <c r="Z2388" s="1" t="s">
        <v>1112</v>
      </c>
      <c r="AA2388" s="1" t="s">
        <v>245</v>
      </c>
      <c r="AB2388" s="1" t="s">
        <v>1120</v>
      </c>
      <c r="AC2388" s="1" t="s">
        <v>1009</v>
      </c>
      <c r="AD2388" s="1" t="s">
        <v>116</v>
      </c>
      <c r="AE2388" s="1" t="s">
        <v>117</v>
      </c>
      <c r="AF2388" s="9">
        <v>96950</v>
      </c>
      <c r="AG2388" s="1" t="s">
        <v>118</v>
      </c>
      <c r="AI2388" s="1">
        <v>16702358748</v>
      </c>
      <c r="AK2388" s="1" t="s">
        <v>1115</v>
      </c>
      <c r="BC2388" s="1" t="str">
        <f>"47-2051.00"</f>
        <v>47-2051.00</v>
      </c>
      <c r="BD2388" s="1" t="s">
        <v>295</v>
      </c>
      <c r="BE2388" s="1" t="s">
        <v>19594</v>
      </c>
      <c r="BF2388" s="1" t="s">
        <v>297</v>
      </c>
      <c r="BG2388" s="1">
        <v>25</v>
      </c>
      <c r="BH2388" s="1">
        <v>25</v>
      </c>
      <c r="BI2388" s="2">
        <v>44470</v>
      </c>
      <c r="BJ2388" s="2">
        <v>44834</v>
      </c>
      <c r="BK2388" s="2">
        <v>44470</v>
      </c>
      <c r="BL2388" s="2">
        <v>44834</v>
      </c>
      <c r="BM2388" s="1">
        <v>35</v>
      </c>
      <c r="BN2388" s="1">
        <v>0</v>
      </c>
      <c r="BO2388" s="1">
        <v>7</v>
      </c>
      <c r="BP2388" s="1">
        <v>7</v>
      </c>
      <c r="BQ2388" s="1">
        <v>7</v>
      </c>
      <c r="BR2388" s="1">
        <v>7</v>
      </c>
      <c r="BS2388" s="1">
        <v>7</v>
      </c>
      <c r="BT2388" s="1">
        <v>0</v>
      </c>
      <c r="BU2388" s="1" t="str">
        <f>"9:00 AM"</f>
        <v>9:00 AM</v>
      </c>
      <c r="BV2388" s="1" t="str">
        <f>"5:00 PM"</f>
        <v>5:00 PM</v>
      </c>
      <c r="BW2388" s="1" t="s">
        <v>230</v>
      </c>
      <c r="BX2388" s="1">
        <v>0</v>
      </c>
      <c r="BY2388" s="1">
        <v>3</v>
      </c>
      <c r="BZ2388" s="1" t="s">
        <v>112</v>
      </c>
      <c r="CB2388" s="1" t="s">
        <v>362</v>
      </c>
      <c r="CC2388" s="1" t="s">
        <v>1113</v>
      </c>
      <c r="CD2388" s="1" t="s">
        <v>1114</v>
      </c>
      <c r="CE2388" s="1" t="s">
        <v>738</v>
      </c>
      <c r="CF2388" s="1" t="s">
        <v>117</v>
      </c>
      <c r="CG2388" s="1">
        <v>96950</v>
      </c>
      <c r="CH2388" s="3">
        <v>8.34</v>
      </c>
      <c r="CI2388" s="3">
        <v>8.34</v>
      </c>
      <c r="CJ2388" s="3">
        <v>12.51</v>
      </c>
      <c r="CK2388" s="3">
        <v>12.51</v>
      </c>
      <c r="CL2388" s="1" t="s">
        <v>137</v>
      </c>
      <c r="CN2388" s="1" t="s">
        <v>139</v>
      </c>
      <c r="CP2388" s="1" t="s">
        <v>112</v>
      </c>
      <c r="CQ2388" s="1" t="s">
        <v>111</v>
      </c>
      <c r="CR2388" s="1" t="s">
        <v>112</v>
      </c>
      <c r="CS2388" s="1" t="s">
        <v>111</v>
      </c>
      <c r="CT2388" s="1" t="s">
        <v>138</v>
      </c>
      <c r="CU2388" s="1" t="s">
        <v>111</v>
      </c>
      <c r="CV2388" s="1" t="s">
        <v>138</v>
      </c>
      <c r="CW2388" s="1" t="s">
        <v>1121</v>
      </c>
      <c r="CX2388" s="1">
        <v>16702358748</v>
      </c>
      <c r="CY2388" s="1" t="s">
        <v>1115</v>
      </c>
      <c r="CZ2388" s="1" t="s">
        <v>138</v>
      </c>
      <c r="DA2388" s="1" t="s">
        <v>111</v>
      </c>
      <c r="DB2388" s="1" t="s">
        <v>112</v>
      </c>
    </row>
    <row r="2389" spans="1:111" ht="15.6" customHeight="1" x14ac:dyDescent="0.25">
      <c r="A2389" s="1" t="s">
        <v>21177</v>
      </c>
      <c r="B2389" s="1" t="s">
        <v>238</v>
      </c>
      <c r="C2389" s="2">
        <v>44389.336170138886</v>
      </c>
      <c r="D2389" s="2">
        <v>44438</v>
      </c>
      <c r="E2389" s="1" t="s">
        <v>110</v>
      </c>
      <c r="F2389" s="2">
        <v>44468.833333333336</v>
      </c>
      <c r="G2389" s="1" t="s">
        <v>112</v>
      </c>
      <c r="H2389" s="1" t="s">
        <v>112</v>
      </c>
      <c r="I2389" s="1" t="s">
        <v>112</v>
      </c>
      <c r="J2389" s="1" t="s">
        <v>1693</v>
      </c>
      <c r="L2389" s="1" t="s">
        <v>1694</v>
      </c>
      <c r="M2389" s="1" t="s">
        <v>1695</v>
      </c>
      <c r="N2389" s="1" t="s">
        <v>863</v>
      </c>
      <c r="O2389" s="1" t="s">
        <v>117</v>
      </c>
      <c r="P2389" s="9">
        <v>96950</v>
      </c>
      <c r="Q2389" s="1" t="s">
        <v>118</v>
      </c>
      <c r="S2389" s="1">
        <v>16702345828</v>
      </c>
      <c r="U2389" s="1">
        <v>2362</v>
      </c>
      <c r="V2389" s="1" t="s">
        <v>119</v>
      </c>
      <c r="X2389" s="1" t="s">
        <v>1696</v>
      </c>
      <c r="Y2389" s="1" t="s">
        <v>1697</v>
      </c>
      <c r="AA2389" s="1" t="s">
        <v>171</v>
      </c>
      <c r="AB2389" s="1" t="s">
        <v>1694</v>
      </c>
      <c r="AC2389" s="1" t="s">
        <v>1695</v>
      </c>
      <c r="AD2389" s="1" t="s">
        <v>863</v>
      </c>
      <c r="AE2389" s="1" t="s">
        <v>117</v>
      </c>
      <c r="AF2389" s="9">
        <v>96950</v>
      </c>
      <c r="AG2389" s="1" t="s">
        <v>118</v>
      </c>
      <c r="AI2389" s="1">
        <v>16702345828</v>
      </c>
      <c r="AK2389" s="1" t="s">
        <v>1698</v>
      </c>
      <c r="BC2389" s="1" t="str">
        <f>"17-3022.00"</f>
        <v>17-3022.00</v>
      </c>
      <c r="BD2389" s="1" t="s">
        <v>602</v>
      </c>
      <c r="BE2389" s="1" t="s">
        <v>7472</v>
      </c>
      <c r="BF2389" s="1" t="s">
        <v>7473</v>
      </c>
      <c r="BG2389" s="1">
        <v>2</v>
      </c>
      <c r="BH2389" s="1">
        <v>2</v>
      </c>
      <c r="BI2389" s="2">
        <v>44470</v>
      </c>
      <c r="BJ2389" s="2">
        <v>44834</v>
      </c>
      <c r="BK2389" s="2">
        <v>44470</v>
      </c>
      <c r="BL2389" s="2">
        <v>44834</v>
      </c>
      <c r="BM2389" s="1">
        <v>40</v>
      </c>
      <c r="BN2389" s="1">
        <v>0</v>
      </c>
      <c r="BO2389" s="1">
        <v>8</v>
      </c>
      <c r="BP2389" s="1">
        <v>8</v>
      </c>
      <c r="BQ2389" s="1">
        <v>8</v>
      </c>
      <c r="BR2389" s="1">
        <v>8</v>
      </c>
      <c r="BS2389" s="1">
        <v>8</v>
      </c>
      <c r="BT2389" s="1">
        <v>0</v>
      </c>
      <c r="BU2389" s="1" t="str">
        <f>"8:00 AM"</f>
        <v>8:00 AM</v>
      </c>
      <c r="BV2389" s="1" t="str">
        <f>"5:00 PM"</f>
        <v>5:00 PM</v>
      </c>
      <c r="BW2389" s="1" t="s">
        <v>392</v>
      </c>
      <c r="BX2389" s="1">
        <v>0</v>
      </c>
      <c r="BY2389" s="1">
        <v>24</v>
      </c>
      <c r="BZ2389" s="1" t="s">
        <v>112</v>
      </c>
      <c r="CB2389" s="1" t="s">
        <v>331</v>
      </c>
      <c r="CC2389" s="1" t="s">
        <v>1694</v>
      </c>
      <c r="CD2389" s="1" t="s">
        <v>1695</v>
      </c>
      <c r="CE2389" s="1" t="s">
        <v>863</v>
      </c>
      <c r="CF2389" s="1" t="s">
        <v>117</v>
      </c>
      <c r="CG2389" s="1">
        <v>96950</v>
      </c>
      <c r="CH2389" s="3">
        <v>17.25</v>
      </c>
      <c r="CI2389" s="3">
        <v>17.25</v>
      </c>
      <c r="CJ2389" s="3">
        <v>25.88</v>
      </c>
      <c r="CK2389" s="3">
        <v>25.88</v>
      </c>
      <c r="CL2389" s="1" t="s">
        <v>137</v>
      </c>
      <c r="CM2389" s="1" t="s">
        <v>362</v>
      </c>
      <c r="CN2389" s="1" t="s">
        <v>139</v>
      </c>
      <c r="CP2389" s="1" t="s">
        <v>112</v>
      </c>
      <c r="CQ2389" s="1" t="s">
        <v>111</v>
      </c>
      <c r="CR2389" s="1" t="s">
        <v>112</v>
      </c>
      <c r="CS2389" s="1" t="s">
        <v>111</v>
      </c>
      <c r="CT2389" s="1" t="s">
        <v>138</v>
      </c>
      <c r="CU2389" s="1" t="s">
        <v>111</v>
      </c>
      <c r="CV2389" s="1" t="s">
        <v>138</v>
      </c>
      <c r="CW2389" s="1" t="s">
        <v>362</v>
      </c>
      <c r="CX2389" s="1" t="s">
        <v>21178</v>
      </c>
      <c r="CY2389" s="1" t="s">
        <v>1775</v>
      </c>
      <c r="CZ2389" s="1" t="s">
        <v>138</v>
      </c>
      <c r="DA2389" s="1" t="s">
        <v>111</v>
      </c>
      <c r="DB2389" s="1" t="s">
        <v>112</v>
      </c>
      <c r="DC2389" s="1" t="s">
        <v>1776</v>
      </c>
      <c r="DD2389" s="1" t="s">
        <v>1777</v>
      </c>
      <c r="DF2389" s="1" t="s">
        <v>1778</v>
      </c>
      <c r="DG2389" s="1" t="s">
        <v>1779</v>
      </c>
    </row>
    <row r="2390" spans="1:111" ht="15.6" customHeight="1" x14ac:dyDescent="0.25">
      <c r="A2390" s="1" t="s">
        <v>21179</v>
      </c>
      <c r="B2390" s="1" t="s">
        <v>238</v>
      </c>
      <c r="C2390" s="2">
        <v>44353.355729629628</v>
      </c>
      <c r="D2390" s="2">
        <v>44396</v>
      </c>
      <c r="E2390" s="1" t="s">
        <v>180</v>
      </c>
      <c r="G2390" s="1" t="s">
        <v>112</v>
      </c>
      <c r="H2390" s="1" t="s">
        <v>112</v>
      </c>
      <c r="I2390" s="1" t="s">
        <v>112</v>
      </c>
      <c r="J2390" s="1" t="s">
        <v>5746</v>
      </c>
      <c r="L2390" s="1" t="s">
        <v>12888</v>
      </c>
      <c r="M2390" s="1" t="s">
        <v>12889</v>
      </c>
      <c r="N2390" s="1" t="s">
        <v>812</v>
      </c>
      <c r="O2390" s="1" t="s">
        <v>117</v>
      </c>
      <c r="P2390" s="9">
        <v>96950</v>
      </c>
      <c r="Q2390" s="1" t="s">
        <v>118</v>
      </c>
      <c r="S2390" s="1">
        <v>16702334646</v>
      </c>
      <c r="U2390" s="1">
        <v>6216</v>
      </c>
      <c r="V2390" s="1" t="s">
        <v>119</v>
      </c>
      <c r="X2390" s="1" t="s">
        <v>987</v>
      </c>
      <c r="Y2390" s="1" t="s">
        <v>5749</v>
      </c>
      <c r="AA2390" s="1" t="s">
        <v>171</v>
      </c>
      <c r="AB2390" s="1" t="s">
        <v>12888</v>
      </c>
      <c r="AC2390" s="1" t="s">
        <v>12889</v>
      </c>
      <c r="AD2390" s="1" t="s">
        <v>812</v>
      </c>
      <c r="AE2390" s="1" t="s">
        <v>117</v>
      </c>
      <c r="AF2390" s="9">
        <v>96950</v>
      </c>
      <c r="AG2390" s="1" t="s">
        <v>118</v>
      </c>
      <c r="AI2390" s="1">
        <v>16702334646</v>
      </c>
      <c r="AK2390" s="1" t="s">
        <v>5752</v>
      </c>
      <c r="BC2390" s="1" t="str">
        <f>"31-2022.00"</f>
        <v>31-2022.00</v>
      </c>
      <c r="BD2390" s="1" t="s">
        <v>693</v>
      </c>
      <c r="BE2390" s="1" t="s">
        <v>21180</v>
      </c>
      <c r="BF2390" s="1" t="s">
        <v>21181</v>
      </c>
      <c r="BG2390" s="1">
        <v>6</v>
      </c>
      <c r="BH2390" s="1">
        <v>6</v>
      </c>
      <c r="BI2390" s="2">
        <v>44470</v>
      </c>
      <c r="BJ2390" s="2">
        <v>44834</v>
      </c>
      <c r="BK2390" s="2">
        <v>44470</v>
      </c>
      <c r="BL2390" s="2">
        <v>44834</v>
      </c>
      <c r="BM2390" s="1">
        <v>40</v>
      </c>
      <c r="BN2390" s="1">
        <v>0</v>
      </c>
      <c r="BO2390" s="1">
        <v>8</v>
      </c>
      <c r="BP2390" s="1">
        <v>8</v>
      </c>
      <c r="BQ2390" s="1">
        <v>8</v>
      </c>
      <c r="BR2390" s="1">
        <v>8</v>
      </c>
      <c r="BS2390" s="1">
        <v>8</v>
      </c>
      <c r="BT2390" s="1">
        <v>0</v>
      </c>
      <c r="BU2390" s="1" t="str">
        <f>"8:00 AM"</f>
        <v>8:00 AM</v>
      </c>
      <c r="BV2390" s="1" t="str">
        <f>"5:00 PM"</f>
        <v>5:00 PM</v>
      </c>
      <c r="BW2390" s="1" t="s">
        <v>135</v>
      </c>
      <c r="BX2390" s="1">
        <v>0</v>
      </c>
      <c r="BY2390" s="1">
        <v>12</v>
      </c>
      <c r="BZ2390" s="1" t="s">
        <v>112</v>
      </c>
      <c r="CB2390" s="1" t="s">
        <v>168</v>
      </c>
      <c r="CC2390" s="1" t="s">
        <v>12888</v>
      </c>
      <c r="CD2390" s="1" t="s">
        <v>21182</v>
      </c>
      <c r="CE2390" s="1" t="s">
        <v>812</v>
      </c>
      <c r="CF2390" s="1" t="s">
        <v>117</v>
      </c>
      <c r="CG2390" s="1">
        <v>96950</v>
      </c>
      <c r="CH2390" s="3">
        <v>9.68</v>
      </c>
      <c r="CI2390" s="3">
        <v>9.68</v>
      </c>
      <c r="CJ2390" s="3">
        <v>14.52</v>
      </c>
      <c r="CK2390" s="3">
        <v>14.52</v>
      </c>
      <c r="CL2390" s="1" t="s">
        <v>137</v>
      </c>
      <c r="CN2390" s="1" t="s">
        <v>139</v>
      </c>
      <c r="CP2390" s="1" t="s">
        <v>112</v>
      </c>
      <c r="CQ2390" s="1" t="s">
        <v>111</v>
      </c>
      <c r="CR2390" s="1" t="s">
        <v>112</v>
      </c>
      <c r="CS2390" s="1" t="s">
        <v>111</v>
      </c>
      <c r="CT2390" s="1" t="s">
        <v>138</v>
      </c>
      <c r="CU2390" s="1" t="s">
        <v>111</v>
      </c>
      <c r="CV2390" s="1" t="s">
        <v>138</v>
      </c>
      <c r="CW2390" s="1" t="s">
        <v>362</v>
      </c>
      <c r="CX2390" s="1">
        <v>16702334646</v>
      </c>
      <c r="CY2390" s="1" t="s">
        <v>12892</v>
      </c>
      <c r="CZ2390" s="1" t="s">
        <v>138</v>
      </c>
      <c r="DA2390" s="1" t="s">
        <v>111</v>
      </c>
      <c r="DB2390" s="1" t="s">
        <v>112</v>
      </c>
      <c r="DC2390" s="1" t="s">
        <v>1776</v>
      </c>
      <c r="DD2390" s="1" t="s">
        <v>1777</v>
      </c>
      <c r="DF2390" s="1" t="s">
        <v>1778</v>
      </c>
      <c r="DG2390" s="1" t="s">
        <v>1779</v>
      </c>
    </row>
    <row r="2391" spans="1:111" ht="15.6" customHeight="1" x14ac:dyDescent="0.25">
      <c r="A2391" s="1" t="s">
        <v>21183</v>
      </c>
      <c r="B2391" s="1" t="s">
        <v>238</v>
      </c>
      <c r="C2391" s="2">
        <v>44368.885813657405</v>
      </c>
      <c r="D2391" s="2">
        <v>44411</v>
      </c>
      <c r="E2391" s="1" t="s">
        <v>180</v>
      </c>
      <c r="G2391" s="1" t="s">
        <v>112</v>
      </c>
      <c r="H2391" s="1" t="s">
        <v>112</v>
      </c>
      <c r="I2391" s="1" t="s">
        <v>112</v>
      </c>
      <c r="J2391" s="1" t="s">
        <v>10565</v>
      </c>
      <c r="K2391" s="1" t="s">
        <v>19745</v>
      </c>
      <c r="L2391" s="1" t="s">
        <v>10567</v>
      </c>
      <c r="N2391" s="1" t="s">
        <v>116</v>
      </c>
      <c r="O2391" s="1" t="s">
        <v>117</v>
      </c>
      <c r="P2391" s="9">
        <v>96950</v>
      </c>
      <c r="Q2391" s="1" t="s">
        <v>118</v>
      </c>
      <c r="S2391" s="1">
        <v>16702337251</v>
      </c>
      <c r="U2391" s="1">
        <v>5241</v>
      </c>
      <c r="V2391" s="1" t="s">
        <v>119</v>
      </c>
      <c r="X2391" s="1" t="s">
        <v>5367</v>
      </c>
      <c r="Y2391" s="1" t="s">
        <v>5368</v>
      </c>
      <c r="Z2391" s="1" t="s">
        <v>5369</v>
      </c>
      <c r="AA2391" s="1" t="s">
        <v>373</v>
      </c>
      <c r="AB2391" s="1" t="s">
        <v>10567</v>
      </c>
      <c r="AD2391" s="1" t="s">
        <v>116</v>
      </c>
      <c r="AE2391" s="1" t="s">
        <v>117</v>
      </c>
      <c r="AF2391" s="9">
        <v>96950</v>
      </c>
      <c r="AG2391" s="1" t="s">
        <v>118</v>
      </c>
      <c r="AI2391" s="1">
        <v>16702358778</v>
      </c>
      <c r="AK2391" s="1" t="s">
        <v>1055</v>
      </c>
      <c r="BC2391" s="1" t="str">
        <f>"13-2053.00"</f>
        <v>13-2053.00</v>
      </c>
      <c r="BD2391" s="1" t="s">
        <v>2602</v>
      </c>
      <c r="BE2391" s="1" t="s">
        <v>19746</v>
      </c>
      <c r="BF2391" s="1" t="s">
        <v>11075</v>
      </c>
      <c r="BG2391" s="1">
        <v>2</v>
      </c>
      <c r="BH2391" s="1">
        <v>2</v>
      </c>
      <c r="BI2391" s="2">
        <v>44470</v>
      </c>
      <c r="BJ2391" s="2">
        <v>44834</v>
      </c>
      <c r="BK2391" s="2">
        <v>44470</v>
      </c>
      <c r="BL2391" s="2">
        <v>44834</v>
      </c>
      <c r="BM2391" s="1">
        <v>40</v>
      </c>
      <c r="BN2391" s="1">
        <v>0</v>
      </c>
      <c r="BO2391" s="1">
        <v>8</v>
      </c>
      <c r="BP2391" s="1">
        <v>8</v>
      </c>
      <c r="BQ2391" s="1">
        <v>8</v>
      </c>
      <c r="BR2391" s="1">
        <v>8</v>
      </c>
      <c r="BS2391" s="1">
        <v>8</v>
      </c>
      <c r="BT2391" s="1">
        <v>0</v>
      </c>
      <c r="BU2391" s="1" t="str">
        <f>"8:00 AM"</f>
        <v>8:00 AM</v>
      </c>
      <c r="BV2391" s="1" t="str">
        <f>"5:00 PM"</f>
        <v>5:00 PM</v>
      </c>
      <c r="BW2391" s="1" t="s">
        <v>135</v>
      </c>
      <c r="BX2391" s="1">
        <v>0</v>
      </c>
      <c r="BY2391" s="1">
        <v>0</v>
      </c>
      <c r="BZ2391" s="1" t="s">
        <v>112</v>
      </c>
      <c r="CB2391" s="1" t="s">
        <v>138</v>
      </c>
      <c r="CC2391" s="1" t="s">
        <v>1757</v>
      </c>
      <c r="CE2391" s="1" t="s">
        <v>116</v>
      </c>
      <c r="CF2391" s="1" t="s">
        <v>117</v>
      </c>
      <c r="CG2391" s="1">
        <v>96950</v>
      </c>
      <c r="CH2391" s="3">
        <v>10.37</v>
      </c>
      <c r="CI2391" s="3">
        <v>10.37</v>
      </c>
      <c r="CJ2391" s="3">
        <v>15.55</v>
      </c>
      <c r="CK2391" s="3">
        <v>15.55</v>
      </c>
      <c r="CL2391" s="1" t="s">
        <v>137</v>
      </c>
      <c r="CM2391" s="1" t="s">
        <v>168</v>
      </c>
      <c r="CN2391" s="1" t="s">
        <v>139</v>
      </c>
      <c r="CP2391" s="1" t="s">
        <v>112</v>
      </c>
      <c r="CQ2391" s="1" t="s">
        <v>111</v>
      </c>
      <c r="CR2391" s="1" t="s">
        <v>111</v>
      </c>
      <c r="CS2391" s="1" t="s">
        <v>111</v>
      </c>
      <c r="CT2391" s="1" t="s">
        <v>138</v>
      </c>
      <c r="CU2391" s="1" t="s">
        <v>111</v>
      </c>
      <c r="CV2391" s="1" t="s">
        <v>111</v>
      </c>
      <c r="CW2391" s="1" t="s">
        <v>1059</v>
      </c>
      <c r="CX2391" s="1">
        <v>16702358778</v>
      </c>
      <c r="CY2391" s="1" t="s">
        <v>1055</v>
      </c>
      <c r="CZ2391" s="1" t="s">
        <v>138</v>
      </c>
      <c r="DA2391" s="1" t="s">
        <v>111</v>
      </c>
      <c r="DB2391" s="1" t="s">
        <v>112</v>
      </c>
    </row>
    <row r="2392" spans="1:111" ht="15.6" customHeight="1" x14ac:dyDescent="0.25">
      <c r="A2392" s="1" t="s">
        <v>21184</v>
      </c>
      <c r="B2392" s="1" t="s">
        <v>238</v>
      </c>
      <c r="C2392" s="2">
        <v>44377.161041550928</v>
      </c>
      <c r="D2392" s="2">
        <v>44420</v>
      </c>
      <c r="E2392" s="1" t="s">
        <v>180</v>
      </c>
      <c r="G2392" s="1" t="s">
        <v>112</v>
      </c>
      <c r="H2392" s="1" t="s">
        <v>112</v>
      </c>
      <c r="I2392" s="1" t="s">
        <v>112</v>
      </c>
      <c r="J2392" s="1" t="s">
        <v>5364</v>
      </c>
      <c r="K2392" s="1" t="s">
        <v>5365</v>
      </c>
      <c r="L2392" s="1" t="s">
        <v>9162</v>
      </c>
      <c r="N2392" s="1" t="s">
        <v>116</v>
      </c>
      <c r="O2392" s="1" t="s">
        <v>117</v>
      </c>
      <c r="P2392" s="9">
        <v>96950</v>
      </c>
      <c r="Q2392" s="1" t="s">
        <v>118</v>
      </c>
      <c r="S2392" s="1">
        <v>16702338883</v>
      </c>
      <c r="U2392" s="1">
        <v>23622</v>
      </c>
      <c r="V2392" s="1" t="s">
        <v>119</v>
      </c>
      <c r="X2392" s="1" t="s">
        <v>5367</v>
      </c>
      <c r="Y2392" s="1" t="s">
        <v>5368</v>
      </c>
      <c r="Z2392" s="1" t="s">
        <v>5369</v>
      </c>
      <c r="AA2392" s="1" t="s">
        <v>373</v>
      </c>
      <c r="AB2392" s="1" t="s">
        <v>9162</v>
      </c>
      <c r="AD2392" s="1" t="s">
        <v>116</v>
      </c>
      <c r="AE2392" s="1" t="s">
        <v>117</v>
      </c>
      <c r="AF2392" s="9">
        <v>96950</v>
      </c>
      <c r="AG2392" s="1" t="s">
        <v>118</v>
      </c>
      <c r="AI2392" s="1">
        <v>16702358778</v>
      </c>
      <c r="AK2392" s="1" t="s">
        <v>5371</v>
      </c>
      <c r="BC2392" s="1" t="str">
        <f>"49-3023.01"</f>
        <v>49-3023.01</v>
      </c>
      <c r="BD2392" s="1" t="s">
        <v>608</v>
      </c>
      <c r="BE2392" s="1" t="s">
        <v>11284</v>
      </c>
      <c r="BF2392" s="1" t="s">
        <v>11285</v>
      </c>
      <c r="BG2392" s="1">
        <v>6</v>
      </c>
      <c r="BH2392" s="1">
        <v>6</v>
      </c>
      <c r="BI2392" s="2">
        <v>44470</v>
      </c>
      <c r="BJ2392" s="2">
        <v>44834</v>
      </c>
      <c r="BK2392" s="2">
        <v>44470</v>
      </c>
      <c r="BL2392" s="2">
        <v>44834</v>
      </c>
      <c r="BM2392" s="1">
        <v>40</v>
      </c>
      <c r="BN2392" s="1">
        <v>0</v>
      </c>
      <c r="BO2392" s="1">
        <v>8</v>
      </c>
      <c r="BP2392" s="1">
        <v>8</v>
      </c>
      <c r="BQ2392" s="1">
        <v>8</v>
      </c>
      <c r="BR2392" s="1">
        <v>8</v>
      </c>
      <c r="BS2392" s="1">
        <v>8</v>
      </c>
      <c r="BT2392" s="1">
        <v>0</v>
      </c>
      <c r="BU2392" s="1" t="str">
        <f>"7:30 AM"</f>
        <v>7:30 AM</v>
      </c>
      <c r="BV2392" s="1" t="str">
        <f>"4:30 PM"</f>
        <v>4:30 PM</v>
      </c>
      <c r="BW2392" s="1" t="s">
        <v>135</v>
      </c>
      <c r="BX2392" s="1">
        <v>0</v>
      </c>
      <c r="BY2392" s="1">
        <v>0</v>
      </c>
      <c r="BZ2392" s="1" t="s">
        <v>112</v>
      </c>
      <c r="CB2392" s="1" t="s">
        <v>138</v>
      </c>
      <c r="CC2392" s="1" t="s">
        <v>5375</v>
      </c>
      <c r="CE2392" s="1" t="s">
        <v>167</v>
      </c>
      <c r="CF2392" s="1" t="s">
        <v>117</v>
      </c>
      <c r="CG2392" s="1">
        <v>96950</v>
      </c>
      <c r="CH2392" s="3">
        <v>8.75</v>
      </c>
      <c r="CI2392" s="3">
        <v>8.75</v>
      </c>
      <c r="CJ2392" s="3">
        <v>13.12</v>
      </c>
      <c r="CK2392" s="3">
        <v>13.12</v>
      </c>
      <c r="CL2392" s="1" t="s">
        <v>137</v>
      </c>
      <c r="CM2392" s="1" t="s">
        <v>168</v>
      </c>
      <c r="CN2392" s="1" t="s">
        <v>139</v>
      </c>
      <c r="CP2392" s="1" t="s">
        <v>112</v>
      </c>
      <c r="CQ2392" s="1" t="s">
        <v>111</v>
      </c>
      <c r="CR2392" s="1" t="s">
        <v>111</v>
      </c>
      <c r="CS2392" s="1" t="s">
        <v>111</v>
      </c>
      <c r="CT2392" s="1" t="s">
        <v>138</v>
      </c>
      <c r="CU2392" s="1" t="s">
        <v>111</v>
      </c>
      <c r="CV2392" s="1" t="s">
        <v>111</v>
      </c>
      <c r="CW2392" s="1" t="s">
        <v>1059</v>
      </c>
      <c r="CX2392" s="1" t="s">
        <v>21185</v>
      </c>
      <c r="CY2392" s="1" t="s">
        <v>5371</v>
      </c>
      <c r="CZ2392" s="1" t="s">
        <v>138</v>
      </c>
      <c r="DA2392" s="1" t="s">
        <v>111</v>
      </c>
      <c r="DB2392" s="1" t="s">
        <v>112</v>
      </c>
    </row>
    <row r="2393" spans="1:111" ht="15.6" customHeight="1" x14ac:dyDescent="0.25">
      <c r="A2393" s="1" t="s">
        <v>21186</v>
      </c>
      <c r="B2393" s="1" t="s">
        <v>238</v>
      </c>
      <c r="C2393" s="2">
        <v>44351.890487731478</v>
      </c>
      <c r="D2393" s="2">
        <v>44392</v>
      </c>
      <c r="E2393" s="1" t="s">
        <v>180</v>
      </c>
      <c r="G2393" s="1" t="s">
        <v>112</v>
      </c>
      <c r="H2393" s="1" t="s">
        <v>112</v>
      </c>
      <c r="I2393" s="1" t="s">
        <v>112</v>
      </c>
      <c r="J2393" s="1" t="s">
        <v>8403</v>
      </c>
      <c r="K2393" s="1" t="s">
        <v>8404</v>
      </c>
      <c r="L2393" s="1" t="s">
        <v>8405</v>
      </c>
      <c r="M2393" s="1" t="s">
        <v>8406</v>
      </c>
      <c r="N2393" s="1" t="s">
        <v>738</v>
      </c>
      <c r="O2393" s="1" t="s">
        <v>117</v>
      </c>
      <c r="P2393" s="9">
        <v>96950</v>
      </c>
      <c r="Q2393" s="1" t="s">
        <v>118</v>
      </c>
      <c r="S2393" s="1">
        <v>16702354275</v>
      </c>
      <c r="U2393" s="1">
        <v>81119</v>
      </c>
      <c r="V2393" s="1" t="s">
        <v>119</v>
      </c>
      <c r="X2393" s="1" t="s">
        <v>8407</v>
      </c>
      <c r="Y2393" s="1" t="s">
        <v>8408</v>
      </c>
      <c r="AA2393" s="1" t="s">
        <v>1711</v>
      </c>
      <c r="AB2393" s="1" t="s">
        <v>8409</v>
      </c>
      <c r="AD2393" s="1" t="s">
        <v>167</v>
      </c>
      <c r="AE2393" s="1" t="s">
        <v>117</v>
      </c>
      <c r="AF2393" s="9">
        <v>96950</v>
      </c>
      <c r="AG2393" s="1" t="s">
        <v>118</v>
      </c>
      <c r="AI2393" s="1">
        <v>16702875588</v>
      </c>
      <c r="AK2393" s="1" t="s">
        <v>8410</v>
      </c>
      <c r="BC2393" s="1" t="str">
        <f>"49-3093.00"</f>
        <v>49-3093.00</v>
      </c>
      <c r="BD2393" s="1" t="s">
        <v>8411</v>
      </c>
      <c r="BE2393" s="1" t="s">
        <v>8412</v>
      </c>
      <c r="BF2393" s="1" t="s">
        <v>8413</v>
      </c>
      <c r="BG2393" s="1">
        <v>1</v>
      </c>
      <c r="BH2393" s="1">
        <v>1</v>
      </c>
      <c r="BI2393" s="2">
        <v>44470</v>
      </c>
      <c r="BJ2393" s="2">
        <v>44834</v>
      </c>
      <c r="BK2393" s="2">
        <v>44470</v>
      </c>
      <c r="BL2393" s="2">
        <v>44834</v>
      </c>
      <c r="BM2393" s="1">
        <v>40</v>
      </c>
      <c r="BN2393" s="1">
        <v>0</v>
      </c>
      <c r="BO2393" s="1">
        <v>8</v>
      </c>
      <c r="BP2393" s="1">
        <v>8</v>
      </c>
      <c r="BQ2393" s="1">
        <v>8</v>
      </c>
      <c r="BR2393" s="1">
        <v>8</v>
      </c>
      <c r="BS2393" s="1">
        <v>8</v>
      </c>
      <c r="BT2393" s="1">
        <v>0</v>
      </c>
      <c r="BU2393" s="1" t="str">
        <f>"8:00 AM"</f>
        <v>8:00 AM</v>
      </c>
      <c r="BV2393" s="1" t="str">
        <f>"5:00 PM"</f>
        <v>5:00 PM</v>
      </c>
      <c r="BW2393" s="1" t="s">
        <v>230</v>
      </c>
      <c r="BX2393" s="1">
        <v>0</v>
      </c>
      <c r="BY2393" s="1">
        <v>6</v>
      </c>
      <c r="BZ2393" s="1" t="s">
        <v>112</v>
      </c>
      <c r="CB2393" s="1" t="s">
        <v>21187</v>
      </c>
      <c r="CC2393" s="1" t="s">
        <v>8415</v>
      </c>
      <c r="CE2393" s="1" t="s">
        <v>738</v>
      </c>
      <c r="CF2393" s="1" t="s">
        <v>117</v>
      </c>
      <c r="CG2393" s="1">
        <v>96950</v>
      </c>
      <c r="CH2393" s="3">
        <v>10.67</v>
      </c>
      <c r="CI2393" s="3">
        <v>10.67</v>
      </c>
      <c r="CJ2393" s="3">
        <v>16.010000000000002</v>
      </c>
      <c r="CK2393" s="3">
        <v>16.010000000000002</v>
      </c>
      <c r="CL2393" s="1" t="s">
        <v>137</v>
      </c>
      <c r="CM2393" s="1" t="s">
        <v>331</v>
      </c>
      <c r="CN2393" s="1" t="s">
        <v>139</v>
      </c>
      <c r="CP2393" s="1" t="s">
        <v>112</v>
      </c>
      <c r="CQ2393" s="1" t="s">
        <v>111</v>
      </c>
      <c r="CR2393" s="1" t="s">
        <v>112</v>
      </c>
      <c r="CS2393" s="1" t="s">
        <v>111</v>
      </c>
      <c r="CT2393" s="1" t="s">
        <v>138</v>
      </c>
      <c r="CU2393" s="1" t="s">
        <v>111</v>
      </c>
      <c r="CV2393" s="1" t="s">
        <v>138</v>
      </c>
      <c r="CW2393" s="1" t="s">
        <v>1717</v>
      </c>
      <c r="CX2393" s="1">
        <v>16702354275</v>
      </c>
      <c r="CY2393" s="1" t="s">
        <v>8410</v>
      </c>
      <c r="CZ2393" s="1" t="s">
        <v>168</v>
      </c>
      <c r="DA2393" s="1" t="s">
        <v>111</v>
      </c>
      <c r="DB2393" s="1" t="s">
        <v>112</v>
      </c>
    </row>
    <row r="2394" spans="1:111" ht="15.6" customHeight="1" x14ac:dyDescent="0.25">
      <c r="A2394" s="1" t="s">
        <v>21192</v>
      </c>
      <c r="B2394" s="1" t="s">
        <v>238</v>
      </c>
      <c r="C2394" s="2">
        <v>44354.913046527778</v>
      </c>
      <c r="D2394" s="2">
        <v>44411</v>
      </c>
      <c r="E2394" s="1" t="s">
        <v>180</v>
      </c>
      <c r="G2394" s="1" t="s">
        <v>112</v>
      </c>
      <c r="H2394" s="1" t="s">
        <v>112</v>
      </c>
      <c r="I2394" s="1" t="s">
        <v>112</v>
      </c>
      <c r="J2394" s="1" t="s">
        <v>14566</v>
      </c>
      <c r="L2394" s="1" t="s">
        <v>760</v>
      </c>
      <c r="M2394" s="1" t="s">
        <v>14567</v>
      </c>
      <c r="N2394" s="1" t="s">
        <v>116</v>
      </c>
      <c r="O2394" s="1" t="s">
        <v>117</v>
      </c>
      <c r="P2394" s="9">
        <v>96950</v>
      </c>
      <c r="Q2394" s="1" t="s">
        <v>118</v>
      </c>
      <c r="S2394" s="1">
        <v>16709892747</v>
      </c>
      <c r="U2394" s="1">
        <v>45439</v>
      </c>
      <c r="V2394" s="1" t="s">
        <v>119</v>
      </c>
      <c r="X2394" s="1" t="s">
        <v>3050</v>
      </c>
      <c r="Y2394" s="1" t="s">
        <v>14568</v>
      </c>
      <c r="Z2394" s="1" t="s">
        <v>14569</v>
      </c>
      <c r="AA2394" s="1" t="s">
        <v>14570</v>
      </c>
      <c r="AB2394" s="1" t="s">
        <v>760</v>
      </c>
      <c r="AC2394" s="1" t="s">
        <v>14567</v>
      </c>
      <c r="AD2394" s="1" t="s">
        <v>116</v>
      </c>
      <c r="AE2394" s="1" t="s">
        <v>117</v>
      </c>
      <c r="AF2394" s="9">
        <v>96950</v>
      </c>
      <c r="AG2394" s="1" t="s">
        <v>118</v>
      </c>
      <c r="AI2394" s="1">
        <v>16709892747</v>
      </c>
      <c r="AK2394" s="1" t="s">
        <v>14571</v>
      </c>
      <c r="BC2394" s="1" t="str">
        <f>"51-9071.01"</f>
        <v>51-9071.01</v>
      </c>
      <c r="BD2394" s="1" t="s">
        <v>2715</v>
      </c>
      <c r="BE2394" s="1" t="s">
        <v>21193</v>
      </c>
      <c r="BF2394" s="1" t="s">
        <v>21194</v>
      </c>
      <c r="BG2394" s="1">
        <v>1</v>
      </c>
      <c r="BH2394" s="1">
        <v>1</v>
      </c>
      <c r="BI2394" s="2">
        <v>44470</v>
      </c>
      <c r="BJ2394" s="2">
        <v>44834</v>
      </c>
      <c r="BK2394" s="2">
        <v>44470</v>
      </c>
      <c r="BL2394" s="2">
        <v>44834</v>
      </c>
      <c r="BM2394" s="1">
        <v>35</v>
      </c>
      <c r="BN2394" s="1">
        <v>0</v>
      </c>
      <c r="BO2394" s="1">
        <v>0</v>
      </c>
      <c r="BP2394" s="1">
        <v>7</v>
      </c>
      <c r="BQ2394" s="1">
        <v>7</v>
      </c>
      <c r="BR2394" s="1">
        <v>7</v>
      </c>
      <c r="BS2394" s="1">
        <v>7</v>
      </c>
      <c r="BT2394" s="1">
        <v>7</v>
      </c>
      <c r="BU2394" s="1" t="str">
        <f>"9:00 AM"</f>
        <v>9:00 AM</v>
      </c>
      <c r="BV2394" s="1" t="str">
        <f>"5:00 PM"</f>
        <v>5:00 PM</v>
      </c>
      <c r="BW2394" s="1" t="s">
        <v>135</v>
      </c>
      <c r="BX2394" s="1">
        <v>0</v>
      </c>
      <c r="BY2394" s="1">
        <v>24</v>
      </c>
      <c r="BZ2394" s="1" t="s">
        <v>112</v>
      </c>
      <c r="CB2394" s="1" t="s">
        <v>21195</v>
      </c>
      <c r="CC2394" s="1" t="s">
        <v>21196</v>
      </c>
      <c r="CD2394" s="1" t="s">
        <v>1757</v>
      </c>
      <c r="CE2394" s="1" t="s">
        <v>1759</v>
      </c>
      <c r="CF2394" s="1" t="s">
        <v>117</v>
      </c>
      <c r="CG2394" s="1">
        <v>96952</v>
      </c>
      <c r="CH2394" s="3">
        <v>9.81</v>
      </c>
      <c r="CI2394" s="3">
        <v>9.81</v>
      </c>
      <c r="CJ2394" s="3">
        <v>0</v>
      </c>
      <c r="CK2394" s="3">
        <v>0</v>
      </c>
      <c r="CL2394" s="1" t="s">
        <v>137</v>
      </c>
      <c r="CM2394" s="1" t="s">
        <v>168</v>
      </c>
      <c r="CN2394" s="1" t="s">
        <v>139</v>
      </c>
      <c r="CP2394" s="1" t="s">
        <v>112</v>
      </c>
      <c r="CQ2394" s="1" t="s">
        <v>111</v>
      </c>
      <c r="CR2394" s="1" t="s">
        <v>112</v>
      </c>
      <c r="CS2394" s="1" t="s">
        <v>112</v>
      </c>
      <c r="CT2394" s="1" t="s">
        <v>138</v>
      </c>
      <c r="CU2394" s="1" t="s">
        <v>111</v>
      </c>
      <c r="CV2394" s="1" t="s">
        <v>138</v>
      </c>
      <c r="CW2394" s="1" t="s">
        <v>168</v>
      </c>
      <c r="CX2394" s="1">
        <v>16709892747</v>
      </c>
      <c r="CY2394" s="1" t="s">
        <v>14576</v>
      </c>
      <c r="CZ2394" s="1" t="s">
        <v>168</v>
      </c>
      <c r="DA2394" s="1" t="s">
        <v>111</v>
      </c>
      <c r="DB2394" s="1" t="s">
        <v>112</v>
      </c>
    </row>
    <row r="2395" spans="1:111" ht="15.6" customHeight="1" x14ac:dyDescent="0.25">
      <c r="A2395" s="1" t="s">
        <v>21197</v>
      </c>
      <c r="B2395" s="1" t="s">
        <v>238</v>
      </c>
      <c r="C2395" s="2">
        <v>44367.863562962964</v>
      </c>
      <c r="D2395" s="2">
        <v>44410</v>
      </c>
      <c r="E2395" s="1" t="s">
        <v>110</v>
      </c>
      <c r="F2395" s="2">
        <v>44468.833333333336</v>
      </c>
      <c r="G2395" s="1" t="s">
        <v>112</v>
      </c>
      <c r="H2395" s="1" t="s">
        <v>112</v>
      </c>
      <c r="I2395" s="1" t="s">
        <v>112</v>
      </c>
      <c r="J2395" s="1" t="s">
        <v>21198</v>
      </c>
      <c r="K2395" s="1" t="s">
        <v>21199</v>
      </c>
      <c r="L2395" s="1" t="s">
        <v>368</v>
      </c>
      <c r="M2395" s="1" t="s">
        <v>21200</v>
      </c>
      <c r="N2395" s="1" t="s">
        <v>116</v>
      </c>
      <c r="O2395" s="1" t="s">
        <v>117</v>
      </c>
      <c r="P2395" s="9">
        <v>96950</v>
      </c>
      <c r="Q2395" s="1" t="s">
        <v>118</v>
      </c>
      <c r="R2395" s="1" t="s">
        <v>138</v>
      </c>
      <c r="S2395" s="1">
        <v>16702346001</v>
      </c>
      <c r="U2395" s="1">
        <v>444210</v>
      </c>
      <c r="V2395" s="1" t="s">
        <v>119</v>
      </c>
      <c r="X2395" s="1" t="s">
        <v>370</v>
      </c>
      <c r="Y2395" s="1" t="s">
        <v>371</v>
      </c>
      <c r="Z2395" s="1" t="s">
        <v>372</v>
      </c>
      <c r="AA2395" s="1" t="s">
        <v>1184</v>
      </c>
      <c r="AB2395" s="1" t="s">
        <v>368</v>
      </c>
      <c r="AC2395" s="1" t="s">
        <v>1185</v>
      </c>
      <c r="AD2395" s="1" t="s">
        <v>116</v>
      </c>
      <c r="AE2395" s="1" t="s">
        <v>117</v>
      </c>
      <c r="AF2395" s="9">
        <v>96950</v>
      </c>
      <c r="AG2395" s="1" t="s">
        <v>118</v>
      </c>
      <c r="AH2395" s="1" t="s">
        <v>138</v>
      </c>
      <c r="AI2395" s="1">
        <v>16702346278</v>
      </c>
      <c r="AK2395" s="1" t="s">
        <v>1186</v>
      </c>
      <c r="BC2395" s="1" t="str">
        <f>"49-9071.00"</f>
        <v>49-9071.00</v>
      </c>
      <c r="BD2395" s="1" t="s">
        <v>214</v>
      </c>
      <c r="BE2395" s="1" t="s">
        <v>21201</v>
      </c>
      <c r="BF2395" s="1" t="s">
        <v>4420</v>
      </c>
      <c r="BG2395" s="1">
        <v>1</v>
      </c>
      <c r="BH2395" s="1">
        <v>1</v>
      </c>
      <c r="BI2395" s="2">
        <v>44470</v>
      </c>
      <c r="BJ2395" s="2">
        <v>44834</v>
      </c>
      <c r="BK2395" s="2">
        <v>44470</v>
      </c>
      <c r="BL2395" s="2">
        <v>44834</v>
      </c>
      <c r="BM2395" s="1">
        <v>40</v>
      </c>
      <c r="BN2395" s="1">
        <v>0</v>
      </c>
      <c r="BO2395" s="1">
        <v>8</v>
      </c>
      <c r="BP2395" s="1">
        <v>8</v>
      </c>
      <c r="BQ2395" s="1">
        <v>8</v>
      </c>
      <c r="BR2395" s="1">
        <v>8</v>
      </c>
      <c r="BS2395" s="1">
        <v>8</v>
      </c>
      <c r="BT2395" s="1">
        <v>0</v>
      </c>
      <c r="BU2395" s="1" t="str">
        <f>"8:00 AM"</f>
        <v>8:00 AM</v>
      </c>
      <c r="BV2395" s="1" t="str">
        <f>"5:00 PM"</f>
        <v>5:00 PM</v>
      </c>
      <c r="BW2395" s="1" t="s">
        <v>135</v>
      </c>
      <c r="BX2395" s="1">
        <v>0</v>
      </c>
      <c r="BY2395" s="1">
        <v>24</v>
      </c>
      <c r="BZ2395" s="1" t="s">
        <v>112</v>
      </c>
      <c r="CB2395" s="1" t="s">
        <v>21202</v>
      </c>
      <c r="CC2395" s="1" t="s">
        <v>368</v>
      </c>
      <c r="CD2395" s="1" t="s">
        <v>1191</v>
      </c>
      <c r="CE2395" s="1" t="s">
        <v>116</v>
      </c>
      <c r="CF2395" s="1" t="s">
        <v>117</v>
      </c>
      <c r="CG2395" s="1">
        <v>96950</v>
      </c>
      <c r="CH2395" s="3">
        <v>8.7100000000000009</v>
      </c>
      <c r="CI2395" s="3">
        <v>8.7100000000000009</v>
      </c>
      <c r="CJ2395" s="3">
        <v>13.07</v>
      </c>
      <c r="CK2395" s="3">
        <v>13.07</v>
      </c>
      <c r="CL2395" s="1" t="s">
        <v>137</v>
      </c>
      <c r="CM2395" s="1" t="s">
        <v>138</v>
      </c>
      <c r="CN2395" s="1" t="s">
        <v>139</v>
      </c>
      <c r="CP2395" s="1" t="s">
        <v>112</v>
      </c>
      <c r="CQ2395" s="1" t="s">
        <v>111</v>
      </c>
      <c r="CR2395" s="1" t="s">
        <v>112</v>
      </c>
      <c r="CS2395" s="1" t="s">
        <v>111</v>
      </c>
      <c r="CT2395" s="1" t="s">
        <v>138</v>
      </c>
      <c r="CU2395" s="1" t="s">
        <v>111</v>
      </c>
      <c r="CV2395" s="1" t="s">
        <v>138</v>
      </c>
      <c r="CW2395" s="1" t="s">
        <v>138</v>
      </c>
      <c r="CX2395" s="1">
        <v>16702346001</v>
      </c>
      <c r="CY2395" s="1" t="s">
        <v>21203</v>
      </c>
      <c r="CZ2395" s="1" t="s">
        <v>380</v>
      </c>
      <c r="DA2395" s="1" t="s">
        <v>111</v>
      </c>
      <c r="DB2395" s="1" t="s">
        <v>112</v>
      </c>
    </row>
    <row r="2396" spans="1:111" ht="15.6" customHeight="1" x14ac:dyDescent="0.25">
      <c r="A2396" s="1" t="s">
        <v>21204</v>
      </c>
      <c r="B2396" s="1" t="s">
        <v>238</v>
      </c>
      <c r="C2396" s="2">
        <v>44431.846905439816</v>
      </c>
      <c r="D2396" s="2">
        <v>44466</v>
      </c>
      <c r="E2396" s="1" t="s">
        <v>110</v>
      </c>
      <c r="F2396" s="2">
        <v>44468.833333333336</v>
      </c>
      <c r="G2396" s="1" t="s">
        <v>112</v>
      </c>
      <c r="H2396" s="1" t="s">
        <v>112</v>
      </c>
      <c r="I2396" s="1" t="s">
        <v>112</v>
      </c>
      <c r="J2396" s="1" t="s">
        <v>20167</v>
      </c>
      <c r="K2396" s="1" t="s">
        <v>138</v>
      </c>
      <c r="L2396" s="1" t="s">
        <v>11351</v>
      </c>
      <c r="N2396" s="1" t="s">
        <v>167</v>
      </c>
      <c r="O2396" s="1" t="s">
        <v>117</v>
      </c>
      <c r="P2396" s="9">
        <v>96950</v>
      </c>
      <c r="Q2396" s="1" t="s">
        <v>118</v>
      </c>
      <c r="S2396" s="1">
        <v>16702354000</v>
      </c>
      <c r="U2396" s="1">
        <v>48819</v>
      </c>
      <c r="V2396" s="1" t="s">
        <v>119</v>
      </c>
      <c r="X2396" s="1" t="s">
        <v>11430</v>
      </c>
      <c r="Y2396" s="1" t="s">
        <v>2449</v>
      </c>
      <c r="Z2396" s="1" t="s">
        <v>11431</v>
      </c>
      <c r="AA2396" s="1" t="s">
        <v>171</v>
      </c>
      <c r="AB2396" s="1" t="s">
        <v>11351</v>
      </c>
      <c r="AD2396" s="1" t="s">
        <v>167</v>
      </c>
      <c r="AE2396" s="1" t="s">
        <v>117</v>
      </c>
      <c r="AF2396" s="9">
        <v>96950</v>
      </c>
      <c r="AG2396" s="1" t="s">
        <v>118</v>
      </c>
      <c r="AI2396" s="1">
        <v>16702354000</v>
      </c>
      <c r="AK2396" s="1" t="s">
        <v>21205</v>
      </c>
      <c r="BC2396" s="1" t="str">
        <f>"37-2011.00"</f>
        <v>37-2011.00</v>
      </c>
      <c r="BD2396" s="1" t="s">
        <v>676</v>
      </c>
      <c r="BE2396" s="1" t="s">
        <v>21206</v>
      </c>
      <c r="BF2396" s="1" t="s">
        <v>21207</v>
      </c>
      <c r="BG2396" s="1">
        <v>1</v>
      </c>
      <c r="BH2396" s="1">
        <v>1</v>
      </c>
      <c r="BI2396" s="2">
        <v>44470</v>
      </c>
      <c r="BJ2396" s="2">
        <v>44834</v>
      </c>
      <c r="BK2396" s="2">
        <v>44470</v>
      </c>
      <c r="BL2396" s="2">
        <v>44834</v>
      </c>
      <c r="BM2396" s="1">
        <v>35</v>
      </c>
      <c r="BN2396" s="1">
        <v>6</v>
      </c>
      <c r="BO2396" s="1">
        <v>6</v>
      </c>
      <c r="BP2396" s="1">
        <v>6</v>
      </c>
      <c r="BQ2396" s="1">
        <v>6</v>
      </c>
      <c r="BR2396" s="1">
        <v>6</v>
      </c>
      <c r="BS2396" s="1">
        <v>5</v>
      </c>
      <c r="BT2396" s="1">
        <v>0</v>
      </c>
      <c r="BU2396" s="1" t="str">
        <f>"1:30 AM"</f>
        <v>1:30 AM</v>
      </c>
      <c r="BV2396" s="1" t="str">
        <f>"7:30 AM"</f>
        <v>7:30 AM</v>
      </c>
      <c r="BW2396" s="1" t="s">
        <v>135</v>
      </c>
      <c r="BX2396" s="1">
        <v>0</v>
      </c>
      <c r="BY2396" s="1">
        <v>12</v>
      </c>
      <c r="BZ2396" s="1" t="s">
        <v>112</v>
      </c>
      <c r="CB2396" s="1" t="s">
        <v>138</v>
      </c>
      <c r="CC2396" s="1" t="s">
        <v>4384</v>
      </c>
      <c r="CD2396" s="1" t="s">
        <v>11432</v>
      </c>
      <c r="CE2396" s="1" t="s">
        <v>167</v>
      </c>
      <c r="CF2396" s="1" t="s">
        <v>117</v>
      </c>
      <c r="CG2396" s="1">
        <v>96950</v>
      </c>
      <c r="CH2396" s="3">
        <v>7.93</v>
      </c>
      <c r="CI2396" s="3">
        <v>7.93</v>
      </c>
      <c r="CJ2396" s="3">
        <v>11.9</v>
      </c>
      <c r="CK2396" s="3">
        <v>11.9</v>
      </c>
      <c r="CL2396" s="1" t="s">
        <v>137</v>
      </c>
      <c r="CN2396" s="1" t="s">
        <v>139</v>
      </c>
      <c r="CP2396" s="1" t="s">
        <v>112</v>
      </c>
      <c r="CQ2396" s="1" t="s">
        <v>111</v>
      </c>
      <c r="CR2396" s="1" t="s">
        <v>112</v>
      </c>
      <c r="CS2396" s="1" t="s">
        <v>111</v>
      </c>
      <c r="CT2396" s="1" t="s">
        <v>138</v>
      </c>
      <c r="CU2396" s="1" t="s">
        <v>111</v>
      </c>
      <c r="CV2396" s="1" t="s">
        <v>138</v>
      </c>
      <c r="CW2396" s="1" t="s">
        <v>5901</v>
      </c>
      <c r="CX2396" s="1">
        <v>16702354000</v>
      </c>
      <c r="CY2396" s="1" t="s">
        <v>11354</v>
      </c>
      <c r="CZ2396" s="1" t="s">
        <v>138</v>
      </c>
      <c r="DA2396" s="1" t="s">
        <v>111</v>
      </c>
      <c r="DB2396" s="1" t="s">
        <v>112</v>
      </c>
      <c r="DC2396" s="1" t="s">
        <v>719</v>
      </c>
    </row>
    <row r="2397" spans="1:111" ht="15.6" customHeight="1" x14ac:dyDescent="0.25">
      <c r="A2397" s="1" t="s">
        <v>21208</v>
      </c>
      <c r="B2397" s="1" t="s">
        <v>238</v>
      </c>
      <c r="C2397" s="2">
        <v>44424.999533680559</v>
      </c>
      <c r="D2397" s="2">
        <v>44463</v>
      </c>
      <c r="E2397" s="1" t="s">
        <v>110</v>
      </c>
      <c r="F2397" s="2">
        <v>44468.833333333336</v>
      </c>
      <c r="G2397" s="1" t="s">
        <v>112</v>
      </c>
      <c r="H2397" s="1" t="s">
        <v>112</v>
      </c>
      <c r="I2397" s="1" t="s">
        <v>112</v>
      </c>
      <c r="J2397" s="1" t="s">
        <v>21209</v>
      </c>
      <c r="K2397" s="1" t="s">
        <v>21210</v>
      </c>
      <c r="L2397" s="1" t="s">
        <v>21211</v>
      </c>
      <c r="M2397" s="1" t="s">
        <v>19299</v>
      </c>
      <c r="N2397" s="1" t="s">
        <v>847</v>
      </c>
      <c r="O2397" s="1" t="s">
        <v>117</v>
      </c>
      <c r="P2397" s="9">
        <v>96951</v>
      </c>
      <c r="Q2397" s="1" t="s">
        <v>118</v>
      </c>
      <c r="S2397" s="1">
        <v>16705323131</v>
      </c>
      <c r="T2397" s="1">
        <v>0</v>
      </c>
      <c r="U2397" s="1">
        <v>44413</v>
      </c>
      <c r="V2397" s="1" t="s">
        <v>119</v>
      </c>
      <c r="X2397" s="1" t="s">
        <v>1811</v>
      </c>
      <c r="Y2397" s="1" t="s">
        <v>21212</v>
      </c>
      <c r="AA2397" s="1" t="s">
        <v>245</v>
      </c>
      <c r="AB2397" s="1" t="s">
        <v>19298</v>
      </c>
      <c r="AC2397" s="1" t="s">
        <v>19299</v>
      </c>
      <c r="AD2397" s="1" t="s">
        <v>847</v>
      </c>
      <c r="AE2397" s="1" t="s">
        <v>117</v>
      </c>
      <c r="AF2397" s="9">
        <v>96951</v>
      </c>
      <c r="AG2397" s="1" t="s">
        <v>118</v>
      </c>
      <c r="AI2397" s="1">
        <v>16705323131</v>
      </c>
      <c r="AJ2397" s="1">
        <v>0</v>
      </c>
      <c r="AK2397" s="1" t="s">
        <v>21213</v>
      </c>
      <c r="BC2397" s="1" t="str">
        <f>"49-9071.00"</f>
        <v>49-9071.00</v>
      </c>
      <c r="BD2397" s="1" t="s">
        <v>214</v>
      </c>
      <c r="BE2397" s="1" t="s">
        <v>21214</v>
      </c>
      <c r="BF2397" s="1" t="s">
        <v>1293</v>
      </c>
      <c r="BG2397" s="1">
        <v>1</v>
      </c>
      <c r="BH2397" s="1">
        <v>1</v>
      </c>
      <c r="BI2397" s="2">
        <v>44470</v>
      </c>
      <c r="BJ2397" s="2">
        <v>44834</v>
      </c>
      <c r="BK2397" s="2">
        <v>44470</v>
      </c>
      <c r="BL2397" s="2">
        <v>44834</v>
      </c>
      <c r="BM2397" s="1">
        <v>40</v>
      </c>
      <c r="BN2397" s="1">
        <v>0</v>
      </c>
      <c r="BO2397" s="1">
        <v>8</v>
      </c>
      <c r="BP2397" s="1">
        <v>8</v>
      </c>
      <c r="BQ2397" s="1">
        <v>8</v>
      </c>
      <c r="BR2397" s="1">
        <v>8</v>
      </c>
      <c r="BS2397" s="1">
        <v>8</v>
      </c>
      <c r="BT2397" s="1">
        <v>0</v>
      </c>
      <c r="BU2397" s="1" t="str">
        <f>"8:00 AM"</f>
        <v>8:00 AM</v>
      </c>
      <c r="BV2397" s="1" t="str">
        <f t="shared" ref="BV2397:BV2407" si="62">"5:00 PM"</f>
        <v>5:00 PM</v>
      </c>
      <c r="BW2397" s="1" t="s">
        <v>135</v>
      </c>
      <c r="BX2397" s="1">
        <v>0</v>
      </c>
      <c r="BY2397" s="1">
        <v>24</v>
      </c>
      <c r="BZ2397" s="1" t="s">
        <v>112</v>
      </c>
      <c r="CB2397" s="1" t="s">
        <v>21215</v>
      </c>
      <c r="CC2397" s="1" t="s">
        <v>21211</v>
      </c>
      <c r="CD2397" s="1" t="s">
        <v>19299</v>
      </c>
      <c r="CE2397" s="1" t="s">
        <v>847</v>
      </c>
      <c r="CF2397" s="1" t="s">
        <v>117</v>
      </c>
      <c r="CG2397" s="1">
        <v>96951</v>
      </c>
      <c r="CH2397" s="3">
        <v>8.7200000000000006</v>
      </c>
      <c r="CI2397" s="3">
        <v>8.7200000000000006</v>
      </c>
      <c r="CJ2397" s="3">
        <v>13.08</v>
      </c>
      <c r="CK2397" s="3">
        <v>13.08</v>
      </c>
      <c r="CL2397" s="1" t="s">
        <v>137</v>
      </c>
      <c r="CM2397" s="1" t="s">
        <v>138</v>
      </c>
      <c r="CN2397" s="1" t="s">
        <v>139</v>
      </c>
      <c r="CP2397" s="1" t="s">
        <v>112</v>
      </c>
      <c r="CQ2397" s="1" t="s">
        <v>111</v>
      </c>
      <c r="CR2397" s="1" t="s">
        <v>112</v>
      </c>
      <c r="CS2397" s="1" t="s">
        <v>111</v>
      </c>
      <c r="CT2397" s="1" t="s">
        <v>138</v>
      </c>
      <c r="CU2397" s="1" t="s">
        <v>111</v>
      </c>
      <c r="CV2397" s="1" t="s">
        <v>138</v>
      </c>
      <c r="CW2397" s="1" t="s">
        <v>138</v>
      </c>
      <c r="CX2397" s="1">
        <v>16705323131</v>
      </c>
      <c r="CY2397" s="1" t="s">
        <v>21213</v>
      </c>
      <c r="CZ2397" s="1" t="s">
        <v>138</v>
      </c>
      <c r="DA2397" s="1" t="s">
        <v>111</v>
      </c>
      <c r="DB2397" s="1" t="s">
        <v>112</v>
      </c>
      <c r="DC2397" s="1" t="s">
        <v>1811</v>
      </c>
      <c r="DD2397" s="1" t="s">
        <v>21212</v>
      </c>
      <c r="DF2397" s="1" t="s">
        <v>21216</v>
      </c>
      <c r="DG2397" s="1" t="s">
        <v>21213</v>
      </c>
    </row>
    <row r="2398" spans="1:111" ht="15.6" customHeight="1" x14ac:dyDescent="0.25">
      <c r="A2398" s="1" t="s">
        <v>21221</v>
      </c>
      <c r="B2398" s="1" t="s">
        <v>238</v>
      </c>
      <c r="C2398" s="2">
        <v>44412.139029745369</v>
      </c>
      <c r="D2398" s="2">
        <v>44461</v>
      </c>
      <c r="E2398" s="1" t="s">
        <v>180</v>
      </c>
      <c r="G2398" s="1" t="s">
        <v>112</v>
      </c>
      <c r="H2398" s="1" t="s">
        <v>112</v>
      </c>
      <c r="I2398" s="1" t="s">
        <v>112</v>
      </c>
      <c r="J2398" s="1" t="s">
        <v>4347</v>
      </c>
      <c r="K2398" s="1" t="s">
        <v>4348</v>
      </c>
      <c r="L2398" s="1" t="s">
        <v>4349</v>
      </c>
      <c r="M2398" s="1" t="s">
        <v>4350</v>
      </c>
      <c r="N2398" s="1" t="s">
        <v>116</v>
      </c>
      <c r="O2398" s="1" t="s">
        <v>117</v>
      </c>
      <c r="P2398" s="9">
        <v>96950</v>
      </c>
      <c r="Q2398" s="1" t="s">
        <v>118</v>
      </c>
      <c r="S2398" s="1">
        <v>16703223311</v>
      </c>
      <c r="T2398" s="1">
        <v>4504</v>
      </c>
      <c r="U2398" s="1">
        <v>72111</v>
      </c>
      <c r="V2398" s="1" t="s">
        <v>119</v>
      </c>
      <c r="X2398" s="1" t="s">
        <v>656</v>
      </c>
      <c r="Y2398" s="1" t="s">
        <v>4351</v>
      </c>
      <c r="AA2398" s="1" t="s">
        <v>1129</v>
      </c>
      <c r="AB2398" s="1" t="s">
        <v>4349</v>
      </c>
      <c r="AC2398" s="1" t="s">
        <v>4350</v>
      </c>
      <c r="AD2398" s="1" t="s">
        <v>116</v>
      </c>
      <c r="AE2398" s="1" t="s">
        <v>117</v>
      </c>
      <c r="AF2398" s="9">
        <v>96950</v>
      </c>
      <c r="AG2398" s="1" t="s">
        <v>118</v>
      </c>
      <c r="AI2398" s="1">
        <v>16703223311</v>
      </c>
      <c r="AJ2398" s="1">
        <v>4504</v>
      </c>
      <c r="AK2398" s="1" t="s">
        <v>4352</v>
      </c>
      <c r="BC2398" s="1" t="str">
        <f>"43-4081.00"</f>
        <v>43-4081.00</v>
      </c>
      <c r="BD2398" s="1" t="s">
        <v>3862</v>
      </c>
      <c r="BE2398" s="1" t="s">
        <v>20335</v>
      </c>
      <c r="BF2398" s="1" t="s">
        <v>20336</v>
      </c>
      <c r="BG2398" s="1">
        <v>1</v>
      </c>
      <c r="BH2398" s="1">
        <v>1</v>
      </c>
      <c r="BI2398" s="2">
        <v>44470</v>
      </c>
      <c r="BJ2398" s="2">
        <v>44834</v>
      </c>
      <c r="BK2398" s="2">
        <v>44470</v>
      </c>
      <c r="BL2398" s="2">
        <v>44834</v>
      </c>
      <c r="BM2398" s="1">
        <v>40</v>
      </c>
      <c r="BN2398" s="1">
        <v>0</v>
      </c>
      <c r="BO2398" s="1">
        <v>8</v>
      </c>
      <c r="BP2398" s="1">
        <v>8</v>
      </c>
      <c r="BQ2398" s="1">
        <v>8</v>
      </c>
      <c r="BR2398" s="1">
        <v>8</v>
      </c>
      <c r="BS2398" s="1">
        <v>8</v>
      </c>
      <c r="BT2398" s="1">
        <v>0</v>
      </c>
      <c r="BU2398" s="1" t="str">
        <f>"8:00 AM"</f>
        <v>8:00 AM</v>
      </c>
      <c r="BV2398" s="1" t="str">
        <f t="shared" si="62"/>
        <v>5:00 PM</v>
      </c>
      <c r="BW2398" s="1" t="s">
        <v>135</v>
      </c>
      <c r="BX2398" s="1">
        <v>0</v>
      </c>
      <c r="BY2398" s="1">
        <v>12</v>
      </c>
      <c r="BZ2398" s="1" t="s">
        <v>112</v>
      </c>
      <c r="CB2398" s="1" t="s">
        <v>20337</v>
      </c>
      <c r="CC2398" s="1" t="s">
        <v>4349</v>
      </c>
      <c r="CD2398" s="1" t="s">
        <v>4350</v>
      </c>
      <c r="CE2398" s="1" t="s">
        <v>116</v>
      </c>
      <c r="CF2398" s="1" t="s">
        <v>117</v>
      </c>
      <c r="CG2398" s="1">
        <v>96950</v>
      </c>
      <c r="CH2398" s="3">
        <v>9.4499999999999993</v>
      </c>
      <c r="CI2398" s="3">
        <v>9.4499999999999993</v>
      </c>
      <c r="CJ2398" s="3">
        <v>14.18</v>
      </c>
      <c r="CK2398" s="3">
        <v>14.18</v>
      </c>
      <c r="CL2398" s="1" t="s">
        <v>137</v>
      </c>
      <c r="CM2398" s="1" t="s">
        <v>4355</v>
      </c>
      <c r="CN2398" s="1" t="s">
        <v>139</v>
      </c>
      <c r="CP2398" s="1" t="s">
        <v>112</v>
      </c>
      <c r="CQ2398" s="1" t="s">
        <v>111</v>
      </c>
      <c r="CR2398" s="1" t="s">
        <v>112</v>
      </c>
      <c r="CS2398" s="1" t="s">
        <v>111</v>
      </c>
      <c r="CT2398" s="1" t="s">
        <v>138</v>
      </c>
      <c r="CU2398" s="1" t="s">
        <v>111</v>
      </c>
      <c r="CV2398" s="1" t="s">
        <v>111</v>
      </c>
      <c r="CW2398" s="1" t="s">
        <v>6144</v>
      </c>
      <c r="CX2398" s="1">
        <v>16703223311</v>
      </c>
      <c r="CY2398" s="1" t="s">
        <v>4357</v>
      </c>
      <c r="CZ2398" s="1" t="s">
        <v>4358</v>
      </c>
      <c r="DA2398" s="1" t="s">
        <v>111</v>
      </c>
      <c r="DB2398" s="1" t="s">
        <v>112</v>
      </c>
      <c r="DC2398" s="1" t="s">
        <v>4359</v>
      </c>
      <c r="DD2398" s="1" t="s">
        <v>4360</v>
      </c>
      <c r="DE2398" s="1" t="s">
        <v>1747</v>
      </c>
      <c r="DF2398" s="1" t="s">
        <v>4347</v>
      </c>
      <c r="DG2398" s="1" t="s">
        <v>4361</v>
      </c>
    </row>
    <row r="2399" spans="1:111" ht="15.6" customHeight="1" x14ac:dyDescent="0.25">
      <c r="A2399" s="1" t="s">
        <v>21222</v>
      </c>
      <c r="B2399" s="1" t="s">
        <v>238</v>
      </c>
      <c r="C2399" s="2">
        <v>44040.020120023146</v>
      </c>
      <c r="D2399" s="2">
        <v>44106</v>
      </c>
      <c r="E2399" s="1" t="s">
        <v>110</v>
      </c>
      <c r="F2399" s="2">
        <v>44103.833333333336</v>
      </c>
      <c r="G2399" s="1" t="s">
        <v>111</v>
      </c>
      <c r="H2399" s="1" t="s">
        <v>112</v>
      </c>
      <c r="I2399" s="1" t="s">
        <v>112</v>
      </c>
      <c r="J2399" s="1" t="s">
        <v>21223</v>
      </c>
      <c r="K2399" s="1" t="s">
        <v>21224</v>
      </c>
      <c r="L2399" s="1" t="s">
        <v>21225</v>
      </c>
      <c r="M2399" s="1" t="s">
        <v>21226</v>
      </c>
      <c r="N2399" s="1" t="s">
        <v>167</v>
      </c>
      <c r="O2399" s="1" t="s">
        <v>117</v>
      </c>
      <c r="P2399" s="9">
        <v>96950</v>
      </c>
      <c r="Q2399" s="1" t="s">
        <v>118</v>
      </c>
      <c r="R2399" s="1" t="s">
        <v>138</v>
      </c>
      <c r="S2399" s="1">
        <v>16702348383</v>
      </c>
      <c r="T2399" s="1">
        <v>0</v>
      </c>
      <c r="U2399" s="1">
        <v>45439</v>
      </c>
      <c r="V2399" s="1" t="s">
        <v>119</v>
      </c>
      <c r="X2399" s="1" t="s">
        <v>21227</v>
      </c>
      <c r="Y2399" s="1" t="s">
        <v>21228</v>
      </c>
      <c r="Z2399" s="1" t="s">
        <v>21229</v>
      </c>
      <c r="AA2399" s="1" t="s">
        <v>2091</v>
      </c>
      <c r="AB2399" s="1" t="s">
        <v>21225</v>
      </c>
      <c r="AC2399" s="1" t="s">
        <v>21226</v>
      </c>
      <c r="AD2399" s="1" t="s">
        <v>167</v>
      </c>
      <c r="AE2399" s="1" t="s">
        <v>117</v>
      </c>
      <c r="AF2399" s="9">
        <v>96950</v>
      </c>
      <c r="AG2399" s="1" t="s">
        <v>118</v>
      </c>
      <c r="AH2399" s="1" t="s">
        <v>138</v>
      </c>
      <c r="AI2399" s="1">
        <v>16702348383</v>
      </c>
      <c r="AJ2399" s="1">
        <v>0</v>
      </c>
      <c r="AK2399" s="1" t="s">
        <v>462</v>
      </c>
      <c r="BC2399" s="1" t="str">
        <f>"11-2022.00"</f>
        <v>11-2022.00</v>
      </c>
      <c r="BD2399" s="1" t="s">
        <v>1013</v>
      </c>
      <c r="BE2399" s="1" t="s">
        <v>21230</v>
      </c>
      <c r="BF2399" s="1" t="s">
        <v>1013</v>
      </c>
      <c r="BG2399" s="1">
        <v>1</v>
      </c>
      <c r="BH2399" s="1">
        <v>1</v>
      </c>
      <c r="BI2399" s="2">
        <v>44105</v>
      </c>
      <c r="BJ2399" s="2">
        <v>44469</v>
      </c>
      <c r="BK2399" s="2">
        <v>44106</v>
      </c>
      <c r="BL2399" s="2">
        <v>44469</v>
      </c>
      <c r="BM2399" s="1">
        <v>40</v>
      </c>
      <c r="BN2399" s="1">
        <v>0</v>
      </c>
      <c r="BO2399" s="1">
        <v>8</v>
      </c>
      <c r="BP2399" s="1">
        <v>8</v>
      </c>
      <c r="BQ2399" s="1">
        <v>8</v>
      </c>
      <c r="BR2399" s="1">
        <v>8</v>
      </c>
      <c r="BS2399" s="1">
        <v>8</v>
      </c>
      <c r="BT2399" s="1">
        <v>0</v>
      </c>
      <c r="BU2399" s="1" t="str">
        <f>"8:00 AM"</f>
        <v>8:00 AM</v>
      </c>
      <c r="BV2399" s="1" t="str">
        <f t="shared" si="62"/>
        <v>5:00 PM</v>
      </c>
      <c r="BW2399" s="1" t="s">
        <v>392</v>
      </c>
      <c r="BX2399" s="1">
        <v>0</v>
      </c>
      <c r="BY2399" s="1">
        <v>24</v>
      </c>
      <c r="BZ2399" s="1" t="s">
        <v>112</v>
      </c>
      <c r="CA2399" s="1">
        <v>0</v>
      </c>
      <c r="CB2399" s="1" t="s">
        <v>13671</v>
      </c>
      <c r="CC2399" s="1" t="s">
        <v>13672</v>
      </c>
      <c r="CD2399" s="1" t="s">
        <v>457</v>
      </c>
      <c r="CE2399" s="1" t="s">
        <v>167</v>
      </c>
      <c r="CF2399" s="1" t="s">
        <v>117</v>
      </c>
      <c r="CG2399" s="1">
        <v>96950</v>
      </c>
      <c r="CH2399" s="3">
        <v>14.44</v>
      </c>
      <c r="CI2399" s="3">
        <v>14.44</v>
      </c>
      <c r="CJ2399" s="3">
        <v>21.66</v>
      </c>
      <c r="CK2399" s="3">
        <v>21.66</v>
      </c>
      <c r="CL2399" s="1" t="s">
        <v>137</v>
      </c>
      <c r="CM2399" s="1" t="s">
        <v>138</v>
      </c>
      <c r="CN2399" s="1" t="s">
        <v>139</v>
      </c>
      <c r="CP2399" s="1" t="s">
        <v>112</v>
      </c>
      <c r="CQ2399" s="1" t="s">
        <v>111</v>
      </c>
      <c r="CR2399" s="1" t="s">
        <v>112</v>
      </c>
      <c r="CS2399" s="1" t="s">
        <v>111</v>
      </c>
      <c r="CT2399" s="1" t="s">
        <v>138</v>
      </c>
      <c r="CU2399" s="1" t="s">
        <v>111</v>
      </c>
      <c r="CV2399" s="1" t="s">
        <v>138</v>
      </c>
      <c r="CW2399" s="1" t="s">
        <v>138</v>
      </c>
      <c r="CX2399" s="1">
        <v>16702348383</v>
      </c>
      <c r="CY2399" s="1" t="s">
        <v>462</v>
      </c>
      <c r="CZ2399" s="1" t="s">
        <v>138</v>
      </c>
      <c r="DA2399" s="1" t="s">
        <v>111</v>
      </c>
      <c r="DB2399" s="1" t="s">
        <v>112</v>
      </c>
      <c r="DC2399" s="1" t="s">
        <v>459</v>
      </c>
      <c r="DD2399" s="1" t="s">
        <v>460</v>
      </c>
      <c r="DE2399" s="1" t="s">
        <v>202</v>
      </c>
      <c r="DF2399" s="1" t="s">
        <v>455</v>
      </c>
      <c r="DG2399" s="1" t="s">
        <v>462</v>
      </c>
    </row>
    <row r="2400" spans="1:111" ht="15.6" customHeight="1" x14ac:dyDescent="0.25">
      <c r="A2400" s="1" t="s">
        <v>21258</v>
      </c>
      <c r="B2400" s="1" t="s">
        <v>238</v>
      </c>
      <c r="C2400" s="2">
        <v>44061.067650231482</v>
      </c>
      <c r="D2400" s="2">
        <v>44148</v>
      </c>
      <c r="E2400" s="1" t="s">
        <v>180</v>
      </c>
      <c r="G2400" s="1" t="s">
        <v>111</v>
      </c>
      <c r="H2400" s="1" t="s">
        <v>112</v>
      </c>
      <c r="I2400" s="1" t="s">
        <v>112</v>
      </c>
      <c r="J2400" s="1" t="s">
        <v>909</v>
      </c>
      <c r="L2400" s="1" t="s">
        <v>2241</v>
      </c>
      <c r="M2400" s="1" t="s">
        <v>754</v>
      </c>
      <c r="N2400" s="1" t="s">
        <v>167</v>
      </c>
      <c r="O2400" s="1" t="s">
        <v>117</v>
      </c>
      <c r="P2400" s="9">
        <v>96950</v>
      </c>
      <c r="Q2400" s="1" t="s">
        <v>118</v>
      </c>
      <c r="S2400" s="1">
        <v>16702340560</v>
      </c>
      <c r="U2400" s="1">
        <v>531110</v>
      </c>
      <c r="V2400" s="1" t="s">
        <v>119</v>
      </c>
      <c r="X2400" s="1" t="s">
        <v>911</v>
      </c>
      <c r="Y2400" s="1" t="s">
        <v>912</v>
      </c>
      <c r="Z2400" s="1" t="s">
        <v>913</v>
      </c>
      <c r="AA2400" s="1" t="s">
        <v>2242</v>
      </c>
      <c r="AB2400" s="1" t="s">
        <v>2241</v>
      </c>
      <c r="AC2400" s="1" t="s">
        <v>754</v>
      </c>
      <c r="AD2400" s="1" t="s">
        <v>167</v>
      </c>
      <c r="AE2400" s="1" t="s">
        <v>117</v>
      </c>
      <c r="AF2400" s="9">
        <v>96950</v>
      </c>
      <c r="AG2400" s="1" t="s">
        <v>118</v>
      </c>
      <c r="AI2400" s="1">
        <v>16702340560</v>
      </c>
      <c r="AK2400" s="1" t="s">
        <v>917</v>
      </c>
      <c r="BC2400" s="1" t="str">
        <f>"37-2011.00"</f>
        <v>37-2011.00</v>
      </c>
      <c r="BD2400" s="1" t="s">
        <v>676</v>
      </c>
      <c r="BE2400" s="1" t="s">
        <v>15185</v>
      </c>
      <c r="BF2400" s="1" t="s">
        <v>919</v>
      </c>
      <c r="BG2400" s="1">
        <v>10</v>
      </c>
      <c r="BH2400" s="1">
        <v>10</v>
      </c>
      <c r="BI2400" s="2">
        <v>44105</v>
      </c>
      <c r="BJ2400" s="2">
        <v>44469</v>
      </c>
      <c r="BK2400" s="2">
        <v>44151</v>
      </c>
      <c r="BL2400" s="2">
        <v>44469</v>
      </c>
      <c r="BM2400" s="1">
        <v>35</v>
      </c>
      <c r="BN2400" s="1">
        <v>0</v>
      </c>
      <c r="BO2400" s="1">
        <v>7</v>
      </c>
      <c r="BP2400" s="1">
        <v>7</v>
      </c>
      <c r="BQ2400" s="1">
        <v>7</v>
      </c>
      <c r="BR2400" s="1">
        <v>7</v>
      </c>
      <c r="BS2400" s="1">
        <v>7</v>
      </c>
      <c r="BT2400" s="1">
        <v>0</v>
      </c>
      <c r="BU2400" s="1" t="str">
        <f>"8:00 AM"</f>
        <v>8:00 AM</v>
      </c>
      <c r="BV2400" s="1" t="str">
        <f t="shared" si="62"/>
        <v>5:00 PM</v>
      </c>
      <c r="BW2400" s="1" t="s">
        <v>135</v>
      </c>
      <c r="BX2400" s="1">
        <v>0</v>
      </c>
      <c r="BY2400" s="1">
        <v>12</v>
      </c>
      <c r="BZ2400" s="1" t="s">
        <v>112</v>
      </c>
      <c r="CA2400" s="1">
        <v>0</v>
      </c>
      <c r="CB2400" s="1" t="s">
        <v>21259</v>
      </c>
      <c r="CC2400" s="1" t="s">
        <v>15187</v>
      </c>
      <c r="CD2400" s="1" t="s">
        <v>754</v>
      </c>
      <c r="CE2400" s="1" t="s">
        <v>167</v>
      </c>
      <c r="CF2400" s="1" t="s">
        <v>117</v>
      </c>
      <c r="CG2400" s="1">
        <v>96950</v>
      </c>
      <c r="CH2400" s="3">
        <v>10.42</v>
      </c>
      <c r="CI2400" s="3">
        <v>10.42</v>
      </c>
      <c r="CJ2400" s="3">
        <v>15.63</v>
      </c>
      <c r="CK2400" s="3">
        <v>15.63</v>
      </c>
      <c r="CL2400" s="1" t="s">
        <v>137</v>
      </c>
      <c r="CM2400" s="1" t="s">
        <v>922</v>
      </c>
      <c r="CN2400" s="1" t="s">
        <v>139</v>
      </c>
      <c r="CP2400" s="1" t="s">
        <v>112</v>
      </c>
      <c r="CQ2400" s="1" t="s">
        <v>111</v>
      </c>
      <c r="CR2400" s="1" t="s">
        <v>112</v>
      </c>
      <c r="CS2400" s="1" t="s">
        <v>111</v>
      </c>
      <c r="CT2400" s="1" t="s">
        <v>111</v>
      </c>
      <c r="CU2400" s="1" t="s">
        <v>111</v>
      </c>
      <c r="CV2400" s="1" t="s">
        <v>138</v>
      </c>
      <c r="CW2400" s="1" t="s">
        <v>714</v>
      </c>
      <c r="CX2400" s="1">
        <v>16702340560</v>
      </c>
      <c r="CY2400" s="1" t="s">
        <v>917</v>
      </c>
      <c r="CZ2400" s="1" t="s">
        <v>716</v>
      </c>
      <c r="DA2400" s="1" t="s">
        <v>111</v>
      </c>
      <c r="DB2400" s="1" t="s">
        <v>112</v>
      </c>
    </row>
    <row r="2401" spans="1:111" ht="15.6" customHeight="1" x14ac:dyDescent="0.25">
      <c r="A2401" s="1" t="s">
        <v>21260</v>
      </c>
      <c r="B2401" s="1" t="s">
        <v>238</v>
      </c>
      <c r="C2401" s="2">
        <v>44054.340514814816</v>
      </c>
      <c r="D2401" s="2">
        <v>44112</v>
      </c>
      <c r="E2401" s="1" t="s">
        <v>110</v>
      </c>
      <c r="F2401" s="2">
        <v>44098.833333333336</v>
      </c>
      <c r="G2401" s="1" t="s">
        <v>112</v>
      </c>
      <c r="H2401" s="1" t="s">
        <v>112</v>
      </c>
      <c r="I2401" s="1" t="s">
        <v>112</v>
      </c>
      <c r="J2401" s="1" t="s">
        <v>12738</v>
      </c>
      <c r="K2401" s="1" t="s">
        <v>12739</v>
      </c>
      <c r="L2401" s="1" t="s">
        <v>12740</v>
      </c>
      <c r="M2401" s="1" t="s">
        <v>12741</v>
      </c>
      <c r="N2401" s="1" t="s">
        <v>116</v>
      </c>
      <c r="O2401" s="1" t="s">
        <v>117</v>
      </c>
      <c r="P2401" s="9">
        <v>96950</v>
      </c>
      <c r="Q2401" s="1" t="s">
        <v>118</v>
      </c>
      <c r="R2401" s="1" t="s">
        <v>719</v>
      </c>
      <c r="S2401" s="1">
        <v>16702340994</v>
      </c>
      <c r="U2401" s="1">
        <v>61162</v>
      </c>
      <c r="V2401" s="1" t="s">
        <v>119</v>
      </c>
      <c r="X2401" s="1" t="s">
        <v>656</v>
      </c>
      <c r="Y2401" s="1" t="s">
        <v>12742</v>
      </c>
      <c r="AA2401" s="1" t="s">
        <v>373</v>
      </c>
      <c r="AB2401" s="1" t="s">
        <v>12740</v>
      </c>
      <c r="AC2401" s="1" t="s">
        <v>12741</v>
      </c>
      <c r="AD2401" s="1" t="s">
        <v>116</v>
      </c>
      <c r="AE2401" s="1" t="s">
        <v>117</v>
      </c>
      <c r="AF2401" s="9">
        <v>96950</v>
      </c>
      <c r="AG2401" s="1" t="s">
        <v>118</v>
      </c>
      <c r="AH2401" s="1" t="s">
        <v>719</v>
      </c>
      <c r="AI2401" s="1">
        <v>16702340994</v>
      </c>
      <c r="AK2401" s="1" t="s">
        <v>12743</v>
      </c>
      <c r="BC2401" s="1" t="str">
        <f>"43-4181.00"</f>
        <v>43-4181.00</v>
      </c>
      <c r="BD2401" s="1" t="s">
        <v>5436</v>
      </c>
      <c r="BE2401" s="1" t="s">
        <v>21261</v>
      </c>
      <c r="BF2401" s="1" t="s">
        <v>12745</v>
      </c>
      <c r="BG2401" s="1">
        <v>1</v>
      </c>
      <c r="BH2401" s="1">
        <v>1</v>
      </c>
      <c r="BI2401" s="2">
        <v>44099</v>
      </c>
      <c r="BJ2401" s="2">
        <v>44463</v>
      </c>
      <c r="BK2401" s="2">
        <v>44112</v>
      </c>
      <c r="BL2401" s="2">
        <v>44463</v>
      </c>
      <c r="BM2401" s="1">
        <v>35</v>
      </c>
      <c r="BN2401" s="1">
        <v>0</v>
      </c>
      <c r="BO2401" s="1">
        <v>7</v>
      </c>
      <c r="BP2401" s="1">
        <v>7</v>
      </c>
      <c r="BQ2401" s="1">
        <v>7</v>
      </c>
      <c r="BR2401" s="1">
        <v>7</v>
      </c>
      <c r="BS2401" s="1">
        <v>7</v>
      </c>
      <c r="BT2401" s="1">
        <v>0</v>
      </c>
      <c r="BU2401" s="1" t="str">
        <f>"9:00 AM"</f>
        <v>9:00 AM</v>
      </c>
      <c r="BV2401" s="1" t="str">
        <f t="shared" si="62"/>
        <v>5:00 PM</v>
      </c>
      <c r="BW2401" s="1" t="s">
        <v>135</v>
      </c>
      <c r="BX2401" s="1">
        <v>0</v>
      </c>
      <c r="BY2401" s="1">
        <v>6</v>
      </c>
      <c r="BZ2401" s="1" t="s">
        <v>112</v>
      </c>
      <c r="CA2401" s="1">
        <v>0</v>
      </c>
      <c r="CB2401" s="1" t="s">
        <v>719</v>
      </c>
      <c r="CC2401" s="1" t="s">
        <v>12741</v>
      </c>
      <c r="CD2401" s="1" t="s">
        <v>12746</v>
      </c>
      <c r="CE2401" s="1" t="s">
        <v>116</v>
      </c>
      <c r="CF2401" s="1" t="s">
        <v>117</v>
      </c>
      <c r="CG2401" s="1">
        <v>96950</v>
      </c>
      <c r="CH2401" s="3">
        <v>12.04</v>
      </c>
      <c r="CI2401" s="3">
        <v>12.04</v>
      </c>
      <c r="CJ2401" s="3">
        <v>18.059999999999999</v>
      </c>
      <c r="CK2401" s="3">
        <v>18.059999999999999</v>
      </c>
      <c r="CL2401" s="1" t="s">
        <v>137</v>
      </c>
      <c r="CM2401" s="1" t="s">
        <v>3532</v>
      </c>
      <c r="CN2401" s="1" t="s">
        <v>139</v>
      </c>
      <c r="CP2401" s="1" t="s">
        <v>112</v>
      </c>
      <c r="CQ2401" s="1" t="s">
        <v>111</v>
      </c>
      <c r="CR2401" s="1" t="s">
        <v>112</v>
      </c>
      <c r="CS2401" s="1" t="s">
        <v>111</v>
      </c>
      <c r="CT2401" s="1" t="s">
        <v>138</v>
      </c>
      <c r="CU2401" s="1" t="s">
        <v>111</v>
      </c>
      <c r="CV2401" s="1" t="s">
        <v>138</v>
      </c>
      <c r="CW2401" s="1" t="s">
        <v>719</v>
      </c>
      <c r="CX2401" s="1">
        <v>16702340994</v>
      </c>
      <c r="CY2401" s="1" t="s">
        <v>12743</v>
      </c>
      <c r="CZ2401" s="1" t="s">
        <v>716</v>
      </c>
      <c r="DA2401" s="1" t="s">
        <v>111</v>
      </c>
      <c r="DB2401" s="1" t="s">
        <v>112</v>
      </c>
    </row>
    <row r="2402" spans="1:111" ht="15.6" customHeight="1" x14ac:dyDescent="0.25">
      <c r="A2402" s="1" t="s">
        <v>21262</v>
      </c>
      <c r="B2402" s="1" t="s">
        <v>238</v>
      </c>
      <c r="C2402" s="2">
        <v>44055.806556828706</v>
      </c>
      <c r="D2402" s="2">
        <v>44113</v>
      </c>
      <c r="E2402" s="1" t="s">
        <v>180</v>
      </c>
      <c r="G2402" s="1" t="s">
        <v>111</v>
      </c>
      <c r="H2402" s="1" t="s">
        <v>112</v>
      </c>
      <c r="I2402" s="1" t="s">
        <v>112</v>
      </c>
      <c r="J2402" s="1" t="s">
        <v>1983</v>
      </c>
      <c r="K2402" s="1" t="s">
        <v>138</v>
      </c>
      <c r="L2402" s="1" t="s">
        <v>1984</v>
      </c>
      <c r="M2402" s="1" t="s">
        <v>138</v>
      </c>
      <c r="N2402" s="1" t="s">
        <v>116</v>
      </c>
      <c r="O2402" s="1" t="s">
        <v>117</v>
      </c>
      <c r="P2402" s="9">
        <v>96950</v>
      </c>
      <c r="Q2402" s="1" t="s">
        <v>118</v>
      </c>
      <c r="S2402" s="1">
        <v>16704845868</v>
      </c>
      <c r="U2402" s="1">
        <v>444130</v>
      </c>
      <c r="V2402" s="1" t="s">
        <v>119</v>
      </c>
      <c r="X2402" s="1" t="s">
        <v>1614</v>
      </c>
      <c r="Y2402" s="1" t="s">
        <v>1615</v>
      </c>
      <c r="AA2402" s="1" t="s">
        <v>973</v>
      </c>
      <c r="AB2402" s="1" t="s">
        <v>1984</v>
      </c>
      <c r="AC2402" s="1" t="s">
        <v>138</v>
      </c>
      <c r="AD2402" s="1" t="s">
        <v>116</v>
      </c>
      <c r="AE2402" s="1" t="s">
        <v>117</v>
      </c>
      <c r="AF2402" s="9">
        <v>96950</v>
      </c>
      <c r="AG2402" s="1" t="s">
        <v>118</v>
      </c>
      <c r="AI2402" s="1">
        <v>16704845868</v>
      </c>
      <c r="AK2402" s="1" t="s">
        <v>1985</v>
      </c>
      <c r="BC2402" s="1" t="str">
        <f>"47-2121.00"</f>
        <v>47-2121.00</v>
      </c>
      <c r="BD2402" s="1" t="s">
        <v>1986</v>
      </c>
      <c r="BE2402" s="1" t="s">
        <v>1987</v>
      </c>
      <c r="BF2402" s="1" t="s">
        <v>1988</v>
      </c>
      <c r="BG2402" s="1">
        <v>1</v>
      </c>
      <c r="BH2402" s="1">
        <v>1</v>
      </c>
      <c r="BI2402" s="2">
        <v>44105</v>
      </c>
      <c r="BJ2402" s="2">
        <v>44469</v>
      </c>
      <c r="BK2402" s="2">
        <v>44113</v>
      </c>
      <c r="BL2402" s="2">
        <v>44469</v>
      </c>
      <c r="BM2402" s="1">
        <v>40</v>
      </c>
      <c r="BN2402" s="1">
        <v>0</v>
      </c>
      <c r="BO2402" s="1">
        <v>8</v>
      </c>
      <c r="BP2402" s="1">
        <v>8</v>
      </c>
      <c r="BQ2402" s="1">
        <v>8</v>
      </c>
      <c r="BR2402" s="1">
        <v>8</v>
      </c>
      <c r="BS2402" s="1">
        <v>8</v>
      </c>
      <c r="BT2402" s="1">
        <v>0</v>
      </c>
      <c r="BU2402" s="1" t="str">
        <f>"8:00 AM"</f>
        <v>8:00 AM</v>
      </c>
      <c r="BV2402" s="1" t="str">
        <f t="shared" si="62"/>
        <v>5:00 PM</v>
      </c>
      <c r="BW2402" s="1" t="s">
        <v>230</v>
      </c>
      <c r="BX2402" s="1">
        <v>0</v>
      </c>
      <c r="BY2402" s="1">
        <v>12</v>
      </c>
      <c r="BZ2402" s="1" t="s">
        <v>112</v>
      </c>
      <c r="CA2402" s="1">
        <v>0</v>
      </c>
      <c r="CB2402" s="1" t="s">
        <v>1989</v>
      </c>
      <c r="CC2402" s="1" t="s">
        <v>1984</v>
      </c>
      <c r="CD2402" s="1" t="s">
        <v>138</v>
      </c>
      <c r="CE2402" s="1" t="s">
        <v>116</v>
      </c>
      <c r="CF2402" s="1" t="s">
        <v>117</v>
      </c>
      <c r="CG2402" s="1">
        <v>96950</v>
      </c>
      <c r="CH2402" s="3">
        <v>17</v>
      </c>
      <c r="CI2402" s="3">
        <v>17</v>
      </c>
      <c r="CJ2402" s="3">
        <v>25.5</v>
      </c>
      <c r="CK2402" s="3">
        <v>25.5</v>
      </c>
      <c r="CL2402" s="1" t="s">
        <v>137</v>
      </c>
      <c r="CM2402" s="1" t="s">
        <v>138</v>
      </c>
      <c r="CN2402" s="1" t="s">
        <v>139</v>
      </c>
      <c r="CP2402" s="1" t="s">
        <v>112</v>
      </c>
      <c r="CQ2402" s="1" t="s">
        <v>111</v>
      </c>
      <c r="CR2402" s="1" t="s">
        <v>112</v>
      </c>
      <c r="CS2402" s="1" t="s">
        <v>111</v>
      </c>
      <c r="CT2402" s="1" t="s">
        <v>138</v>
      </c>
      <c r="CU2402" s="1" t="s">
        <v>111</v>
      </c>
      <c r="CV2402" s="1" t="s">
        <v>138</v>
      </c>
      <c r="CW2402" s="1" t="s">
        <v>300</v>
      </c>
      <c r="CX2402" s="1">
        <v>16704845868</v>
      </c>
      <c r="CY2402" s="1" t="s">
        <v>1985</v>
      </c>
      <c r="CZ2402" s="1" t="s">
        <v>138</v>
      </c>
      <c r="DA2402" s="1" t="s">
        <v>111</v>
      </c>
      <c r="DB2402" s="1" t="s">
        <v>112</v>
      </c>
    </row>
    <row r="2403" spans="1:111" ht="15.6" customHeight="1" x14ac:dyDescent="0.25">
      <c r="A2403" s="1" t="s">
        <v>21263</v>
      </c>
      <c r="B2403" s="1" t="s">
        <v>238</v>
      </c>
      <c r="C2403" s="2">
        <v>44039.771365740744</v>
      </c>
      <c r="D2403" s="2">
        <v>44109</v>
      </c>
      <c r="E2403" s="1" t="s">
        <v>180</v>
      </c>
      <c r="G2403" s="1" t="s">
        <v>112</v>
      </c>
      <c r="H2403" s="1" t="s">
        <v>112</v>
      </c>
      <c r="I2403" s="1" t="s">
        <v>112</v>
      </c>
      <c r="J2403" s="1" t="s">
        <v>6893</v>
      </c>
      <c r="K2403" s="1" t="s">
        <v>6894</v>
      </c>
      <c r="L2403" s="1" t="s">
        <v>5448</v>
      </c>
      <c r="N2403" s="1" t="s">
        <v>116</v>
      </c>
      <c r="O2403" s="1" t="s">
        <v>117</v>
      </c>
      <c r="P2403" s="9">
        <v>96950</v>
      </c>
      <c r="Q2403" s="1" t="s">
        <v>118</v>
      </c>
      <c r="S2403" s="1">
        <v>16702358778</v>
      </c>
      <c r="U2403" s="1">
        <v>493110</v>
      </c>
      <c r="V2403" s="1" t="s">
        <v>119</v>
      </c>
      <c r="X2403" s="1" t="s">
        <v>1052</v>
      </c>
      <c r="Y2403" s="1" t="s">
        <v>1053</v>
      </c>
      <c r="Z2403" s="1" t="s">
        <v>1054</v>
      </c>
      <c r="AA2403" s="1" t="s">
        <v>373</v>
      </c>
      <c r="AB2403" s="1" t="s">
        <v>5448</v>
      </c>
      <c r="AD2403" s="1" t="s">
        <v>116</v>
      </c>
      <c r="AE2403" s="1" t="s">
        <v>117</v>
      </c>
      <c r="AF2403" s="9">
        <v>96950</v>
      </c>
      <c r="AG2403" s="1" t="s">
        <v>118</v>
      </c>
      <c r="AI2403" s="1">
        <v>16702358778</v>
      </c>
      <c r="AK2403" s="1" t="s">
        <v>1055</v>
      </c>
      <c r="BC2403" s="1" t="str">
        <f>"53-3031.00"</f>
        <v>53-3031.00</v>
      </c>
      <c r="BD2403" s="1" t="s">
        <v>3272</v>
      </c>
      <c r="BE2403" s="1" t="s">
        <v>21264</v>
      </c>
      <c r="BF2403" s="1" t="s">
        <v>3274</v>
      </c>
      <c r="BG2403" s="1">
        <v>2</v>
      </c>
      <c r="BH2403" s="1">
        <v>2</v>
      </c>
      <c r="BI2403" s="2">
        <v>44105</v>
      </c>
      <c r="BJ2403" s="2">
        <v>44469</v>
      </c>
      <c r="BK2403" s="2">
        <v>44109</v>
      </c>
      <c r="BL2403" s="2">
        <v>44469</v>
      </c>
      <c r="BM2403" s="1">
        <v>40</v>
      </c>
      <c r="BN2403" s="1">
        <v>0</v>
      </c>
      <c r="BO2403" s="1">
        <v>8</v>
      </c>
      <c r="BP2403" s="1">
        <v>8</v>
      </c>
      <c r="BQ2403" s="1">
        <v>8</v>
      </c>
      <c r="BR2403" s="1">
        <v>8</v>
      </c>
      <c r="BS2403" s="1">
        <v>8</v>
      </c>
      <c r="BT2403" s="1">
        <v>0</v>
      </c>
      <c r="BU2403" s="1" t="str">
        <f>"8:00 AM"</f>
        <v>8:00 AM</v>
      </c>
      <c r="BV2403" s="1" t="str">
        <f t="shared" si="62"/>
        <v>5:00 PM</v>
      </c>
      <c r="BW2403" s="1" t="s">
        <v>135</v>
      </c>
      <c r="BX2403" s="1">
        <v>0</v>
      </c>
      <c r="BY2403" s="1">
        <v>0</v>
      </c>
      <c r="BZ2403" s="1" t="s">
        <v>112</v>
      </c>
      <c r="CA2403" s="1">
        <v>0</v>
      </c>
      <c r="CB2403" s="1" t="s">
        <v>21265</v>
      </c>
      <c r="CC2403" s="1" t="s">
        <v>9433</v>
      </c>
      <c r="CD2403" s="1" t="s">
        <v>7505</v>
      </c>
      <c r="CE2403" s="1" t="s">
        <v>167</v>
      </c>
      <c r="CF2403" s="1" t="s">
        <v>117</v>
      </c>
      <c r="CG2403" s="1">
        <v>96950</v>
      </c>
      <c r="CH2403" s="3">
        <v>7.65</v>
      </c>
      <c r="CI2403" s="3">
        <v>7.65</v>
      </c>
      <c r="CJ2403" s="3">
        <v>11.48</v>
      </c>
      <c r="CK2403" s="3">
        <v>11.48</v>
      </c>
      <c r="CL2403" s="1" t="s">
        <v>137</v>
      </c>
      <c r="CM2403" s="1" t="s">
        <v>168</v>
      </c>
      <c r="CN2403" s="1" t="s">
        <v>139</v>
      </c>
      <c r="CP2403" s="1" t="s">
        <v>112</v>
      </c>
      <c r="CQ2403" s="1" t="s">
        <v>111</v>
      </c>
      <c r="CR2403" s="1" t="s">
        <v>111</v>
      </c>
      <c r="CS2403" s="1" t="s">
        <v>111</v>
      </c>
      <c r="CT2403" s="1" t="s">
        <v>138</v>
      </c>
      <c r="CU2403" s="1" t="s">
        <v>111</v>
      </c>
      <c r="CV2403" s="1" t="s">
        <v>111</v>
      </c>
      <c r="CW2403" s="1" t="s">
        <v>21266</v>
      </c>
      <c r="CX2403" s="1">
        <v>16702358778</v>
      </c>
      <c r="CY2403" s="1" t="s">
        <v>1055</v>
      </c>
      <c r="CZ2403" s="1" t="s">
        <v>138</v>
      </c>
      <c r="DA2403" s="1" t="s">
        <v>111</v>
      </c>
      <c r="DB2403" s="1" t="s">
        <v>112</v>
      </c>
    </row>
    <row r="2404" spans="1:111" ht="15.6" customHeight="1" x14ac:dyDescent="0.25">
      <c r="A2404" s="1" t="s">
        <v>21279</v>
      </c>
      <c r="B2404" s="1" t="s">
        <v>238</v>
      </c>
      <c r="C2404" s="2">
        <v>44152.784315856479</v>
      </c>
      <c r="D2404" s="2">
        <v>44181</v>
      </c>
      <c r="E2404" s="1" t="s">
        <v>180</v>
      </c>
      <c r="G2404" s="1" t="s">
        <v>112</v>
      </c>
      <c r="H2404" s="1" t="s">
        <v>112</v>
      </c>
      <c r="I2404" s="1" t="s">
        <v>112</v>
      </c>
      <c r="J2404" s="1" t="s">
        <v>7730</v>
      </c>
      <c r="L2404" s="1" t="s">
        <v>21280</v>
      </c>
      <c r="N2404" s="1" t="s">
        <v>167</v>
      </c>
      <c r="O2404" s="1" t="s">
        <v>117</v>
      </c>
      <c r="P2404" s="9">
        <v>96950</v>
      </c>
      <c r="Q2404" s="1" t="s">
        <v>118</v>
      </c>
      <c r="S2404" s="1">
        <v>16702334378</v>
      </c>
      <c r="U2404" s="1">
        <v>53111</v>
      </c>
      <c r="V2404" s="1" t="s">
        <v>119</v>
      </c>
      <c r="X2404" s="1" t="s">
        <v>7733</v>
      </c>
      <c r="Y2404" s="1" t="s">
        <v>2963</v>
      </c>
      <c r="Z2404" s="1" t="s">
        <v>7734</v>
      </c>
      <c r="AA2404" s="1" t="s">
        <v>973</v>
      </c>
      <c r="AB2404" s="1" t="s">
        <v>21281</v>
      </c>
      <c r="AD2404" s="1" t="s">
        <v>167</v>
      </c>
      <c r="AE2404" s="1" t="s">
        <v>117</v>
      </c>
      <c r="AF2404" s="9">
        <v>96950</v>
      </c>
      <c r="AG2404" s="1" t="s">
        <v>118</v>
      </c>
      <c r="AI2404" s="1">
        <v>16702334378</v>
      </c>
      <c r="AK2404" s="1" t="s">
        <v>7040</v>
      </c>
      <c r="BC2404" s="1" t="str">
        <f>"49-9071.00"</f>
        <v>49-9071.00</v>
      </c>
      <c r="BD2404" s="1" t="s">
        <v>214</v>
      </c>
      <c r="BE2404" s="1" t="s">
        <v>21282</v>
      </c>
      <c r="BF2404" s="1" t="s">
        <v>5914</v>
      </c>
      <c r="BG2404" s="1">
        <v>4</v>
      </c>
      <c r="BH2404" s="1">
        <v>4</v>
      </c>
      <c r="BI2404" s="2">
        <v>44197</v>
      </c>
      <c r="BJ2404" s="2">
        <v>44469</v>
      </c>
      <c r="BK2404" s="2">
        <v>44197</v>
      </c>
      <c r="BL2404" s="2">
        <v>44469</v>
      </c>
      <c r="BM2404" s="1">
        <v>40</v>
      </c>
      <c r="BN2404" s="1">
        <v>0</v>
      </c>
      <c r="BO2404" s="1">
        <v>8</v>
      </c>
      <c r="BP2404" s="1">
        <v>8</v>
      </c>
      <c r="BQ2404" s="1">
        <v>8</v>
      </c>
      <c r="BR2404" s="1">
        <v>8</v>
      </c>
      <c r="BS2404" s="1">
        <v>8</v>
      </c>
      <c r="BT2404" s="1">
        <v>0</v>
      </c>
      <c r="BU2404" s="1" t="str">
        <f>"9:00 AM"</f>
        <v>9:00 AM</v>
      </c>
      <c r="BV2404" s="1" t="str">
        <f t="shared" si="62"/>
        <v>5:00 PM</v>
      </c>
      <c r="BW2404" s="1" t="s">
        <v>135</v>
      </c>
      <c r="BX2404" s="1">
        <v>3</v>
      </c>
      <c r="BY2404" s="1">
        <v>12</v>
      </c>
      <c r="BZ2404" s="1" t="s">
        <v>112</v>
      </c>
      <c r="CA2404" s="1">
        <v>0</v>
      </c>
      <c r="CB2404" s="4" t="s">
        <v>21283</v>
      </c>
      <c r="CC2404" s="1" t="s">
        <v>21281</v>
      </c>
      <c r="CE2404" s="1" t="s">
        <v>167</v>
      </c>
      <c r="CF2404" s="1" t="s">
        <v>117</v>
      </c>
      <c r="CG2404" s="1">
        <v>96950</v>
      </c>
      <c r="CH2404" s="3">
        <v>8.7100000000000009</v>
      </c>
      <c r="CJ2404" s="3">
        <v>13.06</v>
      </c>
      <c r="CL2404" s="1" t="s">
        <v>137</v>
      </c>
      <c r="CM2404" s="1" t="s">
        <v>331</v>
      </c>
      <c r="CN2404" s="1" t="s">
        <v>139</v>
      </c>
      <c r="CP2404" s="1" t="s">
        <v>112</v>
      </c>
      <c r="CQ2404" s="1" t="s">
        <v>111</v>
      </c>
      <c r="CR2404" s="1" t="s">
        <v>112</v>
      </c>
      <c r="CS2404" s="1" t="s">
        <v>111</v>
      </c>
      <c r="CT2404" s="1" t="s">
        <v>111</v>
      </c>
      <c r="CU2404" s="1" t="s">
        <v>111</v>
      </c>
      <c r="CV2404" s="1" t="s">
        <v>138</v>
      </c>
      <c r="CW2404" s="1" t="s">
        <v>593</v>
      </c>
      <c r="CX2404" s="1">
        <v>16702334378</v>
      </c>
      <c r="CY2404" s="1" t="s">
        <v>590</v>
      </c>
      <c r="CZ2404" s="1" t="s">
        <v>138</v>
      </c>
      <c r="DA2404" s="1" t="s">
        <v>111</v>
      </c>
      <c r="DB2404" s="1" t="s">
        <v>112</v>
      </c>
    </row>
    <row r="2405" spans="1:111" ht="15.6" customHeight="1" x14ac:dyDescent="0.25">
      <c r="A2405" s="1" t="s">
        <v>21291</v>
      </c>
      <c r="B2405" s="1" t="s">
        <v>238</v>
      </c>
      <c r="C2405" s="2">
        <v>44040.189690162035</v>
      </c>
      <c r="D2405" s="2">
        <v>44119</v>
      </c>
      <c r="E2405" s="1" t="s">
        <v>180</v>
      </c>
      <c r="G2405" s="1" t="s">
        <v>111</v>
      </c>
      <c r="H2405" s="1" t="s">
        <v>112</v>
      </c>
      <c r="I2405" s="1" t="s">
        <v>112</v>
      </c>
      <c r="J2405" s="1" t="s">
        <v>21292</v>
      </c>
      <c r="K2405" s="1" t="s">
        <v>21293</v>
      </c>
      <c r="L2405" s="1" t="s">
        <v>21294</v>
      </c>
      <c r="N2405" s="1" t="s">
        <v>167</v>
      </c>
      <c r="O2405" s="1" t="s">
        <v>117</v>
      </c>
      <c r="P2405" s="9">
        <v>96950</v>
      </c>
      <c r="Q2405" s="1" t="s">
        <v>118</v>
      </c>
      <c r="R2405" s="1" t="s">
        <v>242</v>
      </c>
      <c r="S2405" s="1">
        <v>16702857635</v>
      </c>
      <c r="U2405" s="1">
        <v>541512</v>
      </c>
      <c r="V2405" s="1" t="s">
        <v>119</v>
      </c>
      <c r="X2405" s="1" t="s">
        <v>11534</v>
      </c>
      <c r="Y2405" s="1" t="s">
        <v>771</v>
      </c>
      <c r="Z2405" s="1" t="s">
        <v>4779</v>
      </c>
      <c r="AA2405" s="1" t="s">
        <v>357</v>
      </c>
      <c r="AB2405" s="1" t="s">
        <v>21295</v>
      </c>
      <c r="AD2405" s="1" t="s">
        <v>116</v>
      </c>
      <c r="AE2405" s="1" t="s">
        <v>117</v>
      </c>
      <c r="AF2405" s="9">
        <v>96950</v>
      </c>
      <c r="AG2405" s="1" t="s">
        <v>118</v>
      </c>
      <c r="AH2405" s="1" t="s">
        <v>242</v>
      </c>
      <c r="AI2405" s="1">
        <v>16702857635</v>
      </c>
      <c r="AK2405" s="1" t="s">
        <v>21296</v>
      </c>
      <c r="BC2405" s="1" t="str">
        <f>"15-1199.09"</f>
        <v>15-1199.09</v>
      </c>
      <c r="BD2405" s="1" t="s">
        <v>17879</v>
      </c>
      <c r="BE2405" s="1" t="s">
        <v>21297</v>
      </c>
      <c r="BF2405" s="1" t="s">
        <v>21298</v>
      </c>
      <c r="BG2405" s="1">
        <v>1</v>
      </c>
      <c r="BH2405" s="1">
        <v>1</v>
      </c>
      <c r="BI2405" s="2">
        <v>44105</v>
      </c>
      <c r="BJ2405" s="2">
        <v>44469</v>
      </c>
      <c r="BK2405" s="2">
        <v>44119</v>
      </c>
      <c r="BL2405" s="2">
        <v>44469</v>
      </c>
      <c r="BM2405" s="1">
        <v>35</v>
      </c>
      <c r="BN2405" s="1">
        <v>0</v>
      </c>
      <c r="BO2405" s="1">
        <v>7</v>
      </c>
      <c r="BP2405" s="1">
        <v>7</v>
      </c>
      <c r="BQ2405" s="1">
        <v>7</v>
      </c>
      <c r="BR2405" s="1">
        <v>7</v>
      </c>
      <c r="BS2405" s="1">
        <v>7</v>
      </c>
      <c r="BT2405" s="1">
        <v>0</v>
      </c>
      <c r="BU2405" s="1" t="str">
        <f>"9:00 AM"</f>
        <v>9:00 AM</v>
      </c>
      <c r="BV2405" s="1" t="str">
        <f t="shared" si="62"/>
        <v>5:00 PM</v>
      </c>
      <c r="BW2405" s="1" t="s">
        <v>135</v>
      </c>
      <c r="BX2405" s="1">
        <v>24</v>
      </c>
      <c r="BY2405" s="1">
        <v>48</v>
      </c>
      <c r="BZ2405" s="1" t="s">
        <v>112</v>
      </c>
      <c r="CA2405" s="1">
        <v>0</v>
      </c>
      <c r="CB2405" s="1" t="s">
        <v>21299</v>
      </c>
      <c r="CC2405" s="1" t="s">
        <v>21300</v>
      </c>
      <c r="CD2405" s="1" t="s">
        <v>21301</v>
      </c>
      <c r="CE2405" s="1" t="s">
        <v>167</v>
      </c>
      <c r="CF2405" s="1" t="s">
        <v>117</v>
      </c>
      <c r="CG2405" s="1">
        <v>96950</v>
      </c>
      <c r="CH2405" s="3">
        <v>35.01</v>
      </c>
      <c r="CI2405" s="3">
        <v>35.01</v>
      </c>
      <c r="CJ2405" s="3">
        <v>52.52</v>
      </c>
      <c r="CK2405" s="3">
        <v>52.52</v>
      </c>
      <c r="CL2405" s="1" t="s">
        <v>137</v>
      </c>
      <c r="CM2405" s="1" t="s">
        <v>362</v>
      </c>
      <c r="CN2405" s="1" t="s">
        <v>139</v>
      </c>
      <c r="CP2405" s="1" t="s">
        <v>112</v>
      </c>
      <c r="CQ2405" s="1" t="s">
        <v>111</v>
      </c>
      <c r="CR2405" s="1" t="s">
        <v>112</v>
      </c>
      <c r="CS2405" s="1" t="s">
        <v>112</v>
      </c>
      <c r="CT2405" s="1" t="s">
        <v>138</v>
      </c>
      <c r="CU2405" s="1" t="s">
        <v>111</v>
      </c>
      <c r="CV2405" s="1" t="s">
        <v>138</v>
      </c>
      <c r="CW2405" s="1" t="s">
        <v>21302</v>
      </c>
      <c r="CX2405" s="1">
        <v>16702857635</v>
      </c>
      <c r="CY2405" s="1" t="s">
        <v>21296</v>
      </c>
      <c r="CZ2405" s="1" t="s">
        <v>138</v>
      </c>
      <c r="DA2405" s="1" t="s">
        <v>111</v>
      </c>
      <c r="DB2405" s="1" t="s">
        <v>112</v>
      </c>
    </row>
    <row r="2406" spans="1:111" ht="15.6" customHeight="1" x14ac:dyDescent="0.25">
      <c r="A2406" s="1" t="s">
        <v>21307</v>
      </c>
      <c r="B2406" s="1" t="s">
        <v>238</v>
      </c>
      <c r="C2406" s="2">
        <v>44025.153057175929</v>
      </c>
      <c r="D2406" s="2">
        <v>44117</v>
      </c>
      <c r="E2406" s="1" t="s">
        <v>110</v>
      </c>
      <c r="F2406" s="2">
        <v>44103.833333333336</v>
      </c>
      <c r="G2406" s="1" t="s">
        <v>112</v>
      </c>
      <c r="H2406" s="1" t="s">
        <v>112</v>
      </c>
      <c r="I2406" s="1" t="s">
        <v>112</v>
      </c>
      <c r="J2406" s="1" t="s">
        <v>5856</v>
      </c>
      <c r="K2406" s="1" t="s">
        <v>12083</v>
      </c>
      <c r="L2406" s="1" t="s">
        <v>21308</v>
      </c>
      <c r="M2406" s="1" t="s">
        <v>3086</v>
      </c>
      <c r="N2406" s="1" t="s">
        <v>167</v>
      </c>
      <c r="O2406" s="1" t="s">
        <v>117</v>
      </c>
      <c r="P2406" s="9">
        <v>96950</v>
      </c>
      <c r="Q2406" s="1" t="s">
        <v>118</v>
      </c>
      <c r="S2406" s="1">
        <v>16707898261</v>
      </c>
      <c r="U2406" s="1">
        <v>45439</v>
      </c>
      <c r="V2406" s="1" t="s">
        <v>119</v>
      </c>
      <c r="X2406" s="1" t="s">
        <v>5859</v>
      </c>
      <c r="Y2406" s="1" t="s">
        <v>5860</v>
      </c>
      <c r="Z2406" s="1" t="s">
        <v>5861</v>
      </c>
      <c r="AA2406" s="1" t="s">
        <v>171</v>
      </c>
      <c r="AB2406" s="1" t="s">
        <v>16943</v>
      </c>
      <c r="AC2406" s="1" t="s">
        <v>3086</v>
      </c>
      <c r="AD2406" s="1" t="s">
        <v>167</v>
      </c>
      <c r="AE2406" s="1" t="s">
        <v>117</v>
      </c>
      <c r="AF2406" s="9">
        <v>96950</v>
      </c>
      <c r="AG2406" s="1" t="s">
        <v>118</v>
      </c>
      <c r="AI2406" s="1">
        <v>16707898261</v>
      </c>
      <c r="AK2406" s="1" t="s">
        <v>5863</v>
      </c>
      <c r="BC2406" s="1" t="str">
        <f>"43-6014.00"</f>
        <v>43-6014.00</v>
      </c>
      <c r="BD2406" s="1" t="s">
        <v>3652</v>
      </c>
      <c r="BE2406" s="1" t="s">
        <v>21309</v>
      </c>
      <c r="BF2406" s="1" t="s">
        <v>1859</v>
      </c>
      <c r="BG2406" s="1">
        <v>1</v>
      </c>
      <c r="BH2406" s="1">
        <v>1</v>
      </c>
      <c r="BI2406" s="2">
        <v>44105</v>
      </c>
      <c r="BJ2406" s="2">
        <v>44469</v>
      </c>
      <c r="BK2406" s="2">
        <v>44117</v>
      </c>
      <c r="BL2406" s="2">
        <v>44469</v>
      </c>
      <c r="BM2406" s="1">
        <v>40</v>
      </c>
      <c r="BN2406" s="1">
        <v>0</v>
      </c>
      <c r="BO2406" s="1">
        <v>8</v>
      </c>
      <c r="BP2406" s="1">
        <v>8</v>
      </c>
      <c r="BQ2406" s="1">
        <v>8</v>
      </c>
      <c r="BR2406" s="1">
        <v>8</v>
      </c>
      <c r="BS2406" s="1">
        <v>8</v>
      </c>
      <c r="BT2406" s="1">
        <v>0</v>
      </c>
      <c r="BU2406" s="1" t="str">
        <f>"8:00 AM"</f>
        <v>8:00 AM</v>
      </c>
      <c r="BV2406" s="1" t="str">
        <f t="shared" si="62"/>
        <v>5:00 PM</v>
      </c>
      <c r="BW2406" s="1" t="s">
        <v>135</v>
      </c>
      <c r="BX2406" s="1">
        <v>0</v>
      </c>
      <c r="BY2406" s="1">
        <v>12</v>
      </c>
      <c r="BZ2406" s="1" t="s">
        <v>112</v>
      </c>
      <c r="CA2406" s="1">
        <v>0</v>
      </c>
      <c r="CB2406" s="4" t="s">
        <v>21310</v>
      </c>
      <c r="CC2406" s="1" t="s">
        <v>21311</v>
      </c>
      <c r="CD2406" s="1" t="s">
        <v>3086</v>
      </c>
      <c r="CE2406" s="1" t="s">
        <v>167</v>
      </c>
      <c r="CF2406" s="1" t="s">
        <v>117</v>
      </c>
      <c r="CG2406" s="1">
        <v>96950</v>
      </c>
      <c r="CH2406" s="3">
        <v>15.97</v>
      </c>
      <c r="CI2406" s="3">
        <v>15.97</v>
      </c>
      <c r="CJ2406" s="3">
        <v>23.96</v>
      </c>
      <c r="CK2406" s="3">
        <v>23.96</v>
      </c>
      <c r="CL2406" s="1" t="s">
        <v>137</v>
      </c>
      <c r="CM2406" s="1" t="s">
        <v>168</v>
      </c>
      <c r="CN2406" s="1" t="s">
        <v>139</v>
      </c>
      <c r="CP2406" s="1" t="s">
        <v>112</v>
      </c>
      <c r="CQ2406" s="1" t="s">
        <v>111</v>
      </c>
      <c r="CR2406" s="1" t="s">
        <v>112</v>
      </c>
      <c r="CS2406" s="1" t="s">
        <v>111</v>
      </c>
      <c r="CT2406" s="1" t="s">
        <v>138</v>
      </c>
      <c r="CU2406" s="1" t="s">
        <v>138</v>
      </c>
      <c r="CV2406" s="1" t="s">
        <v>138</v>
      </c>
      <c r="CW2406" s="1" t="s">
        <v>138</v>
      </c>
      <c r="CX2406" s="1">
        <v>16707898261</v>
      </c>
      <c r="CY2406" s="1" t="s">
        <v>5863</v>
      </c>
      <c r="CZ2406" s="1" t="s">
        <v>138</v>
      </c>
      <c r="DA2406" s="1" t="s">
        <v>111</v>
      </c>
      <c r="DB2406" s="1" t="s">
        <v>112</v>
      </c>
    </row>
    <row r="2407" spans="1:111" ht="15.6" customHeight="1" x14ac:dyDescent="0.25">
      <c r="A2407" s="1" t="s">
        <v>21317</v>
      </c>
      <c r="B2407" s="1" t="s">
        <v>238</v>
      </c>
      <c r="C2407" s="2">
        <v>44045.773281712965</v>
      </c>
      <c r="D2407" s="2">
        <v>44112</v>
      </c>
      <c r="E2407" s="1" t="s">
        <v>110</v>
      </c>
      <c r="F2407" s="2">
        <v>44103.833333333336</v>
      </c>
      <c r="G2407" s="1" t="s">
        <v>112</v>
      </c>
      <c r="H2407" s="1" t="s">
        <v>112</v>
      </c>
      <c r="I2407" s="1" t="s">
        <v>112</v>
      </c>
      <c r="J2407" s="1" t="s">
        <v>21318</v>
      </c>
      <c r="K2407" s="1" t="s">
        <v>7971</v>
      </c>
      <c r="L2407" s="1" t="s">
        <v>21319</v>
      </c>
      <c r="M2407" s="1" t="s">
        <v>21320</v>
      </c>
      <c r="N2407" s="1" t="s">
        <v>116</v>
      </c>
      <c r="O2407" s="1" t="s">
        <v>117</v>
      </c>
      <c r="P2407" s="9">
        <v>96950</v>
      </c>
      <c r="Q2407" s="1" t="s">
        <v>118</v>
      </c>
      <c r="S2407" s="1">
        <v>16702358688</v>
      </c>
      <c r="U2407" s="1">
        <v>441120</v>
      </c>
      <c r="V2407" s="1" t="s">
        <v>119</v>
      </c>
      <c r="X2407" s="1" t="s">
        <v>20150</v>
      </c>
      <c r="Y2407" s="1" t="s">
        <v>7975</v>
      </c>
      <c r="AA2407" s="1" t="s">
        <v>7976</v>
      </c>
      <c r="AB2407" s="1" t="s">
        <v>12460</v>
      </c>
      <c r="AC2407" s="1" t="s">
        <v>7978</v>
      </c>
      <c r="AD2407" s="1" t="s">
        <v>116</v>
      </c>
      <c r="AE2407" s="1" t="s">
        <v>117</v>
      </c>
      <c r="AF2407" s="9">
        <v>96950</v>
      </c>
      <c r="AG2407" s="1" t="s">
        <v>118</v>
      </c>
      <c r="AI2407" s="1">
        <v>16702358688</v>
      </c>
      <c r="AK2407" s="1" t="s">
        <v>7979</v>
      </c>
      <c r="AL2407" s="1" t="s">
        <v>653</v>
      </c>
      <c r="AM2407" s="1" t="s">
        <v>654</v>
      </c>
      <c r="AN2407" s="1" t="s">
        <v>4767</v>
      </c>
      <c r="AO2407" s="1" t="s">
        <v>656</v>
      </c>
      <c r="AP2407" s="1" t="s">
        <v>5351</v>
      </c>
      <c r="AQ2407" s="1" t="s">
        <v>16436</v>
      </c>
      <c r="AR2407" s="1" t="s">
        <v>116</v>
      </c>
      <c r="AS2407" s="1" t="s">
        <v>117</v>
      </c>
      <c r="AT2407" s="9">
        <v>96950</v>
      </c>
      <c r="AU2407" s="1" t="s">
        <v>118</v>
      </c>
      <c r="AW2407" s="1">
        <v>16702330081</v>
      </c>
      <c r="AY2407" s="1" t="s">
        <v>659</v>
      </c>
      <c r="AZ2407" s="1" t="s">
        <v>4770</v>
      </c>
      <c r="BA2407" s="1" t="s">
        <v>117</v>
      </c>
      <c r="BB2407" s="1" t="s">
        <v>21321</v>
      </c>
      <c r="BC2407" s="1" t="str">
        <f>"49-3023.01"</f>
        <v>49-3023.01</v>
      </c>
      <c r="BD2407" s="1" t="s">
        <v>608</v>
      </c>
      <c r="BE2407" s="1" t="s">
        <v>21322</v>
      </c>
      <c r="BF2407" s="1" t="s">
        <v>2751</v>
      </c>
      <c r="BG2407" s="1">
        <v>1</v>
      </c>
      <c r="BH2407" s="1">
        <v>1</v>
      </c>
      <c r="BI2407" s="2">
        <v>44105</v>
      </c>
      <c r="BJ2407" s="2">
        <v>44469</v>
      </c>
      <c r="BK2407" s="2">
        <v>44112</v>
      </c>
      <c r="BL2407" s="2">
        <v>44469</v>
      </c>
      <c r="BM2407" s="1">
        <v>40</v>
      </c>
      <c r="BN2407" s="1">
        <v>0</v>
      </c>
      <c r="BO2407" s="1">
        <v>8</v>
      </c>
      <c r="BP2407" s="1">
        <v>8</v>
      </c>
      <c r="BQ2407" s="1">
        <v>8</v>
      </c>
      <c r="BR2407" s="1">
        <v>8</v>
      </c>
      <c r="BS2407" s="1">
        <v>8</v>
      </c>
      <c r="BT2407" s="1">
        <v>0</v>
      </c>
      <c r="BU2407" s="1" t="str">
        <f>"8:00 AM"</f>
        <v>8:00 AM</v>
      </c>
      <c r="BV2407" s="1" t="str">
        <f t="shared" si="62"/>
        <v>5:00 PM</v>
      </c>
      <c r="BW2407" s="1" t="s">
        <v>135</v>
      </c>
      <c r="BX2407" s="1">
        <v>0</v>
      </c>
      <c r="BY2407" s="1">
        <v>24</v>
      </c>
      <c r="BZ2407" s="1" t="s">
        <v>112</v>
      </c>
      <c r="CA2407" s="1">
        <v>0</v>
      </c>
      <c r="CB2407" s="1" t="s">
        <v>138</v>
      </c>
      <c r="CC2407" s="1" t="s">
        <v>21319</v>
      </c>
      <c r="CD2407" s="1" t="s">
        <v>7978</v>
      </c>
      <c r="CE2407" s="1" t="s">
        <v>116</v>
      </c>
      <c r="CF2407" s="1" t="s">
        <v>117</v>
      </c>
      <c r="CG2407" s="1">
        <v>96950</v>
      </c>
      <c r="CH2407" s="3">
        <v>7.98</v>
      </c>
      <c r="CI2407" s="3">
        <v>7.98</v>
      </c>
      <c r="CJ2407" s="3">
        <v>11.97</v>
      </c>
      <c r="CK2407" s="3">
        <v>11.97</v>
      </c>
      <c r="CL2407" s="1" t="s">
        <v>137</v>
      </c>
      <c r="CM2407" s="1" t="s">
        <v>138</v>
      </c>
      <c r="CN2407" s="1" t="s">
        <v>139</v>
      </c>
      <c r="CP2407" s="1" t="s">
        <v>112</v>
      </c>
      <c r="CQ2407" s="1" t="s">
        <v>111</v>
      </c>
      <c r="CR2407" s="1" t="s">
        <v>112</v>
      </c>
      <c r="CS2407" s="1" t="s">
        <v>111</v>
      </c>
      <c r="CT2407" s="1" t="s">
        <v>138</v>
      </c>
      <c r="CU2407" s="1" t="s">
        <v>111</v>
      </c>
      <c r="CV2407" s="1" t="s">
        <v>138</v>
      </c>
      <c r="CW2407" s="1" t="s">
        <v>138</v>
      </c>
      <c r="CX2407" s="1">
        <v>16702358688</v>
      </c>
      <c r="CY2407" s="1" t="s">
        <v>21323</v>
      </c>
      <c r="CZ2407" s="1" t="s">
        <v>138</v>
      </c>
      <c r="DA2407" s="1" t="s">
        <v>111</v>
      </c>
      <c r="DB2407" s="1" t="s">
        <v>112</v>
      </c>
    </row>
    <row r="2408" spans="1:111" ht="15.6" customHeight="1" x14ac:dyDescent="0.25">
      <c r="A2408" s="1" t="s">
        <v>21332</v>
      </c>
      <c r="B2408" s="1" t="s">
        <v>238</v>
      </c>
      <c r="C2408" s="2">
        <v>44177.029012615742</v>
      </c>
      <c r="D2408" s="2">
        <v>44225</v>
      </c>
      <c r="E2408" s="1" t="s">
        <v>180</v>
      </c>
      <c r="G2408" s="1" t="s">
        <v>111</v>
      </c>
      <c r="H2408" s="1" t="s">
        <v>112</v>
      </c>
      <c r="I2408" s="1" t="s">
        <v>112</v>
      </c>
      <c r="J2408" s="1" t="s">
        <v>10226</v>
      </c>
      <c r="K2408" s="1" t="s">
        <v>10227</v>
      </c>
      <c r="L2408" s="1" t="s">
        <v>397</v>
      </c>
      <c r="M2408" s="1" t="s">
        <v>2319</v>
      </c>
      <c r="N2408" s="1" t="s">
        <v>116</v>
      </c>
      <c r="O2408" s="1" t="s">
        <v>117</v>
      </c>
      <c r="P2408" s="9">
        <v>96950</v>
      </c>
      <c r="Q2408" s="1" t="s">
        <v>118</v>
      </c>
      <c r="S2408" s="1">
        <v>16702343197</v>
      </c>
      <c r="U2408" s="1">
        <v>45321</v>
      </c>
      <c r="V2408" s="1" t="s">
        <v>119</v>
      </c>
      <c r="X2408" s="1" t="s">
        <v>10228</v>
      </c>
      <c r="Y2408" s="1" t="s">
        <v>10229</v>
      </c>
      <c r="Z2408" s="1" t="s">
        <v>10230</v>
      </c>
      <c r="AA2408" s="1" t="s">
        <v>461</v>
      </c>
      <c r="AB2408" s="1" t="s">
        <v>397</v>
      </c>
      <c r="AC2408" s="1" t="s">
        <v>2319</v>
      </c>
      <c r="AD2408" s="1" t="s">
        <v>116</v>
      </c>
      <c r="AE2408" s="1" t="s">
        <v>117</v>
      </c>
      <c r="AF2408" s="9">
        <v>96950</v>
      </c>
      <c r="AG2408" s="1" t="s">
        <v>118</v>
      </c>
      <c r="AI2408" s="1">
        <v>16702343197</v>
      </c>
      <c r="AK2408" s="1" t="s">
        <v>10231</v>
      </c>
      <c r="BC2408" s="1" t="str">
        <f>"43-5081.01"</f>
        <v>43-5081.01</v>
      </c>
      <c r="BD2408" s="1" t="s">
        <v>132</v>
      </c>
      <c r="BE2408" s="1" t="s">
        <v>21333</v>
      </c>
      <c r="BF2408" s="1" t="s">
        <v>9555</v>
      </c>
      <c r="BG2408" s="1">
        <v>4</v>
      </c>
      <c r="BH2408" s="1">
        <v>4</v>
      </c>
      <c r="BI2408" s="2">
        <v>44256</v>
      </c>
      <c r="BJ2408" s="2">
        <v>44620</v>
      </c>
      <c r="BK2408" s="2">
        <v>44256</v>
      </c>
      <c r="BL2408" s="2">
        <v>44620</v>
      </c>
      <c r="BM2408" s="1">
        <v>35</v>
      </c>
      <c r="BN2408" s="1">
        <v>0</v>
      </c>
      <c r="BO2408" s="1">
        <v>6</v>
      </c>
      <c r="BP2408" s="1">
        <v>6</v>
      </c>
      <c r="BQ2408" s="1">
        <v>6</v>
      </c>
      <c r="BR2408" s="1">
        <v>6</v>
      </c>
      <c r="BS2408" s="1">
        <v>6</v>
      </c>
      <c r="BT2408" s="1">
        <v>5</v>
      </c>
      <c r="BU2408" s="1" t="str">
        <f>"9:00 AM"</f>
        <v>9:00 AM</v>
      </c>
      <c r="BV2408" s="1" t="str">
        <f>"4:00 PM"</f>
        <v>4:00 PM</v>
      </c>
      <c r="BW2408" s="1" t="s">
        <v>135</v>
      </c>
      <c r="BX2408" s="1">
        <v>0</v>
      </c>
      <c r="BY2408" s="1">
        <v>12</v>
      </c>
      <c r="BZ2408" s="1" t="s">
        <v>112</v>
      </c>
      <c r="CA2408" s="1">
        <v>0</v>
      </c>
      <c r="CB2408" s="4" t="s">
        <v>21334</v>
      </c>
      <c r="CC2408" s="1" t="s">
        <v>397</v>
      </c>
      <c r="CD2408" s="1" t="s">
        <v>2319</v>
      </c>
      <c r="CE2408" s="1" t="s">
        <v>116</v>
      </c>
      <c r="CF2408" s="1" t="s">
        <v>117</v>
      </c>
      <c r="CG2408" s="1">
        <v>96950</v>
      </c>
      <c r="CH2408" s="3">
        <v>7.58</v>
      </c>
      <c r="CI2408" s="3">
        <v>8</v>
      </c>
      <c r="CJ2408" s="3">
        <v>11.37</v>
      </c>
      <c r="CK2408" s="3">
        <v>12</v>
      </c>
      <c r="CL2408" s="1" t="s">
        <v>137</v>
      </c>
      <c r="CM2408" s="1" t="s">
        <v>138</v>
      </c>
      <c r="CN2408" s="1" t="s">
        <v>139</v>
      </c>
      <c r="CP2408" s="1" t="s">
        <v>112</v>
      </c>
      <c r="CQ2408" s="1" t="s">
        <v>111</v>
      </c>
      <c r="CR2408" s="1" t="s">
        <v>112</v>
      </c>
      <c r="CS2408" s="1" t="s">
        <v>111</v>
      </c>
      <c r="CT2408" s="1" t="s">
        <v>138</v>
      </c>
      <c r="CU2408" s="1" t="s">
        <v>111</v>
      </c>
      <c r="CV2408" s="1" t="s">
        <v>138</v>
      </c>
      <c r="CW2408" s="1" t="s">
        <v>138</v>
      </c>
      <c r="CX2408" s="1">
        <v>16702343197</v>
      </c>
      <c r="CY2408" s="1" t="s">
        <v>10235</v>
      </c>
      <c r="CZ2408" s="1" t="s">
        <v>138</v>
      </c>
      <c r="DA2408" s="1" t="s">
        <v>111</v>
      </c>
      <c r="DB2408" s="1" t="s">
        <v>112</v>
      </c>
    </row>
    <row r="2409" spans="1:111" ht="15.6" customHeight="1" x14ac:dyDescent="0.25">
      <c r="A2409" s="1" t="s">
        <v>21335</v>
      </c>
      <c r="B2409" s="1" t="s">
        <v>238</v>
      </c>
      <c r="C2409" s="2">
        <v>44063.409163425924</v>
      </c>
      <c r="D2409" s="2">
        <v>44145</v>
      </c>
      <c r="E2409" s="1" t="s">
        <v>110</v>
      </c>
      <c r="F2409" s="2">
        <v>44103.833333333336</v>
      </c>
      <c r="G2409" s="1" t="s">
        <v>112</v>
      </c>
      <c r="H2409" s="1" t="s">
        <v>112</v>
      </c>
      <c r="I2409" s="1" t="s">
        <v>112</v>
      </c>
      <c r="J2409" s="1" t="s">
        <v>468</v>
      </c>
      <c r="K2409" s="1" t="s">
        <v>469</v>
      </c>
      <c r="L2409" s="1" t="s">
        <v>470</v>
      </c>
      <c r="M2409" s="1" t="s">
        <v>339</v>
      </c>
      <c r="N2409" s="1" t="s">
        <v>167</v>
      </c>
      <c r="O2409" s="1" t="s">
        <v>117</v>
      </c>
      <c r="P2409" s="9">
        <v>96950</v>
      </c>
      <c r="Q2409" s="1" t="s">
        <v>118</v>
      </c>
      <c r="S2409" s="1">
        <v>16702379950</v>
      </c>
      <c r="U2409" s="1">
        <v>721120</v>
      </c>
      <c r="V2409" s="1" t="s">
        <v>119</v>
      </c>
      <c r="X2409" s="1" t="s">
        <v>498</v>
      </c>
      <c r="Y2409" s="1" t="s">
        <v>499</v>
      </c>
      <c r="AA2409" s="1" t="s">
        <v>473</v>
      </c>
      <c r="AB2409" s="1" t="s">
        <v>470</v>
      </c>
      <c r="AC2409" s="1" t="s">
        <v>339</v>
      </c>
      <c r="AD2409" s="1" t="s">
        <v>167</v>
      </c>
      <c r="AE2409" s="1" t="s">
        <v>117</v>
      </c>
      <c r="AF2409" s="9">
        <v>96950</v>
      </c>
      <c r="AG2409" s="1" t="s">
        <v>118</v>
      </c>
      <c r="AI2409" s="1">
        <v>16702379950</v>
      </c>
      <c r="AK2409" s="1" t="s">
        <v>474</v>
      </c>
      <c r="BC2409" s="1" t="str">
        <f>"11-9141.00"</f>
        <v>11-9141.00</v>
      </c>
      <c r="BD2409" s="1" t="s">
        <v>9312</v>
      </c>
      <c r="BE2409" s="1" t="s">
        <v>21336</v>
      </c>
      <c r="BF2409" s="1" t="s">
        <v>21337</v>
      </c>
      <c r="BG2409" s="1">
        <v>5</v>
      </c>
      <c r="BH2409" s="1">
        <v>5</v>
      </c>
      <c r="BI2409" s="2">
        <v>44105</v>
      </c>
      <c r="BJ2409" s="2">
        <v>44469</v>
      </c>
      <c r="BK2409" s="2">
        <v>44145</v>
      </c>
      <c r="BL2409" s="2">
        <v>44469</v>
      </c>
      <c r="BM2409" s="1">
        <v>35</v>
      </c>
      <c r="BN2409" s="1">
        <v>0</v>
      </c>
      <c r="BO2409" s="1">
        <v>7</v>
      </c>
      <c r="BP2409" s="1">
        <v>7</v>
      </c>
      <c r="BQ2409" s="1">
        <v>7</v>
      </c>
      <c r="BR2409" s="1">
        <v>7</v>
      </c>
      <c r="BS2409" s="1">
        <v>7</v>
      </c>
      <c r="BT2409" s="1">
        <v>0</v>
      </c>
      <c r="BU2409" s="1" t="str">
        <f>"9:00 AM"</f>
        <v>9:00 AM</v>
      </c>
      <c r="BV2409" s="1" t="str">
        <f>"5:00 PM"</f>
        <v>5:00 PM</v>
      </c>
      <c r="BW2409" s="1" t="s">
        <v>392</v>
      </c>
      <c r="BX2409" s="1">
        <v>0</v>
      </c>
      <c r="BY2409" s="1">
        <v>24</v>
      </c>
      <c r="BZ2409" s="1" t="s">
        <v>112</v>
      </c>
      <c r="CA2409" s="1">
        <v>0</v>
      </c>
      <c r="CB2409" s="1" t="s">
        <v>21338</v>
      </c>
      <c r="CC2409" s="1" t="s">
        <v>470</v>
      </c>
      <c r="CD2409" s="1" t="s">
        <v>339</v>
      </c>
      <c r="CE2409" s="1" t="s">
        <v>167</v>
      </c>
      <c r="CF2409" s="1" t="s">
        <v>117</v>
      </c>
      <c r="CG2409" s="1">
        <v>96950</v>
      </c>
      <c r="CH2409" s="3">
        <v>23.4</v>
      </c>
      <c r="CI2409" s="3">
        <v>35</v>
      </c>
      <c r="CL2409" s="1" t="s">
        <v>137</v>
      </c>
      <c r="CN2409" s="1" t="s">
        <v>139</v>
      </c>
      <c r="CP2409" s="1" t="s">
        <v>112</v>
      </c>
      <c r="CQ2409" s="1" t="s">
        <v>111</v>
      </c>
      <c r="CR2409" s="1" t="s">
        <v>111</v>
      </c>
      <c r="CS2409" s="1" t="s">
        <v>112</v>
      </c>
      <c r="CT2409" s="1" t="s">
        <v>138</v>
      </c>
      <c r="CU2409" s="1" t="s">
        <v>111</v>
      </c>
      <c r="CV2409" s="1" t="s">
        <v>111</v>
      </c>
      <c r="CW2409" s="1" t="s">
        <v>479</v>
      </c>
      <c r="CX2409" s="1">
        <v>16702379900</v>
      </c>
      <c r="CY2409" s="1" t="s">
        <v>480</v>
      </c>
      <c r="CZ2409" s="1" t="s">
        <v>138</v>
      </c>
      <c r="DA2409" s="1" t="s">
        <v>111</v>
      </c>
      <c r="DB2409" s="1" t="s">
        <v>112</v>
      </c>
    </row>
    <row r="2410" spans="1:111" ht="15.6" customHeight="1" x14ac:dyDescent="0.25">
      <c r="A2410" s="1" t="s">
        <v>21339</v>
      </c>
      <c r="B2410" s="1" t="s">
        <v>238</v>
      </c>
      <c r="C2410" s="2">
        <v>44046.289045486112</v>
      </c>
      <c r="D2410" s="2">
        <v>44133</v>
      </c>
      <c r="E2410" s="1" t="s">
        <v>180</v>
      </c>
      <c r="G2410" s="1" t="s">
        <v>111</v>
      </c>
      <c r="H2410" s="1" t="s">
        <v>112</v>
      </c>
      <c r="I2410" s="1" t="s">
        <v>112</v>
      </c>
      <c r="J2410" s="1" t="s">
        <v>5552</v>
      </c>
      <c r="K2410" s="1" t="s">
        <v>7643</v>
      </c>
      <c r="L2410" s="1" t="s">
        <v>5553</v>
      </c>
      <c r="N2410" s="1" t="s">
        <v>116</v>
      </c>
      <c r="O2410" s="1" t="s">
        <v>117</v>
      </c>
      <c r="P2410" s="9">
        <v>96950</v>
      </c>
      <c r="Q2410" s="1" t="s">
        <v>118</v>
      </c>
      <c r="R2410" s="1" t="s">
        <v>138</v>
      </c>
      <c r="S2410" s="1">
        <v>16702887678</v>
      </c>
      <c r="U2410" s="1">
        <v>236220</v>
      </c>
      <c r="V2410" s="1" t="s">
        <v>119</v>
      </c>
      <c r="X2410" s="1" t="s">
        <v>5554</v>
      </c>
      <c r="Y2410" s="1" t="s">
        <v>5555</v>
      </c>
      <c r="Z2410" s="1" t="s">
        <v>1308</v>
      </c>
      <c r="AA2410" s="1" t="s">
        <v>528</v>
      </c>
      <c r="AB2410" s="1" t="s">
        <v>5553</v>
      </c>
      <c r="AD2410" s="1" t="s">
        <v>116</v>
      </c>
      <c r="AE2410" s="1" t="s">
        <v>117</v>
      </c>
      <c r="AF2410" s="9">
        <v>96950</v>
      </c>
      <c r="AG2410" s="1" t="s">
        <v>118</v>
      </c>
      <c r="AH2410" s="1" t="s">
        <v>138</v>
      </c>
      <c r="AI2410" s="1">
        <v>16702867678</v>
      </c>
      <c r="AK2410" s="1" t="s">
        <v>5556</v>
      </c>
      <c r="BC2410" s="1" t="str">
        <f>"49-9071.00"</f>
        <v>49-9071.00</v>
      </c>
      <c r="BD2410" s="1" t="s">
        <v>214</v>
      </c>
      <c r="BE2410" s="1" t="s">
        <v>7644</v>
      </c>
      <c r="BF2410" s="1" t="s">
        <v>1069</v>
      </c>
      <c r="BG2410" s="1">
        <v>8</v>
      </c>
      <c r="BH2410" s="1">
        <v>8</v>
      </c>
      <c r="BI2410" s="2">
        <v>44105</v>
      </c>
      <c r="BJ2410" s="2">
        <v>44469</v>
      </c>
      <c r="BK2410" s="2">
        <v>44133</v>
      </c>
      <c r="BL2410" s="2">
        <v>44469</v>
      </c>
      <c r="BM2410" s="1">
        <v>35</v>
      </c>
      <c r="BN2410" s="1">
        <v>0</v>
      </c>
      <c r="BO2410" s="1">
        <v>7</v>
      </c>
      <c r="BP2410" s="1">
        <v>7</v>
      </c>
      <c r="BQ2410" s="1">
        <v>7</v>
      </c>
      <c r="BR2410" s="1">
        <v>7</v>
      </c>
      <c r="BS2410" s="1">
        <v>7</v>
      </c>
      <c r="BT2410" s="1">
        <v>0</v>
      </c>
      <c r="BU2410" s="1" t="str">
        <f>"8:00 AM"</f>
        <v>8:00 AM</v>
      </c>
      <c r="BV2410" s="1" t="str">
        <f>"4:00 PM"</f>
        <v>4:00 PM</v>
      </c>
      <c r="BW2410" s="1" t="s">
        <v>230</v>
      </c>
      <c r="BX2410" s="1">
        <v>0</v>
      </c>
      <c r="BY2410" s="1">
        <v>3</v>
      </c>
      <c r="BZ2410" s="1" t="s">
        <v>112</v>
      </c>
      <c r="CA2410" s="1">
        <v>0</v>
      </c>
      <c r="CB2410" s="1" t="s">
        <v>7645</v>
      </c>
      <c r="CC2410" s="1" t="s">
        <v>7646</v>
      </c>
      <c r="CD2410" s="1" t="s">
        <v>7647</v>
      </c>
      <c r="CE2410" s="1" t="s">
        <v>116</v>
      </c>
      <c r="CF2410" s="1" t="s">
        <v>117</v>
      </c>
      <c r="CG2410" s="1">
        <v>96950</v>
      </c>
      <c r="CH2410" s="3">
        <v>12.64</v>
      </c>
      <c r="CI2410" s="3">
        <v>12.64</v>
      </c>
      <c r="CJ2410" s="3">
        <v>18.96</v>
      </c>
      <c r="CK2410" s="3">
        <v>18.96</v>
      </c>
      <c r="CL2410" s="1" t="s">
        <v>137</v>
      </c>
      <c r="CM2410" s="1" t="s">
        <v>138</v>
      </c>
      <c r="CN2410" s="1" t="s">
        <v>139</v>
      </c>
      <c r="CP2410" s="1" t="s">
        <v>112</v>
      </c>
      <c r="CQ2410" s="1" t="s">
        <v>111</v>
      </c>
      <c r="CR2410" s="1" t="s">
        <v>111</v>
      </c>
      <c r="CS2410" s="1" t="s">
        <v>111</v>
      </c>
      <c r="CT2410" s="1" t="s">
        <v>138</v>
      </c>
      <c r="CU2410" s="1" t="s">
        <v>111</v>
      </c>
      <c r="CV2410" s="1" t="s">
        <v>138</v>
      </c>
      <c r="CW2410" s="1" t="s">
        <v>138</v>
      </c>
      <c r="CX2410" s="1">
        <v>16702867678</v>
      </c>
      <c r="CY2410" s="1" t="s">
        <v>5556</v>
      </c>
      <c r="CZ2410" s="1" t="s">
        <v>138</v>
      </c>
      <c r="DA2410" s="1" t="s">
        <v>111</v>
      </c>
      <c r="DB2410" s="1" t="s">
        <v>112</v>
      </c>
    </row>
    <row r="2411" spans="1:111" ht="15.6" customHeight="1" x14ac:dyDescent="0.25">
      <c r="A2411" s="1" t="s">
        <v>21340</v>
      </c>
      <c r="B2411" s="1" t="s">
        <v>238</v>
      </c>
      <c r="C2411" s="2">
        <v>44099.114378935185</v>
      </c>
      <c r="D2411" s="2">
        <v>44145</v>
      </c>
      <c r="E2411" s="1" t="s">
        <v>180</v>
      </c>
      <c r="G2411" s="1" t="s">
        <v>112</v>
      </c>
      <c r="H2411" s="1" t="s">
        <v>112</v>
      </c>
      <c r="I2411" s="1" t="s">
        <v>112</v>
      </c>
      <c r="J2411" s="1" t="s">
        <v>21341</v>
      </c>
      <c r="L2411" s="1" t="s">
        <v>21342</v>
      </c>
      <c r="N2411" s="1" t="s">
        <v>116</v>
      </c>
      <c r="O2411" s="1" t="s">
        <v>117</v>
      </c>
      <c r="P2411" s="9">
        <v>96950</v>
      </c>
      <c r="Q2411" s="1" t="s">
        <v>118</v>
      </c>
      <c r="S2411" s="1">
        <v>16703227337</v>
      </c>
      <c r="U2411" s="1">
        <v>541211</v>
      </c>
      <c r="V2411" s="1" t="s">
        <v>119</v>
      </c>
      <c r="X2411" s="1" t="s">
        <v>21343</v>
      </c>
      <c r="Y2411" s="1" t="s">
        <v>21344</v>
      </c>
      <c r="Z2411" s="1" t="s">
        <v>6578</v>
      </c>
      <c r="AA2411" s="1" t="s">
        <v>21345</v>
      </c>
      <c r="AB2411" s="1" t="s">
        <v>21346</v>
      </c>
      <c r="AD2411" s="1" t="s">
        <v>167</v>
      </c>
      <c r="AE2411" s="1" t="s">
        <v>117</v>
      </c>
      <c r="AF2411" s="9">
        <v>96950</v>
      </c>
      <c r="AG2411" s="1" t="s">
        <v>118</v>
      </c>
      <c r="AI2411" s="1">
        <v>16703227337</v>
      </c>
      <c r="AK2411" s="1" t="s">
        <v>21347</v>
      </c>
      <c r="AL2411" s="1" t="s">
        <v>653</v>
      </c>
      <c r="AM2411" s="1" t="s">
        <v>6215</v>
      </c>
      <c r="AN2411" s="1" t="s">
        <v>6216</v>
      </c>
      <c r="AO2411" s="1" t="s">
        <v>972</v>
      </c>
      <c r="AP2411" s="1" t="s">
        <v>6217</v>
      </c>
      <c r="AQ2411" s="1" t="s">
        <v>6218</v>
      </c>
      <c r="AR2411" s="1" t="s">
        <v>6219</v>
      </c>
      <c r="AS2411" s="1" t="s">
        <v>691</v>
      </c>
      <c r="AT2411" s="9">
        <v>96910</v>
      </c>
      <c r="AU2411" s="1" t="s">
        <v>118</v>
      </c>
      <c r="AW2411" s="1">
        <v>16714779084</v>
      </c>
      <c r="AY2411" s="1" t="s">
        <v>6220</v>
      </c>
      <c r="AZ2411" s="1" t="s">
        <v>6221</v>
      </c>
      <c r="BA2411" s="1" t="s">
        <v>691</v>
      </c>
      <c r="BB2411" s="1" t="s">
        <v>21348</v>
      </c>
      <c r="BC2411" s="1" t="str">
        <f>"13-2011.02"</f>
        <v>13-2011.02</v>
      </c>
      <c r="BD2411" s="1" t="s">
        <v>21349</v>
      </c>
      <c r="BE2411" s="1" t="s">
        <v>21350</v>
      </c>
      <c r="BF2411" s="1" t="s">
        <v>21351</v>
      </c>
      <c r="BG2411" s="1">
        <v>1</v>
      </c>
      <c r="BH2411" s="1">
        <v>1</v>
      </c>
      <c r="BI2411" s="2">
        <v>44166</v>
      </c>
      <c r="BJ2411" s="2">
        <v>44530</v>
      </c>
      <c r="BK2411" s="2">
        <v>44166</v>
      </c>
      <c r="BL2411" s="2">
        <v>44530</v>
      </c>
      <c r="BM2411" s="1">
        <v>40</v>
      </c>
      <c r="BN2411" s="1">
        <v>0</v>
      </c>
      <c r="BO2411" s="1">
        <v>8</v>
      </c>
      <c r="BP2411" s="1">
        <v>8</v>
      </c>
      <c r="BQ2411" s="1">
        <v>8</v>
      </c>
      <c r="BR2411" s="1">
        <v>8</v>
      </c>
      <c r="BS2411" s="1">
        <v>8</v>
      </c>
      <c r="BT2411" s="1">
        <v>0</v>
      </c>
      <c r="BU2411" s="1" t="str">
        <f>"8:00 AM"</f>
        <v>8:00 AM</v>
      </c>
      <c r="BV2411" s="1" t="str">
        <f>"5:00 PM"</f>
        <v>5:00 PM</v>
      </c>
      <c r="BW2411" s="1" t="s">
        <v>193</v>
      </c>
      <c r="BX2411" s="1">
        <v>0</v>
      </c>
      <c r="BY2411" s="1">
        <v>24</v>
      </c>
      <c r="BZ2411" s="1" t="s">
        <v>111</v>
      </c>
      <c r="CA2411" s="1">
        <v>3</v>
      </c>
      <c r="CB2411" s="1" t="s">
        <v>138</v>
      </c>
      <c r="CC2411" s="1" t="s">
        <v>21341</v>
      </c>
      <c r="CD2411" s="1" t="s">
        <v>21352</v>
      </c>
      <c r="CE2411" s="1" t="s">
        <v>116</v>
      </c>
      <c r="CF2411" s="1" t="s">
        <v>117</v>
      </c>
      <c r="CG2411" s="1">
        <v>96950</v>
      </c>
      <c r="CH2411" s="3">
        <v>25.1</v>
      </c>
      <c r="CI2411" s="3">
        <v>25.1</v>
      </c>
      <c r="CL2411" s="1" t="s">
        <v>137</v>
      </c>
      <c r="CN2411" s="1" t="s">
        <v>139</v>
      </c>
      <c r="CP2411" s="1" t="s">
        <v>112</v>
      </c>
      <c r="CQ2411" s="1" t="s">
        <v>111</v>
      </c>
      <c r="CR2411" s="1" t="s">
        <v>112</v>
      </c>
      <c r="CS2411" s="1" t="s">
        <v>112</v>
      </c>
      <c r="CT2411" s="1" t="s">
        <v>138</v>
      </c>
      <c r="CU2411" s="1" t="s">
        <v>111</v>
      </c>
      <c r="CV2411" s="1" t="s">
        <v>138</v>
      </c>
      <c r="CW2411" s="1" t="s">
        <v>21353</v>
      </c>
      <c r="CX2411" s="1">
        <v>16703227337</v>
      </c>
      <c r="CY2411" s="1" t="s">
        <v>138</v>
      </c>
      <c r="CZ2411" s="1" t="s">
        <v>138</v>
      </c>
      <c r="DA2411" s="1" t="s">
        <v>111</v>
      </c>
      <c r="DB2411" s="1" t="s">
        <v>112</v>
      </c>
    </row>
    <row r="2412" spans="1:111" ht="15.6" customHeight="1" x14ac:dyDescent="0.25">
      <c r="A2412" s="1" t="s">
        <v>21354</v>
      </c>
      <c r="B2412" s="1" t="s">
        <v>238</v>
      </c>
      <c r="C2412" s="2">
        <v>44139.937876736112</v>
      </c>
      <c r="D2412" s="2">
        <v>44169</v>
      </c>
      <c r="E2412" s="1" t="s">
        <v>180</v>
      </c>
      <c r="G2412" s="1" t="s">
        <v>112</v>
      </c>
      <c r="H2412" s="1" t="s">
        <v>112</v>
      </c>
      <c r="I2412" s="1" t="s">
        <v>112</v>
      </c>
      <c r="J2412" s="1" t="s">
        <v>6139</v>
      </c>
      <c r="K2412" s="1" t="s">
        <v>4348</v>
      </c>
      <c r="L2412" s="1" t="s">
        <v>4349</v>
      </c>
      <c r="M2412" s="1" t="s">
        <v>4350</v>
      </c>
      <c r="N2412" s="1" t="s">
        <v>116</v>
      </c>
      <c r="O2412" s="1" t="s">
        <v>117</v>
      </c>
      <c r="P2412" s="9">
        <v>96950</v>
      </c>
      <c r="Q2412" s="1" t="s">
        <v>118</v>
      </c>
      <c r="S2412" s="1">
        <v>16703223311</v>
      </c>
      <c r="T2412" s="1">
        <v>4503</v>
      </c>
      <c r="U2412" s="1">
        <v>72111</v>
      </c>
      <c r="V2412" s="1" t="s">
        <v>119</v>
      </c>
      <c r="X2412" s="1" t="s">
        <v>656</v>
      </c>
      <c r="Y2412" s="1" t="s">
        <v>6140</v>
      </c>
      <c r="AA2412" s="1" t="s">
        <v>21355</v>
      </c>
      <c r="AB2412" s="1" t="s">
        <v>4349</v>
      </c>
      <c r="AC2412" s="1" t="s">
        <v>4350</v>
      </c>
      <c r="AD2412" s="1" t="s">
        <v>116</v>
      </c>
      <c r="AE2412" s="1" t="s">
        <v>117</v>
      </c>
      <c r="AF2412" s="9">
        <v>96950</v>
      </c>
      <c r="AG2412" s="1" t="s">
        <v>118</v>
      </c>
      <c r="AI2412" s="1">
        <v>16703223311</v>
      </c>
      <c r="AJ2412" s="1">
        <v>4503</v>
      </c>
      <c r="AK2412" s="1" t="s">
        <v>6141</v>
      </c>
      <c r="BC2412" s="1" t="str">
        <f>"13-1071.00"</f>
        <v>13-1071.00</v>
      </c>
      <c r="BD2412" s="1" t="s">
        <v>21356</v>
      </c>
      <c r="BE2412" s="1" t="s">
        <v>21357</v>
      </c>
      <c r="BF2412" s="1" t="s">
        <v>21358</v>
      </c>
      <c r="BG2412" s="1">
        <v>1</v>
      </c>
      <c r="BH2412" s="1">
        <v>1</v>
      </c>
      <c r="BI2412" s="2">
        <v>44200</v>
      </c>
      <c r="BJ2412" s="2">
        <v>44564</v>
      </c>
      <c r="BK2412" s="2">
        <v>44200</v>
      </c>
      <c r="BL2412" s="2">
        <v>44564</v>
      </c>
      <c r="BM2412" s="1">
        <v>40</v>
      </c>
      <c r="BN2412" s="1">
        <v>0</v>
      </c>
      <c r="BO2412" s="1">
        <v>8</v>
      </c>
      <c r="BP2412" s="1">
        <v>8</v>
      </c>
      <c r="BQ2412" s="1">
        <v>8</v>
      </c>
      <c r="BR2412" s="1">
        <v>8</v>
      </c>
      <c r="BS2412" s="1">
        <v>8</v>
      </c>
      <c r="BT2412" s="1">
        <v>0</v>
      </c>
      <c r="BU2412" s="1" t="str">
        <f>"8:00 AM"</f>
        <v>8:00 AM</v>
      </c>
      <c r="BV2412" s="1" t="str">
        <f>"5:00 PM"</f>
        <v>5:00 PM</v>
      </c>
      <c r="BW2412" s="1" t="s">
        <v>392</v>
      </c>
      <c r="BX2412" s="1">
        <v>0</v>
      </c>
      <c r="BY2412" s="1">
        <v>2</v>
      </c>
      <c r="BZ2412" s="1" t="s">
        <v>111</v>
      </c>
      <c r="CA2412" s="1">
        <v>1</v>
      </c>
      <c r="CB2412" s="1" t="s">
        <v>21359</v>
      </c>
      <c r="CC2412" s="1" t="s">
        <v>4349</v>
      </c>
      <c r="CD2412" s="1" t="s">
        <v>4350</v>
      </c>
      <c r="CE2412" s="1" t="s">
        <v>116</v>
      </c>
      <c r="CF2412" s="1" t="s">
        <v>117</v>
      </c>
      <c r="CG2412" s="1">
        <v>96950</v>
      </c>
      <c r="CH2412" s="3">
        <v>14.8</v>
      </c>
      <c r="CI2412" s="3">
        <v>14.8</v>
      </c>
      <c r="CL2412" s="1" t="s">
        <v>137</v>
      </c>
      <c r="CM2412" s="1" t="s">
        <v>21360</v>
      </c>
      <c r="CN2412" s="1" t="s">
        <v>139</v>
      </c>
      <c r="CP2412" s="1" t="s">
        <v>112</v>
      </c>
      <c r="CQ2412" s="1" t="s">
        <v>111</v>
      </c>
      <c r="CR2412" s="1" t="s">
        <v>112</v>
      </c>
      <c r="CS2412" s="1" t="s">
        <v>112</v>
      </c>
      <c r="CT2412" s="1" t="s">
        <v>138</v>
      </c>
      <c r="CU2412" s="1" t="s">
        <v>111</v>
      </c>
      <c r="CV2412" s="1" t="s">
        <v>111</v>
      </c>
      <c r="CW2412" s="1" t="s">
        <v>21361</v>
      </c>
      <c r="CX2412" s="1">
        <v>16703223311</v>
      </c>
      <c r="CY2412" s="1" t="s">
        <v>21362</v>
      </c>
      <c r="CZ2412" s="1" t="s">
        <v>4358</v>
      </c>
      <c r="DA2412" s="1" t="s">
        <v>111</v>
      </c>
      <c r="DB2412" s="1" t="s">
        <v>112</v>
      </c>
      <c r="DC2412" s="1" t="s">
        <v>20021</v>
      </c>
      <c r="DD2412" s="1" t="s">
        <v>21363</v>
      </c>
      <c r="DE2412" s="1" t="s">
        <v>1747</v>
      </c>
      <c r="DF2412" s="1" t="s">
        <v>21364</v>
      </c>
      <c r="DG2412" s="1" t="s">
        <v>4361</v>
      </c>
    </row>
    <row r="2413" spans="1:111" ht="15.6" customHeight="1" x14ac:dyDescent="0.25">
      <c r="A2413" s="1" t="s">
        <v>21371</v>
      </c>
      <c r="B2413" s="1" t="s">
        <v>238</v>
      </c>
      <c r="C2413" s="2">
        <v>44077.186274305554</v>
      </c>
      <c r="D2413" s="2">
        <v>44153</v>
      </c>
      <c r="E2413" s="1" t="s">
        <v>110</v>
      </c>
      <c r="F2413" s="2">
        <v>44103.833333333336</v>
      </c>
      <c r="G2413" s="1" t="s">
        <v>112</v>
      </c>
      <c r="H2413" s="1" t="s">
        <v>112</v>
      </c>
      <c r="I2413" s="1" t="s">
        <v>112</v>
      </c>
      <c r="J2413" s="1" t="s">
        <v>21372</v>
      </c>
      <c r="K2413" s="1" t="s">
        <v>21373</v>
      </c>
      <c r="L2413" s="1" t="s">
        <v>21374</v>
      </c>
      <c r="N2413" s="1" t="s">
        <v>167</v>
      </c>
      <c r="O2413" s="1" t="s">
        <v>117</v>
      </c>
      <c r="P2413" s="9">
        <v>96950</v>
      </c>
      <c r="Q2413" s="1" t="s">
        <v>118</v>
      </c>
      <c r="S2413" s="1">
        <v>16702879828</v>
      </c>
      <c r="U2413" s="1">
        <v>56152</v>
      </c>
      <c r="V2413" s="1" t="s">
        <v>119</v>
      </c>
      <c r="X2413" s="1" t="s">
        <v>16728</v>
      </c>
      <c r="Y2413" s="1" t="s">
        <v>16548</v>
      </c>
      <c r="AA2413" s="1" t="s">
        <v>1568</v>
      </c>
      <c r="AB2413" s="1" t="s">
        <v>21374</v>
      </c>
      <c r="AC2413" s="1" t="s">
        <v>5574</v>
      </c>
      <c r="AD2413" s="1" t="s">
        <v>167</v>
      </c>
      <c r="AE2413" s="1" t="s">
        <v>117</v>
      </c>
      <c r="AF2413" s="9">
        <v>96950</v>
      </c>
      <c r="AG2413" s="1" t="s">
        <v>118</v>
      </c>
      <c r="AI2413" s="1">
        <v>16702879828</v>
      </c>
      <c r="AK2413" s="1" t="s">
        <v>21375</v>
      </c>
      <c r="AL2413" s="1" t="s">
        <v>125</v>
      </c>
      <c r="AM2413" s="1" t="s">
        <v>1566</v>
      </c>
      <c r="AN2413" s="1" t="s">
        <v>1567</v>
      </c>
      <c r="AP2413" s="1" t="s">
        <v>1565</v>
      </c>
      <c r="AR2413" s="1" t="s">
        <v>167</v>
      </c>
      <c r="AS2413" s="1" t="s">
        <v>117</v>
      </c>
      <c r="AT2413" s="9">
        <v>96950</v>
      </c>
      <c r="AU2413" s="1" t="s">
        <v>118</v>
      </c>
      <c r="AW2413" s="1">
        <v>16702875139</v>
      </c>
      <c r="AY2413" s="1" t="s">
        <v>1570</v>
      </c>
      <c r="AZ2413" s="1" t="s">
        <v>1563</v>
      </c>
      <c r="BC2413" s="1" t="str">
        <f>"39-7011.00"</f>
        <v>39-7011.00</v>
      </c>
      <c r="BD2413" s="1" t="s">
        <v>1435</v>
      </c>
      <c r="BE2413" s="1" t="s">
        <v>21376</v>
      </c>
      <c r="BF2413" s="1" t="s">
        <v>1437</v>
      </c>
      <c r="BG2413" s="1">
        <v>2</v>
      </c>
      <c r="BH2413" s="1">
        <v>2</v>
      </c>
      <c r="BI2413" s="2">
        <v>44104</v>
      </c>
      <c r="BJ2413" s="2">
        <v>44470</v>
      </c>
      <c r="BK2413" s="2">
        <v>44153</v>
      </c>
      <c r="BL2413" s="2">
        <v>44470</v>
      </c>
      <c r="BM2413" s="1">
        <v>40</v>
      </c>
      <c r="BN2413" s="1">
        <v>8</v>
      </c>
      <c r="BO2413" s="1">
        <v>8</v>
      </c>
      <c r="BP2413" s="1">
        <v>0</v>
      </c>
      <c r="BQ2413" s="1">
        <v>0</v>
      </c>
      <c r="BR2413" s="1">
        <v>8</v>
      </c>
      <c r="BS2413" s="1">
        <v>8</v>
      </c>
      <c r="BT2413" s="1">
        <v>8</v>
      </c>
      <c r="BU2413" s="1" t="str">
        <f>"8:00 AM"</f>
        <v>8:00 AM</v>
      </c>
      <c r="BV2413" s="1" t="str">
        <f>"5:00 PM"</f>
        <v>5:00 PM</v>
      </c>
      <c r="BW2413" s="1" t="s">
        <v>230</v>
      </c>
      <c r="BX2413" s="1">
        <v>0</v>
      </c>
      <c r="BY2413" s="1">
        <v>6</v>
      </c>
      <c r="BZ2413" s="1" t="s">
        <v>112</v>
      </c>
      <c r="CA2413" s="1">
        <v>0</v>
      </c>
      <c r="CB2413" s="1" t="s">
        <v>21377</v>
      </c>
      <c r="CC2413" s="1" t="s">
        <v>21378</v>
      </c>
      <c r="CD2413" s="1" t="s">
        <v>21374</v>
      </c>
      <c r="CE2413" s="1" t="s">
        <v>167</v>
      </c>
      <c r="CF2413" s="1" t="s">
        <v>117</v>
      </c>
      <c r="CG2413" s="1">
        <v>96950</v>
      </c>
      <c r="CH2413" s="3">
        <v>11.17</v>
      </c>
      <c r="CI2413" s="3">
        <v>11.17</v>
      </c>
      <c r="CJ2413" s="3">
        <v>16.75</v>
      </c>
      <c r="CK2413" s="3">
        <v>16.75</v>
      </c>
      <c r="CL2413" s="1" t="s">
        <v>137</v>
      </c>
      <c r="CM2413" s="1" t="s">
        <v>230</v>
      </c>
      <c r="CN2413" s="1" t="s">
        <v>139</v>
      </c>
      <c r="CP2413" s="1" t="s">
        <v>112</v>
      </c>
      <c r="CQ2413" s="1" t="s">
        <v>111</v>
      </c>
      <c r="CR2413" s="1" t="s">
        <v>112</v>
      </c>
      <c r="CS2413" s="1" t="s">
        <v>111</v>
      </c>
      <c r="CT2413" s="1" t="s">
        <v>138</v>
      </c>
      <c r="CU2413" s="1" t="s">
        <v>111</v>
      </c>
      <c r="CV2413" s="1" t="s">
        <v>138</v>
      </c>
      <c r="CW2413" s="1" t="s">
        <v>21379</v>
      </c>
      <c r="CX2413" s="1">
        <v>16702879828</v>
      </c>
      <c r="CY2413" s="1" t="s">
        <v>21375</v>
      </c>
      <c r="CZ2413" s="1" t="s">
        <v>331</v>
      </c>
      <c r="DA2413" s="1" t="s">
        <v>111</v>
      </c>
      <c r="DB2413" s="1" t="s">
        <v>112</v>
      </c>
      <c r="DC2413" s="1" t="s">
        <v>1566</v>
      </c>
      <c r="DD2413" s="1" t="s">
        <v>1567</v>
      </c>
      <c r="DF2413" s="1" t="s">
        <v>1563</v>
      </c>
      <c r="DG2413" s="1" t="s">
        <v>1570</v>
      </c>
    </row>
    <row r="2414" spans="1:111" ht="15.6" customHeight="1" x14ac:dyDescent="0.25">
      <c r="A2414" s="1" t="s">
        <v>21380</v>
      </c>
      <c r="B2414" s="1" t="s">
        <v>238</v>
      </c>
      <c r="C2414" s="2">
        <v>44070.074738773146</v>
      </c>
      <c r="D2414" s="2">
        <v>44158</v>
      </c>
      <c r="E2414" s="1" t="s">
        <v>110</v>
      </c>
      <c r="F2414" s="2">
        <v>44103.833333333336</v>
      </c>
      <c r="G2414" s="1" t="s">
        <v>111</v>
      </c>
      <c r="H2414" s="1" t="s">
        <v>112</v>
      </c>
      <c r="I2414" s="1" t="s">
        <v>112</v>
      </c>
      <c r="J2414" s="1" t="s">
        <v>735</v>
      </c>
      <c r="K2414" s="1" t="s">
        <v>735</v>
      </c>
      <c r="L2414" s="1" t="s">
        <v>12308</v>
      </c>
      <c r="N2414" s="1" t="s">
        <v>738</v>
      </c>
      <c r="O2414" s="1" t="s">
        <v>117</v>
      </c>
      <c r="P2414" s="9">
        <v>96950</v>
      </c>
      <c r="Q2414" s="1" t="s">
        <v>118</v>
      </c>
      <c r="R2414" s="1" t="s">
        <v>242</v>
      </c>
      <c r="S2414" s="1">
        <v>16702333112</v>
      </c>
      <c r="T2414" s="1">
        <v>0</v>
      </c>
      <c r="U2414" s="1">
        <v>531110</v>
      </c>
      <c r="V2414" s="1" t="s">
        <v>119</v>
      </c>
      <c r="X2414" s="1" t="s">
        <v>739</v>
      </c>
      <c r="Y2414" s="1" t="s">
        <v>740</v>
      </c>
      <c r="Z2414" s="1" t="s">
        <v>112</v>
      </c>
      <c r="AA2414" s="1" t="s">
        <v>12309</v>
      </c>
      <c r="AB2414" s="1" t="s">
        <v>12310</v>
      </c>
      <c r="AC2414" s="1" t="s">
        <v>12311</v>
      </c>
      <c r="AD2414" s="1" t="s">
        <v>167</v>
      </c>
      <c r="AE2414" s="1" t="s">
        <v>117</v>
      </c>
      <c r="AF2414" s="9">
        <v>96950</v>
      </c>
      <c r="AG2414" s="1" t="s">
        <v>118</v>
      </c>
      <c r="AH2414" s="1" t="s">
        <v>242</v>
      </c>
      <c r="AI2414" s="1">
        <v>16702333112</v>
      </c>
      <c r="AJ2414" s="1">
        <v>0</v>
      </c>
      <c r="AK2414" s="1" t="s">
        <v>742</v>
      </c>
      <c r="BC2414" s="1" t="str">
        <f>"49-9071.00"</f>
        <v>49-9071.00</v>
      </c>
      <c r="BD2414" s="1" t="s">
        <v>214</v>
      </c>
      <c r="BE2414" s="1" t="s">
        <v>12312</v>
      </c>
      <c r="BF2414" s="1" t="s">
        <v>12309</v>
      </c>
      <c r="BG2414" s="1">
        <v>1</v>
      </c>
      <c r="BH2414" s="1">
        <v>1</v>
      </c>
      <c r="BI2414" s="2">
        <v>44105</v>
      </c>
      <c r="BJ2414" s="2">
        <v>44469</v>
      </c>
      <c r="BK2414" s="2">
        <v>44158</v>
      </c>
      <c r="BL2414" s="2">
        <v>44469</v>
      </c>
      <c r="BM2414" s="1">
        <v>35</v>
      </c>
      <c r="BN2414" s="1">
        <v>0</v>
      </c>
      <c r="BO2414" s="1">
        <v>7</v>
      </c>
      <c r="BP2414" s="1">
        <v>7</v>
      </c>
      <c r="BQ2414" s="1">
        <v>7</v>
      </c>
      <c r="BR2414" s="1">
        <v>7</v>
      </c>
      <c r="BS2414" s="1">
        <v>7</v>
      </c>
      <c r="BT2414" s="1">
        <v>0</v>
      </c>
      <c r="BU2414" s="1" t="str">
        <f>"8:00 AM"</f>
        <v>8:00 AM</v>
      </c>
      <c r="BV2414" s="1" t="str">
        <f>"5:00 PM"</f>
        <v>5:00 PM</v>
      </c>
      <c r="BW2414" s="1" t="s">
        <v>135</v>
      </c>
      <c r="BX2414" s="1">
        <v>0</v>
      </c>
      <c r="BY2414" s="1">
        <v>24</v>
      </c>
      <c r="BZ2414" s="1" t="s">
        <v>112</v>
      </c>
      <c r="CA2414" s="1">
        <v>0</v>
      </c>
      <c r="CB2414" s="1" t="s">
        <v>12313</v>
      </c>
      <c r="CC2414" s="1" t="s">
        <v>21381</v>
      </c>
      <c r="CD2414" s="1" t="s">
        <v>21382</v>
      </c>
      <c r="CE2414" s="1" t="s">
        <v>167</v>
      </c>
      <c r="CF2414" s="1" t="s">
        <v>117</v>
      </c>
      <c r="CG2414" s="1">
        <v>96950</v>
      </c>
      <c r="CH2414" s="3">
        <v>12.64</v>
      </c>
      <c r="CI2414" s="3">
        <v>12.64</v>
      </c>
      <c r="CJ2414" s="3">
        <v>18.96</v>
      </c>
      <c r="CK2414" s="3">
        <v>18.96</v>
      </c>
      <c r="CL2414" s="1" t="s">
        <v>137</v>
      </c>
      <c r="CM2414" s="1" t="s">
        <v>749</v>
      </c>
      <c r="CN2414" s="1" t="s">
        <v>139</v>
      </c>
      <c r="CP2414" s="1" t="s">
        <v>112</v>
      </c>
      <c r="CQ2414" s="1" t="s">
        <v>111</v>
      </c>
      <c r="CR2414" s="1" t="s">
        <v>111</v>
      </c>
      <c r="CS2414" s="1" t="s">
        <v>111</v>
      </c>
      <c r="CT2414" s="1" t="s">
        <v>138</v>
      </c>
      <c r="CU2414" s="1" t="s">
        <v>111</v>
      </c>
      <c r="CV2414" s="1" t="s">
        <v>138</v>
      </c>
      <c r="CW2414" s="1" t="s">
        <v>21383</v>
      </c>
      <c r="CX2414" s="1">
        <v>16702333112</v>
      </c>
      <c r="CY2414" s="1" t="s">
        <v>742</v>
      </c>
      <c r="CZ2414" s="1" t="s">
        <v>168</v>
      </c>
      <c r="DA2414" s="1" t="s">
        <v>111</v>
      </c>
      <c r="DB2414" s="1" t="s">
        <v>112</v>
      </c>
    </row>
    <row r="2415" spans="1:111" ht="15.6" customHeight="1" x14ac:dyDescent="0.25">
      <c r="A2415" s="1" t="s">
        <v>21384</v>
      </c>
      <c r="B2415" s="1" t="s">
        <v>238</v>
      </c>
      <c r="C2415" s="2">
        <v>44185.919330671299</v>
      </c>
      <c r="D2415" s="2">
        <v>44225</v>
      </c>
      <c r="E2415" s="1" t="s">
        <v>180</v>
      </c>
      <c r="G2415" s="1" t="s">
        <v>112</v>
      </c>
      <c r="H2415" s="1" t="s">
        <v>112</v>
      </c>
      <c r="I2415" s="1" t="s">
        <v>112</v>
      </c>
      <c r="J2415" s="1" t="s">
        <v>1123</v>
      </c>
      <c r="K2415" s="1" t="s">
        <v>11961</v>
      </c>
      <c r="L2415" s="1" t="s">
        <v>1125</v>
      </c>
      <c r="M2415" s="1" t="s">
        <v>1126</v>
      </c>
      <c r="N2415" s="1" t="s">
        <v>116</v>
      </c>
      <c r="O2415" s="1" t="s">
        <v>117</v>
      </c>
      <c r="P2415" s="9">
        <v>96950</v>
      </c>
      <c r="Q2415" s="1" t="s">
        <v>118</v>
      </c>
      <c r="R2415" s="1" t="s">
        <v>117</v>
      </c>
      <c r="S2415" s="1">
        <v>16702341795</v>
      </c>
      <c r="U2415" s="1">
        <v>722513</v>
      </c>
      <c r="V2415" s="1" t="s">
        <v>119</v>
      </c>
      <c r="X2415" s="1" t="s">
        <v>1127</v>
      </c>
      <c r="Y2415" s="1" t="s">
        <v>848</v>
      </c>
      <c r="Z2415" s="1" t="s">
        <v>1128</v>
      </c>
      <c r="AA2415" s="1" t="s">
        <v>1129</v>
      </c>
      <c r="AB2415" s="1" t="s">
        <v>1125</v>
      </c>
      <c r="AC2415" s="1" t="s">
        <v>1130</v>
      </c>
      <c r="AD2415" s="1" t="s">
        <v>116</v>
      </c>
      <c r="AE2415" s="1" t="s">
        <v>117</v>
      </c>
      <c r="AF2415" s="9">
        <v>96950</v>
      </c>
      <c r="AG2415" s="1" t="s">
        <v>118</v>
      </c>
      <c r="AH2415" s="1" t="s">
        <v>117</v>
      </c>
      <c r="AI2415" s="1">
        <v>16702341795</v>
      </c>
      <c r="AK2415" s="1" t="s">
        <v>1131</v>
      </c>
      <c r="BC2415" s="1" t="str">
        <f>"51-3011.00"</f>
        <v>51-3011.00</v>
      </c>
      <c r="BD2415" s="1" t="s">
        <v>1079</v>
      </c>
      <c r="BE2415" s="1" t="s">
        <v>21385</v>
      </c>
      <c r="BF2415" s="1" t="s">
        <v>1081</v>
      </c>
      <c r="BG2415" s="1">
        <v>1</v>
      </c>
      <c r="BH2415" s="1">
        <v>1</v>
      </c>
      <c r="BI2415" s="2">
        <v>44287</v>
      </c>
      <c r="BJ2415" s="2">
        <v>44651</v>
      </c>
      <c r="BK2415" s="2">
        <v>44287</v>
      </c>
      <c r="BL2415" s="2">
        <v>44651</v>
      </c>
      <c r="BM2415" s="1">
        <v>35</v>
      </c>
      <c r="BN2415" s="1">
        <v>6</v>
      </c>
      <c r="BO2415" s="1">
        <v>0</v>
      </c>
      <c r="BP2415" s="1">
        <v>6</v>
      </c>
      <c r="BQ2415" s="1">
        <v>6</v>
      </c>
      <c r="BR2415" s="1">
        <v>5</v>
      </c>
      <c r="BS2415" s="1">
        <v>6</v>
      </c>
      <c r="BT2415" s="1">
        <v>6</v>
      </c>
      <c r="BU2415" s="1" t="str">
        <f>"12:00 AM"</f>
        <v>12:00 AM</v>
      </c>
      <c r="BV2415" s="1" t="str">
        <f>"7:00 AM"</f>
        <v>7:00 AM</v>
      </c>
      <c r="BW2415" s="1" t="s">
        <v>135</v>
      </c>
      <c r="BX2415" s="1">
        <v>0</v>
      </c>
      <c r="BY2415" s="1">
        <v>12</v>
      </c>
      <c r="BZ2415" s="1" t="s">
        <v>112</v>
      </c>
      <c r="CA2415" s="1">
        <v>0</v>
      </c>
      <c r="CB2415" s="1" t="s">
        <v>21386</v>
      </c>
      <c r="CC2415" s="1" t="s">
        <v>10014</v>
      </c>
      <c r="CD2415" s="1" t="s">
        <v>3689</v>
      </c>
      <c r="CE2415" s="1" t="s">
        <v>116</v>
      </c>
      <c r="CF2415" s="1" t="s">
        <v>117</v>
      </c>
      <c r="CG2415" s="1">
        <v>96950</v>
      </c>
      <c r="CH2415" s="3">
        <v>7.9</v>
      </c>
      <c r="CI2415" s="3">
        <v>8.3000000000000007</v>
      </c>
      <c r="CJ2415" s="3">
        <v>11.85</v>
      </c>
      <c r="CK2415" s="3">
        <v>12.45</v>
      </c>
      <c r="CL2415" s="1" t="s">
        <v>137</v>
      </c>
      <c r="CN2415" s="1" t="s">
        <v>139</v>
      </c>
      <c r="CP2415" s="1" t="s">
        <v>112</v>
      </c>
      <c r="CQ2415" s="1" t="s">
        <v>111</v>
      </c>
      <c r="CR2415" s="1" t="s">
        <v>111</v>
      </c>
      <c r="CS2415" s="1" t="s">
        <v>111</v>
      </c>
      <c r="CT2415" s="1" t="s">
        <v>138</v>
      </c>
      <c r="CU2415" s="1" t="s">
        <v>111</v>
      </c>
      <c r="CV2415" s="1" t="s">
        <v>111</v>
      </c>
      <c r="CW2415" s="1" t="s">
        <v>1134</v>
      </c>
      <c r="CX2415" s="1">
        <v>16702341795</v>
      </c>
      <c r="CY2415" s="1" t="s">
        <v>1135</v>
      </c>
      <c r="CZ2415" s="1" t="s">
        <v>1136</v>
      </c>
      <c r="DA2415" s="1" t="s">
        <v>111</v>
      </c>
      <c r="DB2415" s="1" t="s">
        <v>112</v>
      </c>
    </row>
    <row r="2416" spans="1:111" ht="15.6" customHeight="1" x14ac:dyDescent="0.25">
      <c r="A2416" s="1" t="s">
        <v>21391</v>
      </c>
      <c r="B2416" s="1" t="s">
        <v>238</v>
      </c>
      <c r="C2416" s="2">
        <v>44148.003427199073</v>
      </c>
      <c r="D2416" s="2">
        <v>44209</v>
      </c>
      <c r="E2416" s="1" t="s">
        <v>180</v>
      </c>
      <c r="G2416" s="1" t="s">
        <v>112</v>
      </c>
      <c r="H2416" s="1" t="s">
        <v>112</v>
      </c>
      <c r="I2416" s="1" t="s">
        <v>112</v>
      </c>
      <c r="J2416" s="1" t="s">
        <v>2444</v>
      </c>
      <c r="K2416" s="1" t="s">
        <v>138</v>
      </c>
      <c r="L2416" s="1" t="s">
        <v>2445</v>
      </c>
      <c r="M2416" s="1" t="s">
        <v>2446</v>
      </c>
      <c r="N2416" s="1" t="s">
        <v>259</v>
      </c>
      <c r="O2416" s="1" t="s">
        <v>117</v>
      </c>
      <c r="P2416" s="9">
        <v>96952</v>
      </c>
      <c r="Q2416" s="1" t="s">
        <v>118</v>
      </c>
      <c r="R2416" s="1" t="s">
        <v>138</v>
      </c>
      <c r="S2416" s="1">
        <v>16704339989</v>
      </c>
      <c r="U2416" s="1">
        <v>481111</v>
      </c>
      <c r="V2416" s="1" t="s">
        <v>119</v>
      </c>
      <c r="X2416" s="1" t="s">
        <v>2447</v>
      </c>
      <c r="Y2416" s="1" t="s">
        <v>2448</v>
      </c>
      <c r="Z2416" s="1" t="s">
        <v>2449</v>
      </c>
      <c r="AA2416" s="1" t="s">
        <v>171</v>
      </c>
      <c r="AB2416" s="1" t="s">
        <v>2445</v>
      </c>
      <c r="AC2416" s="1" t="s">
        <v>2446</v>
      </c>
      <c r="AD2416" s="1" t="s">
        <v>259</v>
      </c>
      <c r="AE2416" s="1" t="s">
        <v>117</v>
      </c>
      <c r="AF2416" s="9">
        <v>96952</v>
      </c>
      <c r="AG2416" s="1" t="s">
        <v>118</v>
      </c>
      <c r="AH2416" s="1" t="s">
        <v>138</v>
      </c>
      <c r="AI2416" s="1">
        <v>16704339989</v>
      </c>
      <c r="AK2416" s="1" t="s">
        <v>21392</v>
      </c>
      <c r="BC2416" s="1" t="str">
        <f>"43-3061.00"</f>
        <v>43-3061.00</v>
      </c>
      <c r="BD2416" s="1" t="s">
        <v>17895</v>
      </c>
      <c r="BE2416" s="1" t="s">
        <v>21393</v>
      </c>
      <c r="BF2416" s="1" t="s">
        <v>21394</v>
      </c>
      <c r="BG2416" s="1">
        <v>1</v>
      </c>
      <c r="BH2416" s="1">
        <v>1</v>
      </c>
      <c r="BI2416" s="2">
        <v>44228</v>
      </c>
      <c r="BJ2416" s="2">
        <v>44592</v>
      </c>
      <c r="BK2416" s="2">
        <v>44228</v>
      </c>
      <c r="BL2416" s="2">
        <v>44592</v>
      </c>
      <c r="BM2416" s="1">
        <v>40</v>
      </c>
      <c r="BN2416" s="1">
        <v>0</v>
      </c>
      <c r="BO2416" s="1">
        <v>8</v>
      </c>
      <c r="BP2416" s="1">
        <v>8</v>
      </c>
      <c r="BQ2416" s="1">
        <v>8</v>
      </c>
      <c r="BR2416" s="1">
        <v>8</v>
      </c>
      <c r="BS2416" s="1">
        <v>8</v>
      </c>
      <c r="BT2416" s="1">
        <v>0</v>
      </c>
      <c r="BU2416" s="1" t="str">
        <f>"8:00 AM"</f>
        <v>8:00 AM</v>
      </c>
      <c r="BV2416" s="1" t="str">
        <f>"5:00 PM"</f>
        <v>5:00 PM</v>
      </c>
      <c r="BW2416" s="1" t="s">
        <v>135</v>
      </c>
      <c r="BX2416" s="1">
        <v>0</v>
      </c>
      <c r="BY2416" s="1">
        <v>24</v>
      </c>
      <c r="BZ2416" s="1" t="s">
        <v>112</v>
      </c>
      <c r="CA2416" s="1">
        <v>0</v>
      </c>
      <c r="CB2416" s="1" t="s">
        <v>21395</v>
      </c>
      <c r="CC2416" s="1" t="s">
        <v>2445</v>
      </c>
      <c r="CD2416" s="1" t="s">
        <v>2446</v>
      </c>
      <c r="CE2416" s="1" t="s">
        <v>259</v>
      </c>
      <c r="CF2416" s="1" t="s">
        <v>117</v>
      </c>
      <c r="CG2416" s="1">
        <v>96952</v>
      </c>
      <c r="CH2416" s="3">
        <v>10.53</v>
      </c>
      <c r="CI2416" s="3">
        <v>11</v>
      </c>
      <c r="CJ2416" s="3">
        <v>0</v>
      </c>
      <c r="CK2416" s="3">
        <v>0</v>
      </c>
      <c r="CL2416" s="1" t="s">
        <v>137</v>
      </c>
      <c r="CM2416" s="1" t="s">
        <v>16783</v>
      </c>
      <c r="CN2416" s="1" t="s">
        <v>139</v>
      </c>
      <c r="CP2416" s="1" t="s">
        <v>112</v>
      </c>
      <c r="CQ2416" s="1" t="s">
        <v>111</v>
      </c>
      <c r="CR2416" s="1" t="s">
        <v>112</v>
      </c>
      <c r="CS2416" s="1" t="s">
        <v>112</v>
      </c>
      <c r="CT2416" s="1" t="s">
        <v>111</v>
      </c>
      <c r="CU2416" s="1" t="s">
        <v>111</v>
      </c>
      <c r="CV2416" s="1" t="s">
        <v>138</v>
      </c>
      <c r="CW2416" s="1" t="s">
        <v>2456</v>
      </c>
      <c r="CX2416" s="1">
        <v>16704339989</v>
      </c>
      <c r="CY2416" s="1" t="s">
        <v>2457</v>
      </c>
      <c r="CZ2416" s="1" t="s">
        <v>2458</v>
      </c>
      <c r="DA2416" s="1" t="s">
        <v>111</v>
      </c>
      <c r="DB2416" s="1" t="s">
        <v>112</v>
      </c>
    </row>
    <row r="2417" spans="1:111" ht="15.6" customHeight="1" x14ac:dyDescent="0.25">
      <c r="A2417" s="1" t="s">
        <v>21396</v>
      </c>
      <c r="B2417" s="1" t="s">
        <v>238</v>
      </c>
      <c r="C2417" s="2">
        <v>44174.992723611111</v>
      </c>
      <c r="D2417" s="2">
        <v>44210</v>
      </c>
      <c r="E2417" s="1" t="s">
        <v>180</v>
      </c>
      <c r="G2417" s="1" t="s">
        <v>111</v>
      </c>
      <c r="H2417" s="1" t="s">
        <v>112</v>
      </c>
      <c r="I2417" s="1" t="s">
        <v>112</v>
      </c>
      <c r="J2417" s="1" t="s">
        <v>2279</v>
      </c>
      <c r="K2417" s="1" t="s">
        <v>2280</v>
      </c>
      <c r="L2417" s="1" t="s">
        <v>2281</v>
      </c>
      <c r="N2417" s="1" t="s">
        <v>116</v>
      </c>
      <c r="O2417" s="1" t="s">
        <v>117</v>
      </c>
      <c r="P2417" s="9">
        <v>96950</v>
      </c>
      <c r="Q2417" s="1" t="s">
        <v>118</v>
      </c>
      <c r="R2417" s="1" t="s">
        <v>138</v>
      </c>
      <c r="S2417" s="1">
        <v>16702352254</v>
      </c>
      <c r="U2417" s="1">
        <v>561431</v>
      </c>
      <c r="V2417" s="1" t="s">
        <v>119</v>
      </c>
      <c r="X2417" s="1" t="s">
        <v>2282</v>
      </c>
      <c r="Y2417" s="1" t="s">
        <v>2283</v>
      </c>
      <c r="Z2417" s="1" t="s">
        <v>126</v>
      </c>
      <c r="AA2417" s="1" t="s">
        <v>245</v>
      </c>
      <c r="AB2417" s="1" t="s">
        <v>2281</v>
      </c>
      <c r="AC2417" s="1" t="s">
        <v>2284</v>
      </c>
      <c r="AD2417" s="1" t="s">
        <v>116</v>
      </c>
      <c r="AE2417" s="1" t="s">
        <v>117</v>
      </c>
      <c r="AF2417" s="9">
        <v>96950</v>
      </c>
      <c r="AG2417" s="1" t="s">
        <v>118</v>
      </c>
      <c r="AH2417" s="1" t="s">
        <v>138</v>
      </c>
      <c r="AI2417" s="1">
        <v>16706702352</v>
      </c>
      <c r="AK2417" s="1" t="s">
        <v>2285</v>
      </c>
      <c r="BC2417" s="1" t="str">
        <f>"13-2011.01"</f>
        <v>13-2011.01</v>
      </c>
      <c r="BD2417" s="1" t="s">
        <v>932</v>
      </c>
      <c r="BE2417" s="1" t="s">
        <v>2286</v>
      </c>
      <c r="BF2417" s="1" t="s">
        <v>759</v>
      </c>
      <c r="BG2417" s="1">
        <v>1</v>
      </c>
      <c r="BH2417" s="1">
        <v>1</v>
      </c>
      <c r="BI2417" s="2">
        <v>44228</v>
      </c>
      <c r="BJ2417" s="2">
        <v>45321</v>
      </c>
      <c r="BK2417" s="2">
        <v>44228</v>
      </c>
      <c r="BL2417" s="2">
        <v>45321</v>
      </c>
      <c r="BM2417" s="1">
        <v>35</v>
      </c>
      <c r="BN2417" s="1">
        <v>0</v>
      </c>
      <c r="BO2417" s="1">
        <v>7</v>
      </c>
      <c r="BP2417" s="1">
        <v>7</v>
      </c>
      <c r="BQ2417" s="1">
        <v>7</v>
      </c>
      <c r="BR2417" s="1">
        <v>7</v>
      </c>
      <c r="BS2417" s="1">
        <v>7</v>
      </c>
      <c r="BT2417" s="1">
        <v>0</v>
      </c>
      <c r="BU2417" s="1" t="str">
        <f>"9:00 AM"</f>
        <v>9:00 AM</v>
      </c>
      <c r="BV2417" s="1" t="str">
        <f>"5:00 PM"</f>
        <v>5:00 PM</v>
      </c>
      <c r="BW2417" s="1" t="s">
        <v>193</v>
      </c>
      <c r="BX2417" s="1">
        <v>0</v>
      </c>
      <c r="BY2417" s="1">
        <v>36</v>
      </c>
      <c r="BZ2417" s="1" t="s">
        <v>112</v>
      </c>
      <c r="CA2417" s="1">
        <v>0</v>
      </c>
      <c r="CB2417" s="1" t="s">
        <v>21397</v>
      </c>
      <c r="CC2417" s="1" t="s">
        <v>2284</v>
      </c>
      <c r="CD2417" s="1" t="s">
        <v>2281</v>
      </c>
      <c r="CE2417" s="1" t="s">
        <v>116</v>
      </c>
      <c r="CF2417" s="1" t="s">
        <v>117</v>
      </c>
      <c r="CG2417" s="1">
        <v>96950</v>
      </c>
      <c r="CH2417" s="3">
        <v>14.85</v>
      </c>
      <c r="CI2417" s="3">
        <v>14.85</v>
      </c>
      <c r="CJ2417" s="3">
        <v>22.28</v>
      </c>
      <c r="CK2417" s="3">
        <v>22.28</v>
      </c>
      <c r="CL2417" s="1" t="s">
        <v>137</v>
      </c>
      <c r="CM2417" s="1" t="s">
        <v>138</v>
      </c>
      <c r="CN2417" s="1" t="s">
        <v>139</v>
      </c>
      <c r="CP2417" s="1" t="s">
        <v>112</v>
      </c>
      <c r="CQ2417" s="1" t="s">
        <v>111</v>
      </c>
      <c r="CR2417" s="1" t="s">
        <v>112</v>
      </c>
      <c r="CS2417" s="1" t="s">
        <v>111</v>
      </c>
      <c r="CT2417" s="1" t="s">
        <v>138</v>
      </c>
      <c r="CU2417" s="1" t="s">
        <v>111</v>
      </c>
      <c r="CV2417" s="1" t="s">
        <v>138</v>
      </c>
      <c r="CW2417" s="1" t="s">
        <v>138</v>
      </c>
      <c r="CX2417" s="1">
        <v>16702352254</v>
      </c>
      <c r="CY2417" s="1" t="s">
        <v>2285</v>
      </c>
      <c r="CZ2417" s="1" t="s">
        <v>428</v>
      </c>
      <c r="DA2417" s="1" t="s">
        <v>111</v>
      </c>
      <c r="DB2417" s="1" t="s">
        <v>112</v>
      </c>
    </row>
    <row r="2418" spans="1:111" ht="15.6" customHeight="1" x14ac:dyDescent="0.25">
      <c r="A2418" s="1" t="s">
        <v>21398</v>
      </c>
      <c r="B2418" s="1" t="s">
        <v>238</v>
      </c>
      <c r="C2418" s="2">
        <v>44150.753988773147</v>
      </c>
      <c r="D2418" s="2">
        <v>44183</v>
      </c>
      <c r="E2418" s="1" t="s">
        <v>180</v>
      </c>
      <c r="G2418" s="1" t="s">
        <v>112</v>
      </c>
      <c r="H2418" s="1" t="s">
        <v>112</v>
      </c>
      <c r="I2418" s="1" t="s">
        <v>112</v>
      </c>
      <c r="J2418" s="1" t="s">
        <v>3474</v>
      </c>
      <c r="K2418" s="1" t="s">
        <v>138</v>
      </c>
      <c r="L2418" s="1" t="s">
        <v>3476</v>
      </c>
      <c r="M2418" s="1" t="s">
        <v>3477</v>
      </c>
      <c r="N2418" s="1" t="s">
        <v>167</v>
      </c>
      <c r="O2418" s="1" t="s">
        <v>117</v>
      </c>
      <c r="P2418" s="9">
        <v>96950</v>
      </c>
      <c r="Q2418" s="1" t="s">
        <v>118</v>
      </c>
      <c r="R2418" s="1" t="s">
        <v>138</v>
      </c>
      <c r="S2418" s="1">
        <v>16702368202</v>
      </c>
      <c r="T2418" s="1">
        <v>3554</v>
      </c>
      <c r="U2418" s="1">
        <v>62211</v>
      </c>
      <c r="V2418" s="1" t="s">
        <v>119</v>
      </c>
      <c r="X2418" s="1" t="s">
        <v>3478</v>
      </c>
      <c r="Y2418" s="1" t="s">
        <v>3479</v>
      </c>
      <c r="Z2418" s="1" t="s">
        <v>1701</v>
      </c>
      <c r="AA2418" s="1" t="s">
        <v>3480</v>
      </c>
      <c r="AB2418" s="1" t="s">
        <v>3476</v>
      </c>
      <c r="AC2418" s="1" t="s">
        <v>3477</v>
      </c>
      <c r="AD2418" s="1" t="s">
        <v>167</v>
      </c>
      <c r="AE2418" s="1" t="s">
        <v>117</v>
      </c>
      <c r="AF2418" s="9">
        <v>96950</v>
      </c>
      <c r="AG2418" s="1" t="s">
        <v>118</v>
      </c>
      <c r="AH2418" s="1" t="s">
        <v>138</v>
      </c>
      <c r="AI2418" s="1">
        <v>16702368202</v>
      </c>
      <c r="AJ2418" s="1">
        <v>3554</v>
      </c>
      <c r="AK2418" s="1" t="s">
        <v>3481</v>
      </c>
      <c r="BC2418" s="1" t="str">
        <f>"29-1141.00"</f>
        <v>29-1141.00</v>
      </c>
      <c r="BD2418" s="1" t="s">
        <v>1381</v>
      </c>
      <c r="BE2418" s="1" t="s">
        <v>7029</v>
      </c>
      <c r="BF2418" s="1" t="s">
        <v>7030</v>
      </c>
      <c r="BG2418" s="1">
        <v>1</v>
      </c>
      <c r="BH2418" s="1">
        <v>1</v>
      </c>
      <c r="BI2418" s="2">
        <v>44242</v>
      </c>
      <c r="BJ2418" s="2">
        <v>44606</v>
      </c>
      <c r="BK2418" s="2">
        <v>44242</v>
      </c>
      <c r="BL2418" s="2">
        <v>44606</v>
      </c>
      <c r="BM2418" s="1">
        <v>40</v>
      </c>
      <c r="BN2418" s="1">
        <v>12</v>
      </c>
      <c r="BO2418" s="1">
        <v>12</v>
      </c>
      <c r="BP2418" s="1">
        <v>12</v>
      </c>
      <c r="BQ2418" s="1">
        <v>4</v>
      </c>
      <c r="BR2418" s="1">
        <v>0</v>
      </c>
      <c r="BS2418" s="1">
        <v>0</v>
      </c>
      <c r="BT2418" s="1">
        <v>0</v>
      </c>
      <c r="BU2418" s="1" t="str">
        <f>"7:30 AM"</f>
        <v>7:30 AM</v>
      </c>
      <c r="BV2418" s="1" t="str">
        <f>"7:30 PM"</f>
        <v>7:30 PM</v>
      </c>
      <c r="BW2418" s="1" t="s">
        <v>392</v>
      </c>
      <c r="BX2418" s="1">
        <v>0</v>
      </c>
      <c r="BY2418" s="1">
        <v>0</v>
      </c>
      <c r="BZ2418" s="1" t="s">
        <v>112</v>
      </c>
      <c r="CA2418" s="1">
        <v>0</v>
      </c>
      <c r="CB2418" s="1" t="s">
        <v>7031</v>
      </c>
      <c r="CC2418" s="1" t="s">
        <v>3476</v>
      </c>
      <c r="CD2418" s="1" t="s">
        <v>3477</v>
      </c>
      <c r="CE2418" s="1" t="s">
        <v>167</v>
      </c>
      <c r="CF2418" s="1" t="s">
        <v>117</v>
      </c>
      <c r="CG2418" s="1">
        <v>96950</v>
      </c>
      <c r="CH2418" s="3">
        <v>22.19</v>
      </c>
      <c r="CI2418" s="3">
        <v>25.78</v>
      </c>
      <c r="CL2418" s="1" t="s">
        <v>137</v>
      </c>
      <c r="CM2418" s="1" t="s">
        <v>3486</v>
      </c>
      <c r="CN2418" s="1" t="s">
        <v>139</v>
      </c>
      <c r="CP2418" s="1" t="s">
        <v>111</v>
      </c>
      <c r="CQ2418" s="1" t="s">
        <v>111</v>
      </c>
      <c r="CR2418" s="1" t="s">
        <v>112</v>
      </c>
      <c r="CS2418" s="1" t="s">
        <v>112</v>
      </c>
      <c r="CT2418" s="1" t="s">
        <v>138</v>
      </c>
      <c r="CU2418" s="1" t="s">
        <v>111</v>
      </c>
      <c r="CV2418" s="1" t="s">
        <v>138</v>
      </c>
      <c r="CW2418" s="1" t="s">
        <v>3487</v>
      </c>
      <c r="CX2418" s="1">
        <v>16702368202</v>
      </c>
      <c r="CY2418" s="1" t="s">
        <v>3488</v>
      </c>
      <c r="CZ2418" s="1" t="s">
        <v>3489</v>
      </c>
      <c r="DA2418" s="1" t="s">
        <v>111</v>
      </c>
      <c r="DB2418" s="1" t="s">
        <v>112</v>
      </c>
      <c r="DC2418" s="1" t="s">
        <v>890</v>
      </c>
      <c r="DD2418" s="1" t="s">
        <v>3490</v>
      </c>
      <c r="DE2418" s="1" t="s">
        <v>3491</v>
      </c>
      <c r="DF2418" s="1" t="s">
        <v>3474</v>
      </c>
      <c r="DG2418" s="1" t="s">
        <v>3492</v>
      </c>
    </row>
    <row r="2419" spans="1:111" ht="15.6" customHeight="1" x14ac:dyDescent="0.25">
      <c r="A2419" s="1" t="s">
        <v>21399</v>
      </c>
      <c r="B2419" s="1" t="s">
        <v>238</v>
      </c>
      <c r="C2419" s="2">
        <v>44206.743360300927</v>
      </c>
      <c r="D2419" s="2">
        <v>44244</v>
      </c>
      <c r="E2419" s="1" t="s">
        <v>110</v>
      </c>
      <c r="F2419" s="2">
        <v>44285.833333333336</v>
      </c>
      <c r="G2419" s="1" t="s">
        <v>111</v>
      </c>
      <c r="H2419" s="1" t="s">
        <v>112</v>
      </c>
      <c r="I2419" s="1" t="s">
        <v>112</v>
      </c>
      <c r="J2419" s="1" t="s">
        <v>4761</v>
      </c>
      <c r="L2419" s="1" t="s">
        <v>12426</v>
      </c>
      <c r="M2419" s="1" t="s">
        <v>21400</v>
      </c>
      <c r="N2419" s="1" t="s">
        <v>116</v>
      </c>
      <c r="O2419" s="1" t="s">
        <v>117</v>
      </c>
      <c r="P2419" s="9">
        <v>96950</v>
      </c>
      <c r="Q2419" s="1" t="s">
        <v>118</v>
      </c>
      <c r="S2419" s="1">
        <v>16702343810</v>
      </c>
      <c r="U2419" s="1">
        <v>621210</v>
      </c>
      <c r="V2419" s="1" t="s">
        <v>119</v>
      </c>
      <c r="X2419" s="1" t="s">
        <v>4764</v>
      </c>
      <c r="Y2419" s="1" t="s">
        <v>4765</v>
      </c>
      <c r="AA2419" s="1" t="s">
        <v>12428</v>
      </c>
      <c r="AB2419" s="1" t="s">
        <v>4762</v>
      </c>
      <c r="AC2419" s="1" t="s">
        <v>4763</v>
      </c>
      <c r="AD2419" s="1" t="s">
        <v>116</v>
      </c>
      <c r="AE2419" s="1" t="s">
        <v>117</v>
      </c>
      <c r="AF2419" s="9">
        <v>96950</v>
      </c>
      <c r="AG2419" s="1" t="s">
        <v>118</v>
      </c>
      <c r="AI2419" s="1">
        <v>16702343810</v>
      </c>
      <c r="AK2419" s="1" t="s">
        <v>4775</v>
      </c>
      <c r="AL2419" s="1" t="s">
        <v>653</v>
      </c>
      <c r="AM2419" s="1" t="s">
        <v>654</v>
      </c>
      <c r="AN2419" s="1" t="s">
        <v>655</v>
      </c>
      <c r="AO2419" s="1" t="s">
        <v>656</v>
      </c>
      <c r="AP2419" s="1" t="s">
        <v>4768</v>
      </c>
      <c r="AQ2419" s="1" t="s">
        <v>658</v>
      </c>
      <c r="AR2419" s="1" t="s">
        <v>116</v>
      </c>
      <c r="AS2419" s="1" t="s">
        <v>117</v>
      </c>
      <c r="AT2419" s="9">
        <v>96950</v>
      </c>
      <c r="AU2419" s="1" t="s">
        <v>118</v>
      </c>
      <c r="AW2419" s="1">
        <v>16702330081</v>
      </c>
      <c r="AY2419" s="1" t="s">
        <v>659</v>
      </c>
      <c r="AZ2419" s="1" t="s">
        <v>4770</v>
      </c>
      <c r="BA2419" s="1" t="s">
        <v>117</v>
      </c>
      <c r="BB2419" s="1" t="s">
        <v>661</v>
      </c>
      <c r="BC2419" s="1" t="str">
        <f>"31-9091.00"</f>
        <v>31-9091.00</v>
      </c>
      <c r="BD2419" s="1" t="s">
        <v>1686</v>
      </c>
      <c r="BE2419" s="1" t="s">
        <v>21401</v>
      </c>
      <c r="BF2419" s="1" t="s">
        <v>8195</v>
      </c>
      <c r="BG2419" s="1">
        <v>2</v>
      </c>
      <c r="BH2419" s="1">
        <v>2</v>
      </c>
      <c r="BI2419" s="2">
        <v>44287</v>
      </c>
      <c r="BJ2419" s="2">
        <v>45382</v>
      </c>
      <c r="BK2419" s="2">
        <v>44287</v>
      </c>
      <c r="BL2419" s="2">
        <v>45382</v>
      </c>
      <c r="BM2419" s="1">
        <v>40</v>
      </c>
      <c r="BN2419" s="1">
        <v>0</v>
      </c>
      <c r="BO2419" s="1">
        <v>0</v>
      </c>
      <c r="BP2419" s="1">
        <v>8</v>
      </c>
      <c r="BQ2419" s="1">
        <v>8</v>
      </c>
      <c r="BR2419" s="1">
        <v>8</v>
      </c>
      <c r="BS2419" s="1">
        <v>8</v>
      </c>
      <c r="BT2419" s="1">
        <v>8</v>
      </c>
      <c r="BU2419" s="1" t="str">
        <f>"8:00 AM"</f>
        <v>8:00 AM</v>
      </c>
      <c r="BV2419" s="1" t="str">
        <f>"5:00 PM"</f>
        <v>5:00 PM</v>
      </c>
      <c r="BW2419" s="1" t="s">
        <v>392</v>
      </c>
      <c r="BX2419" s="1">
        <v>0</v>
      </c>
      <c r="BY2419" s="1">
        <v>12</v>
      </c>
      <c r="BZ2419" s="1" t="s">
        <v>112</v>
      </c>
      <c r="CA2419" s="1">
        <v>0</v>
      </c>
      <c r="CB2419" s="1" t="e">
        <f>- U.S. and foreign workers must be registered or licensed with THE CNMI Board of Professional Licensing Board/Healthcare Professions Licensing Board AS a Dental Assistant or HIGHER.</f>
        <v>#NAME?</v>
      </c>
      <c r="CC2419" s="1" t="s">
        <v>12432</v>
      </c>
      <c r="CD2419" s="1" t="s">
        <v>12427</v>
      </c>
      <c r="CE2419" s="1" t="s">
        <v>116</v>
      </c>
      <c r="CF2419" s="1" t="s">
        <v>117</v>
      </c>
      <c r="CG2419" s="1">
        <v>96950</v>
      </c>
      <c r="CH2419" s="3">
        <v>11.66</v>
      </c>
      <c r="CI2419" s="3">
        <v>11.66</v>
      </c>
      <c r="CJ2419" s="3">
        <v>17.489999999999998</v>
      </c>
      <c r="CK2419" s="3">
        <v>17.489999999999998</v>
      </c>
      <c r="CL2419" s="1" t="s">
        <v>137</v>
      </c>
      <c r="CM2419" s="1" t="s">
        <v>138</v>
      </c>
      <c r="CN2419" s="1" t="s">
        <v>139</v>
      </c>
      <c r="CP2419" s="1" t="s">
        <v>112</v>
      </c>
      <c r="CQ2419" s="1" t="s">
        <v>111</v>
      </c>
      <c r="CR2419" s="1" t="s">
        <v>112</v>
      </c>
      <c r="CS2419" s="1" t="s">
        <v>111</v>
      </c>
      <c r="CT2419" s="1" t="s">
        <v>138</v>
      </c>
      <c r="CU2419" s="1" t="s">
        <v>111</v>
      </c>
      <c r="CV2419" s="1" t="s">
        <v>138</v>
      </c>
      <c r="CW2419" s="1" t="s">
        <v>138</v>
      </c>
      <c r="CX2419" s="1">
        <v>16702343810</v>
      </c>
      <c r="CY2419" s="1" t="s">
        <v>4775</v>
      </c>
      <c r="CZ2419" s="1" t="s">
        <v>138</v>
      </c>
      <c r="DA2419" s="1" t="s">
        <v>111</v>
      </c>
      <c r="DB2419" s="1" t="s">
        <v>112</v>
      </c>
    </row>
    <row r="2420" spans="1:111" ht="15.6" customHeight="1" x14ac:dyDescent="0.25">
      <c r="A2420" s="1" t="s">
        <v>21406</v>
      </c>
      <c r="B2420" s="1" t="s">
        <v>238</v>
      </c>
      <c r="C2420" s="2">
        <v>44147.328916319442</v>
      </c>
      <c r="D2420" s="2">
        <v>44195</v>
      </c>
      <c r="E2420" s="1" t="s">
        <v>110</v>
      </c>
      <c r="F2420" s="2">
        <v>44103.833333333336</v>
      </c>
      <c r="G2420" s="1" t="s">
        <v>112</v>
      </c>
      <c r="H2420" s="1" t="s">
        <v>112</v>
      </c>
      <c r="I2420" s="1" t="s">
        <v>112</v>
      </c>
      <c r="J2420" s="1" t="s">
        <v>21407</v>
      </c>
      <c r="K2420" s="1" t="s">
        <v>168</v>
      </c>
      <c r="L2420" s="1" t="s">
        <v>21408</v>
      </c>
      <c r="M2420" s="1" t="s">
        <v>168</v>
      </c>
      <c r="N2420" s="1" t="s">
        <v>167</v>
      </c>
      <c r="O2420" s="1" t="s">
        <v>117</v>
      </c>
      <c r="P2420" s="9">
        <v>96950</v>
      </c>
      <c r="Q2420" s="1" t="s">
        <v>118</v>
      </c>
      <c r="R2420" s="1" t="s">
        <v>168</v>
      </c>
      <c r="S2420" s="1">
        <v>16702855499</v>
      </c>
      <c r="U2420" s="1">
        <v>81131</v>
      </c>
      <c r="V2420" s="1" t="s">
        <v>119</v>
      </c>
      <c r="X2420" s="1" t="s">
        <v>6601</v>
      </c>
      <c r="Y2420" s="1" t="s">
        <v>21409</v>
      </c>
      <c r="Z2420" s="1" t="s">
        <v>168</v>
      </c>
      <c r="AA2420" s="1" t="s">
        <v>21410</v>
      </c>
      <c r="AB2420" s="1" t="s">
        <v>21408</v>
      </c>
      <c r="AC2420" s="1" t="s">
        <v>168</v>
      </c>
      <c r="AD2420" s="1" t="s">
        <v>167</v>
      </c>
      <c r="AE2420" s="1" t="s">
        <v>117</v>
      </c>
      <c r="AF2420" s="9">
        <v>96950</v>
      </c>
      <c r="AG2420" s="1" t="s">
        <v>118</v>
      </c>
      <c r="AH2420" s="1" t="s">
        <v>168</v>
      </c>
      <c r="AI2420" s="1">
        <v>16702855499</v>
      </c>
      <c r="AK2420" s="1" t="s">
        <v>21411</v>
      </c>
      <c r="AL2420" s="1" t="s">
        <v>653</v>
      </c>
      <c r="AM2420" s="1" t="s">
        <v>3050</v>
      </c>
      <c r="AN2420" s="1" t="s">
        <v>3376</v>
      </c>
      <c r="AO2420" s="1" t="s">
        <v>1868</v>
      </c>
      <c r="AP2420" s="1" t="s">
        <v>3377</v>
      </c>
      <c r="AQ2420" s="1" t="s">
        <v>1197</v>
      </c>
      <c r="AR2420" s="1" t="s">
        <v>116</v>
      </c>
      <c r="AS2420" s="1" t="s">
        <v>117</v>
      </c>
      <c r="AT2420" s="9">
        <v>96950</v>
      </c>
      <c r="AU2420" s="1" t="s">
        <v>118</v>
      </c>
      <c r="AV2420" s="1" t="s">
        <v>138</v>
      </c>
      <c r="AW2420" s="1">
        <v>16702331209</v>
      </c>
      <c r="AX2420" s="1" t="s">
        <v>138</v>
      </c>
      <c r="AY2420" s="1" t="s">
        <v>3378</v>
      </c>
      <c r="AZ2420" s="1" t="s">
        <v>3379</v>
      </c>
      <c r="BA2420" s="1" t="s">
        <v>117</v>
      </c>
      <c r="BB2420" s="1" t="s">
        <v>661</v>
      </c>
      <c r="BC2420" s="1" t="str">
        <f>"47-2111.00"</f>
        <v>47-2111.00</v>
      </c>
      <c r="BD2420" s="1" t="s">
        <v>1792</v>
      </c>
      <c r="BE2420" s="1" t="s">
        <v>21412</v>
      </c>
      <c r="BF2420" s="1" t="s">
        <v>1794</v>
      </c>
      <c r="BG2420" s="1">
        <v>1</v>
      </c>
      <c r="BH2420" s="1">
        <v>1</v>
      </c>
      <c r="BI2420" s="2">
        <v>44105</v>
      </c>
      <c r="BJ2420" s="2">
        <v>44469</v>
      </c>
      <c r="BK2420" s="2">
        <v>44195</v>
      </c>
      <c r="BL2420" s="2">
        <v>44469</v>
      </c>
      <c r="BM2420" s="1">
        <v>40</v>
      </c>
      <c r="BN2420" s="1">
        <v>0</v>
      </c>
      <c r="BO2420" s="1">
        <v>8</v>
      </c>
      <c r="BP2420" s="1">
        <v>8</v>
      </c>
      <c r="BQ2420" s="1">
        <v>8</v>
      </c>
      <c r="BR2420" s="1">
        <v>8</v>
      </c>
      <c r="BS2420" s="1">
        <v>8</v>
      </c>
      <c r="BT2420" s="1">
        <v>0</v>
      </c>
      <c r="BU2420" s="1" t="str">
        <f>"8:00 AM"</f>
        <v>8:00 AM</v>
      </c>
      <c r="BV2420" s="1" t="str">
        <f>"5:00 PM"</f>
        <v>5:00 PM</v>
      </c>
      <c r="BW2420" s="1" t="s">
        <v>135</v>
      </c>
      <c r="BX2420" s="1">
        <v>0</v>
      </c>
      <c r="BY2420" s="1">
        <v>24</v>
      </c>
      <c r="BZ2420" s="1" t="s">
        <v>112</v>
      </c>
      <c r="CA2420" s="1">
        <v>0</v>
      </c>
      <c r="CB2420" s="1" t="s">
        <v>331</v>
      </c>
      <c r="CC2420" s="1" t="s">
        <v>21408</v>
      </c>
      <c r="CD2420" s="1" t="s">
        <v>168</v>
      </c>
      <c r="CE2420" s="1" t="s">
        <v>167</v>
      </c>
      <c r="CF2420" s="1" t="s">
        <v>117</v>
      </c>
      <c r="CG2420" s="1">
        <v>96950</v>
      </c>
      <c r="CH2420" s="3">
        <v>17.87</v>
      </c>
      <c r="CI2420" s="3">
        <v>17.87</v>
      </c>
      <c r="CJ2420" s="3">
        <v>26.81</v>
      </c>
      <c r="CK2420" s="3">
        <v>26.81</v>
      </c>
      <c r="CL2420" s="1" t="s">
        <v>137</v>
      </c>
      <c r="CM2420" s="1" t="s">
        <v>138</v>
      </c>
      <c r="CN2420" s="1" t="s">
        <v>139</v>
      </c>
      <c r="CP2420" s="1" t="s">
        <v>111</v>
      </c>
      <c r="CQ2420" s="1" t="s">
        <v>111</v>
      </c>
      <c r="CR2420" s="1" t="s">
        <v>111</v>
      </c>
      <c r="CS2420" s="1" t="s">
        <v>111</v>
      </c>
      <c r="CT2420" s="1" t="s">
        <v>138</v>
      </c>
      <c r="CU2420" s="1" t="s">
        <v>111</v>
      </c>
      <c r="CV2420" s="1" t="s">
        <v>138</v>
      </c>
      <c r="CW2420" s="1" t="s">
        <v>138</v>
      </c>
      <c r="CX2420" s="1">
        <v>16702855499</v>
      </c>
      <c r="CY2420" s="1" t="s">
        <v>21413</v>
      </c>
      <c r="CZ2420" s="1" t="s">
        <v>138</v>
      </c>
      <c r="DA2420" s="1" t="s">
        <v>111</v>
      </c>
      <c r="DB2420" s="1" t="s">
        <v>112</v>
      </c>
      <c r="DC2420" s="1" t="s">
        <v>3050</v>
      </c>
      <c r="DD2420" s="1" t="s">
        <v>3376</v>
      </c>
      <c r="DE2420" s="1" t="s">
        <v>3384</v>
      </c>
      <c r="DF2420" s="1" t="s">
        <v>3379</v>
      </c>
      <c r="DG2420" s="1" t="s">
        <v>3378</v>
      </c>
    </row>
    <row r="2421" spans="1:111" ht="15.6" customHeight="1" x14ac:dyDescent="0.25">
      <c r="A2421" s="1" t="s">
        <v>21420</v>
      </c>
      <c r="B2421" s="1" t="s">
        <v>238</v>
      </c>
      <c r="C2421" s="2">
        <v>44204.299558449071</v>
      </c>
      <c r="D2421" s="2">
        <v>44245</v>
      </c>
      <c r="E2421" s="1" t="s">
        <v>180</v>
      </c>
      <c r="G2421" s="1" t="s">
        <v>112</v>
      </c>
      <c r="H2421" s="1" t="s">
        <v>111</v>
      </c>
      <c r="I2421" s="1" t="s">
        <v>112</v>
      </c>
      <c r="J2421" s="1" t="s">
        <v>21421</v>
      </c>
      <c r="K2421" s="1" t="s">
        <v>21422</v>
      </c>
      <c r="L2421" s="1" t="s">
        <v>21423</v>
      </c>
      <c r="N2421" s="1" t="s">
        <v>116</v>
      </c>
      <c r="O2421" s="1" t="s">
        <v>117</v>
      </c>
      <c r="P2421" s="9">
        <v>96950</v>
      </c>
      <c r="Q2421" s="1" t="s">
        <v>118</v>
      </c>
      <c r="S2421" s="1">
        <v>16707898261</v>
      </c>
      <c r="U2421" s="1">
        <v>454110</v>
      </c>
      <c r="V2421" s="1" t="s">
        <v>119</v>
      </c>
      <c r="X2421" s="1" t="s">
        <v>1300</v>
      </c>
      <c r="Y2421" s="1" t="s">
        <v>21424</v>
      </c>
      <c r="Z2421" s="1" t="s">
        <v>4372</v>
      </c>
      <c r="AA2421" s="1" t="s">
        <v>245</v>
      </c>
      <c r="AB2421" s="1" t="s">
        <v>21425</v>
      </c>
      <c r="AC2421" s="1" t="s">
        <v>12741</v>
      </c>
      <c r="AD2421" s="1" t="s">
        <v>116</v>
      </c>
      <c r="AE2421" s="1" t="s">
        <v>117</v>
      </c>
      <c r="AF2421" s="9">
        <v>96950</v>
      </c>
      <c r="AG2421" s="1" t="s">
        <v>118</v>
      </c>
      <c r="AI2421" s="1">
        <v>16707898261</v>
      </c>
      <c r="AK2421" s="1" t="s">
        <v>575</v>
      </c>
      <c r="BC2421" s="1" t="str">
        <f>"11-1021.00"</f>
        <v>11-1021.00</v>
      </c>
      <c r="BD2421" s="1" t="s">
        <v>248</v>
      </c>
      <c r="BE2421" s="1" t="s">
        <v>21426</v>
      </c>
      <c r="BF2421" s="1" t="s">
        <v>373</v>
      </c>
      <c r="BG2421" s="1">
        <v>1</v>
      </c>
      <c r="BH2421" s="1">
        <v>1</v>
      </c>
      <c r="BI2421" s="2">
        <v>44227</v>
      </c>
      <c r="BJ2421" s="2">
        <v>44591</v>
      </c>
      <c r="BK2421" s="2">
        <v>44245</v>
      </c>
      <c r="BL2421" s="2">
        <v>44591</v>
      </c>
      <c r="BM2421" s="1">
        <v>35</v>
      </c>
      <c r="BN2421" s="1">
        <v>0</v>
      </c>
      <c r="BO2421" s="1">
        <v>7</v>
      </c>
      <c r="BP2421" s="1">
        <v>7</v>
      </c>
      <c r="BQ2421" s="1">
        <v>7</v>
      </c>
      <c r="BR2421" s="1">
        <v>7</v>
      </c>
      <c r="BS2421" s="1">
        <v>7</v>
      </c>
      <c r="BT2421" s="1">
        <v>0</v>
      </c>
      <c r="BU2421" s="1" t="str">
        <f>"9:00 AM"</f>
        <v>9:00 AM</v>
      </c>
      <c r="BV2421" s="1" t="str">
        <f>"5:00 PM"</f>
        <v>5:00 PM</v>
      </c>
      <c r="BW2421" s="1" t="s">
        <v>392</v>
      </c>
      <c r="BX2421" s="1">
        <v>0</v>
      </c>
      <c r="BY2421" s="1">
        <v>24</v>
      </c>
      <c r="BZ2421" s="1" t="s">
        <v>112</v>
      </c>
      <c r="CA2421" s="1">
        <v>0</v>
      </c>
      <c r="CB2421" s="4" t="s">
        <v>21427</v>
      </c>
      <c r="CC2421" s="1" t="s">
        <v>12741</v>
      </c>
      <c r="CD2421" s="1" t="s">
        <v>21423</v>
      </c>
      <c r="CE2421" s="1" t="s">
        <v>116</v>
      </c>
      <c r="CF2421" s="1" t="s">
        <v>117</v>
      </c>
      <c r="CG2421" s="1">
        <v>96950</v>
      </c>
      <c r="CH2421" s="3">
        <v>22.55</v>
      </c>
      <c r="CI2421" s="3">
        <v>22.55</v>
      </c>
      <c r="CJ2421" s="3">
        <v>33.82</v>
      </c>
      <c r="CK2421" s="3">
        <v>33.82</v>
      </c>
      <c r="CL2421" s="1" t="s">
        <v>137</v>
      </c>
      <c r="CM2421" s="1" t="s">
        <v>582</v>
      </c>
      <c r="CN2421" s="1" t="s">
        <v>139</v>
      </c>
      <c r="CP2421" s="1" t="s">
        <v>112</v>
      </c>
      <c r="CQ2421" s="1" t="s">
        <v>111</v>
      </c>
      <c r="CR2421" s="1" t="s">
        <v>111</v>
      </c>
      <c r="CS2421" s="1" t="s">
        <v>111</v>
      </c>
      <c r="CT2421" s="1" t="s">
        <v>138</v>
      </c>
      <c r="CU2421" s="1" t="s">
        <v>111</v>
      </c>
      <c r="CV2421" s="1" t="s">
        <v>138</v>
      </c>
      <c r="CW2421" s="1" t="s">
        <v>583</v>
      </c>
      <c r="CX2421" s="1">
        <v>16702337461</v>
      </c>
      <c r="CY2421" s="1" t="s">
        <v>575</v>
      </c>
      <c r="CZ2421" s="1" t="s">
        <v>428</v>
      </c>
      <c r="DA2421" s="1" t="s">
        <v>111</v>
      </c>
      <c r="DB2421" s="1" t="s">
        <v>112</v>
      </c>
    </row>
    <row r="2422" spans="1:111" ht="15.6" customHeight="1" x14ac:dyDescent="0.25">
      <c r="A2422" s="1" t="s">
        <v>21438</v>
      </c>
      <c r="B2422" s="1" t="s">
        <v>238</v>
      </c>
      <c r="C2422" s="2">
        <v>44293.386951736109</v>
      </c>
      <c r="D2422" s="2">
        <v>44329</v>
      </c>
      <c r="E2422" s="1" t="s">
        <v>110</v>
      </c>
      <c r="F2422" s="2">
        <v>44468.833333333336</v>
      </c>
      <c r="G2422" s="1" t="s">
        <v>111</v>
      </c>
      <c r="H2422" s="1" t="s">
        <v>112</v>
      </c>
      <c r="I2422" s="1" t="s">
        <v>112</v>
      </c>
      <c r="J2422" s="1" t="s">
        <v>2577</v>
      </c>
      <c r="K2422" s="1" t="s">
        <v>2578</v>
      </c>
      <c r="L2422" s="1" t="s">
        <v>2579</v>
      </c>
      <c r="M2422" s="1" t="s">
        <v>1130</v>
      </c>
      <c r="N2422" s="1" t="s">
        <v>116</v>
      </c>
      <c r="O2422" s="1" t="s">
        <v>117</v>
      </c>
      <c r="P2422" s="9">
        <v>96950</v>
      </c>
      <c r="Q2422" s="1" t="s">
        <v>118</v>
      </c>
      <c r="R2422" s="1" t="s">
        <v>117</v>
      </c>
      <c r="S2422" s="1">
        <v>16709898771</v>
      </c>
      <c r="U2422" s="1">
        <v>81121</v>
      </c>
      <c r="V2422" s="1" t="s">
        <v>119</v>
      </c>
      <c r="X2422" s="1" t="s">
        <v>3354</v>
      </c>
      <c r="Y2422" s="1" t="s">
        <v>3355</v>
      </c>
      <c r="Z2422" s="1" t="s">
        <v>2019</v>
      </c>
      <c r="AA2422" s="1" t="s">
        <v>357</v>
      </c>
      <c r="AB2422" s="1" t="s">
        <v>2579</v>
      </c>
      <c r="AC2422" s="1" t="s">
        <v>1130</v>
      </c>
      <c r="AD2422" s="1" t="s">
        <v>116</v>
      </c>
      <c r="AE2422" s="1" t="s">
        <v>117</v>
      </c>
      <c r="AF2422" s="9">
        <v>96950</v>
      </c>
      <c r="AG2422" s="1" t="s">
        <v>118</v>
      </c>
      <c r="AH2422" s="1" t="s">
        <v>117</v>
      </c>
      <c r="AI2422" s="1">
        <v>16709898771</v>
      </c>
      <c r="AK2422" s="1" t="s">
        <v>2581</v>
      </c>
      <c r="BC2422" s="1" t="str">
        <f>"49-9071.00"</f>
        <v>49-9071.00</v>
      </c>
      <c r="BD2422" s="1" t="s">
        <v>214</v>
      </c>
      <c r="BE2422" s="1" t="s">
        <v>18608</v>
      </c>
      <c r="BF2422" s="1" t="s">
        <v>212</v>
      </c>
      <c r="BG2422" s="1">
        <v>3</v>
      </c>
      <c r="BH2422" s="1">
        <v>3</v>
      </c>
      <c r="BI2422" s="2">
        <v>44470</v>
      </c>
      <c r="BJ2422" s="2">
        <v>44834</v>
      </c>
      <c r="BK2422" s="2">
        <v>44470</v>
      </c>
      <c r="BL2422" s="2">
        <v>44834</v>
      </c>
      <c r="BM2422" s="1">
        <v>35</v>
      </c>
      <c r="BN2422" s="1">
        <v>5</v>
      </c>
      <c r="BO2422" s="1">
        <v>5</v>
      </c>
      <c r="BP2422" s="1">
        <v>5</v>
      </c>
      <c r="BQ2422" s="1">
        <v>5</v>
      </c>
      <c r="BR2422" s="1">
        <v>5</v>
      </c>
      <c r="BS2422" s="1">
        <v>5</v>
      </c>
      <c r="BT2422" s="1">
        <v>5</v>
      </c>
      <c r="BU2422" s="1" t="str">
        <f>"5:30 PM"</f>
        <v>5:30 PM</v>
      </c>
      <c r="BV2422" s="1" t="str">
        <f>"10:30 PM"</f>
        <v>10:30 PM</v>
      </c>
      <c r="BW2422" s="1" t="s">
        <v>135</v>
      </c>
      <c r="BX2422" s="1">
        <v>0</v>
      </c>
      <c r="BY2422" s="1">
        <v>12</v>
      </c>
      <c r="BZ2422" s="1" t="s">
        <v>112</v>
      </c>
      <c r="CA2422" s="1">
        <v>0</v>
      </c>
      <c r="CB2422" s="1" t="s">
        <v>7050</v>
      </c>
      <c r="CC2422" s="1" t="s">
        <v>2579</v>
      </c>
      <c r="CD2422" s="1" t="s">
        <v>1130</v>
      </c>
      <c r="CE2422" s="1" t="s">
        <v>116</v>
      </c>
      <c r="CF2422" s="1" t="s">
        <v>117</v>
      </c>
      <c r="CG2422" s="1">
        <v>96950</v>
      </c>
      <c r="CH2422" s="3">
        <v>8.7100000000000009</v>
      </c>
      <c r="CI2422" s="3">
        <v>9</v>
      </c>
      <c r="CJ2422" s="3">
        <v>13.06</v>
      </c>
      <c r="CK2422" s="3">
        <v>13.5</v>
      </c>
      <c r="CL2422" s="1" t="s">
        <v>137</v>
      </c>
      <c r="CM2422" s="1" t="s">
        <v>138</v>
      </c>
      <c r="CN2422" s="1" t="s">
        <v>218</v>
      </c>
      <c r="CP2422" s="1" t="s">
        <v>112</v>
      </c>
      <c r="CQ2422" s="1" t="s">
        <v>111</v>
      </c>
      <c r="CR2422" s="1" t="s">
        <v>111</v>
      </c>
      <c r="CS2422" s="1" t="s">
        <v>111</v>
      </c>
      <c r="CT2422" s="1" t="s">
        <v>138</v>
      </c>
      <c r="CU2422" s="1" t="s">
        <v>111</v>
      </c>
      <c r="CV2422" s="1" t="s">
        <v>138</v>
      </c>
      <c r="CW2422" s="1" t="s">
        <v>1324</v>
      </c>
      <c r="CX2422" s="1">
        <v>16708988771</v>
      </c>
      <c r="CY2422" s="1" t="s">
        <v>2581</v>
      </c>
      <c r="CZ2422" s="1" t="s">
        <v>138</v>
      </c>
      <c r="DA2422" s="1" t="s">
        <v>111</v>
      </c>
      <c r="DB2422" s="1" t="s">
        <v>112</v>
      </c>
    </row>
    <row r="2423" spans="1:111" ht="15.6" customHeight="1" x14ac:dyDescent="0.25">
      <c r="A2423" s="1" t="s">
        <v>21439</v>
      </c>
      <c r="B2423" s="1" t="s">
        <v>238</v>
      </c>
      <c r="C2423" s="2">
        <v>44291.036280324071</v>
      </c>
      <c r="D2423" s="2">
        <v>44328</v>
      </c>
      <c r="E2423" s="1" t="s">
        <v>110</v>
      </c>
      <c r="F2423" s="2">
        <v>44468.833333333336</v>
      </c>
      <c r="G2423" s="1" t="s">
        <v>112</v>
      </c>
      <c r="H2423" s="1" t="s">
        <v>112</v>
      </c>
      <c r="I2423" s="1" t="s">
        <v>112</v>
      </c>
      <c r="J2423" s="1" t="s">
        <v>6230</v>
      </c>
      <c r="K2423" s="1" t="s">
        <v>138</v>
      </c>
      <c r="L2423" s="1" t="s">
        <v>6231</v>
      </c>
      <c r="M2423" s="1" t="s">
        <v>6232</v>
      </c>
      <c r="N2423" s="1" t="s">
        <v>2131</v>
      </c>
      <c r="O2423" s="1" t="s">
        <v>117</v>
      </c>
      <c r="P2423" s="9">
        <v>96950</v>
      </c>
      <c r="Q2423" s="1" t="s">
        <v>118</v>
      </c>
      <c r="R2423" s="1" t="s">
        <v>138</v>
      </c>
      <c r="S2423" s="1">
        <v>16703226031</v>
      </c>
      <c r="U2423" s="1">
        <v>42441</v>
      </c>
      <c r="V2423" s="1" t="s">
        <v>119</v>
      </c>
      <c r="X2423" s="1" t="s">
        <v>6233</v>
      </c>
      <c r="Y2423" s="1" t="s">
        <v>2672</v>
      </c>
      <c r="Z2423" s="1" t="s">
        <v>6234</v>
      </c>
      <c r="AA2423" s="1" t="s">
        <v>6235</v>
      </c>
      <c r="AB2423" s="1" t="s">
        <v>6231</v>
      </c>
      <c r="AC2423" s="1" t="s">
        <v>6232</v>
      </c>
      <c r="AD2423" s="1" t="s">
        <v>2131</v>
      </c>
      <c r="AE2423" s="1" t="s">
        <v>117</v>
      </c>
      <c r="AF2423" s="9">
        <v>96950</v>
      </c>
      <c r="AG2423" s="1" t="s">
        <v>118</v>
      </c>
      <c r="AH2423" s="1" t="s">
        <v>138</v>
      </c>
      <c r="AI2423" s="1">
        <v>16703226031</v>
      </c>
      <c r="AK2423" s="1" t="s">
        <v>6236</v>
      </c>
      <c r="AL2423" s="1" t="s">
        <v>653</v>
      </c>
      <c r="AM2423" s="1" t="s">
        <v>6237</v>
      </c>
      <c r="AN2423" s="1" t="s">
        <v>6238</v>
      </c>
      <c r="AO2423" s="1" t="s">
        <v>6239</v>
      </c>
      <c r="AP2423" s="1" t="s">
        <v>6240</v>
      </c>
      <c r="AR2423" s="1" t="s">
        <v>690</v>
      </c>
      <c r="AS2423" s="1" t="s">
        <v>691</v>
      </c>
      <c r="AT2423" s="9">
        <v>96913</v>
      </c>
      <c r="AU2423" s="1" t="s">
        <v>118</v>
      </c>
      <c r="AV2423" s="1" t="s">
        <v>138</v>
      </c>
      <c r="AW2423" s="1">
        <v>16716461222</v>
      </c>
      <c r="AX2423" s="1">
        <v>111</v>
      </c>
      <c r="AY2423" s="1" t="s">
        <v>6241</v>
      </c>
      <c r="AZ2423" s="1" t="s">
        <v>6242</v>
      </c>
      <c r="BA2423" s="1" t="s">
        <v>691</v>
      </c>
      <c r="BB2423" s="1" t="s">
        <v>6243</v>
      </c>
      <c r="BC2423" s="1" t="str">
        <f>"43-3031.00"</f>
        <v>43-3031.00</v>
      </c>
      <c r="BD2423" s="1" t="s">
        <v>389</v>
      </c>
      <c r="BE2423" s="1" t="s">
        <v>21440</v>
      </c>
      <c r="BF2423" s="1" t="s">
        <v>1279</v>
      </c>
      <c r="BG2423" s="1">
        <v>1</v>
      </c>
      <c r="BH2423" s="1">
        <v>1</v>
      </c>
      <c r="BI2423" s="2">
        <v>44470</v>
      </c>
      <c r="BJ2423" s="2">
        <v>44834</v>
      </c>
      <c r="BK2423" s="2">
        <v>44470</v>
      </c>
      <c r="BL2423" s="2">
        <v>44834</v>
      </c>
      <c r="BM2423" s="1">
        <v>40</v>
      </c>
      <c r="BN2423" s="1">
        <v>0</v>
      </c>
      <c r="BO2423" s="1">
        <v>8</v>
      </c>
      <c r="BP2423" s="1">
        <v>8</v>
      </c>
      <c r="BQ2423" s="1">
        <v>8</v>
      </c>
      <c r="BR2423" s="1">
        <v>8</v>
      </c>
      <c r="BS2423" s="1">
        <v>8</v>
      </c>
      <c r="BT2423" s="1">
        <v>0</v>
      </c>
      <c r="BU2423" s="1" t="str">
        <f>"8:00 AM"</f>
        <v>8:00 AM</v>
      </c>
      <c r="BV2423" s="1" t="str">
        <f>"5:00 PM"</f>
        <v>5:00 PM</v>
      </c>
      <c r="BW2423" s="1" t="s">
        <v>392</v>
      </c>
      <c r="BX2423" s="1">
        <v>0</v>
      </c>
      <c r="BY2423" s="1">
        <v>12</v>
      </c>
      <c r="BZ2423" s="1" t="s">
        <v>112</v>
      </c>
      <c r="CA2423" s="1">
        <v>0</v>
      </c>
      <c r="CB2423" s="1" t="s">
        <v>21441</v>
      </c>
      <c r="CC2423" s="1" t="s">
        <v>6231</v>
      </c>
      <c r="CD2423" s="1" t="s">
        <v>6232</v>
      </c>
      <c r="CE2423" s="1" t="s">
        <v>2131</v>
      </c>
      <c r="CF2423" s="1" t="s">
        <v>117</v>
      </c>
      <c r="CG2423" s="1">
        <v>96950</v>
      </c>
      <c r="CH2423" s="3">
        <v>9.8699999999999992</v>
      </c>
      <c r="CI2423" s="3">
        <v>9.8699999999999992</v>
      </c>
      <c r="CJ2423" s="3">
        <v>14.81</v>
      </c>
      <c r="CK2423" s="3">
        <v>14.81</v>
      </c>
      <c r="CL2423" s="1" t="s">
        <v>137</v>
      </c>
      <c r="CM2423" s="1" t="s">
        <v>9550</v>
      </c>
      <c r="CN2423" s="1" t="s">
        <v>139</v>
      </c>
      <c r="CP2423" s="1" t="s">
        <v>112</v>
      </c>
      <c r="CQ2423" s="1" t="s">
        <v>111</v>
      </c>
      <c r="CR2423" s="1" t="s">
        <v>111</v>
      </c>
      <c r="CS2423" s="1" t="s">
        <v>111</v>
      </c>
      <c r="CT2423" s="1" t="s">
        <v>138</v>
      </c>
      <c r="CU2423" s="1" t="s">
        <v>111</v>
      </c>
      <c r="CV2423" s="1" t="s">
        <v>111</v>
      </c>
      <c r="CW2423" s="1" t="s">
        <v>9551</v>
      </c>
      <c r="CX2423" s="1">
        <v>16703226031</v>
      </c>
      <c r="CY2423" s="1" t="s">
        <v>6236</v>
      </c>
      <c r="CZ2423" s="1" t="s">
        <v>138</v>
      </c>
      <c r="DA2423" s="1" t="s">
        <v>111</v>
      </c>
      <c r="DB2423" s="1" t="s">
        <v>112</v>
      </c>
      <c r="DC2423" s="1" t="s">
        <v>6237</v>
      </c>
      <c r="DD2423" s="1" t="s">
        <v>6238</v>
      </c>
      <c r="DE2423" s="1" t="s">
        <v>892</v>
      </c>
      <c r="DF2423" s="1" t="s">
        <v>6242</v>
      </c>
      <c r="DG2423" s="1" t="s">
        <v>6241</v>
      </c>
    </row>
    <row r="2424" spans="1:111" ht="15.6" customHeight="1" x14ac:dyDescent="0.25">
      <c r="A2424" s="1" t="s">
        <v>21442</v>
      </c>
      <c r="B2424" s="1" t="s">
        <v>238</v>
      </c>
      <c r="C2424" s="2">
        <v>44294.053160763891</v>
      </c>
      <c r="D2424" s="2">
        <v>44330</v>
      </c>
      <c r="E2424" s="1" t="s">
        <v>110</v>
      </c>
      <c r="F2424" s="2">
        <v>44468.833333333336</v>
      </c>
      <c r="G2424" s="1" t="s">
        <v>112</v>
      </c>
      <c r="H2424" s="1" t="s">
        <v>112</v>
      </c>
      <c r="I2424" s="1" t="s">
        <v>112</v>
      </c>
      <c r="J2424" s="1" t="s">
        <v>382</v>
      </c>
      <c r="K2424" s="1" t="s">
        <v>383</v>
      </c>
      <c r="L2424" s="1" t="s">
        <v>16874</v>
      </c>
      <c r="N2424" s="1" t="s">
        <v>116</v>
      </c>
      <c r="O2424" s="1" t="s">
        <v>117</v>
      </c>
      <c r="P2424" s="9">
        <v>96950</v>
      </c>
      <c r="Q2424" s="1" t="s">
        <v>118</v>
      </c>
      <c r="R2424" s="1" t="s">
        <v>138</v>
      </c>
      <c r="S2424" s="1">
        <v>16702345201</v>
      </c>
      <c r="U2424" s="1">
        <v>81111</v>
      </c>
      <c r="V2424" s="1" t="s">
        <v>119</v>
      </c>
      <c r="X2424" s="1" t="s">
        <v>385</v>
      </c>
      <c r="Y2424" s="1" t="s">
        <v>386</v>
      </c>
      <c r="Z2424" s="1" t="s">
        <v>138</v>
      </c>
      <c r="AA2424" s="1" t="s">
        <v>387</v>
      </c>
      <c r="AB2424" s="1" t="s">
        <v>21443</v>
      </c>
      <c r="AD2424" s="1" t="s">
        <v>116</v>
      </c>
      <c r="AE2424" s="1" t="s">
        <v>117</v>
      </c>
      <c r="AF2424" s="9">
        <v>96950</v>
      </c>
      <c r="AG2424" s="1" t="s">
        <v>118</v>
      </c>
      <c r="AH2424" s="1" t="s">
        <v>138</v>
      </c>
      <c r="AI2424" s="1">
        <v>16702345201</v>
      </c>
      <c r="AK2424" s="1" t="s">
        <v>388</v>
      </c>
      <c r="BC2424" s="1" t="str">
        <f>"49-3023.01"</f>
        <v>49-3023.01</v>
      </c>
      <c r="BD2424" s="1" t="s">
        <v>608</v>
      </c>
      <c r="BE2424" s="1" t="s">
        <v>21444</v>
      </c>
      <c r="BF2424" s="1" t="s">
        <v>610</v>
      </c>
      <c r="BG2424" s="1">
        <v>2</v>
      </c>
      <c r="BH2424" s="1">
        <v>2</v>
      </c>
      <c r="BI2424" s="2">
        <v>44470</v>
      </c>
      <c r="BJ2424" s="2">
        <v>44834</v>
      </c>
      <c r="BK2424" s="2">
        <v>44470</v>
      </c>
      <c r="BL2424" s="2">
        <v>44834</v>
      </c>
      <c r="BM2424" s="1">
        <v>35</v>
      </c>
      <c r="BN2424" s="1">
        <v>0</v>
      </c>
      <c r="BO2424" s="1">
        <v>7</v>
      </c>
      <c r="BP2424" s="1">
        <v>7</v>
      </c>
      <c r="BQ2424" s="1">
        <v>7</v>
      </c>
      <c r="BR2424" s="1">
        <v>7</v>
      </c>
      <c r="BS2424" s="1">
        <v>7</v>
      </c>
      <c r="BT2424" s="1">
        <v>0</v>
      </c>
      <c r="BU2424" s="1" t="str">
        <f>"8:00 AM"</f>
        <v>8:00 AM</v>
      </c>
      <c r="BV2424" s="1" t="str">
        <f>"4:00 PM"</f>
        <v>4:00 PM</v>
      </c>
      <c r="BW2424" s="1" t="s">
        <v>135</v>
      </c>
      <c r="BX2424" s="1">
        <v>0</v>
      </c>
      <c r="BY2424" s="1">
        <v>12</v>
      </c>
      <c r="BZ2424" s="1" t="s">
        <v>112</v>
      </c>
      <c r="CA2424" s="1">
        <v>0</v>
      </c>
      <c r="CB2424" s="1" t="s">
        <v>21445</v>
      </c>
      <c r="CC2424" s="1" t="s">
        <v>21446</v>
      </c>
      <c r="CE2424" s="1" t="s">
        <v>116</v>
      </c>
      <c r="CF2424" s="1" t="s">
        <v>117</v>
      </c>
      <c r="CG2424" s="1">
        <v>96950</v>
      </c>
      <c r="CH2424" s="3">
        <v>8.75</v>
      </c>
      <c r="CI2424" s="3">
        <v>8.75</v>
      </c>
      <c r="CJ2424" s="3">
        <v>13.13</v>
      </c>
      <c r="CK2424" s="3">
        <v>13.13</v>
      </c>
      <c r="CL2424" s="1" t="s">
        <v>137</v>
      </c>
      <c r="CN2424" s="1" t="s">
        <v>139</v>
      </c>
      <c r="CP2424" s="1" t="s">
        <v>112</v>
      </c>
      <c r="CQ2424" s="1" t="s">
        <v>111</v>
      </c>
      <c r="CR2424" s="1" t="s">
        <v>112</v>
      </c>
      <c r="CS2424" s="1" t="s">
        <v>111</v>
      </c>
      <c r="CT2424" s="1" t="s">
        <v>138</v>
      </c>
      <c r="CU2424" s="1" t="s">
        <v>111</v>
      </c>
      <c r="CV2424" s="1" t="s">
        <v>138</v>
      </c>
      <c r="CW2424" s="1" t="s">
        <v>3797</v>
      </c>
      <c r="CX2424" s="1">
        <v>16702345201</v>
      </c>
      <c r="CY2424" s="1" t="s">
        <v>388</v>
      </c>
      <c r="CZ2424" s="1" t="s">
        <v>138</v>
      </c>
      <c r="DA2424" s="1" t="s">
        <v>111</v>
      </c>
      <c r="DB2424" s="1" t="s">
        <v>112</v>
      </c>
    </row>
    <row r="2425" spans="1:111" ht="15.6" customHeight="1" x14ac:dyDescent="0.25">
      <c r="A2425" s="1" t="s">
        <v>21455</v>
      </c>
      <c r="B2425" s="1" t="s">
        <v>238</v>
      </c>
      <c r="C2425" s="2">
        <v>44298.218816782406</v>
      </c>
      <c r="D2425" s="2">
        <v>44329</v>
      </c>
      <c r="E2425" s="1" t="s">
        <v>110</v>
      </c>
      <c r="F2425" s="2">
        <v>44468.833333333336</v>
      </c>
      <c r="G2425" s="1" t="s">
        <v>112</v>
      </c>
      <c r="H2425" s="1" t="s">
        <v>112</v>
      </c>
      <c r="I2425" s="1" t="s">
        <v>112</v>
      </c>
      <c r="J2425" s="1" t="s">
        <v>2758</v>
      </c>
      <c r="K2425" s="1" t="s">
        <v>1979</v>
      </c>
      <c r="L2425" s="1" t="s">
        <v>941</v>
      </c>
      <c r="M2425" s="1" t="s">
        <v>942</v>
      </c>
      <c r="N2425" s="1" t="s">
        <v>116</v>
      </c>
      <c r="O2425" s="1" t="s">
        <v>117</v>
      </c>
      <c r="P2425" s="9">
        <v>96950</v>
      </c>
      <c r="Q2425" s="1" t="s">
        <v>118</v>
      </c>
      <c r="S2425" s="1">
        <v>16702352883</v>
      </c>
      <c r="U2425" s="1">
        <v>561320</v>
      </c>
      <c r="V2425" s="1" t="s">
        <v>119</v>
      </c>
      <c r="X2425" s="1" t="s">
        <v>525</v>
      </c>
      <c r="Y2425" s="1" t="s">
        <v>526</v>
      </c>
      <c r="Z2425" s="1" t="s">
        <v>527</v>
      </c>
      <c r="AA2425" s="1" t="s">
        <v>528</v>
      </c>
      <c r="AB2425" s="1" t="s">
        <v>523</v>
      </c>
      <c r="AC2425" s="1" t="s">
        <v>529</v>
      </c>
      <c r="AD2425" s="1" t="s">
        <v>167</v>
      </c>
      <c r="AE2425" s="1" t="s">
        <v>117</v>
      </c>
      <c r="AF2425" s="9">
        <v>96950</v>
      </c>
      <c r="AG2425" s="1" t="s">
        <v>118</v>
      </c>
      <c r="AI2425" s="1">
        <v>16702352883</v>
      </c>
      <c r="AK2425" s="1" t="s">
        <v>530</v>
      </c>
      <c r="BC2425" s="1" t="str">
        <f>"41-2021.00"</f>
        <v>41-2021.00</v>
      </c>
      <c r="BD2425" s="1" t="s">
        <v>6458</v>
      </c>
      <c r="BE2425" s="1" t="s">
        <v>21456</v>
      </c>
      <c r="BF2425" s="1" t="s">
        <v>21457</v>
      </c>
      <c r="BG2425" s="1">
        <v>5</v>
      </c>
      <c r="BH2425" s="1">
        <v>5</v>
      </c>
      <c r="BI2425" s="2">
        <v>44470</v>
      </c>
      <c r="BJ2425" s="2">
        <v>44834</v>
      </c>
      <c r="BK2425" s="2">
        <v>44470</v>
      </c>
      <c r="BL2425" s="2">
        <v>44834</v>
      </c>
      <c r="BM2425" s="1">
        <v>35</v>
      </c>
      <c r="BN2425" s="1">
        <v>0</v>
      </c>
      <c r="BO2425" s="1">
        <v>7</v>
      </c>
      <c r="BP2425" s="1">
        <v>7</v>
      </c>
      <c r="BQ2425" s="1">
        <v>7</v>
      </c>
      <c r="BR2425" s="1">
        <v>7</v>
      </c>
      <c r="BS2425" s="1">
        <v>7</v>
      </c>
      <c r="BT2425" s="1">
        <v>0</v>
      </c>
      <c r="BU2425" s="1" t="str">
        <f>"9:00 AM"</f>
        <v>9:00 AM</v>
      </c>
      <c r="BV2425" s="1" t="str">
        <f>"5:00 PM"</f>
        <v>5:00 PM</v>
      </c>
      <c r="BW2425" s="1" t="s">
        <v>135</v>
      </c>
      <c r="BX2425" s="1">
        <v>0</v>
      </c>
      <c r="BY2425" s="1">
        <v>12</v>
      </c>
      <c r="BZ2425" s="1" t="s">
        <v>112</v>
      </c>
      <c r="CA2425" s="1">
        <v>0</v>
      </c>
      <c r="CB2425" s="4" t="s">
        <v>21458</v>
      </c>
      <c r="CC2425" s="1" t="s">
        <v>941</v>
      </c>
      <c r="CD2425" s="1" t="s">
        <v>942</v>
      </c>
      <c r="CE2425" s="1" t="s">
        <v>116</v>
      </c>
      <c r="CF2425" s="1" t="s">
        <v>117</v>
      </c>
      <c r="CG2425" s="1">
        <v>96950</v>
      </c>
      <c r="CH2425" s="3">
        <v>8.6999999999999993</v>
      </c>
      <c r="CI2425" s="3">
        <v>8.6999999999999993</v>
      </c>
      <c r="CJ2425" s="3">
        <v>13.05</v>
      </c>
      <c r="CK2425" s="3">
        <v>13.05</v>
      </c>
      <c r="CL2425" s="1" t="s">
        <v>137</v>
      </c>
      <c r="CM2425" s="1" t="s">
        <v>138</v>
      </c>
      <c r="CN2425" s="1" t="s">
        <v>139</v>
      </c>
      <c r="CP2425" s="1" t="s">
        <v>112</v>
      </c>
      <c r="CQ2425" s="1" t="s">
        <v>111</v>
      </c>
      <c r="CR2425" s="1" t="s">
        <v>112</v>
      </c>
      <c r="CS2425" s="1" t="s">
        <v>111</v>
      </c>
      <c r="CT2425" s="1" t="s">
        <v>111</v>
      </c>
      <c r="CU2425" s="1" t="s">
        <v>111</v>
      </c>
      <c r="CV2425" s="1" t="s">
        <v>138</v>
      </c>
      <c r="CW2425" s="1" t="s">
        <v>138</v>
      </c>
      <c r="CX2425" s="1">
        <v>16702352883</v>
      </c>
      <c r="CY2425" s="1" t="s">
        <v>530</v>
      </c>
      <c r="CZ2425" s="1" t="s">
        <v>138</v>
      </c>
      <c r="DA2425" s="1" t="s">
        <v>111</v>
      </c>
      <c r="DB2425" s="1" t="s">
        <v>112</v>
      </c>
    </row>
    <row r="2426" spans="1:111" ht="15.6" customHeight="1" x14ac:dyDescent="0.25">
      <c r="A2426" s="1" t="s">
        <v>21461</v>
      </c>
      <c r="B2426" s="1" t="s">
        <v>238</v>
      </c>
      <c r="C2426" s="2">
        <v>44329.76998449074</v>
      </c>
      <c r="D2426" s="2">
        <v>44356</v>
      </c>
      <c r="E2426" s="1" t="s">
        <v>110</v>
      </c>
      <c r="F2426" s="2">
        <v>44468.833333333336</v>
      </c>
      <c r="G2426" s="1" t="s">
        <v>112</v>
      </c>
      <c r="H2426" s="1" t="s">
        <v>112</v>
      </c>
      <c r="I2426" s="1" t="s">
        <v>112</v>
      </c>
      <c r="J2426" s="1" t="s">
        <v>4061</v>
      </c>
      <c r="K2426" s="1" t="s">
        <v>2553</v>
      </c>
      <c r="L2426" s="1" t="s">
        <v>3742</v>
      </c>
      <c r="M2426" s="1" t="s">
        <v>2555</v>
      </c>
      <c r="N2426" s="1" t="s">
        <v>4064</v>
      </c>
      <c r="O2426" s="1" t="s">
        <v>117</v>
      </c>
      <c r="P2426" s="9">
        <v>96950</v>
      </c>
      <c r="Q2426" s="1" t="s">
        <v>118</v>
      </c>
      <c r="S2426" s="1">
        <v>16702880407</v>
      </c>
      <c r="T2426" s="1">
        <v>33</v>
      </c>
      <c r="U2426" s="1">
        <v>212312</v>
      </c>
      <c r="V2426" s="1" t="s">
        <v>119</v>
      </c>
      <c r="X2426" s="1" t="s">
        <v>2556</v>
      </c>
      <c r="Y2426" s="1" t="s">
        <v>1544</v>
      </c>
      <c r="Z2426" s="1" t="s">
        <v>656</v>
      </c>
      <c r="AA2426" s="1" t="s">
        <v>373</v>
      </c>
      <c r="AB2426" s="1" t="s">
        <v>3742</v>
      </c>
      <c r="AC2426" s="1" t="s">
        <v>2555</v>
      </c>
      <c r="AD2426" s="1" t="s">
        <v>4064</v>
      </c>
      <c r="AE2426" s="1" t="s">
        <v>117</v>
      </c>
      <c r="AF2426" s="9">
        <v>96950</v>
      </c>
      <c r="AG2426" s="1" t="s">
        <v>118</v>
      </c>
      <c r="AI2426" s="1">
        <v>16702880407</v>
      </c>
      <c r="AJ2426" s="1">
        <v>33</v>
      </c>
      <c r="AK2426" s="1" t="s">
        <v>279</v>
      </c>
      <c r="BC2426" s="1" t="str">
        <f>"53-7032.00"</f>
        <v>53-7032.00</v>
      </c>
      <c r="BD2426" s="1" t="s">
        <v>5542</v>
      </c>
      <c r="BE2426" s="1" t="s">
        <v>7112</v>
      </c>
      <c r="BF2426" s="1" t="s">
        <v>7113</v>
      </c>
      <c r="BG2426" s="1">
        <v>1</v>
      </c>
      <c r="BH2426" s="1">
        <v>1</v>
      </c>
      <c r="BI2426" s="2">
        <v>44469</v>
      </c>
      <c r="BJ2426" s="2">
        <v>44833</v>
      </c>
      <c r="BK2426" s="2">
        <v>44469</v>
      </c>
      <c r="BL2426" s="2">
        <v>44833</v>
      </c>
      <c r="BM2426" s="1">
        <v>40</v>
      </c>
      <c r="BN2426" s="1">
        <v>0</v>
      </c>
      <c r="BO2426" s="1">
        <v>8</v>
      </c>
      <c r="BP2426" s="1">
        <v>8</v>
      </c>
      <c r="BQ2426" s="1">
        <v>8</v>
      </c>
      <c r="BR2426" s="1">
        <v>8</v>
      </c>
      <c r="BS2426" s="1">
        <v>8</v>
      </c>
      <c r="BT2426" s="1">
        <v>0</v>
      </c>
      <c r="BU2426" s="1" t="str">
        <f>"7:00 AM"</f>
        <v>7:00 AM</v>
      </c>
      <c r="BV2426" s="1" t="str">
        <f>"3:30 PM"</f>
        <v>3:30 PM</v>
      </c>
      <c r="BW2426" s="1" t="s">
        <v>135</v>
      </c>
      <c r="BX2426" s="1">
        <v>0</v>
      </c>
      <c r="BY2426" s="1">
        <v>12</v>
      </c>
      <c r="BZ2426" s="1" t="s">
        <v>112</v>
      </c>
      <c r="CB2426" s="1" t="s">
        <v>7114</v>
      </c>
      <c r="CC2426" s="1" t="s">
        <v>3742</v>
      </c>
      <c r="CD2426" s="1" t="s">
        <v>2555</v>
      </c>
      <c r="CE2426" s="1" t="s">
        <v>4064</v>
      </c>
      <c r="CF2426" s="1" t="s">
        <v>117</v>
      </c>
      <c r="CG2426" s="1">
        <v>96950</v>
      </c>
      <c r="CH2426" s="3">
        <v>20.309999999999999</v>
      </c>
      <c r="CI2426" s="3">
        <v>20.309999999999999</v>
      </c>
      <c r="CJ2426" s="3">
        <v>30.47</v>
      </c>
      <c r="CK2426" s="3">
        <v>30.47</v>
      </c>
      <c r="CL2426" s="1" t="s">
        <v>137</v>
      </c>
      <c r="CM2426" s="1" t="s">
        <v>138</v>
      </c>
      <c r="CN2426" s="1" t="s">
        <v>218</v>
      </c>
      <c r="CP2426" s="1" t="s">
        <v>112</v>
      </c>
      <c r="CQ2426" s="1" t="s">
        <v>111</v>
      </c>
      <c r="CR2426" s="1" t="s">
        <v>112</v>
      </c>
      <c r="CS2426" s="1" t="s">
        <v>111</v>
      </c>
      <c r="CT2426" s="1" t="s">
        <v>138</v>
      </c>
      <c r="CU2426" s="1" t="s">
        <v>111</v>
      </c>
      <c r="CV2426" s="1" t="s">
        <v>138</v>
      </c>
      <c r="CW2426" s="1" t="s">
        <v>4070</v>
      </c>
      <c r="CX2426" s="1">
        <v>16702880407</v>
      </c>
      <c r="CY2426" s="1" t="s">
        <v>279</v>
      </c>
      <c r="CZ2426" s="1" t="s">
        <v>380</v>
      </c>
      <c r="DA2426" s="1" t="s">
        <v>111</v>
      </c>
      <c r="DB2426" s="1" t="s">
        <v>112</v>
      </c>
      <c r="DC2426" s="1" t="s">
        <v>362</v>
      </c>
    </row>
    <row r="2427" spans="1:111" ht="15.6" customHeight="1" x14ac:dyDescent="0.25">
      <c r="A2427" s="1" t="s">
        <v>21462</v>
      </c>
      <c r="B2427" s="1" t="s">
        <v>238</v>
      </c>
      <c r="C2427" s="2">
        <v>44293.007498379629</v>
      </c>
      <c r="D2427" s="2">
        <v>44330</v>
      </c>
      <c r="E2427" s="1" t="s">
        <v>110</v>
      </c>
      <c r="F2427" s="2">
        <v>44468.833333333336</v>
      </c>
      <c r="G2427" s="1" t="s">
        <v>112</v>
      </c>
      <c r="H2427" s="1" t="s">
        <v>112</v>
      </c>
      <c r="I2427" s="1" t="s">
        <v>112</v>
      </c>
      <c r="J2427" s="1" t="s">
        <v>1049</v>
      </c>
      <c r="K2427" s="1" t="s">
        <v>1050</v>
      </c>
      <c r="L2427" s="1" t="s">
        <v>1051</v>
      </c>
      <c r="N2427" s="1" t="s">
        <v>116</v>
      </c>
      <c r="O2427" s="1" t="s">
        <v>117</v>
      </c>
      <c r="P2427" s="9">
        <v>96950</v>
      </c>
      <c r="Q2427" s="1" t="s">
        <v>118</v>
      </c>
      <c r="S2427" s="1">
        <v>16702358778</v>
      </c>
      <c r="U2427" s="1">
        <v>23622</v>
      </c>
      <c r="V2427" s="1" t="s">
        <v>119</v>
      </c>
      <c r="X2427" s="1" t="s">
        <v>1052</v>
      </c>
      <c r="Y2427" s="1" t="s">
        <v>1053</v>
      </c>
      <c r="Z2427" s="1" t="s">
        <v>1054</v>
      </c>
      <c r="AA2427" s="1" t="s">
        <v>373</v>
      </c>
      <c r="AB2427" s="1" t="s">
        <v>1051</v>
      </c>
      <c r="AD2427" s="1" t="s">
        <v>116</v>
      </c>
      <c r="AE2427" s="1" t="s">
        <v>117</v>
      </c>
      <c r="AF2427" s="9">
        <v>96950</v>
      </c>
      <c r="AG2427" s="1" t="s">
        <v>118</v>
      </c>
      <c r="AI2427" s="1">
        <v>16702358778</v>
      </c>
      <c r="AK2427" s="1" t="s">
        <v>1055</v>
      </c>
      <c r="BC2427" s="1" t="str">
        <f>"53-3032.00"</f>
        <v>53-3032.00</v>
      </c>
      <c r="BD2427" s="1" t="s">
        <v>991</v>
      </c>
      <c r="BE2427" s="1" t="s">
        <v>21463</v>
      </c>
      <c r="BF2427" s="1" t="s">
        <v>5374</v>
      </c>
      <c r="BG2427" s="1">
        <v>5</v>
      </c>
      <c r="BH2427" s="1">
        <v>5</v>
      </c>
      <c r="BI2427" s="2">
        <v>44470</v>
      </c>
      <c r="BJ2427" s="2">
        <v>44834</v>
      </c>
      <c r="BK2427" s="2">
        <v>44470</v>
      </c>
      <c r="BL2427" s="2">
        <v>44834</v>
      </c>
      <c r="BM2427" s="1">
        <v>40</v>
      </c>
      <c r="BN2427" s="1">
        <v>0</v>
      </c>
      <c r="BO2427" s="1">
        <v>8</v>
      </c>
      <c r="BP2427" s="1">
        <v>8</v>
      </c>
      <c r="BQ2427" s="1">
        <v>8</v>
      </c>
      <c r="BR2427" s="1">
        <v>8</v>
      </c>
      <c r="BS2427" s="1">
        <v>8</v>
      </c>
      <c r="BT2427" s="1">
        <v>0</v>
      </c>
      <c r="BU2427" s="1" t="str">
        <f>"7:30 AM"</f>
        <v>7:30 AM</v>
      </c>
      <c r="BV2427" s="1" t="str">
        <f>"4:30 PM"</f>
        <v>4:30 PM</v>
      </c>
      <c r="BW2427" s="1" t="s">
        <v>135</v>
      </c>
      <c r="BX2427" s="1">
        <v>0</v>
      </c>
      <c r="BY2427" s="1">
        <v>0</v>
      </c>
      <c r="BZ2427" s="1" t="s">
        <v>112</v>
      </c>
      <c r="CA2427" s="1">
        <v>0</v>
      </c>
      <c r="CB2427" s="1" t="s">
        <v>138</v>
      </c>
      <c r="CC2427" s="1" t="s">
        <v>1058</v>
      </c>
      <c r="CE2427" s="1" t="s">
        <v>116</v>
      </c>
      <c r="CF2427" s="1" t="s">
        <v>117</v>
      </c>
      <c r="CG2427" s="1">
        <v>96950</v>
      </c>
      <c r="CH2427" s="3">
        <v>9.1999999999999993</v>
      </c>
      <c r="CI2427" s="3">
        <v>9.1999999999999993</v>
      </c>
      <c r="CJ2427" s="3">
        <v>13.8</v>
      </c>
      <c r="CK2427" s="3">
        <v>13.8</v>
      </c>
      <c r="CL2427" s="1" t="s">
        <v>137</v>
      </c>
      <c r="CN2427" s="1" t="s">
        <v>139</v>
      </c>
      <c r="CP2427" s="1" t="s">
        <v>112</v>
      </c>
      <c r="CQ2427" s="1" t="s">
        <v>111</v>
      </c>
      <c r="CR2427" s="1" t="s">
        <v>111</v>
      </c>
      <c r="CS2427" s="1" t="s">
        <v>111</v>
      </c>
      <c r="CT2427" s="1" t="s">
        <v>138</v>
      </c>
      <c r="CU2427" s="1" t="s">
        <v>111</v>
      </c>
      <c r="CV2427" s="1" t="s">
        <v>111</v>
      </c>
      <c r="CW2427" s="1" t="s">
        <v>1059</v>
      </c>
      <c r="CX2427" s="1">
        <v>16702358778</v>
      </c>
      <c r="CY2427" s="1" t="s">
        <v>1055</v>
      </c>
      <c r="CZ2427" s="1" t="s">
        <v>138</v>
      </c>
      <c r="DA2427" s="1" t="s">
        <v>111</v>
      </c>
      <c r="DB2427" s="1" t="s">
        <v>112</v>
      </c>
    </row>
    <row r="2428" spans="1:111" ht="15.6" customHeight="1" x14ac:dyDescent="0.25">
      <c r="A2428" s="1" t="s">
        <v>21464</v>
      </c>
      <c r="B2428" s="1" t="s">
        <v>238</v>
      </c>
      <c r="C2428" s="2">
        <v>44295.386884490741</v>
      </c>
      <c r="D2428" s="2">
        <v>44336</v>
      </c>
      <c r="E2428" s="1" t="s">
        <v>110</v>
      </c>
      <c r="F2428" s="2">
        <v>44468.833333333336</v>
      </c>
      <c r="G2428" s="1" t="s">
        <v>112</v>
      </c>
      <c r="H2428" s="1" t="s">
        <v>112</v>
      </c>
      <c r="I2428" s="1" t="s">
        <v>112</v>
      </c>
      <c r="J2428" s="1" t="s">
        <v>2949</v>
      </c>
      <c r="K2428" s="1" t="s">
        <v>20041</v>
      </c>
      <c r="L2428" s="1" t="s">
        <v>2304</v>
      </c>
      <c r="M2428" s="1" t="s">
        <v>2305</v>
      </c>
      <c r="N2428" s="1" t="s">
        <v>116</v>
      </c>
      <c r="O2428" s="1" t="s">
        <v>117</v>
      </c>
      <c r="P2428" s="9">
        <v>96950</v>
      </c>
      <c r="Q2428" s="1" t="s">
        <v>118</v>
      </c>
      <c r="R2428" s="1" t="s">
        <v>168</v>
      </c>
      <c r="S2428" s="1">
        <v>16702352743</v>
      </c>
      <c r="U2428" s="1">
        <v>561320</v>
      </c>
      <c r="V2428" s="1" t="s">
        <v>119</v>
      </c>
      <c r="X2428" s="1" t="s">
        <v>2952</v>
      </c>
      <c r="Y2428" s="1" t="s">
        <v>2307</v>
      </c>
      <c r="Z2428" s="1" t="s">
        <v>2497</v>
      </c>
      <c r="AA2428" s="1" t="s">
        <v>12395</v>
      </c>
      <c r="AB2428" s="1" t="s">
        <v>2304</v>
      </c>
      <c r="AC2428" s="1" t="s">
        <v>2305</v>
      </c>
      <c r="AD2428" s="1" t="s">
        <v>116</v>
      </c>
      <c r="AE2428" s="1" t="s">
        <v>117</v>
      </c>
      <c r="AF2428" s="9">
        <v>96950</v>
      </c>
      <c r="AG2428" s="1" t="s">
        <v>118</v>
      </c>
      <c r="AH2428" s="1" t="s">
        <v>168</v>
      </c>
      <c r="AI2428" s="1">
        <v>16702352743</v>
      </c>
      <c r="AK2428" s="1" t="s">
        <v>2954</v>
      </c>
      <c r="BC2428" s="1" t="str">
        <f>"37-2012.00"</f>
        <v>37-2012.00</v>
      </c>
      <c r="BD2428" s="1" t="s">
        <v>576</v>
      </c>
      <c r="BE2428" s="1" t="s">
        <v>20042</v>
      </c>
      <c r="BF2428" s="1" t="s">
        <v>2956</v>
      </c>
      <c r="BG2428" s="1">
        <v>10</v>
      </c>
      <c r="BH2428" s="1">
        <v>10</v>
      </c>
      <c r="BI2428" s="2">
        <v>44470</v>
      </c>
      <c r="BJ2428" s="2">
        <v>44834</v>
      </c>
      <c r="BK2428" s="2">
        <v>44470</v>
      </c>
      <c r="BL2428" s="2">
        <v>44834</v>
      </c>
      <c r="BM2428" s="1">
        <v>35</v>
      </c>
      <c r="BN2428" s="1">
        <v>0</v>
      </c>
      <c r="BO2428" s="1">
        <v>7</v>
      </c>
      <c r="BP2428" s="1">
        <v>7</v>
      </c>
      <c r="BQ2428" s="1">
        <v>7</v>
      </c>
      <c r="BR2428" s="1">
        <v>7</v>
      </c>
      <c r="BS2428" s="1">
        <v>7</v>
      </c>
      <c r="BT2428" s="1">
        <v>0</v>
      </c>
      <c r="BU2428" s="1" t="str">
        <f>"8:00 AM"</f>
        <v>8:00 AM</v>
      </c>
      <c r="BV2428" s="1" t="str">
        <f>"4:00 PM"</f>
        <v>4:00 PM</v>
      </c>
      <c r="BW2428" s="1" t="s">
        <v>230</v>
      </c>
      <c r="BX2428" s="1">
        <v>1</v>
      </c>
      <c r="BY2428" s="1">
        <v>1</v>
      </c>
      <c r="BZ2428" s="1" t="s">
        <v>112</v>
      </c>
      <c r="CA2428" s="1">
        <v>0</v>
      </c>
      <c r="CB2428" s="1" t="s">
        <v>21465</v>
      </c>
      <c r="CC2428" s="1" t="s">
        <v>2304</v>
      </c>
      <c r="CD2428" s="1" t="s">
        <v>20044</v>
      </c>
      <c r="CE2428" s="1" t="s">
        <v>116</v>
      </c>
      <c r="CF2428" s="1" t="s">
        <v>117</v>
      </c>
      <c r="CG2428" s="1">
        <v>96950</v>
      </c>
      <c r="CH2428" s="3">
        <v>7.59</v>
      </c>
      <c r="CI2428" s="3">
        <v>7.65</v>
      </c>
      <c r="CJ2428" s="3">
        <v>11.39</v>
      </c>
      <c r="CK2428" s="3">
        <v>11.48</v>
      </c>
      <c r="CL2428" s="1" t="s">
        <v>137</v>
      </c>
      <c r="CM2428" s="1" t="s">
        <v>331</v>
      </c>
      <c r="CN2428" s="1" t="s">
        <v>139</v>
      </c>
      <c r="CP2428" s="1" t="s">
        <v>112</v>
      </c>
      <c r="CQ2428" s="1" t="s">
        <v>111</v>
      </c>
      <c r="CR2428" s="1" t="s">
        <v>111</v>
      </c>
      <c r="CS2428" s="1" t="s">
        <v>111</v>
      </c>
      <c r="CT2428" s="1" t="s">
        <v>111</v>
      </c>
      <c r="CU2428" s="1" t="s">
        <v>111</v>
      </c>
      <c r="CV2428" s="1" t="s">
        <v>111</v>
      </c>
      <c r="CW2428" s="1" t="s">
        <v>1863</v>
      </c>
      <c r="CX2428" s="1">
        <v>16702352743</v>
      </c>
      <c r="CY2428" s="1" t="s">
        <v>2954</v>
      </c>
      <c r="CZ2428" s="1" t="s">
        <v>873</v>
      </c>
      <c r="DA2428" s="1" t="s">
        <v>111</v>
      </c>
      <c r="DB2428" s="1" t="s">
        <v>112</v>
      </c>
    </row>
    <row r="2429" spans="1:111" ht="15.6" customHeight="1" x14ac:dyDescent="0.25">
      <c r="A2429" s="1" t="s">
        <v>21466</v>
      </c>
      <c r="B2429" s="1" t="s">
        <v>238</v>
      </c>
      <c r="C2429" s="2">
        <v>44291.033101967594</v>
      </c>
      <c r="D2429" s="2">
        <v>44327</v>
      </c>
      <c r="E2429" s="1" t="s">
        <v>110</v>
      </c>
      <c r="F2429" s="2">
        <v>44468.833333333336</v>
      </c>
      <c r="G2429" s="1" t="s">
        <v>112</v>
      </c>
      <c r="H2429" s="1" t="s">
        <v>112</v>
      </c>
      <c r="I2429" s="1" t="s">
        <v>112</v>
      </c>
      <c r="J2429" s="1" t="s">
        <v>1006</v>
      </c>
      <c r="K2429" s="1" t="s">
        <v>21467</v>
      </c>
      <c r="L2429" s="1" t="s">
        <v>1008</v>
      </c>
      <c r="M2429" s="1" t="s">
        <v>116</v>
      </c>
      <c r="N2429" s="1" t="s">
        <v>21468</v>
      </c>
      <c r="O2429" s="1" t="s">
        <v>117</v>
      </c>
      <c r="P2429" s="9">
        <v>96950</v>
      </c>
      <c r="Q2429" s="1" t="s">
        <v>118</v>
      </c>
      <c r="S2429" s="1">
        <v>16702353313</v>
      </c>
      <c r="U2429" s="1">
        <v>72111</v>
      </c>
      <c r="V2429" s="1" t="s">
        <v>119</v>
      </c>
      <c r="X2429" s="1" t="s">
        <v>1010</v>
      </c>
      <c r="Y2429" s="1" t="s">
        <v>1011</v>
      </c>
      <c r="AA2429" s="1" t="s">
        <v>373</v>
      </c>
      <c r="AB2429" s="1" t="s">
        <v>1008</v>
      </c>
      <c r="AC2429" s="1" t="s">
        <v>116</v>
      </c>
      <c r="AD2429" s="1" t="s">
        <v>1009</v>
      </c>
      <c r="AE2429" s="1" t="s">
        <v>117</v>
      </c>
      <c r="AF2429" s="9">
        <v>96950</v>
      </c>
      <c r="AG2429" s="1" t="s">
        <v>118</v>
      </c>
      <c r="AI2429" s="1">
        <v>16702353313</v>
      </c>
      <c r="AK2429" s="1" t="s">
        <v>1012</v>
      </c>
      <c r="BC2429" s="1" t="str">
        <f>"37-2011.00"</f>
        <v>37-2011.00</v>
      </c>
      <c r="BD2429" s="1" t="s">
        <v>676</v>
      </c>
      <c r="BE2429" s="1" t="s">
        <v>21469</v>
      </c>
      <c r="BF2429" s="1" t="s">
        <v>11823</v>
      </c>
      <c r="BG2429" s="1">
        <v>4</v>
      </c>
      <c r="BH2429" s="1">
        <v>4</v>
      </c>
      <c r="BI2429" s="2">
        <v>44470</v>
      </c>
      <c r="BJ2429" s="2">
        <v>44834</v>
      </c>
      <c r="BK2429" s="2">
        <v>44470</v>
      </c>
      <c r="BL2429" s="2">
        <v>44834</v>
      </c>
      <c r="BM2429" s="1">
        <v>36</v>
      </c>
      <c r="BN2429" s="1">
        <v>0</v>
      </c>
      <c r="BO2429" s="1">
        <v>6</v>
      </c>
      <c r="BP2429" s="1">
        <v>6</v>
      </c>
      <c r="BQ2429" s="1">
        <v>6</v>
      </c>
      <c r="BR2429" s="1">
        <v>6</v>
      </c>
      <c r="BS2429" s="1">
        <v>6</v>
      </c>
      <c r="BT2429" s="1">
        <v>6</v>
      </c>
      <c r="BU2429" s="1" t="str">
        <f>"8:00 AM"</f>
        <v>8:00 AM</v>
      </c>
      <c r="BV2429" s="1" t="str">
        <f>"4:00 PM"</f>
        <v>4:00 PM</v>
      </c>
      <c r="BW2429" s="1" t="s">
        <v>135</v>
      </c>
      <c r="BX2429" s="1">
        <v>0</v>
      </c>
      <c r="BY2429" s="1">
        <v>12</v>
      </c>
      <c r="BZ2429" s="1" t="s">
        <v>112</v>
      </c>
      <c r="CA2429" s="1">
        <v>0</v>
      </c>
      <c r="CB2429" s="1" t="s">
        <v>21470</v>
      </c>
      <c r="CC2429" s="1" t="s">
        <v>1017</v>
      </c>
      <c r="CD2429" s="1" t="s">
        <v>116</v>
      </c>
      <c r="CE2429" s="1" t="s">
        <v>1009</v>
      </c>
      <c r="CF2429" s="1" t="s">
        <v>117</v>
      </c>
      <c r="CG2429" s="1">
        <v>96950</v>
      </c>
      <c r="CH2429" s="3">
        <v>8.0500000000000007</v>
      </c>
      <c r="CI2429" s="3">
        <v>8.0500000000000007</v>
      </c>
      <c r="CJ2429" s="3">
        <v>0</v>
      </c>
      <c r="CK2429" s="3">
        <v>0</v>
      </c>
      <c r="CL2429" s="1" t="s">
        <v>137</v>
      </c>
      <c r="CM2429" s="1" t="s">
        <v>138</v>
      </c>
      <c r="CN2429" s="1" t="s">
        <v>139</v>
      </c>
      <c r="CP2429" s="1" t="s">
        <v>111</v>
      </c>
      <c r="CQ2429" s="1" t="s">
        <v>111</v>
      </c>
      <c r="CR2429" s="1" t="s">
        <v>112</v>
      </c>
      <c r="CS2429" s="1" t="s">
        <v>112</v>
      </c>
      <c r="CT2429" s="1" t="s">
        <v>138</v>
      </c>
      <c r="CU2429" s="1" t="s">
        <v>111</v>
      </c>
      <c r="CV2429" s="1" t="s">
        <v>138</v>
      </c>
      <c r="CW2429" s="1" t="s">
        <v>362</v>
      </c>
      <c r="CX2429" s="1">
        <v>16702353313</v>
      </c>
      <c r="CY2429" s="1" t="s">
        <v>1012</v>
      </c>
      <c r="CZ2429" s="1" t="s">
        <v>138</v>
      </c>
      <c r="DA2429" s="1" t="s">
        <v>111</v>
      </c>
      <c r="DB2429" s="1" t="s">
        <v>112</v>
      </c>
      <c r="DC2429" s="1" t="s">
        <v>1018</v>
      </c>
      <c r="DD2429" s="1" t="s">
        <v>1019</v>
      </c>
      <c r="DE2429" s="1" t="s">
        <v>202</v>
      </c>
      <c r="DF2429" s="1" t="s">
        <v>1006</v>
      </c>
      <c r="DG2429" s="1" t="s">
        <v>1012</v>
      </c>
    </row>
    <row r="2430" spans="1:111" ht="15.6" customHeight="1" x14ac:dyDescent="0.25">
      <c r="A2430" s="1" t="s">
        <v>21474</v>
      </c>
      <c r="B2430" s="1" t="s">
        <v>238</v>
      </c>
      <c r="C2430" s="2">
        <v>44344.34363009259</v>
      </c>
      <c r="D2430" s="2">
        <v>44383</v>
      </c>
      <c r="E2430" s="1" t="s">
        <v>110</v>
      </c>
      <c r="F2430" s="2">
        <v>44468.833333333336</v>
      </c>
      <c r="G2430" s="1" t="s">
        <v>111</v>
      </c>
      <c r="H2430" s="1" t="s">
        <v>112</v>
      </c>
      <c r="I2430" s="1" t="s">
        <v>112</v>
      </c>
      <c r="J2430" s="1" t="s">
        <v>2758</v>
      </c>
      <c r="K2430" s="1" t="s">
        <v>1979</v>
      </c>
      <c r="L2430" s="1" t="s">
        <v>941</v>
      </c>
      <c r="M2430" s="1" t="s">
        <v>942</v>
      </c>
      <c r="N2430" s="1" t="s">
        <v>116</v>
      </c>
      <c r="O2430" s="1" t="s">
        <v>117</v>
      </c>
      <c r="P2430" s="9">
        <v>96950</v>
      </c>
      <c r="Q2430" s="1" t="s">
        <v>118</v>
      </c>
      <c r="S2430" s="1">
        <v>16702352883</v>
      </c>
      <c r="U2430" s="1">
        <v>561320</v>
      </c>
      <c r="V2430" s="1" t="s">
        <v>119</v>
      </c>
      <c r="X2430" s="1" t="s">
        <v>943</v>
      </c>
      <c r="Y2430" s="1" t="s">
        <v>944</v>
      </c>
      <c r="Z2430" s="1" t="s">
        <v>945</v>
      </c>
      <c r="AA2430" s="1" t="s">
        <v>373</v>
      </c>
      <c r="AB2430" s="1" t="s">
        <v>373</v>
      </c>
      <c r="AC2430" s="1" t="s">
        <v>942</v>
      </c>
      <c r="AD2430" s="1" t="s">
        <v>116</v>
      </c>
      <c r="AE2430" s="1" t="s">
        <v>117</v>
      </c>
      <c r="AF2430" s="9">
        <v>96950</v>
      </c>
      <c r="AG2430" s="1" t="s">
        <v>118</v>
      </c>
      <c r="AI2430" s="1">
        <v>16702352883</v>
      </c>
      <c r="AK2430" s="1" t="s">
        <v>530</v>
      </c>
      <c r="BC2430" s="1" t="str">
        <f>"31-9011.00"</f>
        <v>31-9011.00</v>
      </c>
      <c r="BD2430" s="1" t="s">
        <v>947</v>
      </c>
      <c r="BE2430" s="1" t="s">
        <v>21475</v>
      </c>
      <c r="BF2430" s="1" t="s">
        <v>16576</v>
      </c>
      <c r="BG2430" s="1">
        <v>1</v>
      </c>
      <c r="BH2430" s="1">
        <v>1</v>
      </c>
      <c r="BI2430" s="2">
        <v>44470</v>
      </c>
      <c r="BJ2430" s="2">
        <v>45565</v>
      </c>
      <c r="BK2430" s="2">
        <v>44470</v>
      </c>
      <c r="BL2430" s="2">
        <v>45565</v>
      </c>
      <c r="BM2430" s="1">
        <v>35</v>
      </c>
      <c r="BN2430" s="1">
        <v>7</v>
      </c>
      <c r="BO2430" s="1">
        <v>0</v>
      </c>
      <c r="BP2430" s="1">
        <v>0</v>
      </c>
      <c r="BQ2430" s="1">
        <v>7</v>
      </c>
      <c r="BR2430" s="1">
        <v>7</v>
      </c>
      <c r="BS2430" s="1">
        <v>7</v>
      </c>
      <c r="BT2430" s="1">
        <v>7</v>
      </c>
      <c r="BU2430" s="1" t="str">
        <f>"5:00 PM"</f>
        <v>5:00 PM</v>
      </c>
      <c r="BV2430" s="1" t="str">
        <f>"12:00 AM"</f>
        <v>12:00 AM</v>
      </c>
      <c r="BW2430" s="1" t="s">
        <v>135</v>
      </c>
      <c r="BX2430" s="1">
        <v>6</v>
      </c>
      <c r="BY2430" s="1">
        <v>12</v>
      </c>
      <c r="BZ2430" s="1" t="s">
        <v>112</v>
      </c>
      <c r="CB2430" s="4" t="s">
        <v>21476</v>
      </c>
      <c r="CC2430" s="1" t="s">
        <v>941</v>
      </c>
      <c r="CD2430" s="1" t="s">
        <v>942</v>
      </c>
      <c r="CE2430" s="1" t="s">
        <v>116</v>
      </c>
      <c r="CF2430" s="1" t="s">
        <v>117</v>
      </c>
      <c r="CG2430" s="1">
        <v>96950</v>
      </c>
      <c r="CH2430" s="3">
        <v>10.6</v>
      </c>
      <c r="CI2430" s="3">
        <v>10.6</v>
      </c>
      <c r="CJ2430" s="3">
        <v>15.9</v>
      </c>
      <c r="CK2430" s="3">
        <v>15.9</v>
      </c>
      <c r="CL2430" s="1" t="s">
        <v>137</v>
      </c>
      <c r="CM2430" s="1" t="s">
        <v>138</v>
      </c>
      <c r="CN2430" s="1" t="s">
        <v>139</v>
      </c>
      <c r="CP2430" s="1" t="s">
        <v>112</v>
      </c>
      <c r="CQ2430" s="1" t="s">
        <v>111</v>
      </c>
      <c r="CR2430" s="1" t="s">
        <v>112</v>
      </c>
      <c r="CS2430" s="1" t="s">
        <v>111</v>
      </c>
      <c r="CT2430" s="1" t="s">
        <v>111</v>
      </c>
      <c r="CU2430" s="1" t="s">
        <v>111</v>
      </c>
      <c r="CV2430" s="1" t="s">
        <v>138</v>
      </c>
      <c r="CW2430" s="1" t="s">
        <v>138</v>
      </c>
      <c r="CX2430" s="1">
        <v>16702352883</v>
      </c>
      <c r="CY2430" s="1" t="s">
        <v>530</v>
      </c>
      <c r="CZ2430" s="1" t="s">
        <v>138</v>
      </c>
      <c r="DA2430" s="1" t="s">
        <v>111</v>
      </c>
      <c r="DB2430" s="1" t="s">
        <v>112</v>
      </c>
    </row>
    <row r="2431" spans="1:111" ht="15.6" customHeight="1" x14ac:dyDescent="0.25">
      <c r="A2431" s="1" t="s">
        <v>21477</v>
      </c>
      <c r="B2431" s="1" t="s">
        <v>238</v>
      </c>
      <c r="C2431" s="2">
        <v>44319.112844560186</v>
      </c>
      <c r="D2431" s="2">
        <v>44350</v>
      </c>
      <c r="E2431" s="1" t="s">
        <v>110</v>
      </c>
      <c r="F2431" s="2">
        <v>44468.833333333336</v>
      </c>
      <c r="G2431" s="1" t="s">
        <v>111</v>
      </c>
      <c r="H2431" s="1" t="s">
        <v>112</v>
      </c>
      <c r="I2431" s="1" t="s">
        <v>112</v>
      </c>
      <c r="J2431" s="1" t="s">
        <v>8873</v>
      </c>
      <c r="L2431" s="1" t="s">
        <v>13693</v>
      </c>
      <c r="N2431" s="1" t="s">
        <v>879</v>
      </c>
      <c r="O2431" s="1" t="s">
        <v>117</v>
      </c>
      <c r="P2431" s="9">
        <v>96950</v>
      </c>
      <c r="Q2431" s="1" t="s">
        <v>118</v>
      </c>
      <c r="S2431" s="1">
        <v>16702342362</v>
      </c>
      <c r="U2431" s="1">
        <v>541330</v>
      </c>
      <c r="V2431" s="1" t="s">
        <v>119</v>
      </c>
      <c r="X2431" s="1" t="s">
        <v>8875</v>
      </c>
      <c r="Y2431" s="1" t="s">
        <v>8876</v>
      </c>
      <c r="Z2431" s="1" t="s">
        <v>721</v>
      </c>
      <c r="AA2431" s="1" t="s">
        <v>245</v>
      </c>
      <c r="AB2431" s="1" t="s">
        <v>8877</v>
      </c>
      <c r="AC2431" s="1" t="s">
        <v>8878</v>
      </c>
      <c r="AD2431" s="1" t="s">
        <v>116</v>
      </c>
      <c r="AE2431" s="1" t="s">
        <v>117</v>
      </c>
      <c r="AF2431" s="9">
        <v>96950</v>
      </c>
      <c r="AG2431" s="1" t="s">
        <v>118</v>
      </c>
      <c r="AI2431" s="1">
        <v>16702342362</v>
      </c>
      <c r="AK2431" s="1" t="s">
        <v>8879</v>
      </c>
      <c r="AL2431" s="1" t="s">
        <v>653</v>
      </c>
      <c r="AM2431" s="1" t="s">
        <v>1614</v>
      </c>
      <c r="AN2431" s="1" t="s">
        <v>8880</v>
      </c>
      <c r="AO2431" s="1" t="s">
        <v>1801</v>
      </c>
      <c r="AP2431" s="1" t="s">
        <v>8882</v>
      </c>
      <c r="AQ2431" s="1" t="s">
        <v>8883</v>
      </c>
      <c r="AR2431" s="1" t="s">
        <v>8884</v>
      </c>
      <c r="AS2431" s="1" t="s">
        <v>691</v>
      </c>
      <c r="AT2431" s="9">
        <v>96910</v>
      </c>
      <c r="AU2431" s="1" t="s">
        <v>118</v>
      </c>
      <c r="AW2431" s="1">
        <v>16714779084</v>
      </c>
      <c r="AY2431" s="1" t="s">
        <v>8885</v>
      </c>
      <c r="AZ2431" s="1" t="s">
        <v>6221</v>
      </c>
      <c r="BA2431" s="1" t="s">
        <v>691</v>
      </c>
      <c r="BB2431" s="1" t="s">
        <v>8886</v>
      </c>
      <c r="BC2431" s="1" t="str">
        <f>"17-3022.00"</f>
        <v>17-3022.00</v>
      </c>
      <c r="BD2431" s="1" t="s">
        <v>602</v>
      </c>
      <c r="BE2431" s="1" t="s">
        <v>18087</v>
      </c>
      <c r="BF2431" s="1" t="s">
        <v>18088</v>
      </c>
      <c r="BG2431" s="1">
        <v>1</v>
      </c>
      <c r="BH2431" s="1">
        <v>1</v>
      </c>
      <c r="BI2431" s="2">
        <v>44470</v>
      </c>
      <c r="BJ2431" s="2">
        <v>44834</v>
      </c>
      <c r="BK2431" s="2">
        <v>44470</v>
      </c>
      <c r="BL2431" s="2">
        <v>44834</v>
      </c>
      <c r="BM2431" s="1">
        <v>35</v>
      </c>
      <c r="BN2431" s="1">
        <v>0</v>
      </c>
      <c r="BO2431" s="1">
        <v>7</v>
      </c>
      <c r="BP2431" s="1">
        <v>7</v>
      </c>
      <c r="BQ2431" s="1">
        <v>7</v>
      </c>
      <c r="BR2431" s="1">
        <v>7</v>
      </c>
      <c r="BS2431" s="1">
        <v>7</v>
      </c>
      <c r="BT2431" s="1">
        <v>0</v>
      </c>
      <c r="BU2431" s="1" t="str">
        <f>"9:00 AM"</f>
        <v>9:00 AM</v>
      </c>
      <c r="BV2431" s="1" t="str">
        <f t="shared" ref="BV2431:BV2442" si="63">"5:00 PM"</f>
        <v>5:00 PM</v>
      </c>
      <c r="BW2431" s="1" t="s">
        <v>135</v>
      </c>
      <c r="BX2431" s="1">
        <v>0</v>
      </c>
      <c r="BY2431" s="1">
        <v>24</v>
      </c>
      <c r="BZ2431" s="1" t="s">
        <v>112</v>
      </c>
      <c r="CA2431" s="1">
        <v>0</v>
      </c>
      <c r="CB2431" s="4" t="s">
        <v>21478</v>
      </c>
      <c r="CC2431" s="1" t="s">
        <v>13698</v>
      </c>
      <c r="CD2431" s="1" t="s">
        <v>5024</v>
      </c>
      <c r="CE2431" s="1" t="s">
        <v>157</v>
      </c>
      <c r="CF2431" s="1" t="s">
        <v>117</v>
      </c>
      <c r="CG2431" s="1">
        <v>96950</v>
      </c>
      <c r="CH2431" s="3">
        <v>17.25</v>
      </c>
      <c r="CI2431" s="3">
        <v>28</v>
      </c>
      <c r="CJ2431" s="3">
        <v>25.88</v>
      </c>
      <c r="CK2431" s="3">
        <v>42</v>
      </c>
      <c r="CL2431" s="1" t="s">
        <v>137</v>
      </c>
      <c r="CM2431" s="1" t="s">
        <v>138</v>
      </c>
      <c r="CN2431" s="1" t="s">
        <v>139</v>
      </c>
      <c r="CP2431" s="1" t="s">
        <v>112</v>
      </c>
      <c r="CQ2431" s="1" t="s">
        <v>111</v>
      </c>
      <c r="CR2431" s="1" t="s">
        <v>112</v>
      </c>
      <c r="CS2431" s="1" t="s">
        <v>111</v>
      </c>
      <c r="CT2431" s="1" t="s">
        <v>138</v>
      </c>
      <c r="CU2431" s="1" t="s">
        <v>111</v>
      </c>
      <c r="CV2431" s="1" t="s">
        <v>138</v>
      </c>
      <c r="CW2431" s="1" t="s">
        <v>8891</v>
      </c>
      <c r="CX2431" s="1">
        <v>16702342362</v>
      </c>
      <c r="CY2431" s="1" t="s">
        <v>8879</v>
      </c>
      <c r="CZ2431" s="1" t="s">
        <v>8892</v>
      </c>
      <c r="DA2431" s="1" t="s">
        <v>111</v>
      </c>
      <c r="DB2431" s="1" t="s">
        <v>112</v>
      </c>
    </row>
    <row r="2432" spans="1:111" ht="15.6" customHeight="1" x14ac:dyDescent="0.25">
      <c r="A2432" s="1" t="s">
        <v>21480</v>
      </c>
      <c r="B2432" s="1" t="s">
        <v>238</v>
      </c>
      <c r="C2432" s="2">
        <v>44337.353031365739</v>
      </c>
      <c r="D2432" s="2">
        <v>44370</v>
      </c>
      <c r="E2432" s="1" t="s">
        <v>110</v>
      </c>
      <c r="F2432" s="2">
        <v>44438.833333333336</v>
      </c>
      <c r="G2432" s="1" t="s">
        <v>111</v>
      </c>
      <c r="H2432" s="1" t="s">
        <v>112</v>
      </c>
      <c r="I2432" s="1" t="s">
        <v>112</v>
      </c>
      <c r="J2432" s="1" t="s">
        <v>2477</v>
      </c>
      <c r="K2432" s="1" t="s">
        <v>138</v>
      </c>
      <c r="L2432" s="1" t="s">
        <v>2070</v>
      </c>
      <c r="M2432" s="1" t="s">
        <v>2478</v>
      </c>
      <c r="N2432" s="1" t="s">
        <v>116</v>
      </c>
      <c r="O2432" s="1" t="s">
        <v>117</v>
      </c>
      <c r="P2432" s="9">
        <v>96950</v>
      </c>
      <c r="Q2432" s="1" t="s">
        <v>118</v>
      </c>
      <c r="R2432" s="1" t="s">
        <v>138</v>
      </c>
      <c r="S2432" s="1">
        <v>16702330349</v>
      </c>
      <c r="U2432" s="1">
        <v>56132</v>
      </c>
      <c r="V2432" s="1" t="s">
        <v>119</v>
      </c>
      <c r="X2432" s="1" t="s">
        <v>2480</v>
      </c>
      <c r="Y2432" s="1" t="s">
        <v>2481</v>
      </c>
      <c r="Z2432" s="1" t="s">
        <v>2482</v>
      </c>
      <c r="AA2432" s="1" t="s">
        <v>2483</v>
      </c>
      <c r="AB2432" s="1" t="s">
        <v>2070</v>
      </c>
      <c r="AC2432" s="1" t="s">
        <v>2478</v>
      </c>
      <c r="AD2432" s="1" t="s">
        <v>116</v>
      </c>
      <c r="AE2432" s="1" t="s">
        <v>117</v>
      </c>
      <c r="AF2432" s="9">
        <v>96950</v>
      </c>
      <c r="AG2432" s="1" t="s">
        <v>118</v>
      </c>
      <c r="AH2432" s="1" t="s">
        <v>138</v>
      </c>
      <c r="AI2432" s="1">
        <v>16702330349</v>
      </c>
      <c r="AK2432" s="1" t="s">
        <v>2489</v>
      </c>
      <c r="BC2432" s="1" t="str">
        <f>"43-3031.00"</f>
        <v>43-3031.00</v>
      </c>
      <c r="BD2432" s="1" t="s">
        <v>389</v>
      </c>
      <c r="BE2432" s="1" t="s">
        <v>17291</v>
      </c>
      <c r="BF2432" s="1" t="s">
        <v>1279</v>
      </c>
      <c r="BG2432" s="1">
        <v>1</v>
      </c>
      <c r="BH2432" s="1">
        <v>1</v>
      </c>
      <c r="BI2432" s="2">
        <v>44440</v>
      </c>
      <c r="BJ2432" s="2">
        <v>45169</v>
      </c>
      <c r="BK2432" s="2">
        <v>44440</v>
      </c>
      <c r="BL2432" s="2">
        <v>45169</v>
      </c>
      <c r="BM2432" s="1">
        <v>35</v>
      </c>
      <c r="BN2432" s="1">
        <v>0</v>
      </c>
      <c r="BO2432" s="1">
        <v>7</v>
      </c>
      <c r="BP2432" s="1">
        <v>7</v>
      </c>
      <c r="BQ2432" s="1">
        <v>7</v>
      </c>
      <c r="BR2432" s="1">
        <v>7</v>
      </c>
      <c r="BS2432" s="1">
        <v>7</v>
      </c>
      <c r="BT2432" s="1">
        <v>0</v>
      </c>
      <c r="BU2432" s="1" t="str">
        <f>"9:00 AM"</f>
        <v>9:00 AM</v>
      </c>
      <c r="BV2432" s="1" t="str">
        <f t="shared" si="63"/>
        <v>5:00 PM</v>
      </c>
      <c r="BW2432" s="1" t="s">
        <v>392</v>
      </c>
      <c r="BX2432" s="1">
        <v>0</v>
      </c>
      <c r="BY2432" s="1">
        <v>24</v>
      </c>
      <c r="BZ2432" s="1" t="s">
        <v>112</v>
      </c>
      <c r="CB2432" s="1" t="s">
        <v>21481</v>
      </c>
      <c r="CC2432" s="1" t="s">
        <v>2070</v>
      </c>
      <c r="CD2432" s="1" t="s">
        <v>2478</v>
      </c>
      <c r="CE2432" s="1" t="s">
        <v>116</v>
      </c>
      <c r="CF2432" s="1" t="s">
        <v>117</v>
      </c>
      <c r="CG2432" s="1">
        <v>96950</v>
      </c>
      <c r="CH2432" s="3">
        <v>9.49</v>
      </c>
      <c r="CI2432" s="3">
        <v>9.49</v>
      </c>
      <c r="CJ2432" s="3">
        <v>0</v>
      </c>
      <c r="CK2432" s="3">
        <v>0</v>
      </c>
      <c r="CL2432" s="1" t="s">
        <v>137</v>
      </c>
      <c r="CM2432" s="1" t="s">
        <v>138</v>
      </c>
      <c r="CN2432" s="1" t="s">
        <v>139</v>
      </c>
      <c r="CP2432" s="1" t="s">
        <v>112</v>
      </c>
      <c r="CQ2432" s="1" t="s">
        <v>111</v>
      </c>
      <c r="CR2432" s="1" t="s">
        <v>112</v>
      </c>
      <c r="CS2432" s="1" t="s">
        <v>112</v>
      </c>
      <c r="CT2432" s="1" t="s">
        <v>138</v>
      </c>
      <c r="CU2432" s="1" t="s">
        <v>111</v>
      </c>
      <c r="CV2432" s="1" t="s">
        <v>138</v>
      </c>
      <c r="CW2432" s="1" t="s">
        <v>138</v>
      </c>
      <c r="CX2432" s="1">
        <v>16702330349</v>
      </c>
      <c r="CY2432" s="1" t="s">
        <v>2484</v>
      </c>
      <c r="CZ2432" s="1" t="s">
        <v>138</v>
      </c>
      <c r="DA2432" s="1" t="s">
        <v>111</v>
      </c>
      <c r="DB2432" s="1" t="s">
        <v>112</v>
      </c>
    </row>
    <row r="2433" spans="1:111" ht="15.6" customHeight="1" x14ac:dyDescent="0.25">
      <c r="A2433" s="1" t="s">
        <v>21489</v>
      </c>
      <c r="B2433" s="1" t="s">
        <v>238</v>
      </c>
      <c r="C2433" s="2">
        <v>44297.788515277774</v>
      </c>
      <c r="D2433" s="2">
        <v>44342</v>
      </c>
      <c r="E2433" s="1" t="s">
        <v>110</v>
      </c>
      <c r="F2433" s="2">
        <v>44468.833333333336</v>
      </c>
      <c r="G2433" s="1" t="s">
        <v>111</v>
      </c>
      <c r="H2433" s="1" t="s">
        <v>112</v>
      </c>
      <c r="I2433" s="1" t="s">
        <v>112</v>
      </c>
      <c r="J2433" s="1" t="s">
        <v>8003</v>
      </c>
      <c r="K2433" s="1" t="s">
        <v>8004</v>
      </c>
      <c r="L2433" s="1" t="s">
        <v>8005</v>
      </c>
      <c r="M2433" s="1" t="s">
        <v>7933</v>
      </c>
      <c r="N2433" s="1" t="s">
        <v>116</v>
      </c>
      <c r="O2433" s="1" t="s">
        <v>117</v>
      </c>
      <c r="P2433" s="9">
        <v>96950</v>
      </c>
      <c r="Q2433" s="1" t="s">
        <v>118</v>
      </c>
      <c r="R2433" s="1" t="s">
        <v>117</v>
      </c>
      <c r="S2433" s="1">
        <v>16712866702</v>
      </c>
      <c r="U2433" s="1">
        <v>45439</v>
      </c>
      <c r="V2433" s="1" t="s">
        <v>119</v>
      </c>
      <c r="X2433" s="1" t="s">
        <v>4259</v>
      </c>
      <c r="Y2433" s="1" t="s">
        <v>8006</v>
      </c>
      <c r="Z2433" s="1" t="s">
        <v>138</v>
      </c>
      <c r="AA2433" s="1" t="s">
        <v>461</v>
      </c>
      <c r="AB2433" s="1" t="s">
        <v>8005</v>
      </c>
      <c r="AC2433" s="1" t="s">
        <v>7933</v>
      </c>
      <c r="AD2433" s="1" t="s">
        <v>116</v>
      </c>
      <c r="AE2433" s="1" t="s">
        <v>117</v>
      </c>
      <c r="AF2433" s="9">
        <v>96950</v>
      </c>
      <c r="AG2433" s="1" t="s">
        <v>118</v>
      </c>
      <c r="AH2433" s="1" t="s">
        <v>117</v>
      </c>
      <c r="AI2433" s="1">
        <v>16712866702</v>
      </c>
      <c r="AK2433" s="1" t="s">
        <v>8007</v>
      </c>
      <c r="BC2433" s="1" t="str">
        <f>"11-2011.00"</f>
        <v>11-2011.00</v>
      </c>
      <c r="BD2433" s="1" t="s">
        <v>8008</v>
      </c>
      <c r="BE2433" s="1" t="s">
        <v>8009</v>
      </c>
      <c r="BF2433" s="1" t="s">
        <v>8010</v>
      </c>
      <c r="BG2433" s="1">
        <v>2</v>
      </c>
      <c r="BH2433" s="1">
        <v>2</v>
      </c>
      <c r="BI2433" s="2">
        <v>44470</v>
      </c>
      <c r="BJ2433" s="2">
        <v>44834</v>
      </c>
      <c r="BK2433" s="2">
        <v>44470</v>
      </c>
      <c r="BL2433" s="2">
        <v>44834</v>
      </c>
      <c r="BM2433" s="1">
        <v>40</v>
      </c>
      <c r="BN2433" s="1">
        <v>0</v>
      </c>
      <c r="BO2433" s="1">
        <v>8</v>
      </c>
      <c r="BP2433" s="1">
        <v>8</v>
      </c>
      <c r="BQ2433" s="1">
        <v>8</v>
      </c>
      <c r="BR2433" s="1">
        <v>8</v>
      </c>
      <c r="BS2433" s="1">
        <v>8</v>
      </c>
      <c r="BT2433" s="1">
        <v>0</v>
      </c>
      <c r="BU2433" s="1" t="str">
        <f>"8:00 AM"</f>
        <v>8:00 AM</v>
      </c>
      <c r="BV2433" s="1" t="str">
        <f t="shared" si="63"/>
        <v>5:00 PM</v>
      </c>
      <c r="BW2433" s="1" t="s">
        <v>135</v>
      </c>
      <c r="BX2433" s="1">
        <v>0</v>
      </c>
      <c r="BY2433" s="1">
        <v>12</v>
      </c>
      <c r="BZ2433" s="1" t="s">
        <v>112</v>
      </c>
      <c r="CA2433" s="1">
        <v>0</v>
      </c>
      <c r="CB2433" s="1" t="s">
        <v>8011</v>
      </c>
      <c r="CC2433" s="1" t="s">
        <v>8005</v>
      </c>
      <c r="CD2433" s="1" t="s">
        <v>7933</v>
      </c>
      <c r="CE2433" s="1" t="s">
        <v>116</v>
      </c>
      <c r="CF2433" s="1" t="s">
        <v>117</v>
      </c>
      <c r="CG2433" s="1">
        <v>96950</v>
      </c>
      <c r="CH2433" s="3">
        <v>16.63</v>
      </c>
      <c r="CI2433" s="3">
        <v>17</v>
      </c>
      <c r="CJ2433" s="3">
        <v>0</v>
      </c>
      <c r="CK2433" s="3">
        <v>0</v>
      </c>
      <c r="CL2433" s="1" t="s">
        <v>137</v>
      </c>
      <c r="CM2433" s="1" t="s">
        <v>138</v>
      </c>
      <c r="CN2433" s="1" t="s">
        <v>218</v>
      </c>
      <c r="CP2433" s="1" t="s">
        <v>112</v>
      </c>
      <c r="CQ2433" s="1" t="s">
        <v>111</v>
      </c>
      <c r="CR2433" s="1" t="s">
        <v>111</v>
      </c>
      <c r="CS2433" s="1" t="s">
        <v>112</v>
      </c>
      <c r="CT2433" s="1" t="s">
        <v>138</v>
      </c>
      <c r="CU2433" s="1" t="s">
        <v>111</v>
      </c>
      <c r="CV2433" s="1" t="s">
        <v>138</v>
      </c>
      <c r="CW2433" s="1" t="s">
        <v>1324</v>
      </c>
      <c r="CX2433" s="1">
        <v>16712866702</v>
      </c>
      <c r="CY2433" s="1" t="s">
        <v>8007</v>
      </c>
      <c r="CZ2433" s="1" t="s">
        <v>138</v>
      </c>
      <c r="DA2433" s="1" t="s">
        <v>111</v>
      </c>
      <c r="DB2433" s="1" t="s">
        <v>112</v>
      </c>
    </row>
    <row r="2434" spans="1:111" ht="15.6" customHeight="1" x14ac:dyDescent="0.25">
      <c r="A2434" s="1" t="s">
        <v>21492</v>
      </c>
      <c r="B2434" s="1" t="s">
        <v>238</v>
      </c>
      <c r="C2434" s="2">
        <v>44328.824579976848</v>
      </c>
      <c r="D2434" s="2">
        <v>44376</v>
      </c>
      <c r="E2434" s="1" t="s">
        <v>110</v>
      </c>
      <c r="F2434" s="2">
        <v>44468.833333333336</v>
      </c>
      <c r="G2434" s="1" t="s">
        <v>112</v>
      </c>
      <c r="H2434" s="1" t="s">
        <v>112</v>
      </c>
      <c r="I2434" s="1" t="s">
        <v>112</v>
      </c>
      <c r="J2434" s="1" t="s">
        <v>2684</v>
      </c>
      <c r="L2434" s="1" t="s">
        <v>2685</v>
      </c>
      <c r="M2434" s="1" t="s">
        <v>2686</v>
      </c>
      <c r="N2434" s="1" t="s">
        <v>167</v>
      </c>
      <c r="O2434" s="1" t="s">
        <v>117</v>
      </c>
      <c r="P2434" s="9">
        <v>96950</v>
      </c>
      <c r="Q2434" s="1" t="s">
        <v>118</v>
      </c>
      <c r="R2434" s="1" t="s">
        <v>117</v>
      </c>
      <c r="S2434" s="1">
        <v>16702338818</v>
      </c>
      <c r="U2434" s="1">
        <v>56152</v>
      </c>
      <c r="V2434" s="1" t="s">
        <v>119</v>
      </c>
      <c r="X2434" s="1" t="s">
        <v>2687</v>
      </c>
      <c r="Y2434" s="1" t="s">
        <v>2688</v>
      </c>
      <c r="AA2434" s="1" t="s">
        <v>528</v>
      </c>
      <c r="AB2434" s="1" t="s">
        <v>2685</v>
      </c>
      <c r="AC2434" s="1" t="s">
        <v>2686</v>
      </c>
      <c r="AD2434" s="1" t="s">
        <v>167</v>
      </c>
      <c r="AE2434" s="1" t="s">
        <v>117</v>
      </c>
      <c r="AF2434" s="9">
        <v>96950</v>
      </c>
      <c r="AG2434" s="1" t="s">
        <v>118</v>
      </c>
      <c r="AH2434" s="1" t="s">
        <v>117</v>
      </c>
      <c r="AI2434" s="1">
        <v>16702338818</v>
      </c>
      <c r="AK2434" s="1" t="s">
        <v>2689</v>
      </c>
      <c r="BC2434" s="1" t="str">
        <f>"43-4181.00"</f>
        <v>43-4181.00</v>
      </c>
      <c r="BD2434" s="1" t="s">
        <v>5436</v>
      </c>
      <c r="BE2434" s="1" t="s">
        <v>8157</v>
      </c>
      <c r="BF2434" s="1" t="s">
        <v>8158</v>
      </c>
      <c r="BG2434" s="1">
        <v>15</v>
      </c>
      <c r="BH2434" s="1">
        <v>15</v>
      </c>
      <c r="BI2434" s="2">
        <v>44470</v>
      </c>
      <c r="BJ2434" s="2">
        <v>44834</v>
      </c>
      <c r="BK2434" s="2">
        <v>44470</v>
      </c>
      <c r="BL2434" s="2">
        <v>44834</v>
      </c>
      <c r="BM2434" s="1">
        <v>35</v>
      </c>
      <c r="BN2434" s="1">
        <v>7</v>
      </c>
      <c r="BO2434" s="1">
        <v>7</v>
      </c>
      <c r="BP2434" s="1">
        <v>0</v>
      </c>
      <c r="BQ2434" s="1">
        <v>7</v>
      </c>
      <c r="BR2434" s="1">
        <v>7</v>
      </c>
      <c r="BS2434" s="1">
        <v>0</v>
      </c>
      <c r="BT2434" s="1">
        <v>7</v>
      </c>
      <c r="BU2434" s="1" t="str">
        <f>"9:00 AM"</f>
        <v>9:00 AM</v>
      </c>
      <c r="BV2434" s="1" t="str">
        <f t="shared" si="63"/>
        <v>5:00 PM</v>
      </c>
      <c r="BW2434" s="1" t="s">
        <v>135</v>
      </c>
      <c r="BX2434" s="1">
        <v>0</v>
      </c>
      <c r="BY2434" s="1">
        <v>12</v>
      </c>
      <c r="BZ2434" s="1" t="s">
        <v>112</v>
      </c>
      <c r="CB2434" s="1" t="s">
        <v>8159</v>
      </c>
      <c r="CC2434" s="1" t="s">
        <v>2685</v>
      </c>
      <c r="CD2434" s="1" t="s">
        <v>2686</v>
      </c>
      <c r="CE2434" s="1" t="s">
        <v>167</v>
      </c>
      <c r="CF2434" s="1" t="s">
        <v>117</v>
      </c>
      <c r="CG2434" s="1">
        <v>96950</v>
      </c>
      <c r="CH2434" s="3">
        <v>8.5</v>
      </c>
      <c r="CI2434" s="3">
        <v>8.5</v>
      </c>
      <c r="CJ2434" s="3">
        <v>12.75</v>
      </c>
      <c r="CK2434" s="3">
        <v>12.75</v>
      </c>
      <c r="CL2434" s="1" t="s">
        <v>137</v>
      </c>
      <c r="CM2434" s="1" t="s">
        <v>331</v>
      </c>
      <c r="CN2434" s="1" t="s">
        <v>139</v>
      </c>
      <c r="CP2434" s="1" t="s">
        <v>112</v>
      </c>
      <c r="CQ2434" s="1" t="s">
        <v>111</v>
      </c>
      <c r="CR2434" s="1" t="s">
        <v>112</v>
      </c>
      <c r="CS2434" s="1" t="s">
        <v>111</v>
      </c>
      <c r="CT2434" s="1" t="s">
        <v>138</v>
      </c>
      <c r="CU2434" s="1" t="s">
        <v>111</v>
      </c>
      <c r="CV2434" s="1" t="s">
        <v>138</v>
      </c>
      <c r="CW2434" s="1" t="s">
        <v>1439</v>
      </c>
      <c r="CX2434" s="1">
        <v>16702338818</v>
      </c>
      <c r="CY2434" s="1" t="s">
        <v>2689</v>
      </c>
      <c r="CZ2434" s="1" t="s">
        <v>2692</v>
      </c>
      <c r="DA2434" s="1" t="s">
        <v>111</v>
      </c>
      <c r="DB2434" s="1" t="s">
        <v>112</v>
      </c>
    </row>
    <row r="2435" spans="1:111" ht="15.6" customHeight="1" x14ac:dyDescent="0.25">
      <c r="A2435" s="1" t="s">
        <v>21494</v>
      </c>
      <c r="B2435" s="1" t="s">
        <v>238</v>
      </c>
      <c r="C2435" s="2">
        <v>44321.459411805554</v>
      </c>
      <c r="D2435" s="2">
        <v>44351</v>
      </c>
      <c r="E2435" s="1" t="s">
        <v>110</v>
      </c>
      <c r="F2435" s="2">
        <v>44468.833333333336</v>
      </c>
      <c r="G2435" s="1" t="s">
        <v>112</v>
      </c>
      <c r="H2435" s="1" t="s">
        <v>112</v>
      </c>
      <c r="I2435" s="1" t="s">
        <v>112</v>
      </c>
      <c r="J2435" s="1" t="s">
        <v>21495</v>
      </c>
      <c r="K2435" s="1" t="s">
        <v>21496</v>
      </c>
      <c r="L2435" s="1" t="s">
        <v>15460</v>
      </c>
      <c r="M2435" s="1" t="s">
        <v>138</v>
      </c>
      <c r="N2435" s="1" t="s">
        <v>116</v>
      </c>
      <c r="O2435" s="1" t="s">
        <v>117</v>
      </c>
      <c r="P2435" s="9">
        <v>96950</v>
      </c>
      <c r="Q2435" s="1" t="s">
        <v>118</v>
      </c>
      <c r="R2435" s="1" t="s">
        <v>242</v>
      </c>
      <c r="S2435" s="1">
        <v>16707836689</v>
      </c>
      <c r="U2435" s="1">
        <v>4451</v>
      </c>
      <c r="V2435" s="1" t="s">
        <v>119</v>
      </c>
      <c r="X2435" s="1" t="s">
        <v>6542</v>
      </c>
      <c r="Y2435" s="1" t="s">
        <v>21497</v>
      </c>
      <c r="AA2435" s="1" t="s">
        <v>245</v>
      </c>
      <c r="AB2435" s="1" t="s">
        <v>15460</v>
      </c>
      <c r="AC2435" s="1" t="s">
        <v>138</v>
      </c>
      <c r="AD2435" s="1" t="s">
        <v>116</v>
      </c>
      <c r="AE2435" s="1" t="s">
        <v>117</v>
      </c>
      <c r="AF2435" s="9">
        <v>96950</v>
      </c>
      <c r="AG2435" s="1" t="s">
        <v>118</v>
      </c>
      <c r="AH2435" s="1" t="s">
        <v>242</v>
      </c>
      <c r="AI2435" s="1">
        <v>16707836689</v>
      </c>
      <c r="AK2435" s="1" t="s">
        <v>21498</v>
      </c>
      <c r="BC2435" s="1" t="str">
        <f>"11-1021.00"</f>
        <v>11-1021.00</v>
      </c>
      <c r="BD2435" s="1" t="s">
        <v>248</v>
      </c>
      <c r="BE2435" s="1" t="s">
        <v>21499</v>
      </c>
      <c r="BF2435" s="1" t="s">
        <v>964</v>
      </c>
      <c r="BG2435" s="1">
        <v>1</v>
      </c>
      <c r="BH2435" s="1">
        <v>1</v>
      </c>
      <c r="BI2435" s="2">
        <v>44470</v>
      </c>
      <c r="BJ2435" s="2">
        <v>44834</v>
      </c>
      <c r="BK2435" s="2">
        <v>44470</v>
      </c>
      <c r="BL2435" s="2">
        <v>44834</v>
      </c>
      <c r="BM2435" s="1">
        <v>35</v>
      </c>
      <c r="BN2435" s="1">
        <v>0</v>
      </c>
      <c r="BO2435" s="1">
        <v>7</v>
      </c>
      <c r="BP2435" s="1">
        <v>7</v>
      </c>
      <c r="BQ2435" s="1">
        <v>7</v>
      </c>
      <c r="BR2435" s="1">
        <v>7</v>
      </c>
      <c r="BS2435" s="1">
        <v>7</v>
      </c>
      <c r="BT2435" s="1">
        <v>0</v>
      </c>
      <c r="BU2435" s="1" t="str">
        <f>"9:00 AM"</f>
        <v>9:00 AM</v>
      </c>
      <c r="BV2435" s="1" t="str">
        <f t="shared" si="63"/>
        <v>5:00 PM</v>
      </c>
      <c r="BW2435" s="1" t="s">
        <v>135</v>
      </c>
      <c r="BX2435" s="1">
        <v>0</v>
      </c>
      <c r="BY2435" s="1">
        <v>36</v>
      </c>
      <c r="BZ2435" s="1" t="s">
        <v>111</v>
      </c>
      <c r="CA2435" s="1">
        <v>2</v>
      </c>
      <c r="CB2435" s="4" t="s">
        <v>21500</v>
      </c>
      <c r="CC2435" s="1" t="s">
        <v>15460</v>
      </c>
      <c r="CD2435" s="1" t="s">
        <v>138</v>
      </c>
      <c r="CE2435" s="1" t="s">
        <v>116</v>
      </c>
      <c r="CF2435" s="1" t="s">
        <v>117</v>
      </c>
      <c r="CG2435" s="1">
        <v>96950</v>
      </c>
      <c r="CH2435" s="3">
        <v>22.55</v>
      </c>
      <c r="CI2435" s="3">
        <v>22.55</v>
      </c>
      <c r="CL2435" s="1" t="s">
        <v>137</v>
      </c>
      <c r="CM2435" s="1" t="s">
        <v>21501</v>
      </c>
      <c r="CN2435" s="1" t="s">
        <v>139</v>
      </c>
      <c r="CP2435" s="1" t="s">
        <v>112</v>
      </c>
      <c r="CQ2435" s="1" t="s">
        <v>111</v>
      </c>
      <c r="CR2435" s="1" t="s">
        <v>112</v>
      </c>
      <c r="CS2435" s="1" t="s">
        <v>112</v>
      </c>
      <c r="CT2435" s="1" t="s">
        <v>138</v>
      </c>
      <c r="CU2435" s="1" t="s">
        <v>111</v>
      </c>
      <c r="CV2435" s="1" t="s">
        <v>138</v>
      </c>
      <c r="CW2435" s="1" t="s">
        <v>7384</v>
      </c>
      <c r="CX2435" s="1">
        <v>16707836689</v>
      </c>
      <c r="CY2435" s="1" t="s">
        <v>21502</v>
      </c>
      <c r="CZ2435" s="1" t="s">
        <v>138</v>
      </c>
      <c r="DA2435" s="1" t="s">
        <v>111</v>
      </c>
      <c r="DB2435" s="1" t="s">
        <v>112</v>
      </c>
    </row>
    <row r="2436" spans="1:111" ht="15.6" customHeight="1" x14ac:dyDescent="0.25">
      <c r="A2436" s="1" t="s">
        <v>21503</v>
      </c>
      <c r="B2436" s="1" t="s">
        <v>238</v>
      </c>
      <c r="C2436" s="2">
        <v>44319.942585300923</v>
      </c>
      <c r="D2436" s="2">
        <v>44356</v>
      </c>
      <c r="E2436" s="1" t="s">
        <v>110</v>
      </c>
      <c r="F2436" s="2">
        <v>44468.833333333336</v>
      </c>
      <c r="G2436" s="1" t="s">
        <v>112</v>
      </c>
      <c r="H2436" s="1" t="s">
        <v>112</v>
      </c>
      <c r="I2436" s="1" t="s">
        <v>112</v>
      </c>
      <c r="J2436" s="1" t="s">
        <v>12650</v>
      </c>
      <c r="K2436" s="1" t="s">
        <v>21504</v>
      </c>
      <c r="L2436" s="1" t="s">
        <v>21505</v>
      </c>
      <c r="M2436" s="1" t="s">
        <v>138</v>
      </c>
      <c r="N2436" s="1" t="s">
        <v>116</v>
      </c>
      <c r="O2436" s="1" t="s">
        <v>117</v>
      </c>
      <c r="P2436" s="9">
        <v>96950</v>
      </c>
      <c r="Q2436" s="1" t="s">
        <v>118</v>
      </c>
      <c r="R2436" s="1" t="s">
        <v>138</v>
      </c>
      <c r="S2436" s="1">
        <v>16702348904</v>
      </c>
      <c r="U2436" s="1">
        <v>811213</v>
      </c>
      <c r="V2436" s="1" t="s">
        <v>119</v>
      </c>
      <c r="X2436" s="1" t="s">
        <v>12653</v>
      </c>
      <c r="Y2436" s="1" t="s">
        <v>12654</v>
      </c>
      <c r="Z2436" s="1" t="s">
        <v>12655</v>
      </c>
      <c r="AA2436" s="1" t="s">
        <v>12656</v>
      </c>
      <c r="AB2436" s="1" t="s">
        <v>12657</v>
      </c>
      <c r="AC2436" s="1" t="s">
        <v>138</v>
      </c>
      <c r="AD2436" s="1" t="s">
        <v>116</v>
      </c>
      <c r="AE2436" s="1" t="s">
        <v>117</v>
      </c>
      <c r="AF2436" s="9">
        <v>96950</v>
      </c>
      <c r="AG2436" s="1" t="s">
        <v>118</v>
      </c>
      <c r="AH2436" s="1" t="s">
        <v>138</v>
      </c>
      <c r="AI2436" s="1">
        <v>16702348904</v>
      </c>
      <c r="AK2436" s="1" t="s">
        <v>12658</v>
      </c>
      <c r="BC2436" s="1" t="str">
        <f>"43-3031.00"</f>
        <v>43-3031.00</v>
      </c>
      <c r="BD2436" s="1" t="s">
        <v>389</v>
      </c>
      <c r="BE2436" s="1" t="s">
        <v>21506</v>
      </c>
      <c r="BF2436" s="1" t="s">
        <v>20130</v>
      </c>
      <c r="BG2436" s="1">
        <v>2</v>
      </c>
      <c r="BH2436" s="1">
        <v>2</v>
      </c>
      <c r="BI2436" s="2">
        <v>44470</v>
      </c>
      <c r="BJ2436" s="2">
        <v>44834</v>
      </c>
      <c r="BK2436" s="2">
        <v>44470</v>
      </c>
      <c r="BL2436" s="2">
        <v>44834</v>
      </c>
      <c r="BM2436" s="1">
        <v>40</v>
      </c>
      <c r="BN2436" s="1">
        <v>0</v>
      </c>
      <c r="BO2436" s="1">
        <v>8</v>
      </c>
      <c r="BP2436" s="1">
        <v>8</v>
      </c>
      <c r="BQ2436" s="1">
        <v>8</v>
      </c>
      <c r="BR2436" s="1">
        <v>8</v>
      </c>
      <c r="BS2436" s="1">
        <v>8</v>
      </c>
      <c r="BT2436" s="1">
        <v>0</v>
      </c>
      <c r="BU2436" s="1" t="str">
        <f>"8:00 AM"</f>
        <v>8:00 AM</v>
      </c>
      <c r="BV2436" s="1" t="str">
        <f t="shared" si="63"/>
        <v>5:00 PM</v>
      </c>
      <c r="BW2436" s="1" t="s">
        <v>392</v>
      </c>
      <c r="BX2436" s="1">
        <v>0</v>
      </c>
      <c r="BY2436" s="1">
        <v>12</v>
      </c>
      <c r="BZ2436" s="1" t="s">
        <v>112</v>
      </c>
      <c r="CB2436" s="1" t="s">
        <v>21507</v>
      </c>
      <c r="CC2436" s="1" t="s">
        <v>12661</v>
      </c>
      <c r="CD2436" s="1" t="s">
        <v>138</v>
      </c>
      <c r="CE2436" s="1" t="s">
        <v>116</v>
      </c>
      <c r="CF2436" s="1" t="s">
        <v>117</v>
      </c>
      <c r="CG2436" s="1">
        <v>96950</v>
      </c>
      <c r="CH2436" s="3">
        <v>9.49</v>
      </c>
      <c r="CI2436" s="3">
        <v>9.49</v>
      </c>
      <c r="CJ2436" s="3">
        <v>14.24</v>
      </c>
      <c r="CK2436" s="3">
        <v>14.24</v>
      </c>
      <c r="CL2436" s="1" t="s">
        <v>137</v>
      </c>
      <c r="CM2436" s="1" t="s">
        <v>138</v>
      </c>
      <c r="CN2436" s="1" t="s">
        <v>139</v>
      </c>
      <c r="CP2436" s="1" t="s">
        <v>112</v>
      </c>
      <c r="CQ2436" s="1" t="s">
        <v>111</v>
      </c>
      <c r="CR2436" s="1" t="s">
        <v>112</v>
      </c>
      <c r="CS2436" s="1" t="s">
        <v>111</v>
      </c>
      <c r="CT2436" s="1" t="s">
        <v>138</v>
      </c>
      <c r="CU2436" s="1" t="s">
        <v>111</v>
      </c>
      <c r="CV2436" s="1" t="s">
        <v>138</v>
      </c>
      <c r="CW2436" s="1" t="s">
        <v>12662</v>
      </c>
      <c r="CX2436" s="1">
        <v>16702348904</v>
      </c>
      <c r="CY2436" s="1" t="s">
        <v>12658</v>
      </c>
      <c r="CZ2436" s="1" t="s">
        <v>138</v>
      </c>
      <c r="DA2436" s="1" t="s">
        <v>111</v>
      </c>
      <c r="DB2436" s="1" t="s">
        <v>112</v>
      </c>
    </row>
    <row r="2437" spans="1:111" ht="15.6" customHeight="1" x14ac:dyDescent="0.25">
      <c r="A2437" s="1" t="s">
        <v>21508</v>
      </c>
      <c r="B2437" s="1" t="s">
        <v>238</v>
      </c>
      <c r="C2437" s="2">
        <v>44323.883170833331</v>
      </c>
      <c r="D2437" s="2">
        <v>44357</v>
      </c>
      <c r="E2437" s="1" t="s">
        <v>110</v>
      </c>
      <c r="F2437" s="2">
        <v>44468.833333333336</v>
      </c>
      <c r="G2437" s="1" t="s">
        <v>111</v>
      </c>
      <c r="H2437" s="1" t="s">
        <v>112</v>
      </c>
      <c r="I2437" s="1" t="s">
        <v>112</v>
      </c>
      <c r="J2437" s="1" t="s">
        <v>1215</v>
      </c>
      <c r="K2437" s="1" t="s">
        <v>1216</v>
      </c>
      <c r="L2437" s="1" t="s">
        <v>1217</v>
      </c>
      <c r="M2437" s="1" t="s">
        <v>1218</v>
      </c>
      <c r="N2437" s="1" t="s">
        <v>116</v>
      </c>
      <c r="O2437" s="1" t="s">
        <v>117</v>
      </c>
      <c r="P2437" s="9">
        <v>96950</v>
      </c>
      <c r="Q2437" s="1" t="s">
        <v>118</v>
      </c>
      <c r="R2437" s="1" t="s">
        <v>138</v>
      </c>
      <c r="S2437" s="1">
        <v>16702872348</v>
      </c>
      <c r="U2437" s="1">
        <v>561730</v>
      </c>
      <c r="V2437" s="1" t="s">
        <v>119</v>
      </c>
      <c r="X2437" s="1" t="s">
        <v>1219</v>
      </c>
      <c r="Y2437" s="1" t="s">
        <v>1220</v>
      </c>
      <c r="Z2437" s="1" t="s">
        <v>1221</v>
      </c>
      <c r="AA2437" s="1" t="s">
        <v>1222</v>
      </c>
      <c r="AB2437" s="1" t="s">
        <v>1217</v>
      </c>
      <c r="AC2437" s="1" t="s">
        <v>1218</v>
      </c>
      <c r="AD2437" s="1" t="s">
        <v>116</v>
      </c>
      <c r="AE2437" s="1" t="s">
        <v>117</v>
      </c>
      <c r="AF2437" s="9">
        <v>96950</v>
      </c>
      <c r="AG2437" s="1" t="s">
        <v>118</v>
      </c>
      <c r="AH2437" s="1" t="s">
        <v>138</v>
      </c>
      <c r="AI2437" s="1">
        <v>16702872348</v>
      </c>
      <c r="AK2437" s="1" t="s">
        <v>1223</v>
      </c>
      <c r="BC2437" s="1" t="str">
        <f>"37-3011.00"</f>
        <v>37-3011.00</v>
      </c>
      <c r="BD2437" s="1" t="s">
        <v>726</v>
      </c>
      <c r="BE2437" s="1" t="s">
        <v>21509</v>
      </c>
      <c r="BF2437" s="1" t="s">
        <v>2900</v>
      </c>
      <c r="BG2437" s="1">
        <v>2</v>
      </c>
      <c r="BH2437" s="1">
        <v>2</v>
      </c>
      <c r="BI2437" s="2">
        <v>44470</v>
      </c>
      <c r="BJ2437" s="2">
        <v>45565</v>
      </c>
      <c r="BK2437" s="2">
        <v>44470</v>
      </c>
      <c r="BL2437" s="2">
        <v>45565</v>
      </c>
      <c r="BM2437" s="1">
        <v>40</v>
      </c>
      <c r="BN2437" s="1">
        <v>0</v>
      </c>
      <c r="BO2437" s="1">
        <v>8</v>
      </c>
      <c r="BP2437" s="1">
        <v>8</v>
      </c>
      <c r="BQ2437" s="1">
        <v>8</v>
      </c>
      <c r="BR2437" s="1">
        <v>8</v>
      </c>
      <c r="BS2437" s="1">
        <v>8</v>
      </c>
      <c r="BT2437" s="1">
        <v>0</v>
      </c>
      <c r="BU2437" s="1" t="str">
        <f>"8:00 AM"</f>
        <v>8:00 AM</v>
      </c>
      <c r="BV2437" s="1" t="str">
        <f t="shared" si="63"/>
        <v>5:00 PM</v>
      </c>
      <c r="BW2437" s="1" t="s">
        <v>135</v>
      </c>
      <c r="BX2437" s="1">
        <v>0</v>
      </c>
      <c r="BY2437" s="1">
        <v>0</v>
      </c>
      <c r="BZ2437" s="1" t="s">
        <v>112</v>
      </c>
      <c r="CB2437" s="1" t="s">
        <v>21510</v>
      </c>
      <c r="CC2437" s="1" t="s">
        <v>1228</v>
      </c>
      <c r="CD2437" s="1" t="s">
        <v>5053</v>
      </c>
      <c r="CE2437" s="1" t="s">
        <v>167</v>
      </c>
      <c r="CF2437" s="1" t="s">
        <v>117</v>
      </c>
      <c r="CG2437" s="1">
        <v>96950</v>
      </c>
      <c r="CH2437" s="3">
        <v>8.5</v>
      </c>
      <c r="CI2437" s="3">
        <v>8.5</v>
      </c>
      <c r="CJ2437" s="3">
        <v>12.75</v>
      </c>
      <c r="CK2437" s="3">
        <v>12.75</v>
      </c>
      <c r="CL2437" s="1" t="s">
        <v>137</v>
      </c>
      <c r="CM2437" s="1" t="s">
        <v>230</v>
      </c>
      <c r="CN2437" s="1" t="s">
        <v>139</v>
      </c>
      <c r="CP2437" s="1" t="s">
        <v>112</v>
      </c>
      <c r="CQ2437" s="1" t="s">
        <v>111</v>
      </c>
      <c r="CR2437" s="1" t="s">
        <v>112</v>
      </c>
      <c r="CS2437" s="1" t="s">
        <v>111</v>
      </c>
      <c r="CT2437" s="1" t="s">
        <v>138</v>
      </c>
      <c r="CU2437" s="1" t="s">
        <v>111</v>
      </c>
      <c r="CV2437" s="1" t="s">
        <v>138</v>
      </c>
      <c r="CW2437" s="1" t="s">
        <v>6353</v>
      </c>
      <c r="CX2437" s="1">
        <v>16702872348</v>
      </c>
      <c r="CY2437" s="1" t="s">
        <v>1223</v>
      </c>
      <c r="CZ2437" s="1" t="s">
        <v>428</v>
      </c>
      <c r="DA2437" s="1" t="s">
        <v>111</v>
      </c>
      <c r="DB2437" s="1" t="s">
        <v>112</v>
      </c>
    </row>
    <row r="2438" spans="1:111" ht="15.6" customHeight="1" x14ac:dyDescent="0.25">
      <c r="A2438" s="1" t="s">
        <v>21511</v>
      </c>
      <c r="B2438" s="1" t="s">
        <v>238</v>
      </c>
      <c r="C2438" s="2">
        <v>44347.129167939813</v>
      </c>
      <c r="D2438" s="2">
        <v>44385</v>
      </c>
      <c r="E2438" s="1" t="s">
        <v>110</v>
      </c>
      <c r="F2438" s="2">
        <v>44468.833333333336</v>
      </c>
      <c r="G2438" s="1" t="s">
        <v>111</v>
      </c>
      <c r="H2438" s="1" t="s">
        <v>112</v>
      </c>
      <c r="I2438" s="1" t="s">
        <v>112</v>
      </c>
      <c r="J2438" s="1" t="s">
        <v>3197</v>
      </c>
      <c r="L2438" s="1" t="s">
        <v>8743</v>
      </c>
      <c r="M2438" s="1" t="s">
        <v>2775</v>
      </c>
      <c r="N2438" s="1" t="s">
        <v>116</v>
      </c>
      <c r="O2438" s="1" t="s">
        <v>117</v>
      </c>
      <c r="P2438" s="9">
        <v>96950</v>
      </c>
      <c r="Q2438" s="1" t="s">
        <v>118</v>
      </c>
      <c r="S2438" s="1">
        <v>16703229282</v>
      </c>
      <c r="U2438" s="1">
        <v>332321</v>
      </c>
      <c r="V2438" s="1" t="s">
        <v>119</v>
      </c>
      <c r="X2438" s="1" t="s">
        <v>3200</v>
      </c>
      <c r="Y2438" s="1" t="s">
        <v>1172</v>
      </c>
      <c r="Z2438" s="1" t="s">
        <v>2974</v>
      </c>
      <c r="AA2438" s="1" t="s">
        <v>245</v>
      </c>
      <c r="AB2438" s="1" t="s">
        <v>3201</v>
      </c>
      <c r="AD2438" s="1" t="s">
        <v>116</v>
      </c>
      <c r="AE2438" s="1" t="s">
        <v>117</v>
      </c>
      <c r="AF2438" s="9">
        <v>96950</v>
      </c>
      <c r="AG2438" s="1" t="s">
        <v>118</v>
      </c>
      <c r="AI2438" s="1">
        <v>16703229282</v>
      </c>
      <c r="AK2438" s="1" t="s">
        <v>3202</v>
      </c>
      <c r="BC2438" s="1" t="str">
        <f>"41-4012.00"</f>
        <v>41-4012.00</v>
      </c>
      <c r="BD2438" s="1" t="s">
        <v>313</v>
      </c>
      <c r="BE2438" s="1" t="s">
        <v>21512</v>
      </c>
      <c r="BF2438" s="1" t="s">
        <v>3151</v>
      </c>
      <c r="BG2438" s="1">
        <v>1</v>
      </c>
      <c r="BH2438" s="1">
        <v>1</v>
      </c>
      <c r="BI2438" s="2">
        <v>44470</v>
      </c>
      <c r="BJ2438" s="2">
        <v>45565</v>
      </c>
      <c r="BK2438" s="2">
        <v>44470</v>
      </c>
      <c r="BL2438" s="2">
        <v>45565</v>
      </c>
      <c r="BM2438" s="1">
        <v>40</v>
      </c>
      <c r="BN2438" s="1">
        <v>0</v>
      </c>
      <c r="BO2438" s="1">
        <v>8</v>
      </c>
      <c r="BP2438" s="1">
        <v>8</v>
      </c>
      <c r="BQ2438" s="1">
        <v>8</v>
      </c>
      <c r="BR2438" s="1">
        <v>8</v>
      </c>
      <c r="BS2438" s="1">
        <v>8</v>
      </c>
      <c r="BT2438" s="1">
        <v>0</v>
      </c>
      <c r="BU2438" s="1" t="str">
        <f>"8:00 AM"</f>
        <v>8:00 AM</v>
      </c>
      <c r="BV2438" s="1" t="str">
        <f t="shared" si="63"/>
        <v>5:00 PM</v>
      </c>
      <c r="BW2438" s="1" t="s">
        <v>135</v>
      </c>
      <c r="BX2438" s="1">
        <v>0</v>
      </c>
      <c r="BY2438" s="1">
        <v>24</v>
      </c>
      <c r="BZ2438" s="1" t="s">
        <v>112</v>
      </c>
      <c r="CB2438" s="4" t="s">
        <v>14778</v>
      </c>
      <c r="CC2438" s="1" t="s">
        <v>3198</v>
      </c>
      <c r="CD2438" s="1" t="s">
        <v>3199</v>
      </c>
      <c r="CE2438" s="1" t="s">
        <v>116</v>
      </c>
      <c r="CF2438" s="1" t="s">
        <v>117</v>
      </c>
      <c r="CG2438" s="1">
        <v>96950</v>
      </c>
      <c r="CH2438" s="3">
        <v>10.52</v>
      </c>
      <c r="CI2438" s="3">
        <v>15</v>
      </c>
      <c r="CJ2438" s="3">
        <v>15.78</v>
      </c>
      <c r="CK2438" s="3">
        <v>22.5</v>
      </c>
      <c r="CL2438" s="1" t="s">
        <v>137</v>
      </c>
      <c r="CM2438" s="1" t="s">
        <v>230</v>
      </c>
      <c r="CN2438" s="1" t="s">
        <v>139</v>
      </c>
      <c r="CP2438" s="1" t="s">
        <v>112</v>
      </c>
      <c r="CQ2438" s="1" t="s">
        <v>111</v>
      </c>
      <c r="CR2438" s="1" t="s">
        <v>112</v>
      </c>
      <c r="CS2438" s="1" t="s">
        <v>111</v>
      </c>
      <c r="CT2438" s="1" t="s">
        <v>138</v>
      </c>
      <c r="CU2438" s="1" t="s">
        <v>111</v>
      </c>
      <c r="CV2438" s="1" t="s">
        <v>138</v>
      </c>
      <c r="CW2438" s="1" t="s">
        <v>230</v>
      </c>
      <c r="CX2438" s="1">
        <v>16703229282</v>
      </c>
      <c r="CY2438" s="1" t="s">
        <v>3202</v>
      </c>
      <c r="CZ2438" s="1" t="s">
        <v>230</v>
      </c>
      <c r="DA2438" s="1" t="s">
        <v>111</v>
      </c>
      <c r="DB2438" s="1" t="s">
        <v>112</v>
      </c>
    </row>
    <row r="2439" spans="1:111" ht="15.6" customHeight="1" x14ac:dyDescent="0.25">
      <c r="A2439" s="1" t="s">
        <v>21513</v>
      </c>
      <c r="B2439" s="1" t="s">
        <v>238</v>
      </c>
      <c r="C2439" s="2">
        <v>44347.038536921296</v>
      </c>
      <c r="D2439" s="2">
        <v>44377</v>
      </c>
      <c r="E2439" s="1" t="s">
        <v>110</v>
      </c>
      <c r="F2439" s="2">
        <v>44468.833333333336</v>
      </c>
      <c r="G2439" s="1" t="s">
        <v>112</v>
      </c>
      <c r="H2439" s="1" t="s">
        <v>112</v>
      </c>
      <c r="I2439" s="1" t="s">
        <v>112</v>
      </c>
      <c r="J2439" s="1" t="s">
        <v>4637</v>
      </c>
      <c r="K2439" s="1" t="s">
        <v>17784</v>
      </c>
      <c r="L2439" s="1" t="s">
        <v>4639</v>
      </c>
      <c r="N2439" s="1" t="s">
        <v>167</v>
      </c>
      <c r="O2439" s="1" t="s">
        <v>117</v>
      </c>
      <c r="P2439" s="9">
        <v>96950</v>
      </c>
      <c r="Q2439" s="1" t="s">
        <v>118</v>
      </c>
      <c r="R2439" s="1" t="s">
        <v>117</v>
      </c>
      <c r="S2439" s="1">
        <v>16702356129</v>
      </c>
      <c r="U2439" s="1">
        <v>531110</v>
      </c>
      <c r="V2439" s="1" t="s">
        <v>119</v>
      </c>
      <c r="X2439" s="1" t="s">
        <v>4640</v>
      </c>
      <c r="Y2439" s="1" t="s">
        <v>4641</v>
      </c>
      <c r="Z2439" s="1" t="s">
        <v>4642</v>
      </c>
      <c r="AA2439" s="1" t="s">
        <v>964</v>
      </c>
      <c r="AB2439" s="1" t="s">
        <v>4639</v>
      </c>
      <c r="AD2439" s="1" t="s">
        <v>167</v>
      </c>
      <c r="AE2439" s="1" t="s">
        <v>117</v>
      </c>
      <c r="AF2439" s="9">
        <v>96950</v>
      </c>
      <c r="AG2439" s="1" t="s">
        <v>118</v>
      </c>
      <c r="AH2439" s="1" t="s">
        <v>117</v>
      </c>
      <c r="AI2439" s="1">
        <v>16702356129</v>
      </c>
      <c r="AK2439" s="1" t="s">
        <v>4643</v>
      </c>
      <c r="BC2439" s="1" t="str">
        <f>"49-9071.00"</f>
        <v>49-9071.00</v>
      </c>
      <c r="BD2439" s="1" t="s">
        <v>214</v>
      </c>
      <c r="BE2439" s="1" t="s">
        <v>17785</v>
      </c>
      <c r="BF2439" s="1" t="s">
        <v>1069</v>
      </c>
      <c r="BG2439" s="1">
        <v>20</v>
      </c>
      <c r="BH2439" s="1">
        <v>20</v>
      </c>
      <c r="BI2439" s="2">
        <v>44470</v>
      </c>
      <c r="BJ2439" s="2">
        <v>44834</v>
      </c>
      <c r="BK2439" s="2">
        <v>44470</v>
      </c>
      <c r="BL2439" s="2">
        <v>44834</v>
      </c>
      <c r="BM2439" s="1">
        <v>40</v>
      </c>
      <c r="BN2439" s="1">
        <v>0</v>
      </c>
      <c r="BO2439" s="1">
        <v>8</v>
      </c>
      <c r="BP2439" s="1">
        <v>8</v>
      </c>
      <c r="BQ2439" s="1">
        <v>8</v>
      </c>
      <c r="BR2439" s="1">
        <v>8</v>
      </c>
      <c r="BS2439" s="1">
        <v>8</v>
      </c>
      <c r="BT2439" s="1">
        <v>0</v>
      </c>
      <c r="BU2439" s="1" t="str">
        <f>"8:00 AM"</f>
        <v>8:00 AM</v>
      </c>
      <c r="BV2439" s="1" t="str">
        <f t="shared" si="63"/>
        <v>5:00 PM</v>
      </c>
      <c r="BW2439" s="1" t="s">
        <v>135</v>
      </c>
      <c r="BX2439" s="1">
        <v>0</v>
      </c>
      <c r="BY2439" s="1">
        <v>24</v>
      </c>
      <c r="BZ2439" s="1" t="s">
        <v>112</v>
      </c>
      <c r="CB2439" s="1" t="s">
        <v>17786</v>
      </c>
      <c r="CC2439" s="1" t="s">
        <v>4639</v>
      </c>
      <c r="CE2439" s="1" t="s">
        <v>167</v>
      </c>
      <c r="CF2439" s="1" t="s">
        <v>117</v>
      </c>
      <c r="CG2439" s="1">
        <v>96950</v>
      </c>
      <c r="CH2439" s="3">
        <v>8.7100000000000009</v>
      </c>
      <c r="CI2439" s="3">
        <v>8.7100000000000009</v>
      </c>
      <c r="CJ2439" s="3">
        <v>13.06</v>
      </c>
      <c r="CK2439" s="3">
        <v>13.06</v>
      </c>
      <c r="CL2439" s="1" t="s">
        <v>137</v>
      </c>
      <c r="CM2439" s="1" t="s">
        <v>331</v>
      </c>
      <c r="CN2439" s="1" t="s">
        <v>139</v>
      </c>
      <c r="CP2439" s="1" t="s">
        <v>112</v>
      </c>
      <c r="CQ2439" s="1" t="s">
        <v>111</v>
      </c>
      <c r="CR2439" s="1" t="s">
        <v>112</v>
      </c>
      <c r="CS2439" s="1" t="s">
        <v>111</v>
      </c>
      <c r="CT2439" s="1" t="s">
        <v>138</v>
      </c>
      <c r="CU2439" s="1" t="s">
        <v>111</v>
      </c>
      <c r="CV2439" s="1" t="s">
        <v>138</v>
      </c>
      <c r="CW2439" s="1" t="s">
        <v>1439</v>
      </c>
      <c r="CX2439" s="1">
        <v>16702356129</v>
      </c>
      <c r="CY2439" s="1" t="s">
        <v>4643</v>
      </c>
      <c r="CZ2439" s="1" t="s">
        <v>138</v>
      </c>
      <c r="DA2439" s="1" t="s">
        <v>111</v>
      </c>
      <c r="DB2439" s="1" t="s">
        <v>112</v>
      </c>
    </row>
    <row r="2440" spans="1:111" ht="15.6" customHeight="1" x14ac:dyDescent="0.25">
      <c r="A2440" s="1" t="s">
        <v>21514</v>
      </c>
      <c r="B2440" s="1" t="s">
        <v>238</v>
      </c>
      <c r="C2440" s="2">
        <v>44300.623557523148</v>
      </c>
      <c r="D2440" s="2">
        <v>44334</v>
      </c>
      <c r="E2440" s="1" t="s">
        <v>110</v>
      </c>
      <c r="F2440" s="2">
        <v>44468.833333333336</v>
      </c>
      <c r="G2440" s="1" t="s">
        <v>111</v>
      </c>
      <c r="H2440" s="1" t="s">
        <v>112</v>
      </c>
      <c r="I2440" s="1" t="s">
        <v>112</v>
      </c>
      <c r="J2440" s="1" t="s">
        <v>8041</v>
      </c>
      <c r="K2440" s="1" t="s">
        <v>8042</v>
      </c>
      <c r="L2440" s="1" t="s">
        <v>9634</v>
      </c>
      <c r="M2440" s="1" t="s">
        <v>1212</v>
      </c>
      <c r="N2440" s="1" t="s">
        <v>116</v>
      </c>
      <c r="O2440" s="1" t="s">
        <v>117</v>
      </c>
      <c r="P2440" s="9">
        <v>96950</v>
      </c>
      <c r="Q2440" s="1" t="s">
        <v>118</v>
      </c>
      <c r="R2440" s="1" t="s">
        <v>117</v>
      </c>
      <c r="S2440" s="1">
        <v>16702351024</v>
      </c>
      <c r="U2440" s="1">
        <v>811412</v>
      </c>
      <c r="V2440" s="1" t="s">
        <v>119</v>
      </c>
      <c r="X2440" s="1" t="s">
        <v>434</v>
      </c>
      <c r="Y2440" s="1" t="s">
        <v>8044</v>
      </c>
      <c r="Z2440" s="1" t="s">
        <v>8045</v>
      </c>
      <c r="AA2440" s="1" t="s">
        <v>245</v>
      </c>
      <c r="AB2440" s="1" t="s">
        <v>9634</v>
      </c>
      <c r="AC2440" s="1" t="s">
        <v>1212</v>
      </c>
      <c r="AD2440" s="1" t="s">
        <v>116</v>
      </c>
      <c r="AE2440" s="1" t="s">
        <v>117</v>
      </c>
      <c r="AF2440" s="9">
        <v>96950</v>
      </c>
      <c r="AG2440" s="1" t="s">
        <v>118</v>
      </c>
      <c r="AH2440" s="1" t="s">
        <v>117</v>
      </c>
      <c r="AI2440" s="1">
        <v>16702351024</v>
      </c>
      <c r="AK2440" s="1" t="s">
        <v>8047</v>
      </c>
      <c r="BC2440" s="1" t="str">
        <f>"49-9021.02"</f>
        <v>49-9021.02</v>
      </c>
      <c r="BD2440" s="1" t="s">
        <v>7955</v>
      </c>
      <c r="BE2440" s="1" t="s">
        <v>8048</v>
      </c>
      <c r="BF2440" s="1" t="s">
        <v>7957</v>
      </c>
      <c r="BG2440" s="1">
        <v>3</v>
      </c>
      <c r="BH2440" s="1">
        <v>3</v>
      </c>
      <c r="BI2440" s="2">
        <v>44470</v>
      </c>
      <c r="BJ2440" s="2">
        <v>44834</v>
      </c>
      <c r="BK2440" s="2">
        <v>44470</v>
      </c>
      <c r="BL2440" s="2">
        <v>44834</v>
      </c>
      <c r="BM2440" s="1">
        <v>40</v>
      </c>
      <c r="BN2440" s="1">
        <v>0</v>
      </c>
      <c r="BO2440" s="1">
        <v>8</v>
      </c>
      <c r="BP2440" s="1">
        <v>8</v>
      </c>
      <c r="BQ2440" s="1">
        <v>8</v>
      </c>
      <c r="BR2440" s="1">
        <v>8</v>
      </c>
      <c r="BS2440" s="1">
        <v>8</v>
      </c>
      <c r="BT2440" s="1">
        <v>0</v>
      </c>
      <c r="BU2440" s="1" t="str">
        <f>"8:00 AM"</f>
        <v>8:00 AM</v>
      </c>
      <c r="BV2440" s="1" t="str">
        <f t="shared" si="63"/>
        <v>5:00 PM</v>
      </c>
      <c r="BW2440" s="1" t="s">
        <v>135</v>
      </c>
      <c r="BX2440" s="1">
        <v>0</v>
      </c>
      <c r="BY2440" s="1">
        <v>12</v>
      </c>
      <c r="BZ2440" s="1" t="s">
        <v>112</v>
      </c>
      <c r="CA2440" s="1">
        <v>0</v>
      </c>
      <c r="CB2440" s="1" t="s">
        <v>8049</v>
      </c>
      <c r="CC2440" s="1" t="s">
        <v>9634</v>
      </c>
      <c r="CD2440" s="1" t="s">
        <v>1212</v>
      </c>
      <c r="CE2440" s="1" t="s">
        <v>116</v>
      </c>
      <c r="CF2440" s="1" t="s">
        <v>117</v>
      </c>
      <c r="CG2440" s="1">
        <v>96950</v>
      </c>
      <c r="CH2440" s="3">
        <v>9.0299999999999994</v>
      </c>
      <c r="CI2440" s="3">
        <v>9.5</v>
      </c>
      <c r="CJ2440" s="3">
        <v>13.54</v>
      </c>
      <c r="CK2440" s="3">
        <v>14.25</v>
      </c>
      <c r="CL2440" s="1" t="s">
        <v>137</v>
      </c>
      <c r="CM2440" s="1" t="s">
        <v>138</v>
      </c>
      <c r="CN2440" s="1" t="s">
        <v>218</v>
      </c>
      <c r="CP2440" s="1" t="s">
        <v>112</v>
      </c>
      <c r="CQ2440" s="1" t="s">
        <v>111</v>
      </c>
      <c r="CR2440" s="1" t="s">
        <v>111</v>
      </c>
      <c r="CS2440" s="1" t="s">
        <v>111</v>
      </c>
      <c r="CT2440" s="1" t="s">
        <v>138</v>
      </c>
      <c r="CU2440" s="1" t="s">
        <v>111</v>
      </c>
      <c r="CV2440" s="1" t="s">
        <v>138</v>
      </c>
      <c r="CW2440" s="1" t="s">
        <v>1324</v>
      </c>
      <c r="CX2440" s="1">
        <v>16702351024</v>
      </c>
      <c r="CY2440" s="1" t="s">
        <v>8047</v>
      </c>
      <c r="CZ2440" s="1" t="s">
        <v>138</v>
      </c>
      <c r="DA2440" s="1" t="s">
        <v>111</v>
      </c>
      <c r="DB2440" s="1" t="s">
        <v>112</v>
      </c>
    </row>
    <row r="2441" spans="1:111" ht="15.6" customHeight="1" x14ac:dyDescent="0.25">
      <c r="A2441" s="1" t="s">
        <v>21515</v>
      </c>
      <c r="B2441" s="1" t="s">
        <v>238</v>
      </c>
      <c r="C2441" s="2">
        <v>44298.243729398149</v>
      </c>
      <c r="D2441" s="2">
        <v>44341</v>
      </c>
      <c r="E2441" s="1" t="s">
        <v>110</v>
      </c>
      <c r="F2441" s="2">
        <v>44468.833333333336</v>
      </c>
      <c r="G2441" s="1" t="s">
        <v>111</v>
      </c>
      <c r="H2441" s="1" t="s">
        <v>112</v>
      </c>
      <c r="I2441" s="1" t="s">
        <v>112</v>
      </c>
      <c r="J2441" s="1" t="s">
        <v>2758</v>
      </c>
      <c r="K2441" s="1" t="s">
        <v>1979</v>
      </c>
      <c r="L2441" s="1" t="s">
        <v>941</v>
      </c>
      <c r="M2441" s="1" t="s">
        <v>942</v>
      </c>
      <c r="N2441" s="1" t="s">
        <v>116</v>
      </c>
      <c r="O2441" s="1" t="s">
        <v>117</v>
      </c>
      <c r="P2441" s="9">
        <v>96950</v>
      </c>
      <c r="Q2441" s="1" t="s">
        <v>118</v>
      </c>
      <c r="S2441" s="1">
        <v>16702352883</v>
      </c>
      <c r="U2441" s="1">
        <v>561320</v>
      </c>
      <c r="V2441" s="1" t="s">
        <v>119</v>
      </c>
      <c r="X2441" s="1" t="s">
        <v>943</v>
      </c>
      <c r="Y2441" s="1" t="s">
        <v>944</v>
      </c>
      <c r="Z2441" s="1" t="s">
        <v>945</v>
      </c>
      <c r="AA2441" s="1" t="s">
        <v>373</v>
      </c>
      <c r="AB2441" s="1" t="s">
        <v>941</v>
      </c>
      <c r="AC2441" s="1" t="s">
        <v>942</v>
      </c>
      <c r="AD2441" s="1" t="s">
        <v>116</v>
      </c>
      <c r="AE2441" s="1" t="s">
        <v>117</v>
      </c>
      <c r="AF2441" s="9">
        <v>96950</v>
      </c>
      <c r="AG2441" s="1" t="s">
        <v>118</v>
      </c>
      <c r="AI2441" s="1">
        <v>16702352883</v>
      </c>
      <c r="AK2441" s="1" t="s">
        <v>530</v>
      </c>
      <c r="BC2441" s="1" t="str">
        <f>"53-3031.00"</f>
        <v>53-3031.00</v>
      </c>
      <c r="BD2441" s="1" t="s">
        <v>3272</v>
      </c>
      <c r="BE2441" s="1" t="s">
        <v>15426</v>
      </c>
      <c r="BF2441" s="1" t="s">
        <v>15427</v>
      </c>
      <c r="BG2441" s="1">
        <v>3</v>
      </c>
      <c r="BH2441" s="1">
        <v>3</v>
      </c>
      <c r="BI2441" s="2">
        <v>44470</v>
      </c>
      <c r="BJ2441" s="2">
        <v>45565</v>
      </c>
      <c r="BK2441" s="2">
        <v>44470</v>
      </c>
      <c r="BL2441" s="2">
        <v>45565</v>
      </c>
      <c r="BM2441" s="1">
        <v>35</v>
      </c>
      <c r="BN2441" s="1">
        <v>0</v>
      </c>
      <c r="BO2441" s="1">
        <v>7</v>
      </c>
      <c r="BP2441" s="1">
        <v>7</v>
      </c>
      <c r="BQ2441" s="1">
        <v>7</v>
      </c>
      <c r="BR2441" s="1">
        <v>7</v>
      </c>
      <c r="BS2441" s="1">
        <v>7</v>
      </c>
      <c r="BT2441" s="1">
        <v>0</v>
      </c>
      <c r="BU2441" s="1" t="str">
        <f>"9:00 AM"</f>
        <v>9:00 AM</v>
      </c>
      <c r="BV2441" s="1" t="str">
        <f t="shared" si="63"/>
        <v>5:00 PM</v>
      </c>
      <c r="BW2441" s="1" t="s">
        <v>135</v>
      </c>
      <c r="BX2441" s="1">
        <v>6</v>
      </c>
      <c r="BY2441" s="1">
        <v>12</v>
      </c>
      <c r="BZ2441" s="1" t="s">
        <v>112</v>
      </c>
      <c r="CA2441" s="1">
        <v>0</v>
      </c>
      <c r="CB2441" s="4" t="s">
        <v>15428</v>
      </c>
      <c r="CC2441" s="1" t="s">
        <v>941</v>
      </c>
      <c r="CD2441" s="1" t="s">
        <v>942</v>
      </c>
      <c r="CE2441" s="1" t="s">
        <v>116</v>
      </c>
      <c r="CF2441" s="1" t="s">
        <v>117</v>
      </c>
      <c r="CG2441" s="1">
        <v>96950</v>
      </c>
      <c r="CH2441" s="3">
        <v>7.69</v>
      </c>
      <c r="CI2441" s="3">
        <v>8</v>
      </c>
      <c r="CJ2441" s="3">
        <v>11.54</v>
      </c>
      <c r="CK2441" s="3">
        <v>12</v>
      </c>
      <c r="CL2441" s="1" t="s">
        <v>137</v>
      </c>
      <c r="CM2441" s="1" t="s">
        <v>138</v>
      </c>
      <c r="CN2441" s="1" t="s">
        <v>139</v>
      </c>
      <c r="CP2441" s="1" t="s">
        <v>112</v>
      </c>
      <c r="CQ2441" s="1" t="s">
        <v>111</v>
      </c>
      <c r="CR2441" s="1" t="s">
        <v>112</v>
      </c>
      <c r="CS2441" s="1" t="s">
        <v>111</v>
      </c>
      <c r="CT2441" s="1" t="s">
        <v>111</v>
      </c>
      <c r="CU2441" s="1" t="s">
        <v>111</v>
      </c>
      <c r="CV2441" s="1" t="s">
        <v>138</v>
      </c>
      <c r="CW2441" s="1" t="s">
        <v>138</v>
      </c>
      <c r="CX2441" s="1">
        <v>16702352883</v>
      </c>
      <c r="CY2441" s="1" t="s">
        <v>530</v>
      </c>
      <c r="CZ2441" s="1" t="s">
        <v>138</v>
      </c>
      <c r="DA2441" s="1" t="s">
        <v>111</v>
      </c>
      <c r="DB2441" s="1" t="s">
        <v>112</v>
      </c>
    </row>
    <row r="2442" spans="1:111" ht="15.6" customHeight="1" x14ac:dyDescent="0.25">
      <c r="A2442" s="1" t="s">
        <v>21517</v>
      </c>
      <c r="B2442" s="1" t="s">
        <v>238</v>
      </c>
      <c r="C2442" s="2">
        <v>44330.384014120369</v>
      </c>
      <c r="D2442" s="2">
        <v>44369</v>
      </c>
      <c r="E2442" s="1" t="s">
        <v>110</v>
      </c>
      <c r="F2442" s="2">
        <v>44468.833333333336</v>
      </c>
      <c r="G2442" s="1" t="s">
        <v>112</v>
      </c>
      <c r="H2442" s="1" t="s">
        <v>112</v>
      </c>
      <c r="I2442" s="1" t="s">
        <v>112</v>
      </c>
      <c r="J2442" s="1" t="s">
        <v>8920</v>
      </c>
      <c r="K2442" s="1" t="s">
        <v>8921</v>
      </c>
      <c r="L2442" s="1" t="s">
        <v>8922</v>
      </c>
      <c r="M2442" s="1" t="s">
        <v>138</v>
      </c>
      <c r="N2442" s="1" t="s">
        <v>116</v>
      </c>
      <c r="O2442" s="1" t="s">
        <v>117</v>
      </c>
      <c r="P2442" s="9">
        <v>96950</v>
      </c>
      <c r="Q2442" s="1" t="s">
        <v>118</v>
      </c>
      <c r="R2442" s="1" t="s">
        <v>242</v>
      </c>
      <c r="S2442" s="1">
        <v>16702878889</v>
      </c>
      <c r="U2442" s="1">
        <v>4451</v>
      </c>
      <c r="V2442" s="1" t="s">
        <v>119</v>
      </c>
      <c r="X2442" s="1" t="s">
        <v>1614</v>
      </c>
      <c r="Y2442" s="1" t="s">
        <v>8923</v>
      </c>
      <c r="AA2442" s="1" t="s">
        <v>245</v>
      </c>
      <c r="AB2442" s="1" t="s">
        <v>8922</v>
      </c>
      <c r="AC2442" s="1" t="s">
        <v>138</v>
      </c>
      <c r="AD2442" s="1" t="s">
        <v>116</v>
      </c>
      <c r="AE2442" s="1" t="s">
        <v>117</v>
      </c>
      <c r="AF2442" s="9">
        <v>96950</v>
      </c>
      <c r="AG2442" s="1" t="s">
        <v>118</v>
      </c>
      <c r="AH2442" s="1" t="s">
        <v>242</v>
      </c>
      <c r="AI2442" s="1">
        <v>16702878889</v>
      </c>
      <c r="AK2442" s="1" t="s">
        <v>8925</v>
      </c>
      <c r="BC2442" s="1" t="str">
        <f>"11-2022.00"</f>
        <v>11-2022.00</v>
      </c>
      <c r="BD2442" s="1" t="s">
        <v>1013</v>
      </c>
      <c r="BE2442" s="1" t="s">
        <v>21518</v>
      </c>
      <c r="BF2442" s="1" t="s">
        <v>1015</v>
      </c>
      <c r="BG2442" s="1">
        <v>2</v>
      </c>
      <c r="BH2442" s="1">
        <v>2</v>
      </c>
      <c r="BI2442" s="2">
        <v>44470</v>
      </c>
      <c r="BJ2442" s="2">
        <v>44834</v>
      </c>
      <c r="BK2442" s="2">
        <v>44470</v>
      </c>
      <c r="BL2442" s="2">
        <v>44834</v>
      </c>
      <c r="BM2442" s="1">
        <v>35</v>
      </c>
      <c r="BN2442" s="1">
        <v>0</v>
      </c>
      <c r="BO2442" s="1">
        <v>7</v>
      </c>
      <c r="BP2442" s="1">
        <v>7</v>
      </c>
      <c r="BQ2442" s="1">
        <v>7</v>
      </c>
      <c r="BR2442" s="1">
        <v>7</v>
      </c>
      <c r="BS2442" s="1">
        <v>7</v>
      </c>
      <c r="BT2442" s="1">
        <v>0</v>
      </c>
      <c r="BU2442" s="1" t="str">
        <f>"8:00 AM"</f>
        <v>8:00 AM</v>
      </c>
      <c r="BV2442" s="1" t="str">
        <f t="shared" si="63"/>
        <v>5:00 PM</v>
      </c>
      <c r="BW2442" s="1" t="s">
        <v>135</v>
      </c>
      <c r="BX2442" s="1">
        <v>0</v>
      </c>
      <c r="BY2442" s="1">
        <v>30</v>
      </c>
      <c r="BZ2442" s="1" t="s">
        <v>111</v>
      </c>
      <c r="CA2442" s="1">
        <v>5</v>
      </c>
      <c r="CB2442" s="4" t="s">
        <v>6305</v>
      </c>
      <c r="CC2442" s="1" t="s">
        <v>8922</v>
      </c>
      <c r="CD2442" s="1" t="s">
        <v>138</v>
      </c>
      <c r="CE2442" s="1" t="s">
        <v>116</v>
      </c>
      <c r="CF2442" s="1" t="s">
        <v>117</v>
      </c>
      <c r="CG2442" s="1">
        <v>96950</v>
      </c>
      <c r="CH2442" s="3">
        <v>15.24</v>
      </c>
      <c r="CI2442" s="3">
        <v>15.24</v>
      </c>
      <c r="CJ2442" s="3">
        <v>22.86</v>
      </c>
      <c r="CK2442" s="3">
        <v>22.86</v>
      </c>
      <c r="CL2442" s="1" t="s">
        <v>137</v>
      </c>
      <c r="CM2442" s="1" t="s">
        <v>20698</v>
      </c>
      <c r="CN2442" s="1" t="s">
        <v>139</v>
      </c>
      <c r="CP2442" s="1" t="s">
        <v>112</v>
      </c>
      <c r="CQ2442" s="1" t="s">
        <v>111</v>
      </c>
      <c r="CR2442" s="1" t="s">
        <v>112</v>
      </c>
      <c r="CS2442" s="1" t="s">
        <v>111</v>
      </c>
      <c r="CT2442" s="1" t="s">
        <v>138</v>
      </c>
      <c r="CU2442" s="1" t="s">
        <v>111</v>
      </c>
      <c r="CV2442" s="1" t="s">
        <v>138</v>
      </c>
      <c r="CW2442" s="1" t="s">
        <v>980</v>
      </c>
      <c r="CX2442" s="1">
        <v>16702878889</v>
      </c>
      <c r="CY2442" s="1" t="s">
        <v>8930</v>
      </c>
      <c r="CZ2442" s="1" t="s">
        <v>138</v>
      </c>
      <c r="DA2442" s="1" t="s">
        <v>111</v>
      </c>
      <c r="DB2442" s="1" t="s">
        <v>112</v>
      </c>
    </row>
    <row r="2443" spans="1:111" ht="15.6" customHeight="1" x14ac:dyDescent="0.25">
      <c r="A2443" s="1" t="s">
        <v>21526</v>
      </c>
      <c r="B2443" s="1" t="s">
        <v>238</v>
      </c>
      <c r="C2443" s="2">
        <v>44343.231422106481</v>
      </c>
      <c r="D2443" s="2">
        <v>44375</v>
      </c>
      <c r="E2443" s="1" t="s">
        <v>110</v>
      </c>
      <c r="F2443" s="2">
        <v>44443.833333333336</v>
      </c>
      <c r="G2443" s="1" t="s">
        <v>112</v>
      </c>
      <c r="H2443" s="1" t="s">
        <v>112</v>
      </c>
      <c r="I2443" s="1" t="s">
        <v>112</v>
      </c>
      <c r="J2443" s="1" t="s">
        <v>2477</v>
      </c>
      <c r="L2443" s="1" t="s">
        <v>2070</v>
      </c>
      <c r="M2443" s="1" t="s">
        <v>2478</v>
      </c>
      <c r="N2443" s="1" t="s">
        <v>116</v>
      </c>
      <c r="O2443" s="1" t="s">
        <v>117</v>
      </c>
      <c r="P2443" s="9">
        <v>96950</v>
      </c>
      <c r="Q2443" s="1" t="s">
        <v>118</v>
      </c>
      <c r="R2443" s="1" t="s">
        <v>138</v>
      </c>
      <c r="S2443" s="1">
        <v>16702330349</v>
      </c>
      <c r="U2443" s="1">
        <v>56132</v>
      </c>
      <c r="V2443" s="1" t="s">
        <v>2479</v>
      </c>
      <c r="W2443" s="1" t="s">
        <v>111</v>
      </c>
      <c r="X2443" s="1" t="s">
        <v>2480</v>
      </c>
      <c r="Y2443" s="1" t="s">
        <v>2481</v>
      </c>
      <c r="Z2443" s="1" t="s">
        <v>2482</v>
      </c>
      <c r="AA2443" s="1" t="s">
        <v>2483</v>
      </c>
      <c r="AB2443" s="1" t="s">
        <v>2070</v>
      </c>
      <c r="AC2443" s="1" t="s">
        <v>2478</v>
      </c>
      <c r="AD2443" s="1" t="s">
        <v>116</v>
      </c>
      <c r="AE2443" s="1" t="s">
        <v>117</v>
      </c>
      <c r="AF2443" s="9">
        <v>96950</v>
      </c>
      <c r="AG2443" s="1" t="s">
        <v>118</v>
      </c>
      <c r="AH2443" s="1" t="s">
        <v>138</v>
      </c>
      <c r="AI2443" s="1">
        <v>16702330349</v>
      </c>
      <c r="AK2443" s="1" t="s">
        <v>2484</v>
      </c>
      <c r="BC2443" s="1" t="str">
        <f>"37-2011.00"</f>
        <v>37-2011.00</v>
      </c>
      <c r="BD2443" s="1" t="s">
        <v>676</v>
      </c>
      <c r="BE2443" s="1" t="s">
        <v>21527</v>
      </c>
      <c r="BF2443" s="1" t="s">
        <v>4736</v>
      </c>
      <c r="BG2443" s="1">
        <v>1</v>
      </c>
      <c r="BH2443" s="1">
        <v>1</v>
      </c>
      <c r="BI2443" s="2">
        <v>44445</v>
      </c>
      <c r="BJ2443" s="2">
        <v>44809</v>
      </c>
      <c r="BK2443" s="2">
        <v>44445</v>
      </c>
      <c r="BL2443" s="2">
        <v>44809</v>
      </c>
      <c r="BM2443" s="1">
        <v>35</v>
      </c>
      <c r="BN2443" s="1">
        <v>0</v>
      </c>
      <c r="BO2443" s="1">
        <v>7</v>
      </c>
      <c r="BP2443" s="1">
        <v>7</v>
      </c>
      <c r="BQ2443" s="1">
        <v>7</v>
      </c>
      <c r="BR2443" s="1">
        <v>7</v>
      </c>
      <c r="BS2443" s="1">
        <v>7</v>
      </c>
      <c r="BT2443" s="1">
        <v>0</v>
      </c>
      <c r="BU2443" s="1" t="str">
        <f>"8:00 AM"</f>
        <v>8:00 AM</v>
      </c>
      <c r="BV2443" s="1" t="str">
        <f>"4:00 PM"</f>
        <v>4:00 PM</v>
      </c>
      <c r="BW2443" s="1" t="s">
        <v>135</v>
      </c>
      <c r="BX2443" s="1">
        <v>0</v>
      </c>
      <c r="BY2443" s="1">
        <v>12</v>
      </c>
      <c r="BZ2443" s="1" t="s">
        <v>112</v>
      </c>
      <c r="CB2443" s="4" t="s">
        <v>21528</v>
      </c>
      <c r="CC2443" s="1" t="s">
        <v>21529</v>
      </c>
      <c r="CE2443" s="1" t="s">
        <v>116</v>
      </c>
      <c r="CF2443" s="1" t="s">
        <v>117</v>
      </c>
      <c r="CG2443" s="1">
        <v>96950</v>
      </c>
      <c r="CH2443" s="3">
        <v>8.0500000000000007</v>
      </c>
      <c r="CI2443" s="3">
        <v>8.0500000000000007</v>
      </c>
      <c r="CJ2443" s="3">
        <v>0</v>
      </c>
      <c r="CK2443" s="3">
        <v>0</v>
      </c>
      <c r="CL2443" s="1" t="s">
        <v>137</v>
      </c>
      <c r="CM2443" s="1" t="s">
        <v>138</v>
      </c>
      <c r="CN2443" s="1" t="s">
        <v>139</v>
      </c>
      <c r="CP2443" s="1" t="s">
        <v>112</v>
      </c>
      <c r="CQ2443" s="1" t="s">
        <v>111</v>
      </c>
      <c r="CR2443" s="1" t="s">
        <v>112</v>
      </c>
      <c r="CS2443" s="1" t="s">
        <v>112</v>
      </c>
      <c r="CT2443" s="1" t="s">
        <v>138</v>
      </c>
      <c r="CU2443" s="1" t="s">
        <v>111</v>
      </c>
      <c r="CV2443" s="1" t="s">
        <v>138</v>
      </c>
      <c r="CW2443" s="1" t="s">
        <v>138</v>
      </c>
      <c r="CX2443" s="1">
        <v>16702330349</v>
      </c>
      <c r="CY2443" s="1" t="s">
        <v>2489</v>
      </c>
      <c r="CZ2443" s="1" t="s">
        <v>138</v>
      </c>
      <c r="DA2443" s="1" t="s">
        <v>111</v>
      </c>
      <c r="DB2443" s="1" t="s">
        <v>111</v>
      </c>
    </row>
    <row r="2444" spans="1:111" ht="15.6" customHeight="1" x14ac:dyDescent="0.25">
      <c r="A2444" s="1" t="s">
        <v>21530</v>
      </c>
      <c r="B2444" s="1" t="s">
        <v>238</v>
      </c>
      <c r="C2444" s="2">
        <v>44336.90209664352</v>
      </c>
      <c r="D2444" s="2">
        <v>44370</v>
      </c>
      <c r="E2444" s="1" t="s">
        <v>110</v>
      </c>
      <c r="F2444" s="2">
        <v>44468.833333333336</v>
      </c>
      <c r="G2444" s="1" t="s">
        <v>111</v>
      </c>
      <c r="H2444" s="1" t="s">
        <v>112</v>
      </c>
      <c r="I2444" s="1" t="s">
        <v>112</v>
      </c>
      <c r="J2444" s="1" t="s">
        <v>7338</v>
      </c>
      <c r="K2444" s="1" t="s">
        <v>2821</v>
      </c>
      <c r="L2444" s="1" t="s">
        <v>2822</v>
      </c>
      <c r="M2444" s="1" t="s">
        <v>2823</v>
      </c>
      <c r="N2444" s="1" t="s">
        <v>167</v>
      </c>
      <c r="O2444" s="1" t="s">
        <v>117</v>
      </c>
      <c r="P2444" s="9">
        <v>96950</v>
      </c>
      <c r="Q2444" s="1" t="s">
        <v>118</v>
      </c>
      <c r="S2444" s="1">
        <v>16702353027</v>
      </c>
      <c r="U2444" s="1">
        <v>722310</v>
      </c>
      <c r="V2444" s="1" t="s">
        <v>119</v>
      </c>
      <c r="X2444" s="1" t="s">
        <v>2907</v>
      </c>
      <c r="Y2444" s="1" t="s">
        <v>7216</v>
      </c>
      <c r="Z2444" s="1" t="s">
        <v>2909</v>
      </c>
      <c r="AA2444" s="1" t="s">
        <v>2910</v>
      </c>
      <c r="AB2444" s="1" t="s">
        <v>2822</v>
      </c>
      <c r="AC2444" s="1" t="s">
        <v>2823</v>
      </c>
      <c r="AD2444" s="1" t="s">
        <v>167</v>
      </c>
      <c r="AE2444" s="1" t="s">
        <v>117</v>
      </c>
      <c r="AF2444" s="9">
        <v>96950</v>
      </c>
      <c r="AG2444" s="1" t="s">
        <v>118</v>
      </c>
      <c r="AI2444" s="1">
        <v>16702353027</v>
      </c>
      <c r="AK2444" s="1" t="s">
        <v>2898</v>
      </c>
      <c r="BC2444" s="1" t="str">
        <f>"35-1012.00"</f>
        <v>35-1012.00</v>
      </c>
      <c r="BD2444" s="1" t="s">
        <v>1372</v>
      </c>
      <c r="BE2444" s="1" t="s">
        <v>7339</v>
      </c>
      <c r="BF2444" s="1" t="s">
        <v>7340</v>
      </c>
      <c r="BG2444" s="1">
        <v>1</v>
      </c>
      <c r="BH2444" s="1">
        <v>1</v>
      </c>
      <c r="BI2444" s="2">
        <v>44470</v>
      </c>
      <c r="BJ2444" s="2">
        <v>44834</v>
      </c>
      <c r="BK2444" s="2">
        <v>44470</v>
      </c>
      <c r="BL2444" s="2">
        <v>44834</v>
      </c>
      <c r="BM2444" s="1">
        <v>40</v>
      </c>
      <c r="BN2444" s="1">
        <v>0</v>
      </c>
      <c r="BO2444" s="1">
        <v>8</v>
      </c>
      <c r="BP2444" s="1">
        <v>8</v>
      </c>
      <c r="BQ2444" s="1">
        <v>8</v>
      </c>
      <c r="BR2444" s="1">
        <v>8</v>
      </c>
      <c r="BS2444" s="1">
        <v>8</v>
      </c>
      <c r="BT2444" s="1">
        <v>0</v>
      </c>
      <c r="BU2444" s="1" t="str">
        <f>"5:00 AM"</f>
        <v>5:00 AM</v>
      </c>
      <c r="BV2444" s="1" t="str">
        <f>"1:00 PM"</f>
        <v>1:00 PM</v>
      </c>
      <c r="BW2444" s="1" t="s">
        <v>135</v>
      </c>
      <c r="BX2444" s="1">
        <v>0</v>
      </c>
      <c r="BY2444" s="1">
        <v>12</v>
      </c>
      <c r="BZ2444" s="1" t="s">
        <v>111</v>
      </c>
      <c r="CA2444" s="1">
        <v>10</v>
      </c>
      <c r="CB2444" s="4" t="s">
        <v>7341</v>
      </c>
      <c r="CC2444" s="1" t="s">
        <v>2822</v>
      </c>
      <c r="CD2444" s="1" t="s">
        <v>2823</v>
      </c>
      <c r="CE2444" s="1" t="s">
        <v>167</v>
      </c>
      <c r="CF2444" s="1" t="s">
        <v>117</v>
      </c>
      <c r="CG2444" s="1">
        <v>96950</v>
      </c>
      <c r="CH2444" s="3">
        <v>10.039999999999999</v>
      </c>
      <c r="CI2444" s="3">
        <v>14.68</v>
      </c>
      <c r="CJ2444" s="3">
        <v>15.06</v>
      </c>
      <c r="CK2444" s="3">
        <v>22.02</v>
      </c>
      <c r="CL2444" s="1" t="s">
        <v>137</v>
      </c>
      <c r="CM2444" s="1" t="s">
        <v>362</v>
      </c>
      <c r="CN2444" s="1" t="s">
        <v>139</v>
      </c>
      <c r="CP2444" s="1" t="s">
        <v>112</v>
      </c>
      <c r="CQ2444" s="1" t="s">
        <v>111</v>
      </c>
      <c r="CR2444" s="1" t="s">
        <v>112</v>
      </c>
      <c r="CS2444" s="1" t="s">
        <v>111</v>
      </c>
      <c r="CT2444" s="1" t="s">
        <v>138</v>
      </c>
      <c r="CU2444" s="1" t="s">
        <v>111</v>
      </c>
      <c r="CV2444" s="1" t="s">
        <v>138</v>
      </c>
      <c r="CW2444" s="1" t="s">
        <v>7221</v>
      </c>
      <c r="CX2444" s="1">
        <v>16702353027</v>
      </c>
      <c r="CY2444" s="1" t="s">
        <v>2829</v>
      </c>
      <c r="CZ2444" s="1" t="s">
        <v>138</v>
      </c>
      <c r="DA2444" s="1" t="s">
        <v>111</v>
      </c>
      <c r="DB2444" s="1" t="s">
        <v>112</v>
      </c>
    </row>
    <row r="2445" spans="1:111" ht="15.6" customHeight="1" x14ac:dyDescent="0.25">
      <c r="A2445" s="1" t="s">
        <v>21531</v>
      </c>
      <c r="B2445" s="1" t="s">
        <v>238</v>
      </c>
      <c r="C2445" s="2">
        <v>44327.182785879631</v>
      </c>
      <c r="D2445" s="2">
        <v>44362</v>
      </c>
      <c r="E2445" s="1" t="s">
        <v>110</v>
      </c>
      <c r="F2445" s="2">
        <v>44468.833333333336</v>
      </c>
      <c r="G2445" s="1" t="s">
        <v>112</v>
      </c>
      <c r="H2445" s="1" t="s">
        <v>112</v>
      </c>
      <c r="I2445" s="1" t="s">
        <v>112</v>
      </c>
      <c r="J2445" s="1" t="s">
        <v>3278</v>
      </c>
      <c r="K2445" s="1" t="s">
        <v>3279</v>
      </c>
      <c r="L2445" s="1" t="s">
        <v>3280</v>
      </c>
      <c r="M2445" s="1" t="s">
        <v>3281</v>
      </c>
      <c r="N2445" s="1" t="s">
        <v>116</v>
      </c>
      <c r="O2445" s="1" t="s">
        <v>117</v>
      </c>
      <c r="P2445" s="9">
        <v>96950</v>
      </c>
      <c r="Q2445" s="1" t="s">
        <v>118</v>
      </c>
      <c r="S2445" s="1">
        <v>16706702353</v>
      </c>
      <c r="U2445" s="1">
        <v>81111</v>
      </c>
      <c r="V2445" s="1" t="s">
        <v>119</v>
      </c>
      <c r="X2445" s="1" t="s">
        <v>3282</v>
      </c>
      <c r="Y2445" s="1" t="s">
        <v>3283</v>
      </c>
      <c r="Z2445" s="1" t="s">
        <v>3109</v>
      </c>
      <c r="AA2445" s="1" t="s">
        <v>3284</v>
      </c>
      <c r="AB2445" s="1" t="s">
        <v>3280</v>
      </c>
      <c r="AC2445" s="1" t="s">
        <v>3281</v>
      </c>
      <c r="AD2445" s="1" t="s">
        <v>116</v>
      </c>
      <c r="AE2445" s="1" t="s">
        <v>117</v>
      </c>
      <c r="AF2445" s="9">
        <v>96950</v>
      </c>
      <c r="AG2445" s="1" t="s">
        <v>118</v>
      </c>
      <c r="AI2445" s="1">
        <v>16702353285</v>
      </c>
      <c r="AK2445" s="1" t="s">
        <v>3285</v>
      </c>
      <c r="BC2445" s="1" t="str">
        <f>"53-7061.00"</f>
        <v>53-7061.00</v>
      </c>
      <c r="BD2445" s="1" t="s">
        <v>7080</v>
      </c>
      <c r="BE2445" s="1" t="s">
        <v>9623</v>
      </c>
      <c r="BF2445" s="1" t="s">
        <v>9624</v>
      </c>
      <c r="BG2445" s="1">
        <v>2</v>
      </c>
      <c r="BH2445" s="1">
        <v>2</v>
      </c>
      <c r="BI2445" s="2">
        <v>44470</v>
      </c>
      <c r="BJ2445" s="2">
        <v>44834</v>
      </c>
      <c r="BK2445" s="2">
        <v>44470</v>
      </c>
      <c r="BL2445" s="2">
        <v>44834</v>
      </c>
      <c r="BM2445" s="1">
        <v>40</v>
      </c>
      <c r="BN2445" s="1">
        <v>0</v>
      </c>
      <c r="BO2445" s="1">
        <v>8</v>
      </c>
      <c r="BP2445" s="1">
        <v>8</v>
      </c>
      <c r="BQ2445" s="1">
        <v>8</v>
      </c>
      <c r="BR2445" s="1">
        <v>8</v>
      </c>
      <c r="BS2445" s="1">
        <v>8</v>
      </c>
      <c r="BT2445" s="1">
        <v>0</v>
      </c>
      <c r="BU2445" s="1" t="str">
        <f>"8:00 AM"</f>
        <v>8:00 AM</v>
      </c>
      <c r="BV2445" s="1" t="str">
        <f>"5:00 PM"</f>
        <v>5:00 PM</v>
      </c>
      <c r="BW2445" s="1" t="s">
        <v>135</v>
      </c>
      <c r="BX2445" s="1">
        <v>0</v>
      </c>
      <c r="BY2445" s="1">
        <v>12</v>
      </c>
      <c r="BZ2445" s="1" t="s">
        <v>112</v>
      </c>
      <c r="CB2445" s="1" t="s">
        <v>230</v>
      </c>
      <c r="CC2445" s="1" t="s">
        <v>21532</v>
      </c>
      <c r="CD2445" s="1" t="s">
        <v>3281</v>
      </c>
      <c r="CE2445" s="1" t="s">
        <v>116</v>
      </c>
      <c r="CF2445" s="1" t="s">
        <v>117</v>
      </c>
      <c r="CG2445" s="1">
        <v>96950</v>
      </c>
      <c r="CH2445" s="3">
        <v>8.3000000000000007</v>
      </c>
      <c r="CI2445" s="3">
        <v>8.3000000000000007</v>
      </c>
      <c r="CJ2445" s="3">
        <v>12.45</v>
      </c>
      <c r="CK2445" s="3">
        <v>12.45</v>
      </c>
      <c r="CL2445" s="1" t="s">
        <v>137</v>
      </c>
      <c r="CM2445" s="1" t="s">
        <v>362</v>
      </c>
      <c r="CN2445" s="1" t="s">
        <v>139</v>
      </c>
      <c r="CP2445" s="1" t="s">
        <v>112</v>
      </c>
      <c r="CQ2445" s="1" t="s">
        <v>111</v>
      </c>
      <c r="CR2445" s="1" t="s">
        <v>112</v>
      </c>
      <c r="CS2445" s="1" t="s">
        <v>111</v>
      </c>
      <c r="CT2445" s="1" t="s">
        <v>138</v>
      </c>
      <c r="CU2445" s="1" t="s">
        <v>111</v>
      </c>
      <c r="CV2445" s="1" t="s">
        <v>138</v>
      </c>
      <c r="CW2445" s="1" t="s">
        <v>3288</v>
      </c>
      <c r="CX2445" s="1">
        <v>16702353285</v>
      </c>
      <c r="CY2445" s="1" t="s">
        <v>3285</v>
      </c>
      <c r="CZ2445" s="1" t="s">
        <v>138</v>
      </c>
      <c r="DA2445" s="1" t="s">
        <v>111</v>
      </c>
      <c r="DB2445" s="1" t="s">
        <v>112</v>
      </c>
      <c r="DC2445" s="1" t="s">
        <v>3282</v>
      </c>
      <c r="DD2445" s="1" t="s">
        <v>3283</v>
      </c>
      <c r="DE2445" s="1" t="s">
        <v>448</v>
      </c>
      <c r="DF2445" s="1" t="s">
        <v>138</v>
      </c>
      <c r="DG2445" s="1" t="s">
        <v>138</v>
      </c>
    </row>
    <row r="2446" spans="1:111" ht="15.6" customHeight="1" x14ac:dyDescent="0.25">
      <c r="A2446" s="1" t="s">
        <v>21533</v>
      </c>
      <c r="B2446" s="1" t="s">
        <v>238</v>
      </c>
      <c r="C2446" s="2">
        <v>44307.094071296298</v>
      </c>
      <c r="D2446" s="2">
        <v>44351</v>
      </c>
      <c r="E2446" s="1" t="s">
        <v>110</v>
      </c>
      <c r="F2446" s="2">
        <v>44467.833333333336</v>
      </c>
      <c r="G2446" s="1" t="s">
        <v>111</v>
      </c>
      <c r="H2446" s="1" t="s">
        <v>112</v>
      </c>
      <c r="I2446" s="1" t="s">
        <v>112</v>
      </c>
      <c r="J2446" s="1" t="s">
        <v>7101</v>
      </c>
      <c r="L2446" s="1" t="s">
        <v>7102</v>
      </c>
      <c r="N2446" s="1" t="s">
        <v>116</v>
      </c>
      <c r="O2446" s="1" t="s">
        <v>117</v>
      </c>
      <c r="P2446" s="9">
        <v>96950</v>
      </c>
      <c r="Q2446" s="1" t="s">
        <v>118</v>
      </c>
      <c r="S2446" s="1">
        <v>16702347243</v>
      </c>
      <c r="U2446" s="1">
        <v>424410</v>
      </c>
      <c r="V2446" s="1" t="s">
        <v>119</v>
      </c>
      <c r="X2446" s="1" t="s">
        <v>7103</v>
      </c>
      <c r="Y2446" s="1" t="s">
        <v>7104</v>
      </c>
      <c r="AA2446" s="1" t="s">
        <v>373</v>
      </c>
      <c r="AB2446" s="1" t="s">
        <v>7102</v>
      </c>
      <c r="AD2446" s="1" t="s">
        <v>116</v>
      </c>
      <c r="AE2446" s="1" t="s">
        <v>117</v>
      </c>
      <c r="AF2446" s="9">
        <v>96950</v>
      </c>
      <c r="AG2446" s="1" t="s">
        <v>118</v>
      </c>
      <c r="AI2446" s="1">
        <v>16702347243</v>
      </c>
      <c r="AK2446" s="1" t="s">
        <v>7105</v>
      </c>
      <c r="BC2446" s="1" t="str">
        <f>"53-3033.00"</f>
        <v>53-3033.00</v>
      </c>
      <c r="BD2446" s="1" t="s">
        <v>5372</v>
      </c>
      <c r="BE2446" s="1" t="s">
        <v>21534</v>
      </c>
      <c r="BF2446" s="1" t="s">
        <v>6707</v>
      </c>
      <c r="BG2446" s="1">
        <v>3</v>
      </c>
      <c r="BH2446" s="1">
        <v>3</v>
      </c>
      <c r="BI2446" s="2">
        <v>44469</v>
      </c>
      <c r="BJ2446" s="2">
        <v>45564</v>
      </c>
      <c r="BK2446" s="2">
        <v>44469</v>
      </c>
      <c r="BL2446" s="2">
        <v>45564</v>
      </c>
      <c r="BM2446" s="1">
        <v>36</v>
      </c>
      <c r="BN2446" s="1">
        <v>0</v>
      </c>
      <c r="BO2446" s="1">
        <v>6</v>
      </c>
      <c r="BP2446" s="1">
        <v>6</v>
      </c>
      <c r="BQ2446" s="1">
        <v>6</v>
      </c>
      <c r="BR2446" s="1">
        <v>6</v>
      </c>
      <c r="BS2446" s="1">
        <v>6</v>
      </c>
      <c r="BT2446" s="1">
        <v>6</v>
      </c>
      <c r="BU2446" s="1" t="str">
        <f>"8:00 AM"</f>
        <v>8:00 AM</v>
      </c>
      <c r="BV2446" s="1" t="str">
        <f>"3:00 PM"</f>
        <v>3:00 PM</v>
      </c>
      <c r="BW2446" s="1" t="s">
        <v>135</v>
      </c>
      <c r="BX2446" s="1">
        <v>0</v>
      </c>
      <c r="BY2446" s="1">
        <v>12</v>
      </c>
      <c r="BZ2446" s="1" t="s">
        <v>112</v>
      </c>
      <c r="CA2446" s="1">
        <v>0</v>
      </c>
      <c r="CB2446" s="4" t="s">
        <v>21535</v>
      </c>
      <c r="CC2446" s="1" t="s">
        <v>7109</v>
      </c>
      <c r="CD2446" s="1" t="s">
        <v>7102</v>
      </c>
      <c r="CE2446" s="1" t="s">
        <v>116</v>
      </c>
      <c r="CF2446" s="1" t="s">
        <v>117</v>
      </c>
      <c r="CG2446" s="1">
        <v>96950</v>
      </c>
      <c r="CH2446" s="3">
        <v>7.68</v>
      </c>
      <c r="CI2446" s="3">
        <v>7.7</v>
      </c>
      <c r="CJ2446" s="3">
        <v>11.52</v>
      </c>
      <c r="CK2446" s="3">
        <v>11.55</v>
      </c>
      <c r="CL2446" s="1" t="s">
        <v>137</v>
      </c>
      <c r="CM2446" s="1" t="s">
        <v>138</v>
      </c>
      <c r="CN2446" s="1" t="s">
        <v>139</v>
      </c>
      <c r="CP2446" s="1" t="s">
        <v>112</v>
      </c>
      <c r="CQ2446" s="1" t="s">
        <v>111</v>
      </c>
      <c r="CR2446" s="1" t="s">
        <v>112</v>
      </c>
      <c r="CS2446" s="1" t="s">
        <v>111</v>
      </c>
      <c r="CT2446" s="1" t="s">
        <v>138</v>
      </c>
      <c r="CU2446" s="1" t="s">
        <v>111</v>
      </c>
      <c r="CV2446" s="1" t="s">
        <v>138</v>
      </c>
      <c r="CW2446" s="1" t="s">
        <v>7110</v>
      </c>
      <c r="CX2446" s="1">
        <v>16702347243</v>
      </c>
      <c r="CY2446" s="1" t="s">
        <v>7105</v>
      </c>
      <c r="CZ2446" s="1" t="s">
        <v>138</v>
      </c>
      <c r="DA2446" s="1" t="s">
        <v>111</v>
      </c>
      <c r="DB2446" s="1" t="s">
        <v>112</v>
      </c>
    </row>
    <row r="2447" spans="1:111" ht="15.6" customHeight="1" x14ac:dyDescent="0.25">
      <c r="A2447" s="1" t="s">
        <v>21538</v>
      </c>
      <c r="B2447" s="1" t="s">
        <v>238</v>
      </c>
      <c r="C2447" s="2">
        <v>44321.092813888892</v>
      </c>
      <c r="D2447" s="2">
        <v>44362</v>
      </c>
      <c r="E2447" s="1" t="s">
        <v>110</v>
      </c>
      <c r="F2447" s="2">
        <v>44439.833333333336</v>
      </c>
      <c r="G2447" s="1" t="s">
        <v>112</v>
      </c>
      <c r="H2447" s="1" t="s">
        <v>112</v>
      </c>
      <c r="I2447" s="1" t="s">
        <v>112</v>
      </c>
      <c r="J2447" s="1" t="s">
        <v>1338</v>
      </c>
      <c r="K2447" s="1" t="s">
        <v>9378</v>
      </c>
      <c r="L2447" s="1" t="s">
        <v>1340</v>
      </c>
      <c r="M2447" s="1" t="s">
        <v>1346</v>
      </c>
      <c r="N2447" s="1" t="s">
        <v>116</v>
      </c>
      <c r="O2447" s="1" t="s">
        <v>117</v>
      </c>
      <c r="P2447" s="9">
        <v>96950</v>
      </c>
      <c r="Q2447" s="1" t="s">
        <v>118</v>
      </c>
      <c r="R2447" s="1" t="s">
        <v>242</v>
      </c>
      <c r="S2447" s="1">
        <v>16702344000</v>
      </c>
      <c r="U2447" s="1">
        <v>56132</v>
      </c>
      <c r="V2447" s="1" t="s">
        <v>119</v>
      </c>
      <c r="X2447" s="1" t="s">
        <v>1342</v>
      </c>
      <c r="Y2447" s="1" t="s">
        <v>1343</v>
      </c>
      <c r="Z2447" s="1" t="s">
        <v>1344</v>
      </c>
      <c r="AA2447" s="1" t="s">
        <v>245</v>
      </c>
      <c r="AB2447" s="1" t="s">
        <v>1345</v>
      </c>
      <c r="AC2447" s="1" t="s">
        <v>1346</v>
      </c>
      <c r="AD2447" s="1" t="s">
        <v>116</v>
      </c>
      <c r="AE2447" s="1" t="s">
        <v>117</v>
      </c>
      <c r="AF2447" s="9">
        <v>96950</v>
      </c>
      <c r="AG2447" s="1" t="s">
        <v>118</v>
      </c>
      <c r="AH2447" s="1" t="s">
        <v>242</v>
      </c>
      <c r="AI2447" s="1">
        <v>16702344000</v>
      </c>
      <c r="AK2447" s="1" t="s">
        <v>1347</v>
      </c>
      <c r="BC2447" s="1" t="str">
        <f>"35-2021.00"</f>
        <v>35-2021.00</v>
      </c>
      <c r="BD2447" s="1" t="s">
        <v>851</v>
      </c>
      <c r="BE2447" s="1" t="s">
        <v>21539</v>
      </c>
      <c r="BF2447" s="1" t="s">
        <v>851</v>
      </c>
      <c r="BG2447" s="1">
        <v>3</v>
      </c>
      <c r="BH2447" s="1">
        <v>3</v>
      </c>
      <c r="BI2447" s="2">
        <v>44440</v>
      </c>
      <c r="BJ2447" s="2">
        <v>44804</v>
      </c>
      <c r="BK2447" s="2">
        <v>44440</v>
      </c>
      <c r="BL2447" s="2">
        <v>44804</v>
      </c>
      <c r="BM2447" s="1">
        <v>35</v>
      </c>
      <c r="BN2447" s="1">
        <v>0</v>
      </c>
      <c r="BO2447" s="1">
        <v>7</v>
      </c>
      <c r="BP2447" s="1">
        <v>7</v>
      </c>
      <c r="BQ2447" s="1">
        <v>7</v>
      </c>
      <c r="BR2447" s="1">
        <v>7</v>
      </c>
      <c r="BS2447" s="1">
        <v>7</v>
      </c>
      <c r="BT2447" s="1">
        <v>0</v>
      </c>
      <c r="BU2447" s="1" t="str">
        <f>"8:00 AM"</f>
        <v>8:00 AM</v>
      </c>
      <c r="BV2447" s="1" t="str">
        <f>"4:00 PM"</f>
        <v>4:00 PM</v>
      </c>
      <c r="BW2447" s="1" t="s">
        <v>135</v>
      </c>
      <c r="BX2447" s="1">
        <v>3</v>
      </c>
      <c r="BY2447" s="1">
        <v>3</v>
      </c>
      <c r="BZ2447" s="1" t="s">
        <v>112</v>
      </c>
      <c r="CB2447" s="4" t="s">
        <v>21540</v>
      </c>
      <c r="CC2447" s="1" t="s">
        <v>17154</v>
      </c>
      <c r="CD2447" s="1" t="s">
        <v>17155</v>
      </c>
      <c r="CE2447" s="1" t="s">
        <v>116</v>
      </c>
      <c r="CF2447" s="1" t="s">
        <v>117</v>
      </c>
      <c r="CG2447" s="1">
        <v>96950</v>
      </c>
      <c r="CH2447" s="3">
        <v>7.99</v>
      </c>
      <c r="CI2447" s="3">
        <v>7.99</v>
      </c>
      <c r="CJ2447" s="3">
        <v>11.98</v>
      </c>
      <c r="CK2447" s="3">
        <v>11.98</v>
      </c>
      <c r="CL2447" s="1" t="s">
        <v>137</v>
      </c>
      <c r="CM2447" s="1" t="s">
        <v>1257</v>
      </c>
      <c r="CN2447" s="1" t="s">
        <v>139</v>
      </c>
      <c r="CP2447" s="1" t="s">
        <v>112</v>
      </c>
      <c r="CQ2447" s="1" t="s">
        <v>111</v>
      </c>
      <c r="CR2447" s="1" t="s">
        <v>112</v>
      </c>
      <c r="CS2447" s="1" t="s">
        <v>111</v>
      </c>
      <c r="CT2447" s="1" t="s">
        <v>111</v>
      </c>
      <c r="CU2447" s="1" t="s">
        <v>111</v>
      </c>
      <c r="CV2447" s="1" t="s">
        <v>138</v>
      </c>
      <c r="CW2447" s="1" t="s">
        <v>21541</v>
      </c>
      <c r="CX2447" s="1">
        <v>16702344000</v>
      </c>
      <c r="CY2447" s="1" t="s">
        <v>1347</v>
      </c>
      <c r="CZ2447" s="1" t="s">
        <v>380</v>
      </c>
      <c r="DA2447" s="1" t="s">
        <v>111</v>
      </c>
      <c r="DB2447" s="1" t="s">
        <v>112</v>
      </c>
    </row>
    <row r="2448" spans="1:111" ht="15.6" customHeight="1" x14ac:dyDescent="0.25">
      <c r="A2448" s="1" t="s">
        <v>21542</v>
      </c>
      <c r="B2448" s="1" t="s">
        <v>238</v>
      </c>
      <c r="C2448" s="2">
        <v>44302.007995486114</v>
      </c>
      <c r="D2448" s="2">
        <v>44336</v>
      </c>
      <c r="E2448" s="1" t="s">
        <v>110</v>
      </c>
      <c r="F2448" s="2">
        <v>44468.833333333336</v>
      </c>
      <c r="G2448" s="1" t="s">
        <v>111</v>
      </c>
      <c r="H2448" s="1" t="s">
        <v>112</v>
      </c>
      <c r="I2448" s="1" t="s">
        <v>112</v>
      </c>
      <c r="J2448" s="1" t="s">
        <v>5882</v>
      </c>
      <c r="L2448" s="1" t="s">
        <v>3693</v>
      </c>
      <c r="N2448" s="1" t="s">
        <v>1759</v>
      </c>
      <c r="O2448" s="1" t="s">
        <v>117</v>
      </c>
      <c r="P2448" s="9">
        <v>96952</v>
      </c>
      <c r="Q2448" s="1" t="s">
        <v>118</v>
      </c>
      <c r="S2448" s="1">
        <v>16704330422</v>
      </c>
      <c r="U2448" s="1">
        <v>212312</v>
      </c>
      <c r="V2448" s="1" t="s">
        <v>119</v>
      </c>
      <c r="X2448" s="1" t="s">
        <v>3694</v>
      </c>
      <c r="Y2448" s="1" t="s">
        <v>3695</v>
      </c>
      <c r="Z2448" s="1" t="s">
        <v>1787</v>
      </c>
      <c r="AA2448" s="1" t="s">
        <v>962</v>
      </c>
      <c r="AB2448" s="1" t="s">
        <v>3693</v>
      </c>
      <c r="AD2448" s="1" t="s">
        <v>1759</v>
      </c>
      <c r="AE2448" s="1" t="s">
        <v>117</v>
      </c>
      <c r="AF2448" s="9">
        <v>96952</v>
      </c>
      <c r="AG2448" s="1" t="s">
        <v>118</v>
      </c>
      <c r="AI2448" s="1">
        <v>16704330422</v>
      </c>
      <c r="AK2448" s="1" t="s">
        <v>5883</v>
      </c>
      <c r="BC2448" s="1" t="str">
        <f>"49-3042.00"</f>
        <v>49-3042.00</v>
      </c>
      <c r="BD2448" s="1" t="s">
        <v>1089</v>
      </c>
      <c r="BE2448" s="1" t="s">
        <v>5884</v>
      </c>
      <c r="BF2448" s="1" t="s">
        <v>5885</v>
      </c>
      <c r="BG2448" s="1">
        <v>2</v>
      </c>
      <c r="BH2448" s="1">
        <v>2</v>
      </c>
      <c r="BI2448" s="2">
        <v>44470</v>
      </c>
      <c r="BJ2448" s="2">
        <v>45565</v>
      </c>
      <c r="BK2448" s="2">
        <v>44470</v>
      </c>
      <c r="BL2448" s="2">
        <v>45565</v>
      </c>
      <c r="BM2448" s="1">
        <v>40</v>
      </c>
      <c r="BN2448" s="1">
        <v>0</v>
      </c>
      <c r="BO2448" s="1">
        <v>8</v>
      </c>
      <c r="BP2448" s="1">
        <v>8</v>
      </c>
      <c r="BQ2448" s="1">
        <v>8</v>
      </c>
      <c r="BR2448" s="1">
        <v>8</v>
      </c>
      <c r="BS2448" s="1">
        <v>8</v>
      </c>
      <c r="BT2448" s="1">
        <v>0</v>
      </c>
      <c r="BU2448" s="1" t="str">
        <f>"7:30 AM"</f>
        <v>7:30 AM</v>
      </c>
      <c r="BV2448" s="1" t="str">
        <f>"4:30 PM"</f>
        <v>4:30 PM</v>
      </c>
      <c r="BW2448" s="1" t="s">
        <v>230</v>
      </c>
      <c r="BX2448" s="1">
        <v>0</v>
      </c>
      <c r="BY2448" s="1">
        <v>24</v>
      </c>
      <c r="BZ2448" s="1" t="s">
        <v>112</v>
      </c>
      <c r="CA2448" s="1">
        <v>0</v>
      </c>
      <c r="CB2448" s="1" t="s">
        <v>5886</v>
      </c>
      <c r="CC2448" s="1" t="s">
        <v>3921</v>
      </c>
      <c r="CE2448" s="1" t="s">
        <v>259</v>
      </c>
      <c r="CF2448" s="1" t="s">
        <v>117</v>
      </c>
      <c r="CG2448" s="1">
        <v>96952</v>
      </c>
      <c r="CH2448" s="3">
        <v>10.050000000000001</v>
      </c>
      <c r="CI2448" s="3">
        <v>12</v>
      </c>
      <c r="CJ2448" s="3">
        <v>15.08</v>
      </c>
      <c r="CK2448" s="3">
        <v>18</v>
      </c>
      <c r="CL2448" s="1" t="s">
        <v>137</v>
      </c>
      <c r="CM2448" s="1" t="s">
        <v>3922</v>
      </c>
      <c r="CN2448" s="1" t="s">
        <v>218</v>
      </c>
      <c r="CP2448" s="1" t="s">
        <v>112</v>
      </c>
      <c r="CQ2448" s="1" t="s">
        <v>111</v>
      </c>
      <c r="CR2448" s="1" t="s">
        <v>111</v>
      </c>
      <c r="CS2448" s="1" t="s">
        <v>111</v>
      </c>
      <c r="CT2448" s="1" t="s">
        <v>138</v>
      </c>
      <c r="CU2448" s="1" t="s">
        <v>111</v>
      </c>
      <c r="CV2448" s="1" t="s">
        <v>138</v>
      </c>
      <c r="CW2448" s="1" t="s">
        <v>3923</v>
      </c>
      <c r="CX2448" s="1">
        <v>16704330422</v>
      </c>
      <c r="CY2448" s="1" t="s">
        <v>3696</v>
      </c>
      <c r="CZ2448" s="1" t="s">
        <v>138</v>
      </c>
      <c r="DA2448" s="1" t="s">
        <v>111</v>
      </c>
      <c r="DB2448" s="1" t="s">
        <v>112</v>
      </c>
    </row>
    <row r="2449" spans="1:111" ht="15.6" customHeight="1" x14ac:dyDescent="0.25">
      <c r="A2449" s="1" t="s">
        <v>21544</v>
      </c>
      <c r="B2449" s="1" t="s">
        <v>238</v>
      </c>
      <c r="C2449" s="2">
        <v>44333.859488773145</v>
      </c>
      <c r="D2449" s="2">
        <v>44376</v>
      </c>
      <c r="E2449" s="1" t="s">
        <v>110</v>
      </c>
      <c r="F2449" s="2">
        <v>44467.833333333336</v>
      </c>
      <c r="G2449" s="1" t="s">
        <v>111</v>
      </c>
      <c r="H2449" s="1" t="s">
        <v>112</v>
      </c>
      <c r="I2449" s="1" t="s">
        <v>112</v>
      </c>
      <c r="J2449" s="1" t="s">
        <v>5343</v>
      </c>
      <c r="L2449" s="1" t="s">
        <v>5348</v>
      </c>
      <c r="M2449" s="1" t="s">
        <v>5345</v>
      </c>
      <c r="N2449" s="1" t="s">
        <v>1759</v>
      </c>
      <c r="O2449" s="1" t="s">
        <v>117</v>
      </c>
      <c r="P2449" s="9">
        <v>96952</v>
      </c>
      <c r="Q2449" s="1" t="s">
        <v>118</v>
      </c>
      <c r="S2449" s="1">
        <v>16702345080</v>
      </c>
      <c r="U2449" s="1">
        <v>334210</v>
      </c>
      <c r="V2449" s="1" t="s">
        <v>119</v>
      </c>
      <c r="X2449" s="1" t="s">
        <v>5346</v>
      </c>
      <c r="Y2449" s="1" t="s">
        <v>18586</v>
      </c>
      <c r="AA2449" s="1" t="s">
        <v>2542</v>
      </c>
      <c r="AB2449" s="1" t="s">
        <v>5348</v>
      </c>
      <c r="AC2449" s="1" t="s">
        <v>5345</v>
      </c>
      <c r="AD2449" s="1" t="s">
        <v>5357</v>
      </c>
      <c r="AE2449" s="1" t="s">
        <v>117</v>
      </c>
      <c r="AF2449" s="9">
        <v>96952</v>
      </c>
      <c r="AG2449" s="1" t="s">
        <v>118</v>
      </c>
      <c r="AI2449" s="1">
        <v>16702345080</v>
      </c>
      <c r="AK2449" s="1" t="s">
        <v>5349</v>
      </c>
      <c r="AL2449" s="1" t="s">
        <v>653</v>
      </c>
      <c r="AM2449" s="1" t="s">
        <v>654</v>
      </c>
      <c r="AN2449" s="1" t="s">
        <v>4767</v>
      </c>
      <c r="AO2449" s="1" t="s">
        <v>656</v>
      </c>
      <c r="AP2449" s="1" t="s">
        <v>9776</v>
      </c>
      <c r="AQ2449" s="1" t="s">
        <v>658</v>
      </c>
      <c r="AR2449" s="1" t="s">
        <v>116</v>
      </c>
      <c r="AS2449" s="1" t="s">
        <v>117</v>
      </c>
      <c r="AT2449" s="9">
        <v>96950</v>
      </c>
      <c r="AU2449" s="1" t="s">
        <v>118</v>
      </c>
      <c r="AW2449" s="1">
        <v>16702330081</v>
      </c>
      <c r="AY2449" s="1" t="s">
        <v>659</v>
      </c>
      <c r="AZ2449" s="1" t="s">
        <v>4770</v>
      </c>
      <c r="BA2449" s="1" t="s">
        <v>117</v>
      </c>
      <c r="BB2449" s="1" t="s">
        <v>661</v>
      </c>
      <c r="BC2449" s="1" t="str">
        <f>"49-2021.00"</f>
        <v>49-2021.00</v>
      </c>
      <c r="BD2449" s="1" t="s">
        <v>5354</v>
      </c>
      <c r="BE2449" s="1" t="s">
        <v>21545</v>
      </c>
      <c r="BF2449" s="1" t="s">
        <v>21546</v>
      </c>
      <c r="BG2449" s="1">
        <v>1</v>
      </c>
      <c r="BH2449" s="1">
        <v>1</v>
      </c>
      <c r="BI2449" s="2">
        <v>44470</v>
      </c>
      <c r="BJ2449" s="2">
        <v>45565</v>
      </c>
      <c r="BK2449" s="2">
        <v>44470</v>
      </c>
      <c r="BL2449" s="2">
        <v>45565</v>
      </c>
      <c r="BM2449" s="1">
        <v>40</v>
      </c>
      <c r="BN2449" s="1">
        <v>0</v>
      </c>
      <c r="BO2449" s="1">
        <v>8</v>
      </c>
      <c r="BP2449" s="1">
        <v>8</v>
      </c>
      <c r="BQ2449" s="1">
        <v>8</v>
      </c>
      <c r="BR2449" s="1">
        <v>8</v>
      </c>
      <c r="BS2449" s="1">
        <v>8</v>
      </c>
      <c r="BT2449" s="1">
        <v>0</v>
      </c>
      <c r="BU2449" s="1" t="str">
        <f>"7:30 AM"</f>
        <v>7:30 AM</v>
      </c>
      <c r="BV2449" s="1" t="str">
        <f>"4:00 PM"</f>
        <v>4:00 PM</v>
      </c>
      <c r="BW2449" s="1" t="s">
        <v>392</v>
      </c>
      <c r="BX2449" s="1">
        <v>0</v>
      </c>
      <c r="BY2449" s="1">
        <v>24</v>
      </c>
      <c r="BZ2449" s="1" t="s">
        <v>112</v>
      </c>
      <c r="CB2449" s="1" t="e">
        <f>- U.S. and foreign workers must PASS THE GOVERNMENT ELECTRONICS ANALOG and DIGITAL THEORY TESTS.</f>
        <v>#NAME?</v>
      </c>
      <c r="CC2449" s="1" t="s">
        <v>21547</v>
      </c>
      <c r="CD2449" s="1" t="s">
        <v>5345</v>
      </c>
      <c r="CE2449" s="1" t="s">
        <v>1759</v>
      </c>
      <c r="CF2449" s="1" t="s">
        <v>117</v>
      </c>
      <c r="CG2449" s="1">
        <v>96952</v>
      </c>
      <c r="CH2449" s="3">
        <v>14.63</v>
      </c>
      <c r="CI2449" s="3">
        <v>14.63</v>
      </c>
      <c r="CJ2449" s="3">
        <v>21.95</v>
      </c>
      <c r="CK2449" s="3">
        <v>21.95</v>
      </c>
      <c r="CL2449" s="1" t="s">
        <v>137</v>
      </c>
      <c r="CM2449" s="1" t="s">
        <v>138</v>
      </c>
      <c r="CN2449" s="1" t="s">
        <v>139</v>
      </c>
      <c r="CP2449" s="1" t="s">
        <v>112</v>
      </c>
      <c r="CQ2449" s="1" t="s">
        <v>111</v>
      </c>
      <c r="CR2449" s="1" t="s">
        <v>112</v>
      </c>
      <c r="CS2449" s="1" t="s">
        <v>111</v>
      </c>
      <c r="CT2449" s="1" t="s">
        <v>138</v>
      </c>
      <c r="CU2449" s="1" t="s">
        <v>111</v>
      </c>
      <c r="CV2449" s="1" t="s">
        <v>138</v>
      </c>
      <c r="CW2449" s="1" t="s">
        <v>138</v>
      </c>
      <c r="CX2449" s="1">
        <v>16702345080</v>
      </c>
      <c r="CY2449" s="1" t="s">
        <v>5349</v>
      </c>
      <c r="CZ2449" s="1" t="s">
        <v>138</v>
      </c>
      <c r="DA2449" s="1" t="s">
        <v>111</v>
      </c>
      <c r="DB2449" s="1" t="s">
        <v>112</v>
      </c>
    </row>
    <row r="2450" spans="1:111" ht="15.6" customHeight="1" x14ac:dyDescent="0.25">
      <c r="A2450" s="1" t="s">
        <v>21552</v>
      </c>
      <c r="B2450" s="1" t="s">
        <v>238</v>
      </c>
      <c r="C2450" s="2">
        <v>44333.032448611113</v>
      </c>
      <c r="D2450" s="2">
        <v>44364</v>
      </c>
      <c r="E2450" s="1" t="s">
        <v>110</v>
      </c>
      <c r="F2450" s="2">
        <v>44468.833333333336</v>
      </c>
      <c r="G2450" s="1" t="s">
        <v>112</v>
      </c>
      <c r="H2450" s="1" t="s">
        <v>112</v>
      </c>
      <c r="I2450" s="1" t="s">
        <v>112</v>
      </c>
      <c r="J2450" s="1" t="s">
        <v>8031</v>
      </c>
      <c r="K2450" s="1" t="s">
        <v>8032</v>
      </c>
      <c r="L2450" s="1" t="s">
        <v>5323</v>
      </c>
      <c r="M2450" s="1" t="s">
        <v>138</v>
      </c>
      <c r="N2450" s="1" t="s">
        <v>116</v>
      </c>
      <c r="O2450" s="1" t="s">
        <v>117</v>
      </c>
      <c r="P2450" s="9">
        <v>96950</v>
      </c>
      <c r="Q2450" s="1" t="s">
        <v>118</v>
      </c>
      <c r="R2450" s="1" t="s">
        <v>242</v>
      </c>
      <c r="S2450" s="1">
        <v>16709898780</v>
      </c>
      <c r="U2450" s="1">
        <v>44511</v>
      </c>
      <c r="V2450" s="1" t="s">
        <v>119</v>
      </c>
      <c r="X2450" s="1" t="s">
        <v>804</v>
      </c>
      <c r="Y2450" s="1" t="s">
        <v>8033</v>
      </c>
      <c r="Z2450" s="1" t="s">
        <v>8034</v>
      </c>
      <c r="AA2450" s="1" t="s">
        <v>973</v>
      </c>
      <c r="AB2450" s="1" t="s">
        <v>5323</v>
      </c>
      <c r="AC2450" s="1" t="s">
        <v>138</v>
      </c>
      <c r="AD2450" s="1" t="s">
        <v>116</v>
      </c>
      <c r="AE2450" s="1" t="s">
        <v>117</v>
      </c>
      <c r="AF2450" s="9">
        <v>96950</v>
      </c>
      <c r="AG2450" s="1" t="s">
        <v>118</v>
      </c>
      <c r="AH2450" s="1" t="s">
        <v>242</v>
      </c>
      <c r="AI2450" s="1">
        <v>16709898780</v>
      </c>
      <c r="AK2450" s="1" t="s">
        <v>8035</v>
      </c>
      <c r="BC2450" s="1" t="str">
        <f>"41-1011.00"</f>
        <v>41-1011.00</v>
      </c>
      <c r="BD2450" s="1" t="s">
        <v>975</v>
      </c>
      <c r="BE2450" s="1" t="s">
        <v>21553</v>
      </c>
      <c r="BF2450" s="1" t="s">
        <v>977</v>
      </c>
      <c r="BG2450" s="1">
        <v>2</v>
      </c>
      <c r="BH2450" s="1">
        <v>2</v>
      </c>
      <c r="BI2450" s="2">
        <v>44470</v>
      </c>
      <c r="BJ2450" s="2">
        <v>44834</v>
      </c>
      <c r="BK2450" s="2">
        <v>44470</v>
      </c>
      <c r="BL2450" s="2">
        <v>44834</v>
      </c>
      <c r="BM2450" s="1">
        <v>35</v>
      </c>
      <c r="BN2450" s="1">
        <v>0</v>
      </c>
      <c r="BO2450" s="1">
        <v>7</v>
      </c>
      <c r="BP2450" s="1">
        <v>7</v>
      </c>
      <c r="BQ2450" s="1">
        <v>7</v>
      </c>
      <c r="BR2450" s="1">
        <v>7</v>
      </c>
      <c r="BS2450" s="1">
        <v>7</v>
      </c>
      <c r="BT2450" s="1">
        <v>0</v>
      </c>
      <c r="BU2450" s="1" t="str">
        <f>"8:00 AM"</f>
        <v>8:00 AM</v>
      </c>
      <c r="BV2450" s="1" t="str">
        <f>"5:00 PM"</f>
        <v>5:00 PM</v>
      </c>
      <c r="BW2450" s="1" t="s">
        <v>135</v>
      </c>
      <c r="BX2450" s="1">
        <v>0</v>
      </c>
      <c r="BY2450" s="1">
        <v>12</v>
      </c>
      <c r="BZ2450" s="1" t="s">
        <v>111</v>
      </c>
      <c r="CA2450" s="1">
        <v>6</v>
      </c>
      <c r="CB2450" s="4" t="s">
        <v>21554</v>
      </c>
      <c r="CC2450" s="1" t="s">
        <v>5319</v>
      </c>
      <c r="CD2450" s="1" t="s">
        <v>138</v>
      </c>
      <c r="CE2450" s="1" t="s">
        <v>116</v>
      </c>
      <c r="CF2450" s="1" t="s">
        <v>117</v>
      </c>
      <c r="CG2450" s="1">
        <v>96950</v>
      </c>
      <c r="CH2450" s="3">
        <v>9.98</v>
      </c>
      <c r="CI2450" s="3">
        <v>9.98</v>
      </c>
      <c r="CJ2450" s="3">
        <v>14.97</v>
      </c>
      <c r="CK2450" s="3">
        <v>14.97</v>
      </c>
      <c r="CL2450" s="1" t="s">
        <v>137</v>
      </c>
      <c r="CM2450" s="1" t="s">
        <v>979</v>
      </c>
      <c r="CN2450" s="1" t="s">
        <v>139</v>
      </c>
      <c r="CP2450" s="1" t="s">
        <v>112</v>
      </c>
      <c r="CQ2450" s="1" t="s">
        <v>111</v>
      </c>
      <c r="CR2450" s="1" t="s">
        <v>112</v>
      </c>
      <c r="CS2450" s="1" t="s">
        <v>111</v>
      </c>
      <c r="CT2450" s="1" t="s">
        <v>138</v>
      </c>
      <c r="CU2450" s="1" t="s">
        <v>111</v>
      </c>
      <c r="CV2450" s="1" t="s">
        <v>138</v>
      </c>
      <c r="CW2450" s="1" t="s">
        <v>980</v>
      </c>
      <c r="CX2450" s="1">
        <v>16709898780</v>
      </c>
      <c r="CY2450" s="1" t="s">
        <v>8039</v>
      </c>
      <c r="CZ2450" s="1" t="s">
        <v>138</v>
      </c>
      <c r="DA2450" s="1" t="s">
        <v>111</v>
      </c>
      <c r="DB2450" s="1" t="s">
        <v>112</v>
      </c>
    </row>
    <row r="2451" spans="1:111" ht="15.6" customHeight="1" x14ac:dyDescent="0.25">
      <c r="A2451" s="1" t="s">
        <v>21556</v>
      </c>
      <c r="B2451" s="1" t="s">
        <v>238</v>
      </c>
      <c r="C2451" s="2">
        <v>44372.005202777778</v>
      </c>
      <c r="D2451" s="2">
        <v>44417</v>
      </c>
      <c r="E2451" s="1" t="s">
        <v>180</v>
      </c>
      <c r="G2451" s="1" t="s">
        <v>112</v>
      </c>
      <c r="H2451" s="1" t="s">
        <v>112</v>
      </c>
      <c r="I2451" s="1" t="s">
        <v>112</v>
      </c>
      <c r="J2451" s="1" t="s">
        <v>12868</v>
      </c>
      <c r="K2451" s="1" t="s">
        <v>12869</v>
      </c>
      <c r="L2451" s="1" t="s">
        <v>12870</v>
      </c>
      <c r="M2451" s="1" t="s">
        <v>12871</v>
      </c>
      <c r="N2451" s="1" t="s">
        <v>116</v>
      </c>
      <c r="O2451" s="1" t="s">
        <v>117</v>
      </c>
      <c r="P2451" s="9">
        <v>96950</v>
      </c>
      <c r="Q2451" s="1" t="s">
        <v>118</v>
      </c>
      <c r="S2451" s="1">
        <v>16704830338</v>
      </c>
      <c r="T2451" s="1">
        <v>0</v>
      </c>
      <c r="U2451" s="1">
        <v>722511</v>
      </c>
      <c r="V2451" s="1" t="s">
        <v>119</v>
      </c>
      <c r="X2451" s="1" t="s">
        <v>1010</v>
      </c>
      <c r="Y2451" s="1" t="s">
        <v>11179</v>
      </c>
      <c r="AA2451" s="1" t="s">
        <v>245</v>
      </c>
      <c r="AB2451" s="1" t="s">
        <v>12870</v>
      </c>
      <c r="AC2451" s="1" t="s">
        <v>12871</v>
      </c>
      <c r="AD2451" s="1" t="s">
        <v>116</v>
      </c>
      <c r="AE2451" s="1" t="s">
        <v>117</v>
      </c>
      <c r="AF2451" s="9">
        <v>96950</v>
      </c>
      <c r="AG2451" s="1" t="s">
        <v>118</v>
      </c>
      <c r="AI2451" s="1">
        <v>16704830338</v>
      </c>
      <c r="AK2451" s="1" t="s">
        <v>12872</v>
      </c>
      <c r="BC2451" s="1" t="str">
        <f>"43-3031.00"</f>
        <v>43-3031.00</v>
      </c>
      <c r="BD2451" s="1" t="s">
        <v>389</v>
      </c>
      <c r="BE2451" s="1" t="s">
        <v>21557</v>
      </c>
      <c r="BF2451" s="1" t="s">
        <v>18475</v>
      </c>
      <c r="BG2451" s="1">
        <v>1</v>
      </c>
      <c r="BH2451" s="1">
        <v>1</v>
      </c>
      <c r="BI2451" s="2">
        <v>44470</v>
      </c>
      <c r="BJ2451" s="2">
        <v>44834</v>
      </c>
      <c r="BK2451" s="2">
        <v>44470</v>
      </c>
      <c r="BL2451" s="2">
        <v>44834</v>
      </c>
      <c r="BM2451" s="1">
        <v>40</v>
      </c>
      <c r="BN2451" s="1">
        <v>0</v>
      </c>
      <c r="BO2451" s="1">
        <v>8</v>
      </c>
      <c r="BP2451" s="1">
        <v>8</v>
      </c>
      <c r="BQ2451" s="1">
        <v>8</v>
      </c>
      <c r="BR2451" s="1">
        <v>8</v>
      </c>
      <c r="BS2451" s="1">
        <v>8</v>
      </c>
      <c r="BT2451" s="1">
        <v>0</v>
      </c>
      <c r="BU2451" s="1" t="str">
        <f>"8:00 AM"</f>
        <v>8:00 AM</v>
      </c>
      <c r="BV2451" s="1" t="str">
        <f>"5:00 PM"</f>
        <v>5:00 PM</v>
      </c>
      <c r="BW2451" s="1" t="s">
        <v>392</v>
      </c>
      <c r="BX2451" s="1">
        <v>0</v>
      </c>
      <c r="BY2451" s="1">
        <v>24</v>
      </c>
      <c r="BZ2451" s="1" t="s">
        <v>112</v>
      </c>
      <c r="CB2451" s="1" t="s">
        <v>21558</v>
      </c>
      <c r="CC2451" s="1" t="s">
        <v>12870</v>
      </c>
      <c r="CD2451" s="1" t="s">
        <v>12871</v>
      </c>
      <c r="CE2451" s="1" t="s">
        <v>116</v>
      </c>
      <c r="CF2451" s="1" t="s">
        <v>117</v>
      </c>
      <c r="CG2451" s="1">
        <v>96950</v>
      </c>
      <c r="CH2451" s="3">
        <v>9.49</v>
      </c>
      <c r="CI2451" s="3">
        <v>9.49</v>
      </c>
      <c r="CJ2451" s="3">
        <v>14.24</v>
      </c>
      <c r="CK2451" s="3">
        <v>14.24</v>
      </c>
      <c r="CL2451" s="1" t="s">
        <v>137</v>
      </c>
      <c r="CM2451" s="1" t="s">
        <v>138</v>
      </c>
      <c r="CN2451" s="1" t="s">
        <v>139</v>
      </c>
      <c r="CP2451" s="1" t="s">
        <v>112</v>
      </c>
      <c r="CQ2451" s="1" t="s">
        <v>111</v>
      </c>
      <c r="CR2451" s="1" t="s">
        <v>112</v>
      </c>
      <c r="CS2451" s="1" t="s">
        <v>111</v>
      </c>
      <c r="CT2451" s="1" t="s">
        <v>138</v>
      </c>
      <c r="CU2451" s="1" t="s">
        <v>111</v>
      </c>
      <c r="CV2451" s="1" t="s">
        <v>138</v>
      </c>
      <c r="CW2451" s="1" t="s">
        <v>138</v>
      </c>
      <c r="CX2451" s="1">
        <v>16704830338</v>
      </c>
      <c r="CY2451" s="1" t="s">
        <v>12872</v>
      </c>
      <c r="CZ2451" s="1" t="s">
        <v>138</v>
      </c>
      <c r="DA2451" s="1" t="s">
        <v>111</v>
      </c>
      <c r="DB2451" s="1" t="s">
        <v>112</v>
      </c>
      <c r="DC2451" s="1" t="s">
        <v>1010</v>
      </c>
      <c r="DD2451" s="1" t="s">
        <v>11179</v>
      </c>
      <c r="DF2451" s="1" t="s">
        <v>12868</v>
      </c>
      <c r="DG2451" s="1" t="s">
        <v>12872</v>
      </c>
    </row>
    <row r="2452" spans="1:111" ht="15.6" customHeight="1" x14ac:dyDescent="0.25">
      <c r="A2452" s="1" t="s">
        <v>21571</v>
      </c>
      <c r="B2452" s="1" t="s">
        <v>238</v>
      </c>
      <c r="C2452" s="2">
        <v>44371.871831944445</v>
      </c>
      <c r="D2452" s="2">
        <v>44418</v>
      </c>
      <c r="E2452" s="1" t="s">
        <v>110</v>
      </c>
      <c r="F2452" s="2">
        <v>44469.833333333336</v>
      </c>
      <c r="G2452" s="1" t="s">
        <v>112</v>
      </c>
      <c r="H2452" s="1" t="s">
        <v>112</v>
      </c>
      <c r="I2452" s="1" t="s">
        <v>112</v>
      </c>
      <c r="J2452" s="1" t="s">
        <v>9780</v>
      </c>
      <c r="K2452" s="1" t="s">
        <v>9781</v>
      </c>
      <c r="L2452" s="1" t="s">
        <v>9507</v>
      </c>
      <c r="N2452" s="1" t="s">
        <v>116</v>
      </c>
      <c r="O2452" s="1" t="s">
        <v>117</v>
      </c>
      <c r="P2452" s="9">
        <v>96950</v>
      </c>
      <c r="Q2452" s="1" t="s">
        <v>118</v>
      </c>
      <c r="S2452" s="1">
        <v>16704836670</v>
      </c>
      <c r="U2452" s="1">
        <v>71329</v>
      </c>
      <c r="V2452" s="1" t="s">
        <v>119</v>
      </c>
      <c r="X2452" s="1" t="s">
        <v>2262</v>
      </c>
      <c r="Y2452" s="1" t="s">
        <v>9509</v>
      </c>
      <c r="AA2452" s="1" t="s">
        <v>245</v>
      </c>
      <c r="AB2452" s="1" t="s">
        <v>9507</v>
      </c>
      <c r="AD2452" s="1" t="s">
        <v>116</v>
      </c>
      <c r="AE2452" s="1" t="s">
        <v>117</v>
      </c>
      <c r="AF2452" s="9">
        <v>96950</v>
      </c>
      <c r="AG2452" s="1" t="s">
        <v>118</v>
      </c>
      <c r="AI2452" s="1">
        <v>16704836670</v>
      </c>
      <c r="AK2452" s="1" t="s">
        <v>620</v>
      </c>
      <c r="AL2452" s="1" t="s">
        <v>125</v>
      </c>
      <c r="AM2452" s="1" t="s">
        <v>621</v>
      </c>
      <c r="AN2452" s="1" t="s">
        <v>622</v>
      </c>
      <c r="AP2452" s="1" t="s">
        <v>1284</v>
      </c>
      <c r="AR2452" s="1" t="s">
        <v>116</v>
      </c>
      <c r="AS2452" s="1" t="s">
        <v>117</v>
      </c>
      <c r="AT2452" s="9">
        <v>96950</v>
      </c>
      <c r="AU2452" s="1" t="s">
        <v>118</v>
      </c>
      <c r="AW2452" s="1">
        <v>16702353403</v>
      </c>
      <c r="AY2452" s="1" t="s">
        <v>1871</v>
      </c>
      <c r="AZ2452" s="1" t="s">
        <v>626</v>
      </c>
      <c r="BC2452" s="1" t="str">
        <f>"41-2012.00"</f>
        <v>41-2012.00</v>
      </c>
      <c r="BD2452" s="1" t="s">
        <v>1420</v>
      </c>
      <c r="BE2452" s="1" t="s">
        <v>9782</v>
      </c>
      <c r="BF2452" s="1" t="s">
        <v>1422</v>
      </c>
      <c r="BG2452" s="1">
        <v>1</v>
      </c>
      <c r="BH2452" s="1">
        <v>1</v>
      </c>
      <c r="BI2452" s="2">
        <v>44471</v>
      </c>
      <c r="BJ2452" s="2">
        <v>44835</v>
      </c>
      <c r="BK2452" s="2">
        <v>44471</v>
      </c>
      <c r="BL2452" s="2">
        <v>44835</v>
      </c>
      <c r="BM2452" s="1">
        <v>35</v>
      </c>
      <c r="BN2452" s="1">
        <v>0</v>
      </c>
      <c r="BO2452" s="1">
        <v>7</v>
      </c>
      <c r="BP2452" s="1">
        <v>7</v>
      </c>
      <c r="BQ2452" s="1">
        <v>7</v>
      </c>
      <c r="BR2452" s="1">
        <v>7</v>
      </c>
      <c r="BS2452" s="1">
        <v>7</v>
      </c>
      <c r="BT2452" s="1">
        <v>0</v>
      </c>
      <c r="BU2452" s="1" t="str">
        <f>"9:00 AM"</f>
        <v>9:00 AM</v>
      </c>
      <c r="BV2452" s="1" t="str">
        <f>"5:00 PM"</f>
        <v>5:00 PM</v>
      </c>
      <c r="BW2452" s="1" t="s">
        <v>135</v>
      </c>
      <c r="BX2452" s="1">
        <v>0</v>
      </c>
      <c r="BY2452" s="1">
        <v>12</v>
      </c>
      <c r="BZ2452" s="1" t="s">
        <v>112</v>
      </c>
      <c r="CB2452" s="1" t="s">
        <v>21572</v>
      </c>
      <c r="CC2452" s="1" t="s">
        <v>9784</v>
      </c>
      <c r="CD2452" s="1" t="s">
        <v>9507</v>
      </c>
      <c r="CE2452" s="1" t="s">
        <v>116</v>
      </c>
      <c r="CF2452" s="1" t="s">
        <v>117</v>
      </c>
      <c r="CG2452" s="1">
        <v>96950</v>
      </c>
      <c r="CH2452" s="3">
        <v>8.73</v>
      </c>
      <c r="CI2452" s="3">
        <v>8.73</v>
      </c>
      <c r="CJ2452" s="3">
        <v>13.1</v>
      </c>
      <c r="CK2452" s="3">
        <v>13.1</v>
      </c>
      <c r="CL2452" s="1" t="s">
        <v>137</v>
      </c>
      <c r="CN2452" s="1" t="s">
        <v>139</v>
      </c>
      <c r="CP2452" s="1" t="s">
        <v>112</v>
      </c>
      <c r="CQ2452" s="1" t="s">
        <v>111</v>
      </c>
      <c r="CR2452" s="1" t="s">
        <v>112</v>
      </c>
      <c r="CS2452" s="1" t="s">
        <v>111</v>
      </c>
      <c r="CT2452" s="1" t="s">
        <v>138</v>
      </c>
      <c r="CU2452" s="1" t="s">
        <v>111</v>
      </c>
      <c r="CV2452" s="1" t="s">
        <v>138</v>
      </c>
      <c r="CW2452" s="1" t="s">
        <v>631</v>
      </c>
      <c r="CX2452" s="1">
        <v>16704836670</v>
      </c>
      <c r="CY2452" s="1" t="s">
        <v>620</v>
      </c>
      <c r="CZ2452" s="1" t="s">
        <v>138</v>
      </c>
      <c r="DA2452" s="1" t="s">
        <v>111</v>
      </c>
      <c r="DB2452" s="1" t="s">
        <v>112</v>
      </c>
    </row>
    <row r="2453" spans="1:111" ht="15.6" customHeight="1" x14ac:dyDescent="0.25">
      <c r="A2453" s="1" t="s">
        <v>21573</v>
      </c>
      <c r="B2453" s="1" t="s">
        <v>238</v>
      </c>
      <c r="C2453" s="2">
        <v>44358.246401041666</v>
      </c>
      <c r="D2453" s="2">
        <v>44404</v>
      </c>
      <c r="E2453" s="1" t="s">
        <v>110</v>
      </c>
      <c r="F2453" s="2">
        <v>44468.833333333336</v>
      </c>
      <c r="G2453" s="1" t="s">
        <v>112</v>
      </c>
      <c r="H2453" s="1" t="s">
        <v>112</v>
      </c>
      <c r="I2453" s="1" t="s">
        <v>112</v>
      </c>
      <c r="J2453" s="1" t="s">
        <v>13788</v>
      </c>
      <c r="K2453" s="1" t="s">
        <v>21574</v>
      </c>
      <c r="L2453" s="1" t="s">
        <v>7933</v>
      </c>
      <c r="N2453" s="1" t="s">
        <v>116</v>
      </c>
      <c r="O2453" s="1" t="s">
        <v>117</v>
      </c>
      <c r="P2453" s="9">
        <v>96950</v>
      </c>
      <c r="Q2453" s="1" t="s">
        <v>118</v>
      </c>
      <c r="S2453" s="1">
        <v>16709896222</v>
      </c>
      <c r="U2453" s="1">
        <v>44512</v>
      </c>
      <c r="V2453" s="1" t="s">
        <v>119</v>
      </c>
      <c r="X2453" s="1" t="s">
        <v>18822</v>
      </c>
      <c r="Y2453" s="1" t="s">
        <v>13790</v>
      </c>
      <c r="AA2453" s="1" t="s">
        <v>5382</v>
      </c>
      <c r="AB2453" s="1" t="s">
        <v>7933</v>
      </c>
      <c r="AD2453" s="1" t="s">
        <v>116</v>
      </c>
      <c r="AE2453" s="1" t="s">
        <v>117</v>
      </c>
      <c r="AF2453" s="9">
        <v>96950</v>
      </c>
      <c r="AG2453" s="1" t="s">
        <v>118</v>
      </c>
      <c r="AI2453" s="1">
        <v>16709896222</v>
      </c>
      <c r="AK2453" s="1" t="s">
        <v>13791</v>
      </c>
      <c r="BC2453" s="1" t="str">
        <f>"49-9071.00"</f>
        <v>49-9071.00</v>
      </c>
      <c r="BD2453" s="1" t="s">
        <v>214</v>
      </c>
      <c r="BE2453" s="1" t="s">
        <v>21575</v>
      </c>
      <c r="BF2453" s="1" t="s">
        <v>21576</v>
      </c>
      <c r="BG2453" s="1">
        <v>2</v>
      </c>
      <c r="BH2453" s="1">
        <v>2</v>
      </c>
      <c r="BI2453" s="2">
        <v>44470</v>
      </c>
      <c r="BJ2453" s="2">
        <v>44834</v>
      </c>
      <c r="BK2453" s="2">
        <v>44470</v>
      </c>
      <c r="BL2453" s="2">
        <v>44834</v>
      </c>
      <c r="BM2453" s="1">
        <v>40</v>
      </c>
      <c r="BN2453" s="1">
        <v>0</v>
      </c>
      <c r="BO2453" s="1">
        <v>8</v>
      </c>
      <c r="BP2453" s="1">
        <v>8</v>
      </c>
      <c r="BQ2453" s="1">
        <v>8</v>
      </c>
      <c r="BR2453" s="1">
        <v>8</v>
      </c>
      <c r="BS2453" s="1">
        <v>8</v>
      </c>
      <c r="BT2453" s="1">
        <v>0</v>
      </c>
      <c r="BU2453" s="1" t="str">
        <f>"8:00 AM"</f>
        <v>8:00 AM</v>
      </c>
      <c r="BV2453" s="1" t="str">
        <f>"5:00 PM"</f>
        <v>5:00 PM</v>
      </c>
      <c r="BW2453" s="1" t="s">
        <v>230</v>
      </c>
      <c r="BX2453" s="1">
        <v>0</v>
      </c>
      <c r="BY2453" s="1">
        <v>24</v>
      </c>
      <c r="BZ2453" s="1" t="s">
        <v>112</v>
      </c>
      <c r="CB2453" s="1" t="s">
        <v>21577</v>
      </c>
      <c r="CC2453" s="1" t="s">
        <v>7933</v>
      </c>
      <c r="CE2453" s="1" t="s">
        <v>116</v>
      </c>
      <c r="CF2453" s="1" t="s">
        <v>117</v>
      </c>
      <c r="CG2453" s="1">
        <v>96950</v>
      </c>
      <c r="CH2453" s="3">
        <v>8.7100000000000009</v>
      </c>
      <c r="CI2453" s="3">
        <v>8.7100000000000009</v>
      </c>
      <c r="CJ2453" s="3">
        <v>13.07</v>
      </c>
      <c r="CK2453" s="3">
        <v>13.07</v>
      </c>
      <c r="CL2453" s="1" t="s">
        <v>137</v>
      </c>
      <c r="CM2453" s="1" t="s">
        <v>138</v>
      </c>
      <c r="CN2453" s="1" t="s">
        <v>139</v>
      </c>
      <c r="CP2453" s="1" t="s">
        <v>112</v>
      </c>
      <c r="CQ2453" s="1" t="s">
        <v>111</v>
      </c>
      <c r="CR2453" s="1" t="s">
        <v>112</v>
      </c>
      <c r="CS2453" s="1" t="s">
        <v>111</v>
      </c>
      <c r="CT2453" s="1" t="s">
        <v>138</v>
      </c>
      <c r="CU2453" s="1" t="s">
        <v>111</v>
      </c>
      <c r="CV2453" s="1" t="s">
        <v>138</v>
      </c>
      <c r="CW2453" s="1" t="s">
        <v>1620</v>
      </c>
      <c r="CX2453" s="1">
        <v>16709896222</v>
      </c>
      <c r="CY2453" s="1" t="s">
        <v>13791</v>
      </c>
      <c r="CZ2453" s="1" t="s">
        <v>138</v>
      </c>
      <c r="DA2453" s="1" t="s">
        <v>111</v>
      </c>
      <c r="DB2453" s="1" t="s">
        <v>112</v>
      </c>
    </row>
    <row r="2454" spans="1:111" ht="15.6" customHeight="1" x14ac:dyDescent="0.25">
      <c r="A2454" s="1" t="s">
        <v>21578</v>
      </c>
      <c r="B2454" s="1" t="s">
        <v>238</v>
      </c>
      <c r="C2454" s="2">
        <v>44358.024363657409</v>
      </c>
      <c r="D2454" s="2">
        <v>44412</v>
      </c>
      <c r="E2454" s="1" t="s">
        <v>180</v>
      </c>
      <c r="G2454" s="1" t="s">
        <v>111</v>
      </c>
      <c r="H2454" s="1" t="s">
        <v>112</v>
      </c>
      <c r="I2454" s="1" t="s">
        <v>112</v>
      </c>
      <c r="J2454" s="1" t="s">
        <v>3156</v>
      </c>
      <c r="K2454" s="1" t="s">
        <v>3157</v>
      </c>
      <c r="L2454" s="1" t="s">
        <v>1644</v>
      </c>
      <c r="N2454" s="1" t="s">
        <v>116</v>
      </c>
      <c r="O2454" s="1" t="s">
        <v>117</v>
      </c>
      <c r="P2454" s="9">
        <v>96950</v>
      </c>
      <c r="Q2454" s="1" t="s">
        <v>118</v>
      </c>
      <c r="R2454" s="1" t="s">
        <v>116</v>
      </c>
      <c r="S2454" s="1">
        <v>16702358641</v>
      </c>
      <c r="U2454" s="1">
        <v>72251</v>
      </c>
      <c r="V2454" s="1" t="s">
        <v>119</v>
      </c>
      <c r="X2454" s="1" t="s">
        <v>1645</v>
      </c>
      <c r="Y2454" s="1" t="s">
        <v>3158</v>
      </c>
      <c r="Z2454" s="1" t="s">
        <v>721</v>
      </c>
      <c r="AA2454" s="1" t="s">
        <v>245</v>
      </c>
      <c r="AB2454" s="1" t="s">
        <v>1644</v>
      </c>
      <c r="AD2454" s="1" t="s">
        <v>116</v>
      </c>
      <c r="AE2454" s="1" t="s">
        <v>117</v>
      </c>
      <c r="AF2454" s="9">
        <v>96950</v>
      </c>
      <c r="AG2454" s="1" t="s">
        <v>118</v>
      </c>
      <c r="AH2454" s="1" t="s">
        <v>116</v>
      </c>
      <c r="AI2454" s="1">
        <v>16702358641</v>
      </c>
      <c r="AK2454" s="1" t="s">
        <v>3159</v>
      </c>
      <c r="BC2454" s="1" t="str">
        <f>"35-2014.00"</f>
        <v>35-2014.00</v>
      </c>
      <c r="BD2454" s="1" t="s">
        <v>152</v>
      </c>
      <c r="BE2454" s="1" t="s">
        <v>7446</v>
      </c>
      <c r="BF2454" s="1" t="s">
        <v>154</v>
      </c>
      <c r="BG2454" s="1">
        <v>1</v>
      </c>
      <c r="BH2454" s="1">
        <v>1</v>
      </c>
      <c r="BI2454" s="2">
        <v>44470</v>
      </c>
      <c r="BJ2454" s="2">
        <v>45565</v>
      </c>
      <c r="BK2454" s="2">
        <v>44470</v>
      </c>
      <c r="BL2454" s="2">
        <v>45565</v>
      </c>
      <c r="BM2454" s="1">
        <v>35</v>
      </c>
      <c r="BN2454" s="1">
        <v>7</v>
      </c>
      <c r="BO2454" s="1">
        <v>7</v>
      </c>
      <c r="BP2454" s="1">
        <v>0</v>
      </c>
      <c r="BQ2454" s="1">
        <v>7</v>
      </c>
      <c r="BR2454" s="1">
        <v>0</v>
      </c>
      <c r="BS2454" s="1">
        <v>7</v>
      </c>
      <c r="BT2454" s="1">
        <v>7</v>
      </c>
      <c r="BU2454" s="1" t="str">
        <f>"6:00 AM"</f>
        <v>6:00 AM</v>
      </c>
      <c r="BV2454" s="1" t="str">
        <f>"1:00 PM"</f>
        <v>1:00 PM</v>
      </c>
      <c r="BW2454" s="1" t="s">
        <v>135</v>
      </c>
      <c r="BX2454" s="1">
        <v>0</v>
      </c>
      <c r="BY2454" s="1">
        <v>12</v>
      </c>
      <c r="BZ2454" s="1" t="s">
        <v>112</v>
      </c>
      <c r="CB2454" s="1" t="s">
        <v>21579</v>
      </c>
      <c r="CC2454" s="1" t="s">
        <v>1644</v>
      </c>
      <c r="CD2454" s="1" t="s">
        <v>2839</v>
      </c>
      <c r="CE2454" s="1" t="s">
        <v>116</v>
      </c>
      <c r="CF2454" s="1" t="s">
        <v>117</v>
      </c>
      <c r="CG2454" s="1">
        <v>96950</v>
      </c>
      <c r="CH2454" s="3">
        <v>8.68</v>
      </c>
      <c r="CI2454" s="3">
        <v>8.68</v>
      </c>
      <c r="CJ2454" s="3">
        <v>13.02</v>
      </c>
      <c r="CK2454" s="3">
        <v>13.02</v>
      </c>
      <c r="CL2454" s="1" t="s">
        <v>137</v>
      </c>
      <c r="CM2454" s="1" t="s">
        <v>138</v>
      </c>
      <c r="CN2454" s="1" t="s">
        <v>139</v>
      </c>
      <c r="CP2454" s="1" t="s">
        <v>112</v>
      </c>
      <c r="CQ2454" s="1" t="s">
        <v>111</v>
      </c>
      <c r="CR2454" s="1" t="s">
        <v>112</v>
      </c>
      <c r="CS2454" s="1" t="s">
        <v>111</v>
      </c>
      <c r="CT2454" s="1" t="s">
        <v>138</v>
      </c>
      <c r="CU2454" s="1" t="s">
        <v>111</v>
      </c>
      <c r="CV2454" s="1" t="s">
        <v>138</v>
      </c>
      <c r="CW2454" s="1" t="s">
        <v>1652</v>
      </c>
      <c r="CX2454" s="1">
        <v>16702358641</v>
      </c>
      <c r="CY2454" s="1" t="s">
        <v>3159</v>
      </c>
      <c r="CZ2454" s="1" t="s">
        <v>138</v>
      </c>
      <c r="DA2454" s="1" t="s">
        <v>111</v>
      </c>
      <c r="DB2454" s="1" t="s">
        <v>112</v>
      </c>
    </row>
    <row r="2455" spans="1:111" ht="15.6" customHeight="1" x14ac:dyDescent="0.25">
      <c r="A2455" s="1" t="s">
        <v>21580</v>
      </c>
      <c r="B2455" s="1" t="s">
        <v>238</v>
      </c>
      <c r="C2455" s="2">
        <v>44352.400216435184</v>
      </c>
      <c r="D2455" s="2">
        <v>44396</v>
      </c>
      <c r="E2455" s="1" t="s">
        <v>110</v>
      </c>
      <c r="F2455" s="2">
        <v>44468.833333333336</v>
      </c>
      <c r="G2455" s="1" t="s">
        <v>112</v>
      </c>
      <c r="H2455" s="1" t="s">
        <v>112</v>
      </c>
      <c r="I2455" s="1" t="s">
        <v>112</v>
      </c>
      <c r="J2455" s="1" t="s">
        <v>2949</v>
      </c>
      <c r="K2455" s="1" t="s">
        <v>2950</v>
      </c>
      <c r="L2455" s="1" t="s">
        <v>2951</v>
      </c>
      <c r="N2455" s="1" t="s">
        <v>116</v>
      </c>
      <c r="O2455" s="1" t="s">
        <v>117</v>
      </c>
      <c r="P2455" s="9">
        <v>96950</v>
      </c>
      <c r="Q2455" s="1" t="s">
        <v>118</v>
      </c>
      <c r="R2455" s="1" t="s">
        <v>168</v>
      </c>
      <c r="S2455" s="1">
        <v>16702352743</v>
      </c>
      <c r="U2455" s="1">
        <v>561320</v>
      </c>
      <c r="V2455" s="1" t="s">
        <v>119</v>
      </c>
      <c r="X2455" s="1" t="s">
        <v>2952</v>
      </c>
      <c r="Y2455" s="1" t="s">
        <v>2307</v>
      </c>
      <c r="Z2455" s="1" t="s">
        <v>2953</v>
      </c>
      <c r="AA2455" s="1" t="s">
        <v>245</v>
      </c>
      <c r="AB2455" s="1" t="s">
        <v>2304</v>
      </c>
      <c r="AD2455" s="1" t="s">
        <v>116</v>
      </c>
      <c r="AE2455" s="1" t="s">
        <v>117</v>
      </c>
      <c r="AF2455" s="9">
        <v>96950</v>
      </c>
      <c r="AG2455" s="1" t="s">
        <v>118</v>
      </c>
      <c r="AH2455" s="1" t="s">
        <v>116</v>
      </c>
      <c r="AI2455" s="1">
        <v>16702352743</v>
      </c>
      <c r="AK2455" s="1" t="s">
        <v>2954</v>
      </c>
      <c r="BC2455" s="1" t="str">
        <f>"37-2012.00"</f>
        <v>37-2012.00</v>
      </c>
      <c r="BD2455" s="1" t="s">
        <v>576</v>
      </c>
      <c r="BE2455" s="1" t="s">
        <v>2955</v>
      </c>
      <c r="BF2455" s="1" t="s">
        <v>2956</v>
      </c>
      <c r="BG2455" s="1">
        <v>10</v>
      </c>
      <c r="BH2455" s="1">
        <v>10</v>
      </c>
      <c r="BI2455" s="2">
        <v>44470</v>
      </c>
      <c r="BJ2455" s="2">
        <v>44834</v>
      </c>
      <c r="BK2455" s="2">
        <v>44470</v>
      </c>
      <c r="BL2455" s="2">
        <v>44834</v>
      </c>
      <c r="BM2455" s="1">
        <v>35</v>
      </c>
      <c r="BN2455" s="1">
        <v>0</v>
      </c>
      <c r="BO2455" s="1">
        <v>7</v>
      </c>
      <c r="BP2455" s="1">
        <v>7</v>
      </c>
      <c r="BQ2455" s="1">
        <v>7</v>
      </c>
      <c r="BR2455" s="1">
        <v>7</v>
      </c>
      <c r="BS2455" s="1">
        <v>7</v>
      </c>
      <c r="BT2455" s="1">
        <v>0</v>
      </c>
      <c r="BU2455" s="1" t="str">
        <f>"8:00 AM"</f>
        <v>8:00 AM</v>
      </c>
      <c r="BV2455" s="1" t="str">
        <f>"4:00 PM"</f>
        <v>4:00 PM</v>
      </c>
      <c r="BW2455" s="1" t="s">
        <v>230</v>
      </c>
      <c r="BX2455" s="1">
        <v>1</v>
      </c>
      <c r="BY2455" s="1">
        <v>3</v>
      </c>
      <c r="BZ2455" s="1" t="s">
        <v>112</v>
      </c>
      <c r="CB2455" s="1" t="s">
        <v>21581</v>
      </c>
      <c r="CC2455" s="1" t="s">
        <v>2304</v>
      </c>
      <c r="CE2455" s="1" t="s">
        <v>116</v>
      </c>
      <c r="CF2455" s="1" t="s">
        <v>117</v>
      </c>
      <c r="CG2455" s="1">
        <v>96950</v>
      </c>
      <c r="CH2455" s="3">
        <v>7.59</v>
      </c>
      <c r="CI2455" s="3">
        <v>7.65</v>
      </c>
      <c r="CJ2455" s="3">
        <v>11.39</v>
      </c>
      <c r="CK2455" s="3">
        <v>11.48</v>
      </c>
      <c r="CL2455" s="1" t="s">
        <v>137</v>
      </c>
      <c r="CM2455" s="1" t="s">
        <v>331</v>
      </c>
      <c r="CN2455" s="1" t="s">
        <v>139</v>
      </c>
      <c r="CP2455" s="1" t="s">
        <v>111</v>
      </c>
      <c r="CQ2455" s="1" t="s">
        <v>111</v>
      </c>
      <c r="CR2455" s="1" t="s">
        <v>111</v>
      </c>
      <c r="CS2455" s="1" t="s">
        <v>111</v>
      </c>
      <c r="CT2455" s="1" t="s">
        <v>111</v>
      </c>
      <c r="CU2455" s="1" t="s">
        <v>111</v>
      </c>
      <c r="CV2455" s="1" t="s">
        <v>111</v>
      </c>
      <c r="CW2455" s="1" t="s">
        <v>9905</v>
      </c>
      <c r="CX2455" s="1">
        <v>16702352743</v>
      </c>
      <c r="CY2455" s="1" t="s">
        <v>2954</v>
      </c>
      <c r="CZ2455" s="1" t="s">
        <v>168</v>
      </c>
      <c r="DA2455" s="1" t="s">
        <v>111</v>
      </c>
      <c r="DB2455" s="1" t="s">
        <v>112</v>
      </c>
    </row>
    <row r="2456" spans="1:111" ht="15.6" customHeight="1" x14ac:dyDescent="0.25">
      <c r="A2456" s="1" t="s">
        <v>21582</v>
      </c>
      <c r="B2456" s="1" t="s">
        <v>238</v>
      </c>
      <c r="C2456" s="2">
        <v>44354.874989583332</v>
      </c>
      <c r="D2456" s="2">
        <v>44392</v>
      </c>
      <c r="E2456" s="1" t="s">
        <v>180</v>
      </c>
      <c r="G2456" s="1" t="s">
        <v>112</v>
      </c>
      <c r="H2456" s="1" t="s">
        <v>112</v>
      </c>
      <c r="I2456" s="1" t="s">
        <v>112</v>
      </c>
      <c r="J2456" s="1" t="s">
        <v>4637</v>
      </c>
      <c r="K2456" s="1" t="s">
        <v>17784</v>
      </c>
      <c r="L2456" s="1" t="s">
        <v>4639</v>
      </c>
      <c r="N2456" s="1" t="s">
        <v>167</v>
      </c>
      <c r="O2456" s="1" t="s">
        <v>117</v>
      </c>
      <c r="P2456" s="9">
        <v>96950</v>
      </c>
      <c r="Q2456" s="1" t="s">
        <v>118</v>
      </c>
      <c r="R2456" s="1" t="s">
        <v>117</v>
      </c>
      <c r="S2456" s="1">
        <v>16702356129</v>
      </c>
      <c r="U2456" s="1">
        <v>531110</v>
      </c>
      <c r="V2456" s="1" t="s">
        <v>119</v>
      </c>
      <c r="X2456" s="1" t="s">
        <v>4640</v>
      </c>
      <c r="Y2456" s="1" t="s">
        <v>4641</v>
      </c>
      <c r="Z2456" s="1" t="s">
        <v>4642</v>
      </c>
      <c r="AA2456" s="1" t="s">
        <v>964</v>
      </c>
      <c r="AB2456" s="1" t="s">
        <v>4639</v>
      </c>
      <c r="AD2456" s="1" t="s">
        <v>167</v>
      </c>
      <c r="AE2456" s="1" t="s">
        <v>117</v>
      </c>
      <c r="AF2456" s="9">
        <v>96950</v>
      </c>
      <c r="AG2456" s="1" t="s">
        <v>118</v>
      </c>
      <c r="AH2456" s="1" t="s">
        <v>117</v>
      </c>
      <c r="AI2456" s="1">
        <v>16702356129</v>
      </c>
      <c r="AK2456" s="1" t="s">
        <v>4643</v>
      </c>
      <c r="BC2456" s="1" t="str">
        <f>"49-9071.00"</f>
        <v>49-9071.00</v>
      </c>
      <c r="BD2456" s="1" t="s">
        <v>214</v>
      </c>
      <c r="BE2456" s="1" t="s">
        <v>17785</v>
      </c>
      <c r="BF2456" s="1" t="s">
        <v>1069</v>
      </c>
      <c r="BG2456" s="1">
        <v>25</v>
      </c>
      <c r="BH2456" s="1">
        <v>25</v>
      </c>
      <c r="BI2456" s="2">
        <v>44470</v>
      </c>
      <c r="BJ2456" s="2">
        <v>44834</v>
      </c>
      <c r="BK2456" s="2">
        <v>44470</v>
      </c>
      <c r="BL2456" s="2">
        <v>44834</v>
      </c>
      <c r="BM2456" s="1">
        <v>40</v>
      </c>
      <c r="BN2456" s="1">
        <v>0</v>
      </c>
      <c r="BO2456" s="1">
        <v>8</v>
      </c>
      <c r="BP2456" s="1">
        <v>8</v>
      </c>
      <c r="BQ2456" s="1">
        <v>8</v>
      </c>
      <c r="BR2456" s="1">
        <v>8</v>
      </c>
      <c r="BS2456" s="1">
        <v>8</v>
      </c>
      <c r="BT2456" s="1">
        <v>0</v>
      </c>
      <c r="BU2456" s="1" t="str">
        <f>"8:00 AM"</f>
        <v>8:00 AM</v>
      </c>
      <c r="BV2456" s="1" t="str">
        <f>"5:00 PM"</f>
        <v>5:00 PM</v>
      </c>
      <c r="BW2456" s="1" t="s">
        <v>135</v>
      </c>
      <c r="BX2456" s="1">
        <v>0</v>
      </c>
      <c r="BY2456" s="1">
        <v>24</v>
      </c>
      <c r="BZ2456" s="1" t="s">
        <v>112</v>
      </c>
      <c r="CB2456" s="1" t="s">
        <v>17786</v>
      </c>
      <c r="CC2456" s="1" t="s">
        <v>4639</v>
      </c>
      <c r="CE2456" s="1" t="s">
        <v>167</v>
      </c>
      <c r="CF2456" s="1" t="s">
        <v>117</v>
      </c>
      <c r="CG2456" s="1">
        <v>96950</v>
      </c>
      <c r="CH2456" s="3">
        <v>8.7100000000000009</v>
      </c>
      <c r="CI2456" s="3">
        <v>8.7100000000000009</v>
      </c>
      <c r="CJ2456" s="3">
        <v>13.06</v>
      </c>
      <c r="CK2456" s="3">
        <v>13.06</v>
      </c>
      <c r="CL2456" s="1" t="s">
        <v>137</v>
      </c>
      <c r="CM2456" s="1" t="s">
        <v>331</v>
      </c>
      <c r="CN2456" s="1" t="s">
        <v>139</v>
      </c>
      <c r="CP2456" s="1" t="s">
        <v>112</v>
      </c>
      <c r="CQ2456" s="1" t="s">
        <v>111</v>
      </c>
      <c r="CR2456" s="1" t="s">
        <v>112</v>
      </c>
      <c r="CS2456" s="1" t="s">
        <v>111</v>
      </c>
      <c r="CT2456" s="1" t="s">
        <v>138</v>
      </c>
      <c r="CU2456" s="1" t="s">
        <v>111</v>
      </c>
      <c r="CV2456" s="1" t="s">
        <v>138</v>
      </c>
      <c r="CW2456" s="1" t="s">
        <v>1439</v>
      </c>
      <c r="CX2456" s="1">
        <v>16702356129</v>
      </c>
      <c r="CY2456" s="1" t="s">
        <v>4643</v>
      </c>
      <c r="CZ2456" s="1" t="s">
        <v>331</v>
      </c>
      <c r="DA2456" s="1" t="s">
        <v>111</v>
      </c>
      <c r="DB2456" s="1" t="s">
        <v>112</v>
      </c>
    </row>
    <row r="2457" spans="1:111" ht="15.6" customHeight="1" x14ac:dyDescent="0.25">
      <c r="A2457" s="1" t="s">
        <v>21583</v>
      </c>
      <c r="B2457" s="1" t="s">
        <v>238</v>
      </c>
      <c r="C2457" s="2">
        <v>44363.11895625</v>
      </c>
      <c r="D2457" s="2">
        <v>44411</v>
      </c>
      <c r="E2457" s="1" t="s">
        <v>180</v>
      </c>
      <c r="G2457" s="1" t="s">
        <v>111</v>
      </c>
      <c r="H2457" s="1" t="s">
        <v>112</v>
      </c>
      <c r="I2457" s="1" t="s">
        <v>112</v>
      </c>
      <c r="J2457" s="1" t="s">
        <v>12845</v>
      </c>
      <c r="L2457" s="1" t="s">
        <v>8073</v>
      </c>
      <c r="N2457" s="1" t="s">
        <v>167</v>
      </c>
      <c r="O2457" s="1" t="s">
        <v>117</v>
      </c>
      <c r="P2457" s="9">
        <v>96950</v>
      </c>
      <c r="Q2457" s="1" t="s">
        <v>118</v>
      </c>
      <c r="S2457" s="1">
        <v>16702356351</v>
      </c>
      <c r="U2457" s="1">
        <v>53112</v>
      </c>
      <c r="V2457" s="1" t="s">
        <v>119</v>
      </c>
      <c r="X2457" s="1" t="s">
        <v>8074</v>
      </c>
      <c r="Y2457" s="1" t="s">
        <v>8075</v>
      </c>
      <c r="Z2457" s="1" t="s">
        <v>8076</v>
      </c>
      <c r="AA2457" s="1" t="s">
        <v>8077</v>
      </c>
      <c r="AB2457" s="1" t="s">
        <v>21448</v>
      </c>
      <c r="AD2457" s="1" t="s">
        <v>167</v>
      </c>
      <c r="AE2457" s="1" t="s">
        <v>117</v>
      </c>
      <c r="AF2457" s="9">
        <v>96950</v>
      </c>
      <c r="AG2457" s="1" t="s">
        <v>118</v>
      </c>
      <c r="AI2457" s="1">
        <v>16702356351</v>
      </c>
      <c r="AK2457" s="1" t="s">
        <v>8078</v>
      </c>
      <c r="BC2457" s="1" t="str">
        <f>"49-9021.01"</f>
        <v>49-9021.01</v>
      </c>
      <c r="BD2457" s="1" t="s">
        <v>3944</v>
      </c>
      <c r="BE2457" s="1" t="s">
        <v>21584</v>
      </c>
      <c r="BF2457" s="1" t="s">
        <v>21585</v>
      </c>
      <c r="BG2457" s="1">
        <v>1</v>
      </c>
      <c r="BH2457" s="1">
        <v>1</v>
      </c>
      <c r="BI2457" s="2">
        <v>44470</v>
      </c>
      <c r="BJ2457" s="2">
        <v>45565</v>
      </c>
      <c r="BK2457" s="2">
        <v>44470</v>
      </c>
      <c r="BL2457" s="2">
        <v>45565</v>
      </c>
      <c r="BM2457" s="1">
        <v>40</v>
      </c>
      <c r="BN2457" s="1">
        <v>0</v>
      </c>
      <c r="BO2457" s="1">
        <v>8</v>
      </c>
      <c r="BP2457" s="1">
        <v>8</v>
      </c>
      <c r="BQ2457" s="1">
        <v>8</v>
      </c>
      <c r="BR2457" s="1">
        <v>8</v>
      </c>
      <c r="BS2457" s="1">
        <v>8</v>
      </c>
      <c r="BT2457" s="1">
        <v>0</v>
      </c>
      <c r="BU2457" s="1" t="str">
        <f>"8:00 AM"</f>
        <v>8:00 AM</v>
      </c>
      <c r="BV2457" s="1" t="str">
        <f>"5:00 PM"</f>
        <v>5:00 PM</v>
      </c>
      <c r="BW2457" s="1" t="s">
        <v>135</v>
      </c>
      <c r="BX2457" s="1">
        <v>0</v>
      </c>
      <c r="BY2457" s="1">
        <v>24</v>
      </c>
      <c r="BZ2457" s="1" t="s">
        <v>112</v>
      </c>
      <c r="CA2457" s="1">
        <v>0</v>
      </c>
      <c r="CB2457" s="4" t="s">
        <v>21586</v>
      </c>
      <c r="CC2457" s="1" t="s">
        <v>8082</v>
      </c>
      <c r="CE2457" s="1" t="s">
        <v>167</v>
      </c>
      <c r="CF2457" s="1" t="s">
        <v>117</v>
      </c>
      <c r="CG2457" s="1">
        <v>96950</v>
      </c>
      <c r="CH2457" s="3">
        <v>9.0299999999999994</v>
      </c>
      <c r="CI2457" s="3">
        <v>12.63</v>
      </c>
      <c r="CJ2457" s="3">
        <v>13.55</v>
      </c>
      <c r="CK2457" s="3">
        <v>18.95</v>
      </c>
      <c r="CL2457" s="1" t="s">
        <v>137</v>
      </c>
      <c r="CM2457" s="1" t="s">
        <v>230</v>
      </c>
      <c r="CN2457" s="1" t="s">
        <v>139</v>
      </c>
      <c r="CP2457" s="1" t="s">
        <v>112</v>
      </c>
      <c r="CQ2457" s="1" t="s">
        <v>111</v>
      </c>
      <c r="CR2457" s="1" t="s">
        <v>112</v>
      </c>
      <c r="CS2457" s="1" t="s">
        <v>111</v>
      </c>
      <c r="CT2457" s="1" t="s">
        <v>138</v>
      </c>
      <c r="CU2457" s="1" t="s">
        <v>111</v>
      </c>
      <c r="CV2457" s="1" t="s">
        <v>138</v>
      </c>
      <c r="CW2457" s="1" t="s">
        <v>21452</v>
      </c>
      <c r="CX2457" s="1">
        <v>16702356351</v>
      </c>
      <c r="CY2457" s="1" t="s">
        <v>8078</v>
      </c>
      <c r="CZ2457" s="1" t="s">
        <v>230</v>
      </c>
      <c r="DA2457" s="1" t="s">
        <v>111</v>
      </c>
      <c r="DB2457" s="1" t="s">
        <v>112</v>
      </c>
      <c r="DC2457" s="1" t="s">
        <v>3706</v>
      </c>
    </row>
    <row r="2458" spans="1:111" ht="15.6" customHeight="1" x14ac:dyDescent="0.25">
      <c r="A2458" s="1" t="s">
        <v>21587</v>
      </c>
      <c r="B2458" s="1" t="s">
        <v>238</v>
      </c>
      <c r="C2458" s="2">
        <v>44381.823470138886</v>
      </c>
      <c r="D2458" s="2">
        <v>44424</v>
      </c>
      <c r="E2458" s="1" t="s">
        <v>110</v>
      </c>
      <c r="F2458" s="2">
        <v>44560.791666666664</v>
      </c>
      <c r="G2458" s="1" t="s">
        <v>112</v>
      </c>
      <c r="H2458" s="1" t="s">
        <v>112</v>
      </c>
      <c r="I2458" s="1" t="s">
        <v>112</v>
      </c>
      <c r="J2458" s="1" t="s">
        <v>1477</v>
      </c>
      <c r="L2458" s="1" t="s">
        <v>1478</v>
      </c>
      <c r="N2458" s="1" t="s">
        <v>167</v>
      </c>
      <c r="O2458" s="1" t="s">
        <v>117</v>
      </c>
      <c r="P2458" s="9">
        <v>96950</v>
      </c>
      <c r="Q2458" s="1" t="s">
        <v>118</v>
      </c>
      <c r="S2458" s="1">
        <v>16702353637</v>
      </c>
      <c r="U2458" s="1">
        <v>236220</v>
      </c>
      <c r="V2458" s="1" t="s">
        <v>119</v>
      </c>
      <c r="X2458" s="1" t="s">
        <v>1479</v>
      </c>
      <c r="Y2458" s="1" t="s">
        <v>1480</v>
      </c>
      <c r="Z2458" s="1" t="s">
        <v>1481</v>
      </c>
      <c r="AA2458" s="1" t="s">
        <v>1482</v>
      </c>
      <c r="AB2458" s="1" t="s">
        <v>1483</v>
      </c>
      <c r="AD2458" s="1" t="s">
        <v>167</v>
      </c>
      <c r="AE2458" s="1" t="s">
        <v>117</v>
      </c>
      <c r="AF2458" s="9">
        <v>96950</v>
      </c>
      <c r="AG2458" s="1" t="s">
        <v>118</v>
      </c>
      <c r="AI2458" s="1">
        <v>16702353637</v>
      </c>
      <c r="AK2458" s="1" t="s">
        <v>1484</v>
      </c>
      <c r="BC2458" s="1" t="str">
        <f>"49-9071.00"</f>
        <v>49-9071.00</v>
      </c>
      <c r="BD2458" s="1" t="s">
        <v>214</v>
      </c>
      <c r="BE2458" s="1" t="s">
        <v>1485</v>
      </c>
      <c r="BF2458" s="1" t="s">
        <v>1486</v>
      </c>
      <c r="BG2458" s="1">
        <v>5</v>
      </c>
      <c r="BH2458" s="1">
        <v>5</v>
      </c>
      <c r="BI2458" s="2">
        <v>44562</v>
      </c>
      <c r="BJ2458" s="2">
        <v>44926</v>
      </c>
      <c r="BK2458" s="2">
        <v>44562</v>
      </c>
      <c r="BL2458" s="2">
        <v>44926</v>
      </c>
      <c r="BM2458" s="1">
        <v>40</v>
      </c>
      <c r="BN2458" s="1">
        <v>0</v>
      </c>
      <c r="BO2458" s="1">
        <v>8</v>
      </c>
      <c r="BP2458" s="1">
        <v>8</v>
      </c>
      <c r="BQ2458" s="1">
        <v>8</v>
      </c>
      <c r="BR2458" s="1">
        <v>8</v>
      </c>
      <c r="BS2458" s="1">
        <v>8</v>
      </c>
      <c r="BT2458" s="1">
        <v>0</v>
      </c>
      <c r="BU2458" s="1" t="str">
        <f>"8:00 AM"</f>
        <v>8:00 AM</v>
      </c>
      <c r="BV2458" s="1" t="str">
        <f>"5:00 PM"</f>
        <v>5:00 PM</v>
      </c>
      <c r="BW2458" s="1" t="s">
        <v>230</v>
      </c>
      <c r="BX2458" s="1">
        <v>0</v>
      </c>
      <c r="BY2458" s="1">
        <v>12</v>
      </c>
      <c r="BZ2458" s="1" t="s">
        <v>112</v>
      </c>
      <c r="CB2458" s="1" t="s">
        <v>21588</v>
      </c>
      <c r="CC2458" s="1" t="s">
        <v>4755</v>
      </c>
      <c r="CE2458" s="1" t="s">
        <v>167</v>
      </c>
      <c r="CF2458" s="1" t="s">
        <v>117</v>
      </c>
      <c r="CG2458" s="1">
        <v>96950</v>
      </c>
      <c r="CH2458" s="3">
        <v>8.7100000000000009</v>
      </c>
      <c r="CI2458" s="3">
        <v>8.7100000000000009</v>
      </c>
      <c r="CJ2458" s="3">
        <v>13.06</v>
      </c>
      <c r="CK2458" s="3">
        <v>13.06</v>
      </c>
      <c r="CL2458" s="1" t="s">
        <v>137</v>
      </c>
      <c r="CN2458" s="1" t="s">
        <v>139</v>
      </c>
      <c r="CP2458" s="1" t="s">
        <v>111</v>
      </c>
      <c r="CQ2458" s="1" t="s">
        <v>111</v>
      </c>
      <c r="CR2458" s="1" t="s">
        <v>112</v>
      </c>
      <c r="CS2458" s="1" t="s">
        <v>111</v>
      </c>
      <c r="CT2458" s="1" t="s">
        <v>138</v>
      </c>
      <c r="CU2458" s="1" t="s">
        <v>111</v>
      </c>
      <c r="CV2458" s="1" t="s">
        <v>138</v>
      </c>
      <c r="CW2458" s="1" t="s">
        <v>1489</v>
      </c>
      <c r="CX2458" s="1">
        <v>16702353637</v>
      </c>
      <c r="CY2458" s="1" t="s">
        <v>1484</v>
      </c>
      <c r="CZ2458" s="1" t="s">
        <v>380</v>
      </c>
      <c r="DA2458" s="1" t="s">
        <v>111</v>
      </c>
      <c r="DB2458" s="1" t="s">
        <v>112</v>
      </c>
    </row>
    <row r="2459" spans="1:111" ht="15.6" customHeight="1" x14ac:dyDescent="0.25">
      <c r="A2459" s="1" t="s">
        <v>21589</v>
      </c>
      <c r="B2459" s="1" t="s">
        <v>238</v>
      </c>
      <c r="C2459" s="2">
        <v>44369.033967476855</v>
      </c>
      <c r="D2459" s="2">
        <v>44413</v>
      </c>
      <c r="E2459" s="1" t="s">
        <v>110</v>
      </c>
      <c r="F2459" s="2">
        <v>44452.833333333336</v>
      </c>
      <c r="G2459" s="1" t="s">
        <v>112</v>
      </c>
      <c r="H2459" s="1" t="s">
        <v>112</v>
      </c>
      <c r="I2459" s="1" t="s">
        <v>112</v>
      </c>
      <c r="J2459" s="1" t="s">
        <v>1123</v>
      </c>
      <c r="K2459" s="1" t="s">
        <v>3955</v>
      </c>
      <c r="L2459" s="1" t="s">
        <v>1125</v>
      </c>
      <c r="M2459" s="1" t="s">
        <v>1126</v>
      </c>
      <c r="N2459" s="1" t="s">
        <v>116</v>
      </c>
      <c r="O2459" s="1" t="s">
        <v>117</v>
      </c>
      <c r="P2459" s="9">
        <v>96950</v>
      </c>
      <c r="Q2459" s="1" t="s">
        <v>118</v>
      </c>
      <c r="R2459" s="1" t="s">
        <v>117</v>
      </c>
      <c r="S2459" s="1">
        <v>16702341795</v>
      </c>
      <c r="U2459" s="1">
        <v>45399</v>
      </c>
      <c r="V2459" s="1" t="s">
        <v>119</v>
      </c>
      <c r="X2459" s="1" t="s">
        <v>1127</v>
      </c>
      <c r="Y2459" s="1" t="s">
        <v>848</v>
      </c>
      <c r="Z2459" s="1" t="s">
        <v>1128</v>
      </c>
      <c r="AA2459" s="1" t="s">
        <v>1129</v>
      </c>
      <c r="AB2459" s="1" t="s">
        <v>1125</v>
      </c>
      <c r="AC2459" s="1" t="s">
        <v>1130</v>
      </c>
      <c r="AD2459" s="1" t="s">
        <v>116</v>
      </c>
      <c r="AE2459" s="1" t="s">
        <v>117</v>
      </c>
      <c r="AF2459" s="9">
        <v>96950</v>
      </c>
      <c r="AG2459" s="1" t="s">
        <v>118</v>
      </c>
      <c r="AH2459" s="1" t="s">
        <v>117</v>
      </c>
      <c r="AI2459" s="1">
        <v>16702341795</v>
      </c>
      <c r="AK2459" s="1" t="s">
        <v>1131</v>
      </c>
      <c r="BC2459" s="1" t="str">
        <f>"41-1011.00"</f>
        <v>41-1011.00</v>
      </c>
      <c r="BD2459" s="1" t="s">
        <v>975</v>
      </c>
      <c r="BE2459" s="1" t="s">
        <v>3956</v>
      </c>
      <c r="BF2459" s="1" t="s">
        <v>14536</v>
      </c>
      <c r="BG2459" s="1">
        <v>1</v>
      </c>
      <c r="BH2459" s="1">
        <v>1</v>
      </c>
      <c r="BI2459" s="2">
        <v>44454</v>
      </c>
      <c r="BJ2459" s="2">
        <v>44818</v>
      </c>
      <c r="BK2459" s="2">
        <v>44454</v>
      </c>
      <c r="BL2459" s="2">
        <v>44818</v>
      </c>
      <c r="BM2459" s="1">
        <v>40</v>
      </c>
      <c r="BN2459" s="1">
        <v>0</v>
      </c>
      <c r="BO2459" s="1">
        <v>7</v>
      </c>
      <c r="BP2459" s="1">
        <v>7</v>
      </c>
      <c r="BQ2459" s="1">
        <v>6</v>
      </c>
      <c r="BR2459" s="1">
        <v>6</v>
      </c>
      <c r="BS2459" s="1">
        <v>7</v>
      </c>
      <c r="BT2459" s="1">
        <v>7</v>
      </c>
      <c r="BU2459" s="1" t="str">
        <f>"8:00 AM"</f>
        <v>8:00 AM</v>
      </c>
      <c r="BV2459" s="1" t="str">
        <f>"6:00 PM"</f>
        <v>6:00 PM</v>
      </c>
      <c r="BW2459" s="1" t="s">
        <v>135</v>
      </c>
      <c r="BX2459" s="1">
        <v>0</v>
      </c>
      <c r="BY2459" s="1">
        <v>12</v>
      </c>
      <c r="BZ2459" s="1" t="s">
        <v>111</v>
      </c>
      <c r="CA2459" s="1">
        <v>8</v>
      </c>
      <c r="CB2459" s="4" t="s">
        <v>21590</v>
      </c>
      <c r="CC2459" s="1" t="s">
        <v>3959</v>
      </c>
      <c r="CD2459" s="1" t="s">
        <v>3960</v>
      </c>
      <c r="CE2459" s="1" t="s">
        <v>116</v>
      </c>
      <c r="CF2459" s="1" t="s">
        <v>117</v>
      </c>
      <c r="CG2459" s="1">
        <v>96950</v>
      </c>
      <c r="CH2459" s="3">
        <v>12.53</v>
      </c>
      <c r="CI2459" s="3">
        <v>12.53</v>
      </c>
      <c r="CJ2459" s="3">
        <v>0</v>
      </c>
      <c r="CK2459" s="3">
        <v>0</v>
      </c>
      <c r="CL2459" s="1" t="s">
        <v>137</v>
      </c>
      <c r="CM2459" s="1" t="s">
        <v>138</v>
      </c>
      <c r="CN2459" s="1" t="s">
        <v>139</v>
      </c>
      <c r="CP2459" s="1" t="s">
        <v>112</v>
      </c>
      <c r="CQ2459" s="1" t="s">
        <v>111</v>
      </c>
      <c r="CR2459" s="1" t="s">
        <v>112</v>
      </c>
      <c r="CS2459" s="1" t="s">
        <v>112</v>
      </c>
      <c r="CT2459" s="1" t="s">
        <v>138</v>
      </c>
      <c r="CU2459" s="1" t="s">
        <v>111</v>
      </c>
      <c r="CV2459" s="1" t="s">
        <v>111</v>
      </c>
      <c r="CW2459" s="1" t="s">
        <v>3961</v>
      </c>
      <c r="CX2459" s="1">
        <v>16702341795</v>
      </c>
      <c r="CY2459" s="1" t="s">
        <v>1135</v>
      </c>
      <c r="CZ2459" s="1" t="s">
        <v>10601</v>
      </c>
      <c r="DA2459" s="1" t="s">
        <v>111</v>
      </c>
      <c r="DB2459" s="1" t="s">
        <v>112</v>
      </c>
    </row>
    <row r="2460" spans="1:111" ht="15.6" customHeight="1" x14ac:dyDescent="0.25">
      <c r="A2460" s="1" t="s">
        <v>21596</v>
      </c>
      <c r="B2460" s="1" t="s">
        <v>238</v>
      </c>
      <c r="C2460" s="2">
        <v>44389.352317129633</v>
      </c>
      <c r="D2460" s="2">
        <v>44438</v>
      </c>
      <c r="E2460" s="1" t="s">
        <v>110</v>
      </c>
      <c r="F2460" s="2">
        <v>44468.833333333336</v>
      </c>
      <c r="G2460" s="1" t="s">
        <v>111</v>
      </c>
      <c r="H2460" s="1" t="s">
        <v>112</v>
      </c>
      <c r="I2460" s="1" t="s">
        <v>112</v>
      </c>
      <c r="J2460" s="1" t="s">
        <v>4400</v>
      </c>
      <c r="K2460" s="1" t="s">
        <v>21597</v>
      </c>
      <c r="L2460" s="1" t="s">
        <v>4402</v>
      </c>
      <c r="M2460" s="1" t="s">
        <v>1757</v>
      </c>
      <c r="N2460" s="1" t="s">
        <v>1759</v>
      </c>
      <c r="O2460" s="1" t="s">
        <v>117</v>
      </c>
      <c r="P2460" s="9">
        <v>96952</v>
      </c>
      <c r="Q2460" s="1" t="s">
        <v>118</v>
      </c>
      <c r="R2460" s="1" t="s">
        <v>719</v>
      </c>
      <c r="S2460" s="1">
        <v>16704330105</v>
      </c>
      <c r="U2460" s="1">
        <v>532310</v>
      </c>
      <c r="V2460" s="1" t="s">
        <v>119</v>
      </c>
      <c r="X2460" s="1" t="s">
        <v>3428</v>
      </c>
      <c r="Y2460" s="1" t="s">
        <v>4403</v>
      </c>
      <c r="AA2460" s="1" t="s">
        <v>373</v>
      </c>
      <c r="AB2460" s="1" t="s">
        <v>4402</v>
      </c>
      <c r="AC2460" s="1" t="s">
        <v>1757</v>
      </c>
      <c r="AD2460" s="1" t="s">
        <v>1759</v>
      </c>
      <c r="AE2460" s="1" t="s">
        <v>117</v>
      </c>
      <c r="AF2460" s="9">
        <v>96952</v>
      </c>
      <c r="AG2460" s="1" t="s">
        <v>118</v>
      </c>
      <c r="AH2460" s="1" t="s">
        <v>719</v>
      </c>
      <c r="AI2460" s="1">
        <v>16704330105</v>
      </c>
      <c r="AK2460" s="1" t="s">
        <v>4404</v>
      </c>
      <c r="BC2460" s="1" t="str">
        <f>"49-9071.00"</f>
        <v>49-9071.00</v>
      </c>
      <c r="BD2460" s="1" t="s">
        <v>214</v>
      </c>
      <c r="BE2460" s="1" t="s">
        <v>21598</v>
      </c>
      <c r="BF2460" s="1" t="s">
        <v>839</v>
      </c>
      <c r="BG2460" s="1">
        <v>3</v>
      </c>
      <c r="BH2460" s="1">
        <v>3</v>
      </c>
      <c r="BI2460" s="2">
        <v>44470</v>
      </c>
      <c r="BJ2460" s="2">
        <v>45565</v>
      </c>
      <c r="BK2460" s="2">
        <v>44470</v>
      </c>
      <c r="BL2460" s="2">
        <v>45565</v>
      </c>
      <c r="BM2460" s="1">
        <v>35</v>
      </c>
      <c r="BN2460" s="1">
        <v>0</v>
      </c>
      <c r="BO2460" s="1">
        <v>7</v>
      </c>
      <c r="BP2460" s="1">
        <v>7</v>
      </c>
      <c r="BQ2460" s="1">
        <v>7</v>
      </c>
      <c r="BR2460" s="1">
        <v>7</v>
      </c>
      <c r="BS2460" s="1">
        <v>7</v>
      </c>
      <c r="BT2460" s="1">
        <v>0</v>
      </c>
      <c r="BU2460" s="1" t="str">
        <f>"9:00 AM"</f>
        <v>9:00 AM</v>
      </c>
      <c r="BV2460" s="1" t="str">
        <f>"5:00 PM"</f>
        <v>5:00 PM</v>
      </c>
      <c r="BW2460" s="1" t="s">
        <v>135</v>
      </c>
      <c r="BX2460" s="1">
        <v>0</v>
      </c>
      <c r="BY2460" s="1">
        <v>12</v>
      </c>
      <c r="BZ2460" s="1" t="s">
        <v>112</v>
      </c>
      <c r="CB2460" s="1" t="s">
        <v>719</v>
      </c>
      <c r="CC2460" s="1" t="s">
        <v>21599</v>
      </c>
      <c r="CD2460" s="1" t="s">
        <v>1753</v>
      </c>
      <c r="CE2460" s="1" t="s">
        <v>116</v>
      </c>
      <c r="CF2460" s="1" t="s">
        <v>117</v>
      </c>
      <c r="CG2460" s="1">
        <v>96950</v>
      </c>
      <c r="CH2460" s="3">
        <v>8.7200000000000006</v>
      </c>
      <c r="CI2460" s="3">
        <v>8.7200000000000006</v>
      </c>
      <c r="CJ2460" s="3">
        <v>13.08</v>
      </c>
      <c r="CK2460" s="3">
        <v>13.08</v>
      </c>
      <c r="CL2460" s="1" t="s">
        <v>137</v>
      </c>
      <c r="CM2460" s="1" t="s">
        <v>719</v>
      </c>
      <c r="CN2460" s="1" t="s">
        <v>139</v>
      </c>
      <c r="CP2460" s="1" t="s">
        <v>112</v>
      </c>
      <c r="CQ2460" s="1" t="s">
        <v>111</v>
      </c>
      <c r="CR2460" s="1" t="s">
        <v>112</v>
      </c>
      <c r="CS2460" s="1" t="s">
        <v>111</v>
      </c>
      <c r="CT2460" s="1" t="s">
        <v>138</v>
      </c>
      <c r="CU2460" s="1" t="s">
        <v>111</v>
      </c>
      <c r="CV2460" s="1" t="s">
        <v>138</v>
      </c>
      <c r="CW2460" s="1" t="s">
        <v>719</v>
      </c>
      <c r="CX2460" s="1">
        <v>16702356667</v>
      </c>
      <c r="CY2460" s="1" t="s">
        <v>4404</v>
      </c>
      <c r="CZ2460" s="1" t="s">
        <v>716</v>
      </c>
      <c r="DA2460" s="1" t="s">
        <v>111</v>
      </c>
      <c r="DB2460" s="1" t="s">
        <v>112</v>
      </c>
    </row>
    <row r="2461" spans="1:111" ht="15.6" customHeight="1" x14ac:dyDescent="0.25">
      <c r="A2461" s="1" t="s">
        <v>21600</v>
      </c>
      <c r="B2461" s="1" t="s">
        <v>238</v>
      </c>
      <c r="C2461" s="2">
        <v>44354.082915740742</v>
      </c>
      <c r="D2461" s="2">
        <v>44403</v>
      </c>
      <c r="E2461" s="1" t="s">
        <v>110</v>
      </c>
      <c r="F2461" s="2">
        <v>44468.833333333336</v>
      </c>
      <c r="G2461" s="1" t="s">
        <v>112</v>
      </c>
      <c r="H2461" s="1" t="s">
        <v>112</v>
      </c>
      <c r="I2461" s="1" t="s">
        <v>112</v>
      </c>
      <c r="J2461" s="1" t="s">
        <v>3359</v>
      </c>
      <c r="K2461" s="1" t="s">
        <v>3360</v>
      </c>
      <c r="L2461" s="1" t="s">
        <v>3368</v>
      </c>
      <c r="N2461" s="1" t="s">
        <v>167</v>
      </c>
      <c r="O2461" s="1" t="s">
        <v>117</v>
      </c>
      <c r="P2461" s="9">
        <v>96950</v>
      </c>
      <c r="Q2461" s="1" t="s">
        <v>118</v>
      </c>
      <c r="S2461" s="1">
        <v>16702345900</v>
      </c>
      <c r="T2461" s="1">
        <v>563</v>
      </c>
      <c r="U2461" s="1">
        <v>721110</v>
      </c>
      <c r="V2461" s="1" t="s">
        <v>119</v>
      </c>
      <c r="X2461" s="1" t="s">
        <v>3362</v>
      </c>
      <c r="Y2461" s="1" t="s">
        <v>3363</v>
      </c>
      <c r="AA2461" s="1" t="s">
        <v>3235</v>
      </c>
      <c r="AB2461" s="1" t="s">
        <v>3361</v>
      </c>
      <c r="AD2461" s="1" t="s">
        <v>167</v>
      </c>
      <c r="AE2461" s="1" t="s">
        <v>117</v>
      </c>
      <c r="AF2461" s="9">
        <v>96950</v>
      </c>
      <c r="AG2461" s="1" t="s">
        <v>118</v>
      </c>
      <c r="AI2461" s="1">
        <v>16702345900</v>
      </c>
      <c r="AJ2461" s="1">
        <v>563</v>
      </c>
      <c r="AK2461" s="1" t="s">
        <v>3364</v>
      </c>
      <c r="BC2461" s="1" t="str">
        <f>"49-9071.00"</f>
        <v>49-9071.00</v>
      </c>
      <c r="BD2461" s="1" t="s">
        <v>214</v>
      </c>
      <c r="BE2461" s="1" t="s">
        <v>4271</v>
      </c>
      <c r="BF2461" s="1" t="s">
        <v>4272</v>
      </c>
      <c r="BG2461" s="1">
        <v>1</v>
      </c>
      <c r="BH2461" s="1">
        <v>1</v>
      </c>
      <c r="BI2461" s="2">
        <v>44470</v>
      </c>
      <c r="BJ2461" s="2">
        <v>44834</v>
      </c>
      <c r="BK2461" s="2">
        <v>44470</v>
      </c>
      <c r="BL2461" s="2">
        <v>44834</v>
      </c>
      <c r="BM2461" s="1">
        <v>40</v>
      </c>
      <c r="BN2461" s="1">
        <v>0</v>
      </c>
      <c r="BO2461" s="1">
        <v>7</v>
      </c>
      <c r="BP2461" s="1">
        <v>6</v>
      </c>
      <c r="BQ2461" s="1">
        <v>7</v>
      </c>
      <c r="BR2461" s="1">
        <v>7</v>
      </c>
      <c r="BS2461" s="1">
        <v>7</v>
      </c>
      <c r="BT2461" s="1">
        <v>6</v>
      </c>
      <c r="BU2461" s="1" t="str">
        <f>"9:00 AM"</f>
        <v>9:00 AM</v>
      </c>
      <c r="BV2461" s="1" t="str">
        <f>"5:00 PM"</f>
        <v>5:00 PM</v>
      </c>
      <c r="BW2461" s="1" t="s">
        <v>135</v>
      </c>
      <c r="BX2461" s="1">
        <v>0</v>
      </c>
      <c r="BY2461" s="1">
        <v>24</v>
      </c>
      <c r="BZ2461" s="1" t="s">
        <v>112</v>
      </c>
      <c r="CB2461" s="1" t="s">
        <v>331</v>
      </c>
      <c r="CC2461" s="1" t="s">
        <v>3368</v>
      </c>
      <c r="CE2461" s="1" t="s">
        <v>167</v>
      </c>
      <c r="CF2461" s="1" t="s">
        <v>117</v>
      </c>
      <c r="CG2461" s="1">
        <v>96950</v>
      </c>
      <c r="CH2461" s="3">
        <v>8.7100000000000009</v>
      </c>
      <c r="CI2461" s="3">
        <v>8.7100000000000009</v>
      </c>
      <c r="CJ2461" s="3">
        <v>13.06</v>
      </c>
      <c r="CK2461" s="3">
        <v>13.06</v>
      </c>
      <c r="CL2461" s="1" t="s">
        <v>137</v>
      </c>
      <c r="CN2461" s="1" t="s">
        <v>139</v>
      </c>
      <c r="CP2461" s="1" t="s">
        <v>112</v>
      </c>
      <c r="CQ2461" s="1" t="s">
        <v>111</v>
      </c>
      <c r="CR2461" s="1" t="s">
        <v>112</v>
      </c>
      <c r="CS2461" s="1" t="s">
        <v>111</v>
      </c>
      <c r="CT2461" s="1" t="s">
        <v>138</v>
      </c>
      <c r="CU2461" s="1" t="s">
        <v>111</v>
      </c>
      <c r="CV2461" s="1" t="s">
        <v>138</v>
      </c>
      <c r="CW2461" s="1" t="s">
        <v>3369</v>
      </c>
      <c r="CX2461" s="1">
        <v>16702345900</v>
      </c>
      <c r="CY2461" s="1" t="s">
        <v>3364</v>
      </c>
      <c r="CZ2461" s="1" t="s">
        <v>138</v>
      </c>
      <c r="DA2461" s="1" t="s">
        <v>111</v>
      </c>
      <c r="DB2461" s="1" t="s">
        <v>112</v>
      </c>
    </row>
    <row r="2462" spans="1:111" ht="15.6" customHeight="1" x14ac:dyDescent="0.25">
      <c r="A2462" s="1" t="s">
        <v>21601</v>
      </c>
      <c r="B2462" s="1" t="s">
        <v>238</v>
      </c>
      <c r="C2462" s="2">
        <v>44385.854045023145</v>
      </c>
      <c r="D2462" s="2">
        <v>44441</v>
      </c>
      <c r="E2462" s="1" t="s">
        <v>180</v>
      </c>
      <c r="G2462" s="1" t="s">
        <v>112</v>
      </c>
      <c r="H2462" s="1" t="s">
        <v>112</v>
      </c>
      <c r="I2462" s="1" t="s">
        <v>112</v>
      </c>
      <c r="J2462" s="1" t="s">
        <v>19012</v>
      </c>
      <c r="L2462" s="1" t="s">
        <v>21602</v>
      </c>
      <c r="M2462" s="1" t="s">
        <v>18620</v>
      </c>
      <c r="N2462" s="1" t="s">
        <v>259</v>
      </c>
      <c r="O2462" s="1" t="s">
        <v>117</v>
      </c>
      <c r="P2462" s="9">
        <v>96952</v>
      </c>
      <c r="Q2462" s="1" t="s">
        <v>118</v>
      </c>
      <c r="S2462" s="1">
        <v>16704331577</v>
      </c>
      <c r="U2462" s="1">
        <v>721120</v>
      </c>
      <c r="V2462" s="1" t="s">
        <v>119</v>
      </c>
      <c r="X2462" s="1" t="s">
        <v>1234</v>
      </c>
      <c r="Y2462" s="1" t="s">
        <v>1235</v>
      </c>
      <c r="Z2462" s="1" t="s">
        <v>18621</v>
      </c>
      <c r="AA2462" s="1" t="s">
        <v>18622</v>
      </c>
      <c r="AB2462" s="1" t="s">
        <v>21603</v>
      </c>
      <c r="AC2462" s="1" t="s">
        <v>18620</v>
      </c>
      <c r="AD2462" s="1" t="s">
        <v>259</v>
      </c>
      <c r="AE2462" s="1" t="s">
        <v>117</v>
      </c>
      <c r="AF2462" s="9">
        <v>96952</v>
      </c>
      <c r="AG2462" s="1" t="s">
        <v>118</v>
      </c>
      <c r="AI2462" s="1">
        <v>16704331577</v>
      </c>
      <c r="AK2462" s="1" t="s">
        <v>18623</v>
      </c>
      <c r="BC2462" s="1" t="str">
        <f>"27-3091.00"</f>
        <v>27-3091.00</v>
      </c>
      <c r="BD2462" s="1" t="s">
        <v>1239</v>
      </c>
      <c r="BE2462" s="1" t="s">
        <v>21604</v>
      </c>
      <c r="BF2462" s="1" t="s">
        <v>21605</v>
      </c>
      <c r="BG2462" s="1">
        <v>1</v>
      </c>
      <c r="BH2462" s="1">
        <v>1</v>
      </c>
      <c r="BI2462" s="2">
        <v>44470</v>
      </c>
      <c r="BJ2462" s="2">
        <v>44834</v>
      </c>
      <c r="BK2462" s="2">
        <v>44470</v>
      </c>
      <c r="BL2462" s="2">
        <v>44834</v>
      </c>
      <c r="BM2462" s="1">
        <v>40</v>
      </c>
      <c r="BN2462" s="1">
        <v>0</v>
      </c>
      <c r="BO2462" s="1">
        <v>8</v>
      </c>
      <c r="BP2462" s="1">
        <v>8</v>
      </c>
      <c r="BQ2462" s="1">
        <v>8</v>
      </c>
      <c r="BR2462" s="1">
        <v>8</v>
      </c>
      <c r="BS2462" s="1">
        <v>8</v>
      </c>
      <c r="BT2462" s="1">
        <v>0</v>
      </c>
      <c r="BU2462" s="1" t="str">
        <f>"8:00 AM"</f>
        <v>8:00 AM</v>
      </c>
      <c r="BV2462" s="1" t="str">
        <f>"5:00 PM"</f>
        <v>5:00 PM</v>
      </c>
      <c r="BW2462" s="1" t="s">
        <v>135</v>
      </c>
      <c r="BX2462" s="1">
        <v>0</v>
      </c>
      <c r="BY2462" s="1">
        <v>24</v>
      </c>
      <c r="BZ2462" s="1" t="s">
        <v>112</v>
      </c>
      <c r="CB2462" s="1" t="s">
        <v>21606</v>
      </c>
      <c r="CC2462" s="1" t="s">
        <v>21607</v>
      </c>
      <c r="CD2462" s="1" t="s">
        <v>4894</v>
      </c>
      <c r="CE2462" s="1" t="s">
        <v>259</v>
      </c>
      <c r="CF2462" s="1" t="s">
        <v>117</v>
      </c>
      <c r="CG2462" s="1">
        <v>96952</v>
      </c>
      <c r="CH2462" s="3">
        <v>14.98</v>
      </c>
      <c r="CI2462" s="3">
        <v>14.98</v>
      </c>
      <c r="CJ2462" s="3">
        <v>0</v>
      </c>
      <c r="CK2462" s="3">
        <v>0</v>
      </c>
      <c r="CL2462" s="1" t="s">
        <v>137</v>
      </c>
      <c r="CM2462" s="1" t="s">
        <v>168</v>
      </c>
      <c r="CN2462" s="1" t="s">
        <v>139</v>
      </c>
      <c r="CP2462" s="1" t="s">
        <v>112</v>
      </c>
      <c r="CQ2462" s="1" t="s">
        <v>111</v>
      </c>
      <c r="CR2462" s="1" t="s">
        <v>112</v>
      </c>
      <c r="CS2462" s="1" t="s">
        <v>112</v>
      </c>
      <c r="CT2462" s="1" t="s">
        <v>138</v>
      </c>
      <c r="CU2462" s="1" t="s">
        <v>111</v>
      </c>
      <c r="CV2462" s="1" t="s">
        <v>138</v>
      </c>
      <c r="CW2462" s="1" t="s">
        <v>21608</v>
      </c>
      <c r="CX2462" s="1">
        <v>16704331577</v>
      </c>
      <c r="CY2462" s="1" t="s">
        <v>18623</v>
      </c>
      <c r="CZ2462" s="1" t="s">
        <v>21609</v>
      </c>
      <c r="DA2462" s="1" t="s">
        <v>111</v>
      </c>
      <c r="DB2462" s="1" t="s">
        <v>112</v>
      </c>
    </row>
    <row r="2463" spans="1:111" ht="15.6" customHeight="1" x14ac:dyDescent="0.25">
      <c r="A2463" s="1" t="s">
        <v>21610</v>
      </c>
      <c r="B2463" s="1" t="s">
        <v>238</v>
      </c>
      <c r="C2463" s="2">
        <v>44353.44874537037</v>
      </c>
      <c r="D2463" s="2">
        <v>44404</v>
      </c>
      <c r="E2463" s="1" t="s">
        <v>180</v>
      </c>
      <c r="G2463" s="1" t="s">
        <v>111</v>
      </c>
      <c r="H2463" s="1" t="s">
        <v>112</v>
      </c>
      <c r="I2463" s="1" t="s">
        <v>112</v>
      </c>
      <c r="J2463" s="1" t="s">
        <v>15665</v>
      </c>
      <c r="L2463" s="1" t="s">
        <v>8086</v>
      </c>
      <c r="N2463" s="1" t="s">
        <v>167</v>
      </c>
      <c r="O2463" s="1" t="s">
        <v>117</v>
      </c>
      <c r="P2463" s="9">
        <v>96950</v>
      </c>
      <c r="Q2463" s="1" t="s">
        <v>118</v>
      </c>
      <c r="S2463" s="1">
        <v>16704838721</v>
      </c>
      <c r="U2463" s="1">
        <v>561320</v>
      </c>
      <c r="V2463" s="1" t="s">
        <v>119</v>
      </c>
      <c r="X2463" s="1" t="s">
        <v>8087</v>
      </c>
      <c r="Y2463" s="1" t="s">
        <v>8088</v>
      </c>
      <c r="Z2463" s="1" t="s">
        <v>8089</v>
      </c>
      <c r="AA2463" s="1" t="s">
        <v>8090</v>
      </c>
      <c r="AB2463" s="1" t="s">
        <v>8086</v>
      </c>
      <c r="AD2463" s="1" t="s">
        <v>167</v>
      </c>
      <c r="AE2463" s="1" t="s">
        <v>117</v>
      </c>
      <c r="AF2463" s="9">
        <v>96950</v>
      </c>
      <c r="AG2463" s="1" t="s">
        <v>118</v>
      </c>
      <c r="AI2463" s="1">
        <v>16704838721</v>
      </c>
      <c r="AK2463" s="1" t="s">
        <v>8091</v>
      </c>
      <c r="BC2463" s="1" t="str">
        <f>"43-3031.00"</f>
        <v>43-3031.00</v>
      </c>
      <c r="BD2463" s="1" t="s">
        <v>389</v>
      </c>
      <c r="BE2463" s="1" t="s">
        <v>15666</v>
      </c>
      <c r="BF2463" s="1" t="s">
        <v>2875</v>
      </c>
      <c r="BG2463" s="1">
        <v>2</v>
      </c>
      <c r="BH2463" s="1">
        <v>2</v>
      </c>
      <c r="BI2463" s="2">
        <v>44470</v>
      </c>
      <c r="BJ2463" s="2">
        <v>45565</v>
      </c>
      <c r="BK2463" s="2">
        <v>44470</v>
      </c>
      <c r="BL2463" s="2">
        <v>45565</v>
      </c>
      <c r="BM2463" s="1">
        <v>35</v>
      </c>
      <c r="BN2463" s="1">
        <v>0</v>
      </c>
      <c r="BO2463" s="1">
        <v>7</v>
      </c>
      <c r="BP2463" s="1">
        <v>7</v>
      </c>
      <c r="BQ2463" s="1">
        <v>7</v>
      </c>
      <c r="BR2463" s="1">
        <v>7</v>
      </c>
      <c r="BS2463" s="1">
        <v>7</v>
      </c>
      <c r="BT2463" s="1">
        <v>0</v>
      </c>
      <c r="BU2463" s="1" t="str">
        <f>"9:00 AM"</f>
        <v>9:00 AM</v>
      </c>
      <c r="BV2463" s="1" t="str">
        <f>"5:00 PM"</f>
        <v>5:00 PM</v>
      </c>
      <c r="BW2463" s="1" t="s">
        <v>392</v>
      </c>
      <c r="BX2463" s="1">
        <v>0</v>
      </c>
      <c r="BY2463" s="1">
        <v>24</v>
      </c>
      <c r="BZ2463" s="1" t="s">
        <v>112</v>
      </c>
      <c r="CB2463" s="1" t="e">
        <f>- must have HIGH level of proficiency in computer programs such AS Word and excel.
 - must be PROFICIENT in ACCOUNTING software.
- must have experience in WORK visa processing and application.</f>
        <v>#NAME?</v>
      </c>
      <c r="CC2463" s="1" t="s">
        <v>14949</v>
      </c>
      <c r="CE2463" s="1" t="s">
        <v>167</v>
      </c>
      <c r="CF2463" s="1" t="s">
        <v>117</v>
      </c>
      <c r="CG2463" s="1">
        <v>96950</v>
      </c>
      <c r="CH2463" s="3">
        <v>9.49</v>
      </c>
      <c r="CI2463" s="3">
        <v>9.49</v>
      </c>
      <c r="CJ2463" s="3">
        <v>14.24</v>
      </c>
      <c r="CK2463" s="3">
        <v>14.24</v>
      </c>
      <c r="CL2463" s="1" t="s">
        <v>137</v>
      </c>
      <c r="CM2463" s="1" t="s">
        <v>362</v>
      </c>
      <c r="CN2463" s="1" t="s">
        <v>139</v>
      </c>
      <c r="CP2463" s="1" t="s">
        <v>112</v>
      </c>
      <c r="CQ2463" s="1" t="s">
        <v>111</v>
      </c>
      <c r="CR2463" s="1" t="s">
        <v>112</v>
      </c>
      <c r="CS2463" s="1" t="s">
        <v>111</v>
      </c>
      <c r="CT2463" s="1" t="s">
        <v>138</v>
      </c>
      <c r="CU2463" s="1" t="s">
        <v>138</v>
      </c>
      <c r="CV2463" s="1" t="s">
        <v>138</v>
      </c>
      <c r="CW2463" s="1" t="s">
        <v>1731</v>
      </c>
      <c r="CX2463" s="1">
        <v>16704838721</v>
      </c>
      <c r="CY2463" s="1" t="s">
        <v>21611</v>
      </c>
      <c r="CZ2463" s="1" t="s">
        <v>138</v>
      </c>
      <c r="DA2463" s="1" t="s">
        <v>111</v>
      </c>
      <c r="DB2463" s="1" t="s">
        <v>112</v>
      </c>
    </row>
    <row r="2464" spans="1:111" ht="15.6" customHeight="1" x14ac:dyDescent="0.25">
      <c r="A2464" s="1" t="s">
        <v>21612</v>
      </c>
      <c r="B2464" s="1" t="s">
        <v>238</v>
      </c>
      <c r="C2464" s="2">
        <v>44370.838226041669</v>
      </c>
      <c r="D2464" s="2">
        <v>44425</v>
      </c>
      <c r="E2464" s="1" t="s">
        <v>110</v>
      </c>
      <c r="F2464" s="2">
        <v>44469.833333333336</v>
      </c>
      <c r="G2464" s="1" t="s">
        <v>111</v>
      </c>
      <c r="H2464" s="1" t="s">
        <v>112</v>
      </c>
      <c r="I2464" s="1" t="s">
        <v>112</v>
      </c>
      <c r="J2464" s="1" t="s">
        <v>10396</v>
      </c>
      <c r="L2464" s="1" t="s">
        <v>8280</v>
      </c>
      <c r="N2464" s="1" t="s">
        <v>116</v>
      </c>
      <c r="O2464" s="1" t="s">
        <v>117</v>
      </c>
      <c r="P2464" s="9">
        <v>96950</v>
      </c>
      <c r="Q2464" s="1" t="s">
        <v>118</v>
      </c>
      <c r="S2464" s="1">
        <v>16702857618</v>
      </c>
      <c r="U2464" s="1">
        <v>561510</v>
      </c>
      <c r="V2464" s="1" t="s">
        <v>119</v>
      </c>
      <c r="X2464" s="1" t="s">
        <v>1010</v>
      </c>
      <c r="Y2464" s="1" t="s">
        <v>10397</v>
      </c>
      <c r="AA2464" s="1" t="s">
        <v>387</v>
      </c>
      <c r="AB2464" s="1" t="s">
        <v>8280</v>
      </c>
      <c r="AD2464" s="1" t="s">
        <v>116</v>
      </c>
      <c r="AE2464" s="1" t="s">
        <v>117</v>
      </c>
      <c r="AF2464" s="9">
        <v>96950</v>
      </c>
      <c r="AG2464" s="1" t="s">
        <v>118</v>
      </c>
      <c r="AI2464" s="1">
        <v>16702857618</v>
      </c>
      <c r="AK2464" s="1" t="s">
        <v>620</v>
      </c>
      <c r="AL2464" s="1" t="s">
        <v>125</v>
      </c>
      <c r="AM2464" s="1" t="s">
        <v>621</v>
      </c>
      <c r="AN2464" s="1" t="s">
        <v>622</v>
      </c>
      <c r="AP2464" s="1" t="s">
        <v>1284</v>
      </c>
      <c r="AR2464" s="1" t="s">
        <v>116</v>
      </c>
      <c r="AS2464" s="1" t="s">
        <v>117</v>
      </c>
      <c r="AT2464" s="9">
        <v>96950</v>
      </c>
      <c r="AU2464" s="1" t="s">
        <v>118</v>
      </c>
      <c r="AW2464" s="1">
        <v>16702353403</v>
      </c>
      <c r="AY2464" s="1" t="s">
        <v>1871</v>
      </c>
      <c r="AZ2464" s="1" t="s">
        <v>626</v>
      </c>
      <c r="BC2464" s="1" t="str">
        <f>"39-7012.00"</f>
        <v>39-7012.00</v>
      </c>
      <c r="BD2464" s="1" t="s">
        <v>627</v>
      </c>
      <c r="BE2464" s="1" t="s">
        <v>10398</v>
      </c>
      <c r="BF2464" s="1" t="s">
        <v>10399</v>
      </c>
      <c r="BG2464" s="1">
        <v>1</v>
      </c>
      <c r="BH2464" s="1">
        <v>1</v>
      </c>
      <c r="BI2464" s="2">
        <v>44471</v>
      </c>
      <c r="BJ2464" s="2">
        <v>45566</v>
      </c>
      <c r="BK2464" s="2">
        <v>44471</v>
      </c>
      <c r="BL2464" s="2">
        <v>45566</v>
      </c>
      <c r="BM2464" s="1">
        <v>35</v>
      </c>
      <c r="BN2464" s="1">
        <v>0</v>
      </c>
      <c r="BO2464" s="1">
        <v>7</v>
      </c>
      <c r="BP2464" s="1">
        <v>7</v>
      </c>
      <c r="BQ2464" s="1">
        <v>7</v>
      </c>
      <c r="BR2464" s="1">
        <v>7</v>
      </c>
      <c r="BS2464" s="1">
        <v>7</v>
      </c>
      <c r="BT2464" s="1">
        <v>0</v>
      </c>
      <c r="BU2464" s="1" t="str">
        <f>"9:00 AM"</f>
        <v>9:00 AM</v>
      </c>
      <c r="BV2464" s="1" t="str">
        <f>"5:00 PM"</f>
        <v>5:00 PM</v>
      </c>
      <c r="BW2464" s="1" t="s">
        <v>135</v>
      </c>
      <c r="BX2464" s="1">
        <v>0</v>
      </c>
      <c r="BY2464" s="1">
        <v>24</v>
      </c>
      <c r="BZ2464" s="1" t="s">
        <v>112</v>
      </c>
      <c r="CB2464" s="1" t="s">
        <v>21613</v>
      </c>
      <c r="CC2464" s="1" t="s">
        <v>3185</v>
      </c>
      <c r="CD2464" s="1" t="s">
        <v>8280</v>
      </c>
      <c r="CE2464" s="1" t="s">
        <v>116</v>
      </c>
      <c r="CF2464" s="1" t="s">
        <v>117</v>
      </c>
      <c r="CG2464" s="1">
        <v>96950</v>
      </c>
      <c r="CH2464" s="3">
        <v>12.73</v>
      </c>
      <c r="CI2464" s="3">
        <v>12.73</v>
      </c>
      <c r="CJ2464" s="3">
        <v>19.100000000000001</v>
      </c>
      <c r="CK2464" s="3">
        <v>19.100000000000001</v>
      </c>
      <c r="CL2464" s="1" t="s">
        <v>137</v>
      </c>
      <c r="CN2464" s="1" t="s">
        <v>139</v>
      </c>
      <c r="CP2464" s="1" t="s">
        <v>112</v>
      </c>
      <c r="CQ2464" s="1" t="s">
        <v>111</v>
      </c>
      <c r="CR2464" s="1" t="s">
        <v>112</v>
      </c>
      <c r="CS2464" s="1" t="s">
        <v>111</v>
      </c>
      <c r="CT2464" s="1" t="s">
        <v>138</v>
      </c>
      <c r="CU2464" s="1" t="s">
        <v>111</v>
      </c>
      <c r="CV2464" s="1" t="s">
        <v>138</v>
      </c>
      <c r="CW2464" s="1" t="s">
        <v>631</v>
      </c>
      <c r="CX2464" s="1">
        <v>16702857618</v>
      </c>
      <c r="CY2464" s="1" t="s">
        <v>620</v>
      </c>
      <c r="CZ2464" s="1" t="s">
        <v>138</v>
      </c>
      <c r="DA2464" s="1" t="s">
        <v>111</v>
      </c>
      <c r="DB2464" s="1" t="s">
        <v>112</v>
      </c>
    </row>
    <row r="2465" spans="1:111" ht="15.6" customHeight="1" x14ac:dyDescent="0.25">
      <c r="A2465" s="1" t="s">
        <v>21614</v>
      </c>
      <c r="B2465" s="1" t="s">
        <v>238</v>
      </c>
      <c r="C2465" s="2">
        <v>44371.851398842591</v>
      </c>
      <c r="D2465" s="2">
        <v>44421</v>
      </c>
      <c r="E2465" s="1" t="s">
        <v>110</v>
      </c>
      <c r="F2465" s="2">
        <v>44468.833333333336</v>
      </c>
      <c r="G2465" s="1" t="s">
        <v>111</v>
      </c>
      <c r="H2465" s="1" t="s">
        <v>112</v>
      </c>
      <c r="I2465" s="1" t="s">
        <v>112</v>
      </c>
      <c r="J2465" s="1" t="s">
        <v>14252</v>
      </c>
      <c r="K2465" s="1" t="s">
        <v>2808</v>
      </c>
      <c r="L2465" s="1" t="s">
        <v>2809</v>
      </c>
      <c r="M2465" s="1" t="s">
        <v>2810</v>
      </c>
      <c r="N2465" s="1" t="s">
        <v>116</v>
      </c>
      <c r="O2465" s="1" t="s">
        <v>117</v>
      </c>
      <c r="P2465" s="9">
        <v>96950</v>
      </c>
      <c r="Q2465" s="1" t="s">
        <v>118</v>
      </c>
      <c r="S2465" s="1">
        <v>16702880360</v>
      </c>
      <c r="U2465" s="1">
        <v>48819</v>
      </c>
      <c r="V2465" s="1" t="s">
        <v>119</v>
      </c>
      <c r="X2465" s="1" t="s">
        <v>14255</v>
      </c>
      <c r="Y2465" s="1" t="s">
        <v>14256</v>
      </c>
      <c r="Z2465" s="1" t="s">
        <v>4743</v>
      </c>
      <c r="AA2465" s="1" t="s">
        <v>706</v>
      </c>
      <c r="AB2465" s="1" t="s">
        <v>2809</v>
      </c>
      <c r="AC2465" s="1" t="s">
        <v>2810</v>
      </c>
      <c r="AD2465" s="1" t="s">
        <v>116</v>
      </c>
      <c r="AE2465" s="1" t="s">
        <v>117</v>
      </c>
      <c r="AF2465" s="9">
        <v>96950</v>
      </c>
      <c r="AG2465" s="1" t="s">
        <v>118</v>
      </c>
      <c r="AI2465" s="1">
        <v>16702880360</v>
      </c>
      <c r="AK2465" s="1" t="s">
        <v>2813</v>
      </c>
      <c r="BC2465" s="1" t="str">
        <f>"49-3023.01"</f>
        <v>49-3023.01</v>
      </c>
      <c r="BD2465" s="1" t="s">
        <v>608</v>
      </c>
      <c r="BE2465" s="1" t="s">
        <v>21615</v>
      </c>
      <c r="BF2465" s="1" t="s">
        <v>21616</v>
      </c>
      <c r="BG2465" s="1">
        <v>1</v>
      </c>
      <c r="BH2465" s="1">
        <v>1</v>
      </c>
      <c r="BI2465" s="2">
        <v>44470</v>
      </c>
      <c r="BJ2465" s="2">
        <v>44834</v>
      </c>
      <c r="BK2465" s="2">
        <v>44470</v>
      </c>
      <c r="BL2465" s="2">
        <v>44834</v>
      </c>
      <c r="BM2465" s="1">
        <v>35</v>
      </c>
      <c r="BN2465" s="1">
        <v>0</v>
      </c>
      <c r="BO2465" s="1">
        <v>7</v>
      </c>
      <c r="BP2465" s="1">
        <v>7</v>
      </c>
      <c r="BQ2465" s="1">
        <v>7</v>
      </c>
      <c r="BR2465" s="1">
        <v>7</v>
      </c>
      <c r="BS2465" s="1">
        <v>7</v>
      </c>
      <c r="BT2465" s="1">
        <v>0</v>
      </c>
      <c r="BU2465" s="1" t="str">
        <f>"8:00 AM"</f>
        <v>8:00 AM</v>
      </c>
      <c r="BV2465" s="1" t="str">
        <f>"4:00 PM"</f>
        <v>4:00 PM</v>
      </c>
      <c r="BW2465" s="1" t="s">
        <v>135</v>
      </c>
      <c r="BX2465" s="1">
        <v>0</v>
      </c>
      <c r="BY2465" s="1">
        <v>12</v>
      </c>
      <c r="BZ2465" s="1" t="s">
        <v>112</v>
      </c>
      <c r="CB2465" s="4" t="s">
        <v>21617</v>
      </c>
      <c r="CC2465" s="1" t="s">
        <v>2809</v>
      </c>
      <c r="CD2465" s="1" t="s">
        <v>2810</v>
      </c>
      <c r="CE2465" s="1" t="s">
        <v>116</v>
      </c>
      <c r="CF2465" s="1" t="s">
        <v>117</v>
      </c>
      <c r="CG2465" s="1">
        <v>96950</v>
      </c>
      <c r="CH2465" s="3">
        <v>8.75</v>
      </c>
      <c r="CI2465" s="3">
        <v>11.25</v>
      </c>
      <c r="CJ2465" s="3">
        <v>13.13</v>
      </c>
      <c r="CK2465" s="3">
        <v>16.88</v>
      </c>
      <c r="CL2465" s="1" t="s">
        <v>137</v>
      </c>
      <c r="CM2465" s="1" t="s">
        <v>713</v>
      </c>
      <c r="CN2465" s="1" t="s">
        <v>139</v>
      </c>
      <c r="CP2465" s="1" t="s">
        <v>112</v>
      </c>
      <c r="CQ2465" s="1" t="s">
        <v>111</v>
      </c>
      <c r="CR2465" s="1" t="s">
        <v>112</v>
      </c>
      <c r="CS2465" s="1" t="s">
        <v>111</v>
      </c>
      <c r="CT2465" s="1" t="s">
        <v>111</v>
      </c>
      <c r="CU2465" s="1" t="s">
        <v>111</v>
      </c>
      <c r="CV2465" s="1" t="s">
        <v>138</v>
      </c>
      <c r="CW2465" s="1" t="s">
        <v>714</v>
      </c>
      <c r="CX2465" s="1">
        <v>16702880360</v>
      </c>
      <c r="CY2465" s="1" t="s">
        <v>2817</v>
      </c>
      <c r="CZ2465" s="1" t="s">
        <v>716</v>
      </c>
      <c r="DA2465" s="1" t="s">
        <v>111</v>
      </c>
      <c r="DB2465" s="1" t="s">
        <v>112</v>
      </c>
    </row>
    <row r="2466" spans="1:111" ht="15.6" customHeight="1" x14ac:dyDescent="0.25">
      <c r="A2466" s="1" t="s">
        <v>21618</v>
      </c>
      <c r="B2466" s="1" t="s">
        <v>238</v>
      </c>
      <c r="C2466" s="2">
        <v>44356.864664583336</v>
      </c>
      <c r="D2466" s="2">
        <v>44396</v>
      </c>
      <c r="E2466" s="1" t="s">
        <v>180</v>
      </c>
      <c r="G2466" s="1" t="s">
        <v>112</v>
      </c>
      <c r="H2466" s="1" t="s">
        <v>112</v>
      </c>
      <c r="I2466" s="1" t="s">
        <v>112</v>
      </c>
      <c r="J2466" s="1" t="s">
        <v>8041</v>
      </c>
      <c r="K2466" s="1" t="s">
        <v>9633</v>
      </c>
      <c r="L2466" s="1" t="s">
        <v>9634</v>
      </c>
      <c r="M2466" s="1" t="s">
        <v>1212</v>
      </c>
      <c r="N2466" s="1" t="s">
        <v>116</v>
      </c>
      <c r="O2466" s="1" t="s">
        <v>117</v>
      </c>
      <c r="P2466" s="9">
        <v>96950</v>
      </c>
      <c r="Q2466" s="1" t="s">
        <v>118</v>
      </c>
      <c r="R2466" s="1" t="s">
        <v>117</v>
      </c>
      <c r="S2466" s="1">
        <v>16702351024</v>
      </c>
      <c r="U2466" s="1">
        <v>81121</v>
      </c>
      <c r="V2466" s="1" t="s">
        <v>119</v>
      </c>
      <c r="X2466" s="1" t="s">
        <v>434</v>
      </c>
      <c r="Y2466" s="1" t="s">
        <v>8044</v>
      </c>
      <c r="Z2466" s="1" t="s">
        <v>8045</v>
      </c>
      <c r="AA2466" s="1" t="s">
        <v>245</v>
      </c>
      <c r="AB2466" s="1" t="s">
        <v>9634</v>
      </c>
      <c r="AC2466" s="1" t="s">
        <v>1212</v>
      </c>
      <c r="AD2466" s="1" t="s">
        <v>116</v>
      </c>
      <c r="AE2466" s="1" t="s">
        <v>117</v>
      </c>
      <c r="AF2466" s="9">
        <v>96950</v>
      </c>
      <c r="AG2466" s="1" t="s">
        <v>118</v>
      </c>
      <c r="AH2466" s="1" t="s">
        <v>117</v>
      </c>
      <c r="AI2466" s="1">
        <v>16702351024</v>
      </c>
      <c r="AK2466" s="1" t="s">
        <v>8047</v>
      </c>
      <c r="BC2466" s="1" t="str">
        <f>"49-9071.00"</f>
        <v>49-9071.00</v>
      </c>
      <c r="BD2466" s="1" t="s">
        <v>214</v>
      </c>
      <c r="BE2466" s="1" t="s">
        <v>9635</v>
      </c>
      <c r="BF2466" s="1" t="s">
        <v>3913</v>
      </c>
      <c r="BG2466" s="1">
        <v>15</v>
      </c>
      <c r="BH2466" s="1">
        <v>15</v>
      </c>
      <c r="BI2466" s="2">
        <v>44470</v>
      </c>
      <c r="BJ2466" s="2">
        <v>44834</v>
      </c>
      <c r="BK2466" s="2">
        <v>44470</v>
      </c>
      <c r="BL2466" s="2">
        <v>44834</v>
      </c>
      <c r="BM2466" s="1">
        <v>40</v>
      </c>
      <c r="BN2466" s="1">
        <v>0</v>
      </c>
      <c r="BO2466" s="1">
        <v>8</v>
      </c>
      <c r="BP2466" s="1">
        <v>8</v>
      </c>
      <c r="BQ2466" s="1">
        <v>8</v>
      </c>
      <c r="BR2466" s="1">
        <v>8</v>
      </c>
      <c r="BS2466" s="1">
        <v>8</v>
      </c>
      <c r="BT2466" s="1">
        <v>0</v>
      </c>
      <c r="BU2466" s="1" t="str">
        <f>"8:00 AM"</f>
        <v>8:00 AM</v>
      </c>
      <c r="BV2466" s="1" t="str">
        <f>"5:00 PM"</f>
        <v>5:00 PM</v>
      </c>
      <c r="BW2466" s="1" t="s">
        <v>135</v>
      </c>
      <c r="BX2466" s="1">
        <v>0</v>
      </c>
      <c r="BY2466" s="1">
        <v>12</v>
      </c>
      <c r="BZ2466" s="1" t="s">
        <v>112</v>
      </c>
      <c r="CB2466" s="1" t="s">
        <v>3914</v>
      </c>
      <c r="CC2466" s="1" t="s">
        <v>21619</v>
      </c>
      <c r="CD2466" s="1" t="s">
        <v>1212</v>
      </c>
      <c r="CE2466" s="1" t="s">
        <v>116</v>
      </c>
      <c r="CF2466" s="1" t="s">
        <v>117</v>
      </c>
      <c r="CG2466" s="1">
        <v>96950</v>
      </c>
      <c r="CH2466" s="3">
        <v>8.7100000000000009</v>
      </c>
      <c r="CI2466" s="3">
        <v>9</v>
      </c>
      <c r="CJ2466" s="3">
        <v>13.06</v>
      </c>
      <c r="CK2466" s="3">
        <v>13.5</v>
      </c>
      <c r="CL2466" s="1" t="s">
        <v>137</v>
      </c>
      <c r="CM2466" s="1" t="s">
        <v>138</v>
      </c>
      <c r="CN2466" s="1" t="s">
        <v>218</v>
      </c>
      <c r="CP2466" s="1" t="s">
        <v>112</v>
      </c>
      <c r="CQ2466" s="1" t="s">
        <v>111</v>
      </c>
      <c r="CR2466" s="1" t="s">
        <v>111</v>
      </c>
      <c r="CS2466" s="1" t="s">
        <v>111</v>
      </c>
      <c r="CT2466" s="1" t="s">
        <v>138</v>
      </c>
      <c r="CU2466" s="1" t="s">
        <v>111</v>
      </c>
      <c r="CV2466" s="1" t="s">
        <v>138</v>
      </c>
      <c r="CW2466" s="1" t="s">
        <v>1324</v>
      </c>
      <c r="CX2466" s="1">
        <v>16702351024</v>
      </c>
      <c r="CY2466" s="1" t="s">
        <v>8047</v>
      </c>
      <c r="CZ2466" s="1" t="s">
        <v>138</v>
      </c>
      <c r="DA2466" s="1" t="s">
        <v>111</v>
      </c>
      <c r="DB2466" s="1" t="s">
        <v>112</v>
      </c>
    </row>
    <row r="2467" spans="1:111" ht="15.6" customHeight="1" x14ac:dyDescent="0.25">
      <c r="A2467" s="1" t="s">
        <v>21624</v>
      </c>
      <c r="B2467" s="1" t="s">
        <v>238</v>
      </c>
      <c r="C2467" s="2">
        <v>44391.315887037039</v>
      </c>
      <c r="D2467" s="2">
        <v>44442</v>
      </c>
      <c r="E2467" s="1" t="s">
        <v>180</v>
      </c>
      <c r="G2467" s="1" t="s">
        <v>112</v>
      </c>
      <c r="H2467" s="1" t="s">
        <v>112</v>
      </c>
      <c r="I2467" s="1" t="s">
        <v>112</v>
      </c>
      <c r="J2467" s="1" t="s">
        <v>939</v>
      </c>
      <c r="K2467" s="1" t="s">
        <v>940</v>
      </c>
      <c r="L2467" s="1" t="s">
        <v>941</v>
      </c>
      <c r="M2467" s="1" t="s">
        <v>942</v>
      </c>
      <c r="N2467" s="1" t="s">
        <v>116</v>
      </c>
      <c r="O2467" s="1" t="s">
        <v>117</v>
      </c>
      <c r="P2467" s="9">
        <v>96950</v>
      </c>
      <c r="Q2467" s="1" t="s">
        <v>118</v>
      </c>
      <c r="S2467" s="1">
        <v>16702352883</v>
      </c>
      <c r="U2467" s="1">
        <v>561320</v>
      </c>
      <c r="V2467" s="1" t="s">
        <v>119</v>
      </c>
      <c r="X2467" s="1" t="s">
        <v>943</v>
      </c>
      <c r="Y2467" s="1" t="s">
        <v>944</v>
      </c>
      <c r="Z2467" s="1" t="s">
        <v>945</v>
      </c>
      <c r="AA2467" s="1" t="s">
        <v>357</v>
      </c>
      <c r="AB2467" s="1" t="s">
        <v>941</v>
      </c>
      <c r="AC2467" s="1" t="s">
        <v>942</v>
      </c>
      <c r="AD2467" s="1" t="s">
        <v>116</v>
      </c>
      <c r="AE2467" s="1" t="s">
        <v>117</v>
      </c>
      <c r="AF2467" s="9">
        <v>96950</v>
      </c>
      <c r="AG2467" s="1" t="s">
        <v>118</v>
      </c>
      <c r="AI2467" s="1">
        <v>16702352883</v>
      </c>
      <c r="AK2467" s="1" t="s">
        <v>946</v>
      </c>
      <c r="BC2467" s="1" t="str">
        <f>"39-5012.00"</f>
        <v>39-5012.00</v>
      </c>
      <c r="BD2467" s="1" t="s">
        <v>1831</v>
      </c>
      <c r="BE2467" s="1" t="s">
        <v>21625</v>
      </c>
      <c r="BF2467" s="1" t="s">
        <v>3084</v>
      </c>
      <c r="BG2467" s="1">
        <v>3</v>
      </c>
      <c r="BH2467" s="1">
        <v>3</v>
      </c>
      <c r="BI2467" s="2">
        <v>44470</v>
      </c>
      <c r="BJ2467" s="2">
        <v>44834</v>
      </c>
      <c r="BK2467" s="2">
        <v>44470</v>
      </c>
      <c r="BL2467" s="2">
        <v>44834</v>
      </c>
      <c r="BM2467" s="1">
        <v>35</v>
      </c>
      <c r="BN2467" s="1">
        <v>0</v>
      </c>
      <c r="BO2467" s="1">
        <v>0</v>
      </c>
      <c r="BP2467" s="1">
        <v>7</v>
      </c>
      <c r="BQ2467" s="1">
        <v>7</v>
      </c>
      <c r="BR2467" s="1">
        <v>7</v>
      </c>
      <c r="BS2467" s="1">
        <v>7</v>
      </c>
      <c r="BT2467" s="1">
        <v>7</v>
      </c>
      <c r="BU2467" s="1" t="str">
        <f>"1:00 PM"</f>
        <v>1:00 PM</v>
      </c>
      <c r="BV2467" s="1" t="str">
        <f>"8:00 PM"</f>
        <v>8:00 PM</v>
      </c>
      <c r="BW2467" s="1" t="s">
        <v>135</v>
      </c>
      <c r="BX2467" s="1">
        <v>12</v>
      </c>
      <c r="BY2467" s="1">
        <v>24</v>
      </c>
      <c r="BZ2467" s="1" t="s">
        <v>112</v>
      </c>
      <c r="CB2467" s="4" t="s">
        <v>21626</v>
      </c>
      <c r="CC2467" s="1" t="s">
        <v>941</v>
      </c>
      <c r="CD2467" s="1" t="s">
        <v>942</v>
      </c>
      <c r="CE2467" s="1" t="s">
        <v>116</v>
      </c>
      <c r="CF2467" s="1" t="s">
        <v>117</v>
      </c>
      <c r="CG2467" s="1">
        <v>96950</v>
      </c>
      <c r="CH2467" s="3">
        <v>7.52</v>
      </c>
      <c r="CI2467" s="3">
        <v>7.52</v>
      </c>
      <c r="CJ2467" s="3">
        <v>11.28</v>
      </c>
      <c r="CK2467" s="3">
        <v>11.28</v>
      </c>
      <c r="CL2467" s="1" t="s">
        <v>137</v>
      </c>
      <c r="CM2467" s="1" t="s">
        <v>138</v>
      </c>
      <c r="CN2467" s="1" t="s">
        <v>139</v>
      </c>
      <c r="CP2467" s="1" t="s">
        <v>112</v>
      </c>
      <c r="CQ2467" s="1" t="s">
        <v>111</v>
      </c>
      <c r="CR2467" s="1" t="s">
        <v>112</v>
      </c>
      <c r="CS2467" s="1" t="s">
        <v>111</v>
      </c>
      <c r="CT2467" s="1" t="s">
        <v>111</v>
      </c>
      <c r="CU2467" s="1" t="s">
        <v>111</v>
      </c>
      <c r="CV2467" s="1" t="s">
        <v>138</v>
      </c>
      <c r="CW2467" s="1" t="s">
        <v>138</v>
      </c>
      <c r="CX2467" s="1">
        <v>16702352883</v>
      </c>
      <c r="CY2467" s="1" t="s">
        <v>946</v>
      </c>
      <c r="CZ2467" s="1" t="s">
        <v>138</v>
      </c>
      <c r="DA2467" s="1" t="s">
        <v>111</v>
      </c>
      <c r="DB2467" s="1" t="s">
        <v>112</v>
      </c>
    </row>
    <row r="2468" spans="1:111" ht="15.6" customHeight="1" x14ac:dyDescent="0.25">
      <c r="A2468" s="1" t="s">
        <v>21627</v>
      </c>
      <c r="B2468" s="1" t="s">
        <v>238</v>
      </c>
      <c r="C2468" s="2">
        <v>44391.374076157408</v>
      </c>
      <c r="D2468" s="2">
        <v>44438</v>
      </c>
      <c r="E2468" s="1" t="s">
        <v>180</v>
      </c>
      <c r="G2468" s="1" t="s">
        <v>112</v>
      </c>
      <c r="H2468" s="1" t="s">
        <v>112</v>
      </c>
      <c r="I2468" s="1" t="s">
        <v>112</v>
      </c>
      <c r="J2468" s="1" t="s">
        <v>21628</v>
      </c>
      <c r="L2468" s="1" t="s">
        <v>21629</v>
      </c>
      <c r="M2468" s="1" t="s">
        <v>21630</v>
      </c>
      <c r="N2468" s="1" t="s">
        <v>2686</v>
      </c>
      <c r="O2468" s="1" t="s">
        <v>117</v>
      </c>
      <c r="P2468" s="9">
        <v>96950</v>
      </c>
      <c r="Q2468" s="1" t="s">
        <v>118</v>
      </c>
      <c r="S2468" s="1">
        <v>16702345828</v>
      </c>
      <c r="U2468" s="1">
        <v>561320</v>
      </c>
      <c r="V2468" s="1" t="s">
        <v>119</v>
      </c>
      <c r="X2468" s="1" t="s">
        <v>21631</v>
      </c>
      <c r="Y2468" s="1" t="s">
        <v>540</v>
      </c>
      <c r="Z2468" s="1" t="s">
        <v>3511</v>
      </c>
      <c r="AA2468" s="1" t="s">
        <v>171</v>
      </c>
      <c r="AB2468" s="1" t="s">
        <v>21629</v>
      </c>
      <c r="AC2468" s="1" t="s">
        <v>21630</v>
      </c>
      <c r="AD2468" s="1" t="s">
        <v>2686</v>
      </c>
      <c r="AE2468" s="1" t="s">
        <v>117</v>
      </c>
      <c r="AF2468" s="9">
        <v>96950</v>
      </c>
      <c r="AG2468" s="1" t="s">
        <v>118</v>
      </c>
      <c r="AI2468" s="1">
        <v>16702345828</v>
      </c>
      <c r="AK2468" s="1" t="s">
        <v>21632</v>
      </c>
      <c r="BC2468" s="1" t="str">
        <f>"49-9071.00"</f>
        <v>49-9071.00</v>
      </c>
      <c r="BD2468" s="1" t="s">
        <v>214</v>
      </c>
      <c r="BE2468" s="1" t="s">
        <v>21633</v>
      </c>
      <c r="BF2468" s="1" t="s">
        <v>21634</v>
      </c>
      <c r="BG2468" s="1">
        <v>5</v>
      </c>
      <c r="BH2468" s="1">
        <v>5</v>
      </c>
      <c r="BI2468" s="2">
        <v>44470</v>
      </c>
      <c r="BJ2468" s="2">
        <v>44834</v>
      </c>
      <c r="BK2468" s="2">
        <v>44470</v>
      </c>
      <c r="BL2468" s="2">
        <v>44834</v>
      </c>
      <c r="BM2468" s="1">
        <v>40</v>
      </c>
      <c r="BN2468" s="1">
        <v>0</v>
      </c>
      <c r="BO2468" s="1">
        <v>8</v>
      </c>
      <c r="BP2468" s="1">
        <v>8</v>
      </c>
      <c r="BQ2468" s="1">
        <v>8</v>
      </c>
      <c r="BR2468" s="1">
        <v>8</v>
      </c>
      <c r="BS2468" s="1">
        <v>8</v>
      </c>
      <c r="BT2468" s="1">
        <v>0</v>
      </c>
      <c r="BU2468" s="1" t="str">
        <f t="shared" ref="BU2468:BU2473" si="64">"8:00 AM"</f>
        <v>8:00 AM</v>
      </c>
      <c r="BV2468" s="1" t="str">
        <f>"5:00 PM"</f>
        <v>5:00 PM</v>
      </c>
      <c r="BW2468" s="1" t="s">
        <v>230</v>
      </c>
      <c r="BX2468" s="1">
        <v>0</v>
      </c>
      <c r="BY2468" s="1">
        <v>6</v>
      </c>
      <c r="BZ2468" s="1" t="s">
        <v>112</v>
      </c>
      <c r="CB2468" s="1" t="s">
        <v>331</v>
      </c>
      <c r="CC2468" s="1" t="s">
        <v>21629</v>
      </c>
      <c r="CD2468" s="1" t="s">
        <v>21630</v>
      </c>
      <c r="CE2468" s="1" t="s">
        <v>2686</v>
      </c>
      <c r="CF2468" s="1" t="s">
        <v>117</v>
      </c>
      <c r="CG2468" s="1">
        <v>96950</v>
      </c>
      <c r="CH2468" s="3">
        <v>8.7100000000000009</v>
      </c>
      <c r="CI2468" s="3">
        <v>8.7100000000000009</v>
      </c>
      <c r="CJ2468" s="3">
        <v>13.07</v>
      </c>
      <c r="CK2468" s="3">
        <v>13.07</v>
      </c>
      <c r="CL2468" s="1" t="s">
        <v>137</v>
      </c>
      <c r="CN2468" s="1" t="s">
        <v>139</v>
      </c>
      <c r="CP2468" s="1" t="s">
        <v>112</v>
      </c>
      <c r="CQ2468" s="1" t="s">
        <v>111</v>
      </c>
      <c r="CR2468" s="1" t="s">
        <v>112</v>
      </c>
      <c r="CS2468" s="1" t="s">
        <v>111</v>
      </c>
      <c r="CT2468" s="1" t="s">
        <v>138</v>
      </c>
      <c r="CU2468" s="1" t="s">
        <v>111</v>
      </c>
      <c r="CV2468" s="1" t="s">
        <v>138</v>
      </c>
      <c r="CW2468" s="1" t="s">
        <v>331</v>
      </c>
      <c r="CX2468" s="1">
        <v>16702345828</v>
      </c>
      <c r="CY2468" s="1" t="s">
        <v>21632</v>
      </c>
      <c r="CZ2468" s="1" t="s">
        <v>138</v>
      </c>
      <c r="DA2468" s="1" t="s">
        <v>111</v>
      </c>
      <c r="DB2468" s="1" t="s">
        <v>112</v>
      </c>
      <c r="DC2468" s="1" t="s">
        <v>1701</v>
      </c>
      <c r="DD2468" s="1" t="s">
        <v>1702</v>
      </c>
      <c r="DF2468" s="1" t="s">
        <v>1703</v>
      </c>
      <c r="DG2468" s="1" t="s">
        <v>1704</v>
      </c>
    </row>
    <row r="2469" spans="1:111" ht="15.6" customHeight="1" x14ac:dyDescent="0.25">
      <c r="A2469" s="1" t="s">
        <v>21635</v>
      </c>
      <c r="B2469" s="1" t="s">
        <v>238</v>
      </c>
      <c r="C2469" s="2">
        <v>44391.365717129629</v>
      </c>
      <c r="D2469" s="2">
        <v>44439</v>
      </c>
      <c r="E2469" s="1" t="s">
        <v>180</v>
      </c>
      <c r="G2469" s="1" t="s">
        <v>112</v>
      </c>
      <c r="H2469" s="1" t="s">
        <v>112</v>
      </c>
      <c r="I2469" s="1" t="s">
        <v>112</v>
      </c>
      <c r="J2469" s="1" t="s">
        <v>1693</v>
      </c>
      <c r="L2469" s="1" t="s">
        <v>1694</v>
      </c>
      <c r="M2469" s="1" t="s">
        <v>1695</v>
      </c>
      <c r="N2469" s="1" t="s">
        <v>863</v>
      </c>
      <c r="O2469" s="1" t="s">
        <v>117</v>
      </c>
      <c r="P2469" s="9">
        <v>96950</v>
      </c>
      <c r="Q2469" s="1" t="s">
        <v>118</v>
      </c>
      <c r="S2469" s="1">
        <v>16702345828</v>
      </c>
      <c r="U2469" s="1">
        <v>332322</v>
      </c>
      <c r="V2469" s="1" t="s">
        <v>119</v>
      </c>
      <c r="X2469" s="1" t="s">
        <v>1696</v>
      </c>
      <c r="Y2469" s="1" t="s">
        <v>1697</v>
      </c>
      <c r="AA2469" s="1" t="s">
        <v>171</v>
      </c>
      <c r="AB2469" s="1" t="s">
        <v>1694</v>
      </c>
      <c r="AC2469" s="1" t="s">
        <v>1695</v>
      </c>
      <c r="AD2469" s="1" t="s">
        <v>863</v>
      </c>
      <c r="AE2469" s="1" t="s">
        <v>117</v>
      </c>
      <c r="AF2469" s="9">
        <v>96950</v>
      </c>
      <c r="AG2469" s="1" t="s">
        <v>118</v>
      </c>
      <c r="AI2469" s="1">
        <v>16702345828</v>
      </c>
      <c r="AK2469" s="1" t="s">
        <v>1698</v>
      </c>
      <c r="BC2469" s="1" t="str">
        <f>"53-7063.00"</f>
        <v>53-7063.00</v>
      </c>
      <c r="BD2469" s="1" t="s">
        <v>21636</v>
      </c>
      <c r="BE2469" s="1" t="s">
        <v>21637</v>
      </c>
      <c r="BF2469" s="1" t="s">
        <v>21638</v>
      </c>
      <c r="BG2469" s="1">
        <v>5</v>
      </c>
      <c r="BH2469" s="1">
        <v>5</v>
      </c>
      <c r="BI2469" s="2">
        <v>44470</v>
      </c>
      <c r="BJ2469" s="2">
        <v>44834</v>
      </c>
      <c r="BK2469" s="2">
        <v>44470</v>
      </c>
      <c r="BL2469" s="2">
        <v>44834</v>
      </c>
      <c r="BM2469" s="1">
        <v>40</v>
      </c>
      <c r="BN2469" s="1">
        <v>0</v>
      </c>
      <c r="BO2469" s="1">
        <v>8</v>
      </c>
      <c r="BP2469" s="1">
        <v>8</v>
      </c>
      <c r="BQ2469" s="1">
        <v>8</v>
      </c>
      <c r="BR2469" s="1">
        <v>8</v>
      </c>
      <c r="BS2469" s="1">
        <v>8</v>
      </c>
      <c r="BT2469" s="1">
        <v>0</v>
      </c>
      <c r="BU2469" s="1" t="str">
        <f t="shared" si="64"/>
        <v>8:00 AM</v>
      </c>
      <c r="BV2469" s="1" t="str">
        <f>"5:00 PM"</f>
        <v>5:00 PM</v>
      </c>
      <c r="BW2469" s="1" t="s">
        <v>135</v>
      </c>
      <c r="BX2469" s="1">
        <v>0</v>
      </c>
      <c r="BY2469" s="1">
        <v>12</v>
      </c>
      <c r="BZ2469" s="1" t="s">
        <v>112</v>
      </c>
      <c r="CB2469" s="1" t="s">
        <v>331</v>
      </c>
      <c r="CC2469" s="1" t="s">
        <v>1694</v>
      </c>
      <c r="CD2469" s="1" t="s">
        <v>1695</v>
      </c>
      <c r="CE2469" s="1" t="s">
        <v>863</v>
      </c>
      <c r="CF2469" s="1" t="s">
        <v>117</v>
      </c>
      <c r="CG2469" s="1">
        <v>96950</v>
      </c>
      <c r="CH2469" s="3">
        <v>7.85</v>
      </c>
      <c r="CI2469" s="3">
        <v>7.85</v>
      </c>
      <c r="CJ2469" s="3">
        <v>11.78</v>
      </c>
      <c r="CK2469" s="3">
        <v>11.78</v>
      </c>
      <c r="CL2469" s="1" t="s">
        <v>137</v>
      </c>
      <c r="CN2469" s="1" t="s">
        <v>139</v>
      </c>
      <c r="CP2469" s="1" t="s">
        <v>112</v>
      </c>
      <c r="CQ2469" s="1" t="s">
        <v>111</v>
      </c>
      <c r="CR2469" s="1" t="s">
        <v>112</v>
      </c>
      <c r="CS2469" s="1" t="s">
        <v>111</v>
      </c>
      <c r="CT2469" s="1" t="s">
        <v>138</v>
      </c>
      <c r="CU2469" s="1" t="s">
        <v>111</v>
      </c>
      <c r="CV2469" s="1" t="s">
        <v>138</v>
      </c>
      <c r="CW2469" s="1" t="s">
        <v>331</v>
      </c>
      <c r="CX2469" s="1">
        <v>16702345828</v>
      </c>
      <c r="CY2469" s="1" t="s">
        <v>1698</v>
      </c>
      <c r="CZ2469" s="1" t="s">
        <v>138</v>
      </c>
      <c r="DA2469" s="1" t="s">
        <v>111</v>
      </c>
      <c r="DB2469" s="1" t="s">
        <v>112</v>
      </c>
      <c r="DC2469" s="1" t="s">
        <v>1701</v>
      </c>
      <c r="DD2469" s="1" t="s">
        <v>1702</v>
      </c>
      <c r="DF2469" s="1" t="s">
        <v>1703</v>
      </c>
      <c r="DG2469" s="1" t="s">
        <v>1704</v>
      </c>
    </row>
    <row r="2470" spans="1:111" ht="15.6" customHeight="1" x14ac:dyDescent="0.25">
      <c r="A2470" s="1" t="s">
        <v>21640</v>
      </c>
      <c r="B2470" s="1" t="s">
        <v>238</v>
      </c>
      <c r="C2470" s="2">
        <v>44364.883748379631</v>
      </c>
      <c r="D2470" s="2">
        <v>44406</v>
      </c>
      <c r="E2470" s="1" t="s">
        <v>110</v>
      </c>
      <c r="F2470" s="2">
        <v>44468.833333333336</v>
      </c>
      <c r="G2470" s="1" t="s">
        <v>112</v>
      </c>
      <c r="H2470" s="1" t="s">
        <v>112</v>
      </c>
      <c r="I2470" s="1" t="s">
        <v>112</v>
      </c>
      <c r="J2470" s="1" t="s">
        <v>6209</v>
      </c>
      <c r="L2470" s="1" t="s">
        <v>6210</v>
      </c>
      <c r="N2470" s="1" t="s">
        <v>116</v>
      </c>
      <c r="O2470" s="1" t="s">
        <v>117</v>
      </c>
      <c r="P2470" s="9">
        <v>96950</v>
      </c>
      <c r="Q2470" s="1" t="s">
        <v>118</v>
      </c>
      <c r="S2470" s="1">
        <v>16702345911</v>
      </c>
      <c r="U2470" s="1">
        <v>441110</v>
      </c>
      <c r="V2470" s="1" t="s">
        <v>119</v>
      </c>
      <c r="X2470" s="1" t="s">
        <v>6211</v>
      </c>
      <c r="Y2470" s="1" t="s">
        <v>10671</v>
      </c>
      <c r="Z2470" s="1" t="s">
        <v>972</v>
      </c>
      <c r="AA2470" s="1" t="s">
        <v>6213</v>
      </c>
      <c r="AB2470" s="1" t="s">
        <v>6210</v>
      </c>
      <c r="AD2470" s="1" t="s">
        <v>116</v>
      </c>
      <c r="AE2470" s="1" t="s">
        <v>117</v>
      </c>
      <c r="AF2470" s="9">
        <v>96950</v>
      </c>
      <c r="AG2470" s="1" t="s">
        <v>118</v>
      </c>
      <c r="AI2470" s="1">
        <v>16702345911</v>
      </c>
      <c r="AK2470" s="1" t="s">
        <v>9071</v>
      </c>
      <c r="AL2470" s="1" t="s">
        <v>653</v>
      </c>
      <c r="AM2470" s="1" t="s">
        <v>6215</v>
      </c>
      <c r="AN2470" s="1" t="s">
        <v>6216</v>
      </c>
      <c r="AO2470" s="1" t="s">
        <v>972</v>
      </c>
      <c r="AP2470" s="1" t="s">
        <v>6217</v>
      </c>
      <c r="AQ2470" s="1" t="s">
        <v>6218</v>
      </c>
      <c r="AR2470" s="1" t="s">
        <v>6219</v>
      </c>
      <c r="AS2470" s="1" t="s">
        <v>691</v>
      </c>
      <c r="AT2470" s="9">
        <v>96910</v>
      </c>
      <c r="AU2470" s="1" t="s">
        <v>118</v>
      </c>
      <c r="AW2470" s="1">
        <v>16714779084</v>
      </c>
      <c r="AY2470" s="1" t="s">
        <v>6220</v>
      </c>
      <c r="AZ2470" s="1" t="s">
        <v>6221</v>
      </c>
      <c r="BA2470" s="1" t="s">
        <v>691</v>
      </c>
      <c r="BB2470" s="1" t="s">
        <v>17796</v>
      </c>
      <c r="BC2470" s="1" t="str">
        <f>"49-3021.00"</f>
        <v>49-3021.00</v>
      </c>
      <c r="BD2470" s="1" t="s">
        <v>280</v>
      </c>
      <c r="BE2470" s="1" t="s">
        <v>6223</v>
      </c>
      <c r="BF2470" s="1" t="s">
        <v>6224</v>
      </c>
      <c r="BG2470" s="1">
        <v>1</v>
      </c>
      <c r="BH2470" s="1">
        <v>1</v>
      </c>
      <c r="BI2470" s="2">
        <v>44470</v>
      </c>
      <c r="BJ2470" s="2">
        <v>44834</v>
      </c>
      <c r="BK2470" s="2">
        <v>44470</v>
      </c>
      <c r="BL2470" s="2">
        <v>44834</v>
      </c>
      <c r="BM2470" s="1">
        <v>40</v>
      </c>
      <c r="BN2470" s="1">
        <v>0</v>
      </c>
      <c r="BO2470" s="1">
        <v>8</v>
      </c>
      <c r="BP2470" s="1">
        <v>8</v>
      </c>
      <c r="BQ2470" s="1">
        <v>8</v>
      </c>
      <c r="BR2470" s="1">
        <v>8</v>
      </c>
      <c r="BS2470" s="1">
        <v>8</v>
      </c>
      <c r="BT2470" s="1">
        <v>0</v>
      </c>
      <c r="BU2470" s="1" t="str">
        <f t="shared" si="64"/>
        <v>8:00 AM</v>
      </c>
      <c r="BV2470" s="1" t="str">
        <f>"5:00 PM"</f>
        <v>5:00 PM</v>
      </c>
      <c r="BW2470" s="1" t="s">
        <v>135</v>
      </c>
      <c r="BX2470" s="1">
        <v>0</v>
      </c>
      <c r="BY2470" s="1">
        <v>12</v>
      </c>
      <c r="BZ2470" s="1" t="s">
        <v>112</v>
      </c>
      <c r="CB2470" s="4" t="s">
        <v>6225</v>
      </c>
      <c r="CC2470" s="1" t="s">
        <v>6209</v>
      </c>
      <c r="CD2470" s="1" t="s">
        <v>1757</v>
      </c>
      <c r="CE2470" s="1" t="s">
        <v>116</v>
      </c>
      <c r="CF2470" s="1" t="s">
        <v>117</v>
      </c>
      <c r="CG2470" s="1">
        <v>96950</v>
      </c>
      <c r="CH2470" s="3">
        <v>13.5</v>
      </c>
      <c r="CI2470" s="3">
        <v>13.5</v>
      </c>
      <c r="CJ2470" s="3">
        <v>20.25</v>
      </c>
      <c r="CK2470" s="3">
        <v>20.25</v>
      </c>
      <c r="CL2470" s="1" t="s">
        <v>137</v>
      </c>
      <c r="CN2470" s="1" t="s">
        <v>139</v>
      </c>
      <c r="CP2470" s="1" t="s">
        <v>112</v>
      </c>
      <c r="CQ2470" s="1" t="s">
        <v>111</v>
      </c>
      <c r="CR2470" s="1" t="s">
        <v>112</v>
      </c>
      <c r="CS2470" s="1" t="s">
        <v>111</v>
      </c>
      <c r="CT2470" s="1" t="s">
        <v>138</v>
      </c>
      <c r="CU2470" s="1" t="s">
        <v>111</v>
      </c>
      <c r="CV2470" s="1" t="s">
        <v>138</v>
      </c>
      <c r="CW2470" s="1" t="s">
        <v>6226</v>
      </c>
      <c r="CX2470" s="1">
        <v>16702345911</v>
      </c>
      <c r="CY2470" s="1" t="s">
        <v>6227</v>
      </c>
      <c r="CZ2470" s="1" t="s">
        <v>6228</v>
      </c>
      <c r="DA2470" s="1" t="s">
        <v>111</v>
      </c>
      <c r="DB2470" s="1" t="s">
        <v>112</v>
      </c>
    </row>
    <row r="2471" spans="1:111" ht="15.6" customHeight="1" x14ac:dyDescent="0.25">
      <c r="A2471" s="1" t="s">
        <v>21641</v>
      </c>
      <c r="B2471" s="1" t="s">
        <v>238</v>
      </c>
      <c r="C2471" s="2">
        <v>44351.061729629633</v>
      </c>
      <c r="D2471" s="2">
        <v>44391</v>
      </c>
      <c r="E2471" s="1" t="s">
        <v>180</v>
      </c>
      <c r="G2471" s="1" t="s">
        <v>112</v>
      </c>
      <c r="H2471" s="1" t="s">
        <v>111</v>
      </c>
      <c r="I2471" s="1" t="s">
        <v>112</v>
      </c>
      <c r="J2471" s="1" t="s">
        <v>7698</v>
      </c>
      <c r="K2471" s="1" t="s">
        <v>569</v>
      </c>
      <c r="L2471" s="1" t="s">
        <v>15560</v>
      </c>
      <c r="M2471" s="1" t="s">
        <v>669</v>
      </c>
      <c r="N2471" s="1" t="s">
        <v>116</v>
      </c>
      <c r="O2471" s="1" t="s">
        <v>117</v>
      </c>
      <c r="P2471" s="9">
        <v>96950</v>
      </c>
      <c r="Q2471" s="1" t="s">
        <v>118</v>
      </c>
      <c r="S2471" s="1">
        <v>16702337461</v>
      </c>
      <c r="U2471" s="1">
        <v>56132</v>
      </c>
      <c r="V2471" s="1" t="s">
        <v>119</v>
      </c>
      <c r="X2471" s="1" t="s">
        <v>671</v>
      </c>
      <c r="Y2471" s="1" t="s">
        <v>7391</v>
      </c>
      <c r="Z2471" s="1" t="s">
        <v>7392</v>
      </c>
      <c r="AA2471" s="1" t="s">
        <v>373</v>
      </c>
      <c r="AB2471" s="1" t="s">
        <v>669</v>
      </c>
      <c r="AC2471" s="1" t="s">
        <v>15561</v>
      </c>
      <c r="AD2471" s="1" t="s">
        <v>116</v>
      </c>
      <c r="AE2471" s="1" t="s">
        <v>117</v>
      </c>
      <c r="AF2471" s="9">
        <v>96950</v>
      </c>
      <c r="AG2471" s="1" t="s">
        <v>118</v>
      </c>
      <c r="AI2471" s="1">
        <v>16702337461</v>
      </c>
      <c r="AK2471" s="1" t="s">
        <v>575</v>
      </c>
      <c r="BC2471" s="1" t="str">
        <f>"41-2031.00"</f>
        <v>41-2031.00</v>
      </c>
      <c r="BD2471" s="1" t="s">
        <v>743</v>
      </c>
      <c r="BE2471" s="1" t="s">
        <v>15562</v>
      </c>
      <c r="BF2471" s="1" t="s">
        <v>13433</v>
      </c>
      <c r="BG2471" s="1">
        <v>4</v>
      </c>
      <c r="BH2471" s="1">
        <v>4</v>
      </c>
      <c r="BI2471" s="2">
        <v>44470</v>
      </c>
      <c r="BJ2471" s="2">
        <v>44834</v>
      </c>
      <c r="BK2471" s="2">
        <v>44470</v>
      </c>
      <c r="BL2471" s="2">
        <v>44834</v>
      </c>
      <c r="BM2471" s="1">
        <v>35</v>
      </c>
      <c r="BN2471" s="1">
        <v>0</v>
      </c>
      <c r="BO2471" s="1">
        <v>7</v>
      </c>
      <c r="BP2471" s="1">
        <v>7</v>
      </c>
      <c r="BQ2471" s="1">
        <v>7</v>
      </c>
      <c r="BR2471" s="1">
        <v>7</v>
      </c>
      <c r="BS2471" s="1">
        <v>7</v>
      </c>
      <c r="BT2471" s="1">
        <v>0</v>
      </c>
      <c r="BU2471" s="1" t="str">
        <f t="shared" si="64"/>
        <v>8:00 AM</v>
      </c>
      <c r="BV2471" s="1" t="str">
        <f>"5:00 PM"</f>
        <v>5:00 PM</v>
      </c>
      <c r="BW2471" s="1" t="s">
        <v>135</v>
      </c>
      <c r="BX2471" s="1">
        <v>0</v>
      </c>
      <c r="BY2471" s="1">
        <v>6</v>
      </c>
      <c r="BZ2471" s="1" t="s">
        <v>112</v>
      </c>
      <c r="CB2471" s="4" t="s">
        <v>15563</v>
      </c>
      <c r="CC2471" s="1" t="s">
        <v>7394</v>
      </c>
      <c r="CD2471" s="1" t="s">
        <v>6265</v>
      </c>
      <c r="CE2471" s="1" t="s">
        <v>116</v>
      </c>
      <c r="CF2471" s="1" t="s">
        <v>117</v>
      </c>
      <c r="CG2471" s="1">
        <v>96950</v>
      </c>
      <c r="CH2471" s="3">
        <v>8.7100000000000009</v>
      </c>
      <c r="CI2471" s="3">
        <v>8.7100000000000009</v>
      </c>
      <c r="CJ2471" s="3">
        <v>13.06</v>
      </c>
      <c r="CK2471" s="3">
        <v>13.06</v>
      </c>
      <c r="CL2471" s="1" t="s">
        <v>137</v>
      </c>
      <c r="CM2471" s="1" t="s">
        <v>582</v>
      </c>
      <c r="CN2471" s="1" t="s">
        <v>139</v>
      </c>
      <c r="CP2471" s="1" t="s">
        <v>112</v>
      </c>
      <c r="CQ2471" s="1" t="s">
        <v>111</v>
      </c>
      <c r="CR2471" s="1" t="s">
        <v>111</v>
      </c>
      <c r="CS2471" s="1" t="s">
        <v>111</v>
      </c>
      <c r="CT2471" s="1" t="s">
        <v>138</v>
      </c>
      <c r="CU2471" s="1" t="s">
        <v>111</v>
      </c>
      <c r="CV2471" s="1" t="s">
        <v>138</v>
      </c>
      <c r="CW2471" s="1" t="s">
        <v>583</v>
      </c>
      <c r="CX2471" s="1">
        <v>16707837461</v>
      </c>
      <c r="CY2471" s="1" t="s">
        <v>575</v>
      </c>
      <c r="CZ2471" s="1" t="s">
        <v>428</v>
      </c>
      <c r="DA2471" s="1" t="s">
        <v>111</v>
      </c>
      <c r="DB2471" s="1" t="s">
        <v>112</v>
      </c>
    </row>
    <row r="2472" spans="1:111" ht="15.6" customHeight="1" x14ac:dyDescent="0.25">
      <c r="A2472" s="1" t="s">
        <v>21642</v>
      </c>
      <c r="B2472" s="1" t="s">
        <v>238</v>
      </c>
      <c r="C2472" s="2">
        <v>44370.069729861112</v>
      </c>
      <c r="D2472" s="2">
        <v>44424</v>
      </c>
      <c r="E2472" s="1" t="s">
        <v>180</v>
      </c>
      <c r="G2472" s="1" t="s">
        <v>112</v>
      </c>
      <c r="H2472" s="1" t="s">
        <v>112</v>
      </c>
      <c r="I2472" s="1" t="s">
        <v>112</v>
      </c>
      <c r="J2472" s="1" t="s">
        <v>4761</v>
      </c>
      <c r="L2472" s="1" t="s">
        <v>15521</v>
      </c>
      <c r="M2472" s="1" t="s">
        <v>15522</v>
      </c>
      <c r="N2472" s="1" t="s">
        <v>116</v>
      </c>
      <c r="O2472" s="1" t="s">
        <v>117</v>
      </c>
      <c r="P2472" s="9">
        <v>96950</v>
      </c>
      <c r="Q2472" s="1" t="s">
        <v>118</v>
      </c>
      <c r="S2472" s="1">
        <v>16702343810</v>
      </c>
      <c r="U2472" s="1">
        <v>621210</v>
      </c>
      <c r="V2472" s="1" t="s">
        <v>119</v>
      </c>
      <c r="X2472" s="1" t="s">
        <v>4764</v>
      </c>
      <c r="Y2472" s="1" t="s">
        <v>4765</v>
      </c>
      <c r="AA2472" s="1" t="s">
        <v>12428</v>
      </c>
      <c r="AB2472" s="1" t="s">
        <v>21643</v>
      </c>
      <c r="AC2472" s="1" t="s">
        <v>14660</v>
      </c>
      <c r="AD2472" s="1" t="s">
        <v>116</v>
      </c>
      <c r="AE2472" s="1" t="s">
        <v>117</v>
      </c>
      <c r="AF2472" s="9">
        <v>96950</v>
      </c>
      <c r="AG2472" s="1" t="s">
        <v>118</v>
      </c>
      <c r="AI2472" s="1">
        <v>16702343810</v>
      </c>
      <c r="AK2472" s="1" t="s">
        <v>4775</v>
      </c>
      <c r="AL2472" s="1" t="s">
        <v>653</v>
      </c>
      <c r="AM2472" s="1" t="s">
        <v>5350</v>
      </c>
      <c r="AN2472" s="1" t="s">
        <v>4767</v>
      </c>
      <c r="AO2472" s="1" t="s">
        <v>656</v>
      </c>
      <c r="AP2472" s="1" t="s">
        <v>657</v>
      </c>
      <c r="AQ2472" s="1" t="s">
        <v>658</v>
      </c>
      <c r="AR2472" s="1" t="s">
        <v>116</v>
      </c>
      <c r="AS2472" s="1" t="s">
        <v>117</v>
      </c>
      <c r="AT2472" s="9">
        <v>96950</v>
      </c>
      <c r="AU2472" s="1" t="s">
        <v>118</v>
      </c>
      <c r="AW2472" s="1">
        <v>16702330081</v>
      </c>
      <c r="AY2472" s="1" t="s">
        <v>659</v>
      </c>
      <c r="AZ2472" s="1" t="s">
        <v>4770</v>
      </c>
      <c r="BA2472" s="1" t="s">
        <v>117</v>
      </c>
      <c r="BB2472" s="1" t="s">
        <v>661</v>
      </c>
      <c r="BC2472" s="1" t="str">
        <f>"31-9091.00"</f>
        <v>31-9091.00</v>
      </c>
      <c r="BD2472" s="1" t="s">
        <v>1686</v>
      </c>
      <c r="BE2472" s="1" t="s">
        <v>21644</v>
      </c>
      <c r="BF2472" s="1" t="s">
        <v>8195</v>
      </c>
      <c r="BG2472" s="1">
        <v>2</v>
      </c>
      <c r="BH2472" s="1">
        <v>2</v>
      </c>
      <c r="BI2472" s="2">
        <v>44470</v>
      </c>
      <c r="BJ2472" s="2">
        <v>44834</v>
      </c>
      <c r="BK2472" s="2">
        <v>44470</v>
      </c>
      <c r="BL2472" s="2">
        <v>44834</v>
      </c>
      <c r="BM2472" s="1">
        <v>40</v>
      </c>
      <c r="BN2472" s="1">
        <v>0</v>
      </c>
      <c r="BO2472" s="1">
        <v>0</v>
      </c>
      <c r="BP2472" s="1">
        <v>8</v>
      </c>
      <c r="BQ2472" s="1">
        <v>8</v>
      </c>
      <c r="BR2472" s="1">
        <v>8</v>
      </c>
      <c r="BS2472" s="1">
        <v>8</v>
      </c>
      <c r="BT2472" s="1">
        <v>8</v>
      </c>
      <c r="BU2472" s="1" t="str">
        <f t="shared" si="64"/>
        <v>8:00 AM</v>
      </c>
      <c r="BV2472" s="1" t="str">
        <f>"5:00 PM"</f>
        <v>5:00 PM</v>
      </c>
      <c r="BW2472" s="1" t="s">
        <v>392</v>
      </c>
      <c r="BX2472" s="1">
        <v>0</v>
      </c>
      <c r="BY2472" s="1">
        <v>12</v>
      </c>
      <c r="BZ2472" s="1" t="s">
        <v>112</v>
      </c>
      <c r="CB2472" s="1" t="e">
        <f>- U.S. and foreign workers must be registered or licensed with THE CNMI Board of Professional LICENCING Board/Healthcare Professions Licensing Board AS a Dental Assistant or HIGHER.</f>
        <v>#NAME?</v>
      </c>
      <c r="CC2472" s="1" t="s">
        <v>15521</v>
      </c>
      <c r="CD2472" s="1" t="s">
        <v>15522</v>
      </c>
      <c r="CE2472" s="1" t="s">
        <v>116</v>
      </c>
      <c r="CF2472" s="1" t="s">
        <v>117</v>
      </c>
      <c r="CG2472" s="1">
        <v>96950</v>
      </c>
      <c r="CH2472" s="3">
        <v>11.66</v>
      </c>
      <c r="CI2472" s="3">
        <v>11.66</v>
      </c>
      <c r="CJ2472" s="3">
        <v>17.489999999999998</v>
      </c>
      <c r="CK2472" s="3">
        <v>17.489999999999998</v>
      </c>
      <c r="CL2472" s="1" t="s">
        <v>137</v>
      </c>
      <c r="CM2472" s="1" t="s">
        <v>138</v>
      </c>
      <c r="CN2472" s="1" t="s">
        <v>139</v>
      </c>
      <c r="CP2472" s="1" t="s">
        <v>112</v>
      </c>
      <c r="CQ2472" s="1" t="s">
        <v>111</v>
      </c>
      <c r="CR2472" s="1" t="s">
        <v>112</v>
      </c>
      <c r="CS2472" s="1" t="s">
        <v>111</v>
      </c>
      <c r="CT2472" s="1" t="s">
        <v>138</v>
      </c>
      <c r="CU2472" s="1" t="s">
        <v>111</v>
      </c>
      <c r="CV2472" s="1" t="s">
        <v>138</v>
      </c>
      <c r="CW2472" s="1" t="s">
        <v>138</v>
      </c>
      <c r="CX2472" s="1">
        <v>16702343810</v>
      </c>
      <c r="CY2472" s="1" t="s">
        <v>4775</v>
      </c>
      <c r="CZ2472" s="1" t="s">
        <v>138</v>
      </c>
      <c r="DA2472" s="1" t="s">
        <v>111</v>
      </c>
      <c r="DB2472" s="1" t="s">
        <v>112</v>
      </c>
    </row>
    <row r="2473" spans="1:111" ht="15.6" customHeight="1" x14ac:dyDescent="0.25">
      <c r="A2473" s="1" t="s">
        <v>21645</v>
      </c>
      <c r="B2473" s="1" t="s">
        <v>238</v>
      </c>
      <c r="C2473" s="2">
        <v>44361.295348148145</v>
      </c>
      <c r="D2473" s="2">
        <v>44405</v>
      </c>
      <c r="E2473" s="1" t="s">
        <v>180</v>
      </c>
      <c r="G2473" s="1" t="s">
        <v>112</v>
      </c>
      <c r="H2473" s="1" t="s">
        <v>112</v>
      </c>
      <c r="I2473" s="1" t="s">
        <v>112</v>
      </c>
      <c r="J2473" s="1" t="s">
        <v>2949</v>
      </c>
      <c r="K2473" s="1" t="s">
        <v>2950</v>
      </c>
      <c r="L2473" s="1" t="s">
        <v>2951</v>
      </c>
      <c r="N2473" s="1" t="s">
        <v>116</v>
      </c>
      <c r="O2473" s="1" t="s">
        <v>117</v>
      </c>
      <c r="P2473" s="9">
        <v>96950</v>
      </c>
      <c r="Q2473" s="1" t="s">
        <v>118</v>
      </c>
      <c r="R2473" s="1" t="s">
        <v>168</v>
      </c>
      <c r="S2473" s="1">
        <v>16702352743</v>
      </c>
      <c r="U2473" s="1">
        <v>561320</v>
      </c>
      <c r="V2473" s="1" t="s">
        <v>119</v>
      </c>
      <c r="X2473" s="1" t="s">
        <v>2952</v>
      </c>
      <c r="Y2473" s="1" t="s">
        <v>2307</v>
      </c>
      <c r="Z2473" s="1" t="s">
        <v>2953</v>
      </c>
      <c r="AA2473" s="1" t="s">
        <v>245</v>
      </c>
      <c r="AB2473" s="1" t="s">
        <v>2304</v>
      </c>
      <c r="AD2473" s="1" t="s">
        <v>116</v>
      </c>
      <c r="AE2473" s="1" t="s">
        <v>117</v>
      </c>
      <c r="AF2473" s="9">
        <v>96950</v>
      </c>
      <c r="AG2473" s="1" t="s">
        <v>118</v>
      </c>
      <c r="AH2473" s="1" t="s">
        <v>116</v>
      </c>
      <c r="AI2473" s="1">
        <v>16702352743</v>
      </c>
      <c r="AK2473" s="1" t="s">
        <v>2954</v>
      </c>
      <c r="BC2473" s="1" t="str">
        <f>"37-2012.00"</f>
        <v>37-2012.00</v>
      </c>
      <c r="BD2473" s="1" t="s">
        <v>576</v>
      </c>
      <c r="BE2473" s="1" t="s">
        <v>2955</v>
      </c>
      <c r="BF2473" s="1" t="s">
        <v>2956</v>
      </c>
      <c r="BG2473" s="1">
        <v>10</v>
      </c>
      <c r="BH2473" s="1">
        <v>10</v>
      </c>
      <c r="BI2473" s="2">
        <v>44470</v>
      </c>
      <c r="BJ2473" s="2">
        <v>44834</v>
      </c>
      <c r="BK2473" s="2">
        <v>44470</v>
      </c>
      <c r="BL2473" s="2">
        <v>44834</v>
      </c>
      <c r="BM2473" s="1">
        <v>35</v>
      </c>
      <c r="BN2473" s="1">
        <v>0</v>
      </c>
      <c r="BO2473" s="1">
        <v>7</v>
      </c>
      <c r="BP2473" s="1">
        <v>7</v>
      </c>
      <c r="BQ2473" s="1">
        <v>7</v>
      </c>
      <c r="BR2473" s="1">
        <v>7</v>
      </c>
      <c r="BS2473" s="1">
        <v>7</v>
      </c>
      <c r="BT2473" s="1">
        <v>0</v>
      </c>
      <c r="BU2473" s="1" t="str">
        <f t="shared" si="64"/>
        <v>8:00 AM</v>
      </c>
      <c r="BV2473" s="1" t="str">
        <f>"4:00 PM"</f>
        <v>4:00 PM</v>
      </c>
      <c r="BW2473" s="1" t="s">
        <v>230</v>
      </c>
      <c r="BX2473" s="1">
        <v>1</v>
      </c>
      <c r="BY2473" s="1">
        <v>3</v>
      </c>
      <c r="BZ2473" s="1" t="s">
        <v>112</v>
      </c>
      <c r="CB2473" s="1" t="s">
        <v>21646</v>
      </c>
      <c r="CC2473" s="1" t="s">
        <v>2304</v>
      </c>
      <c r="CE2473" s="1" t="s">
        <v>116</v>
      </c>
      <c r="CF2473" s="1" t="s">
        <v>117</v>
      </c>
      <c r="CG2473" s="1">
        <v>96950</v>
      </c>
      <c r="CH2473" s="3">
        <v>7.59</v>
      </c>
      <c r="CI2473" s="3">
        <v>7.65</v>
      </c>
      <c r="CJ2473" s="3">
        <v>11.39</v>
      </c>
      <c r="CK2473" s="3">
        <v>11.48</v>
      </c>
      <c r="CL2473" s="1" t="s">
        <v>137</v>
      </c>
      <c r="CM2473" s="1" t="s">
        <v>331</v>
      </c>
      <c r="CN2473" s="1" t="s">
        <v>139</v>
      </c>
      <c r="CP2473" s="1" t="s">
        <v>111</v>
      </c>
      <c r="CQ2473" s="1" t="s">
        <v>111</v>
      </c>
      <c r="CR2473" s="1" t="s">
        <v>111</v>
      </c>
      <c r="CS2473" s="1" t="s">
        <v>111</v>
      </c>
      <c r="CT2473" s="1" t="s">
        <v>111</v>
      </c>
      <c r="CU2473" s="1" t="s">
        <v>111</v>
      </c>
      <c r="CV2473" s="1" t="s">
        <v>138</v>
      </c>
      <c r="CW2473" s="1" t="s">
        <v>9905</v>
      </c>
      <c r="CX2473" s="1">
        <v>16702352743</v>
      </c>
      <c r="CY2473" s="1" t="s">
        <v>2954</v>
      </c>
      <c r="CZ2473" s="1" t="s">
        <v>168</v>
      </c>
      <c r="DA2473" s="1" t="s">
        <v>111</v>
      </c>
      <c r="DB2473" s="1" t="s">
        <v>112</v>
      </c>
    </row>
    <row r="2474" spans="1:111" ht="15.6" customHeight="1" x14ac:dyDescent="0.25">
      <c r="A2474" s="1" t="s">
        <v>21647</v>
      </c>
      <c r="B2474" s="1" t="s">
        <v>238</v>
      </c>
      <c r="C2474" s="2">
        <v>44337.042822453703</v>
      </c>
      <c r="D2474" s="2">
        <v>44398</v>
      </c>
      <c r="E2474" s="1" t="s">
        <v>110</v>
      </c>
      <c r="F2474" s="2">
        <v>44468.833333333336</v>
      </c>
      <c r="G2474" s="1" t="s">
        <v>112</v>
      </c>
      <c r="H2474" s="1" t="s">
        <v>112</v>
      </c>
      <c r="I2474" s="1" t="s">
        <v>112</v>
      </c>
      <c r="J2474" s="1" t="s">
        <v>11972</v>
      </c>
      <c r="L2474" s="1" t="s">
        <v>11973</v>
      </c>
      <c r="N2474" s="1" t="s">
        <v>167</v>
      </c>
      <c r="O2474" s="1" t="s">
        <v>117</v>
      </c>
      <c r="P2474" s="9">
        <v>96950</v>
      </c>
      <c r="Q2474" s="1" t="s">
        <v>118</v>
      </c>
      <c r="S2474" s="1">
        <v>16702850805</v>
      </c>
      <c r="U2474" s="1">
        <v>561510</v>
      </c>
      <c r="V2474" s="1" t="s">
        <v>119</v>
      </c>
      <c r="X2474" s="1" t="s">
        <v>1724</v>
      </c>
      <c r="Y2474" s="1" t="s">
        <v>11974</v>
      </c>
      <c r="AA2474" s="1" t="s">
        <v>7604</v>
      </c>
      <c r="AB2474" s="1" t="s">
        <v>11973</v>
      </c>
      <c r="AD2474" s="1" t="s">
        <v>167</v>
      </c>
      <c r="AE2474" s="1" t="s">
        <v>117</v>
      </c>
      <c r="AF2474" s="9">
        <v>96950</v>
      </c>
      <c r="AG2474" s="1" t="s">
        <v>118</v>
      </c>
      <c r="AI2474" s="1">
        <v>16702850805</v>
      </c>
      <c r="AK2474" s="1" t="s">
        <v>11975</v>
      </c>
      <c r="BC2474" s="1" t="str">
        <f>"39-7011.00"</f>
        <v>39-7011.00</v>
      </c>
      <c r="BD2474" s="1" t="s">
        <v>1435</v>
      </c>
      <c r="BE2474" s="1" t="s">
        <v>11976</v>
      </c>
      <c r="BF2474" s="1" t="s">
        <v>11977</v>
      </c>
      <c r="BG2474" s="1">
        <v>2</v>
      </c>
      <c r="BH2474" s="1">
        <v>2</v>
      </c>
      <c r="BI2474" s="2">
        <v>44470</v>
      </c>
      <c r="BJ2474" s="2">
        <v>44834</v>
      </c>
      <c r="BK2474" s="2">
        <v>44470</v>
      </c>
      <c r="BL2474" s="2">
        <v>44834</v>
      </c>
      <c r="BM2474" s="1">
        <v>35</v>
      </c>
      <c r="BN2474" s="1">
        <v>0</v>
      </c>
      <c r="BO2474" s="1">
        <v>7</v>
      </c>
      <c r="BP2474" s="1">
        <v>7</v>
      </c>
      <c r="BQ2474" s="1">
        <v>7</v>
      </c>
      <c r="BR2474" s="1">
        <v>7</v>
      </c>
      <c r="BS2474" s="1">
        <v>7</v>
      </c>
      <c r="BT2474" s="1">
        <v>0</v>
      </c>
      <c r="BU2474" s="1" t="str">
        <f>"9:00 AM"</f>
        <v>9:00 AM</v>
      </c>
      <c r="BV2474" s="1" t="str">
        <f>"5:00 PM"</f>
        <v>5:00 PM</v>
      </c>
      <c r="BW2474" s="1" t="s">
        <v>135</v>
      </c>
      <c r="BX2474" s="1">
        <v>0</v>
      </c>
      <c r="BY2474" s="1">
        <v>24</v>
      </c>
      <c r="BZ2474" s="1" t="s">
        <v>112</v>
      </c>
      <c r="CA2474" s="1">
        <v>0</v>
      </c>
      <c r="CB2474" s="1" t="s">
        <v>11978</v>
      </c>
      <c r="CC2474" s="1" t="s">
        <v>339</v>
      </c>
      <c r="CE2474" s="1" t="s">
        <v>167</v>
      </c>
      <c r="CF2474" s="1" t="s">
        <v>117</v>
      </c>
      <c r="CG2474" s="1">
        <v>96950</v>
      </c>
      <c r="CH2474" s="3">
        <v>12.14</v>
      </c>
      <c r="CI2474" s="3">
        <v>12.14</v>
      </c>
      <c r="CJ2474" s="3">
        <v>0</v>
      </c>
      <c r="CK2474" s="3">
        <v>0</v>
      </c>
      <c r="CL2474" s="1" t="s">
        <v>137</v>
      </c>
      <c r="CN2474" s="1" t="s">
        <v>139</v>
      </c>
      <c r="CP2474" s="1" t="s">
        <v>112</v>
      </c>
      <c r="CQ2474" s="1" t="s">
        <v>111</v>
      </c>
      <c r="CR2474" s="1" t="s">
        <v>111</v>
      </c>
      <c r="CS2474" s="1" t="s">
        <v>112</v>
      </c>
      <c r="CT2474" s="1" t="s">
        <v>138</v>
      </c>
      <c r="CU2474" s="1" t="s">
        <v>111</v>
      </c>
      <c r="CV2474" s="1" t="s">
        <v>138</v>
      </c>
      <c r="CW2474" s="1" t="s">
        <v>5789</v>
      </c>
      <c r="CX2474" s="1">
        <v>16702875230</v>
      </c>
      <c r="CY2474" s="1" t="s">
        <v>11975</v>
      </c>
      <c r="CZ2474" s="1" t="s">
        <v>428</v>
      </c>
      <c r="DA2474" s="1" t="s">
        <v>111</v>
      </c>
      <c r="DB2474" s="1" t="s">
        <v>112</v>
      </c>
    </row>
    <row r="2475" spans="1:111" ht="15.6" customHeight="1" x14ac:dyDescent="0.25">
      <c r="A2475" s="1" t="s">
        <v>21649</v>
      </c>
      <c r="B2475" s="1" t="s">
        <v>238</v>
      </c>
      <c r="C2475" s="2">
        <v>44371.867673148146</v>
      </c>
      <c r="D2475" s="2">
        <v>44421</v>
      </c>
      <c r="E2475" s="1" t="s">
        <v>180</v>
      </c>
      <c r="G2475" s="1" t="s">
        <v>112</v>
      </c>
      <c r="H2475" s="1" t="s">
        <v>112</v>
      </c>
      <c r="I2475" s="1" t="s">
        <v>112</v>
      </c>
      <c r="J2475" s="1" t="s">
        <v>2807</v>
      </c>
      <c r="K2475" s="1" t="s">
        <v>2808</v>
      </c>
      <c r="L2475" s="1" t="s">
        <v>2809</v>
      </c>
      <c r="M2475" s="1" t="s">
        <v>2810</v>
      </c>
      <c r="N2475" s="1" t="s">
        <v>116</v>
      </c>
      <c r="O2475" s="1" t="s">
        <v>117</v>
      </c>
      <c r="P2475" s="9">
        <v>96950</v>
      </c>
      <c r="Q2475" s="1" t="s">
        <v>118</v>
      </c>
      <c r="S2475" s="1">
        <v>16702880360</v>
      </c>
      <c r="U2475" s="1">
        <v>48819</v>
      </c>
      <c r="V2475" s="1" t="s">
        <v>119</v>
      </c>
      <c r="X2475" s="1" t="s">
        <v>2811</v>
      </c>
      <c r="Y2475" s="1" t="s">
        <v>2812</v>
      </c>
      <c r="Z2475" s="1" t="s">
        <v>486</v>
      </c>
      <c r="AA2475" s="1" t="s">
        <v>15903</v>
      </c>
      <c r="AB2475" s="1" t="s">
        <v>2809</v>
      </c>
      <c r="AC2475" s="1" t="s">
        <v>2810</v>
      </c>
      <c r="AD2475" s="1" t="s">
        <v>116</v>
      </c>
      <c r="AE2475" s="1" t="s">
        <v>117</v>
      </c>
      <c r="AF2475" s="9">
        <v>96950</v>
      </c>
      <c r="AG2475" s="1" t="s">
        <v>118</v>
      </c>
      <c r="AI2475" s="1">
        <v>16702880360</v>
      </c>
      <c r="AK2475" s="1" t="s">
        <v>2813</v>
      </c>
      <c r="BC2475" s="1" t="str">
        <f>"49-3011.00"</f>
        <v>49-3011.00</v>
      </c>
      <c r="BD2475" s="1" t="s">
        <v>15904</v>
      </c>
      <c r="BE2475" s="1" t="s">
        <v>15905</v>
      </c>
      <c r="BF2475" s="1" t="s">
        <v>15906</v>
      </c>
      <c r="BG2475" s="1">
        <v>2</v>
      </c>
      <c r="BH2475" s="1">
        <v>2</v>
      </c>
      <c r="BI2475" s="2">
        <v>44470</v>
      </c>
      <c r="BJ2475" s="2">
        <v>44834</v>
      </c>
      <c r="BK2475" s="2">
        <v>44470</v>
      </c>
      <c r="BL2475" s="2">
        <v>44834</v>
      </c>
      <c r="BM2475" s="1">
        <v>35</v>
      </c>
      <c r="BN2475" s="1">
        <v>0</v>
      </c>
      <c r="BO2475" s="1">
        <v>7</v>
      </c>
      <c r="BP2475" s="1">
        <v>7</v>
      </c>
      <c r="BQ2475" s="1">
        <v>7</v>
      </c>
      <c r="BR2475" s="1">
        <v>7</v>
      </c>
      <c r="BS2475" s="1">
        <v>7</v>
      </c>
      <c r="BT2475" s="1">
        <v>0</v>
      </c>
      <c r="BU2475" s="1" t="str">
        <f>"4:00 AM"</f>
        <v>4:00 AM</v>
      </c>
      <c r="BV2475" s="1" t="str">
        <f>"11:00 AM"</f>
        <v>11:00 AM</v>
      </c>
      <c r="BW2475" s="1" t="s">
        <v>392</v>
      </c>
      <c r="BX2475" s="1">
        <v>18</v>
      </c>
      <c r="BY2475" s="1">
        <v>24</v>
      </c>
      <c r="BZ2475" s="1" t="s">
        <v>112</v>
      </c>
      <c r="CB2475" s="4" t="s">
        <v>21650</v>
      </c>
      <c r="CC2475" s="1" t="s">
        <v>6725</v>
      </c>
      <c r="CD2475" s="1" t="s">
        <v>15908</v>
      </c>
      <c r="CE2475" s="1" t="s">
        <v>116</v>
      </c>
      <c r="CF2475" s="1" t="s">
        <v>117</v>
      </c>
      <c r="CG2475" s="1">
        <v>96950</v>
      </c>
      <c r="CH2475" s="3">
        <v>10.67</v>
      </c>
      <c r="CI2475" s="3">
        <v>15.63</v>
      </c>
      <c r="CJ2475" s="3">
        <v>16.010000000000002</v>
      </c>
      <c r="CK2475" s="3">
        <v>23.45</v>
      </c>
      <c r="CL2475" s="1" t="s">
        <v>137</v>
      </c>
      <c r="CM2475" s="1" t="s">
        <v>713</v>
      </c>
      <c r="CN2475" s="1" t="s">
        <v>139</v>
      </c>
      <c r="CP2475" s="1" t="s">
        <v>112</v>
      </c>
      <c r="CQ2475" s="1" t="s">
        <v>111</v>
      </c>
      <c r="CR2475" s="1" t="s">
        <v>112</v>
      </c>
      <c r="CS2475" s="1" t="s">
        <v>111</v>
      </c>
      <c r="CT2475" s="1" t="s">
        <v>111</v>
      </c>
      <c r="CU2475" s="1" t="s">
        <v>111</v>
      </c>
      <c r="CV2475" s="1" t="s">
        <v>138</v>
      </c>
      <c r="CW2475" s="1" t="s">
        <v>714</v>
      </c>
      <c r="CX2475" s="1">
        <v>16702880360</v>
      </c>
      <c r="CY2475" s="1" t="s">
        <v>2817</v>
      </c>
      <c r="CZ2475" s="1" t="s">
        <v>716</v>
      </c>
      <c r="DA2475" s="1" t="s">
        <v>111</v>
      </c>
      <c r="DB2475" s="1" t="s">
        <v>112</v>
      </c>
    </row>
    <row r="2476" spans="1:111" ht="15.6" customHeight="1" x14ac:dyDescent="0.25">
      <c r="A2476" s="1" t="s">
        <v>21651</v>
      </c>
      <c r="B2476" s="1" t="s">
        <v>238</v>
      </c>
      <c r="C2476" s="2">
        <v>44354.377365856482</v>
      </c>
      <c r="D2476" s="2">
        <v>44398</v>
      </c>
      <c r="E2476" s="1" t="s">
        <v>180</v>
      </c>
      <c r="G2476" s="1" t="s">
        <v>112</v>
      </c>
      <c r="H2476" s="1" t="s">
        <v>112</v>
      </c>
      <c r="I2476" s="1" t="s">
        <v>112</v>
      </c>
      <c r="J2476" s="1" t="s">
        <v>595</v>
      </c>
      <c r="L2476" s="1" t="s">
        <v>596</v>
      </c>
      <c r="M2476" s="1" t="s">
        <v>597</v>
      </c>
      <c r="N2476" s="1" t="s">
        <v>116</v>
      </c>
      <c r="O2476" s="1" t="s">
        <v>117</v>
      </c>
      <c r="P2476" s="9">
        <v>96950</v>
      </c>
      <c r="Q2476" s="1" t="s">
        <v>118</v>
      </c>
      <c r="S2476" s="1">
        <v>16702348106</v>
      </c>
      <c r="U2476" s="1">
        <v>23622</v>
      </c>
      <c r="V2476" s="1" t="s">
        <v>119</v>
      </c>
      <c r="X2476" s="1" t="s">
        <v>598</v>
      </c>
      <c r="Y2476" s="1" t="s">
        <v>599</v>
      </c>
      <c r="AA2476" s="1" t="s">
        <v>962</v>
      </c>
      <c r="AB2476" s="1" t="s">
        <v>596</v>
      </c>
      <c r="AC2476" s="1" t="s">
        <v>597</v>
      </c>
      <c r="AD2476" s="1" t="s">
        <v>116</v>
      </c>
      <c r="AE2476" s="1" t="s">
        <v>117</v>
      </c>
      <c r="AF2476" s="9">
        <v>96950</v>
      </c>
      <c r="AG2476" s="1" t="s">
        <v>118</v>
      </c>
      <c r="AH2476" s="1" t="s">
        <v>597</v>
      </c>
      <c r="AI2476" s="1">
        <v>16702348106</v>
      </c>
      <c r="AK2476" s="1" t="s">
        <v>601</v>
      </c>
      <c r="BC2476" s="1" t="str">
        <f>"49-3042.00"</f>
        <v>49-3042.00</v>
      </c>
      <c r="BD2476" s="1" t="s">
        <v>1089</v>
      </c>
      <c r="BE2476" s="1" t="s">
        <v>16014</v>
      </c>
      <c r="BF2476" s="1" t="s">
        <v>6679</v>
      </c>
      <c r="BG2476" s="1">
        <v>3</v>
      </c>
      <c r="BH2476" s="1">
        <v>3</v>
      </c>
      <c r="BI2476" s="2">
        <v>44470</v>
      </c>
      <c r="BJ2476" s="2">
        <v>44834</v>
      </c>
      <c r="BK2476" s="2">
        <v>44470</v>
      </c>
      <c r="BL2476" s="2">
        <v>44834</v>
      </c>
      <c r="BM2476" s="1">
        <v>40</v>
      </c>
      <c r="BN2476" s="1">
        <v>0</v>
      </c>
      <c r="BO2476" s="1">
        <v>8</v>
      </c>
      <c r="BP2476" s="1">
        <v>8</v>
      </c>
      <c r="BQ2476" s="1">
        <v>8</v>
      </c>
      <c r="BR2476" s="1">
        <v>8</v>
      </c>
      <c r="BS2476" s="1">
        <v>8</v>
      </c>
      <c r="BT2476" s="1">
        <v>0</v>
      </c>
      <c r="BU2476" s="1" t="str">
        <f>"8:00 AM"</f>
        <v>8:00 AM</v>
      </c>
      <c r="BV2476" s="1" t="str">
        <f>"5:00 PM"</f>
        <v>5:00 PM</v>
      </c>
      <c r="BW2476" s="1" t="s">
        <v>230</v>
      </c>
      <c r="BX2476" s="1">
        <v>0</v>
      </c>
      <c r="BY2476" s="1">
        <v>24</v>
      </c>
      <c r="BZ2476" s="1" t="s">
        <v>112</v>
      </c>
      <c r="CB2476" s="4" t="s">
        <v>16015</v>
      </c>
      <c r="CC2476" s="1" t="s">
        <v>596</v>
      </c>
      <c r="CD2476" s="1" t="s">
        <v>597</v>
      </c>
      <c r="CE2476" s="1" t="s">
        <v>116</v>
      </c>
      <c r="CF2476" s="1" t="s">
        <v>117</v>
      </c>
      <c r="CG2476" s="1">
        <v>96950</v>
      </c>
      <c r="CH2476" s="3">
        <v>10.050000000000001</v>
      </c>
      <c r="CI2476" s="3">
        <v>10.050000000000001</v>
      </c>
      <c r="CJ2476" s="3">
        <v>15.08</v>
      </c>
      <c r="CK2476" s="3">
        <v>15.08</v>
      </c>
      <c r="CL2476" s="1" t="s">
        <v>137</v>
      </c>
      <c r="CN2476" s="1" t="s">
        <v>139</v>
      </c>
      <c r="CP2476" s="1" t="s">
        <v>112</v>
      </c>
      <c r="CQ2476" s="1" t="s">
        <v>111</v>
      </c>
      <c r="CR2476" s="1" t="s">
        <v>111</v>
      </c>
      <c r="CS2476" s="1" t="s">
        <v>111</v>
      </c>
      <c r="CT2476" s="1" t="s">
        <v>138</v>
      </c>
      <c r="CU2476" s="1" t="s">
        <v>111</v>
      </c>
      <c r="CV2476" s="1" t="s">
        <v>138</v>
      </c>
      <c r="CW2476" s="1" t="s">
        <v>606</v>
      </c>
      <c r="CX2476" s="1">
        <v>16702348106</v>
      </c>
      <c r="CY2476" s="1" t="s">
        <v>601</v>
      </c>
      <c r="CZ2476" s="1" t="s">
        <v>138</v>
      </c>
      <c r="DA2476" s="1" t="s">
        <v>111</v>
      </c>
      <c r="DB2476" s="1" t="s">
        <v>112</v>
      </c>
    </row>
    <row r="2477" spans="1:111" ht="15.6" customHeight="1" x14ac:dyDescent="0.25">
      <c r="A2477" s="1" t="s">
        <v>21652</v>
      </c>
      <c r="B2477" s="1" t="s">
        <v>238</v>
      </c>
      <c r="C2477" s="2">
        <v>44361.022412962964</v>
      </c>
      <c r="D2477" s="2">
        <v>44403</v>
      </c>
      <c r="E2477" s="1" t="s">
        <v>110</v>
      </c>
      <c r="F2477" s="2">
        <v>44466.833333333336</v>
      </c>
      <c r="G2477" s="1" t="s">
        <v>112</v>
      </c>
      <c r="H2477" s="1" t="s">
        <v>112</v>
      </c>
      <c r="I2477" s="1" t="s">
        <v>112</v>
      </c>
      <c r="J2477" s="1" t="s">
        <v>5132</v>
      </c>
      <c r="L2477" s="1" t="s">
        <v>21653</v>
      </c>
      <c r="M2477" s="1" t="s">
        <v>21654</v>
      </c>
      <c r="N2477" s="1" t="s">
        <v>879</v>
      </c>
      <c r="O2477" s="1" t="s">
        <v>117</v>
      </c>
      <c r="P2477" s="9">
        <v>96950</v>
      </c>
      <c r="Q2477" s="1" t="s">
        <v>118</v>
      </c>
      <c r="S2477" s="1">
        <v>16702346445</v>
      </c>
      <c r="T2477" s="1">
        <v>2263</v>
      </c>
      <c r="U2477" s="1">
        <v>4411</v>
      </c>
      <c r="V2477" s="1" t="s">
        <v>119</v>
      </c>
      <c r="X2477" s="1" t="s">
        <v>953</v>
      </c>
      <c r="Y2477" s="1" t="s">
        <v>954</v>
      </c>
      <c r="AA2477" s="1" t="s">
        <v>955</v>
      </c>
      <c r="AB2477" s="1" t="s">
        <v>1088</v>
      </c>
      <c r="AC2477" s="1" t="s">
        <v>1088</v>
      </c>
      <c r="AD2477" s="1" t="s">
        <v>879</v>
      </c>
      <c r="AE2477" s="1" t="s">
        <v>117</v>
      </c>
      <c r="AF2477" s="9">
        <v>96950</v>
      </c>
      <c r="AG2477" s="1" t="s">
        <v>118</v>
      </c>
      <c r="AI2477" s="1">
        <v>16702346445</v>
      </c>
      <c r="AJ2477" s="1">
        <v>2263</v>
      </c>
      <c r="AK2477" s="1" t="s">
        <v>956</v>
      </c>
      <c r="BC2477" s="1" t="str">
        <f>"49-3023.00"</f>
        <v>49-3023.00</v>
      </c>
      <c r="BD2477" s="1" t="s">
        <v>5092</v>
      </c>
      <c r="BE2477" s="1" t="s">
        <v>21655</v>
      </c>
      <c r="BF2477" s="1" t="s">
        <v>3964</v>
      </c>
      <c r="BG2477" s="1">
        <v>1</v>
      </c>
      <c r="BH2477" s="1">
        <v>1</v>
      </c>
      <c r="BI2477" s="2">
        <v>44468</v>
      </c>
      <c r="BJ2477" s="2">
        <v>44832</v>
      </c>
      <c r="BK2477" s="2">
        <v>44468</v>
      </c>
      <c r="BL2477" s="2">
        <v>44832</v>
      </c>
      <c r="BM2477" s="1">
        <v>35</v>
      </c>
      <c r="BN2477" s="1">
        <v>0</v>
      </c>
      <c r="BO2477" s="1">
        <v>7</v>
      </c>
      <c r="BP2477" s="1">
        <v>7</v>
      </c>
      <c r="BQ2477" s="1">
        <v>7</v>
      </c>
      <c r="BR2477" s="1">
        <v>7</v>
      </c>
      <c r="BS2477" s="1">
        <v>7</v>
      </c>
      <c r="BT2477" s="1">
        <v>0</v>
      </c>
      <c r="BU2477" s="1" t="str">
        <f>"9:00 AM"</f>
        <v>9:00 AM</v>
      </c>
      <c r="BV2477" s="1" t="str">
        <f>"5:00 PM"</f>
        <v>5:00 PM</v>
      </c>
      <c r="BW2477" s="1" t="s">
        <v>135</v>
      </c>
      <c r="BX2477" s="1">
        <v>0</v>
      </c>
      <c r="BY2477" s="1">
        <v>12</v>
      </c>
      <c r="BZ2477" s="1" t="s">
        <v>112</v>
      </c>
      <c r="CB2477" s="4" t="s">
        <v>21656</v>
      </c>
      <c r="CC2477" s="1" t="s">
        <v>5133</v>
      </c>
      <c r="CD2477" s="1" t="s">
        <v>5133</v>
      </c>
      <c r="CE2477" s="1" t="s">
        <v>879</v>
      </c>
      <c r="CF2477" s="1" t="s">
        <v>117</v>
      </c>
      <c r="CG2477" s="1">
        <v>96950</v>
      </c>
      <c r="CH2477" s="3">
        <v>8.75</v>
      </c>
      <c r="CI2477" s="3">
        <v>10</v>
      </c>
      <c r="CJ2477" s="3">
        <v>13.13</v>
      </c>
      <c r="CK2477" s="3">
        <v>15</v>
      </c>
      <c r="CL2477" s="1" t="s">
        <v>137</v>
      </c>
      <c r="CM2477" s="1" t="s">
        <v>1093</v>
      </c>
      <c r="CN2477" s="1" t="s">
        <v>139</v>
      </c>
      <c r="CP2477" s="1" t="s">
        <v>112</v>
      </c>
      <c r="CQ2477" s="1" t="s">
        <v>111</v>
      </c>
      <c r="CR2477" s="1" t="s">
        <v>112</v>
      </c>
      <c r="CS2477" s="1" t="s">
        <v>111</v>
      </c>
      <c r="CT2477" s="1" t="s">
        <v>138</v>
      </c>
      <c r="CU2477" s="1" t="s">
        <v>111</v>
      </c>
      <c r="CV2477" s="1" t="s">
        <v>138</v>
      </c>
      <c r="CW2477" s="1" t="s">
        <v>138</v>
      </c>
      <c r="CX2477" s="1">
        <v>16702346445</v>
      </c>
      <c r="CY2477" s="1" t="s">
        <v>956</v>
      </c>
      <c r="CZ2477" s="1" t="s">
        <v>138</v>
      </c>
      <c r="DA2477" s="1" t="s">
        <v>112</v>
      </c>
      <c r="DB2477" s="1" t="s">
        <v>112</v>
      </c>
      <c r="DC2477" s="1" t="s">
        <v>3601</v>
      </c>
      <c r="DD2477" s="1" t="s">
        <v>3602</v>
      </c>
      <c r="DF2477" s="1" t="s">
        <v>8463</v>
      </c>
      <c r="DG2477" s="1" t="s">
        <v>956</v>
      </c>
    </row>
    <row r="2478" spans="1:111" ht="15.6" customHeight="1" x14ac:dyDescent="0.25">
      <c r="A2478" s="1" t="s">
        <v>21658</v>
      </c>
      <c r="B2478" s="1" t="s">
        <v>238</v>
      </c>
      <c r="C2478" s="2">
        <v>44399.664980787034</v>
      </c>
      <c r="D2478" s="2">
        <v>44453</v>
      </c>
      <c r="E2478" s="1" t="s">
        <v>110</v>
      </c>
      <c r="F2478" s="2">
        <v>44468.833333333336</v>
      </c>
      <c r="G2478" s="1" t="s">
        <v>112</v>
      </c>
      <c r="H2478" s="1" t="s">
        <v>112</v>
      </c>
      <c r="I2478" s="1" t="s">
        <v>112</v>
      </c>
      <c r="J2478" s="1" t="s">
        <v>1577</v>
      </c>
      <c r="K2478" s="1" t="s">
        <v>1578</v>
      </c>
      <c r="L2478" s="1" t="s">
        <v>5199</v>
      </c>
      <c r="M2478" s="1" t="s">
        <v>1580</v>
      </c>
      <c r="N2478" s="1" t="s">
        <v>116</v>
      </c>
      <c r="O2478" s="1" t="s">
        <v>117</v>
      </c>
      <c r="P2478" s="9">
        <v>96950</v>
      </c>
      <c r="Q2478" s="1" t="s">
        <v>118</v>
      </c>
      <c r="R2478" s="1" t="s">
        <v>138</v>
      </c>
      <c r="S2478" s="1">
        <v>16702349889</v>
      </c>
      <c r="U2478" s="1">
        <v>236116</v>
      </c>
      <c r="V2478" s="1" t="s">
        <v>119</v>
      </c>
      <c r="X2478" s="1" t="s">
        <v>1581</v>
      </c>
      <c r="Y2478" s="1" t="s">
        <v>1582</v>
      </c>
      <c r="Z2478" s="1" t="s">
        <v>1583</v>
      </c>
      <c r="AA2478" s="1" t="s">
        <v>1584</v>
      </c>
      <c r="AB2478" s="1" t="s">
        <v>1585</v>
      </c>
      <c r="AC2478" s="1" t="s">
        <v>1580</v>
      </c>
      <c r="AD2478" s="1" t="s">
        <v>116</v>
      </c>
      <c r="AE2478" s="1" t="s">
        <v>117</v>
      </c>
      <c r="AF2478" s="9">
        <v>96950</v>
      </c>
      <c r="AG2478" s="1" t="s">
        <v>118</v>
      </c>
      <c r="AH2478" s="1" t="s">
        <v>138</v>
      </c>
      <c r="AI2478" s="1">
        <v>16702349889</v>
      </c>
      <c r="AK2478" s="1" t="s">
        <v>1586</v>
      </c>
      <c r="BC2478" s="1" t="str">
        <f>"49-9071.00"</f>
        <v>49-9071.00</v>
      </c>
      <c r="BD2478" s="1" t="s">
        <v>214</v>
      </c>
      <c r="BE2478" s="1" t="s">
        <v>5200</v>
      </c>
      <c r="BF2478" s="1" t="s">
        <v>3680</v>
      </c>
      <c r="BG2478" s="1">
        <v>6</v>
      </c>
      <c r="BH2478" s="1">
        <v>6</v>
      </c>
      <c r="BI2478" s="2">
        <v>44470</v>
      </c>
      <c r="BJ2478" s="2">
        <v>44834</v>
      </c>
      <c r="BK2478" s="2">
        <v>44470</v>
      </c>
      <c r="BL2478" s="2">
        <v>44834</v>
      </c>
      <c r="BM2478" s="1">
        <v>40</v>
      </c>
      <c r="BN2478" s="1">
        <v>0</v>
      </c>
      <c r="BO2478" s="1">
        <v>8</v>
      </c>
      <c r="BP2478" s="1">
        <v>8</v>
      </c>
      <c r="BQ2478" s="1">
        <v>8</v>
      </c>
      <c r="BR2478" s="1">
        <v>8</v>
      </c>
      <c r="BS2478" s="1">
        <v>8</v>
      </c>
      <c r="BT2478" s="1">
        <v>0</v>
      </c>
      <c r="BU2478" s="1" t="str">
        <f>"7:30 AM"</f>
        <v>7:30 AM</v>
      </c>
      <c r="BV2478" s="1" t="str">
        <f>"4:30 PM"</f>
        <v>4:30 PM</v>
      </c>
      <c r="BW2478" s="1" t="s">
        <v>135</v>
      </c>
      <c r="BX2478" s="1">
        <v>0</v>
      </c>
      <c r="BY2478" s="1">
        <v>24</v>
      </c>
      <c r="BZ2478" s="1" t="s">
        <v>112</v>
      </c>
      <c r="CB2478" s="1" t="s">
        <v>5201</v>
      </c>
      <c r="CC2478" s="1" t="s">
        <v>1585</v>
      </c>
      <c r="CD2478" s="1" t="s">
        <v>1580</v>
      </c>
      <c r="CE2478" s="1" t="s">
        <v>157</v>
      </c>
      <c r="CF2478" s="1" t="s">
        <v>117</v>
      </c>
      <c r="CG2478" s="1">
        <v>96950</v>
      </c>
      <c r="CH2478" s="3">
        <v>8.7100000000000009</v>
      </c>
      <c r="CI2478" s="3">
        <v>8.7100000000000009</v>
      </c>
      <c r="CJ2478" s="3">
        <v>13.07</v>
      </c>
      <c r="CK2478" s="3">
        <v>13.07</v>
      </c>
      <c r="CL2478" s="1" t="s">
        <v>137</v>
      </c>
      <c r="CM2478" s="1" t="s">
        <v>8354</v>
      </c>
      <c r="CN2478" s="1" t="s">
        <v>139</v>
      </c>
      <c r="CP2478" s="1" t="s">
        <v>112</v>
      </c>
      <c r="CQ2478" s="1" t="s">
        <v>111</v>
      </c>
      <c r="CR2478" s="1" t="s">
        <v>112</v>
      </c>
      <c r="CS2478" s="1" t="s">
        <v>111</v>
      </c>
      <c r="CT2478" s="1" t="s">
        <v>138</v>
      </c>
      <c r="CU2478" s="1" t="s">
        <v>111</v>
      </c>
      <c r="CV2478" s="1" t="s">
        <v>138</v>
      </c>
      <c r="CW2478" s="1" t="s">
        <v>8355</v>
      </c>
      <c r="CX2478" s="1">
        <v>16702349889</v>
      </c>
      <c r="CY2478" s="1" t="s">
        <v>1593</v>
      </c>
      <c r="CZ2478" s="1" t="s">
        <v>331</v>
      </c>
      <c r="DA2478" s="1" t="s">
        <v>111</v>
      </c>
      <c r="DB2478" s="1" t="s">
        <v>112</v>
      </c>
      <c r="DC2478" s="1" t="s">
        <v>739</v>
      </c>
      <c r="DD2478" s="1" t="s">
        <v>8356</v>
      </c>
      <c r="DE2478" s="1" t="s">
        <v>402</v>
      </c>
      <c r="DF2478" s="1" t="s">
        <v>8357</v>
      </c>
      <c r="DG2478" s="1" t="s">
        <v>1593</v>
      </c>
    </row>
    <row r="2479" spans="1:111" ht="15.6" customHeight="1" x14ac:dyDescent="0.25">
      <c r="A2479" s="1" t="s">
        <v>21677</v>
      </c>
      <c r="B2479" s="1" t="s">
        <v>238</v>
      </c>
      <c r="C2479" s="2">
        <v>44138.792262615738</v>
      </c>
      <c r="D2479" s="2">
        <v>44168</v>
      </c>
      <c r="E2479" s="1" t="s">
        <v>180</v>
      </c>
      <c r="G2479" s="1" t="s">
        <v>111</v>
      </c>
      <c r="H2479" s="1" t="s">
        <v>112</v>
      </c>
      <c r="I2479" s="1" t="s">
        <v>112</v>
      </c>
      <c r="J2479" s="1" t="s">
        <v>4288</v>
      </c>
      <c r="K2479" s="1" t="s">
        <v>4289</v>
      </c>
      <c r="L2479" s="1" t="s">
        <v>4290</v>
      </c>
      <c r="M2479" s="1" t="s">
        <v>4291</v>
      </c>
      <c r="N2479" s="1" t="s">
        <v>116</v>
      </c>
      <c r="O2479" s="1" t="s">
        <v>117</v>
      </c>
      <c r="P2479" s="9">
        <v>96950</v>
      </c>
      <c r="Q2479" s="1" t="s">
        <v>118</v>
      </c>
      <c r="R2479" s="1" t="s">
        <v>138</v>
      </c>
      <c r="S2479" s="1">
        <v>16702336696</v>
      </c>
      <c r="U2479" s="1">
        <v>81219</v>
      </c>
      <c r="V2479" s="1" t="s">
        <v>119</v>
      </c>
      <c r="X2479" s="1" t="s">
        <v>4292</v>
      </c>
      <c r="Y2479" s="1" t="s">
        <v>3647</v>
      </c>
      <c r="AA2479" s="1" t="s">
        <v>373</v>
      </c>
      <c r="AB2479" s="1" t="s">
        <v>4290</v>
      </c>
      <c r="AC2479" s="1" t="s">
        <v>4291</v>
      </c>
      <c r="AD2479" s="1" t="s">
        <v>116</v>
      </c>
      <c r="AE2479" s="1" t="s">
        <v>117</v>
      </c>
      <c r="AF2479" s="9">
        <v>96950</v>
      </c>
      <c r="AG2479" s="1" t="s">
        <v>118</v>
      </c>
      <c r="AH2479" s="1" t="s">
        <v>138</v>
      </c>
      <c r="AI2479" s="1">
        <v>16704848787</v>
      </c>
      <c r="AK2479" s="1" t="s">
        <v>4293</v>
      </c>
      <c r="BC2479" s="1" t="str">
        <f>"31-9011.00"</f>
        <v>31-9011.00</v>
      </c>
      <c r="BD2479" s="1" t="s">
        <v>947</v>
      </c>
      <c r="BE2479" s="1" t="s">
        <v>4294</v>
      </c>
      <c r="BF2479" s="1" t="s">
        <v>949</v>
      </c>
      <c r="BG2479" s="1">
        <v>1</v>
      </c>
      <c r="BH2479" s="1">
        <v>1</v>
      </c>
      <c r="BI2479" s="2">
        <v>44166</v>
      </c>
      <c r="BJ2479" s="2">
        <v>45260</v>
      </c>
      <c r="BK2479" s="2">
        <v>44168</v>
      </c>
      <c r="BL2479" s="2">
        <v>45260</v>
      </c>
      <c r="BM2479" s="1">
        <v>40</v>
      </c>
      <c r="BN2479" s="1">
        <v>6</v>
      </c>
      <c r="BO2479" s="1">
        <v>6</v>
      </c>
      <c r="BP2479" s="1">
        <v>6</v>
      </c>
      <c r="BQ2479" s="1">
        <v>6</v>
      </c>
      <c r="BR2479" s="1">
        <v>0</v>
      </c>
      <c r="BS2479" s="1">
        <v>8</v>
      </c>
      <c r="BT2479" s="1">
        <v>8</v>
      </c>
      <c r="BU2479" s="1" t="str">
        <f>"11:00 AM"</f>
        <v>11:00 AM</v>
      </c>
      <c r="BV2479" s="1" t="str">
        <f>"1:00 AM"</f>
        <v>1:00 AM</v>
      </c>
      <c r="BW2479" s="1" t="s">
        <v>230</v>
      </c>
      <c r="BX2479" s="1">
        <v>0</v>
      </c>
      <c r="BY2479" s="1">
        <v>18</v>
      </c>
      <c r="BZ2479" s="1" t="s">
        <v>112</v>
      </c>
      <c r="CA2479" s="1">
        <v>0</v>
      </c>
      <c r="CB2479" s="1" t="s">
        <v>21678</v>
      </c>
      <c r="CC2479" s="1" t="s">
        <v>4296</v>
      </c>
      <c r="CD2479" s="1" t="s">
        <v>1197</v>
      </c>
      <c r="CE2479" s="1" t="s">
        <v>116</v>
      </c>
      <c r="CF2479" s="1" t="s">
        <v>117</v>
      </c>
      <c r="CG2479" s="1">
        <v>96950</v>
      </c>
      <c r="CH2479" s="3">
        <v>10.6</v>
      </c>
      <c r="CI2479" s="3">
        <v>10.6</v>
      </c>
      <c r="CL2479" s="1" t="s">
        <v>137</v>
      </c>
      <c r="CM2479" s="1" t="s">
        <v>168</v>
      </c>
      <c r="CN2479" s="1" t="s">
        <v>139</v>
      </c>
      <c r="CP2479" s="1" t="s">
        <v>112</v>
      </c>
      <c r="CQ2479" s="1" t="s">
        <v>111</v>
      </c>
      <c r="CR2479" s="1" t="s">
        <v>112</v>
      </c>
      <c r="CS2479" s="1" t="s">
        <v>112</v>
      </c>
      <c r="CT2479" s="1" t="s">
        <v>138</v>
      </c>
      <c r="CU2479" s="1" t="s">
        <v>111</v>
      </c>
      <c r="CV2479" s="1" t="s">
        <v>138</v>
      </c>
      <c r="CW2479" s="1" t="s">
        <v>331</v>
      </c>
      <c r="CX2479" s="1">
        <v>16702336696</v>
      </c>
      <c r="CY2479" s="1" t="s">
        <v>4297</v>
      </c>
      <c r="CZ2479" s="1" t="s">
        <v>138</v>
      </c>
      <c r="DA2479" s="1" t="s">
        <v>111</v>
      </c>
      <c r="DB2479" s="1" t="s">
        <v>112</v>
      </c>
    </row>
    <row r="2480" spans="1:111" ht="15.6" customHeight="1" x14ac:dyDescent="0.25">
      <c r="A2480" s="1" t="s">
        <v>21679</v>
      </c>
      <c r="B2480" s="1" t="s">
        <v>238</v>
      </c>
      <c r="C2480" s="2">
        <v>44057.260184375002</v>
      </c>
      <c r="D2480" s="2">
        <v>44124</v>
      </c>
      <c r="E2480" s="1" t="s">
        <v>180</v>
      </c>
      <c r="G2480" s="1" t="s">
        <v>112</v>
      </c>
      <c r="H2480" s="1" t="s">
        <v>112</v>
      </c>
      <c r="I2480" s="1" t="s">
        <v>112</v>
      </c>
      <c r="J2480" s="1" t="s">
        <v>939</v>
      </c>
      <c r="K2480" s="1" t="s">
        <v>940</v>
      </c>
      <c r="L2480" s="1" t="s">
        <v>941</v>
      </c>
      <c r="M2480" s="1" t="s">
        <v>942</v>
      </c>
      <c r="N2480" s="1" t="s">
        <v>116</v>
      </c>
      <c r="O2480" s="1" t="s">
        <v>117</v>
      </c>
      <c r="P2480" s="9">
        <v>96950</v>
      </c>
      <c r="Q2480" s="1" t="s">
        <v>118</v>
      </c>
      <c r="S2480" s="1">
        <v>16702352883</v>
      </c>
      <c r="U2480" s="1">
        <v>561320</v>
      </c>
      <c r="V2480" s="1" t="s">
        <v>119</v>
      </c>
      <c r="X2480" s="1" t="s">
        <v>943</v>
      </c>
      <c r="Y2480" s="1" t="s">
        <v>944</v>
      </c>
      <c r="Z2480" s="1" t="s">
        <v>945</v>
      </c>
      <c r="AA2480" s="1" t="s">
        <v>357</v>
      </c>
      <c r="AB2480" s="1" t="s">
        <v>941</v>
      </c>
      <c r="AC2480" s="1" t="s">
        <v>942</v>
      </c>
      <c r="AD2480" s="1" t="s">
        <v>116</v>
      </c>
      <c r="AE2480" s="1" t="s">
        <v>117</v>
      </c>
      <c r="AF2480" s="9">
        <v>96950</v>
      </c>
      <c r="AG2480" s="1" t="s">
        <v>118</v>
      </c>
      <c r="AI2480" s="1">
        <v>16702352883</v>
      </c>
      <c r="AK2480" s="1" t="s">
        <v>946</v>
      </c>
      <c r="BC2480" s="1" t="str">
        <f>"35-2011.00"</f>
        <v>35-2011.00</v>
      </c>
      <c r="BD2480" s="1" t="s">
        <v>265</v>
      </c>
      <c r="BE2480" s="1" t="s">
        <v>21680</v>
      </c>
      <c r="BF2480" s="1" t="s">
        <v>21681</v>
      </c>
      <c r="BG2480" s="1">
        <v>5</v>
      </c>
      <c r="BH2480" s="1">
        <v>5</v>
      </c>
      <c r="BI2480" s="2">
        <v>44136</v>
      </c>
      <c r="BJ2480" s="2">
        <v>44500</v>
      </c>
      <c r="BK2480" s="2">
        <v>44136</v>
      </c>
      <c r="BL2480" s="2">
        <v>44500</v>
      </c>
      <c r="BM2480" s="1">
        <v>35</v>
      </c>
      <c r="BN2480" s="1">
        <v>6</v>
      </c>
      <c r="BO2480" s="1">
        <v>5</v>
      </c>
      <c r="BP2480" s="1">
        <v>6</v>
      </c>
      <c r="BQ2480" s="1">
        <v>0</v>
      </c>
      <c r="BR2480" s="1">
        <v>6</v>
      </c>
      <c r="BS2480" s="1">
        <v>6</v>
      </c>
      <c r="BT2480" s="1">
        <v>6</v>
      </c>
      <c r="BU2480" s="1" t="str">
        <f>"12:00 PM"</f>
        <v>12:00 PM</v>
      </c>
      <c r="BV2480" s="1" t="str">
        <f>"7:00 PM"</f>
        <v>7:00 PM</v>
      </c>
      <c r="BW2480" s="1" t="s">
        <v>135</v>
      </c>
      <c r="BX2480" s="1">
        <v>6</v>
      </c>
      <c r="BY2480" s="1">
        <v>6</v>
      </c>
      <c r="BZ2480" s="1" t="s">
        <v>112</v>
      </c>
      <c r="CA2480" s="1">
        <v>0</v>
      </c>
      <c r="CB2480" s="4" t="s">
        <v>21682</v>
      </c>
      <c r="CC2480" s="1" t="s">
        <v>941</v>
      </c>
      <c r="CD2480" s="1" t="s">
        <v>942</v>
      </c>
      <c r="CE2480" s="1" t="s">
        <v>116</v>
      </c>
      <c r="CF2480" s="1" t="s">
        <v>117</v>
      </c>
      <c r="CG2480" s="1">
        <v>96950</v>
      </c>
      <c r="CH2480" s="3">
        <v>7.92</v>
      </c>
      <c r="CI2480" s="3">
        <v>7.92</v>
      </c>
      <c r="CJ2480" s="3">
        <v>11.88</v>
      </c>
      <c r="CK2480" s="3">
        <v>11.88</v>
      </c>
      <c r="CL2480" s="1" t="s">
        <v>137</v>
      </c>
      <c r="CN2480" s="1" t="s">
        <v>139</v>
      </c>
      <c r="CP2480" s="1" t="s">
        <v>112</v>
      </c>
      <c r="CQ2480" s="1" t="s">
        <v>111</v>
      </c>
      <c r="CR2480" s="1" t="s">
        <v>112</v>
      </c>
      <c r="CS2480" s="1" t="s">
        <v>111</v>
      </c>
      <c r="CT2480" s="1" t="s">
        <v>111</v>
      </c>
      <c r="CU2480" s="1" t="s">
        <v>111</v>
      </c>
      <c r="CV2480" s="1" t="s">
        <v>138</v>
      </c>
      <c r="CW2480" s="1" t="s">
        <v>138</v>
      </c>
      <c r="CX2480" s="1">
        <v>16702352883</v>
      </c>
      <c r="CY2480" s="1" t="s">
        <v>946</v>
      </c>
      <c r="CZ2480" s="1" t="s">
        <v>138</v>
      </c>
      <c r="DA2480" s="1" t="s">
        <v>111</v>
      </c>
      <c r="DB2480" s="1" t="s">
        <v>112</v>
      </c>
    </row>
    <row r="2481" spans="1:111" ht="15.6" customHeight="1" x14ac:dyDescent="0.25">
      <c r="A2481" s="1" t="s">
        <v>21683</v>
      </c>
      <c r="B2481" s="1" t="s">
        <v>238</v>
      </c>
      <c r="C2481" s="2">
        <v>44053.003696296299</v>
      </c>
      <c r="D2481" s="2">
        <v>44113</v>
      </c>
      <c r="E2481" s="1" t="s">
        <v>110</v>
      </c>
      <c r="F2481" s="2">
        <v>44104.833333333336</v>
      </c>
      <c r="G2481" s="1" t="s">
        <v>111</v>
      </c>
      <c r="H2481" s="1" t="s">
        <v>112</v>
      </c>
      <c r="I2481" s="1" t="s">
        <v>112</v>
      </c>
      <c r="J2481" s="1" t="s">
        <v>6589</v>
      </c>
      <c r="K2481" s="1" t="s">
        <v>6590</v>
      </c>
      <c r="L2481" s="1" t="s">
        <v>6591</v>
      </c>
      <c r="M2481" s="1" t="s">
        <v>624</v>
      </c>
      <c r="N2481" s="1" t="s">
        <v>116</v>
      </c>
      <c r="O2481" s="1" t="s">
        <v>117</v>
      </c>
      <c r="P2481" s="9">
        <v>96950</v>
      </c>
      <c r="Q2481" s="1" t="s">
        <v>118</v>
      </c>
      <c r="S2481" s="1">
        <v>16702359241</v>
      </c>
      <c r="U2481" s="1">
        <v>72251</v>
      </c>
      <c r="V2481" s="1" t="s">
        <v>119</v>
      </c>
      <c r="X2481" s="1" t="s">
        <v>621</v>
      </c>
      <c r="Y2481" s="1" t="s">
        <v>622</v>
      </c>
      <c r="AA2481" s="1" t="s">
        <v>387</v>
      </c>
      <c r="AB2481" s="1" t="s">
        <v>6591</v>
      </c>
      <c r="AC2481" s="1" t="s">
        <v>624</v>
      </c>
      <c r="AD2481" s="1" t="s">
        <v>116</v>
      </c>
      <c r="AE2481" s="1" t="s">
        <v>117</v>
      </c>
      <c r="AF2481" s="9">
        <v>96950</v>
      </c>
      <c r="AG2481" s="1" t="s">
        <v>118</v>
      </c>
      <c r="AI2481" s="1">
        <v>16702359241</v>
      </c>
      <c r="AK2481" s="1" t="s">
        <v>620</v>
      </c>
      <c r="BC2481" s="1" t="str">
        <f>"11-9051.00"</f>
        <v>11-9051.00</v>
      </c>
      <c r="BD2481" s="1" t="s">
        <v>2101</v>
      </c>
      <c r="BE2481" s="1" t="s">
        <v>21684</v>
      </c>
      <c r="BF2481" s="1" t="s">
        <v>6359</v>
      </c>
      <c r="BG2481" s="1">
        <v>1</v>
      </c>
      <c r="BH2481" s="1">
        <v>1</v>
      </c>
      <c r="BI2481" s="2">
        <v>44106</v>
      </c>
      <c r="BJ2481" s="2">
        <v>45200</v>
      </c>
      <c r="BK2481" s="2">
        <v>44113</v>
      </c>
      <c r="BL2481" s="2">
        <v>45200</v>
      </c>
      <c r="BM2481" s="1">
        <v>35</v>
      </c>
      <c r="BN2481" s="1">
        <v>0</v>
      </c>
      <c r="BO2481" s="1">
        <v>7</v>
      </c>
      <c r="BP2481" s="1">
        <v>7</v>
      </c>
      <c r="BQ2481" s="1">
        <v>7</v>
      </c>
      <c r="BR2481" s="1">
        <v>7</v>
      </c>
      <c r="BS2481" s="1">
        <v>7</v>
      </c>
      <c r="BT2481" s="1">
        <v>0</v>
      </c>
      <c r="BU2481" s="1" t="str">
        <f>"9:00 AM"</f>
        <v>9:00 AM</v>
      </c>
      <c r="BV2481" s="1" t="str">
        <f>"5:00 PM"</f>
        <v>5:00 PM</v>
      </c>
      <c r="BW2481" s="1" t="s">
        <v>135</v>
      </c>
      <c r="BX2481" s="1">
        <v>0</v>
      </c>
      <c r="BY2481" s="1">
        <v>12</v>
      </c>
      <c r="BZ2481" s="1" t="s">
        <v>112</v>
      </c>
      <c r="CA2481" s="1">
        <v>0</v>
      </c>
      <c r="CB2481" s="1" t="s">
        <v>21685</v>
      </c>
      <c r="CC2481" s="1" t="s">
        <v>624</v>
      </c>
      <c r="CD2481" s="1" t="s">
        <v>6591</v>
      </c>
      <c r="CE2481" s="1" t="s">
        <v>116</v>
      </c>
      <c r="CF2481" s="1" t="s">
        <v>117</v>
      </c>
      <c r="CG2481" s="1">
        <v>96950</v>
      </c>
      <c r="CH2481" s="3">
        <v>19.47</v>
      </c>
      <c r="CI2481" s="3">
        <v>19.47</v>
      </c>
      <c r="CL2481" s="1" t="s">
        <v>137</v>
      </c>
      <c r="CN2481" s="1" t="s">
        <v>139</v>
      </c>
      <c r="CP2481" s="1" t="s">
        <v>112</v>
      </c>
      <c r="CQ2481" s="1" t="s">
        <v>111</v>
      </c>
      <c r="CR2481" s="1" t="s">
        <v>112</v>
      </c>
      <c r="CS2481" s="1" t="s">
        <v>112</v>
      </c>
      <c r="CT2481" s="1" t="s">
        <v>138</v>
      </c>
      <c r="CU2481" s="1" t="s">
        <v>111</v>
      </c>
      <c r="CV2481" s="1" t="s">
        <v>138</v>
      </c>
      <c r="CW2481" s="1" t="s">
        <v>631</v>
      </c>
      <c r="CX2481" s="1">
        <v>16702359241</v>
      </c>
      <c r="CY2481" s="1" t="s">
        <v>620</v>
      </c>
      <c r="CZ2481" s="1" t="s">
        <v>138</v>
      </c>
      <c r="DA2481" s="1" t="s">
        <v>111</v>
      </c>
      <c r="DB2481" s="1" t="s">
        <v>112</v>
      </c>
    </row>
    <row r="2482" spans="1:111" ht="15.6" customHeight="1" x14ac:dyDescent="0.25">
      <c r="A2482" s="1" t="s">
        <v>21689</v>
      </c>
      <c r="B2482" s="1" t="s">
        <v>238</v>
      </c>
      <c r="C2482" s="2">
        <v>44062.079768750002</v>
      </c>
      <c r="D2482" s="2">
        <v>44134</v>
      </c>
      <c r="E2482" s="1" t="s">
        <v>180</v>
      </c>
      <c r="G2482" s="1" t="s">
        <v>111</v>
      </c>
      <c r="H2482" s="1" t="s">
        <v>112</v>
      </c>
      <c r="I2482" s="1" t="s">
        <v>112</v>
      </c>
      <c r="J2482" s="1" t="s">
        <v>8873</v>
      </c>
      <c r="L2482" s="1" t="s">
        <v>8874</v>
      </c>
      <c r="N2482" s="1" t="s">
        <v>116</v>
      </c>
      <c r="O2482" s="1" t="s">
        <v>117</v>
      </c>
      <c r="P2482" s="9">
        <v>96950</v>
      </c>
      <c r="Q2482" s="1" t="s">
        <v>118</v>
      </c>
      <c r="S2482" s="1">
        <v>16702342362</v>
      </c>
      <c r="U2482" s="1">
        <v>541330</v>
      </c>
      <c r="V2482" s="1" t="s">
        <v>119</v>
      </c>
      <c r="X2482" s="1" t="s">
        <v>8875</v>
      </c>
      <c r="Y2482" s="1" t="s">
        <v>21690</v>
      </c>
      <c r="Z2482" s="1" t="s">
        <v>21691</v>
      </c>
      <c r="AA2482" s="1" t="s">
        <v>171</v>
      </c>
      <c r="AB2482" s="1" t="s">
        <v>21692</v>
      </c>
      <c r="AC2482" s="1" t="s">
        <v>16154</v>
      </c>
      <c r="AD2482" s="1" t="s">
        <v>879</v>
      </c>
      <c r="AE2482" s="1" t="s">
        <v>117</v>
      </c>
      <c r="AF2482" s="9">
        <v>96950</v>
      </c>
      <c r="AG2482" s="1" t="s">
        <v>118</v>
      </c>
      <c r="AI2482" s="1">
        <v>16702342362</v>
      </c>
      <c r="AK2482" s="1" t="s">
        <v>8879</v>
      </c>
      <c r="AL2482" s="1" t="s">
        <v>653</v>
      </c>
      <c r="AM2482" s="1" t="s">
        <v>1614</v>
      </c>
      <c r="AN2482" s="1" t="s">
        <v>3351</v>
      </c>
      <c r="AO2482" s="1" t="s">
        <v>1801</v>
      </c>
      <c r="AP2482" s="1" t="s">
        <v>6217</v>
      </c>
      <c r="AQ2482" s="1" t="s">
        <v>6218</v>
      </c>
      <c r="AR2482" s="1" t="s">
        <v>6219</v>
      </c>
      <c r="AS2482" s="1" t="s">
        <v>691</v>
      </c>
      <c r="AT2482" s="9">
        <v>96910</v>
      </c>
      <c r="AU2482" s="1" t="s">
        <v>118</v>
      </c>
      <c r="AW2482" s="1">
        <v>16714779084</v>
      </c>
      <c r="AY2482" s="1" t="s">
        <v>21693</v>
      </c>
      <c r="AZ2482" s="1" t="s">
        <v>6221</v>
      </c>
      <c r="BA2482" s="1" t="s">
        <v>691</v>
      </c>
      <c r="BB2482" s="1" t="s">
        <v>21694</v>
      </c>
      <c r="BC2482" s="1" t="str">
        <f>"51-9061.00"</f>
        <v>51-9061.00</v>
      </c>
      <c r="BD2482" s="1" t="s">
        <v>21695</v>
      </c>
      <c r="BE2482" s="1" t="s">
        <v>21696</v>
      </c>
      <c r="BF2482" s="1" t="s">
        <v>21697</v>
      </c>
      <c r="BG2482" s="1">
        <v>1</v>
      </c>
      <c r="BH2482" s="1">
        <v>1</v>
      </c>
      <c r="BI2482" s="2">
        <v>44105</v>
      </c>
      <c r="BJ2482" s="2">
        <v>45199</v>
      </c>
      <c r="BK2482" s="2">
        <v>44134</v>
      </c>
      <c r="BL2482" s="2">
        <v>45199</v>
      </c>
      <c r="BM2482" s="1">
        <v>35</v>
      </c>
      <c r="BN2482" s="1">
        <v>0</v>
      </c>
      <c r="BO2482" s="1">
        <v>7</v>
      </c>
      <c r="BP2482" s="1">
        <v>7</v>
      </c>
      <c r="BQ2482" s="1">
        <v>7</v>
      </c>
      <c r="BR2482" s="1">
        <v>7</v>
      </c>
      <c r="BS2482" s="1">
        <v>7</v>
      </c>
      <c r="BT2482" s="1">
        <v>0</v>
      </c>
      <c r="BU2482" s="1" t="str">
        <f>"9:00 AM"</f>
        <v>9:00 AM</v>
      </c>
      <c r="BV2482" s="1" t="str">
        <f>"5:00 PM"</f>
        <v>5:00 PM</v>
      </c>
      <c r="BW2482" s="1" t="s">
        <v>135</v>
      </c>
      <c r="BX2482" s="1">
        <v>0</v>
      </c>
      <c r="BY2482" s="1">
        <v>18</v>
      </c>
      <c r="BZ2482" s="1" t="s">
        <v>112</v>
      </c>
      <c r="CA2482" s="1">
        <v>0</v>
      </c>
      <c r="CB2482" s="4" t="s">
        <v>21698</v>
      </c>
      <c r="CC2482" s="1" t="s">
        <v>21699</v>
      </c>
      <c r="CD2482" s="1" t="s">
        <v>863</v>
      </c>
      <c r="CE2482" s="1" t="s">
        <v>167</v>
      </c>
      <c r="CF2482" s="1" t="s">
        <v>117</v>
      </c>
      <c r="CG2482" s="1">
        <v>96950</v>
      </c>
      <c r="CH2482" s="3">
        <v>16.760000000000002</v>
      </c>
      <c r="CI2482" s="3">
        <v>16.760000000000002</v>
      </c>
      <c r="CJ2482" s="3">
        <v>25.14</v>
      </c>
      <c r="CK2482" s="3">
        <v>25.14</v>
      </c>
      <c r="CL2482" s="1" t="s">
        <v>137</v>
      </c>
      <c r="CM2482" s="1" t="s">
        <v>138</v>
      </c>
      <c r="CN2482" s="1" t="s">
        <v>139</v>
      </c>
      <c r="CP2482" s="1" t="s">
        <v>112</v>
      </c>
      <c r="CQ2482" s="1" t="s">
        <v>111</v>
      </c>
      <c r="CR2482" s="1" t="s">
        <v>112</v>
      </c>
      <c r="CS2482" s="1" t="s">
        <v>111</v>
      </c>
      <c r="CT2482" s="1" t="s">
        <v>138</v>
      </c>
      <c r="CU2482" s="1" t="s">
        <v>111</v>
      </c>
      <c r="CV2482" s="1" t="s">
        <v>138</v>
      </c>
      <c r="CW2482" s="1" t="s">
        <v>21700</v>
      </c>
      <c r="CX2482" s="1">
        <v>16702342362</v>
      </c>
      <c r="CY2482" s="1" t="s">
        <v>8879</v>
      </c>
      <c r="CZ2482" s="1" t="s">
        <v>8892</v>
      </c>
      <c r="DA2482" s="1" t="s">
        <v>111</v>
      </c>
      <c r="DB2482" s="1" t="s">
        <v>112</v>
      </c>
    </row>
    <row r="2483" spans="1:111" ht="15.6" customHeight="1" x14ac:dyDescent="0.25">
      <c r="A2483" s="1" t="s">
        <v>21701</v>
      </c>
      <c r="B2483" s="1" t="s">
        <v>238</v>
      </c>
      <c r="C2483" s="2">
        <v>44137.781254629626</v>
      </c>
      <c r="D2483" s="2">
        <v>44169</v>
      </c>
      <c r="E2483" s="1" t="s">
        <v>110</v>
      </c>
      <c r="F2483" s="2">
        <v>44103.833333333336</v>
      </c>
      <c r="G2483" s="1" t="s">
        <v>112</v>
      </c>
      <c r="H2483" s="1" t="s">
        <v>112</v>
      </c>
      <c r="I2483" s="1" t="s">
        <v>112</v>
      </c>
      <c r="J2483" s="1" t="s">
        <v>843</v>
      </c>
      <c r="K2483" s="1" t="s">
        <v>844</v>
      </c>
      <c r="L2483" s="1" t="s">
        <v>845</v>
      </c>
      <c r="M2483" s="1" t="s">
        <v>846</v>
      </c>
      <c r="N2483" s="1" t="s">
        <v>847</v>
      </c>
      <c r="O2483" s="1" t="s">
        <v>117</v>
      </c>
      <c r="P2483" s="9">
        <v>96951</v>
      </c>
      <c r="Q2483" s="1" t="s">
        <v>118</v>
      </c>
      <c r="R2483" s="1" t="s">
        <v>117</v>
      </c>
      <c r="S2483" s="1">
        <v>16705320350</v>
      </c>
      <c r="U2483" s="1">
        <v>445110</v>
      </c>
      <c r="V2483" s="1" t="s">
        <v>119</v>
      </c>
      <c r="X2483" s="1" t="s">
        <v>772</v>
      </c>
      <c r="Y2483" s="1" t="s">
        <v>848</v>
      </c>
      <c r="Z2483" s="1" t="s">
        <v>849</v>
      </c>
      <c r="AA2483" s="1" t="s">
        <v>403</v>
      </c>
      <c r="AB2483" s="1" t="s">
        <v>845</v>
      </c>
      <c r="AC2483" s="1" t="s">
        <v>846</v>
      </c>
      <c r="AD2483" s="1" t="s">
        <v>847</v>
      </c>
      <c r="AE2483" s="1" t="s">
        <v>117</v>
      </c>
      <c r="AF2483" s="9">
        <v>96951</v>
      </c>
      <c r="AG2483" s="1" t="s">
        <v>118</v>
      </c>
      <c r="AH2483" s="1" t="s">
        <v>117</v>
      </c>
      <c r="AI2483" s="1">
        <v>16705320350</v>
      </c>
      <c r="AK2483" s="1" t="s">
        <v>21702</v>
      </c>
      <c r="BC2483" s="1" t="str">
        <f>"51-9198.00"</f>
        <v>51-9198.00</v>
      </c>
      <c r="BD2483" s="1" t="s">
        <v>1924</v>
      </c>
      <c r="BE2483" s="1" t="s">
        <v>21703</v>
      </c>
      <c r="BF2483" s="1" t="s">
        <v>15514</v>
      </c>
      <c r="BG2483" s="1">
        <v>1</v>
      </c>
      <c r="BH2483" s="1">
        <v>1</v>
      </c>
      <c r="BI2483" s="2">
        <v>44105</v>
      </c>
      <c r="BJ2483" s="2">
        <v>44469</v>
      </c>
      <c r="BK2483" s="2">
        <v>44172</v>
      </c>
      <c r="BL2483" s="2">
        <v>44469</v>
      </c>
      <c r="BM2483" s="1">
        <v>40</v>
      </c>
      <c r="BN2483" s="1">
        <v>0</v>
      </c>
      <c r="BO2483" s="1">
        <v>8</v>
      </c>
      <c r="BP2483" s="1">
        <v>8</v>
      </c>
      <c r="BQ2483" s="1">
        <v>8</v>
      </c>
      <c r="BR2483" s="1">
        <v>8</v>
      </c>
      <c r="BS2483" s="1">
        <v>8</v>
      </c>
      <c r="BT2483" s="1">
        <v>0</v>
      </c>
      <c r="BU2483" s="1" t="str">
        <f>"8:00 AM"</f>
        <v>8:00 AM</v>
      </c>
      <c r="BV2483" s="1" t="str">
        <f>"5:00 PM"</f>
        <v>5:00 PM</v>
      </c>
      <c r="BW2483" s="1" t="s">
        <v>230</v>
      </c>
      <c r="BX2483" s="1">
        <v>0</v>
      </c>
      <c r="BY2483" s="1">
        <v>0</v>
      </c>
      <c r="BZ2483" s="1" t="s">
        <v>112</v>
      </c>
      <c r="CA2483" s="1">
        <v>0</v>
      </c>
      <c r="CB2483" s="1" t="s">
        <v>17174</v>
      </c>
      <c r="CC2483" s="1" t="s">
        <v>845</v>
      </c>
      <c r="CD2483" s="1" t="s">
        <v>11484</v>
      </c>
      <c r="CE2483" s="1" t="s">
        <v>847</v>
      </c>
      <c r="CF2483" s="1" t="s">
        <v>117</v>
      </c>
      <c r="CG2483" s="1">
        <v>96951</v>
      </c>
      <c r="CH2483" s="3">
        <v>7.54</v>
      </c>
      <c r="CI2483" s="3">
        <v>7.54</v>
      </c>
      <c r="CJ2483" s="3">
        <v>11.31</v>
      </c>
      <c r="CK2483" s="3">
        <v>11.31</v>
      </c>
      <c r="CL2483" s="1" t="s">
        <v>137</v>
      </c>
      <c r="CM2483" s="1" t="s">
        <v>362</v>
      </c>
      <c r="CN2483" s="1" t="s">
        <v>139</v>
      </c>
      <c r="CP2483" s="1" t="s">
        <v>112</v>
      </c>
      <c r="CQ2483" s="1" t="s">
        <v>111</v>
      </c>
      <c r="CR2483" s="1" t="s">
        <v>111</v>
      </c>
      <c r="CS2483" s="1" t="s">
        <v>111</v>
      </c>
      <c r="CT2483" s="1" t="s">
        <v>111</v>
      </c>
      <c r="CU2483" s="1" t="s">
        <v>111</v>
      </c>
      <c r="CV2483" s="1" t="s">
        <v>111</v>
      </c>
      <c r="CW2483" s="1" t="s">
        <v>11485</v>
      </c>
      <c r="CX2483" s="1">
        <v>16705320350</v>
      </c>
      <c r="CY2483" s="1" t="s">
        <v>850</v>
      </c>
      <c r="CZ2483" s="1" t="s">
        <v>858</v>
      </c>
      <c r="DA2483" s="1" t="s">
        <v>111</v>
      </c>
      <c r="DB2483" s="1" t="s">
        <v>112</v>
      </c>
    </row>
    <row r="2484" spans="1:111" ht="15.6" customHeight="1" x14ac:dyDescent="0.25">
      <c r="A2484" s="1" t="s">
        <v>21704</v>
      </c>
      <c r="B2484" s="1" t="s">
        <v>238</v>
      </c>
      <c r="C2484" s="2">
        <v>44125.870067361109</v>
      </c>
      <c r="D2484" s="2">
        <v>44173</v>
      </c>
      <c r="E2484" s="1" t="s">
        <v>180</v>
      </c>
      <c r="G2484" s="1" t="s">
        <v>112</v>
      </c>
      <c r="H2484" s="1" t="s">
        <v>112</v>
      </c>
      <c r="I2484" s="1" t="s">
        <v>112</v>
      </c>
      <c r="J2484" s="1" t="s">
        <v>3494</v>
      </c>
      <c r="K2484" s="1" t="s">
        <v>4467</v>
      </c>
      <c r="L2484" s="1" t="s">
        <v>3502</v>
      </c>
      <c r="M2484" s="1" t="s">
        <v>4469</v>
      </c>
      <c r="N2484" s="1" t="s">
        <v>863</v>
      </c>
      <c r="O2484" s="1" t="s">
        <v>117</v>
      </c>
      <c r="P2484" s="9">
        <v>96950</v>
      </c>
      <c r="Q2484" s="1" t="s">
        <v>118</v>
      </c>
      <c r="R2484" s="1" t="s">
        <v>168</v>
      </c>
      <c r="S2484" s="1">
        <v>16702342253</v>
      </c>
      <c r="U2484" s="1">
        <v>72251</v>
      </c>
      <c r="V2484" s="1" t="s">
        <v>119</v>
      </c>
      <c r="X2484" s="1" t="s">
        <v>3499</v>
      </c>
      <c r="Y2484" s="1" t="s">
        <v>3500</v>
      </c>
      <c r="Z2484" s="1" t="s">
        <v>3501</v>
      </c>
      <c r="AA2484" s="1" t="s">
        <v>2875</v>
      </c>
      <c r="AB2484" s="1" t="s">
        <v>3502</v>
      </c>
      <c r="AC2484" s="1" t="s">
        <v>3497</v>
      </c>
      <c r="AD2484" s="1" t="s">
        <v>863</v>
      </c>
      <c r="AE2484" s="1" t="s">
        <v>117</v>
      </c>
      <c r="AF2484" s="9">
        <v>96950</v>
      </c>
      <c r="AG2484" s="1" t="s">
        <v>118</v>
      </c>
      <c r="AH2484" s="1" t="s">
        <v>138</v>
      </c>
      <c r="AI2484" s="1">
        <v>16702852253</v>
      </c>
      <c r="AK2484" s="1" t="s">
        <v>3503</v>
      </c>
      <c r="BC2484" s="1" t="str">
        <f>"35-2014.00"</f>
        <v>35-2014.00</v>
      </c>
      <c r="BD2484" s="1" t="s">
        <v>152</v>
      </c>
      <c r="BE2484" s="1" t="s">
        <v>21705</v>
      </c>
      <c r="BF2484" s="1" t="s">
        <v>229</v>
      </c>
      <c r="BG2484" s="1">
        <v>1</v>
      </c>
      <c r="BH2484" s="1">
        <v>1</v>
      </c>
      <c r="BI2484" s="2">
        <v>44134</v>
      </c>
      <c r="BJ2484" s="2">
        <v>44498</v>
      </c>
      <c r="BK2484" s="2">
        <v>44173</v>
      </c>
      <c r="BL2484" s="2">
        <v>44498</v>
      </c>
      <c r="BM2484" s="1">
        <v>35</v>
      </c>
      <c r="BN2484" s="1">
        <v>0</v>
      </c>
      <c r="BO2484" s="1">
        <v>6</v>
      </c>
      <c r="BP2484" s="1">
        <v>6</v>
      </c>
      <c r="BQ2484" s="1">
        <v>6</v>
      </c>
      <c r="BR2484" s="1">
        <v>5</v>
      </c>
      <c r="BS2484" s="1">
        <v>6</v>
      </c>
      <c r="BT2484" s="1">
        <v>6</v>
      </c>
      <c r="BU2484" s="1" t="str">
        <f>"4:30 AM"</f>
        <v>4:30 AM</v>
      </c>
      <c r="BV2484" s="1" t="str">
        <f>"1:00 PM"</f>
        <v>1:00 PM</v>
      </c>
      <c r="BW2484" s="1" t="s">
        <v>230</v>
      </c>
      <c r="BX2484" s="1">
        <v>0</v>
      </c>
      <c r="BY2484" s="1">
        <v>12</v>
      </c>
      <c r="BZ2484" s="1" t="s">
        <v>112</v>
      </c>
      <c r="CA2484" s="1">
        <v>0</v>
      </c>
      <c r="CB2484" s="1" t="s">
        <v>21706</v>
      </c>
      <c r="CC2484" s="1" t="s">
        <v>21707</v>
      </c>
      <c r="CD2484" s="1" t="s">
        <v>4469</v>
      </c>
      <c r="CE2484" s="1" t="s">
        <v>863</v>
      </c>
      <c r="CF2484" s="1" t="s">
        <v>117</v>
      </c>
      <c r="CG2484" s="1">
        <v>96950</v>
      </c>
      <c r="CH2484" s="3">
        <v>10.68</v>
      </c>
      <c r="CI2484" s="3">
        <v>10.68</v>
      </c>
      <c r="CJ2484" s="3">
        <v>16.02</v>
      </c>
      <c r="CK2484" s="3">
        <v>16.02</v>
      </c>
      <c r="CL2484" s="1" t="s">
        <v>137</v>
      </c>
      <c r="CM2484" s="1" t="s">
        <v>168</v>
      </c>
      <c r="CN2484" s="1" t="s">
        <v>139</v>
      </c>
      <c r="CP2484" s="1" t="s">
        <v>112</v>
      </c>
      <c r="CQ2484" s="1" t="s">
        <v>111</v>
      </c>
      <c r="CR2484" s="1" t="s">
        <v>112</v>
      </c>
      <c r="CS2484" s="1" t="s">
        <v>111</v>
      </c>
      <c r="CT2484" s="1" t="s">
        <v>138</v>
      </c>
      <c r="CU2484" s="1" t="s">
        <v>111</v>
      </c>
      <c r="CV2484" s="1" t="s">
        <v>138</v>
      </c>
      <c r="CW2484" s="1" t="s">
        <v>4473</v>
      </c>
      <c r="CX2484" s="1">
        <v>16702852253</v>
      </c>
      <c r="CY2484" s="1" t="s">
        <v>3503</v>
      </c>
      <c r="CZ2484" s="1" t="s">
        <v>380</v>
      </c>
      <c r="DA2484" s="1" t="s">
        <v>111</v>
      </c>
      <c r="DB2484" s="1" t="s">
        <v>112</v>
      </c>
    </row>
    <row r="2485" spans="1:111" ht="15.6" customHeight="1" x14ac:dyDescent="0.25">
      <c r="A2485" s="1" t="s">
        <v>21726</v>
      </c>
      <c r="B2485" s="1" t="s">
        <v>238</v>
      </c>
      <c r="C2485" s="2">
        <v>44084.371528703705</v>
      </c>
      <c r="D2485" s="2">
        <v>44169</v>
      </c>
      <c r="E2485" s="1" t="s">
        <v>180</v>
      </c>
      <c r="G2485" s="1" t="s">
        <v>112</v>
      </c>
      <c r="H2485" s="1" t="s">
        <v>112</v>
      </c>
      <c r="I2485" s="1" t="s">
        <v>112</v>
      </c>
      <c r="J2485" s="1" t="s">
        <v>351</v>
      </c>
      <c r="K2485" s="1" t="s">
        <v>138</v>
      </c>
      <c r="L2485" s="1" t="s">
        <v>353</v>
      </c>
      <c r="M2485" s="1" t="s">
        <v>352</v>
      </c>
      <c r="N2485" s="1" t="s">
        <v>116</v>
      </c>
      <c r="O2485" s="1" t="s">
        <v>117</v>
      </c>
      <c r="P2485" s="9">
        <v>96950</v>
      </c>
      <c r="Q2485" s="1" t="s">
        <v>118</v>
      </c>
      <c r="R2485" s="1" t="s">
        <v>138</v>
      </c>
      <c r="S2485" s="1">
        <v>16702873622</v>
      </c>
      <c r="U2485" s="1">
        <v>812112</v>
      </c>
      <c r="V2485" s="1" t="s">
        <v>119</v>
      </c>
      <c r="X2485" s="1" t="s">
        <v>354</v>
      </c>
      <c r="Y2485" s="1" t="s">
        <v>355</v>
      </c>
      <c r="Z2485" s="1" t="s">
        <v>356</v>
      </c>
      <c r="AA2485" s="1" t="s">
        <v>357</v>
      </c>
      <c r="AB2485" s="1" t="s">
        <v>353</v>
      </c>
      <c r="AC2485" s="1" t="s">
        <v>352</v>
      </c>
      <c r="AD2485" s="1" t="s">
        <v>116</v>
      </c>
      <c r="AE2485" s="1" t="s">
        <v>117</v>
      </c>
      <c r="AF2485" s="9">
        <v>96950</v>
      </c>
      <c r="AG2485" s="1" t="s">
        <v>118</v>
      </c>
      <c r="AH2485" s="1" t="s">
        <v>138</v>
      </c>
      <c r="AI2485" s="1">
        <v>16702873622</v>
      </c>
      <c r="AK2485" s="1" t="s">
        <v>358</v>
      </c>
      <c r="BC2485" s="1" t="str">
        <f>"37-2011.00"</f>
        <v>37-2011.00</v>
      </c>
      <c r="BD2485" s="1" t="s">
        <v>676</v>
      </c>
      <c r="BE2485" s="1" t="s">
        <v>21727</v>
      </c>
      <c r="BF2485" s="1" t="s">
        <v>7280</v>
      </c>
      <c r="BG2485" s="1">
        <v>2</v>
      </c>
      <c r="BH2485" s="1">
        <v>2</v>
      </c>
      <c r="BI2485" s="2">
        <v>44105</v>
      </c>
      <c r="BJ2485" s="2">
        <v>44469</v>
      </c>
      <c r="BK2485" s="2">
        <v>44169</v>
      </c>
      <c r="BL2485" s="2">
        <v>44469</v>
      </c>
      <c r="BM2485" s="1">
        <v>40</v>
      </c>
      <c r="BN2485" s="1">
        <v>0</v>
      </c>
      <c r="BO2485" s="1">
        <v>8</v>
      </c>
      <c r="BP2485" s="1">
        <v>8</v>
      </c>
      <c r="BQ2485" s="1">
        <v>8</v>
      </c>
      <c r="BR2485" s="1">
        <v>8</v>
      </c>
      <c r="BS2485" s="1">
        <v>8</v>
      </c>
      <c r="BT2485" s="1">
        <v>0</v>
      </c>
      <c r="BU2485" s="1" t="str">
        <f>"8:00 AM"</f>
        <v>8:00 AM</v>
      </c>
      <c r="BV2485" s="1" t="str">
        <f>"5:00 PM"</f>
        <v>5:00 PM</v>
      </c>
      <c r="BW2485" s="1" t="s">
        <v>135</v>
      </c>
      <c r="BX2485" s="1">
        <v>0</v>
      </c>
      <c r="BY2485" s="1">
        <v>0</v>
      </c>
      <c r="BZ2485" s="1" t="s">
        <v>112</v>
      </c>
      <c r="CA2485" s="1">
        <v>0</v>
      </c>
      <c r="CB2485" s="1" t="s">
        <v>21728</v>
      </c>
      <c r="CC2485" s="1" t="s">
        <v>353</v>
      </c>
      <c r="CD2485" s="1" t="s">
        <v>138</v>
      </c>
      <c r="CE2485" s="1" t="s">
        <v>116</v>
      </c>
      <c r="CF2485" s="1" t="s">
        <v>117</v>
      </c>
      <c r="CG2485" s="1">
        <v>96950</v>
      </c>
      <c r="CH2485" s="3">
        <v>10.42</v>
      </c>
      <c r="CI2485" s="3">
        <v>10.42</v>
      </c>
      <c r="CJ2485" s="3">
        <v>15.63</v>
      </c>
      <c r="CK2485" s="3">
        <v>15.63</v>
      </c>
      <c r="CL2485" s="1" t="s">
        <v>137</v>
      </c>
      <c r="CM2485" s="1" t="s">
        <v>138</v>
      </c>
      <c r="CN2485" s="1" t="s">
        <v>139</v>
      </c>
      <c r="CP2485" s="1" t="s">
        <v>112</v>
      </c>
      <c r="CQ2485" s="1" t="s">
        <v>111</v>
      </c>
      <c r="CR2485" s="1" t="s">
        <v>112</v>
      </c>
      <c r="CS2485" s="1" t="s">
        <v>111</v>
      </c>
      <c r="CT2485" s="1" t="s">
        <v>138</v>
      </c>
      <c r="CU2485" s="1" t="s">
        <v>111</v>
      </c>
      <c r="CV2485" s="1" t="s">
        <v>138</v>
      </c>
      <c r="CW2485" s="1" t="s">
        <v>138</v>
      </c>
      <c r="CX2485" s="1">
        <v>16702873622</v>
      </c>
      <c r="CY2485" s="1" t="s">
        <v>358</v>
      </c>
      <c r="CZ2485" s="1" t="s">
        <v>138</v>
      </c>
      <c r="DA2485" s="1" t="s">
        <v>111</v>
      </c>
      <c r="DB2485" s="1" t="s">
        <v>112</v>
      </c>
    </row>
    <row r="2486" spans="1:111" ht="15.6" customHeight="1" x14ac:dyDescent="0.25">
      <c r="A2486" s="1" t="s">
        <v>21736</v>
      </c>
      <c r="B2486" s="1" t="s">
        <v>238</v>
      </c>
      <c r="C2486" s="2">
        <v>44065.36664537037</v>
      </c>
      <c r="D2486" s="2">
        <v>44152</v>
      </c>
      <c r="E2486" s="1" t="s">
        <v>180</v>
      </c>
      <c r="G2486" s="1" t="s">
        <v>112</v>
      </c>
      <c r="H2486" s="1" t="s">
        <v>112</v>
      </c>
      <c r="I2486" s="1" t="s">
        <v>112</v>
      </c>
      <c r="J2486" s="1" t="s">
        <v>595</v>
      </c>
      <c r="L2486" s="1" t="s">
        <v>596</v>
      </c>
      <c r="M2486" s="1" t="s">
        <v>597</v>
      </c>
      <c r="N2486" s="1" t="s">
        <v>167</v>
      </c>
      <c r="O2486" s="1" t="s">
        <v>117</v>
      </c>
      <c r="P2486" s="9">
        <v>96950</v>
      </c>
      <c r="Q2486" s="1" t="s">
        <v>118</v>
      </c>
      <c r="S2486" s="1">
        <v>16702348106</v>
      </c>
      <c r="U2486" s="1">
        <v>23622</v>
      </c>
      <c r="V2486" s="1" t="s">
        <v>119</v>
      </c>
      <c r="X2486" s="1" t="s">
        <v>598</v>
      </c>
      <c r="Y2486" s="1" t="s">
        <v>599</v>
      </c>
      <c r="AA2486" s="1" t="s">
        <v>962</v>
      </c>
      <c r="AB2486" s="1" t="s">
        <v>596</v>
      </c>
      <c r="AC2486" s="1" t="s">
        <v>597</v>
      </c>
      <c r="AD2486" s="1" t="s">
        <v>116</v>
      </c>
      <c r="AE2486" s="1" t="s">
        <v>117</v>
      </c>
      <c r="AF2486" s="9">
        <v>96950</v>
      </c>
      <c r="AG2486" s="1" t="s">
        <v>118</v>
      </c>
      <c r="AI2486" s="1">
        <v>16702348106</v>
      </c>
      <c r="AK2486" s="1" t="s">
        <v>601</v>
      </c>
      <c r="BC2486" s="1" t="str">
        <f>"49-3042.00"</f>
        <v>49-3042.00</v>
      </c>
      <c r="BD2486" s="1" t="s">
        <v>1089</v>
      </c>
      <c r="BE2486" s="1" t="s">
        <v>14673</v>
      </c>
      <c r="BF2486" s="1" t="s">
        <v>6679</v>
      </c>
      <c r="BG2486" s="1">
        <v>2</v>
      </c>
      <c r="BH2486" s="1">
        <v>2</v>
      </c>
      <c r="BI2486" s="2">
        <v>44105</v>
      </c>
      <c r="BJ2486" s="2">
        <v>44469</v>
      </c>
      <c r="BK2486" s="2">
        <v>44152</v>
      </c>
      <c r="BL2486" s="2">
        <v>44469</v>
      </c>
      <c r="BM2486" s="1">
        <v>40</v>
      </c>
      <c r="BN2486" s="1">
        <v>0</v>
      </c>
      <c r="BO2486" s="1">
        <v>8</v>
      </c>
      <c r="BP2486" s="1">
        <v>8</v>
      </c>
      <c r="BQ2486" s="1">
        <v>8</v>
      </c>
      <c r="BR2486" s="1">
        <v>8</v>
      </c>
      <c r="BS2486" s="1">
        <v>8</v>
      </c>
      <c r="BT2486" s="1">
        <v>0</v>
      </c>
      <c r="BU2486" s="1" t="str">
        <f>"8:00 AM"</f>
        <v>8:00 AM</v>
      </c>
      <c r="BV2486" s="1" t="str">
        <f>"5:00 PM"</f>
        <v>5:00 PM</v>
      </c>
      <c r="BW2486" s="1" t="s">
        <v>230</v>
      </c>
      <c r="BX2486" s="1">
        <v>0</v>
      </c>
      <c r="BY2486" s="1">
        <v>24</v>
      </c>
      <c r="BZ2486" s="1" t="s">
        <v>112</v>
      </c>
      <c r="CA2486" s="1">
        <v>0</v>
      </c>
      <c r="CB2486" s="4" t="s">
        <v>21737</v>
      </c>
      <c r="CC2486" s="1" t="s">
        <v>596</v>
      </c>
      <c r="CD2486" s="1" t="s">
        <v>597</v>
      </c>
      <c r="CE2486" s="1" t="s">
        <v>116</v>
      </c>
      <c r="CF2486" s="1" t="s">
        <v>117</v>
      </c>
      <c r="CG2486" s="1">
        <v>96950</v>
      </c>
      <c r="CH2486" s="3">
        <v>8.73</v>
      </c>
      <c r="CI2486" s="3">
        <v>8.73</v>
      </c>
      <c r="CJ2486" s="3">
        <v>13.1</v>
      </c>
      <c r="CK2486" s="3">
        <v>13.1</v>
      </c>
      <c r="CL2486" s="1" t="s">
        <v>137</v>
      </c>
      <c r="CN2486" s="1" t="s">
        <v>139</v>
      </c>
      <c r="CP2486" s="1" t="s">
        <v>112</v>
      </c>
      <c r="CQ2486" s="1" t="s">
        <v>111</v>
      </c>
      <c r="CR2486" s="1" t="s">
        <v>111</v>
      </c>
      <c r="CS2486" s="1" t="s">
        <v>111</v>
      </c>
      <c r="CT2486" s="1" t="s">
        <v>138</v>
      </c>
      <c r="CU2486" s="1" t="s">
        <v>111</v>
      </c>
      <c r="CV2486" s="1" t="s">
        <v>138</v>
      </c>
      <c r="CW2486" s="1" t="s">
        <v>606</v>
      </c>
      <c r="CX2486" s="1">
        <v>16702348106</v>
      </c>
      <c r="CY2486" s="1" t="s">
        <v>601</v>
      </c>
      <c r="CZ2486" s="1" t="s">
        <v>138</v>
      </c>
      <c r="DA2486" s="1" t="s">
        <v>111</v>
      </c>
      <c r="DB2486" s="1" t="s">
        <v>112</v>
      </c>
    </row>
    <row r="2487" spans="1:111" ht="15.6" customHeight="1" x14ac:dyDescent="0.25">
      <c r="A2487" s="1" t="s">
        <v>21745</v>
      </c>
      <c r="B2487" s="1" t="s">
        <v>238</v>
      </c>
      <c r="C2487" s="2">
        <v>44050.054323495373</v>
      </c>
      <c r="D2487" s="2">
        <v>44112</v>
      </c>
      <c r="E2487" s="1" t="s">
        <v>110</v>
      </c>
      <c r="F2487" s="2">
        <v>44103.833333333336</v>
      </c>
      <c r="G2487" s="1" t="s">
        <v>112</v>
      </c>
      <c r="H2487" s="1" t="s">
        <v>112</v>
      </c>
      <c r="I2487" s="1" t="s">
        <v>112</v>
      </c>
      <c r="J2487" s="1" t="s">
        <v>5343</v>
      </c>
      <c r="L2487" s="1" t="s">
        <v>5348</v>
      </c>
      <c r="M2487" s="1" t="s">
        <v>5603</v>
      </c>
      <c r="N2487" s="1" t="s">
        <v>1759</v>
      </c>
      <c r="O2487" s="1" t="s">
        <v>117</v>
      </c>
      <c r="P2487" s="9">
        <v>96952</v>
      </c>
      <c r="Q2487" s="1" t="s">
        <v>118</v>
      </c>
      <c r="S2487" s="1">
        <v>16702345080</v>
      </c>
      <c r="U2487" s="1">
        <v>334210</v>
      </c>
      <c r="V2487" s="1" t="s">
        <v>119</v>
      </c>
      <c r="X2487" s="1" t="s">
        <v>5346</v>
      </c>
      <c r="Y2487" s="1" t="s">
        <v>5347</v>
      </c>
      <c r="AA2487" s="1" t="s">
        <v>2542</v>
      </c>
      <c r="AB2487" s="1" t="s">
        <v>5348</v>
      </c>
      <c r="AC2487" s="1" t="s">
        <v>5609</v>
      </c>
      <c r="AD2487" s="1" t="s">
        <v>1759</v>
      </c>
      <c r="AE2487" s="1" t="s">
        <v>117</v>
      </c>
      <c r="AF2487" s="9">
        <v>96952</v>
      </c>
      <c r="AG2487" s="1" t="s">
        <v>118</v>
      </c>
      <c r="AI2487" s="1">
        <v>16702345080</v>
      </c>
      <c r="AK2487" s="1" t="s">
        <v>5349</v>
      </c>
      <c r="AL2487" s="1" t="s">
        <v>653</v>
      </c>
      <c r="AM2487" s="1" t="s">
        <v>654</v>
      </c>
      <c r="AN2487" s="1" t="s">
        <v>4767</v>
      </c>
      <c r="AO2487" s="1" t="s">
        <v>656</v>
      </c>
      <c r="AP2487" s="1" t="s">
        <v>9776</v>
      </c>
      <c r="AQ2487" s="1" t="s">
        <v>16436</v>
      </c>
      <c r="AR2487" s="1" t="s">
        <v>116</v>
      </c>
      <c r="AS2487" s="1" t="s">
        <v>117</v>
      </c>
      <c r="AT2487" s="9">
        <v>96950</v>
      </c>
      <c r="AU2487" s="1" t="s">
        <v>118</v>
      </c>
      <c r="AW2487" s="1">
        <v>16702330081</v>
      </c>
      <c r="AY2487" s="1" t="s">
        <v>659</v>
      </c>
      <c r="AZ2487" s="1" t="s">
        <v>4770</v>
      </c>
      <c r="BA2487" s="1" t="s">
        <v>117</v>
      </c>
      <c r="BB2487" s="1" t="s">
        <v>21746</v>
      </c>
      <c r="BC2487" s="1" t="str">
        <f>"49-9071.00"</f>
        <v>49-9071.00</v>
      </c>
      <c r="BD2487" s="1" t="s">
        <v>214</v>
      </c>
      <c r="BE2487" s="1" t="s">
        <v>21747</v>
      </c>
      <c r="BF2487" s="1" t="s">
        <v>1898</v>
      </c>
      <c r="BG2487" s="1">
        <v>1</v>
      </c>
      <c r="BH2487" s="1">
        <v>1</v>
      </c>
      <c r="BI2487" s="2">
        <v>44105</v>
      </c>
      <c r="BJ2487" s="2">
        <v>44469</v>
      </c>
      <c r="BK2487" s="2">
        <v>44112</v>
      </c>
      <c r="BL2487" s="2">
        <v>44469</v>
      </c>
      <c r="BM2487" s="1">
        <v>40</v>
      </c>
      <c r="BN2487" s="1">
        <v>0</v>
      </c>
      <c r="BO2487" s="1">
        <v>8</v>
      </c>
      <c r="BP2487" s="1">
        <v>8</v>
      </c>
      <c r="BQ2487" s="1">
        <v>8</v>
      </c>
      <c r="BR2487" s="1">
        <v>8</v>
      </c>
      <c r="BS2487" s="1">
        <v>8</v>
      </c>
      <c r="BT2487" s="1">
        <v>0</v>
      </c>
      <c r="BU2487" s="1" t="str">
        <f>"7:30 AM"</f>
        <v>7:30 AM</v>
      </c>
      <c r="BV2487" s="1" t="str">
        <f>"4:30 PM"</f>
        <v>4:30 PM</v>
      </c>
      <c r="BW2487" s="1" t="s">
        <v>135</v>
      </c>
      <c r="BX2487" s="1">
        <v>0</v>
      </c>
      <c r="BY2487" s="1">
        <v>12</v>
      </c>
      <c r="BZ2487" s="1" t="s">
        <v>112</v>
      </c>
      <c r="CA2487" s="1">
        <v>0</v>
      </c>
      <c r="CB2487" s="1" t="e">
        <f>- Understands THE SCADA CONTROL system and ABILITY to TROUBLESHOOT HVAC SYSTEMS IS ALSO RECOMMENDED.</f>
        <v>#NAME?</v>
      </c>
      <c r="CC2487" s="1" t="s">
        <v>5348</v>
      </c>
      <c r="CD2487" s="1" t="s">
        <v>5603</v>
      </c>
      <c r="CE2487" s="1" t="s">
        <v>1759</v>
      </c>
      <c r="CF2487" s="1" t="s">
        <v>117</v>
      </c>
      <c r="CG2487" s="1">
        <v>96952</v>
      </c>
      <c r="CH2487" s="3">
        <v>8.33</v>
      </c>
      <c r="CJ2487" s="3">
        <v>12.5</v>
      </c>
      <c r="CL2487" s="1" t="s">
        <v>137</v>
      </c>
      <c r="CM2487" s="1" t="s">
        <v>138</v>
      </c>
      <c r="CN2487" s="1" t="s">
        <v>139</v>
      </c>
      <c r="CP2487" s="1" t="s">
        <v>112</v>
      </c>
      <c r="CQ2487" s="1" t="s">
        <v>111</v>
      </c>
      <c r="CR2487" s="1" t="s">
        <v>112</v>
      </c>
      <c r="CS2487" s="1" t="s">
        <v>111</v>
      </c>
      <c r="CT2487" s="1" t="s">
        <v>138</v>
      </c>
      <c r="CU2487" s="1" t="s">
        <v>111</v>
      </c>
      <c r="CV2487" s="1" t="s">
        <v>138</v>
      </c>
      <c r="CW2487" s="1" t="s">
        <v>138</v>
      </c>
      <c r="CX2487" s="1">
        <v>16702345080</v>
      </c>
      <c r="CY2487" s="1" t="s">
        <v>21748</v>
      </c>
      <c r="CZ2487" s="1" t="s">
        <v>138</v>
      </c>
      <c r="DA2487" s="1" t="s">
        <v>111</v>
      </c>
      <c r="DB2487" s="1" t="s">
        <v>112</v>
      </c>
    </row>
    <row r="2488" spans="1:111" ht="15.6" customHeight="1" x14ac:dyDescent="0.25">
      <c r="A2488" s="1" t="s">
        <v>21752</v>
      </c>
      <c r="B2488" s="1" t="s">
        <v>238</v>
      </c>
      <c r="C2488" s="2">
        <v>44047.83115810185</v>
      </c>
      <c r="D2488" s="2">
        <v>44111</v>
      </c>
      <c r="E2488" s="1" t="s">
        <v>110</v>
      </c>
      <c r="F2488" s="2">
        <v>44103.833333333336</v>
      </c>
      <c r="G2488" s="1" t="s">
        <v>112</v>
      </c>
      <c r="H2488" s="1" t="s">
        <v>112</v>
      </c>
      <c r="I2488" s="1" t="s">
        <v>112</v>
      </c>
      <c r="J2488" s="1" t="s">
        <v>6842</v>
      </c>
      <c r="L2488" s="1" t="s">
        <v>6843</v>
      </c>
      <c r="M2488" s="1" t="s">
        <v>7858</v>
      </c>
      <c r="N2488" s="1" t="s">
        <v>116</v>
      </c>
      <c r="O2488" s="1" t="s">
        <v>117</v>
      </c>
      <c r="P2488" s="9">
        <v>96950</v>
      </c>
      <c r="Q2488" s="1" t="s">
        <v>118</v>
      </c>
      <c r="R2488" s="1" t="s">
        <v>138</v>
      </c>
      <c r="S2488" s="1">
        <v>16702330744</v>
      </c>
      <c r="U2488" s="1">
        <v>488320</v>
      </c>
      <c r="V2488" s="1" t="s">
        <v>119</v>
      </c>
      <c r="X2488" s="1" t="s">
        <v>4877</v>
      </c>
      <c r="Y2488" s="1" t="s">
        <v>4878</v>
      </c>
      <c r="Z2488" s="1" t="s">
        <v>1544</v>
      </c>
      <c r="AA2488" s="1" t="s">
        <v>373</v>
      </c>
      <c r="AB2488" s="1" t="s">
        <v>6843</v>
      </c>
      <c r="AC2488" s="1" t="s">
        <v>6846</v>
      </c>
      <c r="AD2488" s="1" t="s">
        <v>116</v>
      </c>
      <c r="AE2488" s="1" t="s">
        <v>117</v>
      </c>
      <c r="AF2488" s="9">
        <v>96950</v>
      </c>
      <c r="AG2488" s="1" t="s">
        <v>118</v>
      </c>
      <c r="AH2488" s="1" t="s">
        <v>138</v>
      </c>
      <c r="AI2488" s="1">
        <v>16702330744</v>
      </c>
      <c r="AK2488" s="1" t="s">
        <v>6847</v>
      </c>
      <c r="BC2488" s="1" t="str">
        <f>"49-9071.00"</f>
        <v>49-9071.00</v>
      </c>
      <c r="BD2488" s="1" t="s">
        <v>214</v>
      </c>
      <c r="BE2488" s="1" t="s">
        <v>11122</v>
      </c>
      <c r="BF2488" s="1" t="s">
        <v>839</v>
      </c>
      <c r="BG2488" s="1">
        <v>2</v>
      </c>
      <c r="BH2488" s="1">
        <v>2</v>
      </c>
      <c r="BI2488" s="2">
        <v>44105</v>
      </c>
      <c r="BJ2488" s="2">
        <v>44469</v>
      </c>
      <c r="BK2488" s="2">
        <v>44111</v>
      </c>
      <c r="BL2488" s="2">
        <v>44469</v>
      </c>
      <c r="BM2488" s="1">
        <v>40</v>
      </c>
      <c r="BN2488" s="1">
        <v>0</v>
      </c>
      <c r="BO2488" s="1">
        <v>8</v>
      </c>
      <c r="BP2488" s="1">
        <v>8</v>
      </c>
      <c r="BQ2488" s="1">
        <v>8</v>
      </c>
      <c r="BR2488" s="1">
        <v>8</v>
      </c>
      <c r="BS2488" s="1">
        <v>8</v>
      </c>
      <c r="BT2488" s="1">
        <v>0</v>
      </c>
      <c r="BU2488" s="1" t="str">
        <f>"8:00 AM"</f>
        <v>8:00 AM</v>
      </c>
      <c r="BV2488" s="1" t="str">
        <f>"5:00 PM"</f>
        <v>5:00 PM</v>
      </c>
      <c r="BW2488" s="1" t="s">
        <v>135</v>
      </c>
      <c r="BX2488" s="1">
        <v>0</v>
      </c>
      <c r="BY2488" s="1">
        <v>24</v>
      </c>
      <c r="BZ2488" s="1" t="s">
        <v>112</v>
      </c>
      <c r="CA2488" s="1">
        <v>0</v>
      </c>
      <c r="CB2488" s="1" t="s">
        <v>11123</v>
      </c>
      <c r="CC2488" s="1" t="s">
        <v>11124</v>
      </c>
      <c r="CD2488" s="1" t="s">
        <v>4883</v>
      </c>
      <c r="CE2488" s="1" t="s">
        <v>116</v>
      </c>
      <c r="CF2488" s="1" t="s">
        <v>117</v>
      </c>
      <c r="CG2488" s="1">
        <v>96950</v>
      </c>
      <c r="CH2488" s="3">
        <v>12.64</v>
      </c>
      <c r="CI2488" s="3">
        <v>12.64</v>
      </c>
      <c r="CJ2488" s="3">
        <v>18.96</v>
      </c>
      <c r="CK2488" s="3">
        <v>18.96</v>
      </c>
      <c r="CL2488" s="1" t="s">
        <v>137</v>
      </c>
      <c r="CM2488" s="1" t="s">
        <v>138</v>
      </c>
      <c r="CN2488" s="1" t="s">
        <v>139</v>
      </c>
      <c r="CP2488" s="1" t="s">
        <v>112</v>
      </c>
      <c r="CQ2488" s="1" t="s">
        <v>111</v>
      </c>
      <c r="CR2488" s="1" t="s">
        <v>111</v>
      </c>
      <c r="CS2488" s="1" t="s">
        <v>111</v>
      </c>
      <c r="CT2488" s="1" t="s">
        <v>138</v>
      </c>
      <c r="CU2488" s="1" t="s">
        <v>111</v>
      </c>
      <c r="CV2488" s="1" t="s">
        <v>138</v>
      </c>
      <c r="CW2488" s="1" t="s">
        <v>138</v>
      </c>
      <c r="CX2488" s="1">
        <v>16702330744</v>
      </c>
      <c r="CY2488" s="1" t="s">
        <v>4879</v>
      </c>
      <c r="CZ2488" s="1" t="s">
        <v>138</v>
      </c>
      <c r="DA2488" s="1" t="s">
        <v>111</v>
      </c>
      <c r="DB2488" s="1" t="s">
        <v>112</v>
      </c>
    </row>
    <row r="2489" spans="1:111" ht="15.6" customHeight="1" x14ac:dyDescent="0.25">
      <c r="A2489" s="1" t="s">
        <v>21754</v>
      </c>
      <c r="B2489" s="1" t="s">
        <v>238</v>
      </c>
      <c r="C2489" s="2">
        <v>44139.968218865739</v>
      </c>
      <c r="D2489" s="2">
        <v>44174</v>
      </c>
      <c r="E2489" s="1" t="s">
        <v>180</v>
      </c>
      <c r="G2489" s="1" t="s">
        <v>112</v>
      </c>
      <c r="H2489" s="1" t="s">
        <v>112</v>
      </c>
      <c r="I2489" s="1" t="s">
        <v>112</v>
      </c>
      <c r="J2489" s="1" t="s">
        <v>4347</v>
      </c>
      <c r="K2489" s="1" t="s">
        <v>4348</v>
      </c>
      <c r="L2489" s="1" t="s">
        <v>4349</v>
      </c>
      <c r="M2489" s="1" t="s">
        <v>4350</v>
      </c>
      <c r="N2489" s="1" t="s">
        <v>116</v>
      </c>
      <c r="O2489" s="1" t="s">
        <v>117</v>
      </c>
      <c r="P2489" s="9">
        <v>96950</v>
      </c>
      <c r="Q2489" s="1" t="s">
        <v>118</v>
      </c>
      <c r="S2489" s="1">
        <v>16703223311</v>
      </c>
      <c r="T2489" s="1">
        <v>4503</v>
      </c>
      <c r="U2489" s="1">
        <v>72111</v>
      </c>
      <c r="V2489" s="1" t="s">
        <v>119</v>
      </c>
      <c r="X2489" s="1" t="s">
        <v>656</v>
      </c>
      <c r="Y2489" s="1" t="s">
        <v>6140</v>
      </c>
      <c r="AA2489" s="1" t="s">
        <v>1129</v>
      </c>
      <c r="AB2489" s="1" t="s">
        <v>4349</v>
      </c>
      <c r="AC2489" s="1" t="s">
        <v>4350</v>
      </c>
      <c r="AD2489" s="1" t="s">
        <v>116</v>
      </c>
      <c r="AE2489" s="1" t="s">
        <v>117</v>
      </c>
      <c r="AF2489" s="9">
        <v>96950</v>
      </c>
      <c r="AG2489" s="1" t="s">
        <v>118</v>
      </c>
      <c r="AI2489" s="1">
        <v>16703223311</v>
      </c>
      <c r="AJ2489" s="1">
        <v>4503</v>
      </c>
      <c r="AK2489" s="1" t="s">
        <v>6141</v>
      </c>
      <c r="BC2489" s="1" t="str">
        <f>"51-3011.00"</f>
        <v>51-3011.00</v>
      </c>
      <c r="BD2489" s="1" t="s">
        <v>1079</v>
      </c>
      <c r="BE2489" s="1" t="s">
        <v>21755</v>
      </c>
      <c r="BF2489" s="1" t="s">
        <v>1081</v>
      </c>
      <c r="BG2489" s="1">
        <v>1</v>
      </c>
      <c r="BH2489" s="1">
        <v>1</v>
      </c>
      <c r="BI2489" s="2">
        <v>44200</v>
      </c>
      <c r="BJ2489" s="2">
        <v>44564</v>
      </c>
      <c r="BK2489" s="2">
        <v>44200</v>
      </c>
      <c r="BL2489" s="2">
        <v>44564</v>
      </c>
      <c r="BM2489" s="1">
        <v>35</v>
      </c>
      <c r="BN2489" s="1">
        <v>0</v>
      </c>
      <c r="BO2489" s="1">
        <v>7</v>
      </c>
      <c r="BP2489" s="1">
        <v>7</v>
      </c>
      <c r="BQ2489" s="1">
        <v>7</v>
      </c>
      <c r="BR2489" s="1">
        <v>7</v>
      </c>
      <c r="BS2489" s="1">
        <v>7</v>
      </c>
      <c r="BT2489" s="1">
        <v>0</v>
      </c>
      <c r="BU2489" s="1" t="str">
        <f>"7:00 AM"</f>
        <v>7:00 AM</v>
      </c>
      <c r="BV2489" s="1" t="str">
        <f>"4:00 PM"</f>
        <v>4:00 PM</v>
      </c>
      <c r="BW2489" s="1" t="s">
        <v>135</v>
      </c>
      <c r="BX2489" s="1">
        <v>0</v>
      </c>
      <c r="BY2489" s="1">
        <v>12</v>
      </c>
      <c r="BZ2489" s="1" t="s">
        <v>112</v>
      </c>
      <c r="CA2489" s="1">
        <v>0</v>
      </c>
      <c r="CB2489" s="1" t="s">
        <v>8309</v>
      </c>
      <c r="CC2489" s="1" t="s">
        <v>4349</v>
      </c>
      <c r="CD2489" s="1" t="s">
        <v>4350</v>
      </c>
      <c r="CE2489" s="1" t="s">
        <v>116</v>
      </c>
      <c r="CF2489" s="1" t="s">
        <v>117</v>
      </c>
      <c r="CG2489" s="1">
        <v>96950</v>
      </c>
      <c r="CH2489" s="3">
        <v>7.9</v>
      </c>
      <c r="CI2489" s="3">
        <v>7.9</v>
      </c>
      <c r="CJ2489" s="3">
        <v>11.85</v>
      </c>
      <c r="CK2489" s="3">
        <v>11.85</v>
      </c>
      <c r="CL2489" s="1" t="s">
        <v>137</v>
      </c>
      <c r="CM2489" s="1" t="s">
        <v>21756</v>
      </c>
      <c r="CN2489" s="1" t="s">
        <v>139</v>
      </c>
      <c r="CP2489" s="1" t="s">
        <v>112</v>
      </c>
      <c r="CQ2489" s="1" t="s">
        <v>111</v>
      </c>
      <c r="CR2489" s="1" t="s">
        <v>112</v>
      </c>
      <c r="CS2489" s="1" t="s">
        <v>111</v>
      </c>
      <c r="CT2489" s="1" t="s">
        <v>138</v>
      </c>
      <c r="CU2489" s="1" t="s">
        <v>111</v>
      </c>
      <c r="CV2489" s="1" t="s">
        <v>111</v>
      </c>
      <c r="CW2489" s="1" t="s">
        <v>21757</v>
      </c>
      <c r="CX2489" s="1">
        <v>16703223311</v>
      </c>
      <c r="CY2489" s="1" t="s">
        <v>21362</v>
      </c>
      <c r="CZ2489" s="1" t="s">
        <v>4358</v>
      </c>
      <c r="DA2489" s="1" t="s">
        <v>111</v>
      </c>
      <c r="DB2489" s="1" t="s">
        <v>112</v>
      </c>
      <c r="DC2489" s="1" t="s">
        <v>4359</v>
      </c>
      <c r="DD2489" s="1" t="s">
        <v>4360</v>
      </c>
      <c r="DE2489" s="1" t="s">
        <v>1747</v>
      </c>
      <c r="DF2489" s="1" t="s">
        <v>21364</v>
      </c>
      <c r="DG2489" s="1" t="s">
        <v>4361</v>
      </c>
    </row>
    <row r="2490" spans="1:111" ht="15.6" customHeight="1" x14ac:dyDescent="0.25">
      <c r="A2490" s="1" t="s">
        <v>21758</v>
      </c>
      <c r="B2490" s="1" t="s">
        <v>238</v>
      </c>
      <c r="C2490" s="2">
        <v>44135.077649305553</v>
      </c>
      <c r="D2490" s="2">
        <v>44169</v>
      </c>
      <c r="E2490" s="1" t="s">
        <v>110</v>
      </c>
      <c r="F2490" s="2">
        <v>44103.833333333336</v>
      </c>
      <c r="G2490" s="1" t="s">
        <v>111</v>
      </c>
      <c r="H2490" s="1" t="s">
        <v>111</v>
      </c>
      <c r="I2490" s="1" t="s">
        <v>112</v>
      </c>
      <c r="J2490" s="1" t="s">
        <v>12330</v>
      </c>
      <c r="K2490" s="1" t="s">
        <v>138</v>
      </c>
      <c r="L2490" s="1" t="s">
        <v>21759</v>
      </c>
      <c r="N2490" s="1" t="s">
        <v>116</v>
      </c>
      <c r="O2490" s="1" t="s">
        <v>117</v>
      </c>
      <c r="P2490" s="9">
        <v>96950</v>
      </c>
      <c r="Q2490" s="1" t="s">
        <v>118</v>
      </c>
      <c r="S2490" s="1">
        <v>16702565473</v>
      </c>
      <c r="U2490" s="1">
        <v>611620</v>
      </c>
      <c r="V2490" s="1" t="s">
        <v>119</v>
      </c>
      <c r="X2490" s="1" t="s">
        <v>12333</v>
      </c>
      <c r="Y2490" s="1" t="s">
        <v>12334</v>
      </c>
      <c r="Z2490" s="1" t="s">
        <v>138</v>
      </c>
      <c r="AA2490" s="1" t="s">
        <v>171</v>
      </c>
      <c r="AB2490" s="1" t="s">
        <v>21760</v>
      </c>
      <c r="AD2490" s="1" t="s">
        <v>116</v>
      </c>
      <c r="AE2490" s="1" t="s">
        <v>117</v>
      </c>
      <c r="AF2490" s="9">
        <v>96950</v>
      </c>
      <c r="AG2490" s="1" t="s">
        <v>118</v>
      </c>
      <c r="AH2490" s="1" t="s">
        <v>138</v>
      </c>
      <c r="AI2490" s="1">
        <v>16702565473</v>
      </c>
      <c r="AK2490" s="1" t="s">
        <v>12335</v>
      </c>
      <c r="BC2490" s="1" t="str">
        <f>"11-1021.00"</f>
        <v>11-1021.00</v>
      </c>
      <c r="BD2490" s="1" t="s">
        <v>248</v>
      </c>
      <c r="BE2490" s="1" t="s">
        <v>21761</v>
      </c>
      <c r="BF2490" s="1" t="s">
        <v>21762</v>
      </c>
      <c r="BG2490" s="1">
        <v>1</v>
      </c>
      <c r="BH2490" s="1">
        <v>1</v>
      </c>
      <c r="BI2490" s="2">
        <v>44124</v>
      </c>
      <c r="BJ2490" s="2">
        <v>44469</v>
      </c>
      <c r="BK2490" s="2">
        <v>44169</v>
      </c>
      <c r="BL2490" s="2">
        <v>44469</v>
      </c>
      <c r="BM2490" s="1">
        <v>40</v>
      </c>
      <c r="BN2490" s="1">
        <v>0</v>
      </c>
      <c r="BO2490" s="1">
        <v>8</v>
      </c>
      <c r="BP2490" s="1">
        <v>8</v>
      </c>
      <c r="BQ2490" s="1">
        <v>8</v>
      </c>
      <c r="BR2490" s="1">
        <v>8</v>
      </c>
      <c r="BS2490" s="1">
        <v>8</v>
      </c>
      <c r="BT2490" s="1">
        <v>0</v>
      </c>
      <c r="BU2490" s="1" t="str">
        <f>"7:30 AM"</f>
        <v>7:30 AM</v>
      </c>
      <c r="BV2490" s="1" t="str">
        <f>"4:30 PM"</f>
        <v>4:30 PM</v>
      </c>
      <c r="BW2490" s="1" t="s">
        <v>135</v>
      </c>
      <c r="BX2490" s="1">
        <v>3</v>
      </c>
      <c r="BY2490" s="1">
        <v>24</v>
      </c>
      <c r="BZ2490" s="1" t="s">
        <v>112</v>
      </c>
      <c r="CA2490" s="1">
        <v>0</v>
      </c>
      <c r="CB2490" s="1" t="s">
        <v>21763</v>
      </c>
      <c r="CC2490" s="1" t="s">
        <v>21759</v>
      </c>
      <c r="CE2490" s="1" t="s">
        <v>116</v>
      </c>
      <c r="CF2490" s="1" t="s">
        <v>117</v>
      </c>
      <c r="CG2490" s="1">
        <v>96950</v>
      </c>
      <c r="CH2490" s="3">
        <v>22.55</v>
      </c>
      <c r="CI2490" s="3">
        <v>22.55</v>
      </c>
      <c r="CJ2490" s="3">
        <v>33.83</v>
      </c>
      <c r="CK2490" s="3">
        <v>33.83</v>
      </c>
      <c r="CL2490" s="1" t="s">
        <v>137</v>
      </c>
      <c r="CN2490" s="1" t="s">
        <v>139</v>
      </c>
      <c r="CP2490" s="1" t="s">
        <v>112</v>
      </c>
      <c r="CQ2490" s="1" t="s">
        <v>111</v>
      </c>
      <c r="CR2490" s="1" t="s">
        <v>111</v>
      </c>
      <c r="CS2490" s="1" t="s">
        <v>111</v>
      </c>
      <c r="CT2490" s="1" t="s">
        <v>111</v>
      </c>
      <c r="CU2490" s="1" t="s">
        <v>111</v>
      </c>
      <c r="CV2490" s="1" t="s">
        <v>111</v>
      </c>
      <c r="CW2490" s="1" t="s">
        <v>12339</v>
      </c>
      <c r="CX2490" s="1">
        <v>16702565473</v>
      </c>
      <c r="CY2490" s="1" t="s">
        <v>12335</v>
      </c>
      <c r="CZ2490" s="1" t="s">
        <v>138</v>
      </c>
      <c r="DA2490" s="1" t="s">
        <v>111</v>
      </c>
      <c r="DB2490" s="1" t="s">
        <v>112</v>
      </c>
    </row>
    <row r="2491" spans="1:111" ht="15.6" customHeight="1" x14ac:dyDescent="0.25">
      <c r="A2491" s="1" t="s">
        <v>21764</v>
      </c>
      <c r="B2491" s="1" t="s">
        <v>238</v>
      </c>
      <c r="C2491" s="2">
        <v>44084.400677199075</v>
      </c>
      <c r="D2491" s="2">
        <v>44169</v>
      </c>
      <c r="E2491" s="1" t="s">
        <v>180</v>
      </c>
      <c r="G2491" s="1" t="s">
        <v>112</v>
      </c>
      <c r="H2491" s="1" t="s">
        <v>112</v>
      </c>
      <c r="I2491" s="1" t="s">
        <v>112</v>
      </c>
      <c r="J2491" s="1" t="s">
        <v>351</v>
      </c>
      <c r="K2491" s="1" t="s">
        <v>138</v>
      </c>
      <c r="L2491" s="1" t="s">
        <v>352</v>
      </c>
      <c r="M2491" s="1" t="s">
        <v>353</v>
      </c>
      <c r="N2491" s="1" t="s">
        <v>116</v>
      </c>
      <c r="O2491" s="1" t="s">
        <v>117</v>
      </c>
      <c r="P2491" s="9">
        <v>96950</v>
      </c>
      <c r="Q2491" s="1" t="s">
        <v>118</v>
      </c>
      <c r="R2491" s="1" t="s">
        <v>138</v>
      </c>
      <c r="S2491" s="1">
        <v>16702873622</v>
      </c>
      <c r="U2491" s="1">
        <v>5616</v>
      </c>
      <c r="V2491" s="1" t="s">
        <v>119</v>
      </c>
      <c r="X2491" s="1" t="s">
        <v>354</v>
      </c>
      <c r="Y2491" s="1" t="s">
        <v>355</v>
      </c>
      <c r="Z2491" s="1" t="s">
        <v>356</v>
      </c>
      <c r="AA2491" s="1" t="s">
        <v>357</v>
      </c>
      <c r="AB2491" s="1" t="s">
        <v>352</v>
      </c>
      <c r="AC2491" s="1" t="s">
        <v>353</v>
      </c>
      <c r="AD2491" s="1" t="s">
        <v>116</v>
      </c>
      <c r="AE2491" s="1" t="s">
        <v>117</v>
      </c>
      <c r="AF2491" s="9">
        <v>96950</v>
      </c>
      <c r="AG2491" s="1" t="s">
        <v>118</v>
      </c>
      <c r="AH2491" s="1" t="s">
        <v>138</v>
      </c>
      <c r="AI2491" s="1">
        <v>16702873622</v>
      </c>
      <c r="AK2491" s="1" t="s">
        <v>358</v>
      </c>
      <c r="BC2491" s="1" t="str">
        <f>"33-9032.00"</f>
        <v>33-9032.00</v>
      </c>
      <c r="BD2491" s="1" t="s">
        <v>1360</v>
      </c>
      <c r="BE2491" s="1" t="s">
        <v>14104</v>
      </c>
      <c r="BF2491" s="1" t="s">
        <v>5361</v>
      </c>
      <c r="BG2491" s="1">
        <v>7</v>
      </c>
      <c r="BH2491" s="1">
        <v>7</v>
      </c>
      <c r="BI2491" s="2">
        <v>44105</v>
      </c>
      <c r="BJ2491" s="2">
        <v>44469</v>
      </c>
      <c r="BK2491" s="2">
        <v>44169</v>
      </c>
      <c r="BL2491" s="2">
        <v>44469</v>
      </c>
      <c r="BM2491" s="1">
        <v>40</v>
      </c>
      <c r="BN2491" s="1">
        <v>0</v>
      </c>
      <c r="BO2491" s="1">
        <v>8</v>
      </c>
      <c r="BP2491" s="1">
        <v>8</v>
      </c>
      <c r="BQ2491" s="1">
        <v>8</v>
      </c>
      <c r="BR2491" s="1">
        <v>8</v>
      </c>
      <c r="BS2491" s="1">
        <v>8</v>
      </c>
      <c r="BT2491" s="1">
        <v>0</v>
      </c>
      <c r="BU2491" s="1" t="str">
        <f>"8:00 AM"</f>
        <v>8:00 AM</v>
      </c>
      <c r="BV2491" s="1" t="str">
        <f>"5:00 PM"</f>
        <v>5:00 PM</v>
      </c>
      <c r="BW2491" s="1" t="s">
        <v>135</v>
      </c>
      <c r="BX2491" s="1">
        <v>0</v>
      </c>
      <c r="BY2491" s="1">
        <v>12</v>
      </c>
      <c r="BZ2491" s="1" t="s">
        <v>112</v>
      </c>
      <c r="CA2491" s="1">
        <v>0</v>
      </c>
      <c r="CB2491" s="1" t="s">
        <v>138</v>
      </c>
      <c r="CC2491" s="1" t="s">
        <v>14106</v>
      </c>
      <c r="CD2491" s="1" t="s">
        <v>1130</v>
      </c>
      <c r="CE2491" s="1" t="s">
        <v>116</v>
      </c>
      <c r="CF2491" s="1" t="s">
        <v>117</v>
      </c>
      <c r="CG2491" s="1">
        <v>96950</v>
      </c>
      <c r="CH2491" s="3">
        <v>9.8000000000000007</v>
      </c>
      <c r="CI2491" s="3">
        <v>9.8000000000000007</v>
      </c>
      <c r="CJ2491" s="3">
        <v>14.7</v>
      </c>
      <c r="CK2491" s="3">
        <v>14.7</v>
      </c>
      <c r="CL2491" s="1" t="s">
        <v>137</v>
      </c>
      <c r="CM2491" s="1" t="s">
        <v>138</v>
      </c>
      <c r="CN2491" s="1" t="s">
        <v>139</v>
      </c>
      <c r="CP2491" s="1" t="s">
        <v>111</v>
      </c>
      <c r="CQ2491" s="1" t="s">
        <v>111</v>
      </c>
      <c r="CR2491" s="1" t="s">
        <v>111</v>
      </c>
      <c r="CS2491" s="1" t="s">
        <v>111</v>
      </c>
      <c r="CT2491" s="1" t="s">
        <v>138</v>
      </c>
      <c r="CU2491" s="1" t="s">
        <v>111</v>
      </c>
      <c r="CV2491" s="1" t="s">
        <v>138</v>
      </c>
      <c r="CW2491" s="1" t="s">
        <v>138</v>
      </c>
      <c r="CX2491" s="1">
        <v>16702873622</v>
      </c>
      <c r="CY2491" s="1" t="s">
        <v>358</v>
      </c>
      <c r="CZ2491" s="1" t="s">
        <v>138</v>
      </c>
      <c r="DA2491" s="1" t="s">
        <v>111</v>
      </c>
      <c r="DB2491" s="1" t="s">
        <v>112</v>
      </c>
    </row>
    <row r="2492" spans="1:111" ht="15.6" customHeight="1" x14ac:dyDescent="0.25">
      <c r="A2492" s="1" t="s">
        <v>21765</v>
      </c>
      <c r="B2492" s="1" t="s">
        <v>238</v>
      </c>
      <c r="C2492" s="2">
        <v>44173.835030902781</v>
      </c>
      <c r="D2492" s="2">
        <v>44210</v>
      </c>
      <c r="E2492" s="1" t="s">
        <v>180</v>
      </c>
      <c r="G2492" s="1" t="s">
        <v>111</v>
      </c>
      <c r="H2492" s="1" t="s">
        <v>112</v>
      </c>
      <c r="I2492" s="1" t="s">
        <v>112</v>
      </c>
      <c r="J2492" s="1" t="s">
        <v>8553</v>
      </c>
      <c r="K2492" s="1" t="s">
        <v>5417</v>
      </c>
      <c r="L2492" s="1" t="s">
        <v>130</v>
      </c>
      <c r="N2492" s="1" t="s">
        <v>116</v>
      </c>
      <c r="O2492" s="1" t="s">
        <v>117</v>
      </c>
      <c r="P2492" s="9">
        <v>96950</v>
      </c>
      <c r="Q2492" s="1" t="s">
        <v>118</v>
      </c>
      <c r="R2492" s="1" t="s">
        <v>117</v>
      </c>
      <c r="S2492" s="1">
        <v>16702880373</v>
      </c>
      <c r="U2492" s="1">
        <v>532111</v>
      </c>
      <c r="V2492" s="1" t="s">
        <v>119</v>
      </c>
      <c r="X2492" s="1" t="s">
        <v>3617</v>
      </c>
      <c r="Y2492" s="1" t="s">
        <v>3618</v>
      </c>
      <c r="Z2492" s="1" t="s">
        <v>1308</v>
      </c>
      <c r="AA2492" s="1" t="s">
        <v>171</v>
      </c>
      <c r="AB2492" s="1" t="s">
        <v>130</v>
      </c>
      <c r="AD2492" s="1" t="s">
        <v>116</v>
      </c>
      <c r="AE2492" s="1" t="s">
        <v>117</v>
      </c>
      <c r="AF2492" s="9">
        <v>96950</v>
      </c>
      <c r="AG2492" s="1" t="s">
        <v>118</v>
      </c>
      <c r="AH2492" s="1" t="s">
        <v>117</v>
      </c>
      <c r="AI2492" s="1">
        <v>16702880373</v>
      </c>
      <c r="AK2492" s="1" t="s">
        <v>5423</v>
      </c>
      <c r="BC2492" s="1" t="str">
        <f>"49-9021.01"</f>
        <v>49-9021.01</v>
      </c>
      <c r="BD2492" s="1" t="s">
        <v>3944</v>
      </c>
      <c r="BE2492" s="1" t="s">
        <v>21766</v>
      </c>
      <c r="BF2492" s="1" t="s">
        <v>21767</v>
      </c>
      <c r="BG2492" s="1">
        <v>1</v>
      </c>
      <c r="BH2492" s="1">
        <v>1</v>
      </c>
      <c r="BI2492" s="2">
        <v>44197</v>
      </c>
      <c r="BJ2492" s="2">
        <v>45199</v>
      </c>
      <c r="BK2492" s="2">
        <v>44211</v>
      </c>
      <c r="BL2492" s="2">
        <v>45199</v>
      </c>
      <c r="BM2492" s="1">
        <v>40</v>
      </c>
      <c r="BN2492" s="1">
        <v>0</v>
      </c>
      <c r="BO2492" s="1">
        <v>8</v>
      </c>
      <c r="BP2492" s="1">
        <v>8</v>
      </c>
      <c r="BQ2492" s="1">
        <v>8</v>
      </c>
      <c r="BR2492" s="1">
        <v>8</v>
      </c>
      <c r="BS2492" s="1">
        <v>8</v>
      </c>
      <c r="BT2492" s="1">
        <v>0</v>
      </c>
      <c r="BU2492" s="1" t="str">
        <f>"8:00 AM"</f>
        <v>8:00 AM</v>
      </c>
      <c r="BV2492" s="1" t="str">
        <f>"5:00 PM"</f>
        <v>5:00 PM</v>
      </c>
      <c r="BW2492" s="1" t="s">
        <v>135</v>
      </c>
      <c r="BX2492" s="1">
        <v>0</v>
      </c>
      <c r="BY2492" s="1">
        <v>12</v>
      </c>
      <c r="BZ2492" s="1" t="s">
        <v>112</v>
      </c>
      <c r="CA2492" s="1">
        <v>0</v>
      </c>
      <c r="CB2492" s="1" t="s">
        <v>21768</v>
      </c>
      <c r="CC2492" s="1" t="s">
        <v>130</v>
      </c>
      <c r="CD2492" s="1" t="s">
        <v>138</v>
      </c>
      <c r="CE2492" s="1" t="s">
        <v>116</v>
      </c>
      <c r="CF2492" s="1" t="s">
        <v>117</v>
      </c>
      <c r="CG2492" s="1">
        <v>96950</v>
      </c>
      <c r="CH2492" s="3">
        <v>9.0299999999999994</v>
      </c>
      <c r="CI2492" s="3">
        <v>9.0299999999999994</v>
      </c>
      <c r="CJ2492" s="3">
        <v>13.54</v>
      </c>
      <c r="CK2492" s="3">
        <v>13.54</v>
      </c>
      <c r="CL2492" s="1" t="s">
        <v>137</v>
      </c>
      <c r="CM2492" s="1" t="s">
        <v>138</v>
      </c>
      <c r="CN2492" s="1" t="s">
        <v>139</v>
      </c>
      <c r="CP2492" s="1" t="s">
        <v>112</v>
      </c>
      <c r="CQ2492" s="1" t="s">
        <v>111</v>
      </c>
      <c r="CR2492" s="1" t="s">
        <v>112</v>
      </c>
      <c r="CS2492" s="1" t="s">
        <v>111</v>
      </c>
      <c r="CT2492" s="1" t="s">
        <v>138</v>
      </c>
      <c r="CU2492" s="1" t="s">
        <v>111</v>
      </c>
      <c r="CV2492" s="1" t="s">
        <v>138</v>
      </c>
      <c r="CW2492" s="1" t="s">
        <v>138</v>
      </c>
      <c r="CX2492" s="1">
        <v>16702880373</v>
      </c>
      <c r="CY2492" s="1" t="s">
        <v>5423</v>
      </c>
      <c r="CZ2492" s="1" t="s">
        <v>138</v>
      </c>
      <c r="DA2492" s="1" t="s">
        <v>111</v>
      </c>
      <c r="DB2492" s="1" t="s">
        <v>112</v>
      </c>
      <c r="DC2492" s="1" t="s">
        <v>3617</v>
      </c>
      <c r="DD2492" s="1" t="s">
        <v>3618</v>
      </c>
      <c r="DE2492" s="1" t="s">
        <v>402</v>
      </c>
      <c r="DF2492" s="1" t="s">
        <v>8553</v>
      </c>
      <c r="DG2492" s="1" t="s">
        <v>5423</v>
      </c>
    </row>
    <row r="2493" spans="1:111" ht="15.6" customHeight="1" x14ac:dyDescent="0.25">
      <c r="A2493" s="1" t="s">
        <v>21779</v>
      </c>
      <c r="B2493" s="1" t="s">
        <v>238</v>
      </c>
      <c r="C2493" s="2">
        <v>44053.108888773146</v>
      </c>
      <c r="D2493" s="2">
        <v>44111</v>
      </c>
      <c r="E2493" s="1" t="s">
        <v>110</v>
      </c>
      <c r="F2493" s="2">
        <v>44103.833333333336</v>
      </c>
      <c r="G2493" s="1" t="s">
        <v>111</v>
      </c>
      <c r="H2493" s="1" t="s">
        <v>112</v>
      </c>
      <c r="I2493" s="1" t="s">
        <v>112</v>
      </c>
      <c r="J2493" s="1" t="s">
        <v>6575</v>
      </c>
      <c r="K2493" s="1" t="s">
        <v>6575</v>
      </c>
      <c r="L2493" s="1" t="s">
        <v>7662</v>
      </c>
      <c r="M2493" s="1" t="s">
        <v>6577</v>
      </c>
      <c r="N2493" s="1" t="s">
        <v>6579</v>
      </c>
      <c r="O2493" s="1" t="s">
        <v>117</v>
      </c>
      <c r="P2493" s="9">
        <v>96950</v>
      </c>
      <c r="Q2493" s="1" t="s">
        <v>118</v>
      </c>
      <c r="R2493" s="1" t="s">
        <v>116</v>
      </c>
      <c r="S2493" s="1">
        <v>16703223858</v>
      </c>
      <c r="U2493" s="1">
        <v>488510</v>
      </c>
      <c r="V2493" s="1" t="s">
        <v>119</v>
      </c>
      <c r="X2493" s="1" t="s">
        <v>1645</v>
      </c>
      <c r="Y2493" s="1" t="s">
        <v>3158</v>
      </c>
      <c r="Z2493" s="1" t="s">
        <v>6578</v>
      </c>
      <c r="AA2493" s="1" t="s">
        <v>245</v>
      </c>
      <c r="AB2493" s="1" t="s">
        <v>19906</v>
      </c>
      <c r="AC2493" s="1" t="s">
        <v>19907</v>
      </c>
      <c r="AD2493" s="1" t="s">
        <v>6579</v>
      </c>
      <c r="AE2493" s="1" t="s">
        <v>117</v>
      </c>
      <c r="AF2493" s="9">
        <v>96950</v>
      </c>
      <c r="AG2493" s="1" t="s">
        <v>118</v>
      </c>
      <c r="AH2493" s="1" t="s">
        <v>116</v>
      </c>
      <c r="AI2493" s="1">
        <v>16703223858</v>
      </c>
      <c r="AK2493" s="1" t="s">
        <v>6580</v>
      </c>
      <c r="BC2493" s="1" t="str">
        <f>"13-2011.01"</f>
        <v>13-2011.01</v>
      </c>
      <c r="BD2493" s="1" t="s">
        <v>932</v>
      </c>
      <c r="BE2493" s="1" t="s">
        <v>19908</v>
      </c>
      <c r="BF2493" s="1" t="s">
        <v>759</v>
      </c>
      <c r="BG2493" s="1">
        <v>1</v>
      </c>
      <c r="BH2493" s="1">
        <v>1</v>
      </c>
      <c r="BI2493" s="2">
        <v>44105</v>
      </c>
      <c r="BJ2493" s="2">
        <v>45199</v>
      </c>
      <c r="BK2493" s="2">
        <v>44111</v>
      </c>
      <c r="BL2493" s="2">
        <v>45199</v>
      </c>
      <c r="BM2493" s="1">
        <v>40</v>
      </c>
      <c r="BN2493" s="1">
        <v>0</v>
      </c>
      <c r="BO2493" s="1">
        <v>8</v>
      </c>
      <c r="BP2493" s="1">
        <v>8</v>
      </c>
      <c r="BQ2493" s="1">
        <v>8</v>
      </c>
      <c r="BR2493" s="1">
        <v>8</v>
      </c>
      <c r="BS2493" s="1">
        <v>8</v>
      </c>
      <c r="BT2493" s="1">
        <v>0</v>
      </c>
      <c r="BU2493" s="1" t="str">
        <f>"8:00 AM"</f>
        <v>8:00 AM</v>
      </c>
      <c r="BV2493" s="1" t="str">
        <f>"5:00 PM"</f>
        <v>5:00 PM</v>
      </c>
      <c r="BW2493" s="1" t="s">
        <v>193</v>
      </c>
      <c r="BX2493" s="1">
        <v>0</v>
      </c>
      <c r="BY2493" s="1">
        <v>36</v>
      </c>
      <c r="BZ2493" s="1" t="s">
        <v>112</v>
      </c>
      <c r="CA2493" s="1">
        <v>0</v>
      </c>
      <c r="CB2493" s="1" t="s">
        <v>21780</v>
      </c>
      <c r="CC2493" s="1" t="s">
        <v>14085</v>
      </c>
      <c r="CD2493" s="1" t="s">
        <v>14086</v>
      </c>
      <c r="CE2493" s="1" t="s">
        <v>11617</v>
      </c>
      <c r="CF2493" s="1" t="s">
        <v>117</v>
      </c>
      <c r="CG2493" s="1">
        <v>96950</v>
      </c>
      <c r="CH2493" s="3">
        <v>12.86</v>
      </c>
      <c r="CI2493" s="3">
        <v>16.399999999999999</v>
      </c>
      <c r="CJ2493" s="3">
        <v>19.29</v>
      </c>
      <c r="CK2493" s="3">
        <v>24.6</v>
      </c>
      <c r="CL2493" s="1" t="s">
        <v>137</v>
      </c>
      <c r="CM2493" s="1" t="s">
        <v>168</v>
      </c>
      <c r="CN2493" s="1" t="s">
        <v>139</v>
      </c>
      <c r="CP2493" s="1" t="s">
        <v>112</v>
      </c>
      <c r="CQ2493" s="1" t="s">
        <v>111</v>
      </c>
      <c r="CR2493" s="1" t="s">
        <v>112</v>
      </c>
      <c r="CS2493" s="1" t="s">
        <v>111</v>
      </c>
      <c r="CT2493" s="1" t="s">
        <v>111</v>
      </c>
      <c r="CU2493" s="1" t="s">
        <v>111</v>
      </c>
      <c r="CV2493" s="1" t="s">
        <v>138</v>
      </c>
      <c r="CW2493" s="1" t="s">
        <v>21781</v>
      </c>
      <c r="CX2493" s="1">
        <v>16703223858</v>
      </c>
      <c r="CY2493" s="1" t="s">
        <v>6580</v>
      </c>
      <c r="CZ2493" s="1" t="s">
        <v>168</v>
      </c>
      <c r="DA2493" s="1" t="s">
        <v>111</v>
      </c>
      <c r="DB2493" s="1" t="s">
        <v>112</v>
      </c>
    </row>
    <row r="2494" spans="1:111" ht="15.6" customHeight="1" x14ac:dyDescent="0.25">
      <c r="A2494" s="1" t="s">
        <v>21782</v>
      </c>
      <c r="B2494" s="1" t="s">
        <v>238</v>
      </c>
      <c r="C2494" s="2">
        <v>44137.075843749997</v>
      </c>
      <c r="D2494" s="2">
        <v>44169</v>
      </c>
      <c r="E2494" s="1" t="s">
        <v>180</v>
      </c>
      <c r="G2494" s="1" t="s">
        <v>111</v>
      </c>
      <c r="H2494" s="1" t="s">
        <v>112</v>
      </c>
      <c r="I2494" s="1" t="s">
        <v>112</v>
      </c>
      <c r="J2494" s="1" t="s">
        <v>21783</v>
      </c>
      <c r="K2494" s="1" t="s">
        <v>21784</v>
      </c>
      <c r="L2494" s="1" t="s">
        <v>760</v>
      </c>
      <c r="M2494" s="1" t="s">
        <v>21785</v>
      </c>
      <c r="N2494" s="1" t="s">
        <v>116</v>
      </c>
      <c r="O2494" s="1" t="s">
        <v>117</v>
      </c>
      <c r="P2494" s="9">
        <v>96950</v>
      </c>
      <c r="Q2494" s="1" t="s">
        <v>118</v>
      </c>
      <c r="S2494" s="1">
        <v>16702332231</v>
      </c>
      <c r="U2494" s="1">
        <v>44831</v>
      </c>
      <c r="V2494" s="1" t="s">
        <v>119</v>
      </c>
      <c r="X2494" s="1" t="s">
        <v>21786</v>
      </c>
      <c r="Y2494" s="1" t="s">
        <v>21787</v>
      </c>
      <c r="AA2494" s="1" t="s">
        <v>245</v>
      </c>
      <c r="AB2494" s="1" t="s">
        <v>2359</v>
      </c>
      <c r="AC2494" s="1" t="s">
        <v>21788</v>
      </c>
      <c r="AD2494" s="1" t="s">
        <v>116</v>
      </c>
      <c r="AE2494" s="1" t="s">
        <v>117</v>
      </c>
      <c r="AF2494" s="9">
        <v>96950</v>
      </c>
      <c r="AG2494" s="1" t="s">
        <v>118</v>
      </c>
      <c r="AI2494" s="1">
        <v>16704838283</v>
      </c>
      <c r="AK2494" s="1" t="s">
        <v>21789</v>
      </c>
      <c r="BC2494" s="1" t="str">
        <f>"41-1011.00"</f>
        <v>41-1011.00</v>
      </c>
      <c r="BD2494" s="1" t="s">
        <v>975</v>
      </c>
      <c r="BE2494" s="1" t="s">
        <v>21790</v>
      </c>
      <c r="BF2494" s="1" t="s">
        <v>21791</v>
      </c>
      <c r="BG2494" s="1">
        <v>1</v>
      </c>
      <c r="BH2494" s="1">
        <v>1</v>
      </c>
      <c r="BI2494" s="2">
        <v>44166</v>
      </c>
      <c r="BJ2494" s="2">
        <v>44530</v>
      </c>
      <c r="BK2494" s="2">
        <v>44169</v>
      </c>
      <c r="BL2494" s="2">
        <v>44530</v>
      </c>
      <c r="BM2494" s="1">
        <v>40</v>
      </c>
      <c r="BN2494" s="1">
        <v>8</v>
      </c>
      <c r="BO2494" s="1">
        <v>6</v>
      </c>
      <c r="BP2494" s="1">
        <v>6</v>
      </c>
      <c r="BQ2494" s="1">
        <v>0</v>
      </c>
      <c r="BR2494" s="1">
        <v>6</v>
      </c>
      <c r="BS2494" s="1">
        <v>6</v>
      </c>
      <c r="BT2494" s="1">
        <v>8</v>
      </c>
      <c r="BU2494" s="1" t="str">
        <f>"11:00 AM"</f>
        <v>11:00 AM</v>
      </c>
      <c r="BV2494" s="1" t="str">
        <f>"8:00 PM"</f>
        <v>8:00 PM</v>
      </c>
      <c r="BW2494" s="1" t="s">
        <v>230</v>
      </c>
      <c r="BX2494" s="1">
        <v>0</v>
      </c>
      <c r="BY2494" s="1">
        <v>12</v>
      </c>
      <c r="BZ2494" s="1" t="s">
        <v>111</v>
      </c>
      <c r="CA2494" s="1">
        <v>1</v>
      </c>
      <c r="CB2494" s="4" t="s">
        <v>21792</v>
      </c>
      <c r="CC2494" s="1" t="s">
        <v>21793</v>
      </c>
      <c r="CD2494" s="1" t="s">
        <v>1197</v>
      </c>
      <c r="CE2494" s="1" t="s">
        <v>116</v>
      </c>
      <c r="CF2494" s="1" t="s">
        <v>117</v>
      </c>
      <c r="CG2494" s="1">
        <v>96950</v>
      </c>
      <c r="CH2494" s="3">
        <v>9.98</v>
      </c>
      <c r="CI2494" s="3">
        <v>11.25</v>
      </c>
      <c r="CJ2494" s="3">
        <v>14.97</v>
      </c>
      <c r="CK2494" s="3">
        <v>16.88</v>
      </c>
      <c r="CL2494" s="1" t="s">
        <v>137</v>
      </c>
      <c r="CM2494" s="1" t="s">
        <v>138</v>
      </c>
      <c r="CN2494" s="1" t="s">
        <v>139</v>
      </c>
      <c r="CP2494" s="1" t="s">
        <v>112</v>
      </c>
      <c r="CQ2494" s="1" t="s">
        <v>111</v>
      </c>
      <c r="CR2494" s="1" t="s">
        <v>112</v>
      </c>
      <c r="CS2494" s="1" t="s">
        <v>111</v>
      </c>
      <c r="CT2494" s="1" t="s">
        <v>138</v>
      </c>
      <c r="CU2494" s="1" t="s">
        <v>111</v>
      </c>
      <c r="CV2494" s="1" t="s">
        <v>138</v>
      </c>
      <c r="CW2494" s="1" t="s">
        <v>138</v>
      </c>
      <c r="CX2494" s="1">
        <v>16702332231</v>
      </c>
      <c r="CY2494" s="1" t="s">
        <v>21794</v>
      </c>
      <c r="CZ2494" s="1" t="s">
        <v>138</v>
      </c>
      <c r="DA2494" s="1" t="s">
        <v>111</v>
      </c>
      <c r="DB2494" s="1" t="s">
        <v>112</v>
      </c>
    </row>
    <row r="2495" spans="1:111" ht="15.6" customHeight="1" x14ac:dyDescent="0.25">
      <c r="A2495" s="1" t="s">
        <v>21795</v>
      </c>
      <c r="B2495" s="1" t="s">
        <v>238</v>
      </c>
      <c r="C2495" s="2">
        <v>44046.900356828701</v>
      </c>
      <c r="D2495" s="2">
        <v>44119</v>
      </c>
      <c r="E2495" s="1" t="s">
        <v>180</v>
      </c>
      <c r="G2495" s="1" t="s">
        <v>112</v>
      </c>
      <c r="H2495" s="1" t="s">
        <v>112</v>
      </c>
      <c r="I2495" s="1" t="s">
        <v>112</v>
      </c>
      <c r="J2495" s="1" t="s">
        <v>2302</v>
      </c>
      <c r="K2495" s="1" t="s">
        <v>2303</v>
      </c>
      <c r="L2495" s="1" t="s">
        <v>2304</v>
      </c>
      <c r="N2495" s="1" t="s">
        <v>116</v>
      </c>
      <c r="O2495" s="1" t="s">
        <v>117</v>
      </c>
      <c r="P2495" s="9">
        <v>96950</v>
      </c>
      <c r="Q2495" s="1" t="s">
        <v>118</v>
      </c>
      <c r="S2495" s="1">
        <v>16702352743</v>
      </c>
      <c r="U2495" s="1">
        <v>56132</v>
      </c>
      <c r="V2495" s="1" t="s">
        <v>119</v>
      </c>
      <c r="X2495" s="1" t="s">
        <v>2952</v>
      </c>
      <c r="Y2495" s="1" t="s">
        <v>2307</v>
      </c>
      <c r="Z2495" s="1" t="s">
        <v>486</v>
      </c>
      <c r="AA2495" s="1" t="s">
        <v>1028</v>
      </c>
      <c r="AB2495" s="1" t="s">
        <v>2304</v>
      </c>
      <c r="AD2495" s="1" t="s">
        <v>116</v>
      </c>
      <c r="AE2495" s="1" t="s">
        <v>117</v>
      </c>
      <c r="AF2495" s="9">
        <v>96950</v>
      </c>
      <c r="AG2495" s="1" t="s">
        <v>118</v>
      </c>
      <c r="AI2495" s="1">
        <v>16702352743</v>
      </c>
      <c r="AK2495" s="1" t="s">
        <v>2309</v>
      </c>
      <c r="BC2495" s="1" t="str">
        <f>"37-2012.00"</f>
        <v>37-2012.00</v>
      </c>
      <c r="BD2495" s="1" t="s">
        <v>576</v>
      </c>
      <c r="BE2495" s="1" t="s">
        <v>21796</v>
      </c>
      <c r="BF2495" s="1" t="s">
        <v>4117</v>
      </c>
      <c r="BG2495" s="1">
        <v>10</v>
      </c>
      <c r="BH2495" s="1">
        <v>10</v>
      </c>
      <c r="BI2495" s="2">
        <v>44105</v>
      </c>
      <c r="BJ2495" s="2">
        <v>44469</v>
      </c>
      <c r="BK2495" s="2">
        <v>44119</v>
      </c>
      <c r="BL2495" s="2">
        <v>44469</v>
      </c>
      <c r="BM2495" s="1">
        <v>35</v>
      </c>
      <c r="BN2495" s="1">
        <v>0</v>
      </c>
      <c r="BO2495" s="1">
        <v>7</v>
      </c>
      <c r="BP2495" s="1">
        <v>7</v>
      </c>
      <c r="BQ2495" s="1">
        <v>7</v>
      </c>
      <c r="BR2495" s="1">
        <v>7</v>
      </c>
      <c r="BS2495" s="1">
        <v>7</v>
      </c>
      <c r="BT2495" s="1">
        <v>0</v>
      </c>
      <c r="BU2495" s="1" t="str">
        <f>"9:00 AM"</f>
        <v>9:00 AM</v>
      </c>
      <c r="BV2495" s="1" t="str">
        <f>"5:00 PM"</f>
        <v>5:00 PM</v>
      </c>
      <c r="BW2495" s="1" t="s">
        <v>135</v>
      </c>
      <c r="BX2495" s="1">
        <v>0</v>
      </c>
      <c r="BY2495" s="1">
        <v>3</v>
      </c>
      <c r="BZ2495" s="1" t="s">
        <v>112</v>
      </c>
      <c r="CA2495" s="1">
        <v>0</v>
      </c>
      <c r="CB2495" s="1" t="s">
        <v>21797</v>
      </c>
      <c r="CC2495" s="1" t="s">
        <v>2304</v>
      </c>
      <c r="CE2495" s="1" t="s">
        <v>116</v>
      </c>
      <c r="CF2495" s="1" t="s">
        <v>117</v>
      </c>
      <c r="CG2495" s="1">
        <v>96950</v>
      </c>
      <c r="CH2495" s="3">
        <v>9.41</v>
      </c>
      <c r="CI2495" s="3">
        <v>9.41</v>
      </c>
      <c r="CJ2495" s="3">
        <v>14.12</v>
      </c>
      <c r="CK2495" s="3">
        <v>14.12</v>
      </c>
      <c r="CL2495" s="1" t="s">
        <v>137</v>
      </c>
      <c r="CM2495" s="1" t="s">
        <v>138</v>
      </c>
      <c r="CN2495" s="1" t="s">
        <v>139</v>
      </c>
      <c r="CP2495" s="1" t="s">
        <v>112</v>
      </c>
      <c r="CQ2495" s="1" t="s">
        <v>111</v>
      </c>
      <c r="CR2495" s="1" t="s">
        <v>111</v>
      </c>
      <c r="CS2495" s="1" t="s">
        <v>111</v>
      </c>
      <c r="CT2495" s="1" t="s">
        <v>138</v>
      </c>
      <c r="CU2495" s="1" t="s">
        <v>111</v>
      </c>
      <c r="CV2495" s="1" t="s">
        <v>111</v>
      </c>
      <c r="CW2495" s="1" t="s">
        <v>14148</v>
      </c>
      <c r="CX2495" s="1">
        <v>16702352743</v>
      </c>
      <c r="CY2495" s="1" t="s">
        <v>2309</v>
      </c>
      <c r="CZ2495" s="1" t="s">
        <v>138</v>
      </c>
      <c r="DA2495" s="1" t="s">
        <v>111</v>
      </c>
      <c r="DB2495" s="1" t="s">
        <v>112</v>
      </c>
    </row>
    <row r="2496" spans="1:111" ht="15.6" customHeight="1" x14ac:dyDescent="0.25">
      <c r="A2496" s="1" t="s">
        <v>21805</v>
      </c>
      <c r="B2496" s="1" t="s">
        <v>238</v>
      </c>
      <c r="C2496" s="2">
        <v>44146.795843287036</v>
      </c>
      <c r="D2496" s="2">
        <v>44194</v>
      </c>
      <c r="E2496" s="1" t="s">
        <v>110</v>
      </c>
      <c r="F2496" s="2">
        <v>44103.833333333336</v>
      </c>
      <c r="G2496" s="1" t="s">
        <v>111</v>
      </c>
      <c r="H2496" s="1" t="s">
        <v>112</v>
      </c>
      <c r="I2496" s="1" t="s">
        <v>112</v>
      </c>
      <c r="J2496" s="1" t="s">
        <v>21806</v>
      </c>
      <c r="L2496" s="1" t="s">
        <v>2431</v>
      </c>
      <c r="N2496" s="1" t="s">
        <v>116</v>
      </c>
      <c r="O2496" s="1" t="s">
        <v>117</v>
      </c>
      <c r="P2496" s="9">
        <v>96950</v>
      </c>
      <c r="Q2496" s="1" t="s">
        <v>118</v>
      </c>
      <c r="S2496" s="1">
        <v>16709896838</v>
      </c>
      <c r="U2496" s="1">
        <v>56152</v>
      </c>
      <c r="V2496" s="1" t="s">
        <v>119</v>
      </c>
      <c r="X2496" s="1" t="s">
        <v>2432</v>
      </c>
      <c r="Y2496" s="1" t="s">
        <v>722</v>
      </c>
      <c r="Z2496" s="1" t="s">
        <v>2433</v>
      </c>
      <c r="AA2496" s="1" t="s">
        <v>2434</v>
      </c>
      <c r="AB2496" s="1" t="s">
        <v>2431</v>
      </c>
      <c r="AD2496" s="1" t="s">
        <v>116</v>
      </c>
      <c r="AE2496" s="1" t="s">
        <v>117</v>
      </c>
      <c r="AF2496" s="9">
        <v>96950</v>
      </c>
      <c r="AG2496" s="1" t="s">
        <v>118</v>
      </c>
      <c r="AI2496" s="1">
        <v>16702356072</v>
      </c>
      <c r="AK2496" s="1" t="s">
        <v>2435</v>
      </c>
      <c r="BC2496" s="1" t="str">
        <f>"39-6012.00"</f>
        <v>39-6012.00</v>
      </c>
      <c r="BD2496" s="1" t="s">
        <v>883</v>
      </c>
      <c r="BE2496" s="1" t="s">
        <v>21807</v>
      </c>
      <c r="BF2496" s="1" t="s">
        <v>5036</v>
      </c>
      <c r="BG2496" s="1">
        <v>4</v>
      </c>
      <c r="BH2496" s="1">
        <v>4</v>
      </c>
      <c r="BI2496" s="2">
        <v>44105</v>
      </c>
      <c r="BJ2496" s="2">
        <v>44469</v>
      </c>
      <c r="BK2496" s="2">
        <v>44194</v>
      </c>
      <c r="BL2496" s="2">
        <v>44469</v>
      </c>
      <c r="BM2496" s="1">
        <v>40</v>
      </c>
      <c r="BN2496" s="1">
        <v>0</v>
      </c>
      <c r="BO2496" s="1">
        <v>8</v>
      </c>
      <c r="BP2496" s="1">
        <v>8</v>
      </c>
      <c r="BQ2496" s="1">
        <v>8</v>
      </c>
      <c r="BR2496" s="1">
        <v>8</v>
      </c>
      <c r="BS2496" s="1">
        <v>8</v>
      </c>
      <c r="BT2496" s="1">
        <v>0</v>
      </c>
      <c r="BU2496" s="1" t="str">
        <f>"8:00 AM"</f>
        <v>8:00 AM</v>
      </c>
      <c r="BV2496" s="1" t="str">
        <f>"5:00 PM"</f>
        <v>5:00 PM</v>
      </c>
      <c r="BW2496" s="1" t="s">
        <v>230</v>
      </c>
      <c r="BX2496" s="1">
        <v>0</v>
      </c>
      <c r="BY2496" s="1">
        <v>12</v>
      </c>
      <c r="BZ2496" s="1" t="s">
        <v>112</v>
      </c>
      <c r="CA2496" s="1">
        <v>0</v>
      </c>
      <c r="CB2496" s="1" t="s">
        <v>21808</v>
      </c>
      <c r="CC2496" s="1" t="s">
        <v>2438</v>
      </c>
      <c r="CE2496" s="1" t="s">
        <v>116</v>
      </c>
      <c r="CF2496" s="1" t="s">
        <v>117</v>
      </c>
      <c r="CG2496" s="1">
        <v>96950</v>
      </c>
      <c r="CH2496" s="3">
        <v>7.98</v>
      </c>
      <c r="CI2496" s="3">
        <v>7.98</v>
      </c>
      <c r="CJ2496" s="3">
        <v>11.97</v>
      </c>
      <c r="CK2496" s="3">
        <v>11.97</v>
      </c>
      <c r="CL2496" s="1" t="s">
        <v>137</v>
      </c>
      <c r="CM2496" s="1" t="s">
        <v>168</v>
      </c>
      <c r="CN2496" s="1" t="s">
        <v>139</v>
      </c>
      <c r="CP2496" s="1" t="s">
        <v>112</v>
      </c>
      <c r="CQ2496" s="1" t="s">
        <v>111</v>
      </c>
      <c r="CR2496" s="1" t="s">
        <v>112</v>
      </c>
      <c r="CS2496" s="1" t="s">
        <v>111</v>
      </c>
      <c r="CT2496" s="1" t="s">
        <v>138</v>
      </c>
      <c r="CU2496" s="1" t="s">
        <v>111</v>
      </c>
      <c r="CV2496" s="1" t="s">
        <v>138</v>
      </c>
      <c r="CW2496" s="1" t="s">
        <v>168</v>
      </c>
      <c r="CX2496" s="1">
        <v>16709896838</v>
      </c>
      <c r="CY2496" s="1" t="s">
        <v>2435</v>
      </c>
      <c r="CZ2496" s="1" t="s">
        <v>138</v>
      </c>
      <c r="DA2496" s="1" t="s">
        <v>111</v>
      </c>
      <c r="DB2496" s="1" t="s">
        <v>112</v>
      </c>
    </row>
    <row r="2497" spans="1:111" ht="15.6" customHeight="1" x14ac:dyDescent="0.25">
      <c r="A2497" s="1" t="s">
        <v>21809</v>
      </c>
      <c r="B2497" s="1" t="s">
        <v>238</v>
      </c>
      <c r="C2497" s="2">
        <v>44152.830577083332</v>
      </c>
      <c r="D2497" s="2">
        <v>44186</v>
      </c>
      <c r="E2497" s="1" t="s">
        <v>180</v>
      </c>
      <c r="G2497" s="1" t="s">
        <v>112</v>
      </c>
      <c r="H2497" s="1" t="s">
        <v>112</v>
      </c>
      <c r="I2497" s="1" t="s">
        <v>112</v>
      </c>
      <c r="J2497" s="1" t="s">
        <v>16445</v>
      </c>
      <c r="L2497" s="1" t="s">
        <v>4032</v>
      </c>
      <c r="M2497" s="1" t="s">
        <v>4033</v>
      </c>
      <c r="N2497" s="1" t="s">
        <v>1197</v>
      </c>
      <c r="O2497" s="1" t="s">
        <v>117</v>
      </c>
      <c r="P2497" s="9">
        <v>96950</v>
      </c>
      <c r="Q2497" s="1" t="s">
        <v>118</v>
      </c>
      <c r="R2497" s="1" t="s">
        <v>138</v>
      </c>
      <c r="S2497" s="1">
        <v>16702338880</v>
      </c>
      <c r="T2497" s="1">
        <v>225</v>
      </c>
      <c r="U2497" s="1">
        <v>53131</v>
      </c>
      <c r="V2497" s="1" t="s">
        <v>119</v>
      </c>
      <c r="X2497" s="1" t="s">
        <v>16446</v>
      </c>
      <c r="Y2497" s="1" t="s">
        <v>16447</v>
      </c>
      <c r="Z2497" s="1" t="s">
        <v>21810</v>
      </c>
      <c r="AA2497" s="1" t="s">
        <v>1859</v>
      </c>
      <c r="AB2497" s="1" t="s">
        <v>4032</v>
      </c>
      <c r="AC2497" s="1" t="s">
        <v>4033</v>
      </c>
      <c r="AD2497" s="1" t="s">
        <v>1197</v>
      </c>
      <c r="AE2497" s="1" t="s">
        <v>117</v>
      </c>
      <c r="AF2497" s="9">
        <v>96950</v>
      </c>
      <c r="AG2497" s="1" t="s">
        <v>118</v>
      </c>
      <c r="AH2497" s="1" t="s">
        <v>138</v>
      </c>
      <c r="AI2497" s="1">
        <v>16702338880</v>
      </c>
      <c r="AJ2497" s="1">
        <v>225</v>
      </c>
      <c r="AK2497" s="1" t="s">
        <v>4037</v>
      </c>
      <c r="BC2497" s="1" t="str">
        <f>"49-9021.01"</f>
        <v>49-9021.01</v>
      </c>
      <c r="BD2497" s="1" t="s">
        <v>3944</v>
      </c>
      <c r="BE2497" s="1" t="s">
        <v>21811</v>
      </c>
      <c r="BF2497" s="1" t="s">
        <v>21812</v>
      </c>
      <c r="BG2497" s="1">
        <v>1</v>
      </c>
      <c r="BH2497" s="1">
        <v>1</v>
      </c>
      <c r="BI2497" s="2">
        <v>44256</v>
      </c>
      <c r="BJ2497" s="2">
        <v>44620</v>
      </c>
      <c r="BK2497" s="2">
        <v>44256</v>
      </c>
      <c r="BL2497" s="2">
        <v>44620</v>
      </c>
      <c r="BM2497" s="1">
        <v>35</v>
      </c>
      <c r="BN2497" s="1">
        <v>0</v>
      </c>
      <c r="BO2497" s="1">
        <v>0</v>
      </c>
      <c r="BP2497" s="1">
        <v>7</v>
      </c>
      <c r="BQ2497" s="1">
        <v>7</v>
      </c>
      <c r="BR2497" s="1">
        <v>7</v>
      </c>
      <c r="BS2497" s="1">
        <v>7</v>
      </c>
      <c r="BT2497" s="1">
        <v>7</v>
      </c>
      <c r="BU2497" s="1" t="str">
        <f>"9:00 AM"</f>
        <v>9:00 AM</v>
      </c>
      <c r="BV2497" s="1" t="str">
        <f>"5:00 PM"</f>
        <v>5:00 PM</v>
      </c>
      <c r="BW2497" s="1" t="s">
        <v>135</v>
      </c>
      <c r="BX2497" s="1">
        <v>6</v>
      </c>
      <c r="BY2497" s="1">
        <v>24</v>
      </c>
      <c r="BZ2497" s="1" t="s">
        <v>112</v>
      </c>
      <c r="CA2497" s="1">
        <v>0</v>
      </c>
      <c r="CB2497" s="1" t="s">
        <v>21813</v>
      </c>
      <c r="CC2497" s="1" t="s">
        <v>4032</v>
      </c>
      <c r="CD2497" s="1" t="s">
        <v>21814</v>
      </c>
      <c r="CE2497" s="1" t="s">
        <v>1197</v>
      </c>
      <c r="CF2497" s="1" t="s">
        <v>117</v>
      </c>
      <c r="CG2497" s="1">
        <v>96950</v>
      </c>
      <c r="CH2497" s="3">
        <v>9.0299999999999994</v>
      </c>
      <c r="CI2497" s="3">
        <v>9.0299999999999994</v>
      </c>
      <c r="CJ2497" s="3">
        <v>13.55</v>
      </c>
      <c r="CK2497" s="3">
        <v>13.55</v>
      </c>
      <c r="CL2497" s="1" t="s">
        <v>137</v>
      </c>
      <c r="CM2497" s="1" t="s">
        <v>230</v>
      </c>
      <c r="CN2497" s="1" t="s">
        <v>139</v>
      </c>
      <c r="CP2497" s="1" t="s">
        <v>111</v>
      </c>
      <c r="CQ2497" s="1" t="s">
        <v>111</v>
      </c>
      <c r="CR2497" s="1" t="s">
        <v>111</v>
      </c>
      <c r="CS2497" s="1" t="s">
        <v>111</v>
      </c>
      <c r="CT2497" s="1" t="s">
        <v>138</v>
      </c>
      <c r="CU2497" s="1" t="s">
        <v>111</v>
      </c>
      <c r="CV2497" s="1" t="s">
        <v>111</v>
      </c>
      <c r="CW2497" s="1" t="s">
        <v>21815</v>
      </c>
      <c r="CX2497" s="1">
        <v>16702338880</v>
      </c>
      <c r="CY2497" s="1" t="s">
        <v>4037</v>
      </c>
      <c r="CZ2497" s="1" t="s">
        <v>4041</v>
      </c>
      <c r="DA2497" s="1" t="s">
        <v>111</v>
      </c>
      <c r="DB2497" s="1" t="s">
        <v>112</v>
      </c>
    </row>
    <row r="2498" spans="1:111" ht="15.6" customHeight="1" x14ac:dyDescent="0.25">
      <c r="A2498" s="1" t="s">
        <v>21826</v>
      </c>
      <c r="B2498" s="1" t="s">
        <v>238</v>
      </c>
      <c r="C2498" s="2">
        <v>44192.752566550924</v>
      </c>
      <c r="D2498" s="2">
        <v>44236</v>
      </c>
      <c r="E2498" s="1" t="s">
        <v>180</v>
      </c>
      <c r="G2498" s="1" t="s">
        <v>112</v>
      </c>
      <c r="H2498" s="1" t="s">
        <v>112</v>
      </c>
      <c r="I2498" s="1" t="s">
        <v>112</v>
      </c>
      <c r="J2498" s="1" t="s">
        <v>875</v>
      </c>
      <c r="K2498" s="1" t="s">
        <v>876</v>
      </c>
      <c r="L2498" s="1" t="s">
        <v>877</v>
      </c>
      <c r="M2498" s="1" t="s">
        <v>878</v>
      </c>
      <c r="N2498" s="1" t="s">
        <v>167</v>
      </c>
      <c r="O2498" s="1" t="s">
        <v>117</v>
      </c>
      <c r="P2498" s="9">
        <v>96950</v>
      </c>
      <c r="Q2498" s="1" t="s">
        <v>118</v>
      </c>
      <c r="S2498" s="1">
        <v>16702347976</v>
      </c>
      <c r="T2498" s="1">
        <v>5100</v>
      </c>
      <c r="U2498" s="1">
        <v>72111</v>
      </c>
      <c r="V2498" s="1" t="s">
        <v>119</v>
      </c>
      <c r="X2498" s="1" t="s">
        <v>880</v>
      </c>
      <c r="Y2498" s="1" t="s">
        <v>881</v>
      </c>
      <c r="AA2498" s="1" t="s">
        <v>528</v>
      </c>
      <c r="AB2498" s="1" t="s">
        <v>877</v>
      </c>
      <c r="AC2498" s="1" t="s">
        <v>878</v>
      </c>
      <c r="AD2498" s="1" t="s">
        <v>167</v>
      </c>
      <c r="AE2498" s="1" t="s">
        <v>117</v>
      </c>
      <c r="AF2498" s="9">
        <v>96950</v>
      </c>
      <c r="AG2498" s="1" t="s">
        <v>118</v>
      </c>
      <c r="AI2498" s="1">
        <v>16702347976</v>
      </c>
      <c r="AJ2498" s="1">
        <v>5100</v>
      </c>
      <c r="AK2498" s="1" t="s">
        <v>882</v>
      </c>
      <c r="BC2498" s="1" t="str">
        <f>"11-3011.00"</f>
        <v>11-3011.00</v>
      </c>
      <c r="BD2498" s="1" t="s">
        <v>12185</v>
      </c>
      <c r="BE2498" s="1" t="s">
        <v>12616</v>
      </c>
      <c r="BF2498" s="1" t="s">
        <v>12617</v>
      </c>
      <c r="BG2498" s="1">
        <v>1</v>
      </c>
      <c r="BH2498" s="1">
        <v>1</v>
      </c>
      <c r="BI2498" s="2">
        <v>44277</v>
      </c>
      <c r="BJ2498" s="2">
        <v>44641</v>
      </c>
      <c r="BK2498" s="2">
        <v>44277</v>
      </c>
      <c r="BL2498" s="2">
        <v>44641</v>
      </c>
      <c r="BM2498" s="1">
        <v>40</v>
      </c>
      <c r="BN2498" s="1">
        <v>0</v>
      </c>
      <c r="BO2498" s="1">
        <v>8</v>
      </c>
      <c r="BP2498" s="1">
        <v>8</v>
      </c>
      <c r="BQ2498" s="1">
        <v>8</v>
      </c>
      <c r="BR2498" s="1">
        <v>8</v>
      </c>
      <c r="BS2498" s="1">
        <v>8</v>
      </c>
      <c r="BT2498" s="1">
        <v>0</v>
      </c>
      <c r="BU2498" s="1" t="str">
        <f>"8:00 AM"</f>
        <v>8:00 AM</v>
      </c>
      <c r="BV2498" s="1" t="str">
        <f>"5:00 PM"</f>
        <v>5:00 PM</v>
      </c>
      <c r="BW2498" s="1" t="s">
        <v>392</v>
      </c>
      <c r="BX2498" s="1">
        <v>0</v>
      </c>
      <c r="BY2498" s="1">
        <v>48</v>
      </c>
      <c r="BZ2498" s="1" t="s">
        <v>111</v>
      </c>
      <c r="CA2498" s="1">
        <v>35</v>
      </c>
      <c r="CB2498" s="4" t="s">
        <v>12618</v>
      </c>
      <c r="CC2498" s="1" t="s">
        <v>877</v>
      </c>
      <c r="CD2498" s="1" t="s">
        <v>878</v>
      </c>
      <c r="CE2498" s="1" t="s">
        <v>167</v>
      </c>
      <c r="CF2498" s="1" t="s">
        <v>117</v>
      </c>
      <c r="CG2498" s="1">
        <v>96950</v>
      </c>
      <c r="CH2498" s="3">
        <v>3324.53</v>
      </c>
      <c r="CI2498" s="3">
        <v>3324.53</v>
      </c>
      <c r="CJ2498" s="3">
        <v>0</v>
      </c>
      <c r="CL2498" s="1" t="s">
        <v>4581</v>
      </c>
      <c r="CM2498" s="1" t="s">
        <v>138</v>
      </c>
      <c r="CN2498" s="1" t="s">
        <v>139</v>
      </c>
      <c r="CP2498" s="1" t="s">
        <v>112</v>
      </c>
      <c r="CQ2498" s="1" t="s">
        <v>111</v>
      </c>
      <c r="CR2498" s="1" t="s">
        <v>112</v>
      </c>
      <c r="CS2498" s="1" t="s">
        <v>112</v>
      </c>
      <c r="CT2498" s="1" t="s">
        <v>138</v>
      </c>
      <c r="CU2498" s="1" t="s">
        <v>111</v>
      </c>
      <c r="CV2498" s="1" t="s">
        <v>111</v>
      </c>
      <c r="CW2498" s="1" t="s">
        <v>21827</v>
      </c>
      <c r="CX2498" s="1">
        <v>16702347976</v>
      </c>
      <c r="CY2498" s="1" t="s">
        <v>888</v>
      </c>
      <c r="CZ2498" s="1" t="s">
        <v>21828</v>
      </c>
      <c r="DA2498" s="1" t="s">
        <v>111</v>
      </c>
      <c r="DB2498" s="1" t="s">
        <v>112</v>
      </c>
      <c r="DC2498" s="1" t="s">
        <v>890</v>
      </c>
      <c r="DD2498" s="1" t="s">
        <v>891</v>
      </c>
      <c r="DE2498" s="1" t="s">
        <v>892</v>
      </c>
    </row>
    <row r="2499" spans="1:111" ht="15.6" customHeight="1" x14ac:dyDescent="0.25">
      <c r="A2499" s="1" t="s">
        <v>21830</v>
      </c>
      <c r="B2499" s="1" t="s">
        <v>238</v>
      </c>
      <c r="C2499" s="2">
        <v>44293.379689236113</v>
      </c>
      <c r="D2499" s="2">
        <v>44328</v>
      </c>
      <c r="E2499" s="1" t="s">
        <v>110</v>
      </c>
      <c r="F2499" s="2">
        <v>44468.833333333336</v>
      </c>
      <c r="G2499" s="1" t="s">
        <v>111</v>
      </c>
      <c r="H2499" s="1" t="s">
        <v>112</v>
      </c>
      <c r="I2499" s="1" t="s">
        <v>112</v>
      </c>
      <c r="J2499" s="1" t="s">
        <v>2577</v>
      </c>
      <c r="K2499" s="1" t="s">
        <v>2578</v>
      </c>
      <c r="L2499" s="1" t="s">
        <v>2579</v>
      </c>
      <c r="M2499" s="1" t="s">
        <v>1130</v>
      </c>
      <c r="N2499" s="1" t="s">
        <v>116</v>
      </c>
      <c r="O2499" s="1" t="s">
        <v>117</v>
      </c>
      <c r="P2499" s="9">
        <v>96950</v>
      </c>
      <c r="Q2499" s="1" t="s">
        <v>118</v>
      </c>
      <c r="R2499" s="1" t="s">
        <v>117</v>
      </c>
      <c r="S2499" s="1">
        <v>16709898771</v>
      </c>
      <c r="U2499" s="1">
        <v>81121</v>
      </c>
      <c r="V2499" s="1" t="s">
        <v>119</v>
      </c>
      <c r="X2499" s="1" t="s">
        <v>3354</v>
      </c>
      <c r="Y2499" s="1" t="s">
        <v>3355</v>
      </c>
      <c r="Z2499" s="1" t="s">
        <v>2019</v>
      </c>
      <c r="AA2499" s="1" t="s">
        <v>357</v>
      </c>
      <c r="AB2499" s="1" t="s">
        <v>2579</v>
      </c>
      <c r="AC2499" s="1" t="s">
        <v>1130</v>
      </c>
      <c r="AD2499" s="1" t="s">
        <v>116</v>
      </c>
      <c r="AE2499" s="1" t="s">
        <v>117</v>
      </c>
      <c r="AF2499" s="9">
        <v>96950</v>
      </c>
      <c r="AG2499" s="1" t="s">
        <v>118</v>
      </c>
      <c r="AH2499" s="1" t="s">
        <v>117</v>
      </c>
      <c r="AI2499" s="1">
        <v>16709898771</v>
      </c>
      <c r="AK2499" s="1" t="s">
        <v>2581</v>
      </c>
      <c r="BC2499" s="1" t="str">
        <f>"49-9071.00"</f>
        <v>49-9071.00</v>
      </c>
      <c r="BD2499" s="1" t="s">
        <v>214</v>
      </c>
      <c r="BE2499" s="1" t="s">
        <v>18608</v>
      </c>
      <c r="BF2499" s="1" t="s">
        <v>212</v>
      </c>
      <c r="BG2499" s="1">
        <v>6</v>
      </c>
      <c r="BH2499" s="1">
        <v>6</v>
      </c>
      <c r="BI2499" s="2">
        <v>44470</v>
      </c>
      <c r="BJ2499" s="2">
        <v>44834</v>
      </c>
      <c r="BK2499" s="2">
        <v>44470</v>
      </c>
      <c r="BL2499" s="2">
        <v>44834</v>
      </c>
      <c r="BM2499" s="1">
        <v>40</v>
      </c>
      <c r="BN2499" s="1">
        <v>0</v>
      </c>
      <c r="BO2499" s="1">
        <v>8</v>
      </c>
      <c r="BP2499" s="1">
        <v>8</v>
      </c>
      <c r="BQ2499" s="1">
        <v>8</v>
      </c>
      <c r="BR2499" s="1">
        <v>8</v>
      </c>
      <c r="BS2499" s="1">
        <v>8</v>
      </c>
      <c r="BT2499" s="1">
        <v>0</v>
      </c>
      <c r="BU2499" s="1" t="str">
        <f>"8:00 AM"</f>
        <v>8:00 AM</v>
      </c>
      <c r="BV2499" s="1" t="str">
        <f>"5:00 PM"</f>
        <v>5:00 PM</v>
      </c>
      <c r="BW2499" s="1" t="s">
        <v>135</v>
      </c>
      <c r="BX2499" s="1">
        <v>0</v>
      </c>
      <c r="BY2499" s="1">
        <v>12</v>
      </c>
      <c r="BZ2499" s="1" t="s">
        <v>112</v>
      </c>
      <c r="CA2499" s="1">
        <v>0</v>
      </c>
      <c r="CB2499" s="1" t="s">
        <v>7050</v>
      </c>
      <c r="CC2499" s="1" t="s">
        <v>2579</v>
      </c>
      <c r="CD2499" s="1" t="s">
        <v>1130</v>
      </c>
      <c r="CE2499" s="1" t="s">
        <v>116</v>
      </c>
      <c r="CF2499" s="1" t="s">
        <v>117</v>
      </c>
      <c r="CG2499" s="1">
        <v>96950</v>
      </c>
      <c r="CH2499" s="3">
        <v>8.7100000000000009</v>
      </c>
      <c r="CI2499" s="3">
        <v>9</v>
      </c>
      <c r="CJ2499" s="3">
        <v>13.06</v>
      </c>
      <c r="CK2499" s="3">
        <v>13.5</v>
      </c>
      <c r="CL2499" s="1" t="s">
        <v>137</v>
      </c>
      <c r="CM2499" s="1" t="s">
        <v>138</v>
      </c>
      <c r="CN2499" s="1" t="s">
        <v>218</v>
      </c>
      <c r="CP2499" s="1" t="s">
        <v>112</v>
      </c>
      <c r="CQ2499" s="1" t="s">
        <v>111</v>
      </c>
      <c r="CR2499" s="1" t="s">
        <v>111</v>
      </c>
      <c r="CS2499" s="1" t="s">
        <v>111</v>
      </c>
      <c r="CT2499" s="1" t="s">
        <v>138</v>
      </c>
      <c r="CU2499" s="1" t="s">
        <v>111</v>
      </c>
      <c r="CV2499" s="1" t="s">
        <v>138</v>
      </c>
      <c r="CW2499" s="1" t="s">
        <v>1324</v>
      </c>
      <c r="CX2499" s="1">
        <v>16708988771</v>
      </c>
      <c r="CY2499" s="1" t="s">
        <v>2581</v>
      </c>
      <c r="CZ2499" s="1" t="s">
        <v>138</v>
      </c>
      <c r="DA2499" s="1" t="s">
        <v>111</v>
      </c>
      <c r="DB2499" s="1" t="s">
        <v>112</v>
      </c>
    </row>
    <row r="2500" spans="1:111" ht="15.6" customHeight="1" x14ac:dyDescent="0.25">
      <c r="A2500" s="1" t="s">
        <v>21831</v>
      </c>
      <c r="B2500" s="1" t="s">
        <v>238</v>
      </c>
      <c r="C2500" s="2">
        <v>44295.363717939814</v>
      </c>
      <c r="D2500" s="2">
        <v>44327</v>
      </c>
      <c r="E2500" s="1" t="s">
        <v>110</v>
      </c>
      <c r="F2500" s="2">
        <v>44457.833333333336</v>
      </c>
      <c r="G2500" s="1" t="s">
        <v>112</v>
      </c>
      <c r="H2500" s="1" t="s">
        <v>112</v>
      </c>
      <c r="I2500" s="1" t="s">
        <v>112</v>
      </c>
      <c r="J2500" s="1" t="s">
        <v>2477</v>
      </c>
      <c r="L2500" s="1" t="s">
        <v>2070</v>
      </c>
      <c r="M2500" s="1" t="s">
        <v>2478</v>
      </c>
      <c r="N2500" s="1" t="s">
        <v>116</v>
      </c>
      <c r="O2500" s="1" t="s">
        <v>117</v>
      </c>
      <c r="P2500" s="9">
        <v>96950</v>
      </c>
      <c r="Q2500" s="1" t="s">
        <v>118</v>
      </c>
      <c r="R2500" s="1" t="s">
        <v>138</v>
      </c>
      <c r="S2500" s="1">
        <v>16702330349</v>
      </c>
      <c r="U2500" s="1">
        <v>56132</v>
      </c>
      <c r="V2500" s="1" t="s">
        <v>2479</v>
      </c>
      <c r="W2500" s="1" t="s">
        <v>111</v>
      </c>
      <c r="X2500" s="1" t="s">
        <v>2480</v>
      </c>
      <c r="Y2500" s="1" t="s">
        <v>2481</v>
      </c>
      <c r="Z2500" s="1" t="s">
        <v>2482</v>
      </c>
      <c r="AA2500" s="1" t="s">
        <v>2483</v>
      </c>
      <c r="AB2500" s="1" t="s">
        <v>2070</v>
      </c>
      <c r="AC2500" s="1" t="s">
        <v>2478</v>
      </c>
      <c r="AD2500" s="1" t="s">
        <v>116</v>
      </c>
      <c r="AE2500" s="1" t="s">
        <v>117</v>
      </c>
      <c r="AF2500" s="9">
        <v>96950</v>
      </c>
      <c r="AG2500" s="1" t="s">
        <v>118</v>
      </c>
      <c r="AH2500" s="1" t="s">
        <v>138</v>
      </c>
      <c r="AI2500" s="1">
        <v>16702330349</v>
      </c>
      <c r="AK2500" s="1" t="s">
        <v>2489</v>
      </c>
      <c r="BC2500" s="1" t="str">
        <f>"51-3011.00"</f>
        <v>51-3011.00</v>
      </c>
      <c r="BD2500" s="1" t="s">
        <v>1079</v>
      </c>
      <c r="BE2500" s="1" t="s">
        <v>21832</v>
      </c>
      <c r="BF2500" s="1" t="s">
        <v>1081</v>
      </c>
      <c r="BG2500" s="1">
        <v>1</v>
      </c>
      <c r="BH2500" s="1">
        <v>1</v>
      </c>
      <c r="BI2500" s="2">
        <v>44459</v>
      </c>
      <c r="BJ2500" s="2">
        <v>44823</v>
      </c>
      <c r="BK2500" s="2">
        <v>44459</v>
      </c>
      <c r="BL2500" s="2">
        <v>44823</v>
      </c>
      <c r="BM2500" s="1">
        <v>35</v>
      </c>
      <c r="BN2500" s="1">
        <v>0</v>
      </c>
      <c r="BO2500" s="1">
        <v>7</v>
      </c>
      <c r="BP2500" s="1">
        <v>0</v>
      </c>
      <c r="BQ2500" s="1">
        <v>7</v>
      </c>
      <c r="BR2500" s="1">
        <v>7</v>
      </c>
      <c r="BS2500" s="1">
        <v>7</v>
      </c>
      <c r="BT2500" s="1">
        <v>7</v>
      </c>
      <c r="BU2500" s="1" t="str">
        <f>"6:00 AM"</f>
        <v>6:00 AM</v>
      </c>
      <c r="BV2500" s="1" t="str">
        <f>"2:00 PM"</f>
        <v>2:00 PM</v>
      </c>
      <c r="BW2500" s="1" t="s">
        <v>135</v>
      </c>
      <c r="BX2500" s="1">
        <v>0</v>
      </c>
      <c r="BY2500" s="1">
        <v>12</v>
      </c>
      <c r="BZ2500" s="1" t="s">
        <v>112</v>
      </c>
      <c r="CA2500" s="1">
        <v>0</v>
      </c>
      <c r="CB2500" s="4" t="s">
        <v>21833</v>
      </c>
      <c r="CC2500" s="1" t="s">
        <v>21834</v>
      </c>
      <c r="CD2500" s="1" t="s">
        <v>21835</v>
      </c>
      <c r="CE2500" s="1" t="s">
        <v>116</v>
      </c>
      <c r="CF2500" s="1" t="s">
        <v>117</v>
      </c>
      <c r="CG2500" s="1">
        <v>96950</v>
      </c>
      <c r="CH2500" s="3">
        <v>7.9</v>
      </c>
      <c r="CI2500" s="3">
        <v>7.9</v>
      </c>
      <c r="CJ2500" s="3">
        <v>0</v>
      </c>
      <c r="CK2500" s="3">
        <v>0</v>
      </c>
      <c r="CL2500" s="1" t="s">
        <v>137</v>
      </c>
      <c r="CM2500" s="1" t="s">
        <v>138</v>
      </c>
      <c r="CN2500" s="1" t="s">
        <v>139</v>
      </c>
      <c r="CP2500" s="1" t="s">
        <v>112</v>
      </c>
      <c r="CQ2500" s="1" t="s">
        <v>111</v>
      </c>
      <c r="CR2500" s="1" t="s">
        <v>112</v>
      </c>
      <c r="CS2500" s="1" t="s">
        <v>112</v>
      </c>
      <c r="CT2500" s="1" t="s">
        <v>138</v>
      </c>
      <c r="CU2500" s="1" t="s">
        <v>111</v>
      </c>
      <c r="CV2500" s="1" t="s">
        <v>138</v>
      </c>
      <c r="CW2500" s="1" t="s">
        <v>138</v>
      </c>
      <c r="CX2500" s="1">
        <v>16702330349</v>
      </c>
      <c r="CY2500" s="1" t="s">
        <v>2484</v>
      </c>
      <c r="CZ2500" s="1" t="s">
        <v>138</v>
      </c>
      <c r="DA2500" s="1" t="s">
        <v>111</v>
      </c>
      <c r="DB2500" s="1" t="s">
        <v>111</v>
      </c>
    </row>
    <row r="2501" spans="1:111" ht="15.6" customHeight="1" x14ac:dyDescent="0.25">
      <c r="A2501" s="1" t="s">
        <v>21852</v>
      </c>
      <c r="B2501" s="1" t="s">
        <v>238</v>
      </c>
      <c r="C2501" s="2">
        <v>44293.05139375</v>
      </c>
      <c r="D2501" s="2">
        <v>44327</v>
      </c>
      <c r="E2501" s="1" t="s">
        <v>110</v>
      </c>
      <c r="F2501" s="2">
        <v>44468.833333333336</v>
      </c>
      <c r="G2501" s="1" t="s">
        <v>111</v>
      </c>
      <c r="H2501" s="1" t="s">
        <v>112</v>
      </c>
      <c r="I2501" s="1" t="s">
        <v>112</v>
      </c>
      <c r="J2501" s="1" t="s">
        <v>14244</v>
      </c>
      <c r="L2501" s="1" t="s">
        <v>14245</v>
      </c>
      <c r="M2501" s="1" t="s">
        <v>14246</v>
      </c>
      <c r="N2501" s="1" t="s">
        <v>116</v>
      </c>
      <c r="O2501" s="1" t="s">
        <v>117</v>
      </c>
      <c r="P2501" s="9">
        <v>96950</v>
      </c>
      <c r="Q2501" s="1" t="s">
        <v>118</v>
      </c>
      <c r="S2501" s="1">
        <v>16702872172</v>
      </c>
      <c r="U2501" s="1">
        <v>56151</v>
      </c>
      <c r="V2501" s="1" t="s">
        <v>119</v>
      </c>
      <c r="X2501" s="1" t="s">
        <v>297</v>
      </c>
      <c r="Y2501" s="1" t="s">
        <v>14247</v>
      </c>
      <c r="Z2501" s="1" t="s">
        <v>892</v>
      </c>
      <c r="AA2501" s="1" t="s">
        <v>973</v>
      </c>
      <c r="AB2501" s="1" t="s">
        <v>14245</v>
      </c>
      <c r="AC2501" s="1" t="s">
        <v>14246</v>
      </c>
      <c r="AD2501" s="1" t="s">
        <v>116</v>
      </c>
      <c r="AE2501" s="1" t="s">
        <v>117</v>
      </c>
      <c r="AF2501" s="9">
        <v>96950</v>
      </c>
      <c r="AG2501" s="1" t="s">
        <v>118</v>
      </c>
      <c r="AI2501" s="1">
        <v>16702872172</v>
      </c>
      <c r="AK2501" s="1" t="s">
        <v>14248</v>
      </c>
      <c r="BC2501" s="1" t="str">
        <f>"39-7011.00"</f>
        <v>39-7011.00</v>
      </c>
      <c r="BD2501" s="1" t="s">
        <v>1435</v>
      </c>
      <c r="BE2501" s="1" t="s">
        <v>18479</v>
      </c>
      <c r="BF2501" s="1" t="s">
        <v>3755</v>
      </c>
      <c r="BG2501" s="1">
        <v>3</v>
      </c>
      <c r="BH2501" s="1">
        <v>3</v>
      </c>
      <c r="BI2501" s="2">
        <v>44470</v>
      </c>
      <c r="BJ2501" s="2">
        <v>45565</v>
      </c>
      <c r="BK2501" s="2">
        <v>44470</v>
      </c>
      <c r="BL2501" s="2">
        <v>45565</v>
      </c>
      <c r="BM2501" s="1">
        <v>40</v>
      </c>
      <c r="BN2501" s="1">
        <v>0</v>
      </c>
      <c r="BO2501" s="1">
        <v>8</v>
      </c>
      <c r="BP2501" s="1">
        <v>8</v>
      </c>
      <c r="BQ2501" s="1">
        <v>8</v>
      </c>
      <c r="BR2501" s="1">
        <v>8</v>
      </c>
      <c r="BS2501" s="1">
        <v>8</v>
      </c>
      <c r="BT2501" s="1">
        <v>0</v>
      </c>
      <c r="BU2501" s="1" t="str">
        <f>"8:00 AM"</f>
        <v>8:00 AM</v>
      </c>
      <c r="BV2501" s="1" t="str">
        <f>"5:00 PM"</f>
        <v>5:00 PM</v>
      </c>
      <c r="BW2501" s="1" t="s">
        <v>135</v>
      </c>
      <c r="BX2501" s="1">
        <v>0</v>
      </c>
      <c r="BY2501" s="1">
        <v>24</v>
      </c>
      <c r="BZ2501" s="1" t="s">
        <v>112</v>
      </c>
      <c r="CA2501" s="1">
        <v>0</v>
      </c>
      <c r="CB2501" s="1" t="s">
        <v>15014</v>
      </c>
      <c r="CC2501" s="1" t="s">
        <v>14245</v>
      </c>
      <c r="CD2501" s="1" t="s">
        <v>14246</v>
      </c>
      <c r="CE2501" s="1" t="s">
        <v>116</v>
      </c>
      <c r="CF2501" s="1" t="s">
        <v>117</v>
      </c>
      <c r="CG2501" s="1">
        <v>96950</v>
      </c>
      <c r="CH2501" s="3">
        <v>12.14</v>
      </c>
      <c r="CI2501" s="3">
        <v>12.14</v>
      </c>
      <c r="CJ2501" s="3">
        <v>18.21</v>
      </c>
      <c r="CK2501" s="3">
        <v>18.21</v>
      </c>
      <c r="CL2501" s="1" t="s">
        <v>137</v>
      </c>
      <c r="CM2501" s="1" t="s">
        <v>138</v>
      </c>
      <c r="CN2501" s="1" t="s">
        <v>139</v>
      </c>
      <c r="CP2501" s="1" t="s">
        <v>112</v>
      </c>
      <c r="CQ2501" s="1" t="s">
        <v>111</v>
      </c>
      <c r="CR2501" s="1" t="s">
        <v>112</v>
      </c>
      <c r="CS2501" s="1" t="s">
        <v>111</v>
      </c>
      <c r="CT2501" s="1" t="s">
        <v>138</v>
      </c>
      <c r="CU2501" s="1" t="s">
        <v>111</v>
      </c>
      <c r="CV2501" s="1" t="s">
        <v>138</v>
      </c>
      <c r="CW2501" s="1" t="s">
        <v>300</v>
      </c>
      <c r="CX2501" s="1">
        <v>16702872172</v>
      </c>
      <c r="CY2501" s="1" t="s">
        <v>14248</v>
      </c>
      <c r="CZ2501" s="1" t="s">
        <v>138</v>
      </c>
      <c r="DA2501" s="1" t="s">
        <v>111</v>
      </c>
      <c r="DB2501" s="1" t="s">
        <v>112</v>
      </c>
    </row>
    <row r="2502" spans="1:111" ht="15.6" customHeight="1" x14ac:dyDescent="0.25">
      <c r="A2502" s="1" t="s">
        <v>21853</v>
      </c>
      <c r="B2502" s="1" t="s">
        <v>238</v>
      </c>
      <c r="C2502" s="2">
        <v>44292.673772569447</v>
      </c>
      <c r="D2502" s="2">
        <v>44323</v>
      </c>
      <c r="E2502" s="1" t="s">
        <v>110</v>
      </c>
      <c r="F2502" s="2">
        <v>44468.833333333336</v>
      </c>
      <c r="G2502" s="1" t="s">
        <v>111</v>
      </c>
      <c r="H2502" s="1" t="s">
        <v>112</v>
      </c>
      <c r="I2502" s="1" t="s">
        <v>112</v>
      </c>
      <c r="J2502" s="1" t="s">
        <v>999</v>
      </c>
      <c r="L2502" s="1" t="s">
        <v>634</v>
      </c>
      <c r="N2502" s="1" t="s">
        <v>167</v>
      </c>
      <c r="O2502" s="1" t="s">
        <v>117</v>
      </c>
      <c r="P2502" s="9">
        <v>96950</v>
      </c>
      <c r="Q2502" s="1" t="s">
        <v>118</v>
      </c>
      <c r="S2502" s="1">
        <v>16702358722</v>
      </c>
      <c r="U2502" s="1">
        <v>561720</v>
      </c>
      <c r="V2502" s="1" t="s">
        <v>119</v>
      </c>
      <c r="X2502" s="1" t="s">
        <v>636</v>
      </c>
      <c r="Y2502" s="1" t="s">
        <v>637</v>
      </c>
      <c r="Z2502" s="1" t="s">
        <v>638</v>
      </c>
      <c r="AA2502" s="1" t="s">
        <v>639</v>
      </c>
      <c r="AB2502" s="1" t="s">
        <v>1000</v>
      </c>
      <c r="AD2502" s="1" t="s">
        <v>167</v>
      </c>
      <c r="AE2502" s="1" t="s">
        <v>117</v>
      </c>
      <c r="AF2502" s="9">
        <v>96950</v>
      </c>
      <c r="AG2502" s="1" t="s">
        <v>118</v>
      </c>
      <c r="AI2502" s="1">
        <v>16709890917</v>
      </c>
      <c r="AK2502" s="1" t="s">
        <v>641</v>
      </c>
      <c r="BC2502" s="1" t="str">
        <f>"37-2012.00"</f>
        <v>37-2012.00</v>
      </c>
      <c r="BD2502" s="1" t="s">
        <v>576</v>
      </c>
      <c r="BE2502" s="1" t="s">
        <v>1001</v>
      </c>
      <c r="BF2502" s="1" t="s">
        <v>1002</v>
      </c>
      <c r="BG2502" s="1">
        <v>4</v>
      </c>
      <c r="BH2502" s="1">
        <v>4</v>
      </c>
      <c r="BI2502" s="2">
        <v>44470</v>
      </c>
      <c r="BJ2502" s="2">
        <v>45565</v>
      </c>
      <c r="BK2502" s="2">
        <v>44470</v>
      </c>
      <c r="BL2502" s="2">
        <v>45565</v>
      </c>
      <c r="BM2502" s="1">
        <v>35</v>
      </c>
      <c r="BN2502" s="1">
        <v>0</v>
      </c>
      <c r="BO2502" s="1">
        <v>7</v>
      </c>
      <c r="BP2502" s="1">
        <v>7</v>
      </c>
      <c r="BQ2502" s="1">
        <v>7</v>
      </c>
      <c r="BR2502" s="1">
        <v>7</v>
      </c>
      <c r="BS2502" s="1">
        <v>7</v>
      </c>
      <c r="BT2502" s="1">
        <v>0</v>
      </c>
      <c r="BU2502" s="1" t="str">
        <f>"9:00 AM"</f>
        <v>9:00 AM</v>
      </c>
      <c r="BV2502" s="1" t="str">
        <f>"5:00 PM"</f>
        <v>5:00 PM</v>
      </c>
      <c r="BW2502" s="1" t="s">
        <v>230</v>
      </c>
      <c r="BX2502" s="1">
        <v>0</v>
      </c>
      <c r="BY2502" s="1">
        <v>3</v>
      </c>
      <c r="BZ2502" s="1" t="s">
        <v>112</v>
      </c>
      <c r="CA2502" s="1">
        <v>0</v>
      </c>
      <c r="CB2502" s="4" t="s">
        <v>1003</v>
      </c>
      <c r="CC2502" s="1" t="s">
        <v>634</v>
      </c>
      <c r="CE2502" s="1" t="s">
        <v>167</v>
      </c>
      <c r="CF2502" s="1" t="s">
        <v>117</v>
      </c>
      <c r="CG2502" s="1">
        <v>96950</v>
      </c>
      <c r="CH2502" s="3">
        <v>7.59</v>
      </c>
      <c r="CI2502" s="3">
        <v>7.59</v>
      </c>
      <c r="CJ2502" s="3">
        <v>11.39</v>
      </c>
      <c r="CK2502" s="3">
        <v>11.39</v>
      </c>
      <c r="CL2502" s="1" t="s">
        <v>137</v>
      </c>
      <c r="CN2502" s="1" t="s">
        <v>139</v>
      </c>
      <c r="CP2502" s="1" t="s">
        <v>111</v>
      </c>
      <c r="CQ2502" s="1" t="s">
        <v>111</v>
      </c>
      <c r="CR2502" s="1" t="s">
        <v>111</v>
      </c>
      <c r="CS2502" s="1" t="s">
        <v>111</v>
      </c>
      <c r="CT2502" s="1" t="s">
        <v>111</v>
      </c>
      <c r="CU2502" s="1" t="s">
        <v>111</v>
      </c>
      <c r="CV2502" s="1" t="s">
        <v>111</v>
      </c>
      <c r="CW2502" s="1" t="s">
        <v>12254</v>
      </c>
      <c r="CX2502" s="1">
        <v>16709890917</v>
      </c>
      <c r="CY2502" s="1" t="s">
        <v>641</v>
      </c>
      <c r="CZ2502" s="1" t="s">
        <v>645</v>
      </c>
      <c r="DA2502" s="1" t="s">
        <v>111</v>
      </c>
      <c r="DB2502" s="1" t="s">
        <v>112</v>
      </c>
    </row>
    <row r="2503" spans="1:111" ht="15.6" customHeight="1" x14ac:dyDescent="0.25">
      <c r="A2503" s="1" t="s">
        <v>21854</v>
      </c>
      <c r="B2503" s="1" t="s">
        <v>238</v>
      </c>
      <c r="C2503" s="2">
        <v>44293.008443055558</v>
      </c>
      <c r="D2503" s="2">
        <v>44330</v>
      </c>
      <c r="E2503" s="1" t="s">
        <v>110</v>
      </c>
      <c r="F2503" s="2">
        <v>44468.833333333336</v>
      </c>
      <c r="G2503" s="1" t="s">
        <v>112</v>
      </c>
      <c r="H2503" s="1" t="s">
        <v>112</v>
      </c>
      <c r="I2503" s="1" t="s">
        <v>112</v>
      </c>
      <c r="J2503" s="1" t="s">
        <v>3773</v>
      </c>
      <c r="K2503" s="1" t="s">
        <v>1050</v>
      </c>
      <c r="L2503" s="1" t="s">
        <v>1051</v>
      </c>
      <c r="N2503" s="1" t="s">
        <v>116</v>
      </c>
      <c r="O2503" s="1" t="s">
        <v>117</v>
      </c>
      <c r="P2503" s="9">
        <v>96950</v>
      </c>
      <c r="Q2503" s="1" t="s">
        <v>118</v>
      </c>
      <c r="R2503" s="1" t="s">
        <v>1054</v>
      </c>
      <c r="S2503" s="1">
        <v>16702358778</v>
      </c>
      <c r="U2503" s="1">
        <v>23622</v>
      </c>
      <c r="V2503" s="1" t="s">
        <v>119</v>
      </c>
      <c r="X2503" s="1" t="s">
        <v>1052</v>
      </c>
      <c r="Y2503" s="1" t="s">
        <v>1053</v>
      </c>
      <c r="Z2503" s="1" t="s">
        <v>1054</v>
      </c>
      <c r="AA2503" s="1" t="s">
        <v>373</v>
      </c>
      <c r="AB2503" s="1" t="s">
        <v>1051</v>
      </c>
      <c r="AD2503" s="1" t="s">
        <v>116</v>
      </c>
      <c r="AE2503" s="1" t="s">
        <v>117</v>
      </c>
      <c r="AF2503" s="9">
        <v>96950</v>
      </c>
      <c r="AG2503" s="1" t="s">
        <v>118</v>
      </c>
      <c r="AI2503" s="1">
        <v>16702358778</v>
      </c>
      <c r="AK2503" s="1" t="s">
        <v>1055</v>
      </c>
      <c r="BC2503" s="1" t="str">
        <f>"49-9021.01"</f>
        <v>49-9021.01</v>
      </c>
      <c r="BD2503" s="1" t="s">
        <v>3944</v>
      </c>
      <c r="BE2503" s="1" t="s">
        <v>21855</v>
      </c>
      <c r="BF2503" s="1" t="s">
        <v>21856</v>
      </c>
      <c r="BG2503" s="1">
        <v>11</v>
      </c>
      <c r="BH2503" s="1">
        <v>11</v>
      </c>
      <c r="BI2503" s="2">
        <v>44470</v>
      </c>
      <c r="BJ2503" s="2">
        <v>44834</v>
      </c>
      <c r="BK2503" s="2">
        <v>44470</v>
      </c>
      <c r="BL2503" s="2">
        <v>44834</v>
      </c>
      <c r="BM2503" s="1">
        <v>40</v>
      </c>
      <c r="BN2503" s="1">
        <v>0</v>
      </c>
      <c r="BO2503" s="1">
        <v>8</v>
      </c>
      <c r="BP2503" s="1">
        <v>8</v>
      </c>
      <c r="BQ2503" s="1">
        <v>8</v>
      </c>
      <c r="BR2503" s="1">
        <v>8</v>
      </c>
      <c r="BS2503" s="1">
        <v>8</v>
      </c>
      <c r="BT2503" s="1">
        <v>0</v>
      </c>
      <c r="BU2503" s="1" t="str">
        <f>"7:30 AM"</f>
        <v>7:30 AM</v>
      </c>
      <c r="BV2503" s="1" t="str">
        <f>"4:30 AM"</f>
        <v>4:30 AM</v>
      </c>
      <c r="BW2503" s="1" t="s">
        <v>135</v>
      </c>
      <c r="BX2503" s="1">
        <v>0</v>
      </c>
      <c r="BY2503" s="1">
        <v>0</v>
      </c>
      <c r="BZ2503" s="1" t="s">
        <v>112</v>
      </c>
      <c r="CA2503" s="1">
        <v>0</v>
      </c>
      <c r="CB2503" s="1" t="s">
        <v>138</v>
      </c>
      <c r="CC2503" s="1" t="s">
        <v>1058</v>
      </c>
      <c r="CE2503" s="1" t="s">
        <v>116</v>
      </c>
      <c r="CF2503" s="1" t="s">
        <v>117</v>
      </c>
      <c r="CG2503" s="1">
        <v>96950</v>
      </c>
      <c r="CH2503" s="3">
        <v>9.0299999999999994</v>
      </c>
      <c r="CI2503" s="3">
        <v>9.0299999999999994</v>
      </c>
      <c r="CJ2503" s="3">
        <v>13.54</v>
      </c>
      <c r="CK2503" s="3">
        <v>13.54</v>
      </c>
      <c r="CL2503" s="1" t="s">
        <v>137</v>
      </c>
      <c r="CM2503" s="1" t="s">
        <v>168</v>
      </c>
      <c r="CN2503" s="1" t="s">
        <v>139</v>
      </c>
      <c r="CP2503" s="1" t="s">
        <v>112</v>
      </c>
      <c r="CQ2503" s="1" t="s">
        <v>111</v>
      </c>
      <c r="CR2503" s="1" t="s">
        <v>111</v>
      </c>
      <c r="CS2503" s="1" t="s">
        <v>111</v>
      </c>
      <c r="CT2503" s="1" t="s">
        <v>138</v>
      </c>
      <c r="CU2503" s="1" t="s">
        <v>111</v>
      </c>
      <c r="CV2503" s="1" t="s">
        <v>111</v>
      </c>
      <c r="CW2503" s="1" t="s">
        <v>1059</v>
      </c>
      <c r="CX2503" s="1">
        <v>16702358778</v>
      </c>
      <c r="CY2503" s="1" t="s">
        <v>1055</v>
      </c>
      <c r="CZ2503" s="1" t="s">
        <v>138</v>
      </c>
      <c r="DA2503" s="1" t="s">
        <v>111</v>
      </c>
      <c r="DB2503" s="1" t="s">
        <v>112</v>
      </c>
    </row>
    <row r="2504" spans="1:111" ht="15.6" customHeight="1" x14ac:dyDescent="0.25">
      <c r="A2504" s="1" t="s">
        <v>21857</v>
      </c>
      <c r="B2504" s="1" t="s">
        <v>238</v>
      </c>
      <c r="C2504" s="2">
        <v>44290.428202893519</v>
      </c>
      <c r="D2504" s="2">
        <v>44328</v>
      </c>
      <c r="E2504" s="1" t="s">
        <v>110</v>
      </c>
      <c r="F2504" s="2">
        <v>44468.833333333336</v>
      </c>
      <c r="G2504" s="1" t="s">
        <v>111</v>
      </c>
      <c r="H2504" s="1" t="s">
        <v>112</v>
      </c>
      <c r="I2504" s="1" t="s">
        <v>112</v>
      </c>
      <c r="J2504" s="1" t="s">
        <v>2626</v>
      </c>
      <c r="L2504" s="1" t="s">
        <v>2627</v>
      </c>
      <c r="M2504" s="1" t="s">
        <v>167</v>
      </c>
      <c r="N2504" s="1" t="s">
        <v>818</v>
      </c>
      <c r="O2504" s="1" t="s">
        <v>117</v>
      </c>
      <c r="P2504" s="9">
        <v>96950</v>
      </c>
      <c r="Q2504" s="1" t="s">
        <v>118</v>
      </c>
      <c r="R2504" s="1" t="s">
        <v>117</v>
      </c>
      <c r="S2504" s="1">
        <v>16702351231</v>
      </c>
      <c r="U2504" s="1">
        <v>44512</v>
      </c>
      <c r="V2504" s="1" t="s">
        <v>119</v>
      </c>
      <c r="X2504" s="1" t="s">
        <v>656</v>
      </c>
      <c r="Y2504" s="1" t="s">
        <v>2628</v>
      </c>
      <c r="AA2504" s="1" t="s">
        <v>245</v>
      </c>
      <c r="AB2504" s="1" t="s">
        <v>2627</v>
      </c>
      <c r="AC2504" s="1" t="s">
        <v>167</v>
      </c>
      <c r="AD2504" s="1" t="s">
        <v>818</v>
      </c>
      <c r="AE2504" s="1" t="s">
        <v>117</v>
      </c>
      <c r="AF2504" s="9">
        <v>96950</v>
      </c>
      <c r="AG2504" s="1" t="s">
        <v>118</v>
      </c>
      <c r="AH2504" s="1" t="s">
        <v>117</v>
      </c>
      <c r="AI2504" s="1">
        <v>16702351231</v>
      </c>
      <c r="AK2504" s="1" t="s">
        <v>2629</v>
      </c>
      <c r="BC2504" s="1" t="str">
        <f>"13-2011.01"</f>
        <v>13-2011.01</v>
      </c>
      <c r="BD2504" s="1" t="s">
        <v>932</v>
      </c>
      <c r="BE2504" s="1" t="s">
        <v>11009</v>
      </c>
      <c r="BF2504" s="1" t="s">
        <v>759</v>
      </c>
      <c r="BG2504" s="1">
        <v>1</v>
      </c>
      <c r="BH2504" s="1">
        <v>1</v>
      </c>
      <c r="BI2504" s="2">
        <v>44470</v>
      </c>
      <c r="BJ2504" s="2">
        <v>45565</v>
      </c>
      <c r="BK2504" s="2">
        <v>44470</v>
      </c>
      <c r="BL2504" s="2">
        <v>45565</v>
      </c>
      <c r="BM2504" s="1">
        <v>35</v>
      </c>
      <c r="BN2504" s="1">
        <v>7</v>
      </c>
      <c r="BO2504" s="1">
        <v>8</v>
      </c>
      <c r="BP2504" s="1">
        <v>0</v>
      </c>
      <c r="BQ2504" s="1">
        <v>5</v>
      </c>
      <c r="BR2504" s="1">
        <v>5</v>
      </c>
      <c r="BS2504" s="1">
        <v>5</v>
      </c>
      <c r="BT2504" s="1">
        <v>5</v>
      </c>
      <c r="BU2504" s="1" t="str">
        <f>"6:00 AM"</f>
        <v>6:00 AM</v>
      </c>
      <c r="BV2504" s="1" t="str">
        <f>"11:00 AM"</f>
        <v>11:00 AM</v>
      </c>
      <c r="BW2504" s="1" t="s">
        <v>193</v>
      </c>
      <c r="BX2504" s="1">
        <v>0</v>
      </c>
      <c r="BY2504" s="1">
        <v>0</v>
      </c>
      <c r="BZ2504" s="1" t="s">
        <v>112</v>
      </c>
      <c r="CA2504" s="1">
        <v>0</v>
      </c>
      <c r="CB2504" s="1" t="s">
        <v>230</v>
      </c>
      <c r="CC2504" s="1" t="s">
        <v>2627</v>
      </c>
      <c r="CD2504" s="1" t="s">
        <v>167</v>
      </c>
      <c r="CE2504" s="1" t="s">
        <v>818</v>
      </c>
      <c r="CF2504" s="1" t="s">
        <v>117</v>
      </c>
      <c r="CG2504" s="1">
        <v>96950</v>
      </c>
      <c r="CH2504" s="3">
        <v>14.85</v>
      </c>
      <c r="CI2504" s="3">
        <v>14.85</v>
      </c>
      <c r="CJ2504" s="3">
        <v>22.28</v>
      </c>
      <c r="CK2504" s="3">
        <v>22.28</v>
      </c>
      <c r="CL2504" s="1" t="s">
        <v>137</v>
      </c>
      <c r="CM2504" s="1" t="s">
        <v>138</v>
      </c>
      <c r="CN2504" s="1" t="s">
        <v>139</v>
      </c>
      <c r="CP2504" s="1" t="s">
        <v>112</v>
      </c>
      <c r="CQ2504" s="1" t="s">
        <v>111</v>
      </c>
      <c r="CR2504" s="1" t="s">
        <v>112</v>
      </c>
      <c r="CS2504" s="1" t="s">
        <v>111</v>
      </c>
      <c r="CT2504" s="1" t="s">
        <v>138</v>
      </c>
      <c r="CU2504" s="1" t="s">
        <v>111</v>
      </c>
      <c r="CV2504" s="1" t="s">
        <v>138</v>
      </c>
      <c r="CW2504" s="1" t="s">
        <v>2632</v>
      </c>
      <c r="CX2504" s="1">
        <v>16702351231</v>
      </c>
      <c r="CY2504" s="1" t="s">
        <v>2629</v>
      </c>
      <c r="CZ2504" s="1" t="s">
        <v>138</v>
      </c>
      <c r="DA2504" s="1" t="s">
        <v>111</v>
      </c>
      <c r="DB2504" s="1" t="s">
        <v>112</v>
      </c>
    </row>
    <row r="2505" spans="1:111" ht="15.6" customHeight="1" x14ac:dyDescent="0.25">
      <c r="A2505" s="1" t="s">
        <v>21858</v>
      </c>
      <c r="B2505" s="1" t="s">
        <v>238</v>
      </c>
      <c r="C2505" s="2">
        <v>44332.066558796294</v>
      </c>
      <c r="D2505" s="2">
        <v>44371</v>
      </c>
      <c r="E2505" s="1" t="s">
        <v>110</v>
      </c>
      <c r="F2505" s="2">
        <v>44468.833333333336</v>
      </c>
      <c r="G2505" s="1" t="s">
        <v>112</v>
      </c>
      <c r="H2505" s="1" t="s">
        <v>112</v>
      </c>
      <c r="I2505" s="1" t="s">
        <v>112</v>
      </c>
      <c r="J2505" s="1" t="s">
        <v>595</v>
      </c>
      <c r="L2505" s="1" t="s">
        <v>596</v>
      </c>
      <c r="M2505" s="1" t="s">
        <v>597</v>
      </c>
      <c r="N2505" s="1" t="s">
        <v>116</v>
      </c>
      <c r="O2505" s="1" t="s">
        <v>117</v>
      </c>
      <c r="P2505" s="9">
        <v>96950</v>
      </c>
      <c r="Q2505" s="1" t="s">
        <v>118</v>
      </c>
      <c r="S2505" s="1">
        <v>16702348106</v>
      </c>
      <c r="U2505" s="1">
        <v>23622</v>
      </c>
      <c r="V2505" s="1" t="s">
        <v>119</v>
      </c>
      <c r="X2505" s="1" t="s">
        <v>598</v>
      </c>
      <c r="Y2505" s="1" t="s">
        <v>599</v>
      </c>
      <c r="AA2505" s="1" t="s">
        <v>962</v>
      </c>
      <c r="AB2505" s="1" t="s">
        <v>596</v>
      </c>
      <c r="AC2505" s="1" t="s">
        <v>597</v>
      </c>
      <c r="AD2505" s="1" t="s">
        <v>116</v>
      </c>
      <c r="AE2505" s="1" t="s">
        <v>117</v>
      </c>
      <c r="AF2505" s="9">
        <v>96950</v>
      </c>
      <c r="AG2505" s="1" t="s">
        <v>118</v>
      </c>
      <c r="AH2505" s="1" t="s">
        <v>597</v>
      </c>
      <c r="AI2505" s="1">
        <v>16702348106</v>
      </c>
      <c r="AK2505" s="1" t="s">
        <v>601</v>
      </c>
      <c r="BC2505" s="1" t="str">
        <f>"49-9071.00"</f>
        <v>49-9071.00</v>
      </c>
      <c r="BD2505" s="1" t="s">
        <v>214</v>
      </c>
      <c r="BE2505" s="1" t="s">
        <v>13803</v>
      </c>
      <c r="BF2505" s="1" t="s">
        <v>1892</v>
      </c>
      <c r="BG2505" s="1">
        <v>2</v>
      </c>
      <c r="BH2505" s="1">
        <v>2</v>
      </c>
      <c r="BI2505" s="2">
        <v>44470</v>
      </c>
      <c r="BJ2505" s="2">
        <v>44834</v>
      </c>
      <c r="BK2505" s="2">
        <v>44470</v>
      </c>
      <c r="BL2505" s="2">
        <v>44834</v>
      </c>
      <c r="BM2505" s="1">
        <v>40</v>
      </c>
      <c r="BN2505" s="1">
        <v>0</v>
      </c>
      <c r="BO2505" s="1">
        <v>8</v>
      </c>
      <c r="BP2505" s="1">
        <v>8</v>
      </c>
      <c r="BQ2505" s="1">
        <v>8</v>
      </c>
      <c r="BR2505" s="1">
        <v>8</v>
      </c>
      <c r="BS2505" s="1">
        <v>8</v>
      </c>
      <c r="BT2505" s="1">
        <v>0</v>
      </c>
      <c r="BU2505" s="1" t="str">
        <f t="shared" ref="BU2505:BU2510" si="65">"8:00 AM"</f>
        <v>8:00 AM</v>
      </c>
      <c r="BV2505" s="1" t="str">
        <f>"5:00 PM"</f>
        <v>5:00 PM</v>
      </c>
      <c r="BW2505" s="1" t="s">
        <v>230</v>
      </c>
      <c r="BX2505" s="1">
        <v>0</v>
      </c>
      <c r="BY2505" s="1">
        <v>24</v>
      </c>
      <c r="BZ2505" s="1" t="s">
        <v>112</v>
      </c>
      <c r="CB2505" s="1" t="s">
        <v>13804</v>
      </c>
      <c r="CC2505" s="1" t="s">
        <v>596</v>
      </c>
      <c r="CD2505" s="1" t="s">
        <v>597</v>
      </c>
      <c r="CE2505" s="1" t="s">
        <v>116</v>
      </c>
      <c r="CF2505" s="1" t="s">
        <v>117</v>
      </c>
      <c r="CG2505" s="1">
        <v>96950</v>
      </c>
      <c r="CH2505" s="3">
        <v>8.7100000000000009</v>
      </c>
      <c r="CI2505" s="3">
        <v>8.7100000000000009</v>
      </c>
      <c r="CJ2505" s="3">
        <v>13.07</v>
      </c>
      <c r="CK2505" s="3">
        <v>13.07</v>
      </c>
      <c r="CL2505" s="1" t="s">
        <v>137</v>
      </c>
      <c r="CN2505" s="1" t="s">
        <v>139</v>
      </c>
      <c r="CP2505" s="1" t="s">
        <v>112</v>
      </c>
      <c r="CQ2505" s="1" t="s">
        <v>111</v>
      </c>
      <c r="CR2505" s="1" t="s">
        <v>111</v>
      </c>
      <c r="CS2505" s="1" t="s">
        <v>111</v>
      </c>
      <c r="CT2505" s="1" t="s">
        <v>138</v>
      </c>
      <c r="CU2505" s="1" t="s">
        <v>111</v>
      </c>
      <c r="CV2505" s="1" t="s">
        <v>138</v>
      </c>
      <c r="CW2505" s="1" t="s">
        <v>606</v>
      </c>
      <c r="CX2505" s="1">
        <v>16702348106</v>
      </c>
      <c r="CY2505" s="1" t="s">
        <v>601</v>
      </c>
      <c r="CZ2505" s="1" t="s">
        <v>138</v>
      </c>
      <c r="DA2505" s="1" t="s">
        <v>111</v>
      </c>
      <c r="DB2505" s="1" t="s">
        <v>112</v>
      </c>
    </row>
    <row r="2506" spans="1:111" ht="15.6" customHeight="1" x14ac:dyDescent="0.25">
      <c r="A2506" s="1" t="s">
        <v>21861</v>
      </c>
      <c r="B2506" s="1" t="s">
        <v>238</v>
      </c>
      <c r="C2506" s="2">
        <v>44293.206678703704</v>
      </c>
      <c r="D2506" s="2">
        <v>44328</v>
      </c>
      <c r="E2506" s="1" t="s">
        <v>110</v>
      </c>
      <c r="F2506" s="2">
        <v>44468.833333333336</v>
      </c>
      <c r="G2506" s="1" t="s">
        <v>111</v>
      </c>
      <c r="H2506" s="1" t="s">
        <v>112</v>
      </c>
      <c r="I2506" s="1" t="s">
        <v>112</v>
      </c>
      <c r="J2506" s="1" t="s">
        <v>909</v>
      </c>
      <c r="L2506" s="1" t="s">
        <v>910</v>
      </c>
      <c r="M2506" s="1" t="s">
        <v>754</v>
      </c>
      <c r="N2506" s="1" t="s">
        <v>167</v>
      </c>
      <c r="O2506" s="1" t="s">
        <v>117</v>
      </c>
      <c r="P2506" s="9">
        <v>96950</v>
      </c>
      <c r="Q2506" s="1" t="s">
        <v>118</v>
      </c>
      <c r="S2506" s="1">
        <v>16702350561</v>
      </c>
      <c r="T2506" s="1">
        <v>115</v>
      </c>
      <c r="U2506" s="1">
        <v>531110</v>
      </c>
      <c r="V2506" s="1" t="s">
        <v>119</v>
      </c>
      <c r="X2506" s="1" t="s">
        <v>911</v>
      </c>
      <c r="Y2506" s="1" t="s">
        <v>912</v>
      </c>
      <c r="Z2506" s="1" t="s">
        <v>913</v>
      </c>
      <c r="AA2506" s="1" t="s">
        <v>914</v>
      </c>
      <c r="AB2506" s="1" t="s">
        <v>915</v>
      </c>
      <c r="AC2506" s="1" t="s">
        <v>916</v>
      </c>
      <c r="AD2506" s="1" t="s">
        <v>167</v>
      </c>
      <c r="AE2506" s="1" t="s">
        <v>117</v>
      </c>
      <c r="AF2506" s="9">
        <v>96950</v>
      </c>
      <c r="AG2506" s="1" t="s">
        <v>118</v>
      </c>
      <c r="AI2506" s="1">
        <v>16702350561</v>
      </c>
      <c r="AJ2506" s="1">
        <v>115</v>
      </c>
      <c r="AK2506" s="1" t="s">
        <v>917</v>
      </c>
      <c r="BC2506" s="1" t="str">
        <f>"49-9021.01"</f>
        <v>49-9021.01</v>
      </c>
      <c r="BD2506" s="1" t="s">
        <v>3944</v>
      </c>
      <c r="BE2506" s="1" t="s">
        <v>5955</v>
      </c>
      <c r="BF2506" s="1" t="s">
        <v>5956</v>
      </c>
      <c r="BG2506" s="1">
        <v>3</v>
      </c>
      <c r="BH2506" s="1">
        <v>3</v>
      </c>
      <c r="BI2506" s="2">
        <v>44470</v>
      </c>
      <c r="BJ2506" s="2">
        <v>44834</v>
      </c>
      <c r="BK2506" s="2">
        <v>44470</v>
      </c>
      <c r="BL2506" s="2">
        <v>44834</v>
      </c>
      <c r="BM2506" s="1">
        <v>35</v>
      </c>
      <c r="BN2506" s="1">
        <v>0</v>
      </c>
      <c r="BO2506" s="1">
        <v>7</v>
      </c>
      <c r="BP2506" s="1">
        <v>7</v>
      </c>
      <c r="BQ2506" s="1">
        <v>7</v>
      </c>
      <c r="BR2506" s="1">
        <v>7</v>
      </c>
      <c r="BS2506" s="1">
        <v>7</v>
      </c>
      <c r="BT2506" s="1">
        <v>0</v>
      </c>
      <c r="BU2506" s="1" t="str">
        <f t="shared" si="65"/>
        <v>8:00 AM</v>
      </c>
      <c r="BV2506" s="1" t="str">
        <f>"5:00 PM"</f>
        <v>5:00 PM</v>
      </c>
      <c r="BW2506" s="1" t="s">
        <v>135</v>
      </c>
      <c r="BX2506" s="1">
        <v>0</v>
      </c>
      <c r="BY2506" s="1">
        <v>24</v>
      </c>
      <c r="BZ2506" s="1" t="s">
        <v>112</v>
      </c>
      <c r="CA2506" s="1">
        <v>0</v>
      </c>
      <c r="CB2506" s="4" t="s">
        <v>5957</v>
      </c>
      <c r="CC2506" s="1" t="s">
        <v>921</v>
      </c>
      <c r="CD2506" s="1" t="s">
        <v>754</v>
      </c>
      <c r="CE2506" s="1" t="s">
        <v>167</v>
      </c>
      <c r="CF2506" s="1" t="s">
        <v>117</v>
      </c>
      <c r="CG2506" s="1">
        <v>96950</v>
      </c>
      <c r="CH2506" s="3">
        <v>9.0299999999999994</v>
      </c>
      <c r="CI2506" s="3">
        <v>9.0299999999999994</v>
      </c>
      <c r="CJ2506" s="3">
        <v>13.55</v>
      </c>
      <c r="CK2506" s="3">
        <v>13.55</v>
      </c>
      <c r="CL2506" s="1" t="s">
        <v>137</v>
      </c>
      <c r="CM2506" s="1" t="s">
        <v>922</v>
      </c>
      <c r="CN2506" s="1" t="s">
        <v>139</v>
      </c>
      <c r="CP2506" s="1" t="s">
        <v>112</v>
      </c>
      <c r="CQ2506" s="1" t="s">
        <v>111</v>
      </c>
      <c r="CR2506" s="1" t="s">
        <v>112</v>
      </c>
      <c r="CS2506" s="1" t="s">
        <v>111</v>
      </c>
      <c r="CT2506" s="1" t="s">
        <v>111</v>
      </c>
      <c r="CU2506" s="1" t="s">
        <v>111</v>
      </c>
      <c r="CV2506" s="1" t="s">
        <v>138</v>
      </c>
      <c r="CW2506" s="1" t="s">
        <v>714</v>
      </c>
      <c r="CX2506" s="1">
        <v>16702350561</v>
      </c>
      <c r="CY2506" s="1" t="s">
        <v>917</v>
      </c>
      <c r="CZ2506" s="1" t="s">
        <v>716</v>
      </c>
      <c r="DA2506" s="1" t="s">
        <v>111</v>
      </c>
      <c r="DB2506" s="1" t="s">
        <v>112</v>
      </c>
    </row>
    <row r="2507" spans="1:111" ht="15.6" customHeight="1" x14ac:dyDescent="0.25">
      <c r="A2507" s="1" t="s">
        <v>21862</v>
      </c>
      <c r="B2507" s="1" t="s">
        <v>238</v>
      </c>
      <c r="C2507" s="2">
        <v>44292.86652476852</v>
      </c>
      <c r="D2507" s="2">
        <v>44330</v>
      </c>
      <c r="E2507" s="1" t="s">
        <v>110</v>
      </c>
      <c r="F2507" s="2">
        <v>44468.833333333336</v>
      </c>
      <c r="G2507" s="1" t="s">
        <v>111</v>
      </c>
      <c r="H2507" s="1" t="s">
        <v>112</v>
      </c>
      <c r="I2507" s="1" t="s">
        <v>112</v>
      </c>
      <c r="J2507" s="1" t="s">
        <v>5270</v>
      </c>
      <c r="K2507" s="1" t="s">
        <v>5271</v>
      </c>
      <c r="L2507" s="1" t="s">
        <v>4468</v>
      </c>
      <c r="M2507" s="1" t="s">
        <v>5272</v>
      </c>
      <c r="N2507" s="1" t="s">
        <v>116</v>
      </c>
      <c r="O2507" s="1" t="s">
        <v>117</v>
      </c>
      <c r="P2507" s="9">
        <v>96950</v>
      </c>
      <c r="Q2507" s="1" t="s">
        <v>118</v>
      </c>
      <c r="R2507" s="1" t="s">
        <v>138</v>
      </c>
      <c r="S2507" s="1">
        <v>16702875905</v>
      </c>
      <c r="U2507" s="1">
        <v>561720</v>
      </c>
      <c r="V2507" s="1" t="s">
        <v>119</v>
      </c>
      <c r="X2507" s="1" t="s">
        <v>5273</v>
      </c>
      <c r="Y2507" s="1" t="s">
        <v>5274</v>
      </c>
      <c r="Z2507" s="1" t="s">
        <v>4660</v>
      </c>
      <c r="AA2507" s="1" t="s">
        <v>461</v>
      </c>
      <c r="AB2507" s="1" t="s">
        <v>4468</v>
      </c>
      <c r="AC2507" s="1" t="s">
        <v>5272</v>
      </c>
      <c r="AD2507" s="1" t="s">
        <v>116</v>
      </c>
      <c r="AE2507" s="1" t="s">
        <v>117</v>
      </c>
      <c r="AF2507" s="9">
        <v>96950</v>
      </c>
      <c r="AG2507" s="1" t="s">
        <v>118</v>
      </c>
      <c r="AH2507" s="1" t="s">
        <v>138</v>
      </c>
      <c r="AI2507" s="1">
        <v>16702758905</v>
      </c>
      <c r="AK2507" s="1" t="s">
        <v>5275</v>
      </c>
      <c r="BC2507" s="1" t="str">
        <f>"37-2011.00"</f>
        <v>37-2011.00</v>
      </c>
      <c r="BD2507" s="1" t="s">
        <v>676</v>
      </c>
      <c r="BE2507" s="1" t="s">
        <v>5276</v>
      </c>
      <c r="BF2507" s="1" t="s">
        <v>5277</v>
      </c>
      <c r="BG2507" s="1">
        <v>4</v>
      </c>
      <c r="BH2507" s="1">
        <v>4</v>
      </c>
      <c r="BI2507" s="2">
        <v>44470</v>
      </c>
      <c r="BJ2507" s="2">
        <v>44834</v>
      </c>
      <c r="BK2507" s="2">
        <v>44470</v>
      </c>
      <c r="BL2507" s="2">
        <v>44834</v>
      </c>
      <c r="BM2507" s="1">
        <v>36</v>
      </c>
      <c r="BN2507" s="1">
        <v>0</v>
      </c>
      <c r="BO2507" s="1">
        <v>6</v>
      </c>
      <c r="BP2507" s="1">
        <v>6</v>
      </c>
      <c r="BQ2507" s="1">
        <v>8</v>
      </c>
      <c r="BR2507" s="1">
        <v>4</v>
      </c>
      <c r="BS2507" s="1">
        <v>8</v>
      </c>
      <c r="BT2507" s="1">
        <v>4</v>
      </c>
      <c r="BU2507" s="1" t="str">
        <f t="shared" si="65"/>
        <v>8:00 AM</v>
      </c>
      <c r="BV2507" s="1" t="str">
        <f>"6:00 PM"</f>
        <v>6:00 PM</v>
      </c>
      <c r="BW2507" s="1" t="s">
        <v>230</v>
      </c>
      <c r="BX2507" s="1">
        <v>0</v>
      </c>
      <c r="BY2507" s="1">
        <v>0</v>
      </c>
      <c r="BZ2507" s="1" t="s">
        <v>112</v>
      </c>
      <c r="CA2507" s="1">
        <v>0</v>
      </c>
      <c r="CB2507" s="1" t="s">
        <v>10748</v>
      </c>
      <c r="CC2507" s="1" t="s">
        <v>4468</v>
      </c>
      <c r="CD2507" s="1" t="s">
        <v>5272</v>
      </c>
      <c r="CE2507" s="1" t="s">
        <v>116</v>
      </c>
      <c r="CF2507" s="1" t="s">
        <v>117</v>
      </c>
      <c r="CG2507" s="1">
        <v>96950</v>
      </c>
      <c r="CH2507" s="3">
        <v>8.0500000000000007</v>
      </c>
      <c r="CI2507" s="3">
        <v>8.5</v>
      </c>
      <c r="CJ2507" s="3">
        <v>12.08</v>
      </c>
      <c r="CK2507" s="3">
        <v>12.75</v>
      </c>
      <c r="CL2507" s="1" t="s">
        <v>137</v>
      </c>
      <c r="CM2507" s="1" t="s">
        <v>362</v>
      </c>
      <c r="CN2507" s="1" t="s">
        <v>139</v>
      </c>
      <c r="CP2507" s="1" t="s">
        <v>111</v>
      </c>
      <c r="CQ2507" s="1" t="s">
        <v>111</v>
      </c>
      <c r="CR2507" s="1" t="s">
        <v>111</v>
      </c>
      <c r="CS2507" s="1" t="s">
        <v>111</v>
      </c>
      <c r="CT2507" s="1" t="s">
        <v>138</v>
      </c>
      <c r="CU2507" s="1" t="s">
        <v>111</v>
      </c>
      <c r="CV2507" s="1" t="s">
        <v>138</v>
      </c>
      <c r="CW2507" s="1" t="s">
        <v>362</v>
      </c>
      <c r="CX2507" s="1">
        <v>16702875905</v>
      </c>
      <c r="CY2507" s="1" t="s">
        <v>5279</v>
      </c>
      <c r="CZ2507" s="1" t="s">
        <v>138</v>
      </c>
      <c r="DA2507" s="1" t="s">
        <v>111</v>
      </c>
      <c r="DB2507" s="1" t="s">
        <v>112</v>
      </c>
    </row>
    <row r="2508" spans="1:111" ht="15.6" customHeight="1" x14ac:dyDescent="0.25">
      <c r="A2508" s="1" t="s">
        <v>21866</v>
      </c>
      <c r="B2508" s="1" t="s">
        <v>238</v>
      </c>
      <c r="C2508" s="2">
        <v>44307.058558912038</v>
      </c>
      <c r="D2508" s="2">
        <v>44343</v>
      </c>
      <c r="E2508" s="1" t="s">
        <v>110</v>
      </c>
      <c r="F2508" s="2">
        <v>44468.833333333336</v>
      </c>
      <c r="G2508" s="1" t="s">
        <v>111</v>
      </c>
      <c r="H2508" s="1" t="s">
        <v>112</v>
      </c>
      <c r="I2508" s="1" t="s">
        <v>112</v>
      </c>
      <c r="J2508" s="1" t="s">
        <v>13878</v>
      </c>
      <c r="K2508" s="1" t="s">
        <v>13879</v>
      </c>
      <c r="L2508" s="1" t="s">
        <v>2474</v>
      </c>
      <c r="N2508" s="1" t="s">
        <v>167</v>
      </c>
      <c r="O2508" s="1" t="s">
        <v>117</v>
      </c>
      <c r="P2508" s="9">
        <v>96950</v>
      </c>
      <c r="Q2508" s="1" t="s">
        <v>118</v>
      </c>
      <c r="S2508" s="1">
        <v>16702342902</v>
      </c>
      <c r="T2508" s="1">
        <v>128</v>
      </c>
      <c r="U2508" s="1">
        <v>62111</v>
      </c>
      <c r="V2508" s="1" t="s">
        <v>119</v>
      </c>
      <c r="X2508" s="1" t="s">
        <v>2482</v>
      </c>
      <c r="Y2508" s="1" t="s">
        <v>5843</v>
      </c>
      <c r="Z2508" s="1" t="s">
        <v>2466</v>
      </c>
      <c r="AA2508" s="1" t="s">
        <v>8149</v>
      </c>
      <c r="AB2508" s="1" t="s">
        <v>2468</v>
      </c>
      <c r="AD2508" s="1" t="s">
        <v>116</v>
      </c>
      <c r="AE2508" s="1" t="s">
        <v>117</v>
      </c>
      <c r="AF2508" s="9">
        <v>96950</v>
      </c>
      <c r="AG2508" s="1" t="s">
        <v>118</v>
      </c>
      <c r="AI2508" s="1">
        <v>16702342902</v>
      </c>
      <c r="AJ2508" s="1">
        <v>128</v>
      </c>
      <c r="AK2508" s="1" t="s">
        <v>2469</v>
      </c>
      <c r="BC2508" s="1" t="str">
        <f>"31-9092.00"</f>
        <v>31-9092.00</v>
      </c>
      <c r="BD2508" s="1" t="s">
        <v>3787</v>
      </c>
      <c r="BE2508" s="1" t="s">
        <v>21867</v>
      </c>
      <c r="BF2508" s="1" t="s">
        <v>4325</v>
      </c>
      <c r="BG2508" s="1">
        <v>1</v>
      </c>
      <c r="BH2508" s="1">
        <v>1</v>
      </c>
      <c r="BI2508" s="2">
        <v>44470</v>
      </c>
      <c r="BJ2508" s="2">
        <v>45565</v>
      </c>
      <c r="BK2508" s="2">
        <v>44470</v>
      </c>
      <c r="BL2508" s="2">
        <v>45565</v>
      </c>
      <c r="BM2508" s="1">
        <v>40</v>
      </c>
      <c r="BN2508" s="1">
        <v>0</v>
      </c>
      <c r="BO2508" s="1">
        <v>8</v>
      </c>
      <c r="BP2508" s="1">
        <v>8</v>
      </c>
      <c r="BQ2508" s="1">
        <v>8</v>
      </c>
      <c r="BR2508" s="1">
        <v>8</v>
      </c>
      <c r="BS2508" s="1">
        <v>8</v>
      </c>
      <c r="BT2508" s="1">
        <v>0</v>
      </c>
      <c r="BU2508" s="1" t="str">
        <f t="shared" si="65"/>
        <v>8:00 AM</v>
      </c>
      <c r="BV2508" s="1" t="str">
        <f>"5:00 PM"</f>
        <v>5:00 PM</v>
      </c>
      <c r="BW2508" s="1" t="s">
        <v>392</v>
      </c>
      <c r="BX2508" s="1">
        <v>0</v>
      </c>
      <c r="BY2508" s="1">
        <v>24</v>
      </c>
      <c r="BZ2508" s="1" t="s">
        <v>112</v>
      </c>
      <c r="CA2508" s="1">
        <v>0</v>
      </c>
      <c r="CB2508" s="1" t="s">
        <v>21868</v>
      </c>
      <c r="CC2508" s="1" t="s">
        <v>2474</v>
      </c>
      <c r="CE2508" s="1" t="s">
        <v>167</v>
      </c>
      <c r="CF2508" s="1" t="s">
        <v>117</v>
      </c>
      <c r="CG2508" s="1">
        <v>96950</v>
      </c>
      <c r="CH2508" s="3">
        <v>11.66</v>
      </c>
      <c r="CI2508" s="3">
        <v>11.66</v>
      </c>
      <c r="CJ2508" s="3">
        <v>17.489999999999998</v>
      </c>
      <c r="CK2508" s="3">
        <v>17.489999999999998</v>
      </c>
      <c r="CL2508" s="1" t="s">
        <v>137</v>
      </c>
      <c r="CN2508" s="1" t="s">
        <v>139</v>
      </c>
      <c r="CP2508" s="1" t="s">
        <v>112</v>
      </c>
      <c r="CQ2508" s="1" t="s">
        <v>111</v>
      </c>
      <c r="CR2508" s="1" t="s">
        <v>112</v>
      </c>
      <c r="CS2508" s="1" t="s">
        <v>111</v>
      </c>
      <c r="CT2508" s="1" t="s">
        <v>138</v>
      </c>
      <c r="CU2508" s="1" t="s">
        <v>138</v>
      </c>
      <c r="CV2508" s="1" t="s">
        <v>138</v>
      </c>
      <c r="CW2508" s="1" t="s">
        <v>8146</v>
      </c>
      <c r="CX2508" s="1">
        <v>16702342902</v>
      </c>
      <c r="CY2508" s="1" t="s">
        <v>2469</v>
      </c>
      <c r="CZ2508" s="1" t="s">
        <v>138</v>
      </c>
      <c r="DA2508" s="1" t="s">
        <v>111</v>
      </c>
      <c r="DB2508" s="1" t="s">
        <v>112</v>
      </c>
    </row>
    <row r="2509" spans="1:111" ht="15.6" customHeight="1" x14ac:dyDescent="0.25">
      <c r="A2509" s="1" t="s">
        <v>21869</v>
      </c>
      <c r="B2509" s="1" t="s">
        <v>238</v>
      </c>
      <c r="C2509" s="2">
        <v>44329.156044791664</v>
      </c>
      <c r="D2509" s="2">
        <v>44362</v>
      </c>
      <c r="E2509" s="1" t="s">
        <v>110</v>
      </c>
      <c r="F2509" s="2">
        <v>44468.833333333336</v>
      </c>
      <c r="G2509" s="1" t="s">
        <v>112</v>
      </c>
      <c r="H2509" s="1" t="s">
        <v>112</v>
      </c>
      <c r="I2509" s="1" t="s">
        <v>112</v>
      </c>
      <c r="J2509" s="1" t="s">
        <v>5317</v>
      </c>
      <c r="K2509" s="1" t="s">
        <v>5318</v>
      </c>
      <c r="L2509" s="1" t="s">
        <v>5323</v>
      </c>
      <c r="M2509" s="1" t="s">
        <v>138</v>
      </c>
      <c r="N2509" s="1" t="s">
        <v>116</v>
      </c>
      <c r="O2509" s="1" t="s">
        <v>117</v>
      </c>
      <c r="P2509" s="9">
        <v>96950</v>
      </c>
      <c r="Q2509" s="1" t="s">
        <v>118</v>
      </c>
      <c r="R2509" s="1" t="s">
        <v>242</v>
      </c>
      <c r="S2509" s="1">
        <v>16704833666</v>
      </c>
      <c r="U2509" s="1">
        <v>4451</v>
      </c>
      <c r="V2509" s="1" t="s">
        <v>119</v>
      </c>
      <c r="X2509" s="1" t="s">
        <v>5320</v>
      </c>
      <c r="Y2509" s="1" t="s">
        <v>5321</v>
      </c>
      <c r="Z2509" s="1" t="s">
        <v>5322</v>
      </c>
      <c r="AA2509" s="1" t="s">
        <v>973</v>
      </c>
      <c r="AB2509" s="1" t="s">
        <v>5323</v>
      </c>
      <c r="AC2509" s="1" t="s">
        <v>138</v>
      </c>
      <c r="AD2509" s="1" t="s">
        <v>116</v>
      </c>
      <c r="AE2509" s="1" t="s">
        <v>117</v>
      </c>
      <c r="AF2509" s="9">
        <v>96950</v>
      </c>
      <c r="AG2509" s="1" t="s">
        <v>118</v>
      </c>
      <c r="AH2509" s="1" t="s">
        <v>242</v>
      </c>
      <c r="AI2509" s="1">
        <v>16704833666</v>
      </c>
      <c r="AK2509" s="1" t="s">
        <v>5324</v>
      </c>
      <c r="BC2509" s="1" t="str">
        <f>"41-1011.00"</f>
        <v>41-1011.00</v>
      </c>
      <c r="BD2509" s="1" t="s">
        <v>975</v>
      </c>
      <c r="BE2509" s="1" t="s">
        <v>21870</v>
      </c>
      <c r="BF2509" s="1" t="s">
        <v>977</v>
      </c>
      <c r="BG2509" s="1">
        <v>1</v>
      </c>
      <c r="BH2509" s="1">
        <v>1</v>
      </c>
      <c r="BI2509" s="2">
        <v>44470</v>
      </c>
      <c r="BJ2509" s="2">
        <v>44834</v>
      </c>
      <c r="BK2509" s="2">
        <v>44470</v>
      </c>
      <c r="BL2509" s="2">
        <v>44834</v>
      </c>
      <c r="BM2509" s="1">
        <v>35</v>
      </c>
      <c r="BN2509" s="1">
        <v>0</v>
      </c>
      <c r="BO2509" s="1">
        <v>7</v>
      </c>
      <c r="BP2509" s="1">
        <v>7</v>
      </c>
      <c r="BQ2509" s="1">
        <v>7</v>
      </c>
      <c r="BR2509" s="1">
        <v>7</v>
      </c>
      <c r="BS2509" s="1">
        <v>7</v>
      </c>
      <c r="BT2509" s="1">
        <v>0</v>
      </c>
      <c r="BU2509" s="1" t="str">
        <f t="shared" si="65"/>
        <v>8:00 AM</v>
      </c>
      <c r="BV2509" s="1" t="str">
        <f>"5:00 PM"</f>
        <v>5:00 PM</v>
      </c>
      <c r="BW2509" s="1" t="s">
        <v>135</v>
      </c>
      <c r="BX2509" s="1">
        <v>0</v>
      </c>
      <c r="BY2509" s="1">
        <v>12</v>
      </c>
      <c r="BZ2509" s="1" t="s">
        <v>112</v>
      </c>
      <c r="CB2509" s="4" t="s">
        <v>21871</v>
      </c>
      <c r="CC2509" s="1" t="s">
        <v>21872</v>
      </c>
      <c r="CD2509" s="1" t="s">
        <v>138</v>
      </c>
      <c r="CE2509" s="1" t="s">
        <v>116</v>
      </c>
      <c r="CF2509" s="1" t="s">
        <v>117</v>
      </c>
      <c r="CG2509" s="1">
        <v>96950</v>
      </c>
      <c r="CH2509" s="3">
        <v>9.98</v>
      </c>
      <c r="CI2509" s="3">
        <v>9.98</v>
      </c>
      <c r="CJ2509" s="3">
        <v>14.97</v>
      </c>
      <c r="CK2509" s="3">
        <v>14.97</v>
      </c>
      <c r="CL2509" s="1" t="s">
        <v>137</v>
      </c>
      <c r="CM2509" s="1" t="s">
        <v>21873</v>
      </c>
      <c r="CN2509" s="1" t="s">
        <v>139</v>
      </c>
      <c r="CP2509" s="1" t="s">
        <v>112</v>
      </c>
      <c r="CQ2509" s="1" t="s">
        <v>111</v>
      </c>
      <c r="CR2509" s="1" t="s">
        <v>112</v>
      </c>
      <c r="CS2509" s="1" t="s">
        <v>111</v>
      </c>
      <c r="CT2509" s="1" t="s">
        <v>138</v>
      </c>
      <c r="CU2509" s="1" t="s">
        <v>111</v>
      </c>
      <c r="CV2509" s="1" t="s">
        <v>138</v>
      </c>
      <c r="CW2509" s="1" t="s">
        <v>980</v>
      </c>
      <c r="CX2509" s="1">
        <v>16704833666</v>
      </c>
      <c r="CY2509" s="1" t="s">
        <v>5330</v>
      </c>
      <c r="CZ2509" s="1" t="s">
        <v>138</v>
      </c>
      <c r="DA2509" s="1" t="s">
        <v>111</v>
      </c>
      <c r="DB2509" s="1" t="s">
        <v>112</v>
      </c>
    </row>
    <row r="2510" spans="1:111" ht="15.6" customHeight="1" x14ac:dyDescent="0.25">
      <c r="A2510" s="1" t="s">
        <v>21874</v>
      </c>
      <c r="B2510" s="1" t="s">
        <v>238</v>
      </c>
      <c r="C2510" s="2">
        <v>44326.911708912034</v>
      </c>
      <c r="D2510" s="2">
        <v>44355</v>
      </c>
      <c r="E2510" s="1" t="s">
        <v>110</v>
      </c>
      <c r="F2510" s="2">
        <v>44466.833333333336</v>
      </c>
      <c r="G2510" s="1" t="s">
        <v>112</v>
      </c>
      <c r="H2510" s="1" t="s">
        <v>112</v>
      </c>
      <c r="I2510" s="1" t="s">
        <v>112</v>
      </c>
      <c r="J2510" s="1" t="s">
        <v>9582</v>
      </c>
      <c r="L2510" s="1" t="s">
        <v>9583</v>
      </c>
      <c r="M2510" s="1" t="s">
        <v>9583</v>
      </c>
      <c r="N2510" s="1" t="s">
        <v>167</v>
      </c>
      <c r="O2510" s="1" t="s">
        <v>117</v>
      </c>
      <c r="P2510" s="9">
        <v>96950</v>
      </c>
      <c r="Q2510" s="1" t="s">
        <v>118</v>
      </c>
      <c r="S2510" s="1">
        <v>16702346445</v>
      </c>
      <c r="T2510" s="1">
        <v>2263</v>
      </c>
      <c r="U2510" s="1">
        <v>44413</v>
      </c>
      <c r="V2510" s="1" t="s">
        <v>119</v>
      </c>
      <c r="X2510" s="1" t="s">
        <v>953</v>
      </c>
      <c r="Y2510" s="1" t="s">
        <v>954</v>
      </c>
      <c r="AA2510" s="1" t="s">
        <v>955</v>
      </c>
      <c r="AB2510" s="1" t="s">
        <v>952</v>
      </c>
      <c r="AC2510" s="1" t="s">
        <v>952</v>
      </c>
      <c r="AD2510" s="1" t="s">
        <v>167</v>
      </c>
      <c r="AE2510" s="1" t="s">
        <v>117</v>
      </c>
      <c r="AF2510" s="9">
        <v>96950</v>
      </c>
      <c r="AG2510" s="1" t="s">
        <v>118</v>
      </c>
      <c r="AI2510" s="1">
        <v>16702346445</v>
      </c>
      <c r="AJ2510" s="1">
        <v>2263</v>
      </c>
      <c r="AK2510" s="1" t="s">
        <v>956</v>
      </c>
      <c r="BC2510" s="1" t="str">
        <f>"43-3031.00"</f>
        <v>43-3031.00</v>
      </c>
      <c r="BD2510" s="1" t="s">
        <v>389</v>
      </c>
      <c r="BE2510" s="1" t="s">
        <v>9584</v>
      </c>
      <c r="BF2510" s="1" t="s">
        <v>2875</v>
      </c>
      <c r="BG2510" s="1">
        <v>1</v>
      </c>
      <c r="BH2510" s="1">
        <v>1</v>
      </c>
      <c r="BI2510" s="2">
        <v>44468</v>
      </c>
      <c r="BJ2510" s="2">
        <v>44832</v>
      </c>
      <c r="BK2510" s="2">
        <v>44468</v>
      </c>
      <c r="BL2510" s="2">
        <v>44832</v>
      </c>
      <c r="BM2510" s="1">
        <v>40</v>
      </c>
      <c r="BN2510" s="1">
        <v>0</v>
      </c>
      <c r="BO2510" s="1">
        <v>8</v>
      </c>
      <c r="BP2510" s="1">
        <v>8</v>
      </c>
      <c r="BQ2510" s="1">
        <v>8</v>
      </c>
      <c r="BR2510" s="1">
        <v>8</v>
      </c>
      <c r="BS2510" s="1">
        <v>8</v>
      </c>
      <c r="BT2510" s="1">
        <v>0</v>
      </c>
      <c r="BU2510" s="1" t="str">
        <f t="shared" si="65"/>
        <v>8:00 AM</v>
      </c>
      <c r="BV2510" s="1" t="str">
        <f>"5:00 PM"</f>
        <v>5:00 PM</v>
      </c>
      <c r="BW2510" s="1" t="s">
        <v>392</v>
      </c>
      <c r="BX2510" s="1">
        <v>0</v>
      </c>
      <c r="BY2510" s="1">
        <v>24</v>
      </c>
      <c r="BZ2510" s="1" t="s">
        <v>112</v>
      </c>
      <c r="CB2510" s="4" t="s">
        <v>21875</v>
      </c>
      <c r="CC2510" s="1" t="s">
        <v>9583</v>
      </c>
      <c r="CD2510" s="1" t="s">
        <v>9583</v>
      </c>
      <c r="CE2510" s="1" t="s">
        <v>167</v>
      </c>
      <c r="CF2510" s="1" t="s">
        <v>117</v>
      </c>
      <c r="CG2510" s="1">
        <v>96950</v>
      </c>
      <c r="CH2510" s="3">
        <v>9.49</v>
      </c>
      <c r="CI2510" s="3">
        <v>9.8699999999999992</v>
      </c>
      <c r="CJ2510" s="3">
        <v>14.24</v>
      </c>
      <c r="CK2510" s="3">
        <v>14.81</v>
      </c>
      <c r="CL2510" s="1" t="s">
        <v>137</v>
      </c>
      <c r="CM2510" s="1" t="s">
        <v>960</v>
      </c>
      <c r="CN2510" s="1" t="s">
        <v>139</v>
      </c>
      <c r="CP2510" s="1" t="s">
        <v>112</v>
      </c>
      <c r="CQ2510" s="1" t="s">
        <v>111</v>
      </c>
      <c r="CR2510" s="1" t="s">
        <v>112</v>
      </c>
      <c r="CS2510" s="1" t="s">
        <v>111</v>
      </c>
      <c r="CT2510" s="1" t="s">
        <v>138</v>
      </c>
      <c r="CU2510" s="1" t="s">
        <v>111</v>
      </c>
      <c r="CV2510" s="1" t="s">
        <v>138</v>
      </c>
      <c r="CW2510" s="1" t="s">
        <v>138</v>
      </c>
      <c r="CX2510" s="1">
        <v>16702346445</v>
      </c>
      <c r="CY2510" s="1" t="s">
        <v>956</v>
      </c>
      <c r="CZ2510" s="1" t="s">
        <v>138</v>
      </c>
      <c r="DA2510" s="1" t="s">
        <v>111</v>
      </c>
      <c r="DB2510" s="1" t="s">
        <v>112</v>
      </c>
      <c r="DC2510" s="1" t="s">
        <v>953</v>
      </c>
      <c r="DD2510" s="1" t="s">
        <v>954</v>
      </c>
      <c r="DF2510" s="1" t="s">
        <v>4096</v>
      </c>
      <c r="DG2510" s="1" t="s">
        <v>956</v>
      </c>
    </row>
    <row r="2511" spans="1:111" ht="15.6" customHeight="1" x14ac:dyDescent="0.25">
      <c r="A2511" s="1" t="s">
        <v>21878</v>
      </c>
      <c r="B2511" s="1" t="s">
        <v>238</v>
      </c>
      <c r="C2511" s="2">
        <v>44339.987964699074</v>
      </c>
      <c r="D2511" s="2">
        <v>44377</v>
      </c>
      <c r="E2511" s="1" t="s">
        <v>180</v>
      </c>
      <c r="G2511" s="1" t="s">
        <v>112</v>
      </c>
      <c r="H2511" s="1" t="s">
        <v>112</v>
      </c>
      <c r="I2511" s="1" t="s">
        <v>112</v>
      </c>
      <c r="J2511" s="1" t="s">
        <v>3843</v>
      </c>
      <c r="K2511" s="1" t="s">
        <v>3844</v>
      </c>
      <c r="L2511" s="1" t="s">
        <v>3845</v>
      </c>
      <c r="M2511" s="1" t="s">
        <v>115</v>
      </c>
      <c r="N2511" s="1" t="s">
        <v>116</v>
      </c>
      <c r="O2511" s="1" t="s">
        <v>117</v>
      </c>
      <c r="P2511" s="9">
        <v>96950</v>
      </c>
      <c r="Q2511" s="1" t="s">
        <v>118</v>
      </c>
      <c r="S2511" s="1">
        <v>16702876273</v>
      </c>
      <c r="U2511" s="1">
        <v>812112</v>
      </c>
      <c r="V2511" s="1" t="s">
        <v>119</v>
      </c>
      <c r="X2511" s="1" t="s">
        <v>3846</v>
      </c>
      <c r="Y2511" s="1" t="s">
        <v>3847</v>
      </c>
      <c r="Z2511" s="1" t="s">
        <v>3848</v>
      </c>
      <c r="AA2511" s="1" t="s">
        <v>245</v>
      </c>
      <c r="AB2511" s="1" t="s">
        <v>3849</v>
      </c>
      <c r="AC2511" s="1" t="s">
        <v>115</v>
      </c>
      <c r="AD2511" s="1" t="s">
        <v>116</v>
      </c>
      <c r="AE2511" s="1" t="s">
        <v>117</v>
      </c>
      <c r="AF2511" s="9">
        <v>96950</v>
      </c>
      <c r="AG2511" s="1" t="s">
        <v>118</v>
      </c>
      <c r="AI2511" s="1">
        <v>16702876273</v>
      </c>
      <c r="AK2511" s="1" t="s">
        <v>3850</v>
      </c>
      <c r="BC2511" s="1" t="str">
        <f>"39-5012.00"</f>
        <v>39-5012.00</v>
      </c>
      <c r="BD2511" s="1" t="s">
        <v>1831</v>
      </c>
      <c r="BE2511" s="1" t="s">
        <v>3851</v>
      </c>
      <c r="BF2511" s="1" t="s">
        <v>2053</v>
      </c>
      <c r="BG2511" s="1">
        <v>3</v>
      </c>
      <c r="BH2511" s="1">
        <v>3</v>
      </c>
      <c r="BI2511" s="2">
        <v>44423</v>
      </c>
      <c r="BJ2511" s="2">
        <v>44787</v>
      </c>
      <c r="BK2511" s="2">
        <v>44423</v>
      </c>
      <c r="BL2511" s="2">
        <v>44787</v>
      </c>
      <c r="BM2511" s="1">
        <v>35</v>
      </c>
      <c r="BN2511" s="1">
        <v>0</v>
      </c>
      <c r="BO2511" s="1">
        <v>7</v>
      </c>
      <c r="BP2511" s="1">
        <v>7</v>
      </c>
      <c r="BQ2511" s="1">
        <v>7</v>
      </c>
      <c r="BR2511" s="1">
        <v>7</v>
      </c>
      <c r="BS2511" s="1">
        <v>7</v>
      </c>
      <c r="BT2511" s="1">
        <v>0</v>
      </c>
      <c r="BU2511" s="1" t="str">
        <f>"9:00 AM"</f>
        <v>9:00 AM</v>
      </c>
      <c r="BV2511" s="1" t="str">
        <f>"5:00 PM"</f>
        <v>5:00 PM</v>
      </c>
      <c r="BW2511" s="1" t="s">
        <v>135</v>
      </c>
      <c r="BX2511" s="1">
        <v>0</v>
      </c>
      <c r="BY2511" s="1">
        <v>12</v>
      </c>
      <c r="BZ2511" s="1" t="s">
        <v>112</v>
      </c>
      <c r="CB2511" s="1" t="s">
        <v>3852</v>
      </c>
      <c r="CC2511" s="1" t="s">
        <v>3845</v>
      </c>
      <c r="CD2511" s="1" t="s">
        <v>115</v>
      </c>
      <c r="CE2511" s="1" t="s">
        <v>116</v>
      </c>
      <c r="CF2511" s="1" t="s">
        <v>117</v>
      </c>
      <c r="CG2511" s="1">
        <v>96950</v>
      </c>
      <c r="CH2511" s="3">
        <v>8.08</v>
      </c>
      <c r="CI2511" s="3">
        <v>8.08</v>
      </c>
      <c r="CJ2511" s="3">
        <v>12.12</v>
      </c>
      <c r="CK2511" s="3">
        <v>12.12</v>
      </c>
      <c r="CL2511" s="1" t="s">
        <v>137</v>
      </c>
      <c r="CM2511" s="1" t="s">
        <v>138</v>
      </c>
      <c r="CN2511" s="1" t="s">
        <v>139</v>
      </c>
      <c r="CP2511" s="1" t="s">
        <v>112</v>
      </c>
      <c r="CQ2511" s="1" t="s">
        <v>111</v>
      </c>
      <c r="CR2511" s="1" t="s">
        <v>112</v>
      </c>
      <c r="CS2511" s="1" t="s">
        <v>111</v>
      </c>
      <c r="CT2511" s="1" t="s">
        <v>138</v>
      </c>
      <c r="CU2511" s="1" t="s">
        <v>111</v>
      </c>
      <c r="CV2511" s="1" t="s">
        <v>111</v>
      </c>
      <c r="CW2511" s="1" t="s">
        <v>1034</v>
      </c>
      <c r="CX2511" s="1">
        <v>16702876273</v>
      </c>
      <c r="CY2511" s="1" t="s">
        <v>21879</v>
      </c>
      <c r="CZ2511" s="1" t="s">
        <v>138</v>
      </c>
      <c r="DA2511" s="1" t="s">
        <v>111</v>
      </c>
      <c r="DB2511" s="1" t="s">
        <v>112</v>
      </c>
    </row>
    <row r="2512" spans="1:111" ht="15.6" customHeight="1" x14ac:dyDescent="0.25">
      <c r="A2512" s="1" t="s">
        <v>21880</v>
      </c>
      <c r="B2512" s="1" t="s">
        <v>238</v>
      </c>
      <c r="C2512" s="2">
        <v>44302.10187071759</v>
      </c>
      <c r="D2512" s="2">
        <v>44341</v>
      </c>
      <c r="E2512" s="1" t="s">
        <v>110</v>
      </c>
      <c r="F2512" s="2">
        <v>44467.833333333336</v>
      </c>
      <c r="G2512" s="1" t="s">
        <v>112</v>
      </c>
      <c r="H2512" s="1" t="s">
        <v>112</v>
      </c>
      <c r="I2512" s="1" t="s">
        <v>112</v>
      </c>
      <c r="J2512" s="1" t="s">
        <v>12145</v>
      </c>
      <c r="K2512" s="1" t="s">
        <v>21881</v>
      </c>
      <c r="L2512" s="1" t="s">
        <v>5656</v>
      </c>
      <c r="N2512" s="1" t="s">
        <v>167</v>
      </c>
      <c r="O2512" s="1" t="s">
        <v>117</v>
      </c>
      <c r="P2512" s="9">
        <v>96950</v>
      </c>
      <c r="Q2512" s="1" t="s">
        <v>118</v>
      </c>
      <c r="S2512" s="1">
        <v>16702886108</v>
      </c>
      <c r="U2512" s="1">
        <v>236220</v>
      </c>
      <c r="V2512" s="1" t="s">
        <v>119</v>
      </c>
      <c r="X2512" s="1" t="s">
        <v>1010</v>
      </c>
      <c r="Y2512" s="1" t="s">
        <v>5657</v>
      </c>
      <c r="AA2512" s="1" t="s">
        <v>245</v>
      </c>
      <c r="AB2512" s="1" t="s">
        <v>5656</v>
      </c>
      <c r="AD2512" s="1" t="s">
        <v>116</v>
      </c>
      <c r="AE2512" s="1" t="s">
        <v>117</v>
      </c>
      <c r="AF2512" s="9">
        <v>96950</v>
      </c>
      <c r="AG2512" s="1" t="s">
        <v>118</v>
      </c>
      <c r="AI2512" s="1">
        <v>16702886108</v>
      </c>
      <c r="AK2512" s="1" t="s">
        <v>5659</v>
      </c>
      <c r="BC2512" s="1" t="str">
        <f>"49-9071.00"</f>
        <v>49-9071.00</v>
      </c>
      <c r="BD2512" s="1" t="s">
        <v>214</v>
      </c>
      <c r="BE2512" s="1" t="s">
        <v>21882</v>
      </c>
      <c r="BF2512" s="1" t="s">
        <v>10311</v>
      </c>
      <c r="BG2512" s="1">
        <v>12</v>
      </c>
      <c r="BH2512" s="1">
        <v>12</v>
      </c>
      <c r="BI2512" s="2">
        <v>44469</v>
      </c>
      <c r="BJ2512" s="2">
        <v>44834</v>
      </c>
      <c r="BK2512" s="2">
        <v>44469</v>
      </c>
      <c r="BL2512" s="2">
        <v>44834</v>
      </c>
      <c r="BM2512" s="1">
        <v>40</v>
      </c>
      <c r="BN2512" s="1">
        <v>0</v>
      </c>
      <c r="BO2512" s="1">
        <v>8</v>
      </c>
      <c r="BP2512" s="1">
        <v>8</v>
      </c>
      <c r="BQ2512" s="1">
        <v>8</v>
      </c>
      <c r="BR2512" s="1">
        <v>8</v>
      </c>
      <c r="BS2512" s="1">
        <v>8</v>
      </c>
      <c r="BT2512" s="1">
        <v>0</v>
      </c>
      <c r="BU2512" s="1" t="str">
        <f>"8:00 AM"</f>
        <v>8:00 AM</v>
      </c>
      <c r="BV2512" s="1" t="str">
        <f>"5:00 PM"</f>
        <v>5:00 PM</v>
      </c>
      <c r="BW2512" s="1" t="s">
        <v>135</v>
      </c>
      <c r="BX2512" s="1">
        <v>0</v>
      </c>
      <c r="BY2512" s="1">
        <v>12</v>
      </c>
      <c r="BZ2512" s="1" t="s">
        <v>112</v>
      </c>
      <c r="CA2512" s="1">
        <v>0</v>
      </c>
      <c r="CB2512" s="1" t="s">
        <v>21883</v>
      </c>
      <c r="CC2512" s="1" t="s">
        <v>5663</v>
      </c>
      <c r="CE2512" s="1" t="s">
        <v>116</v>
      </c>
      <c r="CF2512" s="1" t="s">
        <v>117</v>
      </c>
      <c r="CG2512" s="1">
        <v>96950</v>
      </c>
      <c r="CH2512" s="3">
        <v>8.7100000000000009</v>
      </c>
      <c r="CI2512" s="3">
        <v>8.7100000000000009</v>
      </c>
      <c r="CJ2512" s="3">
        <v>13.07</v>
      </c>
      <c r="CK2512" s="3">
        <v>13.07</v>
      </c>
      <c r="CL2512" s="1" t="s">
        <v>137</v>
      </c>
      <c r="CM2512" s="1" t="s">
        <v>168</v>
      </c>
      <c r="CN2512" s="1" t="s">
        <v>139</v>
      </c>
      <c r="CP2512" s="1" t="s">
        <v>112</v>
      </c>
      <c r="CQ2512" s="1" t="s">
        <v>111</v>
      </c>
      <c r="CR2512" s="1" t="s">
        <v>111</v>
      </c>
      <c r="CS2512" s="1" t="s">
        <v>111</v>
      </c>
      <c r="CT2512" s="1" t="s">
        <v>138</v>
      </c>
      <c r="CU2512" s="1" t="s">
        <v>111</v>
      </c>
      <c r="CV2512" s="1" t="s">
        <v>111</v>
      </c>
      <c r="CW2512" s="1" t="s">
        <v>21884</v>
      </c>
      <c r="CX2512" s="1">
        <v>16702886108</v>
      </c>
      <c r="CY2512" s="1" t="s">
        <v>5659</v>
      </c>
      <c r="CZ2512" s="1" t="s">
        <v>138</v>
      </c>
      <c r="DA2512" s="1" t="s">
        <v>111</v>
      </c>
      <c r="DB2512" s="1" t="s">
        <v>112</v>
      </c>
      <c r="DC2512" s="1" t="s">
        <v>1010</v>
      </c>
      <c r="DD2512" s="1" t="s">
        <v>5657</v>
      </c>
      <c r="DF2512" s="1" t="s">
        <v>5654</v>
      </c>
      <c r="DG2512" s="1" t="s">
        <v>5659</v>
      </c>
    </row>
    <row r="2513" spans="1:111" ht="15.6" customHeight="1" x14ac:dyDescent="0.25">
      <c r="A2513" s="1" t="s">
        <v>21887</v>
      </c>
      <c r="B2513" s="1" t="s">
        <v>238</v>
      </c>
      <c r="C2513" s="2">
        <v>44319.021801736111</v>
      </c>
      <c r="D2513" s="2">
        <v>44357</v>
      </c>
      <c r="E2513" s="1" t="s">
        <v>110</v>
      </c>
      <c r="F2513" s="2">
        <v>44468.833333333336</v>
      </c>
      <c r="G2513" s="1" t="s">
        <v>112</v>
      </c>
      <c r="H2513" s="1" t="s">
        <v>112</v>
      </c>
      <c r="I2513" s="1" t="s">
        <v>112</v>
      </c>
      <c r="J2513" s="1" t="s">
        <v>5960</v>
      </c>
      <c r="K2513" s="1" t="s">
        <v>5960</v>
      </c>
      <c r="L2513" s="1" t="s">
        <v>4485</v>
      </c>
      <c r="N2513" s="1" t="s">
        <v>116</v>
      </c>
      <c r="O2513" s="1" t="s">
        <v>117</v>
      </c>
      <c r="P2513" s="9">
        <v>96950</v>
      </c>
      <c r="Q2513" s="1" t="s">
        <v>118</v>
      </c>
      <c r="S2513" s="1">
        <v>16702342856</v>
      </c>
      <c r="U2513" s="1">
        <v>56132</v>
      </c>
      <c r="V2513" s="1" t="s">
        <v>119</v>
      </c>
      <c r="X2513" s="1" t="s">
        <v>4482</v>
      </c>
      <c r="Y2513" s="1" t="s">
        <v>4483</v>
      </c>
      <c r="Z2513" s="1" t="s">
        <v>4484</v>
      </c>
      <c r="AA2513" s="1" t="s">
        <v>245</v>
      </c>
      <c r="AB2513" s="1" t="s">
        <v>21888</v>
      </c>
      <c r="AD2513" s="1" t="s">
        <v>116</v>
      </c>
      <c r="AE2513" s="1" t="s">
        <v>117</v>
      </c>
      <c r="AF2513" s="9">
        <v>96950</v>
      </c>
      <c r="AG2513" s="1" t="s">
        <v>118</v>
      </c>
      <c r="AH2513" s="1" t="s">
        <v>138</v>
      </c>
      <c r="AI2513" s="1">
        <v>16702342856</v>
      </c>
      <c r="AK2513" s="1" t="s">
        <v>4486</v>
      </c>
      <c r="BC2513" s="1" t="str">
        <f>"37-2012.00"</f>
        <v>37-2012.00</v>
      </c>
      <c r="BD2513" s="1" t="s">
        <v>576</v>
      </c>
      <c r="BE2513" s="1" t="s">
        <v>5963</v>
      </c>
      <c r="BF2513" s="1" t="s">
        <v>5964</v>
      </c>
      <c r="BG2513" s="1">
        <v>10</v>
      </c>
      <c r="BH2513" s="1">
        <v>10</v>
      </c>
      <c r="BI2513" s="2">
        <v>44470</v>
      </c>
      <c r="BJ2513" s="2">
        <v>44834</v>
      </c>
      <c r="BK2513" s="2">
        <v>44470</v>
      </c>
      <c r="BL2513" s="2">
        <v>44834</v>
      </c>
      <c r="BM2513" s="1">
        <v>35</v>
      </c>
      <c r="BN2513" s="1">
        <v>0</v>
      </c>
      <c r="BO2513" s="1">
        <v>7</v>
      </c>
      <c r="BP2513" s="1">
        <v>7</v>
      </c>
      <c r="BQ2513" s="1">
        <v>7</v>
      </c>
      <c r="BR2513" s="1">
        <v>7</v>
      </c>
      <c r="BS2513" s="1">
        <v>7</v>
      </c>
      <c r="BT2513" s="1">
        <v>0</v>
      </c>
      <c r="BU2513" s="1" t="str">
        <f>"8:00 AM"</f>
        <v>8:00 AM</v>
      </c>
      <c r="BV2513" s="1" t="str">
        <f>"4:00 PM"</f>
        <v>4:00 PM</v>
      </c>
      <c r="BW2513" s="1" t="s">
        <v>135</v>
      </c>
      <c r="BX2513" s="1">
        <v>0</v>
      </c>
      <c r="BY2513" s="1">
        <v>3</v>
      </c>
      <c r="BZ2513" s="1" t="s">
        <v>112</v>
      </c>
      <c r="CA2513" s="1">
        <v>0</v>
      </c>
      <c r="CB2513" s="1" t="s">
        <v>5965</v>
      </c>
      <c r="CC2513" s="1" t="s">
        <v>4485</v>
      </c>
      <c r="CE2513" s="1" t="s">
        <v>116</v>
      </c>
      <c r="CF2513" s="1" t="s">
        <v>117</v>
      </c>
      <c r="CG2513" s="1">
        <v>96950</v>
      </c>
      <c r="CH2513" s="3">
        <v>7.59</v>
      </c>
      <c r="CI2513" s="3">
        <v>7.59</v>
      </c>
      <c r="CJ2513" s="3">
        <v>11.39</v>
      </c>
      <c r="CK2513" s="3">
        <v>11.39</v>
      </c>
      <c r="CL2513" s="1" t="s">
        <v>137</v>
      </c>
      <c r="CM2513" s="1" t="s">
        <v>138</v>
      </c>
      <c r="CN2513" s="1" t="s">
        <v>139</v>
      </c>
      <c r="CP2513" s="1" t="s">
        <v>112</v>
      </c>
      <c r="CQ2513" s="1" t="s">
        <v>111</v>
      </c>
      <c r="CR2513" s="1" t="s">
        <v>112</v>
      </c>
      <c r="CS2513" s="1" t="s">
        <v>111</v>
      </c>
      <c r="CT2513" s="1" t="s">
        <v>138</v>
      </c>
      <c r="CU2513" s="1" t="s">
        <v>111</v>
      </c>
      <c r="CV2513" s="1" t="s">
        <v>138</v>
      </c>
      <c r="CW2513" s="1" t="s">
        <v>1555</v>
      </c>
      <c r="CX2513" s="1">
        <v>16702342856</v>
      </c>
      <c r="CY2513" s="1" t="s">
        <v>4486</v>
      </c>
      <c r="CZ2513" s="1" t="s">
        <v>168</v>
      </c>
      <c r="DA2513" s="1" t="s">
        <v>111</v>
      </c>
      <c r="DB2513" s="1" t="s">
        <v>112</v>
      </c>
    </row>
    <row r="2514" spans="1:111" ht="15.6" customHeight="1" x14ac:dyDescent="0.25">
      <c r="A2514" s="1" t="s">
        <v>21889</v>
      </c>
      <c r="B2514" s="1" t="s">
        <v>238</v>
      </c>
      <c r="C2514" s="2">
        <v>44301.125747337966</v>
      </c>
      <c r="D2514" s="2">
        <v>44349</v>
      </c>
      <c r="E2514" s="1" t="s">
        <v>110</v>
      </c>
      <c r="F2514" s="2">
        <v>44468.833333333336</v>
      </c>
      <c r="G2514" s="1" t="s">
        <v>111</v>
      </c>
      <c r="H2514" s="1" t="s">
        <v>112</v>
      </c>
      <c r="I2514" s="1" t="s">
        <v>112</v>
      </c>
      <c r="J2514" s="1" t="s">
        <v>1095</v>
      </c>
      <c r="K2514" s="1" t="s">
        <v>1096</v>
      </c>
      <c r="L2514" s="1" t="s">
        <v>1100</v>
      </c>
      <c r="N2514" s="1" t="s">
        <v>116</v>
      </c>
      <c r="O2514" s="1" t="s">
        <v>117</v>
      </c>
      <c r="P2514" s="9">
        <v>96950</v>
      </c>
      <c r="Q2514" s="1" t="s">
        <v>118</v>
      </c>
      <c r="S2514" s="1">
        <v>16702336927</v>
      </c>
      <c r="U2514" s="1">
        <v>561320</v>
      </c>
      <c r="V2514" s="1" t="s">
        <v>119</v>
      </c>
      <c r="X2514" s="1" t="s">
        <v>1097</v>
      </c>
      <c r="Y2514" s="1" t="s">
        <v>1098</v>
      </c>
      <c r="Z2514" s="1" t="s">
        <v>1099</v>
      </c>
      <c r="AA2514" s="1" t="s">
        <v>245</v>
      </c>
      <c r="AB2514" s="1" t="s">
        <v>1100</v>
      </c>
      <c r="AD2514" s="1" t="s">
        <v>116</v>
      </c>
      <c r="AE2514" s="1" t="s">
        <v>117</v>
      </c>
      <c r="AF2514" s="9">
        <v>96950</v>
      </c>
      <c r="AG2514" s="1" t="s">
        <v>118</v>
      </c>
      <c r="AI2514" s="1">
        <v>16702336927</v>
      </c>
      <c r="AK2514" s="1" t="s">
        <v>1101</v>
      </c>
      <c r="BC2514" s="1" t="str">
        <f>"49-9071.00"</f>
        <v>49-9071.00</v>
      </c>
      <c r="BD2514" s="1" t="s">
        <v>214</v>
      </c>
      <c r="BE2514" s="1" t="s">
        <v>4043</v>
      </c>
      <c r="BF2514" s="1" t="s">
        <v>1892</v>
      </c>
      <c r="BG2514" s="1">
        <v>3</v>
      </c>
      <c r="BH2514" s="1">
        <v>3</v>
      </c>
      <c r="BI2514" s="2">
        <v>44470</v>
      </c>
      <c r="BJ2514" s="2">
        <v>44834</v>
      </c>
      <c r="BK2514" s="2">
        <v>44470</v>
      </c>
      <c r="BL2514" s="2">
        <v>44834</v>
      </c>
      <c r="BM2514" s="1">
        <v>40</v>
      </c>
      <c r="BN2514" s="1">
        <v>0</v>
      </c>
      <c r="BO2514" s="1">
        <v>8</v>
      </c>
      <c r="BP2514" s="1">
        <v>8</v>
      </c>
      <c r="BQ2514" s="1">
        <v>8</v>
      </c>
      <c r="BR2514" s="1">
        <v>8</v>
      </c>
      <c r="BS2514" s="1">
        <v>8</v>
      </c>
      <c r="BT2514" s="1">
        <v>0</v>
      </c>
      <c r="BU2514" s="1" t="str">
        <f>"7:30 AM"</f>
        <v>7:30 AM</v>
      </c>
      <c r="BV2514" s="1" t="str">
        <f>"4:30 PM"</f>
        <v>4:30 PM</v>
      </c>
      <c r="BW2514" s="1" t="s">
        <v>135</v>
      </c>
      <c r="BX2514" s="1">
        <v>0</v>
      </c>
      <c r="BY2514" s="1">
        <v>24</v>
      </c>
      <c r="BZ2514" s="1" t="s">
        <v>112</v>
      </c>
      <c r="CA2514" s="1">
        <v>0</v>
      </c>
      <c r="CB2514" s="4" t="s">
        <v>4044</v>
      </c>
      <c r="CC2514" s="1" t="s">
        <v>410</v>
      </c>
      <c r="CE2514" s="1" t="s">
        <v>167</v>
      </c>
      <c r="CF2514" s="1" t="s">
        <v>117</v>
      </c>
      <c r="CG2514" s="1">
        <v>96950</v>
      </c>
      <c r="CH2514" s="3">
        <v>8.7100000000000009</v>
      </c>
      <c r="CI2514" s="3">
        <v>8.7100000000000009</v>
      </c>
      <c r="CJ2514" s="3">
        <v>13.06</v>
      </c>
      <c r="CK2514" s="3">
        <v>13.06</v>
      </c>
      <c r="CL2514" s="1" t="s">
        <v>137</v>
      </c>
      <c r="CN2514" s="1" t="s">
        <v>139</v>
      </c>
      <c r="CP2514" s="1" t="s">
        <v>112</v>
      </c>
      <c r="CQ2514" s="1" t="s">
        <v>111</v>
      </c>
      <c r="CR2514" s="1" t="s">
        <v>112</v>
      </c>
      <c r="CS2514" s="1" t="s">
        <v>111</v>
      </c>
      <c r="CT2514" s="1" t="s">
        <v>138</v>
      </c>
      <c r="CU2514" s="1" t="s">
        <v>111</v>
      </c>
      <c r="CV2514" s="1" t="s">
        <v>138</v>
      </c>
      <c r="CW2514" s="1" t="s">
        <v>411</v>
      </c>
      <c r="CX2514" s="1">
        <v>16702336927</v>
      </c>
      <c r="CY2514" s="1" t="s">
        <v>1101</v>
      </c>
      <c r="CZ2514" s="1" t="s">
        <v>138</v>
      </c>
      <c r="DA2514" s="1" t="s">
        <v>111</v>
      </c>
      <c r="DB2514" s="1" t="s">
        <v>112</v>
      </c>
    </row>
    <row r="2515" spans="1:111" ht="15.6" customHeight="1" x14ac:dyDescent="0.25">
      <c r="A2515" s="1" t="s">
        <v>21890</v>
      </c>
      <c r="B2515" s="1" t="s">
        <v>238</v>
      </c>
      <c r="C2515" s="2">
        <v>44306.820851157405</v>
      </c>
      <c r="D2515" s="2">
        <v>44336</v>
      </c>
      <c r="E2515" s="1" t="s">
        <v>110</v>
      </c>
      <c r="F2515" s="2">
        <v>44467.833333333336</v>
      </c>
      <c r="G2515" s="1" t="s">
        <v>111</v>
      </c>
      <c r="H2515" s="1" t="s">
        <v>112</v>
      </c>
      <c r="I2515" s="1" t="s">
        <v>112</v>
      </c>
      <c r="J2515" s="1" t="s">
        <v>2552</v>
      </c>
      <c r="K2515" s="1" t="s">
        <v>2553</v>
      </c>
      <c r="L2515" s="1" t="s">
        <v>3742</v>
      </c>
      <c r="M2515" s="1" t="s">
        <v>2555</v>
      </c>
      <c r="N2515" s="1" t="s">
        <v>116</v>
      </c>
      <c r="O2515" s="1" t="s">
        <v>117</v>
      </c>
      <c r="P2515" s="9">
        <v>96950</v>
      </c>
      <c r="Q2515" s="1" t="s">
        <v>118</v>
      </c>
      <c r="S2515" s="1">
        <v>16702880407</v>
      </c>
      <c r="T2515" s="1">
        <v>33</v>
      </c>
      <c r="U2515" s="1">
        <v>212312</v>
      </c>
      <c r="V2515" s="1" t="s">
        <v>119</v>
      </c>
      <c r="X2515" s="1" t="s">
        <v>2556</v>
      </c>
      <c r="Y2515" s="1" t="s">
        <v>1544</v>
      </c>
      <c r="Z2515" s="1" t="s">
        <v>656</v>
      </c>
      <c r="AA2515" s="1" t="s">
        <v>2557</v>
      </c>
      <c r="AB2515" s="1" t="s">
        <v>3742</v>
      </c>
      <c r="AC2515" s="1" t="s">
        <v>19468</v>
      </c>
      <c r="AD2515" s="1" t="s">
        <v>116</v>
      </c>
      <c r="AE2515" s="1" t="s">
        <v>117</v>
      </c>
      <c r="AF2515" s="9">
        <v>96950</v>
      </c>
      <c r="AG2515" s="1" t="s">
        <v>118</v>
      </c>
      <c r="AI2515" s="1">
        <v>16702880407</v>
      </c>
      <c r="AJ2515" s="1">
        <v>33</v>
      </c>
      <c r="AK2515" s="1" t="s">
        <v>279</v>
      </c>
      <c r="BC2515" s="1" t="str">
        <f>"51-4121.00"</f>
        <v>51-4121.00</v>
      </c>
      <c r="BD2515" s="1" t="s">
        <v>19501</v>
      </c>
      <c r="BE2515" s="1" t="s">
        <v>19469</v>
      </c>
      <c r="BF2515" s="1" t="s">
        <v>14669</v>
      </c>
      <c r="BG2515" s="1">
        <v>2</v>
      </c>
      <c r="BH2515" s="1">
        <v>2</v>
      </c>
      <c r="BI2515" s="2">
        <v>44469</v>
      </c>
      <c r="BJ2515" s="2">
        <v>45564</v>
      </c>
      <c r="BK2515" s="2">
        <v>44469</v>
      </c>
      <c r="BL2515" s="2">
        <v>45564</v>
      </c>
      <c r="BM2515" s="1">
        <v>40</v>
      </c>
      <c r="BN2515" s="1">
        <v>0</v>
      </c>
      <c r="BO2515" s="1">
        <v>8</v>
      </c>
      <c r="BP2515" s="1">
        <v>8</v>
      </c>
      <c r="BQ2515" s="1">
        <v>8</v>
      </c>
      <c r="BR2515" s="1">
        <v>8</v>
      </c>
      <c r="BS2515" s="1">
        <v>8</v>
      </c>
      <c r="BT2515" s="1">
        <v>0</v>
      </c>
      <c r="BU2515" s="1" t="str">
        <f>"7:00 AM"</f>
        <v>7:00 AM</v>
      </c>
      <c r="BV2515" s="1" t="str">
        <f>"3:30 PM"</f>
        <v>3:30 PM</v>
      </c>
      <c r="BW2515" s="1" t="s">
        <v>135</v>
      </c>
      <c r="BX2515" s="1">
        <v>0</v>
      </c>
      <c r="BY2515" s="1">
        <v>12</v>
      </c>
      <c r="BZ2515" s="1" t="s">
        <v>112</v>
      </c>
      <c r="CA2515" s="1">
        <v>0</v>
      </c>
      <c r="CB2515" s="1" t="s">
        <v>21891</v>
      </c>
      <c r="CC2515" s="1" t="s">
        <v>3742</v>
      </c>
      <c r="CD2515" s="1" t="s">
        <v>2555</v>
      </c>
      <c r="CE2515" s="1" t="s">
        <v>116</v>
      </c>
      <c r="CF2515" s="1" t="s">
        <v>117</v>
      </c>
      <c r="CG2515" s="1">
        <v>96950</v>
      </c>
      <c r="CH2515" s="3">
        <v>18.399999999999999</v>
      </c>
      <c r="CI2515" s="3">
        <v>18.399999999999999</v>
      </c>
      <c r="CJ2515" s="3">
        <v>27.6</v>
      </c>
      <c r="CK2515" s="3">
        <v>27.6</v>
      </c>
      <c r="CL2515" s="1" t="s">
        <v>137</v>
      </c>
      <c r="CM2515" s="1" t="s">
        <v>138</v>
      </c>
      <c r="CN2515" s="1" t="s">
        <v>218</v>
      </c>
      <c r="CP2515" s="1" t="s">
        <v>112</v>
      </c>
      <c r="CQ2515" s="1" t="s">
        <v>111</v>
      </c>
      <c r="CR2515" s="1" t="s">
        <v>112</v>
      </c>
      <c r="CS2515" s="1" t="s">
        <v>111</v>
      </c>
      <c r="CT2515" s="1" t="s">
        <v>138</v>
      </c>
      <c r="CU2515" s="1" t="s">
        <v>111</v>
      </c>
      <c r="CV2515" s="1" t="s">
        <v>138</v>
      </c>
      <c r="CW2515" s="1" t="s">
        <v>4070</v>
      </c>
      <c r="CX2515" s="1">
        <v>16702880407</v>
      </c>
      <c r="CY2515" s="1" t="s">
        <v>279</v>
      </c>
      <c r="CZ2515" s="1" t="s">
        <v>380</v>
      </c>
      <c r="DA2515" s="1" t="s">
        <v>111</v>
      </c>
      <c r="DB2515" s="1" t="s">
        <v>112</v>
      </c>
      <c r="DC2515" s="1" t="s">
        <v>362</v>
      </c>
    </row>
    <row r="2516" spans="1:111" ht="15.6" customHeight="1" x14ac:dyDescent="0.25">
      <c r="A2516" s="1" t="s">
        <v>21894</v>
      </c>
      <c r="B2516" s="1" t="s">
        <v>238</v>
      </c>
      <c r="C2516" s="2">
        <v>44291.032178935187</v>
      </c>
      <c r="D2516" s="2">
        <v>44328</v>
      </c>
      <c r="E2516" s="1" t="s">
        <v>110</v>
      </c>
      <c r="F2516" s="2">
        <v>44468.833333333336</v>
      </c>
      <c r="G2516" s="1" t="s">
        <v>112</v>
      </c>
      <c r="H2516" s="1" t="s">
        <v>112</v>
      </c>
      <c r="I2516" s="1" t="s">
        <v>112</v>
      </c>
      <c r="J2516" s="1" t="s">
        <v>1006</v>
      </c>
      <c r="K2516" s="1" t="s">
        <v>21895</v>
      </c>
      <c r="L2516" s="1" t="s">
        <v>1008</v>
      </c>
      <c r="M2516" s="1" t="s">
        <v>116</v>
      </c>
      <c r="N2516" s="1" t="s">
        <v>1009</v>
      </c>
      <c r="O2516" s="1" t="s">
        <v>117</v>
      </c>
      <c r="P2516" s="9">
        <v>96950</v>
      </c>
      <c r="Q2516" s="1" t="s">
        <v>118</v>
      </c>
      <c r="S2516" s="1">
        <v>16702353313</v>
      </c>
      <c r="U2516" s="1">
        <v>72111</v>
      </c>
      <c r="V2516" s="1" t="s">
        <v>119</v>
      </c>
      <c r="X2516" s="1" t="s">
        <v>1010</v>
      </c>
      <c r="Y2516" s="1" t="s">
        <v>1011</v>
      </c>
      <c r="AA2516" s="1" t="s">
        <v>373</v>
      </c>
      <c r="AB2516" s="1" t="s">
        <v>1008</v>
      </c>
      <c r="AC2516" s="1" t="s">
        <v>116</v>
      </c>
      <c r="AD2516" s="1" t="s">
        <v>1009</v>
      </c>
      <c r="AE2516" s="1" t="s">
        <v>117</v>
      </c>
      <c r="AF2516" s="9">
        <v>96950</v>
      </c>
      <c r="AG2516" s="1" t="s">
        <v>118</v>
      </c>
      <c r="AI2516" s="1">
        <v>16702353313</v>
      </c>
      <c r="AK2516" s="1" t="s">
        <v>1012</v>
      </c>
      <c r="BC2516" s="1" t="str">
        <f>"37-2012.00"</f>
        <v>37-2012.00</v>
      </c>
      <c r="BD2516" s="1" t="s">
        <v>576</v>
      </c>
      <c r="BE2516" s="1" t="s">
        <v>21896</v>
      </c>
      <c r="BF2516" s="1" t="s">
        <v>11823</v>
      </c>
      <c r="BG2516" s="1">
        <v>6</v>
      </c>
      <c r="BH2516" s="1">
        <v>6</v>
      </c>
      <c r="BI2516" s="2">
        <v>44470</v>
      </c>
      <c r="BJ2516" s="2">
        <v>44834</v>
      </c>
      <c r="BK2516" s="2">
        <v>44470</v>
      </c>
      <c r="BL2516" s="2">
        <v>44834</v>
      </c>
      <c r="BM2516" s="1">
        <v>35</v>
      </c>
      <c r="BN2516" s="1">
        <v>0</v>
      </c>
      <c r="BO2516" s="1">
        <v>7</v>
      </c>
      <c r="BP2516" s="1">
        <v>7</v>
      </c>
      <c r="BQ2516" s="1">
        <v>7</v>
      </c>
      <c r="BR2516" s="1">
        <v>7</v>
      </c>
      <c r="BS2516" s="1">
        <v>7</v>
      </c>
      <c r="BT2516" s="1">
        <v>0</v>
      </c>
      <c r="BU2516" s="1" t="str">
        <f>"8:00 AM"</f>
        <v>8:00 AM</v>
      </c>
      <c r="BV2516" s="1" t="str">
        <f>"5:00 PM"</f>
        <v>5:00 PM</v>
      </c>
      <c r="BW2516" s="1" t="s">
        <v>135</v>
      </c>
      <c r="BX2516" s="1">
        <v>0</v>
      </c>
      <c r="BY2516" s="1">
        <v>6</v>
      </c>
      <c r="BZ2516" s="1" t="s">
        <v>112</v>
      </c>
      <c r="CA2516" s="1">
        <v>0</v>
      </c>
      <c r="CB2516" s="1" t="s">
        <v>21897</v>
      </c>
      <c r="CC2516" s="1" t="s">
        <v>1017</v>
      </c>
      <c r="CD2516" s="1" t="s">
        <v>116</v>
      </c>
      <c r="CE2516" s="1" t="s">
        <v>1009</v>
      </c>
      <c r="CF2516" s="1" t="s">
        <v>117</v>
      </c>
      <c r="CG2516" s="1">
        <v>96950</v>
      </c>
      <c r="CH2516" s="3">
        <v>7.59</v>
      </c>
      <c r="CI2516" s="3">
        <v>7.59</v>
      </c>
      <c r="CJ2516" s="3">
        <v>0</v>
      </c>
      <c r="CK2516" s="3">
        <v>0</v>
      </c>
      <c r="CL2516" s="1" t="s">
        <v>137</v>
      </c>
      <c r="CM2516" s="1" t="s">
        <v>138</v>
      </c>
      <c r="CN2516" s="1" t="s">
        <v>139</v>
      </c>
      <c r="CP2516" s="1" t="s">
        <v>111</v>
      </c>
      <c r="CQ2516" s="1" t="s">
        <v>111</v>
      </c>
      <c r="CR2516" s="1" t="s">
        <v>112</v>
      </c>
      <c r="CS2516" s="1" t="s">
        <v>112</v>
      </c>
      <c r="CT2516" s="1" t="s">
        <v>138</v>
      </c>
      <c r="CU2516" s="1" t="s">
        <v>111</v>
      </c>
      <c r="CV2516" s="1" t="s">
        <v>138</v>
      </c>
      <c r="CW2516" s="1" t="s">
        <v>138</v>
      </c>
      <c r="CX2516" s="1">
        <v>16702353313</v>
      </c>
      <c r="CY2516" s="1" t="s">
        <v>1012</v>
      </c>
      <c r="CZ2516" s="1" t="s">
        <v>138</v>
      </c>
      <c r="DA2516" s="1" t="s">
        <v>111</v>
      </c>
      <c r="DB2516" s="1" t="s">
        <v>112</v>
      </c>
      <c r="DC2516" s="1" t="s">
        <v>1018</v>
      </c>
      <c r="DD2516" s="1" t="s">
        <v>1019</v>
      </c>
      <c r="DE2516" s="1" t="s">
        <v>202</v>
      </c>
      <c r="DF2516" s="1" t="s">
        <v>1006</v>
      </c>
      <c r="DG2516" s="1" t="s">
        <v>11771</v>
      </c>
    </row>
    <row r="2517" spans="1:111" ht="15.6" customHeight="1" x14ac:dyDescent="0.25">
      <c r="A2517" s="1" t="s">
        <v>21899</v>
      </c>
      <c r="B2517" s="1" t="s">
        <v>238</v>
      </c>
      <c r="C2517" s="2">
        <v>44327.134249884257</v>
      </c>
      <c r="D2517" s="2">
        <v>44368</v>
      </c>
      <c r="E2517" s="1" t="s">
        <v>110</v>
      </c>
      <c r="F2517" s="2">
        <v>44468.833333333336</v>
      </c>
      <c r="G2517" s="1" t="s">
        <v>112</v>
      </c>
      <c r="H2517" s="1" t="s">
        <v>112</v>
      </c>
      <c r="I2517" s="1" t="s">
        <v>112</v>
      </c>
      <c r="J2517" s="1" t="s">
        <v>1271</v>
      </c>
      <c r="K2517" s="1" t="s">
        <v>1272</v>
      </c>
      <c r="L2517" s="1" t="s">
        <v>1273</v>
      </c>
      <c r="N2517" s="1" t="s">
        <v>116</v>
      </c>
      <c r="O2517" s="1" t="s">
        <v>117</v>
      </c>
      <c r="P2517" s="9">
        <v>96950</v>
      </c>
      <c r="Q2517" s="1" t="s">
        <v>118</v>
      </c>
      <c r="S2517" s="1">
        <v>16702351495</v>
      </c>
      <c r="U2517" s="1">
        <v>236220</v>
      </c>
      <c r="V2517" s="1" t="s">
        <v>119</v>
      </c>
      <c r="X2517" s="1" t="s">
        <v>930</v>
      </c>
      <c r="Y2517" s="1" t="s">
        <v>1274</v>
      </c>
      <c r="Z2517" s="1" t="s">
        <v>1275</v>
      </c>
      <c r="AA2517" s="1" t="s">
        <v>357</v>
      </c>
      <c r="AB2517" s="1" t="s">
        <v>1273</v>
      </c>
      <c r="AD2517" s="1" t="s">
        <v>116</v>
      </c>
      <c r="AE2517" s="1" t="s">
        <v>117</v>
      </c>
      <c r="AF2517" s="9">
        <v>96950</v>
      </c>
      <c r="AG2517" s="1" t="s">
        <v>118</v>
      </c>
      <c r="AI2517" s="1">
        <v>16707881495</v>
      </c>
      <c r="AK2517" s="1" t="s">
        <v>1281</v>
      </c>
      <c r="BC2517" s="1" t="str">
        <f>"47-2051.00"</f>
        <v>47-2051.00</v>
      </c>
      <c r="BD2517" s="1" t="s">
        <v>295</v>
      </c>
      <c r="BE2517" s="1" t="s">
        <v>1819</v>
      </c>
      <c r="BF2517" s="1" t="s">
        <v>1820</v>
      </c>
      <c r="BG2517" s="1">
        <v>10</v>
      </c>
      <c r="BH2517" s="1">
        <v>10</v>
      </c>
      <c r="BI2517" s="2">
        <v>44470</v>
      </c>
      <c r="BJ2517" s="2">
        <v>44834</v>
      </c>
      <c r="BK2517" s="2">
        <v>44470</v>
      </c>
      <c r="BL2517" s="2">
        <v>44834</v>
      </c>
      <c r="BM2517" s="1">
        <v>35</v>
      </c>
      <c r="BN2517" s="1">
        <v>0</v>
      </c>
      <c r="BO2517" s="1">
        <v>7</v>
      </c>
      <c r="BP2517" s="1">
        <v>7</v>
      </c>
      <c r="BQ2517" s="1">
        <v>7</v>
      </c>
      <c r="BR2517" s="1">
        <v>7</v>
      </c>
      <c r="BS2517" s="1">
        <v>7</v>
      </c>
      <c r="BT2517" s="1">
        <v>0</v>
      </c>
      <c r="BU2517" s="1" t="str">
        <f>"9:00 AM"</f>
        <v>9:00 AM</v>
      </c>
      <c r="BV2517" s="1" t="str">
        <f>"5:00 PM"</f>
        <v>5:00 PM</v>
      </c>
      <c r="BW2517" s="1" t="s">
        <v>230</v>
      </c>
      <c r="BX2517" s="1">
        <v>0</v>
      </c>
      <c r="BY2517" s="1">
        <v>3</v>
      </c>
      <c r="BZ2517" s="1" t="s">
        <v>112</v>
      </c>
      <c r="CB2517" s="4" t="s">
        <v>1821</v>
      </c>
      <c r="CC2517" s="1" t="s">
        <v>1273</v>
      </c>
      <c r="CE2517" s="1" t="s">
        <v>116</v>
      </c>
      <c r="CF2517" s="1" t="s">
        <v>117</v>
      </c>
      <c r="CG2517" s="1">
        <v>96950</v>
      </c>
      <c r="CH2517" s="3">
        <v>8.34</v>
      </c>
      <c r="CI2517" s="3">
        <v>8.34</v>
      </c>
      <c r="CJ2517" s="3">
        <v>12.51</v>
      </c>
      <c r="CK2517" s="3">
        <v>12.51</v>
      </c>
      <c r="CL2517" s="1" t="s">
        <v>137</v>
      </c>
      <c r="CN2517" s="1" t="s">
        <v>139</v>
      </c>
      <c r="CP2517" s="1" t="s">
        <v>112</v>
      </c>
      <c r="CQ2517" s="1" t="s">
        <v>111</v>
      </c>
      <c r="CR2517" s="1" t="s">
        <v>111</v>
      </c>
      <c r="CS2517" s="1" t="s">
        <v>111</v>
      </c>
      <c r="CT2517" s="1" t="s">
        <v>111</v>
      </c>
      <c r="CU2517" s="1" t="s">
        <v>111</v>
      </c>
      <c r="CV2517" s="1" t="s">
        <v>111</v>
      </c>
      <c r="CW2517" s="1" t="s">
        <v>1004</v>
      </c>
      <c r="CX2517" s="1">
        <v>16707881495</v>
      </c>
      <c r="CY2517" s="1" t="s">
        <v>1281</v>
      </c>
      <c r="CZ2517" s="1" t="s">
        <v>138</v>
      </c>
      <c r="DA2517" s="1" t="s">
        <v>111</v>
      </c>
      <c r="DB2517" s="1" t="s">
        <v>112</v>
      </c>
    </row>
    <row r="2518" spans="1:111" ht="15.6" customHeight="1" x14ac:dyDescent="0.25">
      <c r="A2518" s="1" t="s">
        <v>21911</v>
      </c>
      <c r="B2518" s="1" t="s">
        <v>238</v>
      </c>
      <c r="C2518" s="2">
        <v>44293.007072453707</v>
      </c>
      <c r="D2518" s="2">
        <v>44330</v>
      </c>
      <c r="E2518" s="1" t="s">
        <v>110</v>
      </c>
      <c r="F2518" s="2">
        <v>44468.833333333336</v>
      </c>
      <c r="G2518" s="1" t="s">
        <v>112</v>
      </c>
      <c r="H2518" s="1" t="s">
        <v>112</v>
      </c>
      <c r="I2518" s="1" t="s">
        <v>112</v>
      </c>
      <c r="J2518" s="1" t="s">
        <v>1049</v>
      </c>
      <c r="K2518" s="1" t="s">
        <v>1050</v>
      </c>
      <c r="L2518" s="1" t="s">
        <v>1051</v>
      </c>
      <c r="N2518" s="1" t="s">
        <v>116</v>
      </c>
      <c r="O2518" s="1" t="s">
        <v>117</v>
      </c>
      <c r="P2518" s="9">
        <v>96950</v>
      </c>
      <c r="Q2518" s="1" t="s">
        <v>118</v>
      </c>
      <c r="R2518" s="1" t="s">
        <v>1054</v>
      </c>
      <c r="S2518" s="1">
        <v>16702358778</v>
      </c>
      <c r="U2518" s="1">
        <v>23622</v>
      </c>
      <c r="V2518" s="1" t="s">
        <v>119</v>
      </c>
      <c r="X2518" s="1" t="s">
        <v>1052</v>
      </c>
      <c r="Y2518" s="1" t="s">
        <v>1053</v>
      </c>
      <c r="Z2518" s="1" t="s">
        <v>1054</v>
      </c>
      <c r="AA2518" s="1" t="s">
        <v>373</v>
      </c>
      <c r="AB2518" s="1" t="s">
        <v>1051</v>
      </c>
      <c r="AD2518" s="1" t="s">
        <v>116</v>
      </c>
      <c r="AE2518" s="1" t="s">
        <v>117</v>
      </c>
      <c r="AF2518" s="9">
        <v>96950</v>
      </c>
      <c r="AG2518" s="1" t="s">
        <v>118</v>
      </c>
      <c r="AI2518" s="1">
        <v>16702358778</v>
      </c>
      <c r="AK2518" s="1" t="s">
        <v>1055</v>
      </c>
      <c r="BC2518" s="1" t="str">
        <f>"37-3011.00"</f>
        <v>37-3011.00</v>
      </c>
      <c r="BD2518" s="1" t="s">
        <v>726</v>
      </c>
      <c r="BE2518" s="1" t="s">
        <v>21912</v>
      </c>
      <c r="BF2518" s="1" t="s">
        <v>21913</v>
      </c>
      <c r="BG2518" s="1">
        <v>4</v>
      </c>
      <c r="BH2518" s="1">
        <v>4</v>
      </c>
      <c r="BI2518" s="2">
        <v>44470</v>
      </c>
      <c r="BJ2518" s="2">
        <v>44834</v>
      </c>
      <c r="BK2518" s="2">
        <v>44470</v>
      </c>
      <c r="BL2518" s="2">
        <v>44834</v>
      </c>
      <c r="BM2518" s="1">
        <v>40</v>
      </c>
      <c r="BN2518" s="1">
        <v>0</v>
      </c>
      <c r="BO2518" s="1">
        <v>8</v>
      </c>
      <c r="BP2518" s="1">
        <v>8</v>
      </c>
      <c r="BQ2518" s="1">
        <v>8</v>
      </c>
      <c r="BR2518" s="1">
        <v>8</v>
      </c>
      <c r="BS2518" s="1">
        <v>8</v>
      </c>
      <c r="BT2518" s="1">
        <v>0</v>
      </c>
      <c r="BU2518" s="1" t="str">
        <f>"7:30 AM"</f>
        <v>7:30 AM</v>
      </c>
      <c r="BV2518" s="1" t="str">
        <f>"4:30 PM"</f>
        <v>4:30 PM</v>
      </c>
      <c r="BW2518" s="1" t="s">
        <v>135</v>
      </c>
      <c r="BX2518" s="1">
        <v>0</v>
      </c>
      <c r="BY2518" s="1">
        <v>0</v>
      </c>
      <c r="BZ2518" s="1" t="s">
        <v>112</v>
      </c>
      <c r="CA2518" s="1">
        <v>0</v>
      </c>
      <c r="CB2518" s="1" t="s">
        <v>138</v>
      </c>
      <c r="CC2518" s="1" t="s">
        <v>1058</v>
      </c>
      <c r="CE2518" s="1" t="s">
        <v>116</v>
      </c>
      <c r="CF2518" s="1" t="s">
        <v>117</v>
      </c>
      <c r="CG2518" s="1">
        <v>96950</v>
      </c>
      <c r="CH2518" s="3">
        <v>8.5</v>
      </c>
      <c r="CI2518" s="3">
        <v>8.5</v>
      </c>
      <c r="CJ2518" s="3">
        <v>12.75</v>
      </c>
      <c r="CK2518" s="3">
        <v>12.75</v>
      </c>
      <c r="CL2518" s="1" t="s">
        <v>137</v>
      </c>
      <c r="CM2518" s="1" t="s">
        <v>168</v>
      </c>
      <c r="CN2518" s="1" t="s">
        <v>139</v>
      </c>
      <c r="CP2518" s="1" t="s">
        <v>112</v>
      </c>
      <c r="CQ2518" s="1" t="s">
        <v>111</v>
      </c>
      <c r="CR2518" s="1" t="s">
        <v>111</v>
      </c>
      <c r="CS2518" s="1" t="s">
        <v>111</v>
      </c>
      <c r="CT2518" s="1" t="s">
        <v>138</v>
      </c>
      <c r="CU2518" s="1" t="s">
        <v>111</v>
      </c>
      <c r="CV2518" s="1" t="s">
        <v>111</v>
      </c>
      <c r="CW2518" s="1" t="s">
        <v>1059</v>
      </c>
      <c r="CX2518" s="1">
        <v>16702358778</v>
      </c>
      <c r="CY2518" s="1" t="s">
        <v>1055</v>
      </c>
      <c r="CZ2518" s="1" t="s">
        <v>138</v>
      </c>
      <c r="DA2518" s="1" t="s">
        <v>111</v>
      </c>
      <c r="DB2518" s="1" t="s">
        <v>112</v>
      </c>
    </row>
    <row r="2519" spans="1:111" ht="15.6" customHeight="1" x14ac:dyDescent="0.25">
      <c r="A2519" s="1" t="s">
        <v>21916</v>
      </c>
      <c r="B2519" s="1" t="s">
        <v>238</v>
      </c>
      <c r="C2519" s="2">
        <v>44298.823661574075</v>
      </c>
      <c r="D2519" s="2">
        <v>44343</v>
      </c>
      <c r="E2519" s="1" t="s">
        <v>110</v>
      </c>
      <c r="F2519" s="2">
        <v>44468.833333333336</v>
      </c>
      <c r="G2519" s="1" t="s">
        <v>111</v>
      </c>
      <c r="H2519" s="1" t="s">
        <v>112</v>
      </c>
      <c r="I2519" s="1" t="s">
        <v>112</v>
      </c>
      <c r="J2519" s="1" t="s">
        <v>19124</v>
      </c>
      <c r="K2519" s="1" t="s">
        <v>138</v>
      </c>
      <c r="L2519" s="1" t="s">
        <v>2635</v>
      </c>
      <c r="M2519" s="1" t="s">
        <v>2204</v>
      </c>
      <c r="N2519" s="1" t="s">
        <v>116</v>
      </c>
      <c r="O2519" s="1" t="s">
        <v>117</v>
      </c>
      <c r="P2519" s="9">
        <v>96950</v>
      </c>
      <c r="Q2519" s="1" t="s">
        <v>118</v>
      </c>
      <c r="R2519" s="1" t="s">
        <v>138</v>
      </c>
      <c r="S2519" s="1">
        <v>16703227415</v>
      </c>
      <c r="U2519" s="1">
        <v>42472</v>
      </c>
      <c r="V2519" s="1" t="s">
        <v>119</v>
      </c>
      <c r="X2519" s="1" t="s">
        <v>385</v>
      </c>
      <c r="Y2519" s="1" t="s">
        <v>386</v>
      </c>
      <c r="Z2519" s="1" t="s">
        <v>138</v>
      </c>
      <c r="AA2519" s="1" t="s">
        <v>387</v>
      </c>
      <c r="AB2519" s="1" t="s">
        <v>2635</v>
      </c>
      <c r="AC2519" s="1" t="s">
        <v>2204</v>
      </c>
      <c r="AD2519" s="1" t="s">
        <v>116</v>
      </c>
      <c r="AE2519" s="1" t="s">
        <v>117</v>
      </c>
      <c r="AF2519" s="9">
        <v>96950</v>
      </c>
      <c r="AG2519" s="1" t="s">
        <v>118</v>
      </c>
      <c r="AH2519" s="1" t="s">
        <v>138</v>
      </c>
      <c r="AI2519" s="1">
        <v>16703227415</v>
      </c>
      <c r="AK2519" s="1" t="s">
        <v>19125</v>
      </c>
      <c r="BC2519" s="1" t="str">
        <f>"53-3032.00"</f>
        <v>53-3032.00</v>
      </c>
      <c r="BD2519" s="1" t="s">
        <v>991</v>
      </c>
      <c r="BE2519" s="1" t="s">
        <v>21917</v>
      </c>
      <c r="BF2519" s="1" t="s">
        <v>21918</v>
      </c>
      <c r="BG2519" s="1">
        <v>1</v>
      </c>
      <c r="BH2519" s="1">
        <v>1</v>
      </c>
      <c r="BI2519" s="2">
        <v>44470</v>
      </c>
      <c r="BJ2519" s="2">
        <v>45565</v>
      </c>
      <c r="BK2519" s="2">
        <v>44470</v>
      </c>
      <c r="BL2519" s="2">
        <v>45565</v>
      </c>
      <c r="BM2519" s="1">
        <v>40</v>
      </c>
      <c r="BN2519" s="1">
        <v>0</v>
      </c>
      <c r="BO2519" s="1">
        <v>8</v>
      </c>
      <c r="BP2519" s="1">
        <v>8</v>
      </c>
      <c r="BQ2519" s="1">
        <v>8</v>
      </c>
      <c r="BR2519" s="1">
        <v>8</v>
      </c>
      <c r="BS2519" s="1">
        <v>8</v>
      </c>
      <c r="BT2519" s="1">
        <v>0</v>
      </c>
      <c r="BU2519" s="1" t="str">
        <f>"8:00 AM"</f>
        <v>8:00 AM</v>
      </c>
      <c r="BV2519" s="1" t="str">
        <f>"5:00 PM"</f>
        <v>5:00 PM</v>
      </c>
      <c r="BW2519" s="1" t="s">
        <v>135</v>
      </c>
      <c r="BX2519" s="1">
        <v>0</v>
      </c>
      <c r="BY2519" s="1">
        <v>12</v>
      </c>
      <c r="BZ2519" s="1" t="s">
        <v>112</v>
      </c>
      <c r="CA2519" s="1">
        <v>0</v>
      </c>
      <c r="CB2519" s="1" t="s">
        <v>21919</v>
      </c>
      <c r="CC2519" s="1" t="s">
        <v>2635</v>
      </c>
      <c r="CD2519" s="1" t="s">
        <v>2204</v>
      </c>
      <c r="CE2519" s="1" t="s">
        <v>116</v>
      </c>
      <c r="CF2519" s="1" t="s">
        <v>117</v>
      </c>
      <c r="CG2519" s="1">
        <v>96950</v>
      </c>
      <c r="CH2519" s="3">
        <v>9.1999999999999993</v>
      </c>
      <c r="CI2519" s="3">
        <v>9.1999999999999993</v>
      </c>
      <c r="CJ2519" s="3">
        <v>13.8</v>
      </c>
      <c r="CK2519" s="3">
        <v>13.8</v>
      </c>
      <c r="CL2519" s="1" t="s">
        <v>137</v>
      </c>
      <c r="CM2519" s="1" t="s">
        <v>362</v>
      </c>
      <c r="CN2519" s="1" t="s">
        <v>139</v>
      </c>
      <c r="CP2519" s="1" t="s">
        <v>112</v>
      </c>
      <c r="CQ2519" s="1" t="s">
        <v>111</v>
      </c>
      <c r="CR2519" s="1" t="s">
        <v>112</v>
      </c>
      <c r="CS2519" s="1" t="s">
        <v>111</v>
      </c>
      <c r="CT2519" s="1" t="s">
        <v>111</v>
      </c>
      <c r="CU2519" s="1" t="s">
        <v>111</v>
      </c>
      <c r="CV2519" s="1" t="s">
        <v>138</v>
      </c>
      <c r="CW2519" s="1" t="s">
        <v>2641</v>
      </c>
      <c r="CX2519" s="1">
        <v>16703227415</v>
      </c>
      <c r="CY2519" s="1" t="s">
        <v>19128</v>
      </c>
      <c r="CZ2519" s="1" t="s">
        <v>138</v>
      </c>
      <c r="DA2519" s="1" t="s">
        <v>111</v>
      </c>
      <c r="DB2519" s="1" t="s">
        <v>112</v>
      </c>
      <c r="DC2519" s="1" t="s">
        <v>719</v>
      </c>
    </row>
    <row r="2520" spans="1:111" ht="15.6" customHeight="1" x14ac:dyDescent="0.25">
      <c r="A2520" s="1" t="s">
        <v>21920</v>
      </c>
      <c r="B2520" s="1" t="s">
        <v>238</v>
      </c>
      <c r="C2520" s="2">
        <v>44347.075914351852</v>
      </c>
      <c r="D2520" s="2">
        <v>44389</v>
      </c>
      <c r="E2520" s="1" t="s">
        <v>110</v>
      </c>
      <c r="F2520" s="2">
        <v>44468.833333333336</v>
      </c>
      <c r="G2520" s="1" t="s">
        <v>112</v>
      </c>
      <c r="H2520" s="1" t="s">
        <v>112</v>
      </c>
      <c r="I2520" s="1" t="s">
        <v>112</v>
      </c>
      <c r="J2520" s="1" t="s">
        <v>4637</v>
      </c>
      <c r="K2520" s="1" t="s">
        <v>4638</v>
      </c>
      <c r="L2520" s="1" t="s">
        <v>4639</v>
      </c>
      <c r="N2520" s="1" t="s">
        <v>167</v>
      </c>
      <c r="O2520" s="1" t="s">
        <v>117</v>
      </c>
      <c r="P2520" s="9">
        <v>96950</v>
      </c>
      <c r="Q2520" s="1" t="s">
        <v>118</v>
      </c>
      <c r="R2520" s="1" t="s">
        <v>117</v>
      </c>
      <c r="S2520" s="1">
        <v>16702356129</v>
      </c>
      <c r="U2520" s="1">
        <v>531110</v>
      </c>
      <c r="V2520" s="1" t="s">
        <v>119</v>
      </c>
      <c r="X2520" s="1" t="s">
        <v>4640</v>
      </c>
      <c r="Y2520" s="1" t="s">
        <v>4641</v>
      </c>
      <c r="Z2520" s="1" t="s">
        <v>4642</v>
      </c>
      <c r="AA2520" s="1" t="s">
        <v>964</v>
      </c>
      <c r="AB2520" s="1" t="s">
        <v>7009</v>
      </c>
      <c r="AD2520" s="1" t="s">
        <v>116</v>
      </c>
      <c r="AE2520" s="1" t="s">
        <v>117</v>
      </c>
      <c r="AF2520" s="9">
        <v>96950</v>
      </c>
      <c r="AG2520" s="1" t="s">
        <v>118</v>
      </c>
      <c r="AH2520" s="1" t="s">
        <v>117</v>
      </c>
      <c r="AI2520" s="1">
        <v>16702356129</v>
      </c>
      <c r="AK2520" s="1" t="s">
        <v>4643</v>
      </c>
      <c r="BC2520" s="1" t="str">
        <f>"37-2012.00"</f>
        <v>37-2012.00</v>
      </c>
      <c r="BD2520" s="1" t="s">
        <v>576</v>
      </c>
      <c r="BE2520" s="1" t="s">
        <v>21921</v>
      </c>
      <c r="BF2520" s="1" t="s">
        <v>8164</v>
      </c>
      <c r="BG2520" s="1">
        <v>5</v>
      </c>
      <c r="BH2520" s="1">
        <v>5</v>
      </c>
      <c r="BI2520" s="2">
        <v>44470</v>
      </c>
      <c r="BJ2520" s="2">
        <v>44834</v>
      </c>
      <c r="BK2520" s="2">
        <v>44470</v>
      </c>
      <c r="BL2520" s="2">
        <v>44834</v>
      </c>
      <c r="BM2520" s="1">
        <v>40</v>
      </c>
      <c r="BN2520" s="1">
        <v>0</v>
      </c>
      <c r="BO2520" s="1">
        <v>8</v>
      </c>
      <c r="BP2520" s="1">
        <v>8</v>
      </c>
      <c r="BQ2520" s="1">
        <v>8</v>
      </c>
      <c r="BR2520" s="1">
        <v>8</v>
      </c>
      <c r="BS2520" s="1">
        <v>8</v>
      </c>
      <c r="BT2520" s="1">
        <v>0</v>
      </c>
      <c r="BU2520" s="1" t="str">
        <f>"8:00 AM"</f>
        <v>8:00 AM</v>
      </c>
      <c r="BV2520" s="1" t="str">
        <f>"5:00 PM"</f>
        <v>5:00 PM</v>
      </c>
      <c r="BW2520" s="1" t="s">
        <v>135</v>
      </c>
      <c r="BX2520" s="1">
        <v>0</v>
      </c>
      <c r="BY2520" s="1">
        <v>3</v>
      </c>
      <c r="BZ2520" s="1" t="s">
        <v>112</v>
      </c>
      <c r="CB2520" s="1" t="s">
        <v>8165</v>
      </c>
      <c r="CC2520" s="1" t="s">
        <v>4639</v>
      </c>
      <c r="CE2520" s="1" t="s">
        <v>167</v>
      </c>
      <c r="CF2520" s="1" t="s">
        <v>117</v>
      </c>
      <c r="CG2520" s="1">
        <v>96950</v>
      </c>
      <c r="CH2520" s="3">
        <v>7.59</v>
      </c>
      <c r="CI2520" s="3">
        <v>7.59</v>
      </c>
      <c r="CJ2520" s="3">
        <v>11.39</v>
      </c>
      <c r="CK2520" s="3">
        <v>11.39</v>
      </c>
      <c r="CL2520" s="1" t="s">
        <v>137</v>
      </c>
      <c r="CM2520" s="1" t="s">
        <v>331</v>
      </c>
      <c r="CN2520" s="1" t="s">
        <v>139</v>
      </c>
      <c r="CP2520" s="1" t="s">
        <v>112</v>
      </c>
      <c r="CQ2520" s="1" t="s">
        <v>111</v>
      </c>
      <c r="CR2520" s="1" t="s">
        <v>112</v>
      </c>
      <c r="CS2520" s="1" t="s">
        <v>111</v>
      </c>
      <c r="CT2520" s="1" t="s">
        <v>138</v>
      </c>
      <c r="CU2520" s="1" t="s">
        <v>111</v>
      </c>
      <c r="CV2520" s="1" t="s">
        <v>138</v>
      </c>
      <c r="CW2520" s="1" t="s">
        <v>21922</v>
      </c>
      <c r="CX2520" s="1">
        <v>16702356129</v>
      </c>
      <c r="CY2520" s="1" t="s">
        <v>4643</v>
      </c>
      <c r="CZ2520" s="1" t="s">
        <v>138</v>
      </c>
      <c r="DA2520" s="1" t="s">
        <v>111</v>
      </c>
      <c r="DB2520" s="1" t="s">
        <v>112</v>
      </c>
    </row>
    <row r="2521" spans="1:111" ht="15.6" customHeight="1" x14ac:dyDescent="0.25">
      <c r="A2521" s="1" t="s">
        <v>21923</v>
      </c>
      <c r="B2521" s="1" t="s">
        <v>238</v>
      </c>
      <c r="C2521" s="2">
        <v>44315.292953703705</v>
      </c>
      <c r="D2521" s="2">
        <v>44348</v>
      </c>
      <c r="E2521" s="1" t="s">
        <v>110</v>
      </c>
      <c r="F2521" s="2">
        <v>44468.833333333336</v>
      </c>
      <c r="G2521" s="1" t="s">
        <v>111</v>
      </c>
      <c r="H2521" s="1" t="s">
        <v>112</v>
      </c>
      <c r="I2521" s="1" t="s">
        <v>112</v>
      </c>
      <c r="J2521" s="1" t="s">
        <v>2758</v>
      </c>
      <c r="K2521" s="1" t="s">
        <v>1979</v>
      </c>
      <c r="L2521" s="1" t="s">
        <v>941</v>
      </c>
      <c r="M2521" s="1" t="s">
        <v>942</v>
      </c>
      <c r="N2521" s="1" t="s">
        <v>116</v>
      </c>
      <c r="O2521" s="1" t="s">
        <v>117</v>
      </c>
      <c r="P2521" s="9">
        <v>96950</v>
      </c>
      <c r="Q2521" s="1" t="s">
        <v>118</v>
      </c>
      <c r="S2521" s="1">
        <v>16702352883</v>
      </c>
      <c r="U2521" s="1">
        <v>561320</v>
      </c>
      <c r="V2521" s="1" t="s">
        <v>119</v>
      </c>
      <c r="X2521" s="1" t="s">
        <v>943</v>
      </c>
      <c r="Y2521" s="1" t="s">
        <v>944</v>
      </c>
      <c r="Z2521" s="1" t="s">
        <v>945</v>
      </c>
      <c r="AA2521" s="1" t="s">
        <v>373</v>
      </c>
      <c r="AB2521" s="1" t="s">
        <v>941</v>
      </c>
      <c r="AC2521" s="1" t="s">
        <v>942</v>
      </c>
      <c r="AD2521" s="1" t="s">
        <v>116</v>
      </c>
      <c r="AE2521" s="1" t="s">
        <v>117</v>
      </c>
      <c r="AF2521" s="9">
        <v>96950</v>
      </c>
      <c r="AG2521" s="1" t="s">
        <v>118</v>
      </c>
      <c r="AI2521" s="1">
        <v>16702352883</v>
      </c>
      <c r="AK2521" s="1" t="s">
        <v>530</v>
      </c>
      <c r="BC2521" s="1" t="str">
        <f>"39-9011.00"</f>
        <v>39-9011.00</v>
      </c>
      <c r="BD2521" s="1" t="s">
        <v>1448</v>
      </c>
      <c r="BE2521" s="1" t="s">
        <v>18583</v>
      </c>
      <c r="BF2521" s="1" t="s">
        <v>7168</v>
      </c>
      <c r="BG2521" s="1">
        <v>5</v>
      </c>
      <c r="BH2521" s="1">
        <v>5</v>
      </c>
      <c r="BI2521" s="2">
        <v>44470</v>
      </c>
      <c r="BJ2521" s="2">
        <v>45565</v>
      </c>
      <c r="BK2521" s="2">
        <v>44470</v>
      </c>
      <c r="BL2521" s="2">
        <v>45565</v>
      </c>
      <c r="BM2521" s="1">
        <v>35</v>
      </c>
      <c r="BN2521" s="1">
        <v>0</v>
      </c>
      <c r="BO2521" s="1">
        <v>7</v>
      </c>
      <c r="BP2521" s="1">
        <v>7</v>
      </c>
      <c r="BQ2521" s="1">
        <v>7</v>
      </c>
      <c r="BR2521" s="1">
        <v>7</v>
      </c>
      <c r="BS2521" s="1">
        <v>7</v>
      </c>
      <c r="BT2521" s="1">
        <v>0</v>
      </c>
      <c r="BU2521" s="1" t="str">
        <f>"7:00 AM"</f>
        <v>7:00 AM</v>
      </c>
      <c r="BV2521" s="1" t="str">
        <f>"3:00 PM"</f>
        <v>3:00 PM</v>
      </c>
      <c r="BW2521" s="1" t="s">
        <v>135</v>
      </c>
      <c r="BX2521" s="1">
        <v>6</v>
      </c>
      <c r="BY2521" s="1">
        <v>12</v>
      </c>
      <c r="BZ2521" s="1" t="s">
        <v>112</v>
      </c>
      <c r="CA2521" s="1">
        <v>0</v>
      </c>
      <c r="CB2521" s="4" t="s">
        <v>18584</v>
      </c>
      <c r="CC2521" s="1" t="s">
        <v>941</v>
      </c>
      <c r="CD2521" s="1" t="s">
        <v>942</v>
      </c>
      <c r="CE2521" s="1" t="s">
        <v>116</v>
      </c>
      <c r="CF2521" s="1" t="s">
        <v>117</v>
      </c>
      <c r="CG2521" s="1">
        <v>96950</v>
      </c>
      <c r="CH2521" s="3">
        <v>7.33</v>
      </c>
      <c r="CI2521" s="3">
        <v>7.33</v>
      </c>
      <c r="CJ2521" s="3">
        <v>11</v>
      </c>
      <c r="CK2521" s="3">
        <v>11</v>
      </c>
      <c r="CL2521" s="1" t="s">
        <v>137</v>
      </c>
      <c r="CM2521" s="1" t="s">
        <v>138</v>
      </c>
      <c r="CN2521" s="1" t="s">
        <v>139</v>
      </c>
      <c r="CP2521" s="1" t="s">
        <v>112</v>
      </c>
      <c r="CQ2521" s="1" t="s">
        <v>111</v>
      </c>
      <c r="CR2521" s="1" t="s">
        <v>112</v>
      </c>
      <c r="CS2521" s="1" t="s">
        <v>111</v>
      </c>
      <c r="CT2521" s="1" t="s">
        <v>111</v>
      </c>
      <c r="CU2521" s="1" t="s">
        <v>111</v>
      </c>
      <c r="CV2521" s="1" t="s">
        <v>138</v>
      </c>
      <c r="CW2521" s="1" t="s">
        <v>138</v>
      </c>
      <c r="CX2521" s="1">
        <v>16702352883</v>
      </c>
      <c r="CY2521" s="1" t="s">
        <v>530</v>
      </c>
      <c r="CZ2521" s="1" t="s">
        <v>138</v>
      </c>
      <c r="DA2521" s="1" t="s">
        <v>111</v>
      </c>
      <c r="DB2521" s="1" t="s">
        <v>112</v>
      </c>
    </row>
    <row r="2522" spans="1:111" ht="15.6" customHeight="1" x14ac:dyDescent="0.25">
      <c r="A2522" s="1" t="s">
        <v>21924</v>
      </c>
      <c r="B2522" s="1" t="s">
        <v>238</v>
      </c>
      <c r="C2522" s="2">
        <v>44298.251094675928</v>
      </c>
      <c r="D2522" s="2">
        <v>44336</v>
      </c>
      <c r="E2522" s="1" t="s">
        <v>180</v>
      </c>
      <c r="G2522" s="1" t="s">
        <v>112</v>
      </c>
      <c r="H2522" s="1" t="s">
        <v>112</v>
      </c>
      <c r="I2522" s="1" t="s">
        <v>112</v>
      </c>
      <c r="J2522" s="1" t="s">
        <v>8677</v>
      </c>
      <c r="K2522" s="1" t="s">
        <v>8678</v>
      </c>
      <c r="L2522" s="1" t="s">
        <v>8679</v>
      </c>
      <c r="M2522" s="1" t="s">
        <v>8680</v>
      </c>
      <c r="N2522" s="1" t="s">
        <v>116</v>
      </c>
      <c r="O2522" s="1" t="s">
        <v>117</v>
      </c>
      <c r="P2522" s="9">
        <v>96950</v>
      </c>
      <c r="Q2522" s="1" t="s">
        <v>118</v>
      </c>
      <c r="R2522" s="1" t="s">
        <v>138</v>
      </c>
      <c r="S2522" s="1">
        <v>16712880566</v>
      </c>
      <c r="U2522" s="1">
        <v>8112</v>
      </c>
      <c r="V2522" s="1" t="s">
        <v>119</v>
      </c>
      <c r="X2522" s="1" t="s">
        <v>8681</v>
      </c>
      <c r="Y2522" s="1" t="s">
        <v>8682</v>
      </c>
      <c r="Z2522" s="1" t="s">
        <v>8683</v>
      </c>
      <c r="AA2522" s="1" t="s">
        <v>245</v>
      </c>
      <c r="AB2522" s="1" t="s">
        <v>8684</v>
      </c>
      <c r="AC2522" s="1" t="s">
        <v>8680</v>
      </c>
      <c r="AD2522" s="1" t="s">
        <v>116</v>
      </c>
      <c r="AE2522" s="1" t="s">
        <v>117</v>
      </c>
      <c r="AF2522" s="9">
        <v>96950</v>
      </c>
      <c r="AG2522" s="1" t="s">
        <v>118</v>
      </c>
      <c r="AH2522" s="1" t="s">
        <v>138</v>
      </c>
      <c r="AI2522" s="1">
        <v>16716881068</v>
      </c>
      <c r="AK2522" s="1" t="s">
        <v>8685</v>
      </c>
      <c r="BC2522" s="1" t="str">
        <f>"49-9062.00"</f>
        <v>49-9062.00</v>
      </c>
      <c r="BD2522" s="1" t="s">
        <v>5549</v>
      </c>
      <c r="BE2522" s="1" t="s">
        <v>8686</v>
      </c>
      <c r="BF2522" s="1" t="s">
        <v>8687</v>
      </c>
      <c r="BG2522" s="1">
        <v>1</v>
      </c>
      <c r="BH2522" s="1">
        <v>1</v>
      </c>
      <c r="BI2522" s="2">
        <v>44410</v>
      </c>
      <c r="BJ2522" s="2">
        <v>44774</v>
      </c>
      <c r="BK2522" s="2">
        <v>44410</v>
      </c>
      <c r="BL2522" s="2">
        <v>44774</v>
      </c>
      <c r="BM2522" s="1">
        <v>40</v>
      </c>
      <c r="BN2522" s="1">
        <v>0</v>
      </c>
      <c r="BO2522" s="1">
        <v>8</v>
      </c>
      <c r="BP2522" s="1">
        <v>8</v>
      </c>
      <c r="BQ2522" s="1">
        <v>8</v>
      </c>
      <c r="BR2522" s="1">
        <v>8</v>
      </c>
      <c r="BS2522" s="1">
        <v>8</v>
      </c>
      <c r="BT2522" s="1">
        <v>0</v>
      </c>
      <c r="BU2522" s="1" t="str">
        <f>"8:00 AM"</f>
        <v>8:00 AM</v>
      </c>
      <c r="BV2522" s="1" t="str">
        <f>"5:00 PM"</f>
        <v>5:00 PM</v>
      </c>
      <c r="BW2522" s="1" t="s">
        <v>392</v>
      </c>
      <c r="BX2522" s="1">
        <v>0</v>
      </c>
      <c r="BY2522" s="1">
        <v>24</v>
      </c>
      <c r="BZ2522" s="1" t="s">
        <v>112</v>
      </c>
      <c r="CA2522" s="1">
        <v>0</v>
      </c>
      <c r="CB2522" s="1" t="s">
        <v>21925</v>
      </c>
      <c r="CC2522" s="1" t="s">
        <v>8689</v>
      </c>
      <c r="CD2522" s="1" t="s">
        <v>8680</v>
      </c>
      <c r="CE2522" s="1" t="s">
        <v>116</v>
      </c>
      <c r="CF2522" s="1" t="s">
        <v>117</v>
      </c>
      <c r="CG2522" s="1">
        <v>96950</v>
      </c>
      <c r="CH2522" s="3">
        <v>8.9</v>
      </c>
      <c r="CI2522" s="3">
        <v>15</v>
      </c>
      <c r="CJ2522" s="3">
        <v>13.35</v>
      </c>
      <c r="CK2522" s="3">
        <v>22.5</v>
      </c>
      <c r="CL2522" s="1" t="s">
        <v>137</v>
      </c>
      <c r="CM2522" s="1" t="s">
        <v>8690</v>
      </c>
      <c r="CN2522" s="1" t="s">
        <v>139</v>
      </c>
      <c r="CP2522" s="1" t="s">
        <v>111</v>
      </c>
      <c r="CQ2522" s="1" t="s">
        <v>111</v>
      </c>
      <c r="CR2522" s="1" t="s">
        <v>112</v>
      </c>
      <c r="CS2522" s="1" t="s">
        <v>111</v>
      </c>
      <c r="CT2522" s="1" t="s">
        <v>138</v>
      </c>
      <c r="CU2522" s="1" t="s">
        <v>111</v>
      </c>
      <c r="CV2522" s="1" t="s">
        <v>138</v>
      </c>
      <c r="CW2522" s="1" t="s">
        <v>138</v>
      </c>
      <c r="CX2522" s="1">
        <v>16702880566</v>
      </c>
      <c r="CY2522" s="1" t="s">
        <v>8685</v>
      </c>
      <c r="CZ2522" s="1" t="s">
        <v>138</v>
      </c>
      <c r="DA2522" s="1" t="s">
        <v>111</v>
      </c>
      <c r="DB2522" s="1" t="s">
        <v>112</v>
      </c>
    </row>
    <row r="2523" spans="1:111" ht="15.6" customHeight="1" x14ac:dyDescent="0.25">
      <c r="A2523" s="1" t="s">
        <v>21927</v>
      </c>
      <c r="B2523" s="1" t="s">
        <v>238</v>
      </c>
      <c r="C2523" s="2">
        <v>44323.98779259259</v>
      </c>
      <c r="D2523" s="2">
        <v>44384</v>
      </c>
      <c r="E2523" s="1" t="s">
        <v>110</v>
      </c>
      <c r="F2523" s="2">
        <v>44478.833333333336</v>
      </c>
      <c r="G2523" s="1" t="s">
        <v>112</v>
      </c>
      <c r="H2523" s="1" t="s">
        <v>112</v>
      </c>
      <c r="I2523" s="1" t="s">
        <v>112</v>
      </c>
      <c r="J2523" s="1" t="s">
        <v>1491</v>
      </c>
      <c r="L2523" s="1" t="s">
        <v>1492</v>
      </c>
      <c r="N2523" s="1" t="s">
        <v>167</v>
      </c>
      <c r="O2523" s="1" t="s">
        <v>117</v>
      </c>
      <c r="P2523" s="9">
        <v>96950</v>
      </c>
      <c r="Q2523" s="1" t="s">
        <v>118</v>
      </c>
      <c r="S2523" s="1">
        <v>16702343358</v>
      </c>
      <c r="U2523" s="1">
        <v>81112</v>
      </c>
      <c r="V2523" s="1" t="s">
        <v>119</v>
      </c>
      <c r="X2523" s="1" t="s">
        <v>1493</v>
      </c>
      <c r="Y2523" s="1" t="s">
        <v>1494</v>
      </c>
      <c r="Z2523" s="1" t="s">
        <v>1495</v>
      </c>
      <c r="AA2523" s="1" t="s">
        <v>171</v>
      </c>
      <c r="AB2523" s="1" t="s">
        <v>1492</v>
      </c>
      <c r="AD2523" s="1" t="s">
        <v>167</v>
      </c>
      <c r="AE2523" s="1" t="s">
        <v>117</v>
      </c>
      <c r="AF2523" s="9">
        <v>96950</v>
      </c>
      <c r="AG2523" s="1" t="s">
        <v>118</v>
      </c>
      <c r="AI2523" s="1">
        <v>16702873361</v>
      </c>
      <c r="AK2523" s="1" t="s">
        <v>1496</v>
      </c>
      <c r="BC2523" s="1" t="str">
        <f>"49-3021.00"</f>
        <v>49-3021.00</v>
      </c>
      <c r="BD2523" s="1" t="s">
        <v>280</v>
      </c>
      <c r="BE2523" s="1" t="s">
        <v>1497</v>
      </c>
      <c r="BF2523" s="1" t="s">
        <v>1498</v>
      </c>
      <c r="BG2523" s="1">
        <v>2</v>
      </c>
      <c r="BH2523" s="1">
        <v>2</v>
      </c>
      <c r="BI2523" s="2">
        <v>44469</v>
      </c>
      <c r="BJ2523" s="2">
        <v>44833</v>
      </c>
      <c r="BK2523" s="2">
        <v>44469</v>
      </c>
      <c r="BL2523" s="2">
        <v>44833</v>
      </c>
      <c r="BM2523" s="1">
        <v>40</v>
      </c>
      <c r="BN2523" s="1">
        <v>0</v>
      </c>
      <c r="BO2523" s="1">
        <v>8</v>
      </c>
      <c r="BP2523" s="1">
        <v>8</v>
      </c>
      <c r="BQ2523" s="1">
        <v>8</v>
      </c>
      <c r="BR2523" s="1">
        <v>8</v>
      </c>
      <c r="BS2523" s="1">
        <v>8</v>
      </c>
      <c r="BT2523" s="1">
        <v>0</v>
      </c>
      <c r="BU2523" s="1" t="str">
        <f>"8:00 AM"</f>
        <v>8:00 AM</v>
      </c>
      <c r="BV2523" s="1" t="str">
        <f>"5:00 PM"</f>
        <v>5:00 PM</v>
      </c>
      <c r="BW2523" s="1" t="s">
        <v>135</v>
      </c>
      <c r="BX2523" s="1">
        <v>0</v>
      </c>
      <c r="BY2523" s="1">
        <v>12</v>
      </c>
      <c r="BZ2523" s="1" t="s">
        <v>112</v>
      </c>
      <c r="CB2523" s="1" t="s">
        <v>362</v>
      </c>
      <c r="CC2523" s="1" t="s">
        <v>1499</v>
      </c>
      <c r="CE2523" s="1" t="s">
        <v>167</v>
      </c>
      <c r="CF2523" s="1" t="s">
        <v>117</v>
      </c>
      <c r="CG2523" s="1">
        <v>96950</v>
      </c>
      <c r="CH2523" s="3">
        <v>9.6999999999999993</v>
      </c>
      <c r="CI2523" s="3">
        <v>9.6999999999999993</v>
      </c>
      <c r="CJ2523" s="3">
        <v>14.55</v>
      </c>
      <c r="CK2523" s="3">
        <v>14.55</v>
      </c>
      <c r="CL2523" s="1" t="s">
        <v>137</v>
      </c>
      <c r="CM2523" s="1" t="s">
        <v>138</v>
      </c>
      <c r="CN2523" s="1" t="s">
        <v>139</v>
      </c>
      <c r="CP2523" s="1" t="s">
        <v>112</v>
      </c>
      <c r="CQ2523" s="1" t="s">
        <v>111</v>
      </c>
      <c r="CR2523" s="1" t="s">
        <v>112</v>
      </c>
      <c r="CS2523" s="1" t="s">
        <v>111</v>
      </c>
      <c r="CT2523" s="1" t="s">
        <v>138</v>
      </c>
      <c r="CU2523" s="1" t="s">
        <v>111</v>
      </c>
      <c r="CV2523" s="1" t="s">
        <v>138</v>
      </c>
      <c r="CW2523" s="1" t="s">
        <v>138</v>
      </c>
      <c r="CX2523" s="1">
        <v>16702343358</v>
      </c>
      <c r="CY2523" s="1" t="s">
        <v>1496</v>
      </c>
      <c r="CZ2523" s="1" t="s">
        <v>138</v>
      </c>
      <c r="DA2523" s="1" t="s">
        <v>111</v>
      </c>
      <c r="DB2523" s="1" t="s">
        <v>112</v>
      </c>
    </row>
    <row r="2524" spans="1:111" ht="15.6" customHeight="1" x14ac:dyDescent="0.25">
      <c r="A2524" s="1" t="s">
        <v>21932</v>
      </c>
      <c r="B2524" s="1" t="s">
        <v>238</v>
      </c>
      <c r="C2524" s="2">
        <v>44329.000793287036</v>
      </c>
      <c r="D2524" s="2">
        <v>44369</v>
      </c>
      <c r="E2524" s="1" t="s">
        <v>110</v>
      </c>
      <c r="F2524" s="2">
        <v>44468.833333333336</v>
      </c>
      <c r="G2524" s="1" t="s">
        <v>112</v>
      </c>
      <c r="H2524" s="1" t="s">
        <v>112</v>
      </c>
      <c r="I2524" s="1" t="s">
        <v>112</v>
      </c>
      <c r="J2524" s="1" t="s">
        <v>21933</v>
      </c>
      <c r="K2524" s="1" t="s">
        <v>9915</v>
      </c>
      <c r="L2524" s="1" t="s">
        <v>1197</v>
      </c>
      <c r="M2524" s="1" t="s">
        <v>138</v>
      </c>
      <c r="N2524" s="1" t="s">
        <v>116</v>
      </c>
      <c r="O2524" s="1" t="s">
        <v>117</v>
      </c>
      <c r="P2524" s="9">
        <v>96950</v>
      </c>
      <c r="Q2524" s="1" t="s">
        <v>118</v>
      </c>
      <c r="S2524" s="1">
        <v>16704845868</v>
      </c>
      <c r="U2524" s="1">
        <v>56151</v>
      </c>
      <c r="V2524" s="1" t="s">
        <v>119</v>
      </c>
      <c r="X2524" s="1" t="s">
        <v>5380</v>
      </c>
      <c r="Y2524" s="1" t="s">
        <v>5381</v>
      </c>
      <c r="AA2524" s="1" t="s">
        <v>5382</v>
      </c>
      <c r="AB2524" s="1" t="s">
        <v>1197</v>
      </c>
      <c r="AC2524" s="1" t="s">
        <v>138</v>
      </c>
      <c r="AD2524" s="1" t="s">
        <v>116</v>
      </c>
      <c r="AE2524" s="1" t="s">
        <v>117</v>
      </c>
      <c r="AF2524" s="9">
        <v>96950</v>
      </c>
      <c r="AG2524" s="1" t="s">
        <v>118</v>
      </c>
      <c r="AI2524" s="1">
        <v>16704845868</v>
      </c>
      <c r="AK2524" s="1" t="s">
        <v>21934</v>
      </c>
      <c r="BC2524" s="1" t="str">
        <f>"39-7011.00"</f>
        <v>39-7011.00</v>
      </c>
      <c r="BD2524" s="1" t="s">
        <v>1435</v>
      </c>
      <c r="BE2524" s="1" t="s">
        <v>21935</v>
      </c>
      <c r="BF2524" s="1" t="s">
        <v>9918</v>
      </c>
      <c r="BG2524" s="1">
        <v>3</v>
      </c>
      <c r="BH2524" s="1">
        <v>3</v>
      </c>
      <c r="BI2524" s="2">
        <v>44470</v>
      </c>
      <c r="BJ2524" s="2">
        <v>44834</v>
      </c>
      <c r="BK2524" s="2">
        <v>44470</v>
      </c>
      <c r="BL2524" s="2">
        <v>44834</v>
      </c>
      <c r="BM2524" s="1">
        <v>40</v>
      </c>
      <c r="BN2524" s="1">
        <v>0</v>
      </c>
      <c r="BO2524" s="1">
        <v>8</v>
      </c>
      <c r="BP2524" s="1">
        <v>8</v>
      </c>
      <c r="BQ2524" s="1">
        <v>8</v>
      </c>
      <c r="BR2524" s="1">
        <v>8</v>
      </c>
      <c r="BS2524" s="1">
        <v>8</v>
      </c>
      <c r="BT2524" s="1">
        <v>0</v>
      </c>
      <c r="BU2524" s="1" t="str">
        <f>"8:00 AM"</f>
        <v>8:00 AM</v>
      </c>
      <c r="BV2524" s="1" t="str">
        <f>"5:00 PM"</f>
        <v>5:00 PM</v>
      </c>
      <c r="BW2524" s="1" t="s">
        <v>135</v>
      </c>
      <c r="BX2524" s="1">
        <v>0</v>
      </c>
      <c r="BY2524" s="1">
        <v>24</v>
      </c>
      <c r="BZ2524" s="1" t="s">
        <v>112</v>
      </c>
      <c r="CB2524" s="1" t="s">
        <v>20309</v>
      </c>
      <c r="CC2524" s="1" t="s">
        <v>1197</v>
      </c>
      <c r="CD2524" s="1" t="s">
        <v>138</v>
      </c>
      <c r="CE2524" s="1" t="s">
        <v>116</v>
      </c>
      <c r="CF2524" s="1" t="s">
        <v>117</v>
      </c>
      <c r="CG2524" s="1">
        <v>96950</v>
      </c>
      <c r="CH2524" s="3">
        <v>12.14</v>
      </c>
      <c r="CI2524" s="3">
        <v>12.14</v>
      </c>
      <c r="CJ2524" s="3">
        <v>18.21</v>
      </c>
      <c r="CK2524" s="3">
        <v>18.21</v>
      </c>
      <c r="CL2524" s="1" t="s">
        <v>1999</v>
      </c>
      <c r="CM2524" s="1" t="s">
        <v>138</v>
      </c>
      <c r="CN2524" s="1" t="s">
        <v>139</v>
      </c>
      <c r="CP2524" s="1" t="s">
        <v>112</v>
      </c>
      <c r="CQ2524" s="1" t="s">
        <v>111</v>
      </c>
      <c r="CR2524" s="1" t="s">
        <v>112</v>
      </c>
      <c r="CS2524" s="1" t="s">
        <v>111</v>
      </c>
      <c r="CT2524" s="1" t="s">
        <v>138</v>
      </c>
      <c r="CU2524" s="1" t="s">
        <v>111</v>
      </c>
      <c r="CV2524" s="1" t="s">
        <v>138</v>
      </c>
      <c r="CW2524" s="1" t="s">
        <v>300</v>
      </c>
      <c r="CX2524" s="1">
        <v>16704845868</v>
      </c>
      <c r="CY2524" s="1" t="s">
        <v>21934</v>
      </c>
      <c r="CZ2524" s="1" t="s">
        <v>138</v>
      </c>
      <c r="DA2524" s="1" t="s">
        <v>111</v>
      </c>
      <c r="DB2524" s="1" t="s">
        <v>112</v>
      </c>
    </row>
    <row r="2525" spans="1:111" ht="15.6" customHeight="1" x14ac:dyDescent="0.25">
      <c r="A2525" s="1" t="s">
        <v>21936</v>
      </c>
      <c r="B2525" s="1" t="s">
        <v>238</v>
      </c>
      <c r="C2525" s="2">
        <v>44334.044848379628</v>
      </c>
      <c r="D2525" s="2">
        <v>44371</v>
      </c>
      <c r="E2525" s="1" t="s">
        <v>110</v>
      </c>
      <c r="F2525" s="2">
        <v>44468.833333333336</v>
      </c>
      <c r="G2525" s="1" t="s">
        <v>112</v>
      </c>
      <c r="H2525" s="1" t="s">
        <v>112</v>
      </c>
      <c r="I2525" s="1" t="s">
        <v>112</v>
      </c>
      <c r="J2525" s="1" t="s">
        <v>7516</v>
      </c>
      <c r="K2525" s="1" t="s">
        <v>9345</v>
      </c>
      <c r="L2525" s="1" t="s">
        <v>7517</v>
      </c>
      <c r="M2525" s="1" t="s">
        <v>14974</v>
      </c>
      <c r="N2525" s="1" t="s">
        <v>116</v>
      </c>
      <c r="O2525" s="1" t="s">
        <v>117</v>
      </c>
      <c r="P2525" s="9">
        <v>96950</v>
      </c>
      <c r="Q2525" s="1" t="s">
        <v>118</v>
      </c>
      <c r="R2525" s="1" t="s">
        <v>138</v>
      </c>
      <c r="S2525" s="1">
        <v>16702333702</v>
      </c>
      <c r="T2525" s="1">
        <v>0</v>
      </c>
      <c r="U2525" s="1">
        <v>56152</v>
      </c>
      <c r="V2525" s="1" t="s">
        <v>119</v>
      </c>
      <c r="X2525" s="1" t="s">
        <v>656</v>
      </c>
      <c r="Y2525" s="1" t="s">
        <v>1065</v>
      </c>
      <c r="AA2525" s="1" t="s">
        <v>7518</v>
      </c>
      <c r="AB2525" s="1" t="s">
        <v>1063</v>
      </c>
      <c r="AC2525" s="1" t="s">
        <v>6691</v>
      </c>
      <c r="AD2525" s="1" t="s">
        <v>116</v>
      </c>
      <c r="AE2525" s="1" t="s">
        <v>117</v>
      </c>
      <c r="AF2525" s="9">
        <v>96950</v>
      </c>
      <c r="AG2525" s="1" t="s">
        <v>118</v>
      </c>
      <c r="AH2525" s="1" t="s">
        <v>138</v>
      </c>
      <c r="AI2525" s="1">
        <v>16702333702</v>
      </c>
      <c r="AJ2525" s="1">
        <v>0</v>
      </c>
      <c r="AK2525" s="1" t="s">
        <v>14975</v>
      </c>
      <c r="BC2525" s="1" t="str">
        <f>"39-7011.00"</f>
        <v>39-7011.00</v>
      </c>
      <c r="BD2525" s="1" t="s">
        <v>1435</v>
      </c>
      <c r="BE2525" s="1" t="s">
        <v>14976</v>
      </c>
      <c r="BF2525" s="1" t="s">
        <v>3755</v>
      </c>
      <c r="BG2525" s="1">
        <v>5</v>
      </c>
      <c r="BH2525" s="1">
        <v>5</v>
      </c>
      <c r="BI2525" s="2">
        <v>44470</v>
      </c>
      <c r="BJ2525" s="2">
        <v>44834</v>
      </c>
      <c r="BK2525" s="2">
        <v>44470</v>
      </c>
      <c r="BL2525" s="2">
        <v>44834</v>
      </c>
      <c r="BM2525" s="1">
        <v>40</v>
      </c>
      <c r="BN2525" s="1">
        <v>0</v>
      </c>
      <c r="BO2525" s="1">
        <v>8</v>
      </c>
      <c r="BP2525" s="1">
        <v>8</v>
      </c>
      <c r="BQ2525" s="1">
        <v>8</v>
      </c>
      <c r="BR2525" s="1">
        <v>8</v>
      </c>
      <c r="BS2525" s="1">
        <v>8</v>
      </c>
      <c r="BT2525" s="1">
        <v>0</v>
      </c>
      <c r="BU2525" s="1" t="str">
        <f>"8:00 AM"</f>
        <v>8:00 AM</v>
      </c>
      <c r="BV2525" s="1" t="str">
        <f>"5:00 PM"</f>
        <v>5:00 PM</v>
      </c>
      <c r="BW2525" s="1" t="s">
        <v>135</v>
      </c>
      <c r="BX2525" s="1">
        <v>0</v>
      </c>
      <c r="BY2525" s="1">
        <v>24</v>
      </c>
      <c r="BZ2525" s="1" t="s">
        <v>112</v>
      </c>
      <c r="CB2525" s="4" t="s">
        <v>14977</v>
      </c>
      <c r="CC2525" s="1" t="s">
        <v>7517</v>
      </c>
      <c r="CD2525" s="1" t="s">
        <v>4450</v>
      </c>
      <c r="CE2525" s="1" t="s">
        <v>116</v>
      </c>
      <c r="CF2525" s="1" t="s">
        <v>117</v>
      </c>
      <c r="CG2525" s="1">
        <v>96950</v>
      </c>
      <c r="CH2525" s="3">
        <v>12.14</v>
      </c>
      <c r="CI2525" s="3">
        <v>12.14</v>
      </c>
      <c r="CJ2525" s="3">
        <v>18.21</v>
      </c>
      <c r="CK2525" s="3">
        <v>18.21</v>
      </c>
      <c r="CL2525" s="1" t="s">
        <v>137</v>
      </c>
      <c r="CM2525" s="1" t="s">
        <v>138</v>
      </c>
      <c r="CN2525" s="1" t="s">
        <v>139</v>
      </c>
      <c r="CP2525" s="1" t="s">
        <v>112</v>
      </c>
      <c r="CQ2525" s="1" t="s">
        <v>111</v>
      </c>
      <c r="CR2525" s="1" t="s">
        <v>112</v>
      </c>
      <c r="CS2525" s="1" t="s">
        <v>111</v>
      </c>
      <c r="CT2525" s="1" t="s">
        <v>138</v>
      </c>
      <c r="CU2525" s="1" t="s">
        <v>111</v>
      </c>
      <c r="CV2525" s="1" t="s">
        <v>138</v>
      </c>
      <c r="CW2525" s="1" t="s">
        <v>138</v>
      </c>
      <c r="CX2525" s="1">
        <v>16702333702</v>
      </c>
      <c r="CY2525" s="1" t="s">
        <v>14975</v>
      </c>
      <c r="CZ2525" s="1" t="s">
        <v>138</v>
      </c>
      <c r="DA2525" s="1" t="s">
        <v>111</v>
      </c>
      <c r="DB2525" s="1" t="s">
        <v>112</v>
      </c>
      <c r="DC2525" s="1" t="s">
        <v>656</v>
      </c>
      <c r="DD2525" s="1" t="s">
        <v>1065</v>
      </c>
      <c r="DF2525" s="1" t="s">
        <v>7516</v>
      </c>
      <c r="DG2525" s="1" t="s">
        <v>7519</v>
      </c>
    </row>
    <row r="2526" spans="1:111" ht="15.6" customHeight="1" x14ac:dyDescent="0.25">
      <c r="A2526" s="1" t="s">
        <v>21937</v>
      </c>
      <c r="B2526" s="1" t="s">
        <v>238</v>
      </c>
      <c r="C2526" s="2">
        <v>44339.051276736114</v>
      </c>
      <c r="D2526" s="2">
        <v>44379</v>
      </c>
      <c r="E2526" s="1" t="s">
        <v>110</v>
      </c>
      <c r="F2526" s="2">
        <v>44468.833333333336</v>
      </c>
      <c r="G2526" s="1" t="s">
        <v>112</v>
      </c>
      <c r="H2526" s="1" t="s">
        <v>112</v>
      </c>
      <c r="I2526" s="1" t="s">
        <v>112</v>
      </c>
      <c r="J2526" s="1" t="s">
        <v>12701</v>
      </c>
      <c r="K2526" s="1" t="s">
        <v>12702</v>
      </c>
      <c r="L2526" s="1" t="s">
        <v>12703</v>
      </c>
      <c r="M2526" s="1" t="s">
        <v>12704</v>
      </c>
      <c r="N2526" s="1" t="s">
        <v>116</v>
      </c>
      <c r="O2526" s="1" t="s">
        <v>117</v>
      </c>
      <c r="P2526" s="9">
        <v>96950</v>
      </c>
      <c r="Q2526" s="1" t="s">
        <v>118</v>
      </c>
      <c r="S2526" s="1">
        <v>16702347236</v>
      </c>
      <c r="U2526" s="1">
        <v>72251</v>
      </c>
      <c r="V2526" s="1" t="s">
        <v>119</v>
      </c>
      <c r="X2526" s="1" t="s">
        <v>12705</v>
      </c>
      <c r="Y2526" s="1" t="s">
        <v>12706</v>
      </c>
      <c r="Z2526" s="1" t="s">
        <v>12707</v>
      </c>
      <c r="AA2526" s="1" t="s">
        <v>245</v>
      </c>
      <c r="AB2526" s="1" t="s">
        <v>12704</v>
      </c>
      <c r="AC2526" s="1" t="s">
        <v>12703</v>
      </c>
      <c r="AD2526" s="1" t="s">
        <v>116</v>
      </c>
      <c r="AE2526" s="1" t="s">
        <v>117</v>
      </c>
      <c r="AF2526" s="9">
        <v>96950</v>
      </c>
      <c r="AG2526" s="1" t="s">
        <v>118</v>
      </c>
      <c r="AI2526" s="1">
        <v>16702347236</v>
      </c>
      <c r="AK2526" s="1" t="s">
        <v>12709</v>
      </c>
      <c r="BC2526" s="1" t="str">
        <f>"35-2014.00"</f>
        <v>35-2014.00</v>
      </c>
      <c r="BD2526" s="1" t="s">
        <v>152</v>
      </c>
      <c r="BE2526" s="1" t="s">
        <v>21938</v>
      </c>
      <c r="BF2526" s="1" t="s">
        <v>154</v>
      </c>
      <c r="BG2526" s="1">
        <v>1</v>
      </c>
      <c r="BH2526" s="1">
        <v>1</v>
      </c>
      <c r="BI2526" s="2">
        <v>44470</v>
      </c>
      <c r="BJ2526" s="2">
        <v>44834</v>
      </c>
      <c r="BK2526" s="2">
        <v>44470</v>
      </c>
      <c r="BL2526" s="2">
        <v>44834</v>
      </c>
      <c r="BM2526" s="1">
        <v>35</v>
      </c>
      <c r="BN2526" s="1">
        <v>0</v>
      </c>
      <c r="BO2526" s="1">
        <v>8</v>
      </c>
      <c r="BP2526" s="1">
        <v>8</v>
      </c>
      <c r="BQ2526" s="1">
        <v>7</v>
      </c>
      <c r="BR2526" s="1">
        <v>7</v>
      </c>
      <c r="BS2526" s="1">
        <v>5</v>
      </c>
      <c r="BT2526" s="1">
        <v>0</v>
      </c>
      <c r="BU2526" s="1" t="str">
        <f>"10:00 AM"</f>
        <v>10:00 AM</v>
      </c>
      <c r="BV2526" s="1" t="str">
        <f>"7:00 PM"</f>
        <v>7:00 PM</v>
      </c>
      <c r="BW2526" s="1" t="s">
        <v>135</v>
      </c>
      <c r="BX2526" s="1">
        <v>0</v>
      </c>
      <c r="BY2526" s="1">
        <v>12</v>
      </c>
      <c r="BZ2526" s="1" t="s">
        <v>112</v>
      </c>
      <c r="CB2526" s="1" t="s">
        <v>12711</v>
      </c>
      <c r="CC2526" s="1" t="s">
        <v>12703</v>
      </c>
      <c r="CD2526" s="1" t="s">
        <v>12704</v>
      </c>
      <c r="CE2526" s="1" t="s">
        <v>116</v>
      </c>
      <c r="CF2526" s="1" t="s">
        <v>117</v>
      </c>
      <c r="CG2526" s="1">
        <v>96950</v>
      </c>
      <c r="CH2526" s="3">
        <v>8.68</v>
      </c>
      <c r="CI2526" s="3">
        <v>8.68</v>
      </c>
      <c r="CJ2526" s="3">
        <v>13.02</v>
      </c>
      <c r="CK2526" s="3">
        <v>13.02</v>
      </c>
      <c r="CL2526" s="1" t="s">
        <v>137</v>
      </c>
      <c r="CM2526" s="1" t="s">
        <v>138</v>
      </c>
      <c r="CN2526" s="1" t="s">
        <v>139</v>
      </c>
      <c r="CP2526" s="1" t="s">
        <v>112</v>
      </c>
      <c r="CQ2526" s="1" t="s">
        <v>111</v>
      </c>
      <c r="CR2526" s="1" t="s">
        <v>112</v>
      </c>
      <c r="CS2526" s="1" t="s">
        <v>111</v>
      </c>
      <c r="CT2526" s="1" t="s">
        <v>138</v>
      </c>
      <c r="CU2526" s="1" t="s">
        <v>111</v>
      </c>
      <c r="CV2526" s="1" t="s">
        <v>138</v>
      </c>
      <c r="CW2526" s="1" t="s">
        <v>4265</v>
      </c>
      <c r="CX2526" s="1">
        <v>16702347236</v>
      </c>
      <c r="CY2526" s="1" t="s">
        <v>12709</v>
      </c>
      <c r="CZ2526" s="1" t="s">
        <v>138</v>
      </c>
      <c r="DA2526" s="1" t="s">
        <v>111</v>
      </c>
      <c r="DB2526" s="1" t="s">
        <v>112</v>
      </c>
      <c r="DC2526" s="1" t="s">
        <v>12705</v>
      </c>
      <c r="DD2526" s="1" t="s">
        <v>12706</v>
      </c>
      <c r="DE2526" s="1" t="s">
        <v>1747</v>
      </c>
      <c r="DF2526" s="1" t="s">
        <v>21939</v>
      </c>
      <c r="DG2526" s="1" t="s">
        <v>12709</v>
      </c>
    </row>
    <row r="2527" spans="1:111" ht="15.6" customHeight="1" x14ac:dyDescent="0.25">
      <c r="A2527" s="1" t="s">
        <v>21940</v>
      </c>
      <c r="B2527" s="1" t="s">
        <v>238</v>
      </c>
      <c r="C2527" s="2">
        <v>44291.031629745368</v>
      </c>
      <c r="D2527" s="2">
        <v>44330</v>
      </c>
      <c r="E2527" s="1" t="s">
        <v>110</v>
      </c>
      <c r="F2527" s="2">
        <v>44468.833333333336</v>
      </c>
      <c r="G2527" s="1" t="s">
        <v>112</v>
      </c>
      <c r="H2527" s="1" t="s">
        <v>112</v>
      </c>
      <c r="I2527" s="1" t="s">
        <v>112</v>
      </c>
      <c r="J2527" s="1" t="s">
        <v>1006</v>
      </c>
      <c r="K2527" s="1" t="s">
        <v>21895</v>
      </c>
      <c r="L2527" s="1" t="s">
        <v>1008</v>
      </c>
      <c r="M2527" s="1" t="s">
        <v>116</v>
      </c>
      <c r="N2527" s="1" t="s">
        <v>1009</v>
      </c>
      <c r="O2527" s="1" t="s">
        <v>117</v>
      </c>
      <c r="P2527" s="9">
        <v>96950</v>
      </c>
      <c r="Q2527" s="1" t="s">
        <v>118</v>
      </c>
      <c r="S2527" s="1">
        <v>16702353313</v>
      </c>
      <c r="U2527" s="1">
        <v>72111</v>
      </c>
      <c r="V2527" s="1" t="s">
        <v>119</v>
      </c>
      <c r="X2527" s="1" t="s">
        <v>1010</v>
      </c>
      <c r="Y2527" s="1" t="s">
        <v>1011</v>
      </c>
      <c r="AA2527" s="1" t="s">
        <v>373</v>
      </c>
      <c r="AB2527" s="1" t="s">
        <v>1008</v>
      </c>
      <c r="AC2527" s="1" t="s">
        <v>116</v>
      </c>
      <c r="AD2527" s="1" t="s">
        <v>1009</v>
      </c>
      <c r="AE2527" s="1" t="s">
        <v>117</v>
      </c>
      <c r="AF2527" s="9">
        <v>96950</v>
      </c>
      <c r="AG2527" s="1" t="s">
        <v>118</v>
      </c>
      <c r="AI2527" s="1">
        <v>16702353313</v>
      </c>
      <c r="AK2527" s="1" t="s">
        <v>1012</v>
      </c>
      <c r="BC2527" s="1" t="str">
        <f>"49-9071.00"</f>
        <v>49-9071.00</v>
      </c>
      <c r="BD2527" s="1" t="s">
        <v>214</v>
      </c>
      <c r="BE2527" s="1" t="s">
        <v>21941</v>
      </c>
      <c r="BF2527" s="1" t="s">
        <v>11769</v>
      </c>
      <c r="BG2527" s="1">
        <v>2</v>
      </c>
      <c r="BH2527" s="1">
        <v>2</v>
      </c>
      <c r="BI2527" s="2">
        <v>44470</v>
      </c>
      <c r="BJ2527" s="2">
        <v>44834</v>
      </c>
      <c r="BK2527" s="2">
        <v>44470</v>
      </c>
      <c r="BL2527" s="2">
        <v>44834</v>
      </c>
      <c r="BM2527" s="1">
        <v>36</v>
      </c>
      <c r="BN2527" s="1">
        <v>0</v>
      </c>
      <c r="BO2527" s="1">
        <v>6</v>
      </c>
      <c r="BP2527" s="1">
        <v>6</v>
      </c>
      <c r="BQ2527" s="1">
        <v>6</v>
      </c>
      <c r="BR2527" s="1">
        <v>6</v>
      </c>
      <c r="BS2527" s="1">
        <v>6</v>
      </c>
      <c r="BT2527" s="1">
        <v>6</v>
      </c>
      <c r="BU2527" s="1" t="str">
        <f>"8:00 AM"</f>
        <v>8:00 AM</v>
      </c>
      <c r="BV2527" s="1" t="str">
        <f>"5:00 PM"</f>
        <v>5:00 PM</v>
      </c>
      <c r="BW2527" s="1" t="s">
        <v>135</v>
      </c>
      <c r="BX2527" s="1">
        <v>0</v>
      </c>
      <c r="BY2527" s="1">
        <v>24</v>
      </c>
      <c r="BZ2527" s="1" t="s">
        <v>112</v>
      </c>
      <c r="CA2527" s="1">
        <v>0</v>
      </c>
      <c r="CB2527" s="1" t="s">
        <v>21942</v>
      </c>
      <c r="CC2527" s="1" t="s">
        <v>1017</v>
      </c>
      <c r="CD2527" s="1" t="s">
        <v>116</v>
      </c>
      <c r="CE2527" s="1" t="s">
        <v>1009</v>
      </c>
      <c r="CF2527" s="1" t="s">
        <v>117</v>
      </c>
      <c r="CG2527" s="1">
        <v>96950</v>
      </c>
      <c r="CH2527" s="3">
        <v>8.7100000000000009</v>
      </c>
      <c r="CI2527" s="3">
        <v>8.7100000000000009</v>
      </c>
      <c r="CJ2527" s="3">
        <v>0</v>
      </c>
      <c r="CK2527" s="3">
        <v>0</v>
      </c>
      <c r="CL2527" s="1" t="s">
        <v>137</v>
      </c>
      <c r="CM2527" s="1" t="s">
        <v>138</v>
      </c>
      <c r="CN2527" s="1" t="s">
        <v>139</v>
      </c>
      <c r="CP2527" s="1" t="s">
        <v>111</v>
      </c>
      <c r="CQ2527" s="1" t="s">
        <v>111</v>
      </c>
      <c r="CR2527" s="1" t="s">
        <v>112</v>
      </c>
      <c r="CS2527" s="1" t="s">
        <v>112</v>
      </c>
      <c r="CT2527" s="1" t="s">
        <v>138</v>
      </c>
      <c r="CU2527" s="1" t="s">
        <v>111</v>
      </c>
      <c r="CV2527" s="1" t="s">
        <v>138</v>
      </c>
      <c r="CW2527" s="1" t="s">
        <v>138</v>
      </c>
      <c r="CX2527" s="1">
        <v>16702353313</v>
      </c>
      <c r="CY2527" s="1" t="s">
        <v>11771</v>
      </c>
      <c r="CZ2527" s="1" t="s">
        <v>138</v>
      </c>
      <c r="DA2527" s="1" t="s">
        <v>111</v>
      </c>
      <c r="DB2527" s="1" t="s">
        <v>112</v>
      </c>
      <c r="DC2527" s="1" t="s">
        <v>1018</v>
      </c>
      <c r="DD2527" s="1" t="s">
        <v>1019</v>
      </c>
      <c r="DE2527" s="1" t="s">
        <v>202</v>
      </c>
      <c r="DF2527" s="1" t="s">
        <v>1006</v>
      </c>
      <c r="DG2527" s="1" t="s">
        <v>11771</v>
      </c>
    </row>
    <row r="2528" spans="1:111" ht="15.6" customHeight="1" x14ac:dyDescent="0.25">
      <c r="A2528" s="1" t="s">
        <v>21949</v>
      </c>
      <c r="B2528" s="1" t="s">
        <v>238</v>
      </c>
      <c r="C2528" s="2">
        <v>44295.282421064818</v>
      </c>
      <c r="D2528" s="2">
        <v>44334</v>
      </c>
      <c r="E2528" s="1" t="s">
        <v>110</v>
      </c>
      <c r="F2528" s="2">
        <v>44468.833333333336</v>
      </c>
      <c r="G2528" s="1" t="s">
        <v>112</v>
      </c>
      <c r="H2528" s="1" t="s">
        <v>112</v>
      </c>
      <c r="I2528" s="1" t="s">
        <v>112</v>
      </c>
      <c r="J2528" s="1" t="s">
        <v>21950</v>
      </c>
      <c r="K2528" s="1" t="s">
        <v>21951</v>
      </c>
      <c r="L2528" s="1" t="s">
        <v>21952</v>
      </c>
      <c r="M2528" s="1" t="s">
        <v>167</v>
      </c>
      <c r="N2528" s="1" t="s">
        <v>339</v>
      </c>
      <c r="O2528" s="1" t="s">
        <v>117</v>
      </c>
      <c r="P2528" s="9">
        <v>96950</v>
      </c>
      <c r="Q2528" s="1" t="s">
        <v>118</v>
      </c>
      <c r="R2528" s="1" t="s">
        <v>138</v>
      </c>
      <c r="S2528" s="1">
        <v>16704839495</v>
      </c>
      <c r="U2528" s="1">
        <v>42449</v>
      </c>
      <c r="V2528" s="1" t="s">
        <v>119</v>
      </c>
      <c r="X2528" s="1" t="s">
        <v>1010</v>
      </c>
      <c r="Y2528" s="1" t="s">
        <v>21953</v>
      </c>
      <c r="Z2528" s="1" t="s">
        <v>138</v>
      </c>
      <c r="AA2528" s="1" t="s">
        <v>528</v>
      </c>
      <c r="AB2528" s="1" t="s">
        <v>21952</v>
      </c>
      <c r="AC2528" s="1" t="s">
        <v>167</v>
      </c>
      <c r="AD2528" s="1" t="s">
        <v>339</v>
      </c>
      <c r="AE2528" s="1" t="s">
        <v>117</v>
      </c>
      <c r="AF2528" s="9">
        <v>96950</v>
      </c>
      <c r="AG2528" s="1" t="s">
        <v>118</v>
      </c>
      <c r="AH2528" s="1" t="s">
        <v>138</v>
      </c>
      <c r="AI2528" s="1">
        <v>16704839495</v>
      </c>
      <c r="AK2528" s="1" t="s">
        <v>21954</v>
      </c>
      <c r="BC2528" s="1" t="str">
        <f>"51-9111.00"</f>
        <v>51-9111.00</v>
      </c>
      <c r="BD2528" s="1" t="s">
        <v>19505</v>
      </c>
      <c r="BE2528" s="1" t="s">
        <v>21955</v>
      </c>
      <c r="BF2528" s="1" t="s">
        <v>21956</v>
      </c>
      <c r="BG2528" s="1">
        <v>1</v>
      </c>
      <c r="BH2528" s="1">
        <v>1</v>
      </c>
      <c r="BI2528" s="2">
        <v>44470</v>
      </c>
      <c r="BJ2528" s="2">
        <v>44834</v>
      </c>
      <c r="BK2528" s="2">
        <v>44470</v>
      </c>
      <c r="BL2528" s="2">
        <v>44834</v>
      </c>
      <c r="BM2528" s="1">
        <v>35</v>
      </c>
      <c r="BN2528" s="1">
        <v>0</v>
      </c>
      <c r="BO2528" s="1">
        <v>7</v>
      </c>
      <c r="BP2528" s="1">
        <v>7</v>
      </c>
      <c r="BQ2528" s="1">
        <v>7</v>
      </c>
      <c r="BR2528" s="1">
        <v>7</v>
      </c>
      <c r="BS2528" s="1">
        <v>7</v>
      </c>
      <c r="BT2528" s="1">
        <v>0</v>
      </c>
      <c r="BU2528" s="1" t="str">
        <f>"9:00 AM"</f>
        <v>9:00 AM</v>
      </c>
      <c r="BV2528" s="1" t="str">
        <f>"4:00 PM"</f>
        <v>4:00 PM</v>
      </c>
      <c r="BW2528" s="1" t="s">
        <v>135</v>
      </c>
      <c r="BX2528" s="1">
        <v>0</v>
      </c>
      <c r="BY2528" s="1">
        <v>12</v>
      </c>
      <c r="BZ2528" s="1" t="s">
        <v>112</v>
      </c>
      <c r="CA2528" s="1">
        <v>0</v>
      </c>
      <c r="CB2528" s="1" t="s">
        <v>138</v>
      </c>
      <c r="CC2528" s="1" t="s">
        <v>21952</v>
      </c>
      <c r="CD2528" s="1" t="s">
        <v>167</v>
      </c>
      <c r="CE2528" s="1" t="s">
        <v>339</v>
      </c>
      <c r="CF2528" s="1" t="s">
        <v>117</v>
      </c>
      <c r="CG2528" s="1">
        <v>96950</v>
      </c>
      <c r="CH2528" s="3">
        <v>9.0500000000000007</v>
      </c>
      <c r="CI2528" s="3">
        <v>9.0500000000000007</v>
      </c>
      <c r="CJ2528" s="3">
        <v>13.58</v>
      </c>
      <c r="CK2528" s="3">
        <v>13.58</v>
      </c>
      <c r="CL2528" s="1" t="s">
        <v>137</v>
      </c>
      <c r="CM2528" s="1" t="s">
        <v>138</v>
      </c>
      <c r="CN2528" s="1" t="s">
        <v>139</v>
      </c>
      <c r="CP2528" s="1" t="s">
        <v>112</v>
      </c>
      <c r="CQ2528" s="1" t="s">
        <v>111</v>
      </c>
      <c r="CR2528" s="1" t="s">
        <v>112</v>
      </c>
      <c r="CS2528" s="1" t="s">
        <v>111</v>
      </c>
      <c r="CT2528" s="1" t="s">
        <v>138</v>
      </c>
      <c r="CU2528" s="1" t="s">
        <v>111</v>
      </c>
      <c r="CV2528" s="1" t="s">
        <v>138</v>
      </c>
      <c r="CW2528" s="1" t="s">
        <v>1863</v>
      </c>
      <c r="CX2528" s="1">
        <v>16704839495</v>
      </c>
      <c r="CY2528" s="1" t="s">
        <v>21954</v>
      </c>
      <c r="CZ2528" s="1" t="s">
        <v>138</v>
      </c>
      <c r="DA2528" s="1" t="s">
        <v>111</v>
      </c>
      <c r="DB2528" s="1" t="s">
        <v>112</v>
      </c>
    </row>
    <row r="2529" spans="1:111" ht="15.6" customHeight="1" x14ac:dyDescent="0.25">
      <c r="A2529" s="1" t="s">
        <v>21958</v>
      </c>
      <c r="B2529" s="1" t="s">
        <v>238</v>
      </c>
      <c r="C2529" s="2">
        <v>44290.842257175929</v>
      </c>
      <c r="D2529" s="2">
        <v>44333</v>
      </c>
      <c r="E2529" s="1" t="s">
        <v>110</v>
      </c>
      <c r="F2529" s="2">
        <v>44468.833333333336</v>
      </c>
      <c r="G2529" s="1" t="s">
        <v>112</v>
      </c>
      <c r="H2529" s="1" t="s">
        <v>112</v>
      </c>
      <c r="I2529" s="1" t="s">
        <v>112</v>
      </c>
      <c r="J2529" s="1" t="s">
        <v>17043</v>
      </c>
      <c r="K2529" s="1" t="s">
        <v>138</v>
      </c>
      <c r="L2529" s="1" t="s">
        <v>17045</v>
      </c>
      <c r="M2529" s="1" t="s">
        <v>138</v>
      </c>
      <c r="N2529" s="1" t="s">
        <v>116</v>
      </c>
      <c r="O2529" s="1" t="s">
        <v>117</v>
      </c>
      <c r="P2529" s="9">
        <v>96950</v>
      </c>
      <c r="Q2529" s="1" t="s">
        <v>118</v>
      </c>
      <c r="R2529" s="1" t="s">
        <v>138</v>
      </c>
      <c r="S2529" s="1">
        <v>16707831928</v>
      </c>
      <c r="U2529" s="1">
        <v>561320</v>
      </c>
      <c r="V2529" s="1" t="s">
        <v>119</v>
      </c>
      <c r="X2529" s="1" t="s">
        <v>17046</v>
      </c>
      <c r="Y2529" s="1" t="s">
        <v>8989</v>
      </c>
      <c r="Z2529" s="1" t="s">
        <v>17047</v>
      </c>
      <c r="AA2529" s="1" t="s">
        <v>973</v>
      </c>
      <c r="AB2529" s="1" t="s">
        <v>17045</v>
      </c>
      <c r="AC2529" s="1" t="s">
        <v>138</v>
      </c>
      <c r="AD2529" s="1" t="s">
        <v>116</v>
      </c>
      <c r="AE2529" s="1" t="s">
        <v>117</v>
      </c>
      <c r="AF2529" s="9">
        <v>96950</v>
      </c>
      <c r="AG2529" s="1" t="s">
        <v>118</v>
      </c>
      <c r="AH2529" s="1" t="s">
        <v>138</v>
      </c>
      <c r="AI2529" s="1">
        <v>16702852137</v>
      </c>
      <c r="AK2529" s="1" t="s">
        <v>17048</v>
      </c>
      <c r="BC2529" s="1" t="str">
        <f>"35-3021.00"</f>
        <v>35-3021.00</v>
      </c>
      <c r="BD2529" s="1" t="s">
        <v>2867</v>
      </c>
      <c r="BE2529" s="1" t="s">
        <v>21959</v>
      </c>
      <c r="BF2529" s="1" t="s">
        <v>10840</v>
      </c>
      <c r="BG2529" s="1">
        <v>2</v>
      </c>
      <c r="BH2529" s="1">
        <v>2</v>
      </c>
      <c r="BI2529" s="2">
        <v>44470</v>
      </c>
      <c r="BJ2529" s="2">
        <v>44834</v>
      </c>
      <c r="BK2529" s="2">
        <v>44470</v>
      </c>
      <c r="BL2529" s="2">
        <v>44834</v>
      </c>
      <c r="BM2529" s="1">
        <v>35</v>
      </c>
      <c r="BN2529" s="1">
        <v>0</v>
      </c>
      <c r="BO2529" s="1">
        <v>6</v>
      </c>
      <c r="BP2529" s="1">
        <v>6</v>
      </c>
      <c r="BQ2529" s="1">
        <v>6</v>
      </c>
      <c r="BR2529" s="1">
        <v>6</v>
      </c>
      <c r="BS2529" s="1">
        <v>6</v>
      </c>
      <c r="BT2529" s="1">
        <v>5</v>
      </c>
      <c r="BU2529" s="1" t="str">
        <f>"3:00 PM"</f>
        <v>3:00 PM</v>
      </c>
      <c r="BV2529" s="1" t="str">
        <f>"9:00 PM"</f>
        <v>9:00 PM</v>
      </c>
      <c r="BW2529" s="1" t="s">
        <v>135</v>
      </c>
      <c r="BX2529" s="1">
        <v>0</v>
      </c>
      <c r="BY2529" s="1">
        <v>3</v>
      </c>
      <c r="BZ2529" s="1" t="s">
        <v>112</v>
      </c>
      <c r="CA2529" s="1">
        <v>0</v>
      </c>
      <c r="CB2529" s="1" t="s">
        <v>138</v>
      </c>
      <c r="CC2529" s="1" t="s">
        <v>397</v>
      </c>
      <c r="CD2529" s="1" t="s">
        <v>1130</v>
      </c>
      <c r="CE2529" s="1" t="s">
        <v>116</v>
      </c>
      <c r="CF2529" s="1" t="s">
        <v>117</v>
      </c>
      <c r="CG2529" s="1">
        <v>96950</v>
      </c>
      <c r="CH2529" s="3">
        <v>8.15</v>
      </c>
      <c r="CI2529" s="3">
        <v>8.15</v>
      </c>
      <c r="CJ2529" s="3">
        <v>12.23</v>
      </c>
      <c r="CK2529" s="3">
        <v>12.23</v>
      </c>
      <c r="CL2529" s="1" t="s">
        <v>137</v>
      </c>
      <c r="CM2529" s="1" t="s">
        <v>138</v>
      </c>
      <c r="CN2529" s="1" t="s">
        <v>139</v>
      </c>
      <c r="CP2529" s="1" t="s">
        <v>112</v>
      </c>
      <c r="CQ2529" s="1" t="s">
        <v>111</v>
      </c>
      <c r="CR2529" s="1" t="s">
        <v>112</v>
      </c>
      <c r="CS2529" s="1" t="s">
        <v>111</v>
      </c>
      <c r="CT2529" s="1" t="s">
        <v>138</v>
      </c>
      <c r="CU2529" s="1" t="s">
        <v>111</v>
      </c>
      <c r="CV2529" s="1" t="s">
        <v>138</v>
      </c>
      <c r="CW2529" s="1" t="s">
        <v>5082</v>
      </c>
      <c r="CX2529" s="1">
        <v>16702852137</v>
      </c>
      <c r="CY2529" s="1" t="s">
        <v>17048</v>
      </c>
      <c r="CZ2529" s="1" t="s">
        <v>138</v>
      </c>
      <c r="DA2529" s="1" t="s">
        <v>111</v>
      </c>
      <c r="DB2529" s="1" t="s">
        <v>112</v>
      </c>
    </row>
    <row r="2530" spans="1:111" ht="15.6" customHeight="1" x14ac:dyDescent="0.25">
      <c r="A2530" s="1" t="s">
        <v>21960</v>
      </c>
      <c r="B2530" s="1" t="s">
        <v>238</v>
      </c>
      <c r="C2530" s="2">
        <v>44300.8103162037</v>
      </c>
      <c r="D2530" s="2">
        <v>44340</v>
      </c>
      <c r="E2530" s="1" t="s">
        <v>110</v>
      </c>
      <c r="F2530" s="2">
        <v>44468.833333333336</v>
      </c>
      <c r="G2530" s="1" t="s">
        <v>112</v>
      </c>
      <c r="H2530" s="1" t="s">
        <v>112</v>
      </c>
      <c r="I2530" s="1" t="s">
        <v>112</v>
      </c>
      <c r="J2530" s="1" t="s">
        <v>6433</v>
      </c>
      <c r="K2530" s="1" t="s">
        <v>18481</v>
      </c>
      <c r="L2530" s="1" t="s">
        <v>18482</v>
      </c>
      <c r="M2530" s="1" t="s">
        <v>4377</v>
      </c>
      <c r="N2530" s="1" t="s">
        <v>116</v>
      </c>
      <c r="O2530" s="1" t="s">
        <v>117</v>
      </c>
      <c r="P2530" s="9">
        <v>96950</v>
      </c>
      <c r="Q2530" s="1" t="s">
        <v>118</v>
      </c>
      <c r="R2530" s="1" t="s">
        <v>117</v>
      </c>
      <c r="S2530" s="1">
        <v>16702856677</v>
      </c>
      <c r="U2530" s="1">
        <v>56152</v>
      </c>
      <c r="V2530" s="1" t="s">
        <v>119</v>
      </c>
      <c r="X2530" s="1" t="s">
        <v>1076</v>
      </c>
      <c r="Y2530" s="1" t="s">
        <v>6436</v>
      </c>
      <c r="Z2530" s="1" t="s">
        <v>138</v>
      </c>
      <c r="AA2530" s="1" t="s">
        <v>245</v>
      </c>
      <c r="AB2530" s="1" t="s">
        <v>6435</v>
      </c>
      <c r="AC2530" s="1" t="s">
        <v>4377</v>
      </c>
      <c r="AD2530" s="1" t="s">
        <v>116</v>
      </c>
      <c r="AE2530" s="1" t="s">
        <v>117</v>
      </c>
      <c r="AF2530" s="9">
        <v>96950</v>
      </c>
      <c r="AG2530" s="1" t="s">
        <v>118</v>
      </c>
      <c r="AH2530" s="1" t="s">
        <v>117</v>
      </c>
      <c r="AI2530" s="1">
        <v>16702856677</v>
      </c>
      <c r="AK2530" s="1" t="s">
        <v>6437</v>
      </c>
      <c r="BC2530" s="1" t="str">
        <f>"41-3041.00"</f>
        <v>41-3041.00</v>
      </c>
      <c r="BD2530" s="1" t="s">
        <v>775</v>
      </c>
      <c r="BE2530" s="1" t="s">
        <v>18483</v>
      </c>
      <c r="BF2530" s="1" t="s">
        <v>629</v>
      </c>
      <c r="BG2530" s="1">
        <v>2</v>
      </c>
      <c r="BH2530" s="1">
        <v>2</v>
      </c>
      <c r="BI2530" s="2">
        <v>44470</v>
      </c>
      <c r="BJ2530" s="2">
        <v>44834</v>
      </c>
      <c r="BK2530" s="2">
        <v>44470</v>
      </c>
      <c r="BL2530" s="2">
        <v>44834</v>
      </c>
      <c r="BM2530" s="1">
        <v>40</v>
      </c>
      <c r="BN2530" s="1">
        <v>0</v>
      </c>
      <c r="BO2530" s="1">
        <v>8</v>
      </c>
      <c r="BP2530" s="1">
        <v>8</v>
      </c>
      <c r="BQ2530" s="1">
        <v>8</v>
      </c>
      <c r="BR2530" s="1">
        <v>8</v>
      </c>
      <c r="BS2530" s="1">
        <v>8</v>
      </c>
      <c r="BT2530" s="1">
        <v>0</v>
      </c>
      <c r="BU2530" s="1" t="str">
        <f>"8:00 AM"</f>
        <v>8:00 AM</v>
      </c>
      <c r="BV2530" s="1" t="str">
        <f>"5:00 PM"</f>
        <v>5:00 PM</v>
      </c>
      <c r="BW2530" s="1" t="s">
        <v>135</v>
      </c>
      <c r="BX2530" s="1">
        <v>0</v>
      </c>
      <c r="BY2530" s="1">
        <v>12</v>
      </c>
      <c r="BZ2530" s="1" t="s">
        <v>112</v>
      </c>
      <c r="CA2530" s="1">
        <v>0</v>
      </c>
      <c r="CB2530" s="1" t="s">
        <v>18484</v>
      </c>
      <c r="CC2530" s="1" t="s">
        <v>6435</v>
      </c>
      <c r="CD2530" s="1" t="s">
        <v>4377</v>
      </c>
      <c r="CE2530" s="1" t="s">
        <v>116</v>
      </c>
      <c r="CF2530" s="1" t="s">
        <v>117</v>
      </c>
      <c r="CG2530" s="1">
        <v>96950</v>
      </c>
      <c r="CH2530" s="3">
        <v>10.83</v>
      </c>
      <c r="CI2530" s="3">
        <v>11.5</v>
      </c>
      <c r="CJ2530" s="3">
        <v>16.239999999999998</v>
      </c>
      <c r="CK2530" s="3">
        <v>17.25</v>
      </c>
      <c r="CL2530" s="1" t="s">
        <v>137</v>
      </c>
      <c r="CM2530" s="1" t="s">
        <v>138</v>
      </c>
      <c r="CN2530" s="1" t="s">
        <v>218</v>
      </c>
      <c r="CP2530" s="1" t="s">
        <v>112</v>
      </c>
      <c r="CQ2530" s="1" t="s">
        <v>111</v>
      </c>
      <c r="CR2530" s="1" t="s">
        <v>111</v>
      </c>
      <c r="CS2530" s="1" t="s">
        <v>111</v>
      </c>
      <c r="CT2530" s="1" t="s">
        <v>138</v>
      </c>
      <c r="CU2530" s="1" t="s">
        <v>111</v>
      </c>
      <c r="CV2530" s="1" t="s">
        <v>138</v>
      </c>
      <c r="CW2530" s="1" t="s">
        <v>1324</v>
      </c>
      <c r="CX2530" s="1">
        <v>16702856677</v>
      </c>
      <c r="CY2530" s="1" t="s">
        <v>6437</v>
      </c>
      <c r="CZ2530" s="1" t="s">
        <v>138</v>
      </c>
      <c r="DA2530" s="1" t="s">
        <v>111</v>
      </c>
      <c r="DB2530" s="1" t="s">
        <v>112</v>
      </c>
    </row>
    <row r="2531" spans="1:111" ht="15.6" customHeight="1" x14ac:dyDescent="0.25">
      <c r="A2531" s="1" t="s">
        <v>21963</v>
      </c>
      <c r="B2531" s="1" t="s">
        <v>238</v>
      </c>
      <c r="C2531" s="2">
        <v>44304.802493055555</v>
      </c>
      <c r="D2531" s="2">
        <v>44333</v>
      </c>
      <c r="E2531" s="1" t="s">
        <v>110</v>
      </c>
      <c r="F2531" s="2">
        <v>44469.833333333336</v>
      </c>
      <c r="G2531" s="1" t="s">
        <v>112</v>
      </c>
      <c r="H2531" s="1" t="s">
        <v>112</v>
      </c>
      <c r="I2531" s="1" t="s">
        <v>112</v>
      </c>
      <c r="J2531" s="1" t="s">
        <v>7303</v>
      </c>
      <c r="K2531" s="1" t="s">
        <v>21964</v>
      </c>
      <c r="L2531" s="1" t="s">
        <v>13774</v>
      </c>
      <c r="M2531" s="1" t="s">
        <v>7304</v>
      </c>
      <c r="N2531" s="1" t="s">
        <v>116</v>
      </c>
      <c r="O2531" s="1" t="s">
        <v>117</v>
      </c>
      <c r="P2531" s="9">
        <v>96950</v>
      </c>
      <c r="Q2531" s="1" t="s">
        <v>118</v>
      </c>
      <c r="R2531" s="1" t="s">
        <v>138</v>
      </c>
      <c r="S2531" s="1">
        <v>16702351680</v>
      </c>
      <c r="T2531" s="1">
        <v>0</v>
      </c>
      <c r="U2531" s="1">
        <v>8121</v>
      </c>
      <c r="V2531" s="1" t="s">
        <v>119</v>
      </c>
      <c r="X2531" s="1" t="s">
        <v>721</v>
      </c>
      <c r="Y2531" s="1" t="s">
        <v>2974</v>
      </c>
      <c r="Z2531" s="1" t="s">
        <v>2975</v>
      </c>
      <c r="AA2531" s="1" t="s">
        <v>4229</v>
      </c>
      <c r="AB2531" s="1" t="s">
        <v>13774</v>
      </c>
      <c r="AC2531" s="1" t="s">
        <v>7304</v>
      </c>
      <c r="AD2531" s="1" t="s">
        <v>116</v>
      </c>
      <c r="AE2531" s="1" t="s">
        <v>117</v>
      </c>
      <c r="AF2531" s="9">
        <v>96950</v>
      </c>
      <c r="AG2531" s="1" t="s">
        <v>118</v>
      </c>
      <c r="AH2531" s="1" t="s">
        <v>138</v>
      </c>
      <c r="AI2531" s="1">
        <v>16702351680</v>
      </c>
      <c r="AJ2531" s="1">
        <v>0</v>
      </c>
      <c r="AK2531" s="1" t="s">
        <v>7306</v>
      </c>
      <c r="BC2531" s="1" t="str">
        <f>"39-5012.00"</f>
        <v>39-5012.00</v>
      </c>
      <c r="BD2531" s="1" t="s">
        <v>1831</v>
      </c>
      <c r="BE2531" s="1" t="s">
        <v>21965</v>
      </c>
      <c r="BF2531" s="1" t="s">
        <v>2053</v>
      </c>
      <c r="BG2531" s="1">
        <v>3</v>
      </c>
      <c r="BH2531" s="1">
        <v>3</v>
      </c>
      <c r="BI2531" s="2">
        <v>44471</v>
      </c>
      <c r="BJ2531" s="2">
        <v>44835</v>
      </c>
      <c r="BK2531" s="2">
        <v>44471</v>
      </c>
      <c r="BL2531" s="2">
        <v>44835</v>
      </c>
      <c r="BM2531" s="1">
        <v>35</v>
      </c>
      <c r="BN2531" s="1">
        <v>0</v>
      </c>
      <c r="BO2531" s="1">
        <v>7</v>
      </c>
      <c r="BP2531" s="1">
        <v>7</v>
      </c>
      <c r="BQ2531" s="1">
        <v>7</v>
      </c>
      <c r="BR2531" s="1">
        <v>7</v>
      </c>
      <c r="BS2531" s="1">
        <v>7</v>
      </c>
      <c r="BT2531" s="1">
        <v>0</v>
      </c>
      <c r="BU2531" s="1" t="str">
        <f>"10:00 AM"</f>
        <v>10:00 AM</v>
      </c>
      <c r="BV2531" s="1" t="str">
        <f>"6:00 PM"</f>
        <v>6:00 PM</v>
      </c>
      <c r="BW2531" s="1" t="s">
        <v>135</v>
      </c>
      <c r="BX2531" s="1">
        <v>12</v>
      </c>
      <c r="BY2531" s="1">
        <v>12</v>
      </c>
      <c r="BZ2531" s="1" t="s">
        <v>112</v>
      </c>
      <c r="CA2531" s="1">
        <v>0</v>
      </c>
      <c r="CB2531" s="1" t="s">
        <v>21966</v>
      </c>
      <c r="CC2531" s="1" t="s">
        <v>21967</v>
      </c>
      <c r="CD2531" s="1" t="s">
        <v>115</v>
      </c>
      <c r="CE2531" s="1" t="s">
        <v>116</v>
      </c>
      <c r="CF2531" s="1" t="s">
        <v>117</v>
      </c>
      <c r="CG2531" s="1">
        <v>96950</v>
      </c>
      <c r="CH2531" s="3">
        <v>8.08</v>
      </c>
      <c r="CI2531" s="3">
        <v>8.08</v>
      </c>
      <c r="CL2531" s="1" t="s">
        <v>137</v>
      </c>
      <c r="CN2531" s="1" t="s">
        <v>139</v>
      </c>
      <c r="CP2531" s="1" t="s">
        <v>112</v>
      </c>
      <c r="CQ2531" s="1" t="s">
        <v>111</v>
      </c>
      <c r="CR2531" s="1" t="s">
        <v>112</v>
      </c>
      <c r="CS2531" s="1" t="s">
        <v>112</v>
      </c>
      <c r="CT2531" s="1" t="s">
        <v>138</v>
      </c>
      <c r="CU2531" s="1" t="s">
        <v>111</v>
      </c>
      <c r="CV2531" s="1" t="s">
        <v>138</v>
      </c>
      <c r="CW2531" s="1" t="s">
        <v>138</v>
      </c>
      <c r="CX2531" s="1">
        <v>16702351680</v>
      </c>
      <c r="CY2531" s="1" t="s">
        <v>7306</v>
      </c>
      <c r="CZ2531" s="1" t="s">
        <v>428</v>
      </c>
      <c r="DA2531" s="1" t="s">
        <v>111</v>
      </c>
      <c r="DB2531" s="1" t="s">
        <v>112</v>
      </c>
    </row>
    <row r="2532" spans="1:111" ht="15.6" customHeight="1" x14ac:dyDescent="0.25">
      <c r="A2532" s="1" t="s">
        <v>21970</v>
      </c>
      <c r="B2532" s="1" t="s">
        <v>238</v>
      </c>
      <c r="C2532" s="2">
        <v>44341.862948726855</v>
      </c>
      <c r="D2532" s="2">
        <v>44378</v>
      </c>
      <c r="E2532" s="1" t="s">
        <v>110</v>
      </c>
      <c r="F2532" s="2">
        <v>44468.833333333336</v>
      </c>
      <c r="G2532" s="1" t="s">
        <v>112</v>
      </c>
      <c r="H2532" s="1" t="s">
        <v>112</v>
      </c>
      <c r="I2532" s="1" t="s">
        <v>112</v>
      </c>
      <c r="J2532" s="1" t="s">
        <v>1138</v>
      </c>
      <c r="K2532" s="1" t="s">
        <v>1139</v>
      </c>
      <c r="L2532" s="1" t="s">
        <v>1140</v>
      </c>
      <c r="M2532" s="1" t="s">
        <v>1144</v>
      </c>
      <c r="N2532" s="1" t="s">
        <v>116</v>
      </c>
      <c r="O2532" s="1" t="s">
        <v>117</v>
      </c>
      <c r="P2532" s="9">
        <v>96950</v>
      </c>
      <c r="Q2532" s="1" t="s">
        <v>118</v>
      </c>
      <c r="S2532" s="1">
        <v>16702888868</v>
      </c>
      <c r="U2532" s="1">
        <v>44511</v>
      </c>
      <c r="V2532" s="1" t="s">
        <v>119</v>
      </c>
      <c r="X2532" s="1" t="s">
        <v>1142</v>
      </c>
      <c r="Y2532" s="1" t="s">
        <v>1143</v>
      </c>
      <c r="AA2532" s="1" t="s">
        <v>2308</v>
      </c>
      <c r="AB2532" s="1" t="s">
        <v>1140</v>
      </c>
      <c r="AC2532" s="1" t="s">
        <v>1144</v>
      </c>
      <c r="AD2532" s="1" t="s">
        <v>116</v>
      </c>
      <c r="AE2532" s="1" t="s">
        <v>117</v>
      </c>
      <c r="AF2532" s="9">
        <v>96950</v>
      </c>
      <c r="AG2532" s="1" t="s">
        <v>118</v>
      </c>
      <c r="AI2532" s="1">
        <v>16702888868</v>
      </c>
      <c r="AK2532" s="1" t="s">
        <v>1145</v>
      </c>
      <c r="BC2532" s="1" t="str">
        <f>"49-9071.00"</f>
        <v>49-9071.00</v>
      </c>
      <c r="BD2532" s="1" t="s">
        <v>214</v>
      </c>
      <c r="BE2532" s="1" t="s">
        <v>18357</v>
      </c>
      <c r="BF2532" s="1" t="s">
        <v>1069</v>
      </c>
      <c r="BG2532" s="1">
        <v>3</v>
      </c>
      <c r="BH2532" s="1">
        <v>3</v>
      </c>
      <c r="BI2532" s="2">
        <v>44470</v>
      </c>
      <c r="BJ2532" s="2">
        <v>44834</v>
      </c>
      <c r="BK2532" s="2">
        <v>44470</v>
      </c>
      <c r="BL2532" s="2">
        <v>44834</v>
      </c>
      <c r="BM2532" s="1">
        <v>35</v>
      </c>
      <c r="BN2532" s="1">
        <v>0</v>
      </c>
      <c r="BO2532" s="1">
        <v>7</v>
      </c>
      <c r="BP2532" s="1">
        <v>7</v>
      </c>
      <c r="BQ2532" s="1">
        <v>7</v>
      </c>
      <c r="BR2532" s="1">
        <v>7</v>
      </c>
      <c r="BS2532" s="1">
        <v>7</v>
      </c>
      <c r="BT2532" s="1">
        <v>0</v>
      </c>
      <c r="BU2532" s="1" t="str">
        <f>"9:00 AM"</f>
        <v>9:00 AM</v>
      </c>
      <c r="BV2532" s="1" t="str">
        <f>"5:00 PM"</f>
        <v>5:00 PM</v>
      </c>
      <c r="BW2532" s="1" t="s">
        <v>135</v>
      </c>
      <c r="BX2532" s="1">
        <v>0</v>
      </c>
      <c r="BY2532" s="1">
        <v>12</v>
      </c>
      <c r="BZ2532" s="1" t="s">
        <v>112</v>
      </c>
      <c r="CB2532" s="4" t="s">
        <v>1033</v>
      </c>
      <c r="CC2532" s="1" t="s">
        <v>1140</v>
      </c>
      <c r="CD2532" s="1" t="s">
        <v>1144</v>
      </c>
      <c r="CE2532" s="1" t="s">
        <v>116</v>
      </c>
      <c r="CF2532" s="1" t="s">
        <v>117</v>
      </c>
      <c r="CG2532" s="1">
        <v>96950</v>
      </c>
      <c r="CH2532" s="3">
        <v>8.7100000000000009</v>
      </c>
      <c r="CI2532" s="3">
        <v>8.7100000000000009</v>
      </c>
      <c r="CJ2532" s="3">
        <v>13.06</v>
      </c>
      <c r="CK2532" s="3">
        <v>13.06</v>
      </c>
      <c r="CL2532" s="1" t="s">
        <v>137</v>
      </c>
      <c r="CM2532" s="1" t="s">
        <v>138</v>
      </c>
      <c r="CN2532" s="1" t="s">
        <v>139</v>
      </c>
      <c r="CP2532" s="1" t="s">
        <v>112</v>
      </c>
      <c r="CQ2532" s="1" t="s">
        <v>111</v>
      </c>
      <c r="CR2532" s="1" t="s">
        <v>112</v>
      </c>
      <c r="CS2532" s="1" t="s">
        <v>111</v>
      </c>
      <c r="CT2532" s="1" t="s">
        <v>138</v>
      </c>
      <c r="CU2532" s="1" t="s">
        <v>111</v>
      </c>
      <c r="CV2532" s="1" t="s">
        <v>111</v>
      </c>
      <c r="CW2532" s="1" t="s">
        <v>1149</v>
      </c>
      <c r="CX2532" s="1">
        <v>16702888868</v>
      </c>
      <c r="CY2532" s="1" t="s">
        <v>1150</v>
      </c>
      <c r="CZ2532" s="1" t="s">
        <v>138</v>
      </c>
      <c r="DA2532" s="1" t="s">
        <v>111</v>
      </c>
      <c r="DB2532" s="1" t="s">
        <v>112</v>
      </c>
    </row>
    <row r="2533" spans="1:111" ht="15.6" customHeight="1" x14ac:dyDescent="0.25">
      <c r="A2533" s="1" t="s">
        <v>21971</v>
      </c>
      <c r="B2533" s="1" t="s">
        <v>238</v>
      </c>
      <c r="C2533" s="2">
        <v>44351.87511296296</v>
      </c>
      <c r="D2533" s="2">
        <v>44386</v>
      </c>
      <c r="E2533" s="1" t="s">
        <v>110</v>
      </c>
      <c r="F2533" s="2">
        <v>44468.833333333336</v>
      </c>
      <c r="G2533" s="1" t="s">
        <v>112</v>
      </c>
      <c r="H2533" s="1" t="s">
        <v>112</v>
      </c>
      <c r="I2533" s="1" t="s">
        <v>112</v>
      </c>
      <c r="J2533" s="1" t="s">
        <v>19632</v>
      </c>
      <c r="K2533" s="1" t="s">
        <v>19633</v>
      </c>
      <c r="L2533" s="1" t="s">
        <v>1708</v>
      </c>
      <c r="M2533" s="1" t="s">
        <v>1709</v>
      </c>
      <c r="N2533" s="1" t="s">
        <v>738</v>
      </c>
      <c r="O2533" s="1" t="s">
        <v>117</v>
      </c>
      <c r="P2533" s="9">
        <v>96950</v>
      </c>
      <c r="Q2533" s="1" t="s">
        <v>118</v>
      </c>
      <c r="S2533" s="1">
        <v>16702348866</v>
      </c>
      <c r="U2533" s="1">
        <v>72111</v>
      </c>
      <c r="V2533" s="1" t="s">
        <v>119</v>
      </c>
      <c r="X2533" s="1" t="s">
        <v>5850</v>
      </c>
      <c r="Y2533" s="1" t="s">
        <v>1391</v>
      </c>
      <c r="AA2533" s="1" t="s">
        <v>1711</v>
      </c>
      <c r="AB2533" s="1" t="s">
        <v>5849</v>
      </c>
      <c r="AD2533" s="1" t="s">
        <v>167</v>
      </c>
      <c r="AE2533" s="1" t="s">
        <v>117</v>
      </c>
      <c r="AF2533" s="9">
        <v>96950</v>
      </c>
      <c r="AG2533" s="1" t="s">
        <v>118</v>
      </c>
      <c r="AI2533" s="1">
        <v>16702878866</v>
      </c>
      <c r="AK2533" s="1" t="s">
        <v>1713</v>
      </c>
      <c r="BC2533" s="1" t="str">
        <f>"49-9071.00"</f>
        <v>49-9071.00</v>
      </c>
      <c r="BD2533" s="1" t="s">
        <v>214</v>
      </c>
      <c r="BE2533" s="1" t="s">
        <v>19634</v>
      </c>
      <c r="BF2533" s="1" t="s">
        <v>9001</v>
      </c>
      <c r="BG2533" s="1">
        <v>2</v>
      </c>
      <c r="BH2533" s="1">
        <v>2</v>
      </c>
      <c r="BI2533" s="2">
        <v>44470</v>
      </c>
      <c r="BJ2533" s="2">
        <v>44834</v>
      </c>
      <c r="BK2533" s="2">
        <v>44470</v>
      </c>
      <c r="BL2533" s="2">
        <v>44834</v>
      </c>
      <c r="BM2533" s="1">
        <v>40</v>
      </c>
      <c r="BN2533" s="1">
        <v>0</v>
      </c>
      <c r="BO2533" s="1">
        <v>8</v>
      </c>
      <c r="BP2533" s="1">
        <v>8</v>
      </c>
      <c r="BQ2533" s="1">
        <v>8</v>
      </c>
      <c r="BR2533" s="1">
        <v>8</v>
      </c>
      <c r="BS2533" s="1">
        <v>8</v>
      </c>
      <c r="BT2533" s="1">
        <v>0</v>
      </c>
      <c r="BU2533" s="1" t="str">
        <f>"8:00 AM"</f>
        <v>8:00 AM</v>
      </c>
      <c r="BV2533" s="1" t="str">
        <f>"5:00 PM"</f>
        <v>5:00 PM</v>
      </c>
      <c r="BW2533" s="1" t="s">
        <v>135</v>
      </c>
      <c r="BX2533" s="1">
        <v>0</v>
      </c>
      <c r="BY2533" s="1">
        <v>12</v>
      </c>
      <c r="BZ2533" s="1" t="s">
        <v>112</v>
      </c>
      <c r="CB2533" s="1" t="s">
        <v>9002</v>
      </c>
      <c r="CC2533" s="1" t="s">
        <v>1708</v>
      </c>
      <c r="CD2533" s="1" t="s">
        <v>1709</v>
      </c>
      <c r="CE2533" s="1" t="s">
        <v>738</v>
      </c>
      <c r="CF2533" s="1" t="s">
        <v>117</v>
      </c>
      <c r="CG2533" s="1">
        <v>96950</v>
      </c>
      <c r="CH2533" s="3">
        <v>8.7100000000000009</v>
      </c>
      <c r="CI2533" s="3">
        <v>8.7100000000000009</v>
      </c>
      <c r="CJ2533" s="3">
        <v>13.07</v>
      </c>
      <c r="CK2533" s="3">
        <v>13.07</v>
      </c>
      <c r="CL2533" s="1" t="s">
        <v>137</v>
      </c>
      <c r="CM2533" s="1" t="s">
        <v>331</v>
      </c>
      <c r="CN2533" s="1" t="s">
        <v>139</v>
      </c>
      <c r="CP2533" s="1" t="s">
        <v>112</v>
      </c>
      <c r="CQ2533" s="1" t="s">
        <v>111</v>
      </c>
      <c r="CR2533" s="1" t="s">
        <v>112</v>
      </c>
      <c r="CS2533" s="1" t="s">
        <v>111</v>
      </c>
      <c r="CT2533" s="1" t="s">
        <v>138</v>
      </c>
      <c r="CU2533" s="1" t="s">
        <v>111</v>
      </c>
      <c r="CV2533" s="1" t="s">
        <v>138</v>
      </c>
      <c r="CW2533" s="1" t="s">
        <v>1717</v>
      </c>
      <c r="CX2533" s="1">
        <v>16702348866</v>
      </c>
      <c r="CY2533" s="1" t="s">
        <v>1713</v>
      </c>
      <c r="CZ2533" s="1" t="s">
        <v>168</v>
      </c>
      <c r="DA2533" s="1" t="s">
        <v>111</v>
      </c>
      <c r="DB2533" s="1" t="s">
        <v>112</v>
      </c>
    </row>
    <row r="2534" spans="1:111" ht="15.6" customHeight="1" x14ac:dyDescent="0.25">
      <c r="A2534" s="1" t="s">
        <v>21972</v>
      </c>
      <c r="B2534" s="1" t="s">
        <v>238</v>
      </c>
      <c r="C2534" s="2">
        <v>44300.973390046296</v>
      </c>
      <c r="D2534" s="2">
        <v>44335</v>
      </c>
      <c r="E2534" s="1" t="s">
        <v>180</v>
      </c>
      <c r="G2534" s="1" t="s">
        <v>111</v>
      </c>
      <c r="H2534" s="1" t="s">
        <v>112</v>
      </c>
      <c r="I2534" s="1" t="s">
        <v>112</v>
      </c>
      <c r="J2534" s="1" t="s">
        <v>5205</v>
      </c>
      <c r="K2534" s="1" t="s">
        <v>168</v>
      </c>
      <c r="L2534" s="1" t="s">
        <v>5206</v>
      </c>
      <c r="M2534" s="1" t="s">
        <v>7248</v>
      </c>
      <c r="N2534" s="1" t="s">
        <v>167</v>
      </c>
      <c r="O2534" s="1" t="s">
        <v>117</v>
      </c>
      <c r="P2534" s="9">
        <v>96950</v>
      </c>
      <c r="Q2534" s="1" t="s">
        <v>118</v>
      </c>
      <c r="R2534" s="1" t="s">
        <v>168</v>
      </c>
      <c r="S2534" s="1">
        <v>16702345050</v>
      </c>
      <c r="U2534" s="1">
        <v>56132</v>
      </c>
      <c r="V2534" s="1" t="s">
        <v>119</v>
      </c>
      <c r="X2534" s="1" t="s">
        <v>2795</v>
      </c>
      <c r="Y2534" s="1" t="s">
        <v>2796</v>
      </c>
      <c r="Z2534" s="1" t="s">
        <v>2797</v>
      </c>
      <c r="AA2534" s="1" t="s">
        <v>2798</v>
      </c>
      <c r="AB2534" s="1" t="s">
        <v>5206</v>
      </c>
      <c r="AC2534" s="1" t="s">
        <v>5207</v>
      </c>
      <c r="AD2534" s="1" t="s">
        <v>167</v>
      </c>
      <c r="AE2534" s="1" t="s">
        <v>117</v>
      </c>
      <c r="AF2534" s="9">
        <v>96950</v>
      </c>
      <c r="AG2534" s="1" t="s">
        <v>118</v>
      </c>
      <c r="AH2534" s="1" t="s">
        <v>168</v>
      </c>
      <c r="AI2534" s="1">
        <v>16702345050</v>
      </c>
      <c r="AK2534" s="1" t="s">
        <v>2799</v>
      </c>
      <c r="BC2534" s="1" t="str">
        <f>"43-3031.00"</f>
        <v>43-3031.00</v>
      </c>
      <c r="BD2534" s="1" t="s">
        <v>389</v>
      </c>
      <c r="BE2534" s="1" t="s">
        <v>7249</v>
      </c>
      <c r="BF2534" s="1" t="s">
        <v>2875</v>
      </c>
      <c r="BG2534" s="1">
        <v>1</v>
      </c>
      <c r="BH2534" s="1">
        <v>1</v>
      </c>
      <c r="BI2534" s="2">
        <v>44420</v>
      </c>
      <c r="BJ2534" s="2">
        <v>44784</v>
      </c>
      <c r="BK2534" s="2">
        <v>44420</v>
      </c>
      <c r="BL2534" s="2">
        <v>44784</v>
      </c>
      <c r="BM2534" s="1">
        <v>35</v>
      </c>
      <c r="BN2534" s="1">
        <v>0</v>
      </c>
      <c r="BO2534" s="1">
        <v>7</v>
      </c>
      <c r="BP2534" s="1">
        <v>7</v>
      </c>
      <c r="BQ2534" s="1">
        <v>7</v>
      </c>
      <c r="BR2534" s="1">
        <v>7</v>
      </c>
      <c r="BS2534" s="1">
        <v>7</v>
      </c>
      <c r="BT2534" s="1">
        <v>0</v>
      </c>
      <c r="BU2534" s="1" t="str">
        <f>"9:00 AM"</f>
        <v>9:00 AM</v>
      </c>
      <c r="BV2534" s="1" t="str">
        <f>"5:00 PM"</f>
        <v>5:00 PM</v>
      </c>
      <c r="BW2534" s="1" t="s">
        <v>392</v>
      </c>
      <c r="BX2534" s="1">
        <v>0</v>
      </c>
      <c r="BY2534" s="1">
        <v>24</v>
      </c>
      <c r="BZ2534" s="1" t="s">
        <v>112</v>
      </c>
      <c r="CA2534" s="1">
        <v>0</v>
      </c>
      <c r="CB2534" s="1" t="s">
        <v>18164</v>
      </c>
      <c r="CC2534" s="1" t="s">
        <v>3085</v>
      </c>
      <c r="CD2534" s="1" t="s">
        <v>3086</v>
      </c>
      <c r="CE2534" s="1" t="s">
        <v>167</v>
      </c>
      <c r="CF2534" s="1" t="s">
        <v>117</v>
      </c>
      <c r="CG2534" s="1">
        <v>96950</v>
      </c>
      <c r="CH2534" s="3">
        <v>9.49</v>
      </c>
      <c r="CI2534" s="3">
        <v>9.49</v>
      </c>
      <c r="CJ2534" s="3">
        <v>14.24</v>
      </c>
      <c r="CK2534" s="3">
        <v>14.24</v>
      </c>
      <c r="CL2534" s="1" t="s">
        <v>137</v>
      </c>
      <c r="CM2534" s="1" t="s">
        <v>168</v>
      </c>
      <c r="CN2534" s="1" t="s">
        <v>139</v>
      </c>
      <c r="CP2534" s="1" t="s">
        <v>112</v>
      </c>
      <c r="CQ2534" s="1" t="s">
        <v>111</v>
      </c>
      <c r="CR2534" s="1" t="s">
        <v>112</v>
      </c>
      <c r="CS2534" s="1" t="s">
        <v>111</v>
      </c>
      <c r="CT2534" s="1" t="s">
        <v>138</v>
      </c>
      <c r="CU2534" s="1" t="s">
        <v>111</v>
      </c>
      <c r="CV2534" s="1" t="s">
        <v>138</v>
      </c>
      <c r="CW2534" s="1" t="s">
        <v>168</v>
      </c>
      <c r="CX2534" s="1">
        <v>16702345050</v>
      </c>
      <c r="CY2534" s="1" t="s">
        <v>2799</v>
      </c>
      <c r="CZ2534" s="1" t="s">
        <v>138</v>
      </c>
      <c r="DA2534" s="1" t="s">
        <v>111</v>
      </c>
      <c r="DB2534" s="1" t="s">
        <v>112</v>
      </c>
    </row>
    <row r="2535" spans="1:111" ht="15.6" customHeight="1" x14ac:dyDescent="0.25">
      <c r="A2535" s="1" t="s">
        <v>21973</v>
      </c>
      <c r="B2535" s="1" t="s">
        <v>238</v>
      </c>
      <c r="C2535" s="2">
        <v>44315.026063078702</v>
      </c>
      <c r="D2535" s="2">
        <v>44364</v>
      </c>
      <c r="E2535" s="1" t="s">
        <v>110</v>
      </c>
      <c r="F2535" s="2">
        <v>44468.833333333336</v>
      </c>
      <c r="G2535" s="1" t="s">
        <v>112</v>
      </c>
      <c r="H2535" s="1" t="s">
        <v>112</v>
      </c>
      <c r="I2535" s="1" t="s">
        <v>112</v>
      </c>
      <c r="J2535" s="1" t="s">
        <v>1095</v>
      </c>
      <c r="K2535" s="1" t="s">
        <v>1260</v>
      </c>
      <c r="L2535" s="1" t="s">
        <v>410</v>
      </c>
      <c r="N2535" s="1" t="s">
        <v>167</v>
      </c>
      <c r="O2535" s="1" t="s">
        <v>117</v>
      </c>
      <c r="P2535" s="9">
        <v>96950</v>
      </c>
      <c r="Q2535" s="1" t="s">
        <v>118</v>
      </c>
      <c r="S2535" s="1">
        <v>16702336927</v>
      </c>
      <c r="U2535" s="1">
        <v>236220</v>
      </c>
      <c r="V2535" s="1" t="s">
        <v>119</v>
      </c>
      <c r="X2535" s="1" t="s">
        <v>400</v>
      </c>
      <c r="Y2535" s="1" t="s">
        <v>2784</v>
      </c>
      <c r="Z2535" s="1" t="s">
        <v>2785</v>
      </c>
      <c r="AA2535" s="1" t="s">
        <v>171</v>
      </c>
      <c r="AB2535" s="1" t="s">
        <v>2786</v>
      </c>
      <c r="AD2535" s="1" t="s">
        <v>2787</v>
      </c>
      <c r="AE2535" s="1" t="s">
        <v>117</v>
      </c>
      <c r="AF2535" s="9">
        <v>96950</v>
      </c>
      <c r="AG2535" s="1" t="s">
        <v>118</v>
      </c>
      <c r="AI2535" s="1">
        <v>16702336927</v>
      </c>
      <c r="AK2535" s="1" t="s">
        <v>1101</v>
      </c>
      <c r="BC2535" s="1" t="str">
        <f>"47-2051.00"</f>
        <v>47-2051.00</v>
      </c>
      <c r="BD2535" s="1" t="s">
        <v>295</v>
      </c>
      <c r="BE2535" s="1" t="s">
        <v>2788</v>
      </c>
      <c r="BF2535" s="1" t="s">
        <v>2789</v>
      </c>
      <c r="BG2535" s="1">
        <v>4</v>
      </c>
      <c r="BH2535" s="1">
        <v>4</v>
      </c>
      <c r="BI2535" s="2">
        <v>44470</v>
      </c>
      <c r="BJ2535" s="2">
        <v>44834</v>
      </c>
      <c r="BK2535" s="2">
        <v>44470</v>
      </c>
      <c r="BL2535" s="2">
        <v>44834</v>
      </c>
      <c r="BM2535" s="1">
        <v>40</v>
      </c>
      <c r="BN2535" s="1">
        <v>0</v>
      </c>
      <c r="BO2535" s="1">
        <v>8</v>
      </c>
      <c r="BP2535" s="1">
        <v>8</v>
      </c>
      <c r="BQ2535" s="1">
        <v>8</v>
      </c>
      <c r="BR2535" s="1">
        <v>8</v>
      </c>
      <c r="BS2535" s="1">
        <v>8</v>
      </c>
      <c r="BT2535" s="1">
        <v>0</v>
      </c>
      <c r="BU2535" s="1" t="str">
        <f>"7:30 AM"</f>
        <v>7:30 AM</v>
      </c>
      <c r="BV2535" s="1" t="str">
        <f>"4:30 PM"</f>
        <v>4:30 PM</v>
      </c>
      <c r="BW2535" s="1" t="s">
        <v>135</v>
      </c>
      <c r="BX2535" s="1">
        <v>0</v>
      </c>
      <c r="BY2535" s="1">
        <v>3</v>
      </c>
      <c r="BZ2535" s="1" t="s">
        <v>112</v>
      </c>
      <c r="CA2535" s="1">
        <v>0</v>
      </c>
      <c r="CB2535" s="4" t="s">
        <v>21974</v>
      </c>
      <c r="CC2535" s="1" t="s">
        <v>410</v>
      </c>
      <c r="CE2535" s="1" t="s">
        <v>167</v>
      </c>
      <c r="CF2535" s="1" t="s">
        <v>117</v>
      </c>
      <c r="CG2535" s="1">
        <v>96950</v>
      </c>
      <c r="CH2535" s="3">
        <v>8.34</v>
      </c>
      <c r="CI2535" s="3">
        <v>8.34</v>
      </c>
      <c r="CJ2535" s="3">
        <v>12.51</v>
      </c>
      <c r="CK2535" s="3">
        <v>12.51</v>
      </c>
      <c r="CL2535" s="1" t="s">
        <v>137</v>
      </c>
      <c r="CN2535" s="1" t="s">
        <v>139</v>
      </c>
      <c r="CP2535" s="1" t="s">
        <v>112</v>
      </c>
      <c r="CQ2535" s="1" t="s">
        <v>111</v>
      </c>
      <c r="CR2535" s="1" t="s">
        <v>111</v>
      </c>
      <c r="CS2535" s="1" t="s">
        <v>111</v>
      </c>
      <c r="CT2535" s="1" t="s">
        <v>138</v>
      </c>
      <c r="CU2535" s="1" t="s">
        <v>111</v>
      </c>
      <c r="CV2535" s="1" t="s">
        <v>138</v>
      </c>
      <c r="CW2535" s="1" t="s">
        <v>411</v>
      </c>
      <c r="CX2535" s="1">
        <v>16702336927</v>
      </c>
      <c r="CY2535" s="1" t="s">
        <v>1101</v>
      </c>
      <c r="CZ2535" s="1" t="s">
        <v>138</v>
      </c>
      <c r="DA2535" s="1" t="s">
        <v>111</v>
      </c>
      <c r="DB2535" s="1" t="s">
        <v>112</v>
      </c>
    </row>
    <row r="2536" spans="1:111" ht="15.6" customHeight="1" x14ac:dyDescent="0.25">
      <c r="A2536" s="1" t="s">
        <v>21975</v>
      </c>
      <c r="B2536" s="1" t="s">
        <v>238</v>
      </c>
      <c r="C2536" s="2">
        <v>44361.378788541668</v>
      </c>
      <c r="D2536" s="2">
        <v>44411</v>
      </c>
      <c r="E2536" s="1" t="s">
        <v>180</v>
      </c>
      <c r="G2536" s="1" t="s">
        <v>112</v>
      </c>
      <c r="H2536" s="1" t="s">
        <v>112</v>
      </c>
      <c r="I2536" s="1" t="s">
        <v>112</v>
      </c>
      <c r="J2536" s="1" t="s">
        <v>7317</v>
      </c>
      <c r="K2536" s="1" t="s">
        <v>7318</v>
      </c>
      <c r="L2536" s="1" t="s">
        <v>7319</v>
      </c>
      <c r="M2536" s="1" t="s">
        <v>7320</v>
      </c>
      <c r="N2536" s="1" t="s">
        <v>116</v>
      </c>
      <c r="O2536" s="1" t="s">
        <v>117</v>
      </c>
      <c r="P2536" s="9">
        <v>96950</v>
      </c>
      <c r="Q2536" s="1" t="s">
        <v>118</v>
      </c>
      <c r="S2536" s="1">
        <v>16702352366</v>
      </c>
      <c r="U2536" s="1">
        <v>44511</v>
      </c>
      <c r="V2536" s="1" t="s">
        <v>119</v>
      </c>
      <c r="X2536" s="1" t="s">
        <v>804</v>
      </c>
      <c r="Y2536" s="1" t="s">
        <v>7321</v>
      </c>
      <c r="AA2536" s="1" t="s">
        <v>973</v>
      </c>
      <c r="AB2536" s="1" t="s">
        <v>7319</v>
      </c>
      <c r="AC2536" s="1" t="s">
        <v>7320</v>
      </c>
      <c r="AD2536" s="1" t="s">
        <v>116</v>
      </c>
      <c r="AE2536" s="1" t="s">
        <v>117</v>
      </c>
      <c r="AF2536" s="9">
        <v>96950</v>
      </c>
      <c r="AG2536" s="1" t="s">
        <v>118</v>
      </c>
      <c r="AI2536" s="1">
        <v>16702352366</v>
      </c>
      <c r="AK2536" s="1" t="s">
        <v>7322</v>
      </c>
      <c r="BC2536" s="1" t="str">
        <f>"51-3021.00"</f>
        <v>51-3021.00</v>
      </c>
      <c r="BD2536" s="1" t="s">
        <v>4564</v>
      </c>
      <c r="BE2536" s="1" t="s">
        <v>21976</v>
      </c>
      <c r="BF2536" s="1" t="s">
        <v>13577</v>
      </c>
      <c r="BG2536" s="1">
        <v>1</v>
      </c>
      <c r="BH2536" s="1">
        <v>1</v>
      </c>
      <c r="BI2536" s="2">
        <v>44470</v>
      </c>
      <c r="BJ2536" s="2">
        <v>44834</v>
      </c>
      <c r="BK2536" s="2">
        <v>44470</v>
      </c>
      <c r="BL2536" s="2">
        <v>44834</v>
      </c>
      <c r="BM2536" s="1">
        <v>40</v>
      </c>
      <c r="BN2536" s="1">
        <v>8</v>
      </c>
      <c r="BO2536" s="1">
        <v>8</v>
      </c>
      <c r="BP2536" s="1">
        <v>0</v>
      </c>
      <c r="BQ2536" s="1">
        <v>8</v>
      </c>
      <c r="BR2536" s="1">
        <v>0</v>
      </c>
      <c r="BS2536" s="1">
        <v>8</v>
      </c>
      <c r="BT2536" s="1">
        <v>8</v>
      </c>
      <c r="BU2536" s="1" t="str">
        <f>"8:00 AM"</f>
        <v>8:00 AM</v>
      </c>
      <c r="BV2536" s="1" t="str">
        <f>"5:00 PM"</f>
        <v>5:00 PM</v>
      </c>
      <c r="BW2536" s="1" t="s">
        <v>135</v>
      </c>
      <c r="BX2536" s="1">
        <v>0</v>
      </c>
      <c r="BY2536" s="1">
        <v>12</v>
      </c>
      <c r="BZ2536" s="1" t="s">
        <v>112</v>
      </c>
      <c r="CB2536" s="1" t="s">
        <v>21977</v>
      </c>
      <c r="CC2536" s="1" t="s">
        <v>7319</v>
      </c>
      <c r="CD2536" s="1" t="s">
        <v>7320</v>
      </c>
      <c r="CE2536" s="1" t="s">
        <v>116</v>
      </c>
      <c r="CF2536" s="1" t="s">
        <v>117</v>
      </c>
      <c r="CG2536" s="1">
        <v>96950</v>
      </c>
      <c r="CH2536" s="3">
        <v>7.97</v>
      </c>
      <c r="CI2536" s="3">
        <v>7.97</v>
      </c>
      <c r="CJ2536" s="3">
        <v>11.95</v>
      </c>
      <c r="CK2536" s="3">
        <v>11.95</v>
      </c>
      <c r="CL2536" s="1" t="s">
        <v>137</v>
      </c>
      <c r="CM2536" s="1" t="s">
        <v>362</v>
      </c>
      <c r="CN2536" s="1" t="s">
        <v>139</v>
      </c>
      <c r="CP2536" s="1" t="s">
        <v>112</v>
      </c>
      <c r="CQ2536" s="1" t="s">
        <v>111</v>
      </c>
      <c r="CR2536" s="1" t="s">
        <v>112</v>
      </c>
      <c r="CS2536" s="1" t="s">
        <v>111</v>
      </c>
      <c r="CT2536" s="1" t="s">
        <v>138</v>
      </c>
      <c r="CU2536" s="1" t="s">
        <v>111</v>
      </c>
      <c r="CV2536" s="1" t="s">
        <v>138</v>
      </c>
      <c r="CW2536" s="1" t="s">
        <v>138</v>
      </c>
      <c r="CX2536" s="1">
        <v>16702352366</v>
      </c>
      <c r="CY2536" s="1" t="s">
        <v>7322</v>
      </c>
      <c r="CZ2536" s="1" t="s">
        <v>138</v>
      </c>
      <c r="DA2536" s="1" t="s">
        <v>111</v>
      </c>
      <c r="DB2536" s="1" t="s">
        <v>112</v>
      </c>
    </row>
    <row r="2537" spans="1:111" ht="15.6" customHeight="1" x14ac:dyDescent="0.25">
      <c r="A2537" s="1" t="s">
        <v>21978</v>
      </c>
      <c r="B2537" s="1" t="s">
        <v>238</v>
      </c>
      <c r="C2537" s="2">
        <v>44371.149589699075</v>
      </c>
      <c r="D2537" s="2">
        <v>44413</v>
      </c>
      <c r="E2537" s="1" t="s">
        <v>180</v>
      </c>
      <c r="G2537" s="1" t="s">
        <v>112</v>
      </c>
      <c r="H2537" s="1" t="s">
        <v>112</v>
      </c>
      <c r="I2537" s="1" t="s">
        <v>112</v>
      </c>
      <c r="J2537" s="1" t="s">
        <v>1021</v>
      </c>
      <c r="K2537" s="1" t="s">
        <v>1022</v>
      </c>
      <c r="L2537" s="1" t="s">
        <v>1023</v>
      </c>
      <c r="M2537" s="1" t="s">
        <v>1024</v>
      </c>
      <c r="N2537" s="1" t="s">
        <v>116</v>
      </c>
      <c r="O2537" s="1" t="s">
        <v>117</v>
      </c>
      <c r="P2537" s="9">
        <v>96950</v>
      </c>
      <c r="Q2537" s="1" t="s">
        <v>118</v>
      </c>
      <c r="S2537" s="1">
        <v>16702341595</v>
      </c>
      <c r="U2537" s="1">
        <v>23821</v>
      </c>
      <c r="V2537" s="1" t="s">
        <v>119</v>
      </c>
      <c r="X2537" s="1" t="s">
        <v>1265</v>
      </c>
      <c r="Y2537" s="1" t="s">
        <v>1266</v>
      </c>
      <c r="Z2537" s="1" t="s">
        <v>1027</v>
      </c>
      <c r="AA2537" s="1" t="s">
        <v>1028</v>
      </c>
      <c r="AB2537" s="1" t="s">
        <v>1023</v>
      </c>
      <c r="AC2537" s="1" t="s">
        <v>1024</v>
      </c>
      <c r="AD2537" s="1" t="s">
        <v>116</v>
      </c>
      <c r="AE2537" s="1" t="s">
        <v>117</v>
      </c>
      <c r="AF2537" s="9">
        <v>96950</v>
      </c>
      <c r="AG2537" s="1" t="s">
        <v>118</v>
      </c>
      <c r="AI2537" s="1">
        <v>16702341595</v>
      </c>
      <c r="AK2537" s="1" t="s">
        <v>1030</v>
      </c>
      <c r="BC2537" s="1" t="str">
        <f>"49-3023.01"</f>
        <v>49-3023.01</v>
      </c>
      <c r="BD2537" s="1" t="s">
        <v>608</v>
      </c>
      <c r="BE2537" s="1" t="s">
        <v>1267</v>
      </c>
      <c r="BF2537" s="1" t="s">
        <v>1268</v>
      </c>
      <c r="BG2537" s="1">
        <v>3</v>
      </c>
      <c r="BH2537" s="1">
        <v>3</v>
      </c>
      <c r="BI2537" s="2">
        <v>44470</v>
      </c>
      <c r="BJ2537" s="2">
        <v>44834</v>
      </c>
      <c r="BK2537" s="2">
        <v>44470</v>
      </c>
      <c r="BL2537" s="2">
        <v>44834</v>
      </c>
      <c r="BM2537" s="1">
        <v>35</v>
      </c>
      <c r="BN2537" s="1">
        <v>0</v>
      </c>
      <c r="BO2537" s="1">
        <v>7</v>
      </c>
      <c r="BP2537" s="1">
        <v>7</v>
      </c>
      <c r="BQ2537" s="1">
        <v>7</v>
      </c>
      <c r="BR2537" s="1">
        <v>7</v>
      </c>
      <c r="BS2537" s="1">
        <v>7</v>
      </c>
      <c r="BT2537" s="1">
        <v>0</v>
      </c>
      <c r="BU2537" s="1" t="str">
        <f>"9:00 AM"</f>
        <v>9:00 AM</v>
      </c>
      <c r="BV2537" s="1" t="str">
        <f>"5:00 PM"</f>
        <v>5:00 PM</v>
      </c>
      <c r="BW2537" s="1" t="s">
        <v>135</v>
      </c>
      <c r="BX2537" s="1">
        <v>0</v>
      </c>
      <c r="BY2537" s="1">
        <v>12</v>
      </c>
      <c r="BZ2537" s="1" t="s">
        <v>112</v>
      </c>
      <c r="CB2537" s="4" t="s">
        <v>1269</v>
      </c>
      <c r="CC2537" s="1" t="s">
        <v>1023</v>
      </c>
      <c r="CD2537" s="1" t="s">
        <v>1024</v>
      </c>
      <c r="CE2537" s="1" t="s">
        <v>116</v>
      </c>
      <c r="CF2537" s="1" t="s">
        <v>117</v>
      </c>
      <c r="CG2537" s="1">
        <v>96950</v>
      </c>
      <c r="CH2537" s="3">
        <v>8.75</v>
      </c>
      <c r="CI2537" s="3">
        <v>8.75</v>
      </c>
      <c r="CJ2537" s="3">
        <v>13.12</v>
      </c>
      <c r="CK2537" s="3">
        <v>13.12</v>
      </c>
      <c r="CL2537" s="1" t="s">
        <v>137</v>
      </c>
      <c r="CM2537" s="1" t="s">
        <v>138</v>
      </c>
      <c r="CN2537" s="1" t="s">
        <v>139</v>
      </c>
      <c r="CP2537" s="1" t="s">
        <v>112</v>
      </c>
      <c r="CQ2537" s="1" t="s">
        <v>111</v>
      </c>
      <c r="CR2537" s="1" t="s">
        <v>112</v>
      </c>
      <c r="CS2537" s="1" t="s">
        <v>111</v>
      </c>
      <c r="CT2537" s="1" t="s">
        <v>138</v>
      </c>
      <c r="CU2537" s="1" t="s">
        <v>111</v>
      </c>
      <c r="CV2537" s="1" t="s">
        <v>111</v>
      </c>
      <c r="CW2537" s="1" t="s">
        <v>1034</v>
      </c>
      <c r="CX2537" s="1">
        <v>16702341595</v>
      </c>
      <c r="CY2537" s="1" t="s">
        <v>1030</v>
      </c>
      <c r="CZ2537" s="1" t="s">
        <v>138</v>
      </c>
      <c r="DA2537" s="1" t="s">
        <v>111</v>
      </c>
      <c r="DB2537" s="1" t="s">
        <v>112</v>
      </c>
    </row>
    <row r="2538" spans="1:111" ht="15.6" customHeight="1" x14ac:dyDescent="0.25">
      <c r="A2538" s="1" t="s">
        <v>21982</v>
      </c>
      <c r="B2538" s="1" t="s">
        <v>238</v>
      </c>
      <c r="C2538" s="2">
        <v>44357.915689120367</v>
      </c>
      <c r="D2538" s="2">
        <v>44403</v>
      </c>
      <c r="E2538" s="1" t="s">
        <v>110</v>
      </c>
      <c r="F2538" s="2">
        <v>44438.833333333336</v>
      </c>
      <c r="G2538" s="1" t="s">
        <v>111</v>
      </c>
      <c r="H2538" s="1" t="s">
        <v>112</v>
      </c>
      <c r="I2538" s="1" t="s">
        <v>112</v>
      </c>
      <c r="J2538" s="1" t="s">
        <v>4498</v>
      </c>
      <c r="K2538" s="1" t="s">
        <v>4499</v>
      </c>
      <c r="L2538" s="1" t="s">
        <v>1554</v>
      </c>
      <c r="M2538" s="1" t="s">
        <v>4500</v>
      </c>
      <c r="N2538" s="1" t="s">
        <v>116</v>
      </c>
      <c r="O2538" s="1" t="s">
        <v>117</v>
      </c>
      <c r="P2538" s="9">
        <v>96950</v>
      </c>
      <c r="Q2538" s="1" t="s">
        <v>118</v>
      </c>
      <c r="R2538" s="1" t="s">
        <v>719</v>
      </c>
      <c r="S2538" s="1">
        <v>16702347492</v>
      </c>
      <c r="U2538" s="1">
        <v>722320</v>
      </c>
      <c r="V2538" s="1" t="s">
        <v>119</v>
      </c>
      <c r="X2538" s="1" t="s">
        <v>4501</v>
      </c>
      <c r="Y2538" s="1" t="s">
        <v>4502</v>
      </c>
      <c r="Z2538" s="1" t="s">
        <v>4503</v>
      </c>
      <c r="AA2538" s="1" t="s">
        <v>245</v>
      </c>
      <c r="AB2538" s="1" t="s">
        <v>1554</v>
      </c>
      <c r="AC2538" s="1" t="s">
        <v>4500</v>
      </c>
      <c r="AD2538" s="1" t="s">
        <v>116</v>
      </c>
      <c r="AE2538" s="1" t="s">
        <v>117</v>
      </c>
      <c r="AF2538" s="9">
        <v>96950</v>
      </c>
      <c r="AG2538" s="1" t="s">
        <v>118</v>
      </c>
      <c r="AH2538" s="1" t="s">
        <v>719</v>
      </c>
      <c r="AI2538" s="1">
        <v>16702347492</v>
      </c>
      <c r="AK2538" s="1" t="s">
        <v>4504</v>
      </c>
      <c r="BC2538" s="1" t="str">
        <f>"35-2012.00"</f>
        <v>35-2012.00</v>
      </c>
      <c r="BD2538" s="1" t="s">
        <v>5019</v>
      </c>
      <c r="BE2538" s="1" t="s">
        <v>21983</v>
      </c>
      <c r="BF2538" s="1" t="s">
        <v>21984</v>
      </c>
      <c r="BG2538" s="1">
        <v>2</v>
      </c>
      <c r="BH2538" s="1">
        <v>2</v>
      </c>
      <c r="BI2538" s="2">
        <v>44440</v>
      </c>
      <c r="BJ2538" s="2">
        <v>45169</v>
      </c>
      <c r="BK2538" s="2">
        <v>44440</v>
      </c>
      <c r="BL2538" s="2">
        <v>45169</v>
      </c>
      <c r="BM2538" s="1">
        <v>35</v>
      </c>
      <c r="BN2538" s="1">
        <v>0</v>
      </c>
      <c r="BO2538" s="1">
        <v>7</v>
      </c>
      <c r="BP2538" s="1">
        <v>7</v>
      </c>
      <c r="BQ2538" s="1">
        <v>7</v>
      </c>
      <c r="BR2538" s="1">
        <v>7</v>
      </c>
      <c r="BS2538" s="1">
        <v>7</v>
      </c>
      <c r="BT2538" s="1">
        <v>0</v>
      </c>
      <c r="BU2538" s="1" t="str">
        <f>"5:00 AM"</f>
        <v>5:00 AM</v>
      </c>
      <c r="BV2538" s="1" t="str">
        <f>"1:00 PM"</f>
        <v>1:00 PM</v>
      </c>
      <c r="BW2538" s="1" t="s">
        <v>135</v>
      </c>
      <c r="BX2538" s="1">
        <v>0</v>
      </c>
      <c r="BY2538" s="1">
        <v>12</v>
      </c>
      <c r="BZ2538" s="1" t="s">
        <v>111</v>
      </c>
      <c r="CA2538" s="1">
        <v>3</v>
      </c>
      <c r="CB2538" s="1" t="s">
        <v>719</v>
      </c>
      <c r="CC2538" s="1" t="s">
        <v>1554</v>
      </c>
      <c r="CD2538" s="1" t="s">
        <v>4500</v>
      </c>
      <c r="CE2538" s="1" t="s">
        <v>116</v>
      </c>
      <c r="CF2538" s="1" t="s">
        <v>117</v>
      </c>
      <c r="CG2538" s="1">
        <v>96950</v>
      </c>
      <c r="CH2538" s="3">
        <v>8.81</v>
      </c>
      <c r="CI2538" s="3">
        <v>9</v>
      </c>
      <c r="CJ2538" s="3">
        <v>13.22</v>
      </c>
      <c r="CK2538" s="3">
        <v>13.5</v>
      </c>
      <c r="CL2538" s="1" t="s">
        <v>137</v>
      </c>
      <c r="CM2538" s="1" t="s">
        <v>719</v>
      </c>
      <c r="CN2538" s="1" t="s">
        <v>139</v>
      </c>
      <c r="CP2538" s="1" t="s">
        <v>112</v>
      </c>
      <c r="CQ2538" s="1" t="s">
        <v>111</v>
      </c>
      <c r="CR2538" s="1" t="s">
        <v>112</v>
      </c>
      <c r="CS2538" s="1" t="s">
        <v>111</v>
      </c>
      <c r="CT2538" s="1" t="s">
        <v>138</v>
      </c>
      <c r="CU2538" s="1" t="s">
        <v>111</v>
      </c>
      <c r="CV2538" s="1" t="s">
        <v>138</v>
      </c>
      <c r="CW2538" s="1" t="s">
        <v>2313</v>
      </c>
      <c r="CX2538" s="1">
        <v>16702347492</v>
      </c>
      <c r="CY2538" s="1" t="s">
        <v>4504</v>
      </c>
      <c r="CZ2538" s="1" t="s">
        <v>716</v>
      </c>
      <c r="DA2538" s="1" t="s">
        <v>111</v>
      </c>
      <c r="DB2538" s="1" t="s">
        <v>112</v>
      </c>
    </row>
    <row r="2539" spans="1:111" ht="15.6" customHeight="1" x14ac:dyDescent="0.25">
      <c r="A2539" s="1" t="s">
        <v>21985</v>
      </c>
      <c r="B2539" s="1" t="s">
        <v>238</v>
      </c>
      <c r="C2539" s="2">
        <v>44296.37896076389</v>
      </c>
      <c r="D2539" s="2">
        <v>44333</v>
      </c>
      <c r="E2539" s="1" t="s">
        <v>110</v>
      </c>
      <c r="F2539" s="2">
        <v>44468.833333333336</v>
      </c>
      <c r="G2539" s="1" t="s">
        <v>111</v>
      </c>
      <c r="H2539" s="1" t="s">
        <v>112</v>
      </c>
      <c r="I2539" s="1" t="s">
        <v>112</v>
      </c>
      <c r="J2539" s="1" t="s">
        <v>3905</v>
      </c>
      <c r="K2539" s="1" t="s">
        <v>11836</v>
      </c>
      <c r="L2539" s="1" t="s">
        <v>3907</v>
      </c>
      <c r="M2539" s="1" t="s">
        <v>1197</v>
      </c>
      <c r="N2539" s="1" t="s">
        <v>116</v>
      </c>
      <c r="O2539" s="1" t="s">
        <v>117</v>
      </c>
      <c r="P2539" s="9">
        <v>96950</v>
      </c>
      <c r="Q2539" s="1" t="s">
        <v>118</v>
      </c>
      <c r="R2539" s="1" t="s">
        <v>117</v>
      </c>
      <c r="S2539" s="1">
        <v>16719884535</v>
      </c>
      <c r="U2539" s="1">
        <v>236116</v>
      </c>
      <c r="V2539" s="1" t="s">
        <v>119</v>
      </c>
      <c r="X2539" s="1" t="s">
        <v>3908</v>
      </c>
      <c r="Y2539" s="1" t="s">
        <v>3909</v>
      </c>
      <c r="Z2539" s="1" t="s">
        <v>3910</v>
      </c>
      <c r="AA2539" s="1" t="s">
        <v>245</v>
      </c>
      <c r="AB2539" s="1" t="s">
        <v>3907</v>
      </c>
      <c r="AC2539" s="1" t="s">
        <v>1197</v>
      </c>
      <c r="AD2539" s="1" t="s">
        <v>116</v>
      </c>
      <c r="AE2539" s="1" t="s">
        <v>117</v>
      </c>
      <c r="AF2539" s="9">
        <v>96950</v>
      </c>
      <c r="AG2539" s="1" t="s">
        <v>118</v>
      </c>
      <c r="AH2539" s="1" t="s">
        <v>117</v>
      </c>
      <c r="AI2539" s="1">
        <v>16719884535</v>
      </c>
      <c r="AK2539" s="1" t="s">
        <v>3911</v>
      </c>
      <c r="BC2539" s="1" t="str">
        <f>"13-2011.01"</f>
        <v>13-2011.01</v>
      </c>
      <c r="BD2539" s="1" t="s">
        <v>932</v>
      </c>
      <c r="BE2539" s="1" t="s">
        <v>12576</v>
      </c>
      <c r="BF2539" s="1" t="s">
        <v>759</v>
      </c>
      <c r="BG2539" s="1">
        <v>2</v>
      </c>
      <c r="BH2539" s="1">
        <v>2</v>
      </c>
      <c r="BI2539" s="2">
        <v>44470</v>
      </c>
      <c r="BJ2539" s="2">
        <v>44834</v>
      </c>
      <c r="BK2539" s="2">
        <v>44470</v>
      </c>
      <c r="BL2539" s="2">
        <v>44834</v>
      </c>
      <c r="BM2539" s="1">
        <v>40</v>
      </c>
      <c r="BN2539" s="1">
        <v>0</v>
      </c>
      <c r="BO2539" s="1">
        <v>8</v>
      </c>
      <c r="BP2539" s="1">
        <v>8</v>
      </c>
      <c r="BQ2539" s="1">
        <v>8</v>
      </c>
      <c r="BR2539" s="1">
        <v>8</v>
      </c>
      <c r="BS2539" s="1">
        <v>8</v>
      </c>
      <c r="BT2539" s="1">
        <v>0</v>
      </c>
      <c r="BU2539" s="1" t="str">
        <f>"8:00 AM"</f>
        <v>8:00 AM</v>
      </c>
      <c r="BV2539" s="1" t="str">
        <f>"5:00 PM"</f>
        <v>5:00 PM</v>
      </c>
      <c r="BW2539" s="1" t="s">
        <v>135</v>
      </c>
      <c r="BX2539" s="1">
        <v>0</v>
      </c>
      <c r="BY2539" s="1">
        <v>12</v>
      </c>
      <c r="BZ2539" s="1" t="s">
        <v>112</v>
      </c>
      <c r="CA2539" s="1">
        <v>0</v>
      </c>
      <c r="CB2539" s="1" t="s">
        <v>21986</v>
      </c>
      <c r="CC2539" s="1" t="s">
        <v>21987</v>
      </c>
      <c r="CD2539" s="1" t="s">
        <v>1197</v>
      </c>
      <c r="CE2539" s="1" t="s">
        <v>116</v>
      </c>
      <c r="CF2539" s="1" t="s">
        <v>117</v>
      </c>
      <c r="CG2539" s="1">
        <v>96950</v>
      </c>
      <c r="CH2539" s="3">
        <v>14.85</v>
      </c>
      <c r="CI2539" s="3">
        <v>16</v>
      </c>
      <c r="CJ2539" s="3">
        <v>0</v>
      </c>
      <c r="CK2539" s="3">
        <v>0</v>
      </c>
      <c r="CL2539" s="1" t="s">
        <v>137</v>
      </c>
      <c r="CM2539" s="1" t="s">
        <v>138</v>
      </c>
      <c r="CN2539" s="1" t="s">
        <v>218</v>
      </c>
      <c r="CP2539" s="1" t="s">
        <v>112</v>
      </c>
      <c r="CQ2539" s="1" t="s">
        <v>111</v>
      </c>
      <c r="CR2539" s="1" t="s">
        <v>111</v>
      </c>
      <c r="CS2539" s="1" t="s">
        <v>112</v>
      </c>
      <c r="CT2539" s="1" t="s">
        <v>138</v>
      </c>
      <c r="CU2539" s="1" t="s">
        <v>111</v>
      </c>
      <c r="CV2539" s="1" t="s">
        <v>138</v>
      </c>
      <c r="CW2539" s="1" t="s">
        <v>1324</v>
      </c>
      <c r="CX2539" s="1">
        <v>16719884535</v>
      </c>
      <c r="CY2539" s="1" t="s">
        <v>3911</v>
      </c>
      <c r="CZ2539" s="1" t="s">
        <v>138</v>
      </c>
      <c r="DA2539" s="1" t="s">
        <v>111</v>
      </c>
      <c r="DB2539" s="1" t="s">
        <v>112</v>
      </c>
    </row>
    <row r="2540" spans="1:111" ht="15.6" customHeight="1" x14ac:dyDescent="0.25">
      <c r="A2540" s="1" t="s">
        <v>21994</v>
      </c>
      <c r="B2540" s="1" t="s">
        <v>238</v>
      </c>
      <c r="C2540" s="2">
        <v>44341.076380324077</v>
      </c>
      <c r="D2540" s="2">
        <v>44370</v>
      </c>
      <c r="E2540" s="1" t="s">
        <v>110</v>
      </c>
      <c r="F2540" s="2">
        <v>44468.833333333336</v>
      </c>
      <c r="G2540" s="1" t="s">
        <v>112</v>
      </c>
      <c r="H2540" s="1" t="s">
        <v>112</v>
      </c>
      <c r="I2540" s="1" t="s">
        <v>112</v>
      </c>
      <c r="J2540" s="1" t="s">
        <v>6296</v>
      </c>
      <c r="K2540" s="1" t="s">
        <v>6297</v>
      </c>
      <c r="L2540" s="1" t="s">
        <v>6298</v>
      </c>
      <c r="M2540" s="1" t="s">
        <v>138</v>
      </c>
      <c r="N2540" s="1" t="s">
        <v>116</v>
      </c>
      <c r="O2540" s="1" t="s">
        <v>117</v>
      </c>
      <c r="P2540" s="9">
        <v>96950</v>
      </c>
      <c r="Q2540" s="1" t="s">
        <v>118</v>
      </c>
      <c r="R2540" s="1" t="s">
        <v>242</v>
      </c>
      <c r="S2540" s="1">
        <v>16702876611</v>
      </c>
      <c r="U2540" s="1">
        <v>811111</v>
      </c>
      <c r="V2540" s="1" t="s">
        <v>119</v>
      </c>
      <c r="X2540" s="1" t="s">
        <v>6299</v>
      </c>
      <c r="Y2540" s="1" t="s">
        <v>6300</v>
      </c>
      <c r="AA2540" s="1" t="s">
        <v>973</v>
      </c>
      <c r="AB2540" s="1" t="s">
        <v>6298</v>
      </c>
      <c r="AC2540" s="1" t="s">
        <v>138</v>
      </c>
      <c r="AD2540" s="1" t="s">
        <v>116</v>
      </c>
      <c r="AE2540" s="1" t="s">
        <v>117</v>
      </c>
      <c r="AF2540" s="9">
        <v>96950</v>
      </c>
      <c r="AG2540" s="1" t="s">
        <v>118</v>
      </c>
      <c r="AH2540" s="1" t="s">
        <v>242</v>
      </c>
      <c r="AI2540" s="1">
        <v>16702876611</v>
      </c>
      <c r="AK2540" s="1" t="s">
        <v>6301</v>
      </c>
      <c r="BC2540" s="1" t="str">
        <f>"11-1021.00"</f>
        <v>11-1021.00</v>
      </c>
      <c r="BD2540" s="1" t="s">
        <v>248</v>
      </c>
      <c r="BE2540" s="1" t="s">
        <v>21995</v>
      </c>
      <c r="BF2540" s="1" t="s">
        <v>964</v>
      </c>
      <c r="BG2540" s="1">
        <v>1</v>
      </c>
      <c r="BH2540" s="1">
        <v>1</v>
      </c>
      <c r="BI2540" s="2">
        <v>44470</v>
      </c>
      <c r="BJ2540" s="2">
        <v>44834</v>
      </c>
      <c r="BK2540" s="2">
        <v>44470</v>
      </c>
      <c r="BL2540" s="2">
        <v>44834</v>
      </c>
      <c r="BM2540" s="1">
        <v>35</v>
      </c>
      <c r="BN2540" s="1">
        <v>0</v>
      </c>
      <c r="BO2540" s="1">
        <v>7</v>
      </c>
      <c r="BP2540" s="1">
        <v>7</v>
      </c>
      <c r="BQ2540" s="1">
        <v>7</v>
      </c>
      <c r="BR2540" s="1">
        <v>7</v>
      </c>
      <c r="BS2540" s="1">
        <v>7</v>
      </c>
      <c r="BT2540" s="1">
        <v>0</v>
      </c>
      <c r="BU2540" s="1" t="str">
        <f>"8:00 AM"</f>
        <v>8:00 AM</v>
      </c>
      <c r="BV2540" s="1" t="str">
        <f>"5:00 PM"</f>
        <v>5:00 PM</v>
      </c>
      <c r="BW2540" s="1" t="s">
        <v>135</v>
      </c>
      <c r="BX2540" s="1">
        <v>0</v>
      </c>
      <c r="BY2540" s="1">
        <v>36</v>
      </c>
      <c r="BZ2540" s="1" t="s">
        <v>111</v>
      </c>
      <c r="CA2540" s="1">
        <v>8</v>
      </c>
      <c r="CB2540" s="4" t="s">
        <v>6305</v>
      </c>
      <c r="CC2540" s="1" t="s">
        <v>6298</v>
      </c>
      <c r="CD2540" s="1" t="s">
        <v>138</v>
      </c>
      <c r="CE2540" s="1" t="s">
        <v>116</v>
      </c>
      <c r="CF2540" s="1" t="s">
        <v>117</v>
      </c>
      <c r="CG2540" s="1">
        <v>96950</v>
      </c>
      <c r="CH2540" s="3">
        <v>22.55</v>
      </c>
      <c r="CI2540" s="3">
        <v>22.55</v>
      </c>
      <c r="CL2540" s="1" t="s">
        <v>137</v>
      </c>
      <c r="CM2540" s="1" t="s">
        <v>21996</v>
      </c>
      <c r="CN2540" s="1" t="s">
        <v>139</v>
      </c>
      <c r="CP2540" s="1" t="s">
        <v>112</v>
      </c>
      <c r="CQ2540" s="1" t="s">
        <v>111</v>
      </c>
      <c r="CR2540" s="1" t="s">
        <v>112</v>
      </c>
      <c r="CS2540" s="1" t="s">
        <v>112</v>
      </c>
      <c r="CT2540" s="1" t="s">
        <v>138</v>
      </c>
      <c r="CU2540" s="1" t="s">
        <v>111</v>
      </c>
      <c r="CV2540" s="1" t="s">
        <v>138</v>
      </c>
      <c r="CW2540" s="1" t="s">
        <v>980</v>
      </c>
      <c r="CX2540" s="1">
        <v>16702876611</v>
      </c>
      <c r="CY2540" s="1" t="s">
        <v>6307</v>
      </c>
      <c r="CZ2540" s="1" t="s">
        <v>138</v>
      </c>
      <c r="DA2540" s="1" t="s">
        <v>111</v>
      </c>
      <c r="DB2540" s="1" t="s">
        <v>112</v>
      </c>
    </row>
    <row r="2541" spans="1:111" ht="15.6" customHeight="1" x14ac:dyDescent="0.25">
      <c r="A2541" s="1" t="s">
        <v>21997</v>
      </c>
      <c r="B2541" s="1" t="s">
        <v>238</v>
      </c>
      <c r="C2541" s="2">
        <v>44328.105728472219</v>
      </c>
      <c r="D2541" s="2">
        <v>44371</v>
      </c>
      <c r="E2541" s="1" t="s">
        <v>110</v>
      </c>
      <c r="F2541" s="2">
        <v>44468.833333333336</v>
      </c>
      <c r="G2541" s="1" t="s">
        <v>111</v>
      </c>
      <c r="H2541" s="1" t="s">
        <v>112</v>
      </c>
      <c r="I2541" s="1" t="s">
        <v>112</v>
      </c>
      <c r="J2541" s="1" t="s">
        <v>8219</v>
      </c>
      <c r="K2541" s="1" t="s">
        <v>10445</v>
      </c>
      <c r="L2541" s="1" t="s">
        <v>7417</v>
      </c>
      <c r="M2541" s="1" t="s">
        <v>7418</v>
      </c>
      <c r="N2541" s="1" t="s">
        <v>116</v>
      </c>
      <c r="O2541" s="1" t="s">
        <v>117</v>
      </c>
      <c r="P2541" s="9">
        <v>96950</v>
      </c>
      <c r="Q2541" s="1" t="s">
        <v>118</v>
      </c>
      <c r="S2541" s="1">
        <v>16702349272</v>
      </c>
      <c r="T2541" s="1">
        <v>102</v>
      </c>
      <c r="U2541" s="1">
        <v>511110</v>
      </c>
      <c r="V2541" s="1" t="s">
        <v>119</v>
      </c>
      <c r="X2541" s="1" t="s">
        <v>7419</v>
      </c>
      <c r="Y2541" s="1" t="s">
        <v>8221</v>
      </c>
      <c r="Z2541" s="1" t="s">
        <v>723</v>
      </c>
      <c r="AA2541" s="1" t="s">
        <v>245</v>
      </c>
      <c r="AB2541" s="1" t="s">
        <v>7417</v>
      </c>
      <c r="AC2541" s="1" t="s">
        <v>7418</v>
      </c>
      <c r="AD2541" s="1" t="s">
        <v>167</v>
      </c>
      <c r="AE2541" s="1" t="s">
        <v>117</v>
      </c>
      <c r="AF2541" s="9">
        <v>96950</v>
      </c>
      <c r="AG2541" s="1" t="s">
        <v>118</v>
      </c>
      <c r="AI2541" s="1">
        <v>16702349272</v>
      </c>
      <c r="AJ2541" s="1">
        <v>102</v>
      </c>
      <c r="AK2541" s="1" t="s">
        <v>6027</v>
      </c>
      <c r="BC2541" s="1" t="str">
        <f>"27-1024.00"</f>
        <v>27-1024.00</v>
      </c>
      <c r="BD2541" s="1" t="s">
        <v>3137</v>
      </c>
      <c r="BE2541" s="1" t="s">
        <v>10446</v>
      </c>
      <c r="BF2541" s="1" t="s">
        <v>7468</v>
      </c>
      <c r="BG2541" s="1">
        <v>2</v>
      </c>
      <c r="BH2541" s="1">
        <v>2</v>
      </c>
      <c r="BI2541" s="2">
        <v>44470</v>
      </c>
      <c r="BJ2541" s="2">
        <v>45565</v>
      </c>
      <c r="BK2541" s="2">
        <v>44470</v>
      </c>
      <c r="BL2541" s="2">
        <v>45565</v>
      </c>
      <c r="BM2541" s="1">
        <v>35</v>
      </c>
      <c r="BN2541" s="1">
        <v>0</v>
      </c>
      <c r="BO2541" s="1">
        <v>8</v>
      </c>
      <c r="BP2541" s="1">
        <v>8</v>
      </c>
      <c r="BQ2541" s="1">
        <v>8</v>
      </c>
      <c r="BR2541" s="1">
        <v>8</v>
      </c>
      <c r="BS2541" s="1">
        <v>3</v>
      </c>
      <c r="BT2541" s="1">
        <v>0</v>
      </c>
      <c r="BU2541" s="1" t="str">
        <f>"8:00 AM"</f>
        <v>8:00 AM</v>
      </c>
      <c r="BV2541" s="1" t="str">
        <f>"5:00 PM"</f>
        <v>5:00 PM</v>
      </c>
      <c r="BW2541" s="1" t="s">
        <v>392</v>
      </c>
      <c r="BX2541" s="1">
        <v>0</v>
      </c>
      <c r="BY2541" s="1">
        <v>48</v>
      </c>
      <c r="BZ2541" s="1" t="s">
        <v>112</v>
      </c>
      <c r="CB2541" s="1" t="s">
        <v>10447</v>
      </c>
      <c r="CC2541" s="1" t="s">
        <v>7417</v>
      </c>
      <c r="CD2541" s="1" t="s">
        <v>7418</v>
      </c>
      <c r="CE2541" s="1" t="s">
        <v>116</v>
      </c>
      <c r="CF2541" s="1" t="s">
        <v>117</v>
      </c>
      <c r="CG2541" s="1">
        <v>96950</v>
      </c>
      <c r="CH2541" s="3">
        <v>8.93</v>
      </c>
      <c r="CI2541" s="3">
        <v>8.93</v>
      </c>
      <c r="CJ2541" s="3">
        <v>13.39</v>
      </c>
      <c r="CK2541" s="3">
        <v>13.39</v>
      </c>
      <c r="CL2541" s="1" t="s">
        <v>137</v>
      </c>
      <c r="CN2541" s="1" t="s">
        <v>139</v>
      </c>
      <c r="CP2541" s="1" t="s">
        <v>112</v>
      </c>
      <c r="CQ2541" s="1" t="s">
        <v>111</v>
      </c>
      <c r="CR2541" s="1" t="s">
        <v>112</v>
      </c>
      <c r="CS2541" s="1" t="s">
        <v>111</v>
      </c>
      <c r="CT2541" s="1" t="s">
        <v>138</v>
      </c>
      <c r="CU2541" s="1" t="s">
        <v>111</v>
      </c>
      <c r="CV2541" s="1" t="s">
        <v>138</v>
      </c>
      <c r="CW2541" s="1" t="s">
        <v>7424</v>
      </c>
      <c r="CX2541" s="1">
        <v>16702349272</v>
      </c>
      <c r="CY2541" s="1" t="s">
        <v>8227</v>
      </c>
      <c r="CZ2541" s="1" t="s">
        <v>8226</v>
      </c>
      <c r="DA2541" s="1" t="s">
        <v>111</v>
      </c>
      <c r="DB2541" s="1" t="s">
        <v>112</v>
      </c>
      <c r="DC2541" s="1" t="s">
        <v>671</v>
      </c>
      <c r="DD2541" s="1" t="s">
        <v>7425</v>
      </c>
      <c r="DE2541" s="1" t="s">
        <v>7426</v>
      </c>
      <c r="DF2541" s="1" t="s">
        <v>8219</v>
      </c>
      <c r="DG2541" s="1" t="s">
        <v>8227</v>
      </c>
    </row>
    <row r="2542" spans="1:111" ht="15.6" customHeight="1" x14ac:dyDescent="0.25">
      <c r="A2542" s="1" t="s">
        <v>21999</v>
      </c>
      <c r="B2542" s="1" t="s">
        <v>238</v>
      </c>
      <c r="C2542" s="2">
        <v>44322.252337152779</v>
      </c>
      <c r="D2542" s="2">
        <v>44356</v>
      </c>
      <c r="E2542" s="1" t="s">
        <v>110</v>
      </c>
      <c r="F2542" s="2">
        <v>44468.833333333336</v>
      </c>
      <c r="G2542" s="1" t="s">
        <v>111</v>
      </c>
      <c r="H2542" s="1" t="s">
        <v>112</v>
      </c>
      <c r="I2542" s="1" t="s">
        <v>112</v>
      </c>
      <c r="J2542" s="1" t="s">
        <v>9715</v>
      </c>
      <c r="K2542" s="1" t="s">
        <v>22000</v>
      </c>
      <c r="L2542" s="1" t="s">
        <v>9717</v>
      </c>
      <c r="M2542" s="1" t="s">
        <v>9718</v>
      </c>
      <c r="N2542" s="1" t="s">
        <v>167</v>
      </c>
      <c r="O2542" s="1" t="s">
        <v>117</v>
      </c>
      <c r="P2542" s="9">
        <v>96950</v>
      </c>
      <c r="Q2542" s="1" t="s">
        <v>118</v>
      </c>
      <c r="R2542" s="1" t="s">
        <v>242</v>
      </c>
      <c r="S2542" s="1">
        <v>16702333600</v>
      </c>
      <c r="U2542" s="1">
        <v>524210</v>
      </c>
      <c r="V2542" s="1" t="s">
        <v>119</v>
      </c>
      <c r="X2542" s="1" t="s">
        <v>9719</v>
      </c>
      <c r="Y2542" s="1" t="s">
        <v>9720</v>
      </c>
      <c r="AA2542" s="1" t="s">
        <v>9721</v>
      </c>
      <c r="AB2542" s="1" t="s">
        <v>9717</v>
      </c>
      <c r="AC2542" s="1" t="s">
        <v>9718</v>
      </c>
      <c r="AD2542" s="1" t="s">
        <v>167</v>
      </c>
      <c r="AE2542" s="1" t="s">
        <v>117</v>
      </c>
      <c r="AF2542" s="9">
        <v>96950</v>
      </c>
      <c r="AG2542" s="1" t="s">
        <v>118</v>
      </c>
      <c r="AH2542" s="1" t="s">
        <v>242</v>
      </c>
      <c r="AI2542" s="1">
        <v>16702333600</v>
      </c>
      <c r="AK2542" s="1" t="s">
        <v>9722</v>
      </c>
      <c r="BC2542" s="1" t="str">
        <f>"43-5021.00"</f>
        <v>43-5021.00</v>
      </c>
      <c r="BD2542" s="1" t="s">
        <v>22001</v>
      </c>
      <c r="BE2542" s="1" t="s">
        <v>22002</v>
      </c>
      <c r="BF2542" s="1" t="s">
        <v>22001</v>
      </c>
      <c r="BG2542" s="1">
        <v>1</v>
      </c>
      <c r="BH2542" s="1">
        <v>1</v>
      </c>
      <c r="BI2542" s="2">
        <v>44470</v>
      </c>
      <c r="BJ2542" s="2">
        <v>45565</v>
      </c>
      <c r="BK2542" s="2">
        <v>44470</v>
      </c>
      <c r="BL2542" s="2">
        <v>45565</v>
      </c>
      <c r="BM2542" s="1">
        <v>40</v>
      </c>
      <c r="BN2542" s="1">
        <v>0</v>
      </c>
      <c r="BO2542" s="1">
        <v>8</v>
      </c>
      <c r="BP2542" s="1">
        <v>8</v>
      </c>
      <c r="BQ2542" s="1">
        <v>8</v>
      </c>
      <c r="BR2542" s="1">
        <v>8</v>
      </c>
      <c r="BS2542" s="1">
        <v>8</v>
      </c>
      <c r="BT2542" s="1">
        <v>0</v>
      </c>
      <c r="BU2542" s="1" t="str">
        <f>"9:00 AM"</f>
        <v>9:00 AM</v>
      </c>
      <c r="BV2542" s="1" t="str">
        <f>"6:00 PM"</f>
        <v>6:00 PM</v>
      </c>
      <c r="BW2542" s="1" t="s">
        <v>135</v>
      </c>
      <c r="BX2542" s="1">
        <v>1</v>
      </c>
      <c r="BY2542" s="1">
        <v>12</v>
      </c>
      <c r="BZ2542" s="1" t="s">
        <v>112</v>
      </c>
      <c r="CB2542" s="1" t="s">
        <v>22003</v>
      </c>
      <c r="CC2542" s="1" t="s">
        <v>9718</v>
      </c>
      <c r="CD2542" s="1" t="s">
        <v>167</v>
      </c>
      <c r="CE2542" s="1" t="s">
        <v>167</v>
      </c>
      <c r="CF2542" s="1" t="s">
        <v>117</v>
      </c>
      <c r="CG2542" s="1">
        <v>96950</v>
      </c>
      <c r="CH2542" s="3">
        <v>9.08</v>
      </c>
      <c r="CI2542" s="3">
        <v>9.08</v>
      </c>
      <c r="CJ2542" s="3">
        <v>13.62</v>
      </c>
      <c r="CK2542" s="3">
        <v>13.62</v>
      </c>
      <c r="CL2542" s="1" t="s">
        <v>137</v>
      </c>
      <c r="CM2542" s="1" t="s">
        <v>7205</v>
      </c>
      <c r="CN2542" s="1" t="s">
        <v>139</v>
      </c>
      <c r="CP2542" s="1" t="s">
        <v>112</v>
      </c>
      <c r="CQ2542" s="1" t="s">
        <v>111</v>
      </c>
      <c r="CR2542" s="1" t="s">
        <v>111</v>
      </c>
      <c r="CS2542" s="1" t="s">
        <v>111</v>
      </c>
      <c r="CT2542" s="1" t="s">
        <v>111</v>
      </c>
      <c r="CU2542" s="1" t="s">
        <v>111</v>
      </c>
      <c r="CV2542" s="1" t="s">
        <v>138</v>
      </c>
      <c r="CW2542" s="1" t="s">
        <v>2851</v>
      </c>
      <c r="CX2542" s="1">
        <v>16702333600</v>
      </c>
      <c r="CY2542" s="1" t="s">
        <v>9722</v>
      </c>
      <c r="CZ2542" s="1" t="s">
        <v>138</v>
      </c>
      <c r="DA2542" s="1" t="s">
        <v>111</v>
      </c>
      <c r="DB2542" s="1" t="s">
        <v>112</v>
      </c>
    </row>
    <row r="2543" spans="1:111" ht="15.6" customHeight="1" x14ac:dyDescent="0.25">
      <c r="A2543" s="1" t="s">
        <v>22004</v>
      </c>
      <c r="B2543" s="1" t="s">
        <v>238</v>
      </c>
      <c r="C2543" s="2">
        <v>44329.998646874999</v>
      </c>
      <c r="D2543" s="2">
        <v>44375</v>
      </c>
      <c r="E2543" s="1" t="s">
        <v>110</v>
      </c>
      <c r="F2543" s="2">
        <v>44466.833333333336</v>
      </c>
      <c r="G2543" s="1" t="s">
        <v>112</v>
      </c>
      <c r="H2543" s="1" t="s">
        <v>112</v>
      </c>
      <c r="I2543" s="1" t="s">
        <v>112</v>
      </c>
      <c r="J2543" s="1" t="s">
        <v>5132</v>
      </c>
      <c r="L2543" s="1" t="s">
        <v>5133</v>
      </c>
      <c r="M2543" s="1" t="s">
        <v>5133</v>
      </c>
      <c r="N2543" s="1" t="s">
        <v>167</v>
      </c>
      <c r="O2543" s="1" t="s">
        <v>117</v>
      </c>
      <c r="P2543" s="9">
        <v>96950</v>
      </c>
      <c r="Q2543" s="1" t="s">
        <v>118</v>
      </c>
      <c r="S2543" s="1">
        <v>16702346445</v>
      </c>
      <c r="T2543" s="1">
        <v>2263</v>
      </c>
      <c r="U2543" s="1">
        <v>4411</v>
      </c>
      <c r="V2543" s="1" t="s">
        <v>119</v>
      </c>
      <c r="X2543" s="1" t="s">
        <v>953</v>
      </c>
      <c r="Y2543" s="1" t="s">
        <v>3602</v>
      </c>
      <c r="AA2543" s="1" t="s">
        <v>955</v>
      </c>
      <c r="AB2543" s="1" t="s">
        <v>1088</v>
      </c>
      <c r="AC2543" s="1" t="s">
        <v>1088</v>
      </c>
      <c r="AD2543" s="1" t="s">
        <v>167</v>
      </c>
      <c r="AE2543" s="1" t="s">
        <v>117</v>
      </c>
      <c r="AF2543" s="9">
        <v>96950</v>
      </c>
      <c r="AG2543" s="1" t="s">
        <v>118</v>
      </c>
      <c r="AI2543" s="1">
        <v>16702346445</v>
      </c>
      <c r="AJ2543" s="1">
        <v>2263</v>
      </c>
      <c r="AK2543" s="1" t="s">
        <v>956</v>
      </c>
      <c r="BC2543" s="1" t="str">
        <f>"13-2011.01"</f>
        <v>13-2011.01</v>
      </c>
      <c r="BD2543" s="1" t="s">
        <v>932</v>
      </c>
      <c r="BE2543" s="1" t="s">
        <v>15509</v>
      </c>
      <c r="BF2543" s="1" t="s">
        <v>2910</v>
      </c>
      <c r="BG2543" s="1">
        <v>1</v>
      </c>
      <c r="BH2543" s="1">
        <v>1</v>
      </c>
      <c r="BI2543" s="2">
        <v>44468</v>
      </c>
      <c r="BJ2543" s="2">
        <v>44832</v>
      </c>
      <c r="BK2543" s="2">
        <v>44468</v>
      </c>
      <c r="BL2543" s="2">
        <v>44832</v>
      </c>
      <c r="BM2543" s="1">
        <v>35</v>
      </c>
      <c r="BN2543" s="1">
        <v>0</v>
      </c>
      <c r="BO2543" s="1">
        <v>7</v>
      </c>
      <c r="BP2543" s="1">
        <v>7</v>
      </c>
      <c r="BQ2543" s="1">
        <v>7</v>
      </c>
      <c r="BR2543" s="1">
        <v>7</v>
      </c>
      <c r="BS2543" s="1">
        <v>7</v>
      </c>
      <c r="BT2543" s="1">
        <v>0</v>
      </c>
      <c r="BU2543" s="1" t="str">
        <f>"9:00 AM"</f>
        <v>9:00 AM</v>
      </c>
      <c r="BV2543" s="1" t="str">
        <f>"5:00 PM"</f>
        <v>5:00 PM</v>
      </c>
      <c r="BW2543" s="1" t="s">
        <v>193</v>
      </c>
      <c r="BX2543" s="1">
        <v>0</v>
      </c>
      <c r="BY2543" s="1">
        <v>24</v>
      </c>
      <c r="BZ2543" s="1" t="s">
        <v>112</v>
      </c>
      <c r="CB2543" s="4" t="s">
        <v>22005</v>
      </c>
      <c r="CC2543" s="1" t="s">
        <v>5133</v>
      </c>
      <c r="CD2543" s="1" t="s">
        <v>5133</v>
      </c>
      <c r="CE2543" s="1" t="s">
        <v>167</v>
      </c>
      <c r="CF2543" s="1" t="s">
        <v>117</v>
      </c>
      <c r="CG2543" s="1">
        <v>96950</v>
      </c>
      <c r="CH2543" s="3">
        <v>14.85</v>
      </c>
      <c r="CI2543" s="3">
        <v>14.85</v>
      </c>
      <c r="CJ2543" s="3">
        <v>22.28</v>
      </c>
      <c r="CK2543" s="3">
        <v>22.28</v>
      </c>
      <c r="CL2543" s="1" t="s">
        <v>137</v>
      </c>
      <c r="CM2543" s="1" t="s">
        <v>1093</v>
      </c>
      <c r="CN2543" s="1" t="s">
        <v>139</v>
      </c>
      <c r="CP2543" s="1" t="s">
        <v>112</v>
      </c>
      <c r="CQ2543" s="1" t="s">
        <v>111</v>
      </c>
      <c r="CR2543" s="1" t="s">
        <v>112</v>
      </c>
      <c r="CS2543" s="1" t="s">
        <v>111</v>
      </c>
      <c r="CT2543" s="1" t="s">
        <v>138</v>
      </c>
      <c r="CU2543" s="1" t="s">
        <v>111</v>
      </c>
      <c r="CV2543" s="1" t="s">
        <v>138</v>
      </c>
      <c r="CW2543" s="1" t="s">
        <v>138</v>
      </c>
      <c r="CX2543" s="1">
        <v>16702346445</v>
      </c>
      <c r="CY2543" s="1" t="s">
        <v>956</v>
      </c>
      <c r="CZ2543" s="1" t="s">
        <v>138</v>
      </c>
      <c r="DA2543" s="1" t="s">
        <v>111</v>
      </c>
      <c r="DB2543" s="1" t="s">
        <v>112</v>
      </c>
      <c r="DC2543" s="1" t="s">
        <v>3601</v>
      </c>
      <c r="DD2543" s="1" t="s">
        <v>954</v>
      </c>
      <c r="DF2543" s="1" t="s">
        <v>5132</v>
      </c>
      <c r="DG2543" s="1" t="s">
        <v>956</v>
      </c>
    </row>
    <row r="2544" spans="1:111" ht="15.6" customHeight="1" x14ac:dyDescent="0.25">
      <c r="A2544" s="1" t="s">
        <v>22006</v>
      </c>
      <c r="B2544" s="1" t="s">
        <v>238</v>
      </c>
      <c r="C2544" s="2">
        <v>44370.92510266204</v>
      </c>
      <c r="D2544" s="2">
        <v>44413</v>
      </c>
      <c r="E2544" s="1" t="s">
        <v>110</v>
      </c>
      <c r="F2544" s="2">
        <v>44469.833333333336</v>
      </c>
      <c r="G2544" s="1" t="s">
        <v>112</v>
      </c>
      <c r="H2544" s="1" t="s">
        <v>112</v>
      </c>
      <c r="I2544" s="1" t="s">
        <v>112</v>
      </c>
      <c r="J2544" s="1" t="s">
        <v>12530</v>
      </c>
      <c r="K2544" s="1" t="s">
        <v>12531</v>
      </c>
      <c r="L2544" s="1" t="s">
        <v>9507</v>
      </c>
      <c r="N2544" s="1" t="s">
        <v>116</v>
      </c>
      <c r="O2544" s="1" t="s">
        <v>117</v>
      </c>
      <c r="P2544" s="9">
        <v>96950</v>
      </c>
      <c r="Q2544" s="1" t="s">
        <v>118</v>
      </c>
      <c r="S2544" s="1">
        <v>16704836670</v>
      </c>
      <c r="U2544" s="1">
        <v>71329</v>
      </c>
      <c r="V2544" s="1" t="s">
        <v>119</v>
      </c>
      <c r="X2544" s="1" t="s">
        <v>2262</v>
      </c>
      <c r="Y2544" s="1" t="s">
        <v>9509</v>
      </c>
      <c r="AA2544" s="1" t="s">
        <v>245</v>
      </c>
      <c r="AB2544" s="1" t="s">
        <v>9507</v>
      </c>
      <c r="AD2544" s="1" t="s">
        <v>116</v>
      </c>
      <c r="AE2544" s="1" t="s">
        <v>117</v>
      </c>
      <c r="AF2544" s="9">
        <v>96950</v>
      </c>
      <c r="AG2544" s="1" t="s">
        <v>118</v>
      </c>
      <c r="AI2544" s="1">
        <v>16704836670</v>
      </c>
      <c r="AK2544" s="1" t="s">
        <v>620</v>
      </c>
      <c r="AL2544" s="1" t="s">
        <v>125</v>
      </c>
      <c r="AM2544" s="1" t="s">
        <v>621</v>
      </c>
      <c r="AN2544" s="1" t="s">
        <v>622</v>
      </c>
      <c r="AP2544" s="1" t="s">
        <v>1284</v>
      </c>
      <c r="AR2544" s="1" t="s">
        <v>116</v>
      </c>
      <c r="AS2544" s="1" t="s">
        <v>117</v>
      </c>
      <c r="AT2544" s="9">
        <v>96950</v>
      </c>
      <c r="AU2544" s="1" t="s">
        <v>118</v>
      </c>
      <c r="AW2544" s="1">
        <v>16702353403</v>
      </c>
      <c r="AY2544" s="1" t="s">
        <v>1871</v>
      </c>
      <c r="AZ2544" s="1" t="s">
        <v>626</v>
      </c>
      <c r="BC2544" s="1" t="str">
        <f>"39-1011.00"</f>
        <v>39-1011.00</v>
      </c>
      <c r="BD2544" s="1" t="s">
        <v>11408</v>
      </c>
      <c r="BE2544" s="1" t="s">
        <v>13193</v>
      </c>
      <c r="BF2544" s="1" t="s">
        <v>13194</v>
      </c>
      <c r="BG2544" s="1">
        <v>1</v>
      </c>
      <c r="BH2544" s="1">
        <v>1</v>
      </c>
      <c r="BI2544" s="2">
        <v>44471</v>
      </c>
      <c r="BJ2544" s="2">
        <v>44835</v>
      </c>
      <c r="BK2544" s="2">
        <v>44471</v>
      </c>
      <c r="BL2544" s="2">
        <v>44835</v>
      </c>
      <c r="BM2544" s="1">
        <v>35</v>
      </c>
      <c r="BN2544" s="1">
        <v>0</v>
      </c>
      <c r="BO2544" s="1">
        <v>7</v>
      </c>
      <c r="BP2544" s="1">
        <v>7</v>
      </c>
      <c r="BQ2544" s="1">
        <v>7</v>
      </c>
      <c r="BR2544" s="1">
        <v>7</v>
      </c>
      <c r="BS2544" s="1">
        <v>7</v>
      </c>
      <c r="BT2544" s="1">
        <v>0</v>
      </c>
      <c r="BU2544" s="1" t="str">
        <f>"9:00 AM"</f>
        <v>9:00 AM</v>
      </c>
      <c r="BV2544" s="1" t="str">
        <f>"5:00 PM"</f>
        <v>5:00 PM</v>
      </c>
      <c r="BW2544" s="1" t="s">
        <v>135</v>
      </c>
      <c r="BX2544" s="1">
        <v>0</v>
      </c>
      <c r="BY2544" s="1">
        <v>12</v>
      </c>
      <c r="BZ2544" s="1" t="s">
        <v>112</v>
      </c>
      <c r="CB2544" s="1" t="s">
        <v>22007</v>
      </c>
      <c r="CC2544" s="1" t="s">
        <v>12534</v>
      </c>
      <c r="CD2544" s="1" t="s">
        <v>9507</v>
      </c>
      <c r="CE2544" s="1" t="s">
        <v>116</v>
      </c>
      <c r="CF2544" s="1" t="s">
        <v>117</v>
      </c>
      <c r="CG2544" s="1">
        <v>96950</v>
      </c>
      <c r="CH2544" s="3">
        <v>17.2</v>
      </c>
      <c r="CI2544" s="3">
        <v>17.2</v>
      </c>
      <c r="CJ2544" s="3">
        <v>0</v>
      </c>
      <c r="CK2544" s="3">
        <v>0</v>
      </c>
      <c r="CL2544" s="1" t="s">
        <v>137</v>
      </c>
      <c r="CN2544" s="1" t="s">
        <v>139</v>
      </c>
      <c r="CP2544" s="1" t="s">
        <v>112</v>
      </c>
      <c r="CQ2544" s="1" t="s">
        <v>111</v>
      </c>
      <c r="CR2544" s="1" t="s">
        <v>112</v>
      </c>
      <c r="CS2544" s="1" t="s">
        <v>112</v>
      </c>
      <c r="CT2544" s="1" t="s">
        <v>138</v>
      </c>
      <c r="CU2544" s="1" t="s">
        <v>111</v>
      </c>
      <c r="CV2544" s="1" t="s">
        <v>138</v>
      </c>
      <c r="CW2544" s="1" t="s">
        <v>631</v>
      </c>
      <c r="CX2544" s="1">
        <v>16704836670</v>
      </c>
      <c r="CY2544" s="1" t="s">
        <v>620</v>
      </c>
      <c r="CZ2544" s="1" t="s">
        <v>138</v>
      </c>
      <c r="DA2544" s="1" t="s">
        <v>111</v>
      </c>
      <c r="DB2544" s="1" t="s">
        <v>112</v>
      </c>
    </row>
    <row r="2545" spans="1:111" ht="15.6" customHeight="1" x14ac:dyDescent="0.25">
      <c r="A2545" s="1" t="s">
        <v>22008</v>
      </c>
      <c r="B2545" s="1" t="s">
        <v>238</v>
      </c>
      <c r="C2545" s="2">
        <v>44376.38905810185</v>
      </c>
      <c r="D2545" s="2">
        <v>44419</v>
      </c>
      <c r="E2545" s="1" t="s">
        <v>180</v>
      </c>
      <c r="G2545" s="1" t="s">
        <v>111</v>
      </c>
      <c r="H2545" s="1" t="s">
        <v>111</v>
      </c>
      <c r="I2545" s="1" t="s">
        <v>112</v>
      </c>
      <c r="J2545" s="1" t="s">
        <v>924</v>
      </c>
      <c r="K2545" s="1" t="s">
        <v>3262</v>
      </c>
      <c r="L2545" s="1" t="s">
        <v>3263</v>
      </c>
      <c r="M2545" s="1" t="s">
        <v>3264</v>
      </c>
      <c r="N2545" s="1" t="s">
        <v>167</v>
      </c>
      <c r="O2545" s="1" t="s">
        <v>117</v>
      </c>
      <c r="P2545" s="9">
        <v>96950</v>
      </c>
      <c r="Q2545" s="1" t="s">
        <v>118</v>
      </c>
      <c r="R2545" s="1" t="s">
        <v>168</v>
      </c>
      <c r="S2545" s="1">
        <v>16702341071</v>
      </c>
      <c r="U2545" s="1">
        <v>56132</v>
      </c>
      <c r="V2545" s="1" t="s">
        <v>119</v>
      </c>
      <c r="X2545" s="1" t="s">
        <v>928</v>
      </c>
      <c r="Y2545" s="1" t="s">
        <v>3265</v>
      </c>
      <c r="Z2545" s="1" t="s">
        <v>930</v>
      </c>
      <c r="AA2545" s="1" t="s">
        <v>528</v>
      </c>
      <c r="AB2545" s="1" t="s">
        <v>3263</v>
      </c>
      <c r="AC2545" s="1" t="s">
        <v>3264</v>
      </c>
      <c r="AD2545" s="1" t="s">
        <v>167</v>
      </c>
      <c r="AE2545" s="1" t="s">
        <v>117</v>
      </c>
      <c r="AF2545" s="9">
        <v>96950</v>
      </c>
      <c r="AG2545" s="1" t="s">
        <v>118</v>
      </c>
      <c r="AH2545" s="1" t="s">
        <v>168</v>
      </c>
      <c r="AI2545" s="1">
        <v>16702854403</v>
      </c>
      <c r="AK2545" s="1" t="s">
        <v>931</v>
      </c>
      <c r="BC2545" s="1" t="str">
        <f>"49-9071.00"</f>
        <v>49-9071.00</v>
      </c>
      <c r="BD2545" s="1" t="s">
        <v>214</v>
      </c>
      <c r="BE2545" s="1" t="s">
        <v>22009</v>
      </c>
      <c r="BF2545" s="1" t="s">
        <v>1293</v>
      </c>
      <c r="BG2545" s="1">
        <v>25</v>
      </c>
      <c r="BH2545" s="1">
        <v>25</v>
      </c>
      <c r="BI2545" s="2">
        <v>44470</v>
      </c>
      <c r="BJ2545" s="2">
        <v>44834</v>
      </c>
      <c r="BK2545" s="2">
        <v>44470</v>
      </c>
      <c r="BL2545" s="2">
        <v>44834</v>
      </c>
      <c r="BM2545" s="1">
        <v>40</v>
      </c>
      <c r="BN2545" s="1">
        <v>0</v>
      </c>
      <c r="BO2545" s="1">
        <v>8</v>
      </c>
      <c r="BP2545" s="1">
        <v>8</v>
      </c>
      <c r="BQ2545" s="1">
        <v>8</v>
      </c>
      <c r="BR2545" s="1">
        <v>8</v>
      </c>
      <c r="BS2545" s="1">
        <v>8</v>
      </c>
      <c r="BT2545" s="1">
        <v>0</v>
      </c>
      <c r="BU2545" s="1" t="str">
        <f>"8:00 AM"</f>
        <v>8:00 AM</v>
      </c>
      <c r="BV2545" s="1" t="str">
        <f>"5:00 PM"</f>
        <v>5:00 PM</v>
      </c>
      <c r="BW2545" s="1" t="s">
        <v>135</v>
      </c>
      <c r="BX2545" s="1">
        <v>0</v>
      </c>
      <c r="BY2545" s="1">
        <v>12</v>
      </c>
      <c r="BZ2545" s="1" t="s">
        <v>112</v>
      </c>
      <c r="CB2545" s="4" t="s">
        <v>22010</v>
      </c>
      <c r="CC2545" s="1" t="s">
        <v>3263</v>
      </c>
      <c r="CD2545" s="1" t="s">
        <v>3264</v>
      </c>
      <c r="CE2545" s="1" t="s">
        <v>167</v>
      </c>
      <c r="CF2545" s="1" t="s">
        <v>117</v>
      </c>
      <c r="CG2545" s="1">
        <v>96950</v>
      </c>
      <c r="CH2545" s="3">
        <v>8.7100000000000009</v>
      </c>
      <c r="CI2545" s="3">
        <v>8.7100000000000009</v>
      </c>
      <c r="CJ2545" s="3">
        <v>13.06</v>
      </c>
      <c r="CK2545" s="3">
        <v>13.06</v>
      </c>
      <c r="CL2545" s="1" t="s">
        <v>137</v>
      </c>
      <c r="CM2545" s="1" t="s">
        <v>4106</v>
      </c>
      <c r="CN2545" s="1" t="s">
        <v>139</v>
      </c>
      <c r="CP2545" s="1" t="s">
        <v>112</v>
      </c>
      <c r="CQ2545" s="1" t="s">
        <v>111</v>
      </c>
      <c r="CR2545" s="1" t="s">
        <v>111</v>
      </c>
      <c r="CS2545" s="1" t="s">
        <v>111</v>
      </c>
      <c r="CT2545" s="1" t="s">
        <v>138</v>
      </c>
      <c r="CU2545" s="1" t="s">
        <v>111</v>
      </c>
      <c r="CV2545" s="1" t="s">
        <v>111</v>
      </c>
      <c r="CW2545" s="1" t="s">
        <v>3269</v>
      </c>
      <c r="CX2545" s="1">
        <v>16702341071</v>
      </c>
      <c r="CY2545" s="1" t="s">
        <v>931</v>
      </c>
      <c r="CZ2545" s="1" t="s">
        <v>380</v>
      </c>
      <c r="DA2545" s="1" t="s">
        <v>111</v>
      </c>
      <c r="DB2545" s="1" t="s">
        <v>112</v>
      </c>
    </row>
    <row r="2546" spans="1:111" ht="15.6" customHeight="1" x14ac:dyDescent="0.25">
      <c r="A2546" s="1" t="s">
        <v>22011</v>
      </c>
      <c r="B2546" s="1" t="s">
        <v>238</v>
      </c>
      <c r="C2546" s="2">
        <v>44350.887313194442</v>
      </c>
      <c r="D2546" s="2">
        <v>44391</v>
      </c>
      <c r="E2546" s="1" t="s">
        <v>180</v>
      </c>
      <c r="G2546" s="1" t="s">
        <v>112</v>
      </c>
      <c r="H2546" s="1" t="s">
        <v>112</v>
      </c>
      <c r="I2546" s="1" t="s">
        <v>112</v>
      </c>
      <c r="J2546" s="1" t="s">
        <v>1194</v>
      </c>
      <c r="K2546" s="1" t="s">
        <v>1195</v>
      </c>
      <c r="L2546" s="1" t="s">
        <v>1196</v>
      </c>
      <c r="M2546" s="1" t="s">
        <v>157</v>
      </c>
      <c r="N2546" s="1" t="s">
        <v>1197</v>
      </c>
      <c r="O2546" s="1" t="s">
        <v>117</v>
      </c>
      <c r="P2546" s="9">
        <v>96950</v>
      </c>
      <c r="Q2546" s="1" t="s">
        <v>118</v>
      </c>
      <c r="R2546" s="1" t="s">
        <v>138</v>
      </c>
      <c r="S2546" s="1">
        <v>16702339995</v>
      </c>
      <c r="U2546" s="1">
        <v>72251</v>
      </c>
      <c r="V2546" s="1" t="s">
        <v>119</v>
      </c>
      <c r="X2546" s="1" t="s">
        <v>5066</v>
      </c>
      <c r="Y2546" s="1" t="s">
        <v>1198</v>
      </c>
      <c r="AA2546" s="1" t="s">
        <v>373</v>
      </c>
      <c r="AB2546" s="1" t="s">
        <v>1196</v>
      </c>
      <c r="AC2546" s="1" t="s">
        <v>116</v>
      </c>
      <c r="AD2546" s="1" t="s">
        <v>1197</v>
      </c>
      <c r="AE2546" s="1" t="s">
        <v>117</v>
      </c>
      <c r="AF2546" s="9">
        <v>96950</v>
      </c>
      <c r="AG2546" s="1" t="s">
        <v>118</v>
      </c>
      <c r="AH2546" s="1" t="s">
        <v>138</v>
      </c>
      <c r="AI2546" s="1">
        <v>16702339995</v>
      </c>
      <c r="AK2546" s="1" t="s">
        <v>1199</v>
      </c>
      <c r="BC2546" s="1" t="str">
        <f>"35-2014.00"</f>
        <v>35-2014.00</v>
      </c>
      <c r="BD2546" s="1" t="s">
        <v>152</v>
      </c>
      <c r="BE2546" s="1" t="s">
        <v>5067</v>
      </c>
      <c r="BF2546" s="1" t="s">
        <v>154</v>
      </c>
      <c r="BG2546" s="1">
        <v>2</v>
      </c>
      <c r="BH2546" s="1">
        <v>2</v>
      </c>
      <c r="BI2546" s="2">
        <v>44470</v>
      </c>
      <c r="BJ2546" s="2">
        <v>44834</v>
      </c>
      <c r="BK2546" s="2">
        <v>44470</v>
      </c>
      <c r="BL2546" s="2">
        <v>44834</v>
      </c>
      <c r="BM2546" s="1">
        <v>40</v>
      </c>
      <c r="BN2546" s="1">
        <v>6</v>
      </c>
      <c r="BO2546" s="1">
        <v>4</v>
      </c>
      <c r="BP2546" s="1">
        <v>6</v>
      </c>
      <c r="BQ2546" s="1">
        <v>6</v>
      </c>
      <c r="BR2546" s="1">
        <v>6</v>
      </c>
      <c r="BS2546" s="1">
        <v>6</v>
      </c>
      <c r="BT2546" s="1">
        <v>6</v>
      </c>
      <c r="BU2546" s="1" t="str">
        <f>"10:30 AM"</f>
        <v>10:30 AM</v>
      </c>
      <c r="BV2546" s="1" t="str">
        <f>"9:00 PM"</f>
        <v>9:00 PM</v>
      </c>
      <c r="BW2546" s="1" t="s">
        <v>135</v>
      </c>
      <c r="BX2546" s="1">
        <v>0</v>
      </c>
      <c r="BY2546" s="1">
        <v>12</v>
      </c>
      <c r="BZ2546" s="1" t="s">
        <v>112</v>
      </c>
      <c r="CB2546" s="1" t="s">
        <v>5068</v>
      </c>
      <c r="CC2546" s="1" t="s">
        <v>1196</v>
      </c>
      <c r="CD2546" s="1" t="s">
        <v>116</v>
      </c>
      <c r="CE2546" s="1" t="s">
        <v>1197</v>
      </c>
      <c r="CF2546" s="1" t="s">
        <v>117</v>
      </c>
      <c r="CG2546" s="1">
        <v>96950</v>
      </c>
      <c r="CH2546" s="3">
        <v>8.68</v>
      </c>
      <c r="CI2546" s="3">
        <v>8.68</v>
      </c>
      <c r="CJ2546" s="3">
        <v>0</v>
      </c>
      <c r="CK2546" s="3">
        <v>0</v>
      </c>
      <c r="CL2546" s="1" t="s">
        <v>137</v>
      </c>
      <c r="CM2546" s="1" t="s">
        <v>138</v>
      </c>
      <c r="CN2546" s="1" t="s">
        <v>139</v>
      </c>
      <c r="CP2546" s="1" t="s">
        <v>112</v>
      </c>
      <c r="CQ2546" s="1" t="s">
        <v>111</v>
      </c>
      <c r="CR2546" s="1" t="s">
        <v>112</v>
      </c>
      <c r="CS2546" s="1" t="s">
        <v>112</v>
      </c>
      <c r="CT2546" s="1" t="s">
        <v>138</v>
      </c>
      <c r="CU2546" s="1" t="s">
        <v>111</v>
      </c>
      <c r="CV2546" s="1" t="s">
        <v>138</v>
      </c>
      <c r="CW2546" s="1" t="s">
        <v>138</v>
      </c>
      <c r="CX2546" s="1">
        <v>16702856134</v>
      </c>
      <c r="CY2546" s="1" t="s">
        <v>1199</v>
      </c>
      <c r="CZ2546" s="1" t="s">
        <v>138</v>
      </c>
      <c r="DA2546" s="1" t="s">
        <v>111</v>
      </c>
      <c r="DB2546" s="1" t="s">
        <v>112</v>
      </c>
    </row>
    <row r="2547" spans="1:111" ht="15.6" customHeight="1" x14ac:dyDescent="0.25">
      <c r="A2547" s="1" t="s">
        <v>22012</v>
      </c>
      <c r="B2547" s="1" t="s">
        <v>238</v>
      </c>
      <c r="C2547" s="2">
        <v>44359.027062731482</v>
      </c>
      <c r="D2547" s="2">
        <v>44405</v>
      </c>
      <c r="E2547" s="1" t="s">
        <v>110</v>
      </c>
      <c r="F2547" s="2">
        <v>44468.833333333336</v>
      </c>
      <c r="G2547" s="1" t="s">
        <v>111</v>
      </c>
      <c r="H2547" s="1" t="s">
        <v>112</v>
      </c>
      <c r="I2547" s="1" t="s">
        <v>112</v>
      </c>
      <c r="J2547" s="1" t="s">
        <v>7157</v>
      </c>
      <c r="K2547" s="1" t="s">
        <v>7158</v>
      </c>
      <c r="L2547" s="1" t="s">
        <v>7159</v>
      </c>
      <c r="M2547" s="1" t="s">
        <v>7160</v>
      </c>
      <c r="N2547" s="1" t="s">
        <v>116</v>
      </c>
      <c r="O2547" s="1" t="s">
        <v>117</v>
      </c>
      <c r="P2547" s="9">
        <v>96950</v>
      </c>
      <c r="Q2547" s="1" t="s">
        <v>118</v>
      </c>
      <c r="R2547" s="1" t="s">
        <v>138</v>
      </c>
      <c r="S2547" s="1">
        <v>16702354655</v>
      </c>
      <c r="U2547" s="1">
        <v>62441</v>
      </c>
      <c r="V2547" s="1" t="s">
        <v>119</v>
      </c>
      <c r="X2547" s="1" t="s">
        <v>7161</v>
      </c>
      <c r="Y2547" s="1" t="s">
        <v>7162</v>
      </c>
      <c r="Z2547" s="1" t="s">
        <v>7163</v>
      </c>
      <c r="AA2547" s="1" t="s">
        <v>7164</v>
      </c>
      <c r="AB2547" s="1" t="s">
        <v>7165</v>
      </c>
      <c r="AC2547" s="1" t="s">
        <v>7160</v>
      </c>
      <c r="AD2547" s="1" t="s">
        <v>116</v>
      </c>
      <c r="AE2547" s="1" t="s">
        <v>117</v>
      </c>
      <c r="AF2547" s="9">
        <v>96950</v>
      </c>
      <c r="AG2547" s="1" t="s">
        <v>118</v>
      </c>
      <c r="AH2547" s="1" t="s">
        <v>138</v>
      </c>
      <c r="AI2547" s="1">
        <v>16702354655</v>
      </c>
      <c r="AK2547" s="1" t="s">
        <v>7166</v>
      </c>
      <c r="BC2547" s="1" t="str">
        <f>"39-9011.00"</f>
        <v>39-9011.00</v>
      </c>
      <c r="BD2547" s="1" t="s">
        <v>1448</v>
      </c>
      <c r="BE2547" s="1" t="s">
        <v>7167</v>
      </c>
      <c r="BF2547" s="1" t="s">
        <v>7168</v>
      </c>
      <c r="BG2547" s="1">
        <v>1</v>
      </c>
      <c r="BH2547" s="1">
        <v>1</v>
      </c>
      <c r="BI2547" s="2">
        <v>44470</v>
      </c>
      <c r="BJ2547" s="2">
        <v>45565</v>
      </c>
      <c r="BK2547" s="2">
        <v>44470</v>
      </c>
      <c r="BL2547" s="2">
        <v>45565</v>
      </c>
      <c r="BM2547" s="1">
        <v>35</v>
      </c>
      <c r="BN2547" s="1">
        <v>0</v>
      </c>
      <c r="BO2547" s="1">
        <v>7</v>
      </c>
      <c r="BP2547" s="1">
        <v>7</v>
      </c>
      <c r="BQ2547" s="1">
        <v>7</v>
      </c>
      <c r="BR2547" s="1">
        <v>7</v>
      </c>
      <c r="BS2547" s="1">
        <v>7</v>
      </c>
      <c r="BT2547" s="1">
        <v>0</v>
      </c>
      <c r="BU2547" s="1" t="str">
        <f>"8:00 AM"</f>
        <v>8:00 AM</v>
      </c>
      <c r="BV2547" s="1" t="str">
        <f>"4:00 PM"</f>
        <v>4:00 PM</v>
      </c>
      <c r="BW2547" s="1" t="s">
        <v>135</v>
      </c>
      <c r="BX2547" s="1">
        <v>0</v>
      </c>
      <c r="BY2547" s="1">
        <v>6</v>
      </c>
      <c r="BZ2547" s="1" t="s">
        <v>112</v>
      </c>
      <c r="CB2547" s="1" t="s">
        <v>7169</v>
      </c>
      <c r="CC2547" s="1" t="s">
        <v>7170</v>
      </c>
      <c r="CD2547" s="1" t="s">
        <v>7171</v>
      </c>
      <c r="CE2547" s="1" t="s">
        <v>167</v>
      </c>
      <c r="CF2547" s="1" t="s">
        <v>117</v>
      </c>
      <c r="CG2547" s="1">
        <v>96950</v>
      </c>
      <c r="CH2547" s="3">
        <v>7.5</v>
      </c>
      <c r="CI2547" s="3">
        <v>8.5</v>
      </c>
      <c r="CJ2547" s="3">
        <v>11.25</v>
      </c>
      <c r="CK2547" s="3">
        <v>12.75</v>
      </c>
      <c r="CL2547" s="1" t="s">
        <v>137</v>
      </c>
      <c r="CN2547" s="1" t="s">
        <v>139</v>
      </c>
      <c r="CP2547" s="1" t="s">
        <v>112</v>
      </c>
      <c r="CQ2547" s="1" t="s">
        <v>111</v>
      </c>
      <c r="CR2547" s="1" t="s">
        <v>112</v>
      </c>
      <c r="CS2547" s="1" t="s">
        <v>111</v>
      </c>
      <c r="CT2547" s="1" t="s">
        <v>138</v>
      </c>
      <c r="CU2547" s="1" t="s">
        <v>111</v>
      </c>
      <c r="CV2547" s="1" t="s">
        <v>138</v>
      </c>
      <c r="CW2547" s="1" t="s">
        <v>22013</v>
      </c>
      <c r="CX2547" s="1">
        <v>16702354655</v>
      </c>
      <c r="CY2547" s="1" t="s">
        <v>7166</v>
      </c>
      <c r="CZ2547" s="1" t="s">
        <v>138</v>
      </c>
      <c r="DA2547" s="1" t="s">
        <v>111</v>
      </c>
      <c r="DB2547" s="1" t="s">
        <v>112</v>
      </c>
    </row>
    <row r="2548" spans="1:111" ht="15.6" customHeight="1" x14ac:dyDescent="0.25">
      <c r="A2548" s="1" t="s">
        <v>22014</v>
      </c>
      <c r="B2548" s="1" t="s">
        <v>238</v>
      </c>
      <c r="C2548" s="2">
        <v>44344.940064236114</v>
      </c>
      <c r="D2548" s="2">
        <v>44389</v>
      </c>
      <c r="E2548" s="1" t="s">
        <v>110</v>
      </c>
      <c r="F2548" s="2">
        <v>44468.833333333336</v>
      </c>
      <c r="G2548" s="1" t="s">
        <v>112</v>
      </c>
      <c r="H2548" s="1" t="s">
        <v>112</v>
      </c>
      <c r="I2548" s="1" t="s">
        <v>112</v>
      </c>
      <c r="J2548" s="1" t="s">
        <v>8560</v>
      </c>
      <c r="K2548" s="1" t="s">
        <v>8561</v>
      </c>
      <c r="L2548" s="1" t="s">
        <v>8562</v>
      </c>
      <c r="M2548" s="1" t="s">
        <v>8563</v>
      </c>
      <c r="N2548" s="1" t="s">
        <v>167</v>
      </c>
      <c r="O2548" s="1" t="s">
        <v>117</v>
      </c>
      <c r="P2548" s="9">
        <v>96950</v>
      </c>
      <c r="Q2548" s="1" t="s">
        <v>118</v>
      </c>
      <c r="R2548" s="1" t="s">
        <v>138</v>
      </c>
      <c r="S2548" s="1">
        <v>16702882288</v>
      </c>
      <c r="T2548" s="1">
        <v>106</v>
      </c>
      <c r="U2548" s="1">
        <v>44413</v>
      </c>
      <c r="V2548" s="1" t="s">
        <v>119</v>
      </c>
      <c r="X2548" s="1" t="s">
        <v>8564</v>
      </c>
      <c r="Y2548" s="1" t="s">
        <v>3363</v>
      </c>
      <c r="Z2548" s="1" t="s">
        <v>138</v>
      </c>
      <c r="AA2548" s="1" t="s">
        <v>8565</v>
      </c>
      <c r="AB2548" s="1" t="s">
        <v>8562</v>
      </c>
      <c r="AC2548" s="1" t="s">
        <v>8563</v>
      </c>
      <c r="AD2548" s="1" t="s">
        <v>167</v>
      </c>
      <c r="AE2548" s="1" t="s">
        <v>117</v>
      </c>
      <c r="AF2548" s="9">
        <v>96950</v>
      </c>
      <c r="AG2548" s="1" t="s">
        <v>118</v>
      </c>
      <c r="AH2548" s="1" t="s">
        <v>138</v>
      </c>
      <c r="AI2548" s="1">
        <v>16702882288</v>
      </c>
      <c r="AJ2548" s="1">
        <v>106</v>
      </c>
      <c r="AK2548" s="1" t="s">
        <v>8566</v>
      </c>
      <c r="BC2548" s="1" t="str">
        <f>"35-2011.00"</f>
        <v>35-2011.00</v>
      </c>
      <c r="BD2548" s="1" t="s">
        <v>265</v>
      </c>
      <c r="BE2548" s="1" t="s">
        <v>8567</v>
      </c>
      <c r="BF2548" s="1" t="s">
        <v>8568</v>
      </c>
      <c r="BG2548" s="1">
        <v>1</v>
      </c>
      <c r="BH2548" s="1">
        <v>1</v>
      </c>
      <c r="BI2548" s="2">
        <v>44470</v>
      </c>
      <c r="BJ2548" s="2">
        <v>44834</v>
      </c>
      <c r="BK2548" s="2">
        <v>44470</v>
      </c>
      <c r="BL2548" s="2">
        <v>44834</v>
      </c>
      <c r="BM2548" s="1">
        <v>40</v>
      </c>
      <c r="BN2548" s="1">
        <v>4</v>
      </c>
      <c r="BO2548" s="1">
        <v>6</v>
      </c>
      <c r="BP2548" s="1">
        <v>6</v>
      </c>
      <c r="BQ2548" s="1">
        <v>6</v>
      </c>
      <c r="BR2548" s="1">
        <v>6</v>
      </c>
      <c r="BS2548" s="1">
        <v>6</v>
      </c>
      <c r="BT2548" s="1">
        <v>6</v>
      </c>
      <c r="BU2548" s="1" t="str">
        <f>"7:00 AM"</f>
        <v>7:00 AM</v>
      </c>
      <c r="BV2548" s="1" t="str">
        <f>"6:00 PM"</f>
        <v>6:00 PM</v>
      </c>
      <c r="BW2548" s="1" t="s">
        <v>230</v>
      </c>
      <c r="BX2548" s="1">
        <v>0</v>
      </c>
      <c r="BY2548" s="1">
        <v>3</v>
      </c>
      <c r="BZ2548" s="1" t="s">
        <v>112</v>
      </c>
      <c r="CB2548" s="1" t="s">
        <v>22015</v>
      </c>
      <c r="CC2548" s="1" t="s">
        <v>8562</v>
      </c>
      <c r="CD2548" s="1" t="s">
        <v>8563</v>
      </c>
      <c r="CE2548" s="1" t="s">
        <v>167</v>
      </c>
      <c r="CF2548" s="1" t="s">
        <v>117</v>
      </c>
      <c r="CG2548" s="1">
        <v>96950</v>
      </c>
      <c r="CH2548" s="3">
        <v>8.81</v>
      </c>
      <c r="CI2548" s="3">
        <v>8.82</v>
      </c>
      <c r="CJ2548" s="3">
        <v>13.21</v>
      </c>
      <c r="CK2548" s="3">
        <v>13.23</v>
      </c>
      <c r="CL2548" s="1" t="s">
        <v>137</v>
      </c>
      <c r="CM2548" s="1" t="s">
        <v>138</v>
      </c>
      <c r="CN2548" s="1" t="s">
        <v>139</v>
      </c>
      <c r="CP2548" s="1" t="s">
        <v>112</v>
      </c>
      <c r="CQ2548" s="1" t="s">
        <v>111</v>
      </c>
      <c r="CR2548" s="1" t="s">
        <v>112</v>
      </c>
      <c r="CS2548" s="1" t="s">
        <v>111</v>
      </c>
      <c r="CT2548" s="1" t="s">
        <v>138</v>
      </c>
      <c r="CU2548" s="1" t="s">
        <v>111</v>
      </c>
      <c r="CV2548" s="1" t="s">
        <v>138</v>
      </c>
      <c r="CW2548" s="1" t="s">
        <v>10994</v>
      </c>
      <c r="CX2548" s="1">
        <v>16702882288</v>
      </c>
      <c r="CY2548" s="1" t="s">
        <v>8566</v>
      </c>
      <c r="CZ2548" s="1" t="s">
        <v>138</v>
      </c>
      <c r="DA2548" s="1" t="s">
        <v>111</v>
      </c>
      <c r="DB2548" s="1" t="s">
        <v>112</v>
      </c>
    </row>
    <row r="2549" spans="1:111" ht="15.6" customHeight="1" x14ac:dyDescent="0.25">
      <c r="A2549" s="1" t="s">
        <v>22016</v>
      </c>
      <c r="B2549" s="1" t="s">
        <v>238</v>
      </c>
      <c r="C2549" s="2">
        <v>44359.375197453701</v>
      </c>
      <c r="D2549" s="2">
        <v>44400</v>
      </c>
      <c r="E2549" s="1" t="s">
        <v>110</v>
      </c>
      <c r="F2549" s="2">
        <v>44468.833333333336</v>
      </c>
      <c r="G2549" s="1" t="s">
        <v>112</v>
      </c>
      <c r="H2549" s="1" t="s">
        <v>112</v>
      </c>
      <c r="I2549" s="1" t="s">
        <v>112</v>
      </c>
      <c r="J2549" s="1" t="s">
        <v>20351</v>
      </c>
      <c r="K2549" s="1" t="s">
        <v>22017</v>
      </c>
      <c r="L2549" s="1" t="s">
        <v>818</v>
      </c>
      <c r="M2549" s="1" t="s">
        <v>138</v>
      </c>
      <c r="N2549" s="1" t="s">
        <v>116</v>
      </c>
      <c r="O2549" s="1" t="s">
        <v>117</v>
      </c>
      <c r="P2549" s="9">
        <v>96950</v>
      </c>
      <c r="Q2549" s="1" t="s">
        <v>118</v>
      </c>
      <c r="S2549" s="1">
        <v>16702341858</v>
      </c>
      <c r="U2549" s="1">
        <v>812111</v>
      </c>
      <c r="V2549" s="1" t="s">
        <v>119</v>
      </c>
      <c r="X2549" s="1" t="s">
        <v>2952</v>
      </c>
      <c r="Y2549" s="1" t="s">
        <v>20353</v>
      </c>
      <c r="AA2549" s="1" t="s">
        <v>973</v>
      </c>
      <c r="AB2549" s="1" t="s">
        <v>818</v>
      </c>
      <c r="AC2549" s="1" t="s">
        <v>138</v>
      </c>
      <c r="AD2549" s="1" t="s">
        <v>116</v>
      </c>
      <c r="AE2549" s="1" t="s">
        <v>117</v>
      </c>
      <c r="AF2549" s="9">
        <v>96950</v>
      </c>
      <c r="AG2549" s="1" t="s">
        <v>118</v>
      </c>
      <c r="AI2549" s="1">
        <v>16702341858</v>
      </c>
      <c r="AK2549" s="1" t="s">
        <v>20354</v>
      </c>
      <c r="BC2549" s="1" t="str">
        <f>"39-5012.00"</f>
        <v>39-5012.00</v>
      </c>
      <c r="BD2549" s="1" t="s">
        <v>1831</v>
      </c>
      <c r="BE2549" s="1" t="s">
        <v>22018</v>
      </c>
      <c r="BF2549" s="1" t="s">
        <v>22019</v>
      </c>
      <c r="BG2549" s="1">
        <v>2</v>
      </c>
      <c r="BH2549" s="1">
        <v>2</v>
      </c>
      <c r="BI2549" s="2">
        <v>44470</v>
      </c>
      <c r="BJ2549" s="2">
        <v>44834</v>
      </c>
      <c r="BK2549" s="2">
        <v>44470</v>
      </c>
      <c r="BL2549" s="2">
        <v>44834</v>
      </c>
      <c r="BM2549" s="1">
        <v>40</v>
      </c>
      <c r="BN2549" s="1">
        <v>0</v>
      </c>
      <c r="BO2549" s="1">
        <v>8</v>
      </c>
      <c r="BP2549" s="1">
        <v>8</v>
      </c>
      <c r="BQ2549" s="1">
        <v>8</v>
      </c>
      <c r="BR2549" s="1">
        <v>8</v>
      </c>
      <c r="BS2549" s="1">
        <v>8</v>
      </c>
      <c r="BT2549" s="1">
        <v>0</v>
      </c>
      <c r="BU2549" s="1" t="str">
        <f>"8:00 AM"</f>
        <v>8:00 AM</v>
      </c>
      <c r="BV2549" s="1" t="str">
        <f>"5:00 PM"</f>
        <v>5:00 PM</v>
      </c>
      <c r="BW2549" s="1" t="s">
        <v>230</v>
      </c>
      <c r="BX2549" s="1">
        <v>0</v>
      </c>
      <c r="BY2549" s="1">
        <v>24</v>
      </c>
      <c r="BZ2549" s="1" t="s">
        <v>112</v>
      </c>
      <c r="CB2549" s="1" t="s">
        <v>22020</v>
      </c>
      <c r="CC2549" s="1" t="s">
        <v>818</v>
      </c>
      <c r="CD2549" s="1" t="s">
        <v>168</v>
      </c>
      <c r="CE2549" s="1" t="s">
        <v>738</v>
      </c>
      <c r="CF2549" s="1" t="s">
        <v>117</v>
      </c>
      <c r="CG2549" s="1">
        <v>96950</v>
      </c>
      <c r="CH2549" s="3">
        <v>8.08</v>
      </c>
      <c r="CI2549" s="3">
        <v>8.08</v>
      </c>
      <c r="CJ2549" s="3">
        <v>12.12</v>
      </c>
      <c r="CK2549" s="3">
        <v>12.12</v>
      </c>
      <c r="CL2549" s="1" t="s">
        <v>137</v>
      </c>
      <c r="CM2549" s="1" t="s">
        <v>138</v>
      </c>
      <c r="CN2549" s="1" t="s">
        <v>139</v>
      </c>
      <c r="CP2549" s="1" t="s">
        <v>112</v>
      </c>
      <c r="CQ2549" s="1" t="s">
        <v>111</v>
      </c>
      <c r="CR2549" s="1" t="s">
        <v>112</v>
      </c>
      <c r="CS2549" s="1" t="s">
        <v>111</v>
      </c>
      <c r="CT2549" s="1" t="s">
        <v>138</v>
      </c>
      <c r="CU2549" s="1" t="s">
        <v>111</v>
      </c>
      <c r="CV2549" s="1" t="s">
        <v>138</v>
      </c>
      <c r="CW2549" s="1" t="s">
        <v>1620</v>
      </c>
      <c r="CX2549" s="1">
        <v>16702341858</v>
      </c>
      <c r="CY2549" s="1" t="s">
        <v>20354</v>
      </c>
      <c r="CZ2549" s="1" t="s">
        <v>138</v>
      </c>
      <c r="DA2549" s="1" t="s">
        <v>111</v>
      </c>
      <c r="DB2549" s="1" t="s">
        <v>112</v>
      </c>
    </row>
    <row r="2550" spans="1:111" ht="15.6" customHeight="1" x14ac:dyDescent="0.25">
      <c r="A2550" s="1" t="s">
        <v>22022</v>
      </c>
      <c r="B2550" s="1" t="s">
        <v>238</v>
      </c>
      <c r="C2550" s="2">
        <v>44349.228736574078</v>
      </c>
      <c r="D2550" s="2">
        <v>44393</v>
      </c>
      <c r="E2550" s="1" t="s">
        <v>110</v>
      </c>
      <c r="F2550" s="2">
        <v>44468.833333333336</v>
      </c>
      <c r="G2550" s="1" t="s">
        <v>112</v>
      </c>
      <c r="H2550" s="1" t="s">
        <v>112</v>
      </c>
      <c r="I2550" s="1" t="s">
        <v>112</v>
      </c>
      <c r="J2550" s="1" t="s">
        <v>4637</v>
      </c>
      <c r="K2550" s="1" t="s">
        <v>5727</v>
      </c>
      <c r="L2550" s="1" t="s">
        <v>4639</v>
      </c>
      <c r="M2550" s="1" t="s">
        <v>5728</v>
      </c>
      <c r="N2550" s="1" t="s">
        <v>167</v>
      </c>
      <c r="O2550" s="1" t="s">
        <v>117</v>
      </c>
      <c r="P2550" s="9">
        <v>96950</v>
      </c>
      <c r="Q2550" s="1" t="s">
        <v>118</v>
      </c>
      <c r="R2550" s="1" t="s">
        <v>138</v>
      </c>
      <c r="S2550" s="1">
        <v>16702356129</v>
      </c>
      <c r="U2550" s="1">
        <v>812112</v>
      </c>
      <c r="V2550" s="1" t="s">
        <v>119</v>
      </c>
      <c r="X2550" s="1" t="s">
        <v>4640</v>
      </c>
      <c r="Y2550" s="1" t="s">
        <v>4641</v>
      </c>
      <c r="Z2550" s="1" t="s">
        <v>4642</v>
      </c>
      <c r="AA2550" s="1" t="s">
        <v>964</v>
      </c>
      <c r="AB2550" s="1" t="s">
        <v>4639</v>
      </c>
      <c r="AC2550" s="1" t="s">
        <v>5728</v>
      </c>
      <c r="AD2550" s="1" t="s">
        <v>167</v>
      </c>
      <c r="AE2550" s="1" t="s">
        <v>117</v>
      </c>
      <c r="AF2550" s="9">
        <v>96950</v>
      </c>
      <c r="AG2550" s="1" t="s">
        <v>118</v>
      </c>
      <c r="AH2550" s="1" t="s">
        <v>138</v>
      </c>
      <c r="AI2550" s="1">
        <v>16707830872</v>
      </c>
      <c r="AK2550" s="1" t="s">
        <v>4643</v>
      </c>
      <c r="BC2550" s="1" t="str">
        <f>"39-5012.00"</f>
        <v>39-5012.00</v>
      </c>
      <c r="BD2550" s="1" t="s">
        <v>1831</v>
      </c>
      <c r="BE2550" s="1" t="s">
        <v>5729</v>
      </c>
      <c r="BF2550" s="1" t="s">
        <v>5730</v>
      </c>
      <c r="BG2550" s="1">
        <v>5</v>
      </c>
      <c r="BH2550" s="1">
        <v>5</v>
      </c>
      <c r="BI2550" s="2">
        <v>44470</v>
      </c>
      <c r="BJ2550" s="2">
        <v>44834</v>
      </c>
      <c r="BK2550" s="2">
        <v>44470</v>
      </c>
      <c r="BL2550" s="2">
        <v>44834</v>
      </c>
      <c r="BM2550" s="1">
        <v>40</v>
      </c>
      <c r="BN2550" s="1">
        <v>8</v>
      </c>
      <c r="BO2550" s="1">
        <v>0</v>
      </c>
      <c r="BP2550" s="1">
        <v>0</v>
      </c>
      <c r="BQ2550" s="1">
        <v>8</v>
      </c>
      <c r="BR2550" s="1">
        <v>8</v>
      </c>
      <c r="BS2550" s="1">
        <v>8</v>
      </c>
      <c r="BT2550" s="1">
        <v>8</v>
      </c>
      <c r="BU2550" s="1" t="str">
        <f>"8:00 AM"</f>
        <v>8:00 AM</v>
      </c>
      <c r="BV2550" s="1" t="str">
        <f>"5:00 PM"</f>
        <v>5:00 PM</v>
      </c>
      <c r="BW2550" s="1" t="s">
        <v>135</v>
      </c>
      <c r="BX2550" s="1">
        <v>0</v>
      </c>
      <c r="BY2550" s="1">
        <v>12</v>
      </c>
      <c r="BZ2550" s="1" t="s">
        <v>112</v>
      </c>
      <c r="CB2550" s="1" t="s">
        <v>5731</v>
      </c>
      <c r="CC2550" s="1" t="s">
        <v>4639</v>
      </c>
      <c r="CE2550" s="1" t="s">
        <v>167</v>
      </c>
      <c r="CF2550" s="1" t="s">
        <v>117</v>
      </c>
      <c r="CG2550" s="1">
        <v>96950</v>
      </c>
      <c r="CH2550" s="3">
        <v>8.08</v>
      </c>
      <c r="CI2550" s="3">
        <v>8.08</v>
      </c>
      <c r="CJ2550" s="3">
        <v>12.12</v>
      </c>
      <c r="CK2550" s="3">
        <v>12.12</v>
      </c>
      <c r="CL2550" s="1" t="s">
        <v>137</v>
      </c>
      <c r="CM2550" s="1" t="s">
        <v>331</v>
      </c>
      <c r="CN2550" s="1" t="s">
        <v>139</v>
      </c>
      <c r="CP2550" s="1" t="s">
        <v>112</v>
      </c>
      <c r="CQ2550" s="1" t="s">
        <v>111</v>
      </c>
      <c r="CR2550" s="1" t="s">
        <v>112</v>
      </c>
      <c r="CS2550" s="1" t="s">
        <v>111</v>
      </c>
      <c r="CT2550" s="1" t="s">
        <v>138</v>
      </c>
      <c r="CU2550" s="1" t="s">
        <v>111</v>
      </c>
      <c r="CV2550" s="1" t="s">
        <v>138</v>
      </c>
      <c r="CW2550" s="1" t="s">
        <v>1439</v>
      </c>
      <c r="CX2550" s="1">
        <v>16702356129</v>
      </c>
      <c r="CY2550" s="1" t="s">
        <v>4643</v>
      </c>
      <c r="CZ2550" s="1" t="s">
        <v>138</v>
      </c>
      <c r="DA2550" s="1" t="s">
        <v>111</v>
      </c>
      <c r="DB2550" s="1" t="s">
        <v>112</v>
      </c>
    </row>
    <row r="2551" spans="1:111" ht="15.6" customHeight="1" x14ac:dyDescent="0.25">
      <c r="A2551" s="1" t="s">
        <v>22023</v>
      </c>
      <c r="B2551" s="1" t="s">
        <v>238</v>
      </c>
      <c r="C2551" s="2">
        <v>44359.117694328706</v>
      </c>
      <c r="D2551" s="2">
        <v>44400</v>
      </c>
      <c r="E2551" s="1" t="s">
        <v>110</v>
      </c>
      <c r="F2551" s="2">
        <v>44468.833333333336</v>
      </c>
      <c r="G2551" s="1" t="s">
        <v>112</v>
      </c>
      <c r="H2551" s="1" t="s">
        <v>112</v>
      </c>
      <c r="I2551" s="1" t="s">
        <v>112</v>
      </c>
      <c r="J2551" s="1" t="s">
        <v>633</v>
      </c>
      <c r="L2551" s="1" t="s">
        <v>634</v>
      </c>
      <c r="M2551" s="1" t="s">
        <v>2866</v>
      </c>
      <c r="N2551" s="1" t="s">
        <v>167</v>
      </c>
      <c r="O2551" s="1" t="s">
        <v>117</v>
      </c>
      <c r="P2551" s="9">
        <v>96950</v>
      </c>
      <c r="Q2551" s="1" t="s">
        <v>118</v>
      </c>
      <c r="S2551" s="1">
        <v>16702358722</v>
      </c>
      <c r="U2551" s="1">
        <v>561720</v>
      </c>
      <c r="V2551" s="1" t="s">
        <v>2479</v>
      </c>
      <c r="W2551" s="1" t="s">
        <v>111</v>
      </c>
      <c r="X2551" s="1" t="s">
        <v>636</v>
      </c>
      <c r="Y2551" s="1" t="s">
        <v>637</v>
      </c>
      <c r="Z2551" s="1" t="s">
        <v>638</v>
      </c>
      <c r="AA2551" s="1" t="s">
        <v>639</v>
      </c>
      <c r="AB2551" s="1" t="s">
        <v>640</v>
      </c>
      <c r="AD2551" s="1" t="s">
        <v>167</v>
      </c>
      <c r="AE2551" s="1" t="s">
        <v>117</v>
      </c>
      <c r="AF2551" s="9">
        <v>96950</v>
      </c>
      <c r="AG2551" s="1" t="s">
        <v>118</v>
      </c>
      <c r="AI2551" s="1">
        <v>16709890917</v>
      </c>
      <c r="AK2551" s="1" t="s">
        <v>641</v>
      </c>
      <c r="BC2551" s="1" t="str">
        <f>"35-2014.00"</f>
        <v>35-2014.00</v>
      </c>
      <c r="BD2551" s="1" t="s">
        <v>152</v>
      </c>
      <c r="BE2551" s="1" t="s">
        <v>11396</v>
      </c>
      <c r="BF2551" s="1" t="s">
        <v>152</v>
      </c>
      <c r="BG2551" s="1">
        <v>6</v>
      </c>
      <c r="BH2551" s="1">
        <v>6</v>
      </c>
      <c r="BI2551" s="2">
        <v>44470</v>
      </c>
      <c r="BJ2551" s="2">
        <v>44834</v>
      </c>
      <c r="BK2551" s="2">
        <v>44470</v>
      </c>
      <c r="BL2551" s="2">
        <v>44834</v>
      </c>
      <c r="BM2551" s="1">
        <v>35</v>
      </c>
      <c r="BN2551" s="1">
        <v>0</v>
      </c>
      <c r="BO2551" s="1">
        <v>7</v>
      </c>
      <c r="BP2551" s="1">
        <v>7</v>
      </c>
      <c r="BQ2551" s="1">
        <v>7</v>
      </c>
      <c r="BR2551" s="1">
        <v>7</v>
      </c>
      <c r="BS2551" s="1">
        <v>7</v>
      </c>
      <c r="BT2551" s="1">
        <v>0</v>
      </c>
      <c r="BU2551" s="1" t="str">
        <f>"9:00 AM"</f>
        <v>9:00 AM</v>
      </c>
      <c r="BV2551" s="1" t="str">
        <f>"5:00 PM"</f>
        <v>5:00 PM</v>
      </c>
      <c r="BW2551" s="1" t="s">
        <v>230</v>
      </c>
      <c r="BX2551" s="1">
        <v>0</v>
      </c>
      <c r="BY2551" s="1">
        <v>12</v>
      </c>
      <c r="BZ2551" s="1" t="s">
        <v>112</v>
      </c>
      <c r="CB2551" s="1" t="s">
        <v>230</v>
      </c>
      <c r="CC2551" s="1" t="s">
        <v>634</v>
      </c>
      <c r="CE2551" s="1" t="s">
        <v>167</v>
      </c>
      <c r="CF2551" s="1" t="s">
        <v>117</v>
      </c>
      <c r="CG2551" s="1">
        <v>96950</v>
      </c>
      <c r="CH2551" s="3">
        <v>8.68</v>
      </c>
      <c r="CI2551" s="3">
        <v>8.68</v>
      </c>
      <c r="CJ2551" s="3">
        <v>13.02</v>
      </c>
      <c r="CK2551" s="3">
        <v>13.02</v>
      </c>
      <c r="CL2551" s="1" t="s">
        <v>137</v>
      </c>
      <c r="CN2551" s="1" t="s">
        <v>139</v>
      </c>
      <c r="CP2551" s="1" t="s">
        <v>111</v>
      </c>
      <c r="CQ2551" s="1" t="s">
        <v>111</v>
      </c>
      <c r="CR2551" s="1" t="s">
        <v>111</v>
      </c>
      <c r="CS2551" s="1" t="s">
        <v>111</v>
      </c>
      <c r="CT2551" s="1" t="s">
        <v>111</v>
      </c>
      <c r="CU2551" s="1" t="s">
        <v>111</v>
      </c>
      <c r="CV2551" s="1" t="s">
        <v>111</v>
      </c>
      <c r="CW2551" s="1" t="s">
        <v>1004</v>
      </c>
      <c r="CX2551" s="1">
        <v>16709890917</v>
      </c>
      <c r="CY2551" s="1" t="s">
        <v>641</v>
      </c>
      <c r="CZ2551" s="1" t="s">
        <v>645</v>
      </c>
      <c r="DA2551" s="1" t="s">
        <v>111</v>
      </c>
      <c r="DB2551" s="1" t="s">
        <v>111</v>
      </c>
    </row>
    <row r="2552" spans="1:111" ht="15.6" customHeight="1" x14ac:dyDescent="0.25">
      <c r="A2552" s="1" t="s">
        <v>22024</v>
      </c>
      <c r="B2552" s="1" t="s">
        <v>238</v>
      </c>
      <c r="C2552" s="2">
        <v>44354.027120370367</v>
      </c>
      <c r="D2552" s="2">
        <v>44391</v>
      </c>
      <c r="E2552" s="1" t="s">
        <v>180</v>
      </c>
      <c r="G2552" s="1" t="s">
        <v>112</v>
      </c>
      <c r="H2552" s="1" t="s">
        <v>112</v>
      </c>
      <c r="I2552" s="1" t="s">
        <v>112</v>
      </c>
      <c r="J2552" s="1" t="s">
        <v>287</v>
      </c>
      <c r="L2552" s="1" t="s">
        <v>292</v>
      </c>
      <c r="M2552" s="1" t="s">
        <v>293</v>
      </c>
      <c r="N2552" s="1" t="s">
        <v>116</v>
      </c>
      <c r="O2552" s="1" t="s">
        <v>117</v>
      </c>
      <c r="P2552" s="9">
        <v>96950</v>
      </c>
      <c r="Q2552" s="1" t="s">
        <v>118</v>
      </c>
      <c r="S2552" s="1">
        <v>16702873831</v>
      </c>
      <c r="U2552" s="1">
        <v>236116</v>
      </c>
      <c r="V2552" s="1" t="s">
        <v>119</v>
      </c>
      <c r="X2552" s="1" t="s">
        <v>290</v>
      </c>
      <c r="Y2552" s="1" t="s">
        <v>291</v>
      </c>
      <c r="AA2552" s="1" t="s">
        <v>245</v>
      </c>
      <c r="AB2552" s="1" t="s">
        <v>292</v>
      </c>
      <c r="AC2552" s="1" t="s">
        <v>293</v>
      </c>
      <c r="AD2552" s="1" t="s">
        <v>116</v>
      </c>
      <c r="AE2552" s="1" t="s">
        <v>117</v>
      </c>
      <c r="AF2552" s="9">
        <v>96950</v>
      </c>
      <c r="AG2552" s="1" t="s">
        <v>118</v>
      </c>
      <c r="AI2552" s="1">
        <v>16702873831</v>
      </c>
      <c r="AK2552" s="1" t="s">
        <v>294</v>
      </c>
      <c r="BC2552" s="1" t="str">
        <f>"49-9071.00"</f>
        <v>49-9071.00</v>
      </c>
      <c r="BD2552" s="1" t="s">
        <v>214</v>
      </c>
      <c r="BE2552" s="1" t="s">
        <v>22025</v>
      </c>
      <c r="BF2552" s="1" t="s">
        <v>7707</v>
      </c>
      <c r="BG2552" s="1">
        <v>80</v>
      </c>
      <c r="BH2552" s="1">
        <v>80</v>
      </c>
      <c r="BI2552" s="2">
        <v>44470</v>
      </c>
      <c r="BJ2552" s="2">
        <v>44834</v>
      </c>
      <c r="BK2552" s="2">
        <v>44470</v>
      </c>
      <c r="BL2552" s="2">
        <v>44834</v>
      </c>
      <c r="BM2552" s="1">
        <v>40</v>
      </c>
      <c r="BN2552" s="1">
        <v>0</v>
      </c>
      <c r="BO2552" s="1">
        <v>8</v>
      </c>
      <c r="BP2552" s="1">
        <v>8</v>
      </c>
      <c r="BQ2552" s="1">
        <v>8</v>
      </c>
      <c r="BR2552" s="1">
        <v>8</v>
      </c>
      <c r="BS2552" s="1">
        <v>8</v>
      </c>
      <c r="BT2552" s="1">
        <v>0</v>
      </c>
      <c r="BU2552" s="1" t="str">
        <f>"8:00 AM"</f>
        <v>8:00 AM</v>
      </c>
      <c r="BV2552" s="1" t="str">
        <f>"5:00 PM"</f>
        <v>5:00 PM</v>
      </c>
      <c r="BW2552" s="1" t="s">
        <v>230</v>
      </c>
      <c r="BX2552" s="1">
        <v>0</v>
      </c>
      <c r="BY2552" s="1">
        <v>12</v>
      </c>
      <c r="BZ2552" s="1" t="s">
        <v>112</v>
      </c>
      <c r="CB2552" s="1" t="s">
        <v>7708</v>
      </c>
      <c r="CC2552" s="1" t="s">
        <v>2228</v>
      </c>
      <c r="CD2552" s="1" t="s">
        <v>293</v>
      </c>
      <c r="CE2552" s="1" t="s">
        <v>116</v>
      </c>
      <c r="CF2552" s="1" t="s">
        <v>117</v>
      </c>
      <c r="CG2552" s="1">
        <v>96950</v>
      </c>
      <c r="CH2552" s="3">
        <v>8.7100000000000009</v>
      </c>
      <c r="CI2552" s="3">
        <v>8.7100000000000009</v>
      </c>
      <c r="CJ2552" s="3">
        <v>13.07</v>
      </c>
      <c r="CK2552" s="3">
        <v>13.07</v>
      </c>
      <c r="CL2552" s="1" t="s">
        <v>137</v>
      </c>
      <c r="CM2552" s="1" t="s">
        <v>138</v>
      </c>
      <c r="CN2552" s="1" t="s">
        <v>139</v>
      </c>
      <c r="CP2552" s="1" t="s">
        <v>112</v>
      </c>
      <c r="CQ2552" s="1" t="s">
        <v>111</v>
      </c>
      <c r="CR2552" s="1" t="s">
        <v>112</v>
      </c>
      <c r="CS2552" s="1" t="s">
        <v>111</v>
      </c>
      <c r="CT2552" s="1" t="s">
        <v>138</v>
      </c>
      <c r="CU2552" s="1" t="s">
        <v>111</v>
      </c>
      <c r="CV2552" s="1" t="s">
        <v>138</v>
      </c>
      <c r="CW2552" s="1" t="s">
        <v>300</v>
      </c>
      <c r="CX2552" s="1">
        <v>16702873831</v>
      </c>
      <c r="CY2552" s="1" t="s">
        <v>294</v>
      </c>
      <c r="CZ2552" s="1" t="s">
        <v>138</v>
      </c>
      <c r="DA2552" s="1" t="s">
        <v>111</v>
      </c>
      <c r="DB2552" s="1" t="s">
        <v>112</v>
      </c>
    </row>
    <row r="2553" spans="1:111" ht="15.6" customHeight="1" x14ac:dyDescent="0.25">
      <c r="A2553" s="1" t="s">
        <v>22026</v>
      </c>
      <c r="B2553" s="1" t="s">
        <v>238</v>
      </c>
      <c r="C2553" s="2">
        <v>44372.113869444445</v>
      </c>
      <c r="D2553" s="2">
        <v>44414</v>
      </c>
      <c r="E2553" s="1" t="s">
        <v>110</v>
      </c>
      <c r="F2553" s="2">
        <v>44468.833333333336</v>
      </c>
      <c r="G2553" s="1" t="s">
        <v>111</v>
      </c>
      <c r="H2553" s="1" t="s">
        <v>112</v>
      </c>
      <c r="I2553" s="1" t="s">
        <v>112</v>
      </c>
      <c r="J2553" s="1" t="s">
        <v>11755</v>
      </c>
      <c r="K2553" s="1" t="s">
        <v>11755</v>
      </c>
      <c r="L2553" s="1" t="s">
        <v>11756</v>
      </c>
      <c r="M2553" s="1" t="s">
        <v>167</v>
      </c>
      <c r="N2553" s="1" t="s">
        <v>339</v>
      </c>
      <c r="O2553" s="1" t="s">
        <v>117</v>
      </c>
      <c r="P2553" s="9">
        <v>96950</v>
      </c>
      <c r="Q2553" s="1" t="s">
        <v>118</v>
      </c>
      <c r="R2553" s="1" t="s">
        <v>138</v>
      </c>
      <c r="S2553" s="1">
        <v>16702347266</v>
      </c>
      <c r="U2553" s="1">
        <v>487210</v>
      </c>
      <c r="V2553" s="1" t="s">
        <v>119</v>
      </c>
      <c r="X2553" s="1" t="s">
        <v>11757</v>
      </c>
      <c r="Y2553" s="1" t="s">
        <v>11758</v>
      </c>
      <c r="Z2553" s="1" t="s">
        <v>11759</v>
      </c>
      <c r="AA2553" s="1" t="s">
        <v>171</v>
      </c>
      <c r="AB2553" s="1" t="s">
        <v>15568</v>
      </c>
      <c r="AC2553" s="1" t="s">
        <v>167</v>
      </c>
      <c r="AD2553" s="1" t="s">
        <v>339</v>
      </c>
      <c r="AE2553" s="1" t="s">
        <v>117</v>
      </c>
      <c r="AF2553" s="9">
        <v>96950</v>
      </c>
      <c r="AG2553" s="1" t="s">
        <v>118</v>
      </c>
      <c r="AH2553" s="1" t="s">
        <v>138</v>
      </c>
      <c r="AI2553" s="1">
        <v>16702347266</v>
      </c>
      <c r="AK2553" s="1" t="s">
        <v>11760</v>
      </c>
      <c r="BC2553" s="1" t="str">
        <f>"49-3031.00"</f>
        <v>49-3031.00</v>
      </c>
      <c r="BD2553" s="1" t="s">
        <v>2770</v>
      </c>
      <c r="BE2553" s="1" t="s">
        <v>15569</v>
      </c>
      <c r="BF2553" s="1" t="s">
        <v>15570</v>
      </c>
      <c r="BG2553" s="1">
        <v>1</v>
      </c>
      <c r="BH2553" s="1">
        <v>1</v>
      </c>
      <c r="BI2553" s="2">
        <v>44470</v>
      </c>
      <c r="BJ2553" s="2">
        <v>44834</v>
      </c>
      <c r="BK2553" s="2">
        <v>44470</v>
      </c>
      <c r="BL2553" s="2">
        <v>44834</v>
      </c>
      <c r="BM2553" s="1">
        <v>35</v>
      </c>
      <c r="BN2553" s="1">
        <v>0</v>
      </c>
      <c r="BO2553" s="1">
        <v>6</v>
      </c>
      <c r="BP2553" s="1">
        <v>6</v>
      </c>
      <c r="BQ2553" s="1">
        <v>6</v>
      </c>
      <c r="BR2553" s="1">
        <v>6</v>
      </c>
      <c r="BS2553" s="1">
        <v>6</v>
      </c>
      <c r="BT2553" s="1">
        <v>5</v>
      </c>
      <c r="BU2553" s="1" t="str">
        <f>"8:30 AM"</f>
        <v>8:30 AM</v>
      </c>
      <c r="BV2553" s="1" t="str">
        <f>"3:30 PM"</f>
        <v>3:30 PM</v>
      </c>
      <c r="BW2553" s="1" t="s">
        <v>135</v>
      </c>
      <c r="BX2553" s="1">
        <v>0</v>
      </c>
      <c r="BY2553" s="1">
        <v>24</v>
      </c>
      <c r="BZ2553" s="1" t="s">
        <v>112</v>
      </c>
      <c r="CB2553" s="4" t="s">
        <v>22027</v>
      </c>
      <c r="CC2553" s="1" t="s">
        <v>15572</v>
      </c>
      <c r="CD2553" s="1" t="s">
        <v>167</v>
      </c>
      <c r="CE2553" s="1" t="s">
        <v>339</v>
      </c>
      <c r="CF2553" s="1" t="s">
        <v>117</v>
      </c>
      <c r="CG2553" s="1">
        <v>96950</v>
      </c>
      <c r="CH2553" s="3">
        <v>10.67</v>
      </c>
      <c r="CI2553" s="3">
        <v>10.67</v>
      </c>
      <c r="CL2553" s="1" t="s">
        <v>137</v>
      </c>
      <c r="CM2553" s="1" t="s">
        <v>138</v>
      </c>
      <c r="CN2553" s="1" t="s">
        <v>139</v>
      </c>
      <c r="CP2553" s="1" t="s">
        <v>112</v>
      </c>
      <c r="CQ2553" s="1" t="s">
        <v>111</v>
      </c>
      <c r="CR2553" s="1" t="s">
        <v>112</v>
      </c>
      <c r="CS2553" s="1" t="s">
        <v>112</v>
      </c>
      <c r="CT2553" s="1" t="s">
        <v>138</v>
      </c>
      <c r="CU2553" s="1" t="s">
        <v>111</v>
      </c>
      <c r="CV2553" s="1" t="s">
        <v>138</v>
      </c>
      <c r="CW2553" s="1" t="s">
        <v>138</v>
      </c>
      <c r="CX2553" s="1">
        <v>16702347266</v>
      </c>
      <c r="CY2553" s="1" t="s">
        <v>11760</v>
      </c>
      <c r="CZ2553" s="1" t="s">
        <v>138</v>
      </c>
      <c r="DA2553" s="1" t="s">
        <v>111</v>
      </c>
      <c r="DB2553" s="1" t="s">
        <v>112</v>
      </c>
    </row>
    <row r="2554" spans="1:111" ht="15.6" customHeight="1" x14ac:dyDescent="0.25">
      <c r="A2554" s="1" t="s">
        <v>22038</v>
      </c>
      <c r="B2554" s="1" t="s">
        <v>238</v>
      </c>
      <c r="C2554" s="2">
        <v>44356.657922106482</v>
      </c>
      <c r="D2554" s="2">
        <v>44399</v>
      </c>
      <c r="E2554" s="1" t="s">
        <v>180</v>
      </c>
      <c r="G2554" s="1" t="s">
        <v>112</v>
      </c>
      <c r="H2554" s="1" t="s">
        <v>112</v>
      </c>
      <c r="I2554" s="1" t="s">
        <v>112</v>
      </c>
      <c r="J2554" s="1" t="s">
        <v>3316</v>
      </c>
      <c r="K2554" s="1" t="s">
        <v>3317</v>
      </c>
      <c r="L2554" s="1" t="s">
        <v>3318</v>
      </c>
      <c r="M2554" s="1" t="s">
        <v>3319</v>
      </c>
      <c r="N2554" s="1" t="s">
        <v>3320</v>
      </c>
      <c r="O2554" s="1" t="s">
        <v>117</v>
      </c>
      <c r="P2554" s="9">
        <v>96952</v>
      </c>
      <c r="Q2554" s="1" t="s">
        <v>118</v>
      </c>
      <c r="S2554" s="1">
        <v>16704330123</v>
      </c>
      <c r="U2554" s="1">
        <v>72251</v>
      </c>
      <c r="V2554" s="1" t="s">
        <v>119</v>
      </c>
      <c r="X2554" s="1" t="s">
        <v>3321</v>
      </c>
      <c r="Y2554" s="1" t="s">
        <v>3322</v>
      </c>
      <c r="Z2554" s="1" t="s">
        <v>3323</v>
      </c>
      <c r="AA2554" s="1" t="s">
        <v>245</v>
      </c>
      <c r="AB2554" s="1" t="s">
        <v>3318</v>
      </c>
      <c r="AC2554" s="1" t="s">
        <v>3319</v>
      </c>
      <c r="AD2554" s="1" t="s">
        <v>3320</v>
      </c>
      <c r="AE2554" s="1" t="s">
        <v>117</v>
      </c>
      <c r="AF2554" s="9">
        <v>96952</v>
      </c>
      <c r="AG2554" s="1" t="s">
        <v>118</v>
      </c>
      <c r="AI2554" s="1">
        <v>16704330123</v>
      </c>
      <c r="AK2554" s="1" t="s">
        <v>3324</v>
      </c>
      <c r="BC2554" s="1" t="str">
        <f>"35-3031.00"</f>
        <v>35-3031.00</v>
      </c>
      <c r="BD2554" s="1" t="s">
        <v>174</v>
      </c>
      <c r="BE2554" s="1" t="s">
        <v>3325</v>
      </c>
      <c r="BF2554" s="1" t="s">
        <v>3258</v>
      </c>
      <c r="BG2554" s="1">
        <v>10</v>
      </c>
      <c r="BH2554" s="1">
        <v>10</v>
      </c>
      <c r="BI2554" s="2">
        <v>44470</v>
      </c>
      <c r="BJ2554" s="2">
        <v>44834</v>
      </c>
      <c r="BK2554" s="2">
        <v>44470</v>
      </c>
      <c r="BL2554" s="2">
        <v>44834</v>
      </c>
      <c r="BM2554" s="1">
        <v>40</v>
      </c>
      <c r="BN2554" s="1">
        <v>8</v>
      </c>
      <c r="BO2554" s="1">
        <v>0</v>
      </c>
      <c r="BP2554" s="1">
        <v>0</v>
      </c>
      <c r="BQ2554" s="1">
        <v>8</v>
      </c>
      <c r="BR2554" s="1">
        <v>8</v>
      </c>
      <c r="BS2554" s="1">
        <v>8</v>
      </c>
      <c r="BT2554" s="1">
        <v>8</v>
      </c>
      <c r="BU2554" s="1" t="str">
        <f>"6:00 PM"</f>
        <v>6:00 PM</v>
      </c>
      <c r="BV2554" s="1" t="str">
        <f>"2:00 AM"</f>
        <v>2:00 AM</v>
      </c>
      <c r="BW2554" s="1" t="s">
        <v>135</v>
      </c>
      <c r="BX2554" s="1">
        <v>0</v>
      </c>
      <c r="BY2554" s="1">
        <v>12</v>
      </c>
      <c r="BZ2554" s="1" t="s">
        <v>112</v>
      </c>
      <c r="CB2554" s="1" t="s">
        <v>362</v>
      </c>
      <c r="CC2554" s="1" t="s">
        <v>3318</v>
      </c>
      <c r="CD2554" s="1" t="s">
        <v>3319</v>
      </c>
      <c r="CE2554" s="1" t="s">
        <v>3320</v>
      </c>
      <c r="CF2554" s="1" t="s">
        <v>117</v>
      </c>
      <c r="CG2554" s="1">
        <v>96952</v>
      </c>
      <c r="CH2554" s="3">
        <v>8.5</v>
      </c>
      <c r="CI2554" s="3">
        <v>8.5</v>
      </c>
      <c r="CJ2554" s="3">
        <v>12.75</v>
      </c>
      <c r="CK2554" s="3">
        <v>12.75</v>
      </c>
      <c r="CL2554" s="1" t="s">
        <v>137</v>
      </c>
      <c r="CM2554" s="1" t="s">
        <v>362</v>
      </c>
      <c r="CN2554" s="1" t="s">
        <v>139</v>
      </c>
      <c r="CP2554" s="1" t="s">
        <v>112</v>
      </c>
      <c r="CQ2554" s="1" t="s">
        <v>111</v>
      </c>
      <c r="CR2554" s="1" t="s">
        <v>112</v>
      </c>
      <c r="CS2554" s="1" t="s">
        <v>111</v>
      </c>
      <c r="CT2554" s="1" t="s">
        <v>138</v>
      </c>
      <c r="CU2554" s="1" t="s">
        <v>111</v>
      </c>
      <c r="CV2554" s="1" t="s">
        <v>138</v>
      </c>
      <c r="CW2554" s="1" t="s">
        <v>1439</v>
      </c>
      <c r="CX2554" s="1">
        <v>16707832999</v>
      </c>
      <c r="CY2554" s="1" t="s">
        <v>3324</v>
      </c>
      <c r="CZ2554" s="1" t="s">
        <v>331</v>
      </c>
      <c r="DA2554" s="1" t="s">
        <v>111</v>
      </c>
      <c r="DB2554" s="1" t="s">
        <v>112</v>
      </c>
    </row>
    <row r="2555" spans="1:111" ht="15.6" customHeight="1" x14ac:dyDescent="0.25">
      <c r="A2555" s="1" t="s">
        <v>22046</v>
      </c>
      <c r="B2555" s="1" t="s">
        <v>238</v>
      </c>
      <c r="C2555" s="2">
        <v>44405.369867476853</v>
      </c>
      <c r="D2555" s="2">
        <v>44440</v>
      </c>
      <c r="E2555" s="1" t="s">
        <v>110</v>
      </c>
      <c r="F2555" s="2">
        <v>44468.833333333336</v>
      </c>
      <c r="G2555" s="1" t="s">
        <v>112</v>
      </c>
      <c r="H2555" s="1" t="s">
        <v>112</v>
      </c>
      <c r="I2555" s="1" t="s">
        <v>112</v>
      </c>
      <c r="J2555" s="1" t="s">
        <v>3937</v>
      </c>
      <c r="K2555" s="1" t="s">
        <v>3938</v>
      </c>
      <c r="L2555" s="1" t="s">
        <v>1905</v>
      </c>
      <c r="M2555" s="1" t="s">
        <v>3939</v>
      </c>
      <c r="N2555" s="1" t="s">
        <v>167</v>
      </c>
      <c r="O2555" s="1" t="s">
        <v>117</v>
      </c>
      <c r="P2555" s="9">
        <v>96950</v>
      </c>
      <c r="Q2555" s="1" t="s">
        <v>118</v>
      </c>
      <c r="R2555" s="1" t="s">
        <v>138</v>
      </c>
      <c r="S2555" s="1">
        <v>16702352360</v>
      </c>
      <c r="U2555" s="1">
        <v>23822</v>
      </c>
      <c r="V2555" s="1" t="s">
        <v>119</v>
      </c>
      <c r="X2555" s="1" t="s">
        <v>3940</v>
      </c>
      <c r="Y2555" s="1" t="s">
        <v>3941</v>
      </c>
      <c r="Z2555" s="1" t="s">
        <v>138</v>
      </c>
      <c r="AA2555" s="1" t="s">
        <v>171</v>
      </c>
      <c r="AB2555" s="1" t="s">
        <v>1905</v>
      </c>
      <c r="AC2555" s="1" t="s">
        <v>3942</v>
      </c>
      <c r="AD2555" s="1" t="s">
        <v>167</v>
      </c>
      <c r="AE2555" s="1" t="s">
        <v>117</v>
      </c>
      <c r="AF2555" s="9">
        <v>96950</v>
      </c>
      <c r="AG2555" s="1" t="s">
        <v>118</v>
      </c>
      <c r="AH2555" s="1" t="s">
        <v>138</v>
      </c>
      <c r="AI2555" s="1">
        <v>16702352360</v>
      </c>
      <c r="AK2555" s="1" t="s">
        <v>3943</v>
      </c>
      <c r="AL2555" s="1" t="s">
        <v>653</v>
      </c>
      <c r="AM2555" s="1" t="s">
        <v>3050</v>
      </c>
      <c r="AN2555" s="1" t="s">
        <v>3376</v>
      </c>
      <c r="AO2555" s="1" t="s">
        <v>1868</v>
      </c>
      <c r="AP2555" s="1" t="s">
        <v>3377</v>
      </c>
      <c r="AQ2555" s="1" t="s">
        <v>1197</v>
      </c>
      <c r="AR2555" s="1" t="s">
        <v>116</v>
      </c>
      <c r="AS2555" s="1" t="s">
        <v>117</v>
      </c>
      <c r="AT2555" s="9">
        <v>96950</v>
      </c>
      <c r="AU2555" s="1" t="s">
        <v>118</v>
      </c>
      <c r="AV2555" s="1" t="s">
        <v>138</v>
      </c>
      <c r="AW2555" s="1">
        <v>16702331209</v>
      </c>
      <c r="AX2555" s="1" t="s">
        <v>138</v>
      </c>
      <c r="AY2555" s="1" t="s">
        <v>3378</v>
      </c>
      <c r="AZ2555" s="1" t="s">
        <v>3379</v>
      </c>
      <c r="BA2555" s="1" t="s">
        <v>117</v>
      </c>
      <c r="BB2555" s="1" t="s">
        <v>661</v>
      </c>
      <c r="BC2555" s="1" t="str">
        <f>"49-9021.01"</f>
        <v>49-9021.01</v>
      </c>
      <c r="BD2555" s="1" t="s">
        <v>3944</v>
      </c>
      <c r="BE2555" s="1" t="s">
        <v>3945</v>
      </c>
      <c r="BF2555" s="1" t="s">
        <v>3946</v>
      </c>
      <c r="BG2555" s="1">
        <v>1</v>
      </c>
      <c r="BH2555" s="1">
        <v>1</v>
      </c>
      <c r="BI2555" s="2">
        <v>44470</v>
      </c>
      <c r="BJ2555" s="2">
        <v>44834</v>
      </c>
      <c r="BK2555" s="2">
        <v>44470</v>
      </c>
      <c r="BL2555" s="2">
        <v>44834</v>
      </c>
      <c r="BM2555" s="1">
        <v>40</v>
      </c>
      <c r="BN2555" s="1">
        <v>0</v>
      </c>
      <c r="BO2555" s="1">
        <v>8</v>
      </c>
      <c r="BP2555" s="1">
        <v>8</v>
      </c>
      <c r="BQ2555" s="1">
        <v>8</v>
      </c>
      <c r="BR2555" s="1">
        <v>8</v>
      </c>
      <c r="BS2555" s="1">
        <v>8</v>
      </c>
      <c r="BT2555" s="1">
        <v>0</v>
      </c>
      <c r="BU2555" s="1" t="str">
        <f>"8:00 AM"</f>
        <v>8:00 AM</v>
      </c>
      <c r="BV2555" s="1" t="str">
        <f>"5:00 PM"</f>
        <v>5:00 PM</v>
      </c>
      <c r="BW2555" s="1" t="s">
        <v>135</v>
      </c>
      <c r="BX2555" s="1">
        <v>0</v>
      </c>
      <c r="BY2555" s="1">
        <v>24</v>
      </c>
      <c r="BZ2555" s="1" t="s">
        <v>112</v>
      </c>
      <c r="CB2555" s="1" t="s">
        <v>3947</v>
      </c>
      <c r="CC2555" s="1" t="s">
        <v>1905</v>
      </c>
      <c r="CD2555" s="1" t="s">
        <v>3939</v>
      </c>
      <c r="CE2555" s="1" t="s">
        <v>167</v>
      </c>
      <c r="CF2555" s="1" t="s">
        <v>117</v>
      </c>
      <c r="CG2555" s="1">
        <v>96950</v>
      </c>
      <c r="CH2555" s="3">
        <v>9.0299999999999994</v>
      </c>
      <c r="CI2555" s="3">
        <v>9.0299999999999994</v>
      </c>
      <c r="CJ2555" s="3">
        <v>13.55</v>
      </c>
      <c r="CK2555" s="3">
        <v>13.55</v>
      </c>
      <c r="CL2555" s="1" t="s">
        <v>137</v>
      </c>
      <c r="CM2555" s="1" t="s">
        <v>138</v>
      </c>
      <c r="CN2555" s="1" t="s">
        <v>139</v>
      </c>
      <c r="CP2555" s="1" t="s">
        <v>111</v>
      </c>
      <c r="CQ2555" s="1" t="s">
        <v>111</v>
      </c>
      <c r="CR2555" s="1" t="s">
        <v>111</v>
      </c>
      <c r="CS2555" s="1" t="s">
        <v>111</v>
      </c>
      <c r="CT2555" s="1" t="s">
        <v>138</v>
      </c>
      <c r="CU2555" s="1" t="s">
        <v>111</v>
      </c>
      <c r="CV2555" s="1" t="s">
        <v>138</v>
      </c>
      <c r="CW2555" s="1" t="s">
        <v>138</v>
      </c>
      <c r="CX2555" s="1">
        <v>16702352360</v>
      </c>
      <c r="CY2555" s="1" t="s">
        <v>3948</v>
      </c>
      <c r="CZ2555" s="1" t="s">
        <v>138</v>
      </c>
      <c r="DA2555" s="1" t="s">
        <v>111</v>
      </c>
      <c r="DB2555" s="1" t="s">
        <v>112</v>
      </c>
      <c r="DC2555" s="1" t="s">
        <v>3050</v>
      </c>
      <c r="DD2555" s="1" t="s">
        <v>3376</v>
      </c>
      <c r="DE2555" s="1" t="s">
        <v>3384</v>
      </c>
      <c r="DF2555" s="1" t="s">
        <v>3379</v>
      </c>
      <c r="DG2555" s="1" t="s">
        <v>3378</v>
      </c>
    </row>
    <row r="2556" spans="1:111" ht="15.6" customHeight="1" x14ac:dyDescent="0.25">
      <c r="A2556" s="1" t="s">
        <v>22047</v>
      </c>
      <c r="B2556" s="1" t="s">
        <v>238</v>
      </c>
      <c r="C2556" s="2">
        <v>44383.175385763891</v>
      </c>
      <c r="D2556" s="2">
        <v>44426</v>
      </c>
      <c r="E2556" s="1" t="s">
        <v>110</v>
      </c>
      <c r="F2556" s="2">
        <v>44468.833333333336</v>
      </c>
      <c r="G2556" s="1" t="s">
        <v>112</v>
      </c>
      <c r="H2556" s="1" t="s">
        <v>112</v>
      </c>
      <c r="I2556" s="1" t="s">
        <v>112</v>
      </c>
      <c r="J2556" s="1" t="s">
        <v>6452</v>
      </c>
      <c r="K2556" s="1" t="s">
        <v>6453</v>
      </c>
      <c r="L2556" s="1" t="s">
        <v>6454</v>
      </c>
      <c r="M2556" s="1" t="s">
        <v>16210</v>
      </c>
      <c r="N2556" s="1" t="s">
        <v>116</v>
      </c>
      <c r="O2556" s="1" t="s">
        <v>117</v>
      </c>
      <c r="P2556" s="9">
        <v>96950</v>
      </c>
      <c r="Q2556" s="1" t="s">
        <v>118</v>
      </c>
      <c r="S2556" s="1">
        <v>16702338866</v>
      </c>
      <c r="U2556" s="1">
        <v>53211</v>
      </c>
      <c r="V2556" s="1" t="s">
        <v>119</v>
      </c>
      <c r="X2556" s="1" t="s">
        <v>1868</v>
      </c>
      <c r="Y2556" s="1" t="s">
        <v>6456</v>
      </c>
      <c r="AA2556" s="1" t="s">
        <v>245</v>
      </c>
      <c r="AB2556" s="1" t="s">
        <v>6454</v>
      </c>
      <c r="AC2556" s="1" t="s">
        <v>6455</v>
      </c>
      <c r="AD2556" s="1" t="s">
        <v>116</v>
      </c>
      <c r="AE2556" s="1" t="s">
        <v>117</v>
      </c>
      <c r="AF2556" s="9">
        <v>96950</v>
      </c>
      <c r="AG2556" s="1" t="s">
        <v>118</v>
      </c>
      <c r="AI2556" s="1">
        <v>16702338866</v>
      </c>
      <c r="AK2556" s="1" t="s">
        <v>6457</v>
      </c>
      <c r="BC2556" s="1" t="str">
        <f>"43-3031.00"</f>
        <v>43-3031.00</v>
      </c>
      <c r="BD2556" s="1" t="s">
        <v>389</v>
      </c>
      <c r="BE2556" s="1" t="s">
        <v>22048</v>
      </c>
      <c r="BF2556" s="1" t="s">
        <v>1766</v>
      </c>
      <c r="BG2556" s="1">
        <v>3</v>
      </c>
      <c r="BH2556" s="1">
        <v>3</v>
      </c>
      <c r="BI2556" s="2">
        <v>44470</v>
      </c>
      <c r="BJ2556" s="2">
        <v>44834</v>
      </c>
      <c r="BK2556" s="2">
        <v>44470</v>
      </c>
      <c r="BL2556" s="2">
        <v>44834</v>
      </c>
      <c r="BM2556" s="1">
        <v>35</v>
      </c>
      <c r="BN2556" s="1">
        <v>0</v>
      </c>
      <c r="BO2556" s="1">
        <v>7</v>
      </c>
      <c r="BP2556" s="1">
        <v>7</v>
      </c>
      <c r="BQ2556" s="1">
        <v>7</v>
      </c>
      <c r="BR2556" s="1">
        <v>7</v>
      </c>
      <c r="BS2556" s="1">
        <v>7</v>
      </c>
      <c r="BT2556" s="1">
        <v>0</v>
      </c>
      <c r="BU2556" s="1" t="str">
        <f>"9:00 AM"</f>
        <v>9:00 AM</v>
      </c>
      <c r="BV2556" s="1" t="str">
        <f>"5:00 PM"</f>
        <v>5:00 PM</v>
      </c>
      <c r="BW2556" s="1" t="s">
        <v>135</v>
      </c>
      <c r="BX2556" s="1">
        <v>0</v>
      </c>
      <c r="BY2556" s="1">
        <v>12</v>
      </c>
      <c r="BZ2556" s="1" t="s">
        <v>112</v>
      </c>
      <c r="CB2556" s="1" t="s">
        <v>22049</v>
      </c>
      <c r="CC2556" s="1" t="s">
        <v>6454</v>
      </c>
      <c r="CD2556" s="1" t="s">
        <v>6455</v>
      </c>
      <c r="CE2556" s="1" t="s">
        <v>157</v>
      </c>
      <c r="CF2556" s="1" t="s">
        <v>117</v>
      </c>
      <c r="CG2556" s="1">
        <v>96950</v>
      </c>
      <c r="CH2556" s="3">
        <v>9.49</v>
      </c>
      <c r="CI2556" s="3">
        <v>9.49</v>
      </c>
      <c r="CJ2556" s="3">
        <v>14.23</v>
      </c>
      <c r="CK2556" s="3">
        <v>14.23</v>
      </c>
      <c r="CL2556" s="1" t="s">
        <v>137</v>
      </c>
      <c r="CM2556" s="1" t="s">
        <v>138</v>
      </c>
      <c r="CN2556" s="1" t="s">
        <v>139</v>
      </c>
      <c r="CP2556" s="1" t="s">
        <v>112</v>
      </c>
      <c r="CQ2556" s="1" t="s">
        <v>111</v>
      </c>
      <c r="CR2556" s="1" t="s">
        <v>112</v>
      </c>
      <c r="CS2556" s="1" t="s">
        <v>111</v>
      </c>
      <c r="CT2556" s="1" t="s">
        <v>138</v>
      </c>
      <c r="CU2556" s="1" t="s">
        <v>111</v>
      </c>
      <c r="CV2556" s="1" t="s">
        <v>111</v>
      </c>
      <c r="CW2556" s="1" t="s">
        <v>1034</v>
      </c>
      <c r="CX2556" s="1">
        <v>16702338866</v>
      </c>
      <c r="CY2556" s="1" t="s">
        <v>6457</v>
      </c>
      <c r="CZ2556" s="1" t="s">
        <v>138</v>
      </c>
      <c r="DA2556" s="1" t="s">
        <v>111</v>
      </c>
      <c r="DB2556" s="1" t="s">
        <v>112</v>
      </c>
    </row>
    <row r="2557" spans="1:111" ht="15.6" customHeight="1" x14ac:dyDescent="0.25">
      <c r="A2557" s="1" t="s">
        <v>22050</v>
      </c>
      <c r="B2557" s="1" t="s">
        <v>238</v>
      </c>
      <c r="C2557" s="2">
        <v>44378.337210879632</v>
      </c>
      <c r="D2557" s="2">
        <v>44424</v>
      </c>
      <c r="E2557" s="1" t="s">
        <v>180</v>
      </c>
      <c r="G2557" s="1" t="s">
        <v>112</v>
      </c>
      <c r="H2557" s="1" t="s">
        <v>112</v>
      </c>
      <c r="I2557" s="1" t="s">
        <v>112</v>
      </c>
      <c r="J2557" s="1" t="s">
        <v>1366</v>
      </c>
      <c r="K2557" s="1" t="s">
        <v>12044</v>
      </c>
      <c r="L2557" s="1" t="s">
        <v>2248</v>
      </c>
      <c r="M2557" s="1" t="s">
        <v>1355</v>
      </c>
      <c r="N2557" s="1" t="s">
        <v>116</v>
      </c>
      <c r="O2557" s="1" t="s">
        <v>117</v>
      </c>
      <c r="P2557" s="9">
        <v>96950</v>
      </c>
      <c r="Q2557" s="1" t="s">
        <v>118</v>
      </c>
      <c r="S2557" s="1">
        <v>16702872161</v>
      </c>
      <c r="U2557" s="1">
        <v>236116</v>
      </c>
      <c r="V2557" s="1" t="s">
        <v>119</v>
      </c>
      <c r="X2557" s="1" t="s">
        <v>1357</v>
      </c>
      <c r="Y2557" s="1" t="s">
        <v>1365</v>
      </c>
      <c r="AA2557" s="1" t="s">
        <v>973</v>
      </c>
      <c r="AB2557" s="1" t="s">
        <v>2248</v>
      </c>
      <c r="AC2557" s="1" t="s">
        <v>1355</v>
      </c>
      <c r="AD2557" s="1" t="s">
        <v>116</v>
      </c>
      <c r="AE2557" s="1" t="s">
        <v>117</v>
      </c>
      <c r="AF2557" s="9">
        <v>96950</v>
      </c>
      <c r="AG2557" s="1" t="s">
        <v>118</v>
      </c>
      <c r="AI2557" s="1">
        <v>16702872161</v>
      </c>
      <c r="AK2557" s="1" t="s">
        <v>1359</v>
      </c>
      <c r="BC2557" s="1" t="str">
        <f>"49-9071.00"</f>
        <v>49-9071.00</v>
      </c>
      <c r="BD2557" s="1" t="s">
        <v>214</v>
      </c>
      <c r="BE2557" s="1" t="s">
        <v>22051</v>
      </c>
      <c r="BF2557" s="1" t="s">
        <v>1069</v>
      </c>
      <c r="BG2557" s="1">
        <v>3</v>
      </c>
      <c r="BH2557" s="1">
        <v>3</v>
      </c>
      <c r="BI2557" s="2">
        <v>44470</v>
      </c>
      <c r="BJ2557" s="2">
        <v>44834</v>
      </c>
      <c r="BK2557" s="2">
        <v>44470</v>
      </c>
      <c r="BL2557" s="2">
        <v>44834</v>
      </c>
      <c r="BM2557" s="1">
        <v>35</v>
      </c>
      <c r="BN2557" s="1">
        <v>0</v>
      </c>
      <c r="BO2557" s="1">
        <v>7</v>
      </c>
      <c r="BP2557" s="1">
        <v>7</v>
      </c>
      <c r="BQ2557" s="1">
        <v>7</v>
      </c>
      <c r="BR2557" s="1">
        <v>7</v>
      </c>
      <c r="BS2557" s="1">
        <v>7</v>
      </c>
      <c r="BT2557" s="1">
        <v>0</v>
      </c>
      <c r="BU2557" s="1" t="str">
        <f>"8:00 AM"</f>
        <v>8:00 AM</v>
      </c>
      <c r="BV2557" s="1" t="str">
        <f>"4:00 PM"</f>
        <v>4:00 PM</v>
      </c>
      <c r="BW2557" s="1" t="s">
        <v>135</v>
      </c>
      <c r="BX2557" s="1">
        <v>0</v>
      </c>
      <c r="BY2557" s="1">
        <v>24</v>
      </c>
      <c r="BZ2557" s="1" t="s">
        <v>112</v>
      </c>
      <c r="CB2557" s="1" t="s">
        <v>12046</v>
      </c>
      <c r="CC2557" s="1" t="s">
        <v>1355</v>
      </c>
      <c r="CD2557" s="1" t="s">
        <v>2248</v>
      </c>
      <c r="CE2557" s="1" t="s">
        <v>116</v>
      </c>
      <c r="CF2557" s="1" t="s">
        <v>117</v>
      </c>
      <c r="CG2557" s="1">
        <v>96950</v>
      </c>
      <c r="CH2557" s="3">
        <v>8.7100000000000009</v>
      </c>
      <c r="CI2557" s="3">
        <v>8.7100000000000009</v>
      </c>
      <c r="CJ2557" s="3">
        <v>13.06</v>
      </c>
      <c r="CK2557" s="3">
        <v>13.06</v>
      </c>
      <c r="CL2557" s="1" t="s">
        <v>137</v>
      </c>
      <c r="CM2557" s="1" t="s">
        <v>138</v>
      </c>
      <c r="CN2557" s="1" t="s">
        <v>139</v>
      </c>
      <c r="CP2557" s="1" t="s">
        <v>112</v>
      </c>
      <c r="CQ2557" s="1" t="s">
        <v>111</v>
      </c>
      <c r="CR2557" s="1" t="s">
        <v>112</v>
      </c>
      <c r="CS2557" s="1" t="s">
        <v>111</v>
      </c>
      <c r="CT2557" s="1" t="s">
        <v>138</v>
      </c>
      <c r="CU2557" s="1" t="s">
        <v>111</v>
      </c>
      <c r="CV2557" s="1" t="s">
        <v>138</v>
      </c>
      <c r="CW2557" s="1" t="s">
        <v>4265</v>
      </c>
      <c r="CX2557" s="1">
        <v>16702872161</v>
      </c>
      <c r="CY2557" s="1" t="s">
        <v>1359</v>
      </c>
      <c r="CZ2557" s="1" t="s">
        <v>168</v>
      </c>
      <c r="DA2557" s="1" t="s">
        <v>111</v>
      </c>
      <c r="DB2557" s="1" t="s">
        <v>112</v>
      </c>
      <c r="DC2557" s="1" t="s">
        <v>1357</v>
      </c>
      <c r="DD2557" s="1" t="s">
        <v>1365</v>
      </c>
      <c r="DF2557" s="1" t="s">
        <v>1366</v>
      </c>
      <c r="DG2557" s="1" t="s">
        <v>1359</v>
      </c>
    </row>
    <row r="2558" spans="1:111" ht="15.6" customHeight="1" x14ac:dyDescent="0.25">
      <c r="A2558" s="1" t="s">
        <v>22052</v>
      </c>
      <c r="B2558" s="1" t="s">
        <v>238</v>
      </c>
      <c r="C2558" s="2">
        <v>44378.360537962966</v>
      </c>
      <c r="D2558" s="2">
        <v>44424</v>
      </c>
      <c r="E2558" s="1" t="s">
        <v>180</v>
      </c>
      <c r="G2558" s="1" t="s">
        <v>112</v>
      </c>
      <c r="H2558" s="1" t="s">
        <v>112</v>
      </c>
      <c r="I2558" s="1" t="s">
        <v>112</v>
      </c>
      <c r="J2558" s="1" t="s">
        <v>1366</v>
      </c>
      <c r="K2558" s="1" t="s">
        <v>22053</v>
      </c>
      <c r="L2558" s="1" t="s">
        <v>2248</v>
      </c>
      <c r="M2558" s="1" t="s">
        <v>1355</v>
      </c>
      <c r="N2558" s="1" t="s">
        <v>116</v>
      </c>
      <c r="O2558" s="1" t="s">
        <v>117</v>
      </c>
      <c r="P2558" s="9">
        <v>96950</v>
      </c>
      <c r="Q2558" s="1" t="s">
        <v>118</v>
      </c>
      <c r="S2558" s="1">
        <v>16702872161</v>
      </c>
      <c r="U2558" s="1">
        <v>236115</v>
      </c>
      <c r="V2558" s="1" t="s">
        <v>119</v>
      </c>
      <c r="X2558" s="1" t="s">
        <v>1357</v>
      </c>
      <c r="Y2558" s="1" t="s">
        <v>1365</v>
      </c>
      <c r="AA2558" s="1" t="s">
        <v>973</v>
      </c>
      <c r="AB2558" s="1" t="s">
        <v>2248</v>
      </c>
      <c r="AC2558" s="1" t="s">
        <v>1355</v>
      </c>
      <c r="AD2558" s="1" t="s">
        <v>116</v>
      </c>
      <c r="AE2558" s="1" t="s">
        <v>117</v>
      </c>
      <c r="AF2558" s="9">
        <v>96950</v>
      </c>
      <c r="AG2558" s="1" t="s">
        <v>118</v>
      </c>
      <c r="AI2558" s="1">
        <v>16702872161</v>
      </c>
      <c r="AK2558" s="1" t="s">
        <v>1359</v>
      </c>
      <c r="BC2558" s="1" t="str">
        <f>"49-9071.00"</f>
        <v>49-9071.00</v>
      </c>
      <c r="BD2558" s="1" t="s">
        <v>214</v>
      </c>
      <c r="BE2558" s="1" t="s">
        <v>22054</v>
      </c>
      <c r="BF2558" s="1" t="s">
        <v>1069</v>
      </c>
      <c r="BG2558" s="1">
        <v>2</v>
      </c>
      <c r="BH2558" s="1">
        <v>2</v>
      </c>
      <c r="BI2558" s="2">
        <v>44470</v>
      </c>
      <c r="BJ2558" s="2">
        <v>44834</v>
      </c>
      <c r="BK2558" s="2">
        <v>44470</v>
      </c>
      <c r="BL2558" s="2">
        <v>44834</v>
      </c>
      <c r="BM2558" s="1">
        <v>35</v>
      </c>
      <c r="BN2558" s="1">
        <v>0</v>
      </c>
      <c r="BO2558" s="1">
        <v>7</v>
      </c>
      <c r="BP2558" s="1">
        <v>7</v>
      </c>
      <c r="BQ2558" s="1">
        <v>7</v>
      </c>
      <c r="BR2558" s="1">
        <v>7</v>
      </c>
      <c r="BS2558" s="1">
        <v>7</v>
      </c>
      <c r="BT2558" s="1">
        <v>0</v>
      </c>
      <c r="BU2558" s="1" t="str">
        <f>"8:00 AM"</f>
        <v>8:00 AM</v>
      </c>
      <c r="BV2558" s="1" t="str">
        <f>"4:00 PM"</f>
        <v>4:00 PM</v>
      </c>
      <c r="BW2558" s="1" t="s">
        <v>135</v>
      </c>
      <c r="BX2558" s="1">
        <v>0</v>
      </c>
      <c r="BY2558" s="1">
        <v>24</v>
      </c>
      <c r="BZ2558" s="1" t="s">
        <v>112</v>
      </c>
      <c r="CB2558" s="1" t="s">
        <v>12046</v>
      </c>
      <c r="CC2558" s="1" t="s">
        <v>1355</v>
      </c>
      <c r="CD2558" s="1" t="s">
        <v>2248</v>
      </c>
      <c r="CE2558" s="1" t="s">
        <v>116</v>
      </c>
      <c r="CF2558" s="1" t="s">
        <v>117</v>
      </c>
      <c r="CG2558" s="1">
        <v>96950</v>
      </c>
      <c r="CH2558" s="3">
        <v>8.7100000000000009</v>
      </c>
      <c r="CI2558" s="3">
        <v>8.7100000000000009</v>
      </c>
      <c r="CJ2558" s="3">
        <v>13.06</v>
      </c>
      <c r="CK2558" s="3">
        <v>13.06</v>
      </c>
      <c r="CL2558" s="1" t="s">
        <v>137</v>
      </c>
      <c r="CN2558" s="1" t="s">
        <v>139</v>
      </c>
      <c r="CP2558" s="1" t="s">
        <v>112</v>
      </c>
      <c r="CQ2558" s="1" t="s">
        <v>111</v>
      </c>
      <c r="CR2558" s="1" t="s">
        <v>112</v>
      </c>
      <c r="CS2558" s="1" t="s">
        <v>111</v>
      </c>
      <c r="CT2558" s="1" t="s">
        <v>138</v>
      </c>
      <c r="CU2558" s="1" t="s">
        <v>111</v>
      </c>
      <c r="CV2558" s="1" t="s">
        <v>138</v>
      </c>
      <c r="CW2558" s="1" t="s">
        <v>1720</v>
      </c>
      <c r="CX2558" s="1">
        <v>16702872161</v>
      </c>
      <c r="CY2558" s="1" t="s">
        <v>1359</v>
      </c>
      <c r="CZ2558" s="1" t="s">
        <v>168</v>
      </c>
      <c r="DA2558" s="1" t="s">
        <v>111</v>
      </c>
      <c r="DB2558" s="1" t="s">
        <v>112</v>
      </c>
      <c r="DC2558" s="1" t="s">
        <v>1357</v>
      </c>
      <c r="DD2558" s="1" t="s">
        <v>22055</v>
      </c>
      <c r="DF2558" s="1" t="s">
        <v>1366</v>
      </c>
      <c r="DG2558" s="1" t="s">
        <v>1359</v>
      </c>
    </row>
    <row r="2559" spans="1:111" ht="15.6" customHeight="1" x14ac:dyDescent="0.25">
      <c r="A2559" s="1" t="s">
        <v>22056</v>
      </c>
      <c r="B2559" s="1" t="s">
        <v>238</v>
      </c>
      <c r="C2559" s="2">
        <v>44361.8907755787</v>
      </c>
      <c r="D2559" s="2">
        <v>44404</v>
      </c>
      <c r="E2559" s="1" t="s">
        <v>110</v>
      </c>
      <c r="F2559" s="2">
        <v>44469.833333333336</v>
      </c>
      <c r="G2559" s="1" t="s">
        <v>112</v>
      </c>
      <c r="H2559" s="1" t="s">
        <v>112</v>
      </c>
      <c r="I2559" s="1" t="s">
        <v>112</v>
      </c>
      <c r="J2559" s="1" t="s">
        <v>21110</v>
      </c>
      <c r="L2559" s="1" t="s">
        <v>21111</v>
      </c>
      <c r="N2559" s="1" t="s">
        <v>116</v>
      </c>
      <c r="O2559" s="1" t="s">
        <v>117</v>
      </c>
      <c r="P2559" s="9">
        <v>96950</v>
      </c>
      <c r="Q2559" s="1" t="s">
        <v>118</v>
      </c>
      <c r="S2559" s="1">
        <v>16709898683</v>
      </c>
      <c r="U2559" s="1">
        <v>813110</v>
      </c>
      <c r="V2559" s="1" t="s">
        <v>119</v>
      </c>
      <c r="X2559" s="1" t="s">
        <v>621</v>
      </c>
      <c r="Y2559" s="1" t="s">
        <v>622</v>
      </c>
      <c r="AA2559" s="1" t="s">
        <v>461</v>
      </c>
      <c r="AB2559" s="1" t="s">
        <v>21111</v>
      </c>
      <c r="AD2559" s="1" t="s">
        <v>116</v>
      </c>
      <c r="AE2559" s="1" t="s">
        <v>117</v>
      </c>
      <c r="AF2559" s="9">
        <v>96950</v>
      </c>
      <c r="AG2559" s="1" t="s">
        <v>118</v>
      </c>
      <c r="AI2559" s="1">
        <v>16709898683</v>
      </c>
      <c r="AK2559" s="1" t="s">
        <v>620</v>
      </c>
      <c r="BC2559" s="1" t="str">
        <f>"21-2011.00"</f>
        <v>21-2011.00</v>
      </c>
      <c r="BD2559" s="1" t="s">
        <v>10972</v>
      </c>
      <c r="BE2559" s="1" t="s">
        <v>21112</v>
      </c>
      <c r="BF2559" s="1" t="s">
        <v>21113</v>
      </c>
      <c r="BG2559" s="1">
        <v>1</v>
      </c>
      <c r="BH2559" s="1">
        <v>1</v>
      </c>
      <c r="BI2559" s="2">
        <v>44471</v>
      </c>
      <c r="BJ2559" s="2">
        <v>44835</v>
      </c>
      <c r="BK2559" s="2">
        <v>44471</v>
      </c>
      <c r="BL2559" s="2">
        <v>44835</v>
      </c>
      <c r="BM2559" s="1">
        <v>35</v>
      </c>
      <c r="BN2559" s="1">
        <v>0</v>
      </c>
      <c r="BO2559" s="1">
        <v>7</v>
      </c>
      <c r="BP2559" s="1">
        <v>7</v>
      </c>
      <c r="BQ2559" s="1">
        <v>7</v>
      </c>
      <c r="BR2559" s="1">
        <v>7</v>
      </c>
      <c r="BS2559" s="1">
        <v>7</v>
      </c>
      <c r="BT2559" s="1">
        <v>0</v>
      </c>
      <c r="BU2559" s="1" t="str">
        <f>"9:00 AM"</f>
        <v>9:00 AM</v>
      </c>
      <c r="BV2559" s="1" t="str">
        <f>"5:00 PM"</f>
        <v>5:00 PM</v>
      </c>
      <c r="BW2559" s="1" t="s">
        <v>392</v>
      </c>
      <c r="BX2559" s="1">
        <v>0</v>
      </c>
      <c r="BY2559" s="1">
        <v>60</v>
      </c>
      <c r="BZ2559" s="1" t="s">
        <v>112</v>
      </c>
      <c r="CB2559" s="1" t="s">
        <v>21114</v>
      </c>
      <c r="CC2559" s="1" t="s">
        <v>21115</v>
      </c>
      <c r="CD2559" s="1" t="s">
        <v>21111</v>
      </c>
      <c r="CE2559" s="1" t="s">
        <v>116</v>
      </c>
      <c r="CF2559" s="1" t="s">
        <v>117</v>
      </c>
      <c r="CG2559" s="1">
        <v>96950</v>
      </c>
      <c r="CH2559" s="3">
        <v>12.49</v>
      </c>
      <c r="CI2559" s="3">
        <v>12.49</v>
      </c>
      <c r="CJ2559" s="3">
        <v>18.739999999999998</v>
      </c>
      <c r="CK2559" s="3">
        <v>18.739999999999998</v>
      </c>
      <c r="CL2559" s="1" t="s">
        <v>137</v>
      </c>
      <c r="CN2559" s="1" t="s">
        <v>139</v>
      </c>
      <c r="CP2559" s="1" t="s">
        <v>112</v>
      </c>
      <c r="CQ2559" s="1" t="s">
        <v>111</v>
      </c>
      <c r="CR2559" s="1" t="s">
        <v>112</v>
      </c>
      <c r="CS2559" s="1" t="s">
        <v>111</v>
      </c>
      <c r="CT2559" s="1" t="s">
        <v>138</v>
      </c>
      <c r="CU2559" s="1" t="s">
        <v>111</v>
      </c>
      <c r="CV2559" s="1" t="s">
        <v>138</v>
      </c>
      <c r="CW2559" s="1" t="s">
        <v>631</v>
      </c>
      <c r="CX2559" s="1">
        <v>16709898663</v>
      </c>
      <c r="CY2559" s="1" t="s">
        <v>620</v>
      </c>
      <c r="CZ2559" s="1" t="s">
        <v>138</v>
      </c>
      <c r="DA2559" s="1" t="s">
        <v>111</v>
      </c>
      <c r="DB2559" s="1" t="s">
        <v>112</v>
      </c>
    </row>
    <row r="2560" spans="1:111" ht="15.6" customHeight="1" x14ac:dyDescent="0.25">
      <c r="A2560" s="1" t="s">
        <v>22057</v>
      </c>
      <c r="B2560" s="1" t="s">
        <v>238</v>
      </c>
      <c r="C2560" s="2">
        <v>44381.342522685183</v>
      </c>
      <c r="D2560" s="2">
        <v>44431</v>
      </c>
      <c r="E2560" s="1" t="s">
        <v>180</v>
      </c>
      <c r="G2560" s="1" t="s">
        <v>112</v>
      </c>
      <c r="H2560" s="1" t="s">
        <v>112</v>
      </c>
      <c r="I2560" s="1" t="s">
        <v>112</v>
      </c>
      <c r="J2560" s="1" t="s">
        <v>10573</v>
      </c>
      <c r="K2560" s="1" t="s">
        <v>10574</v>
      </c>
      <c r="L2560" s="1" t="s">
        <v>22058</v>
      </c>
      <c r="M2560" s="1" t="s">
        <v>138</v>
      </c>
      <c r="N2560" s="1" t="s">
        <v>116</v>
      </c>
      <c r="O2560" s="1" t="s">
        <v>117</v>
      </c>
      <c r="P2560" s="9">
        <v>96950</v>
      </c>
      <c r="Q2560" s="1" t="s">
        <v>118</v>
      </c>
      <c r="S2560" s="1">
        <v>16702859535</v>
      </c>
      <c r="U2560" s="1">
        <v>424210</v>
      </c>
      <c r="V2560" s="1" t="s">
        <v>119</v>
      </c>
      <c r="X2560" s="1" t="s">
        <v>6191</v>
      </c>
      <c r="Y2560" s="1" t="s">
        <v>6192</v>
      </c>
      <c r="Z2560" s="1" t="s">
        <v>6193</v>
      </c>
      <c r="AA2560" s="1" t="s">
        <v>245</v>
      </c>
      <c r="AB2560" s="1" t="s">
        <v>7437</v>
      </c>
      <c r="AC2560" s="1" t="s">
        <v>138</v>
      </c>
      <c r="AD2560" s="1" t="s">
        <v>116</v>
      </c>
      <c r="AE2560" s="1" t="s">
        <v>117</v>
      </c>
      <c r="AF2560" s="9">
        <v>96950</v>
      </c>
      <c r="AG2560" s="1" t="s">
        <v>118</v>
      </c>
      <c r="AI2560" s="1">
        <v>16702859535</v>
      </c>
      <c r="AK2560" s="1" t="s">
        <v>10575</v>
      </c>
      <c r="BC2560" s="1" t="str">
        <f>"41-4012.00"</f>
        <v>41-4012.00</v>
      </c>
      <c r="BD2560" s="1" t="s">
        <v>313</v>
      </c>
      <c r="BE2560" s="1" t="s">
        <v>22059</v>
      </c>
      <c r="BF2560" s="1" t="s">
        <v>22060</v>
      </c>
      <c r="BG2560" s="1">
        <v>2</v>
      </c>
      <c r="BH2560" s="1">
        <v>2</v>
      </c>
      <c r="BI2560" s="2">
        <v>44470</v>
      </c>
      <c r="BJ2560" s="2">
        <v>44834</v>
      </c>
      <c r="BK2560" s="2">
        <v>44470</v>
      </c>
      <c r="BL2560" s="2">
        <v>44834</v>
      </c>
      <c r="BM2560" s="1">
        <v>40</v>
      </c>
      <c r="BN2560" s="1">
        <v>0</v>
      </c>
      <c r="BO2560" s="1">
        <v>8</v>
      </c>
      <c r="BP2560" s="1">
        <v>8</v>
      </c>
      <c r="BQ2560" s="1">
        <v>8</v>
      </c>
      <c r="BR2560" s="1">
        <v>8</v>
      </c>
      <c r="BS2560" s="1">
        <v>8</v>
      </c>
      <c r="BT2560" s="1">
        <v>0</v>
      </c>
      <c r="BU2560" s="1" t="str">
        <f>"8:00 AM"</f>
        <v>8:00 AM</v>
      </c>
      <c r="BV2560" s="1" t="str">
        <f>"5:00 PM"</f>
        <v>5:00 PM</v>
      </c>
      <c r="BW2560" s="1" t="s">
        <v>135</v>
      </c>
      <c r="BX2560" s="1">
        <v>0</v>
      </c>
      <c r="BY2560" s="1">
        <v>18</v>
      </c>
      <c r="BZ2560" s="1" t="s">
        <v>112</v>
      </c>
      <c r="CB2560" s="1" t="s">
        <v>10579</v>
      </c>
      <c r="CC2560" s="1" t="s">
        <v>7437</v>
      </c>
      <c r="CD2560" s="1" t="s">
        <v>138</v>
      </c>
      <c r="CE2560" s="1" t="s">
        <v>116</v>
      </c>
      <c r="CF2560" s="1" t="s">
        <v>117</v>
      </c>
      <c r="CG2560" s="1">
        <v>96950</v>
      </c>
      <c r="CH2560" s="3">
        <v>10.52</v>
      </c>
      <c r="CI2560" s="3">
        <v>10.52</v>
      </c>
      <c r="CJ2560" s="3">
        <v>15.78</v>
      </c>
      <c r="CK2560" s="3">
        <v>15.78</v>
      </c>
      <c r="CL2560" s="1" t="s">
        <v>137</v>
      </c>
      <c r="CM2560" s="1" t="s">
        <v>138</v>
      </c>
      <c r="CN2560" s="1" t="s">
        <v>139</v>
      </c>
      <c r="CP2560" s="1" t="s">
        <v>112</v>
      </c>
      <c r="CQ2560" s="1" t="s">
        <v>111</v>
      </c>
      <c r="CR2560" s="1" t="s">
        <v>112</v>
      </c>
      <c r="CS2560" s="1" t="s">
        <v>111</v>
      </c>
      <c r="CT2560" s="1" t="s">
        <v>138</v>
      </c>
      <c r="CU2560" s="1" t="s">
        <v>111</v>
      </c>
      <c r="CV2560" s="1" t="s">
        <v>138</v>
      </c>
      <c r="CW2560" s="1" t="s">
        <v>22061</v>
      </c>
      <c r="CX2560" s="1">
        <v>16702859535</v>
      </c>
      <c r="CY2560" s="1" t="s">
        <v>10575</v>
      </c>
      <c r="CZ2560" s="1" t="s">
        <v>138</v>
      </c>
      <c r="DA2560" s="1" t="s">
        <v>111</v>
      </c>
      <c r="DB2560" s="1" t="s">
        <v>112</v>
      </c>
    </row>
    <row r="2561" spans="1:111" ht="15.6" customHeight="1" x14ac:dyDescent="0.25">
      <c r="A2561" s="1" t="s">
        <v>22062</v>
      </c>
      <c r="B2561" s="1" t="s">
        <v>238</v>
      </c>
      <c r="C2561" s="2">
        <v>44385.192047569442</v>
      </c>
      <c r="D2561" s="2">
        <v>44425</v>
      </c>
      <c r="E2561" s="1" t="s">
        <v>110</v>
      </c>
      <c r="F2561" s="2">
        <v>44468.833333333336</v>
      </c>
      <c r="G2561" s="1" t="s">
        <v>112</v>
      </c>
      <c r="H2561" s="1" t="s">
        <v>112</v>
      </c>
      <c r="I2561" s="1" t="s">
        <v>112</v>
      </c>
      <c r="J2561" s="1" t="s">
        <v>5746</v>
      </c>
      <c r="L2561" s="1" t="s">
        <v>12888</v>
      </c>
      <c r="M2561" s="1" t="s">
        <v>12889</v>
      </c>
      <c r="N2561" s="1" t="s">
        <v>812</v>
      </c>
      <c r="O2561" s="1" t="s">
        <v>117</v>
      </c>
      <c r="P2561" s="9">
        <v>96950</v>
      </c>
      <c r="Q2561" s="1" t="s">
        <v>118</v>
      </c>
      <c r="S2561" s="1">
        <v>16702334646</v>
      </c>
      <c r="U2561" s="1">
        <v>6216</v>
      </c>
      <c r="V2561" s="1" t="s">
        <v>119</v>
      </c>
      <c r="X2561" s="1" t="s">
        <v>987</v>
      </c>
      <c r="Y2561" s="1" t="s">
        <v>5749</v>
      </c>
      <c r="AA2561" s="1" t="s">
        <v>171</v>
      </c>
      <c r="AB2561" s="1" t="s">
        <v>12888</v>
      </c>
      <c r="AC2561" s="1" t="s">
        <v>12889</v>
      </c>
      <c r="AD2561" s="1" t="s">
        <v>812</v>
      </c>
      <c r="AE2561" s="1" t="s">
        <v>117</v>
      </c>
      <c r="AF2561" s="9">
        <v>96950</v>
      </c>
      <c r="AG2561" s="1" t="s">
        <v>118</v>
      </c>
      <c r="AI2561" s="1">
        <v>16702334646</v>
      </c>
      <c r="AK2561" s="1" t="s">
        <v>5752</v>
      </c>
      <c r="BC2561" s="1" t="str">
        <f>"43-3031.00"</f>
        <v>43-3031.00</v>
      </c>
      <c r="BD2561" s="1" t="s">
        <v>389</v>
      </c>
      <c r="BE2561" s="1" t="s">
        <v>22063</v>
      </c>
      <c r="BF2561" s="1" t="s">
        <v>22064</v>
      </c>
      <c r="BG2561" s="1">
        <v>2</v>
      </c>
      <c r="BH2561" s="1">
        <v>2</v>
      </c>
      <c r="BI2561" s="2">
        <v>44470</v>
      </c>
      <c r="BJ2561" s="2">
        <v>44834</v>
      </c>
      <c r="BK2561" s="2">
        <v>44470</v>
      </c>
      <c r="BL2561" s="2">
        <v>44834</v>
      </c>
      <c r="BM2561" s="1">
        <v>40</v>
      </c>
      <c r="BN2561" s="1">
        <v>0</v>
      </c>
      <c r="BO2561" s="1">
        <v>8</v>
      </c>
      <c r="BP2561" s="1">
        <v>8</v>
      </c>
      <c r="BQ2561" s="1">
        <v>8</v>
      </c>
      <c r="BR2561" s="1">
        <v>8</v>
      </c>
      <c r="BS2561" s="1">
        <v>8</v>
      </c>
      <c r="BT2561" s="1">
        <v>0</v>
      </c>
      <c r="BU2561" s="1" t="str">
        <f>"8:00 AM"</f>
        <v>8:00 AM</v>
      </c>
      <c r="BV2561" s="1" t="str">
        <f>"5:00 PM"</f>
        <v>5:00 PM</v>
      </c>
      <c r="BW2561" s="1" t="s">
        <v>135</v>
      </c>
      <c r="BX2561" s="1">
        <v>0</v>
      </c>
      <c r="BY2561" s="1">
        <v>12</v>
      </c>
      <c r="BZ2561" s="1" t="s">
        <v>112</v>
      </c>
      <c r="CB2561" s="1" t="s">
        <v>331</v>
      </c>
      <c r="CC2561" s="1" t="s">
        <v>12888</v>
      </c>
      <c r="CD2561" s="1" t="s">
        <v>12889</v>
      </c>
      <c r="CE2561" s="1" t="s">
        <v>812</v>
      </c>
      <c r="CF2561" s="1" t="s">
        <v>117</v>
      </c>
      <c r="CG2561" s="1">
        <v>96950</v>
      </c>
      <c r="CH2561" s="3">
        <v>9.49</v>
      </c>
      <c r="CI2561" s="3">
        <v>9.49</v>
      </c>
      <c r="CJ2561" s="3">
        <v>14.24</v>
      </c>
      <c r="CK2561" s="3">
        <v>14.24</v>
      </c>
      <c r="CL2561" s="1" t="s">
        <v>137</v>
      </c>
      <c r="CM2561" s="1" t="s">
        <v>331</v>
      </c>
      <c r="CN2561" s="1" t="s">
        <v>139</v>
      </c>
      <c r="CP2561" s="1" t="s">
        <v>112</v>
      </c>
      <c r="CQ2561" s="1" t="s">
        <v>111</v>
      </c>
      <c r="CR2561" s="1" t="s">
        <v>112</v>
      </c>
      <c r="CS2561" s="1" t="s">
        <v>111</v>
      </c>
      <c r="CT2561" s="1" t="s">
        <v>138</v>
      </c>
      <c r="CU2561" s="1" t="s">
        <v>111</v>
      </c>
      <c r="CV2561" s="1" t="s">
        <v>138</v>
      </c>
      <c r="CW2561" s="1" t="s">
        <v>331</v>
      </c>
      <c r="CX2561" s="1">
        <v>16702334646</v>
      </c>
      <c r="CY2561" s="1" t="s">
        <v>5756</v>
      </c>
      <c r="CZ2561" s="1" t="s">
        <v>138</v>
      </c>
      <c r="DA2561" s="1" t="s">
        <v>111</v>
      </c>
      <c r="DB2561" s="1" t="s">
        <v>112</v>
      </c>
      <c r="DC2561" s="1" t="s">
        <v>1701</v>
      </c>
      <c r="DD2561" s="1" t="s">
        <v>1702</v>
      </c>
      <c r="DF2561" s="1" t="s">
        <v>1703</v>
      </c>
      <c r="DG2561" s="1" t="s">
        <v>1704</v>
      </c>
    </row>
    <row r="2562" spans="1:111" ht="15.6" customHeight="1" x14ac:dyDescent="0.25">
      <c r="A2562" s="1" t="s">
        <v>22065</v>
      </c>
      <c r="B2562" s="1" t="s">
        <v>238</v>
      </c>
      <c r="C2562" s="2">
        <v>44411.050738425925</v>
      </c>
      <c r="D2562" s="2">
        <v>44454</v>
      </c>
      <c r="E2562" s="1" t="s">
        <v>110</v>
      </c>
      <c r="F2562" s="2">
        <v>44468.833333333336</v>
      </c>
      <c r="G2562" s="1" t="s">
        <v>112</v>
      </c>
      <c r="H2562" s="1" t="s">
        <v>112</v>
      </c>
      <c r="I2562" s="1" t="s">
        <v>112</v>
      </c>
      <c r="J2562" s="1" t="s">
        <v>1596</v>
      </c>
      <c r="K2562" s="1" t="s">
        <v>362</v>
      </c>
      <c r="L2562" s="1" t="s">
        <v>1597</v>
      </c>
      <c r="M2562" s="1" t="s">
        <v>1598</v>
      </c>
      <c r="N2562" s="1" t="s">
        <v>116</v>
      </c>
      <c r="O2562" s="1" t="s">
        <v>117</v>
      </c>
      <c r="P2562" s="9">
        <v>96950</v>
      </c>
      <c r="Q2562" s="1" t="s">
        <v>118</v>
      </c>
      <c r="R2562" s="1" t="s">
        <v>138</v>
      </c>
      <c r="S2562" s="1">
        <v>16702347900</v>
      </c>
      <c r="T2562" s="1">
        <v>803</v>
      </c>
      <c r="U2562" s="1">
        <v>236220</v>
      </c>
      <c r="V2562" s="1" t="s">
        <v>119</v>
      </c>
      <c r="X2562" s="1" t="s">
        <v>1599</v>
      </c>
      <c r="Y2562" s="1" t="s">
        <v>1600</v>
      </c>
      <c r="Z2562" s="1" t="s">
        <v>1601</v>
      </c>
      <c r="AA2562" s="1" t="s">
        <v>461</v>
      </c>
      <c r="AB2562" s="1" t="s">
        <v>1597</v>
      </c>
      <c r="AC2562" s="1" t="s">
        <v>1598</v>
      </c>
      <c r="AD2562" s="1" t="s">
        <v>116</v>
      </c>
      <c r="AE2562" s="1" t="s">
        <v>117</v>
      </c>
      <c r="AF2562" s="9">
        <v>96950</v>
      </c>
      <c r="AG2562" s="1" t="s">
        <v>118</v>
      </c>
      <c r="AH2562" s="1" t="s">
        <v>138</v>
      </c>
      <c r="AI2562" s="1">
        <v>16702347900</v>
      </c>
      <c r="AJ2562" s="1">
        <v>803</v>
      </c>
      <c r="AK2562" s="1" t="s">
        <v>1602</v>
      </c>
      <c r="BC2562" s="1" t="str">
        <f>"49-3023.01"</f>
        <v>49-3023.01</v>
      </c>
      <c r="BD2562" s="1" t="s">
        <v>608</v>
      </c>
      <c r="BE2562" s="1" t="s">
        <v>6678</v>
      </c>
      <c r="BF2562" s="1" t="s">
        <v>6679</v>
      </c>
      <c r="BG2562" s="1">
        <v>14</v>
      </c>
      <c r="BH2562" s="1">
        <v>14</v>
      </c>
      <c r="BI2562" s="2">
        <v>44470</v>
      </c>
      <c r="BJ2562" s="2">
        <v>44834</v>
      </c>
      <c r="BK2562" s="2">
        <v>44470</v>
      </c>
      <c r="BL2562" s="2">
        <v>44834</v>
      </c>
      <c r="BM2562" s="1">
        <v>40</v>
      </c>
      <c r="BN2562" s="1">
        <v>0</v>
      </c>
      <c r="BO2562" s="1">
        <v>8</v>
      </c>
      <c r="BP2562" s="1">
        <v>8</v>
      </c>
      <c r="BQ2562" s="1">
        <v>8</v>
      </c>
      <c r="BR2562" s="1">
        <v>8</v>
      </c>
      <c r="BS2562" s="1">
        <v>8</v>
      </c>
      <c r="BT2562" s="1">
        <v>0</v>
      </c>
      <c r="BU2562" s="1" t="str">
        <f>"7:30 AM"</f>
        <v>7:30 AM</v>
      </c>
      <c r="BV2562" s="1" t="str">
        <f>"4:30 PM"</f>
        <v>4:30 PM</v>
      </c>
      <c r="BW2562" s="1" t="s">
        <v>135</v>
      </c>
      <c r="BX2562" s="1">
        <v>0</v>
      </c>
      <c r="BY2562" s="1">
        <v>24</v>
      </c>
      <c r="BZ2562" s="1" t="s">
        <v>112</v>
      </c>
      <c r="CB2562" s="1" t="s">
        <v>6680</v>
      </c>
      <c r="CC2562" s="1" t="s">
        <v>3682</v>
      </c>
      <c r="CD2562" s="1" t="s">
        <v>1607</v>
      </c>
      <c r="CE2562" s="1" t="s">
        <v>116</v>
      </c>
      <c r="CF2562" s="1" t="s">
        <v>117</v>
      </c>
      <c r="CG2562" s="1">
        <v>96950</v>
      </c>
      <c r="CH2562" s="3">
        <v>8.75</v>
      </c>
      <c r="CI2562" s="3">
        <v>8.75</v>
      </c>
      <c r="CJ2562" s="3">
        <v>13.13</v>
      </c>
      <c r="CK2562" s="3">
        <v>13.13</v>
      </c>
      <c r="CL2562" s="1" t="s">
        <v>137</v>
      </c>
      <c r="CM2562" s="1" t="s">
        <v>1608</v>
      </c>
      <c r="CN2562" s="1" t="s">
        <v>139</v>
      </c>
      <c r="CP2562" s="1" t="s">
        <v>112</v>
      </c>
      <c r="CQ2562" s="1" t="s">
        <v>111</v>
      </c>
      <c r="CR2562" s="1" t="s">
        <v>112</v>
      </c>
      <c r="CS2562" s="1" t="s">
        <v>111</v>
      </c>
      <c r="CT2562" s="1" t="s">
        <v>138</v>
      </c>
      <c r="CU2562" s="1" t="s">
        <v>111</v>
      </c>
      <c r="CV2562" s="1" t="s">
        <v>138</v>
      </c>
      <c r="CW2562" s="1" t="s">
        <v>3683</v>
      </c>
      <c r="CX2562" s="1">
        <v>16702347900</v>
      </c>
      <c r="CY2562" s="1" t="s">
        <v>1602</v>
      </c>
      <c r="CZ2562" s="1" t="s">
        <v>1610</v>
      </c>
      <c r="DA2562" s="1" t="s">
        <v>111</v>
      </c>
      <c r="DB2562" s="1" t="s">
        <v>112</v>
      </c>
      <c r="DC2562" s="1" t="s">
        <v>1599</v>
      </c>
      <c r="DD2562" s="1" t="s">
        <v>1600</v>
      </c>
      <c r="DE2562" s="1" t="s">
        <v>1236</v>
      </c>
      <c r="DF2562" s="1" t="s">
        <v>1596</v>
      </c>
      <c r="DG2562" s="1" t="s">
        <v>1602</v>
      </c>
    </row>
    <row r="2563" spans="1:111" ht="15.6" customHeight="1" x14ac:dyDescent="0.25">
      <c r="A2563" s="1" t="s">
        <v>22066</v>
      </c>
      <c r="B2563" s="1" t="s">
        <v>238</v>
      </c>
      <c r="C2563" s="2">
        <v>44411.162134027778</v>
      </c>
      <c r="D2563" s="2">
        <v>44461</v>
      </c>
      <c r="E2563" s="1" t="s">
        <v>110</v>
      </c>
      <c r="F2563" s="2">
        <v>44468.833333333336</v>
      </c>
      <c r="G2563" s="1" t="s">
        <v>112</v>
      </c>
      <c r="H2563" s="1" t="s">
        <v>112</v>
      </c>
      <c r="I2563" s="1" t="s">
        <v>112</v>
      </c>
      <c r="J2563" s="1" t="s">
        <v>6702</v>
      </c>
      <c r="L2563" s="1" t="s">
        <v>6703</v>
      </c>
      <c r="N2563" s="1" t="s">
        <v>116</v>
      </c>
      <c r="O2563" s="1" t="s">
        <v>117</v>
      </c>
      <c r="P2563" s="9">
        <v>96950</v>
      </c>
      <c r="Q2563" s="1" t="s">
        <v>118</v>
      </c>
      <c r="S2563" s="1">
        <v>16702341336</v>
      </c>
      <c r="U2563" s="1">
        <v>4244</v>
      </c>
      <c r="V2563" s="1" t="s">
        <v>119</v>
      </c>
      <c r="X2563" s="1" t="s">
        <v>6193</v>
      </c>
      <c r="Y2563" s="1" t="s">
        <v>6704</v>
      </c>
      <c r="AA2563" s="1" t="s">
        <v>461</v>
      </c>
      <c r="AB2563" s="1" t="s">
        <v>6703</v>
      </c>
      <c r="AD2563" s="1" t="s">
        <v>116</v>
      </c>
      <c r="AE2563" s="1" t="s">
        <v>117</v>
      </c>
      <c r="AF2563" s="9">
        <v>96950</v>
      </c>
      <c r="AG2563" s="1" t="s">
        <v>118</v>
      </c>
      <c r="AI2563" s="1">
        <v>16702341336</v>
      </c>
      <c r="AK2563" s="1" t="s">
        <v>6705</v>
      </c>
      <c r="BC2563" s="1" t="str">
        <f>"43-3031.00"</f>
        <v>43-3031.00</v>
      </c>
      <c r="BD2563" s="1" t="s">
        <v>389</v>
      </c>
      <c r="BE2563" s="1" t="s">
        <v>22067</v>
      </c>
      <c r="BF2563" s="1" t="s">
        <v>1766</v>
      </c>
      <c r="BG2563" s="1">
        <v>1</v>
      </c>
      <c r="BH2563" s="1">
        <v>1</v>
      </c>
      <c r="BI2563" s="2">
        <v>44470</v>
      </c>
      <c r="BJ2563" s="2">
        <v>44834</v>
      </c>
      <c r="BK2563" s="2">
        <v>44470</v>
      </c>
      <c r="BL2563" s="2">
        <v>44834</v>
      </c>
      <c r="BM2563" s="1">
        <v>35</v>
      </c>
      <c r="BN2563" s="1">
        <v>0</v>
      </c>
      <c r="BO2563" s="1">
        <v>7</v>
      </c>
      <c r="BP2563" s="1">
        <v>7</v>
      </c>
      <c r="BQ2563" s="1">
        <v>7</v>
      </c>
      <c r="BR2563" s="1">
        <v>7</v>
      </c>
      <c r="BS2563" s="1">
        <v>7</v>
      </c>
      <c r="BT2563" s="1">
        <v>0</v>
      </c>
      <c r="BU2563" s="1" t="str">
        <f>"9:00 AM"</f>
        <v>9:00 AM</v>
      </c>
      <c r="BV2563" s="1" t="str">
        <f t="shared" ref="BV2563:BV2574" si="66">"5:00 PM"</f>
        <v>5:00 PM</v>
      </c>
      <c r="BW2563" s="1" t="s">
        <v>135</v>
      </c>
      <c r="BX2563" s="1">
        <v>0</v>
      </c>
      <c r="BY2563" s="1">
        <v>6</v>
      </c>
      <c r="BZ2563" s="1" t="s">
        <v>112</v>
      </c>
      <c r="CB2563" s="1" t="s">
        <v>3175</v>
      </c>
      <c r="CC2563" s="1" t="s">
        <v>6703</v>
      </c>
      <c r="CE2563" s="1" t="s">
        <v>116</v>
      </c>
      <c r="CF2563" s="1" t="s">
        <v>117</v>
      </c>
      <c r="CG2563" s="1">
        <v>96950</v>
      </c>
      <c r="CH2563" s="3">
        <v>10.16</v>
      </c>
      <c r="CI2563" s="3">
        <v>10.16</v>
      </c>
      <c r="CJ2563" s="3">
        <v>15.24</v>
      </c>
      <c r="CK2563" s="3">
        <v>15.24</v>
      </c>
      <c r="CL2563" s="1" t="s">
        <v>137</v>
      </c>
      <c r="CN2563" s="1" t="s">
        <v>139</v>
      </c>
      <c r="CP2563" s="1" t="s">
        <v>112</v>
      </c>
      <c r="CQ2563" s="1" t="s">
        <v>111</v>
      </c>
      <c r="CR2563" s="1" t="s">
        <v>112</v>
      </c>
      <c r="CS2563" s="1" t="s">
        <v>111</v>
      </c>
      <c r="CT2563" s="1" t="s">
        <v>138</v>
      </c>
      <c r="CU2563" s="1" t="s">
        <v>111</v>
      </c>
      <c r="CV2563" s="1" t="s">
        <v>138</v>
      </c>
      <c r="CW2563" s="1" t="s">
        <v>2313</v>
      </c>
      <c r="CX2563" s="1">
        <v>16702341336</v>
      </c>
      <c r="CY2563" s="1" t="s">
        <v>6705</v>
      </c>
      <c r="CZ2563" s="1" t="s">
        <v>138</v>
      </c>
      <c r="DA2563" s="1" t="s">
        <v>111</v>
      </c>
      <c r="DB2563" s="1" t="s">
        <v>112</v>
      </c>
      <c r="DC2563" s="1" t="s">
        <v>6193</v>
      </c>
      <c r="DD2563" s="1" t="s">
        <v>6704</v>
      </c>
      <c r="DF2563" s="1" t="s">
        <v>6702</v>
      </c>
      <c r="DG2563" s="1" t="s">
        <v>6705</v>
      </c>
    </row>
    <row r="2564" spans="1:111" ht="15.6" customHeight="1" x14ac:dyDescent="0.25">
      <c r="A2564" s="1" t="s">
        <v>22076</v>
      </c>
      <c r="B2564" s="1" t="s">
        <v>238</v>
      </c>
      <c r="C2564" s="2">
        <v>44048.378388078701</v>
      </c>
      <c r="D2564" s="2">
        <v>44112</v>
      </c>
      <c r="E2564" s="1" t="s">
        <v>110</v>
      </c>
      <c r="F2564" s="2">
        <v>44103.833333333336</v>
      </c>
      <c r="G2564" s="1" t="s">
        <v>111</v>
      </c>
      <c r="H2564" s="1" t="s">
        <v>112</v>
      </c>
      <c r="I2564" s="1" t="s">
        <v>112</v>
      </c>
      <c r="J2564" s="1" t="s">
        <v>1799</v>
      </c>
      <c r="K2564" s="1" t="s">
        <v>1799</v>
      </c>
      <c r="L2564" s="1" t="s">
        <v>3538</v>
      </c>
      <c r="N2564" s="1" t="s">
        <v>116</v>
      </c>
      <c r="O2564" s="1" t="s">
        <v>117</v>
      </c>
      <c r="P2564" s="9">
        <v>96950</v>
      </c>
      <c r="Q2564" s="1" t="s">
        <v>118</v>
      </c>
      <c r="R2564" s="1" t="s">
        <v>116</v>
      </c>
      <c r="S2564" s="1">
        <v>16702345577</v>
      </c>
      <c r="U2564" s="1">
        <v>236220</v>
      </c>
      <c r="V2564" s="1" t="s">
        <v>119</v>
      </c>
      <c r="X2564" s="1" t="s">
        <v>1801</v>
      </c>
      <c r="Y2564" s="1" t="s">
        <v>1802</v>
      </c>
      <c r="AA2564" s="1" t="s">
        <v>245</v>
      </c>
      <c r="AB2564" s="1" t="s">
        <v>3538</v>
      </c>
      <c r="AD2564" s="1" t="s">
        <v>116</v>
      </c>
      <c r="AE2564" s="1" t="s">
        <v>117</v>
      </c>
      <c r="AF2564" s="9">
        <v>96950</v>
      </c>
      <c r="AG2564" s="1" t="s">
        <v>118</v>
      </c>
      <c r="AH2564" s="1" t="s">
        <v>116</v>
      </c>
      <c r="AI2564" s="1">
        <v>16702345577</v>
      </c>
      <c r="AK2564" s="1" t="s">
        <v>1803</v>
      </c>
      <c r="BC2564" s="1" t="str">
        <f>"49-9071.00"</f>
        <v>49-9071.00</v>
      </c>
      <c r="BD2564" s="1" t="s">
        <v>214</v>
      </c>
      <c r="BE2564" s="1" t="s">
        <v>4838</v>
      </c>
      <c r="BF2564" s="1" t="s">
        <v>4839</v>
      </c>
      <c r="BG2564" s="1">
        <v>2</v>
      </c>
      <c r="BH2564" s="1">
        <v>2</v>
      </c>
      <c r="BI2564" s="2">
        <v>44105</v>
      </c>
      <c r="BJ2564" s="2">
        <v>45199</v>
      </c>
      <c r="BK2564" s="2">
        <v>44112</v>
      </c>
      <c r="BL2564" s="2">
        <v>45199</v>
      </c>
      <c r="BM2564" s="1">
        <v>40</v>
      </c>
      <c r="BN2564" s="1">
        <v>0</v>
      </c>
      <c r="BO2564" s="1">
        <v>8</v>
      </c>
      <c r="BP2564" s="1">
        <v>8</v>
      </c>
      <c r="BQ2564" s="1">
        <v>8</v>
      </c>
      <c r="BR2564" s="1">
        <v>8</v>
      </c>
      <c r="BS2564" s="1">
        <v>8</v>
      </c>
      <c r="BT2564" s="1">
        <v>0</v>
      </c>
      <c r="BU2564" s="1" t="str">
        <f>"8:00 AM"</f>
        <v>8:00 AM</v>
      </c>
      <c r="BV2564" s="1" t="str">
        <f t="shared" si="66"/>
        <v>5:00 PM</v>
      </c>
      <c r="BW2564" s="1" t="s">
        <v>135</v>
      </c>
      <c r="BX2564" s="1">
        <v>18</v>
      </c>
      <c r="BY2564" s="1">
        <v>24</v>
      </c>
      <c r="BZ2564" s="1" t="s">
        <v>112</v>
      </c>
      <c r="CA2564" s="1">
        <v>0</v>
      </c>
      <c r="CB2564" s="1" t="s">
        <v>362</v>
      </c>
      <c r="CC2564" s="1" t="s">
        <v>1805</v>
      </c>
      <c r="CD2564" s="1" t="s">
        <v>1806</v>
      </c>
      <c r="CE2564" s="1" t="s">
        <v>116</v>
      </c>
      <c r="CF2564" s="1" t="s">
        <v>117</v>
      </c>
      <c r="CG2564" s="1">
        <v>96950</v>
      </c>
      <c r="CH2564" s="3">
        <v>8.33</v>
      </c>
      <c r="CI2564" s="3">
        <v>8.33</v>
      </c>
      <c r="CJ2564" s="3">
        <v>12.5</v>
      </c>
      <c r="CK2564" s="3">
        <v>12.5</v>
      </c>
      <c r="CL2564" s="1" t="s">
        <v>137</v>
      </c>
      <c r="CM2564" s="1" t="s">
        <v>138</v>
      </c>
      <c r="CN2564" s="1" t="s">
        <v>139</v>
      </c>
      <c r="CP2564" s="1" t="s">
        <v>112</v>
      </c>
      <c r="CQ2564" s="1" t="s">
        <v>111</v>
      </c>
      <c r="CR2564" s="1" t="s">
        <v>111</v>
      </c>
      <c r="CS2564" s="1" t="s">
        <v>111</v>
      </c>
      <c r="CT2564" s="1" t="s">
        <v>111</v>
      </c>
      <c r="CU2564" s="1" t="s">
        <v>111</v>
      </c>
      <c r="CV2564" s="1" t="s">
        <v>111</v>
      </c>
      <c r="CW2564" s="1" t="s">
        <v>4840</v>
      </c>
      <c r="CX2564" s="1">
        <v>16702345577</v>
      </c>
      <c r="CY2564" s="1" t="s">
        <v>1803</v>
      </c>
      <c r="CZ2564" s="1" t="s">
        <v>168</v>
      </c>
      <c r="DA2564" s="1" t="s">
        <v>111</v>
      </c>
      <c r="DB2564" s="1" t="s">
        <v>112</v>
      </c>
    </row>
    <row r="2565" spans="1:111" ht="15.6" customHeight="1" x14ac:dyDescent="0.25">
      <c r="A2565" s="1" t="s">
        <v>22077</v>
      </c>
      <c r="B2565" s="1" t="s">
        <v>238</v>
      </c>
      <c r="C2565" s="2">
        <v>44039.969589351851</v>
      </c>
      <c r="D2565" s="2">
        <v>44105</v>
      </c>
      <c r="E2565" s="1" t="s">
        <v>180</v>
      </c>
      <c r="G2565" s="1" t="s">
        <v>112</v>
      </c>
      <c r="H2565" s="1" t="s">
        <v>112</v>
      </c>
      <c r="I2565" s="1" t="s">
        <v>112</v>
      </c>
      <c r="J2565" s="1" t="s">
        <v>287</v>
      </c>
      <c r="L2565" s="1" t="s">
        <v>22078</v>
      </c>
      <c r="M2565" s="1" t="s">
        <v>293</v>
      </c>
      <c r="N2565" s="1" t="s">
        <v>116</v>
      </c>
      <c r="O2565" s="1" t="s">
        <v>117</v>
      </c>
      <c r="P2565" s="9">
        <v>96950</v>
      </c>
      <c r="Q2565" s="1" t="s">
        <v>118</v>
      </c>
      <c r="S2565" s="1">
        <v>16702873831</v>
      </c>
      <c r="U2565" s="1">
        <v>236116</v>
      </c>
      <c r="V2565" s="1" t="s">
        <v>119</v>
      </c>
      <c r="X2565" s="1" t="s">
        <v>290</v>
      </c>
      <c r="Y2565" s="1" t="s">
        <v>291</v>
      </c>
      <c r="AA2565" s="1" t="s">
        <v>245</v>
      </c>
      <c r="AB2565" s="1" t="s">
        <v>22078</v>
      </c>
      <c r="AC2565" s="1" t="s">
        <v>293</v>
      </c>
      <c r="AD2565" s="1" t="s">
        <v>116</v>
      </c>
      <c r="AE2565" s="1" t="s">
        <v>117</v>
      </c>
      <c r="AF2565" s="9">
        <v>96950</v>
      </c>
      <c r="AG2565" s="1" t="s">
        <v>118</v>
      </c>
      <c r="AI2565" s="1">
        <v>16702873831</v>
      </c>
      <c r="AK2565" s="1" t="s">
        <v>294</v>
      </c>
      <c r="BC2565" s="1" t="str">
        <f>"47-2111.00"</f>
        <v>47-2111.00</v>
      </c>
      <c r="BD2565" s="1" t="s">
        <v>1792</v>
      </c>
      <c r="BE2565" s="1" t="s">
        <v>22079</v>
      </c>
      <c r="BF2565" s="1" t="s">
        <v>7640</v>
      </c>
      <c r="BG2565" s="1">
        <v>20</v>
      </c>
      <c r="BH2565" s="1">
        <v>20</v>
      </c>
      <c r="BI2565" s="2">
        <v>44105</v>
      </c>
      <c r="BJ2565" s="2">
        <v>44469</v>
      </c>
      <c r="BK2565" s="2">
        <v>44105</v>
      </c>
      <c r="BL2565" s="2">
        <v>44469</v>
      </c>
      <c r="BM2565" s="1">
        <v>40</v>
      </c>
      <c r="BN2565" s="1">
        <v>0</v>
      </c>
      <c r="BO2565" s="1">
        <v>8</v>
      </c>
      <c r="BP2565" s="1">
        <v>8</v>
      </c>
      <c r="BQ2565" s="1">
        <v>8</v>
      </c>
      <c r="BR2565" s="1">
        <v>8</v>
      </c>
      <c r="BS2565" s="1">
        <v>8</v>
      </c>
      <c r="BT2565" s="1">
        <v>0</v>
      </c>
      <c r="BU2565" s="1" t="str">
        <f>"8:00 AM"</f>
        <v>8:00 AM</v>
      </c>
      <c r="BV2565" s="1" t="str">
        <f t="shared" si="66"/>
        <v>5:00 PM</v>
      </c>
      <c r="BW2565" s="1" t="s">
        <v>135</v>
      </c>
      <c r="BX2565" s="1">
        <v>0</v>
      </c>
      <c r="BY2565" s="1">
        <v>24</v>
      </c>
      <c r="BZ2565" s="1" t="s">
        <v>112</v>
      </c>
      <c r="CA2565" s="1">
        <v>0</v>
      </c>
      <c r="CB2565" s="1" t="s">
        <v>22080</v>
      </c>
      <c r="CC2565" s="1" t="s">
        <v>299</v>
      </c>
      <c r="CD2565" s="1" t="s">
        <v>293</v>
      </c>
      <c r="CE2565" s="1" t="s">
        <v>116</v>
      </c>
      <c r="CF2565" s="1" t="s">
        <v>117</v>
      </c>
      <c r="CG2565" s="1">
        <v>96950</v>
      </c>
      <c r="CH2565" s="3">
        <v>17.87</v>
      </c>
      <c r="CI2565" s="3">
        <v>17.87</v>
      </c>
      <c r="CJ2565" s="3">
        <v>26.81</v>
      </c>
      <c r="CK2565" s="3">
        <v>26.81</v>
      </c>
      <c r="CL2565" s="1" t="s">
        <v>137</v>
      </c>
      <c r="CM2565" s="1" t="s">
        <v>138</v>
      </c>
      <c r="CN2565" s="1" t="s">
        <v>139</v>
      </c>
      <c r="CP2565" s="1" t="s">
        <v>112</v>
      </c>
      <c r="CQ2565" s="1" t="s">
        <v>111</v>
      </c>
      <c r="CR2565" s="1" t="s">
        <v>112</v>
      </c>
      <c r="CS2565" s="1" t="s">
        <v>111</v>
      </c>
      <c r="CT2565" s="1" t="s">
        <v>138</v>
      </c>
      <c r="CU2565" s="1" t="s">
        <v>111</v>
      </c>
      <c r="CV2565" s="1" t="s">
        <v>138</v>
      </c>
      <c r="CW2565" s="1" t="s">
        <v>300</v>
      </c>
      <c r="CX2565" s="1">
        <v>16702873831</v>
      </c>
      <c r="CY2565" s="1" t="s">
        <v>294</v>
      </c>
      <c r="CZ2565" s="1" t="s">
        <v>138</v>
      </c>
      <c r="DA2565" s="1" t="s">
        <v>111</v>
      </c>
      <c r="DB2565" s="1" t="s">
        <v>112</v>
      </c>
    </row>
    <row r="2566" spans="1:111" ht="15.6" customHeight="1" x14ac:dyDescent="0.25">
      <c r="A2566" s="1" t="s">
        <v>22081</v>
      </c>
      <c r="B2566" s="1" t="s">
        <v>238</v>
      </c>
      <c r="C2566" s="2">
        <v>44048.423849421299</v>
      </c>
      <c r="D2566" s="2">
        <v>44112</v>
      </c>
      <c r="E2566" s="1" t="s">
        <v>110</v>
      </c>
      <c r="F2566" s="2">
        <v>44103.833333333336</v>
      </c>
      <c r="G2566" s="1" t="s">
        <v>111</v>
      </c>
      <c r="H2566" s="1" t="s">
        <v>112</v>
      </c>
      <c r="I2566" s="1" t="s">
        <v>112</v>
      </c>
      <c r="J2566" s="1" t="s">
        <v>12112</v>
      </c>
      <c r="K2566" s="1" t="s">
        <v>12113</v>
      </c>
      <c r="L2566" s="1" t="s">
        <v>12114</v>
      </c>
      <c r="M2566" s="1" t="s">
        <v>12115</v>
      </c>
      <c r="N2566" s="1" t="s">
        <v>116</v>
      </c>
      <c r="O2566" s="1" t="s">
        <v>117</v>
      </c>
      <c r="P2566" s="9">
        <v>96950</v>
      </c>
      <c r="Q2566" s="1" t="s">
        <v>118</v>
      </c>
      <c r="R2566" s="1" t="s">
        <v>719</v>
      </c>
      <c r="S2566" s="1">
        <v>16702881593</v>
      </c>
      <c r="U2566" s="1">
        <v>23822</v>
      </c>
      <c r="V2566" s="1" t="s">
        <v>119</v>
      </c>
      <c r="X2566" s="1" t="s">
        <v>7406</v>
      </c>
      <c r="Y2566" s="1" t="s">
        <v>10303</v>
      </c>
      <c r="AA2566" s="1" t="s">
        <v>245</v>
      </c>
      <c r="AB2566" s="1" t="s">
        <v>12114</v>
      </c>
      <c r="AD2566" s="1" t="s">
        <v>116</v>
      </c>
      <c r="AE2566" s="1" t="s">
        <v>117</v>
      </c>
      <c r="AF2566" s="9">
        <v>96950</v>
      </c>
      <c r="AG2566" s="1" t="s">
        <v>118</v>
      </c>
      <c r="AI2566" s="1">
        <v>16702881593</v>
      </c>
      <c r="AK2566" s="1" t="s">
        <v>12116</v>
      </c>
      <c r="BC2566" s="1" t="str">
        <f>"43-3031.00"</f>
        <v>43-3031.00</v>
      </c>
      <c r="BD2566" s="1" t="s">
        <v>389</v>
      </c>
      <c r="BE2566" s="1" t="s">
        <v>17962</v>
      </c>
      <c r="BF2566" s="1" t="s">
        <v>1279</v>
      </c>
      <c r="BG2566" s="1">
        <v>1</v>
      </c>
      <c r="BH2566" s="1">
        <v>1</v>
      </c>
      <c r="BI2566" s="2">
        <v>44105</v>
      </c>
      <c r="BJ2566" s="2">
        <v>45199</v>
      </c>
      <c r="BK2566" s="2">
        <v>44112</v>
      </c>
      <c r="BL2566" s="2">
        <v>45199</v>
      </c>
      <c r="BM2566" s="1">
        <v>35</v>
      </c>
      <c r="BN2566" s="1">
        <v>0</v>
      </c>
      <c r="BO2566" s="1">
        <v>7</v>
      </c>
      <c r="BP2566" s="1">
        <v>7</v>
      </c>
      <c r="BQ2566" s="1">
        <v>7</v>
      </c>
      <c r="BR2566" s="1">
        <v>7</v>
      </c>
      <c r="BS2566" s="1">
        <v>7</v>
      </c>
      <c r="BT2566" s="1">
        <v>0</v>
      </c>
      <c r="BU2566" s="1" t="str">
        <f>"9:00 AM"</f>
        <v>9:00 AM</v>
      </c>
      <c r="BV2566" s="1" t="str">
        <f t="shared" si="66"/>
        <v>5:00 PM</v>
      </c>
      <c r="BW2566" s="1" t="s">
        <v>135</v>
      </c>
      <c r="BX2566" s="1">
        <v>0</v>
      </c>
      <c r="BY2566" s="1">
        <v>6</v>
      </c>
      <c r="BZ2566" s="1" t="s">
        <v>112</v>
      </c>
      <c r="CA2566" s="1">
        <v>0</v>
      </c>
      <c r="CB2566" s="1" t="s">
        <v>719</v>
      </c>
      <c r="CC2566" s="1" t="s">
        <v>12118</v>
      </c>
      <c r="CD2566" s="1" t="s">
        <v>12119</v>
      </c>
      <c r="CE2566" s="1" t="s">
        <v>116</v>
      </c>
      <c r="CF2566" s="1" t="s">
        <v>117</v>
      </c>
      <c r="CG2566" s="1">
        <v>96950</v>
      </c>
      <c r="CH2566" s="3">
        <v>13.9</v>
      </c>
      <c r="CI2566" s="3">
        <v>13.9</v>
      </c>
      <c r="CJ2566" s="3">
        <v>20.85</v>
      </c>
      <c r="CK2566" s="3">
        <v>20.85</v>
      </c>
      <c r="CL2566" s="1" t="s">
        <v>137</v>
      </c>
      <c r="CM2566" s="1" t="s">
        <v>719</v>
      </c>
      <c r="CN2566" s="1" t="s">
        <v>139</v>
      </c>
      <c r="CP2566" s="1" t="s">
        <v>112</v>
      </c>
      <c r="CQ2566" s="1" t="s">
        <v>111</v>
      </c>
      <c r="CR2566" s="1" t="s">
        <v>112</v>
      </c>
      <c r="CS2566" s="1" t="s">
        <v>111</v>
      </c>
      <c r="CT2566" s="1" t="s">
        <v>138</v>
      </c>
      <c r="CU2566" s="1" t="s">
        <v>111</v>
      </c>
      <c r="CV2566" s="1" t="s">
        <v>138</v>
      </c>
      <c r="CW2566" s="1" t="s">
        <v>719</v>
      </c>
      <c r="CX2566" s="1">
        <v>16702881593</v>
      </c>
      <c r="CY2566" s="1" t="s">
        <v>12116</v>
      </c>
      <c r="CZ2566" s="1" t="s">
        <v>716</v>
      </c>
      <c r="DA2566" s="1" t="s">
        <v>111</v>
      </c>
      <c r="DB2566" s="1" t="s">
        <v>112</v>
      </c>
    </row>
    <row r="2567" spans="1:111" ht="15.6" customHeight="1" x14ac:dyDescent="0.25">
      <c r="A2567" s="1" t="s">
        <v>22107</v>
      </c>
      <c r="B2567" s="1" t="s">
        <v>238</v>
      </c>
      <c r="C2567" s="2">
        <v>44075.882988657409</v>
      </c>
      <c r="D2567" s="2">
        <v>44154</v>
      </c>
      <c r="E2567" s="1" t="s">
        <v>180</v>
      </c>
      <c r="G2567" s="1" t="s">
        <v>111</v>
      </c>
      <c r="H2567" s="1" t="s">
        <v>112</v>
      </c>
      <c r="I2567" s="1" t="s">
        <v>112</v>
      </c>
      <c r="J2567" s="1" t="s">
        <v>550</v>
      </c>
      <c r="K2567" s="1" t="s">
        <v>10041</v>
      </c>
      <c r="L2567" s="1" t="s">
        <v>552</v>
      </c>
      <c r="N2567" s="1" t="s">
        <v>167</v>
      </c>
      <c r="O2567" s="1" t="s">
        <v>117</v>
      </c>
      <c r="P2567" s="9">
        <v>96950</v>
      </c>
      <c r="Q2567" s="1" t="s">
        <v>118</v>
      </c>
      <c r="S2567" s="1">
        <v>16707836342</v>
      </c>
      <c r="U2567" s="1">
        <v>2383</v>
      </c>
      <c r="V2567" s="1" t="s">
        <v>119</v>
      </c>
      <c r="X2567" s="1" t="s">
        <v>15052</v>
      </c>
      <c r="Y2567" s="1" t="s">
        <v>17957</v>
      </c>
      <c r="Z2567" s="1" t="s">
        <v>17958</v>
      </c>
      <c r="AA2567" s="1" t="s">
        <v>639</v>
      </c>
      <c r="AB2567" s="1" t="s">
        <v>552</v>
      </c>
      <c r="AD2567" s="1" t="s">
        <v>167</v>
      </c>
      <c r="AE2567" s="1" t="s">
        <v>117</v>
      </c>
      <c r="AF2567" s="9">
        <v>96950</v>
      </c>
      <c r="AG2567" s="1" t="s">
        <v>118</v>
      </c>
      <c r="AI2567" s="1">
        <v>16707836342</v>
      </c>
      <c r="AK2567" s="1" t="s">
        <v>556</v>
      </c>
      <c r="BC2567" s="1" t="str">
        <f>"13-2011.01"</f>
        <v>13-2011.01</v>
      </c>
      <c r="BD2567" s="1" t="s">
        <v>932</v>
      </c>
      <c r="BE2567" s="1" t="s">
        <v>17959</v>
      </c>
      <c r="BF2567" s="1" t="s">
        <v>511</v>
      </c>
      <c r="BG2567" s="1">
        <v>1</v>
      </c>
      <c r="BH2567" s="1">
        <v>1</v>
      </c>
      <c r="BI2567" s="2">
        <v>44105</v>
      </c>
      <c r="BJ2567" s="2">
        <v>44469</v>
      </c>
      <c r="BK2567" s="2">
        <v>44154</v>
      </c>
      <c r="BL2567" s="2">
        <v>44469</v>
      </c>
      <c r="BM2567" s="1">
        <v>35</v>
      </c>
      <c r="BN2567" s="1">
        <v>0</v>
      </c>
      <c r="BO2567" s="1">
        <v>7</v>
      </c>
      <c r="BP2567" s="1">
        <v>7</v>
      </c>
      <c r="BQ2567" s="1">
        <v>7</v>
      </c>
      <c r="BR2567" s="1">
        <v>7</v>
      </c>
      <c r="BS2567" s="1">
        <v>7</v>
      </c>
      <c r="BT2567" s="1">
        <v>0</v>
      </c>
      <c r="BU2567" s="1" t="str">
        <f>"9:00 AM"</f>
        <v>9:00 AM</v>
      </c>
      <c r="BV2567" s="1" t="str">
        <f t="shared" si="66"/>
        <v>5:00 PM</v>
      </c>
      <c r="BW2567" s="1" t="s">
        <v>392</v>
      </c>
      <c r="BX2567" s="1">
        <v>0</v>
      </c>
      <c r="BY2567" s="1">
        <v>12</v>
      </c>
      <c r="BZ2567" s="1" t="s">
        <v>112</v>
      </c>
      <c r="CA2567" s="1">
        <v>0</v>
      </c>
      <c r="CB2567" s="4" t="s">
        <v>22108</v>
      </c>
      <c r="CC2567" s="1" t="s">
        <v>6973</v>
      </c>
      <c r="CD2567" s="1" t="s">
        <v>560</v>
      </c>
      <c r="CE2567" s="1" t="s">
        <v>167</v>
      </c>
      <c r="CF2567" s="1" t="s">
        <v>117</v>
      </c>
      <c r="CG2567" s="1">
        <v>96950</v>
      </c>
      <c r="CH2567" s="3">
        <v>12.86</v>
      </c>
      <c r="CI2567" s="3">
        <v>12.86</v>
      </c>
      <c r="CJ2567" s="3">
        <v>19.29</v>
      </c>
      <c r="CK2567" s="3">
        <v>19.29</v>
      </c>
      <c r="CL2567" s="1" t="s">
        <v>137</v>
      </c>
      <c r="CN2567" s="1" t="s">
        <v>139</v>
      </c>
      <c r="CP2567" s="1" t="s">
        <v>112</v>
      </c>
      <c r="CQ2567" s="1" t="s">
        <v>111</v>
      </c>
      <c r="CR2567" s="1" t="s">
        <v>112</v>
      </c>
      <c r="CS2567" s="1" t="s">
        <v>111</v>
      </c>
      <c r="CT2567" s="1" t="s">
        <v>138</v>
      </c>
      <c r="CU2567" s="1" t="s">
        <v>111</v>
      </c>
      <c r="CV2567" s="1" t="s">
        <v>138</v>
      </c>
      <c r="CW2567" s="1" t="s">
        <v>561</v>
      </c>
      <c r="CX2567" s="1">
        <v>16707836342</v>
      </c>
      <c r="CY2567" s="1" t="s">
        <v>556</v>
      </c>
      <c r="CZ2567" s="1" t="s">
        <v>428</v>
      </c>
      <c r="DA2567" s="1" t="s">
        <v>111</v>
      </c>
      <c r="DB2567" s="1" t="s">
        <v>112</v>
      </c>
    </row>
    <row r="2568" spans="1:111" ht="15.6" customHeight="1" x14ac:dyDescent="0.25">
      <c r="A2568" s="1" t="s">
        <v>22113</v>
      </c>
      <c r="B2568" s="1" t="s">
        <v>238</v>
      </c>
      <c r="C2568" s="2">
        <v>44083.181002314814</v>
      </c>
      <c r="D2568" s="2">
        <v>44147</v>
      </c>
      <c r="E2568" s="1" t="s">
        <v>180</v>
      </c>
      <c r="G2568" s="1" t="s">
        <v>112</v>
      </c>
      <c r="H2568" s="1" t="s">
        <v>112</v>
      </c>
      <c r="I2568" s="1" t="s">
        <v>112</v>
      </c>
      <c r="J2568" s="1" t="s">
        <v>2176</v>
      </c>
      <c r="K2568" s="1" t="s">
        <v>13010</v>
      </c>
      <c r="L2568" s="1" t="s">
        <v>2178</v>
      </c>
      <c r="M2568" s="1" t="s">
        <v>138</v>
      </c>
      <c r="N2568" s="1" t="s">
        <v>116</v>
      </c>
      <c r="O2568" s="1" t="s">
        <v>117</v>
      </c>
      <c r="P2568" s="9">
        <v>96950</v>
      </c>
      <c r="Q2568" s="1" t="s">
        <v>118</v>
      </c>
      <c r="R2568" s="1" t="s">
        <v>117</v>
      </c>
      <c r="S2568" s="1">
        <v>16718881388</v>
      </c>
      <c r="U2568" s="1">
        <v>56152</v>
      </c>
      <c r="V2568" s="1" t="s">
        <v>119</v>
      </c>
      <c r="X2568" s="1" t="s">
        <v>2179</v>
      </c>
      <c r="Y2568" s="1" t="s">
        <v>2180</v>
      </c>
      <c r="Z2568" s="1" t="s">
        <v>2181</v>
      </c>
      <c r="AA2568" s="1" t="s">
        <v>245</v>
      </c>
      <c r="AB2568" s="1" t="s">
        <v>2178</v>
      </c>
      <c r="AC2568" s="1" t="s">
        <v>138</v>
      </c>
      <c r="AD2568" s="1" t="s">
        <v>116</v>
      </c>
      <c r="AE2568" s="1" t="s">
        <v>117</v>
      </c>
      <c r="AF2568" s="9">
        <v>96950</v>
      </c>
      <c r="AG2568" s="1" t="s">
        <v>118</v>
      </c>
      <c r="AH2568" s="1" t="s">
        <v>117</v>
      </c>
      <c r="AI2568" s="1">
        <v>16718881388</v>
      </c>
      <c r="AK2568" s="1" t="s">
        <v>2182</v>
      </c>
      <c r="BC2568" s="1" t="str">
        <f>"39-7011.00"</f>
        <v>39-7011.00</v>
      </c>
      <c r="BD2568" s="1" t="s">
        <v>1435</v>
      </c>
      <c r="BE2568" s="1" t="s">
        <v>13011</v>
      </c>
      <c r="BF2568" s="1" t="s">
        <v>8499</v>
      </c>
      <c r="BG2568" s="1">
        <v>1</v>
      </c>
      <c r="BH2568" s="1">
        <v>1</v>
      </c>
      <c r="BI2568" s="2">
        <v>44202</v>
      </c>
      <c r="BJ2568" s="2">
        <v>44566</v>
      </c>
      <c r="BK2568" s="2">
        <v>44202</v>
      </c>
      <c r="BL2568" s="2">
        <v>44566</v>
      </c>
      <c r="BM2568" s="1">
        <v>40</v>
      </c>
      <c r="BN2568" s="1">
        <v>0</v>
      </c>
      <c r="BO2568" s="1">
        <v>8</v>
      </c>
      <c r="BP2568" s="1">
        <v>8</v>
      </c>
      <c r="BQ2568" s="1">
        <v>8</v>
      </c>
      <c r="BR2568" s="1">
        <v>8</v>
      </c>
      <c r="BS2568" s="1">
        <v>8</v>
      </c>
      <c r="BT2568" s="1">
        <v>0</v>
      </c>
      <c r="BU2568" s="1" t="str">
        <f>"8:00 AM"</f>
        <v>8:00 AM</v>
      </c>
      <c r="BV2568" s="1" t="str">
        <f t="shared" si="66"/>
        <v>5:00 PM</v>
      </c>
      <c r="BW2568" s="1" t="s">
        <v>230</v>
      </c>
      <c r="BX2568" s="1">
        <v>0</v>
      </c>
      <c r="BY2568" s="1">
        <v>6</v>
      </c>
      <c r="BZ2568" s="1" t="s">
        <v>112</v>
      </c>
      <c r="CA2568" s="1">
        <v>0</v>
      </c>
      <c r="CB2568" s="4" t="s">
        <v>22114</v>
      </c>
      <c r="CC2568" s="1" t="s">
        <v>2178</v>
      </c>
      <c r="CD2568" s="1" t="s">
        <v>138</v>
      </c>
      <c r="CE2568" s="1" t="s">
        <v>116</v>
      </c>
      <c r="CF2568" s="1" t="s">
        <v>117</v>
      </c>
      <c r="CG2568" s="1">
        <v>96950</v>
      </c>
      <c r="CH2568" s="3">
        <v>11.17</v>
      </c>
      <c r="CI2568" s="3">
        <v>11.17</v>
      </c>
      <c r="CJ2568" s="3">
        <v>16.75</v>
      </c>
      <c r="CK2568" s="3">
        <v>16.75</v>
      </c>
      <c r="CL2568" s="1" t="s">
        <v>137</v>
      </c>
      <c r="CM2568" s="1" t="s">
        <v>362</v>
      </c>
      <c r="CN2568" s="1" t="s">
        <v>139</v>
      </c>
      <c r="CP2568" s="1" t="s">
        <v>112</v>
      </c>
      <c r="CQ2568" s="1" t="s">
        <v>111</v>
      </c>
      <c r="CR2568" s="1" t="s">
        <v>111</v>
      </c>
      <c r="CS2568" s="1" t="s">
        <v>111</v>
      </c>
      <c r="CT2568" s="1" t="s">
        <v>138</v>
      </c>
      <c r="CU2568" s="1" t="s">
        <v>111</v>
      </c>
      <c r="CV2568" s="1" t="s">
        <v>138</v>
      </c>
      <c r="CW2568" s="1" t="s">
        <v>362</v>
      </c>
      <c r="CX2568" s="1">
        <v>16718881388</v>
      </c>
      <c r="CY2568" s="1" t="s">
        <v>2182</v>
      </c>
      <c r="CZ2568" s="1" t="s">
        <v>2187</v>
      </c>
      <c r="DA2568" s="1" t="s">
        <v>111</v>
      </c>
      <c r="DB2568" s="1" t="s">
        <v>112</v>
      </c>
    </row>
    <row r="2569" spans="1:111" ht="15.6" customHeight="1" x14ac:dyDescent="0.25">
      <c r="A2569" s="1" t="s">
        <v>22115</v>
      </c>
      <c r="B2569" s="1" t="s">
        <v>238</v>
      </c>
      <c r="C2569" s="2">
        <v>44044.012320486108</v>
      </c>
      <c r="D2569" s="2">
        <v>44110</v>
      </c>
      <c r="E2569" s="1" t="s">
        <v>110</v>
      </c>
      <c r="F2569" s="2">
        <v>44103.833333333336</v>
      </c>
      <c r="G2569" s="1" t="s">
        <v>111</v>
      </c>
      <c r="H2569" s="1" t="s">
        <v>112</v>
      </c>
      <c r="I2569" s="1" t="s">
        <v>112</v>
      </c>
      <c r="J2569" s="1" t="s">
        <v>9851</v>
      </c>
      <c r="K2569" s="1" t="s">
        <v>11593</v>
      </c>
      <c r="L2569" s="1" t="s">
        <v>9853</v>
      </c>
      <c r="M2569" s="1" t="s">
        <v>2805</v>
      </c>
      <c r="N2569" s="1" t="s">
        <v>116</v>
      </c>
      <c r="O2569" s="1" t="s">
        <v>117</v>
      </c>
      <c r="P2569" s="9">
        <v>96950</v>
      </c>
      <c r="Q2569" s="1" t="s">
        <v>118</v>
      </c>
      <c r="S2569" s="1">
        <v>16702346854</v>
      </c>
      <c r="U2569" s="1">
        <v>72232</v>
      </c>
      <c r="V2569" s="1" t="s">
        <v>119</v>
      </c>
      <c r="X2569" s="1" t="s">
        <v>3244</v>
      </c>
      <c r="Y2569" s="1" t="s">
        <v>9854</v>
      </c>
      <c r="Z2569" s="1" t="s">
        <v>9855</v>
      </c>
      <c r="AA2569" s="1" t="s">
        <v>3284</v>
      </c>
      <c r="AB2569" s="1" t="s">
        <v>9853</v>
      </c>
      <c r="AC2569" s="1" t="s">
        <v>22116</v>
      </c>
      <c r="AD2569" s="1" t="s">
        <v>116</v>
      </c>
      <c r="AE2569" s="1" t="s">
        <v>117</v>
      </c>
      <c r="AF2569" s="9">
        <v>96950</v>
      </c>
      <c r="AG2569" s="1" t="s">
        <v>118</v>
      </c>
      <c r="AI2569" s="1">
        <v>16702346854</v>
      </c>
      <c r="AK2569" s="1" t="s">
        <v>9856</v>
      </c>
      <c r="BC2569" s="1" t="str">
        <f>"35-1011.00"</f>
        <v>35-1011.00</v>
      </c>
      <c r="BD2569" s="1" t="s">
        <v>3815</v>
      </c>
      <c r="BE2569" s="1" t="s">
        <v>22117</v>
      </c>
      <c r="BF2569" s="1" t="s">
        <v>154</v>
      </c>
      <c r="BG2569" s="1">
        <v>5</v>
      </c>
      <c r="BH2569" s="1">
        <v>5</v>
      </c>
      <c r="BI2569" s="2">
        <v>44105</v>
      </c>
      <c r="BJ2569" s="2">
        <v>44469</v>
      </c>
      <c r="BK2569" s="2">
        <v>44110</v>
      </c>
      <c r="BL2569" s="2">
        <v>44469</v>
      </c>
      <c r="BM2569" s="1">
        <v>40</v>
      </c>
      <c r="BN2569" s="1">
        <v>0</v>
      </c>
      <c r="BO2569" s="1">
        <v>8</v>
      </c>
      <c r="BP2569" s="1">
        <v>8</v>
      </c>
      <c r="BQ2569" s="1">
        <v>8</v>
      </c>
      <c r="BR2569" s="1">
        <v>8</v>
      </c>
      <c r="BS2569" s="1">
        <v>8</v>
      </c>
      <c r="BT2569" s="1">
        <v>0</v>
      </c>
      <c r="BU2569" s="1" t="str">
        <f>"8:00 AM"</f>
        <v>8:00 AM</v>
      </c>
      <c r="BV2569" s="1" t="str">
        <f t="shared" si="66"/>
        <v>5:00 PM</v>
      </c>
      <c r="BW2569" s="1" t="s">
        <v>135</v>
      </c>
      <c r="BX2569" s="1">
        <v>0</v>
      </c>
      <c r="BY2569" s="1">
        <v>12</v>
      </c>
      <c r="BZ2569" s="1" t="s">
        <v>112</v>
      </c>
      <c r="CA2569" s="1">
        <v>0</v>
      </c>
      <c r="CB2569" s="1" t="s">
        <v>22118</v>
      </c>
      <c r="CC2569" s="1" t="s">
        <v>22119</v>
      </c>
      <c r="CD2569" s="1" t="s">
        <v>2805</v>
      </c>
      <c r="CE2569" s="1" t="s">
        <v>116</v>
      </c>
      <c r="CF2569" s="1" t="s">
        <v>117</v>
      </c>
      <c r="CG2569" s="1">
        <v>96950</v>
      </c>
      <c r="CH2569" s="3">
        <v>16.73</v>
      </c>
      <c r="CI2569" s="3">
        <v>16.73</v>
      </c>
      <c r="CJ2569" s="3">
        <v>25.1</v>
      </c>
      <c r="CK2569" s="3">
        <v>25.1</v>
      </c>
      <c r="CL2569" s="1" t="s">
        <v>137</v>
      </c>
      <c r="CM2569" s="1" t="s">
        <v>7295</v>
      </c>
      <c r="CN2569" s="1" t="s">
        <v>139</v>
      </c>
      <c r="CP2569" s="1" t="s">
        <v>112</v>
      </c>
      <c r="CQ2569" s="1" t="s">
        <v>111</v>
      </c>
      <c r="CR2569" s="1" t="s">
        <v>112</v>
      </c>
      <c r="CS2569" s="1" t="s">
        <v>111</v>
      </c>
      <c r="CT2569" s="1" t="s">
        <v>138</v>
      </c>
      <c r="CU2569" s="1" t="s">
        <v>111</v>
      </c>
      <c r="CV2569" s="1" t="s">
        <v>138</v>
      </c>
      <c r="CW2569" s="1" t="s">
        <v>7295</v>
      </c>
      <c r="CX2569" s="1">
        <v>16702346854</v>
      </c>
      <c r="CY2569" s="1" t="s">
        <v>9856</v>
      </c>
      <c r="CZ2569" s="1" t="s">
        <v>138</v>
      </c>
      <c r="DA2569" s="1" t="s">
        <v>111</v>
      </c>
      <c r="DB2569" s="1" t="s">
        <v>112</v>
      </c>
    </row>
    <row r="2570" spans="1:111" ht="15.6" customHeight="1" x14ac:dyDescent="0.25">
      <c r="A2570" s="1" t="s">
        <v>22120</v>
      </c>
      <c r="B2570" s="1" t="s">
        <v>238</v>
      </c>
      <c r="C2570" s="2">
        <v>44032.164264004627</v>
      </c>
      <c r="D2570" s="2">
        <v>44112</v>
      </c>
      <c r="E2570" s="1" t="s">
        <v>110</v>
      </c>
      <c r="F2570" s="2">
        <v>44102.833333333336</v>
      </c>
      <c r="G2570" s="1" t="s">
        <v>112</v>
      </c>
      <c r="H2570" s="1" t="s">
        <v>112</v>
      </c>
      <c r="I2570" s="1" t="s">
        <v>112</v>
      </c>
      <c r="J2570" s="1" t="s">
        <v>206</v>
      </c>
      <c r="K2570" s="1" t="s">
        <v>22121</v>
      </c>
      <c r="L2570" s="1" t="s">
        <v>10729</v>
      </c>
      <c r="M2570" s="1" t="s">
        <v>209</v>
      </c>
      <c r="N2570" s="1" t="s">
        <v>116</v>
      </c>
      <c r="O2570" s="1" t="s">
        <v>117</v>
      </c>
      <c r="P2570" s="9">
        <v>96950</v>
      </c>
      <c r="Q2570" s="1" t="s">
        <v>118</v>
      </c>
      <c r="R2570" s="1" t="s">
        <v>138</v>
      </c>
      <c r="S2570" s="1">
        <v>16702356678</v>
      </c>
      <c r="U2570" s="1">
        <v>236115</v>
      </c>
      <c r="V2570" s="1" t="s">
        <v>119</v>
      </c>
      <c r="X2570" s="1" t="s">
        <v>22122</v>
      </c>
      <c r="Y2570" s="1" t="s">
        <v>22123</v>
      </c>
      <c r="AA2570" s="1" t="s">
        <v>22124</v>
      </c>
      <c r="AB2570" s="1" t="s">
        <v>10729</v>
      </c>
      <c r="AC2570" s="1" t="s">
        <v>209</v>
      </c>
      <c r="AD2570" s="1" t="s">
        <v>116</v>
      </c>
      <c r="AE2570" s="1" t="s">
        <v>117</v>
      </c>
      <c r="AF2570" s="9">
        <v>96950</v>
      </c>
      <c r="AG2570" s="1" t="s">
        <v>118</v>
      </c>
      <c r="AH2570" s="1" t="s">
        <v>138</v>
      </c>
      <c r="AI2570" s="1">
        <v>16702356678</v>
      </c>
      <c r="AK2570" s="1" t="s">
        <v>213</v>
      </c>
      <c r="BC2570" s="1" t="str">
        <f>"45-2092.02"</f>
        <v>45-2092.02</v>
      </c>
      <c r="BD2570" s="1" t="s">
        <v>2274</v>
      </c>
      <c r="BE2570" s="1" t="s">
        <v>22125</v>
      </c>
      <c r="BF2570" s="1" t="s">
        <v>22124</v>
      </c>
      <c r="BG2570" s="1">
        <v>1</v>
      </c>
      <c r="BH2570" s="1">
        <v>1</v>
      </c>
      <c r="BI2570" s="2">
        <v>44105</v>
      </c>
      <c r="BJ2570" s="2">
        <v>44469</v>
      </c>
      <c r="BK2570" s="2">
        <v>44112</v>
      </c>
      <c r="BL2570" s="2">
        <v>44469</v>
      </c>
      <c r="BM2570" s="1">
        <v>35</v>
      </c>
      <c r="BN2570" s="1">
        <v>0</v>
      </c>
      <c r="BO2570" s="1">
        <v>7</v>
      </c>
      <c r="BP2570" s="1">
        <v>7</v>
      </c>
      <c r="BQ2570" s="1">
        <v>7</v>
      </c>
      <c r="BR2570" s="1">
        <v>7</v>
      </c>
      <c r="BS2570" s="1">
        <v>7</v>
      </c>
      <c r="BT2570" s="1">
        <v>0</v>
      </c>
      <c r="BU2570" s="1" t="str">
        <f>"9:00 AM"</f>
        <v>9:00 AM</v>
      </c>
      <c r="BV2570" s="1" t="str">
        <f t="shared" si="66"/>
        <v>5:00 PM</v>
      </c>
      <c r="BW2570" s="1" t="s">
        <v>135</v>
      </c>
      <c r="BX2570" s="1">
        <v>0</v>
      </c>
      <c r="BY2570" s="1">
        <v>3</v>
      </c>
      <c r="BZ2570" s="1" t="s">
        <v>112</v>
      </c>
      <c r="CA2570" s="1">
        <v>0</v>
      </c>
      <c r="CB2570" s="4" t="s">
        <v>22126</v>
      </c>
      <c r="CC2570" s="1" t="s">
        <v>22127</v>
      </c>
      <c r="CD2570" s="1" t="s">
        <v>209</v>
      </c>
      <c r="CE2570" s="1" t="s">
        <v>157</v>
      </c>
      <c r="CF2570" s="1" t="s">
        <v>117</v>
      </c>
      <c r="CG2570" s="1">
        <v>96950</v>
      </c>
      <c r="CH2570" s="3">
        <v>9.0299999999999994</v>
      </c>
      <c r="CI2570" s="3">
        <v>9.0299999999999994</v>
      </c>
      <c r="CJ2570" s="3">
        <v>13.54</v>
      </c>
      <c r="CK2570" s="3">
        <v>13.54</v>
      </c>
      <c r="CL2570" s="1" t="s">
        <v>137</v>
      </c>
      <c r="CM2570" s="1" t="s">
        <v>138</v>
      </c>
      <c r="CN2570" s="1" t="s">
        <v>139</v>
      </c>
      <c r="CP2570" s="1" t="s">
        <v>112</v>
      </c>
      <c r="CQ2570" s="1" t="s">
        <v>111</v>
      </c>
      <c r="CR2570" s="1" t="s">
        <v>112</v>
      </c>
      <c r="CS2570" s="1" t="s">
        <v>111</v>
      </c>
      <c r="CT2570" s="1" t="s">
        <v>138</v>
      </c>
      <c r="CU2570" s="1" t="s">
        <v>111</v>
      </c>
      <c r="CV2570" s="1" t="s">
        <v>138</v>
      </c>
      <c r="CW2570" s="1" t="s">
        <v>219</v>
      </c>
      <c r="CX2570" s="1">
        <v>16702356678</v>
      </c>
      <c r="CY2570" s="1" t="s">
        <v>213</v>
      </c>
      <c r="CZ2570" s="1" t="s">
        <v>138</v>
      </c>
      <c r="DA2570" s="1" t="s">
        <v>111</v>
      </c>
      <c r="DB2570" s="1" t="s">
        <v>112</v>
      </c>
    </row>
    <row r="2571" spans="1:111" ht="15.6" customHeight="1" x14ac:dyDescent="0.25">
      <c r="A2571" s="1" t="s">
        <v>22131</v>
      </c>
      <c r="B2571" s="1" t="s">
        <v>238</v>
      </c>
      <c r="C2571" s="2">
        <v>44147.248782523151</v>
      </c>
      <c r="D2571" s="2">
        <v>44181</v>
      </c>
      <c r="E2571" s="1" t="s">
        <v>180</v>
      </c>
      <c r="G2571" s="1" t="s">
        <v>112</v>
      </c>
      <c r="H2571" s="1" t="s">
        <v>112</v>
      </c>
      <c r="I2571" s="1" t="s">
        <v>112</v>
      </c>
      <c r="J2571" s="1" t="s">
        <v>7948</v>
      </c>
      <c r="K2571" s="1" t="s">
        <v>7949</v>
      </c>
      <c r="L2571" s="1" t="s">
        <v>7950</v>
      </c>
      <c r="M2571" s="1" t="s">
        <v>1009</v>
      </c>
      <c r="N2571" s="1" t="s">
        <v>116</v>
      </c>
      <c r="O2571" s="1" t="s">
        <v>117</v>
      </c>
      <c r="P2571" s="9">
        <v>96950</v>
      </c>
      <c r="Q2571" s="1" t="s">
        <v>118</v>
      </c>
      <c r="R2571" s="1" t="s">
        <v>117</v>
      </c>
      <c r="S2571" s="1">
        <v>16702355323</v>
      </c>
      <c r="U2571" s="1">
        <v>811412</v>
      </c>
      <c r="V2571" s="1" t="s">
        <v>119</v>
      </c>
      <c r="X2571" s="1" t="s">
        <v>7951</v>
      </c>
      <c r="Y2571" s="1" t="s">
        <v>7952</v>
      </c>
      <c r="Z2571" s="1" t="s">
        <v>7953</v>
      </c>
      <c r="AA2571" s="1" t="s">
        <v>245</v>
      </c>
      <c r="AB2571" s="1" t="s">
        <v>7950</v>
      </c>
      <c r="AC2571" s="1" t="s">
        <v>1009</v>
      </c>
      <c r="AD2571" s="1" t="s">
        <v>116</v>
      </c>
      <c r="AE2571" s="1" t="s">
        <v>117</v>
      </c>
      <c r="AF2571" s="9">
        <v>96950</v>
      </c>
      <c r="AG2571" s="1" t="s">
        <v>118</v>
      </c>
      <c r="AH2571" s="1" t="s">
        <v>117</v>
      </c>
      <c r="AI2571" s="1">
        <v>16702355323</v>
      </c>
      <c r="AK2571" s="1" t="s">
        <v>22132</v>
      </c>
      <c r="BC2571" s="1" t="str">
        <f>"49-9021.02"</f>
        <v>49-9021.02</v>
      </c>
      <c r="BD2571" s="1" t="s">
        <v>7955</v>
      </c>
      <c r="BE2571" s="1" t="s">
        <v>22133</v>
      </c>
      <c r="BF2571" s="1" t="s">
        <v>7957</v>
      </c>
      <c r="BG2571" s="1">
        <v>2</v>
      </c>
      <c r="BH2571" s="1">
        <v>2</v>
      </c>
      <c r="BI2571" s="2">
        <v>44147</v>
      </c>
      <c r="BJ2571" s="2">
        <v>44469</v>
      </c>
      <c r="BK2571" s="2">
        <v>44181</v>
      </c>
      <c r="BL2571" s="2">
        <v>44469</v>
      </c>
      <c r="BM2571" s="1">
        <v>40</v>
      </c>
      <c r="BN2571" s="1">
        <v>0</v>
      </c>
      <c r="BO2571" s="1">
        <v>8</v>
      </c>
      <c r="BP2571" s="1">
        <v>8</v>
      </c>
      <c r="BQ2571" s="1">
        <v>8</v>
      </c>
      <c r="BR2571" s="1">
        <v>8</v>
      </c>
      <c r="BS2571" s="1">
        <v>8</v>
      </c>
      <c r="BT2571" s="1">
        <v>0</v>
      </c>
      <c r="BU2571" s="1" t="str">
        <f>"8:00 AM"</f>
        <v>8:00 AM</v>
      </c>
      <c r="BV2571" s="1" t="str">
        <f t="shared" si="66"/>
        <v>5:00 PM</v>
      </c>
      <c r="BW2571" s="1" t="s">
        <v>135</v>
      </c>
      <c r="BX2571" s="1">
        <v>0</v>
      </c>
      <c r="BY2571" s="1">
        <v>12</v>
      </c>
      <c r="BZ2571" s="1" t="s">
        <v>112</v>
      </c>
      <c r="CA2571" s="1">
        <v>0</v>
      </c>
      <c r="CB2571" s="1" t="s">
        <v>22134</v>
      </c>
      <c r="CC2571" s="1" t="s">
        <v>7950</v>
      </c>
      <c r="CD2571" s="1" t="s">
        <v>1009</v>
      </c>
      <c r="CE2571" s="1" t="s">
        <v>116</v>
      </c>
      <c r="CF2571" s="1" t="s">
        <v>117</v>
      </c>
      <c r="CG2571" s="1">
        <v>96950</v>
      </c>
      <c r="CH2571" s="3">
        <v>9.0299999999999994</v>
      </c>
      <c r="CI2571" s="3">
        <v>9.5</v>
      </c>
      <c r="CJ2571" s="3">
        <v>13.54</v>
      </c>
      <c r="CK2571" s="3">
        <v>14.25</v>
      </c>
      <c r="CL2571" s="1" t="s">
        <v>137</v>
      </c>
      <c r="CM2571" s="1" t="s">
        <v>138</v>
      </c>
      <c r="CN2571" s="1" t="s">
        <v>218</v>
      </c>
      <c r="CP2571" s="1" t="s">
        <v>112</v>
      </c>
      <c r="CQ2571" s="1" t="s">
        <v>111</v>
      </c>
      <c r="CR2571" s="1" t="s">
        <v>111</v>
      </c>
      <c r="CS2571" s="1" t="s">
        <v>111</v>
      </c>
      <c r="CT2571" s="1" t="s">
        <v>138</v>
      </c>
      <c r="CU2571" s="1" t="s">
        <v>111</v>
      </c>
      <c r="CV2571" s="1" t="s">
        <v>138</v>
      </c>
      <c r="CW2571" s="1" t="s">
        <v>1324</v>
      </c>
      <c r="CX2571" s="1">
        <v>16702355323</v>
      </c>
      <c r="CY2571" s="1" t="s">
        <v>22132</v>
      </c>
      <c r="CZ2571" s="1" t="s">
        <v>138</v>
      </c>
      <c r="DA2571" s="1" t="s">
        <v>111</v>
      </c>
      <c r="DB2571" s="1" t="s">
        <v>112</v>
      </c>
    </row>
    <row r="2572" spans="1:111" ht="15.6" customHeight="1" x14ac:dyDescent="0.25">
      <c r="A2572" s="1" t="s">
        <v>22143</v>
      </c>
      <c r="B2572" s="1" t="s">
        <v>238</v>
      </c>
      <c r="C2572" s="2">
        <v>44045.333832291668</v>
      </c>
      <c r="D2572" s="2">
        <v>44112</v>
      </c>
      <c r="E2572" s="1" t="s">
        <v>110</v>
      </c>
      <c r="F2572" s="2">
        <v>44103.833333333336</v>
      </c>
      <c r="G2572" s="1" t="s">
        <v>111</v>
      </c>
      <c r="H2572" s="1" t="s">
        <v>111</v>
      </c>
      <c r="I2572" s="1" t="s">
        <v>112</v>
      </c>
      <c r="J2572" s="1" t="s">
        <v>5538</v>
      </c>
      <c r="K2572" s="1" t="s">
        <v>5539</v>
      </c>
      <c r="L2572" s="1" t="s">
        <v>9791</v>
      </c>
      <c r="M2572" s="1" t="s">
        <v>22144</v>
      </c>
      <c r="N2572" s="1" t="s">
        <v>116</v>
      </c>
      <c r="O2572" s="1" t="s">
        <v>117</v>
      </c>
      <c r="P2572" s="9">
        <v>96950</v>
      </c>
      <c r="Q2572" s="1" t="s">
        <v>118</v>
      </c>
      <c r="S2572" s="1">
        <v>16702854805</v>
      </c>
      <c r="U2572" s="1">
        <v>238910</v>
      </c>
      <c r="V2572" s="1" t="s">
        <v>119</v>
      </c>
      <c r="X2572" s="1" t="s">
        <v>3525</v>
      </c>
      <c r="Y2572" s="1" t="s">
        <v>5541</v>
      </c>
      <c r="AA2572" s="1" t="s">
        <v>245</v>
      </c>
      <c r="AB2572" s="1" t="s">
        <v>9791</v>
      </c>
      <c r="AC2572" s="1" t="s">
        <v>22145</v>
      </c>
      <c r="AD2572" s="1" t="s">
        <v>116</v>
      </c>
      <c r="AE2572" s="1" t="s">
        <v>117</v>
      </c>
      <c r="AF2572" s="9">
        <v>96950</v>
      </c>
      <c r="AG2572" s="1" t="s">
        <v>118</v>
      </c>
      <c r="AI2572" s="1">
        <v>16702854805</v>
      </c>
      <c r="AK2572" s="1" t="s">
        <v>575</v>
      </c>
      <c r="BC2572" s="1" t="str">
        <f>"17-3022.00"</f>
        <v>17-3022.00</v>
      </c>
      <c r="BD2572" s="1" t="s">
        <v>602</v>
      </c>
      <c r="BE2572" s="1" t="s">
        <v>22146</v>
      </c>
      <c r="BF2572" s="1" t="s">
        <v>3405</v>
      </c>
      <c r="BG2572" s="1">
        <v>1</v>
      </c>
      <c r="BH2572" s="1">
        <v>1</v>
      </c>
      <c r="BI2572" s="2">
        <v>44105</v>
      </c>
      <c r="BJ2572" s="2">
        <v>44459</v>
      </c>
      <c r="BK2572" s="2">
        <v>44112</v>
      </c>
      <c r="BL2572" s="2">
        <v>44459</v>
      </c>
      <c r="BM2572" s="1">
        <v>40</v>
      </c>
      <c r="BN2572" s="1">
        <v>0</v>
      </c>
      <c r="BO2572" s="1">
        <v>8</v>
      </c>
      <c r="BP2572" s="1">
        <v>8</v>
      </c>
      <c r="BQ2572" s="1">
        <v>8</v>
      </c>
      <c r="BR2572" s="1">
        <v>8</v>
      </c>
      <c r="BS2572" s="1">
        <v>8</v>
      </c>
      <c r="BT2572" s="1">
        <v>0</v>
      </c>
      <c r="BU2572" s="1" t="str">
        <f>"8:00 AM"</f>
        <v>8:00 AM</v>
      </c>
      <c r="BV2572" s="1" t="str">
        <f t="shared" si="66"/>
        <v>5:00 PM</v>
      </c>
      <c r="BW2572" s="1" t="s">
        <v>392</v>
      </c>
      <c r="BX2572" s="1">
        <v>0</v>
      </c>
      <c r="BY2572" s="1">
        <v>24</v>
      </c>
      <c r="BZ2572" s="1" t="s">
        <v>112</v>
      </c>
      <c r="CA2572" s="1">
        <v>0</v>
      </c>
      <c r="CB2572" s="1" t="s">
        <v>22147</v>
      </c>
      <c r="CC2572" s="1" t="s">
        <v>22148</v>
      </c>
      <c r="CD2572" s="1" t="s">
        <v>5540</v>
      </c>
      <c r="CE2572" s="1" t="s">
        <v>116</v>
      </c>
      <c r="CF2572" s="1" t="s">
        <v>117</v>
      </c>
      <c r="CG2572" s="1">
        <v>96950</v>
      </c>
      <c r="CH2572" s="3">
        <v>14.18</v>
      </c>
      <c r="CI2572" s="3">
        <v>14.18</v>
      </c>
      <c r="CJ2572" s="3">
        <v>21.27</v>
      </c>
      <c r="CK2572" s="3">
        <v>21.27</v>
      </c>
      <c r="CL2572" s="1" t="s">
        <v>137</v>
      </c>
      <c r="CM2572" s="1" t="s">
        <v>781</v>
      </c>
      <c r="CN2572" s="1" t="s">
        <v>139</v>
      </c>
      <c r="CP2572" s="1" t="s">
        <v>112</v>
      </c>
      <c r="CQ2572" s="1" t="s">
        <v>111</v>
      </c>
      <c r="CR2572" s="1" t="s">
        <v>111</v>
      </c>
      <c r="CS2572" s="1" t="s">
        <v>111</v>
      </c>
      <c r="CT2572" s="1" t="s">
        <v>138</v>
      </c>
      <c r="CU2572" s="1" t="s">
        <v>111</v>
      </c>
      <c r="CV2572" s="1" t="s">
        <v>138</v>
      </c>
      <c r="CW2572" s="1" t="s">
        <v>583</v>
      </c>
      <c r="CX2572" s="1">
        <v>16702854805</v>
      </c>
      <c r="CY2572" s="1" t="s">
        <v>575</v>
      </c>
      <c r="CZ2572" s="1" t="s">
        <v>22149</v>
      </c>
      <c r="DA2572" s="1" t="s">
        <v>111</v>
      </c>
      <c r="DB2572" s="1" t="s">
        <v>112</v>
      </c>
    </row>
    <row r="2573" spans="1:111" ht="15.6" customHeight="1" x14ac:dyDescent="0.25">
      <c r="A2573" s="1" t="s">
        <v>22151</v>
      </c>
      <c r="B2573" s="1" t="s">
        <v>238</v>
      </c>
      <c r="C2573" s="2">
        <v>44186.544018402776</v>
      </c>
      <c r="D2573" s="2">
        <v>44223</v>
      </c>
      <c r="E2573" s="1" t="s">
        <v>180</v>
      </c>
      <c r="G2573" s="1" t="s">
        <v>112</v>
      </c>
      <c r="H2573" s="1" t="s">
        <v>111</v>
      </c>
      <c r="I2573" s="1" t="s">
        <v>112</v>
      </c>
      <c r="J2573" s="1" t="s">
        <v>5538</v>
      </c>
      <c r="K2573" s="1" t="s">
        <v>5539</v>
      </c>
      <c r="L2573" s="1" t="s">
        <v>9791</v>
      </c>
      <c r="M2573" s="1" t="s">
        <v>5540</v>
      </c>
      <c r="N2573" s="1" t="s">
        <v>116</v>
      </c>
      <c r="O2573" s="1" t="s">
        <v>117</v>
      </c>
      <c r="P2573" s="9">
        <v>96950</v>
      </c>
      <c r="Q2573" s="1" t="s">
        <v>118</v>
      </c>
      <c r="S2573" s="1">
        <v>16702854805</v>
      </c>
      <c r="U2573" s="1">
        <v>238910</v>
      </c>
      <c r="V2573" s="1" t="s">
        <v>119</v>
      </c>
      <c r="X2573" s="1" t="s">
        <v>3525</v>
      </c>
      <c r="Y2573" s="1" t="s">
        <v>20528</v>
      </c>
      <c r="AA2573" s="1" t="s">
        <v>245</v>
      </c>
      <c r="AB2573" s="1" t="s">
        <v>20529</v>
      </c>
      <c r="AC2573" s="1" t="s">
        <v>5540</v>
      </c>
      <c r="AD2573" s="1" t="s">
        <v>116</v>
      </c>
      <c r="AE2573" s="1" t="s">
        <v>117</v>
      </c>
      <c r="AF2573" s="9">
        <v>96950</v>
      </c>
      <c r="AG2573" s="1" t="s">
        <v>118</v>
      </c>
      <c r="AI2573" s="1">
        <v>16702854805</v>
      </c>
      <c r="AK2573" s="1" t="s">
        <v>575</v>
      </c>
      <c r="BC2573" s="1" t="str">
        <f>"49-3042.00"</f>
        <v>49-3042.00</v>
      </c>
      <c r="BD2573" s="1" t="s">
        <v>1089</v>
      </c>
      <c r="BE2573" s="1" t="s">
        <v>20530</v>
      </c>
      <c r="BF2573" s="1" t="s">
        <v>7867</v>
      </c>
      <c r="BG2573" s="1">
        <v>4</v>
      </c>
      <c r="BH2573" s="1">
        <v>4</v>
      </c>
      <c r="BI2573" s="2">
        <v>44196</v>
      </c>
      <c r="BJ2573" s="2">
        <v>44560</v>
      </c>
      <c r="BK2573" s="2">
        <v>44223</v>
      </c>
      <c r="BL2573" s="2">
        <v>44560</v>
      </c>
      <c r="BM2573" s="1">
        <v>40</v>
      </c>
      <c r="BN2573" s="1">
        <v>0</v>
      </c>
      <c r="BO2573" s="1">
        <v>8</v>
      </c>
      <c r="BP2573" s="1">
        <v>8</v>
      </c>
      <c r="BQ2573" s="1">
        <v>8</v>
      </c>
      <c r="BR2573" s="1">
        <v>8</v>
      </c>
      <c r="BS2573" s="1">
        <v>8</v>
      </c>
      <c r="BT2573" s="1">
        <v>0</v>
      </c>
      <c r="BU2573" s="1" t="str">
        <f>"8:00 AM"</f>
        <v>8:00 AM</v>
      </c>
      <c r="BV2573" s="1" t="str">
        <f t="shared" si="66"/>
        <v>5:00 PM</v>
      </c>
      <c r="BW2573" s="1" t="s">
        <v>135</v>
      </c>
      <c r="BX2573" s="1">
        <v>0</v>
      </c>
      <c r="BY2573" s="1">
        <v>24</v>
      </c>
      <c r="BZ2573" s="1" t="s">
        <v>112</v>
      </c>
      <c r="CA2573" s="1">
        <v>0</v>
      </c>
      <c r="CB2573" s="1" t="s">
        <v>20531</v>
      </c>
      <c r="CC2573" s="1" t="s">
        <v>9791</v>
      </c>
      <c r="CD2573" s="1" t="s">
        <v>5540</v>
      </c>
      <c r="CE2573" s="1" t="s">
        <v>116</v>
      </c>
      <c r="CF2573" s="1" t="s">
        <v>117</v>
      </c>
      <c r="CG2573" s="1">
        <v>96950</v>
      </c>
      <c r="CH2573" s="3">
        <v>10.050000000000001</v>
      </c>
      <c r="CI2573" s="3">
        <v>10.050000000000001</v>
      </c>
      <c r="CJ2573" s="3">
        <v>15.07</v>
      </c>
      <c r="CK2573" s="3">
        <v>15.07</v>
      </c>
      <c r="CL2573" s="1" t="s">
        <v>137</v>
      </c>
      <c r="CM2573" s="1" t="s">
        <v>582</v>
      </c>
      <c r="CN2573" s="1" t="s">
        <v>139</v>
      </c>
      <c r="CP2573" s="1" t="s">
        <v>112</v>
      </c>
      <c r="CQ2573" s="1" t="s">
        <v>111</v>
      </c>
      <c r="CR2573" s="1" t="s">
        <v>111</v>
      </c>
      <c r="CS2573" s="1" t="s">
        <v>111</v>
      </c>
      <c r="CT2573" s="1" t="s">
        <v>138</v>
      </c>
      <c r="CU2573" s="1" t="s">
        <v>111</v>
      </c>
      <c r="CV2573" s="1" t="s">
        <v>138</v>
      </c>
      <c r="CW2573" s="1" t="s">
        <v>583</v>
      </c>
      <c r="CX2573" s="1">
        <v>16707837461</v>
      </c>
      <c r="CY2573" s="1" t="s">
        <v>575</v>
      </c>
      <c r="CZ2573" s="1" t="s">
        <v>428</v>
      </c>
      <c r="DA2573" s="1" t="s">
        <v>111</v>
      </c>
      <c r="DB2573" s="1" t="s">
        <v>112</v>
      </c>
    </row>
    <row r="2574" spans="1:111" ht="15.6" customHeight="1" x14ac:dyDescent="0.25">
      <c r="A2574" s="1" t="s">
        <v>22152</v>
      </c>
      <c r="B2574" s="1" t="s">
        <v>238</v>
      </c>
      <c r="C2574" s="2">
        <v>44098.850001273146</v>
      </c>
      <c r="D2574" s="2">
        <v>44144</v>
      </c>
      <c r="E2574" s="1" t="s">
        <v>180</v>
      </c>
      <c r="G2574" s="1" t="s">
        <v>112</v>
      </c>
      <c r="H2574" s="1" t="s">
        <v>112</v>
      </c>
      <c r="I2574" s="1" t="s">
        <v>112</v>
      </c>
      <c r="J2574" s="1" t="s">
        <v>287</v>
      </c>
      <c r="L2574" s="1" t="s">
        <v>292</v>
      </c>
      <c r="M2574" s="1" t="s">
        <v>293</v>
      </c>
      <c r="N2574" s="1" t="s">
        <v>116</v>
      </c>
      <c r="O2574" s="1" t="s">
        <v>117</v>
      </c>
      <c r="P2574" s="9">
        <v>96950</v>
      </c>
      <c r="Q2574" s="1" t="s">
        <v>118</v>
      </c>
      <c r="S2574" s="1">
        <v>16702873831</v>
      </c>
      <c r="U2574" s="1">
        <v>236116</v>
      </c>
      <c r="V2574" s="1" t="s">
        <v>119</v>
      </c>
      <c r="X2574" s="1" t="s">
        <v>7638</v>
      </c>
      <c r="Y2574" s="1" t="s">
        <v>291</v>
      </c>
      <c r="AA2574" s="1" t="s">
        <v>245</v>
      </c>
      <c r="AB2574" s="1" t="s">
        <v>293</v>
      </c>
      <c r="AC2574" s="1" t="s">
        <v>293</v>
      </c>
      <c r="AD2574" s="1" t="s">
        <v>116</v>
      </c>
      <c r="AE2574" s="1" t="s">
        <v>117</v>
      </c>
      <c r="AF2574" s="9">
        <v>96950</v>
      </c>
      <c r="AG2574" s="1" t="s">
        <v>118</v>
      </c>
      <c r="AI2574" s="1">
        <v>16702873831</v>
      </c>
      <c r="AK2574" s="1" t="s">
        <v>294</v>
      </c>
      <c r="BC2574" s="1" t="str">
        <f>"11-9021.00"</f>
        <v>11-9021.00</v>
      </c>
      <c r="BD2574" s="1" t="s">
        <v>15732</v>
      </c>
      <c r="BE2574" s="1" t="s">
        <v>22153</v>
      </c>
      <c r="BF2574" s="1" t="s">
        <v>2542</v>
      </c>
      <c r="BG2574" s="1">
        <v>3</v>
      </c>
      <c r="BH2574" s="1">
        <v>3</v>
      </c>
      <c r="BI2574" s="2">
        <v>44105</v>
      </c>
      <c r="BJ2574" s="2">
        <v>44469</v>
      </c>
      <c r="BK2574" s="2">
        <v>44144</v>
      </c>
      <c r="BL2574" s="2">
        <v>44469</v>
      </c>
      <c r="BM2574" s="1">
        <v>40</v>
      </c>
      <c r="BN2574" s="1">
        <v>0</v>
      </c>
      <c r="BO2574" s="1">
        <v>8</v>
      </c>
      <c r="BP2574" s="1">
        <v>8</v>
      </c>
      <c r="BQ2574" s="1">
        <v>8</v>
      </c>
      <c r="BR2574" s="1">
        <v>8</v>
      </c>
      <c r="BS2574" s="1">
        <v>8</v>
      </c>
      <c r="BT2574" s="1">
        <v>0</v>
      </c>
      <c r="BU2574" s="1" t="str">
        <f>"8:00 AM"</f>
        <v>8:00 AM</v>
      </c>
      <c r="BV2574" s="1" t="str">
        <f t="shared" si="66"/>
        <v>5:00 PM</v>
      </c>
      <c r="BW2574" s="1" t="s">
        <v>193</v>
      </c>
      <c r="BX2574" s="1">
        <v>0</v>
      </c>
      <c r="BY2574" s="1">
        <v>24</v>
      </c>
      <c r="BZ2574" s="1" t="s">
        <v>112</v>
      </c>
      <c r="CA2574" s="1">
        <v>0</v>
      </c>
      <c r="CB2574" s="1" t="s">
        <v>21486</v>
      </c>
      <c r="CC2574" s="1" t="s">
        <v>292</v>
      </c>
      <c r="CD2574" s="1" t="s">
        <v>293</v>
      </c>
      <c r="CE2574" s="1" t="s">
        <v>116</v>
      </c>
      <c r="CF2574" s="1" t="s">
        <v>117</v>
      </c>
      <c r="CG2574" s="1">
        <v>96950</v>
      </c>
      <c r="CH2574" s="3">
        <v>26.52</v>
      </c>
      <c r="CI2574" s="3">
        <v>26.52</v>
      </c>
      <c r="CJ2574" s="3">
        <v>39.78</v>
      </c>
      <c r="CK2574" s="3">
        <v>39.78</v>
      </c>
      <c r="CL2574" s="1" t="s">
        <v>137</v>
      </c>
      <c r="CM2574" s="1" t="s">
        <v>138</v>
      </c>
      <c r="CN2574" s="1" t="s">
        <v>139</v>
      </c>
      <c r="CP2574" s="1" t="s">
        <v>112</v>
      </c>
      <c r="CQ2574" s="1" t="s">
        <v>111</v>
      </c>
      <c r="CR2574" s="1" t="s">
        <v>112</v>
      </c>
      <c r="CS2574" s="1" t="s">
        <v>111</v>
      </c>
      <c r="CT2574" s="1" t="s">
        <v>138</v>
      </c>
      <c r="CU2574" s="1" t="s">
        <v>111</v>
      </c>
      <c r="CV2574" s="1" t="s">
        <v>138</v>
      </c>
      <c r="CW2574" s="1" t="s">
        <v>300</v>
      </c>
      <c r="CX2574" s="1">
        <v>16702873831</v>
      </c>
      <c r="CY2574" s="1" t="s">
        <v>294</v>
      </c>
      <c r="CZ2574" s="1" t="s">
        <v>138</v>
      </c>
      <c r="DA2574" s="1" t="s">
        <v>111</v>
      </c>
      <c r="DB2574" s="1" t="s">
        <v>112</v>
      </c>
    </row>
    <row r="2575" spans="1:111" ht="15.6" customHeight="1" x14ac:dyDescent="0.25">
      <c r="A2575" s="1" t="s">
        <v>22156</v>
      </c>
      <c r="B2575" s="1" t="s">
        <v>238</v>
      </c>
      <c r="C2575" s="2">
        <v>44075.247371064812</v>
      </c>
      <c r="D2575" s="2">
        <v>44139</v>
      </c>
      <c r="E2575" s="1" t="s">
        <v>180</v>
      </c>
      <c r="G2575" s="1" t="s">
        <v>111</v>
      </c>
      <c r="H2575" s="1" t="s">
        <v>112</v>
      </c>
      <c r="I2575" s="1" t="s">
        <v>112</v>
      </c>
      <c r="J2575" s="1" t="s">
        <v>22157</v>
      </c>
      <c r="K2575" s="1" t="s">
        <v>22158</v>
      </c>
      <c r="L2575" s="1" t="s">
        <v>20857</v>
      </c>
      <c r="M2575" s="1" t="s">
        <v>22159</v>
      </c>
      <c r="N2575" s="1" t="s">
        <v>116</v>
      </c>
      <c r="O2575" s="1" t="s">
        <v>117</v>
      </c>
      <c r="P2575" s="9">
        <v>96950</v>
      </c>
      <c r="Q2575" s="1" t="s">
        <v>118</v>
      </c>
      <c r="R2575" s="1" t="s">
        <v>362</v>
      </c>
      <c r="S2575" s="1">
        <v>16702333001</v>
      </c>
      <c r="U2575" s="1">
        <v>561520</v>
      </c>
      <c r="V2575" s="1" t="s">
        <v>119</v>
      </c>
      <c r="X2575" s="1" t="s">
        <v>5044</v>
      </c>
      <c r="Y2575" s="1" t="s">
        <v>8495</v>
      </c>
      <c r="AA2575" s="1" t="s">
        <v>245</v>
      </c>
      <c r="AB2575" s="1" t="s">
        <v>20857</v>
      </c>
      <c r="AC2575" s="1" t="s">
        <v>22159</v>
      </c>
      <c r="AD2575" s="1" t="s">
        <v>116</v>
      </c>
      <c r="AE2575" s="1" t="s">
        <v>117</v>
      </c>
      <c r="AF2575" s="9">
        <v>96950</v>
      </c>
      <c r="AG2575" s="1" t="s">
        <v>118</v>
      </c>
      <c r="AI2575" s="1">
        <v>16702333001</v>
      </c>
      <c r="AK2575" s="1" t="s">
        <v>22160</v>
      </c>
      <c r="BC2575" s="1" t="str">
        <f>"41-3041.00"</f>
        <v>41-3041.00</v>
      </c>
      <c r="BD2575" s="1" t="s">
        <v>775</v>
      </c>
      <c r="BE2575" s="1" t="s">
        <v>22161</v>
      </c>
      <c r="BF2575" s="1" t="s">
        <v>22162</v>
      </c>
      <c r="BG2575" s="1">
        <v>2</v>
      </c>
      <c r="BH2575" s="1">
        <v>2</v>
      </c>
      <c r="BI2575" s="2">
        <v>44105</v>
      </c>
      <c r="BJ2575" s="2">
        <v>44469</v>
      </c>
      <c r="BK2575" s="2">
        <v>44139</v>
      </c>
      <c r="BL2575" s="2">
        <v>44469</v>
      </c>
      <c r="BM2575" s="1">
        <v>40</v>
      </c>
      <c r="BN2575" s="1">
        <v>0</v>
      </c>
      <c r="BO2575" s="1">
        <v>8</v>
      </c>
      <c r="BP2575" s="1">
        <v>8</v>
      </c>
      <c r="BQ2575" s="1">
        <v>8</v>
      </c>
      <c r="BR2575" s="1">
        <v>8</v>
      </c>
      <c r="BS2575" s="1">
        <v>8</v>
      </c>
      <c r="BT2575" s="1">
        <v>0</v>
      </c>
      <c r="BU2575" s="1" t="str">
        <f>"9:00 AM"</f>
        <v>9:00 AM</v>
      </c>
      <c r="BV2575" s="1" t="str">
        <f>"6:00 PM"</f>
        <v>6:00 PM</v>
      </c>
      <c r="BW2575" s="1" t="s">
        <v>135</v>
      </c>
      <c r="BX2575" s="1">
        <v>0</v>
      </c>
      <c r="BY2575" s="1">
        <v>12</v>
      </c>
      <c r="BZ2575" s="1" t="s">
        <v>112</v>
      </c>
      <c r="CA2575" s="1">
        <v>0</v>
      </c>
      <c r="CB2575" s="1" t="s">
        <v>22163</v>
      </c>
      <c r="CC2575" s="1" t="s">
        <v>22159</v>
      </c>
      <c r="CD2575" s="1" t="s">
        <v>1197</v>
      </c>
      <c r="CE2575" s="1" t="s">
        <v>116</v>
      </c>
      <c r="CF2575" s="1" t="s">
        <v>117</v>
      </c>
      <c r="CG2575" s="1">
        <v>96950</v>
      </c>
      <c r="CH2575" s="3">
        <v>10.83</v>
      </c>
      <c r="CJ2575" s="3">
        <v>16.239999999999998</v>
      </c>
      <c r="CL2575" s="1" t="s">
        <v>137</v>
      </c>
      <c r="CM2575" s="1" t="s">
        <v>362</v>
      </c>
      <c r="CN2575" s="1" t="s">
        <v>139</v>
      </c>
      <c r="CP2575" s="1" t="s">
        <v>112</v>
      </c>
      <c r="CQ2575" s="1" t="s">
        <v>111</v>
      </c>
      <c r="CR2575" s="1" t="s">
        <v>112</v>
      </c>
      <c r="CS2575" s="1" t="s">
        <v>111</v>
      </c>
      <c r="CT2575" s="1" t="s">
        <v>138</v>
      </c>
      <c r="CU2575" s="1" t="s">
        <v>111</v>
      </c>
      <c r="CV2575" s="1" t="s">
        <v>138</v>
      </c>
      <c r="CW2575" s="1" t="s">
        <v>2538</v>
      </c>
      <c r="CX2575" s="1">
        <v>16702333001</v>
      </c>
      <c r="CY2575" s="1" t="s">
        <v>22160</v>
      </c>
      <c r="CZ2575" s="1" t="s">
        <v>138</v>
      </c>
      <c r="DA2575" s="1" t="s">
        <v>111</v>
      </c>
      <c r="DB2575" s="1" t="s">
        <v>112</v>
      </c>
      <c r="DC2575" s="1" t="s">
        <v>2539</v>
      </c>
      <c r="DD2575" s="1" t="s">
        <v>1318</v>
      </c>
      <c r="DE2575" s="1" t="s">
        <v>448</v>
      </c>
      <c r="DF2575" s="1" t="s">
        <v>22157</v>
      </c>
      <c r="DG2575" s="1" t="s">
        <v>22160</v>
      </c>
    </row>
    <row r="2576" spans="1:111" ht="15.6" customHeight="1" x14ac:dyDescent="0.25">
      <c r="A2576" s="1" t="s">
        <v>22165</v>
      </c>
      <c r="B2576" s="1" t="s">
        <v>238</v>
      </c>
      <c r="C2576" s="2">
        <v>44081.866468749999</v>
      </c>
      <c r="D2576" s="2">
        <v>44175</v>
      </c>
      <c r="E2576" s="1" t="s">
        <v>180</v>
      </c>
      <c r="G2576" s="1" t="s">
        <v>112</v>
      </c>
      <c r="H2576" s="1" t="s">
        <v>112</v>
      </c>
      <c r="I2576" s="1" t="s">
        <v>112</v>
      </c>
      <c r="J2576" s="1" t="s">
        <v>784</v>
      </c>
      <c r="K2576" s="1" t="s">
        <v>785</v>
      </c>
      <c r="L2576" s="1" t="s">
        <v>2383</v>
      </c>
      <c r="M2576" s="1" t="s">
        <v>786</v>
      </c>
      <c r="N2576" s="1" t="s">
        <v>116</v>
      </c>
      <c r="O2576" s="1" t="s">
        <v>117</v>
      </c>
      <c r="P2576" s="9">
        <v>96950</v>
      </c>
      <c r="Q2576" s="1" t="s">
        <v>118</v>
      </c>
      <c r="R2576" s="1" t="s">
        <v>719</v>
      </c>
      <c r="S2576" s="1">
        <v>16703236877</v>
      </c>
      <c r="U2576" s="1">
        <v>62161</v>
      </c>
      <c r="V2576" s="1" t="s">
        <v>119</v>
      </c>
      <c r="X2576" s="1" t="s">
        <v>686</v>
      </c>
      <c r="Y2576" s="1" t="s">
        <v>687</v>
      </c>
      <c r="Z2576" s="1" t="s">
        <v>688</v>
      </c>
      <c r="AA2576" s="1" t="s">
        <v>245</v>
      </c>
      <c r="AB2576" s="1" t="s">
        <v>689</v>
      </c>
      <c r="AD2576" s="1" t="s">
        <v>690</v>
      </c>
      <c r="AE2576" s="1" t="s">
        <v>691</v>
      </c>
      <c r="AF2576" s="9">
        <v>96931</v>
      </c>
      <c r="AG2576" s="1" t="s">
        <v>118</v>
      </c>
      <c r="AH2576" s="1" t="s">
        <v>719</v>
      </c>
      <c r="AI2576" s="1">
        <v>16716498746</v>
      </c>
      <c r="AJ2576" s="1">
        <v>203</v>
      </c>
      <c r="AK2576" s="1" t="s">
        <v>692</v>
      </c>
      <c r="BC2576" s="1" t="str">
        <f>"49-9071.00"</f>
        <v>49-9071.00</v>
      </c>
      <c r="BD2576" s="1" t="s">
        <v>214</v>
      </c>
      <c r="BE2576" s="1" t="s">
        <v>22166</v>
      </c>
      <c r="BF2576" s="1" t="s">
        <v>795</v>
      </c>
      <c r="BG2576" s="1">
        <v>2</v>
      </c>
      <c r="BH2576" s="1">
        <v>2</v>
      </c>
      <c r="BI2576" s="2">
        <v>44200</v>
      </c>
      <c r="BJ2576" s="2">
        <v>44564</v>
      </c>
      <c r="BK2576" s="2">
        <v>44200</v>
      </c>
      <c r="BL2576" s="2">
        <v>44564</v>
      </c>
      <c r="BM2576" s="1">
        <v>40</v>
      </c>
      <c r="BN2576" s="1">
        <v>0</v>
      </c>
      <c r="BO2576" s="1">
        <v>8</v>
      </c>
      <c r="BP2576" s="1">
        <v>8</v>
      </c>
      <c r="BQ2576" s="1">
        <v>8</v>
      </c>
      <c r="BR2576" s="1">
        <v>8</v>
      </c>
      <c r="BS2576" s="1">
        <v>5</v>
      </c>
      <c r="BT2576" s="1">
        <v>3</v>
      </c>
      <c r="BU2576" s="1" t="str">
        <f>"8:30 AM"</f>
        <v>8:30 AM</v>
      </c>
      <c r="BV2576" s="1" t="str">
        <f>"5:30 PM"</f>
        <v>5:30 PM</v>
      </c>
      <c r="BW2576" s="1" t="s">
        <v>135</v>
      </c>
      <c r="BX2576" s="1">
        <v>0</v>
      </c>
      <c r="BY2576" s="1">
        <v>3</v>
      </c>
      <c r="BZ2576" s="1" t="s">
        <v>112</v>
      </c>
      <c r="CA2576" s="1">
        <v>0</v>
      </c>
      <c r="CB2576" s="1" t="s">
        <v>5820</v>
      </c>
      <c r="CC2576" s="1" t="s">
        <v>2383</v>
      </c>
      <c r="CD2576" s="1" t="s">
        <v>786</v>
      </c>
      <c r="CE2576" s="1" t="s">
        <v>116</v>
      </c>
      <c r="CF2576" s="1" t="s">
        <v>117</v>
      </c>
      <c r="CG2576" s="1">
        <v>96950</v>
      </c>
      <c r="CH2576" s="3">
        <v>8.33</v>
      </c>
      <c r="CI2576" s="3">
        <v>8.33</v>
      </c>
      <c r="CJ2576" s="3">
        <v>12.5</v>
      </c>
      <c r="CK2576" s="3">
        <v>12.5</v>
      </c>
      <c r="CL2576" s="1" t="s">
        <v>137</v>
      </c>
      <c r="CN2576" s="1" t="s">
        <v>139</v>
      </c>
      <c r="CP2576" s="1" t="s">
        <v>112</v>
      </c>
      <c r="CQ2576" s="1" t="s">
        <v>111</v>
      </c>
      <c r="CR2576" s="1" t="s">
        <v>112</v>
      </c>
      <c r="CS2576" s="1" t="s">
        <v>111</v>
      </c>
      <c r="CT2576" s="1" t="s">
        <v>138</v>
      </c>
      <c r="CU2576" s="1" t="s">
        <v>111</v>
      </c>
      <c r="CV2576" s="1" t="s">
        <v>138</v>
      </c>
      <c r="CW2576" s="1" t="s">
        <v>698</v>
      </c>
      <c r="CX2576" s="1">
        <v>16703236877</v>
      </c>
      <c r="CY2576" s="1" t="s">
        <v>699</v>
      </c>
      <c r="CZ2576" s="1" t="s">
        <v>138</v>
      </c>
      <c r="DA2576" s="1" t="s">
        <v>111</v>
      </c>
      <c r="DB2576" s="1" t="s">
        <v>112</v>
      </c>
    </row>
    <row r="2577" spans="1:111" ht="15.6" customHeight="1" x14ac:dyDescent="0.25">
      <c r="A2577" s="1" t="s">
        <v>22171</v>
      </c>
      <c r="B2577" s="1" t="s">
        <v>238</v>
      </c>
      <c r="C2577" s="2">
        <v>44123.754400810183</v>
      </c>
      <c r="D2577" s="2">
        <v>44166</v>
      </c>
      <c r="E2577" s="1" t="s">
        <v>180</v>
      </c>
      <c r="G2577" s="1" t="s">
        <v>112</v>
      </c>
      <c r="H2577" s="1" t="s">
        <v>112</v>
      </c>
      <c r="I2577" s="1" t="s">
        <v>112</v>
      </c>
      <c r="J2577" s="1" t="s">
        <v>181</v>
      </c>
      <c r="K2577" s="1" t="s">
        <v>138</v>
      </c>
      <c r="L2577" s="1" t="s">
        <v>182</v>
      </c>
      <c r="N2577" s="1" t="s">
        <v>116</v>
      </c>
      <c r="O2577" s="1" t="s">
        <v>117</v>
      </c>
      <c r="P2577" s="9">
        <v>96950</v>
      </c>
      <c r="Q2577" s="1" t="s">
        <v>118</v>
      </c>
      <c r="R2577" s="1" t="s">
        <v>138</v>
      </c>
      <c r="S2577" s="1">
        <v>16706644282</v>
      </c>
      <c r="T2577" s="1">
        <v>354</v>
      </c>
      <c r="U2577" s="1">
        <v>92613</v>
      </c>
      <c r="V2577" s="1" t="s">
        <v>119</v>
      </c>
      <c r="X2577" s="1" t="s">
        <v>184</v>
      </c>
      <c r="Y2577" s="1" t="s">
        <v>185</v>
      </c>
      <c r="Z2577" s="1" t="s">
        <v>186</v>
      </c>
      <c r="AA2577" s="1" t="s">
        <v>187</v>
      </c>
      <c r="AB2577" s="1" t="s">
        <v>182</v>
      </c>
      <c r="AD2577" s="1" t="s">
        <v>116</v>
      </c>
      <c r="AE2577" s="1" t="s">
        <v>117</v>
      </c>
      <c r="AF2577" s="9">
        <v>96950</v>
      </c>
      <c r="AG2577" s="1" t="s">
        <v>118</v>
      </c>
      <c r="AH2577" s="1" t="s">
        <v>138</v>
      </c>
      <c r="AI2577" s="1">
        <v>16706644282</v>
      </c>
      <c r="AJ2577" s="1">
        <v>354</v>
      </c>
      <c r="AK2577" s="1" t="s">
        <v>189</v>
      </c>
      <c r="BC2577" s="1" t="str">
        <f>"11-9041.00"</f>
        <v>11-9041.00</v>
      </c>
      <c r="BD2577" s="1" t="s">
        <v>190</v>
      </c>
      <c r="BE2577" s="1" t="s">
        <v>191</v>
      </c>
      <c r="BF2577" s="1" t="s">
        <v>192</v>
      </c>
      <c r="BG2577" s="1">
        <v>1</v>
      </c>
      <c r="BH2577" s="1">
        <v>1</v>
      </c>
      <c r="BI2577" s="2">
        <v>44105</v>
      </c>
      <c r="BJ2577" s="2">
        <v>44469</v>
      </c>
      <c r="BK2577" s="2">
        <v>44166</v>
      </c>
      <c r="BL2577" s="2">
        <v>44469</v>
      </c>
      <c r="BM2577" s="1">
        <v>40</v>
      </c>
      <c r="BN2577" s="1">
        <v>0</v>
      </c>
      <c r="BO2577" s="1">
        <v>8</v>
      </c>
      <c r="BP2577" s="1">
        <v>8</v>
      </c>
      <c r="BQ2577" s="1">
        <v>8</v>
      </c>
      <c r="BR2577" s="1">
        <v>8</v>
      </c>
      <c r="BS2577" s="1">
        <v>8</v>
      </c>
      <c r="BT2577" s="1">
        <v>0</v>
      </c>
      <c r="BU2577" s="1" t="str">
        <f>"7:30 AM"</f>
        <v>7:30 AM</v>
      </c>
      <c r="BV2577" s="1" t="str">
        <f>"4:30 PM"</f>
        <v>4:30 PM</v>
      </c>
      <c r="BW2577" s="1" t="s">
        <v>193</v>
      </c>
      <c r="BX2577" s="1">
        <v>0</v>
      </c>
      <c r="BY2577" s="1">
        <v>120</v>
      </c>
      <c r="BZ2577" s="1" t="s">
        <v>111</v>
      </c>
      <c r="CA2577" s="1">
        <v>1</v>
      </c>
      <c r="CB2577" s="1" t="s">
        <v>194</v>
      </c>
      <c r="CC2577" s="1" t="s">
        <v>22172</v>
      </c>
      <c r="CD2577" s="1" t="s">
        <v>196</v>
      </c>
      <c r="CE2577" s="1" t="s">
        <v>167</v>
      </c>
      <c r="CF2577" s="1" t="s">
        <v>117</v>
      </c>
      <c r="CG2577" s="1">
        <v>96950</v>
      </c>
      <c r="CH2577" s="3">
        <v>46.47</v>
      </c>
      <c r="CJ2577" s="3">
        <v>0</v>
      </c>
      <c r="CK2577" s="3">
        <v>0</v>
      </c>
      <c r="CL2577" s="1" t="s">
        <v>137</v>
      </c>
      <c r="CN2577" s="1" t="s">
        <v>139</v>
      </c>
      <c r="CP2577" s="1" t="s">
        <v>112</v>
      </c>
      <c r="CQ2577" s="1" t="s">
        <v>111</v>
      </c>
      <c r="CR2577" s="1" t="s">
        <v>112</v>
      </c>
      <c r="CS2577" s="1" t="s">
        <v>112</v>
      </c>
      <c r="CT2577" s="1" t="s">
        <v>138</v>
      </c>
      <c r="CU2577" s="1" t="s">
        <v>111</v>
      </c>
      <c r="CV2577" s="1" t="s">
        <v>138</v>
      </c>
      <c r="CW2577" s="1" t="s">
        <v>230</v>
      </c>
      <c r="CX2577" s="1">
        <v>16706644282</v>
      </c>
      <c r="CY2577" s="1" t="s">
        <v>198</v>
      </c>
      <c r="CZ2577" s="1" t="s">
        <v>2776</v>
      </c>
      <c r="DA2577" s="1" t="s">
        <v>111</v>
      </c>
      <c r="DB2577" s="1" t="s">
        <v>112</v>
      </c>
      <c r="DC2577" s="1" t="s">
        <v>200</v>
      </c>
      <c r="DD2577" s="1" t="s">
        <v>201</v>
      </c>
      <c r="DE2577" s="1" t="s">
        <v>202</v>
      </c>
      <c r="DF2577" s="1" t="s">
        <v>203</v>
      </c>
      <c r="DG2577" s="1" t="s">
        <v>204</v>
      </c>
    </row>
    <row r="2578" spans="1:111" ht="15.6" customHeight="1" x14ac:dyDescent="0.25">
      <c r="A2578" s="1" t="s">
        <v>22182</v>
      </c>
      <c r="B2578" s="1" t="s">
        <v>238</v>
      </c>
      <c r="C2578" s="2">
        <v>44152.976624884257</v>
      </c>
      <c r="D2578" s="2">
        <v>44200</v>
      </c>
      <c r="E2578" s="1" t="s">
        <v>180</v>
      </c>
      <c r="G2578" s="1" t="s">
        <v>112</v>
      </c>
      <c r="H2578" s="1" t="s">
        <v>112</v>
      </c>
      <c r="I2578" s="1" t="s">
        <v>112</v>
      </c>
      <c r="J2578" s="1" t="s">
        <v>1049</v>
      </c>
      <c r="K2578" s="1" t="s">
        <v>13835</v>
      </c>
      <c r="L2578" s="1" t="s">
        <v>5448</v>
      </c>
      <c r="N2578" s="1" t="s">
        <v>116</v>
      </c>
      <c r="O2578" s="1" t="s">
        <v>117</v>
      </c>
      <c r="P2578" s="9">
        <v>96950</v>
      </c>
      <c r="Q2578" s="1" t="s">
        <v>118</v>
      </c>
      <c r="S2578" s="1">
        <v>16702358778</v>
      </c>
      <c r="U2578" s="1">
        <v>522390</v>
      </c>
      <c r="V2578" s="1" t="s">
        <v>119</v>
      </c>
      <c r="X2578" s="1" t="s">
        <v>1052</v>
      </c>
      <c r="Y2578" s="1" t="s">
        <v>1053</v>
      </c>
      <c r="Z2578" s="1" t="s">
        <v>1054</v>
      </c>
      <c r="AA2578" s="1" t="s">
        <v>373</v>
      </c>
      <c r="AB2578" s="1" t="s">
        <v>5448</v>
      </c>
      <c r="AD2578" s="1" t="s">
        <v>116</v>
      </c>
      <c r="AE2578" s="1" t="s">
        <v>117</v>
      </c>
      <c r="AF2578" s="9">
        <v>96950</v>
      </c>
      <c r="AG2578" s="1" t="s">
        <v>118</v>
      </c>
      <c r="AI2578" s="1">
        <v>16702358778</v>
      </c>
      <c r="AK2578" s="1" t="s">
        <v>1055</v>
      </c>
      <c r="BC2578" s="1" t="str">
        <f>"43-3031.00"</f>
        <v>43-3031.00</v>
      </c>
      <c r="BD2578" s="1" t="s">
        <v>389</v>
      </c>
      <c r="BE2578" s="1" t="s">
        <v>22183</v>
      </c>
      <c r="BF2578" s="1" t="s">
        <v>11331</v>
      </c>
      <c r="BG2578" s="1">
        <v>1</v>
      </c>
      <c r="BH2578" s="1">
        <v>1</v>
      </c>
      <c r="BI2578" s="2">
        <v>44105</v>
      </c>
      <c r="BJ2578" s="2">
        <v>44469</v>
      </c>
      <c r="BK2578" s="2">
        <v>44201</v>
      </c>
      <c r="BL2578" s="2">
        <v>44469</v>
      </c>
      <c r="BM2578" s="1">
        <v>40</v>
      </c>
      <c r="BN2578" s="1">
        <v>0</v>
      </c>
      <c r="BO2578" s="1">
        <v>8</v>
      </c>
      <c r="BP2578" s="1">
        <v>8</v>
      </c>
      <c r="BQ2578" s="1">
        <v>8</v>
      </c>
      <c r="BR2578" s="1">
        <v>8</v>
      </c>
      <c r="BS2578" s="1">
        <v>8</v>
      </c>
      <c r="BT2578" s="1">
        <v>0</v>
      </c>
      <c r="BU2578" s="1" t="str">
        <f>"8:00 AM"</f>
        <v>8:00 AM</v>
      </c>
      <c r="BV2578" s="1" t="str">
        <f>"5:00 PM"</f>
        <v>5:00 PM</v>
      </c>
      <c r="BW2578" s="1" t="s">
        <v>135</v>
      </c>
      <c r="BX2578" s="1">
        <v>0</v>
      </c>
      <c r="BY2578" s="1">
        <v>24</v>
      </c>
      <c r="BZ2578" s="1" t="s">
        <v>112</v>
      </c>
      <c r="CA2578" s="1">
        <v>0</v>
      </c>
      <c r="CB2578" s="1" t="s">
        <v>22184</v>
      </c>
      <c r="CC2578" s="1" t="s">
        <v>12741</v>
      </c>
      <c r="CE2578" s="1" t="s">
        <v>116</v>
      </c>
      <c r="CF2578" s="1" t="s">
        <v>117</v>
      </c>
      <c r="CG2578" s="1">
        <v>96950</v>
      </c>
      <c r="CH2578" s="3">
        <v>9.49</v>
      </c>
      <c r="CI2578" s="3">
        <v>10</v>
      </c>
      <c r="CJ2578" s="3">
        <v>14.24</v>
      </c>
      <c r="CK2578" s="3">
        <v>15</v>
      </c>
      <c r="CL2578" s="1" t="s">
        <v>137</v>
      </c>
      <c r="CM2578" s="1" t="s">
        <v>168</v>
      </c>
      <c r="CN2578" s="1" t="s">
        <v>139</v>
      </c>
      <c r="CP2578" s="1" t="s">
        <v>112</v>
      </c>
      <c r="CQ2578" s="1" t="s">
        <v>111</v>
      </c>
      <c r="CR2578" s="1" t="s">
        <v>111</v>
      </c>
      <c r="CS2578" s="1" t="s">
        <v>111</v>
      </c>
      <c r="CT2578" s="1" t="s">
        <v>138</v>
      </c>
      <c r="CU2578" s="1" t="s">
        <v>111</v>
      </c>
      <c r="CV2578" s="1" t="s">
        <v>111</v>
      </c>
      <c r="CW2578" s="1" t="s">
        <v>1059</v>
      </c>
      <c r="CX2578" s="1">
        <v>16702358778</v>
      </c>
      <c r="CY2578" s="1" t="s">
        <v>1055</v>
      </c>
      <c r="CZ2578" s="1" t="s">
        <v>138</v>
      </c>
      <c r="DA2578" s="1" t="s">
        <v>111</v>
      </c>
      <c r="DB2578" s="1" t="s">
        <v>112</v>
      </c>
    </row>
    <row r="2579" spans="1:111" ht="15.6" customHeight="1" x14ac:dyDescent="0.25">
      <c r="A2579" s="1" t="s">
        <v>22197</v>
      </c>
      <c r="B2579" s="1" t="s">
        <v>238</v>
      </c>
      <c r="C2579" s="2">
        <v>44153.041576388889</v>
      </c>
      <c r="D2579" s="2">
        <v>44186</v>
      </c>
      <c r="E2579" s="1" t="s">
        <v>180</v>
      </c>
      <c r="G2579" s="1" t="s">
        <v>112</v>
      </c>
      <c r="H2579" s="1" t="s">
        <v>112</v>
      </c>
      <c r="I2579" s="1" t="s">
        <v>112</v>
      </c>
      <c r="J2579" s="1" t="s">
        <v>1095</v>
      </c>
      <c r="K2579" s="1" t="s">
        <v>1260</v>
      </c>
      <c r="L2579" s="1" t="s">
        <v>410</v>
      </c>
      <c r="N2579" s="1" t="s">
        <v>167</v>
      </c>
      <c r="O2579" s="1" t="s">
        <v>117</v>
      </c>
      <c r="P2579" s="9">
        <v>96950</v>
      </c>
      <c r="Q2579" s="1" t="s">
        <v>118</v>
      </c>
      <c r="S2579" s="1">
        <v>16702336927</v>
      </c>
      <c r="U2579" s="1">
        <v>236220</v>
      </c>
      <c r="V2579" s="1" t="s">
        <v>119</v>
      </c>
      <c r="X2579" s="1" t="s">
        <v>1097</v>
      </c>
      <c r="Y2579" s="1" t="s">
        <v>1098</v>
      </c>
      <c r="Z2579" s="1" t="s">
        <v>1099</v>
      </c>
      <c r="AA2579" s="1" t="s">
        <v>245</v>
      </c>
      <c r="AB2579" s="1" t="s">
        <v>1100</v>
      </c>
      <c r="AD2579" s="1" t="s">
        <v>116</v>
      </c>
      <c r="AE2579" s="1" t="s">
        <v>117</v>
      </c>
      <c r="AF2579" s="9">
        <v>96950</v>
      </c>
      <c r="AG2579" s="1" t="s">
        <v>118</v>
      </c>
      <c r="AI2579" s="1">
        <v>16702336927</v>
      </c>
      <c r="AK2579" s="1" t="s">
        <v>1101</v>
      </c>
      <c r="BC2579" s="1" t="str">
        <f>"17-3011.02"</f>
        <v>17-3011.02</v>
      </c>
      <c r="BD2579" s="1" t="s">
        <v>13694</v>
      </c>
      <c r="BE2579" s="1" t="s">
        <v>20425</v>
      </c>
      <c r="BF2579" s="1" t="s">
        <v>20426</v>
      </c>
      <c r="BG2579" s="1">
        <v>3</v>
      </c>
      <c r="BH2579" s="1">
        <v>3</v>
      </c>
      <c r="BI2579" s="2">
        <v>44256</v>
      </c>
      <c r="BJ2579" s="2">
        <v>44620</v>
      </c>
      <c r="BK2579" s="2">
        <v>44256</v>
      </c>
      <c r="BL2579" s="2">
        <v>44620</v>
      </c>
      <c r="BM2579" s="1">
        <v>40</v>
      </c>
      <c r="BN2579" s="1">
        <v>0</v>
      </c>
      <c r="BO2579" s="1">
        <v>8</v>
      </c>
      <c r="BP2579" s="1">
        <v>8</v>
      </c>
      <c r="BQ2579" s="1">
        <v>8</v>
      </c>
      <c r="BR2579" s="1">
        <v>8</v>
      </c>
      <c r="BS2579" s="1">
        <v>8</v>
      </c>
      <c r="BT2579" s="1">
        <v>0</v>
      </c>
      <c r="BU2579" s="1" t="str">
        <f>"8:00 AM"</f>
        <v>8:00 AM</v>
      </c>
      <c r="BV2579" s="1" t="str">
        <f>"5:00 PM"</f>
        <v>5:00 PM</v>
      </c>
      <c r="BW2579" s="1" t="s">
        <v>392</v>
      </c>
      <c r="BX2579" s="1">
        <v>0</v>
      </c>
      <c r="BY2579" s="1">
        <v>24</v>
      </c>
      <c r="BZ2579" s="1" t="s">
        <v>112</v>
      </c>
      <c r="CA2579" s="1">
        <v>0</v>
      </c>
      <c r="CB2579" s="1" t="s">
        <v>22198</v>
      </c>
      <c r="CC2579" s="1" t="s">
        <v>410</v>
      </c>
      <c r="CE2579" s="1" t="s">
        <v>167</v>
      </c>
      <c r="CF2579" s="1" t="s">
        <v>117</v>
      </c>
      <c r="CG2579" s="1">
        <v>96950</v>
      </c>
      <c r="CH2579" s="3">
        <v>15.86</v>
      </c>
      <c r="CI2579" s="3">
        <v>15.86</v>
      </c>
      <c r="CJ2579" s="3">
        <v>0</v>
      </c>
      <c r="CK2579" s="3">
        <v>0</v>
      </c>
      <c r="CL2579" s="1" t="s">
        <v>137</v>
      </c>
      <c r="CN2579" s="1" t="s">
        <v>139</v>
      </c>
      <c r="CP2579" s="1" t="s">
        <v>112</v>
      </c>
      <c r="CQ2579" s="1" t="s">
        <v>111</v>
      </c>
      <c r="CR2579" s="1" t="s">
        <v>111</v>
      </c>
      <c r="CS2579" s="1" t="s">
        <v>112</v>
      </c>
      <c r="CT2579" s="1" t="s">
        <v>138</v>
      </c>
      <c r="CU2579" s="1" t="s">
        <v>111</v>
      </c>
      <c r="CV2579" s="1" t="s">
        <v>138</v>
      </c>
      <c r="CW2579" s="1" t="s">
        <v>411</v>
      </c>
      <c r="CX2579" s="1">
        <v>16702336927</v>
      </c>
      <c r="CY2579" s="1" t="s">
        <v>1101</v>
      </c>
      <c r="CZ2579" s="1" t="s">
        <v>138</v>
      </c>
      <c r="DA2579" s="1" t="s">
        <v>111</v>
      </c>
      <c r="DB2579" s="1" t="s">
        <v>112</v>
      </c>
    </row>
    <row r="2580" spans="1:111" ht="15.6" customHeight="1" x14ac:dyDescent="0.25">
      <c r="A2580" s="1" t="s">
        <v>22199</v>
      </c>
      <c r="B2580" s="1" t="s">
        <v>238</v>
      </c>
      <c r="C2580" s="2">
        <v>44146.089199305556</v>
      </c>
      <c r="D2580" s="2">
        <v>44194</v>
      </c>
      <c r="E2580" s="1" t="s">
        <v>110</v>
      </c>
      <c r="F2580" s="2">
        <v>44103.833333333336</v>
      </c>
      <c r="G2580" s="1" t="s">
        <v>111</v>
      </c>
      <c r="H2580" s="1" t="s">
        <v>112</v>
      </c>
      <c r="I2580" s="1" t="s">
        <v>112</v>
      </c>
      <c r="J2580" s="1" t="s">
        <v>22200</v>
      </c>
      <c r="L2580" s="1" t="s">
        <v>2431</v>
      </c>
      <c r="N2580" s="1" t="s">
        <v>116</v>
      </c>
      <c r="O2580" s="1" t="s">
        <v>117</v>
      </c>
      <c r="P2580" s="9">
        <v>96950</v>
      </c>
      <c r="Q2580" s="1" t="s">
        <v>118</v>
      </c>
      <c r="S2580" s="1">
        <v>16709896838</v>
      </c>
      <c r="U2580" s="1">
        <v>56152</v>
      </c>
      <c r="V2580" s="1" t="s">
        <v>119</v>
      </c>
      <c r="X2580" s="1" t="s">
        <v>2432</v>
      </c>
      <c r="Y2580" s="1" t="s">
        <v>722</v>
      </c>
      <c r="Z2580" s="1" t="s">
        <v>2433</v>
      </c>
      <c r="AA2580" s="1" t="s">
        <v>2434</v>
      </c>
      <c r="AB2580" s="1" t="s">
        <v>2431</v>
      </c>
      <c r="AD2580" s="1" t="s">
        <v>116</v>
      </c>
      <c r="AE2580" s="1" t="s">
        <v>117</v>
      </c>
      <c r="AF2580" s="9">
        <v>96950</v>
      </c>
      <c r="AG2580" s="1" t="s">
        <v>118</v>
      </c>
      <c r="AI2580" s="1">
        <v>16702356072</v>
      </c>
      <c r="AK2580" s="1" t="s">
        <v>2435</v>
      </c>
      <c r="BC2580" s="1" t="str">
        <f>"35-3031.00"</f>
        <v>35-3031.00</v>
      </c>
      <c r="BD2580" s="1" t="s">
        <v>174</v>
      </c>
      <c r="BE2580" s="1" t="s">
        <v>22201</v>
      </c>
      <c r="BF2580" s="1" t="s">
        <v>3258</v>
      </c>
      <c r="BG2580" s="1">
        <v>3</v>
      </c>
      <c r="BH2580" s="1">
        <v>3</v>
      </c>
      <c r="BI2580" s="2">
        <v>44105</v>
      </c>
      <c r="BJ2580" s="2">
        <v>44469</v>
      </c>
      <c r="BK2580" s="2">
        <v>44194</v>
      </c>
      <c r="BL2580" s="2">
        <v>44469</v>
      </c>
      <c r="BM2580" s="1">
        <v>41</v>
      </c>
      <c r="BN2580" s="1">
        <v>0</v>
      </c>
      <c r="BO2580" s="1">
        <v>8</v>
      </c>
      <c r="BP2580" s="1">
        <v>9</v>
      </c>
      <c r="BQ2580" s="1">
        <v>8</v>
      </c>
      <c r="BR2580" s="1">
        <v>8</v>
      </c>
      <c r="BS2580" s="1">
        <v>8</v>
      </c>
      <c r="BT2580" s="1">
        <v>0</v>
      </c>
      <c r="BU2580" s="1" t="str">
        <f>"11:00 AM"</f>
        <v>11:00 AM</v>
      </c>
      <c r="BV2580" s="1" t="str">
        <f>"7:00 PM"</f>
        <v>7:00 PM</v>
      </c>
      <c r="BW2580" s="1" t="s">
        <v>230</v>
      </c>
      <c r="BX2580" s="1">
        <v>0</v>
      </c>
      <c r="BY2580" s="1">
        <v>3</v>
      </c>
      <c r="BZ2580" s="1" t="s">
        <v>112</v>
      </c>
      <c r="CA2580" s="1">
        <v>0</v>
      </c>
      <c r="CB2580" s="1" t="s">
        <v>22202</v>
      </c>
      <c r="CC2580" s="1" t="s">
        <v>2438</v>
      </c>
      <c r="CE2580" s="1" t="s">
        <v>116</v>
      </c>
      <c r="CF2580" s="1" t="s">
        <v>117</v>
      </c>
      <c r="CG2580" s="1">
        <v>96950</v>
      </c>
      <c r="CH2580" s="3">
        <v>8.5</v>
      </c>
      <c r="CI2580" s="3">
        <v>8.5</v>
      </c>
      <c r="CJ2580" s="3">
        <v>12.75</v>
      </c>
      <c r="CK2580" s="3">
        <v>12.75</v>
      </c>
      <c r="CL2580" s="1" t="s">
        <v>137</v>
      </c>
      <c r="CM2580" s="1" t="s">
        <v>168</v>
      </c>
      <c r="CN2580" s="1" t="s">
        <v>139</v>
      </c>
      <c r="CP2580" s="1" t="s">
        <v>112</v>
      </c>
      <c r="CQ2580" s="1" t="s">
        <v>111</v>
      </c>
      <c r="CR2580" s="1" t="s">
        <v>112</v>
      </c>
      <c r="CS2580" s="1" t="s">
        <v>111</v>
      </c>
      <c r="CT2580" s="1" t="s">
        <v>138</v>
      </c>
      <c r="CU2580" s="1" t="s">
        <v>111</v>
      </c>
      <c r="CV2580" s="1" t="s">
        <v>138</v>
      </c>
      <c r="CW2580" s="1" t="s">
        <v>168</v>
      </c>
      <c r="CX2580" s="1">
        <v>16709896838</v>
      </c>
      <c r="CY2580" s="1" t="s">
        <v>2435</v>
      </c>
      <c r="CZ2580" s="1" t="s">
        <v>138</v>
      </c>
      <c r="DA2580" s="1" t="s">
        <v>111</v>
      </c>
      <c r="DB2580" s="1" t="s">
        <v>112</v>
      </c>
    </row>
    <row r="2581" spans="1:111" ht="15.6" customHeight="1" x14ac:dyDescent="0.25">
      <c r="A2581" s="1" t="s">
        <v>22203</v>
      </c>
      <c r="B2581" s="1" t="s">
        <v>238</v>
      </c>
      <c r="C2581" s="2">
        <v>44132.381722106482</v>
      </c>
      <c r="D2581" s="2">
        <v>44200</v>
      </c>
      <c r="E2581" s="1" t="s">
        <v>180</v>
      </c>
      <c r="G2581" s="1" t="s">
        <v>112</v>
      </c>
      <c r="H2581" s="1" t="s">
        <v>112</v>
      </c>
      <c r="I2581" s="1" t="s">
        <v>112</v>
      </c>
      <c r="J2581" s="1" t="s">
        <v>22204</v>
      </c>
      <c r="K2581" s="1" t="s">
        <v>9972</v>
      </c>
      <c r="L2581" s="1" t="s">
        <v>9973</v>
      </c>
      <c r="M2581" s="1" t="s">
        <v>9974</v>
      </c>
      <c r="N2581" s="1" t="s">
        <v>167</v>
      </c>
      <c r="O2581" s="1" t="s">
        <v>117</v>
      </c>
      <c r="P2581" s="9">
        <v>96950</v>
      </c>
      <c r="Q2581" s="1" t="s">
        <v>118</v>
      </c>
      <c r="S2581" s="1">
        <v>16702332374</v>
      </c>
      <c r="U2581" s="1">
        <v>531110</v>
      </c>
      <c r="V2581" s="1" t="s">
        <v>119</v>
      </c>
      <c r="X2581" s="1" t="s">
        <v>9975</v>
      </c>
      <c r="Y2581" s="1" t="s">
        <v>9976</v>
      </c>
      <c r="Z2581" s="1" t="s">
        <v>9977</v>
      </c>
      <c r="AA2581" s="1" t="s">
        <v>171</v>
      </c>
      <c r="AB2581" s="1" t="s">
        <v>9973</v>
      </c>
      <c r="AC2581" s="1" t="s">
        <v>12599</v>
      </c>
      <c r="AD2581" s="1" t="s">
        <v>167</v>
      </c>
      <c r="AE2581" s="1" t="s">
        <v>117</v>
      </c>
      <c r="AF2581" s="9">
        <v>96950</v>
      </c>
      <c r="AG2581" s="1" t="s">
        <v>118</v>
      </c>
      <c r="AI2581" s="1">
        <v>16702332374</v>
      </c>
      <c r="AK2581" s="1" t="s">
        <v>22205</v>
      </c>
      <c r="BC2581" s="1" t="str">
        <f>"49-9071.00"</f>
        <v>49-9071.00</v>
      </c>
      <c r="BD2581" s="1" t="s">
        <v>214</v>
      </c>
      <c r="BE2581" s="1" t="s">
        <v>22206</v>
      </c>
      <c r="BF2581" s="1" t="s">
        <v>4736</v>
      </c>
      <c r="BG2581" s="1">
        <v>3</v>
      </c>
      <c r="BH2581" s="1">
        <v>3</v>
      </c>
      <c r="BI2581" s="2">
        <v>44197</v>
      </c>
      <c r="BJ2581" s="2">
        <v>44561</v>
      </c>
      <c r="BK2581" s="2">
        <v>44201</v>
      </c>
      <c r="BL2581" s="2">
        <v>44561</v>
      </c>
      <c r="BM2581" s="1">
        <v>35</v>
      </c>
      <c r="BN2581" s="1">
        <v>0</v>
      </c>
      <c r="BO2581" s="1">
        <v>7</v>
      </c>
      <c r="BP2581" s="1">
        <v>7</v>
      </c>
      <c r="BQ2581" s="1">
        <v>7</v>
      </c>
      <c r="BR2581" s="1">
        <v>7</v>
      </c>
      <c r="BS2581" s="1">
        <v>7</v>
      </c>
      <c r="BT2581" s="1">
        <v>0</v>
      </c>
      <c r="BU2581" s="1" t="str">
        <f>"9:00 AM"</f>
        <v>9:00 AM</v>
      </c>
      <c r="BV2581" s="1" t="str">
        <f>"4:00 PM"</f>
        <v>4:00 PM</v>
      </c>
      <c r="BW2581" s="1" t="s">
        <v>135</v>
      </c>
      <c r="BX2581" s="1">
        <v>0</v>
      </c>
      <c r="BY2581" s="1">
        <v>12</v>
      </c>
      <c r="BZ2581" s="1" t="s">
        <v>112</v>
      </c>
      <c r="CA2581" s="1">
        <v>0</v>
      </c>
      <c r="CB2581" s="1" t="s">
        <v>22207</v>
      </c>
      <c r="CC2581" s="1" t="s">
        <v>9974</v>
      </c>
      <c r="CE2581" s="1" t="s">
        <v>167</v>
      </c>
      <c r="CF2581" s="1" t="s">
        <v>117</v>
      </c>
      <c r="CG2581" s="1">
        <v>96950</v>
      </c>
      <c r="CH2581" s="3">
        <v>12.64</v>
      </c>
      <c r="CI2581" s="3">
        <v>12.64</v>
      </c>
      <c r="CJ2581" s="3">
        <v>18.96</v>
      </c>
      <c r="CK2581" s="3">
        <v>18.96</v>
      </c>
      <c r="CL2581" s="1" t="s">
        <v>137</v>
      </c>
      <c r="CM2581" s="1" t="s">
        <v>1474</v>
      </c>
      <c r="CN2581" s="1" t="s">
        <v>139</v>
      </c>
      <c r="CP2581" s="1" t="s">
        <v>112</v>
      </c>
      <c r="CQ2581" s="1" t="s">
        <v>111</v>
      </c>
      <c r="CR2581" s="1" t="s">
        <v>112</v>
      </c>
      <c r="CS2581" s="1" t="s">
        <v>111</v>
      </c>
      <c r="CT2581" s="1" t="s">
        <v>138</v>
      </c>
      <c r="CU2581" s="1" t="s">
        <v>111</v>
      </c>
      <c r="CV2581" s="1" t="s">
        <v>138</v>
      </c>
      <c r="CW2581" s="1" t="s">
        <v>1475</v>
      </c>
      <c r="CX2581" s="1">
        <v>16702332374</v>
      </c>
      <c r="CY2581" s="1" t="s">
        <v>22208</v>
      </c>
      <c r="CZ2581" s="1" t="s">
        <v>138</v>
      </c>
      <c r="DA2581" s="1" t="s">
        <v>111</v>
      </c>
      <c r="DB2581" s="1" t="s">
        <v>112</v>
      </c>
    </row>
    <row r="2582" spans="1:111" ht="15.6" customHeight="1" x14ac:dyDescent="0.25">
      <c r="A2582" s="1" t="s">
        <v>22213</v>
      </c>
      <c r="B2582" s="1" t="s">
        <v>238</v>
      </c>
      <c r="C2582" s="2">
        <v>44171.884072569446</v>
      </c>
      <c r="D2582" s="2">
        <v>44228</v>
      </c>
      <c r="E2582" s="1" t="s">
        <v>180</v>
      </c>
      <c r="G2582" s="1" t="s">
        <v>112</v>
      </c>
      <c r="H2582" s="1" t="s">
        <v>112</v>
      </c>
      <c r="I2582" s="1" t="s">
        <v>112</v>
      </c>
      <c r="J2582" s="1" t="s">
        <v>4637</v>
      </c>
      <c r="K2582" s="1" t="s">
        <v>4638</v>
      </c>
      <c r="L2582" s="1" t="s">
        <v>4639</v>
      </c>
      <c r="N2582" s="1" t="s">
        <v>167</v>
      </c>
      <c r="O2582" s="1" t="s">
        <v>117</v>
      </c>
      <c r="P2582" s="9">
        <v>96950</v>
      </c>
      <c r="Q2582" s="1" t="s">
        <v>118</v>
      </c>
      <c r="R2582" s="1" t="s">
        <v>117</v>
      </c>
      <c r="S2582" s="1">
        <v>16702356129</v>
      </c>
      <c r="U2582" s="1">
        <v>531110</v>
      </c>
      <c r="V2582" s="1" t="s">
        <v>119</v>
      </c>
      <c r="X2582" s="1" t="s">
        <v>4640</v>
      </c>
      <c r="Y2582" s="1" t="s">
        <v>4641</v>
      </c>
      <c r="Z2582" s="1" t="s">
        <v>4642</v>
      </c>
      <c r="AA2582" s="1" t="s">
        <v>964</v>
      </c>
      <c r="AB2582" s="1" t="s">
        <v>7009</v>
      </c>
      <c r="AD2582" s="1" t="s">
        <v>116</v>
      </c>
      <c r="AE2582" s="1" t="s">
        <v>117</v>
      </c>
      <c r="AF2582" s="9">
        <v>96950</v>
      </c>
      <c r="AG2582" s="1" t="s">
        <v>118</v>
      </c>
      <c r="AH2582" s="1" t="s">
        <v>117</v>
      </c>
      <c r="AI2582" s="1">
        <v>16702356129</v>
      </c>
      <c r="AK2582" s="1" t="s">
        <v>4643</v>
      </c>
      <c r="BC2582" s="1" t="str">
        <f>"37-2012.00"</f>
        <v>37-2012.00</v>
      </c>
      <c r="BD2582" s="1" t="s">
        <v>576</v>
      </c>
      <c r="BE2582" s="1" t="s">
        <v>21921</v>
      </c>
      <c r="BF2582" s="1" t="s">
        <v>8164</v>
      </c>
      <c r="BG2582" s="1">
        <v>15</v>
      </c>
      <c r="BH2582" s="1">
        <v>15</v>
      </c>
      <c r="BI2582" s="2">
        <v>44270</v>
      </c>
      <c r="BJ2582" s="2">
        <v>44634</v>
      </c>
      <c r="BK2582" s="2">
        <v>44270</v>
      </c>
      <c r="BL2582" s="2">
        <v>44634</v>
      </c>
      <c r="BM2582" s="1">
        <v>40</v>
      </c>
      <c r="BN2582" s="1">
        <v>0</v>
      </c>
      <c r="BO2582" s="1">
        <v>8</v>
      </c>
      <c r="BP2582" s="1">
        <v>8</v>
      </c>
      <c r="BQ2582" s="1">
        <v>8</v>
      </c>
      <c r="BR2582" s="1">
        <v>8</v>
      </c>
      <c r="BS2582" s="1">
        <v>8</v>
      </c>
      <c r="BT2582" s="1">
        <v>0</v>
      </c>
      <c r="BU2582" s="1" t="str">
        <f>"8:00 AM"</f>
        <v>8:00 AM</v>
      </c>
      <c r="BV2582" s="1" t="str">
        <f>"5:00 PM"</f>
        <v>5:00 PM</v>
      </c>
      <c r="BW2582" s="1" t="s">
        <v>135</v>
      </c>
      <c r="BX2582" s="1">
        <v>0</v>
      </c>
      <c r="BY2582" s="1">
        <v>3</v>
      </c>
      <c r="BZ2582" s="1" t="s">
        <v>112</v>
      </c>
      <c r="CA2582" s="1">
        <v>0</v>
      </c>
      <c r="CB2582" s="1" t="s">
        <v>8165</v>
      </c>
      <c r="CC2582" s="1" t="s">
        <v>4639</v>
      </c>
      <c r="CE2582" s="1" t="s">
        <v>167</v>
      </c>
      <c r="CF2582" s="1" t="s">
        <v>117</v>
      </c>
      <c r="CG2582" s="1">
        <v>96950</v>
      </c>
      <c r="CH2582" s="3">
        <v>7.59</v>
      </c>
      <c r="CI2582" s="3">
        <v>7.59</v>
      </c>
      <c r="CJ2582" s="3">
        <v>11.39</v>
      </c>
      <c r="CK2582" s="3">
        <v>11.39</v>
      </c>
      <c r="CL2582" s="1" t="s">
        <v>137</v>
      </c>
      <c r="CM2582" s="1" t="s">
        <v>362</v>
      </c>
      <c r="CN2582" s="1" t="s">
        <v>139</v>
      </c>
      <c r="CP2582" s="1" t="s">
        <v>112</v>
      </c>
      <c r="CQ2582" s="1" t="s">
        <v>111</v>
      </c>
      <c r="CR2582" s="1" t="s">
        <v>112</v>
      </c>
      <c r="CS2582" s="1" t="s">
        <v>111</v>
      </c>
      <c r="CT2582" s="1" t="s">
        <v>138</v>
      </c>
      <c r="CU2582" s="1" t="s">
        <v>111</v>
      </c>
      <c r="CV2582" s="1" t="s">
        <v>138</v>
      </c>
      <c r="CW2582" s="1" t="s">
        <v>7013</v>
      </c>
      <c r="CX2582" s="1">
        <v>16702356129</v>
      </c>
      <c r="CY2582" s="1" t="s">
        <v>4643</v>
      </c>
      <c r="CZ2582" s="1" t="s">
        <v>380</v>
      </c>
      <c r="DA2582" s="1" t="s">
        <v>111</v>
      </c>
      <c r="DB2582" s="1" t="s">
        <v>112</v>
      </c>
    </row>
    <row r="2583" spans="1:111" ht="15.6" customHeight="1" x14ac:dyDescent="0.25">
      <c r="A2583" s="1" t="s">
        <v>22214</v>
      </c>
      <c r="B2583" s="1" t="s">
        <v>238</v>
      </c>
      <c r="C2583" s="2">
        <v>44141.798281828706</v>
      </c>
      <c r="D2583" s="2">
        <v>44182</v>
      </c>
      <c r="E2583" s="1" t="s">
        <v>180</v>
      </c>
      <c r="G2583" s="1" t="s">
        <v>112</v>
      </c>
      <c r="H2583" s="1" t="s">
        <v>112</v>
      </c>
      <c r="I2583" s="1" t="s">
        <v>112</v>
      </c>
      <c r="J2583" s="1" t="s">
        <v>5654</v>
      </c>
      <c r="K2583" s="1" t="s">
        <v>22215</v>
      </c>
      <c r="L2583" s="1" t="s">
        <v>5656</v>
      </c>
      <c r="N2583" s="1" t="s">
        <v>116</v>
      </c>
      <c r="O2583" s="1" t="s">
        <v>117</v>
      </c>
      <c r="P2583" s="9">
        <v>96950</v>
      </c>
      <c r="Q2583" s="1" t="s">
        <v>118</v>
      </c>
      <c r="S2583" s="1">
        <v>16702886108</v>
      </c>
      <c r="U2583" s="1">
        <v>236220</v>
      </c>
      <c r="V2583" s="1" t="s">
        <v>119</v>
      </c>
      <c r="X2583" s="1" t="s">
        <v>1010</v>
      </c>
      <c r="Y2583" s="1" t="s">
        <v>5657</v>
      </c>
      <c r="AA2583" s="1" t="s">
        <v>245</v>
      </c>
      <c r="AB2583" s="1" t="s">
        <v>5656</v>
      </c>
      <c r="AD2583" s="1" t="s">
        <v>116</v>
      </c>
      <c r="AE2583" s="1" t="s">
        <v>117</v>
      </c>
      <c r="AF2583" s="9">
        <v>96950</v>
      </c>
      <c r="AG2583" s="1" t="s">
        <v>118</v>
      </c>
      <c r="AI2583" s="1">
        <v>16702886108</v>
      </c>
      <c r="AK2583" s="1" t="s">
        <v>5659</v>
      </c>
      <c r="BC2583" s="1" t="str">
        <f>"49-9071.00"</f>
        <v>49-9071.00</v>
      </c>
      <c r="BD2583" s="1" t="s">
        <v>214</v>
      </c>
      <c r="BE2583" s="1" t="s">
        <v>22216</v>
      </c>
      <c r="BF2583" s="1" t="s">
        <v>10311</v>
      </c>
      <c r="BG2583" s="1">
        <v>10</v>
      </c>
      <c r="BH2583" s="1">
        <v>10</v>
      </c>
      <c r="BI2583" s="2">
        <v>44141</v>
      </c>
      <c r="BJ2583" s="2">
        <v>44469</v>
      </c>
      <c r="BK2583" s="2">
        <v>44182</v>
      </c>
      <c r="BL2583" s="2">
        <v>44469</v>
      </c>
      <c r="BM2583" s="1">
        <v>40</v>
      </c>
      <c r="BN2583" s="1">
        <v>0</v>
      </c>
      <c r="BO2583" s="1">
        <v>8</v>
      </c>
      <c r="BP2583" s="1">
        <v>8</v>
      </c>
      <c r="BQ2583" s="1">
        <v>8</v>
      </c>
      <c r="BR2583" s="1">
        <v>8</v>
      </c>
      <c r="BS2583" s="1">
        <v>8</v>
      </c>
      <c r="BT2583" s="1">
        <v>0</v>
      </c>
      <c r="BU2583" s="1" t="str">
        <f>"8:00 AM"</f>
        <v>8:00 AM</v>
      </c>
      <c r="BV2583" s="1" t="str">
        <f>"5:00 PM"</f>
        <v>5:00 PM</v>
      </c>
      <c r="BW2583" s="1" t="s">
        <v>135</v>
      </c>
      <c r="BX2583" s="1">
        <v>0</v>
      </c>
      <c r="BY2583" s="1">
        <v>12</v>
      </c>
      <c r="BZ2583" s="1" t="s">
        <v>112</v>
      </c>
      <c r="CA2583" s="1">
        <v>0</v>
      </c>
      <c r="CB2583" s="1" t="s">
        <v>22217</v>
      </c>
      <c r="CC2583" s="1" t="s">
        <v>22218</v>
      </c>
      <c r="CE2583" s="1" t="s">
        <v>116</v>
      </c>
      <c r="CF2583" s="1" t="s">
        <v>117</v>
      </c>
      <c r="CG2583" s="1">
        <v>96950</v>
      </c>
      <c r="CH2583" s="3">
        <v>8.7100000000000009</v>
      </c>
      <c r="CI2583" s="3">
        <v>8.7100000000000009</v>
      </c>
      <c r="CJ2583" s="3">
        <v>13.07</v>
      </c>
      <c r="CK2583" s="3">
        <v>13.07</v>
      </c>
      <c r="CL2583" s="1" t="s">
        <v>137</v>
      </c>
      <c r="CM2583" s="1" t="s">
        <v>168</v>
      </c>
      <c r="CN2583" s="1" t="s">
        <v>139</v>
      </c>
      <c r="CP2583" s="1" t="s">
        <v>112</v>
      </c>
      <c r="CQ2583" s="1" t="s">
        <v>111</v>
      </c>
      <c r="CR2583" s="1" t="s">
        <v>111</v>
      </c>
      <c r="CS2583" s="1" t="s">
        <v>111</v>
      </c>
      <c r="CT2583" s="1" t="s">
        <v>138</v>
      </c>
      <c r="CU2583" s="1" t="s">
        <v>111</v>
      </c>
      <c r="CV2583" s="1" t="s">
        <v>111</v>
      </c>
      <c r="CW2583" s="1" t="s">
        <v>17467</v>
      </c>
      <c r="CX2583" s="1">
        <v>16702886108</v>
      </c>
      <c r="CY2583" s="1" t="s">
        <v>5659</v>
      </c>
      <c r="CZ2583" s="1" t="s">
        <v>138</v>
      </c>
      <c r="DA2583" s="1" t="s">
        <v>111</v>
      </c>
      <c r="DB2583" s="1" t="s">
        <v>112</v>
      </c>
      <c r="DC2583" s="1" t="s">
        <v>10913</v>
      </c>
      <c r="DD2583" s="1" t="s">
        <v>5657</v>
      </c>
      <c r="DF2583" s="1" t="s">
        <v>5654</v>
      </c>
      <c r="DG2583" s="1" t="s">
        <v>5659</v>
      </c>
    </row>
    <row r="2584" spans="1:111" ht="15.6" customHeight="1" x14ac:dyDescent="0.25">
      <c r="A2584" s="1" t="s">
        <v>22219</v>
      </c>
      <c r="B2584" s="1" t="s">
        <v>238</v>
      </c>
      <c r="C2584" s="2">
        <v>44232.113600578705</v>
      </c>
      <c r="D2584" s="2">
        <v>44278</v>
      </c>
      <c r="E2584" s="1" t="s">
        <v>180</v>
      </c>
      <c r="G2584" s="1" t="s">
        <v>112</v>
      </c>
      <c r="H2584" s="1" t="s">
        <v>112</v>
      </c>
      <c r="I2584" s="1" t="s">
        <v>112</v>
      </c>
      <c r="J2584" s="1" t="s">
        <v>10254</v>
      </c>
      <c r="K2584" s="1" t="s">
        <v>10255</v>
      </c>
      <c r="L2584" s="1" t="s">
        <v>2410</v>
      </c>
      <c r="M2584" s="1" t="s">
        <v>10256</v>
      </c>
      <c r="N2584" s="1" t="s">
        <v>116</v>
      </c>
      <c r="O2584" s="1" t="s">
        <v>117</v>
      </c>
      <c r="P2584" s="9">
        <v>96950</v>
      </c>
      <c r="Q2584" s="1" t="s">
        <v>118</v>
      </c>
      <c r="R2584" s="1" t="s">
        <v>719</v>
      </c>
      <c r="S2584" s="1">
        <v>16703236877</v>
      </c>
      <c r="U2584" s="1">
        <v>62161</v>
      </c>
      <c r="V2584" s="1" t="s">
        <v>119</v>
      </c>
      <c r="X2584" s="1" t="s">
        <v>2405</v>
      </c>
      <c r="Y2584" s="1" t="s">
        <v>687</v>
      </c>
      <c r="Z2584" s="1" t="s">
        <v>688</v>
      </c>
      <c r="AA2584" s="1" t="s">
        <v>245</v>
      </c>
      <c r="AB2584" s="1" t="s">
        <v>689</v>
      </c>
      <c r="AD2584" s="1" t="s">
        <v>690</v>
      </c>
      <c r="AE2584" s="1" t="s">
        <v>117</v>
      </c>
      <c r="AF2584" s="9">
        <v>96931</v>
      </c>
      <c r="AG2584" s="1" t="s">
        <v>118</v>
      </c>
      <c r="AH2584" s="1" t="s">
        <v>719</v>
      </c>
      <c r="AI2584" s="1">
        <v>16716498746</v>
      </c>
      <c r="AJ2584" s="1">
        <v>203</v>
      </c>
      <c r="AK2584" s="1" t="s">
        <v>692</v>
      </c>
      <c r="BC2584" s="1" t="str">
        <f>"49-9071.00"</f>
        <v>49-9071.00</v>
      </c>
      <c r="BD2584" s="1" t="s">
        <v>214</v>
      </c>
      <c r="BE2584" s="1" t="s">
        <v>10257</v>
      </c>
      <c r="BF2584" s="1" t="s">
        <v>1069</v>
      </c>
      <c r="BG2584" s="1">
        <v>3</v>
      </c>
      <c r="BH2584" s="1">
        <v>3</v>
      </c>
      <c r="BI2584" s="2">
        <v>44331</v>
      </c>
      <c r="BJ2584" s="2">
        <v>44695</v>
      </c>
      <c r="BK2584" s="2">
        <v>44331</v>
      </c>
      <c r="BL2584" s="2">
        <v>44695</v>
      </c>
      <c r="BM2584" s="1">
        <v>40</v>
      </c>
      <c r="BN2584" s="1">
        <v>0</v>
      </c>
      <c r="BO2584" s="1">
        <v>8</v>
      </c>
      <c r="BP2584" s="1">
        <v>8</v>
      </c>
      <c r="BQ2584" s="1">
        <v>8</v>
      </c>
      <c r="BR2584" s="1">
        <v>8</v>
      </c>
      <c r="BS2584" s="1">
        <v>5</v>
      </c>
      <c r="BT2584" s="1">
        <v>3</v>
      </c>
      <c r="BU2584" s="1" t="str">
        <f>"8:30 AM"</f>
        <v>8:30 AM</v>
      </c>
      <c r="BV2584" s="1" t="str">
        <f>"5:30 PM"</f>
        <v>5:30 PM</v>
      </c>
      <c r="BW2584" s="1" t="s">
        <v>230</v>
      </c>
      <c r="BX2584" s="1">
        <v>0</v>
      </c>
      <c r="BY2584" s="1">
        <v>3</v>
      </c>
      <c r="BZ2584" s="1" t="s">
        <v>112</v>
      </c>
      <c r="CA2584" s="1">
        <v>0</v>
      </c>
      <c r="CB2584" s="1" t="s">
        <v>5820</v>
      </c>
      <c r="CC2584" s="1" t="s">
        <v>2383</v>
      </c>
      <c r="CD2584" s="1" t="s">
        <v>10256</v>
      </c>
      <c r="CE2584" s="1" t="s">
        <v>116</v>
      </c>
      <c r="CF2584" s="1" t="s">
        <v>117</v>
      </c>
      <c r="CG2584" s="1">
        <v>96950</v>
      </c>
      <c r="CH2584" s="3">
        <v>8.7100000000000009</v>
      </c>
      <c r="CI2584" s="3">
        <v>8.7100000000000009</v>
      </c>
      <c r="CJ2584" s="3">
        <v>13.06</v>
      </c>
      <c r="CK2584" s="3">
        <v>13.06</v>
      </c>
      <c r="CL2584" s="1" t="s">
        <v>137</v>
      </c>
      <c r="CN2584" s="1" t="s">
        <v>139</v>
      </c>
      <c r="CP2584" s="1" t="s">
        <v>112</v>
      </c>
      <c r="CQ2584" s="1" t="s">
        <v>111</v>
      </c>
      <c r="CR2584" s="1" t="s">
        <v>112</v>
      </c>
      <c r="CS2584" s="1" t="s">
        <v>111</v>
      </c>
      <c r="CT2584" s="1" t="s">
        <v>138</v>
      </c>
      <c r="CU2584" s="1" t="s">
        <v>111</v>
      </c>
      <c r="CV2584" s="1" t="s">
        <v>138</v>
      </c>
      <c r="CW2584" s="1" t="s">
        <v>797</v>
      </c>
      <c r="CX2584" s="1">
        <v>16703236877</v>
      </c>
      <c r="CY2584" s="1" t="s">
        <v>699</v>
      </c>
      <c r="CZ2584" s="1" t="s">
        <v>138</v>
      </c>
      <c r="DA2584" s="1" t="s">
        <v>111</v>
      </c>
      <c r="DB2584" s="1" t="s">
        <v>112</v>
      </c>
    </row>
    <row r="2585" spans="1:111" ht="15.6" customHeight="1" x14ac:dyDescent="0.25">
      <c r="A2585" s="1" t="s">
        <v>22225</v>
      </c>
      <c r="B2585" s="1" t="s">
        <v>238</v>
      </c>
      <c r="C2585" s="2">
        <v>44204.833082060184</v>
      </c>
      <c r="D2585" s="2">
        <v>44251</v>
      </c>
      <c r="E2585" s="1" t="s">
        <v>110</v>
      </c>
      <c r="F2585" s="2">
        <v>44278.833333333336</v>
      </c>
      <c r="G2585" s="1" t="s">
        <v>112</v>
      </c>
      <c r="H2585" s="1" t="s">
        <v>112</v>
      </c>
      <c r="I2585" s="1" t="s">
        <v>112</v>
      </c>
      <c r="J2585" s="1" t="s">
        <v>1951</v>
      </c>
      <c r="K2585" s="1" t="s">
        <v>22226</v>
      </c>
      <c r="L2585" s="1" t="s">
        <v>1956</v>
      </c>
      <c r="N2585" s="1" t="s">
        <v>116</v>
      </c>
      <c r="O2585" s="1" t="s">
        <v>117</v>
      </c>
      <c r="P2585" s="9">
        <v>96950</v>
      </c>
      <c r="Q2585" s="1" t="s">
        <v>118</v>
      </c>
      <c r="S2585" s="1">
        <v>16702330058</v>
      </c>
      <c r="U2585" s="1">
        <v>81219</v>
      </c>
      <c r="V2585" s="1" t="s">
        <v>119</v>
      </c>
      <c r="X2585" s="1" t="s">
        <v>1234</v>
      </c>
      <c r="Y2585" s="1" t="s">
        <v>19343</v>
      </c>
      <c r="Z2585" s="1" t="s">
        <v>22227</v>
      </c>
      <c r="AA2585" s="1" t="s">
        <v>1276</v>
      </c>
      <c r="AB2585" s="1" t="s">
        <v>1956</v>
      </c>
      <c r="AD2585" s="1" t="s">
        <v>167</v>
      </c>
      <c r="AE2585" s="1" t="s">
        <v>117</v>
      </c>
      <c r="AF2585" s="9">
        <v>96950</v>
      </c>
      <c r="AG2585" s="1" t="s">
        <v>118</v>
      </c>
      <c r="AI2585" s="1">
        <v>16707835748</v>
      </c>
      <c r="AK2585" s="1" t="s">
        <v>1957</v>
      </c>
      <c r="BC2585" s="1" t="str">
        <f>"31-9011.00"</f>
        <v>31-9011.00</v>
      </c>
      <c r="BD2585" s="1" t="s">
        <v>947</v>
      </c>
      <c r="BE2585" s="1" t="s">
        <v>22228</v>
      </c>
      <c r="BF2585" s="1" t="s">
        <v>11159</v>
      </c>
      <c r="BG2585" s="1">
        <v>2</v>
      </c>
      <c r="BH2585" s="1">
        <v>2</v>
      </c>
      <c r="BI2585" s="2">
        <v>44280</v>
      </c>
      <c r="BJ2585" s="2">
        <v>44644</v>
      </c>
      <c r="BK2585" s="2">
        <v>44280</v>
      </c>
      <c r="BL2585" s="2">
        <v>44644</v>
      </c>
      <c r="BM2585" s="1">
        <v>40</v>
      </c>
      <c r="BN2585" s="1">
        <v>0</v>
      </c>
      <c r="BO2585" s="1">
        <v>8</v>
      </c>
      <c r="BP2585" s="1">
        <v>8</v>
      </c>
      <c r="BQ2585" s="1">
        <v>8</v>
      </c>
      <c r="BR2585" s="1">
        <v>8</v>
      </c>
      <c r="BS2585" s="1">
        <v>8</v>
      </c>
      <c r="BT2585" s="1">
        <v>0</v>
      </c>
      <c r="BU2585" s="1" t="str">
        <f>"3:00 PM"</f>
        <v>3:00 PM</v>
      </c>
      <c r="BV2585" s="1" t="str">
        <f>"12:00 AM"</f>
        <v>12:00 AM</v>
      </c>
      <c r="BW2585" s="1" t="s">
        <v>230</v>
      </c>
      <c r="BX2585" s="1">
        <v>0</v>
      </c>
      <c r="BY2585" s="1">
        <v>24</v>
      </c>
      <c r="BZ2585" s="1" t="s">
        <v>112</v>
      </c>
      <c r="CA2585" s="1">
        <v>0</v>
      </c>
      <c r="CB2585" s="1" t="s">
        <v>22229</v>
      </c>
      <c r="CC2585" s="1" t="s">
        <v>22230</v>
      </c>
      <c r="CD2585" s="1" t="s">
        <v>1197</v>
      </c>
      <c r="CE2585" s="1" t="s">
        <v>116</v>
      </c>
      <c r="CF2585" s="1" t="s">
        <v>117</v>
      </c>
      <c r="CG2585" s="1">
        <v>96950</v>
      </c>
      <c r="CH2585" s="3">
        <v>10.6</v>
      </c>
      <c r="CI2585" s="3">
        <v>10.6</v>
      </c>
      <c r="CJ2585" s="3">
        <v>15.9</v>
      </c>
      <c r="CK2585" s="3">
        <v>15.9</v>
      </c>
      <c r="CL2585" s="1" t="s">
        <v>137</v>
      </c>
      <c r="CN2585" s="1" t="s">
        <v>139</v>
      </c>
      <c r="CP2585" s="1" t="s">
        <v>112</v>
      </c>
      <c r="CQ2585" s="1" t="s">
        <v>111</v>
      </c>
      <c r="CR2585" s="1" t="s">
        <v>112</v>
      </c>
      <c r="CS2585" s="1" t="s">
        <v>111</v>
      </c>
      <c r="CT2585" s="1" t="s">
        <v>138</v>
      </c>
      <c r="CU2585" s="1" t="s">
        <v>111</v>
      </c>
      <c r="CV2585" s="1" t="s">
        <v>138</v>
      </c>
      <c r="CW2585" s="1" t="s">
        <v>22231</v>
      </c>
      <c r="CX2585" s="1">
        <v>16702330058</v>
      </c>
      <c r="CY2585" s="1" t="s">
        <v>1957</v>
      </c>
      <c r="CZ2585" s="1" t="s">
        <v>138</v>
      </c>
      <c r="DA2585" s="1" t="s">
        <v>111</v>
      </c>
      <c r="DB2585" s="1" t="s">
        <v>112</v>
      </c>
    </row>
    <row r="2586" spans="1:111" ht="15.6" customHeight="1" x14ac:dyDescent="0.25">
      <c r="A2586" s="1" t="s">
        <v>22234</v>
      </c>
      <c r="B2586" s="1" t="s">
        <v>238</v>
      </c>
      <c r="C2586" s="2">
        <v>44291.035357986111</v>
      </c>
      <c r="D2586" s="2">
        <v>44328</v>
      </c>
      <c r="E2586" s="1" t="s">
        <v>110</v>
      </c>
      <c r="F2586" s="2">
        <v>44468.833333333336</v>
      </c>
      <c r="G2586" s="1" t="s">
        <v>112</v>
      </c>
      <c r="H2586" s="1" t="s">
        <v>112</v>
      </c>
      <c r="I2586" s="1" t="s">
        <v>112</v>
      </c>
      <c r="J2586" s="1" t="s">
        <v>1006</v>
      </c>
      <c r="K2586" s="1" t="s">
        <v>22235</v>
      </c>
      <c r="L2586" s="1" t="s">
        <v>1008</v>
      </c>
      <c r="M2586" s="1" t="s">
        <v>116</v>
      </c>
      <c r="N2586" s="1" t="s">
        <v>1009</v>
      </c>
      <c r="O2586" s="1" t="s">
        <v>117</v>
      </c>
      <c r="P2586" s="9">
        <v>96950</v>
      </c>
      <c r="Q2586" s="1" t="s">
        <v>118</v>
      </c>
      <c r="S2586" s="1">
        <v>16702353313</v>
      </c>
      <c r="U2586" s="1">
        <v>812310</v>
      </c>
      <c r="V2586" s="1" t="s">
        <v>119</v>
      </c>
      <c r="X2586" s="1" t="s">
        <v>1010</v>
      </c>
      <c r="Y2586" s="1" t="s">
        <v>1011</v>
      </c>
      <c r="AA2586" s="1" t="s">
        <v>373</v>
      </c>
      <c r="AB2586" s="1" t="s">
        <v>1008</v>
      </c>
      <c r="AC2586" s="1" t="s">
        <v>116</v>
      </c>
      <c r="AD2586" s="1" t="s">
        <v>1009</v>
      </c>
      <c r="AE2586" s="1" t="s">
        <v>117</v>
      </c>
      <c r="AF2586" s="9">
        <v>96950</v>
      </c>
      <c r="AG2586" s="1" t="s">
        <v>118</v>
      </c>
      <c r="AI2586" s="1">
        <v>16702353313</v>
      </c>
      <c r="AK2586" s="1" t="s">
        <v>1012</v>
      </c>
      <c r="BC2586" s="1" t="str">
        <f>"49-9021.01"</f>
        <v>49-9021.01</v>
      </c>
      <c r="BD2586" s="1" t="s">
        <v>3944</v>
      </c>
      <c r="BE2586" s="1" t="s">
        <v>22236</v>
      </c>
      <c r="BF2586" s="1" t="s">
        <v>22237</v>
      </c>
      <c r="BG2586" s="1">
        <v>2</v>
      </c>
      <c r="BH2586" s="1">
        <v>2</v>
      </c>
      <c r="BI2586" s="2">
        <v>44470</v>
      </c>
      <c r="BJ2586" s="2">
        <v>44834</v>
      </c>
      <c r="BK2586" s="2">
        <v>44470</v>
      </c>
      <c r="BL2586" s="2">
        <v>44834</v>
      </c>
      <c r="BM2586" s="1">
        <v>35</v>
      </c>
      <c r="BN2586" s="1">
        <v>0</v>
      </c>
      <c r="BO2586" s="1">
        <v>7</v>
      </c>
      <c r="BP2586" s="1">
        <v>7</v>
      </c>
      <c r="BQ2586" s="1">
        <v>7</v>
      </c>
      <c r="BR2586" s="1">
        <v>7</v>
      </c>
      <c r="BS2586" s="1">
        <v>7</v>
      </c>
      <c r="BT2586" s="1">
        <v>0</v>
      </c>
      <c r="BU2586" s="1" t="str">
        <f>"8:00 AM"</f>
        <v>8:00 AM</v>
      </c>
      <c r="BV2586" s="1" t="str">
        <f>"5:00 PM"</f>
        <v>5:00 PM</v>
      </c>
      <c r="BW2586" s="1" t="s">
        <v>392</v>
      </c>
      <c r="BX2586" s="1">
        <v>0</v>
      </c>
      <c r="BY2586" s="1">
        <v>24</v>
      </c>
      <c r="BZ2586" s="1" t="s">
        <v>112</v>
      </c>
      <c r="CA2586" s="1">
        <v>0</v>
      </c>
      <c r="CB2586" s="1" t="s">
        <v>22238</v>
      </c>
      <c r="CC2586" s="1" t="s">
        <v>1017</v>
      </c>
      <c r="CD2586" s="1" t="s">
        <v>116</v>
      </c>
      <c r="CE2586" s="1" t="s">
        <v>1009</v>
      </c>
      <c r="CF2586" s="1" t="s">
        <v>117</v>
      </c>
      <c r="CG2586" s="1">
        <v>96950</v>
      </c>
      <c r="CH2586" s="3">
        <v>9.0299999999999994</v>
      </c>
      <c r="CI2586" s="3">
        <v>9.0299999999999994</v>
      </c>
      <c r="CJ2586" s="3">
        <v>0</v>
      </c>
      <c r="CK2586" s="3">
        <v>0</v>
      </c>
      <c r="CL2586" s="1" t="s">
        <v>137</v>
      </c>
      <c r="CM2586" s="1" t="s">
        <v>138</v>
      </c>
      <c r="CN2586" s="1" t="s">
        <v>139</v>
      </c>
      <c r="CP2586" s="1" t="s">
        <v>111</v>
      </c>
      <c r="CQ2586" s="1" t="s">
        <v>111</v>
      </c>
      <c r="CR2586" s="1" t="s">
        <v>112</v>
      </c>
      <c r="CS2586" s="1" t="s">
        <v>112</v>
      </c>
      <c r="CT2586" s="1" t="s">
        <v>138</v>
      </c>
      <c r="CU2586" s="1" t="s">
        <v>111</v>
      </c>
      <c r="CV2586" s="1" t="s">
        <v>138</v>
      </c>
      <c r="CW2586" s="1" t="s">
        <v>138</v>
      </c>
      <c r="CX2586" s="1">
        <v>16702353313</v>
      </c>
      <c r="CY2586" s="1" t="s">
        <v>11771</v>
      </c>
      <c r="CZ2586" s="1" t="s">
        <v>138</v>
      </c>
      <c r="DA2586" s="1" t="s">
        <v>111</v>
      </c>
      <c r="DB2586" s="1" t="s">
        <v>112</v>
      </c>
      <c r="DC2586" s="1" t="s">
        <v>1018</v>
      </c>
      <c r="DD2586" s="1" t="s">
        <v>1019</v>
      </c>
      <c r="DE2586" s="1" t="s">
        <v>202</v>
      </c>
      <c r="DF2586" s="1" t="s">
        <v>1006</v>
      </c>
      <c r="DG2586" s="1" t="s">
        <v>11771</v>
      </c>
    </row>
    <row r="2587" spans="1:111" ht="15.6" customHeight="1" x14ac:dyDescent="0.25">
      <c r="A2587" s="1" t="s">
        <v>22246</v>
      </c>
      <c r="B2587" s="1" t="s">
        <v>238</v>
      </c>
      <c r="C2587" s="2">
        <v>44295.026295601849</v>
      </c>
      <c r="D2587" s="2">
        <v>44328</v>
      </c>
      <c r="E2587" s="1" t="s">
        <v>110</v>
      </c>
      <c r="F2587" s="2">
        <v>44468.833333333336</v>
      </c>
      <c r="G2587" s="1" t="s">
        <v>111</v>
      </c>
      <c r="H2587" s="1" t="s">
        <v>112</v>
      </c>
      <c r="I2587" s="1" t="s">
        <v>112</v>
      </c>
      <c r="J2587" s="1" t="s">
        <v>2720</v>
      </c>
      <c r="K2587" s="1" t="s">
        <v>22247</v>
      </c>
      <c r="L2587" s="1" t="s">
        <v>12449</v>
      </c>
      <c r="N2587" s="1" t="s">
        <v>167</v>
      </c>
      <c r="O2587" s="1" t="s">
        <v>117</v>
      </c>
      <c r="P2587" s="9">
        <v>96950</v>
      </c>
      <c r="Q2587" s="1" t="s">
        <v>118</v>
      </c>
      <c r="R2587" s="1" t="s">
        <v>138</v>
      </c>
      <c r="S2587" s="1">
        <v>16702352222</v>
      </c>
      <c r="U2587" s="1">
        <v>236220</v>
      </c>
      <c r="V2587" s="1" t="s">
        <v>119</v>
      </c>
      <c r="X2587" s="1" t="s">
        <v>2723</v>
      </c>
      <c r="Y2587" s="1" t="s">
        <v>2724</v>
      </c>
      <c r="AA2587" s="1" t="s">
        <v>171</v>
      </c>
      <c r="AB2587" s="1" t="s">
        <v>22248</v>
      </c>
      <c r="AD2587" s="1" t="s">
        <v>167</v>
      </c>
      <c r="AE2587" s="1" t="s">
        <v>117</v>
      </c>
      <c r="AF2587" s="9">
        <v>96950</v>
      </c>
      <c r="AG2587" s="1" t="s">
        <v>118</v>
      </c>
      <c r="AH2587" s="1" t="s">
        <v>138</v>
      </c>
      <c r="AI2587" s="1">
        <v>16702352222</v>
      </c>
      <c r="AK2587" s="1" t="s">
        <v>2725</v>
      </c>
      <c r="BC2587" s="1" t="str">
        <f>"49-9071.00"</f>
        <v>49-9071.00</v>
      </c>
      <c r="BD2587" s="1" t="s">
        <v>214</v>
      </c>
      <c r="BE2587" s="1" t="s">
        <v>22249</v>
      </c>
      <c r="BF2587" s="1" t="s">
        <v>22250</v>
      </c>
      <c r="BG2587" s="1">
        <v>2</v>
      </c>
      <c r="BH2587" s="1">
        <v>2</v>
      </c>
      <c r="BI2587" s="2">
        <v>44470</v>
      </c>
      <c r="BJ2587" s="2">
        <v>45565</v>
      </c>
      <c r="BK2587" s="2">
        <v>44470</v>
      </c>
      <c r="BL2587" s="2">
        <v>45565</v>
      </c>
      <c r="BM2587" s="1">
        <v>35</v>
      </c>
      <c r="BN2587" s="1">
        <v>0</v>
      </c>
      <c r="BO2587" s="1">
        <v>7</v>
      </c>
      <c r="BP2587" s="1">
        <v>7</v>
      </c>
      <c r="BQ2587" s="1">
        <v>7</v>
      </c>
      <c r="BR2587" s="1">
        <v>7</v>
      </c>
      <c r="BS2587" s="1">
        <v>7</v>
      </c>
      <c r="BT2587" s="1">
        <v>0</v>
      </c>
      <c r="BU2587" s="1" t="str">
        <f>"8:30 AM"</f>
        <v>8:30 AM</v>
      </c>
      <c r="BV2587" s="1" t="str">
        <f>"4:30 PM"</f>
        <v>4:30 PM</v>
      </c>
      <c r="BW2587" s="1" t="s">
        <v>135</v>
      </c>
      <c r="BX2587" s="1">
        <v>0</v>
      </c>
      <c r="BY2587" s="1">
        <v>12</v>
      </c>
      <c r="BZ2587" s="1" t="s">
        <v>112</v>
      </c>
      <c r="CA2587" s="1">
        <v>0</v>
      </c>
      <c r="CB2587" s="4" t="s">
        <v>22251</v>
      </c>
      <c r="CC2587" s="1" t="s">
        <v>2728</v>
      </c>
      <c r="CE2587" s="1" t="s">
        <v>167</v>
      </c>
      <c r="CF2587" s="1" t="s">
        <v>117</v>
      </c>
      <c r="CG2587" s="1">
        <v>96950</v>
      </c>
      <c r="CH2587" s="3">
        <v>8.7100000000000009</v>
      </c>
      <c r="CI2587" s="3">
        <v>8.7100000000000009</v>
      </c>
      <c r="CJ2587" s="3">
        <v>13.06</v>
      </c>
      <c r="CK2587" s="3">
        <v>13.06</v>
      </c>
      <c r="CL2587" s="1" t="s">
        <v>137</v>
      </c>
      <c r="CN2587" s="1" t="s">
        <v>139</v>
      </c>
      <c r="CP2587" s="1" t="s">
        <v>112</v>
      </c>
      <c r="CQ2587" s="1" t="s">
        <v>111</v>
      </c>
      <c r="CR2587" s="1" t="s">
        <v>111</v>
      </c>
      <c r="CS2587" s="1" t="s">
        <v>111</v>
      </c>
      <c r="CT2587" s="1" t="s">
        <v>138</v>
      </c>
      <c r="CU2587" s="1" t="s">
        <v>111</v>
      </c>
      <c r="CV2587" s="1" t="s">
        <v>111</v>
      </c>
      <c r="CW2587" s="1" t="s">
        <v>22252</v>
      </c>
      <c r="CX2587" s="1">
        <v>16702352222</v>
      </c>
      <c r="CY2587" s="1" t="s">
        <v>2725</v>
      </c>
      <c r="CZ2587" s="1" t="s">
        <v>138</v>
      </c>
      <c r="DA2587" s="1" t="s">
        <v>111</v>
      </c>
      <c r="DB2587" s="1" t="s">
        <v>112</v>
      </c>
    </row>
    <row r="2588" spans="1:111" ht="15.6" customHeight="1" x14ac:dyDescent="0.25">
      <c r="A2588" s="1" t="s">
        <v>22257</v>
      </c>
      <c r="B2588" s="1" t="s">
        <v>238</v>
      </c>
      <c r="C2588" s="2">
        <v>44306.304149305557</v>
      </c>
      <c r="D2588" s="2">
        <v>44341</v>
      </c>
      <c r="E2588" s="1" t="s">
        <v>110</v>
      </c>
      <c r="F2588" s="2">
        <v>44468.833333333336</v>
      </c>
      <c r="G2588" s="1" t="s">
        <v>112</v>
      </c>
      <c r="H2588" s="1" t="s">
        <v>112</v>
      </c>
      <c r="I2588" s="1" t="s">
        <v>112</v>
      </c>
      <c r="J2588" s="1" t="s">
        <v>3278</v>
      </c>
      <c r="K2588" s="1" t="s">
        <v>3279</v>
      </c>
      <c r="L2588" s="1" t="s">
        <v>3280</v>
      </c>
      <c r="M2588" s="1" t="s">
        <v>3281</v>
      </c>
      <c r="N2588" s="1" t="s">
        <v>116</v>
      </c>
      <c r="O2588" s="1" t="s">
        <v>117</v>
      </c>
      <c r="P2588" s="9">
        <v>96950</v>
      </c>
      <c r="Q2588" s="1" t="s">
        <v>118</v>
      </c>
      <c r="S2588" s="1">
        <v>16702353285</v>
      </c>
      <c r="U2588" s="1">
        <v>81111</v>
      </c>
      <c r="V2588" s="1" t="s">
        <v>119</v>
      </c>
      <c r="X2588" s="1" t="s">
        <v>3282</v>
      </c>
      <c r="Y2588" s="1" t="s">
        <v>3283</v>
      </c>
      <c r="Z2588" s="1" t="s">
        <v>3109</v>
      </c>
      <c r="AA2588" s="1" t="s">
        <v>3284</v>
      </c>
      <c r="AB2588" s="1" t="s">
        <v>3280</v>
      </c>
      <c r="AC2588" s="1" t="s">
        <v>3281</v>
      </c>
      <c r="AD2588" s="1" t="s">
        <v>116</v>
      </c>
      <c r="AE2588" s="1" t="s">
        <v>117</v>
      </c>
      <c r="AF2588" s="9">
        <v>96950</v>
      </c>
      <c r="AG2588" s="1" t="s">
        <v>118</v>
      </c>
      <c r="AI2588" s="1">
        <v>16702353285</v>
      </c>
      <c r="AK2588" s="1" t="s">
        <v>3285</v>
      </c>
      <c r="BC2588" s="1" t="str">
        <f>"49-3021.00"</f>
        <v>49-3021.00</v>
      </c>
      <c r="BD2588" s="1" t="s">
        <v>280</v>
      </c>
      <c r="BE2588" s="1" t="s">
        <v>19819</v>
      </c>
      <c r="BF2588" s="1" t="s">
        <v>19820</v>
      </c>
      <c r="BG2588" s="1">
        <v>2</v>
      </c>
      <c r="BH2588" s="1">
        <v>2</v>
      </c>
      <c r="BI2588" s="2">
        <v>44470</v>
      </c>
      <c r="BJ2588" s="2">
        <v>44834</v>
      </c>
      <c r="BK2588" s="2">
        <v>44470</v>
      </c>
      <c r="BL2588" s="2">
        <v>44834</v>
      </c>
      <c r="BM2588" s="1">
        <v>40</v>
      </c>
      <c r="BN2588" s="1">
        <v>0</v>
      </c>
      <c r="BO2588" s="1">
        <v>8</v>
      </c>
      <c r="BP2588" s="1">
        <v>8</v>
      </c>
      <c r="BQ2588" s="1">
        <v>8</v>
      </c>
      <c r="BR2588" s="1">
        <v>8</v>
      </c>
      <c r="BS2588" s="1">
        <v>8</v>
      </c>
      <c r="BT2588" s="1">
        <v>0</v>
      </c>
      <c r="BU2588" s="1" t="str">
        <f>"8:00 AM"</f>
        <v>8:00 AM</v>
      </c>
      <c r="BV2588" s="1" t="str">
        <f>"5:00 PM"</f>
        <v>5:00 PM</v>
      </c>
      <c r="BW2588" s="1" t="s">
        <v>135</v>
      </c>
      <c r="BX2588" s="1">
        <v>0</v>
      </c>
      <c r="BY2588" s="1">
        <v>12</v>
      </c>
      <c r="BZ2588" s="1" t="s">
        <v>112</v>
      </c>
      <c r="CA2588" s="1">
        <v>0</v>
      </c>
      <c r="CB2588" s="1" t="s">
        <v>230</v>
      </c>
      <c r="CC2588" s="1" t="s">
        <v>3280</v>
      </c>
      <c r="CD2588" s="1" t="s">
        <v>3281</v>
      </c>
      <c r="CE2588" s="1" t="s">
        <v>116</v>
      </c>
      <c r="CF2588" s="1" t="s">
        <v>117</v>
      </c>
      <c r="CG2588" s="1">
        <v>96950</v>
      </c>
      <c r="CH2588" s="3">
        <v>9.6999999999999993</v>
      </c>
      <c r="CI2588" s="3">
        <v>9.6999999999999993</v>
      </c>
      <c r="CJ2588" s="3">
        <v>14.55</v>
      </c>
      <c r="CK2588" s="3">
        <v>14.55</v>
      </c>
      <c r="CL2588" s="1" t="s">
        <v>137</v>
      </c>
      <c r="CM2588" s="1" t="s">
        <v>362</v>
      </c>
      <c r="CN2588" s="1" t="s">
        <v>139</v>
      </c>
      <c r="CP2588" s="1" t="s">
        <v>112</v>
      </c>
      <c r="CQ2588" s="1" t="s">
        <v>111</v>
      </c>
      <c r="CR2588" s="1" t="s">
        <v>112</v>
      </c>
      <c r="CS2588" s="1" t="s">
        <v>111</v>
      </c>
      <c r="CT2588" s="1" t="s">
        <v>138</v>
      </c>
      <c r="CU2588" s="1" t="s">
        <v>111</v>
      </c>
      <c r="CV2588" s="1" t="s">
        <v>138</v>
      </c>
      <c r="CW2588" s="1" t="s">
        <v>3288</v>
      </c>
      <c r="CX2588" s="1">
        <v>16702353285</v>
      </c>
      <c r="CY2588" s="1" t="s">
        <v>3285</v>
      </c>
      <c r="CZ2588" s="1" t="s">
        <v>138</v>
      </c>
      <c r="DA2588" s="1" t="s">
        <v>111</v>
      </c>
      <c r="DB2588" s="1" t="s">
        <v>112</v>
      </c>
      <c r="DC2588" s="1" t="s">
        <v>3282</v>
      </c>
      <c r="DD2588" s="1" t="s">
        <v>3283</v>
      </c>
      <c r="DE2588" s="1" t="s">
        <v>448</v>
      </c>
      <c r="DF2588" s="1" t="s">
        <v>138</v>
      </c>
      <c r="DG2588" s="1" t="s">
        <v>138</v>
      </c>
    </row>
    <row r="2589" spans="1:111" ht="15.6" customHeight="1" x14ac:dyDescent="0.25">
      <c r="A2589" s="1" t="s">
        <v>22258</v>
      </c>
      <c r="B2589" s="1" t="s">
        <v>238</v>
      </c>
      <c r="C2589" s="2">
        <v>44296.154763078703</v>
      </c>
      <c r="D2589" s="2">
        <v>44343</v>
      </c>
      <c r="E2589" s="1" t="s">
        <v>110</v>
      </c>
      <c r="F2589" s="2">
        <v>44468.833333333336</v>
      </c>
      <c r="G2589" s="1" t="s">
        <v>112</v>
      </c>
      <c r="H2589" s="1" t="s">
        <v>112</v>
      </c>
      <c r="I2589" s="1" t="s">
        <v>112</v>
      </c>
      <c r="J2589" s="1" t="s">
        <v>10990</v>
      </c>
      <c r="K2589" s="1" t="s">
        <v>8561</v>
      </c>
      <c r="L2589" s="1" t="s">
        <v>8562</v>
      </c>
      <c r="M2589" s="1" t="s">
        <v>8563</v>
      </c>
      <c r="N2589" s="1" t="s">
        <v>167</v>
      </c>
      <c r="O2589" s="1" t="s">
        <v>117</v>
      </c>
      <c r="P2589" s="9">
        <v>96950</v>
      </c>
      <c r="Q2589" s="1" t="s">
        <v>118</v>
      </c>
      <c r="R2589" s="1" t="s">
        <v>138</v>
      </c>
      <c r="S2589" s="1">
        <v>16702882288</v>
      </c>
      <c r="T2589" s="1">
        <v>106</v>
      </c>
      <c r="U2589" s="1">
        <v>44413</v>
      </c>
      <c r="V2589" s="1" t="s">
        <v>119</v>
      </c>
      <c r="X2589" s="1" t="s">
        <v>8564</v>
      </c>
      <c r="Y2589" s="1" t="s">
        <v>3363</v>
      </c>
      <c r="Z2589" s="1" t="s">
        <v>138</v>
      </c>
      <c r="AA2589" s="1" t="s">
        <v>8565</v>
      </c>
      <c r="AB2589" s="1" t="s">
        <v>8562</v>
      </c>
      <c r="AC2589" s="1" t="s">
        <v>10991</v>
      </c>
      <c r="AD2589" s="1" t="s">
        <v>167</v>
      </c>
      <c r="AE2589" s="1" t="s">
        <v>117</v>
      </c>
      <c r="AF2589" s="9">
        <v>96950</v>
      </c>
      <c r="AG2589" s="1" t="s">
        <v>118</v>
      </c>
      <c r="AH2589" s="1" t="s">
        <v>138</v>
      </c>
      <c r="AI2589" s="1">
        <v>1670288228</v>
      </c>
      <c r="AJ2589" s="1">
        <v>106</v>
      </c>
      <c r="AK2589" s="1" t="s">
        <v>8566</v>
      </c>
      <c r="BC2589" s="1" t="str">
        <f>"43-9061.00"</f>
        <v>43-9061.00</v>
      </c>
      <c r="BD2589" s="1" t="s">
        <v>375</v>
      </c>
      <c r="BE2589" s="1" t="s">
        <v>19414</v>
      </c>
      <c r="BF2589" s="1" t="s">
        <v>19415</v>
      </c>
      <c r="BG2589" s="1">
        <v>1</v>
      </c>
      <c r="BH2589" s="1">
        <v>1</v>
      </c>
      <c r="BI2589" s="2">
        <v>44470</v>
      </c>
      <c r="BJ2589" s="2">
        <v>44834</v>
      </c>
      <c r="BK2589" s="2">
        <v>44470</v>
      </c>
      <c r="BL2589" s="2">
        <v>44834</v>
      </c>
      <c r="BM2589" s="1">
        <v>40</v>
      </c>
      <c r="BN2589" s="1">
        <v>0</v>
      </c>
      <c r="BO2589" s="1">
        <v>7</v>
      </c>
      <c r="BP2589" s="1">
        <v>6.5</v>
      </c>
      <c r="BQ2589" s="1">
        <v>6.5</v>
      </c>
      <c r="BR2589" s="1">
        <v>6.5</v>
      </c>
      <c r="BS2589" s="1">
        <v>6.5</v>
      </c>
      <c r="BT2589" s="1">
        <v>7</v>
      </c>
      <c r="BU2589" s="1" t="str">
        <f>"8:00 AM"</f>
        <v>8:00 AM</v>
      </c>
      <c r="BV2589" s="1" t="str">
        <f>"5:00 PM"</f>
        <v>5:00 PM</v>
      </c>
      <c r="BW2589" s="1" t="s">
        <v>135</v>
      </c>
      <c r="BX2589" s="1">
        <v>0</v>
      </c>
      <c r="BY2589" s="1">
        <v>12</v>
      </c>
      <c r="BZ2589" s="1" t="s">
        <v>112</v>
      </c>
      <c r="CA2589" s="1">
        <v>0</v>
      </c>
      <c r="CB2589" s="1" t="s">
        <v>22259</v>
      </c>
      <c r="CC2589" s="1" t="s">
        <v>8562</v>
      </c>
      <c r="CD2589" s="1" t="s">
        <v>8563</v>
      </c>
      <c r="CE2589" s="1" t="s">
        <v>167</v>
      </c>
      <c r="CF2589" s="1" t="s">
        <v>117</v>
      </c>
      <c r="CG2589" s="1">
        <v>96950</v>
      </c>
      <c r="CH2589" s="3">
        <v>11.05</v>
      </c>
      <c r="CI2589" s="3">
        <v>11.1</v>
      </c>
      <c r="CJ2589" s="3">
        <v>16.579999999999998</v>
      </c>
      <c r="CK2589" s="3">
        <v>16.649999999999999</v>
      </c>
      <c r="CL2589" s="1" t="s">
        <v>137</v>
      </c>
      <c r="CM2589" s="1" t="s">
        <v>138</v>
      </c>
      <c r="CN2589" s="1" t="s">
        <v>139</v>
      </c>
      <c r="CP2589" s="1" t="s">
        <v>112</v>
      </c>
      <c r="CQ2589" s="1" t="s">
        <v>111</v>
      </c>
      <c r="CR2589" s="1" t="s">
        <v>112</v>
      </c>
      <c r="CS2589" s="1" t="s">
        <v>111</v>
      </c>
      <c r="CT2589" s="1" t="s">
        <v>138</v>
      </c>
      <c r="CU2589" s="1" t="s">
        <v>111</v>
      </c>
      <c r="CV2589" s="1" t="s">
        <v>111</v>
      </c>
      <c r="CW2589" s="1" t="s">
        <v>10994</v>
      </c>
      <c r="CX2589" s="1">
        <v>16702882288</v>
      </c>
      <c r="CY2589" s="1" t="s">
        <v>13256</v>
      </c>
      <c r="CZ2589" s="1" t="s">
        <v>138</v>
      </c>
      <c r="DA2589" s="1" t="s">
        <v>111</v>
      </c>
      <c r="DB2589" s="1" t="s">
        <v>112</v>
      </c>
    </row>
    <row r="2590" spans="1:111" ht="15.6" customHeight="1" x14ac:dyDescent="0.25">
      <c r="A2590" s="1" t="s">
        <v>22261</v>
      </c>
      <c r="B2590" s="1" t="s">
        <v>238</v>
      </c>
      <c r="C2590" s="2">
        <v>44290.841985185187</v>
      </c>
      <c r="D2590" s="2">
        <v>44328</v>
      </c>
      <c r="E2590" s="1" t="s">
        <v>110</v>
      </c>
      <c r="F2590" s="2">
        <v>44468.833333333336</v>
      </c>
      <c r="G2590" s="1" t="s">
        <v>112</v>
      </c>
      <c r="H2590" s="1" t="s">
        <v>112</v>
      </c>
      <c r="I2590" s="1" t="s">
        <v>112</v>
      </c>
      <c r="J2590" s="1" t="s">
        <v>17043</v>
      </c>
      <c r="K2590" s="1" t="s">
        <v>22262</v>
      </c>
      <c r="L2590" s="1" t="s">
        <v>17045</v>
      </c>
      <c r="M2590" s="1" t="s">
        <v>138</v>
      </c>
      <c r="N2590" s="1" t="s">
        <v>116</v>
      </c>
      <c r="O2590" s="1" t="s">
        <v>117</v>
      </c>
      <c r="P2590" s="9">
        <v>96950</v>
      </c>
      <c r="Q2590" s="1" t="s">
        <v>118</v>
      </c>
      <c r="R2590" s="1" t="s">
        <v>138</v>
      </c>
      <c r="S2590" s="1">
        <v>16707831928</v>
      </c>
      <c r="U2590" s="1">
        <v>445220</v>
      </c>
      <c r="V2590" s="1" t="s">
        <v>119</v>
      </c>
      <c r="X2590" s="1" t="s">
        <v>17046</v>
      </c>
      <c r="Y2590" s="1" t="s">
        <v>8989</v>
      </c>
      <c r="Z2590" s="1" t="s">
        <v>17047</v>
      </c>
      <c r="AA2590" s="1" t="s">
        <v>973</v>
      </c>
      <c r="AB2590" s="1" t="s">
        <v>17045</v>
      </c>
      <c r="AC2590" s="1" t="s">
        <v>138</v>
      </c>
      <c r="AD2590" s="1" t="s">
        <v>116</v>
      </c>
      <c r="AE2590" s="1" t="s">
        <v>117</v>
      </c>
      <c r="AF2590" s="9">
        <v>96950</v>
      </c>
      <c r="AG2590" s="1" t="s">
        <v>118</v>
      </c>
      <c r="AH2590" s="1" t="s">
        <v>138</v>
      </c>
      <c r="AI2590" s="1">
        <v>16702852137</v>
      </c>
      <c r="AK2590" s="1" t="s">
        <v>17048</v>
      </c>
      <c r="BC2590" s="1" t="str">
        <f>"43-5081.01"</f>
        <v>43-5081.01</v>
      </c>
      <c r="BD2590" s="1" t="s">
        <v>132</v>
      </c>
      <c r="BE2590" s="1" t="s">
        <v>22263</v>
      </c>
      <c r="BF2590" s="1" t="s">
        <v>22264</v>
      </c>
      <c r="BG2590" s="1">
        <v>4</v>
      </c>
      <c r="BH2590" s="1">
        <v>4</v>
      </c>
      <c r="BI2590" s="2">
        <v>44470</v>
      </c>
      <c r="BJ2590" s="2">
        <v>44834</v>
      </c>
      <c r="BK2590" s="2">
        <v>44470</v>
      </c>
      <c r="BL2590" s="2">
        <v>44834</v>
      </c>
      <c r="BM2590" s="1">
        <v>35</v>
      </c>
      <c r="BN2590" s="1">
        <v>0</v>
      </c>
      <c r="BO2590" s="1">
        <v>6</v>
      </c>
      <c r="BP2590" s="1">
        <v>6</v>
      </c>
      <c r="BQ2590" s="1">
        <v>6</v>
      </c>
      <c r="BR2590" s="1">
        <v>6</v>
      </c>
      <c r="BS2590" s="1">
        <v>6</v>
      </c>
      <c r="BT2590" s="1">
        <v>5</v>
      </c>
      <c r="BU2590" s="1" t="str">
        <f>"10:00 AM"</f>
        <v>10:00 AM</v>
      </c>
      <c r="BV2590" s="1" t="str">
        <f>"4:00 PM"</f>
        <v>4:00 PM</v>
      </c>
      <c r="BW2590" s="1" t="s">
        <v>135</v>
      </c>
      <c r="BX2590" s="1">
        <v>0</v>
      </c>
      <c r="BY2590" s="1">
        <v>12</v>
      </c>
      <c r="BZ2590" s="1" t="s">
        <v>112</v>
      </c>
      <c r="CA2590" s="1">
        <v>0</v>
      </c>
      <c r="CB2590" s="1" t="s">
        <v>138</v>
      </c>
      <c r="CC2590" s="1" t="s">
        <v>397</v>
      </c>
      <c r="CD2590" s="1" t="s">
        <v>1197</v>
      </c>
      <c r="CE2590" s="1" t="s">
        <v>116</v>
      </c>
      <c r="CF2590" s="1" t="s">
        <v>117</v>
      </c>
      <c r="CG2590" s="1">
        <v>96950</v>
      </c>
      <c r="CH2590" s="3">
        <v>7.58</v>
      </c>
      <c r="CI2590" s="3">
        <v>7.58</v>
      </c>
      <c r="CJ2590" s="3">
        <v>11.37</v>
      </c>
      <c r="CK2590" s="3">
        <v>11.37</v>
      </c>
      <c r="CL2590" s="1" t="s">
        <v>137</v>
      </c>
      <c r="CM2590" s="1" t="s">
        <v>138</v>
      </c>
      <c r="CN2590" s="1" t="s">
        <v>139</v>
      </c>
      <c r="CP2590" s="1" t="s">
        <v>112</v>
      </c>
      <c r="CQ2590" s="1" t="s">
        <v>111</v>
      </c>
      <c r="CR2590" s="1" t="s">
        <v>112</v>
      </c>
      <c r="CS2590" s="1" t="s">
        <v>111</v>
      </c>
      <c r="CT2590" s="1" t="s">
        <v>138</v>
      </c>
      <c r="CU2590" s="1" t="s">
        <v>111</v>
      </c>
      <c r="CV2590" s="1" t="s">
        <v>138</v>
      </c>
      <c r="CW2590" s="1" t="s">
        <v>5082</v>
      </c>
      <c r="CX2590" s="1">
        <v>16702852137</v>
      </c>
      <c r="CY2590" s="1" t="s">
        <v>17048</v>
      </c>
      <c r="CZ2590" s="1" t="s">
        <v>138</v>
      </c>
      <c r="DA2590" s="1" t="s">
        <v>111</v>
      </c>
      <c r="DB2590" s="1" t="s">
        <v>112</v>
      </c>
    </row>
    <row r="2591" spans="1:111" ht="15.6" customHeight="1" x14ac:dyDescent="0.25">
      <c r="A2591" s="1" t="s">
        <v>22265</v>
      </c>
      <c r="B2591" s="1" t="s">
        <v>238</v>
      </c>
      <c r="C2591" s="2">
        <v>44249.865926157407</v>
      </c>
      <c r="D2591" s="2">
        <v>44292</v>
      </c>
      <c r="E2591" s="1" t="s">
        <v>180</v>
      </c>
      <c r="G2591" s="1" t="s">
        <v>112</v>
      </c>
      <c r="H2591" s="1" t="s">
        <v>112</v>
      </c>
      <c r="I2591" s="1" t="s">
        <v>112</v>
      </c>
      <c r="J2591" s="1" t="s">
        <v>1095</v>
      </c>
      <c r="K2591" s="1" t="s">
        <v>1260</v>
      </c>
      <c r="L2591" s="1" t="s">
        <v>410</v>
      </c>
      <c r="N2591" s="1" t="s">
        <v>167</v>
      </c>
      <c r="O2591" s="1" t="s">
        <v>117</v>
      </c>
      <c r="P2591" s="9">
        <v>96950</v>
      </c>
      <c r="Q2591" s="1" t="s">
        <v>118</v>
      </c>
      <c r="S2591" s="1">
        <v>16702336927</v>
      </c>
      <c r="U2591" s="1">
        <v>236220</v>
      </c>
      <c r="V2591" s="1" t="s">
        <v>119</v>
      </c>
      <c r="X2591" s="1" t="s">
        <v>1097</v>
      </c>
      <c r="Y2591" s="1" t="s">
        <v>1098</v>
      </c>
      <c r="Z2591" s="1" t="s">
        <v>1099</v>
      </c>
      <c r="AA2591" s="1" t="s">
        <v>171</v>
      </c>
      <c r="AB2591" s="1" t="s">
        <v>1100</v>
      </c>
      <c r="AD2591" s="1" t="s">
        <v>167</v>
      </c>
      <c r="AE2591" s="1" t="s">
        <v>117</v>
      </c>
      <c r="AF2591" s="9">
        <v>96950</v>
      </c>
      <c r="AG2591" s="1" t="s">
        <v>118</v>
      </c>
      <c r="AI2591" s="1">
        <v>16702336927</v>
      </c>
      <c r="AK2591" s="1" t="s">
        <v>1101</v>
      </c>
      <c r="BC2591" s="1" t="str">
        <f>"47-2051.00"</f>
        <v>47-2051.00</v>
      </c>
      <c r="BD2591" s="1" t="s">
        <v>295</v>
      </c>
      <c r="BE2591" s="1" t="s">
        <v>8747</v>
      </c>
      <c r="BF2591" s="1" t="s">
        <v>8748</v>
      </c>
      <c r="BG2591" s="1">
        <v>8</v>
      </c>
      <c r="BH2591" s="1">
        <v>8</v>
      </c>
      <c r="BI2591" s="2">
        <v>44348</v>
      </c>
      <c r="BJ2591" s="2">
        <v>44712</v>
      </c>
      <c r="BK2591" s="2">
        <v>44348</v>
      </c>
      <c r="BL2591" s="2">
        <v>44712</v>
      </c>
      <c r="BM2591" s="1">
        <v>40</v>
      </c>
      <c r="BN2591" s="1">
        <v>0</v>
      </c>
      <c r="BO2591" s="1">
        <v>8</v>
      </c>
      <c r="BP2591" s="1">
        <v>8</v>
      </c>
      <c r="BQ2591" s="1">
        <v>8</v>
      </c>
      <c r="BR2591" s="1">
        <v>8</v>
      </c>
      <c r="BS2591" s="1">
        <v>8</v>
      </c>
      <c r="BT2591" s="1">
        <v>0</v>
      </c>
      <c r="BU2591" s="1" t="str">
        <f>"7:30 AM"</f>
        <v>7:30 AM</v>
      </c>
      <c r="BV2591" s="1" t="str">
        <f>"4:30 PM"</f>
        <v>4:30 PM</v>
      </c>
      <c r="BW2591" s="1" t="s">
        <v>135</v>
      </c>
      <c r="BX2591" s="1">
        <v>0</v>
      </c>
      <c r="BY2591" s="1">
        <v>3</v>
      </c>
      <c r="BZ2591" s="1" t="s">
        <v>112</v>
      </c>
      <c r="CA2591" s="1">
        <v>0</v>
      </c>
      <c r="CB2591" s="4" t="s">
        <v>8749</v>
      </c>
      <c r="CC2591" s="1" t="s">
        <v>410</v>
      </c>
      <c r="CE2591" s="1" t="s">
        <v>167</v>
      </c>
      <c r="CF2591" s="1" t="s">
        <v>117</v>
      </c>
      <c r="CG2591" s="1">
        <v>96950</v>
      </c>
      <c r="CH2591" s="3">
        <v>8.34</v>
      </c>
      <c r="CI2591" s="3">
        <v>8.34</v>
      </c>
      <c r="CJ2591" s="3">
        <v>12.51</v>
      </c>
      <c r="CK2591" s="3">
        <v>12.51</v>
      </c>
      <c r="CL2591" s="1" t="s">
        <v>137</v>
      </c>
      <c r="CN2591" s="1" t="s">
        <v>139</v>
      </c>
      <c r="CP2591" s="1" t="s">
        <v>112</v>
      </c>
      <c r="CQ2591" s="1" t="s">
        <v>111</v>
      </c>
      <c r="CR2591" s="1" t="s">
        <v>111</v>
      </c>
      <c r="CS2591" s="1" t="s">
        <v>111</v>
      </c>
      <c r="CT2591" s="1" t="s">
        <v>138</v>
      </c>
      <c r="CU2591" s="1" t="s">
        <v>111</v>
      </c>
      <c r="CV2591" s="1" t="s">
        <v>138</v>
      </c>
      <c r="CW2591" s="1" t="s">
        <v>411</v>
      </c>
      <c r="CX2591" s="1">
        <v>16702336927</v>
      </c>
      <c r="CY2591" s="1" t="s">
        <v>1101</v>
      </c>
      <c r="CZ2591" s="1" t="s">
        <v>138</v>
      </c>
      <c r="DA2591" s="1" t="s">
        <v>111</v>
      </c>
      <c r="DB2591" s="1" t="s">
        <v>112</v>
      </c>
    </row>
    <row r="2592" spans="1:111" ht="15.6" customHeight="1" x14ac:dyDescent="0.25">
      <c r="A2592" s="1" t="s">
        <v>22266</v>
      </c>
      <c r="B2592" s="1" t="s">
        <v>238</v>
      </c>
      <c r="C2592" s="2">
        <v>44291.040039699074</v>
      </c>
      <c r="D2592" s="2">
        <v>44328</v>
      </c>
      <c r="E2592" s="1" t="s">
        <v>110</v>
      </c>
      <c r="F2592" s="2">
        <v>44468.833333333336</v>
      </c>
      <c r="G2592" s="1" t="s">
        <v>112</v>
      </c>
      <c r="H2592" s="1" t="s">
        <v>112</v>
      </c>
      <c r="I2592" s="1" t="s">
        <v>112</v>
      </c>
      <c r="J2592" s="1" t="s">
        <v>11001</v>
      </c>
      <c r="K2592" s="1" t="s">
        <v>11002</v>
      </c>
      <c r="L2592" s="1" t="s">
        <v>1008</v>
      </c>
      <c r="M2592" s="1" t="s">
        <v>116</v>
      </c>
      <c r="N2592" s="1" t="s">
        <v>22267</v>
      </c>
      <c r="O2592" s="1" t="s">
        <v>117</v>
      </c>
      <c r="P2592" s="9">
        <v>96950</v>
      </c>
      <c r="Q2592" s="1" t="s">
        <v>118</v>
      </c>
      <c r="S2592" s="1">
        <v>16702353313</v>
      </c>
      <c r="U2592" s="1">
        <v>44521</v>
      </c>
      <c r="V2592" s="1" t="s">
        <v>119</v>
      </c>
      <c r="X2592" s="1" t="s">
        <v>7482</v>
      </c>
      <c r="Y2592" s="1" t="s">
        <v>7483</v>
      </c>
      <c r="AA2592" s="1" t="s">
        <v>2483</v>
      </c>
      <c r="AB2592" s="1" t="s">
        <v>1008</v>
      </c>
      <c r="AC2592" s="1" t="s">
        <v>116</v>
      </c>
      <c r="AD2592" s="1" t="s">
        <v>11003</v>
      </c>
      <c r="AE2592" s="1" t="s">
        <v>117</v>
      </c>
      <c r="AF2592" s="9">
        <v>96950</v>
      </c>
      <c r="AG2592" s="1" t="s">
        <v>118</v>
      </c>
      <c r="AI2592" s="1">
        <v>16702353313</v>
      </c>
      <c r="AK2592" s="1" t="s">
        <v>11771</v>
      </c>
      <c r="BC2592" s="1" t="str">
        <f>"35-2014.00"</f>
        <v>35-2014.00</v>
      </c>
      <c r="BD2592" s="1" t="s">
        <v>152</v>
      </c>
      <c r="BE2592" s="1" t="s">
        <v>22268</v>
      </c>
      <c r="BF2592" s="1" t="s">
        <v>154</v>
      </c>
      <c r="BG2592" s="1">
        <v>1</v>
      </c>
      <c r="BH2592" s="1">
        <v>1</v>
      </c>
      <c r="BI2592" s="2">
        <v>44470</v>
      </c>
      <c r="BJ2592" s="2">
        <v>44834</v>
      </c>
      <c r="BK2592" s="2">
        <v>44470</v>
      </c>
      <c r="BL2592" s="2">
        <v>44834</v>
      </c>
      <c r="BM2592" s="1">
        <v>36</v>
      </c>
      <c r="BN2592" s="1">
        <v>6</v>
      </c>
      <c r="BO2592" s="1">
        <v>6</v>
      </c>
      <c r="BP2592" s="1">
        <v>6</v>
      </c>
      <c r="BQ2592" s="1">
        <v>6</v>
      </c>
      <c r="BR2592" s="1">
        <v>6</v>
      </c>
      <c r="BS2592" s="1">
        <v>6</v>
      </c>
      <c r="BT2592" s="1">
        <v>0</v>
      </c>
      <c r="BU2592" s="1" t="str">
        <f>"8:00 AM"</f>
        <v>8:00 AM</v>
      </c>
      <c r="BV2592" s="1" t="str">
        <f>"5:00 PM"</f>
        <v>5:00 PM</v>
      </c>
      <c r="BW2592" s="1" t="s">
        <v>135</v>
      </c>
      <c r="BX2592" s="1">
        <v>0</v>
      </c>
      <c r="BY2592" s="1">
        <v>12</v>
      </c>
      <c r="BZ2592" s="1" t="s">
        <v>112</v>
      </c>
      <c r="CA2592" s="1">
        <v>0</v>
      </c>
      <c r="CB2592" s="1" t="s">
        <v>22269</v>
      </c>
      <c r="CC2592" s="1" t="s">
        <v>22267</v>
      </c>
      <c r="CD2592" s="1" t="s">
        <v>116</v>
      </c>
      <c r="CE2592" s="1" t="s">
        <v>11003</v>
      </c>
      <c r="CF2592" s="1" t="s">
        <v>117</v>
      </c>
      <c r="CG2592" s="1">
        <v>96950</v>
      </c>
      <c r="CH2592" s="3">
        <v>8.68</v>
      </c>
      <c r="CI2592" s="3">
        <v>8.68</v>
      </c>
      <c r="CJ2592" s="3">
        <v>0</v>
      </c>
      <c r="CK2592" s="3">
        <v>0</v>
      </c>
      <c r="CL2592" s="1" t="s">
        <v>137</v>
      </c>
      <c r="CM2592" s="1" t="s">
        <v>362</v>
      </c>
      <c r="CN2592" s="1" t="s">
        <v>139</v>
      </c>
      <c r="CP2592" s="1" t="s">
        <v>112</v>
      </c>
      <c r="CQ2592" s="1" t="s">
        <v>111</v>
      </c>
      <c r="CR2592" s="1" t="s">
        <v>112</v>
      </c>
      <c r="CS2592" s="1" t="s">
        <v>112</v>
      </c>
      <c r="CT2592" s="1" t="s">
        <v>138</v>
      </c>
      <c r="CU2592" s="1" t="s">
        <v>111</v>
      </c>
      <c r="CV2592" s="1" t="s">
        <v>138</v>
      </c>
      <c r="CW2592" s="1" t="s">
        <v>362</v>
      </c>
      <c r="CX2592" s="1">
        <v>16702353313</v>
      </c>
      <c r="CY2592" s="1" t="s">
        <v>1012</v>
      </c>
      <c r="CZ2592" s="1" t="s">
        <v>138</v>
      </c>
      <c r="DA2592" s="1" t="s">
        <v>111</v>
      </c>
      <c r="DB2592" s="1" t="s">
        <v>112</v>
      </c>
      <c r="DC2592" s="1" t="s">
        <v>1018</v>
      </c>
      <c r="DD2592" s="1" t="s">
        <v>1019</v>
      </c>
      <c r="DE2592" s="1" t="s">
        <v>202</v>
      </c>
      <c r="DF2592" s="1" t="s">
        <v>1006</v>
      </c>
      <c r="DG2592" s="1" t="s">
        <v>1012</v>
      </c>
    </row>
    <row r="2593" spans="1:111" ht="15.6" customHeight="1" x14ac:dyDescent="0.25">
      <c r="A2593" s="1" t="s">
        <v>22272</v>
      </c>
      <c r="B2593" s="1" t="s">
        <v>238</v>
      </c>
      <c r="C2593" s="2">
        <v>44293.012760648147</v>
      </c>
      <c r="D2593" s="2">
        <v>44335</v>
      </c>
      <c r="E2593" s="1" t="s">
        <v>110</v>
      </c>
      <c r="F2593" s="2">
        <v>44468.833333333336</v>
      </c>
      <c r="G2593" s="1" t="s">
        <v>111</v>
      </c>
      <c r="H2593" s="1" t="s">
        <v>112</v>
      </c>
      <c r="I2593" s="1" t="s">
        <v>112</v>
      </c>
      <c r="J2593" s="1" t="s">
        <v>1049</v>
      </c>
      <c r="K2593" s="1" t="s">
        <v>1050</v>
      </c>
      <c r="L2593" s="1" t="s">
        <v>1051</v>
      </c>
      <c r="M2593" s="1" t="s">
        <v>1058</v>
      </c>
      <c r="N2593" s="1" t="s">
        <v>116</v>
      </c>
      <c r="O2593" s="1" t="s">
        <v>117</v>
      </c>
      <c r="P2593" s="9">
        <v>96950</v>
      </c>
      <c r="Q2593" s="1" t="s">
        <v>118</v>
      </c>
      <c r="S2593" s="1">
        <v>16702358778</v>
      </c>
      <c r="U2593" s="1">
        <v>23622</v>
      </c>
      <c r="V2593" s="1" t="s">
        <v>119</v>
      </c>
      <c r="X2593" s="1" t="s">
        <v>1052</v>
      </c>
      <c r="Y2593" s="1" t="s">
        <v>1053</v>
      </c>
      <c r="Z2593" s="1" t="s">
        <v>1054</v>
      </c>
      <c r="AA2593" s="1" t="s">
        <v>373</v>
      </c>
      <c r="AB2593" s="1" t="s">
        <v>1051</v>
      </c>
      <c r="AD2593" s="1" t="s">
        <v>116</v>
      </c>
      <c r="AE2593" s="1" t="s">
        <v>117</v>
      </c>
      <c r="AF2593" s="9">
        <v>96950</v>
      </c>
      <c r="AG2593" s="1" t="s">
        <v>118</v>
      </c>
      <c r="AI2593" s="1">
        <v>16702358778</v>
      </c>
      <c r="AK2593" s="1" t="s">
        <v>1055</v>
      </c>
      <c r="BC2593" s="1" t="str">
        <f>"47-2051.00"</f>
        <v>47-2051.00</v>
      </c>
      <c r="BD2593" s="1" t="s">
        <v>295</v>
      </c>
      <c r="BE2593" s="1" t="s">
        <v>8161</v>
      </c>
      <c r="BF2593" s="1" t="s">
        <v>297</v>
      </c>
      <c r="BG2593" s="1">
        <v>12</v>
      </c>
      <c r="BH2593" s="1">
        <v>12</v>
      </c>
      <c r="BI2593" s="2">
        <v>44470</v>
      </c>
      <c r="BJ2593" s="2">
        <v>45565</v>
      </c>
      <c r="BK2593" s="2">
        <v>44470</v>
      </c>
      <c r="BL2593" s="2">
        <v>45565</v>
      </c>
      <c r="BM2593" s="1">
        <v>40</v>
      </c>
      <c r="BN2593" s="1">
        <v>0</v>
      </c>
      <c r="BO2593" s="1">
        <v>8</v>
      </c>
      <c r="BP2593" s="1">
        <v>8</v>
      </c>
      <c r="BQ2593" s="1">
        <v>8</v>
      </c>
      <c r="BR2593" s="1">
        <v>8</v>
      </c>
      <c r="BS2593" s="1">
        <v>8</v>
      </c>
      <c r="BT2593" s="1">
        <v>0</v>
      </c>
      <c r="BU2593" s="1" t="str">
        <f>"7:30 AM"</f>
        <v>7:30 AM</v>
      </c>
      <c r="BV2593" s="1" t="str">
        <f>"4:30 PM"</f>
        <v>4:30 PM</v>
      </c>
      <c r="BW2593" s="1" t="s">
        <v>135</v>
      </c>
      <c r="BX2593" s="1">
        <v>0</v>
      </c>
      <c r="BY2593" s="1">
        <v>3</v>
      </c>
      <c r="BZ2593" s="1" t="s">
        <v>112</v>
      </c>
      <c r="CA2593" s="1">
        <v>0</v>
      </c>
      <c r="CB2593" s="1" t="s">
        <v>138</v>
      </c>
      <c r="CC2593" s="1" t="s">
        <v>1058</v>
      </c>
      <c r="CE2593" s="1" t="s">
        <v>116</v>
      </c>
      <c r="CF2593" s="1" t="s">
        <v>117</v>
      </c>
      <c r="CG2593" s="1">
        <v>96950</v>
      </c>
      <c r="CH2593" s="3">
        <v>8.34</v>
      </c>
      <c r="CI2593" s="3">
        <v>10</v>
      </c>
      <c r="CJ2593" s="3">
        <v>12.51</v>
      </c>
      <c r="CK2593" s="3">
        <v>15</v>
      </c>
      <c r="CL2593" s="1" t="s">
        <v>137</v>
      </c>
      <c r="CM2593" s="1" t="s">
        <v>168</v>
      </c>
      <c r="CN2593" s="1" t="s">
        <v>139</v>
      </c>
      <c r="CP2593" s="1" t="s">
        <v>112</v>
      </c>
      <c r="CQ2593" s="1" t="s">
        <v>111</v>
      </c>
      <c r="CR2593" s="1" t="s">
        <v>111</v>
      </c>
      <c r="CS2593" s="1" t="s">
        <v>111</v>
      </c>
      <c r="CT2593" s="1" t="s">
        <v>138</v>
      </c>
      <c r="CU2593" s="1" t="s">
        <v>111</v>
      </c>
      <c r="CV2593" s="1" t="s">
        <v>111</v>
      </c>
      <c r="CW2593" s="1" t="s">
        <v>3777</v>
      </c>
      <c r="CX2593" s="1">
        <v>16702358778</v>
      </c>
      <c r="CY2593" s="1" t="s">
        <v>1055</v>
      </c>
      <c r="CZ2593" s="1" t="s">
        <v>138</v>
      </c>
      <c r="DA2593" s="1" t="s">
        <v>111</v>
      </c>
      <c r="DB2593" s="1" t="s">
        <v>112</v>
      </c>
    </row>
    <row r="2594" spans="1:111" ht="15.6" customHeight="1" x14ac:dyDescent="0.25">
      <c r="A2594" s="1" t="s">
        <v>22273</v>
      </c>
      <c r="B2594" s="1" t="s">
        <v>238</v>
      </c>
      <c r="C2594" s="2">
        <v>44351.123211111109</v>
      </c>
      <c r="D2594" s="2">
        <v>44386</v>
      </c>
      <c r="E2594" s="1" t="s">
        <v>180</v>
      </c>
      <c r="G2594" s="1" t="s">
        <v>112</v>
      </c>
      <c r="H2594" s="1" t="s">
        <v>112</v>
      </c>
      <c r="I2594" s="1" t="s">
        <v>112</v>
      </c>
      <c r="J2594" s="1" t="s">
        <v>11215</v>
      </c>
      <c r="K2594" s="1" t="s">
        <v>11216</v>
      </c>
      <c r="L2594" s="1" t="s">
        <v>11217</v>
      </c>
      <c r="M2594" s="1" t="s">
        <v>10201</v>
      </c>
      <c r="N2594" s="1" t="s">
        <v>167</v>
      </c>
      <c r="O2594" s="1" t="s">
        <v>117</v>
      </c>
      <c r="P2594" s="9">
        <v>96950</v>
      </c>
      <c r="Q2594" s="1" t="s">
        <v>118</v>
      </c>
      <c r="S2594" s="1">
        <v>16702340228</v>
      </c>
      <c r="U2594" s="1">
        <v>72251</v>
      </c>
      <c r="V2594" s="1" t="s">
        <v>119</v>
      </c>
      <c r="X2594" s="1" t="s">
        <v>11218</v>
      </c>
      <c r="Y2594" s="1" t="s">
        <v>11219</v>
      </c>
      <c r="AA2594" s="1" t="s">
        <v>171</v>
      </c>
      <c r="AB2594" s="1" t="s">
        <v>11217</v>
      </c>
      <c r="AC2594" s="1" t="s">
        <v>10201</v>
      </c>
      <c r="AD2594" s="1" t="s">
        <v>167</v>
      </c>
      <c r="AE2594" s="1" t="s">
        <v>117</v>
      </c>
      <c r="AF2594" s="9">
        <v>96950</v>
      </c>
      <c r="AG2594" s="1" t="s">
        <v>118</v>
      </c>
      <c r="AI2594" s="1">
        <v>16702340228</v>
      </c>
      <c r="AK2594" s="1" t="s">
        <v>11220</v>
      </c>
      <c r="BC2594" s="1" t="str">
        <f>"49-9071.00"</f>
        <v>49-9071.00</v>
      </c>
      <c r="BD2594" s="1" t="s">
        <v>214</v>
      </c>
      <c r="BE2594" s="1" t="s">
        <v>19604</v>
      </c>
      <c r="BF2594" s="1" t="s">
        <v>19605</v>
      </c>
      <c r="BG2594" s="1">
        <v>1</v>
      </c>
      <c r="BH2594" s="1">
        <v>1</v>
      </c>
      <c r="BI2594" s="2">
        <v>44470</v>
      </c>
      <c r="BJ2594" s="2">
        <v>44834</v>
      </c>
      <c r="BK2594" s="2">
        <v>44470</v>
      </c>
      <c r="BL2594" s="2">
        <v>44834</v>
      </c>
      <c r="BM2594" s="1">
        <v>36</v>
      </c>
      <c r="BN2594" s="1">
        <v>6</v>
      </c>
      <c r="BO2594" s="1">
        <v>6</v>
      </c>
      <c r="BP2594" s="1">
        <v>0</v>
      </c>
      <c r="BQ2594" s="1">
        <v>6</v>
      </c>
      <c r="BR2594" s="1">
        <v>6</v>
      </c>
      <c r="BS2594" s="1">
        <v>6</v>
      </c>
      <c r="BT2594" s="1">
        <v>6</v>
      </c>
      <c r="BU2594" s="1" t="str">
        <f>"8:00 AM"</f>
        <v>8:00 AM</v>
      </c>
      <c r="BV2594" s="1" t="str">
        <f>"2:00 PM"</f>
        <v>2:00 PM</v>
      </c>
      <c r="BW2594" s="1" t="s">
        <v>135</v>
      </c>
      <c r="BX2594" s="1">
        <v>0</v>
      </c>
      <c r="BY2594" s="1">
        <v>12</v>
      </c>
      <c r="BZ2594" s="1" t="s">
        <v>112</v>
      </c>
      <c r="CB2594" s="1" t="s">
        <v>22274</v>
      </c>
      <c r="CC2594" s="1" t="s">
        <v>10201</v>
      </c>
      <c r="CE2594" s="1" t="s">
        <v>167</v>
      </c>
      <c r="CF2594" s="1" t="s">
        <v>117</v>
      </c>
      <c r="CG2594" s="1">
        <v>96950</v>
      </c>
      <c r="CH2594" s="3">
        <v>8.7100000000000009</v>
      </c>
      <c r="CI2594" s="3">
        <v>8.7100000000000009</v>
      </c>
      <c r="CL2594" s="1" t="s">
        <v>137</v>
      </c>
      <c r="CM2594" s="1" t="s">
        <v>138</v>
      </c>
      <c r="CN2594" s="1" t="s">
        <v>139</v>
      </c>
      <c r="CP2594" s="1" t="s">
        <v>112</v>
      </c>
      <c r="CQ2594" s="1" t="s">
        <v>111</v>
      </c>
      <c r="CR2594" s="1" t="s">
        <v>112</v>
      </c>
      <c r="CS2594" s="1" t="s">
        <v>112</v>
      </c>
      <c r="CT2594" s="1" t="s">
        <v>138</v>
      </c>
      <c r="CU2594" s="1" t="s">
        <v>111</v>
      </c>
      <c r="CV2594" s="1" t="s">
        <v>138</v>
      </c>
      <c r="CW2594" s="1" t="s">
        <v>138</v>
      </c>
      <c r="CX2594" s="1">
        <v>16702340228</v>
      </c>
      <c r="CY2594" s="1" t="s">
        <v>11220</v>
      </c>
      <c r="CZ2594" s="1" t="s">
        <v>138</v>
      </c>
      <c r="DA2594" s="1" t="s">
        <v>111</v>
      </c>
      <c r="DB2594" s="1" t="s">
        <v>112</v>
      </c>
    </row>
    <row r="2595" spans="1:111" ht="15.6" customHeight="1" x14ac:dyDescent="0.25">
      <c r="A2595" s="1" t="s">
        <v>22281</v>
      </c>
      <c r="B2595" s="1" t="s">
        <v>238</v>
      </c>
      <c r="C2595" s="2">
        <v>44307.084048958335</v>
      </c>
      <c r="D2595" s="2">
        <v>44351</v>
      </c>
      <c r="E2595" s="1" t="s">
        <v>110</v>
      </c>
      <c r="F2595" s="2">
        <v>44468.833333333336</v>
      </c>
      <c r="G2595" s="1" t="s">
        <v>111</v>
      </c>
      <c r="H2595" s="1" t="s">
        <v>112</v>
      </c>
      <c r="I2595" s="1" t="s">
        <v>112</v>
      </c>
      <c r="J2595" s="1" t="s">
        <v>7101</v>
      </c>
      <c r="L2595" s="1" t="s">
        <v>7102</v>
      </c>
      <c r="N2595" s="1" t="s">
        <v>116</v>
      </c>
      <c r="O2595" s="1" t="s">
        <v>117</v>
      </c>
      <c r="P2595" s="9">
        <v>96950</v>
      </c>
      <c r="Q2595" s="1" t="s">
        <v>118</v>
      </c>
      <c r="S2595" s="1">
        <v>16702347243</v>
      </c>
      <c r="U2595" s="1">
        <v>424410</v>
      </c>
      <c r="V2595" s="1" t="s">
        <v>119</v>
      </c>
      <c r="X2595" s="1" t="s">
        <v>7103</v>
      </c>
      <c r="Y2595" s="1" t="s">
        <v>7104</v>
      </c>
      <c r="AA2595" s="1" t="s">
        <v>373</v>
      </c>
      <c r="AB2595" s="1" t="s">
        <v>7102</v>
      </c>
      <c r="AD2595" s="1" t="s">
        <v>116</v>
      </c>
      <c r="AE2595" s="1" t="s">
        <v>117</v>
      </c>
      <c r="AF2595" s="9">
        <v>96950</v>
      </c>
      <c r="AG2595" s="1" t="s">
        <v>118</v>
      </c>
      <c r="AI2595" s="1">
        <v>16702347243</v>
      </c>
      <c r="AK2595" s="1" t="s">
        <v>7105</v>
      </c>
      <c r="BC2595" s="1" t="str">
        <f>"53-1021.00"</f>
        <v>53-1021.00</v>
      </c>
      <c r="BD2595" s="1" t="s">
        <v>20266</v>
      </c>
      <c r="BE2595" s="1" t="s">
        <v>22282</v>
      </c>
      <c r="BF2595" s="1" t="s">
        <v>22283</v>
      </c>
      <c r="BG2595" s="1">
        <v>1</v>
      </c>
      <c r="BH2595" s="1">
        <v>1</v>
      </c>
      <c r="BI2595" s="2">
        <v>44470</v>
      </c>
      <c r="BJ2595" s="2">
        <v>44834</v>
      </c>
      <c r="BK2595" s="2">
        <v>44470</v>
      </c>
      <c r="BL2595" s="2">
        <v>44834</v>
      </c>
      <c r="BM2595" s="1">
        <v>36</v>
      </c>
      <c r="BN2595" s="1">
        <v>0</v>
      </c>
      <c r="BO2595" s="1">
        <v>6</v>
      </c>
      <c r="BP2595" s="1">
        <v>6</v>
      </c>
      <c r="BQ2595" s="1">
        <v>6</v>
      </c>
      <c r="BR2595" s="1">
        <v>6</v>
      </c>
      <c r="BS2595" s="1">
        <v>6</v>
      </c>
      <c r="BT2595" s="1">
        <v>6</v>
      </c>
      <c r="BU2595" s="1" t="str">
        <f>"8:00 AM"</f>
        <v>8:00 AM</v>
      </c>
      <c r="BV2595" s="1" t="str">
        <f>"3:00 PM"</f>
        <v>3:00 PM</v>
      </c>
      <c r="BW2595" s="1" t="s">
        <v>135</v>
      </c>
      <c r="BX2595" s="1">
        <v>0</v>
      </c>
      <c r="BY2595" s="1">
        <v>12</v>
      </c>
      <c r="BZ2595" s="1" t="s">
        <v>111</v>
      </c>
      <c r="CA2595" s="1">
        <v>2</v>
      </c>
      <c r="CB2595" s="4" t="s">
        <v>22284</v>
      </c>
      <c r="CC2595" s="1" t="s">
        <v>7109</v>
      </c>
      <c r="CD2595" s="1" t="s">
        <v>7102</v>
      </c>
      <c r="CE2595" s="1" t="s">
        <v>116</v>
      </c>
      <c r="CF2595" s="1" t="s">
        <v>117</v>
      </c>
      <c r="CG2595" s="1">
        <v>96950</v>
      </c>
      <c r="CH2595" s="3">
        <v>12.02</v>
      </c>
      <c r="CI2595" s="3">
        <v>12.02</v>
      </c>
      <c r="CJ2595" s="3">
        <v>18.03</v>
      </c>
      <c r="CK2595" s="3">
        <v>18.03</v>
      </c>
      <c r="CL2595" s="1" t="s">
        <v>137</v>
      </c>
      <c r="CM2595" s="1" t="s">
        <v>138</v>
      </c>
      <c r="CN2595" s="1" t="s">
        <v>139</v>
      </c>
      <c r="CP2595" s="1" t="s">
        <v>112</v>
      </c>
      <c r="CQ2595" s="1" t="s">
        <v>111</v>
      </c>
      <c r="CR2595" s="1" t="s">
        <v>112</v>
      </c>
      <c r="CS2595" s="1" t="s">
        <v>111</v>
      </c>
      <c r="CT2595" s="1" t="s">
        <v>138</v>
      </c>
      <c r="CU2595" s="1" t="s">
        <v>111</v>
      </c>
      <c r="CV2595" s="1" t="s">
        <v>138</v>
      </c>
      <c r="CW2595" s="1" t="s">
        <v>7110</v>
      </c>
      <c r="CX2595" s="1">
        <v>16702347243</v>
      </c>
      <c r="CY2595" s="1" t="s">
        <v>7105</v>
      </c>
      <c r="CZ2595" s="1" t="s">
        <v>138</v>
      </c>
      <c r="DA2595" s="1" t="s">
        <v>111</v>
      </c>
      <c r="DB2595" s="1" t="s">
        <v>112</v>
      </c>
    </row>
    <row r="2596" spans="1:111" ht="15.6" customHeight="1" x14ac:dyDescent="0.25">
      <c r="A2596" s="1" t="s">
        <v>22286</v>
      </c>
      <c r="B2596" s="1" t="s">
        <v>238</v>
      </c>
      <c r="C2596" s="2">
        <v>44301.905728587961</v>
      </c>
      <c r="D2596" s="2">
        <v>44343</v>
      </c>
      <c r="E2596" s="1" t="s">
        <v>110</v>
      </c>
      <c r="F2596" s="2">
        <v>44468.833333333336</v>
      </c>
      <c r="G2596" s="1" t="s">
        <v>111</v>
      </c>
      <c r="H2596" s="1" t="s">
        <v>112</v>
      </c>
      <c r="I2596" s="1" t="s">
        <v>112</v>
      </c>
      <c r="J2596" s="1" t="s">
        <v>1095</v>
      </c>
      <c r="K2596" s="1" t="s">
        <v>1260</v>
      </c>
      <c r="L2596" s="1" t="s">
        <v>410</v>
      </c>
      <c r="N2596" s="1" t="s">
        <v>167</v>
      </c>
      <c r="O2596" s="1" t="s">
        <v>117</v>
      </c>
      <c r="P2596" s="9">
        <v>96950</v>
      </c>
      <c r="Q2596" s="1" t="s">
        <v>118</v>
      </c>
      <c r="S2596" s="1">
        <v>16702336927</v>
      </c>
      <c r="U2596" s="1">
        <v>236220</v>
      </c>
      <c r="V2596" s="1" t="s">
        <v>119</v>
      </c>
      <c r="X2596" s="1" t="s">
        <v>1097</v>
      </c>
      <c r="Y2596" s="1" t="s">
        <v>1098</v>
      </c>
      <c r="Z2596" s="1" t="s">
        <v>1099</v>
      </c>
      <c r="AA2596" s="1" t="s">
        <v>245</v>
      </c>
      <c r="AB2596" s="1" t="s">
        <v>1100</v>
      </c>
      <c r="AD2596" s="1" t="s">
        <v>116</v>
      </c>
      <c r="AE2596" s="1" t="s">
        <v>117</v>
      </c>
      <c r="AF2596" s="9">
        <v>96950</v>
      </c>
      <c r="AG2596" s="1" t="s">
        <v>118</v>
      </c>
      <c r="AI2596" s="1">
        <v>16702336927</v>
      </c>
      <c r="AK2596" s="1" t="s">
        <v>1101</v>
      </c>
      <c r="BC2596" s="1" t="str">
        <f>"53-7021.00"</f>
        <v>53-7021.00</v>
      </c>
      <c r="BD2596" s="1" t="s">
        <v>475</v>
      </c>
      <c r="BE2596" s="1" t="s">
        <v>13645</v>
      </c>
      <c r="BF2596" s="1" t="s">
        <v>7503</v>
      </c>
      <c r="BG2596" s="1">
        <v>2</v>
      </c>
      <c r="BH2596" s="1">
        <v>2</v>
      </c>
      <c r="BI2596" s="2">
        <v>44470</v>
      </c>
      <c r="BJ2596" s="2">
        <v>45565</v>
      </c>
      <c r="BK2596" s="2">
        <v>44470</v>
      </c>
      <c r="BL2596" s="2">
        <v>45565</v>
      </c>
      <c r="BM2596" s="1">
        <v>40</v>
      </c>
      <c r="BN2596" s="1">
        <v>0</v>
      </c>
      <c r="BO2596" s="1">
        <v>8</v>
      </c>
      <c r="BP2596" s="1">
        <v>8</v>
      </c>
      <c r="BQ2596" s="1">
        <v>8</v>
      </c>
      <c r="BR2596" s="1">
        <v>8</v>
      </c>
      <c r="BS2596" s="1">
        <v>8</v>
      </c>
      <c r="BT2596" s="1">
        <v>0</v>
      </c>
      <c r="BU2596" s="1" t="str">
        <f>"7:30 AM"</f>
        <v>7:30 AM</v>
      </c>
      <c r="BV2596" s="1" t="str">
        <f>"4:30 PM"</f>
        <v>4:30 PM</v>
      </c>
      <c r="BW2596" s="1" t="s">
        <v>135</v>
      </c>
      <c r="BX2596" s="1">
        <v>0</v>
      </c>
      <c r="BY2596" s="1">
        <v>24</v>
      </c>
      <c r="BZ2596" s="1" t="s">
        <v>112</v>
      </c>
      <c r="CA2596" s="1">
        <v>0</v>
      </c>
      <c r="CB2596" s="4" t="s">
        <v>13646</v>
      </c>
      <c r="CC2596" s="1" t="s">
        <v>410</v>
      </c>
      <c r="CE2596" s="1" t="s">
        <v>167</v>
      </c>
      <c r="CF2596" s="1" t="s">
        <v>117</v>
      </c>
      <c r="CG2596" s="1">
        <v>96950</v>
      </c>
      <c r="CH2596" s="3">
        <v>9.0500000000000007</v>
      </c>
      <c r="CI2596" s="3">
        <v>9.0500000000000007</v>
      </c>
      <c r="CJ2596" s="3">
        <v>13.58</v>
      </c>
      <c r="CK2596" s="3">
        <v>13.58</v>
      </c>
      <c r="CL2596" s="1" t="s">
        <v>137</v>
      </c>
      <c r="CN2596" s="1" t="s">
        <v>139</v>
      </c>
      <c r="CP2596" s="1" t="s">
        <v>112</v>
      </c>
      <c r="CQ2596" s="1" t="s">
        <v>111</v>
      </c>
      <c r="CR2596" s="1" t="s">
        <v>111</v>
      </c>
      <c r="CS2596" s="1" t="s">
        <v>111</v>
      </c>
      <c r="CT2596" s="1" t="s">
        <v>138</v>
      </c>
      <c r="CU2596" s="1" t="s">
        <v>111</v>
      </c>
      <c r="CV2596" s="1" t="s">
        <v>138</v>
      </c>
      <c r="CW2596" s="1" t="s">
        <v>411</v>
      </c>
      <c r="CX2596" s="1">
        <v>16702336927</v>
      </c>
      <c r="CY2596" s="1" t="s">
        <v>1101</v>
      </c>
      <c r="CZ2596" s="1" t="s">
        <v>138</v>
      </c>
      <c r="DA2596" s="1" t="s">
        <v>111</v>
      </c>
      <c r="DB2596" s="1" t="s">
        <v>112</v>
      </c>
    </row>
    <row r="2597" spans="1:111" ht="15.6" customHeight="1" x14ac:dyDescent="0.25">
      <c r="A2597" s="1" t="s">
        <v>22287</v>
      </c>
      <c r="B2597" s="1" t="s">
        <v>238</v>
      </c>
      <c r="C2597" s="2">
        <v>44291.864317939813</v>
      </c>
      <c r="D2597" s="2">
        <v>44337</v>
      </c>
      <c r="E2597" s="1" t="s">
        <v>110</v>
      </c>
      <c r="F2597" s="2">
        <v>44468.833333333336</v>
      </c>
      <c r="G2597" s="1" t="s">
        <v>111</v>
      </c>
      <c r="H2597" s="1" t="s">
        <v>112</v>
      </c>
      <c r="I2597" s="1" t="s">
        <v>112</v>
      </c>
      <c r="J2597" s="1" t="s">
        <v>22288</v>
      </c>
      <c r="L2597" s="1" t="s">
        <v>22289</v>
      </c>
      <c r="M2597" s="1" t="s">
        <v>22290</v>
      </c>
      <c r="N2597" s="1" t="s">
        <v>167</v>
      </c>
      <c r="O2597" s="1" t="s">
        <v>117</v>
      </c>
      <c r="P2597" s="9">
        <v>96950</v>
      </c>
      <c r="Q2597" s="1" t="s">
        <v>118</v>
      </c>
      <c r="R2597" s="1" t="s">
        <v>168</v>
      </c>
      <c r="S2597" s="1">
        <v>16702349511</v>
      </c>
      <c r="U2597" s="1">
        <v>54199</v>
      </c>
      <c r="V2597" s="1" t="s">
        <v>119</v>
      </c>
      <c r="X2597" s="1" t="s">
        <v>22291</v>
      </c>
      <c r="Y2597" s="1" t="s">
        <v>20304</v>
      </c>
      <c r="AA2597" s="1" t="s">
        <v>2242</v>
      </c>
      <c r="AB2597" s="1" t="s">
        <v>22289</v>
      </c>
      <c r="AC2597" s="1" t="s">
        <v>22290</v>
      </c>
      <c r="AD2597" s="1" t="s">
        <v>167</v>
      </c>
      <c r="AE2597" s="1" t="s">
        <v>117</v>
      </c>
      <c r="AF2597" s="9">
        <v>96950</v>
      </c>
      <c r="AG2597" s="1" t="s">
        <v>118</v>
      </c>
      <c r="AH2597" s="1" t="s">
        <v>168</v>
      </c>
      <c r="AI2597" s="1">
        <v>16702349511</v>
      </c>
      <c r="AK2597" s="1" t="s">
        <v>22292</v>
      </c>
      <c r="BC2597" s="1" t="str">
        <f>"43-3031.00"</f>
        <v>43-3031.00</v>
      </c>
      <c r="BD2597" s="1" t="s">
        <v>389</v>
      </c>
      <c r="BE2597" s="1" t="s">
        <v>22293</v>
      </c>
      <c r="BF2597" s="1" t="s">
        <v>763</v>
      </c>
      <c r="BG2597" s="1">
        <v>1</v>
      </c>
      <c r="BH2597" s="1">
        <v>1</v>
      </c>
      <c r="BI2597" s="2">
        <v>44470</v>
      </c>
      <c r="BJ2597" s="2">
        <v>44834</v>
      </c>
      <c r="BK2597" s="2">
        <v>44470</v>
      </c>
      <c r="BL2597" s="2">
        <v>44834</v>
      </c>
      <c r="BM2597" s="1">
        <v>40</v>
      </c>
      <c r="BN2597" s="1">
        <v>0</v>
      </c>
      <c r="BO2597" s="1">
        <v>8</v>
      </c>
      <c r="BP2597" s="1">
        <v>8</v>
      </c>
      <c r="BQ2597" s="1">
        <v>8</v>
      </c>
      <c r="BR2597" s="1">
        <v>8</v>
      </c>
      <c r="BS2597" s="1">
        <v>8</v>
      </c>
      <c r="BT2597" s="1">
        <v>0</v>
      </c>
      <c r="BU2597" s="1" t="str">
        <f>"8:00 AM"</f>
        <v>8:00 AM</v>
      </c>
      <c r="BV2597" s="1" t="str">
        <f>"5:00 PM"</f>
        <v>5:00 PM</v>
      </c>
      <c r="BW2597" s="1" t="s">
        <v>135</v>
      </c>
      <c r="BX2597" s="1">
        <v>0</v>
      </c>
      <c r="BY2597" s="1">
        <v>24</v>
      </c>
      <c r="BZ2597" s="1" t="s">
        <v>112</v>
      </c>
      <c r="CA2597" s="1">
        <v>0</v>
      </c>
      <c r="CB2597" s="1" t="s">
        <v>22294</v>
      </c>
      <c r="CC2597" s="1" t="s">
        <v>22289</v>
      </c>
      <c r="CE2597" s="1" t="s">
        <v>167</v>
      </c>
      <c r="CF2597" s="1" t="s">
        <v>117</v>
      </c>
      <c r="CG2597" s="1">
        <v>96950</v>
      </c>
      <c r="CH2597" s="3">
        <v>9.49</v>
      </c>
      <c r="CI2597" s="3">
        <v>9.49</v>
      </c>
      <c r="CJ2597" s="3">
        <v>14.24</v>
      </c>
      <c r="CK2597" s="3">
        <v>14.24</v>
      </c>
      <c r="CL2597" s="1" t="s">
        <v>137</v>
      </c>
      <c r="CN2597" s="1" t="s">
        <v>139</v>
      </c>
      <c r="CP2597" s="1" t="s">
        <v>112</v>
      </c>
      <c r="CQ2597" s="1" t="s">
        <v>111</v>
      </c>
      <c r="CR2597" s="1" t="s">
        <v>112</v>
      </c>
      <c r="CS2597" s="1" t="s">
        <v>111</v>
      </c>
      <c r="CT2597" s="1" t="s">
        <v>138</v>
      </c>
      <c r="CU2597" s="1" t="s">
        <v>111</v>
      </c>
      <c r="CV2597" s="1" t="s">
        <v>138</v>
      </c>
      <c r="CW2597" s="1" t="s">
        <v>13629</v>
      </c>
      <c r="CX2597" s="1">
        <v>16702349511</v>
      </c>
      <c r="CY2597" s="1" t="s">
        <v>22292</v>
      </c>
      <c r="CZ2597" s="1" t="s">
        <v>873</v>
      </c>
      <c r="DA2597" s="1" t="s">
        <v>111</v>
      </c>
      <c r="DB2597" s="1" t="s">
        <v>112</v>
      </c>
    </row>
    <row r="2598" spans="1:111" ht="15.6" customHeight="1" x14ac:dyDescent="0.25">
      <c r="A2598" s="1" t="s">
        <v>22295</v>
      </c>
      <c r="B2598" s="1" t="s">
        <v>238</v>
      </c>
      <c r="C2598" s="2">
        <v>44349.034139930554</v>
      </c>
      <c r="D2598" s="2">
        <v>44386</v>
      </c>
      <c r="E2598" s="1" t="s">
        <v>110</v>
      </c>
      <c r="F2598" s="2">
        <v>44468.833333333336</v>
      </c>
      <c r="G2598" s="1" t="s">
        <v>111</v>
      </c>
      <c r="H2598" s="1" t="s">
        <v>112</v>
      </c>
      <c r="I2598" s="1" t="s">
        <v>112</v>
      </c>
      <c r="J2598" s="1" t="s">
        <v>6099</v>
      </c>
      <c r="L2598" s="1" t="s">
        <v>6100</v>
      </c>
      <c r="M2598" s="1" t="s">
        <v>6101</v>
      </c>
      <c r="N2598" s="1" t="s">
        <v>167</v>
      </c>
      <c r="O2598" s="1" t="s">
        <v>117</v>
      </c>
      <c r="P2598" s="9">
        <v>96950</v>
      </c>
      <c r="Q2598" s="1" t="s">
        <v>118</v>
      </c>
      <c r="S2598" s="1">
        <v>16702349110</v>
      </c>
      <c r="U2598" s="1">
        <v>44314</v>
      </c>
      <c r="V2598" s="1" t="s">
        <v>119</v>
      </c>
      <c r="X2598" s="1" t="s">
        <v>6102</v>
      </c>
      <c r="Y2598" s="1" t="s">
        <v>6103</v>
      </c>
      <c r="Z2598" s="1" t="s">
        <v>138</v>
      </c>
      <c r="AA2598" s="1" t="s">
        <v>343</v>
      </c>
      <c r="AB2598" s="1" t="s">
        <v>6100</v>
      </c>
      <c r="AC2598" s="1" t="s">
        <v>6101</v>
      </c>
      <c r="AD2598" s="1" t="s">
        <v>167</v>
      </c>
      <c r="AE2598" s="1" t="s">
        <v>117</v>
      </c>
      <c r="AF2598" s="9">
        <v>96950</v>
      </c>
      <c r="AG2598" s="1" t="s">
        <v>118</v>
      </c>
      <c r="AI2598" s="1">
        <v>16702349110</v>
      </c>
      <c r="AK2598" s="1" t="s">
        <v>6108</v>
      </c>
      <c r="BC2598" s="1" t="str">
        <f>"49-9071.00"</f>
        <v>49-9071.00</v>
      </c>
      <c r="BD2598" s="1" t="s">
        <v>214</v>
      </c>
      <c r="BE2598" s="1" t="s">
        <v>6105</v>
      </c>
      <c r="BF2598" s="1" t="s">
        <v>3913</v>
      </c>
      <c r="BG2598" s="1">
        <v>1</v>
      </c>
      <c r="BH2598" s="1">
        <v>1</v>
      </c>
      <c r="BI2598" s="2">
        <v>44470</v>
      </c>
      <c r="BJ2598" s="2">
        <v>45565</v>
      </c>
      <c r="BK2598" s="2">
        <v>44470</v>
      </c>
      <c r="BL2598" s="2">
        <v>45565</v>
      </c>
      <c r="BM2598" s="1">
        <v>35</v>
      </c>
      <c r="BN2598" s="1">
        <v>0</v>
      </c>
      <c r="BO2598" s="1">
        <v>7</v>
      </c>
      <c r="BP2598" s="1">
        <v>7</v>
      </c>
      <c r="BQ2598" s="1">
        <v>7</v>
      </c>
      <c r="BR2598" s="1">
        <v>7</v>
      </c>
      <c r="BS2598" s="1">
        <v>7</v>
      </c>
      <c r="BT2598" s="1">
        <v>0</v>
      </c>
      <c r="BU2598" s="1" t="str">
        <f>"9:00 AM"</f>
        <v>9:00 AM</v>
      </c>
      <c r="BV2598" s="1" t="str">
        <f>"5:00 PM"</f>
        <v>5:00 PM</v>
      </c>
      <c r="BW2598" s="1" t="s">
        <v>230</v>
      </c>
      <c r="BX2598" s="1">
        <v>0</v>
      </c>
      <c r="BY2598" s="1">
        <v>24</v>
      </c>
      <c r="BZ2598" s="1" t="s">
        <v>112</v>
      </c>
      <c r="CB2598" s="4" t="s">
        <v>6106</v>
      </c>
      <c r="CC2598" s="1" t="s">
        <v>6101</v>
      </c>
      <c r="CD2598" s="1" t="s">
        <v>6101</v>
      </c>
      <c r="CE2598" s="1" t="s">
        <v>167</v>
      </c>
      <c r="CF2598" s="1" t="s">
        <v>117</v>
      </c>
      <c r="CG2598" s="1">
        <v>96950</v>
      </c>
      <c r="CH2598" s="3">
        <v>8.7100000000000009</v>
      </c>
      <c r="CI2598" s="3">
        <v>8.7100000000000009</v>
      </c>
      <c r="CJ2598" s="3">
        <v>13.06</v>
      </c>
      <c r="CK2598" s="3">
        <v>13.06</v>
      </c>
      <c r="CL2598" s="1" t="s">
        <v>137</v>
      </c>
      <c r="CN2598" s="1" t="s">
        <v>139</v>
      </c>
      <c r="CP2598" s="1" t="s">
        <v>112</v>
      </c>
      <c r="CQ2598" s="1" t="s">
        <v>111</v>
      </c>
      <c r="CR2598" s="1" t="s">
        <v>112</v>
      </c>
      <c r="CS2598" s="1" t="s">
        <v>111</v>
      </c>
      <c r="CT2598" s="1" t="s">
        <v>138</v>
      </c>
      <c r="CU2598" s="1" t="s">
        <v>111</v>
      </c>
      <c r="CV2598" s="1" t="s">
        <v>138</v>
      </c>
      <c r="CW2598" s="1" t="s">
        <v>22296</v>
      </c>
      <c r="CX2598" s="1">
        <v>16702349110</v>
      </c>
      <c r="CY2598" s="1" t="s">
        <v>6108</v>
      </c>
      <c r="CZ2598" s="1" t="s">
        <v>428</v>
      </c>
      <c r="DA2598" s="1" t="s">
        <v>111</v>
      </c>
      <c r="DB2598" s="1" t="s">
        <v>112</v>
      </c>
    </row>
    <row r="2599" spans="1:111" ht="15.6" customHeight="1" x14ac:dyDescent="0.25">
      <c r="A2599" s="1" t="s">
        <v>22297</v>
      </c>
      <c r="B2599" s="1" t="s">
        <v>238</v>
      </c>
      <c r="C2599" s="2">
        <v>44340.227715162036</v>
      </c>
      <c r="D2599" s="2">
        <v>44369</v>
      </c>
      <c r="E2599" s="1" t="s">
        <v>110</v>
      </c>
      <c r="F2599" s="2">
        <v>44468.833333333336</v>
      </c>
      <c r="G2599" s="1" t="s">
        <v>112</v>
      </c>
      <c r="H2599" s="1" t="s">
        <v>112</v>
      </c>
      <c r="I2599" s="1" t="s">
        <v>112</v>
      </c>
      <c r="J2599" s="1" t="s">
        <v>1978</v>
      </c>
      <c r="K2599" s="1" t="s">
        <v>1979</v>
      </c>
      <c r="L2599" s="1" t="s">
        <v>941</v>
      </c>
      <c r="M2599" s="1" t="s">
        <v>20516</v>
      </c>
      <c r="N2599" s="1" t="s">
        <v>116</v>
      </c>
      <c r="O2599" s="1" t="s">
        <v>117</v>
      </c>
      <c r="P2599" s="9">
        <v>96950</v>
      </c>
      <c r="Q2599" s="1" t="s">
        <v>118</v>
      </c>
      <c r="S2599" s="1">
        <v>16702352883</v>
      </c>
      <c r="U2599" s="1">
        <v>561320</v>
      </c>
      <c r="V2599" s="1" t="s">
        <v>119</v>
      </c>
      <c r="X2599" s="1" t="s">
        <v>943</v>
      </c>
      <c r="Y2599" s="1" t="s">
        <v>944</v>
      </c>
      <c r="Z2599" s="1" t="s">
        <v>945</v>
      </c>
      <c r="AA2599" s="1" t="s">
        <v>373</v>
      </c>
      <c r="AB2599" s="1" t="s">
        <v>941</v>
      </c>
      <c r="AC2599" s="1" t="s">
        <v>20516</v>
      </c>
      <c r="AD2599" s="1" t="s">
        <v>116</v>
      </c>
      <c r="AE2599" s="1" t="s">
        <v>117</v>
      </c>
      <c r="AF2599" s="9">
        <v>96950</v>
      </c>
      <c r="AG2599" s="1" t="s">
        <v>118</v>
      </c>
      <c r="AI2599" s="1">
        <v>16702352883</v>
      </c>
      <c r="AK2599" s="1" t="s">
        <v>20517</v>
      </c>
      <c r="BC2599" s="1" t="str">
        <f>"51-6052.00"</f>
        <v>51-6052.00</v>
      </c>
      <c r="BD2599" s="1" t="s">
        <v>1224</v>
      </c>
      <c r="BE2599" s="1" t="s">
        <v>20518</v>
      </c>
      <c r="BF2599" s="1" t="s">
        <v>20519</v>
      </c>
      <c r="BG2599" s="1">
        <v>1</v>
      </c>
      <c r="BH2599" s="1">
        <v>1</v>
      </c>
      <c r="BI2599" s="2">
        <v>44470</v>
      </c>
      <c r="BJ2599" s="2">
        <v>44834</v>
      </c>
      <c r="BK2599" s="2">
        <v>44470</v>
      </c>
      <c r="BL2599" s="2">
        <v>44834</v>
      </c>
      <c r="BM2599" s="1">
        <v>35</v>
      </c>
      <c r="BN2599" s="1">
        <v>0</v>
      </c>
      <c r="BO2599" s="1">
        <v>7</v>
      </c>
      <c r="BP2599" s="1">
        <v>7</v>
      </c>
      <c r="BQ2599" s="1">
        <v>7</v>
      </c>
      <c r="BR2599" s="1">
        <v>7</v>
      </c>
      <c r="BS2599" s="1">
        <v>7</v>
      </c>
      <c r="BT2599" s="1">
        <v>0</v>
      </c>
      <c r="BU2599" s="1" t="str">
        <f>"10:00 AM"</f>
        <v>10:00 AM</v>
      </c>
      <c r="BV2599" s="1" t="str">
        <f>"6:00 PM"</f>
        <v>6:00 PM</v>
      </c>
      <c r="BW2599" s="1" t="s">
        <v>230</v>
      </c>
      <c r="BX2599" s="1">
        <v>3</v>
      </c>
      <c r="BY2599" s="1">
        <v>6</v>
      </c>
      <c r="BZ2599" s="1" t="s">
        <v>112</v>
      </c>
      <c r="CB2599" s="4" t="s">
        <v>20520</v>
      </c>
      <c r="CC2599" s="1" t="s">
        <v>941</v>
      </c>
      <c r="CD2599" s="1" t="s">
        <v>942</v>
      </c>
      <c r="CE2599" s="1" t="s">
        <v>116</v>
      </c>
      <c r="CF2599" s="1" t="s">
        <v>117</v>
      </c>
      <c r="CG2599" s="1">
        <v>96950</v>
      </c>
      <c r="CH2599" s="3">
        <v>10.38</v>
      </c>
      <c r="CI2599" s="3">
        <v>10.38</v>
      </c>
      <c r="CJ2599" s="3">
        <v>15.57</v>
      </c>
      <c r="CK2599" s="3">
        <v>15.57</v>
      </c>
      <c r="CL2599" s="1" t="s">
        <v>137</v>
      </c>
      <c r="CM2599" s="1" t="s">
        <v>138</v>
      </c>
      <c r="CN2599" s="1" t="s">
        <v>139</v>
      </c>
      <c r="CP2599" s="1" t="s">
        <v>112</v>
      </c>
      <c r="CQ2599" s="1" t="s">
        <v>111</v>
      </c>
      <c r="CR2599" s="1" t="s">
        <v>112</v>
      </c>
      <c r="CS2599" s="1" t="s">
        <v>111</v>
      </c>
      <c r="CT2599" s="1" t="s">
        <v>111</v>
      </c>
      <c r="CU2599" s="1" t="s">
        <v>111</v>
      </c>
      <c r="CV2599" s="1" t="s">
        <v>138</v>
      </c>
      <c r="CW2599" s="1" t="s">
        <v>138</v>
      </c>
      <c r="CX2599" s="1">
        <v>16702352883</v>
      </c>
      <c r="CY2599" s="1" t="s">
        <v>530</v>
      </c>
      <c r="CZ2599" s="1" t="s">
        <v>138</v>
      </c>
      <c r="DA2599" s="1" t="s">
        <v>111</v>
      </c>
      <c r="DB2599" s="1" t="s">
        <v>112</v>
      </c>
    </row>
    <row r="2600" spans="1:111" ht="15.6" customHeight="1" x14ac:dyDescent="0.25">
      <c r="A2600" s="1" t="s">
        <v>22302</v>
      </c>
      <c r="B2600" s="1" t="s">
        <v>238</v>
      </c>
      <c r="C2600" s="2">
        <v>44332.936125462962</v>
      </c>
      <c r="D2600" s="2">
        <v>44375</v>
      </c>
      <c r="E2600" s="1" t="s">
        <v>110</v>
      </c>
      <c r="F2600" s="2">
        <v>44468.833333333336</v>
      </c>
      <c r="G2600" s="1" t="s">
        <v>111</v>
      </c>
      <c r="H2600" s="1" t="s">
        <v>112</v>
      </c>
      <c r="I2600" s="1" t="s">
        <v>112</v>
      </c>
      <c r="J2600" s="1" t="s">
        <v>1152</v>
      </c>
      <c r="K2600" s="1" t="s">
        <v>1153</v>
      </c>
      <c r="L2600" s="1" t="s">
        <v>1154</v>
      </c>
      <c r="M2600" s="1" t="s">
        <v>12784</v>
      </c>
      <c r="N2600" s="1" t="s">
        <v>116</v>
      </c>
      <c r="O2600" s="1" t="s">
        <v>117</v>
      </c>
      <c r="P2600" s="9">
        <v>96950</v>
      </c>
      <c r="Q2600" s="1" t="s">
        <v>118</v>
      </c>
      <c r="S2600" s="1">
        <v>16702355379</v>
      </c>
      <c r="U2600" s="1">
        <v>72251</v>
      </c>
      <c r="V2600" s="1" t="s">
        <v>119</v>
      </c>
      <c r="X2600" s="1" t="s">
        <v>1156</v>
      </c>
      <c r="Y2600" s="1" t="s">
        <v>1157</v>
      </c>
      <c r="Z2600" s="1" t="s">
        <v>1158</v>
      </c>
      <c r="AA2600" s="1" t="s">
        <v>373</v>
      </c>
      <c r="AB2600" s="1" t="s">
        <v>1154</v>
      </c>
      <c r="AC2600" s="1" t="s">
        <v>1155</v>
      </c>
      <c r="AD2600" s="1" t="s">
        <v>116</v>
      </c>
      <c r="AE2600" s="1" t="s">
        <v>117</v>
      </c>
      <c r="AF2600" s="9">
        <v>96950</v>
      </c>
      <c r="AG2600" s="1" t="s">
        <v>118</v>
      </c>
      <c r="AI2600" s="1">
        <v>16702355379</v>
      </c>
      <c r="AK2600" s="1" t="s">
        <v>1159</v>
      </c>
      <c r="BC2600" s="1" t="str">
        <f>"13-2011.01"</f>
        <v>13-2011.01</v>
      </c>
      <c r="BD2600" s="1" t="s">
        <v>932</v>
      </c>
      <c r="BE2600" s="1" t="s">
        <v>15876</v>
      </c>
      <c r="BF2600" s="1" t="s">
        <v>759</v>
      </c>
      <c r="BG2600" s="1">
        <v>1</v>
      </c>
      <c r="BH2600" s="1">
        <v>1</v>
      </c>
      <c r="BI2600" s="2">
        <v>44470</v>
      </c>
      <c r="BJ2600" s="2">
        <v>45565</v>
      </c>
      <c r="BK2600" s="2">
        <v>44470</v>
      </c>
      <c r="BL2600" s="2">
        <v>45565</v>
      </c>
      <c r="BM2600" s="1">
        <v>40</v>
      </c>
      <c r="BN2600" s="1">
        <v>0</v>
      </c>
      <c r="BO2600" s="1">
        <v>8</v>
      </c>
      <c r="BP2600" s="1">
        <v>8</v>
      </c>
      <c r="BQ2600" s="1">
        <v>8</v>
      </c>
      <c r="BR2600" s="1">
        <v>8</v>
      </c>
      <c r="BS2600" s="1">
        <v>8</v>
      </c>
      <c r="BT2600" s="1">
        <v>0</v>
      </c>
      <c r="BU2600" s="1" t="str">
        <f>"8:00 AM"</f>
        <v>8:00 AM</v>
      </c>
      <c r="BV2600" s="1" t="str">
        <f>"5:00 PM"</f>
        <v>5:00 PM</v>
      </c>
      <c r="BW2600" s="1" t="s">
        <v>193</v>
      </c>
      <c r="BX2600" s="1">
        <v>0</v>
      </c>
      <c r="BY2600" s="1">
        <v>36</v>
      </c>
      <c r="BZ2600" s="1" t="s">
        <v>112</v>
      </c>
      <c r="CB2600" s="4" t="s">
        <v>22303</v>
      </c>
      <c r="CC2600" s="1" t="s">
        <v>1154</v>
      </c>
      <c r="CD2600" s="1" t="s">
        <v>1155</v>
      </c>
      <c r="CE2600" s="1" t="s">
        <v>116</v>
      </c>
      <c r="CF2600" s="1" t="s">
        <v>117</v>
      </c>
      <c r="CG2600" s="1">
        <v>96950</v>
      </c>
      <c r="CH2600" s="3">
        <v>14.85</v>
      </c>
      <c r="CI2600" s="3">
        <v>15</v>
      </c>
      <c r="CJ2600" s="3">
        <v>22.28</v>
      </c>
      <c r="CK2600" s="3">
        <v>22.5</v>
      </c>
      <c r="CL2600" s="1" t="s">
        <v>137</v>
      </c>
      <c r="CM2600" s="1" t="s">
        <v>230</v>
      </c>
      <c r="CN2600" s="1" t="s">
        <v>139</v>
      </c>
      <c r="CP2600" s="1" t="s">
        <v>112</v>
      </c>
      <c r="CQ2600" s="1" t="s">
        <v>111</v>
      </c>
      <c r="CR2600" s="1" t="s">
        <v>112</v>
      </c>
      <c r="CS2600" s="1" t="s">
        <v>111</v>
      </c>
      <c r="CT2600" s="1" t="s">
        <v>111</v>
      </c>
      <c r="CU2600" s="1" t="s">
        <v>111</v>
      </c>
      <c r="CV2600" s="1" t="s">
        <v>138</v>
      </c>
      <c r="CW2600" s="1" t="s">
        <v>1164</v>
      </c>
      <c r="CX2600" s="1">
        <v>16702355379</v>
      </c>
      <c r="CY2600" s="1" t="s">
        <v>22304</v>
      </c>
      <c r="CZ2600" s="1" t="s">
        <v>1166</v>
      </c>
      <c r="DA2600" s="1" t="s">
        <v>111</v>
      </c>
      <c r="DB2600" s="1" t="s">
        <v>112</v>
      </c>
      <c r="DC2600" s="1" t="s">
        <v>331</v>
      </c>
      <c r="DD2600" s="1" t="s">
        <v>331</v>
      </c>
      <c r="DF2600" s="1" t="s">
        <v>331</v>
      </c>
    </row>
    <row r="2601" spans="1:111" ht="15.6" customHeight="1" x14ac:dyDescent="0.25">
      <c r="A2601" s="1" t="s">
        <v>22308</v>
      </c>
      <c r="B2601" s="1" t="s">
        <v>238</v>
      </c>
      <c r="C2601" s="2">
        <v>44339.996893981479</v>
      </c>
      <c r="D2601" s="2">
        <v>44377</v>
      </c>
      <c r="E2601" s="1" t="s">
        <v>110</v>
      </c>
      <c r="F2601" s="2">
        <v>44468.833333333336</v>
      </c>
      <c r="G2601" s="1" t="s">
        <v>111</v>
      </c>
      <c r="H2601" s="1" t="s">
        <v>112</v>
      </c>
      <c r="I2601" s="1" t="s">
        <v>112</v>
      </c>
      <c r="J2601" s="1" t="s">
        <v>21131</v>
      </c>
      <c r="K2601" s="1" t="s">
        <v>21132</v>
      </c>
      <c r="L2601" s="1" t="s">
        <v>21133</v>
      </c>
      <c r="N2601" s="1" t="s">
        <v>116</v>
      </c>
      <c r="O2601" s="1" t="s">
        <v>117</v>
      </c>
      <c r="P2601" s="9">
        <v>96950</v>
      </c>
      <c r="Q2601" s="1" t="s">
        <v>118</v>
      </c>
      <c r="S2601" s="1">
        <v>16702331180</v>
      </c>
      <c r="U2601" s="1">
        <v>7225</v>
      </c>
      <c r="V2601" s="1" t="s">
        <v>119</v>
      </c>
      <c r="X2601" s="1" t="s">
        <v>756</v>
      </c>
      <c r="Y2601" s="1" t="s">
        <v>757</v>
      </c>
      <c r="Z2601" s="1" t="s">
        <v>2497</v>
      </c>
      <c r="AA2601" s="1" t="s">
        <v>759</v>
      </c>
      <c r="AB2601" s="1" t="s">
        <v>16193</v>
      </c>
      <c r="AD2601" s="1" t="s">
        <v>116</v>
      </c>
      <c r="AE2601" s="1" t="s">
        <v>117</v>
      </c>
      <c r="AF2601" s="9">
        <v>96950</v>
      </c>
      <c r="AG2601" s="1" t="s">
        <v>118</v>
      </c>
      <c r="AI2601" s="1">
        <v>16702875435</v>
      </c>
      <c r="AK2601" s="1" t="s">
        <v>761</v>
      </c>
      <c r="BC2601" s="1" t="str">
        <f>"35-2014.00"</f>
        <v>35-2014.00</v>
      </c>
      <c r="BD2601" s="1" t="s">
        <v>152</v>
      </c>
      <c r="BE2601" s="1" t="s">
        <v>21134</v>
      </c>
      <c r="BF2601" s="1" t="s">
        <v>154</v>
      </c>
      <c r="BG2601" s="1">
        <v>3</v>
      </c>
      <c r="BH2601" s="1">
        <v>3</v>
      </c>
      <c r="BI2601" s="2">
        <v>44470</v>
      </c>
      <c r="BJ2601" s="2">
        <v>44834</v>
      </c>
      <c r="BK2601" s="2">
        <v>44470</v>
      </c>
      <c r="BL2601" s="2">
        <v>44834</v>
      </c>
      <c r="BM2601" s="1">
        <v>36</v>
      </c>
      <c r="BN2601" s="1">
        <v>6</v>
      </c>
      <c r="BO2601" s="1">
        <v>6</v>
      </c>
      <c r="BP2601" s="1">
        <v>6</v>
      </c>
      <c r="BQ2601" s="1">
        <v>6</v>
      </c>
      <c r="BR2601" s="1">
        <v>6</v>
      </c>
      <c r="BS2601" s="1">
        <v>6</v>
      </c>
      <c r="BT2601" s="1">
        <v>0</v>
      </c>
      <c r="BU2601" s="1" t="str">
        <f>"10:00 AM"</f>
        <v>10:00 AM</v>
      </c>
      <c r="BV2601" s="1" t="str">
        <f>"4:00 PM"</f>
        <v>4:00 PM</v>
      </c>
      <c r="BW2601" s="1" t="s">
        <v>135</v>
      </c>
      <c r="BX2601" s="1">
        <v>0</v>
      </c>
      <c r="BY2601" s="1">
        <v>6</v>
      </c>
      <c r="BZ2601" s="1" t="s">
        <v>112</v>
      </c>
      <c r="CB2601" s="1" t="s">
        <v>22309</v>
      </c>
      <c r="CC2601" s="1" t="s">
        <v>760</v>
      </c>
      <c r="CE2601" s="1" t="s">
        <v>116</v>
      </c>
      <c r="CF2601" s="1" t="s">
        <v>117</v>
      </c>
      <c r="CG2601" s="1">
        <v>96950</v>
      </c>
      <c r="CH2601" s="3">
        <v>8.68</v>
      </c>
      <c r="CI2601" s="3">
        <v>8.68</v>
      </c>
      <c r="CJ2601" s="3">
        <v>13.02</v>
      </c>
      <c r="CK2601" s="3">
        <v>13.02</v>
      </c>
      <c r="CL2601" s="1" t="s">
        <v>137</v>
      </c>
      <c r="CN2601" s="1" t="s">
        <v>139</v>
      </c>
      <c r="CP2601" s="1" t="s">
        <v>112</v>
      </c>
      <c r="CQ2601" s="1" t="s">
        <v>111</v>
      </c>
      <c r="CR2601" s="1" t="s">
        <v>112</v>
      </c>
      <c r="CS2601" s="1" t="s">
        <v>111</v>
      </c>
      <c r="CT2601" s="1" t="s">
        <v>138</v>
      </c>
      <c r="CU2601" s="1" t="s">
        <v>138</v>
      </c>
      <c r="CV2601" s="1" t="s">
        <v>138</v>
      </c>
      <c r="CW2601" s="1" t="s">
        <v>4175</v>
      </c>
      <c r="CX2601" s="1">
        <v>16702331180</v>
      </c>
      <c r="CY2601" s="1" t="s">
        <v>761</v>
      </c>
      <c r="CZ2601" s="1" t="s">
        <v>138</v>
      </c>
      <c r="DA2601" s="1" t="s">
        <v>111</v>
      </c>
      <c r="DB2601" s="1" t="s">
        <v>112</v>
      </c>
    </row>
    <row r="2602" spans="1:111" ht="15.6" customHeight="1" x14ac:dyDescent="0.25">
      <c r="A2602" s="1" t="s">
        <v>22310</v>
      </c>
      <c r="B2602" s="1" t="s">
        <v>238</v>
      </c>
      <c r="C2602" s="2">
        <v>44321.819099421293</v>
      </c>
      <c r="D2602" s="2">
        <v>44349</v>
      </c>
      <c r="E2602" s="1" t="s">
        <v>110</v>
      </c>
      <c r="F2602" s="2">
        <v>44468.833333333336</v>
      </c>
      <c r="G2602" s="1" t="s">
        <v>111</v>
      </c>
      <c r="H2602" s="1" t="s">
        <v>112</v>
      </c>
      <c r="I2602" s="1" t="s">
        <v>112</v>
      </c>
      <c r="J2602" s="1" t="s">
        <v>4031</v>
      </c>
      <c r="L2602" s="1" t="s">
        <v>4032</v>
      </c>
      <c r="M2602" s="1" t="s">
        <v>4033</v>
      </c>
      <c r="N2602" s="1" t="s">
        <v>1197</v>
      </c>
      <c r="O2602" s="1" t="s">
        <v>117</v>
      </c>
      <c r="P2602" s="9">
        <v>96950</v>
      </c>
      <c r="Q2602" s="1" t="s">
        <v>118</v>
      </c>
      <c r="R2602" s="1" t="s">
        <v>138</v>
      </c>
      <c r="S2602" s="1">
        <v>16702338880</v>
      </c>
      <c r="T2602" s="1">
        <v>225</v>
      </c>
      <c r="U2602" s="1">
        <v>53131</v>
      </c>
      <c r="V2602" s="1" t="s">
        <v>119</v>
      </c>
      <c r="X2602" s="1" t="s">
        <v>4034</v>
      </c>
      <c r="Y2602" s="1" t="s">
        <v>4035</v>
      </c>
      <c r="Z2602" s="1" t="s">
        <v>4036</v>
      </c>
      <c r="AA2602" s="1" t="s">
        <v>3672</v>
      </c>
      <c r="AB2602" s="1" t="s">
        <v>4032</v>
      </c>
      <c r="AC2602" s="1" t="s">
        <v>4033</v>
      </c>
      <c r="AD2602" s="1" t="s">
        <v>1197</v>
      </c>
      <c r="AE2602" s="1" t="s">
        <v>117</v>
      </c>
      <c r="AF2602" s="9">
        <v>96950</v>
      </c>
      <c r="AG2602" s="1" t="s">
        <v>118</v>
      </c>
      <c r="AH2602" s="1" t="s">
        <v>138</v>
      </c>
      <c r="AI2602" s="1">
        <v>16702338880</v>
      </c>
      <c r="AJ2602" s="1">
        <v>225</v>
      </c>
      <c r="AK2602" s="1" t="s">
        <v>4037</v>
      </c>
      <c r="BC2602" s="1" t="str">
        <f>"47-2111.00"</f>
        <v>47-2111.00</v>
      </c>
      <c r="BD2602" s="1" t="s">
        <v>1792</v>
      </c>
      <c r="BE2602" s="1" t="s">
        <v>10290</v>
      </c>
      <c r="BF2602" s="1" t="s">
        <v>10291</v>
      </c>
      <c r="BG2602" s="1">
        <v>1</v>
      </c>
      <c r="BH2602" s="1">
        <v>1</v>
      </c>
      <c r="BI2602" s="2">
        <v>44470</v>
      </c>
      <c r="BJ2602" s="2">
        <v>45565</v>
      </c>
      <c r="BK2602" s="2">
        <v>44470</v>
      </c>
      <c r="BL2602" s="2">
        <v>45565</v>
      </c>
      <c r="BM2602" s="1">
        <v>35</v>
      </c>
      <c r="BN2602" s="1">
        <v>5</v>
      </c>
      <c r="BO2602" s="1">
        <v>6</v>
      </c>
      <c r="BP2602" s="1">
        <v>6</v>
      </c>
      <c r="BQ2602" s="1">
        <v>6</v>
      </c>
      <c r="BR2602" s="1">
        <v>6</v>
      </c>
      <c r="BS2602" s="1">
        <v>6</v>
      </c>
      <c r="BT2602" s="1">
        <v>0</v>
      </c>
      <c r="BU2602" s="1" t="str">
        <f>"9:00 AM"</f>
        <v>9:00 AM</v>
      </c>
      <c r="BV2602" s="1" t="str">
        <f>"4:00 PM"</f>
        <v>4:00 PM</v>
      </c>
      <c r="BW2602" s="1" t="s">
        <v>135</v>
      </c>
      <c r="BX2602" s="1">
        <v>6</v>
      </c>
      <c r="BY2602" s="1">
        <v>12</v>
      </c>
      <c r="BZ2602" s="1" t="s">
        <v>112</v>
      </c>
      <c r="CB2602" s="1" t="s">
        <v>10292</v>
      </c>
      <c r="CC2602" s="1" t="s">
        <v>4032</v>
      </c>
      <c r="CD2602" s="1" t="s">
        <v>4033</v>
      </c>
      <c r="CE2602" s="1" t="s">
        <v>1197</v>
      </c>
      <c r="CF2602" s="1" t="s">
        <v>117</v>
      </c>
      <c r="CG2602" s="1">
        <v>96950</v>
      </c>
      <c r="CH2602" s="3">
        <v>10.53</v>
      </c>
      <c r="CI2602" s="3">
        <v>10.53</v>
      </c>
      <c r="CJ2602" s="3">
        <v>15.8</v>
      </c>
      <c r="CK2602" s="3">
        <v>15.8</v>
      </c>
      <c r="CL2602" s="1" t="s">
        <v>137</v>
      </c>
      <c r="CM2602" s="1" t="s">
        <v>362</v>
      </c>
      <c r="CN2602" s="1" t="s">
        <v>139</v>
      </c>
      <c r="CP2602" s="1" t="s">
        <v>111</v>
      </c>
      <c r="CQ2602" s="1" t="s">
        <v>111</v>
      </c>
      <c r="CR2602" s="1" t="s">
        <v>111</v>
      </c>
      <c r="CS2602" s="1" t="s">
        <v>111</v>
      </c>
      <c r="CT2602" s="1" t="s">
        <v>138</v>
      </c>
      <c r="CU2602" s="1" t="s">
        <v>111</v>
      </c>
      <c r="CV2602" s="1" t="s">
        <v>111</v>
      </c>
      <c r="CW2602" s="1" t="s">
        <v>19147</v>
      </c>
      <c r="CX2602" s="1">
        <v>16702338880</v>
      </c>
      <c r="CY2602" s="1" t="s">
        <v>4037</v>
      </c>
      <c r="CZ2602" s="1" t="s">
        <v>230</v>
      </c>
      <c r="DA2602" s="1" t="s">
        <v>111</v>
      </c>
      <c r="DB2602" s="1" t="s">
        <v>112</v>
      </c>
    </row>
    <row r="2603" spans="1:111" ht="15.6" customHeight="1" x14ac:dyDescent="0.25">
      <c r="A2603" s="1" t="s">
        <v>22311</v>
      </c>
      <c r="B2603" s="1" t="s">
        <v>238</v>
      </c>
      <c r="C2603" s="2">
        <v>44291.880921296295</v>
      </c>
      <c r="D2603" s="2">
        <v>44343</v>
      </c>
      <c r="E2603" s="1" t="s">
        <v>110</v>
      </c>
      <c r="F2603" s="2">
        <v>44468.833333333336</v>
      </c>
      <c r="G2603" s="1" t="s">
        <v>112</v>
      </c>
      <c r="H2603" s="1" t="s">
        <v>112</v>
      </c>
      <c r="I2603" s="1" t="s">
        <v>112</v>
      </c>
      <c r="J2603" s="1" t="s">
        <v>951</v>
      </c>
      <c r="L2603" s="1" t="s">
        <v>952</v>
      </c>
      <c r="M2603" s="1" t="s">
        <v>952</v>
      </c>
      <c r="N2603" s="1" t="s">
        <v>167</v>
      </c>
      <c r="O2603" s="1" t="s">
        <v>117</v>
      </c>
      <c r="P2603" s="9">
        <v>96950</v>
      </c>
      <c r="Q2603" s="1" t="s">
        <v>118</v>
      </c>
      <c r="S2603" s="1">
        <v>16702346445</v>
      </c>
      <c r="T2603" s="1">
        <v>2263</v>
      </c>
      <c r="U2603" s="1">
        <v>53111</v>
      </c>
      <c r="V2603" s="1" t="s">
        <v>119</v>
      </c>
      <c r="X2603" s="1" t="s">
        <v>953</v>
      </c>
      <c r="Y2603" s="1" t="s">
        <v>954</v>
      </c>
      <c r="AA2603" s="1" t="s">
        <v>955</v>
      </c>
      <c r="AB2603" s="1" t="s">
        <v>952</v>
      </c>
      <c r="AC2603" s="1" t="s">
        <v>952</v>
      </c>
      <c r="AD2603" s="1" t="s">
        <v>167</v>
      </c>
      <c r="AE2603" s="1" t="s">
        <v>117</v>
      </c>
      <c r="AF2603" s="9">
        <v>96950</v>
      </c>
      <c r="AG2603" s="1" t="s">
        <v>118</v>
      </c>
      <c r="AI2603" s="1">
        <v>16702346445</v>
      </c>
      <c r="AJ2603" s="1">
        <v>2263</v>
      </c>
      <c r="AK2603" s="1" t="s">
        <v>956</v>
      </c>
      <c r="BC2603" s="1" t="str">
        <f>"49-9021.01"</f>
        <v>49-9021.01</v>
      </c>
      <c r="BD2603" s="1" t="s">
        <v>3944</v>
      </c>
      <c r="BE2603" s="1" t="s">
        <v>22312</v>
      </c>
      <c r="BF2603" s="1" t="s">
        <v>17095</v>
      </c>
      <c r="BG2603" s="1">
        <v>1</v>
      </c>
      <c r="BH2603" s="1">
        <v>1</v>
      </c>
      <c r="BI2603" s="2">
        <v>44470</v>
      </c>
      <c r="BJ2603" s="2">
        <v>44834</v>
      </c>
      <c r="BK2603" s="2">
        <v>44470</v>
      </c>
      <c r="BL2603" s="2">
        <v>44834</v>
      </c>
      <c r="BM2603" s="1">
        <v>40</v>
      </c>
      <c r="BN2603" s="1">
        <v>0</v>
      </c>
      <c r="BO2603" s="1">
        <v>8</v>
      </c>
      <c r="BP2603" s="1">
        <v>8</v>
      </c>
      <c r="BQ2603" s="1">
        <v>8</v>
      </c>
      <c r="BR2603" s="1">
        <v>8</v>
      </c>
      <c r="BS2603" s="1">
        <v>8</v>
      </c>
      <c r="BT2603" s="1">
        <v>0</v>
      </c>
      <c r="BU2603" s="1" t="str">
        <f>"8:00 AM"</f>
        <v>8:00 AM</v>
      </c>
      <c r="BV2603" s="1" t="str">
        <f>"5:00 PM"</f>
        <v>5:00 PM</v>
      </c>
      <c r="BW2603" s="1" t="s">
        <v>135</v>
      </c>
      <c r="BX2603" s="1">
        <v>0</v>
      </c>
      <c r="BY2603" s="1">
        <v>12</v>
      </c>
      <c r="BZ2603" s="1" t="s">
        <v>112</v>
      </c>
      <c r="CA2603" s="1">
        <v>0</v>
      </c>
      <c r="CB2603" s="4" t="s">
        <v>22313</v>
      </c>
      <c r="CC2603" s="1" t="s">
        <v>952</v>
      </c>
      <c r="CD2603" s="1" t="s">
        <v>952</v>
      </c>
      <c r="CE2603" s="1" t="s">
        <v>167</v>
      </c>
      <c r="CF2603" s="1" t="s">
        <v>117</v>
      </c>
      <c r="CG2603" s="1">
        <v>96950</v>
      </c>
      <c r="CH2603" s="3">
        <v>9.0299999999999994</v>
      </c>
      <c r="CI2603" s="3">
        <v>9.0299999999999994</v>
      </c>
      <c r="CJ2603" s="3">
        <v>13.55</v>
      </c>
      <c r="CK2603" s="3">
        <v>13.55</v>
      </c>
      <c r="CL2603" s="1" t="s">
        <v>137</v>
      </c>
      <c r="CM2603" s="1" t="s">
        <v>960</v>
      </c>
      <c r="CN2603" s="1" t="s">
        <v>139</v>
      </c>
      <c r="CP2603" s="1" t="s">
        <v>112</v>
      </c>
      <c r="CQ2603" s="1" t="s">
        <v>111</v>
      </c>
      <c r="CR2603" s="1" t="s">
        <v>112</v>
      </c>
      <c r="CS2603" s="1" t="s">
        <v>111</v>
      </c>
      <c r="CT2603" s="1" t="s">
        <v>138</v>
      </c>
      <c r="CU2603" s="1" t="s">
        <v>111</v>
      </c>
      <c r="CV2603" s="1" t="s">
        <v>138</v>
      </c>
      <c r="CW2603" s="1" t="s">
        <v>138</v>
      </c>
      <c r="CX2603" s="1">
        <v>16702346445</v>
      </c>
      <c r="CY2603" s="1" t="s">
        <v>956</v>
      </c>
      <c r="CZ2603" s="1" t="s">
        <v>138</v>
      </c>
      <c r="DA2603" s="1" t="s">
        <v>111</v>
      </c>
      <c r="DB2603" s="1" t="s">
        <v>112</v>
      </c>
      <c r="DC2603" s="1" t="s">
        <v>953</v>
      </c>
      <c r="DD2603" s="1" t="s">
        <v>954</v>
      </c>
      <c r="DF2603" s="1" t="s">
        <v>951</v>
      </c>
      <c r="DG2603" s="1" t="s">
        <v>956</v>
      </c>
    </row>
    <row r="2604" spans="1:111" ht="15.6" customHeight="1" x14ac:dyDescent="0.25">
      <c r="A2604" s="1" t="s">
        <v>22314</v>
      </c>
      <c r="B2604" s="1" t="s">
        <v>238</v>
      </c>
      <c r="C2604" s="2">
        <v>44323.233933101852</v>
      </c>
      <c r="D2604" s="2">
        <v>44370</v>
      </c>
      <c r="E2604" s="1" t="s">
        <v>180</v>
      </c>
      <c r="G2604" s="1" t="s">
        <v>112</v>
      </c>
      <c r="H2604" s="1" t="s">
        <v>112</v>
      </c>
      <c r="I2604" s="1" t="s">
        <v>112</v>
      </c>
      <c r="J2604" s="1" t="s">
        <v>831</v>
      </c>
      <c r="K2604" s="1" t="s">
        <v>831</v>
      </c>
      <c r="L2604" s="1" t="s">
        <v>832</v>
      </c>
      <c r="N2604" s="1" t="s">
        <v>167</v>
      </c>
      <c r="O2604" s="1" t="s">
        <v>117</v>
      </c>
      <c r="P2604" s="9">
        <v>96950</v>
      </c>
      <c r="Q2604" s="1" t="s">
        <v>118</v>
      </c>
      <c r="R2604" s="1" t="s">
        <v>138</v>
      </c>
      <c r="S2604" s="1">
        <v>16702871415</v>
      </c>
      <c r="U2604" s="1">
        <v>561320</v>
      </c>
      <c r="V2604" s="1" t="s">
        <v>119</v>
      </c>
      <c r="X2604" s="1" t="s">
        <v>834</v>
      </c>
      <c r="Y2604" s="1" t="s">
        <v>835</v>
      </c>
      <c r="Z2604" s="1" t="s">
        <v>2769</v>
      </c>
      <c r="AA2604" s="1" t="s">
        <v>171</v>
      </c>
      <c r="AB2604" s="1" t="s">
        <v>832</v>
      </c>
      <c r="AD2604" s="1" t="s">
        <v>167</v>
      </c>
      <c r="AE2604" s="1" t="s">
        <v>117</v>
      </c>
      <c r="AF2604" s="9">
        <v>96950</v>
      </c>
      <c r="AG2604" s="1" t="s">
        <v>118</v>
      </c>
      <c r="AH2604" s="1" t="s">
        <v>167</v>
      </c>
      <c r="AI2604" s="1">
        <v>16702871415</v>
      </c>
      <c r="AK2604" s="1" t="s">
        <v>837</v>
      </c>
      <c r="BC2604" s="1" t="str">
        <f>"49-9071.00"</f>
        <v>49-9071.00</v>
      </c>
      <c r="BD2604" s="1" t="s">
        <v>214</v>
      </c>
      <c r="BE2604" s="1" t="s">
        <v>22315</v>
      </c>
      <c r="BF2604" s="1" t="s">
        <v>839</v>
      </c>
      <c r="BG2604" s="1">
        <v>10</v>
      </c>
      <c r="BH2604" s="1">
        <v>10</v>
      </c>
      <c r="BI2604" s="2">
        <v>44378</v>
      </c>
      <c r="BJ2604" s="2">
        <v>44742</v>
      </c>
      <c r="BK2604" s="2">
        <v>44378</v>
      </c>
      <c r="BL2604" s="2">
        <v>44742</v>
      </c>
      <c r="BM2604" s="1">
        <v>35</v>
      </c>
      <c r="BN2604" s="1">
        <v>0</v>
      </c>
      <c r="BO2604" s="1">
        <v>7</v>
      </c>
      <c r="BP2604" s="1">
        <v>7</v>
      </c>
      <c r="BQ2604" s="1">
        <v>7</v>
      </c>
      <c r="BR2604" s="1">
        <v>7</v>
      </c>
      <c r="BS2604" s="1">
        <v>7</v>
      </c>
      <c r="BT2604" s="1">
        <v>0</v>
      </c>
      <c r="BU2604" s="1" t="str">
        <f>"8:00 AM"</f>
        <v>8:00 AM</v>
      </c>
      <c r="BV2604" s="1" t="str">
        <f>"7:05 PM"</f>
        <v>7:05 PM</v>
      </c>
      <c r="BW2604" s="1" t="s">
        <v>230</v>
      </c>
      <c r="BX2604" s="1">
        <v>0</v>
      </c>
      <c r="BY2604" s="1">
        <v>12</v>
      </c>
      <c r="BZ2604" s="1" t="s">
        <v>112</v>
      </c>
      <c r="CB2604" s="1" t="s">
        <v>22316</v>
      </c>
      <c r="CC2604" s="1" t="s">
        <v>832</v>
      </c>
      <c r="CD2604" s="1" t="s">
        <v>833</v>
      </c>
      <c r="CE2604" s="1" t="s">
        <v>167</v>
      </c>
      <c r="CF2604" s="1" t="s">
        <v>117</v>
      </c>
      <c r="CG2604" s="1">
        <v>96950</v>
      </c>
      <c r="CH2604" s="3">
        <v>8.7100000000000009</v>
      </c>
      <c r="CI2604" s="3">
        <v>8.7100000000000009</v>
      </c>
      <c r="CJ2604" s="3">
        <v>13.07</v>
      </c>
      <c r="CK2604" s="3">
        <v>13.07</v>
      </c>
      <c r="CL2604" s="1" t="s">
        <v>137</v>
      </c>
      <c r="CN2604" s="1" t="s">
        <v>139</v>
      </c>
      <c r="CP2604" s="1" t="s">
        <v>112</v>
      </c>
      <c r="CQ2604" s="1" t="s">
        <v>111</v>
      </c>
      <c r="CR2604" s="1" t="s">
        <v>111</v>
      </c>
      <c r="CS2604" s="1" t="s">
        <v>111</v>
      </c>
      <c r="CT2604" s="1" t="s">
        <v>138</v>
      </c>
      <c r="CU2604" s="1" t="s">
        <v>111</v>
      </c>
      <c r="CV2604" s="1" t="s">
        <v>138</v>
      </c>
      <c r="CW2604" s="1" t="s">
        <v>230</v>
      </c>
      <c r="CX2604" s="1">
        <v>16702871415</v>
      </c>
      <c r="CY2604" s="1" t="s">
        <v>837</v>
      </c>
      <c r="CZ2604" s="1" t="s">
        <v>138</v>
      </c>
      <c r="DA2604" s="1" t="s">
        <v>111</v>
      </c>
      <c r="DB2604" s="1" t="s">
        <v>112</v>
      </c>
      <c r="DC2604" s="1" t="s">
        <v>834</v>
      </c>
      <c r="DD2604" s="1" t="s">
        <v>835</v>
      </c>
      <c r="DE2604" s="1" t="s">
        <v>2769</v>
      </c>
    </row>
    <row r="2605" spans="1:111" ht="15.6" customHeight="1" x14ac:dyDescent="0.25">
      <c r="A2605" s="1" t="s">
        <v>22320</v>
      </c>
      <c r="B2605" s="1" t="s">
        <v>238</v>
      </c>
      <c r="C2605" s="2">
        <v>44361.926720601849</v>
      </c>
      <c r="D2605" s="2">
        <v>44405</v>
      </c>
      <c r="E2605" s="1" t="s">
        <v>110</v>
      </c>
      <c r="F2605" s="2">
        <v>44469.833333333336</v>
      </c>
      <c r="G2605" s="1" t="s">
        <v>112</v>
      </c>
      <c r="H2605" s="1" t="s">
        <v>112</v>
      </c>
      <c r="I2605" s="1" t="s">
        <v>112</v>
      </c>
      <c r="J2605" s="1" t="s">
        <v>4002</v>
      </c>
      <c r="L2605" s="1" t="s">
        <v>4003</v>
      </c>
      <c r="N2605" s="1" t="s">
        <v>116</v>
      </c>
      <c r="O2605" s="1" t="s">
        <v>117</v>
      </c>
      <c r="P2605" s="9">
        <v>96950</v>
      </c>
      <c r="Q2605" s="1" t="s">
        <v>118</v>
      </c>
      <c r="S2605" s="1">
        <v>16704837126</v>
      </c>
      <c r="U2605" s="1">
        <v>813110</v>
      </c>
      <c r="V2605" s="1" t="s">
        <v>119</v>
      </c>
      <c r="X2605" s="1" t="s">
        <v>1010</v>
      </c>
      <c r="Y2605" s="1" t="s">
        <v>4004</v>
      </c>
      <c r="AA2605" s="1" t="s">
        <v>245</v>
      </c>
      <c r="AB2605" s="1" t="s">
        <v>4003</v>
      </c>
      <c r="AD2605" s="1" t="s">
        <v>116</v>
      </c>
      <c r="AE2605" s="1" t="s">
        <v>117</v>
      </c>
      <c r="AF2605" s="9">
        <v>96950</v>
      </c>
      <c r="AG2605" s="1" t="s">
        <v>118</v>
      </c>
      <c r="AI2605" s="1">
        <v>16704837126</v>
      </c>
      <c r="AK2605" s="1" t="s">
        <v>620</v>
      </c>
      <c r="BC2605" s="1" t="str">
        <f>"43-9061.00"</f>
        <v>43-9061.00</v>
      </c>
      <c r="BD2605" s="1" t="s">
        <v>375</v>
      </c>
      <c r="BE2605" s="1" t="s">
        <v>4005</v>
      </c>
      <c r="BF2605" s="1" t="s">
        <v>4006</v>
      </c>
      <c r="BG2605" s="1">
        <v>1</v>
      </c>
      <c r="BH2605" s="1">
        <v>1</v>
      </c>
      <c r="BI2605" s="2">
        <v>44471</v>
      </c>
      <c r="BJ2605" s="2">
        <v>44835</v>
      </c>
      <c r="BK2605" s="2">
        <v>44471</v>
      </c>
      <c r="BL2605" s="2">
        <v>44835</v>
      </c>
      <c r="BM2605" s="1">
        <v>35</v>
      </c>
      <c r="BN2605" s="1">
        <v>0</v>
      </c>
      <c r="BO2605" s="1">
        <v>7</v>
      </c>
      <c r="BP2605" s="1">
        <v>7</v>
      </c>
      <c r="BQ2605" s="1">
        <v>7</v>
      </c>
      <c r="BR2605" s="1">
        <v>7</v>
      </c>
      <c r="BS2605" s="1">
        <v>7</v>
      </c>
      <c r="BT2605" s="1">
        <v>0</v>
      </c>
      <c r="BU2605" s="1" t="str">
        <f>"9:00 AM"</f>
        <v>9:00 AM</v>
      </c>
      <c r="BV2605" s="1" t="str">
        <f>"5:00 PM"</f>
        <v>5:00 PM</v>
      </c>
      <c r="BW2605" s="1" t="s">
        <v>135</v>
      </c>
      <c r="BX2605" s="1">
        <v>0</v>
      </c>
      <c r="BY2605" s="1">
        <v>12</v>
      </c>
      <c r="BZ2605" s="1" t="s">
        <v>112</v>
      </c>
      <c r="CB2605" s="1" t="s">
        <v>22321</v>
      </c>
      <c r="CC2605" s="1" t="s">
        <v>4008</v>
      </c>
      <c r="CD2605" s="1" t="s">
        <v>4003</v>
      </c>
      <c r="CE2605" s="1" t="s">
        <v>116</v>
      </c>
      <c r="CF2605" s="1" t="s">
        <v>117</v>
      </c>
      <c r="CG2605" s="1">
        <v>96950</v>
      </c>
      <c r="CH2605" s="3">
        <v>11.05</v>
      </c>
      <c r="CI2605" s="3">
        <v>11.05</v>
      </c>
      <c r="CJ2605" s="3">
        <v>16.579999999999998</v>
      </c>
      <c r="CK2605" s="3">
        <v>16.579999999999998</v>
      </c>
      <c r="CL2605" s="1" t="s">
        <v>137</v>
      </c>
      <c r="CN2605" s="1" t="s">
        <v>139</v>
      </c>
      <c r="CP2605" s="1" t="s">
        <v>112</v>
      </c>
      <c r="CQ2605" s="1" t="s">
        <v>111</v>
      </c>
      <c r="CR2605" s="1" t="s">
        <v>112</v>
      </c>
      <c r="CS2605" s="1" t="s">
        <v>111</v>
      </c>
      <c r="CT2605" s="1" t="s">
        <v>138</v>
      </c>
      <c r="CU2605" s="1" t="s">
        <v>111</v>
      </c>
      <c r="CV2605" s="1" t="s">
        <v>138</v>
      </c>
      <c r="CW2605" s="1" t="s">
        <v>631</v>
      </c>
      <c r="CX2605" s="1">
        <v>16704837126</v>
      </c>
      <c r="CY2605" s="1" t="s">
        <v>620</v>
      </c>
      <c r="CZ2605" s="1" t="s">
        <v>138</v>
      </c>
      <c r="DA2605" s="1" t="s">
        <v>111</v>
      </c>
      <c r="DB2605" s="1" t="s">
        <v>112</v>
      </c>
    </row>
    <row r="2606" spans="1:111" ht="15.6" customHeight="1" x14ac:dyDescent="0.25">
      <c r="A2606" s="1" t="s">
        <v>22322</v>
      </c>
      <c r="B2606" s="1" t="s">
        <v>238</v>
      </c>
      <c r="C2606" s="2">
        <v>44337.118372453704</v>
      </c>
      <c r="D2606" s="2">
        <v>44386</v>
      </c>
      <c r="E2606" s="1" t="s">
        <v>110</v>
      </c>
      <c r="F2606" s="2">
        <v>44468.833333333336</v>
      </c>
      <c r="G2606" s="1" t="s">
        <v>111</v>
      </c>
      <c r="H2606" s="1" t="s">
        <v>112</v>
      </c>
      <c r="I2606" s="1" t="s">
        <v>112</v>
      </c>
      <c r="J2606" s="1" t="s">
        <v>2820</v>
      </c>
      <c r="K2606" s="1" t="s">
        <v>2821</v>
      </c>
      <c r="L2606" s="1" t="s">
        <v>2822</v>
      </c>
      <c r="M2606" s="1" t="s">
        <v>2823</v>
      </c>
      <c r="N2606" s="1" t="s">
        <v>167</v>
      </c>
      <c r="O2606" s="1" t="s">
        <v>117</v>
      </c>
      <c r="P2606" s="9">
        <v>96950</v>
      </c>
      <c r="Q2606" s="1" t="s">
        <v>118</v>
      </c>
      <c r="S2606" s="1">
        <v>16702353027</v>
      </c>
      <c r="U2606" s="1">
        <v>722310</v>
      </c>
      <c r="V2606" s="1" t="s">
        <v>119</v>
      </c>
      <c r="X2606" s="1" t="s">
        <v>2824</v>
      </c>
      <c r="Y2606" s="1" t="s">
        <v>2825</v>
      </c>
      <c r="Z2606" s="1" t="s">
        <v>2826</v>
      </c>
      <c r="AA2606" s="1" t="s">
        <v>171</v>
      </c>
      <c r="AB2606" s="1" t="s">
        <v>2827</v>
      </c>
      <c r="AC2606" s="1" t="s">
        <v>2828</v>
      </c>
      <c r="AD2606" s="1" t="s">
        <v>116</v>
      </c>
      <c r="AE2606" s="1" t="s">
        <v>117</v>
      </c>
      <c r="AF2606" s="9">
        <v>96950</v>
      </c>
      <c r="AG2606" s="1" t="s">
        <v>118</v>
      </c>
      <c r="AI2606" s="1">
        <v>16702353027</v>
      </c>
      <c r="AK2606" s="1" t="s">
        <v>2829</v>
      </c>
      <c r="BC2606" s="1" t="str">
        <f>"13-2011.01"</f>
        <v>13-2011.01</v>
      </c>
      <c r="BD2606" s="1" t="s">
        <v>932</v>
      </c>
      <c r="BE2606" s="1" t="s">
        <v>2830</v>
      </c>
      <c r="BF2606" s="1" t="s">
        <v>759</v>
      </c>
      <c r="BG2606" s="1">
        <v>1</v>
      </c>
      <c r="BH2606" s="1">
        <v>1</v>
      </c>
      <c r="BI2606" s="2">
        <v>44470</v>
      </c>
      <c r="BJ2606" s="2">
        <v>45565</v>
      </c>
      <c r="BK2606" s="2">
        <v>44470</v>
      </c>
      <c r="BL2606" s="2">
        <v>45565</v>
      </c>
      <c r="BM2606" s="1">
        <v>35</v>
      </c>
      <c r="BN2606" s="1">
        <v>0</v>
      </c>
      <c r="BO2606" s="1">
        <v>7</v>
      </c>
      <c r="BP2606" s="1">
        <v>7</v>
      </c>
      <c r="BQ2606" s="1">
        <v>7</v>
      </c>
      <c r="BR2606" s="1">
        <v>7</v>
      </c>
      <c r="BS2606" s="1">
        <v>7</v>
      </c>
      <c r="BT2606" s="1">
        <v>0</v>
      </c>
      <c r="BU2606" s="1" t="str">
        <f>"8:00 AM"</f>
        <v>8:00 AM</v>
      </c>
      <c r="BV2606" s="1" t="str">
        <f>"3:00 PM"</f>
        <v>3:00 PM</v>
      </c>
      <c r="BW2606" s="1" t="s">
        <v>193</v>
      </c>
      <c r="BX2606" s="1">
        <v>0</v>
      </c>
      <c r="BY2606" s="1">
        <v>48</v>
      </c>
      <c r="BZ2606" s="1" t="s">
        <v>112</v>
      </c>
      <c r="CB2606" s="4" t="s">
        <v>22323</v>
      </c>
      <c r="CC2606" s="1" t="s">
        <v>2822</v>
      </c>
      <c r="CD2606" s="1" t="s">
        <v>2823</v>
      </c>
      <c r="CE2606" s="1" t="s">
        <v>167</v>
      </c>
      <c r="CF2606" s="1" t="s">
        <v>117</v>
      </c>
      <c r="CG2606" s="1">
        <v>96950</v>
      </c>
      <c r="CH2606" s="3">
        <v>14.85</v>
      </c>
      <c r="CJ2606" s="3">
        <v>22.28</v>
      </c>
      <c r="CL2606" s="1" t="s">
        <v>137</v>
      </c>
      <c r="CM2606" s="1" t="s">
        <v>362</v>
      </c>
      <c r="CN2606" s="1" t="s">
        <v>139</v>
      </c>
      <c r="CP2606" s="1" t="s">
        <v>112</v>
      </c>
      <c r="CQ2606" s="1" t="s">
        <v>111</v>
      </c>
      <c r="CR2606" s="1" t="s">
        <v>112</v>
      </c>
      <c r="CS2606" s="1" t="s">
        <v>111</v>
      </c>
      <c r="CT2606" s="1" t="s">
        <v>138</v>
      </c>
      <c r="CU2606" s="1" t="s">
        <v>111</v>
      </c>
      <c r="CV2606" s="1" t="s">
        <v>138</v>
      </c>
      <c r="CW2606" s="1" t="s">
        <v>22324</v>
      </c>
      <c r="CX2606" s="1">
        <v>16702353027</v>
      </c>
      <c r="CY2606" s="1" t="s">
        <v>2829</v>
      </c>
      <c r="CZ2606" s="1" t="s">
        <v>138</v>
      </c>
      <c r="DA2606" s="1" t="s">
        <v>111</v>
      </c>
      <c r="DB2606" s="1" t="s">
        <v>112</v>
      </c>
    </row>
    <row r="2607" spans="1:111" ht="15.6" customHeight="1" x14ac:dyDescent="0.25">
      <c r="A2607" s="1" t="s">
        <v>22325</v>
      </c>
      <c r="B2607" s="1" t="s">
        <v>238</v>
      </c>
      <c r="C2607" s="2">
        <v>44326.056666319448</v>
      </c>
      <c r="D2607" s="2">
        <v>44357</v>
      </c>
      <c r="E2607" s="1" t="s">
        <v>180</v>
      </c>
      <c r="G2607" s="1" t="s">
        <v>112</v>
      </c>
      <c r="H2607" s="1" t="s">
        <v>112</v>
      </c>
      <c r="I2607" s="1" t="s">
        <v>112</v>
      </c>
      <c r="J2607" s="1" t="s">
        <v>999</v>
      </c>
      <c r="L2607" s="1" t="s">
        <v>634</v>
      </c>
      <c r="M2607" s="1" t="s">
        <v>2866</v>
      </c>
      <c r="N2607" s="1" t="s">
        <v>167</v>
      </c>
      <c r="O2607" s="1" t="s">
        <v>117</v>
      </c>
      <c r="P2607" s="9">
        <v>96950</v>
      </c>
      <c r="Q2607" s="1" t="s">
        <v>118</v>
      </c>
      <c r="S2607" s="1">
        <v>16702358722</v>
      </c>
      <c r="U2607" s="1">
        <v>561720</v>
      </c>
      <c r="V2607" s="1" t="s">
        <v>2479</v>
      </c>
      <c r="W2607" s="1" t="s">
        <v>111</v>
      </c>
      <c r="X2607" s="1" t="s">
        <v>636</v>
      </c>
      <c r="Y2607" s="1" t="s">
        <v>637</v>
      </c>
      <c r="AA2607" s="1" t="s">
        <v>639</v>
      </c>
      <c r="AB2607" s="1" t="s">
        <v>640</v>
      </c>
      <c r="AD2607" s="1" t="s">
        <v>738</v>
      </c>
      <c r="AE2607" s="1" t="s">
        <v>117</v>
      </c>
      <c r="AF2607" s="9">
        <v>96950</v>
      </c>
      <c r="AG2607" s="1" t="s">
        <v>118</v>
      </c>
      <c r="AI2607" s="1">
        <v>16709890917</v>
      </c>
      <c r="AK2607" s="1" t="s">
        <v>641</v>
      </c>
      <c r="BC2607" s="1" t="str">
        <f>"43-3031.00"</f>
        <v>43-3031.00</v>
      </c>
      <c r="BD2607" s="1" t="s">
        <v>389</v>
      </c>
      <c r="BE2607" s="1" t="s">
        <v>11307</v>
      </c>
      <c r="BF2607" s="1" t="s">
        <v>1279</v>
      </c>
      <c r="BG2607" s="1">
        <v>4</v>
      </c>
      <c r="BH2607" s="1">
        <v>4</v>
      </c>
      <c r="BI2607" s="2">
        <v>44409</v>
      </c>
      <c r="BJ2607" s="2">
        <v>44773</v>
      </c>
      <c r="BK2607" s="2">
        <v>44409</v>
      </c>
      <c r="BL2607" s="2">
        <v>44773</v>
      </c>
      <c r="BM2607" s="1">
        <v>35</v>
      </c>
      <c r="BN2607" s="1">
        <v>0</v>
      </c>
      <c r="BO2607" s="1">
        <v>7</v>
      </c>
      <c r="BP2607" s="1">
        <v>7</v>
      </c>
      <c r="BQ2607" s="1">
        <v>7</v>
      </c>
      <c r="BR2607" s="1">
        <v>7</v>
      </c>
      <c r="BS2607" s="1">
        <v>7</v>
      </c>
      <c r="BT2607" s="1">
        <v>0</v>
      </c>
      <c r="BU2607" s="1" t="str">
        <f>"9:00 AM"</f>
        <v>9:00 AM</v>
      </c>
      <c r="BV2607" s="1" t="str">
        <f>"5:00 PM"</f>
        <v>5:00 PM</v>
      </c>
      <c r="BW2607" s="1" t="s">
        <v>135</v>
      </c>
      <c r="BX2607" s="1">
        <v>0</v>
      </c>
      <c r="BY2607" s="1">
        <v>24</v>
      </c>
      <c r="BZ2607" s="1" t="s">
        <v>112</v>
      </c>
      <c r="CB2607" s="1" t="s">
        <v>22326</v>
      </c>
      <c r="CC2607" s="1" t="s">
        <v>3582</v>
      </c>
      <c r="CD2607" s="1" t="s">
        <v>2866</v>
      </c>
      <c r="CE2607" s="1" t="s">
        <v>167</v>
      </c>
      <c r="CF2607" s="1" t="s">
        <v>117</v>
      </c>
      <c r="CG2607" s="1">
        <v>96950</v>
      </c>
      <c r="CH2607" s="3">
        <v>9.49</v>
      </c>
      <c r="CI2607" s="3">
        <v>9.49</v>
      </c>
      <c r="CJ2607" s="3">
        <v>14.24</v>
      </c>
      <c r="CK2607" s="3">
        <v>14.24</v>
      </c>
      <c r="CL2607" s="1" t="s">
        <v>137</v>
      </c>
      <c r="CN2607" s="1" t="s">
        <v>139</v>
      </c>
      <c r="CP2607" s="1" t="s">
        <v>111</v>
      </c>
      <c r="CQ2607" s="1" t="s">
        <v>111</v>
      </c>
      <c r="CR2607" s="1" t="s">
        <v>111</v>
      </c>
      <c r="CS2607" s="1" t="s">
        <v>111</v>
      </c>
      <c r="CT2607" s="1" t="s">
        <v>111</v>
      </c>
      <c r="CU2607" s="1" t="s">
        <v>111</v>
      </c>
      <c r="CV2607" s="1" t="s">
        <v>111</v>
      </c>
      <c r="CW2607" s="1" t="s">
        <v>1004</v>
      </c>
      <c r="CX2607" s="1">
        <v>16709890917</v>
      </c>
      <c r="CY2607" s="1" t="s">
        <v>641</v>
      </c>
      <c r="CZ2607" s="1" t="s">
        <v>645</v>
      </c>
      <c r="DA2607" s="1" t="s">
        <v>111</v>
      </c>
      <c r="DB2607" s="1" t="s">
        <v>111</v>
      </c>
    </row>
    <row r="2608" spans="1:111" ht="15.6" customHeight="1" x14ac:dyDescent="0.25">
      <c r="A2608" s="1" t="s">
        <v>22327</v>
      </c>
      <c r="B2608" s="1" t="s">
        <v>238</v>
      </c>
      <c r="C2608" s="2">
        <v>44344.887831250002</v>
      </c>
      <c r="D2608" s="2">
        <v>44386</v>
      </c>
      <c r="E2608" s="1" t="s">
        <v>110</v>
      </c>
      <c r="F2608" s="2">
        <v>44468.833333333336</v>
      </c>
      <c r="G2608" s="1" t="s">
        <v>111</v>
      </c>
      <c r="H2608" s="1" t="s">
        <v>112</v>
      </c>
      <c r="I2608" s="1" t="s">
        <v>112</v>
      </c>
      <c r="J2608" s="1" t="s">
        <v>9851</v>
      </c>
      <c r="K2608" s="1" t="s">
        <v>22328</v>
      </c>
      <c r="L2608" s="1" t="s">
        <v>9853</v>
      </c>
      <c r="M2608" s="1" t="s">
        <v>2805</v>
      </c>
      <c r="N2608" s="1" t="s">
        <v>116</v>
      </c>
      <c r="O2608" s="1" t="s">
        <v>117</v>
      </c>
      <c r="P2608" s="9">
        <v>96950</v>
      </c>
      <c r="Q2608" s="1" t="s">
        <v>118</v>
      </c>
      <c r="S2608" s="1">
        <v>16702346854</v>
      </c>
      <c r="U2608" s="1">
        <v>722320</v>
      </c>
      <c r="V2608" s="1" t="s">
        <v>119</v>
      </c>
      <c r="X2608" s="1" t="s">
        <v>3244</v>
      </c>
      <c r="Y2608" s="1" t="s">
        <v>9854</v>
      </c>
      <c r="Z2608" s="1" t="s">
        <v>9855</v>
      </c>
      <c r="AA2608" s="1" t="s">
        <v>3284</v>
      </c>
      <c r="AB2608" s="1" t="s">
        <v>9853</v>
      </c>
      <c r="AD2608" s="1" t="s">
        <v>167</v>
      </c>
      <c r="AE2608" s="1" t="s">
        <v>117</v>
      </c>
      <c r="AF2608" s="9">
        <v>96950</v>
      </c>
      <c r="AG2608" s="1" t="s">
        <v>118</v>
      </c>
      <c r="AI2608" s="1">
        <v>16702346854</v>
      </c>
      <c r="AK2608" s="1" t="s">
        <v>9856</v>
      </c>
      <c r="BC2608" s="1" t="str">
        <f>"35-2014.00"</f>
        <v>35-2014.00</v>
      </c>
      <c r="BD2608" s="1" t="s">
        <v>152</v>
      </c>
      <c r="BE2608" s="1" t="s">
        <v>15548</v>
      </c>
      <c r="BF2608" s="1" t="s">
        <v>154</v>
      </c>
      <c r="BG2608" s="1">
        <v>5</v>
      </c>
      <c r="BH2608" s="1">
        <v>5</v>
      </c>
      <c r="BI2608" s="2">
        <v>44470</v>
      </c>
      <c r="BJ2608" s="2">
        <v>45565</v>
      </c>
      <c r="BK2608" s="2">
        <v>44470</v>
      </c>
      <c r="BL2608" s="2">
        <v>45565</v>
      </c>
      <c r="BM2608" s="1">
        <v>40</v>
      </c>
      <c r="BN2608" s="1">
        <v>0</v>
      </c>
      <c r="BO2608" s="1">
        <v>8</v>
      </c>
      <c r="BP2608" s="1">
        <v>8</v>
      </c>
      <c r="BQ2608" s="1">
        <v>8</v>
      </c>
      <c r="BR2608" s="1">
        <v>8</v>
      </c>
      <c r="BS2608" s="1">
        <v>8</v>
      </c>
      <c r="BT2608" s="1">
        <v>0</v>
      </c>
      <c r="BU2608" s="1" t="str">
        <f>"3:00 AM"</f>
        <v>3:00 AM</v>
      </c>
      <c r="BV2608" s="1" t="str">
        <f>"7:00 PM"</f>
        <v>7:00 PM</v>
      </c>
      <c r="BW2608" s="1" t="s">
        <v>135</v>
      </c>
      <c r="BX2608" s="1">
        <v>0</v>
      </c>
      <c r="BY2608" s="1">
        <v>12</v>
      </c>
      <c r="BZ2608" s="1" t="s">
        <v>112</v>
      </c>
      <c r="CB2608" s="1" t="s">
        <v>9858</v>
      </c>
      <c r="CC2608" s="1" t="s">
        <v>15549</v>
      </c>
      <c r="CD2608" s="1" t="s">
        <v>9853</v>
      </c>
      <c r="CE2608" s="1" t="s">
        <v>116</v>
      </c>
      <c r="CF2608" s="1" t="s">
        <v>117</v>
      </c>
      <c r="CG2608" s="1">
        <v>96950</v>
      </c>
      <c r="CH2608" s="3">
        <v>8.68</v>
      </c>
      <c r="CI2608" s="3">
        <v>8.68</v>
      </c>
      <c r="CJ2608" s="3">
        <v>13.02</v>
      </c>
      <c r="CK2608" s="3">
        <v>13.02</v>
      </c>
      <c r="CL2608" s="1" t="s">
        <v>137</v>
      </c>
      <c r="CM2608" s="1" t="s">
        <v>362</v>
      </c>
      <c r="CN2608" s="1" t="s">
        <v>139</v>
      </c>
      <c r="CP2608" s="1" t="s">
        <v>112</v>
      </c>
      <c r="CQ2608" s="1" t="s">
        <v>111</v>
      </c>
      <c r="CR2608" s="1" t="s">
        <v>112</v>
      </c>
      <c r="CS2608" s="1" t="s">
        <v>111</v>
      </c>
      <c r="CT2608" s="1" t="s">
        <v>138</v>
      </c>
      <c r="CU2608" s="1" t="s">
        <v>111</v>
      </c>
      <c r="CV2608" s="1" t="s">
        <v>138</v>
      </c>
      <c r="CW2608" s="1" t="s">
        <v>3288</v>
      </c>
      <c r="CX2608" s="1">
        <v>16702346854</v>
      </c>
      <c r="CY2608" s="1" t="s">
        <v>9856</v>
      </c>
      <c r="CZ2608" s="1" t="s">
        <v>138</v>
      </c>
      <c r="DA2608" s="1" t="s">
        <v>111</v>
      </c>
      <c r="DB2608" s="1" t="s">
        <v>112</v>
      </c>
    </row>
    <row r="2609" spans="1:111" ht="15.6" customHeight="1" x14ac:dyDescent="0.25">
      <c r="A2609" s="1" t="s">
        <v>22329</v>
      </c>
      <c r="B2609" s="1" t="s">
        <v>238</v>
      </c>
      <c r="C2609" s="2">
        <v>44333.809755092596</v>
      </c>
      <c r="D2609" s="2">
        <v>44369</v>
      </c>
      <c r="E2609" s="1" t="s">
        <v>110</v>
      </c>
      <c r="F2609" s="2">
        <v>44468.833333333336</v>
      </c>
      <c r="G2609" s="1" t="s">
        <v>112</v>
      </c>
      <c r="H2609" s="1" t="s">
        <v>112</v>
      </c>
      <c r="I2609" s="1" t="s">
        <v>112</v>
      </c>
      <c r="J2609" s="1" t="s">
        <v>11153</v>
      </c>
      <c r="L2609" s="1" t="s">
        <v>3929</v>
      </c>
      <c r="M2609" s="1" t="s">
        <v>11154</v>
      </c>
      <c r="N2609" s="1" t="s">
        <v>116</v>
      </c>
      <c r="O2609" s="1" t="s">
        <v>117</v>
      </c>
      <c r="P2609" s="9">
        <v>96950</v>
      </c>
      <c r="Q2609" s="1" t="s">
        <v>118</v>
      </c>
      <c r="S2609" s="1">
        <v>16702871188</v>
      </c>
      <c r="U2609" s="1">
        <v>81219</v>
      </c>
      <c r="V2609" s="1" t="s">
        <v>119</v>
      </c>
      <c r="X2609" s="1" t="s">
        <v>11155</v>
      </c>
      <c r="Y2609" s="1" t="s">
        <v>11156</v>
      </c>
      <c r="AA2609" s="1" t="s">
        <v>245</v>
      </c>
      <c r="AB2609" s="1" t="s">
        <v>3929</v>
      </c>
      <c r="AC2609" s="1" t="s">
        <v>11154</v>
      </c>
      <c r="AD2609" s="1" t="s">
        <v>116</v>
      </c>
      <c r="AE2609" s="1" t="s">
        <v>117</v>
      </c>
      <c r="AF2609" s="9">
        <v>96950</v>
      </c>
      <c r="AG2609" s="1" t="s">
        <v>118</v>
      </c>
      <c r="AI2609" s="1">
        <v>16702871188</v>
      </c>
      <c r="AK2609" s="1" t="s">
        <v>11157</v>
      </c>
      <c r="BC2609" s="1" t="str">
        <f>"31-9011.00"</f>
        <v>31-9011.00</v>
      </c>
      <c r="BD2609" s="1" t="s">
        <v>947</v>
      </c>
      <c r="BE2609" s="1" t="s">
        <v>11158</v>
      </c>
      <c r="BF2609" s="1" t="s">
        <v>11159</v>
      </c>
      <c r="BG2609" s="1">
        <v>5</v>
      </c>
      <c r="BH2609" s="1">
        <v>5</v>
      </c>
      <c r="BI2609" s="2">
        <v>44470</v>
      </c>
      <c r="BJ2609" s="2">
        <v>44834</v>
      </c>
      <c r="BK2609" s="2">
        <v>44470</v>
      </c>
      <c r="BL2609" s="2">
        <v>44834</v>
      </c>
      <c r="BM2609" s="1">
        <v>40</v>
      </c>
      <c r="BN2609" s="1">
        <v>0</v>
      </c>
      <c r="BO2609" s="1">
        <v>8</v>
      </c>
      <c r="BP2609" s="1">
        <v>8</v>
      </c>
      <c r="BQ2609" s="1">
        <v>8</v>
      </c>
      <c r="BR2609" s="1">
        <v>8</v>
      </c>
      <c r="BS2609" s="1">
        <v>8</v>
      </c>
      <c r="BT2609" s="1">
        <v>0</v>
      </c>
      <c r="BU2609" s="1" t="str">
        <f>"8:00 AM"</f>
        <v>8:00 AM</v>
      </c>
      <c r="BV2609" s="1" t="str">
        <f t="shared" ref="BV2609:BV2614" si="67">"5:00 PM"</f>
        <v>5:00 PM</v>
      </c>
      <c r="BW2609" s="1" t="s">
        <v>230</v>
      </c>
      <c r="BX2609" s="1">
        <v>0</v>
      </c>
      <c r="BY2609" s="1">
        <v>12</v>
      </c>
      <c r="BZ2609" s="1" t="s">
        <v>112</v>
      </c>
      <c r="CB2609" s="4" t="s">
        <v>22330</v>
      </c>
      <c r="CC2609" s="1" t="s">
        <v>3929</v>
      </c>
      <c r="CD2609" s="1" t="s">
        <v>11161</v>
      </c>
      <c r="CE2609" s="1" t="s">
        <v>116</v>
      </c>
      <c r="CF2609" s="1" t="s">
        <v>117</v>
      </c>
      <c r="CG2609" s="1">
        <v>96950</v>
      </c>
      <c r="CH2609" s="3">
        <v>10.6</v>
      </c>
      <c r="CI2609" s="3">
        <v>10.6</v>
      </c>
      <c r="CJ2609" s="3">
        <v>15.9</v>
      </c>
      <c r="CK2609" s="3">
        <v>15.9</v>
      </c>
      <c r="CL2609" s="1" t="s">
        <v>137</v>
      </c>
      <c r="CM2609" s="1" t="s">
        <v>138</v>
      </c>
      <c r="CN2609" s="1" t="s">
        <v>139</v>
      </c>
      <c r="CP2609" s="1" t="s">
        <v>112</v>
      </c>
      <c r="CQ2609" s="1" t="s">
        <v>111</v>
      </c>
      <c r="CR2609" s="1" t="s">
        <v>112</v>
      </c>
      <c r="CS2609" s="1" t="s">
        <v>111</v>
      </c>
      <c r="CT2609" s="1" t="s">
        <v>138</v>
      </c>
      <c r="CU2609" s="1" t="s">
        <v>111</v>
      </c>
      <c r="CV2609" s="1" t="s">
        <v>138</v>
      </c>
      <c r="CW2609" s="1" t="s">
        <v>300</v>
      </c>
      <c r="CX2609" s="1">
        <v>16702871188</v>
      </c>
      <c r="CY2609" s="1" t="s">
        <v>11157</v>
      </c>
      <c r="CZ2609" s="1" t="s">
        <v>138</v>
      </c>
      <c r="DA2609" s="1" t="s">
        <v>111</v>
      </c>
      <c r="DB2609" s="1" t="s">
        <v>112</v>
      </c>
    </row>
    <row r="2610" spans="1:111" ht="15.6" customHeight="1" x14ac:dyDescent="0.25">
      <c r="A2610" s="1" t="s">
        <v>22331</v>
      </c>
      <c r="B2610" s="1" t="s">
        <v>238</v>
      </c>
      <c r="C2610" s="2">
        <v>44356.034968981483</v>
      </c>
      <c r="D2610" s="2">
        <v>44389</v>
      </c>
      <c r="E2610" s="1" t="s">
        <v>180</v>
      </c>
      <c r="G2610" s="1" t="s">
        <v>112</v>
      </c>
      <c r="H2610" s="1" t="s">
        <v>112</v>
      </c>
      <c r="I2610" s="1" t="s">
        <v>112</v>
      </c>
      <c r="J2610" s="1" t="s">
        <v>5416</v>
      </c>
      <c r="K2610" s="1" t="s">
        <v>5417</v>
      </c>
      <c r="L2610" s="1" t="s">
        <v>3281</v>
      </c>
      <c r="M2610" s="1" t="s">
        <v>5418</v>
      </c>
      <c r="N2610" s="1" t="s">
        <v>116</v>
      </c>
      <c r="O2610" s="1" t="s">
        <v>117</v>
      </c>
      <c r="P2610" s="9">
        <v>96950</v>
      </c>
      <c r="Q2610" s="1" t="s">
        <v>118</v>
      </c>
      <c r="R2610" s="1" t="s">
        <v>117</v>
      </c>
      <c r="S2610" s="1">
        <v>16702880373</v>
      </c>
      <c r="U2610" s="1">
        <v>532111</v>
      </c>
      <c r="V2610" s="1" t="s">
        <v>119</v>
      </c>
      <c r="X2610" s="1" t="s">
        <v>5419</v>
      </c>
      <c r="Y2610" s="1" t="s">
        <v>5420</v>
      </c>
      <c r="Z2610" s="1" t="s">
        <v>5421</v>
      </c>
      <c r="AA2610" s="1" t="s">
        <v>245</v>
      </c>
      <c r="AB2610" s="1" t="s">
        <v>3281</v>
      </c>
      <c r="AC2610" s="1" t="s">
        <v>5418</v>
      </c>
      <c r="AD2610" s="1" t="s">
        <v>116</v>
      </c>
      <c r="AE2610" s="1" t="s">
        <v>117</v>
      </c>
      <c r="AF2610" s="9">
        <v>96950</v>
      </c>
      <c r="AG2610" s="1" t="s">
        <v>118</v>
      </c>
      <c r="AH2610" s="1" t="s">
        <v>117</v>
      </c>
      <c r="AI2610" s="1">
        <v>16702880373</v>
      </c>
      <c r="AK2610" s="1" t="s">
        <v>5423</v>
      </c>
      <c r="BC2610" s="1" t="str">
        <f>"49-3023.01"</f>
        <v>49-3023.01</v>
      </c>
      <c r="BD2610" s="1" t="s">
        <v>608</v>
      </c>
      <c r="BE2610" s="1" t="s">
        <v>22332</v>
      </c>
      <c r="BF2610" s="1" t="s">
        <v>15643</v>
      </c>
      <c r="BG2610" s="1">
        <v>3</v>
      </c>
      <c r="BH2610" s="1">
        <v>3</v>
      </c>
      <c r="BI2610" s="2">
        <v>44470</v>
      </c>
      <c r="BJ2610" s="2">
        <v>44834</v>
      </c>
      <c r="BK2610" s="2">
        <v>44470</v>
      </c>
      <c r="BL2610" s="2">
        <v>44834</v>
      </c>
      <c r="BM2610" s="1">
        <v>35</v>
      </c>
      <c r="BN2610" s="1">
        <v>0</v>
      </c>
      <c r="BO2610" s="1">
        <v>7</v>
      </c>
      <c r="BP2610" s="1">
        <v>7</v>
      </c>
      <c r="BQ2610" s="1">
        <v>7</v>
      </c>
      <c r="BR2610" s="1">
        <v>7</v>
      </c>
      <c r="BS2610" s="1">
        <v>7</v>
      </c>
      <c r="BT2610" s="1">
        <v>0</v>
      </c>
      <c r="BU2610" s="1" t="str">
        <f>"9:00 AM"</f>
        <v>9:00 AM</v>
      </c>
      <c r="BV2610" s="1" t="str">
        <f t="shared" si="67"/>
        <v>5:00 PM</v>
      </c>
      <c r="BW2610" s="1" t="s">
        <v>135</v>
      </c>
      <c r="BX2610" s="1">
        <v>0</v>
      </c>
      <c r="BY2610" s="1">
        <v>12</v>
      </c>
      <c r="BZ2610" s="1" t="s">
        <v>112</v>
      </c>
      <c r="CB2610" s="1" t="s">
        <v>22333</v>
      </c>
      <c r="CC2610" s="1" t="s">
        <v>3281</v>
      </c>
      <c r="CD2610" s="1" t="s">
        <v>5418</v>
      </c>
      <c r="CE2610" s="1" t="s">
        <v>116</v>
      </c>
      <c r="CF2610" s="1" t="s">
        <v>117</v>
      </c>
      <c r="CG2610" s="1">
        <v>96950</v>
      </c>
      <c r="CH2610" s="3">
        <v>8.75</v>
      </c>
      <c r="CI2610" s="3">
        <v>8.75</v>
      </c>
      <c r="CJ2610" s="3">
        <v>13.13</v>
      </c>
      <c r="CK2610" s="3">
        <v>13.13</v>
      </c>
      <c r="CL2610" s="1" t="s">
        <v>137</v>
      </c>
      <c r="CM2610" s="1" t="s">
        <v>362</v>
      </c>
      <c r="CN2610" s="1" t="s">
        <v>139</v>
      </c>
      <c r="CP2610" s="1" t="s">
        <v>112</v>
      </c>
      <c r="CQ2610" s="1" t="s">
        <v>111</v>
      </c>
      <c r="CR2610" s="1" t="s">
        <v>112</v>
      </c>
      <c r="CS2610" s="1" t="s">
        <v>111</v>
      </c>
      <c r="CT2610" s="1" t="s">
        <v>138</v>
      </c>
      <c r="CU2610" s="1" t="s">
        <v>111</v>
      </c>
      <c r="CV2610" s="1" t="s">
        <v>138</v>
      </c>
      <c r="CW2610" s="1" t="s">
        <v>138</v>
      </c>
      <c r="CX2610" s="1">
        <v>16702880373</v>
      </c>
      <c r="CY2610" s="1" t="s">
        <v>5423</v>
      </c>
      <c r="CZ2610" s="1" t="s">
        <v>138</v>
      </c>
      <c r="DA2610" s="1" t="s">
        <v>111</v>
      </c>
      <c r="DB2610" s="1" t="s">
        <v>112</v>
      </c>
      <c r="DC2610" s="1" t="s">
        <v>5419</v>
      </c>
      <c r="DD2610" s="1" t="s">
        <v>5420</v>
      </c>
      <c r="DE2610" s="1" t="s">
        <v>402</v>
      </c>
      <c r="DF2610" s="1" t="s">
        <v>5416</v>
      </c>
      <c r="DG2610" s="1" t="s">
        <v>5423</v>
      </c>
    </row>
    <row r="2611" spans="1:111" ht="15.6" customHeight="1" x14ac:dyDescent="0.25">
      <c r="A2611" s="1" t="s">
        <v>22334</v>
      </c>
      <c r="B2611" s="1" t="s">
        <v>238</v>
      </c>
      <c r="C2611" s="2">
        <v>44295.981994097223</v>
      </c>
      <c r="D2611" s="2">
        <v>44334</v>
      </c>
      <c r="E2611" s="1" t="s">
        <v>110</v>
      </c>
      <c r="F2611" s="2">
        <v>44469.833333333336</v>
      </c>
      <c r="G2611" s="1" t="s">
        <v>111</v>
      </c>
      <c r="H2611" s="1" t="s">
        <v>112</v>
      </c>
      <c r="I2611" s="1" t="s">
        <v>112</v>
      </c>
      <c r="J2611" s="1" t="s">
        <v>12539</v>
      </c>
      <c r="L2611" s="1" t="s">
        <v>12540</v>
      </c>
      <c r="M2611" s="1" t="s">
        <v>1009</v>
      </c>
      <c r="N2611" s="1" t="s">
        <v>116</v>
      </c>
      <c r="O2611" s="1" t="s">
        <v>117</v>
      </c>
      <c r="P2611" s="9">
        <v>96950</v>
      </c>
      <c r="Q2611" s="1" t="s">
        <v>118</v>
      </c>
      <c r="S2611" s="1">
        <v>16702355457</v>
      </c>
      <c r="U2611" s="1">
        <v>81119</v>
      </c>
      <c r="V2611" s="1" t="s">
        <v>119</v>
      </c>
      <c r="X2611" s="1" t="s">
        <v>12541</v>
      </c>
      <c r="Y2611" s="1" t="s">
        <v>12542</v>
      </c>
      <c r="Z2611" s="1" t="s">
        <v>1319</v>
      </c>
      <c r="AA2611" s="1" t="s">
        <v>759</v>
      </c>
      <c r="AB2611" s="1" t="s">
        <v>12540</v>
      </c>
      <c r="AC2611" s="1" t="s">
        <v>1009</v>
      </c>
      <c r="AD2611" s="1" t="s">
        <v>116</v>
      </c>
      <c r="AE2611" s="1" t="s">
        <v>117</v>
      </c>
      <c r="AF2611" s="9">
        <v>96950</v>
      </c>
      <c r="AG2611" s="1" t="s">
        <v>118</v>
      </c>
      <c r="AI2611" s="1">
        <v>16702355457</v>
      </c>
      <c r="AK2611" s="1" t="s">
        <v>12543</v>
      </c>
      <c r="BC2611" s="1" t="str">
        <f>"49-3023.02"</f>
        <v>49-3023.02</v>
      </c>
      <c r="BD2611" s="1" t="s">
        <v>1394</v>
      </c>
      <c r="BE2611" s="1" t="s">
        <v>22335</v>
      </c>
      <c r="BF2611" s="1" t="s">
        <v>22336</v>
      </c>
      <c r="BG2611" s="1">
        <v>1</v>
      </c>
      <c r="BH2611" s="1">
        <v>1</v>
      </c>
      <c r="BI2611" s="2">
        <v>44471</v>
      </c>
      <c r="BJ2611" s="2">
        <v>45566</v>
      </c>
      <c r="BK2611" s="2">
        <v>44471</v>
      </c>
      <c r="BL2611" s="2">
        <v>45566</v>
      </c>
      <c r="BM2611" s="1">
        <v>40</v>
      </c>
      <c r="BN2611" s="1">
        <v>0</v>
      </c>
      <c r="BO2611" s="1">
        <v>8</v>
      </c>
      <c r="BP2611" s="1">
        <v>8</v>
      </c>
      <c r="BQ2611" s="1">
        <v>8</v>
      </c>
      <c r="BR2611" s="1">
        <v>8</v>
      </c>
      <c r="BS2611" s="1">
        <v>8</v>
      </c>
      <c r="BT2611" s="1">
        <v>0</v>
      </c>
      <c r="BU2611" s="1" t="str">
        <f>"8:00 AM"</f>
        <v>8:00 AM</v>
      </c>
      <c r="BV2611" s="1" t="str">
        <f t="shared" si="67"/>
        <v>5:00 PM</v>
      </c>
      <c r="BW2611" s="1" t="s">
        <v>135</v>
      </c>
      <c r="BX2611" s="1">
        <v>0</v>
      </c>
      <c r="BY2611" s="1">
        <v>24</v>
      </c>
      <c r="BZ2611" s="1" t="s">
        <v>112</v>
      </c>
      <c r="CA2611" s="1">
        <v>0</v>
      </c>
      <c r="CB2611" s="1" t="s">
        <v>22337</v>
      </c>
      <c r="CC2611" s="1" t="s">
        <v>12547</v>
      </c>
      <c r="CE2611" s="1" t="s">
        <v>116</v>
      </c>
      <c r="CF2611" s="1" t="s">
        <v>117</v>
      </c>
      <c r="CG2611" s="1">
        <v>96950</v>
      </c>
      <c r="CH2611" s="3">
        <v>8.75</v>
      </c>
      <c r="CI2611" s="3">
        <v>8.75</v>
      </c>
      <c r="CJ2611" s="3">
        <v>13.13</v>
      </c>
      <c r="CK2611" s="3">
        <v>13.13</v>
      </c>
      <c r="CL2611" s="1" t="s">
        <v>137</v>
      </c>
      <c r="CM2611" s="1" t="s">
        <v>138</v>
      </c>
      <c r="CN2611" s="1" t="s">
        <v>139</v>
      </c>
      <c r="CP2611" s="1" t="s">
        <v>112</v>
      </c>
      <c r="CQ2611" s="1" t="s">
        <v>111</v>
      </c>
      <c r="CR2611" s="1" t="s">
        <v>112</v>
      </c>
      <c r="CS2611" s="1" t="s">
        <v>111</v>
      </c>
      <c r="CT2611" s="1" t="s">
        <v>138</v>
      </c>
      <c r="CU2611" s="1" t="s">
        <v>111</v>
      </c>
      <c r="CV2611" s="1" t="s">
        <v>138</v>
      </c>
      <c r="CW2611" s="1" t="s">
        <v>138</v>
      </c>
      <c r="CX2611" s="1">
        <v>16702355457</v>
      </c>
      <c r="CY2611" s="1" t="s">
        <v>12543</v>
      </c>
      <c r="CZ2611" s="1" t="s">
        <v>138</v>
      </c>
      <c r="DA2611" s="1" t="s">
        <v>111</v>
      </c>
      <c r="DB2611" s="1" t="s">
        <v>112</v>
      </c>
    </row>
    <row r="2612" spans="1:111" ht="15.6" customHeight="1" x14ac:dyDescent="0.25">
      <c r="A2612" s="1" t="s">
        <v>22338</v>
      </c>
      <c r="B2612" s="1" t="s">
        <v>238</v>
      </c>
      <c r="C2612" s="2">
        <v>44352.334724421293</v>
      </c>
      <c r="D2612" s="2">
        <v>44392</v>
      </c>
      <c r="E2612" s="1" t="s">
        <v>180</v>
      </c>
      <c r="G2612" s="1" t="s">
        <v>112</v>
      </c>
      <c r="H2612" s="1" t="s">
        <v>112</v>
      </c>
      <c r="I2612" s="1" t="s">
        <v>112</v>
      </c>
      <c r="J2612" s="1" t="s">
        <v>2577</v>
      </c>
      <c r="K2612" s="1" t="s">
        <v>2578</v>
      </c>
      <c r="L2612" s="1" t="s">
        <v>2579</v>
      </c>
      <c r="M2612" s="1" t="s">
        <v>1130</v>
      </c>
      <c r="N2612" s="1" t="s">
        <v>116</v>
      </c>
      <c r="O2612" s="1" t="s">
        <v>117</v>
      </c>
      <c r="P2612" s="9">
        <v>96950</v>
      </c>
      <c r="Q2612" s="1" t="s">
        <v>118</v>
      </c>
      <c r="R2612" s="1" t="s">
        <v>117</v>
      </c>
      <c r="S2612" s="1">
        <v>16709898771</v>
      </c>
      <c r="U2612" s="1">
        <v>81121</v>
      </c>
      <c r="V2612" s="1" t="s">
        <v>119</v>
      </c>
      <c r="X2612" s="1" t="s">
        <v>3354</v>
      </c>
      <c r="Y2612" s="1" t="s">
        <v>3355</v>
      </c>
      <c r="Z2612" s="1" t="s">
        <v>2019</v>
      </c>
      <c r="AA2612" s="1" t="s">
        <v>357</v>
      </c>
      <c r="AB2612" s="1" t="s">
        <v>2579</v>
      </c>
      <c r="AC2612" s="1" t="s">
        <v>1130</v>
      </c>
      <c r="AD2612" s="1" t="s">
        <v>116</v>
      </c>
      <c r="AE2612" s="1" t="s">
        <v>117</v>
      </c>
      <c r="AF2612" s="9">
        <v>96950</v>
      </c>
      <c r="AG2612" s="1" t="s">
        <v>118</v>
      </c>
      <c r="AH2612" s="1" t="s">
        <v>117</v>
      </c>
      <c r="AI2612" s="1">
        <v>16709898771</v>
      </c>
      <c r="AK2612" s="1" t="s">
        <v>2581</v>
      </c>
      <c r="BC2612" s="1" t="str">
        <f>"49-9071.00"</f>
        <v>49-9071.00</v>
      </c>
      <c r="BD2612" s="1" t="s">
        <v>214</v>
      </c>
      <c r="BE2612" s="1" t="s">
        <v>18608</v>
      </c>
      <c r="BF2612" s="1" t="s">
        <v>212</v>
      </c>
      <c r="BG2612" s="1">
        <v>15</v>
      </c>
      <c r="BH2612" s="1">
        <v>15</v>
      </c>
      <c r="BI2612" s="2">
        <v>44470</v>
      </c>
      <c r="BJ2612" s="2">
        <v>44834</v>
      </c>
      <c r="BK2612" s="2">
        <v>44470</v>
      </c>
      <c r="BL2612" s="2">
        <v>44834</v>
      </c>
      <c r="BM2612" s="1">
        <v>40</v>
      </c>
      <c r="BN2612" s="1">
        <v>0</v>
      </c>
      <c r="BO2612" s="1">
        <v>8</v>
      </c>
      <c r="BP2612" s="1">
        <v>8</v>
      </c>
      <c r="BQ2612" s="1">
        <v>8</v>
      </c>
      <c r="BR2612" s="1">
        <v>8</v>
      </c>
      <c r="BS2612" s="1">
        <v>8</v>
      </c>
      <c r="BT2612" s="1">
        <v>0</v>
      </c>
      <c r="BU2612" s="1" t="str">
        <f>"8:00 AM"</f>
        <v>8:00 AM</v>
      </c>
      <c r="BV2612" s="1" t="str">
        <f t="shared" si="67"/>
        <v>5:00 PM</v>
      </c>
      <c r="BW2612" s="1" t="s">
        <v>135</v>
      </c>
      <c r="BX2612" s="1">
        <v>0</v>
      </c>
      <c r="BY2612" s="1">
        <v>12</v>
      </c>
      <c r="BZ2612" s="1" t="s">
        <v>112</v>
      </c>
      <c r="CB2612" s="1" t="s">
        <v>7050</v>
      </c>
      <c r="CC2612" s="1" t="s">
        <v>397</v>
      </c>
      <c r="CD2612" s="1" t="s">
        <v>1130</v>
      </c>
      <c r="CE2612" s="1" t="s">
        <v>116</v>
      </c>
      <c r="CF2612" s="1" t="s">
        <v>117</v>
      </c>
      <c r="CG2612" s="1">
        <v>96950</v>
      </c>
      <c r="CH2612" s="3">
        <v>8.7100000000000009</v>
      </c>
      <c r="CI2612" s="3">
        <v>9</v>
      </c>
      <c r="CJ2612" s="3">
        <v>13.06</v>
      </c>
      <c r="CK2612" s="3">
        <v>13.5</v>
      </c>
      <c r="CL2612" s="1" t="s">
        <v>137</v>
      </c>
      <c r="CM2612" s="1" t="s">
        <v>138</v>
      </c>
      <c r="CN2612" s="1" t="s">
        <v>218</v>
      </c>
      <c r="CP2612" s="1" t="s">
        <v>112</v>
      </c>
      <c r="CQ2612" s="1" t="s">
        <v>111</v>
      </c>
      <c r="CR2612" s="1" t="s">
        <v>111</v>
      </c>
      <c r="CS2612" s="1" t="s">
        <v>111</v>
      </c>
      <c r="CT2612" s="1" t="s">
        <v>138</v>
      </c>
      <c r="CU2612" s="1" t="s">
        <v>111</v>
      </c>
      <c r="CV2612" s="1" t="s">
        <v>138</v>
      </c>
      <c r="CW2612" s="1" t="s">
        <v>1324</v>
      </c>
      <c r="CX2612" s="1">
        <v>16709898771</v>
      </c>
      <c r="CY2612" s="1" t="s">
        <v>2581</v>
      </c>
      <c r="CZ2612" s="1" t="s">
        <v>138</v>
      </c>
      <c r="DA2612" s="1" t="s">
        <v>111</v>
      </c>
      <c r="DB2612" s="1" t="s">
        <v>112</v>
      </c>
    </row>
    <row r="2613" spans="1:111" ht="15.6" customHeight="1" x14ac:dyDescent="0.25">
      <c r="A2613" s="1" t="s">
        <v>22339</v>
      </c>
      <c r="B2613" s="1" t="s">
        <v>238</v>
      </c>
      <c r="C2613" s="2">
        <v>44371.693218402776</v>
      </c>
      <c r="D2613" s="2">
        <v>44414</v>
      </c>
      <c r="E2613" s="1" t="s">
        <v>180</v>
      </c>
      <c r="G2613" s="1" t="s">
        <v>112</v>
      </c>
      <c r="H2613" s="1" t="s">
        <v>112</v>
      </c>
      <c r="I2613" s="1" t="s">
        <v>112</v>
      </c>
      <c r="J2613" s="1" t="s">
        <v>9188</v>
      </c>
      <c r="K2613" s="1" t="s">
        <v>9189</v>
      </c>
      <c r="L2613" s="1" t="s">
        <v>760</v>
      </c>
      <c r="M2613" s="1" t="s">
        <v>9190</v>
      </c>
      <c r="N2613" s="1" t="s">
        <v>116</v>
      </c>
      <c r="O2613" s="1" t="s">
        <v>117</v>
      </c>
      <c r="P2613" s="9">
        <v>96950</v>
      </c>
      <c r="Q2613" s="1" t="s">
        <v>118</v>
      </c>
      <c r="S2613" s="1">
        <v>16704836371</v>
      </c>
      <c r="U2613" s="1">
        <v>722515</v>
      </c>
      <c r="V2613" s="1" t="s">
        <v>119</v>
      </c>
      <c r="X2613" s="1" t="s">
        <v>2076</v>
      </c>
      <c r="Y2613" s="1" t="s">
        <v>9191</v>
      </c>
      <c r="Z2613" s="1" t="s">
        <v>9192</v>
      </c>
      <c r="AA2613" s="1" t="s">
        <v>245</v>
      </c>
      <c r="AB2613" s="1" t="s">
        <v>760</v>
      </c>
      <c r="AC2613" s="1" t="s">
        <v>9190</v>
      </c>
      <c r="AD2613" s="1" t="s">
        <v>116</v>
      </c>
      <c r="AE2613" s="1" t="s">
        <v>117</v>
      </c>
      <c r="AF2613" s="9">
        <v>96950</v>
      </c>
      <c r="AG2613" s="1" t="s">
        <v>118</v>
      </c>
      <c r="AI2613" s="1">
        <v>16704836371</v>
      </c>
      <c r="AK2613" s="1" t="s">
        <v>9193</v>
      </c>
      <c r="BC2613" s="1" t="str">
        <f>"35-2014.00"</f>
        <v>35-2014.00</v>
      </c>
      <c r="BD2613" s="1" t="s">
        <v>152</v>
      </c>
      <c r="BE2613" s="1" t="s">
        <v>16052</v>
      </c>
      <c r="BF2613" s="1" t="s">
        <v>229</v>
      </c>
      <c r="BG2613" s="1">
        <v>2</v>
      </c>
      <c r="BH2613" s="1">
        <v>2</v>
      </c>
      <c r="BI2613" s="2">
        <v>44470</v>
      </c>
      <c r="BJ2613" s="2">
        <v>44834</v>
      </c>
      <c r="BK2613" s="2">
        <v>44470</v>
      </c>
      <c r="BL2613" s="2">
        <v>44834</v>
      </c>
      <c r="BM2613" s="1">
        <v>35</v>
      </c>
      <c r="BN2613" s="1">
        <v>0</v>
      </c>
      <c r="BO2613" s="1">
        <v>7</v>
      </c>
      <c r="BP2613" s="1">
        <v>7</v>
      </c>
      <c r="BQ2613" s="1">
        <v>7</v>
      </c>
      <c r="BR2613" s="1">
        <v>7</v>
      </c>
      <c r="BS2613" s="1">
        <v>7</v>
      </c>
      <c r="BT2613" s="1">
        <v>0</v>
      </c>
      <c r="BU2613" s="1" t="str">
        <f>"9:00 AM"</f>
        <v>9:00 AM</v>
      </c>
      <c r="BV2613" s="1" t="str">
        <f t="shared" si="67"/>
        <v>5:00 PM</v>
      </c>
      <c r="BW2613" s="1" t="s">
        <v>230</v>
      </c>
      <c r="BX2613" s="1">
        <v>0</v>
      </c>
      <c r="BY2613" s="1">
        <v>12</v>
      </c>
      <c r="BZ2613" s="1" t="s">
        <v>112</v>
      </c>
      <c r="CB2613" s="1" t="s">
        <v>230</v>
      </c>
      <c r="CC2613" s="1" t="s">
        <v>754</v>
      </c>
      <c r="CD2613" s="1" t="s">
        <v>9190</v>
      </c>
      <c r="CE2613" s="1" t="s">
        <v>116</v>
      </c>
      <c r="CF2613" s="1" t="s">
        <v>117</v>
      </c>
      <c r="CG2613" s="1">
        <v>96950</v>
      </c>
      <c r="CH2613" s="3">
        <v>8.68</v>
      </c>
      <c r="CI2613" s="3">
        <v>8.68</v>
      </c>
      <c r="CJ2613" s="3">
        <v>13.02</v>
      </c>
      <c r="CK2613" s="3">
        <v>13.02</v>
      </c>
      <c r="CL2613" s="1" t="s">
        <v>137</v>
      </c>
      <c r="CN2613" s="1" t="s">
        <v>139</v>
      </c>
      <c r="CP2613" s="1" t="s">
        <v>112</v>
      </c>
      <c r="CQ2613" s="1" t="s">
        <v>111</v>
      </c>
      <c r="CR2613" s="1" t="s">
        <v>111</v>
      </c>
      <c r="CS2613" s="1" t="s">
        <v>111</v>
      </c>
      <c r="CT2613" s="1" t="s">
        <v>111</v>
      </c>
      <c r="CU2613" s="1" t="s">
        <v>111</v>
      </c>
      <c r="CV2613" s="1" t="s">
        <v>111</v>
      </c>
      <c r="CW2613" s="1" t="s">
        <v>1004</v>
      </c>
      <c r="CX2613" s="1">
        <v>16704836371</v>
      </c>
      <c r="CY2613" s="1" t="s">
        <v>9193</v>
      </c>
      <c r="CZ2613" s="1" t="s">
        <v>138</v>
      </c>
      <c r="DA2613" s="1" t="s">
        <v>111</v>
      </c>
      <c r="DB2613" s="1" t="s">
        <v>112</v>
      </c>
    </row>
    <row r="2614" spans="1:111" ht="15.6" customHeight="1" x14ac:dyDescent="0.25">
      <c r="A2614" s="1" t="s">
        <v>22344</v>
      </c>
      <c r="B2614" s="1" t="s">
        <v>238</v>
      </c>
      <c r="C2614" s="2">
        <v>44384.952941550924</v>
      </c>
      <c r="D2614" s="2">
        <v>44426</v>
      </c>
      <c r="E2614" s="1" t="s">
        <v>180</v>
      </c>
      <c r="G2614" s="1" t="s">
        <v>112</v>
      </c>
      <c r="H2614" s="1" t="s">
        <v>112</v>
      </c>
      <c r="I2614" s="1" t="s">
        <v>112</v>
      </c>
      <c r="J2614" s="1" t="s">
        <v>2032</v>
      </c>
      <c r="K2614" s="1" t="s">
        <v>2032</v>
      </c>
      <c r="L2614" s="1" t="s">
        <v>2033</v>
      </c>
      <c r="N2614" s="1" t="s">
        <v>167</v>
      </c>
      <c r="O2614" s="1" t="s">
        <v>117</v>
      </c>
      <c r="P2614" s="9">
        <v>96950</v>
      </c>
      <c r="Q2614" s="1" t="s">
        <v>118</v>
      </c>
      <c r="S2614" s="1">
        <v>16703221558</v>
      </c>
      <c r="U2614" s="1">
        <v>53241</v>
      </c>
      <c r="V2614" s="1" t="s">
        <v>119</v>
      </c>
      <c r="X2614" s="1" t="s">
        <v>2034</v>
      </c>
      <c r="Y2614" s="1" t="s">
        <v>2035</v>
      </c>
      <c r="AA2614" s="1" t="s">
        <v>171</v>
      </c>
      <c r="AB2614" s="1" t="s">
        <v>2033</v>
      </c>
      <c r="AD2614" s="1" t="s">
        <v>167</v>
      </c>
      <c r="AE2614" s="1" t="s">
        <v>117</v>
      </c>
      <c r="AF2614" s="9">
        <v>96950</v>
      </c>
      <c r="AG2614" s="1" t="s">
        <v>118</v>
      </c>
      <c r="AH2614" s="1" t="s">
        <v>167</v>
      </c>
      <c r="AI2614" s="1">
        <v>16703221558</v>
      </c>
      <c r="AK2614" s="1" t="s">
        <v>2036</v>
      </c>
      <c r="BC2614" s="1" t="str">
        <f>"49-3023.01"</f>
        <v>49-3023.01</v>
      </c>
      <c r="BD2614" s="1" t="s">
        <v>608</v>
      </c>
      <c r="BE2614" s="1" t="s">
        <v>10344</v>
      </c>
      <c r="BF2614" s="1" t="s">
        <v>10345</v>
      </c>
      <c r="BG2614" s="1">
        <v>4</v>
      </c>
      <c r="BH2614" s="1">
        <v>4</v>
      </c>
      <c r="BI2614" s="2">
        <v>44470</v>
      </c>
      <c r="BJ2614" s="2">
        <v>44834</v>
      </c>
      <c r="BK2614" s="2">
        <v>44470</v>
      </c>
      <c r="BL2614" s="2">
        <v>44834</v>
      </c>
      <c r="BM2614" s="1">
        <v>40</v>
      </c>
      <c r="BN2614" s="1">
        <v>0</v>
      </c>
      <c r="BO2614" s="1">
        <v>8</v>
      </c>
      <c r="BP2614" s="1">
        <v>8</v>
      </c>
      <c r="BQ2614" s="1">
        <v>8</v>
      </c>
      <c r="BR2614" s="1">
        <v>8</v>
      </c>
      <c r="BS2614" s="1">
        <v>8</v>
      </c>
      <c r="BT2614" s="1">
        <v>0</v>
      </c>
      <c r="BU2614" s="1" t="str">
        <f>"8:00 AM"</f>
        <v>8:00 AM</v>
      </c>
      <c r="BV2614" s="1" t="str">
        <f t="shared" si="67"/>
        <v>5:00 PM</v>
      </c>
      <c r="BW2614" s="1" t="s">
        <v>230</v>
      </c>
      <c r="BX2614" s="1">
        <v>0</v>
      </c>
      <c r="BY2614" s="1">
        <v>12</v>
      </c>
      <c r="BZ2614" s="1" t="s">
        <v>112</v>
      </c>
      <c r="CB2614" s="1" t="s">
        <v>10346</v>
      </c>
      <c r="CC2614" s="1" t="s">
        <v>5128</v>
      </c>
      <c r="CD2614" s="1" t="s">
        <v>5129</v>
      </c>
      <c r="CE2614" s="1" t="s">
        <v>167</v>
      </c>
      <c r="CF2614" s="1" t="s">
        <v>117</v>
      </c>
      <c r="CG2614" s="1">
        <v>96950</v>
      </c>
      <c r="CH2614" s="3">
        <v>8.75</v>
      </c>
      <c r="CI2614" s="3">
        <v>8.75</v>
      </c>
      <c r="CJ2614" s="3">
        <v>13.12</v>
      </c>
      <c r="CK2614" s="3">
        <v>13.12</v>
      </c>
      <c r="CL2614" s="1" t="s">
        <v>137</v>
      </c>
      <c r="CM2614" s="1" t="s">
        <v>138</v>
      </c>
      <c r="CN2614" s="1" t="s">
        <v>139</v>
      </c>
      <c r="CP2614" s="1" t="s">
        <v>112</v>
      </c>
      <c r="CQ2614" s="1" t="s">
        <v>111</v>
      </c>
      <c r="CR2614" s="1" t="s">
        <v>112</v>
      </c>
      <c r="CS2614" s="1" t="s">
        <v>112</v>
      </c>
      <c r="CT2614" s="1" t="s">
        <v>138</v>
      </c>
      <c r="CU2614" s="1" t="s">
        <v>111</v>
      </c>
      <c r="CV2614" s="1" t="s">
        <v>138</v>
      </c>
      <c r="CW2614" s="1" t="s">
        <v>10485</v>
      </c>
      <c r="CX2614" s="1">
        <v>16703221558</v>
      </c>
      <c r="CY2614" s="1" t="s">
        <v>2036</v>
      </c>
      <c r="CZ2614" s="1" t="s">
        <v>138</v>
      </c>
      <c r="DA2614" s="1" t="s">
        <v>111</v>
      </c>
      <c r="DB2614" s="1" t="s">
        <v>112</v>
      </c>
    </row>
    <row r="2615" spans="1:111" ht="15.6" customHeight="1" x14ac:dyDescent="0.25">
      <c r="A2615" s="1" t="s">
        <v>22350</v>
      </c>
      <c r="B2615" s="1" t="s">
        <v>238</v>
      </c>
      <c r="C2615" s="2">
        <v>44342.006047222225</v>
      </c>
      <c r="D2615" s="2">
        <v>44379</v>
      </c>
      <c r="E2615" s="1" t="s">
        <v>110</v>
      </c>
      <c r="F2615" s="2">
        <v>44468.833333333336</v>
      </c>
      <c r="G2615" s="1" t="s">
        <v>112</v>
      </c>
      <c r="H2615" s="1" t="s">
        <v>112</v>
      </c>
      <c r="I2615" s="1" t="s">
        <v>112</v>
      </c>
      <c r="J2615" s="1" t="s">
        <v>22351</v>
      </c>
      <c r="L2615" s="1" t="s">
        <v>22352</v>
      </c>
      <c r="M2615" s="1" t="s">
        <v>22353</v>
      </c>
      <c r="N2615" s="1" t="s">
        <v>116</v>
      </c>
      <c r="O2615" s="1" t="s">
        <v>117</v>
      </c>
      <c r="P2615" s="9">
        <v>96950</v>
      </c>
      <c r="Q2615" s="1" t="s">
        <v>118</v>
      </c>
      <c r="S2615" s="1">
        <v>16707832418</v>
      </c>
      <c r="U2615" s="1">
        <v>531110</v>
      </c>
      <c r="V2615" s="1" t="s">
        <v>119</v>
      </c>
      <c r="X2615" s="1" t="s">
        <v>22354</v>
      </c>
      <c r="Y2615" s="1" t="s">
        <v>22355</v>
      </c>
      <c r="Z2615" s="1" t="s">
        <v>22356</v>
      </c>
      <c r="AA2615" s="1" t="s">
        <v>461</v>
      </c>
      <c r="AB2615" s="1" t="s">
        <v>22352</v>
      </c>
      <c r="AC2615" s="1" t="s">
        <v>22353</v>
      </c>
      <c r="AD2615" s="1" t="s">
        <v>116</v>
      </c>
      <c r="AE2615" s="1" t="s">
        <v>117</v>
      </c>
      <c r="AF2615" s="9">
        <v>96950</v>
      </c>
      <c r="AG2615" s="1" t="s">
        <v>118</v>
      </c>
      <c r="AI2615" s="1">
        <v>16707832418</v>
      </c>
      <c r="AK2615" s="1" t="s">
        <v>22357</v>
      </c>
      <c r="BC2615" s="1" t="str">
        <f>"37-2011.00"</f>
        <v>37-2011.00</v>
      </c>
      <c r="BD2615" s="1" t="s">
        <v>676</v>
      </c>
      <c r="BE2615" s="1" t="s">
        <v>22358</v>
      </c>
      <c r="BF2615" s="1" t="s">
        <v>22359</v>
      </c>
      <c r="BG2615" s="1">
        <v>1</v>
      </c>
      <c r="BH2615" s="1">
        <v>1</v>
      </c>
      <c r="BI2615" s="2">
        <v>44470</v>
      </c>
      <c r="BJ2615" s="2">
        <v>44834</v>
      </c>
      <c r="BK2615" s="2">
        <v>44470</v>
      </c>
      <c r="BL2615" s="2">
        <v>44834</v>
      </c>
      <c r="BM2615" s="1">
        <v>35</v>
      </c>
      <c r="BN2615" s="1">
        <v>0</v>
      </c>
      <c r="BO2615" s="1">
        <v>7</v>
      </c>
      <c r="BP2615" s="1">
        <v>7</v>
      </c>
      <c r="BQ2615" s="1">
        <v>7</v>
      </c>
      <c r="BR2615" s="1">
        <v>7</v>
      </c>
      <c r="BS2615" s="1">
        <v>7</v>
      </c>
      <c r="BT2615" s="1">
        <v>0</v>
      </c>
      <c r="BU2615" s="1" t="str">
        <f>"8:00 AM"</f>
        <v>8:00 AM</v>
      </c>
      <c r="BV2615" s="1" t="str">
        <f>"4:00 PM"</f>
        <v>4:00 PM</v>
      </c>
      <c r="BW2615" s="1" t="s">
        <v>135</v>
      </c>
      <c r="BX2615" s="1">
        <v>0</v>
      </c>
      <c r="BY2615" s="1">
        <v>12</v>
      </c>
      <c r="BZ2615" s="1" t="s">
        <v>112</v>
      </c>
      <c r="CB2615" s="1" t="s">
        <v>22360</v>
      </c>
      <c r="CC2615" s="1" t="s">
        <v>22361</v>
      </c>
      <c r="CD2615" s="1" t="s">
        <v>4377</v>
      </c>
      <c r="CE2615" s="1" t="s">
        <v>116</v>
      </c>
      <c r="CF2615" s="1" t="s">
        <v>117</v>
      </c>
      <c r="CG2615" s="1">
        <v>96950</v>
      </c>
      <c r="CH2615" s="3">
        <v>8.0500000000000007</v>
      </c>
      <c r="CI2615" s="3">
        <v>8.0500000000000007</v>
      </c>
      <c r="CJ2615" s="3">
        <v>0</v>
      </c>
      <c r="CK2615" s="3">
        <v>0</v>
      </c>
      <c r="CL2615" s="1" t="s">
        <v>137</v>
      </c>
      <c r="CM2615" s="1" t="s">
        <v>168</v>
      </c>
      <c r="CN2615" s="1" t="s">
        <v>139</v>
      </c>
      <c r="CP2615" s="1" t="s">
        <v>112</v>
      </c>
      <c r="CQ2615" s="1" t="s">
        <v>111</v>
      </c>
      <c r="CR2615" s="1" t="s">
        <v>112</v>
      </c>
      <c r="CS2615" s="1" t="s">
        <v>112</v>
      </c>
      <c r="CT2615" s="1" t="s">
        <v>138</v>
      </c>
      <c r="CU2615" s="1" t="s">
        <v>111</v>
      </c>
      <c r="CV2615" s="1" t="s">
        <v>138</v>
      </c>
      <c r="CW2615" s="1" t="s">
        <v>168</v>
      </c>
      <c r="CX2615" s="1">
        <v>16707832418</v>
      </c>
      <c r="CY2615" s="1" t="s">
        <v>22362</v>
      </c>
      <c r="CZ2615" s="1" t="s">
        <v>138</v>
      </c>
      <c r="DA2615" s="1" t="s">
        <v>111</v>
      </c>
      <c r="DB2615" s="1" t="s">
        <v>112</v>
      </c>
    </row>
    <row r="2616" spans="1:111" ht="15.6" customHeight="1" x14ac:dyDescent="0.25">
      <c r="A2616" s="1" t="s">
        <v>22363</v>
      </c>
      <c r="B2616" s="1" t="s">
        <v>238</v>
      </c>
      <c r="C2616" s="2">
        <v>44350.792969212962</v>
      </c>
      <c r="D2616" s="2">
        <v>44383</v>
      </c>
      <c r="E2616" s="1" t="s">
        <v>180</v>
      </c>
      <c r="G2616" s="1" t="s">
        <v>112</v>
      </c>
      <c r="H2616" s="1" t="s">
        <v>112</v>
      </c>
      <c r="I2616" s="1" t="s">
        <v>112</v>
      </c>
      <c r="J2616" s="1" t="s">
        <v>4299</v>
      </c>
      <c r="K2616" s="1" t="s">
        <v>4300</v>
      </c>
      <c r="L2616" s="1" t="s">
        <v>4570</v>
      </c>
      <c r="N2616" s="1" t="s">
        <v>847</v>
      </c>
      <c r="O2616" s="1" t="s">
        <v>117</v>
      </c>
      <c r="P2616" s="9">
        <v>96951</v>
      </c>
      <c r="Q2616" s="1" t="s">
        <v>118</v>
      </c>
      <c r="S2616" s="1">
        <v>16705320065</v>
      </c>
      <c r="U2616" s="1">
        <v>81231</v>
      </c>
      <c r="V2616" s="1" t="s">
        <v>119</v>
      </c>
      <c r="X2616" s="1" t="s">
        <v>4312</v>
      </c>
      <c r="Y2616" s="1" t="s">
        <v>4313</v>
      </c>
      <c r="Z2616" s="1" t="s">
        <v>3080</v>
      </c>
      <c r="AA2616" s="1" t="s">
        <v>2483</v>
      </c>
      <c r="AB2616" s="1" t="s">
        <v>22364</v>
      </c>
      <c r="AD2616" s="1" t="s">
        <v>847</v>
      </c>
      <c r="AE2616" s="1" t="s">
        <v>117</v>
      </c>
      <c r="AF2616" s="9">
        <v>96951</v>
      </c>
      <c r="AG2616" s="1" t="s">
        <v>118</v>
      </c>
      <c r="AI2616" s="1">
        <v>16705320065</v>
      </c>
      <c r="AK2616" s="1" t="s">
        <v>4305</v>
      </c>
      <c r="BC2616" s="1" t="str">
        <f>"51-6011.00"</f>
        <v>51-6011.00</v>
      </c>
      <c r="BD2616" s="1" t="s">
        <v>4261</v>
      </c>
      <c r="BE2616" s="1" t="s">
        <v>22365</v>
      </c>
      <c r="BF2616" s="1" t="s">
        <v>22366</v>
      </c>
      <c r="BG2616" s="1">
        <v>2</v>
      </c>
      <c r="BH2616" s="1">
        <v>2</v>
      </c>
      <c r="BI2616" s="2">
        <v>44470</v>
      </c>
      <c r="BJ2616" s="2">
        <v>44834</v>
      </c>
      <c r="BK2616" s="2">
        <v>44470</v>
      </c>
      <c r="BL2616" s="2">
        <v>44834</v>
      </c>
      <c r="BM2616" s="1">
        <v>35</v>
      </c>
      <c r="BN2616" s="1">
        <v>0</v>
      </c>
      <c r="BO2616" s="1">
        <v>7</v>
      </c>
      <c r="BP2616" s="1">
        <v>7</v>
      </c>
      <c r="BQ2616" s="1">
        <v>7</v>
      </c>
      <c r="BR2616" s="1">
        <v>7</v>
      </c>
      <c r="BS2616" s="1">
        <v>7</v>
      </c>
      <c r="BT2616" s="1">
        <v>0</v>
      </c>
      <c r="BU2616" s="1" t="str">
        <f>"8:00 AM"</f>
        <v>8:00 AM</v>
      </c>
      <c r="BV2616" s="1" t="str">
        <f>"4:00 PM"</f>
        <v>4:00 PM</v>
      </c>
      <c r="BW2616" s="1" t="s">
        <v>135</v>
      </c>
      <c r="BX2616" s="1">
        <v>0</v>
      </c>
      <c r="BY2616" s="1">
        <v>0</v>
      </c>
      <c r="BZ2616" s="1" t="s">
        <v>112</v>
      </c>
      <c r="CA2616" s="1">
        <v>0</v>
      </c>
      <c r="CB2616" s="1" t="s">
        <v>22367</v>
      </c>
      <c r="CC2616" s="1" t="s">
        <v>22368</v>
      </c>
      <c r="CE2616" s="1" t="s">
        <v>847</v>
      </c>
      <c r="CF2616" s="1" t="s">
        <v>117</v>
      </c>
      <c r="CG2616" s="1">
        <v>96951</v>
      </c>
      <c r="CH2616" s="3">
        <v>7.69</v>
      </c>
      <c r="CI2616" s="3">
        <v>7.69</v>
      </c>
      <c r="CJ2616" s="3">
        <v>11.53</v>
      </c>
      <c r="CK2616" s="3">
        <v>11.53</v>
      </c>
      <c r="CL2616" s="1" t="s">
        <v>137</v>
      </c>
      <c r="CM2616" s="1" t="s">
        <v>230</v>
      </c>
      <c r="CN2616" s="1" t="s">
        <v>139</v>
      </c>
      <c r="CP2616" s="1" t="s">
        <v>112</v>
      </c>
      <c r="CQ2616" s="1" t="s">
        <v>111</v>
      </c>
      <c r="CR2616" s="1" t="s">
        <v>112</v>
      </c>
      <c r="CS2616" s="1" t="s">
        <v>111</v>
      </c>
      <c r="CT2616" s="1" t="s">
        <v>138</v>
      </c>
      <c r="CU2616" s="1" t="s">
        <v>111</v>
      </c>
      <c r="CV2616" s="1" t="s">
        <v>138</v>
      </c>
      <c r="CW2616" s="1" t="s">
        <v>19476</v>
      </c>
      <c r="CX2616" s="1">
        <v>16705320065</v>
      </c>
      <c r="CY2616" s="1" t="s">
        <v>4311</v>
      </c>
      <c r="CZ2616" s="1" t="s">
        <v>138</v>
      </c>
      <c r="DA2616" s="1" t="s">
        <v>111</v>
      </c>
      <c r="DB2616" s="1" t="s">
        <v>112</v>
      </c>
      <c r="DC2616" s="1" t="s">
        <v>4312</v>
      </c>
      <c r="DD2616" s="1" t="s">
        <v>4313</v>
      </c>
      <c r="DE2616" s="1" t="s">
        <v>1236</v>
      </c>
      <c r="DF2616" s="1" t="s">
        <v>4299</v>
      </c>
      <c r="DG2616" s="1" t="s">
        <v>4311</v>
      </c>
    </row>
    <row r="2617" spans="1:111" ht="15.6" customHeight="1" x14ac:dyDescent="0.25">
      <c r="A2617" s="1" t="s">
        <v>22369</v>
      </c>
      <c r="B2617" s="1" t="s">
        <v>238</v>
      </c>
      <c r="C2617" s="2">
        <v>44333.309077662037</v>
      </c>
      <c r="D2617" s="2">
        <v>44376</v>
      </c>
      <c r="E2617" s="1" t="s">
        <v>110</v>
      </c>
      <c r="F2617" s="2">
        <v>44468.833333333336</v>
      </c>
      <c r="G2617" s="1" t="s">
        <v>112</v>
      </c>
      <c r="H2617" s="1" t="s">
        <v>112</v>
      </c>
      <c r="I2617" s="1" t="s">
        <v>112</v>
      </c>
      <c r="J2617" s="1" t="s">
        <v>1978</v>
      </c>
      <c r="K2617" s="1" t="s">
        <v>1979</v>
      </c>
      <c r="L2617" s="1" t="s">
        <v>941</v>
      </c>
      <c r="M2617" s="1" t="s">
        <v>942</v>
      </c>
      <c r="N2617" s="1" t="s">
        <v>116</v>
      </c>
      <c r="O2617" s="1" t="s">
        <v>117</v>
      </c>
      <c r="P2617" s="9">
        <v>96950</v>
      </c>
      <c r="Q2617" s="1" t="s">
        <v>118</v>
      </c>
      <c r="S2617" s="1">
        <v>16702352883</v>
      </c>
      <c r="U2617" s="1">
        <v>561320</v>
      </c>
      <c r="V2617" s="1" t="s">
        <v>119</v>
      </c>
      <c r="X2617" s="1" t="s">
        <v>943</v>
      </c>
      <c r="Y2617" s="1" t="s">
        <v>944</v>
      </c>
      <c r="Z2617" s="1" t="s">
        <v>945</v>
      </c>
      <c r="AA2617" s="1" t="s">
        <v>373</v>
      </c>
      <c r="AB2617" s="1" t="s">
        <v>941</v>
      </c>
      <c r="AC2617" s="1" t="s">
        <v>942</v>
      </c>
      <c r="AD2617" s="1" t="s">
        <v>116</v>
      </c>
      <c r="AE2617" s="1" t="s">
        <v>117</v>
      </c>
      <c r="AF2617" s="9">
        <v>96950</v>
      </c>
      <c r="AG2617" s="1" t="s">
        <v>118</v>
      </c>
      <c r="AI2617" s="1">
        <v>16702352883</v>
      </c>
      <c r="AK2617" s="1" t="s">
        <v>530</v>
      </c>
      <c r="BC2617" s="1" t="str">
        <f>"51-3011.00"</f>
        <v>51-3011.00</v>
      </c>
      <c r="BD2617" s="1" t="s">
        <v>1079</v>
      </c>
      <c r="BE2617" s="1" t="s">
        <v>4021</v>
      </c>
      <c r="BF2617" s="1" t="s">
        <v>4022</v>
      </c>
      <c r="BG2617" s="1">
        <v>3</v>
      </c>
      <c r="BH2617" s="1">
        <v>3</v>
      </c>
      <c r="BI2617" s="2">
        <v>44470</v>
      </c>
      <c r="BJ2617" s="2">
        <v>44834</v>
      </c>
      <c r="BK2617" s="2">
        <v>44470</v>
      </c>
      <c r="BL2617" s="2">
        <v>44834</v>
      </c>
      <c r="BM2617" s="1">
        <v>35</v>
      </c>
      <c r="BN2617" s="1">
        <v>7</v>
      </c>
      <c r="BO2617" s="1">
        <v>7</v>
      </c>
      <c r="BP2617" s="1">
        <v>0</v>
      </c>
      <c r="BQ2617" s="1">
        <v>7</v>
      </c>
      <c r="BR2617" s="1">
        <v>0</v>
      </c>
      <c r="BS2617" s="1">
        <v>7</v>
      </c>
      <c r="BT2617" s="1">
        <v>7</v>
      </c>
      <c r="BU2617" s="1" t="str">
        <f>"9:00 PM"</f>
        <v>9:00 PM</v>
      </c>
      <c r="BV2617" s="1" t="str">
        <f>"4:00 PM"</f>
        <v>4:00 PM</v>
      </c>
      <c r="BW2617" s="1" t="s">
        <v>135</v>
      </c>
      <c r="BX2617" s="1">
        <v>6</v>
      </c>
      <c r="BY2617" s="1">
        <v>12</v>
      </c>
      <c r="BZ2617" s="1" t="s">
        <v>112</v>
      </c>
      <c r="CB2617" s="4" t="s">
        <v>22370</v>
      </c>
      <c r="CC2617" s="1" t="s">
        <v>941</v>
      </c>
      <c r="CD2617" s="1" t="s">
        <v>942</v>
      </c>
      <c r="CE2617" s="1" t="s">
        <v>116</v>
      </c>
      <c r="CF2617" s="1" t="s">
        <v>117</v>
      </c>
      <c r="CG2617" s="1">
        <v>96950</v>
      </c>
      <c r="CH2617" s="3">
        <v>7.9</v>
      </c>
      <c r="CI2617" s="3">
        <v>8.5</v>
      </c>
      <c r="CJ2617" s="3">
        <v>11.85</v>
      </c>
      <c r="CK2617" s="3">
        <v>12.75</v>
      </c>
      <c r="CL2617" s="1" t="s">
        <v>137</v>
      </c>
      <c r="CM2617" s="1" t="s">
        <v>138</v>
      </c>
      <c r="CN2617" s="1" t="s">
        <v>139</v>
      </c>
      <c r="CP2617" s="1" t="s">
        <v>112</v>
      </c>
      <c r="CQ2617" s="1" t="s">
        <v>111</v>
      </c>
      <c r="CR2617" s="1" t="s">
        <v>112</v>
      </c>
      <c r="CS2617" s="1" t="s">
        <v>111</v>
      </c>
      <c r="CT2617" s="1" t="s">
        <v>111</v>
      </c>
      <c r="CU2617" s="1" t="s">
        <v>111</v>
      </c>
      <c r="CV2617" s="1" t="s">
        <v>138</v>
      </c>
      <c r="CW2617" s="1" t="s">
        <v>138</v>
      </c>
      <c r="CX2617" s="1">
        <v>16702352883</v>
      </c>
      <c r="CY2617" s="1" t="s">
        <v>530</v>
      </c>
      <c r="CZ2617" s="1" t="s">
        <v>138</v>
      </c>
      <c r="DA2617" s="1" t="s">
        <v>111</v>
      </c>
      <c r="DB2617" s="1" t="s">
        <v>112</v>
      </c>
    </row>
    <row r="2618" spans="1:111" ht="15.6" customHeight="1" x14ac:dyDescent="0.25">
      <c r="A2618" s="1" t="s">
        <v>22371</v>
      </c>
      <c r="B2618" s="1" t="s">
        <v>238</v>
      </c>
      <c r="C2618" s="2">
        <v>44326.802725578702</v>
      </c>
      <c r="D2618" s="2">
        <v>44362</v>
      </c>
      <c r="E2618" s="1" t="s">
        <v>110</v>
      </c>
      <c r="F2618" s="2">
        <v>44468.833333333336</v>
      </c>
      <c r="G2618" s="1" t="s">
        <v>112</v>
      </c>
      <c r="H2618" s="1" t="s">
        <v>112</v>
      </c>
      <c r="I2618" s="1" t="s">
        <v>112</v>
      </c>
      <c r="J2618" s="1" t="s">
        <v>3168</v>
      </c>
      <c r="K2618" s="1" t="s">
        <v>3169</v>
      </c>
      <c r="L2618" s="1" t="s">
        <v>3170</v>
      </c>
      <c r="N2618" s="1" t="s">
        <v>116</v>
      </c>
      <c r="O2618" s="1" t="s">
        <v>117</v>
      </c>
      <c r="P2618" s="9">
        <v>96950</v>
      </c>
      <c r="Q2618" s="1" t="s">
        <v>118</v>
      </c>
      <c r="S2618" s="1">
        <v>16705881009</v>
      </c>
      <c r="U2618" s="1">
        <v>56132</v>
      </c>
      <c r="V2618" s="1" t="s">
        <v>119</v>
      </c>
      <c r="X2618" s="1" t="s">
        <v>1317</v>
      </c>
      <c r="Y2618" s="1" t="s">
        <v>3171</v>
      </c>
      <c r="AA2618" s="1" t="s">
        <v>1028</v>
      </c>
      <c r="AB2618" s="1" t="s">
        <v>3170</v>
      </c>
      <c r="AD2618" s="1" t="s">
        <v>116</v>
      </c>
      <c r="AE2618" s="1" t="s">
        <v>117</v>
      </c>
      <c r="AF2618" s="9">
        <v>96950</v>
      </c>
      <c r="AG2618" s="1" t="s">
        <v>118</v>
      </c>
      <c r="AI2618" s="1">
        <v>16705881009</v>
      </c>
      <c r="AK2618" s="1" t="s">
        <v>3173</v>
      </c>
      <c r="BC2618" s="1" t="str">
        <f>"49-9071.00"</f>
        <v>49-9071.00</v>
      </c>
      <c r="BD2618" s="1" t="s">
        <v>214</v>
      </c>
      <c r="BE2618" s="1" t="s">
        <v>10421</v>
      </c>
      <c r="BF2618" s="1" t="s">
        <v>2311</v>
      </c>
      <c r="BG2618" s="1">
        <v>1</v>
      </c>
      <c r="BH2618" s="1">
        <v>1</v>
      </c>
      <c r="BI2618" s="2">
        <v>44470</v>
      </c>
      <c r="BJ2618" s="2">
        <v>44834</v>
      </c>
      <c r="BK2618" s="2">
        <v>44470</v>
      </c>
      <c r="BL2618" s="2">
        <v>44834</v>
      </c>
      <c r="BM2618" s="1">
        <v>35</v>
      </c>
      <c r="BN2618" s="1">
        <v>0</v>
      </c>
      <c r="BO2618" s="1">
        <v>7</v>
      </c>
      <c r="BP2618" s="1">
        <v>7</v>
      </c>
      <c r="BQ2618" s="1">
        <v>7</v>
      </c>
      <c r="BR2618" s="1">
        <v>7</v>
      </c>
      <c r="BS2618" s="1">
        <v>7</v>
      </c>
      <c r="BT2618" s="1">
        <v>0</v>
      </c>
      <c r="BU2618" s="1" t="str">
        <f>"9:00 AM"</f>
        <v>9:00 AM</v>
      </c>
      <c r="BV2618" s="1" t="str">
        <f>"5:00 PM"</f>
        <v>5:00 PM</v>
      </c>
      <c r="BW2618" s="1" t="s">
        <v>135</v>
      </c>
      <c r="BX2618" s="1">
        <v>0</v>
      </c>
      <c r="BY2618" s="1">
        <v>3</v>
      </c>
      <c r="BZ2618" s="1" t="s">
        <v>112</v>
      </c>
      <c r="CB2618" s="1" t="s">
        <v>3175</v>
      </c>
      <c r="CC2618" s="1" t="s">
        <v>3170</v>
      </c>
      <c r="CE2618" s="1" t="s">
        <v>116</v>
      </c>
      <c r="CF2618" s="1" t="s">
        <v>117</v>
      </c>
      <c r="CG2618" s="1">
        <v>96950</v>
      </c>
      <c r="CH2618" s="3">
        <v>8.7100000000000009</v>
      </c>
      <c r="CI2618" s="3">
        <v>8.7100000000000009</v>
      </c>
      <c r="CJ2618" s="3">
        <v>13.06</v>
      </c>
      <c r="CK2618" s="3">
        <v>13.06</v>
      </c>
      <c r="CL2618" s="1" t="s">
        <v>137</v>
      </c>
      <c r="CN2618" s="1" t="s">
        <v>139</v>
      </c>
      <c r="CP2618" s="1" t="s">
        <v>112</v>
      </c>
      <c r="CQ2618" s="1" t="s">
        <v>111</v>
      </c>
      <c r="CR2618" s="1" t="s">
        <v>112</v>
      </c>
      <c r="CS2618" s="1" t="s">
        <v>111</v>
      </c>
      <c r="CT2618" s="1" t="s">
        <v>138</v>
      </c>
      <c r="CU2618" s="1" t="s">
        <v>111</v>
      </c>
      <c r="CV2618" s="1" t="s">
        <v>138</v>
      </c>
      <c r="CW2618" s="1" t="s">
        <v>2313</v>
      </c>
      <c r="CX2618" s="1">
        <v>16705881009</v>
      </c>
      <c r="CY2618" s="1" t="s">
        <v>3173</v>
      </c>
      <c r="CZ2618" s="1" t="s">
        <v>138</v>
      </c>
      <c r="DA2618" s="1" t="s">
        <v>111</v>
      </c>
      <c r="DB2618" s="1" t="s">
        <v>112</v>
      </c>
      <c r="DC2618" s="1" t="s">
        <v>1317</v>
      </c>
      <c r="DD2618" s="1" t="s">
        <v>3171</v>
      </c>
      <c r="DF2618" s="1" t="s">
        <v>3168</v>
      </c>
      <c r="DG2618" s="1" t="s">
        <v>3173</v>
      </c>
    </row>
    <row r="2619" spans="1:111" ht="15.6" customHeight="1" x14ac:dyDescent="0.25">
      <c r="A2619" s="1" t="s">
        <v>22373</v>
      </c>
      <c r="B2619" s="1" t="s">
        <v>238</v>
      </c>
      <c r="C2619" s="2">
        <v>44295.223510995369</v>
      </c>
      <c r="D2619" s="2">
        <v>44343</v>
      </c>
      <c r="E2619" s="1" t="s">
        <v>110</v>
      </c>
      <c r="F2619" s="2">
        <v>44468.833333333336</v>
      </c>
      <c r="G2619" s="1" t="s">
        <v>112</v>
      </c>
      <c r="H2619" s="1" t="s">
        <v>112</v>
      </c>
      <c r="I2619" s="1" t="s">
        <v>112</v>
      </c>
      <c r="J2619" s="1" t="s">
        <v>18344</v>
      </c>
      <c r="L2619" s="1" t="s">
        <v>368</v>
      </c>
      <c r="M2619" s="1" t="s">
        <v>19645</v>
      </c>
      <c r="N2619" s="1" t="s">
        <v>116</v>
      </c>
      <c r="O2619" s="1" t="s">
        <v>117</v>
      </c>
      <c r="P2619" s="9">
        <v>96950</v>
      </c>
      <c r="Q2619" s="1" t="s">
        <v>118</v>
      </c>
      <c r="R2619" s="1" t="s">
        <v>138</v>
      </c>
      <c r="S2619" s="1">
        <v>16702334321</v>
      </c>
      <c r="U2619" s="1">
        <v>562111</v>
      </c>
      <c r="V2619" s="1" t="s">
        <v>119</v>
      </c>
      <c r="X2619" s="1" t="s">
        <v>370</v>
      </c>
      <c r="Y2619" s="1" t="s">
        <v>371</v>
      </c>
      <c r="Z2619" s="1" t="s">
        <v>372</v>
      </c>
      <c r="AA2619" s="1" t="s">
        <v>1184</v>
      </c>
      <c r="AB2619" s="1" t="s">
        <v>368</v>
      </c>
      <c r="AC2619" s="1" t="s">
        <v>1185</v>
      </c>
      <c r="AD2619" s="1" t="s">
        <v>116</v>
      </c>
      <c r="AE2619" s="1" t="s">
        <v>117</v>
      </c>
      <c r="AF2619" s="9">
        <v>96950</v>
      </c>
      <c r="AG2619" s="1" t="s">
        <v>118</v>
      </c>
      <c r="AH2619" s="1" t="s">
        <v>138</v>
      </c>
      <c r="AI2619" s="1">
        <v>16702346278</v>
      </c>
      <c r="AK2619" s="1" t="s">
        <v>1186</v>
      </c>
      <c r="BC2619" s="1" t="str">
        <f>"41-2021.00"</f>
        <v>41-2021.00</v>
      </c>
      <c r="BD2619" s="1" t="s">
        <v>6458</v>
      </c>
      <c r="BE2619" s="1" t="s">
        <v>22374</v>
      </c>
      <c r="BF2619" s="1" t="s">
        <v>15709</v>
      </c>
      <c r="BG2619" s="1">
        <v>1</v>
      </c>
      <c r="BH2619" s="1">
        <v>1</v>
      </c>
      <c r="BI2619" s="2">
        <v>44470</v>
      </c>
      <c r="BJ2619" s="2">
        <v>44834</v>
      </c>
      <c r="BK2619" s="2">
        <v>44470</v>
      </c>
      <c r="BL2619" s="2">
        <v>44834</v>
      </c>
      <c r="BM2619" s="1">
        <v>40</v>
      </c>
      <c r="BN2619" s="1">
        <v>0</v>
      </c>
      <c r="BO2619" s="1">
        <v>8</v>
      </c>
      <c r="BP2619" s="1">
        <v>8</v>
      </c>
      <c r="BQ2619" s="1">
        <v>8</v>
      </c>
      <c r="BR2619" s="1">
        <v>8</v>
      </c>
      <c r="BS2619" s="1">
        <v>8</v>
      </c>
      <c r="BT2619" s="1">
        <v>0</v>
      </c>
      <c r="BU2619" s="1" t="str">
        <f>"8:00 AM"</f>
        <v>8:00 AM</v>
      </c>
      <c r="BV2619" s="1" t="str">
        <f>"5:00 PM"</f>
        <v>5:00 PM</v>
      </c>
      <c r="BW2619" s="1" t="s">
        <v>135</v>
      </c>
      <c r="BX2619" s="1">
        <v>0</v>
      </c>
      <c r="BY2619" s="1">
        <v>12</v>
      </c>
      <c r="BZ2619" s="1" t="s">
        <v>112</v>
      </c>
      <c r="CA2619" s="1">
        <v>0</v>
      </c>
      <c r="CB2619" s="4" t="s">
        <v>22375</v>
      </c>
      <c r="CC2619" s="1" t="s">
        <v>1191</v>
      </c>
      <c r="CD2619" s="1" t="s">
        <v>138</v>
      </c>
      <c r="CE2619" s="1" t="s">
        <v>116</v>
      </c>
      <c r="CF2619" s="1" t="s">
        <v>117</v>
      </c>
      <c r="CG2619" s="1">
        <v>96950</v>
      </c>
      <c r="CH2619" s="3">
        <v>8.6999999999999993</v>
      </c>
      <c r="CI2619" s="3">
        <v>8.84</v>
      </c>
      <c r="CJ2619" s="3">
        <v>13.05</v>
      </c>
      <c r="CK2619" s="3">
        <v>13.26</v>
      </c>
      <c r="CL2619" s="1" t="s">
        <v>137</v>
      </c>
      <c r="CM2619" s="1" t="s">
        <v>138</v>
      </c>
      <c r="CN2619" s="1" t="s">
        <v>139</v>
      </c>
      <c r="CP2619" s="1" t="s">
        <v>112</v>
      </c>
      <c r="CQ2619" s="1" t="s">
        <v>111</v>
      </c>
      <c r="CR2619" s="1" t="s">
        <v>112</v>
      </c>
      <c r="CS2619" s="1" t="s">
        <v>111</v>
      </c>
      <c r="CT2619" s="1" t="s">
        <v>138</v>
      </c>
      <c r="CU2619" s="1" t="s">
        <v>111</v>
      </c>
      <c r="CV2619" s="1" t="s">
        <v>138</v>
      </c>
      <c r="CW2619" s="1" t="s">
        <v>138</v>
      </c>
      <c r="CX2619" s="1">
        <v>16702334321</v>
      </c>
      <c r="CY2619" s="1" t="s">
        <v>1192</v>
      </c>
      <c r="CZ2619" s="1" t="s">
        <v>380</v>
      </c>
      <c r="DA2619" s="1" t="s">
        <v>111</v>
      </c>
      <c r="DB2619" s="1" t="s">
        <v>112</v>
      </c>
    </row>
    <row r="2620" spans="1:111" ht="15.6" customHeight="1" x14ac:dyDescent="0.25">
      <c r="A2620" s="1" t="s">
        <v>22376</v>
      </c>
      <c r="B2620" s="1" t="s">
        <v>238</v>
      </c>
      <c r="C2620" s="2">
        <v>44354.803215972221</v>
      </c>
      <c r="D2620" s="2">
        <v>44386</v>
      </c>
      <c r="E2620" s="1" t="s">
        <v>110</v>
      </c>
      <c r="F2620" s="2">
        <v>44468.833333333336</v>
      </c>
      <c r="G2620" s="1" t="s">
        <v>112</v>
      </c>
      <c r="H2620" s="1" t="s">
        <v>112</v>
      </c>
      <c r="I2620" s="1" t="s">
        <v>112</v>
      </c>
      <c r="J2620" s="1" t="s">
        <v>2997</v>
      </c>
      <c r="K2620" s="1" t="s">
        <v>2998</v>
      </c>
      <c r="L2620" s="1" t="s">
        <v>2999</v>
      </c>
      <c r="M2620" s="1" t="s">
        <v>708</v>
      </c>
      <c r="N2620" s="1" t="s">
        <v>167</v>
      </c>
      <c r="O2620" s="1" t="s">
        <v>117</v>
      </c>
      <c r="P2620" s="9">
        <v>96950</v>
      </c>
      <c r="Q2620" s="1" t="s">
        <v>118</v>
      </c>
      <c r="S2620" s="1">
        <v>16702337297</v>
      </c>
      <c r="U2620" s="1">
        <v>56152</v>
      </c>
      <c r="V2620" s="1" t="s">
        <v>119</v>
      </c>
      <c r="X2620" s="1" t="s">
        <v>704</v>
      </c>
      <c r="Y2620" s="1" t="s">
        <v>705</v>
      </c>
      <c r="AA2620" s="1" t="s">
        <v>706</v>
      </c>
      <c r="AB2620" s="1" t="s">
        <v>11900</v>
      </c>
      <c r="AC2620" s="1" t="s">
        <v>703</v>
      </c>
      <c r="AD2620" s="1" t="s">
        <v>167</v>
      </c>
      <c r="AE2620" s="1" t="s">
        <v>117</v>
      </c>
      <c r="AF2620" s="9">
        <v>96950</v>
      </c>
      <c r="AG2620" s="1" t="s">
        <v>118</v>
      </c>
      <c r="AI2620" s="1">
        <v>16702353715</v>
      </c>
      <c r="AK2620" s="1" t="s">
        <v>709</v>
      </c>
      <c r="BC2620" s="1" t="str">
        <f>"33-9011.00"</f>
        <v>33-9011.00</v>
      </c>
      <c r="BD2620" s="1" t="s">
        <v>3001</v>
      </c>
      <c r="BE2620" s="1" t="s">
        <v>3002</v>
      </c>
      <c r="BF2620" s="1" t="s">
        <v>3003</v>
      </c>
      <c r="BG2620" s="1">
        <v>1</v>
      </c>
      <c r="BH2620" s="1">
        <v>1</v>
      </c>
      <c r="BI2620" s="2">
        <v>44470</v>
      </c>
      <c r="BJ2620" s="2">
        <v>44834</v>
      </c>
      <c r="BK2620" s="2">
        <v>44470</v>
      </c>
      <c r="BL2620" s="2">
        <v>44834</v>
      </c>
      <c r="BM2620" s="1">
        <v>35</v>
      </c>
      <c r="BN2620" s="1">
        <v>0</v>
      </c>
      <c r="BO2620" s="1">
        <v>7</v>
      </c>
      <c r="BP2620" s="1">
        <v>7</v>
      </c>
      <c r="BQ2620" s="1">
        <v>7</v>
      </c>
      <c r="BR2620" s="1">
        <v>7</v>
      </c>
      <c r="BS2620" s="1">
        <v>7</v>
      </c>
      <c r="BT2620" s="1">
        <v>0</v>
      </c>
      <c r="BU2620" s="1" t="str">
        <f>"9:00 AM"</f>
        <v>9:00 AM</v>
      </c>
      <c r="BV2620" s="1" t="str">
        <f>"5:00 PM"</f>
        <v>5:00 PM</v>
      </c>
      <c r="BW2620" s="1" t="s">
        <v>135</v>
      </c>
      <c r="BX2620" s="1">
        <v>3</v>
      </c>
      <c r="BY2620" s="1">
        <v>12</v>
      </c>
      <c r="BZ2620" s="1" t="s">
        <v>112</v>
      </c>
      <c r="CB2620" s="1" t="s">
        <v>16762</v>
      </c>
      <c r="CC2620" s="1" t="s">
        <v>2999</v>
      </c>
      <c r="CD2620" s="1" t="s">
        <v>708</v>
      </c>
      <c r="CE2620" s="1" t="s">
        <v>167</v>
      </c>
      <c r="CF2620" s="1" t="s">
        <v>117</v>
      </c>
      <c r="CG2620" s="1">
        <v>96950</v>
      </c>
      <c r="CH2620" s="3">
        <v>8.08</v>
      </c>
      <c r="CI2620" s="3">
        <v>9.08</v>
      </c>
      <c r="CJ2620" s="3">
        <v>12.12</v>
      </c>
      <c r="CK2620" s="3">
        <v>13.62</v>
      </c>
      <c r="CL2620" s="1" t="s">
        <v>137</v>
      </c>
      <c r="CM2620" s="1" t="s">
        <v>714</v>
      </c>
      <c r="CN2620" s="1" t="s">
        <v>139</v>
      </c>
      <c r="CP2620" s="1" t="s">
        <v>112</v>
      </c>
      <c r="CQ2620" s="1" t="s">
        <v>111</v>
      </c>
      <c r="CR2620" s="1" t="s">
        <v>112</v>
      </c>
      <c r="CS2620" s="1" t="s">
        <v>111</v>
      </c>
      <c r="CT2620" s="1" t="s">
        <v>111</v>
      </c>
      <c r="CU2620" s="1" t="s">
        <v>111</v>
      </c>
      <c r="CV2620" s="1" t="s">
        <v>138</v>
      </c>
      <c r="CW2620" s="1" t="s">
        <v>22377</v>
      </c>
      <c r="CX2620" s="1">
        <v>16702353715</v>
      </c>
      <c r="CY2620" s="1" t="s">
        <v>3005</v>
      </c>
      <c r="CZ2620" s="1" t="s">
        <v>428</v>
      </c>
      <c r="DA2620" s="1" t="s">
        <v>111</v>
      </c>
      <c r="DB2620" s="1" t="s">
        <v>112</v>
      </c>
    </row>
    <row r="2621" spans="1:111" ht="15.6" customHeight="1" x14ac:dyDescent="0.25">
      <c r="A2621" s="1" t="s">
        <v>22381</v>
      </c>
      <c r="B2621" s="1" t="s">
        <v>238</v>
      </c>
      <c r="C2621" s="2">
        <v>44307.852854282406</v>
      </c>
      <c r="D2621" s="2">
        <v>44348</v>
      </c>
      <c r="E2621" s="1" t="s">
        <v>110</v>
      </c>
      <c r="F2621" s="2">
        <v>44468.833333333336</v>
      </c>
      <c r="G2621" s="1" t="s">
        <v>112</v>
      </c>
      <c r="H2621" s="1" t="s">
        <v>112</v>
      </c>
      <c r="I2621" s="1" t="s">
        <v>112</v>
      </c>
      <c r="J2621" s="1" t="s">
        <v>6471</v>
      </c>
      <c r="K2621" s="1" t="s">
        <v>10559</v>
      </c>
      <c r="L2621" s="1" t="s">
        <v>6472</v>
      </c>
      <c r="M2621" s="1" t="s">
        <v>6473</v>
      </c>
      <c r="N2621" s="1" t="s">
        <v>167</v>
      </c>
      <c r="O2621" s="1" t="s">
        <v>117</v>
      </c>
      <c r="P2621" s="9">
        <v>96950</v>
      </c>
      <c r="Q2621" s="1" t="s">
        <v>118</v>
      </c>
      <c r="S2621" s="1">
        <v>16702357642</v>
      </c>
      <c r="U2621" s="1">
        <v>6216</v>
      </c>
      <c r="V2621" s="1" t="s">
        <v>119</v>
      </c>
      <c r="X2621" s="1" t="s">
        <v>6474</v>
      </c>
      <c r="Y2621" s="1" t="s">
        <v>6475</v>
      </c>
      <c r="Z2621" s="1" t="s">
        <v>6476</v>
      </c>
      <c r="AA2621" s="1" t="s">
        <v>6477</v>
      </c>
      <c r="AB2621" s="1" t="s">
        <v>6472</v>
      </c>
      <c r="AC2621" s="1" t="s">
        <v>6473</v>
      </c>
      <c r="AD2621" s="1" t="s">
        <v>167</v>
      </c>
      <c r="AE2621" s="1" t="s">
        <v>117</v>
      </c>
      <c r="AF2621" s="9">
        <v>96950</v>
      </c>
      <c r="AG2621" s="1" t="s">
        <v>118</v>
      </c>
      <c r="AI2621" s="1">
        <v>16702357642</v>
      </c>
      <c r="AK2621" s="1" t="s">
        <v>6478</v>
      </c>
      <c r="BC2621" s="1" t="str">
        <f>"31-1011.00"</f>
        <v>31-1011.00</v>
      </c>
      <c r="BD2621" s="1" t="s">
        <v>7845</v>
      </c>
      <c r="BE2621" s="1" t="s">
        <v>10560</v>
      </c>
      <c r="BF2621" s="1" t="s">
        <v>10561</v>
      </c>
      <c r="BG2621" s="1">
        <v>5</v>
      </c>
      <c r="BH2621" s="1">
        <v>5</v>
      </c>
      <c r="BI2621" s="2">
        <v>44470</v>
      </c>
      <c r="BJ2621" s="2">
        <v>44834</v>
      </c>
      <c r="BK2621" s="2">
        <v>44470</v>
      </c>
      <c r="BL2621" s="2">
        <v>44834</v>
      </c>
      <c r="BM2621" s="1">
        <v>40</v>
      </c>
      <c r="BN2621" s="1">
        <v>0</v>
      </c>
      <c r="BO2621" s="1">
        <v>8</v>
      </c>
      <c r="BP2621" s="1">
        <v>8</v>
      </c>
      <c r="BQ2621" s="1">
        <v>8</v>
      </c>
      <c r="BR2621" s="1">
        <v>8</v>
      </c>
      <c r="BS2621" s="1">
        <v>8</v>
      </c>
      <c r="BT2621" s="1">
        <v>0</v>
      </c>
      <c r="BU2621" s="1" t="str">
        <f>"8:00 AM"</f>
        <v>8:00 AM</v>
      </c>
      <c r="BV2621" s="1" t="str">
        <f>"5:00 PM"</f>
        <v>5:00 PM</v>
      </c>
      <c r="BW2621" s="1" t="s">
        <v>135</v>
      </c>
      <c r="BX2621" s="1">
        <v>0</v>
      </c>
      <c r="BY2621" s="1">
        <v>12</v>
      </c>
      <c r="BZ2621" s="1" t="s">
        <v>112</v>
      </c>
      <c r="CA2621" s="1">
        <v>0</v>
      </c>
      <c r="CB2621" s="1" t="s">
        <v>10562</v>
      </c>
      <c r="CC2621" s="1" t="s">
        <v>2171</v>
      </c>
      <c r="CD2621" s="1" t="s">
        <v>138</v>
      </c>
      <c r="CE2621" s="1" t="s">
        <v>167</v>
      </c>
      <c r="CF2621" s="1" t="s">
        <v>117</v>
      </c>
      <c r="CG2621" s="1">
        <v>96950</v>
      </c>
      <c r="CH2621" s="3">
        <v>12.21</v>
      </c>
      <c r="CI2621" s="3">
        <v>12.21</v>
      </c>
      <c r="CJ2621" s="3">
        <v>18.309999999999999</v>
      </c>
      <c r="CK2621" s="3">
        <v>18.309999999999999</v>
      </c>
      <c r="CL2621" s="1" t="s">
        <v>137</v>
      </c>
      <c r="CM2621" s="1" t="s">
        <v>138</v>
      </c>
      <c r="CN2621" s="1" t="s">
        <v>139</v>
      </c>
      <c r="CP2621" s="1" t="s">
        <v>112</v>
      </c>
      <c r="CQ2621" s="1" t="s">
        <v>111</v>
      </c>
      <c r="CR2621" s="1" t="s">
        <v>111</v>
      </c>
      <c r="CS2621" s="1" t="s">
        <v>111</v>
      </c>
      <c r="CT2621" s="1" t="s">
        <v>138</v>
      </c>
      <c r="CU2621" s="1" t="s">
        <v>111</v>
      </c>
      <c r="CV2621" s="1" t="s">
        <v>138</v>
      </c>
      <c r="CW2621" s="1" t="s">
        <v>138</v>
      </c>
      <c r="CX2621" s="1">
        <v>16702357642</v>
      </c>
      <c r="CY2621" s="1" t="s">
        <v>6478</v>
      </c>
      <c r="CZ2621" s="1" t="s">
        <v>138</v>
      </c>
      <c r="DA2621" s="1" t="s">
        <v>111</v>
      </c>
      <c r="DB2621" s="1" t="s">
        <v>112</v>
      </c>
    </row>
    <row r="2622" spans="1:111" ht="15.6" customHeight="1" x14ac:dyDescent="0.25">
      <c r="A2622" s="1" t="s">
        <v>22382</v>
      </c>
      <c r="B2622" s="1" t="s">
        <v>238</v>
      </c>
      <c r="C2622" s="2">
        <v>44356.160515046293</v>
      </c>
      <c r="D2622" s="2">
        <v>44399</v>
      </c>
      <c r="E2622" s="1" t="s">
        <v>110</v>
      </c>
      <c r="F2622" s="2">
        <v>44468.833333333336</v>
      </c>
      <c r="G2622" s="1" t="s">
        <v>111</v>
      </c>
      <c r="H2622" s="1" t="s">
        <v>112</v>
      </c>
      <c r="I2622" s="1" t="s">
        <v>112</v>
      </c>
      <c r="J2622" s="1" t="s">
        <v>22383</v>
      </c>
      <c r="K2622" s="1" t="s">
        <v>4467</v>
      </c>
      <c r="L2622" s="1" t="s">
        <v>4468</v>
      </c>
      <c r="M2622" s="1" t="s">
        <v>4469</v>
      </c>
      <c r="N2622" s="1" t="s">
        <v>863</v>
      </c>
      <c r="O2622" s="1" t="s">
        <v>117</v>
      </c>
      <c r="P2622" s="9">
        <v>96950</v>
      </c>
      <c r="Q2622" s="1" t="s">
        <v>118</v>
      </c>
      <c r="R2622" s="1" t="s">
        <v>168</v>
      </c>
      <c r="S2622" s="1">
        <v>16702852253</v>
      </c>
      <c r="U2622" s="1">
        <v>31181</v>
      </c>
      <c r="V2622" s="1" t="s">
        <v>119</v>
      </c>
      <c r="X2622" s="1" t="s">
        <v>3499</v>
      </c>
      <c r="Y2622" s="1" t="s">
        <v>3500</v>
      </c>
      <c r="Z2622" s="1" t="s">
        <v>3501</v>
      </c>
      <c r="AA2622" s="1" t="s">
        <v>2875</v>
      </c>
      <c r="AB2622" s="1" t="s">
        <v>4468</v>
      </c>
      <c r="AC2622" s="1" t="s">
        <v>4470</v>
      </c>
      <c r="AD2622" s="1" t="s">
        <v>863</v>
      </c>
      <c r="AE2622" s="1" t="s">
        <v>117</v>
      </c>
      <c r="AF2622" s="9">
        <v>96950</v>
      </c>
      <c r="AG2622" s="1" t="s">
        <v>118</v>
      </c>
      <c r="AH2622" s="1" t="s">
        <v>168</v>
      </c>
      <c r="AI2622" s="1">
        <v>16702852253</v>
      </c>
      <c r="AK2622" s="1" t="s">
        <v>3503</v>
      </c>
      <c r="BC2622" s="1" t="str">
        <f>"51-3011.00"</f>
        <v>51-3011.00</v>
      </c>
      <c r="BD2622" s="1" t="s">
        <v>1079</v>
      </c>
      <c r="BE2622" s="1" t="s">
        <v>22384</v>
      </c>
      <c r="BF2622" s="1" t="s">
        <v>3366</v>
      </c>
      <c r="BG2622" s="1">
        <v>3</v>
      </c>
      <c r="BH2622" s="1">
        <v>3</v>
      </c>
      <c r="BI2622" s="2">
        <v>44470</v>
      </c>
      <c r="BJ2622" s="2">
        <v>45565</v>
      </c>
      <c r="BK2622" s="2">
        <v>44470</v>
      </c>
      <c r="BL2622" s="2">
        <v>45565</v>
      </c>
      <c r="BM2622" s="1">
        <v>35</v>
      </c>
      <c r="BN2622" s="1">
        <v>0</v>
      </c>
      <c r="BO2622" s="1">
        <v>6</v>
      </c>
      <c r="BP2622" s="1">
        <v>6</v>
      </c>
      <c r="BQ2622" s="1">
        <v>6</v>
      </c>
      <c r="BR2622" s="1">
        <v>5</v>
      </c>
      <c r="BS2622" s="1">
        <v>6</v>
      </c>
      <c r="BT2622" s="1">
        <v>6</v>
      </c>
      <c r="BU2622" s="1" t="str">
        <f>"3:00 AM"</f>
        <v>3:00 AM</v>
      </c>
      <c r="BV2622" s="1" t="str">
        <f>"1:00 PM"</f>
        <v>1:00 PM</v>
      </c>
      <c r="BW2622" s="1" t="s">
        <v>230</v>
      </c>
      <c r="BX2622" s="1">
        <v>0</v>
      </c>
      <c r="BY2622" s="1">
        <v>12</v>
      </c>
      <c r="BZ2622" s="1" t="s">
        <v>112</v>
      </c>
      <c r="CB2622" s="1" t="s">
        <v>9788</v>
      </c>
      <c r="CC2622" s="1" t="s">
        <v>4468</v>
      </c>
      <c r="CD2622" s="1" t="s">
        <v>4469</v>
      </c>
      <c r="CE2622" s="1" t="s">
        <v>863</v>
      </c>
      <c r="CF2622" s="1" t="s">
        <v>117</v>
      </c>
      <c r="CG2622" s="1">
        <v>96950</v>
      </c>
      <c r="CH2622" s="3">
        <v>7.9</v>
      </c>
      <c r="CI2622" s="3">
        <v>7.9</v>
      </c>
      <c r="CJ2622" s="3">
        <v>11.85</v>
      </c>
      <c r="CK2622" s="3">
        <v>11.85</v>
      </c>
      <c r="CL2622" s="1" t="s">
        <v>137</v>
      </c>
      <c r="CM2622" s="1" t="s">
        <v>168</v>
      </c>
      <c r="CN2622" s="1" t="s">
        <v>139</v>
      </c>
      <c r="CP2622" s="1" t="s">
        <v>112</v>
      </c>
      <c r="CQ2622" s="1" t="s">
        <v>111</v>
      </c>
      <c r="CR2622" s="1" t="s">
        <v>112</v>
      </c>
      <c r="CS2622" s="1" t="s">
        <v>111</v>
      </c>
      <c r="CT2622" s="1" t="s">
        <v>138</v>
      </c>
      <c r="CU2622" s="1" t="s">
        <v>111</v>
      </c>
      <c r="CV2622" s="1" t="s">
        <v>138</v>
      </c>
      <c r="CW2622" s="1" t="s">
        <v>4473</v>
      </c>
      <c r="CX2622" s="1">
        <v>16702852253</v>
      </c>
      <c r="CY2622" s="1" t="s">
        <v>3503</v>
      </c>
      <c r="CZ2622" s="1" t="s">
        <v>380</v>
      </c>
      <c r="DA2622" s="1" t="s">
        <v>111</v>
      </c>
      <c r="DB2622" s="1" t="s">
        <v>112</v>
      </c>
    </row>
    <row r="2623" spans="1:111" ht="15.6" customHeight="1" x14ac:dyDescent="0.25">
      <c r="A2623" s="1" t="s">
        <v>22385</v>
      </c>
      <c r="B2623" s="1" t="s">
        <v>238</v>
      </c>
      <c r="C2623" s="2">
        <v>44355.085030902781</v>
      </c>
      <c r="D2623" s="2">
        <v>44396</v>
      </c>
      <c r="E2623" s="1" t="s">
        <v>180</v>
      </c>
      <c r="G2623" s="1" t="s">
        <v>112</v>
      </c>
      <c r="H2623" s="1" t="s">
        <v>112</v>
      </c>
      <c r="I2623" s="1" t="s">
        <v>112</v>
      </c>
      <c r="J2623" s="1" t="s">
        <v>22386</v>
      </c>
      <c r="K2623" s="1" t="s">
        <v>22387</v>
      </c>
      <c r="L2623" s="1" t="s">
        <v>7284</v>
      </c>
      <c r="M2623" s="1" t="s">
        <v>16731</v>
      </c>
      <c r="N2623" s="1" t="s">
        <v>116</v>
      </c>
      <c r="O2623" s="1" t="s">
        <v>117</v>
      </c>
      <c r="P2623" s="9">
        <v>96950</v>
      </c>
      <c r="Q2623" s="1" t="s">
        <v>118</v>
      </c>
      <c r="S2623" s="1">
        <v>16704833734</v>
      </c>
      <c r="U2623" s="1">
        <v>811198</v>
      </c>
      <c r="V2623" s="1" t="s">
        <v>119</v>
      </c>
      <c r="X2623" s="1" t="s">
        <v>4227</v>
      </c>
      <c r="Y2623" s="1" t="s">
        <v>16732</v>
      </c>
      <c r="Z2623" s="1" t="s">
        <v>6655</v>
      </c>
      <c r="AA2623" s="1" t="s">
        <v>3284</v>
      </c>
      <c r="AB2623" s="1" t="s">
        <v>22388</v>
      </c>
      <c r="AC2623" s="1" t="s">
        <v>7285</v>
      </c>
      <c r="AD2623" s="1" t="s">
        <v>116</v>
      </c>
      <c r="AE2623" s="1" t="s">
        <v>117</v>
      </c>
      <c r="AF2623" s="9">
        <v>96950</v>
      </c>
      <c r="AG2623" s="1" t="s">
        <v>118</v>
      </c>
      <c r="AI2623" s="1">
        <v>16704833734</v>
      </c>
      <c r="AK2623" s="1" t="s">
        <v>7291</v>
      </c>
      <c r="BC2623" s="1" t="str">
        <f>"37-2011.00"</f>
        <v>37-2011.00</v>
      </c>
      <c r="BD2623" s="1" t="s">
        <v>676</v>
      </c>
      <c r="BE2623" s="1" t="s">
        <v>22389</v>
      </c>
      <c r="BF2623" s="1" t="s">
        <v>578</v>
      </c>
      <c r="BG2623" s="1">
        <v>2</v>
      </c>
      <c r="BH2623" s="1">
        <v>2</v>
      </c>
      <c r="BI2623" s="2">
        <v>44470</v>
      </c>
      <c r="BJ2623" s="2">
        <v>44834</v>
      </c>
      <c r="BK2623" s="2">
        <v>44470</v>
      </c>
      <c r="BL2623" s="2">
        <v>44834</v>
      </c>
      <c r="BM2623" s="1">
        <v>40</v>
      </c>
      <c r="BN2623" s="1">
        <v>0</v>
      </c>
      <c r="BO2623" s="1">
        <v>8</v>
      </c>
      <c r="BP2623" s="1">
        <v>8</v>
      </c>
      <c r="BQ2623" s="1">
        <v>8</v>
      </c>
      <c r="BR2623" s="1">
        <v>8</v>
      </c>
      <c r="BS2623" s="1">
        <v>8</v>
      </c>
      <c r="BT2623" s="1">
        <v>0</v>
      </c>
      <c r="BU2623" s="1" t="str">
        <f>"8:00 AM"</f>
        <v>8:00 AM</v>
      </c>
      <c r="BV2623" s="1" t="str">
        <f>"5:00 PM"</f>
        <v>5:00 PM</v>
      </c>
      <c r="BW2623" s="1" t="s">
        <v>230</v>
      </c>
      <c r="BX2623" s="1">
        <v>0</v>
      </c>
      <c r="BY2623" s="1">
        <v>12</v>
      </c>
      <c r="BZ2623" s="1" t="s">
        <v>112</v>
      </c>
      <c r="CB2623" s="1" t="s">
        <v>22390</v>
      </c>
      <c r="CC2623" s="1" t="s">
        <v>7284</v>
      </c>
      <c r="CD2623" s="1" t="s">
        <v>16731</v>
      </c>
      <c r="CE2623" s="1" t="s">
        <v>116</v>
      </c>
      <c r="CF2623" s="1" t="s">
        <v>117</v>
      </c>
      <c r="CG2623" s="1">
        <v>96950</v>
      </c>
      <c r="CH2623" s="3">
        <v>8.0500000000000007</v>
      </c>
      <c r="CI2623" s="3">
        <v>8.0500000000000007</v>
      </c>
      <c r="CJ2623" s="3">
        <v>12.07</v>
      </c>
      <c r="CK2623" s="3">
        <v>12.07</v>
      </c>
      <c r="CL2623" s="1" t="s">
        <v>137</v>
      </c>
      <c r="CM2623" s="1" t="s">
        <v>362</v>
      </c>
      <c r="CN2623" s="1" t="s">
        <v>139</v>
      </c>
      <c r="CP2623" s="1" t="s">
        <v>112</v>
      </c>
      <c r="CQ2623" s="1" t="s">
        <v>111</v>
      </c>
      <c r="CR2623" s="1" t="s">
        <v>112</v>
      </c>
      <c r="CS2623" s="1" t="s">
        <v>111</v>
      </c>
      <c r="CT2623" s="1" t="s">
        <v>138</v>
      </c>
      <c r="CU2623" s="1" t="s">
        <v>111</v>
      </c>
      <c r="CV2623" s="1" t="s">
        <v>138</v>
      </c>
      <c r="CW2623" s="1" t="s">
        <v>3288</v>
      </c>
      <c r="CX2623" s="1">
        <v>16704833734</v>
      </c>
      <c r="CY2623" s="1" t="s">
        <v>7291</v>
      </c>
      <c r="CZ2623" s="1" t="s">
        <v>138</v>
      </c>
      <c r="DA2623" s="1" t="s">
        <v>111</v>
      </c>
      <c r="DB2623" s="1" t="s">
        <v>112</v>
      </c>
    </row>
    <row r="2624" spans="1:111" ht="15.6" customHeight="1" x14ac:dyDescent="0.25">
      <c r="A2624" s="1" t="s">
        <v>22391</v>
      </c>
      <c r="B2624" s="1" t="s">
        <v>238</v>
      </c>
      <c r="C2624" s="2">
        <v>44389.207210416665</v>
      </c>
      <c r="D2624" s="2">
        <v>44435</v>
      </c>
      <c r="E2624" s="1" t="s">
        <v>110</v>
      </c>
      <c r="F2624" s="2">
        <v>44468.833333333336</v>
      </c>
      <c r="G2624" s="1" t="s">
        <v>112</v>
      </c>
      <c r="H2624" s="1" t="s">
        <v>112</v>
      </c>
      <c r="I2624" s="1" t="s">
        <v>112</v>
      </c>
      <c r="J2624" s="1" t="s">
        <v>15632</v>
      </c>
      <c r="L2624" s="1" t="s">
        <v>15633</v>
      </c>
      <c r="M2624" s="1" t="s">
        <v>2775</v>
      </c>
      <c r="N2624" s="1" t="s">
        <v>116</v>
      </c>
      <c r="O2624" s="1" t="s">
        <v>117</v>
      </c>
      <c r="P2624" s="9">
        <v>96950</v>
      </c>
      <c r="Q2624" s="1" t="s">
        <v>118</v>
      </c>
      <c r="R2624" s="1" t="s">
        <v>719</v>
      </c>
      <c r="S2624" s="1">
        <v>16702858455</v>
      </c>
      <c r="U2624" s="1">
        <v>48321</v>
      </c>
      <c r="V2624" s="1" t="s">
        <v>119</v>
      </c>
      <c r="X2624" s="1" t="s">
        <v>22392</v>
      </c>
      <c r="Y2624" s="1" t="s">
        <v>15634</v>
      </c>
      <c r="Z2624" s="1" t="s">
        <v>184</v>
      </c>
      <c r="AA2624" s="1" t="s">
        <v>357</v>
      </c>
      <c r="AB2624" s="1" t="s">
        <v>15633</v>
      </c>
      <c r="AC2624" s="1" t="s">
        <v>2775</v>
      </c>
      <c r="AD2624" s="1" t="s">
        <v>116</v>
      </c>
      <c r="AE2624" s="1" t="s">
        <v>117</v>
      </c>
      <c r="AF2624" s="9">
        <v>96950</v>
      </c>
      <c r="AG2624" s="1" t="s">
        <v>118</v>
      </c>
      <c r="AH2624" s="1" t="s">
        <v>719</v>
      </c>
      <c r="AI2624" s="1">
        <v>16702858455</v>
      </c>
      <c r="AK2624" s="1" t="s">
        <v>15635</v>
      </c>
      <c r="BC2624" s="1" t="str">
        <f>"43-5081.01"</f>
        <v>43-5081.01</v>
      </c>
      <c r="BD2624" s="1" t="s">
        <v>132</v>
      </c>
      <c r="BE2624" s="1" t="s">
        <v>22393</v>
      </c>
      <c r="BF2624" s="1" t="s">
        <v>5633</v>
      </c>
      <c r="BG2624" s="1">
        <v>2</v>
      </c>
      <c r="BH2624" s="1">
        <v>2</v>
      </c>
      <c r="BI2624" s="2">
        <v>44470</v>
      </c>
      <c r="BJ2624" s="2">
        <v>44834</v>
      </c>
      <c r="BK2624" s="2">
        <v>44470</v>
      </c>
      <c r="BL2624" s="2">
        <v>44834</v>
      </c>
      <c r="BM2624" s="1">
        <v>35</v>
      </c>
      <c r="BN2624" s="1">
        <v>0</v>
      </c>
      <c r="BO2624" s="1">
        <v>7</v>
      </c>
      <c r="BP2624" s="1">
        <v>7</v>
      </c>
      <c r="BQ2624" s="1">
        <v>7</v>
      </c>
      <c r="BR2624" s="1">
        <v>7</v>
      </c>
      <c r="BS2624" s="1">
        <v>7</v>
      </c>
      <c r="BT2624" s="1">
        <v>0</v>
      </c>
      <c r="BU2624" s="1" t="str">
        <f>"9:00 AM"</f>
        <v>9:00 AM</v>
      </c>
      <c r="BV2624" s="1" t="str">
        <f>"5:00 PM"</f>
        <v>5:00 PM</v>
      </c>
      <c r="BW2624" s="1" t="s">
        <v>135</v>
      </c>
      <c r="BX2624" s="1">
        <v>0</v>
      </c>
      <c r="BY2624" s="1">
        <v>6</v>
      </c>
      <c r="BZ2624" s="1" t="s">
        <v>112</v>
      </c>
      <c r="CB2624" s="1" t="s">
        <v>719</v>
      </c>
      <c r="CC2624" s="1" t="s">
        <v>15637</v>
      </c>
      <c r="CD2624" s="1" t="s">
        <v>2775</v>
      </c>
      <c r="CE2624" s="1" t="s">
        <v>116</v>
      </c>
      <c r="CF2624" s="1" t="s">
        <v>117</v>
      </c>
      <c r="CG2624" s="1">
        <v>96950</v>
      </c>
      <c r="CH2624" s="3">
        <v>7.92</v>
      </c>
      <c r="CI2624" s="3">
        <v>7.92</v>
      </c>
      <c r="CJ2624" s="3">
        <v>11.88</v>
      </c>
      <c r="CK2624" s="3">
        <v>11.88</v>
      </c>
      <c r="CL2624" s="1" t="s">
        <v>137</v>
      </c>
      <c r="CM2624" s="1" t="s">
        <v>719</v>
      </c>
      <c r="CN2624" s="1" t="s">
        <v>139</v>
      </c>
      <c r="CP2624" s="1" t="s">
        <v>112</v>
      </c>
      <c r="CQ2624" s="1" t="s">
        <v>111</v>
      </c>
      <c r="CR2624" s="1" t="s">
        <v>112</v>
      </c>
      <c r="CS2624" s="1" t="s">
        <v>111</v>
      </c>
      <c r="CT2624" s="1" t="s">
        <v>138</v>
      </c>
      <c r="CU2624" s="1" t="s">
        <v>111</v>
      </c>
      <c r="CV2624" s="1" t="s">
        <v>138</v>
      </c>
      <c r="CW2624" s="1" t="s">
        <v>719</v>
      </c>
      <c r="CX2624" s="1">
        <v>16703226478</v>
      </c>
      <c r="CY2624" s="1" t="s">
        <v>15635</v>
      </c>
      <c r="CZ2624" s="1" t="s">
        <v>716</v>
      </c>
      <c r="DA2624" s="1" t="s">
        <v>111</v>
      </c>
      <c r="DB2624" s="1" t="s">
        <v>112</v>
      </c>
    </row>
    <row r="2625" spans="1:111" ht="15.6" customHeight="1" x14ac:dyDescent="0.25">
      <c r="A2625" s="1" t="s">
        <v>22399</v>
      </c>
      <c r="B2625" s="1" t="s">
        <v>238</v>
      </c>
      <c r="C2625" s="2">
        <v>44362.671934027778</v>
      </c>
      <c r="D2625" s="2">
        <v>44403</v>
      </c>
      <c r="E2625" s="1" t="s">
        <v>180</v>
      </c>
      <c r="G2625" s="1" t="s">
        <v>112</v>
      </c>
      <c r="H2625" s="1" t="s">
        <v>112</v>
      </c>
      <c r="I2625" s="1" t="s">
        <v>112</v>
      </c>
      <c r="J2625" s="1" t="s">
        <v>22400</v>
      </c>
      <c r="K2625" s="1" t="s">
        <v>22401</v>
      </c>
      <c r="L2625" s="1" t="s">
        <v>22402</v>
      </c>
      <c r="M2625" s="1" t="s">
        <v>7544</v>
      </c>
      <c r="N2625" s="1" t="s">
        <v>116</v>
      </c>
      <c r="O2625" s="1" t="s">
        <v>117</v>
      </c>
      <c r="P2625" s="9">
        <v>96950</v>
      </c>
      <c r="Q2625" s="1" t="s">
        <v>118</v>
      </c>
      <c r="R2625" s="1" t="s">
        <v>117</v>
      </c>
      <c r="S2625" s="1">
        <v>16702850770</v>
      </c>
      <c r="U2625" s="1">
        <v>61162</v>
      </c>
      <c r="V2625" s="1" t="s">
        <v>119</v>
      </c>
      <c r="X2625" s="1" t="s">
        <v>1010</v>
      </c>
      <c r="Y2625" s="1" t="s">
        <v>22403</v>
      </c>
      <c r="Z2625" s="1" t="s">
        <v>138</v>
      </c>
      <c r="AA2625" s="1" t="s">
        <v>461</v>
      </c>
      <c r="AB2625" s="1" t="s">
        <v>22402</v>
      </c>
      <c r="AC2625" s="1" t="s">
        <v>7544</v>
      </c>
      <c r="AD2625" s="1" t="s">
        <v>116</v>
      </c>
      <c r="AE2625" s="1" t="s">
        <v>117</v>
      </c>
      <c r="AF2625" s="9">
        <v>96950</v>
      </c>
      <c r="AG2625" s="1" t="s">
        <v>118</v>
      </c>
      <c r="AH2625" s="1" t="s">
        <v>117</v>
      </c>
      <c r="AI2625" s="1">
        <v>16702850770</v>
      </c>
      <c r="AK2625" s="1" t="s">
        <v>22404</v>
      </c>
      <c r="BC2625" s="1" t="str">
        <f>"11-2022.00"</f>
        <v>11-2022.00</v>
      </c>
      <c r="BD2625" s="1" t="s">
        <v>1013</v>
      </c>
      <c r="BE2625" s="1" t="s">
        <v>22405</v>
      </c>
      <c r="BF2625" s="1" t="s">
        <v>1015</v>
      </c>
      <c r="BG2625" s="1">
        <v>1</v>
      </c>
      <c r="BH2625" s="1">
        <v>1</v>
      </c>
      <c r="BI2625" s="2">
        <v>44470</v>
      </c>
      <c r="BJ2625" s="2">
        <v>44834</v>
      </c>
      <c r="BK2625" s="2">
        <v>44470</v>
      </c>
      <c r="BL2625" s="2">
        <v>44834</v>
      </c>
      <c r="BM2625" s="1">
        <v>40</v>
      </c>
      <c r="BN2625" s="1">
        <v>0</v>
      </c>
      <c r="BO2625" s="1">
        <v>8</v>
      </c>
      <c r="BP2625" s="1">
        <v>8</v>
      </c>
      <c r="BQ2625" s="1">
        <v>8</v>
      </c>
      <c r="BR2625" s="1">
        <v>8</v>
      </c>
      <c r="BS2625" s="1">
        <v>8</v>
      </c>
      <c r="BT2625" s="1">
        <v>0</v>
      </c>
      <c r="BU2625" s="1" t="str">
        <f>"8:00 AM"</f>
        <v>8:00 AM</v>
      </c>
      <c r="BV2625" s="1" t="str">
        <f>"5:00 PM"</f>
        <v>5:00 PM</v>
      </c>
      <c r="BW2625" s="1" t="s">
        <v>135</v>
      </c>
      <c r="BX2625" s="1">
        <v>0</v>
      </c>
      <c r="BY2625" s="1">
        <v>12</v>
      </c>
      <c r="BZ2625" s="1" t="s">
        <v>112</v>
      </c>
      <c r="CB2625" s="1" t="s">
        <v>22406</v>
      </c>
      <c r="CC2625" s="1" t="s">
        <v>1550</v>
      </c>
      <c r="CD2625" s="1" t="s">
        <v>7544</v>
      </c>
      <c r="CE2625" s="1" t="s">
        <v>116</v>
      </c>
      <c r="CF2625" s="1" t="s">
        <v>117</v>
      </c>
      <c r="CG2625" s="1">
        <v>96950</v>
      </c>
      <c r="CH2625" s="3">
        <v>15.24</v>
      </c>
      <c r="CI2625" s="3">
        <v>16</v>
      </c>
      <c r="CJ2625" s="3">
        <v>0</v>
      </c>
      <c r="CK2625" s="3">
        <v>0</v>
      </c>
      <c r="CL2625" s="1" t="s">
        <v>137</v>
      </c>
      <c r="CM2625" s="1" t="s">
        <v>138</v>
      </c>
      <c r="CN2625" s="1" t="s">
        <v>218</v>
      </c>
      <c r="CP2625" s="1" t="s">
        <v>112</v>
      </c>
      <c r="CQ2625" s="1" t="s">
        <v>111</v>
      </c>
      <c r="CR2625" s="1" t="s">
        <v>111</v>
      </c>
      <c r="CS2625" s="1" t="s">
        <v>112</v>
      </c>
      <c r="CT2625" s="1" t="s">
        <v>138</v>
      </c>
      <c r="CU2625" s="1" t="s">
        <v>111</v>
      </c>
      <c r="CV2625" s="1" t="s">
        <v>138</v>
      </c>
      <c r="CW2625" s="1" t="s">
        <v>1324</v>
      </c>
      <c r="CX2625" s="1">
        <v>16702850770</v>
      </c>
      <c r="CY2625" s="1" t="s">
        <v>22404</v>
      </c>
      <c r="CZ2625" s="1" t="s">
        <v>138</v>
      </c>
      <c r="DA2625" s="1" t="s">
        <v>111</v>
      </c>
      <c r="DB2625" s="1" t="s">
        <v>112</v>
      </c>
    </row>
    <row r="2626" spans="1:111" ht="15.6" customHeight="1" x14ac:dyDescent="0.25">
      <c r="A2626" s="1" t="s">
        <v>22409</v>
      </c>
      <c r="B2626" s="1" t="s">
        <v>238</v>
      </c>
      <c r="C2626" s="2">
        <v>44369.869453009262</v>
      </c>
      <c r="D2626" s="2">
        <v>44421</v>
      </c>
      <c r="E2626" s="1" t="s">
        <v>180</v>
      </c>
      <c r="G2626" s="1" t="s">
        <v>111</v>
      </c>
      <c r="H2626" s="1" t="s">
        <v>112</v>
      </c>
      <c r="I2626" s="1" t="s">
        <v>112</v>
      </c>
      <c r="J2626" s="1" t="s">
        <v>1168</v>
      </c>
      <c r="L2626" s="1" t="s">
        <v>1169</v>
      </c>
      <c r="M2626" s="1" t="s">
        <v>1170</v>
      </c>
      <c r="N2626" s="1" t="s">
        <v>116</v>
      </c>
      <c r="O2626" s="1" t="s">
        <v>117</v>
      </c>
      <c r="P2626" s="9">
        <v>96950</v>
      </c>
      <c r="Q2626" s="1" t="s">
        <v>118</v>
      </c>
      <c r="R2626" s="1" t="s">
        <v>116</v>
      </c>
      <c r="S2626" s="1">
        <v>16705887746</v>
      </c>
      <c r="T2626" s="1">
        <v>0</v>
      </c>
      <c r="U2626" s="1">
        <v>23622</v>
      </c>
      <c r="V2626" s="1" t="s">
        <v>119</v>
      </c>
      <c r="X2626" s="1" t="s">
        <v>1171</v>
      </c>
      <c r="Y2626" s="1" t="s">
        <v>1172</v>
      </c>
      <c r="Z2626" s="1" t="s">
        <v>18760</v>
      </c>
      <c r="AA2626" s="1" t="s">
        <v>1173</v>
      </c>
      <c r="AB2626" s="1" t="s">
        <v>1169</v>
      </c>
      <c r="AC2626" s="1" t="s">
        <v>1170</v>
      </c>
      <c r="AD2626" s="1" t="s">
        <v>116</v>
      </c>
      <c r="AE2626" s="1" t="s">
        <v>117</v>
      </c>
      <c r="AF2626" s="9">
        <v>96950</v>
      </c>
      <c r="AG2626" s="1" t="s">
        <v>118</v>
      </c>
      <c r="AH2626" s="1" t="s">
        <v>116</v>
      </c>
      <c r="AI2626" s="1">
        <v>16717773710</v>
      </c>
      <c r="AJ2626" s="1">
        <v>0</v>
      </c>
      <c r="AK2626" s="1" t="s">
        <v>1174</v>
      </c>
      <c r="BC2626" s="1" t="str">
        <f>"47-2051.00"</f>
        <v>47-2051.00</v>
      </c>
      <c r="BD2626" s="1" t="s">
        <v>295</v>
      </c>
      <c r="BE2626" s="1" t="s">
        <v>5138</v>
      </c>
      <c r="BF2626" s="1" t="s">
        <v>1335</v>
      </c>
      <c r="BG2626" s="1">
        <v>10</v>
      </c>
      <c r="BH2626" s="1">
        <v>10</v>
      </c>
      <c r="BI2626" s="2">
        <v>44470</v>
      </c>
      <c r="BJ2626" s="2">
        <v>45565</v>
      </c>
      <c r="BK2626" s="2">
        <v>44470</v>
      </c>
      <c r="BL2626" s="2">
        <v>45565</v>
      </c>
      <c r="BM2626" s="1">
        <v>40</v>
      </c>
      <c r="BN2626" s="1">
        <v>0</v>
      </c>
      <c r="BO2626" s="1">
        <v>8</v>
      </c>
      <c r="BP2626" s="1">
        <v>8</v>
      </c>
      <c r="BQ2626" s="1">
        <v>8</v>
      </c>
      <c r="BR2626" s="1">
        <v>8</v>
      </c>
      <c r="BS2626" s="1">
        <v>8</v>
      </c>
      <c r="BT2626" s="1">
        <v>0</v>
      </c>
      <c r="BU2626" s="1" t="str">
        <f>"8:00 AM"</f>
        <v>8:00 AM</v>
      </c>
      <c r="BV2626" s="1" t="str">
        <f>"5:00 PM"</f>
        <v>5:00 PM</v>
      </c>
      <c r="BW2626" s="1" t="s">
        <v>135</v>
      </c>
      <c r="BX2626" s="1">
        <v>0</v>
      </c>
      <c r="BY2626" s="1">
        <v>3</v>
      </c>
      <c r="BZ2626" s="1" t="s">
        <v>112</v>
      </c>
      <c r="CB2626" s="4" t="s">
        <v>19769</v>
      </c>
      <c r="CC2626" s="1" t="s">
        <v>1169</v>
      </c>
      <c r="CD2626" s="1" t="s">
        <v>1170</v>
      </c>
      <c r="CE2626" s="1" t="s">
        <v>116</v>
      </c>
      <c r="CF2626" s="1" t="s">
        <v>117</v>
      </c>
      <c r="CG2626" s="1">
        <v>96950</v>
      </c>
      <c r="CH2626" s="3">
        <v>8.34</v>
      </c>
      <c r="CJ2626" s="3">
        <v>12.51</v>
      </c>
      <c r="CL2626" s="1" t="s">
        <v>137</v>
      </c>
      <c r="CN2626" s="1" t="s">
        <v>139</v>
      </c>
      <c r="CP2626" s="1" t="s">
        <v>112</v>
      </c>
      <c r="CQ2626" s="1" t="s">
        <v>111</v>
      </c>
      <c r="CR2626" s="1" t="s">
        <v>111</v>
      </c>
      <c r="CS2626" s="1" t="s">
        <v>111</v>
      </c>
      <c r="CT2626" s="1" t="s">
        <v>138</v>
      </c>
      <c r="CU2626" s="1" t="s">
        <v>111</v>
      </c>
      <c r="CV2626" s="1" t="s">
        <v>138</v>
      </c>
      <c r="CW2626" s="1" t="s">
        <v>1179</v>
      </c>
      <c r="CX2626" s="1">
        <v>16705887746</v>
      </c>
      <c r="CY2626" s="1" t="s">
        <v>1174</v>
      </c>
      <c r="CZ2626" s="1" t="s">
        <v>380</v>
      </c>
      <c r="DA2626" s="1" t="s">
        <v>111</v>
      </c>
      <c r="DB2626" s="1" t="s">
        <v>112</v>
      </c>
    </row>
    <row r="2627" spans="1:111" ht="15.6" customHeight="1" x14ac:dyDescent="0.25">
      <c r="A2627" s="1" t="s">
        <v>22415</v>
      </c>
      <c r="B2627" s="1" t="s">
        <v>238</v>
      </c>
      <c r="C2627" s="2">
        <v>44368.104914814816</v>
      </c>
      <c r="D2627" s="2">
        <v>44413</v>
      </c>
      <c r="E2627" s="1" t="s">
        <v>180</v>
      </c>
      <c r="G2627" s="1" t="s">
        <v>112</v>
      </c>
      <c r="H2627" s="1" t="s">
        <v>112</v>
      </c>
      <c r="I2627" s="1" t="s">
        <v>112</v>
      </c>
      <c r="J2627" s="1" t="s">
        <v>14621</v>
      </c>
      <c r="K2627" s="1" t="s">
        <v>14622</v>
      </c>
      <c r="L2627" s="1" t="s">
        <v>14960</v>
      </c>
      <c r="M2627" s="1" t="s">
        <v>17231</v>
      </c>
      <c r="N2627" s="1" t="s">
        <v>1759</v>
      </c>
      <c r="O2627" s="1" t="s">
        <v>117</v>
      </c>
      <c r="P2627" s="9">
        <v>96952</v>
      </c>
      <c r="Q2627" s="1" t="s">
        <v>118</v>
      </c>
      <c r="S2627" s="1">
        <v>16704338668</v>
      </c>
      <c r="U2627" s="1">
        <v>445110</v>
      </c>
      <c r="V2627" s="1" t="s">
        <v>119</v>
      </c>
      <c r="X2627" s="1" t="s">
        <v>7329</v>
      </c>
      <c r="Y2627" s="1" t="s">
        <v>7330</v>
      </c>
      <c r="AA2627" s="1" t="s">
        <v>973</v>
      </c>
      <c r="AB2627" s="1" t="s">
        <v>14960</v>
      </c>
      <c r="AC2627" s="1" t="s">
        <v>17231</v>
      </c>
      <c r="AD2627" s="1" t="s">
        <v>1759</v>
      </c>
      <c r="AE2627" s="1" t="s">
        <v>117</v>
      </c>
      <c r="AF2627" s="9">
        <v>96952</v>
      </c>
      <c r="AG2627" s="1" t="s">
        <v>118</v>
      </c>
      <c r="AI2627" s="1">
        <v>16704338668</v>
      </c>
      <c r="AK2627" s="1" t="s">
        <v>14624</v>
      </c>
      <c r="BC2627" s="1" t="str">
        <f>"43-5081.01"</f>
        <v>43-5081.01</v>
      </c>
      <c r="BD2627" s="1" t="s">
        <v>132</v>
      </c>
      <c r="BE2627" s="1" t="s">
        <v>17232</v>
      </c>
      <c r="BF2627" s="1" t="s">
        <v>17233</v>
      </c>
      <c r="BG2627" s="1">
        <v>3</v>
      </c>
      <c r="BH2627" s="1">
        <v>3</v>
      </c>
      <c r="BI2627" s="2">
        <v>44470</v>
      </c>
      <c r="BJ2627" s="2">
        <v>44834</v>
      </c>
      <c r="BK2627" s="2">
        <v>44470</v>
      </c>
      <c r="BL2627" s="2">
        <v>44834</v>
      </c>
      <c r="BM2627" s="1">
        <v>40</v>
      </c>
      <c r="BN2627" s="1">
        <v>8</v>
      </c>
      <c r="BO2627" s="1">
        <v>0</v>
      </c>
      <c r="BP2627" s="1">
        <v>0</v>
      </c>
      <c r="BQ2627" s="1">
        <v>8</v>
      </c>
      <c r="BR2627" s="1">
        <v>8</v>
      </c>
      <c r="BS2627" s="1">
        <v>8</v>
      </c>
      <c r="BT2627" s="1">
        <v>8</v>
      </c>
      <c r="BU2627" s="1" t="str">
        <f>"8:00 AM"</f>
        <v>8:00 AM</v>
      </c>
      <c r="BV2627" s="1" t="str">
        <f>"5:00 PM"</f>
        <v>5:00 PM</v>
      </c>
      <c r="BW2627" s="1" t="s">
        <v>135</v>
      </c>
      <c r="BX2627" s="1">
        <v>0</v>
      </c>
      <c r="BY2627" s="1">
        <v>12</v>
      </c>
      <c r="BZ2627" s="1" t="s">
        <v>112</v>
      </c>
      <c r="CB2627" s="1" t="s">
        <v>17234</v>
      </c>
      <c r="CC2627" s="1" t="s">
        <v>14960</v>
      </c>
      <c r="CD2627" s="1" t="s">
        <v>17231</v>
      </c>
      <c r="CE2627" s="1" t="s">
        <v>1759</v>
      </c>
      <c r="CF2627" s="1" t="s">
        <v>117</v>
      </c>
      <c r="CG2627" s="1">
        <v>96952</v>
      </c>
      <c r="CH2627" s="3">
        <v>7.58</v>
      </c>
      <c r="CI2627" s="3">
        <v>7.58</v>
      </c>
      <c r="CJ2627" s="3">
        <v>11.37</v>
      </c>
      <c r="CK2627" s="3">
        <v>11.37</v>
      </c>
      <c r="CL2627" s="1" t="s">
        <v>137</v>
      </c>
      <c r="CM2627" s="1" t="s">
        <v>138</v>
      </c>
      <c r="CN2627" s="1" t="s">
        <v>139</v>
      </c>
      <c r="CP2627" s="1" t="s">
        <v>112</v>
      </c>
      <c r="CQ2627" s="1" t="s">
        <v>111</v>
      </c>
      <c r="CR2627" s="1" t="s">
        <v>112</v>
      </c>
      <c r="CS2627" s="1" t="s">
        <v>111</v>
      </c>
      <c r="CT2627" s="1" t="s">
        <v>138</v>
      </c>
      <c r="CU2627" s="1" t="s">
        <v>111</v>
      </c>
      <c r="CV2627" s="1" t="s">
        <v>138</v>
      </c>
      <c r="CW2627" s="1" t="s">
        <v>138</v>
      </c>
      <c r="CX2627" s="1">
        <v>16704338668</v>
      </c>
      <c r="CY2627" s="1" t="s">
        <v>14624</v>
      </c>
      <c r="CZ2627" s="1" t="s">
        <v>138</v>
      </c>
      <c r="DA2627" s="1" t="s">
        <v>111</v>
      </c>
      <c r="DB2627" s="1" t="s">
        <v>112</v>
      </c>
    </row>
    <row r="2628" spans="1:111" ht="15.6" customHeight="1" x14ac:dyDescent="0.25">
      <c r="A2628" s="1" t="s">
        <v>22418</v>
      </c>
      <c r="B2628" s="1" t="s">
        <v>238</v>
      </c>
      <c r="C2628" s="2">
        <v>44378.293933217596</v>
      </c>
      <c r="D2628" s="2">
        <v>44421</v>
      </c>
      <c r="E2628" s="1" t="s">
        <v>180</v>
      </c>
      <c r="G2628" s="1" t="s">
        <v>112</v>
      </c>
      <c r="H2628" s="1" t="s">
        <v>112</v>
      </c>
      <c r="I2628" s="1" t="s">
        <v>112</v>
      </c>
      <c r="J2628" s="1" t="s">
        <v>4254</v>
      </c>
      <c r="K2628" s="1" t="s">
        <v>4255</v>
      </c>
      <c r="L2628" s="1" t="s">
        <v>4257</v>
      </c>
      <c r="M2628" s="1" t="s">
        <v>4256</v>
      </c>
      <c r="N2628" s="1" t="s">
        <v>116</v>
      </c>
      <c r="O2628" s="1" t="s">
        <v>117</v>
      </c>
      <c r="P2628" s="9">
        <v>96950</v>
      </c>
      <c r="Q2628" s="1" t="s">
        <v>118</v>
      </c>
      <c r="S2628" s="1">
        <v>16702346666</v>
      </c>
      <c r="U2628" s="1">
        <v>81231</v>
      </c>
      <c r="V2628" s="1" t="s">
        <v>119</v>
      </c>
      <c r="X2628" s="1" t="s">
        <v>723</v>
      </c>
      <c r="Y2628" s="1" t="s">
        <v>4258</v>
      </c>
      <c r="Z2628" s="1" t="s">
        <v>4259</v>
      </c>
      <c r="AA2628" s="1" t="s">
        <v>973</v>
      </c>
      <c r="AB2628" s="1" t="s">
        <v>4256</v>
      </c>
      <c r="AC2628" s="1" t="s">
        <v>17686</v>
      </c>
      <c r="AD2628" s="1" t="s">
        <v>116</v>
      </c>
      <c r="AE2628" s="1" t="s">
        <v>117</v>
      </c>
      <c r="AF2628" s="9">
        <v>96950</v>
      </c>
      <c r="AG2628" s="1" t="s">
        <v>118</v>
      </c>
      <c r="AI2628" s="1">
        <v>16702346666</v>
      </c>
      <c r="AK2628" s="1" t="s">
        <v>4260</v>
      </c>
      <c r="BC2628" s="1" t="str">
        <f>"51-6011.00"</f>
        <v>51-6011.00</v>
      </c>
      <c r="BD2628" s="1" t="s">
        <v>4261</v>
      </c>
      <c r="BE2628" s="1" t="s">
        <v>22419</v>
      </c>
      <c r="BF2628" s="1" t="s">
        <v>4263</v>
      </c>
      <c r="BG2628" s="1">
        <v>2</v>
      </c>
      <c r="BH2628" s="1">
        <v>2</v>
      </c>
      <c r="BI2628" s="2">
        <v>44470</v>
      </c>
      <c r="BJ2628" s="2">
        <v>44834</v>
      </c>
      <c r="BK2628" s="2">
        <v>44470</v>
      </c>
      <c r="BL2628" s="2">
        <v>44834</v>
      </c>
      <c r="BM2628" s="1">
        <v>35</v>
      </c>
      <c r="BN2628" s="1">
        <v>0</v>
      </c>
      <c r="BO2628" s="1">
        <v>7</v>
      </c>
      <c r="BP2628" s="1">
        <v>7</v>
      </c>
      <c r="BQ2628" s="1">
        <v>7</v>
      </c>
      <c r="BR2628" s="1">
        <v>7</v>
      </c>
      <c r="BS2628" s="1">
        <v>7</v>
      </c>
      <c r="BT2628" s="1">
        <v>0</v>
      </c>
      <c r="BU2628" s="1" t="str">
        <f>"8:00 AM"</f>
        <v>8:00 AM</v>
      </c>
      <c r="BV2628" s="1" t="str">
        <f>"4:00 PM"</f>
        <v>4:00 PM</v>
      </c>
      <c r="BW2628" s="1" t="s">
        <v>135</v>
      </c>
      <c r="BX2628" s="1">
        <v>0</v>
      </c>
      <c r="BY2628" s="1">
        <v>3</v>
      </c>
      <c r="BZ2628" s="1" t="s">
        <v>112</v>
      </c>
      <c r="CB2628" s="4" t="s">
        <v>4264</v>
      </c>
      <c r="CC2628" s="1" t="s">
        <v>4257</v>
      </c>
      <c r="CD2628" s="1" t="s">
        <v>4256</v>
      </c>
      <c r="CE2628" s="1" t="s">
        <v>116</v>
      </c>
      <c r="CF2628" s="1" t="s">
        <v>117</v>
      </c>
      <c r="CG2628" s="1">
        <v>96950</v>
      </c>
      <c r="CH2628" s="3">
        <v>7.69</v>
      </c>
      <c r="CI2628" s="3">
        <v>7.69</v>
      </c>
      <c r="CJ2628" s="3">
        <v>11.53</v>
      </c>
      <c r="CK2628" s="3">
        <v>11.53</v>
      </c>
      <c r="CL2628" s="1" t="s">
        <v>137</v>
      </c>
      <c r="CM2628" s="1" t="s">
        <v>138</v>
      </c>
      <c r="CN2628" s="1" t="s">
        <v>139</v>
      </c>
      <c r="CP2628" s="1" t="s">
        <v>112</v>
      </c>
      <c r="CQ2628" s="1" t="s">
        <v>111</v>
      </c>
      <c r="CR2628" s="1" t="s">
        <v>112</v>
      </c>
      <c r="CS2628" s="1" t="s">
        <v>111</v>
      </c>
      <c r="CT2628" s="1" t="s">
        <v>138</v>
      </c>
      <c r="CU2628" s="1" t="s">
        <v>111</v>
      </c>
      <c r="CV2628" s="1" t="s">
        <v>138</v>
      </c>
      <c r="CW2628" s="1" t="s">
        <v>4265</v>
      </c>
      <c r="CX2628" s="1">
        <v>16702346666</v>
      </c>
      <c r="CY2628" s="1" t="s">
        <v>4260</v>
      </c>
      <c r="CZ2628" s="1" t="s">
        <v>138</v>
      </c>
      <c r="DA2628" s="1" t="s">
        <v>111</v>
      </c>
      <c r="DB2628" s="1" t="s">
        <v>112</v>
      </c>
      <c r="DC2628" s="1" t="s">
        <v>4266</v>
      </c>
      <c r="DD2628" s="1" t="s">
        <v>15097</v>
      </c>
      <c r="DE2628" s="1" t="s">
        <v>2497</v>
      </c>
      <c r="DF2628" s="1" t="s">
        <v>4254</v>
      </c>
      <c r="DG2628" s="1" t="s">
        <v>4260</v>
      </c>
    </row>
    <row r="2629" spans="1:111" ht="15.6" customHeight="1" x14ac:dyDescent="0.25">
      <c r="A2629" s="1" t="s">
        <v>22420</v>
      </c>
      <c r="B2629" s="1" t="s">
        <v>238</v>
      </c>
      <c r="C2629" s="2">
        <v>44354.015824074071</v>
      </c>
      <c r="D2629" s="2">
        <v>44391</v>
      </c>
      <c r="E2629" s="1" t="s">
        <v>110</v>
      </c>
      <c r="F2629" s="2">
        <v>44468.833333333336</v>
      </c>
      <c r="G2629" s="1" t="s">
        <v>112</v>
      </c>
      <c r="H2629" s="1" t="s">
        <v>112</v>
      </c>
      <c r="I2629" s="1" t="s">
        <v>112</v>
      </c>
      <c r="J2629" s="1" t="s">
        <v>6442</v>
      </c>
      <c r="L2629" s="1" t="s">
        <v>22421</v>
      </c>
      <c r="M2629" s="1" t="s">
        <v>6446</v>
      </c>
      <c r="N2629" s="1" t="s">
        <v>116</v>
      </c>
      <c r="O2629" s="1" t="s">
        <v>117</v>
      </c>
      <c r="P2629" s="9">
        <v>96950</v>
      </c>
      <c r="Q2629" s="1" t="s">
        <v>118</v>
      </c>
      <c r="R2629" s="1" t="s">
        <v>242</v>
      </c>
      <c r="S2629" s="1">
        <v>16702344000</v>
      </c>
      <c r="U2629" s="1">
        <v>56132</v>
      </c>
      <c r="V2629" s="1" t="s">
        <v>2479</v>
      </c>
      <c r="W2629" s="1" t="s">
        <v>111</v>
      </c>
      <c r="X2629" s="1" t="s">
        <v>1249</v>
      </c>
      <c r="Y2629" s="1" t="s">
        <v>1250</v>
      </c>
      <c r="Z2629" s="1" t="s">
        <v>1251</v>
      </c>
      <c r="AA2629" s="1" t="s">
        <v>1517</v>
      </c>
      <c r="AB2629" s="1" t="s">
        <v>22421</v>
      </c>
      <c r="AC2629" s="1" t="s">
        <v>6446</v>
      </c>
      <c r="AD2629" s="1" t="s">
        <v>116</v>
      </c>
      <c r="AE2629" s="1" t="s">
        <v>117</v>
      </c>
      <c r="AF2629" s="9">
        <v>96950</v>
      </c>
      <c r="AG2629" s="1" t="s">
        <v>118</v>
      </c>
      <c r="AH2629" s="1" t="s">
        <v>242</v>
      </c>
      <c r="AI2629" s="1">
        <v>16702344000</v>
      </c>
      <c r="AK2629" s="1" t="s">
        <v>22422</v>
      </c>
      <c r="BC2629" s="1" t="str">
        <f>"39-7011.00"</f>
        <v>39-7011.00</v>
      </c>
      <c r="BD2629" s="1" t="s">
        <v>1435</v>
      </c>
      <c r="BE2629" s="1" t="s">
        <v>22423</v>
      </c>
      <c r="BF2629" s="1" t="s">
        <v>2663</v>
      </c>
      <c r="BG2629" s="1">
        <v>10</v>
      </c>
      <c r="BH2629" s="1">
        <v>10</v>
      </c>
      <c r="BI2629" s="2">
        <v>44470</v>
      </c>
      <c r="BJ2629" s="2">
        <v>44834</v>
      </c>
      <c r="BK2629" s="2">
        <v>44470</v>
      </c>
      <c r="BL2629" s="2">
        <v>44834</v>
      </c>
      <c r="BM2629" s="1">
        <v>35</v>
      </c>
      <c r="BN2629" s="1">
        <v>0</v>
      </c>
      <c r="BO2629" s="1">
        <v>7</v>
      </c>
      <c r="BP2629" s="1">
        <v>7</v>
      </c>
      <c r="BQ2629" s="1">
        <v>7</v>
      </c>
      <c r="BR2629" s="1">
        <v>7</v>
      </c>
      <c r="BS2629" s="1">
        <v>7</v>
      </c>
      <c r="BT2629" s="1">
        <v>0</v>
      </c>
      <c r="BU2629" s="1" t="str">
        <f>"8:00 AM"</f>
        <v>8:00 AM</v>
      </c>
      <c r="BV2629" s="1" t="str">
        <f>"4:00 PM"</f>
        <v>4:00 PM</v>
      </c>
      <c r="BW2629" s="1" t="s">
        <v>135</v>
      </c>
      <c r="BX2629" s="1">
        <v>3</v>
      </c>
      <c r="BY2629" s="1">
        <v>12</v>
      </c>
      <c r="BZ2629" s="1" t="s">
        <v>112</v>
      </c>
      <c r="CB2629" s="4" t="s">
        <v>22424</v>
      </c>
      <c r="CC2629" s="1" t="s">
        <v>22421</v>
      </c>
      <c r="CD2629" s="1" t="s">
        <v>6446</v>
      </c>
      <c r="CE2629" s="1" t="s">
        <v>116</v>
      </c>
      <c r="CF2629" s="1" t="s">
        <v>117</v>
      </c>
      <c r="CG2629" s="1">
        <v>96950</v>
      </c>
      <c r="CH2629" s="3">
        <v>12.14</v>
      </c>
      <c r="CI2629" s="3">
        <v>12.14</v>
      </c>
      <c r="CJ2629" s="3">
        <v>18.21</v>
      </c>
      <c r="CK2629" s="3">
        <v>18.21</v>
      </c>
      <c r="CL2629" s="1" t="s">
        <v>137</v>
      </c>
      <c r="CM2629" s="1" t="s">
        <v>1522</v>
      </c>
      <c r="CN2629" s="1" t="s">
        <v>139</v>
      </c>
      <c r="CP2629" s="1" t="s">
        <v>112</v>
      </c>
      <c r="CQ2629" s="1" t="s">
        <v>111</v>
      </c>
      <c r="CR2629" s="1" t="s">
        <v>112</v>
      </c>
      <c r="CS2629" s="1" t="s">
        <v>111</v>
      </c>
      <c r="CT2629" s="1" t="s">
        <v>111</v>
      </c>
      <c r="CU2629" s="1" t="s">
        <v>111</v>
      </c>
      <c r="CV2629" s="1" t="s">
        <v>138</v>
      </c>
      <c r="CW2629" s="1" t="s">
        <v>1351</v>
      </c>
      <c r="CX2629" s="1">
        <v>16707891106</v>
      </c>
      <c r="CY2629" s="1" t="s">
        <v>1253</v>
      </c>
      <c r="CZ2629" s="1" t="s">
        <v>380</v>
      </c>
      <c r="DA2629" s="1" t="s">
        <v>111</v>
      </c>
      <c r="DB2629" s="1" t="s">
        <v>111</v>
      </c>
    </row>
    <row r="2630" spans="1:111" ht="15.6" customHeight="1" x14ac:dyDescent="0.25">
      <c r="A2630" s="1" t="s">
        <v>22425</v>
      </c>
      <c r="B2630" s="1" t="s">
        <v>238</v>
      </c>
      <c r="C2630" s="2">
        <v>44361.839569791664</v>
      </c>
      <c r="D2630" s="2">
        <v>44405</v>
      </c>
      <c r="E2630" s="1" t="s">
        <v>110</v>
      </c>
      <c r="F2630" s="2">
        <v>44469.833333333336</v>
      </c>
      <c r="G2630" s="1" t="s">
        <v>111</v>
      </c>
      <c r="H2630" s="1" t="s">
        <v>112</v>
      </c>
      <c r="I2630" s="1" t="s">
        <v>112</v>
      </c>
      <c r="J2630" s="1" t="s">
        <v>12732</v>
      </c>
      <c r="K2630" s="1" t="s">
        <v>12733</v>
      </c>
      <c r="L2630" s="1" t="s">
        <v>11622</v>
      </c>
      <c r="N2630" s="1" t="s">
        <v>116</v>
      </c>
      <c r="O2630" s="1" t="s">
        <v>117</v>
      </c>
      <c r="P2630" s="9">
        <v>96950</v>
      </c>
      <c r="Q2630" s="1" t="s">
        <v>118</v>
      </c>
      <c r="S2630" s="1">
        <v>16702334796</v>
      </c>
      <c r="U2630" s="1">
        <v>445110</v>
      </c>
      <c r="V2630" s="1" t="s">
        <v>119</v>
      </c>
      <c r="X2630" s="1" t="s">
        <v>11623</v>
      </c>
      <c r="Y2630" s="1" t="s">
        <v>11624</v>
      </c>
      <c r="Z2630" s="1" t="s">
        <v>11625</v>
      </c>
      <c r="AA2630" s="1" t="s">
        <v>403</v>
      </c>
      <c r="AB2630" s="1" t="s">
        <v>11622</v>
      </c>
      <c r="AD2630" s="1" t="s">
        <v>116</v>
      </c>
      <c r="AE2630" s="1" t="s">
        <v>117</v>
      </c>
      <c r="AF2630" s="9">
        <v>96950</v>
      </c>
      <c r="AG2630" s="1" t="s">
        <v>118</v>
      </c>
      <c r="AI2630" s="1">
        <v>16702334796</v>
      </c>
      <c r="AK2630" s="1" t="s">
        <v>620</v>
      </c>
      <c r="BC2630" s="1" t="str">
        <f>"43-3031.00"</f>
        <v>43-3031.00</v>
      </c>
      <c r="BD2630" s="1" t="s">
        <v>389</v>
      </c>
      <c r="BE2630" s="1" t="s">
        <v>12734</v>
      </c>
      <c r="BF2630" s="1" t="s">
        <v>1279</v>
      </c>
      <c r="BG2630" s="1">
        <v>2</v>
      </c>
      <c r="BH2630" s="1">
        <v>2</v>
      </c>
      <c r="BI2630" s="2">
        <v>44471</v>
      </c>
      <c r="BJ2630" s="2">
        <v>45566</v>
      </c>
      <c r="BK2630" s="2">
        <v>44471</v>
      </c>
      <c r="BL2630" s="2">
        <v>45566</v>
      </c>
      <c r="BM2630" s="1">
        <v>35</v>
      </c>
      <c r="BN2630" s="1">
        <v>0</v>
      </c>
      <c r="BO2630" s="1">
        <v>7</v>
      </c>
      <c r="BP2630" s="1">
        <v>7</v>
      </c>
      <c r="BQ2630" s="1">
        <v>7</v>
      </c>
      <c r="BR2630" s="1">
        <v>7</v>
      </c>
      <c r="BS2630" s="1">
        <v>7</v>
      </c>
      <c r="BT2630" s="1">
        <v>0</v>
      </c>
      <c r="BU2630" s="1" t="str">
        <f>"9:00 AM"</f>
        <v>9:00 AM</v>
      </c>
      <c r="BV2630" s="1" t="str">
        <f>"5:00 PM"</f>
        <v>5:00 PM</v>
      </c>
      <c r="BW2630" s="1" t="s">
        <v>135</v>
      </c>
      <c r="BX2630" s="1">
        <v>0</v>
      </c>
      <c r="BY2630" s="1">
        <v>24</v>
      </c>
      <c r="BZ2630" s="1" t="s">
        <v>112</v>
      </c>
      <c r="CB2630" s="1" t="s">
        <v>22426</v>
      </c>
      <c r="CC2630" s="1" t="s">
        <v>12736</v>
      </c>
      <c r="CD2630" s="1" t="s">
        <v>11622</v>
      </c>
      <c r="CE2630" s="1" t="s">
        <v>116</v>
      </c>
      <c r="CF2630" s="1" t="s">
        <v>117</v>
      </c>
      <c r="CG2630" s="1">
        <v>96950</v>
      </c>
      <c r="CH2630" s="3">
        <v>9.49</v>
      </c>
      <c r="CI2630" s="3">
        <v>9.49</v>
      </c>
      <c r="CJ2630" s="3">
        <v>14.24</v>
      </c>
      <c r="CK2630" s="3">
        <v>14.24</v>
      </c>
      <c r="CL2630" s="1" t="s">
        <v>137</v>
      </c>
      <c r="CN2630" s="1" t="s">
        <v>139</v>
      </c>
      <c r="CP2630" s="1" t="s">
        <v>112</v>
      </c>
      <c r="CQ2630" s="1" t="s">
        <v>111</v>
      </c>
      <c r="CR2630" s="1" t="s">
        <v>112</v>
      </c>
      <c r="CS2630" s="1" t="s">
        <v>111</v>
      </c>
      <c r="CT2630" s="1" t="s">
        <v>138</v>
      </c>
      <c r="CU2630" s="1" t="s">
        <v>111</v>
      </c>
      <c r="CV2630" s="1" t="s">
        <v>138</v>
      </c>
      <c r="CW2630" s="1" t="s">
        <v>631</v>
      </c>
      <c r="CX2630" s="1">
        <v>16702334796</v>
      </c>
      <c r="CY2630" s="1" t="s">
        <v>620</v>
      </c>
      <c r="CZ2630" s="1" t="s">
        <v>138</v>
      </c>
      <c r="DA2630" s="1" t="s">
        <v>111</v>
      </c>
      <c r="DB2630" s="1" t="s">
        <v>112</v>
      </c>
    </row>
    <row r="2631" spans="1:111" ht="15.6" customHeight="1" x14ac:dyDescent="0.25">
      <c r="A2631" s="1" t="s">
        <v>22427</v>
      </c>
      <c r="B2631" s="1" t="s">
        <v>238</v>
      </c>
      <c r="C2631" s="2">
        <v>44390.29917233796</v>
      </c>
      <c r="D2631" s="2">
        <v>44438</v>
      </c>
      <c r="E2631" s="1" t="s">
        <v>110</v>
      </c>
      <c r="F2631" s="2">
        <v>44468.833333333336</v>
      </c>
      <c r="G2631" s="1" t="s">
        <v>112</v>
      </c>
      <c r="H2631" s="1" t="s">
        <v>112</v>
      </c>
      <c r="I2631" s="1" t="s">
        <v>112</v>
      </c>
      <c r="J2631" s="1" t="s">
        <v>1693</v>
      </c>
      <c r="L2631" s="1" t="s">
        <v>1694</v>
      </c>
      <c r="M2631" s="1" t="s">
        <v>1695</v>
      </c>
      <c r="N2631" s="1" t="s">
        <v>863</v>
      </c>
      <c r="O2631" s="1" t="s">
        <v>117</v>
      </c>
      <c r="P2631" s="9">
        <v>96950</v>
      </c>
      <c r="Q2631" s="1" t="s">
        <v>118</v>
      </c>
      <c r="S2631" s="1">
        <v>16702345828</v>
      </c>
      <c r="U2631" s="1">
        <v>2362</v>
      </c>
      <c r="V2631" s="1" t="s">
        <v>119</v>
      </c>
      <c r="X2631" s="1" t="s">
        <v>1696</v>
      </c>
      <c r="Y2631" s="1" t="s">
        <v>1697</v>
      </c>
      <c r="AA2631" s="1" t="s">
        <v>171</v>
      </c>
      <c r="AB2631" s="1" t="s">
        <v>1694</v>
      </c>
      <c r="AC2631" s="1" t="s">
        <v>1695</v>
      </c>
      <c r="AD2631" s="1" t="s">
        <v>863</v>
      </c>
      <c r="AE2631" s="1" t="s">
        <v>117</v>
      </c>
      <c r="AF2631" s="9">
        <v>96950</v>
      </c>
      <c r="AG2631" s="1" t="s">
        <v>118</v>
      </c>
      <c r="AI2631" s="1">
        <v>16702345828</v>
      </c>
      <c r="AK2631" s="1" t="s">
        <v>1698</v>
      </c>
      <c r="BC2631" s="1" t="str">
        <f>"47-2051.00"</f>
        <v>47-2051.00</v>
      </c>
      <c r="BD2631" s="1" t="s">
        <v>295</v>
      </c>
      <c r="BE2631" s="1" t="s">
        <v>6536</v>
      </c>
      <c r="BF2631" s="1" t="s">
        <v>3535</v>
      </c>
      <c r="BG2631" s="1">
        <v>1</v>
      </c>
      <c r="BH2631" s="1">
        <v>1</v>
      </c>
      <c r="BI2631" s="2">
        <v>44470</v>
      </c>
      <c r="BJ2631" s="2">
        <v>44834</v>
      </c>
      <c r="BK2631" s="2">
        <v>44470</v>
      </c>
      <c r="BL2631" s="2">
        <v>44834</v>
      </c>
      <c r="BM2631" s="1">
        <v>40</v>
      </c>
      <c r="BN2631" s="1">
        <v>0</v>
      </c>
      <c r="BO2631" s="1">
        <v>8</v>
      </c>
      <c r="BP2631" s="1">
        <v>8</v>
      </c>
      <c r="BQ2631" s="1">
        <v>8</v>
      </c>
      <c r="BR2631" s="1">
        <v>8</v>
      </c>
      <c r="BS2631" s="1">
        <v>8</v>
      </c>
      <c r="BT2631" s="1">
        <v>0</v>
      </c>
      <c r="BU2631" s="1" t="str">
        <f>"8:00 AM"</f>
        <v>8:00 AM</v>
      </c>
      <c r="BV2631" s="1" t="str">
        <f>"5:00 PM"</f>
        <v>5:00 PM</v>
      </c>
      <c r="BW2631" s="1" t="s">
        <v>230</v>
      </c>
      <c r="BX2631" s="1">
        <v>0</v>
      </c>
      <c r="BY2631" s="1">
        <v>3</v>
      </c>
      <c r="BZ2631" s="1" t="s">
        <v>112</v>
      </c>
      <c r="CB2631" s="1" t="s">
        <v>331</v>
      </c>
      <c r="CC2631" s="1" t="s">
        <v>1694</v>
      </c>
      <c r="CD2631" s="1" t="s">
        <v>1695</v>
      </c>
      <c r="CE2631" s="1" t="s">
        <v>863</v>
      </c>
      <c r="CF2631" s="1" t="s">
        <v>117</v>
      </c>
      <c r="CG2631" s="1">
        <v>96950</v>
      </c>
      <c r="CH2631" s="3">
        <v>8.34</v>
      </c>
      <c r="CI2631" s="3">
        <v>8.34</v>
      </c>
      <c r="CJ2631" s="3">
        <v>12.51</v>
      </c>
      <c r="CK2631" s="3">
        <v>12.51</v>
      </c>
      <c r="CL2631" s="1" t="s">
        <v>137</v>
      </c>
      <c r="CN2631" s="1" t="s">
        <v>139</v>
      </c>
      <c r="CP2631" s="1" t="s">
        <v>112</v>
      </c>
      <c r="CQ2631" s="1" t="s">
        <v>111</v>
      </c>
      <c r="CR2631" s="1" t="s">
        <v>112</v>
      </c>
      <c r="CS2631" s="1" t="s">
        <v>111</v>
      </c>
      <c r="CT2631" s="1" t="s">
        <v>138</v>
      </c>
      <c r="CU2631" s="1" t="s">
        <v>111</v>
      </c>
      <c r="CV2631" s="1" t="s">
        <v>138</v>
      </c>
      <c r="CW2631" s="1" t="s">
        <v>331</v>
      </c>
      <c r="CX2631" s="1">
        <v>16702345828</v>
      </c>
      <c r="CY2631" s="1" t="s">
        <v>1698</v>
      </c>
      <c r="CZ2631" s="1" t="s">
        <v>138</v>
      </c>
      <c r="DA2631" s="1" t="s">
        <v>111</v>
      </c>
      <c r="DB2631" s="1" t="s">
        <v>112</v>
      </c>
      <c r="DC2631" s="1" t="s">
        <v>1701</v>
      </c>
      <c r="DD2631" s="1" t="s">
        <v>1702</v>
      </c>
      <c r="DF2631" s="1" t="s">
        <v>1703</v>
      </c>
      <c r="DG2631" s="1" t="s">
        <v>1704</v>
      </c>
    </row>
    <row r="2632" spans="1:111" ht="15.6" customHeight="1" x14ac:dyDescent="0.25">
      <c r="A2632" s="1" t="s">
        <v>22431</v>
      </c>
      <c r="B2632" s="1" t="s">
        <v>238</v>
      </c>
      <c r="C2632" s="2">
        <v>44353.600961342592</v>
      </c>
      <c r="D2632" s="2">
        <v>44399</v>
      </c>
      <c r="E2632" s="1" t="s">
        <v>180</v>
      </c>
      <c r="G2632" s="1" t="s">
        <v>112</v>
      </c>
      <c r="H2632" s="1" t="s">
        <v>112</v>
      </c>
      <c r="I2632" s="1" t="s">
        <v>112</v>
      </c>
      <c r="J2632" s="1" t="s">
        <v>633</v>
      </c>
      <c r="L2632" s="1" t="s">
        <v>634</v>
      </c>
      <c r="N2632" s="1" t="s">
        <v>167</v>
      </c>
      <c r="O2632" s="1" t="s">
        <v>117</v>
      </c>
      <c r="P2632" s="9">
        <v>96950</v>
      </c>
      <c r="Q2632" s="1" t="s">
        <v>118</v>
      </c>
      <c r="S2632" s="1">
        <v>16702358722</v>
      </c>
      <c r="U2632" s="1">
        <v>561720</v>
      </c>
      <c r="V2632" s="1" t="s">
        <v>119</v>
      </c>
      <c r="X2632" s="1" t="s">
        <v>636</v>
      </c>
      <c r="Y2632" s="1" t="s">
        <v>637</v>
      </c>
      <c r="Z2632" s="1" t="s">
        <v>638</v>
      </c>
      <c r="AA2632" s="1" t="s">
        <v>639</v>
      </c>
      <c r="AB2632" s="1" t="s">
        <v>1000</v>
      </c>
      <c r="AD2632" s="1" t="s">
        <v>167</v>
      </c>
      <c r="AE2632" s="1" t="s">
        <v>117</v>
      </c>
      <c r="AF2632" s="9">
        <v>96950</v>
      </c>
      <c r="AG2632" s="1" t="s">
        <v>118</v>
      </c>
      <c r="AI2632" s="1">
        <v>16709890917</v>
      </c>
      <c r="AK2632" s="1" t="s">
        <v>641</v>
      </c>
      <c r="BC2632" s="1" t="str">
        <f>"37-3011.00"</f>
        <v>37-3011.00</v>
      </c>
      <c r="BD2632" s="1" t="s">
        <v>726</v>
      </c>
      <c r="BE2632" s="1" t="s">
        <v>1691</v>
      </c>
      <c r="BF2632" s="1" t="s">
        <v>726</v>
      </c>
      <c r="BG2632" s="1">
        <v>2</v>
      </c>
      <c r="BH2632" s="1">
        <v>2</v>
      </c>
      <c r="BI2632" s="2">
        <v>44470</v>
      </c>
      <c r="BJ2632" s="2">
        <v>44834</v>
      </c>
      <c r="BK2632" s="2">
        <v>44470</v>
      </c>
      <c r="BL2632" s="2">
        <v>44834</v>
      </c>
      <c r="BM2632" s="1">
        <v>35</v>
      </c>
      <c r="BN2632" s="1">
        <v>0</v>
      </c>
      <c r="BO2632" s="1">
        <v>7</v>
      </c>
      <c r="BP2632" s="1">
        <v>7</v>
      </c>
      <c r="BQ2632" s="1">
        <v>7</v>
      </c>
      <c r="BR2632" s="1">
        <v>7</v>
      </c>
      <c r="BS2632" s="1">
        <v>7</v>
      </c>
      <c r="BT2632" s="1">
        <v>0</v>
      </c>
      <c r="BU2632" s="1" t="str">
        <f>"9:00 AM"</f>
        <v>9:00 AM</v>
      </c>
      <c r="BV2632" s="1" t="str">
        <f>"5:00 PM"</f>
        <v>5:00 PM</v>
      </c>
      <c r="BW2632" s="1" t="s">
        <v>230</v>
      </c>
      <c r="BX2632" s="1">
        <v>0</v>
      </c>
      <c r="BY2632" s="1">
        <v>3</v>
      </c>
      <c r="BZ2632" s="1" t="s">
        <v>112</v>
      </c>
      <c r="CB2632" s="4" t="s">
        <v>643</v>
      </c>
      <c r="CC2632" s="1" t="s">
        <v>634</v>
      </c>
      <c r="CE2632" s="1" t="s">
        <v>167</v>
      </c>
      <c r="CF2632" s="1" t="s">
        <v>117</v>
      </c>
      <c r="CG2632" s="1">
        <v>96950</v>
      </c>
      <c r="CH2632" s="3">
        <v>8.5</v>
      </c>
      <c r="CI2632" s="3">
        <v>8.5</v>
      </c>
      <c r="CJ2632" s="3">
        <v>12.75</v>
      </c>
      <c r="CK2632" s="3">
        <v>12.75</v>
      </c>
      <c r="CL2632" s="1" t="s">
        <v>137</v>
      </c>
      <c r="CN2632" s="1" t="s">
        <v>139</v>
      </c>
      <c r="CP2632" s="1" t="s">
        <v>111</v>
      </c>
      <c r="CQ2632" s="1" t="s">
        <v>111</v>
      </c>
      <c r="CR2632" s="1" t="s">
        <v>111</v>
      </c>
      <c r="CS2632" s="1" t="s">
        <v>111</v>
      </c>
      <c r="CT2632" s="1" t="s">
        <v>111</v>
      </c>
      <c r="CU2632" s="1" t="s">
        <v>111</v>
      </c>
      <c r="CV2632" s="1" t="s">
        <v>111</v>
      </c>
      <c r="CW2632" s="1" t="s">
        <v>1004</v>
      </c>
      <c r="CX2632" s="1">
        <v>16709890917</v>
      </c>
      <c r="CY2632" s="1" t="s">
        <v>641</v>
      </c>
      <c r="CZ2632" s="1" t="s">
        <v>645</v>
      </c>
      <c r="DA2632" s="1" t="s">
        <v>111</v>
      </c>
      <c r="DB2632" s="1" t="s">
        <v>112</v>
      </c>
    </row>
    <row r="2633" spans="1:111" ht="15.6" customHeight="1" x14ac:dyDescent="0.25">
      <c r="A2633" s="1" t="s">
        <v>22432</v>
      </c>
      <c r="B2633" s="1" t="s">
        <v>238</v>
      </c>
      <c r="C2633" s="2">
        <v>44364.120905208336</v>
      </c>
      <c r="D2633" s="2">
        <v>44411</v>
      </c>
      <c r="E2633" s="1" t="s">
        <v>110</v>
      </c>
      <c r="F2633" s="2">
        <v>44468.833333333336</v>
      </c>
      <c r="G2633" s="1" t="s">
        <v>112</v>
      </c>
      <c r="H2633" s="1" t="s">
        <v>112</v>
      </c>
      <c r="I2633" s="1" t="s">
        <v>112</v>
      </c>
      <c r="J2633" s="1" t="s">
        <v>1642</v>
      </c>
      <c r="K2633" s="1" t="s">
        <v>1643</v>
      </c>
      <c r="L2633" s="1" t="s">
        <v>1644</v>
      </c>
      <c r="N2633" s="1" t="s">
        <v>116</v>
      </c>
      <c r="O2633" s="1" t="s">
        <v>117</v>
      </c>
      <c r="P2633" s="9">
        <v>96950</v>
      </c>
      <c r="Q2633" s="1" t="s">
        <v>118</v>
      </c>
      <c r="R2633" s="1" t="s">
        <v>116</v>
      </c>
      <c r="S2633" s="1">
        <v>16702352276</v>
      </c>
      <c r="U2633" s="1">
        <v>453110</v>
      </c>
      <c r="V2633" s="1" t="s">
        <v>119</v>
      </c>
      <c r="X2633" s="1" t="s">
        <v>1645</v>
      </c>
      <c r="Y2633" s="1" t="s">
        <v>1646</v>
      </c>
      <c r="Z2633" s="1" t="s">
        <v>1647</v>
      </c>
      <c r="AA2633" s="1" t="s">
        <v>1028</v>
      </c>
      <c r="AB2633" s="1" t="s">
        <v>1644</v>
      </c>
      <c r="AD2633" s="1" t="s">
        <v>116</v>
      </c>
      <c r="AE2633" s="1" t="s">
        <v>117</v>
      </c>
      <c r="AF2633" s="9">
        <v>96950</v>
      </c>
      <c r="AG2633" s="1" t="s">
        <v>118</v>
      </c>
      <c r="AH2633" s="1" t="s">
        <v>116</v>
      </c>
      <c r="AI2633" s="1">
        <v>16702352276</v>
      </c>
      <c r="AK2633" s="1" t="s">
        <v>1648</v>
      </c>
      <c r="BC2633" s="1" t="str">
        <f>"27-1023.00"</f>
        <v>27-1023.00</v>
      </c>
      <c r="BD2633" s="1" t="s">
        <v>463</v>
      </c>
      <c r="BE2633" s="1" t="s">
        <v>1649</v>
      </c>
      <c r="BF2633" s="1" t="s">
        <v>1650</v>
      </c>
      <c r="BG2633" s="1">
        <v>1</v>
      </c>
      <c r="BH2633" s="1">
        <v>1</v>
      </c>
      <c r="BI2633" s="2">
        <v>44470</v>
      </c>
      <c r="BJ2633" s="2">
        <v>44834</v>
      </c>
      <c r="BK2633" s="2">
        <v>44470</v>
      </c>
      <c r="BL2633" s="2">
        <v>44834</v>
      </c>
      <c r="BM2633" s="1">
        <v>35</v>
      </c>
      <c r="BN2633" s="1">
        <v>0</v>
      </c>
      <c r="BO2633" s="1">
        <v>7</v>
      </c>
      <c r="BP2633" s="1">
        <v>7</v>
      </c>
      <c r="BQ2633" s="1">
        <v>7</v>
      </c>
      <c r="BR2633" s="1">
        <v>7</v>
      </c>
      <c r="BS2633" s="1">
        <v>7</v>
      </c>
      <c r="BT2633" s="1">
        <v>0</v>
      </c>
      <c r="BU2633" s="1" t="str">
        <f>"9:00 AM"</f>
        <v>9:00 AM</v>
      </c>
      <c r="BV2633" s="1" t="str">
        <f>"5:00 PM"</f>
        <v>5:00 PM</v>
      </c>
      <c r="BW2633" s="1" t="s">
        <v>135</v>
      </c>
      <c r="BX2633" s="1">
        <v>0</v>
      </c>
      <c r="BY2633" s="1">
        <v>12</v>
      </c>
      <c r="BZ2633" s="1" t="s">
        <v>112</v>
      </c>
      <c r="CB2633" s="1" t="s">
        <v>1651</v>
      </c>
      <c r="CC2633" s="1" t="s">
        <v>1644</v>
      </c>
      <c r="CE2633" s="1" t="s">
        <v>116</v>
      </c>
      <c r="CF2633" s="1" t="s">
        <v>117</v>
      </c>
      <c r="CG2633" s="1">
        <v>96950</v>
      </c>
      <c r="CH2633" s="3">
        <v>10.26</v>
      </c>
      <c r="CI2633" s="3">
        <v>10.26</v>
      </c>
      <c r="CJ2633" s="3">
        <v>15.39</v>
      </c>
      <c r="CK2633" s="3">
        <v>15.39</v>
      </c>
      <c r="CL2633" s="1" t="s">
        <v>137</v>
      </c>
      <c r="CM2633" s="1" t="s">
        <v>138</v>
      </c>
      <c r="CN2633" s="1" t="s">
        <v>139</v>
      </c>
      <c r="CP2633" s="1" t="s">
        <v>112</v>
      </c>
      <c r="CQ2633" s="1" t="s">
        <v>111</v>
      </c>
      <c r="CR2633" s="1" t="s">
        <v>112</v>
      </c>
      <c r="CS2633" s="1" t="s">
        <v>111</v>
      </c>
      <c r="CT2633" s="1" t="s">
        <v>138</v>
      </c>
      <c r="CU2633" s="1" t="s">
        <v>111</v>
      </c>
      <c r="CV2633" s="1" t="s">
        <v>138</v>
      </c>
      <c r="CW2633" s="1" t="s">
        <v>1652</v>
      </c>
      <c r="CX2633" s="1">
        <v>16702352276</v>
      </c>
      <c r="CY2633" s="1" t="s">
        <v>1648</v>
      </c>
      <c r="CZ2633" s="1" t="s">
        <v>138</v>
      </c>
      <c r="DA2633" s="1" t="s">
        <v>111</v>
      </c>
      <c r="DB2633" s="1" t="s">
        <v>112</v>
      </c>
    </row>
    <row r="2634" spans="1:111" ht="15.6" customHeight="1" x14ac:dyDescent="0.25">
      <c r="A2634" s="1" t="s">
        <v>22433</v>
      </c>
      <c r="B2634" s="1" t="s">
        <v>238</v>
      </c>
      <c r="C2634" s="2">
        <v>44390.902244907411</v>
      </c>
      <c r="D2634" s="2">
        <v>44434</v>
      </c>
      <c r="E2634" s="1" t="s">
        <v>110</v>
      </c>
      <c r="F2634" s="2">
        <v>44468.833333333336</v>
      </c>
      <c r="G2634" s="1" t="s">
        <v>111</v>
      </c>
      <c r="H2634" s="1" t="s">
        <v>112</v>
      </c>
      <c r="I2634" s="1" t="s">
        <v>112</v>
      </c>
      <c r="J2634" s="1" t="s">
        <v>5100</v>
      </c>
      <c r="L2634" s="1" t="s">
        <v>5102</v>
      </c>
      <c r="N2634" s="1" t="s">
        <v>116</v>
      </c>
      <c r="O2634" s="1" t="s">
        <v>117</v>
      </c>
      <c r="P2634" s="9">
        <v>96950</v>
      </c>
      <c r="Q2634" s="1" t="s">
        <v>118</v>
      </c>
      <c r="S2634" s="1">
        <v>16702359373</v>
      </c>
      <c r="T2634" s="1">
        <v>230</v>
      </c>
      <c r="U2634" s="1">
        <v>561520</v>
      </c>
      <c r="V2634" s="1" t="s">
        <v>119</v>
      </c>
      <c r="X2634" s="1" t="s">
        <v>5103</v>
      </c>
      <c r="Y2634" s="1" t="s">
        <v>5104</v>
      </c>
      <c r="Z2634" s="1" t="s">
        <v>5105</v>
      </c>
      <c r="AA2634" s="1" t="s">
        <v>2434</v>
      </c>
      <c r="AB2634" s="1" t="s">
        <v>22434</v>
      </c>
      <c r="AD2634" s="1" t="s">
        <v>116</v>
      </c>
      <c r="AE2634" s="1" t="s">
        <v>117</v>
      </c>
      <c r="AF2634" s="9">
        <v>96950</v>
      </c>
      <c r="AG2634" s="1" t="s">
        <v>118</v>
      </c>
      <c r="AI2634" s="1">
        <v>16702359373</v>
      </c>
      <c r="AJ2634" s="1">
        <v>230</v>
      </c>
      <c r="AK2634" s="1" t="s">
        <v>5106</v>
      </c>
      <c r="BC2634" s="1" t="str">
        <f>"17-3027.00"</f>
        <v>17-3027.00</v>
      </c>
      <c r="BD2634" s="1" t="s">
        <v>6272</v>
      </c>
      <c r="BE2634" s="1" t="s">
        <v>22435</v>
      </c>
      <c r="BF2634" s="1" t="s">
        <v>6274</v>
      </c>
      <c r="BG2634" s="1">
        <v>1</v>
      </c>
      <c r="BH2634" s="1">
        <v>1</v>
      </c>
      <c r="BI2634" s="2">
        <v>44470</v>
      </c>
      <c r="BJ2634" s="2">
        <v>44834</v>
      </c>
      <c r="BK2634" s="2">
        <v>44470</v>
      </c>
      <c r="BL2634" s="2">
        <v>44834</v>
      </c>
      <c r="BM2634" s="1">
        <v>35</v>
      </c>
      <c r="BN2634" s="1">
        <v>0</v>
      </c>
      <c r="BO2634" s="1">
        <v>7</v>
      </c>
      <c r="BP2634" s="1">
        <v>7</v>
      </c>
      <c r="BQ2634" s="1">
        <v>7</v>
      </c>
      <c r="BR2634" s="1">
        <v>7</v>
      </c>
      <c r="BS2634" s="1">
        <v>7</v>
      </c>
      <c r="BT2634" s="1">
        <v>0</v>
      </c>
      <c r="BU2634" s="1" t="str">
        <f>"8:00 AM"</f>
        <v>8:00 AM</v>
      </c>
      <c r="BV2634" s="1" t="str">
        <f>"4:00 PM"</f>
        <v>4:00 PM</v>
      </c>
      <c r="BW2634" s="1" t="s">
        <v>392</v>
      </c>
      <c r="BX2634" s="1">
        <v>0</v>
      </c>
      <c r="BY2634" s="1">
        <v>24</v>
      </c>
      <c r="BZ2634" s="1" t="s">
        <v>111</v>
      </c>
      <c r="CA2634" s="1">
        <v>3</v>
      </c>
      <c r="CB2634" s="1" t="s">
        <v>6275</v>
      </c>
      <c r="CC2634" s="1" t="s">
        <v>5100</v>
      </c>
      <c r="CD2634" s="1" t="s">
        <v>5102</v>
      </c>
      <c r="CE2634" s="1" t="s">
        <v>116</v>
      </c>
      <c r="CF2634" s="1" t="s">
        <v>117</v>
      </c>
      <c r="CG2634" s="1">
        <v>96950</v>
      </c>
      <c r="CH2634" s="3">
        <v>19.61</v>
      </c>
      <c r="CI2634" s="3">
        <v>19.61</v>
      </c>
      <c r="CJ2634" s="3">
        <v>0</v>
      </c>
      <c r="CK2634" s="3">
        <v>0</v>
      </c>
      <c r="CL2634" s="1" t="s">
        <v>137</v>
      </c>
      <c r="CN2634" s="1" t="s">
        <v>139</v>
      </c>
      <c r="CP2634" s="1" t="s">
        <v>112</v>
      </c>
      <c r="CQ2634" s="1" t="s">
        <v>111</v>
      </c>
      <c r="CR2634" s="1" t="s">
        <v>112</v>
      </c>
      <c r="CS2634" s="1" t="s">
        <v>112</v>
      </c>
      <c r="CT2634" s="1" t="s">
        <v>138</v>
      </c>
      <c r="CU2634" s="1" t="s">
        <v>111</v>
      </c>
      <c r="CV2634" s="1" t="s">
        <v>138</v>
      </c>
      <c r="CW2634" s="1" t="s">
        <v>5112</v>
      </c>
      <c r="CX2634" s="1">
        <v>16702359373</v>
      </c>
      <c r="CY2634" s="1" t="s">
        <v>5106</v>
      </c>
      <c r="CZ2634" s="1" t="s">
        <v>168</v>
      </c>
      <c r="DA2634" s="1" t="s">
        <v>111</v>
      </c>
      <c r="DB2634" s="1" t="s">
        <v>112</v>
      </c>
    </row>
    <row r="2635" spans="1:111" ht="15.6" customHeight="1" x14ac:dyDescent="0.25">
      <c r="A2635" s="1" t="s">
        <v>22436</v>
      </c>
      <c r="B2635" s="1" t="s">
        <v>238</v>
      </c>
      <c r="C2635" s="2">
        <v>44406.810176736108</v>
      </c>
      <c r="D2635" s="2">
        <v>44440</v>
      </c>
      <c r="E2635" s="1" t="s">
        <v>180</v>
      </c>
      <c r="G2635" s="1" t="s">
        <v>112</v>
      </c>
      <c r="H2635" s="1" t="s">
        <v>112</v>
      </c>
      <c r="I2635" s="1" t="s">
        <v>112</v>
      </c>
      <c r="J2635" s="1" t="s">
        <v>1563</v>
      </c>
      <c r="K2635" s="1" t="s">
        <v>1564</v>
      </c>
      <c r="L2635" s="1" t="s">
        <v>1565</v>
      </c>
      <c r="N2635" s="1" t="s">
        <v>167</v>
      </c>
      <c r="O2635" s="1" t="s">
        <v>117</v>
      </c>
      <c r="P2635" s="9">
        <v>96950</v>
      </c>
      <c r="Q2635" s="1" t="s">
        <v>118</v>
      </c>
      <c r="S2635" s="1">
        <v>16702875139</v>
      </c>
      <c r="U2635" s="1">
        <v>812112</v>
      </c>
      <c r="V2635" s="1" t="s">
        <v>119</v>
      </c>
      <c r="X2635" s="1" t="s">
        <v>1566</v>
      </c>
      <c r="Y2635" s="1" t="s">
        <v>1567</v>
      </c>
      <c r="AA2635" s="1" t="s">
        <v>1568</v>
      </c>
      <c r="AB2635" s="1" t="s">
        <v>1565</v>
      </c>
      <c r="AC2635" s="1" t="s">
        <v>1569</v>
      </c>
      <c r="AD2635" s="1" t="s">
        <v>167</v>
      </c>
      <c r="AE2635" s="1" t="s">
        <v>117</v>
      </c>
      <c r="AF2635" s="9">
        <v>96950</v>
      </c>
      <c r="AG2635" s="1" t="s">
        <v>118</v>
      </c>
      <c r="AI2635" s="1">
        <v>16702875139</v>
      </c>
      <c r="AK2635" s="1" t="s">
        <v>1570</v>
      </c>
      <c r="BC2635" s="1" t="str">
        <f>"39-5092.00"</f>
        <v>39-5092.00</v>
      </c>
      <c r="BD2635" s="1" t="s">
        <v>1571</v>
      </c>
      <c r="BE2635" s="1" t="s">
        <v>1572</v>
      </c>
      <c r="BF2635" s="1" t="s">
        <v>1573</v>
      </c>
      <c r="BG2635" s="1">
        <v>2</v>
      </c>
      <c r="BH2635" s="1">
        <v>2</v>
      </c>
      <c r="BI2635" s="2">
        <v>44470</v>
      </c>
      <c r="BJ2635" s="2">
        <v>44834</v>
      </c>
      <c r="BK2635" s="2">
        <v>44470</v>
      </c>
      <c r="BL2635" s="2">
        <v>44834</v>
      </c>
      <c r="BM2635" s="1">
        <v>35</v>
      </c>
      <c r="BN2635" s="1">
        <v>5</v>
      </c>
      <c r="BO2635" s="1">
        <v>5</v>
      </c>
      <c r="BP2635" s="1">
        <v>5</v>
      </c>
      <c r="BQ2635" s="1">
        <v>5</v>
      </c>
      <c r="BR2635" s="1">
        <v>5</v>
      </c>
      <c r="BS2635" s="1">
        <v>5</v>
      </c>
      <c r="BT2635" s="1">
        <v>5</v>
      </c>
      <c r="BU2635" s="1" t="str">
        <f>"1:00 PM"</f>
        <v>1:00 PM</v>
      </c>
      <c r="BV2635" s="1" t="str">
        <f>"6:00 PM"</f>
        <v>6:00 PM</v>
      </c>
      <c r="BW2635" s="1" t="s">
        <v>230</v>
      </c>
      <c r="BX2635" s="1">
        <v>0</v>
      </c>
      <c r="BY2635" s="1">
        <v>6</v>
      </c>
      <c r="BZ2635" s="1" t="s">
        <v>112</v>
      </c>
      <c r="CB2635" s="1" t="s">
        <v>1574</v>
      </c>
      <c r="CC2635" s="1" t="s">
        <v>339</v>
      </c>
      <c r="CD2635" s="1" t="s">
        <v>22437</v>
      </c>
      <c r="CE2635" s="1" t="s">
        <v>167</v>
      </c>
      <c r="CF2635" s="1" t="s">
        <v>117</v>
      </c>
      <c r="CG2635" s="1">
        <v>96950</v>
      </c>
      <c r="CH2635" s="3">
        <v>9.09</v>
      </c>
      <c r="CI2635" s="3">
        <v>9.09</v>
      </c>
      <c r="CJ2635" s="3">
        <v>13.65</v>
      </c>
      <c r="CK2635" s="3">
        <v>13.65</v>
      </c>
      <c r="CL2635" s="1" t="s">
        <v>137</v>
      </c>
      <c r="CM2635" s="1" t="s">
        <v>331</v>
      </c>
      <c r="CN2635" s="1" t="s">
        <v>139</v>
      </c>
      <c r="CP2635" s="1" t="s">
        <v>112</v>
      </c>
      <c r="CQ2635" s="1" t="s">
        <v>111</v>
      </c>
      <c r="CR2635" s="1" t="s">
        <v>112</v>
      </c>
      <c r="CS2635" s="1" t="s">
        <v>111</v>
      </c>
      <c r="CT2635" s="1" t="s">
        <v>138</v>
      </c>
      <c r="CU2635" s="1" t="s">
        <v>111</v>
      </c>
      <c r="CV2635" s="1" t="s">
        <v>138</v>
      </c>
      <c r="CW2635" s="1" t="s">
        <v>3812</v>
      </c>
      <c r="CX2635" s="1">
        <v>16702875139</v>
      </c>
      <c r="CY2635" s="1" t="s">
        <v>1570</v>
      </c>
      <c r="CZ2635" s="1" t="s">
        <v>331</v>
      </c>
      <c r="DA2635" s="1" t="s">
        <v>111</v>
      </c>
      <c r="DB2635" s="1" t="s">
        <v>112</v>
      </c>
      <c r="DC2635" s="1" t="s">
        <v>331</v>
      </c>
    </row>
    <row r="2636" spans="1:111" ht="15.6" customHeight="1" x14ac:dyDescent="0.25">
      <c r="A2636" s="1" t="s">
        <v>22438</v>
      </c>
      <c r="B2636" s="1" t="s">
        <v>238</v>
      </c>
      <c r="C2636" s="2">
        <v>44405.001351736108</v>
      </c>
      <c r="D2636" s="2">
        <v>44449</v>
      </c>
      <c r="E2636" s="1" t="s">
        <v>110</v>
      </c>
      <c r="F2636" s="2">
        <v>44468.833333333336</v>
      </c>
      <c r="G2636" s="1" t="s">
        <v>112</v>
      </c>
      <c r="H2636" s="1" t="s">
        <v>112</v>
      </c>
      <c r="I2636" s="1" t="s">
        <v>112</v>
      </c>
      <c r="J2636" s="1" t="s">
        <v>22439</v>
      </c>
      <c r="K2636" s="1" t="s">
        <v>22440</v>
      </c>
      <c r="L2636" s="1" t="s">
        <v>22441</v>
      </c>
      <c r="M2636" s="1" t="s">
        <v>22442</v>
      </c>
      <c r="N2636" s="1" t="s">
        <v>738</v>
      </c>
      <c r="O2636" s="1" t="s">
        <v>117</v>
      </c>
      <c r="P2636" s="9">
        <v>96950</v>
      </c>
      <c r="Q2636" s="1" t="s">
        <v>118</v>
      </c>
      <c r="S2636" s="1">
        <v>16702878866</v>
      </c>
      <c r="U2636" s="1">
        <v>561520</v>
      </c>
      <c r="V2636" s="1" t="s">
        <v>119</v>
      </c>
      <c r="X2636" s="1" t="s">
        <v>1390</v>
      </c>
      <c r="Y2636" s="1" t="s">
        <v>1710</v>
      </c>
      <c r="AA2636" s="1" t="s">
        <v>1711</v>
      </c>
      <c r="AB2636" s="1" t="s">
        <v>22443</v>
      </c>
      <c r="AD2636" s="1" t="s">
        <v>738</v>
      </c>
      <c r="AE2636" s="1" t="s">
        <v>117</v>
      </c>
      <c r="AF2636" s="9">
        <v>96950</v>
      </c>
      <c r="AG2636" s="1" t="s">
        <v>118</v>
      </c>
      <c r="AI2636" s="1">
        <v>16702878866</v>
      </c>
      <c r="AK2636" s="1" t="s">
        <v>1713</v>
      </c>
      <c r="BC2636" s="1" t="str">
        <f>"39-7011.00"</f>
        <v>39-7011.00</v>
      </c>
      <c r="BD2636" s="1" t="s">
        <v>1435</v>
      </c>
      <c r="BE2636" s="1" t="s">
        <v>22444</v>
      </c>
      <c r="BF2636" s="1" t="s">
        <v>22445</v>
      </c>
      <c r="BG2636" s="1">
        <v>1</v>
      </c>
      <c r="BH2636" s="1">
        <v>1</v>
      </c>
      <c r="BI2636" s="2">
        <v>44470</v>
      </c>
      <c r="BJ2636" s="2">
        <v>44834</v>
      </c>
      <c r="BK2636" s="2">
        <v>44470</v>
      </c>
      <c r="BL2636" s="2">
        <v>44834</v>
      </c>
      <c r="BM2636" s="1">
        <v>35</v>
      </c>
      <c r="BN2636" s="1">
        <v>0</v>
      </c>
      <c r="BO2636" s="1">
        <v>7</v>
      </c>
      <c r="BP2636" s="1">
        <v>7</v>
      </c>
      <c r="BQ2636" s="1">
        <v>7</v>
      </c>
      <c r="BR2636" s="1">
        <v>7</v>
      </c>
      <c r="BS2636" s="1">
        <v>7</v>
      </c>
      <c r="BT2636" s="1">
        <v>0</v>
      </c>
      <c r="BU2636" s="1" t="str">
        <f>"8:00 AM"</f>
        <v>8:00 AM</v>
      </c>
      <c r="BV2636" s="1" t="str">
        <f>"4:00 PM"</f>
        <v>4:00 PM</v>
      </c>
      <c r="BW2636" s="1" t="s">
        <v>135</v>
      </c>
      <c r="BX2636" s="1">
        <v>0</v>
      </c>
      <c r="BY2636" s="1">
        <v>24</v>
      </c>
      <c r="BZ2636" s="1" t="s">
        <v>112</v>
      </c>
      <c r="CB2636" s="1" t="s">
        <v>22446</v>
      </c>
      <c r="CC2636" s="1" t="s">
        <v>1708</v>
      </c>
      <c r="CD2636" s="1" t="s">
        <v>1709</v>
      </c>
      <c r="CE2636" s="1" t="s">
        <v>738</v>
      </c>
      <c r="CF2636" s="1" t="s">
        <v>117</v>
      </c>
      <c r="CG2636" s="1">
        <v>96950</v>
      </c>
      <c r="CH2636" s="3">
        <v>9.85</v>
      </c>
      <c r="CI2636" s="3">
        <v>9.85</v>
      </c>
      <c r="CJ2636" s="3">
        <v>14.78</v>
      </c>
      <c r="CK2636" s="3">
        <v>14.78</v>
      </c>
      <c r="CL2636" s="1" t="s">
        <v>137</v>
      </c>
      <c r="CM2636" s="1" t="s">
        <v>230</v>
      </c>
      <c r="CN2636" s="1" t="s">
        <v>139</v>
      </c>
      <c r="CP2636" s="1" t="s">
        <v>112</v>
      </c>
      <c r="CQ2636" s="1" t="s">
        <v>111</v>
      </c>
      <c r="CR2636" s="1" t="s">
        <v>112</v>
      </c>
      <c r="CS2636" s="1" t="s">
        <v>111</v>
      </c>
      <c r="CT2636" s="1" t="s">
        <v>138</v>
      </c>
      <c r="CU2636" s="1" t="s">
        <v>111</v>
      </c>
      <c r="CV2636" s="1" t="s">
        <v>138</v>
      </c>
      <c r="CW2636" s="1" t="s">
        <v>1717</v>
      </c>
      <c r="CX2636" s="1">
        <v>16702878866</v>
      </c>
      <c r="CY2636" s="1" t="s">
        <v>1713</v>
      </c>
      <c r="CZ2636" s="1" t="s">
        <v>168</v>
      </c>
      <c r="DA2636" s="1" t="s">
        <v>111</v>
      </c>
      <c r="DB2636" s="1" t="s">
        <v>112</v>
      </c>
    </row>
    <row r="2637" spans="1:111" ht="15.6" customHeight="1" x14ac:dyDescent="0.25">
      <c r="A2637" s="1" t="s">
        <v>22447</v>
      </c>
      <c r="B2637" s="1" t="s">
        <v>238</v>
      </c>
      <c r="C2637" s="2">
        <v>44398.364170833331</v>
      </c>
      <c r="D2637" s="2">
        <v>44446</v>
      </c>
      <c r="E2637" s="1" t="s">
        <v>110</v>
      </c>
      <c r="F2637" s="2">
        <v>44468.833333333336</v>
      </c>
      <c r="G2637" s="1" t="s">
        <v>112</v>
      </c>
      <c r="H2637" s="1" t="s">
        <v>112</v>
      </c>
      <c r="I2637" s="1" t="s">
        <v>112</v>
      </c>
      <c r="J2637" s="1" t="s">
        <v>22448</v>
      </c>
      <c r="K2637" s="1" t="s">
        <v>16181</v>
      </c>
      <c r="L2637" s="1" t="s">
        <v>16182</v>
      </c>
      <c r="N2637" s="1" t="s">
        <v>116</v>
      </c>
      <c r="O2637" s="1" t="s">
        <v>117</v>
      </c>
      <c r="P2637" s="9">
        <v>96950</v>
      </c>
      <c r="Q2637" s="1" t="s">
        <v>118</v>
      </c>
      <c r="S2637" s="1">
        <v>16702851621</v>
      </c>
      <c r="U2637" s="1">
        <v>4451</v>
      </c>
      <c r="V2637" s="1" t="s">
        <v>119</v>
      </c>
      <c r="X2637" s="1" t="s">
        <v>1614</v>
      </c>
      <c r="Y2637" s="1" t="s">
        <v>16183</v>
      </c>
      <c r="AA2637" s="1" t="s">
        <v>973</v>
      </c>
      <c r="AB2637" s="1" t="s">
        <v>16182</v>
      </c>
      <c r="AD2637" s="1" t="s">
        <v>116</v>
      </c>
      <c r="AE2637" s="1" t="s">
        <v>117</v>
      </c>
      <c r="AF2637" s="9">
        <v>96950</v>
      </c>
      <c r="AG2637" s="1" t="s">
        <v>118</v>
      </c>
      <c r="AI2637" s="1">
        <v>16702851621</v>
      </c>
      <c r="AK2637" s="1" t="s">
        <v>16184</v>
      </c>
      <c r="BC2637" s="1" t="str">
        <f>"49-9071.00"</f>
        <v>49-9071.00</v>
      </c>
      <c r="BD2637" s="1" t="s">
        <v>214</v>
      </c>
      <c r="BE2637" s="1" t="s">
        <v>22449</v>
      </c>
      <c r="BF2637" s="1" t="s">
        <v>22450</v>
      </c>
      <c r="BG2637" s="1">
        <v>2</v>
      </c>
      <c r="BH2637" s="1">
        <v>2</v>
      </c>
      <c r="BI2637" s="2">
        <v>44470</v>
      </c>
      <c r="BJ2637" s="2">
        <v>44834</v>
      </c>
      <c r="BK2637" s="2">
        <v>44470</v>
      </c>
      <c r="BL2637" s="2">
        <v>44834</v>
      </c>
      <c r="BM2637" s="1">
        <v>40</v>
      </c>
      <c r="BN2637" s="1">
        <v>0</v>
      </c>
      <c r="BO2637" s="1">
        <v>8</v>
      </c>
      <c r="BP2637" s="1">
        <v>8</v>
      </c>
      <c r="BQ2637" s="1">
        <v>8</v>
      </c>
      <c r="BR2637" s="1">
        <v>8</v>
      </c>
      <c r="BS2637" s="1">
        <v>8</v>
      </c>
      <c r="BT2637" s="1">
        <v>0</v>
      </c>
      <c r="BU2637" s="1" t="str">
        <f>"8:00 AM"</f>
        <v>8:00 AM</v>
      </c>
      <c r="BV2637" s="1" t="str">
        <f>"5:00 PM"</f>
        <v>5:00 PM</v>
      </c>
      <c r="BW2637" s="1" t="s">
        <v>135</v>
      </c>
      <c r="BX2637" s="1">
        <v>0</v>
      </c>
      <c r="BY2637" s="1">
        <v>12</v>
      </c>
      <c r="BZ2637" s="1" t="s">
        <v>112</v>
      </c>
      <c r="CB2637" s="1" t="s">
        <v>22451</v>
      </c>
      <c r="CC2637" s="1" t="s">
        <v>16182</v>
      </c>
      <c r="CE2637" s="1" t="s">
        <v>738</v>
      </c>
      <c r="CF2637" s="1" t="s">
        <v>117</v>
      </c>
      <c r="CG2637" s="1">
        <v>96950</v>
      </c>
      <c r="CH2637" s="3">
        <v>8.7200000000000006</v>
      </c>
      <c r="CI2637" s="3">
        <v>8.7200000000000006</v>
      </c>
      <c r="CJ2637" s="3">
        <v>13.08</v>
      </c>
      <c r="CK2637" s="3">
        <v>13.08</v>
      </c>
      <c r="CL2637" s="1" t="s">
        <v>137</v>
      </c>
      <c r="CM2637" s="1" t="s">
        <v>168</v>
      </c>
      <c r="CN2637" s="1" t="s">
        <v>139</v>
      </c>
      <c r="CP2637" s="1" t="s">
        <v>112</v>
      </c>
      <c r="CQ2637" s="1" t="s">
        <v>111</v>
      </c>
      <c r="CR2637" s="1" t="s">
        <v>112</v>
      </c>
      <c r="CS2637" s="1" t="s">
        <v>111</v>
      </c>
      <c r="CT2637" s="1" t="s">
        <v>138</v>
      </c>
      <c r="CU2637" s="1" t="s">
        <v>111</v>
      </c>
      <c r="CV2637" s="1" t="s">
        <v>138</v>
      </c>
      <c r="CW2637" s="1" t="s">
        <v>1620</v>
      </c>
      <c r="CX2637" s="1">
        <v>16702851621</v>
      </c>
      <c r="CY2637" s="1" t="s">
        <v>16184</v>
      </c>
      <c r="CZ2637" s="1" t="s">
        <v>138</v>
      </c>
      <c r="DA2637" s="1" t="s">
        <v>111</v>
      </c>
      <c r="DB2637" s="1" t="s">
        <v>112</v>
      </c>
    </row>
    <row r="2638" spans="1:111" ht="15.6" customHeight="1" x14ac:dyDescent="0.25">
      <c r="A2638" s="1" t="s">
        <v>22452</v>
      </c>
      <c r="B2638" s="1" t="s">
        <v>238</v>
      </c>
      <c r="C2638" s="2">
        <v>44390.914488310184</v>
      </c>
      <c r="D2638" s="2">
        <v>44447</v>
      </c>
      <c r="E2638" s="1" t="s">
        <v>110</v>
      </c>
      <c r="F2638" s="2">
        <v>44468.833333333336</v>
      </c>
      <c r="G2638" s="1" t="s">
        <v>111</v>
      </c>
      <c r="H2638" s="1" t="s">
        <v>112</v>
      </c>
      <c r="I2638" s="1" t="s">
        <v>112</v>
      </c>
      <c r="J2638" s="1" t="s">
        <v>5100</v>
      </c>
      <c r="L2638" s="1" t="s">
        <v>5101</v>
      </c>
      <c r="M2638" s="1" t="s">
        <v>5102</v>
      </c>
      <c r="N2638" s="1" t="s">
        <v>116</v>
      </c>
      <c r="O2638" s="1" t="s">
        <v>117</v>
      </c>
      <c r="P2638" s="9">
        <v>96950</v>
      </c>
      <c r="Q2638" s="1" t="s">
        <v>118</v>
      </c>
      <c r="S2638" s="1">
        <v>16702359373</v>
      </c>
      <c r="T2638" s="1">
        <v>230</v>
      </c>
      <c r="U2638" s="1">
        <v>561520</v>
      </c>
      <c r="V2638" s="1" t="s">
        <v>119</v>
      </c>
      <c r="X2638" s="1" t="s">
        <v>5103</v>
      </c>
      <c r="Y2638" s="1" t="s">
        <v>5104</v>
      </c>
      <c r="Z2638" s="1" t="s">
        <v>5105</v>
      </c>
      <c r="AA2638" s="1" t="s">
        <v>2434</v>
      </c>
      <c r="AB2638" s="1" t="s">
        <v>5101</v>
      </c>
      <c r="AC2638" s="1" t="s">
        <v>5102</v>
      </c>
      <c r="AD2638" s="1" t="s">
        <v>116</v>
      </c>
      <c r="AE2638" s="1" t="s">
        <v>117</v>
      </c>
      <c r="AF2638" s="9">
        <v>96950</v>
      </c>
      <c r="AG2638" s="1" t="s">
        <v>118</v>
      </c>
      <c r="AI2638" s="1">
        <v>16702359373</v>
      </c>
      <c r="AJ2638" s="1">
        <v>230</v>
      </c>
      <c r="AK2638" s="1" t="s">
        <v>5106</v>
      </c>
      <c r="BC2638" s="1" t="str">
        <f>"49-3031.00"</f>
        <v>49-3031.00</v>
      </c>
      <c r="BD2638" s="1" t="s">
        <v>2770</v>
      </c>
      <c r="BE2638" s="1" t="s">
        <v>22453</v>
      </c>
      <c r="BF2638" s="1" t="s">
        <v>5108</v>
      </c>
      <c r="BG2638" s="1">
        <v>2</v>
      </c>
      <c r="BH2638" s="1">
        <v>2</v>
      </c>
      <c r="BI2638" s="2">
        <v>44470</v>
      </c>
      <c r="BJ2638" s="2">
        <v>44834</v>
      </c>
      <c r="BK2638" s="2">
        <v>44470</v>
      </c>
      <c r="BL2638" s="2">
        <v>44834</v>
      </c>
      <c r="BM2638" s="1">
        <v>35</v>
      </c>
      <c r="BN2638" s="1">
        <v>0</v>
      </c>
      <c r="BO2638" s="1">
        <v>7</v>
      </c>
      <c r="BP2638" s="1">
        <v>7</v>
      </c>
      <c r="BQ2638" s="1">
        <v>7</v>
      </c>
      <c r="BR2638" s="1">
        <v>7</v>
      </c>
      <c r="BS2638" s="1">
        <v>7</v>
      </c>
      <c r="BT2638" s="1">
        <v>0</v>
      </c>
      <c r="BU2638" s="1" t="str">
        <f>"8:00 AM"</f>
        <v>8:00 AM</v>
      </c>
      <c r="BV2638" s="1" t="str">
        <f>"4:00 PM"</f>
        <v>4:00 PM</v>
      </c>
      <c r="BW2638" s="1" t="s">
        <v>135</v>
      </c>
      <c r="BX2638" s="1">
        <v>0</v>
      </c>
      <c r="BY2638" s="1">
        <v>24</v>
      </c>
      <c r="BZ2638" s="1" t="s">
        <v>112</v>
      </c>
      <c r="CB2638" s="1" t="s">
        <v>22454</v>
      </c>
      <c r="CC2638" s="1" t="s">
        <v>5100</v>
      </c>
      <c r="CD2638" s="1" t="s">
        <v>5102</v>
      </c>
      <c r="CE2638" s="1" t="s">
        <v>116</v>
      </c>
      <c r="CF2638" s="1" t="s">
        <v>117</v>
      </c>
      <c r="CG2638" s="1">
        <v>96950</v>
      </c>
      <c r="CH2638" s="3">
        <v>10.19</v>
      </c>
      <c r="CI2638" s="3">
        <v>10.19</v>
      </c>
      <c r="CJ2638" s="3">
        <v>15.29</v>
      </c>
      <c r="CK2638" s="3">
        <v>15.29</v>
      </c>
      <c r="CL2638" s="1" t="s">
        <v>137</v>
      </c>
      <c r="CN2638" s="1" t="s">
        <v>139</v>
      </c>
      <c r="CP2638" s="1" t="s">
        <v>112</v>
      </c>
      <c r="CQ2638" s="1" t="s">
        <v>111</v>
      </c>
      <c r="CR2638" s="1" t="s">
        <v>112</v>
      </c>
      <c r="CS2638" s="1" t="s">
        <v>111</v>
      </c>
      <c r="CT2638" s="1" t="s">
        <v>138</v>
      </c>
      <c r="CU2638" s="1" t="s">
        <v>111</v>
      </c>
      <c r="CV2638" s="1" t="s">
        <v>138</v>
      </c>
      <c r="CW2638" s="1" t="s">
        <v>5112</v>
      </c>
      <c r="CX2638" s="1">
        <v>16702359373</v>
      </c>
      <c r="CY2638" s="1" t="s">
        <v>5106</v>
      </c>
      <c r="CZ2638" s="1" t="s">
        <v>138</v>
      </c>
      <c r="DA2638" s="1" t="s">
        <v>111</v>
      </c>
      <c r="DB2638" s="1" t="s">
        <v>112</v>
      </c>
    </row>
    <row r="2639" spans="1:111" ht="15.6" customHeight="1" x14ac:dyDescent="0.25">
      <c r="A2639" s="1" t="s">
        <v>22455</v>
      </c>
      <c r="B2639" s="1" t="s">
        <v>238</v>
      </c>
      <c r="C2639" s="2">
        <v>44352.387872569445</v>
      </c>
      <c r="D2639" s="2">
        <v>44389</v>
      </c>
      <c r="E2639" s="1" t="s">
        <v>180</v>
      </c>
      <c r="G2639" s="1" t="s">
        <v>112</v>
      </c>
      <c r="H2639" s="1" t="s">
        <v>112</v>
      </c>
      <c r="I2639" s="1" t="s">
        <v>112</v>
      </c>
      <c r="J2639" s="1" t="s">
        <v>2949</v>
      </c>
      <c r="K2639" s="1" t="s">
        <v>2950</v>
      </c>
      <c r="L2639" s="1" t="s">
        <v>2305</v>
      </c>
      <c r="N2639" s="1" t="s">
        <v>116</v>
      </c>
      <c r="O2639" s="1" t="s">
        <v>117</v>
      </c>
      <c r="P2639" s="9">
        <v>96950</v>
      </c>
      <c r="Q2639" s="1" t="s">
        <v>118</v>
      </c>
      <c r="R2639" s="1" t="s">
        <v>138</v>
      </c>
      <c r="S2639" s="1">
        <v>16702352743</v>
      </c>
      <c r="U2639" s="1">
        <v>561320</v>
      </c>
      <c r="V2639" s="1" t="s">
        <v>119</v>
      </c>
      <c r="X2639" s="1" t="s">
        <v>2952</v>
      </c>
      <c r="Y2639" s="1" t="s">
        <v>2307</v>
      </c>
      <c r="Z2639" s="1" t="s">
        <v>2953</v>
      </c>
      <c r="AA2639" s="1" t="s">
        <v>245</v>
      </c>
      <c r="AB2639" s="1" t="s">
        <v>2304</v>
      </c>
      <c r="AD2639" s="1" t="s">
        <v>116</v>
      </c>
      <c r="AE2639" s="1" t="s">
        <v>117</v>
      </c>
      <c r="AF2639" s="9">
        <v>96950</v>
      </c>
      <c r="AG2639" s="1" t="s">
        <v>118</v>
      </c>
      <c r="AH2639" s="1" t="s">
        <v>138</v>
      </c>
      <c r="AI2639" s="1">
        <v>16702352743</v>
      </c>
      <c r="AK2639" s="1" t="s">
        <v>2954</v>
      </c>
      <c r="BC2639" s="1" t="str">
        <f>"49-9071.00"</f>
        <v>49-9071.00</v>
      </c>
      <c r="BD2639" s="1" t="s">
        <v>214</v>
      </c>
      <c r="BE2639" s="1" t="s">
        <v>9903</v>
      </c>
      <c r="BF2639" s="1" t="s">
        <v>4420</v>
      </c>
      <c r="BG2639" s="1">
        <v>10</v>
      </c>
      <c r="BH2639" s="1">
        <v>10</v>
      </c>
      <c r="BI2639" s="2">
        <v>44470</v>
      </c>
      <c r="BJ2639" s="2">
        <v>44834</v>
      </c>
      <c r="BK2639" s="2">
        <v>44470</v>
      </c>
      <c r="BL2639" s="2">
        <v>44834</v>
      </c>
      <c r="BM2639" s="1">
        <v>35</v>
      </c>
      <c r="BN2639" s="1">
        <v>0</v>
      </c>
      <c r="BO2639" s="1">
        <v>7</v>
      </c>
      <c r="BP2639" s="1">
        <v>7</v>
      </c>
      <c r="BQ2639" s="1">
        <v>7</v>
      </c>
      <c r="BR2639" s="1">
        <v>7</v>
      </c>
      <c r="BS2639" s="1">
        <v>7</v>
      </c>
      <c r="BT2639" s="1">
        <v>0</v>
      </c>
      <c r="BU2639" s="1" t="str">
        <f>"8:00 AM"</f>
        <v>8:00 AM</v>
      </c>
      <c r="BV2639" s="1" t="str">
        <f>"4:00 PM"</f>
        <v>4:00 PM</v>
      </c>
      <c r="BW2639" s="1" t="s">
        <v>230</v>
      </c>
      <c r="BX2639" s="1">
        <v>0</v>
      </c>
      <c r="BY2639" s="1">
        <v>12</v>
      </c>
      <c r="BZ2639" s="1" t="s">
        <v>112</v>
      </c>
      <c r="CB2639" s="4" t="s">
        <v>22456</v>
      </c>
      <c r="CC2639" s="1" t="s">
        <v>2304</v>
      </c>
      <c r="CE2639" s="1" t="s">
        <v>167</v>
      </c>
      <c r="CF2639" s="1" t="s">
        <v>117</v>
      </c>
      <c r="CG2639" s="1">
        <v>96950</v>
      </c>
      <c r="CH2639" s="3">
        <v>8.7100000000000009</v>
      </c>
      <c r="CI2639" s="3">
        <v>8.75</v>
      </c>
      <c r="CJ2639" s="3">
        <v>13.06</v>
      </c>
      <c r="CK2639" s="3">
        <v>13.12</v>
      </c>
      <c r="CL2639" s="1" t="s">
        <v>137</v>
      </c>
      <c r="CM2639" s="1" t="s">
        <v>331</v>
      </c>
      <c r="CN2639" s="1" t="s">
        <v>139</v>
      </c>
      <c r="CP2639" s="1" t="s">
        <v>111</v>
      </c>
      <c r="CQ2639" s="1" t="s">
        <v>111</v>
      </c>
      <c r="CR2639" s="1" t="s">
        <v>111</v>
      </c>
      <c r="CS2639" s="1" t="s">
        <v>111</v>
      </c>
      <c r="CT2639" s="1" t="s">
        <v>138</v>
      </c>
      <c r="CU2639" s="1" t="s">
        <v>111</v>
      </c>
      <c r="CV2639" s="1" t="s">
        <v>111</v>
      </c>
      <c r="CW2639" s="1" t="s">
        <v>9905</v>
      </c>
      <c r="CX2639" s="1">
        <v>16702352743</v>
      </c>
      <c r="CY2639" s="1" t="s">
        <v>2954</v>
      </c>
      <c r="CZ2639" s="1" t="s">
        <v>168</v>
      </c>
      <c r="DA2639" s="1" t="s">
        <v>111</v>
      </c>
      <c r="DB2639" s="1" t="s">
        <v>112</v>
      </c>
    </row>
    <row r="2640" spans="1:111" ht="15.6" customHeight="1" x14ac:dyDescent="0.25">
      <c r="A2640" s="1" t="s">
        <v>22457</v>
      </c>
      <c r="B2640" s="1" t="s">
        <v>238</v>
      </c>
      <c r="C2640" s="2">
        <v>44354.078114930555</v>
      </c>
      <c r="D2640" s="2">
        <v>44404</v>
      </c>
      <c r="E2640" s="1" t="s">
        <v>180</v>
      </c>
      <c r="G2640" s="1" t="s">
        <v>112</v>
      </c>
      <c r="H2640" s="1" t="s">
        <v>112</v>
      </c>
      <c r="I2640" s="1" t="s">
        <v>112</v>
      </c>
      <c r="J2640" s="1" t="s">
        <v>3359</v>
      </c>
      <c r="K2640" s="1" t="s">
        <v>3360</v>
      </c>
      <c r="L2640" s="1" t="s">
        <v>3361</v>
      </c>
      <c r="N2640" s="1" t="s">
        <v>167</v>
      </c>
      <c r="O2640" s="1" t="s">
        <v>117</v>
      </c>
      <c r="P2640" s="9">
        <v>96950</v>
      </c>
      <c r="Q2640" s="1" t="s">
        <v>118</v>
      </c>
      <c r="S2640" s="1">
        <v>16702345900</v>
      </c>
      <c r="T2640" s="1">
        <v>563</v>
      </c>
      <c r="U2640" s="1">
        <v>721110</v>
      </c>
      <c r="V2640" s="1" t="s">
        <v>119</v>
      </c>
      <c r="X2640" s="1" t="s">
        <v>3362</v>
      </c>
      <c r="Y2640" s="1" t="s">
        <v>3363</v>
      </c>
      <c r="AA2640" s="1" t="s">
        <v>3235</v>
      </c>
      <c r="AB2640" s="1" t="s">
        <v>3361</v>
      </c>
      <c r="AD2640" s="1" t="s">
        <v>167</v>
      </c>
      <c r="AE2640" s="1" t="s">
        <v>117</v>
      </c>
      <c r="AF2640" s="9">
        <v>96950</v>
      </c>
      <c r="AG2640" s="1" t="s">
        <v>118</v>
      </c>
      <c r="AI2640" s="1">
        <v>167023459</v>
      </c>
      <c r="AJ2640" s="1">
        <v>563</v>
      </c>
      <c r="AK2640" s="1" t="s">
        <v>3364</v>
      </c>
      <c r="BC2640" s="1" t="str">
        <f>"43-4051.00"</f>
        <v>43-4051.00</v>
      </c>
      <c r="BD2640" s="1" t="s">
        <v>2452</v>
      </c>
      <c r="BE2640" s="1" t="s">
        <v>13391</v>
      </c>
      <c r="BF2640" s="1" t="s">
        <v>13392</v>
      </c>
      <c r="BG2640" s="1">
        <v>1</v>
      </c>
      <c r="BH2640" s="1">
        <v>1</v>
      </c>
      <c r="BI2640" s="2">
        <v>44470</v>
      </c>
      <c r="BJ2640" s="2">
        <v>44834</v>
      </c>
      <c r="BK2640" s="2">
        <v>44470</v>
      </c>
      <c r="BL2640" s="2">
        <v>44834</v>
      </c>
      <c r="BM2640" s="1">
        <v>40</v>
      </c>
      <c r="BN2640" s="1">
        <v>0</v>
      </c>
      <c r="BO2640" s="1">
        <v>8</v>
      </c>
      <c r="BP2640" s="1">
        <v>8</v>
      </c>
      <c r="BQ2640" s="1">
        <v>8</v>
      </c>
      <c r="BR2640" s="1">
        <v>8</v>
      </c>
      <c r="BS2640" s="1">
        <v>8</v>
      </c>
      <c r="BT2640" s="1">
        <v>0</v>
      </c>
      <c r="BU2640" s="1" t="str">
        <f>"9:00 AM"</f>
        <v>9:00 AM</v>
      </c>
      <c r="BV2640" s="1" t="str">
        <f>"6:00 PM"</f>
        <v>6:00 PM</v>
      </c>
      <c r="BW2640" s="1" t="s">
        <v>135</v>
      </c>
      <c r="BX2640" s="1">
        <v>0</v>
      </c>
      <c r="BY2640" s="1">
        <v>12</v>
      </c>
      <c r="BZ2640" s="1" t="s">
        <v>112</v>
      </c>
      <c r="CB2640" s="1" t="s">
        <v>331</v>
      </c>
      <c r="CC2640" s="1" t="s">
        <v>3368</v>
      </c>
      <c r="CE2640" s="1" t="s">
        <v>167</v>
      </c>
      <c r="CF2640" s="1" t="s">
        <v>117</v>
      </c>
      <c r="CG2640" s="1">
        <v>96950</v>
      </c>
      <c r="CH2640" s="3">
        <v>9.2200000000000006</v>
      </c>
      <c r="CI2640" s="3">
        <v>10</v>
      </c>
      <c r="CJ2640" s="3">
        <v>13.83</v>
      </c>
      <c r="CK2640" s="3">
        <v>15</v>
      </c>
      <c r="CL2640" s="1" t="s">
        <v>137</v>
      </c>
      <c r="CN2640" s="1" t="s">
        <v>139</v>
      </c>
      <c r="CP2640" s="1" t="s">
        <v>112</v>
      </c>
      <c r="CQ2640" s="1" t="s">
        <v>111</v>
      </c>
      <c r="CR2640" s="1" t="s">
        <v>112</v>
      </c>
      <c r="CS2640" s="1" t="s">
        <v>111</v>
      </c>
      <c r="CT2640" s="1" t="s">
        <v>111</v>
      </c>
      <c r="CU2640" s="1" t="s">
        <v>111</v>
      </c>
      <c r="CV2640" s="1" t="s">
        <v>138</v>
      </c>
      <c r="CW2640" s="1" t="s">
        <v>22458</v>
      </c>
      <c r="CX2640" s="1">
        <v>16702345900</v>
      </c>
      <c r="CY2640" s="1" t="s">
        <v>3364</v>
      </c>
      <c r="CZ2640" s="1" t="s">
        <v>138</v>
      </c>
      <c r="DA2640" s="1" t="s">
        <v>111</v>
      </c>
      <c r="DB2640" s="1" t="s">
        <v>112</v>
      </c>
    </row>
    <row r="2641" spans="1:111" ht="15.6" customHeight="1" x14ac:dyDescent="0.25">
      <c r="A2641" s="1" t="s">
        <v>22459</v>
      </c>
      <c r="B2641" s="1" t="s">
        <v>238</v>
      </c>
      <c r="C2641" s="2">
        <v>44353.953378356484</v>
      </c>
      <c r="D2641" s="2">
        <v>44397</v>
      </c>
      <c r="E2641" s="1" t="s">
        <v>180</v>
      </c>
      <c r="G2641" s="1" t="s">
        <v>112</v>
      </c>
      <c r="H2641" s="1" t="s">
        <v>112</v>
      </c>
      <c r="I2641" s="1" t="s">
        <v>112</v>
      </c>
      <c r="J2641" s="1" t="s">
        <v>5051</v>
      </c>
      <c r="K2641" s="1" t="s">
        <v>5052</v>
      </c>
      <c r="L2641" s="1" t="s">
        <v>5053</v>
      </c>
      <c r="M2641" s="1" t="s">
        <v>1218</v>
      </c>
      <c r="N2641" s="1" t="s">
        <v>167</v>
      </c>
      <c r="O2641" s="1" t="s">
        <v>117</v>
      </c>
      <c r="P2641" s="9">
        <v>96950</v>
      </c>
      <c r="Q2641" s="1" t="s">
        <v>118</v>
      </c>
      <c r="R2641" s="1" t="s">
        <v>168</v>
      </c>
      <c r="S2641" s="1">
        <v>16702872348</v>
      </c>
      <c r="U2641" s="1">
        <v>561612</v>
      </c>
      <c r="V2641" s="1" t="s">
        <v>119</v>
      </c>
      <c r="X2641" s="1" t="s">
        <v>2598</v>
      </c>
      <c r="Y2641" s="1" t="s">
        <v>5055</v>
      </c>
      <c r="Z2641" s="1" t="s">
        <v>5056</v>
      </c>
      <c r="AA2641" s="1" t="s">
        <v>5057</v>
      </c>
      <c r="AB2641" s="1" t="s">
        <v>5053</v>
      </c>
      <c r="AC2641" s="1" t="s">
        <v>5054</v>
      </c>
      <c r="AD2641" s="1" t="s">
        <v>167</v>
      </c>
      <c r="AE2641" s="1" t="s">
        <v>117</v>
      </c>
      <c r="AF2641" s="9">
        <v>96950</v>
      </c>
      <c r="AG2641" s="1" t="s">
        <v>118</v>
      </c>
      <c r="AH2641" s="1" t="s">
        <v>168</v>
      </c>
      <c r="AI2641" s="1">
        <v>16702872348</v>
      </c>
      <c r="AK2641" s="1" t="s">
        <v>1223</v>
      </c>
      <c r="BC2641" s="1" t="str">
        <f>"33-9032.00"</f>
        <v>33-9032.00</v>
      </c>
      <c r="BD2641" s="1" t="s">
        <v>1360</v>
      </c>
      <c r="BE2641" s="1" t="s">
        <v>6350</v>
      </c>
      <c r="BF2641" s="1" t="s">
        <v>6351</v>
      </c>
      <c r="BG2641" s="1">
        <v>3</v>
      </c>
      <c r="BH2641" s="1">
        <v>3</v>
      </c>
      <c r="BI2641" s="2">
        <v>44470</v>
      </c>
      <c r="BJ2641" s="2">
        <v>44834</v>
      </c>
      <c r="BK2641" s="2">
        <v>44470</v>
      </c>
      <c r="BL2641" s="2">
        <v>44834</v>
      </c>
      <c r="BM2641" s="1">
        <v>40</v>
      </c>
      <c r="BN2641" s="1">
        <v>0</v>
      </c>
      <c r="BO2641" s="1">
        <v>8</v>
      </c>
      <c r="BP2641" s="1">
        <v>8</v>
      </c>
      <c r="BQ2641" s="1">
        <v>8</v>
      </c>
      <c r="BR2641" s="1">
        <v>8</v>
      </c>
      <c r="BS2641" s="1">
        <v>8</v>
      </c>
      <c r="BT2641" s="1">
        <v>0</v>
      </c>
      <c r="BU2641" s="1" t="str">
        <f>"8:00 AM"</f>
        <v>8:00 AM</v>
      </c>
      <c r="BV2641" s="1" t="str">
        <f>"5:00 PM"</f>
        <v>5:00 PM</v>
      </c>
      <c r="BW2641" s="1" t="s">
        <v>135</v>
      </c>
      <c r="BX2641" s="1">
        <v>3</v>
      </c>
      <c r="BY2641" s="1">
        <v>6</v>
      </c>
      <c r="BZ2641" s="1" t="s">
        <v>112</v>
      </c>
      <c r="CB2641" s="1" t="s">
        <v>22460</v>
      </c>
      <c r="CC2641" s="1" t="s">
        <v>1228</v>
      </c>
      <c r="CD2641" s="1" t="s">
        <v>168</v>
      </c>
      <c r="CE2641" s="1" t="s">
        <v>167</v>
      </c>
      <c r="CF2641" s="1" t="s">
        <v>117</v>
      </c>
      <c r="CG2641" s="1">
        <v>96950</v>
      </c>
      <c r="CH2641" s="3">
        <v>7.7</v>
      </c>
      <c r="CI2641" s="3">
        <v>7.7</v>
      </c>
      <c r="CJ2641" s="3">
        <v>11.55</v>
      </c>
      <c r="CK2641" s="3">
        <v>11.55</v>
      </c>
      <c r="CL2641" s="1" t="s">
        <v>137</v>
      </c>
      <c r="CM2641" s="1" t="s">
        <v>230</v>
      </c>
      <c r="CN2641" s="1" t="s">
        <v>139</v>
      </c>
      <c r="CP2641" s="1" t="s">
        <v>112</v>
      </c>
      <c r="CQ2641" s="1" t="s">
        <v>111</v>
      </c>
      <c r="CR2641" s="1" t="s">
        <v>112</v>
      </c>
      <c r="CS2641" s="1" t="s">
        <v>111</v>
      </c>
      <c r="CT2641" s="1" t="s">
        <v>111</v>
      </c>
      <c r="CU2641" s="1" t="s">
        <v>111</v>
      </c>
      <c r="CV2641" s="1" t="s">
        <v>138</v>
      </c>
      <c r="CW2641" s="1" t="s">
        <v>1229</v>
      </c>
      <c r="CX2641" s="1">
        <v>16702872348</v>
      </c>
      <c r="CY2641" s="1" t="s">
        <v>1223</v>
      </c>
      <c r="CZ2641" s="1" t="s">
        <v>428</v>
      </c>
      <c r="DA2641" s="1" t="s">
        <v>111</v>
      </c>
      <c r="DB2641" s="1" t="s">
        <v>112</v>
      </c>
    </row>
    <row r="2642" spans="1:111" ht="15.6" customHeight="1" x14ac:dyDescent="0.25">
      <c r="A2642" s="1" t="s">
        <v>22461</v>
      </c>
      <c r="B2642" s="1" t="s">
        <v>238</v>
      </c>
      <c r="C2642" s="2">
        <v>44367.921172569448</v>
      </c>
      <c r="D2642" s="2">
        <v>44413</v>
      </c>
      <c r="E2642" s="1" t="s">
        <v>180</v>
      </c>
      <c r="G2642" s="1" t="s">
        <v>112</v>
      </c>
      <c r="H2642" s="1" t="s">
        <v>112</v>
      </c>
      <c r="I2642" s="1" t="s">
        <v>112</v>
      </c>
      <c r="J2642" s="1" t="s">
        <v>1453</v>
      </c>
      <c r="K2642" s="1" t="s">
        <v>1454</v>
      </c>
      <c r="L2642" s="1" t="s">
        <v>1455</v>
      </c>
      <c r="M2642" s="1" t="s">
        <v>1456</v>
      </c>
      <c r="N2642" s="1" t="s">
        <v>116</v>
      </c>
      <c r="O2642" s="1" t="s">
        <v>117</v>
      </c>
      <c r="P2642" s="9">
        <v>96950</v>
      </c>
      <c r="Q2642" s="1" t="s">
        <v>118</v>
      </c>
      <c r="R2642" s="1" t="s">
        <v>138</v>
      </c>
      <c r="S2642" s="1">
        <v>16702355098</v>
      </c>
      <c r="U2642" s="1">
        <v>72251</v>
      </c>
      <c r="V2642" s="1" t="s">
        <v>119</v>
      </c>
      <c r="X2642" s="1" t="s">
        <v>370</v>
      </c>
      <c r="Y2642" s="1" t="s">
        <v>371</v>
      </c>
      <c r="Z2642" s="1" t="s">
        <v>372</v>
      </c>
      <c r="AA2642" s="1" t="s">
        <v>1184</v>
      </c>
      <c r="AB2642" s="1" t="s">
        <v>368</v>
      </c>
      <c r="AC2642" s="1" t="s">
        <v>1185</v>
      </c>
      <c r="AD2642" s="1" t="s">
        <v>116</v>
      </c>
      <c r="AE2642" s="1" t="s">
        <v>117</v>
      </c>
      <c r="AF2642" s="9">
        <v>96950</v>
      </c>
      <c r="AG2642" s="1" t="s">
        <v>118</v>
      </c>
      <c r="AH2642" s="1" t="s">
        <v>138</v>
      </c>
      <c r="AI2642" s="1">
        <v>16702346278</v>
      </c>
      <c r="AK2642" s="1" t="s">
        <v>1186</v>
      </c>
      <c r="BC2642" s="1" t="str">
        <f>"35-2014.00"</f>
        <v>35-2014.00</v>
      </c>
      <c r="BD2642" s="1" t="s">
        <v>152</v>
      </c>
      <c r="BE2642" s="1" t="s">
        <v>1457</v>
      </c>
      <c r="BF2642" s="1" t="s">
        <v>154</v>
      </c>
      <c r="BG2642" s="1">
        <v>1</v>
      </c>
      <c r="BH2642" s="1">
        <v>1</v>
      </c>
      <c r="BI2642" s="2">
        <v>44470</v>
      </c>
      <c r="BJ2642" s="2">
        <v>44834</v>
      </c>
      <c r="BK2642" s="2">
        <v>44470</v>
      </c>
      <c r="BL2642" s="2">
        <v>44834</v>
      </c>
      <c r="BM2642" s="1">
        <v>35</v>
      </c>
      <c r="BN2642" s="1">
        <v>7</v>
      </c>
      <c r="BO2642" s="1">
        <v>7</v>
      </c>
      <c r="BP2642" s="1">
        <v>0</v>
      </c>
      <c r="BQ2642" s="1">
        <v>7</v>
      </c>
      <c r="BR2642" s="1">
        <v>7</v>
      </c>
      <c r="BS2642" s="1">
        <v>0</v>
      </c>
      <c r="BT2642" s="1">
        <v>7</v>
      </c>
      <c r="BU2642" s="1" t="str">
        <f>"6:00 AM"</f>
        <v>6:00 AM</v>
      </c>
      <c r="BV2642" s="1" t="str">
        <f>"2:00 PM"</f>
        <v>2:00 PM</v>
      </c>
      <c r="BW2642" s="1" t="s">
        <v>135</v>
      </c>
      <c r="BX2642" s="1">
        <v>0</v>
      </c>
      <c r="BY2642" s="1">
        <v>12</v>
      </c>
      <c r="BZ2642" s="1" t="s">
        <v>112</v>
      </c>
      <c r="CB2642" s="1" t="s">
        <v>22462</v>
      </c>
      <c r="CC2642" s="1" t="s">
        <v>1459</v>
      </c>
      <c r="CD2642" s="1" t="s">
        <v>1460</v>
      </c>
      <c r="CE2642" s="1" t="s">
        <v>116</v>
      </c>
      <c r="CF2642" s="1" t="s">
        <v>117</v>
      </c>
      <c r="CG2642" s="1">
        <v>96950</v>
      </c>
      <c r="CH2642" s="3">
        <v>8.68</v>
      </c>
      <c r="CI2642" s="3">
        <v>8.68</v>
      </c>
      <c r="CJ2642" s="3">
        <v>13.02</v>
      </c>
      <c r="CK2642" s="3">
        <v>13.02</v>
      </c>
      <c r="CL2642" s="1" t="s">
        <v>137</v>
      </c>
      <c r="CM2642" s="1" t="s">
        <v>138</v>
      </c>
      <c r="CN2642" s="1" t="s">
        <v>139</v>
      </c>
      <c r="CP2642" s="1" t="s">
        <v>112</v>
      </c>
      <c r="CQ2642" s="1" t="s">
        <v>111</v>
      </c>
      <c r="CR2642" s="1" t="s">
        <v>112</v>
      </c>
      <c r="CS2642" s="1" t="s">
        <v>111</v>
      </c>
      <c r="CT2642" s="1" t="s">
        <v>138</v>
      </c>
      <c r="CU2642" s="1" t="s">
        <v>111</v>
      </c>
      <c r="CV2642" s="1" t="s">
        <v>138</v>
      </c>
      <c r="CW2642" s="1" t="s">
        <v>138</v>
      </c>
      <c r="CX2642" s="1">
        <v>16702355098</v>
      </c>
      <c r="CY2642" s="1" t="s">
        <v>1461</v>
      </c>
      <c r="CZ2642" s="1" t="s">
        <v>380</v>
      </c>
      <c r="DA2642" s="1" t="s">
        <v>111</v>
      </c>
      <c r="DB2642" s="1" t="s">
        <v>112</v>
      </c>
    </row>
    <row r="2643" spans="1:111" ht="15.6" customHeight="1" x14ac:dyDescent="0.25">
      <c r="A2643" s="1" t="s">
        <v>22463</v>
      </c>
      <c r="B2643" s="1" t="s">
        <v>238</v>
      </c>
      <c r="C2643" s="2">
        <v>44362.264035069442</v>
      </c>
      <c r="D2643" s="2">
        <v>44406</v>
      </c>
      <c r="E2643" s="1" t="s">
        <v>180</v>
      </c>
      <c r="G2643" s="1" t="s">
        <v>112</v>
      </c>
      <c r="H2643" s="1" t="s">
        <v>112</v>
      </c>
      <c r="I2643" s="1" t="s">
        <v>112</v>
      </c>
      <c r="J2643" s="1" t="s">
        <v>4528</v>
      </c>
      <c r="K2643" s="1" t="s">
        <v>4529</v>
      </c>
      <c r="L2643" s="1" t="s">
        <v>4237</v>
      </c>
      <c r="M2643" s="1" t="s">
        <v>4531</v>
      </c>
      <c r="N2643" s="1" t="s">
        <v>116</v>
      </c>
      <c r="O2643" s="1" t="s">
        <v>117</v>
      </c>
      <c r="P2643" s="9">
        <v>96950</v>
      </c>
      <c r="Q2643" s="1" t="s">
        <v>118</v>
      </c>
      <c r="R2643" s="1" t="s">
        <v>116</v>
      </c>
      <c r="S2643" s="1">
        <v>16702342664</v>
      </c>
      <c r="T2643" s="1">
        <v>0</v>
      </c>
      <c r="U2643" s="1">
        <v>561320</v>
      </c>
      <c r="V2643" s="1" t="s">
        <v>119</v>
      </c>
      <c r="X2643" s="1" t="s">
        <v>4532</v>
      </c>
      <c r="Y2643" s="1" t="s">
        <v>3332</v>
      </c>
      <c r="Z2643" s="1" t="s">
        <v>4534</v>
      </c>
      <c r="AA2643" s="1" t="s">
        <v>6384</v>
      </c>
      <c r="AB2643" s="1" t="s">
        <v>4237</v>
      </c>
      <c r="AC2643" s="1" t="s">
        <v>3330</v>
      </c>
      <c r="AD2643" s="1" t="s">
        <v>116</v>
      </c>
      <c r="AE2643" s="1" t="s">
        <v>117</v>
      </c>
      <c r="AF2643" s="9">
        <v>96950</v>
      </c>
      <c r="AG2643" s="1" t="s">
        <v>118</v>
      </c>
      <c r="AH2643" s="1" t="s">
        <v>116</v>
      </c>
      <c r="AI2643" s="1">
        <v>16702342664</v>
      </c>
      <c r="AJ2643" s="1">
        <v>0</v>
      </c>
      <c r="AK2643" s="1" t="s">
        <v>4536</v>
      </c>
      <c r="BC2643" s="1" t="str">
        <f>"47-2051.00"</f>
        <v>47-2051.00</v>
      </c>
      <c r="BD2643" s="1" t="s">
        <v>295</v>
      </c>
      <c r="BE2643" s="1" t="s">
        <v>13296</v>
      </c>
      <c r="BF2643" s="1" t="s">
        <v>13297</v>
      </c>
      <c r="BG2643" s="1">
        <v>10</v>
      </c>
      <c r="BH2643" s="1">
        <v>10</v>
      </c>
      <c r="BI2643" s="2">
        <v>44470</v>
      </c>
      <c r="BJ2643" s="2">
        <v>44834</v>
      </c>
      <c r="BK2643" s="2">
        <v>44470</v>
      </c>
      <c r="BL2643" s="2">
        <v>44834</v>
      </c>
      <c r="BM2643" s="1">
        <v>40</v>
      </c>
      <c r="BN2643" s="1">
        <v>0</v>
      </c>
      <c r="BO2643" s="1">
        <v>8</v>
      </c>
      <c r="BP2643" s="1">
        <v>8</v>
      </c>
      <c r="BQ2643" s="1">
        <v>8</v>
      </c>
      <c r="BR2643" s="1">
        <v>8</v>
      </c>
      <c r="BS2643" s="1">
        <v>8</v>
      </c>
      <c r="BT2643" s="1">
        <v>0</v>
      </c>
      <c r="BU2643" s="1" t="str">
        <f>"8:00 AM"</f>
        <v>8:00 AM</v>
      </c>
      <c r="BV2643" s="1" t="str">
        <f>"5:00 PM"</f>
        <v>5:00 PM</v>
      </c>
      <c r="BW2643" s="1" t="s">
        <v>135</v>
      </c>
      <c r="BX2643" s="1">
        <v>0</v>
      </c>
      <c r="BY2643" s="1">
        <v>3</v>
      </c>
      <c r="BZ2643" s="1" t="s">
        <v>112</v>
      </c>
      <c r="CB2643" s="4" t="s">
        <v>13298</v>
      </c>
      <c r="CC2643" s="1" t="s">
        <v>4237</v>
      </c>
      <c r="CD2643" s="1" t="s">
        <v>3330</v>
      </c>
      <c r="CE2643" s="1" t="s">
        <v>116</v>
      </c>
      <c r="CF2643" s="1" t="s">
        <v>117</v>
      </c>
      <c r="CG2643" s="1">
        <v>96950</v>
      </c>
      <c r="CH2643" s="3">
        <v>8.34</v>
      </c>
      <c r="CI2643" s="3">
        <v>8.34</v>
      </c>
      <c r="CJ2643" s="3">
        <v>12.51</v>
      </c>
      <c r="CK2643" s="3">
        <v>12.51</v>
      </c>
      <c r="CL2643" s="1" t="s">
        <v>137</v>
      </c>
      <c r="CM2643" s="1" t="s">
        <v>138</v>
      </c>
      <c r="CN2643" s="1" t="s">
        <v>139</v>
      </c>
      <c r="CP2643" s="1" t="s">
        <v>112</v>
      </c>
      <c r="CQ2643" s="1" t="s">
        <v>111</v>
      </c>
      <c r="CR2643" s="1" t="s">
        <v>112</v>
      </c>
      <c r="CS2643" s="1" t="s">
        <v>111</v>
      </c>
      <c r="CT2643" s="1" t="s">
        <v>138</v>
      </c>
      <c r="CU2643" s="1" t="s">
        <v>111</v>
      </c>
      <c r="CV2643" s="1" t="s">
        <v>138</v>
      </c>
      <c r="CW2643" s="1" t="s">
        <v>6119</v>
      </c>
      <c r="CX2643" s="1">
        <v>16702342664</v>
      </c>
      <c r="CY2643" s="1" t="s">
        <v>4536</v>
      </c>
      <c r="CZ2643" s="1" t="s">
        <v>380</v>
      </c>
      <c r="DA2643" s="1" t="s">
        <v>111</v>
      </c>
      <c r="DB2643" s="1" t="s">
        <v>112</v>
      </c>
    </row>
    <row r="2644" spans="1:111" ht="15.6" customHeight="1" x14ac:dyDescent="0.25">
      <c r="A2644" s="1" t="s">
        <v>22464</v>
      </c>
      <c r="B2644" s="1" t="s">
        <v>238</v>
      </c>
      <c r="C2644" s="2">
        <v>44356.431798032405</v>
      </c>
      <c r="D2644" s="2">
        <v>44398</v>
      </c>
      <c r="E2644" s="1" t="s">
        <v>110</v>
      </c>
      <c r="F2644" s="2">
        <v>44438.833333333336</v>
      </c>
      <c r="G2644" s="1" t="s">
        <v>112</v>
      </c>
      <c r="H2644" s="1" t="s">
        <v>112</v>
      </c>
      <c r="I2644" s="1" t="s">
        <v>112</v>
      </c>
      <c r="J2644" s="1" t="s">
        <v>22465</v>
      </c>
      <c r="K2644" s="1" t="s">
        <v>22466</v>
      </c>
      <c r="L2644" s="1" t="s">
        <v>22467</v>
      </c>
      <c r="M2644" s="1" t="s">
        <v>1757</v>
      </c>
      <c r="N2644" s="1" t="s">
        <v>116</v>
      </c>
      <c r="O2644" s="1" t="s">
        <v>117</v>
      </c>
      <c r="P2644" s="9">
        <v>96950</v>
      </c>
      <c r="Q2644" s="1" t="s">
        <v>118</v>
      </c>
      <c r="R2644" s="1" t="s">
        <v>719</v>
      </c>
      <c r="S2644" s="1">
        <v>16702337546</v>
      </c>
      <c r="U2644" s="1">
        <v>812112</v>
      </c>
      <c r="V2644" s="1" t="s">
        <v>119</v>
      </c>
      <c r="X2644" s="1" t="s">
        <v>5105</v>
      </c>
      <c r="Y2644" s="1" t="s">
        <v>18335</v>
      </c>
      <c r="AA2644" s="1" t="s">
        <v>245</v>
      </c>
      <c r="AB2644" s="1" t="s">
        <v>22467</v>
      </c>
      <c r="AC2644" s="1" t="s">
        <v>1757</v>
      </c>
      <c r="AD2644" s="1" t="s">
        <v>116</v>
      </c>
      <c r="AE2644" s="1" t="s">
        <v>117</v>
      </c>
      <c r="AF2644" s="9">
        <v>96950</v>
      </c>
      <c r="AG2644" s="1" t="s">
        <v>118</v>
      </c>
      <c r="AH2644" s="1" t="s">
        <v>719</v>
      </c>
      <c r="AI2644" s="1">
        <v>16702337546</v>
      </c>
      <c r="AK2644" s="1" t="s">
        <v>22468</v>
      </c>
      <c r="BC2644" s="1" t="str">
        <f>"39-5012.00"</f>
        <v>39-5012.00</v>
      </c>
      <c r="BD2644" s="1" t="s">
        <v>1831</v>
      </c>
      <c r="BE2644" s="1" t="s">
        <v>22469</v>
      </c>
      <c r="BF2644" s="1" t="s">
        <v>3225</v>
      </c>
      <c r="BG2644" s="1">
        <v>2</v>
      </c>
      <c r="BH2644" s="1">
        <v>2</v>
      </c>
      <c r="BI2644" s="2">
        <v>44440</v>
      </c>
      <c r="BJ2644" s="2">
        <v>44804</v>
      </c>
      <c r="BK2644" s="2">
        <v>44440</v>
      </c>
      <c r="BL2644" s="2">
        <v>44804</v>
      </c>
      <c r="BM2644" s="1">
        <v>35</v>
      </c>
      <c r="BN2644" s="1">
        <v>7</v>
      </c>
      <c r="BO2644" s="1">
        <v>0</v>
      </c>
      <c r="BP2644" s="1">
        <v>7</v>
      </c>
      <c r="BQ2644" s="1">
        <v>0</v>
      </c>
      <c r="BR2644" s="1">
        <v>7</v>
      </c>
      <c r="BS2644" s="1">
        <v>7</v>
      </c>
      <c r="BT2644" s="1">
        <v>7</v>
      </c>
      <c r="BU2644" s="1" t="str">
        <f>"10:00 AM"</f>
        <v>10:00 AM</v>
      </c>
      <c r="BV2644" s="1" t="str">
        <f>"6:00 PM"</f>
        <v>6:00 PM</v>
      </c>
      <c r="BW2644" s="1" t="s">
        <v>230</v>
      </c>
      <c r="BX2644" s="1">
        <v>0</v>
      </c>
      <c r="BY2644" s="1">
        <v>6</v>
      </c>
      <c r="BZ2644" s="1" t="s">
        <v>112</v>
      </c>
      <c r="CB2644" s="1" t="s">
        <v>719</v>
      </c>
      <c r="CC2644" s="1" t="s">
        <v>22470</v>
      </c>
      <c r="CD2644" s="1" t="s">
        <v>1757</v>
      </c>
      <c r="CE2644" s="1" t="s">
        <v>116</v>
      </c>
      <c r="CF2644" s="1" t="s">
        <v>117</v>
      </c>
      <c r="CG2644" s="1">
        <v>96950</v>
      </c>
      <c r="CH2644" s="3">
        <v>8.08</v>
      </c>
      <c r="CI2644" s="3">
        <v>8.08</v>
      </c>
      <c r="CJ2644" s="3">
        <v>12.12</v>
      </c>
      <c r="CK2644" s="3">
        <v>12.12</v>
      </c>
      <c r="CL2644" s="1" t="s">
        <v>137</v>
      </c>
      <c r="CM2644" s="1" t="s">
        <v>719</v>
      </c>
      <c r="CN2644" s="1" t="s">
        <v>139</v>
      </c>
      <c r="CP2644" s="1" t="s">
        <v>112</v>
      </c>
      <c r="CQ2644" s="1" t="s">
        <v>111</v>
      </c>
      <c r="CR2644" s="1" t="s">
        <v>112</v>
      </c>
      <c r="CS2644" s="1" t="s">
        <v>111</v>
      </c>
      <c r="CT2644" s="1" t="s">
        <v>138</v>
      </c>
      <c r="CU2644" s="1" t="s">
        <v>111</v>
      </c>
      <c r="CV2644" s="1" t="s">
        <v>138</v>
      </c>
      <c r="CW2644" s="1" t="s">
        <v>2313</v>
      </c>
      <c r="CX2644" s="1">
        <v>16702337546</v>
      </c>
      <c r="CY2644" s="1" t="s">
        <v>22468</v>
      </c>
      <c r="CZ2644" s="1" t="s">
        <v>716</v>
      </c>
      <c r="DA2644" s="1" t="s">
        <v>111</v>
      </c>
      <c r="DB2644" s="1" t="s">
        <v>112</v>
      </c>
    </row>
    <row r="2645" spans="1:111" ht="15.6" customHeight="1" x14ac:dyDescent="0.25">
      <c r="A2645" s="1" t="s">
        <v>22471</v>
      </c>
      <c r="B2645" s="1" t="s">
        <v>238</v>
      </c>
      <c r="C2645" s="2">
        <v>44365.13188148148</v>
      </c>
      <c r="D2645" s="2">
        <v>44407</v>
      </c>
      <c r="E2645" s="1" t="s">
        <v>180</v>
      </c>
      <c r="G2645" s="1" t="s">
        <v>111</v>
      </c>
      <c r="H2645" s="1" t="s">
        <v>112</v>
      </c>
      <c r="I2645" s="1" t="s">
        <v>112</v>
      </c>
      <c r="J2645" s="1" t="s">
        <v>8619</v>
      </c>
      <c r="L2645" s="1" t="s">
        <v>8620</v>
      </c>
      <c r="M2645" s="1" t="s">
        <v>8621</v>
      </c>
      <c r="N2645" s="1" t="s">
        <v>167</v>
      </c>
      <c r="O2645" s="1" t="s">
        <v>117</v>
      </c>
      <c r="P2645" s="9">
        <v>96950</v>
      </c>
      <c r="Q2645" s="1" t="s">
        <v>118</v>
      </c>
      <c r="R2645" s="1" t="s">
        <v>1856</v>
      </c>
      <c r="S2645" s="1">
        <v>16702352653</v>
      </c>
      <c r="T2645" s="1">
        <v>324</v>
      </c>
      <c r="U2645" s="1">
        <v>424490</v>
      </c>
      <c r="V2645" s="1" t="s">
        <v>119</v>
      </c>
      <c r="X2645" s="1" t="s">
        <v>2138</v>
      </c>
      <c r="Y2645" s="1" t="s">
        <v>2139</v>
      </c>
      <c r="Z2645" s="1" t="s">
        <v>2140</v>
      </c>
      <c r="AA2645" s="1" t="s">
        <v>2141</v>
      </c>
      <c r="AB2645" s="1" t="s">
        <v>8620</v>
      </c>
      <c r="AC2645" s="1" t="s">
        <v>8621</v>
      </c>
      <c r="AD2645" s="1" t="s">
        <v>167</v>
      </c>
      <c r="AE2645" s="1" t="s">
        <v>117</v>
      </c>
      <c r="AF2645" s="9">
        <v>96950</v>
      </c>
      <c r="AG2645" s="1" t="s">
        <v>118</v>
      </c>
      <c r="AH2645" s="1" t="s">
        <v>1856</v>
      </c>
      <c r="AI2645" s="1">
        <v>16702352653</v>
      </c>
      <c r="AJ2645" s="1">
        <v>324</v>
      </c>
      <c r="AK2645" s="1" t="s">
        <v>2148</v>
      </c>
      <c r="BC2645" s="1" t="str">
        <f>"49-9021.02"</f>
        <v>49-9021.02</v>
      </c>
      <c r="BD2645" s="1" t="s">
        <v>7955</v>
      </c>
      <c r="BE2645" s="1" t="s">
        <v>8622</v>
      </c>
      <c r="BF2645" s="1" t="s">
        <v>8623</v>
      </c>
      <c r="BG2645" s="1">
        <v>2</v>
      </c>
      <c r="BH2645" s="1">
        <v>2</v>
      </c>
      <c r="BI2645" s="2">
        <v>44377</v>
      </c>
      <c r="BJ2645" s="2">
        <v>45106</v>
      </c>
      <c r="BK2645" s="2">
        <v>44410</v>
      </c>
      <c r="BL2645" s="2">
        <v>45106</v>
      </c>
      <c r="BM2645" s="1">
        <v>35</v>
      </c>
      <c r="BN2645" s="1">
        <v>0</v>
      </c>
      <c r="BO2645" s="1">
        <v>7</v>
      </c>
      <c r="BP2645" s="1">
        <v>7</v>
      </c>
      <c r="BQ2645" s="1">
        <v>7</v>
      </c>
      <c r="BR2645" s="1">
        <v>7</v>
      </c>
      <c r="BS2645" s="1">
        <v>7</v>
      </c>
      <c r="BT2645" s="1">
        <v>0</v>
      </c>
      <c r="BU2645" s="1" t="str">
        <f t="shared" ref="BU2645:BU2650" si="68">"8:00 AM"</f>
        <v>8:00 AM</v>
      </c>
      <c r="BV2645" s="1" t="str">
        <f>"4:00 PM"</f>
        <v>4:00 PM</v>
      </c>
      <c r="BW2645" s="1" t="s">
        <v>392</v>
      </c>
      <c r="BX2645" s="1">
        <v>0</v>
      </c>
      <c r="BY2645" s="1">
        <v>24</v>
      </c>
      <c r="BZ2645" s="1" t="s">
        <v>112</v>
      </c>
      <c r="CB2645" s="1" t="s">
        <v>8624</v>
      </c>
      <c r="CC2645" s="1" t="s">
        <v>8620</v>
      </c>
      <c r="CD2645" s="1" t="s">
        <v>8621</v>
      </c>
      <c r="CE2645" s="1" t="s">
        <v>167</v>
      </c>
      <c r="CF2645" s="1" t="s">
        <v>117</v>
      </c>
      <c r="CG2645" s="1">
        <v>96950</v>
      </c>
      <c r="CH2645" s="3">
        <v>9.0299999999999994</v>
      </c>
      <c r="CI2645" s="3">
        <v>11</v>
      </c>
      <c r="CJ2645" s="3">
        <v>13.54</v>
      </c>
      <c r="CK2645" s="3">
        <v>16.5</v>
      </c>
      <c r="CL2645" s="1" t="s">
        <v>137</v>
      </c>
      <c r="CM2645" s="1" t="s">
        <v>138</v>
      </c>
      <c r="CN2645" s="1" t="s">
        <v>139</v>
      </c>
      <c r="CP2645" s="1" t="s">
        <v>112</v>
      </c>
      <c r="CQ2645" s="1" t="s">
        <v>111</v>
      </c>
      <c r="CR2645" s="1" t="s">
        <v>112</v>
      </c>
      <c r="CS2645" s="1" t="s">
        <v>111</v>
      </c>
      <c r="CT2645" s="1" t="s">
        <v>138</v>
      </c>
      <c r="CU2645" s="1" t="s">
        <v>111</v>
      </c>
      <c r="CV2645" s="1" t="s">
        <v>138</v>
      </c>
      <c r="CW2645" s="1" t="s">
        <v>2147</v>
      </c>
      <c r="CX2645" s="1">
        <v>16702352653</v>
      </c>
      <c r="CY2645" s="1" t="s">
        <v>2148</v>
      </c>
      <c r="CZ2645" s="1" t="s">
        <v>716</v>
      </c>
      <c r="DA2645" s="1" t="s">
        <v>111</v>
      </c>
      <c r="DB2645" s="1" t="s">
        <v>112</v>
      </c>
    </row>
    <row r="2646" spans="1:111" ht="15.6" customHeight="1" x14ac:dyDescent="0.25">
      <c r="A2646" s="1" t="s">
        <v>22472</v>
      </c>
      <c r="B2646" s="1" t="s">
        <v>238</v>
      </c>
      <c r="C2646" s="2">
        <v>44350.789650810184</v>
      </c>
      <c r="D2646" s="2">
        <v>44389</v>
      </c>
      <c r="E2646" s="1" t="s">
        <v>180</v>
      </c>
      <c r="G2646" s="1" t="s">
        <v>112</v>
      </c>
      <c r="H2646" s="1" t="s">
        <v>112</v>
      </c>
      <c r="I2646" s="1" t="s">
        <v>112</v>
      </c>
      <c r="J2646" s="1" t="s">
        <v>14331</v>
      </c>
      <c r="K2646" s="1" t="s">
        <v>14332</v>
      </c>
      <c r="L2646" s="1" t="s">
        <v>14333</v>
      </c>
      <c r="M2646" s="1" t="s">
        <v>14334</v>
      </c>
      <c r="N2646" s="1" t="s">
        <v>879</v>
      </c>
      <c r="O2646" s="1" t="s">
        <v>117</v>
      </c>
      <c r="P2646" s="9">
        <v>96950</v>
      </c>
      <c r="Q2646" s="1" t="s">
        <v>118</v>
      </c>
      <c r="S2646" s="1">
        <v>16702331565</v>
      </c>
      <c r="U2646" s="1">
        <v>531110</v>
      </c>
      <c r="V2646" s="1" t="s">
        <v>119</v>
      </c>
      <c r="X2646" s="1" t="s">
        <v>14335</v>
      </c>
      <c r="Y2646" s="1" t="s">
        <v>10222</v>
      </c>
      <c r="Z2646" s="1" t="s">
        <v>3491</v>
      </c>
      <c r="AA2646" s="1" t="s">
        <v>1276</v>
      </c>
      <c r="AB2646" s="1" t="s">
        <v>14336</v>
      </c>
      <c r="AC2646" s="1" t="s">
        <v>14337</v>
      </c>
      <c r="AD2646" s="1" t="s">
        <v>167</v>
      </c>
      <c r="AE2646" s="1" t="s">
        <v>117</v>
      </c>
      <c r="AF2646" s="9">
        <v>96950</v>
      </c>
      <c r="AG2646" s="1" t="s">
        <v>118</v>
      </c>
      <c r="AI2646" s="1">
        <v>16702331565</v>
      </c>
      <c r="AK2646" s="1" t="s">
        <v>9389</v>
      </c>
      <c r="BC2646" s="1" t="str">
        <f>"49-9071.00"</f>
        <v>49-9071.00</v>
      </c>
      <c r="BD2646" s="1" t="s">
        <v>214</v>
      </c>
      <c r="BE2646" s="1" t="s">
        <v>14338</v>
      </c>
      <c r="BF2646" s="1" t="s">
        <v>14339</v>
      </c>
      <c r="BG2646" s="1">
        <v>2</v>
      </c>
      <c r="BH2646" s="1">
        <v>2</v>
      </c>
      <c r="BI2646" s="2">
        <v>44470</v>
      </c>
      <c r="BJ2646" s="2">
        <v>44834</v>
      </c>
      <c r="BK2646" s="2">
        <v>44470</v>
      </c>
      <c r="BL2646" s="2">
        <v>44834</v>
      </c>
      <c r="BM2646" s="1">
        <v>35</v>
      </c>
      <c r="BN2646" s="1">
        <v>0</v>
      </c>
      <c r="BO2646" s="1">
        <v>7</v>
      </c>
      <c r="BP2646" s="1">
        <v>7</v>
      </c>
      <c r="BQ2646" s="1">
        <v>7</v>
      </c>
      <c r="BR2646" s="1">
        <v>7</v>
      </c>
      <c r="BS2646" s="1">
        <v>7</v>
      </c>
      <c r="BT2646" s="1">
        <v>0</v>
      </c>
      <c r="BU2646" s="1" t="str">
        <f t="shared" si="68"/>
        <v>8:00 AM</v>
      </c>
      <c r="BV2646" s="1" t="str">
        <f>"4:00 PM"</f>
        <v>4:00 PM</v>
      </c>
      <c r="BW2646" s="1" t="s">
        <v>135</v>
      </c>
      <c r="BX2646" s="1">
        <v>0</v>
      </c>
      <c r="BY2646" s="1">
        <v>12</v>
      </c>
      <c r="BZ2646" s="1" t="s">
        <v>112</v>
      </c>
      <c r="CA2646" s="1">
        <v>0</v>
      </c>
      <c r="CB2646" s="1" t="s">
        <v>22473</v>
      </c>
      <c r="CC2646" s="1" t="s">
        <v>14341</v>
      </c>
      <c r="CD2646" s="1" t="s">
        <v>14333</v>
      </c>
      <c r="CE2646" s="1" t="s">
        <v>879</v>
      </c>
      <c r="CF2646" s="1" t="s">
        <v>117</v>
      </c>
      <c r="CG2646" s="1">
        <v>96950</v>
      </c>
      <c r="CH2646" s="3">
        <v>8.7100000000000009</v>
      </c>
      <c r="CI2646" s="3">
        <v>8.7100000000000009</v>
      </c>
      <c r="CJ2646" s="3">
        <v>13.06</v>
      </c>
      <c r="CK2646" s="3">
        <v>13.06</v>
      </c>
      <c r="CL2646" s="1" t="s">
        <v>137</v>
      </c>
      <c r="CM2646" s="1" t="s">
        <v>4659</v>
      </c>
      <c r="CN2646" s="1" t="s">
        <v>139</v>
      </c>
      <c r="CP2646" s="1" t="s">
        <v>112</v>
      </c>
      <c r="CQ2646" s="1" t="s">
        <v>111</v>
      </c>
      <c r="CR2646" s="1" t="s">
        <v>112</v>
      </c>
      <c r="CS2646" s="1" t="s">
        <v>111</v>
      </c>
      <c r="CT2646" s="1" t="s">
        <v>138</v>
      </c>
      <c r="CU2646" s="1" t="s">
        <v>111</v>
      </c>
      <c r="CV2646" s="1" t="s">
        <v>138</v>
      </c>
      <c r="CW2646" s="1" t="s">
        <v>22474</v>
      </c>
      <c r="CX2646" s="1">
        <v>16702331565</v>
      </c>
      <c r="CY2646" s="1" t="s">
        <v>9389</v>
      </c>
      <c r="CZ2646" s="1" t="s">
        <v>138</v>
      </c>
      <c r="DA2646" s="1" t="s">
        <v>111</v>
      </c>
      <c r="DB2646" s="1" t="s">
        <v>112</v>
      </c>
      <c r="DC2646" s="1" t="s">
        <v>14343</v>
      </c>
      <c r="DD2646" s="1" t="s">
        <v>8852</v>
      </c>
      <c r="DE2646" s="1" t="s">
        <v>448</v>
      </c>
      <c r="DF2646" s="1" t="s">
        <v>22475</v>
      </c>
      <c r="DG2646" s="1" t="s">
        <v>9389</v>
      </c>
    </row>
    <row r="2647" spans="1:111" ht="15.6" customHeight="1" x14ac:dyDescent="0.25">
      <c r="A2647" s="1" t="s">
        <v>22476</v>
      </c>
      <c r="B2647" s="1" t="s">
        <v>238</v>
      </c>
      <c r="C2647" s="2">
        <v>44425.858028009257</v>
      </c>
      <c r="D2647" s="2">
        <v>44461</v>
      </c>
      <c r="E2647" s="1" t="s">
        <v>180</v>
      </c>
      <c r="G2647" s="1" t="s">
        <v>112</v>
      </c>
      <c r="H2647" s="1" t="s">
        <v>112</v>
      </c>
      <c r="I2647" s="1" t="s">
        <v>112</v>
      </c>
      <c r="J2647" s="1" t="s">
        <v>6209</v>
      </c>
      <c r="L2647" s="1" t="s">
        <v>6210</v>
      </c>
      <c r="N2647" s="1" t="s">
        <v>116</v>
      </c>
      <c r="O2647" s="1" t="s">
        <v>117</v>
      </c>
      <c r="P2647" s="9">
        <v>96950</v>
      </c>
      <c r="Q2647" s="1" t="s">
        <v>118</v>
      </c>
      <c r="S2647" s="1">
        <v>16702345911</v>
      </c>
      <c r="U2647" s="1">
        <v>441110</v>
      </c>
      <c r="V2647" s="1" t="s">
        <v>119</v>
      </c>
      <c r="X2647" s="1" t="s">
        <v>6211</v>
      </c>
      <c r="Y2647" s="1" t="s">
        <v>10671</v>
      </c>
      <c r="Z2647" s="1" t="s">
        <v>972</v>
      </c>
      <c r="AA2647" s="1" t="s">
        <v>6213</v>
      </c>
      <c r="AB2647" s="1" t="s">
        <v>22477</v>
      </c>
      <c r="AD2647" s="1" t="s">
        <v>116</v>
      </c>
      <c r="AE2647" s="1" t="s">
        <v>117</v>
      </c>
      <c r="AF2647" s="9">
        <v>96950</v>
      </c>
      <c r="AG2647" s="1" t="s">
        <v>118</v>
      </c>
      <c r="AI2647" s="1">
        <v>16702345911</v>
      </c>
      <c r="AK2647" s="1" t="s">
        <v>6214</v>
      </c>
      <c r="AL2647" s="1" t="s">
        <v>653</v>
      </c>
      <c r="AM2647" s="1" t="s">
        <v>6215</v>
      </c>
      <c r="AN2647" s="1" t="s">
        <v>6216</v>
      </c>
      <c r="AO2647" s="1" t="s">
        <v>972</v>
      </c>
      <c r="AP2647" s="1" t="s">
        <v>6217</v>
      </c>
      <c r="AQ2647" s="1" t="s">
        <v>6218</v>
      </c>
      <c r="AR2647" s="1" t="s">
        <v>6219</v>
      </c>
      <c r="AS2647" s="1" t="s">
        <v>691</v>
      </c>
      <c r="AT2647" s="9">
        <v>96910</v>
      </c>
      <c r="AU2647" s="1" t="s">
        <v>118</v>
      </c>
      <c r="AW2647" s="1">
        <v>16714779084</v>
      </c>
      <c r="AY2647" s="1" t="s">
        <v>6220</v>
      </c>
      <c r="AZ2647" s="1" t="s">
        <v>6221</v>
      </c>
      <c r="BA2647" s="1" t="s">
        <v>691</v>
      </c>
      <c r="BB2647" s="1" t="s">
        <v>6222</v>
      </c>
      <c r="BC2647" s="1" t="str">
        <f>"49-3021.00"</f>
        <v>49-3021.00</v>
      </c>
      <c r="BD2647" s="1" t="s">
        <v>280</v>
      </c>
      <c r="BE2647" s="1" t="s">
        <v>6223</v>
      </c>
      <c r="BF2647" s="1" t="s">
        <v>6224</v>
      </c>
      <c r="BG2647" s="1">
        <v>1</v>
      </c>
      <c r="BH2647" s="1">
        <v>1</v>
      </c>
      <c r="BI2647" s="2">
        <v>44470</v>
      </c>
      <c r="BJ2647" s="2">
        <v>44834</v>
      </c>
      <c r="BK2647" s="2">
        <v>44470</v>
      </c>
      <c r="BL2647" s="2">
        <v>44834</v>
      </c>
      <c r="BM2647" s="1">
        <v>40</v>
      </c>
      <c r="BN2647" s="1">
        <v>0</v>
      </c>
      <c r="BO2647" s="1">
        <v>8</v>
      </c>
      <c r="BP2647" s="1">
        <v>8</v>
      </c>
      <c r="BQ2647" s="1">
        <v>8</v>
      </c>
      <c r="BR2647" s="1">
        <v>8</v>
      </c>
      <c r="BS2647" s="1">
        <v>8</v>
      </c>
      <c r="BT2647" s="1">
        <v>0</v>
      </c>
      <c r="BU2647" s="1" t="str">
        <f t="shared" si="68"/>
        <v>8:00 AM</v>
      </c>
      <c r="BV2647" s="1" t="str">
        <f>"5:00 PM"</f>
        <v>5:00 PM</v>
      </c>
      <c r="BW2647" s="1" t="s">
        <v>135</v>
      </c>
      <c r="BX2647" s="1">
        <v>0</v>
      </c>
      <c r="BY2647" s="1">
        <v>12</v>
      </c>
      <c r="BZ2647" s="1" t="s">
        <v>112</v>
      </c>
      <c r="CB2647" s="4" t="s">
        <v>6225</v>
      </c>
      <c r="CC2647" s="1" t="s">
        <v>6209</v>
      </c>
      <c r="CD2647" s="1" t="s">
        <v>1757</v>
      </c>
      <c r="CE2647" s="1" t="s">
        <v>116</v>
      </c>
      <c r="CF2647" s="1" t="s">
        <v>117</v>
      </c>
      <c r="CG2647" s="1">
        <v>96950</v>
      </c>
      <c r="CH2647" s="3">
        <v>13.26</v>
      </c>
      <c r="CI2647" s="3">
        <v>13.26</v>
      </c>
      <c r="CJ2647" s="3">
        <v>19.89</v>
      </c>
      <c r="CK2647" s="3">
        <v>19.89</v>
      </c>
      <c r="CL2647" s="1" t="s">
        <v>137</v>
      </c>
      <c r="CN2647" s="1" t="s">
        <v>139</v>
      </c>
      <c r="CP2647" s="1" t="s">
        <v>112</v>
      </c>
      <c r="CQ2647" s="1" t="s">
        <v>111</v>
      </c>
      <c r="CR2647" s="1" t="s">
        <v>112</v>
      </c>
      <c r="CS2647" s="1" t="s">
        <v>111</v>
      </c>
      <c r="CT2647" s="1" t="s">
        <v>138</v>
      </c>
      <c r="CU2647" s="1" t="s">
        <v>111</v>
      </c>
      <c r="CV2647" s="1" t="s">
        <v>138</v>
      </c>
      <c r="CW2647" s="1" t="s">
        <v>22478</v>
      </c>
      <c r="CX2647" s="1">
        <v>16702345911</v>
      </c>
      <c r="CY2647" s="1" t="s">
        <v>6227</v>
      </c>
      <c r="CZ2647" s="1" t="s">
        <v>6228</v>
      </c>
      <c r="DA2647" s="1" t="s">
        <v>111</v>
      </c>
      <c r="DB2647" s="1" t="s">
        <v>112</v>
      </c>
    </row>
    <row r="2648" spans="1:111" ht="15.6" customHeight="1" x14ac:dyDescent="0.25">
      <c r="A2648" s="1" t="s">
        <v>22479</v>
      </c>
      <c r="B2648" s="1" t="s">
        <v>238</v>
      </c>
      <c r="C2648" s="2">
        <v>44411.193570254633</v>
      </c>
      <c r="D2648" s="2">
        <v>44462</v>
      </c>
      <c r="E2648" s="1" t="s">
        <v>110</v>
      </c>
      <c r="F2648" s="2">
        <v>44468.833333333336</v>
      </c>
      <c r="G2648" s="1" t="s">
        <v>112</v>
      </c>
      <c r="H2648" s="1" t="s">
        <v>112</v>
      </c>
      <c r="I2648" s="1" t="s">
        <v>112</v>
      </c>
      <c r="J2648" s="1" t="s">
        <v>22480</v>
      </c>
      <c r="K2648" s="1" t="s">
        <v>138</v>
      </c>
      <c r="L2648" s="1" t="s">
        <v>22481</v>
      </c>
      <c r="N2648" s="1" t="s">
        <v>167</v>
      </c>
      <c r="O2648" s="1" t="s">
        <v>117</v>
      </c>
      <c r="P2648" s="9">
        <v>96950</v>
      </c>
      <c r="Q2648" s="1" t="s">
        <v>118</v>
      </c>
      <c r="S2648" s="1">
        <v>16702336183</v>
      </c>
      <c r="U2648" s="1">
        <v>531110</v>
      </c>
      <c r="V2648" s="1" t="s">
        <v>119</v>
      </c>
      <c r="X2648" s="1" t="s">
        <v>4226</v>
      </c>
      <c r="Y2648" s="1" t="s">
        <v>22482</v>
      </c>
      <c r="Z2648" s="1" t="s">
        <v>22483</v>
      </c>
      <c r="AA2648" s="1" t="s">
        <v>171</v>
      </c>
      <c r="AB2648" s="1" t="s">
        <v>22481</v>
      </c>
      <c r="AD2648" s="1" t="s">
        <v>167</v>
      </c>
      <c r="AE2648" s="1" t="s">
        <v>117</v>
      </c>
      <c r="AF2648" s="9">
        <v>96950</v>
      </c>
      <c r="AG2648" s="1" t="s">
        <v>118</v>
      </c>
      <c r="AI2648" s="1">
        <v>16702336183</v>
      </c>
      <c r="AK2648" s="1" t="s">
        <v>22484</v>
      </c>
      <c r="BC2648" s="1" t="str">
        <f>"49-9071.00"</f>
        <v>49-9071.00</v>
      </c>
      <c r="BD2648" s="1" t="s">
        <v>214</v>
      </c>
      <c r="BE2648" s="1" t="s">
        <v>22485</v>
      </c>
      <c r="BF2648" s="1" t="s">
        <v>214</v>
      </c>
      <c r="BG2648" s="1">
        <v>1</v>
      </c>
      <c r="BH2648" s="1">
        <v>1</v>
      </c>
      <c r="BI2648" s="2">
        <v>44470</v>
      </c>
      <c r="BJ2648" s="2">
        <v>44834</v>
      </c>
      <c r="BK2648" s="2">
        <v>44470</v>
      </c>
      <c r="BL2648" s="2">
        <v>44834</v>
      </c>
      <c r="BM2648" s="1">
        <v>40</v>
      </c>
      <c r="BN2648" s="1">
        <v>0</v>
      </c>
      <c r="BO2648" s="1">
        <v>8</v>
      </c>
      <c r="BP2648" s="1">
        <v>8</v>
      </c>
      <c r="BQ2648" s="1">
        <v>8</v>
      </c>
      <c r="BR2648" s="1">
        <v>8</v>
      </c>
      <c r="BS2648" s="1">
        <v>8</v>
      </c>
      <c r="BT2648" s="1">
        <v>0</v>
      </c>
      <c r="BU2648" s="1" t="str">
        <f t="shared" si="68"/>
        <v>8:00 AM</v>
      </c>
      <c r="BV2648" s="1" t="str">
        <f>"5:00 PM"</f>
        <v>5:00 PM</v>
      </c>
      <c r="BW2648" s="1" t="s">
        <v>135</v>
      </c>
      <c r="BX2648" s="1">
        <v>0</v>
      </c>
      <c r="BY2648" s="1">
        <v>24</v>
      </c>
      <c r="BZ2648" s="1" t="s">
        <v>112</v>
      </c>
      <c r="CB2648" s="1" t="s">
        <v>22486</v>
      </c>
      <c r="CC2648" s="1" t="s">
        <v>22487</v>
      </c>
      <c r="CD2648" s="1" t="s">
        <v>22488</v>
      </c>
      <c r="CE2648" s="1" t="s">
        <v>167</v>
      </c>
      <c r="CF2648" s="1" t="s">
        <v>117</v>
      </c>
      <c r="CG2648" s="1">
        <v>96950</v>
      </c>
      <c r="CH2648" s="3">
        <v>8.7200000000000006</v>
      </c>
      <c r="CI2648" s="3">
        <v>8.7200000000000006</v>
      </c>
      <c r="CJ2648" s="3">
        <v>0</v>
      </c>
      <c r="CK2648" s="3">
        <v>0</v>
      </c>
      <c r="CL2648" s="1" t="s">
        <v>137</v>
      </c>
      <c r="CM2648" s="1" t="s">
        <v>362</v>
      </c>
      <c r="CN2648" s="1" t="s">
        <v>139</v>
      </c>
      <c r="CP2648" s="1" t="s">
        <v>112</v>
      </c>
      <c r="CQ2648" s="1" t="s">
        <v>111</v>
      </c>
      <c r="CR2648" s="1" t="s">
        <v>112</v>
      </c>
      <c r="CS2648" s="1" t="s">
        <v>112</v>
      </c>
      <c r="CT2648" s="1" t="s">
        <v>138</v>
      </c>
      <c r="CU2648" s="1" t="s">
        <v>111</v>
      </c>
      <c r="CV2648" s="1" t="s">
        <v>138</v>
      </c>
      <c r="CW2648" s="1" t="s">
        <v>22489</v>
      </c>
      <c r="CX2648" s="1">
        <v>16702336183</v>
      </c>
      <c r="CY2648" s="1" t="s">
        <v>22484</v>
      </c>
      <c r="CZ2648" s="1" t="s">
        <v>138</v>
      </c>
      <c r="DA2648" s="1" t="s">
        <v>111</v>
      </c>
      <c r="DB2648" s="1" t="s">
        <v>112</v>
      </c>
    </row>
    <row r="2649" spans="1:111" ht="15.6" customHeight="1" x14ac:dyDescent="0.25">
      <c r="A2649" s="1" t="s">
        <v>22495</v>
      </c>
      <c r="B2649" s="1" t="s">
        <v>238</v>
      </c>
      <c r="C2649" s="2">
        <v>44390.338694444443</v>
      </c>
      <c r="D2649" s="2">
        <v>44456</v>
      </c>
      <c r="E2649" s="1" t="s">
        <v>180</v>
      </c>
      <c r="G2649" s="1" t="s">
        <v>112</v>
      </c>
      <c r="H2649" s="1" t="s">
        <v>112</v>
      </c>
      <c r="I2649" s="1" t="s">
        <v>112</v>
      </c>
      <c r="J2649" s="1" t="s">
        <v>1693</v>
      </c>
      <c r="L2649" s="1" t="s">
        <v>1694</v>
      </c>
      <c r="M2649" s="1" t="s">
        <v>1695</v>
      </c>
      <c r="N2649" s="1" t="s">
        <v>863</v>
      </c>
      <c r="O2649" s="1" t="s">
        <v>117</v>
      </c>
      <c r="P2649" s="9">
        <v>96950</v>
      </c>
      <c r="Q2649" s="1" t="s">
        <v>118</v>
      </c>
      <c r="S2649" s="1">
        <v>16702345828</v>
      </c>
      <c r="U2649" s="1">
        <v>2389</v>
      </c>
      <c r="V2649" s="1" t="s">
        <v>119</v>
      </c>
      <c r="X2649" s="1" t="s">
        <v>1696</v>
      </c>
      <c r="Y2649" s="1" t="s">
        <v>1697</v>
      </c>
      <c r="AA2649" s="1" t="s">
        <v>171</v>
      </c>
      <c r="AB2649" s="1" t="s">
        <v>1694</v>
      </c>
      <c r="AC2649" s="1" t="s">
        <v>1695</v>
      </c>
      <c r="AD2649" s="1" t="s">
        <v>863</v>
      </c>
      <c r="AE2649" s="1" t="s">
        <v>117</v>
      </c>
      <c r="AF2649" s="9">
        <v>96950</v>
      </c>
      <c r="AG2649" s="1" t="s">
        <v>118</v>
      </c>
      <c r="AI2649" s="1">
        <v>16702345828</v>
      </c>
      <c r="AK2649" s="1" t="s">
        <v>1698</v>
      </c>
      <c r="BC2649" s="1" t="str">
        <f>"49-3042.00"</f>
        <v>49-3042.00</v>
      </c>
      <c r="BD2649" s="1" t="s">
        <v>1089</v>
      </c>
      <c r="BE2649" s="1" t="s">
        <v>15080</v>
      </c>
      <c r="BF2649" s="1" t="s">
        <v>1091</v>
      </c>
      <c r="BG2649" s="1">
        <v>3</v>
      </c>
      <c r="BH2649" s="1">
        <v>3</v>
      </c>
      <c r="BI2649" s="2">
        <v>44470</v>
      </c>
      <c r="BJ2649" s="2">
        <v>44834</v>
      </c>
      <c r="BK2649" s="2">
        <v>44470</v>
      </c>
      <c r="BL2649" s="2">
        <v>44834</v>
      </c>
      <c r="BM2649" s="1">
        <v>40</v>
      </c>
      <c r="BN2649" s="1">
        <v>0</v>
      </c>
      <c r="BO2649" s="1">
        <v>8</v>
      </c>
      <c r="BP2649" s="1">
        <v>8</v>
      </c>
      <c r="BQ2649" s="1">
        <v>8</v>
      </c>
      <c r="BR2649" s="1">
        <v>8</v>
      </c>
      <c r="BS2649" s="1">
        <v>8</v>
      </c>
      <c r="BT2649" s="1">
        <v>0</v>
      </c>
      <c r="BU2649" s="1" t="str">
        <f t="shared" si="68"/>
        <v>8:00 AM</v>
      </c>
      <c r="BV2649" s="1" t="str">
        <f>"5:00 PM"</f>
        <v>5:00 PM</v>
      </c>
      <c r="BW2649" s="1" t="s">
        <v>230</v>
      </c>
      <c r="BX2649" s="1">
        <v>0</v>
      </c>
      <c r="BY2649" s="1">
        <v>24</v>
      </c>
      <c r="BZ2649" s="1" t="s">
        <v>112</v>
      </c>
      <c r="CB2649" s="1" t="s">
        <v>331</v>
      </c>
      <c r="CC2649" s="1" t="s">
        <v>1694</v>
      </c>
      <c r="CD2649" s="1" t="s">
        <v>1695</v>
      </c>
      <c r="CE2649" s="1" t="s">
        <v>863</v>
      </c>
      <c r="CF2649" s="1" t="s">
        <v>117</v>
      </c>
      <c r="CG2649" s="1">
        <v>96950</v>
      </c>
      <c r="CH2649" s="3">
        <v>10.050000000000001</v>
      </c>
      <c r="CI2649" s="3">
        <v>10.050000000000001</v>
      </c>
      <c r="CJ2649" s="3">
        <v>15.08</v>
      </c>
      <c r="CK2649" s="3">
        <v>15.08</v>
      </c>
      <c r="CL2649" s="1" t="s">
        <v>137</v>
      </c>
      <c r="CN2649" s="1" t="s">
        <v>139</v>
      </c>
      <c r="CP2649" s="1" t="s">
        <v>112</v>
      </c>
      <c r="CQ2649" s="1" t="s">
        <v>111</v>
      </c>
      <c r="CR2649" s="1" t="s">
        <v>112</v>
      </c>
      <c r="CS2649" s="1" t="s">
        <v>111</v>
      </c>
      <c r="CT2649" s="1" t="s">
        <v>138</v>
      </c>
      <c r="CU2649" s="1" t="s">
        <v>111</v>
      </c>
      <c r="CV2649" s="1" t="s">
        <v>138</v>
      </c>
      <c r="CW2649" s="1" t="s">
        <v>331</v>
      </c>
      <c r="CX2649" s="1">
        <v>16702345828</v>
      </c>
      <c r="CY2649" s="1" t="s">
        <v>1698</v>
      </c>
      <c r="CZ2649" s="1" t="s">
        <v>138</v>
      </c>
      <c r="DA2649" s="1" t="s">
        <v>111</v>
      </c>
      <c r="DB2649" s="1" t="s">
        <v>112</v>
      </c>
      <c r="DC2649" s="1" t="s">
        <v>1701</v>
      </c>
      <c r="DD2649" s="1" t="s">
        <v>1702</v>
      </c>
      <c r="DF2649" s="1" t="s">
        <v>1703</v>
      </c>
      <c r="DG2649" s="1" t="s">
        <v>1704</v>
      </c>
    </row>
    <row r="2650" spans="1:111" ht="15.6" customHeight="1" x14ac:dyDescent="0.25">
      <c r="A2650" s="1" t="s">
        <v>22496</v>
      </c>
      <c r="B2650" s="1" t="s">
        <v>238</v>
      </c>
      <c r="C2650" s="2">
        <v>44402.945644560183</v>
      </c>
      <c r="D2650" s="2">
        <v>44452</v>
      </c>
      <c r="E2650" s="1" t="s">
        <v>180</v>
      </c>
      <c r="G2650" s="1" t="s">
        <v>112</v>
      </c>
      <c r="H2650" s="1" t="s">
        <v>112</v>
      </c>
      <c r="I2650" s="1" t="s">
        <v>112</v>
      </c>
      <c r="J2650" s="1" t="s">
        <v>4347</v>
      </c>
      <c r="K2650" s="1" t="s">
        <v>4348</v>
      </c>
      <c r="L2650" s="1" t="s">
        <v>4349</v>
      </c>
      <c r="M2650" s="1" t="s">
        <v>4350</v>
      </c>
      <c r="N2650" s="1" t="s">
        <v>116</v>
      </c>
      <c r="O2650" s="1" t="s">
        <v>117</v>
      </c>
      <c r="P2650" s="9">
        <v>96950</v>
      </c>
      <c r="Q2650" s="1" t="s">
        <v>118</v>
      </c>
      <c r="S2650" s="1">
        <v>16703223311</v>
      </c>
      <c r="T2650" s="1">
        <v>4504</v>
      </c>
      <c r="U2650" s="1">
        <v>72111</v>
      </c>
      <c r="V2650" s="1" t="s">
        <v>119</v>
      </c>
      <c r="X2650" s="1" t="s">
        <v>656</v>
      </c>
      <c r="Y2650" s="1" t="s">
        <v>4351</v>
      </c>
      <c r="AA2650" s="1" t="s">
        <v>1129</v>
      </c>
      <c r="AB2650" s="1" t="s">
        <v>4349</v>
      </c>
      <c r="AC2650" s="1" t="s">
        <v>4350</v>
      </c>
      <c r="AD2650" s="1" t="s">
        <v>116</v>
      </c>
      <c r="AE2650" s="1" t="s">
        <v>117</v>
      </c>
      <c r="AF2650" s="9">
        <v>96950</v>
      </c>
      <c r="AG2650" s="1" t="s">
        <v>118</v>
      </c>
      <c r="AI2650" s="1">
        <v>16703223311</v>
      </c>
      <c r="AJ2650" s="1">
        <v>4504</v>
      </c>
      <c r="AK2650" s="1" t="s">
        <v>4352</v>
      </c>
      <c r="BC2650" s="1" t="str">
        <f>"35-3011.00"</f>
        <v>35-3011.00</v>
      </c>
      <c r="BD2650" s="1" t="s">
        <v>4126</v>
      </c>
      <c r="BE2650" s="1" t="s">
        <v>19302</v>
      </c>
      <c r="BF2650" s="1" t="s">
        <v>19303</v>
      </c>
      <c r="BG2650" s="1">
        <v>10</v>
      </c>
      <c r="BH2650" s="1">
        <v>10</v>
      </c>
      <c r="BI2650" s="2">
        <v>44470</v>
      </c>
      <c r="BJ2650" s="2">
        <v>44834</v>
      </c>
      <c r="BK2650" s="2">
        <v>44470</v>
      </c>
      <c r="BL2650" s="2">
        <v>44834</v>
      </c>
      <c r="BM2650" s="1">
        <v>40</v>
      </c>
      <c r="BN2650" s="1">
        <v>0</v>
      </c>
      <c r="BO2650" s="1">
        <v>8</v>
      </c>
      <c r="BP2650" s="1">
        <v>8</v>
      </c>
      <c r="BQ2650" s="1">
        <v>8</v>
      </c>
      <c r="BR2650" s="1">
        <v>8</v>
      </c>
      <c r="BS2650" s="1">
        <v>8</v>
      </c>
      <c r="BT2650" s="1">
        <v>0</v>
      </c>
      <c r="BU2650" s="1" t="str">
        <f t="shared" si="68"/>
        <v>8:00 AM</v>
      </c>
      <c r="BV2650" s="1" t="str">
        <f>"5:00 PM"</f>
        <v>5:00 PM</v>
      </c>
      <c r="BW2650" s="1" t="s">
        <v>135</v>
      </c>
      <c r="BX2650" s="1">
        <v>0</v>
      </c>
      <c r="BY2650" s="1">
        <v>12</v>
      </c>
      <c r="BZ2650" s="1" t="s">
        <v>112</v>
      </c>
      <c r="CB2650" s="1" t="s">
        <v>19304</v>
      </c>
      <c r="CC2650" s="1" t="s">
        <v>4349</v>
      </c>
      <c r="CD2650" s="1" t="s">
        <v>4350</v>
      </c>
      <c r="CE2650" s="1" t="s">
        <v>116</v>
      </c>
      <c r="CF2650" s="1" t="s">
        <v>117</v>
      </c>
      <c r="CG2650" s="1">
        <v>96950</v>
      </c>
      <c r="CH2650" s="3">
        <v>7.79</v>
      </c>
      <c r="CI2650" s="3">
        <v>7.79</v>
      </c>
      <c r="CJ2650" s="3">
        <v>11.69</v>
      </c>
      <c r="CK2650" s="3">
        <v>11.69</v>
      </c>
      <c r="CL2650" s="1" t="s">
        <v>137</v>
      </c>
      <c r="CM2650" s="1" t="s">
        <v>4355</v>
      </c>
      <c r="CN2650" s="1" t="s">
        <v>139</v>
      </c>
      <c r="CP2650" s="1" t="s">
        <v>112</v>
      </c>
      <c r="CQ2650" s="1" t="s">
        <v>111</v>
      </c>
      <c r="CR2650" s="1" t="s">
        <v>112</v>
      </c>
      <c r="CS2650" s="1" t="s">
        <v>111</v>
      </c>
      <c r="CT2650" s="1" t="s">
        <v>138</v>
      </c>
      <c r="CU2650" s="1" t="s">
        <v>111</v>
      </c>
      <c r="CV2650" s="1" t="s">
        <v>111</v>
      </c>
      <c r="CW2650" s="1" t="s">
        <v>5257</v>
      </c>
      <c r="CX2650" s="1">
        <v>16703223311</v>
      </c>
      <c r="CY2650" s="1" t="s">
        <v>4357</v>
      </c>
      <c r="CZ2650" s="1" t="s">
        <v>4358</v>
      </c>
      <c r="DA2650" s="1" t="s">
        <v>111</v>
      </c>
      <c r="DB2650" s="1" t="s">
        <v>112</v>
      </c>
      <c r="DC2650" s="1" t="s">
        <v>4359</v>
      </c>
      <c r="DD2650" s="1" t="s">
        <v>4360</v>
      </c>
      <c r="DE2650" s="1" t="s">
        <v>1747</v>
      </c>
      <c r="DF2650" s="1" t="s">
        <v>4347</v>
      </c>
      <c r="DG2650" s="1" t="s">
        <v>4361</v>
      </c>
    </row>
    <row r="2651" spans="1:111" ht="15.6" customHeight="1" x14ac:dyDescent="0.25">
      <c r="A2651" s="1" t="s">
        <v>108</v>
      </c>
      <c r="B2651" s="1" t="s">
        <v>109</v>
      </c>
      <c r="C2651" s="2">
        <v>44026.075050347223</v>
      </c>
      <c r="D2651" s="2">
        <v>44105</v>
      </c>
      <c r="E2651" s="1" t="s">
        <v>110</v>
      </c>
      <c r="F2651" s="2">
        <v>44103.833333333336</v>
      </c>
      <c r="G2651" s="1" t="s">
        <v>111</v>
      </c>
      <c r="H2651" s="1" t="s">
        <v>112</v>
      </c>
      <c r="I2651" s="1" t="s">
        <v>112</v>
      </c>
      <c r="J2651" s="1" t="s">
        <v>113</v>
      </c>
      <c r="L2651" s="1" t="s">
        <v>114</v>
      </c>
      <c r="M2651" s="1" t="s">
        <v>115</v>
      </c>
      <c r="N2651" s="1" t="s">
        <v>116</v>
      </c>
      <c r="O2651" s="1" t="s">
        <v>117</v>
      </c>
      <c r="P2651" s="9">
        <v>96950</v>
      </c>
      <c r="Q2651" s="1" t="s">
        <v>118</v>
      </c>
      <c r="S2651" s="1">
        <v>16702883820</v>
      </c>
      <c r="U2651" s="1">
        <v>424410</v>
      </c>
      <c r="V2651" s="1" t="s">
        <v>119</v>
      </c>
      <c r="X2651" s="1" t="s">
        <v>120</v>
      </c>
      <c r="Y2651" s="1" t="s">
        <v>121</v>
      </c>
      <c r="Z2651" s="1" t="s">
        <v>122</v>
      </c>
      <c r="AA2651" s="1" t="s">
        <v>123</v>
      </c>
      <c r="AB2651" s="1" t="s">
        <v>114</v>
      </c>
      <c r="AC2651" s="1" t="s">
        <v>115</v>
      </c>
      <c r="AD2651" s="1" t="s">
        <v>116</v>
      </c>
      <c r="AE2651" s="1" t="s">
        <v>117</v>
      </c>
      <c r="AF2651" s="9">
        <v>96950</v>
      </c>
      <c r="AG2651" s="1" t="s">
        <v>118</v>
      </c>
      <c r="AI2651" s="1">
        <v>16702883820</v>
      </c>
      <c r="AK2651" s="1" t="s">
        <v>124</v>
      </c>
      <c r="AL2651" s="1" t="s">
        <v>125</v>
      </c>
      <c r="AM2651" s="1" t="s">
        <v>126</v>
      </c>
      <c r="AN2651" s="1" t="s">
        <v>127</v>
      </c>
      <c r="AO2651" s="1" t="s">
        <v>128</v>
      </c>
      <c r="AP2651" s="1" t="s">
        <v>129</v>
      </c>
      <c r="AQ2651" s="1" t="s">
        <v>130</v>
      </c>
      <c r="AR2651" s="1" t="s">
        <v>116</v>
      </c>
      <c r="AS2651" s="1" t="s">
        <v>117</v>
      </c>
      <c r="AT2651" s="9">
        <v>96950</v>
      </c>
      <c r="AU2651" s="1" t="s">
        <v>118</v>
      </c>
      <c r="AW2651" s="1">
        <v>16702353285</v>
      </c>
      <c r="AY2651" s="1" t="s">
        <v>124</v>
      </c>
      <c r="AZ2651" s="1" t="s">
        <v>131</v>
      </c>
      <c r="BC2651" s="1" t="str">
        <f>"43-5081.01"</f>
        <v>43-5081.01</v>
      </c>
      <c r="BD2651" s="1" t="s">
        <v>132</v>
      </c>
      <c r="BE2651" s="1" t="s">
        <v>133</v>
      </c>
      <c r="BF2651" s="1" t="s">
        <v>134</v>
      </c>
      <c r="BG2651" s="1">
        <v>2</v>
      </c>
      <c r="BI2651" s="2">
        <v>44105</v>
      </c>
      <c r="BJ2651" s="2">
        <v>45199</v>
      </c>
      <c r="BM2651" s="1">
        <v>40</v>
      </c>
      <c r="BN2651" s="1">
        <v>0</v>
      </c>
      <c r="BO2651" s="1">
        <v>8</v>
      </c>
      <c r="BP2651" s="1">
        <v>8</v>
      </c>
      <c r="BQ2651" s="1">
        <v>8</v>
      </c>
      <c r="BR2651" s="1">
        <v>8</v>
      </c>
      <c r="BS2651" s="1">
        <v>8</v>
      </c>
      <c r="BT2651" s="1">
        <v>0</v>
      </c>
      <c r="BU2651" s="1" t="str">
        <f>"5:00 AM"</f>
        <v>5:00 AM</v>
      </c>
      <c r="BV2651" s="1" t="str">
        <f>"8:00 PM"</f>
        <v>8:00 PM</v>
      </c>
      <c r="BW2651" s="1" t="s">
        <v>135</v>
      </c>
      <c r="BX2651" s="1">
        <v>0</v>
      </c>
      <c r="BY2651" s="1">
        <v>12</v>
      </c>
      <c r="BZ2651" s="1" t="s">
        <v>112</v>
      </c>
      <c r="CA2651" s="1">
        <v>0</v>
      </c>
      <c r="CB2651" s="4" t="s">
        <v>136</v>
      </c>
      <c r="CC2651" s="1" t="s">
        <v>114</v>
      </c>
      <c r="CD2651" s="1" t="s">
        <v>115</v>
      </c>
      <c r="CE2651" s="1" t="s">
        <v>116</v>
      </c>
      <c r="CF2651" s="1" t="s">
        <v>117</v>
      </c>
      <c r="CG2651" s="1">
        <v>96950</v>
      </c>
      <c r="CH2651" s="3">
        <v>10.66</v>
      </c>
      <c r="CI2651" s="3">
        <v>10.66</v>
      </c>
      <c r="CJ2651" s="3">
        <v>15.99</v>
      </c>
      <c r="CK2651" s="3">
        <v>15.99</v>
      </c>
      <c r="CL2651" s="1" t="s">
        <v>137</v>
      </c>
      <c r="CM2651" s="1" t="s">
        <v>138</v>
      </c>
      <c r="CN2651" s="1" t="s">
        <v>139</v>
      </c>
      <c r="CP2651" s="1" t="s">
        <v>112</v>
      </c>
      <c r="CQ2651" s="1" t="s">
        <v>111</v>
      </c>
      <c r="CR2651" s="1" t="s">
        <v>112</v>
      </c>
      <c r="CS2651" s="1" t="s">
        <v>111</v>
      </c>
      <c r="CT2651" s="1" t="s">
        <v>138</v>
      </c>
      <c r="CU2651" s="1" t="s">
        <v>111</v>
      </c>
      <c r="CV2651" s="1" t="s">
        <v>138</v>
      </c>
      <c r="CW2651" s="1" t="s">
        <v>138</v>
      </c>
      <c r="CX2651" s="1">
        <v>16702883820</v>
      </c>
      <c r="CY2651" s="1" t="s">
        <v>140</v>
      </c>
      <c r="CZ2651" s="1" t="s">
        <v>138</v>
      </c>
      <c r="DA2651" s="1" t="s">
        <v>111</v>
      </c>
      <c r="DB2651" s="1" t="s">
        <v>112</v>
      </c>
    </row>
    <row r="2652" spans="1:111" ht="15.6" customHeight="1" x14ac:dyDescent="0.25">
      <c r="A2652" s="1" t="s">
        <v>162</v>
      </c>
      <c r="B2652" s="1" t="s">
        <v>109</v>
      </c>
      <c r="C2652" s="2">
        <v>44022.355300810188</v>
      </c>
      <c r="D2652" s="2">
        <v>44109</v>
      </c>
      <c r="E2652" s="1" t="s">
        <v>110</v>
      </c>
      <c r="F2652" s="2">
        <v>44103.833333333336</v>
      </c>
      <c r="G2652" s="1" t="s">
        <v>111</v>
      </c>
      <c r="H2652" s="1" t="s">
        <v>112</v>
      </c>
      <c r="I2652" s="1" t="s">
        <v>112</v>
      </c>
      <c r="J2652" s="1" t="s">
        <v>163</v>
      </c>
      <c r="K2652" s="1" t="s">
        <v>164</v>
      </c>
      <c r="L2652" s="1" t="s">
        <v>165</v>
      </c>
      <c r="M2652" s="1" t="s">
        <v>166</v>
      </c>
      <c r="N2652" s="1" t="s">
        <v>167</v>
      </c>
      <c r="O2652" s="1" t="s">
        <v>117</v>
      </c>
      <c r="P2652" s="9">
        <v>96950</v>
      </c>
      <c r="Q2652" s="1" t="s">
        <v>118</v>
      </c>
      <c r="R2652" s="1" t="s">
        <v>168</v>
      </c>
      <c r="S2652" s="1">
        <v>16702338223</v>
      </c>
      <c r="U2652" s="1">
        <v>722511</v>
      </c>
      <c r="V2652" s="1" t="s">
        <v>119</v>
      </c>
      <c r="X2652" s="1" t="s">
        <v>169</v>
      </c>
      <c r="Y2652" s="1" t="s">
        <v>170</v>
      </c>
      <c r="AA2652" s="1" t="s">
        <v>171</v>
      </c>
      <c r="AB2652" s="1" t="s">
        <v>165</v>
      </c>
      <c r="AC2652" s="1" t="s">
        <v>172</v>
      </c>
      <c r="AD2652" s="1" t="s">
        <v>167</v>
      </c>
      <c r="AE2652" s="1" t="s">
        <v>117</v>
      </c>
      <c r="AF2652" s="9">
        <v>96950</v>
      </c>
      <c r="AG2652" s="1" t="s">
        <v>118</v>
      </c>
      <c r="AH2652" s="1" t="s">
        <v>168</v>
      </c>
      <c r="AI2652" s="1">
        <v>16702338223</v>
      </c>
      <c r="AK2652" s="1" t="s">
        <v>173</v>
      </c>
      <c r="BC2652" s="1" t="str">
        <f>"35-3031.00"</f>
        <v>35-3031.00</v>
      </c>
      <c r="BD2652" s="1" t="s">
        <v>174</v>
      </c>
      <c r="BE2652" s="1" t="s">
        <v>175</v>
      </c>
      <c r="BF2652" s="1" t="s">
        <v>176</v>
      </c>
      <c r="BG2652" s="1">
        <v>2</v>
      </c>
      <c r="BI2652" s="2">
        <v>44104</v>
      </c>
      <c r="BJ2652" s="2">
        <v>44470</v>
      </c>
      <c r="BM2652" s="1">
        <v>35</v>
      </c>
      <c r="BN2652" s="1">
        <v>7</v>
      </c>
      <c r="BO2652" s="1">
        <v>7</v>
      </c>
      <c r="BP2652" s="1">
        <v>7</v>
      </c>
      <c r="BQ2652" s="1">
        <v>0</v>
      </c>
      <c r="BR2652" s="1">
        <v>7</v>
      </c>
      <c r="BS2652" s="1">
        <v>7</v>
      </c>
      <c r="BT2652" s="1">
        <v>0</v>
      </c>
      <c r="BU2652" s="1" t="str">
        <f>"10:00 PM"</f>
        <v>10:00 PM</v>
      </c>
      <c r="BV2652" s="1" t="str">
        <f>"4:00 PM"</f>
        <v>4:00 PM</v>
      </c>
      <c r="BW2652" s="1" t="s">
        <v>135</v>
      </c>
      <c r="BX2652" s="1">
        <v>0</v>
      </c>
      <c r="BY2652" s="1">
        <v>6</v>
      </c>
      <c r="BZ2652" s="1" t="s">
        <v>112</v>
      </c>
      <c r="CA2652" s="1">
        <v>0</v>
      </c>
      <c r="CB2652" s="1" t="s">
        <v>177</v>
      </c>
      <c r="CC2652" s="1" t="s">
        <v>165</v>
      </c>
      <c r="CE2652" s="1" t="s">
        <v>167</v>
      </c>
      <c r="CF2652" s="1" t="s">
        <v>117</v>
      </c>
      <c r="CG2652" s="1">
        <v>96950</v>
      </c>
      <c r="CH2652" s="3">
        <v>9.23</v>
      </c>
      <c r="CI2652" s="3">
        <v>9.23</v>
      </c>
      <c r="CJ2652" s="3">
        <v>13.84</v>
      </c>
      <c r="CK2652" s="3">
        <v>13.84</v>
      </c>
      <c r="CL2652" s="1" t="s">
        <v>137</v>
      </c>
      <c r="CN2652" s="1" t="s">
        <v>139</v>
      </c>
      <c r="CP2652" s="1" t="s">
        <v>112</v>
      </c>
      <c r="CQ2652" s="1" t="s">
        <v>111</v>
      </c>
      <c r="CR2652" s="1" t="s">
        <v>112</v>
      </c>
      <c r="CS2652" s="1" t="s">
        <v>111</v>
      </c>
      <c r="CT2652" s="1" t="s">
        <v>138</v>
      </c>
      <c r="CU2652" s="1" t="s">
        <v>111</v>
      </c>
      <c r="CV2652" s="1" t="s">
        <v>111</v>
      </c>
      <c r="CW2652" s="1" t="s">
        <v>178</v>
      </c>
      <c r="CX2652" s="1">
        <v>16702338223</v>
      </c>
      <c r="CY2652" s="1" t="s">
        <v>173</v>
      </c>
      <c r="CZ2652" s="1" t="s">
        <v>168</v>
      </c>
      <c r="DA2652" s="1" t="s">
        <v>111</v>
      </c>
      <c r="DB2652" s="1" t="s">
        <v>112</v>
      </c>
    </row>
    <row r="2653" spans="1:111" ht="15.6" customHeight="1" x14ac:dyDescent="0.25">
      <c r="A2653" s="1" t="s">
        <v>205</v>
      </c>
      <c r="B2653" s="1" t="s">
        <v>109</v>
      </c>
      <c r="C2653" s="2">
        <v>44032.974132291667</v>
      </c>
      <c r="D2653" s="2">
        <v>44106</v>
      </c>
      <c r="E2653" s="1" t="s">
        <v>180</v>
      </c>
      <c r="G2653" s="1" t="s">
        <v>112</v>
      </c>
      <c r="H2653" s="1" t="s">
        <v>112</v>
      </c>
      <c r="I2653" s="1" t="s">
        <v>112</v>
      </c>
      <c r="J2653" s="1" t="s">
        <v>206</v>
      </c>
      <c r="K2653" s="1" t="s">
        <v>207</v>
      </c>
      <c r="L2653" s="1" t="s">
        <v>208</v>
      </c>
      <c r="M2653" s="1" t="s">
        <v>209</v>
      </c>
      <c r="N2653" s="1" t="s">
        <v>116</v>
      </c>
      <c r="O2653" s="1" t="s">
        <v>117</v>
      </c>
      <c r="P2653" s="9">
        <v>96950</v>
      </c>
      <c r="Q2653" s="1" t="s">
        <v>118</v>
      </c>
      <c r="R2653" s="1" t="s">
        <v>138</v>
      </c>
      <c r="S2653" s="1">
        <v>16702356678</v>
      </c>
      <c r="U2653" s="1">
        <v>236115</v>
      </c>
      <c r="V2653" s="1" t="s">
        <v>119</v>
      </c>
      <c r="X2653" s="1" t="s">
        <v>210</v>
      </c>
      <c r="Y2653" s="1" t="s">
        <v>211</v>
      </c>
      <c r="AA2653" s="1" t="s">
        <v>212</v>
      </c>
      <c r="AB2653" s="1" t="s">
        <v>208</v>
      </c>
      <c r="AC2653" s="1" t="s">
        <v>209</v>
      </c>
      <c r="AD2653" s="1" t="s">
        <v>116</v>
      </c>
      <c r="AE2653" s="1" t="s">
        <v>117</v>
      </c>
      <c r="AF2653" s="9">
        <v>96950</v>
      </c>
      <c r="AG2653" s="1" t="s">
        <v>118</v>
      </c>
      <c r="AH2653" s="1" t="s">
        <v>138</v>
      </c>
      <c r="AI2653" s="1">
        <v>16702356678</v>
      </c>
      <c r="AK2653" s="1" t="s">
        <v>213</v>
      </c>
      <c r="BC2653" s="1" t="str">
        <f>"49-9071.00"</f>
        <v>49-9071.00</v>
      </c>
      <c r="BD2653" s="1" t="s">
        <v>214</v>
      </c>
      <c r="BE2653" s="1" t="s">
        <v>215</v>
      </c>
      <c r="BF2653" s="1" t="s">
        <v>212</v>
      </c>
      <c r="BG2653" s="1">
        <v>1</v>
      </c>
      <c r="BI2653" s="2">
        <v>44119</v>
      </c>
      <c r="BJ2653" s="2">
        <v>44484</v>
      </c>
      <c r="BM2653" s="1">
        <v>35</v>
      </c>
      <c r="BN2653" s="1">
        <v>0</v>
      </c>
      <c r="BO2653" s="1">
        <v>7</v>
      </c>
      <c r="BP2653" s="1">
        <v>7</v>
      </c>
      <c r="BQ2653" s="1">
        <v>7</v>
      </c>
      <c r="BR2653" s="1">
        <v>7</v>
      </c>
      <c r="BS2653" s="1">
        <v>7</v>
      </c>
      <c r="BT2653" s="1">
        <v>0</v>
      </c>
      <c r="BU2653" s="1" t="str">
        <f>"9:00 AM"</f>
        <v>9:00 AM</v>
      </c>
      <c r="BV2653" s="1" t="str">
        <f>"5:00 PM"</f>
        <v>5:00 PM</v>
      </c>
      <c r="BW2653" s="1" t="s">
        <v>135</v>
      </c>
      <c r="BX2653" s="1">
        <v>0</v>
      </c>
      <c r="BY2653" s="1">
        <v>24</v>
      </c>
      <c r="BZ2653" s="1" t="s">
        <v>112</v>
      </c>
      <c r="CA2653" s="1">
        <v>0</v>
      </c>
      <c r="CB2653" s="4" t="s">
        <v>216</v>
      </c>
      <c r="CC2653" s="1" t="s">
        <v>217</v>
      </c>
      <c r="CD2653" s="1" t="s">
        <v>209</v>
      </c>
      <c r="CE2653" s="1" t="s">
        <v>157</v>
      </c>
      <c r="CF2653" s="1" t="s">
        <v>117</v>
      </c>
      <c r="CG2653" s="1">
        <v>96950</v>
      </c>
      <c r="CH2653" s="3">
        <v>8.33</v>
      </c>
      <c r="CI2653" s="3">
        <v>8.33</v>
      </c>
      <c r="CJ2653" s="3">
        <v>12.5</v>
      </c>
      <c r="CK2653" s="3">
        <v>12.5</v>
      </c>
      <c r="CL2653" s="1" t="s">
        <v>137</v>
      </c>
      <c r="CM2653" s="1" t="s">
        <v>138</v>
      </c>
      <c r="CN2653" s="1" t="s">
        <v>218</v>
      </c>
      <c r="CP2653" s="1" t="s">
        <v>112</v>
      </c>
      <c r="CQ2653" s="1" t="s">
        <v>111</v>
      </c>
      <c r="CR2653" s="1" t="s">
        <v>112</v>
      </c>
      <c r="CS2653" s="1" t="s">
        <v>111</v>
      </c>
      <c r="CT2653" s="1" t="s">
        <v>138</v>
      </c>
      <c r="CU2653" s="1" t="s">
        <v>111</v>
      </c>
      <c r="CV2653" s="1" t="s">
        <v>138</v>
      </c>
      <c r="CW2653" s="1" t="s">
        <v>219</v>
      </c>
      <c r="CX2653" s="1">
        <v>16702356678</v>
      </c>
      <c r="CY2653" s="1" t="s">
        <v>213</v>
      </c>
      <c r="CZ2653" s="1" t="s">
        <v>138</v>
      </c>
      <c r="DA2653" s="1" t="s">
        <v>111</v>
      </c>
      <c r="DB2653" s="1" t="s">
        <v>112</v>
      </c>
    </row>
    <row r="2654" spans="1:111" ht="15.6" customHeight="1" x14ac:dyDescent="0.25">
      <c r="A2654" s="1" t="s">
        <v>255</v>
      </c>
      <c r="B2654" s="1" t="s">
        <v>109</v>
      </c>
      <c r="C2654" s="2">
        <v>44084.044314583334</v>
      </c>
      <c r="D2654" s="2">
        <v>44131</v>
      </c>
      <c r="E2654" s="1" t="s">
        <v>180</v>
      </c>
      <c r="G2654" s="1" t="s">
        <v>111</v>
      </c>
      <c r="H2654" s="1" t="s">
        <v>112</v>
      </c>
      <c r="I2654" s="1" t="s">
        <v>112</v>
      </c>
      <c r="J2654" s="1" t="s">
        <v>256</v>
      </c>
      <c r="K2654" s="1" t="s">
        <v>257</v>
      </c>
      <c r="L2654" s="1" t="s">
        <v>258</v>
      </c>
      <c r="N2654" s="1" t="s">
        <v>259</v>
      </c>
      <c r="O2654" s="1" t="s">
        <v>117</v>
      </c>
      <c r="P2654" s="9">
        <v>96952</v>
      </c>
      <c r="Q2654" s="1" t="s">
        <v>118</v>
      </c>
      <c r="S2654" s="1">
        <v>16707894016</v>
      </c>
      <c r="U2654" s="1">
        <v>722330</v>
      </c>
      <c r="V2654" s="1" t="s">
        <v>119</v>
      </c>
      <c r="X2654" s="1" t="s">
        <v>260</v>
      </c>
      <c r="Y2654" s="1" t="s">
        <v>261</v>
      </c>
      <c r="Z2654" s="1" t="s">
        <v>262</v>
      </c>
      <c r="AA2654" s="1" t="s">
        <v>263</v>
      </c>
      <c r="AB2654" s="1" t="s">
        <v>258</v>
      </c>
      <c r="AD2654" s="1" t="s">
        <v>259</v>
      </c>
      <c r="AE2654" s="1" t="s">
        <v>117</v>
      </c>
      <c r="AF2654" s="9">
        <v>969520458</v>
      </c>
      <c r="AG2654" s="1" t="s">
        <v>118</v>
      </c>
      <c r="AI2654" s="1">
        <v>16707894016</v>
      </c>
      <c r="AK2654" s="1" t="s">
        <v>264</v>
      </c>
      <c r="BC2654" s="1" t="str">
        <f>"35-2011.00"</f>
        <v>35-2011.00</v>
      </c>
      <c r="BD2654" s="1" t="s">
        <v>265</v>
      </c>
      <c r="BE2654" s="1" t="s">
        <v>266</v>
      </c>
      <c r="BF2654" s="1" t="s">
        <v>229</v>
      </c>
      <c r="BG2654" s="1">
        <v>1</v>
      </c>
      <c r="BI2654" s="2">
        <v>44070</v>
      </c>
      <c r="BJ2654" s="2">
        <v>44377</v>
      </c>
      <c r="BM2654" s="1">
        <v>40</v>
      </c>
      <c r="BN2654" s="1">
        <v>0</v>
      </c>
      <c r="BO2654" s="1">
        <v>8</v>
      </c>
      <c r="BP2654" s="1">
        <v>8</v>
      </c>
      <c r="BQ2654" s="1">
        <v>8</v>
      </c>
      <c r="BR2654" s="1">
        <v>8</v>
      </c>
      <c r="BS2654" s="1">
        <v>8</v>
      </c>
      <c r="BT2654" s="1">
        <v>0</v>
      </c>
      <c r="BU2654" s="1" t="str">
        <f>"10:00 AM"</f>
        <v>10:00 AM</v>
      </c>
      <c r="BV2654" s="1" t="str">
        <f>"7:00 PM"</f>
        <v>7:00 PM</v>
      </c>
      <c r="BW2654" s="1" t="s">
        <v>230</v>
      </c>
      <c r="BX2654" s="1">
        <v>0</v>
      </c>
      <c r="BY2654" s="1">
        <v>12</v>
      </c>
      <c r="BZ2654" s="1" t="s">
        <v>112</v>
      </c>
      <c r="CA2654" s="1">
        <v>0</v>
      </c>
      <c r="CB2654" s="1" t="s">
        <v>138</v>
      </c>
      <c r="CC2654" s="1" t="s">
        <v>267</v>
      </c>
      <c r="CE2654" s="1" t="s">
        <v>259</v>
      </c>
      <c r="CF2654" s="1" t="s">
        <v>117</v>
      </c>
      <c r="CG2654" s="1">
        <v>96952</v>
      </c>
      <c r="CH2654" s="3">
        <v>9.34</v>
      </c>
      <c r="CI2654" s="3">
        <v>9.34</v>
      </c>
      <c r="CJ2654" s="3">
        <v>0</v>
      </c>
      <c r="CK2654" s="3">
        <v>0</v>
      </c>
      <c r="CL2654" s="1" t="s">
        <v>137</v>
      </c>
      <c r="CM2654" s="1" t="s">
        <v>138</v>
      </c>
      <c r="CN2654" s="1" t="s">
        <v>139</v>
      </c>
      <c r="CP2654" s="1" t="s">
        <v>112</v>
      </c>
      <c r="CQ2654" s="1" t="s">
        <v>112</v>
      </c>
      <c r="CR2654" s="1" t="s">
        <v>112</v>
      </c>
      <c r="CS2654" s="1" t="s">
        <v>112</v>
      </c>
      <c r="CT2654" s="1" t="s">
        <v>138</v>
      </c>
      <c r="CU2654" s="1" t="s">
        <v>111</v>
      </c>
      <c r="CV2654" s="1" t="s">
        <v>138</v>
      </c>
      <c r="CW2654" s="1" t="s">
        <v>268</v>
      </c>
      <c r="CX2654" s="1">
        <v>16707894016</v>
      </c>
      <c r="CY2654" s="1" t="s">
        <v>264</v>
      </c>
      <c r="CZ2654" s="1" t="s">
        <v>138</v>
      </c>
      <c r="DA2654" s="1" t="s">
        <v>111</v>
      </c>
      <c r="DB2654" s="1" t="s">
        <v>112</v>
      </c>
    </row>
    <row r="2655" spans="1:111" ht="15.6" customHeight="1" x14ac:dyDescent="0.25">
      <c r="A2655" s="1" t="s">
        <v>301</v>
      </c>
      <c r="B2655" s="1" t="s">
        <v>109</v>
      </c>
      <c r="C2655" s="2">
        <v>44034.825564583334</v>
      </c>
      <c r="D2655" s="2">
        <v>44109</v>
      </c>
      <c r="E2655" s="1" t="s">
        <v>110</v>
      </c>
      <c r="F2655" s="2">
        <v>44103.833333333336</v>
      </c>
      <c r="G2655" s="1" t="s">
        <v>112</v>
      </c>
      <c r="H2655" s="1" t="s">
        <v>112</v>
      </c>
      <c r="I2655" s="1" t="s">
        <v>112</v>
      </c>
      <c r="J2655" s="1" t="s">
        <v>302</v>
      </c>
      <c r="K2655" s="1" t="s">
        <v>303</v>
      </c>
      <c r="L2655" s="1" t="s">
        <v>304</v>
      </c>
      <c r="M2655" s="1" t="s">
        <v>305</v>
      </c>
      <c r="N2655" s="1" t="s">
        <v>116</v>
      </c>
      <c r="O2655" s="1" t="s">
        <v>117</v>
      </c>
      <c r="P2655" s="9">
        <v>96950</v>
      </c>
      <c r="Q2655" s="1" t="s">
        <v>118</v>
      </c>
      <c r="S2655" s="1">
        <v>16702330240</v>
      </c>
      <c r="U2655" s="1">
        <v>44619</v>
      </c>
      <c r="V2655" s="1" t="s">
        <v>119</v>
      </c>
      <c r="X2655" s="1" t="s">
        <v>306</v>
      </c>
      <c r="Y2655" s="1" t="s">
        <v>307</v>
      </c>
      <c r="Z2655" s="1" t="s">
        <v>308</v>
      </c>
      <c r="AA2655" s="1" t="s">
        <v>309</v>
      </c>
      <c r="AB2655" s="1" t="s">
        <v>310</v>
      </c>
      <c r="AC2655" s="1" t="s">
        <v>311</v>
      </c>
      <c r="AD2655" s="1" t="s">
        <v>167</v>
      </c>
      <c r="AE2655" s="1" t="s">
        <v>117</v>
      </c>
      <c r="AF2655" s="9">
        <v>96950</v>
      </c>
      <c r="AG2655" s="1" t="s">
        <v>118</v>
      </c>
      <c r="AI2655" s="1">
        <v>16702330240</v>
      </c>
      <c r="AK2655" s="1" t="s">
        <v>312</v>
      </c>
      <c r="BC2655" s="1" t="str">
        <f>"41-4012.00"</f>
        <v>41-4012.00</v>
      </c>
      <c r="BD2655" s="1" t="s">
        <v>313</v>
      </c>
      <c r="BE2655" s="1" t="s">
        <v>314</v>
      </c>
      <c r="BF2655" s="1" t="s">
        <v>315</v>
      </c>
      <c r="BG2655" s="1">
        <v>1</v>
      </c>
      <c r="BI2655" s="2">
        <v>44105</v>
      </c>
      <c r="BJ2655" s="2">
        <v>44469</v>
      </c>
      <c r="BM2655" s="1">
        <v>40</v>
      </c>
      <c r="BN2655" s="1">
        <v>0</v>
      </c>
      <c r="BO2655" s="1">
        <v>8</v>
      </c>
      <c r="BP2655" s="1">
        <v>8</v>
      </c>
      <c r="BQ2655" s="1">
        <v>8</v>
      </c>
      <c r="BR2655" s="1">
        <v>8</v>
      </c>
      <c r="BS2655" s="1">
        <v>8</v>
      </c>
      <c r="BT2655" s="1">
        <v>0</v>
      </c>
      <c r="BU2655" s="1" t="str">
        <f>"8:00 AM"</f>
        <v>8:00 AM</v>
      </c>
      <c r="BV2655" s="1" t="str">
        <f>"5:00 PM"</f>
        <v>5:00 PM</v>
      </c>
      <c r="BW2655" s="1" t="s">
        <v>135</v>
      </c>
      <c r="BX2655" s="1">
        <v>2</v>
      </c>
      <c r="BY2655" s="1">
        <v>12</v>
      </c>
      <c r="BZ2655" s="1" t="s">
        <v>112</v>
      </c>
      <c r="CA2655" s="1">
        <v>0</v>
      </c>
      <c r="CB2655" s="4" t="s">
        <v>316</v>
      </c>
      <c r="CC2655" s="1" t="s">
        <v>310</v>
      </c>
      <c r="CD2655" s="1" t="s">
        <v>311</v>
      </c>
      <c r="CE2655" s="1" t="s">
        <v>167</v>
      </c>
      <c r="CF2655" s="1" t="s">
        <v>117</v>
      </c>
      <c r="CG2655" s="1">
        <v>96950</v>
      </c>
      <c r="CH2655" s="3">
        <v>9.27</v>
      </c>
      <c r="CI2655" s="3">
        <v>9.27</v>
      </c>
      <c r="CJ2655" s="3">
        <v>13.91</v>
      </c>
      <c r="CK2655" s="3">
        <v>13.91</v>
      </c>
      <c r="CL2655" s="1" t="s">
        <v>137</v>
      </c>
      <c r="CM2655" s="1" t="s">
        <v>138</v>
      </c>
      <c r="CN2655" s="1" t="s">
        <v>139</v>
      </c>
      <c r="CP2655" s="1" t="s">
        <v>112</v>
      </c>
      <c r="CQ2655" s="1" t="s">
        <v>111</v>
      </c>
      <c r="CR2655" s="1" t="s">
        <v>112</v>
      </c>
      <c r="CS2655" s="1" t="s">
        <v>111</v>
      </c>
      <c r="CT2655" s="1" t="s">
        <v>111</v>
      </c>
      <c r="CU2655" s="1" t="s">
        <v>111</v>
      </c>
      <c r="CV2655" s="1" t="s">
        <v>138</v>
      </c>
      <c r="CW2655" s="1" t="s">
        <v>138</v>
      </c>
      <c r="CX2655" s="1">
        <v>16702330240</v>
      </c>
      <c r="CY2655" s="1" t="s">
        <v>312</v>
      </c>
      <c r="CZ2655" s="1" t="s">
        <v>138</v>
      </c>
      <c r="DA2655" s="1" t="s">
        <v>111</v>
      </c>
      <c r="DB2655" s="1" t="s">
        <v>112</v>
      </c>
    </row>
    <row r="2656" spans="1:111" ht="15.6" customHeight="1" x14ac:dyDescent="0.25">
      <c r="A2656" s="1" t="s">
        <v>350</v>
      </c>
      <c r="B2656" s="1" t="s">
        <v>109</v>
      </c>
      <c r="C2656" s="2">
        <v>44061.986580208337</v>
      </c>
      <c r="D2656" s="2">
        <v>44169</v>
      </c>
      <c r="E2656" s="1" t="s">
        <v>180</v>
      </c>
      <c r="G2656" s="1" t="s">
        <v>112</v>
      </c>
      <c r="H2656" s="1" t="s">
        <v>112</v>
      </c>
      <c r="I2656" s="1" t="s">
        <v>112</v>
      </c>
      <c r="J2656" s="1" t="s">
        <v>351</v>
      </c>
      <c r="K2656" s="1" t="s">
        <v>138</v>
      </c>
      <c r="L2656" s="1" t="s">
        <v>352</v>
      </c>
      <c r="M2656" s="1" t="s">
        <v>353</v>
      </c>
      <c r="N2656" s="1" t="s">
        <v>116</v>
      </c>
      <c r="O2656" s="1" t="s">
        <v>117</v>
      </c>
      <c r="P2656" s="9">
        <v>96950</v>
      </c>
      <c r="Q2656" s="1" t="s">
        <v>118</v>
      </c>
      <c r="R2656" s="1" t="s">
        <v>138</v>
      </c>
      <c r="S2656" s="1">
        <v>16702873622</v>
      </c>
      <c r="U2656" s="1">
        <v>236220</v>
      </c>
      <c r="V2656" s="1" t="s">
        <v>119</v>
      </c>
      <c r="X2656" s="1" t="s">
        <v>354</v>
      </c>
      <c r="Y2656" s="1" t="s">
        <v>355</v>
      </c>
      <c r="Z2656" s="1" t="s">
        <v>356</v>
      </c>
      <c r="AA2656" s="1" t="s">
        <v>357</v>
      </c>
      <c r="AB2656" s="1" t="s">
        <v>352</v>
      </c>
      <c r="AC2656" s="1" t="s">
        <v>353</v>
      </c>
      <c r="AD2656" s="1" t="s">
        <v>116</v>
      </c>
      <c r="AE2656" s="1" t="s">
        <v>117</v>
      </c>
      <c r="AF2656" s="9">
        <v>96950</v>
      </c>
      <c r="AG2656" s="1" t="s">
        <v>118</v>
      </c>
      <c r="AH2656" s="1" t="s">
        <v>138</v>
      </c>
      <c r="AI2656" s="1">
        <v>16702873622</v>
      </c>
      <c r="AK2656" s="1" t="s">
        <v>358</v>
      </c>
      <c r="BC2656" s="1" t="str">
        <f>"17-3023.01"</f>
        <v>17-3023.01</v>
      </c>
      <c r="BD2656" s="1" t="s">
        <v>359</v>
      </c>
      <c r="BE2656" s="1" t="s">
        <v>360</v>
      </c>
      <c r="BF2656" s="1" t="s">
        <v>361</v>
      </c>
      <c r="BG2656" s="1">
        <v>3</v>
      </c>
      <c r="BI2656" s="2">
        <v>44105</v>
      </c>
      <c r="BJ2656" s="2">
        <v>44469</v>
      </c>
      <c r="BM2656" s="1">
        <v>40</v>
      </c>
      <c r="BN2656" s="1">
        <v>0</v>
      </c>
      <c r="BO2656" s="1">
        <v>8</v>
      </c>
      <c r="BP2656" s="1">
        <v>8</v>
      </c>
      <c r="BQ2656" s="1">
        <v>8</v>
      </c>
      <c r="BR2656" s="1">
        <v>8</v>
      </c>
      <c r="BS2656" s="1">
        <v>8</v>
      </c>
      <c r="BT2656" s="1">
        <v>0</v>
      </c>
      <c r="BU2656" s="1" t="str">
        <f>"8:00 AM"</f>
        <v>8:00 AM</v>
      </c>
      <c r="BV2656" s="1" t="str">
        <f>"5:00 PM"</f>
        <v>5:00 PM</v>
      </c>
      <c r="BW2656" s="1" t="s">
        <v>135</v>
      </c>
      <c r="BX2656" s="1">
        <v>0</v>
      </c>
      <c r="BY2656" s="1">
        <v>24</v>
      </c>
      <c r="BZ2656" s="1" t="s">
        <v>112</v>
      </c>
      <c r="CA2656" s="1">
        <v>0</v>
      </c>
      <c r="CB2656" s="1" t="s">
        <v>362</v>
      </c>
      <c r="CC2656" s="1" t="s">
        <v>363</v>
      </c>
      <c r="CD2656" s="1" t="s">
        <v>364</v>
      </c>
      <c r="CE2656" s="1" t="s">
        <v>116</v>
      </c>
      <c r="CF2656" s="1" t="s">
        <v>117</v>
      </c>
      <c r="CG2656" s="1">
        <v>96950</v>
      </c>
      <c r="CH2656" s="3">
        <v>26.84</v>
      </c>
      <c r="CI2656" s="3">
        <v>26.84</v>
      </c>
      <c r="CJ2656" s="3">
        <v>40.26</v>
      </c>
      <c r="CK2656" s="3">
        <v>40.26</v>
      </c>
      <c r="CL2656" s="1" t="s">
        <v>137</v>
      </c>
      <c r="CM2656" s="1" t="s">
        <v>138</v>
      </c>
      <c r="CN2656" s="1" t="s">
        <v>139</v>
      </c>
      <c r="CP2656" s="1" t="s">
        <v>111</v>
      </c>
      <c r="CQ2656" s="1" t="s">
        <v>111</v>
      </c>
      <c r="CR2656" s="1" t="s">
        <v>111</v>
      </c>
      <c r="CS2656" s="1" t="s">
        <v>111</v>
      </c>
      <c r="CT2656" s="1" t="s">
        <v>138</v>
      </c>
      <c r="CU2656" s="1" t="s">
        <v>111</v>
      </c>
      <c r="CV2656" s="1" t="s">
        <v>138</v>
      </c>
      <c r="CW2656" s="1" t="s">
        <v>138</v>
      </c>
      <c r="CX2656" s="1">
        <v>16702873622</v>
      </c>
      <c r="CY2656" s="1" t="s">
        <v>358</v>
      </c>
      <c r="CZ2656" s="1" t="s">
        <v>138</v>
      </c>
      <c r="DA2656" s="1" t="s">
        <v>111</v>
      </c>
      <c r="DB2656" s="1" t="s">
        <v>112</v>
      </c>
    </row>
    <row r="2657" spans="1:111" ht="15.6" customHeight="1" x14ac:dyDescent="0.25">
      <c r="A2657" s="1" t="s">
        <v>412</v>
      </c>
      <c r="B2657" s="1" t="s">
        <v>109</v>
      </c>
      <c r="C2657" s="2">
        <v>44036.097571064813</v>
      </c>
      <c r="D2657" s="2">
        <v>44117</v>
      </c>
      <c r="E2657" s="1" t="s">
        <v>110</v>
      </c>
      <c r="F2657" s="2">
        <v>44102.833333333336</v>
      </c>
      <c r="G2657" s="1" t="s">
        <v>111</v>
      </c>
      <c r="H2657" s="1" t="s">
        <v>112</v>
      </c>
      <c r="I2657" s="1" t="s">
        <v>112</v>
      </c>
      <c r="J2657" s="1" t="s">
        <v>413</v>
      </c>
      <c r="K2657" s="1" t="s">
        <v>414</v>
      </c>
      <c r="L2657" s="1" t="s">
        <v>415</v>
      </c>
      <c r="N2657" s="1" t="s">
        <v>167</v>
      </c>
      <c r="O2657" s="1" t="s">
        <v>117</v>
      </c>
      <c r="P2657" s="9">
        <v>96950</v>
      </c>
      <c r="Q2657" s="1" t="s">
        <v>118</v>
      </c>
      <c r="S2657" s="1">
        <v>16702888338</v>
      </c>
      <c r="U2657" s="1">
        <v>53211</v>
      </c>
      <c r="V2657" s="1" t="s">
        <v>119</v>
      </c>
      <c r="X2657" s="1" t="s">
        <v>416</v>
      </c>
      <c r="Y2657" s="1" t="s">
        <v>417</v>
      </c>
      <c r="Z2657" s="1" t="s">
        <v>418</v>
      </c>
      <c r="AA2657" s="1" t="s">
        <v>171</v>
      </c>
      <c r="AB2657" s="1" t="s">
        <v>419</v>
      </c>
      <c r="AD2657" s="1" t="s">
        <v>167</v>
      </c>
      <c r="AE2657" s="1" t="s">
        <v>117</v>
      </c>
      <c r="AF2657" s="9">
        <v>96950</v>
      </c>
      <c r="AG2657" s="1" t="s">
        <v>118</v>
      </c>
      <c r="AI2657" s="1">
        <v>16702888338</v>
      </c>
      <c r="AK2657" s="1" t="s">
        <v>420</v>
      </c>
      <c r="BC2657" s="1" t="str">
        <f>"43-1011.00"</f>
        <v>43-1011.00</v>
      </c>
      <c r="BD2657" s="1" t="s">
        <v>421</v>
      </c>
      <c r="BE2657" s="1" t="s">
        <v>422</v>
      </c>
      <c r="BF2657" s="1" t="s">
        <v>423</v>
      </c>
      <c r="BG2657" s="1">
        <v>1</v>
      </c>
      <c r="BI2657" s="2">
        <v>44105</v>
      </c>
      <c r="BJ2657" s="2">
        <v>44469</v>
      </c>
      <c r="BM2657" s="1">
        <v>35</v>
      </c>
      <c r="BN2657" s="1">
        <v>0</v>
      </c>
      <c r="BO2657" s="1">
        <v>7</v>
      </c>
      <c r="BP2657" s="1">
        <v>7</v>
      </c>
      <c r="BQ2657" s="1">
        <v>7</v>
      </c>
      <c r="BR2657" s="1">
        <v>7</v>
      </c>
      <c r="BS2657" s="1">
        <v>7</v>
      </c>
      <c r="BT2657" s="1">
        <v>0</v>
      </c>
      <c r="BU2657" s="1" t="str">
        <f>"9:00 AM"</f>
        <v>9:00 AM</v>
      </c>
      <c r="BV2657" s="1" t="str">
        <f>"5:00 PM"</f>
        <v>5:00 PM</v>
      </c>
      <c r="BW2657" s="1" t="s">
        <v>135</v>
      </c>
      <c r="BX2657" s="1">
        <v>0</v>
      </c>
      <c r="BY2657" s="1">
        <v>6</v>
      </c>
      <c r="BZ2657" s="1" t="s">
        <v>111</v>
      </c>
      <c r="CA2657" s="1">
        <v>3</v>
      </c>
      <c r="CB2657" s="4" t="s">
        <v>424</v>
      </c>
      <c r="CC2657" s="1" t="s">
        <v>425</v>
      </c>
      <c r="CD2657" s="1" t="s">
        <v>426</v>
      </c>
      <c r="CE2657" s="1" t="s">
        <v>167</v>
      </c>
      <c r="CF2657" s="1" t="s">
        <v>117</v>
      </c>
      <c r="CG2657" s="1">
        <v>96950</v>
      </c>
      <c r="CH2657" s="3">
        <v>20.100000000000001</v>
      </c>
      <c r="CI2657" s="3">
        <v>20.100000000000001</v>
      </c>
      <c r="CL2657" s="1" t="s">
        <v>137</v>
      </c>
      <c r="CN2657" s="1" t="s">
        <v>139</v>
      </c>
      <c r="CP2657" s="1" t="s">
        <v>112</v>
      </c>
      <c r="CQ2657" s="1" t="s">
        <v>111</v>
      </c>
      <c r="CR2657" s="1" t="s">
        <v>112</v>
      </c>
      <c r="CS2657" s="1" t="s">
        <v>112</v>
      </c>
      <c r="CT2657" s="1" t="s">
        <v>138</v>
      </c>
      <c r="CU2657" s="1" t="s">
        <v>111</v>
      </c>
      <c r="CV2657" s="1" t="s">
        <v>138</v>
      </c>
      <c r="CW2657" s="1" t="s">
        <v>427</v>
      </c>
      <c r="CX2657" s="1">
        <v>16702888338</v>
      </c>
      <c r="CY2657" s="1" t="s">
        <v>420</v>
      </c>
      <c r="CZ2657" s="1" t="s">
        <v>428</v>
      </c>
      <c r="DA2657" s="1" t="s">
        <v>111</v>
      </c>
      <c r="DB2657" s="1" t="s">
        <v>112</v>
      </c>
    </row>
    <row r="2658" spans="1:111" ht="15.6" customHeight="1" x14ac:dyDescent="0.25">
      <c r="A2658" s="1" t="s">
        <v>481</v>
      </c>
      <c r="B2658" s="1" t="s">
        <v>109</v>
      </c>
      <c r="C2658" s="2">
        <v>44131.853411805554</v>
      </c>
      <c r="D2658" s="2">
        <v>44168</v>
      </c>
      <c r="E2658" s="1" t="s">
        <v>180</v>
      </c>
      <c r="G2658" s="1" t="s">
        <v>112</v>
      </c>
      <c r="H2658" s="1" t="s">
        <v>112</v>
      </c>
      <c r="I2658" s="1" t="s">
        <v>112</v>
      </c>
      <c r="J2658" s="1" t="s">
        <v>482</v>
      </c>
      <c r="K2658" s="1" t="s">
        <v>483</v>
      </c>
      <c r="L2658" s="1" t="s">
        <v>484</v>
      </c>
      <c r="M2658" s="1" t="s">
        <v>485</v>
      </c>
      <c r="N2658" s="1" t="s">
        <v>157</v>
      </c>
      <c r="O2658" s="1" t="s">
        <v>117</v>
      </c>
      <c r="P2658" s="9">
        <v>96950</v>
      </c>
      <c r="Q2658" s="1" t="s">
        <v>118</v>
      </c>
      <c r="S2658" s="1">
        <v>16704836526</v>
      </c>
      <c r="U2658" s="1">
        <v>236220</v>
      </c>
      <c r="V2658" s="1" t="s">
        <v>119</v>
      </c>
      <c r="X2658" s="1" t="s">
        <v>486</v>
      </c>
      <c r="Y2658" s="1" t="s">
        <v>487</v>
      </c>
      <c r="Z2658" s="1" t="s">
        <v>488</v>
      </c>
      <c r="AA2658" s="1" t="s">
        <v>489</v>
      </c>
      <c r="AB2658" s="1" t="s">
        <v>484</v>
      </c>
      <c r="AC2658" s="1" t="s">
        <v>490</v>
      </c>
      <c r="AD2658" s="1" t="s">
        <v>116</v>
      </c>
      <c r="AE2658" s="1" t="s">
        <v>117</v>
      </c>
      <c r="AF2658" s="9">
        <v>96950</v>
      </c>
      <c r="AG2658" s="1" t="s">
        <v>118</v>
      </c>
      <c r="AI2658" s="1">
        <v>16704836526</v>
      </c>
      <c r="AK2658" s="1" t="s">
        <v>491</v>
      </c>
      <c r="BC2658" s="1" t="str">
        <f>"47-2221.00"</f>
        <v>47-2221.00</v>
      </c>
      <c r="BD2658" s="1" t="s">
        <v>492</v>
      </c>
      <c r="BE2658" s="1" t="s">
        <v>493</v>
      </c>
      <c r="BF2658" s="1" t="s">
        <v>494</v>
      </c>
      <c r="BG2658" s="1">
        <v>5</v>
      </c>
      <c r="BI2658" s="2">
        <v>44136</v>
      </c>
      <c r="BJ2658" s="2">
        <v>44469</v>
      </c>
      <c r="BM2658" s="1">
        <v>40</v>
      </c>
      <c r="BN2658" s="1">
        <v>0</v>
      </c>
      <c r="BO2658" s="1">
        <v>8</v>
      </c>
      <c r="BP2658" s="1">
        <v>8</v>
      </c>
      <c r="BQ2658" s="1">
        <v>8</v>
      </c>
      <c r="BR2658" s="1">
        <v>8</v>
      </c>
      <c r="BS2658" s="1">
        <v>8</v>
      </c>
      <c r="BT2658" s="1">
        <v>0</v>
      </c>
      <c r="BU2658" s="1" t="str">
        <f>"8:00 AM"</f>
        <v>8:00 AM</v>
      </c>
      <c r="BV2658" s="1" t="str">
        <f>"5:00 PM"</f>
        <v>5:00 PM</v>
      </c>
      <c r="BW2658" s="1" t="s">
        <v>135</v>
      </c>
      <c r="BX2658" s="1">
        <v>0</v>
      </c>
      <c r="BY2658" s="1">
        <v>12</v>
      </c>
      <c r="BZ2658" s="1" t="s">
        <v>112</v>
      </c>
      <c r="CA2658" s="1">
        <v>0</v>
      </c>
      <c r="CB2658" s="4" t="s">
        <v>495</v>
      </c>
      <c r="CC2658" s="1" t="s">
        <v>496</v>
      </c>
      <c r="CD2658" s="1" t="s">
        <v>485</v>
      </c>
      <c r="CE2658" s="1" t="s">
        <v>157</v>
      </c>
      <c r="CF2658" s="1" t="s">
        <v>117</v>
      </c>
      <c r="CG2658" s="1">
        <v>96950</v>
      </c>
      <c r="CH2658" s="3">
        <v>10.039999999999999</v>
      </c>
      <c r="CI2658" s="3">
        <v>10.039999999999999</v>
      </c>
      <c r="CJ2658" s="3">
        <v>15.06</v>
      </c>
      <c r="CK2658" s="3">
        <v>15.06</v>
      </c>
      <c r="CL2658" s="1" t="s">
        <v>137</v>
      </c>
      <c r="CN2658" s="1" t="s">
        <v>139</v>
      </c>
      <c r="CP2658" s="1" t="s">
        <v>111</v>
      </c>
      <c r="CQ2658" s="1" t="s">
        <v>111</v>
      </c>
      <c r="CR2658" s="1" t="s">
        <v>112</v>
      </c>
      <c r="CS2658" s="1" t="s">
        <v>111</v>
      </c>
      <c r="CT2658" s="1" t="s">
        <v>138</v>
      </c>
      <c r="CU2658" s="1" t="s">
        <v>111</v>
      </c>
      <c r="CV2658" s="1" t="s">
        <v>138</v>
      </c>
      <c r="CW2658" s="1" t="s">
        <v>331</v>
      </c>
      <c r="CX2658" s="1">
        <v>16704836526</v>
      </c>
      <c r="CY2658" s="1" t="s">
        <v>491</v>
      </c>
      <c r="CZ2658" s="1" t="s">
        <v>138</v>
      </c>
      <c r="DA2658" s="1" t="s">
        <v>111</v>
      </c>
      <c r="DB2658" s="1" t="s">
        <v>112</v>
      </c>
    </row>
    <row r="2659" spans="1:111" ht="15.6" customHeight="1" x14ac:dyDescent="0.25">
      <c r="A2659" s="1" t="s">
        <v>504</v>
      </c>
      <c r="B2659" s="1" t="s">
        <v>109</v>
      </c>
      <c r="C2659" s="2">
        <v>44040.272099768517</v>
      </c>
      <c r="D2659" s="2">
        <v>44110</v>
      </c>
      <c r="E2659" s="1" t="s">
        <v>180</v>
      </c>
      <c r="G2659" s="1" t="s">
        <v>111</v>
      </c>
      <c r="H2659" s="1" t="s">
        <v>112</v>
      </c>
      <c r="I2659" s="1" t="s">
        <v>112</v>
      </c>
      <c r="J2659" s="1" t="s">
        <v>505</v>
      </c>
      <c r="K2659" s="1" t="s">
        <v>230</v>
      </c>
      <c r="L2659" s="1" t="s">
        <v>506</v>
      </c>
      <c r="M2659" s="1" t="s">
        <v>507</v>
      </c>
      <c r="N2659" s="1" t="s">
        <v>167</v>
      </c>
      <c r="O2659" s="1" t="s">
        <v>117</v>
      </c>
      <c r="P2659" s="9">
        <v>96950</v>
      </c>
      <c r="Q2659" s="1" t="s">
        <v>118</v>
      </c>
      <c r="S2659" s="1">
        <v>16702356622</v>
      </c>
      <c r="U2659" s="1">
        <v>236115</v>
      </c>
      <c r="V2659" s="1" t="s">
        <v>119</v>
      </c>
      <c r="X2659" s="1" t="s">
        <v>508</v>
      </c>
      <c r="Y2659" s="1" t="s">
        <v>509</v>
      </c>
      <c r="Z2659" s="1" t="s">
        <v>510</v>
      </c>
      <c r="AA2659" s="1" t="s">
        <v>511</v>
      </c>
      <c r="AB2659" s="1" t="s">
        <v>512</v>
      </c>
      <c r="AC2659" s="1" t="s">
        <v>507</v>
      </c>
      <c r="AD2659" s="1" t="s">
        <v>167</v>
      </c>
      <c r="AE2659" s="1" t="s">
        <v>117</v>
      </c>
      <c r="AF2659" s="9">
        <v>96950</v>
      </c>
      <c r="AG2659" s="1" t="s">
        <v>118</v>
      </c>
      <c r="AI2659" s="1">
        <v>16707830215</v>
      </c>
      <c r="AK2659" s="1" t="s">
        <v>513</v>
      </c>
      <c r="BC2659" s="1" t="str">
        <f>"47-2073.00"</f>
        <v>47-2073.00</v>
      </c>
      <c r="BD2659" s="1" t="s">
        <v>514</v>
      </c>
      <c r="BE2659" s="1" t="s">
        <v>515</v>
      </c>
      <c r="BF2659" s="1" t="s">
        <v>516</v>
      </c>
      <c r="BG2659" s="1">
        <v>2</v>
      </c>
      <c r="BI2659" s="2">
        <v>44105</v>
      </c>
      <c r="BJ2659" s="2">
        <v>44469</v>
      </c>
      <c r="BM2659" s="1">
        <v>40</v>
      </c>
      <c r="BN2659" s="1">
        <v>0</v>
      </c>
      <c r="BO2659" s="1">
        <v>8</v>
      </c>
      <c r="BP2659" s="1">
        <v>8</v>
      </c>
      <c r="BQ2659" s="1">
        <v>8</v>
      </c>
      <c r="BR2659" s="1">
        <v>8</v>
      </c>
      <c r="BS2659" s="1">
        <v>8</v>
      </c>
      <c r="BT2659" s="1">
        <v>0</v>
      </c>
      <c r="BU2659" s="1" t="str">
        <f>"7:30 AM"</f>
        <v>7:30 AM</v>
      </c>
      <c r="BV2659" s="1" t="str">
        <f>"4:30 PM"</f>
        <v>4:30 PM</v>
      </c>
      <c r="BW2659" s="1" t="s">
        <v>135</v>
      </c>
      <c r="BX2659" s="1">
        <v>0</v>
      </c>
      <c r="BY2659" s="1">
        <v>6</v>
      </c>
      <c r="BZ2659" s="1" t="s">
        <v>112</v>
      </c>
      <c r="CA2659" s="1">
        <v>0</v>
      </c>
      <c r="CB2659" s="1" t="s">
        <v>517</v>
      </c>
      <c r="CC2659" s="1" t="s">
        <v>518</v>
      </c>
      <c r="CD2659" s="1" t="s">
        <v>507</v>
      </c>
      <c r="CE2659" s="1" t="s">
        <v>167</v>
      </c>
      <c r="CF2659" s="1" t="s">
        <v>117</v>
      </c>
      <c r="CG2659" s="1">
        <v>96950</v>
      </c>
      <c r="CH2659" s="3">
        <v>17.38</v>
      </c>
      <c r="CI2659" s="3">
        <v>17.38</v>
      </c>
      <c r="CJ2659" s="3">
        <v>26.07</v>
      </c>
      <c r="CK2659" s="3">
        <v>26.07</v>
      </c>
      <c r="CL2659" s="1" t="s">
        <v>137</v>
      </c>
      <c r="CM2659" s="1" t="s">
        <v>230</v>
      </c>
      <c r="CN2659" s="1" t="s">
        <v>139</v>
      </c>
      <c r="CP2659" s="1" t="s">
        <v>112</v>
      </c>
      <c r="CQ2659" s="1" t="s">
        <v>111</v>
      </c>
      <c r="CR2659" s="1" t="s">
        <v>111</v>
      </c>
      <c r="CS2659" s="1" t="s">
        <v>111</v>
      </c>
      <c r="CT2659" s="1" t="s">
        <v>138</v>
      </c>
      <c r="CU2659" s="1" t="s">
        <v>111</v>
      </c>
      <c r="CV2659" s="1" t="s">
        <v>138</v>
      </c>
      <c r="CW2659" s="1" t="s">
        <v>519</v>
      </c>
      <c r="CX2659" s="1">
        <v>16702356622</v>
      </c>
      <c r="CY2659" s="1" t="s">
        <v>513</v>
      </c>
      <c r="CZ2659" s="1" t="s">
        <v>230</v>
      </c>
      <c r="DA2659" s="1" t="s">
        <v>111</v>
      </c>
      <c r="DB2659" s="1" t="s">
        <v>112</v>
      </c>
    </row>
    <row r="2660" spans="1:111" ht="15.6" customHeight="1" x14ac:dyDescent="0.25">
      <c r="A2660" s="1" t="s">
        <v>520</v>
      </c>
      <c r="B2660" s="1" t="s">
        <v>109</v>
      </c>
      <c r="C2660" s="2">
        <v>44061.31087361111</v>
      </c>
      <c r="D2660" s="2">
        <v>44151</v>
      </c>
      <c r="E2660" s="1" t="s">
        <v>180</v>
      </c>
      <c r="G2660" s="1" t="s">
        <v>112</v>
      </c>
      <c r="H2660" s="1" t="s">
        <v>112</v>
      </c>
      <c r="I2660" s="1" t="s">
        <v>112</v>
      </c>
      <c r="J2660" s="1" t="s">
        <v>521</v>
      </c>
      <c r="K2660" s="1" t="s">
        <v>522</v>
      </c>
      <c r="L2660" s="1" t="s">
        <v>523</v>
      </c>
      <c r="M2660" s="1" t="s">
        <v>524</v>
      </c>
      <c r="N2660" s="1" t="s">
        <v>167</v>
      </c>
      <c r="O2660" s="1" t="s">
        <v>117</v>
      </c>
      <c r="P2660" s="9">
        <v>96950</v>
      </c>
      <c r="Q2660" s="1" t="s">
        <v>118</v>
      </c>
      <c r="S2660" s="1">
        <v>16702352883</v>
      </c>
      <c r="U2660" s="1">
        <v>561320</v>
      </c>
      <c r="V2660" s="1" t="s">
        <v>119</v>
      </c>
      <c r="X2660" s="1" t="s">
        <v>525</v>
      </c>
      <c r="Y2660" s="1" t="s">
        <v>526</v>
      </c>
      <c r="Z2660" s="1" t="s">
        <v>527</v>
      </c>
      <c r="AA2660" s="1" t="s">
        <v>528</v>
      </c>
      <c r="AB2660" s="1" t="s">
        <v>523</v>
      </c>
      <c r="AC2660" s="1" t="s">
        <v>529</v>
      </c>
      <c r="AD2660" s="1" t="s">
        <v>167</v>
      </c>
      <c r="AE2660" s="1" t="s">
        <v>117</v>
      </c>
      <c r="AF2660" s="9">
        <v>96950</v>
      </c>
      <c r="AG2660" s="1" t="s">
        <v>118</v>
      </c>
      <c r="AI2660" s="1">
        <v>16702352883</v>
      </c>
      <c r="AK2660" s="1" t="s">
        <v>530</v>
      </c>
      <c r="BC2660" s="1" t="str">
        <f>"31-1014.00"</f>
        <v>31-1014.00</v>
      </c>
      <c r="BD2660" s="1" t="s">
        <v>531</v>
      </c>
      <c r="BE2660" s="1" t="s">
        <v>532</v>
      </c>
      <c r="BF2660" s="1" t="s">
        <v>533</v>
      </c>
      <c r="BG2660" s="1">
        <v>2</v>
      </c>
      <c r="BI2660" s="2">
        <v>44105</v>
      </c>
      <c r="BJ2660" s="2">
        <v>44469</v>
      </c>
      <c r="BM2660" s="1">
        <v>35</v>
      </c>
      <c r="BN2660" s="1">
        <v>0</v>
      </c>
      <c r="BO2660" s="1">
        <v>7</v>
      </c>
      <c r="BP2660" s="1">
        <v>7</v>
      </c>
      <c r="BQ2660" s="1">
        <v>7</v>
      </c>
      <c r="BR2660" s="1">
        <v>7</v>
      </c>
      <c r="BS2660" s="1">
        <v>7</v>
      </c>
      <c r="BT2660" s="1">
        <v>0</v>
      </c>
      <c r="BU2660" s="1" t="str">
        <f>"9:00 AM"</f>
        <v>9:00 AM</v>
      </c>
      <c r="BV2660" s="1" t="str">
        <f>"4:00 PM"</f>
        <v>4:00 PM</v>
      </c>
      <c r="BW2660" s="1" t="s">
        <v>392</v>
      </c>
      <c r="BX2660" s="1">
        <v>6</v>
      </c>
      <c r="BY2660" s="1">
        <v>12</v>
      </c>
      <c r="BZ2660" s="1" t="s">
        <v>112</v>
      </c>
      <c r="CA2660" s="1">
        <v>0</v>
      </c>
      <c r="CB2660" s="4" t="s">
        <v>534</v>
      </c>
      <c r="CC2660" s="1" t="s">
        <v>523</v>
      </c>
      <c r="CD2660" s="1" t="s">
        <v>535</v>
      </c>
      <c r="CE2660" s="1" t="s">
        <v>167</v>
      </c>
      <c r="CF2660" s="1" t="s">
        <v>117</v>
      </c>
      <c r="CG2660" s="1">
        <v>96950</v>
      </c>
      <c r="CH2660" s="3">
        <v>14.02</v>
      </c>
      <c r="CI2660" s="3">
        <v>14.02</v>
      </c>
      <c r="CJ2660" s="3">
        <v>21.03</v>
      </c>
      <c r="CK2660" s="3">
        <v>21.03</v>
      </c>
      <c r="CL2660" s="1" t="s">
        <v>137</v>
      </c>
      <c r="CM2660" s="1" t="s">
        <v>138</v>
      </c>
      <c r="CN2660" s="1" t="s">
        <v>139</v>
      </c>
      <c r="CP2660" s="1" t="s">
        <v>112</v>
      </c>
      <c r="CQ2660" s="1" t="s">
        <v>111</v>
      </c>
      <c r="CR2660" s="1" t="s">
        <v>112</v>
      </c>
      <c r="CS2660" s="1" t="s">
        <v>111</v>
      </c>
      <c r="CT2660" s="1" t="s">
        <v>111</v>
      </c>
      <c r="CU2660" s="1" t="s">
        <v>111</v>
      </c>
      <c r="CV2660" s="1" t="s">
        <v>138</v>
      </c>
      <c r="CW2660" s="1" t="s">
        <v>138</v>
      </c>
      <c r="CX2660" s="1">
        <v>16702352883</v>
      </c>
      <c r="CY2660" s="1" t="s">
        <v>530</v>
      </c>
      <c r="CZ2660" s="1" t="s">
        <v>138</v>
      </c>
      <c r="DA2660" s="1" t="s">
        <v>111</v>
      </c>
      <c r="DB2660" s="1" t="s">
        <v>112</v>
      </c>
    </row>
    <row r="2661" spans="1:111" ht="15.6" customHeight="1" x14ac:dyDescent="0.25">
      <c r="A2661" s="1" t="s">
        <v>536</v>
      </c>
      <c r="B2661" s="1" t="s">
        <v>109</v>
      </c>
      <c r="C2661" s="2">
        <v>44058.330329166667</v>
      </c>
      <c r="D2661" s="2">
        <v>44152</v>
      </c>
      <c r="E2661" s="1" t="s">
        <v>180</v>
      </c>
      <c r="G2661" s="1" t="s">
        <v>112</v>
      </c>
      <c r="H2661" s="1" t="s">
        <v>112</v>
      </c>
      <c r="I2661" s="1" t="s">
        <v>112</v>
      </c>
      <c r="J2661" s="1" t="s">
        <v>537</v>
      </c>
      <c r="L2661" s="1" t="s">
        <v>538</v>
      </c>
      <c r="N2661" s="1" t="s">
        <v>116</v>
      </c>
      <c r="O2661" s="1" t="s">
        <v>117</v>
      </c>
      <c r="P2661" s="9">
        <v>96950</v>
      </c>
      <c r="Q2661" s="1" t="s">
        <v>118</v>
      </c>
      <c r="S2661" s="1">
        <v>16702853784</v>
      </c>
      <c r="U2661" s="1">
        <v>621512</v>
      </c>
      <c r="V2661" s="1" t="s">
        <v>119</v>
      </c>
      <c r="X2661" s="1" t="s">
        <v>539</v>
      </c>
      <c r="Y2661" s="1" t="s">
        <v>540</v>
      </c>
      <c r="Z2661" s="1" t="s">
        <v>541</v>
      </c>
      <c r="AA2661" s="1" t="s">
        <v>171</v>
      </c>
      <c r="AB2661" s="1" t="s">
        <v>538</v>
      </c>
      <c r="AD2661" s="1" t="s">
        <v>116</v>
      </c>
      <c r="AE2661" s="1" t="s">
        <v>117</v>
      </c>
      <c r="AF2661" s="9">
        <v>96950</v>
      </c>
      <c r="AG2661" s="1" t="s">
        <v>118</v>
      </c>
      <c r="AI2661" s="1">
        <v>16702853784</v>
      </c>
      <c r="AK2661" s="1" t="s">
        <v>542</v>
      </c>
      <c r="BC2661" s="1" t="str">
        <f>"15-1152.00"</f>
        <v>15-1152.00</v>
      </c>
      <c r="BD2661" s="1" t="s">
        <v>543</v>
      </c>
      <c r="BE2661" s="1" t="s">
        <v>544</v>
      </c>
      <c r="BF2661" s="1" t="s">
        <v>545</v>
      </c>
      <c r="BG2661" s="1">
        <v>1</v>
      </c>
      <c r="BI2661" s="2">
        <v>44105</v>
      </c>
      <c r="BJ2661" s="2">
        <v>44469</v>
      </c>
      <c r="BM2661" s="1">
        <v>40</v>
      </c>
      <c r="BN2661" s="1">
        <v>0</v>
      </c>
      <c r="BO2661" s="1">
        <v>8</v>
      </c>
      <c r="BP2661" s="1">
        <v>8</v>
      </c>
      <c r="BQ2661" s="1">
        <v>8</v>
      </c>
      <c r="BR2661" s="1">
        <v>8</v>
      </c>
      <c r="BS2661" s="1">
        <v>8</v>
      </c>
      <c r="BT2661" s="1">
        <v>0</v>
      </c>
      <c r="BU2661" s="1" t="str">
        <f>"8:00 AM"</f>
        <v>8:00 AM</v>
      </c>
      <c r="BV2661" s="1" t="str">
        <f>"5:00 PM"</f>
        <v>5:00 PM</v>
      </c>
      <c r="BW2661" s="1" t="s">
        <v>193</v>
      </c>
      <c r="BX2661" s="1">
        <v>0</v>
      </c>
      <c r="BY2661" s="1">
        <v>24</v>
      </c>
      <c r="BZ2661" s="1" t="s">
        <v>112</v>
      </c>
      <c r="CA2661" s="1">
        <v>0</v>
      </c>
      <c r="CB2661" s="1" t="s">
        <v>546</v>
      </c>
      <c r="CC2661" s="1" t="s">
        <v>547</v>
      </c>
      <c r="CE2661" s="1" t="s">
        <v>167</v>
      </c>
      <c r="CF2661" s="1" t="s">
        <v>117</v>
      </c>
      <c r="CG2661" s="1">
        <v>96950</v>
      </c>
      <c r="CH2661" s="3">
        <v>19.59</v>
      </c>
      <c r="CI2661" s="3">
        <v>19.59</v>
      </c>
      <c r="CJ2661" s="3">
        <v>29.39</v>
      </c>
      <c r="CK2661" s="3">
        <v>29.39</v>
      </c>
      <c r="CL2661" s="1" t="s">
        <v>137</v>
      </c>
      <c r="CM2661" s="1" t="s">
        <v>138</v>
      </c>
      <c r="CN2661" s="1" t="s">
        <v>139</v>
      </c>
      <c r="CP2661" s="1" t="s">
        <v>112</v>
      </c>
      <c r="CQ2661" s="1" t="s">
        <v>111</v>
      </c>
      <c r="CR2661" s="1" t="s">
        <v>112</v>
      </c>
      <c r="CS2661" s="1" t="s">
        <v>111</v>
      </c>
      <c r="CT2661" s="1" t="s">
        <v>138</v>
      </c>
      <c r="CU2661" s="1" t="s">
        <v>111</v>
      </c>
      <c r="CV2661" s="1" t="s">
        <v>138</v>
      </c>
      <c r="CW2661" s="1" t="s">
        <v>411</v>
      </c>
      <c r="CX2661" s="1">
        <v>16702853784</v>
      </c>
      <c r="CY2661" s="1" t="s">
        <v>548</v>
      </c>
      <c r="CZ2661" s="1" t="s">
        <v>138</v>
      </c>
      <c r="DA2661" s="1" t="s">
        <v>111</v>
      </c>
      <c r="DB2661" s="1" t="s">
        <v>112</v>
      </c>
    </row>
    <row r="2662" spans="1:111" ht="15.6" customHeight="1" x14ac:dyDescent="0.25">
      <c r="A2662" s="1" t="s">
        <v>567</v>
      </c>
      <c r="B2662" s="1" t="s">
        <v>109</v>
      </c>
      <c r="C2662" s="2">
        <v>44148.01184097222</v>
      </c>
      <c r="D2662" s="2">
        <v>44195</v>
      </c>
      <c r="E2662" s="1" t="s">
        <v>180</v>
      </c>
      <c r="G2662" s="1" t="s">
        <v>112</v>
      </c>
      <c r="H2662" s="1" t="s">
        <v>111</v>
      </c>
      <c r="I2662" s="1" t="s">
        <v>112</v>
      </c>
      <c r="J2662" s="1" t="s">
        <v>568</v>
      </c>
      <c r="K2662" s="1" t="s">
        <v>569</v>
      </c>
      <c r="L2662" s="1" t="s">
        <v>570</v>
      </c>
      <c r="M2662" s="1" t="s">
        <v>571</v>
      </c>
      <c r="N2662" s="1" t="s">
        <v>116</v>
      </c>
      <c r="O2662" s="1" t="s">
        <v>117</v>
      </c>
      <c r="P2662" s="9">
        <v>96950</v>
      </c>
      <c r="Q2662" s="1" t="s">
        <v>118</v>
      </c>
      <c r="S2662" s="1">
        <v>16702337461</v>
      </c>
      <c r="U2662" s="1">
        <v>56132</v>
      </c>
      <c r="V2662" s="1" t="s">
        <v>119</v>
      </c>
      <c r="X2662" s="1" t="s">
        <v>572</v>
      </c>
      <c r="Y2662" s="1" t="s">
        <v>573</v>
      </c>
      <c r="Z2662" s="1" t="s">
        <v>574</v>
      </c>
      <c r="AA2662" s="1" t="s">
        <v>245</v>
      </c>
      <c r="AB2662" s="1" t="s">
        <v>570</v>
      </c>
      <c r="AC2662" s="1" t="s">
        <v>571</v>
      </c>
      <c r="AD2662" s="1" t="s">
        <v>116</v>
      </c>
      <c r="AE2662" s="1" t="s">
        <v>117</v>
      </c>
      <c r="AF2662" s="9">
        <v>96920</v>
      </c>
      <c r="AG2662" s="1" t="s">
        <v>118</v>
      </c>
      <c r="AI2662" s="1">
        <v>16702337461</v>
      </c>
      <c r="AK2662" s="1" t="s">
        <v>575</v>
      </c>
      <c r="BC2662" s="1" t="str">
        <f>"37-2012.00"</f>
        <v>37-2012.00</v>
      </c>
      <c r="BD2662" s="1" t="s">
        <v>576</v>
      </c>
      <c r="BE2662" s="1" t="s">
        <v>577</v>
      </c>
      <c r="BF2662" s="1" t="s">
        <v>578</v>
      </c>
      <c r="BG2662" s="1">
        <v>6</v>
      </c>
      <c r="BI2662" s="2">
        <v>44181</v>
      </c>
      <c r="BJ2662" s="2">
        <v>44545</v>
      </c>
      <c r="BM2662" s="1">
        <v>35</v>
      </c>
      <c r="BN2662" s="1">
        <v>0</v>
      </c>
      <c r="BO2662" s="1">
        <v>7</v>
      </c>
      <c r="BP2662" s="1">
        <v>7</v>
      </c>
      <c r="BQ2662" s="1">
        <v>7</v>
      </c>
      <c r="BR2662" s="1">
        <v>7</v>
      </c>
      <c r="BS2662" s="1">
        <v>7</v>
      </c>
      <c r="BT2662" s="1">
        <v>0</v>
      </c>
      <c r="BU2662" s="1" t="str">
        <f>"9:00 AM"</f>
        <v>9:00 AM</v>
      </c>
      <c r="BV2662" s="1" t="str">
        <f>"4:00 PM"</f>
        <v>4:00 PM</v>
      </c>
      <c r="BW2662" s="1" t="s">
        <v>135</v>
      </c>
      <c r="BX2662" s="1">
        <v>0</v>
      </c>
      <c r="BY2662" s="1">
        <v>3</v>
      </c>
      <c r="BZ2662" s="1" t="s">
        <v>112</v>
      </c>
      <c r="CA2662" s="1">
        <v>0</v>
      </c>
      <c r="CB2662" s="4" t="s">
        <v>579</v>
      </c>
      <c r="CC2662" s="1" t="s">
        <v>580</v>
      </c>
      <c r="CD2662" s="1" t="s">
        <v>581</v>
      </c>
      <c r="CE2662" s="1" t="s">
        <v>116</v>
      </c>
      <c r="CF2662" s="1" t="s">
        <v>117</v>
      </c>
      <c r="CG2662" s="1">
        <v>96950</v>
      </c>
      <c r="CH2662" s="3">
        <v>7.59</v>
      </c>
      <c r="CI2662" s="3">
        <v>7.59</v>
      </c>
      <c r="CJ2662" s="3">
        <v>11.38</v>
      </c>
      <c r="CK2662" s="3">
        <v>11.38</v>
      </c>
      <c r="CL2662" s="1" t="s">
        <v>137</v>
      </c>
      <c r="CM2662" s="1" t="s">
        <v>582</v>
      </c>
      <c r="CN2662" s="1" t="s">
        <v>139</v>
      </c>
      <c r="CP2662" s="1" t="s">
        <v>112</v>
      </c>
      <c r="CQ2662" s="1" t="s">
        <v>111</v>
      </c>
      <c r="CR2662" s="1" t="s">
        <v>111</v>
      </c>
      <c r="CS2662" s="1" t="s">
        <v>111</v>
      </c>
      <c r="CT2662" s="1" t="s">
        <v>138</v>
      </c>
      <c r="CU2662" s="1" t="s">
        <v>111</v>
      </c>
      <c r="CV2662" s="1" t="s">
        <v>138</v>
      </c>
      <c r="CW2662" s="1" t="s">
        <v>583</v>
      </c>
      <c r="CX2662" s="1">
        <v>16707837461</v>
      </c>
      <c r="CY2662" s="1" t="s">
        <v>575</v>
      </c>
      <c r="CZ2662" s="1" t="s">
        <v>428</v>
      </c>
      <c r="DA2662" s="1" t="s">
        <v>111</v>
      </c>
      <c r="DB2662" s="1" t="s">
        <v>112</v>
      </c>
    </row>
    <row r="2663" spans="1:111" ht="15.6" customHeight="1" x14ac:dyDescent="0.25">
      <c r="A2663" s="1" t="s">
        <v>584</v>
      </c>
      <c r="B2663" s="1" t="s">
        <v>109</v>
      </c>
      <c r="C2663" s="2">
        <v>44131.817548842591</v>
      </c>
      <c r="D2663" s="2">
        <v>44165</v>
      </c>
      <c r="E2663" s="1" t="s">
        <v>180</v>
      </c>
      <c r="G2663" s="1" t="s">
        <v>111</v>
      </c>
      <c r="H2663" s="1" t="s">
        <v>112</v>
      </c>
      <c r="I2663" s="1" t="s">
        <v>112</v>
      </c>
      <c r="J2663" s="1" t="s">
        <v>585</v>
      </c>
      <c r="L2663" s="1" t="s">
        <v>586</v>
      </c>
      <c r="N2663" s="1" t="s">
        <v>167</v>
      </c>
      <c r="O2663" s="1" t="s">
        <v>117</v>
      </c>
      <c r="P2663" s="9">
        <v>96950</v>
      </c>
      <c r="Q2663" s="1" t="s">
        <v>118</v>
      </c>
      <c r="S2663" s="1">
        <v>16702353334</v>
      </c>
      <c r="U2663" s="1">
        <v>722511</v>
      </c>
      <c r="V2663" s="1" t="s">
        <v>119</v>
      </c>
      <c r="X2663" s="1" t="s">
        <v>276</v>
      </c>
      <c r="Y2663" s="1" t="s">
        <v>587</v>
      </c>
      <c r="Z2663" s="1" t="s">
        <v>588</v>
      </c>
      <c r="AA2663" s="1" t="s">
        <v>343</v>
      </c>
      <c r="AB2663" s="1" t="s">
        <v>589</v>
      </c>
      <c r="AC2663" s="1" t="s">
        <v>586</v>
      </c>
      <c r="AD2663" s="1" t="s">
        <v>167</v>
      </c>
      <c r="AE2663" s="1" t="s">
        <v>117</v>
      </c>
      <c r="AF2663" s="9">
        <v>96950</v>
      </c>
      <c r="AG2663" s="1" t="s">
        <v>118</v>
      </c>
      <c r="AI2663" s="1">
        <v>16702353334</v>
      </c>
      <c r="AK2663" s="1" t="s">
        <v>590</v>
      </c>
      <c r="BC2663" s="1" t="str">
        <f>"35-2014.00"</f>
        <v>35-2014.00</v>
      </c>
      <c r="BD2663" s="1" t="s">
        <v>152</v>
      </c>
      <c r="BE2663" s="1" t="s">
        <v>591</v>
      </c>
      <c r="BF2663" s="1" t="s">
        <v>592</v>
      </c>
      <c r="BG2663" s="1">
        <v>2</v>
      </c>
      <c r="BI2663" s="2">
        <v>44166</v>
      </c>
      <c r="BJ2663" s="2">
        <v>45199</v>
      </c>
      <c r="BM2663" s="1">
        <v>36</v>
      </c>
      <c r="BN2663" s="1">
        <v>0</v>
      </c>
      <c r="BO2663" s="1">
        <v>6</v>
      </c>
      <c r="BP2663" s="1">
        <v>6</v>
      </c>
      <c r="BQ2663" s="1">
        <v>6</v>
      </c>
      <c r="BR2663" s="1">
        <v>6</v>
      </c>
      <c r="BS2663" s="1">
        <v>6</v>
      </c>
      <c r="BT2663" s="1">
        <v>6</v>
      </c>
      <c r="BU2663" s="1" t="str">
        <f>"11:00 AM"</f>
        <v>11:00 AM</v>
      </c>
      <c r="BV2663" s="1" t="str">
        <f>"7:00 PM"</f>
        <v>7:00 PM</v>
      </c>
      <c r="BW2663" s="1" t="s">
        <v>230</v>
      </c>
      <c r="BX2663" s="1">
        <v>3</v>
      </c>
      <c r="BY2663" s="1">
        <v>0</v>
      </c>
      <c r="BZ2663" s="1" t="s">
        <v>112</v>
      </c>
      <c r="CA2663" s="1">
        <v>0</v>
      </c>
      <c r="CB2663" s="1" t="s">
        <v>331</v>
      </c>
      <c r="CC2663" s="1" t="s">
        <v>586</v>
      </c>
      <c r="CE2663" s="1" t="s">
        <v>167</v>
      </c>
      <c r="CF2663" s="1" t="s">
        <v>117</v>
      </c>
      <c r="CG2663" s="1">
        <v>96950</v>
      </c>
      <c r="CH2663" s="3">
        <v>8.68</v>
      </c>
      <c r="CI2663" s="3">
        <v>8.6999999999999993</v>
      </c>
      <c r="CJ2663" s="3">
        <v>13.02</v>
      </c>
      <c r="CK2663" s="3">
        <v>13.05</v>
      </c>
      <c r="CL2663" s="1" t="s">
        <v>137</v>
      </c>
      <c r="CN2663" s="1" t="s">
        <v>139</v>
      </c>
      <c r="CP2663" s="1" t="s">
        <v>112</v>
      </c>
      <c r="CQ2663" s="1" t="s">
        <v>111</v>
      </c>
      <c r="CR2663" s="1" t="s">
        <v>112</v>
      </c>
      <c r="CS2663" s="1" t="s">
        <v>111</v>
      </c>
      <c r="CT2663" s="1" t="s">
        <v>111</v>
      </c>
      <c r="CU2663" s="1" t="s">
        <v>111</v>
      </c>
      <c r="CV2663" s="1" t="s">
        <v>138</v>
      </c>
      <c r="CW2663" s="1" t="s">
        <v>593</v>
      </c>
      <c r="CX2663" s="1">
        <v>16702353334</v>
      </c>
      <c r="CY2663" s="1" t="s">
        <v>590</v>
      </c>
      <c r="CZ2663" s="1" t="s">
        <v>138</v>
      </c>
      <c r="DA2663" s="1" t="s">
        <v>111</v>
      </c>
      <c r="DB2663" s="1" t="s">
        <v>112</v>
      </c>
    </row>
    <row r="2664" spans="1:111" ht="15.6" customHeight="1" x14ac:dyDescent="0.25">
      <c r="A2664" s="1" t="s">
        <v>681</v>
      </c>
      <c r="B2664" s="1" t="s">
        <v>109</v>
      </c>
      <c r="C2664" s="2">
        <v>44172.037940972223</v>
      </c>
      <c r="D2664" s="2">
        <v>44225</v>
      </c>
      <c r="E2664" s="1" t="s">
        <v>180</v>
      </c>
      <c r="G2664" s="1" t="s">
        <v>112</v>
      </c>
      <c r="H2664" s="1" t="s">
        <v>112</v>
      </c>
      <c r="I2664" s="1" t="s">
        <v>112</v>
      </c>
      <c r="J2664" s="1" t="s">
        <v>682</v>
      </c>
      <c r="K2664" s="1" t="s">
        <v>683</v>
      </c>
      <c r="L2664" s="1" t="s">
        <v>684</v>
      </c>
      <c r="M2664" s="1" t="s">
        <v>685</v>
      </c>
      <c r="N2664" s="1" t="s">
        <v>116</v>
      </c>
      <c r="O2664" s="1" t="s">
        <v>117</v>
      </c>
      <c r="P2664" s="9">
        <v>96950</v>
      </c>
      <c r="Q2664" s="1" t="s">
        <v>118</v>
      </c>
      <c r="R2664" s="1" t="s">
        <v>138</v>
      </c>
      <c r="S2664" s="1">
        <v>16703236877</v>
      </c>
      <c r="U2664" s="1">
        <v>62134</v>
      </c>
      <c r="V2664" s="1" t="s">
        <v>119</v>
      </c>
      <c r="X2664" s="1" t="s">
        <v>686</v>
      </c>
      <c r="Y2664" s="1" t="s">
        <v>687</v>
      </c>
      <c r="Z2664" s="1" t="s">
        <v>688</v>
      </c>
      <c r="AA2664" s="1" t="s">
        <v>245</v>
      </c>
      <c r="AB2664" s="1" t="s">
        <v>689</v>
      </c>
      <c r="AD2664" s="1" t="s">
        <v>690</v>
      </c>
      <c r="AE2664" s="1" t="s">
        <v>691</v>
      </c>
      <c r="AF2664" s="9">
        <v>96931</v>
      </c>
      <c r="AG2664" s="1" t="s">
        <v>118</v>
      </c>
      <c r="AH2664" s="1" t="s">
        <v>138</v>
      </c>
      <c r="AI2664" s="1">
        <v>16716498746</v>
      </c>
      <c r="AJ2664" s="1">
        <v>203</v>
      </c>
      <c r="AK2664" s="1" t="s">
        <v>692</v>
      </c>
      <c r="BC2664" s="1" t="str">
        <f>"31-2022.00"</f>
        <v>31-2022.00</v>
      </c>
      <c r="BD2664" s="1" t="s">
        <v>693</v>
      </c>
      <c r="BE2664" s="1" t="s">
        <v>694</v>
      </c>
      <c r="BF2664" s="1" t="s">
        <v>695</v>
      </c>
      <c r="BG2664" s="1">
        <v>4</v>
      </c>
      <c r="BI2664" s="2">
        <v>44270</v>
      </c>
      <c r="BJ2664" s="2">
        <v>44634</v>
      </c>
      <c r="BM2664" s="1">
        <v>40</v>
      </c>
      <c r="BN2664" s="1">
        <v>0</v>
      </c>
      <c r="BO2664" s="1">
        <v>8</v>
      </c>
      <c r="BP2664" s="1">
        <v>8</v>
      </c>
      <c r="BQ2664" s="1">
        <v>8</v>
      </c>
      <c r="BR2664" s="1">
        <v>8</v>
      </c>
      <c r="BS2664" s="1">
        <v>5</v>
      </c>
      <c r="BT2664" s="1">
        <v>3</v>
      </c>
      <c r="BU2664" s="1" t="str">
        <f>"8:30 AM"</f>
        <v>8:30 AM</v>
      </c>
      <c r="BV2664" s="1" t="str">
        <f>"5:30 PM"</f>
        <v>5:30 PM</v>
      </c>
      <c r="BW2664" s="1" t="s">
        <v>135</v>
      </c>
      <c r="BX2664" s="1">
        <v>0</v>
      </c>
      <c r="BY2664" s="1">
        <v>6</v>
      </c>
      <c r="BZ2664" s="1" t="s">
        <v>112</v>
      </c>
      <c r="CA2664" s="1">
        <v>0</v>
      </c>
      <c r="CB2664" s="1" t="s">
        <v>696</v>
      </c>
      <c r="CC2664" s="1" t="s">
        <v>697</v>
      </c>
      <c r="CD2664" s="1" t="s">
        <v>685</v>
      </c>
      <c r="CE2664" s="1" t="s">
        <v>116</v>
      </c>
      <c r="CF2664" s="1" t="s">
        <v>117</v>
      </c>
      <c r="CG2664" s="1">
        <v>96950</v>
      </c>
      <c r="CH2664" s="3">
        <v>9.9600000000000009</v>
      </c>
      <c r="CJ2664" s="3">
        <v>14.94</v>
      </c>
      <c r="CK2664" s="3">
        <v>14.94</v>
      </c>
      <c r="CL2664" s="1" t="s">
        <v>137</v>
      </c>
      <c r="CN2664" s="1" t="s">
        <v>139</v>
      </c>
      <c r="CP2664" s="1" t="s">
        <v>112</v>
      </c>
      <c r="CQ2664" s="1" t="s">
        <v>111</v>
      </c>
      <c r="CR2664" s="1" t="s">
        <v>112</v>
      </c>
      <c r="CS2664" s="1" t="s">
        <v>111</v>
      </c>
      <c r="CT2664" s="1" t="s">
        <v>138</v>
      </c>
      <c r="CU2664" s="1" t="s">
        <v>111</v>
      </c>
      <c r="CV2664" s="1" t="s">
        <v>138</v>
      </c>
      <c r="CW2664" s="1" t="s">
        <v>698</v>
      </c>
      <c r="CX2664" s="1">
        <v>16703236877</v>
      </c>
      <c r="CY2664" s="1" t="s">
        <v>699</v>
      </c>
      <c r="CZ2664" s="1" t="s">
        <v>138</v>
      </c>
      <c r="DA2664" s="1" t="s">
        <v>111</v>
      </c>
      <c r="DB2664" s="1" t="s">
        <v>112</v>
      </c>
    </row>
    <row r="2665" spans="1:111" ht="15.6" customHeight="1" x14ac:dyDescent="0.25">
      <c r="A2665" s="1" t="s">
        <v>734</v>
      </c>
      <c r="B2665" s="1" t="s">
        <v>109</v>
      </c>
      <c r="C2665" s="2">
        <v>44133.098812962962</v>
      </c>
      <c r="D2665" s="2">
        <v>44186</v>
      </c>
      <c r="E2665" s="1" t="s">
        <v>110</v>
      </c>
      <c r="F2665" s="2">
        <v>44103.833333333336</v>
      </c>
      <c r="G2665" s="1" t="s">
        <v>111</v>
      </c>
      <c r="H2665" s="1" t="s">
        <v>112</v>
      </c>
      <c r="I2665" s="1" t="s">
        <v>112</v>
      </c>
      <c r="J2665" s="1" t="s">
        <v>735</v>
      </c>
      <c r="K2665" s="1" t="s">
        <v>736</v>
      </c>
      <c r="L2665" s="1" t="s">
        <v>737</v>
      </c>
      <c r="N2665" s="1" t="s">
        <v>738</v>
      </c>
      <c r="O2665" s="1" t="s">
        <v>117</v>
      </c>
      <c r="P2665" s="9">
        <v>96950</v>
      </c>
      <c r="Q2665" s="1" t="s">
        <v>118</v>
      </c>
      <c r="R2665" s="1" t="s">
        <v>242</v>
      </c>
      <c r="S2665" s="1">
        <v>16702333112</v>
      </c>
      <c r="T2665" s="1">
        <v>0</v>
      </c>
      <c r="U2665" s="1">
        <v>452319</v>
      </c>
      <c r="V2665" s="1" t="s">
        <v>119</v>
      </c>
      <c r="X2665" s="1" t="s">
        <v>739</v>
      </c>
      <c r="Y2665" s="1" t="s">
        <v>740</v>
      </c>
      <c r="Z2665" s="1" t="s">
        <v>112</v>
      </c>
      <c r="AA2665" s="1" t="s">
        <v>171</v>
      </c>
      <c r="AB2665" s="1" t="s">
        <v>741</v>
      </c>
      <c r="AD2665" s="1" t="s">
        <v>167</v>
      </c>
      <c r="AE2665" s="1" t="s">
        <v>117</v>
      </c>
      <c r="AF2665" s="9">
        <v>96950</v>
      </c>
      <c r="AG2665" s="1" t="s">
        <v>118</v>
      </c>
      <c r="AH2665" s="1" t="s">
        <v>242</v>
      </c>
      <c r="AI2665" s="1">
        <v>16702333112</v>
      </c>
      <c r="AJ2665" s="1">
        <v>0</v>
      </c>
      <c r="AK2665" s="1" t="s">
        <v>742</v>
      </c>
      <c r="BC2665" s="1" t="str">
        <f>"41-2031.00"</f>
        <v>41-2031.00</v>
      </c>
      <c r="BD2665" s="1" t="s">
        <v>743</v>
      </c>
      <c r="BE2665" s="1" t="s">
        <v>744</v>
      </c>
      <c r="BF2665" s="1" t="s">
        <v>745</v>
      </c>
      <c r="BG2665" s="1">
        <v>1</v>
      </c>
      <c r="BI2665" s="2">
        <v>44155</v>
      </c>
      <c r="BJ2665" s="2">
        <v>45199</v>
      </c>
      <c r="BM2665" s="1">
        <v>35</v>
      </c>
      <c r="BN2665" s="1">
        <v>6</v>
      </c>
      <c r="BO2665" s="1">
        <v>0</v>
      </c>
      <c r="BP2665" s="1">
        <v>6</v>
      </c>
      <c r="BQ2665" s="1">
        <v>6</v>
      </c>
      <c r="BR2665" s="1">
        <v>6</v>
      </c>
      <c r="BS2665" s="1">
        <v>5</v>
      </c>
      <c r="BT2665" s="1">
        <v>6</v>
      </c>
      <c r="BU2665" s="1" t="str">
        <f>"8:00 AM"</f>
        <v>8:00 AM</v>
      </c>
      <c r="BV2665" s="1" t="str">
        <f>"5:00 PM"</f>
        <v>5:00 PM</v>
      </c>
      <c r="BW2665" s="1" t="s">
        <v>135</v>
      </c>
      <c r="BX2665" s="1">
        <v>0</v>
      </c>
      <c r="BY2665" s="1">
        <v>12</v>
      </c>
      <c r="BZ2665" s="1" t="s">
        <v>112</v>
      </c>
      <c r="CA2665" s="1">
        <v>0</v>
      </c>
      <c r="CB2665" s="1" t="s">
        <v>746</v>
      </c>
      <c r="CC2665" s="1" t="s">
        <v>747</v>
      </c>
      <c r="CD2665" s="1" t="s">
        <v>748</v>
      </c>
      <c r="CE2665" s="1" t="s">
        <v>116</v>
      </c>
      <c r="CF2665" s="1" t="s">
        <v>117</v>
      </c>
      <c r="CG2665" s="1">
        <v>96950</v>
      </c>
      <c r="CH2665" s="3">
        <v>11.52</v>
      </c>
      <c r="CI2665" s="3">
        <v>11.52</v>
      </c>
      <c r="CJ2665" s="3">
        <v>17.28</v>
      </c>
      <c r="CK2665" s="3">
        <v>17.28</v>
      </c>
      <c r="CL2665" s="1" t="s">
        <v>137</v>
      </c>
      <c r="CM2665" s="1" t="s">
        <v>749</v>
      </c>
      <c r="CN2665" s="1" t="s">
        <v>139</v>
      </c>
      <c r="CP2665" s="1" t="s">
        <v>112</v>
      </c>
      <c r="CQ2665" s="1" t="s">
        <v>111</v>
      </c>
      <c r="CR2665" s="1" t="s">
        <v>111</v>
      </c>
      <c r="CS2665" s="1" t="s">
        <v>111</v>
      </c>
      <c r="CT2665" s="1" t="s">
        <v>138</v>
      </c>
      <c r="CU2665" s="1" t="s">
        <v>138</v>
      </c>
      <c r="CV2665" s="1" t="s">
        <v>138</v>
      </c>
      <c r="CW2665" s="1" t="s">
        <v>750</v>
      </c>
      <c r="CX2665" s="1">
        <v>16702333112</v>
      </c>
      <c r="CY2665" s="1" t="s">
        <v>742</v>
      </c>
      <c r="CZ2665" s="1" t="s">
        <v>331</v>
      </c>
      <c r="DA2665" s="1" t="s">
        <v>111</v>
      </c>
      <c r="DB2665" s="1" t="s">
        <v>112</v>
      </c>
    </row>
    <row r="2666" spans="1:111" ht="15.6" customHeight="1" x14ac:dyDescent="0.25">
      <c r="A2666" s="1" t="s">
        <v>767</v>
      </c>
      <c r="B2666" s="1" t="s">
        <v>109</v>
      </c>
      <c r="C2666" s="2">
        <v>44148.04438634259</v>
      </c>
      <c r="D2666" s="2">
        <v>44201</v>
      </c>
      <c r="E2666" s="1" t="s">
        <v>180</v>
      </c>
      <c r="G2666" s="1" t="s">
        <v>112</v>
      </c>
      <c r="H2666" s="1" t="s">
        <v>111</v>
      </c>
      <c r="I2666" s="1" t="s">
        <v>112</v>
      </c>
      <c r="J2666" s="1" t="s">
        <v>768</v>
      </c>
      <c r="L2666" s="1" t="s">
        <v>769</v>
      </c>
      <c r="M2666" s="1" t="s">
        <v>770</v>
      </c>
      <c r="N2666" s="1" t="s">
        <v>116</v>
      </c>
      <c r="O2666" s="1" t="s">
        <v>117</v>
      </c>
      <c r="P2666" s="9">
        <v>96950</v>
      </c>
      <c r="Q2666" s="1" t="s">
        <v>118</v>
      </c>
      <c r="S2666" s="1">
        <v>16702355463</v>
      </c>
      <c r="U2666" s="1">
        <v>5615</v>
      </c>
      <c r="V2666" s="1" t="s">
        <v>119</v>
      </c>
      <c r="X2666" s="1" t="s">
        <v>184</v>
      </c>
      <c r="Y2666" s="1" t="s">
        <v>771</v>
      </c>
      <c r="Z2666" s="1" t="s">
        <v>772</v>
      </c>
      <c r="AA2666" s="1" t="s">
        <v>773</v>
      </c>
      <c r="AB2666" s="1" t="s">
        <v>770</v>
      </c>
      <c r="AC2666" s="1" t="s">
        <v>774</v>
      </c>
      <c r="AD2666" s="1" t="s">
        <v>116</v>
      </c>
      <c r="AE2666" s="1" t="s">
        <v>117</v>
      </c>
      <c r="AF2666" s="9">
        <v>96950</v>
      </c>
      <c r="AG2666" s="1" t="s">
        <v>118</v>
      </c>
      <c r="AI2666" s="1">
        <v>16702355453</v>
      </c>
      <c r="AK2666" s="1" t="s">
        <v>575</v>
      </c>
      <c r="BC2666" s="1" t="str">
        <f>"41-3041.00"</f>
        <v>41-3041.00</v>
      </c>
      <c r="BD2666" s="1" t="s">
        <v>775</v>
      </c>
      <c r="BE2666" s="1" t="s">
        <v>776</v>
      </c>
      <c r="BF2666" s="1" t="s">
        <v>777</v>
      </c>
      <c r="BG2666" s="1">
        <v>1</v>
      </c>
      <c r="BI2666" s="2">
        <v>44181</v>
      </c>
      <c r="BJ2666" s="2">
        <v>44545</v>
      </c>
      <c r="BM2666" s="1">
        <v>35</v>
      </c>
      <c r="BN2666" s="1">
        <v>0</v>
      </c>
      <c r="BO2666" s="1">
        <v>7</v>
      </c>
      <c r="BP2666" s="1">
        <v>7</v>
      </c>
      <c r="BQ2666" s="1">
        <v>7</v>
      </c>
      <c r="BR2666" s="1">
        <v>7</v>
      </c>
      <c r="BS2666" s="1">
        <v>7</v>
      </c>
      <c r="BT2666" s="1">
        <v>0</v>
      </c>
      <c r="BU2666" s="1" t="str">
        <f>"9:00 AM"</f>
        <v>9:00 AM</v>
      </c>
      <c r="BV2666" s="1" t="str">
        <f>"4:00 PM"</f>
        <v>4:00 PM</v>
      </c>
      <c r="BW2666" s="1" t="s">
        <v>392</v>
      </c>
      <c r="BX2666" s="1">
        <v>0</v>
      </c>
      <c r="BY2666" s="1">
        <v>12</v>
      </c>
      <c r="BZ2666" s="1" t="s">
        <v>112</v>
      </c>
      <c r="CA2666" s="1">
        <v>0</v>
      </c>
      <c r="CB2666" s="1" t="s">
        <v>778</v>
      </c>
      <c r="CC2666" s="1" t="s">
        <v>779</v>
      </c>
      <c r="CD2666" s="1" t="s">
        <v>780</v>
      </c>
      <c r="CE2666" s="1" t="s">
        <v>116</v>
      </c>
      <c r="CF2666" s="1" t="s">
        <v>117</v>
      </c>
      <c r="CG2666" s="1">
        <v>96950</v>
      </c>
      <c r="CH2666" s="3">
        <v>10.83</v>
      </c>
      <c r="CI2666" s="3">
        <v>10.83</v>
      </c>
      <c r="CJ2666" s="3">
        <v>16.239999999999998</v>
      </c>
      <c r="CK2666" s="3">
        <v>16.239999999999998</v>
      </c>
      <c r="CL2666" s="1" t="s">
        <v>137</v>
      </c>
      <c r="CM2666" s="1" t="s">
        <v>781</v>
      </c>
      <c r="CN2666" s="1" t="s">
        <v>139</v>
      </c>
      <c r="CP2666" s="1" t="s">
        <v>112</v>
      </c>
      <c r="CQ2666" s="1" t="s">
        <v>111</v>
      </c>
      <c r="CR2666" s="1" t="s">
        <v>111</v>
      </c>
      <c r="CS2666" s="1" t="s">
        <v>111</v>
      </c>
      <c r="CT2666" s="1" t="s">
        <v>138</v>
      </c>
      <c r="CU2666" s="1" t="s">
        <v>111</v>
      </c>
      <c r="CV2666" s="1" t="s">
        <v>138</v>
      </c>
      <c r="CW2666" s="1" t="s">
        <v>782</v>
      </c>
      <c r="CX2666" s="1">
        <v>16707837461</v>
      </c>
      <c r="CY2666" s="1" t="s">
        <v>575</v>
      </c>
      <c r="CZ2666" s="1" t="s">
        <v>428</v>
      </c>
      <c r="DA2666" s="1" t="s">
        <v>111</v>
      </c>
      <c r="DB2666" s="1" t="s">
        <v>112</v>
      </c>
    </row>
    <row r="2667" spans="1:111" ht="15.6" customHeight="1" x14ac:dyDescent="0.25">
      <c r="A2667" s="1" t="s">
        <v>790</v>
      </c>
      <c r="B2667" s="1" t="s">
        <v>109</v>
      </c>
      <c r="C2667" s="2">
        <v>44232.120154861113</v>
      </c>
      <c r="D2667" s="2">
        <v>44245</v>
      </c>
      <c r="E2667" s="1" t="s">
        <v>180</v>
      </c>
      <c r="G2667" s="1" t="s">
        <v>112</v>
      </c>
      <c r="H2667" s="1" t="s">
        <v>112</v>
      </c>
      <c r="I2667" s="1" t="s">
        <v>112</v>
      </c>
      <c r="J2667" s="1" t="s">
        <v>791</v>
      </c>
      <c r="K2667" s="1" t="s">
        <v>792</v>
      </c>
      <c r="L2667" s="1" t="s">
        <v>684</v>
      </c>
      <c r="M2667" s="1" t="s">
        <v>793</v>
      </c>
      <c r="N2667" s="1" t="s">
        <v>116</v>
      </c>
      <c r="O2667" s="1" t="s">
        <v>117</v>
      </c>
      <c r="P2667" s="9">
        <v>96950</v>
      </c>
      <c r="Q2667" s="1" t="s">
        <v>118</v>
      </c>
      <c r="R2667" s="1" t="s">
        <v>138</v>
      </c>
      <c r="S2667" s="1">
        <v>16703236877</v>
      </c>
      <c r="U2667" s="1">
        <v>62161</v>
      </c>
      <c r="V2667" s="1" t="s">
        <v>119</v>
      </c>
      <c r="X2667" s="1" t="s">
        <v>686</v>
      </c>
      <c r="Y2667" s="1" t="s">
        <v>687</v>
      </c>
      <c r="Z2667" s="1" t="s">
        <v>688</v>
      </c>
      <c r="AA2667" s="1" t="s">
        <v>245</v>
      </c>
      <c r="AB2667" s="1" t="s">
        <v>689</v>
      </c>
      <c r="AD2667" s="1" t="s">
        <v>690</v>
      </c>
      <c r="AE2667" s="1" t="s">
        <v>691</v>
      </c>
      <c r="AF2667" s="9">
        <v>96931</v>
      </c>
      <c r="AG2667" s="1" t="s">
        <v>118</v>
      </c>
      <c r="AH2667" s="1" t="s">
        <v>138</v>
      </c>
      <c r="AI2667" s="1">
        <v>16716498746</v>
      </c>
      <c r="AJ2667" s="1">
        <v>203</v>
      </c>
      <c r="AK2667" s="1" t="s">
        <v>692</v>
      </c>
      <c r="BC2667" s="1" t="str">
        <f>"49-9071.00"</f>
        <v>49-9071.00</v>
      </c>
      <c r="BD2667" s="1" t="s">
        <v>214</v>
      </c>
      <c r="BE2667" s="1" t="s">
        <v>794</v>
      </c>
      <c r="BF2667" s="1" t="s">
        <v>795</v>
      </c>
      <c r="BG2667" s="1">
        <v>3</v>
      </c>
      <c r="BI2667" s="2">
        <v>44331</v>
      </c>
      <c r="BJ2667" s="2">
        <v>44695</v>
      </c>
      <c r="BM2667" s="1">
        <v>40</v>
      </c>
      <c r="BN2667" s="1">
        <v>0</v>
      </c>
      <c r="BO2667" s="1">
        <v>8</v>
      </c>
      <c r="BP2667" s="1">
        <v>8</v>
      </c>
      <c r="BQ2667" s="1">
        <v>8</v>
      </c>
      <c r="BR2667" s="1">
        <v>8</v>
      </c>
      <c r="BS2667" s="1">
        <v>5</v>
      </c>
      <c r="BT2667" s="1">
        <v>3</v>
      </c>
      <c r="BU2667" s="1" t="str">
        <f>"8:30 AM"</f>
        <v>8:30 AM</v>
      </c>
      <c r="BV2667" s="1" t="str">
        <f>"5:30 PM"</f>
        <v>5:30 PM</v>
      </c>
      <c r="BW2667" s="1" t="s">
        <v>135</v>
      </c>
      <c r="BX2667" s="1">
        <v>0</v>
      </c>
      <c r="BY2667" s="1">
        <v>6</v>
      </c>
      <c r="BZ2667" s="1" t="s">
        <v>112</v>
      </c>
      <c r="CA2667" s="1">
        <v>0</v>
      </c>
      <c r="CB2667" s="1" t="s">
        <v>796</v>
      </c>
      <c r="CC2667" s="1" t="s">
        <v>684</v>
      </c>
      <c r="CD2667" s="1" t="s">
        <v>786</v>
      </c>
      <c r="CE2667" s="1" t="s">
        <v>116</v>
      </c>
      <c r="CF2667" s="1" t="s">
        <v>117</v>
      </c>
      <c r="CG2667" s="1">
        <v>96950</v>
      </c>
      <c r="CH2667" s="3">
        <v>8.7100000000000009</v>
      </c>
      <c r="CI2667" s="3">
        <v>8.7100000000000009</v>
      </c>
      <c r="CJ2667" s="3">
        <v>13.06</v>
      </c>
      <c r="CK2667" s="3">
        <v>13.06</v>
      </c>
      <c r="CL2667" s="1" t="s">
        <v>137</v>
      </c>
      <c r="CN2667" s="1" t="s">
        <v>139</v>
      </c>
      <c r="CP2667" s="1" t="s">
        <v>112</v>
      </c>
      <c r="CQ2667" s="1" t="s">
        <v>111</v>
      </c>
      <c r="CR2667" s="1" t="s">
        <v>112</v>
      </c>
      <c r="CS2667" s="1" t="s">
        <v>111</v>
      </c>
      <c r="CT2667" s="1" t="s">
        <v>138</v>
      </c>
      <c r="CU2667" s="1" t="s">
        <v>111</v>
      </c>
      <c r="CV2667" s="1" t="s">
        <v>138</v>
      </c>
      <c r="CW2667" s="1" t="s">
        <v>797</v>
      </c>
      <c r="CX2667" s="1">
        <v>16703236877</v>
      </c>
      <c r="CY2667" s="1" t="s">
        <v>699</v>
      </c>
      <c r="CZ2667" s="1" t="s">
        <v>138</v>
      </c>
      <c r="DA2667" s="1" t="s">
        <v>111</v>
      </c>
      <c r="DB2667" s="1" t="s">
        <v>112</v>
      </c>
    </row>
    <row r="2668" spans="1:111" ht="15.6" customHeight="1" x14ac:dyDescent="0.25">
      <c r="A2668" s="1" t="s">
        <v>798</v>
      </c>
      <c r="B2668" s="1" t="s">
        <v>109</v>
      </c>
      <c r="C2668" s="2">
        <v>44216.168592476854</v>
      </c>
      <c r="D2668" s="2">
        <v>44274</v>
      </c>
      <c r="E2668" s="1" t="s">
        <v>180</v>
      </c>
      <c r="G2668" s="1" t="s">
        <v>111</v>
      </c>
      <c r="H2668" s="1" t="s">
        <v>111</v>
      </c>
      <c r="I2668" s="1" t="s">
        <v>112</v>
      </c>
      <c r="J2668" s="1" t="s">
        <v>799</v>
      </c>
      <c r="K2668" s="1" t="s">
        <v>800</v>
      </c>
      <c r="L2668" s="1" t="s">
        <v>801</v>
      </c>
      <c r="N2668" s="1" t="s">
        <v>116</v>
      </c>
      <c r="O2668" s="1" t="s">
        <v>117</v>
      </c>
      <c r="P2668" s="9">
        <v>96950</v>
      </c>
      <c r="Q2668" s="1" t="s">
        <v>118</v>
      </c>
      <c r="R2668" s="1" t="s">
        <v>116</v>
      </c>
      <c r="S2668" s="1">
        <v>16707898314</v>
      </c>
      <c r="U2668" s="1">
        <v>323111</v>
      </c>
      <c r="V2668" s="1" t="s">
        <v>119</v>
      </c>
      <c r="X2668" s="1" t="s">
        <v>802</v>
      </c>
      <c r="Y2668" s="1" t="s">
        <v>803</v>
      </c>
      <c r="Z2668" s="1" t="s">
        <v>804</v>
      </c>
      <c r="AA2668" s="1" t="s">
        <v>805</v>
      </c>
      <c r="AB2668" s="1" t="s">
        <v>801</v>
      </c>
      <c r="AD2668" s="1" t="s">
        <v>116</v>
      </c>
      <c r="AE2668" s="1" t="s">
        <v>117</v>
      </c>
      <c r="AF2668" s="9">
        <v>96950</v>
      </c>
      <c r="AG2668" s="1" t="s">
        <v>118</v>
      </c>
      <c r="AH2668" s="1" t="s">
        <v>116</v>
      </c>
      <c r="AI2668" s="1">
        <v>16707898314</v>
      </c>
      <c r="AK2668" s="1" t="s">
        <v>806</v>
      </c>
      <c r="BC2668" s="1" t="str">
        <f>"51-5112.00"</f>
        <v>51-5112.00</v>
      </c>
      <c r="BD2668" s="1" t="s">
        <v>807</v>
      </c>
      <c r="BE2668" s="1" t="s">
        <v>808</v>
      </c>
      <c r="BF2668" s="1" t="s">
        <v>809</v>
      </c>
      <c r="BG2668" s="1">
        <v>1</v>
      </c>
      <c r="BI2668" s="2">
        <v>44106</v>
      </c>
      <c r="BJ2668" s="2">
        <v>44470</v>
      </c>
      <c r="BM2668" s="1">
        <v>35</v>
      </c>
      <c r="BN2668" s="1">
        <v>0</v>
      </c>
      <c r="BO2668" s="1">
        <v>7</v>
      </c>
      <c r="BP2668" s="1">
        <v>7</v>
      </c>
      <c r="BQ2668" s="1">
        <v>7</v>
      </c>
      <c r="BR2668" s="1">
        <v>7</v>
      </c>
      <c r="BS2668" s="1">
        <v>7</v>
      </c>
      <c r="BT2668" s="1">
        <v>0</v>
      </c>
      <c r="BU2668" s="1" t="str">
        <f>"9:00 AM"</f>
        <v>9:00 AM</v>
      </c>
      <c r="BV2668" s="1" t="str">
        <f t="shared" ref="BV2668:BV2675" si="69">"5:00 PM"</f>
        <v>5:00 PM</v>
      </c>
      <c r="BW2668" s="1" t="s">
        <v>135</v>
      </c>
      <c r="BX2668" s="1">
        <v>0</v>
      </c>
      <c r="BY2668" s="1">
        <v>12</v>
      </c>
      <c r="BZ2668" s="1" t="s">
        <v>112</v>
      </c>
      <c r="CA2668" s="1">
        <v>0</v>
      </c>
      <c r="CB2668" s="4" t="s">
        <v>810</v>
      </c>
      <c r="CC2668" s="1" t="s">
        <v>811</v>
      </c>
      <c r="CD2668" s="1" t="s">
        <v>812</v>
      </c>
      <c r="CE2668" s="1" t="s">
        <v>116</v>
      </c>
      <c r="CF2668" s="1" t="s">
        <v>117</v>
      </c>
      <c r="CG2668" s="1">
        <v>96950</v>
      </c>
      <c r="CH2668" s="3">
        <v>12.73</v>
      </c>
      <c r="CI2668" s="3">
        <v>12.73</v>
      </c>
      <c r="CJ2668" s="3">
        <v>19.09</v>
      </c>
      <c r="CK2668" s="3">
        <v>19.09</v>
      </c>
      <c r="CL2668" s="1" t="s">
        <v>137</v>
      </c>
      <c r="CN2668" s="1" t="s">
        <v>139</v>
      </c>
      <c r="CP2668" s="1" t="s">
        <v>112</v>
      </c>
      <c r="CQ2668" s="1" t="s">
        <v>111</v>
      </c>
      <c r="CR2668" s="1" t="s">
        <v>111</v>
      </c>
      <c r="CS2668" s="1" t="s">
        <v>111</v>
      </c>
      <c r="CT2668" s="1" t="s">
        <v>138</v>
      </c>
      <c r="CU2668" s="1" t="s">
        <v>138</v>
      </c>
      <c r="CV2668" s="1" t="s">
        <v>111</v>
      </c>
      <c r="CW2668" s="1" t="s">
        <v>813</v>
      </c>
      <c r="CX2668" s="1">
        <v>16702338888</v>
      </c>
      <c r="CY2668" s="1" t="s">
        <v>806</v>
      </c>
      <c r="CZ2668" s="1" t="s">
        <v>138</v>
      </c>
      <c r="DA2668" s="1" t="s">
        <v>111</v>
      </c>
      <c r="DB2668" s="1" t="s">
        <v>112</v>
      </c>
    </row>
    <row r="2669" spans="1:111" ht="15.6" customHeight="1" x14ac:dyDescent="0.25">
      <c r="A2669" s="1" t="s">
        <v>814</v>
      </c>
      <c r="B2669" s="1" t="s">
        <v>109</v>
      </c>
      <c r="C2669" s="2">
        <v>44205.063843518517</v>
      </c>
      <c r="D2669" s="2">
        <v>44267</v>
      </c>
      <c r="E2669" s="1" t="s">
        <v>180</v>
      </c>
      <c r="G2669" s="1" t="s">
        <v>111</v>
      </c>
      <c r="H2669" s="1" t="s">
        <v>111</v>
      </c>
      <c r="I2669" s="1" t="s">
        <v>112</v>
      </c>
      <c r="J2669" s="1" t="s">
        <v>815</v>
      </c>
      <c r="K2669" s="1" t="s">
        <v>816</v>
      </c>
      <c r="L2669" s="1" t="s">
        <v>817</v>
      </c>
      <c r="M2669" s="1" t="s">
        <v>818</v>
      </c>
      <c r="N2669" s="1" t="s">
        <v>167</v>
      </c>
      <c r="O2669" s="1" t="s">
        <v>117</v>
      </c>
      <c r="P2669" s="9">
        <v>96950</v>
      </c>
      <c r="Q2669" s="1" t="s">
        <v>118</v>
      </c>
      <c r="S2669" s="1">
        <v>16702350867</v>
      </c>
      <c r="U2669" s="1">
        <v>811111</v>
      </c>
      <c r="V2669" s="1" t="s">
        <v>119</v>
      </c>
      <c r="X2669" s="1" t="s">
        <v>819</v>
      </c>
      <c r="Y2669" s="1" t="s">
        <v>820</v>
      </c>
      <c r="Z2669" s="1" t="s">
        <v>821</v>
      </c>
      <c r="AA2669" s="1" t="s">
        <v>822</v>
      </c>
      <c r="AB2669" s="1" t="s">
        <v>817</v>
      </c>
      <c r="AC2669" s="1" t="s">
        <v>818</v>
      </c>
      <c r="AD2669" s="1" t="s">
        <v>167</v>
      </c>
      <c r="AE2669" s="1" t="s">
        <v>117</v>
      </c>
      <c r="AF2669" s="9">
        <v>96950</v>
      </c>
      <c r="AG2669" s="1" t="s">
        <v>118</v>
      </c>
      <c r="AH2669" s="1" t="s">
        <v>138</v>
      </c>
      <c r="AI2669" s="1">
        <v>16702350867</v>
      </c>
      <c r="AK2669" s="1" t="s">
        <v>823</v>
      </c>
      <c r="BC2669" s="1" t="str">
        <f>"51-9122.00"</f>
        <v>51-9122.00</v>
      </c>
      <c r="BD2669" s="1" t="s">
        <v>824</v>
      </c>
      <c r="BE2669" s="1" t="s">
        <v>825</v>
      </c>
      <c r="BF2669" s="1" t="s">
        <v>826</v>
      </c>
      <c r="BG2669" s="1">
        <v>1</v>
      </c>
      <c r="BI2669" s="2">
        <v>44286</v>
      </c>
      <c r="BJ2669" s="2">
        <v>44651</v>
      </c>
      <c r="BM2669" s="1">
        <v>40</v>
      </c>
      <c r="BN2669" s="1">
        <v>0</v>
      </c>
      <c r="BO2669" s="1">
        <v>8</v>
      </c>
      <c r="BP2669" s="1">
        <v>8</v>
      </c>
      <c r="BQ2669" s="1">
        <v>8</v>
      </c>
      <c r="BR2669" s="1">
        <v>8</v>
      </c>
      <c r="BS2669" s="1">
        <v>8</v>
      </c>
      <c r="BT2669" s="1">
        <v>0</v>
      </c>
      <c r="BU2669" s="1" t="str">
        <f>"8:00 AM"</f>
        <v>8:00 AM</v>
      </c>
      <c r="BV2669" s="1" t="str">
        <f t="shared" si="69"/>
        <v>5:00 PM</v>
      </c>
      <c r="BW2669" s="1" t="s">
        <v>135</v>
      </c>
      <c r="BX2669" s="1">
        <v>0</v>
      </c>
      <c r="BY2669" s="1">
        <v>12</v>
      </c>
      <c r="BZ2669" s="1" t="s">
        <v>112</v>
      </c>
      <c r="CA2669" s="1">
        <v>0</v>
      </c>
      <c r="CB2669" s="1" t="s">
        <v>827</v>
      </c>
      <c r="CC2669" s="1" t="s">
        <v>817</v>
      </c>
      <c r="CD2669" s="1" t="s">
        <v>818</v>
      </c>
      <c r="CE2669" s="1" t="s">
        <v>167</v>
      </c>
      <c r="CF2669" s="1" t="s">
        <v>117</v>
      </c>
      <c r="CG2669" s="1">
        <v>96950</v>
      </c>
      <c r="CH2669" s="3">
        <v>16.75</v>
      </c>
      <c r="CI2669" s="3">
        <v>16.75</v>
      </c>
      <c r="CJ2669" s="3">
        <v>25.12</v>
      </c>
      <c r="CK2669" s="3">
        <v>25.12</v>
      </c>
      <c r="CL2669" s="1" t="s">
        <v>137</v>
      </c>
      <c r="CN2669" s="1" t="s">
        <v>139</v>
      </c>
      <c r="CP2669" s="1" t="s">
        <v>112</v>
      </c>
      <c r="CQ2669" s="1" t="s">
        <v>111</v>
      </c>
      <c r="CR2669" s="1" t="s">
        <v>111</v>
      </c>
      <c r="CS2669" s="1" t="s">
        <v>111</v>
      </c>
      <c r="CT2669" s="1" t="s">
        <v>111</v>
      </c>
      <c r="CU2669" s="1" t="s">
        <v>111</v>
      </c>
      <c r="CV2669" s="1" t="s">
        <v>111</v>
      </c>
      <c r="CW2669" s="1" t="s">
        <v>828</v>
      </c>
      <c r="CX2669" s="1">
        <v>16702350867</v>
      </c>
      <c r="CY2669" s="1" t="s">
        <v>823</v>
      </c>
      <c r="CZ2669" s="1" t="s">
        <v>230</v>
      </c>
      <c r="DA2669" s="1" t="s">
        <v>111</v>
      </c>
      <c r="DB2669" s="1" t="s">
        <v>112</v>
      </c>
      <c r="DC2669" s="1" t="s">
        <v>819</v>
      </c>
      <c r="DD2669" s="1" t="s">
        <v>820</v>
      </c>
      <c r="DE2669" s="1" t="s">
        <v>829</v>
      </c>
      <c r="DF2669" s="1" t="s">
        <v>816</v>
      </c>
      <c r="DG2669" s="1" t="s">
        <v>823</v>
      </c>
    </row>
    <row r="2670" spans="1:111" ht="15.6" customHeight="1" x14ac:dyDescent="0.25">
      <c r="A2670" s="1" t="s">
        <v>830</v>
      </c>
      <c r="B2670" s="1" t="s">
        <v>109</v>
      </c>
      <c r="C2670" s="2">
        <v>44203.115423611111</v>
      </c>
      <c r="D2670" s="2">
        <v>44263</v>
      </c>
      <c r="E2670" s="1" t="s">
        <v>180</v>
      </c>
      <c r="G2670" s="1" t="s">
        <v>112</v>
      </c>
      <c r="H2670" s="1" t="s">
        <v>112</v>
      </c>
      <c r="I2670" s="1" t="s">
        <v>112</v>
      </c>
      <c r="J2670" s="1" t="s">
        <v>831</v>
      </c>
      <c r="K2670" s="1" t="s">
        <v>831</v>
      </c>
      <c r="L2670" s="1" t="s">
        <v>832</v>
      </c>
      <c r="M2670" s="1" t="s">
        <v>833</v>
      </c>
      <c r="N2670" s="1" t="s">
        <v>167</v>
      </c>
      <c r="O2670" s="1" t="s">
        <v>117</v>
      </c>
      <c r="P2670" s="9">
        <v>96950</v>
      </c>
      <c r="Q2670" s="1" t="s">
        <v>118</v>
      </c>
      <c r="R2670" s="1" t="s">
        <v>138</v>
      </c>
      <c r="S2670" s="1">
        <v>16702871415</v>
      </c>
      <c r="U2670" s="1">
        <v>561320</v>
      </c>
      <c r="V2670" s="1" t="s">
        <v>119</v>
      </c>
      <c r="X2670" s="1" t="s">
        <v>834</v>
      </c>
      <c r="Y2670" s="1" t="s">
        <v>835</v>
      </c>
      <c r="Z2670" s="1" t="s">
        <v>836</v>
      </c>
      <c r="AA2670" s="1" t="s">
        <v>171</v>
      </c>
      <c r="AB2670" s="1" t="s">
        <v>832</v>
      </c>
      <c r="AC2670" s="1" t="s">
        <v>833</v>
      </c>
      <c r="AD2670" s="1" t="s">
        <v>167</v>
      </c>
      <c r="AE2670" s="1" t="s">
        <v>117</v>
      </c>
      <c r="AF2670" s="9">
        <v>96950</v>
      </c>
      <c r="AG2670" s="1" t="s">
        <v>118</v>
      </c>
      <c r="AH2670" s="1" t="s">
        <v>138</v>
      </c>
      <c r="AI2670" s="1">
        <v>16702871415</v>
      </c>
      <c r="AK2670" s="1" t="s">
        <v>837</v>
      </c>
      <c r="BC2670" s="1" t="str">
        <f>"49-9071.00"</f>
        <v>49-9071.00</v>
      </c>
      <c r="BD2670" s="1" t="s">
        <v>214</v>
      </c>
      <c r="BE2670" s="1" t="s">
        <v>838</v>
      </c>
      <c r="BF2670" s="1" t="s">
        <v>839</v>
      </c>
      <c r="BG2670" s="1">
        <v>8</v>
      </c>
      <c r="BI2670" s="2">
        <v>44288</v>
      </c>
      <c r="BJ2670" s="2">
        <v>44652</v>
      </c>
      <c r="BM2670" s="1">
        <v>35</v>
      </c>
      <c r="BN2670" s="1">
        <v>0</v>
      </c>
      <c r="BO2670" s="1">
        <v>7</v>
      </c>
      <c r="BP2670" s="1">
        <v>7</v>
      </c>
      <c r="BQ2670" s="1">
        <v>7</v>
      </c>
      <c r="BR2670" s="1">
        <v>7</v>
      </c>
      <c r="BS2670" s="1">
        <v>7</v>
      </c>
      <c r="BT2670" s="1">
        <v>0</v>
      </c>
      <c r="BU2670" s="1" t="str">
        <f>"8:00 AM"</f>
        <v>8:00 AM</v>
      </c>
      <c r="BV2670" s="1" t="str">
        <f t="shared" si="69"/>
        <v>5:00 PM</v>
      </c>
      <c r="BW2670" s="1" t="s">
        <v>230</v>
      </c>
      <c r="BX2670" s="1">
        <v>0</v>
      </c>
      <c r="BY2670" s="1">
        <v>12</v>
      </c>
      <c r="BZ2670" s="1" t="s">
        <v>112</v>
      </c>
      <c r="CA2670" s="1">
        <v>0</v>
      </c>
      <c r="CB2670" s="1" t="s">
        <v>840</v>
      </c>
      <c r="CC2670" s="1" t="s">
        <v>841</v>
      </c>
      <c r="CD2670" s="1" t="s">
        <v>833</v>
      </c>
      <c r="CE2670" s="1" t="s">
        <v>167</v>
      </c>
      <c r="CF2670" s="1" t="s">
        <v>117</v>
      </c>
      <c r="CG2670" s="1">
        <v>96950</v>
      </c>
      <c r="CH2670" s="3">
        <v>8.7100000000000009</v>
      </c>
      <c r="CI2670" s="3">
        <v>8.7100000000000009</v>
      </c>
      <c r="CJ2670" s="3">
        <v>13.07</v>
      </c>
      <c r="CK2670" s="3">
        <v>13.07</v>
      </c>
      <c r="CL2670" s="1" t="s">
        <v>137</v>
      </c>
      <c r="CM2670" s="1" t="s">
        <v>138</v>
      </c>
      <c r="CN2670" s="1" t="s">
        <v>139</v>
      </c>
      <c r="CP2670" s="1" t="s">
        <v>112</v>
      </c>
      <c r="CQ2670" s="1" t="s">
        <v>111</v>
      </c>
      <c r="CR2670" s="1" t="s">
        <v>111</v>
      </c>
      <c r="CS2670" s="1" t="s">
        <v>111</v>
      </c>
      <c r="CT2670" s="1" t="s">
        <v>138</v>
      </c>
      <c r="CU2670" s="1" t="s">
        <v>111</v>
      </c>
      <c r="CV2670" s="1" t="s">
        <v>138</v>
      </c>
      <c r="CW2670" s="1" t="s">
        <v>362</v>
      </c>
      <c r="CX2670" s="1">
        <v>16702871415</v>
      </c>
      <c r="CY2670" s="1" t="s">
        <v>837</v>
      </c>
      <c r="CZ2670" s="1" t="s">
        <v>138</v>
      </c>
      <c r="DA2670" s="1" t="s">
        <v>111</v>
      </c>
      <c r="DB2670" s="1" t="s">
        <v>112</v>
      </c>
    </row>
    <row r="2671" spans="1:111" ht="15.6" customHeight="1" x14ac:dyDescent="0.25">
      <c r="A2671" s="1" t="s">
        <v>859</v>
      </c>
      <c r="B2671" s="1" t="s">
        <v>109</v>
      </c>
      <c r="C2671" s="2">
        <v>44239.02206909722</v>
      </c>
      <c r="D2671" s="2">
        <v>44270</v>
      </c>
      <c r="E2671" s="1" t="s">
        <v>180</v>
      </c>
      <c r="G2671" s="1" t="s">
        <v>111</v>
      </c>
      <c r="H2671" s="1" t="s">
        <v>112</v>
      </c>
      <c r="I2671" s="1" t="s">
        <v>112</v>
      </c>
      <c r="J2671" s="1" t="s">
        <v>860</v>
      </c>
      <c r="K2671" s="1" t="s">
        <v>861</v>
      </c>
      <c r="L2671" s="1" t="s">
        <v>862</v>
      </c>
      <c r="M2671" s="1" t="s">
        <v>863</v>
      </c>
      <c r="N2671" s="1" t="s">
        <v>167</v>
      </c>
      <c r="O2671" s="1" t="s">
        <v>117</v>
      </c>
      <c r="P2671" s="9">
        <v>96950</v>
      </c>
      <c r="Q2671" s="1" t="s">
        <v>118</v>
      </c>
      <c r="S2671" s="1">
        <v>16702334673</v>
      </c>
      <c r="U2671" s="1">
        <v>221114</v>
      </c>
      <c r="V2671" s="1" t="s">
        <v>119</v>
      </c>
      <c r="X2671" s="1" t="s">
        <v>864</v>
      </c>
      <c r="Y2671" s="1" t="s">
        <v>865</v>
      </c>
      <c r="AA2671" s="1" t="s">
        <v>171</v>
      </c>
      <c r="AB2671" s="1" t="s">
        <v>862</v>
      </c>
      <c r="AC2671" s="1" t="s">
        <v>866</v>
      </c>
      <c r="AD2671" s="1" t="s">
        <v>167</v>
      </c>
      <c r="AE2671" s="1" t="s">
        <v>117</v>
      </c>
      <c r="AF2671" s="9">
        <v>96950</v>
      </c>
      <c r="AG2671" s="1" t="s">
        <v>118</v>
      </c>
      <c r="AI2671" s="1">
        <v>16702334673</v>
      </c>
      <c r="AK2671" s="1" t="s">
        <v>867</v>
      </c>
      <c r="BC2671" s="1" t="str">
        <f>"43-5081.03"</f>
        <v>43-5081.03</v>
      </c>
      <c r="BD2671" s="1" t="s">
        <v>868</v>
      </c>
      <c r="BE2671" s="1" t="s">
        <v>869</v>
      </c>
      <c r="BF2671" s="1" t="s">
        <v>870</v>
      </c>
      <c r="BG2671" s="1">
        <v>1</v>
      </c>
      <c r="BI2671" s="2">
        <v>44287</v>
      </c>
      <c r="BJ2671" s="2">
        <v>44469</v>
      </c>
      <c r="BM2671" s="1">
        <v>40</v>
      </c>
      <c r="BN2671" s="1">
        <v>0</v>
      </c>
      <c r="BO2671" s="1">
        <v>8</v>
      </c>
      <c r="BP2671" s="1">
        <v>8</v>
      </c>
      <c r="BQ2671" s="1">
        <v>8</v>
      </c>
      <c r="BR2671" s="1">
        <v>8</v>
      </c>
      <c r="BS2671" s="1">
        <v>8</v>
      </c>
      <c r="BT2671" s="1">
        <v>0</v>
      </c>
      <c r="BU2671" s="1" t="str">
        <f>"8:00 AM"</f>
        <v>8:00 AM</v>
      </c>
      <c r="BV2671" s="1" t="str">
        <f t="shared" si="69"/>
        <v>5:00 PM</v>
      </c>
      <c r="BW2671" s="1" t="s">
        <v>135</v>
      </c>
      <c r="BX2671" s="1">
        <v>0</v>
      </c>
      <c r="BY2671" s="1">
        <v>12</v>
      </c>
      <c r="BZ2671" s="1" t="s">
        <v>112</v>
      </c>
      <c r="CA2671" s="1">
        <v>0</v>
      </c>
      <c r="CB2671" s="4" t="s">
        <v>871</v>
      </c>
      <c r="CC2671" s="1" t="s">
        <v>872</v>
      </c>
      <c r="CD2671" s="1" t="s">
        <v>863</v>
      </c>
      <c r="CE2671" s="1" t="s">
        <v>167</v>
      </c>
      <c r="CF2671" s="1" t="s">
        <v>117</v>
      </c>
      <c r="CG2671" s="1">
        <v>96950</v>
      </c>
      <c r="CH2671" s="3">
        <v>7.58</v>
      </c>
      <c r="CI2671" s="3">
        <v>7.58</v>
      </c>
      <c r="CJ2671" s="3">
        <v>11.37</v>
      </c>
      <c r="CK2671" s="3">
        <v>11.37</v>
      </c>
      <c r="CL2671" s="1" t="s">
        <v>137</v>
      </c>
      <c r="CN2671" s="1" t="s">
        <v>218</v>
      </c>
      <c r="CP2671" s="1" t="s">
        <v>112</v>
      </c>
      <c r="CQ2671" s="1" t="s">
        <v>111</v>
      </c>
      <c r="CR2671" s="1" t="s">
        <v>112</v>
      </c>
      <c r="CS2671" s="1" t="s">
        <v>111</v>
      </c>
      <c r="CT2671" s="1" t="s">
        <v>111</v>
      </c>
      <c r="CU2671" s="1" t="s">
        <v>111</v>
      </c>
      <c r="CV2671" s="1" t="s">
        <v>138</v>
      </c>
      <c r="CW2671" s="1" t="s">
        <v>230</v>
      </c>
      <c r="CX2671" s="1">
        <v>16702334673</v>
      </c>
      <c r="CY2671" s="1" t="s">
        <v>867</v>
      </c>
      <c r="CZ2671" s="1" t="s">
        <v>873</v>
      </c>
      <c r="DA2671" s="1" t="s">
        <v>111</v>
      </c>
      <c r="DB2671" s="1" t="s">
        <v>112</v>
      </c>
    </row>
    <row r="2672" spans="1:111" ht="15.6" customHeight="1" x14ac:dyDescent="0.25">
      <c r="A2672" s="1" t="s">
        <v>893</v>
      </c>
      <c r="B2672" s="1" t="s">
        <v>109</v>
      </c>
      <c r="C2672" s="2">
        <v>44292.067398263891</v>
      </c>
      <c r="D2672" s="2">
        <v>44327</v>
      </c>
      <c r="E2672" s="1" t="s">
        <v>110</v>
      </c>
      <c r="F2672" s="2">
        <v>44468.833333333336</v>
      </c>
      <c r="G2672" s="1" t="s">
        <v>112</v>
      </c>
      <c r="H2672" s="1" t="s">
        <v>112</v>
      </c>
      <c r="I2672" s="1" t="s">
        <v>112</v>
      </c>
      <c r="J2672" s="1" t="s">
        <v>894</v>
      </c>
      <c r="L2672" s="1" t="s">
        <v>895</v>
      </c>
      <c r="M2672" s="1" t="s">
        <v>896</v>
      </c>
      <c r="N2672" s="1" t="s">
        <v>167</v>
      </c>
      <c r="O2672" s="1" t="s">
        <v>117</v>
      </c>
      <c r="P2672" s="9">
        <v>96950</v>
      </c>
      <c r="Q2672" s="1" t="s">
        <v>118</v>
      </c>
      <c r="S2672" s="1">
        <v>16702341726</v>
      </c>
      <c r="U2672" s="1">
        <v>311812</v>
      </c>
      <c r="V2672" s="1" t="s">
        <v>119</v>
      </c>
      <c r="X2672" s="1" t="s">
        <v>897</v>
      </c>
      <c r="Y2672" s="1" t="s">
        <v>898</v>
      </c>
      <c r="Z2672" s="1" t="s">
        <v>899</v>
      </c>
      <c r="AA2672" s="1" t="s">
        <v>373</v>
      </c>
      <c r="AB2672" s="1" t="s">
        <v>895</v>
      </c>
      <c r="AC2672" s="1" t="s">
        <v>896</v>
      </c>
      <c r="AD2672" s="1" t="s">
        <v>116</v>
      </c>
      <c r="AE2672" s="1" t="s">
        <v>117</v>
      </c>
      <c r="AF2672" s="9">
        <v>96950</v>
      </c>
      <c r="AG2672" s="1" t="s">
        <v>118</v>
      </c>
      <c r="AI2672" s="1">
        <v>16702341726</v>
      </c>
      <c r="AK2672" s="1" t="s">
        <v>900</v>
      </c>
      <c r="BC2672" s="1" t="str">
        <f>"43-3031.00"</f>
        <v>43-3031.00</v>
      </c>
      <c r="BD2672" s="1" t="s">
        <v>389</v>
      </c>
      <c r="BE2672" s="1" t="s">
        <v>901</v>
      </c>
      <c r="BF2672" s="1" t="s">
        <v>902</v>
      </c>
      <c r="BG2672" s="1">
        <v>3</v>
      </c>
      <c r="BI2672" s="2">
        <v>44470</v>
      </c>
      <c r="BJ2672" s="2">
        <v>44834</v>
      </c>
      <c r="BM2672" s="1">
        <v>35</v>
      </c>
      <c r="BN2672" s="1">
        <v>0</v>
      </c>
      <c r="BO2672" s="1">
        <v>6</v>
      </c>
      <c r="BP2672" s="1">
        <v>6</v>
      </c>
      <c r="BQ2672" s="1">
        <v>6</v>
      </c>
      <c r="BR2672" s="1">
        <v>6</v>
      </c>
      <c r="BS2672" s="1">
        <v>6</v>
      </c>
      <c r="BT2672" s="1">
        <v>5</v>
      </c>
      <c r="BU2672" s="1" t="str">
        <f>"8:00 AM"</f>
        <v>8:00 AM</v>
      </c>
      <c r="BV2672" s="1" t="str">
        <f t="shared" si="69"/>
        <v>5:00 PM</v>
      </c>
      <c r="BW2672" s="1" t="s">
        <v>392</v>
      </c>
      <c r="BX2672" s="1">
        <v>6</v>
      </c>
      <c r="BY2672" s="1">
        <v>12</v>
      </c>
      <c r="BZ2672" s="1" t="s">
        <v>112</v>
      </c>
      <c r="CA2672" s="1">
        <v>0</v>
      </c>
      <c r="CB2672" s="4" t="s">
        <v>903</v>
      </c>
      <c r="CC2672" s="1" t="s">
        <v>904</v>
      </c>
      <c r="CD2672" s="1" t="s">
        <v>896</v>
      </c>
      <c r="CE2672" s="1" t="s">
        <v>167</v>
      </c>
      <c r="CF2672" s="1" t="s">
        <v>117</v>
      </c>
      <c r="CG2672" s="1">
        <v>96950</v>
      </c>
      <c r="CH2672" s="3">
        <v>9.49</v>
      </c>
      <c r="CI2672" s="3">
        <v>9.8699999999999992</v>
      </c>
      <c r="CJ2672" s="3">
        <v>14.24</v>
      </c>
      <c r="CK2672" s="3">
        <v>14.81</v>
      </c>
      <c r="CL2672" s="1" t="s">
        <v>137</v>
      </c>
      <c r="CM2672" s="1" t="s">
        <v>905</v>
      </c>
      <c r="CN2672" s="1" t="s">
        <v>139</v>
      </c>
      <c r="CP2672" s="1" t="s">
        <v>112</v>
      </c>
      <c r="CQ2672" s="1" t="s">
        <v>111</v>
      </c>
      <c r="CR2672" s="1" t="s">
        <v>112</v>
      </c>
      <c r="CS2672" s="1" t="s">
        <v>111</v>
      </c>
      <c r="CT2672" s="1" t="s">
        <v>138</v>
      </c>
      <c r="CU2672" s="1" t="s">
        <v>111</v>
      </c>
      <c r="CV2672" s="1" t="s">
        <v>138</v>
      </c>
      <c r="CW2672" s="1" t="s">
        <v>906</v>
      </c>
      <c r="CX2672" s="1">
        <v>16702341726</v>
      </c>
      <c r="CY2672" s="1" t="s">
        <v>907</v>
      </c>
      <c r="CZ2672" s="1" t="s">
        <v>230</v>
      </c>
      <c r="DA2672" s="1" t="s">
        <v>111</v>
      </c>
      <c r="DB2672" s="1" t="s">
        <v>112</v>
      </c>
    </row>
    <row r="2673" spans="1:111" ht="15.6" customHeight="1" x14ac:dyDescent="0.25">
      <c r="A2673" s="1" t="s">
        <v>923</v>
      </c>
      <c r="B2673" s="1" t="s">
        <v>109</v>
      </c>
      <c r="C2673" s="2">
        <v>44275.064247569448</v>
      </c>
      <c r="D2673" s="2">
        <v>44316</v>
      </c>
      <c r="E2673" s="1" t="s">
        <v>180</v>
      </c>
      <c r="G2673" s="1" t="s">
        <v>111</v>
      </c>
      <c r="H2673" s="1" t="s">
        <v>111</v>
      </c>
      <c r="I2673" s="1" t="s">
        <v>112</v>
      </c>
      <c r="J2673" s="1" t="s">
        <v>924</v>
      </c>
      <c r="K2673" s="1" t="s">
        <v>925</v>
      </c>
      <c r="L2673" s="1" t="s">
        <v>926</v>
      </c>
      <c r="M2673" s="1" t="s">
        <v>927</v>
      </c>
      <c r="N2673" s="1" t="s">
        <v>116</v>
      </c>
      <c r="O2673" s="1" t="s">
        <v>117</v>
      </c>
      <c r="P2673" s="9">
        <v>96950</v>
      </c>
      <c r="Q2673" s="1" t="s">
        <v>118</v>
      </c>
      <c r="R2673" s="1" t="s">
        <v>362</v>
      </c>
      <c r="S2673" s="1">
        <v>16702341071</v>
      </c>
      <c r="U2673" s="1">
        <v>56132</v>
      </c>
      <c r="V2673" s="1" t="s">
        <v>119</v>
      </c>
      <c r="X2673" s="1" t="s">
        <v>928</v>
      </c>
      <c r="Y2673" s="1" t="s">
        <v>929</v>
      </c>
      <c r="Z2673" s="1" t="s">
        <v>930</v>
      </c>
      <c r="AA2673" s="1" t="s">
        <v>373</v>
      </c>
      <c r="AB2673" s="1" t="s">
        <v>926</v>
      </c>
      <c r="AC2673" s="1" t="s">
        <v>927</v>
      </c>
      <c r="AD2673" s="1" t="s">
        <v>116</v>
      </c>
      <c r="AE2673" s="1" t="s">
        <v>117</v>
      </c>
      <c r="AF2673" s="9">
        <v>96950</v>
      </c>
      <c r="AG2673" s="1" t="s">
        <v>118</v>
      </c>
      <c r="AH2673" s="1" t="s">
        <v>362</v>
      </c>
      <c r="AI2673" s="1">
        <v>16702341071</v>
      </c>
      <c r="AK2673" s="1" t="s">
        <v>931</v>
      </c>
      <c r="BC2673" s="1" t="str">
        <f>"13-2011.01"</f>
        <v>13-2011.01</v>
      </c>
      <c r="BD2673" s="1" t="s">
        <v>932</v>
      </c>
      <c r="BE2673" s="1" t="s">
        <v>933</v>
      </c>
      <c r="BF2673" s="1" t="s">
        <v>759</v>
      </c>
      <c r="BG2673" s="1">
        <v>3</v>
      </c>
      <c r="BI2673" s="2">
        <v>44105</v>
      </c>
      <c r="BJ2673" s="2">
        <v>44469</v>
      </c>
      <c r="BM2673" s="1">
        <v>40</v>
      </c>
      <c r="BN2673" s="1">
        <v>0</v>
      </c>
      <c r="BO2673" s="1">
        <v>8</v>
      </c>
      <c r="BP2673" s="1">
        <v>8</v>
      </c>
      <c r="BQ2673" s="1">
        <v>8</v>
      </c>
      <c r="BR2673" s="1">
        <v>8</v>
      </c>
      <c r="BS2673" s="1">
        <v>8</v>
      </c>
      <c r="BT2673" s="1">
        <v>0</v>
      </c>
      <c r="BU2673" s="1" t="str">
        <f>"8:00 AM"</f>
        <v>8:00 AM</v>
      </c>
      <c r="BV2673" s="1" t="str">
        <f t="shared" si="69"/>
        <v>5:00 PM</v>
      </c>
      <c r="BW2673" s="1" t="s">
        <v>193</v>
      </c>
      <c r="BX2673" s="1">
        <v>0</v>
      </c>
      <c r="BY2673" s="1">
        <v>36</v>
      </c>
      <c r="BZ2673" s="1" t="s">
        <v>112</v>
      </c>
      <c r="CA2673" s="1">
        <v>0</v>
      </c>
      <c r="CB2673" s="1" t="s">
        <v>934</v>
      </c>
      <c r="CC2673" s="1" t="s">
        <v>935</v>
      </c>
      <c r="CD2673" s="1" t="s">
        <v>927</v>
      </c>
      <c r="CE2673" s="1" t="s">
        <v>116</v>
      </c>
      <c r="CF2673" s="1" t="s">
        <v>117</v>
      </c>
      <c r="CG2673" s="1">
        <v>96950</v>
      </c>
      <c r="CH2673" s="3">
        <v>14.85</v>
      </c>
      <c r="CI2673" s="3">
        <v>14.85</v>
      </c>
      <c r="CJ2673" s="3">
        <v>22.27</v>
      </c>
      <c r="CK2673" s="3">
        <v>22.27</v>
      </c>
      <c r="CL2673" s="1" t="s">
        <v>137</v>
      </c>
      <c r="CM2673" s="1" t="s">
        <v>936</v>
      </c>
      <c r="CN2673" s="1" t="s">
        <v>139</v>
      </c>
      <c r="CP2673" s="1" t="s">
        <v>112</v>
      </c>
      <c r="CQ2673" s="1" t="s">
        <v>111</v>
      </c>
      <c r="CR2673" s="1" t="s">
        <v>111</v>
      </c>
      <c r="CS2673" s="1" t="s">
        <v>111</v>
      </c>
      <c r="CT2673" s="1" t="s">
        <v>138</v>
      </c>
      <c r="CU2673" s="1" t="s">
        <v>111</v>
      </c>
      <c r="CV2673" s="1" t="s">
        <v>111</v>
      </c>
      <c r="CW2673" s="1" t="s">
        <v>937</v>
      </c>
      <c r="CX2673" s="1">
        <v>16702341071</v>
      </c>
      <c r="CY2673" s="1" t="s">
        <v>931</v>
      </c>
      <c r="CZ2673" s="1" t="s">
        <v>380</v>
      </c>
      <c r="DA2673" s="1" t="s">
        <v>111</v>
      </c>
      <c r="DB2673" s="1" t="s">
        <v>112</v>
      </c>
    </row>
    <row r="2674" spans="1:111" ht="15.6" customHeight="1" x14ac:dyDescent="0.25">
      <c r="A2674" s="1" t="s">
        <v>1020</v>
      </c>
      <c r="B2674" s="1" t="s">
        <v>109</v>
      </c>
      <c r="C2674" s="2">
        <v>44342.802890740742</v>
      </c>
      <c r="D2674" s="2">
        <v>44368</v>
      </c>
      <c r="E2674" s="1" t="s">
        <v>110</v>
      </c>
      <c r="F2674" s="2">
        <v>44421.833333333336</v>
      </c>
      <c r="G2674" s="1" t="s">
        <v>112</v>
      </c>
      <c r="H2674" s="1" t="s">
        <v>112</v>
      </c>
      <c r="I2674" s="1" t="s">
        <v>112</v>
      </c>
      <c r="J2674" s="1" t="s">
        <v>1021</v>
      </c>
      <c r="K2674" s="1" t="s">
        <v>1022</v>
      </c>
      <c r="L2674" s="1" t="s">
        <v>1023</v>
      </c>
      <c r="M2674" s="1" t="s">
        <v>1024</v>
      </c>
      <c r="N2674" s="1" t="s">
        <v>116</v>
      </c>
      <c r="O2674" s="1" t="s">
        <v>117</v>
      </c>
      <c r="P2674" s="9">
        <v>96950</v>
      </c>
      <c r="Q2674" s="1" t="s">
        <v>118</v>
      </c>
      <c r="S2674" s="1">
        <v>16702341595</v>
      </c>
      <c r="U2674" s="1">
        <v>23821</v>
      </c>
      <c r="V2674" s="1" t="s">
        <v>119</v>
      </c>
      <c r="X2674" s="1" t="s">
        <v>1025</v>
      </c>
      <c r="Y2674" s="1" t="s">
        <v>1026</v>
      </c>
      <c r="Z2674" s="1" t="s">
        <v>1027</v>
      </c>
      <c r="AA2674" s="1" t="s">
        <v>1028</v>
      </c>
      <c r="AB2674" s="1" t="s">
        <v>1023</v>
      </c>
      <c r="AC2674" s="1" t="s">
        <v>1029</v>
      </c>
      <c r="AD2674" s="1" t="s">
        <v>116</v>
      </c>
      <c r="AE2674" s="1" t="s">
        <v>117</v>
      </c>
      <c r="AF2674" s="9">
        <v>96950</v>
      </c>
      <c r="AG2674" s="1" t="s">
        <v>118</v>
      </c>
      <c r="AI2674" s="1">
        <v>16702341595</v>
      </c>
      <c r="AK2674" s="1" t="s">
        <v>1030</v>
      </c>
      <c r="BC2674" s="1" t="str">
        <f>"49-9071.00"</f>
        <v>49-9071.00</v>
      </c>
      <c r="BD2674" s="1" t="s">
        <v>214</v>
      </c>
      <c r="BE2674" s="1" t="s">
        <v>1031</v>
      </c>
      <c r="BF2674" s="1" t="s">
        <v>1032</v>
      </c>
      <c r="BG2674" s="1">
        <v>10</v>
      </c>
      <c r="BI2674" s="2">
        <v>44423</v>
      </c>
      <c r="BJ2674" s="2">
        <v>44787</v>
      </c>
      <c r="BM2674" s="1">
        <v>35</v>
      </c>
      <c r="BN2674" s="1">
        <v>0</v>
      </c>
      <c r="BO2674" s="1">
        <v>7</v>
      </c>
      <c r="BP2674" s="1">
        <v>7</v>
      </c>
      <c r="BQ2674" s="1">
        <v>7</v>
      </c>
      <c r="BR2674" s="1">
        <v>7</v>
      </c>
      <c r="BS2674" s="1">
        <v>7</v>
      </c>
      <c r="BT2674" s="1">
        <v>0</v>
      </c>
      <c r="BU2674" s="1" t="str">
        <f>"9:00 AM"</f>
        <v>9:00 AM</v>
      </c>
      <c r="BV2674" s="1" t="str">
        <f t="shared" si="69"/>
        <v>5:00 PM</v>
      </c>
      <c r="BW2674" s="1" t="s">
        <v>135</v>
      </c>
      <c r="BX2674" s="1">
        <v>0</v>
      </c>
      <c r="BY2674" s="1">
        <v>12</v>
      </c>
      <c r="BZ2674" s="1" t="s">
        <v>112</v>
      </c>
      <c r="CB2674" s="4" t="s">
        <v>1033</v>
      </c>
      <c r="CC2674" s="1" t="s">
        <v>1023</v>
      </c>
      <c r="CD2674" s="1" t="s">
        <v>1024</v>
      </c>
      <c r="CE2674" s="1" t="s">
        <v>116</v>
      </c>
      <c r="CF2674" s="1" t="s">
        <v>117</v>
      </c>
      <c r="CG2674" s="1">
        <v>96950</v>
      </c>
      <c r="CH2674" s="3">
        <v>8.7100000000000009</v>
      </c>
      <c r="CI2674" s="3">
        <v>8.7100000000000009</v>
      </c>
      <c r="CJ2674" s="3">
        <v>13.06</v>
      </c>
      <c r="CK2674" s="3">
        <v>13.06</v>
      </c>
      <c r="CL2674" s="1" t="s">
        <v>137</v>
      </c>
      <c r="CM2674" s="1" t="s">
        <v>138</v>
      </c>
      <c r="CN2674" s="1" t="s">
        <v>139</v>
      </c>
      <c r="CP2674" s="1" t="s">
        <v>112</v>
      </c>
      <c r="CQ2674" s="1" t="s">
        <v>111</v>
      </c>
      <c r="CR2674" s="1" t="s">
        <v>112</v>
      </c>
      <c r="CS2674" s="1" t="s">
        <v>111</v>
      </c>
      <c r="CT2674" s="1" t="s">
        <v>138</v>
      </c>
      <c r="CU2674" s="1" t="s">
        <v>111</v>
      </c>
      <c r="CV2674" s="1" t="s">
        <v>111</v>
      </c>
      <c r="CW2674" s="1" t="s">
        <v>1034</v>
      </c>
      <c r="CX2674" s="1">
        <v>16702341595</v>
      </c>
      <c r="CY2674" s="1" t="s">
        <v>1030</v>
      </c>
      <c r="CZ2674" s="1" t="s">
        <v>138</v>
      </c>
      <c r="DA2674" s="1" t="s">
        <v>111</v>
      </c>
      <c r="DB2674" s="1" t="s">
        <v>112</v>
      </c>
    </row>
    <row r="2675" spans="1:111" ht="15.6" customHeight="1" x14ac:dyDescent="0.25">
      <c r="A2675" s="1" t="s">
        <v>1167</v>
      </c>
      <c r="B2675" s="1" t="s">
        <v>109</v>
      </c>
      <c r="C2675" s="2">
        <v>44321.259247569447</v>
      </c>
      <c r="D2675" s="2">
        <v>44364</v>
      </c>
      <c r="E2675" s="1" t="s">
        <v>180</v>
      </c>
      <c r="G2675" s="1" t="s">
        <v>112</v>
      </c>
      <c r="H2675" s="1" t="s">
        <v>112</v>
      </c>
      <c r="I2675" s="1" t="s">
        <v>112</v>
      </c>
      <c r="J2675" s="1" t="s">
        <v>1168</v>
      </c>
      <c r="L2675" s="1" t="s">
        <v>1169</v>
      </c>
      <c r="M2675" s="1" t="s">
        <v>1170</v>
      </c>
      <c r="N2675" s="1" t="s">
        <v>116</v>
      </c>
      <c r="O2675" s="1" t="s">
        <v>117</v>
      </c>
      <c r="P2675" s="9">
        <v>96950</v>
      </c>
      <c r="Q2675" s="1" t="s">
        <v>118</v>
      </c>
      <c r="R2675" s="1" t="s">
        <v>116</v>
      </c>
      <c r="S2675" s="1">
        <v>16705887746</v>
      </c>
      <c r="T2675" s="1">
        <v>0</v>
      </c>
      <c r="U2675" s="1">
        <v>236220</v>
      </c>
      <c r="V2675" s="1" t="s">
        <v>119</v>
      </c>
      <c r="X2675" s="1" t="s">
        <v>1171</v>
      </c>
      <c r="Y2675" s="1" t="s">
        <v>1172</v>
      </c>
      <c r="AA2675" s="1" t="s">
        <v>1173</v>
      </c>
      <c r="AB2675" s="1" t="s">
        <v>1169</v>
      </c>
      <c r="AC2675" s="1" t="s">
        <v>1170</v>
      </c>
      <c r="AD2675" s="1" t="s">
        <v>116</v>
      </c>
      <c r="AE2675" s="1" t="s">
        <v>117</v>
      </c>
      <c r="AF2675" s="9">
        <v>96950</v>
      </c>
      <c r="AG2675" s="1" t="s">
        <v>118</v>
      </c>
      <c r="AH2675" s="1" t="s">
        <v>116</v>
      </c>
      <c r="AI2675" s="1">
        <v>16717773710</v>
      </c>
      <c r="AJ2675" s="1">
        <v>0</v>
      </c>
      <c r="AK2675" s="1" t="s">
        <v>1174</v>
      </c>
      <c r="BC2675" s="1" t="str">
        <f>"47-1011.00"</f>
        <v>47-1011.00</v>
      </c>
      <c r="BD2675" s="1" t="s">
        <v>1175</v>
      </c>
      <c r="BE2675" s="1" t="s">
        <v>1176</v>
      </c>
      <c r="BF2675" s="1" t="s">
        <v>1177</v>
      </c>
      <c r="BG2675" s="1">
        <v>10</v>
      </c>
      <c r="BI2675" s="2">
        <v>44440</v>
      </c>
      <c r="BJ2675" s="2">
        <v>44804</v>
      </c>
      <c r="BM2675" s="1">
        <v>40</v>
      </c>
      <c r="BN2675" s="1">
        <v>0</v>
      </c>
      <c r="BO2675" s="1">
        <v>8</v>
      </c>
      <c r="BP2675" s="1">
        <v>8</v>
      </c>
      <c r="BQ2675" s="1">
        <v>8</v>
      </c>
      <c r="BR2675" s="1">
        <v>8</v>
      </c>
      <c r="BS2675" s="1">
        <v>8</v>
      </c>
      <c r="BT2675" s="1">
        <v>0</v>
      </c>
      <c r="BU2675" s="1" t="str">
        <f>"8:00 AM"</f>
        <v>8:00 AM</v>
      </c>
      <c r="BV2675" s="1" t="str">
        <f t="shared" si="69"/>
        <v>5:00 PM</v>
      </c>
      <c r="BW2675" s="1" t="s">
        <v>392</v>
      </c>
      <c r="BX2675" s="1">
        <v>0</v>
      </c>
      <c r="BY2675" s="1">
        <v>36</v>
      </c>
      <c r="BZ2675" s="1" t="s">
        <v>111</v>
      </c>
      <c r="CA2675" s="1">
        <v>50</v>
      </c>
      <c r="CB2675" s="1" t="s">
        <v>1178</v>
      </c>
      <c r="CC2675" s="1" t="s">
        <v>1169</v>
      </c>
      <c r="CD2675" s="1" t="s">
        <v>1170</v>
      </c>
      <c r="CE2675" s="1" t="s">
        <v>116</v>
      </c>
      <c r="CF2675" s="1" t="s">
        <v>117</v>
      </c>
      <c r="CG2675" s="1">
        <v>96950</v>
      </c>
      <c r="CH2675" s="3">
        <v>21.03</v>
      </c>
      <c r="CJ2675" s="3">
        <v>31.55</v>
      </c>
      <c r="CL2675" s="1" t="s">
        <v>137</v>
      </c>
      <c r="CM2675" s="1" t="s">
        <v>138</v>
      </c>
      <c r="CN2675" s="1" t="s">
        <v>139</v>
      </c>
      <c r="CP2675" s="1" t="s">
        <v>112</v>
      </c>
      <c r="CQ2675" s="1" t="s">
        <v>111</v>
      </c>
      <c r="CR2675" s="1" t="s">
        <v>111</v>
      </c>
      <c r="CS2675" s="1" t="s">
        <v>111</v>
      </c>
      <c r="CT2675" s="1" t="s">
        <v>138</v>
      </c>
      <c r="CU2675" s="1" t="s">
        <v>111</v>
      </c>
      <c r="CV2675" s="1" t="s">
        <v>138</v>
      </c>
      <c r="CW2675" s="1" t="s">
        <v>1179</v>
      </c>
      <c r="CX2675" s="1">
        <v>16705887746</v>
      </c>
      <c r="CY2675" s="1" t="s">
        <v>1174</v>
      </c>
      <c r="CZ2675" s="1" t="s">
        <v>380</v>
      </c>
      <c r="DA2675" s="1" t="s">
        <v>111</v>
      </c>
      <c r="DB2675" s="1" t="s">
        <v>112</v>
      </c>
    </row>
    <row r="2676" spans="1:111" ht="15.6" customHeight="1" x14ac:dyDescent="0.25">
      <c r="A2676" s="1" t="s">
        <v>1245</v>
      </c>
      <c r="B2676" s="1" t="s">
        <v>109</v>
      </c>
      <c r="C2676" s="2">
        <v>44357.009100578704</v>
      </c>
      <c r="D2676" s="2">
        <v>44376</v>
      </c>
      <c r="E2676" s="1" t="s">
        <v>180</v>
      </c>
      <c r="G2676" s="1" t="s">
        <v>112</v>
      </c>
      <c r="H2676" s="1" t="s">
        <v>112</v>
      </c>
      <c r="I2676" s="1" t="s">
        <v>112</v>
      </c>
      <c r="J2676" s="1" t="s">
        <v>1246</v>
      </c>
      <c r="L2676" s="1" t="s">
        <v>1247</v>
      </c>
      <c r="M2676" s="1" t="s">
        <v>1248</v>
      </c>
      <c r="N2676" s="1" t="s">
        <v>167</v>
      </c>
      <c r="O2676" s="1" t="s">
        <v>117</v>
      </c>
      <c r="P2676" s="9">
        <v>96950</v>
      </c>
      <c r="Q2676" s="1" t="s">
        <v>118</v>
      </c>
      <c r="R2676" s="1" t="s">
        <v>242</v>
      </c>
      <c r="S2676" s="1">
        <v>16707891106</v>
      </c>
      <c r="U2676" s="1">
        <v>56132</v>
      </c>
      <c r="V2676" s="1" t="s">
        <v>119</v>
      </c>
      <c r="X2676" s="1" t="s">
        <v>1249</v>
      </c>
      <c r="Y2676" s="1" t="s">
        <v>1250</v>
      </c>
      <c r="Z2676" s="1" t="s">
        <v>1251</v>
      </c>
      <c r="AA2676" s="1" t="s">
        <v>1252</v>
      </c>
      <c r="AB2676" s="1" t="s">
        <v>1247</v>
      </c>
      <c r="AC2676" s="1" t="s">
        <v>1248</v>
      </c>
      <c r="AD2676" s="1" t="s">
        <v>167</v>
      </c>
      <c r="AE2676" s="1" t="s">
        <v>117</v>
      </c>
      <c r="AF2676" s="9">
        <v>96950</v>
      </c>
      <c r="AG2676" s="1" t="s">
        <v>118</v>
      </c>
      <c r="AH2676" s="1" t="s">
        <v>242</v>
      </c>
      <c r="AI2676" s="1">
        <v>16707891106</v>
      </c>
      <c r="AK2676" s="1" t="s">
        <v>1253</v>
      </c>
      <c r="BC2676" s="1" t="str">
        <f>"37-2012.00"</f>
        <v>37-2012.00</v>
      </c>
      <c r="BD2676" s="1" t="s">
        <v>576</v>
      </c>
      <c r="BE2676" s="1" t="s">
        <v>1254</v>
      </c>
      <c r="BF2676" s="1" t="s">
        <v>1255</v>
      </c>
      <c r="BG2676" s="1">
        <v>10</v>
      </c>
      <c r="BI2676" s="2">
        <v>44470</v>
      </c>
      <c r="BJ2676" s="2">
        <v>44834</v>
      </c>
      <c r="BM2676" s="1">
        <v>35</v>
      </c>
      <c r="BN2676" s="1">
        <v>0</v>
      </c>
      <c r="BO2676" s="1">
        <v>7</v>
      </c>
      <c r="BP2676" s="1">
        <v>7</v>
      </c>
      <c r="BQ2676" s="1">
        <v>7</v>
      </c>
      <c r="BR2676" s="1">
        <v>7</v>
      </c>
      <c r="BS2676" s="1">
        <v>7</v>
      </c>
      <c r="BT2676" s="1">
        <v>0</v>
      </c>
      <c r="BU2676" s="1" t="str">
        <f>"8:00 AM"</f>
        <v>8:00 AM</v>
      </c>
      <c r="BV2676" s="1" t="str">
        <f>"4:30 PM"</f>
        <v>4:30 PM</v>
      </c>
      <c r="BW2676" s="1" t="s">
        <v>135</v>
      </c>
      <c r="BX2676" s="1">
        <v>3</v>
      </c>
      <c r="BY2676" s="1">
        <v>6</v>
      </c>
      <c r="BZ2676" s="1" t="s">
        <v>112</v>
      </c>
      <c r="CB2676" s="4" t="s">
        <v>1256</v>
      </c>
      <c r="CC2676" s="1" t="s">
        <v>1247</v>
      </c>
      <c r="CD2676" s="1" t="s">
        <v>1248</v>
      </c>
      <c r="CE2676" s="1" t="s">
        <v>167</v>
      </c>
      <c r="CF2676" s="1" t="s">
        <v>117</v>
      </c>
      <c r="CG2676" s="1">
        <v>96950</v>
      </c>
      <c r="CH2676" s="3">
        <v>7.59</v>
      </c>
      <c r="CI2676" s="3">
        <v>7.59</v>
      </c>
      <c r="CJ2676" s="3">
        <v>11.39</v>
      </c>
      <c r="CK2676" s="3">
        <v>11.39</v>
      </c>
      <c r="CL2676" s="1" t="s">
        <v>137</v>
      </c>
      <c r="CM2676" s="1" t="s">
        <v>1257</v>
      </c>
      <c r="CN2676" s="1" t="s">
        <v>139</v>
      </c>
      <c r="CP2676" s="1" t="s">
        <v>112</v>
      </c>
      <c r="CQ2676" s="1" t="s">
        <v>111</v>
      </c>
      <c r="CR2676" s="1" t="s">
        <v>112</v>
      </c>
      <c r="CS2676" s="1" t="s">
        <v>111</v>
      </c>
      <c r="CT2676" s="1" t="s">
        <v>111</v>
      </c>
      <c r="CU2676" s="1" t="s">
        <v>111</v>
      </c>
      <c r="CV2676" s="1" t="s">
        <v>138</v>
      </c>
      <c r="CW2676" s="1" t="s">
        <v>1258</v>
      </c>
      <c r="CX2676" s="1">
        <v>16707891106</v>
      </c>
      <c r="CY2676" s="1" t="s">
        <v>1253</v>
      </c>
      <c r="CZ2676" s="1" t="s">
        <v>380</v>
      </c>
      <c r="DA2676" s="1" t="s">
        <v>112</v>
      </c>
      <c r="DB2676" s="1" t="s">
        <v>112</v>
      </c>
    </row>
    <row r="2677" spans="1:111" ht="15.6" customHeight="1" x14ac:dyDescent="0.25">
      <c r="A2677" s="1" t="s">
        <v>1282</v>
      </c>
      <c r="B2677" s="1" t="s">
        <v>109</v>
      </c>
      <c r="C2677" s="2">
        <v>44341.888956481482</v>
      </c>
      <c r="D2677" s="2">
        <v>44397</v>
      </c>
      <c r="E2677" s="1" t="s">
        <v>110</v>
      </c>
      <c r="F2677" s="2">
        <v>44469.833333333336</v>
      </c>
      <c r="G2677" s="1" t="s">
        <v>112</v>
      </c>
      <c r="H2677" s="1" t="s">
        <v>112</v>
      </c>
      <c r="I2677" s="1" t="s">
        <v>112</v>
      </c>
      <c r="J2677" s="1" t="s">
        <v>626</v>
      </c>
      <c r="K2677" s="1" t="s">
        <v>1283</v>
      </c>
      <c r="L2677" s="1" t="s">
        <v>1284</v>
      </c>
      <c r="N2677" s="1" t="s">
        <v>116</v>
      </c>
      <c r="O2677" s="1" t="s">
        <v>117</v>
      </c>
      <c r="P2677" s="9">
        <v>96950</v>
      </c>
      <c r="Q2677" s="1" t="s">
        <v>118</v>
      </c>
      <c r="S2677" s="1">
        <v>16702353403</v>
      </c>
      <c r="U2677" s="1">
        <v>561410</v>
      </c>
      <c r="V2677" s="1" t="s">
        <v>119</v>
      </c>
      <c r="X2677" s="1" t="s">
        <v>1010</v>
      </c>
      <c r="Y2677" s="1" t="s">
        <v>1285</v>
      </c>
      <c r="AA2677" s="1" t="s">
        <v>387</v>
      </c>
      <c r="AB2677" s="1" t="s">
        <v>1284</v>
      </c>
      <c r="AD2677" s="1" t="s">
        <v>116</v>
      </c>
      <c r="AE2677" s="1" t="s">
        <v>117</v>
      </c>
      <c r="AF2677" s="9">
        <v>96950</v>
      </c>
      <c r="AG2677" s="1" t="s">
        <v>118</v>
      </c>
      <c r="AI2677" s="1">
        <v>16702353403</v>
      </c>
      <c r="AK2677" s="1" t="s">
        <v>620</v>
      </c>
      <c r="BC2677" s="1" t="str">
        <f>"27-3091.00"</f>
        <v>27-3091.00</v>
      </c>
      <c r="BD2677" s="1" t="s">
        <v>1239</v>
      </c>
      <c r="BE2677" s="1" t="s">
        <v>1286</v>
      </c>
      <c r="BF2677" s="1" t="s">
        <v>1287</v>
      </c>
      <c r="BG2677" s="1">
        <v>1</v>
      </c>
      <c r="BI2677" s="2">
        <v>44471</v>
      </c>
      <c r="BJ2677" s="2">
        <v>44835</v>
      </c>
      <c r="BM2677" s="1">
        <v>35</v>
      </c>
      <c r="BN2677" s="1">
        <v>0</v>
      </c>
      <c r="BO2677" s="1">
        <v>7</v>
      </c>
      <c r="BP2677" s="1">
        <v>7</v>
      </c>
      <c r="BQ2677" s="1">
        <v>7</v>
      </c>
      <c r="BR2677" s="1">
        <v>7</v>
      </c>
      <c r="BS2677" s="1">
        <v>7</v>
      </c>
      <c r="BT2677" s="1">
        <v>0</v>
      </c>
      <c r="BU2677" s="1" t="str">
        <f>"9:00 AM"</f>
        <v>9:00 AM</v>
      </c>
      <c r="BV2677" s="1" t="str">
        <f>"5:00 PM"</f>
        <v>5:00 PM</v>
      </c>
      <c r="BW2677" s="1" t="s">
        <v>135</v>
      </c>
      <c r="BX2677" s="1">
        <v>0</v>
      </c>
      <c r="BY2677" s="1">
        <v>24</v>
      </c>
      <c r="BZ2677" s="1" t="s">
        <v>112</v>
      </c>
      <c r="CB2677" s="1" t="s">
        <v>1288</v>
      </c>
      <c r="CC2677" s="1" t="s">
        <v>624</v>
      </c>
      <c r="CE2677" s="1" t="s">
        <v>116</v>
      </c>
      <c r="CF2677" s="1" t="s">
        <v>117</v>
      </c>
      <c r="CG2677" s="1">
        <v>96950</v>
      </c>
      <c r="CH2677" s="3">
        <v>13.19</v>
      </c>
      <c r="CI2677" s="3">
        <v>13.19</v>
      </c>
      <c r="CJ2677" s="3">
        <v>19.79</v>
      </c>
      <c r="CK2677" s="3">
        <v>19.79</v>
      </c>
      <c r="CL2677" s="1" t="s">
        <v>137</v>
      </c>
      <c r="CN2677" s="1" t="s">
        <v>139</v>
      </c>
      <c r="CP2677" s="1" t="s">
        <v>112</v>
      </c>
      <c r="CQ2677" s="1" t="s">
        <v>111</v>
      </c>
      <c r="CR2677" s="1" t="s">
        <v>112</v>
      </c>
      <c r="CS2677" s="1" t="s">
        <v>111</v>
      </c>
      <c r="CT2677" s="1" t="s">
        <v>138</v>
      </c>
      <c r="CU2677" s="1" t="s">
        <v>111</v>
      </c>
      <c r="CV2677" s="1" t="s">
        <v>138</v>
      </c>
      <c r="CW2677" s="1" t="s">
        <v>631</v>
      </c>
      <c r="CX2677" s="1">
        <v>16702353403</v>
      </c>
      <c r="CY2677" s="1" t="s">
        <v>620</v>
      </c>
      <c r="CZ2677" s="1" t="s">
        <v>138</v>
      </c>
      <c r="DA2677" s="1" t="s">
        <v>111</v>
      </c>
      <c r="DB2677" s="1" t="s">
        <v>112</v>
      </c>
    </row>
    <row r="2678" spans="1:111" ht="15.6" customHeight="1" x14ac:dyDescent="0.25">
      <c r="A2678" s="1" t="s">
        <v>1325</v>
      </c>
      <c r="B2678" s="1" t="s">
        <v>109</v>
      </c>
      <c r="C2678" s="2">
        <v>44299.657736805559</v>
      </c>
      <c r="D2678" s="2">
        <v>44334</v>
      </c>
      <c r="E2678" s="1" t="s">
        <v>110</v>
      </c>
      <c r="F2678" s="2">
        <v>44468.833333333336</v>
      </c>
      <c r="G2678" s="1" t="s">
        <v>111</v>
      </c>
      <c r="H2678" s="1" t="s">
        <v>112</v>
      </c>
      <c r="I2678" s="1" t="s">
        <v>112</v>
      </c>
      <c r="J2678" s="1" t="s">
        <v>1326</v>
      </c>
      <c r="K2678" s="1" t="s">
        <v>1327</v>
      </c>
      <c r="L2678" s="1" t="s">
        <v>1328</v>
      </c>
      <c r="M2678" s="1" t="s">
        <v>1130</v>
      </c>
      <c r="N2678" s="1" t="s">
        <v>116</v>
      </c>
      <c r="O2678" s="1" t="s">
        <v>117</v>
      </c>
      <c r="P2678" s="9">
        <v>96950</v>
      </c>
      <c r="Q2678" s="1" t="s">
        <v>118</v>
      </c>
      <c r="R2678" s="1" t="s">
        <v>117</v>
      </c>
      <c r="S2678" s="1">
        <v>16702853669</v>
      </c>
      <c r="U2678" s="1">
        <v>236116</v>
      </c>
      <c r="V2678" s="1" t="s">
        <v>119</v>
      </c>
      <c r="X2678" s="1" t="s">
        <v>1329</v>
      </c>
      <c r="Y2678" s="1" t="s">
        <v>1330</v>
      </c>
      <c r="Z2678" s="1" t="s">
        <v>1331</v>
      </c>
      <c r="AA2678" s="1" t="s">
        <v>1332</v>
      </c>
      <c r="AB2678" s="1" t="s">
        <v>1328</v>
      </c>
      <c r="AC2678" s="1" t="s">
        <v>1130</v>
      </c>
      <c r="AD2678" s="1" t="s">
        <v>116</v>
      </c>
      <c r="AE2678" s="1" t="s">
        <v>117</v>
      </c>
      <c r="AF2678" s="9">
        <v>96950</v>
      </c>
      <c r="AG2678" s="1" t="s">
        <v>118</v>
      </c>
      <c r="AH2678" s="1" t="s">
        <v>117</v>
      </c>
      <c r="AI2678" s="1">
        <v>16702853669</v>
      </c>
      <c r="AK2678" s="1" t="s">
        <v>1333</v>
      </c>
      <c r="BC2678" s="1" t="str">
        <f>"47-2051.00"</f>
        <v>47-2051.00</v>
      </c>
      <c r="BD2678" s="1" t="s">
        <v>295</v>
      </c>
      <c r="BE2678" s="1" t="s">
        <v>1334</v>
      </c>
      <c r="BF2678" s="1" t="s">
        <v>1335</v>
      </c>
      <c r="BG2678" s="1">
        <v>5</v>
      </c>
      <c r="BI2678" s="2">
        <v>44470</v>
      </c>
      <c r="BJ2678" s="2">
        <v>44834</v>
      </c>
      <c r="BM2678" s="1">
        <v>40</v>
      </c>
      <c r="BN2678" s="1">
        <v>0</v>
      </c>
      <c r="BO2678" s="1">
        <v>8</v>
      </c>
      <c r="BP2678" s="1">
        <v>8</v>
      </c>
      <c r="BQ2678" s="1">
        <v>8</v>
      </c>
      <c r="BR2678" s="1">
        <v>8</v>
      </c>
      <c r="BS2678" s="1">
        <v>8</v>
      </c>
      <c r="BT2678" s="1">
        <v>0</v>
      </c>
      <c r="BU2678" s="1" t="str">
        <f>"8:00 AM"</f>
        <v>8:00 AM</v>
      </c>
      <c r="BV2678" s="1" t="str">
        <f>"5:00 PM"</f>
        <v>5:00 PM</v>
      </c>
      <c r="BW2678" s="1" t="s">
        <v>135</v>
      </c>
      <c r="BX2678" s="1">
        <v>0</v>
      </c>
      <c r="BY2678" s="1">
        <v>3</v>
      </c>
      <c r="BZ2678" s="1" t="s">
        <v>112</v>
      </c>
      <c r="CA2678" s="1">
        <v>0</v>
      </c>
      <c r="CB2678" s="1" t="s">
        <v>1336</v>
      </c>
      <c r="CC2678" s="1" t="s">
        <v>1328</v>
      </c>
      <c r="CD2678" s="1" t="s">
        <v>1130</v>
      </c>
      <c r="CE2678" s="1" t="s">
        <v>116</v>
      </c>
      <c r="CF2678" s="1" t="s">
        <v>117</v>
      </c>
      <c r="CG2678" s="1">
        <v>96950</v>
      </c>
      <c r="CH2678" s="3">
        <v>8.34</v>
      </c>
      <c r="CI2678" s="3">
        <v>8.5</v>
      </c>
      <c r="CJ2678" s="3">
        <v>12.51</v>
      </c>
      <c r="CK2678" s="3">
        <v>12.75</v>
      </c>
      <c r="CL2678" s="1" t="s">
        <v>137</v>
      </c>
      <c r="CM2678" s="1" t="s">
        <v>138</v>
      </c>
      <c r="CN2678" s="1" t="s">
        <v>218</v>
      </c>
      <c r="CP2678" s="1" t="s">
        <v>112</v>
      </c>
      <c r="CQ2678" s="1" t="s">
        <v>111</v>
      </c>
      <c r="CR2678" s="1" t="s">
        <v>111</v>
      </c>
      <c r="CS2678" s="1" t="s">
        <v>111</v>
      </c>
      <c r="CT2678" s="1" t="s">
        <v>138</v>
      </c>
      <c r="CU2678" s="1" t="s">
        <v>111</v>
      </c>
      <c r="CV2678" s="1" t="s">
        <v>138</v>
      </c>
      <c r="CW2678" s="1" t="s">
        <v>1324</v>
      </c>
      <c r="CX2678" s="1">
        <v>16702853369</v>
      </c>
      <c r="CY2678" s="1" t="s">
        <v>1333</v>
      </c>
      <c r="CZ2678" s="1" t="s">
        <v>138</v>
      </c>
      <c r="DA2678" s="1" t="s">
        <v>111</v>
      </c>
      <c r="DB2678" s="1" t="s">
        <v>112</v>
      </c>
    </row>
    <row r="2679" spans="1:111" ht="15.6" customHeight="1" x14ac:dyDescent="0.25">
      <c r="A2679" s="1" t="s">
        <v>1337</v>
      </c>
      <c r="B2679" s="1" t="s">
        <v>109</v>
      </c>
      <c r="C2679" s="2">
        <v>44307.062401388888</v>
      </c>
      <c r="D2679" s="2">
        <v>44356</v>
      </c>
      <c r="E2679" s="1" t="s">
        <v>110</v>
      </c>
      <c r="F2679" s="2">
        <v>44468.833333333336</v>
      </c>
      <c r="G2679" s="1" t="s">
        <v>112</v>
      </c>
      <c r="H2679" s="1" t="s">
        <v>112</v>
      </c>
      <c r="I2679" s="1" t="s">
        <v>112</v>
      </c>
      <c r="J2679" s="1" t="s">
        <v>1338</v>
      </c>
      <c r="K2679" s="1" t="s">
        <v>1339</v>
      </c>
      <c r="L2679" s="1" t="s">
        <v>1340</v>
      </c>
      <c r="M2679" s="1" t="s">
        <v>1341</v>
      </c>
      <c r="N2679" s="1" t="s">
        <v>116</v>
      </c>
      <c r="O2679" s="1" t="s">
        <v>117</v>
      </c>
      <c r="P2679" s="9">
        <v>96950</v>
      </c>
      <c r="Q2679" s="1" t="s">
        <v>118</v>
      </c>
      <c r="R2679" s="1" t="s">
        <v>242</v>
      </c>
      <c r="S2679" s="1">
        <v>16702344000</v>
      </c>
      <c r="U2679" s="1">
        <v>56132</v>
      </c>
      <c r="V2679" s="1" t="s">
        <v>119</v>
      </c>
      <c r="X2679" s="1" t="s">
        <v>1342</v>
      </c>
      <c r="Y2679" s="1" t="s">
        <v>1343</v>
      </c>
      <c r="Z2679" s="1" t="s">
        <v>1344</v>
      </c>
      <c r="AA2679" s="1" t="s">
        <v>245</v>
      </c>
      <c r="AB2679" s="1" t="s">
        <v>1345</v>
      </c>
      <c r="AC2679" s="1" t="s">
        <v>1346</v>
      </c>
      <c r="AD2679" s="1" t="s">
        <v>116</v>
      </c>
      <c r="AE2679" s="1" t="s">
        <v>117</v>
      </c>
      <c r="AF2679" s="9">
        <v>96950</v>
      </c>
      <c r="AG2679" s="1" t="s">
        <v>118</v>
      </c>
      <c r="AH2679" s="1" t="s">
        <v>242</v>
      </c>
      <c r="AI2679" s="1">
        <v>16702344000</v>
      </c>
      <c r="AK2679" s="1" t="s">
        <v>1347</v>
      </c>
      <c r="BC2679" s="1" t="str">
        <f>"49-9071.00"</f>
        <v>49-9071.00</v>
      </c>
      <c r="BD2679" s="1" t="s">
        <v>214</v>
      </c>
      <c r="BE2679" s="1" t="s">
        <v>1348</v>
      </c>
      <c r="BF2679" s="1" t="s">
        <v>1069</v>
      </c>
      <c r="BG2679" s="1">
        <v>6</v>
      </c>
      <c r="BI2679" s="2">
        <v>44470</v>
      </c>
      <c r="BJ2679" s="2">
        <v>44834</v>
      </c>
      <c r="BM2679" s="1">
        <v>35</v>
      </c>
      <c r="BN2679" s="1">
        <v>0</v>
      </c>
      <c r="BO2679" s="1">
        <v>7</v>
      </c>
      <c r="BP2679" s="1">
        <v>7</v>
      </c>
      <c r="BQ2679" s="1">
        <v>7</v>
      </c>
      <c r="BR2679" s="1">
        <v>7</v>
      </c>
      <c r="BS2679" s="1">
        <v>7</v>
      </c>
      <c r="BT2679" s="1">
        <v>0</v>
      </c>
      <c r="BU2679" s="1" t="str">
        <f>"8:00 AM"</f>
        <v>8:00 AM</v>
      </c>
      <c r="BV2679" s="1" t="str">
        <f>"4:00 PM"</f>
        <v>4:00 PM</v>
      </c>
      <c r="BW2679" s="1" t="s">
        <v>135</v>
      </c>
      <c r="BX2679" s="1">
        <v>6</v>
      </c>
      <c r="BY2679" s="1">
        <v>6</v>
      </c>
      <c r="BZ2679" s="1" t="s">
        <v>112</v>
      </c>
      <c r="CA2679" s="1">
        <v>0</v>
      </c>
      <c r="CB2679" s="4" t="s">
        <v>1349</v>
      </c>
      <c r="CC2679" s="1" t="s">
        <v>1350</v>
      </c>
      <c r="CD2679" s="1" t="s">
        <v>1345</v>
      </c>
      <c r="CE2679" s="1" t="s">
        <v>116</v>
      </c>
      <c r="CF2679" s="1" t="s">
        <v>117</v>
      </c>
      <c r="CG2679" s="1">
        <v>96950</v>
      </c>
      <c r="CH2679" s="3">
        <v>8.7100000000000009</v>
      </c>
      <c r="CI2679" s="3">
        <v>8.7100000000000009</v>
      </c>
      <c r="CJ2679" s="3">
        <v>13.07</v>
      </c>
      <c r="CK2679" s="3">
        <v>13.07</v>
      </c>
      <c r="CL2679" s="1" t="s">
        <v>137</v>
      </c>
      <c r="CM2679" s="1" t="s">
        <v>1257</v>
      </c>
      <c r="CN2679" s="1" t="s">
        <v>139</v>
      </c>
      <c r="CP2679" s="1" t="s">
        <v>112</v>
      </c>
      <c r="CQ2679" s="1" t="s">
        <v>111</v>
      </c>
      <c r="CR2679" s="1" t="s">
        <v>112</v>
      </c>
      <c r="CS2679" s="1" t="s">
        <v>111</v>
      </c>
      <c r="CT2679" s="1" t="s">
        <v>111</v>
      </c>
      <c r="CU2679" s="1" t="s">
        <v>111</v>
      </c>
      <c r="CV2679" s="1" t="s">
        <v>138</v>
      </c>
      <c r="CW2679" s="1" t="s">
        <v>1351</v>
      </c>
      <c r="CX2679" s="1">
        <v>16702344000</v>
      </c>
      <c r="CY2679" s="1" t="s">
        <v>1347</v>
      </c>
      <c r="CZ2679" s="1" t="s">
        <v>380</v>
      </c>
      <c r="DA2679" s="1" t="s">
        <v>111</v>
      </c>
      <c r="DB2679" s="1" t="s">
        <v>112</v>
      </c>
    </row>
    <row r="2680" spans="1:111" ht="15.6" customHeight="1" x14ac:dyDescent="0.25">
      <c r="A2680" s="1" t="s">
        <v>1378</v>
      </c>
      <c r="B2680" s="1" t="s">
        <v>109</v>
      </c>
      <c r="C2680" s="2">
        <v>44384.139100694447</v>
      </c>
      <c r="D2680" s="2">
        <v>44438</v>
      </c>
      <c r="E2680" s="1" t="s">
        <v>180</v>
      </c>
      <c r="G2680" s="1" t="s">
        <v>112</v>
      </c>
      <c r="H2680" s="1" t="s">
        <v>112</v>
      </c>
      <c r="I2680" s="1" t="s">
        <v>112</v>
      </c>
      <c r="J2680" s="1" t="s">
        <v>791</v>
      </c>
      <c r="K2680" s="1" t="s">
        <v>792</v>
      </c>
      <c r="L2680" s="1" t="s">
        <v>1379</v>
      </c>
      <c r="M2680" s="1" t="s">
        <v>1380</v>
      </c>
      <c r="N2680" s="1" t="s">
        <v>116</v>
      </c>
      <c r="O2680" s="1" t="s">
        <v>117</v>
      </c>
      <c r="P2680" s="9">
        <v>96950</v>
      </c>
      <c r="Q2680" s="1" t="s">
        <v>118</v>
      </c>
      <c r="R2680" s="1" t="s">
        <v>719</v>
      </c>
      <c r="S2680" s="1">
        <v>16703236877</v>
      </c>
      <c r="U2680" s="1">
        <v>62161</v>
      </c>
      <c r="V2680" s="1" t="s">
        <v>119</v>
      </c>
      <c r="X2680" s="1" t="s">
        <v>686</v>
      </c>
      <c r="Y2680" s="1" t="s">
        <v>687</v>
      </c>
      <c r="Z2680" s="1" t="s">
        <v>688</v>
      </c>
      <c r="AA2680" s="1" t="s">
        <v>245</v>
      </c>
      <c r="AB2680" s="1" t="s">
        <v>689</v>
      </c>
      <c r="AD2680" s="1" t="s">
        <v>690</v>
      </c>
      <c r="AE2680" s="1" t="s">
        <v>117</v>
      </c>
      <c r="AF2680" s="9">
        <v>96931</v>
      </c>
      <c r="AG2680" s="1" t="s">
        <v>118</v>
      </c>
      <c r="AH2680" s="1" t="s">
        <v>719</v>
      </c>
      <c r="AI2680" s="1">
        <v>16716498746</v>
      </c>
      <c r="AJ2680" s="1">
        <v>203</v>
      </c>
      <c r="AK2680" s="1" t="s">
        <v>692</v>
      </c>
      <c r="BC2680" s="1" t="str">
        <f>"29-1141.00"</f>
        <v>29-1141.00</v>
      </c>
      <c r="BD2680" s="1" t="s">
        <v>1381</v>
      </c>
      <c r="BE2680" s="1" t="s">
        <v>1382</v>
      </c>
      <c r="BF2680" s="1" t="s">
        <v>1383</v>
      </c>
      <c r="BG2680" s="1">
        <v>5</v>
      </c>
      <c r="BI2680" s="2">
        <v>44470</v>
      </c>
      <c r="BJ2680" s="2">
        <v>44834</v>
      </c>
      <c r="BM2680" s="1">
        <v>40</v>
      </c>
      <c r="BN2680" s="1">
        <v>0</v>
      </c>
      <c r="BO2680" s="1">
        <v>8</v>
      </c>
      <c r="BP2680" s="1">
        <v>8</v>
      </c>
      <c r="BQ2680" s="1">
        <v>8</v>
      </c>
      <c r="BR2680" s="1">
        <v>8</v>
      </c>
      <c r="BS2680" s="1">
        <v>5</v>
      </c>
      <c r="BT2680" s="1">
        <v>3</v>
      </c>
      <c r="BU2680" s="1" t="str">
        <f>"8:30 AM"</f>
        <v>8:30 AM</v>
      </c>
      <c r="BV2680" s="1" t="str">
        <f>"5:30 PM"</f>
        <v>5:30 PM</v>
      </c>
      <c r="BW2680" s="1" t="s">
        <v>392</v>
      </c>
      <c r="BX2680" s="1">
        <v>0</v>
      </c>
      <c r="BY2680" s="1">
        <v>0</v>
      </c>
      <c r="BZ2680" s="1" t="s">
        <v>112</v>
      </c>
      <c r="CB2680" s="4" t="s">
        <v>1384</v>
      </c>
      <c r="CC2680" s="1" t="s">
        <v>1379</v>
      </c>
      <c r="CD2680" s="1" t="s">
        <v>1380</v>
      </c>
      <c r="CE2680" s="1" t="s">
        <v>116</v>
      </c>
      <c r="CF2680" s="1" t="s">
        <v>117</v>
      </c>
      <c r="CG2680" s="1">
        <v>96950</v>
      </c>
      <c r="CH2680" s="3">
        <v>22.19</v>
      </c>
      <c r="CI2680" s="3">
        <v>22.19</v>
      </c>
      <c r="CL2680" s="1" t="s">
        <v>137</v>
      </c>
      <c r="CN2680" s="1" t="s">
        <v>139</v>
      </c>
      <c r="CP2680" s="1" t="s">
        <v>112</v>
      </c>
      <c r="CQ2680" s="1" t="s">
        <v>111</v>
      </c>
      <c r="CR2680" s="1" t="s">
        <v>112</v>
      </c>
      <c r="CS2680" s="1" t="s">
        <v>112</v>
      </c>
      <c r="CT2680" s="1" t="s">
        <v>138</v>
      </c>
      <c r="CU2680" s="1" t="s">
        <v>111</v>
      </c>
      <c r="CV2680" s="1" t="s">
        <v>138</v>
      </c>
      <c r="CW2680" s="1" t="s">
        <v>698</v>
      </c>
      <c r="CX2680" s="1">
        <v>16703236877</v>
      </c>
      <c r="CY2680" s="1" t="s">
        <v>699</v>
      </c>
      <c r="CZ2680" s="1" t="s">
        <v>138</v>
      </c>
      <c r="DA2680" s="1" t="s">
        <v>111</v>
      </c>
      <c r="DB2680" s="1" t="s">
        <v>112</v>
      </c>
    </row>
    <row r="2681" spans="1:111" ht="15.6" customHeight="1" x14ac:dyDescent="0.25">
      <c r="A2681" s="1" t="s">
        <v>1424</v>
      </c>
      <c r="B2681" s="1" t="s">
        <v>109</v>
      </c>
      <c r="C2681" s="2">
        <v>44341.072707523148</v>
      </c>
      <c r="D2681" s="2">
        <v>44361</v>
      </c>
      <c r="E2681" s="1" t="s">
        <v>110</v>
      </c>
      <c r="F2681" s="2">
        <v>44103.833333333336</v>
      </c>
      <c r="G2681" s="1" t="s">
        <v>112</v>
      </c>
      <c r="H2681" s="1" t="s">
        <v>112</v>
      </c>
      <c r="I2681" s="1" t="s">
        <v>112</v>
      </c>
      <c r="J2681" s="1" t="s">
        <v>1425</v>
      </c>
      <c r="K2681" s="1" t="s">
        <v>1426</v>
      </c>
      <c r="L2681" s="1" t="s">
        <v>1427</v>
      </c>
      <c r="M2681" s="1" t="s">
        <v>1428</v>
      </c>
      <c r="N2681" s="1" t="s">
        <v>167</v>
      </c>
      <c r="O2681" s="1" t="s">
        <v>117</v>
      </c>
      <c r="P2681" s="9">
        <v>96950</v>
      </c>
      <c r="Q2681" s="1" t="s">
        <v>118</v>
      </c>
      <c r="S2681" s="1">
        <v>16707831118</v>
      </c>
      <c r="U2681" s="1">
        <v>56152</v>
      </c>
      <c r="V2681" s="1" t="s">
        <v>119</v>
      </c>
      <c r="X2681" s="1" t="s">
        <v>1429</v>
      </c>
      <c r="Y2681" s="1" t="s">
        <v>1430</v>
      </c>
      <c r="AA2681" s="1" t="s">
        <v>1431</v>
      </c>
      <c r="AB2681" s="1" t="s">
        <v>1432</v>
      </c>
      <c r="AC2681" s="1" t="s">
        <v>1433</v>
      </c>
      <c r="AD2681" s="1" t="s">
        <v>167</v>
      </c>
      <c r="AE2681" s="1" t="s">
        <v>117</v>
      </c>
      <c r="AF2681" s="9">
        <v>96950</v>
      </c>
      <c r="AG2681" s="1" t="s">
        <v>118</v>
      </c>
      <c r="AI2681" s="1">
        <v>16707831118</v>
      </c>
      <c r="AK2681" s="1" t="s">
        <v>1434</v>
      </c>
      <c r="BC2681" s="1" t="str">
        <f>"39-7011.00"</f>
        <v>39-7011.00</v>
      </c>
      <c r="BD2681" s="1" t="s">
        <v>1435</v>
      </c>
      <c r="BE2681" s="1" t="s">
        <v>1436</v>
      </c>
      <c r="BF2681" s="1" t="s">
        <v>1437</v>
      </c>
      <c r="BG2681" s="1">
        <v>2</v>
      </c>
      <c r="BI2681" s="2">
        <v>44105</v>
      </c>
      <c r="BJ2681" s="2">
        <v>44469</v>
      </c>
      <c r="BM2681" s="1">
        <v>40</v>
      </c>
      <c r="BN2681" s="1">
        <v>8</v>
      </c>
      <c r="BO2681" s="1">
        <v>0</v>
      </c>
      <c r="BP2681" s="1">
        <v>0</v>
      </c>
      <c r="BQ2681" s="1">
        <v>8</v>
      </c>
      <c r="BR2681" s="1">
        <v>8</v>
      </c>
      <c r="BS2681" s="1">
        <v>8</v>
      </c>
      <c r="BT2681" s="1">
        <v>8</v>
      </c>
      <c r="BU2681" s="1" t="str">
        <f>"8:00 AM"</f>
        <v>8:00 AM</v>
      </c>
      <c r="BV2681" s="1" t="str">
        <f>"5:00 PM"</f>
        <v>5:00 PM</v>
      </c>
      <c r="BW2681" s="1" t="s">
        <v>135</v>
      </c>
      <c r="BX2681" s="1">
        <v>0</v>
      </c>
      <c r="BY2681" s="1">
        <v>6</v>
      </c>
      <c r="BZ2681" s="1" t="s">
        <v>112</v>
      </c>
      <c r="CB2681" s="1" t="s">
        <v>1438</v>
      </c>
      <c r="CC2681" s="1" t="s">
        <v>1427</v>
      </c>
      <c r="CD2681" s="1" t="s">
        <v>1433</v>
      </c>
      <c r="CE2681" s="1" t="s">
        <v>167</v>
      </c>
      <c r="CF2681" s="1" t="s">
        <v>117</v>
      </c>
      <c r="CG2681" s="1">
        <v>96950</v>
      </c>
      <c r="CH2681" s="3">
        <v>12.14</v>
      </c>
      <c r="CI2681" s="3">
        <v>12.14</v>
      </c>
      <c r="CJ2681" s="3">
        <v>18.21</v>
      </c>
      <c r="CK2681" s="3">
        <v>18.21</v>
      </c>
      <c r="CL2681" s="1" t="s">
        <v>137</v>
      </c>
      <c r="CM2681" s="1" t="s">
        <v>331</v>
      </c>
      <c r="CN2681" s="1" t="s">
        <v>139</v>
      </c>
      <c r="CP2681" s="1" t="s">
        <v>112</v>
      </c>
      <c r="CQ2681" s="1" t="s">
        <v>111</v>
      </c>
      <c r="CR2681" s="1" t="s">
        <v>112</v>
      </c>
      <c r="CS2681" s="1" t="s">
        <v>111</v>
      </c>
      <c r="CT2681" s="1" t="s">
        <v>138</v>
      </c>
      <c r="CU2681" s="1" t="s">
        <v>111</v>
      </c>
      <c r="CV2681" s="1" t="s">
        <v>138</v>
      </c>
      <c r="CW2681" s="1" t="s">
        <v>1439</v>
      </c>
      <c r="CX2681" s="1">
        <v>16707831118</v>
      </c>
      <c r="CY2681" s="1" t="s">
        <v>1434</v>
      </c>
      <c r="CZ2681" s="1" t="s">
        <v>331</v>
      </c>
      <c r="DA2681" s="1" t="s">
        <v>112</v>
      </c>
      <c r="DB2681" s="1" t="s">
        <v>112</v>
      </c>
    </row>
    <row r="2682" spans="1:111" ht="15.6" customHeight="1" x14ac:dyDescent="0.25">
      <c r="A2682" s="1" t="s">
        <v>1562</v>
      </c>
      <c r="B2682" s="1" t="s">
        <v>109</v>
      </c>
      <c r="C2682" s="2">
        <v>44358.973545486115</v>
      </c>
      <c r="D2682" s="2">
        <v>44405</v>
      </c>
      <c r="E2682" s="1" t="s">
        <v>180</v>
      </c>
      <c r="G2682" s="1" t="s">
        <v>112</v>
      </c>
      <c r="H2682" s="1" t="s">
        <v>112</v>
      </c>
      <c r="I2682" s="1" t="s">
        <v>112</v>
      </c>
      <c r="J2682" s="1" t="s">
        <v>1563</v>
      </c>
      <c r="K2682" s="1" t="s">
        <v>1564</v>
      </c>
      <c r="L2682" s="1" t="s">
        <v>1565</v>
      </c>
      <c r="N2682" s="1" t="s">
        <v>167</v>
      </c>
      <c r="O2682" s="1" t="s">
        <v>117</v>
      </c>
      <c r="P2682" s="9">
        <v>96950</v>
      </c>
      <c r="Q2682" s="1" t="s">
        <v>118</v>
      </c>
      <c r="S2682" s="1">
        <v>16702875139</v>
      </c>
      <c r="U2682" s="1">
        <v>812112</v>
      </c>
      <c r="V2682" s="1" t="s">
        <v>119</v>
      </c>
      <c r="X2682" s="1" t="s">
        <v>1566</v>
      </c>
      <c r="Y2682" s="1" t="s">
        <v>1567</v>
      </c>
      <c r="AA2682" s="1" t="s">
        <v>1568</v>
      </c>
      <c r="AB2682" s="1" t="s">
        <v>1565</v>
      </c>
      <c r="AC2682" s="1" t="s">
        <v>1569</v>
      </c>
      <c r="AD2682" s="1" t="s">
        <v>167</v>
      </c>
      <c r="AE2682" s="1" t="s">
        <v>117</v>
      </c>
      <c r="AF2682" s="9">
        <v>96950</v>
      </c>
      <c r="AG2682" s="1" t="s">
        <v>118</v>
      </c>
      <c r="AI2682" s="1">
        <v>16702875139</v>
      </c>
      <c r="AK2682" s="1" t="s">
        <v>1570</v>
      </c>
      <c r="BC2682" s="1" t="str">
        <f>"39-5092.00"</f>
        <v>39-5092.00</v>
      </c>
      <c r="BD2682" s="1" t="s">
        <v>1571</v>
      </c>
      <c r="BE2682" s="1" t="s">
        <v>1572</v>
      </c>
      <c r="BF2682" s="1" t="s">
        <v>1573</v>
      </c>
      <c r="BG2682" s="1">
        <v>2</v>
      </c>
      <c r="BI2682" s="2">
        <v>44470</v>
      </c>
      <c r="BJ2682" s="2">
        <v>44834</v>
      </c>
      <c r="BM2682" s="1">
        <v>35</v>
      </c>
      <c r="BN2682" s="1">
        <v>5</v>
      </c>
      <c r="BO2682" s="1">
        <v>5</v>
      </c>
      <c r="BP2682" s="1">
        <v>5</v>
      </c>
      <c r="BQ2682" s="1">
        <v>5</v>
      </c>
      <c r="BR2682" s="1">
        <v>5</v>
      </c>
      <c r="BS2682" s="1">
        <v>5</v>
      </c>
      <c r="BT2682" s="1">
        <v>5</v>
      </c>
      <c r="BU2682" s="1" t="str">
        <f>"1:00 PM"</f>
        <v>1:00 PM</v>
      </c>
      <c r="BV2682" s="1" t="str">
        <f>"6:00 PM"</f>
        <v>6:00 PM</v>
      </c>
      <c r="BW2682" s="1" t="s">
        <v>230</v>
      </c>
      <c r="BX2682" s="1">
        <v>0</v>
      </c>
      <c r="BY2682" s="1">
        <v>6</v>
      </c>
      <c r="BZ2682" s="1" t="s">
        <v>112</v>
      </c>
      <c r="CB2682" s="1" t="s">
        <v>1574</v>
      </c>
      <c r="CC2682" s="1" t="s">
        <v>339</v>
      </c>
      <c r="CE2682" s="1" t="s">
        <v>167</v>
      </c>
      <c r="CF2682" s="1" t="s">
        <v>117</v>
      </c>
      <c r="CG2682" s="1">
        <v>96950</v>
      </c>
      <c r="CH2682" s="3">
        <v>9.09</v>
      </c>
      <c r="CI2682" s="3">
        <v>9.09</v>
      </c>
      <c r="CJ2682" s="3">
        <v>13.65</v>
      </c>
      <c r="CK2682" s="3">
        <v>13.65</v>
      </c>
      <c r="CL2682" s="1" t="s">
        <v>137</v>
      </c>
      <c r="CM2682" s="1" t="s">
        <v>331</v>
      </c>
      <c r="CN2682" s="1" t="s">
        <v>139</v>
      </c>
      <c r="CP2682" s="1" t="s">
        <v>112</v>
      </c>
      <c r="CQ2682" s="1" t="s">
        <v>111</v>
      </c>
      <c r="CR2682" s="1" t="s">
        <v>112</v>
      </c>
      <c r="CS2682" s="1" t="s">
        <v>111</v>
      </c>
      <c r="CT2682" s="1" t="s">
        <v>138</v>
      </c>
      <c r="CU2682" s="1" t="s">
        <v>111</v>
      </c>
      <c r="CV2682" s="1" t="s">
        <v>138</v>
      </c>
      <c r="CW2682" s="1" t="s">
        <v>1575</v>
      </c>
      <c r="CX2682" s="1">
        <v>16702875139</v>
      </c>
      <c r="CY2682" s="1" t="s">
        <v>1570</v>
      </c>
      <c r="CZ2682" s="1" t="s">
        <v>230</v>
      </c>
      <c r="DA2682" s="1" t="s">
        <v>111</v>
      </c>
      <c r="DB2682" s="1" t="s">
        <v>112</v>
      </c>
      <c r="DC2682" s="1" t="s">
        <v>1566</v>
      </c>
      <c r="DD2682" s="1" t="s">
        <v>1567</v>
      </c>
      <c r="DF2682" s="1" t="s">
        <v>1563</v>
      </c>
      <c r="DG2682" s="1" t="s">
        <v>1570</v>
      </c>
    </row>
    <row r="2683" spans="1:111" ht="15.6" customHeight="1" x14ac:dyDescent="0.25">
      <c r="A2683" s="1" t="s">
        <v>1576</v>
      </c>
      <c r="B2683" s="1" t="s">
        <v>109</v>
      </c>
      <c r="C2683" s="2">
        <v>44361.28292662037</v>
      </c>
      <c r="D2683" s="2">
        <v>44418</v>
      </c>
      <c r="E2683" s="1" t="s">
        <v>110</v>
      </c>
      <c r="F2683" s="2">
        <v>44447.833333333336</v>
      </c>
      <c r="G2683" s="1" t="s">
        <v>112</v>
      </c>
      <c r="H2683" s="1" t="s">
        <v>112</v>
      </c>
      <c r="I2683" s="1" t="s">
        <v>112</v>
      </c>
      <c r="J2683" s="1" t="s">
        <v>1577</v>
      </c>
      <c r="K2683" s="1" t="s">
        <v>1578</v>
      </c>
      <c r="L2683" s="1" t="s">
        <v>1579</v>
      </c>
      <c r="M2683" s="1" t="s">
        <v>1580</v>
      </c>
      <c r="N2683" s="1" t="s">
        <v>116</v>
      </c>
      <c r="O2683" s="1" t="s">
        <v>117</v>
      </c>
      <c r="P2683" s="9">
        <v>96950</v>
      </c>
      <c r="Q2683" s="1" t="s">
        <v>118</v>
      </c>
      <c r="R2683" s="1" t="s">
        <v>138</v>
      </c>
      <c r="S2683" s="1">
        <v>16702349889</v>
      </c>
      <c r="U2683" s="1">
        <v>236116</v>
      </c>
      <c r="V2683" s="1" t="s">
        <v>119</v>
      </c>
      <c r="X2683" s="1" t="s">
        <v>1581</v>
      </c>
      <c r="Y2683" s="1" t="s">
        <v>1582</v>
      </c>
      <c r="Z2683" s="1" t="s">
        <v>1583</v>
      </c>
      <c r="AA2683" s="1" t="s">
        <v>1584</v>
      </c>
      <c r="AB2683" s="1" t="s">
        <v>1585</v>
      </c>
      <c r="AC2683" s="1" t="s">
        <v>1580</v>
      </c>
      <c r="AD2683" s="1" t="s">
        <v>116</v>
      </c>
      <c r="AE2683" s="1" t="s">
        <v>117</v>
      </c>
      <c r="AF2683" s="9">
        <v>96950</v>
      </c>
      <c r="AG2683" s="1" t="s">
        <v>118</v>
      </c>
      <c r="AH2683" s="1" t="s">
        <v>138</v>
      </c>
      <c r="AI2683" s="1">
        <v>16702349889</v>
      </c>
      <c r="AK2683" s="1" t="s">
        <v>1586</v>
      </c>
      <c r="BC2683" s="1" t="str">
        <f>"51-7011.00"</f>
        <v>51-7011.00</v>
      </c>
      <c r="BD2683" s="1" t="s">
        <v>1587</v>
      </c>
      <c r="BE2683" s="1" t="s">
        <v>1588</v>
      </c>
      <c r="BF2683" s="1" t="s">
        <v>1589</v>
      </c>
      <c r="BG2683" s="1">
        <v>5</v>
      </c>
      <c r="BI2683" s="2">
        <v>44449</v>
      </c>
      <c r="BJ2683" s="2">
        <v>44813</v>
      </c>
      <c r="BM2683" s="1">
        <v>40</v>
      </c>
      <c r="BN2683" s="1">
        <v>0</v>
      </c>
      <c r="BO2683" s="1">
        <v>8</v>
      </c>
      <c r="BP2683" s="1">
        <v>8</v>
      </c>
      <c r="BQ2683" s="1">
        <v>8</v>
      </c>
      <c r="BR2683" s="1">
        <v>8</v>
      </c>
      <c r="BS2683" s="1">
        <v>8</v>
      </c>
      <c r="BT2683" s="1">
        <v>0</v>
      </c>
      <c r="BU2683" s="1" t="str">
        <f>"7:30 AM"</f>
        <v>7:30 AM</v>
      </c>
      <c r="BV2683" s="1" t="str">
        <f>"4:30 PM"</f>
        <v>4:30 PM</v>
      </c>
      <c r="BW2683" s="1" t="s">
        <v>135</v>
      </c>
      <c r="BX2683" s="1">
        <v>0</v>
      </c>
      <c r="BY2683" s="1">
        <v>12</v>
      </c>
      <c r="BZ2683" s="1" t="s">
        <v>112</v>
      </c>
      <c r="CB2683" s="1" t="s">
        <v>1590</v>
      </c>
      <c r="CC2683" s="1" t="s">
        <v>1585</v>
      </c>
      <c r="CD2683" s="1" t="s">
        <v>1580</v>
      </c>
      <c r="CE2683" s="1" t="s">
        <v>116</v>
      </c>
      <c r="CF2683" s="1" t="s">
        <v>117</v>
      </c>
      <c r="CG2683" s="1">
        <v>96950</v>
      </c>
      <c r="CH2683" s="3">
        <v>12.48</v>
      </c>
      <c r="CI2683" s="3">
        <v>12.49</v>
      </c>
      <c r="CJ2683" s="3">
        <v>18.72</v>
      </c>
      <c r="CK2683" s="3">
        <v>18.739999999999998</v>
      </c>
      <c r="CL2683" s="1" t="s">
        <v>137</v>
      </c>
      <c r="CM2683" s="1" t="s">
        <v>1591</v>
      </c>
      <c r="CN2683" s="1" t="s">
        <v>218</v>
      </c>
      <c r="CP2683" s="1" t="s">
        <v>112</v>
      </c>
      <c r="CQ2683" s="1" t="s">
        <v>111</v>
      </c>
      <c r="CR2683" s="1" t="s">
        <v>112</v>
      </c>
      <c r="CS2683" s="1" t="s">
        <v>111</v>
      </c>
      <c r="CT2683" s="1" t="s">
        <v>138</v>
      </c>
      <c r="CU2683" s="1" t="s">
        <v>111</v>
      </c>
      <c r="CV2683" s="1" t="s">
        <v>138</v>
      </c>
      <c r="CW2683" s="1" t="s">
        <v>1592</v>
      </c>
      <c r="CX2683" s="1">
        <v>16702349889</v>
      </c>
      <c r="CY2683" s="1" t="s">
        <v>1593</v>
      </c>
      <c r="CZ2683" s="1" t="s">
        <v>331</v>
      </c>
      <c r="DA2683" s="1" t="s">
        <v>111</v>
      </c>
      <c r="DB2683" s="1" t="s">
        <v>112</v>
      </c>
      <c r="DC2683" s="1" t="s">
        <v>1581</v>
      </c>
      <c r="DD2683" s="1" t="s">
        <v>1582</v>
      </c>
      <c r="DE2683" s="1" t="s">
        <v>402</v>
      </c>
      <c r="DF2683" s="1" t="s">
        <v>1594</v>
      </c>
      <c r="DG2683" s="1" t="s">
        <v>1586</v>
      </c>
    </row>
    <row r="2684" spans="1:111" ht="15.6" customHeight="1" x14ac:dyDescent="0.25">
      <c r="A2684" s="1" t="s">
        <v>1611</v>
      </c>
      <c r="B2684" s="1" t="s">
        <v>109</v>
      </c>
      <c r="C2684" s="2">
        <v>44354.356084143517</v>
      </c>
      <c r="D2684" s="2">
        <v>44407</v>
      </c>
      <c r="E2684" s="1" t="s">
        <v>110</v>
      </c>
      <c r="F2684" s="2">
        <v>44468.833333333336</v>
      </c>
      <c r="G2684" s="1" t="s">
        <v>112</v>
      </c>
      <c r="H2684" s="1" t="s">
        <v>112</v>
      </c>
      <c r="I2684" s="1" t="s">
        <v>112</v>
      </c>
      <c r="J2684" s="1" t="s">
        <v>1612</v>
      </c>
      <c r="K2684" s="1" t="s">
        <v>1613</v>
      </c>
      <c r="L2684" s="1" t="s">
        <v>1130</v>
      </c>
      <c r="M2684" s="1" t="s">
        <v>138</v>
      </c>
      <c r="N2684" s="1" t="s">
        <v>116</v>
      </c>
      <c r="O2684" s="1" t="s">
        <v>117</v>
      </c>
      <c r="P2684" s="9">
        <v>96950</v>
      </c>
      <c r="Q2684" s="1" t="s">
        <v>118</v>
      </c>
      <c r="S2684" s="1">
        <v>16704845868</v>
      </c>
      <c r="U2684" s="1">
        <v>4451</v>
      </c>
      <c r="V2684" s="1" t="s">
        <v>119</v>
      </c>
      <c r="X2684" s="1" t="s">
        <v>1614</v>
      </c>
      <c r="Y2684" s="1" t="s">
        <v>1615</v>
      </c>
      <c r="AA2684" s="1" t="s">
        <v>973</v>
      </c>
      <c r="AB2684" s="1" t="s">
        <v>1130</v>
      </c>
      <c r="AC2684" s="1" t="s">
        <v>138</v>
      </c>
      <c r="AD2684" s="1" t="s">
        <v>116</v>
      </c>
      <c r="AE2684" s="1" t="s">
        <v>117</v>
      </c>
      <c r="AF2684" s="9">
        <v>96950</v>
      </c>
      <c r="AG2684" s="1" t="s">
        <v>118</v>
      </c>
      <c r="AI2684" s="1">
        <v>16704845868</v>
      </c>
      <c r="AK2684" s="1" t="s">
        <v>1616</v>
      </c>
      <c r="BC2684" s="1" t="str">
        <f>"49-9071.00"</f>
        <v>49-9071.00</v>
      </c>
      <c r="BD2684" s="1" t="s">
        <v>214</v>
      </c>
      <c r="BE2684" s="1" t="s">
        <v>1617</v>
      </c>
      <c r="BF2684" s="1" t="s">
        <v>1618</v>
      </c>
      <c r="BG2684" s="1">
        <v>2</v>
      </c>
      <c r="BI2684" s="2">
        <v>44470</v>
      </c>
      <c r="BJ2684" s="2">
        <v>44834</v>
      </c>
      <c r="BM2684" s="1">
        <v>40</v>
      </c>
      <c r="BN2684" s="1">
        <v>0</v>
      </c>
      <c r="BO2684" s="1">
        <v>8</v>
      </c>
      <c r="BP2684" s="1">
        <v>8</v>
      </c>
      <c r="BQ2684" s="1">
        <v>8</v>
      </c>
      <c r="BR2684" s="1">
        <v>8</v>
      </c>
      <c r="BS2684" s="1">
        <v>8</v>
      </c>
      <c r="BT2684" s="1">
        <v>0</v>
      </c>
      <c r="BU2684" s="1" t="str">
        <f>"8:00 AM"</f>
        <v>8:00 AM</v>
      </c>
      <c r="BV2684" s="1" t="str">
        <f>"5:00 PM"</f>
        <v>5:00 PM</v>
      </c>
      <c r="BW2684" s="1" t="s">
        <v>230</v>
      </c>
      <c r="BX2684" s="1">
        <v>0</v>
      </c>
      <c r="BY2684" s="1">
        <v>12</v>
      </c>
      <c r="BZ2684" s="1" t="s">
        <v>112</v>
      </c>
      <c r="CB2684" s="1" t="s">
        <v>1619</v>
      </c>
      <c r="CC2684" s="1" t="s">
        <v>1130</v>
      </c>
      <c r="CD2684" s="1" t="s">
        <v>138</v>
      </c>
      <c r="CE2684" s="1" t="s">
        <v>116</v>
      </c>
      <c r="CF2684" s="1" t="s">
        <v>117</v>
      </c>
      <c r="CG2684" s="1">
        <v>96950</v>
      </c>
      <c r="CH2684" s="3">
        <v>8.7100000000000009</v>
      </c>
      <c r="CI2684" s="3">
        <v>8.7100000000000009</v>
      </c>
      <c r="CJ2684" s="3">
        <v>13.07</v>
      </c>
      <c r="CK2684" s="3">
        <v>13.07</v>
      </c>
      <c r="CL2684" s="1" t="s">
        <v>137</v>
      </c>
      <c r="CM2684" s="1" t="s">
        <v>138</v>
      </c>
      <c r="CN2684" s="1" t="s">
        <v>139</v>
      </c>
      <c r="CP2684" s="1" t="s">
        <v>112</v>
      </c>
      <c r="CQ2684" s="1" t="s">
        <v>111</v>
      </c>
      <c r="CR2684" s="1" t="s">
        <v>112</v>
      </c>
      <c r="CS2684" s="1" t="s">
        <v>111</v>
      </c>
      <c r="CT2684" s="1" t="s">
        <v>138</v>
      </c>
      <c r="CU2684" s="1" t="s">
        <v>111</v>
      </c>
      <c r="CV2684" s="1" t="s">
        <v>138</v>
      </c>
      <c r="CW2684" s="1" t="s">
        <v>1620</v>
      </c>
      <c r="CX2684" s="1">
        <v>16704845868</v>
      </c>
      <c r="CY2684" s="1" t="s">
        <v>1616</v>
      </c>
      <c r="CZ2684" s="1" t="s">
        <v>138</v>
      </c>
      <c r="DA2684" s="1" t="s">
        <v>111</v>
      </c>
      <c r="DB2684" s="1" t="s">
        <v>112</v>
      </c>
    </row>
    <row r="2685" spans="1:111" ht="15.6" customHeight="1" x14ac:dyDescent="0.25">
      <c r="A2685" s="1" t="s">
        <v>1621</v>
      </c>
      <c r="B2685" s="1" t="s">
        <v>109</v>
      </c>
      <c r="C2685" s="2">
        <v>44371.170603472223</v>
      </c>
      <c r="D2685" s="2">
        <v>44427</v>
      </c>
      <c r="E2685" s="1" t="s">
        <v>180</v>
      </c>
      <c r="G2685" s="1" t="s">
        <v>112</v>
      </c>
      <c r="H2685" s="1" t="s">
        <v>112</v>
      </c>
      <c r="I2685" s="1" t="s">
        <v>112</v>
      </c>
      <c r="J2685" s="1" t="s">
        <v>1622</v>
      </c>
      <c r="K2685" s="1" t="s">
        <v>1623</v>
      </c>
      <c r="L2685" s="1" t="s">
        <v>1624</v>
      </c>
      <c r="N2685" s="1" t="s">
        <v>116</v>
      </c>
      <c r="O2685" s="1" t="s">
        <v>117</v>
      </c>
      <c r="P2685" s="9">
        <v>96950</v>
      </c>
      <c r="Q2685" s="1" t="s">
        <v>118</v>
      </c>
      <c r="S2685" s="1">
        <v>16702339032</v>
      </c>
      <c r="U2685" s="1">
        <v>53111</v>
      </c>
      <c r="V2685" s="1" t="s">
        <v>119</v>
      </c>
      <c r="X2685" s="1" t="s">
        <v>1625</v>
      </c>
      <c r="Y2685" s="1" t="s">
        <v>1626</v>
      </c>
      <c r="Z2685" s="1" t="s">
        <v>434</v>
      </c>
      <c r="AA2685" s="1" t="s">
        <v>1332</v>
      </c>
      <c r="AB2685" s="1" t="s">
        <v>1627</v>
      </c>
      <c r="AD2685" s="1" t="s">
        <v>116</v>
      </c>
      <c r="AE2685" s="1" t="s">
        <v>117</v>
      </c>
      <c r="AF2685" s="9">
        <v>96950</v>
      </c>
      <c r="AG2685" s="1" t="s">
        <v>118</v>
      </c>
      <c r="AI2685" s="1">
        <v>16702339032</v>
      </c>
      <c r="AK2685" s="1" t="s">
        <v>1628</v>
      </c>
      <c r="BC2685" s="1" t="str">
        <f>"37-2011.00"</f>
        <v>37-2011.00</v>
      </c>
      <c r="BD2685" s="1" t="s">
        <v>676</v>
      </c>
      <c r="BE2685" s="1" t="s">
        <v>1629</v>
      </c>
      <c r="BF2685" s="1" t="s">
        <v>1630</v>
      </c>
      <c r="BG2685" s="1">
        <v>1</v>
      </c>
      <c r="BI2685" s="2">
        <v>44470</v>
      </c>
      <c r="BJ2685" s="2">
        <v>44834</v>
      </c>
      <c r="BM2685" s="1">
        <v>40</v>
      </c>
      <c r="BN2685" s="1">
        <v>0</v>
      </c>
      <c r="BO2685" s="1">
        <v>0</v>
      </c>
      <c r="BP2685" s="1">
        <v>8</v>
      </c>
      <c r="BQ2685" s="1">
        <v>8</v>
      </c>
      <c r="BR2685" s="1">
        <v>8</v>
      </c>
      <c r="BS2685" s="1">
        <v>8</v>
      </c>
      <c r="BT2685" s="1">
        <v>8</v>
      </c>
      <c r="BU2685" s="1" t="str">
        <f>"8:00 AM"</f>
        <v>8:00 AM</v>
      </c>
      <c r="BV2685" s="1" t="str">
        <f>"5:00 PM"</f>
        <v>5:00 PM</v>
      </c>
      <c r="BW2685" s="1" t="s">
        <v>230</v>
      </c>
      <c r="BX2685" s="1">
        <v>0</v>
      </c>
      <c r="BY2685" s="1">
        <v>6</v>
      </c>
      <c r="BZ2685" s="1" t="s">
        <v>112</v>
      </c>
      <c r="CB2685" s="4" t="s">
        <v>1631</v>
      </c>
      <c r="CC2685" s="1" t="s">
        <v>1632</v>
      </c>
      <c r="CE2685" s="1" t="s">
        <v>116</v>
      </c>
      <c r="CF2685" s="1" t="s">
        <v>117</v>
      </c>
      <c r="CG2685" s="1">
        <v>96950</v>
      </c>
      <c r="CH2685" s="3">
        <v>8.0500000000000007</v>
      </c>
      <c r="CI2685" s="3">
        <v>8.0500000000000007</v>
      </c>
      <c r="CJ2685" s="3">
        <v>0</v>
      </c>
      <c r="CK2685" s="3">
        <v>0</v>
      </c>
      <c r="CL2685" s="1" t="s">
        <v>137</v>
      </c>
      <c r="CM2685" s="1" t="s">
        <v>230</v>
      </c>
      <c r="CN2685" s="1" t="s">
        <v>139</v>
      </c>
      <c r="CP2685" s="1" t="s">
        <v>112</v>
      </c>
      <c r="CQ2685" s="1" t="s">
        <v>111</v>
      </c>
      <c r="CR2685" s="1" t="s">
        <v>112</v>
      </c>
      <c r="CS2685" s="1" t="s">
        <v>112</v>
      </c>
      <c r="CT2685" s="1" t="s">
        <v>138</v>
      </c>
      <c r="CU2685" s="1" t="s">
        <v>111</v>
      </c>
      <c r="CV2685" s="1" t="s">
        <v>138</v>
      </c>
      <c r="CW2685" s="1" t="s">
        <v>1633</v>
      </c>
      <c r="CX2685" s="1">
        <v>16702339032</v>
      </c>
      <c r="CY2685" s="1" t="s">
        <v>1628</v>
      </c>
      <c r="CZ2685" s="1" t="s">
        <v>138</v>
      </c>
      <c r="DA2685" s="1" t="s">
        <v>111</v>
      </c>
      <c r="DB2685" s="1" t="s">
        <v>112</v>
      </c>
      <c r="DC2685" s="1" t="s">
        <v>1625</v>
      </c>
      <c r="DD2685" s="1" t="s">
        <v>1626</v>
      </c>
      <c r="DE2685" s="1" t="s">
        <v>1236</v>
      </c>
      <c r="DF2685" s="1" t="s">
        <v>1623</v>
      </c>
      <c r="DG2685" s="1" t="s">
        <v>1628</v>
      </c>
    </row>
    <row r="2686" spans="1:111" ht="15.6" customHeight="1" x14ac:dyDescent="0.25">
      <c r="A2686" s="1" t="s">
        <v>1663</v>
      </c>
      <c r="B2686" s="1" t="s">
        <v>109</v>
      </c>
      <c r="C2686" s="2">
        <v>44369.870557754628</v>
      </c>
      <c r="D2686" s="2">
        <v>44419</v>
      </c>
      <c r="E2686" s="1" t="s">
        <v>180</v>
      </c>
      <c r="G2686" s="1" t="s">
        <v>112</v>
      </c>
      <c r="H2686" s="1" t="s">
        <v>112</v>
      </c>
      <c r="I2686" s="1" t="s">
        <v>112</v>
      </c>
      <c r="J2686" s="1" t="s">
        <v>1664</v>
      </c>
      <c r="L2686" s="1" t="s">
        <v>1169</v>
      </c>
      <c r="M2686" s="1" t="s">
        <v>1170</v>
      </c>
      <c r="N2686" s="1" t="s">
        <v>116</v>
      </c>
      <c r="O2686" s="1" t="s">
        <v>117</v>
      </c>
      <c r="P2686" s="9">
        <v>96950</v>
      </c>
      <c r="Q2686" s="1" t="s">
        <v>118</v>
      </c>
      <c r="R2686" s="1" t="s">
        <v>116</v>
      </c>
      <c r="S2686" s="1">
        <v>16705887746</v>
      </c>
      <c r="T2686" s="1">
        <v>0</v>
      </c>
      <c r="U2686" s="1">
        <v>561720</v>
      </c>
      <c r="V2686" s="1" t="s">
        <v>119</v>
      </c>
      <c r="X2686" s="1" t="s">
        <v>1171</v>
      </c>
      <c r="Y2686" s="1" t="s">
        <v>1172</v>
      </c>
      <c r="AA2686" s="1" t="s">
        <v>1173</v>
      </c>
      <c r="AB2686" s="1" t="s">
        <v>1169</v>
      </c>
      <c r="AC2686" s="1" t="s">
        <v>1170</v>
      </c>
      <c r="AD2686" s="1" t="s">
        <v>116</v>
      </c>
      <c r="AE2686" s="1" t="s">
        <v>117</v>
      </c>
      <c r="AF2686" s="9">
        <v>96950</v>
      </c>
      <c r="AG2686" s="1" t="s">
        <v>118</v>
      </c>
      <c r="AH2686" s="1" t="s">
        <v>116</v>
      </c>
      <c r="AI2686" s="1">
        <v>16717773710</v>
      </c>
      <c r="AJ2686" s="1">
        <v>0</v>
      </c>
      <c r="AK2686" s="1" t="s">
        <v>1174</v>
      </c>
      <c r="BC2686" s="1" t="str">
        <f>"37-2011.00"</f>
        <v>37-2011.00</v>
      </c>
      <c r="BD2686" s="1" t="s">
        <v>676</v>
      </c>
      <c r="BE2686" s="1" t="s">
        <v>1665</v>
      </c>
      <c r="BF2686" s="1" t="s">
        <v>1666</v>
      </c>
      <c r="BG2686" s="1">
        <v>2</v>
      </c>
      <c r="BI2686" s="2">
        <v>44470</v>
      </c>
      <c r="BJ2686" s="2">
        <v>45565</v>
      </c>
      <c r="BM2686" s="1">
        <v>40</v>
      </c>
      <c r="BN2686" s="1">
        <v>0</v>
      </c>
      <c r="BO2686" s="1">
        <v>8</v>
      </c>
      <c r="BP2686" s="1">
        <v>8</v>
      </c>
      <c r="BQ2686" s="1">
        <v>8</v>
      </c>
      <c r="BR2686" s="1">
        <v>8</v>
      </c>
      <c r="BS2686" s="1">
        <v>8</v>
      </c>
      <c r="BT2686" s="1">
        <v>0</v>
      </c>
      <c r="BU2686" s="1" t="str">
        <f>"8:00 AM"</f>
        <v>8:00 AM</v>
      </c>
      <c r="BV2686" s="1" t="str">
        <f>"5:00 PM"</f>
        <v>5:00 PM</v>
      </c>
      <c r="BW2686" s="1" t="s">
        <v>135</v>
      </c>
      <c r="BX2686" s="1">
        <v>0</v>
      </c>
      <c r="BY2686" s="1">
        <v>3</v>
      </c>
      <c r="BZ2686" s="1" t="s">
        <v>112</v>
      </c>
      <c r="CB2686" s="1" t="s">
        <v>1667</v>
      </c>
      <c r="CC2686" s="1" t="s">
        <v>1169</v>
      </c>
      <c r="CD2686" s="1" t="s">
        <v>1170</v>
      </c>
      <c r="CE2686" s="1" t="s">
        <v>116</v>
      </c>
      <c r="CF2686" s="1" t="s">
        <v>117</v>
      </c>
      <c r="CG2686" s="1">
        <v>96950</v>
      </c>
      <c r="CH2686" s="3">
        <v>8.0500000000000007</v>
      </c>
      <c r="CJ2686" s="3">
        <v>12.08</v>
      </c>
      <c r="CL2686" s="1" t="s">
        <v>137</v>
      </c>
      <c r="CN2686" s="1" t="s">
        <v>139</v>
      </c>
      <c r="CP2686" s="1" t="s">
        <v>112</v>
      </c>
      <c r="CQ2686" s="1" t="s">
        <v>111</v>
      </c>
      <c r="CR2686" s="1" t="s">
        <v>111</v>
      </c>
      <c r="CS2686" s="1" t="s">
        <v>111</v>
      </c>
      <c r="CT2686" s="1" t="s">
        <v>138</v>
      </c>
      <c r="CU2686" s="1" t="s">
        <v>111</v>
      </c>
      <c r="CV2686" s="1" t="s">
        <v>138</v>
      </c>
      <c r="CW2686" s="1" t="s">
        <v>1668</v>
      </c>
      <c r="CX2686" s="1">
        <v>16705887746</v>
      </c>
      <c r="CY2686" s="1" t="s">
        <v>1174</v>
      </c>
      <c r="CZ2686" s="1" t="s">
        <v>380</v>
      </c>
      <c r="DA2686" s="1" t="s">
        <v>111</v>
      </c>
      <c r="DB2686" s="1" t="s">
        <v>112</v>
      </c>
    </row>
    <row r="2687" spans="1:111" ht="15.6" customHeight="1" x14ac:dyDescent="0.25">
      <c r="A2687" s="1" t="s">
        <v>1679</v>
      </c>
      <c r="B2687" s="1" t="s">
        <v>109</v>
      </c>
      <c r="C2687" s="2">
        <v>44357.885069444441</v>
      </c>
      <c r="D2687" s="2">
        <v>44400</v>
      </c>
      <c r="E2687" s="1" t="s">
        <v>180</v>
      </c>
      <c r="G2687" s="1" t="s">
        <v>112</v>
      </c>
      <c r="H2687" s="1" t="s">
        <v>112</v>
      </c>
      <c r="I2687" s="1" t="s">
        <v>112</v>
      </c>
      <c r="J2687" s="1" t="s">
        <v>1680</v>
      </c>
      <c r="L2687" s="1" t="s">
        <v>1681</v>
      </c>
      <c r="M2687" s="1" t="s">
        <v>1682</v>
      </c>
      <c r="N2687" s="1" t="s">
        <v>167</v>
      </c>
      <c r="O2687" s="1" t="s">
        <v>117</v>
      </c>
      <c r="P2687" s="9">
        <v>96950</v>
      </c>
      <c r="Q2687" s="1" t="s">
        <v>118</v>
      </c>
      <c r="S2687" s="1">
        <v>16702352378</v>
      </c>
      <c r="U2687" s="1">
        <v>621210</v>
      </c>
      <c r="V2687" s="1" t="s">
        <v>119</v>
      </c>
      <c r="X2687" s="1" t="s">
        <v>1683</v>
      </c>
      <c r="Y2687" s="1" t="s">
        <v>1684</v>
      </c>
      <c r="AA2687" s="1" t="s">
        <v>171</v>
      </c>
      <c r="AB2687" s="1" t="s">
        <v>1681</v>
      </c>
      <c r="AC2687" s="1" t="s">
        <v>1682</v>
      </c>
      <c r="AD2687" s="1" t="s">
        <v>167</v>
      </c>
      <c r="AE2687" s="1" t="s">
        <v>117</v>
      </c>
      <c r="AF2687" s="9">
        <v>96950</v>
      </c>
      <c r="AG2687" s="1" t="s">
        <v>118</v>
      </c>
      <c r="AI2687" s="1">
        <v>16702352378</v>
      </c>
      <c r="AK2687" s="1" t="s">
        <v>1685</v>
      </c>
      <c r="BC2687" s="1" t="str">
        <f>"31-9091.00"</f>
        <v>31-9091.00</v>
      </c>
      <c r="BD2687" s="1" t="s">
        <v>1686</v>
      </c>
      <c r="BE2687" s="1" t="s">
        <v>1687</v>
      </c>
      <c r="BF2687" s="1" t="s">
        <v>1688</v>
      </c>
      <c r="BG2687" s="1">
        <v>2</v>
      </c>
      <c r="BI2687" s="2">
        <v>44470</v>
      </c>
      <c r="BJ2687" s="2">
        <v>44834</v>
      </c>
      <c r="BM2687" s="1">
        <v>35</v>
      </c>
      <c r="BN2687" s="1">
        <v>0</v>
      </c>
      <c r="BO2687" s="1">
        <v>7</v>
      </c>
      <c r="BP2687" s="1">
        <v>7</v>
      </c>
      <c r="BQ2687" s="1">
        <v>7</v>
      </c>
      <c r="BR2687" s="1">
        <v>7</v>
      </c>
      <c r="BS2687" s="1">
        <v>7</v>
      </c>
      <c r="BT2687" s="1">
        <v>0</v>
      </c>
      <c r="BU2687" s="1" t="str">
        <f>"9:00 AM"</f>
        <v>9:00 AM</v>
      </c>
      <c r="BV2687" s="1" t="str">
        <f>"5:00 PM"</f>
        <v>5:00 PM</v>
      </c>
      <c r="BW2687" s="1" t="s">
        <v>392</v>
      </c>
      <c r="BX2687" s="1">
        <v>0</v>
      </c>
      <c r="BY2687" s="1">
        <v>6</v>
      </c>
      <c r="BZ2687" s="1" t="s">
        <v>112</v>
      </c>
      <c r="CB2687" s="1" t="s">
        <v>1689</v>
      </c>
      <c r="CC2687" s="1" t="s">
        <v>1681</v>
      </c>
      <c r="CD2687" s="1" t="s">
        <v>1682</v>
      </c>
      <c r="CE2687" s="1" t="s">
        <v>167</v>
      </c>
      <c r="CF2687" s="1" t="s">
        <v>117</v>
      </c>
      <c r="CG2687" s="1">
        <v>96950</v>
      </c>
      <c r="CH2687" s="3">
        <v>11.66</v>
      </c>
      <c r="CI2687" s="3">
        <v>11.66</v>
      </c>
      <c r="CJ2687" s="3">
        <v>17.489999999999998</v>
      </c>
      <c r="CK2687" s="3">
        <v>17.489999999999998</v>
      </c>
      <c r="CL2687" s="1" t="s">
        <v>137</v>
      </c>
      <c r="CN2687" s="1" t="s">
        <v>139</v>
      </c>
      <c r="CP2687" s="1" t="s">
        <v>112</v>
      </c>
      <c r="CQ2687" s="1" t="s">
        <v>111</v>
      </c>
      <c r="CR2687" s="1" t="s">
        <v>111</v>
      </c>
      <c r="CS2687" s="1" t="s">
        <v>111</v>
      </c>
      <c r="CT2687" s="1" t="s">
        <v>111</v>
      </c>
      <c r="CU2687" s="1" t="s">
        <v>111</v>
      </c>
      <c r="CV2687" s="1" t="s">
        <v>111</v>
      </c>
      <c r="CW2687" s="1" t="s">
        <v>1004</v>
      </c>
      <c r="CX2687" s="1">
        <v>16702352378</v>
      </c>
      <c r="CY2687" s="1" t="s">
        <v>1685</v>
      </c>
      <c r="CZ2687" s="1" t="s">
        <v>138</v>
      </c>
      <c r="DA2687" s="1" t="s">
        <v>111</v>
      </c>
      <c r="DB2687" s="1" t="s">
        <v>112</v>
      </c>
    </row>
    <row r="2688" spans="1:111" ht="15.6" customHeight="1" x14ac:dyDescent="0.25">
      <c r="A2688" s="1" t="s">
        <v>1718</v>
      </c>
      <c r="B2688" s="1" t="s">
        <v>109</v>
      </c>
      <c r="C2688" s="2">
        <v>44378.381024537041</v>
      </c>
      <c r="D2688" s="2">
        <v>44433</v>
      </c>
      <c r="E2688" s="1" t="s">
        <v>180</v>
      </c>
      <c r="G2688" s="1" t="s">
        <v>112</v>
      </c>
      <c r="H2688" s="1" t="s">
        <v>112</v>
      </c>
      <c r="I2688" s="1" t="s">
        <v>112</v>
      </c>
      <c r="J2688" s="1" t="s">
        <v>1353</v>
      </c>
      <c r="K2688" s="1" t="s">
        <v>1354</v>
      </c>
      <c r="L2688" s="1" t="s">
        <v>1356</v>
      </c>
      <c r="N2688" s="1" t="s">
        <v>116</v>
      </c>
      <c r="O2688" s="1" t="s">
        <v>117</v>
      </c>
      <c r="P2688" s="9">
        <v>96950</v>
      </c>
      <c r="Q2688" s="1" t="s">
        <v>118</v>
      </c>
      <c r="S2688" s="1">
        <v>16702872161</v>
      </c>
      <c r="U2688" s="1">
        <v>561612</v>
      </c>
      <c r="V2688" s="1" t="s">
        <v>119</v>
      </c>
      <c r="X2688" s="1" t="s">
        <v>1357</v>
      </c>
      <c r="Y2688" s="1" t="s">
        <v>1358</v>
      </c>
      <c r="AA2688" s="1" t="s">
        <v>973</v>
      </c>
      <c r="AB2688" s="1" t="s">
        <v>1355</v>
      </c>
      <c r="AD2688" s="1" t="s">
        <v>116</v>
      </c>
      <c r="AE2688" s="1" t="s">
        <v>117</v>
      </c>
      <c r="AF2688" s="9">
        <v>96950</v>
      </c>
      <c r="AG2688" s="1" t="s">
        <v>118</v>
      </c>
      <c r="AI2688" s="1">
        <v>16702872161</v>
      </c>
      <c r="AK2688" s="1" t="s">
        <v>1359</v>
      </c>
      <c r="BC2688" s="1" t="str">
        <f>"33-9032.00"</f>
        <v>33-9032.00</v>
      </c>
      <c r="BD2688" s="1" t="s">
        <v>1360</v>
      </c>
      <c r="BE2688" s="1" t="s">
        <v>1719</v>
      </c>
      <c r="BF2688" s="1" t="s">
        <v>1362</v>
      </c>
      <c r="BG2688" s="1">
        <v>2</v>
      </c>
      <c r="BI2688" s="2">
        <v>44470</v>
      </c>
      <c r="BJ2688" s="2">
        <v>44834</v>
      </c>
      <c r="BM2688" s="1">
        <v>35</v>
      </c>
      <c r="BN2688" s="1">
        <v>0</v>
      </c>
      <c r="BO2688" s="1">
        <v>7</v>
      </c>
      <c r="BP2688" s="1">
        <v>7</v>
      </c>
      <c r="BQ2688" s="1">
        <v>7</v>
      </c>
      <c r="BR2688" s="1">
        <v>7</v>
      </c>
      <c r="BS2688" s="1">
        <v>7</v>
      </c>
      <c r="BT2688" s="1">
        <v>0</v>
      </c>
      <c r="BU2688" s="1" t="str">
        <f>"8:00 AM"</f>
        <v>8:00 AM</v>
      </c>
      <c r="BV2688" s="1" t="str">
        <f>"4:00 PM"</f>
        <v>4:00 PM</v>
      </c>
      <c r="BW2688" s="1" t="s">
        <v>135</v>
      </c>
      <c r="BX2688" s="1">
        <v>0</v>
      </c>
      <c r="BY2688" s="1">
        <v>12</v>
      </c>
      <c r="BZ2688" s="1" t="s">
        <v>112</v>
      </c>
      <c r="CB2688" s="1" t="s">
        <v>1363</v>
      </c>
      <c r="CC2688" s="1" t="s">
        <v>1355</v>
      </c>
      <c r="CD2688" s="1" t="s">
        <v>1356</v>
      </c>
      <c r="CE2688" s="1" t="s">
        <v>116</v>
      </c>
      <c r="CF2688" s="1" t="s">
        <v>117</v>
      </c>
      <c r="CG2688" s="1">
        <v>96950</v>
      </c>
      <c r="CH2688" s="3">
        <v>7.7</v>
      </c>
      <c r="CI2688" s="3">
        <v>7.7</v>
      </c>
      <c r="CJ2688" s="3">
        <v>11.55</v>
      </c>
      <c r="CK2688" s="3">
        <v>11.55</v>
      </c>
      <c r="CL2688" s="1" t="s">
        <v>137</v>
      </c>
      <c r="CM2688" s="1" t="s">
        <v>168</v>
      </c>
      <c r="CN2688" s="1" t="s">
        <v>139</v>
      </c>
      <c r="CP2688" s="1" t="s">
        <v>112</v>
      </c>
      <c r="CQ2688" s="1" t="s">
        <v>111</v>
      </c>
      <c r="CR2688" s="1" t="s">
        <v>112</v>
      </c>
      <c r="CS2688" s="1" t="s">
        <v>111</v>
      </c>
      <c r="CT2688" s="1" t="s">
        <v>138</v>
      </c>
      <c r="CU2688" s="1" t="s">
        <v>111</v>
      </c>
      <c r="CV2688" s="1" t="s">
        <v>138</v>
      </c>
      <c r="CW2688" s="1" t="s">
        <v>1720</v>
      </c>
      <c r="CX2688" s="1">
        <v>16702872161</v>
      </c>
      <c r="CY2688" s="1" t="s">
        <v>1359</v>
      </c>
      <c r="CZ2688" s="1" t="s">
        <v>168</v>
      </c>
      <c r="DA2688" s="1" t="s">
        <v>111</v>
      </c>
      <c r="DB2688" s="1" t="s">
        <v>112</v>
      </c>
      <c r="DC2688" s="1" t="s">
        <v>1357</v>
      </c>
      <c r="DD2688" s="1" t="s">
        <v>1365</v>
      </c>
      <c r="DF2688" s="1" t="s">
        <v>1366</v>
      </c>
      <c r="DG2688" s="1" t="s">
        <v>1359</v>
      </c>
    </row>
    <row r="2689" spans="1:111" ht="15.6" customHeight="1" x14ac:dyDescent="0.25">
      <c r="A2689" s="1" t="s">
        <v>1780</v>
      </c>
      <c r="B2689" s="1" t="s">
        <v>109</v>
      </c>
      <c r="C2689" s="2">
        <v>44399.879286226853</v>
      </c>
      <c r="D2689" s="2">
        <v>44447</v>
      </c>
      <c r="E2689" s="1" t="s">
        <v>110</v>
      </c>
      <c r="F2689" s="2">
        <v>44468.833333333336</v>
      </c>
      <c r="G2689" s="1" t="s">
        <v>111</v>
      </c>
      <c r="H2689" s="1" t="s">
        <v>111</v>
      </c>
      <c r="I2689" s="1" t="s">
        <v>112</v>
      </c>
      <c r="J2689" s="1" t="s">
        <v>1781</v>
      </c>
      <c r="K2689" s="1" t="s">
        <v>1782</v>
      </c>
      <c r="L2689" s="1" t="s">
        <v>1783</v>
      </c>
      <c r="M2689" s="1" t="s">
        <v>1784</v>
      </c>
      <c r="N2689" s="1" t="s">
        <v>116</v>
      </c>
      <c r="O2689" s="1" t="s">
        <v>117</v>
      </c>
      <c r="P2689" s="9">
        <v>96950</v>
      </c>
      <c r="Q2689" s="1" t="s">
        <v>118</v>
      </c>
      <c r="R2689" s="1" t="s">
        <v>362</v>
      </c>
      <c r="S2689" s="1">
        <v>16703236652</v>
      </c>
      <c r="U2689" s="1">
        <v>23622</v>
      </c>
      <c r="V2689" s="1" t="s">
        <v>119</v>
      </c>
      <c r="X2689" s="1" t="s">
        <v>1785</v>
      </c>
      <c r="Y2689" s="1" t="s">
        <v>1786</v>
      </c>
      <c r="Z2689" s="1" t="s">
        <v>1787</v>
      </c>
      <c r="AA2689" s="1" t="s">
        <v>1788</v>
      </c>
      <c r="AB2689" s="1" t="s">
        <v>1789</v>
      </c>
      <c r="AC2689" s="1" t="s">
        <v>1790</v>
      </c>
      <c r="AD2689" s="1" t="s">
        <v>116</v>
      </c>
      <c r="AE2689" s="1" t="s">
        <v>117</v>
      </c>
      <c r="AF2689" s="9">
        <v>96950</v>
      </c>
      <c r="AG2689" s="1" t="s">
        <v>118</v>
      </c>
      <c r="AH2689" s="1" t="s">
        <v>116</v>
      </c>
      <c r="AI2689" s="1">
        <v>16703236652</v>
      </c>
      <c r="AK2689" s="1" t="s">
        <v>1791</v>
      </c>
      <c r="BC2689" s="1" t="str">
        <f>"47-2111.00"</f>
        <v>47-2111.00</v>
      </c>
      <c r="BD2689" s="1" t="s">
        <v>1792</v>
      </c>
      <c r="BE2689" s="1" t="s">
        <v>1793</v>
      </c>
      <c r="BF2689" s="1" t="s">
        <v>1794</v>
      </c>
      <c r="BG2689" s="1">
        <v>1</v>
      </c>
      <c r="BI2689" s="2">
        <v>44470</v>
      </c>
      <c r="BJ2689" s="2">
        <v>44834</v>
      </c>
      <c r="BM2689" s="1">
        <v>40</v>
      </c>
      <c r="BN2689" s="1">
        <v>0</v>
      </c>
      <c r="BO2689" s="1">
        <v>8</v>
      </c>
      <c r="BP2689" s="1">
        <v>8</v>
      </c>
      <c r="BQ2689" s="1">
        <v>8</v>
      </c>
      <c r="BR2689" s="1">
        <v>8</v>
      </c>
      <c r="BS2689" s="1">
        <v>8</v>
      </c>
      <c r="BT2689" s="1">
        <v>0</v>
      </c>
      <c r="BU2689" s="1" t="str">
        <f>"8:00 AM"</f>
        <v>8:00 AM</v>
      </c>
      <c r="BV2689" s="1" t="str">
        <f>"5:00 PM"</f>
        <v>5:00 PM</v>
      </c>
      <c r="BW2689" s="1" t="s">
        <v>135</v>
      </c>
      <c r="BX2689" s="1">
        <v>0</v>
      </c>
      <c r="BY2689" s="1">
        <v>12</v>
      </c>
      <c r="BZ2689" s="1" t="s">
        <v>112</v>
      </c>
      <c r="CB2689" s="1" t="s">
        <v>1795</v>
      </c>
      <c r="CC2689" s="1" t="s">
        <v>1796</v>
      </c>
      <c r="CE2689" s="1" t="s">
        <v>116</v>
      </c>
      <c r="CF2689" s="1" t="s">
        <v>117</v>
      </c>
      <c r="CG2689" s="1">
        <v>96950</v>
      </c>
      <c r="CH2689" s="3">
        <v>14.26</v>
      </c>
      <c r="CI2689" s="3">
        <v>14.26</v>
      </c>
      <c r="CJ2689" s="3">
        <v>21.39</v>
      </c>
      <c r="CK2689" s="3">
        <v>21.39</v>
      </c>
      <c r="CL2689" s="1" t="s">
        <v>137</v>
      </c>
      <c r="CM2689" s="1" t="s">
        <v>138</v>
      </c>
      <c r="CN2689" s="1" t="s">
        <v>139</v>
      </c>
      <c r="CP2689" s="1" t="s">
        <v>112</v>
      </c>
      <c r="CQ2689" s="1" t="s">
        <v>111</v>
      </c>
      <c r="CR2689" s="1" t="s">
        <v>111</v>
      </c>
      <c r="CS2689" s="1" t="s">
        <v>111</v>
      </c>
      <c r="CT2689" s="1" t="s">
        <v>138</v>
      </c>
      <c r="CU2689" s="1" t="s">
        <v>111</v>
      </c>
      <c r="CV2689" s="1" t="s">
        <v>138</v>
      </c>
      <c r="CW2689" s="1" t="s">
        <v>1797</v>
      </c>
      <c r="CX2689" s="1">
        <v>16703236652</v>
      </c>
      <c r="CY2689" s="1" t="s">
        <v>1791</v>
      </c>
      <c r="CZ2689" s="1" t="s">
        <v>138</v>
      </c>
      <c r="DA2689" s="1" t="s">
        <v>111</v>
      </c>
      <c r="DB2689" s="1" t="s">
        <v>112</v>
      </c>
    </row>
    <row r="2690" spans="1:111" ht="15.6" customHeight="1" x14ac:dyDescent="0.25">
      <c r="A2690" s="1" t="s">
        <v>1990</v>
      </c>
      <c r="B2690" s="1" t="s">
        <v>109</v>
      </c>
      <c r="C2690" s="2">
        <v>44089.83155451389</v>
      </c>
      <c r="D2690" s="2">
        <v>44175</v>
      </c>
      <c r="E2690" s="1" t="s">
        <v>180</v>
      </c>
      <c r="G2690" s="1" t="s">
        <v>112</v>
      </c>
      <c r="H2690" s="1" t="s">
        <v>112</v>
      </c>
      <c r="I2690" s="1" t="s">
        <v>112</v>
      </c>
      <c r="J2690" s="1" t="s">
        <v>1991</v>
      </c>
      <c r="K2690" s="1" t="s">
        <v>1992</v>
      </c>
      <c r="L2690" s="1" t="s">
        <v>1993</v>
      </c>
      <c r="N2690" s="1" t="s">
        <v>167</v>
      </c>
      <c r="O2690" s="1" t="s">
        <v>117</v>
      </c>
      <c r="P2690" s="9">
        <v>96950</v>
      </c>
      <c r="Q2690" s="1" t="s">
        <v>118</v>
      </c>
      <c r="S2690" s="1">
        <v>16704838845</v>
      </c>
      <c r="U2690" s="1">
        <v>722513</v>
      </c>
      <c r="V2690" s="1" t="s">
        <v>119</v>
      </c>
      <c r="X2690" s="1" t="s">
        <v>1994</v>
      </c>
      <c r="Y2690" s="1" t="s">
        <v>1995</v>
      </c>
      <c r="AA2690" s="1" t="s">
        <v>343</v>
      </c>
      <c r="AB2690" s="1" t="s">
        <v>1993</v>
      </c>
      <c r="AD2690" s="1" t="s">
        <v>167</v>
      </c>
      <c r="AE2690" s="1" t="s">
        <v>117</v>
      </c>
      <c r="AF2690" s="9">
        <v>96950</v>
      </c>
      <c r="AG2690" s="1" t="s">
        <v>118</v>
      </c>
      <c r="AH2690" s="1" t="s">
        <v>117</v>
      </c>
      <c r="AI2690" s="1">
        <v>16704838845</v>
      </c>
      <c r="AK2690" s="1" t="s">
        <v>1996</v>
      </c>
      <c r="BC2690" s="1" t="str">
        <f>"35-2014.00"</f>
        <v>35-2014.00</v>
      </c>
      <c r="BD2690" s="1" t="s">
        <v>152</v>
      </c>
      <c r="BE2690" s="1" t="s">
        <v>1997</v>
      </c>
      <c r="BF2690" s="1" t="s">
        <v>229</v>
      </c>
      <c r="BG2690" s="1">
        <v>3</v>
      </c>
      <c r="BI2690" s="2">
        <v>44104</v>
      </c>
      <c r="BJ2690" s="2">
        <v>44469</v>
      </c>
      <c r="BM2690" s="1">
        <v>36</v>
      </c>
      <c r="BN2690" s="1">
        <v>0</v>
      </c>
      <c r="BO2690" s="1">
        <v>6</v>
      </c>
      <c r="BP2690" s="1">
        <v>6</v>
      </c>
      <c r="BQ2690" s="1">
        <v>6</v>
      </c>
      <c r="BR2690" s="1">
        <v>6</v>
      </c>
      <c r="BS2690" s="1">
        <v>6</v>
      </c>
      <c r="BT2690" s="1">
        <v>6</v>
      </c>
      <c r="BU2690" s="1" t="str">
        <f>"11:00 AM"</f>
        <v>11:00 AM</v>
      </c>
      <c r="BV2690" s="1" t="str">
        <f>"9:00 PM"</f>
        <v>9:00 PM</v>
      </c>
      <c r="BW2690" s="1" t="s">
        <v>230</v>
      </c>
      <c r="BX2690" s="1">
        <v>0</v>
      </c>
      <c r="BY2690" s="1">
        <v>0</v>
      </c>
      <c r="BZ2690" s="1" t="s">
        <v>112</v>
      </c>
      <c r="CA2690" s="1">
        <v>0</v>
      </c>
      <c r="CB2690" s="1" t="s">
        <v>168</v>
      </c>
      <c r="CC2690" s="1" t="s">
        <v>1998</v>
      </c>
      <c r="CE2690" s="1" t="s">
        <v>738</v>
      </c>
      <c r="CF2690" s="1" t="s">
        <v>117</v>
      </c>
      <c r="CG2690" s="1">
        <v>96950</v>
      </c>
      <c r="CH2690" s="3">
        <v>10.68</v>
      </c>
      <c r="CI2690" s="3">
        <v>10.68</v>
      </c>
      <c r="CJ2690" s="3">
        <v>16.02</v>
      </c>
      <c r="CK2690" s="3">
        <v>16.02</v>
      </c>
      <c r="CL2690" s="1" t="s">
        <v>1999</v>
      </c>
      <c r="CM2690" s="1" t="s">
        <v>168</v>
      </c>
      <c r="CN2690" s="1" t="s">
        <v>139</v>
      </c>
      <c r="CP2690" s="1" t="s">
        <v>112</v>
      </c>
      <c r="CQ2690" s="1" t="s">
        <v>111</v>
      </c>
      <c r="CR2690" s="1" t="s">
        <v>112</v>
      </c>
      <c r="CS2690" s="1" t="s">
        <v>112</v>
      </c>
      <c r="CT2690" s="1" t="s">
        <v>138</v>
      </c>
      <c r="CU2690" s="1" t="s">
        <v>111</v>
      </c>
      <c r="CV2690" s="1" t="s">
        <v>138</v>
      </c>
      <c r="CW2690" s="1" t="s">
        <v>168</v>
      </c>
      <c r="CX2690" s="1">
        <v>16704838845</v>
      </c>
      <c r="CY2690" s="1" t="s">
        <v>1996</v>
      </c>
      <c r="CZ2690" s="1" t="s">
        <v>168</v>
      </c>
      <c r="DA2690" s="1" t="s">
        <v>111</v>
      </c>
      <c r="DB2690" s="1" t="s">
        <v>112</v>
      </c>
    </row>
    <row r="2691" spans="1:111" ht="15.6" customHeight="1" x14ac:dyDescent="0.25">
      <c r="A2691" s="1" t="s">
        <v>2016</v>
      </c>
      <c r="B2691" s="1" t="s">
        <v>109</v>
      </c>
      <c r="C2691" s="2">
        <v>44055.846412268518</v>
      </c>
      <c r="D2691" s="2">
        <v>44113</v>
      </c>
      <c r="E2691" s="1" t="s">
        <v>180</v>
      </c>
      <c r="G2691" s="1" t="s">
        <v>112</v>
      </c>
      <c r="H2691" s="1" t="s">
        <v>112</v>
      </c>
      <c r="I2691" s="1" t="s">
        <v>112</v>
      </c>
      <c r="J2691" s="1" t="s">
        <v>2017</v>
      </c>
      <c r="L2691" s="1" t="s">
        <v>2018</v>
      </c>
      <c r="N2691" s="1" t="s">
        <v>116</v>
      </c>
      <c r="O2691" s="1" t="s">
        <v>117</v>
      </c>
      <c r="P2691" s="9">
        <v>96950</v>
      </c>
      <c r="Q2691" s="1" t="s">
        <v>118</v>
      </c>
      <c r="S2691" s="1">
        <v>16702358165</v>
      </c>
      <c r="U2691" s="1">
        <v>484110</v>
      </c>
      <c r="V2691" s="1" t="s">
        <v>119</v>
      </c>
      <c r="X2691" s="1" t="s">
        <v>2019</v>
      </c>
      <c r="Y2691" s="1" t="s">
        <v>1582</v>
      </c>
      <c r="Z2691" s="1" t="s">
        <v>2020</v>
      </c>
      <c r="AA2691" s="1" t="s">
        <v>373</v>
      </c>
      <c r="AB2691" s="1" t="s">
        <v>2018</v>
      </c>
      <c r="AD2691" s="1" t="s">
        <v>116</v>
      </c>
      <c r="AE2691" s="1" t="s">
        <v>117</v>
      </c>
      <c r="AF2691" s="9">
        <v>96950</v>
      </c>
      <c r="AG2691" s="1" t="s">
        <v>118</v>
      </c>
      <c r="AI2691" s="1">
        <v>16702358165</v>
      </c>
      <c r="AK2691" s="1" t="s">
        <v>2021</v>
      </c>
      <c r="BC2691" s="1" t="str">
        <f>"43-5011.00"</f>
        <v>43-5011.00</v>
      </c>
      <c r="BD2691" s="1" t="s">
        <v>2022</v>
      </c>
      <c r="BE2691" s="1" t="s">
        <v>2023</v>
      </c>
      <c r="BF2691" s="1" t="s">
        <v>2024</v>
      </c>
      <c r="BG2691" s="1">
        <v>1</v>
      </c>
      <c r="BI2691" s="2">
        <v>44105</v>
      </c>
      <c r="BJ2691" s="2">
        <v>44469</v>
      </c>
      <c r="BM2691" s="1">
        <v>40</v>
      </c>
      <c r="BN2691" s="1">
        <v>0</v>
      </c>
      <c r="BO2691" s="1">
        <v>8</v>
      </c>
      <c r="BP2691" s="1">
        <v>8</v>
      </c>
      <c r="BQ2691" s="1">
        <v>8</v>
      </c>
      <c r="BR2691" s="1">
        <v>8</v>
      </c>
      <c r="BS2691" s="1">
        <v>8</v>
      </c>
      <c r="BT2691" s="1">
        <v>0</v>
      </c>
      <c r="BU2691" s="1" t="str">
        <f>"8:30 AM"</f>
        <v>8:30 AM</v>
      </c>
      <c r="BV2691" s="1" t="str">
        <f>"5:30 PM"</f>
        <v>5:30 PM</v>
      </c>
      <c r="BW2691" s="1" t="s">
        <v>230</v>
      </c>
      <c r="BX2691" s="1">
        <v>12</v>
      </c>
      <c r="BY2691" s="1">
        <v>48</v>
      </c>
      <c r="BZ2691" s="1" t="s">
        <v>112</v>
      </c>
      <c r="CA2691" s="1">
        <v>0</v>
      </c>
      <c r="CB2691" s="4" t="s">
        <v>2025</v>
      </c>
      <c r="CC2691" s="1" t="s">
        <v>2026</v>
      </c>
      <c r="CE2691" s="1" t="s">
        <v>167</v>
      </c>
      <c r="CF2691" s="1" t="s">
        <v>117</v>
      </c>
      <c r="CG2691" s="1">
        <v>96950</v>
      </c>
      <c r="CH2691" s="3">
        <v>15.96</v>
      </c>
      <c r="CI2691" s="3">
        <v>15.96</v>
      </c>
      <c r="CJ2691" s="3">
        <v>0</v>
      </c>
      <c r="CK2691" s="3">
        <v>0</v>
      </c>
      <c r="CL2691" s="1" t="s">
        <v>137</v>
      </c>
      <c r="CM2691" s="1" t="s">
        <v>230</v>
      </c>
      <c r="CN2691" s="1" t="s">
        <v>139</v>
      </c>
      <c r="CP2691" s="1" t="s">
        <v>112</v>
      </c>
      <c r="CQ2691" s="1" t="s">
        <v>111</v>
      </c>
      <c r="CR2691" s="1" t="s">
        <v>112</v>
      </c>
      <c r="CS2691" s="1" t="s">
        <v>112</v>
      </c>
      <c r="CT2691" s="1" t="s">
        <v>138</v>
      </c>
      <c r="CU2691" s="1" t="s">
        <v>111</v>
      </c>
      <c r="CV2691" s="1" t="s">
        <v>138</v>
      </c>
      <c r="CW2691" s="1" t="s">
        <v>1633</v>
      </c>
      <c r="CX2691" s="1">
        <v>16702871097</v>
      </c>
      <c r="CY2691" s="1" t="s">
        <v>2021</v>
      </c>
      <c r="CZ2691" s="1" t="s">
        <v>138</v>
      </c>
      <c r="DA2691" s="1" t="s">
        <v>111</v>
      </c>
      <c r="DB2691" s="1" t="s">
        <v>112</v>
      </c>
      <c r="DC2691" s="1" t="s">
        <v>2027</v>
      </c>
      <c r="DD2691" s="1" t="s">
        <v>2028</v>
      </c>
      <c r="DE2691" s="1" t="s">
        <v>2029</v>
      </c>
      <c r="DF2691" s="1" t="s">
        <v>2030</v>
      </c>
      <c r="DG2691" s="1" t="s">
        <v>2021</v>
      </c>
    </row>
    <row r="2692" spans="1:111" ht="15.6" customHeight="1" x14ac:dyDescent="0.25">
      <c r="A2692" s="1" t="s">
        <v>2095</v>
      </c>
      <c r="B2692" s="1" t="s">
        <v>109</v>
      </c>
      <c r="C2692" s="2">
        <v>44088.774754166669</v>
      </c>
      <c r="D2692" s="2">
        <v>44166</v>
      </c>
      <c r="E2692" s="1" t="s">
        <v>180</v>
      </c>
      <c r="G2692" s="1" t="s">
        <v>111</v>
      </c>
      <c r="H2692" s="1" t="s">
        <v>112</v>
      </c>
      <c r="I2692" s="1" t="s">
        <v>112</v>
      </c>
      <c r="J2692" s="1" t="s">
        <v>2096</v>
      </c>
      <c r="K2692" s="1" t="s">
        <v>2097</v>
      </c>
      <c r="L2692" s="1" t="s">
        <v>2098</v>
      </c>
      <c r="N2692" s="1" t="s">
        <v>116</v>
      </c>
      <c r="O2692" s="1" t="s">
        <v>117</v>
      </c>
      <c r="P2692" s="9">
        <v>96950</v>
      </c>
      <c r="Q2692" s="1" t="s">
        <v>118</v>
      </c>
      <c r="S2692" s="1">
        <v>16707830330</v>
      </c>
      <c r="U2692" s="1">
        <v>72251</v>
      </c>
      <c r="V2692" s="1" t="s">
        <v>119</v>
      </c>
      <c r="X2692" s="1" t="s">
        <v>1010</v>
      </c>
      <c r="Y2692" s="1" t="s">
        <v>2099</v>
      </c>
      <c r="Z2692" s="1" t="s">
        <v>362</v>
      </c>
      <c r="AA2692" s="1" t="s">
        <v>171</v>
      </c>
      <c r="AB2692" s="1" t="s">
        <v>2098</v>
      </c>
      <c r="AD2692" s="1" t="s">
        <v>167</v>
      </c>
      <c r="AE2692" s="1" t="s">
        <v>117</v>
      </c>
      <c r="AF2692" s="9">
        <v>96950</v>
      </c>
      <c r="AG2692" s="1" t="s">
        <v>118</v>
      </c>
      <c r="AI2692" s="1">
        <v>16707830330</v>
      </c>
      <c r="AK2692" s="1" t="s">
        <v>2100</v>
      </c>
      <c r="BC2692" s="1" t="str">
        <f>"11-9051.00"</f>
        <v>11-9051.00</v>
      </c>
      <c r="BD2692" s="1" t="s">
        <v>2101</v>
      </c>
      <c r="BE2692" s="1" t="s">
        <v>2102</v>
      </c>
      <c r="BF2692" s="1" t="s">
        <v>357</v>
      </c>
      <c r="BG2692" s="1">
        <v>1</v>
      </c>
      <c r="BI2692" s="2">
        <v>44105</v>
      </c>
      <c r="BJ2692" s="2">
        <v>45199</v>
      </c>
      <c r="BM2692" s="1">
        <v>40</v>
      </c>
      <c r="BN2692" s="1">
        <v>0</v>
      </c>
      <c r="BO2692" s="1">
        <v>8</v>
      </c>
      <c r="BP2692" s="1">
        <v>8</v>
      </c>
      <c r="BQ2692" s="1">
        <v>8</v>
      </c>
      <c r="BR2692" s="1">
        <v>8</v>
      </c>
      <c r="BS2692" s="1">
        <v>8</v>
      </c>
      <c r="BT2692" s="1">
        <v>0</v>
      </c>
      <c r="BU2692" s="1" t="str">
        <f>"8:30 AM"</f>
        <v>8:30 AM</v>
      </c>
      <c r="BV2692" s="1" t="str">
        <f>"5:30 PM"</f>
        <v>5:30 PM</v>
      </c>
      <c r="BW2692" s="1" t="s">
        <v>230</v>
      </c>
      <c r="BX2692" s="1">
        <v>0</v>
      </c>
      <c r="BY2692" s="1">
        <v>12</v>
      </c>
      <c r="BZ2692" s="1" t="s">
        <v>111</v>
      </c>
      <c r="CA2692" s="1">
        <v>3</v>
      </c>
      <c r="CB2692" s="4" t="s">
        <v>2103</v>
      </c>
      <c r="CC2692" s="1" t="s">
        <v>2104</v>
      </c>
      <c r="CE2692" s="1" t="s">
        <v>116</v>
      </c>
      <c r="CF2692" s="1" t="s">
        <v>117</v>
      </c>
      <c r="CG2692" s="1">
        <v>96950</v>
      </c>
      <c r="CH2692" s="3">
        <v>19.47</v>
      </c>
      <c r="CI2692" s="3">
        <v>19.47</v>
      </c>
      <c r="CJ2692" s="3">
        <v>0</v>
      </c>
      <c r="CK2692" s="3">
        <v>0</v>
      </c>
      <c r="CL2692" s="1" t="s">
        <v>137</v>
      </c>
      <c r="CM2692" s="1" t="s">
        <v>230</v>
      </c>
      <c r="CN2692" s="1" t="s">
        <v>139</v>
      </c>
      <c r="CP2692" s="1" t="s">
        <v>112</v>
      </c>
      <c r="CQ2692" s="1" t="s">
        <v>111</v>
      </c>
      <c r="CR2692" s="1" t="s">
        <v>112</v>
      </c>
      <c r="CS2692" s="1" t="s">
        <v>112</v>
      </c>
      <c r="CT2692" s="1" t="s">
        <v>138</v>
      </c>
      <c r="CU2692" s="1" t="s">
        <v>111</v>
      </c>
      <c r="CV2692" s="1" t="s">
        <v>138</v>
      </c>
      <c r="CW2692" s="1" t="s">
        <v>1633</v>
      </c>
      <c r="CX2692" s="1">
        <v>16702871097</v>
      </c>
      <c r="CY2692" s="1" t="s">
        <v>2100</v>
      </c>
      <c r="CZ2692" s="1" t="s">
        <v>138</v>
      </c>
      <c r="DA2692" s="1" t="s">
        <v>111</v>
      </c>
      <c r="DB2692" s="1" t="s">
        <v>112</v>
      </c>
      <c r="DC2692" s="1" t="s">
        <v>1010</v>
      </c>
      <c r="DD2692" s="1" t="s">
        <v>2099</v>
      </c>
      <c r="DF2692" s="1" t="s">
        <v>2096</v>
      </c>
      <c r="DG2692" s="1" t="s">
        <v>2100</v>
      </c>
    </row>
    <row r="2693" spans="1:111" ht="15.6" customHeight="1" x14ac:dyDescent="0.25">
      <c r="A2693" s="1" t="s">
        <v>2116</v>
      </c>
      <c r="B2693" s="1" t="s">
        <v>109</v>
      </c>
      <c r="C2693" s="2">
        <v>44061.01859039352</v>
      </c>
      <c r="D2693" s="2">
        <v>44151</v>
      </c>
      <c r="E2693" s="1" t="s">
        <v>180</v>
      </c>
      <c r="G2693" s="1" t="s">
        <v>112</v>
      </c>
      <c r="H2693" s="1" t="s">
        <v>112</v>
      </c>
      <c r="I2693" s="1" t="s">
        <v>112</v>
      </c>
      <c r="J2693" s="1" t="s">
        <v>2117</v>
      </c>
      <c r="K2693" s="1" t="s">
        <v>2118</v>
      </c>
      <c r="L2693" s="1" t="s">
        <v>2119</v>
      </c>
      <c r="M2693" s="1" t="s">
        <v>138</v>
      </c>
      <c r="N2693" s="1" t="s">
        <v>116</v>
      </c>
      <c r="O2693" s="1" t="s">
        <v>117</v>
      </c>
      <c r="P2693" s="9">
        <v>96950</v>
      </c>
      <c r="Q2693" s="1" t="s">
        <v>118</v>
      </c>
      <c r="R2693" s="1" t="s">
        <v>242</v>
      </c>
      <c r="S2693" s="1">
        <v>16704833666</v>
      </c>
      <c r="U2693" s="1">
        <v>7225</v>
      </c>
      <c r="V2693" s="1" t="s">
        <v>119</v>
      </c>
      <c r="X2693" s="1" t="s">
        <v>691</v>
      </c>
      <c r="Y2693" s="1" t="s">
        <v>2120</v>
      </c>
      <c r="AA2693" s="1" t="s">
        <v>245</v>
      </c>
      <c r="AB2693" s="1" t="s">
        <v>2119</v>
      </c>
      <c r="AC2693" s="1" t="s">
        <v>138</v>
      </c>
      <c r="AD2693" s="1" t="s">
        <v>116</v>
      </c>
      <c r="AE2693" s="1" t="s">
        <v>117</v>
      </c>
      <c r="AF2693" s="9">
        <v>96950</v>
      </c>
      <c r="AG2693" s="1" t="s">
        <v>118</v>
      </c>
      <c r="AH2693" s="1" t="s">
        <v>242</v>
      </c>
      <c r="AI2693" s="1">
        <v>16704833666</v>
      </c>
      <c r="AK2693" s="1" t="s">
        <v>2121</v>
      </c>
      <c r="BC2693" s="1" t="str">
        <f>"35-2014.00"</f>
        <v>35-2014.00</v>
      </c>
      <c r="BD2693" s="1" t="s">
        <v>152</v>
      </c>
      <c r="BE2693" s="1" t="s">
        <v>2122</v>
      </c>
      <c r="BF2693" s="1" t="s">
        <v>154</v>
      </c>
      <c r="BG2693" s="1">
        <v>2</v>
      </c>
      <c r="BI2693" s="2">
        <v>44105</v>
      </c>
      <c r="BJ2693" s="2">
        <v>44469</v>
      </c>
      <c r="BM2693" s="1">
        <v>35</v>
      </c>
      <c r="BN2693" s="1">
        <v>0</v>
      </c>
      <c r="BO2693" s="1">
        <v>7</v>
      </c>
      <c r="BP2693" s="1">
        <v>7</v>
      </c>
      <c r="BQ2693" s="1">
        <v>7</v>
      </c>
      <c r="BR2693" s="1">
        <v>7</v>
      </c>
      <c r="BS2693" s="1">
        <v>7</v>
      </c>
      <c r="BT2693" s="1">
        <v>0</v>
      </c>
      <c r="BU2693" s="1" t="str">
        <f>"11:00 AM"</f>
        <v>11:00 AM</v>
      </c>
      <c r="BV2693" s="1" t="str">
        <f>"9:00 PM"</f>
        <v>9:00 PM</v>
      </c>
      <c r="BW2693" s="1" t="s">
        <v>135</v>
      </c>
      <c r="BX2693" s="1">
        <v>0</v>
      </c>
      <c r="BY2693" s="1">
        <v>12</v>
      </c>
      <c r="BZ2693" s="1" t="s">
        <v>112</v>
      </c>
      <c r="CA2693" s="1">
        <v>0</v>
      </c>
      <c r="CB2693" s="4" t="s">
        <v>2123</v>
      </c>
      <c r="CC2693" s="1" t="s">
        <v>2119</v>
      </c>
      <c r="CD2693" s="1" t="s">
        <v>138</v>
      </c>
      <c r="CE2693" s="1" t="s">
        <v>116</v>
      </c>
      <c r="CF2693" s="1" t="s">
        <v>117</v>
      </c>
      <c r="CG2693" s="1">
        <v>96950</v>
      </c>
      <c r="CH2693" s="3">
        <v>10.68</v>
      </c>
      <c r="CI2693" s="3">
        <v>10.68</v>
      </c>
      <c r="CJ2693" s="3">
        <v>16.02</v>
      </c>
      <c r="CK2693" s="3">
        <v>16.02</v>
      </c>
      <c r="CL2693" s="1" t="s">
        <v>137</v>
      </c>
      <c r="CM2693" s="1" t="s">
        <v>2124</v>
      </c>
      <c r="CN2693" s="1" t="s">
        <v>139</v>
      </c>
      <c r="CP2693" s="1" t="s">
        <v>112</v>
      </c>
      <c r="CQ2693" s="1" t="s">
        <v>111</v>
      </c>
      <c r="CR2693" s="1" t="s">
        <v>112</v>
      </c>
      <c r="CS2693" s="1" t="s">
        <v>111</v>
      </c>
      <c r="CT2693" s="1" t="s">
        <v>138</v>
      </c>
      <c r="CU2693" s="1" t="s">
        <v>111</v>
      </c>
      <c r="CV2693" s="1" t="s">
        <v>138</v>
      </c>
      <c r="CW2693" s="1" t="s">
        <v>253</v>
      </c>
      <c r="CX2693" s="1">
        <v>16704833666</v>
      </c>
      <c r="CY2693" s="1" t="s">
        <v>2125</v>
      </c>
      <c r="CZ2693" s="1" t="s">
        <v>168</v>
      </c>
      <c r="DA2693" s="1" t="s">
        <v>111</v>
      </c>
      <c r="DB2693" s="1" t="s">
        <v>112</v>
      </c>
    </row>
    <row r="2694" spans="1:111" ht="15.6" customHeight="1" x14ac:dyDescent="0.25">
      <c r="A2694" s="1" t="s">
        <v>2126</v>
      </c>
      <c r="B2694" s="1" t="s">
        <v>109</v>
      </c>
      <c r="C2694" s="2">
        <v>44047.818721527779</v>
      </c>
      <c r="D2694" s="2">
        <v>44133</v>
      </c>
      <c r="E2694" s="1" t="s">
        <v>180</v>
      </c>
      <c r="G2694" s="1" t="s">
        <v>112</v>
      </c>
      <c r="H2694" s="1" t="s">
        <v>112</v>
      </c>
      <c r="I2694" s="1" t="s">
        <v>112</v>
      </c>
      <c r="J2694" s="1" t="s">
        <v>1338</v>
      </c>
      <c r="K2694" s="1" t="s">
        <v>1339</v>
      </c>
      <c r="L2694" s="1" t="s">
        <v>1345</v>
      </c>
      <c r="M2694" s="1" t="s">
        <v>1346</v>
      </c>
      <c r="N2694" s="1" t="s">
        <v>116</v>
      </c>
      <c r="O2694" s="1" t="s">
        <v>117</v>
      </c>
      <c r="P2694" s="9">
        <v>96950</v>
      </c>
      <c r="Q2694" s="1" t="s">
        <v>118</v>
      </c>
      <c r="R2694" s="1" t="s">
        <v>242</v>
      </c>
      <c r="S2694" s="1">
        <v>16702344000</v>
      </c>
      <c r="U2694" s="1">
        <v>561320</v>
      </c>
      <c r="V2694" s="1" t="s">
        <v>119</v>
      </c>
      <c r="X2694" s="1" t="s">
        <v>1342</v>
      </c>
      <c r="Y2694" s="1" t="s">
        <v>1343</v>
      </c>
      <c r="Z2694" s="1" t="s">
        <v>1344</v>
      </c>
      <c r="AA2694" s="1" t="s">
        <v>245</v>
      </c>
      <c r="AB2694" s="1" t="s">
        <v>1345</v>
      </c>
      <c r="AC2694" s="1" t="s">
        <v>1346</v>
      </c>
      <c r="AD2694" s="1" t="s">
        <v>116</v>
      </c>
      <c r="AE2694" s="1" t="s">
        <v>117</v>
      </c>
      <c r="AF2694" s="9">
        <v>96950</v>
      </c>
      <c r="AG2694" s="1" t="s">
        <v>118</v>
      </c>
      <c r="AH2694" s="1" t="s">
        <v>242</v>
      </c>
      <c r="AI2694" s="1">
        <v>16702344000</v>
      </c>
      <c r="AK2694" s="1" t="s">
        <v>1347</v>
      </c>
      <c r="BC2694" s="1" t="str">
        <f>"37-2012.00"</f>
        <v>37-2012.00</v>
      </c>
      <c r="BD2694" s="1" t="s">
        <v>576</v>
      </c>
      <c r="BE2694" s="1" t="s">
        <v>2127</v>
      </c>
      <c r="BF2694" s="1" t="s">
        <v>2128</v>
      </c>
      <c r="BG2694" s="1">
        <v>3</v>
      </c>
      <c r="BI2694" s="2">
        <v>44105</v>
      </c>
      <c r="BJ2694" s="2">
        <v>44469</v>
      </c>
      <c r="BM2694" s="1">
        <v>35</v>
      </c>
      <c r="BN2694" s="1">
        <v>0</v>
      </c>
      <c r="BO2694" s="1">
        <v>7</v>
      </c>
      <c r="BP2694" s="1">
        <v>7</v>
      </c>
      <c r="BQ2694" s="1">
        <v>7</v>
      </c>
      <c r="BR2694" s="1">
        <v>7</v>
      </c>
      <c r="BS2694" s="1">
        <v>7</v>
      </c>
      <c r="BT2694" s="1">
        <v>0</v>
      </c>
      <c r="BU2694" s="1" t="str">
        <f>"8:00 AM"</f>
        <v>8:00 AM</v>
      </c>
      <c r="BV2694" s="1" t="str">
        <f>"4:00 PM"</f>
        <v>4:00 PM</v>
      </c>
      <c r="BW2694" s="1" t="s">
        <v>135</v>
      </c>
      <c r="BX2694" s="1">
        <v>3</v>
      </c>
      <c r="BY2694" s="1">
        <v>3</v>
      </c>
      <c r="BZ2694" s="1" t="s">
        <v>112</v>
      </c>
      <c r="CA2694" s="1">
        <v>0</v>
      </c>
      <c r="CB2694" s="1" t="s">
        <v>2129</v>
      </c>
      <c r="CC2694" s="1" t="s">
        <v>2130</v>
      </c>
      <c r="CD2694" s="1" t="s">
        <v>2131</v>
      </c>
      <c r="CE2694" s="1" t="s">
        <v>116</v>
      </c>
      <c r="CF2694" s="1" t="s">
        <v>117</v>
      </c>
      <c r="CG2694" s="1">
        <v>96950</v>
      </c>
      <c r="CH2694" s="3">
        <v>9.41</v>
      </c>
      <c r="CI2694" s="3">
        <v>9.41</v>
      </c>
      <c r="CL2694" s="1" t="s">
        <v>137</v>
      </c>
      <c r="CM2694" s="1" t="s">
        <v>1257</v>
      </c>
      <c r="CN2694" s="1" t="s">
        <v>139</v>
      </c>
      <c r="CP2694" s="1" t="s">
        <v>112</v>
      </c>
      <c r="CQ2694" s="1" t="s">
        <v>111</v>
      </c>
      <c r="CR2694" s="1" t="s">
        <v>112</v>
      </c>
      <c r="CS2694" s="1" t="s">
        <v>112</v>
      </c>
      <c r="CT2694" s="1" t="s">
        <v>111</v>
      </c>
      <c r="CU2694" s="1" t="s">
        <v>111</v>
      </c>
      <c r="CV2694" s="1" t="s">
        <v>138</v>
      </c>
      <c r="CW2694" s="1" t="s">
        <v>2132</v>
      </c>
      <c r="CX2694" s="1">
        <v>16702344000</v>
      </c>
      <c r="CY2694" s="1" t="s">
        <v>1347</v>
      </c>
      <c r="CZ2694" s="1" t="s">
        <v>380</v>
      </c>
      <c r="DA2694" s="1" t="s">
        <v>111</v>
      </c>
      <c r="DB2694" s="1" t="s">
        <v>112</v>
      </c>
      <c r="DC2694" s="1" t="s">
        <v>1342</v>
      </c>
      <c r="DD2694" s="1" t="s">
        <v>1343</v>
      </c>
      <c r="DE2694" s="1" t="s">
        <v>236</v>
      </c>
      <c r="DF2694" s="1" t="s">
        <v>1338</v>
      </c>
      <c r="DG2694" s="1" t="s">
        <v>1347</v>
      </c>
    </row>
    <row r="2695" spans="1:111" ht="15.6" customHeight="1" x14ac:dyDescent="0.25">
      <c r="A2695" s="1" t="s">
        <v>2175</v>
      </c>
      <c r="B2695" s="1" t="s">
        <v>109</v>
      </c>
      <c r="C2695" s="2">
        <v>44081.146964236112</v>
      </c>
      <c r="D2695" s="2">
        <v>44168</v>
      </c>
      <c r="E2695" s="1" t="s">
        <v>180</v>
      </c>
      <c r="G2695" s="1" t="s">
        <v>112</v>
      </c>
      <c r="H2695" s="1" t="s">
        <v>112</v>
      </c>
      <c r="I2695" s="1" t="s">
        <v>112</v>
      </c>
      <c r="J2695" s="1" t="s">
        <v>2176</v>
      </c>
      <c r="K2695" s="1" t="s">
        <v>2177</v>
      </c>
      <c r="L2695" s="1" t="s">
        <v>2178</v>
      </c>
      <c r="N2695" s="1" t="s">
        <v>116</v>
      </c>
      <c r="O2695" s="1" t="s">
        <v>117</v>
      </c>
      <c r="P2695" s="9">
        <v>96950</v>
      </c>
      <c r="Q2695" s="1" t="s">
        <v>118</v>
      </c>
      <c r="R2695" s="1" t="s">
        <v>117</v>
      </c>
      <c r="S2695" s="1">
        <v>16718881388</v>
      </c>
      <c r="U2695" s="1">
        <v>448190</v>
      </c>
      <c r="V2695" s="1" t="s">
        <v>119</v>
      </c>
      <c r="X2695" s="1" t="s">
        <v>2179</v>
      </c>
      <c r="Y2695" s="1" t="s">
        <v>2180</v>
      </c>
      <c r="Z2695" s="1" t="s">
        <v>2181</v>
      </c>
      <c r="AA2695" s="1" t="s">
        <v>245</v>
      </c>
      <c r="AB2695" s="1" t="s">
        <v>2178</v>
      </c>
      <c r="AD2695" s="1" t="s">
        <v>116</v>
      </c>
      <c r="AE2695" s="1" t="s">
        <v>117</v>
      </c>
      <c r="AF2695" s="9">
        <v>96950</v>
      </c>
      <c r="AG2695" s="1" t="s">
        <v>118</v>
      </c>
      <c r="AH2695" s="1" t="s">
        <v>117</v>
      </c>
      <c r="AI2695" s="1">
        <v>16718881388</v>
      </c>
      <c r="AK2695" s="1" t="s">
        <v>2182</v>
      </c>
      <c r="BC2695" s="1" t="str">
        <f>"51-6052.00"</f>
        <v>51-6052.00</v>
      </c>
      <c r="BD2695" s="1" t="s">
        <v>1224</v>
      </c>
      <c r="BE2695" s="1" t="s">
        <v>2183</v>
      </c>
      <c r="BF2695" s="1" t="s">
        <v>2184</v>
      </c>
      <c r="BG2695" s="1">
        <v>1</v>
      </c>
      <c r="BI2695" s="2">
        <v>44197</v>
      </c>
      <c r="BJ2695" s="2">
        <v>44561</v>
      </c>
      <c r="BM2695" s="1">
        <v>40</v>
      </c>
      <c r="BN2695" s="1">
        <v>0</v>
      </c>
      <c r="BO2695" s="1">
        <v>8</v>
      </c>
      <c r="BP2695" s="1">
        <v>8</v>
      </c>
      <c r="BQ2695" s="1">
        <v>8</v>
      </c>
      <c r="BR2695" s="1">
        <v>8</v>
      </c>
      <c r="BS2695" s="1">
        <v>8</v>
      </c>
      <c r="BT2695" s="1">
        <v>0</v>
      </c>
      <c r="BU2695" s="1" t="str">
        <f>"8:00 AM"</f>
        <v>8:00 AM</v>
      </c>
      <c r="BV2695" s="1" t="str">
        <f>"5:00 PM"</f>
        <v>5:00 PM</v>
      </c>
      <c r="BW2695" s="1" t="s">
        <v>230</v>
      </c>
      <c r="BX2695" s="1">
        <v>0</v>
      </c>
      <c r="BY2695" s="1">
        <v>6</v>
      </c>
      <c r="BZ2695" s="1" t="s">
        <v>112</v>
      </c>
      <c r="CA2695" s="1">
        <v>0</v>
      </c>
      <c r="CB2695" s="1" t="s">
        <v>2185</v>
      </c>
      <c r="CC2695" s="1" t="s">
        <v>2186</v>
      </c>
      <c r="CD2695" s="1" t="s">
        <v>138</v>
      </c>
      <c r="CE2695" s="1" t="s">
        <v>116</v>
      </c>
      <c r="CF2695" s="1" t="s">
        <v>117</v>
      </c>
      <c r="CG2695" s="1">
        <v>96950</v>
      </c>
      <c r="CH2695" s="3">
        <v>10.38</v>
      </c>
      <c r="CI2695" s="3">
        <v>10.38</v>
      </c>
      <c r="CJ2695" s="3">
        <v>15.57</v>
      </c>
      <c r="CK2695" s="3">
        <v>15.57</v>
      </c>
      <c r="CL2695" s="1" t="s">
        <v>137</v>
      </c>
      <c r="CN2695" s="1" t="s">
        <v>139</v>
      </c>
      <c r="CP2695" s="1" t="s">
        <v>112</v>
      </c>
      <c r="CQ2695" s="1" t="s">
        <v>111</v>
      </c>
      <c r="CR2695" s="1" t="s">
        <v>111</v>
      </c>
      <c r="CS2695" s="1" t="s">
        <v>111</v>
      </c>
      <c r="CT2695" s="1" t="s">
        <v>138</v>
      </c>
      <c r="CU2695" s="1" t="s">
        <v>111</v>
      </c>
      <c r="CV2695" s="1" t="s">
        <v>138</v>
      </c>
      <c r="CW2695" s="1" t="s">
        <v>138</v>
      </c>
      <c r="CX2695" s="1">
        <v>16718881388</v>
      </c>
      <c r="CY2695" s="1" t="s">
        <v>2182</v>
      </c>
      <c r="CZ2695" s="1" t="s">
        <v>2187</v>
      </c>
      <c r="DA2695" s="1" t="s">
        <v>111</v>
      </c>
      <c r="DB2695" s="1" t="s">
        <v>112</v>
      </c>
    </row>
    <row r="2696" spans="1:111" ht="15.6" customHeight="1" x14ac:dyDescent="0.25">
      <c r="A2696" s="1" t="s">
        <v>2245</v>
      </c>
      <c r="B2696" s="1" t="s">
        <v>109</v>
      </c>
      <c r="C2696" s="2">
        <v>44062.220079629631</v>
      </c>
      <c r="D2696" s="2">
        <v>44152</v>
      </c>
      <c r="E2696" s="1" t="s">
        <v>180</v>
      </c>
      <c r="G2696" s="1" t="s">
        <v>112</v>
      </c>
      <c r="H2696" s="1" t="s">
        <v>112</v>
      </c>
      <c r="I2696" s="1" t="s">
        <v>112</v>
      </c>
      <c r="J2696" s="1" t="s">
        <v>2246</v>
      </c>
      <c r="K2696" s="1" t="s">
        <v>2247</v>
      </c>
      <c r="L2696" s="1" t="s">
        <v>2248</v>
      </c>
      <c r="N2696" s="1" t="s">
        <v>116</v>
      </c>
      <c r="O2696" s="1" t="s">
        <v>117</v>
      </c>
      <c r="P2696" s="9">
        <v>96950</v>
      </c>
      <c r="Q2696" s="1" t="s">
        <v>118</v>
      </c>
      <c r="R2696" s="1" t="s">
        <v>138</v>
      </c>
      <c r="S2696" s="1">
        <v>16702872161</v>
      </c>
      <c r="U2696" s="1">
        <v>53211</v>
      </c>
      <c r="V2696" s="1" t="s">
        <v>119</v>
      </c>
      <c r="X2696" s="1" t="s">
        <v>1357</v>
      </c>
      <c r="Y2696" s="1" t="s">
        <v>1358</v>
      </c>
      <c r="AA2696" s="1" t="s">
        <v>245</v>
      </c>
      <c r="AB2696" s="1" t="s">
        <v>2248</v>
      </c>
      <c r="AD2696" s="1" t="s">
        <v>116</v>
      </c>
      <c r="AE2696" s="1" t="s">
        <v>117</v>
      </c>
      <c r="AF2696" s="9">
        <v>96950</v>
      </c>
      <c r="AG2696" s="1" t="s">
        <v>118</v>
      </c>
      <c r="AH2696" s="1" t="s">
        <v>138</v>
      </c>
      <c r="AI2696" s="1">
        <v>16702872161</v>
      </c>
      <c r="AK2696" s="1" t="s">
        <v>2249</v>
      </c>
      <c r="BC2696" s="1" t="str">
        <f>"37-2011.00"</f>
        <v>37-2011.00</v>
      </c>
      <c r="BD2696" s="1" t="s">
        <v>676</v>
      </c>
      <c r="BE2696" s="1" t="s">
        <v>2250</v>
      </c>
      <c r="BF2696" s="1" t="s">
        <v>578</v>
      </c>
      <c r="BG2696" s="1">
        <v>3</v>
      </c>
      <c r="BI2696" s="2">
        <v>44105</v>
      </c>
      <c r="BJ2696" s="2">
        <v>44469</v>
      </c>
      <c r="BM2696" s="1">
        <v>40</v>
      </c>
      <c r="BN2696" s="1">
        <v>0</v>
      </c>
      <c r="BO2696" s="1">
        <v>8</v>
      </c>
      <c r="BP2696" s="1">
        <v>8</v>
      </c>
      <c r="BQ2696" s="1">
        <v>8</v>
      </c>
      <c r="BR2696" s="1">
        <v>8</v>
      </c>
      <c r="BS2696" s="1">
        <v>8</v>
      </c>
      <c r="BT2696" s="1">
        <v>0</v>
      </c>
      <c r="BU2696" s="1" t="str">
        <f>"8:00 AM"</f>
        <v>8:00 AM</v>
      </c>
      <c r="BV2696" s="1" t="str">
        <f>"5:00 PM"</f>
        <v>5:00 PM</v>
      </c>
      <c r="BW2696" s="1" t="s">
        <v>135</v>
      </c>
      <c r="BX2696" s="1">
        <v>0</v>
      </c>
      <c r="BY2696" s="1">
        <v>12</v>
      </c>
      <c r="BZ2696" s="1" t="s">
        <v>112</v>
      </c>
      <c r="CA2696" s="1">
        <v>0</v>
      </c>
      <c r="CB2696" s="1" t="s">
        <v>2251</v>
      </c>
      <c r="CC2696" s="1" t="s">
        <v>2248</v>
      </c>
      <c r="CD2696" s="1" t="s">
        <v>2252</v>
      </c>
      <c r="CE2696" s="1" t="s">
        <v>116</v>
      </c>
      <c r="CF2696" s="1" t="s">
        <v>117</v>
      </c>
      <c r="CG2696" s="1">
        <v>96950</v>
      </c>
      <c r="CH2696" s="3">
        <v>10.42</v>
      </c>
      <c r="CI2696" s="3">
        <v>10.42</v>
      </c>
      <c r="CJ2696" s="3">
        <v>15.63</v>
      </c>
      <c r="CK2696" s="3">
        <v>15.63</v>
      </c>
      <c r="CL2696" s="1" t="s">
        <v>137</v>
      </c>
      <c r="CM2696" s="1" t="s">
        <v>168</v>
      </c>
      <c r="CN2696" s="1" t="s">
        <v>139</v>
      </c>
      <c r="CP2696" s="1" t="s">
        <v>112</v>
      </c>
      <c r="CQ2696" s="1" t="s">
        <v>111</v>
      </c>
      <c r="CR2696" s="1" t="s">
        <v>112</v>
      </c>
      <c r="CS2696" s="1" t="s">
        <v>111</v>
      </c>
      <c r="CT2696" s="1" t="s">
        <v>138</v>
      </c>
      <c r="CU2696" s="1" t="s">
        <v>111</v>
      </c>
      <c r="CV2696" s="1" t="s">
        <v>138</v>
      </c>
      <c r="CW2696" s="1" t="s">
        <v>2253</v>
      </c>
      <c r="CX2696" s="1">
        <v>16702872161</v>
      </c>
      <c r="CY2696" s="1" t="s">
        <v>2249</v>
      </c>
      <c r="CZ2696" s="1" t="s">
        <v>168</v>
      </c>
      <c r="DA2696" s="1" t="s">
        <v>111</v>
      </c>
      <c r="DB2696" s="1" t="s">
        <v>112</v>
      </c>
      <c r="DC2696" s="1" t="s">
        <v>1357</v>
      </c>
      <c r="DD2696" s="1" t="s">
        <v>1358</v>
      </c>
      <c r="DF2696" s="1" t="s">
        <v>2254</v>
      </c>
      <c r="DG2696" s="1" t="s">
        <v>2249</v>
      </c>
    </row>
    <row r="2697" spans="1:111" ht="15.6" customHeight="1" x14ac:dyDescent="0.25">
      <c r="A2697" s="1" t="s">
        <v>2268</v>
      </c>
      <c r="B2697" s="1" t="s">
        <v>109</v>
      </c>
      <c r="C2697" s="2">
        <v>44068.050145601854</v>
      </c>
      <c r="D2697" s="2">
        <v>44138</v>
      </c>
      <c r="E2697" s="1" t="s">
        <v>180</v>
      </c>
      <c r="G2697" s="1" t="s">
        <v>111</v>
      </c>
      <c r="H2697" s="1" t="s">
        <v>112</v>
      </c>
      <c r="I2697" s="1" t="s">
        <v>112</v>
      </c>
      <c r="J2697" s="1" t="s">
        <v>2269</v>
      </c>
      <c r="K2697" s="1" t="s">
        <v>2270</v>
      </c>
      <c r="L2697" s="1" t="s">
        <v>2271</v>
      </c>
      <c r="M2697" s="1" t="s">
        <v>2272</v>
      </c>
      <c r="N2697" s="1" t="s">
        <v>116</v>
      </c>
      <c r="O2697" s="1" t="s">
        <v>117</v>
      </c>
      <c r="P2697" s="9">
        <v>96950</v>
      </c>
      <c r="Q2697" s="1" t="s">
        <v>118</v>
      </c>
      <c r="R2697" s="1" t="s">
        <v>117</v>
      </c>
      <c r="S2697" s="1">
        <v>16718881388</v>
      </c>
      <c r="U2697" s="1">
        <v>11199</v>
      </c>
      <c r="V2697" s="1" t="s">
        <v>119</v>
      </c>
      <c r="X2697" s="1" t="s">
        <v>2179</v>
      </c>
      <c r="Y2697" s="1" t="s">
        <v>2180</v>
      </c>
      <c r="Z2697" s="1" t="s">
        <v>2181</v>
      </c>
      <c r="AA2697" s="1" t="s">
        <v>2273</v>
      </c>
      <c r="AB2697" s="1" t="s">
        <v>2178</v>
      </c>
      <c r="AC2697" s="1" t="s">
        <v>138</v>
      </c>
      <c r="AD2697" s="1" t="s">
        <v>116</v>
      </c>
      <c r="AE2697" s="1" t="s">
        <v>117</v>
      </c>
      <c r="AF2697" s="9">
        <v>96950</v>
      </c>
      <c r="AG2697" s="1" t="s">
        <v>118</v>
      </c>
      <c r="AH2697" s="1" t="s">
        <v>117</v>
      </c>
      <c r="AI2697" s="1">
        <v>16718881388</v>
      </c>
      <c r="AK2697" s="1" t="s">
        <v>2182</v>
      </c>
      <c r="BC2697" s="1" t="str">
        <f>"45-2092.02"</f>
        <v>45-2092.02</v>
      </c>
      <c r="BD2697" s="1" t="s">
        <v>2274</v>
      </c>
      <c r="BE2697" s="1" t="s">
        <v>2275</v>
      </c>
      <c r="BF2697" s="1" t="s">
        <v>2276</v>
      </c>
      <c r="BG2697" s="1">
        <v>1</v>
      </c>
      <c r="BI2697" s="2">
        <v>44105</v>
      </c>
      <c r="BJ2697" s="2">
        <v>44471</v>
      </c>
      <c r="BM2697" s="1">
        <v>35</v>
      </c>
      <c r="BN2697" s="1">
        <v>0</v>
      </c>
      <c r="BO2697" s="1">
        <v>7</v>
      </c>
      <c r="BP2697" s="1">
        <v>7</v>
      </c>
      <c r="BQ2697" s="1">
        <v>7</v>
      </c>
      <c r="BR2697" s="1">
        <v>7</v>
      </c>
      <c r="BS2697" s="1">
        <v>7</v>
      </c>
      <c r="BT2697" s="1">
        <v>0</v>
      </c>
      <c r="BU2697" s="1" t="str">
        <f>"8:00 AM"</f>
        <v>8:00 AM</v>
      </c>
      <c r="BV2697" s="1" t="str">
        <f>"4:00 PM"</f>
        <v>4:00 PM</v>
      </c>
      <c r="BW2697" s="1" t="s">
        <v>230</v>
      </c>
      <c r="BX2697" s="1">
        <v>0</v>
      </c>
      <c r="BY2697" s="1">
        <v>3</v>
      </c>
      <c r="BZ2697" s="1" t="s">
        <v>112</v>
      </c>
      <c r="CA2697" s="1">
        <v>0</v>
      </c>
      <c r="CB2697" s="1" t="s">
        <v>2277</v>
      </c>
      <c r="CC2697" s="1" t="s">
        <v>2178</v>
      </c>
      <c r="CD2697" s="1" t="s">
        <v>138</v>
      </c>
      <c r="CE2697" s="1" t="s">
        <v>116</v>
      </c>
      <c r="CF2697" s="1" t="s">
        <v>117</v>
      </c>
      <c r="CG2697" s="1">
        <v>96950</v>
      </c>
      <c r="CH2697" s="3">
        <v>9.91</v>
      </c>
      <c r="CI2697" s="3">
        <v>9.91</v>
      </c>
      <c r="CJ2697" s="3">
        <v>14.86</v>
      </c>
      <c r="CK2697" s="3">
        <v>14.86</v>
      </c>
      <c r="CL2697" s="1" t="s">
        <v>137</v>
      </c>
      <c r="CN2697" s="1" t="s">
        <v>139</v>
      </c>
      <c r="CP2697" s="1" t="s">
        <v>112</v>
      </c>
      <c r="CQ2697" s="1" t="s">
        <v>111</v>
      </c>
      <c r="CR2697" s="1" t="s">
        <v>111</v>
      </c>
      <c r="CS2697" s="1" t="s">
        <v>111</v>
      </c>
      <c r="CT2697" s="1" t="s">
        <v>138</v>
      </c>
      <c r="CU2697" s="1" t="s">
        <v>111</v>
      </c>
      <c r="CV2697" s="1" t="s">
        <v>138</v>
      </c>
      <c r="CW2697" s="1" t="s">
        <v>138</v>
      </c>
      <c r="CX2697" s="1">
        <v>16718881388</v>
      </c>
      <c r="CY2697" s="1" t="s">
        <v>2182</v>
      </c>
      <c r="CZ2697" s="1" t="s">
        <v>2187</v>
      </c>
      <c r="DA2697" s="1" t="s">
        <v>111</v>
      </c>
      <c r="DB2697" s="1" t="s">
        <v>112</v>
      </c>
    </row>
    <row r="2698" spans="1:111" ht="15.6" customHeight="1" x14ac:dyDescent="0.25">
      <c r="A2698" s="1" t="s">
        <v>2278</v>
      </c>
      <c r="B2698" s="1" t="s">
        <v>109</v>
      </c>
      <c r="C2698" s="2">
        <v>44140.021864120368</v>
      </c>
      <c r="D2698" s="2">
        <v>44173</v>
      </c>
      <c r="E2698" s="1" t="s">
        <v>180</v>
      </c>
      <c r="G2698" s="1" t="s">
        <v>111</v>
      </c>
      <c r="H2698" s="1" t="s">
        <v>112</v>
      </c>
      <c r="I2698" s="1" t="s">
        <v>112</v>
      </c>
      <c r="J2698" s="1" t="s">
        <v>2279</v>
      </c>
      <c r="K2698" s="1" t="s">
        <v>2280</v>
      </c>
      <c r="L2698" s="1" t="s">
        <v>2281</v>
      </c>
      <c r="N2698" s="1" t="s">
        <v>116</v>
      </c>
      <c r="O2698" s="1" t="s">
        <v>117</v>
      </c>
      <c r="P2698" s="9">
        <v>96950</v>
      </c>
      <c r="Q2698" s="1" t="s">
        <v>118</v>
      </c>
      <c r="R2698" s="1" t="s">
        <v>138</v>
      </c>
      <c r="S2698" s="1">
        <v>16702352254</v>
      </c>
      <c r="U2698" s="1">
        <v>561431</v>
      </c>
      <c r="V2698" s="1" t="s">
        <v>119</v>
      </c>
      <c r="X2698" s="1" t="s">
        <v>2282</v>
      </c>
      <c r="Y2698" s="1" t="s">
        <v>2283</v>
      </c>
      <c r="Z2698" s="1" t="s">
        <v>126</v>
      </c>
      <c r="AA2698" s="1" t="s">
        <v>245</v>
      </c>
      <c r="AB2698" s="1" t="s">
        <v>2281</v>
      </c>
      <c r="AC2698" s="1" t="s">
        <v>2284</v>
      </c>
      <c r="AD2698" s="1" t="s">
        <v>116</v>
      </c>
      <c r="AE2698" s="1" t="s">
        <v>117</v>
      </c>
      <c r="AF2698" s="9">
        <v>96950</v>
      </c>
      <c r="AG2698" s="1" t="s">
        <v>118</v>
      </c>
      <c r="AH2698" s="1" t="s">
        <v>138</v>
      </c>
      <c r="AI2698" s="1">
        <v>16706702352</v>
      </c>
      <c r="AK2698" s="1" t="s">
        <v>2285</v>
      </c>
      <c r="BC2698" s="1" t="str">
        <f>"13-2011.01"</f>
        <v>13-2011.01</v>
      </c>
      <c r="BD2698" s="1" t="s">
        <v>932</v>
      </c>
      <c r="BE2698" s="1" t="s">
        <v>2286</v>
      </c>
      <c r="BF2698" s="1" t="s">
        <v>759</v>
      </c>
      <c r="BG2698" s="1">
        <v>1</v>
      </c>
      <c r="BI2698" s="2">
        <v>44166</v>
      </c>
      <c r="BJ2698" s="2">
        <v>45199</v>
      </c>
      <c r="BM2698" s="1">
        <v>35</v>
      </c>
      <c r="BN2698" s="1">
        <v>0</v>
      </c>
      <c r="BO2698" s="1">
        <v>7</v>
      </c>
      <c r="BP2698" s="1">
        <v>7</v>
      </c>
      <c r="BQ2698" s="1">
        <v>7</v>
      </c>
      <c r="BR2698" s="1">
        <v>7</v>
      </c>
      <c r="BS2698" s="1">
        <v>7</v>
      </c>
      <c r="BT2698" s="1">
        <v>0</v>
      </c>
      <c r="BU2698" s="1" t="str">
        <f>"9:00 AM"</f>
        <v>9:00 AM</v>
      </c>
      <c r="BV2698" s="1" t="str">
        <f>"5:00 PM"</f>
        <v>5:00 PM</v>
      </c>
      <c r="BW2698" s="1" t="s">
        <v>193</v>
      </c>
      <c r="BX2698" s="1">
        <v>0</v>
      </c>
      <c r="BY2698" s="1">
        <v>36</v>
      </c>
      <c r="BZ2698" s="1" t="s">
        <v>112</v>
      </c>
      <c r="CA2698" s="1">
        <v>0</v>
      </c>
      <c r="CB2698" s="1" t="s">
        <v>2287</v>
      </c>
      <c r="CC2698" s="1" t="s">
        <v>2284</v>
      </c>
      <c r="CD2698" s="1" t="s">
        <v>2281</v>
      </c>
      <c r="CE2698" s="1" t="s">
        <v>116</v>
      </c>
      <c r="CF2698" s="1" t="s">
        <v>117</v>
      </c>
      <c r="CG2698" s="1">
        <v>96950</v>
      </c>
      <c r="CH2698" s="3">
        <v>14.85</v>
      </c>
      <c r="CI2698" s="3">
        <v>14.85</v>
      </c>
      <c r="CJ2698" s="3">
        <v>22.28</v>
      </c>
      <c r="CK2698" s="3">
        <v>22.28</v>
      </c>
      <c r="CL2698" s="1" t="s">
        <v>137</v>
      </c>
      <c r="CM2698" s="1" t="s">
        <v>138</v>
      </c>
      <c r="CN2698" s="1" t="s">
        <v>139</v>
      </c>
      <c r="CP2698" s="1" t="s">
        <v>112</v>
      </c>
      <c r="CQ2698" s="1" t="s">
        <v>111</v>
      </c>
      <c r="CR2698" s="1" t="s">
        <v>112</v>
      </c>
      <c r="CS2698" s="1" t="s">
        <v>111</v>
      </c>
      <c r="CT2698" s="1" t="s">
        <v>138</v>
      </c>
      <c r="CU2698" s="1" t="s">
        <v>111</v>
      </c>
      <c r="CV2698" s="1" t="s">
        <v>138</v>
      </c>
      <c r="CW2698" s="1" t="s">
        <v>138</v>
      </c>
      <c r="CX2698" s="1">
        <v>16702352254</v>
      </c>
      <c r="CY2698" s="1" t="s">
        <v>2285</v>
      </c>
      <c r="CZ2698" s="1" t="s">
        <v>380</v>
      </c>
      <c r="DA2698" s="1" t="s">
        <v>111</v>
      </c>
      <c r="DB2698" s="1" t="s">
        <v>112</v>
      </c>
    </row>
    <row r="2699" spans="1:111" ht="15.6" customHeight="1" x14ac:dyDescent="0.25">
      <c r="A2699" s="1" t="s">
        <v>2338</v>
      </c>
      <c r="B2699" s="1" t="s">
        <v>109</v>
      </c>
      <c r="C2699" s="2">
        <v>44068.122382870373</v>
      </c>
      <c r="D2699" s="2">
        <v>44137</v>
      </c>
      <c r="E2699" s="1" t="s">
        <v>180</v>
      </c>
      <c r="G2699" s="1" t="s">
        <v>112</v>
      </c>
      <c r="H2699" s="1" t="s">
        <v>112</v>
      </c>
      <c r="I2699" s="1" t="s">
        <v>112</v>
      </c>
      <c r="J2699" s="1" t="s">
        <v>2339</v>
      </c>
      <c r="K2699" s="1" t="s">
        <v>2340</v>
      </c>
      <c r="L2699" s="1" t="s">
        <v>2178</v>
      </c>
      <c r="N2699" s="1" t="s">
        <v>116</v>
      </c>
      <c r="O2699" s="1" t="s">
        <v>117</v>
      </c>
      <c r="P2699" s="9">
        <v>96950</v>
      </c>
      <c r="Q2699" s="1" t="s">
        <v>118</v>
      </c>
      <c r="R2699" s="1" t="s">
        <v>117</v>
      </c>
      <c r="S2699" s="1">
        <v>16718881388</v>
      </c>
      <c r="U2699" s="1">
        <v>811111</v>
      </c>
      <c r="V2699" s="1" t="s">
        <v>119</v>
      </c>
      <c r="X2699" s="1" t="s">
        <v>2179</v>
      </c>
      <c r="Y2699" s="1" t="s">
        <v>2180</v>
      </c>
      <c r="Z2699" s="1" t="s">
        <v>2181</v>
      </c>
      <c r="AA2699" s="1" t="s">
        <v>387</v>
      </c>
      <c r="AB2699" s="1" t="s">
        <v>2178</v>
      </c>
      <c r="AD2699" s="1" t="s">
        <v>116</v>
      </c>
      <c r="AE2699" s="1" t="s">
        <v>117</v>
      </c>
      <c r="AF2699" s="9">
        <v>96950</v>
      </c>
      <c r="AG2699" s="1" t="s">
        <v>118</v>
      </c>
      <c r="AH2699" s="1" t="s">
        <v>117</v>
      </c>
      <c r="AI2699" s="1">
        <v>16718881388</v>
      </c>
      <c r="AK2699" s="1" t="s">
        <v>2182</v>
      </c>
      <c r="BC2699" s="1" t="str">
        <f>"49-3023.01"</f>
        <v>49-3023.01</v>
      </c>
      <c r="BD2699" s="1" t="s">
        <v>608</v>
      </c>
      <c r="BE2699" s="1" t="s">
        <v>2341</v>
      </c>
      <c r="BF2699" s="1" t="s">
        <v>2342</v>
      </c>
      <c r="BG2699" s="1">
        <v>1</v>
      </c>
      <c r="BI2699" s="2">
        <v>44106</v>
      </c>
      <c r="BJ2699" s="2">
        <v>44470</v>
      </c>
      <c r="BM2699" s="1">
        <v>40</v>
      </c>
      <c r="BN2699" s="1">
        <v>0</v>
      </c>
      <c r="BO2699" s="1">
        <v>8</v>
      </c>
      <c r="BP2699" s="1">
        <v>8</v>
      </c>
      <c r="BQ2699" s="1">
        <v>8</v>
      </c>
      <c r="BR2699" s="1">
        <v>8</v>
      </c>
      <c r="BS2699" s="1">
        <v>8</v>
      </c>
      <c r="BT2699" s="1">
        <v>0</v>
      </c>
      <c r="BU2699" s="1" t="str">
        <f>"8:00 AM"</f>
        <v>8:00 AM</v>
      </c>
      <c r="BV2699" s="1" t="str">
        <f>"5:00 PM"</f>
        <v>5:00 PM</v>
      </c>
      <c r="BW2699" s="1" t="s">
        <v>230</v>
      </c>
      <c r="BX2699" s="1">
        <v>0</v>
      </c>
      <c r="BY2699" s="1">
        <v>12</v>
      </c>
      <c r="BZ2699" s="1" t="s">
        <v>112</v>
      </c>
      <c r="CA2699" s="1">
        <v>0</v>
      </c>
      <c r="CB2699" s="1" t="s">
        <v>2343</v>
      </c>
      <c r="CC2699" s="1" t="s">
        <v>2178</v>
      </c>
      <c r="CD2699" s="1" t="s">
        <v>138</v>
      </c>
      <c r="CE2699" s="1" t="s">
        <v>116</v>
      </c>
      <c r="CF2699" s="1" t="s">
        <v>117</v>
      </c>
      <c r="CG2699" s="1">
        <v>96950</v>
      </c>
      <c r="CH2699" s="3">
        <v>14.71</v>
      </c>
      <c r="CI2699" s="3">
        <v>14.71</v>
      </c>
      <c r="CJ2699" s="3">
        <v>22.06</v>
      </c>
      <c r="CK2699" s="3">
        <v>22.06</v>
      </c>
      <c r="CL2699" s="1" t="s">
        <v>137</v>
      </c>
      <c r="CM2699" s="1" t="s">
        <v>2344</v>
      </c>
      <c r="CN2699" s="1" t="s">
        <v>139</v>
      </c>
      <c r="CP2699" s="1" t="s">
        <v>112</v>
      </c>
      <c r="CQ2699" s="1" t="s">
        <v>111</v>
      </c>
      <c r="CR2699" s="1" t="s">
        <v>111</v>
      </c>
      <c r="CS2699" s="1" t="s">
        <v>111</v>
      </c>
      <c r="CT2699" s="1" t="s">
        <v>138</v>
      </c>
      <c r="CU2699" s="1" t="s">
        <v>111</v>
      </c>
      <c r="CV2699" s="1" t="s">
        <v>138</v>
      </c>
      <c r="CW2699" s="1" t="s">
        <v>138</v>
      </c>
      <c r="CX2699" s="1">
        <v>16718881388</v>
      </c>
      <c r="CY2699" s="1" t="s">
        <v>2182</v>
      </c>
      <c r="CZ2699" s="1" t="s">
        <v>2187</v>
      </c>
      <c r="DA2699" s="1" t="s">
        <v>111</v>
      </c>
      <c r="DB2699" s="1" t="s">
        <v>112</v>
      </c>
    </row>
    <row r="2700" spans="1:111" ht="15.6" customHeight="1" x14ac:dyDescent="0.25">
      <c r="A2700" s="1" t="s">
        <v>2369</v>
      </c>
      <c r="B2700" s="1" t="s">
        <v>109</v>
      </c>
      <c r="C2700" s="2">
        <v>44126.940697106482</v>
      </c>
      <c r="D2700" s="2">
        <v>44179</v>
      </c>
      <c r="E2700" s="1" t="s">
        <v>180</v>
      </c>
      <c r="G2700" s="1" t="s">
        <v>111</v>
      </c>
      <c r="H2700" s="1" t="s">
        <v>112</v>
      </c>
      <c r="I2700" s="1" t="s">
        <v>112</v>
      </c>
      <c r="J2700" s="1" t="s">
        <v>2370</v>
      </c>
      <c r="K2700" s="1" t="s">
        <v>2371</v>
      </c>
      <c r="L2700" s="1" t="s">
        <v>415</v>
      </c>
      <c r="N2700" s="1" t="s">
        <v>167</v>
      </c>
      <c r="O2700" s="1" t="s">
        <v>117</v>
      </c>
      <c r="P2700" s="9">
        <v>96950</v>
      </c>
      <c r="Q2700" s="1" t="s">
        <v>118</v>
      </c>
      <c r="S2700" s="1">
        <v>16702888338</v>
      </c>
      <c r="U2700" s="1">
        <v>53211</v>
      </c>
      <c r="V2700" s="1" t="s">
        <v>119</v>
      </c>
      <c r="X2700" s="1" t="s">
        <v>416</v>
      </c>
      <c r="Y2700" s="1" t="s">
        <v>417</v>
      </c>
      <c r="Z2700" s="1" t="s">
        <v>418</v>
      </c>
      <c r="AA2700" s="1" t="s">
        <v>171</v>
      </c>
      <c r="AB2700" s="1" t="s">
        <v>415</v>
      </c>
      <c r="AD2700" s="1" t="s">
        <v>167</v>
      </c>
      <c r="AE2700" s="1" t="s">
        <v>117</v>
      </c>
      <c r="AF2700" s="9">
        <v>96950</v>
      </c>
      <c r="AG2700" s="1" t="s">
        <v>118</v>
      </c>
      <c r="AI2700" s="1">
        <v>16702888338</v>
      </c>
      <c r="AK2700" s="1" t="s">
        <v>2372</v>
      </c>
      <c r="BC2700" s="1" t="str">
        <f>"49-3023.01"</f>
        <v>49-3023.01</v>
      </c>
      <c r="BD2700" s="1" t="s">
        <v>608</v>
      </c>
      <c r="BE2700" s="1" t="s">
        <v>2373</v>
      </c>
      <c r="BF2700" s="1" t="s">
        <v>2374</v>
      </c>
      <c r="BG2700" s="1">
        <v>1</v>
      </c>
      <c r="BI2700" s="2">
        <v>44166</v>
      </c>
      <c r="BJ2700" s="2">
        <v>44469</v>
      </c>
      <c r="BM2700" s="1">
        <v>35</v>
      </c>
      <c r="BN2700" s="1">
        <v>0</v>
      </c>
      <c r="BO2700" s="1">
        <v>7</v>
      </c>
      <c r="BP2700" s="1">
        <v>7</v>
      </c>
      <c r="BQ2700" s="1">
        <v>7</v>
      </c>
      <c r="BR2700" s="1">
        <v>7</v>
      </c>
      <c r="BS2700" s="1">
        <v>7</v>
      </c>
      <c r="BT2700" s="1">
        <v>0</v>
      </c>
      <c r="BU2700" s="1" t="str">
        <f>"9:00 AM"</f>
        <v>9:00 AM</v>
      </c>
      <c r="BV2700" s="1" t="str">
        <f>"5:00 PM"</f>
        <v>5:00 PM</v>
      </c>
      <c r="BW2700" s="1" t="s">
        <v>135</v>
      </c>
      <c r="BX2700" s="1">
        <v>0</v>
      </c>
      <c r="BY2700" s="1">
        <v>6</v>
      </c>
      <c r="BZ2700" s="1" t="s">
        <v>112</v>
      </c>
      <c r="CA2700" s="1">
        <v>0</v>
      </c>
      <c r="CB2700" s="4" t="s">
        <v>2375</v>
      </c>
      <c r="CC2700" s="1" t="s">
        <v>425</v>
      </c>
      <c r="CD2700" s="1" t="s">
        <v>426</v>
      </c>
      <c r="CE2700" s="1" t="s">
        <v>167</v>
      </c>
      <c r="CF2700" s="1" t="s">
        <v>117</v>
      </c>
      <c r="CG2700" s="1">
        <v>96950</v>
      </c>
      <c r="CH2700" s="3">
        <v>14.71</v>
      </c>
      <c r="CI2700" s="3">
        <v>14.71</v>
      </c>
      <c r="CJ2700" s="3">
        <v>22.06</v>
      </c>
      <c r="CK2700" s="3">
        <v>22.06</v>
      </c>
      <c r="CL2700" s="1" t="s">
        <v>137</v>
      </c>
      <c r="CN2700" s="1" t="s">
        <v>139</v>
      </c>
      <c r="CP2700" s="1" t="s">
        <v>112</v>
      </c>
      <c r="CQ2700" s="1" t="s">
        <v>111</v>
      </c>
      <c r="CR2700" s="1" t="s">
        <v>112</v>
      </c>
      <c r="CS2700" s="1" t="s">
        <v>111</v>
      </c>
      <c r="CT2700" s="1" t="s">
        <v>138</v>
      </c>
      <c r="CU2700" s="1" t="s">
        <v>111</v>
      </c>
      <c r="CV2700" s="1" t="s">
        <v>138</v>
      </c>
      <c r="CW2700" s="1" t="s">
        <v>2376</v>
      </c>
      <c r="CX2700" s="1">
        <v>16702888338</v>
      </c>
      <c r="CY2700" s="1" t="s">
        <v>2372</v>
      </c>
      <c r="CZ2700" s="1" t="s">
        <v>428</v>
      </c>
      <c r="DA2700" s="1" t="s">
        <v>111</v>
      </c>
      <c r="DB2700" s="1" t="s">
        <v>112</v>
      </c>
    </row>
    <row r="2701" spans="1:111" ht="15.6" customHeight="1" x14ac:dyDescent="0.25">
      <c r="A2701" s="1" t="s">
        <v>2384</v>
      </c>
      <c r="B2701" s="1" t="s">
        <v>109</v>
      </c>
      <c r="C2701" s="2">
        <v>44033.298385879629</v>
      </c>
      <c r="D2701" s="2">
        <v>44110</v>
      </c>
      <c r="E2701" s="1" t="s">
        <v>110</v>
      </c>
      <c r="F2701" s="2">
        <v>44104.833333333336</v>
      </c>
      <c r="G2701" s="1" t="s">
        <v>111</v>
      </c>
      <c r="H2701" s="1" t="s">
        <v>112</v>
      </c>
      <c r="I2701" s="1" t="s">
        <v>112</v>
      </c>
      <c r="J2701" s="1" t="s">
        <v>2385</v>
      </c>
      <c r="K2701" s="1" t="s">
        <v>2386</v>
      </c>
      <c r="L2701" s="1" t="s">
        <v>2387</v>
      </c>
      <c r="N2701" s="1" t="s">
        <v>167</v>
      </c>
      <c r="O2701" s="1" t="s">
        <v>117</v>
      </c>
      <c r="P2701" s="9">
        <v>96950</v>
      </c>
      <c r="Q2701" s="1" t="s">
        <v>118</v>
      </c>
      <c r="S2701" s="1">
        <v>16702346108</v>
      </c>
      <c r="T2701" s="1">
        <v>7723</v>
      </c>
      <c r="U2701" s="1">
        <v>531110</v>
      </c>
      <c r="V2701" s="1" t="s">
        <v>119</v>
      </c>
      <c r="X2701" s="1" t="s">
        <v>1444</v>
      </c>
      <c r="Y2701" s="1" t="s">
        <v>2388</v>
      </c>
      <c r="Z2701" s="1" t="s">
        <v>186</v>
      </c>
      <c r="AA2701" s="1" t="s">
        <v>245</v>
      </c>
      <c r="AB2701" s="1" t="s">
        <v>2387</v>
      </c>
      <c r="AD2701" s="1" t="s">
        <v>167</v>
      </c>
      <c r="AE2701" s="1" t="s">
        <v>117</v>
      </c>
      <c r="AF2701" s="9">
        <v>96950</v>
      </c>
      <c r="AG2701" s="1" t="s">
        <v>118</v>
      </c>
      <c r="AI2701" s="1">
        <v>16702346108</v>
      </c>
      <c r="AJ2701" s="1">
        <v>7723</v>
      </c>
      <c r="AK2701" s="1" t="s">
        <v>2389</v>
      </c>
      <c r="BC2701" s="1" t="str">
        <f>"49-9071.00"</f>
        <v>49-9071.00</v>
      </c>
      <c r="BD2701" s="1" t="s">
        <v>214</v>
      </c>
      <c r="BE2701" s="1" t="s">
        <v>2390</v>
      </c>
      <c r="BF2701" s="1" t="s">
        <v>2391</v>
      </c>
      <c r="BG2701" s="1">
        <v>2</v>
      </c>
      <c r="BI2701" s="2">
        <v>44106</v>
      </c>
      <c r="BJ2701" s="2">
        <v>45200</v>
      </c>
      <c r="BM2701" s="1">
        <v>40</v>
      </c>
      <c r="BN2701" s="1">
        <v>0</v>
      </c>
      <c r="BO2701" s="1">
        <v>8</v>
      </c>
      <c r="BP2701" s="1">
        <v>8</v>
      </c>
      <c r="BQ2701" s="1">
        <v>8</v>
      </c>
      <c r="BR2701" s="1">
        <v>8</v>
      </c>
      <c r="BS2701" s="1">
        <v>8</v>
      </c>
      <c r="BT2701" s="1">
        <v>0</v>
      </c>
      <c r="BU2701" s="1" t="str">
        <f>"8:00 PM"</f>
        <v>8:00 PM</v>
      </c>
      <c r="BV2701" s="1" t="str">
        <f>"5:00 PM"</f>
        <v>5:00 PM</v>
      </c>
      <c r="BW2701" s="1" t="s">
        <v>135</v>
      </c>
      <c r="BX2701" s="1">
        <v>0</v>
      </c>
      <c r="BY2701" s="1">
        <v>24</v>
      </c>
      <c r="BZ2701" s="1" t="s">
        <v>112</v>
      </c>
      <c r="CA2701" s="1">
        <v>0</v>
      </c>
      <c r="CB2701" s="1" t="s">
        <v>2392</v>
      </c>
      <c r="CC2701" s="1" t="s">
        <v>2393</v>
      </c>
      <c r="CD2701" s="1" t="s">
        <v>2394</v>
      </c>
      <c r="CE2701" s="1" t="s">
        <v>116</v>
      </c>
      <c r="CF2701" s="1" t="s">
        <v>117</v>
      </c>
      <c r="CG2701" s="1">
        <v>96950</v>
      </c>
      <c r="CH2701" s="3">
        <v>8.33</v>
      </c>
      <c r="CI2701" s="3">
        <v>8.33</v>
      </c>
      <c r="CJ2701" s="3">
        <v>12.49</v>
      </c>
      <c r="CK2701" s="3">
        <v>12.49</v>
      </c>
      <c r="CL2701" s="1" t="s">
        <v>137</v>
      </c>
      <c r="CM2701" s="1" t="s">
        <v>138</v>
      </c>
      <c r="CN2701" s="1" t="s">
        <v>139</v>
      </c>
      <c r="CP2701" s="1" t="s">
        <v>111</v>
      </c>
      <c r="CQ2701" s="1" t="s">
        <v>111</v>
      </c>
      <c r="CR2701" s="1" t="s">
        <v>111</v>
      </c>
      <c r="CS2701" s="1" t="s">
        <v>111</v>
      </c>
      <c r="CT2701" s="1" t="s">
        <v>138</v>
      </c>
      <c r="CU2701" s="1" t="s">
        <v>111</v>
      </c>
      <c r="CV2701" s="1" t="s">
        <v>138</v>
      </c>
      <c r="CW2701" s="1" t="s">
        <v>138</v>
      </c>
      <c r="CX2701" s="1">
        <v>16702346108</v>
      </c>
      <c r="CY2701" s="1" t="s">
        <v>2389</v>
      </c>
      <c r="CZ2701" s="1" t="s">
        <v>168</v>
      </c>
      <c r="DA2701" s="1" t="s">
        <v>111</v>
      </c>
      <c r="DB2701" s="1" t="s">
        <v>112</v>
      </c>
    </row>
    <row r="2702" spans="1:111" ht="15.6" customHeight="1" x14ac:dyDescent="0.25">
      <c r="A2702" s="1" t="s">
        <v>2412</v>
      </c>
      <c r="B2702" s="1" t="s">
        <v>109</v>
      </c>
      <c r="C2702" s="2">
        <v>44025.100874537035</v>
      </c>
      <c r="D2702" s="2">
        <v>44113</v>
      </c>
      <c r="E2702" s="1" t="s">
        <v>110</v>
      </c>
      <c r="F2702" s="2">
        <v>44103.833333333336</v>
      </c>
      <c r="G2702" s="1" t="s">
        <v>111</v>
      </c>
      <c r="H2702" s="1" t="s">
        <v>112</v>
      </c>
      <c r="I2702" s="1" t="s">
        <v>112</v>
      </c>
      <c r="J2702" s="1" t="s">
        <v>2316</v>
      </c>
      <c r="K2702" s="1" t="s">
        <v>2317</v>
      </c>
      <c r="L2702" s="1" t="s">
        <v>2318</v>
      </c>
      <c r="M2702" s="1" t="s">
        <v>2319</v>
      </c>
      <c r="N2702" s="1" t="s">
        <v>116</v>
      </c>
      <c r="O2702" s="1" t="s">
        <v>117</v>
      </c>
      <c r="P2702" s="9">
        <v>96950</v>
      </c>
      <c r="Q2702" s="1" t="s">
        <v>118</v>
      </c>
      <c r="R2702" s="1" t="s">
        <v>138</v>
      </c>
      <c r="S2702" s="1">
        <v>16702352020</v>
      </c>
      <c r="U2702" s="1">
        <v>312112</v>
      </c>
      <c r="V2702" s="1" t="s">
        <v>119</v>
      </c>
      <c r="X2702" s="1" t="s">
        <v>2320</v>
      </c>
      <c r="Y2702" s="1" t="s">
        <v>2321</v>
      </c>
      <c r="Z2702" s="1" t="s">
        <v>2322</v>
      </c>
      <c r="AA2702" s="1" t="s">
        <v>1766</v>
      </c>
      <c r="AB2702" s="1" t="s">
        <v>2318</v>
      </c>
      <c r="AC2702" s="1" t="s">
        <v>2413</v>
      </c>
      <c r="AD2702" s="1" t="s">
        <v>116</v>
      </c>
      <c r="AE2702" s="1" t="s">
        <v>117</v>
      </c>
      <c r="AF2702" s="9">
        <v>96950</v>
      </c>
      <c r="AG2702" s="1" t="s">
        <v>118</v>
      </c>
      <c r="AH2702" s="1" t="s">
        <v>138</v>
      </c>
      <c r="AI2702" s="1">
        <v>16702352020</v>
      </c>
      <c r="AK2702" s="1" t="s">
        <v>2323</v>
      </c>
      <c r="BC2702" s="1" t="str">
        <f>"43-5081.04"</f>
        <v>43-5081.04</v>
      </c>
      <c r="BD2702" s="1" t="s">
        <v>2414</v>
      </c>
      <c r="BE2702" s="1" t="s">
        <v>2415</v>
      </c>
      <c r="BF2702" s="1" t="s">
        <v>2416</v>
      </c>
      <c r="BG2702" s="1">
        <v>1</v>
      </c>
      <c r="BI2702" s="2">
        <v>44105</v>
      </c>
      <c r="BJ2702" s="2">
        <v>44469</v>
      </c>
      <c r="BM2702" s="1">
        <v>35</v>
      </c>
      <c r="BN2702" s="1">
        <v>0</v>
      </c>
      <c r="BO2702" s="1">
        <v>6</v>
      </c>
      <c r="BP2702" s="1">
        <v>6</v>
      </c>
      <c r="BQ2702" s="1">
        <v>5</v>
      </c>
      <c r="BR2702" s="1">
        <v>6</v>
      </c>
      <c r="BS2702" s="1">
        <v>6</v>
      </c>
      <c r="BT2702" s="1">
        <v>6</v>
      </c>
      <c r="BU2702" s="1" t="str">
        <f>"8:00 AM"</f>
        <v>8:00 AM</v>
      </c>
      <c r="BV2702" s="1" t="str">
        <f>"4:00 PM"</f>
        <v>4:00 PM</v>
      </c>
      <c r="BW2702" s="1" t="s">
        <v>230</v>
      </c>
      <c r="BX2702" s="1">
        <v>0</v>
      </c>
      <c r="BY2702" s="1">
        <v>6</v>
      </c>
      <c r="BZ2702" s="1" t="s">
        <v>112</v>
      </c>
      <c r="CA2702" s="1">
        <v>0</v>
      </c>
      <c r="CB2702" s="4" t="s">
        <v>2417</v>
      </c>
      <c r="CC2702" s="1" t="s">
        <v>2318</v>
      </c>
      <c r="CD2702" s="1" t="s">
        <v>2319</v>
      </c>
      <c r="CE2702" s="1" t="s">
        <v>116</v>
      </c>
      <c r="CF2702" s="1" t="s">
        <v>117</v>
      </c>
      <c r="CG2702" s="1">
        <v>96950</v>
      </c>
      <c r="CH2702" s="3">
        <v>7.93</v>
      </c>
      <c r="CI2702" s="3">
        <v>7.93</v>
      </c>
      <c r="CJ2702" s="3">
        <v>0</v>
      </c>
      <c r="CK2702" s="3">
        <v>0</v>
      </c>
      <c r="CL2702" s="1" t="s">
        <v>137</v>
      </c>
      <c r="CM2702" s="1" t="s">
        <v>138</v>
      </c>
      <c r="CN2702" s="1" t="s">
        <v>139</v>
      </c>
      <c r="CP2702" s="1" t="s">
        <v>112</v>
      </c>
      <c r="CQ2702" s="1" t="s">
        <v>111</v>
      </c>
      <c r="CR2702" s="1" t="s">
        <v>112</v>
      </c>
      <c r="CS2702" s="1" t="s">
        <v>112</v>
      </c>
      <c r="CT2702" s="1" t="s">
        <v>138</v>
      </c>
      <c r="CU2702" s="1" t="s">
        <v>111</v>
      </c>
      <c r="CV2702" s="1" t="s">
        <v>138</v>
      </c>
      <c r="CW2702" s="1" t="s">
        <v>2418</v>
      </c>
      <c r="CX2702" s="1">
        <v>16702352020</v>
      </c>
      <c r="CY2702" s="1" t="s">
        <v>2323</v>
      </c>
      <c r="CZ2702" s="1" t="s">
        <v>138</v>
      </c>
      <c r="DA2702" s="1" t="s">
        <v>111</v>
      </c>
      <c r="DB2702" s="1" t="s">
        <v>112</v>
      </c>
    </row>
    <row r="2703" spans="1:111" ht="15.6" customHeight="1" x14ac:dyDescent="0.25">
      <c r="A2703" s="1" t="s">
        <v>2419</v>
      </c>
      <c r="B2703" s="1" t="s">
        <v>109</v>
      </c>
      <c r="C2703" s="2">
        <v>44151.938525925929</v>
      </c>
      <c r="D2703" s="2">
        <v>44186</v>
      </c>
      <c r="E2703" s="1" t="s">
        <v>180</v>
      </c>
      <c r="G2703" s="1" t="s">
        <v>111</v>
      </c>
      <c r="H2703" s="1" t="s">
        <v>112</v>
      </c>
      <c r="I2703" s="1" t="s">
        <v>112</v>
      </c>
      <c r="J2703" s="1" t="s">
        <v>2420</v>
      </c>
      <c r="K2703" s="1" t="s">
        <v>168</v>
      </c>
      <c r="L2703" s="1" t="s">
        <v>2421</v>
      </c>
      <c r="M2703" s="1" t="s">
        <v>2422</v>
      </c>
      <c r="N2703" s="1" t="s">
        <v>167</v>
      </c>
      <c r="O2703" s="1" t="s">
        <v>117</v>
      </c>
      <c r="P2703" s="9">
        <v>96950</v>
      </c>
      <c r="Q2703" s="1" t="s">
        <v>118</v>
      </c>
      <c r="R2703" s="1" t="s">
        <v>168</v>
      </c>
      <c r="S2703" s="1">
        <v>16704832072</v>
      </c>
      <c r="U2703" s="1">
        <v>813990</v>
      </c>
      <c r="V2703" s="1" t="s">
        <v>119</v>
      </c>
      <c r="X2703" s="1" t="s">
        <v>2423</v>
      </c>
      <c r="Y2703" s="1" t="s">
        <v>2424</v>
      </c>
      <c r="Z2703" s="1" t="s">
        <v>168</v>
      </c>
      <c r="AA2703" s="1" t="s">
        <v>2242</v>
      </c>
      <c r="AB2703" s="1" t="s">
        <v>2421</v>
      </c>
      <c r="AC2703" s="1" t="s">
        <v>2422</v>
      </c>
      <c r="AD2703" s="1" t="s">
        <v>167</v>
      </c>
      <c r="AE2703" s="1" t="s">
        <v>117</v>
      </c>
      <c r="AF2703" s="9">
        <v>96950</v>
      </c>
      <c r="AG2703" s="1" t="s">
        <v>118</v>
      </c>
      <c r="AH2703" s="1" t="s">
        <v>168</v>
      </c>
      <c r="AI2703" s="1">
        <v>16704832072</v>
      </c>
      <c r="AK2703" s="1" t="s">
        <v>2425</v>
      </c>
      <c r="BC2703" s="1" t="str">
        <f>"49-9071.00"</f>
        <v>49-9071.00</v>
      </c>
      <c r="BD2703" s="1" t="s">
        <v>214</v>
      </c>
      <c r="BE2703" s="1" t="s">
        <v>2426</v>
      </c>
      <c r="BF2703" s="1" t="s">
        <v>2427</v>
      </c>
      <c r="BG2703" s="1">
        <v>1</v>
      </c>
      <c r="BI2703" s="2">
        <v>44197</v>
      </c>
      <c r="BJ2703" s="2">
        <v>45199</v>
      </c>
      <c r="BM2703" s="1">
        <v>35</v>
      </c>
      <c r="BN2703" s="1">
        <v>0</v>
      </c>
      <c r="BO2703" s="1">
        <v>7</v>
      </c>
      <c r="BP2703" s="1">
        <v>7</v>
      </c>
      <c r="BQ2703" s="1">
        <v>7</v>
      </c>
      <c r="BR2703" s="1">
        <v>7</v>
      </c>
      <c r="BS2703" s="1">
        <v>7</v>
      </c>
      <c r="BT2703" s="1">
        <v>0</v>
      </c>
      <c r="BU2703" s="1" t="str">
        <f>"7:30 AM"</f>
        <v>7:30 AM</v>
      </c>
      <c r="BV2703" s="1" t="str">
        <f>"3:30 PM"</f>
        <v>3:30 PM</v>
      </c>
      <c r="BW2703" s="1" t="s">
        <v>135</v>
      </c>
      <c r="BX2703" s="1">
        <v>0</v>
      </c>
      <c r="BY2703" s="1">
        <v>24</v>
      </c>
      <c r="BZ2703" s="1" t="s">
        <v>112</v>
      </c>
      <c r="CA2703" s="1">
        <v>0</v>
      </c>
      <c r="CB2703" s="1" t="s">
        <v>2428</v>
      </c>
      <c r="CC2703" s="1" t="s">
        <v>2421</v>
      </c>
      <c r="CD2703" s="1" t="s">
        <v>2422</v>
      </c>
      <c r="CE2703" s="1" t="s">
        <v>167</v>
      </c>
      <c r="CF2703" s="1" t="s">
        <v>117</v>
      </c>
      <c r="CG2703" s="1">
        <v>96950</v>
      </c>
      <c r="CH2703" s="3">
        <v>8.7100000000000009</v>
      </c>
      <c r="CJ2703" s="3">
        <v>0</v>
      </c>
      <c r="CL2703" s="1" t="s">
        <v>137</v>
      </c>
      <c r="CM2703" s="1" t="s">
        <v>168</v>
      </c>
      <c r="CN2703" s="1" t="s">
        <v>139</v>
      </c>
      <c r="CP2703" s="1" t="s">
        <v>112</v>
      </c>
      <c r="CQ2703" s="1" t="s">
        <v>111</v>
      </c>
      <c r="CR2703" s="1" t="s">
        <v>112</v>
      </c>
      <c r="CS2703" s="1" t="s">
        <v>112</v>
      </c>
      <c r="CT2703" s="1" t="s">
        <v>138</v>
      </c>
      <c r="CU2703" s="1" t="s">
        <v>111</v>
      </c>
      <c r="CV2703" s="1" t="s">
        <v>111</v>
      </c>
      <c r="CW2703" s="1" t="s">
        <v>168</v>
      </c>
      <c r="CX2703" s="1">
        <v>16702349351</v>
      </c>
      <c r="CY2703" s="1" t="s">
        <v>2425</v>
      </c>
      <c r="CZ2703" s="1" t="s">
        <v>168</v>
      </c>
      <c r="DA2703" s="1" t="s">
        <v>111</v>
      </c>
      <c r="DB2703" s="1" t="s">
        <v>112</v>
      </c>
    </row>
    <row r="2704" spans="1:111" ht="15.6" customHeight="1" x14ac:dyDescent="0.25">
      <c r="A2704" s="1" t="s">
        <v>2439</v>
      </c>
      <c r="B2704" s="1" t="s">
        <v>109</v>
      </c>
      <c r="C2704" s="2">
        <v>44153.137821990742</v>
      </c>
      <c r="D2704" s="2">
        <v>44211</v>
      </c>
      <c r="E2704" s="1" t="s">
        <v>110</v>
      </c>
      <c r="F2704" s="2">
        <v>44103.833333333336</v>
      </c>
      <c r="G2704" s="1" t="s">
        <v>111</v>
      </c>
      <c r="H2704" s="1" t="s">
        <v>112</v>
      </c>
      <c r="I2704" s="1" t="s">
        <v>112</v>
      </c>
      <c r="J2704" s="1" t="s">
        <v>2017</v>
      </c>
      <c r="L2704" s="1" t="s">
        <v>2018</v>
      </c>
      <c r="N2704" s="1" t="s">
        <v>116</v>
      </c>
      <c r="O2704" s="1" t="s">
        <v>117</v>
      </c>
      <c r="P2704" s="9">
        <v>96950</v>
      </c>
      <c r="Q2704" s="1" t="s">
        <v>118</v>
      </c>
      <c r="S2704" s="1">
        <v>16702358165</v>
      </c>
      <c r="U2704" s="1">
        <v>484110</v>
      </c>
      <c r="V2704" s="1" t="s">
        <v>119</v>
      </c>
      <c r="X2704" s="1" t="s">
        <v>2440</v>
      </c>
      <c r="Y2704" s="1" t="s">
        <v>2441</v>
      </c>
      <c r="Z2704" s="1" t="s">
        <v>2029</v>
      </c>
      <c r="AA2704" s="1" t="s">
        <v>245</v>
      </c>
      <c r="AB2704" s="1" t="s">
        <v>2018</v>
      </c>
      <c r="AD2704" s="1" t="s">
        <v>116</v>
      </c>
      <c r="AE2704" s="1" t="s">
        <v>117</v>
      </c>
      <c r="AF2704" s="9">
        <v>96950</v>
      </c>
      <c r="AG2704" s="1" t="s">
        <v>118</v>
      </c>
      <c r="AI2704" s="1">
        <v>16702358165</v>
      </c>
      <c r="AK2704" s="1" t="s">
        <v>2021</v>
      </c>
      <c r="BC2704" s="1" t="str">
        <f>"43-5011.00"</f>
        <v>43-5011.00</v>
      </c>
      <c r="BD2704" s="1" t="s">
        <v>2022</v>
      </c>
      <c r="BE2704" s="1" t="s">
        <v>2023</v>
      </c>
      <c r="BF2704" s="1" t="s">
        <v>2024</v>
      </c>
      <c r="BG2704" s="1">
        <v>1</v>
      </c>
      <c r="BI2704" s="2">
        <v>44105</v>
      </c>
      <c r="BJ2704" s="2">
        <v>45199</v>
      </c>
      <c r="BM2704" s="1">
        <v>40</v>
      </c>
      <c r="BN2704" s="1">
        <v>0</v>
      </c>
      <c r="BO2704" s="1">
        <v>8</v>
      </c>
      <c r="BP2704" s="1">
        <v>8</v>
      </c>
      <c r="BQ2704" s="1">
        <v>8</v>
      </c>
      <c r="BR2704" s="1">
        <v>8</v>
      </c>
      <c r="BS2704" s="1">
        <v>8</v>
      </c>
      <c r="BT2704" s="1">
        <v>0</v>
      </c>
      <c r="BU2704" s="1" t="str">
        <f>"8:30 AM"</f>
        <v>8:30 AM</v>
      </c>
      <c r="BV2704" s="1" t="str">
        <f>"5:30 PM"</f>
        <v>5:30 PM</v>
      </c>
      <c r="BW2704" s="1" t="s">
        <v>230</v>
      </c>
      <c r="BX2704" s="1">
        <v>1</v>
      </c>
      <c r="BY2704" s="1">
        <v>12</v>
      </c>
      <c r="BZ2704" s="1" t="s">
        <v>112</v>
      </c>
      <c r="CA2704" s="1">
        <v>0</v>
      </c>
      <c r="CB2704" s="4" t="s">
        <v>2025</v>
      </c>
      <c r="CC2704" s="1" t="s">
        <v>2442</v>
      </c>
      <c r="CE2704" s="1" t="s">
        <v>167</v>
      </c>
      <c r="CF2704" s="1" t="s">
        <v>117</v>
      </c>
      <c r="CG2704" s="1">
        <v>96950</v>
      </c>
      <c r="CH2704" s="3">
        <v>15.96</v>
      </c>
      <c r="CI2704" s="3">
        <v>15.96</v>
      </c>
      <c r="CJ2704" s="3">
        <v>0</v>
      </c>
      <c r="CK2704" s="3">
        <v>0</v>
      </c>
      <c r="CL2704" s="1" t="s">
        <v>137</v>
      </c>
      <c r="CM2704" s="1" t="s">
        <v>230</v>
      </c>
      <c r="CN2704" s="1" t="s">
        <v>139</v>
      </c>
      <c r="CP2704" s="1" t="s">
        <v>112</v>
      </c>
      <c r="CQ2704" s="1" t="s">
        <v>111</v>
      </c>
      <c r="CR2704" s="1" t="s">
        <v>112</v>
      </c>
      <c r="CS2704" s="1" t="s">
        <v>112</v>
      </c>
      <c r="CT2704" s="1" t="s">
        <v>138</v>
      </c>
      <c r="CU2704" s="1" t="s">
        <v>111</v>
      </c>
      <c r="CV2704" s="1" t="s">
        <v>138</v>
      </c>
      <c r="CW2704" s="1" t="s">
        <v>1633</v>
      </c>
      <c r="CX2704" s="1">
        <v>16702358165</v>
      </c>
      <c r="CY2704" s="1" t="s">
        <v>2021</v>
      </c>
      <c r="CZ2704" s="1" t="s">
        <v>138</v>
      </c>
      <c r="DA2704" s="1" t="s">
        <v>111</v>
      </c>
      <c r="DB2704" s="1" t="s">
        <v>112</v>
      </c>
      <c r="DC2704" s="1" t="s">
        <v>2440</v>
      </c>
      <c r="DD2704" s="1" t="s">
        <v>2441</v>
      </c>
      <c r="DE2704" s="1" t="s">
        <v>2029</v>
      </c>
      <c r="DF2704" s="1" t="s">
        <v>2030</v>
      </c>
      <c r="DG2704" s="1" t="s">
        <v>2021</v>
      </c>
    </row>
    <row r="2705" spans="1:111" ht="15.6" customHeight="1" x14ac:dyDescent="0.25">
      <c r="A2705" s="1" t="s">
        <v>2492</v>
      </c>
      <c r="B2705" s="1" t="s">
        <v>109</v>
      </c>
      <c r="C2705" s="2">
        <v>44176.201486921294</v>
      </c>
      <c r="D2705" s="2">
        <v>44225</v>
      </c>
      <c r="E2705" s="1" t="s">
        <v>180</v>
      </c>
      <c r="G2705" s="1" t="s">
        <v>112</v>
      </c>
      <c r="H2705" s="1" t="s">
        <v>112</v>
      </c>
      <c r="I2705" s="1" t="s">
        <v>112</v>
      </c>
      <c r="J2705" s="1" t="s">
        <v>2493</v>
      </c>
      <c r="L2705" s="1" t="s">
        <v>2494</v>
      </c>
      <c r="N2705" s="1" t="s">
        <v>116</v>
      </c>
      <c r="O2705" s="1" t="s">
        <v>117</v>
      </c>
      <c r="P2705" s="9">
        <v>96950</v>
      </c>
      <c r="Q2705" s="1" t="s">
        <v>118</v>
      </c>
      <c r="S2705" s="1">
        <v>16704832564</v>
      </c>
      <c r="U2705" s="1">
        <v>81211</v>
      </c>
      <c r="V2705" s="1" t="s">
        <v>119</v>
      </c>
      <c r="X2705" s="1" t="s">
        <v>2495</v>
      </c>
      <c r="Y2705" s="1" t="s">
        <v>2496</v>
      </c>
      <c r="Z2705" s="1" t="s">
        <v>2497</v>
      </c>
      <c r="AA2705" s="1" t="s">
        <v>245</v>
      </c>
      <c r="AB2705" s="1" t="s">
        <v>2494</v>
      </c>
      <c r="AC2705" s="1" t="s">
        <v>2498</v>
      </c>
      <c r="AD2705" s="1" t="s">
        <v>167</v>
      </c>
      <c r="AE2705" s="1" t="s">
        <v>117</v>
      </c>
      <c r="AF2705" s="9">
        <v>96950</v>
      </c>
      <c r="AG2705" s="1" t="s">
        <v>118</v>
      </c>
      <c r="AI2705" s="1">
        <v>16704832564</v>
      </c>
      <c r="AK2705" s="1" t="s">
        <v>2499</v>
      </c>
      <c r="BC2705" s="1" t="str">
        <f>"31-9011.00"</f>
        <v>31-9011.00</v>
      </c>
      <c r="BD2705" s="1" t="s">
        <v>947</v>
      </c>
      <c r="BE2705" s="1" t="s">
        <v>2500</v>
      </c>
      <c r="BF2705" s="1" t="s">
        <v>949</v>
      </c>
      <c r="BG2705" s="1">
        <v>2</v>
      </c>
      <c r="BI2705" s="2">
        <v>44197</v>
      </c>
      <c r="BJ2705" s="2">
        <v>44469</v>
      </c>
      <c r="BM2705" s="1">
        <v>40</v>
      </c>
      <c r="BN2705" s="1">
        <v>0</v>
      </c>
      <c r="BO2705" s="1">
        <v>8</v>
      </c>
      <c r="BP2705" s="1">
        <v>8</v>
      </c>
      <c r="BQ2705" s="1">
        <v>8</v>
      </c>
      <c r="BR2705" s="1">
        <v>8</v>
      </c>
      <c r="BS2705" s="1">
        <v>8</v>
      </c>
      <c r="BT2705" s="1">
        <v>0</v>
      </c>
      <c r="BU2705" s="1" t="str">
        <f>"9:00 AM"</f>
        <v>9:00 AM</v>
      </c>
      <c r="BV2705" s="1" t="str">
        <f>"6:00 PM"</f>
        <v>6:00 PM</v>
      </c>
      <c r="BW2705" s="1" t="s">
        <v>230</v>
      </c>
      <c r="BX2705" s="1">
        <v>0</v>
      </c>
      <c r="BY2705" s="1">
        <v>6</v>
      </c>
      <c r="BZ2705" s="1" t="s">
        <v>112</v>
      </c>
      <c r="CA2705" s="1">
        <v>0</v>
      </c>
      <c r="CB2705" s="4" t="s">
        <v>2501</v>
      </c>
      <c r="CC2705" s="1" t="s">
        <v>2502</v>
      </c>
      <c r="CE2705" s="1" t="s">
        <v>116</v>
      </c>
      <c r="CF2705" s="1" t="s">
        <v>117</v>
      </c>
      <c r="CG2705" s="1">
        <v>96950</v>
      </c>
      <c r="CH2705" s="3">
        <v>12.22</v>
      </c>
      <c r="CI2705" s="3">
        <v>12.22</v>
      </c>
      <c r="CJ2705" s="3">
        <v>0</v>
      </c>
      <c r="CK2705" s="3">
        <v>0</v>
      </c>
      <c r="CL2705" s="1" t="s">
        <v>137</v>
      </c>
      <c r="CM2705" s="1" t="s">
        <v>230</v>
      </c>
      <c r="CN2705" s="1" t="s">
        <v>139</v>
      </c>
      <c r="CP2705" s="1" t="s">
        <v>112</v>
      </c>
      <c r="CQ2705" s="1" t="s">
        <v>111</v>
      </c>
      <c r="CR2705" s="1" t="s">
        <v>112</v>
      </c>
      <c r="CS2705" s="1" t="s">
        <v>112</v>
      </c>
      <c r="CT2705" s="1" t="s">
        <v>138</v>
      </c>
      <c r="CU2705" s="1" t="s">
        <v>111</v>
      </c>
      <c r="CV2705" s="1" t="s">
        <v>138</v>
      </c>
      <c r="CW2705" s="1" t="s">
        <v>1633</v>
      </c>
      <c r="CX2705" s="1">
        <v>16702871097</v>
      </c>
      <c r="CY2705" s="1" t="s">
        <v>2499</v>
      </c>
      <c r="CZ2705" s="1" t="s">
        <v>138</v>
      </c>
      <c r="DA2705" s="1" t="s">
        <v>111</v>
      </c>
      <c r="DB2705" s="1" t="s">
        <v>112</v>
      </c>
      <c r="DC2705" s="1" t="s">
        <v>2495</v>
      </c>
      <c r="DD2705" s="1" t="s">
        <v>2496</v>
      </c>
      <c r="DE2705" s="1" t="s">
        <v>2497</v>
      </c>
      <c r="DF2705" s="1" t="s">
        <v>2493</v>
      </c>
      <c r="DG2705" s="1" t="s">
        <v>2499</v>
      </c>
    </row>
    <row r="2706" spans="1:111" ht="15.6" customHeight="1" x14ac:dyDescent="0.25">
      <c r="A2706" s="1" t="s">
        <v>2503</v>
      </c>
      <c r="B2706" s="1" t="s">
        <v>109</v>
      </c>
      <c r="C2706" s="2">
        <v>44199.21287314815</v>
      </c>
      <c r="D2706" s="2">
        <v>44265</v>
      </c>
      <c r="E2706" s="1" t="s">
        <v>180</v>
      </c>
      <c r="G2706" s="1" t="s">
        <v>112</v>
      </c>
      <c r="H2706" s="1" t="s">
        <v>112</v>
      </c>
      <c r="I2706" s="1" t="s">
        <v>112</v>
      </c>
      <c r="J2706" s="1" t="s">
        <v>1577</v>
      </c>
      <c r="K2706" s="1" t="s">
        <v>2504</v>
      </c>
      <c r="L2706" s="1" t="s">
        <v>2505</v>
      </c>
      <c r="M2706" s="1" t="s">
        <v>1579</v>
      </c>
      <c r="N2706" s="1" t="s">
        <v>116</v>
      </c>
      <c r="O2706" s="1" t="s">
        <v>117</v>
      </c>
      <c r="P2706" s="9">
        <v>96950</v>
      </c>
      <c r="Q2706" s="1" t="s">
        <v>118</v>
      </c>
      <c r="R2706" s="1" t="s">
        <v>719</v>
      </c>
      <c r="S2706" s="1">
        <v>16702349889</v>
      </c>
      <c r="U2706" s="1">
        <v>236116</v>
      </c>
      <c r="V2706" s="1" t="s">
        <v>119</v>
      </c>
      <c r="X2706" s="1" t="s">
        <v>1581</v>
      </c>
      <c r="Y2706" s="1" t="s">
        <v>1582</v>
      </c>
      <c r="Z2706" s="1" t="s">
        <v>1583</v>
      </c>
      <c r="AA2706" s="1" t="s">
        <v>1584</v>
      </c>
      <c r="AB2706" s="1" t="s">
        <v>2506</v>
      </c>
      <c r="AC2706" s="1" t="s">
        <v>2505</v>
      </c>
      <c r="AD2706" s="1" t="s">
        <v>116</v>
      </c>
      <c r="AE2706" s="1" t="s">
        <v>117</v>
      </c>
      <c r="AF2706" s="9">
        <v>96950</v>
      </c>
      <c r="AG2706" s="1" t="s">
        <v>118</v>
      </c>
      <c r="AH2706" s="1" t="s">
        <v>719</v>
      </c>
      <c r="AI2706" s="1">
        <v>16702349889</v>
      </c>
      <c r="AK2706" s="1" t="s">
        <v>1593</v>
      </c>
      <c r="BC2706" s="1" t="str">
        <f>"47-2051.00"</f>
        <v>47-2051.00</v>
      </c>
      <c r="BD2706" s="1" t="s">
        <v>295</v>
      </c>
      <c r="BE2706" s="1" t="s">
        <v>2507</v>
      </c>
      <c r="BF2706" s="1" t="s">
        <v>297</v>
      </c>
      <c r="BG2706" s="1">
        <v>15</v>
      </c>
      <c r="BI2706" s="2">
        <v>44287</v>
      </c>
      <c r="BJ2706" s="2">
        <v>44651</v>
      </c>
      <c r="BM2706" s="1">
        <v>40</v>
      </c>
      <c r="BN2706" s="1">
        <v>0</v>
      </c>
      <c r="BO2706" s="1">
        <v>8</v>
      </c>
      <c r="BP2706" s="1">
        <v>8</v>
      </c>
      <c r="BQ2706" s="1">
        <v>8</v>
      </c>
      <c r="BR2706" s="1">
        <v>8</v>
      </c>
      <c r="BS2706" s="1">
        <v>8</v>
      </c>
      <c r="BT2706" s="1">
        <v>0</v>
      </c>
      <c r="BU2706" s="1" t="str">
        <f>"7:30 AM"</f>
        <v>7:30 AM</v>
      </c>
      <c r="BV2706" s="1" t="str">
        <f>"4:30 PM"</f>
        <v>4:30 PM</v>
      </c>
      <c r="BW2706" s="1" t="s">
        <v>135</v>
      </c>
      <c r="BX2706" s="1">
        <v>0</v>
      </c>
      <c r="BY2706" s="1">
        <v>3</v>
      </c>
      <c r="BZ2706" s="1" t="s">
        <v>112</v>
      </c>
      <c r="CA2706" s="1">
        <v>0</v>
      </c>
      <c r="CB2706" s="1" t="s">
        <v>2508</v>
      </c>
      <c r="CC2706" s="1" t="s">
        <v>2509</v>
      </c>
      <c r="CD2706" s="1" t="s">
        <v>2510</v>
      </c>
      <c r="CE2706" s="1" t="s">
        <v>167</v>
      </c>
      <c r="CF2706" s="1" t="s">
        <v>117</v>
      </c>
      <c r="CG2706" s="1">
        <v>96950</v>
      </c>
      <c r="CH2706" s="3">
        <v>8.34</v>
      </c>
      <c r="CI2706" s="3">
        <v>8.34</v>
      </c>
      <c r="CJ2706" s="3">
        <v>12.51</v>
      </c>
      <c r="CK2706" s="3">
        <v>12.51</v>
      </c>
      <c r="CL2706" s="1" t="s">
        <v>137</v>
      </c>
      <c r="CM2706" s="1" t="s">
        <v>2511</v>
      </c>
      <c r="CN2706" s="1" t="s">
        <v>139</v>
      </c>
      <c r="CP2706" s="1" t="s">
        <v>112</v>
      </c>
      <c r="CQ2706" s="1" t="s">
        <v>111</v>
      </c>
      <c r="CR2706" s="1" t="s">
        <v>112</v>
      </c>
      <c r="CS2706" s="1" t="s">
        <v>111</v>
      </c>
      <c r="CT2706" s="1" t="s">
        <v>138</v>
      </c>
      <c r="CU2706" s="1" t="s">
        <v>111</v>
      </c>
      <c r="CV2706" s="1" t="s">
        <v>138</v>
      </c>
      <c r="CW2706" s="1" t="s">
        <v>1837</v>
      </c>
      <c r="CX2706" s="1">
        <v>16702349889</v>
      </c>
      <c r="CY2706" s="1" t="s">
        <v>1593</v>
      </c>
      <c r="CZ2706" s="1" t="s">
        <v>331</v>
      </c>
      <c r="DA2706" s="1" t="s">
        <v>111</v>
      </c>
      <c r="DB2706" s="1" t="s">
        <v>112</v>
      </c>
      <c r="DC2706" s="1" t="s">
        <v>1581</v>
      </c>
      <c r="DD2706" s="1" t="s">
        <v>1582</v>
      </c>
      <c r="DE2706" s="1" t="s">
        <v>402</v>
      </c>
      <c r="DF2706" s="1" t="s">
        <v>1594</v>
      </c>
      <c r="DG2706" s="1" t="s">
        <v>1586</v>
      </c>
    </row>
    <row r="2707" spans="1:111" ht="15.6" customHeight="1" x14ac:dyDescent="0.25">
      <c r="A2707" s="1" t="s">
        <v>2547</v>
      </c>
      <c r="B2707" s="1" t="s">
        <v>109</v>
      </c>
      <c r="C2707" s="2">
        <v>44172.049754976855</v>
      </c>
      <c r="D2707" s="2">
        <v>44235</v>
      </c>
      <c r="E2707" s="1" t="s">
        <v>180</v>
      </c>
      <c r="G2707" s="1" t="s">
        <v>112</v>
      </c>
      <c r="H2707" s="1" t="s">
        <v>112</v>
      </c>
      <c r="I2707" s="1" t="s">
        <v>112</v>
      </c>
      <c r="J2707" s="1" t="s">
        <v>2548</v>
      </c>
      <c r="K2707" s="1" t="s">
        <v>785</v>
      </c>
      <c r="L2707" s="1" t="s">
        <v>684</v>
      </c>
      <c r="M2707" s="1" t="s">
        <v>786</v>
      </c>
      <c r="N2707" s="1" t="s">
        <v>116</v>
      </c>
      <c r="O2707" s="1" t="s">
        <v>117</v>
      </c>
      <c r="P2707" s="9">
        <v>96950</v>
      </c>
      <c r="Q2707" s="1" t="s">
        <v>118</v>
      </c>
      <c r="R2707" s="1" t="s">
        <v>138</v>
      </c>
      <c r="S2707" s="1">
        <v>16703236877</v>
      </c>
      <c r="U2707" s="1">
        <v>62161</v>
      </c>
      <c r="V2707" s="1" t="s">
        <v>119</v>
      </c>
      <c r="X2707" s="1" t="s">
        <v>686</v>
      </c>
      <c r="Y2707" s="1" t="s">
        <v>687</v>
      </c>
      <c r="Z2707" s="1" t="s">
        <v>688</v>
      </c>
      <c r="AA2707" s="1" t="s">
        <v>245</v>
      </c>
      <c r="AB2707" s="1" t="s">
        <v>689</v>
      </c>
      <c r="AD2707" s="1" t="s">
        <v>690</v>
      </c>
      <c r="AE2707" s="1" t="s">
        <v>691</v>
      </c>
      <c r="AF2707" s="9">
        <v>96931</v>
      </c>
      <c r="AG2707" s="1" t="s">
        <v>118</v>
      </c>
      <c r="AH2707" s="1" t="s">
        <v>138</v>
      </c>
      <c r="AI2707" s="1">
        <v>16716498746</v>
      </c>
      <c r="AJ2707" s="1">
        <v>203</v>
      </c>
      <c r="AK2707" s="1" t="s">
        <v>692</v>
      </c>
      <c r="BC2707" s="1" t="str">
        <f>"49-9071.00"</f>
        <v>49-9071.00</v>
      </c>
      <c r="BD2707" s="1" t="s">
        <v>214</v>
      </c>
      <c r="BE2707" s="1" t="s">
        <v>2549</v>
      </c>
      <c r="BF2707" s="1" t="s">
        <v>2550</v>
      </c>
      <c r="BG2707" s="1">
        <v>3</v>
      </c>
      <c r="BI2707" s="2">
        <v>44270</v>
      </c>
      <c r="BJ2707" s="2">
        <v>44634</v>
      </c>
      <c r="BM2707" s="1">
        <v>40</v>
      </c>
      <c r="BN2707" s="1">
        <v>0</v>
      </c>
      <c r="BO2707" s="1">
        <v>8</v>
      </c>
      <c r="BP2707" s="1">
        <v>8</v>
      </c>
      <c r="BQ2707" s="1">
        <v>8</v>
      </c>
      <c r="BR2707" s="1">
        <v>8</v>
      </c>
      <c r="BS2707" s="1">
        <v>5</v>
      </c>
      <c r="BT2707" s="1">
        <v>3</v>
      </c>
      <c r="BU2707" s="1" t="str">
        <f>"8:30 AM"</f>
        <v>8:30 AM</v>
      </c>
      <c r="BV2707" s="1" t="str">
        <f>"5:30 PM"</f>
        <v>5:30 PM</v>
      </c>
      <c r="BW2707" s="1" t="s">
        <v>135</v>
      </c>
      <c r="BX2707" s="1">
        <v>0</v>
      </c>
      <c r="BY2707" s="1">
        <v>0</v>
      </c>
      <c r="BZ2707" s="1" t="s">
        <v>112</v>
      </c>
      <c r="CA2707" s="1">
        <v>0</v>
      </c>
      <c r="CB2707" s="1" t="s">
        <v>796</v>
      </c>
      <c r="CC2707" s="1" t="s">
        <v>684</v>
      </c>
      <c r="CD2707" s="1" t="s">
        <v>786</v>
      </c>
      <c r="CE2707" s="1" t="s">
        <v>116</v>
      </c>
      <c r="CF2707" s="1" t="s">
        <v>117</v>
      </c>
      <c r="CG2707" s="1">
        <v>96950</v>
      </c>
      <c r="CH2707" s="3">
        <v>8.7100000000000009</v>
      </c>
      <c r="CI2707" s="3">
        <v>8.7100000000000009</v>
      </c>
      <c r="CJ2707" s="3">
        <v>13.06</v>
      </c>
      <c r="CK2707" s="3">
        <v>13.06</v>
      </c>
      <c r="CL2707" s="1" t="s">
        <v>137</v>
      </c>
      <c r="CN2707" s="1" t="s">
        <v>139</v>
      </c>
      <c r="CP2707" s="1" t="s">
        <v>112</v>
      </c>
      <c r="CQ2707" s="1" t="s">
        <v>111</v>
      </c>
      <c r="CR2707" s="1" t="s">
        <v>112</v>
      </c>
      <c r="CS2707" s="1" t="s">
        <v>111</v>
      </c>
      <c r="CT2707" s="1" t="s">
        <v>138</v>
      </c>
      <c r="CU2707" s="1" t="s">
        <v>111</v>
      </c>
      <c r="CV2707" s="1" t="s">
        <v>138</v>
      </c>
      <c r="CW2707" s="1" t="s">
        <v>698</v>
      </c>
      <c r="CX2707" s="1">
        <v>16703236877</v>
      </c>
      <c r="CY2707" s="1" t="s">
        <v>699</v>
      </c>
      <c r="CZ2707" s="1" t="s">
        <v>138</v>
      </c>
      <c r="DA2707" s="1" t="s">
        <v>111</v>
      </c>
      <c r="DB2707" s="1" t="s">
        <v>112</v>
      </c>
    </row>
    <row r="2708" spans="1:111" ht="15.6" customHeight="1" x14ac:dyDescent="0.25">
      <c r="A2708" s="1" t="s">
        <v>2564</v>
      </c>
      <c r="B2708" s="1" t="s">
        <v>109</v>
      </c>
      <c r="C2708" s="2">
        <v>44210.118166898152</v>
      </c>
      <c r="D2708" s="2">
        <v>44264</v>
      </c>
      <c r="E2708" s="1" t="s">
        <v>180</v>
      </c>
      <c r="G2708" s="1" t="s">
        <v>112</v>
      </c>
      <c r="H2708" s="1" t="s">
        <v>112</v>
      </c>
      <c r="I2708" s="1" t="s">
        <v>112</v>
      </c>
      <c r="J2708" s="1" t="s">
        <v>784</v>
      </c>
      <c r="K2708" s="1" t="s">
        <v>785</v>
      </c>
      <c r="L2708" s="1" t="s">
        <v>2383</v>
      </c>
      <c r="M2708" s="1" t="s">
        <v>786</v>
      </c>
      <c r="N2708" s="1" t="s">
        <v>116</v>
      </c>
      <c r="O2708" s="1" t="s">
        <v>117</v>
      </c>
      <c r="P2708" s="9">
        <v>96950</v>
      </c>
      <c r="Q2708" s="1" t="s">
        <v>118</v>
      </c>
      <c r="R2708" s="1" t="s">
        <v>719</v>
      </c>
      <c r="S2708" s="1">
        <v>16703236877</v>
      </c>
      <c r="U2708" s="1">
        <v>62161</v>
      </c>
      <c r="V2708" s="1" t="s">
        <v>119</v>
      </c>
      <c r="X2708" s="1" t="s">
        <v>686</v>
      </c>
      <c r="Y2708" s="1" t="s">
        <v>687</v>
      </c>
      <c r="Z2708" s="1" t="s">
        <v>688</v>
      </c>
      <c r="AA2708" s="1" t="s">
        <v>245</v>
      </c>
      <c r="AB2708" s="1" t="s">
        <v>689</v>
      </c>
      <c r="AD2708" s="1" t="s">
        <v>690</v>
      </c>
      <c r="AE2708" s="1" t="s">
        <v>691</v>
      </c>
      <c r="AF2708" s="9">
        <v>96931</v>
      </c>
      <c r="AG2708" s="1" t="s">
        <v>118</v>
      </c>
      <c r="AH2708" s="1" t="s">
        <v>719</v>
      </c>
      <c r="AI2708" s="1">
        <v>16716498746</v>
      </c>
      <c r="AJ2708" s="1">
        <v>203</v>
      </c>
      <c r="AK2708" s="1" t="s">
        <v>692</v>
      </c>
      <c r="BC2708" s="1" t="str">
        <f>"43-3031.00"</f>
        <v>43-3031.00</v>
      </c>
      <c r="BD2708" s="1" t="s">
        <v>389</v>
      </c>
      <c r="BE2708" s="1" t="s">
        <v>2565</v>
      </c>
      <c r="BF2708" s="1" t="s">
        <v>2566</v>
      </c>
      <c r="BG2708" s="1">
        <v>4</v>
      </c>
      <c r="BI2708" s="2">
        <v>44326</v>
      </c>
      <c r="BJ2708" s="2">
        <v>44690</v>
      </c>
      <c r="BM2708" s="1">
        <v>40</v>
      </c>
      <c r="BN2708" s="1">
        <v>0</v>
      </c>
      <c r="BO2708" s="1">
        <v>8</v>
      </c>
      <c r="BP2708" s="1">
        <v>8</v>
      </c>
      <c r="BQ2708" s="1">
        <v>8</v>
      </c>
      <c r="BR2708" s="1">
        <v>8</v>
      </c>
      <c r="BS2708" s="1">
        <v>5</v>
      </c>
      <c r="BT2708" s="1">
        <v>3</v>
      </c>
      <c r="BU2708" s="1" t="str">
        <f>"8:30 AM"</f>
        <v>8:30 AM</v>
      </c>
      <c r="BV2708" s="1" t="str">
        <f>"5:30 PM"</f>
        <v>5:30 PM</v>
      </c>
      <c r="BW2708" s="1" t="s">
        <v>230</v>
      </c>
      <c r="BX2708" s="1">
        <v>0</v>
      </c>
      <c r="BY2708" s="1">
        <v>12</v>
      </c>
      <c r="BZ2708" s="1" t="s">
        <v>112</v>
      </c>
      <c r="CA2708" s="1">
        <v>0</v>
      </c>
      <c r="CB2708" s="1" t="s">
        <v>2567</v>
      </c>
      <c r="CC2708" s="1" t="s">
        <v>2383</v>
      </c>
      <c r="CD2708" s="1" t="s">
        <v>786</v>
      </c>
      <c r="CE2708" s="1" t="s">
        <v>116</v>
      </c>
      <c r="CF2708" s="1" t="s">
        <v>117</v>
      </c>
      <c r="CG2708" s="1">
        <v>96950</v>
      </c>
      <c r="CH2708" s="3">
        <v>9.49</v>
      </c>
      <c r="CI2708" s="3">
        <v>9.49</v>
      </c>
      <c r="CJ2708" s="3">
        <v>14.24</v>
      </c>
      <c r="CK2708" s="3">
        <v>14.24</v>
      </c>
      <c r="CL2708" s="1" t="s">
        <v>137</v>
      </c>
      <c r="CN2708" s="1" t="s">
        <v>139</v>
      </c>
      <c r="CP2708" s="1" t="s">
        <v>112</v>
      </c>
      <c r="CQ2708" s="1" t="s">
        <v>111</v>
      </c>
      <c r="CR2708" s="1" t="s">
        <v>112</v>
      </c>
      <c r="CS2708" s="1" t="s">
        <v>111</v>
      </c>
      <c r="CT2708" s="1" t="s">
        <v>138</v>
      </c>
      <c r="CU2708" s="1" t="s">
        <v>111</v>
      </c>
      <c r="CV2708" s="1" t="s">
        <v>138</v>
      </c>
      <c r="CW2708" s="1" t="s">
        <v>2568</v>
      </c>
      <c r="CX2708" s="1">
        <v>16703236877</v>
      </c>
      <c r="CY2708" s="1" t="s">
        <v>699</v>
      </c>
      <c r="CZ2708" s="1" t="s">
        <v>138</v>
      </c>
      <c r="DA2708" s="1" t="s">
        <v>111</v>
      </c>
      <c r="DB2708" s="1" t="s">
        <v>112</v>
      </c>
    </row>
    <row r="2709" spans="1:111" ht="15.6" customHeight="1" x14ac:dyDescent="0.25">
      <c r="A2709" s="1" t="s">
        <v>2679</v>
      </c>
      <c r="B2709" s="1" t="s">
        <v>109</v>
      </c>
      <c r="C2709" s="2">
        <v>44336.262504050923</v>
      </c>
      <c r="D2709" s="2">
        <v>44370</v>
      </c>
      <c r="E2709" s="1" t="s">
        <v>180</v>
      </c>
      <c r="G2709" s="1" t="s">
        <v>112</v>
      </c>
      <c r="H2709" s="1" t="s">
        <v>112</v>
      </c>
      <c r="I2709" s="1" t="s">
        <v>112</v>
      </c>
      <c r="J2709" s="1" t="s">
        <v>2477</v>
      </c>
      <c r="L2709" s="1" t="s">
        <v>2070</v>
      </c>
      <c r="M2709" s="1" t="s">
        <v>2478</v>
      </c>
      <c r="N2709" s="1" t="s">
        <v>116</v>
      </c>
      <c r="O2709" s="1" t="s">
        <v>117</v>
      </c>
      <c r="P2709" s="9">
        <v>96950</v>
      </c>
      <c r="Q2709" s="1" t="s">
        <v>118</v>
      </c>
      <c r="R2709" s="1" t="s">
        <v>138</v>
      </c>
      <c r="S2709" s="1">
        <v>16702330349</v>
      </c>
      <c r="U2709" s="1">
        <v>56132</v>
      </c>
      <c r="V2709" s="1" t="s">
        <v>2479</v>
      </c>
      <c r="W2709" s="1" t="s">
        <v>111</v>
      </c>
      <c r="X2709" s="1" t="s">
        <v>2480</v>
      </c>
      <c r="Y2709" s="1" t="s">
        <v>2481</v>
      </c>
      <c r="Z2709" s="1" t="s">
        <v>2482</v>
      </c>
      <c r="AA2709" s="1" t="s">
        <v>2483</v>
      </c>
      <c r="AB2709" s="1" t="s">
        <v>2070</v>
      </c>
      <c r="AC2709" s="1" t="s">
        <v>2478</v>
      </c>
      <c r="AD2709" s="1" t="s">
        <v>116</v>
      </c>
      <c r="AE2709" s="1" t="s">
        <v>117</v>
      </c>
      <c r="AF2709" s="9">
        <v>96950</v>
      </c>
      <c r="AG2709" s="1" t="s">
        <v>118</v>
      </c>
      <c r="AH2709" s="1" t="s">
        <v>138</v>
      </c>
      <c r="AI2709" s="1">
        <v>16702330349</v>
      </c>
      <c r="AK2709" s="1" t="s">
        <v>2484</v>
      </c>
      <c r="BC2709" s="1" t="str">
        <f>"35-2014.00"</f>
        <v>35-2014.00</v>
      </c>
      <c r="BD2709" s="1" t="s">
        <v>152</v>
      </c>
      <c r="BE2709" s="1" t="s">
        <v>2680</v>
      </c>
      <c r="BF2709" s="1" t="s">
        <v>154</v>
      </c>
      <c r="BG2709" s="1">
        <v>1</v>
      </c>
      <c r="BI2709" s="2">
        <v>44440</v>
      </c>
      <c r="BJ2709" s="2">
        <v>44804</v>
      </c>
      <c r="BM2709" s="1">
        <v>35</v>
      </c>
      <c r="BN2709" s="1">
        <v>0</v>
      </c>
      <c r="BO2709" s="1">
        <v>0</v>
      </c>
      <c r="BP2709" s="1">
        <v>7</v>
      </c>
      <c r="BQ2709" s="1">
        <v>7</v>
      </c>
      <c r="BR2709" s="1">
        <v>7</v>
      </c>
      <c r="BS2709" s="1">
        <v>7</v>
      </c>
      <c r="BT2709" s="1">
        <v>7</v>
      </c>
      <c r="BU2709" s="1" t="str">
        <f>"3:00 PM"</f>
        <v>3:00 PM</v>
      </c>
      <c r="BV2709" s="1" t="str">
        <f>"11:00 PM"</f>
        <v>11:00 PM</v>
      </c>
      <c r="BW2709" s="1" t="s">
        <v>135</v>
      </c>
      <c r="BX2709" s="1">
        <v>0</v>
      </c>
      <c r="BY2709" s="1">
        <v>12</v>
      </c>
      <c r="BZ2709" s="1" t="s">
        <v>112</v>
      </c>
      <c r="CB2709" s="1" t="s">
        <v>2681</v>
      </c>
      <c r="CC2709" s="1" t="s">
        <v>2682</v>
      </c>
      <c r="CE2709" s="1" t="s">
        <v>116</v>
      </c>
      <c r="CF2709" s="1" t="s">
        <v>117</v>
      </c>
      <c r="CG2709" s="1">
        <v>96950</v>
      </c>
      <c r="CH2709" s="3">
        <v>8.68</v>
      </c>
      <c r="CI2709" s="3">
        <v>8.68</v>
      </c>
      <c r="CJ2709" s="3">
        <v>13.02</v>
      </c>
      <c r="CK2709" s="3">
        <v>13.02</v>
      </c>
      <c r="CL2709" s="1" t="s">
        <v>137</v>
      </c>
      <c r="CM2709" s="1" t="s">
        <v>138</v>
      </c>
      <c r="CN2709" s="1" t="s">
        <v>139</v>
      </c>
      <c r="CP2709" s="1" t="s">
        <v>112</v>
      </c>
      <c r="CQ2709" s="1" t="s">
        <v>111</v>
      </c>
      <c r="CR2709" s="1" t="s">
        <v>112</v>
      </c>
      <c r="CS2709" s="1" t="s">
        <v>111</v>
      </c>
      <c r="CT2709" s="1" t="s">
        <v>138</v>
      </c>
      <c r="CU2709" s="1" t="s">
        <v>111</v>
      </c>
      <c r="CV2709" s="1" t="s">
        <v>138</v>
      </c>
      <c r="CW2709" s="1" t="s">
        <v>138</v>
      </c>
      <c r="CX2709" s="1">
        <v>16702330349</v>
      </c>
      <c r="CY2709" s="1" t="s">
        <v>2484</v>
      </c>
      <c r="CZ2709" s="1" t="s">
        <v>138</v>
      </c>
      <c r="DA2709" s="1" t="s">
        <v>111</v>
      </c>
      <c r="DB2709" s="1" t="s">
        <v>111</v>
      </c>
    </row>
    <row r="2710" spans="1:111" ht="15.6" customHeight="1" x14ac:dyDescent="0.25">
      <c r="A2710" s="1" t="s">
        <v>2683</v>
      </c>
      <c r="B2710" s="1" t="s">
        <v>109</v>
      </c>
      <c r="C2710" s="2">
        <v>44328.69128564815</v>
      </c>
      <c r="D2710" s="2">
        <v>44348</v>
      </c>
      <c r="E2710" s="1" t="s">
        <v>110</v>
      </c>
      <c r="F2710" s="2">
        <v>44468.833333333336</v>
      </c>
      <c r="G2710" s="1" t="s">
        <v>112</v>
      </c>
      <c r="H2710" s="1" t="s">
        <v>112</v>
      </c>
      <c r="I2710" s="1" t="s">
        <v>112</v>
      </c>
      <c r="J2710" s="1" t="s">
        <v>2684</v>
      </c>
      <c r="L2710" s="1" t="s">
        <v>2685</v>
      </c>
      <c r="M2710" s="1" t="s">
        <v>2686</v>
      </c>
      <c r="N2710" s="1" t="s">
        <v>167</v>
      </c>
      <c r="O2710" s="1" t="s">
        <v>117</v>
      </c>
      <c r="P2710" s="9">
        <v>96950</v>
      </c>
      <c r="Q2710" s="1" t="s">
        <v>118</v>
      </c>
      <c r="R2710" s="1" t="s">
        <v>117</v>
      </c>
      <c r="S2710" s="1">
        <v>16702338818</v>
      </c>
      <c r="U2710" s="1">
        <v>56152</v>
      </c>
      <c r="V2710" s="1" t="s">
        <v>119</v>
      </c>
      <c r="X2710" s="1" t="s">
        <v>2687</v>
      </c>
      <c r="Y2710" s="1" t="s">
        <v>2688</v>
      </c>
      <c r="AA2710" s="1" t="s">
        <v>528</v>
      </c>
      <c r="AB2710" s="1" t="s">
        <v>2685</v>
      </c>
      <c r="AC2710" s="1" t="s">
        <v>2686</v>
      </c>
      <c r="AD2710" s="1" t="s">
        <v>167</v>
      </c>
      <c r="AE2710" s="1" t="s">
        <v>117</v>
      </c>
      <c r="AF2710" s="9">
        <v>96950</v>
      </c>
      <c r="AG2710" s="1" t="s">
        <v>118</v>
      </c>
      <c r="AH2710" s="1">
        <v>96950</v>
      </c>
      <c r="AI2710" s="1">
        <v>16702338818</v>
      </c>
      <c r="AK2710" s="1" t="s">
        <v>2689</v>
      </c>
      <c r="BC2710" s="1" t="str">
        <f>"49-3023.01"</f>
        <v>49-3023.01</v>
      </c>
      <c r="BD2710" s="1" t="s">
        <v>608</v>
      </c>
      <c r="BE2710" s="1" t="s">
        <v>2690</v>
      </c>
      <c r="BF2710" s="1" t="s">
        <v>2691</v>
      </c>
      <c r="BG2710" s="1">
        <v>4</v>
      </c>
      <c r="BI2710" s="2">
        <v>44470</v>
      </c>
      <c r="BJ2710" s="2">
        <v>44834</v>
      </c>
      <c r="BM2710" s="1">
        <v>35</v>
      </c>
      <c r="BN2710" s="1">
        <v>0</v>
      </c>
      <c r="BO2710" s="1">
        <v>7</v>
      </c>
      <c r="BP2710" s="1">
        <v>7</v>
      </c>
      <c r="BQ2710" s="1">
        <v>7</v>
      </c>
      <c r="BR2710" s="1">
        <v>7</v>
      </c>
      <c r="BS2710" s="1">
        <v>7</v>
      </c>
      <c r="BT2710" s="1">
        <v>0</v>
      </c>
      <c r="BU2710" s="1" t="str">
        <f>"9:00 AM"</f>
        <v>9:00 AM</v>
      </c>
      <c r="BV2710" s="1" t="str">
        <f>"5:00 PM"</f>
        <v>5:00 PM</v>
      </c>
      <c r="BW2710" s="1" t="s">
        <v>135</v>
      </c>
      <c r="BX2710" s="1">
        <v>0</v>
      </c>
      <c r="BY2710" s="1">
        <v>36</v>
      </c>
      <c r="BZ2710" s="1" t="s">
        <v>112</v>
      </c>
      <c r="CB2710" s="1" t="s">
        <v>168</v>
      </c>
      <c r="CC2710" s="1" t="s">
        <v>2685</v>
      </c>
      <c r="CD2710" s="1" t="s">
        <v>2686</v>
      </c>
      <c r="CE2710" s="1" t="s">
        <v>167</v>
      </c>
      <c r="CF2710" s="1" t="s">
        <v>117</v>
      </c>
      <c r="CG2710" s="1">
        <v>96950</v>
      </c>
      <c r="CH2710" s="3">
        <v>8.75</v>
      </c>
      <c r="CI2710" s="3">
        <v>8.75</v>
      </c>
      <c r="CJ2710" s="3">
        <v>13.13</v>
      </c>
      <c r="CK2710" s="3">
        <v>13.13</v>
      </c>
      <c r="CL2710" s="1" t="s">
        <v>137</v>
      </c>
      <c r="CM2710" s="1" t="s">
        <v>331</v>
      </c>
      <c r="CN2710" s="1" t="s">
        <v>139</v>
      </c>
      <c r="CP2710" s="1" t="s">
        <v>112</v>
      </c>
      <c r="CQ2710" s="1" t="s">
        <v>111</v>
      </c>
      <c r="CR2710" s="1" t="s">
        <v>112</v>
      </c>
      <c r="CS2710" s="1" t="s">
        <v>111</v>
      </c>
      <c r="CT2710" s="1" t="s">
        <v>138</v>
      </c>
      <c r="CU2710" s="1" t="s">
        <v>111</v>
      </c>
      <c r="CV2710" s="1" t="s">
        <v>138</v>
      </c>
      <c r="CW2710" s="1" t="s">
        <v>1439</v>
      </c>
      <c r="CX2710" s="1">
        <v>16702338818</v>
      </c>
      <c r="CY2710" s="1" t="s">
        <v>2689</v>
      </c>
      <c r="CZ2710" s="1" t="s">
        <v>2692</v>
      </c>
      <c r="DA2710" s="1" t="s">
        <v>111</v>
      </c>
      <c r="DB2710" s="1" t="s">
        <v>112</v>
      </c>
    </row>
    <row r="2711" spans="1:111" ht="15.6" customHeight="1" x14ac:dyDescent="0.25">
      <c r="A2711" s="1" t="s">
        <v>2767</v>
      </c>
      <c r="B2711" s="1" t="s">
        <v>109</v>
      </c>
      <c r="C2711" s="2">
        <v>44256.777106250003</v>
      </c>
      <c r="D2711" s="2">
        <v>44358</v>
      </c>
      <c r="E2711" s="1" t="s">
        <v>180</v>
      </c>
      <c r="G2711" s="1" t="s">
        <v>112</v>
      </c>
      <c r="H2711" s="1" t="s">
        <v>112</v>
      </c>
      <c r="I2711" s="1" t="s">
        <v>112</v>
      </c>
      <c r="J2711" s="1" t="s">
        <v>181</v>
      </c>
      <c r="K2711" s="1" t="s">
        <v>138</v>
      </c>
      <c r="L2711" s="1" t="s">
        <v>182</v>
      </c>
      <c r="M2711" s="1" t="s">
        <v>2768</v>
      </c>
      <c r="N2711" s="1" t="s">
        <v>116</v>
      </c>
      <c r="O2711" s="1" t="s">
        <v>117</v>
      </c>
      <c r="P2711" s="9">
        <v>96950</v>
      </c>
      <c r="Q2711" s="1" t="s">
        <v>118</v>
      </c>
      <c r="R2711" s="1" t="s">
        <v>138</v>
      </c>
      <c r="S2711" s="1">
        <v>16706644282</v>
      </c>
      <c r="T2711" s="1">
        <v>354</v>
      </c>
      <c r="U2711" s="1">
        <v>92613</v>
      </c>
      <c r="V2711" s="1" t="s">
        <v>119</v>
      </c>
      <c r="X2711" s="1" t="s">
        <v>184</v>
      </c>
      <c r="Y2711" s="1" t="s">
        <v>185</v>
      </c>
      <c r="Z2711" s="1" t="s">
        <v>2769</v>
      </c>
      <c r="AA2711" s="1" t="s">
        <v>187</v>
      </c>
      <c r="AB2711" s="1" t="s">
        <v>182</v>
      </c>
      <c r="AC2711" s="1" t="s">
        <v>2768</v>
      </c>
      <c r="AD2711" s="1" t="s">
        <v>116</v>
      </c>
      <c r="AE2711" s="1" t="s">
        <v>117</v>
      </c>
      <c r="AF2711" s="9">
        <v>96950</v>
      </c>
      <c r="AG2711" s="1" t="s">
        <v>118</v>
      </c>
      <c r="AH2711" s="1" t="s">
        <v>138</v>
      </c>
      <c r="AI2711" s="1">
        <v>16706644282</v>
      </c>
      <c r="AJ2711" s="1">
        <v>354</v>
      </c>
      <c r="AK2711" s="1" t="s">
        <v>189</v>
      </c>
      <c r="BC2711" s="1" t="str">
        <f>"49-3031.00"</f>
        <v>49-3031.00</v>
      </c>
      <c r="BD2711" s="1" t="s">
        <v>2770</v>
      </c>
      <c r="BE2711" s="1" t="s">
        <v>2771</v>
      </c>
      <c r="BF2711" s="1" t="s">
        <v>2772</v>
      </c>
      <c r="BG2711" s="1">
        <v>4</v>
      </c>
      <c r="BI2711" s="2">
        <v>44105</v>
      </c>
      <c r="BJ2711" s="2">
        <v>44469</v>
      </c>
      <c r="BM2711" s="1">
        <v>40</v>
      </c>
      <c r="BN2711" s="1">
        <v>0</v>
      </c>
      <c r="BO2711" s="1">
        <v>8</v>
      </c>
      <c r="BP2711" s="1">
        <v>8</v>
      </c>
      <c r="BQ2711" s="1">
        <v>8</v>
      </c>
      <c r="BR2711" s="1">
        <v>8</v>
      </c>
      <c r="BS2711" s="1">
        <v>8</v>
      </c>
      <c r="BT2711" s="1">
        <v>0</v>
      </c>
      <c r="BU2711" s="1" t="str">
        <f>"7:30 AM"</f>
        <v>7:30 AM</v>
      </c>
      <c r="BV2711" s="1" t="str">
        <f>"4:30 PM"</f>
        <v>4:30 PM</v>
      </c>
      <c r="BW2711" s="1" t="s">
        <v>135</v>
      </c>
      <c r="BX2711" s="1">
        <v>0</v>
      </c>
      <c r="BY2711" s="1">
        <v>48</v>
      </c>
      <c r="BZ2711" s="1" t="s">
        <v>112</v>
      </c>
      <c r="CA2711" s="1">
        <v>0</v>
      </c>
      <c r="CB2711" s="1" t="s">
        <v>2773</v>
      </c>
      <c r="CC2711" s="1" t="s">
        <v>2774</v>
      </c>
      <c r="CD2711" s="1" t="s">
        <v>2775</v>
      </c>
      <c r="CE2711" s="1" t="s">
        <v>116</v>
      </c>
      <c r="CF2711" s="1" t="s">
        <v>117</v>
      </c>
      <c r="CG2711" s="1">
        <v>96950</v>
      </c>
      <c r="CH2711" s="3">
        <v>10.67</v>
      </c>
      <c r="CI2711" s="3">
        <v>10.67</v>
      </c>
      <c r="CJ2711" s="3">
        <v>16.010000000000002</v>
      </c>
      <c r="CK2711" s="3">
        <v>16.010000000000002</v>
      </c>
      <c r="CL2711" s="1" t="s">
        <v>137</v>
      </c>
      <c r="CM2711" s="1" t="s">
        <v>138</v>
      </c>
      <c r="CN2711" s="1" t="s">
        <v>139</v>
      </c>
      <c r="CP2711" s="1" t="s">
        <v>112</v>
      </c>
      <c r="CQ2711" s="1" t="s">
        <v>111</v>
      </c>
      <c r="CR2711" s="1" t="s">
        <v>112</v>
      </c>
      <c r="CS2711" s="1" t="s">
        <v>111</v>
      </c>
      <c r="CT2711" s="1" t="s">
        <v>138</v>
      </c>
      <c r="CU2711" s="1" t="s">
        <v>111</v>
      </c>
      <c r="CV2711" s="1" t="s">
        <v>138</v>
      </c>
      <c r="CW2711" s="1" t="s">
        <v>197</v>
      </c>
      <c r="CX2711" s="1">
        <v>16706644282</v>
      </c>
      <c r="CY2711" s="1" t="s">
        <v>198</v>
      </c>
      <c r="CZ2711" s="1" t="s">
        <v>2776</v>
      </c>
      <c r="DA2711" s="1" t="s">
        <v>111</v>
      </c>
      <c r="DB2711" s="1" t="s">
        <v>112</v>
      </c>
      <c r="DC2711" s="1" t="s">
        <v>200</v>
      </c>
      <c r="DD2711" s="1" t="s">
        <v>201</v>
      </c>
      <c r="DE2711" s="1" t="s">
        <v>202</v>
      </c>
      <c r="DF2711" s="1" t="s">
        <v>203</v>
      </c>
      <c r="DG2711" s="1" t="s">
        <v>204</v>
      </c>
    </row>
    <row r="2712" spans="1:111" ht="15.6" customHeight="1" x14ac:dyDescent="0.25">
      <c r="A2712" s="1" t="s">
        <v>2879</v>
      </c>
      <c r="B2712" s="1" t="s">
        <v>109</v>
      </c>
      <c r="C2712" s="2">
        <v>44295.246425578705</v>
      </c>
      <c r="D2712" s="2">
        <v>44341</v>
      </c>
      <c r="E2712" s="1" t="s">
        <v>110</v>
      </c>
      <c r="F2712" s="2">
        <v>44468.833333333336</v>
      </c>
      <c r="G2712" s="1" t="s">
        <v>111</v>
      </c>
      <c r="H2712" s="1" t="s">
        <v>112</v>
      </c>
      <c r="I2712" s="1" t="s">
        <v>112</v>
      </c>
      <c r="J2712" s="1" t="s">
        <v>2880</v>
      </c>
      <c r="K2712" s="1" t="s">
        <v>138</v>
      </c>
      <c r="L2712" s="1" t="s">
        <v>2881</v>
      </c>
      <c r="M2712" s="1" t="s">
        <v>2882</v>
      </c>
      <c r="N2712" s="1" t="s">
        <v>116</v>
      </c>
      <c r="O2712" s="1" t="s">
        <v>117</v>
      </c>
      <c r="P2712" s="9">
        <v>96950</v>
      </c>
      <c r="Q2712" s="1" t="s">
        <v>118</v>
      </c>
      <c r="R2712" s="1" t="s">
        <v>138</v>
      </c>
      <c r="S2712" s="1">
        <v>16702352000</v>
      </c>
      <c r="T2712" s="1">
        <v>0</v>
      </c>
      <c r="U2712" s="1">
        <v>56144</v>
      </c>
      <c r="V2712" s="1" t="s">
        <v>119</v>
      </c>
      <c r="X2712" s="1" t="s">
        <v>721</v>
      </c>
      <c r="Y2712" s="1" t="s">
        <v>2883</v>
      </c>
      <c r="Z2712" s="1" t="s">
        <v>2884</v>
      </c>
      <c r="AA2712" s="1" t="s">
        <v>373</v>
      </c>
      <c r="AB2712" s="1" t="s">
        <v>2881</v>
      </c>
      <c r="AC2712" s="1" t="s">
        <v>2882</v>
      </c>
      <c r="AD2712" s="1" t="s">
        <v>116</v>
      </c>
      <c r="AE2712" s="1" t="s">
        <v>117</v>
      </c>
      <c r="AF2712" s="9">
        <v>96950</v>
      </c>
      <c r="AG2712" s="1" t="s">
        <v>118</v>
      </c>
      <c r="AH2712" s="1" t="s">
        <v>138</v>
      </c>
      <c r="AI2712" s="1">
        <v>16702352000</v>
      </c>
      <c r="AJ2712" s="1">
        <v>0</v>
      </c>
      <c r="AK2712" s="1" t="s">
        <v>2885</v>
      </c>
      <c r="BC2712" s="1" t="str">
        <f>"41-9041.00"</f>
        <v>41-9041.00</v>
      </c>
      <c r="BD2712" s="1" t="s">
        <v>2886</v>
      </c>
      <c r="BE2712" s="1" t="s">
        <v>2887</v>
      </c>
      <c r="BF2712" s="1" t="s">
        <v>2888</v>
      </c>
      <c r="BG2712" s="1">
        <v>1</v>
      </c>
      <c r="BI2712" s="2">
        <v>44470</v>
      </c>
      <c r="BJ2712" s="2">
        <v>44834</v>
      </c>
      <c r="BM2712" s="1">
        <v>40</v>
      </c>
      <c r="BN2712" s="1">
        <v>0</v>
      </c>
      <c r="BO2712" s="1">
        <v>8</v>
      </c>
      <c r="BP2712" s="1">
        <v>8</v>
      </c>
      <c r="BQ2712" s="1">
        <v>8</v>
      </c>
      <c r="BR2712" s="1">
        <v>8</v>
      </c>
      <c r="BS2712" s="1">
        <v>8</v>
      </c>
      <c r="BT2712" s="1">
        <v>0</v>
      </c>
      <c r="BU2712" s="1" t="str">
        <f>"8:00 AM"</f>
        <v>8:00 AM</v>
      </c>
      <c r="BV2712" s="1" t="str">
        <f>"5:00 PM"</f>
        <v>5:00 PM</v>
      </c>
      <c r="BW2712" s="1" t="s">
        <v>135</v>
      </c>
      <c r="BX2712" s="1">
        <v>0</v>
      </c>
      <c r="BY2712" s="1">
        <v>0</v>
      </c>
      <c r="BZ2712" s="1" t="s">
        <v>112</v>
      </c>
      <c r="CA2712" s="1">
        <v>0</v>
      </c>
      <c r="CB2712" s="1" t="s">
        <v>230</v>
      </c>
      <c r="CC2712" s="1" t="s">
        <v>2882</v>
      </c>
      <c r="CD2712" s="1" t="s">
        <v>2131</v>
      </c>
      <c r="CE2712" s="1" t="s">
        <v>116</v>
      </c>
      <c r="CF2712" s="1" t="s">
        <v>117</v>
      </c>
      <c r="CG2712" s="1">
        <v>96950</v>
      </c>
      <c r="CH2712" s="3">
        <v>9.8699999999999992</v>
      </c>
      <c r="CI2712" s="3">
        <v>9.8699999999999992</v>
      </c>
      <c r="CJ2712" s="3">
        <v>14.81</v>
      </c>
      <c r="CK2712" s="3">
        <v>14.81</v>
      </c>
      <c r="CL2712" s="1" t="s">
        <v>137</v>
      </c>
      <c r="CM2712" s="1" t="s">
        <v>230</v>
      </c>
      <c r="CN2712" s="1" t="s">
        <v>139</v>
      </c>
      <c r="CP2712" s="1" t="s">
        <v>112</v>
      </c>
      <c r="CQ2712" s="1" t="s">
        <v>111</v>
      </c>
      <c r="CR2712" s="1" t="s">
        <v>112</v>
      </c>
      <c r="CS2712" s="1" t="s">
        <v>111</v>
      </c>
      <c r="CT2712" s="1" t="s">
        <v>138</v>
      </c>
      <c r="CU2712" s="1" t="s">
        <v>111</v>
      </c>
      <c r="CV2712" s="1" t="s">
        <v>138</v>
      </c>
      <c r="CW2712" s="1" t="s">
        <v>2889</v>
      </c>
      <c r="CX2712" s="1">
        <v>16702352000</v>
      </c>
      <c r="CY2712" s="1" t="s">
        <v>2885</v>
      </c>
      <c r="CZ2712" s="1" t="s">
        <v>138</v>
      </c>
      <c r="DA2712" s="1" t="s">
        <v>111</v>
      </c>
      <c r="DB2712" s="1" t="s">
        <v>112</v>
      </c>
    </row>
    <row r="2713" spans="1:111" ht="15.6" customHeight="1" x14ac:dyDescent="0.25">
      <c r="A2713" s="1" t="s">
        <v>2971</v>
      </c>
      <c r="B2713" s="1" t="s">
        <v>109</v>
      </c>
      <c r="C2713" s="2">
        <v>44303.11308865741</v>
      </c>
      <c r="D2713" s="2">
        <v>44340</v>
      </c>
      <c r="E2713" s="1" t="s">
        <v>110</v>
      </c>
      <c r="F2713" s="2">
        <v>44437.833333333336</v>
      </c>
      <c r="G2713" s="1" t="s">
        <v>111</v>
      </c>
      <c r="H2713" s="1" t="s">
        <v>112</v>
      </c>
      <c r="I2713" s="1" t="s">
        <v>112</v>
      </c>
      <c r="J2713" s="1" t="s">
        <v>2972</v>
      </c>
      <c r="K2713" s="1" t="s">
        <v>138</v>
      </c>
      <c r="L2713" s="1" t="s">
        <v>2973</v>
      </c>
      <c r="M2713" s="1" t="s">
        <v>115</v>
      </c>
      <c r="N2713" s="1" t="s">
        <v>116</v>
      </c>
      <c r="O2713" s="1" t="s">
        <v>117</v>
      </c>
      <c r="P2713" s="9">
        <v>96950</v>
      </c>
      <c r="Q2713" s="1" t="s">
        <v>118</v>
      </c>
      <c r="R2713" s="1" t="s">
        <v>362</v>
      </c>
      <c r="S2713" s="1">
        <v>16702357011</v>
      </c>
      <c r="T2713" s="1">
        <v>0</v>
      </c>
      <c r="U2713" s="1">
        <v>5613</v>
      </c>
      <c r="V2713" s="1" t="s">
        <v>119</v>
      </c>
      <c r="X2713" s="1" t="s">
        <v>721</v>
      </c>
      <c r="Y2713" s="1" t="s">
        <v>2974</v>
      </c>
      <c r="Z2713" s="1" t="s">
        <v>2975</v>
      </c>
      <c r="AA2713" s="1" t="s">
        <v>461</v>
      </c>
      <c r="AB2713" s="1" t="s">
        <v>2976</v>
      </c>
      <c r="AC2713" s="1" t="s">
        <v>115</v>
      </c>
      <c r="AD2713" s="1" t="s">
        <v>116</v>
      </c>
      <c r="AE2713" s="1" t="s">
        <v>117</v>
      </c>
      <c r="AF2713" s="9">
        <v>96950</v>
      </c>
      <c r="AG2713" s="1" t="s">
        <v>118</v>
      </c>
      <c r="AH2713" s="1" t="s">
        <v>362</v>
      </c>
      <c r="AI2713" s="1">
        <v>16702357011</v>
      </c>
      <c r="AJ2713" s="1">
        <v>0</v>
      </c>
      <c r="AK2713" s="1" t="s">
        <v>2977</v>
      </c>
      <c r="BC2713" s="1" t="str">
        <f>"37-2012.00"</f>
        <v>37-2012.00</v>
      </c>
      <c r="BD2713" s="1" t="s">
        <v>576</v>
      </c>
      <c r="BE2713" s="1" t="s">
        <v>2978</v>
      </c>
      <c r="BF2713" s="1" t="s">
        <v>2979</v>
      </c>
      <c r="BG2713" s="1">
        <v>1</v>
      </c>
      <c r="BI2713" s="2">
        <v>44439</v>
      </c>
      <c r="BJ2713" s="2">
        <v>45534</v>
      </c>
      <c r="BM2713" s="1">
        <v>35</v>
      </c>
      <c r="BN2713" s="1">
        <v>0</v>
      </c>
      <c r="BO2713" s="1">
        <v>7</v>
      </c>
      <c r="BP2713" s="1">
        <v>7</v>
      </c>
      <c r="BQ2713" s="1">
        <v>7</v>
      </c>
      <c r="BR2713" s="1">
        <v>7</v>
      </c>
      <c r="BS2713" s="1">
        <v>7</v>
      </c>
      <c r="BT2713" s="1">
        <v>0</v>
      </c>
      <c r="BU2713" s="1" t="str">
        <f>"8:00 AM"</f>
        <v>8:00 AM</v>
      </c>
      <c r="BV2713" s="1" t="str">
        <f>"4:00 PM"</f>
        <v>4:00 PM</v>
      </c>
      <c r="BW2713" s="1" t="s">
        <v>135</v>
      </c>
      <c r="BX2713" s="1">
        <v>0</v>
      </c>
      <c r="BY2713" s="1">
        <v>3</v>
      </c>
      <c r="BZ2713" s="1" t="s">
        <v>112</v>
      </c>
      <c r="CA2713" s="1">
        <v>0</v>
      </c>
      <c r="CB2713" s="1" t="s">
        <v>2980</v>
      </c>
      <c r="CC2713" s="1" t="s">
        <v>2981</v>
      </c>
      <c r="CD2713" s="1" t="s">
        <v>2982</v>
      </c>
      <c r="CE2713" s="1" t="s">
        <v>116</v>
      </c>
      <c r="CF2713" s="1" t="s">
        <v>117</v>
      </c>
      <c r="CG2713" s="1">
        <v>96950</v>
      </c>
      <c r="CH2713" s="3">
        <v>7.59</v>
      </c>
      <c r="CI2713" s="3">
        <v>7.59</v>
      </c>
      <c r="CL2713" s="1" t="s">
        <v>137</v>
      </c>
      <c r="CM2713" s="1" t="s">
        <v>138</v>
      </c>
      <c r="CN2713" s="1" t="s">
        <v>139</v>
      </c>
      <c r="CP2713" s="1" t="s">
        <v>112</v>
      </c>
      <c r="CQ2713" s="1" t="s">
        <v>111</v>
      </c>
      <c r="CR2713" s="1" t="s">
        <v>112</v>
      </c>
      <c r="CS2713" s="1" t="s">
        <v>112</v>
      </c>
      <c r="CT2713" s="1" t="s">
        <v>138</v>
      </c>
      <c r="CU2713" s="1" t="s">
        <v>111</v>
      </c>
      <c r="CV2713" s="1" t="s">
        <v>138</v>
      </c>
      <c r="CW2713" s="1" t="s">
        <v>138</v>
      </c>
      <c r="CX2713" s="1">
        <v>16702357011</v>
      </c>
      <c r="CY2713" s="1" t="s">
        <v>2977</v>
      </c>
      <c r="CZ2713" s="1" t="s">
        <v>428</v>
      </c>
      <c r="DA2713" s="1" t="s">
        <v>111</v>
      </c>
      <c r="DB2713" s="1" t="s">
        <v>112</v>
      </c>
    </row>
    <row r="2714" spans="1:111" ht="15.6" customHeight="1" x14ac:dyDescent="0.25">
      <c r="A2714" s="1" t="s">
        <v>2996</v>
      </c>
      <c r="B2714" s="1" t="s">
        <v>109</v>
      </c>
      <c r="C2714" s="2">
        <v>44309.090102662034</v>
      </c>
      <c r="D2714" s="2">
        <v>44354</v>
      </c>
      <c r="E2714" s="1" t="s">
        <v>110</v>
      </c>
      <c r="F2714" s="2">
        <v>44468.833333333336</v>
      </c>
      <c r="G2714" s="1" t="s">
        <v>112</v>
      </c>
      <c r="H2714" s="1" t="s">
        <v>112</v>
      </c>
      <c r="I2714" s="1" t="s">
        <v>112</v>
      </c>
      <c r="J2714" s="1" t="s">
        <v>2997</v>
      </c>
      <c r="K2714" s="1" t="s">
        <v>2998</v>
      </c>
      <c r="L2714" s="1" t="s">
        <v>2999</v>
      </c>
      <c r="M2714" s="1" t="s">
        <v>708</v>
      </c>
      <c r="N2714" s="1" t="s">
        <v>167</v>
      </c>
      <c r="O2714" s="1" t="s">
        <v>117</v>
      </c>
      <c r="P2714" s="9">
        <v>96950</v>
      </c>
      <c r="Q2714" s="1" t="s">
        <v>118</v>
      </c>
      <c r="S2714" s="1">
        <v>16702337297</v>
      </c>
      <c r="U2714" s="1">
        <v>56152</v>
      </c>
      <c r="V2714" s="1" t="s">
        <v>119</v>
      </c>
      <c r="X2714" s="1" t="s">
        <v>704</v>
      </c>
      <c r="Y2714" s="1" t="s">
        <v>705</v>
      </c>
      <c r="AA2714" s="1" t="s">
        <v>706</v>
      </c>
      <c r="AB2714" s="1" t="s">
        <v>3000</v>
      </c>
      <c r="AC2714" s="1" t="s">
        <v>703</v>
      </c>
      <c r="AD2714" s="1" t="s">
        <v>167</v>
      </c>
      <c r="AE2714" s="1" t="s">
        <v>117</v>
      </c>
      <c r="AF2714" s="9">
        <v>96950</v>
      </c>
      <c r="AG2714" s="1" t="s">
        <v>118</v>
      </c>
      <c r="AI2714" s="1">
        <v>16702852190</v>
      </c>
      <c r="AK2714" s="1" t="s">
        <v>709</v>
      </c>
      <c r="BC2714" s="1" t="str">
        <f>"33-9011.00"</f>
        <v>33-9011.00</v>
      </c>
      <c r="BD2714" s="1" t="s">
        <v>3001</v>
      </c>
      <c r="BE2714" s="1" t="s">
        <v>3002</v>
      </c>
      <c r="BF2714" s="1" t="s">
        <v>3003</v>
      </c>
      <c r="BG2714" s="1">
        <v>1</v>
      </c>
      <c r="BI2714" s="2">
        <v>44470</v>
      </c>
      <c r="BJ2714" s="2">
        <v>44834</v>
      </c>
      <c r="BM2714" s="1">
        <v>35</v>
      </c>
      <c r="BN2714" s="1">
        <v>0</v>
      </c>
      <c r="BO2714" s="1">
        <v>7</v>
      </c>
      <c r="BP2714" s="1">
        <v>7</v>
      </c>
      <c r="BQ2714" s="1">
        <v>7</v>
      </c>
      <c r="BR2714" s="1">
        <v>7</v>
      </c>
      <c r="BS2714" s="1">
        <v>7</v>
      </c>
      <c r="BT2714" s="1">
        <v>0</v>
      </c>
      <c r="BU2714" s="1" t="str">
        <f>"9:00 AM"</f>
        <v>9:00 AM</v>
      </c>
      <c r="BV2714" s="1" t="str">
        <f>"5:00 PM"</f>
        <v>5:00 PM</v>
      </c>
      <c r="BW2714" s="1" t="s">
        <v>135</v>
      </c>
      <c r="BX2714" s="1">
        <v>3</v>
      </c>
      <c r="BY2714" s="1">
        <v>12</v>
      </c>
      <c r="BZ2714" s="1" t="s">
        <v>112</v>
      </c>
      <c r="CA2714" s="1">
        <v>0</v>
      </c>
      <c r="CB2714" s="1" t="s">
        <v>3004</v>
      </c>
      <c r="CC2714" s="1" t="s">
        <v>2999</v>
      </c>
      <c r="CD2714" s="1" t="s">
        <v>708</v>
      </c>
      <c r="CE2714" s="1" t="s">
        <v>167</v>
      </c>
      <c r="CF2714" s="1" t="s">
        <v>117</v>
      </c>
      <c r="CG2714" s="1">
        <v>96950</v>
      </c>
      <c r="CH2714" s="3">
        <v>8.08</v>
      </c>
      <c r="CI2714" s="3">
        <v>9.08</v>
      </c>
      <c r="CJ2714" s="3">
        <v>12.12</v>
      </c>
      <c r="CK2714" s="3">
        <v>13.62</v>
      </c>
      <c r="CL2714" s="1" t="s">
        <v>137</v>
      </c>
      <c r="CM2714" s="1" t="s">
        <v>713</v>
      </c>
      <c r="CN2714" s="1" t="s">
        <v>139</v>
      </c>
      <c r="CP2714" s="1" t="s">
        <v>112</v>
      </c>
      <c r="CQ2714" s="1" t="s">
        <v>111</v>
      </c>
      <c r="CR2714" s="1" t="s">
        <v>112</v>
      </c>
      <c r="CS2714" s="1" t="s">
        <v>111</v>
      </c>
      <c r="CT2714" s="1" t="s">
        <v>111</v>
      </c>
      <c r="CU2714" s="1" t="s">
        <v>111</v>
      </c>
      <c r="CV2714" s="1" t="s">
        <v>138</v>
      </c>
      <c r="CW2714" s="1" t="s">
        <v>714</v>
      </c>
      <c r="CX2714" s="1">
        <v>16702353715</v>
      </c>
      <c r="CY2714" s="1" t="s">
        <v>3005</v>
      </c>
      <c r="CZ2714" s="1" t="s">
        <v>716</v>
      </c>
      <c r="DA2714" s="1" t="s">
        <v>111</v>
      </c>
      <c r="DB2714" s="1" t="s">
        <v>112</v>
      </c>
    </row>
    <row r="2715" spans="1:111" ht="15.6" customHeight="1" x14ac:dyDescent="0.25">
      <c r="A2715" s="1" t="s">
        <v>3016</v>
      </c>
      <c r="B2715" s="1" t="s">
        <v>109</v>
      </c>
      <c r="C2715" s="2">
        <v>44362.343171759261</v>
      </c>
      <c r="D2715" s="2">
        <v>44407</v>
      </c>
      <c r="E2715" s="1" t="s">
        <v>180</v>
      </c>
      <c r="G2715" s="1" t="s">
        <v>112</v>
      </c>
      <c r="H2715" s="1" t="s">
        <v>112</v>
      </c>
      <c r="I2715" s="1" t="s">
        <v>112</v>
      </c>
      <c r="J2715" s="1" t="s">
        <v>3017</v>
      </c>
      <c r="K2715" s="1" t="s">
        <v>3018</v>
      </c>
      <c r="L2715" s="1" t="s">
        <v>3019</v>
      </c>
      <c r="M2715" s="1" t="s">
        <v>3020</v>
      </c>
      <c r="N2715" s="1" t="s">
        <v>116</v>
      </c>
      <c r="O2715" s="1" t="s">
        <v>117</v>
      </c>
      <c r="P2715" s="9">
        <v>96950</v>
      </c>
      <c r="Q2715" s="1" t="s">
        <v>118</v>
      </c>
      <c r="S2715" s="1">
        <v>16702877095</v>
      </c>
      <c r="U2715" s="1">
        <v>236220</v>
      </c>
      <c r="V2715" s="1" t="s">
        <v>119</v>
      </c>
      <c r="X2715" s="1" t="s">
        <v>3021</v>
      </c>
      <c r="Y2715" s="1" t="s">
        <v>3022</v>
      </c>
      <c r="Z2715" s="1" t="s">
        <v>3023</v>
      </c>
      <c r="AA2715" s="1" t="s">
        <v>3024</v>
      </c>
      <c r="AB2715" s="1" t="s">
        <v>3019</v>
      </c>
      <c r="AC2715" s="1" t="s">
        <v>3020</v>
      </c>
      <c r="AD2715" s="1" t="s">
        <v>116</v>
      </c>
      <c r="AE2715" s="1" t="s">
        <v>117</v>
      </c>
      <c r="AF2715" s="9">
        <v>96950</v>
      </c>
      <c r="AG2715" s="1" t="s">
        <v>118</v>
      </c>
      <c r="AI2715" s="1">
        <v>16702877095</v>
      </c>
      <c r="AK2715" s="1" t="s">
        <v>3025</v>
      </c>
      <c r="BC2715" s="1" t="str">
        <f>"37-2012.00"</f>
        <v>37-2012.00</v>
      </c>
      <c r="BD2715" s="1" t="s">
        <v>576</v>
      </c>
      <c r="BE2715" s="1" t="s">
        <v>3026</v>
      </c>
      <c r="BF2715" s="1" t="s">
        <v>3027</v>
      </c>
      <c r="BG2715" s="1">
        <v>3</v>
      </c>
      <c r="BI2715" s="2">
        <v>44470</v>
      </c>
      <c r="BJ2715" s="2">
        <v>44834</v>
      </c>
      <c r="BM2715" s="1">
        <v>40</v>
      </c>
      <c r="BN2715" s="1">
        <v>0</v>
      </c>
      <c r="BO2715" s="1">
        <v>8</v>
      </c>
      <c r="BP2715" s="1">
        <v>8</v>
      </c>
      <c r="BQ2715" s="1">
        <v>8</v>
      </c>
      <c r="BR2715" s="1">
        <v>8</v>
      </c>
      <c r="BS2715" s="1">
        <v>8</v>
      </c>
      <c r="BT2715" s="1">
        <v>0</v>
      </c>
      <c r="BU2715" s="1" t="str">
        <f>"8:00 AM"</f>
        <v>8:00 AM</v>
      </c>
      <c r="BV2715" s="1" t="str">
        <f>"5:00 PM"</f>
        <v>5:00 PM</v>
      </c>
      <c r="BW2715" s="1" t="s">
        <v>230</v>
      </c>
      <c r="BX2715" s="1">
        <v>0</v>
      </c>
      <c r="BY2715" s="1">
        <v>6</v>
      </c>
      <c r="BZ2715" s="1" t="s">
        <v>112</v>
      </c>
      <c r="CB2715" s="1" t="s">
        <v>3028</v>
      </c>
      <c r="CC2715" s="1" t="s">
        <v>3019</v>
      </c>
      <c r="CD2715" s="1" t="s">
        <v>3020</v>
      </c>
      <c r="CE2715" s="1" t="s">
        <v>116</v>
      </c>
      <c r="CF2715" s="1" t="s">
        <v>117</v>
      </c>
      <c r="CG2715" s="1">
        <v>96950</v>
      </c>
      <c r="CH2715" s="3">
        <v>7.59</v>
      </c>
      <c r="CI2715" s="3">
        <v>7.59</v>
      </c>
      <c r="CJ2715" s="3">
        <v>11.38</v>
      </c>
      <c r="CK2715" s="3">
        <v>11.38</v>
      </c>
      <c r="CL2715" s="1" t="s">
        <v>137</v>
      </c>
      <c r="CN2715" s="1" t="s">
        <v>139</v>
      </c>
      <c r="CP2715" s="1" t="s">
        <v>111</v>
      </c>
      <c r="CQ2715" s="1" t="s">
        <v>111</v>
      </c>
      <c r="CR2715" s="1" t="s">
        <v>112</v>
      </c>
      <c r="CS2715" s="1" t="s">
        <v>111</v>
      </c>
      <c r="CT2715" s="1" t="s">
        <v>138</v>
      </c>
      <c r="CU2715" s="1" t="s">
        <v>111</v>
      </c>
      <c r="CV2715" s="1" t="s">
        <v>138</v>
      </c>
      <c r="CW2715" s="1" t="s">
        <v>3029</v>
      </c>
      <c r="CX2715" s="1">
        <v>16702877095</v>
      </c>
      <c r="CY2715" s="1" t="s">
        <v>3025</v>
      </c>
      <c r="CZ2715" s="1" t="s">
        <v>138</v>
      </c>
      <c r="DA2715" s="1" t="s">
        <v>111</v>
      </c>
      <c r="DB2715" s="1" t="s">
        <v>112</v>
      </c>
    </row>
    <row r="2716" spans="1:111" ht="15.6" customHeight="1" x14ac:dyDescent="0.25">
      <c r="A2716" s="1" t="s">
        <v>3075</v>
      </c>
      <c r="B2716" s="1" t="s">
        <v>109</v>
      </c>
      <c r="C2716" s="2">
        <v>44386.947508912039</v>
      </c>
      <c r="D2716" s="2">
        <v>44432</v>
      </c>
      <c r="E2716" s="1" t="s">
        <v>110</v>
      </c>
      <c r="F2716" s="2">
        <v>44468.833333333336</v>
      </c>
      <c r="G2716" s="1" t="s">
        <v>111</v>
      </c>
      <c r="H2716" s="1" t="s">
        <v>112</v>
      </c>
      <c r="I2716" s="1" t="s">
        <v>112</v>
      </c>
      <c r="J2716" s="1" t="s">
        <v>3076</v>
      </c>
      <c r="K2716" s="1" t="s">
        <v>3077</v>
      </c>
      <c r="L2716" s="1" t="s">
        <v>3078</v>
      </c>
      <c r="N2716" s="1" t="s">
        <v>116</v>
      </c>
      <c r="O2716" s="1" t="s">
        <v>117</v>
      </c>
      <c r="P2716" s="9">
        <v>96950</v>
      </c>
      <c r="Q2716" s="1" t="s">
        <v>118</v>
      </c>
      <c r="S2716" s="1">
        <v>16707895553</v>
      </c>
      <c r="U2716" s="1">
        <v>561330</v>
      </c>
      <c r="V2716" s="1" t="s">
        <v>2479</v>
      </c>
      <c r="W2716" s="1" t="s">
        <v>111</v>
      </c>
      <c r="X2716" s="1" t="s">
        <v>721</v>
      </c>
      <c r="Y2716" s="1" t="s">
        <v>3079</v>
      </c>
      <c r="Z2716" s="1" t="s">
        <v>3080</v>
      </c>
      <c r="AA2716" s="1" t="s">
        <v>3081</v>
      </c>
      <c r="AB2716" s="1" t="s">
        <v>3078</v>
      </c>
      <c r="AD2716" s="1" t="s">
        <v>116</v>
      </c>
      <c r="AE2716" s="1" t="s">
        <v>117</v>
      </c>
      <c r="AF2716" s="9">
        <v>96950</v>
      </c>
      <c r="AG2716" s="1" t="s">
        <v>118</v>
      </c>
      <c r="AI2716" s="1">
        <v>16707895553</v>
      </c>
      <c r="AK2716" s="1" t="s">
        <v>3082</v>
      </c>
      <c r="BC2716" s="1" t="str">
        <f>"39-5012.00"</f>
        <v>39-5012.00</v>
      </c>
      <c r="BD2716" s="1" t="s">
        <v>1831</v>
      </c>
      <c r="BE2716" s="1" t="s">
        <v>3083</v>
      </c>
      <c r="BF2716" s="1" t="s">
        <v>3084</v>
      </c>
      <c r="BG2716" s="1">
        <v>1</v>
      </c>
      <c r="BI2716" s="2">
        <v>44470</v>
      </c>
      <c r="BJ2716" s="2">
        <v>45565</v>
      </c>
      <c r="BM2716" s="1">
        <v>35</v>
      </c>
      <c r="BN2716" s="1">
        <v>7</v>
      </c>
      <c r="BO2716" s="1">
        <v>7</v>
      </c>
      <c r="BP2716" s="1">
        <v>0</v>
      </c>
      <c r="BQ2716" s="1">
        <v>7</v>
      </c>
      <c r="BR2716" s="1">
        <v>0</v>
      </c>
      <c r="BS2716" s="1">
        <v>7</v>
      </c>
      <c r="BT2716" s="1">
        <v>7</v>
      </c>
      <c r="BU2716" s="1" t="str">
        <f>"9:00 AM"</f>
        <v>9:00 AM</v>
      </c>
      <c r="BV2716" s="1" t="str">
        <f>"6:00 PM"</f>
        <v>6:00 PM</v>
      </c>
      <c r="BW2716" s="1" t="s">
        <v>135</v>
      </c>
      <c r="BX2716" s="1">
        <v>0</v>
      </c>
      <c r="BY2716" s="1">
        <v>12</v>
      </c>
      <c r="BZ2716" s="1" t="s">
        <v>112</v>
      </c>
      <c r="CB2716" s="1" t="s">
        <v>331</v>
      </c>
      <c r="CC2716" s="1" t="s">
        <v>3085</v>
      </c>
      <c r="CD2716" s="1" t="s">
        <v>3086</v>
      </c>
      <c r="CE2716" s="1" t="s">
        <v>167</v>
      </c>
      <c r="CF2716" s="1" t="s">
        <v>117</v>
      </c>
      <c r="CG2716" s="1">
        <v>96950</v>
      </c>
      <c r="CH2716" s="3">
        <v>7.52</v>
      </c>
      <c r="CI2716" s="3">
        <v>7.52</v>
      </c>
      <c r="CJ2716" s="3">
        <v>11.28</v>
      </c>
      <c r="CK2716" s="3">
        <v>11.28</v>
      </c>
      <c r="CL2716" s="1" t="s">
        <v>137</v>
      </c>
      <c r="CN2716" s="1" t="s">
        <v>139</v>
      </c>
      <c r="CP2716" s="1" t="s">
        <v>112</v>
      </c>
      <c r="CQ2716" s="1" t="s">
        <v>111</v>
      </c>
      <c r="CR2716" s="1" t="s">
        <v>112</v>
      </c>
      <c r="CS2716" s="1" t="s">
        <v>111</v>
      </c>
      <c r="CT2716" s="1" t="s">
        <v>138</v>
      </c>
      <c r="CU2716" s="1" t="s">
        <v>111</v>
      </c>
      <c r="CV2716" s="1" t="s">
        <v>138</v>
      </c>
      <c r="CW2716" s="1" t="s">
        <v>3087</v>
      </c>
      <c r="CX2716" s="1">
        <v>16707895553</v>
      </c>
      <c r="CY2716" s="1" t="s">
        <v>3082</v>
      </c>
      <c r="CZ2716" s="1" t="s">
        <v>873</v>
      </c>
      <c r="DA2716" s="1" t="s">
        <v>111</v>
      </c>
      <c r="DB2716" s="1" t="s">
        <v>111</v>
      </c>
    </row>
    <row r="2717" spans="1:111" ht="15.6" customHeight="1" x14ac:dyDescent="0.25">
      <c r="A2717" s="1" t="s">
        <v>3143</v>
      </c>
      <c r="B2717" s="1" t="s">
        <v>109</v>
      </c>
      <c r="C2717" s="2">
        <v>44353.901678587965</v>
      </c>
      <c r="D2717" s="2">
        <v>44391</v>
      </c>
      <c r="E2717" s="1" t="s">
        <v>180</v>
      </c>
      <c r="G2717" s="1" t="s">
        <v>112</v>
      </c>
      <c r="H2717" s="1" t="s">
        <v>112</v>
      </c>
      <c r="I2717" s="1" t="s">
        <v>112</v>
      </c>
      <c r="J2717" s="1" t="s">
        <v>3144</v>
      </c>
      <c r="K2717" s="1" t="s">
        <v>3145</v>
      </c>
      <c r="L2717" s="1" t="s">
        <v>3146</v>
      </c>
      <c r="M2717" s="1" t="s">
        <v>3147</v>
      </c>
      <c r="N2717" s="1" t="s">
        <v>116</v>
      </c>
      <c r="O2717" s="1" t="s">
        <v>117</v>
      </c>
      <c r="P2717" s="9">
        <v>96950</v>
      </c>
      <c r="Q2717" s="1" t="s">
        <v>118</v>
      </c>
      <c r="S2717" s="1">
        <v>16702341361</v>
      </c>
      <c r="U2717" s="1">
        <v>44211</v>
      </c>
      <c r="V2717" s="1" t="s">
        <v>119</v>
      </c>
      <c r="X2717" s="1" t="s">
        <v>2357</v>
      </c>
      <c r="Y2717" s="1" t="s">
        <v>3148</v>
      </c>
      <c r="AA2717" s="1" t="s">
        <v>245</v>
      </c>
      <c r="AB2717" s="1" t="s">
        <v>3146</v>
      </c>
      <c r="AC2717" s="1" t="s">
        <v>3147</v>
      </c>
      <c r="AD2717" s="1" t="s">
        <v>116</v>
      </c>
      <c r="AE2717" s="1" t="s">
        <v>117</v>
      </c>
      <c r="AF2717" s="9">
        <v>96950</v>
      </c>
      <c r="AG2717" s="1" t="s">
        <v>118</v>
      </c>
      <c r="AI2717" s="1">
        <v>16702341361</v>
      </c>
      <c r="AK2717" s="1" t="s">
        <v>3149</v>
      </c>
      <c r="BC2717" s="1" t="str">
        <f>"41-4012.00"</f>
        <v>41-4012.00</v>
      </c>
      <c r="BD2717" s="1" t="s">
        <v>313</v>
      </c>
      <c r="BE2717" s="1" t="s">
        <v>3150</v>
      </c>
      <c r="BF2717" s="1" t="s">
        <v>3151</v>
      </c>
      <c r="BG2717" s="1">
        <v>2</v>
      </c>
      <c r="BI2717" s="2">
        <v>44470</v>
      </c>
      <c r="BJ2717" s="2">
        <v>44834</v>
      </c>
      <c r="BM2717" s="1">
        <v>35</v>
      </c>
      <c r="BN2717" s="1">
        <v>0</v>
      </c>
      <c r="BO2717" s="1">
        <v>7</v>
      </c>
      <c r="BP2717" s="1">
        <v>7</v>
      </c>
      <c r="BQ2717" s="1">
        <v>7</v>
      </c>
      <c r="BR2717" s="1">
        <v>7</v>
      </c>
      <c r="BS2717" s="1">
        <v>7</v>
      </c>
      <c r="BT2717" s="1">
        <v>0</v>
      </c>
      <c r="BU2717" s="1" t="str">
        <f>"8:00 AM"</f>
        <v>8:00 AM</v>
      </c>
      <c r="BV2717" s="1" t="str">
        <f>"4:00 PM"</f>
        <v>4:00 PM</v>
      </c>
      <c r="BW2717" s="1" t="s">
        <v>135</v>
      </c>
      <c r="BX2717" s="1">
        <v>0</v>
      </c>
      <c r="BY2717" s="1">
        <v>12</v>
      </c>
      <c r="BZ2717" s="1" t="s">
        <v>112</v>
      </c>
      <c r="CB2717" s="4" t="s">
        <v>3152</v>
      </c>
      <c r="CC2717" s="1" t="s">
        <v>3153</v>
      </c>
      <c r="CD2717" s="1" t="s">
        <v>3147</v>
      </c>
      <c r="CE2717" s="1" t="s">
        <v>116</v>
      </c>
      <c r="CF2717" s="1" t="s">
        <v>117</v>
      </c>
      <c r="CG2717" s="1">
        <v>96950</v>
      </c>
      <c r="CH2717" s="3">
        <v>10.52</v>
      </c>
      <c r="CI2717" s="3">
        <v>10.52</v>
      </c>
      <c r="CJ2717" s="3">
        <v>15.78</v>
      </c>
      <c r="CK2717" s="3">
        <v>15.78</v>
      </c>
      <c r="CL2717" s="1" t="s">
        <v>137</v>
      </c>
      <c r="CM2717" s="1" t="s">
        <v>138</v>
      </c>
      <c r="CN2717" s="1" t="s">
        <v>139</v>
      </c>
      <c r="CP2717" s="1" t="s">
        <v>112</v>
      </c>
      <c r="CQ2717" s="1" t="s">
        <v>111</v>
      </c>
      <c r="CR2717" s="1" t="s">
        <v>112</v>
      </c>
      <c r="CS2717" s="1" t="s">
        <v>111</v>
      </c>
      <c r="CT2717" s="1" t="s">
        <v>138</v>
      </c>
      <c r="CU2717" s="1" t="s">
        <v>138</v>
      </c>
      <c r="CV2717" s="1" t="s">
        <v>138</v>
      </c>
      <c r="CW2717" s="1" t="s">
        <v>3154</v>
      </c>
      <c r="CX2717" s="1">
        <v>16702341361</v>
      </c>
      <c r="CY2717" s="1" t="s">
        <v>3149</v>
      </c>
      <c r="CZ2717" s="1" t="s">
        <v>138</v>
      </c>
      <c r="DA2717" s="1" t="s">
        <v>111</v>
      </c>
      <c r="DB2717" s="1" t="s">
        <v>112</v>
      </c>
    </row>
    <row r="2718" spans="1:111" ht="15.6" customHeight="1" x14ac:dyDescent="0.25">
      <c r="A2718" s="1" t="s">
        <v>3186</v>
      </c>
      <c r="B2718" s="1" t="s">
        <v>109</v>
      </c>
      <c r="C2718" s="2">
        <v>44370.998573379627</v>
      </c>
      <c r="D2718" s="2">
        <v>44427</v>
      </c>
      <c r="E2718" s="1" t="s">
        <v>110</v>
      </c>
      <c r="F2718" s="2">
        <v>44468.833333333336</v>
      </c>
      <c r="G2718" s="1" t="s">
        <v>112</v>
      </c>
      <c r="H2718" s="1" t="s">
        <v>112</v>
      </c>
      <c r="I2718" s="1" t="s">
        <v>112</v>
      </c>
      <c r="J2718" s="1" t="s">
        <v>3187</v>
      </c>
      <c r="K2718" s="1" t="s">
        <v>3188</v>
      </c>
      <c r="L2718" s="1" t="s">
        <v>3189</v>
      </c>
      <c r="N2718" s="1" t="s">
        <v>116</v>
      </c>
      <c r="O2718" s="1" t="s">
        <v>117</v>
      </c>
      <c r="P2718" s="9">
        <v>96950</v>
      </c>
      <c r="Q2718" s="1" t="s">
        <v>118</v>
      </c>
      <c r="R2718" s="1" t="s">
        <v>116</v>
      </c>
      <c r="S2718" s="1">
        <v>16707830213</v>
      </c>
      <c r="U2718" s="1">
        <v>811111</v>
      </c>
      <c r="V2718" s="1" t="s">
        <v>119</v>
      </c>
      <c r="X2718" s="1" t="s">
        <v>3190</v>
      </c>
      <c r="Y2718" s="1" t="s">
        <v>3191</v>
      </c>
      <c r="Z2718" s="1" t="s">
        <v>686</v>
      </c>
      <c r="AA2718" s="1" t="s">
        <v>461</v>
      </c>
      <c r="AB2718" s="1" t="s">
        <v>3189</v>
      </c>
      <c r="AD2718" s="1" t="s">
        <v>116</v>
      </c>
      <c r="AE2718" s="1" t="s">
        <v>117</v>
      </c>
      <c r="AF2718" s="9">
        <v>96950</v>
      </c>
      <c r="AG2718" s="1" t="s">
        <v>118</v>
      </c>
      <c r="AH2718" s="1" t="s">
        <v>116</v>
      </c>
      <c r="AI2718" s="1">
        <v>16707830213</v>
      </c>
      <c r="AK2718" s="1" t="s">
        <v>3192</v>
      </c>
      <c r="BC2718" s="1" t="str">
        <f>"49-9071.00"</f>
        <v>49-9071.00</v>
      </c>
      <c r="BD2718" s="1" t="s">
        <v>214</v>
      </c>
      <c r="BE2718" s="1" t="s">
        <v>3193</v>
      </c>
      <c r="BF2718" s="1" t="s">
        <v>1069</v>
      </c>
      <c r="BG2718" s="1">
        <v>7</v>
      </c>
      <c r="BI2718" s="2">
        <v>44470</v>
      </c>
      <c r="BJ2718" s="2">
        <v>44834</v>
      </c>
      <c r="BM2718" s="1">
        <v>40</v>
      </c>
      <c r="BN2718" s="1">
        <v>0</v>
      </c>
      <c r="BO2718" s="1">
        <v>8</v>
      </c>
      <c r="BP2718" s="1">
        <v>8</v>
      </c>
      <c r="BQ2718" s="1">
        <v>8</v>
      </c>
      <c r="BR2718" s="1">
        <v>8</v>
      </c>
      <c r="BS2718" s="1">
        <v>8</v>
      </c>
      <c r="BT2718" s="1">
        <v>0</v>
      </c>
      <c r="BU2718" s="1" t="str">
        <f>"8:00 AM"</f>
        <v>8:00 AM</v>
      </c>
      <c r="BV2718" s="1" t="str">
        <f>"5:00 PM"</f>
        <v>5:00 PM</v>
      </c>
      <c r="BW2718" s="1" t="s">
        <v>135</v>
      </c>
      <c r="BX2718" s="1">
        <v>0</v>
      </c>
      <c r="BY2718" s="1">
        <v>6</v>
      </c>
      <c r="BZ2718" s="1" t="s">
        <v>112</v>
      </c>
      <c r="CB2718" s="1" t="s">
        <v>3194</v>
      </c>
      <c r="CC2718" s="1" t="s">
        <v>1757</v>
      </c>
      <c r="CE2718" s="1" t="s">
        <v>116</v>
      </c>
      <c r="CF2718" s="1" t="s">
        <v>117</v>
      </c>
      <c r="CG2718" s="1">
        <v>96950</v>
      </c>
      <c r="CH2718" s="3">
        <v>8.7100000000000009</v>
      </c>
      <c r="CI2718" s="3">
        <v>8.75</v>
      </c>
      <c r="CJ2718" s="3">
        <v>13.07</v>
      </c>
      <c r="CK2718" s="3">
        <v>13.13</v>
      </c>
      <c r="CL2718" s="1" t="s">
        <v>137</v>
      </c>
      <c r="CM2718" s="1" t="s">
        <v>138</v>
      </c>
      <c r="CN2718" s="1" t="s">
        <v>139</v>
      </c>
      <c r="CP2718" s="1" t="s">
        <v>112</v>
      </c>
      <c r="CQ2718" s="1" t="s">
        <v>111</v>
      </c>
      <c r="CR2718" s="1" t="s">
        <v>112</v>
      </c>
      <c r="CS2718" s="1" t="s">
        <v>111</v>
      </c>
      <c r="CT2718" s="1" t="s">
        <v>138</v>
      </c>
      <c r="CU2718" s="1" t="s">
        <v>111</v>
      </c>
      <c r="CV2718" s="1" t="s">
        <v>138</v>
      </c>
      <c r="CW2718" s="1" t="s">
        <v>3195</v>
      </c>
      <c r="CX2718" s="1">
        <v>16707830213</v>
      </c>
      <c r="CY2718" s="1" t="s">
        <v>3192</v>
      </c>
      <c r="CZ2718" s="1" t="s">
        <v>428</v>
      </c>
      <c r="DA2718" s="1" t="s">
        <v>111</v>
      </c>
      <c r="DB2718" s="1" t="s">
        <v>112</v>
      </c>
    </row>
    <row r="2719" spans="1:111" ht="15.6" customHeight="1" x14ac:dyDescent="0.25">
      <c r="A2719" s="1" t="s">
        <v>3207</v>
      </c>
      <c r="B2719" s="1" t="s">
        <v>109</v>
      </c>
      <c r="C2719" s="2">
        <v>44412.886192245373</v>
      </c>
      <c r="D2719" s="2">
        <v>44448</v>
      </c>
      <c r="E2719" s="1" t="s">
        <v>180</v>
      </c>
      <c r="G2719" s="1" t="s">
        <v>112</v>
      </c>
      <c r="H2719" s="1" t="s">
        <v>112</v>
      </c>
      <c r="I2719" s="1" t="s">
        <v>112</v>
      </c>
      <c r="J2719" s="1" t="s">
        <v>3208</v>
      </c>
      <c r="K2719" s="1" t="s">
        <v>3209</v>
      </c>
      <c r="L2719" s="1" t="s">
        <v>3210</v>
      </c>
      <c r="N2719" s="1" t="s">
        <v>259</v>
      </c>
      <c r="O2719" s="1" t="s">
        <v>117</v>
      </c>
      <c r="P2719" s="9">
        <v>96952</v>
      </c>
      <c r="Q2719" s="1" t="s">
        <v>118</v>
      </c>
      <c r="S2719" s="1">
        <v>16704335682</v>
      </c>
      <c r="U2719" s="1">
        <v>722511</v>
      </c>
      <c r="V2719" s="1" t="s">
        <v>119</v>
      </c>
      <c r="X2719" s="1" t="s">
        <v>3211</v>
      </c>
      <c r="Y2719" s="1" t="s">
        <v>3212</v>
      </c>
      <c r="AA2719" s="1" t="s">
        <v>3134</v>
      </c>
      <c r="AB2719" s="1" t="s">
        <v>3213</v>
      </c>
      <c r="AD2719" s="1" t="s">
        <v>3214</v>
      </c>
      <c r="AE2719" s="1" t="s">
        <v>117</v>
      </c>
      <c r="AF2719" s="9">
        <v>33315</v>
      </c>
      <c r="AG2719" s="1" t="s">
        <v>118</v>
      </c>
      <c r="AI2719" s="1">
        <v>13057107039</v>
      </c>
      <c r="AK2719" s="1" t="s">
        <v>3215</v>
      </c>
      <c r="BC2719" s="1" t="str">
        <f>"35-2014.00"</f>
        <v>35-2014.00</v>
      </c>
      <c r="BD2719" s="1" t="s">
        <v>152</v>
      </c>
      <c r="BE2719" s="1" t="s">
        <v>3216</v>
      </c>
      <c r="BF2719" s="1" t="s">
        <v>229</v>
      </c>
      <c r="BG2719" s="1">
        <v>4</v>
      </c>
      <c r="BI2719" s="2">
        <v>44470</v>
      </c>
      <c r="BJ2719" s="2">
        <v>44834</v>
      </c>
      <c r="BM2719" s="1">
        <v>40</v>
      </c>
      <c r="BN2719" s="1">
        <v>0</v>
      </c>
      <c r="BO2719" s="1">
        <v>8</v>
      </c>
      <c r="BP2719" s="1">
        <v>8</v>
      </c>
      <c r="BQ2719" s="1">
        <v>8</v>
      </c>
      <c r="BR2719" s="1">
        <v>8</v>
      </c>
      <c r="BS2719" s="1">
        <v>8</v>
      </c>
      <c r="BT2719" s="1">
        <v>0</v>
      </c>
      <c r="BU2719" s="1" t="str">
        <f>"6:00 AM"</f>
        <v>6:00 AM</v>
      </c>
      <c r="BV2719" s="1" t="str">
        <f>"10:00 PM"</f>
        <v>10:00 PM</v>
      </c>
      <c r="BW2719" s="1" t="s">
        <v>230</v>
      </c>
      <c r="BX2719" s="1">
        <v>0</v>
      </c>
      <c r="BY2719" s="1">
        <v>12</v>
      </c>
      <c r="BZ2719" s="1" t="s">
        <v>112</v>
      </c>
      <c r="CB2719" s="1" t="s">
        <v>230</v>
      </c>
      <c r="CC2719" s="1" t="s">
        <v>3210</v>
      </c>
      <c r="CE2719" s="1" t="s">
        <v>259</v>
      </c>
      <c r="CF2719" s="1" t="s">
        <v>117</v>
      </c>
      <c r="CG2719" s="1">
        <v>96952</v>
      </c>
      <c r="CH2719" s="3">
        <v>8.17</v>
      </c>
      <c r="CI2719" s="3">
        <v>8.39</v>
      </c>
      <c r="CJ2719" s="3">
        <v>12.26</v>
      </c>
      <c r="CK2719" s="3">
        <v>12.59</v>
      </c>
      <c r="CL2719" s="1" t="s">
        <v>137</v>
      </c>
      <c r="CM2719" s="1" t="s">
        <v>230</v>
      </c>
      <c r="CN2719" s="1" t="s">
        <v>139</v>
      </c>
      <c r="CP2719" s="1" t="s">
        <v>112</v>
      </c>
      <c r="CQ2719" s="1" t="s">
        <v>111</v>
      </c>
      <c r="CR2719" s="1" t="s">
        <v>112</v>
      </c>
      <c r="CS2719" s="1" t="s">
        <v>111</v>
      </c>
      <c r="CT2719" s="1" t="s">
        <v>138</v>
      </c>
      <c r="CU2719" s="1" t="s">
        <v>111</v>
      </c>
      <c r="CV2719" s="1" t="s">
        <v>138</v>
      </c>
      <c r="CW2719" s="1" t="s">
        <v>3217</v>
      </c>
      <c r="CX2719" s="1">
        <v>16704335682</v>
      </c>
      <c r="CY2719" s="1" t="s">
        <v>3215</v>
      </c>
      <c r="CZ2719" s="1" t="s">
        <v>138</v>
      </c>
      <c r="DA2719" s="1" t="s">
        <v>111</v>
      </c>
      <c r="DB2719" s="1" t="s">
        <v>112</v>
      </c>
    </row>
    <row r="2720" spans="1:111" ht="15.6" customHeight="1" x14ac:dyDescent="0.25">
      <c r="A2720" s="1" t="s">
        <v>3222</v>
      </c>
      <c r="B2720" s="1" t="s">
        <v>109</v>
      </c>
      <c r="C2720" s="2">
        <v>44389.200996643522</v>
      </c>
      <c r="D2720" s="2">
        <v>44453</v>
      </c>
      <c r="E2720" s="1" t="s">
        <v>180</v>
      </c>
      <c r="G2720" s="1" t="s">
        <v>112</v>
      </c>
      <c r="H2720" s="1" t="s">
        <v>112</v>
      </c>
      <c r="I2720" s="1" t="s">
        <v>112</v>
      </c>
      <c r="J2720" s="1" t="s">
        <v>2493</v>
      </c>
      <c r="L2720" s="1" t="s">
        <v>3223</v>
      </c>
      <c r="N2720" s="1" t="s">
        <v>116</v>
      </c>
      <c r="O2720" s="1" t="s">
        <v>117</v>
      </c>
      <c r="P2720" s="9">
        <v>96950</v>
      </c>
      <c r="Q2720" s="1" t="s">
        <v>118</v>
      </c>
      <c r="S2720" s="1">
        <v>16704832564</v>
      </c>
      <c r="U2720" s="1">
        <v>812112</v>
      </c>
      <c r="V2720" s="1" t="s">
        <v>119</v>
      </c>
      <c r="X2720" s="1" t="s">
        <v>2495</v>
      </c>
      <c r="Y2720" s="1" t="s">
        <v>2496</v>
      </c>
      <c r="Z2720" s="1" t="s">
        <v>2497</v>
      </c>
      <c r="AA2720" s="1" t="s">
        <v>245</v>
      </c>
      <c r="AB2720" s="1" t="s">
        <v>2502</v>
      </c>
      <c r="AC2720" s="1" t="s">
        <v>2494</v>
      </c>
      <c r="AD2720" s="1" t="s">
        <v>157</v>
      </c>
      <c r="AE2720" s="1" t="s">
        <v>117</v>
      </c>
      <c r="AF2720" s="9">
        <v>96950</v>
      </c>
      <c r="AG2720" s="1" t="s">
        <v>118</v>
      </c>
      <c r="AI2720" s="1">
        <v>16704832564</v>
      </c>
      <c r="AK2720" s="1" t="s">
        <v>2499</v>
      </c>
      <c r="BC2720" s="1" t="str">
        <f>"39-5012.00"</f>
        <v>39-5012.00</v>
      </c>
      <c r="BD2720" s="1" t="s">
        <v>1831</v>
      </c>
      <c r="BE2720" s="1" t="s">
        <v>3224</v>
      </c>
      <c r="BF2720" s="1" t="s">
        <v>3225</v>
      </c>
      <c r="BG2720" s="1">
        <v>2</v>
      </c>
      <c r="BI2720" s="2">
        <v>44470</v>
      </c>
      <c r="BJ2720" s="2">
        <v>44834</v>
      </c>
      <c r="BM2720" s="1">
        <v>40</v>
      </c>
      <c r="BN2720" s="1">
        <v>8</v>
      </c>
      <c r="BO2720" s="1">
        <v>0</v>
      </c>
      <c r="BP2720" s="1">
        <v>0</v>
      </c>
      <c r="BQ2720" s="1">
        <v>8</v>
      </c>
      <c r="BR2720" s="1">
        <v>8</v>
      </c>
      <c r="BS2720" s="1">
        <v>8</v>
      </c>
      <c r="BT2720" s="1">
        <v>8</v>
      </c>
      <c r="BU2720" s="1" t="str">
        <f>"9:00 AM"</f>
        <v>9:00 AM</v>
      </c>
      <c r="BV2720" s="1" t="str">
        <f>"6:00 PM"</f>
        <v>6:00 PM</v>
      </c>
      <c r="BW2720" s="1" t="s">
        <v>135</v>
      </c>
      <c r="BX2720" s="1">
        <v>0</v>
      </c>
      <c r="BY2720" s="1">
        <v>12</v>
      </c>
      <c r="BZ2720" s="1" t="s">
        <v>112</v>
      </c>
      <c r="CB2720" s="1" t="s">
        <v>3226</v>
      </c>
      <c r="CC2720" s="1" t="s">
        <v>2502</v>
      </c>
      <c r="CE2720" s="1" t="s">
        <v>116</v>
      </c>
      <c r="CF2720" s="1" t="s">
        <v>117</v>
      </c>
      <c r="CG2720" s="1">
        <v>96950</v>
      </c>
      <c r="CH2720" s="3">
        <v>7.52</v>
      </c>
      <c r="CI2720" s="3">
        <v>7.52</v>
      </c>
      <c r="CJ2720" s="3">
        <v>0</v>
      </c>
      <c r="CK2720" s="3">
        <v>0</v>
      </c>
      <c r="CL2720" s="1" t="s">
        <v>137</v>
      </c>
      <c r="CM2720" s="1" t="s">
        <v>230</v>
      </c>
      <c r="CN2720" s="1" t="s">
        <v>139</v>
      </c>
      <c r="CP2720" s="1" t="s">
        <v>112</v>
      </c>
      <c r="CQ2720" s="1" t="s">
        <v>111</v>
      </c>
      <c r="CR2720" s="1" t="s">
        <v>112</v>
      </c>
      <c r="CS2720" s="1" t="s">
        <v>112</v>
      </c>
      <c r="CT2720" s="1" t="s">
        <v>138</v>
      </c>
      <c r="CU2720" s="1" t="s">
        <v>111</v>
      </c>
      <c r="CV2720" s="1" t="s">
        <v>138</v>
      </c>
      <c r="CW2720" s="1" t="s">
        <v>3227</v>
      </c>
      <c r="CX2720" s="1">
        <v>16702874234</v>
      </c>
      <c r="CY2720" s="1" t="s">
        <v>2499</v>
      </c>
      <c r="CZ2720" s="1" t="s">
        <v>138</v>
      </c>
      <c r="DA2720" s="1" t="s">
        <v>111</v>
      </c>
      <c r="DB2720" s="1" t="s">
        <v>112</v>
      </c>
      <c r="DC2720" s="1" t="s">
        <v>2495</v>
      </c>
      <c r="DD2720" s="1" t="s">
        <v>2496</v>
      </c>
      <c r="DE2720" s="1" t="s">
        <v>2497</v>
      </c>
      <c r="DF2720" s="1" t="s">
        <v>2493</v>
      </c>
      <c r="DG2720" s="1" t="s">
        <v>2499</v>
      </c>
    </row>
    <row r="2721" spans="1:111" ht="15.6" customHeight="1" x14ac:dyDescent="0.25">
      <c r="A2721" s="1" t="s">
        <v>3251</v>
      </c>
      <c r="B2721" s="1" t="s">
        <v>109</v>
      </c>
      <c r="C2721" s="2">
        <v>44328.913854398146</v>
      </c>
      <c r="D2721" s="2">
        <v>44392</v>
      </c>
      <c r="E2721" s="1" t="s">
        <v>110</v>
      </c>
      <c r="F2721" s="2">
        <v>44469.833333333336</v>
      </c>
      <c r="G2721" s="1" t="s">
        <v>111</v>
      </c>
      <c r="H2721" s="1" t="s">
        <v>112</v>
      </c>
      <c r="I2721" s="1" t="s">
        <v>112</v>
      </c>
      <c r="J2721" s="1" t="s">
        <v>3252</v>
      </c>
      <c r="K2721" s="1" t="s">
        <v>3253</v>
      </c>
      <c r="L2721" s="1" t="s">
        <v>3254</v>
      </c>
      <c r="N2721" s="1" t="s">
        <v>116</v>
      </c>
      <c r="O2721" s="1" t="s">
        <v>117</v>
      </c>
      <c r="P2721" s="9">
        <v>96950</v>
      </c>
      <c r="Q2721" s="1" t="s">
        <v>118</v>
      </c>
      <c r="S2721" s="1">
        <v>16702882226</v>
      </c>
      <c r="U2721" s="1">
        <v>722511</v>
      </c>
      <c r="V2721" s="1" t="s">
        <v>119</v>
      </c>
      <c r="X2721" s="1" t="s">
        <v>1010</v>
      </c>
      <c r="Y2721" s="1" t="s">
        <v>3255</v>
      </c>
      <c r="AA2721" s="1" t="s">
        <v>245</v>
      </c>
      <c r="AB2721" s="1" t="s">
        <v>3254</v>
      </c>
      <c r="AD2721" s="1" t="s">
        <v>116</v>
      </c>
      <c r="AE2721" s="1" t="s">
        <v>117</v>
      </c>
      <c r="AF2721" s="9">
        <v>96950</v>
      </c>
      <c r="AG2721" s="1" t="s">
        <v>118</v>
      </c>
      <c r="AI2721" s="1">
        <v>16702882226</v>
      </c>
      <c r="AK2721" s="1" t="s">
        <v>3256</v>
      </c>
      <c r="AL2721" s="1" t="s">
        <v>125</v>
      </c>
      <c r="AM2721" s="1" t="s">
        <v>621</v>
      </c>
      <c r="AN2721" s="1" t="s">
        <v>622</v>
      </c>
      <c r="AP2721" s="1" t="s">
        <v>1284</v>
      </c>
      <c r="AR2721" s="1" t="s">
        <v>116</v>
      </c>
      <c r="AS2721" s="1" t="s">
        <v>117</v>
      </c>
      <c r="AT2721" s="9">
        <v>96950</v>
      </c>
      <c r="AU2721" s="1" t="s">
        <v>118</v>
      </c>
      <c r="AW2721" s="1">
        <v>16702353403</v>
      </c>
      <c r="AY2721" s="1" t="s">
        <v>1871</v>
      </c>
      <c r="AZ2721" s="1" t="s">
        <v>626</v>
      </c>
      <c r="BC2721" s="1" t="str">
        <f>"35-3031.00"</f>
        <v>35-3031.00</v>
      </c>
      <c r="BD2721" s="1" t="s">
        <v>174</v>
      </c>
      <c r="BE2721" s="1" t="s">
        <v>3257</v>
      </c>
      <c r="BF2721" s="1" t="s">
        <v>3258</v>
      </c>
      <c r="BG2721" s="1">
        <v>1</v>
      </c>
      <c r="BI2721" s="2">
        <v>44471</v>
      </c>
      <c r="BJ2721" s="2">
        <v>45566</v>
      </c>
      <c r="BM2721" s="1">
        <v>35</v>
      </c>
      <c r="BN2721" s="1">
        <v>0</v>
      </c>
      <c r="BO2721" s="1">
        <v>7</v>
      </c>
      <c r="BP2721" s="1">
        <v>7</v>
      </c>
      <c r="BQ2721" s="1">
        <v>7</v>
      </c>
      <c r="BR2721" s="1">
        <v>7</v>
      </c>
      <c r="BS2721" s="1">
        <v>7</v>
      </c>
      <c r="BT2721" s="1">
        <v>0</v>
      </c>
      <c r="BU2721" s="1" t="str">
        <f>"9:00 AM"</f>
        <v>9:00 AM</v>
      </c>
      <c r="BV2721" s="1" t="str">
        <f>"5:00 PM"</f>
        <v>5:00 PM</v>
      </c>
      <c r="BW2721" s="1" t="s">
        <v>135</v>
      </c>
      <c r="BX2721" s="1">
        <v>0</v>
      </c>
      <c r="BY2721" s="1">
        <v>12</v>
      </c>
      <c r="BZ2721" s="1" t="s">
        <v>112</v>
      </c>
      <c r="CB2721" s="1" t="s">
        <v>3259</v>
      </c>
      <c r="CC2721" s="1" t="s">
        <v>3260</v>
      </c>
      <c r="CD2721" s="1" t="s">
        <v>3254</v>
      </c>
      <c r="CE2721" s="1" t="s">
        <v>116</v>
      </c>
      <c r="CF2721" s="1" t="s">
        <v>117</v>
      </c>
      <c r="CG2721" s="1">
        <v>96950</v>
      </c>
      <c r="CH2721" s="3">
        <v>8.5</v>
      </c>
      <c r="CI2721" s="3">
        <v>8.5</v>
      </c>
      <c r="CJ2721" s="3">
        <v>12.75</v>
      </c>
      <c r="CK2721" s="3">
        <v>12.75</v>
      </c>
      <c r="CL2721" s="1" t="s">
        <v>137</v>
      </c>
      <c r="CN2721" s="1" t="s">
        <v>139</v>
      </c>
      <c r="CP2721" s="1" t="s">
        <v>112</v>
      </c>
      <c r="CQ2721" s="1" t="s">
        <v>111</v>
      </c>
      <c r="CR2721" s="1" t="s">
        <v>112</v>
      </c>
      <c r="CS2721" s="1" t="s">
        <v>111</v>
      </c>
      <c r="CT2721" s="1" t="s">
        <v>138</v>
      </c>
      <c r="CU2721" s="1" t="s">
        <v>111</v>
      </c>
      <c r="CV2721" s="1" t="s">
        <v>138</v>
      </c>
      <c r="CW2721" s="1" t="s">
        <v>631</v>
      </c>
      <c r="CX2721" s="1">
        <v>16702882226</v>
      </c>
      <c r="CY2721" s="1" t="s">
        <v>3256</v>
      </c>
      <c r="CZ2721" s="1" t="s">
        <v>138</v>
      </c>
      <c r="DA2721" s="1" t="s">
        <v>111</v>
      </c>
      <c r="DB2721" s="1" t="s">
        <v>112</v>
      </c>
    </row>
    <row r="2722" spans="1:111" ht="15.6" customHeight="1" x14ac:dyDescent="0.25">
      <c r="A2722" s="1" t="s">
        <v>3261</v>
      </c>
      <c r="B2722" s="1" t="s">
        <v>109</v>
      </c>
      <c r="C2722" s="2">
        <v>44376.360559722219</v>
      </c>
      <c r="D2722" s="2">
        <v>44432</v>
      </c>
      <c r="E2722" s="1" t="s">
        <v>180</v>
      </c>
      <c r="G2722" s="1" t="s">
        <v>111</v>
      </c>
      <c r="H2722" s="1" t="s">
        <v>111</v>
      </c>
      <c r="I2722" s="1" t="s">
        <v>112</v>
      </c>
      <c r="J2722" s="1" t="s">
        <v>924</v>
      </c>
      <c r="K2722" s="1" t="s">
        <v>3262</v>
      </c>
      <c r="L2722" s="1" t="s">
        <v>3263</v>
      </c>
      <c r="M2722" s="1" t="s">
        <v>3264</v>
      </c>
      <c r="N2722" s="1" t="s">
        <v>167</v>
      </c>
      <c r="O2722" s="1" t="s">
        <v>117</v>
      </c>
      <c r="P2722" s="9">
        <v>96950</v>
      </c>
      <c r="Q2722" s="1" t="s">
        <v>118</v>
      </c>
      <c r="R2722" s="1" t="s">
        <v>168</v>
      </c>
      <c r="S2722" s="1">
        <v>16702341071</v>
      </c>
      <c r="U2722" s="1">
        <v>56132</v>
      </c>
      <c r="V2722" s="1" t="s">
        <v>119</v>
      </c>
      <c r="X2722" s="1" t="s">
        <v>928</v>
      </c>
      <c r="Y2722" s="1" t="s">
        <v>3265</v>
      </c>
      <c r="Z2722" s="1" t="s">
        <v>930</v>
      </c>
      <c r="AA2722" s="1" t="s">
        <v>528</v>
      </c>
      <c r="AB2722" s="1" t="s">
        <v>3263</v>
      </c>
      <c r="AC2722" s="1" t="s">
        <v>3264</v>
      </c>
      <c r="AD2722" s="1" t="s">
        <v>167</v>
      </c>
      <c r="AE2722" s="1" t="s">
        <v>117</v>
      </c>
      <c r="AF2722" s="9">
        <v>96950</v>
      </c>
      <c r="AG2722" s="1" t="s">
        <v>118</v>
      </c>
      <c r="AH2722" s="1" t="s">
        <v>168</v>
      </c>
      <c r="AI2722" s="1">
        <v>16702854403</v>
      </c>
      <c r="AK2722" s="1" t="s">
        <v>931</v>
      </c>
      <c r="BC2722" s="1" t="str">
        <f>"13-2011.01"</f>
        <v>13-2011.01</v>
      </c>
      <c r="BD2722" s="1" t="s">
        <v>932</v>
      </c>
      <c r="BE2722" s="1" t="s">
        <v>3266</v>
      </c>
      <c r="BF2722" s="1" t="s">
        <v>759</v>
      </c>
      <c r="BG2722" s="1">
        <v>3</v>
      </c>
      <c r="BI2722" s="2">
        <v>44470</v>
      </c>
      <c r="BJ2722" s="2">
        <v>45565</v>
      </c>
      <c r="BM2722" s="1">
        <v>40</v>
      </c>
      <c r="BN2722" s="1">
        <v>0</v>
      </c>
      <c r="BO2722" s="1">
        <v>8</v>
      </c>
      <c r="BP2722" s="1">
        <v>8</v>
      </c>
      <c r="BQ2722" s="1">
        <v>8</v>
      </c>
      <c r="BR2722" s="1">
        <v>8</v>
      </c>
      <c r="BS2722" s="1">
        <v>8</v>
      </c>
      <c r="BT2722" s="1">
        <v>0</v>
      </c>
      <c r="BU2722" s="1" t="str">
        <f>"8:00 AM"</f>
        <v>8:00 AM</v>
      </c>
      <c r="BV2722" s="1" t="str">
        <f>"5:00 PM"</f>
        <v>5:00 PM</v>
      </c>
      <c r="BW2722" s="1" t="s">
        <v>193</v>
      </c>
      <c r="BX2722" s="1">
        <v>0</v>
      </c>
      <c r="BY2722" s="1">
        <v>36</v>
      </c>
      <c r="BZ2722" s="1" t="s">
        <v>112</v>
      </c>
      <c r="CB2722" s="4" t="s">
        <v>3267</v>
      </c>
      <c r="CC2722" s="1" t="s">
        <v>3263</v>
      </c>
      <c r="CD2722" s="1" t="s">
        <v>3264</v>
      </c>
      <c r="CE2722" s="1" t="s">
        <v>167</v>
      </c>
      <c r="CF2722" s="1" t="s">
        <v>117</v>
      </c>
      <c r="CG2722" s="1">
        <v>96950</v>
      </c>
      <c r="CH2722" s="3">
        <v>14.85</v>
      </c>
      <c r="CI2722" s="3">
        <v>14.85</v>
      </c>
      <c r="CJ2722" s="3">
        <v>22.27</v>
      </c>
      <c r="CK2722" s="3">
        <v>22.27</v>
      </c>
      <c r="CL2722" s="1" t="s">
        <v>137</v>
      </c>
      <c r="CM2722" s="1" t="s">
        <v>3268</v>
      </c>
      <c r="CN2722" s="1" t="s">
        <v>139</v>
      </c>
      <c r="CP2722" s="1" t="s">
        <v>112</v>
      </c>
      <c r="CQ2722" s="1" t="s">
        <v>111</v>
      </c>
      <c r="CR2722" s="1" t="s">
        <v>111</v>
      </c>
      <c r="CS2722" s="1" t="s">
        <v>111</v>
      </c>
      <c r="CT2722" s="1" t="s">
        <v>138</v>
      </c>
      <c r="CU2722" s="1" t="s">
        <v>111</v>
      </c>
      <c r="CV2722" s="1" t="s">
        <v>111</v>
      </c>
      <c r="CW2722" s="1" t="s">
        <v>3269</v>
      </c>
      <c r="CX2722" s="1">
        <v>16702341071</v>
      </c>
      <c r="CY2722" s="1" t="s">
        <v>931</v>
      </c>
      <c r="CZ2722" s="1" t="s">
        <v>380</v>
      </c>
      <c r="DA2722" s="1" t="s">
        <v>111</v>
      </c>
      <c r="DB2722" s="1" t="s">
        <v>112</v>
      </c>
    </row>
    <row r="2723" spans="1:111" ht="15.6" customHeight="1" x14ac:dyDescent="0.25">
      <c r="A2723" s="1" t="s">
        <v>3358</v>
      </c>
      <c r="B2723" s="1" t="s">
        <v>109</v>
      </c>
      <c r="C2723" s="2">
        <v>44397.166318634256</v>
      </c>
      <c r="D2723" s="2">
        <v>44466</v>
      </c>
      <c r="E2723" s="1" t="s">
        <v>180</v>
      </c>
      <c r="G2723" s="1" t="s">
        <v>112</v>
      </c>
      <c r="H2723" s="1" t="s">
        <v>112</v>
      </c>
      <c r="I2723" s="1" t="s">
        <v>112</v>
      </c>
      <c r="J2723" s="1" t="s">
        <v>3359</v>
      </c>
      <c r="K2723" s="1" t="s">
        <v>3360</v>
      </c>
      <c r="L2723" s="1" t="s">
        <v>3361</v>
      </c>
      <c r="N2723" s="1" t="s">
        <v>167</v>
      </c>
      <c r="O2723" s="1" t="s">
        <v>117</v>
      </c>
      <c r="P2723" s="9">
        <v>96950</v>
      </c>
      <c r="Q2723" s="1" t="s">
        <v>118</v>
      </c>
      <c r="S2723" s="1">
        <v>16702345900</v>
      </c>
      <c r="T2723" s="1">
        <v>574</v>
      </c>
      <c r="U2723" s="1">
        <v>721110</v>
      </c>
      <c r="V2723" s="1" t="s">
        <v>119</v>
      </c>
      <c r="X2723" s="1" t="s">
        <v>3362</v>
      </c>
      <c r="Y2723" s="1" t="s">
        <v>3363</v>
      </c>
      <c r="AA2723" s="1" t="s">
        <v>3235</v>
      </c>
      <c r="AB2723" s="1" t="s">
        <v>3361</v>
      </c>
      <c r="AD2723" s="1" t="s">
        <v>167</v>
      </c>
      <c r="AE2723" s="1" t="s">
        <v>117</v>
      </c>
      <c r="AF2723" s="9">
        <v>96950</v>
      </c>
      <c r="AG2723" s="1" t="s">
        <v>118</v>
      </c>
      <c r="AI2723" s="1">
        <v>16702345900</v>
      </c>
      <c r="AJ2723" s="1">
        <v>574</v>
      </c>
      <c r="AK2723" s="1" t="s">
        <v>3364</v>
      </c>
      <c r="BC2723" s="1" t="str">
        <f>"51-3011.00"</f>
        <v>51-3011.00</v>
      </c>
      <c r="BD2723" s="1" t="s">
        <v>1079</v>
      </c>
      <c r="BE2723" s="1" t="s">
        <v>3365</v>
      </c>
      <c r="BF2723" s="1" t="s">
        <v>3366</v>
      </c>
      <c r="BG2723" s="1">
        <v>1</v>
      </c>
      <c r="BI2723" s="2">
        <v>44470</v>
      </c>
      <c r="BJ2723" s="2">
        <v>44834</v>
      </c>
      <c r="BM2723" s="1">
        <v>40</v>
      </c>
      <c r="BN2723" s="1">
        <v>7</v>
      </c>
      <c r="BO2723" s="1">
        <v>6</v>
      </c>
      <c r="BP2723" s="1">
        <v>0</v>
      </c>
      <c r="BQ2723" s="1">
        <v>6</v>
      </c>
      <c r="BR2723" s="1">
        <v>7</v>
      </c>
      <c r="BS2723" s="1">
        <v>7</v>
      </c>
      <c r="BT2723" s="1">
        <v>7</v>
      </c>
      <c r="BU2723" s="1" t="str">
        <f>"9:00 AM"</f>
        <v>9:00 AM</v>
      </c>
      <c r="BV2723" s="1" t="str">
        <f>"4:30 PM"</f>
        <v>4:30 PM</v>
      </c>
      <c r="BW2723" s="1" t="s">
        <v>135</v>
      </c>
      <c r="BX2723" s="1">
        <v>0</v>
      </c>
      <c r="BY2723" s="1">
        <v>12</v>
      </c>
      <c r="BZ2723" s="1" t="s">
        <v>112</v>
      </c>
      <c r="CB2723" s="1" t="s">
        <v>3367</v>
      </c>
      <c r="CC2723" s="1" t="s">
        <v>3368</v>
      </c>
      <c r="CE2723" s="1" t="s">
        <v>167</v>
      </c>
      <c r="CF2723" s="1" t="s">
        <v>117</v>
      </c>
      <c r="CG2723" s="1">
        <v>96950</v>
      </c>
      <c r="CH2723" s="3">
        <v>7.96</v>
      </c>
      <c r="CI2723" s="3">
        <v>7.96</v>
      </c>
      <c r="CJ2723" s="3">
        <v>11.94</v>
      </c>
      <c r="CK2723" s="3">
        <v>11.94</v>
      </c>
      <c r="CL2723" s="1" t="s">
        <v>137</v>
      </c>
      <c r="CN2723" s="1" t="s">
        <v>139</v>
      </c>
      <c r="CP2723" s="1" t="s">
        <v>112</v>
      </c>
      <c r="CQ2723" s="1" t="s">
        <v>111</v>
      </c>
      <c r="CR2723" s="1" t="s">
        <v>112</v>
      </c>
      <c r="CS2723" s="1" t="s">
        <v>111</v>
      </c>
      <c r="CT2723" s="1" t="s">
        <v>138</v>
      </c>
      <c r="CU2723" s="1" t="s">
        <v>111</v>
      </c>
      <c r="CV2723" s="1" t="s">
        <v>138</v>
      </c>
      <c r="CW2723" s="1" t="s">
        <v>3369</v>
      </c>
      <c r="CX2723" s="1">
        <v>16702345900</v>
      </c>
      <c r="CY2723" s="1" t="s">
        <v>3364</v>
      </c>
      <c r="CZ2723" s="1" t="s">
        <v>138</v>
      </c>
      <c r="DA2723" s="1" t="s">
        <v>111</v>
      </c>
      <c r="DB2723" s="1" t="s">
        <v>112</v>
      </c>
    </row>
    <row r="2724" spans="1:111" ht="15.6" customHeight="1" x14ac:dyDescent="0.25">
      <c r="A2724" s="1" t="s">
        <v>3409</v>
      </c>
      <c r="B2724" s="1" t="s">
        <v>109</v>
      </c>
      <c r="C2724" s="2">
        <v>44026.855162962966</v>
      </c>
      <c r="D2724" s="2">
        <v>44106</v>
      </c>
      <c r="E2724" s="1" t="s">
        <v>110</v>
      </c>
      <c r="F2724" s="2">
        <v>44102.833333333336</v>
      </c>
      <c r="G2724" s="1" t="s">
        <v>111</v>
      </c>
      <c r="H2724" s="1" t="s">
        <v>112</v>
      </c>
      <c r="I2724" s="1" t="s">
        <v>112</v>
      </c>
      <c r="J2724" s="1" t="s">
        <v>3410</v>
      </c>
      <c r="K2724" s="1" t="s">
        <v>3411</v>
      </c>
      <c r="L2724" s="1" t="s">
        <v>3412</v>
      </c>
      <c r="N2724" s="1" t="s">
        <v>167</v>
      </c>
      <c r="O2724" s="1" t="s">
        <v>117</v>
      </c>
      <c r="P2724" s="9">
        <v>96950</v>
      </c>
      <c r="Q2724" s="1" t="s">
        <v>118</v>
      </c>
      <c r="S2724" s="1">
        <v>16704833926</v>
      </c>
      <c r="U2724" s="1">
        <v>56173</v>
      </c>
      <c r="V2724" s="1" t="s">
        <v>119</v>
      </c>
      <c r="X2724" s="1" t="s">
        <v>3413</v>
      </c>
      <c r="Y2724" s="1" t="s">
        <v>3414</v>
      </c>
      <c r="Z2724" s="1" t="s">
        <v>3415</v>
      </c>
      <c r="AA2724" s="1" t="s">
        <v>3134</v>
      </c>
      <c r="AB2724" s="1" t="s">
        <v>3412</v>
      </c>
      <c r="AD2724" s="1" t="s">
        <v>167</v>
      </c>
      <c r="AE2724" s="1" t="s">
        <v>117</v>
      </c>
      <c r="AF2724" s="9">
        <v>96950</v>
      </c>
      <c r="AG2724" s="1" t="s">
        <v>118</v>
      </c>
      <c r="AI2724" s="1">
        <v>16704833926</v>
      </c>
      <c r="AK2724" s="1" t="s">
        <v>3416</v>
      </c>
      <c r="BC2724" s="1" t="str">
        <f>"37-3011.00"</f>
        <v>37-3011.00</v>
      </c>
      <c r="BD2724" s="1" t="s">
        <v>726</v>
      </c>
      <c r="BE2724" s="1" t="s">
        <v>3417</v>
      </c>
      <c r="BF2724" s="1" t="s">
        <v>3418</v>
      </c>
      <c r="BG2724" s="1">
        <v>2</v>
      </c>
      <c r="BI2724" s="2">
        <v>44105</v>
      </c>
      <c r="BJ2724" s="2">
        <v>44469</v>
      </c>
      <c r="BM2724" s="1">
        <v>35</v>
      </c>
      <c r="BN2724" s="1">
        <v>0</v>
      </c>
      <c r="BO2724" s="1">
        <v>7</v>
      </c>
      <c r="BP2724" s="1">
        <v>7</v>
      </c>
      <c r="BQ2724" s="1">
        <v>7</v>
      </c>
      <c r="BR2724" s="1">
        <v>7</v>
      </c>
      <c r="BS2724" s="1">
        <v>7</v>
      </c>
      <c r="BT2724" s="1">
        <v>0</v>
      </c>
      <c r="BU2724" s="1" t="str">
        <f>"8:00 AM"</f>
        <v>8:00 AM</v>
      </c>
      <c r="BV2724" s="1" t="str">
        <f>"4:00 PM"</f>
        <v>4:00 PM</v>
      </c>
      <c r="BW2724" s="1" t="s">
        <v>230</v>
      </c>
      <c r="BX2724" s="1">
        <v>0</v>
      </c>
      <c r="BY2724" s="1">
        <v>3</v>
      </c>
      <c r="BZ2724" s="1" t="s">
        <v>112</v>
      </c>
      <c r="CA2724" s="1">
        <v>0</v>
      </c>
      <c r="CB2724" s="1" t="s">
        <v>3419</v>
      </c>
      <c r="CC2724" s="1" t="s">
        <v>3420</v>
      </c>
      <c r="CD2724" s="1" t="s">
        <v>3421</v>
      </c>
      <c r="CE2724" s="1" t="s">
        <v>167</v>
      </c>
      <c r="CF2724" s="1" t="s">
        <v>117</v>
      </c>
      <c r="CG2724" s="1">
        <v>96950</v>
      </c>
      <c r="CH2724" s="3">
        <v>10.51</v>
      </c>
      <c r="CI2724" s="3">
        <v>10.51</v>
      </c>
      <c r="CJ2724" s="3">
        <v>15.76</v>
      </c>
      <c r="CK2724" s="3">
        <v>15.76</v>
      </c>
      <c r="CL2724" s="1" t="s">
        <v>137</v>
      </c>
      <c r="CN2724" s="1" t="s">
        <v>139</v>
      </c>
      <c r="CP2724" s="1" t="s">
        <v>112</v>
      </c>
      <c r="CQ2724" s="1" t="s">
        <v>111</v>
      </c>
      <c r="CR2724" s="1" t="s">
        <v>112</v>
      </c>
      <c r="CS2724" s="1" t="s">
        <v>111</v>
      </c>
      <c r="CT2724" s="1" t="s">
        <v>138</v>
      </c>
      <c r="CU2724" s="1" t="s">
        <v>111</v>
      </c>
      <c r="CV2724" s="1" t="s">
        <v>138</v>
      </c>
      <c r="CW2724" s="1" t="s">
        <v>3422</v>
      </c>
      <c r="CX2724" s="1">
        <v>16704833926</v>
      </c>
      <c r="CY2724" s="1" t="s">
        <v>3423</v>
      </c>
      <c r="CZ2724" s="1" t="s">
        <v>428</v>
      </c>
      <c r="DA2724" s="1" t="s">
        <v>111</v>
      </c>
      <c r="DB2724" s="1" t="s">
        <v>112</v>
      </c>
    </row>
    <row r="2725" spans="1:111" ht="15.6" customHeight="1" x14ac:dyDescent="0.25">
      <c r="A2725" s="1" t="s">
        <v>3424</v>
      </c>
      <c r="B2725" s="1" t="s">
        <v>109</v>
      </c>
      <c r="C2725" s="2">
        <v>44019.230616319444</v>
      </c>
      <c r="D2725" s="2">
        <v>44105</v>
      </c>
      <c r="E2725" s="1" t="s">
        <v>110</v>
      </c>
      <c r="F2725" s="2">
        <v>44103.833333333336</v>
      </c>
      <c r="G2725" s="1" t="s">
        <v>112</v>
      </c>
      <c r="H2725" s="1" t="s">
        <v>112</v>
      </c>
      <c r="I2725" s="1" t="s">
        <v>112</v>
      </c>
      <c r="J2725" s="1" t="s">
        <v>3425</v>
      </c>
      <c r="K2725" s="1" t="s">
        <v>3426</v>
      </c>
      <c r="L2725" s="1" t="s">
        <v>3427</v>
      </c>
      <c r="M2725" s="1" t="s">
        <v>115</v>
      </c>
      <c r="N2725" s="1" t="s">
        <v>116</v>
      </c>
      <c r="O2725" s="1" t="s">
        <v>117</v>
      </c>
      <c r="P2725" s="9">
        <v>96950</v>
      </c>
      <c r="Q2725" s="1" t="s">
        <v>118</v>
      </c>
      <c r="R2725" s="1" t="s">
        <v>719</v>
      </c>
      <c r="S2725" s="1">
        <v>16702356899</v>
      </c>
      <c r="U2725" s="1">
        <v>445110</v>
      </c>
      <c r="V2725" s="1" t="s">
        <v>119</v>
      </c>
      <c r="X2725" s="1" t="s">
        <v>3428</v>
      </c>
      <c r="Y2725" s="1" t="s">
        <v>3429</v>
      </c>
      <c r="AA2725" s="1" t="s">
        <v>357</v>
      </c>
      <c r="AB2725" s="1" t="s">
        <v>3430</v>
      </c>
      <c r="AC2725" s="1" t="s">
        <v>115</v>
      </c>
      <c r="AD2725" s="1" t="s">
        <v>116</v>
      </c>
      <c r="AE2725" s="1" t="s">
        <v>117</v>
      </c>
      <c r="AF2725" s="9">
        <v>96950</v>
      </c>
      <c r="AG2725" s="1" t="s">
        <v>118</v>
      </c>
      <c r="AH2725" s="1" t="s">
        <v>719</v>
      </c>
      <c r="AI2725" s="1">
        <v>16702356899</v>
      </c>
      <c r="AK2725" s="1" t="s">
        <v>3431</v>
      </c>
      <c r="BC2725" s="1" t="str">
        <f>"41-2011.00"</f>
        <v>41-2011.00</v>
      </c>
      <c r="BD2725" s="1" t="s">
        <v>2143</v>
      </c>
      <c r="BE2725" s="1" t="s">
        <v>3432</v>
      </c>
      <c r="BF2725" s="1" t="s">
        <v>3433</v>
      </c>
      <c r="BG2725" s="1">
        <v>1</v>
      </c>
      <c r="BI2725" s="2">
        <v>44105</v>
      </c>
      <c r="BJ2725" s="2">
        <v>44469</v>
      </c>
      <c r="BM2725" s="1">
        <v>35</v>
      </c>
      <c r="BN2725" s="1">
        <v>0</v>
      </c>
      <c r="BO2725" s="1">
        <v>7</v>
      </c>
      <c r="BP2725" s="1">
        <v>7</v>
      </c>
      <c r="BQ2725" s="1">
        <v>7</v>
      </c>
      <c r="BR2725" s="1">
        <v>7</v>
      </c>
      <c r="BS2725" s="1">
        <v>7</v>
      </c>
      <c r="BT2725" s="1">
        <v>0</v>
      </c>
      <c r="BU2725" s="1" t="str">
        <f>"9:00 AM"</f>
        <v>9:00 AM</v>
      </c>
      <c r="BV2725" s="1" t="str">
        <f>"5:00 PM"</f>
        <v>5:00 PM</v>
      </c>
      <c r="BW2725" s="1" t="s">
        <v>135</v>
      </c>
      <c r="BX2725" s="1">
        <v>0</v>
      </c>
      <c r="BY2725" s="1">
        <v>6</v>
      </c>
      <c r="BZ2725" s="1" t="s">
        <v>112</v>
      </c>
      <c r="CA2725" s="1">
        <v>0</v>
      </c>
      <c r="CB2725" s="1" t="s">
        <v>719</v>
      </c>
      <c r="CC2725" s="1" t="s">
        <v>3434</v>
      </c>
      <c r="CD2725" s="1" t="s">
        <v>3426</v>
      </c>
      <c r="CE2725" s="1" t="s">
        <v>116</v>
      </c>
      <c r="CF2725" s="1" t="s">
        <v>117</v>
      </c>
      <c r="CG2725" s="1">
        <v>96950</v>
      </c>
      <c r="CH2725" s="3">
        <v>8.6</v>
      </c>
      <c r="CI2725" s="3">
        <v>8.6</v>
      </c>
      <c r="CJ2725" s="3">
        <v>12.9</v>
      </c>
      <c r="CK2725" s="3">
        <v>12.9</v>
      </c>
      <c r="CL2725" s="1" t="s">
        <v>137</v>
      </c>
      <c r="CM2725" s="1" t="s">
        <v>719</v>
      </c>
      <c r="CN2725" s="1" t="s">
        <v>139</v>
      </c>
      <c r="CP2725" s="1" t="s">
        <v>112</v>
      </c>
      <c r="CQ2725" s="1" t="s">
        <v>111</v>
      </c>
      <c r="CR2725" s="1" t="s">
        <v>112</v>
      </c>
      <c r="CS2725" s="1" t="s">
        <v>111</v>
      </c>
      <c r="CT2725" s="1" t="s">
        <v>138</v>
      </c>
      <c r="CU2725" s="1" t="s">
        <v>111</v>
      </c>
      <c r="CV2725" s="1" t="s">
        <v>138</v>
      </c>
      <c r="CW2725" s="1" t="s">
        <v>719</v>
      </c>
      <c r="CX2725" s="1">
        <v>16702356899</v>
      </c>
      <c r="CY2725" s="1" t="s">
        <v>3431</v>
      </c>
      <c r="CZ2725" s="1" t="s">
        <v>716</v>
      </c>
      <c r="DA2725" s="1" t="s">
        <v>111</v>
      </c>
      <c r="DB2725" s="1" t="s">
        <v>112</v>
      </c>
    </row>
    <row r="2726" spans="1:111" ht="15.6" customHeight="1" x14ac:dyDescent="0.25">
      <c r="A2726" s="1" t="s">
        <v>3435</v>
      </c>
      <c r="B2726" s="1" t="s">
        <v>109</v>
      </c>
      <c r="C2726" s="2">
        <v>44056.096038541669</v>
      </c>
      <c r="D2726" s="2">
        <v>44105</v>
      </c>
      <c r="E2726" s="1" t="s">
        <v>110</v>
      </c>
      <c r="F2726" s="2">
        <v>44103.833333333336</v>
      </c>
      <c r="G2726" s="1" t="s">
        <v>112</v>
      </c>
      <c r="H2726" s="1" t="s">
        <v>112</v>
      </c>
      <c r="I2726" s="1" t="s">
        <v>112</v>
      </c>
      <c r="J2726" s="1" t="s">
        <v>468</v>
      </c>
      <c r="K2726" s="1" t="s">
        <v>469</v>
      </c>
      <c r="L2726" s="1" t="s">
        <v>470</v>
      </c>
      <c r="M2726" s="1" t="s">
        <v>339</v>
      </c>
      <c r="N2726" s="1" t="s">
        <v>167</v>
      </c>
      <c r="O2726" s="1" t="s">
        <v>117</v>
      </c>
      <c r="P2726" s="9">
        <v>96950</v>
      </c>
      <c r="Q2726" s="1" t="s">
        <v>118</v>
      </c>
      <c r="S2726" s="1">
        <v>16702379950</v>
      </c>
      <c r="U2726" s="1">
        <v>721120</v>
      </c>
      <c r="V2726" s="1" t="s">
        <v>119</v>
      </c>
      <c r="X2726" s="1" t="s">
        <v>498</v>
      </c>
      <c r="Y2726" s="1" t="s">
        <v>499</v>
      </c>
      <c r="AA2726" s="1" t="s">
        <v>473</v>
      </c>
      <c r="AB2726" s="1" t="s">
        <v>470</v>
      </c>
      <c r="AC2726" s="1" t="s">
        <v>339</v>
      </c>
      <c r="AD2726" s="1" t="s">
        <v>167</v>
      </c>
      <c r="AE2726" s="1" t="s">
        <v>117</v>
      </c>
      <c r="AF2726" s="9">
        <v>96950</v>
      </c>
      <c r="AG2726" s="1" t="s">
        <v>118</v>
      </c>
      <c r="AI2726" s="1">
        <v>16702379950</v>
      </c>
      <c r="AK2726" s="1" t="s">
        <v>474</v>
      </c>
      <c r="BC2726" s="1" t="str">
        <f>"49-3023.01"</f>
        <v>49-3023.01</v>
      </c>
      <c r="BD2726" s="1" t="s">
        <v>608</v>
      </c>
      <c r="BE2726" s="1" t="s">
        <v>3436</v>
      </c>
      <c r="BF2726" s="1" t="s">
        <v>3437</v>
      </c>
      <c r="BG2726" s="1">
        <v>5</v>
      </c>
      <c r="BI2726" s="2">
        <v>44105</v>
      </c>
      <c r="BJ2726" s="2">
        <v>44469</v>
      </c>
      <c r="BM2726" s="1">
        <v>35</v>
      </c>
      <c r="BN2726" s="1">
        <v>0</v>
      </c>
      <c r="BO2726" s="1">
        <v>7</v>
      </c>
      <c r="BP2726" s="1">
        <v>7</v>
      </c>
      <c r="BQ2726" s="1">
        <v>7</v>
      </c>
      <c r="BR2726" s="1">
        <v>7</v>
      </c>
      <c r="BS2726" s="1">
        <v>7</v>
      </c>
      <c r="BT2726" s="1">
        <v>0</v>
      </c>
      <c r="BU2726" s="1" t="str">
        <f>"6:00 AM"</f>
        <v>6:00 AM</v>
      </c>
      <c r="BV2726" s="1" t="str">
        <f>"2:00 PM"</f>
        <v>2:00 PM</v>
      </c>
      <c r="BW2726" s="1" t="s">
        <v>135</v>
      </c>
      <c r="BX2726" s="1">
        <v>0</v>
      </c>
      <c r="BY2726" s="1">
        <v>24</v>
      </c>
      <c r="BZ2726" s="1" t="s">
        <v>112</v>
      </c>
      <c r="CA2726" s="1">
        <v>0</v>
      </c>
      <c r="CB2726" s="1" t="s">
        <v>3438</v>
      </c>
      <c r="CC2726" s="1" t="s">
        <v>470</v>
      </c>
      <c r="CD2726" s="1" t="s">
        <v>339</v>
      </c>
      <c r="CE2726" s="1" t="s">
        <v>167</v>
      </c>
      <c r="CF2726" s="1" t="s">
        <v>117</v>
      </c>
      <c r="CG2726" s="1">
        <v>96950</v>
      </c>
      <c r="CH2726" s="3">
        <v>14.71</v>
      </c>
      <c r="CI2726" s="3">
        <v>16</v>
      </c>
      <c r="CJ2726" s="3">
        <v>22.07</v>
      </c>
      <c r="CK2726" s="3">
        <v>24</v>
      </c>
      <c r="CL2726" s="1" t="s">
        <v>137</v>
      </c>
      <c r="CN2726" s="1" t="s">
        <v>139</v>
      </c>
      <c r="CP2726" s="1" t="s">
        <v>112</v>
      </c>
      <c r="CQ2726" s="1" t="s">
        <v>111</v>
      </c>
      <c r="CR2726" s="1" t="s">
        <v>111</v>
      </c>
      <c r="CS2726" s="1" t="s">
        <v>111</v>
      </c>
      <c r="CT2726" s="1" t="s">
        <v>138</v>
      </c>
      <c r="CU2726" s="1" t="s">
        <v>111</v>
      </c>
      <c r="CV2726" s="1" t="s">
        <v>111</v>
      </c>
      <c r="CW2726" s="1" t="s">
        <v>479</v>
      </c>
      <c r="CX2726" s="1">
        <v>16702379900</v>
      </c>
      <c r="CY2726" s="1" t="s">
        <v>480</v>
      </c>
      <c r="CZ2726" s="1" t="s">
        <v>138</v>
      </c>
      <c r="DA2726" s="1" t="s">
        <v>111</v>
      </c>
      <c r="DB2726" s="1" t="s">
        <v>112</v>
      </c>
    </row>
    <row r="2727" spans="1:111" ht="15.6" customHeight="1" x14ac:dyDescent="0.25">
      <c r="A2727" s="1" t="s">
        <v>3439</v>
      </c>
      <c r="B2727" s="1" t="s">
        <v>109</v>
      </c>
      <c r="C2727" s="2">
        <v>44035.06189675926</v>
      </c>
      <c r="D2727" s="2">
        <v>44109</v>
      </c>
      <c r="E2727" s="1" t="s">
        <v>180</v>
      </c>
      <c r="G2727" s="1" t="s">
        <v>111</v>
      </c>
      <c r="H2727" s="1" t="s">
        <v>112</v>
      </c>
      <c r="I2727" s="1" t="s">
        <v>112</v>
      </c>
      <c r="J2727" s="1" t="s">
        <v>3440</v>
      </c>
      <c r="K2727" s="1" t="s">
        <v>138</v>
      </c>
      <c r="L2727" s="1" t="s">
        <v>1550</v>
      </c>
      <c r="M2727" s="1" t="s">
        <v>3441</v>
      </c>
      <c r="N2727" s="1" t="s">
        <v>116</v>
      </c>
      <c r="O2727" s="1" t="s">
        <v>117</v>
      </c>
      <c r="P2727" s="9">
        <v>96950</v>
      </c>
      <c r="Q2727" s="1" t="s">
        <v>118</v>
      </c>
      <c r="R2727" s="1" t="s">
        <v>138</v>
      </c>
      <c r="S2727" s="1">
        <v>16702337732</v>
      </c>
      <c r="T2727" s="1">
        <v>0</v>
      </c>
      <c r="U2727" s="1">
        <v>5413</v>
      </c>
      <c r="V2727" s="1" t="s">
        <v>119</v>
      </c>
      <c r="X2727" s="1" t="s">
        <v>3442</v>
      </c>
      <c r="Y2727" s="1" t="s">
        <v>3443</v>
      </c>
      <c r="Z2727" s="1" t="s">
        <v>186</v>
      </c>
      <c r="AA2727" s="1" t="s">
        <v>3444</v>
      </c>
      <c r="AB2727" s="1" t="s">
        <v>1550</v>
      </c>
      <c r="AC2727" s="1" t="s">
        <v>3441</v>
      </c>
      <c r="AD2727" s="1" t="s">
        <v>116</v>
      </c>
      <c r="AE2727" s="1" t="s">
        <v>117</v>
      </c>
      <c r="AF2727" s="9">
        <v>96950</v>
      </c>
      <c r="AG2727" s="1" t="s">
        <v>118</v>
      </c>
      <c r="AH2727" s="1" t="s">
        <v>138</v>
      </c>
      <c r="AI2727" s="1">
        <v>16702337732</v>
      </c>
      <c r="AJ2727" s="1">
        <v>0</v>
      </c>
      <c r="AK2727" s="1" t="s">
        <v>3445</v>
      </c>
      <c r="BC2727" s="1" t="str">
        <f>"17-3011.01"</f>
        <v>17-3011.01</v>
      </c>
      <c r="BD2727" s="1" t="s">
        <v>3356</v>
      </c>
      <c r="BE2727" s="1" t="s">
        <v>3446</v>
      </c>
      <c r="BF2727" s="1" t="s">
        <v>3447</v>
      </c>
      <c r="BG2727" s="1">
        <v>2</v>
      </c>
      <c r="BI2727" s="2">
        <v>44105</v>
      </c>
      <c r="BJ2727" s="2">
        <v>44469</v>
      </c>
      <c r="BM2727" s="1">
        <v>35</v>
      </c>
      <c r="BN2727" s="1">
        <v>0</v>
      </c>
      <c r="BO2727" s="1">
        <v>7</v>
      </c>
      <c r="BP2727" s="1">
        <v>7</v>
      </c>
      <c r="BQ2727" s="1">
        <v>7</v>
      </c>
      <c r="BR2727" s="1">
        <v>7</v>
      </c>
      <c r="BS2727" s="1">
        <v>7</v>
      </c>
      <c r="BT2727" s="1">
        <v>0</v>
      </c>
      <c r="BU2727" s="1" t="str">
        <f>"9:00 PM"</f>
        <v>9:00 PM</v>
      </c>
      <c r="BV2727" s="1" t="str">
        <f>"5:00 PM"</f>
        <v>5:00 PM</v>
      </c>
      <c r="BW2727" s="1" t="s">
        <v>135</v>
      </c>
      <c r="BX2727" s="1">
        <v>6</v>
      </c>
      <c r="BY2727" s="1">
        <v>6</v>
      </c>
      <c r="BZ2727" s="1" t="s">
        <v>112</v>
      </c>
      <c r="CA2727" s="1">
        <v>0</v>
      </c>
      <c r="CB2727" s="4" t="s">
        <v>3448</v>
      </c>
      <c r="CC2727" s="1" t="s">
        <v>1550</v>
      </c>
      <c r="CD2727" s="1" t="s">
        <v>3449</v>
      </c>
      <c r="CE2727" s="1" t="s">
        <v>116</v>
      </c>
      <c r="CF2727" s="1" t="s">
        <v>117</v>
      </c>
      <c r="CG2727" s="1">
        <v>96950</v>
      </c>
      <c r="CH2727" s="3">
        <v>23.86</v>
      </c>
      <c r="CI2727" s="3">
        <v>23.86</v>
      </c>
      <c r="CJ2727" s="3">
        <v>35.79</v>
      </c>
      <c r="CK2727" s="3">
        <v>35.79</v>
      </c>
      <c r="CL2727" s="1" t="s">
        <v>137</v>
      </c>
      <c r="CM2727" s="1" t="s">
        <v>362</v>
      </c>
      <c r="CN2727" s="1" t="s">
        <v>139</v>
      </c>
      <c r="CP2727" s="1" t="s">
        <v>112</v>
      </c>
      <c r="CQ2727" s="1" t="s">
        <v>111</v>
      </c>
      <c r="CR2727" s="1" t="s">
        <v>111</v>
      </c>
      <c r="CS2727" s="1" t="s">
        <v>111</v>
      </c>
      <c r="CT2727" s="1" t="s">
        <v>111</v>
      </c>
      <c r="CU2727" s="1" t="s">
        <v>111</v>
      </c>
      <c r="CV2727" s="1" t="s">
        <v>111</v>
      </c>
      <c r="CW2727" s="1" t="s">
        <v>3450</v>
      </c>
      <c r="CX2727" s="1">
        <v>16702337732</v>
      </c>
      <c r="CY2727" s="1" t="s">
        <v>3445</v>
      </c>
      <c r="CZ2727" s="1" t="s">
        <v>3451</v>
      </c>
      <c r="DA2727" s="1" t="s">
        <v>111</v>
      </c>
      <c r="DB2727" s="1" t="s">
        <v>112</v>
      </c>
    </row>
    <row r="2728" spans="1:111" ht="15.6" customHeight="1" x14ac:dyDescent="0.25">
      <c r="A2728" s="1" t="s">
        <v>3452</v>
      </c>
      <c r="B2728" s="1" t="s">
        <v>109</v>
      </c>
      <c r="C2728" s="2">
        <v>44026.840631712963</v>
      </c>
      <c r="D2728" s="2">
        <v>44110</v>
      </c>
      <c r="E2728" s="1" t="s">
        <v>180</v>
      </c>
      <c r="G2728" s="1" t="s">
        <v>112</v>
      </c>
      <c r="H2728" s="1" t="s">
        <v>112</v>
      </c>
      <c r="I2728" s="1" t="s">
        <v>112</v>
      </c>
      <c r="J2728" s="1" t="s">
        <v>3453</v>
      </c>
      <c r="K2728" s="1" t="s">
        <v>3454</v>
      </c>
      <c r="L2728" s="1" t="s">
        <v>3455</v>
      </c>
      <c r="N2728" s="1" t="s">
        <v>167</v>
      </c>
      <c r="O2728" s="1" t="s">
        <v>117</v>
      </c>
      <c r="P2728" s="9">
        <v>96950</v>
      </c>
      <c r="Q2728" s="1" t="s">
        <v>118</v>
      </c>
      <c r="S2728" s="1">
        <v>16702341229</v>
      </c>
      <c r="U2728" s="1">
        <v>31181</v>
      </c>
      <c r="V2728" s="1" t="s">
        <v>119</v>
      </c>
      <c r="X2728" s="1" t="s">
        <v>3456</v>
      </c>
      <c r="Y2728" s="1" t="s">
        <v>3457</v>
      </c>
      <c r="Z2728" s="1" t="s">
        <v>3458</v>
      </c>
      <c r="AA2728" s="1" t="s">
        <v>3134</v>
      </c>
      <c r="AB2728" s="1" t="s">
        <v>3455</v>
      </c>
      <c r="AD2728" s="1" t="s">
        <v>167</v>
      </c>
      <c r="AE2728" s="1" t="s">
        <v>117</v>
      </c>
      <c r="AF2728" s="9">
        <v>96950</v>
      </c>
      <c r="AG2728" s="1" t="s">
        <v>118</v>
      </c>
      <c r="AI2728" s="1">
        <v>16702341229</v>
      </c>
      <c r="AK2728" s="1" t="s">
        <v>3459</v>
      </c>
      <c r="BC2728" s="1" t="str">
        <f>"35-9021.00"</f>
        <v>35-9021.00</v>
      </c>
      <c r="BD2728" s="1" t="s">
        <v>1160</v>
      </c>
      <c r="BE2728" s="1" t="s">
        <v>3460</v>
      </c>
      <c r="BF2728" s="1" t="s">
        <v>3461</v>
      </c>
      <c r="BG2728" s="1">
        <v>1</v>
      </c>
      <c r="BI2728" s="2">
        <v>44105</v>
      </c>
      <c r="BJ2728" s="2">
        <v>44469</v>
      </c>
      <c r="BM2728" s="1">
        <v>35</v>
      </c>
      <c r="BN2728" s="1">
        <v>0</v>
      </c>
      <c r="BO2728" s="1">
        <v>7</v>
      </c>
      <c r="BP2728" s="1">
        <v>7</v>
      </c>
      <c r="BQ2728" s="1">
        <v>7</v>
      </c>
      <c r="BR2728" s="1">
        <v>7</v>
      </c>
      <c r="BS2728" s="1">
        <v>7</v>
      </c>
      <c r="BT2728" s="1">
        <v>0</v>
      </c>
      <c r="BU2728" s="1" t="str">
        <f>"9:00 AM"</f>
        <v>9:00 AM</v>
      </c>
      <c r="BV2728" s="1" t="str">
        <f>"5:00 PM"</f>
        <v>5:00 PM</v>
      </c>
      <c r="BW2728" s="1" t="s">
        <v>230</v>
      </c>
      <c r="BX2728" s="1">
        <v>0</v>
      </c>
      <c r="BY2728" s="1">
        <v>0</v>
      </c>
      <c r="BZ2728" s="1" t="s">
        <v>112</v>
      </c>
      <c r="CA2728" s="1">
        <v>0</v>
      </c>
      <c r="CB2728" s="4" t="s">
        <v>3462</v>
      </c>
      <c r="CC2728" s="1" t="s">
        <v>3463</v>
      </c>
      <c r="CD2728" s="1" t="s">
        <v>3464</v>
      </c>
      <c r="CE2728" s="1" t="s">
        <v>167</v>
      </c>
      <c r="CF2728" s="1" t="s">
        <v>117</v>
      </c>
      <c r="CG2728" s="1">
        <v>96950</v>
      </c>
      <c r="CH2728" s="3">
        <v>7.63</v>
      </c>
      <c r="CI2728" s="3">
        <v>7.63</v>
      </c>
      <c r="CJ2728" s="3">
        <v>11.44</v>
      </c>
      <c r="CK2728" s="3">
        <v>11.44</v>
      </c>
      <c r="CL2728" s="1" t="s">
        <v>137</v>
      </c>
      <c r="CN2728" s="1" t="s">
        <v>139</v>
      </c>
      <c r="CP2728" s="1" t="s">
        <v>112</v>
      </c>
      <c r="CQ2728" s="1" t="s">
        <v>111</v>
      </c>
      <c r="CR2728" s="1" t="s">
        <v>112</v>
      </c>
      <c r="CS2728" s="1" t="s">
        <v>111</v>
      </c>
      <c r="CT2728" s="1" t="s">
        <v>138</v>
      </c>
      <c r="CU2728" s="1" t="s">
        <v>111</v>
      </c>
      <c r="CV2728" s="1" t="s">
        <v>138</v>
      </c>
      <c r="CW2728" s="1" t="s">
        <v>3422</v>
      </c>
      <c r="CX2728" s="1">
        <v>16702341229</v>
      </c>
      <c r="CY2728" s="1" t="s">
        <v>3459</v>
      </c>
      <c r="CZ2728" s="1" t="s">
        <v>428</v>
      </c>
      <c r="DA2728" s="1" t="s">
        <v>111</v>
      </c>
      <c r="DB2728" s="1" t="s">
        <v>112</v>
      </c>
    </row>
    <row r="2729" spans="1:111" ht="15.6" customHeight="1" x14ac:dyDescent="0.25">
      <c r="A2729" s="1" t="s">
        <v>3465</v>
      </c>
      <c r="B2729" s="1" t="s">
        <v>109</v>
      </c>
      <c r="C2729" s="2">
        <v>44064.135952083336</v>
      </c>
      <c r="D2729" s="2">
        <v>44159</v>
      </c>
      <c r="E2729" s="1" t="s">
        <v>180</v>
      </c>
      <c r="G2729" s="1" t="s">
        <v>111</v>
      </c>
      <c r="H2729" s="1" t="s">
        <v>112</v>
      </c>
      <c r="I2729" s="1" t="s">
        <v>112</v>
      </c>
      <c r="J2729" s="1" t="s">
        <v>3466</v>
      </c>
      <c r="L2729" s="1" t="s">
        <v>2431</v>
      </c>
      <c r="N2729" s="1" t="s">
        <v>116</v>
      </c>
      <c r="O2729" s="1" t="s">
        <v>117</v>
      </c>
      <c r="P2729" s="9">
        <v>96950</v>
      </c>
      <c r="Q2729" s="1" t="s">
        <v>118</v>
      </c>
      <c r="S2729" s="1">
        <v>16702356072</v>
      </c>
      <c r="U2729" s="1">
        <v>72251</v>
      </c>
      <c r="V2729" s="1" t="s">
        <v>119</v>
      </c>
      <c r="X2729" s="1" t="s">
        <v>3467</v>
      </c>
      <c r="Y2729" s="1" t="s">
        <v>3468</v>
      </c>
      <c r="Z2729" s="1" t="s">
        <v>3469</v>
      </c>
      <c r="AA2729" s="1" t="s">
        <v>3470</v>
      </c>
      <c r="AB2729" s="1" t="s">
        <v>2431</v>
      </c>
      <c r="AD2729" s="1" t="s">
        <v>116</v>
      </c>
      <c r="AE2729" s="1" t="s">
        <v>117</v>
      </c>
      <c r="AF2729" s="9">
        <v>96950</v>
      </c>
      <c r="AG2729" s="1" t="s">
        <v>118</v>
      </c>
      <c r="AI2729" s="1">
        <v>16702356072</v>
      </c>
      <c r="AK2729" s="1" t="s">
        <v>2435</v>
      </c>
      <c r="BC2729" s="1" t="str">
        <f>"35-3031.00"</f>
        <v>35-3031.00</v>
      </c>
      <c r="BD2729" s="1" t="s">
        <v>174</v>
      </c>
      <c r="BE2729" s="1" t="s">
        <v>3471</v>
      </c>
      <c r="BF2729" s="1" t="s">
        <v>3258</v>
      </c>
      <c r="BG2729" s="1">
        <v>1</v>
      </c>
      <c r="BI2729" s="2">
        <v>44105</v>
      </c>
      <c r="BJ2729" s="2">
        <v>44469</v>
      </c>
      <c r="BM2729" s="1">
        <v>40</v>
      </c>
      <c r="BN2729" s="1">
        <v>0</v>
      </c>
      <c r="BO2729" s="1">
        <v>8</v>
      </c>
      <c r="BP2729" s="1">
        <v>8</v>
      </c>
      <c r="BQ2729" s="1">
        <v>8</v>
      </c>
      <c r="BR2729" s="1">
        <v>8</v>
      </c>
      <c r="BS2729" s="1">
        <v>8</v>
      </c>
      <c r="BT2729" s="1">
        <v>0</v>
      </c>
      <c r="BU2729" s="1" t="str">
        <f>"11:00 AM"</f>
        <v>11:00 AM</v>
      </c>
      <c r="BV2729" s="1" t="str">
        <f>"7:00 PM"</f>
        <v>7:00 PM</v>
      </c>
      <c r="BW2729" s="1" t="s">
        <v>230</v>
      </c>
      <c r="BX2729" s="1">
        <v>0</v>
      </c>
      <c r="BY2729" s="1">
        <v>6</v>
      </c>
      <c r="BZ2729" s="1" t="s">
        <v>112</v>
      </c>
      <c r="CA2729" s="1">
        <v>0</v>
      </c>
      <c r="CB2729" s="1" t="s">
        <v>3472</v>
      </c>
      <c r="CC2729" s="1" t="s">
        <v>2431</v>
      </c>
      <c r="CE2729" s="1" t="s">
        <v>116</v>
      </c>
      <c r="CF2729" s="1" t="s">
        <v>117</v>
      </c>
      <c r="CG2729" s="1">
        <v>96950</v>
      </c>
      <c r="CH2729" s="3">
        <v>9.23</v>
      </c>
      <c r="CI2729" s="3">
        <v>9.23</v>
      </c>
      <c r="CJ2729" s="3">
        <v>13.84</v>
      </c>
      <c r="CK2729" s="3">
        <v>13.84</v>
      </c>
      <c r="CL2729" s="1" t="s">
        <v>137</v>
      </c>
      <c r="CM2729" s="1" t="s">
        <v>138</v>
      </c>
      <c r="CN2729" s="1" t="s">
        <v>139</v>
      </c>
      <c r="CP2729" s="1" t="s">
        <v>112</v>
      </c>
      <c r="CQ2729" s="1" t="s">
        <v>111</v>
      </c>
      <c r="CR2729" s="1" t="s">
        <v>111</v>
      </c>
      <c r="CS2729" s="1" t="s">
        <v>111</v>
      </c>
      <c r="CT2729" s="1" t="s">
        <v>111</v>
      </c>
      <c r="CU2729" s="1" t="s">
        <v>111</v>
      </c>
      <c r="CV2729" s="1" t="s">
        <v>138</v>
      </c>
      <c r="CW2729" s="1" t="s">
        <v>138</v>
      </c>
      <c r="CX2729" s="1">
        <v>16702356072</v>
      </c>
      <c r="CY2729" s="1" t="s">
        <v>2435</v>
      </c>
      <c r="CZ2729" s="1" t="s">
        <v>138</v>
      </c>
      <c r="DA2729" s="1" t="s">
        <v>111</v>
      </c>
      <c r="DB2729" s="1" t="s">
        <v>112</v>
      </c>
    </row>
    <row r="2730" spans="1:111" ht="15.6" customHeight="1" x14ac:dyDescent="0.25">
      <c r="A2730" s="1" t="s">
        <v>3493</v>
      </c>
      <c r="B2730" s="1" t="s">
        <v>109</v>
      </c>
      <c r="C2730" s="2">
        <v>44033.084618518522</v>
      </c>
      <c r="D2730" s="2">
        <v>44119</v>
      </c>
      <c r="E2730" s="1" t="s">
        <v>180</v>
      </c>
      <c r="G2730" s="1" t="s">
        <v>112</v>
      </c>
      <c r="H2730" s="1" t="s">
        <v>112</v>
      </c>
      <c r="I2730" s="1" t="s">
        <v>112</v>
      </c>
      <c r="J2730" s="1" t="s">
        <v>3494</v>
      </c>
      <c r="K2730" s="1" t="s">
        <v>3495</v>
      </c>
      <c r="L2730" s="1" t="s">
        <v>3496</v>
      </c>
      <c r="M2730" s="1" t="s">
        <v>3497</v>
      </c>
      <c r="N2730" s="1" t="s">
        <v>339</v>
      </c>
      <c r="O2730" s="1" t="s">
        <v>117</v>
      </c>
      <c r="P2730" s="9">
        <v>96950</v>
      </c>
      <c r="Q2730" s="1" t="s">
        <v>118</v>
      </c>
      <c r="R2730" s="1" t="s">
        <v>3498</v>
      </c>
      <c r="S2730" s="1">
        <v>16702346860</v>
      </c>
      <c r="U2730" s="1">
        <v>72241</v>
      </c>
      <c r="V2730" s="1" t="s">
        <v>119</v>
      </c>
      <c r="X2730" s="1" t="s">
        <v>3499</v>
      </c>
      <c r="Y2730" s="1" t="s">
        <v>3500</v>
      </c>
      <c r="Z2730" s="1" t="s">
        <v>3501</v>
      </c>
      <c r="AA2730" s="1" t="s">
        <v>2875</v>
      </c>
      <c r="AB2730" s="1" t="s">
        <v>3502</v>
      </c>
      <c r="AC2730" s="1" t="s">
        <v>3497</v>
      </c>
      <c r="AD2730" s="1" t="s">
        <v>863</v>
      </c>
      <c r="AE2730" s="1" t="s">
        <v>117</v>
      </c>
      <c r="AF2730" s="9">
        <v>96950</v>
      </c>
      <c r="AG2730" s="1" t="s">
        <v>118</v>
      </c>
      <c r="AH2730" s="1" t="s">
        <v>3498</v>
      </c>
      <c r="AI2730" s="1">
        <v>16702852253</v>
      </c>
      <c r="AK2730" s="1" t="s">
        <v>3503</v>
      </c>
      <c r="BC2730" s="1" t="str">
        <f>"35-2015.00"</f>
        <v>35-2015.00</v>
      </c>
      <c r="BD2730" s="1" t="s">
        <v>3504</v>
      </c>
      <c r="BE2730" s="1" t="s">
        <v>3505</v>
      </c>
      <c r="BF2730" s="1" t="s">
        <v>229</v>
      </c>
      <c r="BG2730" s="1">
        <v>1</v>
      </c>
      <c r="BI2730" s="2">
        <v>44103</v>
      </c>
      <c r="BJ2730" s="2">
        <v>44467</v>
      </c>
      <c r="BM2730" s="1">
        <v>35</v>
      </c>
      <c r="BN2730" s="1">
        <v>0</v>
      </c>
      <c r="BO2730" s="1">
        <v>6</v>
      </c>
      <c r="BP2730" s="1">
        <v>6</v>
      </c>
      <c r="BQ2730" s="1">
        <v>6</v>
      </c>
      <c r="BR2730" s="1">
        <v>6</v>
      </c>
      <c r="BS2730" s="1">
        <v>6</v>
      </c>
      <c r="BT2730" s="1">
        <v>5</v>
      </c>
      <c r="BU2730" s="1" t="str">
        <f>"6:00 AM"</f>
        <v>6:00 AM</v>
      </c>
      <c r="BV2730" s="1" t="str">
        <f>"7:00 PM"</f>
        <v>7:00 PM</v>
      </c>
      <c r="BW2730" s="1" t="s">
        <v>230</v>
      </c>
      <c r="BX2730" s="1">
        <v>0</v>
      </c>
      <c r="BY2730" s="1">
        <v>12</v>
      </c>
      <c r="BZ2730" s="1" t="s">
        <v>112</v>
      </c>
      <c r="CA2730" s="1">
        <v>0</v>
      </c>
      <c r="CB2730" s="1" t="s">
        <v>3506</v>
      </c>
      <c r="CC2730" s="1" t="s">
        <v>3507</v>
      </c>
      <c r="CD2730" s="1" t="s">
        <v>3497</v>
      </c>
      <c r="CE2730" s="1" t="s">
        <v>339</v>
      </c>
      <c r="CF2730" s="1" t="s">
        <v>117</v>
      </c>
      <c r="CG2730" s="1">
        <v>96950</v>
      </c>
      <c r="CH2730" s="3">
        <v>10.68</v>
      </c>
      <c r="CI2730" s="3">
        <v>10.68</v>
      </c>
      <c r="CJ2730" s="3">
        <v>16.02</v>
      </c>
      <c r="CK2730" s="3">
        <v>16.02</v>
      </c>
      <c r="CL2730" s="1" t="s">
        <v>137</v>
      </c>
      <c r="CM2730" s="1" t="s">
        <v>230</v>
      </c>
      <c r="CN2730" s="1" t="s">
        <v>139</v>
      </c>
      <c r="CP2730" s="1" t="s">
        <v>112</v>
      </c>
      <c r="CQ2730" s="1" t="s">
        <v>111</v>
      </c>
      <c r="CR2730" s="1" t="s">
        <v>112</v>
      </c>
      <c r="CS2730" s="1" t="s">
        <v>111</v>
      </c>
      <c r="CT2730" s="1" t="s">
        <v>138</v>
      </c>
      <c r="CU2730" s="1" t="s">
        <v>111</v>
      </c>
      <c r="CV2730" s="1" t="s">
        <v>138</v>
      </c>
      <c r="CW2730" s="1" t="s">
        <v>3508</v>
      </c>
      <c r="CX2730" s="1">
        <v>16702852253</v>
      </c>
      <c r="CY2730" s="1" t="s">
        <v>3503</v>
      </c>
      <c r="CZ2730" s="1" t="s">
        <v>380</v>
      </c>
      <c r="DA2730" s="1" t="s">
        <v>111</v>
      </c>
      <c r="DB2730" s="1" t="s">
        <v>112</v>
      </c>
    </row>
    <row r="2731" spans="1:111" ht="15.6" customHeight="1" x14ac:dyDescent="0.25">
      <c r="A2731" s="1" t="s">
        <v>3509</v>
      </c>
      <c r="B2731" s="1" t="s">
        <v>109</v>
      </c>
      <c r="C2731" s="2">
        <v>44123.764243171296</v>
      </c>
      <c r="D2731" s="2">
        <v>44144</v>
      </c>
      <c r="E2731" s="1" t="s">
        <v>180</v>
      </c>
      <c r="G2731" s="1" t="s">
        <v>112</v>
      </c>
      <c r="H2731" s="1" t="s">
        <v>112</v>
      </c>
      <c r="I2731" s="1" t="s">
        <v>112</v>
      </c>
      <c r="J2731" s="1" t="s">
        <v>203</v>
      </c>
      <c r="K2731" s="1" t="s">
        <v>138</v>
      </c>
      <c r="L2731" s="1" t="s">
        <v>3510</v>
      </c>
      <c r="M2731" s="1" t="s">
        <v>188</v>
      </c>
      <c r="N2731" s="1" t="s">
        <v>167</v>
      </c>
      <c r="O2731" s="1" t="s">
        <v>117</v>
      </c>
      <c r="P2731" s="9">
        <v>96950</v>
      </c>
      <c r="Q2731" s="1" t="s">
        <v>118</v>
      </c>
      <c r="R2731" s="1" t="s">
        <v>138</v>
      </c>
      <c r="S2731" s="1">
        <v>16706644282</v>
      </c>
      <c r="T2731" s="1">
        <v>354</v>
      </c>
      <c r="U2731" s="1">
        <v>92613</v>
      </c>
      <c r="V2731" s="1" t="s">
        <v>119</v>
      </c>
      <c r="X2731" s="1" t="s">
        <v>3511</v>
      </c>
      <c r="Y2731" s="1" t="s">
        <v>3512</v>
      </c>
      <c r="Z2731" s="1" t="s">
        <v>262</v>
      </c>
      <c r="AA2731" s="1" t="s">
        <v>3513</v>
      </c>
      <c r="AB2731" s="1" t="s">
        <v>3510</v>
      </c>
      <c r="AD2731" s="1" t="s">
        <v>167</v>
      </c>
      <c r="AE2731" s="1" t="s">
        <v>117</v>
      </c>
      <c r="AF2731" s="9">
        <v>96950</v>
      </c>
      <c r="AG2731" s="1" t="s">
        <v>118</v>
      </c>
      <c r="AH2731" s="1" t="s">
        <v>138</v>
      </c>
      <c r="AI2731" s="1">
        <v>16706644282</v>
      </c>
      <c r="AJ2731" s="1">
        <v>354</v>
      </c>
      <c r="AK2731" s="1" t="s">
        <v>3514</v>
      </c>
      <c r="BC2731" s="1" t="str">
        <f>"51-8013.00"</f>
        <v>51-8013.00</v>
      </c>
      <c r="BD2731" s="1" t="s">
        <v>3515</v>
      </c>
      <c r="BE2731" s="1" t="s">
        <v>3516</v>
      </c>
      <c r="BF2731" s="1" t="s">
        <v>3517</v>
      </c>
      <c r="BG2731" s="1">
        <v>6</v>
      </c>
      <c r="BI2731" s="2">
        <v>44105</v>
      </c>
      <c r="BJ2731" s="2">
        <v>44469</v>
      </c>
      <c r="BM2731" s="1">
        <v>40</v>
      </c>
      <c r="BN2731" s="1">
        <v>0</v>
      </c>
      <c r="BO2731" s="1">
        <v>8</v>
      </c>
      <c r="BP2731" s="1">
        <v>8</v>
      </c>
      <c r="BQ2731" s="1">
        <v>8</v>
      </c>
      <c r="BR2731" s="1">
        <v>8</v>
      </c>
      <c r="BS2731" s="1">
        <v>8</v>
      </c>
      <c r="BT2731" s="1">
        <v>0</v>
      </c>
      <c r="BU2731" s="1" t="str">
        <f>"7:30 AM"</f>
        <v>7:30 AM</v>
      </c>
      <c r="BV2731" s="1" t="str">
        <f>"4:30 PM"</f>
        <v>4:30 PM</v>
      </c>
      <c r="BW2731" s="1" t="s">
        <v>135</v>
      </c>
      <c r="BX2731" s="1">
        <v>24</v>
      </c>
      <c r="BY2731" s="1">
        <v>48</v>
      </c>
      <c r="BZ2731" s="1" t="s">
        <v>112</v>
      </c>
      <c r="CA2731" s="1">
        <v>0</v>
      </c>
      <c r="CB2731" s="1" t="s">
        <v>3518</v>
      </c>
      <c r="CC2731" s="1" t="s">
        <v>3519</v>
      </c>
      <c r="CD2731" s="1" t="s">
        <v>986</v>
      </c>
      <c r="CE2731" s="1" t="s">
        <v>167</v>
      </c>
      <c r="CF2731" s="1" t="s">
        <v>117</v>
      </c>
      <c r="CG2731" s="1">
        <v>96950</v>
      </c>
      <c r="CH2731" s="3">
        <v>13.52</v>
      </c>
      <c r="CI2731" s="3">
        <v>13.52</v>
      </c>
      <c r="CJ2731" s="3">
        <v>20.28</v>
      </c>
      <c r="CK2731" s="3">
        <v>20.28</v>
      </c>
      <c r="CL2731" s="1" t="s">
        <v>137</v>
      </c>
      <c r="CM2731" s="1" t="s">
        <v>138</v>
      </c>
      <c r="CN2731" s="1" t="s">
        <v>139</v>
      </c>
      <c r="CP2731" s="1" t="s">
        <v>112</v>
      </c>
      <c r="CQ2731" s="1" t="s">
        <v>111</v>
      </c>
      <c r="CR2731" s="1" t="s">
        <v>112</v>
      </c>
      <c r="CS2731" s="1" t="s">
        <v>112</v>
      </c>
      <c r="CT2731" s="1" t="s">
        <v>111</v>
      </c>
      <c r="CU2731" s="1" t="s">
        <v>111</v>
      </c>
      <c r="CV2731" s="1" t="s">
        <v>138</v>
      </c>
      <c r="CW2731" s="1" t="s">
        <v>230</v>
      </c>
      <c r="CX2731" s="1">
        <v>16706644282</v>
      </c>
      <c r="CY2731" s="1" t="s">
        <v>198</v>
      </c>
      <c r="CZ2731" s="1" t="s">
        <v>3520</v>
      </c>
      <c r="DA2731" s="1" t="s">
        <v>111</v>
      </c>
      <c r="DB2731" s="1" t="s">
        <v>112</v>
      </c>
      <c r="DC2731" s="1" t="s">
        <v>200</v>
      </c>
      <c r="DD2731" s="1" t="s">
        <v>201</v>
      </c>
      <c r="DE2731" s="1" t="s">
        <v>202</v>
      </c>
      <c r="DF2731" s="1" t="s">
        <v>203</v>
      </c>
      <c r="DG2731" s="1" t="s">
        <v>204</v>
      </c>
    </row>
    <row r="2732" spans="1:111" ht="15.6" customHeight="1" x14ac:dyDescent="0.25">
      <c r="A2732" s="1" t="s">
        <v>3521</v>
      </c>
      <c r="B2732" s="1" t="s">
        <v>109</v>
      </c>
      <c r="C2732" s="2">
        <v>44076.428947569446</v>
      </c>
      <c r="D2732" s="2">
        <v>44165</v>
      </c>
      <c r="E2732" s="1" t="s">
        <v>110</v>
      </c>
      <c r="F2732" s="2">
        <v>44103.833333333336</v>
      </c>
      <c r="G2732" s="1" t="s">
        <v>111</v>
      </c>
      <c r="H2732" s="1" t="s">
        <v>112</v>
      </c>
      <c r="I2732" s="1" t="s">
        <v>112</v>
      </c>
      <c r="J2732" s="1" t="s">
        <v>3522</v>
      </c>
      <c r="K2732" s="1" t="s">
        <v>3523</v>
      </c>
      <c r="L2732" s="1" t="s">
        <v>3524</v>
      </c>
      <c r="M2732" s="1" t="s">
        <v>1197</v>
      </c>
      <c r="N2732" s="1" t="s">
        <v>116</v>
      </c>
      <c r="O2732" s="1" t="s">
        <v>117</v>
      </c>
      <c r="P2732" s="9">
        <v>96950</v>
      </c>
      <c r="Q2732" s="1" t="s">
        <v>118</v>
      </c>
      <c r="S2732" s="1">
        <v>16704831164</v>
      </c>
      <c r="U2732" s="1">
        <v>7225</v>
      </c>
      <c r="V2732" s="1" t="s">
        <v>119</v>
      </c>
      <c r="X2732" s="1" t="s">
        <v>3525</v>
      </c>
      <c r="Y2732" s="1" t="s">
        <v>3526</v>
      </c>
      <c r="Z2732" s="1" t="s">
        <v>138</v>
      </c>
      <c r="AA2732" s="1" t="s">
        <v>403</v>
      </c>
      <c r="AB2732" s="1" t="s">
        <v>3524</v>
      </c>
      <c r="AC2732" s="1" t="s">
        <v>1197</v>
      </c>
      <c r="AD2732" s="1" t="s">
        <v>116</v>
      </c>
      <c r="AE2732" s="1" t="s">
        <v>117</v>
      </c>
      <c r="AF2732" s="9">
        <v>96950</v>
      </c>
      <c r="AG2732" s="1" t="s">
        <v>118</v>
      </c>
      <c r="AI2732" s="1">
        <v>16704831164</v>
      </c>
      <c r="AK2732" s="1" t="s">
        <v>3527</v>
      </c>
      <c r="BC2732" s="1" t="str">
        <f>"11-9051.00"</f>
        <v>11-9051.00</v>
      </c>
      <c r="BD2732" s="1" t="s">
        <v>2101</v>
      </c>
      <c r="BE2732" s="1" t="s">
        <v>3528</v>
      </c>
      <c r="BF2732" s="1" t="s">
        <v>2265</v>
      </c>
      <c r="BG2732" s="1">
        <v>1</v>
      </c>
      <c r="BI2732" s="2">
        <v>44105</v>
      </c>
      <c r="BJ2732" s="2">
        <v>45199</v>
      </c>
      <c r="BM2732" s="1">
        <v>35</v>
      </c>
      <c r="BN2732" s="1">
        <v>0</v>
      </c>
      <c r="BO2732" s="1">
        <v>0</v>
      </c>
      <c r="BP2732" s="1">
        <v>7</v>
      </c>
      <c r="BQ2732" s="1">
        <v>7</v>
      </c>
      <c r="BR2732" s="1">
        <v>7</v>
      </c>
      <c r="BS2732" s="1">
        <v>7</v>
      </c>
      <c r="BT2732" s="1">
        <v>7</v>
      </c>
      <c r="BU2732" s="1" t="str">
        <f>"9:00 AM"</f>
        <v>9:00 AM</v>
      </c>
      <c r="BV2732" s="1" t="str">
        <f>"6:00 PM"</f>
        <v>6:00 PM</v>
      </c>
      <c r="BW2732" s="1" t="s">
        <v>135</v>
      </c>
      <c r="BX2732" s="1">
        <v>0</v>
      </c>
      <c r="BY2732" s="1">
        <v>12</v>
      </c>
      <c r="BZ2732" s="1" t="s">
        <v>111</v>
      </c>
      <c r="CA2732" s="1">
        <v>4</v>
      </c>
      <c r="CB2732" s="1" t="s">
        <v>3529</v>
      </c>
      <c r="CC2732" s="1" t="s">
        <v>3530</v>
      </c>
      <c r="CD2732" s="1" t="s">
        <v>3524</v>
      </c>
      <c r="CE2732" s="1" t="s">
        <v>116</v>
      </c>
      <c r="CF2732" s="1" t="s">
        <v>117</v>
      </c>
      <c r="CG2732" s="1">
        <v>96950</v>
      </c>
      <c r="CH2732" s="3">
        <v>19.47</v>
      </c>
      <c r="CI2732" s="3">
        <v>19.47</v>
      </c>
      <c r="CJ2732" s="3">
        <v>0</v>
      </c>
      <c r="CK2732" s="3">
        <v>0</v>
      </c>
      <c r="CL2732" s="1" t="s">
        <v>137</v>
      </c>
      <c r="CM2732" s="1" t="s">
        <v>230</v>
      </c>
      <c r="CN2732" s="1" t="s">
        <v>139</v>
      </c>
      <c r="CP2732" s="1" t="s">
        <v>112</v>
      </c>
      <c r="CQ2732" s="1" t="s">
        <v>111</v>
      </c>
      <c r="CR2732" s="1" t="s">
        <v>112</v>
      </c>
      <c r="CS2732" s="1" t="s">
        <v>112</v>
      </c>
      <c r="CT2732" s="1" t="s">
        <v>138</v>
      </c>
      <c r="CU2732" s="1" t="s">
        <v>111</v>
      </c>
      <c r="CV2732" s="1" t="s">
        <v>138</v>
      </c>
      <c r="CW2732" s="1" t="s">
        <v>1633</v>
      </c>
      <c r="CX2732" s="1">
        <v>16704831164</v>
      </c>
      <c r="CY2732" s="1" t="s">
        <v>3531</v>
      </c>
      <c r="CZ2732" s="1" t="s">
        <v>138</v>
      </c>
      <c r="DA2732" s="1" t="s">
        <v>111</v>
      </c>
      <c r="DB2732" s="1" t="s">
        <v>112</v>
      </c>
      <c r="DC2732" s="1" t="s">
        <v>3525</v>
      </c>
      <c r="DD2732" s="1" t="s">
        <v>3526</v>
      </c>
      <c r="DE2732" s="1" t="s">
        <v>3532</v>
      </c>
      <c r="DG2732" s="1" t="s">
        <v>3531</v>
      </c>
    </row>
    <row r="2733" spans="1:111" ht="15.6" customHeight="1" x14ac:dyDescent="0.25">
      <c r="A2733" s="1" t="s">
        <v>3537</v>
      </c>
      <c r="B2733" s="1" t="s">
        <v>109</v>
      </c>
      <c r="C2733" s="2">
        <v>44050.397862731479</v>
      </c>
      <c r="D2733" s="2">
        <v>44159</v>
      </c>
      <c r="E2733" s="1" t="s">
        <v>110</v>
      </c>
      <c r="F2733" s="2">
        <v>44103.833333333336</v>
      </c>
      <c r="G2733" s="1" t="s">
        <v>112</v>
      </c>
      <c r="H2733" s="1" t="s">
        <v>112</v>
      </c>
      <c r="I2733" s="1" t="s">
        <v>112</v>
      </c>
      <c r="J2733" s="1" t="s">
        <v>1799</v>
      </c>
      <c r="K2733" s="1" t="s">
        <v>1799</v>
      </c>
      <c r="L2733" s="1" t="s">
        <v>3538</v>
      </c>
      <c r="N2733" s="1" t="s">
        <v>116</v>
      </c>
      <c r="O2733" s="1" t="s">
        <v>117</v>
      </c>
      <c r="P2733" s="9">
        <v>96950</v>
      </c>
      <c r="Q2733" s="1" t="s">
        <v>118</v>
      </c>
      <c r="R2733" s="1" t="s">
        <v>167</v>
      </c>
      <c r="S2733" s="1">
        <v>16702345577</v>
      </c>
      <c r="U2733" s="1">
        <v>236220</v>
      </c>
      <c r="V2733" s="1" t="s">
        <v>119</v>
      </c>
      <c r="X2733" s="1" t="s">
        <v>1801</v>
      </c>
      <c r="Y2733" s="1" t="s">
        <v>1802</v>
      </c>
      <c r="AA2733" s="1" t="s">
        <v>245</v>
      </c>
      <c r="AB2733" s="1" t="s">
        <v>3538</v>
      </c>
      <c r="AD2733" s="1" t="s">
        <v>116</v>
      </c>
      <c r="AE2733" s="1" t="s">
        <v>117</v>
      </c>
      <c r="AF2733" s="9">
        <v>96950</v>
      </c>
      <c r="AG2733" s="1" t="s">
        <v>118</v>
      </c>
      <c r="AH2733" s="1" t="s">
        <v>116</v>
      </c>
      <c r="AI2733" s="1">
        <v>16702345577</v>
      </c>
      <c r="AK2733" s="1" t="s">
        <v>1803</v>
      </c>
      <c r="BC2733" s="1" t="str">
        <f>"47-2061.00"</f>
        <v>47-2061.00</v>
      </c>
      <c r="BD2733" s="1" t="s">
        <v>1116</v>
      </c>
      <c r="BE2733" s="1" t="s">
        <v>3539</v>
      </c>
      <c r="BF2733" s="1" t="s">
        <v>1118</v>
      </c>
      <c r="BG2733" s="1">
        <v>5</v>
      </c>
      <c r="BI2733" s="2">
        <v>44105</v>
      </c>
      <c r="BJ2733" s="2">
        <v>44469</v>
      </c>
      <c r="BM2733" s="1">
        <v>40</v>
      </c>
      <c r="BN2733" s="1">
        <v>0</v>
      </c>
      <c r="BO2733" s="1">
        <v>8</v>
      </c>
      <c r="BP2733" s="1">
        <v>8</v>
      </c>
      <c r="BQ2733" s="1">
        <v>8</v>
      </c>
      <c r="BR2733" s="1">
        <v>8</v>
      </c>
      <c r="BS2733" s="1">
        <v>8</v>
      </c>
      <c r="BT2733" s="1">
        <v>0</v>
      </c>
      <c r="BU2733" s="1" t="str">
        <f>"8:00 AM"</f>
        <v>8:00 AM</v>
      </c>
      <c r="BV2733" s="1" t="str">
        <f>"5:00 PM"</f>
        <v>5:00 PM</v>
      </c>
      <c r="BW2733" s="1" t="s">
        <v>230</v>
      </c>
      <c r="BX2733" s="1">
        <v>3</v>
      </c>
      <c r="BY2733" s="1">
        <v>6</v>
      </c>
      <c r="BZ2733" s="1" t="s">
        <v>112</v>
      </c>
      <c r="CA2733" s="1">
        <v>0</v>
      </c>
      <c r="CB2733" s="1" t="s">
        <v>331</v>
      </c>
      <c r="CC2733" s="1" t="s">
        <v>1805</v>
      </c>
      <c r="CD2733" s="1" t="s">
        <v>1806</v>
      </c>
      <c r="CE2733" s="1" t="s">
        <v>116</v>
      </c>
      <c r="CF2733" s="1" t="s">
        <v>117</v>
      </c>
      <c r="CG2733" s="1">
        <v>96950</v>
      </c>
      <c r="CH2733" s="3">
        <v>8.09</v>
      </c>
      <c r="CI2733" s="3">
        <v>8.33</v>
      </c>
      <c r="CJ2733" s="3">
        <v>12.14</v>
      </c>
      <c r="CK2733" s="3">
        <v>12.5</v>
      </c>
      <c r="CL2733" s="1" t="s">
        <v>137</v>
      </c>
      <c r="CM2733" s="1" t="s">
        <v>168</v>
      </c>
      <c r="CN2733" s="1" t="s">
        <v>139</v>
      </c>
      <c r="CP2733" s="1" t="s">
        <v>112</v>
      </c>
      <c r="CQ2733" s="1" t="s">
        <v>111</v>
      </c>
      <c r="CR2733" s="1" t="s">
        <v>111</v>
      </c>
      <c r="CS2733" s="1" t="s">
        <v>111</v>
      </c>
      <c r="CT2733" s="1" t="s">
        <v>111</v>
      </c>
      <c r="CU2733" s="1" t="s">
        <v>111</v>
      </c>
      <c r="CV2733" s="1" t="s">
        <v>111</v>
      </c>
      <c r="CW2733" s="1" t="s">
        <v>1807</v>
      </c>
      <c r="CX2733" s="1">
        <v>16702345577</v>
      </c>
      <c r="CY2733" s="1" t="s">
        <v>1803</v>
      </c>
      <c r="CZ2733" s="1" t="s">
        <v>138</v>
      </c>
      <c r="DA2733" s="1" t="s">
        <v>111</v>
      </c>
      <c r="DB2733" s="1" t="s">
        <v>112</v>
      </c>
    </row>
    <row r="2734" spans="1:111" ht="15.6" customHeight="1" x14ac:dyDescent="0.25">
      <c r="A2734" s="1" t="s">
        <v>3540</v>
      </c>
      <c r="B2734" s="1" t="s">
        <v>109</v>
      </c>
      <c r="C2734" s="2">
        <v>44063.320161226853</v>
      </c>
      <c r="D2734" s="2">
        <v>44152</v>
      </c>
      <c r="E2734" s="1" t="s">
        <v>180</v>
      </c>
      <c r="G2734" s="1" t="s">
        <v>111</v>
      </c>
      <c r="H2734" s="1" t="s">
        <v>112</v>
      </c>
      <c r="I2734" s="1" t="s">
        <v>112</v>
      </c>
      <c r="J2734" s="1" t="s">
        <v>3541</v>
      </c>
      <c r="K2734" s="1" t="s">
        <v>3542</v>
      </c>
      <c r="L2734" s="1" t="s">
        <v>3543</v>
      </c>
      <c r="M2734" s="1" t="s">
        <v>3544</v>
      </c>
      <c r="N2734" s="1" t="s">
        <v>116</v>
      </c>
      <c r="O2734" s="1" t="s">
        <v>117</v>
      </c>
      <c r="P2734" s="9">
        <v>96950</v>
      </c>
      <c r="Q2734" s="1" t="s">
        <v>118</v>
      </c>
      <c r="S2734" s="1">
        <v>16702333222</v>
      </c>
      <c r="U2734" s="1">
        <v>45221</v>
      </c>
      <c r="V2734" s="1" t="s">
        <v>119</v>
      </c>
      <c r="X2734" s="1" t="s">
        <v>3545</v>
      </c>
      <c r="Y2734" s="1" t="s">
        <v>3546</v>
      </c>
      <c r="AA2734" s="1" t="s">
        <v>245</v>
      </c>
      <c r="AB2734" s="1" t="s">
        <v>3543</v>
      </c>
      <c r="AC2734" s="1" t="s">
        <v>3547</v>
      </c>
      <c r="AD2734" s="1" t="s">
        <v>116</v>
      </c>
      <c r="AE2734" s="1" t="s">
        <v>117</v>
      </c>
      <c r="AF2734" s="9">
        <v>96950</v>
      </c>
      <c r="AG2734" s="1" t="s">
        <v>118</v>
      </c>
      <c r="AI2734" s="1">
        <v>16702333222</v>
      </c>
      <c r="AK2734" s="1" t="s">
        <v>3548</v>
      </c>
      <c r="BC2734" s="1" t="str">
        <f>"53-7064.00"</f>
        <v>53-7064.00</v>
      </c>
      <c r="BD2734" s="1" t="s">
        <v>3549</v>
      </c>
      <c r="BE2734" s="1" t="s">
        <v>3550</v>
      </c>
      <c r="BF2734" s="1" t="s">
        <v>3551</v>
      </c>
      <c r="BG2734" s="1">
        <v>1</v>
      </c>
      <c r="BI2734" s="2">
        <v>44075</v>
      </c>
      <c r="BJ2734" s="2">
        <v>44439</v>
      </c>
      <c r="BM2734" s="1">
        <v>35</v>
      </c>
      <c r="BN2734" s="1">
        <v>0</v>
      </c>
      <c r="BO2734" s="1">
        <v>7</v>
      </c>
      <c r="BP2734" s="1">
        <v>7</v>
      </c>
      <c r="BQ2734" s="1">
        <v>7</v>
      </c>
      <c r="BR2734" s="1">
        <v>7</v>
      </c>
      <c r="BS2734" s="1">
        <v>7</v>
      </c>
      <c r="BT2734" s="1">
        <v>0</v>
      </c>
      <c r="BU2734" s="1" t="str">
        <f>"8:00 AM"</f>
        <v>8:00 AM</v>
      </c>
      <c r="BV2734" s="1" t="str">
        <f>"5:00 PM"</f>
        <v>5:00 PM</v>
      </c>
      <c r="BW2734" s="1" t="s">
        <v>135</v>
      </c>
      <c r="BX2734" s="1">
        <v>0</v>
      </c>
      <c r="BY2734" s="1">
        <v>3</v>
      </c>
      <c r="BZ2734" s="1" t="s">
        <v>112</v>
      </c>
      <c r="CA2734" s="1">
        <v>0</v>
      </c>
      <c r="CB2734" s="1" t="s">
        <v>362</v>
      </c>
      <c r="CC2734" s="1" t="s">
        <v>3547</v>
      </c>
      <c r="CD2734" s="1" t="s">
        <v>3552</v>
      </c>
      <c r="CE2734" s="1" t="s">
        <v>116</v>
      </c>
      <c r="CF2734" s="1" t="s">
        <v>117</v>
      </c>
      <c r="CG2734" s="1">
        <v>96950</v>
      </c>
      <c r="CH2734" s="3">
        <v>9.2200000000000006</v>
      </c>
      <c r="CI2734" s="3">
        <v>9.2200000000000006</v>
      </c>
      <c r="CJ2734" s="3">
        <v>13.83</v>
      </c>
      <c r="CK2734" s="3">
        <v>13.83</v>
      </c>
      <c r="CL2734" s="1" t="s">
        <v>137</v>
      </c>
      <c r="CM2734" s="1" t="s">
        <v>362</v>
      </c>
      <c r="CN2734" s="1" t="s">
        <v>139</v>
      </c>
      <c r="CP2734" s="1" t="s">
        <v>112</v>
      </c>
      <c r="CQ2734" s="1" t="s">
        <v>111</v>
      </c>
      <c r="CR2734" s="1" t="s">
        <v>112</v>
      </c>
      <c r="CS2734" s="1" t="s">
        <v>111</v>
      </c>
      <c r="CT2734" s="1" t="s">
        <v>138</v>
      </c>
      <c r="CU2734" s="1" t="s">
        <v>111</v>
      </c>
      <c r="CV2734" s="1" t="s">
        <v>138</v>
      </c>
      <c r="CW2734" s="1" t="s">
        <v>3395</v>
      </c>
      <c r="CX2734" s="1">
        <v>16702333222</v>
      </c>
      <c r="CY2734" s="1" t="s">
        <v>3548</v>
      </c>
      <c r="CZ2734" s="1" t="s">
        <v>138</v>
      </c>
      <c r="DA2734" s="1" t="s">
        <v>111</v>
      </c>
      <c r="DB2734" s="1" t="s">
        <v>112</v>
      </c>
    </row>
    <row r="2735" spans="1:111" ht="15.6" customHeight="1" x14ac:dyDescent="0.25">
      <c r="A2735" s="1" t="s">
        <v>3553</v>
      </c>
      <c r="B2735" s="1" t="s">
        <v>109</v>
      </c>
      <c r="C2735" s="2">
        <v>44053.807518402777</v>
      </c>
      <c r="D2735" s="2">
        <v>44151</v>
      </c>
      <c r="E2735" s="1" t="s">
        <v>110</v>
      </c>
      <c r="F2735" s="2">
        <v>44103.833333333336</v>
      </c>
      <c r="G2735" s="1" t="s">
        <v>112</v>
      </c>
      <c r="H2735" s="1" t="s">
        <v>112</v>
      </c>
      <c r="I2735" s="1" t="s">
        <v>112</v>
      </c>
      <c r="J2735" s="1" t="s">
        <v>1338</v>
      </c>
      <c r="K2735" s="1" t="s">
        <v>3554</v>
      </c>
      <c r="L2735" s="1" t="s">
        <v>1345</v>
      </c>
      <c r="M2735" s="1" t="s">
        <v>1346</v>
      </c>
      <c r="N2735" s="1" t="s">
        <v>116</v>
      </c>
      <c r="O2735" s="1" t="s">
        <v>117</v>
      </c>
      <c r="P2735" s="9">
        <v>96950</v>
      </c>
      <c r="Q2735" s="1" t="s">
        <v>118</v>
      </c>
      <c r="R2735" s="1" t="s">
        <v>242</v>
      </c>
      <c r="S2735" s="1">
        <v>16702344000</v>
      </c>
      <c r="U2735" s="1">
        <v>56132</v>
      </c>
      <c r="V2735" s="1" t="s">
        <v>119</v>
      </c>
      <c r="X2735" s="1" t="s">
        <v>1342</v>
      </c>
      <c r="Y2735" s="1" t="s">
        <v>1343</v>
      </c>
      <c r="Z2735" s="1" t="s">
        <v>1344</v>
      </c>
      <c r="AA2735" s="1" t="s">
        <v>245</v>
      </c>
      <c r="AB2735" s="1" t="s">
        <v>1345</v>
      </c>
      <c r="AC2735" s="1" t="s">
        <v>1346</v>
      </c>
      <c r="AD2735" s="1" t="s">
        <v>116</v>
      </c>
      <c r="AE2735" s="1" t="s">
        <v>117</v>
      </c>
      <c r="AF2735" s="9">
        <v>96950</v>
      </c>
      <c r="AG2735" s="1" t="s">
        <v>118</v>
      </c>
      <c r="AH2735" s="1" t="s">
        <v>242</v>
      </c>
      <c r="AI2735" s="1">
        <v>16702344000</v>
      </c>
      <c r="AK2735" s="1" t="s">
        <v>1347</v>
      </c>
      <c r="BC2735" s="1" t="str">
        <f>"43-4051.00"</f>
        <v>43-4051.00</v>
      </c>
      <c r="BD2735" s="1" t="s">
        <v>2452</v>
      </c>
      <c r="BE2735" s="1" t="s">
        <v>3555</v>
      </c>
      <c r="BF2735" s="1" t="s">
        <v>3556</v>
      </c>
      <c r="BG2735" s="1">
        <v>2</v>
      </c>
      <c r="BI2735" s="2">
        <v>44105</v>
      </c>
      <c r="BJ2735" s="2">
        <v>44469</v>
      </c>
      <c r="BM2735" s="1">
        <v>40</v>
      </c>
      <c r="BN2735" s="1">
        <v>0</v>
      </c>
      <c r="BO2735" s="1">
        <v>8</v>
      </c>
      <c r="BP2735" s="1">
        <v>8</v>
      </c>
      <c r="BQ2735" s="1">
        <v>8</v>
      </c>
      <c r="BR2735" s="1">
        <v>8</v>
      </c>
      <c r="BS2735" s="1">
        <v>8</v>
      </c>
      <c r="BT2735" s="1">
        <v>0</v>
      </c>
      <c r="BU2735" s="1" t="str">
        <f>"8:00 AM"</f>
        <v>8:00 AM</v>
      </c>
      <c r="BV2735" s="1" t="str">
        <f>"5:00 PM"</f>
        <v>5:00 PM</v>
      </c>
      <c r="BW2735" s="1" t="s">
        <v>135</v>
      </c>
      <c r="BX2735" s="1">
        <v>6</v>
      </c>
      <c r="BY2735" s="1">
        <v>6</v>
      </c>
      <c r="BZ2735" s="1" t="s">
        <v>112</v>
      </c>
      <c r="CA2735" s="1">
        <v>0</v>
      </c>
      <c r="CB2735" s="4" t="s">
        <v>3557</v>
      </c>
      <c r="CC2735" s="1" t="s">
        <v>3558</v>
      </c>
      <c r="CD2735" s="1" t="s">
        <v>2131</v>
      </c>
      <c r="CE2735" s="1" t="s">
        <v>116</v>
      </c>
      <c r="CF2735" s="1" t="s">
        <v>117</v>
      </c>
      <c r="CG2735" s="1">
        <v>96950</v>
      </c>
      <c r="CH2735" s="3">
        <v>12.57</v>
      </c>
      <c r="CI2735" s="3">
        <v>12.57</v>
      </c>
      <c r="CJ2735" s="3">
        <v>18.86</v>
      </c>
      <c r="CK2735" s="3">
        <v>18.86</v>
      </c>
      <c r="CL2735" s="1" t="s">
        <v>137</v>
      </c>
      <c r="CM2735" s="1" t="s">
        <v>3559</v>
      </c>
      <c r="CN2735" s="1" t="s">
        <v>139</v>
      </c>
      <c r="CP2735" s="1" t="s">
        <v>112</v>
      </c>
      <c r="CQ2735" s="1" t="s">
        <v>111</v>
      </c>
      <c r="CR2735" s="1" t="s">
        <v>112</v>
      </c>
      <c r="CS2735" s="1" t="s">
        <v>111</v>
      </c>
      <c r="CT2735" s="1" t="s">
        <v>111</v>
      </c>
      <c r="CU2735" s="1" t="s">
        <v>111</v>
      </c>
      <c r="CV2735" s="1" t="s">
        <v>138</v>
      </c>
      <c r="CW2735" s="1" t="s">
        <v>2132</v>
      </c>
      <c r="CX2735" s="1">
        <v>16702344000</v>
      </c>
      <c r="CY2735" s="1" t="s">
        <v>1347</v>
      </c>
      <c r="CZ2735" s="1" t="s">
        <v>380</v>
      </c>
      <c r="DA2735" s="1" t="s">
        <v>111</v>
      </c>
      <c r="DB2735" s="1" t="s">
        <v>112</v>
      </c>
      <c r="DC2735" s="1" t="s">
        <v>1342</v>
      </c>
      <c r="DD2735" s="1" t="s">
        <v>1343</v>
      </c>
      <c r="DE2735" s="1" t="s">
        <v>236</v>
      </c>
      <c r="DF2735" s="1" t="s">
        <v>1338</v>
      </c>
      <c r="DG2735" s="1" t="s">
        <v>1347</v>
      </c>
    </row>
    <row r="2736" spans="1:111" ht="15.6" customHeight="1" x14ac:dyDescent="0.25">
      <c r="A2736" s="1" t="s">
        <v>3584</v>
      </c>
      <c r="B2736" s="1" t="s">
        <v>109</v>
      </c>
      <c r="C2736" s="2">
        <v>44172.050025578705</v>
      </c>
      <c r="D2736" s="2">
        <v>44225</v>
      </c>
      <c r="E2736" s="1" t="s">
        <v>180</v>
      </c>
      <c r="G2736" s="1" t="s">
        <v>112</v>
      </c>
      <c r="H2736" s="1" t="s">
        <v>112</v>
      </c>
      <c r="I2736" s="1" t="s">
        <v>112</v>
      </c>
      <c r="J2736" s="1" t="s">
        <v>791</v>
      </c>
      <c r="K2736" s="1" t="s">
        <v>792</v>
      </c>
      <c r="L2736" s="1" t="s">
        <v>3585</v>
      </c>
      <c r="M2736" s="1" t="s">
        <v>793</v>
      </c>
      <c r="N2736" s="1" t="s">
        <v>116</v>
      </c>
      <c r="O2736" s="1" t="s">
        <v>117</v>
      </c>
      <c r="P2736" s="9">
        <v>96950</v>
      </c>
      <c r="Q2736" s="1" t="s">
        <v>118</v>
      </c>
      <c r="R2736" s="1" t="s">
        <v>719</v>
      </c>
      <c r="S2736" s="1">
        <v>16703236877</v>
      </c>
      <c r="U2736" s="1">
        <v>62161</v>
      </c>
      <c r="V2736" s="1" t="s">
        <v>119</v>
      </c>
      <c r="X2736" s="1" t="s">
        <v>686</v>
      </c>
      <c r="Y2736" s="1" t="s">
        <v>687</v>
      </c>
      <c r="Z2736" s="1" t="s">
        <v>688</v>
      </c>
      <c r="AA2736" s="1" t="s">
        <v>245</v>
      </c>
      <c r="AB2736" s="1" t="s">
        <v>689</v>
      </c>
      <c r="AD2736" s="1" t="s">
        <v>690</v>
      </c>
      <c r="AE2736" s="1" t="s">
        <v>691</v>
      </c>
      <c r="AF2736" s="9">
        <v>96931</v>
      </c>
      <c r="AG2736" s="1" t="s">
        <v>118</v>
      </c>
      <c r="AH2736" s="1" t="s">
        <v>719</v>
      </c>
      <c r="AI2736" s="1">
        <v>16716498746</v>
      </c>
      <c r="AJ2736" s="1">
        <v>203</v>
      </c>
      <c r="AK2736" s="1" t="s">
        <v>692</v>
      </c>
      <c r="BC2736" s="1" t="str">
        <f>"43-3031.00"</f>
        <v>43-3031.00</v>
      </c>
      <c r="BD2736" s="1" t="s">
        <v>389</v>
      </c>
      <c r="BE2736" s="1" t="s">
        <v>3586</v>
      </c>
      <c r="BF2736" s="1" t="s">
        <v>3587</v>
      </c>
      <c r="BG2736" s="1">
        <v>3</v>
      </c>
      <c r="BI2736" s="2">
        <v>44270</v>
      </c>
      <c r="BJ2736" s="2">
        <v>44634</v>
      </c>
      <c r="BM2736" s="1">
        <v>40</v>
      </c>
      <c r="BN2736" s="1">
        <v>0</v>
      </c>
      <c r="BO2736" s="1">
        <v>8</v>
      </c>
      <c r="BP2736" s="1">
        <v>8</v>
      </c>
      <c r="BQ2736" s="1">
        <v>8</v>
      </c>
      <c r="BR2736" s="1">
        <v>8</v>
      </c>
      <c r="BS2736" s="1">
        <v>5</v>
      </c>
      <c r="BT2736" s="1">
        <v>3</v>
      </c>
      <c r="BU2736" s="1" t="str">
        <f>"8:30 AM"</f>
        <v>8:30 AM</v>
      </c>
      <c r="BV2736" s="1" t="str">
        <f>"5:30 PM"</f>
        <v>5:30 PM</v>
      </c>
      <c r="BW2736" s="1" t="s">
        <v>230</v>
      </c>
      <c r="BX2736" s="1">
        <v>0</v>
      </c>
      <c r="BY2736" s="1">
        <v>12</v>
      </c>
      <c r="BZ2736" s="1" t="s">
        <v>112</v>
      </c>
      <c r="CA2736" s="1">
        <v>0</v>
      </c>
      <c r="CB2736" s="1" t="s">
        <v>2567</v>
      </c>
      <c r="CC2736" s="1" t="s">
        <v>2383</v>
      </c>
      <c r="CD2736" s="1" t="s">
        <v>793</v>
      </c>
      <c r="CE2736" s="1" t="s">
        <v>116</v>
      </c>
      <c r="CF2736" s="1" t="s">
        <v>117</v>
      </c>
      <c r="CG2736" s="1">
        <v>96950</v>
      </c>
      <c r="CH2736" s="3">
        <v>9.49</v>
      </c>
      <c r="CI2736" s="3">
        <v>9.49</v>
      </c>
      <c r="CJ2736" s="3">
        <v>14.23</v>
      </c>
      <c r="CK2736" s="3">
        <v>14.23</v>
      </c>
      <c r="CL2736" s="1" t="s">
        <v>137</v>
      </c>
      <c r="CN2736" s="1" t="s">
        <v>139</v>
      </c>
      <c r="CP2736" s="1" t="s">
        <v>112</v>
      </c>
      <c r="CQ2736" s="1" t="s">
        <v>111</v>
      </c>
      <c r="CR2736" s="1" t="s">
        <v>112</v>
      </c>
      <c r="CS2736" s="1" t="s">
        <v>111</v>
      </c>
      <c r="CT2736" s="1" t="s">
        <v>138</v>
      </c>
      <c r="CU2736" s="1" t="s">
        <v>111</v>
      </c>
      <c r="CV2736" s="1" t="s">
        <v>138</v>
      </c>
      <c r="CW2736" s="1" t="s">
        <v>698</v>
      </c>
      <c r="CX2736" s="1">
        <v>16703236877</v>
      </c>
      <c r="CY2736" s="1" t="s">
        <v>699</v>
      </c>
      <c r="CZ2736" s="1" t="s">
        <v>138</v>
      </c>
      <c r="DA2736" s="1" t="s">
        <v>111</v>
      </c>
      <c r="DB2736" s="1" t="s">
        <v>112</v>
      </c>
    </row>
    <row r="2737" spans="1:111" ht="15.6" customHeight="1" x14ac:dyDescent="0.25">
      <c r="A2737" s="1" t="s">
        <v>3588</v>
      </c>
      <c r="B2737" s="1" t="s">
        <v>109</v>
      </c>
      <c r="C2737" s="2">
        <v>44076.078259259259</v>
      </c>
      <c r="D2737" s="2">
        <v>44165</v>
      </c>
      <c r="E2737" s="1" t="s">
        <v>180</v>
      </c>
      <c r="G2737" s="1" t="s">
        <v>111</v>
      </c>
      <c r="H2737" s="1" t="s">
        <v>112</v>
      </c>
      <c r="I2737" s="1" t="s">
        <v>112</v>
      </c>
      <c r="J2737" s="1" t="s">
        <v>909</v>
      </c>
      <c r="L2737" s="1" t="s">
        <v>2241</v>
      </c>
      <c r="M2737" s="1" t="s">
        <v>754</v>
      </c>
      <c r="N2737" s="1" t="s">
        <v>167</v>
      </c>
      <c r="O2737" s="1" t="s">
        <v>117</v>
      </c>
      <c r="P2737" s="9">
        <v>96950</v>
      </c>
      <c r="Q2737" s="1" t="s">
        <v>118</v>
      </c>
      <c r="S2737" s="1">
        <v>16702340560</v>
      </c>
      <c r="U2737" s="1">
        <v>531110</v>
      </c>
      <c r="V2737" s="1" t="s">
        <v>119</v>
      </c>
      <c r="X2737" s="1" t="s">
        <v>911</v>
      </c>
      <c r="Y2737" s="1" t="s">
        <v>912</v>
      </c>
      <c r="Z2737" s="1" t="s">
        <v>913</v>
      </c>
      <c r="AA2737" s="1" t="s">
        <v>2242</v>
      </c>
      <c r="AB2737" s="1" t="s">
        <v>3589</v>
      </c>
      <c r="AC2737" s="1" t="s">
        <v>754</v>
      </c>
      <c r="AD2737" s="1" t="s">
        <v>167</v>
      </c>
      <c r="AE2737" s="1" t="s">
        <v>117</v>
      </c>
      <c r="AF2737" s="9">
        <v>96950</v>
      </c>
      <c r="AG2737" s="1" t="s">
        <v>118</v>
      </c>
      <c r="AI2737" s="1">
        <v>16702340560</v>
      </c>
      <c r="AJ2737" s="1">
        <v>115</v>
      </c>
      <c r="AK2737" s="1" t="s">
        <v>917</v>
      </c>
      <c r="BC2737" s="1" t="str">
        <f>"27-1024.00"</f>
        <v>27-1024.00</v>
      </c>
      <c r="BD2737" s="1" t="s">
        <v>3137</v>
      </c>
      <c r="BE2737" s="1" t="s">
        <v>3590</v>
      </c>
      <c r="BF2737" s="1" t="s">
        <v>3591</v>
      </c>
      <c r="BG2737" s="1">
        <v>1</v>
      </c>
      <c r="BI2737" s="2">
        <v>44105</v>
      </c>
      <c r="BJ2737" s="2">
        <v>44469</v>
      </c>
      <c r="BM2737" s="1">
        <v>35</v>
      </c>
      <c r="BN2737" s="1">
        <v>0</v>
      </c>
      <c r="BO2737" s="1">
        <v>7</v>
      </c>
      <c r="BP2737" s="1">
        <v>7</v>
      </c>
      <c r="BQ2737" s="1">
        <v>7</v>
      </c>
      <c r="BR2737" s="1">
        <v>7</v>
      </c>
      <c r="BS2737" s="1">
        <v>7</v>
      </c>
      <c r="BT2737" s="1">
        <v>0</v>
      </c>
      <c r="BU2737" s="1" t="str">
        <f>"9:00 AM"</f>
        <v>9:00 AM</v>
      </c>
      <c r="BV2737" s="1" t="str">
        <f>"6:00 PM"</f>
        <v>6:00 PM</v>
      </c>
      <c r="BW2737" s="1" t="s">
        <v>193</v>
      </c>
      <c r="BX2737" s="1">
        <v>0</v>
      </c>
      <c r="BY2737" s="1">
        <v>24</v>
      </c>
      <c r="BZ2737" s="1" t="s">
        <v>112</v>
      </c>
      <c r="CA2737" s="1">
        <v>0</v>
      </c>
      <c r="CB2737" s="4" t="s">
        <v>3592</v>
      </c>
      <c r="CC2737" s="1" t="s">
        <v>1878</v>
      </c>
      <c r="CD2737" s="1" t="s">
        <v>760</v>
      </c>
      <c r="CE2737" s="1" t="s">
        <v>116</v>
      </c>
      <c r="CF2737" s="1" t="s">
        <v>117</v>
      </c>
      <c r="CG2737" s="1">
        <v>96950</v>
      </c>
      <c r="CH2737" s="3">
        <v>16.47</v>
      </c>
      <c r="CI2737" s="3">
        <v>16.47</v>
      </c>
      <c r="CJ2737" s="3">
        <v>24.71</v>
      </c>
      <c r="CK2737" s="3">
        <v>24.71</v>
      </c>
      <c r="CL2737" s="1" t="s">
        <v>137</v>
      </c>
      <c r="CM2737" s="1" t="s">
        <v>922</v>
      </c>
      <c r="CN2737" s="1" t="s">
        <v>139</v>
      </c>
      <c r="CP2737" s="1" t="s">
        <v>112</v>
      </c>
      <c r="CQ2737" s="1" t="s">
        <v>111</v>
      </c>
      <c r="CR2737" s="1" t="s">
        <v>112</v>
      </c>
      <c r="CS2737" s="1" t="s">
        <v>111</v>
      </c>
      <c r="CT2737" s="1" t="s">
        <v>111</v>
      </c>
      <c r="CU2737" s="1" t="s">
        <v>111</v>
      </c>
      <c r="CV2737" s="1" t="s">
        <v>138</v>
      </c>
      <c r="CW2737" s="1" t="s">
        <v>714</v>
      </c>
      <c r="CX2737" s="1">
        <v>16702340560</v>
      </c>
      <c r="CY2737" s="1" t="s">
        <v>917</v>
      </c>
      <c r="CZ2737" s="1" t="s">
        <v>716</v>
      </c>
      <c r="DA2737" s="1" t="s">
        <v>111</v>
      </c>
      <c r="DB2737" s="1" t="s">
        <v>112</v>
      </c>
    </row>
    <row r="2738" spans="1:111" ht="15.6" customHeight="1" x14ac:dyDescent="0.25">
      <c r="A2738" s="1" t="s">
        <v>3593</v>
      </c>
      <c r="B2738" s="1" t="s">
        <v>109</v>
      </c>
      <c r="C2738" s="2">
        <v>44085.057084490742</v>
      </c>
      <c r="D2738" s="2">
        <v>44175</v>
      </c>
      <c r="E2738" s="1" t="s">
        <v>180</v>
      </c>
      <c r="G2738" s="1" t="s">
        <v>111</v>
      </c>
      <c r="H2738" s="1" t="s">
        <v>112</v>
      </c>
      <c r="I2738" s="1" t="s">
        <v>112</v>
      </c>
      <c r="J2738" s="1" t="s">
        <v>2316</v>
      </c>
      <c r="K2738" s="1" t="s">
        <v>3594</v>
      </c>
      <c r="L2738" s="1" t="s">
        <v>2318</v>
      </c>
      <c r="M2738" s="1" t="s">
        <v>2319</v>
      </c>
      <c r="N2738" s="1" t="s">
        <v>116</v>
      </c>
      <c r="O2738" s="1" t="s">
        <v>117</v>
      </c>
      <c r="P2738" s="9">
        <v>96950</v>
      </c>
      <c r="Q2738" s="1" t="s">
        <v>118</v>
      </c>
      <c r="R2738" s="1" t="s">
        <v>138</v>
      </c>
      <c r="S2738" s="1">
        <v>16702352020</v>
      </c>
      <c r="U2738" s="1">
        <v>312112</v>
      </c>
      <c r="V2738" s="1" t="s">
        <v>119</v>
      </c>
      <c r="X2738" s="1" t="s">
        <v>2320</v>
      </c>
      <c r="Y2738" s="1" t="s">
        <v>2321</v>
      </c>
      <c r="Z2738" s="1" t="s">
        <v>2322</v>
      </c>
      <c r="AA2738" s="1" t="s">
        <v>1766</v>
      </c>
      <c r="AB2738" s="1" t="s">
        <v>2318</v>
      </c>
      <c r="AC2738" s="1" t="s">
        <v>2319</v>
      </c>
      <c r="AD2738" s="1" t="s">
        <v>116</v>
      </c>
      <c r="AE2738" s="1" t="s">
        <v>117</v>
      </c>
      <c r="AF2738" s="9">
        <v>96950</v>
      </c>
      <c r="AG2738" s="1" t="s">
        <v>118</v>
      </c>
      <c r="AH2738" s="1" t="s">
        <v>138</v>
      </c>
      <c r="AI2738" s="1">
        <v>16702352020</v>
      </c>
      <c r="AK2738" s="1" t="s">
        <v>2323</v>
      </c>
      <c r="BC2738" s="1" t="str">
        <f>"43-3031.00"</f>
        <v>43-3031.00</v>
      </c>
      <c r="BD2738" s="1" t="s">
        <v>389</v>
      </c>
      <c r="BE2738" s="1" t="s">
        <v>3595</v>
      </c>
      <c r="BF2738" s="1" t="s">
        <v>3596</v>
      </c>
      <c r="BG2738" s="1">
        <v>1</v>
      </c>
      <c r="BI2738" s="2">
        <v>44105</v>
      </c>
      <c r="BJ2738" s="2">
        <v>44469</v>
      </c>
      <c r="BM2738" s="1">
        <v>36</v>
      </c>
      <c r="BN2738" s="1">
        <v>0</v>
      </c>
      <c r="BO2738" s="1">
        <v>8</v>
      </c>
      <c r="BP2738" s="1">
        <v>7</v>
      </c>
      <c r="BQ2738" s="1">
        <v>7</v>
      </c>
      <c r="BR2738" s="1">
        <v>7</v>
      </c>
      <c r="BS2738" s="1">
        <v>7</v>
      </c>
      <c r="BT2738" s="1">
        <v>0</v>
      </c>
      <c r="BU2738" s="1" t="str">
        <f>"8:00 AM"</f>
        <v>8:00 AM</v>
      </c>
      <c r="BV2738" s="1" t="str">
        <f>"5:00 PM"</f>
        <v>5:00 PM</v>
      </c>
      <c r="BW2738" s="1" t="s">
        <v>230</v>
      </c>
      <c r="BX2738" s="1">
        <v>0</v>
      </c>
      <c r="BY2738" s="1">
        <v>24</v>
      </c>
      <c r="BZ2738" s="1" t="s">
        <v>112</v>
      </c>
      <c r="CA2738" s="1">
        <v>0</v>
      </c>
      <c r="CB2738" s="1" t="s">
        <v>3597</v>
      </c>
      <c r="CC2738" s="1" t="s">
        <v>2318</v>
      </c>
      <c r="CD2738" s="1" t="s">
        <v>2319</v>
      </c>
      <c r="CE2738" s="1" t="s">
        <v>116</v>
      </c>
      <c r="CF2738" s="1" t="s">
        <v>117</v>
      </c>
      <c r="CG2738" s="1">
        <v>96950</v>
      </c>
      <c r="CH2738" s="3">
        <v>13.9</v>
      </c>
      <c r="CI2738" s="3">
        <v>13.9</v>
      </c>
      <c r="CJ2738" s="3">
        <v>0</v>
      </c>
      <c r="CK2738" s="3">
        <v>0</v>
      </c>
      <c r="CL2738" s="1" t="s">
        <v>137</v>
      </c>
      <c r="CM2738" s="1" t="s">
        <v>138</v>
      </c>
      <c r="CN2738" s="1" t="s">
        <v>139</v>
      </c>
      <c r="CP2738" s="1" t="s">
        <v>112</v>
      </c>
      <c r="CQ2738" s="1" t="s">
        <v>111</v>
      </c>
      <c r="CR2738" s="1" t="s">
        <v>112</v>
      </c>
      <c r="CS2738" s="1" t="s">
        <v>112</v>
      </c>
      <c r="CT2738" s="1" t="s">
        <v>138</v>
      </c>
      <c r="CU2738" s="1" t="s">
        <v>111</v>
      </c>
      <c r="CV2738" s="1" t="s">
        <v>138</v>
      </c>
      <c r="CW2738" s="1" t="s">
        <v>3598</v>
      </c>
      <c r="CX2738" s="1">
        <v>16702352020</v>
      </c>
      <c r="CY2738" s="1" t="s">
        <v>2323</v>
      </c>
      <c r="CZ2738" s="1" t="s">
        <v>138</v>
      </c>
      <c r="DA2738" s="1" t="s">
        <v>111</v>
      </c>
      <c r="DB2738" s="1" t="s">
        <v>112</v>
      </c>
    </row>
    <row r="2739" spans="1:111" ht="15.6" customHeight="1" x14ac:dyDescent="0.25">
      <c r="A2739" s="1" t="s">
        <v>3611</v>
      </c>
      <c r="B2739" s="1" t="s">
        <v>109</v>
      </c>
      <c r="C2739" s="2">
        <v>44172.033528703701</v>
      </c>
      <c r="D2739" s="2">
        <v>44228</v>
      </c>
      <c r="E2739" s="1" t="s">
        <v>180</v>
      </c>
      <c r="G2739" s="1" t="s">
        <v>112</v>
      </c>
      <c r="H2739" s="1" t="s">
        <v>112</v>
      </c>
      <c r="I2739" s="1" t="s">
        <v>112</v>
      </c>
      <c r="J2739" s="1" t="s">
        <v>791</v>
      </c>
      <c r="K2739" s="1" t="s">
        <v>792</v>
      </c>
      <c r="L2739" s="1" t="s">
        <v>684</v>
      </c>
      <c r="M2739" s="1" t="s">
        <v>793</v>
      </c>
      <c r="N2739" s="1" t="s">
        <v>116</v>
      </c>
      <c r="O2739" s="1" t="s">
        <v>117</v>
      </c>
      <c r="P2739" s="9">
        <v>96950</v>
      </c>
      <c r="Q2739" s="1" t="s">
        <v>118</v>
      </c>
      <c r="R2739" s="1" t="s">
        <v>138</v>
      </c>
      <c r="S2739" s="1">
        <v>16703236877</v>
      </c>
      <c r="U2739" s="1">
        <v>62161</v>
      </c>
      <c r="V2739" s="1" t="s">
        <v>119</v>
      </c>
      <c r="X2739" s="1" t="s">
        <v>686</v>
      </c>
      <c r="Y2739" s="1" t="s">
        <v>687</v>
      </c>
      <c r="Z2739" s="1" t="s">
        <v>688</v>
      </c>
      <c r="AA2739" s="1" t="s">
        <v>245</v>
      </c>
      <c r="AB2739" s="1" t="s">
        <v>689</v>
      </c>
      <c r="AD2739" s="1" t="s">
        <v>690</v>
      </c>
      <c r="AE2739" s="1" t="s">
        <v>691</v>
      </c>
      <c r="AF2739" s="9">
        <v>96931</v>
      </c>
      <c r="AG2739" s="1" t="s">
        <v>118</v>
      </c>
      <c r="AH2739" s="1" t="s">
        <v>138</v>
      </c>
      <c r="AI2739" s="1">
        <v>16716498746</v>
      </c>
      <c r="AJ2739" s="1">
        <v>203</v>
      </c>
      <c r="AK2739" s="1" t="s">
        <v>692</v>
      </c>
      <c r="BC2739" s="1" t="str">
        <f>"29-1141.00"</f>
        <v>29-1141.00</v>
      </c>
      <c r="BD2739" s="1" t="s">
        <v>1381</v>
      </c>
      <c r="BE2739" s="1" t="s">
        <v>3612</v>
      </c>
      <c r="BF2739" s="1" t="s">
        <v>1383</v>
      </c>
      <c r="BG2739" s="1">
        <v>8</v>
      </c>
      <c r="BI2739" s="2">
        <v>44270</v>
      </c>
      <c r="BJ2739" s="2">
        <v>44634</v>
      </c>
      <c r="BM2739" s="1">
        <v>40</v>
      </c>
      <c r="BN2739" s="1">
        <v>0</v>
      </c>
      <c r="BO2739" s="1">
        <v>8</v>
      </c>
      <c r="BP2739" s="1">
        <v>8</v>
      </c>
      <c r="BQ2739" s="1">
        <v>8</v>
      </c>
      <c r="BR2739" s="1">
        <v>8</v>
      </c>
      <c r="BS2739" s="1">
        <v>5</v>
      </c>
      <c r="BT2739" s="1">
        <v>3</v>
      </c>
      <c r="BU2739" s="1" t="str">
        <f>"8:30 AM"</f>
        <v>8:30 AM</v>
      </c>
      <c r="BV2739" s="1" t="str">
        <f>"5:30 PM"</f>
        <v>5:30 PM</v>
      </c>
      <c r="BW2739" s="1" t="s">
        <v>392</v>
      </c>
      <c r="BX2739" s="1">
        <v>0</v>
      </c>
      <c r="BY2739" s="1">
        <v>0</v>
      </c>
      <c r="BZ2739" s="1" t="s">
        <v>112</v>
      </c>
      <c r="CA2739" s="1">
        <v>0</v>
      </c>
      <c r="CB2739" s="4" t="s">
        <v>1384</v>
      </c>
      <c r="CC2739" s="1" t="s">
        <v>684</v>
      </c>
      <c r="CD2739" s="1" t="s">
        <v>1380</v>
      </c>
      <c r="CE2739" s="1" t="s">
        <v>116</v>
      </c>
      <c r="CF2739" s="1" t="s">
        <v>117</v>
      </c>
      <c r="CG2739" s="1">
        <v>96950</v>
      </c>
      <c r="CH2739" s="3">
        <v>22.19</v>
      </c>
      <c r="CI2739" s="3">
        <v>22.19</v>
      </c>
      <c r="CL2739" s="1" t="s">
        <v>137</v>
      </c>
      <c r="CN2739" s="1" t="s">
        <v>139</v>
      </c>
      <c r="CP2739" s="1" t="s">
        <v>112</v>
      </c>
      <c r="CQ2739" s="1" t="s">
        <v>111</v>
      </c>
      <c r="CR2739" s="1" t="s">
        <v>112</v>
      </c>
      <c r="CS2739" s="1" t="s">
        <v>112</v>
      </c>
      <c r="CT2739" s="1" t="s">
        <v>138</v>
      </c>
      <c r="CU2739" s="1" t="s">
        <v>111</v>
      </c>
      <c r="CV2739" s="1" t="s">
        <v>138</v>
      </c>
      <c r="CW2739" s="1" t="s">
        <v>698</v>
      </c>
      <c r="CX2739" s="1">
        <v>16703236877</v>
      </c>
      <c r="CY2739" s="1" t="s">
        <v>699</v>
      </c>
      <c r="CZ2739" s="1" t="s">
        <v>138</v>
      </c>
      <c r="DA2739" s="1" t="s">
        <v>111</v>
      </c>
      <c r="DB2739" s="1" t="s">
        <v>112</v>
      </c>
    </row>
    <row r="2740" spans="1:111" ht="15.6" customHeight="1" x14ac:dyDescent="0.25">
      <c r="A2740" s="1" t="s">
        <v>3641</v>
      </c>
      <c r="B2740" s="1" t="s">
        <v>109</v>
      </c>
      <c r="C2740" s="2">
        <v>44152.96683553241</v>
      </c>
      <c r="D2740" s="2">
        <v>44216</v>
      </c>
      <c r="E2740" s="1" t="s">
        <v>180</v>
      </c>
      <c r="G2740" s="1" t="s">
        <v>111</v>
      </c>
      <c r="H2740" s="1" t="s">
        <v>112</v>
      </c>
      <c r="I2740" s="1" t="s">
        <v>112</v>
      </c>
      <c r="J2740" s="1" t="s">
        <v>3642</v>
      </c>
      <c r="K2740" s="1" t="s">
        <v>3643</v>
      </c>
      <c r="L2740" s="1" t="s">
        <v>3644</v>
      </c>
      <c r="M2740" s="1" t="s">
        <v>3645</v>
      </c>
      <c r="N2740" s="1" t="s">
        <v>116</v>
      </c>
      <c r="O2740" s="1" t="s">
        <v>117</v>
      </c>
      <c r="P2740" s="9">
        <v>96950</v>
      </c>
      <c r="Q2740" s="1" t="s">
        <v>118</v>
      </c>
      <c r="R2740" s="1" t="s">
        <v>3646</v>
      </c>
      <c r="S2740" s="1">
        <v>16706702343</v>
      </c>
      <c r="U2740" s="1">
        <v>61111</v>
      </c>
      <c r="V2740" s="1" t="s">
        <v>119</v>
      </c>
      <c r="X2740" s="1" t="s">
        <v>3647</v>
      </c>
      <c r="Y2740" s="1" t="s">
        <v>3648</v>
      </c>
      <c r="Z2740" s="1" t="s">
        <v>3649</v>
      </c>
      <c r="AA2740" s="1" t="s">
        <v>245</v>
      </c>
      <c r="AB2740" s="1" t="s">
        <v>3650</v>
      </c>
      <c r="AC2740" s="1" t="s">
        <v>3645</v>
      </c>
      <c r="AD2740" s="1" t="s">
        <v>116</v>
      </c>
      <c r="AE2740" s="1" t="s">
        <v>117</v>
      </c>
      <c r="AF2740" s="9">
        <v>96950</v>
      </c>
      <c r="AG2740" s="1" t="s">
        <v>118</v>
      </c>
      <c r="AH2740" s="1" t="s">
        <v>3646</v>
      </c>
      <c r="AI2740" s="1">
        <v>16706702343</v>
      </c>
      <c r="AK2740" s="1" t="s">
        <v>3651</v>
      </c>
      <c r="BC2740" s="1" t="str">
        <f>"43-6014.00"</f>
        <v>43-6014.00</v>
      </c>
      <c r="BD2740" s="1" t="s">
        <v>3652</v>
      </c>
      <c r="BE2740" s="1" t="s">
        <v>3653</v>
      </c>
      <c r="BF2740" s="1" t="s">
        <v>2273</v>
      </c>
      <c r="BG2740" s="1">
        <v>2</v>
      </c>
      <c r="BI2740" s="2">
        <v>44166</v>
      </c>
      <c r="BJ2740" s="2">
        <v>44529</v>
      </c>
      <c r="BM2740" s="1">
        <v>40</v>
      </c>
      <c r="BN2740" s="1">
        <v>0</v>
      </c>
      <c r="BO2740" s="1">
        <v>8</v>
      </c>
      <c r="BP2740" s="1">
        <v>8</v>
      </c>
      <c r="BQ2740" s="1">
        <v>8</v>
      </c>
      <c r="BR2740" s="1">
        <v>8</v>
      </c>
      <c r="BS2740" s="1">
        <v>8</v>
      </c>
      <c r="BT2740" s="1">
        <v>0</v>
      </c>
      <c r="BU2740" s="1" t="str">
        <f>"8:00 AM"</f>
        <v>8:00 AM</v>
      </c>
      <c r="BV2740" s="1" t="str">
        <f>"5:00 PM"</f>
        <v>5:00 PM</v>
      </c>
      <c r="BW2740" s="1" t="s">
        <v>135</v>
      </c>
      <c r="BX2740" s="1">
        <v>0</v>
      </c>
      <c r="BY2740" s="1">
        <v>12</v>
      </c>
      <c r="BZ2740" s="1" t="s">
        <v>112</v>
      </c>
      <c r="CA2740" s="1">
        <v>0</v>
      </c>
      <c r="CB2740" s="1" t="s">
        <v>3654</v>
      </c>
      <c r="CC2740" s="1" t="s">
        <v>3655</v>
      </c>
      <c r="CD2740" s="1" t="s">
        <v>3645</v>
      </c>
      <c r="CE2740" s="1" t="s">
        <v>116</v>
      </c>
      <c r="CF2740" s="1" t="s">
        <v>117</v>
      </c>
      <c r="CG2740" s="1">
        <v>96950</v>
      </c>
      <c r="CH2740" s="3">
        <v>15.97</v>
      </c>
      <c r="CI2740" s="3">
        <v>15.97</v>
      </c>
      <c r="CL2740" s="1" t="s">
        <v>137</v>
      </c>
      <c r="CM2740" s="1" t="s">
        <v>168</v>
      </c>
      <c r="CN2740" s="1" t="s">
        <v>139</v>
      </c>
      <c r="CP2740" s="1" t="s">
        <v>112</v>
      </c>
      <c r="CQ2740" s="1" t="s">
        <v>111</v>
      </c>
      <c r="CR2740" s="1" t="s">
        <v>112</v>
      </c>
      <c r="CS2740" s="1" t="s">
        <v>112</v>
      </c>
      <c r="CT2740" s="1" t="s">
        <v>138</v>
      </c>
      <c r="CU2740" s="1" t="s">
        <v>111</v>
      </c>
      <c r="CV2740" s="1" t="s">
        <v>138</v>
      </c>
      <c r="CW2740" s="1" t="s">
        <v>3656</v>
      </c>
      <c r="CX2740" s="1">
        <v>16702343203</v>
      </c>
      <c r="CY2740" s="1" t="s">
        <v>3651</v>
      </c>
      <c r="CZ2740" s="1" t="s">
        <v>138</v>
      </c>
      <c r="DA2740" s="1" t="s">
        <v>111</v>
      </c>
      <c r="DB2740" s="1" t="s">
        <v>112</v>
      </c>
    </row>
    <row r="2741" spans="1:111" ht="15.6" customHeight="1" x14ac:dyDescent="0.25">
      <c r="A2741" s="1" t="s">
        <v>3663</v>
      </c>
      <c r="B2741" s="1" t="s">
        <v>109</v>
      </c>
      <c r="C2741" s="2">
        <v>44146.081602777776</v>
      </c>
      <c r="D2741" s="2">
        <v>44211</v>
      </c>
      <c r="E2741" s="1" t="s">
        <v>110</v>
      </c>
      <c r="F2741" s="2">
        <v>44103.833333333336</v>
      </c>
      <c r="G2741" s="1" t="s">
        <v>111</v>
      </c>
      <c r="H2741" s="1" t="s">
        <v>112</v>
      </c>
      <c r="I2741" s="1" t="s">
        <v>112</v>
      </c>
      <c r="J2741" s="1" t="s">
        <v>3466</v>
      </c>
      <c r="L2741" s="1" t="s">
        <v>2431</v>
      </c>
      <c r="N2741" s="1" t="s">
        <v>116</v>
      </c>
      <c r="O2741" s="1" t="s">
        <v>117</v>
      </c>
      <c r="P2741" s="9">
        <v>96950</v>
      </c>
      <c r="Q2741" s="1" t="s">
        <v>118</v>
      </c>
      <c r="S2741" s="1">
        <v>16709896838</v>
      </c>
      <c r="U2741" s="1">
        <v>56152</v>
      </c>
      <c r="V2741" s="1" t="s">
        <v>119</v>
      </c>
      <c r="X2741" s="1" t="s">
        <v>2432</v>
      </c>
      <c r="Y2741" s="1" t="s">
        <v>722</v>
      </c>
      <c r="Z2741" s="1" t="s">
        <v>2433</v>
      </c>
      <c r="AA2741" s="1" t="s">
        <v>2434</v>
      </c>
      <c r="AB2741" s="1" t="s">
        <v>2431</v>
      </c>
      <c r="AD2741" s="1" t="s">
        <v>116</v>
      </c>
      <c r="AE2741" s="1" t="s">
        <v>117</v>
      </c>
      <c r="AF2741" s="9">
        <v>96950</v>
      </c>
      <c r="AG2741" s="1" t="s">
        <v>118</v>
      </c>
      <c r="AI2741" s="1">
        <v>16702356072</v>
      </c>
      <c r="AK2741" s="1" t="s">
        <v>2435</v>
      </c>
      <c r="BC2741" s="1" t="str">
        <f>"43-9061.00"</f>
        <v>43-9061.00</v>
      </c>
      <c r="BD2741" s="1" t="s">
        <v>375</v>
      </c>
      <c r="BE2741" s="1" t="s">
        <v>3664</v>
      </c>
      <c r="BF2741" s="1" t="s">
        <v>3665</v>
      </c>
      <c r="BG2741" s="1">
        <v>2</v>
      </c>
      <c r="BI2741" s="2">
        <v>44105</v>
      </c>
      <c r="BJ2741" s="2">
        <v>44469</v>
      </c>
      <c r="BM2741" s="1">
        <v>40</v>
      </c>
      <c r="BN2741" s="1">
        <v>0</v>
      </c>
      <c r="BO2741" s="1">
        <v>8</v>
      </c>
      <c r="BP2741" s="1">
        <v>8</v>
      </c>
      <c r="BQ2741" s="1">
        <v>8</v>
      </c>
      <c r="BR2741" s="1">
        <v>8</v>
      </c>
      <c r="BS2741" s="1">
        <v>8</v>
      </c>
      <c r="BT2741" s="1">
        <v>0</v>
      </c>
      <c r="BU2741" s="1" t="str">
        <f>"8:00 AM"</f>
        <v>8:00 AM</v>
      </c>
      <c r="BV2741" s="1" t="str">
        <f>"5:00 PM"</f>
        <v>5:00 PM</v>
      </c>
      <c r="BW2741" s="1" t="s">
        <v>135</v>
      </c>
      <c r="BX2741" s="1">
        <v>0</v>
      </c>
      <c r="BY2741" s="1">
        <v>12</v>
      </c>
      <c r="BZ2741" s="1" t="s">
        <v>112</v>
      </c>
      <c r="CA2741" s="1">
        <v>0</v>
      </c>
      <c r="CB2741" s="1" t="s">
        <v>3666</v>
      </c>
      <c r="CC2741" s="1" t="s">
        <v>2438</v>
      </c>
      <c r="CE2741" s="1" t="s">
        <v>116</v>
      </c>
      <c r="CF2741" s="1" t="s">
        <v>117</v>
      </c>
      <c r="CG2741" s="1">
        <v>96950</v>
      </c>
      <c r="CH2741" s="3">
        <v>11.05</v>
      </c>
      <c r="CI2741" s="3">
        <v>11.05</v>
      </c>
      <c r="CJ2741" s="3">
        <v>16.57</v>
      </c>
      <c r="CK2741" s="3">
        <v>16.57</v>
      </c>
      <c r="CL2741" s="1" t="s">
        <v>137</v>
      </c>
      <c r="CM2741" s="1" t="s">
        <v>168</v>
      </c>
      <c r="CN2741" s="1" t="s">
        <v>139</v>
      </c>
      <c r="CP2741" s="1" t="s">
        <v>112</v>
      </c>
      <c r="CQ2741" s="1" t="s">
        <v>111</v>
      </c>
      <c r="CR2741" s="1" t="s">
        <v>112</v>
      </c>
      <c r="CS2741" s="1" t="s">
        <v>111</v>
      </c>
      <c r="CT2741" s="1" t="s">
        <v>138</v>
      </c>
      <c r="CU2741" s="1" t="s">
        <v>111</v>
      </c>
      <c r="CV2741" s="1" t="s">
        <v>138</v>
      </c>
      <c r="CW2741" s="1" t="s">
        <v>168</v>
      </c>
      <c r="CX2741" s="1">
        <v>16709896838</v>
      </c>
      <c r="CY2741" s="1" t="s">
        <v>2435</v>
      </c>
      <c r="CZ2741" s="1" t="s">
        <v>138</v>
      </c>
      <c r="DA2741" s="1" t="s">
        <v>111</v>
      </c>
      <c r="DB2741" s="1" t="s">
        <v>112</v>
      </c>
    </row>
    <row r="2742" spans="1:111" ht="15.6" customHeight="1" x14ac:dyDescent="0.25">
      <c r="A2742" s="1" t="s">
        <v>3669</v>
      </c>
      <c r="B2742" s="1" t="s">
        <v>109</v>
      </c>
      <c r="C2742" s="2">
        <v>44144.9307619213</v>
      </c>
      <c r="D2742" s="2">
        <v>44208</v>
      </c>
      <c r="E2742" s="1" t="s">
        <v>180</v>
      </c>
      <c r="G2742" s="1" t="s">
        <v>112</v>
      </c>
      <c r="H2742" s="1" t="s">
        <v>112</v>
      </c>
      <c r="I2742" s="1" t="s">
        <v>112</v>
      </c>
      <c r="J2742" s="1" t="s">
        <v>2017</v>
      </c>
      <c r="L2742" s="1" t="s">
        <v>2018</v>
      </c>
      <c r="N2742" s="1" t="s">
        <v>116</v>
      </c>
      <c r="O2742" s="1" t="s">
        <v>117</v>
      </c>
      <c r="P2742" s="9">
        <v>96950</v>
      </c>
      <c r="Q2742" s="1" t="s">
        <v>118</v>
      </c>
      <c r="S2742" s="1">
        <v>16702358165</v>
      </c>
      <c r="U2742" s="1">
        <v>561110</v>
      </c>
      <c r="V2742" s="1" t="s">
        <v>119</v>
      </c>
      <c r="X2742" s="1" t="s">
        <v>2440</v>
      </c>
      <c r="Y2742" s="1" t="s">
        <v>2441</v>
      </c>
      <c r="Z2742" s="1" t="s">
        <v>2029</v>
      </c>
      <c r="AA2742" s="1" t="s">
        <v>171</v>
      </c>
      <c r="AB2742" s="1" t="s">
        <v>3670</v>
      </c>
      <c r="AD2742" s="1" t="s">
        <v>116</v>
      </c>
      <c r="AE2742" s="1" t="s">
        <v>117</v>
      </c>
      <c r="AF2742" s="9">
        <v>96950</v>
      </c>
      <c r="AG2742" s="1" t="s">
        <v>118</v>
      </c>
      <c r="AI2742" s="1">
        <v>16702358165</v>
      </c>
      <c r="AK2742" s="1" t="s">
        <v>2021</v>
      </c>
      <c r="BC2742" s="1" t="str">
        <f>"43-9061.00"</f>
        <v>43-9061.00</v>
      </c>
      <c r="BD2742" s="1" t="s">
        <v>375</v>
      </c>
      <c r="BE2742" s="1" t="s">
        <v>3671</v>
      </c>
      <c r="BF2742" s="1" t="s">
        <v>3672</v>
      </c>
      <c r="BG2742" s="1">
        <v>1</v>
      </c>
      <c r="BI2742" s="2">
        <v>44197</v>
      </c>
      <c r="BJ2742" s="2">
        <v>44469</v>
      </c>
      <c r="BM2742" s="1">
        <v>40</v>
      </c>
      <c r="BN2742" s="1">
        <v>0</v>
      </c>
      <c r="BO2742" s="1">
        <v>8</v>
      </c>
      <c r="BP2742" s="1">
        <v>8</v>
      </c>
      <c r="BQ2742" s="1">
        <v>8</v>
      </c>
      <c r="BR2742" s="1">
        <v>8</v>
      </c>
      <c r="BS2742" s="1">
        <v>8</v>
      </c>
      <c r="BT2742" s="1">
        <v>0</v>
      </c>
      <c r="BU2742" s="1" t="str">
        <f>"8:30 AM"</f>
        <v>8:30 AM</v>
      </c>
      <c r="BV2742" s="1" t="str">
        <f>"5:30 PM"</f>
        <v>5:30 PM</v>
      </c>
      <c r="BW2742" s="1" t="s">
        <v>135</v>
      </c>
      <c r="BX2742" s="1">
        <v>0</v>
      </c>
      <c r="BY2742" s="1">
        <v>12</v>
      </c>
      <c r="BZ2742" s="1" t="s">
        <v>112</v>
      </c>
      <c r="CA2742" s="1">
        <v>0</v>
      </c>
      <c r="CB2742" s="1" t="s">
        <v>3673</v>
      </c>
      <c r="CC2742" s="1" t="s">
        <v>3674</v>
      </c>
      <c r="CD2742" s="1" t="s">
        <v>3675</v>
      </c>
      <c r="CE2742" s="1" t="s">
        <v>116</v>
      </c>
      <c r="CF2742" s="1" t="s">
        <v>117</v>
      </c>
      <c r="CG2742" s="1">
        <v>96950</v>
      </c>
      <c r="CH2742" s="3">
        <v>11.15</v>
      </c>
      <c r="CI2742" s="3">
        <v>11.15</v>
      </c>
      <c r="CJ2742" s="3">
        <v>0</v>
      </c>
      <c r="CK2742" s="3">
        <v>0</v>
      </c>
      <c r="CL2742" s="1" t="s">
        <v>137</v>
      </c>
      <c r="CM2742" s="1" t="s">
        <v>230</v>
      </c>
      <c r="CN2742" s="1" t="s">
        <v>139</v>
      </c>
      <c r="CP2742" s="1" t="s">
        <v>112</v>
      </c>
      <c r="CQ2742" s="1" t="s">
        <v>111</v>
      </c>
      <c r="CR2742" s="1" t="s">
        <v>112</v>
      </c>
      <c r="CS2742" s="1" t="s">
        <v>112</v>
      </c>
      <c r="CT2742" s="1" t="s">
        <v>138</v>
      </c>
      <c r="CU2742" s="1" t="s">
        <v>111</v>
      </c>
      <c r="CV2742" s="1" t="s">
        <v>138</v>
      </c>
      <c r="CW2742" s="1" t="s">
        <v>1633</v>
      </c>
      <c r="CX2742" s="1">
        <v>16702358165</v>
      </c>
      <c r="CY2742" s="1" t="s">
        <v>2021</v>
      </c>
      <c r="CZ2742" s="1" t="s">
        <v>138</v>
      </c>
      <c r="DA2742" s="1" t="s">
        <v>111</v>
      </c>
      <c r="DB2742" s="1" t="s">
        <v>112</v>
      </c>
      <c r="DC2742" s="1" t="s">
        <v>2440</v>
      </c>
      <c r="DD2742" s="1" t="s">
        <v>2441</v>
      </c>
      <c r="DE2742" s="1" t="s">
        <v>2029</v>
      </c>
      <c r="DF2742" s="1" t="s">
        <v>3676</v>
      </c>
      <c r="DG2742" s="1" t="s">
        <v>2021</v>
      </c>
    </row>
    <row r="2743" spans="1:111" ht="15.6" customHeight="1" x14ac:dyDescent="0.25">
      <c r="A2743" s="1" t="s">
        <v>3717</v>
      </c>
      <c r="B2743" s="1" t="s">
        <v>109</v>
      </c>
      <c r="C2743" s="2">
        <v>44293.913590509263</v>
      </c>
      <c r="D2743" s="2">
        <v>44326</v>
      </c>
      <c r="E2743" s="1" t="s">
        <v>110</v>
      </c>
      <c r="F2743" s="2">
        <v>44468.833333333336</v>
      </c>
      <c r="G2743" s="1" t="s">
        <v>112</v>
      </c>
      <c r="H2743" s="1" t="s">
        <v>112</v>
      </c>
      <c r="I2743" s="1" t="s">
        <v>112</v>
      </c>
      <c r="J2743" s="1" t="s">
        <v>3718</v>
      </c>
      <c r="K2743" s="1" t="s">
        <v>3719</v>
      </c>
      <c r="L2743" s="1" t="s">
        <v>3720</v>
      </c>
      <c r="N2743" s="1" t="s">
        <v>116</v>
      </c>
      <c r="O2743" s="1" t="s">
        <v>117</v>
      </c>
      <c r="P2743" s="9">
        <v>96950</v>
      </c>
      <c r="Q2743" s="1" t="s">
        <v>118</v>
      </c>
      <c r="R2743" s="1" t="s">
        <v>138</v>
      </c>
      <c r="S2743" s="1">
        <v>16702350064</v>
      </c>
      <c r="U2743" s="1">
        <v>236220</v>
      </c>
      <c r="V2743" s="1" t="s">
        <v>119</v>
      </c>
      <c r="X2743" s="1" t="s">
        <v>3721</v>
      </c>
      <c r="Y2743" s="1" t="s">
        <v>3722</v>
      </c>
      <c r="Z2743" s="1" t="s">
        <v>385</v>
      </c>
      <c r="AA2743" s="1" t="s">
        <v>973</v>
      </c>
      <c r="AB2743" s="1" t="s">
        <v>3720</v>
      </c>
      <c r="AD2743" s="1" t="s">
        <v>116</v>
      </c>
      <c r="AE2743" s="1" t="s">
        <v>117</v>
      </c>
      <c r="AF2743" s="9">
        <v>96950</v>
      </c>
      <c r="AG2743" s="1" t="s">
        <v>118</v>
      </c>
      <c r="AH2743" s="1" t="s">
        <v>138</v>
      </c>
      <c r="AI2743" s="1">
        <v>16702350064</v>
      </c>
      <c r="AK2743" s="1" t="s">
        <v>3723</v>
      </c>
      <c r="BC2743" s="1" t="str">
        <f>"17-3022.00"</f>
        <v>17-3022.00</v>
      </c>
      <c r="BD2743" s="1" t="s">
        <v>602</v>
      </c>
      <c r="BE2743" s="1" t="s">
        <v>3724</v>
      </c>
      <c r="BF2743" s="1" t="s">
        <v>3405</v>
      </c>
      <c r="BG2743" s="1">
        <v>1</v>
      </c>
      <c r="BI2743" s="2">
        <v>44470</v>
      </c>
      <c r="BJ2743" s="2">
        <v>44834</v>
      </c>
      <c r="BM2743" s="1">
        <v>35</v>
      </c>
      <c r="BN2743" s="1">
        <v>0</v>
      </c>
      <c r="BO2743" s="1">
        <v>7</v>
      </c>
      <c r="BP2743" s="1">
        <v>7</v>
      </c>
      <c r="BQ2743" s="1">
        <v>7</v>
      </c>
      <c r="BR2743" s="1">
        <v>7</v>
      </c>
      <c r="BS2743" s="1">
        <v>7</v>
      </c>
      <c r="BT2743" s="1">
        <v>0</v>
      </c>
      <c r="BU2743" s="1" t="str">
        <f>"9:00 AM"</f>
        <v>9:00 AM</v>
      </c>
      <c r="BV2743" s="1" t="str">
        <f>"5:00 PM"</f>
        <v>5:00 PM</v>
      </c>
      <c r="BW2743" s="1" t="s">
        <v>392</v>
      </c>
      <c r="BX2743" s="1">
        <v>0</v>
      </c>
      <c r="BY2743" s="1">
        <v>24</v>
      </c>
      <c r="BZ2743" s="1" t="s">
        <v>111</v>
      </c>
      <c r="CA2743" s="1">
        <v>5</v>
      </c>
      <c r="CB2743" s="1" t="s">
        <v>3725</v>
      </c>
      <c r="CC2743" s="1" t="s">
        <v>3720</v>
      </c>
      <c r="CE2743" s="1" t="s">
        <v>116</v>
      </c>
      <c r="CF2743" s="1" t="s">
        <v>117</v>
      </c>
      <c r="CG2743" s="1">
        <v>96950</v>
      </c>
      <c r="CH2743" s="3">
        <v>17.25</v>
      </c>
      <c r="CI2743" s="3">
        <v>17.25</v>
      </c>
      <c r="CJ2743" s="3">
        <v>25.88</v>
      </c>
      <c r="CK2743" s="3">
        <v>25.88</v>
      </c>
      <c r="CL2743" s="1" t="s">
        <v>137</v>
      </c>
      <c r="CN2743" s="1" t="s">
        <v>139</v>
      </c>
      <c r="CP2743" s="1" t="s">
        <v>112</v>
      </c>
      <c r="CQ2743" s="1" t="s">
        <v>111</v>
      </c>
      <c r="CR2743" s="1" t="s">
        <v>112</v>
      </c>
      <c r="CS2743" s="1" t="s">
        <v>111</v>
      </c>
      <c r="CT2743" s="1" t="s">
        <v>138</v>
      </c>
      <c r="CU2743" s="1" t="s">
        <v>111</v>
      </c>
      <c r="CV2743" s="1" t="s">
        <v>138</v>
      </c>
      <c r="CW2743" s="1" t="s">
        <v>3726</v>
      </c>
      <c r="CX2743" s="1">
        <v>16702350064</v>
      </c>
      <c r="CY2743" s="1" t="s">
        <v>3723</v>
      </c>
      <c r="CZ2743" s="1" t="s">
        <v>138</v>
      </c>
      <c r="DA2743" s="1" t="s">
        <v>111</v>
      </c>
      <c r="DB2743" s="1" t="s">
        <v>112</v>
      </c>
    </row>
    <row r="2744" spans="1:111" ht="15.6" customHeight="1" x14ac:dyDescent="0.25">
      <c r="A2744" s="1" t="s">
        <v>3761</v>
      </c>
      <c r="B2744" s="1" t="s">
        <v>109</v>
      </c>
      <c r="C2744" s="2">
        <v>44284.901001273145</v>
      </c>
      <c r="D2744" s="2">
        <v>44330</v>
      </c>
      <c r="E2744" s="1" t="s">
        <v>180</v>
      </c>
      <c r="G2744" s="1" t="s">
        <v>112</v>
      </c>
      <c r="H2744" s="1" t="s">
        <v>112</v>
      </c>
      <c r="I2744" s="1" t="s">
        <v>112</v>
      </c>
      <c r="J2744" s="1" t="s">
        <v>3762</v>
      </c>
      <c r="K2744" s="1" t="s">
        <v>3763</v>
      </c>
      <c r="L2744" s="1" t="s">
        <v>3764</v>
      </c>
      <c r="N2744" s="1" t="s">
        <v>157</v>
      </c>
      <c r="O2744" s="1" t="s">
        <v>117</v>
      </c>
      <c r="P2744" s="9">
        <v>96950</v>
      </c>
      <c r="Q2744" s="1" t="s">
        <v>118</v>
      </c>
      <c r="S2744" s="1">
        <v>16702331199</v>
      </c>
      <c r="U2744" s="1">
        <v>23799</v>
      </c>
      <c r="V2744" s="1" t="s">
        <v>119</v>
      </c>
      <c r="X2744" s="1" t="s">
        <v>3765</v>
      </c>
      <c r="Y2744" s="1" t="s">
        <v>3766</v>
      </c>
      <c r="Z2744" s="1" t="s">
        <v>3767</v>
      </c>
      <c r="AA2744" s="1" t="s">
        <v>171</v>
      </c>
      <c r="AB2744" s="1" t="s">
        <v>3764</v>
      </c>
      <c r="AD2744" s="1" t="s">
        <v>157</v>
      </c>
      <c r="AE2744" s="1" t="s">
        <v>117</v>
      </c>
      <c r="AF2744" s="9">
        <v>96950</v>
      </c>
      <c r="AG2744" s="1" t="s">
        <v>118</v>
      </c>
      <c r="AI2744" s="1">
        <v>16702331199</v>
      </c>
      <c r="AK2744" s="1" t="s">
        <v>3768</v>
      </c>
      <c r="BC2744" s="1" t="str">
        <f>"13-1051.00"</f>
        <v>13-1051.00</v>
      </c>
      <c r="BD2744" s="1" t="s">
        <v>2037</v>
      </c>
      <c r="BE2744" s="1" t="s">
        <v>3769</v>
      </c>
      <c r="BF2744" s="1" t="s">
        <v>2037</v>
      </c>
      <c r="BG2744" s="1">
        <v>1</v>
      </c>
      <c r="BI2744" s="2">
        <v>44285</v>
      </c>
      <c r="BJ2744" s="2">
        <v>44649</v>
      </c>
      <c r="BM2744" s="1">
        <v>40</v>
      </c>
      <c r="BN2744" s="1">
        <v>0</v>
      </c>
      <c r="BO2744" s="1">
        <v>8</v>
      </c>
      <c r="BP2744" s="1">
        <v>8</v>
      </c>
      <c r="BQ2744" s="1">
        <v>8</v>
      </c>
      <c r="BR2744" s="1">
        <v>8</v>
      </c>
      <c r="BS2744" s="1">
        <v>8</v>
      </c>
      <c r="BT2744" s="1">
        <v>0</v>
      </c>
      <c r="BU2744" s="1" t="str">
        <f>"8:00 AM"</f>
        <v>8:00 AM</v>
      </c>
      <c r="BV2744" s="1" t="str">
        <f>"5:00 PM"</f>
        <v>5:00 PM</v>
      </c>
      <c r="BW2744" s="1" t="s">
        <v>193</v>
      </c>
      <c r="BX2744" s="1">
        <v>0</v>
      </c>
      <c r="BY2744" s="1">
        <v>24</v>
      </c>
      <c r="BZ2744" s="1" t="s">
        <v>112</v>
      </c>
      <c r="CA2744" s="1">
        <v>0</v>
      </c>
      <c r="CB2744" s="4" t="s">
        <v>3770</v>
      </c>
      <c r="CC2744" s="1" t="s">
        <v>3771</v>
      </c>
      <c r="CE2744" s="1" t="s">
        <v>167</v>
      </c>
      <c r="CF2744" s="1" t="s">
        <v>117</v>
      </c>
      <c r="CG2744" s="1">
        <v>96950</v>
      </c>
      <c r="CH2744" s="3">
        <v>15.16</v>
      </c>
      <c r="CI2744" s="3">
        <v>15.16</v>
      </c>
      <c r="CJ2744" s="3">
        <v>22.74</v>
      </c>
      <c r="CK2744" s="3">
        <v>22.74</v>
      </c>
      <c r="CL2744" s="1" t="s">
        <v>137</v>
      </c>
      <c r="CN2744" s="1" t="s">
        <v>139</v>
      </c>
      <c r="CP2744" s="1" t="s">
        <v>112</v>
      </c>
      <c r="CQ2744" s="1" t="s">
        <v>111</v>
      </c>
      <c r="CR2744" s="1" t="s">
        <v>111</v>
      </c>
      <c r="CS2744" s="1" t="s">
        <v>111</v>
      </c>
      <c r="CT2744" s="1" t="s">
        <v>138</v>
      </c>
      <c r="CU2744" s="1" t="s">
        <v>138</v>
      </c>
      <c r="CV2744" s="1" t="s">
        <v>111</v>
      </c>
      <c r="CW2744" s="1" t="s">
        <v>138</v>
      </c>
      <c r="CX2744" s="1">
        <v>16702331199</v>
      </c>
      <c r="CY2744" s="1" t="s">
        <v>3768</v>
      </c>
      <c r="CZ2744" s="1" t="s">
        <v>168</v>
      </c>
      <c r="DA2744" s="1" t="s">
        <v>111</v>
      </c>
      <c r="DB2744" s="1" t="s">
        <v>112</v>
      </c>
    </row>
    <row r="2745" spans="1:111" ht="15.6" customHeight="1" x14ac:dyDescent="0.25">
      <c r="A2745" s="1" t="s">
        <v>3868</v>
      </c>
      <c r="B2745" s="1" t="s">
        <v>109</v>
      </c>
      <c r="C2745" s="2">
        <v>44290.34164421296</v>
      </c>
      <c r="D2745" s="2">
        <v>44320</v>
      </c>
      <c r="E2745" s="1" t="s">
        <v>110</v>
      </c>
      <c r="F2745" s="2">
        <v>44468.833333333336</v>
      </c>
      <c r="G2745" s="1" t="s">
        <v>111</v>
      </c>
      <c r="H2745" s="1" t="s">
        <v>112</v>
      </c>
      <c r="I2745" s="1" t="s">
        <v>112</v>
      </c>
      <c r="J2745" s="1" t="s">
        <v>3869</v>
      </c>
      <c r="K2745" s="1" t="s">
        <v>3870</v>
      </c>
      <c r="L2745" s="1" t="s">
        <v>3871</v>
      </c>
      <c r="M2745" s="1" t="s">
        <v>1130</v>
      </c>
      <c r="N2745" s="1" t="s">
        <v>116</v>
      </c>
      <c r="O2745" s="1" t="s">
        <v>117</v>
      </c>
      <c r="P2745" s="9">
        <v>96950</v>
      </c>
      <c r="Q2745" s="1" t="s">
        <v>118</v>
      </c>
      <c r="R2745" s="1" t="s">
        <v>117</v>
      </c>
      <c r="S2745" s="1">
        <v>16702351096</v>
      </c>
      <c r="U2745" s="1">
        <v>5412</v>
      </c>
      <c r="V2745" s="1" t="s">
        <v>119</v>
      </c>
      <c r="X2745" s="1" t="s">
        <v>3872</v>
      </c>
      <c r="Y2745" s="1" t="s">
        <v>3873</v>
      </c>
      <c r="Z2745" s="1" t="s">
        <v>3874</v>
      </c>
      <c r="AA2745" s="1" t="s">
        <v>245</v>
      </c>
      <c r="AB2745" s="1" t="s">
        <v>3871</v>
      </c>
      <c r="AC2745" s="1" t="s">
        <v>1130</v>
      </c>
      <c r="AD2745" s="1" t="s">
        <v>116</v>
      </c>
      <c r="AE2745" s="1" t="s">
        <v>117</v>
      </c>
      <c r="AF2745" s="9">
        <v>96950</v>
      </c>
      <c r="AG2745" s="1" t="s">
        <v>118</v>
      </c>
      <c r="AH2745" s="1" t="s">
        <v>117</v>
      </c>
      <c r="AI2745" s="1">
        <v>16702351096</v>
      </c>
      <c r="AK2745" s="1" t="s">
        <v>3875</v>
      </c>
      <c r="BC2745" s="1" t="str">
        <f>"13-2011.01"</f>
        <v>13-2011.01</v>
      </c>
      <c r="BD2745" s="1" t="s">
        <v>932</v>
      </c>
      <c r="BE2745" s="1" t="s">
        <v>3876</v>
      </c>
      <c r="BF2745" s="1" t="s">
        <v>759</v>
      </c>
      <c r="BG2745" s="1">
        <v>2</v>
      </c>
      <c r="BI2745" s="2">
        <v>44470</v>
      </c>
      <c r="BJ2745" s="2">
        <v>44834</v>
      </c>
      <c r="BM2745" s="1">
        <v>35</v>
      </c>
      <c r="BN2745" s="1">
        <v>5</v>
      </c>
      <c r="BO2745" s="1">
        <v>5</v>
      </c>
      <c r="BP2745" s="1">
        <v>5</v>
      </c>
      <c r="BQ2745" s="1">
        <v>5</v>
      </c>
      <c r="BR2745" s="1">
        <v>5</v>
      </c>
      <c r="BS2745" s="1">
        <v>5</v>
      </c>
      <c r="BT2745" s="1">
        <v>5</v>
      </c>
      <c r="BU2745" s="1" t="str">
        <f>"5:30 PM"</f>
        <v>5:30 PM</v>
      </c>
      <c r="BV2745" s="1" t="str">
        <f>"10:30 PM"</f>
        <v>10:30 PM</v>
      </c>
      <c r="BW2745" s="1" t="s">
        <v>135</v>
      </c>
      <c r="BX2745" s="1">
        <v>0</v>
      </c>
      <c r="BY2745" s="1">
        <v>12</v>
      </c>
      <c r="BZ2745" s="1" t="s">
        <v>112</v>
      </c>
      <c r="CA2745" s="1">
        <v>0</v>
      </c>
      <c r="CB2745" s="1" t="s">
        <v>3877</v>
      </c>
      <c r="CC2745" s="1" t="s">
        <v>3871</v>
      </c>
      <c r="CD2745" s="1" t="s">
        <v>1130</v>
      </c>
      <c r="CE2745" s="1" t="s">
        <v>116</v>
      </c>
      <c r="CF2745" s="1" t="s">
        <v>117</v>
      </c>
      <c r="CG2745" s="1">
        <v>96950</v>
      </c>
      <c r="CH2745" s="3">
        <v>14.85</v>
      </c>
      <c r="CI2745" s="3">
        <v>15</v>
      </c>
      <c r="CJ2745" s="3">
        <v>0</v>
      </c>
      <c r="CK2745" s="3">
        <v>0</v>
      </c>
      <c r="CL2745" s="1" t="s">
        <v>137</v>
      </c>
      <c r="CM2745" s="1" t="s">
        <v>138</v>
      </c>
      <c r="CN2745" s="1" t="s">
        <v>218</v>
      </c>
      <c r="CP2745" s="1" t="s">
        <v>112</v>
      </c>
      <c r="CQ2745" s="1" t="s">
        <v>111</v>
      </c>
      <c r="CR2745" s="1" t="s">
        <v>111</v>
      </c>
      <c r="CS2745" s="1" t="s">
        <v>112</v>
      </c>
      <c r="CT2745" s="1" t="s">
        <v>138</v>
      </c>
      <c r="CU2745" s="1" t="s">
        <v>111</v>
      </c>
      <c r="CV2745" s="1" t="s">
        <v>138</v>
      </c>
      <c r="CW2745" s="1" t="s">
        <v>1324</v>
      </c>
      <c r="CX2745" s="1">
        <v>16702351096</v>
      </c>
      <c r="CY2745" s="1" t="s">
        <v>3878</v>
      </c>
      <c r="CZ2745" s="1" t="s">
        <v>138</v>
      </c>
      <c r="DA2745" s="1" t="s">
        <v>111</v>
      </c>
      <c r="DB2745" s="1" t="s">
        <v>112</v>
      </c>
    </row>
    <row r="2746" spans="1:111" ht="15.6" customHeight="1" x14ac:dyDescent="0.25">
      <c r="A2746" s="1" t="s">
        <v>3916</v>
      </c>
      <c r="B2746" s="1" t="s">
        <v>109</v>
      </c>
      <c r="C2746" s="2">
        <v>44304.826194444446</v>
      </c>
      <c r="D2746" s="2">
        <v>44341</v>
      </c>
      <c r="E2746" s="1" t="s">
        <v>110</v>
      </c>
      <c r="F2746" s="2">
        <v>44468.833333333336</v>
      </c>
      <c r="G2746" s="1" t="s">
        <v>111</v>
      </c>
      <c r="H2746" s="1" t="s">
        <v>112</v>
      </c>
      <c r="I2746" s="1" t="s">
        <v>112</v>
      </c>
      <c r="J2746" s="1" t="s">
        <v>3917</v>
      </c>
      <c r="L2746" s="1" t="s">
        <v>3918</v>
      </c>
      <c r="N2746" s="1" t="s">
        <v>1759</v>
      </c>
      <c r="O2746" s="1" t="s">
        <v>117</v>
      </c>
      <c r="P2746" s="9">
        <v>96952</v>
      </c>
      <c r="Q2746" s="1" t="s">
        <v>118</v>
      </c>
      <c r="S2746" s="1">
        <v>16704330422</v>
      </c>
      <c r="U2746" s="1">
        <v>236220</v>
      </c>
      <c r="V2746" s="1" t="s">
        <v>119</v>
      </c>
      <c r="X2746" s="1" t="s">
        <v>3694</v>
      </c>
      <c r="Y2746" s="1" t="s">
        <v>3695</v>
      </c>
      <c r="Z2746" s="1" t="s">
        <v>1787</v>
      </c>
      <c r="AA2746" s="1" t="s">
        <v>245</v>
      </c>
      <c r="AB2746" s="1" t="s">
        <v>3918</v>
      </c>
      <c r="AD2746" s="1" t="s">
        <v>1759</v>
      </c>
      <c r="AE2746" s="1" t="s">
        <v>117</v>
      </c>
      <c r="AF2746" s="9">
        <v>96952</v>
      </c>
      <c r="AG2746" s="1" t="s">
        <v>118</v>
      </c>
      <c r="AI2746" s="1">
        <v>16704330422</v>
      </c>
      <c r="AK2746" s="1" t="s">
        <v>3696</v>
      </c>
      <c r="BC2746" s="1" t="str">
        <f>"47-2111.00"</f>
        <v>47-2111.00</v>
      </c>
      <c r="BD2746" s="1" t="s">
        <v>1792</v>
      </c>
      <c r="BE2746" s="1" t="s">
        <v>3919</v>
      </c>
      <c r="BF2746" s="1" t="s">
        <v>1792</v>
      </c>
      <c r="BG2746" s="1">
        <v>2</v>
      </c>
      <c r="BI2746" s="2">
        <v>44470</v>
      </c>
      <c r="BJ2746" s="2">
        <v>45565</v>
      </c>
      <c r="BM2746" s="1">
        <v>40</v>
      </c>
      <c r="BN2746" s="1">
        <v>0</v>
      </c>
      <c r="BO2746" s="1">
        <v>8</v>
      </c>
      <c r="BP2746" s="1">
        <v>8</v>
      </c>
      <c r="BQ2746" s="1">
        <v>8</v>
      </c>
      <c r="BR2746" s="1">
        <v>8</v>
      </c>
      <c r="BS2746" s="1">
        <v>8</v>
      </c>
      <c r="BT2746" s="1">
        <v>0</v>
      </c>
      <c r="BU2746" s="1" t="str">
        <f>"7:30 AM"</f>
        <v>7:30 AM</v>
      </c>
      <c r="BV2746" s="1" t="str">
        <f>"4:30 PM"</f>
        <v>4:30 PM</v>
      </c>
      <c r="BW2746" s="1" t="s">
        <v>230</v>
      </c>
      <c r="BX2746" s="1">
        <v>0</v>
      </c>
      <c r="BY2746" s="1">
        <v>24</v>
      </c>
      <c r="BZ2746" s="1" t="s">
        <v>112</v>
      </c>
      <c r="CA2746" s="1">
        <v>0</v>
      </c>
      <c r="CB2746" s="1" t="s">
        <v>3920</v>
      </c>
      <c r="CC2746" s="1" t="s">
        <v>3921</v>
      </c>
      <c r="CE2746" s="1" t="s">
        <v>259</v>
      </c>
      <c r="CF2746" s="1" t="s">
        <v>117</v>
      </c>
      <c r="CG2746" s="1">
        <v>96952</v>
      </c>
      <c r="CH2746" s="3">
        <v>10.53</v>
      </c>
      <c r="CI2746" s="3">
        <v>10.75</v>
      </c>
      <c r="CJ2746" s="3">
        <v>15.8</v>
      </c>
      <c r="CK2746" s="3">
        <v>16.13</v>
      </c>
      <c r="CL2746" s="1" t="s">
        <v>137</v>
      </c>
      <c r="CM2746" s="1" t="s">
        <v>3922</v>
      </c>
      <c r="CN2746" s="1" t="s">
        <v>139</v>
      </c>
      <c r="CP2746" s="1" t="s">
        <v>112</v>
      </c>
      <c r="CQ2746" s="1" t="s">
        <v>111</v>
      </c>
      <c r="CR2746" s="1" t="s">
        <v>111</v>
      </c>
      <c r="CS2746" s="1" t="s">
        <v>111</v>
      </c>
      <c r="CT2746" s="1" t="s">
        <v>138</v>
      </c>
      <c r="CU2746" s="1" t="s">
        <v>111</v>
      </c>
      <c r="CV2746" s="1" t="s">
        <v>138</v>
      </c>
      <c r="CW2746" s="1" t="s">
        <v>3923</v>
      </c>
      <c r="CX2746" s="1">
        <v>16704330422</v>
      </c>
      <c r="CY2746" s="1" t="s">
        <v>3696</v>
      </c>
      <c r="CZ2746" s="1" t="s">
        <v>138</v>
      </c>
      <c r="DA2746" s="1" t="s">
        <v>111</v>
      </c>
      <c r="DB2746" s="1" t="s">
        <v>112</v>
      </c>
    </row>
    <row r="2747" spans="1:111" ht="15.6" customHeight="1" x14ac:dyDescent="0.25">
      <c r="A2747" s="1" t="s">
        <v>3924</v>
      </c>
      <c r="B2747" s="1" t="s">
        <v>109</v>
      </c>
      <c r="C2747" s="2">
        <v>44302.242082291668</v>
      </c>
      <c r="D2747" s="2">
        <v>44349</v>
      </c>
      <c r="E2747" s="1" t="s">
        <v>110</v>
      </c>
      <c r="F2747" s="2">
        <v>44468.833333333336</v>
      </c>
      <c r="G2747" s="1" t="s">
        <v>111</v>
      </c>
      <c r="H2747" s="1" t="s">
        <v>112</v>
      </c>
      <c r="I2747" s="1" t="s">
        <v>112</v>
      </c>
      <c r="J2747" s="1" t="s">
        <v>3925</v>
      </c>
      <c r="K2747" s="1" t="s">
        <v>3926</v>
      </c>
      <c r="L2747" s="1" t="s">
        <v>3927</v>
      </c>
      <c r="N2747" s="1" t="s">
        <v>116</v>
      </c>
      <c r="O2747" s="1" t="s">
        <v>117</v>
      </c>
      <c r="P2747" s="9">
        <v>96950</v>
      </c>
      <c r="Q2747" s="1" t="s">
        <v>118</v>
      </c>
      <c r="S2747" s="1">
        <v>16702331818</v>
      </c>
      <c r="U2747" s="1">
        <v>812112</v>
      </c>
      <c r="V2747" s="1" t="s">
        <v>119</v>
      </c>
      <c r="X2747" s="1" t="s">
        <v>210</v>
      </c>
      <c r="Y2747" s="1" t="s">
        <v>3928</v>
      </c>
      <c r="AA2747" s="1" t="s">
        <v>528</v>
      </c>
      <c r="AB2747" s="1" t="s">
        <v>3929</v>
      </c>
      <c r="AD2747" s="1" t="s">
        <v>116</v>
      </c>
      <c r="AE2747" s="1" t="s">
        <v>117</v>
      </c>
      <c r="AF2747" s="9">
        <v>96950</v>
      </c>
      <c r="AG2747" s="1" t="s">
        <v>118</v>
      </c>
      <c r="AI2747" s="1">
        <v>16704837119</v>
      </c>
      <c r="AK2747" s="1" t="s">
        <v>3930</v>
      </c>
      <c r="BC2747" s="1" t="str">
        <f>"31-9011.00"</f>
        <v>31-9011.00</v>
      </c>
      <c r="BD2747" s="1" t="s">
        <v>947</v>
      </c>
      <c r="BE2747" s="1" t="s">
        <v>3931</v>
      </c>
      <c r="BF2747" s="1" t="s">
        <v>3932</v>
      </c>
      <c r="BG2747" s="1">
        <v>3</v>
      </c>
      <c r="BI2747" s="2">
        <v>44470</v>
      </c>
      <c r="BJ2747" s="2">
        <v>44834</v>
      </c>
      <c r="BM2747" s="1">
        <v>40</v>
      </c>
      <c r="BN2747" s="1">
        <v>7</v>
      </c>
      <c r="BO2747" s="1">
        <v>0</v>
      </c>
      <c r="BP2747" s="1">
        <v>6</v>
      </c>
      <c r="BQ2747" s="1">
        <v>6</v>
      </c>
      <c r="BR2747" s="1">
        <v>7</v>
      </c>
      <c r="BS2747" s="1">
        <v>7</v>
      </c>
      <c r="BT2747" s="1">
        <v>7</v>
      </c>
      <c r="BU2747" s="1" t="str">
        <f>"12:00 PM"</f>
        <v>12:00 PM</v>
      </c>
      <c r="BV2747" s="1" t="str">
        <f>"7:00 PM"</f>
        <v>7:00 PM</v>
      </c>
      <c r="BW2747" s="1" t="s">
        <v>230</v>
      </c>
      <c r="BX2747" s="1">
        <v>0</v>
      </c>
      <c r="BY2747" s="1">
        <v>12</v>
      </c>
      <c r="BZ2747" s="1" t="s">
        <v>112</v>
      </c>
      <c r="CA2747" s="1">
        <v>0</v>
      </c>
      <c r="CB2747" s="4" t="s">
        <v>3933</v>
      </c>
      <c r="CC2747" s="1" t="s">
        <v>3934</v>
      </c>
      <c r="CE2747" s="1" t="s">
        <v>116</v>
      </c>
      <c r="CF2747" s="1" t="s">
        <v>117</v>
      </c>
      <c r="CG2747" s="1">
        <v>96950</v>
      </c>
      <c r="CH2747" s="3">
        <v>10.6</v>
      </c>
      <c r="CI2747" s="3">
        <v>11</v>
      </c>
      <c r="CJ2747" s="3">
        <v>15.9</v>
      </c>
      <c r="CK2747" s="3">
        <v>16.5</v>
      </c>
      <c r="CL2747" s="1" t="s">
        <v>137</v>
      </c>
      <c r="CN2747" s="1" t="s">
        <v>139</v>
      </c>
      <c r="CP2747" s="1" t="s">
        <v>112</v>
      </c>
      <c r="CQ2747" s="1" t="s">
        <v>111</v>
      </c>
      <c r="CR2747" s="1" t="s">
        <v>111</v>
      </c>
      <c r="CS2747" s="1" t="s">
        <v>111</v>
      </c>
      <c r="CT2747" s="1" t="s">
        <v>111</v>
      </c>
      <c r="CU2747" s="1" t="s">
        <v>111</v>
      </c>
      <c r="CV2747" s="1" t="s">
        <v>111</v>
      </c>
      <c r="CW2747" s="1" t="s">
        <v>3935</v>
      </c>
      <c r="CX2747" s="1">
        <v>16702331818</v>
      </c>
      <c r="CY2747" s="1" t="s">
        <v>3930</v>
      </c>
      <c r="CZ2747" s="1" t="s">
        <v>138</v>
      </c>
      <c r="DA2747" s="1" t="s">
        <v>111</v>
      </c>
      <c r="DB2747" s="1" t="s">
        <v>112</v>
      </c>
    </row>
    <row r="2748" spans="1:111" ht="15.6" customHeight="1" x14ac:dyDescent="0.25">
      <c r="A2748" s="1" t="s">
        <v>3966</v>
      </c>
      <c r="B2748" s="1" t="s">
        <v>109</v>
      </c>
      <c r="C2748" s="2">
        <v>44305.999348958336</v>
      </c>
      <c r="D2748" s="2">
        <v>44354</v>
      </c>
      <c r="E2748" s="1" t="s">
        <v>110</v>
      </c>
      <c r="F2748" s="2">
        <v>44468.833333333336</v>
      </c>
      <c r="G2748" s="1" t="s">
        <v>112</v>
      </c>
      <c r="H2748" s="1" t="s">
        <v>112</v>
      </c>
      <c r="I2748" s="1" t="s">
        <v>112</v>
      </c>
      <c r="J2748" s="1" t="s">
        <v>3967</v>
      </c>
      <c r="K2748" s="1" t="s">
        <v>2918</v>
      </c>
      <c r="L2748" s="1" t="s">
        <v>2827</v>
      </c>
      <c r="M2748" s="1" t="s">
        <v>2828</v>
      </c>
      <c r="N2748" s="1" t="s">
        <v>116</v>
      </c>
      <c r="O2748" s="1" t="s">
        <v>117</v>
      </c>
      <c r="P2748" s="9">
        <v>96950</v>
      </c>
      <c r="Q2748" s="1" t="s">
        <v>118</v>
      </c>
      <c r="S2748" s="1">
        <v>16702353027</v>
      </c>
      <c r="U2748" s="1">
        <v>424410</v>
      </c>
      <c r="V2748" s="1" t="s">
        <v>119</v>
      </c>
      <c r="X2748" s="1" t="s">
        <v>2919</v>
      </c>
      <c r="Y2748" s="1" t="s">
        <v>3968</v>
      </c>
      <c r="Z2748" s="1" t="s">
        <v>2921</v>
      </c>
      <c r="AA2748" s="1" t="s">
        <v>2308</v>
      </c>
      <c r="AB2748" s="1" t="s">
        <v>3969</v>
      </c>
      <c r="AC2748" s="1" t="s">
        <v>2892</v>
      </c>
      <c r="AD2748" s="1" t="s">
        <v>116</v>
      </c>
      <c r="AE2748" s="1" t="s">
        <v>117</v>
      </c>
      <c r="AF2748" s="9">
        <v>96950</v>
      </c>
      <c r="AG2748" s="1" t="s">
        <v>118</v>
      </c>
      <c r="AI2748" s="1">
        <v>16702353027</v>
      </c>
      <c r="AK2748" s="1" t="s">
        <v>2922</v>
      </c>
      <c r="BC2748" s="1" t="str">
        <f>"41-2031.00"</f>
        <v>41-2031.00</v>
      </c>
      <c r="BD2748" s="1" t="s">
        <v>743</v>
      </c>
      <c r="BE2748" s="1" t="s">
        <v>3970</v>
      </c>
      <c r="BF2748" s="1" t="s">
        <v>3971</v>
      </c>
      <c r="BG2748" s="1">
        <v>1</v>
      </c>
      <c r="BI2748" s="2">
        <v>44470</v>
      </c>
      <c r="BJ2748" s="2">
        <v>44834</v>
      </c>
      <c r="BM2748" s="1">
        <v>35</v>
      </c>
      <c r="BN2748" s="1">
        <v>0</v>
      </c>
      <c r="BO2748" s="1">
        <v>7</v>
      </c>
      <c r="BP2748" s="1">
        <v>7</v>
      </c>
      <c r="BQ2748" s="1">
        <v>7</v>
      </c>
      <c r="BR2748" s="1">
        <v>7</v>
      </c>
      <c r="BS2748" s="1">
        <v>7</v>
      </c>
      <c r="BT2748" s="1">
        <v>0</v>
      </c>
      <c r="BU2748" s="1" t="str">
        <f>"8:00 AM"</f>
        <v>8:00 AM</v>
      </c>
      <c r="BV2748" s="1" t="str">
        <f>"3:00 PM"</f>
        <v>3:00 PM</v>
      </c>
      <c r="BW2748" s="1" t="s">
        <v>135</v>
      </c>
      <c r="BX2748" s="1">
        <v>0</v>
      </c>
      <c r="BY2748" s="1">
        <v>6</v>
      </c>
      <c r="BZ2748" s="1" t="s">
        <v>112</v>
      </c>
      <c r="CA2748" s="1">
        <v>0</v>
      </c>
      <c r="CB2748" s="4" t="s">
        <v>3972</v>
      </c>
      <c r="CC2748" s="1" t="s">
        <v>2827</v>
      </c>
      <c r="CD2748" s="1" t="s">
        <v>2827</v>
      </c>
      <c r="CE2748" s="1" t="s">
        <v>116</v>
      </c>
      <c r="CF2748" s="1" t="s">
        <v>117</v>
      </c>
      <c r="CG2748" s="1">
        <v>96950</v>
      </c>
      <c r="CH2748" s="3">
        <v>8.7100000000000009</v>
      </c>
      <c r="CJ2748" s="3">
        <v>13.07</v>
      </c>
      <c r="CL2748" s="1" t="s">
        <v>137</v>
      </c>
      <c r="CM2748" s="1" t="s">
        <v>362</v>
      </c>
      <c r="CN2748" s="1" t="s">
        <v>139</v>
      </c>
      <c r="CP2748" s="1" t="s">
        <v>112</v>
      </c>
      <c r="CQ2748" s="1" t="s">
        <v>111</v>
      </c>
      <c r="CR2748" s="1" t="s">
        <v>112</v>
      </c>
      <c r="CS2748" s="1" t="s">
        <v>111</v>
      </c>
      <c r="CT2748" s="1" t="s">
        <v>138</v>
      </c>
      <c r="CU2748" s="1" t="s">
        <v>111</v>
      </c>
      <c r="CV2748" s="1" t="s">
        <v>138</v>
      </c>
      <c r="CW2748" s="1" t="s">
        <v>3973</v>
      </c>
      <c r="CX2748" s="1">
        <v>16702353027</v>
      </c>
      <c r="CY2748" s="1" t="s">
        <v>2922</v>
      </c>
      <c r="CZ2748" s="1" t="s">
        <v>138</v>
      </c>
      <c r="DA2748" s="1" t="s">
        <v>111</v>
      </c>
      <c r="DB2748" s="1" t="s">
        <v>112</v>
      </c>
    </row>
    <row r="2749" spans="1:111" ht="15.6" customHeight="1" x14ac:dyDescent="0.25">
      <c r="A2749" s="1" t="s">
        <v>3988</v>
      </c>
      <c r="B2749" s="1" t="s">
        <v>109</v>
      </c>
      <c r="C2749" s="2">
        <v>44328.929002199075</v>
      </c>
      <c r="D2749" s="2">
        <v>44371</v>
      </c>
      <c r="E2749" s="1" t="s">
        <v>180</v>
      </c>
      <c r="G2749" s="1" t="s">
        <v>112</v>
      </c>
      <c r="H2749" s="1" t="s">
        <v>112</v>
      </c>
      <c r="I2749" s="1" t="s">
        <v>112</v>
      </c>
      <c r="J2749" s="1" t="s">
        <v>1246</v>
      </c>
      <c r="L2749" s="1" t="s">
        <v>3989</v>
      </c>
      <c r="M2749" s="1" t="s">
        <v>3990</v>
      </c>
      <c r="N2749" s="1" t="s">
        <v>167</v>
      </c>
      <c r="O2749" s="1" t="s">
        <v>117</v>
      </c>
      <c r="P2749" s="9">
        <v>96950</v>
      </c>
      <c r="Q2749" s="1" t="s">
        <v>118</v>
      </c>
      <c r="R2749" s="1" t="s">
        <v>242</v>
      </c>
      <c r="S2749" s="1">
        <v>16707891106</v>
      </c>
      <c r="U2749" s="1">
        <v>56132</v>
      </c>
      <c r="V2749" s="1" t="s">
        <v>119</v>
      </c>
      <c r="X2749" s="1" t="s">
        <v>1514</v>
      </c>
      <c r="Y2749" s="1" t="s">
        <v>1515</v>
      </c>
      <c r="Z2749" s="1" t="s">
        <v>1251</v>
      </c>
      <c r="AA2749" s="1" t="s">
        <v>1517</v>
      </c>
      <c r="AB2749" s="1" t="s">
        <v>1247</v>
      </c>
      <c r="AC2749" s="1" t="s">
        <v>3990</v>
      </c>
      <c r="AD2749" s="1" t="s">
        <v>167</v>
      </c>
      <c r="AE2749" s="1" t="s">
        <v>117</v>
      </c>
      <c r="AF2749" s="9">
        <v>96950</v>
      </c>
      <c r="AG2749" s="1" t="s">
        <v>118</v>
      </c>
      <c r="AH2749" s="1" t="s">
        <v>242</v>
      </c>
      <c r="AI2749" s="1">
        <v>16707891106</v>
      </c>
      <c r="AK2749" s="1" t="s">
        <v>1253</v>
      </c>
      <c r="BC2749" s="1" t="str">
        <f>"49-9071.00"</f>
        <v>49-9071.00</v>
      </c>
      <c r="BD2749" s="1" t="s">
        <v>214</v>
      </c>
      <c r="BE2749" s="1" t="s">
        <v>3991</v>
      </c>
      <c r="BF2749" s="1" t="s">
        <v>1520</v>
      </c>
      <c r="BG2749" s="1">
        <v>5</v>
      </c>
      <c r="BI2749" s="2">
        <v>44378</v>
      </c>
      <c r="BJ2749" s="2">
        <v>44742</v>
      </c>
      <c r="BM2749" s="1">
        <v>35</v>
      </c>
      <c r="BN2749" s="1">
        <v>0</v>
      </c>
      <c r="BO2749" s="1">
        <v>7</v>
      </c>
      <c r="BP2749" s="1">
        <v>7</v>
      </c>
      <c r="BQ2749" s="1">
        <v>7</v>
      </c>
      <c r="BR2749" s="1">
        <v>7</v>
      </c>
      <c r="BS2749" s="1">
        <v>7</v>
      </c>
      <c r="BT2749" s="1">
        <v>0</v>
      </c>
      <c r="BU2749" s="1" t="str">
        <f>"8:00 AM"</f>
        <v>8:00 AM</v>
      </c>
      <c r="BV2749" s="1" t="str">
        <f>"4:30 PM"</f>
        <v>4:30 PM</v>
      </c>
      <c r="BW2749" s="1" t="s">
        <v>135</v>
      </c>
      <c r="BX2749" s="1">
        <v>3</v>
      </c>
      <c r="BY2749" s="1">
        <v>12</v>
      </c>
      <c r="BZ2749" s="1" t="s">
        <v>112</v>
      </c>
      <c r="CA2749" s="1">
        <v>0</v>
      </c>
      <c r="CB2749" s="4" t="s">
        <v>3992</v>
      </c>
      <c r="CC2749" s="1" t="s">
        <v>1247</v>
      </c>
      <c r="CD2749" s="1" t="s">
        <v>3990</v>
      </c>
      <c r="CE2749" s="1" t="s">
        <v>167</v>
      </c>
      <c r="CF2749" s="1" t="s">
        <v>117</v>
      </c>
      <c r="CG2749" s="1">
        <v>96950</v>
      </c>
      <c r="CH2749" s="3">
        <v>8.33</v>
      </c>
      <c r="CI2749" s="3">
        <v>8.33</v>
      </c>
      <c r="CJ2749" s="3">
        <v>12.5</v>
      </c>
      <c r="CK2749" s="3">
        <v>12.5</v>
      </c>
      <c r="CL2749" s="1" t="s">
        <v>137</v>
      </c>
      <c r="CM2749" s="1" t="s">
        <v>1522</v>
      </c>
      <c r="CN2749" s="1" t="s">
        <v>139</v>
      </c>
      <c r="CP2749" s="1" t="s">
        <v>112</v>
      </c>
      <c r="CQ2749" s="1" t="s">
        <v>111</v>
      </c>
      <c r="CR2749" s="1" t="s">
        <v>112</v>
      </c>
      <c r="CS2749" s="1" t="s">
        <v>111</v>
      </c>
      <c r="CT2749" s="1" t="s">
        <v>111</v>
      </c>
      <c r="CU2749" s="1" t="s">
        <v>111</v>
      </c>
      <c r="CV2749" s="1" t="s">
        <v>138</v>
      </c>
      <c r="CW2749" s="1" t="s">
        <v>3993</v>
      </c>
      <c r="CX2749" s="1">
        <v>16707891106</v>
      </c>
      <c r="CY2749" s="1" t="s">
        <v>1253</v>
      </c>
      <c r="CZ2749" s="1" t="s">
        <v>380</v>
      </c>
      <c r="DA2749" s="1" t="s">
        <v>111</v>
      </c>
      <c r="DB2749" s="1" t="s">
        <v>112</v>
      </c>
    </row>
    <row r="2750" spans="1:111" ht="15.6" customHeight="1" x14ac:dyDescent="0.25">
      <c r="A2750" s="1" t="s">
        <v>3994</v>
      </c>
      <c r="B2750" s="1" t="s">
        <v>109</v>
      </c>
      <c r="C2750" s="2">
        <v>44368.128791435185</v>
      </c>
      <c r="D2750" s="2">
        <v>44389</v>
      </c>
      <c r="E2750" s="1" t="s">
        <v>180</v>
      </c>
      <c r="G2750" s="1" t="s">
        <v>112</v>
      </c>
      <c r="H2750" s="1" t="s">
        <v>112</v>
      </c>
      <c r="I2750" s="1" t="s">
        <v>112</v>
      </c>
      <c r="J2750" s="1" t="s">
        <v>3561</v>
      </c>
      <c r="K2750" s="1" t="s">
        <v>3995</v>
      </c>
      <c r="L2750" s="1" t="s">
        <v>3996</v>
      </c>
      <c r="M2750" s="1" t="s">
        <v>3997</v>
      </c>
      <c r="N2750" s="1" t="s">
        <v>1759</v>
      </c>
      <c r="O2750" s="1" t="s">
        <v>117</v>
      </c>
      <c r="P2750" s="9">
        <v>96952</v>
      </c>
      <c r="Q2750" s="1" t="s">
        <v>118</v>
      </c>
      <c r="S2750" s="1">
        <v>16702874740</v>
      </c>
      <c r="U2750" s="1">
        <v>11199</v>
      </c>
      <c r="V2750" s="1" t="s">
        <v>119</v>
      </c>
      <c r="X2750" s="1" t="s">
        <v>723</v>
      </c>
      <c r="Y2750" s="1" t="s">
        <v>3563</v>
      </c>
      <c r="AA2750" s="1" t="s">
        <v>403</v>
      </c>
      <c r="AB2750" s="1" t="s">
        <v>3996</v>
      </c>
      <c r="AC2750" s="1" t="s">
        <v>3997</v>
      </c>
      <c r="AD2750" s="1" t="s">
        <v>1759</v>
      </c>
      <c r="AE2750" s="1" t="s">
        <v>117</v>
      </c>
      <c r="AF2750" s="9">
        <v>96952</v>
      </c>
      <c r="AG2750" s="1" t="s">
        <v>118</v>
      </c>
      <c r="AI2750" s="1">
        <v>16702874740</v>
      </c>
      <c r="AK2750" s="1" t="s">
        <v>3998</v>
      </c>
      <c r="BC2750" s="1" t="str">
        <f>"45-2092.02"</f>
        <v>45-2092.02</v>
      </c>
      <c r="BD2750" s="1" t="s">
        <v>2274</v>
      </c>
      <c r="BE2750" s="1" t="s">
        <v>3999</v>
      </c>
      <c r="BF2750" s="1" t="s">
        <v>2401</v>
      </c>
      <c r="BG2750" s="1">
        <v>3</v>
      </c>
      <c r="BI2750" s="2">
        <v>44470</v>
      </c>
      <c r="BJ2750" s="2">
        <v>44834</v>
      </c>
      <c r="BM2750" s="1">
        <v>40</v>
      </c>
      <c r="BN2750" s="1">
        <v>0</v>
      </c>
      <c r="BO2750" s="1">
        <v>8</v>
      </c>
      <c r="BP2750" s="1">
        <v>8</v>
      </c>
      <c r="BQ2750" s="1">
        <v>8</v>
      </c>
      <c r="BR2750" s="1">
        <v>8</v>
      </c>
      <c r="BS2750" s="1">
        <v>8</v>
      </c>
      <c r="BT2750" s="1">
        <v>0</v>
      </c>
      <c r="BU2750" s="1" t="str">
        <f>"7:00 AM"</f>
        <v>7:00 AM</v>
      </c>
      <c r="BV2750" s="1" t="str">
        <f>"4:00 PM"</f>
        <v>4:00 PM</v>
      </c>
      <c r="BW2750" s="1" t="s">
        <v>230</v>
      </c>
      <c r="BX2750" s="1">
        <v>0</v>
      </c>
      <c r="BY2750" s="1">
        <v>3</v>
      </c>
      <c r="BZ2750" s="1" t="s">
        <v>112</v>
      </c>
      <c r="CB2750" s="1" t="s">
        <v>4000</v>
      </c>
      <c r="CC2750" s="1" t="s">
        <v>3996</v>
      </c>
      <c r="CD2750" s="1" t="s">
        <v>3997</v>
      </c>
      <c r="CE2750" s="1" t="s">
        <v>1759</v>
      </c>
      <c r="CF2750" s="1" t="s">
        <v>117</v>
      </c>
      <c r="CG2750" s="1">
        <v>96952</v>
      </c>
      <c r="CH2750" s="3">
        <v>9.91</v>
      </c>
      <c r="CI2750" s="3">
        <v>9.91</v>
      </c>
      <c r="CJ2750" s="3">
        <v>14.86</v>
      </c>
      <c r="CK2750" s="3">
        <v>14.86</v>
      </c>
      <c r="CL2750" s="1" t="s">
        <v>137</v>
      </c>
      <c r="CM2750" s="1" t="s">
        <v>138</v>
      </c>
      <c r="CN2750" s="1" t="s">
        <v>139</v>
      </c>
      <c r="CP2750" s="1" t="s">
        <v>112</v>
      </c>
      <c r="CQ2750" s="1" t="s">
        <v>111</v>
      </c>
      <c r="CR2750" s="1" t="s">
        <v>112</v>
      </c>
      <c r="CS2750" s="1" t="s">
        <v>111</v>
      </c>
      <c r="CT2750" s="1" t="s">
        <v>138</v>
      </c>
      <c r="CU2750" s="1" t="s">
        <v>111</v>
      </c>
      <c r="CV2750" s="1" t="s">
        <v>138</v>
      </c>
      <c r="CW2750" s="1" t="s">
        <v>138</v>
      </c>
      <c r="CX2750" s="1">
        <v>16704338668</v>
      </c>
      <c r="CY2750" s="1" t="s">
        <v>3998</v>
      </c>
      <c r="CZ2750" s="1" t="s">
        <v>138</v>
      </c>
      <c r="DA2750" s="1" t="s">
        <v>111</v>
      </c>
      <c r="DB2750" s="1" t="s">
        <v>112</v>
      </c>
    </row>
    <row r="2751" spans="1:111" ht="15.6" customHeight="1" x14ac:dyDescent="0.25">
      <c r="A2751" s="1" t="s">
        <v>4001</v>
      </c>
      <c r="B2751" s="1" t="s">
        <v>109</v>
      </c>
      <c r="C2751" s="2">
        <v>44327.888486574077</v>
      </c>
      <c r="D2751" s="2">
        <v>44383</v>
      </c>
      <c r="E2751" s="1" t="s">
        <v>110</v>
      </c>
      <c r="F2751" s="2">
        <v>44469.833333333336</v>
      </c>
      <c r="G2751" s="1" t="s">
        <v>112</v>
      </c>
      <c r="H2751" s="1" t="s">
        <v>112</v>
      </c>
      <c r="I2751" s="1" t="s">
        <v>112</v>
      </c>
      <c r="J2751" s="1" t="s">
        <v>4002</v>
      </c>
      <c r="L2751" s="1" t="s">
        <v>4003</v>
      </c>
      <c r="N2751" s="1" t="s">
        <v>116</v>
      </c>
      <c r="O2751" s="1" t="s">
        <v>117</v>
      </c>
      <c r="P2751" s="9">
        <v>96950</v>
      </c>
      <c r="Q2751" s="1" t="s">
        <v>118</v>
      </c>
      <c r="S2751" s="1">
        <v>16704837126</v>
      </c>
      <c r="U2751" s="1">
        <v>813110</v>
      </c>
      <c r="V2751" s="1" t="s">
        <v>119</v>
      </c>
      <c r="X2751" s="1" t="s">
        <v>1010</v>
      </c>
      <c r="Y2751" s="1" t="s">
        <v>4004</v>
      </c>
      <c r="AA2751" s="1" t="s">
        <v>245</v>
      </c>
      <c r="AB2751" s="1" t="s">
        <v>4003</v>
      </c>
      <c r="AD2751" s="1" t="s">
        <v>116</v>
      </c>
      <c r="AE2751" s="1" t="s">
        <v>117</v>
      </c>
      <c r="AF2751" s="9">
        <v>96950</v>
      </c>
      <c r="AG2751" s="1" t="s">
        <v>118</v>
      </c>
      <c r="AI2751" s="1">
        <v>16704837126</v>
      </c>
      <c r="AK2751" s="1" t="s">
        <v>620</v>
      </c>
      <c r="BC2751" s="1" t="str">
        <f>"43-9061.00"</f>
        <v>43-9061.00</v>
      </c>
      <c r="BD2751" s="1" t="s">
        <v>375</v>
      </c>
      <c r="BE2751" s="1" t="s">
        <v>4005</v>
      </c>
      <c r="BF2751" s="1" t="s">
        <v>4006</v>
      </c>
      <c r="BG2751" s="1">
        <v>1</v>
      </c>
      <c r="BI2751" s="2">
        <v>44471</v>
      </c>
      <c r="BJ2751" s="2">
        <v>44835</v>
      </c>
      <c r="BM2751" s="1">
        <v>35</v>
      </c>
      <c r="BN2751" s="1">
        <v>0</v>
      </c>
      <c r="BO2751" s="1">
        <v>7</v>
      </c>
      <c r="BP2751" s="1">
        <v>7</v>
      </c>
      <c r="BQ2751" s="1">
        <v>7</v>
      </c>
      <c r="BR2751" s="1">
        <v>7</v>
      </c>
      <c r="BS2751" s="1">
        <v>7</v>
      </c>
      <c r="BT2751" s="1">
        <v>0</v>
      </c>
      <c r="BU2751" s="1" t="str">
        <f>"9:00 AM"</f>
        <v>9:00 AM</v>
      </c>
      <c r="BV2751" s="1" t="str">
        <f>"5:00 PM"</f>
        <v>5:00 PM</v>
      </c>
      <c r="BW2751" s="1" t="s">
        <v>135</v>
      </c>
      <c r="BX2751" s="1">
        <v>0</v>
      </c>
      <c r="BY2751" s="1">
        <v>12</v>
      </c>
      <c r="BZ2751" s="1" t="s">
        <v>112</v>
      </c>
      <c r="CB2751" s="1" t="s">
        <v>4007</v>
      </c>
      <c r="CC2751" s="1" t="s">
        <v>4008</v>
      </c>
      <c r="CD2751" s="1" t="s">
        <v>4003</v>
      </c>
      <c r="CE2751" s="1" t="s">
        <v>116</v>
      </c>
      <c r="CF2751" s="1" t="s">
        <v>117</v>
      </c>
      <c r="CG2751" s="1">
        <v>96950</v>
      </c>
      <c r="CH2751" s="3">
        <v>11.05</v>
      </c>
      <c r="CI2751" s="3">
        <v>11.05</v>
      </c>
      <c r="CJ2751" s="3">
        <v>16.579999999999998</v>
      </c>
      <c r="CK2751" s="3">
        <v>16.579999999999998</v>
      </c>
      <c r="CL2751" s="1" t="s">
        <v>137</v>
      </c>
      <c r="CN2751" s="1" t="s">
        <v>139</v>
      </c>
      <c r="CP2751" s="1" t="s">
        <v>112</v>
      </c>
      <c r="CQ2751" s="1" t="s">
        <v>111</v>
      </c>
      <c r="CR2751" s="1" t="s">
        <v>112</v>
      </c>
      <c r="CS2751" s="1" t="s">
        <v>111</v>
      </c>
      <c r="CT2751" s="1" t="s">
        <v>138</v>
      </c>
      <c r="CU2751" s="1" t="s">
        <v>111</v>
      </c>
      <c r="CV2751" s="1" t="s">
        <v>138</v>
      </c>
      <c r="CW2751" s="1" t="s">
        <v>631</v>
      </c>
      <c r="CX2751" s="1">
        <v>16704837126</v>
      </c>
      <c r="CY2751" s="1" t="s">
        <v>620</v>
      </c>
      <c r="CZ2751" s="1" t="s">
        <v>138</v>
      </c>
      <c r="DA2751" s="1" t="s">
        <v>111</v>
      </c>
      <c r="DB2751" s="1" t="s">
        <v>112</v>
      </c>
    </row>
    <row r="2752" spans="1:111" ht="15.6" customHeight="1" x14ac:dyDescent="0.25">
      <c r="A2752" s="1" t="s">
        <v>4009</v>
      </c>
      <c r="B2752" s="1" t="s">
        <v>109</v>
      </c>
      <c r="C2752" s="2">
        <v>44307.890040972219</v>
      </c>
      <c r="D2752" s="2">
        <v>44348</v>
      </c>
      <c r="E2752" s="1" t="s">
        <v>110</v>
      </c>
      <c r="F2752" s="2">
        <v>44468.833333333336</v>
      </c>
      <c r="G2752" s="1" t="s">
        <v>112</v>
      </c>
      <c r="H2752" s="1" t="s">
        <v>112</v>
      </c>
      <c r="I2752" s="1" t="s">
        <v>112</v>
      </c>
      <c r="J2752" s="1" t="s">
        <v>843</v>
      </c>
      <c r="K2752" s="1" t="s">
        <v>844</v>
      </c>
      <c r="L2752" s="1" t="s">
        <v>1307</v>
      </c>
      <c r="N2752" s="1" t="s">
        <v>117</v>
      </c>
      <c r="O2752" s="1" t="s">
        <v>117</v>
      </c>
      <c r="P2752" s="9">
        <v>96951</v>
      </c>
      <c r="Q2752" s="1" t="s">
        <v>118</v>
      </c>
      <c r="R2752" s="1" t="s">
        <v>847</v>
      </c>
      <c r="S2752" s="1">
        <v>16705320350</v>
      </c>
      <c r="U2752" s="1">
        <v>445110</v>
      </c>
      <c r="V2752" s="1" t="s">
        <v>119</v>
      </c>
      <c r="X2752" s="1" t="s">
        <v>772</v>
      </c>
      <c r="Y2752" s="1" t="s">
        <v>848</v>
      </c>
      <c r="Z2752" s="1" t="s">
        <v>1308</v>
      </c>
      <c r="AA2752" s="1" t="s">
        <v>403</v>
      </c>
      <c r="AB2752" s="1" t="s">
        <v>1307</v>
      </c>
      <c r="AD2752" s="1" t="s">
        <v>117</v>
      </c>
      <c r="AE2752" s="1" t="s">
        <v>117</v>
      </c>
      <c r="AF2752" s="9">
        <v>96951</v>
      </c>
      <c r="AG2752" s="1" t="s">
        <v>118</v>
      </c>
      <c r="AH2752" s="1" t="s">
        <v>847</v>
      </c>
      <c r="AI2752" s="1">
        <v>16705320350</v>
      </c>
      <c r="AK2752" s="1" t="s">
        <v>850</v>
      </c>
      <c r="BC2752" s="1" t="str">
        <f>"43-3031.00"</f>
        <v>43-3031.00</v>
      </c>
      <c r="BD2752" s="1" t="s">
        <v>389</v>
      </c>
      <c r="BE2752" s="1" t="s">
        <v>4010</v>
      </c>
      <c r="BF2752" s="1" t="s">
        <v>1766</v>
      </c>
      <c r="BG2752" s="1">
        <v>1</v>
      </c>
      <c r="BI2752" s="2">
        <v>44470</v>
      </c>
      <c r="BJ2752" s="2">
        <v>44834</v>
      </c>
      <c r="BM2752" s="1">
        <v>40</v>
      </c>
      <c r="BN2752" s="1">
        <v>0</v>
      </c>
      <c r="BO2752" s="1">
        <v>8</v>
      </c>
      <c r="BP2752" s="1">
        <v>8</v>
      </c>
      <c r="BQ2752" s="1">
        <v>8</v>
      </c>
      <c r="BR2752" s="1">
        <v>8</v>
      </c>
      <c r="BS2752" s="1">
        <v>8</v>
      </c>
      <c r="BT2752" s="1">
        <v>0</v>
      </c>
      <c r="BU2752" s="1" t="str">
        <f>"8:00 AM"</f>
        <v>8:00 AM</v>
      </c>
      <c r="BV2752" s="1" t="str">
        <f>"5:00 PM"</f>
        <v>5:00 PM</v>
      </c>
      <c r="BW2752" s="1" t="s">
        <v>392</v>
      </c>
      <c r="BX2752" s="1">
        <v>0</v>
      </c>
      <c r="BY2752" s="1">
        <v>12</v>
      </c>
      <c r="BZ2752" s="1" t="s">
        <v>112</v>
      </c>
      <c r="CA2752" s="1">
        <v>0</v>
      </c>
      <c r="CB2752" s="1" t="s">
        <v>4011</v>
      </c>
      <c r="CC2752" s="1" t="s">
        <v>1311</v>
      </c>
      <c r="CE2752" s="1" t="s">
        <v>847</v>
      </c>
      <c r="CF2752" s="1" t="s">
        <v>117</v>
      </c>
      <c r="CG2752" s="1">
        <v>96951</v>
      </c>
      <c r="CH2752" s="3">
        <v>9.49</v>
      </c>
      <c r="CI2752" s="3">
        <v>9.49</v>
      </c>
      <c r="CJ2752" s="3">
        <v>14.24</v>
      </c>
      <c r="CK2752" s="3">
        <v>14.24</v>
      </c>
      <c r="CL2752" s="1" t="s">
        <v>137</v>
      </c>
      <c r="CM2752" s="1" t="s">
        <v>138</v>
      </c>
      <c r="CN2752" s="1" t="s">
        <v>139</v>
      </c>
      <c r="CP2752" s="1" t="s">
        <v>112</v>
      </c>
      <c r="CQ2752" s="1" t="s">
        <v>111</v>
      </c>
      <c r="CR2752" s="1" t="s">
        <v>111</v>
      </c>
      <c r="CS2752" s="1" t="s">
        <v>111</v>
      </c>
      <c r="CT2752" s="1" t="s">
        <v>111</v>
      </c>
      <c r="CU2752" s="1" t="s">
        <v>111</v>
      </c>
      <c r="CV2752" s="1" t="s">
        <v>111</v>
      </c>
      <c r="CW2752" s="1" t="s">
        <v>857</v>
      </c>
      <c r="CX2752" s="1">
        <v>16705320350</v>
      </c>
      <c r="CY2752" s="1" t="s">
        <v>850</v>
      </c>
      <c r="CZ2752" s="1" t="s">
        <v>858</v>
      </c>
      <c r="DA2752" s="1" t="s">
        <v>111</v>
      </c>
      <c r="DB2752" s="1" t="s">
        <v>112</v>
      </c>
    </row>
    <row r="2753" spans="1:111" ht="15.6" customHeight="1" x14ac:dyDescent="0.25">
      <c r="A2753" s="1" t="s">
        <v>4042</v>
      </c>
      <c r="B2753" s="1" t="s">
        <v>109</v>
      </c>
      <c r="C2753" s="2">
        <v>44336.117067013889</v>
      </c>
      <c r="D2753" s="2">
        <v>44385</v>
      </c>
      <c r="E2753" s="1" t="s">
        <v>110</v>
      </c>
      <c r="F2753" s="2">
        <v>44468.833333333336</v>
      </c>
      <c r="G2753" s="1" t="s">
        <v>112</v>
      </c>
      <c r="H2753" s="1" t="s">
        <v>112</v>
      </c>
      <c r="I2753" s="1" t="s">
        <v>112</v>
      </c>
      <c r="J2753" s="1" t="s">
        <v>1095</v>
      </c>
      <c r="K2753" s="1" t="s">
        <v>1096</v>
      </c>
      <c r="L2753" s="1" t="s">
        <v>1100</v>
      </c>
      <c r="N2753" s="1" t="s">
        <v>116</v>
      </c>
      <c r="O2753" s="1" t="s">
        <v>117</v>
      </c>
      <c r="P2753" s="9">
        <v>96950</v>
      </c>
      <c r="Q2753" s="1" t="s">
        <v>118</v>
      </c>
      <c r="S2753" s="1">
        <v>16702336927</v>
      </c>
      <c r="U2753" s="1">
        <v>561320</v>
      </c>
      <c r="V2753" s="1" t="s">
        <v>119</v>
      </c>
      <c r="X2753" s="1" t="s">
        <v>1097</v>
      </c>
      <c r="Y2753" s="1" t="s">
        <v>1098</v>
      </c>
      <c r="Z2753" s="1" t="s">
        <v>1099</v>
      </c>
      <c r="AA2753" s="1" t="s">
        <v>245</v>
      </c>
      <c r="AB2753" s="1" t="s">
        <v>1100</v>
      </c>
      <c r="AD2753" s="1" t="s">
        <v>116</v>
      </c>
      <c r="AE2753" s="1" t="s">
        <v>117</v>
      </c>
      <c r="AF2753" s="9">
        <v>96950</v>
      </c>
      <c r="AG2753" s="1" t="s">
        <v>118</v>
      </c>
      <c r="AI2753" s="1">
        <v>16702336927</v>
      </c>
      <c r="AK2753" s="1" t="s">
        <v>1101</v>
      </c>
      <c r="BC2753" s="1" t="str">
        <f>"49-9071.00"</f>
        <v>49-9071.00</v>
      </c>
      <c r="BD2753" s="1" t="s">
        <v>214</v>
      </c>
      <c r="BE2753" s="1" t="s">
        <v>4043</v>
      </c>
      <c r="BF2753" s="1" t="s">
        <v>1892</v>
      </c>
      <c r="BG2753" s="1">
        <v>3</v>
      </c>
      <c r="BI2753" s="2">
        <v>44470</v>
      </c>
      <c r="BJ2753" s="2">
        <v>44834</v>
      </c>
      <c r="BM2753" s="1">
        <v>40</v>
      </c>
      <c r="BN2753" s="1">
        <v>0</v>
      </c>
      <c r="BO2753" s="1">
        <v>8</v>
      </c>
      <c r="BP2753" s="1">
        <v>8</v>
      </c>
      <c r="BQ2753" s="1">
        <v>8</v>
      </c>
      <c r="BR2753" s="1">
        <v>8</v>
      </c>
      <c r="BS2753" s="1">
        <v>8</v>
      </c>
      <c r="BT2753" s="1">
        <v>0</v>
      </c>
      <c r="BU2753" s="1" t="str">
        <f>"7:30 AM"</f>
        <v>7:30 AM</v>
      </c>
      <c r="BV2753" s="1" t="str">
        <f>"4:30 PM"</f>
        <v>4:30 PM</v>
      </c>
      <c r="BW2753" s="1" t="s">
        <v>135</v>
      </c>
      <c r="BX2753" s="1">
        <v>0</v>
      </c>
      <c r="BY2753" s="1">
        <v>24</v>
      </c>
      <c r="BZ2753" s="1" t="s">
        <v>112</v>
      </c>
      <c r="CB2753" s="4" t="s">
        <v>4044</v>
      </c>
      <c r="CC2753" s="1" t="s">
        <v>410</v>
      </c>
      <c r="CE2753" s="1" t="s">
        <v>167</v>
      </c>
      <c r="CF2753" s="1" t="s">
        <v>117</v>
      </c>
      <c r="CG2753" s="1">
        <v>96950</v>
      </c>
      <c r="CH2753" s="3">
        <v>8.7100000000000009</v>
      </c>
      <c r="CI2753" s="3">
        <v>8.7100000000000009</v>
      </c>
      <c r="CJ2753" s="3">
        <v>13.07</v>
      </c>
      <c r="CK2753" s="3">
        <v>13.07</v>
      </c>
      <c r="CL2753" s="1" t="s">
        <v>137</v>
      </c>
      <c r="CN2753" s="1" t="s">
        <v>139</v>
      </c>
      <c r="CP2753" s="1" t="s">
        <v>112</v>
      </c>
      <c r="CQ2753" s="1" t="s">
        <v>111</v>
      </c>
      <c r="CR2753" s="1" t="s">
        <v>112</v>
      </c>
      <c r="CS2753" s="1" t="s">
        <v>111</v>
      </c>
      <c r="CT2753" s="1" t="s">
        <v>138</v>
      </c>
      <c r="CU2753" s="1" t="s">
        <v>111</v>
      </c>
      <c r="CV2753" s="1" t="s">
        <v>138</v>
      </c>
      <c r="CW2753" s="1" t="s">
        <v>411</v>
      </c>
      <c r="CX2753" s="1">
        <v>16702336927</v>
      </c>
      <c r="CY2753" s="1" t="s">
        <v>1101</v>
      </c>
      <c r="CZ2753" s="1" t="s">
        <v>138</v>
      </c>
      <c r="DA2753" s="1" t="s">
        <v>111</v>
      </c>
      <c r="DB2753" s="1" t="s">
        <v>112</v>
      </c>
    </row>
    <row r="2754" spans="1:111" ht="15.6" customHeight="1" x14ac:dyDescent="0.25">
      <c r="A2754" s="1" t="s">
        <v>4050</v>
      </c>
      <c r="B2754" s="1" t="s">
        <v>109</v>
      </c>
      <c r="C2754" s="2">
        <v>44293.046985763889</v>
      </c>
      <c r="D2754" s="2">
        <v>44341</v>
      </c>
      <c r="E2754" s="1" t="s">
        <v>110</v>
      </c>
      <c r="F2754" s="2">
        <v>44468.833333333336</v>
      </c>
      <c r="G2754" s="1" t="s">
        <v>111</v>
      </c>
      <c r="H2754" s="1" t="s">
        <v>112</v>
      </c>
      <c r="I2754" s="1" t="s">
        <v>112</v>
      </c>
      <c r="J2754" s="1" t="s">
        <v>4051</v>
      </c>
      <c r="K2754" s="1" t="s">
        <v>4051</v>
      </c>
      <c r="L2754" s="1" t="s">
        <v>4052</v>
      </c>
      <c r="N2754" s="1" t="s">
        <v>879</v>
      </c>
      <c r="O2754" s="1" t="s">
        <v>117</v>
      </c>
      <c r="P2754" s="9">
        <v>96950</v>
      </c>
      <c r="Q2754" s="1" t="s">
        <v>118</v>
      </c>
      <c r="R2754" s="1" t="s">
        <v>242</v>
      </c>
      <c r="S2754" s="1">
        <v>16702333112</v>
      </c>
      <c r="T2754" s="1">
        <v>0</v>
      </c>
      <c r="U2754" s="1">
        <v>452319</v>
      </c>
      <c r="V2754" s="1" t="s">
        <v>119</v>
      </c>
      <c r="X2754" s="1" t="s">
        <v>739</v>
      </c>
      <c r="Y2754" s="1" t="s">
        <v>740</v>
      </c>
      <c r="Z2754" s="1" t="s">
        <v>4053</v>
      </c>
      <c r="AA2754" s="1" t="s">
        <v>171</v>
      </c>
      <c r="AB2754" s="1" t="s">
        <v>4054</v>
      </c>
      <c r="AD2754" s="1" t="s">
        <v>167</v>
      </c>
      <c r="AE2754" s="1" t="s">
        <v>117</v>
      </c>
      <c r="AF2754" s="9">
        <v>96950</v>
      </c>
      <c r="AG2754" s="1" t="s">
        <v>118</v>
      </c>
      <c r="AH2754" s="1" t="s">
        <v>242</v>
      </c>
      <c r="AI2754" s="1">
        <v>16702333112</v>
      </c>
      <c r="AJ2754" s="1">
        <v>0</v>
      </c>
      <c r="AK2754" s="1" t="s">
        <v>742</v>
      </c>
      <c r="BC2754" s="1" t="str">
        <f>"43-1011.00"</f>
        <v>43-1011.00</v>
      </c>
      <c r="BD2754" s="1" t="s">
        <v>421</v>
      </c>
      <c r="BE2754" s="1" t="s">
        <v>4055</v>
      </c>
      <c r="BF2754" s="1" t="s">
        <v>4056</v>
      </c>
      <c r="BG2754" s="1">
        <v>1</v>
      </c>
      <c r="BI2754" s="2">
        <v>44470</v>
      </c>
      <c r="BJ2754" s="2">
        <v>44834</v>
      </c>
      <c r="BM2754" s="1">
        <v>35</v>
      </c>
      <c r="BN2754" s="1">
        <v>0</v>
      </c>
      <c r="BO2754" s="1">
        <v>7</v>
      </c>
      <c r="BP2754" s="1">
        <v>7</v>
      </c>
      <c r="BQ2754" s="1">
        <v>7</v>
      </c>
      <c r="BR2754" s="1">
        <v>7</v>
      </c>
      <c r="BS2754" s="1">
        <v>7</v>
      </c>
      <c r="BT2754" s="1">
        <v>0</v>
      </c>
      <c r="BU2754" s="1" t="str">
        <f>"8:00 AM"</f>
        <v>8:00 AM</v>
      </c>
      <c r="BV2754" s="1" t="str">
        <f>"5:00 PM"</f>
        <v>5:00 PM</v>
      </c>
      <c r="BW2754" s="1" t="s">
        <v>392</v>
      </c>
      <c r="BX2754" s="1">
        <v>0</v>
      </c>
      <c r="BY2754" s="1">
        <v>24</v>
      </c>
      <c r="BZ2754" s="1" t="s">
        <v>111</v>
      </c>
      <c r="CA2754" s="1">
        <v>10</v>
      </c>
      <c r="CB2754" s="1" t="s">
        <v>4057</v>
      </c>
      <c r="CC2754" s="1" t="s">
        <v>4058</v>
      </c>
      <c r="CE2754" s="1" t="s">
        <v>167</v>
      </c>
      <c r="CF2754" s="1" t="s">
        <v>117</v>
      </c>
      <c r="CG2754" s="1">
        <v>96950</v>
      </c>
      <c r="CH2754" s="3">
        <v>13.62</v>
      </c>
      <c r="CI2754" s="3">
        <v>13.62</v>
      </c>
      <c r="CJ2754" s="3">
        <v>20.43</v>
      </c>
      <c r="CK2754" s="3">
        <v>20.43</v>
      </c>
      <c r="CL2754" s="1" t="s">
        <v>137</v>
      </c>
      <c r="CM2754" s="1" t="s">
        <v>749</v>
      </c>
      <c r="CN2754" s="1" t="s">
        <v>139</v>
      </c>
      <c r="CP2754" s="1" t="s">
        <v>112</v>
      </c>
      <c r="CQ2754" s="1" t="s">
        <v>111</v>
      </c>
      <c r="CR2754" s="1" t="s">
        <v>111</v>
      </c>
      <c r="CS2754" s="1" t="s">
        <v>111</v>
      </c>
      <c r="CT2754" s="1" t="s">
        <v>138</v>
      </c>
      <c r="CU2754" s="1" t="s">
        <v>111</v>
      </c>
      <c r="CV2754" s="1" t="s">
        <v>138</v>
      </c>
      <c r="CW2754" s="1" t="s">
        <v>4059</v>
      </c>
      <c r="CX2754" s="1">
        <v>16702333112</v>
      </c>
      <c r="CY2754" s="1" t="s">
        <v>742</v>
      </c>
      <c r="CZ2754" s="1" t="s">
        <v>331</v>
      </c>
      <c r="DA2754" s="1" t="s">
        <v>111</v>
      </c>
      <c r="DB2754" s="1" t="s">
        <v>112</v>
      </c>
    </row>
    <row r="2755" spans="1:111" ht="15.6" customHeight="1" x14ac:dyDescent="0.25">
      <c r="A2755" s="1" t="s">
        <v>4199</v>
      </c>
      <c r="B2755" s="1" t="s">
        <v>109</v>
      </c>
      <c r="C2755" s="2">
        <v>44306.234828819448</v>
      </c>
      <c r="D2755" s="2">
        <v>44340</v>
      </c>
      <c r="E2755" s="1" t="s">
        <v>110</v>
      </c>
      <c r="F2755" s="2">
        <v>44468.833333333336</v>
      </c>
      <c r="G2755" s="1" t="s">
        <v>111</v>
      </c>
      <c r="H2755" s="1" t="s">
        <v>112</v>
      </c>
      <c r="I2755" s="1" t="s">
        <v>112</v>
      </c>
      <c r="J2755" s="1" t="s">
        <v>2960</v>
      </c>
      <c r="K2755" s="1" t="s">
        <v>2961</v>
      </c>
      <c r="L2755" s="1" t="s">
        <v>2965</v>
      </c>
      <c r="N2755" s="1" t="s">
        <v>116</v>
      </c>
      <c r="O2755" s="1" t="s">
        <v>117</v>
      </c>
      <c r="P2755" s="9">
        <v>9650</v>
      </c>
      <c r="Q2755" s="1" t="s">
        <v>118</v>
      </c>
      <c r="S2755" s="1">
        <v>16702874242</v>
      </c>
      <c r="U2755" s="1">
        <v>722511</v>
      </c>
      <c r="V2755" s="1" t="s">
        <v>119</v>
      </c>
      <c r="X2755" s="1" t="s">
        <v>2963</v>
      </c>
      <c r="Y2755" s="1" t="s">
        <v>4200</v>
      </c>
      <c r="AA2755" s="1" t="s">
        <v>245</v>
      </c>
      <c r="AB2755" s="1" t="s">
        <v>2965</v>
      </c>
      <c r="AD2755" s="1" t="s">
        <v>116</v>
      </c>
      <c r="AE2755" s="1" t="s">
        <v>117</v>
      </c>
      <c r="AF2755" s="9">
        <v>96950</v>
      </c>
      <c r="AG2755" s="1" t="s">
        <v>118</v>
      </c>
      <c r="AI2755" s="1">
        <v>16702874242</v>
      </c>
      <c r="AK2755" s="1" t="s">
        <v>2966</v>
      </c>
      <c r="BC2755" s="1" t="str">
        <f>"35-2014.00"</f>
        <v>35-2014.00</v>
      </c>
      <c r="BD2755" s="1" t="s">
        <v>152</v>
      </c>
      <c r="BE2755" s="1" t="s">
        <v>4201</v>
      </c>
      <c r="BF2755" s="1" t="s">
        <v>154</v>
      </c>
      <c r="BG2755" s="1">
        <v>1</v>
      </c>
      <c r="BI2755" s="2">
        <v>44470</v>
      </c>
      <c r="BJ2755" s="2">
        <v>44834</v>
      </c>
      <c r="BM2755" s="1">
        <v>40</v>
      </c>
      <c r="BN2755" s="1">
        <v>4</v>
      </c>
      <c r="BO2755" s="1">
        <v>6</v>
      </c>
      <c r="BP2755" s="1">
        <v>6</v>
      </c>
      <c r="BQ2755" s="1">
        <v>6</v>
      </c>
      <c r="BR2755" s="1">
        <v>6</v>
      </c>
      <c r="BS2755" s="1">
        <v>6</v>
      </c>
      <c r="BT2755" s="1">
        <v>6</v>
      </c>
      <c r="BU2755" s="1" t="str">
        <f>"4:00 PM"</f>
        <v>4:00 PM</v>
      </c>
      <c r="BV2755" s="1" t="str">
        <f>"10:00 PM"</f>
        <v>10:00 PM</v>
      </c>
      <c r="BW2755" s="1" t="s">
        <v>230</v>
      </c>
      <c r="BX2755" s="1">
        <v>0</v>
      </c>
      <c r="BY2755" s="1">
        <v>6</v>
      </c>
      <c r="BZ2755" s="1" t="s">
        <v>112</v>
      </c>
      <c r="CA2755" s="1">
        <v>0</v>
      </c>
      <c r="CB2755" s="1" t="s">
        <v>4202</v>
      </c>
      <c r="CC2755" s="1" t="s">
        <v>2970</v>
      </c>
      <c r="CE2755" s="1" t="s">
        <v>116</v>
      </c>
      <c r="CF2755" s="1" t="s">
        <v>117</v>
      </c>
      <c r="CG2755" s="1">
        <v>96950</v>
      </c>
      <c r="CH2755" s="3">
        <v>10.68</v>
      </c>
      <c r="CI2755" s="3">
        <v>10.68</v>
      </c>
      <c r="CJ2755" s="3">
        <v>16.02</v>
      </c>
      <c r="CK2755" s="3">
        <v>16.02</v>
      </c>
      <c r="CL2755" s="1" t="s">
        <v>137</v>
      </c>
      <c r="CM2755" s="1" t="s">
        <v>138</v>
      </c>
      <c r="CN2755" s="1" t="s">
        <v>218</v>
      </c>
      <c r="CP2755" s="1" t="s">
        <v>112</v>
      </c>
      <c r="CQ2755" s="1" t="s">
        <v>111</v>
      </c>
      <c r="CR2755" s="1" t="s">
        <v>112</v>
      </c>
      <c r="CS2755" s="1" t="s">
        <v>111</v>
      </c>
      <c r="CT2755" s="1" t="s">
        <v>138</v>
      </c>
      <c r="CU2755" s="1" t="s">
        <v>111</v>
      </c>
      <c r="CV2755" s="1" t="s">
        <v>111</v>
      </c>
      <c r="CW2755" s="1" t="s">
        <v>138</v>
      </c>
      <c r="CX2755" s="1">
        <v>16702874242</v>
      </c>
      <c r="CY2755" s="1" t="s">
        <v>2966</v>
      </c>
      <c r="CZ2755" s="1" t="s">
        <v>138</v>
      </c>
      <c r="DA2755" s="1" t="s">
        <v>111</v>
      </c>
      <c r="DB2755" s="1" t="s">
        <v>112</v>
      </c>
    </row>
    <row r="2756" spans="1:111" ht="15.6" customHeight="1" x14ac:dyDescent="0.25">
      <c r="A2756" s="1" t="s">
        <v>4203</v>
      </c>
      <c r="B2756" s="1" t="s">
        <v>109</v>
      </c>
      <c r="C2756" s="2">
        <v>44321.294125462962</v>
      </c>
      <c r="D2756" s="2">
        <v>44349</v>
      </c>
      <c r="E2756" s="1" t="s">
        <v>180</v>
      </c>
      <c r="G2756" s="1" t="s">
        <v>112</v>
      </c>
      <c r="H2756" s="1" t="s">
        <v>112</v>
      </c>
      <c r="I2756" s="1" t="s">
        <v>112</v>
      </c>
      <c r="J2756" s="1" t="s">
        <v>1168</v>
      </c>
      <c r="L2756" s="1" t="s">
        <v>4204</v>
      </c>
      <c r="M2756" s="1" t="s">
        <v>1170</v>
      </c>
      <c r="N2756" s="1" t="s">
        <v>116</v>
      </c>
      <c r="O2756" s="1" t="s">
        <v>117</v>
      </c>
      <c r="P2756" s="9">
        <v>96950</v>
      </c>
      <c r="Q2756" s="1" t="s">
        <v>118</v>
      </c>
      <c r="R2756" s="1" t="s">
        <v>116</v>
      </c>
      <c r="S2756" s="1">
        <v>16705887746</v>
      </c>
      <c r="T2756" s="1">
        <v>0</v>
      </c>
      <c r="U2756" s="1">
        <v>236220</v>
      </c>
      <c r="V2756" s="1" t="s">
        <v>119</v>
      </c>
      <c r="X2756" s="1" t="s">
        <v>1171</v>
      </c>
      <c r="Y2756" s="1" t="s">
        <v>1172</v>
      </c>
      <c r="AA2756" s="1" t="s">
        <v>1173</v>
      </c>
      <c r="AB2756" s="1" t="s">
        <v>1169</v>
      </c>
      <c r="AC2756" s="1" t="s">
        <v>1170</v>
      </c>
      <c r="AD2756" s="1" t="s">
        <v>116</v>
      </c>
      <c r="AE2756" s="1" t="s">
        <v>117</v>
      </c>
      <c r="AF2756" s="9">
        <v>96950</v>
      </c>
      <c r="AG2756" s="1" t="s">
        <v>118</v>
      </c>
      <c r="AH2756" s="1" t="s">
        <v>116</v>
      </c>
      <c r="AI2756" s="1">
        <v>16717773710</v>
      </c>
      <c r="AJ2756" s="1">
        <v>0</v>
      </c>
      <c r="AK2756" s="1" t="s">
        <v>1174</v>
      </c>
      <c r="BC2756" s="1" t="str">
        <f>"49-3042.00"</f>
        <v>49-3042.00</v>
      </c>
      <c r="BD2756" s="1" t="s">
        <v>1089</v>
      </c>
      <c r="BE2756" s="1" t="s">
        <v>4205</v>
      </c>
      <c r="BF2756" s="1" t="s">
        <v>4206</v>
      </c>
      <c r="BG2756" s="1">
        <v>3</v>
      </c>
      <c r="BI2756" s="2">
        <v>44440</v>
      </c>
      <c r="BJ2756" s="2">
        <v>44804</v>
      </c>
      <c r="BM2756" s="1">
        <v>40</v>
      </c>
      <c r="BN2756" s="1">
        <v>0</v>
      </c>
      <c r="BO2756" s="1">
        <v>8</v>
      </c>
      <c r="BP2756" s="1">
        <v>8</v>
      </c>
      <c r="BQ2756" s="1">
        <v>8</v>
      </c>
      <c r="BR2756" s="1">
        <v>8</v>
      </c>
      <c r="BS2756" s="1">
        <v>8</v>
      </c>
      <c r="BT2756" s="1">
        <v>0</v>
      </c>
      <c r="BU2756" s="1" t="str">
        <f>"8:00 AM"</f>
        <v>8:00 AM</v>
      </c>
      <c r="BV2756" s="1" t="str">
        <f>"5:00 PM"</f>
        <v>5:00 PM</v>
      </c>
      <c r="BW2756" s="1" t="s">
        <v>135</v>
      </c>
      <c r="BX2756" s="1">
        <v>0</v>
      </c>
      <c r="BY2756" s="1">
        <v>12</v>
      </c>
      <c r="BZ2756" s="1" t="s">
        <v>112</v>
      </c>
      <c r="CA2756" s="1">
        <v>0</v>
      </c>
      <c r="CB2756" s="1" t="s">
        <v>4207</v>
      </c>
      <c r="CC2756" s="1" t="s">
        <v>4204</v>
      </c>
      <c r="CD2756" s="1" t="s">
        <v>1170</v>
      </c>
      <c r="CE2756" s="1" t="s">
        <v>116</v>
      </c>
      <c r="CF2756" s="1" t="s">
        <v>117</v>
      </c>
      <c r="CG2756" s="1">
        <v>96950</v>
      </c>
      <c r="CH2756" s="3">
        <v>10.050000000000001</v>
      </c>
      <c r="CJ2756" s="3">
        <v>15.08</v>
      </c>
      <c r="CL2756" s="1" t="s">
        <v>137</v>
      </c>
      <c r="CN2756" s="1" t="s">
        <v>139</v>
      </c>
      <c r="CP2756" s="1" t="s">
        <v>112</v>
      </c>
      <c r="CQ2756" s="1" t="s">
        <v>111</v>
      </c>
      <c r="CR2756" s="1" t="s">
        <v>111</v>
      </c>
      <c r="CS2756" s="1" t="s">
        <v>111</v>
      </c>
      <c r="CT2756" s="1" t="s">
        <v>138</v>
      </c>
      <c r="CU2756" s="1" t="s">
        <v>111</v>
      </c>
      <c r="CV2756" s="1" t="s">
        <v>138</v>
      </c>
      <c r="CW2756" s="1" t="s">
        <v>4208</v>
      </c>
      <c r="CX2756" s="1">
        <v>16705887746</v>
      </c>
      <c r="CY2756" s="1" t="s">
        <v>1174</v>
      </c>
      <c r="CZ2756" s="1" t="s">
        <v>380</v>
      </c>
      <c r="DA2756" s="1" t="s">
        <v>111</v>
      </c>
      <c r="DB2756" s="1" t="s">
        <v>112</v>
      </c>
    </row>
    <row r="2757" spans="1:111" ht="15.6" customHeight="1" x14ac:dyDescent="0.25">
      <c r="A2757" s="1" t="s">
        <v>4236</v>
      </c>
      <c r="B2757" s="1" t="s">
        <v>109</v>
      </c>
      <c r="C2757" s="2">
        <v>44362.226663194444</v>
      </c>
      <c r="D2757" s="2">
        <v>44407</v>
      </c>
      <c r="E2757" s="1" t="s">
        <v>110</v>
      </c>
      <c r="F2757" s="2">
        <v>44468.833333333336</v>
      </c>
      <c r="G2757" s="1" t="s">
        <v>112</v>
      </c>
      <c r="H2757" s="1" t="s">
        <v>112</v>
      </c>
      <c r="I2757" s="1" t="s">
        <v>112</v>
      </c>
      <c r="J2757" s="1" t="s">
        <v>3327</v>
      </c>
      <c r="K2757" s="1" t="s">
        <v>3328</v>
      </c>
      <c r="L2757" s="1" t="s">
        <v>4237</v>
      </c>
      <c r="M2757" s="1" t="s">
        <v>3330</v>
      </c>
      <c r="N2757" s="1" t="s">
        <v>116</v>
      </c>
      <c r="O2757" s="1" t="s">
        <v>117</v>
      </c>
      <c r="P2757" s="9">
        <v>96950</v>
      </c>
      <c r="Q2757" s="1" t="s">
        <v>118</v>
      </c>
      <c r="R2757" s="1" t="s">
        <v>116</v>
      </c>
      <c r="S2757" s="1">
        <v>16702342664</v>
      </c>
      <c r="T2757" s="1">
        <v>0</v>
      </c>
      <c r="U2757" s="1">
        <v>561320</v>
      </c>
      <c r="V2757" s="1" t="s">
        <v>119</v>
      </c>
      <c r="X2757" s="1" t="s">
        <v>3331</v>
      </c>
      <c r="Y2757" s="1" t="s">
        <v>3332</v>
      </c>
      <c r="Z2757" s="1" t="s">
        <v>3333</v>
      </c>
      <c r="AA2757" s="1" t="s">
        <v>3334</v>
      </c>
      <c r="AB2757" s="1" t="s">
        <v>4237</v>
      </c>
      <c r="AC2757" s="1" t="s">
        <v>3330</v>
      </c>
      <c r="AD2757" s="1" t="s">
        <v>116</v>
      </c>
      <c r="AE2757" s="1" t="s">
        <v>117</v>
      </c>
      <c r="AF2757" s="9">
        <v>96950</v>
      </c>
      <c r="AG2757" s="1" t="s">
        <v>118</v>
      </c>
      <c r="AH2757" s="1" t="s">
        <v>116</v>
      </c>
      <c r="AI2757" s="1">
        <v>16702342664</v>
      </c>
      <c r="AJ2757" s="1">
        <v>0</v>
      </c>
      <c r="AK2757" s="1" t="s">
        <v>3335</v>
      </c>
      <c r="BC2757" s="1" t="str">
        <f>"37-2012.00"</f>
        <v>37-2012.00</v>
      </c>
      <c r="BD2757" s="1" t="s">
        <v>576</v>
      </c>
      <c r="BE2757" s="1" t="s">
        <v>4238</v>
      </c>
      <c r="BF2757" s="1" t="s">
        <v>2956</v>
      </c>
      <c r="BG2757" s="1">
        <v>10</v>
      </c>
      <c r="BI2757" s="2">
        <v>44470</v>
      </c>
      <c r="BJ2757" s="2">
        <v>44834</v>
      </c>
      <c r="BM2757" s="1">
        <v>40</v>
      </c>
      <c r="BN2757" s="1">
        <v>0</v>
      </c>
      <c r="BO2757" s="1">
        <v>8</v>
      </c>
      <c r="BP2757" s="1">
        <v>8</v>
      </c>
      <c r="BQ2757" s="1">
        <v>8</v>
      </c>
      <c r="BR2757" s="1">
        <v>8</v>
      </c>
      <c r="BS2757" s="1">
        <v>8</v>
      </c>
      <c r="BT2757" s="1">
        <v>0</v>
      </c>
      <c r="BU2757" s="1" t="str">
        <f>"8:00 AM"</f>
        <v>8:00 AM</v>
      </c>
      <c r="BV2757" s="1" t="str">
        <f>"5:00 PM"</f>
        <v>5:00 PM</v>
      </c>
      <c r="BW2757" s="1" t="s">
        <v>135</v>
      </c>
      <c r="BX2757" s="1">
        <v>0</v>
      </c>
      <c r="BY2757" s="1">
        <v>3</v>
      </c>
      <c r="BZ2757" s="1" t="s">
        <v>112</v>
      </c>
      <c r="CB2757" s="1" t="s">
        <v>4239</v>
      </c>
      <c r="CC2757" s="1" t="s">
        <v>4237</v>
      </c>
      <c r="CD2757" s="1" t="s">
        <v>3330</v>
      </c>
      <c r="CE2757" s="1" t="s">
        <v>116</v>
      </c>
      <c r="CF2757" s="1" t="s">
        <v>117</v>
      </c>
      <c r="CG2757" s="1">
        <v>96950</v>
      </c>
      <c r="CH2757" s="3">
        <v>7.59</v>
      </c>
      <c r="CI2757" s="3">
        <v>7.59</v>
      </c>
      <c r="CJ2757" s="3">
        <v>11.39</v>
      </c>
      <c r="CK2757" s="3">
        <v>11.39</v>
      </c>
      <c r="CL2757" s="1" t="s">
        <v>137</v>
      </c>
      <c r="CM2757" s="1" t="s">
        <v>138</v>
      </c>
      <c r="CN2757" s="1" t="s">
        <v>139</v>
      </c>
      <c r="CP2757" s="1" t="s">
        <v>112</v>
      </c>
      <c r="CQ2757" s="1" t="s">
        <v>111</v>
      </c>
      <c r="CR2757" s="1" t="s">
        <v>112</v>
      </c>
      <c r="CS2757" s="1" t="s">
        <v>111</v>
      </c>
      <c r="CT2757" s="1" t="s">
        <v>138</v>
      </c>
      <c r="CU2757" s="1" t="s">
        <v>111</v>
      </c>
      <c r="CV2757" s="1" t="s">
        <v>138</v>
      </c>
      <c r="CW2757" s="1" t="s">
        <v>1179</v>
      </c>
      <c r="CX2757" s="1">
        <v>16702342664</v>
      </c>
      <c r="CY2757" s="1" t="s">
        <v>3335</v>
      </c>
      <c r="CZ2757" s="1" t="s">
        <v>380</v>
      </c>
      <c r="DA2757" s="1" t="s">
        <v>111</v>
      </c>
      <c r="DB2757" s="1" t="s">
        <v>112</v>
      </c>
    </row>
    <row r="2758" spans="1:111" ht="15.6" customHeight="1" x14ac:dyDescent="0.25">
      <c r="A2758" s="1" t="s">
        <v>4268</v>
      </c>
      <c r="B2758" s="1" t="s">
        <v>109</v>
      </c>
      <c r="C2758" s="2">
        <v>44385.80480416667</v>
      </c>
      <c r="D2758" s="2">
        <v>44438</v>
      </c>
      <c r="E2758" s="1" t="s">
        <v>110</v>
      </c>
      <c r="F2758" s="2">
        <v>44469.833333333336</v>
      </c>
      <c r="G2758" s="1" t="s">
        <v>111</v>
      </c>
      <c r="H2758" s="1" t="s">
        <v>112</v>
      </c>
      <c r="I2758" s="1" t="s">
        <v>112</v>
      </c>
      <c r="J2758" s="1" t="s">
        <v>1842</v>
      </c>
      <c r="L2758" s="1" t="s">
        <v>1247</v>
      </c>
      <c r="M2758" s="1" t="s">
        <v>1248</v>
      </c>
      <c r="N2758" s="1" t="s">
        <v>167</v>
      </c>
      <c r="O2758" s="1" t="s">
        <v>117</v>
      </c>
      <c r="P2758" s="9">
        <v>96950</v>
      </c>
      <c r="Q2758" s="1" t="s">
        <v>118</v>
      </c>
      <c r="R2758" s="1" t="s">
        <v>242</v>
      </c>
      <c r="S2758" s="1">
        <v>16707891106</v>
      </c>
      <c r="U2758" s="1">
        <v>56132</v>
      </c>
      <c r="V2758" s="1" t="s">
        <v>119</v>
      </c>
      <c r="X2758" s="1" t="s">
        <v>1514</v>
      </c>
      <c r="Y2758" s="1" t="s">
        <v>1515</v>
      </c>
      <c r="Z2758" s="1" t="s">
        <v>1516</v>
      </c>
      <c r="AA2758" s="1" t="s">
        <v>1517</v>
      </c>
      <c r="AB2758" s="1" t="s">
        <v>1247</v>
      </c>
      <c r="AC2758" s="1" t="s">
        <v>1248</v>
      </c>
      <c r="AD2758" s="1" t="s">
        <v>167</v>
      </c>
      <c r="AE2758" s="1" t="s">
        <v>117</v>
      </c>
      <c r="AF2758" s="9">
        <v>96950</v>
      </c>
      <c r="AG2758" s="1" t="s">
        <v>118</v>
      </c>
      <c r="AI2758" s="1">
        <v>16707891106</v>
      </c>
      <c r="AK2758" s="1" t="s">
        <v>1253</v>
      </c>
      <c r="BC2758" s="1" t="str">
        <f>"37-2011.00"</f>
        <v>37-2011.00</v>
      </c>
      <c r="BD2758" s="1" t="s">
        <v>676</v>
      </c>
      <c r="BE2758" s="1" t="s">
        <v>1843</v>
      </c>
      <c r="BF2758" s="1" t="s">
        <v>1844</v>
      </c>
      <c r="BG2758" s="1">
        <v>3</v>
      </c>
      <c r="BI2758" s="2">
        <v>44470</v>
      </c>
      <c r="BJ2758" s="2">
        <v>45565</v>
      </c>
      <c r="BM2758" s="1">
        <v>35</v>
      </c>
      <c r="BN2758" s="1">
        <v>0</v>
      </c>
      <c r="BO2758" s="1">
        <v>7</v>
      </c>
      <c r="BP2758" s="1">
        <v>7</v>
      </c>
      <c r="BQ2758" s="1">
        <v>7</v>
      </c>
      <c r="BR2758" s="1">
        <v>7</v>
      </c>
      <c r="BS2758" s="1">
        <v>7</v>
      </c>
      <c r="BT2758" s="1">
        <v>0</v>
      </c>
      <c r="BU2758" s="1" t="str">
        <f>"7:00 AM"</f>
        <v>7:00 AM</v>
      </c>
      <c r="BV2758" s="1" t="str">
        <f>"3:00 PM"</f>
        <v>3:00 PM</v>
      </c>
      <c r="BW2758" s="1" t="s">
        <v>135</v>
      </c>
      <c r="BX2758" s="1">
        <v>3</v>
      </c>
      <c r="BY2758" s="1">
        <v>3</v>
      </c>
      <c r="BZ2758" s="1" t="s">
        <v>112</v>
      </c>
      <c r="CB2758" s="4" t="s">
        <v>4269</v>
      </c>
      <c r="CC2758" s="1" t="s">
        <v>1247</v>
      </c>
      <c r="CD2758" s="1" t="s">
        <v>1248</v>
      </c>
      <c r="CE2758" s="1" t="s">
        <v>167</v>
      </c>
      <c r="CF2758" s="1" t="s">
        <v>117</v>
      </c>
      <c r="CG2758" s="1">
        <v>96950</v>
      </c>
      <c r="CH2758" s="3">
        <v>8.0500000000000007</v>
      </c>
      <c r="CI2758" s="3">
        <v>8.0500000000000007</v>
      </c>
      <c r="CJ2758" s="3">
        <v>12.08</v>
      </c>
      <c r="CK2758" s="3">
        <v>12.08</v>
      </c>
      <c r="CL2758" s="1" t="s">
        <v>137</v>
      </c>
      <c r="CM2758" s="1" t="s">
        <v>1522</v>
      </c>
      <c r="CN2758" s="1" t="s">
        <v>139</v>
      </c>
      <c r="CP2758" s="1" t="s">
        <v>112</v>
      </c>
      <c r="CQ2758" s="1" t="s">
        <v>111</v>
      </c>
      <c r="CR2758" s="1" t="s">
        <v>112</v>
      </c>
      <c r="CS2758" s="1" t="s">
        <v>111</v>
      </c>
      <c r="CT2758" s="1" t="s">
        <v>111</v>
      </c>
      <c r="CU2758" s="1" t="s">
        <v>111</v>
      </c>
      <c r="CV2758" s="1" t="s">
        <v>138</v>
      </c>
      <c r="CW2758" s="1" t="s">
        <v>1258</v>
      </c>
      <c r="CX2758" s="1">
        <v>16707891106</v>
      </c>
      <c r="CY2758" s="1" t="s">
        <v>1253</v>
      </c>
      <c r="CZ2758" s="1" t="s">
        <v>380</v>
      </c>
      <c r="DA2758" s="1" t="s">
        <v>111</v>
      </c>
      <c r="DB2758" s="1" t="s">
        <v>112</v>
      </c>
    </row>
    <row r="2759" spans="1:111" ht="15.6" customHeight="1" x14ac:dyDescent="0.25">
      <c r="A2759" s="1" t="s">
        <v>4298</v>
      </c>
      <c r="B2759" s="1" t="s">
        <v>109</v>
      </c>
      <c r="C2759" s="2">
        <v>44350.796702199077</v>
      </c>
      <c r="D2759" s="2">
        <v>44392</v>
      </c>
      <c r="E2759" s="1" t="s">
        <v>180</v>
      </c>
      <c r="G2759" s="1" t="s">
        <v>112</v>
      </c>
      <c r="H2759" s="1" t="s">
        <v>112</v>
      </c>
      <c r="I2759" s="1" t="s">
        <v>112</v>
      </c>
      <c r="J2759" s="1" t="s">
        <v>4299</v>
      </c>
      <c r="K2759" s="1" t="s">
        <v>4300</v>
      </c>
      <c r="L2759" s="1" t="s">
        <v>4301</v>
      </c>
      <c r="N2759" s="1" t="s">
        <v>847</v>
      </c>
      <c r="O2759" s="1" t="s">
        <v>117</v>
      </c>
      <c r="P2759" s="9">
        <v>96951</v>
      </c>
      <c r="Q2759" s="1" t="s">
        <v>118</v>
      </c>
      <c r="S2759" s="1">
        <v>16705320065</v>
      </c>
      <c r="U2759" s="1">
        <v>81231</v>
      </c>
      <c r="V2759" s="1" t="s">
        <v>119</v>
      </c>
      <c r="X2759" s="1" t="s">
        <v>4302</v>
      </c>
      <c r="Y2759" s="1" t="s">
        <v>4303</v>
      </c>
      <c r="Z2759" s="1" t="s">
        <v>3080</v>
      </c>
      <c r="AA2759" s="1" t="s">
        <v>451</v>
      </c>
      <c r="AB2759" s="1" t="s">
        <v>4304</v>
      </c>
      <c r="AD2759" s="1" t="s">
        <v>997</v>
      </c>
      <c r="AE2759" s="1" t="s">
        <v>117</v>
      </c>
      <c r="AF2759" s="9">
        <v>96951</v>
      </c>
      <c r="AG2759" s="1" t="s">
        <v>118</v>
      </c>
      <c r="AI2759" s="1">
        <v>16705320065</v>
      </c>
      <c r="AK2759" s="1" t="s">
        <v>4305</v>
      </c>
      <c r="BC2759" s="1" t="str">
        <f>"49-9071.00"</f>
        <v>49-9071.00</v>
      </c>
      <c r="BD2759" s="1" t="s">
        <v>214</v>
      </c>
      <c r="BE2759" s="1" t="s">
        <v>4306</v>
      </c>
      <c r="BF2759" s="1" t="s">
        <v>214</v>
      </c>
      <c r="BG2759" s="1">
        <v>2</v>
      </c>
      <c r="BI2759" s="2">
        <v>44470</v>
      </c>
      <c r="BJ2759" s="2">
        <v>44834</v>
      </c>
      <c r="BM2759" s="1">
        <v>35</v>
      </c>
      <c r="BN2759" s="1">
        <v>0</v>
      </c>
      <c r="BO2759" s="1">
        <v>7</v>
      </c>
      <c r="BP2759" s="1">
        <v>7</v>
      </c>
      <c r="BQ2759" s="1">
        <v>7</v>
      </c>
      <c r="BR2759" s="1">
        <v>7</v>
      </c>
      <c r="BS2759" s="1">
        <v>7</v>
      </c>
      <c r="BT2759" s="1">
        <v>0</v>
      </c>
      <c r="BU2759" s="1" t="str">
        <f>"8:00 AM"</f>
        <v>8:00 AM</v>
      </c>
      <c r="BV2759" s="1" t="str">
        <f>"4:00 PM"</f>
        <v>4:00 PM</v>
      </c>
      <c r="BW2759" s="1" t="s">
        <v>135</v>
      </c>
      <c r="BX2759" s="1">
        <v>0</v>
      </c>
      <c r="BY2759" s="1">
        <v>12</v>
      </c>
      <c r="BZ2759" s="1" t="s">
        <v>112</v>
      </c>
      <c r="CA2759" s="1">
        <v>0</v>
      </c>
      <c r="CB2759" s="1" t="s">
        <v>4307</v>
      </c>
      <c r="CC2759" s="1" t="s">
        <v>4308</v>
      </c>
      <c r="CD2759" s="1" t="s">
        <v>4309</v>
      </c>
      <c r="CE2759" s="1" t="s">
        <v>997</v>
      </c>
      <c r="CF2759" s="1" t="s">
        <v>117</v>
      </c>
      <c r="CG2759" s="1">
        <v>96951</v>
      </c>
      <c r="CH2759" s="3">
        <v>8.7100000000000009</v>
      </c>
      <c r="CI2759" s="3">
        <v>8.7100000000000009</v>
      </c>
      <c r="CJ2759" s="3">
        <v>13.06</v>
      </c>
      <c r="CK2759" s="3">
        <v>13.06</v>
      </c>
      <c r="CL2759" s="1" t="s">
        <v>137</v>
      </c>
      <c r="CM2759" s="1" t="s">
        <v>230</v>
      </c>
      <c r="CN2759" s="1" t="s">
        <v>139</v>
      </c>
      <c r="CP2759" s="1" t="s">
        <v>112</v>
      </c>
      <c r="CQ2759" s="1" t="s">
        <v>111</v>
      </c>
      <c r="CR2759" s="1" t="s">
        <v>112</v>
      </c>
      <c r="CS2759" s="1" t="s">
        <v>111</v>
      </c>
      <c r="CT2759" s="1" t="s">
        <v>138</v>
      </c>
      <c r="CU2759" s="1" t="s">
        <v>111</v>
      </c>
      <c r="CV2759" s="1" t="s">
        <v>138</v>
      </c>
      <c r="CW2759" s="1" t="s">
        <v>4310</v>
      </c>
      <c r="CX2759" s="1">
        <v>16705320065</v>
      </c>
      <c r="CY2759" s="1" t="s">
        <v>4311</v>
      </c>
      <c r="CZ2759" s="1" t="s">
        <v>138</v>
      </c>
      <c r="DA2759" s="1" t="s">
        <v>111</v>
      </c>
      <c r="DB2759" s="1" t="s">
        <v>112</v>
      </c>
      <c r="DC2759" s="1" t="s">
        <v>4312</v>
      </c>
      <c r="DD2759" s="1" t="s">
        <v>4313</v>
      </c>
      <c r="DE2759" s="1" t="s">
        <v>1236</v>
      </c>
      <c r="DF2759" s="1" t="s">
        <v>4299</v>
      </c>
      <c r="DG2759" s="1" t="s">
        <v>4311</v>
      </c>
    </row>
    <row r="2760" spans="1:111" ht="15.6" customHeight="1" x14ac:dyDescent="0.25">
      <c r="A2760" s="1" t="s">
        <v>4329</v>
      </c>
      <c r="B2760" s="1" t="s">
        <v>109</v>
      </c>
      <c r="C2760" s="2">
        <v>44357.003979513887</v>
      </c>
      <c r="D2760" s="2">
        <v>44399</v>
      </c>
      <c r="E2760" s="1" t="s">
        <v>180</v>
      </c>
      <c r="G2760" s="1" t="s">
        <v>112</v>
      </c>
      <c r="H2760" s="1" t="s">
        <v>112</v>
      </c>
      <c r="I2760" s="1" t="s">
        <v>112</v>
      </c>
      <c r="J2760" s="1" t="s">
        <v>1246</v>
      </c>
      <c r="L2760" s="1" t="s">
        <v>1247</v>
      </c>
      <c r="M2760" s="1" t="s">
        <v>1248</v>
      </c>
      <c r="N2760" s="1" t="s">
        <v>116</v>
      </c>
      <c r="O2760" s="1" t="s">
        <v>117</v>
      </c>
      <c r="P2760" s="9">
        <v>96950</v>
      </c>
      <c r="Q2760" s="1" t="s">
        <v>118</v>
      </c>
      <c r="R2760" s="1" t="s">
        <v>242</v>
      </c>
      <c r="S2760" s="1">
        <v>16707891106</v>
      </c>
      <c r="U2760" s="1">
        <v>56132</v>
      </c>
      <c r="V2760" s="1" t="s">
        <v>119</v>
      </c>
      <c r="X2760" s="1" t="s">
        <v>1249</v>
      </c>
      <c r="Y2760" s="1" t="s">
        <v>1250</v>
      </c>
      <c r="Z2760" s="1" t="s">
        <v>1251</v>
      </c>
      <c r="AA2760" s="1" t="s">
        <v>1252</v>
      </c>
      <c r="AB2760" s="1" t="s">
        <v>1247</v>
      </c>
      <c r="AC2760" s="1" t="s">
        <v>1248</v>
      </c>
      <c r="AD2760" s="1" t="s">
        <v>167</v>
      </c>
      <c r="AE2760" s="1" t="s">
        <v>117</v>
      </c>
      <c r="AF2760" s="9">
        <v>96950</v>
      </c>
      <c r="AG2760" s="1" t="s">
        <v>118</v>
      </c>
      <c r="AH2760" s="1" t="s">
        <v>242</v>
      </c>
      <c r="AI2760" s="1">
        <v>16707891106</v>
      </c>
      <c r="AK2760" s="1" t="s">
        <v>1253</v>
      </c>
      <c r="BC2760" s="1" t="str">
        <f>"35-2021.00"</f>
        <v>35-2021.00</v>
      </c>
      <c r="BD2760" s="1" t="s">
        <v>851</v>
      </c>
      <c r="BE2760" s="1" t="s">
        <v>4330</v>
      </c>
      <c r="BF2760" s="1" t="s">
        <v>4331</v>
      </c>
      <c r="BG2760" s="1">
        <v>5</v>
      </c>
      <c r="BI2760" s="2">
        <v>44409</v>
      </c>
      <c r="BJ2760" s="2">
        <v>44773</v>
      </c>
      <c r="BM2760" s="1">
        <v>35</v>
      </c>
      <c r="BN2760" s="1">
        <v>0</v>
      </c>
      <c r="BO2760" s="1">
        <v>7</v>
      </c>
      <c r="BP2760" s="1">
        <v>7</v>
      </c>
      <c r="BQ2760" s="1">
        <v>7</v>
      </c>
      <c r="BR2760" s="1">
        <v>7</v>
      </c>
      <c r="BS2760" s="1">
        <v>7</v>
      </c>
      <c r="BT2760" s="1">
        <v>0</v>
      </c>
      <c r="BU2760" s="1" t="str">
        <f>"8:00 AM"</f>
        <v>8:00 AM</v>
      </c>
      <c r="BV2760" s="1" t="str">
        <f>"4:30 PM"</f>
        <v>4:30 PM</v>
      </c>
      <c r="BW2760" s="1" t="s">
        <v>135</v>
      </c>
      <c r="BX2760" s="1">
        <v>3</v>
      </c>
      <c r="BY2760" s="1">
        <v>6</v>
      </c>
      <c r="BZ2760" s="1" t="s">
        <v>112</v>
      </c>
      <c r="CB2760" s="4" t="s">
        <v>4332</v>
      </c>
      <c r="CC2760" s="1" t="s">
        <v>1247</v>
      </c>
      <c r="CD2760" s="1" t="s">
        <v>1248</v>
      </c>
      <c r="CE2760" s="1" t="s">
        <v>167</v>
      </c>
      <c r="CF2760" s="1" t="s">
        <v>117</v>
      </c>
      <c r="CG2760" s="1">
        <v>96950</v>
      </c>
      <c r="CH2760" s="3">
        <v>7.99</v>
      </c>
      <c r="CI2760" s="3">
        <v>7.99</v>
      </c>
      <c r="CJ2760" s="3">
        <v>11.99</v>
      </c>
      <c r="CK2760" s="3">
        <v>11.99</v>
      </c>
      <c r="CL2760" s="1" t="s">
        <v>137</v>
      </c>
      <c r="CN2760" s="1" t="s">
        <v>139</v>
      </c>
      <c r="CP2760" s="1" t="s">
        <v>112</v>
      </c>
      <c r="CQ2760" s="1" t="s">
        <v>111</v>
      </c>
      <c r="CR2760" s="1" t="s">
        <v>112</v>
      </c>
      <c r="CS2760" s="1" t="s">
        <v>111</v>
      </c>
      <c r="CT2760" s="1" t="s">
        <v>111</v>
      </c>
      <c r="CU2760" s="1" t="s">
        <v>111</v>
      </c>
      <c r="CV2760" s="1" t="s">
        <v>138</v>
      </c>
      <c r="CW2760" s="1" t="s">
        <v>4333</v>
      </c>
      <c r="CX2760" s="1">
        <v>16707891106</v>
      </c>
      <c r="CY2760" s="1" t="s">
        <v>1253</v>
      </c>
      <c r="CZ2760" s="1" t="s">
        <v>380</v>
      </c>
      <c r="DA2760" s="1" t="s">
        <v>111</v>
      </c>
      <c r="DB2760" s="1" t="s">
        <v>112</v>
      </c>
    </row>
    <row r="2761" spans="1:111" ht="15.6" customHeight="1" x14ac:dyDescent="0.25">
      <c r="A2761" s="1" t="s">
        <v>4362</v>
      </c>
      <c r="B2761" s="1" t="s">
        <v>109</v>
      </c>
      <c r="C2761" s="2">
        <v>44396.096205787035</v>
      </c>
      <c r="D2761" s="2">
        <v>44440</v>
      </c>
      <c r="E2761" s="1" t="s">
        <v>180</v>
      </c>
      <c r="G2761" s="1" t="s">
        <v>111</v>
      </c>
      <c r="H2761" s="1" t="s">
        <v>112</v>
      </c>
      <c r="I2761" s="1" t="s">
        <v>112</v>
      </c>
      <c r="J2761" s="1" t="s">
        <v>4363</v>
      </c>
      <c r="K2761" s="1" t="s">
        <v>4364</v>
      </c>
      <c r="L2761" s="1" t="s">
        <v>4365</v>
      </c>
      <c r="M2761" s="1" t="s">
        <v>4366</v>
      </c>
      <c r="N2761" s="1" t="s">
        <v>116</v>
      </c>
      <c r="O2761" s="1" t="s">
        <v>117</v>
      </c>
      <c r="P2761" s="9">
        <v>96950</v>
      </c>
      <c r="Q2761" s="1" t="s">
        <v>118</v>
      </c>
      <c r="R2761" s="1" t="s">
        <v>138</v>
      </c>
      <c r="S2761" s="1">
        <v>16702340545</v>
      </c>
      <c r="U2761" s="1">
        <v>722310</v>
      </c>
      <c r="V2761" s="1" t="s">
        <v>119</v>
      </c>
      <c r="X2761" s="1" t="s">
        <v>4367</v>
      </c>
      <c r="Y2761" s="1" t="s">
        <v>4368</v>
      </c>
      <c r="Z2761" s="1" t="s">
        <v>402</v>
      </c>
      <c r="AA2761" s="1" t="s">
        <v>4369</v>
      </c>
      <c r="AB2761" s="1" t="s">
        <v>4370</v>
      </c>
      <c r="AD2761" s="1" t="s">
        <v>116</v>
      </c>
      <c r="AE2761" s="1" t="s">
        <v>117</v>
      </c>
      <c r="AF2761" s="9">
        <v>96950</v>
      </c>
      <c r="AG2761" s="1" t="s">
        <v>118</v>
      </c>
      <c r="AI2761" s="1">
        <v>16702340545</v>
      </c>
      <c r="AK2761" s="1" t="s">
        <v>4371</v>
      </c>
      <c r="AL2761" s="1" t="s">
        <v>125</v>
      </c>
      <c r="AM2761" s="1" t="s">
        <v>4372</v>
      </c>
      <c r="AN2761" s="1" t="s">
        <v>4373</v>
      </c>
      <c r="AO2761" s="1" t="s">
        <v>4374</v>
      </c>
      <c r="AP2761" s="1" t="s">
        <v>4375</v>
      </c>
      <c r="AQ2761" s="1" t="s">
        <v>4376</v>
      </c>
      <c r="AR2761" s="1" t="s">
        <v>4377</v>
      </c>
      <c r="AS2761" s="1" t="s">
        <v>117</v>
      </c>
      <c r="AT2761" s="9">
        <v>96950</v>
      </c>
      <c r="AU2761" s="1" t="s">
        <v>118</v>
      </c>
      <c r="AV2761" s="1" t="s">
        <v>138</v>
      </c>
      <c r="AW2761" s="1">
        <v>16702355009</v>
      </c>
      <c r="AY2761" s="1" t="s">
        <v>4378</v>
      </c>
      <c r="AZ2761" s="1" t="s">
        <v>4379</v>
      </c>
      <c r="BC2761" s="1" t="str">
        <f>"49-3023.01"</f>
        <v>49-3023.01</v>
      </c>
      <c r="BD2761" s="1" t="s">
        <v>608</v>
      </c>
      <c r="BE2761" s="1" t="s">
        <v>4380</v>
      </c>
      <c r="BF2761" s="1" t="s">
        <v>4381</v>
      </c>
      <c r="BG2761" s="1">
        <v>1</v>
      </c>
      <c r="BI2761" s="2">
        <v>44470</v>
      </c>
      <c r="BJ2761" s="2">
        <v>45199</v>
      </c>
      <c r="BM2761" s="1">
        <v>35</v>
      </c>
      <c r="BN2761" s="1">
        <v>0</v>
      </c>
      <c r="BO2761" s="1">
        <v>7</v>
      </c>
      <c r="BP2761" s="1">
        <v>7</v>
      </c>
      <c r="BQ2761" s="1">
        <v>7</v>
      </c>
      <c r="BR2761" s="1">
        <v>7</v>
      </c>
      <c r="BS2761" s="1">
        <v>7</v>
      </c>
      <c r="BT2761" s="1">
        <v>0</v>
      </c>
      <c r="BU2761" s="1" t="str">
        <f>"8:00 AM"</f>
        <v>8:00 AM</v>
      </c>
      <c r="BV2761" s="1" t="str">
        <f>"4:00 PM"</f>
        <v>4:00 PM</v>
      </c>
      <c r="BW2761" s="1" t="s">
        <v>135</v>
      </c>
      <c r="BX2761" s="1">
        <v>0</v>
      </c>
      <c r="BY2761" s="1">
        <v>24</v>
      </c>
      <c r="BZ2761" s="1" t="s">
        <v>112</v>
      </c>
      <c r="CB2761" s="4" t="s">
        <v>4382</v>
      </c>
      <c r="CC2761" s="1" t="s">
        <v>4383</v>
      </c>
      <c r="CD2761" s="1" t="s">
        <v>4384</v>
      </c>
      <c r="CE2761" s="1" t="s">
        <v>167</v>
      </c>
      <c r="CF2761" s="1" t="s">
        <v>117</v>
      </c>
      <c r="CG2761" s="1">
        <v>96950</v>
      </c>
      <c r="CH2761" s="3">
        <v>9.4499999999999993</v>
      </c>
      <c r="CI2761" s="3">
        <v>9.4499999999999993</v>
      </c>
      <c r="CJ2761" s="3">
        <v>14.17</v>
      </c>
      <c r="CK2761" s="3">
        <v>14.17</v>
      </c>
      <c r="CL2761" s="1" t="s">
        <v>137</v>
      </c>
      <c r="CM2761" s="1" t="s">
        <v>4385</v>
      </c>
      <c r="CN2761" s="1" t="s">
        <v>139</v>
      </c>
      <c r="CP2761" s="1" t="s">
        <v>112</v>
      </c>
      <c r="CQ2761" s="1" t="s">
        <v>111</v>
      </c>
      <c r="CR2761" s="1" t="s">
        <v>111</v>
      </c>
      <c r="CS2761" s="1" t="s">
        <v>111</v>
      </c>
      <c r="CT2761" s="1" t="s">
        <v>138</v>
      </c>
      <c r="CU2761" s="1" t="s">
        <v>111</v>
      </c>
      <c r="CV2761" s="1" t="s">
        <v>111</v>
      </c>
      <c r="CW2761" s="1" t="s">
        <v>4386</v>
      </c>
      <c r="CX2761" s="1">
        <v>16702355009</v>
      </c>
      <c r="CY2761" s="1" t="s">
        <v>4378</v>
      </c>
      <c r="CZ2761" s="1" t="s">
        <v>138</v>
      </c>
      <c r="DA2761" s="1" t="s">
        <v>112</v>
      </c>
      <c r="DB2761" s="1" t="s">
        <v>112</v>
      </c>
    </row>
    <row r="2762" spans="1:111" ht="15.6" customHeight="1" x14ac:dyDescent="0.25">
      <c r="A2762" s="1" t="s">
        <v>4415</v>
      </c>
      <c r="B2762" s="1" t="s">
        <v>109</v>
      </c>
      <c r="C2762" s="2">
        <v>44383.081769791665</v>
      </c>
      <c r="D2762" s="2">
        <v>44448</v>
      </c>
      <c r="E2762" s="1" t="s">
        <v>110</v>
      </c>
      <c r="F2762" s="2">
        <v>44421.833333333336</v>
      </c>
      <c r="G2762" s="1" t="s">
        <v>112</v>
      </c>
      <c r="H2762" s="1" t="s">
        <v>112</v>
      </c>
      <c r="I2762" s="1" t="s">
        <v>112</v>
      </c>
      <c r="J2762" s="1" t="s">
        <v>1021</v>
      </c>
      <c r="K2762" s="1" t="s">
        <v>1022</v>
      </c>
      <c r="L2762" s="1" t="s">
        <v>1023</v>
      </c>
      <c r="M2762" s="1" t="s">
        <v>1024</v>
      </c>
      <c r="N2762" s="1" t="s">
        <v>116</v>
      </c>
      <c r="O2762" s="1" t="s">
        <v>117</v>
      </c>
      <c r="P2762" s="9">
        <v>96950</v>
      </c>
      <c r="Q2762" s="1" t="s">
        <v>118</v>
      </c>
      <c r="S2762" s="1">
        <v>16702341595</v>
      </c>
      <c r="U2762" s="1">
        <v>23821</v>
      </c>
      <c r="V2762" s="1" t="s">
        <v>119</v>
      </c>
      <c r="X2762" s="1" t="s">
        <v>1025</v>
      </c>
      <c r="Y2762" s="1" t="s">
        <v>1026</v>
      </c>
      <c r="Z2762" s="1" t="s">
        <v>1027</v>
      </c>
      <c r="AA2762" s="1" t="s">
        <v>1028</v>
      </c>
      <c r="AB2762" s="1" t="s">
        <v>1023</v>
      </c>
      <c r="AC2762" s="1" t="s">
        <v>1029</v>
      </c>
      <c r="AD2762" s="1" t="s">
        <v>116</v>
      </c>
      <c r="AE2762" s="1" t="s">
        <v>117</v>
      </c>
      <c r="AF2762" s="9">
        <v>96950</v>
      </c>
      <c r="AG2762" s="1" t="s">
        <v>118</v>
      </c>
      <c r="AI2762" s="1">
        <v>16702341595</v>
      </c>
      <c r="AK2762" s="1" t="s">
        <v>1030</v>
      </c>
      <c r="BC2762" s="1" t="str">
        <f>"49-9071.00"</f>
        <v>49-9071.00</v>
      </c>
      <c r="BD2762" s="1" t="s">
        <v>214</v>
      </c>
      <c r="BE2762" s="1" t="s">
        <v>1031</v>
      </c>
      <c r="BF2762" s="1" t="s">
        <v>1032</v>
      </c>
      <c r="BG2762" s="1">
        <v>10</v>
      </c>
      <c r="BI2762" s="2">
        <v>44423</v>
      </c>
      <c r="BJ2762" s="2">
        <v>44787</v>
      </c>
      <c r="BM2762" s="1">
        <v>35</v>
      </c>
      <c r="BN2762" s="1">
        <v>0</v>
      </c>
      <c r="BO2762" s="1">
        <v>7</v>
      </c>
      <c r="BP2762" s="1">
        <v>7</v>
      </c>
      <c r="BQ2762" s="1">
        <v>7</v>
      </c>
      <c r="BR2762" s="1">
        <v>7</v>
      </c>
      <c r="BS2762" s="1">
        <v>7</v>
      </c>
      <c r="BT2762" s="1">
        <v>0</v>
      </c>
      <c r="BU2762" s="1" t="str">
        <f>"9:00 AM"</f>
        <v>9:00 AM</v>
      </c>
      <c r="BV2762" s="1" t="str">
        <f>"5:00 PM"</f>
        <v>5:00 PM</v>
      </c>
      <c r="BW2762" s="1" t="s">
        <v>135</v>
      </c>
      <c r="BX2762" s="1">
        <v>0</v>
      </c>
      <c r="BY2762" s="1">
        <v>12</v>
      </c>
      <c r="BZ2762" s="1" t="s">
        <v>112</v>
      </c>
      <c r="CB2762" s="1" t="s">
        <v>4252</v>
      </c>
      <c r="CC2762" s="1" t="s">
        <v>1023</v>
      </c>
      <c r="CD2762" s="1" t="s">
        <v>1024</v>
      </c>
      <c r="CE2762" s="1" t="s">
        <v>116</v>
      </c>
      <c r="CF2762" s="1" t="s">
        <v>117</v>
      </c>
      <c r="CG2762" s="1">
        <v>96950</v>
      </c>
      <c r="CH2762" s="3">
        <v>8.7100000000000009</v>
      </c>
      <c r="CI2762" s="3">
        <v>8.7100000000000009</v>
      </c>
      <c r="CJ2762" s="3">
        <v>13.06</v>
      </c>
      <c r="CK2762" s="3">
        <v>13.06</v>
      </c>
      <c r="CL2762" s="1" t="s">
        <v>137</v>
      </c>
      <c r="CM2762" s="1" t="s">
        <v>138</v>
      </c>
      <c r="CN2762" s="1" t="s">
        <v>139</v>
      </c>
      <c r="CP2762" s="1" t="s">
        <v>112</v>
      </c>
      <c r="CQ2762" s="1" t="s">
        <v>111</v>
      </c>
      <c r="CR2762" s="1" t="s">
        <v>112</v>
      </c>
      <c r="CS2762" s="1" t="s">
        <v>111</v>
      </c>
      <c r="CT2762" s="1" t="s">
        <v>138</v>
      </c>
      <c r="CU2762" s="1" t="s">
        <v>111</v>
      </c>
      <c r="CV2762" s="1" t="s">
        <v>111</v>
      </c>
      <c r="CW2762" s="1" t="s">
        <v>1034</v>
      </c>
      <c r="CX2762" s="1">
        <v>16702341595</v>
      </c>
      <c r="CY2762" s="1" t="s">
        <v>1030</v>
      </c>
      <c r="CZ2762" s="1" t="s">
        <v>138</v>
      </c>
      <c r="DA2762" s="1" t="s">
        <v>111</v>
      </c>
      <c r="DB2762" s="1" t="s">
        <v>112</v>
      </c>
    </row>
    <row r="2763" spans="1:111" ht="15.6" customHeight="1" x14ac:dyDescent="0.25">
      <c r="A2763" s="1" t="s">
        <v>4466</v>
      </c>
      <c r="B2763" s="1" t="s">
        <v>109</v>
      </c>
      <c r="C2763" s="2">
        <v>44356.17619027778</v>
      </c>
      <c r="D2763" s="2">
        <v>44405</v>
      </c>
      <c r="E2763" s="1" t="s">
        <v>110</v>
      </c>
      <c r="F2763" s="2">
        <v>44468.833333333336</v>
      </c>
      <c r="G2763" s="1" t="s">
        <v>112</v>
      </c>
      <c r="H2763" s="1" t="s">
        <v>112</v>
      </c>
      <c r="I2763" s="1" t="s">
        <v>112</v>
      </c>
      <c r="J2763" s="1" t="s">
        <v>3494</v>
      </c>
      <c r="K2763" s="1" t="s">
        <v>4467</v>
      </c>
      <c r="L2763" s="1" t="s">
        <v>4468</v>
      </c>
      <c r="M2763" s="1" t="s">
        <v>4469</v>
      </c>
      <c r="N2763" s="1" t="s">
        <v>863</v>
      </c>
      <c r="O2763" s="1" t="s">
        <v>117</v>
      </c>
      <c r="P2763" s="9">
        <v>96950</v>
      </c>
      <c r="Q2763" s="1" t="s">
        <v>118</v>
      </c>
      <c r="R2763" s="1" t="s">
        <v>168</v>
      </c>
      <c r="S2763" s="1">
        <v>16702852253</v>
      </c>
      <c r="U2763" s="1">
        <v>31181</v>
      </c>
      <c r="V2763" s="1" t="s">
        <v>119</v>
      </c>
      <c r="X2763" s="1" t="s">
        <v>3499</v>
      </c>
      <c r="Y2763" s="1" t="s">
        <v>3500</v>
      </c>
      <c r="Z2763" s="1" t="s">
        <v>3501</v>
      </c>
      <c r="AA2763" s="1" t="s">
        <v>2875</v>
      </c>
      <c r="AB2763" s="1" t="s">
        <v>4468</v>
      </c>
      <c r="AC2763" s="1" t="s">
        <v>4470</v>
      </c>
      <c r="AD2763" s="1" t="s">
        <v>863</v>
      </c>
      <c r="AE2763" s="1" t="s">
        <v>117</v>
      </c>
      <c r="AF2763" s="9">
        <v>96950</v>
      </c>
      <c r="AG2763" s="1" t="s">
        <v>118</v>
      </c>
      <c r="AH2763" s="1" t="s">
        <v>168</v>
      </c>
      <c r="AI2763" s="1">
        <v>16702852253</v>
      </c>
      <c r="AK2763" s="1" t="s">
        <v>3503</v>
      </c>
      <c r="BC2763" s="1" t="str">
        <f>"51-3011.00"</f>
        <v>51-3011.00</v>
      </c>
      <c r="BD2763" s="1" t="s">
        <v>1079</v>
      </c>
      <c r="BE2763" s="1" t="s">
        <v>4471</v>
      </c>
      <c r="BF2763" s="1" t="s">
        <v>3366</v>
      </c>
      <c r="BG2763" s="1">
        <v>3</v>
      </c>
      <c r="BI2763" s="2">
        <v>44470</v>
      </c>
      <c r="BJ2763" s="2">
        <v>44834</v>
      </c>
      <c r="BM2763" s="1">
        <v>35</v>
      </c>
      <c r="BN2763" s="1">
        <v>0</v>
      </c>
      <c r="BO2763" s="1">
        <v>6</v>
      </c>
      <c r="BP2763" s="1">
        <v>6</v>
      </c>
      <c r="BQ2763" s="1">
        <v>6</v>
      </c>
      <c r="BR2763" s="1">
        <v>5</v>
      </c>
      <c r="BS2763" s="1">
        <v>6</v>
      </c>
      <c r="BT2763" s="1">
        <v>6</v>
      </c>
      <c r="BU2763" s="1" t="str">
        <f>"3:00 AM"</f>
        <v>3:00 AM</v>
      </c>
      <c r="BV2763" s="1" t="str">
        <f>"1:00 PM"</f>
        <v>1:00 PM</v>
      </c>
      <c r="BW2763" s="1" t="s">
        <v>230</v>
      </c>
      <c r="BX2763" s="1">
        <v>0</v>
      </c>
      <c r="BY2763" s="1">
        <v>12</v>
      </c>
      <c r="BZ2763" s="1" t="s">
        <v>112</v>
      </c>
      <c r="CB2763" s="4" t="s">
        <v>4472</v>
      </c>
      <c r="CC2763" s="1" t="s">
        <v>4468</v>
      </c>
      <c r="CD2763" s="1" t="s">
        <v>4469</v>
      </c>
      <c r="CE2763" s="1" t="s">
        <v>863</v>
      </c>
      <c r="CF2763" s="1" t="s">
        <v>117</v>
      </c>
      <c r="CG2763" s="1">
        <v>96950</v>
      </c>
      <c r="CH2763" s="3">
        <v>7.9</v>
      </c>
      <c r="CI2763" s="3">
        <v>7.9</v>
      </c>
      <c r="CJ2763" s="3">
        <v>11.85</v>
      </c>
      <c r="CK2763" s="3">
        <v>11.85</v>
      </c>
      <c r="CL2763" s="1" t="s">
        <v>137</v>
      </c>
      <c r="CM2763" s="1" t="s">
        <v>168</v>
      </c>
      <c r="CN2763" s="1" t="s">
        <v>139</v>
      </c>
      <c r="CP2763" s="1" t="s">
        <v>112</v>
      </c>
      <c r="CQ2763" s="1" t="s">
        <v>111</v>
      </c>
      <c r="CR2763" s="1" t="s">
        <v>112</v>
      </c>
      <c r="CS2763" s="1" t="s">
        <v>111</v>
      </c>
      <c r="CT2763" s="1" t="s">
        <v>138</v>
      </c>
      <c r="CU2763" s="1" t="s">
        <v>111</v>
      </c>
      <c r="CV2763" s="1" t="s">
        <v>138</v>
      </c>
      <c r="CW2763" s="1" t="s">
        <v>4473</v>
      </c>
      <c r="CX2763" s="1">
        <v>16702852253</v>
      </c>
      <c r="CY2763" s="1" t="s">
        <v>3503</v>
      </c>
      <c r="CZ2763" s="1" t="s">
        <v>380</v>
      </c>
      <c r="DA2763" s="1" t="s">
        <v>111</v>
      </c>
      <c r="DB2763" s="1" t="s">
        <v>112</v>
      </c>
    </row>
    <row r="2764" spans="1:111" ht="15.6" customHeight="1" x14ac:dyDescent="0.25">
      <c r="A2764" s="1" t="s">
        <v>4479</v>
      </c>
      <c r="B2764" s="1" t="s">
        <v>109</v>
      </c>
      <c r="C2764" s="2">
        <v>44349.019465625002</v>
      </c>
      <c r="D2764" s="2">
        <v>44398</v>
      </c>
      <c r="E2764" s="1" t="s">
        <v>110</v>
      </c>
      <c r="F2764" s="2">
        <v>44468.833333333336</v>
      </c>
      <c r="G2764" s="1" t="s">
        <v>112</v>
      </c>
      <c r="H2764" s="1" t="s">
        <v>112</v>
      </c>
      <c r="I2764" s="1" t="s">
        <v>112</v>
      </c>
      <c r="J2764" s="1" t="s">
        <v>4480</v>
      </c>
      <c r="L2764" s="1" t="s">
        <v>4481</v>
      </c>
      <c r="N2764" s="1" t="s">
        <v>116</v>
      </c>
      <c r="O2764" s="1" t="s">
        <v>117</v>
      </c>
      <c r="P2764" s="9">
        <v>96950</v>
      </c>
      <c r="Q2764" s="1" t="s">
        <v>118</v>
      </c>
      <c r="S2764" s="1">
        <v>16702342856</v>
      </c>
      <c r="U2764" s="1">
        <v>56132</v>
      </c>
      <c r="V2764" s="1" t="s">
        <v>119</v>
      </c>
      <c r="X2764" s="1" t="s">
        <v>4482</v>
      </c>
      <c r="Y2764" s="1" t="s">
        <v>4483</v>
      </c>
      <c r="Z2764" s="1" t="s">
        <v>4484</v>
      </c>
      <c r="AA2764" s="1" t="s">
        <v>245</v>
      </c>
      <c r="AB2764" s="1" t="s">
        <v>4485</v>
      </c>
      <c r="AD2764" s="1" t="s">
        <v>116</v>
      </c>
      <c r="AE2764" s="1" t="s">
        <v>117</v>
      </c>
      <c r="AF2764" s="9">
        <v>96950</v>
      </c>
      <c r="AG2764" s="1" t="s">
        <v>118</v>
      </c>
      <c r="AI2764" s="1">
        <v>16702342856</v>
      </c>
      <c r="AK2764" s="1" t="s">
        <v>4486</v>
      </c>
      <c r="BC2764" s="1" t="str">
        <f>"35-2014.00"</f>
        <v>35-2014.00</v>
      </c>
      <c r="BD2764" s="1" t="s">
        <v>152</v>
      </c>
      <c r="BE2764" s="1" t="s">
        <v>4487</v>
      </c>
      <c r="BF2764" s="1" t="s">
        <v>154</v>
      </c>
      <c r="BG2764" s="1">
        <v>5</v>
      </c>
      <c r="BI2764" s="2">
        <v>44470</v>
      </c>
      <c r="BJ2764" s="2">
        <v>44834</v>
      </c>
      <c r="BM2764" s="1">
        <v>35</v>
      </c>
      <c r="BN2764" s="1">
        <v>0</v>
      </c>
      <c r="BO2764" s="1">
        <v>7</v>
      </c>
      <c r="BP2764" s="1">
        <v>7</v>
      </c>
      <c r="BQ2764" s="1">
        <v>7</v>
      </c>
      <c r="BR2764" s="1">
        <v>7</v>
      </c>
      <c r="BS2764" s="1">
        <v>7</v>
      </c>
      <c r="BT2764" s="1">
        <v>0</v>
      </c>
      <c r="BU2764" s="1" t="str">
        <f>"8:00 AM"</f>
        <v>8:00 AM</v>
      </c>
      <c r="BV2764" s="1" t="str">
        <f>"3:00 PM"</f>
        <v>3:00 PM</v>
      </c>
      <c r="BW2764" s="1" t="s">
        <v>135</v>
      </c>
      <c r="BX2764" s="1">
        <v>0</v>
      </c>
      <c r="BY2764" s="1">
        <v>12</v>
      </c>
      <c r="BZ2764" s="1" t="s">
        <v>112</v>
      </c>
      <c r="CB2764" s="1" t="s">
        <v>4488</v>
      </c>
      <c r="CC2764" s="1" t="s">
        <v>4485</v>
      </c>
      <c r="CE2764" s="1" t="s">
        <v>116</v>
      </c>
      <c r="CF2764" s="1" t="s">
        <v>117</v>
      </c>
      <c r="CG2764" s="1">
        <v>96950</v>
      </c>
      <c r="CH2764" s="3">
        <v>8.68</v>
      </c>
      <c r="CI2764" s="3">
        <v>8.68</v>
      </c>
      <c r="CJ2764" s="3">
        <v>13.02</v>
      </c>
      <c r="CK2764" s="3">
        <v>13.02</v>
      </c>
      <c r="CL2764" s="1" t="s">
        <v>137</v>
      </c>
      <c r="CM2764" s="1" t="s">
        <v>138</v>
      </c>
      <c r="CN2764" s="1" t="s">
        <v>139</v>
      </c>
      <c r="CP2764" s="1" t="s">
        <v>112</v>
      </c>
      <c r="CQ2764" s="1" t="s">
        <v>111</v>
      </c>
      <c r="CR2764" s="1" t="s">
        <v>112</v>
      </c>
      <c r="CS2764" s="1" t="s">
        <v>111</v>
      </c>
      <c r="CT2764" s="1" t="s">
        <v>138</v>
      </c>
      <c r="CU2764" s="1" t="s">
        <v>111</v>
      </c>
      <c r="CV2764" s="1" t="s">
        <v>138</v>
      </c>
      <c r="CW2764" s="1" t="s">
        <v>1149</v>
      </c>
      <c r="CX2764" s="1">
        <v>16702342856</v>
      </c>
      <c r="CY2764" s="1" t="s">
        <v>4486</v>
      </c>
      <c r="CZ2764" s="1" t="s">
        <v>138</v>
      </c>
      <c r="DA2764" s="1" t="s">
        <v>111</v>
      </c>
      <c r="DB2764" s="1" t="s">
        <v>112</v>
      </c>
    </row>
    <row r="2765" spans="1:111" ht="15.6" customHeight="1" x14ac:dyDescent="0.25">
      <c r="A2765" s="1" t="s">
        <v>4507</v>
      </c>
      <c r="B2765" s="1" t="s">
        <v>109</v>
      </c>
      <c r="C2765" s="2">
        <v>44371.059654745368</v>
      </c>
      <c r="D2765" s="2">
        <v>44427</v>
      </c>
      <c r="E2765" s="1" t="s">
        <v>180</v>
      </c>
      <c r="G2765" s="1" t="s">
        <v>112</v>
      </c>
      <c r="H2765" s="1" t="s">
        <v>112</v>
      </c>
      <c r="I2765" s="1" t="s">
        <v>112</v>
      </c>
      <c r="J2765" s="1" t="s">
        <v>3187</v>
      </c>
      <c r="L2765" s="1" t="s">
        <v>3189</v>
      </c>
      <c r="N2765" s="1" t="s">
        <v>116</v>
      </c>
      <c r="O2765" s="1" t="s">
        <v>117</v>
      </c>
      <c r="P2765" s="9">
        <v>96950</v>
      </c>
      <c r="Q2765" s="1" t="s">
        <v>118</v>
      </c>
      <c r="R2765" s="1" t="s">
        <v>116</v>
      </c>
      <c r="S2765" s="1">
        <v>16707830213</v>
      </c>
      <c r="U2765" s="1">
        <v>722511</v>
      </c>
      <c r="V2765" s="1" t="s">
        <v>119</v>
      </c>
      <c r="X2765" s="1" t="s">
        <v>3190</v>
      </c>
      <c r="Y2765" s="1" t="s">
        <v>3191</v>
      </c>
      <c r="Z2765" s="1" t="s">
        <v>686</v>
      </c>
      <c r="AA2765" s="1" t="s">
        <v>4508</v>
      </c>
      <c r="AB2765" s="1" t="s">
        <v>3189</v>
      </c>
      <c r="AD2765" s="1" t="s">
        <v>116</v>
      </c>
      <c r="AE2765" s="1" t="s">
        <v>117</v>
      </c>
      <c r="AF2765" s="9">
        <v>96950</v>
      </c>
      <c r="AG2765" s="1" t="s">
        <v>118</v>
      </c>
      <c r="AH2765" s="1" t="s">
        <v>116</v>
      </c>
      <c r="AI2765" s="1">
        <v>16707830213</v>
      </c>
      <c r="AK2765" s="1" t="s">
        <v>3192</v>
      </c>
      <c r="BC2765" s="1" t="str">
        <f>"43-3031.00"</f>
        <v>43-3031.00</v>
      </c>
      <c r="BD2765" s="1" t="s">
        <v>389</v>
      </c>
      <c r="BE2765" s="1" t="s">
        <v>4509</v>
      </c>
      <c r="BF2765" s="1" t="s">
        <v>4508</v>
      </c>
      <c r="BG2765" s="1">
        <v>2</v>
      </c>
      <c r="BI2765" s="2">
        <v>44470</v>
      </c>
      <c r="BJ2765" s="2">
        <v>44834</v>
      </c>
      <c r="BM2765" s="1">
        <v>40</v>
      </c>
      <c r="BN2765" s="1">
        <v>0</v>
      </c>
      <c r="BO2765" s="1">
        <v>8</v>
      </c>
      <c r="BP2765" s="1">
        <v>8</v>
      </c>
      <c r="BQ2765" s="1">
        <v>8</v>
      </c>
      <c r="BR2765" s="1">
        <v>8</v>
      </c>
      <c r="BS2765" s="1">
        <v>8</v>
      </c>
      <c r="BT2765" s="1">
        <v>0</v>
      </c>
      <c r="BU2765" s="1" t="str">
        <f>"8:00 AM"</f>
        <v>8:00 AM</v>
      </c>
      <c r="BV2765" s="1" t="str">
        <f>"5:00 PM"</f>
        <v>5:00 PM</v>
      </c>
      <c r="BW2765" s="1" t="s">
        <v>392</v>
      </c>
      <c r="BX2765" s="1">
        <v>0</v>
      </c>
      <c r="BY2765" s="1">
        <v>6</v>
      </c>
      <c r="BZ2765" s="1" t="s">
        <v>112</v>
      </c>
      <c r="CB2765" s="1" t="s">
        <v>4510</v>
      </c>
      <c r="CC2765" s="1" t="s">
        <v>1757</v>
      </c>
      <c r="CE2765" s="1" t="s">
        <v>116</v>
      </c>
      <c r="CF2765" s="1" t="s">
        <v>117</v>
      </c>
      <c r="CG2765" s="1">
        <v>96950</v>
      </c>
      <c r="CH2765" s="3">
        <v>9.49</v>
      </c>
      <c r="CI2765" s="3">
        <v>9.5500000000000007</v>
      </c>
      <c r="CJ2765" s="3">
        <v>14.23</v>
      </c>
      <c r="CK2765" s="3">
        <v>14.32</v>
      </c>
      <c r="CL2765" s="1" t="s">
        <v>137</v>
      </c>
      <c r="CM2765" s="1" t="s">
        <v>168</v>
      </c>
      <c r="CN2765" s="1" t="s">
        <v>139</v>
      </c>
      <c r="CP2765" s="1" t="s">
        <v>112</v>
      </c>
      <c r="CQ2765" s="1" t="s">
        <v>111</v>
      </c>
      <c r="CR2765" s="1" t="s">
        <v>112</v>
      </c>
      <c r="CS2765" s="1" t="s">
        <v>111</v>
      </c>
      <c r="CT2765" s="1" t="s">
        <v>138</v>
      </c>
      <c r="CU2765" s="1" t="s">
        <v>111</v>
      </c>
      <c r="CV2765" s="1" t="s">
        <v>138</v>
      </c>
      <c r="CW2765" s="1" t="s">
        <v>4511</v>
      </c>
      <c r="CX2765" s="1">
        <v>16707830213</v>
      </c>
      <c r="CY2765" s="1" t="s">
        <v>3192</v>
      </c>
      <c r="CZ2765" s="1" t="s">
        <v>428</v>
      </c>
      <c r="DA2765" s="1" t="s">
        <v>111</v>
      </c>
      <c r="DB2765" s="1" t="s">
        <v>112</v>
      </c>
    </row>
    <row r="2766" spans="1:111" ht="15.6" customHeight="1" x14ac:dyDescent="0.25">
      <c r="A2766" s="1" t="s">
        <v>4516</v>
      </c>
      <c r="B2766" s="1" t="s">
        <v>109</v>
      </c>
      <c r="C2766" s="2">
        <v>44396.161981249999</v>
      </c>
      <c r="D2766" s="2">
        <v>44467</v>
      </c>
      <c r="E2766" s="1" t="s">
        <v>180</v>
      </c>
      <c r="G2766" s="1" t="s">
        <v>112</v>
      </c>
      <c r="H2766" s="1" t="s">
        <v>112</v>
      </c>
      <c r="I2766" s="1" t="s">
        <v>112</v>
      </c>
      <c r="J2766" s="1" t="s">
        <v>3359</v>
      </c>
      <c r="K2766" s="1" t="s">
        <v>3360</v>
      </c>
      <c r="L2766" s="1" t="s">
        <v>3361</v>
      </c>
      <c r="N2766" s="1" t="s">
        <v>167</v>
      </c>
      <c r="O2766" s="1" t="s">
        <v>117</v>
      </c>
      <c r="P2766" s="9">
        <v>96950</v>
      </c>
      <c r="Q2766" s="1" t="s">
        <v>118</v>
      </c>
      <c r="S2766" s="1">
        <v>16702345900</v>
      </c>
      <c r="T2766" s="1">
        <v>574</v>
      </c>
      <c r="U2766" s="1">
        <v>721110</v>
      </c>
      <c r="V2766" s="1" t="s">
        <v>119</v>
      </c>
      <c r="X2766" s="1" t="s">
        <v>3362</v>
      </c>
      <c r="Y2766" s="1" t="s">
        <v>3363</v>
      </c>
      <c r="AA2766" s="1" t="s">
        <v>3235</v>
      </c>
      <c r="AB2766" s="1" t="s">
        <v>3361</v>
      </c>
      <c r="AD2766" s="1" t="s">
        <v>167</v>
      </c>
      <c r="AE2766" s="1" t="s">
        <v>117</v>
      </c>
      <c r="AF2766" s="9">
        <v>96950</v>
      </c>
      <c r="AG2766" s="1" t="s">
        <v>118</v>
      </c>
      <c r="AI2766" s="1">
        <v>16702345900</v>
      </c>
      <c r="AJ2766" s="1">
        <v>574</v>
      </c>
      <c r="AK2766" s="1" t="s">
        <v>3364</v>
      </c>
      <c r="BC2766" s="1" t="str">
        <f>"51-3011.00"</f>
        <v>51-3011.00</v>
      </c>
      <c r="BD2766" s="1" t="s">
        <v>1079</v>
      </c>
      <c r="BE2766" s="1" t="s">
        <v>3365</v>
      </c>
      <c r="BF2766" s="1" t="s">
        <v>3366</v>
      </c>
      <c r="BG2766" s="1">
        <v>1</v>
      </c>
      <c r="BI2766" s="2">
        <v>44470</v>
      </c>
      <c r="BJ2766" s="2">
        <v>44834</v>
      </c>
      <c r="BM2766" s="1">
        <v>40</v>
      </c>
      <c r="BN2766" s="1">
        <v>7</v>
      </c>
      <c r="BO2766" s="1">
        <v>6</v>
      </c>
      <c r="BP2766" s="1">
        <v>6</v>
      </c>
      <c r="BQ2766" s="1">
        <v>0</v>
      </c>
      <c r="BR2766" s="1">
        <v>7</v>
      </c>
      <c r="BS2766" s="1">
        <v>7</v>
      </c>
      <c r="BT2766" s="1">
        <v>7</v>
      </c>
      <c r="BU2766" s="1" t="str">
        <f>"6:00 AM"</f>
        <v>6:00 AM</v>
      </c>
      <c r="BV2766" s="1" t="str">
        <f>"2:00 PM"</f>
        <v>2:00 PM</v>
      </c>
      <c r="BW2766" s="1" t="s">
        <v>135</v>
      </c>
      <c r="BX2766" s="1">
        <v>0</v>
      </c>
      <c r="BY2766" s="1">
        <v>12</v>
      </c>
      <c r="BZ2766" s="1" t="s">
        <v>112</v>
      </c>
      <c r="CB2766" s="1" t="s">
        <v>3367</v>
      </c>
      <c r="CC2766" s="1" t="s">
        <v>3368</v>
      </c>
      <c r="CE2766" s="1" t="s">
        <v>167</v>
      </c>
      <c r="CF2766" s="1" t="s">
        <v>117</v>
      </c>
      <c r="CG2766" s="1">
        <v>96950</v>
      </c>
      <c r="CH2766" s="3">
        <v>7.96</v>
      </c>
      <c r="CI2766" s="3">
        <v>7.96</v>
      </c>
      <c r="CJ2766" s="3">
        <v>11.94</v>
      </c>
      <c r="CK2766" s="3">
        <v>11.94</v>
      </c>
      <c r="CL2766" s="1" t="s">
        <v>137</v>
      </c>
      <c r="CN2766" s="1" t="s">
        <v>139</v>
      </c>
      <c r="CP2766" s="1" t="s">
        <v>112</v>
      </c>
      <c r="CQ2766" s="1" t="s">
        <v>111</v>
      </c>
      <c r="CR2766" s="1" t="s">
        <v>112</v>
      </c>
      <c r="CS2766" s="1" t="s">
        <v>111</v>
      </c>
      <c r="CT2766" s="1" t="s">
        <v>138</v>
      </c>
      <c r="CU2766" s="1" t="s">
        <v>111</v>
      </c>
      <c r="CV2766" s="1" t="s">
        <v>138</v>
      </c>
      <c r="CW2766" s="1" t="s">
        <v>3369</v>
      </c>
      <c r="CX2766" s="1">
        <v>16702345900</v>
      </c>
      <c r="CY2766" s="1" t="s">
        <v>3364</v>
      </c>
      <c r="CZ2766" s="1" t="s">
        <v>138</v>
      </c>
      <c r="DA2766" s="1" t="s">
        <v>111</v>
      </c>
      <c r="DB2766" s="1" t="s">
        <v>112</v>
      </c>
    </row>
    <row r="2767" spans="1:111" ht="15.6" customHeight="1" x14ac:dyDescent="0.25">
      <c r="A2767" s="1" t="s">
        <v>4517</v>
      </c>
      <c r="B2767" s="1" t="s">
        <v>109</v>
      </c>
      <c r="C2767" s="2">
        <v>44423.460113773152</v>
      </c>
      <c r="D2767" s="2">
        <v>44463</v>
      </c>
      <c r="E2767" s="1" t="s">
        <v>180</v>
      </c>
      <c r="G2767" s="1" t="s">
        <v>111</v>
      </c>
      <c r="H2767" s="1" t="s">
        <v>112</v>
      </c>
      <c r="I2767" s="1" t="s">
        <v>112</v>
      </c>
      <c r="J2767" s="1" t="s">
        <v>4518</v>
      </c>
      <c r="K2767" s="1" t="s">
        <v>4518</v>
      </c>
      <c r="L2767" s="1" t="s">
        <v>4519</v>
      </c>
      <c r="N2767" s="1" t="s">
        <v>167</v>
      </c>
      <c r="O2767" s="1" t="s">
        <v>117</v>
      </c>
      <c r="P2767" s="9">
        <v>96950</v>
      </c>
      <c r="Q2767" s="1" t="s">
        <v>118</v>
      </c>
      <c r="S2767" s="1">
        <v>16702877375</v>
      </c>
      <c r="U2767" s="1">
        <v>812199</v>
      </c>
      <c r="V2767" s="1" t="s">
        <v>119</v>
      </c>
      <c r="X2767" s="1" t="s">
        <v>4520</v>
      </c>
      <c r="Y2767" s="1" t="s">
        <v>4521</v>
      </c>
      <c r="Z2767" s="1" t="s">
        <v>4522</v>
      </c>
      <c r="AA2767" s="1" t="s">
        <v>4523</v>
      </c>
      <c r="AB2767" s="1" t="s">
        <v>4524</v>
      </c>
      <c r="AD2767" s="1" t="s">
        <v>116</v>
      </c>
      <c r="AE2767" s="1" t="s">
        <v>117</v>
      </c>
      <c r="AF2767" s="9">
        <v>96950</v>
      </c>
      <c r="AG2767" s="1" t="s">
        <v>118</v>
      </c>
      <c r="AI2767" s="1">
        <v>16702877375</v>
      </c>
      <c r="AK2767" s="1" t="s">
        <v>4525</v>
      </c>
      <c r="BC2767" s="1" t="str">
        <f>"31-9011.00"</f>
        <v>31-9011.00</v>
      </c>
      <c r="BD2767" s="1" t="s">
        <v>947</v>
      </c>
      <c r="BE2767" s="1" t="s">
        <v>4526</v>
      </c>
      <c r="BF2767" s="1" t="s">
        <v>949</v>
      </c>
      <c r="BG2767" s="1">
        <v>4</v>
      </c>
      <c r="BI2767" s="2">
        <v>44470</v>
      </c>
      <c r="BJ2767" s="2">
        <v>44834</v>
      </c>
      <c r="BM2767" s="1">
        <v>36</v>
      </c>
      <c r="BN2767" s="1">
        <v>0</v>
      </c>
      <c r="BO2767" s="1">
        <v>6</v>
      </c>
      <c r="BP2767" s="1">
        <v>6</v>
      </c>
      <c r="BQ2767" s="1">
        <v>6</v>
      </c>
      <c r="BR2767" s="1">
        <v>6</v>
      </c>
      <c r="BS2767" s="1">
        <v>6</v>
      </c>
      <c r="BT2767" s="1">
        <v>6</v>
      </c>
      <c r="BU2767" s="1" t="str">
        <f>"2:00 PM"</f>
        <v>2:00 PM</v>
      </c>
      <c r="BV2767" s="1" t="str">
        <f>"9:00 PM"</f>
        <v>9:00 PM</v>
      </c>
      <c r="BW2767" s="1" t="s">
        <v>135</v>
      </c>
      <c r="BX2767" s="1">
        <v>0</v>
      </c>
      <c r="BY2767" s="1">
        <v>24</v>
      </c>
      <c r="BZ2767" s="1" t="s">
        <v>112</v>
      </c>
      <c r="CB2767" s="1" t="e">
        <f>-must have CERTIFICATION FROM PREVIOUS EMPLOYER AS a MASSAGE THERAPIST or CERTIFICATION FROM a TRAINING FACILITY AS a MASSAGE THERAPIST FOR BOTH US and NON US APPLIANT.
-must have a HEALTH CERTIFICATE CLEARANCE FOR BOTH US and NON US APPLICANT.</f>
        <v>#NAME?</v>
      </c>
      <c r="CC2767" s="1" t="s">
        <v>2505</v>
      </c>
      <c r="CE2767" s="1" t="s">
        <v>116</v>
      </c>
      <c r="CF2767" s="1" t="s">
        <v>117</v>
      </c>
      <c r="CG2767" s="1">
        <v>96950</v>
      </c>
      <c r="CH2767" s="3">
        <v>12.35</v>
      </c>
      <c r="CI2767" s="3">
        <v>12.35</v>
      </c>
      <c r="CJ2767" s="3">
        <v>18.53</v>
      </c>
      <c r="CK2767" s="3">
        <v>18.53</v>
      </c>
      <c r="CL2767" s="1" t="s">
        <v>137</v>
      </c>
      <c r="CM2767" s="1" t="s">
        <v>230</v>
      </c>
      <c r="CN2767" s="1" t="s">
        <v>139</v>
      </c>
      <c r="CP2767" s="1" t="s">
        <v>112</v>
      </c>
      <c r="CQ2767" s="1" t="s">
        <v>111</v>
      </c>
      <c r="CR2767" s="1" t="s">
        <v>112</v>
      </c>
      <c r="CS2767" s="1" t="s">
        <v>111</v>
      </c>
      <c r="CT2767" s="1" t="s">
        <v>138</v>
      </c>
      <c r="CU2767" s="1" t="s">
        <v>138</v>
      </c>
      <c r="CV2767" s="1" t="s">
        <v>138</v>
      </c>
      <c r="CW2767" s="1" t="s">
        <v>4527</v>
      </c>
      <c r="CX2767" s="1">
        <v>16702877375</v>
      </c>
      <c r="CY2767" s="1" t="s">
        <v>4525</v>
      </c>
      <c r="CZ2767" s="1" t="s">
        <v>138</v>
      </c>
      <c r="DA2767" s="1" t="s">
        <v>111</v>
      </c>
      <c r="DB2767" s="1" t="s">
        <v>112</v>
      </c>
    </row>
    <row r="2768" spans="1:111" ht="15.6" customHeight="1" x14ac:dyDescent="0.25">
      <c r="A2768" s="1" t="s">
        <v>4542</v>
      </c>
      <c r="B2768" s="1" t="s">
        <v>109</v>
      </c>
      <c r="C2768" s="2">
        <v>44418.216663194442</v>
      </c>
      <c r="D2768" s="2">
        <v>44463</v>
      </c>
      <c r="E2768" s="1" t="s">
        <v>110</v>
      </c>
      <c r="F2768" s="2">
        <v>44468.833333333336</v>
      </c>
      <c r="G2768" s="1" t="s">
        <v>111</v>
      </c>
      <c r="H2768" s="1" t="s">
        <v>112</v>
      </c>
      <c r="I2768" s="1" t="s">
        <v>112</v>
      </c>
      <c r="J2768" s="1" t="s">
        <v>2984</v>
      </c>
      <c r="K2768" s="1" t="s">
        <v>4543</v>
      </c>
      <c r="L2768" s="1" t="s">
        <v>2986</v>
      </c>
      <c r="N2768" s="1" t="s">
        <v>167</v>
      </c>
      <c r="O2768" s="1" t="s">
        <v>117</v>
      </c>
      <c r="P2768" s="9">
        <v>96950</v>
      </c>
      <c r="Q2768" s="1" t="s">
        <v>118</v>
      </c>
      <c r="S2768" s="1">
        <v>16702368888</v>
      </c>
      <c r="U2768" s="1">
        <v>713910</v>
      </c>
      <c r="V2768" s="1" t="s">
        <v>119</v>
      </c>
      <c r="X2768" s="1" t="s">
        <v>2988</v>
      </c>
      <c r="Y2768" s="1" t="s">
        <v>2989</v>
      </c>
      <c r="AA2768" s="1" t="s">
        <v>4544</v>
      </c>
      <c r="AB2768" s="1" t="s">
        <v>2986</v>
      </c>
      <c r="AD2768" s="1" t="s">
        <v>167</v>
      </c>
      <c r="AE2768" s="1" t="s">
        <v>117</v>
      </c>
      <c r="AF2768" s="9">
        <v>96950</v>
      </c>
      <c r="AG2768" s="1" t="s">
        <v>118</v>
      </c>
      <c r="AI2768" s="1">
        <v>16702368888</v>
      </c>
      <c r="AK2768" s="1" t="s">
        <v>2991</v>
      </c>
      <c r="BC2768" s="1" t="str">
        <f>"49-9071.00"</f>
        <v>49-9071.00</v>
      </c>
      <c r="BD2768" s="1" t="s">
        <v>214</v>
      </c>
      <c r="BE2768" s="1" t="s">
        <v>4545</v>
      </c>
      <c r="BF2768" s="1" t="s">
        <v>4546</v>
      </c>
      <c r="BG2768" s="1">
        <v>1</v>
      </c>
      <c r="BI2768" s="2">
        <v>44470</v>
      </c>
      <c r="BJ2768" s="2">
        <v>45565</v>
      </c>
      <c r="BM2768" s="1">
        <v>35</v>
      </c>
      <c r="BN2768" s="1">
        <v>0</v>
      </c>
      <c r="BO2768" s="1">
        <v>6</v>
      </c>
      <c r="BP2768" s="1">
        <v>6</v>
      </c>
      <c r="BQ2768" s="1">
        <v>6</v>
      </c>
      <c r="BR2768" s="1">
        <v>6</v>
      </c>
      <c r="BS2768" s="1">
        <v>6</v>
      </c>
      <c r="BT2768" s="1">
        <v>5</v>
      </c>
      <c r="BU2768" s="1" t="str">
        <f>"7:00 AM"</f>
        <v>7:00 AM</v>
      </c>
      <c r="BV2768" s="1" t="str">
        <f>"1:00 PM"</f>
        <v>1:00 PM</v>
      </c>
      <c r="BW2768" s="1" t="s">
        <v>135</v>
      </c>
      <c r="BX2768" s="1">
        <v>0</v>
      </c>
      <c r="BY2768" s="1">
        <v>12</v>
      </c>
      <c r="BZ2768" s="1" t="s">
        <v>112</v>
      </c>
      <c r="CB2768" s="1" t="s">
        <v>4547</v>
      </c>
      <c r="CC2768" s="1" t="s">
        <v>2986</v>
      </c>
      <c r="CD2768" s="1" t="s">
        <v>2987</v>
      </c>
      <c r="CE2768" s="1" t="s">
        <v>167</v>
      </c>
      <c r="CF2768" s="1" t="s">
        <v>117</v>
      </c>
      <c r="CG2768" s="1">
        <v>96950</v>
      </c>
      <c r="CH2768" s="3">
        <v>8.7200000000000006</v>
      </c>
      <c r="CI2768" s="3">
        <v>8.7200000000000006</v>
      </c>
      <c r="CJ2768" s="3">
        <v>13.08</v>
      </c>
      <c r="CK2768" s="3">
        <v>13.08</v>
      </c>
      <c r="CL2768" s="1" t="s">
        <v>137</v>
      </c>
      <c r="CM2768" s="1" t="s">
        <v>230</v>
      </c>
      <c r="CN2768" s="1" t="s">
        <v>139</v>
      </c>
      <c r="CP2768" s="1" t="s">
        <v>112</v>
      </c>
      <c r="CQ2768" s="1" t="s">
        <v>111</v>
      </c>
      <c r="CR2768" s="1" t="s">
        <v>112</v>
      </c>
      <c r="CS2768" s="1" t="s">
        <v>111</v>
      </c>
      <c r="CT2768" s="1" t="s">
        <v>138</v>
      </c>
      <c r="CU2768" s="1" t="s">
        <v>111</v>
      </c>
      <c r="CV2768" s="1" t="s">
        <v>111</v>
      </c>
      <c r="CW2768" s="1" t="s">
        <v>4548</v>
      </c>
      <c r="CX2768" s="1">
        <v>16702368888</v>
      </c>
      <c r="CY2768" s="1" t="s">
        <v>2991</v>
      </c>
      <c r="CZ2768" s="1" t="s">
        <v>380</v>
      </c>
      <c r="DA2768" s="1" t="s">
        <v>111</v>
      </c>
      <c r="DB2768" s="1" t="s">
        <v>112</v>
      </c>
      <c r="DC2768" s="1" t="s">
        <v>2988</v>
      </c>
      <c r="DD2768" s="1" t="s">
        <v>2989</v>
      </c>
      <c r="DF2768" s="1" t="s">
        <v>2984</v>
      </c>
      <c r="DG2768" s="1" t="s">
        <v>2991</v>
      </c>
    </row>
    <row r="2769" spans="1:111" ht="15.6" customHeight="1" x14ac:dyDescent="0.25">
      <c r="A2769" s="1" t="s">
        <v>4567</v>
      </c>
      <c r="B2769" s="1" t="s">
        <v>109</v>
      </c>
      <c r="C2769" s="2">
        <v>44035.833168865742</v>
      </c>
      <c r="D2769" s="2">
        <v>44109</v>
      </c>
      <c r="E2769" s="1" t="s">
        <v>110</v>
      </c>
      <c r="F2769" s="2">
        <v>44103.833333333336</v>
      </c>
      <c r="G2769" s="1" t="s">
        <v>112</v>
      </c>
      <c r="H2769" s="1" t="s">
        <v>112</v>
      </c>
      <c r="I2769" s="1" t="s">
        <v>112</v>
      </c>
      <c r="J2769" s="1" t="s">
        <v>4568</v>
      </c>
      <c r="K2769" s="1" t="s">
        <v>4569</v>
      </c>
      <c r="L2769" s="1" t="s">
        <v>4570</v>
      </c>
      <c r="N2769" s="1" t="s">
        <v>997</v>
      </c>
      <c r="O2769" s="1" t="s">
        <v>117</v>
      </c>
      <c r="P2769" s="9">
        <v>96951</v>
      </c>
      <c r="Q2769" s="1" t="s">
        <v>118</v>
      </c>
      <c r="R2769" s="1" t="s">
        <v>138</v>
      </c>
      <c r="S2769" s="1">
        <v>16705320065</v>
      </c>
      <c r="U2769" s="1">
        <v>81231</v>
      </c>
      <c r="V2769" s="1" t="s">
        <v>119</v>
      </c>
      <c r="X2769" s="1" t="s">
        <v>4302</v>
      </c>
      <c r="Y2769" s="1" t="s">
        <v>4303</v>
      </c>
      <c r="Z2769" s="1" t="s">
        <v>3080</v>
      </c>
      <c r="AA2769" s="1" t="s">
        <v>451</v>
      </c>
      <c r="AB2769" s="1" t="s">
        <v>4570</v>
      </c>
      <c r="AD2769" s="1" t="s">
        <v>997</v>
      </c>
      <c r="AE2769" s="1" t="s">
        <v>117</v>
      </c>
      <c r="AF2769" s="9">
        <v>96951</v>
      </c>
      <c r="AG2769" s="1" t="s">
        <v>118</v>
      </c>
      <c r="AH2769" s="1" t="s">
        <v>138</v>
      </c>
      <c r="AI2769" s="1">
        <v>16705320065</v>
      </c>
      <c r="AK2769" s="1" t="s">
        <v>4305</v>
      </c>
      <c r="BC2769" s="1" t="str">
        <f>"49-9071.00"</f>
        <v>49-9071.00</v>
      </c>
      <c r="BD2769" s="1" t="s">
        <v>214</v>
      </c>
      <c r="BE2769" s="1" t="s">
        <v>4571</v>
      </c>
      <c r="BF2769" s="1" t="s">
        <v>214</v>
      </c>
      <c r="BG2769" s="1">
        <v>2</v>
      </c>
      <c r="BI2769" s="2">
        <v>44105</v>
      </c>
      <c r="BJ2769" s="2">
        <v>44469</v>
      </c>
      <c r="BM2769" s="1">
        <v>40</v>
      </c>
      <c r="BN2769" s="1">
        <v>0</v>
      </c>
      <c r="BO2769" s="1">
        <v>8</v>
      </c>
      <c r="BP2769" s="1">
        <v>8</v>
      </c>
      <c r="BQ2769" s="1">
        <v>8</v>
      </c>
      <c r="BR2769" s="1">
        <v>8</v>
      </c>
      <c r="BS2769" s="1">
        <v>8</v>
      </c>
      <c r="BT2769" s="1">
        <v>0</v>
      </c>
      <c r="BU2769" s="1" t="str">
        <f>"7:30 AM"</f>
        <v>7:30 AM</v>
      </c>
      <c r="BV2769" s="1" t="str">
        <f>"4:30 PM"</f>
        <v>4:30 PM</v>
      </c>
      <c r="BW2769" s="1" t="s">
        <v>135</v>
      </c>
      <c r="BX2769" s="1">
        <v>0</v>
      </c>
      <c r="BY2769" s="1">
        <v>24</v>
      </c>
      <c r="BZ2769" s="1" t="s">
        <v>112</v>
      </c>
      <c r="CA2769" s="1">
        <v>0</v>
      </c>
      <c r="CB2769" s="1" t="s">
        <v>4572</v>
      </c>
      <c r="CC2769" s="1" t="s">
        <v>4573</v>
      </c>
      <c r="CE2769" s="1" t="s">
        <v>997</v>
      </c>
      <c r="CF2769" s="1" t="s">
        <v>117</v>
      </c>
      <c r="CG2769" s="1">
        <v>96951</v>
      </c>
      <c r="CH2769" s="3">
        <v>8.33</v>
      </c>
      <c r="CI2769" s="3">
        <v>8.5</v>
      </c>
      <c r="CJ2769" s="3">
        <v>12.5</v>
      </c>
      <c r="CK2769" s="3">
        <v>12.75</v>
      </c>
      <c r="CL2769" s="1" t="s">
        <v>137</v>
      </c>
      <c r="CM2769" s="1" t="s">
        <v>138</v>
      </c>
      <c r="CN2769" s="1" t="s">
        <v>139</v>
      </c>
      <c r="CP2769" s="1" t="s">
        <v>112</v>
      </c>
      <c r="CQ2769" s="1" t="s">
        <v>111</v>
      </c>
      <c r="CR2769" s="1" t="s">
        <v>112</v>
      </c>
      <c r="CS2769" s="1" t="s">
        <v>111</v>
      </c>
      <c r="CT2769" s="1" t="s">
        <v>138</v>
      </c>
      <c r="CU2769" s="1" t="s">
        <v>111</v>
      </c>
      <c r="CV2769" s="1" t="s">
        <v>138</v>
      </c>
      <c r="CW2769" s="1" t="s">
        <v>4574</v>
      </c>
      <c r="CX2769" s="1">
        <v>16705320065</v>
      </c>
      <c r="CY2769" s="1" t="s">
        <v>4311</v>
      </c>
      <c r="CZ2769" s="1" t="s">
        <v>138</v>
      </c>
      <c r="DA2769" s="1" t="s">
        <v>111</v>
      </c>
      <c r="DB2769" s="1" t="s">
        <v>112</v>
      </c>
    </row>
    <row r="2770" spans="1:111" ht="15.6" customHeight="1" x14ac:dyDescent="0.25">
      <c r="A2770" s="1" t="s">
        <v>4575</v>
      </c>
      <c r="B2770" s="1" t="s">
        <v>109</v>
      </c>
      <c r="C2770" s="2">
        <v>44027.12236898148</v>
      </c>
      <c r="D2770" s="2">
        <v>44105</v>
      </c>
      <c r="E2770" s="1" t="s">
        <v>110</v>
      </c>
      <c r="F2770" s="2">
        <v>44099.833333333336</v>
      </c>
      <c r="G2770" s="1" t="s">
        <v>111</v>
      </c>
      <c r="H2770" s="1" t="s">
        <v>112</v>
      </c>
      <c r="I2770" s="1" t="s">
        <v>112</v>
      </c>
      <c r="J2770" s="1" t="s">
        <v>143</v>
      </c>
      <c r="K2770" s="1" t="s">
        <v>144</v>
      </c>
      <c r="L2770" s="1" t="s">
        <v>145</v>
      </c>
      <c r="N2770" s="1" t="s">
        <v>116</v>
      </c>
      <c r="O2770" s="1" t="s">
        <v>117</v>
      </c>
      <c r="P2770" s="9">
        <v>96950</v>
      </c>
      <c r="Q2770" s="1" t="s">
        <v>118</v>
      </c>
      <c r="R2770" s="1" t="s">
        <v>138</v>
      </c>
      <c r="S2770" s="1">
        <v>16702346601</v>
      </c>
      <c r="T2770" s="1">
        <v>711</v>
      </c>
      <c r="U2770" s="1">
        <v>72111</v>
      </c>
      <c r="V2770" s="1" t="s">
        <v>119</v>
      </c>
      <c r="X2770" s="1" t="s">
        <v>146</v>
      </c>
      <c r="Y2770" s="1" t="s">
        <v>4576</v>
      </c>
      <c r="Z2770" s="1" t="s">
        <v>148</v>
      </c>
      <c r="AA2770" s="1" t="s">
        <v>149</v>
      </c>
      <c r="AB2770" s="1" t="s">
        <v>150</v>
      </c>
      <c r="AD2770" s="1" t="s">
        <v>116</v>
      </c>
      <c r="AE2770" s="1" t="s">
        <v>117</v>
      </c>
      <c r="AF2770" s="9">
        <v>96950</v>
      </c>
      <c r="AG2770" s="1" t="s">
        <v>118</v>
      </c>
      <c r="AH2770" s="1" t="s">
        <v>138</v>
      </c>
      <c r="AI2770" s="1">
        <v>16702346601</v>
      </c>
      <c r="AJ2770" s="1">
        <v>711</v>
      </c>
      <c r="AK2770" s="1" t="s">
        <v>151</v>
      </c>
      <c r="BC2770" s="1" t="str">
        <f>"11-9081.00"</f>
        <v>11-9081.00</v>
      </c>
      <c r="BD2770" s="1" t="s">
        <v>4577</v>
      </c>
      <c r="BE2770" s="1" t="s">
        <v>4578</v>
      </c>
      <c r="BF2770" s="1" t="s">
        <v>4579</v>
      </c>
      <c r="BG2770" s="1">
        <v>1</v>
      </c>
      <c r="BI2770" s="2">
        <v>44101</v>
      </c>
      <c r="BJ2770" s="2">
        <v>44465</v>
      </c>
      <c r="BM2770" s="1">
        <v>40</v>
      </c>
      <c r="BN2770" s="1">
        <v>0</v>
      </c>
      <c r="BO2770" s="1">
        <v>7</v>
      </c>
      <c r="BP2770" s="1">
        <v>7</v>
      </c>
      <c r="BQ2770" s="1">
        <v>7</v>
      </c>
      <c r="BR2770" s="1">
        <v>7</v>
      </c>
      <c r="BS2770" s="1">
        <v>7</v>
      </c>
      <c r="BT2770" s="1">
        <v>5</v>
      </c>
      <c r="BU2770" s="1" t="str">
        <f>"8:00 AM"</f>
        <v>8:00 AM</v>
      </c>
      <c r="BV2770" s="1" t="str">
        <f>"4:00 PM"</f>
        <v>4:00 PM</v>
      </c>
      <c r="BW2770" s="1" t="s">
        <v>392</v>
      </c>
      <c r="BX2770" s="1">
        <v>0</v>
      </c>
      <c r="BY2770" s="1">
        <v>24</v>
      </c>
      <c r="BZ2770" s="1" t="s">
        <v>111</v>
      </c>
      <c r="CA2770" s="1">
        <v>11</v>
      </c>
      <c r="CB2770" s="1" t="s">
        <v>4580</v>
      </c>
      <c r="CC2770" s="1" t="s">
        <v>144</v>
      </c>
      <c r="CD2770" s="1" t="s">
        <v>4174</v>
      </c>
      <c r="CE2770" s="1" t="s">
        <v>116</v>
      </c>
      <c r="CF2770" s="1" t="s">
        <v>117</v>
      </c>
      <c r="CG2770" s="1">
        <v>96950</v>
      </c>
      <c r="CH2770" s="3">
        <v>4236.2700000000004</v>
      </c>
      <c r="CI2770" s="3">
        <v>4236.2700000000004</v>
      </c>
      <c r="CL2770" s="1" t="s">
        <v>4581</v>
      </c>
      <c r="CM2770" s="1" t="s">
        <v>158</v>
      </c>
      <c r="CN2770" s="1" t="s">
        <v>139</v>
      </c>
      <c r="CP2770" s="1" t="s">
        <v>112</v>
      </c>
      <c r="CQ2770" s="1" t="s">
        <v>111</v>
      </c>
      <c r="CR2770" s="1" t="s">
        <v>112</v>
      </c>
      <c r="CS2770" s="1" t="s">
        <v>112</v>
      </c>
      <c r="CT2770" s="1" t="s">
        <v>111</v>
      </c>
      <c r="CU2770" s="1" t="s">
        <v>111</v>
      </c>
      <c r="CV2770" s="1" t="s">
        <v>138</v>
      </c>
      <c r="CW2770" s="1" t="s">
        <v>4582</v>
      </c>
      <c r="CX2770" s="1">
        <v>16702346601</v>
      </c>
      <c r="CY2770" s="1" t="s">
        <v>160</v>
      </c>
      <c r="CZ2770" s="1" t="s">
        <v>161</v>
      </c>
      <c r="DA2770" s="1" t="s">
        <v>111</v>
      </c>
      <c r="DB2770" s="1" t="s">
        <v>112</v>
      </c>
    </row>
    <row r="2771" spans="1:111" ht="15.6" customHeight="1" x14ac:dyDescent="0.25">
      <c r="A2771" s="1" t="s">
        <v>4588</v>
      </c>
      <c r="B2771" s="1" t="s">
        <v>109</v>
      </c>
      <c r="C2771" s="2">
        <v>44050.397127199074</v>
      </c>
      <c r="D2771" s="2">
        <v>44106</v>
      </c>
      <c r="E2771" s="1" t="s">
        <v>110</v>
      </c>
      <c r="F2771" s="2">
        <v>44103.833333333336</v>
      </c>
      <c r="G2771" s="1" t="s">
        <v>111</v>
      </c>
      <c r="H2771" s="1" t="s">
        <v>112</v>
      </c>
      <c r="I2771" s="1" t="s">
        <v>112</v>
      </c>
      <c r="J2771" s="1" t="s">
        <v>4518</v>
      </c>
      <c r="K2771" s="1" t="s">
        <v>4589</v>
      </c>
      <c r="L2771" s="1" t="s">
        <v>4590</v>
      </c>
      <c r="N2771" s="1" t="s">
        <v>167</v>
      </c>
      <c r="O2771" s="1" t="s">
        <v>117</v>
      </c>
      <c r="P2771" s="9">
        <v>96950</v>
      </c>
      <c r="Q2771" s="1" t="s">
        <v>118</v>
      </c>
      <c r="R2771" s="1" t="s">
        <v>138</v>
      </c>
      <c r="S2771" s="1">
        <v>16702333063</v>
      </c>
      <c r="U2771" s="1">
        <v>722511</v>
      </c>
      <c r="V2771" s="1" t="s">
        <v>119</v>
      </c>
      <c r="X2771" s="1" t="s">
        <v>4520</v>
      </c>
      <c r="Y2771" s="1" t="s">
        <v>4591</v>
      </c>
      <c r="AA2771" s="1" t="s">
        <v>4523</v>
      </c>
      <c r="AB2771" s="1" t="s">
        <v>4592</v>
      </c>
      <c r="AD2771" s="1" t="s">
        <v>167</v>
      </c>
      <c r="AE2771" s="1" t="s">
        <v>117</v>
      </c>
      <c r="AF2771" s="9">
        <v>96950</v>
      </c>
      <c r="AG2771" s="1" t="s">
        <v>118</v>
      </c>
      <c r="AH2771" s="1" t="s">
        <v>138</v>
      </c>
      <c r="AI2771" s="1">
        <v>16702333063</v>
      </c>
      <c r="AK2771" s="1" t="s">
        <v>4593</v>
      </c>
      <c r="BC2771" s="1" t="str">
        <f>"35-1011.00"</f>
        <v>35-1011.00</v>
      </c>
      <c r="BD2771" s="1" t="s">
        <v>3815</v>
      </c>
      <c r="BE2771" s="1" t="s">
        <v>4594</v>
      </c>
      <c r="BF2771" s="1" t="s">
        <v>4595</v>
      </c>
      <c r="BG2771" s="1">
        <v>1</v>
      </c>
      <c r="BI2771" s="2">
        <v>44105</v>
      </c>
      <c r="BJ2771" s="2">
        <v>44469</v>
      </c>
      <c r="BM2771" s="1">
        <v>36</v>
      </c>
      <c r="BN2771" s="1">
        <v>0</v>
      </c>
      <c r="BO2771" s="1">
        <v>6</v>
      </c>
      <c r="BP2771" s="1">
        <v>6</v>
      </c>
      <c r="BQ2771" s="1">
        <v>6</v>
      </c>
      <c r="BR2771" s="1">
        <v>6</v>
      </c>
      <c r="BS2771" s="1">
        <v>6</v>
      </c>
      <c r="BT2771" s="1">
        <v>6</v>
      </c>
      <c r="BU2771" s="1" t="str">
        <f>"11:00 AM"</f>
        <v>11:00 AM</v>
      </c>
      <c r="BV2771" s="1" t="str">
        <f>"6:00 PM"</f>
        <v>6:00 PM</v>
      </c>
      <c r="BW2771" s="1" t="s">
        <v>135</v>
      </c>
      <c r="BX2771" s="1">
        <v>0</v>
      </c>
      <c r="BY2771" s="1">
        <v>9</v>
      </c>
      <c r="BZ2771" s="1" t="s">
        <v>112</v>
      </c>
      <c r="CA2771" s="1">
        <v>0</v>
      </c>
      <c r="CB2771" s="4" t="s">
        <v>4596</v>
      </c>
      <c r="CC2771" s="1" t="s">
        <v>4597</v>
      </c>
      <c r="CE2771" s="1" t="s">
        <v>167</v>
      </c>
      <c r="CF2771" s="1" t="s">
        <v>117</v>
      </c>
      <c r="CG2771" s="1">
        <v>96950</v>
      </c>
      <c r="CH2771" s="3">
        <v>16.73</v>
      </c>
      <c r="CI2771" s="3">
        <v>16.73</v>
      </c>
      <c r="CJ2771" s="3">
        <v>25.1</v>
      </c>
      <c r="CK2771" s="3">
        <v>25.1</v>
      </c>
      <c r="CL2771" s="1" t="s">
        <v>137</v>
      </c>
      <c r="CM2771" s="1" t="s">
        <v>362</v>
      </c>
      <c r="CN2771" s="1" t="s">
        <v>139</v>
      </c>
      <c r="CP2771" s="1" t="s">
        <v>112</v>
      </c>
      <c r="CQ2771" s="1" t="s">
        <v>111</v>
      </c>
      <c r="CR2771" s="1" t="s">
        <v>112</v>
      </c>
      <c r="CS2771" s="1" t="s">
        <v>111</v>
      </c>
      <c r="CT2771" s="1" t="s">
        <v>138</v>
      </c>
      <c r="CU2771" s="1" t="s">
        <v>138</v>
      </c>
      <c r="CV2771" s="1" t="s">
        <v>138</v>
      </c>
      <c r="CW2771" s="1" t="s">
        <v>1731</v>
      </c>
      <c r="CX2771" s="1">
        <v>16702333063</v>
      </c>
      <c r="CY2771" s="1" t="s">
        <v>4525</v>
      </c>
      <c r="CZ2771" s="1" t="s">
        <v>138</v>
      </c>
      <c r="DA2771" s="1" t="s">
        <v>111</v>
      </c>
      <c r="DB2771" s="1" t="s">
        <v>112</v>
      </c>
    </row>
    <row r="2772" spans="1:111" ht="15.6" customHeight="1" x14ac:dyDescent="0.25">
      <c r="A2772" s="1" t="s">
        <v>4620</v>
      </c>
      <c r="B2772" s="1" t="s">
        <v>109</v>
      </c>
      <c r="C2772" s="2">
        <v>44025.345951157411</v>
      </c>
      <c r="D2772" s="2">
        <v>44105</v>
      </c>
      <c r="E2772" s="1" t="s">
        <v>110</v>
      </c>
      <c r="F2772" s="2">
        <v>44103.833333333336</v>
      </c>
      <c r="G2772" s="1" t="s">
        <v>112</v>
      </c>
      <c r="H2772" s="1" t="s">
        <v>112</v>
      </c>
      <c r="I2772" s="1" t="s">
        <v>112</v>
      </c>
      <c r="J2772" s="1" t="s">
        <v>4621</v>
      </c>
      <c r="K2772" s="1" t="s">
        <v>4622</v>
      </c>
      <c r="L2772" s="1" t="s">
        <v>4623</v>
      </c>
      <c r="N2772" s="1" t="s">
        <v>116</v>
      </c>
      <c r="O2772" s="1" t="s">
        <v>117</v>
      </c>
      <c r="P2772" s="9">
        <v>96950</v>
      </c>
      <c r="Q2772" s="1" t="s">
        <v>118</v>
      </c>
      <c r="S2772" s="1">
        <v>16702852784</v>
      </c>
      <c r="U2772" s="1">
        <v>72251</v>
      </c>
      <c r="V2772" s="1" t="s">
        <v>119</v>
      </c>
      <c r="X2772" s="1" t="s">
        <v>4624</v>
      </c>
      <c r="Y2772" s="1" t="s">
        <v>4625</v>
      </c>
      <c r="AA2772" s="1" t="s">
        <v>973</v>
      </c>
      <c r="AB2772" s="1" t="s">
        <v>4626</v>
      </c>
      <c r="AD2772" s="1" t="s">
        <v>116</v>
      </c>
      <c r="AE2772" s="1" t="s">
        <v>117</v>
      </c>
      <c r="AF2772" s="9">
        <v>96950</v>
      </c>
      <c r="AG2772" s="1" t="s">
        <v>118</v>
      </c>
      <c r="AI2772" s="1">
        <v>16702852784</v>
      </c>
      <c r="AK2772" s="1" t="s">
        <v>4627</v>
      </c>
      <c r="BC2772" s="1" t="str">
        <f>"35-3031.00"</f>
        <v>35-3031.00</v>
      </c>
      <c r="BD2772" s="1" t="s">
        <v>174</v>
      </c>
      <c r="BE2772" s="1" t="s">
        <v>4628</v>
      </c>
      <c r="BF2772" s="1" t="s">
        <v>4629</v>
      </c>
      <c r="BG2772" s="1">
        <v>1</v>
      </c>
      <c r="BI2772" s="2">
        <v>44105</v>
      </c>
      <c r="BJ2772" s="2">
        <v>44469</v>
      </c>
      <c r="BM2772" s="1">
        <v>40</v>
      </c>
      <c r="BN2772" s="1">
        <v>8</v>
      </c>
      <c r="BO2772" s="1">
        <v>8</v>
      </c>
      <c r="BP2772" s="1">
        <v>8</v>
      </c>
      <c r="BQ2772" s="1">
        <v>0</v>
      </c>
      <c r="BR2772" s="1">
        <v>0</v>
      </c>
      <c r="BS2772" s="1">
        <v>8</v>
      </c>
      <c r="BT2772" s="1">
        <v>8</v>
      </c>
      <c r="BU2772" s="1" t="str">
        <f>"11:00 AM"</f>
        <v>11:00 AM</v>
      </c>
      <c r="BV2772" s="1" t="str">
        <f>"10:00 PM"</f>
        <v>10:00 PM</v>
      </c>
      <c r="BW2772" s="1" t="s">
        <v>230</v>
      </c>
      <c r="BX2772" s="1">
        <v>0</v>
      </c>
      <c r="BY2772" s="1">
        <v>3</v>
      </c>
      <c r="BZ2772" s="1" t="s">
        <v>112</v>
      </c>
      <c r="CA2772" s="1">
        <v>0</v>
      </c>
      <c r="CB2772" s="1" t="s">
        <v>138</v>
      </c>
      <c r="CC2772" s="1" t="s">
        <v>1197</v>
      </c>
      <c r="CD2772" s="1" t="s">
        <v>4630</v>
      </c>
      <c r="CE2772" s="1" t="s">
        <v>116</v>
      </c>
      <c r="CF2772" s="1" t="s">
        <v>117</v>
      </c>
      <c r="CG2772" s="1">
        <v>96950</v>
      </c>
      <c r="CH2772" s="3">
        <v>9.23</v>
      </c>
      <c r="CI2772" s="3">
        <v>9.23</v>
      </c>
      <c r="CJ2772" s="3">
        <v>13.85</v>
      </c>
      <c r="CK2772" s="3">
        <v>13.85</v>
      </c>
      <c r="CL2772" s="1" t="s">
        <v>137</v>
      </c>
      <c r="CN2772" s="1" t="s">
        <v>139</v>
      </c>
      <c r="CP2772" s="1" t="s">
        <v>112</v>
      </c>
      <c r="CQ2772" s="1" t="s">
        <v>111</v>
      </c>
      <c r="CR2772" s="1" t="s">
        <v>112</v>
      </c>
      <c r="CS2772" s="1" t="s">
        <v>111</v>
      </c>
      <c r="CT2772" s="1" t="s">
        <v>138</v>
      </c>
      <c r="CU2772" s="1" t="s">
        <v>138</v>
      </c>
      <c r="CV2772" s="1" t="s">
        <v>138</v>
      </c>
      <c r="CW2772" s="1" t="s">
        <v>4631</v>
      </c>
      <c r="CX2772" s="1">
        <v>16709892288</v>
      </c>
      <c r="CY2772" s="1" t="s">
        <v>4632</v>
      </c>
      <c r="CZ2772" s="1" t="s">
        <v>138</v>
      </c>
      <c r="DA2772" s="1" t="s">
        <v>111</v>
      </c>
      <c r="DB2772" s="1" t="s">
        <v>112</v>
      </c>
    </row>
    <row r="2773" spans="1:111" ht="15.6" customHeight="1" x14ac:dyDescent="0.25">
      <c r="A2773" s="1" t="s">
        <v>4662</v>
      </c>
      <c r="B2773" s="1" t="s">
        <v>109</v>
      </c>
      <c r="C2773" s="2">
        <v>44060.429197685182</v>
      </c>
      <c r="D2773" s="2">
        <v>44152</v>
      </c>
      <c r="E2773" s="1" t="s">
        <v>180</v>
      </c>
      <c r="G2773" s="1" t="s">
        <v>112</v>
      </c>
      <c r="H2773" s="1" t="s">
        <v>112</v>
      </c>
      <c r="I2773" s="1" t="s">
        <v>112</v>
      </c>
      <c r="J2773" s="1" t="s">
        <v>4663</v>
      </c>
      <c r="K2773" s="1" t="s">
        <v>4664</v>
      </c>
      <c r="L2773" s="1" t="s">
        <v>4665</v>
      </c>
      <c r="N2773" s="1" t="s">
        <v>167</v>
      </c>
      <c r="O2773" s="1" t="s">
        <v>117</v>
      </c>
      <c r="P2773" s="9">
        <v>96950</v>
      </c>
      <c r="Q2773" s="1" t="s">
        <v>118</v>
      </c>
      <c r="R2773" s="1" t="s">
        <v>138</v>
      </c>
      <c r="S2773" s="1">
        <v>16702333063</v>
      </c>
      <c r="U2773" s="1">
        <v>561520</v>
      </c>
      <c r="V2773" s="1" t="s">
        <v>119</v>
      </c>
      <c r="X2773" s="1" t="s">
        <v>1553</v>
      </c>
      <c r="Y2773" s="1" t="s">
        <v>4666</v>
      </c>
      <c r="AA2773" s="1" t="s">
        <v>4667</v>
      </c>
      <c r="AB2773" s="1" t="s">
        <v>4668</v>
      </c>
      <c r="AD2773" s="1" t="s">
        <v>116</v>
      </c>
      <c r="AE2773" s="1" t="s">
        <v>117</v>
      </c>
      <c r="AF2773" s="9">
        <v>96950</v>
      </c>
      <c r="AG2773" s="1" t="s">
        <v>118</v>
      </c>
      <c r="AH2773" s="1" t="s">
        <v>138</v>
      </c>
      <c r="AI2773" s="1">
        <v>16702333063</v>
      </c>
      <c r="AK2773" s="1" t="s">
        <v>4525</v>
      </c>
      <c r="BC2773" s="1" t="str">
        <f>"27-1024.00"</f>
        <v>27-1024.00</v>
      </c>
      <c r="BD2773" s="1" t="s">
        <v>3137</v>
      </c>
      <c r="BE2773" s="1" t="s">
        <v>4669</v>
      </c>
      <c r="BF2773" s="1" t="s">
        <v>4670</v>
      </c>
      <c r="BG2773" s="1">
        <v>1</v>
      </c>
      <c r="BI2773" s="2">
        <v>44105</v>
      </c>
      <c r="BJ2773" s="2">
        <v>44469</v>
      </c>
      <c r="BM2773" s="1">
        <v>40</v>
      </c>
      <c r="BN2773" s="1">
        <v>0</v>
      </c>
      <c r="BO2773" s="1">
        <v>8</v>
      </c>
      <c r="BP2773" s="1">
        <v>8</v>
      </c>
      <c r="BQ2773" s="1">
        <v>8</v>
      </c>
      <c r="BR2773" s="1">
        <v>8</v>
      </c>
      <c r="BS2773" s="1">
        <v>8</v>
      </c>
      <c r="BT2773" s="1">
        <v>0</v>
      </c>
      <c r="BU2773" s="1" t="str">
        <f>"8:00 AM"</f>
        <v>8:00 AM</v>
      </c>
      <c r="BV2773" s="1" t="str">
        <f>"5:00 PM"</f>
        <v>5:00 PM</v>
      </c>
      <c r="BW2773" s="1" t="s">
        <v>193</v>
      </c>
      <c r="BX2773" s="1">
        <v>0</v>
      </c>
      <c r="BY2773" s="1">
        <v>12</v>
      </c>
      <c r="BZ2773" s="1" t="s">
        <v>112</v>
      </c>
      <c r="CA2773" s="1">
        <v>0</v>
      </c>
      <c r="CB2773" s="1" t="e">
        <f>- must have strong graphic design skills
- must have great Layout skills
- must have strong analytical skills
                                                                                                                                                                                                                                                                _ must have a great sense of creativity
-- must have great flexibility.
- must have great attention to detail
- must be deadline-oriented
- must have extensive Knowledge with desktop publishing tools and graphic design software.
- must have acute vision
- must have great time-management skills.
- must have good communication skills.
-must have experience AS graphic artist.</f>
        <v>#NAME?</v>
      </c>
      <c r="CC2773" s="1" t="s">
        <v>4668</v>
      </c>
      <c r="CE2773" s="1" t="s">
        <v>116</v>
      </c>
      <c r="CF2773" s="1" t="s">
        <v>117</v>
      </c>
      <c r="CG2773" s="1">
        <v>96950</v>
      </c>
      <c r="CH2773" s="3">
        <v>16.47</v>
      </c>
      <c r="CI2773" s="3">
        <v>16.47</v>
      </c>
      <c r="CJ2773" s="3">
        <v>24.71</v>
      </c>
      <c r="CK2773" s="3">
        <v>24.71</v>
      </c>
      <c r="CL2773" s="1" t="s">
        <v>137</v>
      </c>
      <c r="CM2773" s="1" t="s">
        <v>362</v>
      </c>
      <c r="CN2773" s="1" t="s">
        <v>139</v>
      </c>
      <c r="CP2773" s="1" t="s">
        <v>112</v>
      </c>
      <c r="CQ2773" s="1" t="s">
        <v>111</v>
      </c>
      <c r="CR2773" s="1" t="s">
        <v>112</v>
      </c>
      <c r="CS2773" s="1" t="s">
        <v>111</v>
      </c>
      <c r="CT2773" s="1" t="s">
        <v>138</v>
      </c>
      <c r="CU2773" s="1" t="s">
        <v>138</v>
      </c>
      <c r="CV2773" s="1" t="s">
        <v>138</v>
      </c>
      <c r="CW2773" s="1" t="s">
        <v>4671</v>
      </c>
      <c r="CX2773" s="1">
        <v>16702333063</v>
      </c>
      <c r="CY2773" s="1" t="s">
        <v>4525</v>
      </c>
      <c r="CZ2773" s="1" t="s">
        <v>138</v>
      </c>
      <c r="DA2773" s="1" t="s">
        <v>111</v>
      </c>
      <c r="DB2773" s="1" t="s">
        <v>112</v>
      </c>
    </row>
    <row r="2774" spans="1:111" ht="15.6" customHeight="1" x14ac:dyDescent="0.25">
      <c r="A2774" s="1" t="s">
        <v>4687</v>
      </c>
      <c r="B2774" s="1" t="s">
        <v>109</v>
      </c>
      <c r="C2774" s="2">
        <v>44054.125333796299</v>
      </c>
      <c r="D2774" s="2">
        <v>44134</v>
      </c>
      <c r="E2774" s="1" t="s">
        <v>110</v>
      </c>
      <c r="F2774" s="2">
        <v>44104.833333333336</v>
      </c>
      <c r="G2774" s="1" t="s">
        <v>111</v>
      </c>
      <c r="H2774" s="1" t="s">
        <v>112</v>
      </c>
      <c r="I2774" s="1" t="s">
        <v>112</v>
      </c>
      <c r="J2774" s="1" t="s">
        <v>4688</v>
      </c>
      <c r="K2774" s="1" t="s">
        <v>4689</v>
      </c>
      <c r="L2774" s="1" t="s">
        <v>4690</v>
      </c>
      <c r="M2774" s="1" t="s">
        <v>4691</v>
      </c>
      <c r="N2774" s="1" t="s">
        <v>116</v>
      </c>
      <c r="O2774" s="1" t="s">
        <v>117</v>
      </c>
      <c r="P2774" s="9">
        <v>96950</v>
      </c>
      <c r="Q2774" s="1" t="s">
        <v>118</v>
      </c>
      <c r="R2774" s="1" t="s">
        <v>138</v>
      </c>
      <c r="S2774" s="1">
        <v>16702354439</v>
      </c>
      <c r="U2774" s="1">
        <v>561520</v>
      </c>
      <c r="V2774" s="1" t="s">
        <v>119</v>
      </c>
      <c r="X2774" s="1" t="s">
        <v>656</v>
      </c>
      <c r="Y2774" s="1" t="s">
        <v>4692</v>
      </c>
      <c r="AA2774" s="1" t="s">
        <v>4693</v>
      </c>
      <c r="AB2774" s="1" t="s">
        <v>4694</v>
      </c>
      <c r="AC2774" s="1" t="s">
        <v>4695</v>
      </c>
      <c r="AD2774" s="1" t="s">
        <v>2228</v>
      </c>
      <c r="AE2774" s="1" t="s">
        <v>117</v>
      </c>
      <c r="AF2774" s="9">
        <v>96950</v>
      </c>
      <c r="AG2774" s="1" t="s">
        <v>118</v>
      </c>
      <c r="AH2774" s="1" t="s">
        <v>138</v>
      </c>
      <c r="AI2774" s="1">
        <v>16702354439</v>
      </c>
      <c r="AK2774" s="1" t="s">
        <v>4696</v>
      </c>
      <c r="BC2774" s="1" t="str">
        <f>"39-7012.00"</f>
        <v>39-7012.00</v>
      </c>
      <c r="BD2774" s="1" t="s">
        <v>627</v>
      </c>
      <c r="BE2774" s="1" t="s">
        <v>4697</v>
      </c>
      <c r="BF2774" s="1" t="s">
        <v>629</v>
      </c>
      <c r="BG2774" s="1">
        <v>1</v>
      </c>
      <c r="BI2774" s="2">
        <v>44106</v>
      </c>
      <c r="BJ2774" s="2">
        <v>45200</v>
      </c>
      <c r="BM2774" s="1">
        <v>35</v>
      </c>
      <c r="BN2774" s="1">
        <v>0</v>
      </c>
      <c r="BO2774" s="1">
        <v>7</v>
      </c>
      <c r="BP2774" s="1">
        <v>7</v>
      </c>
      <c r="BQ2774" s="1">
        <v>7</v>
      </c>
      <c r="BR2774" s="1">
        <v>7</v>
      </c>
      <c r="BS2774" s="1">
        <v>7</v>
      </c>
      <c r="BT2774" s="1">
        <v>0</v>
      </c>
      <c r="BU2774" s="1" t="str">
        <f>"9:00 AM"</f>
        <v>9:00 AM</v>
      </c>
      <c r="BV2774" s="1" t="str">
        <f>"5:00 PM"</f>
        <v>5:00 PM</v>
      </c>
      <c r="BW2774" s="1" t="s">
        <v>135</v>
      </c>
      <c r="BX2774" s="1">
        <v>1</v>
      </c>
      <c r="BY2774" s="1">
        <v>24</v>
      </c>
      <c r="BZ2774" s="1" t="s">
        <v>112</v>
      </c>
      <c r="CA2774" s="1">
        <v>0</v>
      </c>
      <c r="CB2774" s="4" t="s">
        <v>4698</v>
      </c>
      <c r="CC2774" s="1" t="s">
        <v>4690</v>
      </c>
      <c r="CD2774" s="1" t="s">
        <v>4691</v>
      </c>
      <c r="CE2774" s="1" t="s">
        <v>2228</v>
      </c>
      <c r="CF2774" s="1" t="s">
        <v>117</v>
      </c>
      <c r="CG2774" s="1">
        <v>96950</v>
      </c>
      <c r="CH2774" s="3">
        <v>11.17</v>
      </c>
      <c r="CI2774" s="3">
        <v>11.17</v>
      </c>
      <c r="CJ2774" s="3">
        <v>16.760000000000002</v>
      </c>
      <c r="CK2774" s="3">
        <v>16.760000000000002</v>
      </c>
      <c r="CL2774" s="1" t="s">
        <v>137</v>
      </c>
      <c r="CM2774" s="1" t="s">
        <v>331</v>
      </c>
      <c r="CN2774" s="1" t="s">
        <v>139</v>
      </c>
      <c r="CP2774" s="1" t="s">
        <v>112</v>
      </c>
      <c r="CQ2774" s="1" t="s">
        <v>111</v>
      </c>
      <c r="CR2774" s="1" t="s">
        <v>112</v>
      </c>
      <c r="CS2774" s="1" t="s">
        <v>111</v>
      </c>
      <c r="CT2774" s="1" t="s">
        <v>138</v>
      </c>
      <c r="CU2774" s="1" t="s">
        <v>138</v>
      </c>
      <c r="CV2774" s="1" t="s">
        <v>138</v>
      </c>
      <c r="CW2774" s="1" t="s">
        <v>4699</v>
      </c>
      <c r="CX2774" s="1">
        <v>16702354439</v>
      </c>
      <c r="CY2774" s="1" t="s">
        <v>4696</v>
      </c>
      <c r="CZ2774" s="1" t="s">
        <v>230</v>
      </c>
      <c r="DA2774" s="1" t="s">
        <v>111</v>
      </c>
      <c r="DB2774" s="1" t="s">
        <v>112</v>
      </c>
    </row>
    <row r="2775" spans="1:111" ht="15.6" customHeight="1" x14ac:dyDescent="0.25">
      <c r="A2775" s="1" t="s">
        <v>4715</v>
      </c>
      <c r="B2775" s="1" t="s">
        <v>109</v>
      </c>
      <c r="C2775" s="2">
        <v>44049.320415740738</v>
      </c>
      <c r="D2775" s="2">
        <v>44176</v>
      </c>
      <c r="E2775" s="1" t="s">
        <v>180</v>
      </c>
      <c r="G2775" s="1" t="s">
        <v>112</v>
      </c>
      <c r="H2775" s="1" t="s">
        <v>112</v>
      </c>
      <c r="I2775" s="1" t="s">
        <v>112</v>
      </c>
      <c r="J2775" s="1" t="s">
        <v>4716</v>
      </c>
      <c r="K2775" s="1" t="s">
        <v>4717</v>
      </c>
      <c r="L2775" s="1" t="s">
        <v>4718</v>
      </c>
      <c r="M2775" s="1" t="s">
        <v>4719</v>
      </c>
      <c r="N2775" s="1" t="s">
        <v>167</v>
      </c>
      <c r="O2775" s="1" t="s">
        <v>117</v>
      </c>
      <c r="P2775" s="9">
        <v>96950</v>
      </c>
      <c r="Q2775" s="1" t="s">
        <v>118</v>
      </c>
      <c r="S2775" s="1">
        <v>16702343117</v>
      </c>
      <c r="U2775" s="1">
        <v>32311</v>
      </c>
      <c r="V2775" s="1" t="s">
        <v>119</v>
      </c>
      <c r="X2775" s="1" t="s">
        <v>4720</v>
      </c>
      <c r="Y2775" s="1" t="s">
        <v>4721</v>
      </c>
      <c r="Z2775" s="1" t="s">
        <v>4722</v>
      </c>
      <c r="AA2775" s="1" t="s">
        <v>171</v>
      </c>
      <c r="AB2775" s="1" t="s">
        <v>4718</v>
      </c>
      <c r="AC2775" s="1" t="s">
        <v>4719</v>
      </c>
      <c r="AD2775" s="1" t="s">
        <v>167</v>
      </c>
      <c r="AE2775" s="1" t="s">
        <v>117</v>
      </c>
      <c r="AF2775" s="9">
        <v>96950</v>
      </c>
      <c r="AG2775" s="1" t="s">
        <v>118</v>
      </c>
      <c r="AI2775" s="1">
        <v>16702343117</v>
      </c>
      <c r="AK2775" s="1" t="s">
        <v>4723</v>
      </c>
      <c r="BC2775" s="1" t="str">
        <f>"27-1024.00"</f>
        <v>27-1024.00</v>
      </c>
      <c r="BD2775" s="1" t="s">
        <v>3137</v>
      </c>
      <c r="BE2775" s="1" t="s">
        <v>4724</v>
      </c>
      <c r="BF2775" s="1" t="s">
        <v>4725</v>
      </c>
      <c r="BG2775" s="1">
        <v>1</v>
      </c>
      <c r="BI2775" s="2">
        <v>44105</v>
      </c>
      <c r="BJ2775" s="2">
        <v>44469</v>
      </c>
      <c r="BM2775" s="1">
        <v>35</v>
      </c>
      <c r="BN2775" s="1">
        <v>0</v>
      </c>
      <c r="BO2775" s="1">
        <v>7</v>
      </c>
      <c r="BP2775" s="1">
        <v>7</v>
      </c>
      <c r="BQ2775" s="1">
        <v>7</v>
      </c>
      <c r="BR2775" s="1">
        <v>7</v>
      </c>
      <c r="BS2775" s="1">
        <v>7</v>
      </c>
      <c r="BT2775" s="1">
        <v>0</v>
      </c>
      <c r="BU2775" s="1" t="str">
        <f>"9:00 AM"</f>
        <v>9:00 AM</v>
      </c>
      <c r="BV2775" s="1" t="str">
        <f>"4:00 PM"</f>
        <v>4:00 PM</v>
      </c>
      <c r="BW2775" s="1" t="s">
        <v>135</v>
      </c>
      <c r="BX2775" s="1">
        <v>0</v>
      </c>
      <c r="BY2775" s="1">
        <v>12</v>
      </c>
      <c r="BZ2775" s="1" t="s">
        <v>112</v>
      </c>
      <c r="CA2775" s="1">
        <v>0</v>
      </c>
      <c r="CB2775" s="1" t="s">
        <v>4726</v>
      </c>
      <c r="CC2775" s="1" t="s">
        <v>4719</v>
      </c>
      <c r="CE2775" s="1" t="s">
        <v>167</v>
      </c>
      <c r="CF2775" s="1" t="s">
        <v>117</v>
      </c>
      <c r="CG2775" s="1">
        <v>96950</v>
      </c>
      <c r="CH2775" s="3">
        <v>16.47</v>
      </c>
      <c r="CI2775" s="3">
        <v>16.47</v>
      </c>
      <c r="CJ2775" s="3">
        <v>24.71</v>
      </c>
      <c r="CK2775" s="3">
        <v>24.71</v>
      </c>
      <c r="CL2775" s="1" t="s">
        <v>137</v>
      </c>
      <c r="CM2775" s="1" t="s">
        <v>1474</v>
      </c>
      <c r="CN2775" s="1" t="s">
        <v>139</v>
      </c>
      <c r="CP2775" s="1" t="s">
        <v>112</v>
      </c>
      <c r="CQ2775" s="1" t="s">
        <v>111</v>
      </c>
      <c r="CR2775" s="1" t="s">
        <v>112</v>
      </c>
      <c r="CS2775" s="1" t="s">
        <v>111</v>
      </c>
      <c r="CT2775" s="1" t="s">
        <v>138</v>
      </c>
      <c r="CU2775" s="1" t="s">
        <v>111</v>
      </c>
      <c r="CV2775" s="1" t="s">
        <v>138</v>
      </c>
      <c r="CW2775" s="1" t="s">
        <v>1475</v>
      </c>
      <c r="CX2775" s="1">
        <v>16702343117</v>
      </c>
      <c r="CY2775" s="1" t="s">
        <v>4723</v>
      </c>
      <c r="CZ2775" s="1" t="s">
        <v>138</v>
      </c>
      <c r="DA2775" s="1" t="s">
        <v>111</v>
      </c>
      <c r="DB2775" s="1" t="s">
        <v>112</v>
      </c>
    </row>
    <row r="2776" spans="1:111" ht="15.6" customHeight="1" x14ac:dyDescent="0.25">
      <c r="A2776" s="1" t="s">
        <v>4727</v>
      </c>
      <c r="B2776" s="1" t="s">
        <v>109</v>
      </c>
      <c r="C2776" s="2">
        <v>44075.124515625001</v>
      </c>
      <c r="D2776" s="2">
        <v>44168</v>
      </c>
      <c r="E2776" s="1" t="s">
        <v>110</v>
      </c>
      <c r="F2776" s="2">
        <v>44105.833333333336</v>
      </c>
      <c r="G2776" s="1" t="s">
        <v>112</v>
      </c>
      <c r="H2776" s="1" t="s">
        <v>112</v>
      </c>
      <c r="I2776" s="1" t="s">
        <v>112</v>
      </c>
      <c r="J2776" s="1" t="s">
        <v>4728</v>
      </c>
      <c r="L2776" s="1" t="s">
        <v>4729</v>
      </c>
      <c r="M2776" s="1" t="s">
        <v>4730</v>
      </c>
      <c r="N2776" s="1" t="s">
        <v>116</v>
      </c>
      <c r="O2776" s="1" t="s">
        <v>117</v>
      </c>
      <c r="P2776" s="9">
        <v>96950</v>
      </c>
      <c r="Q2776" s="1" t="s">
        <v>118</v>
      </c>
      <c r="R2776" s="1" t="s">
        <v>138</v>
      </c>
      <c r="S2776" s="1">
        <v>16702875486</v>
      </c>
      <c r="U2776" s="1">
        <v>561320</v>
      </c>
      <c r="V2776" s="1" t="s">
        <v>2479</v>
      </c>
      <c r="W2776" s="1" t="s">
        <v>111</v>
      </c>
      <c r="X2776" s="1" t="s">
        <v>4731</v>
      </c>
      <c r="Y2776" s="1" t="s">
        <v>4732</v>
      </c>
      <c r="Z2776" s="1" t="s">
        <v>4733</v>
      </c>
      <c r="AA2776" s="1" t="s">
        <v>245</v>
      </c>
      <c r="AB2776" s="1" t="s">
        <v>4729</v>
      </c>
      <c r="AC2776" s="1" t="s">
        <v>4730</v>
      </c>
      <c r="AD2776" s="1" t="s">
        <v>167</v>
      </c>
      <c r="AE2776" s="1" t="s">
        <v>117</v>
      </c>
      <c r="AF2776" s="9">
        <v>96950</v>
      </c>
      <c r="AG2776" s="1" t="s">
        <v>118</v>
      </c>
      <c r="AH2776" s="1" t="s">
        <v>138</v>
      </c>
      <c r="AI2776" s="1">
        <v>16702875486</v>
      </c>
      <c r="AK2776" s="1" t="s">
        <v>4734</v>
      </c>
      <c r="BC2776" s="1" t="str">
        <f>"37-2011.00"</f>
        <v>37-2011.00</v>
      </c>
      <c r="BD2776" s="1" t="s">
        <v>676</v>
      </c>
      <c r="BE2776" s="1" t="s">
        <v>4735</v>
      </c>
      <c r="BF2776" s="1" t="s">
        <v>4736</v>
      </c>
      <c r="BG2776" s="1">
        <v>4</v>
      </c>
      <c r="BI2776" s="2">
        <v>44097</v>
      </c>
      <c r="BJ2776" s="2">
        <v>44461</v>
      </c>
      <c r="BM2776" s="1">
        <v>35</v>
      </c>
      <c r="BN2776" s="1">
        <v>0</v>
      </c>
      <c r="BO2776" s="1">
        <v>6</v>
      </c>
      <c r="BP2776" s="1">
        <v>6</v>
      </c>
      <c r="BQ2776" s="1">
        <v>6</v>
      </c>
      <c r="BR2776" s="1">
        <v>6</v>
      </c>
      <c r="BS2776" s="1">
        <v>6</v>
      </c>
      <c r="BT2776" s="1">
        <v>5</v>
      </c>
      <c r="BU2776" s="1" t="str">
        <f>"9:00 AM"</f>
        <v>9:00 AM</v>
      </c>
      <c r="BV2776" s="1" t="str">
        <f>"4:00 PM"</f>
        <v>4:00 PM</v>
      </c>
      <c r="BW2776" s="1" t="s">
        <v>135</v>
      </c>
      <c r="BX2776" s="1">
        <v>0</v>
      </c>
      <c r="BY2776" s="1">
        <v>12</v>
      </c>
      <c r="BZ2776" s="1" t="s">
        <v>112</v>
      </c>
      <c r="CA2776" s="1">
        <v>0</v>
      </c>
      <c r="CB2776" s="1" t="s">
        <v>4737</v>
      </c>
      <c r="CC2776" s="1" t="s">
        <v>2505</v>
      </c>
      <c r="CD2776" s="1" t="s">
        <v>1460</v>
      </c>
      <c r="CE2776" s="1" t="s">
        <v>116</v>
      </c>
      <c r="CF2776" s="1" t="s">
        <v>117</v>
      </c>
      <c r="CG2776" s="1">
        <v>96950</v>
      </c>
      <c r="CH2776" s="3">
        <v>10.42</v>
      </c>
      <c r="CI2776" s="3">
        <v>10.42</v>
      </c>
      <c r="CJ2776" s="3">
        <v>0</v>
      </c>
      <c r="CK2776" s="3">
        <v>0</v>
      </c>
      <c r="CL2776" s="1" t="s">
        <v>137</v>
      </c>
      <c r="CM2776" s="1" t="s">
        <v>138</v>
      </c>
      <c r="CN2776" s="1" t="s">
        <v>139</v>
      </c>
      <c r="CP2776" s="1" t="s">
        <v>112</v>
      </c>
      <c r="CQ2776" s="1" t="s">
        <v>111</v>
      </c>
      <c r="CR2776" s="1" t="s">
        <v>112</v>
      </c>
      <c r="CS2776" s="1" t="s">
        <v>112</v>
      </c>
      <c r="CT2776" s="1" t="s">
        <v>138</v>
      </c>
      <c r="CU2776" s="1" t="s">
        <v>111</v>
      </c>
      <c r="CV2776" s="1" t="s">
        <v>138</v>
      </c>
      <c r="CW2776" s="1" t="s">
        <v>138</v>
      </c>
      <c r="CX2776" s="1">
        <v>16702875486</v>
      </c>
      <c r="CY2776" s="1" t="s">
        <v>4734</v>
      </c>
      <c r="CZ2776" s="1" t="s">
        <v>138</v>
      </c>
      <c r="DA2776" s="1" t="s">
        <v>111</v>
      </c>
      <c r="DB2776" s="1" t="s">
        <v>111</v>
      </c>
    </row>
    <row r="2777" spans="1:111" ht="15.6" customHeight="1" x14ac:dyDescent="0.25">
      <c r="A2777" s="1" t="s">
        <v>4776</v>
      </c>
      <c r="B2777" s="1" t="s">
        <v>109</v>
      </c>
      <c r="C2777" s="2">
        <v>44068.107537268515</v>
      </c>
      <c r="D2777" s="2">
        <v>44158</v>
      </c>
      <c r="E2777" s="1" t="s">
        <v>110</v>
      </c>
      <c r="F2777" s="2">
        <v>44103.833333333336</v>
      </c>
      <c r="G2777" s="1" t="s">
        <v>111</v>
      </c>
      <c r="H2777" s="1" t="s">
        <v>112</v>
      </c>
      <c r="I2777" s="1" t="s">
        <v>112</v>
      </c>
      <c r="J2777" s="1" t="s">
        <v>735</v>
      </c>
      <c r="K2777" s="1" t="s">
        <v>4777</v>
      </c>
      <c r="L2777" s="1" t="s">
        <v>4778</v>
      </c>
      <c r="N2777" s="1" t="s">
        <v>116</v>
      </c>
      <c r="O2777" s="1" t="s">
        <v>117</v>
      </c>
      <c r="P2777" s="9">
        <v>96950</v>
      </c>
      <c r="Q2777" s="1" t="s">
        <v>118</v>
      </c>
      <c r="R2777" s="1" t="s">
        <v>242</v>
      </c>
      <c r="S2777" s="1">
        <v>16702333112</v>
      </c>
      <c r="T2777" s="1">
        <v>0</v>
      </c>
      <c r="U2777" s="1">
        <v>452319</v>
      </c>
      <c r="V2777" s="1" t="s">
        <v>119</v>
      </c>
      <c r="X2777" s="1" t="s">
        <v>1581</v>
      </c>
      <c r="Y2777" s="1" t="s">
        <v>4779</v>
      </c>
      <c r="Z2777" s="1" t="s">
        <v>112</v>
      </c>
      <c r="AA2777" s="1" t="s">
        <v>245</v>
      </c>
      <c r="AB2777" s="1" t="s">
        <v>737</v>
      </c>
      <c r="AC2777" s="1" t="s">
        <v>748</v>
      </c>
      <c r="AD2777" s="1" t="s">
        <v>116</v>
      </c>
      <c r="AE2777" s="1" t="s">
        <v>117</v>
      </c>
      <c r="AF2777" s="9">
        <v>96950</v>
      </c>
      <c r="AG2777" s="1" t="s">
        <v>118</v>
      </c>
      <c r="AH2777" s="1" t="s">
        <v>242</v>
      </c>
      <c r="AI2777" s="1">
        <v>16702333112</v>
      </c>
      <c r="AJ2777" s="1">
        <v>0</v>
      </c>
      <c r="AK2777" s="1" t="s">
        <v>742</v>
      </c>
      <c r="BC2777" s="1" t="str">
        <f>"53-3032.00"</f>
        <v>53-3032.00</v>
      </c>
      <c r="BD2777" s="1" t="s">
        <v>991</v>
      </c>
      <c r="BE2777" s="1" t="s">
        <v>4780</v>
      </c>
      <c r="BF2777" s="1" t="s">
        <v>4066</v>
      </c>
      <c r="BG2777" s="1">
        <v>1</v>
      </c>
      <c r="BI2777" s="2">
        <v>44105</v>
      </c>
      <c r="BJ2777" s="2">
        <v>44469</v>
      </c>
      <c r="BM2777" s="1">
        <v>35</v>
      </c>
      <c r="BN2777" s="1">
        <v>0</v>
      </c>
      <c r="BO2777" s="1">
        <v>6</v>
      </c>
      <c r="BP2777" s="1">
        <v>6</v>
      </c>
      <c r="BQ2777" s="1">
        <v>6</v>
      </c>
      <c r="BR2777" s="1">
        <v>6</v>
      </c>
      <c r="BS2777" s="1">
        <v>6</v>
      </c>
      <c r="BT2777" s="1">
        <v>5</v>
      </c>
      <c r="BU2777" s="1" t="str">
        <f>"8:00 AM"</f>
        <v>8:00 AM</v>
      </c>
      <c r="BV2777" s="1" t="str">
        <f>"3:00 PM"</f>
        <v>3:00 PM</v>
      </c>
      <c r="BW2777" s="1" t="s">
        <v>135</v>
      </c>
      <c r="BX2777" s="1">
        <v>0</v>
      </c>
      <c r="BY2777" s="1">
        <v>12</v>
      </c>
      <c r="BZ2777" s="1" t="s">
        <v>112</v>
      </c>
      <c r="CA2777" s="1">
        <v>0</v>
      </c>
      <c r="CB2777" s="1" t="s">
        <v>4781</v>
      </c>
      <c r="CC2777" s="1" t="s">
        <v>4782</v>
      </c>
      <c r="CE2777" s="1" t="s">
        <v>116</v>
      </c>
      <c r="CF2777" s="1" t="s">
        <v>117</v>
      </c>
      <c r="CG2777" s="1">
        <v>96950</v>
      </c>
      <c r="CH2777" s="3">
        <v>13.85</v>
      </c>
      <c r="CI2777" s="3">
        <v>13.85</v>
      </c>
      <c r="CJ2777" s="3">
        <v>20.77</v>
      </c>
      <c r="CK2777" s="3">
        <v>20.77</v>
      </c>
      <c r="CL2777" s="1" t="s">
        <v>137</v>
      </c>
      <c r="CM2777" s="1" t="s">
        <v>749</v>
      </c>
      <c r="CN2777" s="1" t="s">
        <v>139</v>
      </c>
      <c r="CP2777" s="1" t="s">
        <v>112</v>
      </c>
      <c r="CQ2777" s="1" t="s">
        <v>111</v>
      </c>
      <c r="CR2777" s="1" t="s">
        <v>111</v>
      </c>
      <c r="CS2777" s="1" t="s">
        <v>111</v>
      </c>
      <c r="CT2777" s="1" t="s">
        <v>138</v>
      </c>
      <c r="CU2777" s="1" t="s">
        <v>111</v>
      </c>
      <c r="CV2777" s="1" t="s">
        <v>138</v>
      </c>
      <c r="CW2777" s="1" t="s">
        <v>4783</v>
      </c>
      <c r="CX2777" s="1">
        <v>16702333112</v>
      </c>
      <c r="CY2777" s="1" t="s">
        <v>742</v>
      </c>
      <c r="CZ2777" s="1" t="s">
        <v>168</v>
      </c>
      <c r="DA2777" s="1" t="s">
        <v>111</v>
      </c>
      <c r="DB2777" s="1" t="s">
        <v>112</v>
      </c>
    </row>
    <row r="2778" spans="1:111" ht="15.6" customHeight="1" x14ac:dyDescent="0.25">
      <c r="A2778" s="1" t="s">
        <v>4784</v>
      </c>
      <c r="B2778" s="1" t="s">
        <v>109</v>
      </c>
      <c r="C2778" s="2">
        <v>44040.216324189816</v>
      </c>
      <c r="D2778" s="2">
        <v>44117</v>
      </c>
      <c r="E2778" s="1" t="s">
        <v>110</v>
      </c>
      <c r="F2778" s="2">
        <v>44103.833333333336</v>
      </c>
      <c r="G2778" s="1" t="s">
        <v>112</v>
      </c>
      <c r="H2778" s="1" t="s">
        <v>112</v>
      </c>
      <c r="I2778" s="1" t="s">
        <v>112</v>
      </c>
      <c r="J2778" s="1" t="s">
        <v>4254</v>
      </c>
      <c r="K2778" s="1" t="s">
        <v>4255</v>
      </c>
      <c r="L2778" s="1" t="s">
        <v>4785</v>
      </c>
      <c r="M2778" s="1" t="s">
        <v>4786</v>
      </c>
      <c r="N2778" s="1" t="s">
        <v>116</v>
      </c>
      <c r="O2778" s="1" t="s">
        <v>117</v>
      </c>
      <c r="P2778" s="9">
        <v>96950</v>
      </c>
      <c r="Q2778" s="1" t="s">
        <v>118</v>
      </c>
      <c r="R2778" s="1" t="s">
        <v>138</v>
      </c>
      <c r="S2778" s="1">
        <v>16702346666</v>
      </c>
      <c r="U2778" s="1">
        <v>81231</v>
      </c>
      <c r="V2778" s="1" t="s">
        <v>119</v>
      </c>
      <c r="X2778" s="1" t="s">
        <v>4266</v>
      </c>
      <c r="Y2778" s="1" t="s">
        <v>4787</v>
      </c>
      <c r="AA2778" s="1" t="s">
        <v>245</v>
      </c>
      <c r="AB2778" s="1" t="s">
        <v>4785</v>
      </c>
      <c r="AC2778" s="1" t="s">
        <v>4788</v>
      </c>
      <c r="AD2778" s="1" t="s">
        <v>116</v>
      </c>
      <c r="AE2778" s="1" t="s">
        <v>117</v>
      </c>
      <c r="AF2778" s="9">
        <v>96950</v>
      </c>
      <c r="AG2778" s="1" t="s">
        <v>118</v>
      </c>
      <c r="AH2778" s="1" t="s">
        <v>138</v>
      </c>
      <c r="AI2778" s="1">
        <v>16702346666</v>
      </c>
      <c r="AK2778" s="1" t="s">
        <v>4260</v>
      </c>
      <c r="BC2778" s="1" t="str">
        <f>"49-9071.00"</f>
        <v>49-9071.00</v>
      </c>
      <c r="BD2778" s="1" t="s">
        <v>214</v>
      </c>
      <c r="BE2778" s="1" t="s">
        <v>4789</v>
      </c>
      <c r="BF2778" s="1" t="s">
        <v>4790</v>
      </c>
      <c r="BG2778" s="1">
        <v>1</v>
      </c>
      <c r="BI2778" s="2">
        <v>44105</v>
      </c>
      <c r="BJ2778" s="2">
        <v>44469</v>
      </c>
      <c r="BM2778" s="1">
        <v>40</v>
      </c>
      <c r="BN2778" s="1">
        <v>0</v>
      </c>
      <c r="BO2778" s="1">
        <v>8</v>
      </c>
      <c r="BP2778" s="1">
        <v>8</v>
      </c>
      <c r="BQ2778" s="1">
        <v>8</v>
      </c>
      <c r="BR2778" s="1">
        <v>8</v>
      </c>
      <c r="BS2778" s="1">
        <v>8</v>
      </c>
      <c r="BT2778" s="1">
        <v>0</v>
      </c>
      <c r="BU2778" s="1" t="str">
        <f>"8:00 AM"</f>
        <v>8:00 AM</v>
      </c>
      <c r="BV2778" s="1" t="str">
        <f>"5:00 PM"</f>
        <v>5:00 PM</v>
      </c>
      <c r="BW2778" s="1" t="s">
        <v>135</v>
      </c>
      <c r="BX2778" s="1">
        <v>0</v>
      </c>
      <c r="BY2778" s="1">
        <v>12</v>
      </c>
      <c r="BZ2778" s="1" t="s">
        <v>112</v>
      </c>
      <c r="CA2778" s="1">
        <v>0</v>
      </c>
      <c r="CB2778" s="1" t="s">
        <v>4791</v>
      </c>
      <c r="CC2778" s="1" t="s">
        <v>4785</v>
      </c>
      <c r="CD2778" s="1" t="s">
        <v>4786</v>
      </c>
      <c r="CE2778" s="1" t="s">
        <v>116</v>
      </c>
      <c r="CF2778" s="1" t="s">
        <v>117</v>
      </c>
      <c r="CG2778" s="1">
        <v>96950</v>
      </c>
      <c r="CH2778" s="3">
        <v>8.33</v>
      </c>
      <c r="CI2778" s="3">
        <v>8.33</v>
      </c>
      <c r="CJ2778" s="3">
        <v>12.5</v>
      </c>
      <c r="CK2778" s="3">
        <v>12.5</v>
      </c>
      <c r="CL2778" s="1" t="s">
        <v>137</v>
      </c>
      <c r="CM2778" s="1" t="s">
        <v>138</v>
      </c>
      <c r="CN2778" s="1" t="s">
        <v>139</v>
      </c>
      <c r="CP2778" s="1" t="s">
        <v>112</v>
      </c>
      <c r="CQ2778" s="1" t="s">
        <v>111</v>
      </c>
      <c r="CR2778" s="1" t="s">
        <v>112</v>
      </c>
      <c r="CS2778" s="1" t="s">
        <v>111</v>
      </c>
      <c r="CT2778" s="1" t="s">
        <v>138</v>
      </c>
      <c r="CU2778" s="1" t="s">
        <v>111</v>
      </c>
      <c r="CV2778" s="1" t="s">
        <v>138</v>
      </c>
      <c r="CW2778" s="1" t="s">
        <v>138</v>
      </c>
      <c r="CX2778" s="1">
        <v>16702346666</v>
      </c>
      <c r="CY2778" s="1" t="s">
        <v>4792</v>
      </c>
      <c r="CZ2778" s="1" t="s">
        <v>138</v>
      </c>
      <c r="DA2778" s="1" t="s">
        <v>111</v>
      </c>
      <c r="DB2778" s="1" t="s">
        <v>112</v>
      </c>
    </row>
    <row r="2779" spans="1:111" ht="15.6" customHeight="1" x14ac:dyDescent="0.25">
      <c r="A2779" s="1" t="s">
        <v>4793</v>
      </c>
      <c r="B2779" s="1" t="s">
        <v>109</v>
      </c>
      <c r="C2779" s="2">
        <v>44040.308612962966</v>
      </c>
      <c r="D2779" s="2">
        <v>44110</v>
      </c>
      <c r="E2779" s="1" t="s">
        <v>180</v>
      </c>
      <c r="G2779" s="1" t="s">
        <v>112</v>
      </c>
      <c r="H2779" s="1" t="s">
        <v>112</v>
      </c>
      <c r="I2779" s="1" t="s">
        <v>112</v>
      </c>
      <c r="J2779" s="1" t="s">
        <v>505</v>
      </c>
      <c r="L2779" s="1" t="s">
        <v>4794</v>
      </c>
      <c r="M2779" s="1" t="s">
        <v>507</v>
      </c>
      <c r="N2779" s="1" t="s">
        <v>879</v>
      </c>
      <c r="O2779" s="1" t="s">
        <v>117</v>
      </c>
      <c r="P2779" s="9">
        <v>96950</v>
      </c>
      <c r="Q2779" s="1" t="s">
        <v>118</v>
      </c>
      <c r="R2779" s="1" t="s">
        <v>4795</v>
      </c>
      <c r="S2779" s="1">
        <v>16702356622</v>
      </c>
      <c r="U2779" s="1">
        <v>236115</v>
      </c>
      <c r="V2779" s="1" t="s">
        <v>119</v>
      </c>
      <c r="X2779" s="1" t="s">
        <v>508</v>
      </c>
      <c r="Y2779" s="1" t="s">
        <v>509</v>
      </c>
      <c r="Z2779" s="1" t="s">
        <v>510</v>
      </c>
      <c r="AA2779" s="1" t="s">
        <v>511</v>
      </c>
      <c r="AB2779" s="1" t="s">
        <v>4796</v>
      </c>
      <c r="AD2779" s="1" t="s">
        <v>879</v>
      </c>
      <c r="AE2779" s="1" t="s">
        <v>117</v>
      </c>
      <c r="AF2779" s="9">
        <v>96950</v>
      </c>
      <c r="AG2779" s="1" t="s">
        <v>118</v>
      </c>
      <c r="AH2779" s="1" t="s">
        <v>4795</v>
      </c>
      <c r="AI2779" s="1">
        <v>16707830215</v>
      </c>
      <c r="AK2779" s="1" t="s">
        <v>513</v>
      </c>
      <c r="BC2779" s="1" t="str">
        <f>"47-2031.01"</f>
        <v>47-2031.01</v>
      </c>
      <c r="BD2779" s="1" t="s">
        <v>4797</v>
      </c>
      <c r="BE2779" s="1" t="s">
        <v>4798</v>
      </c>
      <c r="BF2779" s="1" t="s">
        <v>4799</v>
      </c>
      <c r="BG2779" s="1">
        <v>10</v>
      </c>
      <c r="BI2779" s="2">
        <v>44105</v>
      </c>
      <c r="BJ2779" s="2">
        <v>44469</v>
      </c>
      <c r="BM2779" s="1">
        <v>40</v>
      </c>
      <c r="BN2779" s="1">
        <v>0</v>
      </c>
      <c r="BO2779" s="1">
        <v>8</v>
      </c>
      <c r="BP2779" s="1">
        <v>8</v>
      </c>
      <c r="BQ2779" s="1">
        <v>8</v>
      </c>
      <c r="BR2779" s="1">
        <v>8</v>
      </c>
      <c r="BS2779" s="1">
        <v>8</v>
      </c>
      <c r="BT2779" s="1">
        <v>0</v>
      </c>
      <c r="BU2779" s="1" t="str">
        <f>"7:30 AM"</f>
        <v>7:30 AM</v>
      </c>
      <c r="BV2779" s="1" t="str">
        <f>"4:30 PM"</f>
        <v>4:30 PM</v>
      </c>
      <c r="BW2779" s="1" t="s">
        <v>135</v>
      </c>
      <c r="BX2779" s="1">
        <v>0</v>
      </c>
      <c r="BY2779" s="1">
        <v>6</v>
      </c>
      <c r="BZ2779" s="1" t="s">
        <v>112</v>
      </c>
      <c r="CA2779" s="1">
        <v>0</v>
      </c>
      <c r="CB2779" s="1" t="s">
        <v>4800</v>
      </c>
      <c r="CC2779" s="1" t="s">
        <v>1290</v>
      </c>
      <c r="CD2779" s="1" t="s">
        <v>507</v>
      </c>
      <c r="CE2779" s="1" t="s">
        <v>167</v>
      </c>
      <c r="CF2779" s="1" t="s">
        <v>117</v>
      </c>
      <c r="CG2779" s="1">
        <v>96950</v>
      </c>
      <c r="CH2779" s="3">
        <v>15.91</v>
      </c>
      <c r="CI2779" s="3">
        <v>15.91</v>
      </c>
      <c r="CJ2779" s="3">
        <v>23.87</v>
      </c>
      <c r="CK2779" s="3">
        <v>23.87</v>
      </c>
      <c r="CL2779" s="1" t="s">
        <v>137</v>
      </c>
      <c r="CM2779" s="1" t="s">
        <v>230</v>
      </c>
      <c r="CN2779" s="1" t="s">
        <v>139</v>
      </c>
      <c r="CP2779" s="1" t="s">
        <v>112</v>
      </c>
      <c r="CQ2779" s="1" t="s">
        <v>111</v>
      </c>
      <c r="CR2779" s="1" t="s">
        <v>111</v>
      </c>
      <c r="CS2779" s="1" t="s">
        <v>111</v>
      </c>
      <c r="CT2779" s="1" t="s">
        <v>138</v>
      </c>
      <c r="CU2779" s="1" t="s">
        <v>111</v>
      </c>
      <c r="CV2779" s="1" t="s">
        <v>138</v>
      </c>
      <c r="CW2779" s="1" t="s">
        <v>4801</v>
      </c>
      <c r="CX2779" s="1">
        <v>16702356622</v>
      </c>
      <c r="CY2779" s="1" t="s">
        <v>513</v>
      </c>
      <c r="CZ2779" s="1" t="s">
        <v>230</v>
      </c>
      <c r="DA2779" s="1" t="s">
        <v>111</v>
      </c>
      <c r="DB2779" s="1" t="s">
        <v>112</v>
      </c>
    </row>
    <row r="2780" spans="1:111" ht="15.6" customHeight="1" x14ac:dyDescent="0.25">
      <c r="A2780" s="1" t="s">
        <v>4814</v>
      </c>
      <c r="B2780" s="1" t="s">
        <v>109</v>
      </c>
      <c r="C2780" s="2">
        <v>44067.307152199071</v>
      </c>
      <c r="D2780" s="2">
        <v>44159</v>
      </c>
      <c r="E2780" s="1" t="s">
        <v>180</v>
      </c>
      <c r="G2780" s="1" t="s">
        <v>112</v>
      </c>
      <c r="H2780" s="1" t="s">
        <v>112</v>
      </c>
      <c r="I2780" s="1" t="s">
        <v>112</v>
      </c>
      <c r="J2780" s="1" t="s">
        <v>1978</v>
      </c>
      <c r="K2780" s="1" t="s">
        <v>1979</v>
      </c>
      <c r="L2780" s="1" t="s">
        <v>941</v>
      </c>
      <c r="M2780" s="1" t="s">
        <v>942</v>
      </c>
      <c r="N2780" s="1" t="s">
        <v>116</v>
      </c>
      <c r="O2780" s="1" t="s">
        <v>117</v>
      </c>
      <c r="P2780" s="9">
        <v>96950</v>
      </c>
      <c r="Q2780" s="1" t="s">
        <v>118</v>
      </c>
      <c r="S2780" s="1">
        <v>16702352883</v>
      </c>
      <c r="U2780" s="1">
        <v>56132</v>
      </c>
      <c r="V2780" s="1" t="s">
        <v>119</v>
      </c>
      <c r="X2780" s="1" t="s">
        <v>943</v>
      </c>
      <c r="Y2780" s="1" t="s">
        <v>944</v>
      </c>
      <c r="Z2780" s="1" t="s">
        <v>945</v>
      </c>
      <c r="AA2780" s="1" t="s">
        <v>373</v>
      </c>
      <c r="AB2780" s="1" t="s">
        <v>941</v>
      </c>
      <c r="AC2780" s="1" t="s">
        <v>942</v>
      </c>
      <c r="AD2780" s="1" t="s">
        <v>116</v>
      </c>
      <c r="AE2780" s="1" t="s">
        <v>117</v>
      </c>
      <c r="AF2780" s="9">
        <v>96950</v>
      </c>
      <c r="AG2780" s="1" t="s">
        <v>118</v>
      </c>
      <c r="AI2780" s="1">
        <v>16702352883</v>
      </c>
      <c r="AK2780" s="1" t="s">
        <v>530</v>
      </c>
      <c r="BC2780" s="1" t="str">
        <f>"49-9071.00"</f>
        <v>49-9071.00</v>
      </c>
      <c r="BD2780" s="1" t="s">
        <v>214</v>
      </c>
      <c r="BE2780" s="1" t="s">
        <v>4815</v>
      </c>
      <c r="BF2780" s="1" t="s">
        <v>4816</v>
      </c>
      <c r="BG2780" s="1">
        <v>5</v>
      </c>
      <c r="BI2780" s="2">
        <v>44136</v>
      </c>
      <c r="BJ2780" s="2">
        <v>44500</v>
      </c>
      <c r="BM2780" s="1">
        <v>35</v>
      </c>
      <c r="BN2780" s="1">
        <v>0</v>
      </c>
      <c r="BO2780" s="1">
        <v>7</v>
      </c>
      <c r="BP2780" s="1">
        <v>7</v>
      </c>
      <c r="BQ2780" s="1">
        <v>7</v>
      </c>
      <c r="BR2780" s="1">
        <v>7</v>
      </c>
      <c r="BS2780" s="1">
        <v>7</v>
      </c>
      <c r="BT2780" s="1">
        <v>0</v>
      </c>
      <c r="BU2780" s="1" t="str">
        <f>"9:00 AM"</f>
        <v>9:00 AM</v>
      </c>
      <c r="BV2780" s="1" t="str">
        <f>"4:00 PM"</f>
        <v>4:00 PM</v>
      </c>
      <c r="BW2780" s="1" t="s">
        <v>135</v>
      </c>
      <c r="BX2780" s="1">
        <v>6</v>
      </c>
      <c r="BY2780" s="1">
        <v>12</v>
      </c>
      <c r="BZ2780" s="1" t="s">
        <v>112</v>
      </c>
      <c r="CA2780" s="1">
        <v>0</v>
      </c>
      <c r="CB2780" s="4" t="s">
        <v>4817</v>
      </c>
      <c r="CC2780" s="1" t="s">
        <v>941</v>
      </c>
      <c r="CD2780" s="1" t="s">
        <v>942</v>
      </c>
      <c r="CE2780" s="1" t="s">
        <v>116</v>
      </c>
      <c r="CF2780" s="1" t="s">
        <v>117</v>
      </c>
      <c r="CG2780" s="1">
        <v>96950</v>
      </c>
      <c r="CH2780" s="3">
        <v>8.33</v>
      </c>
      <c r="CI2780" s="3">
        <v>9</v>
      </c>
      <c r="CJ2780" s="3">
        <v>12.5</v>
      </c>
      <c r="CK2780" s="3">
        <v>13.5</v>
      </c>
      <c r="CL2780" s="1" t="s">
        <v>137</v>
      </c>
      <c r="CM2780" s="1" t="s">
        <v>138</v>
      </c>
      <c r="CN2780" s="1" t="s">
        <v>139</v>
      </c>
      <c r="CP2780" s="1" t="s">
        <v>112</v>
      </c>
      <c r="CQ2780" s="1" t="s">
        <v>111</v>
      </c>
      <c r="CR2780" s="1" t="s">
        <v>112</v>
      </c>
      <c r="CS2780" s="1" t="s">
        <v>111</v>
      </c>
      <c r="CT2780" s="1" t="s">
        <v>111</v>
      </c>
      <c r="CU2780" s="1" t="s">
        <v>111</v>
      </c>
      <c r="CV2780" s="1" t="s">
        <v>138</v>
      </c>
      <c r="CW2780" s="1" t="s">
        <v>138</v>
      </c>
      <c r="CX2780" s="1">
        <v>16702352883</v>
      </c>
      <c r="CY2780" s="1" t="s">
        <v>530</v>
      </c>
      <c r="CZ2780" s="1" t="s">
        <v>138</v>
      </c>
      <c r="DA2780" s="1" t="s">
        <v>111</v>
      </c>
      <c r="DB2780" s="1" t="s">
        <v>112</v>
      </c>
    </row>
    <row r="2781" spans="1:111" ht="15.6" customHeight="1" x14ac:dyDescent="0.25">
      <c r="A2781" s="1" t="s">
        <v>4836</v>
      </c>
      <c r="B2781" s="1" t="s">
        <v>109</v>
      </c>
      <c r="C2781" s="2">
        <v>44050.399435879626</v>
      </c>
      <c r="D2781" s="2">
        <v>44140</v>
      </c>
      <c r="E2781" s="1" t="s">
        <v>110</v>
      </c>
      <c r="F2781" s="2">
        <v>44103.833333333336</v>
      </c>
      <c r="G2781" s="1" t="s">
        <v>111</v>
      </c>
      <c r="H2781" s="1" t="s">
        <v>112</v>
      </c>
      <c r="I2781" s="1" t="s">
        <v>112</v>
      </c>
      <c r="J2781" s="1" t="s">
        <v>1799</v>
      </c>
      <c r="K2781" s="1" t="s">
        <v>1799</v>
      </c>
      <c r="L2781" s="1" t="s">
        <v>3538</v>
      </c>
      <c r="N2781" s="1" t="s">
        <v>116</v>
      </c>
      <c r="O2781" s="1" t="s">
        <v>117</v>
      </c>
      <c r="P2781" s="9">
        <v>96950</v>
      </c>
      <c r="Q2781" s="1" t="s">
        <v>118</v>
      </c>
      <c r="R2781" s="1" t="s">
        <v>116</v>
      </c>
      <c r="S2781" s="1">
        <v>16702345577</v>
      </c>
      <c r="U2781" s="1">
        <v>236220</v>
      </c>
      <c r="V2781" s="1" t="s">
        <v>119</v>
      </c>
      <c r="X2781" s="1" t="s">
        <v>1801</v>
      </c>
      <c r="Y2781" s="1" t="s">
        <v>4837</v>
      </c>
      <c r="Z2781" s="1" t="s">
        <v>1813</v>
      </c>
      <c r="AA2781" s="1" t="s">
        <v>245</v>
      </c>
      <c r="AB2781" s="1" t="s">
        <v>3538</v>
      </c>
      <c r="AD2781" s="1" t="s">
        <v>116</v>
      </c>
      <c r="AE2781" s="1" t="s">
        <v>117</v>
      </c>
      <c r="AF2781" s="9">
        <v>96950</v>
      </c>
      <c r="AG2781" s="1" t="s">
        <v>118</v>
      </c>
      <c r="AH2781" s="1" t="s">
        <v>116</v>
      </c>
      <c r="AI2781" s="1">
        <v>16702345577</v>
      </c>
      <c r="AK2781" s="1" t="s">
        <v>1803</v>
      </c>
      <c r="BC2781" s="1" t="str">
        <f>"49-9071.00"</f>
        <v>49-9071.00</v>
      </c>
      <c r="BD2781" s="1" t="s">
        <v>214</v>
      </c>
      <c r="BE2781" s="1" t="s">
        <v>4838</v>
      </c>
      <c r="BF2781" s="1" t="s">
        <v>4839</v>
      </c>
      <c r="BG2781" s="1">
        <v>2</v>
      </c>
      <c r="BI2781" s="2">
        <v>44105</v>
      </c>
      <c r="BJ2781" s="2">
        <v>45199</v>
      </c>
      <c r="BM2781" s="1">
        <v>40</v>
      </c>
      <c r="BN2781" s="1">
        <v>0</v>
      </c>
      <c r="BO2781" s="1">
        <v>8</v>
      </c>
      <c r="BP2781" s="1">
        <v>8</v>
      </c>
      <c r="BQ2781" s="1">
        <v>8</v>
      </c>
      <c r="BR2781" s="1">
        <v>8</v>
      </c>
      <c r="BS2781" s="1">
        <v>8</v>
      </c>
      <c r="BT2781" s="1">
        <v>0</v>
      </c>
      <c r="BU2781" s="1" t="str">
        <f>"8:00 AM"</f>
        <v>8:00 AM</v>
      </c>
      <c r="BV2781" s="1" t="str">
        <f>"5:00 PM"</f>
        <v>5:00 PM</v>
      </c>
      <c r="BW2781" s="1" t="s">
        <v>135</v>
      </c>
      <c r="BX2781" s="1">
        <v>6</v>
      </c>
      <c r="BY2781" s="1">
        <v>12</v>
      </c>
      <c r="BZ2781" s="1" t="s">
        <v>112</v>
      </c>
      <c r="CA2781" s="1">
        <v>0</v>
      </c>
      <c r="CB2781" s="1" t="s">
        <v>362</v>
      </c>
      <c r="CC2781" s="1" t="s">
        <v>1805</v>
      </c>
      <c r="CD2781" s="1" t="s">
        <v>1806</v>
      </c>
      <c r="CE2781" s="1" t="s">
        <v>116</v>
      </c>
      <c r="CF2781" s="1" t="s">
        <v>117</v>
      </c>
      <c r="CG2781" s="1">
        <v>96950</v>
      </c>
      <c r="CH2781" s="3">
        <v>8.33</v>
      </c>
      <c r="CI2781" s="3">
        <v>8.33</v>
      </c>
      <c r="CJ2781" s="3">
        <v>12.5</v>
      </c>
      <c r="CK2781" s="3">
        <v>12.5</v>
      </c>
      <c r="CL2781" s="1" t="s">
        <v>137</v>
      </c>
      <c r="CM2781" s="1" t="s">
        <v>138</v>
      </c>
      <c r="CN2781" s="1" t="s">
        <v>139</v>
      </c>
      <c r="CP2781" s="1" t="s">
        <v>112</v>
      </c>
      <c r="CQ2781" s="1" t="s">
        <v>111</v>
      </c>
      <c r="CR2781" s="1" t="s">
        <v>111</v>
      </c>
      <c r="CS2781" s="1" t="s">
        <v>111</v>
      </c>
      <c r="CT2781" s="1" t="s">
        <v>111</v>
      </c>
      <c r="CU2781" s="1" t="s">
        <v>111</v>
      </c>
      <c r="CV2781" s="1" t="s">
        <v>111</v>
      </c>
      <c r="CW2781" s="1" t="s">
        <v>4840</v>
      </c>
      <c r="CX2781" s="1">
        <v>16702345577</v>
      </c>
      <c r="CY2781" s="1" t="s">
        <v>1803</v>
      </c>
      <c r="CZ2781" s="1" t="s">
        <v>168</v>
      </c>
      <c r="DA2781" s="1" t="s">
        <v>111</v>
      </c>
      <c r="DB2781" s="1" t="s">
        <v>112</v>
      </c>
    </row>
    <row r="2782" spans="1:111" ht="15.6" customHeight="1" x14ac:dyDescent="0.25">
      <c r="A2782" s="1" t="s">
        <v>4849</v>
      </c>
      <c r="B2782" s="1" t="s">
        <v>109</v>
      </c>
      <c r="C2782" s="2">
        <v>44076.469120601854</v>
      </c>
      <c r="D2782" s="2">
        <v>44125</v>
      </c>
      <c r="E2782" s="1" t="s">
        <v>110</v>
      </c>
      <c r="F2782" s="2">
        <v>44103.833333333336</v>
      </c>
      <c r="G2782" s="1" t="s">
        <v>111</v>
      </c>
      <c r="H2782" s="1" t="s">
        <v>112</v>
      </c>
      <c r="I2782" s="1" t="s">
        <v>112</v>
      </c>
      <c r="J2782" s="1" t="s">
        <v>4850</v>
      </c>
      <c r="K2782" s="1" t="s">
        <v>4851</v>
      </c>
      <c r="L2782" s="1" t="s">
        <v>4852</v>
      </c>
      <c r="N2782" s="1" t="s">
        <v>116</v>
      </c>
      <c r="O2782" s="1" t="s">
        <v>117</v>
      </c>
      <c r="P2782" s="9">
        <v>96950</v>
      </c>
      <c r="Q2782" s="1" t="s">
        <v>118</v>
      </c>
      <c r="S2782" s="1">
        <v>16702341745</v>
      </c>
      <c r="U2782" s="1">
        <v>81231</v>
      </c>
      <c r="V2782" s="1" t="s">
        <v>119</v>
      </c>
      <c r="X2782" s="1" t="s">
        <v>4853</v>
      </c>
      <c r="Y2782" s="1" t="s">
        <v>4854</v>
      </c>
      <c r="Z2782" s="1" t="s">
        <v>4855</v>
      </c>
      <c r="AA2782" s="1" t="s">
        <v>4856</v>
      </c>
      <c r="AB2782" s="1" t="s">
        <v>4852</v>
      </c>
      <c r="AD2782" s="1" t="s">
        <v>116</v>
      </c>
      <c r="AE2782" s="1" t="s">
        <v>117</v>
      </c>
      <c r="AF2782" s="9">
        <v>96950</v>
      </c>
      <c r="AG2782" s="1" t="s">
        <v>118</v>
      </c>
      <c r="AI2782" s="1">
        <v>16702341745</v>
      </c>
      <c r="AK2782" s="1" t="s">
        <v>4857</v>
      </c>
      <c r="BC2782" s="1" t="str">
        <f>"37-1011.00"</f>
        <v>37-1011.00</v>
      </c>
      <c r="BD2782" s="1" t="s">
        <v>2800</v>
      </c>
      <c r="BE2782" s="1" t="s">
        <v>4858</v>
      </c>
      <c r="BF2782" s="1" t="s">
        <v>2265</v>
      </c>
      <c r="BG2782" s="1">
        <v>1</v>
      </c>
      <c r="BI2782" s="2">
        <v>44105</v>
      </c>
      <c r="BJ2782" s="2">
        <v>45199</v>
      </c>
      <c r="BM2782" s="1">
        <v>40</v>
      </c>
      <c r="BN2782" s="1">
        <v>0</v>
      </c>
      <c r="BO2782" s="1">
        <v>8</v>
      </c>
      <c r="BP2782" s="1">
        <v>8</v>
      </c>
      <c r="BQ2782" s="1">
        <v>8</v>
      </c>
      <c r="BR2782" s="1">
        <v>8</v>
      </c>
      <c r="BS2782" s="1">
        <v>8</v>
      </c>
      <c r="BT2782" s="1">
        <v>0</v>
      </c>
      <c r="BU2782" s="1" t="str">
        <f>"8:00 AM"</f>
        <v>8:00 AM</v>
      </c>
      <c r="BV2782" s="1" t="str">
        <f>"5:00 PM"</f>
        <v>5:00 PM</v>
      </c>
      <c r="BW2782" s="1" t="s">
        <v>230</v>
      </c>
      <c r="BX2782" s="1">
        <v>0</v>
      </c>
      <c r="BY2782" s="1">
        <v>12</v>
      </c>
      <c r="BZ2782" s="1" t="s">
        <v>111</v>
      </c>
      <c r="CA2782" s="1">
        <v>4</v>
      </c>
      <c r="CB2782" s="1" t="s">
        <v>4859</v>
      </c>
      <c r="CC2782" s="1" t="s">
        <v>4860</v>
      </c>
      <c r="CD2782" s="1" t="s">
        <v>4861</v>
      </c>
      <c r="CE2782" s="1" t="s">
        <v>116</v>
      </c>
      <c r="CF2782" s="1" t="s">
        <v>117</v>
      </c>
      <c r="CG2782" s="1">
        <v>96950</v>
      </c>
      <c r="CH2782" s="3">
        <v>15.06</v>
      </c>
      <c r="CI2782" s="3">
        <v>15.06</v>
      </c>
      <c r="CJ2782" s="3">
        <v>0</v>
      </c>
      <c r="CK2782" s="3">
        <v>0</v>
      </c>
      <c r="CL2782" s="1" t="s">
        <v>137</v>
      </c>
      <c r="CM2782" s="1" t="s">
        <v>230</v>
      </c>
      <c r="CN2782" s="1" t="s">
        <v>139</v>
      </c>
      <c r="CP2782" s="1" t="s">
        <v>112</v>
      </c>
      <c r="CQ2782" s="1" t="s">
        <v>111</v>
      </c>
      <c r="CR2782" s="1" t="s">
        <v>112</v>
      </c>
      <c r="CS2782" s="1" t="s">
        <v>112</v>
      </c>
      <c r="CT2782" s="1" t="s">
        <v>138</v>
      </c>
      <c r="CU2782" s="1" t="s">
        <v>111</v>
      </c>
      <c r="CV2782" s="1" t="s">
        <v>138</v>
      </c>
      <c r="CW2782" s="1" t="s">
        <v>4862</v>
      </c>
      <c r="CX2782" s="1">
        <v>16702341745</v>
      </c>
      <c r="CY2782" s="1" t="s">
        <v>4863</v>
      </c>
      <c r="CZ2782" s="1" t="s">
        <v>138</v>
      </c>
      <c r="DA2782" s="1" t="s">
        <v>111</v>
      </c>
      <c r="DB2782" s="1" t="s">
        <v>112</v>
      </c>
      <c r="DC2782" s="1" t="s">
        <v>4864</v>
      </c>
      <c r="DD2782" s="1" t="s">
        <v>4865</v>
      </c>
      <c r="DE2782" s="1" t="s">
        <v>4866</v>
      </c>
      <c r="DF2782" s="1" t="s">
        <v>4867</v>
      </c>
      <c r="DG2782" s="1" t="s">
        <v>4863</v>
      </c>
    </row>
    <row r="2783" spans="1:111" ht="15.6" customHeight="1" x14ac:dyDescent="0.25">
      <c r="A2783" s="1" t="s">
        <v>4872</v>
      </c>
      <c r="B2783" s="1" t="s">
        <v>109</v>
      </c>
      <c r="C2783" s="2">
        <v>44077.20213020833</v>
      </c>
      <c r="D2783" s="2">
        <v>44180</v>
      </c>
      <c r="E2783" s="1" t="s">
        <v>110</v>
      </c>
      <c r="F2783" s="2">
        <v>44103.833333333336</v>
      </c>
      <c r="G2783" s="1" t="s">
        <v>112</v>
      </c>
      <c r="H2783" s="1" t="s">
        <v>112</v>
      </c>
      <c r="I2783" s="1" t="s">
        <v>112</v>
      </c>
      <c r="J2783" s="1" t="s">
        <v>4873</v>
      </c>
      <c r="K2783" s="1" t="s">
        <v>4874</v>
      </c>
      <c r="L2783" s="1" t="s">
        <v>4875</v>
      </c>
      <c r="M2783" s="1" t="s">
        <v>4876</v>
      </c>
      <c r="N2783" s="1" t="s">
        <v>116</v>
      </c>
      <c r="O2783" s="1" t="s">
        <v>117</v>
      </c>
      <c r="P2783" s="9">
        <v>96950</v>
      </c>
      <c r="Q2783" s="1" t="s">
        <v>118</v>
      </c>
      <c r="R2783" s="1" t="s">
        <v>138</v>
      </c>
      <c r="S2783" s="1">
        <v>16702330744</v>
      </c>
      <c r="U2783" s="1">
        <v>48832</v>
      </c>
      <c r="V2783" s="1" t="s">
        <v>119</v>
      </c>
      <c r="X2783" s="1" t="s">
        <v>4877</v>
      </c>
      <c r="Y2783" s="1" t="s">
        <v>4878</v>
      </c>
      <c r="Z2783" s="1" t="s">
        <v>1544</v>
      </c>
      <c r="AA2783" s="1" t="s">
        <v>373</v>
      </c>
      <c r="AB2783" s="1" t="s">
        <v>4875</v>
      </c>
      <c r="AC2783" s="1" t="s">
        <v>4876</v>
      </c>
      <c r="AD2783" s="1" t="s">
        <v>116</v>
      </c>
      <c r="AE2783" s="1" t="s">
        <v>117</v>
      </c>
      <c r="AF2783" s="9">
        <v>96950</v>
      </c>
      <c r="AG2783" s="1" t="s">
        <v>118</v>
      </c>
      <c r="AH2783" s="1" t="s">
        <v>138</v>
      </c>
      <c r="AI2783" s="1">
        <v>16702330744</v>
      </c>
      <c r="AK2783" s="1" t="s">
        <v>4879</v>
      </c>
      <c r="BC2783" s="1" t="str">
        <f>"47-2073.00"</f>
        <v>47-2073.00</v>
      </c>
      <c r="BD2783" s="1" t="s">
        <v>514</v>
      </c>
      <c r="BE2783" s="1" t="s">
        <v>4880</v>
      </c>
      <c r="BF2783" s="1" t="s">
        <v>3390</v>
      </c>
      <c r="BG2783" s="1">
        <v>1</v>
      </c>
      <c r="BI2783" s="2">
        <v>44105</v>
      </c>
      <c r="BJ2783" s="2">
        <v>44469</v>
      </c>
      <c r="BM2783" s="1">
        <v>40</v>
      </c>
      <c r="BN2783" s="1">
        <v>0</v>
      </c>
      <c r="BO2783" s="1">
        <v>8</v>
      </c>
      <c r="BP2783" s="1">
        <v>8</v>
      </c>
      <c r="BQ2783" s="1">
        <v>8</v>
      </c>
      <c r="BR2783" s="1">
        <v>8</v>
      </c>
      <c r="BS2783" s="1">
        <v>8</v>
      </c>
      <c r="BT2783" s="1">
        <v>0</v>
      </c>
      <c r="BU2783" s="1" t="str">
        <f>"8:00 AM"</f>
        <v>8:00 AM</v>
      </c>
      <c r="BV2783" s="1" t="str">
        <f>"5:00 PM"</f>
        <v>5:00 PM</v>
      </c>
      <c r="BW2783" s="1" t="s">
        <v>135</v>
      </c>
      <c r="BX2783" s="1">
        <v>0</v>
      </c>
      <c r="BY2783" s="1">
        <v>12</v>
      </c>
      <c r="BZ2783" s="1" t="s">
        <v>112</v>
      </c>
      <c r="CA2783" s="1">
        <v>0</v>
      </c>
      <c r="CB2783" s="1" t="s">
        <v>4881</v>
      </c>
      <c r="CC2783" s="1" t="s">
        <v>4882</v>
      </c>
      <c r="CD2783" s="1" t="s">
        <v>4883</v>
      </c>
      <c r="CE2783" s="1" t="s">
        <v>116</v>
      </c>
      <c r="CF2783" s="1" t="s">
        <v>117</v>
      </c>
      <c r="CG2783" s="1">
        <v>96950</v>
      </c>
      <c r="CH2783" s="3">
        <v>17.38</v>
      </c>
      <c r="CI2783" s="3">
        <v>17.38</v>
      </c>
      <c r="CJ2783" s="3">
        <v>26.07</v>
      </c>
      <c r="CK2783" s="3">
        <v>26.07</v>
      </c>
      <c r="CL2783" s="1" t="s">
        <v>137</v>
      </c>
      <c r="CM2783" s="1" t="s">
        <v>138</v>
      </c>
      <c r="CN2783" s="1" t="s">
        <v>139</v>
      </c>
      <c r="CP2783" s="1" t="s">
        <v>112</v>
      </c>
      <c r="CQ2783" s="1" t="s">
        <v>111</v>
      </c>
      <c r="CR2783" s="1" t="s">
        <v>111</v>
      </c>
      <c r="CS2783" s="1" t="s">
        <v>111</v>
      </c>
      <c r="CT2783" s="1" t="s">
        <v>138</v>
      </c>
      <c r="CU2783" s="1" t="s">
        <v>111</v>
      </c>
      <c r="CV2783" s="1" t="s">
        <v>138</v>
      </c>
      <c r="CW2783" s="1" t="s">
        <v>138</v>
      </c>
      <c r="CX2783" s="1">
        <v>16702330744</v>
      </c>
      <c r="CY2783" s="1" t="s">
        <v>4879</v>
      </c>
      <c r="CZ2783" s="1" t="s">
        <v>138</v>
      </c>
      <c r="DA2783" s="1" t="s">
        <v>111</v>
      </c>
      <c r="DB2783" s="1" t="s">
        <v>112</v>
      </c>
    </row>
    <row r="2784" spans="1:111" ht="15.6" customHeight="1" x14ac:dyDescent="0.25">
      <c r="A2784" s="1" t="s">
        <v>4884</v>
      </c>
      <c r="B2784" s="1" t="s">
        <v>109</v>
      </c>
      <c r="C2784" s="2">
        <v>44076.061155208336</v>
      </c>
      <c r="D2784" s="2">
        <v>44124</v>
      </c>
      <c r="E2784" s="1" t="s">
        <v>110</v>
      </c>
      <c r="F2784" s="2">
        <v>44103.833333333336</v>
      </c>
      <c r="G2784" s="1" t="s">
        <v>111</v>
      </c>
      <c r="H2784" s="1" t="s">
        <v>112</v>
      </c>
      <c r="I2784" s="1" t="s">
        <v>112</v>
      </c>
      <c r="J2784" s="1" t="s">
        <v>2493</v>
      </c>
      <c r="L2784" s="1" t="s">
        <v>4885</v>
      </c>
      <c r="N2784" s="1" t="s">
        <v>116</v>
      </c>
      <c r="O2784" s="1" t="s">
        <v>117</v>
      </c>
      <c r="P2784" s="9">
        <v>96950</v>
      </c>
      <c r="Q2784" s="1" t="s">
        <v>118</v>
      </c>
      <c r="S2784" s="1">
        <v>16704832564</v>
      </c>
      <c r="U2784" s="1">
        <v>81211</v>
      </c>
      <c r="V2784" s="1" t="s">
        <v>119</v>
      </c>
      <c r="X2784" s="1" t="s">
        <v>2495</v>
      </c>
      <c r="Y2784" s="1" t="s">
        <v>2496</v>
      </c>
      <c r="Z2784" s="1" t="s">
        <v>2497</v>
      </c>
      <c r="AA2784" s="1" t="s">
        <v>245</v>
      </c>
      <c r="AB2784" s="1" t="s">
        <v>2494</v>
      </c>
      <c r="AD2784" s="1" t="s">
        <v>116</v>
      </c>
      <c r="AE2784" s="1" t="s">
        <v>117</v>
      </c>
      <c r="AF2784" s="9">
        <v>96950</v>
      </c>
      <c r="AG2784" s="1" t="s">
        <v>118</v>
      </c>
      <c r="AI2784" s="1">
        <v>16704832564</v>
      </c>
      <c r="AK2784" s="1" t="s">
        <v>2499</v>
      </c>
      <c r="BC2784" s="1" t="str">
        <f>"39-5012.00"</f>
        <v>39-5012.00</v>
      </c>
      <c r="BD2784" s="1" t="s">
        <v>1831</v>
      </c>
      <c r="BE2784" s="1" t="s">
        <v>4886</v>
      </c>
      <c r="BF2784" s="1" t="s">
        <v>3394</v>
      </c>
      <c r="BG2784" s="1">
        <v>2</v>
      </c>
      <c r="BI2784" s="2">
        <v>44105</v>
      </c>
      <c r="BJ2784" s="2">
        <v>45199</v>
      </c>
      <c r="BM2784" s="1">
        <v>40</v>
      </c>
      <c r="BN2784" s="1">
        <v>0</v>
      </c>
      <c r="BO2784" s="1">
        <v>8</v>
      </c>
      <c r="BP2784" s="1">
        <v>8</v>
      </c>
      <c r="BQ2784" s="1">
        <v>8</v>
      </c>
      <c r="BR2784" s="1">
        <v>8</v>
      </c>
      <c r="BS2784" s="1">
        <v>8</v>
      </c>
      <c r="BT2784" s="1">
        <v>0</v>
      </c>
      <c r="BU2784" s="1" t="str">
        <f>"8:30 AM"</f>
        <v>8:30 AM</v>
      </c>
      <c r="BV2784" s="1" t="str">
        <f>"5:30 PM"</f>
        <v>5:30 PM</v>
      </c>
      <c r="BW2784" s="1" t="s">
        <v>230</v>
      </c>
      <c r="BX2784" s="1">
        <v>0</v>
      </c>
      <c r="BY2784" s="1">
        <v>6</v>
      </c>
      <c r="BZ2784" s="1" t="s">
        <v>112</v>
      </c>
      <c r="CA2784" s="1">
        <v>0</v>
      </c>
      <c r="CB2784" s="4" t="s">
        <v>4887</v>
      </c>
      <c r="CC2784" s="1" t="s">
        <v>4888</v>
      </c>
      <c r="CE2784" s="1" t="s">
        <v>116</v>
      </c>
      <c r="CF2784" s="1" t="s">
        <v>117</v>
      </c>
      <c r="CG2784" s="1">
        <v>96950</v>
      </c>
      <c r="CH2784" s="3">
        <v>13.01</v>
      </c>
      <c r="CI2784" s="3">
        <v>13.01</v>
      </c>
      <c r="CJ2784" s="3">
        <v>0</v>
      </c>
      <c r="CK2784" s="3">
        <v>0</v>
      </c>
      <c r="CL2784" s="1" t="s">
        <v>137</v>
      </c>
      <c r="CM2784" s="1" t="s">
        <v>230</v>
      </c>
      <c r="CN2784" s="1" t="s">
        <v>139</v>
      </c>
      <c r="CP2784" s="1" t="s">
        <v>112</v>
      </c>
      <c r="CQ2784" s="1" t="s">
        <v>111</v>
      </c>
      <c r="CR2784" s="1" t="s">
        <v>112</v>
      </c>
      <c r="CS2784" s="1" t="s">
        <v>112</v>
      </c>
      <c r="CT2784" s="1" t="s">
        <v>138</v>
      </c>
      <c r="CU2784" s="1" t="s">
        <v>111</v>
      </c>
      <c r="CV2784" s="1" t="s">
        <v>138</v>
      </c>
      <c r="CW2784" s="1" t="s">
        <v>1633</v>
      </c>
      <c r="CX2784" s="1">
        <v>16702871097</v>
      </c>
      <c r="CY2784" s="1" t="s">
        <v>2499</v>
      </c>
      <c r="CZ2784" s="1" t="s">
        <v>138</v>
      </c>
      <c r="DA2784" s="1" t="s">
        <v>111</v>
      </c>
      <c r="DB2784" s="1" t="s">
        <v>112</v>
      </c>
      <c r="DC2784" s="1" t="s">
        <v>2495</v>
      </c>
      <c r="DD2784" s="1" t="s">
        <v>2496</v>
      </c>
      <c r="DE2784" s="1" t="s">
        <v>2497</v>
      </c>
      <c r="DF2784" s="1" t="s">
        <v>2493</v>
      </c>
      <c r="DG2784" s="1" t="s">
        <v>2499</v>
      </c>
    </row>
    <row r="2785" spans="1:111" ht="15.6" customHeight="1" x14ac:dyDescent="0.25">
      <c r="A2785" s="1" t="s">
        <v>4889</v>
      </c>
      <c r="B2785" s="1" t="s">
        <v>109</v>
      </c>
      <c r="C2785" s="2">
        <v>44056.330328819444</v>
      </c>
      <c r="D2785" s="2">
        <v>44144</v>
      </c>
      <c r="E2785" s="1" t="s">
        <v>110</v>
      </c>
      <c r="F2785" s="2">
        <v>44103.833333333336</v>
      </c>
      <c r="G2785" s="1" t="s">
        <v>112</v>
      </c>
      <c r="H2785" s="1" t="s">
        <v>112</v>
      </c>
      <c r="I2785" s="1" t="s">
        <v>112</v>
      </c>
      <c r="J2785" s="1" t="s">
        <v>1271</v>
      </c>
      <c r="K2785" s="1" t="s">
        <v>1272</v>
      </c>
      <c r="L2785" s="1" t="s">
        <v>1273</v>
      </c>
      <c r="N2785" s="1" t="s">
        <v>167</v>
      </c>
      <c r="O2785" s="1" t="s">
        <v>117</v>
      </c>
      <c r="P2785" s="9">
        <v>96950</v>
      </c>
      <c r="Q2785" s="1" t="s">
        <v>118</v>
      </c>
      <c r="S2785" s="1">
        <v>16702351495</v>
      </c>
      <c r="U2785" s="1">
        <v>23622</v>
      </c>
      <c r="V2785" s="1" t="s">
        <v>119</v>
      </c>
      <c r="X2785" s="1" t="s">
        <v>930</v>
      </c>
      <c r="Y2785" s="1" t="s">
        <v>1274</v>
      </c>
      <c r="Z2785" s="1" t="s">
        <v>1275</v>
      </c>
      <c r="AA2785" s="1" t="s">
        <v>357</v>
      </c>
      <c r="AB2785" s="1" t="s">
        <v>1273</v>
      </c>
      <c r="AD2785" s="1" t="s">
        <v>167</v>
      </c>
      <c r="AE2785" s="1" t="s">
        <v>117</v>
      </c>
      <c r="AF2785" s="9">
        <v>96950</v>
      </c>
      <c r="AG2785" s="1" t="s">
        <v>118</v>
      </c>
      <c r="AI2785" s="1">
        <v>16707881495</v>
      </c>
      <c r="AK2785" s="1" t="s">
        <v>1281</v>
      </c>
      <c r="BC2785" s="1" t="str">
        <f>"47-2051.00"</f>
        <v>47-2051.00</v>
      </c>
      <c r="BD2785" s="1" t="s">
        <v>295</v>
      </c>
      <c r="BE2785" s="1" t="s">
        <v>4890</v>
      </c>
      <c r="BF2785" s="1" t="s">
        <v>1820</v>
      </c>
      <c r="BG2785" s="1">
        <v>1</v>
      </c>
      <c r="BI2785" s="2">
        <v>44105</v>
      </c>
      <c r="BJ2785" s="2">
        <v>44469</v>
      </c>
      <c r="BM2785" s="1">
        <v>35</v>
      </c>
      <c r="BN2785" s="1">
        <v>0</v>
      </c>
      <c r="BO2785" s="1">
        <v>7</v>
      </c>
      <c r="BP2785" s="1">
        <v>7</v>
      </c>
      <c r="BQ2785" s="1">
        <v>7</v>
      </c>
      <c r="BR2785" s="1">
        <v>7</v>
      </c>
      <c r="BS2785" s="1">
        <v>7</v>
      </c>
      <c r="BT2785" s="1">
        <v>0</v>
      </c>
      <c r="BU2785" s="1" t="str">
        <f>"9:00 AM"</f>
        <v>9:00 AM</v>
      </c>
      <c r="BV2785" s="1" t="str">
        <f>"5:00 PM"</f>
        <v>5:00 PM</v>
      </c>
      <c r="BW2785" s="1" t="s">
        <v>135</v>
      </c>
      <c r="BX2785" s="1">
        <v>0</v>
      </c>
      <c r="BY2785" s="1">
        <v>24</v>
      </c>
      <c r="BZ2785" s="1" t="s">
        <v>112</v>
      </c>
      <c r="CA2785" s="1">
        <v>0</v>
      </c>
      <c r="CB2785" s="1" t="s">
        <v>4891</v>
      </c>
      <c r="CC2785" s="1" t="s">
        <v>1273</v>
      </c>
      <c r="CE2785" s="1" t="s">
        <v>167</v>
      </c>
      <c r="CF2785" s="1" t="s">
        <v>117</v>
      </c>
      <c r="CG2785" s="1">
        <v>96950</v>
      </c>
      <c r="CH2785" s="3">
        <v>15.55</v>
      </c>
      <c r="CI2785" s="3">
        <v>15.55</v>
      </c>
      <c r="CJ2785" s="3">
        <v>23.33</v>
      </c>
      <c r="CK2785" s="3">
        <v>23.33</v>
      </c>
      <c r="CL2785" s="1" t="s">
        <v>137</v>
      </c>
      <c r="CN2785" s="1" t="s">
        <v>139</v>
      </c>
      <c r="CP2785" s="1" t="s">
        <v>112</v>
      </c>
      <c r="CQ2785" s="1" t="s">
        <v>111</v>
      </c>
      <c r="CR2785" s="1" t="s">
        <v>111</v>
      </c>
      <c r="CS2785" s="1" t="s">
        <v>111</v>
      </c>
      <c r="CT2785" s="1" t="s">
        <v>111</v>
      </c>
      <c r="CU2785" s="1" t="s">
        <v>111</v>
      </c>
      <c r="CV2785" s="1" t="s">
        <v>111</v>
      </c>
      <c r="CW2785" s="1" t="s">
        <v>1004</v>
      </c>
      <c r="CX2785" s="1">
        <v>16707881495</v>
      </c>
      <c r="CY2785" s="1" t="s">
        <v>1281</v>
      </c>
      <c r="CZ2785" s="1" t="s">
        <v>138</v>
      </c>
      <c r="DA2785" s="1" t="s">
        <v>111</v>
      </c>
      <c r="DB2785" s="1" t="s">
        <v>112</v>
      </c>
    </row>
    <row r="2786" spans="1:111" ht="15.6" customHeight="1" x14ac:dyDescent="0.25">
      <c r="A2786" s="1" t="s">
        <v>4914</v>
      </c>
      <c r="B2786" s="1" t="s">
        <v>109</v>
      </c>
      <c r="C2786" s="2">
        <v>44134.003560763886</v>
      </c>
      <c r="D2786" s="2">
        <v>44195</v>
      </c>
      <c r="E2786" s="1" t="s">
        <v>180</v>
      </c>
      <c r="G2786" s="1" t="s">
        <v>111</v>
      </c>
      <c r="H2786" s="1" t="s">
        <v>112</v>
      </c>
      <c r="I2786" s="1" t="s">
        <v>112</v>
      </c>
      <c r="J2786" s="1" t="s">
        <v>113</v>
      </c>
      <c r="L2786" s="1" t="s">
        <v>114</v>
      </c>
      <c r="M2786" s="1" t="s">
        <v>115</v>
      </c>
      <c r="N2786" s="1" t="s">
        <v>116</v>
      </c>
      <c r="O2786" s="1" t="s">
        <v>117</v>
      </c>
      <c r="P2786" s="9">
        <v>96950</v>
      </c>
      <c r="Q2786" s="1" t="s">
        <v>118</v>
      </c>
      <c r="S2786" s="1">
        <v>16702883820</v>
      </c>
      <c r="U2786" s="1">
        <v>424410</v>
      </c>
      <c r="V2786" s="1" t="s">
        <v>119</v>
      </c>
      <c r="X2786" s="1" t="s">
        <v>4915</v>
      </c>
      <c r="Y2786" s="1" t="s">
        <v>121</v>
      </c>
      <c r="Z2786" s="1" t="s">
        <v>122</v>
      </c>
      <c r="AA2786" s="1" t="s">
        <v>123</v>
      </c>
      <c r="AB2786" s="1" t="s">
        <v>114</v>
      </c>
      <c r="AC2786" s="1" t="s">
        <v>115</v>
      </c>
      <c r="AD2786" s="1" t="s">
        <v>116</v>
      </c>
      <c r="AE2786" s="1" t="s">
        <v>117</v>
      </c>
      <c r="AF2786" s="9">
        <v>96950</v>
      </c>
      <c r="AG2786" s="1" t="s">
        <v>118</v>
      </c>
      <c r="AI2786" s="1">
        <v>16702883820</v>
      </c>
      <c r="AK2786" s="1" t="s">
        <v>124</v>
      </c>
      <c r="AL2786" s="1" t="s">
        <v>125</v>
      </c>
      <c r="AM2786" s="1" t="s">
        <v>126</v>
      </c>
      <c r="AN2786" s="1" t="s">
        <v>127</v>
      </c>
      <c r="AO2786" s="1" t="s">
        <v>128</v>
      </c>
      <c r="AP2786" s="1" t="s">
        <v>3280</v>
      </c>
      <c r="AQ2786" s="1" t="s">
        <v>130</v>
      </c>
      <c r="AR2786" s="1" t="s">
        <v>116</v>
      </c>
      <c r="AS2786" s="1" t="s">
        <v>117</v>
      </c>
      <c r="AT2786" s="9">
        <v>96950</v>
      </c>
      <c r="AU2786" s="1" t="s">
        <v>118</v>
      </c>
      <c r="AW2786" s="1">
        <v>16702353285</v>
      </c>
      <c r="AY2786" s="1" t="s">
        <v>124</v>
      </c>
      <c r="AZ2786" s="1" t="s">
        <v>131</v>
      </c>
      <c r="BC2786" s="1" t="str">
        <f>"53-3031.00"</f>
        <v>53-3031.00</v>
      </c>
      <c r="BD2786" s="1" t="s">
        <v>3272</v>
      </c>
      <c r="BE2786" s="1" t="s">
        <v>4916</v>
      </c>
      <c r="BF2786" s="1" t="s">
        <v>4917</v>
      </c>
      <c r="BG2786" s="1">
        <v>3</v>
      </c>
      <c r="BI2786" s="2">
        <v>44136</v>
      </c>
      <c r="BJ2786" s="2">
        <v>45199</v>
      </c>
      <c r="BM2786" s="1">
        <v>40</v>
      </c>
      <c r="BN2786" s="1">
        <v>0</v>
      </c>
      <c r="BO2786" s="1">
        <v>8</v>
      </c>
      <c r="BP2786" s="1">
        <v>8</v>
      </c>
      <c r="BQ2786" s="1">
        <v>8</v>
      </c>
      <c r="BR2786" s="1">
        <v>8</v>
      </c>
      <c r="BS2786" s="1">
        <v>8</v>
      </c>
      <c r="BT2786" s="1">
        <v>0</v>
      </c>
      <c r="BU2786" s="1" t="str">
        <f>"8:00 AM"</f>
        <v>8:00 AM</v>
      </c>
      <c r="BV2786" s="1" t="str">
        <f>"5:00 PM"</f>
        <v>5:00 PM</v>
      </c>
      <c r="BW2786" s="1" t="s">
        <v>135</v>
      </c>
      <c r="BX2786" s="1">
        <v>0</v>
      </c>
      <c r="BY2786" s="1">
        <v>12</v>
      </c>
      <c r="BZ2786" s="1" t="s">
        <v>112</v>
      </c>
      <c r="CA2786" s="1">
        <v>0</v>
      </c>
      <c r="CB2786" s="4" t="s">
        <v>4918</v>
      </c>
      <c r="CC2786" s="1" t="s">
        <v>4919</v>
      </c>
      <c r="CD2786" s="1" t="s">
        <v>4920</v>
      </c>
      <c r="CE2786" s="1" t="s">
        <v>116</v>
      </c>
      <c r="CF2786" s="1" t="s">
        <v>117</v>
      </c>
      <c r="CG2786" s="1">
        <v>96950</v>
      </c>
      <c r="CH2786" s="3">
        <v>10.02</v>
      </c>
      <c r="CI2786" s="3">
        <v>10.02</v>
      </c>
      <c r="CJ2786" s="3">
        <v>15.03</v>
      </c>
      <c r="CK2786" s="3">
        <v>15.03</v>
      </c>
      <c r="CL2786" s="1" t="s">
        <v>137</v>
      </c>
      <c r="CM2786" s="1" t="s">
        <v>138</v>
      </c>
      <c r="CN2786" s="1" t="s">
        <v>218</v>
      </c>
      <c r="CP2786" s="1" t="s">
        <v>112</v>
      </c>
      <c r="CQ2786" s="1" t="s">
        <v>111</v>
      </c>
      <c r="CR2786" s="1" t="s">
        <v>112</v>
      </c>
      <c r="CS2786" s="1" t="s">
        <v>111</v>
      </c>
      <c r="CT2786" s="1" t="s">
        <v>138</v>
      </c>
      <c r="CU2786" s="1" t="s">
        <v>111</v>
      </c>
      <c r="CV2786" s="1" t="s">
        <v>138</v>
      </c>
      <c r="CW2786" s="1" t="s">
        <v>4921</v>
      </c>
      <c r="CX2786" s="1">
        <v>16702883820</v>
      </c>
      <c r="CY2786" s="1" t="s">
        <v>140</v>
      </c>
      <c r="CZ2786" s="1" t="s">
        <v>138</v>
      </c>
      <c r="DA2786" s="1" t="s">
        <v>111</v>
      </c>
      <c r="DB2786" s="1" t="s">
        <v>112</v>
      </c>
    </row>
    <row r="2787" spans="1:111" ht="15.6" customHeight="1" x14ac:dyDescent="0.25">
      <c r="A2787" s="1" t="s">
        <v>4934</v>
      </c>
      <c r="B2787" s="1" t="s">
        <v>109</v>
      </c>
      <c r="C2787" s="2">
        <v>44139.946783449072</v>
      </c>
      <c r="D2787" s="2">
        <v>44202</v>
      </c>
      <c r="E2787" s="1" t="s">
        <v>180</v>
      </c>
      <c r="G2787" s="1" t="s">
        <v>112</v>
      </c>
      <c r="H2787" s="1" t="s">
        <v>112</v>
      </c>
      <c r="I2787" s="1" t="s">
        <v>112</v>
      </c>
      <c r="J2787" s="1" t="s">
        <v>4935</v>
      </c>
      <c r="K2787" s="1" t="s">
        <v>4936</v>
      </c>
      <c r="L2787" s="1" t="s">
        <v>4318</v>
      </c>
      <c r="M2787" s="1" t="s">
        <v>4450</v>
      </c>
      <c r="N2787" s="1" t="s">
        <v>116</v>
      </c>
      <c r="O2787" s="1" t="s">
        <v>117</v>
      </c>
      <c r="P2787" s="9">
        <v>96950</v>
      </c>
      <c r="Q2787" s="1" t="s">
        <v>118</v>
      </c>
      <c r="R2787" s="1" t="s">
        <v>138</v>
      </c>
      <c r="S2787" s="1">
        <v>16704833702</v>
      </c>
      <c r="T2787" s="1">
        <v>0</v>
      </c>
      <c r="U2787" s="1">
        <v>531110</v>
      </c>
      <c r="V2787" s="1" t="s">
        <v>119</v>
      </c>
      <c r="X2787" s="1" t="s">
        <v>656</v>
      </c>
      <c r="Y2787" s="1" t="s">
        <v>1065</v>
      </c>
      <c r="Z2787" s="1" t="s">
        <v>138</v>
      </c>
      <c r="AA2787" s="1" t="s">
        <v>245</v>
      </c>
      <c r="AB2787" s="1" t="s">
        <v>4318</v>
      </c>
      <c r="AC2787" s="1" t="s">
        <v>4450</v>
      </c>
      <c r="AD2787" s="1" t="s">
        <v>116</v>
      </c>
      <c r="AE2787" s="1" t="s">
        <v>117</v>
      </c>
      <c r="AF2787" s="9">
        <v>96950</v>
      </c>
      <c r="AG2787" s="1" t="s">
        <v>118</v>
      </c>
      <c r="AH2787" s="1" t="s">
        <v>138</v>
      </c>
      <c r="AI2787" s="1">
        <v>16704833702</v>
      </c>
      <c r="AJ2787" s="1">
        <v>0</v>
      </c>
      <c r="AK2787" s="1" t="s">
        <v>4937</v>
      </c>
      <c r="BC2787" s="1" t="str">
        <f>"49-9071.00"</f>
        <v>49-9071.00</v>
      </c>
      <c r="BD2787" s="1" t="s">
        <v>214</v>
      </c>
      <c r="BE2787" s="1" t="s">
        <v>4938</v>
      </c>
      <c r="BF2787" s="1" t="s">
        <v>1069</v>
      </c>
      <c r="BG2787" s="1">
        <v>2</v>
      </c>
      <c r="BI2787" s="2">
        <v>44166</v>
      </c>
      <c r="BJ2787" s="2">
        <v>44469</v>
      </c>
      <c r="BM2787" s="1">
        <v>40</v>
      </c>
      <c r="BN2787" s="1">
        <v>0</v>
      </c>
      <c r="BO2787" s="1">
        <v>8</v>
      </c>
      <c r="BP2787" s="1">
        <v>8</v>
      </c>
      <c r="BQ2787" s="1">
        <v>8</v>
      </c>
      <c r="BR2787" s="1">
        <v>8</v>
      </c>
      <c r="BS2787" s="1">
        <v>8</v>
      </c>
      <c r="BT2787" s="1">
        <v>0</v>
      </c>
      <c r="BU2787" s="1" t="str">
        <f>"8:00 AM"</f>
        <v>8:00 AM</v>
      </c>
      <c r="BV2787" s="1" t="str">
        <f>"5:00 PM"</f>
        <v>5:00 PM</v>
      </c>
      <c r="BW2787" s="1" t="s">
        <v>135</v>
      </c>
      <c r="BX2787" s="1">
        <v>0</v>
      </c>
      <c r="BY2787" s="1">
        <v>24</v>
      </c>
      <c r="BZ2787" s="1" t="s">
        <v>112</v>
      </c>
      <c r="CA2787" s="1">
        <v>0</v>
      </c>
      <c r="CB2787" s="1" t="s">
        <v>4939</v>
      </c>
      <c r="CC2787" s="1" t="s">
        <v>4940</v>
      </c>
      <c r="CD2787" s="1" t="s">
        <v>4941</v>
      </c>
      <c r="CE2787" s="1" t="s">
        <v>116</v>
      </c>
      <c r="CF2787" s="1" t="s">
        <v>117</v>
      </c>
      <c r="CG2787" s="1">
        <v>96950</v>
      </c>
      <c r="CH2787" s="3">
        <v>8.7100000000000009</v>
      </c>
      <c r="CI2787" s="3">
        <v>8.7100000000000009</v>
      </c>
      <c r="CJ2787" s="3">
        <v>13.07</v>
      </c>
      <c r="CK2787" s="3">
        <v>13.07</v>
      </c>
      <c r="CL2787" s="1" t="s">
        <v>137</v>
      </c>
      <c r="CM2787" s="1" t="s">
        <v>138</v>
      </c>
      <c r="CN2787" s="1" t="s">
        <v>139</v>
      </c>
      <c r="CP2787" s="1" t="s">
        <v>112</v>
      </c>
      <c r="CQ2787" s="1" t="s">
        <v>111</v>
      </c>
      <c r="CR2787" s="1" t="s">
        <v>112</v>
      </c>
      <c r="CS2787" s="1" t="s">
        <v>111</v>
      </c>
      <c r="CT2787" s="1" t="s">
        <v>138</v>
      </c>
      <c r="CU2787" s="1" t="s">
        <v>111</v>
      </c>
      <c r="CV2787" s="1" t="s">
        <v>138</v>
      </c>
      <c r="CW2787" s="1" t="s">
        <v>138</v>
      </c>
      <c r="CX2787" s="1">
        <v>16704833702</v>
      </c>
      <c r="CY2787" s="1" t="s">
        <v>4937</v>
      </c>
      <c r="CZ2787" s="1" t="s">
        <v>138</v>
      </c>
      <c r="DA2787" s="1" t="s">
        <v>111</v>
      </c>
      <c r="DB2787" s="1" t="s">
        <v>112</v>
      </c>
      <c r="DC2787" s="1" t="s">
        <v>656</v>
      </c>
      <c r="DD2787" s="1" t="s">
        <v>4942</v>
      </c>
      <c r="DE2787" s="1" t="s">
        <v>138</v>
      </c>
      <c r="DF2787" s="1" t="s">
        <v>4935</v>
      </c>
      <c r="DG2787" s="1" t="s">
        <v>4937</v>
      </c>
    </row>
    <row r="2788" spans="1:111" ht="15.6" customHeight="1" x14ac:dyDescent="0.25">
      <c r="A2788" s="1" t="s">
        <v>4949</v>
      </c>
      <c r="B2788" s="1" t="s">
        <v>109</v>
      </c>
      <c r="C2788" s="2">
        <v>44172.863561458333</v>
      </c>
      <c r="D2788" s="2">
        <v>44225</v>
      </c>
      <c r="E2788" s="1" t="s">
        <v>180</v>
      </c>
      <c r="G2788" s="1" t="s">
        <v>111</v>
      </c>
      <c r="H2788" s="1" t="s">
        <v>112</v>
      </c>
      <c r="I2788" s="1" t="s">
        <v>112</v>
      </c>
      <c r="J2788" s="1" t="s">
        <v>4950</v>
      </c>
      <c r="K2788" s="1" t="s">
        <v>4951</v>
      </c>
      <c r="L2788" s="1" t="s">
        <v>4952</v>
      </c>
      <c r="M2788" s="1" t="s">
        <v>4953</v>
      </c>
      <c r="N2788" s="1" t="s">
        <v>116</v>
      </c>
      <c r="O2788" s="1" t="s">
        <v>117</v>
      </c>
      <c r="P2788" s="9">
        <v>96950</v>
      </c>
      <c r="Q2788" s="1" t="s">
        <v>118</v>
      </c>
      <c r="R2788" s="1" t="s">
        <v>138</v>
      </c>
      <c r="S2788" s="1">
        <v>16702330999</v>
      </c>
      <c r="U2788" s="1">
        <v>445110</v>
      </c>
      <c r="V2788" s="1" t="s">
        <v>119</v>
      </c>
      <c r="X2788" s="1" t="s">
        <v>4954</v>
      </c>
      <c r="Y2788" s="1" t="s">
        <v>4955</v>
      </c>
      <c r="AA2788" s="1" t="s">
        <v>171</v>
      </c>
      <c r="AB2788" s="1" t="s">
        <v>4952</v>
      </c>
      <c r="AC2788" s="1" t="s">
        <v>4953</v>
      </c>
      <c r="AD2788" s="1" t="s">
        <v>116</v>
      </c>
      <c r="AE2788" s="1" t="s">
        <v>117</v>
      </c>
      <c r="AF2788" s="9">
        <v>96950</v>
      </c>
      <c r="AG2788" s="1" t="s">
        <v>118</v>
      </c>
      <c r="AH2788" s="1" t="s">
        <v>138</v>
      </c>
      <c r="AI2788" s="1">
        <v>16702330999</v>
      </c>
      <c r="AK2788" s="1" t="s">
        <v>4956</v>
      </c>
      <c r="BC2788" s="1" t="str">
        <f>"41-2031.00"</f>
        <v>41-2031.00</v>
      </c>
      <c r="BD2788" s="1" t="s">
        <v>743</v>
      </c>
      <c r="BE2788" s="1" t="s">
        <v>4957</v>
      </c>
      <c r="BF2788" s="1" t="s">
        <v>743</v>
      </c>
      <c r="BG2788" s="1">
        <v>1</v>
      </c>
      <c r="BI2788" s="2">
        <v>44186</v>
      </c>
      <c r="BJ2788" s="2">
        <v>44469</v>
      </c>
      <c r="BM2788" s="1">
        <v>40</v>
      </c>
      <c r="BN2788" s="1">
        <v>0</v>
      </c>
      <c r="BO2788" s="1">
        <v>8</v>
      </c>
      <c r="BP2788" s="1">
        <v>8</v>
      </c>
      <c r="BQ2788" s="1">
        <v>8</v>
      </c>
      <c r="BR2788" s="1">
        <v>8</v>
      </c>
      <c r="BS2788" s="1">
        <v>8</v>
      </c>
      <c r="BT2788" s="1">
        <v>0</v>
      </c>
      <c r="BU2788" s="1" t="str">
        <f>"8:00 AM"</f>
        <v>8:00 AM</v>
      </c>
      <c r="BV2788" s="1" t="str">
        <f>"5:00 PM"</f>
        <v>5:00 PM</v>
      </c>
      <c r="BW2788" s="1" t="s">
        <v>135</v>
      </c>
      <c r="BX2788" s="1">
        <v>0</v>
      </c>
      <c r="BY2788" s="1">
        <v>0</v>
      </c>
      <c r="BZ2788" s="1" t="s">
        <v>112</v>
      </c>
      <c r="CA2788" s="1">
        <v>0</v>
      </c>
      <c r="CB2788" s="1" t="s">
        <v>4958</v>
      </c>
      <c r="CC2788" s="1" t="s">
        <v>4952</v>
      </c>
      <c r="CD2788" s="1" t="s">
        <v>4953</v>
      </c>
      <c r="CE2788" s="1" t="s">
        <v>167</v>
      </c>
      <c r="CF2788" s="1" t="s">
        <v>117</v>
      </c>
      <c r="CG2788" s="1">
        <v>96950</v>
      </c>
      <c r="CH2788" s="3">
        <v>8.7100000000000009</v>
      </c>
      <c r="CI2788" s="3">
        <v>8.7100000000000009</v>
      </c>
      <c r="CJ2788" s="3">
        <v>13.06</v>
      </c>
      <c r="CK2788" s="3">
        <v>13.06</v>
      </c>
      <c r="CL2788" s="1" t="s">
        <v>137</v>
      </c>
      <c r="CN2788" s="1" t="s">
        <v>139</v>
      </c>
      <c r="CP2788" s="1" t="s">
        <v>112</v>
      </c>
      <c r="CQ2788" s="1" t="s">
        <v>111</v>
      </c>
      <c r="CR2788" s="1" t="s">
        <v>112</v>
      </c>
      <c r="CS2788" s="1" t="s">
        <v>111</v>
      </c>
      <c r="CT2788" s="1" t="s">
        <v>138</v>
      </c>
      <c r="CU2788" s="1" t="s">
        <v>111</v>
      </c>
      <c r="CV2788" s="1" t="s">
        <v>138</v>
      </c>
      <c r="CW2788" s="1" t="s">
        <v>4959</v>
      </c>
      <c r="CX2788" s="1">
        <v>16702330099</v>
      </c>
      <c r="CY2788" s="1" t="s">
        <v>4956</v>
      </c>
      <c r="CZ2788" s="1" t="s">
        <v>138</v>
      </c>
      <c r="DA2788" s="1" t="s">
        <v>111</v>
      </c>
      <c r="DB2788" s="1" t="s">
        <v>112</v>
      </c>
    </row>
    <row r="2789" spans="1:111" ht="15.6" customHeight="1" x14ac:dyDescent="0.25">
      <c r="A2789" s="1" t="s">
        <v>4960</v>
      </c>
      <c r="B2789" s="1" t="s">
        <v>109</v>
      </c>
      <c r="C2789" s="2">
        <v>44081.868472800925</v>
      </c>
      <c r="D2789" s="2">
        <v>44196</v>
      </c>
      <c r="E2789" s="1" t="s">
        <v>110</v>
      </c>
      <c r="F2789" s="2">
        <v>44226.791666666664</v>
      </c>
      <c r="G2789" s="1" t="s">
        <v>112</v>
      </c>
      <c r="H2789" s="1" t="s">
        <v>112</v>
      </c>
      <c r="I2789" s="1" t="s">
        <v>112</v>
      </c>
      <c r="J2789" s="1" t="s">
        <v>784</v>
      </c>
      <c r="K2789" s="1" t="s">
        <v>785</v>
      </c>
      <c r="L2789" s="1" t="s">
        <v>2383</v>
      </c>
      <c r="M2789" s="1" t="s">
        <v>786</v>
      </c>
      <c r="N2789" s="1" t="s">
        <v>116</v>
      </c>
      <c r="O2789" s="1" t="s">
        <v>117</v>
      </c>
      <c r="P2789" s="9">
        <v>96950</v>
      </c>
      <c r="Q2789" s="1" t="s">
        <v>118</v>
      </c>
      <c r="R2789" s="1" t="s">
        <v>719</v>
      </c>
      <c r="S2789" s="1">
        <v>16703236877</v>
      </c>
      <c r="U2789" s="1">
        <v>62161</v>
      </c>
      <c r="V2789" s="1" t="s">
        <v>119</v>
      </c>
      <c r="X2789" s="1" t="s">
        <v>686</v>
      </c>
      <c r="Y2789" s="1" t="s">
        <v>687</v>
      </c>
      <c r="Z2789" s="1" t="s">
        <v>688</v>
      </c>
      <c r="AA2789" s="1" t="s">
        <v>245</v>
      </c>
      <c r="AB2789" s="1" t="s">
        <v>689</v>
      </c>
      <c r="AD2789" s="1" t="s">
        <v>690</v>
      </c>
      <c r="AE2789" s="1" t="s">
        <v>691</v>
      </c>
      <c r="AF2789" s="9">
        <v>96931</v>
      </c>
      <c r="AG2789" s="1" t="s">
        <v>118</v>
      </c>
      <c r="AH2789" s="1" t="s">
        <v>719</v>
      </c>
      <c r="AI2789" s="1">
        <v>16716498746</v>
      </c>
      <c r="AJ2789" s="1">
        <v>203</v>
      </c>
      <c r="AK2789" s="1" t="s">
        <v>692</v>
      </c>
      <c r="BC2789" s="1" t="str">
        <f>"29-1123.00"</f>
        <v>29-1123.00</v>
      </c>
      <c r="BD2789" s="1" t="s">
        <v>4961</v>
      </c>
      <c r="BE2789" s="1" t="s">
        <v>4962</v>
      </c>
      <c r="BF2789" s="1" t="s">
        <v>4963</v>
      </c>
      <c r="BG2789" s="1">
        <v>2</v>
      </c>
      <c r="BI2789" s="2">
        <v>44228</v>
      </c>
      <c r="BJ2789" s="2">
        <v>44592</v>
      </c>
      <c r="BM2789" s="1">
        <v>40</v>
      </c>
      <c r="BN2789" s="1">
        <v>0</v>
      </c>
      <c r="BO2789" s="1">
        <v>8</v>
      </c>
      <c r="BP2789" s="1">
        <v>8</v>
      </c>
      <c r="BQ2789" s="1">
        <v>8</v>
      </c>
      <c r="BR2789" s="1">
        <v>8</v>
      </c>
      <c r="BS2789" s="1">
        <v>5</v>
      </c>
      <c r="BT2789" s="1">
        <v>3</v>
      </c>
      <c r="BU2789" s="1" t="str">
        <f>"8:30 AM"</f>
        <v>8:30 AM</v>
      </c>
      <c r="BV2789" s="1" t="str">
        <f>"5:30 PM"</f>
        <v>5:30 PM</v>
      </c>
      <c r="BW2789" s="1" t="s">
        <v>193</v>
      </c>
      <c r="BX2789" s="1">
        <v>0</v>
      </c>
      <c r="BY2789" s="1">
        <v>0</v>
      </c>
      <c r="BZ2789" s="1" t="s">
        <v>112</v>
      </c>
      <c r="CA2789" s="1">
        <v>0</v>
      </c>
      <c r="CB2789" s="4" t="s">
        <v>4964</v>
      </c>
      <c r="CC2789" s="1" t="s">
        <v>2383</v>
      </c>
      <c r="CD2789" s="1" t="s">
        <v>786</v>
      </c>
      <c r="CE2789" s="1" t="s">
        <v>116</v>
      </c>
      <c r="CF2789" s="1" t="s">
        <v>117</v>
      </c>
      <c r="CG2789" s="1">
        <v>96950</v>
      </c>
      <c r="CH2789" s="3">
        <v>37.17</v>
      </c>
      <c r="CI2789" s="3">
        <v>37.17</v>
      </c>
      <c r="CL2789" s="1" t="s">
        <v>2411</v>
      </c>
      <c r="CN2789" s="1" t="s">
        <v>139</v>
      </c>
      <c r="CP2789" s="1" t="s">
        <v>112</v>
      </c>
      <c r="CQ2789" s="1" t="s">
        <v>111</v>
      </c>
      <c r="CR2789" s="1" t="s">
        <v>111</v>
      </c>
      <c r="CS2789" s="1" t="s">
        <v>112</v>
      </c>
      <c r="CT2789" s="1" t="s">
        <v>138</v>
      </c>
      <c r="CU2789" s="1" t="s">
        <v>111</v>
      </c>
      <c r="CV2789" s="1" t="s">
        <v>138</v>
      </c>
      <c r="CW2789" s="1" t="s">
        <v>698</v>
      </c>
      <c r="CX2789" s="1">
        <v>16703236877</v>
      </c>
      <c r="CY2789" s="1" t="s">
        <v>699</v>
      </c>
      <c r="CZ2789" s="1" t="s">
        <v>138</v>
      </c>
      <c r="DA2789" s="1" t="s">
        <v>111</v>
      </c>
      <c r="DB2789" s="1" t="s">
        <v>112</v>
      </c>
    </row>
    <row r="2790" spans="1:111" ht="15.6" customHeight="1" x14ac:dyDescent="0.25">
      <c r="A2790" s="1" t="s">
        <v>4965</v>
      </c>
      <c r="B2790" s="1" t="s">
        <v>109</v>
      </c>
      <c r="C2790" s="2">
        <v>44234.774211805554</v>
      </c>
      <c r="D2790" s="2">
        <v>44270</v>
      </c>
      <c r="E2790" s="1" t="s">
        <v>110</v>
      </c>
      <c r="F2790" s="2">
        <v>44285.833333333336</v>
      </c>
      <c r="G2790" s="1" t="s">
        <v>112</v>
      </c>
      <c r="H2790" s="1" t="s">
        <v>112</v>
      </c>
      <c r="I2790" s="1" t="s">
        <v>112</v>
      </c>
      <c r="J2790" s="1" t="s">
        <v>4966</v>
      </c>
      <c r="K2790" s="1" t="s">
        <v>4967</v>
      </c>
      <c r="L2790" s="1" t="s">
        <v>4968</v>
      </c>
      <c r="N2790" s="1" t="s">
        <v>116</v>
      </c>
      <c r="O2790" s="1" t="s">
        <v>117</v>
      </c>
      <c r="P2790" s="9">
        <v>96950</v>
      </c>
      <c r="Q2790" s="1" t="s">
        <v>118</v>
      </c>
      <c r="S2790" s="1">
        <v>16702343977</v>
      </c>
      <c r="U2790" s="1">
        <v>811111</v>
      </c>
      <c r="V2790" s="1" t="s">
        <v>119</v>
      </c>
      <c r="X2790" s="1" t="s">
        <v>656</v>
      </c>
      <c r="Y2790" s="1" t="s">
        <v>4969</v>
      </c>
      <c r="AA2790" s="1" t="s">
        <v>245</v>
      </c>
      <c r="AB2790" s="1" t="s">
        <v>4968</v>
      </c>
      <c r="AD2790" s="1" t="s">
        <v>116</v>
      </c>
      <c r="AE2790" s="1" t="s">
        <v>117</v>
      </c>
      <c r="AF2790" s="9">
        <v>96950</v>
      </c>
      <c r="AG2790" s="1" t="s">
        <v>118</v>
      </c>
      <c r="AI2790" s="1">
        <v>16702343977</v>
      </c>
      <c r="AK2790" s="1" t="s">
        <v>4970</v>
      </c>
      <c r="BC2790" s="1" t="str">
        <f>"51-9122.00"</f>
        <v>51-9122.00</v>
      </c>
      <c r="BD2790" s="1" t="s">
        <v>824</v>
      </c>
      <c r="BE2790" s="1" t="s">
        <v>4971</v>
      </c>
      <c r="BF2790" s="1" t="s">
        <v>4972</v>
      </c>
      <c r="BG2790" s="1">
        <v>2</v>
      </c>
      <c r="BI2790" s="2">
        <v>44287</v>
      </c>
      <c r="BJ2790" s="2">
        <v>44651</v>
      </c>
      <c r="BM2790" s="1">
        <v>40</v>
      </c>
      <c r="BN2790" s="1">
        <v>0</v>
      </c>
      <c r="BO2790" s="1">
        <v>8</v>
      </c>
      <c r="BP2790" s="1">
        <v>8</v>
      </c>
      <c r="BQ2790" s="1">
        <v>8</v>
      </c>
      <c r="BR2790" s="1">
        <v>8</v>
      </c>
      <c r="BS2790" s="1">
        <v>8</v>
      </c>
      <c r="BT2790" s="1">
        <v>0</v>
      </c>
      <c r="BU2790" s="1" t="str">
        <f>"8:00 AM"</f>
        <v>8:00 AM</v>
      </c>
      <c r="BV2790" s="1" t="str">
        <f>"5:00 PM"</f>
        <v>5:00 PM</v>
      </c>
      <c r="BW2790" s="1" t="s">
        <v>135</v>
      </c>
      <c r="BX2790" s="1">
        <v>0</v>
      </c>
      <c r="BY2790" s="1">
        <v>12</v>
      </c>
      <c r="BZ2790" s="1" t="s">
        <v>112</v>
      </c>
      <c r="CA2790" s="1">
        <v>0</v>
      </c>
      <c r="CB2790" s="4" t="s">
        <v>4973</v>
      </c>
      <c r="CC2790" s="1" t="s">
        <v>4968</v>
      </c>
      <c r="CD2790" s="1" t="s">
        <v>4974</v>
      </c>
      <c r="CE2790" s="1" t="s">
        <v>116</v>
      </c>
      <c r="CF2790" s="1" t="s">
        <v>117</v>
      </c>
      <c r="CG2790" s="1">
        <v>96950</v>
      </c>
      <c r="CH2790" s="3">
        <v>12.52</v>
      </c>
      <c r="CI2790" s="3">
        <v>12.52</v>
      </c>
      <c r="CJ2790" s="3">
        <v>18.78</v>
      </c>
      <c r="CK2790" s="3">
        <v>18.78</v>
      </c>
      <c r="CM2790" s="1" t="s">
        <v>362</v>
      </c>
      <c r="CN2790" s="1" t="s">
        <v>139</v>
      </c>
      <c r="CP2790" s="1" t="s">
        <v>112</v>
      </c>
      <c r="CQ2790" s="1" t="s">
        <v>111</v>
      </c>
      <c r="CR2790" s="1" t="s">
        <v>112</v>
      </c>
      <c r="CS2790" s="1" t="s">
        <v>112</v>
      </c>
      <c r="CT2790" s="1" t="s">
        <v>138</v>
      </c>
      <c r="CU2790" s="1" t="s">
        <v>111</v>
      </c>
      <c r="CV2790" s="1" t="s">
        <v>138</v>
      </c>
      <c r="CW2790" s="1" t="s">
        <v>4975</v>
      </c>
      <c r="CX2790" s="1">
        <v>16702343977</v>
      </c>
      <c r="CY2790" s="1" t="s">
        <v>4970</v>
      </c>
      <c r="CZ2790" s="1" t="s">
        <v>230</v>
      </c>
      <c r="DA2790" s="1" t="s">
        <v>111</v>
      </c>
      <c r="DB2790" s="1" t="s">
        <v>112</v>
      </c>
    </row>
    <row r="2791" spans="1:111" ht="15.6" customHeight="1" x14ac:dyDescent="0.25">
      <c r="A2791" s="1" t="s">
        <v>4984</v>
      </c>
      <c r="B2791" s="1" t="s">
        <v>109</v>
      </c>
      <c r="C2791" s="2">
        <v>44273.068411689812</v>
      </c>
      <c r="D2791" s="2">
        <v>44323</v>
      </c>
      <c r="E2791" s="1" t="s">
        <v>110</v>
      </c>
      <c r="F2791" s="2">
        <v>44296.833333333336</v>
      </c>
      <c r="G2791" s="1" t="s">
        <v>111</v>
      </c>
      <c r="H2791" s="1" t="s">
        <v>112</v>
      </c>
      <c r="I2791" s="1" t="s">
        <v>112</v>
      </c>
      <c r="J2791" s="1" t="s">
        <v>4985</v>
      </c>
      <c r="K2791" s="1" t="s">
        <v>3643</v>
      </c>
      <c r="L2791" s="1" t="s">
        <v>4986</v>
      </c>
      <c r="N2791" s="1" t="s">
        <v>167</v>
      </c>
      <c r="O2791" s="1" t="s">
        <v>117</v>
      </c>
      <c r="P2791" s="9">
        <v>96950</v>
      </c>
      <c r="Q2791" s="1" t="s">
        <v>118</v>
      </c>
      <c r="R2791" s="1" t="s">
        <v>3646</v>
      </c>
      <c r="S2791" s="1">
        <v>16702343203</v>
      </c>
      <c r="U2791" s="1">
        <v>611110</v>
      </c>
      <c r="V2791" s="1" t="s">
        <v>119</v>
      </c>
      <c r="X2791" s="1" t="s">
        <v>3647</v>
      </c>
      <c r="Y2791" s="1" t="s">
        <v>4987</v>
      </c>
      <c r="Z2791" s="1" t="s">
        <v>3649</v>
      </c>
      <c r="AA2791" s="1" t="s">
        <v>245</v>
      </c>
      <c r="AB2791" s="1" t="s">
        <v>4986</v>
      </c>
      <c r="AD2791" s="1" t="s">
        <v>167</v>
      </c>
      <c r="AE2791" s="1" t="s">
        <v>117</v>
      </c>
      <c r="AF2791" s="9">
        <v>96950</v>
      </c>
      <c r="AG2791" s="1" t="s">
        <v>118</v>
      </c>
      <c r="AH2791" s="1" t="s">
        <v>3646</v>
      </c>
      <c r="AI2791" s="1">
        <v>16702343203</v>
      </c>
      <c r="AK2791" s="1" t="s">
        <v>3651</v>
      </c>
      <c r="BC2791" s="1" t="str">
        <f>"43-9061.00"</f>
        <v>43-9061.00</v>
      </c>
      <c r="BD2791" s="1" t="s">
        <v>375</v>
      </c>
      <c r="BE2791" s="1" t="s">
        <v>4988</v>
      </c>
      <c r="BF2791" s="1" t="s">
        <v>4989</v>
      </c>
      <c r="BG2791" s="1">
        <v>2</v>
      </c>
      <c r="BI2791" s="2">
        <v>44297</v>
      </c>
      <c r="BJ2791" s="2">
        <v>45392</v>
      </c>
      <c r="BM2791" s="1">
        <v>40</v>
      </c>
      <c r="BN2791" s="1">
        <v>0</v>
      </c>
      <c r="BO2791" s="1">
        <v>8</v>
      </c>
      <c r="BP2791" s="1">
        <v>8</v>
      </c>
      <c r="BQ2791" s="1">
        <v>8</v>
      </c>
      <c r="BR2791" s="1">
        <v>8</v>
      </c>
      <c r="BS2791" s="1">
        <v>8</v>
      </c>
      <c r="BT2791" s="1">
        <v>0</v>
      </c>
      <c r="BU2791" s="1" t="str">
        <f>"8:00 AM"</f>
        <v>8:00 AM</v>
      </c>
      <c r="BV2791" s="1" t="str">
        <f>"5:00 PM"</f>
        <v>5:00 PM</v>
      </c>
      <c r="BW2791" s="1" t="s">
        <v>135</v>
      </c>
      <c r="BX2791" s="1">
        <v>0</v>
      </c>
      <c r="BY2791" s="1">
        <v>12</v>
      </c>
      <c r="BZ2791" s="1" t="s">
        <v>112</v>
      </c>
      <c r="CA2791" s="1">
        <v>0</v>
      </c>
      <c r="CB2791" s="4" t="s">
        <v>4990</v>
      </c>
      <c r="CC2791" s="1" t="s">
        <v>4991</v>
      </c>
      <c r="CD2791" s="1" t="s">
        <v>863</v>
      </c>
      <c r="CE2791" s="1" t="s">
        <v>167</v>
      </c>
      <c r="CF2791" s="1" t="s">
        <v>117</v>
      </c>
      <c r="CG2791" s="1">
        <v>96950</v>
      </c>
      <c r="CH2791" s="3">
        <v>11.05</v>
      </c>
      <c r="CI2791" s="3">
        <v>11.05</v>
      </c>
      <c r="CJ2791" s="3">
        <v>16.579999999999998</v>
      </c>
      <c r="CK2791" s="3">
        <v>16.579999999999998</v>
      </c>
      <c r="CL2791" s="1" t="s">
        <v>137</v>
      </c>
      <c r="CN2791" s="1" t="s">
        <v>139</v>
      </c>
      <c r="CP2791" s="1" t="s">
        <v>112</v>
      </c>
      <c r="CQ2791" s="1" t="s">
        <v>111</v>
      </c>
      <c r="CR2791" s="1" t="s">
        <v>112</v>
      </c>
      <c r="CS2791" s="1" t="s">
        <v>111</v>
      </c>
      <c r="CT2791" s="1" t="s">
        <v>138</v>
      </c>
      <c r="CU2791" s="1" t="s">
        <v>111</v>
      </c>
      <c r="CV2791" s="1" t="s">
        <v>138</v>
      </c>
      <c r="CW2791" s="1" t="s">
        <v>4992</v>
      </c>
      <c r="CX2791" s="1">
        <v>16702343203</v>
      </c>
      <c r="CY2791" s="1" t="s">
        <v>3651</v>
      </c>
      <c r="CZ2791" s="1" t="s">
        <v>138</v>
      </c>
      <c r="DA2791" s="1" t="s">
        <v>111</v>
      </c>
      <c r="DB2791" s="1" t="s">
        <v>112</v>
      </c>
    </row>
    <row r="2792" spans="1:111" ht="15.6" customHeight="1" x14ac:dyDescent="0.25">
      <c r="A2792" s="1" t="s">
        <v>4993</v>
      </c>
      <c r="B2792" s="1" t="s">
        <v>109</v>
      </c>
      <c r="C2792" s="2">
        <v>44218.03645428241</v>
      </c>
      <c r="D2792" s="2">
        <v>44271</v>
      </c>
      <c r="E2792" s="1" t="s">
        <v>180</v>
      </c>
      <c r="G2792" s="1" t="s">
        <v>112</v>
      </c>
      <c r="H2792" s="1" t="s">
        <v>112</v>
      </c>
      <c r="I2792" s="1" t="s">
        <v>112</v>
      </c>
      <c r="J2792" s="1" t="s">
        <v>4994</v>
      </c>
      <c r="L2792" s="1" t="s">
        <v>4995</v>
      </c>
      <c r="N2792" s="1" t="s">
        <v>167</v>
      </c>
      <c r="O2792" s="1" t="s">
        <v>117</v>
      </c>
      <c r="P2792" s="9">
        <v>96950</v>
      </c>
      <c r="Q2792" s="1" t="s">
        <v>118</v>
      </c>
      <c r="S2792" s="1">
        <v>16702330020</v>
      </c>
      <c r="U2792" s="1">
        <v>2362</v>
      </c>
      <c r="V2792" s="1" t="s">
        <v>119</v>
      </c>
      <c r="X2792" s="1" t="s">
        <v>4996</v>
      </c>
      <c r="Y2792" s="1" t="s">
        <v>4997</v>
      </c>
      <c r="AA2792" s="1" t="s">
        <v>343</v>
      </c>
      <c r="AB2792" s="1" t="s">
        <v>4995</v>
      </c>
      <c r="AD2792" s="1" t="s">
        <v>167</v>
      </c>
      <c r="AE2792" s="1" t="s">
        <v>117</v>
      </c>
      <c r="AF2792" s="9">
        <v>96950</v>
      </c>
      <c r="AG2792" s="1" t="s">
        <v>118</v>
      </c>
      <c r="AI2792" s="1">
        <v>16702330020</v>
      </c>
      <c r="AK2792" s="1" t="s">
        <v>4998</v>
      </c>
      <c r="BC2792" s="1" t="str">
        <f>"37-3013.00"</f>
        <v>37-3013.00</v>
      </c>
      <c r="BD2792" s="1" t="s">
        <v>4999</v>
      </c>
      <c r="BE2792" s="1" t="s">
        <v>5000</v>
      </c>
      <c r="BF2792" s="1" t="s">
        <v>4999</v>
      </c>
      <c r="BG2792" s="1">
        <v>20</v>
      </c>
      <c r="BI2792" s="2">
        <v>44242</v>
      </c>
      <c r="BJ2792" s="2">
        <v>44469</v>
      </c>
      <c r="BM2792" s="1">
        <v>40</v>
      </c>
      <c r="BN2792" s="1">
        <v>0</v>
      </c>
      <c r="BO2792" s="1">
        <v>8</v>
      </c>
      <c r="BP2792" s="1">
        <v>8</v>
      </c>
      <c r="BQ2792" s="1">
        <v>8</v>
      </c>
      <c r="BR2792" s="1">
        <v>8</v>
      </c>
      <c r="BS2792" s="1">
        <v>8</v>
      </c>
      <c r="BT2792" s="1">
        <v>0</v>
      </c>
      <c r="BU2792" s="1" t="str">
        <f>"9:00 AM"</f>
        <v>9:00 AM</v>
      </c>
      <c r="BV2792" s="1" t="str">
        <f>"6:00 PM"</f>
        <v>6:00 PM</v>
      </c>
      <c r="BW2792" s="1" t="s">
        <v>135</v>
      </c>
      <c r="BX2792" s="1">
        <v>0</v>
      </c>
      <c r="BY2792" s="1">
        <v>12</v>
      </c>
      <c r="BZ2792" s="1" t="s">
        <v>112</v>
      </c>
      <c r="CA2792" s="1">
        <v>0</v>
      </c>
      <c r="CB2792" s="4" t="s">
        <v>5001</v>
      </c>
      <c r="CC2792" s="1" t="s">
        <v>404</v>
      </c>
      <c r="CD2792" s="1" t="s">
        <v>167</v>
      </c>
      <c r="CE2792" s="1" t="s">
        <v>399</v>
      </c>
      <c r="CF2792" s="1" t="s">
        <v>117</v>
      </c>
      <c r="CG2792" s="1">
        <v>96950</v>
      </c>
      <c r="CH2792" s="3">
        <v>14.1</v>
      </c>
      <c r="CI2792" s="3">
        <v>14.1</v>
      </c>
      <c r="CJ2792" s="3">
        <v>21.15</v>
      </c>
      <c r="CK2792" s="3">
        <v>21.15</v>
      </c>
      <c r="CL2792" s="1" t="s">
        <v>137</v>
      </c>
      <c r="CM2792" s="1" t="s">
        <v>138</v>
      </c>
      <c r="CN2792" s="1" t="s">
        <v>139</v>
      </c>
      <c r="CP2792" s="1" t="s">
        <v>112</v>
      </c>
      <c r="CQ2792" s="1" t="s">
        <v>111</v>
      </c>
      <c r="CR2792" s="1" t="s">
        <v>112</v>
      </c>
      <c r="CS2792" s="1" t="s">
        <v>111</v>
      </c>
      <c r="CT2792" s="1" t="s">
        <v>138</v>
      </c>
      <c r="CU2792" s="1" t="s">
        <v>111</v>
      </c>
      <c r="CV2792" s="1" t="s">
        <v>138</v>
      </c>
      <c r="CW2792" s="1" t="s">
        <v>138</v>
      </c>
      <c r="CX2792" s="1">
        <v>16702330020</v>
      </c>
      <c r="CY2792" s="1" t="s">
        <v>4998</v>
      </c>
      <c r="CZ2792" s="1" t="s">
        <v>138</v>
      </c>
      <c r="DA2792" s="1" t="s">
        <v>111</v>
      </c>
      <c r="DB2792" s="1" t="s">
        <v>112</v>
      </c>
    </row>
    <row r="2793" spans="1:111" ht="15.6" customHeight="1" x14ac:dyDescent="0.25">
      <c r="A2793" s="1" t="s">
        <v>5083</v>
      </c>
      <c r="B2793" s="1" t="s">
        <v>109</v>
      </c>
      <c r="C2793" s="2">
        <v>44295.295735648149</v>
      </c>
      <c r="D2793" s="2">
        <v>44342</v>
      </c>
      <c r="E2793" s="1" t="s">
        <v>110</v>
      </c>
      <c r="F2793" s="2">
        <v>44468.833333333336</v>
      </c>
      <c r="G2793" s="1" t="s">
        <v>112</v>
      </c>
      <c r="H2793" s="1" t="s">
        <v>112</v>
      </c>
      <c r="I2793" s="1" t="s">
        <v>112</v>
      </c>
      <c r="J2793" s="1" t="s">
        <v>5084</v>
      </c>
      <c r="K2793" s="1" t="s">
        <v>138</v>
      </c>
      <c r="L2793" s="1" t="s">
        <v>5085</v>
      </c>
      <c r="M2793" s="1" t="s">
        <v>5086</v>
      </c>
      <c r="N2793" s="1" t="s">
        <v>167</v>
      </c>
      <c r="O2793" s="1" t="s">
        <v>117</v>
      </c>
      <c r="P2793" s="9">
        <v>96950</v>
      </c>
      <c r="Q2793" s="1" t="s">
        <v>118</v>
      </c>
      <c r="R2793" s="1" t="s">
        <v>117</v>
      </c>
      <c r="S2793" s="1">
        <v>16702880928</v>
      </c>
      <c r="U2793" s="1">
        <v>8111</v>
      </c>
      <c r="V2793" s="1" t="s">
        <v>119</v>
      </c>
      <c r="X2793" s="1" t="s">
        <v>5087</v>
      </c>
      <c r="Y2793" s="1" t="s">
        <v>5088</v>
      </c>
      <c r="Z2793" s="1" t="s">
        <v>5089</v>
      </c>
      <c r="AA2793" s="1" t="s">
        <v>171</v>
      </c>
      <c r="AB2793" s="1" t="s">
        <v>5085</v>
      </c>
      <c r="AC2793" s="1" t="s">
        <v>5086</v>
      </c>
      <c r="AD2793" s="1" t="s">
        <v>167</v>
      </c>
      <c r="AE2793" s="1" t="s">
        <v>117</v>
      </c>
      <c r="AF2793" s="9">
        <v>96950</v>
      </c>
      <c r="AG2793" s="1" t="s">
        <v>118</v>
      </c>
      <c r="AH2793" s="1" t="s">
        <v>117</v>
      </c>
      <c r="AI2793" s="1">
        <v>16702880928</v>
      </c>
      <c r="AK2793" s="1" t="s">
        <v>5090</v>
      </c>
      <c r="BC2793" s="1" t="str">
        <f>"49-3023.01"</f>
        <v>49-3023.01</v>
      </c>
      <c r="BD2793" s="1" t="s">
        <v>608</v>
      </c>
      <c r="BE2793" s="1" t="s">
        <v>5091</v>
      </c>
      <c r="BF2793" s="1" t="s">
        <v>5092</v>
      </c>
      <c r="BG2793" s="1">
        <v>3</v>
      </c>
      <c r="BI2793" s="2">
        <v>44470</v>
      </c>
      <c r="BJ2793" s="2">
        <v>44834</v>
      </c>
      <c r="BM2793" s="1">
        <v>40</v>
      </c>
      <c r="BN2793" s="1">
        <v>0</v>
      </c>
      <c r="BO2793" s="1">
        <v>8</v>
      </c>
      <c r="BP2793" s="1">
        <v>8</v>
      </c>
      <c r="BQ2793" s="1">
        <v>8</v>
      </c>
      <c r="BR2793" s="1">
        <v>8</v>
      </c>
      <c r="BS2793" s="1">
        <v>8</v>
      </c>
      <c r="BT2793" s="1">
        <v>0</v>
      </c>
      <c r="BU2793" s="1" t="str">
        <f>"8:00 AM"</f>
        <v>8:00 AM</v>
      </c>
      <c r="BV2793" s="1" t="str">
        <f>"5:00 PM"</f>
        <v>5:00 PM</v>
      </c>
      <c r="BW2793" s="1" t="s">
        <v>135</v>
      </c>
      <c r="BX2793" s="1">
        <v>0</v>
      </c>
      <c r="BY2793" s="1">
        <v>24</v>
      </c>
      <c r="BZ2793" s="1" t="s">
        <v>112</v>
      </c>
      <c r="CA2793" s="1">
        <v>0</v>
      </c>
      <c r="CB2793" s="1" t="s">
        <v>230</v>
      </c>
      <c r="CC2793" s="1" t="s">
        <v>5093</v>
      </c>
      <c r="CD2793" s="1" t="s">
        <v>5094</v>
      </c>
      <c r="CE2793" s="1" t="s">
        <v>167</v>
      </c>
      <c r="CF2793" s="1" t="s">
        <v>117</v>
      </c>
      <c r="CG2793" s="1">
        <v>96950</v>
      </c>
      <c r="CH2793" s="3">
        <v>8.75</v>
      </c>
      <c r="CI2793" s="3">
        <v>8.75</v>
      </c>
      <c r="CJ2793" s="3">
        <v>13.13</v>
      </c>
      <c r="CK2793" s="3">
        <v>13.13</v>
      </c>
      <c r="CL2793" s="1" t="s">
        <v>137</v>
      </c>
      <c r="CM2793" s="1" t="s">
        <v>230</v>
      </c>
      <c r="CN2793" s="1" t="s">
        <v>139</v>
      </c>
      <c r="CP2793" s="1" t="s">
        <v>112</v>
      </c>
      <c r="CQ2793" s="1" t="s">
        <v>111</v>
      </c>
      <c r="CR2793" s="1" t="s">
        <v>112</v>
      </c>
      <c r="CS2793" s="1" t="s">
        <v>111</v>
      </c>
      <c r="CT2793" s="1" t="s">
        <v>138</v>
      </c>
      <c r="CU2793" s="1" t="s">
        <v>111</v>
      </c>
      <c r="CV2793" s="1" t="s">
        <v>138</v>
      </c>
      <c r="CW2793" s="1" t="s">
        <v>2889</v>
      </c>
      <c r="CX2793" s="1">
        <v>16702880928</v>
      </c>
      <c r="CY2793" s="1" t="s">
        <v>5090</v>
      </c>
      <c r="CZ2793" s="1" t="s">
        <v>138</v>
      </c>
      <c r="DA2793" s="1" t="s">
        <v>111</v>
      </c>
      <c r="DB2793" s="1" t="s">
        <v>112</v>
      </c>
    </row>
    <row r="2794" spans="1:111" ht="15.6" customHeight="1" x14ac:dyDescent="0.25">
      <c r="A2794" s="1" t="s">
        <v>5099</v>
      </c>
      <c r="B2794" s="1" t="s">
        <v>109</v>
      </c>
      <c r="C2794" s="2">
        <v>44311.965390393518</v>
      </c>
      <c r="D2794" s="2">
        <v>44349</v>
      </c>
      <c r="E2794" s="1" t="s">
        <v>110</v>
      </c>
      <c r="F2794" s="2">
        <v>44468.833333333336</v>
      </c>
      <c r="G2794" s="1" t="s">
        <v>111</v>
      </c>
      <c r="H2794" s="1" t="s">
        <v>112</v>
      </c>
      <c r="I2794" s="1" t="s">
        <v>112</v>
      </c>
      <c r="J2794" s="1" t="s">
        <v>5100</v>
      </c>
      <c r="L2794" s="1" t="s">
        <v>5101</v>
      </c>
      <c r="M2794" s="1" t="s">
        <v>5102</v>
      </c>
      <c r="N2794" s="1" t="s">
        <v>116</v>
      </c>
      <c r="O2794" s="1" t="s">
        <v>117</v>
      </c>
      <c r="P2794" s="9">
        <v>96950</v>
      </c>
      <c r="Q2794" s="1" t="s">
        <v>118</v>
      </c>
      <c r="S2794" s="1">
        <v>16702359373</v>
      </c>
      <c r="T2794" s="1">
        <v>230</v>
      </c>
      <c r="U2794" s="1">
        <v>561520</v>
      </c>
      <c r="V2794" s="1" t="s">
        <v>119</v>
      </c>
      <c r="X2794" s="1" t="s">
        <v>5103</v>
      </c>
      <c r="Y2794" s="1" t="s">
        <v>5104</v>
      </c>
      <c r="Z2794" s="1" t="s">
        <v>5105</v>
      </c>
      <c r="AA2794" s="1" t="s">
        <v>2434</v>
      </c>
      <c r="AB2794" s="1" t="s">
        <v>5101</v>
      </c>
      <c r="AC2794" s="1" t="s">
        <v>5102</v>
      </c>
      <c r="AD2794" s="1" t="s">
        <v>116</v>
      </c>
      <c r="AE2794" s="1" t="s">
        <v>117</v>
      </c>
      <c r="AF2794" s="9">
        <v>96950</v>
      </c>
      <c r="AG2794" s="1" t="s">
        <v>118</v>
      </c>
      <c r="AI2794" s="1">
        <v>16702359373</v>
      </c>
      <c r="AJ2794" s="1">
        <v>230</v>
      </c>
      <c r="AK2794" s="1" t="s">
        <v>5106</v>
      </c>
      <c r="BC2794" s="1" t="str">
        <f>"49-3031.00"</f>
        <v>49-3031.00</v>
      </c>
      <c r="BD2794" s="1" t="s">
        <v>2770</v>
      </c>
      <c r="BE2794" s="1" t="s">
        <v>5107</v>
      </c>
      <c r="BF2794" s="1" t="s">
        <v>5108</v>
      </c>
      <c r="BG2794" s="1">
        <v>2</v>
      </c>
      <c r="BI2794" s="2">
        <v>44470</v>
      </c>
      <c r="BJ2794" s="2">
        <v>44834</v>
      </c>
      <c r="BM2794" s="1">
        <v>35</v>
      </c>
      <c r="BN2794" s="1">
        <v>0</v>
      </c>
      <c r="BO2794" s="1">
        <v>7</v>
      </c>
      <c r="BP2794" s="1">
        <v>7</v>
      </c>
      <c r="BQ2794" s="1">
        <v>7</v>
      </c>
      <c r="BR2794" s="1">
        <v>7</v>
      </c>
      <c r="BS2794" s="1">
        <v>7</v>
      </c>
      <c r="BT2794" s="1">
        <v>0</v>
      </c>
      <c r="BU2794" s="1" t="str">
        <f>"8:00 AM"</f>
        <v>8:00 AM</v>
      </c>
      <c r="BV2794" s="1" t="str">
        <f>"4:00 PM"</f>
        <v>4:00 PM</v>
      </c>
      <c r="BW2794" s="1" t="s">
        <v>135</v>
      </c>
      <c r="BX2794" s="1">
        <v>0</v>
      </c>
      <c r="BY2794" s="1">
        <v>24</v>
      </c>
      <c r="BZ2794" s="1" t="s">
        <v>112</v>
      </c>
      <c r="CA2794" s="1">
        <v>0</v>
      </c>
      <c r="CB2794" s="1" t="s">
        <v>5109</v>
      </c>
      <c r="CC2794" s="1" t="s">
        <v>5110</v>
      </c>
      <c r="CD2794" s="1" t="s">
        <v>5111</v>
      </c>
      <c r="CE2794" s="1" t="s">
        <v>116</v>
      </c>
      <c r="CF2794" s="1" t="s">
        <v>117</v>
      </c>
      <c r="CG2794" s="1">
        <v>96950</v>
      </c>
      <c r="CH2794" s="3">
        <v>10.67</v>
      </c>
      <c r="CI2794" s="3">
        <v>10.67</v>
      </c>
      <c r="CJ2794" s="3">
        <v>16.010000000000002</v>
      </c>
      <c r="CK2794" s="3">
        <v>16.010000000000002</v>
      </c>
      <c r="CL2794" s="1" t="s">
        <v>137</v>
      </c>
      <c r="CN2794" s="1" t="s">
        <v>139</v>
      </c>
      <c r="CP2794" s="1" t="s">
        <v>112</v>
      </c>
      <c r="CQ2794" s="1" t="s">
        <v>111</v>
      </c>
      <c r="CR2794" s="1" t="s">
        <v>112</v>
      </c>
      <c r="CS2794" s="1" t="s">
        <v>111</v>
      </c>
      <c r="CT2794" s="1" t="s">
        <v>138</v>
      </c>
      <c r="CU2794" s="1" t="s">
        <v>111</v>
      </c>
      <c r="CV2794" s="1" t="s">
        <v>138</v>
      </c>
      <c r="CW2794" s="1" t="s">
        <v>5112</v>
      </c>
      <c r="CX2794" s="1">
        <v>16702359373</v>
      </c>
      <c r="CY2794" s="1" t="s">
        <v>5106</v>
      </c>
      <c r="CZ2794" s="1" t="s">
        <v>138</v>
      </c>
      <c r="DA2794" s="1" t="s">
        <v>111</v>
      </c>
      <c r="DB2794" s="1" t="s">
        <v>112</v>
      </c>
    </row>
    <row r="2795" spans="1:111" ht="15.6" customHeight="1" x14ac:dyDescent="0.25">
      <c r="A2795" s="1" t="s">
        <v>5122</v>
      </c>
      <c r="B2795" s="1" t="s">
        <v>109</v>
      </c>
      <c r="C2795" s="2">
        <v>44315.109777893522</v>
      </c>
      <c r="D2795" s="2">
        <v>44357</v>
      </c>
      <c r="E2795" s="1" t="s">
        <v>110</v>
      </c>
      <c r="F2795" s="2">
        <v>44468.833333333336</v>
      </c>
      <c r="G2795" s="1" t="s">
        <v>111</v>
      </c>
      <c r="H2795" s="1" t="s">
        <v>112</v>
      </c>
      <c r="I2795" s="1" t="s">
        <v>112</v>
      </c>
      <c r="J2795" s="1" t="s">
        <v>366</v>
      </c>
      <c r="K2795" s="1" t="s">
        <v>367</v>
      </c>
      <c r="L2795" s="1" t="s">
        <v>368</v>
      </c>
      <c r="M2795" s="1" t="s">
        <v>1185</v>
      </c>
      <c r="N2795" s="1" t="s">
        <v>116</v>
      </c>
      <c r="O2795" s="1" t="s">
        <v>117</v>
      </c>
      <c r="P2795" s="9">
        <v>96950</v>
      </c>
      <c r="Q2795" s="1" t="s">
        <v>118</v>
      </c>
      <c r="R2795" s="1" t="s">
        <v>138</v>
      </c>
      <c r="S2795" s="1">
        <v>16702346278</v>
      </c>
      <c r="U2795" s="1">
        <v>561410</v>
      </c>
      <c r="V2795" s="1" t="s">
        <v>119</v>
      </c>
      <c r="X2795" s="1" t="s">
        <v>370</v>
      </c>
      <c r="Y2795" s="1" t="s">
        <v>371</v>
      </c>
      <c r="Z2795" s="1" t="s">
        <v>372</v>
      </c>
      <c r="AA2795" s="1" t="s">
        <v>373</v>
      </c>
      <c r="AB2795" s="1" t="s">
        <v>368</v>
      </c>
      <c r="AC2795" s="1" t="s">
        <v>1185</v>
      </c>
      <c r="AD2795" s="1" t="s">
        <v>116</v>
      </c>
      <c r="AE2795" s="1" t="s">
        <v>117</v>
      </c>
      <c r="AF2795" s="9">
        <v>96950</v>
      </c>
      <c r="AG2795" s="1" t="s">
        <v>118</v>
      </c>
      <c r="AH2795" s="1" t="s">
        <v>138</v>
      </c>
      <c r="AI2795" s="1">
        <v>16702346278</v>
      </c>
      <c r="AK2795" s="1" t="s">
        <v>1186</v>
      </c>
      <c r="BC2795" s="1" t="str">
        <f>"43-3031.00"</f>
        <v>43-3031.00</v>
      </c>
      <c r="BD2795" s="1" t="s">
        <v>389</v>
      </c>
      <c r="BE2795" s="1" t="s">
        <v>5123</v>
      </c>
      <c r="BF2795" s="1" t="s">
        <v>2934</v>
      </c>
      <c r="BG2795" s="1">
        <v>2</v>
      </c>
      <c r="BI2795" s="2">
        <v>44470</v>
      </c>
      <c r="BJ2795" s="2">
        <v>45565</v>
      </c>
      <c r="BM2795" s="1">
        <v>35</v>
      </c>
      <c r="BN2795" s="1">
        <v>0</v>
      </c>
      <c r="BO2795" s="1">
        <v>7</v>
      </c>
      <c r="BP2795" s="1">
        <v>7</v>
      </c>
      <c r="BQ2795" s="1">
        <v>7</v>
      </c>
      <c r="BR2795" s="1">
        <v>7</v>
      </c>
      <c r="BS2795" s="1">
        <v>7</v>
      </c>
      <c r="BT2795" s="1">
        <v>0</v>
      </c>
      <c r="BU2795" s="1" t="str">
        <f>"9:00 AM"</f>
        <v>9:00 AM</v>
      </c>
      <c r="BV2795" s="1" t="str">
        <f>"5:00 PM"</f>
        <v>5:00 PM</v>
      </c>
      <c r="BW2795" s="1" t="s">
        <v>135</v>
      </c>
      <c r="BX2795" s="1">
        <v>0</v>
      </c>
      <c r="BY2795" s="1">
        <v>24</v>
      </c>
      <c r="BZ2795" s="1" t="s">
        <v>112</v>
      </c>
      <c r="CA2795" s="1">
        <v>0</v>
      </c>
      <c r="CB2795" s="1" t="s">
        <v>5124</v>
      </c>
      <c r="CC2795" s="1" t="s">
        <v>368</v>
      </c>
      <c r="CD2795" s="1" t="s">
        <v>2646</v>
      </c>
      <c r="CE2795" s="1" t="s">
        <v>116</v>
      </c>
      <c r="CF2795" s="1" t="s">
        <v>117</v>
      </c>
      <c r="CG2795" s="1">
        <v>96950</v>
      </c>
      <c r="CH2795" s="3">
        <v>9.49</v>
      </c>
      <c r="CI2795" s="3">
        <v>9.49</v>
      </c>
      <c r="CJ2795" s="3">
        <v>14.24</v>
      </c>
      <c r="CK2795" s="3">
        <v>14.24</v>
      </c>
      <c r="CL2795" s="1" t="s">
        <v>137</v>
      </c>
      <c r="CM2795" s="1" t="s">
        <v>138</v>
      </c>
      <c r="CN2795" s="1" t="s">
        <v>139</v>
      </c>
      <c r="CP2795" s="1" t="s">
        <v>112</v>
      </c>
      <c r="CQ2795" s="1" t="s">
        <v>111</v>
      </c>
      <c r="CR2795" s="1" t="s">
        <v>112</v>
      </c>
      <c r="CS2795" s="1" t="s">
        <v>111</v>
      </c>
      <c r="CT2795" s="1" t="s">
        <v>138</v>
      </c>
      <c r="CU2795" s="1" t="s">
        <v>111</v>
      </c>
      <c r="CV2795" s="1" t="s">
        <v>138</v>
      </c>
      <c r="CW2795" s="1" t="s">
        <v>138</v>
      </c>
      <c r="CX2795" s="1">
        <v>16702346278</v>
      </c>
      <c r="CY2795" s="1" t="s">
        <v>374</v>
      </c>
      <c r="CZ2795" s="1" t="s">
        <v>428</v>
      </c>
      <c r="DA2795" s="1" t="s">
        <v>111</v>
      </c>
      <c r="DB2795" s="1" t="s">
        <v>112</v>
      </c>
    </row>
    <row r="2796" spans="1:111" ht="15.6" customHeight="1" x14ac:dyDescent="0.25">
      <c r="A2796" s="1" t="s">
        <v>5131</v>
      </c>
      <c r="B2796" s="1" t="s">
        <v>109</v>
      </c>
      <c r="C2796" s="2">
        <v>44292.111150578705</v>
      </c>
      <c r="D2796" s="2">
        <v>44333</v>
      </c>
      <c r="E2796" s="1" t="s">
        <v>110</v>
      </c>
      <c r="F2796" s="2">
        <v>44466.833333333336</v>
      </c>
      <c r="G2796" s="1" t="s">
        <v>112</v>
      </c>
      <c r="H2796" s="1" t="s">
        <v>112</v>
      </c>
      <c r="I2796" s="1" t="s">
        <v>112</v>
      </c>
      <c r="J2796" s="1" t="s">
        <v>5132</v>
      </c>
      <c r="L2796" s="1" t="s">
        <v>5133</v>
      </c>
      <c r="M2796" s="1" t="s">
        <v>5133</v>
      </c>
      <c r="N2796" s="1" t="s">
        <v>167</v>
      </c>
      <c r="O2796" s="1" t="s">
        <v>117</v>
      </c>
      <c r="P2796" s="9">
        <v>96950</v>
      </c>
      <c r="Q2796" s="1" t="s">
        <v>118</v>
      </c>
      <c r="S2796" s="1">
        <v>16702346445</v>
      </c>
      <c r="T2796" s="1">
        <v>2263</v>
      </c>
      <c r="U2796" s="1">
        <v>4411</v>
      </c>
      <c r="V2796" s="1" t="s">
        <v>119</v>
      </c>
      <c r="X2796" s="1" t="s">
        <v>953</v>
      </c>
      <c r="Y2796" s="1" t="s">
        <v>3602</v>
      </c>
      <c r="AA2796" s="1" t="s">
        <v>955</v>
      </c>
      <c r="AB2796" s="1" t="s">
        <v>1088</v>
      </c>
      <c r="AC2796" s="1" t="s">
        <v>1088</v>
      </c>
      <c r="AD2796" s="1" t="s">
        <v>167</v>
      </c>
      <c r="AE2796" s="1" t="s">
        <v>117</v>
      </c>
      <c r="AF2796" s="9">
        <v>96950</v>
      </c>
      <c r="AG2796" s="1" t="s">
        <v>118</v>
      </c>
      <c r="AI2796" s="1">
        <v>16702346445</v>
      </c>
      <c r="AJ2796" s="1">
        <v>2263</v>
      </c>
      <c r="AK2796" s="1" t="s">
        <v>956</v>
      </c>
      <c r="BC2796" s="1" t="str">
        <f>"49-3021.00"</f>
        <v>49-3021.00</v>
      </c>
      <c r="BD2796" s="1" t="s">
        <v>280</v>
      </c>
      <c r="BE2796" s="1" t="s">
        <v>5134</v>
      </c>
      <c r="BF2796" s="1" t="s">
        <v>5135</v>
      </c>
      <c r="BG2796" s="1">
        <v>1</v>
      </c>
      <c r="BI2796" s="2">
        <v>44468</v>
      </c>
      <c r="BJ2796" s="2">
        <v>44832</v>
      </c>
      <c r="BM2796" s="1">
        <v>35</v>
      </c>
      <c r="BN2796" s="1">
        <v>0</v>
      </c>
      <c r="BO2796" s="1">
        <v>7</v>
      </c>
      <c r="BP2796" s="1">
        <v>7</v>
      </c>
      <c r="BQ2796" s="1">
        <v>7</v>
      </c>
      <c r="BR2796" s="1">
        <v>7</v>
      </c>
      <c r="BS2796" s="1">
        <v>7</v>
      </c>
      <c r="BT2796" s="1">
        <v>0</v>
      </c>
      <c r="BU2796" s="1" t="str">
        <f>"8:00 AM"</f>
        <v>8:00 AM</v>
      </c>
      <c r="BV2796" s="1" t="str">
        <f>"4:00 PM"</f>
        <v>4:00 PM</v>
      </c>
      <c r="BW2796" s="1" t="s">
        <v>135</v>
      </c>
      <c r="BX2796" s="1">
        <v>0</v>
      </c>
      <c r="BY2796" s="1">
        <v>12</v>
      </c>
      <c r="BZ2796" s="1" t="s">
        <v>112</v>
      </c>
      <c r="CA2796" s="1">
        <v>0</v>
      </c>
      <c r="CB2796" s="4" t="s">
        <v>5136</v>
      </c>
      <c r="CC2796" s="1" t="s">
        <v>5133</v>
      </c>
      <c r="CD2796" s="1" t="s">
        <v>5133</v>
      </c>
      <c r="CE2796" s="1" t="s">
        <v>167</v>
      </c>
      <c r="CF2796" s="1" t="s">
        <v>117</v>
      </c>
      <c r="CG2796" s="1">
        <v>96950</v>
      </c>
      <c r="CH2796" s="3">
        <v>9.6999999999999993</v>
      </c>
      <c r="CI2796" s="3">
        <v>12.54</v>
      </c>
      <c r="CJ2796" s="3">
        <v>14.55</v>
      </c>
      <c r="CK2796" s="3">
        <v>18.809999999999999</v>
      </c>
      <c r="CL2796" s="1" t="s">
        <v>137</v>
      </c>
      <c r="CM2796" s="1" t="s">
        <v>1093</v>
      </c>
      <c r="CN2796" s="1" t="s">
        <v>139</v>
      </c>
      <c r="CP2796" s="1" t="s">
        <v>112</v>
      </c>
      <c r="CQ2796" s="1" t="s">
        <v>111</v>
      </c>
      <c r="CR2796" s="1" t="s">
        <v>112</v>
      </c>
      <c r="CS2796" s="1" t="s">
        <v>111</v>
      </c>
      <c r="CT2796" s="1" t="s">
        <v>138</v>
      </c>
      <c r="CU2796" s="1" t="s">
        <v>111</v>
      </c>
      <c r="CV2796" s="1" t="s">
        <v>138</v>
      </c>
      <c r="CW2796" s="1" t="s">
        <v>138</v>
      </c>
      <c r="CX2796" s="1">
        <v>16702346445</v>
      </c>
      <c r="CY2796" s="1" t="s">
        <v>956</v>
      </c>
      <c r="CZ2796" s="1" t="s">
        <v>138</v>
      </c>
      <c r="DA2796" s="1" t="s">
        <v>111</v>
      </c>
      <c r="DB2796" s="1" t="s">
        <v>112</v>
      </c>
      <c r="DC2796" s="1" t="s">
        <v>953</v>
      </c>
      <c r="DD2796" s="1" t="s">
        <v>954</v>
      </c>
      <c r="DF2796" s="1" t="s">
        <v>5132</v>
      </c>
      <c r="DG2796" s="1" t="s">
        <v>956</v>
      </c>
    </row>
    <row r="2797" spans="1:111" ht="15.6" customHeight="1" x14ac:dyDescent="0.25">
      <c r="A2797" s="1" t="s">
        <v>5137</v>
      </c>
      <c r="B2797" s="1" t="s">
        <v>109</v>
      </c>
      <c r="C2797" s="2">
        <v>44321.286239930552</v>
      </c>
      <c r="D2797" s="2">
        <v>44362</v>
      </c>
      <c r="E2797" s="1" t="s">
        <v>180</v>
      </c>
      <c r="G2797" s="1" t="s">
        <v>112</v>
      </c>
      <c r="H2797" s="1" t="s">
        <v>112</v>
      </c>
      <c r="I2797" s="1" t="s">
        <v>112</v>
      </c>
      <c r="J2797" s="1" t="s">
        <v>1168</v>
      </c>
      <c r="L2797" s="1" t="s">
        <v>1169</v>
      </c>
      <c r="M2797" s="1" t="s">
        <v>1170</v>
      </c>
      <c r="N2797" s="1" t="s">
        <v>116</v>
      </c>
      <c r="O2797" s="1" t="s">
        <v>117</v>
      </c>
      <c r="P2797" s="9">
        <v>96950</v>
      </c>
      <c r="Q2797" s="1" t="s">
        <v>118</v>
      </c>
      <c r="R2797" s="1" t="s">
        <v>116</v>
      </c>
      <c r="S2797" s="1">
        <v>16705887746</v>
      </c>
      <c r="T2797" s="1">
        <v>0</v>
      </c>
      <c r="U2797" s="1">
        <v>236220</v>
      </c>
      <c r="V2797" s="1" t="s">
        <v>119</v>
      </c>
      <c r="X2797" s="1" t="s">
        <v>1171</v>
      </c>
      <c r="Y2797" s="1" t="s">
        <v>1172</v>
      </c>
      <c r="AA2797" s="1" t="s">
        <v>1173</v>
      </c>
      <c r="AB2797" s="1" t="s">
        <v>1169</v>
      </c>
      <c r="AC2797" s="1" t="s">
        <v>1170</v>
      </c>
      <c r="AD2797" s="1" t="s">
        <v>116</v>
      </c>
      <c r="AE2797" s="1" t="s">
        <v>117</v>
      </c>
      <c r="AF2797" s="9">
        <v>96950</v>
      </c>
      <c r="AG2797" s="1" t="s">
        <v>118</v>
      </c>
      <c r="AH2797" s="1" t="s">
        <v>116</v>
      </c>
      <c r="AI2797" s="1">
        <v>16717773710</v>
      </c>
      <c r="AJ2797" s="1">
        <v>0</v>
      </c>
      <c r="AK2797" s="1" t="s">
        <v>1174</v>
      </c>
      <c r="BC2797" s="1" t="str">
        <f>"47-2051.00"</f>
        <v>47-2051.00</v>
      </c>
      <c r="BD2797" s="1" t="s">
        <v>295</v>
      </c>
      <c r="BE2797" s="1" t="s">
        <v>5138</v>
      </c>
      <c r="BF2797" s="1" t="s">
        <v>1335</v>
      </c>
      <c r="BG2797" s="1">
        <v>15</v>
      </c>
      <c r="BI2797" s="2">
        <v>44440</v>
      </c>
      <c r="BJ2797" s="2">
        <v>44804</v>
      </c>
      <c r="BM2797" s="1">
        <v>48</v>
      </c>
      <c r="BN2797" s="1">
        <v>0</v>
      </c>
      <c r="BO2797" s="1">
        <v>8</v>
      </c>
      <c r="BP2797" s="1">
        <v>8</v>
      </c>
      <c r="BQ2797" s="1">
        <v>8</v>
      </c>
      <c r="BR2797" s="1">
        <v>8</v>
      </c>
      <c r="BS2797" s="1">
        <v>8</v>
      </c>
      <c r="BT2797" s="1">
        <v>8</v>
      </c>
      <c r="BU2797" s="1" t="str">
        <f>"8:00 AM"</f>
        <v>8:00 AM</v>
      </c>
      <c r="BV2797" s="1" t="str">
        <f>"5:00 PM"</f>
        <v>5:00 PM</v>
      </c>
      <c r="BW2797" s="1" t="s">
        <v>135</v>
      </c>
      <c r="BX2797" s="1">
        <v>0</v>
      </c>
      <c r="BY2797" s="1">
        <v>6</v>
      </c>
      <c r="BZ2797" s="1" t="s">
        <v>112</v>
      </c>
      <c r="CA2797" s="1">
        <v>0</v>
      </c>
      <c r="CB2797" s="4" t="s">
        <v>5139</v>
      </c>
      <c r="CC2797" s="1" t="s">
        <v>1169</v>
      </c>
      <c r="CD2797" s="1" t="s">
        <v>1170</v>
      </c>
      <c r="CE2797" s="1" t="s">
        <v>116</v>
      </c>
      <c r="CF2797" s="1" t="s">
        <v>117</v>
      </c>
      <c r="CG2797" s="1">
        <v>96950</v>
      </c>
      <c r="CH2797" s="3">
        <v>8.34</v>
      </c>
      <c r="CJ2797" s="3">
        <v>12.51</v>
      </c>
      <c r="CL2797" s="1" t="s">
        <v>137</v>
      </c>
      <c r="CN2797" s="1" t="s">
        <v>139</v>
      </c>
      <c r="CP2797" s="1" t="s">
        <v>112</v>
      </c>
      <c r="CQ2797" s="1" t="s">
        <v>111</v>
      </c>
      <c r="CR2797" s="1" t="s">
        <v>111</v>
      </c>
      <c r="CS2797" s="1" t="s">
        <v>111</v>
      </c>
      <c r="CT2797" s="1" t="s">
        <v>138</v>
      </c>
      <c r="CU2797" s="1" t="s">
        <v>111</v>
      </c>
      <c r="CV2797" s="1" t="s">
        <v>138</v>
      </c>
      <c r="CW2797" s="1" t="s">
        <v>1179</v>
      </c>
      <c r="CX2797" s="1">
        <v>16705887746</v>
      </c>
      <c r="CY2797" s="1" t="s">
        <v>1174</v>
      </c>
      <c r="CZ2797" s="1" t="s">
        <v>380</v>
      </c>
      <c r="DA2797" s="1" t="s">
        <v>111</v>
      </c>
      <c r="DB2797" s="1" t="s">
        <v>112</v>
      </c>
    </row>
    <row r="2798" spans="1:111" ht="15.6" customHeight="1" x14ac:dyDescent="0.25">
      <c r="A2798" s="1" t="s">
        <v>5226</v>
      </c>
      <c r="B2798" s="1" t="s">
        <v>109</v>
      </c>
      <c r="C2798" s="2">
        <v>44306.185012152775</v>
      </c>
      <c r="D2798" s="2">
        <v>44355</v>
      </c>
      <c r="E2798" s="1" t="s">
        <v>110</v>
      </c>
      <c r="F2798" s="2">
        <v>44468.833333333336</v>
      </c>
      <c r="G2798" s="1" t="s">
        <v>111</v>
      </c>
      <c r="H2798" s="1" t="s">
        <v>111</v>
      </c>
      <c r="I2798" s="1" t="s">
        <v>112</v>
      </c>
      <c r="J2798" s="1" t="s">
        <v>1887</v>
      </c>
      <c r="L2798" s="1" t="s">
        <v>1888</v>
      </c>
      <c r="N2798" s="1" t="s">
        <v>116</v>
      </c>
      <c r="O2798" s="1" t="s">
        <v>117</v>
      </c>
      <c r="P2798" s="9">
        <v>96950</v>
      </c>
      <c r="Q2798" s="1" t="s">
        <v>118</v>
      </c>
      <c r="S2798" s="1">
        <v>16703227734</v>
      </c>
      <c r="U2798" s="1">
        <v>561520</v>
      </c>
      <c r="V2798" s="1" t="s">
        <v>119</v>
      </c>
      <c r="X2798" s="1" t="s">
        <v>1889</v>
      </c>
      <c r="Y2798" s="1" t="s">
        <v>1890</v>
      </c>
      <c r="Z2798" s="1" t="s">
        <v>307</v>
      </c>
      <c r="AA2798" s="1" t="s">
        <v>245</v>
      </c>
      <c r="AB2798" s="1" t="s">
        <v>1888</v>
      </c>
      <c r="AD2798" s="1" t="s">
        <v>116</v>
      </c>
      <c r="AE2798" s="1" t="s">
        <v>117</v>
      </c>
      <c r="AF2798" s="9">
        <v>96950</v>
      </c>
      <c r="AG2798" s="1" t="s">
        <v>118</v>
      </c>
      <c r="AI2798" s="1">
        <v>16703227734</v>
      </c>
      <c r="AK2798" s="1" t="s">
        <v>1891</v>
      </c>
      <c r="BC2798" s="1" t="str">
        <f>"49-9071.00"</f>
        <v>49-9071.00</v>
      </c>
      <c r="BD2798" s="1" t="s">
        <v>214</v>
      </c>
      <c r="BE2798" s="1" t="s">
        <v>5227</v>
      </c>
      <c r="BF2798" s="1" t="s">
        <v>1892</v>
      </c>
      <c r="BG2798" s="1">
        <v>6</v>
      </c>
      <c r="BI2798" s="2">
        <v>44470</v>
      </c>
      <c r="BJ2798" s="2">
        <v>45565</v>
      </c>
      <c r="BM2798" s="1">
        <v>35</v>
      </c>
      <c r="BN2798" s="1">
        <v>0</v>
      </c>
      <c r="BO2798" s="1">
        <v>7</v>
      </c>
      <c r="BP2798" s="1">
        <v>7</v>
      </c>
      <c r="BQ2798" s="1">
        <v>7</v>
      </c>
      <c r="BR2798" s="1">
        <v>7</v>
      </c>
      <c r="BS2798" s="1">
        <v>7</v>
      </c>
      <c r="BT2798" s="1">
        <v>0</v>
      </c>
      <c r="BU2798" s="1" t="str">
        <f>"6:00 AM"</f>
        <v>6:00 AM</v>
      </c>
      <c r="BV2798" s="1" t="str">
        <f>"12:00 AM"</f>
        <v>12:00 AM</v>
      </c>
      <c r="BW2798" s="1" t="s">
        <v>135</v>
      </c>
      <c r="BX2798" s="1">
        <v>0</v>
      </c>
      <c r="BY2798" s="1">
        <v>12</v>
      </c>
      <c r="BZ2798" s="1" t="s">
        <v>112</v>
      </c>
      <c r="CA2798" s="1">
        <v>0</v>
      </c>
      <c r="CB2798" s="1" t="s">
        <v>1893</v>
      </c>
      <c r="CC2798" s="1" t="s">
        <v>5228</v>
      </c>
      <c r="CE2798" s="1" t="s">
        <v>116</v>
      </c>
      <c r="CF2798" s="1" t="s">
        <v>117</v>
      </c>
      <c r="CG2798" s="1">
        <v>96950</v>
      </c>
      <c r="CH2798" s="3">
        <v>8.7100000000000009</v>
      </c>
      <c r="CI2798" s="3">
        <v>12.5</v>
      </c>
      <c r="CJ2798" s="3">
        <v>13.06</v>
      </c>
      <c r="CK2798" s="3">
        <v>18.75</v>
      </c>
      <c r="CL2798" s="1" t="s">
        <v>137</v>
      </c>
      <c r="CM2798" s="1" t="s">
        <v>362</v>
      </c>
      <c r="CN2798" s="1" t="s">
        <v>139</v>
      </c>
      <c r="CP2798" s="1" t="s">
        <v>112</v>
      </c>
      <c r="CQ2798" s="1" t="s">
        <v>111</v>
      </c>
      <c r="CR2798" s="1" t="s">
        <v>112</v>
      </c>
      <c r="CS2798" s="1" t="s">
        <v>111</v>
      </c>
      <c r="CT2798" s="1" t="s">
        <v>138</v>
      </c>
      <c r="CU2798" s="1" t="s">
        <v>111</v>
      </c>
      <c r="CV2798" s="1" t="s">
        <v>138</v>
      </c>
      <c r="CW2798" s="1" t="s">
        <v>5229</v>
      </c>
      <c r="CX2798" s="1">
        <v>16703227734</v>
      </c>
      <c r="CY2798" s="1" t="s">
        <v>1891</v>
      </c>
      <c r="CZ2798" s="1" t="s">
        <v>138</v>
      </c>
      <c r="DA2798" s="1" t="s">
        <v>111</v>
      </c>
      <c r="DB2798" s="1" t="s">
        <v>112</v>
      </c>
    </row>
    <row r="2799" spans="1:111" ht="15.6" customHeight="1" x14ac:dyDescent="0.25">
      <c r="A2799" s="1" t="s">
        <v>5259</v>
      </c>
      <c r="B2799" s="1" t="s">
        <v>109</v>
      </c>
      <c r="C2799" s="2">
        <v>44328.91180277778</v>
      </c>
      <c r="D2799" s="2">
        <v>44384</v>
      </c>
      <c r="E2799" s="1" t="s">
        <v>110</v>
      </c>
      <c r="F2799" s="2">
        <v>44469.833333333336</v>
      </c>
      <c r="G2799" s="1" t="s">
        <v>111</v>
      </c>
      <c r="H2799" s="1" t="s">
        <v>112</v>
      </c>
      <c r="I2799" s="1" t="s">
        <v>112</v>
      </c>
      <c r="J2799" s="1" t="s">
        <v>3177</v>
      </c>
      <c r="K2799" s="1" t="s">
        <v>3178</v>
      </c>
      <c r="L2799" s="1" t="s">
        <v>3179</v>
      </c>
      <c r="N2799" s="1" t="s">
        <v>116</v>
      </c>
      <c r="O2799" s="1" t="s">
        <v>117</v>
      </c>
      <c r="P2799" s="9">
        <v>96950</v>
      </c>
      <c r="Q2799" s="1" t="s">
        <v>118</v>
      </c>
      <c r="S2799" s="1">
        <v>16702350470</v>
      </c>
      <c r="U2799" s="1">
        <v>423990</v>
      </c>
      <c r="V2799" s="1" t="s">
        <v>119</v>
      </c>
      <c r="X2799" s="1" t="s">
        <v>3180</v>
      </c>
      <c r="Y2799" s="1" t="s">
        <v>3181</v>
      </c>
      <c r="AA2799" s="1" t="s">
        <v>245</v>
      </c>
      <c r="AB2799" s="1" t="s">
        <v>3179</v>
      </c>
      <c r="AD2799" s="1" t="s">
        <v>116</v>
      </c>
      <c r="AE2799" s="1" t="s">
        <v>117</v>
      </c>
      <c r="AF2799" s="9">
        <v>96950</v>
      </c>
      <c r="AG2799" s="1" t="s">
        <v>118</v>
      </c>
      <c r="AI2799" s="1">
        <v>16702350470</v>
      </c>
      <c r="AK2799" s="1" t="s">
        <v>620</v>
      </c>
      <c r="AL2799" s="1" t="s">
        <v>125</v>
      </c>
      <c r="AM2799" s="1" t="s">
        <v>621</v>
      </c>
      <c r="AN2799" s="1" t="s">
        <v>622</v>
      </c>
      <c r="AP2799" s="1" t="s">
        <v>1284</v>
      </c>
      <c r="AR2799" s="1" t="s">
        <v>116</v>
      </c>
      <c r="AS2799" s="1" t="s">
        <v>117</v>
      </c>
      <c r="AT2799" s="9">
        <v>96950</v>
      </c>
      <c r="AU2799" s="1" t="s">
        <v>118</v>
      </c>
      <c r="AW2799" s="1">
        <v>16702353403</v>
      </c>
      <c r="AY2799" s="1" t="s">
        <v>1871</v>
      </c>
      <c r="AZ2799" s="1" t="s">
        <v>626</v>
      </c>
      <c r="BC2799" s="1" t="str">
        <f>"41-4011.00"</f>
        <v>41-4011.00</v>
      </c>
      <c r="BD2799" s="1" t="s">
        <v>3182</v>
      </c>
      <c r="BE2799" s="1" t="s">
        <v>3183</v>
      </c>
      <c r="BF2799" s="1" t="s">
        <v>3151</v>
      </c>
      <c r="BG2799" s="1">
        <v>2</v>
      </c>
      <c r="BI2799" s="2">
        <v>44471</v>
      </c>
      <c r="BJ2799" s="2">
        <v>45566</v>
      </c>
      <c r="BM2799" s="1">
        <v>35</v>
      </c>
      <c r="BN2799" s="1">
        <v>0</v>
      </c>
      <c r="BO2799" s="1">
        <v>7</v>
      </c>
      <c r="BP2799" s="1">
        <v>7</v>
      </c>
      <c r="BQ2799" s="1">
        <v>7</v>
      </c>
      <c r="BR2799" s="1">
        <v>7</v>
      </c>
      <c r="BS2799" s="1">
        <v>7</v>
      </c>
      <c r="BT2799" s="1">
        <v>0</v>
      </c>
      <c r="BU2799" s="1" t="str">
        <f>"9:00 AM"</f>
        <v>9:00 AM</v>
      </c>
      <c r="BV2799" s="1" t="str">
        <f>"5:00 PM"</f>
        <v>5:00 PM</v>
      </c>
      <c r="BW2799" s="1" t="s">
        <v>135</v>
      </c>
      <c r="BX2799" s="1">
        <v>0</v>
      </c>
      <c r="BY2799" s="1">
        <v>24</v>
      </c>
      <c r="BZ2799" s="1" t="s">
        <v>112</v>
      </c>
      <c r="CB2799" s="4" t="s">
        <v>5260</v>
      </c>
      <c r="CC2799" s="1" t="s">
        <v>3185</v>
      </c>
      <c r="CD2799" s="1" t="s">
        <v>3179</v>
      </c>
      <c r="CE2799" s="1" t="s">
        <v>116</v>
      </c>
      <c r="CF2799" s="1" t="s">
        <v>117</v>
      </c>
      <c r="CG2799" s="1">
        <v>96950</v>
      </c>
      <c r="CH2799" s="3">
        <v>13.17</v>
      </c>
      <c r="CI2799" s="3">
        <v>13.17</v>
      </c>
      <c r="CJ2799" s="3">
        <v>19.760000000000002</v>
      </c>
      <c r="CK2799" s="3">
        <v>19.760000000000002</v>
      </c>
      <c r="CL2799" s="1" t="s">
        <v>137</v>
      </c>
      <c r="CN2799" s="1" t="s">
        <v>139</v>
      </c>
      <c r="CP2799" s="1" t="s">
        <v>112</v>
      </c>
      <c r="CQ2799" s="1" t="s">
        <v>111</v>
      </c>
      <c r="CR2799" s="1" t="s">
        <v>112</v>
      </c>
      <c r="CS2799" s="1" t="s">
        <v>111</v>
      </c>
      <c r="CT2799" s="1" t="s">
        <v>138</v>
      </c>
      <c r="CU2799" s="1" t="s">
        <v>111</v>
      </c>
      <c r="CV2799" s="1" t="s">
        <v>138</v>
      </c>
      <c r="CW2799" s="1" t="s">
        <v>631</v>
      </c>
      <c r="CX2799" s="1">
        <v>16702350470</v>
      </c>
      <c r="CY2799" s="1" t="s">
        <v>620</v>
      </c>
      <c r="CZ2799" s="1" t="s">
        <v>138</v>
      </c>
      <c r="DA2799" s="1" t="s">
        <v>111</v>
      </c>
      <c r="DB2799" s="1" t="s">
        <v>112</v>
      </c>
    </row>
    <row r="2800" spans="1:111" ht="15.6" customHeight="1" x14ac:dyDescent="0.25">
      <c r="A2800" s="1" t="s">
        <v>5331</v>
      </c>
      <c r="B2800" s="1" t="s">
        <v>109</v>
      </c>
      <c r="C2800" s="2">
        <v>44298.844348958337</v>
      </c>
      <c r="D2800" s="2">
        <v>44343</v>
      </c>
      <c r="E2800" s="1" t="s">
        <v>110</v>
      </c>
      <c r="F2800" s="2">
        <v>44468.833333333336</v>
      </c>
      <c r="G2800" s="1" t="s">
        <v>111</v>
      </c>
      <c r="H2800" s="1" t="s">
        <v>112</v>
      </c>
      <c r="I2800" s="1" t="s">
        <v>112</v>
      </c>
      <c r="J2800" s="1" t="s">
        <v>5332</v>
      </c>
      <c r="K2800" s="1" t="s">
        <v>5333</v>
      </c>
      <c r="L2800" s="1" t="s">
        <v>5334</v>
      </c>
      <c r="M2800" s="1" t="s">
        <v>5334</v>
      </c>
      <c r="N2800" s="1" t="s">
        <v>879</v>
      </c>
      <c r="O2800" s="1" t="s">
        <v>117</v>
      </c>
      <c r="P2800" s="9">
        <v>96950</v>
      </c>
      <c r="Q2800" s="1" t="s">
        <v>118</v>
      </c>
      <c r="S2800" s="1">
        <v>16702346445</v>
      </c>
      <c r="T2800" s="1">
        <v>2263</v>
      </c>
      <c r="U2800" s="1">
        <v>452311</v>
      </c>
      <c r="V2800" s="1" t="s">
        <v>119</v>
      </c>
      <c r="X2800" s="1" t="s">
        <v>953</v>
      </c>
      <c r="Y2800" s="1" t="s">
        <v>954</v>
      </c>
      <c r="AA2800" s="1" t="s">
        <v>955</v>
      </c>
      <c r="AB2800" s="1" t="s">
        <v>4098</v>
      </c>
      <c r="AC2800" s="1" t="s">
        <v>4098</v>
      </c>
      <c r="AD2800" s="1" t="s">
        <v>167</v>
      </c>
      <c r="AE2800" s="1" t="s">
        <v>117</v>
      </c>
      <c r="AF2800" s="9">
        <v>96950</v>
      </c>
      <c r="AG2800" s="1" t="s">
        <v>118</v>
      </c>
      <c r="AI2800" s="1">
        <v>16702346445</v>
      </c>
      <c r="AJ2800" s="1">
        <v>2263</v>
      </c>
      <c r="AK2800" s="1" t="s">
        <v>956</v>
      </c>
      <c r="BC2800" s="1" t="str">
        <f>"41-4012.00"</f>
        <v>41-4012.00</v>
      </c>
      <c r="BD2800" s="1" t="s">
        <v>313</v>
      </c>
      <c r="BE2800" s="1" t="s">
        <v>5335</v>
      </c>
      <c r="BF2800" s="1" t="s">
        <v>3604</v>
      </c>
      <c r="BG2800" s="1">
        <v>1</v>
      </c>
      <c r="BI2800" s="2">
        <v>44470</v>
      </c>
      <c r="BJ2800" s="2">
        <v>45199</v>
      </c>
      <c r="BM2800" s="1">
        <v>40</v>
      </c>
      <c r="BN2800" s="1">
        <v>0</v>
      </c>
      <c r="BO2800" s="1">
        <v>8</v>
      </c>
      <c r="BP2800" s="1">
        <v>8</v>
      </c>
      <c r="BQ2800" s="1">
        <v>8</v>
      </c>
      <c r="BR2800" s="1">
        <v>8</v>
      </c>
      <c r="BS2800" s="1">
        <v>8</v>
      </c>
      <c r="BT2800" s="1">
        <v>0</v>
      </c>
      <c r="BU2800" s="1" t="str">
        <f>"10:00 AM"</f>
        <v>10:00 AM</v>
      </c>
      <c r="BV2800" s="1" t="str">
        <f>"7:00 PM"</f>
        <v>7:00 PM</v>
      </c>
      <c r="BW2800" s="1" t="s">
        <v>135</v>
      </c>
      <c r="BX2800" s="1">
        <v>0</v>
      </c>
      <c r="BY2800" s="1">
        <v>6</v>
      </c>
      <c r="BZ2800" s="1" t="s">
        <v>112</v>
      </c>
      <c r="CA2800" s="1">
        <v>0</v>
      </c>
      <c r="CB2800" s="4" t="s">
        <v>5336</v>
      </c>
      <c r="CC2800" s="1" t="s">
        <v>5337</v>
      </c>
      <c r="CD2800" s="1" t="s">
        <v>5337</v>
      </c>
      <c r="CE2800" s="1" t="s">
        <v>879</v>
      </c>
      <c r="CF2800" s="1" t="s">
        <v>117</v>
      </c>
      <c r="CG2800" s="1">
        <v>96950</v>
      </c>
      <c r="CH2800" s="3">
        <v>10.52</v>
      </c>
      <c r="CI2800" s="3">
        <v>10.52</v>
      </c>
      <c r="CJ2800" s="3">
        <v>15.78</v>
      </c>
      <c r="CK2800" s="3">
        <v>15.78</v>
      </c>
      <c r="CL2800" s="1" t="s">
        <v>137</v>
      </c>
      <c r="CM2800" s="1" t="s">
        <v>960</v>
      </c>
      <c r="CN2800" s="1" t="s">
        <v>139</v>
      </c>
      <c r="CP2800" s="1" t="s">
        <v>112</v>
      </c>
      <c r="CQ2800" s="1" t="s">
        <v>111</v>
      </c>
      <c r="CR2800" s="1" t="s">
        <v>112</v>
      </c>
      <c r="CS2800" s="1" t="s">
        <v>111</v>
      </c>
      <c r="CT2800" s="1" t="s">
        <v>138</v>
      </c>
      <c r="CU2800" s="1" t="s">
        <v>111</v>
      </c>
      <c r="CV2800" s="1" t="s">
        <v>138</v>
      </c>
      <c r="CW2800" s="1" t="s">
        <v>138</v>
      </c>
      <c r="CX2800" s="1">
        <v>16702346445</v>
      </c>
      <c r="CY2800" s="1" t="s">
        <v>956</v>
      </c>
      <c r="CZ2800" s="1" t="s">
        <v>138</v>
      </c>
      <c r="DA2800" s="1" t="s">
        <v>111</v>
      </c>
      <c r="DB2800" s="1" t="s">
        <v>112</v>
      </c>
      <c r="DC2800" s="1" t="s">
        <v>953</v>
      </c>
      <c r="DD2800" s="1" t="s">
        <v>954</v>
      </c>
      <c r="DF2800" s="1" t="s">
        <v>5338</v>
      </c>
      <c r="DG2800" s="1" t="s">
        <v>956</v>
      </c>
    </row>
    <row r="2801" spans="1:111" ht="15.6" customHeight="1" x14ac:dyDescent="0.25">
      <c r="A2801" s="1" t="s">
        <v>5362</v>
      </c>
      <c r="B2801" s="1" t="s">
        <v>109</v>
      </c>
      <c r="C2801" s="2">
        <v>44340.387643865739</v>
      </c>
      <c r="D2801" s="2">
        <v>44389</v>
      </c>
      <c r="E2801" s="1" t="s">
        <v>110</v>
      </c>
      <c r="F2801" s="2">
        <v>44468.833333333336</v>
      </c>
      <c r="G2801" s="1" t="s">
        <v>112</v>
      </c>
      <c r="H2801" s="1" t="s">
        <v>112</v>
      </c>
      <c r="I2801" s="1" t="s">
        <v>112</v>
      </c>
      <c r="J2801" s="1" t="s">
        <v>1353</v>
      </c>
      <c r="K2801" s="1" t="s">
        <v>1354</v>
      </c>
      <c r="L2801" s="1" t="s">
        <v>1355</v>
      </c>
      <c r="M2801" s="1" t="s">
        <v>1356</v>
      </c>
      <c r="N2801" s="1" t="s">
        <v>116</v>
      </c>
      <c r="O2801" s="1" t="s">
        <v>117</v>
      </c>
      <c r="P2801" s="9">
        <v>96950</v>
      </c>
      <c r="Q2801" s="1" t="s">
        <v>118</v>
      </c>
      <c r="S2801" s="1">
        <v>16702872161</v>
      </c>
      <c r="U2801" s="1">
        <v>561612</v>
      </c>
      <c r="V2801" s="1" t="s">
        <v>119</v>
      </c>
      <c r="X2801" s="1" t="s">
        <v>1357</v>
      </c>
      <c r="Y2801" s="1" t="s">
        <v>1358</v>
      </c>
      <c r="AA2801" s="1" t="s">
        <v>973</v>
      </c>
      <c r="AB2801" s="1" t="s">
        <v>1355</v>
      </c>
      <c r="AC2801" s="1" t="s">
        <v>1356</v>
      </c>
      <c r="AD2801" s="1" t="s">
        <v>116</v>
      </c>
      <c r="AE2801" s="1" t="s">
        <v>117</v>
      </c>
      <c r="AF2801" s="9">
        <v>96950</v>
      </c>
      <c r="AG2801" s="1" t="s">
        <v>118</v>
      </c>
      <c r="AI2801" s="1">
        <v>16702872161</v>
      </c>
      <c r="AK2801" s="1" t="s">
        <v>1359</v>
      </c>
      <c r="BC2801" s="1" t="str">
        <f>"33-9032.00"</f>
        <v>33-9032.00</v>
      </c>
      <c r="BD2801" s="1" t="s">
        <v>1360</v>
      </c>
      <c r="BE2801" s="1" t="s">
        <v>1361</v>
      </c>
      <c r="BF2801" s="1" t="s">
        <v>1362</v>
      </c>
      <c r="BG2801" s="1">
        <v>1</v>
      </c>
      <c r="BI2801" s="2">
        <v>44470</v>
      </c>
      <c r="BJ2801" s="2">
        <v>44834</v>
      </c>
      <c r="BM2801" s="1">
        <v>35</v>
      </c>
      <c r="BN2801" s="1">
        <v>7</v>
      </c>
      <c r="BO2801" s="1">
        <v>7</v>
      </c>
      <c r="BP2801" s="1">
        <v>0</v>
      </c>
      <c r="BQ2801" s="1">
        <v>7</v>
      </c>
      <c r="BR2801" s="1">
        <v>0</v>
      </c>
      <c r="BS2801" s="1">
        <v>7</v>
      </c>
      <c r="BT2801" s="1">
        <v>7</v>
      </c>
      <c r="BU2801" s="1" t="str">
        <f>"6:00 AM"</f>
        <v>6:00 AM</v>
      </c>
      <c r="BV2801" s="1" t="str">
        <f>"3:00 PM"</f>
        <v>3:00 PM</v>
      </c>
      <c r="BW2801" s="1" t="s">
        <v>135</v>
      </c>
      <c r="BX2801" s="1">
        <v>0</v>
      </c>
      <c r="BY2801" s="1">
        <v>12</v>
      </c>
      <c r="BZ2801" s="1" t="s">
        <v>112</v>
      </c>
      <c r="CB2801" s="1" t="s">
        <v>1363</v>
      </c>
      <c r="CC2801" s="1" t="s">
        <v>1355</v>
      </c>
      <c r="CD2801" s="1" t="s">
        <v>1356</v>
      </c>
      <c r="CE2801" s="1" t="s">
        <v>116</v>
      </c>
      <c r="CF2801" s="1" t="s">
        <v>117</v>
      </c>
      <c r="CG2801" s="1">
        <v>96950</v>
      </c>
      <c r="CH2801" s="3">
        <v>7.7</v>
      </c>
      <c r="CI2801" s="3">
        <v>7.7</v>
      </c>
      <c r="CJ2801" s="3">
        <v>11.55</v>
      </c>
      <c r="CK2801" s="3">
        <v>11.55</v>
      </c>
      <c r="CL2801" s="1" t="s">
        <v>137</v>
      </c>
      <c r="CM2801" s="1" t="s">
        <v>138</v>
      </c>
      <c r="CN2801" s="1" t="s">
        <v>139</v>
      </c>
      <c r="CP2801" s="1" t="s">
        <v>112</v>
      </c>
      <c r="CQ2801" s="1" t="s">
        <v>111</v>
      </c>
      <c r="CR2801" s="1" t="s">
        <v>112</v>
      </c>
      <c r="CS2801" s="1" t="s">
        <v>111</v>
      </c>
      <c r="CT2801" s="1" t="s">
        <v>138</v>
      </c>
      <c r="CU2801" s="1" t="s">
        <v>138</v>
      </c>
      <c r="CV2801" s="1" t="s">
        <v>138</v>
      </c>
      <c r="CW2801" s="1" t="s">
        <v>1364</v>
      </c>
      <c r="CX2801" s="1">
        <v>16702872161</v>
      </c>
      <c r="CY2801" s="1" t="s">
        <v>1359</v>
      </c>
      <c r="CZ2801" s="1" t="s">
        <v>138</v>
      </c>
      <c r="DA2801" s="1" t="s">
        <v>111</v>
      </c>
      <c r="DB2801" s="1" t="s">
        <v>112</v>
      </c>
      <c r="DC2801" s="1" t="s">
        <v>1357</v>
      </c>
      <c r="DD2801" s="1" t="s">
        <v>1365</v>
      </c>
      <c r="DF2801" s="1" t="s">
        <v>1366</v>
      </c>
      <c r="DG2801" s="1" t="s">
        <v>1359</v>
      </c>
    </row>
    <row r="2802" spans="1:111" ht="15.6" customHeight="1" x14ac:dyDescent="0.25">
      <c r="A2802" s="1" t="s">
        <v>5393</v>
      </c>
      <c r="B2802" s="1" t="s">
        <v>109</v>
      </c>
      <c r="C2802" s="2">
        <v>44376.405955092596</v>
      </c>
      <c r="D2802" s="2">
        <v>44431</v>
      </c>
      <c r="E2802" s="1" t="s">
        <v>180</v>
      </c>
      <c r="G2802" s="1" t="s">
        <v>111</v>
      </c>
      <c r="H2802" s="1" t="s">
        <v>111</v>
      </c>
      <c r="I2802" s="1" t="s">
        <v>112</v>
      </c>
      <c r="J2802" s="1" t="s">
        <v>924</v>
      </c>
      <c r="K2802" s="1" t="s">
        <v>3262</v>
      </c>
      <c r="L2802" s="1" t="s">
        <v>3263</v>
      </c>
      <c r="M2802" s="1" t="s">
        <v>3264</v>
      </c>
      <c r="N2802" s="1" t="s">
        <v>167</v>
      </c>
      <c r="O2802" s="1" t="s">
        <v>117</v>
      </c>
      <c r="P2802" s="9">
        <v>96950</v>
      </c>
      <c r="Q2802" s="1" t="s">
        <v>118</v>
      </c>
      <c r="R2802" s="1" t="s">
        <v>168</v>
      </c>
      <c r="S2802" s="1">
        <v>16702341071</v>
      </c>
      <c r="U2802" s="1">
        <v>56132</v>
      </c>
      <c r="V2802" s="1" t="s">
        <v>119</v>
      </c>
      <c r="X2802" s="1" t="s">
        <v>928</v>
      </c>
      <c r="Y2802" s="1" t="s">
        <v>3265</v>
      </c>
      <c r="Z2802" s="1" t="s">
        <v>930</v>
      </c>
      <c r="AA2802" s="1" t="s">
        <v>277</v>
      </c>
      <c r="AB2802" s="1" t="s">
        <v>3263</v>
      </c>
      <c r="AC2802" s="1" t="s">
        <v>3264</v>
      </c>
      <c r="AD2802" s="1" t="s">
        <v>167</v>
      </c>
      <c r="AE2802" s="1" t="s">
        <v>117</v>
      </c>
      <c r="AF2802" s="9">
        <v>96950</v>
      </c>
      <c r="AG2802" s="1" t="s">
        <v>118</v>
      </c>
      <c r="AH2802" s="1" t="s">
        <v>168</v>
      </c>
      <c r="AI2802" s="1">
        <v>16702854403</v>
      </c>
      <c r="AK2802" s="1" t="s">
        <v>931</v>
      </c>
      <c r="BC2802" s="1" t="str">
        <f>"13-2011.01"</f>
        <v>13-2011.01</v>
      </c>
      <c r="BD2802" s="1" t="s">
        <v>932</v>
      </c>
      <c r="BE2802" s="1" t="s">
        <v>5394</v>
      </c>
      <c r="BF2802" s="1" t="s">
        <v>759</v>
      </c>
      <c r="BG2802" s="1">
        <v>3</v>
      </c>
      <c r="BI2802" s="2">
        <v>44470</v>
      </c>
      <c r="BJ2802" s="2">
        <v>44834</v>
      </c>
      <c r="BM2802" s="1">
        <v>40</v>
      </c>
      <c r="BN2802" s="1">
        <v>0</v>
      </c>
      <c r="BO2802" s="1">
        <v>8</v>
      </c>
      <c r="BP2802" s="1">
        <v>8</v>
      </c>
      <c r="BQ2802" s="1">
        <v>8</v>
      </c>
      <c r="BR2802" s="1">
        <v>8</v>
      </c>
      <c r="BS2802" s="1">
        <v>8</v>
      </c>
      <c r="BT2802" s="1">
        <v>0</v>
      </c>
      <c r="BU2802" s="1" t="str">
        <f>"8:00 AM"</f>
        <v>8:00 AM</v>
      </c>
      <c r="BV2802" s="1" t="str">
        <f t="shared" ref="BV2802:BV2807" si="70">"5:00 PM"</f>
        <v>5:00 PM</v>
      </c>
      <c r="BW2802" s="1" t="s">
        <v>193</v>
      </c>
      <c r="BX2802" s="1">
        <v>3</v>
      </c>
      <c r="BY2802" s="1">
        <v>36</v>
      </c>
      <c r="BZ2802" s="1" t="s">
        <v>112</v>
      </c>
      <c r="CB2802" s="4" t="s">
        <v>5395</v>
      </c>
      <c r="CC2802" s="1" t="s">
        <v>3263</v>
      </c>
      <c r="CD2802" s="1" t="s">
        <v>3264</v>
      </c>
      <c r="CE2802" s="1" t="s">
        <v>167</v>
      </c>
      <c r="CF2802" s="1" t="s">
        <v>117</v>
      </c>
      <c r="CG2802" s="1">
        <v>96950</v>
      </c>
      <c r="CH2802" s="3">
        <v>14.85</v>
      </c>
      <c r="CI2802" s="3">
        <v>14.85</v>
      </c>
      <c r="CJ2802" s="3">
        <v>22.27</v>
      </c>
      <c r="CK2802" s="3">
        <v>22.27</v>
      </c>
      <c r="CL2802" s="1" t="s">
        <v>137</v>
      </c>
      <c r="CM2802" s="1" t="s">
        <v>4106</v>
      </c>
      <c r="CN2802" s="1" t="s">
        <v>139</v>
      </c>
      <c r="CP2802" s="1" t="s">
        <v>112</v>
      </c>
      <c r="CQ2802" s="1" t="s">
        <v>111</v>
      </c>
      <c r="CR2802" s="1" t="s">
        <v>111</v>
      </c>
      <c r="CS2802" s="1" t="s">
        <v>111</v>
      </c>
      <c r="CT2802" s="1" t="s">
        <v>138</v>
      </c>
      <c r="CU2802" s="1" t="s">
        <v>111</v>
      </c>
      <c r="CV2802" s="1" t="s">
        <v>111</v>
      </c>
      <c r="CW2802" s="1" t="s">
        <v>3269</v>
      </c>
      <c r="CX2802" s="1">
        <v>16702341071</v>
      </c>
      <c r="CY2802" s="1" t="s">
        <v>931</v>
      </c>
      <c r="CZ2802" s="1" t="s">
        <v>5396</v>
      </c>
      <c r="DA2802" s="1" t="s">
        <v>111</v>
      </c>
      <c r="DB2802" s="1" t="s">
        <v>112</v>
      </c>
    </row>
    <row r="2803" spans="1:111" ht="15.6" customHeight="1" x14ac:dyDescent="0.25">
      <c r="A2803" s="1" t="s">
        <v>5399</v>
      </c>
      <c r="B2803" s="1" t="s">
        <v>109</v>
      </c>
      <c r="C2803" s="2">
        <v>44396.324779166665</v>
      </c>
      <c r="D2803" s="2">
        <v>44440</v>
      </c>
      <c r="E2803" s="1" t="s">
        <v>180</v>
      </c>
      <c r="G2803" s="1" t="s">
        <v>112</v>
      </c>
      <c r="H2803" s="1" t="s">
        <v>112</v>
      </c>
      <c r="I2803" s="1" t="s">
        <v>112</v>
      </c>
      <c r="J2803" s="1" t="s">
        <v>5400</v>
      </c>
      <c r="L2803" s="1" t="s">
        <v>1682</v>
      </c>
      <c r="N2803" s="1" t="s">
        <v>167</v>
      </c>
      <c r="O2803" s="1" t="s">
        <v>117</v>
      </c>
      <c r="P2803" s="9">
        <v>96950</v>
      </c>
      <c r="Q2803" s="1" t="s">
        <v>118</v>
      </c>
      <c r="S2803" s="1">
        <v>16702352378</v>
      </c>
      <c r="U2803" s="1">
        <v>621210</v>
      </c>
      <c r="V2803" s="1" t="s">
        <v>119</v>
      </c>
      <c r="X2803" s="1" t="s">
        <v>1683</v>
      </c>
      <c r="Y2803" s="1" t="s">
        <v>1684</v>
      </c>
      <c r="AA2803" s="1" t="s">
        <v>171</v>
      </c>
      <c r="AB2803" s="1" t="s">
        <v>5401</v>
      </c>
      <c r="AD2803" s="1" t="s">
        <v>116</v>
      </c>
      <c r="AE2803" s="1" t="s">
        <v>117</v>
      </c>
      <c r="AF2803" s="9">
        <v>96950</v>
      </c>
      <c r="AG2803" s="1" t="s">
        <v>118</v>
      </c>
      <c r="AI2803" s="1">
        <v>16702352378</v>
      </c>
      <c r="AK2803" s="1" t="s">
        <v>1685</v>
      </c>
      <c r="BC2803" s="1" t="str">
        <f>"37-2011.00"</f>
        <v>37-2011.00</v>
      </c>
      <c r="BD2803" s="1" t="s">
        <v>676</v>
      </c>
      <c r="BE2803" s="1" t="s">
        <v>5402</v>
      </c>
      <c r="BF2803" s="1" t="s">
        <v>578</v>
      </c>
      <c r="BG2803" s="1">
        <v>1</v>
      </c>
      <c r="BI2803" s="2">
        <v>44470</v>
      </c>
      <c r="BJ2803" s="2">
        <v>44834</v>
      </c>
      <c r="BM2803" s="1">
        <v>35</v>
      </c>
      <c r="BN2803" s="1">
        <v>0</v>
      </c>
      <c r="BO2803" s="1">
        <v>7</v>
      </c>
      <c r="BP2803" s="1">
        <v>7</v>
      </c>
      <c r="BQ2803" s="1">
        <v>7</v>
      </c>
      <c r="BR2803" s="1">
        <v>7</v>
      </c>
      <c r="BS2803" s="1">
        <v>7</v>
      </c>
      <c r="BT2803" s="1">
        <v>0</v>
      </c>
      <c r="BU2803" s="1" t="str">
        <f>"9:00 AM"</f>
        <v>9:00 AM</v>
      </c>
      <c r="BV2803" s="1" t="str">
        <f t="shared" si="70"/>
        <v>5:00 PM</v>
      </c>
      <c r="BW2803" s="1" t="s">
        <v>230</v>
      </c>
      <c r="BX2803" s="1">
        <v>0</v>
      </c>
      <c r="BY2803" s="1">
        <v>3</v>
      </c>
      <c r="BZ2803" s="1" t="s">
        <v>112</v>
      </c>
      <c r="CB2803" s="1" t="s">
        <v>5403</v>
      </c>
      <c r="CC2803" s="1" t="s">
        <v>5401</v>
      </c>
      <c r="CE2803" s="1" t="s">
        <v>116</v>
      </c>
      <c r="CF2803" s="1" t="s">
        <v>117</v>
      </c>
      <c r="CG2803" s="1">
        <v>96950</v>
      </c>
      <c r="CH2803" s="3">
        <v>8.0500000000000007</v>
      </c>
      <c r="CI2803" s="3">
        <v>8.0500000000000007</v>
      </c>
      <c r="CJ2803" s="3">
        <v>12.08</v>
      </c>
      <c r="CK2803" s="3">
        <v>12.08</v>
      </c>
      <c r="CL2803" s="1" t="s">
        <v>137</v>
      </c>
      <c r="CN2803" s="1" t="s">
        <v>139</v>
      </c>
      <c r="CP2803" s="1" t="s">
        <v>112</v>
      </c>
      <c r="CQ2803" s="1" t="s">
        <v>111</v>
      </c>
      <c r="CR2803" s="1" t="s">
        <v>111</v>
      </c>
      <c r="CS2803" s="1" t="s">
        <v>111</v>
      </c>
      <c r="CT2803" s="1" t="s">
        <v>111</v>
      </c>
      <c r="CU2803" s="1" t="s">
        <v>111</v>
      </c>
      <c r="CV2803" s="1" t="s">
        <v>111</v>
      </c>
      <c r="CW2803" s="1" t="s">
        <v>1004</v>
      </c>
      <c r="CX2803" s="1">
        <v>16702352378</v>
      </c>
      <c r="CY2803" s="1" t="s">
        <v>1685</v>
      </c>
      <c r="CZ2803" s="1" t="s">
        <v>138</v>
      </c>
      <c r="DA2803" s="1" t="s">
        <v>111</v>
      </c>
      <c r="DB2803" s="1" t="s">
        <v>112</v>
      </c>
    </row>
    <row r="2804" spans="1:111" ht="15.6" customHeight="1" x14ac:dyDescent="0.25">
      <c r="A2804" s="1" t="s">
        <v>5441</v>
      </c>
      <c r="B2804" s="1" t="s">
        <v>109</v>
      </c>
      <c r="C2804" s="2">
        <v>44369.84160659722</v>
      </c>
      <c r="D2804" s="2">
        <v>44427</v>
      </c>
      <c r="E2804" s="1" t="s">
        <v>180</v>
      </c>
      <c r="G2804" s="1" t="s">
        <v>111</v>
      </c>
      <c r="H2804" s="1" t="s">
        <v>112</v>
      </c>
      <c r="I2804" s="1" t="s">
        <v>112</v>
      </c>
      <c r="J2804" s="1" t="s">
        <v>1168</v>
      </c>
      <c r="L2804" s="1" t="s">
        <v>1169</v>
      </c>
      <c r="M2804" s="1" t="s">
        <v>1170</v>
      </c>
      <c r="N2804" s="1" t="s">
        <v>116</v>
      </c>
      <c r="O2804" s="1" t="s">
        <v>117</v>
      </c>
      <c r="P2804" s="9">
        <v>96950</v>
      </c>
      <c r="Q2804" s="1" t="s">
        <v>118</v>
      </c>
      <c r="R2804" s="1" t="s">
        <v>116</v>
      </c>
      <c r="S2804" s="1">
        <v>16705887746</v>
      </c>
      <c r="U2804" s="1">
        <v>236220</v>
      </c>
      <c r="V2804" s="1" t="s">
        <v>119</v>
      </c>
      <c r="X2804" s="1" t="s">
        <v>1171</v>
      </c>
      <c r="Y2804" s="1" t="s">
        <v>1172</v>
      </c>
      <c r="AA2804" s="1" t="s">
        <v>1173</v>
      </c>
      <c r="AB2804" s="1" t="s">
        <v>1169</v>
      </c>
      <c r="AC2804" s="1" t="s">
        <v>1170</v>
      </c>
      <c r="AD2804" s="1" t="s">
        <v>116</v>
      </c>
      <c r="AE2804" s="1" t="s">
        <v>117</v>
      </c>
      <c r="AF2804" s="9">
        <v>96950</v>
      </c>
      <c r="AG2804" s="1" t="s">
        <v>118</v>
      </c>
      <c r="AH2804" s="1" t="s">
        <v>116</v>
      </c>
      <c r="AI2804" s="1">
        <v>16717773710</v>
      </c>
      <c r="AJ2804" s="1">
        <v>0</v>
      </c>
      <c r="AK2804" s="1" t="s">
        <v>1174</v>
      </c>
      <c r="BC2804" s="1" t="str">
        <f>"47-3012.00"</f>
        <v>47-3012.00</v>
      </c>
      <c r="BD2804" s="1" t="s">
        <v>5442</v>
      </c>
      <c r="BE2804" s="1" t="s">
        <v>5443</v>
      </c>
      <c r="BF2804" s="1" t="s">
        <v>5444</v>
      </c>
      <c r="BG2804" s="1">
        <v>15</v>
      </c>
      <c r="BI2804" s="2">
        <v>44470</v>
      </c>
      <c r="BJ2804" s="2">
        <v>45565</v>
      </c>
      <c r="BM2804" s="1">
        <v>40</v>
      </c>
      <c r="BN2804" s="1">
        <v>0</v>
      </c>
      <c r="BO2804" s="1">
        <v>8</v>
      </c>
      <c r="BP2804" s="1">
        <v>8</v>
      </c>
      <c r="BQ2804" s="1">
        <v>8</v>
      </c>
      <c r="BR2804" s="1">
        <v>8</v>
      </c>
      <c r="BS2804" s="1">
        <v>8</v>
      </c>
      <c r="BT2804" s="1">
        <v>0</v>
      </c>
      <c r="BU2804" s="1" t="str">
        <f>"8:00 AM"</f>
        <v>8:00 AM</v>
      </c>
      <c r="BV2804" s="1" t="str">
        <f t="shared" si="70"/>
        <v>5:00 PM</v>
      </c>
      <c r="BW2804" s="1" t="s">
        <v>135</v>
      </c>
      <c r="BX2804" s="1">
        <v>0</v>
      </c>
      <c r="BY2804" s="1">
        <v>12</v>
      </c>
      <c r="BZ2804" s="1" t="s">
        <v>112</v>
      </c>
      <c r="CB2804" s="4" t="s">
        <v>5445</v>
      </c>
      <c r="CC2804" s="1" t="s">
        <v>1169</v>
      </c>
      <c r="CD2804" s="1" t="s">
        <v>1170</v>
      </c>
      <c r="CE2804" s="1" t="s">
        <v>116</v>
      </c>
      <c r="CF2804" s="1" t="s">
        <v>117</v>
      </c>
      <c r="CG2804" s="1">
        <v>96950</v>
      </c>
      <c r="CH2804" s="3">
        <v>10.61</v>
      </c>
      <c r="CI2804" s="3">
        <v>10.61</v>
      </c>
      <c r="CJ2804" s="3">
        <v>15.92</v>
      </c>
      <c r="CK2804" s="3">
        <v>15.92</v>
      </c>
      <c r="CL2804" s="1" t="s">
        <v>137</v>
      </c>
      <c r="CN2804" s="1" t="s">
        <v>139</v>
      </c>
      <c r="CP2804" s="1" t="s">
        <v>112</v>
      </c>
      <c r="CQ2804" s="1" t="s">
        <v>111</v>
      </c>
      <c r="CR2804" s="1" t="s">
        <v>111</v>
      </c>
      <c r="CS2804" s="1" t="s">
        <v>111</v>
      </c>
      <c r="CT2804" s="1" t="s">
        <v>138</v>
      </c>
      <c r="CU2804" s="1" t="s">
        <v>111</v>
      </c>
      <c r="CV2804" s="1" t="s">
        <v>138</v>
      </c>
      <c r="CW2804" s="1" t="s">
        <v>5446</v>
      </c>
      <c r="CX2804" s="1">
        <v>16705887746</v>
      </c>
      <c r="CY2804" s="1" t="s">
        <v>1174</v>
      </c>
      <c r="CZ2804" s="1" t="s">
        <v>428</v>
      </c>
      <c r="DA2804" s="1" t="s">
        <v>111</v>
      </c>
      <c r="DB2804" s="1" t="s">
        <v>112</v>
      </c>
    </row>
    <row r="2805" spans="1:111" ht="15.6" customHeight="1" x14ac:dyDescent="0.25">
      <c r="A2805" s="1" t="s">
        <v>5451</v>
      </c>
      <c r="B2805" s="1" t="s">
        <v>109</v>
      </c>
      <c r="C2805" s="2">
        <v>44404.039294212962</v>
      </c>
      <c r="D2805" s="2">
        <v>44448</v>
      </c>
      <c r="E2805" s="1" t="s">
        <v>110</v>
      </c>
      <c r="F2805" s="2">
        <v>44468.833333333336</v>
      </c>
      <c r="G2805" s="1" t="s">
        <v>112</v>
      </c>
      <c r="H2805" s="1" t="s">
        <v>112</v>
      </c>
      <c r="I2805" s="1" t="s">
        <v>112</v>
      </c>
      <c r="J2805" s="1" t="s">
        <v>3896</v>
      </c>
      <c r="K2805" s="1" t="s">
        <v>3897</v>
      </c>
      <c r="L2805" s="1" t="s">
        <v>3898</v>
      </c>
      <c r="M2805" s="1" t="s">
        <v>3899</v>
      </c>
      <c r="N2805" s="1" t="s">
        <v>116</v>
      </c>
      <c r="O2805" s="1" t="s">
        <v>117</v>
      </c>
      <c r="P2805" s="9">
        <v>96950</v>
      </c>
      <c r="Q2805" s="1" t="s">
        <v>118</v>
      </c>
      <c r="S2805" s="1">
        <v>16702566396</v>
      </c>
      <c r="U2805" s="1">
        <v>44511</v>
      </c>
      <c r="V2805" s="1" t="s">
        <v>119</v>
      </c>
      <c r="X2805" s="1" t="s">
        <v>3900</v>
      </c>
      <c r="Y2805" s="1" t="s">
        <v>3901</v>
      </c>
      <c r="Z2805" s="1" t="s">
        <v>1076</v>
      </c>
      <c r="AA2805" s="1" t="s">
        <v>245</v>
      </c>
      <c r="AB2805" s="1" t="s">
        <v>3898</v>
      </c>
      <c r="AC2805" s="1" t="s">
        <v>3899</v>
      </c>
      <c r="AD2805" s="1" t="s">
        <v>116</v>
      </c>
      <c r="AE2805" s="1" t="s">
        <v>117</v>
      </c>
      <c r="AF2805" s="9">
        <v>96950</v>
      </c>
      <c r="AG2805" s="1" t="s">
        <v>118</v>
      </c>
      <c r="AI2805" s="1">
        <v>16702566396</v>
      </c>
      <c r="AK2805" s="1" t="s">
        <v>3902</v>
      </c>
      <c r="BC2805" s="1" t="str">
        <f>"49-9071.00"</f>
        <v>49-9071.00</v>
      </c>
      <c r="BD2805" s="1" t="s">
        <v>214</v>
      </c>
      <c r="BE2805" s="1" t="s">
        <v>3903</v>
      </c>
      <c r="BF2805" s="1" t="s">
        <v>1032</v>
      </c>
      <c r="BG2805" s="1">
        <v>3</v>
      </c>
      <c r="BI2805" s="2">
        <v>44470</v>
      </c>
      <c r="BJ2805" s="2">
        <v>44834</v>
      </c>
      <c r="BM2805" s="1">
        <v>35</v>
      </c>
      <c r="BN2805" s="1">
        <v>0</v>
      </c>
      <c r="BO2805" s="1">
        <v>7</v>
      </c>
      <c r="BP2805" s="1">
        <v>7</v>
      </c>
      <c r="BQ2805" s="1">
        <v>7</v>
      </c>
      <c r="BR2805" s="1">
        <v>7</v>
      </c>
      <c r="BS2805" s="1">
        <v>7</v>
      </c>
      <c r="BT2805" s="1">
        <v>0</v>
      </c>
      <c r="BU2805" s="1" t="str">
        <f>"9:00 AM"</f>
        <v>9:00 AM</v>
      </c>
      <c r="BV2805" s="1" t="str">
        <f t="shared" si="70"/>
        <v>5:00 PM</v>
      </c>
      <c r="BW2805" s="1" t="s">
        <v>135</v>
      </c>
      <c r="BX2805" s="1">
        <v>0</v>
      </c>
      <c r="BY2805" s="1">
        <v>12</v>
      </c>
      <c r="BZ2805" s="1" t="s">
        <v>112</v>
      </c>
      <c r="CB2805" s="4" t="s">
        <v>1033</v>
      </c>
      <c r="CC2805" s="1" t="s">
        <v>3898</v>
      </c>
      <c r="CD2805" s="1" t="s">
        <v>3899</v>
      </c>
      <c r="CE2805" s="1" t="s">
        <v>116</v>
      </c>
      <c r="CF2805" s="1" t="s">
        <v>117</v>
      </c>
      <c r="CG2805" s="1">
        <v>96950</v>
      </c>
      <c r="CH2805" s="3">
        <v>8.7100000000000009</v>
      </c>
      <c r="CI2805" s="3">
        <v>8.7100000000000009</v>
      </c>
      <c r="CJ2805" s="3">
        <v>13.06</v>
      </c>
      <c r="CK2805" s="3">
        <v>13.06</v>
      </c>
      <c r="CL2805" s="1" t="s">
        <v>137</v>
      </c>
      <c r="CM2805" s="1" t="s">
        <v>138</v>
      </c>
      <c r="CN2805" s="1" t="s">
        <v>139</v>
      </c>
      <c r="CP2805" s="1" t="s">
        <v>112</v>
      </c>
      <c r="CQ2805" s="1" t="s">
        <v>111</v>
      </c>
      <c r="CR2805" s="1" t="s">
        <v>112</v>
      </c>
      <c r="CS2805" s="1" t="s">
        <v>111</v>
      </c>
      <c r="CT2805" s="1" t="s">
        <v>138</v>
      </c>
      <c r="CU2805" s="1" t="s">
        <v>111</v>
      </c>
      <c r="CV2805" s="1" t="s">
        <v>111</v>
      </c>
      <c r="CW2805" s="1" t="s">
        <v>1034</v>
      </c>
      <c r="CX2805" s="1">
        <v>16702566396</v>
      </c>
      <c r="CY2805" s="1" t="s">
        <v>3902</v>
      </c>
      <c r="CZ2805" s="1" t="s">
        <v>138</v>
      </c>
      <c r="DA2805" s="1" t="s">
        <v>111</v>
      </c>
      <c r="DB2805" s="1" t="s">
        <v>112</v>
      </c>
    </row>
    <row r="2806" spans="1:111" ht="15.6" customHeight="1" x14ac:dyDescent="0.25">
      <c r="A2806" s="1" t="s">
        <v>5464</v>
      </c>
      <c r="B2806" s="1" t="s">
        <v>109</v>
      </c>
      <c r="C2806" s="2">
        <v>44366.319417708335</v>
      </c>
      <c r="D2806" s="2">
        <v>44425</v>
      </c>
      <c r="E2806" s="1" t="s">
        <v>110</v>
      </c>
      <c r="F2806" s="2">
        <v>44468.833333333336</v>
      </c>
      <c r="G2806" s="1" t="s">
        <v>112</v>
      </c>
      <c r="H2806" s="1" t="s">
        <v>112</v>
      </c>
      <c r="I2806" s="1" t="s">
        <v>112</v>
      </c>
      <c r="J2806" s="1" t="s">
        <v>5465</v>
      </c>
      <c r="K2806" s="1" t="s">
        <v>5466</v>
      </c>
      <c r="L2806" s="1" t="s">
        <v>5467</v>
      </c>
      <c r="M2806" s="1" t="s">
        <v>1130</v>
      </c>
      <c r="N2806" s="1" t="s">
        <v>116</v>
      </c>
      <c r="O2806" s="1" t="s">
        <v>117</v>
      </c>
      <c r="P2806" s="9">
        <v>96950</v>
      </c>
      <c r="Q2806" s="1" t="s">
        <v>118</v>
      </c>
      <c r="S2806" s="1">
        <v>16707836993</v>
      </c>
      <c r="U2806" s="1">
        <v>44522</v>
      </c>
      <c r="V2806" s="1" t="s">
        <v>119</v>
      </c>
      <c r="X2806" s="1" t="s">
        <v>5468</v>
      </c>
      <c r="Y2806" s="1" t="s">
        <v>5469</v>
      </c>
      <c r="Z2806" s="1" t="s">
        <v>5470</v>
      </c>
      <c r="AA2806" s="1" t="s">
        <v>5471</v>
      </c>
      <c r="AB2806" s="1" t="s">
        <v>5467</v>
      </c>
      <c r="AC2806" s="1" t="s">
        <v>1130</v>
      </c>
      <c r="AD2806" s="1" t="s">
        <v>116</v>
      </c>
      <c r="AE2806" s="1" t="s">
        <v>117</v>
      </c>
      <c r="AF2806" s="9">
        <v>96950</v>
      </c>
      <c r="AG2806" s="1" t="s">
        <v>118</v>
      </c>
      <c r="AI2806" s="1">
        <v>16707836993</v>
      </c>
      <c r="AK2806" s="1" t="s">
        <v>5472</v>
      </c>
      <c r="BC2806" s="1" t="str">
        <f>"45-3011.00"</f>
        <v>45-3011.00</v>
      </c>
      <c r="BD2806" s="1" t="s">
        <v>5473</v>
      </c>
      <c r="BE2806" s="1" t="s">
        <v>5474</v>
      </c>
      <c r="BF2806" s="1" t="s">
        <v>5475</v>
      </c>
      <c r="BG2806" s="1">
        <v>1</v>
      </c>
      <c r="BI2806" s="2">
        <v>44470</v>
      </c>
      <c r="BJ2806" s="2">
        <v>44834</v>
      </c>
      <c r="BM2806" s="1">
        <v>40</v>
      </c>
      <c r="BN2806" s="1">
        <v>0</v>
      </c>
      <c r="BO2806" s="1">
        <v>8</v>
      </c>
      <c r="BP2806" s="1">
        <v>8</v>
      </c>
      <c r="BQ2806" s="1">
        <v>8</v>
      </c>
      <c r="BR2806" s="1">
        <v>8</v>
      </c>
      <c r="BS2806" s="1">
        <v>8</v>
      </c>
      <c r="BT2806" s="1">
        <v>0</v>
      </c>
      <c r="BU2806" s="1" t="str">
        <f>"8:00 AM"</f>
        <v>8:00 AM</v>
      </c>
      <c r="BV2806" s="1" t="str">
        <f t="shared" si="70"/>
        <v>5:00 PM</v>
      </c>
      <c r="BW2806" s="1" t="s">
        <v>230</v>
      </c>
      <c r="BX2806" s="1">
        <v>0</v>
      </c>
      <c r="BY2806" s="1">
        <v>3</v>
      </c>
      <c r="BZ2806" s="1" t="s">
        <v>112</v>
      </c>
      <c r="CB2806" s="1" t="s">
        <v>5476</v>
      </c>
      <c r="CC2806" s="1" t="s">
        <v>5467</v>
      </c>
      <c r="CD2806" s="1" t="s">
        <v>1130</v>
      </c>
      <c r="CE2806" s="1" t="s">
        <v>116</v>
      </c>
      <c r="CF2806" s="1" t="s">
        <v>117</v>
      </c>
      <c r="CG2806" s="1">
        <v>96950</v>
      </c>
      <c r="CH2806" s="3">
        <v>13.21</v>
      </c>
      <c r="CI2806" s="3">
        <v>13.21</v>
      </c>
      <c r="CL2806" s="1" t="s">
        <v>137</v>
      </c>
      <c r="CM2806" s="1" t="s">
        <v>362</v>
      </c>
      <c r="CN2806" s="1" t="s">
        <v>139</v>
      </c>
      <c r="CP2806" s="1" t="s">
        <v>112</v>
      </c>
      <c r="CQ2806" s="1" t="s">
        <v>111</v>
      </c>
      <c r="CR2806" s="1" t="s">
        <v>112</v>
      </c>
      <c r="CS2806" s="1" t="s">
        <v>112</v>
      </c>
      <c r="CT2806" s="1" t="s">
        <v>138</v>
      </c>
      <c r="CU2806" s="1" t="s">
        <v>111</v>
      </c>
      <c r="CV2806" s="1" t="s">
        <v>138</v>
      </c>
      <c r="CW2806" s="1" t="s">
        <v>362</v>
      </c>
      <c r="CX2806" s="1">
        <v>16702358570</v>
      </c>
      <c r="CY2806" s="1" t="s">
        <v>5472</v>
      </c>
      <c r="CZ2806" s="1" t="s">
        <v>138</v>
      </c>
      <c r="DA2806" s="1" t="s">
        <v>111</v>
      </c>
      <c r="DB2806" s="1" t="s">
        <v>112</v>
      </c>
    </row>
    <row r="2807" spans="1:111" ht="15.6" customHeight="1" x14ac:dyDescent="0.25">
      <c r="A2807" s="1" t="s">
        <v>5477</v>
      </c>
      <c r="B2807" s="1" t="s">
        <v>109</v>
      </c>
      <c r="C2807" s="2">
        <v>44341.826894560189</v>
      </c>
      <c r="D2807" s="2">
        <v>44397</v>
      </c>
      <c r="E2807" s="1" t="s">
        <v>110</v>
      </c>
      <c r="F2807" s="2">
        <v>44478.833333333336</v>
      </c>
      <c r="G2807" s="1" t="s">
        <v>112</v>
      </c>
      <c r="H2807" s="1" t="s">
        <v>112</v>
      </c>
      <c r="I2807" s="1" t="s">
        <v>112</v>
      </c>
      <c r="J2807" s="1" t="s">
        <v>5478</v>
      </c>
      <c r="K2807" s="1" t="s">
        <v>5479</v>
      </c>
      <c r="L2807" s="1" t="s">
        <v>5480</v>
      </c>
      <c r="N2807" s="1" t="s">
        <v>116</v>
      </c>
      <c r="O2807" s="1" t="s">
        <v>117</v>
      </c>
      <c r="P2807" s="9">
        <v>96950</v>
      </c>
      <c r="Q2807" s="1" t="s">
        <v>118</v>
      </c>
      <c r="R2807" s="1" t="s">
        <v>138</v>
      </c>
      <c r="S2807" s="1">
        <v>16702341778</v>
      </c>
      <c r="U2807" s="1">
        <v>54131</v>
      </c>
      <c r="V2807" s="1" t="s">
        <v>119</v>
      </c>
      <c r="X2807" s="1" t="s">
        <v>2952</v>
      </c>
      <c r="Y2807" s="1" t="s">
        <v>5481</v>
      </c>
      <c r="Z2807" s="1" t="s">
        <v>5320</v>
      </c>
      <c r="AA2807" s="1" t="s">
        <v>1332</v>
      </c>
      <c r="AB2807" s="1" t="s">
        <v>5480</v>
      </c>
      <c r="AD2807" s="1" t="s">
        <v>116</v>
      </c>
      <c r="AE2807" s="1" t="s">
        <v>117</v>
      </c>
      <c r="AF2807" s="9">
        <v>96950</v>
      </c>
      <c r="AG2807" s="1" t="s">
        <v>118</v>
      </c>
      <c r="AH2807" s="1" t="s">
        <v>138</v>
      </c>
      <c r="AI2807" s="1">
        <v>16702341778</v>
      </c>
      <c r="AK2807" s="1" t="s">
        <v>5482</v>
      </c>
      <c r="BC2807" s="1" t="str">
        <f>"43-3031.00"</f>
        <v>43-3031.00</v>
      </c>
      <c r="BD2807" s="1" t="s">
        <v>389</v>
      </c>
      <c r="BE2807" s="1" t="s">
        <v>5483</v>
      </c>
      <c r="BF2807" s="1" t="s">
        <v>1766</v>
      </c>
      <c r="BG2807" s="1">
        <v>1</v>
      </c>
      <c r="BI2807" s="2">
        <v>44470</v>
      </c>
      <c r="BJ2807" s="2">
        <v>44834</v>
      </c>
      <c r="BM2807" s="1">
        <v>40</v>
      </c>
      <c r="BN2807" s="1">
        <v>0</v>
      </c>
      <c r="BO2807" s="1">
        <v>8</v>
      </c>
      <c r="BP2807" s="1">
        <v>8</v>
      </c>
      <c r="BQ2807" s="1">
        <v>8</v>
      </c>
      <c r="BR2807" s="1">
        <v>8</v>
      </c>
      <c r="BS2807" s="1">
        <v>8</v>
      </c>
      <c r="BT2807" s="1">
        <v>0</v>
      </c>
      <c r="BU2807" s="1" t="str">
        <f>"8:00 AM"</f>
        <v>8:00 AM</v>
      </c>
      <c r="BV2807" s="1" t="str">
        <f t="shared" si="70"/>
        <v>5:00 PM</v>
      </c>
      <c r="BW2807" s="1" t="s">
        <v>392</v>
      </c>
      <c r="BX2807" s="1">
        <v>0</v>
      </c>
      <c r="BY2807" s="1">
        <v>12</v>
      </c>
      <c r="BZ2807" s="1" t="s">
        <v>112</v>
      </c>
      <c r="CB2807" s="1" t="e">
        <f>-USE MATHEMATICS to SOLVE PROBLEMS.
-Understanding written sentences and paragraphs in WORK related documents.</f>
        <v>#NAME?</v>
      </c>
      <c r="CC2807" s="1" t="s">
        <v>433</v>
      </c>
      <c r="CE2807" s="1" t="s">
        <v>116</v>
      </c>
      <c r="CF2807" s="1" t="s">
        <v>117</v>
      </c>
      <c r="CG2807" s="1">
        <v>96950</v>
      </c>
      <c r="CH2807" s="3">
        <v>9.49</v>
      </c>
      <c r="CI2807" s="3">
        <v>9.49</v>
      </c>
      <c r="CJ2807" s="3">
        <v>14.22</v>
      </c>
      <c r="CK2807" s="3">
        <v>14.22</v>
      </c>
      <c r="CL2807" s="1" t="s">
        <v>137</v>
      </c>
      <c r="CM2807" s="1" t="s">
        <v>331</v>
      </c>
      <c r="CN2807" s="1" t="s">
        <v>139</v>
      </c>
      <c r="CP2807" s="1" t="s">
        <v>112</v>
      </c>
      <c r="CQ2807" s="1" t="s">
        <v>111</v>
      </c>
      <c r="CR2807" s="1" t="s">
        <v>112</v>
      </c>
      <c r="CS2807" s="1" t="s">
        <v>111</v>
      </c>
      <c r="CT2807" s="1" t="s">
        <v>138</v>
      </c>
      <c r="CU2807" s="1" t="s">
        <v>111</v>
      </c>
      <c r="CV2807" s="1" t="s">
        <v>138</v>
      </c>
      <c r="CW2807" s="1" t="s">
        <v>331</v>
      </c>
      <c r="CX2807" s="1">
        <v>16702341778</v>
      </c>
      <c r="CY2807" s="1" t="s">
        <v>5482</v>
      </c>
      <c r="CZ2807" s="1" t="s">
        <v>331</v>
      </c>
      <c r="DA2807" s="1" t="s">
        <v>111</v>
      </c>
      <c r="DB2807" s="1" t="s">
        <v>112</v>
      </c>
    </row>
    <row r="2808" spans="1:111" ht="15.6" customHeight="1" x14ac:dyDescent="0.25">
      <c r="A2808" s="1" t="s">
        <v>5509</v>
      </c>
      <c r="B2808" s="1" t="s">
        <v>109</v>
      </c>
      <c r="C2808" s="2">
        <v>44362.319104861112</v>
      </c>
      <c r="D2808" s="2">
        <v>44407</v>
      </c>
      <c r="E2808" s="1" t="s">
        <v>180</v>
      </c>
      <c r="G2808" s="1" t="s">
        <v>112</v>
      </c>
      <c r="H2808" s="1" t="s">
        <v>112</v>
      </c>
      <c r="I2808" s="1" t="s">
        <v>112</v>
      </c>
      <c r="J2808" s="1" t="s">
        <v>5510</v>
      </c>
      <c r="K2808" s="1" t="s">
        <v>5511</v>
      </c>
      <c r="L2808" s="1" t="s">
        <v>3019</v>
      </c>
      <c r="N2808" s="1" t="s">
        <v>116</v>
      </c>
      <c r="O2808" s="1" t="s">
        <v>117</v>
      </c>
      <c r="P2808" s="9">
        <v>96950</v>
      </c>
      <c r="Q2808" s="1" t="s">
        <v>118</v>
      </c>
      <c r="S2808" s="1">
        <v>16702877095</v>
      </c>
      <c r="U2808" s="1">
        <v>236220</v>
      </c>
      <c r="V2808" s="1" t="s">
        <v>119</v>
      </c>
      <c r="X2808" s="1" t="s">
        <v>3021</v>
      </c>
      <c r="Y2808" s="1" t="s">
        <v>3022</v>
      </c>
      <c r="Z2808" s="1" t="s">
        <v>3021</v>
      </c>
      <c r="AA2808" s="1" t="s">
        <v>3024</v>
      </c>
      <c r="AB2808" s="1" t="s">
        <v>3019</v>
      </c>
      <c r="AC2808" s="1" t="s">
        <v>116</v>
      </c>
      <c r="AD2808" s="1" t="s">
        <v>117</v>
      </c>
      <c r="AE2808" s="1" t="s">
        <v>117</v>
      </c>
      <c r="AF2808" s="9">
        <v>96950</v>
      </c>
      <c r="AG2808" s="1" t="s">
        <v>118</v>
      </c>
      <c r="AI2808" s="1">
        <v>16702877095</v>
      </c>
      <c r="AK2808" s="1" t="s">
        <v>3025</v>
      </c>
      <c r="BC2808" s="1" t="str">
        <f>"47-2061.00"</f>
        <v>47-2061.00</v>
      </c>
      <c r="BD2808" s="1" t="s">
        <v>1116</v>
      </c>
      <c r="BE2808" s="1" t="s">
        <v>5512</v>
      </c>
      <c r="BF2808" s="1" t="s">
        <v>1118</v>
      </c>
      <c r="BG2808" s="1">
        <v>5</v>
      </c>
      <c r="BI2808" s="2">
        <v>44470</v>
      </c>
      <c r="BJ2808" s="2">
        <v>44834</v>
      </c>
      <c r="BM2808" s="1">
        <v>40</v>
      </c>
      <c r="BN2808" s="1">
        <v>0</v>
      </c>
      <c r="BO2808" s="1">
        <v>8</v>
      </c>
      <c r="BP2808" s="1">
        <v>8</v>
      </c>
      <c r="BQ2808" s="1">
        <v>8</v>
      </c>
      <c r="BR2808" s="1">
        <v>8</v>
      </c>
      <c r="BS2808" s="1">
        <v>8</v>
      </c>
      <c r="BT2808" s="1">
        <v>0</v>
      </c>
      <c r="BU2808" s="1" t="str">
        <f>"8:00 AM"</f>
        <v>8:00 AM</v>
      </c>
      <c r="BV2808" s="1" t="str">
        <f>"5:12 PM"</f>
        <v>5:12 PM</v>
      </c>
      <c r="BW2808" s="1" t="s">
        <v>230</v>
      </c>
      <c r="BX2808" s="1">
        <v>0</v>
      </c>
      <c r="BY2808" s="1">
        <v>12</v>
      </c>
      <c r="BZ2808" s="1" t="s">
        <v>112</v>
      </c>
      <c r="CB2808" s="1" t="s">
        <v>5513</v>
      </c>
      <c r="CC2808" s="1" t="s">
        <v>5514</v>
      </c>
      <c r="CE2808" s="1" t="s">
        <v>116</v>
      </c>
      <c r="CF2808" s="1" t="s">
        <v>117</v>
      </c>
      <c r="CG2808" s="1">
        <v>96950</v>
      </c>
      <c r="CH2808" s="3">
        <v>8.9700000000000006</v>
      </c>
      <c r="CI2808" s="3">
        <v>8.9700000000000006</v>
      </c>
      <c r="CJ2808" s="3">
        <v>13.45</v>
      </c>
      <c r="CK2808" s="3">
        <v>13.45</v>
      </c>
      <c r="CL2808" s="1" t="s">
        <v>137</v>
      </c>
      <c r="CN2808" s="1" t="s">
        <v>139</v>
      </c>
      <c r="CP2808" s="1" t="s">
        <v>111</v>
      </c>
      <c r="CQ2808" s="1" t="s">
        <v>111</v>
      </c>
      <c r="CR2808" s="1" t="s">
        <v>112</v>
      </c>
      <c r="CS2808" s="1" t="s">
        <v>111</v>
      </c>
      <c r="CT2808" s="1" t="s">
        <v>138</v>
      </c>
      <c r="CU2808" s="1" t="s">
        <v>111</v>
      </c>
      <c r="CV2808" s="1" t="s">
        <v>138</v>
      </c>
      <c r="CW2808" s="1" t="s">
        <v>5515</v>
      </c>
      <c r="CX2808" s="1">
        <v>16702877095</v>
      </c>
      <c r="CY2808" s="1" t="s">
        <v>3025</v>
      </c>
      <c r="CZ2808" s="1" t="s">
        <v>331</v>
      </c>
      <c r="DA2808" s="1" t="s">
        <v>111</v>
      </c>
      <c r="DB2808" s="1" t="s">
        <v>112</v>
      </c>
    </row>
    <row r="2809" spans="1:111" ht="15.6" customHeight="1" x14ac:dyDescent="0.25">
      <c r="A2809" s="1" t="s">
        <v>5516</v>
      </c>
      <c r="B2809" s="1" t="s">
        <v>109</v>
      </c>
      <c r="C2809" s="2">
        <v>44358.857280555552</v>
      </c>
      <c r="D2809" s="2">
        <v>44405</v>
      </c>
      <c r="E2809" s="1" t="s">
        <v>110</v>
      </c>
      <c r="F2809" s="2">
        <v>44468.833333333336</v>
      </c>
      <c r="G2809" s="1" t="s">
        <v>112</v>
      </c>
      <c r="H2809" s="1" t="s">
        <v>112</v>
      </c>
      <c r="I2809" s="1" t="s">
        <v>112</v>
      </c>
      <c r="J2809" s="1" t="s">
        <v>1680</v>
      </c>
      <c r="L2809" s="1" t="s">
        <v>1681</v>
      </c>
      <c r="M2809" s="1" t="s">
        <v>1682</v>
      </c>
      <c r="N2809" s="1" t="s">
        <v>167</v>
      </c>
      <c r="O2809" s="1" t="s">
        <v>117</v>
      </c>
      <c r="P2809" s="9">
        <v>96950</v>
      </c>
      <c r="Q2809" s="1" t="s">
        <v>118</v>
      </c>
      <c r="S2809" s="1">
        <v>16702352378</v>
      </c>
      <c r="U2809" s="1">
        <v>621210</v>
      </c>
      <c r="V2809" s="1" t="s">
        <v>119</v>
      </c>
      <c r="X2809" s="1" t="s">
        <v>1683</v>
      </c>
      <c r="Y2809" s="1" t="s">
        <v>1684</v>
      </c>
      <c r="AA2809" s="1" t="s">
        <v>171</v>
      </c>
      <c r="AB2809" s="1" t="s">
        <v>1681</v>
      </c>
      <c r="AC2809" s="1" t="s">
        <v>1682</v>
      </c>
      <c r="AD2809" s="1" t="s">
        <v>167</v>
      </c>
      <c r="AE2809" s="1" t="s">
        <v>117</v>
      </c>
      <c r="AF2809" s="9">
        <v>96950</v>
      </c>
      <c r="AG2809" s="1" t="s">
        <v>118</v>
      </c>
      <c r="AI2809" s="1">
        <v>16702352378</v>
      </c>
      <c r="AK2809" s="1" t="s">
        <v>1685</v>
      </c>
      <c r="BC2809" s="1" t="str">
        <f>"31-9091.00"</f>
        <v>31-9091.00</v>
      </c>
      <c r="BD2809" s="1" t="s">
        <v>1686</v>
      </c>
      <c r="BE2809" s="1" t="s">
        <v>1687</v>
      </c>
      <c r="BF2809" s="1" t="s">
        <v>1688</v>
      </c>
      <c r="BG2809" s="1">
        <v>1</v>
      </c>
      <c r="BI2809" s="2">
        <v>44470</v>
      </c>
      <c r="BJ2809" s="2">
        <v>44834</v>
      </c>
      <c r="BM2809" s="1">
        <v>35</v>
      </c>
      <c r="BN2809" s="1">
        <v>0</v>
      </c>
      <c r="BO2809" s="1">
        <v>7</v>
      </c>
      <c r="BP2809" s="1">
        <v>7</v>
      </c>
      <c r="BQ2809" s="1">
        <v>7</v>
      </c>
      <c r="BR2809" s="1">
        <v>7</v>
      </c>
      <c r="BS2809" s="1">
        <v>7</v>
      </c>
      <c r="BT2809" s="1">
        <v>0</v>
      </c>
      <c r="BU2809" s="1" t="str">
        <f>"9:00 AM"</f>
        <v>9:00 AM</v>
      </c>
      <c r="BV2809" s="1" t="str">
        <f>"5:00 PM"</f>
        <v>5:00 PM</v>
      </c>
      <c r="BW2809" s="1" t="s">
        <v>392</v>
      </c>
      <c r="BX2809" s="1">
        <v>0</v>
      </c>
      <c r="BY2809" s="1">
        <v>6</v>
      </c>
      <c r="BZ2809" s="1" t="s">
        <v>112</v>
      </c>
      <c r="CB2809" s="1" t="s">
        <v>230</v>
      </c>
      <c r="CC2809" s="1" t="s">
        <v>1681</v>
      </c>
      <c r="CD2809" s="1" t="s">
        <v>1682</v>
      </c>
      <c r="CE2809" s="1" t="s">
        <v>167</v>
      </c>
      <c r="CF2809" s="1" t="s">
        <v>117</v>
      </c>
      <c r="CG2809" s="1">
        <v>96950</v>
      </c>
      <c r="CH2809" s="3">
        <v>11.66</v>
      </c>
      <c r="CI2809" s="3">
        <v>11.66</v>
      </c>
      <c r="CJ2809" s="3">
        <v>17.489999999999998</v>
      </c>
      <c r="CK2809" s="3">
        <v>17.489999999999998</v>
      </c>
      <c r="CL2809" s="1" t="s">
        <v>137</v>
      </c>
      <c r="CN2809" s="1" t="s">
        <v>139</v>
      </c>
      <c r="CP2809" s="1" t="s">
        <v>112</v>
      </c>
      <c r="CQ2809" s="1" t="s">
        <v>111</v>
      </c>
      <c r="CR2809" s="1" t="s">
        <v>111</v>
      </c>
      <c r="CS2809" s="1" t="s">
        <v>111</v>
      </c>
      <c r="CT2809" s="1" t="s">
        <v>111</v>
      </c>
      <c r="CU2809" s="1" t="s">
        <v>111</v>
      </c>
      <c r="CV2809" s="1" t="s">
        <v>111</v>
      </c>
      <c r="CW2809" s="1" t="s">
        <v>1004</v>
      </c>
      <c r="CX2809" s="1">
        <v>16702352378</v>
      </c>
      <c r="CY2809" s="1" t="s">
        <v>1685</v>
      </c>
      <c r="CZ2809" s="1" t="s">
        <v>138</v>
      </c>
      <c r="DA2809" s="1" t="s">
        <v>111</v>
      </c>
      <c r="DB2809" s="1" t="s">
        <v>112</v>
      </c>
    </row>
    <row r="2810" spans="1:111" ht="15.6" customHeight="1" x14ac:dyDescent="0.25">
      <c r="A2810" s="1" t="s">
        <v>5550</v>
      </c>
      <c r="B2810" s="1" t="s">
        <v>109</v>
      </c>
      <c r="C2810" s="2">
        <v>44433.279273842592</v>
      </c>
      <c r="D2810" s="2">
        <v>44469</v>
      </c>
      <c r="E2810" s="1" t="s">
        <v>110</v>
      </c>
      <c r="F2810" s="2">
        <v>44468.833333333336</v>
      </c>
      <c r="G2810" s="1" t="s">
        <v>111</v>
      </c>
      <c r="H2810" s="1" t="s">
        <v>112</v>
      </c>
      <c r="I2810" s="1" t="s">
        <v>112</v>
      </c>
      <c r="J2810" s="1" t="s">
        <v>5551</v>
      </c>
      <c r="K2810" s="1" t="s">
        <v>5552</v>
      </c>
      <c r="L2810" s="1" t="s">
        <v>5553</v>
      </c>
      <c r="N2810" s="1" t="s">
        <v>116</v>
      </c>
      <c r="O2810" s="1" t="s">
        <v>117</v>
      </c>
      <c r="P2810" s="9">
        <v>96950</v>
      </c>
      <c r="Q2810" s="1" t="s">
        <v>118</v>
      </c>
      <c r="R2810" s="1" t="s">
        <v>138</v>
      </c>
      <c r="S2810" s="1">
        <v>16702867678</v>
      </c>
      <c r="U2810" s="1">
        <v>812112</v>
      </c>
      <c r="V2810" s="1" t="s">
        <v>119</v>
      </c>
      <c r="X2810" s="1" t="s">
        <v>5554</v>
      </c>
      <c r="Y2810" s="1" t="s">
        <v>5555</v>
      </c>
      <c r="Z2810" s="1" t="s">
        <v>402</v>
      </c>
      <c r="AA2810" s="1" t="s">
        <v>528</v>
      </c>
      <c r="AB2810" s="1" t="s">
        <v>5553</v>
      </c>
      <c r="AD2810" s="1" t="s">
        <v>116</v>
      </c>
      <c r="AE2810" s="1" t="s">
        <v>117</v>
      </c>
      <c r="AF2810" s="9">
        <v>96950</v>
      </c>
      <c r="AG2810" s="1" t="s">
        <v>118</v>
      </c>
      <c r="AH2810" s="1" t="s">
        <v>138</v>
      </c>
      <c r="AI2810" s="1">
        <v>16702867678</v>
      </c>
      <c r="AK2810" s="1" t="s">
        <v>5556</v>
      </c>
      <c r="BC2810" s="1" t="str">
        <f>"39-5012.00"</f>
        <v>39-5012.00</v>
      </c>
      <c r="BD2810" s="1" t="s">
        <v>1831</v>
      </c>
      <c r="BE2810" s="1" t="s">
        <v>5557</v>
      </c>
      <c r="BF2810" s="1" t="s">
        <v>5558</v>
      </c>
      <c r="BG2810" s="1">
        <v>2</v>
      </c>
      <c r="BI2810" s="2">
        <v>44470</v>
      </c>
      <c r="BJ2810" s="2">
        <v>44834</v>
      </c>
      <c r="BM2810" s="1">
        <v>36</v>
      </c>
      <c r="BN2810" s="1">
        <v>6</v>
      </c>
      <c r="BO2810" s="1">
        <v>6</v>
      </c>
      <c r="BP2810" s="1">
        <v>0</v>
      </c>
      <c r="BQ2810" s="1">
        <v>6</v>
      </c>
      <c r="BR2810" s="1">
        <v>6</v>
      </c>
      <c r="BS2810" s="1">
        <v>6</v>
      </c>
      <c r="BT2810" s="1">
        <v>6</v>
      </c>
      <c r="BU2810" s="1" t="str">
        <f>"11:00 AM"</f>
        <v>11:00 AM</v>
      </c>
      <c r="BV2810" s="1" t="str">
        <f>"6:00 PM"</f>
        <v>6:00 PM</v>
      </c>
      <c r="BW2810" s="1" t="s">
        <v>230</v>
      </c>
      <c r="BX2810" s="1">
        <v>0</v>
      </c>
      <c r="BY2810" s="1">
        <v>6</v>
      </c>
      <c r="BZ2810" s="1" t="s">
        <v>112</v>
      </c>
      <c r="CB2810" s="1" t="s">
        <v>5559</v>
      </c>
      <c r="CC2810" s="1" t="s">
        <v>5560</v>
      </c>
      <c r="CE2810" s="1" t="s">
        <v>116</v>
      </c>
      <c r="CF2810" s="1" t="s">
        <v>117</v>
      </c>
      <c r="CG2810" s="1">
        <v>96950</v>
      </c>
      <c r="CH2810" s="3">
        <v>7.52</v>
      </c>
      <c r="CI2810" s="3">
        <v>7.52</v>
      </c>
      <c r="CJ2810" s="3">
        <v>11.28</v>
      </c>
      <c r="CK2810" s="3">
        <v>11.28</v>
      </c>
      <c r="CL2810" s="1" t="s">
        <v>137</v>
      </c>
      <c r="CM2810" s="1" t="s">
        <v>138</v>
      </c>
      <c r="CN2810" s="1" t="s">
        <v>139</v>
      </c>
      <c r="CP2810" s="1" t="s">
        <v>112</v>
      </c>
      <c r="CQ2810" s="1" t="s">
        <v>111</v>
      </c>
      <c r="CR2810" s="1" t="s">
        <v>111</v>
      </c>
      <c r="CS2810" s="1" t="s">
        <v>111</v>
      </c>
      <c r="CT2810" s="1" t="s">
        <v>138</v>
      </c>
      <c r="CU2810" s="1" t="s">
        <v>111</v>
      </c>
      <c r="CV2810" s="1" t="s">
        <v>138</v>
      </c>
      <c r="CW2810" s="1" t="s">
        <v>362</v>
      </c>
      <c r="CX2810" s="1">
        <v>16702867678</v>
      </c>
      <c r="CY2810" s="1" t="s">
        <v>5556</v>
      </c>
      <c r="CZ2810" s="1" t="s">
        <v>138</v>
      </c>
      <c r="DA2810" s="1" t="s">
        <v>111</v>
      </c>
      <c r="DB2810" s="1" t="s">
        <v>112</v>
      </c>
    </row>
    <row r="2811" spans="1:111" ht="15.6" customHeight="1" x14ac:dyDescent="0.25">
      <c r="A2811" s="1" t="s">
        <v>5610</v>
      </c>
      <c r="B2811" s="1" t="s">
        <v>109</v>
      </c>
      <c r="C2811" s="2">
        <v>44026.874381712965</v>
      </c>
      <c r="D2811" s="2">
        <v>44106</v>
      </c>
      <c r="E2811" s="1" t="s">
        <v>180</v>
      </c>
      <c r="G2811" s="1" t="s">
        <v>112</v>
      </c>
      <c r="H2811" s="1" t="s">
        <v>112</v>
      </c>
      <c r="I2811" s="1" t="s">
        <v>112</v>
      </c>
      <c r="J2811" s="1" t="s">
        <v>3453</v>
      </c>
      <c r="K2811" s="1" t="s">
        <v>3454</v>
      </c>
      <c r="L2811" s="1" t="s">
        <v>3455</v>
      </c>
      <c r="N2811" s="1" t="s">
        <v>167</v>
      </c>
      <c r="O2811" s="1" t="s">
        <v>117</v>
      </c>
      <c r="P2811" s="9">
        <v>96950</v>
      </c>
      <c r="Q2811" s="1" t="s">
        <v>118</v>
      </c>
      <c r="S2811" s="1">
        <v>16702341229</v>
      </c>
      <c r="U2811" s="1">
        <v>31181</v>
      </c>
      <c r="V2811" s="1" t="s">
        <v>119</v>
      </c>
      <c r="X2811" s="1" t="s">
        <v>3456</v>
      </c>
      <c r="Y2811" s="1" t="s">
        <v>3457</v>
      </c>
      <c r="Z2811" s="1" t="s">
        <v>3458</v>
      </c>
      <c r="AA2811" s="1" t="s">
        <v>3134</v>
      </c>
      <c r="AB2811" s="1" t="s">
        <v>3455</v>
      </c>
      <c r="AD2811" s="1" t="s">
        <v>167</v>
      </c>
      <c r="AE2811" s="1" t="s">
        <v>117</v>
      </c>
      <c r="AF2811" s="9">
        <v>96950</v>
      </c>
      <c r="AG2811" s="1" t="s">
        <v>118</v>
      </c>
      <c r="AI2811" s="1">
        <v>16702341229</v>
      </c>
      <c r="AK2811" s="1" t="s">
        <v>3459</v>
      </c>
      <c r="BC2811" s="1" t="str">
        <f>"51-3011.00"</f>
        <v>51-3011.00</v>
      </c>
      <c r="BD2811" s="1" t="s">
        <v>1079</v>
      </c>
      <c r="BE2811" s="1" t="s">
        <v>5611</v>
      </c>
      <c r="BF2811" s="1" t="s">
        <v>3366</v>
      </c>
      <c r="BG2811" s="1">
        <v>1</v>
      </c>
      <c r="BI2811" s="2">
        <v>44105</v>
      </c>
      <c r="BJ2811" s="2">
        <v>44469</v>
      </c>
      <c r="BM2811" s="1">
        <v>40</v>
      </c>
      <c r="BN2811" s="1">
        <v>0</v>
      </c>
      <c r="BO2811" s="1">
        <v>8</v>
      </c>
      <c r="BP2811" s="1">
        <v>8</v>
      </c>
      <c r="BQ2811" s="1">
        <v>8</v>
      </c>
      <c r="BR2811" s="1">
        <v>8</v>
      </c>
      <c r="BS2811" s="1">
        <v>8</v>
      </c>
      <c r="BT2811" s="1">
        <v>0</v>
      </c>
      <c r="BU2811" s="1" t="str">
        <f>"8:00 AM"</f>
        <v>8:00 AM</v>
      </c>
      <c r="BV2811" s="1" t="str">
        <f>"5:00 PM"</f>
        <v>5:00 PM</v>
      </c>
      <c r="BW2811" s="1" t="s">
        <v>230</v>
      </c>
      <c r="BX2811" s="1">
        <v>0</v>
      </c>
      <c r="BY2811" s="1">
        <v>3</v>
      </c>
      <c r="BZ2811" s="1" t="s">
        <v>112</v>
      </c>
      <c r="CA2811" s="1">
        <v>0</v>
      </c>
      <c r="CB2811" s="4" t="s">
        <v>5612</v>
      </c>
      <c r="CC2811" s="1" t="s">
        <v>3463</v>
      </c>
      <c r="CD2811" s="1" t="s">
        <v>3464</v>
      </c>
      <c r="CE2811" s="1" t="s">
        <v>167</v>
      </c>
      <c r="CF2811" s="1" t="s">
        <v>117</v>
      </c>
      <c r="CG2811" s="1">
        <v>96950</v>
      </c>
      <c r="CH2811" s="3">
        <v>7.55</v>
      </c>
      <c r="CI2811" s="3">
        <v>7.55</v>
      </c>
      <c r="CJ2811" s="3">
        <v>11.32</v>
      </c>
      <c r="CK2811" s="3">
        <v>11.32</v>
      </c>
      <c r="CL2811" s="1" t="s">
        <v>137</v>
      </c>
      <c r="CN2811" s="1" t="s">
        <v>139</v>
      </c>
      <c r="CP2811" s="1" t="s">
        <v>112</v>
      </c>
      <c r="CQ2811" s="1" t="s">
        <v>111</v>
      </c>
      <c r="CR2811" s="1" t="s">
        <v>112</v>
      </c>
      <c r="CS2811" s="1" t="s">
        <v>111</v>
      </c>
      <c r="CT2811" s="1" t="s">
        <v>138</v>
      </c>
      <c r="CU2811" s="1" t="s">
        <v>111</v>
      </c>
      <c r="CV2811" s="1" t="s">
        <v>138</v>
      </c>
      <c r="CW2811" s="1" t="s">
        <v>3422</v>
      </c>
      <c r="CX2811" s="1">
        <v>16702341229</v>
      </c>
      <c r="CY2811" s="1" t="s">
        <v>3459</v>
      </c>
      <c r="CZ2811" s="1" t="s">
        <v>428</v>
      </c>
      <c r="DA2811" s="1" t="s">
        <v>111</v>
      </c>
      <c r="DB2811" s="1" t="s">
        <v>112</v>
      </c>
    </row>
    <row r="2812" spans="1:111" ht="15.6" customHeight="1" x14ac:dyDescent="0.25">
      <c r="A2812" s="1" t="s">
        <v>5613</v>
      </c>
      <c r="B2812" s="1" t="s">
        <v>109</v>
      </c>
      <c r="C2812" s="2">
        <v>44026.025349189818</v>
      </c>
      <c r="D2812" s="2">
        <v>44105</v>
      </c>
      <c r="E2812" s="1" t="s">
        <v>110</v>
      </c>
      <c r="F2812" s="2">
        <v>44102.833333333336</v>
      </c>
      <c r="G2812" s="1" t="s">
        <v>111</v>
      </c>
      <c r="H2812" s="1" t="s">
        <v>112</v>
      </c>
      <c r="I2812" s="1" t="s">
        <v>112</v>
      </c>
      <c r="J2812" s="1" t="s">
        <v>5614</v>
      </c>
      <c r="L2812" s="1" t="s">
        <v>5615</v>
      </c>
      <c r="N2812" s="1" t="s">
        <v>167</v>
      </c>
      <c r="O2812" s="1" t="s">
        <v>117</v>
      </c>
      <c r="P2812" s="9">
        <v>96950</v>
      </c>
      <c r="Q2812" s="1" t="s">
        <v>118</v>
      </c>
      <c r="S2812" s="1">
        <v>16702343926</v>
      </c>
      <c r="T2812" s="1">
        <v>103</v>
      </c>
      <c r="U2812" s="1">
        <v>6215</v>
      </c>
      <c r="V2812" s="1" t="s">
        <v>119</v>
      </c>
      <c r="X2812" s="1" t="s">
        <v>890</v>
      </c>
      <c r="Y2812" s="1" t="s">
        <v>5616</v>
      </c>
      <c r="Z2812" s="1" t="s">
        <v>5617</v>
      </c>
      <c r="AA2812" s="1" t="s">
        <v>528</v>
      </c>
      <c r="AB2812" s="1" t="s">
        <v>5618</v>
      </c>
      <c r="AD2812" s="1" t="s">
        <v>167</v>
      </c>
      <c r="AE2812" s="1" t="s">
        <v>117</v>
      </c>
      <c r="AF2812" s="9">
        <v>96950</v>
      </c>
      <c r="AG2812" s="1" t="s">
        <v>118</v>
      </c>
      <c r="AI2812" s="1">
        <v>16702343926</v>
      </c>
      <c r="AJ2812" s="1">
        <v>103</v>
      </c>
      <c r="AK2812" s="1" t="s">
        <v>5619</v>
      </c>
      <c r="BC2812" s="1" t="str">
        <f>"13-2011.01"</f>
        <v>13-2011.01</v>
      </c>
      <c r="BD2812" s="1" t="s">
        <v>932</v>
      </c>
      <c r="BE2812" s="1" t="s">
        <v>5620</v>
      </c>
      <c r="BF2812" s="1" t="s">
        <v>511</v>
      </c>
      <c r="BG2812" s="1">
        <v>1</v>
      </c>
      <c r="BI2812" s="2">
        <v>44105</v>
      </c>
      <c r="BJ2812" s="2">
        <v>44469</v>
      </c>
      <c r="BM2812" s="1">
        <v>35</v>
      </c>
      <c r="BN2812" s="1">
        <v>0</v>
      </c>
      <c r="BO2812" s="1">
        <v>7</v>
      </c>
      <c r="BP2812" s="1">
        <v>7</v>
      </c>
      <c r="BQ2812" s="1">
        <v>7</v>
      </c>
      <c r="BR2812" s="1">
        <v>7</v>
      </c>
      <c r="BS2812" s="1">
        <v>7</v>
      </c>
      <c r="BT2812" s="1">
        <v>0</v>
      </c>
      <c r="BU2812" s="1" t="str">
        <f>"8:00 AM"</f>
        <v>8:00 AM</v>
      </c>
      <c r="BV2812" s="1" t="str">
        <f>"4:00 PM"</f>
        <v>4:00 PM</v>
      </c>
      <c r="BW2812" s="1" t="s">
        <v>392</v>
      </c>
      <c r="BX2812" s="1">
        <v>0</v>
      </c>
      <c r="BY2812" s="1">
        <v>12</v>
      </c>
      <c r="BZ2812" s="1" t="s">
        <v>111</v>
      </c>
      <c r="CA2812" s="1">
        <v>1</v>
      </c>
      <c r="CB2812" s="4" t="s">
        <v>5621</v>
      </c>
      <c r="CC2812" s="1" t="s">
        <v>5622</v>
      </c>
      <c r="CD2812" s="1" t="s">
        <v>339</v>
      </c>
      <c r="CE2812" s="1" t="s">
        <v>167</v>
      </c>
      <c r="CF2812" s="1" t="s">
        <v>117</v>
      </c>
      <c r="CG2812" s="1">
        <v>96950</v>
      </c>
      <c r="CH2812" s="3">
        <v>25.1</v>
      </c>
      <c r="CI2812" s="3">
        <v>25.1</v>
      </c>
      <c r="CJ2812" s="3">
        <v>37.65</v>
      </c>
      <c r="CK2812" s="3">
        <v>37.65</v>
      </c>
      <c r="CL2812" s="1" t="s">
        <v>137</v>
      </c>
      <c r="CN2812" s="1" t="s">
        <v>139</v>
      </c>
      <c r="CP2812" s="1" t="s">
        <v>112</v>
      </c>
      <c r="CQ2812" s="1" t="s">
        <v>111</v>
      </c>
      <c r="CR2812" s="1" t="s">
        <v>112</v>
      </c>
      <c r="CS2812" s="1" t="s">
        <v>111</v>
      </c>
      <c r="CT2812" s="1" t="s">
        <v>138</v>
      </c>
      <c r="CU2812" s="1" t="s">
        <v>111</v>
      </c>
      <c r="CV2812" s="1" t="s">
        <v>138</v>
      </c>
      <c r="CW2812" s="1" t="s">
        <v>427</v>
      </c>
      <c r="CX2812" s="1">
        <v>16702343926</v>
      </c>
      <c r="CY2812" s="1" t="s">
        <v>5619</v>
      </c>
      <c r="CZ2812" s="1" t="s">
        <v>428</v>
      </c>
      <c r="DA2812" s="1" t="s">
        <v>111</v>
      </c>
      <c r="DB2812" s="1" t="s">
        <v>112</v>
      </c>
    </row>
    <row r="2813" spans="1:111" ht="15.6" customHeight="1" x14ac:dyDescent="0.25">
      <c r="A2813" s="1" t="s">
        <v>5623</v>
      </c>
      <c r="B2813" s="1" t="s">
        <v>109</v>
      </c>
      <c r="C2813" s="2">
        <v>44026.043087500002</v>
      </c>
      <c r="D2813" s="2">
        <v>44105</v>
      </c>
      <c r="E2813" s="1" t="s">
        <v>110</v>
      </c>
      <c r="F2813" s="2">
        <v>44103.833333333336</v>
      </c>
      <c r="G2813" s="1" t="s">
        <v>111</v>
      </c>
      <c r="H2813" s="1" t="s">
        <v>112</v>
      </c>
      <c r="I2813" s="1" t="s">
        <v>112</v>
      </c>
      <c r="J2813" s="1" t="s">
        <v>113</v>
      </c>
      <c r="L2813" s="1" t="s">
        <v>114</v>
      </c>
      <c r="M2813" s="1" t="s">
        <v>115</v>
      </c>
      <c r="N2813" s="1" t="s">
        <v>116</v>
      </c>
      <c r="O2813" s="1" t="s">
        <v>117</v>
      </c>
      <c r="P2813" s="9">
        <v>96950</v>
      </c>
      <c r="Q2813" s="1" t="s">
        <v>118</v>
      </c>
      <c r="S2813" s="1">
        <v>16702883820</v>
      </c>
      <c r="U2813" s="1">
        <v>424410</v>
      </c>
      <c r="V2813" s="1" t="s">
        <v>119</v>
      </c>
      <c r="X2813" s="1" t="s">
        <v>4915</v>
      </c>
      <c r="Y2813" s="1" t="s">
        <v>121</v>
      </c>
      <c r="Z2813" s="1" t="s">
        <v>122</v>
      </c>
      <c r="AA2813" s="1" t="s">
        <v>123</v>
      </c>
      <c r="AB2813" s="1" t="s">
        <v>114</v>
      </c>
      <c r="AC2813" s="1" t="s">
        <v>115</v>
      </c>
      <c r="AD2813" s="1" t="s">
        <v>116</v>
      </c>
      <c r="AE2813" s="1" t="s">
        <v>117</v>
      </c>
      <c r="AF2813" s="9">
        <v>96950</v>
      </c>
      <c r="AG2813" s="1" t="s">
        <v>118</v>
      </c>
      <c r="AI2813" s="1">
        <v>16702883820</v>
      </c>
      <c r="AK2813" s="1" t="s">
        <v>124</v>
      </c>
      <c r="AL2813" s="1" t="s">
        <v>125</v>
      </c>
      <c r="AM2813" s="1" t="s">
        <v>126</v>
      </c>
      <c r="AN2813" s="1" t="s">
        <v>127</v>
      </c>
      <c r="AO2813" s="1" t="s">
        <v>128</v>
      </c>
      <c r="AP2813" s="1" t="s">
        <v>3280</v>
      </c>
      <c r="AQ2813" s="1" t="s">
        <v>5624</v>
      </c>
      <c r="AR2813" s="1" t="s">
        <v>116</v>
      </c>
      <c r="AS2813" s="1" t="s">
        <v>117</v>
      </c>
      <c r="AT2813" s="9">
        <v>96950</v>
      </c>
      <c r="AU2813" s="1" t="s">
        <v>118</v>
      </c>
      <c r="AW2813" s="1">
        <v>16702353285</v>
      </c>
      <c r="AY2813" s="1" t="s">
        <v>124</v>
      </c>
      <c r="AZ2813" s="1" t="s">
        <v>131</v>
      </c>
      <c r="BC2813" s="1" t="str">
        <f>"53-3031.00"</f>
        <v>53-3031.00</v>
      </c>
      <c r="BD2813" s="1" t="s">
        <v>3272</v>
      </c>
      <c r="BE2813" s="1" t="s">
        <v>4916</v>
      </c>
      <c r="BF2813" s="1" t="s">
        <v>4917</v>
      </c>
      <c r="BG2813" s="1">
        <v>3</v>
      </c>
      <c r="BI2813" s="2">
        <v>44105</v>
      </c>
      <c r="BJ2813" s="2">
        <v>45199</v>
      </c>
      <c r="BM2813" s="1">
        <v>40</v>
      </c>
      <c r="BN2813" s="1">
        <v>0</v>
      </c>
      <c r="BO2813" s="1">
        <v>8</v>
      </c>
      <c r="BP2813" s="1">
        <v>8</v>
      </c>
      <c r="BQ2813" s="1">
        <v>8</v>
      </c>
      <c r="BR2813" s="1">
        <v>8</v>
      </c>
      <c r="BS2813" s="1">
        <v>8</v>
      </c>
      <c r="BT2813" s="1">
        <v>0</v>
      </c>
      <c r="BU2813" s="1" t="str">
        <f>"8:00 AM"</f>
        <v>8:00 AM</v>
      </c>
      <c r="BV2813" s="1" t="str">
        <f>"5:00 PM"</f>
        <v>5:00 PM</v>
      </c>
      <c r="BW2813" s="1" t="s">
        <v>135</v>
      </c>
      <c r="BX2813" s="1">
        <v>0</v>
      </c>
      <c r="BY2813" s="1">
        <v>12</v>
      </c>
      <c r="BZ2813" s="1" t="s">
        <v>112</v>
      </c>
      <c r="CA2813" s="1">
        <v>0</v>
      </c>
      <c r="CB2813" s="4" t="s">
        <v>4918</v>
      </c>
      <c r="CC2813" s="1" t="s">
        <v>5625</v>
      </c>
      <c r="CD2813" s="1" t="s">
        <v>115</v>
      </c>
      <c r="CE2813" s="1" t="s">
        <v>116</v>
      </c>
      <c r="CF2813" s="1" t="s">
        <v>117</v>
      </c>
      <c r="CG2813" s="1">
        <v>96950</v>
      </c>
      <c r="CH2813" s="3">
        <v>10.02</v>
      </c>
      <c r="CI2813" s="3">
        <v>10.02</v>
      </c>
      <c r="CJ2813" s="3">
        <v>15.03</v>
      </c>
      <c r="CK2813" s="3">
        <v>15.03</v>
      </c>
      <c r="CL2813" s="1" t="s">
        <v>137</v>
      </c>
      <c r="CM2813" s="1" t="s">
        <v>138</v>
      </c>
      <c r="CN2813" s="1" t="s">
        <v>139</v>
      </c>
      <c r="CP2813" s="1" t="s">
        <v>112</v>
      </c>
      <c r="CQ2813" s="1" t="s">
        <v>111</v>
      </c>
      <c r="CR2813" s="1" t="s">
        <v>112</v>
      </c>
      <c r="CS2813" s="1" t="s">
        <v>111</v>
      </c>
      <c r="CT2813" s="1" t="s">
        <v>138</v>
      </c>
      <c r="CU2813" s="1" t="s">
        <v>111</v>
      </c>
      <c r="CV2813" s="1" t="s">
        <v>138</v>
      </c>
      <c r="CW2813" s="1" t="s">
        <v>138</v>
      </c>
      <c r="CX2813" s="1">
        <v>16702883820</v>
      </c>
      <c r="CY2813" s="1" t="s">
        <v>140</v>
      </c>
      <c r="CZ2813" s="1" t="s">
        <v>138</v>
      </c>
      <c r="DA2813" s="1" t="s">
        <v>111</v>
      </c>
      <c r="DB2813" s="1" t="s">
        <v>112</v>
      </c>
    </row>
    <row r="2814" spans="1:111" ht="15.6" customHeight="1" x14ac:dyDescent="0.25">
      <c r="A2814" s="1" t="s">
        <v>5639</v>
      </c>
      <c r="B2814" s="1" t="s">
        <v>109</v>
      </c>
      <c r="C2814" s="2">
        <v>44042.324306481481</v>
      </c>
      <c r="D2814" s="2">
        <v>44140</v>
      </c>
      <c r="E2814" s="1" t="s">
        <v>180</v>
      </c>
      <c r="G2814" s="1" t="s">
        <v>112</v>
      </c>
      <c r="H2814" s="1" t="s">
        <v>112</v>
      </c>
      <c r="I2814" s="1" t="s">
        <v>112</v>
      </c>
      <c r="J2814" s="1" t="s">
        <v>5640</v>
      </c>
      <c r="K2814" s="1" t="s">
        <v>5641</v>
      </c>
      <c r="L2814" s="1" t="s">
        <v>5642</v>
      </c>
      <c r="N2814" s="1" t="s">
        <v>116</v>
      </c>
      <c r="O2814" s="1" t="s">
        <v>117</v>
      </c>
      <c r="P2814" s="9">
        <v>96950</v>
      </c>
      <c r="Q2814" s="1" t="s">
        <v>118</v>
      </c>
      <c r="R2814" s="1" t="s">
        <v>362</v>
      </c>
      <c r="S2814" s="1">
        <v>16709890478</v>
      </c>
      <c r="U2814" s="1">
        <v>561612</v>
      </c>
      <c r="V2814" s="1" t="s">
        <v>119</v>
      </c>
      <c r="X2814" s="1" t="s">
        <v>5643</v>
      </c>
      <c r="Y2814" s="1" t="s">
        <v>5644</v>
      </c>
      <c r="Z2814" s="1" t="s">
        <v>138</v>
      </c>
      <c r="AA2814" s="1" t="s">
        <v>1028</v>
      </c>
      <c r="AB2814" s="1" t="s">
        <v>5642</v>
      </c>
      <c r="AD2814" s="1" t="s">
        <v>116</v>
      </c>
      <c r="AE2814" s="1" t="s">
        <v>117</v>
      </c>
      <c r="AF2814" s="9">
        <v>96950</v>
      </c>
      <c r="AG2814" s="1" t="s">
        <v>118</v>
      </c>
      <c r="AH2814" s="1" t="s">
        <v>362</v>
      </c>
      <c r="AI2814" s="1">
        <v>16709890478</v>
      </c>
      <c r="AK2814" s="1" t="s">
        <v>5645</v>
      </c>
      <c r="BC2814" s="1" t="str">
        <f>"33-9032.00"</f>
        <v>33-9032.00</v>
      </c>
      <c r="BD2814" s="1" t="s">
        <v>1360</v>
      </c>
      <c r="BE2814" s="1" t="s">
        <v>5646</v>
      </c>
      <c r="BF2814" s="1" t="s">
        <v>5361</v>
      </c>
      <c r="BG2814" s="1">
        <v>1</v>
      </c>
      <c r="BI2814" s="2">
        <v>44105</v>
      </c>
      <c r="BJ2814" s="2">
        <v>44469</v>
      </c>
      <c r="BM2814" s="1">
        <v>40</v>
      </c>
      <c r="BN2814" s="1">
        <v>0</v>
      </c>
      <c r="BO2814" s="1">
        <v>8</v>
      </c>
      <c r="BP2814" s="1">
        <v>8</v>
      </c>
      <c r="BQ2814" s="1">
        <v>8</v>
      </c>
      <c r="BR2814" s="1">
        <v>8</v>
      </c>
      <c r="BS2814" s="1">
        <v>8</v>
      </c>
      <c r="BT2814" s="1">
        <v>0</v>
      </c>
      <c r="BU2814" s="1" t="str">
        <f>"8:00 AM"</f>
        <v>8:00 AM</v>
      </c>
      <c r="BV2814" s="1" t="str">
        <f>"5:00 PM"</f>
        <v>5:00 PM</v>
      </c>
      <c r="BW2814" s="1" t="s">
        <v>135</v>
      </c>
      <c r="BX2814" s="1">
        <v>1</v>
      </c>
      <c r="BY2814" s="1">
        <v>1</v>
      </c>
      <c r="BZ2814" s="1" t="s">
        <v>112</v>
      </c>
      <c r="CA2814" s="1">
        <v>0</v>
      </c>
      <c r="CB2814" s="1" t="s">
        <v>5647</v>
      </c>
      <c r="CC2814" s="1" t="s">
        <v>5648</v>
      </c>
      <c r="CD2814" s="1" t="s">
        <v>5649</v>
      </c>
      <c r="CE2814" s="1" t="s">
        <v>116</v>
      </c>
      <c r="CF2814" s="1" t="s">
        <v>117</v>
      </c>
      <c r="CG2814" s="1">
        <v>96950</v>
      </c>
      <c r="CH2814" s="3">
        <v>9.8000000000000007</v>
      </c>
      <c r="CI2814" s="3">
        <v>9.8000000000000007</v>
      </c>
      <c r="CJ2814" s="3">
        <v>14.7</v>
      </c>
      <c r="CK2814" s="3">
        <v>14.7</v>
      </c>
      <c r="CL2814" s="1" t="s">
        <v>137</v>
      </c>
      <c r="CM2814" s="1" t="s">
        <v>230</v>
      </c>
      <c r="CN2814" s="1" t="s">
        <v>139</v>
      </c>
      <c r="CP2814" s="1" t="s">
        <v>112</v>
      </c>
      <c r="CQ2814" s="1" t="s">
        <v>111</v>
      </c>
      <c r="CR2814" s="1" t="s">
        <v>112</v>
      </c>
      <c r="CS2814" s="1" t="s">
        <v>111</v>
      </c>
      <c r="CT2814" s="1" t="s">
        <v>138</v>
      </c>
      <c r="CU2814" s="1" t="s">
        <v>111</v>
      </c>
      <c r="CV2814" s="1" t="s">
        <v>138</v>
      </c>
      <c r="CW2814" s="1" t="s">
        <v>5650</v>
      </c>
      <c r="CX2814" s="1">
        <v>16702852551</v>
      </c>
      <c r="CY2814" s="1" t="s">
        <v>5645</v>
      </c>
      <c r="CZ2814" s="1" t="s">
        <v>138</v>
      </c>
      <c r="DA2814" s="1" t="s">
        <v>111</v>
      </c>
      <c r="DB2814" s="1" t="s">
        <v>112</v>
      </c>
      <c r="DC2814" s="1" t="s">
        <v>5651</v>
      </c>
      <c r="DD2814" s="1" t="s">
        <v>5652</v>
      </c>
      <c r="DE2814" s="1" t="s">
        <v>448</v>
      </c>
    </row>
    <row r="2815" spans="1:111" ht="15.6" customHeight="1" x14ac:dyDescent="0.25">
      <c r="A2815" s="1" t="s">
        <v>5665</v>
      </c>
      <c r="B2815" s="1" t="s">
        <v>109</v>
      </c>
      <c r="C2815" s="2">
        <v>44056.165013541664</v>
      </c>
      <c r="D2815" s="2">
        <v>44137</v>
      </c>
      <c r="E2815" s="1" t="s">
        <v>180</v>
      </c>
      <c r="G2815" s="1" t="s">
        <v>112</v>
      </c>
      <c r="H2815" s="1" t="s">
        <v>112</v>
      </c>
      <c r="I2815" s="1" t="s">
        <v>112</v>
      </c>
      <c r="J2815" s="1" t="s">
        <v>1326</v>
      </c>
      <c r="K2815" s="1" t="s">
        <v>1327</v>
      </c>
      <c r="L2815" s="1" t="s">
        <v>1328</v>
      </c>
      <c r="M2815" s="1" t="s">
        <v>5666</v>
      </c>
      <c r="N2815" s="1" t="s">
        <v>116</v>
      </c>
      <c r="O2815" s="1" t="s">
        <v>117</v>
      </c>
      <c r="P2815" s="9">
        <v>96950</v>
      </c>
      <c r="Q2815" s="1" t="s">
        <v>118</v>
      </c>
      <c r="R2815" s="1" t="s">
        <v>117</v>
      </c>
      <c r="S2815" s="1">
        <v>16702853669</v>
      </c>
      <c r="U2815" s="1">
        <v>8112</v>
      </c>
      <c r="V2815" s="1" t="s">
        <v>119</v>
      </c>
      <c r="X2815" s="1" t="s">
        <v>1329</v>
      </c>
      <c r="Y2815" s="1" t="s">
        <v>1330</v>
      </c>
      <c r="Z2815" s="1" t="s">
        <v>1331</v>
      </c>
      <c r="AA2815" s="1" t="s">
        <v>1332</v>
      </c>
      <c r="AB2815" s="1" t="s">
        <v>1328</v>
      </c>
      <c r="AC2815" s="1" t="s">
        <v>5666</v>
      </c>
      <c r="AD2815" s="1" t="s">
        <v>116</v>
      </c>
      <c r="AE2815" s="1" t="s">
        <v>117</v>
      </c>
      <c r="AF2815" s="9">
        <v>96950</v>
      </c>
      <c r="AG2815" s="1" t="s">
        <v>118</v>
      </c>
      <c r="AH2815" s="1" t="s">
        <v>117</v>
      </c>
      <c r="AI2815" s="1">
        <v>16702853669</v>
      </c>
      <c r="AK2815" s="1" t="s">
        <v>1333</v>
      </c>
      <c r="BC2815" s="1" t="str">
        <f>"49-9071.00"</f>
        <v>49-9071.00</v>
      </c>
      <c r="BD2815" s="1" t="s">
        <v>214</v>
      </c>
      <c r="BE2815" s="1" t="s">
        <v>5667</v>
      </c>
      <c r="BF2815" s="1" t="s">
        <v>5668</v>
      </c>
      <c r="BG2815" s="1">
        <v>10</v>
      </c>
      <c r="BI2815" s="2">
        <v>44105</v>
      </c>
      <c r="BJ2815" s="2">
        <v>44469</v>
      </c>
      <c r="BM2815" s="1">
        <v>40</v>
      </c>
      <c r="BN2815" s="1">
        <v>0</v>
      </c>
      <c r="BO2815" s="1">
        <v>8</v>
      </c>
      <c r="BP2815" s="1">
        <v>8</v>
      </c>
      <c r="BQ2815" s="1">
        <v>8</v>
      </c>
      <c r="BR2815" s="1">
        <v>8</v>
      </c>
      <c r="BS2815" s="1">
        <v>8</v>
      </c>
      <c r="BT2815" s="1">
        <v>0</v>
      </c>
      <c r="BU2815" s="1" t="str">
        <f>"8:00 AM"</f>
        <v>8:00 AM</v>
      </c>
      <c r="BV2815" s="1" t="str">
        <f>"5:00 PM"</f>
        <v>5:00 PM</v>
      </c>
      <c r="BW2815" s="1" t="s">
        <v>135</v>
      </c>
      <c r="BX2815" s="1">
        <v>0</v>
      </c>
      <c r="BY2815" s="1">
        <v>12</v>
      </c>
      <c r="BZ2815" s="1" t="s">
        <v>112</v>
      </c>
      <c r="CA2815" s="1">
        <v>0</v>
      </c>
      <c r="CB2815" s="1" t="s">
        <v>5669</v>
      </c>
      <c r="CC2815" s="1" t="s">
        <v>1328</v>
      </c>
      <c r="CD2815" s="1" t="s">
        <v>5666</v>
      </c>
      <c r="CE2815" s="1" t="s">
        <v>116</v>
      </c>
      <c r="CF2815" s="1" t="s">
        <v>117</v>
      </c>
      <c r="CG2815" s="1">
        <v>96950</v>
      </c>
      <c r="CH2815" s="3">
        <v>12.64</v>
      </c>
      <c r="CI2815" s="3">
        <v>13.5</v>
      </c>
      <c r="CJ2815" s="3">
        <v>18.96</v>
      </c>
      <c r="CK2815" s="3">
        <v>20.25</v>
      </c>
      <c r="CL2815" s="1" t="s">
        <v>137</v>
      </c>
      <c r="CM2815" s="1" t="s">
        <v>138</v>
      </c>
      <c r="CN2815" s="1" t="s">
        <v>218</v>
      </c>
      <c r="CP2815" s="1" t="s">
        <v>112</v>
      </c>
      <c r="CQ2815" s="1" t="s">
        <v>111</v>
      </c>
      <c r="CR2815" s="1" t="s">
        <v>111</v>
      </c>
      <c r="CS2815" s="1" t="s">
        <v>111</v>
      </c>
      <c r="CT2815" s="1" t="s">
        <v>138</v>
      </c>
      <c r="CU2815" s="1" t="s">
        <v>111</v>
      </c>
      <c r="CV2815" s="1" t="s">
        <v>138</v>
      </c>
      <c r="CW2815" s="1" t="s">
        <v>1324</v>
      </c>
      <c r="CX2815" s="1">
        <v>16702853669</v>
      </c>
      <c r="CY2815" s="1" t="s">
        <v>1333</v>
      </c>
      <c r="CZ2815" s="1" t="s">
        <v>138</v>
      </c>
      <c r="DA2815" s="1" t="s">
        <v>111</v>
      </c>
      <c r="DB2815" s="1" t="s">
        <v>112</v>
      </c>
    </row>
    <row r="2816" spans="1:111" ht="15.6" customHeight="1" x14ac:dyDescent="0.25">
      <c r="A2816" s="1" t="s">
        <v>5678</v>
      </c>
      <c r="B2816" s="1" t="s">
        <v>109</v>
      </c>
      <c r="C2816" s="2">
        <v>44042.14009108796</v>
      </c>
      <c r="D2816" s="2">
        <v>44126</v>
      </c>
      <c r="E2816" s="1" t="s">
        <v>110</v>
      </c>
      <c r="F2816" s="2">
        <v>44103.833333333336</v>
      </c>
      <c r="G2816" s="1" t="s">
        <v>111</v>
      </c>
      <c r="H2816" s="1" t="s">
        <v>112</v>
      </c>
      <c r="I2816" s="1" t="s">
        <v>112</v>
      </c>
      <c r="J2816" s="1" t="s">
        <v>5679</v>
      </c>
      <c r="K2816" s="1" t="s">
        <v>5680</v>
      </c>
      <c r="L2816" s="1" t="s">
        <v>5681</v>
      </c>
      <c r="N2816" s="1" t="s">
        <v>167</v>
      </c>
      <c r="O2816" s="1" t="s">
        <v>117</v>
      </c>
      <c r="P2816" s="9">
        <v>96950</v>
      </c>
      <c r="Q2816" s="1" t="s">
        <v>118</v>
      </c>
      <c r="S2816" s="1">
        <v>16702339032</v>
      </c>
      <c r="U2816" s="1">
        <v>53111</v>
      </c>
      <c r="V2816" s="1" t="s">
        <v>119</v>
      </c>
      <c r="X2816" s="1" t="s">
        <v>5682</v>
      </c>
      <c r="Y2816" s="1" t="s">
        <v>5683</v>
      </c>
      <c r="Z2816" s="1" t="s">
        <v>5684</v>
      </c>
      <c r="AA2816" s="1" t="s">
        <v>5685</v>
      </c>
      <c r="AB2816" s="1" t="s">
        <v>5686</v>
      </c>
      <c r="AD2816" s="1" t="s">
        <v>167</v>
      </c>
      <c r="AE2816" s="1" t="s">
        <v>117</v>
      </c>
      <c r="AF2816" s="9">
        <v>96950</v>
      </c>
      <c r="AG2816" s="1" t="s">
        <v>118</v>
      </c>
      <c r="AI2816" s="1">
        <v>16702339032</v>
      </c>
      <c r="AK2816" s="1" t="s">
        <v>1628</v>
      </c>
      <c r="BC2816" s="1" t="str">
        <f>"37-2011.00"</f>
        <v>37-2011.00</v>
      </c>
      <c r="BD2816" s="1" t="s">
        <v>676</v>
      </c>
      <c r="BE2816" s="1" t="s">
        <v>5687</v>
      </c>
      <c r="BF2816" s="1" t="s">
        <v>4104</v>
      </c>
      <c r="BG2816" s="1">
        <v>1</v>
      </c>
      <c r="BI2816" s="2">
        <v>44105</v>
      </c>
      <c r="BJ2816" s="2">
        <v>45199</v>
      </c>
      <c r="BM2816" s="1">
        <v>40</v>
      </c>
      <c r="BN2816" s="1">
        <v>0</v>
      </c>
      <c r="BO2816" s="1">
        <v>8</v>
      </c>
      <c r="BP2816" s="1">
        <v>8</v>
      </c>
      <c r="BQ2816" s="1">
        <v>8</v>
      </c>
      <c r="BR2816" s="1">
        <v>8</v>
      </c>
      <c r="BS2816" s="1">
        <v>8</v>
      </c>
      <c r="BT2816" s="1">
        <v>0</v>
      </c>
      <c r="BU2816" s="1" t="str">
        <f>"7:00 AM"</f>
        <v>7:00 AM</v>
      </c>
      <c r="BV2816" s="1" t="str">
        <f>"4:58 PM"</f>
        <v>4:58 PM</v>
      </c>
      <c r="BW2816" s="1" t="s">
        <v>230</v>
      </c>
      <c r="BX2816" s="1">
        <v>0</v>
      </c>
      <c r="BY2816" s="1">
        <v>12</v>
      </c>
      <c r="BZ2816" s="1" t="s">
        <v>112</v>
      </c>
      <c r="CA2816" s="1">
        <v>0</v>
      </c>
      <c r="CB2816" s="4" t="s">
        <v>5688</v>
      </c>
      <c r="CC2816" s="1" t="s">
        <v>5689</v>
      </c>
      <c r="CE2816" s="1" t="s">
        <v>167</v>
      </c>
      <c r="CF2816" s="1" t="s">
        <v>117</v>
      </c>
      <c r="CG2816" s="1">
        <v>96950</v>
      </c>
      <c r="CH2816" s="3">
        <v>10.42</v>
      </c>
      <c r="CI2816" s="3">
        <v>10.42</v>
      </c>
      <c r="CJ2816" s="3">
        <v>0</v>
      </c>
      <c r="CK2816" s="3">
        <v>0</v>
      </c>
      <c r="CL2816" s="1" t="s">
        <v>137</v>
      </c>
      <c r="CM2816" s="1" t="s">
        <v>230</v>
      </c>
      <c r="CN2816" s="1" t="s">
        <v>139</v>
      </c>
      <c r="CP2816" s="1" t="s">
        <v>112</v>
      </c>
      <c r="CQ2816" s="1" t="s">
        <v>111</v>
      </c>
      <c r="CR2816" s="1" t="s">
        <v>112</v>
      </c>
      <c r="CS2816" s="1" t="s">
        <v>112</v>
      </c>
      <c r="CT2816" s="1" t="s">
        <v>138</v>
      </c>
      <c r="CU2816" s="1" t="s">
        <v>111</v>
      </c>
      <c r="CV2816" s="1" t="s">
        <v>138</v>
      </c>
      <c r="CW2816" s="1" t="s">
        <v>5690</v>
      </c>
      <c r="CX2816" s="1">
        <v>16702339032</v>
      </c>
      <c r="CY2816" s="1" t="s">
        <v>1628</v>
      </c>
      <c r="CZ2816" s="1" t="s">
        <v>138</v>
      </c>
      <c r="DA2816" s="1" t="s">
        <v>111</v>
      </c>
      <c r="DB2816" s="1" t="s">
        <v>112</v>
      </c>
    </row>
    <row r="2817" spans="1:111" ht="15.6" customHeight="1" x14ac:dyDescent="0.25">
      <c r="A2817" s="1" t="s">
        <v>5691</v>
      </c>
      <c r="B2817" s="1" t="s">
        <v>109</v>
      </c>
      <c r="C2817" s="2">
        <v>44065.307638425926</v>
      </c>
      <c r="D2817" s="2">
        <v>44159</v>
      </c>
      <c r="E2817" s="1" t="s">
        <v>110</v>
      </c>
      <c r="F2817" s="2">
        <v>44103.833333333336</v>
      </c>
      <c r="G2817" s="1" t="s">
        <v>112</v>
      </c>
      <c r="H2817" s="1" t="s">
        <v>112</v>
      </c>
      <c r="I2817" s="1" t="s">
        <v>112</v>
      </c>
      <c r="J2817" s="1" t="s">
        <v>5692</v>
      </c>
      <c r="K2817" s="1" t="s">
        <v>5693</v>
      </c>
      <c r="L2817" s="1" t="s">
        <v>5694</v>
      </c>
      <c r="M2817" s="1" t="s">
        <v>1197</v>
      </c>
      <c r="N2817" s="1" t="s">
        <v>116</v>
      </c>
      <c r="O2817" s="1" t="s">
        <v>117</v>
      </c>
      <c r="P2817" s="9">
        <v>96950</v>
      </c>
      <c r="Q2817" s="1" t="s">
        <v>118</v>
      </c>
      <c r="S2817" s="1">
        <v>16702873247</v>
      </c>
      <c r="U2817" s="1">
        <v>238220</v>
      </c>
      <c r="V2817" s="1" t="s">
        <v>119</v>
      </c>
      <c r="X2817" s="1" t="s">
        <v>848</v>
      </c>
      <c r="Y2817" s="1" t="s">
        <v>5695</v>
      </c>
      <c r="Z2817" s="1" t="s">
        <v>5696</v>
      </c>
      <c r="AA2817" s="1" t="s">
        <v>759</v>
      </c>
      <c r="AB2817" s="1" t="s">
        <v>5697</v>
      </c>
      <c r="AD2817" s="1" t="s">
        <v>116</v>
      </c>
      <c r="AE2817" s="1" t="s">
        <v>117</v>
      </c>
      <c r="AF2817" s="9">
        <v>96950</v>
      </c>
      <c r="AG2817" s="1" t="s">
        <v>118</v>
      </c>
      <c r="AI2817" s="1">
        <v>16702873247</v>
      </c>
      <c r="AK2817" s="1" t="s">
        <v>5698</v>
      </c>
      <c r="BC2817" s="1" t="str">
        <f>"49-3023.01"</f>
        <v>49-3023.01</v>
      </c>
      <c r="BD2817" s="1" t="s">
        <v>608</v>
      </c>
      <c r="BE2817" s="1" t="s">
        <v>5699</v>
      </c>
      <c r="BF2817" s="1" t="s">
        <v>2342</v>
      </c>
      <c r="BG2817" s="1">
        <v>1</v>
      </c>
      <c r="BI2817" s="2">
        <v>44105</v>
      </c>
      <c r="BJ2817" s="2">
        <v>44469</v>
      </c>
      <c r="BM2817" s="1">
        <v>36</v>
      </c>
      <c r="BN2817" s="1">
        <v>0</v>
      </c>
      <c r="BO2817" s="1">
        <v>6</v>
      </c>
      <c r="BP2817" s="1">
        <v>6</v>
      </c>
      <c r="BQ2817" s="1">
        <v>6</v>
      </c>
      <c r="BR2817" s="1">
        <v>6</v>
      </c>
      <c r="BS2817" s="1">
        <v>6</v>
      </c>
      <c r="BT2817" s="1">
        <v>6</v>
      </c>
      <c r="BU2817" s="1" t="str">
        <f>"10:00 AM"</f>
        <v>10:00 AM</v>
      </c>
      <c r="BV2817" s="1" t="str">
        <f>"5:00 PM"</f>
        <v>5:00 PM</v>
      </c>
      <c r="BW2817" s="1" t="s">
        <v>230</v>
      </c>
      <c r="BX2817" s="1">
        <v>0</v>
      </c>
      <c r="BY2817" s="1">
        <v>0</v>
      </c>
      <c r="BZ2817" s="1" t="s">
        <v>112</v>
      </c>
      <c r="CA2817" s="1">
        <v>0</v>
      </c>
      <c r="CB2817" s="1" t="s">
        <v>138</v>
      </c>
      <c r="CC2817" s="1" t="s">
        <v>5700</v>
      </c>
      <c r="CE2817" s="1" t="s">
        <v>116</v>
      </c>
      <c r="CF2817" s="1" t="s">
        <v>117</v>
      </c>
      <c r="CG2817" s="1">
        <v>96950</v>
      </c>
      <c r="CH2817" s="3">
        <v>14.71</v>
      </c>
      <c r="CI2817" s="3">
        <v>14.71</v>
      </c>
      <c r="CJ2817" s="3">
        <v>22.07</v>
      </c>
      <c r="CK2817" s="3">
        <v>22.07</v>
      </c>
      <c r="CL2817" s="1" t="s">
        <v>137</v>
      </c>
      <c r="CN2817" s="1" t="s">
        <v>139</v>
      </c>
      <c r="CP2817" s="1" t="s">
        <v>112</v>
      </c>
      <c r="CQ2817" s="1" t="s">
        <v>111</v>
      </c>
      <c r="CR2817" s="1" t="s">
        <v>111</v>
      </c>
      <c r="CS2817" s="1" t="s">
        <v>111</v>
      </c>
      <c r="CT2817" s="1" t="s">
        <v>138</v>
      </c>
      <c r="CU2817" s="1" t="s">
        <v>111</v>
      </c>
      <c r="CV2817" s="1" t="s">
        <v>111</v>
      </c>
      <c r="CW2817" s="1" t="s">
        <v>5701</v>
      </c>
      <c r="CX2817" s="1">
        <v>16702873247</v>
      </c>
      <c r="CY2817" s="1" t="s">
        <v>5698</v>
      </c>
      <c r="CZ2817" s="1" t="s">
        <v>138</v>
      </c>
      <c r="DA2817" s="1" t="s">
        <v>111</v>
      </c>
      <c r="DB2817" s="1" t="s">
        <v>112</v>
      </c>
    </row>
    <row r="2818" spans="1:111" ht="15.6" customHeight="1" x14ac:dyDescent="0.25">
      <c r="A2818" s="1" t="s">
        <v>5714</v>
      </c>
      <c r="B2818" s="1" t="s">
        <v>109</v>
      </c>
      <c r="C2818" s="2">
        <v>44032.064188310185</v>
      </c>
      <c r="D2818" s="2">
        <v>44124</v>
      </c>
      <c r="E2818" s="1" t="s">
        <v>110</v>
      </c>
      <c r="F2818" s="2">
        <v>44098.833333333336</v>
      </c>
      <c r="G2818" s="1" t="s">
        <v>111</v>
      </c>
      <c r="H2818" s="1" t="s">
        <v>112</v>
      </c>
      <c r="I2818" s="1" t="s">
        <v>112</v>
      </c>
      <c r="J2818" s="1" t="s">
        <v>5715</v>
      </c>
      <c r="K2818" s="1" t="s">
        <v>5716</v>
      </c>
      <c r="L2818" s="1" t="s">
        <v>4986</v>
      </c>
      <c r="N2818" s="1" t="s">
        <v>167</v>
      </c>
      <c r="O2818" s="1" t="s">
        <v>117</v>
      </c>
      <c r="P2818" s="9">
        <v>96950</v>
      </c>
      <c r="Q2818" s="1" t="s">
        <v>118</v>
      </c>
      <c r="R2818" s="1" t="s">
        <v>5717</v>
      </c>
      <c r="S2818" s="1">
        <v>16702343203</v>
      </c>
      <c r="U2818" s="1">
        <v>5313</v>
      </c>
      <c r="V2818" s="1" t="s">
        <v>119</v>
      </c>
      <c r="X2818" s="1" t="s">
        <v>3647</v>
      </c>
      <c r="Y2818" s="1" t="s">
        <v>5718</v>
      </c>
      <c r="Z2818" s="1" t="s">
        <v>5719</v>
      </c>
      <c r="AA2818" s="1" t="s">
        <v>5720</v>
      </c>
      <c r="AB2818" s="1" t="s">
        <v>4986</v>
      </c>
      <c r="AD2818" s="1" t="s">
        <v>167</v>
      </c>
      <c r="AE2818" s="1" t="s">
        <v>117</v>
      </c>
      <c r="AF2818" s="9">
        <v>96950</v>
      </c>
      <c r="AG2818" s="1" t="s">
        <v>118</v>
      </c>
      <c r="AH2818" s="1" t="s">
        <v>3646</v>
      </c>
      <c r="AI2818" s="1">
        <v>16702343203</v>
      </c>
      <c r="AK2818" s="1" t="s">
        <v>5721</v>
      </c>
      <c r="BC2818" s="1" t="str">
        <f>"13-2011.01"</f>
        <v>13-2011.01</v>
      </c>
      <c r="BD2818" s="1" t="s">
        <v>932</v>
      </c>
      <c r="BE2818" s="1" t="s">
        <v>5722</v>
      </c>
      <c r="BF2818" s="1" t="s">
        <v>511</v>
      </c>
      <c r="BG2818" s="1">
        <v>1</v>
      </c>
      <c r="BI2818" s="2">
        <v>44100</v>
      </c>
      <c r="BJ2818" s="2">
        <v>44464</v>
      </c>
      <c r="BM2818" s="1">
        <v>40</v>
      </c>
      <c r="BN2818" s="1">
        <v>0</v>
      </c>
      <c r="BO2818" s="1">
        <v>8</v>
      </c>
      <c r="BP2818" s="1">
        <v>8</v>
      </c>
      <c r="BQ2818" s="1">
        <v>8</v>
      </c>
      <c r="BR2818" s="1">
        <v>8</v>
      </c>
      <c r="BS2818" s="1">
        <v>8</v>
      </c>
      <c r="BT2818" s="1">
        <v>0</v>
      </c>
      <c r="BU2818" s="1" t="str">
        <f>"8:00 AM"</f>
        <v>8:00 AM</v>
      </c>
      <c r="BV2818" s="1" t="str">
        <f>"5:00 PM"</f>
        <v>5:00 PM</v>
      </c>
      <c r="BW2818" s="1" t="s">
        <v>193</v>
      </c>
      <c r="BX2818" s="1">
        <v>0</v>
      </c>
      <c r="BY2818" s="1">
        <v>24</v>
      </c>
      <c r="BZ2818" s="1" t="s">
        <v>112</v>
      </c>
      <c r="CA2818" s="1">
        <v>0</v>
      </c>
      <c r="CB2818" s="1" t="s">
        <v>5723</v>
      </c>
      <c r="CC2818" s="1" t="s">
        <v>5724</v>
      </c>
      <c r="CD2818" s="1" t="s">
        <v>863</v>
      </c>
      <c r="CE2818" s="1" t="s">
        <v>167</v>
      </c>
      <c r="CF2818" s="1" t="s">
        <v>117</v>
      </c>
      <c r="CG2818" s="1">
        <v>96950</v>
      </c>
      <c r="CH2818" s="3">
        <v>25.1</v>
      </c>
      <c r="CI2818" s="3">
        <v>25.1</v>
      </c>
      <c r="CL2818" s="1" t="s">
        <v>137</v>
      </c>
      <c r="CN2818" s="1" t="s">
        <v>139</v>
      </c>
      <c r="CP2818" s="1" t="s">
        <v>112</v>
      </c>
      <c r="CQ2818" s="1" t="s">
        <v>111</v>
      </c>
      <c r="CR2818" s="1" t="s">
        <v>112</v>
      </c>
      <c r="CS2818" s="1" t="s">
        <v>112</v>
      </c>
      <c r="CT2818" s="1" t="s">
        <v>138</v>
      </c>
      <c r="CU2818" s="1" t="s">
        <v>111</v>
      </c>
      <c r="CV2818" s="1" t="s">
        <v>138</v>
      </c>
      <c r="CW2818" s="1" t="s">
        <v>5725</v>
      </c>
      <c r="CX2818" s="1">
        <v>16702343203</v>
      </c>
      <c r="CY2818" s="1" t="s">
        <v>5721</v>
      </c>
      <c r="CZ2818" s="1" t="s">
        <v>138</v>
      </c>
      <c r="DA2818" s="1" t="s">
        <v>111</v>
      </c>
      <c r="DB2818" s="1" t="s">
        <v>112</v>
      </c>
    </row>
    <row r="2819" spans="1:111" ht="15.6" customHeight="1" x14ac:dyDescent="0.25">
      <c r="A2819" s="1" t="s">
        <v>5739</v>
      </c>
      <c r="B2819" s="1" t="s">
        <v>109</v>
      </c>
      <c r="C2819" s="2">
        <v>44069.424616782409</v>
      </c>
      <c r="D2819" s="2">
        <v>44124</v>
      </c>
      <c r="E2819" s="1" t="s">
        <v>180</v>
      </c>
      <c r="G2819" s="1" t="s">
        <v>111</v>
      </c>
      <c r="H2819" s="1" t="s">
        <v>112</v>
      </c>
      <c r="I2819" s="1" t="s">
        <v>112</v>
      </c>
      <c r="J2819" s="1" t="s">
        <v>4663</v>
      </c>
      <c r="K2819" s="1" t="s">
        <v>5740</v>
      </c>
      <c r="L2819" s="1" t="s">
        <v>5741</v>
      </c>
      <c r="M2819" s="1" t="s">
        <v>1730</v>
      </c>
      <c r="N2819" s="1" t="s">
        <v>116</v>
      </c>
      <c r="O2819" s="1" t="s">
        <v>117</v>
      </c>
      <c r="P2819" s="9">
        <v>96950</v>
      </c>
      <c r="Q2819" s="1" t="s">
        <v>118</v>
      </c>
      <c r="R2819" s="1" t="s">
        <v>138</v>
      </c>
      <c r="S2819" s="1">
        <v>16702333063</v>
      </c>
      <c r="U2819" s="1">
        <v>812199</v>
      </c>
      <c r="V2819" s="1" t="s">
        <v>119</v>
      </c>
      <c r="X2819" s="1" t="s">
        <v>1553</v>
      </c>
      <c r="Y2819" s="1" t="s">
        <v>4666</v>
      </c>
      <c r="Z2819" s="1" t="s">
        <v>138</v>
      </c>
      <c r="AA2819" s="1" t="s">
        <v>4667</v>
      </c>
      <c r="AB2819" s="1" t="s">
        <v>4524</v>
      </c>
      <c r="AD2819" s="1" t="s">
        <v>116</v>
      </c>
      <c r="AE2819" s="1" t="s">
        <v>117</v>
      </c>
      <c r="AF2819" s="9">
        <v>96950</v>
      </c>
      <c r="AG2819" s="1" t="s">
        <v>118</v>
      </c>
      <c r="AH2819" s="1" t="s">
        <v>138</v>
      </c>
      <c r="AI2819" s="1">
        <v>16702333063</v>
      </c>
      <c r="AK2819" s="1" t="s">
        <v>4525</v>
      </c>
      <c r="BC2819" s="1" t="str">
        <f>"31-9011.00"</f>
        <v>31-9011.00</v>
      </c>
      <c r="BD2819" s="1" t="s">
        <v>947</v>
      </c>
      <c r="BE2819" s="1" t="s">
        <v>5742</v>
      </c>
      <c r="BF2819" s="1" t="s">
        <v>949</v>
      </c>
      <c r="BG2819" s="1">
        <v>2</v>
      </c>
      <c r="BI2819" s="2">
        <v>44105</v>
      </c>
      <c r="BJ2819" s="2">
        <v>44469</v>
      </c>
      <c r="BM2819" s="1">
        <v>40</v>
      </c>
      <c r="BN2819" s="1">
        <v>0</v>
      </c>
      <c r="BO2819" s="1">
        <v>0</v>
      </c>
      <c r="BP2819" s="1">
        <v>8</v>
      </c>
      <c r="BQ2819" s="1">
        <v>8</v>
      </c>
      <c r="BR2819" s="1">
        <v>8</v>
      </c>
      <c r="BS2819" s="1">
        <v>8</v>
      </c>
      <c r="BT2819" s="1">
        <v>8</v>
      </c>
      <c r="BU2819" s="1" t="str">
        <f>"12:00 PM"</f>
        <v>12:00 PM</v>
      </c>
      <c r="BV2819" s="1" t="str">
        <f>"9:00 PM"</f>
        <v>9:00 PM</v>
      </c>
      <c r="BW2819" s="1" t="s">
        <v>230</v>
      </c>
      <c r="BX2819" s="1">
        <v>0</v>
      </c>
      <c r="BY2819" s="1">
        <v>12</v>
      </c>
      <c r="BZ2819" s="1" t="s">
        <v>112</v>
      </c>
      <c r="CA2819" s="1">
        <v>0</v>
      </c>
      <c r="CB2819" s="4" t="s">
        <v>5743</v>
      </c>
      <c r="CC2819" s="1" t="s">
        <v>5744</v>
      </c>
      <c r="CD2819" s="1" t="s">
        <v>1730</v>
      </c>
      <c r="CE2819" s="1" t="s">
        <v>116</v>
      </c>
      <c r="CF2819" s="1" t="s">
        <v>117</v>
      </c>
      <c r="CG2819" s="1">
        <v>96950</v>
      </c>
      <c r="CH2819" s="3">
        <v>7.74</v>
      </c>
      <c r="CI2819" s="3">
        <v>7.74</v>
      </c>
      <c r="CJ2819" s="3">
        <v>11.61</v>
      </c>
      <c r="CK2819" s="3">
        <v>11.61</v>
      </c>
      <c r="CL2819" s="1" t="s">
        <v>137</v>
      </c>
      <c r="CM2819" s="1" t="s">
        <v>362</v>
      </c>
      <c r="CN2819" s="1" t="s">
        <v>139</v>
      </c>
      <c r="CP2819" s="1" t="s">
        <v>112</v>
      </c>
      <c r="CQ2819" s="1" t="s">
        <v>111</v>
      </c>
      <c r="CR2819" s="1" t="s">
        <v>112</v>
      </c>
      <c r="CS2819" s="1" t="s">
        <v>111</v>
      </c>
      <c r="CT2819" s="1" t="s">
        <v>138</v>
      </c>
      <c r="CU2819" s="1" t="s">
        <v>138</v>
      </c>
      <c r="CV2819" s="1" t="s">
        <v>138</v>
      </c>
      <c r="CW2819" s="1" t="s">
        <v>1731</v>
      </c>
      <c r="CX2819" s="1">
        <v>16702333063</v>
      </c>
      <c r="CY2819" s="1" t="s">
        <v>4525</v>
      </c>
      <c r="CZ2819" s="1" t="s">
        <v>138</v>
      </c>
      <c r="DA2819" s="1" t="s">
        <v>111</v>
      </c>
      <c r="DB2819" s="1" t="s">
        <v>112</v>
      </c>
    </row>
    <row r="2820" spans="1:111" ht="15.6" customHeight="1" x14ac:dyDescent="0.25">
      <c r="A2820" s="1" t="s">
        <v>5770</v>
      </c>
      <c r="B2820" s="1" t="s">
        <v>109</v>
      </c>
      <c r="C2820" s="2">
        <v>44036.992732986109</v>
      </c>
      <c r="D2820" s="2">
        <v>44110</v>
      </c>
      <c r="E2820" s="1" t="s">
        <v>110</v>
      </c>
      <c r="F2820" s="2">
        <v>44096.833333333336</v>
      </c>
      <c r="G2820" s="1" t="s">
        <v>112</v>
      </c>
      <c r="H2820" s="1" t="s">
        <v>112</v>
      </c>
      <c r="I2820" s="1" t="s">
        <v>112</v>
      </c>
      <c r="J2820" s="1" t="s">
        <v>3353</v>
      </c>
      <c r="K2820" s="1" t="s">
        <v>5771</v>
      </c>
      <c r="L2820" s="1" t="s">
        <v>5772</v>
      </c>
      <c r="N2820" s="1" t="s">
        <v>5773</v>
      </c>
      <c r="O2820" s="1" t="s">
        <v>117</v>
      </c>
      <c r="P2820" s="9">
        <v>96950</v>
      </c>
      <c r="Q2820" s="1" t="s">
        <v>118</v>
      </c>
      <c r="R2820" s="1" t="s">
        <v>116</v>
      </c>
      <c r="S2820" s="1">
        <v>16702353481</v>
      </c>
      <c r="U2820" s="1">
        <v>81111</v>
      </c>
      <c r="V2820" s="1" t="s">
        <v>119</v>
      </c>
      <c r="X2820" s="1" t="s">
        <v>3344</v>
      </c>
      <c r="Y2820" s="1" t="s">
        <v>3171</v>
      </c>
      <c r="Z2820" s="1" t="s">
        <v>3345</v>
      </c>
      <c r="AA2820" s="1" t="s">
        <v>373</v>
      </c>
      <c r="AB2820" s="1" t="s">
        <v>5774</v>
      </c>
      <c r="AD2820" s="1" t="s">
        <v>5773</v>
      </c>
      <c r="AE2820" s="1" t="s">
        <v>117</v>
      </c>
      <c r="AF2820" s="9">
        <v>96950</v>
      </c>
      <c r="AG2820" s="1" t="s">
        <v>118</v>
      </c>
      <c r="AH2820" s="1" t="s">
        <v>116</v>
      </c>
      <c r="AI2820" s="1">
        <v>16702353481</v>
      </c>
      <c r="AK2820" s="1" t="s">
        <v>5775</v>
      </c>
      <c r="BC2820" s="1" t="str">
        <f>"49-3023.01"</f>
        <v>49-3023.01</v>
      </c>
      <c r="BD2820" s="1" t="s">
        <v>608</v>
      </c>
      <c r="BE2820" s="1" t="s">
        <v>5776</v>
      </c>
      <c r="BF2820" s="1" t="s">
        <v>5777</v>
      </c>
      <c r="BG2820" s="1">
        <v>1</v>
      </c>
      <c r="BI2820" s="2">
        <v>44098</v>
      </c>
      <c r="BJ2820" s="2">
        <v>44462</v>
      </c>
      <c r="BM2820" s="1">
        <v>40</v>
      </c>
      <c r="BN2820" s="1">
        <v>0</v>
      </c>
      <c r="BO2820" s="1">
        <v>8</v>
      </c>
      <c r="BP2820" s="1">
        <v>8</v>
      </c>
      <c r="BQ2820" s="1">
        <v>8</v>
      </c>
      <c r="BR2820" s="1">
        <v>8</v>
      </c>
      <c r="BS2820" s="1">
        <v>8</v>
      </c>
      <c r="BT2820" s="1">
        <v>0</v>
      </c>
      <c r="BU2820" s="1" t="str">
        <f>"8:00 AM"</f>
        <v>8:00 AM</v>
      </c>
      <c r="BV2820" s="1" t="str">
        <f>"5:00 PM"</f>
        <v>5:00 PM</v>
      </c>
      <c r="BW2820" s="1" t="s">
        <v>230</v>
      </c>
      <c r="BX2820" s="1">
        <v>0</v>
      </c>
      <c r="BY2820" s="1">
        <v>12</v>
      </c>
      <c r="BZ2820" s="1" t="s">
        <v>112</v>
      </c>
      <c r="CA2820" s="1">
        <v>0</v>
      </c>
      <c r="CB2820" s="1" t="s">
        <v>5778</v>
      </c>
      <c r="CC2820" s="1" t="s">
        <v>5772</v>
      </c>
      <c r="CE2820" s="1" t="s">
        <v>5773</v>
      </c>
      <c r="CF2820" s="1" t="s">
        <v>117</v>
      </c>
      <c r="CG2820" s="1">
        <v>96950</v>
      </c>
      <c r="CH2820" s="3">
        <v>7.98</v>
      </c>
      <c r="CI2820" s="3">
        <v>10</v>
      </c>
      <c r="CJ2820" s="3">
        <v>11.97</v>
      </c>
      <c r="CK2820" s="3">
        <v>15</v>
      </c>
      <c r="CL2820" s="1" t="s">
        <v>137</v>
      </c>
      <c r="CM2820" s="1" t="s">
        <v>138</v>
      </c>
      <c r="CN2820" s="1" t="s">
        <v>139</v>
      </c>
      <c r="CP2820" s="1" t="s">
        <v>112</v>
      </c>
      <c r="CQ2820" s="1" t="s">
        <v>111</v>
      </c>
      <c r="CR2820" s="1" t="s">
        <v>111</v>
      </c>
      <c r="CS2820" s="1" t="s">
        <v>111</v>
      </c>
      <c r="CT2820" s="1" t="s">
        <v>138</v>
      </c>
      <c r="CU2820" s="1" t="s">
        <v>111</v>
      </c>
      <c r="CV2820" s="1" t="s">
        <v>111</v>
      </c>
      <c r="CW2820" s="1" t="s">
        <v>3349</v>
      </c>
      <c r="CX2820" s="1">
        <v>16702353481</v>
      </c>
      <c r="CY2820" s="1" t="s">
        <v>5775</v>
      </c>
      <c r="CZ2820" s="1" t="s">
        <v>138</v>
      </c>
      <c r="DA2820" s="1" t="s">
        <v>111</v>
      </c>
      <c r="DB2820" s="1" t="s">
        <v>112</v>
      </c>
      <c r="DC2820" s="1" t="s">
        <v>3350</v>
      </c>
      <c r="DD2820" s="1" t="s">
        <v>3351</v>
      </c>
      <c r="DE2820" s="1" t="s">
        <v>3352</v>
      </c>
      <c r="DF2820" s="1" t="s">
        <v>3353</v>
      </c>
      <c r="DG2820" s="1" t="s">
        <v>5775</v>
      </c>
    </row>
    <row r="2821" spans="1:111" ht="15.6" customHeight="1" x14ac:dyDescent="0.25">
      <c r="A2821" s="1" t="s">
        <v>5779</v>
      </c>
      <c r="B2821" s="1" t="s">
        <v>109</v>
      </c>
      <c r="C2821" s="2">
        <v>44067.881066666669</v>
      </c>
      <c r="D2821" s="2">
        <v>44124</v>
      </c>
      <c r="E2821" s="1" t="s">
        <v>110</v>
      </c>
      <c r="F2821" s="2">
        <v>44103.833333333336</v>
      </c>
      <c r="G2821" s="1" t="s">
        <v>111</v>
      </c>
      <c r="H2821" s="1" t="s">
        <v>112</v>
      </c>
      <c r="I2821" s="1" t="s">
        <v>112</v>
      </c>
      <c r="J2821" s="1" t="s">
        <v>5780</v>
      </c>
      <c r="L2821" s="1" t="s">
        <v>5781</v>
      </c>
      <c r="M2821" s="1" t="s">
        <v>5782</v>
      </c>
      <c r="N2821" s="1" t="s">
        <v>167</v>
      </c>
      <c r="O2821" s="1" t="s">
        <v>117</v>
      </c>
      <c r="P2821" s="9">
        <v>96950</v>
      </c>
      <c r="Q2821" s="1" t="s">
        <v>118</v>
      </c>
      <c r="R2821" s="1" t="s">
        <v>138</v>
      </c>
      <c r="S2821" s="1">
        <v>16702334747</v>
      </c>
      <c r="U2821" s="1">
        <v>56171</v>
      </c>
      <c r="V2821" s="1" t="s">
        <v>119</v>
      </c>
      <c r="X2821" s="1" t="s">
        <v>5783</v>
      </c>
      <c r="Y2821" s="1" t="s">
        <v>5784</v>
      </c>
      <c r="Z2821" s="1" t="s">
        <v>739</v>
      </c>
      <c r="AA2821" s="1" t="s">
        <v>171</v>
      </c>
      <c r="AB2821" s="1" t="s">
        <v>5781</v>
      </c>
      <c r="AC2821" s="1" t="s">
        <v>5782</v>
      </c>
      <c r="AD2821" s="1" t="s">
        <v>167</v>
      </c>
      <c r="AE2821" s="1" t="s">
        <v>117</v>
      </c>
      <c r="AF2821" s="9">
        <v>96950</v>
      </c>
      <c r="AG2821" s="1" t="s">
        <v>118</v>
      </c>
      <c r="AH2821" s="1" t="s">
        <v>168</v>
      </c>
      <c r="AI2821" s="1">
        <v>16702334747</v>
      </c>
      <c r="AK2821" s="1" t="s">
        <v>5785</v>
      </c>
      <c r="BC2821" s="1" t="str">
        <f>"49-9071.00"</f>
        <v>49-9071.00</v>
      </c>
      <c r="BD2821" s="1" t="s">
        <v>214</v>
      </c>
      <c r="BE2821" s="1" t="s">
        <v>5786</v>
      </c>
      <c r="BF2821" s="1" t="s">
        <v>5787</v>
      </c>
      <c r="BG2821" s="1">
        <v>5</v>
      </c>
      <c r="BI2821" s="2">
        <v>44105</v>
      </c>
      <c r="BJ2821" s="2">
        <v>45199</v>
      </c>
      <c r="BM2821" s="1">
        <v>35</v>
      </c>
      <c r="BN2821" s="1">
        <v>0</v>
      </c>
      <c r="BO2821" s="1">
        <v>7</v>
      </c>
      <c r="BP2821" s="1">
        <v>7</v>
      </c>
      <c r="BQ2821" s="1">
        <v>7</v>
      </c>
      <c r="BR2821" s="1">
        <v>7</v>
      </c>
      <c r="BS2821" s="1">
        <v>7</v>
      </c>
      <c r="BT2821" s="1">
        <v>0</v>
      </c>
      <c r="BU2821" s="1" t="str">
        <f>"9:00 AM"</f>
        <v>9:00 AM</v>
      </c>
      <c r="BV2821" s="1" t="str">
        <f>"5:00 PM"</f>
        <v>5:00 PM</v>
      </c>
      <c r="BW2821" s="1" t="s">
        <v>230</v>
      </c>
      <c r="BX2821" s="1">
        <v>0</v>
      </c>
      <c r="BY2821" s="1">
        <v>24</v>
      </c>
      <c r="BZ2821" s="1" t="s">
        <v>112</v>
      </c>
      <c r="CA2821" s="1">
        <v>0</v>
      </c>
      <c r="CB2821" s="4" t="s">
        <v>5788</v>
      </c>
      <c r="CC2821" s="1" t="s">
        <v>5782</v>
      </c>
      <c r="CE2821" s="1" t="s">
        <v>167</v>
      </c>
      <c r="CF2821" s="1" t="s">
        <v>117</v>
      </c>
      <c r="CG2821" s="1">
        <v>96950</v>
      </c>
      <c r="CH2821" s="3">
        <v>12.64</v>
      </c>
      <c r="CI2821" s="3">
        <v>12.64</v>
      </c>
      <c r="CJ2821" s="3">
        <v>0</v>
      </c>
      <c r="CK2821" s="3">
        <v>0</v>
      </c>
      <c r="CL2821" s="1" t="s">
        <v>137</v>
      </c>
      <c r="CN2821" s="1" t="s">
        <v>139</v>
      </c>
      <c r="CP2821" s="1" t="s">
        <v>112</v>
      </c>
      <c r="CQ2821" s="1" t="s">
        <v>111</v>
      </c>
      <c r="CR2821" s="1" t="s">
        <v>112</v>
      </c>
      <c r="CS2821" s="1" t="s">
        <v>112</v>
      </c>
      <c r="CT2821" s="1" t="s">
        <v>138</v>
      </c>
      <c r="CU2821" s="1" t="s">
        <v>111</v>
      </c>
      <c r="CV2821" s="1" t="s">
        <v>138</v>
      </c>
      <c r="CW2821" s="1" t="s">
        <v>5789</v>
      </c>
      <c r="CX2821" s="1">
        <v>16702334747</v>
      </c>
      <c r="CY2821" s="1" t="s">
        <v>5785</v>
      </c>
      <c r="CZ2821" s="1" t="s">
        <v>428</v>
      </c>
      <c r="DA2821" s="1" t="s">
        <v>111</v>
      </c>
      <c r="DB2821" s="1" t="s">
        <v>112</v>
      </c>
    </row>
    <row r="2822" spans="1:111" ht="15.6" customHeight="1" x14ac:dyDescent="0.25">
      <c r="A2822" s="1" t="s">
        <v>5790</v>
      </c>
      <c r="B2822" s="1" t="s">
        <v>109</v>
      </c>
      <c r="C2822" s="2">
        <v>44055.077074652778</v>
      </c>
      <c r="D2822" s="2">
        <v>44134</v>
      </c>
      <c r="E2822" s="1" t="s">
        <v>110</v>
      </c>
      <c r="F2822" s="2">
        <v>44103.833333333336</v>
      </c>
      <c r="G2822" s="1" t="s">
        <v>111</v>
      </c>
      <c r="H2822" s="1" t="s">
        <v>112</v>
      </c>
      <c r="I2822" s="1" t="s">
        <v>112</v>
      </c>
      <c r="J2822" s="1" t="s">
        <v>5791</v>
      </c>
      <c r="L2822" s="1" t="s">
        <v>5792</v>
      </c>
      <c r="N2822" s="1" t="s">
        <v>167</v>
      </c>
      <c r="O2822" s="1" t="s">
        <v>117</v>
      </c>
      <c r="P2822" s="9">
        <v>96950</v>
      </c>
      <c r="Q2822" s="1" t="s">
        <v>118</v>
      </c>
      <c r="S2822" s="1">
        <v>16702339032</v>
      </c>
      <c r="U2822" s="1">
        <v>5619</v>
      </c>
      <c r="V2822" s="1" t="s">
        <v>119</v>
      </c>
      <c r="X2822" s="1" t="s">
        <v>5682</v>
      </c>
      <c r="Y2822" s="1" t="s">
        <v>5793</v>
      </c>
      <c r="Z2822" s="1" t="s">
        <v>5794</v>
      </c>
      <c r="AA2822" s="1" t="s">
        <v>171</v>
      </c>
      <c r="AB2822" s="1" t="s">
        <v>5792</v>
      </c>
      <c r="AD2822" s="1" t="s">
        <v>167</v>
      </c>
      <c r="AE2822" s="1" t="s">
        <v>117</v>
      </c>
      <c r="AF2822" s="9">
        <v>96950</v>
      </c>
      <c r="AG2822" s="1" t="s">
        <v>118</v>
      </c>
      <c r="AI2822" s="1">
        <v>16702339032</v>
      </c>
      <c r="AK2822" s="1" t="s">
        <v>5795</v>
      </c>
      <c r="BC2822" s="1" t="str">
        <f>"37-1011.00"</f>
        <v>37-1011.00</v>
      </c>
      <c r="BD2822" s="1" t="s">
        <v>2800</v>
      </c>
      <c r="BE2822" s="1" t="s">
        <v>5796</v>
      </c>
      <c r="BF2822" s="1" t="s">
        <v>2067</v>
      </c>
      <c r="BG2822" s="1">
        <v>1</v>
      </c>
      <c r="BI2822" s="2">
        <v>44105</v>
      </c>
      <c r="BJ2822" s="2">
        <v>45199</v>
      </c>
      <c r="BM2822" s="1">
        <v>40</v>
      </c>
      <c r="BN2822" s="1">
        <v>0</v>
      </c>
      <c r="BO2822" s="1">
        <v>8</v>
      </c>
      <c r="BP2822" s="1">
        <v>8</v>
      </c>
      <c r="BQ2822" s="1">
        <v>8</v>
      </c>
      <c r="BR2822" s="1">
        <v>8</v>
      </c>
      <c r="BS2822" s="1">
        <v>8</v>
      </c>
      <c r="BT2822" s="1">
        <v>0</v>
      </c>
      <c r="BU2822" s="1" t="str">
        <f>"8:00 AM"</f>
        <v>8:00 AM</v>
      </c>
      <c r="BV2822" s="1" t="str">
        <f>"5:00 PM"</f>
        <v>5:00 PM</v>
      </c>
      <c r="BW2822" s="1" t="s">
        <v>135</v>
      </c>
      <c r="BX2822" s="1">
        <v>0</v>
      </c>
      <c r="BY2822" s="1">
        <v>12</v>
      </c>
      <c r="BZ2822" s="1" t="s">
        <v>111</v>
      </c>
      <c r="CA2822" s="1">
        <v>3</v>
      </c>
      <c r="CB2822" s="4" t="s">
        <v>5797</v>
      </c>
      <c r="CC2822" s="1" t="s">
        <v>5798</v>
      </c>
      <c r="CD2822" s="1" t="s">
        <v>5799</v>
      </c>
      <c r="CE2822" s="1" t="s">
        <v>167</v>
      </c>
      <c r="CF2822" s="1" t="s">
        <v>117</v>
      </c>
      <c r="CG2822" s="1">
        <v>96950</v>
      </c>
      <c r="CH2822" s="3">
        <v>15.06</v>
      </c>
      <c r="CI2822" s="3">
        <v>15.06</v>
      </c>
      <c r="CJ2822" s="3">
        <v>0</v>
      </c>
      <c r="CK2822" s="3">
        <v>0</v>
      </c>
      <c r="CL2822" s="1" t="s">
        <v>137</v>
      </c>
      <c r="CM2822" s="1" t="s">
        <v>230</v>
      </c>
      <c r="CN2822" s="1" t="s">
        <v>139</v>
      </c>
      <c r="CP2822" s="1" t="s">
        <v>112</v>
      </c>
      <c r="CQ2822" s="1" t="s">
        <v>111</v>
      </c>
      <c r="CR2822" s="1" t="s">
        <v>112</v>
      </c>
      <c r="CS2822" s="1" t="s">
        <v>112</v>
      </c>
      <c r="CT2822" s="1" t="s">
        <v>138</v>
      </c>
      <c r="CU2822" s="1" t="s">
        <v>111</v>
      </c>
      <c r="CV2822" s="1" t="s">
        <v>138</v>
      </c>
      <c r="CW2822" s="1" t="s">
        <v>5800</v>
      </c>
      <c r="CX2822" s="1">
        <v>16702339032</v>
      </c>
      <c r="CY2822" s="1" t="s">
        <v>5795</v>
      </c>
      <c r="CZ2822" s="1" t="s">
        <v>138</v>
      </c>
      <c r="DA2822" s="1" t="s">
        <v>111</v>
      </c>
      <c r="DB2822" s="1" t="s">
        <v>112</v>
      </c>
      <c r="DC2822" s="1" t="s">
        <v>1625</v>
      </c>
      <c r="DD2822" s="1" t="s">
        <v>5801</v>
      </c>
      <c r="DE2822" s="1" t="s">
        <v>892</v>
      </c>
      <c r="DF2822" s="1" t="s">
        <v>5802</v>
      </c>
      <c r="DG2822" s="1" t="s">
        <v>5795</v>
      </c>
    </row>
    <row r="2823" spans="1:111" ht="15.6" customHeight="1" x14ac:dyDescent="0.25">
      <c r="A2823" s="1" t="s">
        <v>5803</v>
      </c>
      <c r="B2823" s="1" t="s">
        <v>109</v>
      </c>
      <c r="C2823" s="2">
        <v>44071.159933564813</v>
      </c>
      <c r="D2823" s="2">
        <v>44160</v>
      </c>
      <c r="E2823" s="1" t="s">
        <v>110</v>
      </c>
      <c r="F2823" s="2">
        <v>44103.833333333336</v>
      </c>
      <c r="G2823" s="1" t="s">
        <v>112</v>
      </c>
      <c r="H2823" s="1" t="s">
        <v>112</v>
      </c>
      <c r="I2823" s="1" t="s">
        <v>112</v>
      </c>
      <c r="J2823" s="1" t="s">
        <v>5804</v>
      </c>
      <c r="L2823" s="1" t="s">
        <v>5805</v>
      </c>
      <c r="N2823" s="1" t="s">
        <v>116</v>
      </c>
      <c r="O2823" s="1" t="s">
        <v>117</v>
      </c>
      <c r="P2823" s="9">
        <v>96950</v>
      </c>
      <c r="Q2823" s="1" t="s">
        <v>118</v>
      </c>
      <c r="S2823" s="1">
        <v>16703238848</v>
      </c>
      <c r="U2823" s="1">
        <v>72111</v>
      </c>
      <c r="V2823" s="1" t="s">
        <v>119</v>
      </c>
      <c r="X2823" s="1" t="s">
        <v>210</v>
      </c>
      <c r="Y2823" s="1" t="s">
        <v>5806</v>
      </c>
      <c r="AA2823" s="1" t="s">
        <v>3886</v>
      </c>
      <c r="AB2823" s="1" t="s">
        <v>5807</v>
      </c>
      <c r="AD2823" s="1" t="s">
        <v>157</v>
      </c>
      <c r="AE2823" s="1" t="s">
        <v>117</v>
      </c>
      <c r="AF2823" s="9">
        <v>96950</v>
      </c>
      <c r="AG2823" s="1" t="s">
        <v>118</v>
      </c>
      <c r="AI2823" s="1">
        <v>16703238848</v>
      </c>
      <c r="AK2823" s="1" t="s">
        <v>5808</v>
      </c>
      <c r="BC2823" s="1" t="str">
        <f>"43-3031.00"</f>
        <v>43-3031.00</v>
      </c>
      <c r="BD2823" s="1" t="s">
        <v>389</v>
      </c>
      <c r="BE2823" s="1" t="s">
        <v>5809</v>
      </c>
      <c r="BF2823" s="1" t="s">
        <v>1766</v>
      </c>
      <c r="BG2823" s="1">
        <v>1</v>
      </c>
      <c r="BI2823" s="2">
        <v>44105</v>
      </c>
      <c r="BJ2823" s="2">
        <v>44469</v>
      </c>
      <c r="BM2823" s="1">
        <v>35</v>
      </c>
      <c r="BN2823" s="1">
        <v>0</v>
      </c>
      <c r="BO2823" s="1">
        <v>7</v>
      </c>
      <c r="BP2823" s="1">
        <v>7</v>
      </c>
      <c r="BQ2823" s="1">
        <v>7</v>
      </c>
      <c r="BR2823" s="1">
        <v>7</v>
      </c>
      <c r="BS2823" s="1">
        <v>7</v>
      </c>
      <c r="BT2823" s="1">
        <v>0</v>
      </c>
      <c r="BU2823" s="1" t="str">
        <f>"9:00 AM"</f>
        <v>9:00 AM</v>
      </c>
      <c r="BV2823" s="1" t="str">
        <f>"5:00 PM"</f>
        <v>5:00 PM</v>
      </c>
      <c r="BW2823" s="1" t="s">
        <v>135</v>
      </c>
      <c r="BX2823" s="1">
        <v>0</v>
      </c>
      <c r="BY2823" s="1">
        <v>24</v>
      </c>
      <c r="BZ2823" s="1" t="s">
        <v>112</v>
      </c>
      <c r="CA2823" s="1">
        <v>0</v>
      </c>
      <c r="CB2823" s="1" t="s">
        <v>5810</v>
      </c>
      <c r="CC2823" s="1" t="s">
        <v>5807</v>
      </c>
      <c r="CE2823" s="1" t="s">
        <v>157</v>
      </c>
      <c r="CF2823" s="1" t="s">
        <v>117</v>
      </c>
      <c r="CG2823" s="1">
        <v>96950</v>
      </c>
      <c r="CH2823" s="3">
        <v>13.9</v>
      </c>
      <c r="CI2823" s="3">
        <v>13.9</v>
      </c>
      <c r="CJ2823" s="3">
        <v>20.85</v>
      </c>
      <c r="CK2823" s="3">
        <v>20.85</v>
      </c>
      <c r="CL2823" s="1" t="s">
        <v>137</v>
      </c>
      <c r="CM2823" s="1" t="s">
        <v>138</v>
      </c>
      <c r="CN2823" s="1" t="s">
        <v>139</v>
      </c>
      <c r="CP2823" s="1" t="s">
        <v>112</v>
      </c>
      <c r="CQ2823" s="1" t="s">
        <v>111</v>
      </c>
      <c r="CR2823" s="1" t="s">
        <v>112</v>
      </c>
      <c r="CS2823" s="1" t="s">
        <v>111</v>
      </c>
      <c r="CT2823" s="1" t="s">
        <v>138</v>
      </c>
      <c r="CU2823" s="1" t="s">
        <v>111</v>
      </c>
      <c r="CV2823" s="1" t="s">
        <v>138</v>
      </c>
      <c r="CW2823" s="1" t="s">
        <v>138</v>
      </c>
      <c r="CX2823" s="1">
        <v>16703238848</v>
      </c>
      <c r="CY2823" s="1" t="s">
        <v>5811</v>
      </c>
      <c r="CZ2823" s="1" t="s">
        <v>138</v>
      </c>
      <c r="DA2823" s="1" t="s">
        <v>111</v>
      </c>
      <c r="DB2823" s="1" t="s">
        <v>112</v>
      </c>
    </row>
    <row r="2824" spans="1:111" ht="15.6" customHeight="1" x14ac:dyDescent="0.25">
      <c r="A2824" s="1" t="s">
        <v>5866</v>
      </c>
      <c r="B2824" s="1" t="s">
        <v>109</v>
      </c>
      <c r="C2824" s="2">
        <v>44143.985847569442</v>
      </c>
      <c r="D2824" s="2">
        <v>44180</v>
      </c>
      <c r="E2824" s="1" t="s">
        <v>180</v>
      </c>
      <c r="G2824" s="1" t="s">
        <v>112</v>
      </c>
      <c r="H2824" s="1" t="s">
        <v>112</v>
      </c>
      <c r="I2824" s="1" t="s">
        <v>112</v>
      </c>
      <c r="J2824" s="1" t="s">
        <v>5867</v>
      </c>
      <c r="K2824" s="1" t="s">
        <v>5868</v>
      </c>
      <c r="L2824" s="1" t="s">
        <v>5869</v>
      </c>
      <c r="N2824" s="1" t="s">
        <v>847</v>
      </c>
      <c r="O2824" s="1" t="s">
        <v>117</v>
      </c>
      <c r="P2824" s="9">
        <v>96951</v>
      </c>
      <c r="Q2824" s="1" t="s">
        <v>118</v>
      </c>
      <c r="S2824" s="1">
        <v>16705321266</v>
      </c>
      <c r="U2824" s="1">
        <v>72251</v>
      </c>
      <c r="V2824" s="1" t="s">
        <v>119</v>
      </c>
      <c r="X2824" s="1" t="s">
        <v>5870</v>
      </c>
      <c r="Y2824" s="1" t="s">
        <v>5871</v>
      </c>
      <c r="Z2824" s="1" t="s">
        <v>138</v>
      </c>
      <c r="AA2824" s="1" t="s">
        <v>1028</v>
      </c>
      <c r="AB2824" s="1" t="s">
        <v>5869</v>
      </c>
      <c r="AD2824" s="1" t="s">
        <v>847</v>
      </c>
      <c r="AE2824" s="1" t="s">
        <v>117</v>
      </c>
      <c r="AF2824" s="9">
        <v>96951</v>
      </c>
      <c r="AG2824" s="1" t="s">
        <v>118</v>
      </c>
      <c r="AI2824" s="1">
        <v>16705321266</v>
      </c>
      <c r="AK2824" s="1" t="s">
        <v>5872</v>
      </c>
      <c r="BC2824" s="1" t="str">
        <f>"11-9051.00"</f>
        <v>11-9051.00</v>
      </c>
      <c r="BD2824" s="1" t="s">
        <v>2101</v>
      </c>
      <c r="BE2824" s="1" t="s">
        <v>5873</v>
      </c>
      <c r="BF2824" s="1" t="s">
        <v>2483</v>
      </c>
      <c r="BG2824" s="1">
        <v>1</v>
      </c>
      <c r="BI2824" s="2">
        <v>44134</v>
      </c>
      <c r="BJ2824" s="2">
        <v>44469</v>
      </c>
      <c r="BM2824" s="1">
        <v>40</v>
      </c>
      <c r="BN2824" s="1">
        <v>0</v>
      </c>
      <c r="BO2824" s="1">
        <v>7</v>
      </c>
      <c r="BP2824" s="1">
        <v>7</v>
      </c>
      <c r="BQ2824" s="1">
        <v>7</v>
      </c>
      <c r="BR2824" s="1">
        <v>7</v>
      </c>
      <c r="BS2824" s="1">
        <v>7</v>
      </c>
      <c r="BT2824" s="1">
        <v>5</v>
      </c>
      <c r="BU2824" s="1" t="str">
        <f>"9:00 AM"</f>
        <v>9:00 AM</v>
      </c>
      <c r="BV2824" s="1" t="str">
        <f>"6:00 PM"</f>
        <v>6:00 PM</v>
      </c>
      <c r="BW2824" s="1" t="s">
        <v>392</v>
      </c>
      <c r="BX2824" s="1">
        <v>0</v>
      </c>
      <c r="BY2824" s="1">
        <v>12</v>
      </c>
      <c r="BZ2824" s="1" t="s">
        <v>111</v>
      </c>
      <c r="CA2824" s="1">
        <v>3</v>
      </c>
      <c r="CB2824" s="4" t="s">
        <v>5874</v>
      </c>
      <c r="CC2824" s="1" t="s">
        <v>5875</v>
      </c>
      <c r="CE2824" s="1" t="s">
        <v>847</v>
      </c>
      <c r="CF2824" s="1" t="s">
        <v>117</v>
      </c>
      <c r="CG2824" s="1">
        <v>96951</v>
      </c>
      <c r="CH2824" s="3">
        <v>17.23</v>
      </c>
      <c r="CI2824" s="3">
        <v>17.25</v>
      </c>
      <c r="CJ2824" s="3">
        <v>0</v>
      </c>
      <c r="CK2824" s="3">
        <v>0</v>
      </c>
      <c r="CL2824" s="1" t="s">
        <v>137</v>
      </c>
      <c r="CM2824" s="1" t="s">
        <v>5876</v>
      </c>
      <c r="CN2824" s="1" t="s">
        <v>139</v>
      </c>
      <c r="CP2824" s="1" t="s">
        <v>112</v>
      </c>
      <c r="CQ2824" s="1" t="s">
        <v>111</v>
      </c>
      <c r="CR2824" s="1" t="s">
        <v>112</v>
      </c>
      <c r="CS2824" s="1" t="s">
        <v>112</v>
      </c>
      <c r="CT2824" s="1" t="s">
        <v>138</v>
      </c>
      <c r="CU2824" s="1" t="s">
        <v>111</v>
      </c>
      <c r="CV2824" s="1" t="s">
        <v>138</v>
      </c>
      <c r="CW2824" s="1" t="s">
        <v>1633</v>
      </c>
      <c r="CX2824" s="1">
        <v>16702341878</v>
      </c>
      <c r="CY2824" s="1" t="s">
        <v>5877</v>
      </c>
      <c r="CZ2824" s="1" t="s">
        <v>138</v>
      </c>
      <c r="DA2824" s="1" t="s">
        <v>111</v>
      </c>
      <c r="DB2824" s="1" t="s">
        <v>112</v>
      </c>
      <c r="DC2824" s="1" t="s">
        <v>5870</v>
      </c>
      <c r="DD2824" s="1" t="s">
        <v>5871</v>
      </c>
      <c r="DE2824" s="1" t="s">
        <v>3532</v>
      </c>
      <c r="DF2824" s="1" t="s">
        <v>5878</v>
      </c>
      <c r="DG2824" s="1" t="s">
        <v>5877</v>
      </c>
    </row>
    <row r="2825" spans="1:111" ht="15.6" customHeight="1" x14ac:dyDescent="0.25">
      <c r="A2825" s="1" t="s">
        <v>5887</v>
      </c>
      <c r="B2825" s="1" t="s">
        <v>109</v>
      </c>
      <c r="C2825" s="2">
        <v>44210.116751388887</v>
      </c>
      <c r="D2825" s="2">
        <v>44263</v>
      </c>
      <c r="E2825" s="1" t="s">
        <v>180</v>
      </c>
      <c r="G2825" s="1" t="s">
        <v>112</v>
      </c>
      <c r="H2825" s="1" t="s">
        <v>112</v>
      </c>
      <c r="I2825" s="1" t="s">
        <v>112</v>
      </c>
      <c r="J2825" s="1" t="s">
        <v>784</v>
      </c>
      <c r="K2825" s="1" t="s">
        <v>785</v>
      </c>
      <c r="L2825" s="1" t="s">
        <v>2383</v>
      </c>
      <c r="M2825" s="1" t="s">
        <v>786</v>
      </c>
      <c r="N2825" s="1" t="s">
        <v>116</v>
      </c>
      <c r="O2825" s="1" t="s">
        <v>117</v>
      </c>
      <c r="P2825" s="9">
        <v>96950</v>
      </c>
      <c r="Q2825" s="1" t="s">
        <v>118</v>
      </c>
      <c r="R2825" s="1" t="s">
        <v>719</v>
      </c>
      <c r="S2825" s="1">
        <v>16703236877</v>
      </c>
      <c r="U2825" s="1">
        <v>62161</v>
      </c>
      <c r="V2825" s="1" t="s">
        <v>119</v>
      </c>
      <c r="X2825" s="1" t="s">
        <v>686</v>
      </c>
      <c r="Y2825" s="1" t="s">
        <v>687</v>
      </c>
      <c r="Z2825" s="1" t="s">
        <v>688</v>
      </c>
      <c r="AA2825" s="1" t="s">
        <v>245</v>
      </c>
      <c r="AB2825" s="1" t="s">
        <v>689</v>
      </c>
      <c r="AD2825" s="1" t="s">
        <v>690</v>
      </c>
      <c r="AE2825" s="1" t="s">
        <v>691</v>
      </c>
      <c r="AF2825" s="9">
        <v>96950</v>
      </c>
      <c r="AG2825" s="1" t="s">
        <v>118</v>
      </c>
      <c r="AH2825" s="1" t="s">
        <v>719</v>
      </c>
      <c r="AI2825" s="1">
        <v>16716498746</v>
      </c>
      <c r="AJ2825" s="1">
        <v>203</v>
      </c>
      <c r="AK2825" s="1" t="s">
        <v>692</v>
      </c>
      <c r="BC2825" s="1" t="str">
        <f>"43-3021.02"</f>
        <v>43-3021.02</v>
      </c>
      <c r="BD2825" s="1" t="s">
        <v>5888</v>
      </c>
      <c r="BE2825" s="1" t="s">
        <v>5889</v>
      </c>
      <c r="BF2825" s="1" t="s">
        <v>5890</v>
      </c>
      <c r="BG2825" s="1">
        <v>4</v>
      </c>
      <c r="BI2825" s="2">
        <v>44326</v>
      </c>
      <c r="BJ2825" s="2">
        <v>44690</v>
      </c>
      <c r="BM2825" s="1">
        <v>40</v>
      </c>
      <c r="BN2825" s="1">
        <v>0</v>
      </c>
      <c r="BO2825" s="1">
        <v>8</v>
      </c>
      <c r="BP2825" s="1">
        <v>8</v>
      </c>
      <c r="BQ2825" s="1">
        <v>8</v>
      </c>
      <c r="BR2825" s="1">
        <v>8</v>
      </c>
      <c r="BS2825" s="1">
        <v>5</v>
      </c>
      <c r="BT2825" s="1">
        <v>3</v>
      </c>
      <c r="BU2825" s="1" t="str">
        <f>"8:30 AM"</f>
        <v>8:30 AM</v>
      </c>
      <c r="BV2825" s="1" t="str">
        <f>"5:30 PM"</f>
        <v>5:30 PM</v>
      </c>
      <c r="BW2825" s="1" t="s">
        <v>135</v>
      </c>
      <c r="BX2825" s="1">
        <v>0</v>
      </c>
      <c r="BY2825" s="1">
        <v>12</v>
      </c>
      <c r="BZ2825" s="1" t="s">
        <v>112</v>
      </c>
      <c r="CA2825" s="1">
        <v>0</v>
      </c>
      <c r="CB2825" s="4" t="s">
        <v>5891</v>
      </c>
      <c r="CC2825" s="1" t="s">
        <v>2383</v>
      </c>
      <c r="CD2825" s="1" t="s">
        <v>786</v>
      </c>
      <c r="CE2825" s="1" t="s">
        <v>116</v>
      </c>
      <c r="CF2825" s="1" t="s">
        <v>117</v>
      </c>
      <c r="CG2825" s="1">
        <v>96950</v>
      </c>
      <c r="CH2825" s="3">
        <v>10.53</v>
      </c>
      <c r="CI2825" s="3">
        <v>10.53</v>
      </c>
      <c r="CJ2825" s="3">
        <v>15.8</v>
      </c>
      <c r="CK2825" s="3">
        <v>15.8</v>
      </c>
      <c r="CL2825" s="1" t="s">
        <v>137</v>
      </c>
      <c r="CN2825" s="1" t="s">
        <v>139</v>
      </c>
      <c r="CP2825" s="1" t="s">
        <v>112</v>
      </c>
      <c r="CQ2825" s="1" t="s">
        <v>111</v>
      </c>
      <c r="CR2825" s="1" t="s">
        <v>112</v>
      </c>
      <c r="CS2825" s="1" t="s">
        <v>111</v>
      </c>
      <c r="CT2825" s="1" t="s">
        <v>138</v>
      </c>
      <c r="CU2825" s="1" t="s">
        <v>111</v>
      </c>
      <c r="CV2825" s="1" t="s">
        <v>138</v>
      </c>
      <c r="CW2825" s="1" t="s">
        <v>698</v>
      </c>
      <c r="CX2825" s="1">
        <v>16703236877</v>
      </c>
      <c r="CY2825" s="1" t="s">
        <v>699</v>
      </c>
      <c r="CZ2825" s="1" t="s">
        <v>138</v>
      </c>
      <c r="DA2825" s="1" t="s">
        <v>111</v>
      </c>
      <c r="DB2825" s="1" t="s">
        <v>112</v>
      </c>
    </row>
    <row r="2826" spans="1:111" ht="15.6" customHeight="1" x14ac:dyDescent="0.25">
      <c r="A2826" s="1" t="s">
        <v>5902</v>
      </c>
      <c r="B2826" s="1" t="s">
        <v>109</v>
      </c>
      <c r="C2826" s="2">
        <v>44200.930516087959</v>
      </c>
      <c r="D2826" s="2">
        <v>44265</v>
      </c>
      <c r="E2826" s="1" t="s">
        <v>180</v>
      </c>
      <c r="G2826" s="1" t="s">
        <v>112</v>
      </c>
      <c r="H2826" s="1" t="s">
        <v>112</v>
      </c>
      <c r="I2826" s="1" t="s">
        <v>112</v>
      </c>
      <c r="J2826" s="1" t="s">
        <v>2096</v>
      </c>
      <c r="K2826" s="1" t="s">
        <v>5903</v>
      </c>
      <c r="L2826" s="1" t="s">
        <v>2098</v>
      </c>
      <c r="N2826" s="1" t="s">
        <v>116</v>
      </c>
      <c r="O2826" s="1" t="s">
        <v>117</v>
      </c>
      <c r="P2826" s="9">
        <v>96950</v>
      </c>
      <c r="Q2826" s="1" t="s">
        <v>118</v>
      </c>
      <c r="S2826" s="1">
        <v>16707830330</v>
      </c>
      <c r="U2826" s="1">
        <v>56172</v>
      </c>
      <c r="V2826" s="1" t="s">
        <v>119</v>
      </c>
      <c r="X2826" s="1" t="s">
        <v>1010</v>
      </c>
      <c r="Y2826" s="1" t="s">
        <v>2099</v>
      </c>
      <c r="Z2826" s="1" t="s">
        <v>362</v>
      </c>
      <c r="AA2826" s="1" t="s">
        <v>245</v>
      </c>
      <c r="AB2826" s="1" t="s">
        <v>2098</v>
      </c>
      <c r="AD2826" s="1" t="s">
        <v>116</v>
      </c>
      <c r="AE2826" s="1" t="s">
        <v>117</v>
      </c>
      <c r="AF2826" s="9">
        <v>96950</v>
      </c>
      <c r="AG2826" s="1" t="s">
        <v>118</v>
      </c>
      <c r="AI2826" s="1">
        <v>16707830330</v>
      </c>
      <c r="AK2826" s="1" t="s">
        <v>5904</v>
      </c>
      <c r="BC2826" s="1" t="str">
        <f>"37-1011.00"</f>
        <v>37-1011.00</v>
      </c>
      <c r="BD2826" s="1" t="s">
        <v>2800</v>
      </c>
      <c r="BE2826" s="1" t="s">
        <v>5905</v>
      </c>
      <c r="BF2826" s="1" t="s">
        <v>2265</v>
      </c>
      <c r="BG2826" s="1">
        <v>2</v>
      </c>
      <c r="BI2826" s="2">
        <v>44211</v>
      </c>
      <c r="BJ2826" s="2">
        <v>44469</v>
      </c>
      <c r="BM2826" s="1">
        <v>40</v>
      </c>
      <c r="BN2826" s="1">
        <v>0</v>
      </c>
      <c r="BO2826" s="1">
        <v>8</v>
      </c>
      <c r="BP2826" s="1">
        <v>8</v>
      </c>
      <c r="BQ2826" s="1">
        <v>8</v>
      </c>
      <c r="BR2826" s="1">
        <v>8</v>
      </c>
      <c r="BS2826" s="1">
        <v>8</v>
      </c>
      <c r="BT2826" s="1">
        <v>0</v>
      </c>
      <c r="BU2826" s="1" t="str">
        <f>"8:00 AM"</f>
        <v>8:00 AM</v>
      </c>
      <c r="BV2826" s="1" t="str">
        <f>"5:00 PM"</f>
        <v>5:00 PM</v>
      </c>
      <c r="BW2826" s="1" t="s">
        <v>230</v>
      </c>
      <c r="BX2826" s="1">
        <v>0</v>
      </c>
      <c r="BY2826" s="1">
        <v>12</v>
      </c>
      <c r="BZ2826" s="1" t="s">
        <v>111</v>
      </c>
      <c r="CA2826" s="1">
        <v>4</v>
      </c>
      <c r="CB2826" s="4" t="s">
        <v>5906</v>
      </c>
      <c r="CC2826" s="1" t="s">
        <v>5907</v>
      </c>
      <c r="CE2826" s="1" t="s">
        <v>116</v>
      </c>
      <c r="CF2826" s="1" t="s">
        <v>117</v>
      </c>
      <c r="CG2826" s="1">
        <v>96950</v>
      </c>
      <c r="CH2826" s="3">
        <v>15.06</v>
      </c>
      <c r="CI2826" s="3">
        <v>15.06</v>
      </c>
      <c r="CJ2826" s="3">
        <v>0</v>
      </c>
      <c r="CK2826" s="3">
        <v>0</v>
      </c>
      <c r="CL2826" s="1" t="s">
        <v>137</v>
      </c>
      <c r="CM2826" s="1" t="s">
        <v>230</v>
      </c>
      <c r="CN2826" s="1" t="s">
        <v>139</v>
      </c>
      <c r="CP2826" s="1" t="s">
        <v>112</v>
      </c>
      <c r="CQ2826" s="1" t="s">
        <v>111</v>
      </c>
      <c r="CR2826" s="1" t="s">
        <v>112</v>
      </c>
      <c r="CS2826" s="1" t="s">
        <v>112</v>
      </c>
      <c r="CT2826" s="1" t="s">
        <v>138</v>
      </c>
      <c r="CU2826" s="1" t="s">
        <v>111</v>
      </c>
      <c r="CV2826" s="1" t="s">
        <v>138</v>
      </c>
      <c r="CW2826" s="1" t="s">
        <v>1633</v>
      </c>
      <c r="CX2826" s="1">
        <v>16707830330</v>
      </c>
      <c r="CY2826" s="1" t="s">
        <v>2100</v>
      </c>
      <c r="CZ2826" s="1" t="s">
        <v>138</v>
      </c>
      <c r="DA2826" s="1" t="s">
        <v>111</v>
      </c>
      <c r="DB2826" s="1" t="s">
        <v>112</v>
      </c>
      <c r="DC2826" s="1" t="s">
        <v>1010</v>
      </c>
      <c r="DD2826" s="1" t="s">
        <v>2099</v>
      </c>
      <c r="DE2826" s="1" t="s">
        <v>168</v>
      </c>
      <c r="DF2826" s="1" t="s">
        <v>2096</v>
      </c>
      <c r="DG2826" s="1" t="s">
        <v>2100</v>
      </c>
    </row>
    <row r="2827" spans="1:111" ht="15.6" customHeight="1" x14ac:dyDescent="0.25">
      <c r="A2827" s="1" t="s">
        <v>5908</v>
      </c>
      <c r="B2827" s="1" t="s">
        <v>109</v>
      </c>
      <c r="C2827" s="2">
        <v>44206.809107291665</v>
      </c>
      <c r="D2827" s="2">
        <v>44237</v>
      </c>
      <c r="E2827" s="1" t="s">
        <v>180</v>
      </c>
      <c r="G2827" s="1" t="s">
        <v>111</v>
      </c>
      <c r="H2827" s="1" t="s">
        <v>112</v>
      </c>
      <c r="I2827" s="1" t="s">
        <v>112</v>
      </c>
      <c r="J2827" s="1" t="s">
        <v>2984</v>
      </c>
      <c r="K2827" s="1" t="s">
        <v>4543</v>
      </c>
      <c r="L2827" s="1" t="s">
        <v>2986</v>
      </c>
      <c r="M2827" s="1" t="s">
        <v>2987</v>
      </c>
      <c r="N2827" s="1" t="s">
        <v>167</v>
      </c>
      <c r="O2827" s="1" t="s">
        <v>117</v>
      </c>
      <c r="P2827" s="9">
        <v>96950</v>
      </c>
      <c r="Q2827" s="1" t="s">
        <v>118</v>
      </c>
      <c r="S2827" s="1">
        <v>16702368888</v>
      </c>
      <c r="U2827" s="1">
        <v>713910</v>
      </c>
      <c r="V2827" s="1" t="s">
        <v>119</v>
      </c>
      <c r="X2827" s="1" t="s">
        <v>2988</v>
      </c>
      <c r="Y2827" s="1" t="s">
        <v>2989</v>
      </c>
      <c r="AA2827" s="1" t="s">
        <v>2990</v>
      </c>
      <c r="AB2827" s="1" t="s">
        <v>2986</v>
      </c>
      <c r="AC2827" s="1" t="s">
        <v>2987</v>
      </c>
      <c r="AD2827" s="1" t="s">
        <v>167</v>
      </c>
      <c r="AE2827" s="1" t="s">
        <v>117</v>
      </c>
      <c r="AF2827" s="9">
        <v>96950</v>
      </c>
      <c r="AG2827" s="1" t="s">
        <v>118</v>
      </c>
      <c r="AI2827" s="1">
        <v>16702368888</v>
      </c>
      <c r="AJ2827" s="1">
        <v>8821</v>
      </c>
      <c r="AK2827" s="1" t="s">
        <v>2991</v>
      </c>
      <c r="BC2827" s="1" t="str">
        <f>"15-1152.00"</f>
        <v>15-1152.00</v>
      </c>
      <c r="BD2827" s="1" t="s">
        <v>543</v>
      </c>
      <c r="BE2827" s="1" t="s">
        <v>5909</v>
      </c>
      <c r="BF2827" s="1" t="s">
        <v>5910</v>
      </c>
      <c r="BG2827" s="1">
        <v>1</v>
      </c>
      <c r="BI2827" s="2">
        <v>44326</v>
      </c>
      <c r="BJ2827" s="2">
        <v>45422</v>
      </c>
      <c r="BM2827" s="1">
        <v>35</v>
      </c>
      <c r="BN2827" s="1">
        <v>5</v>
      </c>
      <c r="BO2827" s="1">
        <v>5</v>
      </c>
      <c r="BP2827" s="1">
        <v>5</v>
      </c>
      <c r="BQ2827" s="1">
        <v>5</v>
      </c>
      <c r="BR2827" s="1">
        <v>5</v>
      </c>
      <c r="BS2827" s="1">
        <v>5</v>
      </c>
      <c r="BT2827" s="1">
        <v>5</v>
      </c>
      <c r="BU2827" s="1" t="str">
        <f>"9:00 AM"</f>
        <v>9:00 AM</v>
      </c>
      <c r="BV2827" s="1" t="str">
        <f>"2:00 PM"</f>
        <v>2:00 PM</v>
      </c>
      <c r="BW2827" s="1" t="s">
        <v>193</v>
      </c>
      <c r="BX2827" s="1">
        <v>0</v>
      </c>
      <c r="BY2827" s="1">
        <v>24</v>
      </c>
      <c r="BZ2827" s="1" t="s">
        <v>111</v>
      </c>
      <c r="CA2827" s="1">
        <v>1</v>
      </c>
      <c r="CB2827" s="4" t="s">
        <v>5911</v>
      </c>
      <c r="CC2827" s="1" t="s">
        <v>2986</v>
      </c>
      <c r="CD2827" s="1" t="s">
        <v>2987</v>
      </c>
      <c r="CE2827" s="1" t="s">
        <v>167</v>
      </c>
      <c r="CF2827" s="1" t="s">
        <v>117</v>
      </c>
      <c r="CG2827" s="1">
        <v>96950</v>
      </c>
      <c r="CH2827" s="3">
        <v>13.59</v>
      </c>
      <c r="CI2827" s="3">
        <v>13.59</v>
      </c>
      <c r="CJ2827" s="3">
        <v>20.39</v>
      </c>
      <c r="CK2827" s="3">
        <v>20.39</v>
      </c>
      <c r="CL2827" s="1" t="s">
        <v>137</v>
      </c>
      <c r="CM2827" s="1" t="s">
        <v>362</v>
      </c>
      <c r="CN2827" s="1" t="s">
        <v>139</v>
      </c>
      <c r="CP2827" s="1" t="s">
        <v>112</v>
      </c>
      <c r="CQ2827" s="1" t="s">
        <v>111</v>
      </c>
      <c r="CR2827" s="1" t="s">
        <v>112</v>
      </c>
      <c r="CS2827" s="1" t="s">
        <v>111</v>
      </c>
      <c r="CT2827" s="1" t="s">
        <v>138</v>
      </c>
      <c r="CU2827" s="1" t="s">
        <v>111</v>
      </c>
      <c r="CV2827" s="1" t="s">
        <v>111</v>
      </c>
      <c r="CW2827" s="1" t="s">
        <v>2995</v>
      </c>
      <c r="CX2827" s="1">
        <v>16702368888</v>
      </c>
      <c r="CY2827" s="1" t="s">
        <v>138</v>
      </c>
      <c r="CZ2827" s="1" t="s">
        <v>380</v>
      </c>
      <c r="DA2827" s="1" t="s">
        <v>111</v>
      </c>
      <c r="DB2827" s="1" t="s">
        <v>112</v>
      </c>
      <c r="DC2827" s="1" t="s">
        <v>2988</v>
      </c>
      <c r="DD2827" s="1" t="s">
        <v>2989</v>
      </c>
      <c r="DF2827" s="1" t="s">
        <v>2984</v>
      </c>
      <c r="DG2827" s="1" t="s">
        <v>2991</v>
      </c>
    </row>
    <row r="2828" spans="1:111" ht="15.6" customHeight="1" x14ac:dyDescent="0.25">
      <c r="A2828" s="1" t="s">
        <v>5918</v>
      </c>
      <c r="B2828" s="1" t="s">
        <v>109</v>
      </c>
      <c r="C2828" s="2">
        <v>44217.079588657405</v>
      </c>
      <c r="D2828" s="2">
        <v>44271</v>
      </c>
      <c r="E2828" s="1" t="s">
        <v>180</v>
      </c>
      <c r="G2828" s="1" t="s">
        <v>112</v>
      </c>
      <c r="H2828" s="1" t="s">
        <v>112</v>
      </c>
      <c r="I2828" s="1" t="s">
        <v>112</v>
      </c>
      <c r="J2828" s="1" t="s">
        <v>4994</v>
      </c>
      <c r="L2828" s="1" t="s">
        <v>4995</v>
      </c>
      <c r="N2828" s="1" t="s">
        <v>167</v>
      </c>
      <c r="O2828" s="1" t="s">
        <v>117</v>
      </c>
      <c r="P2828" s="9">
        <v>96950</v>
      </c>
      <c r="Q2828" s="1" t="s">
        <v>118</v>
      </c>
      <c r="S2828" s="1">
        <v>16702330020</v>
      </c>
      <c r="U2828" s="1">
        <v>2362</v>
      </c>
      <c r="V2828" s="1" t="s">
        <v>119</v>
      </c>
      <c r="X2828" s="1" t="s">
        <v>4996</v>
      </c>
      <c r="Y2828" s="1" t="s">
        <v>4997</v>
      </c>
      <c r="AA2828" s="1" t="s">
        <v>343</v>
      </c>
      <c r="AB2828" s="1" t="s">
        <v>4995</v>
      </c>
      <c r="AD2828" s="1" t="s">
        <v>879</v>
      </c>
      <c r="AE2828" s="1" t="s">
        <v>117</v>
      </c>
      <c r="AF2828" s="9">
        <v>96950</v>
      </c>
      <c r="AG2828" s="1" t="s">
        <v>118</v>
      </c>
      <c r="AI2828" s="1">
        <v>16702330020</v>
      </c>
      <c r="AK2828" s="1" t="s">
        <v>4998</v>
      </c>
      <c r="BC2828" s="1" t="str">
        <f>"37-2012.00"</f>
        <v>37-2012.00</v>
      </c>
      <c r="BD2828" s="1" t="s">
        <v>576</v>
      </c>
      <c r="BE2828" s="1" t="s">
        <v>5919</v>
      </c>
      <c r="BF2828" s="1" t="s">
        <v>576</v>
      </c>
      <c r="BG2828" s="1">
        <v>20</v>
      </c>
      <c r="BI2828" s="2">
        <v>44242</v>
      </c>
      <c r="BJ2828" s="2">
        <v>44469</v>
      </c>
      <c r="BM2828" s="1">
        <v>40</v>
      </c>
      <c r="BN2828" s="1">
        <v>0</v>
      </c>
      <c r="BO2828" s="1">
        <v>8</v>
      </c>
      <c r="BP2828" s="1">
        <v>8</v>
      </c>
      <c r="BQ2828" s="1">
        <v>8</v>
      </c>
      <c r="BR2828" s="1">
        <v>8</v>
      </c>
      <c r="BS2828" s="1">
        <v>8</v>
      </c>
      <c r="BT2828" s="1">
        <v>0</v>
      </c>
      <c r="BU2828" s="1" t="str">
        <f>"9:00 AM"</f>
        <v>9:00 AM</v>
      </c>
      <c r="BV2828" s="1" t="str">
        <f>"6:00 PM"</f>
        <v>6:00 PM</v>
      </c>
      <c r="BW2828" s="1" t="s">
        <v>135</v>
      </c>
      <c r="BX2828" s="1">
        <v>0</v>
      </c>
      <c r="BY2828" s="1">
        <v>3</v>
      </c>
      <c r="BZ2828" s="1" t="s">
        <v>112</v>
      </c>
      <c r="CA2828" s="1">
        <v>0</v>
      </c>
      <c r="CB2828" s="4" t="s">
        <v>5920</v>
      </c>
      <c r="CC2828" s="1" t="s">
        <v>404</v>
      </c>
      <c r="CD2828" s="1" t="s">
        <v>167</v>
      </c>
      <c r="CE2828" s="1" t="s">
        <v>399</v>
      </c>
      <c r="CF2828" s="1" t="s">
        <v>117</v>
      </c>
      <c r="CG2828" s="1">
        <v>96950</v>
      </c>
      <c r="CH2828" s="3">
        <v>7.59</v>
      </c>
      <c r="CI2828" s="3">
        <v>7.59</v>
      </c>
      <c r="CJ2828" s="3">
        <v>11.38</v>
      </c>
      <c r="CK2828" s="3">
        <v>11.38</v>
      </c>
      <c r="CL2828" s="1" t="s">
        <v>137</v>
      </c>
      <c r="CM2828" s="1" t="s">
        <v>138</v>
      </c>
      <c r="CN2828" s="1" t="s">
        <v>139</v>
      </c>
      <c r="CP2828" s="1" t="s">
        <v>112</v>
      </c>
      <c r="CQ2828" s="1" t="s">
        <v>111</v>
      </c>
      <c r="CR2828" s="1" t="s">
        <v>112</v>
      </c>
      <c r="CS2828" s="1" t="s">
        <v>111</v>
      </c>
      <c r="CT2828" s="1" t="s">
        <v>138</v>
      </c>
      <c r="CU2828" s="1" t="s">
        <v>111</v>
      </c>
      <c r="CV2828" s="1" t="s">
        <v>138</v>
      </c>
      <c r="CW2828" s="1" t="s">
        <v>138</v>
      </c>
      <c r="CX2828" s="1">
        <v>16702330020</v>
      </c>
      <c r="CY2828" s="1" t="s">
        <v>4998</v>
      </c>
      <c r="CZ2828" s="1" t="s">
        <v>138</v>
      </c>
      <c r="DA2828" s="1" t="s">
        <v>111</v>
      </c>
      <c r="DB2828" s="1" t="s">
        <v>112</v>
      </c>
    </row>
    <row r="2829" spans="1:111" ht="15.6" customHeight="1" x14ac:dyDescent="0.25">
      <c r="A2829" s="1" t="s">
        <v>5926</v>
      </c>
      <c r="B2829" s="1" t="s">
        <v>109</v>
      </c>
      <c r="C2829" s="2">
        <v>44243.056957870373</v>
      </c>
      <c r="D2829" s="2">
        <v>44272</v>
      </c>
      <c r="E2829" s="1" t="s">
        <v>110</v>
      </c>
      <c r="F2829" s="2">
        <v>44375.833333333336</v>
      </c>
      <c r="G2829" s="1" t="s">
        <v>111</v>
      </c>
      <c r="H2829" s="1" t="s">
        <v>112</v>
      </c>
      <c r="I2829" s="1" t="s">
        <v>112</v>
      </c>
      <c r="J2829" s="1" t="s">
        <v>5927</v>
      </c>
      <c r="K2829" s="1" t="s">
        <v>1415</v>
      </c>
      <c r="L2829" s="1" t="s">
        <v>1416</v>
      </c>
      <c r="N2829" s="1" t="s">
        <v>116</v>
      </c>
      <c r="O2829" s="1" t="s">
        <v>117</v>
      </c>
      <c r="P2829" s="9">
        <v>96950</v>
      </c>
      <c r="Q2829" s="1" t="s">
        <v>118</v>
      </c>
      <c r="S2829" s="1">
        <v>16702335100</v>
      </c>
      <c r="U2829" s="1">
        <v>71329</v>
      </c>
      <c r="V2829" s="1" t="s">
        <v>119</v>
      </c>
      <c r="X2829" s="1" t="s">
        <v>1417</v>
      </c>
      <c r="Y2829" s="1" t="s">
        <v>5928</v>
      </c>
      <c r="AA2829" s="1" t="s">
        <v>373</v>
      </c>
      <c r="AB2829" s="1" t="s">
        <v>1416</v>
      </c>
      <c r="AD2829" s="1" t="s">
        <v>116</v>
      </c>
      <c r="AE2829" s="1" t="s">
        <v>117</v>
      </c>
      <c r="AF2829" s="9">
        <v>96950</v>
      </c>
      <c r="AG2829" s="1" t="s">
        <v>118</v>
      </c>
      <c r="AI2829" s="1">
        <v>16702335100</v>
      </c>
      <c r="AK2829" s="1" t="s">
        <v>1419</v>
      </c>
      <c r="BC2829" s="1" t="str">
        <f>"41-2012.00"</f>
        <v>41-2012.00</v>
      </c>
      <c r="BD2829" s="1" t="s">
        <v>1420</v>
      </c>
      <c r="BE2829" s="1" t="s">
        <v>5929</v>
      </c>
      <c r="BF2829" s="1" t="s">
        <v>1422</v>
      </c>
      <c r="BG2829" s="1">
        <v>2</v>
      </c>
      <c r="BI2829" s="2">
        <v>44377</v>
      </c>
      <c r="BJ2829" s="2">
        <v>44741</v>
      </c>
      <c r="BM2829" s="1">
        <v>40</v>
      </c>
      <c r="BN2829" s="1">
        <v>0</v>
      </c>
      <c r="BO2829" s="1">
        <v>8</v>
      </c>
      <c r="BP2829" s="1">
        <v>8</v>
      </c>
      <c r="BQ2829" s="1">
        <v>0</v>
      </c>
      <c r="BR2829" s="1">
        <v>8</v>
      </c>
      <c r="BS2829" s="1">
        <v>8</v>
      </c>
      <c r="BT2829" s="1">
        <v>8</v>
      </c>
      <c r="BU2829" s="1" t="str">
        <f>"4:00 PM"</f>
        <v>4:00 PM</v>
      </c>
      <c r="BV2829" s="1" t="str">
        <f>"12:00 AM"</f>
        <v>12:00 AM</v>
      </c>
      <c r="BW2829" s="1" t="s">
        <v>135</v>
      </c>
      <c r="BX2829" s="1">
        <v>1</v>
      </c>
      <c r="BY2829" s="1">
        <v>6</v>
      </c>
      <c r="BZ2829" s="1" t="s">
        <v>112</v>
      </c>
      <c r="CA2829" s="1">
        <v>0</v>
      </c>
      <c r="CB2829" s="1" t="e">
        <f>- must have experience  AS BOOTH CASHIER.
-SHOULD have Knowledge in  GAMING ROOM PROCEDURES ESPECIALLY in COLLECTION.
-SHOULD KNOW HOW to WORK AS AVAILABLE BASED ON THE WORL LOAD.
-WILLING to WORK MIDNIGHT SHIFT AS WELL AS OTHERS.</f>
        <v>#NAME?</v>
      </c>
      <c r="CC2829" s="1" t="s">
        <v>5930</v>
      </c>
      <c r="CD2829" s="1" t="s">
        <v>1416</v>
      </c>
      <c r="CE2829" s="1" t="s">
        <v>116</v>
      </c>
      <c r="CF2829" s="1" t="s">
        <v>117</v>
      </c>
      <c r="CG2829" s="1">
        <v>96950</v>
      </c>
      <c r="CH2829" s="3">
        <v>8.73</v>
      </c>
      <c r="CI2829" s="3">
        <v>8.73</v>
      </c>
      <c r="CJ2829" s="3">
        <v>13.1</v>
      </c>
      <c r="CK2829" s="3">
        <v>13.1</v>
      </c>
      <c r="CL2829" s="1" t="s">
        <v>137</v>
      </c>
      <c r="CN2829" s="1" t="s">
        <v>139</v>
      </c>
      <c r="CP2829" s="1" t="s">
        <v>112</v>
      </c>
      <c r="CQ2829" s="1" t="s">
        <v>111</v>
      </c>
      <c r="CR2829" s="1" t="s">
        <v>112</v>
      </c>
      <c r="CS2829" s="1" t="s">
        <v>111</v>
      </c>
      <c r="CT2829" s="1" t="s">
        <v>111</v>
      </c>
      <c r="CU2829" s="1" t="s">
        <v>111</v>
      </c>
      <c r="CV2829" s="1" t="s">
        <v>138</v>
      </c>
      <c r="CW2829" s="1" t="s">
        <v>5931</v>
      </c>
      <c r="CX2829" s="1">
        <v>16702335100</v>
      </c>
      <c r="CY2829" s="1" t="s">
        <v>1419</v>
      </c>
      <c r="CZ2829" s="1" t="s">
        <v>138</v>
      </c>
      <c r="DA2829" s="1" t="s">
        <v>111</v>
      </c>
      <c r="DB2829" s="1" t="s">
        <v>112</v>
      </c>
    </row>
    <row r="2830" spans="1:111" ht="15.6" customHeight="1" x14ac:dyDescent="0.25">
      <c r="A2830" s="1" t="s">
        <v>5959</v>
      </c>
      <c r="B2830" s="1" t="s">
        <v>109</v>
      </c>
      <c r="C2830" s="2">
        <v>44237.926981365737</v>
      </c>
      <c r="D2830" s="2">
        <v>44292</v>
      </c>
      <c r="E2830" s="1" t="s">
        <v>180</v>
      </c>
      <c r="G2830" s="1" t="s">
        <v>112</v>
      </c>
      <c r="H2830" s="1" t="s">
        <v>112</v>
      </c>
      <c r="I2830" s="1" t="s">
        <v>112</v>
      </c>
      <c r="J2830" s="1" t="s">
        <v>5960</v>
      </c>
      <c r="K2830" s="1" t="s">
        <v>5960</v>
      </c>
      <c r="L2830" s="1" t="s">
        <v>4485</v>
      </c>
      <c r="N2830" s="1" t="s">
        <v>116</v>
      </c>
      <c r="O2830" s="1" t="s">
        <v>117</v>
      </c>
      <c r="P2830" s="9">
        <v>96950</v>
      </c>
      <c r="Q2830" s="1" t="s">
        <v>118</v>
      </c>
      <c r="S2830" s="1">
        <v>16702342856</v>
      </c>
      <c r="U2830" s="1">
        <v>56132</v>
      </c>
      <c r="V2830" s="1" t="s">
        <v>119</v>
      </c>
      <c r="X2830" s="1" t="s">
        <v>4482</v>
      </c>
      <c r="Y2830" s="1" t="s">
        <v>4483</v>
      </c>
      <c r="Z2830" s="1" t="s">
        <v>4484</v>
      </c>
      <c r="AA2830" s="1" t="s">
        <v>245</v>
      </c>
      <c r="AB2830" s="1" t="s">
        <v>5961</v>
      </c>
      <c r="AC2830" s="1" t="s">
        <v>5962</v>
      </c>
      <c r="AD2830" s="1" t="s">
        <v>116</v>
      </c>
      <c r="AE2830" s="1" t="s">
        <v>117</v>
      </c>
      <c r="AF2830" s="9">
        <v>96950</v>
      </c>
      <c r="AG2830" s="1" t="s">
        <v>118</v>
      </c>
      <c r="AH2830" s="1" t="s">
        <v>138</v>
      </c>
      <c r="AI2830" s="1">
        <v>16702342856</v>
      </c>
      <c r="AK2830" s="1" t="s">
        <v>4486</v>
      </c>
      <c r="BC2830" s="1" t="str">
        <f>"37-2012.00"</f>
        <v>37-2012.00</v>
      </c>
      <c r="BD2830" s="1" t="s">
        <v>576</v>
      </c>
      <c r="BE2830" s="1" t="s">
        <v>5963</v>
      </c>
      <c r="BF2830" s="1" t="s">
        <v>5964</v>
      </c>
      <c r="BG2830" s="1">
        <v>5</v>
      </c>
      <c r="BI2830" s="2">
        <v>44287</v>
      </c>
      <c r="BJ2830" s="2">
        <v>44651</v>
      </c>
      <c r="BM2830" s="1">
        <v>35</v>
      </c>
      <c r="BN2830" s="1">
        <v>0</v>
      </c>
      <c r="BO2830" s="1">
        <v>7</v>
      </c>
      <c r="BP2830" s="1">
        <v>7</v>
      </c>
      <c r="BQ2830" s="1">
        <v>7</v>
      </c>
      <c r="BR2830" s="1">
        <v>7</v>
      </c>
      <c r="BS2830" s="1">
        <v>7</v>
      </c>
      <c r="BT2830" s="1">
        <v>0</v>
      </c>
      <c r="BU2830" s="1" t="str">
        <f>"8:00 AM"</f>
        <v>8:00 AM</v>
      </c>
      <c r="BV2830" s="1" t="str">
        <f>"4:00 PM"</f>
        <v>4:00 PM</v>
      </c>
      <c r="BW2830" s="1" t="s">
        <v>135</v>
      </c>
      <c r="BX2830" s="1">
        <v>0</v>
      </c>
      <c r="BY2830" s="1">
        <v>3</v>
      </c>
      <c r="BZ2830" s="1" t="s">
        <v>112</v>
      </c>
      <c r="CA2830" s="1">
        <v>0</v>
      </c>
      <c r="CB2830" s="1" t="s">
        <v>5965</v>
      </c>
      <c r="CC2830" s="1" t="s">
        <v>4485</v>
      </c>
      <c r="CE2830" s="1" t="s">
        <v>116</v>
      </c>
      <c r="CF2830" s="1" t="s">
        <v>117</v>
      </c>
      <c r="CG2830" s="1">
        <v>96950</v>
      </c>
      <c r="CH2830" s="3">
        <v>7.59</v>
      </c>
      <c r="CI2830" s="3">
        <v>7.59</v>
      </c>
      <c r="CJ2830" s="3">
        <v>11.39</v>
      </c>
      <c r="CK2830" s="3">
        <v>11.39</v>
      </c>
      <c r="CL2830" s="1" t="s">
        <v>137</v>
      </c>
      <c r="CM2830" s="1" t="s">
        <v>138</v>
      </c>
      <c r="CN2830" s="1" t="s">
        <v>139</v>
      </c>
      <c r="CP2830" s="1" t="s">
        <v>112</v>
      </c>
      <c r="CQ2830" s="1" t="s">
        <v>111</v>
      </c>
      <c r="CR2830" s="1" t="s">
        <v>112</v>
      </c>
      <c r="CS2830" s="1" t="s">
        <v>111</v>
      </c>
      <c r="CT2830" s="1" t="s">
        <v>138</v>
      </c>
      <c r="CU2830" s="1" t="s">
        <v>111</v>
      </c>
      <c r="CV2830" s="1" t="s">
        <v>138</v>
      </c>
      <c r="CW2830" s="1" t="s">
        <v>1555</v>
      </c>
      <c r="CX2830" s="1">
        <v>16702372856</v>
      </c>
      <c r="CY2830" s="1" t="s">
        <v>4486</v>
      </c>
      <c r="CZ2830" s="1" t="s">
        <v>168</v>
      </c>
      <c r="DA2830" s="1" t="s">
        <v>111</v>
      </c>
      <c r="DB2830" s="1" t="s">
        <v>112</v>
      </c>
    </row>
    <row r="2831" spans="1:111" ht="15.6" customHeight="1" x14ac:dyDescent="0.25">
      <c r="A2831" s="1" t="s">
        <v>5974</v>
      </c>
      <c r="B2831" s="1" t="s">
        <v>109</v>
      </c>
      <c r="C2831" s="2">
        <v>44290.919731828704</v>
      </c>
      <c r="D2831" s="2">
        <v>44322</v>
      </c>
      <c r="E2831" s="1" t="s">
        <v>110</v>
      </c>
      <c r="F2831" s="2">
        <v>44468.833333333336</v>
      </c>
      <c r="G2831" s="1" t="s">
        <v>112</v>
      </c>
      <c r="H2831" s="1" t="s">
        <v>112</v>
      </c>
      <c r="I2831" s="1" t="s">
        <v>112</v>
      </c>
      <c r="J2831" s="1" t="s">
        <v>5975</v>
      </c>
      <c r="K2831" s="1" t="s">
        <v>5975</v>
      </c>
      <c r="L2831" s="1" t="s">
        <v>5976</v>
      </c>
      <c r="M2831" s="1" t="s">
        <v>5977</v>
      </c>
      <c r="N2831" s="1" t="s">
        <v>1197</v>
      </c>
      <c r="O2831" s="1" t="s">
        <v>117</v>
      </c>
      <c r="P2831" s="9">
        <v>96950</v>
      </c>
      <c r="Q2831" s="1" t="s">
        <v>118</v>
      </c>
      <c r="S2831" s="1">
        <v>16702333304</v>
      </c>
      <c r="U2831" s="1">
        <v>56199</v>
      </c>
      <c r="V2831" s="1" t="s">
        <v>119</v>
      </c>
      <c r="X2831" s="1" t="s">
        <v>5978</v>
      </c>
      <c r="Y2831" s="1" t="s">
        <v>5979</v>
      </c>
      <c r="AA2831" s="1" t="s">
        <v>245</v>
      </c>
      <c r="AB2831" s="1" t="s">
        <v>5980</v>
      </c>
      <c r="AC2831" s="1" t="s">
        <v>5977</v>
      </c>
      <c r="AD2831" s="1" t="s">
        <v>1197</v>
      </c>
      <c r="AE2831" s="1" t="s">
        <v>117</v>
      </c>
      <c r="AF2831" s="9">
        <v>96950</v>
      </c>
      <c r="AG2831" s="1" t="s">
        <v>118</v>
      </c>
      <c r="AI2831" s="1">
        <v>16702333304</v>
      </c>
      <c r="AK2831" s="1" t="s">
        <v>5981</v>
      </c>
      <c r="AL2831" s="1" t="s">
        <v>125</v>
      </c>
      <c r="AM2831" s="1" t="s">
        <v>5982</v>
      </c>
      <c r="AN2831" s="1" t="s">
        <v>5983</v>
      </c>
      <c r="AP2831" s="1" t="s">
        <v>5984</v>
      </c>
      <c r="AQ2831" s="1" t="s">
        <v>5985</v>
      </c>
      <c r="AR2831" s="1" t="s">
        <v>5986</v>
      </c>
      <c r="AS2831" s="1" t="s">
        <v>117</v>
      </c>
      <c r="AT2831" s="9">
        <v>96950</v>
      </c>
      <c r="AU2831" s="1" t="s">
        <v>118</v>
      </c>
      <c r="AW2831" s="1">
        <v>16702857505</v>
      </c>
      <c r="AY2831" s="1" t="s">
        <v>5987</v>
      </c>
      <c r="AZ2831" s="1" t="s">
        <v>5988</v>
      </c>
      <c r="BC2831" s="1" t="str">
        <f>"11-1021.00"</f>
        <v>11-1021.00</v>
      </c>
      <c r="BD2831" s="1" t="s">
        <v>248</v>
      </c>
      <c r="BE2831" s="1" t="s">
        <v>5989</v>
      </c>
      <c r="BF2831" s="1" t="s">
        <v>5990</v>
      </c>
      <c r="BG2831" s="1">
        <v>1</v>
      </c>
      <c r="BI2831" s="2">
        <v>44470</v>
      </c>
      <c r="BJ2831" s="2">
        <v>44834</v>
      </c>
      <c r="BM2831" s="1">
        <v>35</v>
      </c>
      <c r="BN2831" s="1">
        <v>7</v>
      </c>
      <c r="BO2831" s="1">
        <v>0</v>
      </c>
      <c r="BP2831" s="1">
        <v>7</v>
      </c>
      <c r="BQ2831" s="1">
        <v>0</v>
      </c>
      <c r="BR2831" s="1">
        <v>7</v>
      </c>
      <c r="BS2831" s="1">
        <v>7</v>
      </c>
      <c r="BT2831" s="1">
        <v>7</v>
      </c>
      <c r="BU2831" s="1" t="str">
        <f>"8:00 AM"</f>
        <v>8:00 AM</v>
      </c>
      <c r="BV2831" s="1" t="str">
        <f>"3:00 PM"</f>
        <v>3:00 PM</v>
      </c>
      <c r="BW2831" s="1" t="s">
        <v>135</v>
      </c>
      <c r="BX2831" s="1">
        <v>12</v>
      </c>
      <c r="BY2831" s="1">
        <v>24</v>
      </c>
      <c r="BZ2831" s="1" t="s">
        <v>111</v>
      </c>
      <c r="CA2831" s="1">
        <v>4</v>
      </c>
      <c r="CB2831" s="1" t="s">
        <v>5991</v>
      </c>
      <c r="CC2831" s="1" t="s">
        <v>5992</v>
      </c>
      <c r="CD2831" s="1" t="s">
        <v>5993</v>
      </c>
      <c r="CE2831" s="1" t="s">
        <v>5994</v>
      </c>
      <c r="CF2831" s="1" t="s">
        <v>117</v>
      </c>
      <c r="CG2831" s="1">
        <v>96950</v>
      </c>
      <c r="CH2831" s="3">
        <v>22.55</v>
      </c>
      <c r="CI2831" s="3">
        <v>22.55</v>
      </c>
      <c r="CJ2831" s="3">
        <v>33.82</v>
      </c>
      <c r="CK2831" s="3">
        <v>33.83</v>
      </c>
      <c r="CL2831" s="1" t="s">
        <v>137</v>
      </c>
      <c r="CM2831" s="1" t="s">
        <v>5995</v>
      </c>
      <c r="CN2831" s="1" t="s">
        <v>139</v>
      </c>
      <c r="CP2831" s="1" t="s">
        <v>111</v>
      </c>
      <c r="CQ2831" s="1" t="s">
        <v>111</v>
      </c>
      <c r="CR2831" s="1" t="s">
        <v>112</v>
      </c>
      <c r="CS2831" s="1" t="s">
        <v>111</v>
      </c>
      <c r="CT2831" s="1" t="s">
        <v>138</v>
      </c>
      <c r="CU2831" s="1" t="s">
        <v>111</v>
      </c>
      <c r="CV2831" s="1" t="s">
        <v>138</v>
      </c>
      <c r="CW2831" s="1" t="s">
        <v>5996</v>
      </c>
      <c r="CX2831" s="1" t="s">
        <v>138</v>
      </c>
      <c r="CY2831" s="1" t="s">
        <v>5981</v>
      </c>
      <c r="CZ2831" s="1" t="s">
        <v>873</v>
      </c>
      <c r="DA2831" s="1" t="s">
        <v>111</v>
      </c>
      <c r="DB2831" s="1" t="s">
        <v>112</v>
      </c>
    </row>
    <row r="2832" spans="1:111" ht="15.6" customHeight="1" x14ac:dyDescent="0.25">
      <c r="A2832" s="1" t="s">
        <v>6044</v>
      </c>
      <c r="B2832" s="1" t="s">
        <v>109</v>
      </c>
      <c r="C2832" s="2">
        <v>44295.411962152779</v>
      </c>
      <c r="D2832" s="2">
        <v>44316</v>
      </c>
      <c r="E2832" s="1" t="s">
        <v>180</v>
      </c>
      <c r="G2832" s="1" t="s">
        <v>111</v>
      </c>
      <c r="H2832" s="1" t="s">
        <v>112</v>
      </c>
      <c r="I2832" s="1" t="s">
        <v>112</v>
      </c>
      <c r="J2832" s="1" t="s">
        <v>1246</v>
      </c>
      <c r="L2832" s="1" t="s">
        <v>1247</v>
      </c>
      <c r="M2832" s="1" t="s">
        <v>1248</v>
      </c>
      <c r="N2832" s="1" t="s">
        <v>167</v>
      </c>
      <c r="O2832" s="1" t="s">
        <v>117</v>
      </c>
      <c r="P2832" s="9">
        <v>96950</v>
      </c>
      <c r="Q2832" s="1" t="s">
        <v>118</v>
      </c>
      <c r="S2832" s="1">
        <v>16707891106</v>
      </c>
      <c r="U2832" s="1">
        <v>56141</v>
      </c>
      <c r="V2832" s="1" t="s">
        <v>119</v>
      </c>
      <c r="X2832" s="1" t="s">
        <v>1514</v>
      </c>
      <c r="Y2832" s="1" t="s">
        <v>1515</v>
      </c>
      <c r="Z2832" s="1" t="s">
        <v>1516</v>
      </c>
      <c r="AA2832" s="1" t="s">
        <v>1517</v>
      </c>
      <c r="AB2832" s="1" t="s">
        <v>1247</v>
      </c>
      <c r="AC2832" s="1" t="s">
        <v>1248</v>
      </c>
      <c r="AD2832" s="1" t="s">
        <v>167</v>
      </c>
      <c r="AE2832" s="1" t="s">
        <v>117</v>
      </c>
      <c r="AF2832" s="9">
        <v>96950</v>
      </c>
      <c r="AG2832" s="1" t="s">
        <v>118</v>
      </c>
      <c r="AI2832" s="1">
        <v>16707891106</v>
      </c>
      <c r="AK2832" s="1" t="s">
        <v>1253</v>
      </c>
      <c r="BC2832" s="1" t="str">
        <f>"43-3031.00"</f>
        <v>43-3031.00</v>
      </c>
      <c r="BD2832" s="1" t="s">
        <v>389</v>
      </c>
      <c r="BE2832" s="1" t="s">
        <v>6045</v>
      </c>
      <c r="BF2832" s="1" t="s">
        <v>1045</v>
      </c>
      <c r="BG2832" s="1">
        <v>3</v>
      </c>
      <c r="BI2832" s="2">
        <v>44347</v>
      </c>
      <c r="BJ2832" s="2">
        <v>44711</v>
      </c>
      <c r="BM2832" s="1">
        <v>40</v>
      </c>
      <c r="BN2832" s="1">
        <v>0</v>
      </c>
      <c r="BO2832" s="1">
        <v>8</v>
      </c>
      <c r="BP2832" s="1">
        <v>8</v>
      </c>
      <c r="BQ2832" s="1">
        <v>8</v>
      </c>
      <c r="BR2832" s="1">
        <v>8</v>
      </c>
      <c r="BS2832" s="1">
        <v>8</v>
      </c>
      <c r="BT2832" s="1">
        <v>0</v>
      </c>
      <c r="BU2832" s="1" t="str">
        <f>"8:00 AM"</f>
        <v>8:00 AM</v>
      </c>
      <c r="BV2832" s="1" t="str">
        <f t="shared" ref="BV2832:BV2837" si="71">"5:00 PM"</f>
        <v>5:00 PM</v>
      </c>
      <c r="BW2832" s="1" t="s">
        <v>135</v>
      </c>
      <c r="BX2832" s="1">
        <v>0</v>
      </c>
      <c r="BY2832" s="1">
        <v>12</v>
      </c>
      <c r="BZ2832" s="1" t="s">
        <v>112</v>
      </c>
      <c r="CA2832" s="1">
        <v>0</v>
      </c>
      <c r="CB2832" s="4" t="s">
        <v>6046</v>
      </c>
      <c r="CC2832" s="1" t="s">
        <v>1247</v>
      </c>
      <c r="CD2832" s="1" t="s">
        <v>1248</v>
      </c>
      <c r="CE2832" s="1" t="s">
        <v>167</v>
      </c>
      <c r="CF2832" s="1" t="s">
        <v>117</v>
      </c>
      <c r="CG2832" s="1">
        <v>96950</v>
      </c>
      <c r="CH2832" s="3">
        <v>9.49</v>
      </c>
      <c r="CI2832" s="3">
        <v>9.49</v>
      </c>
      <c r="CJ2832" s="3">
        <v>14.24</v>
      </c>
      <c r="CK2832" s="3">
        <v>14.24</v>
      </c>
      <c r="CL2832" s="1" t="s">
        <v>137</v>
      </c>
      <c r="CN2832" s="1" t="s">
        <v>139</v>
      </c>
      <c r="CP2832" s="1" t="s">
        <v>112</v>
      </c>
      <c r="CQ2832" s="1" t="s">
        <v>111</v>
      </c>
      <c r="CR2832" s="1" t="s">
        <v>112</v>
      </c>
      <c r="CS2832" s="1" t="s">
        <v>111</v>
      </c>
      <c r="CT2832" s="1" t="s">
        <v>138</v>
      </c>
      <c r="CU2832" s="1" t="s">
        <v>111</v>
      </c>
      <c r="CV2832" s="1" t="s">
        <v>111</v>
      </c>
      <c r="CW2832" s="1" t="s">
        <v>349</v>
      </c>
      <c r="CX2832" s="1">
        <v>16707891106</v>
      </c>
      <c r="CY2832" s="1" t="s">
        <v>1253</v>
      </c>
      <c r="CZ2832" s="1" t="s">
        <v>138</v>
      </c>
      <c r="DA2832" s="1" t="s">
        <v>111</v>
      </c>
      <c r="DB2832" s="1" t="s">
        <v>112</v>
      </c>
    </row>
    <row r="2833" spans="1:111" ht="15.6" customHeight="1" x14ac:dyDescent="0.25">
      <c r="A2833" s="1" t="s">
        <v>6098</v>
      </c>
      <c r="B2833" s="1" t="s">
        <v>109</v>
      </c>
      <c r="C2833" s="2">
        <v>44300.045558333331</v>
      </c>
      <c r="D2833" s="2">
        <v>44348</v>
      </c>
      <c r="E2833" s="1" t="s">
        <v>110</v>
      </c>
      <c r="F2833" s="2">
        <v>44468.833333333336</v>
      </c>
      <c r="G2833" s="1" t="s">
        <v>112</v>
      </c>
      <c r="H2833" s="1" t="s">
        <v>112</v>
      </c>
      <c r="I2833" s="1" t="s">
        <v>112</v>
      </c>
      <c r="J2833" s="1" t="s">
        <v>6099</v>
      </c>
      <c r="L2833" s="1" t="s">
        <v>6100</v>
      </c>
      <c r="M2833" s="1" t="s">
        <v>6101</v>
      </c>
      <c r="N2833" s="1" t="s">
        <v>167</v>
      </c>
      <c r="O2833" s="1" t="s">
        <v>117</v>
      </c>
      <c r="P2833" s="9">
        <v>96950</v>
      </c>
      <c r="Q2833" s="1" t="s">
        <v>118</v>
      </c>
      <c r="S2833" s="1">
        <v>16702349110</v>
      </c>
      <c r="U2833" s="1">
        <v>44314</v>
      </c>
      <c r="V2833" s="1" t="s">
        <v>119</v>
      </c>
      <c r="X2833" s="1" t="s">
        <v>6102</v>
      </c>
      <c r="Y2833" s="1" t="s">
        <v>6103</v>
      </c>
      <c r="Z2833" s="1" t="s">
        <v>138</v>
      </c>
      <c r="AA2833" s="1" t="s">
        <v>343</v>
      </c>
      <c r="AB2833" s="1" t="s">
        <v>6100</v>
      </c>
      <c r="AC2833" s="1" t="s">
        <v>6101</v>
      </c>
      <c r="AD2833" s="1" t="s">
        <v>167</v>
      </c>
      <c r="AE2833" s="1" t="s">
        <v>117</v>
      </c>
      <c r="AF2833" s="9">
        <v>96950</v>
      </c>
      <c r="AG2833" s="1" t="s">
        <v>118</v>
      </c>
      <c r="AI2833" s="1">
        <v>16702349110</v>
      </c>
      <c r="AK2833" s="1" t="s">
        <v>6104</v>
      </c>
      <c r="BC2833" s="1" t="str">
        <f>"49-9071.00"</f>
        <v>49-9071.00</v>
      </c>
      <c r="BD2833" s="1" t="s">
        <v>214</v>
      </c>
      <c r="BE2833" s="1" t="s">
        <v>6105</v>
      </c>
      <c r="BF2833" s="1" t="s">
        <v>3913</v>
      </c>
      <c r="BG2833" s="1">
        <v>3</v>
      </c>
      <c r="BI2833" s="2">
        <v>44470</v>
      </c>
      <c r="BJ2833" s="2">
        <v>44834</v>
      </c>
      <c r="BM2833" s="1">
        <v>35</v>
      </c>
      <c r="BN2833" s="1">
        <v>0</v>
      </c>
      <c r="BO2833" s="1">
        <v>7</v>
      </c>
      <c r="BP2833" s="1">
        <v>7</v>
      </c>
      <c r="BQ2833" s="1">
        <v>7</v>
      </c>
      <c r="BR2833" s="1">
        <v>7</v>
      </c>
      <c r="BS2833" s="1">
        <v>7</v>
      </c>
      <c r="BT2833" s="1">
        <v>0</v>
      </c>
      <c r="BU2833" s="1" t="str">
        <f>"9:00 AM"</f>
        <v>9:00 AM</v>
      </c>
      <c r="BV2833" s="1" t="str">
        <f t="shared" si="71"/>
        <v>5:00 PM</v>
      </c>
      <c r="BW2833" s="1" t="s">
        <v>230</v>
      </c>
      <c r="BX2833" s="1">
        <v>0</v>
      </c>
      <c r="BY2833" s="1">
        <v>24</v>
      </c>
      <c r="BZ2833" s="1" t="s">
        <v>112</v>
      </c>
      <c r="CA2833" s="1">
        <v>0</v>
      </c>
      <c r="CB2833" s="4" t="s">
        <v>6106</v>
      </c>
      <c r="CC2833" s="1" t="s">
        <v>6101</v>
      </c>
      <c r="CD2833" s="1" t="s">
        <v>6101</v>
      </c>
      <c r="CE2833" s="1" t="s">
        <v>167</v>
      </c>
      <c r="CF2833" s="1" t="s">
        <v>117</v>
      </c>
      <c r="CG2833" s="1">
        <v>96950</v>
      </c>
      <c r="CH2833" s="3">
        <v>8.7100000000000009</v>
      </c>
      <c r="CI2833" s="3">
        <v>8.7100000000000009</v>
      </c>
      <c r="CJ2833" s="3">
        <v>13.06</v>
      </c>
      <c r="CK2833" s="3">
        <v>13.06</v>
      </c>
      <c r="CL2833" s="1" t="s">
        <v>137</v>
      </c>
      <c r="CN2833" s="1" t="s">
        <v>139</v>
      </c>
      <c r="CP2833" s="1" t="s">
        <v>112</v>
      </c>
      <c r="CQ2833" s="1" t="s">
        <v>111</v>
      </c>
      <c r="CR2833" s="1" t="s">
        <v>112</v>
      </c>
      <c r="CS2833" s="1" t="s">
        <v>111</v>
      </c>
      <c r="CT2833" s="1" t="s">
        <v>138</v>
      </c>
      <c r="CU2833" s="1" t="s">
        <v>111</v>
      </c>
      <c r="CV2833" s="1" t="s">
        <v>138</v>
      </c>
      <c r="CW2833" s="1" t="s">
        <v>6107</v>
      </c>
      <c r="CX2833" s="1">
        <v>16702349110</v>
      </c>
      <c r="CY2833" s="1" t="s">
        <v>6108</v>
      </c>
      <c r="CZ2833" s="1" t="s">
        <v>428</v>
      </c>
      <c r="DA2833" s="1" t="s">
        <v>111</v>
      </c>
      <c r="DB2833" s="1" t="s">
        <v>112</v>
      </c>
    </row>
    <row r="2834" spans="1:111" ht="15.6" customHeight="1" x14ac:dyDescent="0.25">
      <c r="A2834" s="1" t="s">
        <v>6115</v>
      </c>
      <c r="B2834" s="1" t="s">
        <v>109</v>
      </c>
      <c r="C2834" s="2">
        <v>44321.290216203706</v>
      </c>
      <c r="D2834" s="2">
        <v>44364</v>
      </c>
      <c r="E2834" s="1" t="s">
        <v>180</v>
      </c>
      <c r="G2834" s="1" t="s">
        <v>112</v>
      </c>
      <c r="H2834" s="1" t="s">
        <v>112</v>
      </c>
      <c r="I2834" s="1" t="s">
        <v>112</v>
      </c>
      <c r="J2834" s="1" t="s">
        <v>1168</v>
      </c>
      <c r="L2834" s="1" t="s">
        <v>1169</v>
      </c>
      <c r="M2834" s="1" t="s">
        <v>1170</v>
      </c>
      <c r="N2834" s="1" t="s">
        <v>116</v>
      </c>
      <c r="O2834" s="1" t="s">
        <v>117</v>
      </c>
      <c r="P2834" s="9">
        <v>96950</v>
      </c>
      <c r="Q2834" s="1" t="s">
        <v>118</v>
      </c>
      <c r="R2834" s="1" t="s">
        <v>116</v>
      </c>
      <c r="S2834" s="1">
        <v>16705887746</v>
      </c>
      <c r="T2834" s="1">
        <v>0</v>
      </c>
      <c r="U2834" s="1">
        <v>236220</v>
      </c>
      <c r="V2834" s="1" t="s">
        <v>119</v>
      </c>
      <c r="X2834" s="1" t="s">
        <v>1171</v>
      </c>
      <c r="Y2834" s="1" t="s">
        <v>1172</v>
      </c>
      <c r="AA2834" s="1" t="s">
        <v>1173</v>
      </c>
      <c r="AB2834" s="1" t="s">
        <v>1169</v>
      </c>
      <c r="AC2834" s="1" t="s">
        <v>1170</v>
      </c>
      <c r="AD2834" s="1" t="s">
        <v>116</v>
      </c>
      <c r="AE2834" s="1" t="s">
        <v>117</v>
      </c>
      <c r="AF2834" s="9">
        <v>96950</v>
      </c>
      <c r="AG2834" s="1" t="s">
        <v>118</v>
      </c>
      <c r="AH2834" s="1" t="s">
        <v>116</v>
      </c>
      <c r="AI2834" s="1">
        <v>16717777310</v>
      </c>
      <c r="AJ2834" s="1">
        <v>0</v>
      </c>
      <c r="AK2834" s="1" t="s">
        <v>1174</v>
      </c>
      <c r="BC2834" s="1" t="str">
        <f>"47-2221.00"</f>
        <v>47-2221.00</v>
      </c>
      <c r="BD2834" s="1" t="s">
        <v>492</v>
      </c>
      <c r="BE2834" s="1" t="s">
        <v>6116</v>
      </c>
      <c r="BF2834" s="1" t="s">
        <v>6117</v>
      </c>
      <c r="BG2834" s="1">
        <v>15</v>
      </c>
      <c r="BI2834" s="2">
        <v>44440</v>
      </c>
      <c r="BJ2834" s="2">
        <v>44804</v>
      </c>
      <c r="BM2834" s="1">
        <v>40</v>
      </c>
      <c r="BN2834" s="1">
        <v>0</v>
      </c>
      <c r="BO2834" s="1">
        <v>8</v>
      </c>
      <c r="BP2834" s="1">
        <v>8</v>
      </c>
      <c r="BQ2834" s="1">
        <v>8</v>
      </c>
      <c r="BR2834" s="1">
        <v>8</v>
      </c>
      <c r="BS2834" s="1">
        <v>8</v>
      </c>
      <c r="BT2834" s="1">
        <v>0</v>
      </c>
      <c r="BU2834" s="1" t="str">
        <f>"8:00 AM"</f>
        <v>8:00 AM</v>
      </c>
      <c r="BV2834" s="1" t="str">
        <f t="shared" si="71"/>
        <v>5:00 PM</v>
      </c>
      <c r="BW2834" s="1" t="s">
        <v>135</v>
      </c>
      <c r="BX2834" s="1">
        <v>0</v>
      </c>
      <c r="BY2834" s="1">
        <v>12</v>
      </c>
      <c r="BZ2834" s="1" t="s">
        <v>112</v>
      </c>
      <c r="CA2834" s="1">
        <v>0</v>
      </c>
      <c r="CB2834" s="4" t="s">
        <v>6118</v>
      </c>
      <c r="CC2834" s="1" t="s">
        <v>1169</v>
      </c>
      <c r="CD2834" s="1" t="s">
        <v>1170</v>
      </c>
      <c r="CE2834" s="1" t="s">
        <v>116</v>
      </c>
      <c r="CF2834" s="1" t="s">
        <v>117</v>
      </c>
      <c r="CG2834" s="1">
        <v>96950</v>
      </c>
      <c r="CH2834" s="3">
        <v>10.039999999999999</v>
      </c>
      <c r="CJ2834" s="3">
        <v>15.06</v>
      </c>
      <c r="CL2834" s="1" t="s">
        <v>137</v>
      </c>
      <c r="CN2834" s="1" t="s">
        <v>139</v>
      </c>
      <c r="CP2834" s="1" t="s">
        <v>112</v>
      </c>
      <c r="CQ2834" s="1" t="s">
        <v>111</v>
      </c>
      <c r="CR2834" s="1" t="s">
        <v>111</v>
      </c>
      <c r="CS2834" s="1" t="s">
        <v>111</v>
      </c>
      <c r="CT2834" s="1" t="s">
        <v>138</v>
      </c>
      <c r="CU2834" s="1" t="s">
        <v>111</v>
      </c>
      <c r="CV2834" s="1" t="s">
        <v>138</v>
      </c>
      <c r="CW2834" s="1" t="s">
        <v>6119</v>
      </c>
      <c r="CX2834" s="1">
        <v>16705887746</v>
      </c>
      <c r="CY2834" s="1" t="s">
        <v>1174</v>
      </c>
      <c r="CZ2834" s="1" t="s">
        <v>380</v>
      </c>
      <c r="DA2834" s="1" t="s">
        <v>111</v>
      </c>
      <c r="DB2834" s="1" t="s">
        <v>112</v>
      </c>
    </row>
    <row r="2835" spans="1:111" ht="15.6" customHeight="1" x14ac:dyDescent="0.25">
      <c r="A2835" s="1" t="s">
        <v>6145</v>
      </c>
      <c r="B2835" s="1" t="s">
        <v>109</v>
      </c>
      <c r="C2835" s="2">
        <v>44361.910927893521</v>
      </c>
      <c r="D2835" s="2">
        <v>44377</v>
      </c>
      <c r="E2835" s="1" t="s">
        <v>180</v>
      </c>
      <c r="G2835" s="1" t="s">
        <v>112</v>
      </c>
      <c r="H2835" s="1" t="s">
        <v>112</v>
      </c>
      <c r="I2835" s="1" t="s">
        <v>112</v>
      </c>
      <c r="J2835" s="1" t="s">
        <v>6146</v>
      </c>
      <c r="K2835" s="1" t="s">
        <v>6147</v>
      </c>
      <c r="L2835" s="1" t="s">
        <v>2930</v>
      </c>
      <c r="N2835" s="1" t="s">
        <v>116</v>
      </c>
      <c r="O2835" s="1" t="s">
        <v>117</v>
      </c>
      <c r="P2835" s="9">
        <v>96950</v>
      </c>
      <c r="Q2835" s="1" t="s">
        <v>118</v>
      </c>
      <c r="R2835" s="1" t="s">
        <v>116</v>
      </c>
      <c r="S2835" s="1">
        <v>16702345117</v>
      </c>
      <c r="U2835" s="1">
        <v>5313</v>
      </c>
      <c r="V2835" s="1" t="s">
        <v>119</v>
      </c>
      <c r="X2835" s="1" t="s">
        <v>2931</v>
      </c>
      <c r="Y2835" s="1" t="s">
        <v>2932</v>
      </c>
      <c r="Z2835" s="1" t="s">
        <v>2933</v>
      </c>
      <c r="AA2835" s="1" t="s">
        <v>2934</v>
      </c>
      <c r="AB2835" s="1" t="s">
        <v>1757</v>
      </c>
      <c r="AC2835" s="1" t="s">
        <v>138</v>
      </c>
      <c r="AD2835" s="1" t="s">
        <v>116</v>
      </c>
      <c r="AE2835" s="1" t="s">
        <v>117</v>
      </c>
      <c r="AF2835" s="9">
        <v>96950</v>
      </c>
      <c r="AG2835" s="1" t="s">
        <v>118</v>
      </c>
      <c r="AH2835" s="1" t="s">
        <v>116</v>
      </c>
      <c r="AI2835" s="1">
        <v>16702875116</v>
      </c>
      <c r="AK2835" s="1" t="s">
        <v>2936</v>
      </c>
      <c r="BC2835" s="1" t="str">
        <f>"47-5021.00"</f>
        <v>47-5021.00</v>
      </c>
      <c r="BD2835" s="1" t="s">
        <v>6148</v>
      </c>
      <c r="BE2835" s="1" t="s">
        <v>6149</v>
      </c>
      <c r="BF2835" s="1" t="s">
        <v>6150</v>
      </c>
      <c r="BG2835" s="1">
        <v>1</v>
      </c>
      <c r="BI2835" s="2">
        <v>44470</v>
      </c>
      <c r="BJ2835" s="2">
        <v>44834</v>
      </c>
      <c r="BM2835" s="1">
        <v>40</v>
      </c>
      <c r="BN2835" s="1">
        <v>0</v>
      </c>
      <c r="BO2835" s="1">
        <v>8</v>
      </c>
      <c r="BP2835" s="1">
        <v>8</v>
      </c>
      <c r="BQ2835" s="1">
        <v>8</v>
      </c>
      <c r="BR2835" s="1">
        <v>8</v>
      </c>
      <c r="BS2835" s="1">
        <v>8</v>
      </c>
      <c r="BT2835" s="1">
        <v>0</v>
      </c>
      <c r="BU2835" s="1" t="str">
        <f>"8:00 AM"</f>
        <v>8:00 AM</v>
      </c>
      <c r="BV2835" s="1" t="str">
        <f t="shared" si="71"/>
        <v>5:00 PM</v>
      </c>
      <c r="BW2835" s="1" t="s">
        <v>135</v>
      </c>
      <c r="BX2835" s="1">
        <v>0</v>
      </c>
      <c r="BY2835" s="1">
        <v>24</v>
      </c>
      <c r="BZ2835" s="1" t="s">
        <v>112</v>
      </c>
      <c r="CB2835" s="1" t="s">
        <v>6151</v>
      </c>
      <c r="CC2835" s="1" t="s">
        <v>2930</v>
      </c>
      <c r="CE2835" s="1" t="s">
        <v>116</v>
      </c>
      <c r="CF2835" s="1" t="s">
        <v>117</v>
      </c>
      <c r="CG2835" s="1">
        <v>96950</v>
      </c>
      <c r="CH2835" s="3">
        <v>16.22</v>
      </c>
      <c r="CI2835" s="3">
        <v>16.22</v>
      </c>
      <c r="CJ2835" s="3">
        <v>24.33</v>
      </c>
      <c r="CK2835" s="3">
        <v>24.33</v>
      </c>
      <c r="CL2835" s="1" t="s">
        <v>137</v>
      </c>
      <c r="CN2835" s="1" t="s">
        <v>218</v>
      </c>
      <c r="CP2835" s="1" t="s">
        <v>112</v>
      </c>
      <c r="CQ2835" s="1" t="s">
        <v>111</v>
      </c>
      <c r="CR2835" s="1" t="s">
        <v>112</v>
      </c>
      <c r="CS2835" s="1" t="s">
        <v>111</v>
      </c>
      <c r="CT2835" s="1" t="s">
        <v>138</v>
      </c>
      <c r="CU2835" s="1" t="s">
        <v>111</v>
      </c>
      <c r="CV2835" s="1" t="s">
        <v>138</v>
      </c>
      <c r="CW2835" s="1" t="s">
        <v>6152</v>
      </c>
      <c r="CX2835" s="1">
        <v>16702345117</v>
      </c>
      <c r="CY2835" s="1" t="s">
        <v>2936</v>
      </c>
      <c r="CZ2835" s="1" t="s">
        <v>2943</v>
      </c>
      <c r="DA2835" s="1" t="s">
        <v>111</v>
      </c>
      <c r="DB2835" s="1" t="s">
        <v>112</v>
      </c>
    </row>
    <row r="2836" spans="1:111" ht="15.6" customHeight="1" x14ac:dyDescent="0.25">
      <c r="A2836" s="1" t="s">
        <v>6165</v>
      </c>
      <c r="B2836" s="1" t="s">
        <v>109</v>
      </c>
      <c r="C2836" s="2">
        <v>44322.879011921294</v>
      </c>
      <c r="D2836" s="2">
        <v>44384</v>
      </c>
      <c r="E2836" s="1" t="s">
        <v>110</v>
      </c>
      <c r="F2836" s="2">
        <v>44469.833333333336</v>
      </c>
      <c r="G2836" s="1" t="s">
        <v>112</v>
      </c>
      <c r="H2836" s="1" t="s">
        <v>112</v>
      </c>
      <c r="I2836" s="1" t="s">
        <v>112</v>
      </c>
      <c r="J2836" s="1" t="s">
        <v>6166</v>
      </c>
      <c r="K2836" s="1" t="s">
        <v>6167</v>
      </c>
      <c r="L2836" s="1" t="s">
        <v>6168</v>
      </c>
      <c r="N2836" s="1" t="s">
        <v>116</v>
      </c>
      <c r="O2836" s="1" t="s">
        <v>117</v>
      </c>
      <c r="P2836" s="9">
        <v>96950</v>
      </c>
      <c r="Q2836" s="1" t="s">
        <v>118</v>
      </c>
      <c r="S2836" s="1">
        <v>16702352021</v>
      </c>
      <c r="U2836" s="1">
        <v>4481</v>
      </c>
      <c r="V2836" s="1" t="s">
        <v>119</v>
      </c>
      <c r="X2836" s="1" t="s">
        <v>3074</v>
      </c>
      <c r="Y2836" s="1" t="s">
        <v>6169</v>
      </c>
      <c r="AA2836" s="1" t="s">
        <v>245</v>
      </c>
      <c r="AB2836" s="1" t="s">
        <v>6168</v>
      </c>
      <c r="AD2836" s="1" t="s">
        <v>116</v>
      </c>
      <c r="AE2836" s="1" t="s">
        <v>117</v>
      </c>
      <c r="AF2836" s="9">
        <v>96950</v>
      </c>
      <c r="AG2836" s="1" t="s">
        <v>118</v>
      </c>
      <c r="AI2836" s="1">
        <v>16702352021</v>
      </c>
      <c r="AK2836" s="1" t="s">
        <v>620</v>
      </c>
      <c r="AL2836" s="1" t="s">
        <v>125</v>
      </c>
      <c r="AM2836" s="1" t="s">
        <v>621</v>
      </c>
      <c r="AN2836" s="1" t="s">
        <v>622</v>
      </c>
      <c r="AP2836" s="1" t="s">
        <v>1284</v>
      </c>
      <c r="AR2836" s="1" t="s">
        <v>116</v>
      </c>
      <c r="AS2836" s="1" t="s">
        <v>117</v>
      </c>
      <c r="AT2836" s="9">
        <v>96950</v>
      </c>
      <c r="AU2836" s="1" t="s">
        <v>118</v>
      </c>
      <c r="AW2836" s="1">
        <v>16702353403</v>
      </c>
      <c r="AY2836" s="1" t="s">
        <v>1871</v>
      </c>
      <c r="AZ2836" s="1" t="s">
        <v>626</v>
      </c>
      <c r="BC2836" s="1" t="str">
        <f>"41-2031.00"</f>
        <v>41-2031.00</v>
      </c>
      <c r="BD2836" s="1" t="s">
        <v>743</v>
      </c>
      <c r="BE2836" s="1" t="s">
        <v>6170</v>
      </c>
      <c r="BF2836" s="1" t="s">
        <v>6171</v>
      </c>
      <c r="BG2836" s="1">
        <v>1</v>
      </c>
      <c r="BI2836" s="2">
        <v>44471</v>
      </c>
      <c r="BJ2836" s="2">
        <v>44835</v>
      </c>
      <c r="BM2836" s="1">
        <v>35</v>
      </c>
      <c r="BN2836" s="1">
        <v>0</v>
      </c>
      <c r="BO2836" s="1">
        <v>7</v>
      </c>
      <c r="BP2836" s="1">
        <v>7</v>
      </c>
      <c r="BQ2836" s="1">
        <v>7</v>
      </c>
      <c r="BR2836" s="1">
        <v>7</v>
      </c>
      <c r="BS2836" s="1">
        <v>7</v>
      </c>
      <c r="BT2836" s="1">
        <v>0</v>
      </c>
      <c r="BU2836" s="1" t="str">
        <f>"9:00 AM"</f>
        <v>9:00 AM</v>
      </c>
      <c r="BV2836" s="1" t="str">
        <f t="shared" si="71"/>
        <v>5:00 PM</v>
      </c>
      <c r="BW2836" s="1" t="s">
        <v>135</v>
      </c>
      <c r="BX2836" s="1">
        <v>0</v>
      </c>
      <c r="BY2836" s="1">
        <v>12</v>
      </c>
      <c r="BZ2836" s="1" t="s">
        <v>112</v>
      </c>
      <c r="CB2836" s="1" t="s">
        <v>6172</v>
      </c>
      <c r="CC2836" s="1" t="s">
        <v>2119</v>
      </c>
      <c r="CD2836" s="1" t="s">
        <v>6168</v>
      </c>
      <c r="CE2836" s="1" t="s">
        <v>116</v>
      </c>
      <c r="CF2836" s="1" t="s">
        <v>117</v>
      </c>
      <c r="CG2836" s="1">
        <v>96950</v>
      </c>
      <c r="CH2836" s="3">
        <v>8.7100000000000009</v>
      </c>
      <c r="CI2836" s="3">
        <v>8.7100000000000009</v>
      </c>
      <c r="CJ2836" s="3">
        <v>13.07</v>
      </c>
      <c r="CK2836" s="3">
        <v>13.07</v>
      </c>
      <c r="CL2836" s="1" t="s">
        <v>137</v>
      </c>
      <c r="CN2836" s="1" t="s">
        <v>139</v>
      </c>
      <c r="CP2836" s="1" t="s">
        <v>112</v>
      </c>
      <c r="CQ2836" s="1" t="s">
        <v>111</v>
      </c>
      <c r="CR2836" s="1" t="s">
        <v>112</v>
      </c>
      <c r="CS2836" s="1" t="s">
        <v>111</v>
      </c>
      <c r="CT2836" s="1" t="s">
        <v>138</v>
      </c>
      <c r="CU2836" s="1" t="s">
        <v>111</v>
      </c>
      <c r="CV2836" s="1" t="s">
        <v>138</v>
      </c>
      <c r="CW2836" s="1" t="s">
        <v>631</v>
      </c>
      <c r="CX2836" s="1">
        <v>16702352021</v>
      </c>
      <c r="CY2836" s="1" t="s">
        <v>620</v>
      </c>
      <c r="CZ2836" s="1" t="s">
        <v>138</v>
      </c>
      <c r="DA2836" s="1" t="s">
        <v>112</v>
      </c>
      <c r="DB2836" s="1" t="s">
        <v>112</v>
      </c>
    </row>
    <row r="2837" spans="1:111" ht="15.6" customHeight="1" x14ac:dyDescent="0.25">
      <c r="A2837" s="1" t="s">
        <v>6259</v>
      </c>
      <c r="B2837" s="1" t="s">
        <v>109</v>
      </c>
      <c r="C2837" s="2">
        <v>44322.907684375001</v>
      </c>
      <c r="D2837" s="2">
        <v>44369</v>
      </c>
      <c r="E2837" s="1" t="s">
        <v>110</v>
      </c>
      <c r="F2837" s="2">
        <v>44469.833333333336</v>
      </c>
      <c r="G2837" s="1" t="s">
        <v>112</v>
      </c>
      <c r="H2837" s="1" t="s">
        <v>112</v>
      </c>
      <c r="I2837" s="1" t="s">
        <v>112</v>
      </c>
      <c r="J2837" s="1" t="s">
        <v>6260</v>
      </c>
      <c r="L2837" s="1" t="s">
        <v>1870</v>
      </c>
      <c r="N2837" s="1" t="s">
        <v>116</v>
      </c>
      <c r="O2837" s="1" t="s">
        <v>117</v>
      </c>
      <c r="P2837" s="9">
        <v>96950</v>
      </c>
      <c r="Q2837" s="1" t="s">
        <v>118</v>
      </c>
      <c r="S2837" s="1">
        <v>16702859933</v>
      </c>
      <c r="U2837" s="1">
        <v>531110</v>
      </c>
      <c r="V2837" s="1" t="s">
        <v>119</v>
      </c>
      <c r="X2837" s="1" t="s">
        <v>621</v>
      </c>
      <c r="Y2837" s="1" t="s">
        <v>622</v>
      </c>
      <c r="AA2837" s="1" t="s">
        <v>387</v>
      </c>
      <c r="AB2837" s="1" t="s">
        <v>1870</v>
      </c>
      <c r="AD2837" s="1" t="s">
        <v>116</v>
      </c>
      <c r="AE2837" s="1" t="s">
        <v>117</v>
      </c>
      <c r="AF2837" s="9">
        <v>96950</v>
      </c>
      <c r="AG2837" s="1" t="s">
        <v>118</v>
      </c>
      <c r="AI2837" s="1">
        <v>16702859933</v>
      </c>
      <c r="AK2837" s="1" t="s">
        <v>620</v>
      </c>
      <c r="BC2837" s="1" t="str">
        <f>"11-1021.00"</f>
        <v>11-1021.00</v>
      </c>
      <c r="BD2837" s="1" t="s">
        <v>248</v>
      </c>
      <c r="BE2837" s="1" t="s">
        <v>6261</v>
      </c>
      <c r="BF2837" s="1" t="s">
        <v>373</v>
      </c>
      <c r="BG2837" s="1">
        <v>1</v>
      </c>
      <c r="BI2837" s="2">
        <v>44471</v>
      </c>
      <c r="BJ2837" s="2">
        <v>44835</v>
      </c>
      <c r="BM2837" s="1">
        <v>35</v>
      </c>
      <c r="BN2837" s="1">
        <v>0</v>
      </c>
      <c r="BO2837" s="1">
        <v>7</v>
      </c>
      <c r="BP2837" s="1">
        <v>7</v>
      </c>
      <c r="BQ2837" s="1">
        <v>7</v>
      </c>
      <c r="BR2837" s="1">
        <v>7</v>
      </c>
      <c r="BS2837" s="1">
        <v>7</v>
      </c>
      <c r="BT2837" s="1">
        <v>0</v>
      </c>
      <c r="BU2837" s="1" t="str">
        <f>"9:00 AM"</f>
        <v>9:00 AM</v>
      </c>
      <c r="BV2837" s="1" t="str">
        <f t="shared" si="71"/>
        <v>5:00 PM</v>
      </c>
      <c r="BW2837" s="1" t="s">
        <v>135</v>
      </c>
      <c r="BX2837" s="1">
        <v>0</v>
      </c>
      <c r="BY2837" s="1">
        <v>24</v>
      </c>
      <c r="BZ2837" s="1" t="s">
        <v>112</v>
      </c>
      <c r="CB2837" s="1" t="s">
        <v>6262</v>
      </c>
      <c r="CC2837" s="1" t="s">
        <v>6263</v>
      </c>
      <c r="CD2837" s="1" t="s">
        <v>1870</v>
      </c>
      <c r="CE2837" s="1" t="s">
        <v>116</v>
      </c>
      <c r="CF2837" s="1" t="s">
        <v>117</v>
      </c>
      <c r="CG2837" s="1">
        <v>96950</v>
      </c>
      <c r="CH2837" s="3">
        <v>22.65</v>
      </c>
      <c r="CI2837" s="3">
        <v>22.65</v>
      </c>
      <c r="CL2837" s="1" t="s">
        <v>137</v>
      </c>
      <c r="CN2837" s="1" t="s">
        <v>139</v>
      </c>
      <c r="CP2837" s="1" t="s">
        <v>112</v>
      </c>
      <c r="CQ2837" s="1" t="s">
        <v>111</v>
      </c>
      <c r="CR2837" s="1" t="s">
        <v>112</v>
      </c>
      <c r="CS2837" s="1" t="s">
        <v>112</v>
      </c>
      <c r="CT2837" s="1" t="s">
        <v>111</v>
      </c>
      <c r="CU2837" s="1" t="s">
        <v>111</v>
      </c>
      <c r="CV2837" s="1" t="s">
        <v>138</v>
      </c>
      <c r="CW2837" s="1" t="s">
        <v>631</v>
      </c>
      <c r="CX2837" s="1">
        <v>16702859933</v>
      </c>
      <c r="CY2837" s="1" t="s">
        <v>620</v>
      </c>
      <c r="CZ2837" s="1" t="s">
        <v>138</v>
      </c>
      <c r="DA2837" s="1" t="s">
        <v>111</v>
      </c>
      <c r="DB2837" s="1" t="s">
        <v>112</v>
      </c>
    </row>
    <row r="2838" spans="1:111" ht="15.6" customHeight="1" x14ac:dyDescent="0.25">
      <c r="A2838" s="1" t="s">
        <v>6271</v>
      </c>
      <c r="B2838" s="1" t="s">
        <v>109</v>
      </c>
      <c r="C2838" s="2">
        <v>44311.880541782404</v>
      </c>
      <c r="D2838" s="2">
        <v>44349</v>
      </c>
      <c r="E2838" s="1" t="s">
        <v>110</v>
      </c>
      <c r="F2838" s="2">
        <v>44468.833333333336</v>
      </c>
      <c r="G2838" s="1" t="s">
        <v>111</v>
      </c>
      <c r="H2838" s="1" t="s">
        <v>112</v>
      </c>
      <c r="I2838" s="1" t="s">
        <v>112</v>
      </c>
      <c r="J2838" s="1" t="s">
        <v>5100</v>
      </c>
      <c r="L2838" s="1" t="s">
        <v>5101</v>
      </c>
      <c r="M2838" s="1" t="s">
        <v>5102</v>
      </c>
      <c r="N2838" s="1" t="s">
        <v>116</v>
      </c>
      <c r="O2838" s="1" t="s">
        <v>117</v>
      </c>
      <c r="P2838" s="9">
        <v>96950</v>
      </c>
      <c r="Q2838" s="1" t="s">
        <v>118</v>
      </c>
      <c r="S2838" s="1">
        <v>16702359373</v>
      </c>
      <c r="T2838" s="1">
        <v>230</v>
      </c>
      <c r="U2838" s="1">
        <v>561520</v>
      </c>
      <c r="V2838" s="1" t="s">
        <v>119</v>
      </c>
      <c r="X2838" s="1" t="s">
        <v>5103</v>
      </c>
      <c r="Y2838" s="1" t="s">
        <v>5104</v>
      </c>
      <c r="Z2838" s="1" t="s">
        <v>5105</v>
      </c>
      <c r="AA2838" s="1" t="s">
        <v>2434</v>
      </c>
      <c r="AB2838" s="1" t="s">
        <v>5101</v>
      </c>
      <c r="AC2838" s="1" t="s">
        <v>5102</v>
      </c>
      <c r="AD2838" s="1" t="s">
        <v>116</v>
      </c>
      <c r="AE2838" s="1" t="s">
        <v>117</v>
      </c>
      <c r="AF2838" s="9">
        <v>96950</v>
      </c>
      <c r="AG2838" s="1" t="s">
        <v>118</v>
      </c>
      <c r="AI2838" s="1">
        <v>16702359373</v>
      </c>
      <c r="AJ2838" s="1">
        <v>230</v>
      </c>
      <c r="AK2838" s="1" t="s">
        <v>5106</v>
      </c>
      <c r="BC2838" s="1" t="str">
        <f>"17-3027.00"</f>
        <v>17-3027.00</v>
      </c>
      <c r="BD2838" s="1" t="s">
        <v>6272</v>
      </c>
      <c r="BE2838" s="1" t="s">
        <v>6273</v>
      </c>
      <c r="BF2838" s="1" t="s">
        <v>6274</v>
      </c>
      <c r="BG2838" s="1">
        <v>1</v>
      </c>
      <c r="BI2838" s="2">
        <v>44470</v>
      </c>
      <c r="BJ2838" s="2">
        <v>44834</v>
      </c>
      <c r="BM2838" s="1">
        <v>35</v>
      </c>
      <c r="BN2838" s="1">
        <v>0</v>
      </c>
      <c r="BO2838" s="1">
        <v>7</v>
      </c>
      <c r="BP2838" s="1">
        <v>7</v>
      </c>
      <c r="BQ2838" s="1">
        <v>7</v>
      </c>
      <c r="BR2838" s="1">
        <v>7</v>
      </c>
      <c r="BS2838" s="1">
        <v>7</v>
      </c>
      <c r="BT2838" s="1">
        <v>0</v>
      </c>
      <c r="BU2838" s="1" t="str">
        <f>"8:00 AM"</f>
        <v>8:00 AM</v>
      </c>
      <c r="BV2838" s="1" t="str">
        <f>"4:00 PM"</f>
        <v>4:00 PM</v>
      </c>
      <c r="BW2838" s="1" t="s">
        <v>392</v>
      </c>
      <c r="BX2838" s="1">
        <v>0</v>
      </c>
      <c r="BY2838" s="1">
        <v>24</v>
      </c>
      <c r="BZ2838" s="1" t="s">
        <v>111</v>
      </c>
      <c r="CA2838" s="1">
        <v>3</v>
      </c>
      <c r="CB2838" s="1" t="s">
        <v>6275</v>
      </c>
      <c r="CC2838" s="1" t="s">
        <v>6276</v>
      </c>
      <c r="CD2838" s="1" t="s">
        <v>5102</v>
      </c>
      <c r="CE2838" s="1" t="s">
        <v>116</v>
      </c>
      <c r="CF2838" s="1" t="s">
        <v>117</v>
      </c>
      <c r="CG2838" s="1">
        <v>96950</v>
      </c>
      <c r="CH2838" s="3">
        <v>17.25</v>
      </c>
      <c r="CI2838" s="3">
        <v>19.37</v>
      </c>
      <c r="CJ2838" s="3">
        <v>0</v>
      </c>
      <c r="CK2838" s="3">
        <v>0</v>
      </c>
      <c r="CL2838" s="1" t="s">
        <v>137</v>
      </c>
      <c r="CN2838" s="1" t="s">
        <v>139</v>
      </c>
      <c r="CP2838" s="1" t="s">
        <v>112</v>
      </c>
      <c r="CQ2838" s="1" t="s">
        <v>111</v>
      </c>
      <c r="CR2838" s="1" t="s">
        <v>112</v>
      </c>
      <c r="CS2838" s="1" t="s">
        <v>112</v>
      </c>
      <c r="CT2838" s="1" t="s">
        <v>138</v>
      </c>
      <c r="CU2838" s="1" t="s">
        <v>111</v>
      </c>
      <c r="CV2838" s="1" t="s">
        <v>138</v>
      </c>
      <c r="CW2838" s="1" t="s">
        <v>5112</v>
      </c>
      <c r="CX2838" s="1">
        <v>16702359373</v>
      </c>
      <c r="CY2838" s="1" t="s">
        <v>5106</v>
      </c>
      <c r="CZ2838" s="1" t="s">
        <v>168</v>
      </c>
      <c r="DA2838" s="1" t="s">
        <v>111</v>
      </c>
      <c r="DB2838" s="1" t="s">
        <v>112</v>
      </c>
    </row>
    <row r="2839" spans="1:111" ht="15.6" customHeight="1" x14ac:dyDescent="0.25">
      <c r="A2839" s="1" t="s">
        <v>6287</v>
      </c>
      <c r="B2839" s="1" t="s">
        <v>109</v>
      </c>
      <c r="C2839" s="2">
        <v>44317.184804976852</v>
      </c>
      <c r="D2839" s="2">
        <v>44364</v>
      </c>
      <c r="E2839" s="1" t="s">
        <v>180</v>
      </c>
      <c r="G2839" s="1" t="s">
        <v>111</v>
      </c>
      <c r="H2839" s="1" t="s">
        <v>111</v>
      </c>
      <c r="I2839" s="1" t="s">
        <v>112</v>
      </c>
      <c r="J2839" s="1" t="s">
        <v>816</v>
      </c>
      <c r="L2839" s="1" t="s">
        <v>6288</v>
      </c>
      <c r="M2839" s="1" t="s">
        <v>167</v>
      </c>
      <c r="N2839" s="1" t="s">
        <v>818</v>
      </c>
      <c r="O2839" s="1" t="s">
        <v>117</v>
      </c>
      <c r="P2839" s="9">
        <v>96950</v>
      </c>
      <c r="Q2839" s="1" t="s">
        <v>118</v>
      </c>
      <c r="S2839" s="1">
        <v>16702876208</v>
      </c>
      <c r="U2839" s="1">
        <v>811111</v>
      </c>
      <c r="V2839" s="1" t="s">
        <v>119</v>
      </c>
      <c r="X2839" s="1" t="s">
        <v>819</v>
      </c>
      <c r="Y2839" s="1" t="s">
        <v>820</v>
      </c>
      <c r="Z2839" s="1" t="s">
        <v>821</v>
      </c>
      <c r="AA2839" s="1" t="s">
        <v>3134</v>
      </c>
      <c r="AB2839" s="1" t="s">
        <v>6288</v>
      </c>
      <c r="AC2839" s="1" t="s">
        <v>167</v>
      </c>
      <c r="AD2839" s="1" t="s">
        <v>818</v>
      </c>
      <c r="AE2839" s="1" t="s">
        <v>117</v>
      </c>
      <c r="AF2839" s="9">
        <v>96950</v>
      </c>
      <c r="AG2839" s="1" t="s">
        <v>118</v>
      </c>
      <c r="AI2839" s="1">
        <v>16702876208</v>
      </c>
      <c r="AK2839" s="1" t="s">
        <v>6289</v>
      </c>
      <c r="BC2839" s="1" t="str">
        <f>"49-3021.00"</f>
        <v>49-3021.00</v>
      </c>
      <c r="BD2839" s="1" t="s">
        <v>280</v>
      </c>
      <c r="BE2839" s="1" t="s">
        <v>6290</v>
      </c>
      <c r="BF2839" s="1" t="s">
        <v>6291</v>
      </c>
      <c r="BG2839" s="1">
        <v>2</v>
      </c>
      <c r="BI2839" s="2">
        <v>44376</v>
      </c>
      <c r="BJ2839" s="2">
        <v>44741</v>
      </c>
      <c r="BM2839" s="1">
        <v>40</v>
      </c>
      <c r="BN2839" s="1">
        <v>0</v>
      </c>
      <c r="BO2839" s="1">
        <v>8</v>
      </c>
      <c r="BP2839" s="1">
        <v>8</v>
      </c>
      <c r="BQ2839" s="1">
        <v>8</v>
      </c>
      <c r="BR2839" s="1">
        <v>8</v>
      </c>
      <c r="BS2839" s="1">
        <v>8</v>
      </c>
      <c r="BT2839" s="1">
        <v>0</v>
      </c>
      <c r="BU2839" s="1" t="str">
        <f>"8:00 AM"</f>
        <v>8:00 AM</v>
      </c>
      <c r="BV2839" s="1" t="str">
        <f>"5:00 PM"</f>
        <v>5:00 PM</v>
      </c>
      <c r="BW2839" s="1" t="s">
        <v>135</v>
      </c>
      <c r="BX2839" s="1">
        <v>0</v>
      </c>
      <c r="BY2839" s="1">
        <v>12</v>
      </c>
      <c r="BZ2839" s="1" t="s">
        <v>111</v>
      </c>
      <c r="CA2839" s="1">
        <v>2</v>
      </c>
      <c r="CB2839" s="1" t="s">
        <v>6292</v>
      </c>
      <c r="CC2839" s="1" t="s">
        <v>6288</v>
      </c>
      <c r="CD2839" s="1" t="s">
        <v>167</v>
      </c>
      <c r="CE2839" s="1" t="s">
        <v>818</v>
      </c>
      <c r="CF2839" s="1" t="s">
        <v>117</v>
      </c>
      <c r="CG2839" s="1">
        <v>96950</v>
      </c>
      <c r="CH2839" s="3">
        <v>12.54</v>
      </c>
      <c r="CJ2839" s="3">
        <v>18.809999999999999</v>
      </c>
      <c r="CL2839" s="1" t="s">
        <v>137</v>
      </c>
      <c r="CM2839" s="1" t="s">
        <v>230</v>
      </c>
      <c r="CN2839" s="1" t="s">
        <v>139</v>
      </c>
      <c r="CP2839" s="1" t="s">
        <v>112</v>
      </c>
      <c r="CQ2839" s="1" t="s">
        <v>111</v>
      </c>
      <c r="CR2839" s="1" t="s">
        <v>111</v>
      </c>
      <c r="CS2839" s="1" t="s">
        <v>111</v>
      </c>
      <c r="CT2839" s="1" t="s">
        <v>138</v>
      </c>
      <c r="CU2839" s="1" t="s">
        <v>111</v>
      </c>
      <c r="CV2839" s="1" t="s">
        <v>111</v>
      </c>
      <c r="CW2839" s="1" t="s">
        <v>6293</v>
      </c>
      <c r="CX2839" s="1" t="s">
        <v>6294</v>
      </c>
      <c r="CY2839" s="1" t="s">
        <v>823</v>
      </c>
      <c r="CZ2839" s="1" t="s">
        <v>138</v>
      </c>
      <c r="DA2839" s="1" t="s">
        <v>111</v>
      </c>
      <c r="DB2839" s="1" t="s">
        <v>112</v>
      </c>
      <c r="DC2839" s="1" t="s">
        <v>819</v>
      </c>
      <c r="DD2839" s="1" t="s">
        <v>820</v>
      </c>
      <c r="DE2839" s="1" t="s">
        <v>829</v>
      </c>
    </row>
    <row r="2840" spans="1:111" ht="15.6" customHeight="1" x14ac:dyDescent="0.25">
      <c r="A2840" s="1" t="s">
        <v>6361</v>
      </c>
      <c r="B2840" s="1" t="s">
        <v>109</v>
      </c>
      <c r="C2840" s="2">
        <v>44371.055795717592</v>
      </c>
      <c r="D2840" s="2">
        <v>44433</v>
      </c>
      <c r="E2840" s="1" t="s">
        <v>180</v>
      </c>
      <c r="G2840" s="1" t="s">
        <v>112</v>
      </c>
      <c r="H2840" s="1" t="s">
        <v>112</v>
      </c>
      <c r="I2840" s="1" t="s">
        <v>112</v>
      </c>
      <c r="J2840" s="1" t="s">
        <v>3089</v>
      </c>
      <c r="L2840" s="1" t="s">
        <v>3095</v>
      </c>
      <c r="M2840" s="1" t="s">
        <v>3091</v>
      </c>
      <c r="N2840" s="1" t="s">
        <v>167</v>
      </c>
      <c r="O2840" s="1" t="s">
        <v>117</v>
      </c>
      <c r="P2840" s="9">
        <v>96950</v>
      </c>
      <c r="Q2840" s="1" t="s">
        <v>118</v>
      </c>
      <c r="S2840" s="1">
        <v>16709894888</v>
      </c>
      <c r="U2840" s="1">
        <v>541611</v>
      </c>
      <c r="V2840" s="1" t="s">
        <v>119</v>
      </c>
      <c r="X2840" s="1" t="s">
        <v>3092</v>
      </c>
      <c r="Y2840" s="1" t="s">
        <v>3093</v>
      </c>
      <c r="AA2840" s="1" t="s">
        <v>343</v>
      </c>
      <c r="AB2840" s="1" t="s">
        <v>3095</v>
      </c>
      <c r="AC2840" s="1" t="s">
        <v>3091</v>
      </c>
      <c r="AD2840" s="1" t="s">
        <v>167</v>
      </c>
      <c r="AE2840" s="1" t="s">
        <v>117</v>
      </c>
      <c r="AF2840" s="9">
        <v>96950</v>
      </c>
      <c r="AG2840" s="1" t="s">
        <v>118</v>
      </c>
      <c r="AI2840" s="1">
        <v>16709894888</v>
      </c>
      <c r="AK2840" s="1" t="s">
        <v>3096</v>
      </c>
      <c r="BC2840" s="1" t="str">
        <f>"43-3031.00"</f>
        <v>43-3031.00</v>
      </c>
      <c r="BD2840" s="1" t="s">
        <v>389</v>
      </c>
      <c r="BE2840" s="1" t="s">
        <v>6362</v>
      </c>
      <c r="BF2840" s="1" t="s">
        <v>1045</v>
      </c>
      <c r="BG2840" s="1">
        <v>5</v>
      </c>
      <c r="BI2840" s="2">
        <v>44470</v>
      </c>
      <c r="BJ2840" s="2">
        <v>44834</v>
      </c>
      <c r="BM2840" s="1">
        <v>35</v>
      </c>
      <c r="BN2840" s="1">
        <v>0</v>
      </c>
      <c r="BO2840" s="1">
        <v>7</v>
      </c>
      <c r="BP2840" s="1">
        <v>7</v>
      </c>
      <c r="BQ2840" s="1">
        <v>7</v>
      </c>
      <c r="BR2840" s="1">
        <v>7</v>
      </c>
      <c r="BS2840" s="1">
        <v>7</v>
      </c>
      <c r="BT2840" s="1">
        <v>0</v>
      </c>
      <c r="BU2840" s="1" t="str">
        <f>"9:00 AM"</f>
        <v>9:00 AM</v>
      </c>
      <c r="BV2840" s="1" t="str">
        <f>"5:00 PM"</f>
        <v>5:00 PM</v>
      </c>
      <c r="BW2840" s="1" t="s">
        <v>135</v>
      </c>
      <c r="BX2840" s="1">
        <v>0</v>
      </c>
      <c r="BY2840" s="1">
        <v>24</v>
      </c>
      <c r="BZ2840" s="1" t="s">
        <v>112</v>
      </c>
      <c r="CB2840" s="4" t="s">
        <v>6363</v>
      </c>
      <c r="CC2840" s="1" t="s">
        <v>3091</v>
      </c>
      <c r="CE2840" s="1" t="s">
        <v>167</v>
      </c>
      <c r="CF2840" s="1" t="s">
        <v>117</v>
      </c>
      <c r="CG2840" s="1">
        <v>96950</v>
      </c>
      <c r="CH2840" s="3">
        <v>9.49</v>
      </c>
      <c r="CI2840" s="3">
        <v>9.49</v>
      </c>
      <c r="CJ2840" s="3">
        <v>0</v>
      </c>
      <c r="CK2840" s="3">
        <v>0</v>
      </c>
      <c r="CL2840" s="1" t="s">
        <v>137</v>
      </c>
      <c r="CN2840" s="1" t="s">
        <v>139</v>
      </c>
      <c r="CP2840" s="1" t="s">
        <v>112</v>
      </c>
      <c r="CQ2840" s="1" t="s">
        <v>111</v>
      </c>
      <c r="CR2840" s="1" t="s">
        <v>112</v>
      </c>
      <c r="CS2840" s="1" t="s">
        <v>112</v>
      </c>
      <c r="CT2840" s="1" t="s">
        <v>138</v>
      </c>
      <c r="CU2840" s="1" t="s">
        <v>111</v>
      </c>
      <c r="CV2840" s="1" t="s">
        <v>138</v>
      </c>
      <c r="CW2840" s="1" t="s">
        <v>6107</v>
      </c>
      <c r="CX2840" s="1">
        <v>16709894888</v>
      </c>
      <c r="CY2840" s="1" t="s">
        <v>3096</v>
      </c>
      <c r="CZ2840" s="1" t="s">
        <v>428</v>
      </c>
      <c r="DA2840" s="1" t="s">
        <v>111</v>
      </c>
      <c r="DB2840" s="1" t="s">
        <v>112</v>
      </c>
    </row>
    <row r="2841" spans="1:111" ht="15.6" customHeight="1" x14ac:dyDescent="0.25">
      <c r="A2841" s="1" t="s">
        <v>6432</v>
      </c>
      <c r="B2841" s="1" t="s">
        <v>109</v>
      </c>
      <c r="C2841" s="2">
        <v>44342.783252199071</v>
      </c>
      <c r="D2841" s="2">
        <v>44405</v>
      </c>
      <c r="E2841" s="1" t="s">
        <v>110</v>
      </c>
      <c r="F2841" s="2">
        <v>44468.833333333336</v>
      </c>
      <c r="G2841" s="1" t="s">
        <v>111</v>
      </c>
      <c r="H2841" s="1" t="s">
        <v>112</v>
      </c>
      <c r="I2841" s="1" t="s">
        <v>112</v>
      </c>
      <c r="J2841" s="1" t="s">
        <v>6433</v>
      </c>
      <c r="K2841" s="1" t="s">
        <v>6434</v>
      </c>
      <c r="L2841" s="1" t="s">
        <v>6435</v>
      </c>
      <c r="M2841" s="1" t="s">
        <v>4377</v>
      </c>
      <c r="N2841" s="1" t="s">
        <v>116</v>
      </c>
      <c r="O2841" s="1" t="s">
        <v>117</v>
      </c>
      <c r="P2841" s="9">
        <v>96950</v>
      </c>
      <c r="Q2841" s="1" t="s">
        <v>118</v>
      </c>
      <c r="R2841" s="1" t="s">
        <v>117</v>
      </c>
      <c r="S2841" s="1">
        <v>16702856677</v>
      </c>
      <c r="U2841" s="1">
        <v>72241</v>
      </c>
      <c r="V2841" s="1" t="s">
        <v>119</v>
      </c>
      <c r="X2841" s="1" t="s">
        <v>1076</v>
      </c>
      <c r="Y2841" s="1" t="s">
        <v>6436</v>
      </c>
      <c r="Z2841" s="1" t="s">
        <v>138</v>
      </c>
      <c r="AA2841" s="1" t="s">
        <v>245</v>
      </c>
      <c r="AB2841" s="1" t="s">
        <v>6435</v>
      </c>
      <c r="AC2841" s="1" t="s">
        <v>4377</v>
      </c>
      <c r="AD2841" s="1" t="s">
        <v>116</v>
      </c>
      <c r="AE2841" s="1" t="s">
        <v>117</v>
      </c>
      <c r="AF2841" s="9">
        <v>96950</v>
      </c>
      <c r="AG2841" s="1" t="s">
        <v>118</v>
      </c>
      <c r="AH2841" s="1" t="s">
        <v>117</v>
      </c>
      <c r="AI2841" s="1">
        <v>16702856677</v>
      </c>
      <c r="AK2841" s="1" t="s">
        <v>6437</v>
      </c>
      <c r="BC2841" s="1" t="str">
        <f>"37-2011.00"</f>
        <v>37-2011.00</v>
      </c>
      <c r="BD2841" s="1" t="s">
        <v>676</v>
      </c>
      <c r="BE2841" s="1" t="s">
        <v>6438</v>
      </c>
      <c r="BF2841" s="1" t="s">
        <v>6439</v>
      </c>
      <c r="BG2841" s="1">
        <v>2</v>
      </c>
      <c r="BI2841" s="2">
        <v>44470</v>
      </c>
      <c r="BJ2841" s="2">
        <v>44834</v>
      </c>
      <c r="BM2841" s="1">
        <v>40</v>
      </c>
      <c r="BN2841" s="1">
        <v>0</v>
      </c>
      <c r="BO2841" s="1">
        <v>8</v>
      </c>
      <c r="BP2841" s="1">
        <v>8</v>
      </c>
      <c r="BQ2841" s="1">
        <v>8</v>
      </c>
      <c r="BR2841" s="1">
        <v>8</v>
      </c>
      <c r="BS2841" s="1">
        <v>8</v>
      </c>
      <c r="BT2841" s="1">
        <v>0</v>
      </c>
      <c r="BU2841" s="1" t="str">
        <f>"1:00 PM"</f>
        <v>1:00 PM</v>
      </c>
      <c r="BV2841" s="1" t="str">
        <f>"10:00 PM"</f>
        <v>10:00 PM</v>
      </c>
      <c r="BW2841" s="1" t="s">
        <v>135</v>
      </c>
      <c r="BX2841" s="1">
        <v>0</v>
      </c>
      <c r="BY2841" s="1">
        <v>6</v>
      </c>
      <c r="BZ2841" s="1" t="s">
        <v>112</v>
      </c>
      <c r="CB2841" s="1" t="s">
        <v>6440</v>
      </c>
      <c r="CC2841" s="1" t="s">
        <v>6435</v>
      </c>
      <c r="CD2841" s="1" t="s">
        <v>4377</v>
      </c>
      <c r="CE2841" s="1" t="s">
        <v>116</v>
      </c>
      <c r="CF2841" s="1" t="s">
        <v>117</v>
      </c>
      <c r="CG2841" s="1">
        <v>96950</v>
      </c>
      <c r="CH2841" s="3">
        <v>8.0500000000000007</v>
      </c>
      <c r="CI2841" s="3">
        <v>8.5</v>
      </c>
      <c r="CJ2841" s="3">
        <v>12.07</v>
      </c>
      <c r="CK2841" s="3">
        <v>12.75</v>
      </c>
      <c r="CL2841" s="1" t="s">
        <v>137</v>
      </c>
      <c r="CM2841" s="1" t="s">
        <v>138</v>
      </c>
      <c r="CN2841" s="1" t="s">
        <v>218</v>
      </c>
      <c r="CP2841" s="1" t="s">
        <v>112</v>
      </c>
      <c r="CQ2841" s="1" t="s">
        <v>111</v>
      </c>
      <c r="CR2841" s="1" t="s">
        <v>111</v>
      </c>
      <c r="CS2841" s="1" t="s">
        <v>111</v>
      </c>
      <c r="CT2841" s="1" t="s">
        <v>138</v>
      </c>
      <c r="CU2841" s="1" t="s">
        <v>111</v>
      </c>
      <c r="CV2841" s="1" t="s">
        <v>138</v>
      </c>
      <c r="CW2841" s="1" t="s">
        <v>1324</v>
      </c>
      <c r="CX2841" s="1">
        <v>16702856677</v>
      </c>
      <c r="CY2841" s="1" t="s">
        <v>6437</v>
      </c>
      <c r="CZ2841" s="1" t="s">
        <v>138</v>
      </c>
      <c r="DA2841" s="1" t="s">
        <v>111</v>
      </c>
      <c r="DB2841" s="1" t="s">
        <v>112</v>
      </c>
    </row>
    <row r="2842" spans="1:111" ht="15.6" customHeight="1" x14ac:dyDescent="0.25">
      <c r="A2842" s="1" t="s">
        <v>6451</v>
      </c>
      <c r="B2842" s="1" t="s">
        <v>109</v>
      </c>
      <c r="C2842" s="2">
        <v>44383.182110069443</v>
      </c>
      <c r="D2842" s="2">
        <v>44446</v>
      </c>
      <c r="E2842" s="1" t="s">
        <v>110</v>
      </c>
      <c r="F2842" s="2">
        <v>44468.833333333336</v>
      </c>
      <c r="G2842" s="1" t="s">
        <v>112</v>
      </c>
      <c r="H2842" s="1" t="s">
        <v>112</v>
      </c>
      <c r="I2842" s="1" t="s">
        <v>112</v>
      </c>
      <c r="J2842" s="1" t="s">
        <v>6452</v>
      </c>
      <c r="K2842" s="1" t="s">
        <v>6453</v>
      </c>
      <c r="L2842" s="1" t="s">
        <v>6454</v>
      </c>
      <c r="M2842" s="1" t="s">
        <v>6455</v>
      </c>
      <c r="N2842" s="1" t="s">
        <v>157</v>
      </c>
      <c r="O2842" s="1" t="s">
        <v>117</v>
      </c>
      <c r="P2842" s="9">
        <v>96950</v>
      </c>
      <c r="Q2842" s="1" t="s">
        <v>118</v>
      </c>
      <c r="S2842" s="1">
        <v>16702338866</v>
      </c>
      <c r="U2842" s="1">
        <v>53211</v>
      </c>
      <c r="V2842" s="1" t="s">
        <v>119</v>
      </c>
      <c r="X2842" s="1" t="s">
        <v>2003</v>
      </c>
      <c r="Y2842" s="1" t="s">
        <v>6456</v>
      </c>
      <c r="AA2842" s="1" t="s">
        <v>245</v>
      </c>
      <c r="AB2842" s="1" t="s">
        <v>6454</v>
      </c>
      <c r="AC2842" s="1" t="s">
        <v>6455</v>
      </c>
      <c r="AD2842" s="1" t="s">
        <v>157</v>
      </c>
      <c r="AE2842" s="1" t="s">
        <v>117</v>
      </c>
      <c r="AF2842" s="9">
        <v>96950</v>
      </c>
      <c r="AG2842" s="1" t="s">
        <v>118</v>
      </c>
      <c r="AI2842" s="1">
        <v>16702338866</v>
      </c>
      <c r="AK2842" s="1" t="s">
        <v>6457</v>
      </c>
      <c r="BC2842" s="1" t="str">
        <f>"41-2021.00"</f>
        <v>41-2021.00</v>
      </c>
      <c r="BD2842" s="1" t="s">
        <v>6458</v>
      </c>
      <c r="BE2842" s="1" t="s">
        <v>6459</v>
      </c>
      <c r="BF2842" s="1" t="s">
        <v>6460</v>
      </c>
      <c r="BG2842" s="1">
        <v>6</v>
      </c>
      <c r="BI2842" s="2">
        <v>44470</v>
      </c>
      <c r="BJ2842" s="2">
        <v>44834</v>
      </c>
      <c r="BM2842" s="1">
        <v>35</v>
      </c>
      <c r="BN2842" s="1">
        <v>0</v>
      </c>
      <c r="BO2842" s="1">
        <v>7</v>
      </c>
      <c r="BP2842" s="1">
        <v>7</v>
      </c>
      <c r="BQ2842" s="1">
        <v>7</v>
      </c>
      <c r="BR2842" s="1">
        <v>7</v>
      </c>
      <c r="BS2842" s="1">
        <v>7</v>
      </c>
      <c r="BT2842" s="1">
        <v>0</v>
      </c>
      <c r="BU2842" s="1" t="str">
        <f>"9:00 AM"</f>
        <v>9:00 AM</v>
      </c>
      <c r="BV2842" s="1" t="str">
        <f>"5:00 PM"</f>
        <v>5:00 PM</v>
      </c>
      <c r="BW2842" s="1" t="s">
        <v>135</v>
      </c>
      <c r="BX2842" s="1">
        <v>0</v>
      </c>
      <c r="BY2842" s="1">
        <v>6</v>
      </c>
      <c r="BZ2842" s="1" t="s">
        <v>112</v>
      </c>
      <c r="CB2842" s="4" t="s">
        <v>4049</v>
      </c>
      <c r="CC2842" s="1" t="s">
        <v>6454</v>
      </c>
      <c r="CD2842" s="1" t="s">
        <v>6455</v>
      </c>
      <c r="CE2842" s="1" t="s">
        <v>157</v>
      </c>
      <c r="CF2842" s="1" t="s">
        <v>117</v>
      </c>
      <c r="CG2842" s="1">
        <v>96950</v>
      </c>
      <c r="CH2842" s="3">
        <v>8.6999999999999993</v>
      </c>
      <c r="CI2842" s="3">
        <v>8.6999999999999993</v>
      </c>
      <c r="CJ2842" s="3">
        <v>13.05</v>
      </c>
      <c r="CK2842" s="3">
        <v>13.05</v>
      </c>
      <c r="CL2842" s="1" t="s">
        <v>137</v>
      </c>
      <c r="CM2842" s="1" t="s">
        <v>138</v>
      </c>
      <c r="CN2842" s="1" t="s">
        <v>139</v>
      </c>
      <c r="CP2842" s="1" t="s">
        <v>112</v>
      </c>
      <c r="CQ2842" s="1" t="s">
        <v>111</v>
      </c>
      <c r="CR2842" s="1" t="s">
        <v>112</v>
      </c>
      <c r="CS2842" s="1" t="s">
        <v>111</v>
      </c>
      <c r="CT2842" s="1" t="s">
        <v>138</v>
      </c>
      <c r="CU2842" s="1" t="s">
        <v>111</v>
      </c>
      <c r="CV2842" s="1" t="s">
        <v>111</v>
      </c>
      <c r="CW2842" s="1" t="s">
        <v>1034</v>
      </c>
      <c r="CX2842" s="1">
        <v>16702338866</v>
      </c>
      <c r="CY2842" s="1" t="s">
        <v>6457</v>
      </c>
      <c r="CZ2842" s="1" t="s">
        <v>138</v>
      </c>
      <c r="DA2842" s="1" t="s">
        <v>111</v>
      </c>
      <c r="DB2842" s="1" t="s">
        <v>112</v>
      </c>
    </row>
    <row r="2843" spans="1:111" ht="15.6" customHeight="1" x14ac:dyDescent="0.25">
      <c r="A2843" s="1" t="s">
        <v>6511</v>
      </c>
      <c r="B2843" s="1" t="s">
        <v>109</v>
      </c>
      <c r="C2843" s="2">
        <v>44350.202743634261</v>
      </c>
      <c r="D2843" s="2">
        <v>44411</v>
      </c>
      <c r="E2843" s="1" t="s">
        <v>180</v>
      </c>
      <c r="G2843" s="1" t="s">
        <v>112</v>
      </c>
      <c r="H2843" s="1" t="s">
        <v>112</v>
      </c>
      <c r="I2843" s="1" t="s">
        <v>112</v>
      </c>
      <c r="J2843" s="1" t="s">
        <v>521</v>
      </c>
      <c r="K2843" s="1" t="s">
        <v>522</v>
      </c>
      <c r="L2843" s="1" t="s">
        <v>523</v>
      </c>
      <c r="M2843" s="1" t="s">
        <v>529</v>
      </c>
      <c r="N2843" s="1" t="s">
        <v>167</v>
      </c>
      <c r="O2843" s="1" t="s">
        <v>117</v>
      </c>
      <c r="P2843" s="9">
        <v>96950</v>
      </c>
      <c r="Q2843" s="1" t="s">
        <v>118</v>
      </c>
      <c r="S2843" s="1">
        <v>16702352883</v>
      </c>
      <c r="U2843" s="1">
        <v>561320</v>
      </c>
      <c r="V2843" s="1" t="s">
        <v>119</v>
      </c>
      <c r="X2843" s="1" t="s">
        <v>525</v>
      </c>
      <c r="Y2843" s="1" t="s">
        <v>526</v>
      </c>
      <c r="Z2843" s="1" t="s">
        <v>527</v>
      </c>
      <c r="AA2843" s="1" t="s">
        <v>528</v>
      </c>
      <c r="AB2843" s="1" t="s">
        <v>523</v>
      </c>
      <c r="AC2843" s="1" t="s">
        <v>529</v>
      </c>
      <c r="AD2843" s="1" t="s">
        <v>167</v>
      </c>
      <c r="AE2843" s="1" t="s">
        <v>117</v>
      </c>
      <c r="AF2843" s="9">
        <v>96950</v>
      </c>
      <c r="AG2843" s="1" t="s">
        <v>118</v>
      </c>
      <c r="AI2843" s="1">
        <v>16702352883</v>
      </c>
      <c r="AK2843" s="1" t="s">
        <v>530</v>
      </c>
      <c r="BC2843" s="1" t="str">
        <f>"15-1151.00"</f>
        <v>15-1151.00</v>
      </c>
      <c r="BD2843" s="1" t="s">
        <v>2470</v>
      </c>
      <c r="BE2843" s="1" t="s">
        <v>6512</v>
      </c>
      <c r="BF2843" s="1" t="s">
        <v>4932</v>
      </c>
      <c r="BG2843" s="1">
        <v>1</v>
      </c>
      <c r="BI2843" s="2">
        <v>44409</v>
      </c>
      <c r="BJ2843" s="2">
        <v>44773</v>
      </c>
      <c r="BM2843" s="1">
        <v>35</v>
      </c>
      <c r="BN2843" s="1">
        <v>0</v>
      </c>
      <c r="BO2843" s="1">
        <v>7</v>
      </c>
      <c r="BP2843" s="1">
        <v>7</v>
      </c>
      <c r="BQ2843" s="1">
        <v>7</v>
      </c>
      <c r="BR2843" s="1">
        <v>7</v>
      </c>
      <c r="BS2843" s="1">
        <v>7</v>
      </c>
      <c r="BT2843" s="1">
        <v>0</v>
      </c>
      <c r="BU2843" s="1" t="str">
        <f>"9:00 AM"</f>
        <v>9:00 AM</v>
      </c>
      <c r="BV2843" s="1" t="str">
        <f>"5:00 PM"</f>
        <v>5:00 PM</v>
      </c>
      <c r="BW2843" s="1" t="s">
        <v>392</v>
      </c>
      <c r="BX2843" s="1">
        <v>12</v>
      </c>
      <c r="BY2843" s="1">
        <v>12</v>
      </c>
      <c r="BZ2843" s="1" t="s">
        <v>112</v>
      </c>
      <c r="CB2843" s="1" t="s">
        <v>138</v>
      </c>
      <c r="CC2843" s="1" t="s">
        <v>523</v>
      </c>
      <c r="CD2843" s="1" t="s">
        <v>529</v>
      </c>
      <c r="CE2843" s="1" t="s">
        <v>167</v>
      </c>
      <c r="CF2843" s="1" t="s">
        <v>117</v>
      </c>
      <c r="CG2843" s="1">
        <v>96950</v>
      </c>
      <c r="CH2843" s="3">
        <v>17.48</v>
      </c>
      <c r="CI2843" s="3">
        <v>17.48</v>
      </c>
      <c r="CJ2843" s="3">
        <v>26.22</v>
      </c>
      <c r="CK2843" s="3">
        <v>26.22</v>
      </c>
      <c r="CL2843" s="1" t="s">
        <v>137</v>
      </c>
      <c r="CM2843" s="1" t="s">
        <v>138</v>
      </c>
      <c r="CN2843" s="1" t="s">
        <v>139</v>
      </c>
      <c r="CP2843" s="1" t="s">
        <v>112</v>
      </c>
      <c r="CQ2843" s="1" t="s">
        <v>111</v>
      </c>
      <c r="CR2843" s="1" t="s">
        <v>112</v>
      </c>
      <c r="CS2843" s="1" t="s">
        <v>111</v>
      </c>
      <c r="CT2843" s="1" t="s">
        <v>111</v>
      </c>
      <c r="CU2843" s="1" t="s">
        <v>111</v>
      </c>
      <c r="CV2843" s="1" t="s">
        <v>138</v>
      </c>
      <c r="CW2843" s="1" t="s">
        <v>138</v>
      </c>
      <c r="CX2843" s="1">
        <v>16702352883</v>
      </c>
      <c r="CY2843" s="1" t="s">
        <v>530</v>
      </c>
      <c r="CZ2843" s="1" t="s">
        <v>138</v>
      </c>
      <c r="DA2843" s="1" t="s">
        <v>111</v>
      </c>
      <c r="DB2843" s="1" t="s">
        <v>112</v>
      </c>
    </row>
    <row r="2844" spans="1:111" ht="15.6" customHeight="1" x14ac:dyDescent="0.25">
      <c r="A2844" s="1" t="s">
        <v>6526</v>
      </c>
      <c r="B2844" s="1" t="s">
        <v>109</v>
      </c>
      <c r="C2844" s="2">
        <v>44413.82217835648</v>
      </c>
      <c r="D2844" s="2">
        <v>44449</v>
      </c>
      <c r="E2844" s="1" t="s">
        <v>110</v>
      </c>
      <c r="F2844" s="2">
        <v>44467.833333333336</v>
      </c>
      <c r="G2844" s="1" t="s">
        <v>112</v>
      </c>
      <c r="H2844" s="1" t="s">
        <v>112</v>
      </c>
      <c r="I2844" s="1" t="s">
        <v>112</v>
      </c>
      <c r="J2844" s="1" t="s">
        <v>239</v>
      </c>
      <c r="L2844" s="1" t="s">
        <v>1197</v>
      </c>
      <c r="N2844" s="1" t="s">
        <v>167</v>
      </c>
      <c r="O2844" s="1" t="s">
        <v>117</v>
      </c>
      <c r="P2844" s="9">
        <v>96950</v>
      </c>
      <c r="Q2844" s="1" t="s">
        <v>118</v>
      </c>
      <c r="S2844" s="1">
        <v>16702336655</v>
      </c>
      <c r="U2844" s="1">
        <v>7225</v>
      </c>
      <c r="V2844" s="1" t="s">
        <v>119</v>
      </c>
      <c r="X2844" s="1" t="s">
        <v>6527</v>
      </c>
      <c r="Y2844" s="1" t="s">
        <v>6528</v>
      </c>
      <c r="AA2844" s="1" t="s">
        <v>724</v>
      </c>
      <c r="AB2844" s="1" t="s">
        <v>6529</v>
      </c>
      <c r="AD2844" s="1" t="s">
        <v>116</v>
      </c>
      <c r="AE2844" s="1" t="s">
        <v>117</v>
      </c>
      <c r="AF2844" s="9">
        <v>96950</v>
      </c>
      <c r="AG2844" s="1" t="s">
        <v>118</v>
      </c>
      <c r="AI2844" s="1">
        <v>16702336655</v>
      </c>
      <c r="AK2844" s="1" t="s">
        <v>2079</v>
      </c>
      <c r="BC2844" s="1" t="str">
        <f>"35-2014.00"</f>
        <v>35-2014.00</v>
      </c>
      <c r="BD2844" s="1" t="s">
        <v>152</v>
      </c>
      <c r="BE2844" s="1" t="s">
        <v>6530</v>
      </c>
      <c r="BF2844" s="1" t="s">
        <v>154</v>
      </c>
      <c r="BG2844" s="1">
        <v>2</v>
      </c>
      <c r="BI2844" s="2">
        <v>44469</v>
      </c>
      <c r="BJ2844" s="2">
        <v>44834</v>
      </c>
      <c r="BM2844" s="1">
        <v>40</v>
      </c>
      <c r="BN2844" s="1">
        <v>0</v>
      </c>
      <c r="BO2844" s="1">
        <v>0</v>
      </c>
      <c r="BP2844" s="1">
        <v>8</v>
      </c>
      <c r="BQ2844" s="1">
        <v>8</v>
      </c>
      <c r="BR2844" s="1">
        <v>8</v>
      </c>
      <c r="BS2844" s="1">
        <v>8</v>
      </c>
      <c r="BT2844" s="1">
        <v>8</v>
      </c>
      <c r="BU2844" s="1" t="str">
        <f>"10:00 AM"</f>
        <v>10:00 AM</v>
      </c>
      <c r="BV2844" s="1" t="str">
        <f>"8:00 PM"</f>
        <v>8:00 PM</v>
      </c>
      <c r="BW2844" s="1" t="s">
        <v>230</v>
      </c>
      <c r="BX2844" s="1">
        <v>0</v>
      </c>
      <c r="BY2844" s="1">
        <v>0</v>
      </c>
      <c r="BZ2844" s="1" t="s">
        <v>112</v>
      </c>
      <c r="CB2844" s="1" t="s">
        <v>6531</v>
      </c>
      <c r="CC2844" s="1" t="s">
        <v>1197</v>
      </c>
      <c r="CE2844" s="1" t="s">
        <v>116</v>
      </c>
      <c r="CF2844" s="1" t="s">
        <v>117</v>
      </c>
      <c r="CG2844" s="1">
        <v>96950</v>
      </c>
      <c r="CH2844" s="3">
        <v>8.5</v>
      </c>
      <c r="CI2844" s="3">
        <v>8.5</v>
      </c>
      <c r="CJ2844" s="3">
        <v>12.75</v>
      </c>
      <c r="CK2844" s="3">
        <v>12.75</v>
      </c>
      <c r="CL2844" s="1" t="s">
        <v>137</v>
      </c>
      <c r="CM2844" s="1" t="s">
        <v>230</v>
      </c>
      <c r="CN2844" s="1" t="s">
        <v>139</v>
      </c>
      <c r="CP2844" s="1" t="s">
        <v>112</v>
      </c>
      <c r="CQ2844" s="1" t="s">
        <v>111</v>
      </c>
      <c r="CR2844" s="1" t="s">
        <v>112</v>
      </c>
      <c r="CS2844" s="1" t="s">
        <v>111</v>
      </c>
      <c r="CT2844" s="1" t="s">
        <v>138</v>
      </c>
      <c r="CU2844" s="1" t="s">
        <v>111</v>
      </c>
      <c r="CV2844" s="1" t="s">
        <v>138</v>
      </c>
      <c r="CW2844" s="1" t="s">
        <v>230</v>
      </c>
      <c r="CX2844" s="1">
        <v>16702877733</v>
      </c>
      <c r="CY2844" s="1" t="s">
        <v>2079</v>
      </c>
      <c r="CZ2844" s="1" t="s">
        <v>138</v>
      </c>
      <c r="DA2844" s="1" t="s">
        <v>111</v>
      </c>
      <c r="DB2844" s="1" t="s">
        <v>112</v>
      </c>
    </row>
    <row r="2845" spans="1:111" ht="15.6" customHeight="1" x14ac:dyDescent="0.25">
      <c r="A2845" s="1" t="s">
        <v>6537</v>
      </c>
      <c r="B2845" s="1" t="s">
        <v>109</v>
      </c>
      <c r="C2845" s="2">
        <v>44390.459561689815</v>
      </c>
      <c r="D2845" s="2">
        <v>44447</v>
      </c>
      <c r="E2845" s="1" t="s">
        <v>110</v>
      </c>
      <c r="F2845" s="2">
        <v>44468.833333333336</v>
      </c>
      <c r="G2845" s="1" t="s">
        <v>112</v>
      </c>
      <c r="H2845" s="1" t="s">
        <v>112</v>
      </c>
      <c r="I2845" s="1" t="s">
        <v>112</v>
      </c>
      <c r="J2845" s="1" t="s">
        <v>6538</v>
      </c>
      <c r="K2845" s="1" t="s">
        <v>6539</v>
      </c>
      <c r="L2845" s="1" t="s">
        <v>6540</v>
      </c>
      <c r="M2845" s="1" t="s">
        <v>6541</v>
      </c>
      <c r="N2845" s="1" t="s">
        <v>116</v>
      </c>
      <c r="O2845" s="1" t="s">
        <v>117</v>
      </c>
      <c r="P2845" s="9">
        <v>96950</v>
      </c>
      <c r="Q2845" s="1" t="s">
        <v>118</v>
      </c>
      <c r="R2845" s="1" t="s">
        <v>117</v>
      </c>
      <c r="S2845" s="1">
        <v>16702350467</v>
      </c>
      <c r="U2845" s="1">
        <v>445110</v>
      </c>
      <c r="V2845" s="1" t="s">
        <v>119</v>
      </c>
      <c r="X2845" s="1" t="s">
        <v>6542</v>
      </c>
      <c r="Y2845" s="1" t="s">
        <v>6543</v>
      </c>
      <c r="AA2845" s="1" t="s">
        <v>245</v>
      </c>
      <c r="AB2845" s="1" t="s">
        <v>6540</v>
      </c>
      <c r="AC2845" s="1" t="s">
        <v>6541</v>
      </c>
      <c r="AD2845" s="1" t="s">
        <v>116</v>
      </c>
      <c r="AE2845" s="1" t="s">
        <v>117</v>
      </c>
      <c r="AF2845" s="9">
        <v>96950</v>
      </c>
      <c r="AG2845" s="1" t="s">
        <v>118</v>
      </c>
      <c r="AH2845" s="1" t="s">
        <v>117</v>
      </c>
      <c r="AI2845" s="1">
        <v>16702350467</v>
      </c>
      <c r="AK2845" s="1" t="s">
        <v>6544</v>
      </c>
      <c r="BC2845" s="1" t="str">
        <f>"49-9071.00"</f>
        <v>49-9071.00</v>
      </c>
      <c r="BD2845" s="1" t="s">
        <v>214</v>
      </c>
      <c r="BE2845" s="1" t="s">
        <v>6545</v>
      </c>
      <c r="BF2845" s="1" t="s">
        <v>214</v>
      </c>
      <c r="BG2845" s="1">
        <v>1</v>
      </c>
      <c r="BI2845" s="2">
        <v>44470</v>
      </c>
      <c r="BJ2845" s="2">
        <v>44834</v>
      </c>
      <c r="BM2845" s="1">
        <v>40</v>
      </c>
      <c r="BN2845" s="1">
        <v>0</v>
      </c>
      <c r="BO2845" s="1">
        <v>7</v>
      </c>
      <c r="BP2845" s="1">
        <v>7</v>
      </c>
      <c r="BQ2845" s="1">
        <v>7</v>
      </c>
      <c r="BR2845" s="1">
        <v>7</v>
      </c>
      <c r="BS2845" s="1">
        <v>7</v>
      </c>
      <c r="BT2845" s="1">
        <v>5</v>
      </c>
      <c r="BU2845" s="1" t="str">
        <f>"8:00 AM"</f>
        <v>8:00 AM</v>
      </c>
      <c r="BV2845" s="1" t="str">
        <f>"4:00 PM"</f>
        <v>4:00 PM</v>
      </c>
      <c r="BW2845" s="1" t="s">
        <v>135</v>
      </c>
      <c r="BX2845" s="1">
        <v>0</v>
      </c>
      <c r="BY2845" s="1">
        <v>12</v>
      </c>
      <c r="BZ2845" s="1" t="s">
        <v>112</v>
      </c>
      <c r="CB2845" s="4" t="s">
        <v>6546</v>
      </c>
      <c r="CC2845" s="1" t="s">
        <v>6540</v>
      </c>
      <c r="CD2845" s="1" t="s">
        <v>6541</v>
      </c>
      <c r="CE2845" s="1" t="s">
        <v>116</v>
      </c>
      <c r="CF2845" s="1" t="s">
        <v>117</v>
      </c>
      <c r="CG2845" s="1">
        <v>96950</v>
      </c>
      <c r="CH2845" s="3">
        <v>8.7200000000000006</v>
      </c>
      <c r="CI2845" s="3">
        <v>8.7200000000000006</v>
      </c>
      <c r="CJ2845" s="3">
        <v>13.08</v>
      </c>
      <c r="CK2845" s="3">
        <v>13.08</v>
      </c>
      <c r="CL2845" s="1" t="s">
        <v>137</v>
      </c>
      <c r="CN2845" s="1" t="s">
        <v>139</v>
      </c>
      <c r="CP2845" s="1" t="s">
        <v>112</v>
      </c>
      <c r="CQ2845" s="1" t="s">
        <v>111</v>
      </c>
      <c r="CR2845" s="1" t="s">
        <v>112</v>
      </c>
      <c r="CS2845" s="1" t="s">
        <v>111</v>
      </c>
      <c r="CT2845" s="1" t="s">
        <v>138</v>
      </c>
      <c r="CU2845" s="1" t="s">
        <v>111</v>
      </c>
      <c r="CV2845" s="1" t="s">
        <v>138</v>
      </c>
      <c r="CW2845" s="1" t="s">
        <v>6547</v>
      </c>
      <c r="CX2845" s="1">
        <v>16702350467</v>
      </c>
      <c r="CY2845" s="1" t="s">
        <v>6544</v>
      </c>
      <c r="CZ2845" s="1" t="s">
        <v>138</v>
      </c>
      <c r="DA2845" s="1" t="s">
        <v>111</v>
      </c>
      <c r="DB2845" s="1" t="s">
        <v>112</v>
      </c>
    </row>
    <row r="2846" spans="1:111" ht="15.6" customHeight="1" x14ac:dyDescent="0.25">
      <c r="A2846" s="1" t="s">
        <v>6548</v>
      </c>
      <c r="B2846" s="1" t="s">
        <v>109</v>
      </c>
      <c r="C2846" s="2">
        <v>44399.428115277777</v>
      </c>
      <c r="D2846" s="2">
        <v>44447</v>
      </c>
      <c r="E2846" s="1" t="s">
        <v>180</v>
      </c>
      <c r="G2846" s="1" t="s">
        <v>111</v>
      </c>
      <c r="H2846" s="1" t="s">
        <v>112</v>
      </c>
      <c r="I2846" s="1" t="s">
        <v>112</v>
      </c>
      <c r="J2846" s="1" t="s">
        <v>4518</v>
      </c>
      <c r="K2846" s="1" t="s">
        <v>4518</v>
      </c>
      <c r="L2846" s="1" t="s">
        <v>4519</v>
      </c>
      <c r="N2846" s="1" t="s">
        <v>167</v>
      </c>
      <c r="O2846" s="1" t="s">
        <v>117</v>
      </c>
      <c r="P2846" s="9">
        <v>96950</v>
      </c>
      <c r="Q2846" s="1" t="s">
        <v>118</v>
      </c>
      <c r="S2846" s="1">
        <v>16702877375</v>
      </c>
      <c r="U2846" s="1">
        <v>561520</v>
      </c>
      <c r="V2846" s="1" t="s">
        <v>119</v>
      </c>
      <c r="X2846" s="1" t="s">
        <v>4520</v>
      </c>
      <c r="Y2846" s="1" t="s">
        <v>4521</v>
      </c>
      <c r="Z2846" s="1" t="s">
        <v>4522</v>
      </c>
      <c r="AA2846" s="1" t="s">
        <v>4523</v>
      </c>
      <c r="AB2846" s="1" t="s">
        <v>4524</v>
      </c>
      <c r="AD2846" s="1" t="s">
        <v>116</v>
      </c>
      <c r="AE2846" s="1" t="s">
        <v>117</v>
      </c>
      <c r="AF2846" s="9">
        <v>96950</v>
      </c>
      <c r="AG2846" s="1" t="s">
        <v>118</v>
      </c>
      <c r="AI2846" s="1">
        <v>16702877375</v>
      </c>
      <c r="AK2846" s="1" t="s">
        <v>4525</v>
      </c>
      <c r="BC2846" s="1" t="str">
        <f>"39-7011.00"</f>
        <v>39-7011.00</v>
      </c>
      <c r="BD2846" s="1" t="s">
        <v>1435</v>
      </c>
      <c r="BE2846" s="1" t="s">
        <v>6549</v>
      </c>
      <c r="BF2846" s="1" t="s">
        <v>6550</v>
      </c>
      <c r="BG2846" s="1">
        <v>2</v>
      </c>
      <c r="BI2846" s="2">
        <v>44470</v>
      </c>
      <c r="BJ2846" s="2">
        <v>45565</v>
      </c>
      <c r="BM2846" s="1">
        <v>35</v>
      </c>
      <c r="BN2846" s="1">
        <v>0</v>
      </c>
      <c r="BO2846" s="1">
        <v>7</v>
      </c>
      <c r="BP2846" s="1">
        <v>7</v>
      </c>
      <c r="BQ2846" s="1">
        <v>7</v>
      </c>
      <c r="BR2846" s="1">
        <v>7</v>
      </c>
      <c r="BS2846" s="1">
        <v>7</v>
      </c>
      <c r="BT2846" s="1">
        <v>0</v>
      </c>
      <c r="BU2846" s="1" t="str">
        <f>"9:00 AM"</f>
        <v>9:00 AM</v>
      </c>
      <c r="BV2846" s="1" t="str">
        <f>"5:00 PM"</f>
        <v>5:00 PM</v>
      </c>
      <c r="BW2846" s="1" t="s">
        <v>135</v>
      </c>
      <c r="BX2846" s="1">
        <v>0</v>
      </c>
      <c r="BY2846" s="1">
        <v>18</v>
      </c>
      <c r="BZ2846" s="1" t="s">
        <v>112</v>
      </c>
      <c r="CB2846" s="4" t="s">
        <v>6551</v>
      </c>
      <c r="CC2846" s="1" t="s">
        <v>1730</v>
      </c>
      <c r="CD2846" s="1" t="s">
        <v>6552</v>
      </c>
      <c r="CE2846" s="1" t="s">
        <v>116</v>
      </c>
      <c r="CF2846" s="1" t="s">
        <v>117</v>
      </c>
      <c r="CG2846" s="1">
        <v>96950</v>
      </c>
      <c r="CH2846" s="3">
        <v>9.85</v>
      </c>
      <c r="CI2846" s="3">
        <v>9.85</v>
      </c>
      <c r="CJ2846" s="3">
        <v>14.78</v>
      </c>
      <c r="CK2846" s="3">
        <v>14.78</v>
      </c>
      <c r="CL2846" s="1" t="s">
        <v>137</v>
      </c>
      <c r="CM2846" s="1" t="s">
        <v>362</v>
      </c>
      <c r="CN2846" s="1" t="s">
        <v>139</v>
      </c>
      <c r="CP2846" s="1" t="s">
        <v>112</v>
      </c>
      <c r="CQ2846" s="1" t="s">
        <v>111</v>
      </c>
      <c r="CR2846" s="1" t="s">
        <v>112</v>
      </c>
      <c r="CS2846" s="1" t="s">
        <v>111</v>
      </c>
      <c r="CT2846" s="1" t="s">
        <v>138</v>
      </c>
      <c r="CU2846" s="1" t="s">
        <v>138</v>
      </c>
      <c r="CV2846" s="1" t="s">
        <v>138</v>
      </c>
      <c r="CW2846" s="1" t="s">
        <v>1731</v>
      </c>
      <c r="CX2846" s="1">
        <v>16702877375</v>
      </c>
      <c r="CY2846" s="1" t="s">
        <v>4593</v>
      </c>
      <c r="CZ2846" s="1" t="s">
        <v>138</v>
      </c>
      <c r="DA2846" s="1" t="s">
        <v>111</v>
      </c>
      <c r="DB2846" s="1" t="s">
        <v>112</v>
      </c>
    </row>
    <row r="2847" spans="1:111" ht="15.6" customHeight="1" x14ac:dyDescent="0.25">
      <c r="A2847" s="1" t="s">
        <v>6660</v>
      </c>
      <c r="B2847" s="1" t="s">
        <v>109</v>
      </c>
      <c r="C2847" s="2">
        <v>44437.969883101854</v>
      </c>
      <c r="D2847" s="2">
        <v>44467</v>
      </c>
      <c r="E2847" s="1" t="s">
        <v>180</v>
      </c>
      <c r="G2847" s="1" t="s">
        <v>112</v>
      </c>
      <c r="H2847" s="1" t="s">
        <v>112</v>
      </c>
      <c r="I2847" s="1" t="s">
        <v>112</v>
      </c>
      <c r="J2847" s="1" t="s">
        <v>455</v>
      </c>
      <c r="K2847" s="1" t="s">
        <v>6661</v>
      </c>
      <c r="L2847" s="1" t="s">
        <v>458</v>
      </c>
      <c r="M2847" s="1" t="s">
        <v>6662</v>
      </c>
      <c r="N2847" s="1" t="s">
        <v>116</v>
      </c>
      <c r="O2847" s="1" t="s">
        <v>117</v>
      </c>
      <c r="P2847" s="9">
        <v>96950</v>
      </c>
      <c r="Q2847" s="1" t="s">
        <v>118</v>
      </c>
      <c r="S2847" s="1">
        <v>16702348383</v>
      </c>
      <c r="T2847" s="1">
        <v>0</v>
      </c>
      <c r="U2847" s="1">
        <v>45439</v>
      </c>
      <c r="V2847" s="1" t="s">
        <v>119</v>
      </c>
      <c r="X2847" s="1" t="s">
        <v>459</v>
      </c>
      <c r="Y2847" s="1" t="s">
        <v>460</v>
      </c>
      <c r="Z2847" s="1" t="s">
        <v>202</v>
      </c>
      <c r="AA2847" s="1" t="s">
        <v>461</v>
      </c>
      <c r="AB2847" s="1" t="s">
        <v>458</v>
      </c>
      <c r="AC2847" s="1" t="s">
        <v>6662</v>
      </c>
      <c r="AD2847" s="1" t="s">
        <v>116</v>
      </c>
      <c r="AE2847" s="1" t="s">
        <v>117</v>
      </c>
      <c r="AF2847" s="9">
        <v>96950</v>
      </c>
      <c r="AG2847" s="1" t="s">
        <v>118</v>
      </c>
      <c r="AI2847" s="1">
        <v>16702348383</v>
      </c>
      <c r="AJ2847" s="1">
        <v>0</v>
      </c>
      <c r="AK2847" s="1" t="s">
        <v>462</v>
      </c>
      <c r="BC2847" s="1" t="str">
        <f>"49-9071.00"</f>
        <v>49-9071.00</v>
      </c>
      <c r="BD2847" s="1" t="s">
        <v>214</v>
      </c>
      <c r="BE2847" s="1" t="s">
        <v>6663</v>
      </c>
      <c r="BF2847" s="1" t="s">
        <v>6664</v>
      </c>
      <c r="BG2847" s="1">
        <v>1</v>
      </c>
      <c r="BI2847" s="2">
        <v>44470</v>
      </c>
      <c r="BJ2847" s="2">
        <v>44834</v>
      </c>
      <c r="BM2847" s="1">
        <v>40</v>
      </c>
      <c r="BN2847" s="1">
        <v>0</v>
      </c>
      <c r="BO2847" s="1">
        <v>8</v>
      </c>
      <c r="BP2847" s="1">
        <v>8</v>
      </c>
      <c r="BQ2847" s="1">
        <v>8</v>
      </c>
      <c r="BR2847" s="1">
        <v>8</v>
      </c>
      <c r="BS2847" s="1">
        <v>8</v>
      </c>
      <c r="BT2847" s="1">
        <v>0</v>
      </c>
      <c r="BU2847" s="1" t="str">
        <f>"8:00 AM"</f>
        <v>8:00 AM</v>
      </c>
      <c r="BV2847" s="1" t="str">
        <f>"5:00 PM"</f>
        <v>5:00 PM</v>
      </c>
      <c r="BW2847" s="1" t="s">
        <v>135</v>
      </c>
      <c r="BX2847" s="1">
        <v>0</v>
      </c>
      <c r="BY2847" s="1">
        <v>24</v>
      </c>
      <c r="BZ2847" s="1" t="s">
        <v>112</v>
      </c>
      <c r="CB2847" s="1" t="s">
        <v>6665</v>
      </c>
      <c r="CC2847" s="1" t="s">
        <v>458</v>
      </c>
      <c r="CD2847" s="1" t="s">
        <v>6662</v>
      </c>
      <c r="CE2847" s="1" t="s">
        <v>116</v>
      </c>
      <c r="CF2847" s="1" t="s">
        <v>117</v>
      </c>
      <c r="CG2847" s="1">
        <v>96950</v>
      </c>
      <c r="CH2847" s="3">
        <v>8.7100000000000009</v>
      </c>
      <c r="CI2847" s="3">
        <v>8.7100000000000009</v>
      </c>
      <c r="CJ2847" s="3">
        <v>13.07</v>
      </c>
      <c r="CK2847" s="3">
        <v>13.07</v>
      </c>
      <c r="CL2847" s="1" t="s">
        <v>137</v>
      </c>
      <c r="CM2847" s="1" t="s">
        <v>138</v>
      </c>
      <c r="CN2847" s="1" t="s">
        <v>139</v>
      </c>
      <c r="CP2847" s="1" t="s">
        <v>112</v>
      </c>
      <c r="CQ2847" s="1" t="s">
        <v>111</v>
      </c>
      <c r="CR2847" s="1" t="s">
        <v>112</v>
      </c>
      <c r="CS2847" s="1" t="s">
        <v>111</v>
      </c>
      <c r="CT2847" s="1" t="s">
        <v>138</v>
      </c>
      <c r="CU2847" s="1" t="s">
        <v>111</v>
      </c>
      <c r="CV2847" s="1" t="s">
        <v>138</v>
      </c>
      <c r="CW2847" s="1" t="s">
        <v>138</v>
      </c>
      <c r="CX2847" s="1">
        <v>16702348383</v>
      </c>
      <c r="CY2847" s="1" t="s">
        <v>462</v>
      </c>
      <c r="CZ2847" s="1" t="s">
        <v>138</v>
      </c>
      <c r="DA2847" s="1" t="s">
        <v>111</v>
      </c>
      <c r="DB2847" s="1" t="s">
        <v>112</v>
      </c>
      <c r="DC2847" s="1" t="s">
        <v>459</v>
      </c>
      <c r="DD2847" s="1" t="s">
        <v>460</v>
      </c>
      <c r="DE2847" s="1" t="s">
        <v>202</v>
      </c>
      <c r="DF2847" s="1" t="s">
        <v>455</v>
      </c>
      <c r="DG2847" s="1" t="s">
        <v>462</v>
      </c>
    </row>
    <row r="2848" spans="1:111" ht="15.6" customHeight="1" x14ac:dyDescent="0.25">
      <c r="A2848" s="1" t="s">
        <v>6751</v>
      </c>
      <c r="B2848" s="1" t="s">
        <v>109</v>
      </c>
      <c r="C2848" s="2">
        <v>44029.450065046294</v>
      </c>
      <c r="D2848" s="2">
        <v>44106</v>
      </c>
      <c r="E2848" s="1" t="s">
        <v>180</v>
      </c>
      <c r="G2848" s="1" t="s">
        <v>112</v>
      </c>
      <c r="H2848" s="1" t="s">
        <v>112</v>
      </c>
      <c r="I2848" s="1" t="s">
        <v>112</v>
      </c>
      <c r="J2848" s="1" t="s">
        <v>2150</v>
      </c>
      <c r="K2848" s="1" t="s">
        <v>2151</v>
      </c>
      <c r="L2848" s="1" t="s">
        <v>6752</v>
      </c>
      <c r="N2848" s="1" t="s">
        <v>738</v>
      </c>
      <c r="O2848" s="1" t="s">
        <v>117</v>
      </c>
      <c r="P2848" s="9">
        <v>96950</v>
      </c>
      <c r="Q2848" s="1" t="s">
        <v>118</v>
      </c>
      <c r="R2848" s="1" t="s">
        <v>1856</v>
      </c>
      <c r="S2848" s="1">
        <v>16702876661</v>
      </c>
      <c r="U2848" s="1">
        <v>2383</v>
      </c>
      <c r="V2848" s="1" t="s">
        <v>119</v>
      </c>
      <c r="X2848" s="1" t="s">
        <v>1657</v>
      </c>
      <c r="Y2848" s="1" t="s">
        <v>1658</v>
      </c>
      <c r="AA2848" s="1" t="s">
        <v>6753</v>
      </c>
      <c r="AB2848" s="1" t="s">
        <v>2152</v>
      </c>
      <c r="AD2848" s="1" t="s">
        <v>738</v>
      </c>
      <c r="AE2848" s="1" t="s">
        <v>117</v>
      </c>
      <c r="AF2848" s="9">
        <v>96950</v>
      </c>
      <c r="AG2848" s="1" t="s">
        <v>118</v>
      </c>
      <c r="AI2848" s="1">
        <v>16702876661</v>
      </c>
      <c r="AK2848" s="1" t="s">
        <v>2154</v>
      </c>
      <c r="BC2848" s="1" t="str">
        <f>"49-9071.00"</f>
        <v>49-9071.00</v>
      </c>
      <c r="BD2848" s="1" t="s">
        <v>214</v>
      </c>
      <c r="BE2848" s="1" t="s">
        <v>2155</v>
      </c>
      <c r="BF2848" s="1" t="s">
        <v>2156</v>
      </c>
      <c r="BG2848" s="1">
        <v>2</v>
      </c>
      <c r="BI2848" s="2">
        <v>44105</v>
      </c>
      <c r="BJ2848" s="2">
        <v>44469</v>
      </c>
      <c r="BM2848" s="1">
        <v>35</v>
      </c>
      <c r="BN2848" s="1">
        <v>0</v>
      </c>
      <c r="BO2848" s="1">
        <v>7</v>
      </c>
      <c r="BP2848" s="1">
        <v>7</v>
      </c>
      <c r="BQ2848" s="1">
        <v>7</v>
      </c>
      <c r="BR2848" s="1">
        <v>7</v>
      </c>
      <c r="BS2848" s="1">
        <v>7</v>
      </c>
      <c r="BT2848" s="1">
        <v>0</v>
      </c>
      <c r="BU2848" s="1" t="str">
        <f>"9:00 AM"</f>
        <v>9:00 AM</v>
      </c>
      <c r="BV2848" s="1" t="str">
        <f>"5:00 PM"</f>
        <v>5:00 PM</v>
      </c>
      <c r="BW2848" s="1" t="s">
        <v>230</v>
      </c>
      <c r="BX2848" s="1">
        <v>0</v>
      </c>
      <c r="BY2848" s="1">
        <v>12</v>
      </c>
      <c r="BZ2848" s="1" t="s">
        <v>112</v>
      </c>
      <c r="CA2848" s="1">
        <v>0</v>
      </c>
      <c r="CB2848" s="1" t="s">
        <v>2157</v>
      </c>
      <c r="CC2848" s="1" t="s">
        <v>2152</v>
      </c>
      <c r="CE2848" s="1" t="s">
        <v>738</v>
      </c>
      <c r="CF2848" s="1" t="s">
        <v>117</v>
      </c>
      <c r="CG2848" s="1">
        <v>96950</v>
      </c>
      <c r="CH2848" s="3">
        <v>12.64</v>
      </c>
      <c r="CI2848" s="3">
        <v>12.64</v>
      </c>
      <c r="CJ2848" s="3">
        <v>18.96</v>
      </c>
      <c r="CK2848" s="3">
        <v>18.96</v>
      </c>
      <c r="CL2848" s="1" t="s">
        <v>137</v>
      </c>
      <c r="CM2848" s="1" t="s">
        <v>138</v>
      </c>
      <c r="CN2848" s="1" t="s">
        <v>139</v>
      </c>
      <c r="CP2848" s="1" t="s">
        <v>112</v>
      </c>
      <c r="CQ2848" s="1" t="s">
        <v>111</v>
      </c>
      <c r="CR2848" s="1" t="s">
        <v>112</v>
      </c>
      <c r="CS2848" s="1" t="s">
        <v>111</v>
      </c>
      <c r="CT2848" s="1" t="s">
        <v>138</v>
      </c>
      <c r="CU2848" s="1" t="s">
        <v>111</v>
      </c>
      <c r="CV2848" s="1" t="s">
        <v>138</v>
      </c>
      <c r="CW2848" s="1" t="s">
        <v>138</v>
      </c>
      <c r="CX2848" s="1">
        <v>16702876661</v>
      </c>
      <c r="CY2848" s="1" t="s">
        <v>6754</v>
      </c>
      <c r="CZ2848" s="1" t="s">
        <v>138</v>
      </c>
      <c r="DA2848" s="1" t="s">
        <v>111</v>
      </c>
      <c r="DB2848" s="1" t="s">
        <v>112</v>
      </c>
    </row>
    <row r="2849" spans="1:111" ht="15.6" customHeight="1" x14ac:dyDescent="0.25">
      <c r="A2849" s="1" t="s">
        <v>6772</v>
      </c>
      <c r="B2849" s="1" t="s">
        <v>109</v>
      </c>
      <c r="C2849" s="2">
        <v>44102.982733217592</v>
      </c>
      <c r="D2849" s="2">
        <v>44153</v>
      </c>
      <c r="E2849" s="1" t="s">
        <v>110</v>
      </c>
      <c r="F2849" s="2">
        <v>44102.833333333336</v>
      </c>
      <c r="G2849" s="1" t="s">
        <v>111</v>
      </c>
      <c r="H2849" s="1" t="s">
        <v>112</v>
      </c>
      <c r="I2849" s="1" t="s">
        <v>112</v>
      </c>
      <c r="J2849" s="1" t="s">
        <v>6773</v>
      </c>
      <c r="K2849" s="1" t="s">
        <v>2160</v>
      </c>
      <c r="L2849" s="1" t="s">
        <v>2161</v>
      </c>
      <c r="M2849" s="1" t="s">
        <v>2162</v>
      </c>
      <c r="N2849" s="1" t="s">
        <v>167</v>
      </c>
      <c r="O2849" s="1" t="s">
        <v>117</v>
      </c>
      <c r="P2849" s="9">
        <v>96950</v>
      </c>
      <c r="Q2849" s="1" t="s">
        <v>118</v>
      </c>
      <c r="S2849" s="1">
        <v>16703237827</v>
      </c>
      <c r="U2849" s="1">
        <v>611110</v>
      </c>
      <c r="V2849" s="1" t="s">
        <v>119</v>
      </c>
      <c r="X2849" s="1" t="s">
        <v>2163</v>
      </c>
      <c r="Y2849" s="1" t="s">
        <v>1827</v>
      </c>
      <c r="Z2849" s="1" t="s">
        <v>2164</v>
      </c>
      <c r="AA2849" s="1" t="s">
        <v>2165</v>
      </c>
      <c r="AB2849" s="1" t="s">
        <v>2161</v>
      </c>
      <c r="AC2849" s="1" t="s">
        <v>2162</v>
      </c>
      <c r="AD2849" s="1" t="s">
        <v>167</v>
      </c>
      <c r="AE2849" s="1" t="s">
        <v>117</v>
      </c>
      <c r="AF2849" s="9">
        <v>96950</v>
      </c>
      <c r="AG2849" s="1" t="s">
        <v>118</v>
      </c>
      <c r="AI2849" s="1">
        <v>16703237827</v>
      </c>
      <c r="AK2849" s="1" t="s">
        <v>2166</v>
      </c>
      <c r="BC2849" s="1" t="str">
        <f>"39-9011.00"</f>
        <v>39-9011.00</v>
      </c>
      <c r="BD2849" s="1" t="s">
        <v>1448</v>
      </c>
      <c r="BE2849" s="1" t="s">
        <v>6774</v>
      </c>
      <c r="BF2849" s="1" t="s">
        <v>6775</v>
      </c>
      <c r="BG2849" s="1">
        <v>1</v>
      </c>
      <c r="BI2849" s="2">
        <v>44105</v>
      </c>
      <c r="BJ2849" s="2">
        <v>44469</v>
      </c>
      <c r="BM2849" s="1">
        <v>40</v>
      </c>
      <c r="BN2849" s="1">
        <v>0</v>
      </c>
      <c r="BO2849" s="1">
        <v>8</v>
      </c>
      <c r="BP2849" s="1">
        <v>8</v>
      </c>
      <c r="BQ2849" s="1">
        <v>8</v>
      </c>
      <c r="BR2849" s="1">
        <v>8</v>
      </c>
      <c r="BS2849" s="1">
        <v>8</v>
      </c>
      <c r="BT2849" s="1">
        <v>0</v>
      </c>
      <c r="BU2849" s="1" t="str">
        <f>"7:30 AM"</f>
        <v>7:30 AM</v>
      </c>
      <c r="BV2849" s="1" t="str">
        <f>"4:30 PM"</f>
        <v>4:30 PM</v>
      </c>
      <c r="BW2849" s="1" t="s">
        <v>135</v>
      </c>
      <c r="BX2849" s="1">
        <v>6</v>
      </c>
      <c r="BY2849" s="1">
        <v>6</v>
      </c>
      <c r="BZ2849" s="1" t="s">
        <v>112</v>
      </c>
      <c r="CA2849" s="1">
        <v>0</v>
      </c>
      <c r="CB2849" s="4" t="s">
        <v>6776</v>
      </c>
      <c r="CC2849" s="1" t="s">
        <v>2161</v>
      </c>
      <c r="CD2849" s="1" t="s">
        <v>2162</v>
      </c>
      <c r="CE2849" s="1" t="s">
        <v>167</v>
      </c>
      <c r="CF2849" s="1" t="s">
        <v>117</v>
      </c>
      <c r="CG2849" s="1">
        <v>96950</v>
      </c>
      <c r="CH2849" s="3">
        <v>9.15</v>
      </c>
      <c r="CI2849" s="3">
        <v>11.14</v>
      </c>
      <c r="CJ2849" s="3">
        <v>13.72</v>
      </c>
      <c r="CK2849" s="3">
        <v>16.71</v>
      </c>
      <c r="CL2849" s="1" t="s">
        <v>137</v>
      </c>
      <c r="CN2849" s="1" t="s">
        <v>139</v>
      </c>
      <c r="CP2849" s="1" t="s">
        <v>112</v>
      </c>
      <c r="CQ2849" s="1" t="s">
        <v>111</v>
      </c>
      <c r="CR2849" s="1" t="s">
        <v>112</v>
      </c>
      <c r="CS2849" s="1" t="s">
        <v>111</v>
      </c>
      <c r="CT2849" s="1" t="s">
        <v>111</v>
      </c>
      <c r="CU2849" s="1" t="s">
        <v>111</v>
      </c>
      <c r="CV2849" s="1" t="s">
        <v>138</v>
      </c>
      <c r="CW2849" s="1" t="s">
        <v>6777</v>
      </c>
      <c r="CX2849" s="1">
        <v>16703237827</v>
      </c>
      <c r="CY2849" s="1" t="s">
        <v>2174</v>
      </c>
      <c r="CZ2849" s="1" t="s">
        <v>138</v>
      </c>
      <c r="DA2849" s="1" t="s">
        <v>111</v>
      </c>
      <c r="DB2849" s="1" t="s">
        <v>112</v>
      </c>
    </row>
    <row r="2850" spans="1:111" ht="15.6" customHeight="1" x14ac:dyDescent="0.25">
      <c r="A2850" s="1" t="s">
        <v>6801</v>
      </c>
      <c r="B2850" s="1" t="s">
        <v>109</v>
      </c>
      <c r="C2850" s="2">
        <v>44050.077954398148</v>
      </c>
      <c r="D2850" s="2">
        <v>44112</v>
      </c>
      <c r="E2850" s="1" t="s">
        <v>110</v>
      </c>
      <c r="F2850" s="2">
        <v>44103.833333333336</v>
      </c>
      <c r="G2850" s="1" t="s">
        <v>111</v>
      </c>
      <c r="H2850" s="1" t="s">
        <v>112</v>
      </c>
      <c r="I2850" s="1" t="s">
        <v>112</v>
      </c>
      <c r="J2850" s="1" t="s">
        <v>6802</v>
      </c>
      <c r="K2850" s="1" t="s">
        <v>6803</v>
      </c>
      <c r="L2850" s="1" t="s">
        <v>6804</v>
      </c>
      <c r="M2850" s="1" t="s">
        <v>2272</v>
      </c>
      <c r="N2850" s="1" t="s">
        <v>116</v>
      </c>
      <c r="O2850" s="1" t="s">
        <v>117</v>
      </c>
      <c r="P2850" s="9">
        <v>96950</v>
      </c>
      <c r="Q2850" s="1" t="s">
        <v>118</v>
      </c>
      <c r="R2850" s="1" t="s">
        <v>138</v>
      </c>
      <c r="S2850" s="1">
        <v>16702886903</v>
      </c>
      <c r="U2850" s="1">
        <v>72111</v>
      </c>
      <c r="V2850" s="1" t="s">
        <v>119</v>
      </c>
      <c r="X2850" s="1" t="s">
        <v>6795</v>
      </c>
      <c r="Y2850" s="1" t="s">
        <v>2449</v>
      </c>
      <c r="Z2850" s="1" t="s">
        <v>6796</v>
      </c>
      <c r="AA2850" s="1" t="s">
        <v>1276</v>
      </c>
      <c r="AB2850" s="1" t="s">
        <v>6805</v>
      </c>
      <c r="AC2850" s="1" t="s">
        <v>6806</v>
      </c>
      <c r="AD2850" s="1" t="s">
        <v>116</v>
      </c>
      <c r="AE2850" s="1" t="s">
        <v>117</v>
      </c>
      <c r="AF2850" s="9">
        <v>96950</v>
      </c>
      <c r="AG2850" s="1" t="s">
        <v>118</v>
      </c>
      <c r="AH2850" s="1" t="s">
        <v>138</v>
      </c>
      <c r="AI2850" s="1">
        <v>16709898373</v>
      </c>
      <c r="AK2850" s="1" t="s">
        <v>6807</v>
      </c>
      <c r="BC2850" s="1" t="str">
        <f>"49-9071.00"</f>
        <v>49-9071.00</v>
      </c>
      <c r="BD2850" s="1" t="s">
        <v>214</v>
      </c>
      <c r="BE2850" s="1" t="s">
        <v>6808</v>
      </c>
      <c r="BF2850" s="1" t="s">
        <v>6809</v>
      </c>
      <c r="BG2850" s="1">
        <v>2</v>
      </c>
      <c r="BI2850" s="2">
        <v>44105</v>
      </c>
      <c r="BJ2850" s="2">
        <v>45199</v>
      </c>
      <c r="BM2850" s="1">
        <v>35</v>
      </c>
      <c r="BN2850" s="1">
        <v>0</v>
      </c>
      <c r="BO2850" s="1">
        <v>7</v>
      </c>
      <c r="BP2850" s="1">
        <v>7</v>
      </c>
      <c r="BQ2850" s="1">
        <v>7</v>
      </c>
      <c r="BR2850" s="1">
        <v>7</v>
      </c>
      <c r="BS2850" s="1">
        <v>7</v>
      </c>
      <c r="BT2850" s="1">
        <v>0</v>
      </c>
      <c r="BU2850" s="1" t="str">
        <f>"8:00 AM"</f>
        <v>8:00 AM</v>
      </c>
      <c r="BV2850" s="1" t="str">
        <f>"4:00 PM"</f>
        <v>4:00 PM</v>
      </c>
      <c r="BW2850" s="1" t="s">
        <v>135</v>
      </c>
      <c r="BX2850" s="1">
        <v>0</v>
      </c>
      <c r="BY2850" s="1">
        <v>24</v>
      </c>
      <c r="BZ2850" s="1" t="s">
        <v>112</v>
      </c>
      <c r="CA2850" s="1">
        <v>0</v>
      </c>
      <c r="CB2850" s="1" t="s">
        <v>6810</v>
      </c>
      <c r="CC2850" s="1" t="s">
        <v>6804</v>
      </c>
      <c r="CD2850" s="1" t="s">
        <v>2272</v>
      </c>
      <c r="CE2850" s="1" t="s">
        <v>116</v>
      </c>
      <c r="CF2850" s="1" t="s">
        <v>117</v>
      </c>
      <c r="CG2850" s="1">
        <v>96950</v>
      </c>
      <c r="CH2850" s="3">
        <v>8.33</v>
      </c>
      <c r="CI2850" s="3">
        <v>9</v>
      </c>
      <c r="CJ2850" s="3">
        <v>12.5</v>
      </c>
      <c r="CK2850" s="3">
        <v>13.5</v>
      </c>
      <c r="CL2850" s="1" t="s">
        <v>137</v>
      </c>
      <c r="CM2850" s="1" t="s">
        <v>138</v>
      </c>
      <c r="CN2850" s="1" t="s">
        <v>139</v>
      </c>
      <c r="CP2850" s="1" t="s">
        <v>112</v>
      </c>
      <c r="CQ2850" s="1" t="s">
        <v>111</v>
      </c>
      <c r="CR2850" s="1" t="s">
        <v>112</v>
      </c>
      <c r="CS2850" s="1" t="s">
        <v>111</v>
      </c>
      <c r="CT2850" s="1" t="s">
        <v>138</v>
      </c>
      <c r="CU2850" s="1" t="s">
        <v>111</v>
      </c>
      <c r="CV2850" s="1" t="s">
        <v>138</v>
      </c>
      <c r="CW2850" s="1" t="s">
        <v>6811</v>
      </c>
      <c r="CX2850" s="1">
        <v>16702886903</v>
      </c>
      <c r="CY2850" s="1" t="s">
        <v>6807</v>
      </c>
      <c r="CZ2850" s="1" t="s">
        <v>138</v>
      </c>
      <c r="DA2850" s="1" t="s">
        <v>111</v>
      </c>
      <c r="DB2850" s="1" t="s">
        <v>112</v>
      </c>
    </row>
    <row r="2851" spans="1:111" ht="15.6" customHeight="1" x14ac:dyDescent="0.25">
      <c r="A2851" s="1" t="s">
        <v>6820</v>
      </c>
      <c r="B2851" s="1" t="s">
        <v>109</v>
      </c>
      <c r="C2851" s="2">
        <v>44036.077097453701</v>
      </c>
      <c r="D2851" s="2">
        <v>44117</v>
      </c>
      <c r="E2851" s="1" t="s">
        <v>110</v>
      </c>
      <c r="F2851" s="2">
        <v>44102.833333333336</v>
      </c>
      <c r="G2851" s="1" t="s">
        <v>111</v>
      </c>
      <c r="H2851" s="1" t="s">
        <v>112</v>
      </c>
      <c r="I2851" s="1" t="s">
        <v>112</v>
      </c>
      <c r="J2851" s="1" t="s">
        <v>413</v>
      </c>
      <c r="K2851" s="1" t="s">
        <v>414</v>
      </c>
      <c r="L2851" s="1" t="s">
        <v>419</v>
      </c>
      <c r="N2851" s="1" t="s">
        <v>167</v>
      </c>
      <c r="O2851" s="1" t="s">
        <v>117</v>
      </c>
      <c r="P2851" s="9">
        <v>96950</v>
      </c>
      <c r="Q2851" s="1" t="s">
        <v>118</v>
      </c>
      <c r="S2851" s="1">
        <v>16702888338</v>
      </c>
      <c r="U2851" s="1">
        <v>53211</v>
      </c>
      <c r="V2851" s="1" t="s">
        <v>119</v>
      </c>
      <c r="X2851" s="1" t="s">
        <v>416</v>
      </c>
      <c r="Y2851" s="1" t="s">
        <v>6821</v>
      </c>
      <c r="Z2851" s="1" t="s">
        <v>418</v>
      </c>
      <c r="AA2851" s="1" t="s">
        <v>171</v>
      </c>
      <c r="AB2851" s="1" t="s">
        <v>415</v>
      </c>
      <c r="AD2851" s="1" t="s">
        <v>167</v>
      </c>
      <c r="AE2851" s="1" t="s">
        <v>117</v>
      </c>
      <c r="AF2851" s="9">
        <v>96950</v>
      </c>
      <c r="AG2851" s="1" t="s">
        <v>118</v>
      </c>
      <c r="AI2851" s="1">
        <v>16702888338</v>
      </c>
      <c r="AK2851" s="1" t="s">
        <v>420</v>
      </c>
      <c r="BC2851" s="1" t="str">
        <f>"43-3031.00"</f>
        <v>43-3031.00</v>
      </c>
      <c r="BD2851" s="1" t="s">
        <v>389</v>
      </c>
      <c r="BE2851" s="1" t="s">
        <v>6822</v>
      </c>
      <c r="BF2851" s="1" t="s">
        <v>2875</v>
      </c>
      <c r="BG2851" s="1">
        <v>1</v>
      </c>
      <c r="BI2851" s="2">
        <v>44105</v>
      </c>
      <c r="BJ2851" s="2">
        <v>44469</v>
      </c>
      <c r="BM2851" s="1">
        <v>35</v>
      </c>
      <c r="BN2851" s="1">
        <v>0</v>
      </c>
      <c r="BO2851" s="1">
        <v>7</v>
      </c>
      <c r="BP2851" s="1">
        <v>7</v>
      </c>
      <c r="BQ2851" s="1">
        <v>7</v>
      </c>
      <c r="BR2851" s="1">
        <v>7</v>
      </c>
      <c r="BS2851" s="1">
        <v>7</v>
      </c>
      <c r="BT2851" s="1">
        <v>0</v>
      </c>
      <c r="BU2851" s="1" t="str">
        <f>"9:00 AM"</f>
        <v>9:00 AM</v>
      </c>
      <c r="BV2851" s="1" t="str">
        <f>"5:00 PM"</f>
        <v>5:00 PM</v>
      </c>
      <c r="BW2851" s="1" t="s">
        <v>135</v>
      </c>
      <c r="BX2851" s="1">
        <v>0</v>
      </c>
      <c r="BY2851" s="1">
        <v>6</v>
      </c>
      <c r="BZ2851" s="1" t="s">
        <v>112</v>
      </c>
      <c r="CA2851" s="1">
        <v>0</v>
      </c>
      <c r="CB2851" s="4" t="s">
        <v>6823</v>
      </c>
      <c r="CC2851" s="1" t="s">
        <v>425</v>
      </c>
      <c r="CD2851" s="1" t="s">
        <v>426</v>
      </c>
      <c r="CE2851" s="1" t="s">
        <v>167</v>
      </c>
      <c r="CF2851" s="1" t="s">
        <v>117</v>
      </c>
      <c r="CG2851" s="1">
        <v>96950</v>
      </c>
      <c r="CH2851" s="3">
        <v>13.9</v>
      </c>
      <c r="CI2851" s="3">
        <v>13.9</v>
      </c>
      <c r="CJ2851" s="3">
        <v>20.85</v>
      </c>
      <c r="CK2851" s="3">
        <v>20.85</v>
      </c>
      <c r="CL2851" s="1" t="s">
        <v>137</v>
      </c>
      <c r="CN2851" s="1" t="s">
        <v>139</v>
      </c>
      <c r="CP2851" s="1" t="s">
        <v>112</v>
      </c>
      <c r="CQ2851" s="1" t="s">
        <v>111</v>
      </c>
      <c r="CR2851" s="1" t="s">
        <v>112</v>
      </c>
      <c r="CS2851" s="1" t="s">
        <v>111</v>
      </c>
      <c r="CT2851" s="1" t="s">
        <v>138</v>
      </c>
      <c r="CU2851" s="1" t="s">
        <v>111</v>
      </c>
      <c r="CV2851" s="1" t="s">
        <v>138</v>
      </c>
      <c r="CW2851" s="1" t="s">
        <v>3422</v>
      </c>
      <c r="CX2851" s="1">
        <v>16702888338</v>
      </c>
      <c r="CY2851" s="1" t="s">
        <v>420</v>
      </c>
      <c r="CZ2851" s="1" t="s">
        <v>428</v>
      </c>
      <c r="DA2851" s="1" t="s">
        <v>111</v>
      </c>
      <c r="DB2851" s="1" t="s">
        <v>112</v>
      </c>
    </row>
    <row r="2852" spans="1:111" ht="15.6" customHeight="1" x14ac:dyDescent="0.25">
      <c r="A2852" s="1" t="s">
        <v>6824</v>
      </c>
      <c r="B2852" s="1" t="s">
        <v>109</v>
      </c>
      <c r="C2852" s="2">
        <v>44068.103162847219</v>
      </c>
      <c r="D2852" s="2">
        <v>44158</v>
      </c>
      <c r="E2852" s="1" t="s">
        <v>180</v>
      </c>
      <c r="G2852" s="1" t="s">
        <v>111</v>
      </c>
      <c r="H2852" s="1" t="s">
        <v>112</v>
      </c>
      <c r="I2852" s="1" t="s">
        <v>112</v>
      </c>
      <c r="J2852" s="1" t="s">
        <v>6825</v>
      </c>
      <c r="K2852" s="1" t="s">
        <v>6826</v>
      </c>
      <c r="L2852" s="1" t="s">
        <v>6827</v>
      </c>
      <c r="M2852" s="1" t="s">
        <v>1197</v>
      </c>
      <c r="N2852" s="1" t="s">
        <v>116</v>
      </c>
      <c r="O2852" s="1" t="s">
        <v>117</v>
      </c>
      <c r="P2852" s="9">
        <v>96950</v>
      </c>
      <c r="Q2852" s="1" t="s">
        <v>118</v>
      </c>
      <c r="S2852" s="1">
        <v>16702336060</v>
      </c>
      <c r="U2852" s="1">
        <v>56132</v>
      </c>
      <c r="V2852" s="1" t="s">
        <v>119</v>
      </c>
      <c r="X2852" s="1" t="s">
        <v>4112</v>
      </c>
      <c r="Y2852" s="1" t="s">
        <v>4113</v>
      </c>
      <c r="Z2852" s="1" t="s">
        <v>4114</v>
      </c>
      <c r="AA2852" s="1" t="s">
        <v>1332</v>
      </c>
      <c r="AB2852" s="1" t="s">
        <v>6827</v>
      </c>
      <c r="AC2852" s="1" t="s">
        <v>1197</v>
      </c>
      <c r="AD2852" s="1" t="s">
        <v>116</v>
      </c>
      <c r="AE2852" s="1" t="s">
        <v>117</v>
      </c>
      <c r="AF2852" s="9">
        <v>96950</v>
      </c>
      <c r="AG2852" s="1" t="s">
        <v>118</v>
      </c>
      <c r="AI2852" s="1">
        <v>16702336060</v>
      </c>
      <c r="AK2852" s="1" t="s">
        <v>6828</v>
      </c>
      <c r="BC2852" s="1" t="str">
        <f>"43-3031.00"</f>
        <v>43-3031.00</v>
      </c>
      <c r="BD2852" s="1" t="s">
        <v>389</v>
      </c>
      <c r="BE2852" s="1" t="s">
        <v>6829</v>
      </c>
      <c r="BF2852" s="1" t="s">
        <v>6830</v>
      </c>
      <c r="BG2852" s="1">
        <v>1</v>
      </c>
      <c r="BI2852" s="2">
        <v>44105</v>
      </c>
      <c r="BJ2852" s="2">
        <v>45199</v>
      </c>
      <c r="BM2852" s="1">
        <v>35</v>
      </c>
      <c r="BN2852" s="1">
        <v>0</v>
      </c>
      <c r="BO2852" s="1">
        <v>7</v>
      </c>
      <c r="BP2852" s="1">
        <v>7</v>
      </c>
      <c r="BQ2852" s="1">
        <v>7</v>
      </c>
      <c r="BR2852" s="1">
        <v>7</v>
      </c>
      <c r="BS2852" s="1">
        <v>7</v>
      </c>
      <c r="BT2852" s="1">
        <v>0</v>
      </c>
      <c r="BU2852" s="1" t="str">
        <f>"8:00 AM"</f>
        <v>8:00 AM</v>
      </c>
      <c r="BV2852" s="1" t="str">
        <f>"5:00 PM"</f>
        <v>5:00 PM</v>
      </c>
      <c r="BW2852" s="1" t="s">
        <v>392</v>
      </c>
      <c r="BX2852" s="1">
        <v>0</v>
      </c>
      <c r="BY2852" s="1">
        <v>24</v>
      </c>
      <c r="BZ2852" s="1" t="s">
        <v>112</v>
      </c>
      <c r="CA2852" s="1">
        <v>0</v>
      </c>
      <c r="CB2852" s="1" t="s">
        <v>6831</v>
      </c>
      <c r="CC2852" s="1" t="s">
        <v>6832</v>
      </c>
      <c r="CD2852" s="1" t="s">
        <v>339</v>
      </c>
      <c r="CE2852" s="1" t="s">
        <v>167</v>
      </c>
      <c r="CF2852" s="1" t="s">
        <v>117</v>
      </c>
      <c r="CG2852" s="1">
        <v>96950</v>
      </c>
      <c r="CH2852" s="3">
        <v>13.9</v>
      </c>
      <c r="CI2852" s="3">
        <v>13.9</v>
      </c>
      <c r="CJ2852" s="3">
        <v>20.85</v>
      </c>
      <c r="CK2852" s="3">
        <v>20.85</v>
      </c>
      <c r="CL2852" s="1" t="s">
        <v>137</v>
      </c>
      <c r="CM2852" s="1" t="s">
        <v>6833</v>
      </c>
      <c r="CN2852" s="1" t="s">
        <v>139</v>
      </c>
      <c r="CP2852" s="1" t="s">
        <v>112</v>
      </c>
      <c r="CQ2852" s="1" t="s">
        <v>111</v>
      </c>
      <c r="CR2852" s="1" t="s">
        <v>112</v>
      </c>
      <c r="CS2852" s="1" t="s">
        <v>111</v>
      </c>
      <c r="CT2852" s="1" t="s">
        <v>111</v>
      </c>
      <c r="CU2852" s="1" t="s">
        <v>111</v>
      </c>
      <c r="CV2852" s="1" t="s">
        <v>138</v>
      </c>
      <c r="CW2852" s="1" t="s">
        <v>138</v>
      </c>
      <c r="CX2852" s="1">
        <v>16702336060</v>
      </c>
      <c r="CY2852" s="1" t="s">
        <v>6828</v>
      </c>
      <c r="CZ2852" s="1" t="s">
        <v>873</v>
      </c>
      <c r="DA2852" s="1" t="s">
        <v>111</v>
      </c>
      <c r="DB2852" s="1" t="s">
        <v>112</v>
      </c>
    </row>
    <row r="2853" spans="1:111" ht="15.6" customHeight="1" x14ac:dyDescent="0.25">
      <c r="A2853" s="1" t="s">
        <v>6841</v>
      </c>
      <c r="B2853" s="1" t="s">
        <v>109</v>
      </c>
      <c r="C2853" s="2">
        <v>44047.85209270833</v>
      </c>
      <c r="D2853" s="2">
        <v>44120</v>
      </c>
      <c r="E2853" s="1" t="s">
        <v>180</v>
      </c>
      <c r="G2853" s="1" t="s">
        <v>112</v>
      </c>
      <c r="H2853" s="1" t="s">
        <v>112</v>
      </c>
      <c r="I2853" s="1" t="s">
        <v>112</v>
      </c>
      <c r="J2853" s="1" t="s">
        <v>6842</v>
      </c>
      <c r="L2853" s="1" t="s">
        <v>6843</v>
      </c>
      <c r="M2853" s="1" t="s">
        <v>6844</v>
      </c>
      <c r="N2853" s="1" t="s">
        <v>116</v>
      </c>
      <c r="O2853" s="1" t="s">
        <v>117</v>
      </c>
      <c r="P2853" s="9">
        <v>96950</v>
      </c>
      <c r="Q2853" s="1" t="s">
        <v>118</v>
      </c>
      <c r="R2853" s="1" t="s">
        <v>138</v>
      </c>
      <c r="S2853" s="1">
        <v>16702330744</v>
      </c>
      <c r="U2853" s="1">
        <v>488320</v>
      </c>
      <c r="V2853" s="1" t="s">
        <v>119</v>
      </c>
      <c r="X2853" s="1" t="s">
        <v>4877</v>
      </c>
      <c r="Y2853" s="1" t="s">
        <v>4878</v>
      </c>
      <c r="Z2853" s="1" t="s">
        <v>1544</v>
      </c>
      <c r="AA2853" s="1" t="s">
        <v>5534</v>
      </c>
      <c r="AB2853" s="1" t="s">
        <v>6845</v>
      </c>
      <c r="AC2853" s="1" t="s">
        <v>6846</v>
      </c>
      <c r="AD2853" s="1" t="s">
        <v>116</v>
      </c>
      <c r="AE2853" s="1" t="s">
        <v>117</v>
      </c>
      <c r="AF2853" s="9">
        <v>96950</v>
      </c>
      <c r="AG2853" s="1" t="s">
        <v>118</v>
      </c>
      <c r="AH2853" s="1" t="s">
        <v>138</v>
      </c>
      <c r="AI2853" s="1">
        <v>16702330744</v>
      </c>
      <c r="AK2853" s="1" t="s">
        <v>6847</v>
      </c>
      <c r="BC2853" s="1" t="str">
        <f>"49-9071.00"</f>
        <v>49-9071.00</v>
      </c>
      <c r="BD2853" s="1" t="s">
        <v>214</v>
      </c>
      <c r="BE2853" s="1" t="s">
        <v>6848</v>
      </c>
      <c r="BF2853" s="1" t="s">
        <v>5031</v>
      </c>
      <c r="BG2853" s="1">
        <v>2</v>
      </c>
      <c r="BI2853" s="2">
        <v>44105</v>
      </c>
      <c r="BJ2853" s="2">
        <v>44469</v>
      </c>
      <c r="BM2853" s="1">
        <v>40</v>
      </c>
      <c r="BN2853" s="1">
        <v>0</v>
      </c>
      <c r="BO2853" s="1">
        <v>8</v>
      </c>
      <c r="BP2853" s="1">
        <v>8</v>
      </c>
      <c r="BQ2853" s="1">
        <v>8</v>
      </c>
      <c r="BR2853" s="1">
        <v>8</v>
      </c>
      <c r="BS2853" s="1">
        <v>8</v>
      </c>
      <c r="BT2853" s="1">
        <v>0</v>
      </c>
      <c r="BU2853" s="1" t="str">
        <f>"8:00 AM"</f>
        <v>8:00 AM</v>
      </c>
      <c r="BV2853" s="1" t="str">
        <f>"5:00 PM"</f>
        <v>5:00 PM</v>
      </c>
      <c r="BW2853" s="1" t="s">
        <v>135</v>
      </c>
      <c r="BX2853" s="1">
        <v>0</v>
      </c>
      <c r="BY2853" s="1">
        <v>24</v>
      </c>
      <c r="BZ2853" s="1" t="s">
        <v>112</v>
      </c>
      <c r="CA2853" s="1">
        <v>0</v>
      </c>
      <c r="CB2853" s="1" t="s">
        <v>362</v>
      </c>
      <c r="CC2853" s="1" t="s">
        <v>6849</v>
      </c>
      <c r="CD2853" s="1" t="s">
        <v>4883</v>
      </c>
      <c r="CE2853" s="1" t="s">
        <v>6850</v>
      </c>
      <c r="CF2853" s="1" t="s">
        <v>117</v>
      </c>
      <c r="CG2853" s="1">
        <v>96950</v>
      </c>
      <c r="CH2853" s="3">
        <v>12.64</v>
      </c>
      <c r="CI2853" s="3">
        <v>12.64</v>
      </c>
      <c r="CJ2853" s="3">
        <v>18.96</v>
      </c>
      <c r="CK2853" s="3">
        <v>18.96</v>
      </c>
      <c r="CL2853" s="1" t="s">
        <v>137</v>
      </c>
      <c r="CM2853" s="1" t="s">
        <v>138</v>
      </c>
      <c r="CN2853" s="1" t="s">
        <v>139</v>
      </c>
      <c r="CP2853" s="1" t="s">
        <v>112</v>
      </c>
      <c r="CQ2853" s="1" t="s">
        <v>111</v>
      </c>
      <c r="CR2853" s="1" t="s">
        <v>111</v>
      </c>
      <c r="CS2853" s="1" t="s">
        <v>111</v>
      </c>
      <c r="CT2853" s="1" t="s">
        <v>138</v>
      </c>
      <c r="CU2853" s="1" t="s">
        <v>111</v>
      </c>
      <c r="CV2853" s="1" t="s">
        <v>138</v>
      </c>
      <c r="CW2853" s="1" t="s">
        <v>138</v>
      </c>
      <c r="CX2853" s="1">
        <v>16702330744</v>
      </c>
      <c r="CY2853" s="1" t="s">
        <v>4879</v>
      </c>
      <c r="CZ2853" s="1" t="s">
        <v>138</v>
      </c>
      <c r="DA2853" s="1" t="s">
        <v>111</v>
      </c>
      <c r="DB2853" s="1" t="s">
        <v>112</v>
      </c>
    </row>
    <row r="2854" spans="1:111" ht="15.6" customHeight="1" x14ac:dyDescent="0.25">
      <c r="A2854" s="1" t="s">
        <v>6876</v>
      </c>
      <c r="B2854" s="1" t="s">
        <v>109</v>
      </c>
      <c r="C2854" s="2">
        <v>44063.804983101851</v>
      </c>
      <c r="D2854" s="2">
        <v>44169</v>
      </c>
      <c r="E2854" s="1" t="s">
        <v>110</v>
      </c>
      <c r="F2854" s="2">
        <v>44103.833333333336</v>
      </c>
      <c r="G2854" s="1" t="s">
        <v>112</v>
      </c>
      <c r="H2854" s="1" t="s">
        <v>112</v>
      </c>
      <c r="I2854" s="1" t="s">
        <v>112</v>
      </c>
      <c r="J2854" s="1" t="s">
        <v>1338</v>
      </c>
      <c r="K2854" s="1" t="s">
        <v>1339</v>
      </c>
      <c r="L2854" s="1" t="s">
        <v>1345</v>
      </c>
      <c r="M2854" s="1" t="s">
        <v>1346</v>
      </c>
      <c r="N2854" s="1" t="s">
        <v>116</v>
      </c>
      <c r="O2854" s="1" t="s">
        <v>117</v>
      </c>
      <c r="P2854" s="9">
        <v>96950</v>
      </c>
      <c r="Q2854" s="1" t="s">
        <v>118</v>
      </c>
      <c r="R2854" s="1" t="s">
        <v>242</v>
      </c>
      <c r="S2854" s="1">
        <v>16702344000</v>
      </c>
      <c r="U2854" s="1">
        <v>561320</v>
      </c>
      <c r="V2854" s="1" t="s">
        <v>119</v>
      </c>
      <c r="X2854" s="1" t="s">
        <v>1342</v>
      </c>
      <c r="Y2854" s="1" t="s">
        <v>1343</v>
      </c>
      <c r="Z2854" s="1" t="s">
        <v>1344</v>
      </c>
      <c r="AA2854" s="1" t="s">
        <v>245</v>
      </c>
      <c r="AB2854" s="1" t="s">
        <v>1345</v>
      </c>
      <c r="AC2854" s="1" t="s">
        <v>1346</v>
      </c>
      <c r="AD2854" s="1" t="s">
        <v>116</v>
      </c>
      <c r="AE2854" s="1" t="s">
        <v>117</v>
      </c>
      <c r="AF2854" s="9">
        <v>96950</v>
      </c>
      <c r="AG2854" s="1" t="s">
        <v>118</v>
      </c>
      <c r="AH2854" s="1" t="s">
        <v>242</v>
      </c>
      <c r="AI2854" s="1">
        <v>16702344000</v>
      </c>
      <c r="AK2854" s="1" t="s">
        <v>1347</v>
      </c>
      <c r="BC2854" s="1" t="str">
        <f>"35-3021.00"</f>
        <v>35-3021.00</v>
      </c>
      <c r="BD2854" s="1" t="s">
        <v>2867</v>
      </c>
      <c r="BE2854" s="1" t="s">
        <v>6877</v>
      </c>
      <c r="BF2854" s="1" t="s">
        <v>6878</v>
      </c>
      <c r="BG2854" s="1">
        <v>10</v>
      </c>
      <c r="BI2854" s="2">
        <v>44105</v>
      </c>
      <c r="BJ2854" s="2">
        <v>44469</v>
      </c>
      <c r="BM2854" s="1">
        <v>35</v>
      </c>
      <c r="BN2854" s="1">
        <v>0</v>
      </c>
      <c r="BO2854" s="1">
        <v>7</v>
      </c>
      <c r="BP2854" s="1">
        <v>7</v>
      </c>
      <c r="BQ2854" s="1">
        <v>7</v>
      </c>
      <c r="BR2854" s="1">
        <v>7</v>
      </c>
      <c r="BS2854" s="1">
        <v>7</v>
      </c>
      <c r="BT2854" s="1">
        <v>0</v>
      </c>
      <c r="BU2854" s="1" t="str">
        <f>"8:00 AM"</f>
        <v>8:00 AM</v>
      </c>
      <c r="BV2854" s="1" t="str">
        <f>"4:30 PM"</f>
        <v>4:30 PM</v>
      </c>
      <c r="BW2854" s="1" t="s">
        <v>135</v>
      </c>
      <c r="BX2854" s="1">
        <v>3</v>
      </c>
      <c r="BY2854" s="1">
        <v>3</v>
      </c>
      <c r="BZ2854" s="1" t="s">
        <v>112</v>
      </c>
      <c r="CA2854" s="1">
        <v>0</v>
      </c>
      <c r="CB2854" s="4" t="s">
        <v>6879</v>
      </c>
      <c r="CC2854" s="1" t="s">
        <v>6880</v>
      </c>
      <c r="CD2854" s="1" t="s">
        <v>1197</v>
      </c>
      <c r="CE2854" s="1" t="s">
        <v>116</v>
      </c>
      <c r="CF2854" s="1" t="s">
        <v>117</v>
      </c>
      <c r="CG2854" s="1">
        <v>96950</v>
      </c>
      <c r="CH2854" s="3">
        <v>7.41</v>
      </c>
      <c r="CI2854" s="3">
        <v>7.41</v>
      </c>
      <c r="CJ2854" s="3">
        <v>11.12</v>
      </c>
      <c r="CK2854" s="3">
        <v>11.12</v>
      </c>
      <c r="CL2854" s="1" t="s">
        <v>137</v>
      </c>
      <c r="CM2854" s="1" t="s">
        <v>6881</v>
      </c>
      <c r="CN2854" s="1" t="s">
        <v>139</v>
      </c>
      <c r="CP2854" s="1" t="s">
        <v>112</v>
      </c>
      <c r="CQ2854" s="1" t="s">
        <v>111</v>
      </c>
      <c r="CR2854" s="1" t="s">
        <v>111</v>
      </c>
      <c r="CS2854" s="1" t="s">
        <v>111</v>
      </c>
      <c r="CT2854" s="1" t="s">
        <v>111</v>
      </c>
      <c r="CU2854" s="1" t="s">
        <v>111</v>
      </c>
      <c r="CV2854" s="1" t="s">
        <v>138</v>
      </c>
      <c r="CW2854" s="1" t="s">
        <v>6882</v>
      </c>
      <c r="CX2854" s="1">
        <v>16702344000</v>
      </c>
      <c r="CY2854" s="1" t="s">
        <v>1347</v>
      </c>
      <c r="CZ2854" s="1" t="s">
        <v>380</v>
      </c>
      <c r="DA2854" s="1" t="s">
        <v>111</v>
      </c>
      <c r="DB2854" s="1" t="s">
        <v>112</v>
      </c>
      <c r="DC2854" s="1" t="s">
        <v>1342</v>
      </c>
      <c r="DD2854" s="1" t="s">
        <v>1343</v>
      </c>
      <c r="DE2854" s="1" t="s">
        <v>236</v>
      </c>
      <c r="DF2854" s="1" t="s">
        <v>1338</v>
      </c>
      <c r="DG2854" s="1" t="s">
        <v>1347</v>
      </c>
    </row>
    <row r="2855" spans="1:111" ht="15.6" customHeight="1" x14ac:dyDescent="0.25">
      <c r="A2855" s="1" t="s">
        <v>6909</v>
      </c>
      <c r="B2855" s="1" t="s">
        <v>109</v>
      </c>
      <c r="C2855" s="2">
        <v>44080.791294907409</v>
      </c>
      <c r="D2855" s="2">
        <v>44172</v>
      </c>
      <c r="E2855" s="1" t="s">
        <v>110</v>
      </c>
      <c r="F2855" s="2">
        <v>44103.833333333336</v>
      </c>
      <c r="G2855" s="1" t="s">
        <v>111</v>
      </c>
      <c r="H2855" s="1" t="s">
        <v>112</v>
      </c>
      <c r="I2855" s="1" t="s">
        <v>112</v>
      </c>
      <c r="J2855" s="1" t="s">
        <v>5758</v>
      </c>
      <c r="L2855" s="1" t="s">
        <v>5759</v>
      </c>
      <c r="N2855" s="1" t="s">
        <v>116</v>
      </c>
      <c r="O2855" s="1" t="s">
        <v>117</v>
      </c>
      <c r="P2855" s="9">
        <v>96950</v>
      </c>
      <c r="Q2855" s="1" t="s">
        <v>118</v>
      </c>
      <c r="S2855" s="1">
        <v>16702342838</v>
      </c>
      <c r="U2855" s="1">
        <v>42512</v>
      </c>
      <c r="V2855" s="1" t="s">
        <v>119</v>
      </c>
      <c r="X2855" s="1" t="s">
        <v>5760</v>
      </c>
      <c r="Y2855" s="1" t="s">
        <v>5761</v>
      </c>
      <c r="Z2855" s="1" t="s">
        <v>138</v>
      </c>
      <c r="AA2855" s="1" t="s">
        <v>245</v>
      </c>
      <c r="AB2855" s="1" t="s">
        <v>5759</v>
      </c>
      <c r="AD2855" s="1" t="s">
        <v>116</v>
      </c>
      <c r="AE2855" s="1" t="s">
        <v>117</v>
      </c>
      <c r="AF2855" s="9">
        <v>96950</v>
      </c>
      <c r="AG2855" s="1" t="s">
        <v>118</v>
      </c>
      <c r="AI2855" s="1">
        <v>16702342838</v>
      </c>
      <c r="AK2855" s="1" t="s">
        <v>5762</v>
      </c>
      <c r="BC2855" s="1" t="str">
        <f>"53-3033.00"</f>
        <v>53-3033.00</v>
      </c>
      <c r="BD2855" s="1" t="s">
        <v>5372</v>
      </c>
      <c r="BE2855" s="1" t="s">
        <v>6910</v>
      </c>
      <c r="BF2855" s="1" t="s">
        <v>6707</v>
      </c>
      <c r="BG2855" s="1">
        <v>1</v>
      </c>
      <c r="BI2855" s="2">
        <v>44105</v>
      </c>
      <c r="BJ2855" s="2">
        <v>45199</v>
      </c>
      <c r="BM2855" s="1">
        <v>40</v>
      </c>
      <c r="BN2855" s="1">
        <v>0</v>
      </c>
      <c r="BO2855" s="1">
        <v>8</v>
      </c>
      <c r="BP2855" s="1">
        <v>8</v>
      </c>
      <c r="BQ2855" s="1">
        <v>8</v>
      </c>
      <c r="BR2855" s="1">
        <v>8</v>
      </c>
      <c r="BS2855" s="1">
        <v>8</v>
      </c>
      <c r="BT2855" s="1">
        <v>0</v>
      </c>
      <c r="BU2855" s="1" t="str">
        <f>"8:00 AM"</f>
        <v>8:00 AM</v>
      </c>
      <c r="BV2855" s="1" t="str">
        <f>"5:00 PM"</f>
        <v>5:00 PM</v>
      </c>
      <c r="BW2855" s="1" t="s">
        <v>230</v>
      </c>
      <c r="BX2855" s="1">
        <v>0</v>
      </c>
      <c r="BY2855" s="1">
        <v>12</v>
      </c>
      <c r="BZ2855" s="1" t="s">
        <v>112</v>
      </c>
      <c r="CA2855" s="1">
        <v>0</v>
      </c>
      <c r="CB2855" s="4" t="s">
        <v>6911</v>
      </c>
      <c r="CC2855" s="1" t="s">
        <v>5766</v>
      </c>
      <c r="CD2855" s="1" t="s">
        <v>5767</v>
      </c>
      <c r="CE2855" s="1" t="s">
        <v>116</v>
      </c>
      <c r="CF2855" s="1" t="s">
        <v>117</v>
      </c>
      <c r="CG2855" s="1">
        <v>96950</v>
      </c>
      <c r="CH2855" s="3">
        <v>11.14</v>
      </c>
      <c r="CI2855" s="3">
        <v>11.14</v>
      </c>
      <c r="CJ2855" s="3">
        <v>0</v>
      </c>
      <c r="CK2855" s="3">
        <v>0</v>
      </c>
      <c r="CL2855" s="1" t="s">
        <v>137</v>
      </c>
      <c r="CM2855" s="1" t="s">
        <v>230</v>
      </c>
      <c r="CN2855" s="1" t="s">
        <v>139</v>
      </c>
      <c r="CP2855" s="1" t="s">
        <v>112</v>
      </c>
      <c r="CQ2855" s="1" t="s">
        <v>111</v>
      </c>
      <c r="CR2855" s="1" t="s">
        <v>112</v>
      </c>
      <c r="CS2855" s="1" t="s">
        <v>112</v>
      </c>
      <c r="CT2855" s="1" t="s">
        <v>138</v>
      </c>
      <c r="CU2855" s="1" t="s">
        <v>111</v>
      </c>
      <c r="CV2855" s="1" t="s">
        <v>138</v>
      </c>
      <c r="CW2855" s="1" t="s">
        <v>5768</v>
      </c>
      <c r="CX2855" s="1">
        <v>16702873381</v>
      </c>
      <c r="CY2855" s="1" t="s">
        <v>5769</v>
      </c>
      <c r="CZ2855" s="1" t="s">
        <v>138</v>
      </c>
      <c r="DA2855" s="1" t="s">
        <v>111</v>
      </c>
      <c r="DB2855" s="1" t="s">
        <v>112</v>
      </c>
      <c r="DC2855" s="1" t="s">
        <v>2687</v>
      </c>
      <c r="DD2855" s="1" t="s">
        <v>6912</v>
      </c>
      <c r="DF2855" s="1" t="s">
        <v>5758</v>
      </c>
      <c r="DG2855" s="1" t="s">
        <v>5762</v>
      </c>
    </row>
    <row r="2856" spans="1:111" ht="15.6" customHeight="1" x14ac:dyDescent="0.25">
      <c r="A2856" s="1" t="s">
        <v>6913</v>
      </c>
      <c r="B2856" s="1" t="s">
        <v>109</v>
      </c>
      <c r="C2856" s="2">
        <v>44132.110143055557</v>
      </c>
      <c r="D2856" s="2">
        <v>44196</v>
      </c>
      <c r="E2856" s="1" t="s">
        <v>180</v>
      </c>
      <c r="G2856" s="1" t="s">
        <v>112</v>
      </c>
      <c r="H2856" s="1" t="s">
        <v>112</v>
      </c>
      <c r="I2856" s="1" t="s">
        <v>112</v>
      </c>
      <c r="J2856" s="1" t="s">
        <v>2224</v>
      </c>
      <c r="K2856" s="1" t="s">
        <v>6914</v>
      </c>
      <c r="L2856" s="1" t="s">
        <v>2213</v>
      </c>
      <c r="M2856" s="1" t="s">
        <v>2214</v>
      </c>
      <c r="N2856" s="1" t="s">
        <v>116</v>
      </c>
      <c r="O2856" s="1" t="s">
        <v>117</v>
      </c>
      <c r="P2856" s="9">
        <v>96950</v>
      </c>
      <c r="Q2856" s="1" t="s">
        <v>118</v>
      </c>
      <c r="S2856" s="1">
        <v>16702359981</v>
      </c>
      <c r="U2856" s="1">
        <v>561510</v>
      </c>
      <c r="V2856" s="1" t="s">
        <v>119</v>
      </c>
      <c r="X2856" s="1" t="s">
        <v>2076</v>
      </c>
      <c r="Y2856" s="1" t="s">
        <v>3068</v>
      </c>
      <c r="Z2856" s="1" t="s">
        <v>3069</v>
      </c>
      <c r="AA2856" s="1" t="s">
        <v>245</v>
      </c>
      <c r="AB2856" s="1" t="s">
        <v>2213</v>
      </c>
      <c r="AC2856" s="1" t="s">
        <v>2214</v>
      </c>
      <c r="AD2856" s="1" t="s">
        <v>116</v>
      </c>
      <c r="AE2856" s="1" t="s">
        <v>117</v>
      </c>
      <c r="AF2856" s="9">
        <v>96950</v>
      </c>
      <c r="AG2856" s="1" t="s">
        <v>118</v>
      </c>
      <c r="AI2856" s="1">
        <v>16702879981</v>
      </c>
      <c r="AK2856" s="1" t="s">
        <v>2216</v>
      </c>
      <c r="BC2856" s="1" t="str">
        <f>"39-1021.00"</f>
        <v>39-1021.00</v>
      </c>
      <c r="BD2856" s="1" t="s">
        <v>6915</v>
      </c>
      <c r="BE2856" s="1" t="s">
        <v>6916</v>
      </c>
      <c r="BF2856" s="1" t="s">
        <v>6917</v>
      </c>
      <c r="BG2856" s="1">
        <v>1</v>
      </c>
      <c r="BI2856" s="2">
        <v>44211</v>
      </c>
      <c r="BJ2856" s="2">
        <v>44575</v>
      </c>
      <c r="BM2856" s="1">
        <v>40</v>
      </c>
      <c r="BN2856" s="1">
        <v>0</v>
      </c>
      <c r="BO2856" s="1">
        <v>8</v>
      </c>
      <c r="BP2856" s="1">
        <v>8</v>
      </c>
      <c r="BQ2856" s="1">
        <v>8</v>
      </c>
      <c r="BR2856" s="1">
        <v>8</v>
      </c>
      <c r="BS2856" s="1">
        <v>8</v>
      </c>
      <c r="BT2856" s="1">
        <v>0</v>
      </c>
      <c r="BU2856" s="1" t="str">
        <f>"9:00 AM"</f>
        <v>9:00 AM</v>
      </c>
      <c r="BV2856" s="1" t="str">
        <f>"6:00 PM"</f>
        <v>6:00 PM</v>
      </c>
      <c r="BW2856" s="1" t="s">
        <v>230</v>
      </c>
      <c r="BX2856" s="1">
        <v>0</v>
      </c>
      <c r="BY2856" s="1">
        <v>24</v>
      </c>
      <c r="BZ2856" s="1" t="s">
        <v>111</v>
      </c>
      <c r="CA2856" s="1">
        <v>1</v>
      </c>
      <c r="CB2856" s="1" t="s">
        <v>6918</v>
      </c>
      <c r="CC2856" s="1" t="s">
        <v>2214</v>
      </c>
      <c r="CD2856" s="1" t="s">
        <v>2213</v>
      </c>
      <c r="CE2856" s="1" t="s">
        <v>116</v>
      </c>
      <c r="CF2856" s="1" t="s">
        <v>117</v>
      </c>
      <c r="CG2856" s="1">
        <v>96950</v>
      </c>
      <c r="CH2856" s="3">
        <v>15.41</v>
      </c>
      <c r="CI2856" s="3">
        <v>15.41</v>
      </c>
      <c r="CJ2856" s="3">
        <v>23.12</v>
      </c>
      <c r="CK2856" s="3">
        <v>23.12</v>
      </c>
      <c r="CL2856" s="1" t="s">
        <v>137</v>
      </c>
      <c r="CM2856" s="1" t="s">
        <v>138</v>
      </c>
      <c r="CN2856" s="1" t="s">
        <v>139</v>
      </c>
      <c r="CP2856" s="1" t="s">
        <v>112</v>
      </c>
      <c r="CQ2856" s="1" t="s">
        <v>111</v>
      </c>
      <c r="CR2856" s="1" t="s">
        <v>111</v>
      </c>
      <c r="CS2856" s="1" t="s">
        <v>111</v>
      </c>
      <c r="CT2856" s="1" t="s">
        <v>138</v>
      </c>
      <c r="CU2856" s="1" t="s">
        <v>111</v>
      </c>
      <c r="CV2856" s="1" t="s">
        <v>111</v>
      </c>
      <c r="CW2856" s="1" t="s">
        <v>6919</v>
      </c>
      <c r="CX2856" s="1">
        <v>16702359981</v>
      </c>
      <c r="CY2856" s="1" t="s">
        <v>2216</v>
      </c>
      <c r="CZ2856" s="1" t="s">
        <v>428</v>
      </c>
      <c r="DA2856" s="1" t="s">
        <v>111</v>
      </c>
      <c r="DB2856" s="1" t="s">
        <v>112</v>
      </c>
      <c r="DC2856" s="1" t="s">
        <v>2076</v>
      </c>
      <c r="DD2856" s="1" t="s">
        <v>3068</v>
      </c>
      <c r="DE2856" s="1" t="s">
        <v>111</v>
      </c>
      <c r="DF2856" s="1" t="s">
        <v>2224</v>
      </c>
      <c r="DG2856" s="1" t="s">
        <v>2216</v>
      </c>
    </row>
    <row r="2857" spans="1:111" ht="15.6" customHeight="1" x14ac:dyDescent="0.25">
      <c r="A2857" s="1" t="s">
        <v>6929</v>
      </c>
      <c r="B2857" s="1" t="s">
        <v>109</v>
      </c>
      <c r="C2857" s="2">
        <v>44034.86260763889</v>
      </c>
      <c r="D2857" s="2">
        <v>44118</v>
      </c>
      <c r="E2857" s="1" t="s">
        <v>110</v>
      </c>
      <c r="F2857" s="2">
        <v>44103.833333333336</v>
      </c>
      <c r="G2857" s="1" t="s">
        <v>111</v>
      </c>
      <c r="H2857" s="1" t="s">
        <v>112</v>
      </c>
      <c r="I2857" s="1" t="s">
        <v>112</v>
      </c>
      <c r="J2857" s="1" t="s">
        <v>6930</v>
      </c>
      <c r="K2857" s="1" t="s">
        <v>6930</v>
      </c>
      <c r="L2857" s="1" t="s">
        <v>6931</v>
      </c>
      <c r="M2857" s="1" t="s">
        <v>2722</v>
      </c>
      <c r="N2857" s="1" t="s">
        <v>167</v>
      </c>
      <c r="O2857" s="1" t="s">
        <v>117</v>
      </c>
      <c r="P2857" s="9">
        <v>96950</v>
      </c>
      <c r="Q2857" s="1" t="s">
        <v>118</v>
      </c>
      <c r="R2857" s="1" t="s">
        <v>168</v>
      </c>
      <c r="S2857" s="1">
        <v>16702352222</v>
      </c>
      <c r="U2857" s="1">
        <v>454390</v>
      </c>
      <c r="V2857" s="1" t="s">
        <v>119</v>
      </c>
      <c r="X2857" s="1" t="s">
        <v>2723</v>
      </c>
      <c r="Y2857" s="1" t="s">
        <v>2724</v>
      </c>
      <c r="AA2857" s="1" t="s">
        <v>822</v>
      </c>
      <c r="AB2857" s="1" t="s">
        <v>2722</v>
      </c>
      <c r="AD2857" s="1" t="s">
        <v>167</v>
      </c>
      <c r="AE2857" s="1" t="s">
        <v>117</v>
      </c>
      <c r="AF2857" s="9">
        <v>96950</v>
      </c>
      <c r="AG2857" s="1" t="s">
        <v>118</v>
      </c>
      <c r="AI2857" s="1">
        <v>16702352222</v>
      </c>
      <c r="AK2857" s="1" t="s">
        <v>6932</v>
      </c>
      <c r="BC2857" s="1" t="str">
        <f>"53-3031"</f>
        <v>53-3031</v>
      </c>
      <c r="BD2857" s="1" t="s">
        <v>3272</v>
      </c>
      <c r="BE2857" s="1" t="s">
        <v>6933</v>
      </c>
      <c r="BF2857" s="1" t="s">
        <v>6934</v>
      </c>
      <c r="BG2857" s="1">
        <v>1</v>
      </c>
      <c r="BI2857" s="2">
        <v>44105</v>
      </c>
      <c r="BJ2857" s="2">
        <v>44469</v>
      </c>
      <c r="BM2857" s="1">
        <v>35</v>
      </c>
      <c r="BN2857" s="1">
        <v>0</v>
      </c>
      <c r="BO2857" s="1">
        <v>5</v>
      </c>
      <c r="BP2857" s="1">
        <v>6</v>
      </c>
      <c r="BQ2857" s="1">
        <v>6</v>
      </c>
      <c r="BR2857" s="1">
        <v>6</v>
      </c>
      <c r="BS2857" s="1">
        <v>6</v>
      </c>
      <c r="BT2857" s="1">
        <v>6</v>
      </c>
      <c r="BU2857" s="1" t="str">
        <f>"1:00 PM"</f>
        <v>1:00 PM</v>
      </c>
      <c r="BV2857" s="1" t="str">
        <f>"7:00 PM"</f>
        <v>7:00 PM</v>
      </c>
      <c r="BW2857" s="1" t="s">
        <v>230</v>
      </c>
      <c r="BX2857" s="1">
        <v>0</v>
      </c>
      <c r="BY2857" s="1">
        <v>12</v>
      </c>
      <c r="BZ2857" s="1" t="s">
        <v>112</v>
      </c>
      <c r="CA2857" s="1">
        <v>0</v>
      </c>
      <c r="CB2857" s="4" t="s">
        <v>6935</v>
      </c>
      <c r="CC2857" s="1" t="s">
        <v>6936</v>
      </c>
      <c r="CD2857" s="1" t="s">
        <v>2722</v>
      </c>
      <c r="CE2857" s="1" t="s">
        <v>6937</v>
      </c>
      <c r="CF2857" s="1" t="s">
        <v>117</v>
      </c>
      <c r="CG2857" s="1">
        <v>96950</v>
      </c>
      <c r="CH2857" s="3">
        <v>7.65</v>
      </c>
      <c r="CI2857" s="3">
        <v>7.65</v>
      </c>
      <c r="CJ2857" s="3">
        <v>11.47</v>
      </c>
      <c r="CK2857" s="3">
        <v>11.47</v>
      </c>
      <c r="CL2857" s="1" t="s">
        <v>137</v>
      </c>
      <c r="CM2857" s="1" t="s">
        <v>168</v>
      </c>
      <c r="CN2857" s="1" t="s">
        <v>139</v>
      </c>
      <c r="CP2857" s="1" t="s">
        <v>112</v>
      </c>
      <c r="CQ2857" s="1" t="s">
        <v>111</v>
      </c>
      <c r="CR2857" s="1" t="s">
        <v>111</v>
      </c>
      <c r="CS2857" s="1" t="s">
        <v>111</v>
      </c>
      <c r="CT2857" s="1" t="s">
        <v>138</v>
      </c>
      <c r="CU2857" s="1" t="s">
        <v>111</v>
      </c>
      <c r="CV2857" s="1" t="s">
        <v>111</v>
      </c>
      <c r="CW2857" s="1" t="s">
        <v>6938</v>
      </c>
      <c r="CX2857" s="1">
        <v>16702352222</v>
      </c>
      <c r="CY2857" s="1" t="s">
        <v>6932</v>
      </c>
      <c r="CZ2857" s="1" t="s">
        <v>168</v>
      </c>
      <c r="DA2857" s="1" t="s">
        <v>111</v>
      </c>
      <c r="DB2857" s="1" t="s">
        <v>112</v>
      </c>
    </row>
    <row r="2858" spans="1:111" ht="15.6" customHeight="1" x14ac:dyDescent="0.25">
      <c r="A2858" s="1" t="s">
        <v>6939</v>
      </c>
      <c r="B2858" s="1" t="s">
        <v>109</v>
      </c>
      <c r="C2858" s="2">
        <v>44051.094623263889</v>
      </c>
      <c r="D2858" s="2">
        <v>44131</v>
      </c>
      <c r="E2858" s="1" t="s">
        <v>110</v>
      </c>
      <c r="F2858" s="2">
        <v>44103.833333333336</v>
      </c>
      <c r="G2858" s="1" t="s">
        <v>111</v>
      </c>
      <c r="H2858" s="1" t="s">
        <v>112</v>
      </c>
      <c r="I2858" s="1" t="s">
        <v>112</v>
      </c>
      <c r="J2858" s="1" t="s">
        <v>6940</v>
      </c>
      <c r="L2858" s="1" t="s">
        <v>6941</v>
      </c>
      <c r="N2858" s="1" t="s">
        <v>116</v>
      </c>
      <c r="O2858" s="1" t="s">
        <v>117</v>
      </c>
      <c r="P2858" s="9">
        <v>96950</v>
      </c>
      <c r="Q2858" s="1" t="s">
        <v>118</v>
      </c>
      <c r="S2858" s="1">
        <v>16702347768</v>
      </c>
      <c r="U2858" s="1">
        <v>45399</v>
      </c>
      <c r="V2858" s="1" t="s">
        <v>119</v>
      </c>
      <c r="X2858" s="1" t="s">
        <v>6542</v>
      </c>
      <c r="Y2858" s="1" t="s">
        <v>6942</v>
      </c>
      <c r="AA2858" s="1" t="s">
        <v>245</v>
      </c>
      <c r="AB2858" s="1" t="s">
        <v>6941</v>
      </c>
      <c r="AD2858" s="1" t="s">
        <v>116</v>
      </c>
      <c r="AE2858" s="1" t="s">
        <v>117</v>
      </c>
      <c r="AF2858" s="9">
        <v>96950</v>
      </c>
      <c r="AG2858" s="1" t="s">
        <v>118</v>
      </c>
      <c r="AI2858" s="1">
        <v>16702347768</v>
      </c>
      <c r="AK2858" s="1" t="s">
        <v>6943</v>
      </c>
      <c r="BC2858" s="1" t="str">
        <f>"11-1021.00"</f>
        <v>11-1021.00</v>
      </c>
      <c r="BD2858" s="1" t="s">
        <v>248</v>
      </c>
      <c r="BE2858" s="1" t="s">
        <v>6944</v>
      </c>
      <c r="BF2858" s="1" t="s">
        <v>357</v>
      </c>
      <c r="BG2858" s="1">
        <v>1</v>
      </c>
      <c r="BI2858" s="2">
        <v>44105</v>
      </c>
      <c r="BJ2858" s="2">
        <v>44469</v>
      </c>
      <c r="BM2858" s="1">
        <v>35</v>
      </c>
      <c r="BN2858" s="1">
        <v>0</v>
      </c>
      <c r="BO2858" s="1">
        <v>7</v>
      </c>
      <c r="BP2858" s="1">
        <v>7</v>
      </c>
      <c r="BQ2858" s="1">
        <v>7</v>
      </c>
      <c r="BR2858" s="1">
        <v>7</v>
      </c>
      <c r="BS2858" s="1">
        <v>7</v>
      </c>
      <c r="BT2858" s="1">
        <v>0</v>
      </c>
      <c r="BU2858" s="1" t="str">
        <f>"9:00 AM"</f>
        <v>9:00 AM</v>
      </c>
      <c r="BV2858" s="1" t="str">
        <f>"5:00 PM"</f>
        <v>5:00 PM</v>
      </c>
      <c r="BW2858" s="1" t="s">
        <v>135</v>
      </c>
      <c r="BX2858" s="1">
        <v>0</v>
      </c>
      <c r="BY2858" s="1">
        <v>12</v>
      </c>
      <c r="BZ2858" s="1" t="s">
        <v>111</v>
      </c>
      <c r="CA2858" s="1">
        <v>3</v>
      </c>
      <c r="CB2858" s="1" t="s">
        <v>3175</v>
      </c>
      <c r="CC2858" s="1" t="s">
        <v>6941</v>
      </c>
      <c r="CE2858" s="1" t="s">
        <v>116</v>
      </c>
      <c r="CF2858" s="1" t="s">
        <v>117</v>
      </c>
      <c r="CG2858" s="1">
        <v>96950</v>
      </c>
      <c r="CH2858" s="3">
        <v>30.92</v>
      </c>
      <c r="CI2858" s="3">
        <v>30.92</v>
      </c>
      <c r="CJ2858" s="3">
        <v>46.38</v>
      </c>
      <c r="CK2858" s="3">
        <v>46.38</v>
      </c>
      <c r="CL2858" s="1" t="s">
        <v>137</v>
      </c>
      <c r="CN2858" s="1" t="s">
        <v>139</v>
      </c>
      <c r="CP2858" s="1" t="s">
        <v>112</v>
      </c>
      <c r="CQ2858" s="1" t="s">
        <v>111</v>
      </c>
      <c r="CR2858" s="1" t="s">
        <v>112</v>
      </c>
      <c r="CS2858" s="1" t="s">
        <v>111</v>
      </c>
      <c r="CT2858" s="1" t="s">
        <v>138</v>
      </c>
      <c r="CU2858" s="1" t="s">
        <v>111</v>
      </c>
      <c r="CV2858" s="1" t="s">
        <v>138</v>
      </c>
      <c r="CW2858" s="1" t="s">
        <v>2313</v>
      </c>
      <c r="CX2858" s="1">
        <v>16702347768</v>
      </c>
      <c r="CY2858" s="1" t="s">
        <v>6943</v>
      </c>
      <c r="CZ2858" s="1" t="s">
        <v>138</v>
      </c>
      <c r="DA2858" s="1" t="s">
        <v>111</v>
      </c>
      <c r="DB2858" s="1" t="s">
        <v>112</v>
      </c>
      <c r="DC2858" s="1" t="s">
        <v>6542</v>
      </c>
      <c r="DD2858" s="1" t="s">
        <v>6942</v>
      </c>
      <c r="DF2858" s="1" t="s">
        <v>6940</v>
      </c>
      <c r="DG2858" s="1" t="s">
        <v>6943</v>
      </c>
    </row>
    <row r="2859" spans="1:111" ht="15.6" customHeight="1" x14ac:dyDescent="0.25">
      <c r="A2859" s="1" t="s">
        <v>6957</v>
      </c>
      <c r="B2859" s="1" t="s">
        <v>109</v>
      </c>
      <c r="C2859" s="2">
        <v>44113.163940972219</v>
      </c>
      <c r="D2859" s="2">
        <v>44155</v>
      </c>
      <c r="E2859" s="1" t="s">
        <v>180</v>
      </c>
      <c r="G2859" s="1" t="s">
        <v>111</v>
      </c>
      <c r="H2859" s="1" t="s">
        <v>111</v>
      </c>
      <c r="I2859" s="1" t="s">
        <v>112</v>
      </c>
      <c r="J2859" s="1" t="s">
        <v>6958</v>
      </c>
      <c r="K2859" s="1" t="s">
        <v>6958</v>
      </c>
      <c r="L2859" s="1" t="s">
        <v>6959</v>
      </c>
      <c r="N2859" s="1" t="s">
        <v>1759</v>
      </c>
      <c r="O2859" s="1" t="s">
        <v>117</v>
      </c>
      <c r="P2859" s="9">
        <v>96952</v>
      </c>
      <c r="Q2859" s="1" t="s">
        <v>118</v>
      </c>
      <c r="R2859" s="1" t="s">
        <v>242</v>
      </c>
      <c r="S2859" s="1">
        <v>16702873223</v>
      </c>
      <c r="U2859" s="1">
        <v>721110</v>
      </c>
      <c r="V2859" s="1" t="s">
        <v>119</v>
      </c>
      <c r="X2859" s="1" t="s">
        <v>1776</v>
      </c>
      <c r="Y2859" s="1" t="s">
        <v>6960</v>
      </c>
      <c r="Z2859" s="1" t="s">
        <v>849</v>
      </c>
      <c r="AA2859" s="1" t="s">
        <v>1584</v>
      </c>
      <c r="AB2859" s="1" t="s">
        <v>6961</v>
      </c>
      <c r="AD2859" s="1" t="s">
        <v>1759</v>
      </c>
      <c r="AE2859" s="1" t="s">
        <v>117</v>
      </c>
      <c r="AF2859" s="9">
        <v>96952</v>
      </c>
      <c r="AG2859" s="1" t="s">
        <v>118</v>
      </c>
      <c r="AH2859" s="1" t="s">
        <v>242</v>
      </c>
      <c r="AI2859" s="1">
        <v>16702873223</v>
      </c>
      <c r="AK2859" s="1" t="s">
        <v>6962</v>
      </c>
      <c r="BC2859" s="1" t="str">
        <f>"37-2012.00"</f>
        <v>37-2012.00</v>
      </c>
      <c r="BD2859" s="1" t="s">
        <v>576</v>
      </c>
      <c r="BE2859" s="1" t="s">
        <v>6963</v>
      </c>
      <c r="BF2859" s="1" t="s">
        <v>6964</v>
      </c>
      <c r="BG2859" s="1">
        <v>2</v>
      </c>
      <c r="BI2859" s="2">
        <v>44198</v>
      </c>
      <c r="BJ2859" s="2">
        <v>44563</v>
      </c>
      <c r="BM2859" s="1">
        <v>36</v>
      </c>
      <c r="BN2859" s="1">
        <v>0</v>
      </c>
      <c r="BO2859" s="1">
        <v>6</v>
      </c>
      <c r="BP2859" s="1">
        <v>6</v>
      </c>
      <c r="BQ2859" s="1">
        <v>6</v>
      </c>
      <c r="BR2859" s="1">
        <v>6</v>
      </c>
      <c r="BS2859" s="1">
        <v>6</v>
      </c>
      <c r="BT2859" s="1">
        <v>6</v>
      </c>
      <c r="BU2859" s="1" t="str">
        <f>"8:00 AM"</f>
        <v>8:00 AM</v>
      </c>
      <c r="BV2859" s="1" t="str">
        <f>"1:00 PM"</f>
        <v>1:00 PM</v>
      </c>
      <c r="BW2859" s="1" t="s">
        <v>135</v>
      </c>
      <c r="BX2859" s="1">
        <v>1</v>
      </c>
      <c r="BY2859" s="1">
        <v>3</v>
      </c>
      <c r="BZ2859" s="1" t="s">
        <v>112</v>
      </c>
      <c r="CA2859" s="1">
        <v>0</v>
      </c>
      <c r="CB2859" s="1" t="s">
        <v>6965</v>
      </c>
      <c r="CC2859" s="1" t="s">
        <v>6966</v>
      </c>
      <c r="CD2859" s="1" t="s">
        <v>6967</v>
      </c>
      <c r="CE2859" s="1" t="s">
        <v>1759</v>
      </c>
      <c r="CF2859" s="1" t="s">
        <v>117</v>
      </c>
      <c r="CG2859" s="1">
        <v>96952</v>
      </c>
      <c r="CH2859" s="3">
        <v>7.59</v>
      </c>
      <c r="CI2859" s="3">
        <v>8</v>
      </c>
      <c r="CL2859" s="1" t="s">
        <v>137</v>
      </c>
      <c r="CM2859" s="1" t="s">
        <v>138</v>
      </c>
      <c r="CN2859" s="1" t="s">
        <v>139</v>
      </c>
      <c r="CP2859" s="1" t="s">
        <v>112</v>
      </c>
      <c r="CQ2859" s="1" t="s">
        <v>111</v>
      </c>
      <c r="CR2859" s="1" t="s">
        <v>111</v>
      </c>
      <c r="CS2859" s="1" t="s">
        <v>112</v>
      </c>
      <c r="CT2859" s="1" t="s">
        <v>111</v>
      </c>
      <c r="CU2859" s="1" t="s">
        <v>111</v>
      </c>
      <c r="CV2859" s="1" t="s">
        <v>138</v>
      </c>
      <c r="CW2859" s="1" t="s">
        <v>1134</v>
      </c>
      <c r="CX2859" s="1">
        <v>16702873223</v>
      </c>
      <c r="CY2859" s="1" t="s">
        <v>6962</v>
      </c>
      <c r="CZ2859" s="1" t="s">
        <v>138</v>
      </c>
      <c r="DA2859" s="1" t="s">
        <v>111</v>
      </c>
      <c r="DB2859" s="1" t="s">
        <v>112</v>
      </c>
    </row>
    <row r="2860" spans="1:111" ht="15.6" customHeight="1" x14ac:dyDescent="0.25">
      <c r="A2860" s="1" t="s">
        <v>6992</v>
      </c>
      <c r="B2860" s="1" t="s">
        <v>109</v>
      </c>
      <c r="C2860" s="2">
        <v>44172.051381712961</v>
      </c>
      <c r="D2860" s="2">
        <v>44225</v>
      </c>
      <c r="E2860" s="1" t="s">
        <v>180</v>
      </c>
      <c r="G2860" s="1" t="s">
        <v>112</v>
      </c>
      <c r="H2860" s="1" t="s">
        <v>112</v>
      </c>
      <c r="I2860" s="1" t="s">
        <v>112</v>
      </c>
      <c r="J2860" s="1" t="s">
        <v>791</v>
      </c>
      <c r="K2860" s="1" t="s">
        <v>792</v>
      </c>
      <c r="L2860" s="1" t="s">
        <v>684</v>
      </c>
      <c r="M2860" s="1" t="s">
        <v>793</v>
      </c>
      <c r="N2860" s="1" t="s">
        <v>116</v>
      </c>
      <c r="O2860" s="1" t="s">
        <v>117</v>
      </c>
      <c r="P2860" s="9">
        <v>96950</v>
      </c>
      <c r="Q2860" s="1" t="s">
        <v>118</v>
      </c>
      <c r="R2860" s="1" t="s">
        <v>138</v>
      </c>
      <c r="S2860" s="1">
        <v>16703236877</v>
      </c>
      <c r="U2860" s="1">
        <v>62161</v>
      </c>
      <c r="V2860" s="1" t="s">
        <v>119</v>
      </c>
      <c r="X2860" s="1" t="s">
        <v>686</v>
      </c>
      <c r="Y2860" s="1" t="s">
        <v>687</v>
      </c>
      <c r="Z2860" s="1" t="s">
        <v>688</v>
      </c>
      <c r="AA2860" s="1" t="s">
        <v>245</v>
      </c>
      <c r="AB2860" s="1" t="s">
        <v>6993</v>
      </c>
      <c r="AD2860" s="1" t="s">
        <v>690</v>
      </c>
      <c r="AE2860" s="1" t="s">
        <v>691</v>
      </c>
      <c r="AF2860" s="9">
        <v>96931</v>
      </c>
      <c r="AG2860" s="1" t="s">
        <v>118</v>
      </c>
      <c r="AH2860" s="1" t="s">
        <v>138</v>
      </c>
      <c r="AI2860" s="1">
        <v>16716496877</v>
      </c>
      <c r="AJ2860" s="1">
        <v>203</v>
      </c>
      <c r="AK2860" s="1" t="s">
        <v>692</v>
      </c>
      <c r="BC2860" s="1" t="str">
        <f>"29-1123.00"</f>
        <v>29-1123.00</v>
      </c>
      <c r="BD2860" s="1" t="s">
        <v>4961</v>
      </c>
      <c r="BE2860" s="1" t="s">
        <v>6994</v>
      </c>
      <c r="BF2860" s="1" t="s">
        <v>4963</v>
      </c>
      <c r="BG2860" s="1">
        <v>3</v>
      </c>
      <c r="BI2860" s="2">
        <v>44270</v>
      </c>
      <c r="BJ2860" s="2">
        <v>44634</v>
      </c>
      <c r="BM2860" s="1">
        <v>40</v>
      </c>
      <c r="BN2860" s="1">
        <v>0</v>
      </c>
      <c r="BO2860" s="1">
        <v>8</v>
      </c>
      <c r="BP2860" s="1">
        <v>8</v>
      </c>
      <c r="BQ2860" s="1">
        <v>8</v>
      </c>
      <c r="BR2860" s="1">
        <v>8</v>
      </c>
      <c r="BS2860" s="1">
        <v>5</v>
      </c>
      <c r="BT2860" s="1">
        <v>3</v>
      </c>
      <c r="BU2860" s="1" t="str">
        <f>"8:30 AM"</f>
        <v>8:30 AM</v>
      </c>
      <c r="BV2860" s="1" t="str">
        <f>"5:30 PM"</f>
        <v>5:30 PM</v>
      </c>
      <c r="BW2860" s="1" t="s">
        <v>193</v>
      </c>
      <c r="BX2860" s="1">
        <v>0</v>
      </c>
      <c r="BY2860" s="1">
        <v>0</v>
      </c>
      <c r="BZ2860" s="1" t="s">
        <v>112</v>
      </c>
      <c r="CA2860" s="1">
        <v>0</v>
      </c>
      <c r="CB2860" s="1" t="s">
        <v>6995</v>
      </c>
      <c r="CC2860" s="1" t="s">
        <v>684</v>
      </c>
      <c r="CD2860" s="1" t="s">
        <v>793</v>
      </c>
      <c r="CE2860" s="1" t="s">
        <v>116</v>
      </c>
      <c r="CF2860" s="1" t="s">
        <v>117</v>
      </c>
      <c r="CG2860" s="1">
        <v>96950</v>
      </c>
      <c r="CH2860" s="3">
        <v>43.18</v>
      </c>
      <c r="CI2860" s="3">
        <v>43.18</v>
      </c>
      <c r="CL2860" s="1" t="s">
        <v>137</v>
      </c>
      <c r="CN2860" s="1" t="s">
        <v>139</v>
      </c>
      <c r="CP2860" s="1" t="s">
        <v>112</v>
      </c>
      <c r="CQ2860" s="1" t="s">
        <v>111</v>
      </c>
      <c r="CR2860" s="1" t="s">
        <v>111</v>
      </c>
      <c r="CS2860" s="1" t="s">
        <v>112</v>
      </c>
      <c r="CT2860" s="1" t="s">
        <v>138</v>
      </c>
      <c r="CU2860" s="1" t="s">
        <v>111</v>
      </c>
      <c r="CV2860" s="1" t="s">
        <v>138</v>
      </c>
      <c r="CW2860" s="1" t="s">
        <v>698</v>
      </c>
      <c r="CX2860" s="1">
        <v>16703236877</v>
      </c>
      <c r="CY2860" s="1" t="s">
        <v>699</v>
      </c>
      <c r="CZ2860" s="1" t="s">
        <v>138</v>
      </c>
      <c r="DA2860" s="1" t="s">
        <v>111</v>
      </c>
      <c r="DB2860" s="1" t="s">
        <v>112</v>
      </c>
    </row>
    <row r="2861" spans="1:111" ht="15.6" customHeight="1" x14ac:dyDescent="0.25">
      <c r="A2861" s="1" t="s">
        <v>7042</v>
      </c>
      <c r="B2861" s="1" t="s">
        <v>109</v>
      </c>
      <c r="C2861" s="2">
        <v>44290.385537731483</v>
      </c>
      <c r="D2861" s="2">
        <v>44323</v>
      </c>
      <c r="E2861" s="1" t="s">
        <v>110</v>
      </c>
      <c r="F2861" s="2">
        <v>44468.833333333336</v>
      </c>
      <c r="G2861" s="1" t="s">
        <v>111</v>
      </c>
      <c r="H2861" s="1" t="s">
        <v>112</v>
      </c>
      <c r="I2861" s="1" t="s">
        <v>112</v>
      </c>
      <c r="J2861" s="1" t="s">
        <v>7043</v>
      </c>
      <c r="K2861" s="1" t="s">
        <v>7044</v>
      </c>
      <c r="L2861" s="1" t="s">
        <v>7045</v>
      </c>
      <c r="M2861" s="1" t="s">
        <v>5666</v>
      </c>
      <c r="N2861" s="1" t="s">
        <v>116</v>
      </c>
      <c r="O2861" s="1" t="s">
        <v>117</v>
      </c>
      <c r="P2861" s="9">
        <v>96950</v>
      </c>
      <c r="Q2861" s="1" t="s">
        <v>118</v>
      </c>
      <c r="R2861" s="1" t="s">
        <v>117</v>
      </c>
      <c r="S2861" s="1">
        <v>16705884194</v>
      </c>
      <c r="U2861" s="1">
        <v>81121</v>
      </c>
      <c r="V2861" s="1" t="s">
        <v>119</v>
      </c>
      <c r="X2861" s="1" t="s">
        <v>7046</v>
      </c>
      <c r="Y2861" s="1" t="s">
        <v>7047</v>
      </c>
      <c r="Z2861" s="1" t="s">
        <v>1331</v>
      </c>
      <c r="AA2861" s="1" t="s">
        <v>245</v>
      </c>
      <c r="AB2861" s="1" t="s">
        <v>7045</v>
      </c>
      <c r="AC2861" s="1" t="s">
        <v>5666</v>
      </c>
      <c r="AD2861" s="1" t="s">
        <v>116</v>
      </c>
      <c r="AE2861" s="1" t="s">
        <v>117</v>
      </c>
      <c r="AF2861" s="9">
        <v>96950</v>
      </c>
      <c r="AG2861" s="1" t="s">
        <v>118</v>
      </c>
      <c r="AH2861" s="1" t="s">
        <v>117</v>
      </c>
      <c r="AI2861" s="1">
        <v>16705884194</v>
      </c>
      <c r="AK2861" s="1" t="s">
        <v>7048</v>
      </c>
      <c r="BC2861" s="1" t="str">
        <f>"49-9071.00"</f>
        <v>49-9071.00</v>
      </c>
      <c r="BD2861" s="1" t="s">
        <v>214</v>
      </c>
      <c r="BE2861" s="1" t="s">
        <v>7049</v>
      </c>
      <c r="BF2861" s="1" t="s">
        <v>3913</v>
      </c>
      <c r="BG2861" s="1">
        <v>3</v>
      </c>
      <c r="BI2861" s="2">
        <v>44470</v>
      </c>
      <c r="BJ2861" s="2">
        <v>44834</v>
      </c>
      <c r="BM2861" s="1">
        <v>40</v>
      </c>
      <c r="BN2861" s="1">
        <v>0</v>
      </c>
      <c r="BO2861" s="1">
        <v>8</v>
      </c>
      <c r="BP2861" s="1">
        <v>8</v>
      </c>
      <c r="BQ2861" s="1">
        <v>8</v>
      </c>
      <c r="BR2861" s="1">
        <v>8</v>
      </c>
      <c r="BS2861" s="1">
        <v>8</v>
      </c>
      <c r="BT2861" s="1">
        <v>0</v>
      </c>
      <c r="BU2861" s="1" t="str">
        <f>"8:00 AM"</f>
        <v>8:00 AM</v>
      </c>
      <c r="BV2861" s="1" t="str">
        <f>"5:00 PM"</f>
        <v>5:00 PM</v>
      </c>
      <c r="BW2861" s="1" t="s">
        <v>135</v>
      </c>
      <c r="BX2861" s="1">
        <v>0</v>
      </c>
      <c r="BY2861" s="1">
        <v>12</v>
      </c>
      <c r="BZ2861" s="1" t="s">
        <v>112</v>
      </c>
      <c r="CA2861" s="1">
        <v>0</v>
      </c>
      <c r="CB2861" s="1" t="s">
        <v>7050</v>
      </c>
      <c r="CC2861" s="1" t="s">
        <v>7045</v>
      </c>
      <c r="CD2861" s="1" t="s">
        <v>5666</v>
      </c>
      <c r="CE2861" s="1" t="s">
        <v>116</v>
      </c>
      <c r="CF2861" s="1" t="s">
        <v>117</v>
      </c>
      <c r="CG2861" s="1">
        <v>96950</v>
      </c>
      <c r="CH2861" s="3">
        <v>8.7100000000000009</v>
      </c>
      <c r="CI2861" s="3">
        <v>9</v>
      </c>
      <c r="CJ2861" s="3">
        <v>13.06</v>
      </c>
      <c r="CK2861" s="3">
        <v>13.5</v>
      </c>
      <c r="CL2861" s="1" t="s">
        <v>137</v>
      </c>
      <c r="CM2861" s="1" t="s">
        <v>138</v>
      </c>
      <c r="CN2861" s="1" t="s">
        <v>218</v>
      </c>
      <c r="CP2861" s="1" t="s">
        <v>112</v>
      </c>
      <c r="CQ2861" s="1" t="s">
        <v>111</v>
      </c>
      <c r="CR2861" s="1" t="s">
        <v>111</v>
      </c>
      <c r="CS2861" s="1" t="s">
        <v>111</v>
      </c>
      <c r="CT2861" s="1" t="s">
        <v>138</v>
      </c>
      <c r="CU2861" s="1" t="s">
        <v>111</v>
      </c>
      <c r="CV2861" s="1" t="s">
        <v>138</v>
      </c>
      <c r="CW2861" s="1" t="s">
        <v>1324</v>
      </c>
      <c r="CX2861" s="1">
        <v>16705884194</v>
      </c>
      <c r="CY2861" s="1" t="s">
        <v>7048</v>
      </c>
      <c r="CZ2861" s="1" t="s">
        <v>138</v>
      </c>
      <c r="DA2861" s="1" t="s">
        <v>111</v>
      </c>
      <c r="DB2861" s="1" t="s">
        <v>112</v>
      </c>
    </row>
    <row r="2862" spans="1:111" ht="15.6" customHeight="1" x14ac:dyDescent="0.25">
      <c r="A2862" s="1" t="s">
        <v>7091</v>
      </c>
      <c r="B2862" s="1" t="s">
        <v>109</v>
      </c>
      <c r="C2862" s="2">
        <v>44301.015733912034</v>
      </c>
      <c r="D2862" s="2">
        <v>44330</v>
      </c>
      <c r="E2862" s="1" t="s">
        <v>110</v>
      </c>
      <c r="F2862" s="2">
        <v>44468.833333333336</v>
      </c>
      <c r="G2862" s="1" t="s">
        <v>111</v>
      </c>
      <c r="H2862" s="1" t="s">
        <v>112</v>
      </c>
      <c r="I2862" s="1" t="s">
        <v>112</v>
      </c>
      <c r="J2862" s="1" t="s">
        <v>909</v>
      </c>
      <c r="K2862" s="1" t="s">
        <v>6316</v>
      </c>
      <c r="L2862" s="1" t="s">
        <v>910</v>
      </c>
      <c r="M2862" s="1" t="s">
        <v>754</v>
      </c>
      <c r="N2862" s="1" t="s">
        <v>167</v>
      </c>
      <c r="O2862" s="1" t="s">
        <v>117</v>
      </c>
      <c r="P2862" s="9">
        <v>96950</v>
      </c>
      <c r="Q2862" s="1" t="s">
        <v>118</v>
      </c>
      <c r="S2862" s="1">
        <v>16702350561</v>
      </c>
      <c r="T2862" s="1">
        <v>115</v>
      </c>
      <c r="U2862" s="1">
        <v>72111</v>
      </c>
      <c r="V2862" s="1" t="s">
        <v>119</v>
      </c>
      <c r="X2862" s="1" t="s">
        <v>911</v>
      </c>
      <c r="Y2862" s="1" t="s">
        <v>912</v>
      </c>
      <c r="Z2862" s="1" t="s">
        <v>913</v>
      </c>
      <c r="AA2862" s="1" t="s">
        <v>914</v>
      </c>
      <c r="AB2862" s="1" t="s">
        <v>915</v>
      </c>
      <c r="AC2862" s="1" t="s">
        <v>916</v>
      </c>
      <c r="AD2862" s="1" t="s">
        <v>167</v>
      </c>
      <c r="AE2862" s="1" t="s">
        <v>117</v>
      </c>
      <c r="AF2862" s="9">
        <v>96950</v>
      </c>
      <c r="AG2862" s="1" t="s">
        <v>118</v>
      </c>
      <c r="AI2862" s="1">
        <v>16702350561</v>
      </c>
      <c r="AJ2862" s="1">
        <v>115</v>
      </c>
      <c r="AK2862" s="1" t="s">
        <v>917</v>
      </c>
      <c r="BC2862" s="1" t="str">
        <f>"37-2012.00"</f>
        <v>37-2012.00</v>
      </c>
      <c r="BD2862" s="1" t="s">
        <v>576</v>
      </c>
      <c r="BE2862" s="1" t="s">
        <v>6317</v>
      </c>
      <c r="BF2862" s="1" t="s">
        <v>1715</v>
      </c>
      <c r="BG2862" s="1">
        <v>1</v>
      </c>
      <c r="BI2862" s="2">
        <v>44470</v>
      </c>
      <c r="BJ2862" s="2">
        <v>44834</v>
      </c>
      <c r="BM2862" s="1">
        <v>35</v>
      </c>
      <c r="BN2862" s="1">
        <v>0</v>
      </c>
      <c r="BO2862" s="1">
        <v>7</v>
      </c>
      <c r="BP2862" s="1">
        <v>7</v>
      </c>
      <c r="BQ2862" s="1">
        <v>7</v>
      </c>
      <c r="BR2862" s="1">
        <v>7</v>
      </c>
      <c r="BS2862" s="1">
        <v>7</v>
      </c>
      <c r="BT2862" s="1">
        <v>0</v>
      </c>
      <c r="BU2862" s="1" t="str">
        <f>"8:00 AM"</f>
        <v>8:00 AM</v>
      </c>
      <c r="BV2862" s="1" t="str">
        <f>"5:00 PM"</f>
        <v>5:00 PM</v>
      </c>
      <c r="BW2862" s="1" t="s">
        <v>230</v>
      </c>
      <c r="BX2862" s="1">
        <v>0</v>
      </c>
      <c r="BY2862" s="1">
        <v>3</v>
      </c>
      <c r="BZ2862" s="1" t="s">
        <v>112</v>
      </c>
      <c r="CA2862" s="1">
        <v>0</v>
      </c>
      <c r="CB2862" s="4" t="s">
        <v>6318</v>
      </c>
      <c r="CC2862" s="1" t="s">
        <v>6319</v>
      </c>
      <c r="CD2862" s="1" t="s">
        <v>6320</v>
      </c>
      <c r="CE2862" s="1" t="s">
        <v>997</v>
      </c>
      <c r="CF2862" s="1" t="s">
        <v>117</v>
      </c>
      <c r="CG2862" s="1">
        <v>96951</v>
      </c>
      <c r="CH2862" s="3">
        <v>7.59</v>
      </c>
      <c r="CI2862" s="3">
        <v>7.59</v>
      </c>
      <c r="CJ2862" s="3">
        <v>11.39</v>
      </c>
      <c r="CK2862" s="3">
        <v>11.39</v>
      </c>
      <c r="CL2862" s="1" t="s">
        <v>137</v>
      </c>
      <c r="CM2862" s="1" t="s">
        <v>922</v>
      </c>
      <c r="CN2862" s="1" t="s">
        <v>139</v>
      </c>
      <c r="CP2862" s="1" t="s">
        <v>112</v>
      </c>
      <c r="CQ2862" s="1" t="s">
        <v>111</v>
      </c>
      <c r="CR2862" s="1" t="s">
        <v>112</v>
      </c>
      <c r="CS2862" s="1" t="s">
        <v>111</v>
      </c>
      <c r="CT2862" s="1" t="s">
        <v>111</v>
      </c>
      <c r="CU2862" s="1" t="s">
        <v>111</v>
      </c>
      <c r="CV2862" s="1" t="s">
        <v>138</v>
      </c>
      <c r="CW2862" s="1" t="s">
        <v>714</v>
      </c>
      <c r="CX2862" s="1">
        <v>16702350561</v>
      </c>
      <c r="CY2862" s="1" t="s">
        <v>917</v>
      </c>
      <c r="CZ2862" s="1" t="s">
        <v>716</v>
      </c>
      <c r="DA2862" s="1" t="s">
        <v>111</v>
      </c>
      <c r="DB2862" s="1" t="s">
        <v>112</v>
      </c>
    </row>
    <row r="2863" spans="1:111" ht="15.6" customHeight="1" x14ac:dyDescent="0.25">
      <c r="A2863" s="1" t="s">
        <v>7100</v>
      </c>
      <c r="B2863" s="1" t="s">
        <v>109</v>
      </c>
      <c r="C2863" s="2">
        <v>44307.087056828706</v>
      </c>
      <c r="D2863" s="2">
        <v>44328</v>
      </c>
      <c r="E2863" s="1" t="s">
        <v>110</v>
      </c>
      <c r="F2863" s="2">
        <v>44468.833333333336</v>
      </c>
      <c r="G2863" s="1" t="s">
        <v>111</v>
      </c>
      <c r="H2863" s="1" t="s">
        <v>112</v>
      </c>
      <c r="I2863" s="1" t="s">
        <v>112</v>
      </c>
      <c r="J2863" s="1" t="s">
        <v>7101</v>
      </c>
      <c r="L2863" s="1" t="s">
        <v>7102</v>
      </c>
      <c r="N2863" s="1" t="s">
        <v>116</v>
      </c>
      <c r="O2863" s="1" t="s">
        <v>117</v>
      </c>
      <c r="P2863" s="9">
        <v>96950</v>
      </c>
      <c r="Q2863" s="1" t="s">
        <v>118</v>
      </c>
      <c r="S2863" s="1">
        <v>16702347243</v>
      </c>
      <c r="U2863" s="1">
        <v>424410</v>
      </c>
      <c r="V2863" s="1" t="s">
        <v>119</v>
      </c>
      <c r="X2863" s="1" t="s">
        <v>7103</v>
      </c>
      <c r="Y2863" s="1" t="s">
        <v>7104</v>
      </c>
      <c r="AA2863" s="1" t="s">
        <v>373</v>
      </c>
      <c r="AB2863" s="1" t="s">
        <v>7102</v>
      </c>
      <c r="AD2863" s="1" t="s">
        <v>116</v>
      </c>
      <c r="AE2863" s="1" t="s">
        <v>117</v>
      </c>
      <c r="AF2863" s="9">
        <v>96950</v>
      </c>
      <c r="AG2863" s="1" t="s">
        <v>118</v>
      </c>
      <c r="AI2863" s="1">
        <v>16702347243</v>
      </c>
      <c r="AK2863" s="1" t="s">
        <v>7105</v>
      </c>
      <c r="BC2863" s="1" t="str">
        <f>"13-2011.01"</f>
        <v>13-2011.01</v>
      </c>
      <c r="BD2863" s="1" t="s">
        <v>932</v>
      </c>
      <c r="BE2863" s="1" t="s">
        <v>7106</v>
      </c>
      <c r="BF2863" s="1" t="s">
        <v>7107</v>
      </c>
      <c r="BG2863" s="1">
        <v>1</v>
      </c>
      <c r="BI2863" s="2">
        <v>44470</v>
      </c>
      <c r="BJ2863" s="2">
        <v>44834</v>
      </c>
      <c r="BM2863" s="1">
        <v>36</v>
      </c>
      <c r="BN2863" s="1">
        <v>0</v>
      </c>
      <c r="BO2863" s="1">
        <v>6</v>
      </c>
      <c r="BP2863" s="1">
        <v>6</v>
      </c>
      <c r="BQ2863" s="1">
        <v>6</v>
      </c>
      <c r="BR2863" s="1">
        <v>6</v>
      </c>
      <c r="BS2863" s="1">
        <v>6</v>
      </c>
      <c r="BT2863" s="1">
        <v>6</v>
      </c>
      <c r="BU2863" s="1" t="str">
        <f>"8:00 AM"</f>
        <v>8:00 AM</v>
      </c>
      <c r="BV2863" s="1" t="str">
        <f>"3:00 PM"</f>
        <v>3:00 PM</v>
      </c>
      <c r="BW2863" s="1" t="s">
        <v>193</v>
      </c>
      <c r="BX2863" s="1">
        <v>0</v>
      </c>
      <c r="BY2863" s="1">
        <v>48</v>
      </c>
      <c r="BZ2863" s="1" t="s">
        <v>112</v>
      </c>
      <c r="CA2863" s="1">
        <v>0</v>
      </c>
      <c r="CB2863" s="4" t="s">
        <v>7108</v>
      </c>
      <c r="CC2863" s="1" t="s">
        <v>7109</v>
      </c>
      <c r="CD2863" s="1" t="s">
        <v>7102</v>
      </c>
      <c r="CE2863" s="1" t="s">
        <v>116</v>
      </c>
      <c r="CF2863" s="1" t="s">
        <v>117</v>
      </c>
      <c r="CG2863" s="1">
        <v>96950</v>
      </c>
      <c r="CH2863" s="3">
        <v>14.85</v>
      </c>
      <c r="CI2863" s="3">
        <v>14.85</v>
      </c>
      <c r="CJ2863" s="3">
        <v>22.28</v>
      </c>
      <c r="CK2863" s="3">
        <v>22.28</v>
      </c>
      <c r="CL2863" s="1" t="s">
        <v>137</v>
      </c>
      <c r="CM2863" s="1" t="s">
        <v>138</v>
      </c>
      <c r="CN2863" s="1" t="s">
        <v>139</v>
      </c>
      <c r="CP2863" s="1" t="s">
        <v>112</v>
      </c>
      <c r="CQ2863" s="1" t="s">
        <v>111</v>
      </c>
      <c r="CR2863" s="1" t="s">
        <v>112</v>
      </c>
      <c r="CS2863" s="1" t="s">
        <v>111</v>
      </c>
      <c r="CT2863" s="1" t="s">
        <v>138</v>
      </c>
      <c r="CU2863" s="1" t="s">
        <v>111</v>
      </c>
      <c r="CV2863" s="1" t="s">
        <v>138</v>
      </c>
      <c r="CW2863" s="1" t="s">
        <v>7110</v>
      </c>
      <c r="CX2863" s="1">
        <v>16702347243</v>
      </c>
      <c r="CY2863" s="1" t="s">
        <v>7105</v>
      </c>
      <c r="CZ2863" s="1" t="s">
        <v>138</v>
      </c>
      <c r="DA2863" s="1" t="s">
        <v>111</v>
      </c>
      <c r="DB2863" s="1" t="s">
        <v>112</v>
      </c>
    </row>
    <row r="2864" spans="1:111" ht="15.6" customHeight="1" x14ac:dyDescent="0.25">
      <c r="A2864" s="1" t="s">
        <v>7156</v>
      </c>
      <c r="B2864" s="1" t="s">
        <v>109</v>
      </c>
      <c r="C2864" s="2">
        <v>44235.148745833336</v>
      </c>
      <c r="D2864" s="2">
        <v>44300</v>
      </c>
      <c r="E2864" s="1" t="s">
        <v>180</v>
      </c>
      <c r="G2864" s="1" t="s">
        <v>112</v>
      </c>
      <c r="H2864" s="1" t="s">
        <v>112</v>
      </c>
      <c r="I2864" s="1" t="s">
        <v>112</v>
      </c>
      <c r="J2864" s="1" t="s">
        <v>7157</v>
      </c>
      <c r="K2864" s="1" t="s">
        <v>7158</v>
      </c>
      <c r="L2864" s="1" t="s">
        <v>7159</v>
      </c>
      <c r="M2864" s="1" t="s">
        <v>7160</v>
      </c>
      <c r="N2864" s="1" t="s">
        <v>116</v>
      </c>
      <c r="O2864" s="1" t="s">
        <v>117</v>
      </c>
      <c r="P2864" s="9">
        <v>96950</v>
      </c>
      <c r="Q2864" s="1" t="s">
        <v>118</v>
      </c>
      <c r="R2864" s="1" t="s">
        <v>138</v>
      </c>
      <c r="S2864" s="1">
        <v>16702354655</v>
      </c>
      <c r="U2864" s="1">
        <v>62441</v>
      </c>
      <c r="V2864" s="1" t="s">
        <v>119</v>
      </c>
      <c r="X2864" s="1" t="s">
        <v>7161</v>
      </c>
      <c r="Y2864" s="1" t="s">
        <v>7162</v>
      </c>
      <c r="Z2864" s="1" t="s">
        <v>7163</v>
      </c>
      <c r="AA2864" s="1" t="s">
        <v>7164</v>
      </c>
      <c r="AB2864" s="1" t="s">
        <v>7165</v>
      </c>
      <c r="AC2864" s="1" t="s">
        <v>7160</v>
      </c>
      <c r="AD2864" s="1" t="s">
        <v>116</v>
      </c>
      <c r="AE2864" s="1" t="s">
        <v>117</v>
      </c>
      <c r="AF2864" s="9">
        <v>96950</v>
      </c>
      <c r="AG2864" s="1" t="s">
        <v>118</v>
      </c>
      <c r="AH2864" s="1" t="s">
        <v>138</v>
      </c>
      <c r="AI2864" s="1">
        <v>16702354655</v>
      </c>
      <c r="AK2864" s="1" t="s">
        <v>7166</v>
      </c>
      <c r="BC2864" s="1" t="str">
        <f>"39-9011.00"</f>
        <v>39-9011.00</v>
      </c>
      <c r="BD2864" s="1" t="s">
        <v>1448</v>
      </c>
      <c r="BE2864" s="1" t="s">
        <v>7167</v>
      </c>
      <c r="BF2864" s="1" t="s">
        <v>7168</v>
      </c>
      <c r="BG2864" s="1">
        <v>5</v>
      </c>
      <c r="BI2864" s="2">
        <v>44333</v>
      </c>
      <c r="BJ2864" s="2">
        <v>44697</v>
      </c>
      <c r="BM2864" s="1">
        <v>35</v>
      </c>
      <c r="BN2864" s="1">
        <v>0</v>
      </c>
      <c r="BO2864" s="1">
        <v>7</v>
      </c>
      <c r="BP2864" s="1">
        <v>7</v>
      </c>
      <c r="BQ2864" s="1">
        <v>7</v>
      </c>
      <c r="BR2864" s="1">
        <v>7</v>
      </c>
      <c r="BS2864" s="1">
        <v>7</v>
      </c>
      <c r="BT2864" s="1">
        <v>0</v>
      </c>
      <c r="BU2864" s="1" t="str">
        <f>"8:00 AM"</f>
        <v>8:00 AM</v>
      </c>
      <c r="BV2864" s="1" t="str">
        <f>"4:00 PM"</f>
        <v>4:00 PM</v>
      </c>
      <c r="BW2864" s="1" t="s">
        <v>135</v>
      </c>
      <c r="BX2864" s="1">
        <v>0</v>
      </c>
      <c r="BY2864" s="1">
        <v>0</v>
      </c>
      <c r="BZ2864" s="1" t="s">
        <v>112</v>
      </c>
      <c r="CA2864" s="1">
        <v>0</v>
      </c>
      <c r="CB2864" s="1" t="s">
        <v>7169</v>
      </c>
      <c r="CC2864" s="1" t="s">
        <v>7170</v>
      </c>
      <c r="CD2864" s="1" t="s">
        <v>7171</v>
      </c>
      <c r="CE2864" s="1" t="s">
        <v>167</v>
      </c>
      <c r="CF2864" s="1" t="s">
        <v>117</v>
      </c>
      <c r="CG2864" s="1">
        <v>96950</v>
      </c>
      <c r="CH2864" s="3">
        <v>7.33</v>
      </c>
      <c r="CI2864" s="3">
        <v>7.5</v>
      </c>
      <c r="CJ2864" s="3">
        <v>11</v>
      </c>
      <c r="CK2864" s="3">
        <v>11.25</v>
      </c>
      <c r="CL2864" s="1" t="s">
        <v>137</v>
      </c>
      <c r="CN2864" s="1" t="s">
        <v>139</v>
      </c>
      <c r="CP2864" s="1" t="s">
        <v>112</v>
      </c>
      <c r="CQ2864" s="1" t="s">
        <v>111</v>
      </c>
      <c r="CR2864" s="1" t="s">
        <v>112</v>
      </c>
      <c r="CS2864" s="1" t="s">
        <v>111</v>
      </c>
      <c r="CT2864" s="1" t="s">
        <v>138</v>
      </c>
      <c r="CU2864" s="1" t="s">
        <v>111</v>
      </c>
      <c r="CV2864" s="1" t="s">
        <v>138</v>
      </c>
      <c r="CW2864" s="1" t="s">
        <v>7172</v>
      </c>
      <c r="CX2864" s="1">
        <v>16702354655</v>
      </c>
      <c r="CY2864" s="1" t="s">
        <v>7166</v>
      </c>
      <c r="CZ2864" s="1" t="s">
        <v>138</v>
      </c>
      <c r="DA2864" s="1" t="s">
        <v>111</v>
      </c>
      <c r="DB2864" s="1" t="s">
        <v>112</v>
      </c>
    </row>
    <row r="2865" spans="1:111" ht="15.6" customHeight="1" x14ac:dyDescent="0.25">
      <c r="A2865" s="1" t="s">
        <v>7184</v>
      </c>
      <c r="B2865" s="1" t="s">
        <v>109</v>
      </c>
      <c r="C2865" s="2">
        <v>44292.076704282408</v>
      </c>
      <c r="D2865" s="2">
        <v>44322</v>
      </c>
      <c r="E2865" s="1" t="s">
        <v>110</v>
      </c>
      <c r="F2865" s="2">
        <v>44468.833333333336</v>
      </c>
      <c r="G2865" s="1" t="s">
        <v>111</v>
      </c>
      <c r="H2865" s="1" t="s">
        <v>112</v>
      </c>
      <c r="I2865" s="1" t="s">
        <v>112</v>
      </c>
      <c r="J2865" s="1" t="s">
        <v>4096</v>
      </c>
      <c r="L2865" s="1" t="s">
        <v>7185</v>
      </c>
      <c r="M2865" s="1" t="s">
        <v>7185</v>
      </c>
      <c r="N2865" s="1" t="s">
        <v>167</v>
      </c>
      <c r="O2865" s="1" t="s">
        <v>117</v>
      </c>
      <c r="P2865" s="9">
        <v>96950</v>
      </c>
      <c r="Q2865" s="1" t="s">
        <v>118</v>
      </c>
      <c r="S2865" s="1">
        <v>16702346445</v>
      </c>
      <c r="T2865" s="1">
        <v>2263</v>
      </c>
      <c r="U2865" s="1">
        <v>72251</v>
      </c>
      <c r="V2865" s="1" t="s">
        <v>119</v>
      </c>
      <c r="X2865" s="1" t="s">
        <v>953</v>
      </c>
      <c r="Y2865" s="1" t="s">
        <v>954</v>
      </c>
      <c r="AA2865" s="1" t="s">
        <v>955</v>
      </c>
      <c r="AB2865" s="1" t="s">
        <v>1088</v>
      </c>
      <c r="AC2865" s="1" t="s">
        <v>1088</v>
      </c>
      <c r="AD2865" s="1" t="s">
        <v>167</v>
      </c>
      <c r="AE2865" s="1" t="s">
        <v>117</v>
      </c>
      <c r="AF2865" s="9">
        <v>96950</v>
      </c>
      <c r="AG2865" s="1" t="s">
        <v>118</v>
      </c>
      <c r="AI2865" s="1">
        <v>16702346445</v>
      </c>
      <c r="AJ2865" s="1">
        <v>2263</v>
      </c>
      <c r="AK2865" s="1" t="s">
        <v>956</v>
      </c>
      <c r="BC2865" s="1" t="str">
        <f>"35-1012.00"</f>
        <v>35-1012.00</v>
      </c>
      <c r="BD2865" s="1" t="s">
        <v>1372</v>
      </c>
      <c r="BE2865" s="1" t="s">
        <v>7186</v>
      </c>
      <c r="BF2865" s="1" t="s">
        <v>7187</v>
      </c>
      <c r="BG2865" s="1">
        <v>1</v>
      </c>
      <c r="BI2865" s="2">
        <v>44470</v>
      </c>
      <c r="BJ2865" s="2">
        <v>45199</v>
      </c>
      <c r="BM2865" s="1">
        <v>35</v>
      </c>
      <c r="BN2865" s="1">
        <v>0</v>
      </c>
      <c r="BO2865" s="1">
        <v>7</v>
      </c>
      <c r="BP2865" s="1">
        <v>7</v>
      </c>
      <c r="BQ2865" s="1">
        <v>7</v>
      </c>
      <c r="BR2865" s="1">
        <v>7</v>
      </c>
      <c r="BS2865" s="1">
        <v>7</v>
      </c>
      <c r="BT2865" s="1">
        <v>0</v>
      </c>
      <c r="BU2865" s="1" t="str">
        <f>"7:00 AM"</f>
        <v>7:00 AM</v>
      </c>
      <c r="BV2865" s="1" t="str">
        <f>"3:00 PM"</f>
        <v>3:00 PM</v>
      </c>
      <c r="BW2865" s="1" t="s">
        <v>135</v>
      </c>
      <c r="BX2865" s="1">
        <v>0</v>
      </c>
      <c r="BY2865" s="1">
        <v>6</v>
      </c>
      <c r="BZ2865" s="1" t="s">
        <v>111</v>
      </c>
      <c r="CA2865" s="1">
        <v>12</v>
      </c>
      <c r="CB2865" s="4" t="s">
        <v>7188</v>
      </c>
      <c r="CC2865" s="1" t="s">
        <v>4097</v>
      </c>
      <c r="CD2865" s="1" t="s">
        <v>4097</v>
      </c>
      <c r="CE2865" s="1" t="s">
        <v>167</v>
      </c>
      <c r="CF2865" s="1" t="s">
        <v>117</v>
      </c>
      <c r="CG2865" s="1">
        <v>96950</v>
      </c>
      <c r="CH2865" s="3">
        <v>10.039999999999999</v>
      </c>
      <c r="CI2865" s="3">
        <v>10.039999999999999</v>
      </c>
      <c r="CJ2865" s="3">
        <v>15.06</v>
      </c>
      <c r="CK2865" s="3">
        <v>15.06</v>
      </c>
      <c r="CL2865" s="1" t="s">
        <v>137</v>
      </c>
      <c r="CM2865" s="1" t="s">
        <v>960</v>
      </c>
      <c r="CN2865" s="1" t="s">
        <v>139</v>
      </c>
      <c r="CP2865" s="1" t="s">
        <v>112</v>
      </c>
      <c r="CQ2865" s="1" t="s">
        <v>111</v>
      </c>
      <c r="CR2865" s="1" t="s">
        <v>112</v>
      </c>
      <c r="CS2865" s="1" t="s">
        <v>111</v>
      </c>
      <c r="CT2865" s="1" t="s">
        <v>138</v>
      </c>
      <c r="CU2865" s="1" t="s">
        <v>111</v>
      </c>
      <c r="CV2865" s="1" t="s">
        <v>138</v>
      </c>
      <c r="CW2865" s="1" t="s">
        <v>138</v>
      </c>
      <c r="CX2865" s="1">
        <v>16702346445</v>
      </c>
      <c r="CY2865" s="1" t="s">
        <v>956</v>
      </c>
      <c r="CZ2865" s="1" t="s">
        <v>138</v>
      </c>
      <c r="DA2865" s="1" t="s">
        <v>111</v>
      </c>
      <c r="DB2865" s="1" t="s">
        <v>112</v>
      </c>
      <c r="DC2865" s="1" t="s">
        <v>953</v>
      </c>
      <c r="DD2865" s="1" t="s">
        <v>954</v>
      </c>
      <c r="DF2865" s="1" t="s">
        <v>4096</v>
      </c>
      <c r="DG2865" s="1" t="s">
        <v>956</v>
      </c>
    </row>
    <row r="2866" spans="1:111" ht="15.6" customHeight="1" x14ac:dyDescent="0.25">
      <c r="A2866" s="1" t="s">
        <v>7226</v>
      </c>
      <c r="B2866" s="1" t="s">
        <v>109</v>
      </c>
      <c r="C2866" s="2">
        <v>44349.992605324071</v>
      </c>
      <c r="D2866" s="2">
        <v>44384</v>
      </c>
      <c r="E2866" s="1" t="s">
        <v>110</v>
      </c>
      <c r="F2866" s="2">
        <v>44468.833333333336</v>
      </c>
      <c r="G2866" s="1" t="s">
        <v>111</v>
      </c>
      <c r="H2866" s="1" t="s">
        <v>112</v>
      </c>
      <c r="I2866" s="1" t="s">
        <v>112</v>
      </c>
      <c r="J2866" s="1" t="s">
        <v>3076</v>
      </c>
      <c r="K2866" s="1" t="s">
        <v>7227</v>
      </c>
      <c r="L2866" s="1" t="s">
        <v>7228</v>
      </c>
      <c r="N2866" s="1" t="s">
        <v>116</v>
      </c>
      <c r="O2866" s="1" t="s">
        <v>117</v>
      </c>
      <c r="P2866" s="9">
        <v>96950</v>
      </c>
      <c r="Q2866" s="1" t="s">
        <v>118</v>
      </c>
      <c r="S2866" s="1">
        <v>16707895553</v>
      </c>
      <c r="U2866" s="1">
        <v>561330</v>
      </c>
      <c r="V2866" s="1" t="s">
        <v>119</v>
      </c>
      <c r="X2866" s="1" t="s">
        <v>539</v>
      </c>
      <c r="Y2866" s="1" t="s">
        <v>7229</v>
      </c>
      <c r="Z2866" s="1" t="s">
        <v>1236</v>
      </c>
      <c r="AA2866" s="1" t="s">
        <v>7230</v>
      </c>
      <c r="AB2866" s="1" t="s">
        <v>7228</v>
      </c>
      <c r="AC2866" s="1" t="s">
        <v>7231</v>
      </c>
      <c r="AD2866" s="1" t="s">
        <v>116</v>
      </c>
      <c r="AE2866" s="1" t="s">
        <v>117</v>
      </c>
      <c r="AF2866" s="9">
        <v>96950</v>
      </c>
      <c r="AG2866" s="1" t="s">
        <v>118</v>
      </c>
      <c r="AI2866" s="1">
        <v>16707895553</v>
      </c>
      <c r="AK2866" s="1" t="s">
        <v>3082</v>
      </c>
      <c r="BC2866" s="1" t="str">
        <f>"37-2012.00"</f>
        <v>37-2012.00</v>
      </c>
      <c r="BD2866" s="1" t="s">
        <v>576</v>
      </c>
      <c r="BE2866" s="1" t="s">
        <v>7232</v>
      </c>
      <c r="BF2866" s="1" t="s">
        <v>576</v>
      </c>
      <c r="BG2866" s="1">
        <v>3</v>
      </c>
      <c r="BI2866" s="2">
        <v>44470</v>
      </c>
      <c r="BJ2866" s="2">
        <v>44834</v>
      </c>
      <c r="BM2866" s="1">
        <v>35</v>
      </c>
      <c r="BN2866" s="1">
        <v>0</v>
      </c>
      <c r="BO2866" s="1">
        <v>7</v>
      </c>
      <c r="BP2866" s="1">
        <v>7</v>
      </c>
      <c r="BQ2866" s="1">
        <v>7</v>
      </c>
      <c r="BR2866" s="1">
        <v>7</v>
      </c>
      <c r="BS2866" s="1">
        <v>7</v>
      </c>
      <c r="BT2866" s="1">
        <v>0</v>
      </c>
      <c r="BU2866" s="1" t="str">
        <f>"9:00 AM"</f>
        <v>9:00 AM</v>
      </c>
      <c r="BV2866" s="1" t="str">
        <f>"5:00 PM"</f>
        <v>5:00 PM</v>
      </c>
      <c r="BW2866" s="1" t="s">
        <v>135</v>
      </c>
      <c r="BX2866" s="1">
        <v>3</v>
      </c>
      <c r="BY2866" s="1">
        <v>3</v>
      </c>
      <c r="BZ2866" s="1" t="s">
        <v>112</v>
      </c>
      <c r="CA2866" s="1">
        <v>0</v>
      </c>
      <c r="CB2866" s="1" t="s">
        <v>7233</v>
      </c>
      <c r="CC2866" s="1" t="s">
        <v>3086</v>
      </c>
      <c r="CE2866" s="1" t="s">
        <v>167</v>
      </c>
      <c r="CF2866" s="1" t="s">
        <v>117</v>
      </c>
      <c r="CG2866" s="1">
        <v>96950</v>
      </c>
      <c r="CH2866" s="3">
        <v>7.59</v>
      </c>
      <c r="CI2866" s="3">
        <v>7.59</v>
      </c>
      <c r="CJ2866" s="3">
        <v>11.39</v>
      </c>
      <c r="CK2866" s="3">
        <v>11.39</v>
      </c>
      <c r="CL2866" s="1" t="s">
        <v>137</v>
      </c>
      <c r="CN2866" s="1" t="s">
        <v>139</v>
      </c>
      <c r="CP2866" s="1" t="s">
        <v>112</v>
      </c>
      <c r="CQ2866" s="1" t="s">
        <v>111</v>
      </c>
      <c r="CR2866" s="1" t="s">
        <v>112</v>
      </c>
      <c r="CS2866" s="1" t="s">
        <v>112</v>
      </c>
      <c r="CT2866" s="1" t="s">
        <v>111</v>
      </c>
      <c r="CU2866" s="1" t="s">
        <v>111</v>
      </c>
      <c r="CV2866" s="1" t="s">
        <v>111</v>
      </c>
      <c r="CW2866" s="1" t="s">
        <v>7234</v>
      </c>
      <c r="CX2866" s="1">
        <v>16707895553</v>
      </c>
      <c r="CY2866" s="1" t="s">
        <v>3082</v>
      </c>
      <c r="CZ2866" s="1" t="s">
        <v>873</v>
      </c>
      <c r="DA2866" s="1" t="s">
        <v>111</v>
      </c>
      <c r="DB2866" s="1" t="s">
        <v>112</v>
      </c>
    </row>
    <row r="2867" spans="1:111" ht="15.6" customHeight="1" x14ac:dyDescent="0.25">
      <c r="A2867" s="1" t="s">
        <v>7311</v>
      </c>
      <c r="B2867" s="1" t="s">
        <v>109</v>
      </c>
      <c r="C2867" s="2">
        <v>44322.900724537038</v>
      </c>
      <c r="D2867" s="2">
        <v>44343</v>
      </c>
      <c r="E2867" s="1" t="s">
        <v>110</v>
      </c>
      <c r="F2867" s="2">
        <v>44468.833333333336</v>
      </c>
      <c r="G2867" s="1" t="s">
        <v>112</v>
      </c>
      <c r="H2867" s="1" t="s">
        <v>112</v>
      </c>
      <c r="I2867" s="1" t="s">
        <v>112</v>
      </c>
      <c r="J2867" s="1" t="s">
        <v>1463</v>
      </c>
      <c r="K2867" s="1" t="s">
        <v>5221</v>
      </c>
      <c r="L2867" s="1" t="s">
        <v>1465</v>
      </c>
      <c r="M2867" s="1" t="s">
        <v>7312</v>
      </c>
      <c r="N2867" s="1" t="s">
        <v>167</v>
      </c>
      <c r="O2867" s="1" t="s">
        <v>117</v>
      </c>
      <c r="P2867" s="9">
        <v>96950</v>
      </c>
      <c r="Q2867" s="1" t="s">
        <v>118</v>
      </c>
      <c r="S2867" s="1">
        <v>16702349226</v>
      </c>
      <c r="U2867" s="1">
        <v>722511</v>
      </c>
      <c r="V2867" s="1" t="s">
        <v>119</v>
      </c>
      <c r="X2867" s="1" t="s">
        <v>1468</v>
      </c>
      <c r="Y2867" s="1" t="s">
        <v>1469</v>
      </c>
      <c r="Z2867" s="1" t="s">
        <v>275</v>
      </c>
      <c r="AA2867" s="1" t="s">
        <v>528</v>
      </c>
      <c r="AB2867" s="1" t="s">
        <v>1465</v>
      </c>
      <c r="AD2867" s="1" t="s">
        <v>167</v>
      </c>
      <c r="AE2867" s="1" t="s">
        <v>117</v>
      </c>
      <c r="AF2867" s="9">
        <v>96950</v>
      </c>
      <c r="AG2867" s="1" t="s">
        <v>118</v>
      </c>
      <c r="AI2867" s="1">
        <v>16702349226</v>
      </c>
      <c r="AK2867" s="1" t="s">
        <v>1470</v>
      </c>
      <c r="BC2867" s="1" t="str">
        <f>"35-1012.00"</f>
        <v>35-1012.00</v>
      </c>
      <c r="BD2867" s="1" t="s">
        <v>1372</v>
      </c>
      <c r="BE2867" s="1" t="s">
        <v>7313</v>
      </c>
      <c r="BF2867" s="1" t="s">
        <v>7314</v>
      </c>
      <c r="BG2867" s="1">
        <v>1</v>
      </c>
      <c r="BI2867" s="2">
        <v>44471</v>
      </c>
      <c r="BJ2867" s="2">
        <v>44835</v>
      </c>
      <c r="BM2867" s="1">
        <v>35</v>
      </c>
      <c r="BN2867" s="1">
        <v>6</v>
      </c>
      <c r="BO2867" s="1">
        <v>0</v>
      </c>
      <c r="BP2867" s="1">
        <v>5</v>
      </c>
      <c r="BQ2867" s="1">
        <v>6</v>
      </c>
      <c r="BR2867" s="1">
        <v>6</v>
      </c>
      <c r="BS2867" s="1">
        <v>6</v>
      </c>
      <c r="BT2867" s="1">
        <v>6</v>
      </c>
      <c r="BU2867" s="1" t="str">
        <f>"8:00 AM"</f>
        <v>8:00 AM</v>
      </c>
      <c r="BV2867" s="1" t="str">
        <f>"2:00 PM"</f>
        <v>2:00 PM</v>
      </c>
      <c r="BW2867" s="1" t="s">
        <v>135</v>
      </c>
      <c r="BX2867" s="1">
        <v>0</v>
      </c>
      <c r="BY2867" s="1">
        <v>12</v>
      </c>
      <c r="BZ2867" s="1" t="s">
        <v>112</v>
      </c>
      <c r="CA2867" s="1">
        <v>0</v>
      </c>
      <c r="CB2867" s="1" t="s">
        <v>7315</v>
      </c>
      <c r="CC2867" s="1" t="s">
        <v>1473</v>
      </c>
      <c r="CE2867" s="1" t="s">
        <v>167</v>
      </c>
      <c r="CF2867" s="1" t="s">
        <v>117</v>
      </c>
      <c r="CG2867" s="1">
        <v>96950</v>
      </c>
      <c r="CH2867" s="3">
        <v>10.039999999999999</v>
      </c>
      <c r="CI2867" s="3">
        <v>10.039999999999999</v>
      </c>
      <c r="CJ2867" s="3">
        <v>15.06</v>
      </c>
      <c r="CK2867" s="3">
        <v>15.06</v>
      </c>
      <c r="CL2867" s="1" t="s">
        <v>137</v>
      </c>
      <c r="CM2867" s="1" t="s">
        <v>1474</v>
      </c>
      <c r="CN2867" s="1" t="s">
        <v>139</v>
      </c>
      <c r="CP2867" s="1" t="s">
        <v>112</v>
      </c>
      <c r="CQ2867" s="1" t="s">
        <v>111</v>
      </c>
      <c r="CR2867" s="1" t="s">
        <v>112</v>
      </c>
      <c r="CS2867" s="1" t="s">
        <v>111</v>
      </c>
      <c r="CT2867" s="1" t="s">
        <v>138</v>
      </c>
      <c r="CU2867" s="1" t="s">
        <v>111</v>
      </c>
      <c r="CV2867" s="1" t="s">
        <v>138</v>
      </c>
      <c r="CW2867" s="1" t="s">
        <v>1475</v>
      </c>
      <c r="CX2867" s="1">
        <v>16702349226</v>
      </c>
      <c r="CY2867" s="1" t="s">
        <v>1470</v>
      </c>
      <c r="CZ2867" s="1" t="s">
        <v>138</v>
      </c>
      <c r="DA2867" s="1" t="s">
        <v>111</v>
      </c>
      <c r="DB2867" s="1" t="s">
        <v>112</v>
      </c>
    </row>
    <row r="2868" spans="1:111" ht="15.6" customHeight="1" x14ac:dyDescent="0.25">
      <c r="A2868" s="1" t="s">
        <v>7337</v>
      </c>
      <c r="B2868" s="1" t="s">
        <v>109</v>
      </c>
      <c r="C2868" s="2">
        <v>44299.139925578704</v>
      </c>
      <c r="D2868" s="2">
        <v>44336</v>
      </c>
      <c r="E2868" s="1" t="s">
        <v>110</v>
      </c>
      <c r="F2868" s="2">
        <v>44468.833333333336</v>
      </c>
      <c r="G2868" s="1" t="s">
        <v>111</v>
      </c>
      <c r="H2868" s="1" t="s">
        <v>112</v>
      </c>
      <c r="I2868" s="1" t="s">
        <v>112</v>
      </c>
      <c r="J2868" s="1" t="s">
        <v>7338</v>
      </c>
      <c r="K2868" s="1" t="s">
        <v>2821</v>
      </c>
      <c r="L2868" s="1" t="s">
        <v>2822</v>
      </c>
      <c r="M2868" s="1" t="s">
        <v>2823</v>
      </c>
      <c r="N2868" s="1" t="s">
        <v>167</v>
      </c>
      <c r="O2868" s="1" t="s">
        <v>117</v>
      </c>
      <c r="P2868" s="9">
        <v>96950</v>
      </c>
      <c r="Q2868" s="1" t="s">
        <v>118</v>
      </c>
      <c r="S2868" s="1">
        <v>16702353027</v>
      </c>
      <c r="U2868" s="1">
        <v>722310</v>
      </c>
      <c r="V2868" s="1" t="s">
        <v>119</v>
      </c>
      <c r="X2868" s="1" t="s">
        <v>2907</v>
      </c>
      <c r="Y2868" s="1" t="s">
        <v>7216</v>
      </c>
      <c r="Z2868" s="1" t="s">
        <v>2909</v>
      </c>
      <c r="AA2868" s="1" t="s">
        <v>2910</v>
      </c>
      <c r="AB2868" s="1" t="s">
        <v>2822</v>
      </c>
      <c r="AC2868" s="1" t="s">
        <v>2823</v>
      </c>
      <c r="AD2868" s="1" t="s">
        <v>167</v>
      </c>
      <c r="AE2868" s="1" t="s">
        <v>117</v>
      </c>
      <c r="AF2868" s="9">
        <v>96950</v>
      </c>
      <c r="AG2868" s="1" t="s">
        <v>118</v>
      </c>
      <c r="AI2868" s="1">
        <v>16702353027</v>
      </c>
      <c r="AK2868" s="1" t="s">
        <v>2829</v>
      </c>
      <c r="BC2868" s="1" t="str">
        <f>"35-1012.00"</f>
        <v>35-1012.00</v>
      </c>
      <c r="BD2868" s="1" t="s">
        <v>1372</v>
      </c>
      <c r="BE2868" s="1" t="s">
        <v>7339</v>
      </c>
      <c r="BF2868" s="1" t="s">
        <v>7340</v>
      </c>
      <c r="BG2868" s="1">
        <v>1</v>
      </c>
      <c r="BI2868" s="2">
        <v>44470</v>
      </c>
      <c r="BJ2868" s="2">
        <v>45565</v>
      </c>
      <c r="BM2868" s="1">
        <v>40</v>
      </c>
      <c r="BN2868" s="1">
        <v>0</v>
      </c>
      <c r="BO2868" s="1">
        <v>8</v>
      </c>
      <c r="BP2868" s="1">
        <v>8</v>
      </c>
      <c r="BQ2868" s="1">
        <v>8</v>
      </c>
      <c r="BR2868" s="1">
        <v>8</v>
      </c>
      <c r="BS2868" s="1">
        <v>8</v>
      </c>
      <c r="BT2868" s="1">
        <v>0</v>
      </c>
      <c r="BU2868" s="1" t="str">
        <f>"5:00 AM"</f>
        <v>5:00 AM</v>
      </c>
      <c r="BV2868" s="1" t="str">
        <f>"1:00 PM"</f>
        <v>1:00 PM</v>
      </c>
      <c r="BW2868" s="1" t="s">
        <v>135</v>
      </c>
      <c r="BX2868" s="1">
        <v>0</v>
      </c>
      <c r="BY2868" s="1">
        <v>12</v>
      </c>
      <c r="BZ2868" s="1" t="s">
        <v>111</v>
      </c>
      <c r="CA2868" s="1">
        <v>10</v>
      </c>
      <c r="CB2868" s="4" t="s">
        <v>7341</v>
      </c>
      <c r="CC2868" s="1" t="s">
        <v>2822</v>
      </c>
      <c r="CD2868" s="1" t="s">
        <v>2823</v>
      </c>
      <c r="CE2868" s="1" t="s">
        <v>167</v>
      </c>
      <c r="CF2868" s="1" t="s">
        <v>117</v>
      </c>
      <c r="CG2868" s="1">
        <v>96950</v>
      </c>
      <c r="CH2868" s="3">
        <v>10.039999999999999</v>
      </c>
      <c r="CI2868" s="3">
        <v>14.68</v>
      </c>
      <c r="CJ2868" s="3">
        <v>15.06</v>
      </c>
      <c r="CK2868" s="3">
        <v>22.02</v>
      </c>
      <c r="CL2868" s="1" t="s">
        <v>137</v>
      </c>
      <c r="CM2868" s="1" t="s">
        <v>362</v>
      </c>
      <c r="CN2868" s="1" t="s">
        <v>139</v>
      </c>
      <c r="CP2868" s="1" t="s">
        <v>112</v>
      </c>
      <c r="CQ2868" s="1" t="s">
        <v>111</v>
      </c>
      <c r="CR2868" s="1" t="s">
        <v>112</v>
      </c>
      <c r="CS2868" s="1" t="s">
        <v>111</v>
      </c>
      <c r="CT2868" s="1" t="s">
        <v>138</v>
      </c>
      <c r="CU2868" s="1" t="s">
        <v>111</v>
      </c>
      <c r="CV2868" s="1" t="s">
        <v>138</v>
      </c>
      <c r="CW2868" s="1" t="s">
        <v>2914</v>
      </c>
      <c r="CX2868" s="1">
        <v>16702353027</v>
      </c>
      <c r="CY2868" s="1" t="s">
        <v>2829</v>
      </c>
      <c r="CZ2868" s="1" t="s">
        <v>138</v>
      </c>
      <c r="DA2868" s="1" t="s">
        <v>111</v>
      </c>
      <c r="DB2868" s="1" t="s">
        <v>112</v>
      </c>
    </row>
    <row r="2869" spans="1:111" ht="15.6" customHeight="1" x14ac:dyDescent="0.25">
      <c r="A2869" s="1" t="s">
        <v>7343</v>
      </c>
      <c r="B2869" s="1" t="s">
        <v>109</v>
      </c>
      <c r="C2869" s="2">
        <v>44324.66757986111</v>
      </c>
      <c r="D2869" s="2">
        <v>44350</v>
      </c>
      <c r="E2869" s="1" t="s">
        <v>110</v>
      </c>
      <c r="F2869" s="2">
        <v>44468.833333333336</v>
      </c>
      <c r="G2869" s="1" t="s">
        <v>111</v>
      </c>
      <c r="H2869" s="1" t="s">
        <v>112</v>
      </c>
      <c r="I2869" s="1" t="s">
        <v>112</v>
      </c>
      <c r="J2869" s="1" t="s">
        <v>7344</v>
      </c>
      <c r="K2869" s="1" t="s">
        <v>7345</v>
      </c>
      <c r="L2869" s="1" t="s">
        <v>7346</v>
      </c>
      <c r="M2869" s="1" t="s">
        <v>2272</v>
      </c>
      <c r="N2869" s="1" t="s">
        <v>116</v>
      </c>
      <c r="O2869" s="1" t="s">
        <v>117</v>
      </c>
      <c r="P2869" s="9">
        <v>96950</v>
      </c>
      <c r="Q2869" s="1" t="s">
        <v>118</v>
      </c>
      <c r="R2869" s="1" t="s">
        <v>117</v>
      </c>
      <c r="S2869" s="1">
        <v>16702880332</v>
      </c>
      <c r="U2869" s="1">
        <v>45439</v>
      </c>
      <c r="V2869" s="1" t="s">
        <v>119</v>
      </c>
      <c r="X2869" s="1" t="s">
        <v>656</v>
      </c>
      <c r="Y2869" s="1" t="s">
        <v>7347</v>
      </c>
      <c r="Z2869" s="1" t="s">
        <v>138</v>
      </c>
      <c r="AA2869" s="1" t="s">
        <v>973</v>
      </c>
      <c r="AB2869" s="1" t="s">
        <v>7346</v>
      </c>
      <c r="AC2869" s="1" t="s">
        <v>2272</v>
      </c>
      <c r="AD2869" s="1" t="s">
        <v>116</v>
      </c>
      <c r="AE2869" s="1" t="s">
        <v>117</v>
      </c>
      <c r="AF2869" s="9">
        <v>96950</v>
      </c>
      <c r="AG2869" s="1" t="s">
        <v>118</v>
      </c>
      <c r="AH2869" s="1" t="s">
        <v>117</v>
      </c>
      <c r="AI2869" s="1">
        <v>16702880332</v>
      </c>
      <c r="AK2869" s="1" t="s">
        <v>7348</v>
      </c>
      <c r="BC2869" s="1" t="str">
        <f>"51-2091.00"</f>
        <v>51-2091.00</v>
      </c>
      <c r="BD2869" s="1" t="s">
        <v>7349</v>
      </c>
      <c r="BE2869" s="1" t="s">
        <v>7350</v>
      </c>
      <c r="BF2869" s="1" t="s">
        <v>7351</v>
      </c>
      <c r="BG2869" s="1">
        <v>2</v>
      </c>
      <c r="BI2869" s="2">
        <v>44470</v>
      </c>
      <c r="BJ2869" s="2">
        <v>44834</v>
      </c>
      <c r="BM2869" s="1">
        <v>40</v>
      </c>
      <c r="BN2869" s="1">
        <v>0</v>
      </c>
      <c r="BO2869" s="1">
        <v>8</v>
      </c>
      <c r="BP2869" s="1">
        <v>8</v>
      </c>
      <c r="BQ2869" s="1">
        <v>8</v>
      </c>
      <c r="BR2869" s="1">
        <v>8</v>
      </c>
      <c r="BS2869" s="1">
        <v>8</v>
      </c>
      <c r="BT2869" s="1">
        <v>0</v>
      </c>
      <c r="BU2869" s="1" t="str">
        <f>"8:00 AM"</f>
        <v>8:00 AM</v>
      </c>
      <c r="BV2869" s="1" t="str">
        <f>"5:00 PM"</f>
        <v>5:00 PM</v>
      </c>
      <c r="BW2869" s="1" t="s">
        <v>135</v>
      </c>
      <c r="BX2869" s="1">
        <v>0</v>
      </c>
      <c r="BY2869" s="1">
        <v>12</v>
      </c>
      <c r="BZ2869" s="1" t="s">
        <v>112</v>
      </c>
      <c r="CB2869" s="1" t="s">
        <v>7352</v>
      </c>
      <c r="CC2869" s="1" t="s">
        <v>7346</v>
      </c>
      <c r="CD2869" s="1" t="s">
        <v>7353</v>
      </c>
      <c r="CE2869" s="1" t="s">
        <v>116</v>
      </c>
      <c r="CF2869" s="1" t="s">
        <v>117</v>
      </c>
      <c r="CG2869" s="1">
        <v>96950</v>
      </c>
      <c r="CH2869" s="3">
        <v>12.27</v>
      </c>
      <c r="CI2869" s="3">
        <v>12.5</v>
      </c>
      <c r="CJ2869" s="3">
        <v>18.399999999999999</v>
      </c>
      <c r="CK2869" s="3">
        <v>18.75</v>
      </c>
      <c r="CL2869" s="1" t="s">
        <v>137</v>
      </c>
      <c r="CM2869" s="1" t="s">
        <v>138</v>
      </c>
      <c r="CN2869" s="1" t="s">
        <v>218</v>
      </c>
      <c r="CP2869" s="1" t="s">
        <v>112</v>
      </c>
      <c r="CQ2869" s="1" t="s">
        <v>111</v>
      </c>
      <c r="CR2869" s="1" t="s">
        <v>111</v>
      </c>
      <c r="CS2869" s="1" t="s">
        <v>111</v>
      </c>
      <c r="CT2869" s="1" t="s">
        <v>138</v>
      </c>
      <c r="CU2869" s="1" t="s">
        <v>111</v>
      </c>
      <c r="CV2869" s="1" t="s">
        <v>138</v>
      </c>
      <c r="CW2869" s="1" t="s">
        <v>1324</v>
      </c>
      <c r="CX2869" s="1">
        <v>16702880332</v>
      </c>
      <c r="CY2869" s="1" t="s">
        <v>7348</v>
      </c>
      <c r="CZ2869" s="1" t="s">
        <v>138</v>
      </c>
      <c r="DA2869" s="1" t="s">
        <v>111</v>
      </c>
      <c r="DB2869" s="1" t="s">
        <v>112</v>
      </c>
    </row>
    <row r="2870" spans="1:111" ht="15.6" customHeight="1" x14ac:dyDescent="0.25">
      <c r="A2870" s="1" t="s">
        <v>7355</v>
      </c>
      <c r="B2870" s="1" t="s">
        <v>109</v>
      </c>
      <c r="C2870" s="2">
        <v>44354.783161921296</v>
      </c>
      <c r="D2870" s="2">
        <v>44404</v>
      </c>
      <c r="E2870" s="1" t="s">
        <v>180</v>
      </c>
      <c r="G2870" s="1" t="s">
        <v>112</v>
      </c>
      <c r="H2870" s="1" t="s">
        <v>112</v>
      </c>
      <c r="I2870" s="1" t="s">
        <v>112</v>
      </c>
      <c r="J2870" s="1" t="s">
        <v>5161</v>
      </c>
      <c r="L2870" s="1" t="s">
        <v>5162</v>
      </c>
      <c r="M2870" s="1" t="s">
        <v>5405</v>
      </c>
      <c r="N2870" s="1" t="s">
        <v>167</v>
      </c>
      <c r="O2870" s="1" t="s">
        <v>117</v>
      </c>
      <c r="P2870" s="9">
        <v>96950</v>
      </c>
      <c r="Q2870" s="1" t="s">
        <v>118</v>
      </c>
      <c r="S2870" s="1">
        <v>16702335503</v>
      </c>
      <c r="U2870" s="1">
        <v>561320</v>
      </c>
      <c r="V2870" s="1" t="s">
        <v>119</v>
      </c>
      <c r="X2870" s="1" t="s">
        <v>2464</v>
      </c>
      <c r="Y2870" s="1" t="s">
        <v>5163</v>
      </c>
      <c r="Z2870" s="1" t="s">
        <v>5164</v>
      </c>
      <c r="AA2870" s="1" t="s">
        <v>171</v>
      </c>
      <c r="AB2870" s="1" t="s">
        <v>5162</v>
      </c>
      <c r="AD2870" s="1" t="s">
        <v>167</v>
      </c>
      <c r="AE2870" s="1" t="s">
        <v>117</v>
      </c>
      <c r="AF2870" s="9">
        <v>96950</v>
      </c>
      <c r="AG2870" s="1" t="s">
        <v>118</v>
      </c>
      <c r="AH2870" s="1" t="s">
        <v>138</v>
      </c>
      <c r="AI2870" s="1">
        <v>16702335503</v>
      </c>
      <c r="AK2870" s="1" t="s">
        <v>5165</v>
      </c>
      <c r="BC2870" s="1" t="str">
        <f>"47-2051.00"</f>
        <v>47-2051.00</v>
      </c>
      <c r="BD2870" s="1" t="s">
        <v>295</v>
      </c>
      <c r="BE2870" s="1" t="s">
        <v>7356</v>
      </c>
      <c r="BF2870" s="1" t="s">
        <v>2789</v>
      </c>
      <c r="BG2870" s="1">
        <v>5</v>
      </c>
      <c r="BI2870" s="2">
        <v>44470</v>
      </c>
      <c r="BJ2870" s="2">
        <v>44834</v>
      </c>
      <c r="BM2870" s="1">
        <v>40</v>
      </c>
      <c r="BN2870" s="1">
        <v>0</v>
      </c>
      <c r="BO2870" s="1">
        <v>8</v>
      </c>
      <c r="BP2870" s="1">
        <v>8</v>
      </c>
      <c r="BQ2870" s="1">
        <v>8</v>
      </c>
      <c r="BR2870" s="1">
        <v>8</v>
      </c>
      <c r="BS2870" s="1">
        <v>8</v>
      </c>
      <c r="BT2870" s="1">
        <v>0</v>
      </c>
      <c r="BU2870" s="1" t="str">
        <f>"8:00 AM"</f>
        <v>8:00 AM</v>
      </c>
      <c r="BV2870" s="1" t="str">
        <f>"5:00 PM"</f>
        <v>5:00 PM</v>
      </c>
      <c r="BW2870" s="1" t="s">
        <v>135</v>
      </c>
      <c r="BX2870" s="1">
        <v>0</v>
      </c>
      <c r="BY2870" s="1">
        <v>3</v>
      </c>
      <c r="BZ2870" s="1" t="s">
        <v>112</v>
      </c>
      <c r="CB2870" s="1" t="s">
        <v>7357</v>
      </c>
      <c r="CC2870" s="1" t="s">
        <v>7358</v>
      </c>
      <c r="CD2870" s="1" t="s">
        <v>3086</v>
      </c>
      <c r="CE2870" s="1" t="s">
        <v>167</v>
      </c>
      <c r="CF2870" s="1" t="s">
        <v>117</v>
      </c>
      <c r="CG2870" s="1">
        <v>96950</v>
      </c>
      <c r="CH2870" s="3">
        <v>8.34</v>
      </c>
      <c r="CI2870" s="3">
        <v>8.34</v>
      </c>
      <c r="CJ2870" s="3">
        <v>12.51</v>
      </c>
      <c r="CK2870" s="3">
        <v>12.51</v>
      </c>
      <c r="CL2870" s="1" t="s">
        <v>137</v>
      </c>
      <c r="CM2870" s="1" t="s">
        <v>230</v>
      </c>
      <c r="CN2870" s="1" t="s">
        <v>139</v>
      </c>
      <c r="CP2870" s="1" t="s">
        <v>112</v>
      </c>
      <c r="CQ2870" s="1" t="s">
        <v>111</v>
      </c>
      <c r="CR2870" s="1" t="s">
        <v>112</v>
      </c>
      <c r="CS2870" s="1" t="s">
        <v>111</v>
      </c>
      <c r="CT2870" s="1" t="s">
        <v>138</v>
      </c>
      <c r="CU2870" s="1" t="s">
        <v>111</v>
      </c>
      <c r="CV2870" s="1" t="s">
        <v>138</v>
      </c>
      <c r="CW2870" s="1" t="s">
        <v>7359</v>
      </c>
      <c r="CX2870" s="1">
        <v>16702335503</v>
      </c>
      <c r="CY2870" s="1" t="s">
        <v>5165</v>
      </c>
      <c r="CZ2870" s="1" t="s">
        <v>138</v>
      </c>
      <c r="DA2870" s="1" t="s">
        <v>111</v>
      </c>
      <c r="DB2870" s="1" t="s">
        <v>112</v>
      </c>
    </row>
    <row r="2871" spans="1:111" ht="15.6" customHeight="1" x14ac:dyDescent="0.25">
      <c r="A2871" s="1" t="s">
        <v>7360</v>
      </c>
      <c r="B2871" s="1" t="s">
        <v>109</v>
      </c>
      <c r="C2871" s="2">
        <v>44376.449937152778</v>
      </c>
      <c r="D2871" s="2">
        <v>44410</v>
      </c>
      <c r="E2871" s="1" t="s">
        <v>180</v>
      </c>
      <c r="G2871" s="1" t="s">
        <v>111</v>
      </c>
      <c r="H2871" s="1" t="s">
        <v>111</v>
      </c>
      <c r="I2871" s="1" t="s">
        <v>112</v>
      </c>
      <c r="J2871" s="1" t="s">
        <v>924</v>
      </c>
      <c r="K2871" s="1" t="s">
        <v>7361</v>
      </c>
      <c r="L2871" s="1" t="s">
        <v>3263</v>
      </c>
      <c r="M2871" s="1" t="s">
        <v>3264</v>
      </c>
      <c r="N2871" s="1" t="s">
        <v>167</v>
      </c>
      <c r="O2871" s="1" t="s">
        <v>117</v>
      </c>
      <c r="P2871" s="9">
        <v>96950</v>
      </c>
      <c r="Q2871" s="1" t="s">
        <v>118</v>
      </c>
      <c r="R2871" s="1" t="s">
        <v>168</v>
      </c>
      <c r="S2871" s="1">
        <v>16702341071</v>
      </c>
      <c r="U2871" s="1">
        <v>722320</v>
      </c>
      <c r="V2871" s="1" t="s">
        <v>119</v>
      </c>
      <c r="X2871" s="1" t="s">
        <v>928</v>
      </c>
      <c r="Y2871" s="1" t="s">
        <v>3265</v>
      </c>
      <c r="Z2871" s="1" t="s">
        <v>930</v>
      </c>
      <c r="AA2871" s="1" t="s">
        <v>528</v>
      </c>
      <c r="AB2871" s="1" t="s">
        <v>3263</v>
      </c>
      <c r="AC2871" s="1" t="s">
        <v>3264</v>
      </c>
      <c r="AD2871" s="1" t="s">
        <v>167</v>
      </c>
      <c r="AE2871" s="1" t="s">
        <v>117</v>
      </c>
      <c r="AF2871" s="9">
        <v>96950</v>
      </c>
      <c r="AG2871" s="1" t="s">
        <v>118</v>
      </c>
      <c r="AH2871" s="1" t="s">
        <v>138</v>
      </c>
      <c r="AI2871" s="1">
        <v>16702854403</v>
      </c>
      <c r="AK2871" s="1" t="s">
        <v>931</v>
      </c>
      <c r="BC2871" s="1" t="str">
        <f>"35-2014.00"</f>
        <v>35-2014.00</v>
      </c>
      <c r="BD2871" s="1" t="s">
        <v>152</v>
      </c>
      <c r="BE2871" s="1" t="s">
        <v>7362</v>
      </c>
      <c r="BF2871" s="1" t="s">
        <v>229</v>
      </c>
      <c r="BG2871" s="1">
        <v>5</v>
      </c>
      <c r="BI2871" s="2">
        <v>44470</v>
      </c>
      <c r="BJ2871" s="2">
        <v>45565</v>
      </c>
      <c r="BM2871" s="1">
        <v>40</v>
      </c>
      <c r="BN2871" s="1">
        <v>0</v>
      </c>
      <c r="BO2871" s="1">
        <v>8</v>
      </c>
      <c r="BP2871" s="1">
        <v>8</v>
      </c>
      <c r="BQ2871" s="1">
        <v>8</v>
      </c>
      <c r="BR2871" s="1">
        <v>8</v>
      </c>
      <c r="BS2871" s="1">
        <v>8</v>
      </c>
      <c r="BT2871" s="1">
        <v>0</v>
      </c>
      <c r="BU2871" s="1" t="str">
        <f>"8:00 AM"</f>
        <v>8:00 AM</v>
      </c>
      <c r="BV2871" s="1" t="str">
        <f>"5:00 PM"</f>
        <v>5:00 PM</v>
      </c>
      <c r="BW2871" s="1" t="s">
        <v>135</v>
      </c>
      <c r="BX2871" s="1">
        <v>0</v>
      </c>
      <c r="BY2871" s="1">
        <v>12</v>
      </c>
      <c r="BZ2871" s="1" t="s">
        <v>112</v>
      </c>
      <c r="CB2871" s="4" t="s">
        <v>7363</v>
      </c>
      <c r="CC2871" s="1" t="s">
        <v>3263</v>
      </c>
      <c r="CD2871" s="1" t="s">
        <v>3264</v>
      </c>
      <c r="CE2871" s="1" t="s">
        <v>167</v>
      </c>
      <c r="CF2871" s="1" t="s">
        <v>117</v>
      </c>
      <c r="CG2871" s="1">
        <v>96950</v>
      </c>
      <c r="CH2871" s="3">
        <v>8.68</v>
      </c>
      <c r="CI2871" s="3">
        <v>8.68</v>
      </c>
      <c r="CJ2871" s="3">
        <v>13.02</v>
      </c>
      <c r="CK2871" s="3">
        <v>13.02</v>
      </c>
      <c r="CL2871" s="1" t="s">
        <v>137</v>
      </c>
      <c r="CM2871" s="1" t="s">
        <v>7364</v>
      </c>
      <c r="CN2871" s="1" t="s">
        <v>139</v>
      </c>
      <c r="CP2871" s="1" t="s">
        <v>112</v>
      </c>
      <c r="CQ2871" s="1" t="s">
        <v>111</v>
      </c>
      <c r="CR2871" s="1" t="s">
        <v>111</v>
      </c>
      <c r="CS2871" s="1" t="s">
        <v>111</v>
      </c>
      <c r="CT2871" s="1" t="s">
        <v>138</v>
      </c>
      <c r="CU2871" s="1" t="s">
        <v>111</v>
      </c>
      <c r="CV2871" s="1" t="s">
        <v>111</v>
      </c>
      <c r="CW2871" s="1" t="s">
        <v>3269</v>
      </c>
      <c r="CX2871" s="1">
        <v>16702341071</v>
      </c>
      <c r="CY2871" s="1" t="s">
        <v>931</v>
      </c>
      <c r="CZ2871" s="1" t="s">
        <v>380</v>
      </c>
      <c r="DA2871" s="1" t="s">
        <v>111</v>
      </c>
      <c r="DB2871" s="1" t="s">
        <v>112</v>
      </c>
    </row>
    <row r="2872" spans="1:111" ht="15.6" customHeight="1" x14ac:dyDescent="0.25">
      <c r="A2872" s="1" t="s">
        <v>7455</v>
      </c>
      <c r="B2872" s="1" t="s">
        <v>109</v>
      </c>
      <c r="C2872" s="2">
        <v>44354.15985625</v>
      </c>
      <c r="D2872" s="2">
        <v>44404</v>
      </c>
      <c r="E2872" s="1" t="s">
        <v>110</v>
      </c>
      <c r="F2872" s="2">
        <v>44468.833333333336</v>
      </c>
      <c r="G2872" s="1" t="s">
        <v>112</v>
      </c>
      <c r="H2872" s="1" t="s">
        <v>112</v>
      </c>
      <c r="I2872" s="1" t="s">
        <v>112</v>
      </c>
      <c r="J2872" s="1" t="s">
        <v>3359</v>
      </c>
      <c r="K2872" s="1" t="s">
        <v>3360</v>
      </c>
      <c r="L2872" s="1" t="s">
        <v>3361</v>
      </c>
      <c r="N2872" s="1" t="s">
        <v>167</v>
      </c>
      <c r="O2872" s="1" t="s">
        <v>117</v>
      </c>
      <c r="P2872" s="9">
        <v>96950</v>
      </c>
      <c r="Q2872" s="1" t="s">
        <v>118</v>
      </c>
      <c r="S2872" s="1">
        <v>16702345900</v>
      </c>
      <c r="T2872" s="1">
        <v>563</v>
      </c>
      <c r="U2872" s="1">
        <v>721110</v>
      </c>
      <c r="V2872" s="1" t="s">
        <v>119</v>
      </c>
      <c r="X2872" s="1" t="s">
        <v>3362</v>
      </c>
      <c r="Y2872" s="1" t="s">
        <v>3363</v>
      </c>
      <c r="AA2872" s="1" t="s">
        <v>3235</v>
      </c>
      <c r="AB2872" s="1" t="s">
        <v>3361</v>
      </c>
      <c r="AD2872" s="1" t="s">
        <v>167</v>
      </c>
      <c r="AE2872" s="1" t="s">
        <v>117</v>
      </c>
      <c r="AF2872" s="9">
        <v>96950</v>
      </c>
      <c r="AG2872" s="1" t="s">
        <v>118</v>
      </c>
      <c r="AI2872" s="1">
        <v>16702345900</v>
      </c>
      <c r="AJ2872" s="1">
        <v>563</v>
      </c>
      <c r="AK2872" s="1" t="s">
        <v>3364</v>
      </c>
      <c r="BC2872" s="1" t="str">
        <f>"35-9021.00"</f>
        <v>35-9021.00</v>
      </c>
      <c r="BD2872" s="1" t="s">
        <v>1160</v>
      </c>
      <c r="BE2872" s="1" t="s">
        <v>7456</v>
      </c>
      <c r="BF2872" s="1" t="s">
        <v>7457</v>
      </c>
      <c r="BG2872" s="1">
        <v>1</v>
      </c>
      <c r="BI2872" s="2">
        <v>44470</v>
      </c>
      <c r="BJ2872" s="2">
        <v>44834</v>
      </c>
      <c r="BM2872" s="1">
        <v>40</v>
      </c>
      <c r="BN2872" s="1">
        <v>7</v>
      </c>
      <c r="BO2872" s="1">
        <v>7</v>
      </c>
      <c r="BP2872" s="1">
        <v>6</v>
      </c>
      <c r="BQ2872" s="1">
        <v>0</v>
      </c>
      <c r="BR2872" s="1">
        <v>6</v>
      </c>
      <c r="BS2872" s="1">
        <v>7</v>
      </c>
      <c r="BT2872" s="1">
        <v>7</v>
      </c>
      <c r="BU2872" s="1" t="str">
        <f>"3:30 PM"</f>
        <v>3:30 PM</v>
      </c>
      <c r="BV2872" s="1" t="str">
        <f>"10:30 PM"</f>
        <v>10:30 PM</v>
      </c>
      <c r="BW2872" s="1" t="s">
        <v>135</v>
      </c>
      <c r="BX2872" s="1">
        <v>0</v>
      </c>
      <c r="BY2872" s="1">
        <v>0</v>
      </c>
      <c r="BZ2872" s="1" t="s">
        <v>112</v>
      </c>
      <c r="CB2872" s="1" t="s">
        <v>3367</v>
      </c>
      <c r="CC2872" s="1" t="s">
        <v>3368</v>
      </c>
      <c r="CE2872" s="1" t="s">
        <v>167</v>
      </c>
      <c r="CF2872" s="1" t="s">
        <v>117</v>
      </c>
      <c r="CG2872" s="1">
        <v>96950</v>
      </c>
      <c r="CH2872" s="3">
        <v>7.76</v>
      </c>
      <c r="CI2872" s="3">
        <v>7.76</v>
      </c>
      <c r="CJ2872" s="3">
        <v>11.64</v>
      </c>
      <c r="CK2872" s="3">
        <v>11.64</v>
      </c>
      <c r="CL2872" s="1" t="s">
        <v>137</v>
      </c>
      <c r="CN2872" s="1" t="s">
        <v>139</v>
      </c>
      <c r="CP2872" s="1" t="s">
        <v>112</v>
      </c>
      <c r="CQ2872" s="1" t="s">
        <v>111</v>
      </c>
      <c r="CR2872" s="1" t="s">
        <v>112</v>
      </c>
      <c r="CS2872" s="1" t="s">
        <v>111</v>
      </c>
      <c r="CT2872" s="1" t="s">
        <v>138</v>
      </c>
      <c r="CU2872" s="1" t="s">
        <v>111</v>
      </c>
      <c r="CV2872" s="1" t="s">
        <v>138</v>
      </c>
      <c r="CW2872" s="1" t="s">
        <v>3369</v>
      </c>
      <c r="CX2872" s="1">
        <v>16702345900</v>
      </c>
      <c r="CY2872" s="1" t="s">
        <v>3364</v>
      </c>
      <c r="CZ2872" s="1" t="s">
        <v>138</v>
      </c>
      <c r="DA2872" s="1" t="s">
        <v>111</v>
      </c>
      <c r="DB2872" s="1" t="s">
        <v>112</v>
      </c>
    </row>
    <row r="2873" spans="1:111" ht="15.6" customHeight="1" x14ac:dyDescent="0.25">
      <c r="A2873" s="1" t="s">
        <v>7489</v>
      </c>
      <c r="B2873" s="1" t="s">
        <v>109</v>
      </c>
      <c r="C2873" s="2">
        <v>44354.090220601851</v>
      </c>
      <c r="D2873" s="2">
        <v>44406</v>
      </c>
      <c r="E2873" s="1" t="s">
        <v>180</v>
      </c>
      <c r="G2873" s="1" t="s">
        <v>112</v>
      </c>
      <c r="H2873" s="1" t="s">
        <v>112</v>
      </c>
      <c r="I2873" s="1" t="s">
        <v>112</v>
      </c>
      <c r="J2873" s="1" t="s">
        <v>482</v>
      </c>
      <c r="K2873" s="1" t="s">
        <v>4015</v>
      </c>
      <c r="L2873" s="1" t="s">
        <v>496</v>
      </c>
      <c r="M2873" s="1" t="s">
        <v>7490</v>
      </c>
      <c r="N2873" s="1" t="s">
        <v>157</v>
      </c>
      <c r="O2873" s="1" t="s">
        <v>117</v>
      </c>
      <c r="P2873" s="9">
        <v>96950</v>
      </c>
      <c r="Q2873" s="1" t="s">
        <v>118</v>
      </c>
      <c r="S2873" s="1">
        <v>16704836526</v>
      </c>
      <c r="U2873" s="1">
        <v>488510</v>
      </c>
      <c r="V2873" s="1" t="s">
        <v>119</v>
      </c>
      <c r="X2873" s="1" t="s">
        <v>486</v>
      </c>
      <c r="Y2873" s="1" t="s">
        <v>487</v>
      </c>
      <c r="Z2873" s="1" t="s">
        <v>488</v>
      </c>
      <c r="AA2873" s="1" t="s">
        <v>964</v>
      </c>
      <c r="AB2873" s="1" t="s">
        <v>496</v>
      </c>
      <c r="AC2873" s="1" t="s">
        <v>485</v>
      </c>
      <c r="AD2873" s="1" t="s">
        <v>4064</v>
      </c>
      <c r="AE2873" s="1" t="s">
        <v>117</v>
      </c>
      <c r="AF2873" s="9">
        <v>96950</v>
      </c>
      <c r="AG2873" s="1" t="s">
        <v>118</v>
      </c>
      <c r="AI2873" s="1">
        <v>16704836526</v>
      </c>
      <c r="AK2873" s="1" t="s">
        <v>491</v>
      </c>
      <c r="BC2873" s="1" t="str">
        <f>"43-5071.00"</f>
        <v>43-5071.00</v>
      </c>
      <c r="BD2873" s="1" t="s">
        <v>7491</v>
      </c>
      <c r="BE2873" s="1" t="s">
        <v>7492</v>
      </c>
      <c r="BF2873" s="1" t="s">
        <v>7493</v>
      </c>
      <c r="BG2873" s="1">
        <v>2</v>
      </c>
      <c r="BI2873" s="2">
        <v>44470</v>
      </c>
      <c r="BJ2873" s="2">
        <v>44834</v>
      </c>
      <c r="BM2873" s="1">
        <v>40</v>
      </c>
      <c r="BN2873" s="1">
        <v>0</v>
      </c>
      <c r="BO2873" s="1">
        <v>8</v>
      </c>
      <c r="BP2873" s="1">
        <v>8</v>
      </c>
      <c r="BQ2873" s="1">
        <v>8</v>
      </c>
      <c r="BR2873" s="1">
        <v>8</v>
      </c>
      <c r="BS2873" s="1">
        <v>8</v>
      </c>
      <c r="BT2873" s="1">
        <v>0</v>
      </c>
      <c r="BU2873" s="1" t="str">
        <f>"8:00 AM"</f>
        <v>8:00 AM</v>
      </c>
      <c r="BV2873" s="1" t="str">
        <f>"5:00 PM"</f>
        <v>5:00 PM</v>
      </c>
      <c r="BW2873" s="1" t="s">
        <v>135</v>
      </c>
      <c r="BX2873" s="1">
        <v>0</v>
      </c>
      <c r="BY2873" s="1">
        <v>12</v>
      </c>
      <c r="BZ2873" s="1" t="s">
        <v>112</v>
      </c>
      <c r="CB2873" s="4" t="s">
        <v>7494</v>
      </c>
      <c r="CC2873" s="1" t="s">
        <v>496</v>
      </c>
      <c r="CD2873" s="1" t="s">
        <v>4016</v>
      </c>
      <c r="CE2873" s="1" t="s">
        <v>116</v>
      </c>
      <c r="CF2873" s="1" t="s">
        <v>117</v>
      </c>
      <c r="CG2873" s="1">
        <v>96950</v>
      </c>
      <c r="CH2873" s="3">
        <v>9.36</v>
      </c>
      <c r="CI2873" s="3">
        <v>9.36</v>
      </c>
      <c r="CJ2873" s="3">
        <v>14.04</v>
      </c>
      <c r="CK2873" s="3">
        <v>14.04</v>
      </c>
      <c r="CL2873" s="1" t="s">
        <v>137</v>
      </c>
      <c r="CM2873" s="1" t="s">
        <v>331</v>
      </c>
      <c r="CN2873" s="1" t="s">
        <v>139</v>
      </c>
      <c r="CP2873" s="1" t="s">
        <v>111</v>
      </c>
      <c r="CQ2873" s="1" t="s">
        <v>111</v>
      </c>
      <c r="CR2873" s="1" t="s">
        <v>112</v>
      </c>
      <c r="CS2873" s="1" t="s">
        <v>111</v>
      </c>
      <c r="CT2873" s="1" t="s">
        <v>138</v>
      </c>
      <c r="CU2873" s="1" t="s">
        <v>111</v>
      </c>
      <c r="CV2873" s="1" t="s">
        <v>138</v>
      </c>
      <c r="CW2873" s="1" t="s">
        <v>6819</v>
      </c>
      <c r="CX2873" s="1">
        <v>16704836526</v>
      </c>
      <c r="CY2873" s="1" t="s">
        <v>491</v>
      </c>
      <c r="CZ2873" s="1" t="s">
        <v>138</v>
      </c>
      <c r="DA2873" s="1" t="s">
        <v>111</v>
      </c>
      <c r="DB2873" s="1" t="s">
        <v>112</v>
      </c>
    </row>
    <row r="2874" spans="1:111" ht="15.6" customHeight="1" x14ac:dyDescent="0.25">
      <c r="A2874" s="1" t="s">
        <v>7495</v>
      </c>
      <c r="B2874" s="1" t="s">
        <v>109</v>
      </c>
      <c r="C2874" s="2">
        <v>44397.908045370372</v>
      </c>
      <c r="D2874" s="2">
        <v>44441</v>
      </c>
      <c r="E2874" s="1" t="s">
        <v>180</v>
      </c>
      <c r="G2874" s="1" t="s">
        <v>112</v>
      </c>
      <c r="H2874" s="1" t="s">
        <v>112</v>
      </c>
      <c r="I2874" s="1" t="s">
        <v>112</v>
      </c>
      <c r="J2874" s="1" t="s">
        <v>1246</v>
      </c>
      <c r="L2874" s="1" t="s">
        <v>1247</v>
      </c>
      <c r="M2874" s="1" t="s">
        <v>1248</v>
      </c>
      <c r="N2874" s="1" t="s">
        <v>167</v>
      </c>
      <c r="O2874" s="1" t="s">
        <v>117</v>
      </c>
      <c r="P2874" s="9">
        <v>96950</v>
      </c>
      <c r="Q2874" s="1" t="s">
        <v>118</v>
      </c>
      <c r="R2874" s="1" t="s">
        <v>242</v>
      </c>
      <c r="S2874" s="1">
        <v>16707891106</v>
      </c>
      <c r="U2874" s="1">
        <v>56132</v>
      </c>
      <c r="V2874" s="1" t="s">
        <v>119</v>
      </c>
      <c r="X2874" s="1" t="s">
        <v>1249</v>
      </c>
      <c r="Y2874" s="1" t="s">
        <v>1250</v>
      </c>
      <c r="Z2874" s="1" t="s">
        <v>1251</v>
      </c>
      <c r="AA2874" s="1" t="s">
        <v>1252</v>
      </c>
      <c r="AB2874" s="1" t="s">
        <v>1247</v>
      </c>
      <c r="AC2874" s="1" t="s">
        <v>1248</v>
      </c>
      <c r="AD2874" s="1" t="s">
        <v>167</v>
      </c>
      <c r="AE2874" s="1" t="s">
        <v>117</v>
      </c>
      <c r="AF2874" s="9">
        <v>96950</v>
      </c>
      <c r="AG2874" s="1" t="s">
        <v>118</v>
      </c>
      <c r="AH2874" s="1" t="s">
        <v>242</v>
      </c>
      <c r="AI2874" s="1">
        <v>16707891106</v>
      </c>
      <c r="AK2874" s="1" t="s">
        <v>1253</v>
      </c>
      <c r="BC2874" s="1" t="str">
        <f>"37-2012.00"</f>
        <v>37-2012.00</v>
      </c>
      <c r="BD2874" s="1" t="s">
        <v>576</v>
      </c>
      <c r="BE2874" s="1" t="s">
        <v>1254</v>
      </c>
      <c r="BF2874" s="1" t="s">
        <v>1255</v>
      </c>
      <c r="BG2874" s="1">
        <v>5</v>
      </c>
      <c r="BI2874" s="2">
        <v>44470</v>
      </c>
      <c r="BJ2874" s="2">
        <v>44834</v>
      </c>
      <c r="BM2874" s="1">
        <v>35</v>
      </c>
      <c r="BN2874" s="1">
        <v>0</v>
      </c>
      <c r="BO2874" s="1">
        <v>7</v>
      </c>
      <c r="BP2874" s="1">
        <v>7</v>
      </c>
      <c r="BQ2874" s="1">
        <v>7</v>
      </c>
      <c r="BR2874" s="1">
        <v>7</v>
      </c>
      <c r="BS2874" s="1">
        <v>7</v>
      </c>
      <c r="BT2874" s="1">
        <v>0</v>
      </c>
      <c r="BU2874" s="1" t="str">
        <f>"8:00 AM"</f>
        <v>8:00 AM</v>
      </c>
      <c r="BV2874" s="1" t="str">
        <f>"4:00 PM"</f>
        <v>4:00 PM</v>
      </c>
      <c r="BW2874" s="1" t="s">
        <v>135</v>
      </c>
      <c r="BX2874" s="1">
        <v>3</v>
      </c>
      <c r="BY2874" s="1">
        <v>3</v>
      </c>
      <c r="BZ2874" s="1" t="s">
        <v>112</v>
      </c>
      <c r="CB2874" s="4" t="s">
        <v>7496</v>
      </c>
      <c r="CC2874" s="1" t="s">
        <v>1247</v>
      </c>
      <c r="CD2874" s="1" t="s">
        <v>1248</v>
      </c>
      <c r="CE2874" s="1" t="s">
        <v>167</v>
      </c>
      <c r="CF2874" s="1" t="s">
        <v>117</v>
      </c>
      <c r="CG2874" s="1">
        <v>96950</v>
      </c>
      <c r="CH2874" s="3">
        <v>7.59</v>
      </c>
      <c r="CI2874" s="3">
        <v>7.59</v>
      </c>
      <c r="CJ2874" s="3">
        <v>11.39</v>
      </c>
      <c r="CK2874" s="3">
        <v>11.39</v>
      </c>
      <c r="CL2874" s="1" t="s">
        <v>137</v>
      </c>
      <c r="CM2874" s="1" t="s">
        <v>6534</v>
      </c>
      <c r="CN2874" s="1" t="s">
        <v>139</v>
      </c>
      <c r="CP2874" s="1" t="s">
        <v>112</v>
      </c>
      <c r="CQ2874" s="1" t="s">
        <v>111</v>
      </c>
      <c r="CR2874" s="1" t="s">
        <v>112</v>
      </c>
      <c r="CS2874" s="1" t="s">
        <v>111</v>
      </c>
      <c r="CT2874" s="1" t="s">
        <v>111</v>
      </c>
      <c r="CU2874" s="1" t="s">
        <v>111</v>
      </c>
      <c r="CV2874" s="1" t="s">
        <v>138</v>
      </c>
      <c r="CW2874" s="1" t="s">
        <v>1351</v>
      </c>
      <c r="CX2874" s="1">
        <v>16707891106</v>
      </c>
      <c r="CY2874" s="1" t="s">
        <v>1253</v>
      </c>
      <c r="CZ2874" s="1" t="s">
        <v>380</v>
      </c>
      <c r="DA2874" s="1" t="s">
        <v>111</v>
      </c>
      <c r="DB2874" s="1" t="s">
        <v>112</v>
      </c>
    </row>
    <row r="2875" spans="1:111" ht="15.6" customHeight="1" x14ac:dyDescent="0.25">
      <c r="A2875" s="1" t="s">
        <v>7497</v>
      </c>
      <c r="B2875" s="1" t="s">
        <v>109</v>
      </c>
      <c r="C2875" s="2">
        <v>44370.978275578702</v>
      </c>
      <c r="D2875" s="2">
        <v>44442</v>
      </c>
      <c r="E2875" s="1" t="s">
        <v>110</v>
      </c>
      <c r="F2875" s="2">
        <v>44468.833333333336</v>
      </c>
      <c r="G2875" s="1" t="s">
        <v>111</v>
      </c>
      <c r="H2875" s="1" t="s">
        <v>112</v>
      </c>
      <c r="I2875" s="1" t="s">
        <v>112</v>
      </c>
      <c r="J2875" s="1" t="s">
        <v>7498</v>
      </c>
      <c r="L2875" s="1" t="s">
        <v>7499</v>
      </c>
      <c r="N2875" s="1" t="s">
        <v>167</v>
      </c>
      <c r="O2875" s="1" t="s">
        <v>117</v>
      </c>
      <c r="P2875" s="9">
        <v>96950</v>
      </c>
      <c r="Q2875" s="1" t="s">
        <v>118</v>
      </c>
      <c r="S2875" s="1">
        <v>16702357177</v>
      </c>
      <c r="U2875" s="1">
        <v>532310</v>
      </c>
      <c r="V2875" s="1" t="s">
        <v>119</v>
      </c>
      <c r="X2875" s="1" t="s">
        <v>4562</v>
      </c>
      <c r="Y2875" s="1" t="s">
        <v>7500</v>
      </c>
      <c r="AA2875" s="1" t="s">
        <v>171</v>
      </c>
      <c r="AB2875" s="1" t="s">
        <v>7499</v>
      </c>
      <c r="AD2875" s="1" t="s">
        <v>167</v>
      </c>
      <c r="AE2875" s="1" t="s">
        <v>117</v>
      </c>
      <c r="AF2875" s="9">
        <v>96950</v>
      </c>
      <c r="AG2875" s="1" t="s">
        <v>118</v>
      </c>
      <c r="AI2875" s="1">
        <v>16702357177</v>
      </c>
      <c r="AK2875" s="1" t="s">
        <v>7501</v>
      </c>
      <c r="BC2875" s="1" t="str">
        <f>"47-2073"</f>
        <v>47-2073</v>
      </c>
      <c r="BD2875" s="1" t="s">
        <v>514</v>
      </c>
      <c r="BE2875" s="1" t="s">
        <v>7502</v>
      </c>
      <c r="BF2875" s="1" t="s">
        <v>7503</v>
      </c>
      <c r="BG2875" s="1">
        <v>1</v>
      </c>
      <c r="BI2875" s="2">
        <v>44470</v>
      </c>
      <c r="BJ2875" s="2">
        <v>44834</v>
      </c>
      <c r="BM2875" s="1">
        <v>40</v>
      </c>
      <c r="BN2875" s="1">
        <v>0</v>
      </c>
      <c r="BO2875" s="1">
        <v>8</v>
      </c>
      <c r="BP2875" s="1">
        <v>8</v>
      </c>
      <c r="BQ2875" s="1">
        <v>8</v>
      </c>
      <c r="BR2875" s="1">
        <v>8</v>
      </c>
      <c r="BS2875" s="1">
        <v>8</v>
      </c>
      <c r="BT2875" s="1">
        <v>0</v>
      </c>
      <c r="BU2875" s="1" t="str">
        <f>"8:00 AM"</f>
        <v>8:00 AM</v>
      </c>
      <c r="BV2875" s="1" t="str">
        <f>"5:00 PM"</f>
        <v>5:00 PM</v>
      </c>
      <c r="BW2875" s="1" t="s">
        <v>135</v>
      </c>
      <c r="BX2875" s="1">
        <v>0</v>
      </c>
      <c r="BY2875" s="1">
        <v>24</v>
      </c>
      <c r="BZ2875" s="1" t="s">
        <v>112</v>
      </c>
      <c r="CB2875" s="4" t="s">
        <v>7504</v>
      </c>
      <c r="CC2875" s="1" t="s">
        <v>7505</v>
      </c>
      <c r="CE2875" s="1" t="s">
        <v>167</v>
      </c>
      <c r="CF2875" s="1" t="s">
        <v>117</v>
      </c>
      <c r="CG2875" s="1">
        <v>96950</v>
      </c>
      <c r="CH2875" s="3">
        <v>10.44</v>
      </c>
      <c r="CI2875" s="3">
        <v>10.44</v>
      </c>
      <c r="CJ2875" s="3">
        <v>15.66</v>
      </c>
      <c r="CK2875" s="3">
        <v>15.66</v>
      </c>
      <c r="CL2875" s="1" t="s">
        <v>137</v>
      </c>
      <c r="CM2875" s="1" t="s">
        <v>168</v>
      </c>
      <c r="CN2875" s="1" t="s">
        <v>139</v>
      </c>
      <c r="CP2875" s="1" t="s">
        <v>112</v>
      </c>
      <c r="CQ2875" s="1" t="s">
        <v>111</v>
      </c>
      <c r="CR2875" s="1" t="s">
        <v>112</v>
      </c>
      <c r="CS2875" s="1" t="s">
        <v>111</v>
      </c>
      <c r="CT2875" s="1" t="s">
        <v>138</v>
      </c>
      <c r="CU2875" s="1" t="s">
        <v>111</v>
      </c>
      <c r="CV2875" s="1" t="s">
        <v>138</v>
      </c>
      <c r="CW2875" s="1" t="s">
        <v>7506</v>
      </c>
      <c r="CX2875" s="1">
        <v>16702357177</v>
      </c>
      <c r="CY2875" s="1" t="s">
        <v>7501</v>
      </c>
      <c r="CZ2875" s="1" t="s">
        <v>138</v>
      </c>
      <c r="DA2875" s="1" t="s">
        <v>111</v>
      </c>
      <c r="DB2875" s="1" t="s">
        <v>112</v>
      </c>
    </row>
    <row r="2876" spans="1:111" ht="15.6" customHeight="1" x14ac:dyDescent="0.25">
      <c r="A2876" s="1" t="s">
        <v>7559</v>
      </c>
      <c r="B2876" s="1" t="s">
        <v>109</v>
      </c>
      <c r="C2876" s="2">
        <v>44405.095459837961</v>
      </c>
      <c r="D2876" s="2">
        <v>44448</v>
      </c>
      <c r="E2876" s="1" t="s">
        <v>180</v>
      </c>
      <c r="G2876" s="1" t="s">
        <v>112</v>
      </c>
      <c r="H2876" s="1" t="s">
        <v>112</v>
      </c>
      <c r="I2876" s="1" t="s">
        <v>112</v>
      </c>
      <c r="J2876" s="1" t="s">
        <v>1246</v>
      </c>
      <c r="L2876" s="1" t="s">
        <v>1247</v>
      </c>
      <c r="M2876" s="1" t="s">
        <v>1248</v>
      </c>
      <c r="N2876" s="1" t="s">
        <v>167</v>
      </c>
      <c r="O2876" s="1" t="s">
        <v>117</v>
      </c>
      <c r="P2876" s="9">
        <v>96950</v>
      </c>
      <c r="Q2876" s="1" t="s">
        <v>118</v>
      </c>
      <c r="R2876" s="1" t="s">
        <v>242</v>
      </c>
      <c r="S2876" s="1">
        <v>16707891106</v>
      </c>
      <c r="U2876" s="1">
        <v>56132</v>
      </c>
      <c r="V2876" s="1" t="s">
        <v>119</v>
      </c>
      <c r="X2876" s="1" t="s">
        <v>1249</v>
      </c>
      <c r="Y2876" s="1" t="s">
        <v>1250</v>
      </c>
      <c r="Z2876" s="1" t="s">
        <v>1251</v>
      </c>
      <c r="AA2876" s="1" t="s">
        <v>1252</v>
      </c>
      <c r="AB2876" s="1" t="s">
        <v>7560</v>
      </c>
      <c r="AC2876" s="1" t="s">
        <v>7561</v>
      </c>
      <c r="AD2876" s="1" t="s">
        <v>116</v>
      </c>
      <c r="AE2876" s="1" t="s">
        <v>117</v>
      </c>
      <c r="AF2876" s="9">
        <v>96950</v>
      </c>
      <c r="AG2876" s="1" t="s">
        <v>118</v>
      </c>
      <c r="AH2876" s="1" t="s">
        <v>242</v>
      </c>
      <c r="AI2876" s="1">
        <v>16707891106</v>
      </c>
      <c r="AK2876" s="1" t="s">
        <v>7562</v>
      </c>
      <c r="BC2876" s="1" t="str">
        <f>"43-3031.00"</f>
        <v>43-3031.00</v>
      </c>
      <c r="BD2876" s="1" t="s">
        <v>389</v>
      </c>
      <c r="BE2876" s="1" t="s">
        <v>7563</v>
      </c>
      <c r="BF2876" s="1" t="s">
        <v>7564</v>
      </c>
      <c r="BG2876" s="1">
        <v>3</v>
      </c>
      <c r="BI2876" s="2">
        <v>44470</v>
      </c>
      <c r="BJ2876" s="2">
        <v>44834</v>
      </c>
      <c r="BM2876" s="1">
        <v>35</v>
      </c>
      <c r="BN2876" s="1">
        <v>0</v>
      </c>
      <c r="BO2876" s="1">
        <v>7</v>
      </c>
      <c r="BP2876" s="1">
        <v>7</v>
      </c>
      <c r="BQ2876" s="1">
        <v>7</v>
      </c>
      <c r="BR2876" s="1">
        <v>7</v>
      </c>
      <c r="BS2876" s="1">
        <v>7</v>
      </c>
      <c r="BT2876" s="1">
        <v>0</v>
      </c>
      <c r="BU2876" s="1" t="str">
        <f>"8:00 AM"</f>
        <v>8:00 AM</v>
      </c>
      <c r="BV2876" s="1" t="str">
        <f>"4:00 PM"</f>
        <v>4:00 PM</v>
      </c>
      <c r="BW2876" s="1" t="s">
        <v>392</v>
      </c>
      <c r="BX2876" s="1">
        <v>3</v>
      </c>
      <c r="BY2876" s="1">
        <v>12</v>
      </c>
      <c r="BZ2876" s="1" t="s">
        <v>112</v>
      </c>
      <c r="CB2876" s="4" t="s">
        <v>7565</v>
      </c>
      <c r="CC2876" s="1" t="s">
        <v>1247</v>
      </c>
      <c r="CD2876" s="1" t="s">
        <v>1248</v>
      </c>
      <c r="CE2876" s="1" t="s">
        <v>167</v>
      </c>
      <c r="CF2876" s="1" t="s">
        <v>117</v>
      </c>
      <c r="CG2876" s="1">
        <v>96950</v>
      </c>
      <c r="CH2876" s="3">
        <v>9.49</v>
      </c>
      <c r="CI2876" s="3">
        <v>9.49</v>
      </c>
      <c r="CJ2876" s="3">
        <v>14.24</v>
      </c>
      <c r="CK2876" s="3">
        <v>14.24</v>
      </c>
      <c r="CL2876" s="1" t="s">
        <v>137</v>
      </c>
      <c r="CM2876" s="1" t="s">
        <v>6534</v>
      </c>
      <c r="CN2876" s="1" t="s">
        <v>1846</v>
      </c>
      <c r="CP2876" s="1" t="s">
        <v>112</v>
      </c>
      <c r="CQ2876" s="1" t="s">
        <v>111</v>
      </c>
      <c r="CR2876" s="1" t="s">
        <v>112</v>
      </c>
      <c r="CS2876" s="1" t="s">
        <v>111</v>
      </c>
      <c r="CT2876" s="1" t="s">
        <v>111</v>
      </c>
      <c r="CU2876" s="1" t="s">
        <v>111</v>
      </c>
      <c r="CV2876" s="1" t="s">
        <v>138</v>
      </c>
      <c r="CW2876" s="1" t="s">
        <v>1351</v>
      </c>
      <c r="CX2876" s="1">
        <v>16707891106</v>
      </c>
      <c r="CY2876" s="1" t="s">
        <v>1253</v>
      </c>
      <c r="CZ2876" s="1" t="s">
        <v>380</v>
      </c>
      <c r="DA2876" s="1" t="s">
        <v>112</v>
      </c>
      <c r="DB2876" s="1" t="s">
        <v>112</v>
      </c>
    </row>
    <row r="2877" spans="1:111" ht="15.6" customHeight="1" x14ac:dyDescent="0.25">
      <c r="A2877" s="1" t="s">
        <v>7591</v>
      </c>
      <c r="B2877" s="1" t="s">
        <v>109</v>
      </c>
      <c r="C2877" s="2">
        <v>44355.890698263887</v>
      </c>
      <c r="D2877" s="2">
        <v>44411</v>
      </c>
      <c r="E2877" s="1" t="s">
        <v>110</v>
      </c>
      <c r="F2877" s="2">
        <v>44468.833333333336</v>
      </c>
      <c r="G2877" s="1" t="s">
        <v>111</v>
      </c>
      <c r="H2877" s="1" t="s">
        <v>112</v>
      </c>
      <c r="I2877" s="1" t="s">
        <v>112</v>
      </c>
      <c r="J2877" s="1" t="s">
        <v>5084</v>
      </c>
      <c r="K2877" s="1" t="s">
        <v>138</v>
      </c>
      <c r="L2877" s="1" t="s">
        <v>5085</v>
      </c>
      <c r="M2877" s="1" t="s">
        <v>5086</v>
      </c>
      <c r="N2877" s="1" t="s">
        <v>167</v>
      </c>
      <c r="O2877" s="1" t="s">
        <v>117</v>
      </c>
      <c r="P2877" s="9">
        <v>96950</v>
      </c>
      <c r="Q2877" s="1" t="s">
        <v>118</v>
      </c>
      <c r="R2877" s="1" t="s">
        <v>117</v>
      </c>
      <c r="S2877" s="1">
        <v>16702880928</v>
      </c>
      <c r="U2877" s="1">
        <v>8111</v>
      </c>
      <c r="V2877" s="1" t="s">
        <v>119</v>
      </c>
      <c r="X2877" s="1" t="s">
        <v>5087</v>
      </c>
      <c r="Y2877" s="1" t="s">
        <v>5088</v>
      </c>
      <c r="Z2877" s="1" t="s">
        <v>5089</v>
      </c>
      <c r="AA2877" s="1" t="s">
        <v>171</v>
      </c>
      <c r="AB2877" s="1" t="s">
        <v>5085</v>
      </c>
      <c r="AC2877" s="1" t="s">
        <v>138</v>
      </c>
      <c r="AD2877" s="1" t="s">
        <v>167</v>
      </c>
      <c r="AE2877" s="1" t="s">
        <v>117</v>
      </c>
      <c r="AF2877" s="9">
        <v>96950</v>
      </c>
      <c r="AG2877" s="1" t="s">
        <v>118</v>
      </c>
      <c r="AH2877" s="1" t="s">
        <v>117</v>
      </c>
      <c r="AI2877" s="1">
        <v>16702880928</v>
      </c>
      <c r="AK2877" s="1" t="s">
        <v>5090</v>
      </c>
      <c r="BC2877" s="1" t="str">
        <f>"11-1021.00"</f>
        <v>11-1021.00</v>
      </c>
      <c r="BD2877" s="1" t="s">
        <v>248</v>
      </c>
      <c r="BE2877" s="1" t="s">
        <v>7592</v>
      </c>
      <c r="BF2877" s="1" t="s">
        <v>5897</v>
      </c>
      <c r="BG2877" s="1">
        <v>1</v>
      </c>
      <c r="BI2877" s="2">
        <v>44470</v>
      </c>
      <c r="BJ2877" s="2">
        <v>44834</v>
      </c>
      <c r="BM2877" s="1">
        <v>40</v>
      </c>
      <c r="BN2877" s="1">
        <v>0</v>
      </c>
      <c r="BO2877" s="1">
        <v>8</v>
      </c>
      <c r="BP2877" s="1">
        <v>8</v>
      </c>
      <c r="BQ2877" s="1">
        <v>8</v>
      </c>
      <c r="BR2877" s="1">
        <v>8</v>
      </c>
      <c r="BS2877" s="1">
        <v>8</v>
      </c>
      <c r="BT2877" s="1">
        <v>0</v>
      </c>
      <c r="BU2877" s="1" t="str">
        <f>"8:00 AM"</f>
        <v>8:00 AM</v>
      </c>
      <c r="BV2877" s="1" t="str">
        <f>"5:00 PM"</f>
        <v>5:00 PM</v>
      </c>
      <c r="BW2877" s="1" t="s">
        <v>392</v>
      </c>
      <c r="BX2877" s="1">
        <v>0</v>
      </c>
      <c r="BY2877" s="1">
        <v>24</v>
      </c>
      <c r="BZ2877" s="1" t="s">
        <v>111</v>
      </c>
      <c r="CA2877" s="1">
        <v>7</v>
      </c>
      <c r="CB2877" s="1" t="s">
        <v>230</v>
      </c>
      <c r="CC2877" s="1" t="s">
        <v>5093</v>
      </c>
      <c r="CD2877" s="1" t="s">
        <v>5094</v>
      </c>
      <c r="CE2877" s="1" t="s">
        <v>167</v>
      </c>
      <c r="CF2877" s="1" t="s">
        <v>117</v>
      </c>
      <c r="CG2877" s="1">
        <v>96950</v>
      </c>
      <c r="CH2877" s="3">
        <v>22.55</v>
      </c>
      <c r="CI2877" s="3">
        <v>22.55</v>
      </c>
      <c r="CJ2877" s="3">
        <v>33.83</v>
      </c>
      <c r="CK2877" s="3">
        <v>33.83</v>
      </c>
      <c r="CL2877" s="1" t="s">
        <v>137</v>
      </c>
      <c r="CM2877" s="1" t="s">
        <v>230</v>
      </c>
      <c r="CN2877" s="1" t="s">
        <v>139</v>
      </c>
      <c r="CP2877" s="1" t="s">
        <v>112</v>
      </c>
      <c r="CQ2877" s="1" t="s">
        <v>111</v>
      </c>
      <c r="CR2877" s="1" t="s">
        <v>112</v>
      </c>
      <c r="CS2877" s="1" t="s">
        <v>111</v>
      </c>
      <c r="CT2877" s="1" t="s">
        <v>138</v>
      </c>
      <c r="CU2877" s="1" t="s">
        <v>111</v>
      </c>
      <c r="CV2877" s="1" t="s">
        <v>138</v>
      </c>
      <c r="CW2877" s="1" t="s">
        <v>2889</v>
      </c>
      <c r="CX2877" s="1">
        <v>16702880928</v>
      </c>
      <c r="CY2877" s="1" t="s">
        <v>5090</v>
      </c>
      <c r="CZ2877" s="1" t="s">
        <v>138</v>
      </c>
      <c r="DA2877" s="1" t="s">
        <v>111</v>
      </c>
      <c r="DB2877" s="1" t="s">
        <v>112</v>
      </c>
    </row>
    <row r="2878" spans="1:111" ht="15.6" customHeight="1" x14ac:dyDescent="0.25">
      <c r="A2878" s="1" t="s">
        <v>7615</v>
      </c>
      <c r="B2878" s="1" t="s">
        <v>109</v>
      </c>
      <c r="C2878" s="2">
        <v>44054.120465162036</v>
      </c>
      <c r="D2878" s="2">
        <v>44105</v>
      </c>
      <c r="E2878" s="1" t="s">
        <v>110</v>
      </c>
      <c r="F2878" s="2">
        <v>44103.833333333336</v>
      </c>
      <c r="G2878" s="1" t="s">
        <v>111</v>
      </c>
      <c r="H2878" s="1" t="s">
        <v>112</v>
      </c>
      <c r="I2878" s="1" t="s">
        <v>112</v>
      </c>
      <c r="J2878" s="1" t="s">
        <v>2984</v>
      </c>
      <c r="K2878" s="1" t="s">
        <v>2985</v>
      </c>
      <c r="L2878" s="1" t="s">
        <v>2986</v>
      </c>
      <c r="M2878" s="1" t="s">
        <v>7616</v>
      </c>
      <c r="N2878" s="1" t="s">
        <v>167</v>
      </c>
      <c r="O2878" s="1" t="s">
        <v>117</v>
      </c>
      <c r="P2878" s="9">
        <v>96950</v>
      </c>
      <c r="Q2878" s="1" t="s">
        <v>118</v>
      </c>
      <c r="R2878" s="1" t="s">
        <v>168</v>
      </c>
      <c r="S2878" s="1">
        <v>16702368888</v>
      </c>
      <c r="T2878" s="1">
        <v>8821</v>
      </c>
      <c r="U2878" s="1">
        <v>71391</v>
      </c>
      <c r="V2878" s="1" t="s">
        <v>119</v>
      </c>
      <c r="X2878" s="1" t="s">
        <v>2988</v>
      </c>
      <c r="Y2878" s="1" t="s">
        <v>2989</v>
      </c>
      <c r="Z2878" s="1" t="s">
        <v>112</v>
      </c>
      <c r="AA2878" s="1" t="s">
        <v>2990</v>
      </c>
      <c r="AB2878" s="1" t="s">
        <v>2986</v>
      </c>
      <c r="AC2878" s="1" t="s">
        <v>7616</v>
      </c>
      <c r="AD2878" s="1" t="s">
        <v>167</v>
      </c>
      <c r="AE2878" s="1" t="s">
        <v>117</v>
      </c>
      <c r="AF2878" s="9">
        <v>96950</v>
      </c>
      <c r="AG2878" s="1" t="s">
        <v>118</v>
      </c>
      <c r="AH2878" s="1" t="s">
        <v>168</v>
      </c>
      <c r="AI2878" s="1">
        <v>16702368888</v>
      </c>
      <c r="AJ2878" s="1">
        <v>8821</v>
      </c>
      <c r="AK2878" s="1" t="s">
        <v>2991</v>
      </c>
      <c r="BC2878" s="1" t="str">
        <f>"37-1012.00"</f>
        <v>37-1012.00</v>
      </c>
      <c r="BD2878" s="1" t="s">
        <v>7617</v>
      </c>
      <c r="BE2878" s="1" t="s">
        <v>7618</v>
      </c>
      <c r="BF2878" s="1" t="s">
        <v>7619</v>
      </c>
      <c r="BG2878" s="1">
        <v>1</v>
      </c>
      <c r="BI2878" s="2">
        <v>44105</v>
      </c>
      <c r="BJ2878" s="2">
        <v>45192</v>
      </c>
      <c r="BM2878" s="1">
        <v>35</v>
      </c>
      <c r="BN2878" s="1">
        <v>5</v>
      </c>
      <c r="BO2878" s="1">
        <v>5</v>
      </c>
      <c r="BP2878" s="1">
        <v>5</v>
      </c>
      <c r="BQ2878" s="1">
        <v>5</v>
      </c>
      <c r="BR2878" s="1">
        <v>5</v>
      </c>
      <c r="BS2878" s="1">
        <v>5</v>
      </c>
      <c r="BT2878" s="1">
        <v>5</v>
      </c>
      <c r="BU2878" s="1" t="str">
        <f>"5:30 AM"</f>
        <v>5:30 AM</v>
      </c>
      <c r="BV2878" s="1" t="str">
        <f>"10:30 AM"</f>
        <v>10:30 AM</v>
      </c>
      <c r="BW2878" s="1" t="s">
        <v>135</v>
      </c>
      <c r="BX2878" s="1">
        <v>0</v>
      </c>
      <c r="BY2878" s="1">
        <v>24</v>
      </c>
      <c r="BZ2878" s="1" t="s">
        <v>111</v>
      </c>
      <c r="CA2878" s="1">
        <v>11</v>
      </c>
      <c r="CB2878" s="1" t="s">
        <v>7620</v>
      </c>
      <c r="CC2878" s="1" t="s">
        <v>2986</v>
      </c>
      <c r="CD2878" s="1" t="s">
        <v>7616</v>
      </c>
      <c r="CE2878" s="1" t="s">
        <v>738</v>
      </c>
      <c r="CF2878" s="1" t="s">
        <v>117</v>
      </c>
      <c r="CG2878" s="1">
        <v>96950</v>
      </c>
      <c r="CH2878" s="3">
        <v>14.55</v>
      </c>
      <c r="CJ2878" s="3">
        <v>21.83</v>
      </c>
      <c r="CL2878" s="1" t="s">
        <v>137</v>
      </c>
      <c r="CM2878" s="1" t="s">
        <v>230</v>
      </c>
      <c r="CN2878" s="1" t="s">
        <v>139</v>
      </c>
      <c r="CP2878" s="1" t="s">
        <v>112</v>
      </c>
      <c r="CQ2878" s="1" t="s">
        <v>111</v>
      </c>
      <c r="CR2878" s="1" t="s">
        <v>112</v>
      </c>
      <c r="CS2878" s="1" t="s">
        <v>111</v>
      </c>
      <c r="CT2878" s="1" t="s">
        <v>138</v>
      </c>
      <c r="CU2878" s="1" t="s">
        <v>111</v>
      </c>
      <c r="CV2878" s="1" t="s">
        <v>111</v>
      </c>
      <c r="CW2878" s="1" t="s">
        <v>2995</v>
      </c>
      <c r="CX2878" s="1">
        <v>16702875514</v>
      </c>
      <c r="CY2878" s="1" t="s">
        <v>2991</v>
      </c>
      <c r="CZ2878" s="1" t="s">
        <v>380</v>
      </c>
      <c r="DA2878" s="1" t="s">
        <v>111</v>
      </c>
      <c r="DB2878" s="1" t="s">
        <v>112</v>
      </c>
      <c r="DC2878" s="1" t="s">
        <v>2988</v>
      </c>
      <c r="DD2878" s="1" t="s">
        <v>2989</v>
      </c>
      <c r="DF2878" s="1" t="s">
        <v>2984</v>
      </c>
      <c r="DG2878" s="1" t="s">
        <v>2991</v>
      </c>
    </row>
    <row r="2879" spans="1:111" ht="15.6" customHeight="1" x14ac:dyDescent="0.25">
      <c r="A2879" s="1" t="s">
        <v>7642</v>
      </c>
      <c r="B2879" s="1" t="s">
        <v>109</v>
      </c>
      <c r="C2879" s="2">
        <v>44095.992852546296</v>
      </c>
      <c r="D2879" s="2">
        <v>44175</v>
      </c>
      <c r="E2879" s="1" t="s">
        <v>180</v>
      </c>
      <c r="G2879" s="1" t="s">
        <v>111</v>
      </c>
      <c r="H2879" s="1" t="s">
        <v>112</v>
      </c>
      <c r="I2879" s="1" t="s">
        <v>112</v>
      </c>
      <c r="J2879" s="1" t="s">
        <v>5552</v>
      </c>
      <c r="K2879" s="1" t="s">
        <v>7643</v>
      </c>
      <c r="L2879" s="1" t="s">
        <v>5553</v>
      </c>
      <c r="N2879" s="1" t="s">
        <v>116</v>
      </c>
      <c r="O2879" s="1" t="s">
        <v>117</v>
      </c>
      <c r="P2879" s="9">
        <v>96950</v>
      </c>
      <c r="Q2879" s="1" t="s">
        <v>118</v>
      </c>
      <c r="R2879" s="1" t="s">
        <v>138</v>
      </c>
      <c r="S2879" s="1">
        <v>16702867678</v>
      </c>
      <c r="U2879" s="1">
        <v>236220</v>
      </c>
      <c r="V2879" s="1" t="s">
        <v>119</v>
      </c>
      <c r="X2879" s="1" t="s">
        <v>5554</v>
      </c>
      <c r="Y2879" s="1" t="s">
        <v>5555</v>
      </c>
      <c r="Z2879" s="1" t="s">
        <v>1308</v>
      </c>
      <c r="AA2879" s="1" t="s">
        <v>528</v>
      </c>
      <c r="AB2879" s="1" t="s">
        <v>5553</v>
      </c>
      <c r="AD2879" s="1" t="s">
        <v>116</v>
      </c>
      <c r="AE2879" s="1" t="s">
        <v>117</v>
      </c>
      <c r="AF2879" s="9">
        <v>96950</v>
      </c>
      <c r="AG2879" s="1" t="s">
        <v>118</v>
      </c>
      <c r="AH2879" s="1" t="s">
        <v>138</v>
      </c>
      <c r="AI2879" s="1">
        <v>16702867678</v>
      </c>
      <c r="AK2879" s="1" t="s">
        <v>5556</v>
      </c>
      <c r="BC2879" s="1" t="str">
        <f>"49-9071.00"</f>
        <v>49-9071.00</v>
      </c>
      <c r="BD2879" s="1" t="s">
        <v>214</v>
      </c>
      <c r="BE2879" s="1" t="s">
        <v>7644</v>
      </c>
      <c r="BF2879" s="1" t="s">
        <v>1069</v>
      </c>
      <c r="BG2879" s="1">
        <v>10</v>
      </c>
      <c r="BI2879" s="2">
        <v>44105</v>
      </c>
      <c r="BJ2879" s="2">
        <v>44469</v>
      </c>
      <c r="BM2879" s="1">
        <v>35</v>
      </c>
      <c r="BN2879" s="1">
        <v>0</v>
      </c>
      <c r="BO2879" s="1">
        <v>7</v>
      </c>
      <c r="BP2879" s="1">
        <v>7</v>
      </c>
      <c r="BQ2879" s="1">
        <v>7</v>
      </c>
      <c r="BR2879" s="1">
        <v>7</v>
      </c>
      <c r="BS2879" s="1">
        <v>7</v>
      </c>
      <c r="BT2879" s="1">
        <v>0</v>
      </c>
      <c r="BU2879" s="1" t="str">
        <f>"8:00 AM"</f>
        <v>8:00 AM</v>
      </c>
      <c r="BV2879" s="1" t="str">
        <f>"4:00 PM"</f>
        <v>4:00 PM</v>
      </c>
      <c r="BW2879" s="1" t="s">
        <v>230</v>
      </c>
      <c r="BX2879" s="1">
        <v>0</v>
      </c>
      <c r="BY2879" s="1">
        <v>3</v>
      </c>
      <c r="BZ2879" s="1" t="s">
        <v>112</v>
      </c>
      <c r="CA2879" s="1">
        <v>0</v>
      </c>
      <c r="CB2879" s="1" t="s">
        <v>7645</v>
      </c>
      <c r="CC2879" s="1" t="s">
        <v>7646</v>
      </c>
      <c r="CD2879" s="1" t="s">
        <v>7647</v>
      </c>
      <c r="CE2879" s="1" t="s">
        <v>116</v>
      </c>
      <c r="CF2879" s="1" t="s">
        <v>117</v>
      </c>
      <c r="CG2879" s="1">
        <v>96950</v>
      </c>
      <c r="CH2879" s="3">
        <v>12.64</v>
      </c>
      <c r="CI2879" s="3">
        <v>12.64</v>
      </c>
      <c r="CJ2879" s="3">
        <v>18.96</v>
      </c>
      <c r="CK2879" s="3">
        <v>18.96</v>
      </c>
      <c r="CL2879" s="1" t="s">
        <v>137</v>
      </c>
      <c r="CM2879" s="1" t="s">
        <v>138</v>
      </c>
      <c r="CN2879" s="1" t="s">
        <v>139</v>
      </c>
      <c r="CP2879" s="1" t="s">
        <v>112</v>
      </c>
      <c r="CQ2879" s="1" t="s">
        <v>111</v>
      </c>
      <c r="CR2879" s="1" t="s">
        <v>111</v>
      </c>
      <c r="CS2879" s="1" t="s">
        <v>111</v>
      </c>
      <c r="CT2879" s="1" t="s">
        <v>138</v>
      </c>
      <c r="CU2879" s="1" t="s">
        <v>111</v>
      </c>
      <c r="CV2879" s="1" t="s">
        <v>138</v>
      </c>
      <c r="CW2879" s="1" t="s">
        <v>138</v>
      </c>
      <c r="CX2879" s="1">
        <v>16702867678</v>
      </c>
      <c r="CY2879" s="1" t="s">
        <v>5556</v>
      </c>
      <c r="CZ2879" s="1" t="s">
        <v>138</v>
      </c>
      <c r="DA2879" s="1" t="s">
        <v>111</v>
      </c>
      <c r="DB2879" s="1" t="s">
        <v>112</v>
      </c>
    </row>
    <row r="2880" spans="1:111" ht="15.6" customHeight="1" x14ac:dyDescent="0.25">
      <c r="A2880" s="1" t="s">
        <v>7661</v>
      </c>
      <c r="B2880" s="1" t="s">
        <v>109</v>
      </c>
      <c r="C2880" s="2">
        <v>44040.118367708332</v>
      </c>
      <c r="D2880" s="2">
        <v>44117</v>
      </c>
      <c r="E2880" s="1" t="s">
        <v>180</v>
      </c>
      <c r="G2880" s="1" t="s">
        <v>112</v>
      </c>
      <c r="H2880" s="1" t="s">
        <v>112</v>
      </c>
      <c r="I2880" s="1" t="s">
        <v>112</v>
      </c>
      <c r="J2880" s="1" t="s">
        <v>6575</v>
      </c>
      <c r="K2880" s="1" t="s">
        <v>6575</v>
      </c>
      <c r="L2880" s="1" t="s">
        <v>7662</v>
      </c>
      <c r="M2880" s="1" t="s">
        <v>6577</v>
      </c>
      <c r="N2880" s="1" t="s">
        <v>6579</v>
      </c>
      <c r="O2880" s="1" t="s">
        <v>117</v>
      </c>
      <c r="P2880" s="9">
        <v>96950</v>
      </c>
      <c r="Q2880" s="1" t="s">
        <v>118</v>
      </c>
      <c r="R2880" s="1" t="s">
        <v>116</v>
      </c>
      <c r="S2880" s="1">
        <v>16703223858</v>
      </c>
      <c r="U2880" s="1">
        <v>488510</v>
      </c>
      <c r="V2880" s="1" t="s">
        <v>119</v>
      </c>
      <c r="X2880" s="1" t="s">
        <v>1645</v>
      </c>
      <c r="Y2880" s="1" t="s">
        <v>3158</v>
      </c>
      <c r="Z2880" s="1" t="s">
        <v>6578</v>
      </c>
      <c r="AA2880" s="1" t="s">
        <v>245</v>
      </c>
      <c r="AB2880" s="1" t="s">
        <v>7663</v>
      </c>
      <c r="AC2880" s="1" t="s">
        <v>6577</v>
      </c>
      <c r="AD2880" s="1" t="s">
        <v>6579</v>
      </c>
      <c r="AE2880" s="1" t="s">
        <v>117</v>
      </c>
      <c r="AF2880" s="9">
        <v>96950</v>
      </c>
      <c r="AG2880" s="1" t="s">
        <v>118</v>
      </c>
      <c r="AH2880" s="1" t="s">
        <v>157</v>
      </c>
      <c r="AI2880" s="1">
        <v>16703223858</v>
      </c>
      <c r="AK2880" s="1" t="s">
        <v>6580</v>
      </c>
      <c r="BC2880" s="1" t="str">
        <f>"13-2011.01"</f>
        <v>13-2011.01</v>
      </c>
      <c r="BD2880" s="1" t="s">
        <v>932</v>
      </c>
      <c r="BE2880" s="1" t="s">
        <v>7664</v>
      </c>
      <c r="BF2880" s="1" t="s">
        <v>759</v>
      </c>
      <c r="BG2880" s="1">
        <v>1</v>
      </c>
      <c r="BI2880" s="2">
        <v>44105</v>
      </c>
      <c r="BJ2880" s="2">
        <v>44469</v>
      </c>
      <c r="BM2880" s="1">
        <v>40</v>
      </c>
      <c r="BN2880" s="1">
        <v>0</v>
      </c>
      <c r="BO2880" s="1">
        <v>8</v>
      </c>
      <c r="BP2880" s="1">
        <v>8</v>
      </c>
      <c r="BQ2880" s="1">
        <v>8</v>
      </c>
      <c r="BR2880" s="1">
        <v>8</v>
      </c>
      <c r="BS2880" s="1">
        <v>8</v>
      </c>
      <c r="BT2880" s="1">
        <v>0</v>
      </c>
      <c r="BU2880" s="1" t="str">
        <f>"8:00 AM"</f>
        <v>8:00 AM</v>
      </c>
      <c r="BV2880" s="1" t="str">
        <f>"5:00 PM"</f>
        <v>5:00 PM</v>
      </c>
      <c r="BW2880" s="1" t="s">
        <v>193</v>
      </c>
      <c r="BX2880" s="1">
        <v>0</v>
      </c>
      <c r="BY2880" s="1">
        <v>36</v>
      </c>
      <c r="BZ2880" s="1" t="s">
        <v>112</v>
      </c>
      <c r="CA2880" s="1">
        <v>0</v>
      </c>
      <c r="CB2880" s="1" t="s">
        <v>7665</v>
      </c>
      <c r="CC2880" s="1" t="s">
        <v>7666</v>
      </c>
      <c r="CD2880" s="1" t="s">
        <v>7667</v>
      </c>
      <c r="CE2880" s="1" t="s">
        <v>7668</v>
      </c>
      <c r="CF2880" s="1" t="s">
        <v>117</v>
      </c>
      <c r="CG2880" s="1">
        <v>96950</v>
      </c>
      <c r="CH2880" s="3">
        <v>12.86</v>
      </c>
      <c r="CI2880" s="3">
        <v>16.399999999999999</v>
      </c>
      <c r="CJ2880" s="3">
        <v>19.29</v>
      </c>
      <c r="CK2880" s="3">
        <v>24.6</v>
      </c>
      <c r="CL2880" s="1" t="s">
        <v>137</v>
      </c>
      <c r="CM2880" s="1" t="s">
        <v>168</v>
      </c>
      <c r="CN2880" s="1" t="s">
        <v>139</v>
      </c>
      <c r="CP2880" s="1" t="s">
        <v>112</v>
      </c>
      <c r="CQ2880" s="1" t="s">
        <v>111</v>
      </c>
      <c r="CR2880" s="1" t="s">
        <v>112</v>
      </c>
      <c r="CS2880" s="1" t="s">
        <v>111</v>
      </c>
      <c r="CT2880" s="1" t="s">
        <v>111</v>
      </c>
      <c r="CU2880" s="1" t="s">
        <v>111</v>
      </c>
      <c r="CV2880" s="1" t="s">
        <v>138</v>
      </c>
      <c r="CW2880" s="1" t="s">
        <v>7669</v>
      </c>
      <c r="CX2880" s="1">
        <v>16703223858</v>
      </c>
      <c r="CY2880" s="1" t="s">
        <v>6580</v>
      </c>
      <c r="CZ2880" s="1" t="s">
        <v>168</v>
      </c>
      <c r="DA2880" s="1" t="s">
        <v>111</v>
      </c>
      <c r="DB2880" s="1" t="s">
        <v>112</v>
      </c>
    </row>
    <row r="2881" spans="1:111" ht="15.6" customHeight="1" x14ac:dyDescent="0.25">
      <c r="A2881" s="1" t="s">
        <v>7670</v>
      </c>
      <c r="B2881" s="1" t="s">
        <v>109</v>
      </c>
      <c r="C2881" s="2">
        <v>44078.293696064815</v>
      </c>
      <c r="D2881" s="2">
        <v>44125</v>
      </c>
      <c r="E2881" s="1" t="s">
        <v>180</v>
      </c>
      <c r="G2881" s="1" t="s">
        <v>112</v>
      </c>
      <c r="H2881" s="1" t="s">
        <v>112</v>
      </c>
      <c r="I2881" s="1" t="s">
        <v>112</v>
      </c>
      <c r="J2881" s="1" t="s">
        <v>7671</v>
      </c>
      <c r="K2881" s="1" t="s">
        <v>522</v>
      </c>
      <c r="L2881" s="1" t="s">
        <v>523</v>
      </c>
      <c r="M2881" s="1" t="s">
        <v>529</v>
      </c>
      <c r="N2881" s="1" t="s">
        <v>167</v>
      </c>
      <c r="O2881" s="1" t="s">
        <v>117</v>
      </c>
      <c r="P2881" s="9">
        <v>96950</v>
      </c>
      <c r="Q2881" s="1" t="s">
        <v>118</v>
      </c>
      <c r="S2881" s="1">
        <v>16702352883</v>
      </c>
      <c r="U2881" s="1">
        <v>561320</v>
      </c>
      <c r="V2881" s="1" t="s">
        <v>119</v>
      </c>
      <c r="X2881" s="1" t="s">
        <v>525</v>
      </c>
      <c r="Y2881" s="1" t="s">
        <v>526</v>
      </c>
      <c r="Z2881" s="1" t="s">
        <v>527</v>
      </c>
      <c r="AA2881" s="1" t="s">
        <v>528</v>
      </c>
      <c r="AB2881" s="1" t="s">
        <v>523</v>
      </c>
      <c r="AC2881" s="1" t="s">
        <v>529</v>
      </c>
      <c r="AD2881" s="1" t="s">
        <v>167</v>
      </c>
      <c r="AE2881" s="1" t="s">
        <v>117</v>
      </c>
      <c r="AF2881" s="9">
        <v>96950</v>
      </c>
      <c r="AG2881" s="1" t="s">
        <v>118</v>
      </c>
      <c r="AI2881" s="1">
        <v>16702352883</v>
      </c>
      <c r="AK2881" s="1" t="s">
        <v>530</v>
      </c>
      <c r="BC2881" s="1" t="str">
        <f>"43-3031.00"</f>
        <v>43-3031.00</v>
      </c>
      <c r="BD2881" s="1" t="s">
        <v>389</v>
      </c>
      <c r="BE2881" s="1" t="s">
        <v>7672</v>
      </c>
      <c r="BF2881" s="1" t="s">
        <v>389</v>
      </c>
      <c r="BG2881" s="1">
        <v>5</v>
      </c>
      <c r="BI2881" s="2">
        <v>44105</v>
      </c>
      <c r="BJ2881" s="2">
        <v>44469</v>
      </c>
      <c r="BM2881" s="1">
        <v>35</v>
      </c>
      <c r="BN2881" s="1">
        <v>0</v>
      </c>
      <c r="BO2881" s="1">
        <v>7</v>
      </c>
      <c r="BP2881" s="1">
        <v>7</v>
      </c>
      <c r="BQ2881" s="1">
        <v>7</v>
      </c>
      <c r="BR2881" s="1">
        <v>7</v>
      </c>
      <c r="BS2881" s="1">
        <v>7</v>
      </c>
      <c r="BT2881" s="1">
        <v>0</v>
      </c>
      <c r="BU2881" s="1" t="str">
        <f>"10:00 AM"</f>
        <v>10:00 AM</v>
      </c>
      <c r="BV2881" s="1" t="str">
        <f>"5:00 PM"</f>
        <v>5:00 PM</v>
      </c>
      <c r="BW2881" s="1" t="s">
        <v>135</v>
      </c>
      <c r="BX2881" s="1">
        <v>6</v>
      </c>
      <c r="BY2881" s="1">
        <v>12</v>
      </c>
      <c r="BZ2881" s="1" t="s">
        <v>112</v>
      </c>
      <c r="CA2881" s="1">
        <v>0</v>
      </c>
      <c r="CB2881" s="4" t="s">
        <v>7673</v>
      </c>
      <c r="CC2881" s="1" t="s">
        <v>523</v>
      </c>
      <c r="CD2881" s="1" t="s">
        <v>529</v>
      </c>
      <c r="CE2881" s="1" t="s">
        <v>167</v>
      </c>
      <c r="CF2881" s="1" t="s">
        <v>117</v>
      </c>
      <c r="CG2881" s="1">
        <v>96950</v>
      </c>
      <c r="CH2881" s="3">
        <v>13.9</v>
      </c>
      <c r="CI2881" s="3">
        <v>13.9</v>
      </c>
      <c r="CJ2881" s="3">
        <v>20.85</v>
      </c>
      <c r="CK2881" s="3">
        <v>20.85</v>
      </c>
      <c r="CL2881" s="1" t="s">
        <v>137</v>
      </c>
      <c r="CM2881" s="1" t="s">
        <v>138</v>
      </c>
      <c r="CN2881" s="1" t="s">
        <v>139</v>
      </c>
      <c r="CP2881" s="1" t="s">
        <v>112</v>
      </c>
      <c r="CQ2881" s="1" t="s">
        <v>111</v>
      </c>
      <c r="CR2881" s="1" t="s">
        <v>112</v>
      </c>
      <c r="CS2881" s="1" t="s">
        <v>111</v>
      </c>
      <c r="CT2881" s="1" t="s">
        <v>111</v>
      </c>
      <c r="CU2881" s="1" t="s">
        <v>111</v>
      </c>
      <c r="CV2881" s="1" t="s">
        <v>138</v>
      </c>
      <c r="CW2881" s="1" t="s">
        <v>138</v>
      </c>
      <c r="CX2881" s="1">
        <v>16702352883</v>
      </c>
      <c r="CY2881" s="1" t="s">
        <v>530</v>
      </c>
      <c r="CZ2881" s="1" t="s">
        <v>138</v>
      </c>
      <c r="DA2881" s="1" t="s">
        <v>111</v>
      </c>
      <c r="DB2881" s="1" t="s">
        <v>112</v>
      </c>
    </row>
    <row r="2882" spans="1:111" ht="15.6" customHeight="1" x14ac:dyDescent="0.25">
      <c r="A2882" s="1" t="s">
        <v>7674</v>
      </c>
      <c r="B2882" s="1" t="s">
        <v>109</v>
      </c>
      <c r="C2882" s="2">
        <v>44060.916508564813</v>
      </c>
      <c r="D2882" s="2">
        <v>44152</v>
      </c>
      <c r="E2882" s="1" t="s">
        <v>110</v>
      </c>
      <c r="F2882" s="2">
        <v>44076.833333333336</v>
      </c>
      <c r="G2882" s="1" t="s">
        <v>111</v>
      </c>
      <c r="H2882" s="1" t="s">
        <v>112</v>
      </c>
      <c r="I2882" s="1" t="s">
        <v>112</v>
      </c>
      <c r="J2882" s="1" t="s">
        <v>7675</v>
      </c>
      <c r="K2882" s="1" t="s">
        <v>6539</v>
      </c>
      <c r="L2882" s="1" t="s">
        <v>7676</v>
      </c>
      <c r="M2882" s="1" t="s">
        <v>138</v>
      </c>
      <c r="N2882" s="1" t="s">
        <v>116</v>
      </c>
      <c r="O2882" s="1" t="s">
        <v>117</v>
      </c>
      <c r="P2882" s="9">
        <v>96950</v>
      </c>
      <c r="Q2882" s="1" t="s">
        <v>118</v>
      </c>
      <c r="R2882" s="1" t="s">
        <v>242</v>
      </c>
      <c r="S2882" s="1">
        <v>16704830919</v>
      </c>
      <c r="U2882" s="1">
        <v>44511</v>
      </c>
      <c r="V2882" s="1" t="s">
        <v>119</v>
      </c>
      <c r="X2882" s="1" t="s">
        <v>6542</v>
      </c>
      <c r="Y2882" s="1" t="s">
        <v>6543</v>
      </c>
      <c r="Z2882" s="1" t="s">
        <v>138</v>
      </c>
      <c r="AA2882" s="1" t="s">
        <v>245</v>
      </c>
      <c r="AB2882" s="1" t="s">
        <v>7676</v>
      </c>
      <c r="AC2882" s="1" t="s">
        <v>138</v>
      </c>
      <c r="AD2882" s="1" t="s">
        <v>116</v>
      </c>
      <c r="AE2882" s="1" t="s">
        <v>117</v>
      </c>
      <c r="AF2882" s="9">
        <v>96950</v>
      </c>
      <c r="AG2882" s="1" t="s">
        <v>118</v>
      </c>
      <c r="AH2882" s="1" t="s">
        <v>242</v>
      </c>
      <c r="AI2882" s="1">
        <v>16704830919</v>
      </c>
      <c r="AK2882" s="1" t="s">
        <v>7677</v>
      </c>
      <c r="BC2882" s="1" t="str">
        <f>"11-2021.00"</f>
        <v>11-2021.00</v>
      </c>
      <c r="BD2882" s="1" t="s">
        <v>7678</v>
      </c>
      <c r="BE2882" s="1" t="s">
        <v>7679</v>
      </c>
      <c r="BF2882" s="1" t="s">
        <v>7680</v>
      </c>
      <c r="BG2882" s="1">
        <v>1</v>
      </c>
      <c r="BI2882" s="2">
        <v>44105</v>
      </c>
      <c r="BJ2882" s="2">
        <v>45199</v>
      </c>
      <c r="BM2882" s="1">
        <v>40</v>
      </c>
      <c r="BN2882" s="1">
        <v>0</v>
      </c>
      <c r="BO2882" s="1">
        <v>8</v>
      </c>
      <c r="BP2882" s="1">
        <v>8</v>
      </c>
      <c r="BQ2882" s="1">
        <v>8</v>
      </c>
      <c r="BR2882" s="1">
        <v>8</v>
      </c>
      <c r="BS2882" s="1">
        <v>8</v>
      </c>
      <c r="BT2882" s="1">
        <v>0</v>
      </c>
      <c r="BU2882" s="1" t="str">
        <f>"8:30 AM"</f>
        <v>8:30 AM</v>
      </c>
      <c r="BV2882" s="1" t="str">
        <f>"5:30 PM"</f>
        <v>5:30 PM</v>
      </c>
      <c r="BW2882" s="1" t="s">
        <v>193</v>
      </c>
      <c r="BX2882" s="1">
        <v>0</v>
      </c>
      <c r="BY2882" s="1">
        <v>12</v>
      </c>
      <c r="BZ2882" s="1" t="s">
        <v>111</v>
      </c>
      <c r="CA2882" s="1">
        <v>3</v>
      </c>
      <c r="CB2882" s="1" t="s">
        <v>7681</v>
      </c>
      <c r="CC2882" s="1" t="s">
        <v>7676</v>
      </c>
      <c r="CD2882" s="1" t="s">
        <v>138</v>
      </c>
      <c r="CE2882" s="1" t="s">
        <v>116</v>
      </c>
      <c r="CF2882" s="1" t="s">
        <v>117</v>
      </c>
      <c r="CG2882" s="1">
        <v>96950</v>
      </c>
      <c r="CH2882" s="3">
        <v>27.93</v>
      </c>
      <c r="CI2882" s="3">
        <v>27.93</v>
      </c>
      <c r="CJ2882" s="3">
        <v>0</v>
      </c>
      <c r="CK2882" s="3">
        <v>0</v>
      </c>
      <c r="CL2882" s="1" t="s">
        <v>137</v>
      </c>
      <c r="CM2882" s="1" t="s">
        <v>230</v>
      </c>
      <c r="CN2882" s="1" t="s">
        <v>139</v>
      </c>
      <c r="CP2882" s="1" t="s">
        <v>112</v>
      </c>
      <c r="CQ2882" s="1" t="s">
        <v>111</v>
      </c>
      <c r="CR2882" s="1" t="s">
        <v>112</v>
      </c>
      <c r="CS2882" s="1" t="s">
        <v>112</v>
      </c>
      <c r="CT2882" s="1" t="s">
        <v>138</v>
      </c>
      <c r="CU2882" s="1" t="s">
        <v>111</v>
      </c>
      <c r="CV2882" s="1" t="s">
        <v>138</v>
      </c>
      <c r="CW2882" s="1" t="s">
        <v>4862</v>
      </c>
      <c r="CX2882" s="1">
        <v>16704830919</v>
      </c>
      <c r="CY2882" s="1" t="s">
        <v>7682</v>
      </c>
      <c r="CZ2882" s="1" t="s">
        <v>138</v>
      </c>
      <c r="DA2882" s="1" t="s">
        <v>111</v>
      </c>
      <c r="DB2882" s="1" t="s">
        <v>112</v>
      </c>
      <c r="DC2882" s="1" t="s">
        <v>6542</v>
      </c>
      <c r="DD2882" s="1" t="s">
        <v>6543</v>
      </c>
      <c r="DE2882" s="1" t="s">
        <v>3532</v>
      </c>
      <c r="DF2882" s="1" t="s">
        <v>7683</v>
      </c>
      <c r="DG2882" s="1" t="s">
        <v>7682</v>
      </c>
    </row>
    <row r="2883" spans="1:111" ht="15.6" customHeight="1" x14ac:dyDescent="0.25">
      <c r="A2883" s="1" t="s">
        <v>7723</v>
      </c>
      <c r="B2883" s="1" t="s">
        <v>109</v>
      </c>
      <c r="C2883" s="2">
        <v>44062.193979861113</v>
      </c>
      <c r="D2883" s="2">
        <v>44158</v>
      </c>
      <c r="E2883" s="1" t="s">
        <v>180</v>
      </c>
      <c r="G2883" s="1" t="s">
        <v>112</v>
      </c>
      <c r="H2883" s="1" t="s">
        <v>112</v>
      </c>
      <c r="I2883" s="1" t="s">
        <v>112</v>
      </c>
      <c r="J2883" s="1" t="s">
        <v>7724</v>
      </c>
      <c r="K2883" s="1" t="s">
        <v>7725</v>
      </c>
      <c r="L2883" s="1" t="s">
        <v>2248</v>
      </c>
      <c r="N2883" s="1" t="s">
        <v>116</v>
      </c>
      <c r="O2883" s="1" t="s">
        <v>117</v>
      </c>
      <c r="P2883" s="9">
        <v>96950</v>
      </c>
      <c r="Q2883" s="1" t="s">
        <v>118</v>
      </c>
      <c r="R2883" s="1" t="s">
        <v>138</v>
      </c>
      <c r="S2883" s="1">
        <v>16702872161</v>
      </c>
      <c r="U2883" s="1">
        <v>53211</v>
      </c>
      <c r="V2883" s="1" t="s">
        <v>119</v>
      </c>
      <c r="X2883" s="1" t="s">
        <v>1357</v>
      </c>
      <c r="Y2883" s="1" t="s">
        <v>1365</v>
      </c>
      <c r="AA2883" s="1" t="s">
        <v>245</v>
      </c>
      <c r="AB2883" s="1" t="s">
        <v>2248</v>
      </c>
      <c r="AC2883" s="1" t="s">
        <v>7726</v>
      </c>
      <c r="AD2883" s="1" t="s">
        <v>116</v>
      </c>
      <c r="AE2883" s="1" t="s">
        <v>117</v>
      </c>
      <c r="AF2883" s="9">
        <v>96950</v>
      </c>
      <c r="AG2883" s="1" t="s">
        <v>118</v>
      </c>
      <c r="AH2883" s="1" t="s">
        <v>138</v>
      </c>
      <c r="AI2883" s="1">
        <v>16702872161</v>
      </c>
      <c r="AK2883" s="1" t="s">
        <v>2249</v>
      </c>
      <c r="BC2883" s="1" t="str">
        <f>"49-9071.00"</f>
        <v>49-9071.00</v>
      </c>
      <c r="BD2883" s="1" t="s">
        <v>214</v>
      </c>
      <c r="BE2883" s="1" t="s">
        <v>7727</v>
      </c>
      <c r="BF2883" s="1" t="s">
        <v>1069</v>
      </c>
      <c r="BG2883" s="1">
        <v>3</v>
      </c>
      <c r="BI2883" s="2">
        <v>44105</v>
      </c>
      <c r="BJ2883" s="2">
        <v>44469</v>
      </c>
      <c r="BM2883" s="1">
        <v>40</v>
      </c>
      <c r="BN2883" s="1">
        <v>0</v>
      </c>
      <c r="BO2883" s="1">
        <v>8</v>
      </c>
      <c r="BP2883" s="1">
        <v>8</v>
      </c>
      <c r="BQ2883" s="1">
        <v>8</v>
      </c>
      <c r="BR2883" s="1">
        <v>8</v>
      </c>
      <c r="BS2883" s="1">
        <v>8</v>
      </c>
      <c r="BT2883" s="1">
        <v>0</v>
      </c>
      <c r="BU2883" s="1" t="str">
        <f>"8:00 AM"</f>
        <v>8:00 AM</v>
      </c>
      <c r="BV2883" s="1" t="str">
        <f>"5:00 PM"</f>
        <v>5:00 PM</v>
      </c>
      <c r="BW2883" s="1" t="s">
        <v>135</v>
      </c>
      <c r="BX2883" s="1">
        <v>0</v>
      </c>
      <c r="BY2883" s="1">
        <v>24</v>
      </c>
      <c r="BZ2883" s="1" t="s">
        <v>112</v>
      </c>
      <c r="CA2883" s="1">
        <v>0</v>
      </c>
      <c r="CB2883" s="1" t="s">
        <v>7728</v>
      </c>
      <c r="CC2883" s="1" t="s">
        <v>2248</v>
      </c>
      <c r="CD2883" s="1" t="s">
        <v>7726</v>
      </c>
      <c r="CE2883" s="1" t="s">
        <v>116</v>
      </c>
      <c r="CF2883" s="1" t="s">
        <v>117</v>
      </c>
      <c r="CG2883" s="1">
        <v>96950</v>
      </c>
      <c r="CH2883" s="3">
        <v>8.33</v>
      </c>
      <c r="CI2883" s="3">
        <v>8.33</v>
      </c>
      <c r="CJ2883" s="3">
        <v>12.5</v>
      </c>
      <c r="CK2883" s="3">
        <v>12.5</v>
      </c>
      <c r="CL2883" s="1" t="s">
        <v>137</v>
      </c>
      <c r="CM2883" s="1" t="s">
        <v>168</v>
      </c>
      <c r="CN2883" s="1" t="s">
        <v>139</v>
      </c>
      <c r="CP2883" s="1" t="s">
        <v>112</v>
      </c>
      <c r="CQ2883" s="1" t="s">
        <v>111</v>
      </c>
      <c r="CR2883" s="1" t="s">
        <v>112</v>
      </c>
      <c r="CS2883" s="1" t="s">
        <v>111</v>
      </c>
      <c r="CT2883" s="1" t="s">
        <v>138</v>
      </c>
      <c r="CU2883" s="1" t="s">
        <v>111</v>
      </c>
      <c r="CV2883" s="1" t="s">
        <v>138</v>
      </c>
      <c r="CW2883" s="1" t="s">
        <v>2253</v>
      </c>
      <c r="CX2883" s="1">
        <v>16702872161</v>
      </c>
      <c r="CY2883" s="1" t="s">
        <v>2249</v>
      </c>
      <c r="CZ2883" s="1" t="s">
        <v>168</v>
      </c>
      <c r="DA2883" s="1" t="s">
        <v>111</v>
      </c>
      <c r="DB2883" s="1" t="s">
        <v>112</v>
      </c>
      <c r="DC2883" s="1" t="s">
        <v>1357</v>
      </c>
      <c r="DD2883" s="1" t="s">
        <v>1358</v>
      </c>
      <c r="DF2883" s="1" t="s">
        <v>2254</v>
      </c>
      <c r="DG2883" s="1" t="s">
        <v>2249</v>
      </c>
    </row>
    <row r="2884" spans="1:111" ht="15.6" customHeight="1" x14ac:dyDescent="0.25">
      <c r="A2884" s="1" t="s">
        <v>7777</v>
      </c>
      <c r="B2884" s="1" t="s">
        <v>109</v>
      </c>
      <c r="C2884" s="2">
        <v>44042.123700231481</v>
      </c>
      <c r="D2884" s="2">
        <v>44118</v>
      </c>
      <c r="E2884" s="1" t="s">
        <v>110</v>
      </c>
      <c r="F2884" s="2">
        <v>44103.833333333336</v>
      </c>
      <c r="G2884" s="1" t="s">
        <v>112</v>
      </c>
      <c r="H2884" s="1" t="s">
        <v>112</v>
      </c>
      <c r="I2884" s="1" t="s">
        <v>112</v>
      </c>
      <c r="J2884" s="1" t="s">
        <v>1622</v>
      </c>
      <c r="K2884" s="1" t="s">
        <v>1623</v>
      </c>
      <c r="L2884" s="1" t="s">
        <v>5681</v>
      </c>
      <c r="N2884" s="1" t="s">
        <v>116</v>
      </c>
      <c r="O2884" s="1" t="s">
        <v>117</v>
      </c>
      <c r="P2884" s="9">
        <v>96950</v>
      </c>
      <c r="Q2884" s="1" t="s">
        <v>118</v>
      </c>
      <c r="S2884" s="1">
        <v>16702339032</v>
      </c>
      <c r="U2884" s="1">
        <v>53111</v>
      </c>
      <c r="V2884" s="1" t="s">
        <v>119</v>
      </c>
      <c r="X2884" s="1" t="s">
        <v>1625</v>
      </c>
      <c r="Y2884" s="1" t="s">
        <v>1626</v>
      </c>
      <c r="Z2884" s="1" t="s">
        <v>434</v>
      </c>
      <c r="AA2884" s="1" t="s">
        <v>403</v>
      </c>
      <c r="AB2884" s="1" t="s">
        <v>5681</v>
      </c>
      <c r="AD2884" s="1" t="s">
        <v>116</v>
      </c>
      <c r="AE2884" s="1" t="s">
        <v>117</v>
      </c>
      <c r="AF2884" s="9">
        <v>96950</v>
      </c>
      <c r="AG2884" s="1" t="s">
        <v>118</v>
      </c>
      <c r="AI2884" s="1">
        <v>16702339032</v>
      </c>
      <c r="AK2884" s="1" t="s">
        <v>1628</v>
      </c>
      <c r="BC2884" s="1" t="str">
        <f>"49-9071.00"</f>
        <v>49-9071.00</v>
      </c>
      <c r="BD2884" s="1" t="s">
        <v>214</v>
      </c>
      <c r="BE2884" s="1" t="s">
        <v>7778</v>
      </c>
      <c r="BF2884" s="1" t="s">
        <v>839</v>
      </c>
      <c r="BG2884" s="1">
        <v>1</v>
      </c>
      <c r="BI2884" s="2">
        <v>44105</v>
      </c>
      <c r="BJ2884" s="2">
        <v>45199</v>
      </c>
      <c r="BM2884" s="1">
        <v>35</v>
      </c>
      <c r="BN2884" s="1">
        <v>0</v>
      </c>
      <c r="BO2884" s="1">
        <v>7</v>
      </c>
      <c r="BP2884" s="1">
        <v>7</v>
      </c>
      <c r="BQ2884" s="1">
        <v>7</v>
      </c>
      <c r="BR2884" s="1">
        <v>7</v>
      </c>
      <c r="BS2884" s="1">
        <v>7</v>
      </c>
      <c r="BT2884" s="1">
        <v>0</v>
      </c>
      <c r="BU2884" s="1" t="str">
        <f>"7:00 AM"</f>
        <v>7:00 AM</v>
      </c>
      <c r="BV2884" s="1" t="str">
        <f>"4:00 PM"</f>
        <v>4:00 PM</v>
      </c>
      <c r="BW2884" s="1" t="s">
        <v>230</v>
      </c>
      <c r="BX2884" s="1">
        <v>0</v>
      </c>
      <c r="BY2884" s="1">
        <v>12</v>
      </c>
      <c r="BZ2884" s="1" t="s">
        <v>112</v>
      </c>
      <c r="CA2884" s="1">
        <v>0</v>
      </c>
      <c r="CB2884" s="4" t="s">
        <v>7779</v>
      </c>
      <c r="CC2884" s="1" t="s">
        <v>7780</v>
      </c>
      <c r="CD2884" s="1" t="s">
        <v>1197</v>
      </c>
      <c r="CE2884" s="1" t="s">
        <v>116</v>
      </c>
      <c r="CF2884" s="1" t="s">
        <v>117</v>
      </c>
      <c r="CG2884" s="1">
        <v>96950</v>
      </c>
      <c r="CH2884" s="3">
        <v>12.64</v>
      </c>
      <c r="CI2884" s="3">
        <v>12.64</v>
      </c>
      <c r="CJ2884" s="3">
        <v>0</v>
      </c>
      <c r="CK2884" s="3">
        <v>0</v>
      </c>
      <c r="CL2884" s="1" t="s">
        <v>137</v>
      </c>
      <c r="CM2884" s="1" t="s">
        <v>230</v>
      </c>
      <c r="CN2884" s="1" t="s">
        <v>139</v>
      </c>
      <c r="CP2884" s="1" t="s">
        <v>112</v>
      </c>
      <c r="CQ2884" s="1" t="s">
        <v>111</v>
      </c>
      <c r="CR2884" s="1" t="s">
        <v>112</v>
      </c>
      <c r="CS2884" s="1" t="s">
        <v>112</v>
      </c>
      <c r="CT2884" s="1" t="s">
        <v>138</v>
      </c>
      <c r="CU2884" s="1" t="s">
        <v>111</v>
      </c>
      <c r="CV2884" s="1" t="s">
        <v>138</v>
      </c>
      <c r="CW2884" s="1" t="s">
        <v>1633</v>
      </c>
      <c r="CX2884" s="1">
        <v>16702339032</v>
      </c>
      <c r="CY2884" s="1" t="s">
        <v>1628</v>
      </c>
      <c r="CZ2884" s="1" t="s">
        <v>138</v>
      </c>
      <c r="DA2884" s="1" t="s">
        <v>111</v>
      </c>
      <c r="DB2884" s="1" t="s">
        <v>112</v>
      </c>
    </row>
    <row r="2885" spans="1:111" ht="15.6" customHeight="1" x14ac:dyDescent="0.25">
      <c r="A2885" s="1" t="s">
        <v>7781</v>
      </c>
      <c r="B2885" s="1" t="s">
        <v>109</v>
      </c>
      <c r="C2885" s="2">
        <v>44098.107457638886</v>
      </c>
      <c r="D2885" s="2">
        <v>44145</v>
      </c>
      <c r="E2885" s="1" t="s">
        <v>180</v>
      </c>
      <c r="G2885" s="1" t="s">
        <v>111</v>
      </c>
      <c r="H2885" s="1" t="s">
        <v>112</v>
      </c>
      <c r="I2885" s="1" t="s">
        <v>112</v>
      </c>
      <c r="J2885" s="1" t="s">
        <v>7782</v>
      </c>
      <c r="K2885" s="1" t="s">
        <v>7783</v>
      </c>
      <c r="L2885" s="1" t="s">
        <v>7784</v>
      </c>
      <c r="N2885" s="1" t="s">
        <v>116</v>
      </c>
      <c r="O2885" s="1" t="s">
        <v>117</v>
      </c>
      <c r="P2885" s="9">
        <v>96950</v>
      </c>
      <c r="Q2885" s="1" t="s">
        <v>118</v>
      </c>
      <c r="S2885" s="1">
        <v>16703224447</v>
      </c>
      <c r="U2885" s="1">
        <v>447110</v>
      </c>
      <c r="V2885" s="1" t="s">
        <v>119</v>
      </c>
      <c r="X2885" s="1" t="s">
        <v>3525</v>
      </c>
      <c r="Y2885" s="1" t="s">
        <v>7785</v>
      </c>
      <c r="AA2885" s="1" t="s">
        <v>245</v>
      </c>
      <c r="AB2885" s="1" t="s">
        <v>7784</v>
      </c>
      <c r="AD2885" s="1" t="s">
        <v>116</v>
      </c>
      <c r="AE2885" s="1" t="s">
        <v>117</v>
      </c>
      <c r="AF2885" s="9">
        <v>96950</v>
      </c>
      <c r="AG2885" s="1" t="s">
        <v>118</v>
      </c>
      <c r="AI2885" s="1">
        <v>16703224447</v>
      </c>
      <c r="AK2885" s="1" t="s">
        <v>7786</v>
      </c>
      <c r="BC2885" s="1" t="str">
        <f>"43-3031.00"</f>
        <v>43-3031.00</v>
      </c>
      <c r="BD2885" s="1" t="s">
        <v>389</v>
      </c>
      <c r="BE2885" s="1" t="s">
        <v>7787</v>
      </c>
      <c r="BF2885" s="1" t="s">
        <v>7788</v>
      </c>
      <c r="BG2885" s="1">
        <v>5</v>
      </c>
      <c r="BI2885" s="2">
        <v>44105</v>
      </c>
      <c r="BJ2885" s="2">
        <v>44469</v>
      </c>
      <c r="BM2885" s="1">
        <v>40</v>
      </c>
      <c r="BN2885" s="1">
        <v>0</v>
      </c>
      <c r="BO2885" s="1">
        <v>8</v>
      </c>
      <c r="BP2885" s="1">
        <v>8</v>
      </c>
      <c r="BQ2885" s="1">
        <v>8</v>
      </c>
      <c r="BR2885" s="1">
        <v>8</v>
      </c>
      <c r="BS2885" s="1">
        <v>8</v>
      </c>
      <c r="BT2885" s="1">
        <v>0</v>
      </c>
      <c r="BU2885" s="1" t="str">
        <f>"8:00 AM"</f>
        <v>8:00 AM</v>
      </c>
      <c r="BV2885" s="1" t="str">
        <f>"5:00 PM"</f>
        <v>5:00 PM</v>
      </c>
      <c r="BW2885" s="1" t="s">
        <v>392</v>
      </c>
      <c r="BX2885" s="1">
        <v>0</v>
      </c>
      <c r="BY2885" s="1">
        <v>6</v>
      </c>
      <c r="BZ2885" s="1" t="s">
        <v>112</v>
      </c>
      <c r="CA2885" s="1">
        <v>0</v>
      </c>
      <c r="CB2885" s="1" t="s">
        <v>7789</v>
      </c>
      <c r="CC2885" s="1" t="s">
        <v>7790</v>
      </c>
      <c r="CE2885" s="1" t="s">
        <v>116</v>
      </c>
      <c r="CF2885" s="1" t="s">
        <v>117</v>
      </c>
      <c r="CG2885" s="1">
        <v>96950</v>
      </c>
      <c r="CH2885" s="3">
        <v>13.9</v>
      </c>
      <c r="CI2885" s="3">
        <v>13.9</v>
      </c>
      <c r="CJ2885" s="3">
        <v>20.85</v>
      </c>
      <c r="CK2885" s="3">
        <v>20.85</v>
      </c>
      <c r="CL2885" s="1" t="s">
        <v>137</v>
      </c>
      <c r="CM2885" s="1" t="s">
        <v>362</v>
      </c>
      <c r="CN2885" s="1" t="s">
        <v>139</v>
      </c>
      <c r="CP2885" s="1" t="s">
        <v>112</v>
      </c>
      <c r="CQ2885" s="1" t="s">
        <v>111</v>
      </c>
      <c r="CR2885" s="1" t="s">
        <v>112</v>
      </c>
      <c r="CS2885" s="1" t="s">
        <v>111</v>
      </c>
      <c r="CT2885" s="1" t="s">
        <v>138</v>
      </c>
      <c r="CU2885" s="1" t="s">
        <v>111</v>
      </c>
      <c r="CV2885" s="1" t="s">
        <v>111</v>
      </c>
      <c r="CW2885" s="1" t="s">
        <v>7791</v>
      </c>
      <c r="CX2885" s="1">
        <v>16703224447</v>
      </c>
      <c r="CY2885" s="1" t="s">
        <v>7786</v>
      </c>
      <c r="CZ2885" s="1" t="s">
        <v>138</v>
      </c>
      <c r="DA2885" s="1" t="s">
        <v>111</v>
      </c>
      <c r="DB2885" s="1" t="s">
        <v>112</v>
      </c>
    </row>
    <row r="2886" spans="1:111" ht="15.6" customHeight="1" x14ac:dyDescent="0.25">
      <c r="A2886" s="1" t="s">
        <v>7792</v>
      </c>
      <c r="B2886" s="1" t="s">
        <v>109</v>
      </c>
      <c r="C2886" s="2">
        <v>44060.931754050929</v>
      </c>
      <c r="D2886" s="2">
        <v>44151</v>
      </c>
      <c r="E2886" s="1" t="s">
        <v>110</v>
      </c>
      <c r="F2886" s="2">
        <v>44103.833333333336</v>
      </c>
      <c r="G2886" s="1" t="s">
        <v>112</v>
      </c>
      <c r="H2886" s="1" t="s">
        <v>111</v>
      </c>
      <c r="I2886" s="1" t="s">
        <v>112</v>
      </c>
      <c r="J2886" s="1" t="s">
        <v>2648</v>
      </c>
      <c r="K2886" s="1" t="s">
        <v>2649</v>
      </c>
      <c r="L2886" s="1" t="s">
        <v>2650</v>
      </c>
      <c r="M2886" s="1" t="s">
        <v>7793</v>
      </c>
      <c r="N2886" s="1" t="s">
        <v>116</v>
      </c>
      <c r="O2886" s="1" t="s">
        <v>117</v>
      </c>
      <c r="P2886" s="9">
        <v>96950</v>
      </c>
      <c r="Q2886" s="1" t="s">
        <v>118</v>
      </c>
      <c r="S2886" s="1">
        <v>16704836668</v>
      </c>
      <c r="U2886" s="1">
        <v>812199</v>
      </c>
      <c r="V2886" s="1" t="s">
        <v>119</v>
      </c>
      <c r="X2886" s="1" t="s">
        <v>243</v>
      </c>
      <c r="Y2886" s="1" t="s">
        <v>2652</v>
      </c>
      <c r="AA2886" s="1" t="s">
        <v>245</v>
      </c>
      <c r="AB2886" s="1" t="s">
        <v>7794</v>
      </c>
      <c r="AC2886" s="1" t="s">
        <v>7795</v>
      </c>
      <c r="AD2886" s="1" t="s">
        <v>157</v>
      </c>
      <c r="AE2886" s="1" t="s">
        <v>117</v>
      </c>
      <c r="AF2886" s="9">
        <v>96950</v>
      </c>
      <c r="AG2886" s="1" t="s">
        <v>118</v>
      </c>
      <c r="AI2886" s="1">
        <v>16704836668</v>
      </c>
      <c r="AK2886" s="1" t="s">
        <v>575</v>
      </c>
      <c r="BC2886" s="1" t="str">
        <f>"39-5012.00"</f>
        <v>39-5012.00</v>
      </c>
      <c r="BD2886" s="1" t="s">
        <v>1831</v>
      </c>
      <c r="BE2886" s="1" t="s">
        <v>7796</v>
      </c>
      <c r="BF2886" s="1" t="s">
        <v>2053</v>
      </c>
      <c r="BG2886" s="1">
        <v>2</v>
      </c>
      <c r="BI2886" s="2">
        <v>44105</v>
      </c>
      <c r="BJ2886" s="2">
        <v>44469</v>
      </c>
      <c r="BM2886" s="1">
        <v>35</v>
      </c>
      <c r="BN2886" s="1">
        <v>0</v>
      </c>
      <c r="BO2886" s="1">
        <v>7</v>
      </c>
      <c r="BP2886" s="1">
        <v>7</v>
      </c>
      <c r="BQ2886" s="1">
        <v>7</v>
      </c>
      <c r="BR2886" s="1">
        <v>7</v>
      </c>
      <c r="BS2886" s="1">
        <v>7</v>
      </c>
      <c r="BT2886" s="1">
        <v>0</v>
      </c>
      <c r="BU2886" s="1" t="str">
        <f>"10:00 AM"</f>
        <v>10:00 AM</v>
      </c>
      <c r="BV2886" s="1" t="str">
        <f>"6:00 PM"</f>
        <v>6:00 PM</v>
      </c>
      <c r="BW2886" s="1" t="s">
        <v>135</v>
      </c>
      <c r="BX2886" s="1">
        <v>0</v>
      </c>
      <c r="BY2886" s="1">
        <v>12</v>
      </c>
      <c r="BZ2886" s="1" t="s">
        <v>112</v>
      </c>
      <c r="CA2886" s="1">
        <v>0</v>
      </c>
      <c r="CB2886" s="1" t="s">
        <v>7797</v>
      </c>
      <c r="CC2886" s="1" t="s">
        <v>7798</v>
      </c>
      <c r="CD2886" s="1" t="s">
        <v>2651</v>
      </c>
      <c r="CE2886" s="1" t="s">
        <v>116</v>
      </c>
      <c r="CF2886" s="1" t="s">
        <v>117</v>
      </c>
      <c r="CG2886" s="1">
        <v>96950</v>
      </c>
      <c r="CH2886" s="3">
        <v>13.01</v>
      </c>
      <c r="CI2886" s="3">
        <v>13.01</v>
      </c>
      <c r="CJ2886" s="3">
        <v>19.510000000000002</v>
      </c>
      <c r="CK2886" s="3">
        <v>19.510000000000002</v>
      </c>
      <c r="CL2886" s="1" t="s">
        <v>137</v>
      </c>
      <c r="CM2886" s="1" t="s">
        <v>781</v>
      </c>
      <c r="CN2886" s="1" t="s">
        <v>139</v>
      </c>
      <c r="CP2886" s="1" t="s">
        <v>112</v>
      </c>
      <c r="CQ2886" s="1" t="s">
        <v>111</v>
      </c>
      <c r="CR2886" s="1" t="s">
        <v>111</v>
      </c>
      <c r="CS2886" s="1" t="s">
        <v>111</v>
      </c>
      <c r="CT2886" s="1" t="s">
        <v>138</v>
      </c>
      <c r="CU2886" s="1" t="s">
        <v>111</v>
      </c>
      <c r="CV2886" s="1" t="s">
        <v>138</v>
      </c>
      <c r="CW2886" s="1" t="s">
        <v>583</v>
      </c>
      <c r="CX2886" s="1">
        <v>16704836668</v>
      </c>
      <c r="CY2886" s="1" t="s">
        <v>575</v>
      </c>
      <c r="CZ2886" s="1" t="s">
        <v>428</v>
      </c>
      <c r="DA2886" s="1" t="s">
        <v>111</v>
      </c>
      <c r="DB2886" s="1" t="s">
        <v>112</v>
      </c>
    </row>
    <row r="2887" spans="1:111" ht="15.6" customHeight="1" x14ac:dyDescent="0.25">
      <c r="A2887" s="1" t="s">
        <v>7799</v>
      </c>
      <c r="B2887" s="1" t="s">
        <v>109</v>
      </c>
      <c r="C2887" s="2">
        <v>44089.812149189813</v>
      </c>
      <c r="D2887" s="2">
        <v>44133</v>
      </c>
      <c r="E2887" s="1" t="s">
        <v>180</v>
      </c>
      <c r="G2887" s="1" t="s">
        <v>111</v>
      </c>
      <c r="H2887" s="1" t="s">
        <v>112</v>
      </c>
      <c r="I2887" s="1" t="s">
        <v>112</v>
      </c>
      <c r="J2887" s="1" t="s">
        <v>7800</v>
      </c>
      <c r="K2887" s="1" t="s">
        <v>7801</v>
      </c>
      <c r="L2887" s="1" t="s">
        <v>1993</v>
      </c>
      <c r="N2887" s="1" t="s">
        <v>738</v>
      </c>
      <c r="O2887" s="1" t="s">
        <v>117</v>
      </c>
      <c r="P2887" s="9">
        <v>96950</v>
      </c>
      <c r="Q2887" s="1" t="s">
        <v>118</v>
      </c>
      <c r="S2887" s="1">
        <v>16704838845</v>
      </c>
      <c r="U2887" s="1">
        <v>452319</v>
      </c>
      <c r="V2887" s="1" t="s">
        <v>119</v>
      </c>
      <c r="X2887" s="1" t="s">
        <v>1994</v>
      </c>
      <c r="Y2887" s="1" t="s">
        <v>1995</v>
      </c>
      <c r="AA2887" s="1" t="s">
        <v>343</v>
      </c>
      <c r="AB2887" s="1" t="s">
        <v>1993</v>
      </c>
      <c r="AD2887" s="1" t="s">
        <v>167</v>
      </c>
      <c r="AE2887" s="1" t="s">
        <v>117</v>
      </c>
      <c r="AF2887" s="9">
        <v>96950</v>
      </c>
      <c r="AG2887" s="1" t="s">
        <v>118</v>
      </c>
      <c r="AI2887" s="1">
        <v>16704838845</v>
      </c>
      <c r="AK2887" s="1" t="s">
        <v>1996</v>
      </c>
      <c r="BC2887" s="1" t="str">
        <f>"41-2031.00"</f>
        <v>41-2031.00</v>
      </c>
      <c r="BD2887" s="1" t="s">
        <v>743</v>
      </c>
      <c r="BE2887" s="1" t="s">
        <v>7802</v>
      </c>
      <c r="BF2887" s="1" t="s">
        <v>7803</v>
      </c>
      <c r="BG2887" s="1">
        <v>7</v>
      </c>
      <c r="BI2887" s="2">
        <v>44104</v>
      </c>
      <c r="BJ2887" s="2">
        <v>44469</v>
      </c>
      <c r="BM2887" s="1">
        <v>36</v>
      </c>
      <c r="BN2887" s="1">
        <v>0</v>
      </c>
      <c r="BO2887" s="1">
        <v>6</v>
      </c>
      <c r="BP2887" s="1">
        <v>6</v>
      </c>
      <c r="BQ2887" s="1">
        <v>6</v>
      </c>
      <c r="BR2887" s="1">
        <v>6</v>
      </c>
      <c r="BS2887" s="1">
        <v>6</v>
      </c>
      <c r="BT2887" s="1">
        <v>6</v>
      </c>
      <c r="BU2887" s="1" t="str">
        <f>"10:48 AM"</f>
        <v>10:48 AM</v>
      </c>
      <c r="BV2887" s="1" t="str">
        <f>"10:00 PM"</f>
        <v>10:00 PM</v>
      </c>
      <c r="BW2887" s="1" t="s">
        <v>230</v>
      </c>
      <c r="BX2887" s="1">
        <v>0</v>
      </c>
      <c r="BY2887" s="1">
        <v>0</v>
      </c>
      <c r="BZ2887" s="1" t="s">
        <v>112</v>
      </c>
      <c r="CA2887" s="1">
        <v>0</v>
      </c>
      <c r="CB2887" s="1" t="s">
        <v>168</v>
      </c>
      <c r="CC2887" s="1" t="s">
        <v>1998</v>
      </c>
      <c r="CE2887" s="1" t="s">
        <v>167</v>
      </c>
      <c r="CF2887" s="1" t="s">
        <v>117</v>
      </c>
      <c r="CG2887" s="1">
        <v>96950</v>
      </c>
      <c r="CH2887" s="3">
        <v>11.52</v>
      </c>
      <c r="CI2887" s="3">
        <v>11.52</v>
      </c>
      <c r="CJ2887" s="3">
        <v>17.28</v>
      </c>
      <c r="CK2887" s="3">
        <v>17.28</v>
      </c>
      <c r="CL2887" s="1" t="s">
        <v>137</v>
      </c>
      <c r="CM2887" s="1" t="s">
        <v>168</v>
      </c>
      <c r="CN2887" s="1" t="s">
        <v>1846</v>
      </c>
      <c r="CP2887" s="1" t="s">
        <v>112</v>
      </c>
      <c r="CQ2887" s="1" t="s">
        <v>111</v>
      </c>
      <c r="CR2887" s="1" t="s">
        <v>112</v>
      </c>
      <c r="CS2887" s="1" t="s">
        <v>112</v>
      </c>
      <c r="CT2887" s="1" t="s">
        <v>138</v>
      </c>
      <c r="CU2887" s="1" t="s">
        <v>111</v>
      </c>
      <c r="CV2887" s="1" t="s">
        <v>138</v>
      </c>
      <c r="CW2887" s="1" t="s">
        <v>168</v>
      </c>
      <c r="CX2887" s="1">
        <v>16704838845</v>
      </c>
      <c r="CY2887" s="1" t="s">
        <v>1996</v>
      </c>
      <c r="CZ2887" s="1" t="s">
        <v>168</v>
      </c>
      <c r="DA2887" s="1" t="s">
        <v>111</v>
      </c>
      <c r="DB2887" s="1" t="s">
        <v>112</v>
      </c>
    </row>
    <row r="2888" spans="1:111" ht="15.6" customHeight="1" x14ac:dyDescent="0.25">
      <c r="A2888" s="1" t="s">
        <v>7832</v>
      </c>
      <c r="B2888" s="1" t="s">
        <v>109</v>
      </c>
      <c r="C2888" s="2">
        <v>44155.008064120368</v>
      </c>
      <c r="D2888" s="2">
        <v>44218</v>
      </c>
      <c r="E2888" s="1" t="s">
        <v>180</v>
      </c>
      <c r="G2888" s="1" t="s">
        <v>111</v>
      </c>
      <c r="H2888" s="1" t="s">
        <v>112</v>
      </c>
      <c r="I2888" s="1" t="s">
        <v>112</v>
      </c>
      <c r="J2888" s="1" t="s">
        <v>7833</v>
      </c>
      <c r="K2888" s="1" t="s">
        <v>7834</v>
      </c>
      <c r="L2888" s="1" t="s">
        <v>7835</v>
      </c>
      <c r="M2888" s="1" t="s">
        <v>7836</v>
      </c>
      <c r="N2888" s="1" t="s">
        <v>116</v>
      </c>
      <c r="O2888" s="1" t="s">
        <v>117</v>
      </c>
      <c r="P2888" s="9">
        <v>96950</v>
      </c>
      <c r="Q2888" s="1" t="s">
        <v>118</v>
      </c>
      <c r="R2888" s="1" t="s">
        <v>138</v>
      </c>
      <c r="S2888" s="1">
        <v>16702337000</v>
      </c>
      <c r="U2888" s="1">
        <v>72251</v>
      </c>
      <c r="V2888" s="1" t="s">
        <v>119</v>
      </c>
      <c r="X2888" s="1" t="s">
        <v>617</v>
      </c>
      <c r="Y2888" s="1" t="s">
        <v>7837</v>
      </c>
      <c r="AA2888" s="1" t="s">
        <v>461</v>
      </c>
      <c r="AB2888" s="1" t="s">
        <v>7835</v>
      </c>
      <c r="AC2888" s="1" t="s">
        <v>7836</v>
      </c>
      <c r="AD2888" s="1" t="s">
        <v>116</v>
      </c>
      <c r="AE2888" s="1" t="s">
        <v>117</v>
      </c>
      <c r="AF2888" s="9">
        <v>96950</v>
      </c>
      <c r="AG2888" s="1" t="s">
        <v>118</v>
      </c>
      <c r="AH2888" s="1" t="s">
        <v>138</v>
      </c>
      <c r="AI2888" s="1">
        <v>16702337000</v>
      </c>
      <c r="AK2888" s="1" t="s">
        <v>7838</v>
      </c>
      <c r="BC2888" s="1" t="str">
        <f>"35-2014.00"</f>
        <v>35-2014.00</v>
      </c>
      <c r="BD2888" s="1" t="s">
        <v>152</v>
      </c>
      <c r="BE2888" s="1" t="s">
        <v>7839</v>
      </c>
      <c r="BF2888" s="1" t="s">
        <v>154</v>
      </c>
      <c r="BG2888" s="1">
        <v>1</v>
      </c>
      <c r="BI2888" s="2">
        <v>44228</v>
      </c>
      <c r="BJ2888" s="2">
        <v>44592</v>
      </c>
      <c r="BM2888" s="1">
        <v>40</v>
      </c>
      <c r="BN2888" s="1">
        <v>0</v>
      </c>
      <c r="BO2888" s="1">
        <v>8</v>
      </c>
      <c r="BP2888" s="1">
        <v>8</v>
      </c>
      <c r="BQ2888" s="1">
        <v>8</v>
      </c>
      <c r="BR2888" s="1">
        <v>8</v>
      </c>
      <c r="BS2888" s="1">
        <v>8</v>
      </c>
      <c r="BT2888" s="1">
        <v>0</v>
      </c>
      <c r="BU2888" s="1" t="str">
        <f>"10:00 AM"</f>
        <v>10:00 AM</v>
      </c>
      <c r="BV2888" s="1" t="str">
        <f>"6:00 PM"</f>
        <v>6:00 PM</v>
      </c>
      <c r="BW2888" s="1" t="s">
        <v>135</v>
      </c>
      <c r="BX2888" s="1">
        <v>0</v>
      </c>
      <c r="BY2888" s="1">
        <v>12</v>
      </c>
      <c r="BZ2888" s="1" t="s">
        <v>112</v>
      </c>
      <c r="CA2888" s="1">
        <v>0</v>
      </c>
      <c r="CB2888" s="1" t="s">
        <v>7840</v>
      </c>
      <c r="CC2888" s="1" t="s">
        <v>7835</v>
      </c>
      <c r="CD2888" s="1" t="s">
        <v>7836</v>
      </c>
      <c r="CE2888" s="1" t="s">
        <v>116</v>
      </c>
      <c r="CF2888" s="1" t="s">
        <v>117</v>
      </c>
      <c r="CG2888" s="1">
        <v>96950</v>
      </c>
      <c r="CH2888" s="3">
        <v>8.68</v>
      </c>
      <c r="CJ2888" s="3">
        <v>13.02</v>
      </c>
      <c r="CL2888" s="1" t="s">
        <v>137</v>
      </c>
      <c r="CM2888" s="1" t="s">
        <v>362</v>
      </c>
      <c r="CN2888" s="1" t="s">
        <v>139</v>
      </c>
      <c r="CP2888" s="1" t="s">
        <v>112</v>
      </c>
      <c r="CQ2888" s="1" t="s">
        <v>111</v>
      </c>
      <c r="CR2888" s="1" t="s">
        <v>112</v>
      </c>
      <c r="CS2888" s="1" t="s">
        <v>111</v>
      </c>
      <c r="CT2888" s="1" t="s">
        <v>138</v>
      </c>
      <c r="CU2888" s="1" t="s">
        <v>111</v>
      </c>
      <c r="CV2888" s="1" t="s">
        <v>138</v>
      </c>
      <c r="CW2888" s="1" t="s">
        <v>2538</v>
      </c>
      <c r="CX2888" s="1">
        <v>16702337000</v>
      </c>
      <c r="CY2888" s="1" t="s">
        <v>7838</v>
      </c>
      <c r="CZ2888" s="1" t="s">
        <v>138</v>
      </c>
      <c r="DA2888" s="1" t="s">
        <v>111</v>
      </c>
      <c r="DB2888" s="1" t="s">
        <v>112</v>
      </c>
      <c r="DC2888" s="1" t="s">
        <v>2539</v>
      </c>
      <c r="DD2888" s="1" t="s">
        <v>1318</v>
      </c>
      <c r="DF2888" s="1" t="s">
        <v>7833</v>
      </c>
      <c r="DG2888" s="1" t="s">
        <v>7838</v>
      </c>
    </row>
    <row r="2889" spans="1:111" ht="15.6" customHeight="1" x14ac:dyDescent="0.25">
      <c r="A2889" s="1" t="s">
        <v>7842</v>
      </c>
      <c r="B2889" s="1" t="s">
        <v>109</v>
      </c>
      <c r="C2889" s="2">
        <v>44145.271014699072</v>
      </c>
      <c r="D2889" s="2">
        <v>44193</v>
      </c>
      <c r="E2889" s="1" t="s">
        <v>180</v>
      </c>
      <c r="G2889" s="1" t="s">
        <v>111</v>
      </c>
      <c r="H2889" s="1" t="s">
        <v>112</v>
      </c>
      <c r="I2889" s="1" t="s">
        <v>112</v>
      </c>
      <c r="J2889" s="1" t="s">
        <v>2017</v>
      </c>
      <c r="L2889" s="1" t="s">
        <v>2018</v>
      </c>
      <c r="N2889" s="1" t="s">
        <v>116</v>
      </c>
      <c r="O2889" s="1" t="s">
        <v>117</v>
      </c>
      <c r="P2889" s="9">
        <v>96950</v>
      </c>
      <c r="Q2889" s="1" t="s">
        <v>118</v>
      </c>
      <c r="S2889" s="1">
        <v>16702358165</v>
      </c>
      <c r="U2889" s="1">
        <v>484110</v>
      </c>
      <c r="V2889" s="1" t="s">
        <v>119</v>
      </c>
      <c r="X2889" s="1" t="s">
        <v>2440</v>
      </c>
      <c r="Y2889" s="1" t="s">
        <v>2441</v>
      </c>
      <c r="Z2889" s="1" t="s">
        <v>2029</v>
      </c>
      <c r="AA2889" s="1" t="s">
        <v>245</v>
      </c>
      <c r="AB2889" s="1" t="s">
        <v>2018</v>
      </c>
      <c r="AD2889" s="1" t="s">
        <v>116</v>
      </c>
      <c r="AE2889" s="1" t="s">
        <v>117</v>
      </c>
      <c r="AF2889" s="9">
        <v>96950</v>
      </c>
      <c r="AG2889" s="1" t="s">
        <v>118</v>
      </c>
      <c r="AI2889" s="1">
        <v>16702358165</v>
      </c>
      <c r="AK2889" s="1" t="s">
        <v>2021</v>
      </c>
      <c r="BC2889" s="1" t="str">
        <f>"43-5011.00"</f>
        <v>43-5011.00</v>
      </c>
      <c r="BD2889" s="1" t="s">
        <v>2022</v>
      </c>
      <c r="BE2889" s="1" t="s">
        <v>2023</v>
      </c>
      <c r="BF2889" s="1" t="s">
        <v>2024</v>
      </c>
      <c r="BG2889" s="1">
        <v>1</v>
      </c>
      <c r="BI2889" s="2">
        <v>44197</v>
      </c>
      <c r="BJ2889" s="2">
        <v>45199</v>
      </c>
      <c r="BM2889" s="1">
        <v>40</v>
      </c>
      <c r="BN2889" s="1">
        <v>0</v>
      </c>
      <c r="BO2889" s="1">
        <v>8</v>
      </c>
      <c r="BP2889" s="1">
        <v>8</v>
      </c>
      <c r="BQ2889" s="1">
        <v>8</v>
      </c>
      <c r="BR2889" s="1">
        <v>8</v>
      </c>
      <c r="BS2889" s="1">
        <v>8</v>
      </c>
      <c r="BT2889" s="1">
        <v>0</v>
      </c>
      <c r="BU2889" s="1" t="str">
        <f>"9:00 AM"</f>
        <v>9:00 AM</v>
      </c>
      <c r="BV2889" s="1" t="str">
        <f>"6:00 PM"</f>
        <v>6:00 PM</v>
      </c>
      <c r="BW2889" s="1" t="s">
        <v>135</v>
      </c>
      <c r="BX2889" s="1">
        <v>0</v>
      </c>
      <c r="BY2889" s="1">
        <v>12</v>
      </c>
      <c r="BZ2889" s="1" t="s">
        <v>112</v>
      </c>
      <c r="CA2889" s="1">
        <v>0</v>
      </c>
      <c r="CB2889" s="4" t="s">
        <v>2025</v>
      </c>
      <c r="CC2889" s="1" t="s">
        <v>2026</v>
      </c>
      <c r="CE2889" s="1" t="s">
        <v>167</v>
      </c>
      <c r="CF2889" s="1" t="s">
        <v>117</v>
      </c>
      <c r="CG2889" s="1">
        <v>96950</v>
      </c>
      <c r="CH2889" s="3">
        <v>15.96</v>
      </c>
      <c r="CI2889" s="3">
        <v>15.96</v>
      </c>
      <c r="CJ2889" s="3">
        <v>0</v>
      </c>
      <c r="CK2889" s="3">
        <v>0</v>
      </c>
      <c r="CL2889" s="1" t="s">
        <v>137</v>
      </c>
      <c r="CM2889" s="1" t="s">
        <v>230</v>
      </c>
      <c r="CN2889" s="1" t="s">
        <v>139</v>
      </c>
      <c r="CP2889" s="1" t="s">
        <v>112</v>
      </c>
      <c r="CQ2889" s="1" t="s">
        <v>111</v>
      </c>
      <c r="CR2889" s="1" t="s">
        <v>112</v>
      </c>
      <c r="CS2889" s="1" t="s">
        <v>112</v>
      </c>
      <c r="CT2889" s="1" t="s">
        <v>138</v>
      </c>
      <c r="CU2889" s="1" t="s">
        <v>111</v>
      </c>
      <c r="CV2889" s="1" t="s">
        <v>138</v>
      </c>
      <c r="CW2889" s="1" t="s">
        <v>1633</v>
      </c>
      <c r="CX2889" s="1">
        <v>16702358165</v>
      </c>
      <c r="CY2889" s="1" t="s">
        <v>2021</v>
      </c>
      <c r="CZ2889" s="1" t="s">
        <v>138</v>
      </c>
      <c r="DA2889" s="1" t="s">
        <v>111</v>
      </c>
      <c r="DB2889" s="1" t="s">
        <v>112</v>
      </c>
      <c r="DC2889" s="1" t="s">
        <v>2440</v>
      </c>
      <c r="DD2889" s="1" t="s">
        <v>2441</v>
      </c>
      <c r="DE2889" s="1" t="s">
        <v>2029</v>
      </c>
      <c r="DF2889" s="1" t="s">
        <v>2030</v>
      </c>
      <c r="DG2889" s="1" t="s">
        <v>2021</v>
      </c>
    </row>
    <row r="2890" spans="1:111" ht="15.6" customHeight="1" x14ac:dyDescent="0.25">
      <c r="A2890" s="1" t="s">
        <v>7843</v>
      </c>
      <c r="B2890" s="1" t="s">
        <v>109</v>
      </c>
      <c r="C2890" s="2">
        <v>44172.015769097219</v>
      </c>
      <c r="D2890" s="2">
        <v>44216</v>
      </c>
      <c r="E2890" s="1" t="s">
        <v>180</v>
      </c>
      <c r="G2890" s="1" t="s">
        <v>112</v>
      </c>
      <c r="H2890" s="1" t="s">
        <v>112</v>
      </c>
      <c r="I2890" s="1" t="s">
        <v>112</v>
      </c>
      <c r="J2890" s="1" t="s">
        <v>784</v>
      </c>
      <c r="K2890" s="1" t="s">
        <v>785</v>
      </c>
      <c r="L2890" s="1" t="s">
        <v>684</v>
      </c>
      <c r="M2890" s="1" t="s">
        <v>786</v>
      </c>
      <c r="N2890" s="1" t="s">
        <v>116</v>
      </c>
      <c r="O2890" s="1" t="s">
        <v>117</v>
      </c>
      <c r="P2890" s="9">
        <v>96950</v>
      </c>
      <c r="Q2890" s="1" t="s">
        <v>118</v>
      </c>
      <c r="R2890" s="1" t="s">
        <v>138</v>
      </c>
      <c r="S2890" s="1">
        <v>16703236877</v>
      </c>
      <c r="U2890" s="1">
        <v>62161</v>
      </c>
      <c r="V2890" s="1" t="s">
        <v>119</v>
      </c>
      <c r="X2890" s="1" t="s">
        <v>686</v>
      </c>
      <c r="Y2890" s="1" t="s">
        <v>687</v>
      </c>
      <c r="Z2890" s="1" t="s">
        <v>688</v>
      </c>
      <c r="AA2890" s="1" t="s">
        <v>245</v>
      </c>
      <c r="AB2890" s="1" t="s">
        <v>7844</v>
      </c>
      <c r="AD2890" s="1" t="s">
        <v>690</v>
      </c>
      <c r="AE2890" s="1" t="s">
        <v>691</v>
      </c>
      <c r="AF2890" s="9">
        <v>96931</v>
      </c>
      <c r="AG2890" s="1" t="s">
        <v>118</v>
      </c>
      <c r="AH2890" s="1" t="s">
        <v>138</v>
      </c>
      <c r="AI2890" s="1">
        <v>16716498746</v>
      </c>
      <c r="AJ2890" s="1">
        <v>203</v>
      </c>
      <c r="AK2890" s="1" t="s">
        <v>692</v>
      </c>
      <c r="BC2890" s="1" t="str">
        <f>"31-1011.00"</f>
        <v>31-1011.00</v>
      </c>
      <c r="BD2890" s="1" t="s">
        <v>7845</v>
      </c>
      <c r="BE2890" s="1" t="s">
        <v>7846</v>
      </c>
      <c r="BF2890" s="1" t="s">
        <v>7847</v>
      </c>
      <c r="BG2890" s="1">
        <v>6</v>
      </c>
      <c r="BI2890" s="2">
        <v>44270</v>
      </c>
      <c r="BJ2890" s="2">
        <v>44634</v>
      </c>
      <c r="BM2890" s="1">
        <v>40</v>
      </c>
      <c r="BN2890" s="1">
        <v>0</v>
      </c>
      <c r="BO2890" s="1">
        <v>8</v>
      </c>
      <c r="BP2890" s="1">
        <v>8</v>
      </c>
      <c r="BQ2890" s="1">
        <v>8</v>
      </c>
      <c r="BR2890" s="1">
        <v>8</v>
      </c>
      <c r="BS2890" s="1">
        <v>5</v>
      </c>
      <c r="BT2890" s="1">
        <v>3</v>
      </c>
      <c r="BU2890" s="1" t="str">
        <f>"8:30 AM"</f>
        <v>8:30 AM</v>
      </c>
      <c r="BV2890" s="1" t="str">
        <f>"5:30 PM"</f>
        <v>5:30 PM</v>
      </c>
      <c r="BW2890" s="1" t="s">
        <v>135</v>
      </c>
      <c r="BX2890" s="1">
        <v>0</v>
      </c>
      <c r="BY2890" s="1">
        <v>6</v>
      </c>
      <c r="BZ2890" s="1" t="s">
        <v>112</v>
      </c>
      <c r="CA2890" s="1">
        <v>0</v>
      </c>
      <c r="CB2890" s="1" t="s">
        <v>7848</v>
      </c>
      <c r="CC2890" s="1" t="s">
        <v>684</v>
      </c>
      <c r="CD2890" s="1" t="s">
        <v>786</v>
      </c>
      <c r="CE2890" s="1" t="s">
        <v>116</v>
      </c>
      <c r="CF2890" s="1" t="s">
        <v>117</v>
      </c>
      <c r="CG2890" s="1">
        <v>96950</v>
      </c>
      <c r="CH2890" s="3">
        <v>12.21</v>
      </c>
      <c r="CI2890" s="3">
        <v>12.21</v>
      </c>
      <c r="CJ2890" s="3">
        <v>18.309999999999999</v>
      </c>
      <c r="CK2890" s="3">
        <v>18.309999999999999</v>
      </c>
      <c r="CL2890" s="1" t="s">
        <v>137</v>
      </c>
      <c r="CN2890" s="1" t="s">
        <v>139</v>
      </c>
      <c r="CP2890" s="1" t="s">
        <v>112</v>
      </c>
      <c r="CQ2890" s="1" t="s">
        <v>111</v>
      </c>
      <c r="CR2890" s="1" t="s">
        <v>112</v>
      </c>
      <c r="CS2890" s="1" t="s">
        <v>111</v>
      </c>
      <c r="CT2890" s="1" t="s">
        <v>138</v>
      </c>
      <c r="CU2890" s="1" t="s">
        <v>111</v>
      </c>
      <c r="CV2890" s="1" t="s">
        <v>138</v>
      </c>
      <c r="CW2890" s="1" t="s">
        <v>698</v>
      </c>
      <c r="CX2890" s="1">
        <v>16703236877</v>
      </c>
      <c r="CY2890" s="1" t="s">
        <v>699</v>
      </c>
      <c r="CZ2890" s="1" t="s">
        <v>138</v>
      </c>
      <c r="DA2890" s="1" t="s">
        <v>111</v>
      </c>
      <c r="DB2890" s="1" t="s">
        <v>112</v>
      </c>
    </row>
    <row r="2891" spans="1:111" ht="15.6" customHeight="1" x14ac:dyDescent="0.25">
      <c r="A2891" s="1" t="s">
        <v>7849</v>
      </c>
      <c r="B2891" s="1" t="s">
        <v>109</v>
      </c>
      <c r="C2891" s="2">
        <v>44152.955041435183</v>
      </c>
      <c r="D2891" s="2">
        <v>44207</v>
      </c>
      <c r="E2891" s="1" t="s">
        <v>180</v>
      </c>
      <c r="G2891" s="1" t="s">
        <v>111</v>
      </c>
      <c r="H2891" s="1" t="s">
        <v>112</v>
      </c>
      <c r="I2891" s="1" t="s">
        <v>112</v>
      </c>
      <c r="J2891" s="1" t="s">
        <v>7850</v>
      </c>
      <c r="L2891" s="1" t="s">
        <v>5585</v>
      </c>
      <c r="N2891" s="1" t="s">
        <v>997</v>
      </c>
      <c r="O2891" s="1" t="s">
        <v>117</v>
      </c>
      <c r="P2891" s="9">
        <v>96951</v>
      </c>
      <c r="Q2891" s="1" t="s">
        <v>118</v>
      </c>
      <c r="R2891" s="1" t="s">
        <v>1856</v>
      </c>
      <c r="S2891" s="1">
        <v>16705326225</v>
      </c>
      <c r="U2891" s="1">
        <v>48851</v>
      </c>
      <c r="V2891" s="1" t="s">
        <v>119</v>
      </c>
      <c r="X2891" s="1" t="s">
        <v>541</v>
      </c>
      <c r="Y2891" s="1" t="s">
        <v>5587</v>
      </c>
      <c r="Z2891" s="1" t="s">
        <v>7851</v>
      </c>
      <c r="AA2891" s="1" t="s">
        <v>171</v>
      </c>
      <c r="AB2891" s="1" t="s">
        <v>7852</v>
      </c>
      <c r="AC2891" s="1" t="s">
        <v>5585</v>
      </c>
      <c r="AD2891" s="1" t="s">
        <v>997</v>
      </c>
      <c r="AE2891" s="1" t="s">
        <v>117</v>
      </c>
      <c r="AF2891" s="9">
        <v>96951</v>
      </c>
      <c r="AG2891" s="1" t="s">
        <v>118</v>
      </c>
      <c r="AH2891" s="1" t="s">
        <v>1856</v>
      </c>
      <c r="AI2891" s="1">
        <v>16705326225</v>
      </c>
      <c r="AK2891" s="1" t="s">
        <v>5589</v>
      </c>
      <c r="BC2891" s="1" t="str">
        <f>"13-2011.01"</f>
        <v>13-2011.01</v>
      </c>
      <c r="BD2891" s="1" t="s">
        <v>932</v>
      </c>
      <c r="BE2891" s="1" t="s">
        <v>7853</v>
      </c>
      <c r="BF2891" s="1" t="s">
        <v>511</v>
      </c>
      <c r="BG2891" s="1">
        <v>1</v>
      </c>
      <c r="BI2891" s="2">
        <v>44166</v>
      </c>
      <c r="BJ2891" s="2">
        <v>45199</v>
      </c>
      <c r="BM2891" s="1">
        <v>35</v>
      </c>
      <c r="BN2891" s="1">
        <v>0</v>
      </c>
      <c r="BO2891" s="1">
        <v>7</v>
      </c>
      <c r="BP2891" s="1">
        <v>7</v>
      </c>
      <c r="BQ2891" s="1">
        <v>7</v>
      </c>
      <c r="BR2891" s="1">
        <v>7</v>
      </c>
      <c r="BS2891" s="1">
        <v>7</v>
      </c>
      <c r="BT2891" s="1">
        <v>0</v>
      </c>
      <c r="BU2891" s="1" t="str">
        <f>"8:00 AM"</f>
        <v>8:00 AM</v>
      </c>
      <c r="BV2891" s="1" t="str">
        <f>"4:00 PM"</f>
        <v>4:00 PM</v>
      </c>
      <c r="BW2891" s="1" t="s">
        <v>193</v>
      </c>
      <c r="BX2891" s="1">
        <v>0</v>
      </c>
      <c r="BY2891" s="1">
        <v>12</v>
      </c>
      <c r="BZ2891" s="1" t="s">
        <v>111</v>
      </c>
      <c r="CA2891" s="1">
        <v>1</v>
      </c>
      <c r="CB2891" s="1" t="s">
        <v>7854</v>
      </c>
      <c r="CC2891" s="1" t="s">
        <v>7852</v>
      </c>
      <c r="CD2891" s="1" t="s">
        <v>5585</v>
      </c>
      <c r="CE2891" s="1" t="s">
        <v>997</v>
      </c>
      <c r="CF2891" s="1" t="s">
        <v>117</v>
      </c>
      <c r="CG2891" s="1">
        <v>96951</v>
      </c>
      <c r="CH2891" s="3">
        <v>14.85</v>
      </c>
      <c r="CI2891" s="3">
        <v>14.85</v>
      </c>
      <c r="CJ2891" s="3">
        <v>22.28</v>
      </c>
      <c r="CK2891" s="3">
        <v>22.28</v>
      </c>
      <c r="CL2891" s="1" t="s">
        <v>137</v>
      </c>
      <c r="CM2891" s="1" t="s">
        <v>331</v>
      </c>
      <c r="CN2891" s="1" t="s">
        <v>218</v>
      </c>
      <c r="CP2891" s="1" t="s">
        <v>112</v>
      </c>
      <c r="CQ2891" s="1" t="s">
        <v>111</v>
      </c>
      <c r="CR2891" s="1" t="s">
        <v>111</v>
      </c>
      <c r="CS2891" s="1" t="s">
        <v>111</v>
      </c>
      <c r="CT2891" s="1" t="s">
        <v>138</v>
      </c>
      <c r="CU2891" s="1" t="s">
        <v>111</v>
      </c>
      <c r="CV2891" s="1" t="s">
        <v>138</v>
      </c>
      <c r="CW2891" s="1" t="s">
        <v>7855</v>
      </c>
      <c r="CX2891" s="1">
        <v>16705326225</v>
      </c>
      <c r="CY2891" s="1" t="s">
        <v>5589</v>
      </c>
      <c r="CZ2891" s="1" t="s">
        <v>428</v>
      </c>
      <c r="DA2891" s="1" t="s">
        <v>111</v>
      </c>
      <c r="DB2891" s="1" t="s">
        <v>112</v>
      </c>
    </row>
    <row r="2892" spans="1:111" ht="15.6" customHeight="1" x14ac:dyDescent="0.25">
      <c r="A2892" s="1" t="s">
        <v>7879</v>
      </c>
      <c r="B2892" s="1" t="s">
        <v>109</v>
      </c>
      <c r="C2892" s="2">
        <v>44232.123696875002</v>
      </c>
      <c r="D2892" s="2">
        <v>44245</v>
      </c>
      <c r="E2892" s="1" t="s">
        <v>180</v>
      </c>
      <c r="G2892" s="1" t="s">
        <v>112</v>
      </c>
      <c r="H2892" s="1" t="s">
        <v>112</v>
      </c>
      <c r="I2892" s="1" t="s">
        <v>112</v>
      </c>
      <c r="J2892" s="1" t="s">
        <v>2548</v>
      </c>
      <c r="K2892" s="1" t="s">
        <v>785</v>
      </c>
      <c r="L2892" s="1" t="s">
        <v>684</v>
      </c>
      <c r="M2892" s="1" t="s">
        <v>786</v>
      </c>
      <c r="N2892" s="1" t="s">
        <v>116</v>
      </c>
      <c r="O2892" s="1" t="s">
        <v>117</v>
      </c>
      <c r="P2892" s="9">
        <v>96950</v>
      </c>
      <c r="Q2892" s="1" t="s">
        <v>118</v>
      </c>
      <c r="R2892" s="1" t="s">
        <v>138</v>
      </c>
      <c r="S2892" s="1">
        <v>16703236877</v>
      </c>
      <c r="U2892" s="1">
        <v>62161</v>
      </c>
      <c r="V2892" s="1" t="s">
        <v>119</v>
      </c>
      <c r="X2892" s="1" t="s">
        <v>686</v>
      </c>
      <c r="Y2892" s="1" t="s">
        <v>687</v>
      </c>
      <c r="Z2892" s="1" t="s">
        <v>688</v>
      </c>
      <c r="AA2892" s="1" t="s">
        <v>245</v>
      </c>
      <c r="AB2892" s="1" t="s">
        <v>689</v>
      </c>
      <c r="AD2892" s="1" t="s">
        <v>690</v>
      </c>
      <c r="AE2892" s="1" t="s">
        <v>691</v>
      </c>
      <c r="AF2892" s="9">
        <v>96931</v>
      </c>
      <c r="AG2892" s="1" t="s">
        <v>118</v>
      </c>
      <c r="AH2892" s="1" t="s">
        <v>138</v>
      </c>
      <c r="AI2892" s="1">
        <v>16716498746</v>
      </c>
      <c r="AJ2892" s="1">
        <v>203</v>
      </c>
      <c r="AK2892" s="1" t="s">
        <v>692</v>
      </c>
      <c r="BC2892" s="1" t="str">
        <f>"49-9071.00"</f>
        <v>49-9071.00</v>
      </c>
      <c r="BD2892" s="1" t="s">
        <v>214</v>
      </c>
      <c r="BE2892" s="1" t="s">
        <v>2549</v>
      </c>
      <c r="BF2892" s="1" t="s">
        <v>7880</v>
      </c>
      <c r="BG2892" s="1">
        <v>3</v>
      </c>
      <c r="BI2892" s="2">
        <v>44331</v>
      </c>
      <c r="BJ2892" s="2">
        <v>44695</v>
      </c>
      <c r="BM2892" s="1">
        <v>40</v>
      </c>
      <c r="BN2892" s="1">
        <v>0</v>
      </c>
      <c r="BO2892" s="1">
        <v>8</v>
      </c>
      <c r="BP2892" s="1">
        <v>8</v>
      </c>
      <c r="BQ2892" s="1">
        <v>8</v>
      </c>
      <c r="BR2892" s="1">
        <v>8</v>
      </c>
      <c r="BS2892" s="1">
        <v>5</v>
      </c>
      <c r="BT2892" s="1">
        <v>3</v>
      </c>
      <c r="BU2892" s="1" t="str">
        <f>"8:30 AM"</f>
        <v>8:30 AM</v>
      </c>
      <c r="BV2892" s="1" t="str">
        <f>"5:30 PM"</f>
        <v>5:30 PM</v>
      </c>
      <c r="BW2892" s="1" t="s">
        <v>135</v>
      </c>
      <c r="BX2892" s="1">
        <v>0</v>
      </c>
      <c r="BY2892" s="1">
        <v>6</v>
      </c>
      <c r="BZ2892" s="1" t="s">
        <v>112</v>
      </c>
      <c r="CA2892" s="1">
        <v>0</v>
      </c>
      <c r="CB2892" s="1" t="s">
        <v>796</v>
      </c>
      <c r="CC2892" s="1" t="s">
        <v>684</v>
      </c>
      <c r="CD2892" s="1" t="s">
        <v>786</v>
      </c>
      <c r="CE2892" s="1" t="s">
        <v>116</v>
      </c>
      <c r="CF2892" s="1" t="s">
        <v>117</v>
      </c>
      <c r="CG2892" s="1">
        <v>96950</v>
      </c>
      <c r="CH2892" s="3">
        <v>8.7100000000000009</v>
      </c>
      <c r="CI2892" s="3">
        <v>8.7100000000000009</v>
      </c>
      <c r="CJ2892" s="3">
        <v>13.06</v>
      </c>
      <c r="CK2892" s="3">
        <v>13.06</v>
      </c>
      <c r="CL2892" s="1" t="s">
        <v>137</v>
      </c>
      <c r="CN2892" s="1" t="s">
        <v>139</v>
      </c>
      <c r="CP2892" s="1" t="s">
        <v>112</v>
      </c>
      <c r="CQ2892" s="1" t="s">
        <v>111</v>
      </c>
      <c r="CR2892" s="1" t="s">
        <v>112</v>
      </c>
      <c r="CS2892" s="1" t="s">
        <v>111</v>
      </c>
      <c r="CT2892" s="1" t="s">
        <v>138</v>
      </c>
      <c r="CU2892" s="1" t="s">
        <v>111</v>
      </c>
      <c r="CV2892" s="1" t="s">
        <v>138</v>
      </c>
      <c r="CW2892" s="1" t="s">
        <v>2568</v>
      </c>
      <c r="CX2892" s="1">
        <v>16703236877</v>
      </c>
      <c r="CY2892" s="1" t="s">
        <v>699</v>
      </c>
      <c r="CZ2892" s="1" t="s">
        <v>138</v>
      </c>
      <c r="DA2892" s="1" t="s">
        <v>111</v>
      </c>
      <c r="DB2892" s="1" t="s">
        <v>112</v>
      </c>
    </row>
    <row r="2893" spans="1:111" ht="15.6" customHeight="1" x14ac:dyDescent="0.25">
      <c r="A2893" s="1" t="s">
        <v>7905</v>
      </c>
      <c r="B2893" s="1" t="s">
        <v>109</v>
      </c>
      <c r="C2893" s="2">
        <v>44292.909388078704</v>
      </c>
      <c r="D2893" s="2">
        <v>44328</v>
      </c>
      <c r="E2893" s="1" t="s">
        <v>110</v>
      </c>
      <c r="F2893" s="2">
        <v>44468.833333333336</v>
      </c>
      <c r="G2893" s="1" t="s">
        <v>111</v>
      </c>
      <c r="H2893" s="1" t="s">
        <v>112</v>
      </c>
      <c r="I2893" s="1" t="s">
        <v>112</v>
      </c>
      <c r="J2893" s="1" t="s">
        <v>7906</v>
      </c>
      <c r="K2893" s="1" t="s">
        <v>7906</v>
      </c>
      <c r="L2893" s="1" t="s">
        <v>7907</v>
      </c>
      <c r="M2893" s="1" t="s">
        <v>7908</v>
      </c>
      <c r="N2893" s="1" t="s">
        <v>116</v>
      </c>
      <c r="O2893" s="1" t="s">
        <v>117</v>
      </c>
      <c r="P2893" s="9">
        <v>96950</v>
      </c>
      <c r="Q2893" s="1" t="s">
        <v>118</v>
      </c>
      <c r="S2893" s="1">
        <v>16702874118</v>
      </c>
      <c r="U2893" s="1">
        <v>561510</v>
      </c>
      <c r="V2893" s="1" t="s">
        <v>119</v>
      </c>
      <c r="X2893" s="1" t="s">
        <v>7909</v>
      </c>
      <c r="Y2893" s="1" t="s">
        <v>7910</v>
      </c>
      <c r="AA2893" s="1" t="s">
        <v>461</v>
      </c>
      <c r="AB2893" s="1" t="s">
        <v>7907</v>
      </c>
      <c r="AC2893" s="1" t="s">
        <v>7908</v>
      </c>
      <c r="AD2893" s="1" t="s">
        <v>116</v>
      </c>
      <c r="AE2893" s="1" t="s">
        <v>117</v>
      </c>
      <c r="AF2893" s="9">
        <v>96950</v>
      </c>
      <c r="AG2893" s="1" t="s">
        <v>118</v>
      </c>
      <c r="AI2893" s="1">
        <v>16702874118</v>
      </c>
      <c r="AK2893" s="1" t="s">
        <v>7911</v>
      </c>
      <c r="BC2893" s="1" t="str">
        <f>"39-7011.00"</f>
        <v>39-7011.00</v>
      </c>
      <c r="BD2893" s="1" t="s">
        <v>1435</v>
      </c>
      <c r="BE2893" s="1" t="s">
        <v>7912</v>
      </c>
      <c r="BF2893" s="1" t="s">
        <v>3755</v>
      </c>
      <c r="BG2893" s="1">
        <v>4</v>
      </c>
      <c r="BI2893" s="2">
        <v>44470</v>
      </c>
      <c r="BJ2893" s="2">
        <v>44834</v>
      </c>
      <c r="BM2893" s="1">
        <v>40</v>
      </c>
      <c r="BN2893" s="1">
        <v>0</v>
      </c>
      <c r="BO2893" s="1">
        <v>8</v>
      </c>
      <c r="BP2893" s="1">
        <v>8</v>
      </c>
      <c r="BQ2893" s="1">
        <v>8</v>
      </c>
      <c r="BR2893" s="1">
        <v>8</v>
      </c>
      <c r="BS2893" s="1">
        <v>8</v>
      </c>
      <c r="BT2893" s="1">
        <v>0</v>
      </c>
      <c r="BU2893" s="1" t="str">
        <f>"8:00 AM"</f>
        <v>8:00 AM</v>
      </c>
      <c r="BV2893" s="1" t="str">
        <f>"5:00 PM"</f>
        <v>5:00 PM</v>
      </c>
      <c r="BW2893" s="1" t="s">
        <v>135</v>
      </c>
      <c r="BX2893" s="1">
        <v>0</v>
      </c>
      <c r="BY2893" s="1">
        <v>24</v>
      </c>
      <c r="BZ2893" s="1" t="s">
        <v>112</v>
      </c>
      <c r="CA2893" s="1">
        <v>0</v>
      </c>
      <c r="CB2893" s="1" t="s">
        <v>7913</v>
      </c>
      <c r="CC2893" s="1" t="s">
        <v>7907</v>
      </c>
      <c r="CD2893" s="1" t="s">
        <v>7908</v>
      </c>
      <c r="CE2893" s="1" t="s">
        <v>116</v>
      </c>
      <c r="CF2893" s="1" t="s">
        <v>117</v>
      </c>
      <c r="CG2893" s="1">
        <v>96950</v>
      </c>
      <c r="CH2893" s="3">
        <v>12.14</v>
      </c>
      <c r="CI2893" s="3">
        <v>12.14</v>
      </c>
      <c r="CJ2893" s="3">
        <v>18.21</v>
      </c>
      <c r="CK2893" s="3">
        <v>18.21</v>
      </c>
      <c r="CL2893" s="1" t="s">
        <v>137</v>
      </c>
      <c r="CM2893" s="1" t="s">
        <v>138</v>
      </c>
      <c r="CN2893" s="1" t="s">
        <v>139</v>
      </c>
      <c r="CP2893" s="1" t="s">
        <v>112</v>
      </c>
      <c r="CQ2893" s="1" t="s">
        <v>111</v>
      </c>
      <c r="CR2893" s="1" t="s">
        <v>112</v>
      </c>
      <c r="CS2893" s="1" t="s">
        <v>111</v>
      </c>
      <c r="CT2893" s="1" t="s">
        <v>138</v>
      </c>
      <c r="CU2893" s="1" t="s">
        <v>111</v>
      </c>
      <c r="CV2893" s="1" t="s">
        <v>138</v>
      </c>
      <c r="CW2893" s="1" t="s">
        <v>300</v>
      </c>
      <c r="CX2893" s="1">
        <v>16702874118</v>
      </c>
      <c r="CY2893" s="1" t="s">
        <v>7911</v>
      </c>
      <c r="CZ2893" s="1" t="s">
        <v>138</v>
      </c>
      <c r="DA2893" s="1" t="s">
        <v>111</v>
      </c>
      <c r="DB2893" s="1" t="s">
        <v>112</v>
      </c>
    </row>
    <row r="2894" spans="1:111" ht="15.6" customHeight="1" x14ac:dyDescent="0.25">
      <c r="A2894" s="1" t="s">
        <v>7930</v>
      </c>
      <c r="B2894" s="1" t="s">
        <v>109</v>
      </c>
      <c r="C2894" s="2">
        <v>44315.26506597222</v>
      </c>
      <c r="D2894" s="2">
        <v>44327</v>
      </c>
      <c r="E2894" s="1" t="s">
        <v>110</v>
      </c>
      <c r="F2894" s="2">
        <v>44468.833333333336</v>
      </c>
      <c r="G2894" s="1" t="s">
        <v>112</v>
      </c>
      <c r="H2894" s="1" t="s">
        <v>112</v>
      </c>
      <c r="I2894" s="1" t="s">
        <v>112</v>
      </c>
      <c r="J2894" s="1" t="s">
        <v>7931</v>
      </c>
      <c r="K2894" s="1" t="s">
        <v>7932</v>
      </c>
      <c r="L2894" s="1" t="s">
        <v>7933</v>
      </c>
      <c r="M2894" s="1" t="s">
        <v>138</v>
      </c>
      <c r="N2894" s="1" t="s">
        <v>116</v>
      </c>
      <c r="O2894" s="1" t="s">
        <v>117</v>
      </c>
      <c r="P2894" s="9">
        <v>96950</v>
      </c>
      <c r="Q2894" s="1" t="s">
        <v>118</v>
      </c>
      <c r="S2894" s="1">
        <v>16702851863</v>
      </c>
      <c r="U2894" s="1">
        <v>111211</v>
      </c>
      <c r="V2894" s="1" t="s">
        <v>119</v>
      </c>
      <c r="X2894" s="1" t="s">
        <v>7934</v>
      </c>
      <c r="Y2894" s="1" t="s">
        <v>7935</v>
      </c>
      <c r="AA2894" s="1" t="s">
        <v>5382</v>
      </c>
      <c r="AB2894" s="1" t="s">
        <v>7936</v>
      </c>
      <c r="AC2894" s="1" t="s">
        <v>138</v>
      </c>
      <c r="AD2894" s="1" t="s">
        <v>116</v>
      </c>
      <c r="AE2894" s="1" t="s">
        <v>117</v>
      </c>
      <c r="AF2894" s="9">
        <v>96950</v>
      </c>
      <c r="AG2894" s="1" t="s">
        <v>118</v>
      </c>
      <c r="AI2894" s="1">
        <v>16702851863</v>
      </c>
      <c r="AK2894" s="1" t="s">
        <v>7937</v>
      </c>
      <c r="BC2894" s="1" t="str">
        <f>"45-2093.00"</f>
        <v>45-2093.00</v>
      </c>
      <c r="BD2894" s="1" t="s">
        <v>7938</v>
      </c>
      <c r="BE2894" s="1" t="s">
        <v>7939</v>
      </c>
      <c r="BF2894" s="1" t="s">
        <v>2401</v>
      </c>
      <c r="BG2894" s="1">
        <v>2</v>
      </c>
      <c r="BI2894" s="2">
        <v>44470</v>
      </c>
      <c r="BJ2894" s="2">
        <v>44834</v>
      </c>
      <c r="BM2894" s="1">
        <v>40</v>
      </c>
      <c r="BN2894" s="1">
        <v>0</v>
      </c>
      <c r="BO2894" s="1">
        <v>8</v>
      </c>
      <c r="BP2894" s="1">
        <v>8</v>
      </c>
      <c r="BQ2894" s="1">
        <v>8</v>
      </c>
      <c r="BR2894" s="1">
        <v>8</v>
      </c>
      <c r="BS2894" s="1">
        <v>8</v>
      </c>
      <c r="BT2894" s="1">
        <v>0</v>
      </c>
      <c r="BU2894" s="1" t="str">
        <f>"8:00 AM"</f>
        <v>8:00 AM</v>
      </c>
      <c r="BV2894" s="1" t="str">
        <f>"5:00 PM"</f>
        <v>5:00 PM</v>
      </c>
      <c r="BW2894" s="1" t="s">
        <v>230</v>
      </c>
      <c r="BX2894" s="1">
        <v>0</v>
      </c>
      <c r="BY2894" s="1">
        <v>6</v>
      </c>
      <c r="BZ2894" s="1" t="s">
        <v>112</v>
      </c>
      <c r="CA2894" s="1">
        <v>0</v>
      </c>
      <c r="CB2894" s="1" t="s">
        <v>7940</v>
      </c>
      <c r="CC2894" s="1" t="s">
        <v>7933</v>
      </c>
      <c r="CD2894" s="1" t="s">
        <v>138</v>
      </c>
      <c r="CE2894" s="1" t="s">
        <v>116</v>
      </c>
      <c r="CF2894" s="1" t="s">
        <v>117</v>
      </c>
      <c r="CG2894" s="1">
        <v>96950</v>
      </c>
      <c r="CH2894" s="3">
        <v>9.92</v>
      </c>
      <c r="CI2894" s="3">
        <v>9.92</v>
      </c>
      <c r="CJ2894" s="3">
        <v>14.88</v>
      </c>
      <c r="CK2894" s="3">
        <v>14.88</v>
      </c>
      <c r="CL2894" s="1" t="s">
        <v>137</v>
      </c>
      <c r="CM2894" s="1" t="s">
        <v>168</v>
      </c>
      <c r="CN2894" s="1" t="s">
        <v>139</v>
      </c>
      <c r="CP2894" s="1" t="s">
        <v>112</v>
      </c>
      <c r="CQ2894" s="1" t="s">
        <v>111</v>
      </c>
      <c r="CR2894" s="1" t="s">
        <v>112</v>
      </c>
      <c r="CS2894" s="1" t="s">
        <v>111</v>
      </c>
      <c r="CT2894" s="1" t="s">
        <v>138</v>
      </c>
      <c r="CU2894" s="1" t="s">
        <v>111</v>
      </c>
      <c r="CV2894" s="1" t="s">
        <v>138</v>
      </c>
      <c r="CW2894" s="1" t="s">
        <v>300</v>
      </c>
      <c r="CX2894" s="1">
        <v>16702851863</v>
      </c>
      <c r="CY2894" s="1" t="s">
        <v>7941</v>
      </c>
      <c r="CZ2894" s="1" t="s">
        <v>168</v>
      </c>
      <c r="DA2894" s="1" t="s">
        <v>111</v>
      </c>
      <c r="DB2894" s="1" t="s">
        <v>112</v>
      </c>
    </row>
    <row r="2895" spans="1:111" ht="15.6" customHeight="1" x14ac:dyDescent="0.25">
      <c r="A2895" s="1" t="s">
        <v>7969</v>
      </c>
      <c r="B2895" s="1" t="s">
        <v>109</v>
      </c>
      <c r="C2895" s="2">
        <v>44291.800403472225</v>
      </c>
      <c r="D2895" s="2">
        <v>44328</v>
      </c>
      <c r="E2895" s="1" t="s">
        <v>110</v>
      </c>
      <c r="F2895" s="2">
        <v>44468.833333333336</v>
      </c>
      <c r="G2895" s="1" t="s">
        <v>111</v>
      </c>
      <c r="H2895" s="1" t="s">
        <v>112</v>
      </c>
      <c r="I2895" s="1" t="s">
        <v>112</v>
      </c>
      <c r="J2895" s="1" t="s">
        <v>7970</v>
      </c>
      <c r="K2895" s="1" t="s">
        <v>7971</v>
      </c>
      <c r="L2895" s="1" t="s">
        <v>7972</v>
      </c>
      <c r="M2895" s="1" t="s">
        <v>7973</v>
      </c>
      <c r="N2895" s="1" t="s">
        <v>116</v>
      </c>
      <c r="O2895" s="1" t="s">
        <v>117</v>
      </c>
      <c r="P2895" s="9">
        <v>96950</v>
      </c>
      <c r="Q2895" s="1" t="s">
        <v>118</v>
      </c>
      <c r="S2895" s="1">
        <v>16702358688</v>
      </c>
      <c r="U2895" s="1">
        <v>441120</v>
      </c>
      <c r="V2895" s="1" t="s">
        <v>119</v>
      </c>
      <c r="X2895" s="1" t="s">
        <v>7974</v>
      </c>
      <c r="Y2895" s="1" t="s">
        <v>7975</v>
      </c>
      <c r="AA2895" s="1" t="s">
        <v>7976</v>
      </c>
      <c r="AB2895" s="1" t="s">
        <v>7977</v>
      </c>
      <c r="AC2895" s="1" t="s">
        <v>7978</v>
      </c>
      <c r="AD2895" s="1" t="s">
        <v>116</v>
      </c>
      <c r="AE2895" s="1" t="s">
        <v>117</v>
      </c>
      <c r="AF2895" s="9">
        <v>96950</v>
      </c>
      <c r="AG2895" s="1" t="s">
        <v>118</v>
      </c>
      <c r="AI2895" s="1">
        <v>16702358688</v>
      </c>
      <c r="AK2895" s="1" t="s">
        <v>7979</v>
      </c>
      <c r="AL2895" s="1" t="s">
        <v>653</v>
      </c>
      <c r="AM2895" s="1" t="s">
        <v>5350</v>
      </c>
      <c r="AN2895" s="1" t="s">
        <v>655</v>
      </c>
      <c r="AO2895" s="1" t="s">
        <v>656</v>
      </c>
      <c r="AP2895" s="1" t="s">
        <v>657</v>
      </c>
      <c r="AQ2895" s="1" t="s">
        <v>658</v>
      </c>
      <c r="AR2895" s="1" t="s">
        <v>116</v>
      </c>
      <c r="AS2895" s="1" t="s">
        <v>117</v>
      </c>
      <c r="AT2895" s="9">
        <v>96950</v>
      </c>
      <c r="AU2895" s="1" t="s">
        <v>118</v>
      </c>
      <c r="AW2895" s="1">
        <v>16702330081</v>
      </c>
      <c r="AY2895" s="1" t="s">
        <v>659</v>
      </c>
      <c r="AZ2895" s="1" t="s">
        <v>4770</v>
      </c>
      <c r="BA2895" s="1" t="s">
        <v>117</v>
      </c>
      <c r="BB2895" s="1" t="s">
        <v>661</v>
      </c>
      <c r="BC2895" s="1" t="str">
        <f>"49-3023.01"</f>
        <v>49-3023.01</v>
      </c>
      <c r="BD2895" s="1" t="s">
        <v>608</v>
      </c>
      <c r="BE2895" s="1" t="s">
        <v>7980</v>
      </c>
      <c r="BF2895" s="1" t="s">
        <v>2751</v>
      </c>
      <c r="BG2895" s="1">
        <v>1</v>
      </c>
      <c r="BI2895" s="2">
        <v>44470</v>
      </c>
      <c r="BJ2895" s="2">
        <v>45565</v>
      </c>
      <c r="BM2895" s="1">
        <v>40</v>
      </c>
      <c r="BN2895" s="1">
        <v>0</v>
      </c>
      <c r="BO2895" s="1">
        <v>8</v>
      </c>
      <c r="BP2895" s="1">
        <v>8</v>
      </c>
      <c r="BQ2895" s="1">
        <v>8</v>
      </c>
      <c r="BR2895" s="1">
        <v>8</v>
      </c>
      <c r="BS2895" s="1">
        <v>8</v>
      </c>
      <c r="BT2895" s="1">
        <v>0</v>
      </c>
      <c r="BU2895" s="1" t="str">
        <f>"8:00 AM"</f>
        <v>8:00 AM</v>
      </c>
      <c r="BV2895" s="1" t="str">
        <f>"5:00 PM"</f>
        <v>5:00 PM</v>
      </c>
      <c r="BW2895" s="1" t="s">
        <v>135</v>
      </c>
      <c r="BX2895" s="1">
        <v>0</v>
      </c>
      <c r="BY2895" s="1">
        <v>24</v>
      </c>
      <c r="BZ2895" s="1" t="s">
        <v>112</v>
      </c>
      <c r="CA2895" s="1">
        <v>0</v>
      </c>
      <c r="CB2895" s="1" t="s">
        <v>138</v>
      </c>
      <c r="CC2895" s="1" t="s">
        <v>7977</v>
      </c>
      <c r="CD2895" s="1" t="s">
        <v>7978</v>
      </c>
      <c r="CE2895" s="1" t="s">
        <v>116</v>
      </c>
      <c r="CF2895" s="1" t="s">
        <v>117</v>
      </c>
      <c r="CG2895" s="1">
        <v>96950</v>
      </c>
      <c r="CH2895" s="3">
        <v>8.75</v>
      </c>
      <c r="CI2895" s="3">
        <v>8.75</v>
      </c>
      <c r="CL2895" s="1" t="s">
        <v>137</v>
      </c>
      <c r="CM2895" s="1" t="s">
        <v>138</v>
      </c>
      <c r="CN2895" s="1" t="s">
        <v>139</v>
      </c>
      <c r="CP2895" s="1" t="s">
        <v>112</v>
      </c>
      <c r="CQ2895" s="1" t="s">
        <v>111</v>
      </c>
      <c r="CR2895" s="1" t="s">
        <v>112</v>
      </c>
      <c r="CS2895" s="1" t="s">
        <v>112</v>
      </c>
      <c r="CT2895" s="1" t="s">
        <v>138</v>
      </c>
      <c r="CU2895" s="1" t="s">
        <v>111</v>
      </c>
      <c r="CV2895" s="1" t="s">
        <v>138</v>
      </c>
      <c r="CW2895" s="1" t="s">
        <v>138</v>
      </c>
      <c r="CX2895" s="1">
        <v>16702358688</v>
      </c>
      <c r="CY2895" s="1" t="s">
        <v>7979</v>
      </c>
      <c r="CZ2895" s="1" t="s">
        <v>138</v>
      </c>
      <c r="DA2895" s="1" t="s">
        <v>111</v>
      </c>
      <c r="DB2895" s="1" t="s">
        <v>112</v>
      </c>
    </row>
    <row r="2896" spans="1:111" ht="15.6" customHeight="1" x14ac:dyDescent="0.25">
      <c r="A2896" s="1" t="s">
        <v>8001</v>
      </c>
      <c r="B2896" s="1" t="s">
        <v>109</v>
      </c>
      <c r="C2896" s="2">
        <v>44287.104940046294</v>
      </c>
      <c r="D2896" s="2">
        <v>44322</v>
      </c>
      <c r="E2896" s="1" t="s">
        <v>180</v>
      </c>
      <c r="F2896" s="2">
        <v>44376.833333333336</v>
      </c>
      <c r="G2896" s="1" t="s">
        <v>112</v>
      </c>
      <c r="H2896" s="1" t="s">
        <v>112</v>
      </c>
      <c r="I2896" s="1" t="s">
        <v>112</v>
      </c>
      <c r="J2896" s="1" t="s">
        <v>1338</v>
      </c>
      <c r="K2896" s="1" t="s">
        <v>1339</v>
      </c>
      <c r="L2896" s="1" t="s">
        <v>1340</v>
      </c>
      <c r="M2896" s="1" t="s">
        <v>1341</v>
      </c>
      <c r="N2896" s="1" t="s">
        <v>116</v>
      </c>
      <c r="O2896" s="1" t="s">
        <v>117</v>
      </c>
      <c r="P2896" s="9">
        <v>96950</v>
      </c>
      <c r="Q2896" s="1" t="s">
        <v>118</v>
      </c>
      <c r="R2896" s="1" t="s">
        <v>242</v>
      </c>
      <c r="S2896" s="1">
        <v>16702344000</v>
      </c>
      <c r="U2896" s="1">
        <v>56132</v>
      </c>
      <c r="V2896" s="1" t="s">
        <v>119</v>
      </c>
      <c r="X2896" s="1" t="s">
        <v>1342</v>
      </c>
      <c r="Y2896" s="1" t="s">
        <v>1343</v>
      </c>
      <c r="Z2896" s="1" t="s">
        <v>1344</v>
      </c>
      <c r="AA2896" s="1" t="s">
        <v>245</v>
      </c>
      <c r="AB2896" s="1" t="s">
        <v>1345</v>
      </c>
      <c r="AC2896" s="1" t="s">
        <v>1346</v>
      </c>
      <c r="AD2896" s="1" t="s">
        <v>116</v>
      </c>
      <c r="AE2896" s="1" t="s">
        <v>117</v>
      </c>
      <c r="AF2896" s="9">
        <v>96950</v>
      </c>
      <c r="AG2896" s="1" t="s">
        <v>118</v>
      </c>
      <c r="AH2896" s="1" t="s">
        <v>242</v>
      </c>
      <c r="AI2896" s="1">
        <v>16702344000</v>
      </c>
      <c r="AK2896" s="1" t="s">
        <v>1347</v>
      </c>
      <c r="BC2896" s="1" t="str">
        <f>"49-9071.00"</f>
        <v>49-9071.00</v>
      </c>
      <c r="BD2896" s="1" t="s">
        <v>214</v>
      </c>
      <c r="BE2896" s="1" t="s">
        <v>1348</v>
      </c>
      <c r="BF2896" s="1" t="s">
        <v>1069</v>
      </c>
      <c r="BG2896" s="1">
        <v>5</v>
      </c>
      <c r="BI2896" s="2">
        <v>44470</v>
      </c>
      <c r="BJ2896" s="2">
        <v>44834</v>
      </c>
      <c r="BM2896" s="1">
        <v>35</v>
      </c>
      <c r="BN2896" s="1">
        <v>0</v>
      </c>
      <c r="BO2896" s="1">
        <v>7</v>
      </c>
      <c r="BP2896" s="1">
        <v>7</v>
      </c>
      <c r="BQ2896" s="1">
        <v>7</v>
      </c>
      <c r="BR2896" s="1">
        <v>7</v>
      </c>
      <c r="BS2896" s="1">
        <v>7</v>
      </c>
      <c r="BT2896" s="1">
        <v>0</v>
      </c>
      <c r="BU2896" s="1" t="str">
        <f>"7:30 AM"</f>
        <v>7:30 AM</v>
      </c>
      <c r="BV2896" s="1" t="str">
        <f>"4:30 PM"</f>
        <v>4:30 PM</v>
      </c>
      <c r="BW2896" s="1" t="s">
        <v>135</v>
      </c>
      <c r="BX2896" s="1">
        <v>6</v>
      </c>
      <c r="BY2896" s="1">
        <v>6</v>
      </c>
      <c r="BZ2896" s="1" t="s">
        <v>112</v>
      </c>
      <c r="CA2896" s="1">
        <v>0</v>
      </c>
      <c r="CB2896" s="4" t="s">
        <v>1349</v>
      </c>
      <c r="CC2896" s="1" t="s">
        <v>1948</v>
      </c>
      <c r="CD2896" s="1" t="s">
        <v>1345</v>
      </c>
      <c r="CE2896" s="1" t="s">
        <v>116</v>
      </c>
      <c r="CF2896" s="1" t="s">
        <v>117</v>
      </c>
      <c r="CG2896" s="1">
        <v>96950</v>
      </c>
      <c r="CH2896" s="3">
        <v>8.7100000000000009</v>
      </c>
      <c r="CI2896" s="3">
        <v>8.7100000000000009</v>
      </c>
      <c r="CJ2896" s="3">
        <v>13.07</v>
      </c>
      <c r="CK2896" s="3">
        <v>13.07</v>
      </c>
      <c r="CL2896" s="1" t="s">
        <v>137</v>
      </c>
      <c r="CM2896" s="1" t="s">
        <v>1257</v>
      </c>
      <c r="CN2896" s="1" t="s">
        <v>139</v>
      </c>
      <c r="CP2896" s="1" t="s">
        <v>112</v>
      </c>
      <c r="CQ2896" s="1" t="s">
        <v>111</v>
      </c>
      <c r="CR2896" s="1" t="s">
        <v>112</v>
      </c>
      <c r="CS2896" s="1" t="s">
        <v>111</v>
      </c>
      <c r="CT2896" s="1" t="s">
        <v>111</v>
      </c>
      <c r="CU2896" s="1" t="s">
        <v>111</v>
      </c>
      <c r="CV2896" s="1" t="s">
        <v>138</v>
      </c>
      <c r="CW2896" s="1" t="s">
        <v>2132</v>
      </c>
      <c r="CX2896" s="1">
        <v>16702344000</v>
      </c>
      <c r="CY2896" s="1" t="s">
        <v>1347</v>
      </c>
      <c r="CZ2896" s="1" t="s">
        <v>380</v>
      </c>
      <c r="DA2896" s="1" t="s">
        <v>111</v>
      </c>
      <c r="DB2896" s="1" t="s">
        <v>112</v>
      </c>
      <c r="DC2896" s="1" t="s">
        <v>1342</v>
      </c>
      <c r="DD2896" s="1" t="s">
        <v>1343</v>
      </c>
      <c r="DE2896" s="1" t="s">
        <v>1344</v>
      </c>
      <c r="DF2896" s="1" t="s">
        <v>1338</v>
      </c>
      <c r="DG2896" s="1" t="s">
        <v>1347</v>
      </c>
    </row>
    <row r="2897" spans="1:111" ht="15.6" customHeight="1" x14ac:dyDescent="0.25">
      <c r="A2897" s="1" t="s">
        <v>8024</v>
      </c>
      <c r="B2897" s="1" t="s">
        <v>109</v>
      </c>
      <c r="C2897" s="2">
        <v>44300.044262962962</v>
      </c>
      <c r="D2897" s="2">
        <v>44348</v>
      </c>
      <c r="E2897" s="1" t="s">
        <v>110</v>
      </c>
      <c r="F2897" s="2">
        <v>44468.833333333336</v>
      </c>
      <c r="G2897" s="1" t="s">
        <v>111</v>
      </c>
      <c r="H2897" s="1" t="s">
        <v>112</v>
      </c>
      <c r="I2897" s="1" t="s">
        <v>112</v>
      </c>
      <c r="J2897" s="1" t="s">
        <v>6099</v>
      </c>
      <c r="L2897" s="1" t="s">
        <v>6100</v>
      </c>
      <c r="M2897" s="1" t="s">
        <v>6101</v>
      </c>
      <c r="N2897" s="1" t="s">
        <v>167</v>
      </c>
      <c r="O2897" s="1" t="s">
        <v>117</v>
      </c>
      <c r="P2897" s="9">
        <v>96950</v>
      </c>
      <c r="Q2897" s="1" t="s">
        <v>118</v>
      </c>
      <c r="S2897" s="1">
        <v>16702349110</v>
      </c>
      <c r="U2897" s="1">
        <v>44314</v>
      </c>
      <c r="V2897" s="1" t="s">
        <v>119</v>
      </c>
      <c r="X2897" s="1" t="s">
        <v>6102</v>
      </c>
      <c r="Y2897" s="1" t="s">
        <v>6103</v>
      </c>
      <c r="Z2897" s="1" t="s">
        <v>138</v>
      </c>
      <c r="AA2897" s="1" t="s">
        <v>343</v>
      </c>
      <c r="AB2897" s="1" t="s">
        <v>6100</v>
      </c>
      <c r="AC2897" s="1" t="s">
        <v>6101</v>
      </c>
      <c r="AD2897" s="1" t="s">
        <v>167</v>
      </c>
      <c r="AE2897" s="1" t="s">
        <v>117</v>
      </c>
      <c r="AF2897" s="9">
        <v>96950</v>
      </c>
      <c r="AG2897" s="1" t="s">
        <v>118</v>
      </c>
      <c r="AI2897" s="1">
        <v>16702349110</v>
      </c>
      <c r="AK2897" s="1" t="s">
        <v>6104</v>
      </c>
      <c r="BC2897" s="1" t="str">
        <f>"49-9071.00"</f>
        <v>49-9071.00</v>
      </c>
      <c r="BD2897" s="1" t="s">
        <v>214</v>
      </c>
      <c r="BE2897" s="1" t="s">
        <v>6105</v>
      </c>
      <c r="BF2897" s="1" t="s">
        <v>3913</v>
      </c>
      <c r="BG2897" s="1">
        <v>1</v>
      </c>
      <c r="BI2897" s="2">
        <v>44470</v>
      </c>
      <c r="BJ2897" s="2">
        <v>45565</v>
      </c>
      <c r="BM2897" s="1">
        <v>35</v>
      </c>
      <c r="BN2897" s="1">
        <v>0</v>
      </c>
      <c r="BO2897" s="1">
        <v>7</v>
      </c>
      <c r="BP2897" s="1">
        <v>7</v>
      </c>
      <c r="BQ2897" s="1">
        <v>7</v>
      </c>
      <c r="BR2897" s="1">
        <v>7</v>
      </c>
      <c r="BS2897" s="1">
        <v>7</v>
      </c>
      <c r="BT2897" s="1">
        <v>0</v>
      </c>
      <c r="BU2897" s="1" t="str">
        <f>"9:00 AM"</f>
        <v>9:00 AM</v>
      </c>
      <c r="BV2897" s="1" t="str">
        <f>"5:00 PM"</f>
        <v>5:00 PM</v>
      </c>
      <c r="BW2897" s="1" t="s">
        <v>230</v>
      </c>
      <c r="BX2897" s="1">
        <v>0</v>
      </c>
      <c r="BY2897" s="1">
        <v>24</v>
      </c>
      <c r="BZ2897" s="1" t="s">
        <v>112</v>
      </c>
      <c r="CA2897" s="1">
        <v>0</v>
      </c>
      <c r="CB2897" s="4" t="s">
        <v>6106</v>
      </c>
      <c r="CC2897" s="1" t="s">
        <v>6101</v>
      </c>
      <c r="CD2897" s="1" t="s">
        <v>6101</v>
      </c>
      <c r="CE2897" s="1" t="s">
        <v>167</v>
      </c>
      <c r="CF2897" s="1" t="s">
        <v>117</v>
      </c>
      <c r="CG2897" s="1">
        <v>96950</v>
      </c>
      <c r="CH2897" s="3">
        <v>8.7100000000000009</v>
      </c>
      <c r="CI2897" s="3">
        <v>8.7100000000000009</v>
      </c>
      <c r="CJ2897" s="3">
        <v>13.06</v>
      </c>
      <c r="CK2897" s="3">
        <v>13.06</v>
      </c>
      <c r="CL2897" s="1" t="s">
        <v>137</v>
      </c>
      <c r="CN2897" s="1" t="s">
        <v>139</v>
      </c>
      <c r="CP2897" s="1" t="s">
        <v>112</v>
      </c>
      <c r="CQ2897" s="1" t="s">
        <v>111</v>
      </c>
      <c r="CR2897" s="1" t="s">
        <v>112</v>
      </c>
      <c r="CS2897" s="1" t="s">
        <v>111</v>
      </c>
      <c r="CT2897" s="1" t="s">
        <v>138</v>
      </c>
      <c r="CU2897" s="1" t="s">
        <v>111</v>
      </c>
      <c r="CV2897" s="1" t="s">
        <v>138</v>
      </c>
      <c r="CW2897" s="1" t="s">
        <v>8025</v>
      </c>
      <c r="CX2897" s="1">
        <v>16702349110</v>
      </c>
      <c r="CY2897" s="1" t="s">
        <v>6108</v>
      </c>
      <c r="CZ2897" s="1" t="s">
        <v>428</v>
      </c>
      <c r="DA2897" s="1" t="s">
        <v>111</v>
      </c>
      <c r="DB2897" s="1" t="s">
        <v>112</v>
      </c>
    </row>
    <row r="2898" spans="1:111" ht="15.6" customHeight="1" x14ac:dyDescent="0.25">
      <c r="A2898" s="1" t="s">
        <v>8027</v>
      </c>
      <c r="B2898" s="1" t="s">
        <v>109</v>
      </c>
      <c r="C2898" s="2">
        <v>44354.157755555556</v>
      </c>
      <c r="D2898" s="2">
        <v>44386</v>
      </c>
      <c r="E2898" s="1" t="s">
        <v>180</v>
      </c>
      <c r="G2898" s="1" t="s">
        <v>111</v>
      </c>
      <c r="H2898" s="1" t="s">
        <v>112</v>
      </c>
      <c r="I2898" s="1" t="s">
        <v>112</v>
      </c>
      <c r="J2898" s="1" t="s">
        <v>2984</v>
      </c>
      <c r="K2898" s="1" t="s">
        <v>4543</v>
      </c>
      <c r="L2898" s="1" t="s">
        <v>2986</v>
      </c>
      <c r="M2898" s="1" t="s">
        <v>2987</v>
      </c>
      <c r="N2898" s="1" t="s">
        <v>167</v>
      </c>
      <c r="O2898" s="1" t="s">
        <v>117</v>
      </c>
      <c r="P2898" s="9">
        <v>96950</v>
      </c>
      <c r="Q2898" s="1" t="s">
        <v>118</v>
      </c>
      <c r="S2898" s="1">
        <v>16702368888</v>
      </c>
      <c r="U2898" s="1">
        <v>71391</v>
      </c>
      <c r="V2898" s="1" t="s">
        <v>119</v>
      </c>
      <c r="X2898" s="1" t="s">
        <v>2988</v>
      </c>
      <c r="Y2898" s="1" t="s">
        <v>2989</v>
      </c>
      <c r="AA2898" s="1" t="s">
        <v>2990</v>
      </c>
      <c r="AB2898" s="1" t="s">
        <v>2986</v>
      </c>
      <c r="AC2898" s="1" t="s">
        <v>2987</v>
      </c>
      <c r="AD2898" s="1" t="s">
        <v>167</v>
      </c>
      <c r="AE2898" s="1" t="s">
        <v>117</v>
      </c>
      <c r="AF2898" s="9">
        <v>96950</v>
      </c>
      <c r="AG2898" s="1" t="s">
        <v>118</v>
      </c>
      <c r="AH2898" s="1" t="s">
        <v>2987</v>
      </c>
      <c r="AI2898" s="1">
        <v>16702875514</v>
      </c>
      <c r="AK2898" s="1" t="s">
        <v>2991</v>
      </c>
      <c r="BC2898" s="1" t="str">
        <f>"37-1012.00"</f>
        <v>37-1012.00</v>
      </c>
      <c r="BD2898" s="1" t="s">
        <v>7617</v>
      </c>
      <c r="BE2898" s="1" t="s">
        <v>8028</v>
      </c>
      <c r="BF2898" s="1" t="s">
        <v>7619</v>
      </c>
      <c r="BG2898" s="1">
        <v>1</v>
      </c>
      <c r="BI2898" s="2">
        <v>44470</v>
      </c>
      <c r="BJ2898" s="2">
        <v>45565</v>
      </c>
      <c r="BM2898" s="1">
        <v>35</v>
      </c>
      <c r="BN2898" s="1">
        <v>0</v>
      </c>
      <c r="BO2898" s="1">
        <v>7</v>
      </c>
      <c r="BP2898" s="1">
        <v>7</v>
      </c>
      <c r="BQ2898" s="1">
        <v>7</v>
      </c>
      <c r="BR2898" s="1">
        <v>7</v>
      </c>
      <c r="BS2898" s="1">
        <v>7</v>
      </c>
      <c r="BT2898" s="1">
        <v>0</v>
      </c>
      <c r="BU2898" s="1" t="str">
        <f>"5:30 AM"</f>
        <v>5:30 AM</v>
      </c>
      <c r="BV2898" s="1" t="str">
        <f>"1:00 PM"</f>
        <v>1:00 PM</v>
      </c>
      <c r="BW2898" s="1" t="s">
        <v>135</v>
      </c>
      <c r="BX2898" s="1">
        <v>0</v>
      </c>
      <c r="BY2898" s="1">
        <v>24</v>
      </c>
      <c r="BZ2898" s="1" t="s">
        <v>111</v>
      </c>
      <c r="CA2898" s="1">
        <v>11</v>
      </c>
      <c r="CB2898" s="4" t="s">
        <v>8029</v>
      </c>
      <c r="CC2898" s="1" t="s">
        <v>2986</v>
      </c>
      <c r="CD2898" s="1" t="s">
        <v>2987</v>
      </c>
      <c r="CE2898" s="1" t="s">
        <v>167</v>
      </c>
      <c r="CF2898" s="1" t="s">
        <v>117</v>
      </c>
      <c r="CG2898" s="1">
        <v>96950</v>
      </c>
      <c r="CH2898" s="3">
        <v>10.38</v>
      </c>
      <c r="CI2898" s="3">
        <v>10.38</v>
      </c>
      <c r="CJ2898" s="3">
        <v>15.57</v>
      </c>
      <c r="CK2898" s="3">
        <v>15.57</v>
      </c>
      <c r="CL2898" s="1" t="s">
        <v>137</v>
      </c>
      <c r="CM2898" s="1" t="s">
        <v>230</v>
      </c>
      <c r="CN2898" s="1" t="s">
        <v>139</v>
      </c>
      <c r="CP2898" s="1" t="s">
        <v>112</v>
      </c>
      <c r="CQ2898" s="1" t="s">
        <v>111</v>
      </c>
      <c r="CR2898" s="1" t="s">
        <v>112</v>
      </c>
      <c r="CS2898" s="1" t="s">
        <v>111</v>
      </c>
      <c r="CT2898" s="1" t="s">
        <v>138</v>
      </c>
      <c r="CU2898" s="1" t="s">
        <v>111</v>
      </c>
      <c r="CV2898" s="1" t="s">
        <v>111</v>
      </c>
      <c r="CW2898" s="1" t="s">
        <v>2995</v>
      </c>
      <c r="CX2898" s="1">
        <v>16702368888</v>
      </c>
      <c r="CY2898" s="1" t="s">
        <v>2991</v>
      </c>
      <c r="CZ2898" s="1" t="s">
        <v>380</v>
      </c>
      <c r="DA2898" s="1" t="s">
        <v>111</v>
      </c>
      <c r="DB2898" s="1" t="s">
        <v>112</v>
      </c>
      <c r="DC2898" s="1" t="s">
        <v>2988</v>
      </c>
      <c r="DD2898" s="1" t="s">
        <v>2989</v>
      </c>
      <c r="DF2898" s="1" t="s">
        <v>2984</v>
      </c>
      <c r="DG2898" s="1" t="s">
        <v>2991</v>
      </c>
    </row>
    <row r="2899" spans="1:111" ht="15.6" customHeight="1" x14ac:dyDescent="0.25">
      <c r="A2899" s="1" t="s">
        <v>8054</v>
      </c>
      <c r="B2899" s="1" t="s">
        <v>109</v>
      </c>
      <c r="C2899" s="2">
        <v>44301.846949421299</v>
      </c>
      <c r="D2899" s="2">
        <v>44348</v>
      </c>
      <c r="E2899" s="1" t="s">
        <v>110</v>
      </c>
      <c r="F2899" s="2">
        <v>44468.833333333336</v>
      </c>
      <c r="G2899" s="1" t="s">
        <v>111</v>
      </c>
      <c r="H2899" s="1" t="s">
        <v>112</v>
      </c>
      <c r="I2899" s="1" t="s">
        <v>112</v>
      </c>
      <c r="J2899" s="1" t="s">
        <v>6070</v>
      </c>
      <c r="L2899" s="1" t="s">
        <v>3918</v>
      </c>
      <c r="N2899" s="1" t="s">
        <v>1759</v>
      </c>
      <c r="O2899" s="1" t="s">
        <v>117</v>
      </c>
      <c r="P2899" s="9">
        <v>96952</v>
      </c>
      <c r="Q2899" s="1" t="s">
        <v>118</v>
      </c>
      <c r="S2899" s="1">
        <v>16704330422</v>
      </c>
      <c r="U2899" s="1">
        <v>212312</v>
      </c>
      <c r="V2899" s="1" t="s">
        <v>119</v>
      </c>
      <c r="X2899" s="1" t="s">
        <v>3694</v>
      </c>
      <c r="Y2899" s="1" t="s">
        <v>3695</v>
      </c>
      <c r="Z2899" s="1" t="s">
        <v>1787</v>
      </c>
      <c r="AA2899" s="1" t="s">
        <v>962</v>
      </c>
      <c r="AB2899" s="1" t="s">
        <v>3918</v>
      </c>
      <c r="AD2899" s="1" t="s">
        <v>1759</v>
      </c>
      <c r="AE2899" s="1" t="s">
        <v>117</v>
      </c>
      <c r="AF2899" s="9">
        <v>96952</v>
      </c>
      <c r="AG2899" s="1" t="s">
        <v>118</v>
      </c>
      <c r="AI2899" s="1">
        <v>16704330422</v>
      </c>
      <c r="AK2899" s="1" t="s">
        <v>3696</v>
      </c>
      <c r="BC2899" s="1" t="str">
        <f>"13-2011.01"</f>
        <v>13-2011.01</v>
      </c>
      <c r="BD2899" s="1" t="s">
        <v>932</v>
      </c>
      <c r="BE2899" s="1" t="s">
        <v>6071</v>
      </c>
      <c r="BF2899" s="1" t="s">
        <v>759</v>
      </c>
      <c r="BG2899" s="1">
        <v>1</v>
      </c>
      <c r="BI2899" s="2">
        <v>44470</v>
      </c>
      <c r="BJ2899" s="2">
        <v>45565</v>
      </c>
      <c r="BM2899" s="1">
        <v>40</v>
      </c>
      <c r="BN2899" s="1">
        <v>0</v>
      </c>
      <c r="BO2899" s="1">
        <v>8</v>
      </c>
      <c r="BP2899" s="1">
        <v>8</v>
      </c>
      <c r="BQ2899" s="1">
        <v>8</v>
      </c>
      <c r="BR2899" s="1">
        <v>8</v>
      </c>
      <c r="BS2899" s="1">
        <v>8</v>
      </c>
      <c r="BT2899" s="1">
        <v>0</v>
      </c>
      <c r="BU2899" s="1" t="str">
        <f>"8:00 AM"</f>
        <v>8:00 AM</v>
      </c>
      <c r="BV2899" s="1" t="str">
        <f>"5:00 PM"</f>
        <v>5:00 PM</v>
      </c>
      <c r="BW2899" s="1" t="s">
        <v>193</v>
      </c>
      <c r="BX2899" s="1">
        <v>0</v>
      </c>
      <c r="BY2899" s="1">
        <v>24</v>
      </c>
      <c r="BZ2899" s="1" t="s">
        <v>111</v>
      </c>
      <c r="CA2899" s="1">
        <v>5</v>
      </c>
      <c r="CB2899" s="1" t="s">
        <v>8055</v>
      </c>
      <c r="CC2899" s="1" t="s">
        <v>3921</v>
      </c>
      <c r="CE2899" s="1" t="s">
        <v>259</v>
      </c>
      <c r="CF2899" s="1" t="s">
        <v>117</v>
      </c>
      <c r="CG2899" s="1">
        <v>96952</v>
      </c>
      <c r="CH2899" s="3">
        <v>14.85</v>
      </c>
      <c r="CI2899" s="3">
        <v>14.85</v>
      </c>
      <c r="CJ2899" s="3">
        <v>22.28</v>
      </c>
      <c r="CK2899" s="3">
        <v>22.28</v>
      </c>
      <c r="CL2899" s="1" t="s">
        <v>137</v>
      </c>
      <c r="CM2899" s="1" t="s">
        <v>3922</v>
      </c>
      <c r="CN2899" s="1" t="s">
        <v>139</v>
      </c>
      <c r="CP2899" s="1" t="s">
        <v>112</v>
      </c>
      <c r="CQ2899" s="1" t="s">
        <v>111</v>
      </c>
      <c r="CR2899" s="1" t="s">
        <v>111</v>
      </c>
      <c r="CS2899" s="1" t="s">
        <v>111</v>
      </c>
      <c r="CT2899" s="1" t="s">
        <v>138</v>
      </c>
      <c r="CU2899" s="1" t="s">
        <v>111</v>
      </c>
      <c r="CV2899" s="1" t="s">
        <v>138</v>
      </c>
      <c r="CW2899" s="1" t="s">
        <v>3923</v>
      </c>
      <c r="CX2899" s="1">
        <v>16704330422</v>
      </c>
      <c r="CY2899" s="1" t="s">
        <v>3696</v>
      </c>
      <c r="CZ2899" s="1" t="s">
        <v>138</v>
      </c>
      <c r="DA2899" s="1" t="s">
        <v>111</v>
      </c>
      <c r="DB2899" s="1" t="s">
        <v>112</v>
      </c>
    </row>
    <row r="2900" spans="1:111" ht="15.6" customHeight="1" x14ac:dyDescent="0.25">
      <c r="A2900" s="1" t="s">
        <v>8056</v>
      </c>
      <c r="B2900" s="1" t="s">
        <v>109</v>
      </c>
      <c r="C2900" s="2">
        <v>44305.984632638887</v>
      </c>
      <c r="D2900" s="2">
        <v>44354</v>
      </c>
      <c r="E2900" s="1" t="s">
        <v>110</v>
      </c>
      <c r="F2900" s="2">
        <v>44468.833333333336</v>
      </c>
      <c r="G2900" s="1" t="s">
        <v>112</v>
      </c>
      <c r="H2900" s="1" t="s">
        <v>112</v>
      </c>
      <c r="I2900" s="1" t="s">
        <v>112</v>
      </c>
      <c r="J2900" s="1" t="s">
        <v>2917</v>
      </c>
      <c r="K2900" s="1" t="s">
        <v>2918</v>
      </c>
      <c r="L2900" s="1" t="s">
        <v>2827</v>
      </c>
      <c r="M2900" s="1" t="s">
        <v>2828</v>
      </c>
      <c r="N2900" s="1" t="s">
        <v>116</v>
      </c>
      <c r="O2900" s="1" t="s">
        <v>117</v>
      </c>
      <c r="P2900" s="9">
        <v>96950</v>
      </c>
      <c r="Q2900" s="1" t="s">
        <v>118</v>
      </c>
      <c r="S2900" s="1">
        <v>16702353027</v>
      </c>
      <c r="U2900" s="1">
        <v>424410</v>
      </c>
      <c r="V2900" s="1" t="s">
        <v>119</v>
      </c>
      <c r="X2900" s="1" t="s">
        <v>2919</v>
      </c>
      <c r="Y2900" s="1" t="s">
        <v>2920</v>
      </c>
      <c r="Z2900" s="1" t="s">
        <v>2921</v>
      </c>
      <c r="AA2900" s="1" t="s">
        <v>245</v>
      </c>
      <c r="AB2900" s="1" t="s">
        <v>2827</v>
      </c>
      <c r="AC2900" s="1" t="s">
        <v>2828</v>
      </c>
      <c r="AD2900" s="1" t="s">
        <v>116</v>
      </c>
      <c r="AE2900" s="1" t="s">
        <v>117</v>
      </c>
      <c r="AF2900" s="9">
        <v>96950</v>
      </c>
      <c r="AG2900" s="1" t="s">
        <v>118</v>
      </c>
      <c r="AI2900" s="1">
        <v>16702353027</v>
      </c>
      <c r="AK2900" s="1" t="s">
        <v>2922</v>
      </c>
      <c r="BC2900" s="1" t="str">
        <f>"43-5081.00"</f>
        <v>43-5081.00</v>
      </c>
      <c r="BD2900" s="1" t="s">
        <v>2923</v>
      </c>
      <c r="BE2900" s="1" t="s">
        <v>2924</v>
      </c>
      <c r="BF2900" s="1" t="s">
        <v>2925</v>
      </c>
      <c r="BG2900" s="1">
        <v>1</v>
      </c>
      <c r="BI2900" s="2">
        <v>44470</v>
      </c>
      <c r="BJ2900" s="2">
        <v>44834</v>
      </c>
      <c r="BM2900" s="1">
        <v>35</v>
      </c>
      <c r="BN2900" s="1">
        <v>0</v>
      </c>
      <c r="BO2900" s="1">
        <v>7</v>
      </c>
      <c r="BP2900" s="1">
        <v>7</v>
      </c>
      <c r="BQ2900" s="1">
        <v>7</v>
      </c>
      <c r="BR2900" s="1">
        <v>7</v>
      </c>
      <c r="BS2900" s="1">
        <v>7</v>
      </c>
      <c r="BT2900" s="1">
        <v>0</v>
      </c>
      <c r="BU2900" s="1" t="str">
        <f>"8:30 AM"</f>
        <v>8:30 AM</v>
      </c>
      <c r="BV2900" s="1" t="str">
        <f>"3:30 PM"</f>
        <v>3:30 PM</v>
      </c>
      <c r="BW2900" s="1" t="s">
        <v>135</v>
      </c>
      <c r="BX2900" s="1">
        <v>0</v>
      </c>
      <c r="BY2900" s="1">
        <v>6</v>
      </c>
      <c r="BZ2900" s="1" t="s">
        <v>112</v>
      </c>
      <c r="CA2900" s="1">
        <v>0</v>
      </c>
      <c r="CB2900" s="4" t="s">
        <v>8057</v>
      </c>
      <c r="CC2900" s="1" t="s">
        <v>2827</v>
      </c>
      <c r="CD2900" s="1" t="s">
        <v>2827</v>
      </c>
      <c r="CE2900" s="1" t="s">
        <v>116</v>
      </c>
      <c r="CF2900" s="1" t="s">
        <v>117</v>
      </c>
      <c r="CG2900" s="1">
        <v>96950</v>
      </c>
      <c r="CH2900" s="3">
        <v>7.58</v>
      </c>
      <c r="CI2900" s="3">
        <v>7.75</v>
      </c>
      <c r="CJ2900" s="3">
        <v>11.37</v>
      </c>
      <c r="CK2900" s="3">
        <v>11.63</v>
      </c>
      <c r="CL2900" s="1" t="s">
        <v>137</v>
      </c>
      <c r="CM2900" s="1" t="s">
        <v>362</v>
      </c>
      <c r="CN2900" s="1" t="s">
        <v>139</v>
      </c>
      <c r="CP2900" s="1" t="s">
        <v>112</v>
      </c>
      <c r="CQ2900" s="1" t="s">
        <v>111</v>
      </c>
      <c r="CR2900" s="1" t="s">
        <v>112</v>
      </c>
      <c r="CS2900" s="1" t="s">
        <v>111</v>
      </c>
      <c r="CT2900" s="1" t="s">
        <v>138</v>
      </c>
      <c r="CU2900" s="1" t="s">
        <v>111</v>
      </c>
      <c r="CV2900" s="1" t="s">
        <v>138</v>
      </c>
      <c r="CW2900" s="1" t="s">
        <v>8058</v>
      </c>
      <c r="CX2900" s="1">
        <v>16702353027</v>
      </c>
      <c r="CY2900" s="1" t="s">
        <v>2922</v>
      </c>
      <c r="CZ2900" s="1" t="s">
        <v>138</v>
      </c>
      <c r="DA2900" s="1" t="s">
        <v>111</v>
      </c>
      <c r="DB2900" s="1" t="s">
        <v>112</v>
      </c>
    </row>
    <row r="2901" spans="1:111" ht="15.6" customHeight="1" x14ac:dyDescent="0.25">
      <c r="A2901" s="1" t="s">
        <v>8084</v>
      </c>
      <c r="B2901" s="1" t="s">
        <v>109</v>
      </c>
      <c r="C2901" s="2">
        <v>44353.471784837966</v>
      </c>
      <c r="D2901" s="2">
        <v>44372</v>
      </c>
      <c r="E2901" s="1" t="s">
        <v>180</v>
      </c>
      <c r="G2901" s="1" t="s">
        <v>111</v>
      </c>
      <c r="H2901" s="1" t="s">
        <v>112</v>
      </c>
      <c r="I2901" s="1" t="s">
        <v>112</v>
      </c>
      <c r="J2901" s="1" t="s">
        <v>8085</v>
      </c>
      <c r="L2901" s="1" t="s">
        <v>8086</v>
      </c>
      <c r="N2901" s="1" t="s">
        <v>167</v>
      </c>
      <c r="O2901" s="1" t="s">
        <v>117</v>
      </c>
      <c r="P2901" s="9">
        <v>96950</v>
      </c>
      <c r="Q2901" s="1" t="s">
        <v>118</v>
      </c>
      <c r="S2901" s="1">
        <v>16704838721</v>
      </c>
      <c r="U2901" s="1">
        <v>561320</v>
      </c>
      <c r="V2901" s="1" t="s">
        <v>119</v>
      </c>
      <c r="X2901" s="1" t="s">
        <v>8087</v>
      </c>
      <c r="Y2901" s="1" t="s">
        <v>8088</v>
      </c>
      <c r="Z2901" s="1" t="s">
        <v>8089</v>
      </c>
      <c r="AA2901" s="1" t="s">
        <v>8090</v>
      </c>
      <c r="AB2901" s="1" t="s">
        <v>8086</v>
      </c>
      <c r="AD2901" s="1" t="s">
        <v>167</v>
      </c>
      <c r="AE2901" s="1" t="s">
        <v>117</v>
      </c>
      <c r="AF2901" s="9">
        <v>96950</v>
      </c>
      <c r="AG2901" s="1" t="s">
        <v>118</v>
      </c>
      <c r="AI2901" s="1">
        <v>16704838721</v>
      </c>
      <c r="AK2901" s="1" t="s">
        <v>8091</v>
      </c>
      <c r="BC2901" s="1" t="str">
        <f>"37-2011.00"</f>
        <v>37-2011.00</v>
      </c>
      <c r="BD2901" s="1" t="s">
        <v>676</v>
      </c>
      <c r="BE2901" s="1" t="s">
        <v>8092</v>
      </c>
      <c r="BF2901" s="1" t="s">
        <v>8093</v>
      </c>
      <c r="BG2901" s="1">
        <v>2</v>
      </c>
      <c r="BI2901" s="2">
        <v>44470</v>
      </c>
      <c r="BJ2901" s="2">
        <v>44834</v>
      </c>
      <c r="BM2901" s="1">
        <v>36</v>
      </c>
      <c r="BN2901" s="1">
        <v>0</v>
      </c>
      <c r="BO2901" s="1">
        <v>6</v>
      </c>
      <c r="BP2901" s="1">
        <v>6</v>
      </c>
      <c r="BQ2901" s="1">
        <v>6</v>
      </c>
      <c r="BR2901" s="1">
        <v>6</v>
      </c>
      <c r="BS2901" s="1">
        <v>6</v>
      </c>
      <c r="BT2901" s="1">
        <v>6</v>
      </c>
      <c r="BU2901" s="1" t="str">
        <f>"10:00 AM"</f>
        <v>10:00 AM</v>
      </c>
      <c r="BV2901" s="1" t="str">
        <f>"5:00 PM"</f>
        <v>5:00 PM</v>
      </c>
      <c r="BW2901" s="1" t="s">
        <v>135</v>
      </c>
      <c r="BX2901" s="1">
        <v>0</v>
      </c>
      <c r="BY2901" s="1">
        <v>12</v>
      </c>
      <c r="BZ2901" s="1" t="s">
        <v>112</v>
      </c>
      <c r="CB2901" s="1" t="e">
        <f>- good communication SKILL and good moral character.
- must have a WORK driven attitude.
- Reliable and always reports to WORK schedules.
- must have credible experience AS a Commercial Cleaner.</f>
        <v>#NAME?</v>
      </c>
      <c r="CC2901" s="1" t="s">
        <v>8094</v>
      </c>
      <c r="CE2901" s="1" t="s">
        <v>167</v>
      </c>
      <c r="CF2901" s="1" t="s">
        <v>117</v>
      </c>
      <c r="CG2901" s="1">
        <v>96950</v>
      </c>
      <c r="CH2901" s="3">
        <v>8.0500000000000007</v>
      </c>
      <c r="CI2901" s="3">
        <v>8.0500000000000007</v>
      </c>
      <c r="CJ2901" s="3">
        <v>12.08</v>
      </c>
      <c r="CK2901" s="3">
        <v>12.08</v>
      </c>
      <c r="CL2901" s="1" t="s">
        <v>137</v>
      </c>
      <c r="CM2901" s="1" t="s">
        <v>362</v>
      </c>
      <c r="CN2901" s="1" t="s">
        <v>139</v>
      </c>
      <c r="CP2901" s="1" t="s">
        <v>112</v>
      </c>
      <c r="CQ2901" s="1" t="s">
        <v>111</v>
      </c>
      <c r="CR2901" s="1" t="s">
        <v>112</v>
      </c>
      <c r="CS2901" s="1" t="s">
        <v>111</v>
      </c>
      <c r="CT2901" s="1" t="s">
        <v>138</v>
      </c>
      <c r="CU2901" s="1" t="s">
        <v>138</v>
      </c>
      <c r="CV2901" s="1" t="s">
        <v>138</v>
      </c>
      <c r="CW2901" s="1" t="s">
        <v>8095</v>
      </c>
      <c r="CX2901" s="1">
        <v>16704838721</v>
      </c>
      <c r="CY2901" s="1" t="s">
        <v>8091</v>
      </c>
      <c r="CZ2901" s="1" t="s">
        <v>138</v>
      </c>
      <c r="DA2901" s="1" t="s">
        <v>111</v>
      </c>
      <c r="DB2901" s="1" t="s">
        <v>112</v>
      </c>
    </row>
    <row r="2902" spans="1:111" ht="15.6" customHeight="1" x14ac:dyDescent="0.25">
      <c r="A2902" s="1" t="s">
        <v>8112</v>
      </c>
      <c r="B2902" s="1" t="s">
        <v>109</v>
      </c>
      <c r="C2902" s="2">
        <v>44290.873927546294</v>
      </c>
      <c r="D2902" s="2">
        <v>44337</v>
      </c>
      <c r="E2902" s="1" t="s">
        <v>110</v>
      </c>
      <c r="F2902" s="2">
        <v>44468.833333333336</v>
      </c>
      <c r="G2902" s="1" t="s">
        <v>111</v>
      </c>
      <c r="H2902" s="1" t="s">
        <v>112</v>
      </c>
      <c r="I2902" s="1" t="s">
        <v>112</v>
      </c>
      <c r="J2902" s="1" t="s">
        <v>8113</v>
      </c>
      <c r="K2902" s="1" t="s">
        <v>8114</v>
      </c>
      <c r="L2902" s="1" t="s">
        <v>8115</v>
      </c>
      <c r="M2902" s="1" t="s">
        <v>8116</v>
      </c>
      <c r="N2902" s="1" t="s">
        <v>167</v>
      </c>
      <c r="O2902" s="1" t="s">
        <v>117</v>
      </c>
      <c r="P2902" s="9">
        <v>96950</v>
      </c>
      <c r="Q2902" s="1" t="s">
        <v>118</v>
      </c>
      <c r="R2902" s="1" t="s">
        <v>168</v>
      </c>
      <c r="S2902" s="1">
        <v>16702877535</v>
      </c>
      <c r="U2902" s="1">
        <v>236220</v>
      </c>
      <c r="V2902" s="1" t="s">
        <v>119</v>
      </c>
      <c r="X2902" s="1" t="s">
        <v>8117</v>
      </c>
      <c r="Y2902" s="1" t="s">
        <v>8118</v>
      </c>
      <c r="Z2902" s="1" t="s">
        <v>8119</v>
      </c>
      <c r="AA2902" s="1" t="s">
        <v>8120</v>
      </c>
      <c r="AB2902" s="1" t="s">
        <v>8115</v>
      </c>
      <c r="AC2902" s="1" t="s">
        <v>8116</v>
      </c>
      <c r="AD2902" s="1" t="s">
        <v>167</v>
      </c>
      <c r="AE2902" s="1" t="s">
        <v>117</v>
      </c>
      <c r="AF2902" s="9">
        <v>96950</v>
      </c>
      <c r="AG2902" s="1" t="s">
        <v>118</v>
      </c>
      <c r="AH2902" s="1" t="s">
        <v>168</v>
      </c>
      <c r="AI2902" s="1">
        <v>16702877535</v>
      </c>
      <c r="AK2902" s="1" t="s">
        <v>8121</v>
      </c>
      <c r="BC2902" s="1" t="str">
        <f>"49-9071.00"</f>
        <v>49-9071.00</v>
      </c>
      <c r="BD2902" s="1" t="s">
        <v>214</v>
      </c>
      <c r="BE2902" s="1" t="s">
        <v>8122</v>
      </c>
      <c r="BF2902" s="1" t="s">
        <v>214</v>
      </c>
      <c r="BG2902" s="1">
        <v>1</v>
      </c>
      <c r="BI2902" s="2">
        <v>44470</v>
      </c>
      <c r="BJ2902" s="2">
        <v>44834</v>
      </c>
      <c r="BM2902" s="1">
        <v>40</v>
      </c>
      <c r="BN2902" s="1">
        <v>0</v>
      </c>
      <c r="BO2902" s="1">
        <v>8</v>
      </c>
      <c r="BP2902" s="1">
        <v>8</v>
      </c>
      <c r="BQ2902" s="1">
        <v>8</v>
      </c>
      <c r="BR2902" s="1">
        <v>8</v>
      </c>
      <c r="BS2902" s="1">
        <v>8</v>
      </c>
      <c r="BT2902" s="1">
        <v>0</v>
      </c>
      <c r="BU2902" s="1" t="str">
        <f>"8:00 AM"</f>
        <v>8:00 AM</v>
      </c>
      <c r="BV2902" s="1" t="str">
        <f>"5:00 PM"</f>
        <v>5:00 PM</v>
      </c>
      <c r="BW2902" s="1" t="s">
        <v>135</v>
      </c>
      <c r="BX2902" s="1">
        <v>0</v>
      </c>
      <c r="BY2902" s="1">
        <v>12</v>
      </c>
      <c r="BZ2902" s="1" t="s">
        <v>112</v>
      </c>
      <c r="CA2902" s="1">
        <v>0</v>
      </c>
      <c r="CB2902" s="1" t="s">
        <v>8123</v>
      </c>
      <c r="CC2902" s="1" t="s">
        <v>8124</v>
      </c>
      <c r="CE2902" s="1" t="s">
        <v>167</v>
      </c>
      <c r="CF2902" s="1" t="s">
        <v>117</v>
      </c>
      <c r="CG2902" s="1">
        <v>96950</v>
      </c>
      <c r="CH2902" s="3">
        <v>8.7100000000000009</v>
      </c>
      <c r="CI2902" s="3">
        <v>8.7100000000000009</v>
      </c>
      <c r="CJ2902" s="3">
        <v>13.07</v>
      </c>
      <c r="CK2902" s="3">
        <v>13.07</v>
      </c>
      <c r="CL2902" s="1" t="s">
        <v>137</v>
      </c>
      <c r="CN2902" s="1" t="s">
        <v>139</v>
      </c>
      <c r="CP2902" s="1" t="s">
        <v>112</v>
      </c>
      <c r="CQ2902" s="1" t="s">
        <v>111</v>
      </c>
      <c r="CR2902" s="1" t="s">
        <v>112</v>
      </c>
      <c r="CS2902" s="1" t="s">
        <v>111</v>
      </c>
      <c r="CT2902" s="1" t="s">
        <v>138</v>
      </c>
      <c r="CU2902" s="1" t="s">
        <v>111</v>
      </c>
      <c r="CV2902" s="1" t="s">
        <v>138</v>
      </c>
      <c r="CW2902" s="1" t="s">
        <v>8125</v>
      </c>
      <c r="CX2902" s="1">
        <v>16702877535</v>
      </c>
      <c r="CY2902" s="1" t="s">
        <v>8121</v>
      </c>
      <c r="CZ2902" s="1" t="s">
        <v>168</v>
      </c>
      <c r="DA2902" s="1" t="s">
        <v>111</v>
      </c>
      <c r="DB2902" s="1" t="s">
        <v>112</v>
      </c>
    </row>
    <row r="2903" spans="1:111" ht="15.6" customHeight="1" x14ac:dyDescent="0.25">
      <c r="A2903" s="1" t="s">
        <v>8126</v>
      </c>
      <c r="B2903" s="1" t="s">
        <v>109</v>
      </c>
      <c r="C2903" s="2">
        <v>44333.057093750002</v>
      </c>
      <c r="D2903" s="2">
        <v>44393</v>
      </c>
      <c r="E2903" s="1" t="s">
        <v>110</v>
      </c>
      <c r="F2903" s="2">
        <v>44468.833333333336</v>
      </c>
      <c r="G2903" s="1" t="s">
        <v>111</v>
      </c>
      <c r="H2903" s="1" t="s">
        <v>111</v>
      </c>
      <c r="I2903" s="1" t="s">
        <v>112</v>
      </c>
      <c r="J2903" s="1" t="s">
        <v>8127</v>
      </c>
      <c r="K2903" s="1" t="s">
        <v>8128</v>
      </c>
      <c r="L2903" s="1" t="s">
        <v>8129</v>
      </c>
      <c r="N2903" s="1" t="s">
        <v>116</v>
      </c>
      <c r="O2903" s="1" t="s">
        <v>117</v>
      </c>
      <c r="P2903" s="9">
        <v>96950</v>
      </c>
      <c r="Q2903" s="1" t="s">
        <v>118</v>
      </c>
      <c r="R2903" s="1" t="s">
        <v>117</v>
      </c>
      <c r="S2903" s="1">
        <v>16702567000</v>
      </c>
      <c r="U2903" s="1">
        <v>5613</v>
      </c>
      <c r="V2903" s="1" t="s">
        <v>119</v>
      </c>
      <c r="X2903" s="1" t="s">
        <v>8130</v>
      </c>
      <c r="Y2903" s="1" t="s">
        <v>2747</v>
      </c>
      <c r="AA2903" s="1" t="s">
        <v>357</v>
      </c>
      <c r="AB2903" s="1" t="s">
        <v>8131</v>
      </c>
      <c r="AD2903" s="1" t="s">
        <v>116</v>
      </c>
      <c r="AE2903" s="1" t="s">
        <v>117</v>
      </c>
      <c r="AF2903" s="9">
        <v>96950</v>
      </c>
      <c r="AG2903" s="1" t="s">
        <v>118</v>
      </c>
      <c r="AH2903" s="1" t="s">
        <v>117</v>
      </c>
      <c r="AI2903" s="1">
        <v>16702567000</v>
      </c>
      <c r="AK2903" s="1" t="s">
        <v>8132</v>
      </c>
      <c r="BC2903" s="1" t="str">
        <f>"27-3091.00"</f>
        <v>27-3091.00</v>
      </c>
      <c r="BD2903" s="1" t="s">
        <v>1239</v>
      </c>
      <c r="BE2903" s="1" t="s">
        <v>8133</v>
      </c>
      <c r="BF2903" s="1" t="s">
        <v>8134</v>
      </c>
      <c r="BG2903" s="1">
        <v>1</v>
      </c>
      <c r="BI2903" s="2">
        <v>44470</v>
      </c>
      <c r="BJ2903" s="2">
        <v>45565</v>
      </c>
      <c r="BM2903" s="1">
        <v>35</v>
      </c>
      <c r="BN2903" s="1">
        <v>0</v>
      </c>
      <c r="BO2903" s="1">
        <v>7</v>
      </c>
      <c r="BP2903" s="1">
        <v>7</v>
      </c>
      <c r="BQ2903" s="1">
        <v>7</v>
      </c>
      <c r="BR2903" s="1">
        <v>7</v>
      </c>
      <c r="BS2903" s="1">
        <v>7</v>
      </c>
      <c r="BT2903" s="1">
        <v>0</v>
      </c>
      <c r="BU2903" s="1" t="str">
        <f>"9:00 AM"</f>
        <v>9:00 AM</v>
      </c>
      <c r="BV2903" s="1" t="str">
        <f>"5:00 PM"</f>
        <v>5:00 PM</v>
      </c>
      <c r="BW2903" s="1" t="s">
        <v>135</v>
      </c>
      <c r="BX2903" s="1">
        <v>0</v>
      </c>
      <c r="BY2903" s="1">
        <v>24</v>
      </c>
      <c r="BZ2903" s="1" t="s">
        <v>112</v>
      </c>
      <c r="CB2903" s="4" t="s">
        <v>8135</v>
      </c>
      <c r="CC2903" s="1" t="s">
        <v>8136</v>
      </c>
      <c r="CE2903" s="1" t="s">
        <v>116</v>
      </c>
      <c r="CF2903" s="1" t="s">
        <v>117</v>
      </c>
      <c r="CG2903" s="1">
        <v>96950</v>
      </c>
      <c r="CH2903" s="3">
        <v>13.19</v>
      </c>
      <c r="CI2903" s="3">
        <v>13.19</v>
      </c>
      <c r="CJ2903" s="3">
        <v>19.79</v>
      </c>
      <c r="CK2903" s="3">
        <v>19.79</v>
      </c>
      <c r="CL2903" s="1" t="s">
        <v>137</v>
      </c>
      <c r="CN2903" s="1" t="s">
        <v>139</v>
      </c>
      <c r="CP2903" s="1" t="s">
        <v>112</v>
      </c>
      <c r="CQ2903" s="1" t="s">
        <v>111</v>
      </c>
      <c r="CR2903" s="1" t="s">
        <v>112</v>
      </c>
      <c r="CS2903" s="1" t="s">
        <v>111</v>
      </c>
      <c r="CT2903" s="1" t="s">
        <v>138</v>
      </c>
      <c r="CU2903" s="1" t="s">
        <v>138</v>
      </c>
      <c r="CV2903" s="1" t="s">
        <v>138</v>
      </c>
      <c r="CW2903" s="1" t="s">
        <v>8137</v>
      </c>
      <c r="CX2903" s="1">
        <v>16702567000</v>
      </c>
      <c r="CY2903" s="1" t="s">
        <v>8138</v>
      </c>
      <c r="CZ2903" s="1" t="s">
        <v>138</v>
      </c>
      <c r="DA2903" s="1" t="s">
        <v>111</v>
      </c>
      <c r="DB2903" s="1" t="s">
        <v>112</v>
      </c>
      <c r="DF2903" s="1" t="s">
        <v>138</v>
      </c>
    </row>
    <row r="2904" spans="1:111" ht="15.6" customHeight="1" x14ac:dyDescent="0.25">
      <c r="A2904" s="1" t="s">
        <v>8243</v>
      </c>
      <c r="B2904" s="1" t="s">
        <v>109</v>
      </c>
      <c r="C2904" s="2">
        <v>44354.853044791664</v>
      </c>
      <c r="D2904" s="2">
        <v>44375</v>
      </c>
      <c r="E2904" s="1" t="s">
        <v>110</v>
      </c>
      <c r="F2904" s="2">
        <v>44468.833333333336</v>
      </c>
      <c r="G2904" s="1" t="s">
        <v>111</v>
      </c>
      <c r="H2904" s="1" t="s">
        <v>112</v>
      </c>
      <c r="I2904" s="1" t="s">
        <v>112</v>
      </c>
      <c r="J2904" s="1" t="s">
        <v>8244</v>
      </c>
      <c r="K2904" s="1" t="s">
        <v>8245</v>
      </c>
      <c r="L2904" s="1" t="s">
        <v>8246</v>
      </c>
      <c r="M2904" s="1" t="s">
        <v>2272</v>
      </c>
      <c r="N2904" s="1" t="s">
        <v>116</v>
      </c>
      <c r="O2904" s="1" t="s">
        <v>117</v>
      </c>
      <c r="P2904" s="9">
        <v>96950</v>
      </c>
      <c r="Q2904" s="1" t="s">
        <v>118</v>
      </c>
      <c r="R2904" s="1" t="s">
        <v>138</v>
      </c>
      <c r="S2904" s="1">
        <v>16704839942</v>
      </c>
      <c r="U2904" s="1">
        <v>23611</v>
      </c>
      <c r="V2904" s="1" t="s">
        <v>119</v>
      </c>
      <c r="X2904" s="1" t="s">
        <v>5468</v>
      </c>
      <c r="Y2904" s="1" t="s">
        <v>771</v>
      </c>
      <c r="Z2904" s="1" t="s">
        <v>8247</v>
      </c>
      <c r="AA2904" s="1" t="s">
        <v>373</v>
      </c>
      <c r="AB2904" s="1" t="s">
        <v>8246</v>
      </c>
      <c r="AC2904" s="1" t="s">
        <v>2272</v>
      </c>
      <c r="AD2904" s="1" t="s">
        <v>116</v>
      </c>
      <c r="AE2904" s="1" t="s">
        <v>117</v>
      </c>
      <c r="AF2904" s="9">
        <v>96950</v>
      </c>
      <c r="AG2904" s="1" t="s">
        <v>118</v>
      </c>
      <c r="AH2904" s="1" t="s">
        <v>138</v>
      </c>
      <c r="AI2904" s="1">
        <v>16704839942</v>
      </c>
      <c r="AK2904" s="1" t="s">
        <v>8248</v>
      </c>
      <c r="BC2904" s="1" t="str">
        <f>"47-2111.00"</f>
        <v>47-2111.00</v>
      </c>
      <c r="BD2904" s="1" t="s">
        <v>1792</v>
      </c>
      <c r="BE2904" s="1" t="s">
        <v>8249</v>
      </c>
      <c r="BF2904" s="1" t="s">
        <v>1794</v>
      </c>
      <c r="BG2904" s="1">
        <v>2</v>
      </c>
      <c r="BI2904" s="2">
        <v>44470</v>
      </c>
      <c r="BJ2904" s="2">
        <v>44469</v>
      </c>
      <c r="BM2904" s="1">
        <v>35</v>
      </c>
      <c r="BN2904" s="1">
        <v>0</v>
      </c>
      <c r="BO2904" s="1">
        <v>7</v>
      </c>
      <c r="BP2904" s="1">
        <v>7</v>
      </c>
      <c r="BQ2904" s="1">
        <v>7</v>
      </c>
      <c r="BR2904" s="1">
        <v>7</v>
      </c>
      <c r="BS2904" s="1">
        <v>7</v>
      </c>
      <c r="BT2904" s="1">
        <v>0</v>
      </c>
      <c r="BU2904" s="1" t="str">
        <f>"7:30 AM"</f>
        <v>7:30 AM</v>
      </c>
      <c r="BV2904" s="1" t="str">
        <f>"3:30 AM"</f>
        <v>3:30 AM</v>
      </c>
      <c r="BW2904" s="1" t="s">
        <v>135</v>
      </c>
      <c r="BX2904" s="1">
        <v>0</v>
      </c>
      <c r="BY2904" s="1">
        <v>24</v>
      </c>
      <c r="BZ2904" s="1" t="s">
        <v>112</v>
      </c>
      <c r="CB2904" s="1" t="s">
        <v>138</v>
      </c>
      <c r="CC2904" s="1" t="s">
        <v>8246</v>
      </c>
      <c r="CD2904" s="1" t="s">
        <v>2272</v>
      </c>
      <c r="CE2904" s="1" t="s">
        <v>116</v>
      </c>
      <c r="CF2904" s="1" t="s">
        <v>117</v>
      </c>
      <c r="CG2904" s="1">
        <v>96950</v>
      </c>
      <c r="CH2904" s="3">
        <v>10.53</v>
      </c>
      <c r="CI2904" s="3">
        <v>10.53</v>
      </c>
      <c r="CJ2904" s="3">
        <v>15.79</v>
      </c>
      <c r="CK2904" s="3">
        <v>15.79</v>
      </c>
      <c r="CL2904" s="1" t="s">
        <v>137</v>
      </c>
      <c r="CM2904" s="1" t="s">
        <v>362</v>
      </c>
      <c r="CN2904" s="1" t="s">
        <v>139</v>
      </c>
      <c r="CP2904" s="1" t="s">
        <v>112</v>
      </c>
      <c r="CQ2904" s="1" t="s">
        <v>111</v>
      </c>
      <c r="CR2904" s="1" t="s">
        <v>111</v>
      </c>
      <c r="CS2904" s="1" t="s">
        <v>111</v>
      </c>
      <c r="CT2904" s="1" t="s">
        <v>138</v>
      </c>
      <c r="CU2904" s="1" t="s">
        <v>111</v>
      </c>
      <c r="CV2904" s="1" t="s">
        <v>138</v>
      </c>
      <c r="CW2904" s="1" t="s">
        <v>362</v>
      </c>
      <c r="CX2904" s="1">
        <v>16704839942</v>
      </c>
      <c r="CY2904" s="1" t="s">
        <v>8248</v>
      </c>
      <c r="CZ2904" s="1" t="s">
        <v>138</v>
      </c>
      <c r="DA2904" s="1" t="s">
        <v>111</v>
      </c>
      <c r="DB2904" s="1" t="s">
        <v>112</v>
      </c>
    </row>
    <row r="2905" spans="1:111" ht="15.6" customHeight="1" x14ac:dyDescent="0.25">
      <c r="A2905" s="1" t="s">
        <v>8256</v>
      </c>
      <c r="B2905" s="1" t="s">
        <v>109</v>
      </c>
      <c r="C2905" s="2">
        <v>44300.033021643518</v>
      </c>
      <c r="D2905" s="2">
        <v>44335</v>
      </c>
      <c r="E2905" s="1" t="s">
        <v>110</v>
      </c>
      <c r="F2905" s="2">
        <v>44468.833333333336</v>
      </c>
      <c r="G2905" s="1" t="s">
        <v>111</v>
      </c>
      <c r="H2905" s="1" t="s">
        <v>112</v>
      </c>
      <c r="I2905" s="1" t="s">
        <v>112</v>
      </c>
      <c r="J2905" s="1" t="s">
        <v>2316</v>
      </c>
      <c r="K2905" s="1" t="s">
        <v>2317</v>
      </c>
      <c r="L2905" s="1" t="s">
        <v>2318</v>
      </c>
      <c r="M2905" s="1" t="s">
        <v>2319</v>
      </c>
      <c r="N2905" s="1" t="s">
        <v>116</v>
      </c>
      <c r="O2905" s="1" t="s">
        <v>117</v>
      </c>
      <c r="P2905" s="9">
        <v>96950</v>
      </c>
      <c r="Q2905" s="1" t="s">
        <v>118</v>
      </c>
      <c r="R2905" s="1" t="s">
        <v>138</v>
      </c>
      <c r="S2905" s="1">
        <v>16702352020</v>
      </c>
      <c r="U2905" s="1">
        <v>312112</v>
      </c>
      <c r="V2905" s="1" t="s">
        <v>119</v>
      </c>
      <c r="X2905" s="1" t="s">
        <v>2320</v>
      </c>
      <c r="Y2905" s="1" t="s">
        <v>2321</v>
      </c>
      <c r="Z2905" s="1" t="s">
        <v>2322</v>
      </c>
      <c r="AA2905" s="1" t="s">
        <v>1766</v>
      </c>
      <c r="AB2905" s="1" t="s">
        <v>2318</v>
      </c>
      <c r="AC2905" s="1" t="s">
        <v>2319</v>
      </c>
      <c r="AD2905" s="1" t="s">
        <v>116</v>
      </c>
      <c r="AE2905" s="1" t="s">
        <v>117</v>
      </c>
      <c r="AF2905" s="9">
        <v>96950</v>
      </c>
      <c r="AG2905" s="1" t="s">
        <v>118</v>
      </c>
      <c r="AH2905" s="1" t="s">
        <v>138</v>
      </c>
      <c r="AI2905" s="1">
        <v>16702352020</v>
      </c>
      <c r="AK2905" s="1" t="s">
        <v>2323</v>
      </c>
      <c r="BC2905" s="1" t="str">
        <f>"53-3031.00"</f>
        <v>53-3031.00</v>
      </c>
      <c r="BD2905" s="1" t="s">
        <v>3272</v>
      </c>
      <c r="BE2905" s="1" t="s">
        <v>8257</v>
      </c>
      <c r="BF2905" s="1" t="s">
        <v>8258</v>
      </c>
      <c r="BG2905" s="1">
        <v>4</v>
      </c>
      <c r="BI2905" s="2">
        <v>44470</v>
      </c>
      <c r="BJ2905" s="2">
        <v>44834</v>
      </c>
      <c r="BM2905" s="1">
        <v>40</v>
      </c>
      <c r="BN2905" s="1">
        <v>0</v>
      </c>
      <c r="BO2905" s="1">
        <v>8</v>
      </c>
      <c r="BP2905" s="1">
        <v>6</v>
      </c>
      <c r="BQ2905" s="1">
        <v>6</v>
      </c>
      <c r="BR2905" s="1">
        <v>6</v>
      </c>
      <c r="BS2905" s="1">
        <v>6</v>
      </c>
      <c r="BT2905" s="1">
        <v>8</v>
      </c>
      <c r="BU2905" s="1" t="str">
        <f>"8:00 AM"</f>
        <v>8:00 AM</v>
      </c>
      <c r="BV2905" s="1" t="str">
        <f>"5:00 PM"</f>
        <v>5:00 PM</v>
      </c>
      <c r="BW2905" s="1" t="s">
        <v>230</v>
      </c>
      <c r="BX2905" s="1">
        <v>0</v>
      </c>
      <c r="BY2905" s="1">
        <v>12</v>
      </c>
      <c r="BZ2905" s="1" t="s">
        <v>112</v>
      </c>
      <c r="CA2905" s="1">
        <v>0</v>
      </c>
      <c r="CB2905" s="1" t="s">
        <v>8259</v>
      </c>
      <c r="CC2905" s="1" t="s">
        <v>2318</v>
      </c>
      <c r="CD2905" s="1" t="s">
        <v>2319</v>
      </c>
      <c r="CE2905" s="1" t="s">
        <v>116</v>
      </c>
      <c r="CF2905" s="1" t="s">
        <v>117</v>
      </c>
      <c r="CG2905" s="1">
        <v>96950</v>
      </c>
      <c r="CH2905" s="3">
        <v>7.69</v>
      </c>
      <c r="CI2905" s="3">
        <v>7.69</v>
      </c>
      <c r="CJ2905" s="3">
        <v>11.54</v>
      </c>
      <c r="CK2905" s="3">
        <v>11.54</v>
      </c>
      <c r="CL2905" s="1" t="s">
        <v>137</v>
      </c>
      <c r="CM2905" s="1" t="s">
        <v>138</v>
      </c>
      <c r="CN2905" s="1" t="s">
        <v>139</v>
      </c>
      <c r="CP2905" s="1" t="s">
        <v>112</v>
      </c>
      <c r="CQ2905" s="1" t="s">
        <v>111</v>
      </c>
      <c r="CR2905" s="1" t="s">
        <v>112</v>
      </c>
      <c r="CS2905" s="1" t="s">
        <v>111</v>
      </c>
      <c r="CT2905" s="1" t="s">
        <v>138</v>
      </c>
      <c r="CU2905" s="1" t="s">
        <v>111</v>
      </c>
      <c r="CV2905" s="1" t="s">
        <v>138</v>
      </c>
      <c r="CW2905" s="1" t="s">
        <v>8260</v>
      </c>
      <c r="CX2905" s="1">
        <v>16702352020</v>
      </c>
      <c r="CY2905" s="1" t="s">
        <v>2323</v>
      </c>
      <c r="CZ2905" s="1" t="s">
        <v>138</v>
      </c>
      <c r="DA2905" s="1" t="s">
        <v>111</v>
      </c>
      <c r="DB2905" s="1" t="s">
        <v>112</v>
      </c>
    </row>
    <row r="2906" spans="1:111" ht="15.6" customHeight="1" x14ac:dyDescent="0.25">
      <c r="A2906" s="1" t="s">
        <v>8266</v>
      </c>
      <c r="B2906" s="1" t="s">
        <v>109</v>
      </c>
      <c r="C2906" s="2">
        <v>44365.384973611108</v>
      </c>
      <c r="D2906" s="2">
        <v>44419</v>
      </c>
      <c r="E2906" s="1" t="s">
        <v>180</v>
      </c>
      <c r="G2906" s="1" t="s">
        <v>112</v>
      </c>
      <c r="H2906" s="1" t="s">
        <v>112</v>
      </c>
      <c r="I2906" s="1" t="s">
        <v>112</v>
      </c>
      <c r="J2906" s="1" t="s">
        <v>8267</v>
      </c>
      <c r="K2906" s="1" t="s">
        <v>138</v>
      </c>
      <c r="L2906" s="1" t="s">
        <v>8268</v>
      </c>
      <c r="N2906" s="1" t="s">
        <v>167</v>
      </c>
      <c r="O2906" s="1" t="s">
        <v>117</v>
      </c>
      <c r="P2906" s="9">
        <v>96950</v>
      </c>
      <c r="Q2906" s="1" t="s">
        <v>118</v>
      </c>
      <c r="S2906" s="1">
        <v>16702332467</v>
      </c>
      <c r="U2906" s="1">
        <v>236220</v>
      </c>
      <c r="V2906" s="1" t="s">
        <v>119</v>
      </c>
      <c r="X2906" s="1" t="s">
        <v>8269</v>
      </c>
      <c r="Y2906" s="1" t="s">
        <v>8270</v>
      </c>
      <c r="Z2906" s="1" t="s">
        <v>8271</v>
      </c>
      <c r="AA2906" s="1" t="s">
        <v>528</v>
      </c>
      <c r="AB2906" s="1" t="s">
        <v>8268</v>
      </c>
      <c r="AD2906" s="1" t="s">
        <v>167</v>
      </c>
      <c r="AE2906" s="1" t="s">
        <v>117</v>
      </c>
      <c r="AF2906" s="9">
        <v>96950</v>
      </c>
      <c r="AG2906" s="1" t="s">
        <v>118</v>
      </c>
      <c r="AI2906" s="1">
        <v>16702332467</v>
      </c>
      <c r="AK2906" s="1" t="s">
        <v>8272</v>
      </c>
      <c r="BC2906" s="1" t="str">
        <f>"49-9071.00"</f>
        <v>49-9071.00</v>
      </c>
      <c r="BD2906" s="1" t="s">
        <v>214</v>
      </c>
      <c r="BE2906" s="1" t="s">
        <v>8273</v>
      </c>
      <c r="BF2906" s="1" t="s">
        <v>3296</v>
      </c>
      <c r="BG2906" s="1">
        <v>10</v>
      </c>
      <c r="BI2906" s="2">
        <v>44470</v>
      </c>
      <c r="BJ2906" s="2">
        <v>44834</v>
      </c>
      <c r="BM2906" s="1">
        <v>36</v>
      </c>
      <c r="BN2906" s="1">
        <v>0</v>
      </c>
      <c r="BO2906" s="1">
        <v>6</v>
      </c>
      <c r="BP2906" s="1">
        <v>6</v>
      </c>
      <c r="BQ2906" s="1">
        <v>6</v>
      </c>
      <c r="BR2906" s="1">
        <v>6</v>
      </c>
      <c r="BS2906" s="1">
        <v>6</v>
      </c>
      <c r="BT2906" s="1">
        <v>6</v>
      </c>
      <c r="BU2906" s="1" t="str">
        <f>"9:00 AM"</f>
        <v>9:00 AM</v>
      </c>
      <c r="BV2906" s="1" t="str">
        <f>"4:00 PM"</f>
        <v>4:00 PM</v>
      </c>
      <c r="BW2906" s="1" t="s">
        <v>135</v>
      </c>
      <c r="BX2906" s="1">
        <v>0</v>
      </c>
      <c r="BY2906" s="1">
        <v>12</v>
      </c>
      <c r="BZ2906" s="1" t="s">
        <v>112</v>
      </c>
      <c r="CB2906" s="1" t="s">
        <v>8274</v>
      </c>
      <c r="CC2906" s="1" t="s">
        <v>8268</v>
      </c>
      <c r="CE2906" s="1" t="s">
        <v>167</v>
      </c>
      <c r="CF2906" s="1" t="s">
        <v>117</v>
      </c>
      <c r="CG2906" s="1">
        <v>96950</v>
      </c>
      <c r="CH2906" s="3">
        <v>8.7100000000000009</v>
      </c>
      <c r="CI2906" s="3">
        <v>8.7100000000000009</v>
      </c>
      <c r="CJ2906" s="3">
        <v>13.06</v>
      </c>
      <c r="CK2906" s="3">
        <v>13.06</v>
      </c>
      <c r="CL2906" s="1" t="s">
        <v>137</v>
      </c>
      <c r="CN2906" s="1" t="s">
        <v>139</v>
      </c>
      <c r="CP2906" s="1" t="s">
        <v>112</v>
      </c>
      <c r="CQ2906" s="1" t="s">
        <v>111</v>
      </c>
      <c r="CR2906" s="1" t="s">
        <v>112</v>
      </c>
      <c r="CS2906" s="1" t="s">
        <v>111</v>
      </c>
      <c r="CT2906" s="1" t="s">
        <v>138</v>
      </c>
      <c r="CU2906" s="1" t="s">
        <v>111</v>
      </c>
      <c r="CV2906" s="1" t="s">
        <v>138</v>
      </c>
      <c r="CW2906" s="1" t="s">
        <v>8275</v>
      </c>
      <c r="CX2906" s="1">
        <v>16702332467</v>
      </c>
      <c r="CY2906" s="1" t="s">
        <v>8276</v>
      </c>
      <c r="CZ2906" s="1" t="s">
        <v>138</v>
      </c>
      <c r="DA2906" s="1" t="s">
        <v>111</v>
      </c>
      <c r="DB2906" s="1" t="s">
        <v>112</v>
      </c>
    </row>
    <row r="2907" spans="1:111" ht="15.6" customHeight="1" x14ac:dyDescent="0.25">
      <c r="A2907" s="1" t="s">
        <v>8277</v>
      </c>
      <c r="B2907" s="1" t="s">
        <v>109</v>
      </c>
      <c r="C2907" s="2">
        <v>44370.826997222219</v>
      </c>
      <c r="D2907" s="2">
        <v>44427</v>
      </c>
      <c r="E2907" s="1" t="s">
        <v>110</v>
      </c>
      <c r="F2907" s="2">
        <v>44469.833333333336</v>
      </c>
      <c r="G2907" s="1" t="s">
        <v>111</v>
      </c>
      <c r="H2907" s="1" t="s">
        <v>112</v>
      </c>
      <c r="I2907" s="1" t="s">
        <v>112</v>
      </c>
      <c r="J2907" s="1" t="s">
        <v>8278</v>
      </c>
      <c r="K2907" s="1" t="s">
        <v>8279</v>
      </c>
      <c r="L2907" s="1" t="s">
        <v>8280</v>
      </c>
      <c r="N2907" s="1" t="s">
        <v>116</v>
      </c>
      <c r="O2907" s="1" t="s">
        <v>117</v>
      </c>
      <c r="P2907" s="9">
        <v>96950</v>
      </c>
      <c r="Q2907" s="1" t="s">
        <v>118</v>
      </c>
      <c r="S2907" s="1">
        <v>16702858700</v>
      </c>
      <c r="U2907" s="1">
        <v>81211</v>
      </c>
      <c r="V2907" s="1" t="s">
        <v>119</v>
      </c>
      <c r="X2907" s="1" t="s">
        <v>2357</v>
      </c>
      <c r="Y2907" s="1" t="s">
        <v>8281</v>
      </c>
      <c r="AA2907" s="1" t="s">
        <v>387</v>
      </c>
      <c r="AB2907" s="1" t="s">
        <v>8280</v>
      </c>
      <c r="AD2907" s="1" t="s">
        <v>116</v>
      </c>
      <c r="AE2907" s="1" t="s">
        <v>117</v>
      </c>
      <c r="AF2907" s="9">
        <v>96950</v>
      </c>
      <c r="AG2907" s="1" t="s">
        <v>118</v>
      </c>
      <c r="AI2907" s="1">
        <v>16702858700</v>
      </c>
      <c r="AK2907" s="1" t="s">
        <v>620</v>
      </c>
      <c r="AL2907" s="1" t="s">
        <v>125</v>
      </c>
      <c r="AM2907" s="1" t="s">
        <v>621</v>
      </c>
      <c r="AN2907" s="1" t="s">
        <v>622</v>
      </c>
      <c r="AP2907" s="1" t="s">
        <v>1284</v>
      </c>
      <c r="AR2907" s="1" t="s">
        <v>116</v>
      </c>
      <c r="AS2907" s="1" t="s">
        <v>117</v>
      </c>
      <c r="AT2907" s="9">
        <v>96950</v>
      </c>
      <c r="AU2907" s="1" t="s">
        <v>118</v>
      </c>
      <c r="AW2907" s="1">
        <v>16702353403</v>
      </c>
      <c r="AY2907" s="1" t="s">
        <v>1871</v>
      </c>
      <c r="AZ2907" s="1" t="s">
        <v>626</v>
      </c>
      <c r="BC2907" s="1" t="str">
        <f>"39-5012.00"</f>
        <v>39-5012.00</v>
      </c>
      <c r="BD2907" s="1" t="s">
        <v>1831</v>
      </c>
      <c r="BE2907" s="1" t="s">
        <v>8282</v>
      </c>
      <c r="BF2907" s="1" t="s">
        <v>8283</v>
      </c>
      <c r="BG2907" s="1">
        <v>1</v>
      </c>
      <c r="BI2907" s="2">
        <v>44471</v>
      </c>
      <c r="BJ2907" s="2">
        <v>45566</v>
      </c>
      <c r="BM2907" s="1">
        <v>35</v>
      </c>
      <c r="BN2907" s="1">
        <v>0</v>
      </c>
      <c r="BO2907" s="1">
        <v>7</v>
      </c>
      <c r="BP2907" s="1">
        <v>7</v>
      </c>
      <c r="BQ2907" s="1">
        <v>7</v>
      </c>
      <c r="BR2907" s="1">
        <v>7</v>
      </c>
      <c r="BS2907" s="1">
        <v>7</v>
      </c>
      <c r="BT2907" s="1">
        <v>0</v>
      </c>
      <c r="BU2907" s="1" t="str">
        <f>"9:00 AM"</f>
        <v>9:00 AM</v>
      </c>
      <c r="BV2907" s="1" t="str">
        <f>"5:00 PM"</f>
        <v>5:00 PM</v>
      </c>
      <c r="BW2907" s="1" t="s">
        <v>135</v>
      </c>
      <c r="BX2907" s="1">
        <v>0</v>
      </c>
      <c r="BY2907" s="1">
        <v>24</v>
      </c>
      <c r="BZ2907" s="1" t="s">
        <v>112</v>
      </c>
      <c r="CB2907" s="1" t="s">
        <v>8284</v>
      </c>
      <c r="CC2907" s="1" t="s">
        <v>624</v>
      </c>
      <c r="CE2907" s="1" t="s">
        <v>116</v>
      </c>
      <c r="CF2907" s="1" t="s">
        <v>117</v>
      </c>
      <c r="CG2907" s="1">
        <v>96950</v>
      </c>
      <c r="CH2907" s="3">
        <v>8.08</v>
      </c>
      <c r="CI2907" s="3">
        <v>8.08</v>
      </c>
      <c r="CJ2907" s="3">
        <v>12.12</v>
      </c>
      <c r="CK2907" s="3">
        <v>12.12</v>
      </c>
      <c r="CL2907" s="1" t="s">
        <v>137</v>
      </c>
      <c r="CN2907" s="1" t="s">
        <v>139</v>
      </c>
      <c r="CP2907" s="1" t="s">
        <v>112</v>
      </c>
      <c r="CQ2907" s="1" t="s">
        <v>111</v>
      </c>
      <c r="CR2907" s="1" t="s">
        <v>112</v>
      </c>
      <c r="CS2907" s="1" t="s">
        <v>111</v>
      </c>
      <c r="CT2907" s="1" t="s">
        <v>138</v>
      </c>
      <c r="CU2907" s="1" t="s">
        <v>111</v>
      </c>
      <c r="CV2907" s="1" t="s">
        <v>138</v>
      </c>
      <c r="CW2907" s="1" t="s">
        <v>631</v>
      </c>
      <c r="CX2907" s="1">
        <v>16702858700</v>
      </c>
      <c r="CY2907" s="1" t="s">
        <v>620</v>
      </c>
      <c r="CZ2907" s="1" t="s">
        <v>138</v>
      </c>
      <c r="DA2907" s="1" t="s">
        <v>111</v>
      </c>
      <c r="DB2907" s="1" t="s">
        <v>112</v>
      </c>
    </row>
    <row r="2908" spans="1:111" ht="15.6" customHeight="1" x14ac:dyDescent="0.25">
      <c r="A2908" s="1" t="s">
        <v>8304</v>
      </c>
      <c r="B2908" s="1" t="s">
        <v>109</v>
      </c>
      <c r="C2908" s="2">
        <v>44354.158089583332</v>
      </c>
      <c r="D2908" s="2">
        <v>44405</v>
      </c>
      <c r="E2908" s="1" t="s">
        <v>180</v>
      </c>
      <c r="G2908" s="1" t="s">
        <v>111</v>
      </c>
      <c r="H2908" s="1" t="s">
        <v>112</v>
      </c>
      <c r="I2908" s="1" t="s">
        <v>112</v>
      </c>
      <c r="J2908" s="1" t="s">
        <v>2984</v>
      </c>
      <c r="K2908" s="1" t="s">
        <v>2985</v>
      </c>
      <c r="L2908" s="1" t="s">
        <v>2986</v>
      </c>
      <c r="M2908" s="1" t="s">
        <v>2987</v>
      </c>
      <c r="N2908" s="1" t="s">
        <v>167</v>
      </c>
      <c r="O2908" s="1" t="s">
        <v>117</v>
      </c>
      <c r="P2908" s="9">
        <v>96950</v>
      </c>
      <c r="Q2908" s="1" t="s">
        <v>118</v>
      </c>
      <c r="S2908" s="1">
        <v>16702368888</v>
      </c>
      <c r="T2908" s="1">
        <v>8821</v>
      </c>
      <c r="U2908" s="1">
        <v>71391</v>
      </c>
      <c r="V2908" s="1" t="s">
        <v>119</v>
      </c>
      <c r="X2908" s="1" t="s">
        <v>2988</v>
      </c>
      <c r="Y2908" s="1" t="s">
        <v>2989</v>
      </c>
      <c r="AA2908" s="1" t="s">
        <v>2990</v>
      </c>
      <c r="AB2908" s="1" t="s">
        <v>2986</v>
      </c>
      <c r="AC2908" s="1" t="s">
        <v>2987</v>
      </c>
      <c r="AD2908" s="1" t="s">
        <v>167</v>
      </c>
      <c r="AE2908" s="1" t="s">
        <v>117</v>
      </c>
      <c r="AF2908" s="9">
        <v>96950</v>
      </c>
      <c r="AG2908" s="1" t="s">
        <v>118</v>
      </c>
      <c r="AI2908" s="1">
        <v>16702368888</v>
      </c>
      <c r="AJ2908" s="1">
        <v>8821</v>
      </c>
      <c r="AK2908" s="1" t="s">
        <v>2991</v>
      </c>
      <c r="BC2908" s="1" t="str">
        <f>"49-9021.01"</f>
        <v>49-9021.01</v>
      </c>
      <c r="BD2908" s="1" t="s">
        <v>3944</v>
      </c>
      <c r="BE2908" s="1" t="s">
        <v>8305</v>
      </c>
      <c r="BF2908" s="1" t="s">
        <v>5826</v>
      </c>
      <c r="BG2908" s="1">
        <v>1</v>
      </c>
      <c r="BI2908" s="2">
        <v>44470</v>
      </c>
      <c r="BJ2908" s="2">
        <v>45565</v>
      </c>
      <c r="BM2908" s="1">
        <v>35</v>
      </c>
      <c r="BN2908" s="1">
        <v>0</v>
      </c>
      <c r="BO2908" s="1">
        <v>7</v>
      </c>
      <c r="BP2908" s="1">
        <v>7</v>
      </c>
      <c r="BQ2908" s="1">
        <v>7</v>
      </c>
      <c r="BR2908" s="1">
        <v>7</v>
      </c>
      <c r="BS2908" s="1">
        <v>7</v>
      </c>
      <c r="BT2908" s="1">
        <v>0</v>
      </c>
      <c r="BU2908" s="1" t="str">
        <f>"5:30 AM"</f>
        <v>5:30 AM</v>
      </c>
      <c r="BV2908" s="1" t="str">
        <f>"1:30 PM"</f>
        <v>1:30 PM</v>
      </c>
      <c r="BW2908" s="1" t="s">
        <v>135</v>
      </c>
      <c r="BX2908" s="1">
        <v>0</v>
      </c>
      <c r="BY2908" s="1">
        <v>12</v>
      </c>
      <c r="BZ2908" s="1" t="s">
        <v>112</v>
      </c>
      <c r="CA2908" s="1">
        <v>0</v>
      </c>
      <c r="CB2908" s="1" t="s">
        <v>8306</v>
      </c>
      <c r="CC2908" s="1" t="s">
        <v>2986</v>
      </c>
      <c r="CD2908" s="1" t="s">
        <v>2987</v>
      </c>
      <c r="CE2908" s="1" t="s">
        <v>167</v>
      </c>
      <c r="CF2908" s="1" t="s">
        <v>117</v>
      </c>
      <c r="CG2908" s="1">
        <v>96950</v>
      </c>
      <c r="CH2908" s="3">
        <v>9.0299999999999994</v>
      </c>
      <c r="CI2908" s="3">
        <v>9.0299999999999994</v>
      </c>
      <c r="CJ2908" s="3">
        <v>13.56</v>
      </c>
      <c r="CK2908" s="3">
        <v>13.56</v>
      </c>
      <c r="CL2908" s="1" t="s">
        <v>137</v>
      </c>
      <c r="CM2908" s="1" t="s">
        <v>230</v>
      </c>
      <c r="CN2908" s="1" t="s">
        <v>139</v>
      </c>
      <c r="CP2908" s="1" t="s">
        <v>112</v>
      </c>
      <c r="CQ2908" s="1" t="s">
        <v>111</v>
      </c>
      <c r="CR2908" s="1" t="s">
        <v>112</v>
      </c>
      <c r="CS2908" s="1" t="s">
        <v>111</v>
      </c>
      <c r="CT2908" s="1" t="s">
        <v>138</v>
      </c>
      <c r="CU2908" s="1" t="s">
        <v>111</v>
      </c>
      <c r="CV2908" s="1" t="s">
        <v>111</v>
      </c>
      <c r="CW2908" s="1" t="s">
        <v>2995</v>
      </c>
      <c r="CX2908" s="1">
        <v>16702368888</v>
      </c>
      <c r="CY2908" s="1" t="s">
        <v>2991</v>
      </c>
      <c r="CZ2908" s="1" t="s">
        <v>380</v>
      </c>
      <c r="DA2908" s="1" t="s">
        <v>111</v>
      </c>
      <c r="DB2908" s="1" t="s">
        <v>112</v>
      </c>
      <c r="DC2908" s="1" t="s">
        <v>2988</v>
      </c>
      <c r="DD2908" s="1" t="s">
        <v>2989</v>
      </c>
      <c r="DF2908" s="1" t="s">
        <v>2984</v>
      </c>
      <c r="DG2908" s="1" t="s">
        <v>2991</v>
      </c>
    </row>
    <row r="2909" spans="1:111" ht="15.6" customHeight="1" x14ac:dyDescent="0.25">
      <c r="A2909" s="1" t="s">
        <v>8324</v>
      </c>
      <c r="B2909" s="1" t="s">
        <v>109</v>
      </c>
      <c r="C2909" s="2">
        <v>44375.90035625</v>
      </c>
      <c r="D2909" s="2">
        <v>44392</v>
      </c>
      <c r="E2909" s="1" t="s">
        <v>180</v>
      </c>
      <c r="G2909" s="1" t="s">
        <v>112</v>
      </c>
      <c r="H2909" s="1" t="s">
        <v>112</v>
      </c>
      <c r="I2909" s="1" t="s">
        <v>112</v>
      </c>
      <c r="J2909" s="1" t="s">
        <v>6668</v>
      </c>
      <c r="K2909" s="1" t="s">
        <v>8325</v>
      </c>
      <c r="L2909" s="1" t="s">
        <v>8326</v>
      </c>
      <c r="N2909" s="1" t="s">
        <v>167</v>
      </c>
      <c r="O2909" s="1" t="s">
        <v>117</v>
      </c>
      <c r="P2909" s="9">
        <v>96950</v>
      </c>
      <c r="Q2909" s="1" t="s">
        <v>118</v>
      </c>
      <c r="S2909" s="1">
        <v>16709893291</v>
      </c>
      <c r="U2909" s="1">
        <v>56179</v>
      </c>
      <c r="V2909" s="1" t="s">
        <v>119</v>
      </c>
      <c r="X2909" s="1" t="s">
        <v>6671</v>
      </c>
      <c r="Y2909" s="1" t="s">
        <v>6568</v>
      </c>
      <c r="Z2909" s="1" t="s">
        <v>686</v>
      </c>
      <c r="AA2909" s="1" t="s">
        <v>245</v>
      </c>
      <c r="AB2909" s="1" t="s">
        <v>6672</v>
      </c>
      <c r="AD2909" s="1" t="s">
        <v>116</v>
      </c>
      <c r="AE2909" s="1" t="s">
        <v>117</v>
      </c>
      <c r="AF2909" s="9">
        <v>96950</v>
      </c>
      <c r="AG2909" s="1" t="s">
        <v>118</v>
      </c>
      <c r="AI2909" s="1">
        <v>16709893291</v>
      </c>
      <c r="AK2909" s="1" t="s">
        <v>6673</v>
      </c>
      <c r="BC2909" s="1" t="str">
        <f>"37-2011.00"</f>
        <v>37-2011.00</v>
      </c>
      <c r="BD2909" s="1" t="s">
        <v>676</v>
      </c>
      <c r="BE2909" s="1" t="s">
        <v>8327</v>
      </c>
      <c r="BF2909" s="1" t="s">
        <v>1666</v>
      </c>
      <c r="BG2909" s="1">
        <v>20</v>
      </c>
      <c r="BI2909" s="2">
        <v>44470</v>
      </c>
      <c r="BJ2909" s="2">
        <v>44834</v>
      </c>
      <c r="BM2909" s="1">
        <v>40</v>
      </c>
      <c r="BN2909" s="1">
        <v>0</v>
      </c>
      <c r="BO2909" s="1">
        <v>8</v>
      </c>
      <c r="BP2909" s="1">
        <v>8</v>
      </c>
      <c r="BQ2909" s="1">
        <v>8</v>
      </c>
      <c r="BR2909" s="1">
        <v>8</v>
      </c>
      <c r="BS2909" s="1">
        <v>8</v>
      </c>
      <c r="BT2909" s="1">
        <v>0</v>
      </c>
      <c r="BU2909" s="1" t="str">
        <f>"8:00 AM"</f>
        <v>8:00 AM</v>
      </c>
      <c r="BV2909" s="1" t="str">
        <f>"5:00 AM"</f>
        <v>5:00 AM</v>
      </c>
      <c r="BW2909" s="1" t="s">
        <v>135</v>
      </c>
      <c r="BX2909" s="1">
        <v>0</v>
      </c>
      <c r="BY2909" s="1">
        <v>12</v>
      </c>
      <c r="BZ2909" s="1" t="s">
        <v>112</v>
      </c>
      <c r="CB2909" s="4" t="s">
        <v>8328</v>
      </c>
      <c r="CC2909" s="1" t="s">
        <v>8329</v>
      </c>
      <c r="CE2909" s="1" t="s">
        <v>167</v>
      </c>
      <c r="CF2909" s="1" t="s">
        <v>117</v>
      </c>
      <c r="CG2909" s="1">
        <v>96950</v>
      </c>
      <c r="CH2909" s="3">
        <v>8.0500000000000007</v>
      </c>
      <c r="CI2909" s="3">
        <v>8.1</v>
      </c>
      <c r="CJ2909" s="3">
        <v>12.07</v>
      </c>
      <c r="CK2909" s="3">
        <v>12.15</v>
      </c>
      <c r="CL2909" s="1" t="s">
        <v>137</v>
      </c>
      <c r="CN2909" s="1" t="s">
        <v>139</v>
      </c>
      <c r="CP2909" s="1" t="s">
        <v>112</v>
      </c>
      <c r="CQ2909" s="1" t="s">
        <v>111</v>
      </c>
      <c r="CR2909" s="1" t="s">
        <v>111</v>
      </c>
      <c r="CS2909" s="1" t="s">
        <v>111</v>
      </c>
      <c r="CT2909" s="1" t="s">
        <v>111</v>
      </c>
      <c r="CU2909" s="1" t="s">
        <v>111</v>
      </c>
      <c r="CV2909" s="1" t="s">
        <v>138</v>
      </c>
      <c r="CW2909" s="1" t="s">
        <v>8330</v>
      </c>
      <c r="CX2909" s="1">
        <v>16709893291</v>
      </c>
      <c r="CY2909" s="1" t="s">
        <v>8331</v>
      </c>
      <c r="CZ2909" s="1" t="s">
        <v>138</v>
      </c>
      <c r="DA2909" s="1" t="s">
        <v>111</v>
      </c>
      <c r="DB2909" s="1" t="s">
        <v>112</v>
      </c>
    </row>
    <row r="2910" spans="1:111" ht="15.6" customHeight="1" x14ac:dyDescent="0.25">
      <c r="A2910" s="1" t="s">
        <v>8340</v>
      </c>
      <c r="B2910" s="1" t="s">
        <v>109</v>
      </c>
      <c r="C2910" s="2">
        <v>44369.892287499999</v>
      </c>
      <c r="D2910" s="2">
        <v>44424</v>
      </c>
      <c r="E2910" s="1" t="s">
        <v>180</v>
      </c>
      <c r="G2910" s="1" t="s">
        <v>112</v>
      </c>
      <c r="H2910" s="1" t="s">
        <v>112</v>
      </c>
      <c r="I2910" s="1" t="s">
        <v>112</v>
      </c>
      <c r="J2910" s="1" t="s">
        <v>1168</v>
      </c>
      <c r="L2910" s="1" t="s">
        <v>1169</v>
      </c>
      <c r="M2910" s="1" t="s">
        <v>1170</v>
      </c>
      <c r="N2910" s="1" t="s">
        <v>116</v>
      </c>
      <c r="O2910" s="1" t="s">
        <v>117</v>
      </c>
      <c r="P2910" s="9">
        <v>96950</v>
      </c>
      <c r="Q2910" s="1" t="s">
        <v>118</v>
      </c>
      <c r="R2910" s="1" t="s">
        <v>116</v>
      </c>
      <c r="S2910" s="1">
        <v>16705887746</v>
      </c>
      <c r="T2910" s="1">
        <v>0</v>
      </c>
      <c r="U2910" s="1">
        <v>236220</v>
      </c>
      <c r="V2910" s="1" t="s">
        <v>119</v>
      </c>
      <c r="X2910" s="1" t="s">
        <v>1171</v>
      </c>
      <c r="Y2910" s="1" t="s">
        <v>1172</v>
      </c>
      <c r="AA2910" s="1" t="s">
        <v>1173</v>
      </c>
      <c r="AB2910" s="1" t="s">
        <v>1169</v>
      </c>
      <c r="AC2910" s="1" t="s">
        <v>1170</v>
      </c>
      <c r="AD2910" s="1" t="s">
        <v>116</v>
      </c>
      <c r="AE2910" s="1" t="s">
        <v>117</v>
      </c>
      <c r="AF2910" s="9">
        <v>96950</v>
      </c>
      <c r="AG2910" s="1" t="s">
        <v>118</v>
      </c>
      <c r="AH2910" s="1" t="s">
        <v>116</v>
      </c>
      <c r="AI2910" s="1">
        <v>16717773710</v>
      </c>
      <c r="AJ2910" s="1">
        <v>0</v>
      </c>
      <c r="AK2910" s="1" t="s">
        <v>1174</v>
      </c>
      <c r="BC2910" s="1" t="str">
        <f>"47-1011.00"</f>
        <v>47-1011.00</v>
      </c>
      <c r="BD2910" s="1" t="s">
        <v>1175</v>
      </c>
      <c r="BE2910" s="1" t="s">
        <v>1176</v>
      </c>
      <c r="BF2910" s="1" t="s">
        <v>1177</v>
      </c>
      <c r="BG2910" s="1">
        <v>10</v>
      </c>
      <c r="BI2910" s="2">
        <v>44470</v>
      </c>
      <c r="BJ2910" s="2">
        <v>45565</v>
      </c>
      <c r="BM2910" s="1">
        <v>40</v>
      </c>
      <c r="BN2910" s="1">
        <v>0</v>
      </c>
      <c r="BO2910" s="1">
        <v>8</v>
      </c>
      <c r="BP2910" s="1">
        <v>8</v>
      </c>
      <c r="BQ2910" s="1">
        <v>8</v>
      </c>
      <c r="BR2910" s="1">
        <v>8</v>
      </c>
      <c r="BS2910" s="1">
        <v>8</v>
      </c>
      <c r="BT2910" s="1">
        <v>0</v>
      </c>
      <c r="BU2910" s="1" t="str">
        <f>"8:00 AM"</f>
        <v>8:00 AM</v>
      </c>
      <c r="BV2910" s="1" t="str">
        <f>"5:00 PM"</f>
        <v>5:00 PM</v>
      </c>
      <c r="BW2910" s="1" t="s">
        <v>392</v>
      </c>
      <c r="BX2910" s="1">
        <v>0</v>
      </c>
      <c r="BY2910" s="1">
        <v>36</v>
      </c>
      <c r="BZ2910" s="1" t="s">
        <v>111</v>
      </c>
      <c r="CA2910" s="1">
        <v>50</v>
      </c>
      <c r="CB2910" s="1" t="s">
        <v>8341</v>
      </c>
      <c r="CC2910" s="1" t="s">
        <v>1169</v>
      </c>
      <c r="CD2910" s="1" t="s">
        <v>1170</v>
      </c>
      <c r="CE2910" s="1" t="s">
        <v>116</v>
      </c>
      <c r="CF2910" s="1" t="s">
        <v>117</v>
      </c>
      <c r="CG2910" s="1">
        <v>96950</v>
      </c>
      <c r="CH2910" s="3">
        <v>21.03</v>
      </c>
      <c r="CJ2910" s="3">
        <v>31.55</v>
      </c>
      <c r="CL2910" s="1" t="s">
        <v>137</v>
      </c>
      <c r="CN2910" s="1" t="s">
        <v>139</v>
      </c>
      <c r="CP2910" s="1" t="s">
        <v>112</v>
      </c>
      <c r="CQ2910" s="1" t="s">
        <v>111</v>
      </c>
      <c r="CR2910" s="1" t="s">
        <v>111</v>
      </c>
      <c r="CS2910" s="1" t="s">
        <v>111</v>
      </c>
      <c r="CT2910" s="1" t="s">
        <v>138</v>
      </c>
      <c r="CU2910" s="1" t="s">
        <v>111</v>
      </c>
      <c r="CV2910" s="1" t="s">
        <v>138</v>
      </c>
      <c r="CW2910" s="1" t="s">
        <v>1179</v>
      </c>
      <c r="CX2910" s="1">
        <v>16705887746</v>
      </c>
      <c r="CY2910" s="1" t="s">
        <v>1174</v>
      </c>
      <c r="CZ2910" s="1" t="s">
        <v>428</v>
      </c>
      <c r="DA2910" s="1" t="s">
        <v>112</v>
      </c>
      <c r="DB2910" s="1" t="s">
        <v>112</v>
      </c>
    </row>
    <row r="2911" spans="1:111" ht="15.6" customHeight="1" x14ac:dyDescent="0.25">
      <c r="A2911" s="1" t="s">
        <v>8349</v>
      </c>
      <c r="B2911" s="1" t="s">
        <v>109</v>
      </c>
      <c r="C2911" s="2">
        <v>44399.674310416667</v>
      </c>
      <c r="D2911" s="2">
        <v>44447</v>
      </c>
      <c r="E2911" s="1" t="s">
        <v>110</v>
      </c>
      <c r="F2911" s="2">
        <v>44447.833333333336</v>
      </c>
      <c r="G2911" s="1" t="s">
        <v>112</v>
      </c>
      <c r="H2911" s="1" t="s">
        <v>112</v>
      </c>
      <c r="I2911" s="1" t="s">
        <v>112</v>
      </c>
      <c r="J2911" s="1" t="s">
        <v>1577</v>
      </c>
      <c r="K2911" s="1" t="s">
        <v>1578</v>
      </c>
      <c r="L2911" s="1" t="s">
        <v>1579</v>
      </c>
      <c r="M2911" s="1" t="s">
        <v>1580</v>
      </c>
      <c r="N2911" s="1" t="s">
        <v>116</v>
      </c>
      <c r="O2911" s="1" t="s">
        <v>117</v>
      </c>
      <c r="P2911" s="9">
        <v>96950</v>
      </c>
      <c r="Q2911" s="1" t="s">
        <v>118</v>
      </c>
      <c r="R2911" s="1" t="s">
        <v>138</v>
      </c>
      <c r="S2911" s="1">
        <v>16702349889</v>
      </c>
      <c r="U2911" s="1">
        <v>236116</v>
      </c>
      <c r="V2911" s="1" t="s">
        <v>119</v>
      </c>
      <c r="X2911" s="1" t="s">
        <v>1581</v>
      </c>
      <c r="Y2911" s="1" t="s">
        <v>1582</v>
      </c>
      <c r="Z2911" s="1" t="s">
        <v>1583</v>
      </c>
      <c r="AA2911" s="1" t="s">
        <v>1584</v>
      </c>
      <c r="AB2911" s="1" t="s">
        <v>1585</v>
      </c>
      <c r="AC2911" s="1" t="s">
        <v>1580</v>
      </c>
      <c r="AD2911" s="1" t="s">
        <v>116</v>
      </c>
      <c r="AE2911" s="1" t="s">
        <v>117</v>
      </c>
      <c r="AF2911" s="9">
        <v>96950</v>
      </c>
      <c r="AG2911" s="1" t="s">
        <v>118</v>
      </c>
      <c r="AH2911" s="1" t="s">
        <v>138</v>
      </c>
      <c r="AI2911" s="1">
        <v>16702349889</v>
      </c>
      <c r="AK2911" s="1" t="s">
        <v>1586</v>
      </c>
      <c r="BC2911" s="1" t="str">
        <f>"51-2041.00"</f>
        <v>51-2041.00</v>
      </c>
      <c r="BD2911" s="1" t="s">
        <v>7828</v>
      </c>
      <c r="BE2911" s="1" t="s">
        <v>8350</v>
      </c>
      <c r="BF2911" s="1" t="s">
        <v>8351</v>
      </c>
      <c r="BG2911" s="1">
        <v>2</v>
      </c>
      <c r="BI2911" s="2">
        <v>44449</v>
      </c>
      <c r="BJ2911" s="2">
        <v>44813</v>
      </c>
      <c r="BM2911" s="1">
        <v>40</v>
      </c>
      <c r="BN2911" s="1">
        <v>0</v>
      </c>
      <c r="BO2911" s="1">
        <v>8</v>
      </c>
      <c r="BP2911" s="1">
        <v>8</v>
      </c>
      <c r="BQ2911" s="1">
        <v>8</v>
      </c>
      <c r="BR2911" s="1">
        <v>8</v>
      </c>
      <c r="BS2911" s="1">
        <v>8</v>
      </c>
      <c r="BT2911" s="1">
        <v>0</v>
      </c>
      <c r="BU2911" s="1" t="str">
        <f>"7:30 AM"</f>
        <v>7:30 AM</v>
      </c>
      <c r="BV2911" s="1" t="str">
        <f>"4:30 PM"</f>
        <v>4:30 PM</v>
      </c>
      <c r="BW2911" s="1" t="s">
        <v>135</v>
      </c>
      <c r="BX2911" s="1">
        <v>0</v>
      </c>
      <c r="BY2911" s="1">
        <v>24</v>
      </c>
      <c r="BZ2911" s="1" t="s">
        <v>112</v>
      </c>
      <c r="CB2911" s="1" t="s">
        <v>8352</v>
      </c>
      <c r="CC2911" s="1" t="s">
        <v>8353</v>
      </c>
      <c r="CD2911" s="1" t="s">
        <v>1580</v>
      </c>
      <c r="CE2911" s="1" t="s">
        <v>116</v>
      </c>
      <c r="CF2911" s="1" t="s">
        <v>117</v>
      </c>
      <c r="CG2911" s="1">
        <v>96950</v>
      </c>
      <c r="CH2911" s="3">
        <v>12.48</v>
      </c>
      <c r="CI2911" s="3">
        <v>12.48</v>
      </c>
      <c r="CJ2911" s="3">
        <v>18.72</v>
      </c>
      <c r="CK2911" s="3">
        <v>18.72</v>
      </c>
      <c r="CL2911" s="1" t="s">
        <v>137</v>
      </c>
      <c r="CM2911" s="1" t="s">
        <v>8354</v>
      </c>
      <c r="CN2911" s="1" t="s">
        <v>139</v>
      </c>
      <c r="CP2911" s="1" t="s">
        <v>112</v>
      </c>
      <c r="CQ2911" s="1" t="s">
        <v>111</v>
      </c>
      <c r="CR2911" s="1" t="s">
        <v>112</v>
      </c>
      <c r="CS2911" s="1" t="s">
        <v>111</v>
      </c>
      <c r="CT2911" s="1" t="s">
        <v>138</v>
      </c>
      <c r="CU2911" s="1" t="s">
        <v>111</v>
      </c>
      <c r="CV2911" s="1" t="s">
        <v>138</v>
      </c>
      <c r="CW2911" s="1" t="s">
        <v>8355</v>
      </c>
      <c r="CX2911" s="1">
        <v>16702349889</v>
      </c>
      <c r="CY2911" s="1" t="s">
        <v>1593</v>
      </c>
      <c r="CZ2911" s="1" t="s">
        <v>331</v>
      </c>
      <c r="DA2911" s="1" t="s">
        <v>111</v>
      </c>
      <c r="DB2911" s="1" t="s">
        <v>112</v>
      </c>
      <c r="DC2911" s="1" t="s">
        <v>739</v>
      </c>
      <c r="DD2911" s="1" t="s">
        <v>8356</v>
      </c>
      <c r="DE2911" s="1" t="s">
        <v>402</v>
      </c>
      <c r="DF2911" s="1" t="s">
        <v>8357</v>
      </c>
      <c r="DG2911" s="1" t="s">
        <v>1593</v>
      </c>
    </row>
    <row r="2912" spans="1:111" ht="15.6" customHeight="1" x14ac:dyDescent="0.25">
      <c r="A2912" s="1" t="s">
        <v>8426</v>
      </c>
      <c r="B2912" s="1" t="s">
        <v>109</v>
      </c>
      <c r="C2912" s="2">
        <v>44393.050500925929</v>
      </c>
      <c r="D2912" s="2">
        <v>44433</v>
      </c>
      <c r="E2912" s="1" t="s">
        <v>180</v>
      </c>
      <c r="G2912" s="1" t="s">
        <v>112</v>
      </c>
      <c r="H2912" s="1" t="s">
        <v>112</v>
      </c>
      <c r="I2912" s="1" t="s">
        <v>112</v>
      </c>
      <c r="J2912" s="1" t="s">
        <v>8427</v>
      </c>
      <c r="L2912" s="1" t="s">
        <v>1247</v>
      </c>
      <c r="M2912" s="1" t="s">
        <v>1248</v>
      </c>
      <c r="N2912" s="1" t="s">
        <v>167</v>
      </c>
      <c r="O2912" s="1" t="s">
        <v>117</v>
      </c>
      <c r="P2912" s="9">
        <v>96950</v>
      </c>
      <c r="Q2912" s="1" t="s">
        <v>118</v>
      </c>
      <c r="R2912" s="1" t="s">
        <v>242</v>
      </c>
      <c r="S2912" s="1">
        <v>16707891106</v>
      </c>
      <c r="U2912" s="1">
        <v>561320</v>
      </c>
      <c r="V2912" s="1" t="s">
        <v>119</v>
      </c>
      <c r="X2912" s="1" t="s">
        <v>1514</v>
      </c>
      <c r="Y2912" s="1" t="s">
        <v>1515</v>
      </c>
      <c r="Z2912" s="1" t="s">
        <v>1251</v>
      </c>
      <c r="AA2912" s="1" t="s">
        <v>1517</v>
      </c>
      <c r="AB2912" s="1" t="s">
        <v>1247</v>
      </c>
      <c r="AC2912" s="1" t="s">
        <v>1248</v>
      </c>
      <c r="AD2912" s="1" t="s">
        <v>167</v>
      </c>
      <c r="AE2912" s="1" t="s">
        <v>117</v>
      </c>
      <c r="AF2912" s="9">
        <v>96950</v>
      </c>
      <c r="AG2912" s="1" t="s">
        <v>118</v>
      </c>
      <c r="AH2912" s="1" t="s">
        <v>242</v>
      </c>
      <c r="AI2912" s="1">
        <v>16707891106</v>
      </c>
      <c r="AK2912" s="1" t="s">
        <v>1253</v>
      </c>
      <c r="BC2912" s="1" t="str">
        <f>"35-2014.00"</f>
        <v>35-2014.00</v>
      </c>
      <c r="BD2912" s="1" t="s">
        <v>152</v>
      </c>
      <c r="BE2912" s="1" t="s">
        <v>8428</v>
      </c>
      <c r="BF2912" s="1" t="s">
        <v>154</v>
      </c>
      <c r="BG2912" s="1">
        <v>5</v>
      </c>
      <c r="BI2912" s="2">
        <v>44470</v>
      </c>
      <c r="BJ2912" s="2">
        <v>44834</v>
      </c>
      <c r="BM2912" s="1">
        <v>35</v>
      </c>
      <c r="BN2912" s="1">
        <v>0</v>
      </c>
      <c r="BO2912" s="1">
        <v>7</v>
      </c>
      <c r="BP2912" s="1">
        <v>7</v>
      </c>
      <c r="BQ2912" s="1">
        <v>7</v>
      </c>
      <c r="BR2912" s="1">
        <v>7</v>
      </c>
      <c r="BS2912" s="1">
        <v>7</v>
      </c>
      <c r="BT2912" s="1">
        <v>0</v>
      </c>
      <c r="BU2912" s="1" t="str">
        <f>"10:00 AM"</f>
        <v>10:00 AM</v>
      </c>
      <c r="BV2912" s="1" t="str">
        <f>"8:00 PM"</f>
        <v>8:00 PM</v>
      </c>
      <c r="BW2912" s="1" t="s">
        <v>135</v>
      </c>
      <c r="BX2912" s="1">
        <v>3</v>
      </c>
      <c r="BY2912" s="1">
        <v>12</v>
      </c>
      <c r="BZ2912" s="1" t="s">
        <v>112</v>
      </c>
      <c r="CB2912" s="4" t="s">
        <v>8429</v>
      </c>
      <c r="CC2912" s="1" t="s">
        <v>8430</v>
      </c>
      <c r="CD2912" s="1" t="s">
        <v>6446</v>
      </c>
      <c r="CE2912" s="1" t="s">
        <v>167</v>
      </c>
      <c r="CF2912" s="1" t="s">
        <v>117</v>
      </c>
      <c r="CG2912" s="1">
        <v>96950</v>
      </c>
      <c r="CH2912" s="3">
        <v>8.68</v>
      </c>
      <c r="CI2912" s="3">
        <v>8.68</v>
      </c>
      <c r="CJ2912" s="3">
        <v>13.02</v>
      </c>
      <c r="CK2912" s="3">
        <v>13.02</v>
      </c>
      <c r="CL2912" s="1" t="s">
        <v>137</v>
      </c>
      <c r="CM2912" s="1" t="s">
        <v>8431</v>
      </c>
      <c r="CN2912" s="1" t="s">
        <v>139</v>
      </c>
      <c r="CP2912" s="1" t="s">
        <v>112</v>
      </c>
      <c r="CQ2912" s="1" t="s">
        <v>111</v>
      </c>
      <c r="CR2912" s="1" t="s">
        <v>112</v>
      </c>
      <c r="CS2912" s="1" t="s">
        <v>111</v>
      </c>
      <c r="CT2912" s="1" t="s">
        <v>111</v>
      </c>
      <c r="CU2912" s="1" t="s">
        <v>111</v>
      </c>
      <c r="CV2912" s="1" t="s">
        <v>138</v>
      </c>
      <c r="CW2912" s="1" t="s">
        <v>1351</v>
      </c>
      <c r="CX2912" s="1">
        <v>16707891106</v>
      </c>
      <c r="CY2912" s="1" t="s">
        <v>1253</v>
      </c>
      <c r="CZ2912" s="1" t="s">
        <v>380</v>
      </c>
      <c r="DA2912" s="1" t="s">
        <v>111</v>
      </c>
      <c r="DB2912" s="1" t="s">
        <v>112</v>
      </c>
    </row>
    <row r="2913" spans="1:111" ht="15.6" customHeight="1" x14ac:dyDescent="0.25">
      <c r="A2913" s="1" t="s">
        <v>8445</v>
      </c>
      <c r="B2913" s="1" t="s">
        <v>109</v>
      </c>
      <c r="C2913" s="2">
        <v>44361.930824537034</v>
      </c>
      <c r="D2913" s="2">
        <v>44427</v>
      </c>
      <c r="E2913" s="1" t="s">
        <v>180</v>
      </c>
      <c r="G2913" s="1" t="s">
        <v>112</v>
      </c>
      <c r="H2913" s="1" t="s">
        <v>112</v>
      </c>
      <c r="I2913" s="1" t="s">
        <v>112</v>
      </c>
      <c r="J2913" s="1" t="s">
        <v>1246</v>
      </c>
      <c r="L2913" s="1" t="s">
        <v>1247</v>
      </c>
      <c r="M2913" s="1" t="s">
        <v>1248</v>
      </c>
      <c r="N2913" s="1" t="s">
        <v>167</v>
      </c>
      <c r="O2913" s="1" t="s">
        <v>117</v>
      </c>
      <c r="P2913" s="9">
        <v>96950</v>
      </c>
      <c r="Q2913" s="1" t="s">
        <v>118</v>
      </c>
      <c r="R2913" s="1" t="s">
        <v>242</v>
      </c>
      <c r="S2913" s="1">
        <v>16707891106</v>
      </c>
      <c r="U2913" s="1">
        <v>56132</v>
      </c>
      <c r="V2913" s="1" t="s">
        <v>119</v>
      </c>
      <c r="X2913" s="1" t="s">
        <v>1249</v>
      </c>
      <c r="Y2913" s="1" t="s">
        <v>1250</v>
      </c>
      <c r="Z2913" s="1" t="s">
        <v>1251</v>
      </c>
      <c r="AA2913" s="1" t="s">
        <v>1252</v>
      </c>
      <c r="AB2913" s="1" t="s">
        <v>1247</v>
      </c>
      <c r="AC2913" s="1" t="s">
        <v>1248</v>
      </c>
      <c r="AD2913" s="1" t="s">
        <v>167</v>
      </c>
      <c r="AE2913" s="1" t="s">
        <v>117</v>
      </c>
      <c r="AF2913" s="9">
        <v>96950</v>
      </c>
      <c r="AG2913" s="1" t="s">
        <v>118</v>
      </c>
      <c r="AH2913" s="1" t="s">
        <v>242</v>
      </c>
      <c r="AI2913" s="1">
        <v>16707891106</v>
      </c>
      <c r="AK2913" s="1" t="s">
        <v>1253</v>
      </c>
      <c r="BC2913" s="1" t="str">
        <f>"37-2012.00"</f>
        <v>37-2012.00</v>
      </c>
      <c r="BD2913" s="1" t="s">
        <v>576</v>
      </c>
      <c r="BE2913" s="1" t="s">
        <v>1254</v>
      </c>
      <c r="BF2913" s="1" t="s">
        <v>1255</v>
      </c>
      <c r="BG2913" s="1">
        <v>5</v>
      </c>
      <c r="BI2913" s="2">
        <v>44470</v>
      </c>
      <c r="BJ2913" s="2">
        <v>44834</v>
      </c>
      <c r="BM2913" s="1">
        <v>35</v>
      </c>
      <c r="BN2913" s="1">
        <v>0</v>
      </c>
      <c r="BO2913" s="1">
        <v>7</v>
      </c>
      <c r="BP2913" s="1">
        <v>7</v>
      </c>
      <c r="BQ2913" s="1">
        <v>7</v>
      </c>
      <c r="BR2913" s="1">
        <v>7</v>
      </c>
      <c r="BS2913" s="1">
        <v>7</v>
      </c>
      <c r="BT2913" s="1">
        <v>0</v>
      </c>
      <c r="BU2913" s="1" t="str">
        <f>"8:00 AM"</f>
        <v>8:00 AM</v>
      </c>
      <c r="BV2913" s="1" t="str">
        <f>"4:30 PM"</f>
        <v>4:30 PM</v>
      </c>
      <c r="BW2913" s="1" t="s">
        <v>135</v>
      </c>
      <c r="BX2913" s="1">
        <v>3</v>
      </c>
      <c r="BY2913" s="1">
        <v>3</v>
      </c>
      <c r="BZ2913" s="1" t="s">
        <v>112</v>
      </c>
      <c r="CB2913" s="4" t="s">
        <v>8446</v>
      </c>
      <c r="CC2913" s="1" t="s">
        <v>1247</v>
      </c>
      <c r="CD2913" s="1" t="s">
        <v>1248</v>
      </c>
      <c r="CE2913" s="1" t="s">
        <v>167</v>
      </c>
      <c r="CF2913" s="1" t="s">
        <v>117</v>
      </c>
      <c r="CG2913" s="1">
        <v>96950</v>
      </c>
      <c r="CH2913" s="3">
        <v>7.59</v>
      </c>
      <c r="CI2913" s="3">
        <v>7.59</v>
      </c>
      <c r="CJ2913" s="3">
        <v>11.39</v>
      </c>
      <c r="CK2913" s="3">
        <v>11.39</v>
      </c>
      <c r="CL2913" s="1" t="s">
        <v>137</v>
      </c>
      <c r="CM2913" s="1" t="s">
        <v>8447</v>
      </c>
      <c r="CN2913" s="1" t="s">
        <v>139</v>
      </c>
      <c r="CP2913" s="1" t="s">
        <v>112</v>
      </c>
      <c r="CQ2913" s="1" t="s">
        <v>111</v>
      </c>
      <c r="CR2913" s="1" t="s">
        <v>112</v>
      </c>
      <c r="CS2913" s="1" t="s">
        <v>111</v>
      </c>
      <c r="CT2913" s="1" t="s">
        <v>111</v>
      </c>
      <c r="CU2913" s="1" t="s">
        <v>111</v>
      </c>
      <c r="CV2913" s="1" t="s">
        <v>138</v>
      </c>
      <c r="CW2913" s="1" t="s">
        <v>1258</v>
      </c>
      <c r="CX2913" s="1">
        <v>16707891106</v>
      </c>
      <c r="CY2913" s="1" t="s">
        <v>1253</v>
      </c>
      <c r="CZ2913" s="1" t="s">
        <v>380</v>
      </c>
      <c r="DA2913" s="1" t="s">
        <v>111</v>
      </c>
      <c r="DB2913" s="1" t="s">
        <v>112</v>
      </c>
    </row>
    <row r="2914" spans="1:111" ht="15.6" customHeight="1" x14ac:dyDescent="0.25">
      <c r="A2914" s="1" t="s">
        <v>8474</v>
      </c>
      <c r="B2914" s="1" t="s">
        <v>109</v>
      </c>
      <c r="C2914" s="2">
        <v>44389.292665972222</v>
      </c>
      <c r="D2914" s="2">
        <v>44454</v>
      </c>
      <c r="E2914" s="1" t="s">
        <v>110</v>
      </c>
      <c r="F2914" s="2">
        <v>44468.833333333336</v>
      </c>
      <c r="G2914" s="1" t="s">
        <v>111</v>
      </c>
      <c r="H2914" s="1" t="s">
        <v>112</v>
      </c>
      <c r="I2914" s="1" t="s">
        <v>112</v>
      </c>
      <c r="J2914" s="1" t="s">
        <v>4315</v>
      </c>
      <c r="K2914" s="1" t="s">
        <v>4316</v>
      </c>
      <c r="L2914" s="1" t="s">
        <v>4317</v>
      </c>
      <c r="M2914" s="1" t="s">
        <v>1191</v>
      </c>
      <c r="N2914" s="1" t="s">
        <v>116</v>
      </c>
      <c r="O2914" s="1" t="s">
        <v>117</v>
      </c>
      <c r="P2914" s="9">
        <v>96950</v>
      </c>
      <c r="Q2914" s="1" t="s">
        <v>118</v>
      </c>
      <c r="R2914" s="1" t="s">
        <v>719</v>
      </c>
      <c r="S2914" s="1">
        <v>16702346323</v>
      </c>
      <c r="U2914" s="1">
        <v>621210</v>
      </c>
      <c r="V2914" s="1" t="s">
        <v>119</v>
      </c>
      <c r="X2914" s="1" t="s">
        <v>4319</v>
      </c>
      <c r="Y2914" s="1" t="s">
        <v>4320</v>
      </c>
      <c r="AA2914" s="1" t="s">
        <v>4322</v>
      </c>
      <c r="AB2914" s="1" t="s">
        <v>4317</v>
      </c>
      <c r="AC2914" s="1" t="s">
        <v>1191</v>
      </c>
      <c r="AD2914" s="1" t="s">
        <v>116</v>
      </c>
      <c r="AE2914" s="1" t="s">
        <v>117</v>
      </c>
      <c r="AF2914" s="9">
        <v>96950</v>
      </c>
      <c r="AG2914" s="1" t="s">
        <v>118</v>
      </c>
      <c r="AH2914" s="1" t="s">
        <v>719</v>
      </c>
      <c r="AI2914" s="1">
        <v>16702346323</v>
      </c>
      <c r="AK2914" s="1" t="s">
        <v>4323</v>
      </c>
      <c r="BC2914" s="1" t="str">
        <f>"37-2011.00"</f>
        <v>37-2011.00</v>
      </c>
      <c r="BD2914" s="1" t="s">
        <v>676</v>
      </c>
      <c r="BE2914" s="1" t="s">
        <v>8475</v>
      </c>
      <c r="BF2914" s="1" t="s">
        <v>4104</v>
      </c>
      <c r="BG2914" s="1">
        <v>1</v>
      </c>
      <c r="BI2914" s="2">
        <v>44470</v>
      </c>
      <c r="BJ2914" s="2">
        <v>45565</v>
      </c>
      <c r="BM2914" s="1">
        <v>35</v>
      </c>
      <c r="BN2914" s="1">
        <v>0</v>
      </c>
      <c r="BO2914" s="1">
        <v>7</v>
      </c>
      <c r="BP2914" s="1">
        <v>7</v>
      </c>
      <c r="BQ2914" s="1">
        <v>7</v>
      </c>
      <c r="BR2914" s="1">
        <v>7</v>
      </c>
      <c r="BS2914" s="1">
        <v>7</v>
      </c>
      <c r="BT2914" s="1">
        <v>0</v>
      </c>
      <c r="BU2914" s="1" t="str">
        <f>"9:00 AM"</f>
        <v>9:00 AM</v>
      </c>
      <c r="BV2914" s="1" t="str">
        <f>"5:00 PM"</f>
        <v>5:00 PM</v>
      </c>
      <c r="BW2914" s="1" t="s">
        <v>135</v>
      </c>
      <c r="BX2914" s="1">
        <v>0</v>
      </c>
      <c r="BY2914" s="1">
        <v>3</v>
      </c>
      <c r="BZ2914" s="1" t="s">
        <v>112</v>
      </c>
      <c r="CB2914" s="1" t="s">
        <v>719</v>
      </c>
      <c r="CC2914" s="1" t="s">
        <v>8476</v>
      </c>
      <c r="CD2914" s="1" t="s">
        <v>8477</v>
      </c>
      <c r="CE2914" s="1" t="s">
        <v>116</v>
      </c>
      <c r="CF2914" s="1" t="s">
        <v>117</v>
      </c>
      <c r="CG2914" s="1">
        <v>96950</v>
      </c>
      <c r="CH2914" s="3">
        <v>7.93</v>
      </c>
      <c r="CI2914" s="3">
        <v>7.93</v>
      </c>
      <c r="CJ2914" s="3">
        <v>11.9</v>
      </c>
      <c r="CK2914" s="3">
        <v>11.9</v>
      </c>
      <c r="CL2914" s="1" t="s">
        <v>137</v>
      </c>
      <c r="CM2914" s="1" t="s">
        <v>719</v>
      </c>
      <c r="CN2914" s="1" t="s">
        <v>139</v>
      </c>
      <c r="CP2914" s="1" t="s">
        <v>112</v>
      </c>
      <c r="CQ2914" s="1" t="s">
        <v>111</v>
      </c>
      <c r="CR2914" s="1" t="s">
        <v>112</v>
      </c>
      <c r="CS2914" s="1" t="s">
        <v>111</v>
      </c>
      <c r="CT2914" s="1" t="s">
        <v>138</v>
      </c>
      <c r="CU2914" s="1" t="s">
        <v>111</v>
      </c>
      <c r="CV2914" s="1" t="s">
        <v>138</v>
      </c>
      <c r="CW2914" s="1" t="s">
        <v>719</v>
      </c>
      <c r="CX2914" s="1">
        <v>16702347326</v>
      </c>
      <c r="CY2914" s="1" t="s">
        <v>4323</v>
      </c>
      <c r="CZ2914" s="1" t="s">
        <v>716</v>
      </c>
      <c r="DA2914" s="1" t="s">
        <v>111</v>
      </c>
      <c r="DB2914" s="1" t="s">
        <v>112</v>
      </c>
    </row>
    <row r="2915" spans="1:111" ht="15.6" customHeight="1" x14ac:dyDescent="0.25">
      <c r="A2915" s="1" t="s">
        <v>8480</v>
      </c>
      <c r="B2915" s="1" t="s">
        <v>109</v>
      </c>
      <c r="C2915" s="2">
        <v>44025.141853819441</v>
      </c>
      <c r="D2915" s="2">
        <v>44105</v>
      </c>
      <c r="E2915" s="1" t="s">
        <v>110</v>
      </c>
      <c r="F2915" s="2">
        <v>44103.833333333336</v>
      </c>
      <c r="G2915" s="1" t="s">
        <v>111</v>
      </c>
      <c r="H2915" s="1" t="s">
        <v>112</v>
      </c>
      <c r="I2915" s="1" t="s">
        <v>112</v>
      </c>
      <c r="J2915" s="1" t="s">
        <v>8383</v>
      </c>
      <c r="K2915" s="1" t="s">
        <v>168</v>
      </c>
      <c r="L2915" s="1" t="s">
        <v>8481</v>
      </c>
      <c r="M2915" s="1" t="s">
        <v>8482</v>
      </c>
      <c r="N2915" s="1" t="s">
        <v>167</v>
      </c>
      <c r="O2915" s="1" t="s">
        <v>117</v>
      </c>
      <c r="P2915" s="9">
        <v>96950</v>
      </c>
      <c r="Q2915" s="1" t="s">
        <v>118</v>
      </c>
      <c r="R2915" s="1" t="s">
        <v>117</v>
      </c>
      <c r="S2915" s="1">
        <v>16709891000</v>
      </c>
      <c r="T2915" s="1">
        <v>0</v>
      </c>
      <c r="U2915" s="1">
        <v>561320</v>
      </c>
      <c r="V2915" s="1" t="s">
        <v>119</v>
      </c>
      <c r="X2915" s="1" t="s">
        <v>8385</v>
      </c>
      <c r="Y2915" s="1" t="s">
        <v>8386</v>
      </c>
      <c r="Z2915" s="1" t="s">
        <v>8387</v>
      </c>
      <c r="AA2915" s="1" t="s">
        <v>171</v>
      </c>
      <c r="AB2915" s="1" t="s">
        <v>8384</v>
      </c>
      <c r="AC2915" s="1" t="s">
        <v>5086</v>
      </c>
      <c r="AD2915" s="1" t="s">
        <v>167</v>
      </c>
      <c r="AE2915" s="1" t="s">
        <v>117</v>
      </c>
      <c r="AF2915" s="9">
        <v>96950</v>
      </c>
      <c r="AG2915" s="1" t="s">
        <v>118</v>
      </c>
      <c r="AH2915" s="1" t="s">
        <v>117</v>
      </c>
      <c r="AI2915" s="1">
        <v>16709891000</v>
      </c>
      <c r="AJ2915" s="1">
        <v>0</v>
      </c>
      <c r="AK2915" s="1" t="s">
        <v>8389</v>
      </c>
      <c r="BC2915" s="1" t="str">
        <f>"39-9011.00"</f>
        <v>39-9011.00</v>
      </c>
      <c r="BD2915" s="1" t="s">
        <v>1448</v>
      </c>
      <c r="BE2915" s="1" t="s">
        <v>8483</v>
      </c>
      <c r="BF2915" s="1" t="s">
        <v>8484</v>
      </c>
      <c r="BG2915" s="1">
        <v>1</v>
      </c>
      <c r="BI2915" s="2">
        <v>44105</v>
      </c>
      <c r="BJ2915" s="2">
        <v>44469</v>
      </c>
      <c r="BM2915" s="1">
        <v>35</v>
      </c>
      <c r="BN2915" s="1">
        <v>0</v>
      </c>
      <c r="BO2915" s="1">
        <v>7</v>
      </c>
      <c r="BP2915" s="1">
        <v>7</v>
      </c>
      <c r="BQ2915" s="1">
        <v>7</v>
      </c>
      <c r="BR2915" s="1">
        <v>7</v>
      </c>
      <c r="BS2915" s="1">
        <v>7</v>
      </c>
      <c r="BT2915" s="1">
        <v>0</v>
      </c>
      <c r="BU2915" s="1" t="str">
        <f>"8:00 AM"</f>
        <v>8:00 AM</v>
      </c>
      <c r="BV2915" s="1" t="str">
        <f>"4:00 PM"</f>
        <v>4:00 PM</v>
      </c>
      <c r="BW2915" s="1" t="s">
        <v>135</v>
      </c>
      <c r="BX2915" s="1">
        <v>0</v>
      </c>
      <c r="BY2915" s="1">
        <v>3</v>
      </c>
      <c r="BZ2915" s="1" t="s">
        <v>112</v>
      </c>
      <c r="CA2915" s="1">
        <v>0</v>
      </c>
      <c r="CB2915" s="1" t="s">
        <v>230</v>
      </c>
      <c r="CC2915" s="1" t="s">
        <v>8485</v>
      </c>
      <c r="CD2915" s="1" t="s">
        <v>1009</v>
      </c>
      <c r="CE2915" s="1" t="s">
        <v>116</v>
      </c>
      <c r="CF2915" s="1" t="s">
        <v>117</v>
      </c>
      <c r="CG2915" s="1">
        <v>96950</v>
      </c>
      <c r="CH2915" s="3">
        <v>9.15</v>
      </c>
      <c r="CI2915" s="3">
        <v>9.15</v>
      </c>
      <c r="CJ2915" s="3">
        <v>13.73</v>
      </c>
      <c r="CK2915" s="3">
        <v>13.73</v>
      </c>
      <c r="CL2915" s="1" t="s">
        <v>137</v>
      </c>
      <c r="CM2915" s="1" t="s">
        <v>230</v>
      </c>
      <c r="CN2915" s="1" t="s">
        <v>139</v>
      </c>
      <c r="CP2915" s="1" t="s">
        <v>112</v>
      </c>
      <c r="CQ2915" s="1" t="s">
        <v>111</v>
      </c>
      <c r="CR2915" s="1" t="s">
        <v>112</v>
      </c>
      <c r="CS2915" s="1" t="s">
        <v>111</v>
      </c>
      <c r="CT2915" s="1" t="s">
        <v>138</v>
      </c>
      <c r="CU2915" s="1" t="s">
        <v>111</v>
      </c>
      <c r="CV2915" s="1" t="s">
        <v>138</v>
      </c>
      <c r="CW2915" s="1" t="s">
        <v>230</v>
      </c>
      <c r="CX2915" s="1">
        <v>16709891000</v>
      </c>
      <c r="CY2915" s="1" t="s">
        <v>8389</v>
      </c>
      <c r="CZ2915" s="1" t="s">
        <v>8486</v>
      </c>
      <c r="DA2915" s="1" t="s">
        <v>111</v>
      </c>
      <c r="DB2915" s="1" t="s">
        <v>112</v>
      </c>
      <c r="DC2915" s="1" t="s">
        <v>8385</v>
      </c>
      <c r="DD2915" s="1" t="s">
        <v>8487</v>
      </c>
      <c r="DE2915" s="1" t="s">
        <v>638</v>
      </c>
      <c r="DF2915" s="1" t="s">
        <v>8383</v>
      </c>
      <c r="DG2915" s="1" t="s">
        <v>8488</v>
      </c>
    </row>
    <row r="2916" spans="1:111" ht="15.6" customHeight="1" x14ac:dyDescent="0.25">
      <c r="A2916" s="1" t="s">
        <v>8489</v>
      </c>
      <c r="B2916" s="1" t="s">
        <v>109</v>
      </c>
      <c r="C2916" s="2">
        <v>44026.871140856485</v>
      </c>
      <c r="D2916" s="2">
        <v>44106</v>
      </c>
      <c r="E2916" s="1" t="s">
        <v>110</v>
      </c>
      <c r="F2916" s="2">
        <v>44102.833333333336</v>
      </c>
      <c r="G2916" s="1" t="s">
        <v>111</v>
      </c>
      <c r="H2916" s="1" t="s">
        <v>112</v>
      </c>
      <c r="I2916" s="1" t="s">
        <v>112</v>
      </c>
      <c r="J2916" s="1" t="s">
        <v>3453</v>
      </c>
      <c r="K2916" s="1" t="s">
        <v>3454</v>
      </c>
      <c r="L2916" s="1" t="s">
        <v>3455</v>
      </c>
      <c r="N2916" s="1" t="s">
        <v>167</v>
      </c>
      <c r="O2916" s="1" t="s">
        <v>117</v>
      </c>
      <c r="P2916" s="9">
        <v>96950</v>
      </c>
      <c r="Q2916" s="1" t="s">
        <v>118</v>
      </c>
      <c r="S2916" s="1">
        <v>16702341229</v>
      </c>
      <c r="U2916" s="1">
        <v>31181</v>
      </c>
      <c r="V2916" s="1" t="s">
        <v>119</v>
      </c>
      <c r="X2916" s="1" t="s">
        <v>3456</v>
      </c>
      <c r="Y2916" s="1" t="s">
        <v>3457</v>
      </c>
      <c r="Z2916" s="1" t="s">
        <v>3458</v>
      </c>
      <c r="AA2916" s="1" t="s">
        <v>3134</v>
      </c>
      <c r="AB2916" s="1" t="s">
        <v>3455</v>
      </c>
      <c r="AD2916" s="1" t="s">
        <v>167</v>
      </c>
      <c r="AE2916" s="1" t="s">
        <v>117</v>
      </c>
      <c r="AF2916" s="9">
        <v>96950</v>
      </c>
      <c r="AG2916" s="1" t="s">
        <v>118</v>
      </c>
      <c r="AI2916" s="1">
        <v>16702341229</v>
      </c>
      <c r="AK2916" s="1" t="s">
        <v>3459</v>
      </c>
      <c r="BC2916" s="1" t="str">
        <f>"51-3011.00"</f>
        <v>51-3011.00</v>
      </c>
      <c r="BD2916" s="1" t="s">
        <v>1079</v>
      </c>
      <c r="BE2916" s="1" t="s">
        <v>5611</v>
      </c>
      <c r="BF2916" s="1" t="s">
        <v>3366</v>
      </c>
      <c r="BG2916" s="1">
        <v>2</v>
      </c>
      <c r="BI2916" s="2">
        <v>44105</v>
      </c>
      <c r="BJ2916" s="2">
        <v>44469</v>
      </c>
      <c r="BM2916" s="1">
        <v>35</v>
      </c>
      <c r="BN2916" s="1">
        <v>0</v>
      </c>
      <c r="BO2916" s="1">
        <v>7</v>
      </c>
      <c r="BP2916" s="1">
        <v>7</v>
      </c>
      <c r="BQ2916" s="1">
        <v>7</v>
      </c>
      <c r="BR2916" s="1">
        <v>7</v>
      </c>
      <c r="BS2916" s="1">
        <v>7</v>
      </c>
      <c r="BT2916" s="1">
        <v>0</v>
      </c>
      <c r="BU2916" s="1" t="str">
        <f>"8:00 AM"</f>
        <v>8:00 AM</v>
      </c>
      <c r="BV2916" s="1" t="str">
        <f>"4:00 PM"</f>
        <v>4:00 PM</v>
      </c>
      <c r="BW2916" s="1" t="s">
        <v>230</v>
      </c>
      <c r="BX2916" s="1">
        <v>0</v>
      </c>
      <c r="BY2916" s="1">
        <v>3</v>
      </c>
      <c r="BZ2916" s="1" t="s">
        <v>112</v>
      </c>
      <c r="CA2916" s="1">
        <v>0</v>
      </c>
      <c r="CB2916" s="4" t="s">
        <v>5612</v>
      </c>
      <c r="CC2916" s="1" t="s">
        <v>3463</v>
      </c>
      <c r="CD2916" s="1" t="s">
        <v>3464</v>
      </c>
      <c r="CE2916" s="1" t="s">
        <v>167</v>
      </c>
      <c r="CF2916" s="1" t="s">
        <v>117</v>
      </c>
      <c r="CG2916" s="1">
        <v>96950</v>
      </c>
      <c r="CH2916" s="3">
        <v>7.55</v>
      </c>
      <c r="CI2916" s="3">
        <v>7.55</v>
      </c>
      <c r="CJ2916" s="3">
        <v>11.32</v>
      </c>
      <c r="CK2916" s="3">
        <v>11.32</v>
      </c>
      <c r="CL2916" s="1" t="s">
        <v>137</v>
      </c>
      <c r="CN2916" s="1" t="s">
        <v>139</v>
      </c>
      <c r="CP2916" s="1" t="s">
        <v>112</v>
      </c>
      <c r="CQ2916" s="1" t="s">
        <v>111</v>
      </c>
      <c r="CR2916" s="1" t="s">
        <v>112</v>
      </c>
      <c r="CS2916" s="1" t="s">
        <v>111</v>
      </c>
      <c r="CT2916" s="1" t="s">
        <v>138</v>
      </c>
      <c r="CU2916" s="1" t="s">
        <v>111</v>
      </c>
      <c r="CV2916" s="1" t="s">
        <v>138</v>
      </c>
      <c r="CW2916" s="1" t="s">
        <v>3422</v>
      </c>
      <c r="CX2916" s="1">
        <v>16702341229</v>
      </c>
      <c r="CY2916" s="1" t="s">
        <v>3459</v>
      </c>
      <c r="CZ2916" s="1" t="s">
        <v>428</v>
      </c>
      <c r="DA2916" s="1" t="s">
        <v>111</v>
      </c>
      <c r="DB2916" s="1" t="s">
        <v>112</v>
      </c>
    </row>
    <row r="2917" spans="1:111" ht="15.6" customHeight="1" x14ac:dyDescent="0.25">
      <c r="A2917" s="1" t="s">
        <v>8502</v>
      </c>
      <c r="B2917" s="1" t="s">
        <v>109</v>
      </c>
      <c r="C2917" s="2">
        <v>44025.129890046293</v>
      </c>
      <c r="D2917" s="2">
        <v>44105</v>
      </c>
      <c r="E2917" s="1" t="s">
        <v>110</v>
      </c>
      <c r="F2917" s="2">
        <v>44103.833333333336</v>
      </c>
      <c r="G2917" s="1" t="s">
        <v>111</v>
      </c>
      <c r="H2917" s="1" t="s">
        <v>112</v>
      </c>
      <c r="I2917" s="1" t="s">
        <v>112</v>
      </c>
      <c r="J2917" s="1">
        <v>660483116</v>
      </c>
      <c r="K2917" s="1">
        <v>660483116</v>
      </c>
      <c r="L2917" s="1" t="s">
        <v>8503</v>
      </c>
      <c r="M2917" s="1" t="s">
        <v>8504</v>
      </c>
      <c r="N2917" s="1" t="s">
        <v>116</v>
      </c>
      <c r="O2917" s="1" t="s">
        <v>117</v>
      </c>
      <c r="P2917" s="9">
        <v>96950</v>
      </c>
      <c r="Q2917" s="1" t="s">
        <v>118</v>
      </c>
      <c r="S2917" s="1">
        <v>16709898049</v>
      </c>
      <c r="U2917" s="1">
        <v>713910</v>
      </c>
      <c r="V2917" s="1" t="s">
        <v>119</v>
      </c>
      <c r="X2917" s="1" t="s">
        <v>8505</v>
      </c>
      <c r="Y2917" s="1" t="s">
        <v>8506</v>
      </c>
      <c r="Z2917" s="1" t="s">
        <v>486</v>
      </c>
      <c r="AA2917" s="1" t="s">
        <v>759</v>
      </c>
      <c r="AB2917" s="1" t="s">
        <v>8503</v>
      </c>
      <c r="AC2917" s="1" t="s">
        <v>8504</v>
      </c>
      <c r="AD2917" s="1" t="s">
        <v>116</v>
      </c>
      <c r="AE2917" s="1" t="s">
        <v>117</v>
      </c>
      <c r="AF2917" s="9">
        <v>96950</v>
      </c>
      <c r="AG2917" s="1" t="s">
        <v>118</v>
      </c>
      <c r="AI2917" s="1">
        <v>16709898049</v>
      </c>
      <c r="AK2917" s="1" t="s">
        <v>8507</v>
      </c>
      <c r="BC2917" s="1" t="str">
        <f>"35-2014.00"</f>
        <v>35-2014.00</v>
      </c>
      <c r="BD2917" s="1" t="s">
        <v>152</v>
      </c>
      <c r="BE2917" s="1" t="s">
        <v>8508</v>
      </c>
      <c r="BF2917" s="1" t="s">
        <v>8509</v>
      </c>
      <c r="BG2917" s="1">
        <v>2</v>
      </c>
      <c r="BI2917" s="2">
        <v>44105</v>
      </c>
      <c r="BJ2917" s="2">
        <v>44469</v>
      </c>
      <c r="BM2917" s="1">
        <v>35</v>
      </c>
      <c r="BN2917" s="1">
        <v>6</v>
      </c>
      <c r="BO2917" s="1">
        <v>5</v>
      </c>
      <c r="BP2917" s="1">
        <v>6</v>
      </c>
      <c r="BQ2917" s="1">
        <v>6</v>
      </c>
      <c r="BR2917" s="1">
        <v>6</v>
      </c>
      <c r="BS2917" s="1">
        <v>0</v>
      </c>
      <c r="BT2917" s="1">
        <v>6</v>
      </c>
      <c r="BU2917" s="1" t="str">
        <f>"10:30 AM"</f>
        <v>10:30 AM</v>
      </c>
      <c r="BV2917" s="1" t="str">
        <f>"4:30 PM"</f>
        <v>4:30 PM</v>
      </c>
      <c r="BW2917" s="1" t="s">
        <v>135</v>
      </c>
      <c r="BX2917" s="1">
        <v>0</v>
      </c>
      <c r="BY2917" s="1">
        <v>12</v>
      </c>
      <c r="BZ2917" s="1" t="s">
        <v>112</v>
      </c>
      <c r="CA2917" s="1">
        <v>0</v>
      </c>
      <c r="CB2917" s="1" t="s">
        <v>8510</v>
      </c>
      <c r="CC2917" s="1" t="s">
        <v>8503</v>
      </c>
      <c r="CD2917" s="1" t="s">
        <v>8504</v>
      </c>
      <c r="CE2917" s="1" t="s">
        <v>116</v>
      </c>
      <c r="CF2917" s="1" t="s">
        <v>117</v>
      </c>
      <c r="CG2917" s="1">
        <v>96950</v>
      </c>
      <c r="CH2917" s="3">
        <v>7.92</v>
      </c>
      <c r="CI2917" s="3">
        <v>7.92</v>
      </c>
      <c r="CJ2917" s="3">
        <v>11.88</v>
      </c>
      <c r="CK2917" s="3">
        <v>11.88</v>
      </c>
      <c r="CL2917" s="1" t="s">
        <v>137</v>
      </c>
      <c r="CM2917" s="1" t="s">
        <v>138</v>
      </c>
      <c r="CN2917" s="1" t="s">
        <v>139</v>
      </c>
      <c r="CP2917" s="1" t="s">
        <v>112</v>
      </c>
      <c r="CQ2917" s="1" t="s">
        <v>111</v>
      </c>
      <c r="CR2917" s="1" t="s">
        <v>112</v>
      </c>
      <c r="CS2917" s="1" t="s">
        <v>111</v>
      </c>
      <c r="CT2917" s="1" t="s">
        <v>138</v>
      </c>
      <c r="CU2917" s="1" t="s">
        <v>111</v>
      </c>
      <c r="CV2917" s="1" t="s">
        <v>138</v>
      </c>
      <c r="CW2917" s="1" t="s">
        <v>8511</v>
      </c>
      <c r="CX2917" s="1">
        <v>16709898049</v>
      </c>
      <c r="CY2917" s="1" t="s">
        <v>8507</v>
      </c>
      <c r="CZ2917" s="1" t="s">
        <v>138</v>
      </c>
      <c r="DA2917" s="1" t="s">
        <v>111</v>
      </c>
      <c r="DB2917" s="1" t="s">
        <v>112</v>
      </c>
      <c r="DF2917" s="1" t="s">
        <v>138</v>
      </c>
      <c r="DG2917" s="1" t="s">
        <v>138</v>
      </c>
    </row>
    <row r="2918" spans="1:111" ht="15.6" customHeight="1" x14ac:dyDescent="0.25">
      <c r="A2918" s="1" t="s">
        <v>8538</v>
      </c>
      <c r="B2918" s="1" t="s">
        <v>109</v>
      </c>
      <c r="C2918" s="2">
        <v>44060.957006365737</v>
      </c>
      <c r="D2918" s="2">
        <v>44112</v>
      </c>
      <c r="E2918" s="1" t="s">
        <v>110</v>
      </c>
      <c r="F2918" s="2">
        <v>44103.833333333336</v>
      </c>
      <c r="G2918" s="1" t="s">
        <v>112</v>
      </c>
      <c r="H2918" s="1" t="s">
        <v>111</v>
      </c>
      <c r="I2918" s="1" t="s">
        <v>112</v>
      </c>
      <c r="J2918" s="1" t="s">
        <v>8539</v>
      </c>
      <c r="K2918" s="1" t="s">
        <v>8540</v>
      </c>
      <c r="L2918" s="1" t="s">
        <v>2650</v>
      </c>
      <c r="M2918" s="1" t="s">
        <v>2651</v>
      </c>
      <c r="N2918" s="1" t="s">
        <v>116</v>
      </c>
      <c r="O2918" s="1" t="s">
        <v>117</v>
      </c>
      <c r="P2918" s="9">
        <v>96950</v>
      </c>
      <c r="Q2918" s="1" t="s">
        <v>118</v>
      </c>
      <c r="S2918" s="1">
        <v>16704836668</v>
      </c>
      <c r="U2918" s="1">
        <v>812199</v>
      </c>
      <c r="V2918" s="1" t="s">
        <v>119</v>
      </c>
      <c r="X2918" s="1" t="s">
        <v>243</v>
      </c>
      <c r="Y2918" s="1" t="s">
        <v>2652</v>
      </c>
      <c r="AA2918" s="1" t="s">
        <v>245</v>
      </c>
      <c r="AB2918" s="1" t="s">
        <v>7795</v>
      </c>
      <c r="AC2918" s="1" t="s">
        <v>2651</v>
      </c>
      <c r="AD2918" s="1" t="s">
        <v>116</v>
      </c>
      <c r="AE2918" s="1" t="s">
        <v>117</v>
      </c>
      <c r="AF2918" s="9">
        <v>96950</v>
      </c>
      <c r="AG2918" s="1" t="s">
        <v>118</v>
      </c>
      <c r="AI2918" s="1">
        <v>16707837461</v>
      </c>
      <c r="AK2918" s="1" t="s">
        <v>575</v>
      </c>
      <c r="BC2918" s="1" t="str">
        <f>"31-9011.00"</f>
        <v>31-9011.00</v>
      </c>
      <c r="BD2918" s="1" t="s">
        <v>947</v>
      </c>
      <c r="BE2918" s="1" t="s">
        <v>8541</v>
      </c>
      <c r="BF2918" s="1" t="s">
        <v>949</v>
      </c>
      <c r="BG2918" s="1">
        <v>1</v>
      </c>
      <c r="BI2918" s="2">
        <v>44105</v>
      </c>
      <c r="BJ2918" s="2">
        <v>44469</v>
      </c>
      <c r="BM2918" s="1">
        <v>35</v>
      </c>
      <c r="BN2918" s="1">
        <v>0</v>
      </c>
      <c r="BO2918" s="1">
        <v>7</v>
      </c>
      <c r="BP2918" s="1">
        <v>7</v>
      </c>
      <c r="BQ2918" s="1">
        <v>7</v>
      </c>
      <c r="BR2918" s="1">
        <v>7</v>
      </c>
      <c r="BS2918" s="1">
        <v>7</v>
      </c>
      <c r="BT2918" s="1">
        <v>0</v>
      </c>
      <c r="BU2918" s="1" t="str">
        <f>"10:00 AM"</f>
        <v>10:00 AM</v>
      </c>
      <c r="BV2918" s="1" t="str">
        <f>"6:00 PM"</f>
        <v>6:00 PM</v>
      </c>
      <c r="BW2918" s="1" t="s">
        <v>135</v>
      </c>
      <c r="BX2918" s="1">
        <v>0</v>
      </c>
      <c r="BY2918" s="1">
        <v>24</v>
      </c>
      <c r="BZ2918" s="1" t="s">
        <v>112</v>
      </c>
      <c r="CA2918" s="1">
        <v>0</v>
      </c>
      <c r="CB2918" s="1" t="s">
        <v>8542</v>
      </c>
      <c r="CC2918" s="1" t="s">
        <v>8543</v>
      </c>
      <c r="CD2918" s="1" t="s">
        <v>2651</v>
      </c>
      <c r="CE2918" s="1" t="s">
        <v>116</v>
      </c>
      <c r="CF2918" s="1" t="s">
        <v>117</v>
      </c>
      <c r="CG2918" s="1">
        <v>96950</v>
      </c>
      <c r="CH2918" s="3">
        <v>12.22</v>
      </c>
      <c r="CI2918" s="3">
        <v>12.22</v>
      </c>
      <c r="CJ2918" s="3">
        <v>18.329999999999998</v>
      </c>
      <c r="CK2918" s="3">
        <v>18.329999999999998</v>
      </c>
      <c r="CL2918" s="1" t="s">
        <v>137</v>
      </c>
      <c r="CM2918" s="1" t="s">
        <v>8544</v>
      </c>
      <c r="CN2918" s="1" t="s">
        <v>139</v>
      </c>
      <c r="CP2918" s="1" t="s">
        <v>112</v>
      </c>
      <c r="CQ2918" s="1" t="s">
        <v>111</v>
      </c>
      <c r="CR2918" s="1" t="s">
        <v>111</v>
      </c>
      <c r="CS2918" s="1" t="s">
        <v>111</v>
      </c>
      <c r="CT2918" s="1" t="s">
        <v>138</v>
      </c>
      <c r="CU2918" s="1" t="s">
        <v>111</v>
      </c>
      <c r="CV2918" s="1" t="s">
        <v>138</v>
      </c>
      <c r="CW2918" s="1" t="s">
        <v>583</v>
      </c>
      <c r="CX2918" s="1">
        <v>16704836668</v>
      </c>
      <c r="CY2918" s="1" t="s">
        <v>575</v>
      </c>
      <c r="CZ2918" s="1" t="s">
        <v>428</v>
      </c>
      <c r="DA2918" s="1" t="s">
        <v>111</v>
      </c>
      <c r="DB2918" s="1" t="s">
        <v>112</v>
      </c>
    </row>
    <row r="2919" spans="1:111" ht="15.6" customHeight="1" x14ac:dyDescent="0.25">
      <c r="A2919" s="1" t="s">
        <v>8545</v>
      </c>
      <c r="B2919" s="1" t="s">
        <v>109</v>
      </c>
      <c r="C2919" s="2">
        <v>44046.877579629632</v>
      </c>
      <c r="D2919" s="2">
        <v>44111</v>
      </c>
      <c r="E2919" s="1" t="s">
        <v>110</v>
      </c>
      <c r="F2919" s="2">
        <v>44103.833333333336</v>
      </c>
      <c r="G2919" s="1" t="s">
        <v>111</v>
      </c>
      <c r="H2919" s="1" t="s">
        <v>112</v>
      </c>
      <c r="I2919" s="1" t="s">
        <v>112</v>
      </c>
      <c r="J2919" s="1" t="s">
        <v>8546</v>
      </c>
      <c r="K2919" s="1" t="s">
        <v>8547</v>
      </c>
      <c r="L2919" s="1" t="s">
        <v>8548</v>
      </c>
      <c r="M2919" s="1" t="s">
        <v>138</v>
      </c>
      <c r="N2919" s="1" t="s">
        <v>167</v>
      </c>
      <c r="O2919" s="1" t="s">
        <v>117</v>
      </c>
      <c r="P2919" s="9">
        <v>96950</v>
      </c>
      <c r="Q2919" s="1" t="s">
        <v>118</v>
      </c>
      <c r="R2919" s="1" t="s">
        <v>117</v>
      </c>
      <c r="S2919" s="1">
        <v>16702880373</v>
      </c>
      <c r="U2919" s="1">
        <v>532111</v>
      </c>
      <c r="V2919" s="1" t="s">
        <v>119</v>
      </c>
      <c r="X2919" s="1" t="s">
        <v>3617</v>
      </c>
      <c r="Y2919" s="1" t="s">
        <v>3618</v>
      </c>
      <c r="Z2919" s="1" t="s">
        <v>3619</v>
      </c>
      <c r="AA2919" s="1" t="s">
        <v>171</v>
      </c>
      <c r="AB2919" s="1" t="s">
        <v>426</v>
      </c>
      <c r="AC2919" s="1" t="s">
        <v>138</v>
      </c>
      <c r="AD2919" s="1" t="s">
        <v>167</v>
      </c>
      <c r="AE2919" s="1" t="s">
        <v>117</v>
      </c>
      <c r="AF2919" s="9">
        <v>96950</v>
      </c>
      <c r="AG2919" s="1" t="s">
        <v>118</v>
      </c>
      <c r="AH2919" s="1" t="s">
        <v>117</v>
      </c>
      <c r="AI2919" s="1">
        <v>16702358233</v>
      </c>
      <c r="AK2919" s="1" t="s">
        <v>5423</v>
      </c>
      <c r="BC2919" s="1" t="str">
        <f>"13-2011.01"</f>
        <v>13-2011.01</v>
      </c>
      <c r="BD2919" s="1" t="s">
        <v>932</v>
      </c>
      <c r="BE2919" s="1" t="s">
        <v>8549</v>
      </c>
      <c r="BF2919" s="1" t="s">
        <v>511</v>
      </c>
      <c r="BG2919" s="1">
        <v>1</v>
      </c>
      <c r="BI2919" s="2">
        <v>44105</v>
      </c>
      <c r="BJ2919" s="2">
        <v>45199</v>
      </c>
      <c r="BM2919" s="1">
        <v>40</v>
      </c>
      <c r="BN2919" s="1">
        <v>0</v>
      </c>
      <c r="BO2919" s="1">
        <v>8</v>
      </c>
      <c r="BP2919" s="1">
        <v>8</v>
      </c>
      <c r="BQ2919" s="1">
        <v>8</v>
      </c>
      <c r="BR2919" s="1">
        <v>8</v>
      </c>
      <c r="BS2919" s="1">
        <v>8</v>
      </c>
      <c r="BT2919" s="1">
        <v>0</v>
      </c>
      <c r="BU2919" s="1" t="str">
        <f>"8:00 AM"</f>
        <v>8:00 AM</v>
      </c>
      <c r="BV2919" s="1" t="str">
        <f>"5:00 PM"</f>
        <v>5:00 PM</v>
      </c>
      <c r="BW2919" s="1" t="s">
        <v>193</v>
      </c>
      <c r="BX2919" s="1">
        <v>0</v>
      </c>
      <c r="BY2919" s="1">
        <v>48</v>
      </c>
      <c r="BZ2919" s="1" t="s">
        <v>111</v>
      </c>
      <c r="CA2919" s="1">
        <v>3</v>
      </c>
      <c r="CB2919" s="1" t="s">
        <v>8550</v>
      </c>
      <c r="CC2919" s="1" t="s">
        <v>8551</v>
      </c>
      <c r="CD2919" s="1" t="s">
        <v>6937</v>
      </c>
      <c r="CE2919" s="1" t="s">
        <v>167</v>
      </c>
      <c r="CF2919" s="1" t="s">
        <v>117</v>
      </c>
      <c r="CG2919" s="1">
        <v>96950</v>
      </c>
      <c r="CH2919" s="3">
        <v>12.86</v>
      </c>
      <c r="CI2919" s="3">
        <v>12.86</v>
      </c>
      <c r="CJ2919" s="3">
        <v>19.29</v>
      </c>
      <c r="CK2919" s="3">
        <v>19.29</v>
      </c>
      <c r="CL2919" s="1" t="s">
        <v>137</v>
      </c>
      <c r="CM2919" s="1" t="s">
        <v>138</v>
      </c>
      <c r="CN2919" s="1" t="s">
        <v>139</v>
      </c>
      <c r="CP2919" s="1" t="s">
        <v>112</v>
      </c>
      <c r="CQ2919" s="1" t="s">
        <v>111</v>
      </c>
      <c r="CR2919" s="1" t="s">
        <v>112</v>
      </c>
      <c r="CS2919" s="1" t="s">
        <v>111</v>
      </c>
      <c r="CT2919" s="1" t="s">
        <v>138</v>
      </c>
      <c r="CU2919" s="1" t="s">
        <v>138</v>
      </c>
      <c r="CV2919" s="1" t="s">
        <v>138</v>
      </c>
      <c r="CW2919" s="1" t="s">
        <v>138</v>
      </c>
      <c r="CX2919" s="1">
        <v>16702880373</v>
      </c>
      <c r="CY2919" s="1" t="s">
        <v>5423</v>
      </c>
      <c r="CZ2919" s="1" t="s">
        <v>8552</v>
      </c>
      <c r="DA2919" s="1" t="s">
        <v>111</v>
      </c>
      <c r="DB2919" s="1" t="s">
        <v>112</v>
      </c>
      <c r="DC2919" s="1" t="s">
        <v>3617</v>
      </c>
      <c r="DD2919" s="1" t="s">
        <v>3618</v>
      </c>
      <c r="DE2919" s="1" t="s">
        <v>402</v>
      </c>
      <c r="DF2919" s="1" t="s">
        <v>8553</v>
      </c>
      <c r="DG2919" s="1" t="s">
        <v>5423</v>
      </c>
    </row>
    <row r="2920" spans="1:111" ht="15.6" customHeight="1" x14ac:dyDescent="0.25">
      <c r="A2920" s="1" t="s">
        <v>8555</v>
      </c>
      <c r="B2920" s="1" t="s">
        <v>109</v>
      </c>
      <c r="C2920" s="2">
        <v>44036.084898379631</v>
      </c>
      <c r="D2920" s="2">
        <v>44117</v>
      </c>
      <c r="E2920" s="1" t="s">
        <v>110</v>
      </c>
      <c r="F2920" s="2">
        <v>44102.833333333336</v>
      </c>
      <c r="G2920" s="1" t="s">
        <v>111</v>
      </c>
      <c r="H2920" s="1" t="s">
        <v>112</v>
      </c>
      <c r="I2920" s="1" t="s">
        <v>112</v>
      </c>
      <c r="J2920" s="1" t="s">
        <v>413</v>
      </c>
      <c r="K2920" s="1" t="s">
        <v>414</v>
      </c>
      <c r="L2920" s="1" t="s">
        <v>415</v>
      </c>
      <c r="N2920" s="1" t="s">
        <v>167</v>
      </c>
      <c r="O2920" s="1" t="s">
        <v>117</v>
      </c>
      <c r="P2920" s="9">
        <v>96950</v>
      </c>
      <c r="Q2920" s="1" t="s">
        <v>118</v>
      </c>
      <c r="S2920" s="1">
        <v>16702888338</v>
      </c>
      <c r="U2920" s="1">
        <v>53211</v>
      </c>
      <c r="V2920" s="1" t="s">
        <v>119</v>
      </c>
      <c r="X2920" s="1" t="s">
        <v>416</v>
      </c>
      <c r="Y2920" s="1" t="s">
        <v>417</v>
      </c>
      <c r="Z2920" s="1" t="s">
        <v>418</v>
      </c>
      <c r="AA2920" s="1" t="s">
        <v>171</v>
      </c>
      <c r="AB2920" s="1" t="s">
        <v>415</v>
      </c>
      <c r="AD2920" s="1" t="s">
        <v>167</v>
      </c>
      <c r="AE2920" s="1" t="s">
        <v>117</v>
      </c>
      <c r="AF2920" s="9">
        <v>96950</v>
      </c>
      <c r="AG2920" s="1" t="s">
        <v>118</v>
      </c>
      <c r="AI2920" s="1">
        <v>16702888338</v>
      </c>
      <c r="AK2920" s="1" t="s">
        <v>420</v>
      </c>
      <c r="BC2920" s="1" t="str">
        <f>"11-1021.00"</f>
        <v>11-1021.00</v>
      </c>
      <c r="BD2920" s="1" t="s">
        <v>248</v>
      </c>
      <c r="BE2920" s="1" t="s">
        <v>8556</v>
      </c>
      <c r="BF2920" s="1" t="s">
        <v>8557</v>
      </c>
      <c r="BG2920" s="1">
        <v>1</v>
      </c>
      <c r="BI2920" s="2">
        <v>44105</v>
      </c>
      <c r="BJ2920" s="2">
        <v>44469</v>
      </c>
      <c r="BM2920" s="1">
        <v>35</v>
      </c>
      <c r="BN2920" s="1">
        <v>0</v>
      </c>
      <c r="BO2920" s="1">
        <v>7</v>
      </c>
      <c r="BP2920" s="1">
        <v>7</v>
      </c>
      <c r="BQ2920" s="1">
        <v>7</v>
      </c>
      <c r="BR2920" s="1">
        <v>7</v>
      </c>
      <c r="BS2920" s="1">
        <v>7</v>
      </c>
      <c r="BT2920" s="1">
        <v>0</v>
      </c>
      <c r="BU2920" s="1" t="str">
        <f>"8:00 AM"</f>
        <v>8:00 AM</v>
      </c>
      <c r="BV2920" s="1" t="str">
        <f>"4:00 PM"</f>
        <v>4:00 PM</v>
      </c>
      <c r="BW2920" s="1" t="s">
        <v>193</v>
      </c>
      <c r="BX2920" s="1">
        <v>0</v>
      </c>
      <c r="BY2920" s="1">
        <v>12</v>
      </c>
      <c r="BZ2920" s="1" t="s">
        <v>111</v>
      </c>
      <c r="CA2920" s="1">
        <v>6</v>
      </c>
      <c r="CB2920" s="1" t="s">
        <v>8558</v>
      </c>
      <c r="CC2920" s="1" t="s">
        <v>425</v>
      </c>
      <c r="CD2920" s="1" t="s">
        <v>426</v>
      </c>
      <c r="CE2920" s="1" t="s">
        <v>167</v>
      </c>
      <c r="CF2920" s="1" t="s">
        <v>117</v>
      </c>
      <c r="CG2920" s="1">
        <v>96950</v>
      </c>
      <c r="CH2920" s="3">
        <v>30.92</v>
      </c>
      <c r="CI2920" s="3">
        <v>30.92</v>
      </c>
      <c r="CL2920" s="1" t="s">
        <v>137</v>
      </c>
      <c r="CN2920" s="1" t="s">
        <v>139</v>
      </c>
      <c r="CP2920" s="1" t="s">
        <v>112</v>
      </c>
      <c r="CQ2920" s="1" t="s">
        <v>111</v>
      </c>
      <c r="CR2920" s="1" t="s">
        <v>112</v>
      </c>
      <c r="CS2920" s="1" t="s">
        <v>112</v>
      </c>
      <c r="CT2920" s="1" t="s">
        <v>138</v>
      </c>
      <c r="CU2920" s="1" t="s">
        <v>111</v>
      </c>
      <c r="CV2920" s="1" t="s">
        <v>138</v>
      </c>
      <c r="CW2920" s="1" t="s">
        <v>3422</v>
      </c>
      <c r="CX2920" s="1">
        <v>16702888338</v>
      </c>
      <c r="CY2920" s="1" t="s">
        <v>420</v>
      </c>
      <c r="CZ2920" s="1" t="s">
        <v>428</v>
      </c>
      <c r="DA2920" s="1" t="s">
        <v>111</v>
      </c>
      <c r="DB2920" s="1" t="s">
        <v>112</v>
      </c>
    </row>
    <row r="2921" spans="1:111" ht="15.6" customHeight="1" x14ac:dyDescent="0.25">
      <c r="A2921" s="1" t="s">
        <v>8571</v>
      </c>
      <c r="B2921" s="1" t="s">
        <v>109</v>
      </c>
      <c r="C2921" s="2">
        <v>44061.019490509258</v>
      </c>
      <c r="D2921" s="2">
        <v>44151</v>
      </c>
      <c r="E2921" s="1" t="s">
        <v>180</v>
      </c>
      <c r="G2921" s="1" t="s">
        <v>111</v>
      </c>
      <c r="H2921" s="1" t="s">
        <v>112</v>
      </c>
      <c r="I2921" s="1" t="s">
        <v>112</v>
      </c>
      <c r="J2921" s="1" t="s">
        <v>909</v>
      </c>
      <c r="L2921" s="1" t="s">
        <v>2241</v>
      </c>
      <c r="M2921" s="1" t="s">
        <v>754</v>
      </c>
      <c r="N2921" s="1" t="s">
        <v>167</v>
      </c>
      <c r="O2921" s="1" t="s">
        <v>117</v>
      </c>
      <c r="P2921" s="9">
        <v>96950</v>
      </c>
      <c r="Q2921" s="1" t="s">
        <v>118</v>
      </c>
      <c r="S2921" s="1">
        <v>16702340560</v>
      </c>
      <c r="U2921" s="1">
        <v>531110</v>
      </c>
      <c r="V2921" s="1" t="s">
        <v>119</v>
      </c>
      <c r="X2921" s="1" t="s">
        <v>911</v>
      </c>
      <c r="Y2921" s="1" t="s">
        <v>912</v>
      </c>
      <c r="Z2921" s="1" t="s">
        <v>8572</v>
      </c>
      <c r="AA2921" s="1" t="s">
        <v>2242</v>
      </c>
      <c r="AB2921" s="1" t="s">
        <v>2241</v>
      </c>
      <c r="AC2921" s="1" t="s">
        <v>754</v>
      </c>
      <c r="AD2921" s="1" t="s">
        <v>167</v>
      </c>
      <c r="AE2921" s="1" t="s">
        <v>117</v>
      </c>
      <c r="AF2921" s="9">
        <v>96950</v>
      </c>
      <c r="AG2921" s="1" t="s">
        <v>118</v>
      </c>
      <c r="AI2921" s="1">
        <v>16702340560</v>
      </c>
      <c r="AK2921" s="1" t="s">
        <v>917</v>
      </c>
      <c r="BC2921" s="1" t="str">
        <f>"37-2012.00"</f>
        <v>37-2012.00</v>
      </c>
      <c r="BD2921" s="1" t="s">
        <v>576</v>
      </c>
      <c r="BE2921" s="1" t="s">
        <v>8573</v>
      </c>
      <c r="BF2921" s="1" t="s">
        <v>8574</v>
      </c>
      <c r="BG2921" s="1">
        <v>10</v>
      </c>
      <c r="BI2921" s="2">
        <v>44105</v>
      </c>
      <c r="BJ2921" s="2">
        <v>44469</v>
      </c>
      <c r="BM2921" s="1">
        <v>35</v>
      </c>
      <c r="BN2921" s="1">
        <v>0</v>
      </c>
      <c r="BO2921" s="1">
        <v>7</v>
      </c>
      <c r="BP2921" s="1">
        <v>7</v>
      </c>
      <c r="BQ2921" s="1">
        <v>7</v>
      </c>
      <c r="BR2921" s="1">
        <v>7</v>
      </c>
      <c r="BS2921" s="1">
        <v>7</v>
      </c>
      <c r="BT2921" s="1">
        <v>0</v>
      </c>
      <c r="BU2921" s="1" t="str">
        <f>"8:00 AM"</f>
        <v>8:00 AM</v>
      </c>
      <c r="BV2921" s="1" t="str">
        <f>"5:00 PM"</f>
        <v>5:00 PM</v>
      </c>
      <c r="BW2921" s="1" t="s">
        <v>135</v>
      </c>
      <c r="BX2921" s="1">
        <v>0</v>
      </c>
      <c r="BY2921" s="1">
        <v>6</v>
      </c>
      <c r="BZ2921" s="1" t="s">
        <v>112</v>
      </c>
      <c r="CA2921" s="1">
        <v>0</v>
      </c>
      <c r="CB2921" s="1" t="s">
        <v>8575</v>
      </c>
      <c r="CC2921" s="1" t="s">
        <v>2241</v>
      </c>
      <c r="CD2921" s="1" t="s">
        <v>754</v>
      </c>
      <c r="CE2921" s="1" t="s">
        <v>167</v>
      </c>
      <c r="CF2921" s="1" t="s">
        <v>117</v>
      </c>
      <c r="CG2921" s="1">
        <v>96950</v>
      </c>
      <c r="CH2921" s="3">
        <v>9.41</v>
      </c>
      <c r="CI2921" s="3">
        <v>9.41</v>
      </c>
      <c r="CJ2921" s="3">
        <v>14.12</v>
      </c>
      <c r="CK2921" s="3">
        <v>14.12</v>
      </c>
      <c r="CL2921" s="1" t="s">
        <v>137</v>
      </c>
      <c r="CM2921" s="1" t="s">
        <v>922</v>
      </c>
      <c r="CN2921" s="1" t="s">
        <v>139</v>
      </c>
      <c r="CP2921" s="1" t="s">
        <v>112</v>
      </c>
      <c r="CQ2921" s="1" t="s">
        <v>111</v>
      </c>
      <c r="CR2921" s="1" t="s">
        <v>112</v>
      </c>
      <c r="CS2921" s="1" t="s">
        <v>111</v>
      </c>
      <c r="CT2921" s="1" t="s">
        <v>111</v>
      </c>
      <c r="CU2921" s="1" t="s">
        <v>111</v>
      </c>
      <c r="CV2921" s="1" t="s">
        <v>138</v>
      </c>
      <c r="CW2921" s="1" t="s">
        <v>714</v>
      </c>
      <c r="CX2921" s="1">
        <v>16702340560</v>
      </c>
      <c r="CY2921" s="1" t="s">
        <v>917</v>
      </c>
      <c r="CZ2921" s="1" t="s">
        <v>716</v>
      </c>
      <c r="DA2921" s="1" t="s">
        <v>111</v>
      </c>
      <c r="DB2921" s="1" t="s">
        <v>112</v>
      </c>
    </row>
    <row r="2922" spans="1:111" ht="15.6" customHeight="1" x14ac:dyDescent="0.25">
      <c r="A2922" s="1" t="s">
        <v>8576</v>
      </c>
      <c r="B2922" s="1" t="s">
        <v>109</v>
      </c>
      <c r="C2922" s="2">
        <v>44028.385365624999</v>
      </c>
      <c r="D2922" s="2">
        <v>44112</v>
      </c>
      <c r="E2922" s="1" t="s">
        <v>110</v>
      </c>
      <c r="F2922" s="2">
        <v>44103.833333333336</v>
      </c>
      <c r="G2922" s="1" t="s">
        <v>111</v>
      </c>
      <c r="H2922" s="1" t="s">
        <v>112</v>
      </c>
      <c r="I2922" s="1" t="s">
        <v>112</v>
      </c>
      <c r="J2922" s="1" t="s">
        <v>8577</v>
      </c>
      <c r="L2922" s="1" t="s">
        <v>8578</v>
      </c>
      <c r="N2922" s="1" t="s">
        <v>116</v>
      </c>
      <c r="O2922" s="1" t="s">
        <v>117</v>
      </c>
      <c r="P2922" s="9">
        <v>96950</v>
      </c>
      <c r="Q2922" s="1" t="s">
        <v>118</v>
      </c>
      <c r="S2922" s="1">
        <v>16707880047</v>
      </c>
      <c r="U2922" s="1">
        <v>711320</v>
      </c>
      <c r="V2922" s="1" t="s">
        <v>119</v>
      </c>
      <c r="X2922" s="1" t="s">
        <v>8579</v>
      </c>
      <c r="Y2922" s="1" t="s">
        <v>8580</v>
      </c>
      <c r="Z2922" s="1" t="s">
        <v>8581</v>
      </c>
      <c r="AA2922" s="1" t="s">
        <v>245</v>
      </c>
      <c r="AB2922" s="1" t="s">
        <v>8582</v>
      </c>
      <c r="AD2922" s="1" t="s">
        <v>167</v>
      </c>
      <c r="AE2922" s="1" t="s">
        <v>117</v>
      </c>
      <c r="AF2922" s="9">
        <v>96950</v>
      </c>
      <c r="AG2922" s="1" t="s">
        <v>118</v>
      </c>
      <c r="AI2922" s="1">
        <v>16707880047</v>
      </c>
      <c r="AK2922" s="1" t="s">
        <v>8583</v>
      </c>
      <c r="BC2922" s="1" t="str">
        <f>"43-1011.00"</f>
        <v>43-1011.00</v>
      </c>
      <c r="BD2922" s="1" t="s">
        <v>421</v>
      </c>
      <c r="BE2922" s="1" t="s">
        <v>8584</v>
      </c>
      <c r="BF2922" s="1" t="s">
        <v>4056</v>
      </c>
      <c r="BG2922" s="1">
        <v>1</v>
      </c>
      <c r="BI2922" s="2">
        <v>44105</v>
      </c>
      <c r="BJ2922" s="2">
        <v>44834</v>
      </c>
      <c r="BM2922" s="1">
        <v>40</v>
      </c>
      <c r="BN2922" s="1">
        <v>0</v>
      </c>
      <c r="BO2922" s="1">
        <v>8</v>
      </c>
      <c r="BP2922" s="1">
        <v>8</v>
      </c>
      <c r="BQ2922" s="1">
        <v>8</v>
      </c>
      <c r="BR2922" s="1">
        <v>8</v>
      </c>
      <c r="BS2922" s="1">
        <v>8</v>
      </c>
      <c r="BT2922" s="1">
        <v>0</v>
      </c>
      <c r="BU2922" s="1" t="str">
        <f>"8:00 AM"</f>
        <v>8:00 AM</v>
      </c>
      <c r="BV2922" s="1" t="str">
        <f>"5:00 PM"</f>
        <v>5:00 PM</v>
      </c>
      <c r="BW2922" s="1" t="s">
        <v>135</v>
      </c>
      <c r="BX2922" s="1">
        <v>0</v>
      </c>
      <c r="BY2922" s="1">
        <v>12</v>
      </c>
      <c r="BZ2922" s="1" t="s">
        <v>111</v>
      </c>
      <c r="CA2922" s="1">
        <v>2</v>
      </c>
      <c r="CB2922" s="4" t="s">
        <v>8585</v>
      </c>
      <c r="CC2922" s="1" t="s">
        <v>8586</v>
      </c>
      <c r="CE2922" s="1" t="s">
        <v>167</v>
      </c>
      <c r="CF2922" s="1" t="s">
        <v>117</v>
      </c>
      <c r="CG2922" s="1">
        <v>96950</v>
      </c>
      <c r="CH2922" s="3">
        <v>20.100000000000001</v>
      </c>
      <c r="CI2922" s="3">
        <v>20.149999999999999</v>
      </c>
      <c r="CJ2922" s="3">
        <v>30.15</v>
      </c>
      <c r="CK2922" s="3">
        <v>30.23</v>
      </c>
      <c r="CL2922" s="1" t="s">
        <v>137</v>
      </c>
      <c r="CM2922" s="1" t="s">
        <v>5876</v>
      </c>
      <c r="CN2922" s="1" t="s">
        <v>139</v>
      </c>
      <c r="CP2922" s="1" t="s">
        <v>112</v>
      </c>
      <c r="CQ2922" s="1" t="s">
        <v>111</v>
      </c>
      <c r="CR2922" s="1" t="s">
        <v>112</v>
      </c>
      <c r="CS2922" s="1" t="s">
        <v>111</v>
      </c>
      <c r="CT2922" s="1" t="s">
        <v>138</v>
      </c>
      <c r="CU2922" s="1" t="s">
        <v>111</v>
      </c>
      <c r="CV2922" s="1" t="s">
        <v>138</v>
      </c>
      <c r="CW2922" s="1" t="s">
        <v>1633</v>
      </c>
      <c r="CX2922" s="1">
        <v>16707880047</v>
      </c>
      <c r="CY2922" s="1" t="s">
        <v>8583</v>
      </c>
      <c r="CZ2922" s="1" t="s">
        <v>138</v>
      </c>
      <c r="DA2922" s="1" t="s">
        <v>111</v>
      </c>
      <c r="DB2922" s="1" t="s">
        <v>112</v>
      </c>
      <c r="DC2922" s="1" t="s">
        <v>8579</v>
      </c>
      <c r="DD2922" s="1" t="s">
        <v>8580</v>
      </c>
      <c r="DE2922" s="1" t="s">
        <v>236</v>
      </c>
      <c r="DF2922" s="1" t="s">
        <v>8587</v>
      </c>
      <c r="DG2922" s="1" t="s">
        <v>8583</v>
      </c>
    </row>
    <row r="2923" spans="1:111" ht="15.6" customHeight="1" x14ac:dyDescent="0.25">
      <c r="A2923" s="1" t="s">
        <v>8603</v>
      </c>
      <c r="B2923" s="1" t="s">
        <v>109</v>
      </c>
      <c r="C2923" s="2">
        <v>44086.012858333335</v>
      </c>
      <c r="D2923" s="2">
        <v>44133</v>
      </c>
      <c r="E2923" s="1" t="s">
        <v>110</v>
      </c>
      <c r="F2923" s="2">
        <v>44103.833333333336</v>
      </c>
      <c r="G2923" s="1" t="s">
        <v>111</v>
      </c>
      <c r="H2923" s="1" t="s">
        <v>112</v>
      </c>
      <c r="I2923" s="1" t="s">
        <v>112</v>
      </c>
      <c r="J2923" s="1" t="s">
        <v>8604</v>
      </c>
      <c r="K2923" s="1" t="s">
        <v>8605</v>
      </c>
      <c r="L2923" s="1" t="s">
        <v>8606</v>
      </c>
      <c r="M2923" s="1" t="s">
        <v>8607</v>
      </c>
      <c r="N2923" s="1" t="s">
        <v>116</v>
      </c>
      <c r="O2923" s="1" t="s">
        <v>117</v>
      </c>
      <c r="P2923" s="9">
        <v>96950</v>
      </c>
      <c r="Q2923" s="1" t="s">
        <v>118</v>
      </c>
      <c r="R2923" s="1" t="s">
        <v>8608</v>
      </c>
      <c r="S2923" s="1">
        <v>16702330955</v>
      </c>
      <c r="U2923" s="1">
        <v>323111</v>
      </c>
      <c r="V2923" s="1" t="s">
        <v>119</v>
      </c>
      <c r="X2923" s="1" t="s">
        <v>8609</v>
      </c>
      <c r="Y2923" s="1" t="s">
        <v>8610</v>
      </c>
      <c r="AA2923" s="1" t="s">
        <v>4667</v>
      </c>
      <c r="AB2923" s="1" t="s">
        <v>2191</v>
      </c>
      <c r="AC2923" s="1" t="s">
        <v>8611</v>
      </c>
      <c r="AD2923" s="1" t="s">
        <v>116</v>
      </c>
      <c r="AE2923" s="1" t="s">
        <v>117</v>
      </c>
      <c r="AF2923" s="9">
        <v>96950</v>
      </c>
      <c r="AG2923" s="1" t="s">
        <v>118</v>
      </c>
      <c r="AH2923" s="1" t="s">
        <v>8608</v>
      </c>
      <c r="AI2923" s="1">
        <v>16702330955</v>
      </c>
      <c r="AK2923" s="1" t="s">
        <v>8612</v>
      </c>
      <c r="BC2923" s="1" t="str">
        <f>"51-5113.00"</f>
        <v>51-5113.00</v>
      </c>
      <c r="BD2923" s="1" t="s">
        <v>8613</v>
      </c>
      <c r="BE2923" s="1" t="s">
        <v>8614</v>
      </c>
      <c r="BF2923" s="1" t="s">
        <v>8615</v>
      </c>
      <c r="BG2923" s="1">
        <v>1</v>
      </c>
      <c r="BI2923" s="2">
        <v>44105</v>
      </c>
      <c r="BJ2923" s="2">
        <v>45199</v>
      </c>
      <c r="BM2923" s="1">
        <v>35</v>
      </c>
      <c r="BN2923" s="1">
        <v>0</v>
      </c>
      <c r="BO2923" s="1">
        <v>7</v>
      </c>
      <c r="BP2923" s="1">
        <v>7</v>
      </c>
      <c r="BQ2923" s="1">
        <v>7</v>
      </c>
      <c r="BR2923" s="1">
        <v>7</v>
      </c>
      <c r="BS2923" s="1">
        <v>7</v>
      </c>
      <c r="BT2923" s="1">
        <v>0</v>
      </c>
      <c r="BU2923" s="1" t="str">
        <f>"8:00 AM"</f>
        <v>8:00 AM</v>
      </c>
      <c r="BV2923" s="1" t="str">
        <f>"4:00 PM"</f>
        <v>4:00 PM</v>
      </c>
      <c r="BW2923" s="1" t="s">
        <v>135</v>
      </c>
      <c r="BX2923" s="1">
        <v>0</v>
      </c>
      <c r="BY2923" s="1">
        <v>12</v>
      </c>
      <c r="BZ2923" s="1" t="s">
        <v>112</v>
      </c>
      <c r="CA2923" s="1">
        <v>0</v>
      </c>
      <c r="CB2923" s="4" t="s">
        <v>8616</v>
      </c>
      <c r="CC2923" s="1" t="s">
        <v>8607</v>
      </c>
      <c r="CD2923" s="1" t="s">
        <v>8611</v>
      </c>
      <c r="CE2923" s="1" t="s">
        <v>116</v>
      </c>
      <c r="CF2923" s="1" t="s">
        <v>117</v>
      </c>
      <c r="CG2923" s="1">
        <v>96950</v>
      </c>
      <c r="CH2923" s="3">
        <v>11.99</v>
      </c>
      <c r="CI2923" s="3">
        <v>11.99</v>
      </c>
      <c r="CJ2923" s="3">
        <v>17.989999999999998</v>
      </c>
      <c r="CK2923" s="3">
        <v>17.989999999999998</v>
      </c>
      <c r="CL2923" s="1" t="s">
        <v>137</v>
      </c>
      <c r="CM2923" s="1" t="s">
        <v>138</v>
      </c>
      <c r="CN2923" s="1" t="s">
        <v>218</v>
      </c>
      <c r="CP2923" s="1" t="s">
        <v>112</v>
      </c>
      <c r="CQ2923" s="1" t="s">
        <v>111</v>
      </c>
      <c r="CR2923" s="1" t="s">
        <v>112</v>
      </c>
      <c r="CS2923" s="1" t="s">
        <v>112</v>
      </c>
      <c r="CT2923" s="1" t="s">
        <v>138</v>
      </c>
      <c r="CU2923" s="1" t="s">
        <v>111</v>
      </c>
      <c r="CV2923" s="1" t="s">
        <v>138</v>
      </c>
      <c r="CW2923" s="1" t="s">
        <v>8617</v>
      </c>
      <c r="CX2923" s="1">
        <v>16702330955</v>
      </c>
      <c r="CY2923" s="1" t="s">
        <v>8612</v>
      </c>
      <c r="CZ2923" s="1" t="s">
        <v>138</v>
      </c>
      <c r="DA2923" s="1" t="s">
        <v>111</v>
      </c>
      <c r="DB2923" s="1" t="s">
        <v>112</v>
      </c>
    </row>
    <row r="2924" spans="1:111" ht="15.6" customHeight="1" x14ac:dyDescent="0.25">
      <c r="A2924" s="1" t="s">
        <v>8627</v>
      </c>
      <c r="B2924" s="1" t="s">
        <v>109</v>
      </c>
      <c r="C2924" s="2">
        <v>44158.991316087966</v>
      </c>
      <c r="D2924" s="2">
        <v>44209</v>
      </c>
      <c r="E2924" s="1" t="s">
        <v>180</v>
      </c>
      <c r="G2924" s="1" t="s">
        <v>111</v>
      </c>
      <c r="H2924" s="1" t="s">
        <v>112</v>
      </c>
      <c r="I2924" s="1" t="s">
        <v>112</v>
      </c>
      <c r="J2924" s="1" t="s">
        <v>8628</v>
      </c>
      <c r="K2924" s="1" t="s">
        <v>8629</v>
      </c>
      <c r="L2924" s="1" t="s">
        <v>8503</v>
      </c>
      <c r="M2924" s="1" t="s">
        <v>8504</v>
      </c>
      <c r="N2924" s="1" t="s">
        <v>116</v>
      </c>
      <c r="O2924" s="1" t="s">
        <v>117</v>
      </c>
      <c r="P2924" s="9">
        <v>96950</v>
      </c>
      <c r="Q2924" s="1" t="s">
        <v>118</v>
      </c>
      <c r="S2924" s="1">
        <v>16709898049</v>
      </c>
      <c r="U2924" s="1">
        <v>713910</v>
      </c>
      <c r="V2924" s="1" t="s">
        <v>119</v>
      </c>
      <c r="X2924" s="1" t="s">
        <v>8505</v>
      </c>
      <c r="Y2924" s="1" t="s">
        <v>8506</v>
      </c>
      <c r="Z2924" s="1" t="s">
        <v>486</v>
      </c>
      <c r="AA2924" s="1" t="s">
        <v>759</v>
      </c>
      <c r="AB2924" s="1" t="s">
        <v>8503</v>
      </c>
      <c r="AC2924" s="1" t="s">
        <v>8504</v>
      </c>
      <c r="AD2924" s="1" t="s">
        <v>116</v>
      </c>
      <c r="AE2924" s="1" t="s">
        <v>117</v>
      </c>
      <c r="AF2924" s="9">
        <v>96950</v>
      </c>
      <c r="AG2924" s="1" t="s">
        <v>118</v>
      </c>
      <c r="AI2924" s="1">
        <v>16709898049</v>
      </c>
      <c r="AK2924" s="1" t="s">
        <v>8507</v>
      </c>
      <c r="BC2924" s="1" t="str">
        <f>"35-2014.00"</f>
        <v>35-2014.00</v>
      </c>
      <c r="BD2924" s="1" t="s">
        <v>152</v>
      </c>
      <c r="BE2924" s="1" t="s">
        <v>8630</v>
      </c>
      <c r="BF2924" s="1" t="s">
        <v>8509</v>
      </c>
      <c r="BG2924" s="1">
        <v>1</v>
      </c>
      <c r="BI2924" s="2">
        <v>44197</v>
      </c>
      <c r="BJ2924" s="2">
        <v>44469</v>
      </c>
      <c r="BM2924" s="1">
        <v>35</v>
      </c>
      <c r="BN2924" s="1">
        <v>6</v>
      </c>
      <c r="BO2924" s="1">
        <v>5</v>
      </c>
      <c r="BP2924" s="1">
        <v>6</v>
      </c>
      <c r="BQ2924" s="1">
        <v>0</v>
      </c>
      <c r="BR2924" s="1">
        <v>6</v>
      </c>
      <c r="BS2924" s="1">
        <v>6</v>
      </c>
      <c r="BT2924" s="1">
        <v>6</v>
      </c>
      <c r="BU2924" s="1" t="str">
        <f>"10:00 PM"</f>
        <v>10:00 PM</v>
      </c>
      <c r="BV2924" s="1" t="str">
        <f>"4:00 PM"</f>
        <v>4:00 PM</v>
      </c>
      <c r="BW2924" s="1" t="s">
        <v>135</v>
      </c>
      <c r="BX2924" s="1">
        <v>0</v>
      </c>
      <c r="BY2924" s="1">
        <v>12</v>
      </c>
      <c r="BZ2924" s="1" t="s">
        <v>112</v>
      </c>
      <c r="CA2924" s="1">
        <v>0</v>
      </c>
      <c r="CB2924" s="1" t="s">
        <v>8631</v>
      </c>
      <c r="CC2924" s="1" t="s">
        <v>8503</v>
      </c>
      <c r="CD2924" s="1" t="s">
        <v>8504</v>
      </c>
      <c r="CE2924" s="1" t="s">
        <v>116</v>
      </c>
      <c r="CF2924" s="1" t="s">
        <v>117</v>
      </c>
      <c r="CG2924" s="1">
        <v>96950</v>
      </c>
      <c r="CH2924" s="3">
        <v>8.68</v>
      </c>
      <c r="CI2924" s="3">
        <v>8.68</v>
      </c>
      <c r="CJ2924" s="3">
        <v>13.02</v>
      </c>
      <c r="CK2924" s="3">
        <v>13.02</v>
      </c>
      <c r="CL2924" s="1" t="s">
        <v>137</v>
      </c>
      <c r="CM2924" s="1" t="s">
        <v>8632</v>
      </c>
      <c r="CN2924" s="1" t="s">
        <v>139</v>
      </c>
      <c r="CP2924" s="1" t="s">
        <v>112</v>
      </c>
      <c r="CQ2924" s="1" t="s">
        <v>111</v>
      </c>
      <c r="CR2924" s="1" t="s">
        <v>112</v>
      </c>
      <c r="CS2924" s="1" t="s">
        <v>111</v>
      </c>
      <c r="CT2924" s="1" t="s">
        <v>138</v>
      </c>
      <c r="CU2924" s="1" t="s">
        <v>111</v>
      </c>
      <c r="CV2924" s="1" t="s">
        <v>138</v>
      </c>
      <c r="CW2924" s="1" t="s">
        <v>8633</v>
      </c>
      <c r="CX2924" s="1">
        <v>16709898049</v>
      </c>
      <c r="CY2924" s="1" t="s">
        <v>8507</v>
      </c>
      <c r="CZ2924" s="1" t="s">
        <v>138</v>
      </c>
      <c r="DA2924" s="1" t="s">
        <v>111</v>
      </c>
      <c r="DB2924" s="1" t="s">
        <v>112</v>
      </c>
      <c r="DC2924" s="1" t="s">
        <v>733</v>
      </c>
    </row>
    <row r="2925" spans="1:111" ht="15.6" customHeight="1" x14ac:dyDescent="0.25">
      <c r="A2925" s="1" t="s">
        <v>8634</v>
      </c>
      <c r="B2925" s="1" t="s">
        <v>109</v>
      </c>
      <c r="C2925" s="2">
        <v>44154.991058333333</v>
      </c>
      <c r="D2925" s="2">
        <v>44194</v>
      </c>
      <c r="E2925" s="1" t="s">
        <v>180</v>
      </c>
      <c r="G2925" s="1" t="s">
        <v>112</v>
      </c>
      <c r="H2925" s="1" t="s">
        <v>112</v>
      </c>
      <c r="I2925" s="1" t="s">
        <v>112</v>
      </c>
      <c r="J2925" s="1" t="s">
        <v>8530</v>
      </c>
      <c r="K2925" s="1" t="s">
        <v>8531</v>
      </c>
      <c r="L2925" s="1" t="s">
        <v>8635</v>
      </c>
      <c r="N2925" s="1" t="s">
        <v>116</v>
      </c>
      <c r="O2925" s="1" t="s">
        <v>117</v>
      </c>
      <c r="P2925" s="9">
        <v>96950</v>
      </c>
      <c r="Q2925" s="1" t="s">
        <v>118</v>
      </c>
      <c r="S2925" s="1">
        <v>16702348011</v>
      </c>
      <c r="U2925" s="1">
        <v>445110</v>
      </c>
      <c r="V2925" s="1" t="s">
        <v>119</v>
      </c>
      <c r="X2925" s="1" t="s">
        <v>4427</v>
      </c>
      <c r="Y2925" s="1" t="s">
        <v>5631</v>
      </c>
      <c r="AA2925" s="1" t="s">
        <v>245</v>
      </c>
      <c r="AB2925" s="1" t="s">
        <v>8532</v>
      </c>
      <c r="AD2925" s="1" t="s">
        <v>116</v>
      </c>
      <c r="AE2925" s="1" t="s">
        <v>117</v>
      </c>
      <c r="AF2925" s="9">
        <v>96950</v>
      </c>
      <c r="AG2925" s="1" t="s">
        <v>118</v>
      </c>
      <c r="AI2925" s="1">
        <v>16702348011</v>
      </c>
      <c r="AK2925" s="1" t="s">
        <v>8533</v>
      </c>
      <c r="BC2925" s="1" t="str">
        <f>"53-3031.00"</f>
        <v>53-3031.00</v>
      </c>
      <c r="BD2925" s="1" t="s">
        <v>3272</v>
      </c>
      <c r="BE2925" s="1" t="s">
        <v>8636</v>
      </c>
      <c r="BF2925" s="1" t="s">
        <v>8637</v>
      </c>
      <c r="BG2925" s="1">
        <v>2</v>
      </c>
      <c r="BI2925" s="2">
        <v>44181</v>
      </c>
      <c r="BJ2925" s="2">
        <v>44469</v>
      </c>
      <c r="BM2925" s="1">
        <v>35</v>
      </c>
      <c r="BN2925" s="1">
        <v>0</v>
      </c>
      <c r="BO2925" s="1">
        <v>7</v>
      </c>
      <c r="BP2925" s="1">
        <v>7</v>
      </c>
      <c r="BQ2925" s="1">
        <v>7</v>
      </c>
      <c r="BR2925" s="1">
        <v>7</v>
      </c>
      <c r="BS2925" s="1">
        <v>7</v>
      </c>
      <c r="BT2925" s="1">
        <v>0</v>
      </c>
      <c r="BU2925" s="1" t="str">
        <f>"8:00 AM"</f>
        <v>8:00 AM</v>
      </c>
      <c r="BV2925" s="1" t="str">
        <f>"4:00 AM"</f>
        <v>4:00 AM</v>
      </c>
      <c r="BW2925" s="1" t="s">
        <v>135</v>
      </c>
      <c r="BX2925" s="1">
        <v>0</v>
      </c>
      <c r="BY2925" s="1">
        <v>12</v>
      </c>
      <c r="BZ2925" s="1" t="s">
        <v>112</v>
      </c>
      <c r="CA2925" s="1">
        <v>0</v>
      </c>
      <c r="CB2925" s="4" t="s">
        <v>8536</v>
      </c>
      <c r="CC2925" s="1" t="s">
        <v>8532</v>
      </c>
      <c r="CE2925" s="1" t="s">
        <v>116</v>
      </c>
      <c r="CF2925" s="1" t="s">
        <v>117</v>
      </c>
      <c r="CG2925" s="1">
        <v>96950</v>
      </c>
      <c r="CH2925" s="3">
        <v>7.69</v>
      </c>
      <c r="CI2925" s="3">
        <v>7.69</v>
      </c>
      <c r="CJ2925" s="3">
        <v>11.54</v>
      </c>
      <c r="CK2925" s="3">
        <v>11.54</v>
      </c>
      <c r="CL2925" s="1" t="s">
        <v>137</v>
      </c>
      <c r="CM2925" s="1" t="s">
        <v>138</v>
      </c>
      <c r="CN2925" s="1" t="s">
        <v>139</v>
      </c>
      <c r="CP2925" s="1" t="s">
        <v>112</v>
      </c>
      <c r="CQ2925" s="1" t="s">
        <v>111</v>
      </c>
      <c r="CR2925" s="1" t="s">
        <v>112</v>
      </c>
      <c r="CS2925" s="1" t="s">
        <v>111</v>
      </c>
      <c r="CT2925" s="1" t="s">
        <v>138</v>
      </c>
      <c r="CU2925" s="1" t="s">
        <v>111</v>
      </c>
      <c r="CV2925" s="1" t="s">
        <v>138</v>
      </c>
      <c r="CW2925" s="1" t="s">
        <v>8537</v>
      </c>
      <c r="CX2925" s="1">
        <v>16702348011</v>
      </c>
      <c r="CY2925" s="1" t="s">
        <v>8533</v>
      </c>
      <c r="CZ2925" s="1" t="s">
        <v>138</v>
      </c>
      <c r="DA2925" s="1" t="s">
        <v>111</v>
      </c>
      <c r="DB2925" s="1" t="s">
        <v>112</v>
      </c>
    </row>
    <row r="2926" spans="1:111" ht="15.6" customHeight="1" x14ac:dyDescent="0.25">
      <c r="A2926" s="1" t="s">
        <v>8643</v>
      </c>
      <c r="B2926" s="1" t="s">
        <v>109</v>
      </c>
      <c r="C2926" s="2">
        <v>44062.882961226853</v>
      </c>
      <c r="D2926" s="2">
        <v>44155</v>
      </c>
      <c r="E2926" s="1" t="s">
        <v>110</v>
      </c>
      <c r="F2926" s="2">
        <v>44103.833333333336</v>
      </c>
      <c r="G2926" s="1" t="s">
        <v>112</v>
      </c>
      <c r="H2926" s="1" t="s">
        <v>112</v>
      </c>
      <c r="I2926" s="1" t="s">
        <v>112</v>
      </c>
      <c r="J2926" s="1" t="s">
        <v>8644</v>
      </c>
      <c r="L2926" s="1" t="s">
        <v>8645</v>
      </c>
      <c r="M2926" s="1" t="s">
        <v>8646</v>
      </c>
      <c r="N2926" s="1" t="s">
        <v>116</v>
      </c>
      <c r="O2926" s="1" t="s">
        <v>117</v>
      </c>
      <c r="P2926" s="9">
        <v>96950</v>
      </c>
      <c r="Q2926" s="1" t="s">
        <v>118</v>
      </c>
      <c r="S2926" s="1">
        <v>16702347674</v>
      </c>
      <c r="U2926" s="1">
        <v>72131</v>
      </c>
      <c r="V2926" s="1" t="s">
        <v>119</v>
      </c>
      <c r="X2926" s="1" t="s">
        <v>8647</v>
      </c>
      <c r="Y2926" s="1" t="s">
        <v>8648</v>
      </c>
      <c r="AA2926" s="1" t="s">
        <v>373</v>
      </c>
      <c r="AB2926" s="1" t="s">
        <v>8649</v>
      </c>
      <c r="AC2926" s="1" t="s">
        <v>8646</v>
      </c>
      <c r="AD2926" s="1" t="s">
        <v>116</v>
      </c>
      <c r="AE2926" s="1" t="s">
        <v>117</v>
      </c>
      <c r="AF2926" s="9">
        <v>96950</v>
      </c>
      <c r="AG2926" s="1" t="s">
        <v>118</v>
      </c>
      <c r="AI2926" s="1">
        <v>16702347674</v>
      </c>
      <c r="AK2926" s="1" t="s">
        <v>8650</v>
      </c>
      <c r="AL2926" s="1" t="s">
        <v>653</v>
      </c>
      <c r="AM2926" s="1" t="s">
        <v>654</v>
      </c>
      <c r="AN2926" s="1" t="s">
        <v>655</v>
      </c>
      <c r="AO2926" s="1" t="s">
        <v>656</v>
      </c>
      <c r="AP2926" s="1" t="s">
        <v>4768</v>
      </c>
      <c r="AQ2926" s="1" t="s">
        <v>658</v>
      </c>
      <c r="AR2926" s="1" t="s">
        <v>116</v>
      </c>
      <c r="AS2926" s="1" t="s">
        <v>117</v>
      </c>
      <c r="AT2926" s="9">
        <v>96950</v>
      </c>
      <c r="AU2926" s="1" t="s">
        <v>118</v>
      </c>
      <c r="AW2926" s="1">
        <v>16702330081</v>
      </c>
      <c r="AY2926" s="1" t="s">
        <v>659</v>
      </c>
      <c r="AZ2926" s="1" t="s">
        <v>4770</v>
      </c>
      <c r="BA2926" s="1" t="s">
        <v>117</v>
      </c>
      <c r="BB2926" s="1" t="s">
        <v>661</v>
      </c>
      <c r="BC2926" s="1" t="str">
        <f>"37-2011.00"</f>
        <v>37-2011.00</v>
      </c>
      <c r="BD2926" s="1" t="s">
        <v>676</v>
      </c>
      <c r="BE2926" s="1" t="s">
        <v>8651</v>
      </c>
      <c r="BF2926" s="1" t="s">
        <v>8652</v>
      </c>
      <c r="BG2926" s="1">
        <v>1</v>
      </c>
      <c r="BI2926" s="2">
        <v>44105</v>
      </c>
      <c r="BJ2926" s="2">
        <v>44469</v>
      </c>
      <c r="BM2926" s="1">
        <v>40</v>
      </c>
      <c r="BN2926" s="1">
        <v>0</v>
      </c>
      <c r="BO2926" s="1">
        <v>8</v>
      </c>
      <c r="BP2926" s="1">
        <v>8</v>
      </c>
      <c r="BQ2926" s="1">
        <v>8</v>
      </c>
      <c r="BR2926" s="1">
        <v>8</v>
      </c>
      <c r="BS2926" s="1">
        <v>8</v>
      </c>
      <c r="BT2926" s="1">
        <v>0</v>
      </c>
      <c r="BU2926" s="1" t="str">
        <f>"8:00 AM"</f>
        <v>8:00 AM</v>
      </c>
      <c r="BV2926" s="1" t="str">
        <f>"5:00 PM"</f>
        <v>5:00 PM</v>
      </c>
      <c r="BW2926" s="1" t="s">
        <v>135</v>
      </c>
      <c r="BX2926" s="1">
        <v>0</v>
      </c>
      <c r="BY2926" s="1">
        <v>12</v>
      </c>
      <c r="BZ2926" s="1" t="s">
        <v>112</v>
      </c>
      <c r="CA2926" s="1">
        <v>0</v>
      </c>
      <c r="CB2926" s="1" t="e">
        <f>- REQUIRED Knowledge of ROUGH and FINISH CARPENTRY, PLUMBING, INTERIOR and EXTERIOR PAINTING and ELECTRICIAN skills. experience with USE of PESTICIDES and FERTILIZERS and HOW to AVOID THE HAZARDOUS AFFECT of COMMON CHEMICALS USED FOR BUILDING MAINTENANCE REPAIR.</f>
        <v>#NAME?</v>
      </c>
      <c r="CC2926" s="1" t="s">
        <v>8649</v>
      </c>
      <c r="CD2926" s="1" t="s">
        <v>8646</v>
      </c>
      <c r="CE2926" s="1" t="s">
        <v>116</v>
      </c>
      <c r="CF2926" s="1" t="s">
        <v>117</v>
      </c>
      <c r="CG2926" s="1">
        <v>96950</v>
      </c>
      <c r="CH2926" s="3">
        <v>10.42</v>
      </c>
      <c r="CI2926" s="3">
        <v>10.42</v>
      </c>
      <c r="CL2926" s="1" t="s">
        <v>137</v>
      </c>
      <c r="CM2926" s="1" t="s">
        <v>138</v>
      </c>
      <c r="CN2926" s="1" t="s">
        <v>139</v>
      </c>
      <c r="CP2926" s="1" t="s">
        <v>112</v>
      </c>
      <c r="CQ2926" s="1" t="s">
        <v>111</v>
      </c>
      <c r="CR2926" s="1" t="s">
        <v>112</v>
      </c>
      <c r="CS2926" s="1" t="s">
        <v>112</v>
      </c>
      <c r="CT2926" s="1" t="s">
        <v>138</v>
      </c>
      <c r="CU2926" s="1" t="s">
        <v>111</v>
      </c>
      <c r="CV2926" s="1" t="s">
        <v>138</v>
      </c>
      <c r="CW2926" s="1" t="s">
        <v>138</v>
      </c>
      <c r="CX2926" s="1">
        <v>16702347674</v>
      </c>
      <c r="CY2926" s="1" t="s">
        <v>8653</v>
      </c>
      <c r="CZ2926" s="1" t="s">
        <v>138</v>
      </c>
      <c r="DA2926" s="1" t="s">
        <v>111</v>
      </c>
      <c r="DB2926" s="1" t="s">
        <v>112</v>
      </c>
    </row>
    <row r="2927" spans="1:111" ht="15.6" customHeight="1" x14ac:dyDescent="0.25">
      <c r="A2927" s="1" t="s">
        <v>8692</v>
      </c>
      <c r="B2927" s="1" t="s">
        <v>109</v>
      </c>
      <c r="C2927" s="2">
        <v>44162.090238425924</v>
      </c>
      <c r="D2927" s="2">
        <v>44182</v>
      </c>
      <c r="E2927" s="1" t="s">
        <v>180</v>
      </c>
      <c r="G2927" s="1" t="s">
        <v>112</v>
      </c>
      <c r="H2927" s="1" t="s">
        <v>112</v>
      </c>
      <c r="I2927" s="1" t="s">
        <v>112</v>
      </c>
      <c r="J2927" s="1" t="s">
        <v>2493</v>
      </c>
      <c r="L2927" s="1" t="s">
        <v>4885</v>
      </c>
      <c r="N2927" s="1" t="s">
        <v>116</v>
      </c>
      <c r="O2927" s="1" t="s">
        <v>117</v>
      </c>
      <c r="P2927" s="9">
        <v>96950</v>
      </c>
      <c r="Q2927" s="1" t="s">
        <v>118</v>
      </c>
      <c r="S2927" s="1">
        <v>16704832564</v>
      </c>
      <c r="U2927" s="1">
        <v>81211</v>
      </c>
      <c r="V2927" s="1" t="s">
        <v>119</v>
      </c>
      <c r="X2927" s="1" t="s">
        <v>2495</v>
      </c>
      <c r="Y2927" s="1" t="s">
        <v>2496</v>
      </c>
      <c r="Z2927" s="1" t="s">
        <v>2497</v>
      </c>
      <c r="AA2927" s="1" t="s">
        <v>245</v>
      </c>
      <c r="AB2927" s="1" t="s">
        <v>2494</v>
      </c>
      <c r="AD2927" s="1" t="s">
        <v>116</v>
      </c>
      <c r="AE2927" s="1" t="s">
        <v>117</v>
      </c>
      <c r="AF2927" s="9">
        <v>96950</v>
      </c>
      <c r="AG2927" s="1" t="s">
        <v>118</v>
      </c>
      <c r="AI2927" s="1">
        <v>16704832564</v>
      </c>
      <c r="AK2927" s="1" t="s">
        <v>2499</v>
      </c>
      <c r="BC2927" s="1" t="str">
        <f>"39-5012.00"</f>
        <v>39-5012.00</v>
      </c>
      <c r="BD2927" s="1" t="s">
        <v>1831</v>
      </c>
      <c r="BE2927" s="1" t="s">
        <v>4886</v>
      </c>
      <c r="BF2927" s="1" t="s">
        <v>3394</v>
      </c>
      <c r="BG2927" s="1">
        <v>2</v>
      </c>
      <c r="BI2927" s="2">
        <v>44197</v>
      </c>
      <c r="BJ2927" s="2">
        <v>45199</v>
      </c>
      <c r="BM2927" s="1">
        <v>40</v>
      </c>
      <c r="BN2927" s="1">
        <v>0</v>
      </c>
      <c r="BO2927" s="1">
        <v>8</v>
      </c>
      <c r="BP2927" s="1">
        <v>8</v>
      </c>
      <c r="BQ2927" s="1">
        <v>8</v>
      </c>
      <c r="BR2927" s="1">
        <v>8</v>
      </c>
      <c r="BS2927" s="1">
        <v>8</v>
      </c>
      <c r="BT2927" s="1">
        <v>0</v>
      </c>
      <c r="BU2927" s="1" t="str">
        <f>"9:00 AM"</f>
        <v>9:00 AM</v>
      </c>
      <c r="BV2927" s="1" t="str">
        <f>"6:00 PM"</f>
        <v>6:00 PM</v>
      </c>
      <c r="BW2927" s="1" t="s">
        <v>230</v>
      </c>
      <c r="BX2927" s="1">
        <v>0</v>
      </c>
      <c r="BY2927" s="1">
        <v>6</v>
      </c>
      <c r="BZ2927" s="1" t="s">
        <v>112</v>
      </c>
      <c r="CA2927" s="1">
        <v>0</v>
      </c>
      <c r="CB2927" s="4" t="s">
        <v>8693</v>
      </c>
      <c r="CC2927" s="1" t="s">
        <v>4888</v>
      </c>
      <c r="CE2927" s="1" t="s">
        <v>116</v>
      </c>
      <c r="CF2927" s="1" t="s">
        <v>117</v>
      </c>
      <c r="CG2927" s="1">
        <v>96950</v>
      </c>
      <c r="CH2927" s="3">
        <v>13.01</v>
      </c>
      <c r="CI2927" s="3">
        <v>13.01</v>
      </c>
      <c r="CJ2927" s="3">
        <v>0</v>
      </c>
      <c r="CK2927" s="3">
        <v>0</v>
      </c>
      <c r="CL2927" s="1" t="s">
        <v>137</v>
      </c>
      <c r="CM2927" s="1" t="s">
        <v>719</v>
      </c>
      <c r="CN2927" s="1" t="s">
        <v>139</v>
      </c>
      <c r="CP2927" s="1" t="s">
        <v>112</v>
      </c>
      <c r="CQ2927" s="1" t="s">
        <v>111</v>
      </c>
      <c r="CR2927" s="1" t="s">
        <v>112</v>
      </c>
      <c r="CS2927" s="1" t="s">
        <v>112</v>
      </c>
      <c r="CT2927" s="1" t="s">
        <v>138</v>
      </c>
      <c r="CU2927" s="1" t="s">
        <v>111</v>
      </c>
      <c r="CV2927" s="1" t="s">
        <v>138</v>
      </c>
      <c r="CW2927" s="1" t="s">
        <v>8694</v>
      </c>
      <c r="CX2927" s="1">
        <v>16702874234</v>
      </c>
      <c r="CY2927" s="1" t="s">
        <v>2499</v>
      </c>
      <c r="CZ2927" s="1" t="s">
        <v>138</v>
      </c>
      <c r="DA2927" s="1" t="s">
        <v>111</v>
      </c>
      <c r="DB2927" s="1" t="s">
        <v>112</v>
      </c>
      <c r="DC2927" s="1" t="s">
        <v>2495</v>
      </c>
      <c r="DD2927" s="1" t="s">
        <v>2496</v>
      </c>
      <c r="DE2927" s="1" t="s">
        <v>2497</v>
      </c>
      <c r="DF2927" s="1" t="s">
        <v>2493</v>
      </c>
      <c r="DG2927" s="1" t="s">
        <v>2499</v>
      </c>
    </row>
    <row r="2928" spans="1:111" ht="15.6" customHeight="1" x14ac:dyDescent="0.25">
      <c r="A2928" s="1" t="s">
        <v>8750</v>
      </c>
      <c r="B2928" s="1" t="s">
        <v>109</v>
      </c>
      <c r="C2928" s="2">
        <v>44159.810449999997</v>
      </c>
      <c r="D2928" s="2">
        <v>44194</v>
      </c>
      <c r="E2928" s="1" t="s">
        <v>180</v>
      </c>
      <c r="G2928" s="1" t="s">
        <v>112</v>
      </c>
      <c r="H2928" s="1" t="s">
        <v>112</v>
      </c>
      <c r="I2928" s="1" t="s">
        <v>112</v>
      </c>
      <c r="J2928" s="1" t="s">
        <v>8751</v>
      </c>
      <c r="K2928" s="1" t="s">
        <v>8752</v>
      </c>
      <c r="L2928" s="1" t="s">
        <v>8532</v>
      </c>
      <c r="N2928" s="1" t="s">
        <v>116</v>
      </c>
      <c r="O2928" s="1" t="s">
        <v>117</v>
      </c>
      <c r="P2928" s="9">
        <v>96950</v>
      </c>
      <c r="Q2928" s="1" t="s">
        <v>118</v>
      </c>
      <c r="S2928" s="1">
        <v>16702348011</v>
      </c>
      <c r="U2928" s="1">
        <v>452210</v>
      </c>
      <c r="V2928" s="1" t="s">
        <v>119</v>
      </c>
      <c r="X2928" s="1" t="s">
        <v>4427</v>
      </c>
      <c r="Y2928" s="1" t="s">
        <v>5631</v>
      </c>
      <c r="AA2928" s="1" t="s">
        <v>245</v>
      </c>
      <c r="AB2928" s="1" t="s">
        <v>5630</v>
      </c>
      <c r="AD2928" s="1" t="s">
        <v>116</v>
      </c>
      <c r="AE2928" s="1" t="s">
        <v>117</v>
      </c>
      <c r="AF2928" s="9">
        <v>96950</v>
      </c>
      <c r="AG2928" s="1" t="s">
        <v>118</v>
      </c>
      <c r="AI2928" s="1">
        <v>16702348011</v>
      </c>
      <c r="AK2928" s="1" t="s">
        <v>8753</v>
      </c>
      <c r="BC2928" s="1" t="str">
        <f>"43-5081.01"</f>
        <v>43-5081.01</v>
      </c>
      <c r="BD2928" s="1" t="s">
        <v>132</v>
      </c>
      <c r="BE2928" s="1" t="s">
        <v>8754</v>
      </c>
      <c r="BF2928" s="1" t="s">
        <v>8755</v>
      </c>
      <c r="BG2928" s="1">
        <v>4</v>
      </c>
      <c r="BI2928" s="2">
        <v>44186</v>
      </c>
      <c r="BJ2928" s="2">
        <v>44469</v>
      </c>
      <c r="BM2928" s="1">
        <v>35</v>
      </c>
      <c r="BN2928" s="1">
        <v>5</v>
      </c>
      <c r="BO2928" s="1">
        <v>5</v>
      </c>
      <c r="BP2928" s="1">
        <v>5</v>
      </c>
      <c r="BQ2928" s="1">
        <v>5</v>
      </c>
      <c r="BR2928" s="1">
        <v>5</v>
      </c>
      <c r="BS2928" s="1">
        <v>5</v>
      </c>
      <c r="BT2928" s="1">
        <v>5</v>
      </c>
      <c r="BU2928" s="1" t="str">
        <f>"8:00 AM"</f>
        <v>8:00 AM</v>
      </c>
      <c r="BV2928" s="1" t="str">
        <f>"2:00 PM"</f>
        <v>2:00 PM</v>
      </c>
      <c r="BW2928" s="1" t="s">
        <v>135</v>
      </c>
      <c r="BX2928" s="1">
        <v>0</v>
      </c>
      <c r="BY2928" s="1">
        <v>12</v>
      </c>
      <c r="BZ2928" s="1" t="s">
        <v>112</v>
      </c>
      <c r="CA2928" s="1">
        <v>0</v>
      </c>
      <c r="CB2928" s="4" t="s">
        <v>8756</v>
      </c>
      <c r="CC2928" s="1" t="s">
        <v>8532</v>
      </c>
      <c r="CE2928" s="1" t="s">
        <v>116</v>
      </c>
      <c r="CF2928" s="1" t="s">
        <v>117</v>
      </c>
      <c r="CG2928" s="1">
        <v>96950</v>
      </c>
      <c r="CH2928" s="3">
        <v>7.58</v>
      </c>
      <c r="CI2928" s="3">
        <v>7.58</v>
      </c>
      <c r="CJ2928" s="3">
        <v>11.37</v>
      </c>
      <c r="CK2928" s="3">
        <v>11.37</v>
      </c>
      <c r="CL2928" s="1" t="s">
        <v>137</v>
      </c>
      <c r="CM2928" s="1" t="s">
        <v>138</v>
      </c>
      <c r="CN2928" s="1" t="s">
        <v>139</v>
      </c>
      <c r="CP2928" s="1" t="s">
        <v>112</v>
      </c>
      <c r="CQ2928" s="1" t="s">
        <v>111</v>
      </c>
      <c r="CR2928" s="1" t="s">
        <v>112</v>
      </c>
      <c r="CS2928" s="1" t="s">
        <v>111</v>
      </c>
      <c r="CT2928" s="1" t="s">
        <v>138</v>
      </c>
      <c r="CU2928" s="1" t="s">
        <v>111</v>
      </c>
      <c r="CV2928" s="1" t="s">
        <v>138</v>
      </c>
      <c r="CW2928" s="1" t="s">
        <v>8757</v>
      </c>
      <c r="CX2928" s="1">
        <v>16702348011</v>
      </c>
      <c r="CY2928" s="1" t="s">
        <v>8753</v>
      </c>
      <c r="CZ2928" s="1" t="s">
        <v>138</v>
      </c>
      <c r="DA2928" s="1" t="s">
        <v>111</v>
      </c>
      <c r="DB2928" s="1" t="s">
        <v>112</v>
      </c>
    </row>
    <row r="2929" spans="1:111" ht="15.6" customHeight="1" x14ac:dyDescent="0.25">
      <c r="A2929" s="1" t="s">
        <v>8763</v>
      </c>
      <c r="B2929" s="1" t="s">
        <v>109</v>
      </c>
      <c r="C2929" s="2">
        <v>44217.111615972222</v>
      </c>
      <c r="D2929" s="2">
        <v>44270</v>
      </c>
      <c r="E2929" s="1" t="s">
        <v>180</v>
      </c>
      <c r="G2929" s="1" t="s">
        <v>112</v>
      </c>
      <c r="H2929" s="1" t="s">
        <v>112</v>
      </c>
      <c r="I2929" s="1" t="s">
        <v>112</v>
      </c>
      <c r="J2929" s="1" t="s">
        <v>4994</v>
      </c>
      <c r="L2929" s="1" t="s">
        <v>4995</v>
      </c>
      <c r="N2929" s="1" t="s">
        <v>167</v>
      </c>
      <c r="O2929" s="1" t="s">
        <v>117</v>
      </c>
      <c r="P2929" s="9">
        <v>96950</v>
      </c>
      <c r="Q2929" s="1" t="s">
        <v>118</v>
      </c>
      <c r="S2929" s="1">
        <v>16702330020</v>
      </c>
      <c r="U2929" s="1">
        <v>2362</v>
      </c>
      <c r="V2929" s="1" t="s">
        <v>119</v>
      </c>
      <c r="X2929" s="1" t="s">
        <v>4996</v>
      </c>
      <c r="Y2929" s="1" t="s">
        <v>4997</v>
      </c>
      <c r="AA2929" s="1" t="s">
        <v>343</v>
      </c>
      <c r="AB2929" s="1" t="s">
        <v>4995</v>
      </c>
      <c r="AD2929" s="1" t="s">
        <v>167</v>
      </c>
      <c r="AE2929" s="1" t="s">
        <v>117</v>
      </c>
      <c r="AF2929" s="9">
        <v>96950</v>
      </c>
      <c r="AG2929" s="1" t="s">
        <v>118</v>
      </c>
      <c r="AI2929" s="1">
        <v>16702330020</v>
      </c>
      <c r="AK2929" s="1" t="s">
        <v>4998</v>
      </c>
      <c r="BC2929" s="1" t="str">
        <f>"53-7064.00"</f>
        <v>53-7064.00</v>
      </c>
      <c r="BD2929" s="1" t="s">
        <v>3549</v>
      </c>
      <c r="BE2929" s="1" t="s">
        <v>8764</v>
      </c>
      <c r="BF2929" s="1" t="s">
        <v>3549</v>
      </c>
      <c r="BG2929" s="1">
        <v>20</v>
      </c>
      <c r="BI2929" s="2">
        <v>44242</v>
      </c>
      <c r="BJ2929" s="2">
        <v>44469</v>
      </c>
      <c r="BM2929" s="1">
        <v>40</v>
      </c>
      <c r="BN2929" s="1">
        <v>0</v>
      </c>
      <c r="BO2929" s="1">
        <v>8</v>
      </c>
      <c r="BP2929" s="1">
        <v>8</v>
      </c>
      <c r="BQ2929" s="1">
        <v>8</v>
      </c>
      <c r="BR2929" s="1">
        <v>8</v>
      </c>
      <c r="BS2929" s="1">
        <v>8</v>
      </c>
      <c r="BT2929" s="1">
        <v>0</v>
      </c>
      <c r="BU2929" s="1" t="str">
        <f>"9:00 AM"</f>
        <v>9:00 AM</v>
      </c>
      <c r="BV2929" s="1" t="str">
        <f>"6:00 PM"</f>
        <v>6:00 PM</v>
      </c>
      <c r="BW2929" s="1" t="s">
        <v>135</v>
      </c>
      <c r="BX2929" s="1">
        <v>0</v>
      </c>
      <c r="BY2929" s="1">
        <v>12</v>
      </c>
      <c r="BZ2929" s="1" t="s">
        <v>112</v>
      </c>
      <c r="CA2929" s="1">
        <v>0</v>
      </c>
      <c r="CB2929" s="4" t="s">
        <v>8765</v>
      </c>
      <c r="CC2929" s="1" t="s">
        <v>404</v>
      </c>
      <c r="CD2929" s="1" t="s">
        <v>167</v>
      </c>
      <c r="CE2929" s="1" t="s">
        <v>399</v>
      </c>
      <c r="CF2929" s="1" t="s">
        <v>117</v>
      </c>
      <c r="CG2929" s="1">
        <v>96950</v>
      </c>
      <c r="CH2929" s="3">
        <v>7.85</v>
      </c>
      <c r="CI2929" s="3">
        <v>7.85</v>
      </c>
      <c r="CJ2929" s="3">
        <v>11.77</v>
      </c>
      <c r="CK2929" s="3">
        <v>11.77</v>
      </c>
      <c r="CL2929" s="1" t="s">
        <v>137</v>
      </c>
      <c r="CM2929" s="1" t="s">
        <v>138</v>
      </c>
      <c r="CN2929" s="1" t="s">
        <v>139</v>
      </c>
      <c r="CP2929" s="1" t="s">
        <v>112</v>
      </c>
      <c r="CQ2929" s="1" t="s">
        <v>111</v>
      </c>
      <c r="CR2929" s="1" t="s">
        <v>112</v>
      </c>
      <c r="CS2929" s="1" t="s">
        <v>111</v>
      </c>
      <c r="CT2929" s="1" t="s">
        <v>138</v>
      </c>
      <c r="CU2929" s="1" t="s">
        <v>111</v>
      </c>
      <c r="CV2929" s="1" t="s">
        <v>138</v>
      </c>
      <c r="CW2929" s="1" t="s">
        <v>138</v>
      </c>
      <c r="CX2929" s="1">
        <v>16702330020</v>
      </c>
      <c r="CY2929" s="1" t="s">
        <v>4998</v>
      </c>
      <c r="CZ2929" s="1" t="s">
        <v>138</v>
      </c>
      <c r="DA2929" s="1" t="s">
        <v>111</v>
      </c>
      <c r="DB2929" s="1" t="s">
        <v>112</v>
      </c>
    </row>
    <row r="2930" spans="1:111" ht="15.6" customHeight="1" x14ac:dyDescent="0.25">
      <c r="A2930" s="1" t="s">
        <v>8777</v>
      </c>
      <c r="B2930" s="1" t="s">
        <v>109</v>
      </c>
      <c r="C2930" s="2">
        <v>44204.994971759261</v>
      </c>
      <c r="D2930" s="2">
        <v>44243</v>
      </c>
      <c r="E2930" s="1" t="s">
        <v>110</v>
      </c>
      <c r="F2930" s="2">
        <v>44103.833333333336</v>
      </c>
      <c r="G2930" s="1" t="s">
        <v>111</v>
      </c>
      <c r="H2930" s="1" t="s">
        <v>112</v>
      </c>
      <c r="I2930" s="1" t="s">
        <v>112</v>
      </c>
      <c r="J2930" s="1" t="s">
        <v>735</v>
      </c>
      <c r="K2930" s="1" t="s">
        <v>735</v>
      </c>
      <c r="L2930" s="1" t="s">
        <v>8778</v>
      </c>
      <c r="N2930" s="1" t="s">
        <v>167</v>
      </c>
      <c r="O2930" s="1" t="s">
        <v>117</v>
      </c>
      <c r="P2930" s="9">
        <v>96950</v>
      </c>
      <c r="Q2930" s="1" t="s">
        <v>118</v>
      </c>
      <c r="R2930" s="1" t="s">
        <v>242</v>
      </c>
      <c r="S2930" s="1">
        <v>16702333112</v>
      </c>
      <c r="T2930" s="1">
        <v>0</v>
      </c>
      <c r="U2930" s="1">
        <v>452319</v>
      </c>
      <c r="V2930" s="1" t="s">
        <v>119</v>
      </c>
      <c r="X2930" s="1" t="s">
        <v>739</v>
      </c>
      <c r="Y2930" s="1" t="s">
        <v>740</v>
      </c>
      <c r="Z2930" s="1" t="s">
        <v>4053</v>
      </c>
      <c r="AA2930" s="1" t="s">
        <v>171</v>
      </c>
      <c r="AB2930" s="1" t="s">
        <v>8778</v>
      </c>
      <c r="AD2930" s="1" t="s">
        <v>167</v>
      </c>
      <c r="AE2930" s="1" t="s">
        <v>117</v>
      </c>
      <c r="AF2930" s="9">
        <v>96950</v>
      </c>
      <c r="AG2930" s="1" t="s">
        <v>118</v>
      </c>
      <c r="AH2930" s="1" t="s">
        <v>242</v>
      </c>
      <c r="AI2930" s="1">
        <v>16702333112</v>
      </c>
      <c r="AJ2930" s="1">
        <v>0</v>
      </c>
      <c r="AK2930" s="1" t="s">
        <v>742</v>
      </c>
      <c r="BC2930" s="1" t="str">
        <f>"43-1011.00"</f>
        <v>43-1011.00</v>
      </c>
      <c r="BD2930" s="1" t="s">
        <v>421</v>
      </c>
      <c r="BE2930" s="1" t="s">
        <v>8779</v>
      </c>
      <c r="BF2930" s="1" t="s">
        <v>8780</v>
      </c>
      <c r="BG2930" s="1">
        <v>1</v>
      </c>
      <c r="BI2930" s="2">
        <v>44105</v>
      </c>
      <c r="BJ2930" s="2">
        <v>45199</v>
      </c>
      <c r="BM2930" s="1">
        <v>35</v>
      </c>
      <c r="BN2930" s="1">
        <v>0</v>
      </c>
      <c r="BO2930" s="1">
        <v>7</v>
      </c>
      <c r="BP2930" s="1">
        <v>7</v>
      </c>
      <c r="BQ2930" s="1">
        <v>7</v>
      </c>
      <c r="BR2930" s="1">
        <v>7</v>
      </c>
      <c r="BS2930" s="1">
        <v>7</v>
      </c>
      <c r="BT2930" s="1">
        <v>0</v>
      </c>
      <c r="BU2930" s="1" t="str">
        <f>"8:00 AM"</f>
        <v>8:00 AM</v>
      </c>
      <c r="BV2930" s="1" t="str">
        <f>"5:00 PM"</f>
        <v>5:00 PM</v>
      </c>
      <c r="BW2930" s="1" t="s">
        <v>392</v>
      </c>
      <c r="BX2930" s="1">
        <v>0</v>
      </c>
      <c r="BY2930" s="1">
        <v>24</v>
      </c>
      <c r="BZ2930" s="1" t="s">
        <v>111</v>
      </c>
      <c r="CA2930" s="1">
        <v>10</v>
      </c>
      <c r="CB2930" s="1" t="s">
        <v>8781</v>
      </c>
      <c r="CC2930" s="1" t="s">
        <v>8778</v>
      </c>
      <c r="CE2930" s="1" t="s">
        <v>167</v>
      </c>
      <c r="CF2930" s="1" t="s">
        <v>117</v>
      </c>
      <c r="CG2930" s="1">
        <v>96950</v>
      </c>
      <c r="CH2930" s="3">
        <v>13.62</v>
      </c>
      <c r="CI2930" s="3">
        <v>13.62</v>
      </c>
      <c r="CJ2930" s="3">
        <v>20.43</v>
      </c>
      <c r="CK2930" s="3">
        <v>20.43</v>
      </c>
      <c r="CL2930" s="1" t="s">
        <v>137</v>
      </c>
      <c r="CM2930" s="1" t="s">
        <v>8782</v>
      </c>
      <c r="CN2930" s="1" t="s">
        <v>139</v>
      </c>
      <c r="CP2930" s="1" t="s">
        <v>112</v>
      </c>
      <c r="CQ2930" s="1" t="s">
        <v>111</v>
      </c>
      <c r="CR2930" s="1" t="s">
        <v>111</v>
      </c>
      <c r="CS2930" s="1" t="s">
        <v>111</v>
      </c>
      <c r="CT2930" s="1" t="s">
        <v>138</v>
      </c>
      <c r="CU2930" s="1" t="s">
        <v>111</v>
      </c>
      <c r="CV2930" s="1" t="s">
        <v>138</v>
      </c>
      <c r="CW2930" s="1" t="s">
        <v>8783</v>
      </c>
      <c r="CX2930" s="1">
        <v>16702333112</v>
      </c>
      <c r="CY2930" s="1" t="s">
        <v>742</v>
      </c>
      <c r="CZ2930" s="1" t="s">
        <v>331</v>
      </c>
      <c r="DA2930" s="1" t="s">
        <v>111</v>
      </c>
      <c r="DB2930" s="1" t="s">
        <v>112</v>
      </c>
    </row>
    <row r="2931" spans="1:111" ht="15.6" customHeight="1" x14ac:dyDescent="0.25">
      <c r="A2931" s="1" t="s">
        <v>8784</v>
      </c>
      <c r="B2931" s="1" t="s">
        <v>109</v>
      </c>
      <c r="C2931" s="2">
        <v>44271.368405324072</v>
      </c>
      <c r="D2931" s="2">
        <v>44287</v>
      </c>
      <c r="E2931" s="1" t="s">
        <v>180</v>
      </c>
      <c r="G2931" s="1" t="s">
        <v>112</v>
      </c>
      <c r="H2931" s="1" t="s">
        <v>112</v>
      </c>
      <c r="I2931" s="1" t="s">
        <v>112</v>
      </c>
      <c r="J2931" s="1" t="s">
        <v>2493</v>
      </c>
      <c r="L2931" s="1" t="s">
        <v>4885</v>
      </c>
      <c r="N2931" s="1" t="s">
        <v>116</v>
      </c>
      <c r="O2931" s="1" t="s">
        <v>117</v>
      </c>
      <c r="P2931" s="9">
        <v>96950</v>
      </c>
      <c r="Q2931" s="1" t="s">
        <v>118</v>
      </c>
      <c r="S2931" s="1">
        <v>16704832564</v>
      </c>
      <c r="U2931" s="1">
        <v>81211</v>
      </c>
      <c r="V2931" s="1" t="s">
        <v>119</v>
      </c>
      <c r="X2931" s="1" t="s">
        <v>2495</v>
      </c>
      <c r="Y2931" s="1" t="s">
        <v>2496</v>
      </c>
      <c r="Z2931" s="1" t="s">
        <v>2497</v>
      </c>
      <c r="AA2931" s="1" t="s">
        <v>245</v>
      </c>
      <c r="AB2931" s="1" t="s">
        <v>2494</v>
      </c>
      <c r="AD2931" s="1" t="s">
        <v>116</v>
      </c>
      <c r="AE2931" s="1" t="s">
        <v>117</v>
      </c>
      <c r="AF2931" s="9">
        <v>96950</v>
      </c>
      <c r="AG2931" s="1" t="s">
        <v>118</v>
      </c>
      <c r="AI2931" s="1">
        <v>16704832564</v>
      </c>
      <c r="AK2931" s="1" t="s">
        <v>2499</v>
      </c>
      <c r="BC2931" s="1" t="str">
        <f>"39-5012.00"</f>
        <v>39-5012.00</v>
      </c>
      <c r="BD2931" s="1" t="s">
        <v>1831</v>
      </c>
      <c r="BE2931" s="1" t="s">
        <v>4886</v>
      </c>
      <c r="BF2931" s="1" t="s">
        <v>3394</v>
      </c>
      <c r="BG2931" s="1">
        <v>2</v>
      </c>
      <c r="BI2931" s="2">
        <v>44287</v>
      </c>
      <c r="BJ2931" s="2">
        <v>44469</v>
      </c>
      <c r="BM2931" s="1">
        <v>40</v>
      </c>
      <c r="BN2931" s="1">
        <v>8</v>
      </c>
      <c r="BO2931" s="1">
        <v>0</v>
      </c>
      <c r="BP2931" s="1">
        <v>0</v>
      </c>
      <c r="BQ2931" s="1">
        <v>8</v>
      </c>
      <c r="BR2931" s="1">
        <v>8</v>
      </c>
      <c r="BS2931" s="1">
        <v>8</v>
      </c>
      <c r="BT2931" s="1">
        <v>8</v>
      </c>
      <c r="BU2931" s="1" t="str">
        <f>"9:00 AM"</f>
        <v>9:00 AM</v>
      </c>
      <c r="BV2931" s="1" t="str">
        <f>"6:00 PM"</f>
        <v>6:00 PM</v>
      </c>
      <c r="BW2931" s="1" t="s">
        <v>230</v>
      </c>
      <c r="BX2931" s="1">
        <v>0</v>
      </c>
      <c r="BY2931" s="1">
        <v>6</v>
      </c>
      <c r="BZ2931" s="1" t="s">
        <v>112</v>
      </c>
      <c r="CA2931" s="1">
        <v>0</v>
      </c>
      <c r="CB2931" s="4" t="s">
        <v>8785</v>
      </c>
      <c r="CC2931" s="1" t="s">
        <v>4888</v>
      </c>
      <c r="CE2931" s="1" t="s">
        <v>116</v>
      </c>
      <c r="CF2931" s="1" t="s">
        <v>117</v>
      </c>
      <c r="CG2931" s="1">
        <v>96950</v>
      </c>
      <c r="CH2931" s="3">
        <v>13.01</v>
      </c>
      <c r="CI2931" s="3">
        <v>13.01</v>
      </c>
      <c r="CJ2931" s="3">
        <v>0</v>
      </c>
      <c r="CK2931" s="3">
        <v>0</v>
      </c>
      <c r="CL2931" s="1" t="s">
        <v>137</v>
      </c>
      <c r="CM2931" s="1" t="s">
        <v>331</v>
      </c>
      <c r="CN2931" s="1" t="s">
        <v>139</v>
      </c>
      <c r="CP2931" s="1" t="s">
        <v>112</v>
      </c>
      <c r="CQ2931" s="1" t="s">
        <v>111</v>
      </c>
      <c r="CR2931" s="1" t="s">
        <v>112</v>
      </c>
      <c r="CS2931" s="1" t="s">
        <v>111</v>
      </c>
      <c r="CT2931" s="1" t="s">
        <v>138</v>
      </c>
      <c r="CU2931" s="1" t="s">
        <v>111</v>
      </c>
      <c r="CV2931" s="1" t="s">
        <v>138</v>
      </c>
      <c r="CW2931" s="1" t="s">
        <v>8786</v>
      </c>
      <c r="CX2931" s="1">
        <v>16702874234</v>
      </c>
      <c r="CY2931" s="1" t="s">
        <v>2499</v>
      </c>
      <c r="CZ2931" s="1" t="s">
        <v>138</v>
      </c>
      <c r="DA2931" s="1" t="s">
        <v>111</v>
      </c>
      <c r="DB2931" s="1" t="s">
        <v>112</v>
      </c>
      <c r="DC2931" s="1" t="s">
        <v>8787</v>
      </c>
      <c r="DD2931" s="1" t="s">
        <v>8788</v>
      </c>
      <c r="DE2931" s="1" t="s">
        <v>8789</v>
      </c>
      <c r="DF2931" s="1" t="s">
        <v>8790</v>
      </c>
      <c r="DG2931" s="1" t="s">
        <v>2499</v>
      </c>
    </row>
    <row r="2932" spans="1:111" ht="15.6" customHeight="1" x14ac:dyDescent="0.25">
      <c r="A2932" s="1" t="s">
        <v>8799</v>
      </c>
      <c r="B2932" s="1" t="s">
        <v>109</v>
      </c>
      <c r="C2932" s="2">
        <v>44266.959051273145</v>
      </c>
      <c r="D2932" s="2">
        <v>44286</v>
      </c>
      <c r="E2932" s="1" t="s">
        <v>180</v>
      </c>
      <c r="G2932" s="1" t="s">
        <v>112</v>
      </c>
      <c r="H2932" s="1" t="s">
        <v>112</v>
      </c>
      <c r="I2932" s="1" t="s">
        <v>112</v>
      </c>
      <c r="J2932" s="1" t="s">
        <v>8800</v>
      </c>
      <c r="K2932" s="1" t="s">
        <v>8801</v>
      </c>
      <c r="L2932" s="1" t="s">
        <v>8802</v>
      </c>
      <c r="N2932" s="1" t="s">
        <v>167</v>
      </c>
      <c r="O2932" s="1" t="s">
        <v>117</v>
      </c>
      <c r="P2932" s="9">
        <v>96950</v>
      </c>
      <c r="Q2932" s="1" t="s">
        <v>118</v>
      </c>
      <c r="S2932" s="1">
        <v>16703221234</v>
      </c>
      <c r="U2932" s="1">
        <v>721110</v>
      </c>
      <c r="V2932" s="1" t="s">
        <v>119</v>
      </c>
      <c r="X2932" s="1" t="s">
        <v>8803</v>
      </c>
      <c r="Y2932" s="1" t="s">
        <v>8804</v>
      </c>
      <c r="AA2932" s="1" t="s">
        <v>8805</v>
      </c>
      <c r="AB2932" s="1" t="s">
        <v>8802</v>
      </c>
      <c r="AD2932" s="1" t="s">
        <v>167</v>
      </c>
      <c r="AE2932" s="1" t="s">
        <v>117</v>
      </c>
      <c r="AF2932" s="9">
        <v>96950</v>
      </c>
      <c r="AG2932" s="1" t="s">
        <v>118</v>
      </c>
      <c r="AI2932" s="1">
        <v>16703221234</v>
      </c>
      <c r="AK2932" s="1" t="s">
        <v>8806</v>
      </c>
      <c r="BC2932" s="1" t="str">
        <f>"35-1011.00"</f>
        <v>35-1011.00</v>
      </c>
      <c r="BD2932" s="1" t="s">
        <v>3815</v>
      </c>
      <c r="BE2932" s="1" t="s">
        <v>8807</v>
      </c>
      <c r="BF2932" s="1" t="s">
        <v>8808</v>
      </c>
      <c r="BG2932" s="1">
        <v>1</v>
      </c>
      <c r="BI2932" s="2">
        <v>44267</v>
      </c>
      <c r="BJ2932" s="2">
        <v>44469</v>
      </c>
      <c r="BM2932" s="1">
        <v>40</v>
      </c>
      <c r="BN2932" s="1">
        <v>8</v>
      </c>
      <c r="BO2932" s="1">
        <v>8</v>
      </c>
      <c r="BP2932" s="1">
        <v>8</v>
      </c>
      <c r="BQ2932" s="1">
        <v>0</v>
      </c>
      <c r="BR2932" s="1">
        <v>0</v>
      </c>
      <c r="BS2932" s="1">
        <v>8</v>
      </c>
      <c r="BT2932" s="1">
        <v>8</v>
      </c>
      <c r="BU2932" s="1" t="str">
        <f>"8:00 AM"</f>
        <v>8:00 AM</v>
      </c>
      <c r="BV2932" s="1" t="str">
        <f>"5:00 PM"</f>
        <v>5:00 PM</v>
      </c>
      <c r="BW2932" s="1" t="s">
        <v>135</v>
      </c>
      <c r="BX2932" s="1">
        <v>0</v>
      </c>
      <c r="BY2932" s="1">
        <v>24</v>
      </c>
      <c r="BZ2932" s="1" t="s">
        <v>111</v>
      </c>
      <c r="CA2932" s="1">
        <v>8</v>
      </c>
      <c r="CB2932" s="1" t="s">
        <v>8809</v>
      </c>
      <c r="CC2932" s="1" t="s">
        <v>8802</v>
      </c>
      <c r="CE2932" s="1" t="s">
        <v>167</v>
      </c>
      <c r="CF2932" s="1" t="s">
        <v>117</v>
      </c>
      <c r="CG2932" s="1">
        <v>96950</v>
      </c>
      <c r="CH2932" s="3">
        <v>2600</v>
      </c>
      <c r="CI2932" s="3">
        <v>2600</v>
      </c>
      <c r="CJ2932" s="3">
        <v>0</v>
      </c>
      <c r="CK2932" s="3">
        <v>0</v>
      </c>
      <c r="CL2932" s="1" t="s">
        <v>4581</v>
      </c>
      <c r="CN2932" s="1" t="s">
        <v>139</v>
      </c>
      <c r="CP2932" s="1" t="s">
        <v>112</v>
      </c>
      <c r="CQ2932" s="1" t="s">
        <v>111</v>
      </c>
      <c r="CR2932" s="1" t="s">
        <v>112</v>
      </c>
      <c r="CS2932" s="1" t="s">
        <v>112</v>
      </c>
      <c r="CT2932" s="1" t="s">
        <v>138</v>
      </c>
      <c r="CU2932" s="1" t="s">
        <v>111</v>
      </c>
      <c r="CV2932" s="1" t="s">
        <v>138</v>
      </c>
      <c r="CW2932" s="1" t="s">
        <v>8810</v>
      </c>
      <c r="CX2932" s="1">
        <v>16703221234</v>
      </c>
      <c r="CY2932" s="1" t="s">
        <v>8811</v>
      </c>
      <c r="CZ2932" s="1" t="s">
        <v>8812</v>
      </c>
      <c r="DA2932" s="1" t="s">
        <v>111</v>
      </c>
      <c r="DB2932" s="1" t="s">
        <v>112</v>
      </c>
    </row>
    <row r="2933" spans="1:111" ht="15.6" customHeight="1" x14ac:dyDescent="0.25">
      <c r="A2933" s="1" t="s">
        <v>8814</v>
      </c>
      <c r="B2933" s="1" t="s">
        <v>109</v>
      </c>
      <c r="C2933" s="2">
        <v>44278.136401851851</v>
      </c>
      <c r="D2933" s="2">
        <v>44326</v>
      </c>
      <c r="E2933" s="1" t="s">
        <v>180</v>
      </c>
      <c r="G2933" s="1" t="s">
        <v>112</v>
      </c>
      <c r="H2933" s="1" t="s">
        <v>112</v>
      </c>
      <c r="I2933" s="1" t="s">
        <v>112</v>
      </c>
      <c r="J2933" s="1" t="s">
        <v>784</v>
      </c>
      <c r="K2933" s="1" t="s">
        <v>785</v>
      </c>
      <c r="L2933" s="1" t="s">
        <v>2383</v>
      </c>
      <c r="M2933" s="1" t="s">
        <v>786</v>
      </c>
      <c r="N2933" s="1" t="s">
        <v>116</v>
      </c>
      <c r="O2933" s="1" t="s">
        <v>117</v>
      </c>
      <c r="P2933" s="9">
        <v>96950</v>
      </c>
      <c r="Q2933" s="1" t="s">
        <v>118</v>
      </c>
      <c r="R2933" s="1" t="s">
        <v>719</v>
      </c>
      <c r="S2933" s="1">
        <v>16703236877</v>
      </c>
      <c r="U2933" s="1">
        <v>62161</v>
      </c>
      <c r="V2933" s="1" t="s">
        <v>119</v>
      </c>
      <c r="X2933" s="1" t="s">
        <v>686</v>
      </c>
      <c r="Y2933" s="1" t="s">
        <v>687</v>
      </c>
      <c r="Z2933" s="1" t="s">
        <v>688</v>
      </c>
      <c r="AA2933" s="1" t="s">
        <v>245</v>
      </c>
      <c r="AB2933" s="1" t="s">
        <v>689</v>
      </c>
      <c r="AD2933" s="1" t="s">
        <v>690</v>
      </c>
      <c r="AE2933" s="1" t="s">
        <v>691</v>
      </c>
      <c r="AF2933" s="9">
        <v>96931</v>
      </c>
      <c r="AG2933" s="1" t="s">
        <v>118</v>
      </c>
      <c r="AH2933" s="1" t="s">
        <v>719</v>
      </c>
      <c r="AI2933" s="1">
        <v>16716498746</v>
      </c>
      <c r="AJ2933" s="1">
        <v>203</v>
      </c>
      <c r="AK2933" s="1" t="s">
        <v>692</v>
      </c>
      <c r="BC2933" s="1" t="str">
        <f>"43-3031.00"</f>
        <v>43-3031.00</v>
      </c>
      <c r="BD2933" s="1" t="s">
        <v>389</v>
      </c>
      <c r="BE2933" s="1" t="s">
        <v>2565</v>
      </c>
      <c r="BF2933" s="1" t="s">
        <v>2566</v>
      </c>
      <c r="BG2933" s="1">
        <v>4</v>
      </c>
      <c r="BI2933" s="2">
        <v>44397</v>
      </c>
      <c r="BJ2933" s="2">
        <v>44761</v>
      </c>
      <c r="BM2933" s="1">
        <v>40</v>
      </c>
      <c r="BN2933" s="1">
        <v>0</v>
      </c>
      <c r="BO2933" s="1">
        <v>8</v>
      </c>
      <c r="BP2933" s="1">
        <v>8</v>
      </c>
      <c r="BQ2933" s="1">
        <v>8</v>
      </c>
      <c r="BR2933" s="1">
        <v>8</v>
      </c>
      <c r="BS2933" s="1">
        <v>5</v>
      </c>
      <c r="BT2933" s="1">
        <v>3</v>
      </c>
      <c r="BU2933" s="1" t="str">
        <f>"8:30 AM"</f>
        <v>8:30 AM</v>
      </c>
      <c r="BV2933" s="1" t="str">
        <f>"5:30 PM"</f>
        <v>5:30 PM</v>
      </c>
      <c r="BW2933" s="1" t="s">
        <v>230</v>
      </c>
      <c r="BX2933" s="1">
        <v>0</v>
      </c>
      <c r="BY2933" s="1">
        <v>12</v>
      </c>
      <c r="BZ2933" s="1" t="s">
        <v>112</v>
      </c>
      <c r="CA2933" s="1">
        <v>0</v>
      </c>
      <c r="CB2933" s="1" t="s">
        <v>2567</v>
      </c>
      <c r="CC2933" s="1" t="s">
        <v>2383</v>
      </c>
      <c r="CD2933" s="1" t="s">
        <v>786</v>
      </c>
      <c r="CE2933" s="1" t="s">
        <v>116</v>
      </c>
      <c r="CF2933" s="1" t="s">
        <v>117</v>
      </c>
      <c r="CG2933" s="1">
        <v>96950</v>
      </c>
      <c r="CH2933" s="3">
        <v>9.49</v>
      </c>
      <c r="CI2933" s="3">
        <v>9.49</v>
      </c>
      <c r="CJ2933" s="3">
        <v>14.23</v>
      </c>
      <c r="CK2933" s="3">
        <v>14.23</v>
      </c>
      <c r="CL2933" s="1" t="s">
        <v>137</v>
      </c>
      <c r="CN2933" s="1" t="s">
        <v>139</v>
      </c>
      <c r="CP2933" s="1" t="s">
        <v>112</v>
      </c>
      <c r="CQ2933" s="1" t="s">
        <v>111</v>
      </c>
      <c r="CR2933" s="1" t="s">
        <v>112</v>
      </c>
      <c r="CS2933" s="1" t="s">
        <v>111</v>
      </c>
      <c r="CT2933" s="1" t="s">
        <v>138</v>
      </c>
      <c r="CU2933" s="1" t="s">
        <v>111</v>
      </c>
      <c r="CV2933" s="1" t="s">
        <v>138</v>
      </c>
      <c r="CW2933" s="1" t="s">
        <v>2568</v>
      </c>
      <c r="CX2933" s="1">
        <v>16703236877</v>
      </c>
      <c r="CY2933" s="1" t="s">
        <v>699</v>
      </c>
      <c r="CZ2933" s="1" t="s">
        <v>138</v>
      </c>
      <c r="DA2933" s="1" t="s">
        <v>111</v>
      </c>
      <c r="DB2933" s="1" t="s">
        <v>112</v>
      </c>
    </row>
    <row r="2934" spans="1:111" ht="15.6" customHeight="1" x14ac:dyDescent="0.25">
      <c r="A2934" s="1" t="s">
        <v>8842</v>
      </c>
      <c r="B2934" s="1" t="s">
        <v>109</v>
      </c>
      <c r="C2934" s="2">
        <v>44315.269318981482</v>
      </c>
      <c r="D2934" s="2">
        <v>44327</v>
      </c>
      <c r="E2934" s="1" t="s">
        <v>110</v>
      </c>
      <c r="F2934" s="2">
        <v>44468.833333333336</v>
      </c>
      <c r="G2934" s="1" t="s">
        <v>112</v>
      </c>
      <c r="H2934" s="1" t="s">
        <v>112</v>
      </c>
      <c r="I2934" s="1" t="s">
        <v>112</v>
      </c>
      <c r="J2934" s="1" t="s">
        <v>7931</v>
      </c>
      <c r="K2934" s="1" t="s">
        <v>7932</v>
      </c>
      <c r="L2934" s="1" t="s">
        <v>7933</v>
      </c>
      <c r="M2934" s="1" t="s">
        <v>138</v>
      </c>
      <c r="N2934" s="1" t="s">
        <v>116</v>
      </c>
      <c r="O2934" s="1" t="s">
        <v>117</v>
      </c>
      <c r="P2934" s="9">
        <v>96950</v>
      </c>
      <c r="Q2934" s="1" t="s">
        <v>118</v>
      </c>
      <c r="S2934" s="1">
        <v>16702851863</v>
      </c>
      <c r="U2934" s="1">
        <v>111211</v>
      </c>
      <c r="V2934" s="1" t="s">
        <v>119</v>
      </c>
      <c r="X2934" s="1" t="s">
        <v>7934</v>
      </c>
      <c r="Y2934" s="1" t="s">
        <v>7935</v>
      </c>
      <c r="AA2934" s="1" t="s">
        <v>5382</v>
      </c>
      <c r="AB2934" s="1" t="s">
        <v>7936</v>
      </c>
      <c r="AC2934" s="1" t="s">
        <v>138</v>
      </c>
      <c r="AD2934" s="1" t="s">
        <v>116</v>
      </c>
      <c r="AE2934" s="1" t="s">
        <v>117</v>
      </c>
      <c r="AF2934" s="9">
        <v>96950</v>
      </c>
      <c r="AG2934" s="1" t="s">
        <v>118</v>
      </c>
      <c r="AI2934" s="1">
        <v>16702851863</v>
      </c>
      <c r="AK2934" s="1" t="s">
        <v>7937</v>
      </c>
      <c r="BC2934" s="1" t="str">
        <f>"45-2093.00"</f>
        <v>45-2093.00</v>
      </c>
      <c r="BD2934" s="1" t="s">
        <v>7938</v>
      </c>
      <c r="BE2934" s="1" t="s">
        <v>7939</v>
      </c>
      <c r="BF2934" s="1" t="s">
        <v>2401</v>
      </c>
      <c r="BG2934" s="1">
        <v>8</v>
      </c>
      <c r="BI2934" s="2">
        <v>44470</v>
      </c>
      <c r="BJ2934" s="2">
        <v>44834</v>
      </c>
      <c r="BM2934" s="1">
        <v>40</v>
      </c>
      <c r="BN2934" s="1">
        <v>0</v>
      </c>
      <c r="BO2934" s="1">
        <v>8</v>
      </c>
      <c r="BP2934" s="1">
        <v>8</v>
      </c>
      <c r="BQ2934" s="1">
        <v>8</v>
      </c>
      <c r="BR2934" s="1">
        <v>8</v>
      </c>
      <c r="BS2934" s="1">
        <v>8</v>
      </c>
      <c r="BT2934" s="1">
        <v>0</v>
      </c>
      <c r="BU2934" s="1" t="str">
        <f>"8:00 AM"</f>
        <v>8:00 AM</v>
      </c>
      <c r="BV2934" s="1" t="str">
        <f>"5:00 PM"</f>
        <v>5:00 PM</v>
      </c>
      <c r="BW2934" s="1" t="s">
        <v>230</v>
      </c>
      <c r="BX2934" s="1">
        <v>0</v>
      </c>
      <c r="BY2934" s="1">
        <v>6</v>
      </c>
      <c r="BZ2934" s="1" t="s">
        <v>112</v>
      </c>
      <c r="CA2934" s="1">
        <v>0</v>
      </c>
      <c r="CB2934" s="1" t="s">
        <v>7940</v>
      </c>
      <c r="CC2934" s="1" t="s">
        <v>7933</v>
      </c>
      <c r="CD2934" s="1" t="s">
        <v>138</v>
      </c>
      <c r="CE2934" s="1" t="s">
        <v>116</v>
      </c>
      <c r="CF2934" s="1" t="s">
        <v>117</v>
      </c>
      <c r="CG2934" s="1">
        <v>96950</v>
      </c>
      <c r="CH2934" s="3">
        <v>9.92</v>
      </c>
      <c r="CI2934" s="3">
        <v>9.92</v>
      </c>
      <c r="CJ2934" s="3">
        <v>14.88</v>
      </c>
      <c r="CK2934" s="3">
        <v>14.88</v>
      </c>
      <c r="CL2934" s="1" t="s">
        <v>137</v>
      </c>
      <c r="CM2934" s="1" t="s">
        <v>168</v>
      </c>
      <c r="CN2934" s="1" t="s">
        <v>139</v>
      </c>
      <c r="CP2934" s="1" t="s">
        <v>112</v>
      </c>
      <c r="CQ2934" s="1" t="s">
        <v>112</v>
      </c>
      <c r="CR2934" s="1" t="s">
        <v>111</v>
      </c>
      <c r="CS2934" s="1" t="s">
        <v>112</v>
      </c>
      <c r="CT2934" s="1" t="s">
        <v>111</v>
      </c>
      <c r="CU2934" s="1" t="s">
        <v>138</v>
      </c>
      <c r="CV2934" s="1" t="s">
        <v>111</v>
      </c>
      <c r="CW2934" s="1" t="s">
        <v>300</v>
      </c>
      <c r="CX2934" s="1">
        <v>16702851863</v>
      </c>
      <c r="CY2934" s="1" t="s">
        <v>7937</v>
      </c>
      <c r="CZ2934" s="1" t="s">
        <v>168</v>
      </c>
      <c r="DA2934" s="1" t="s">
        <v>111</v>
      </c>
      <c r="DB2934" s="1" t="s">
        <v>112</v>
      </c>
    </row>
    <row r="2935" spans="1:111" ht="15.6" customHeight="1" x14ac:dyDescent="0.25">
      <c r="A2935" s="1" t="s">
        <v>8933</v>
      </c>
      <c r="B2935" s="1" t="s">
        <v>109</v>
      </c>
      <c r="C2935" s="2">
        <v>44326.832274305554</v>
      </c>
      <c r="D2935" s="2">
        <v>44344</v>
      </c>
      <c r="E2935" s="1" t="s">
        <v>180</v>
      </c>
      <c r="G2935" s="1" t="s">
        <v>112</v>
      </c>
      <c r="H2935" s="1" t="s">
        <v>112</v>
      </c>
      <c r="I2935" s="1" t="s">
        <v>112</v>
      </c>
      <c r="J2935" s="1" t="s">
        <v>1246</v>
      </c>
      <c r="L2935" s="1" t="s">
        <v>1247</v>
      </c>
      <c r="M2935" s="1" t="s">
        <v>1248</v>
      </c>
      <c r="N2935" s="1" t="s">
        <v>167</v>
      </c>
      <c r="O2935" s="1" t="s">
        <v>117</v>
      </c>
      <c r="P2935" s="9">
        <v>96950</v>
      </c>
      <c r="Q2935" s="1" t="s">
        <v>118</v>
      </c>
      <c r="R2935" s="1" t="s">
        <v>242</v>
      </c>
      <c r="S2935" s="1">
        <v>16707891106</v>
      </c>
      <c r="U2935" s="1">
        <v>56132</v>
      </c>
      <c r="V2935" s="1" t="s">
        <v>119</v>
      </c>
      <c r="X2935" s="1" t="s">
        <v>1514</v>
      </c>
      <c r="Y2935" s="1" t="s">
        <v>1515</v>
      </c>
      <c r="Z2935" s="1" t="s">
        <v>1516</v>
      </c>
      <c r="AA2935" s="1" t="s">
        <v>1517</v>
      </c>
      <c r="AB2935" s="1" t="s">
        <v>1518</v>
      </c>
      <c r="AC2935" s="1" t="s">
        <v>1248</v>
      </c>
      <c r="AD2935" s="1" t="s">
        <v>167</v>
      </c>
      <c r="AE2935" s="1" t="s">
        <v>117</v>
      </c>
      <c r="AF2935" s="9">
        <v>96950</v>
      </c>
      <c r="AG2935" s="1" t="s">
        <v>118</v>
      </c>
      <c r="AH2935" s="1" t="s">
        <v>242</v>
      </c>
      <c r="AI2935" s="1">
        <v>16707891106</v>
      </c>
      <c r="AK2935" s="1" t="s">
        <v>1253</v>
      </c>
      <c r="BC2935" s="1" t="str">
        <f>"49-9071.00"</f>
        <v>49-9071.00</v>
      </c>
      <c r="BD2935" s="1" t="s">
        <v>214</v>
      </c>
      <c r="BE2935" s="1" t="s">
        <v>1519</v>
      </c>
      <c r="BF2935" s="1" t="s">
        <v>1520</v>
      </c>
      <c r="BG2935" s="1">
        <v>6</v>
      </c>
      <c r="BI2935" s="2">
        <v>44409</v>
      </c>
      <c r="BJ2935" s="2">
        <v>44773</v>
      </c>
      <c r="BM2935" s="1">
        <v>35</v>
      </c>
      <c r="BN2935" s="1">
        <v>0</v>
      </c>
      <c r="BO2935" s="1">
        <v>7</v>
      </c>
      <c r="BP2935" s="1">
        <v>7</v>
      </c>
      <c r="BQ2935" s="1">
        <v>7</v>
      </c>
      <c r="BR2935" s="1">
        <v>7</v>
      </c>
      <c r="BS2935" s="1">
        <v>7</v>
      </c>
      <c r="BT2935" s="1">
        <v>0</v>
      </c>
      <c r="BU2935" s="1" t="str">
        <f>"8:00 AM"</f>
        <v>8:00 AM</v>
      </c>
      <c r="BV2935" s="1" t="str">
        <f>"4:30 PM"</f>
        <v>4:30 PM</v>
      </c>
      <c r="BW2935" s="1" t="s">
        <v>135</v>
      </c>
      <c r="BX2935" s="1">
        <v>3</v>
      </c>
      <c r="BY2935" s="1">
        <v>12</v>
      </c>
      <c r="BZ2935" s="1" t="s">
        <v>112</v>
      </c>
      <c r="CA2935" s="1">
        <v>0</v>
      </c>
      <c r="CB2935" s="4" t="s">
        <v>8934</v>
      </c>
      <c r="CC2935" s="1" t="s">
        <v>1247</v>
      </c>
      <c r="CD2935" s="1" t="s">
        <v>1248</v>
      </c>
      <c r="CE2935" s="1" t="s">
        <v>167</v>
      </c>
      <c r="CF2935" s="1" t="s">
        <v>117</v>
      </c>
      <c r="CG2935" s="1">
        <v>96950</v>
      </c>
      <c r="CH2935" s="3">
        <v>8.7100000000000009</v>
      </c>
      <c r="CI2935" s="3">
        <v>8.7100000000000009</v>
      </c>
      <c r="CJ2935" s="3">
        <v>13.07</v>
      </c>
      <c r="CK2935" s="3">
        <v>13.07</v>
      </c>
      <c r="CL2935" s="1" t="s">
        <v>137</v>
      </c>
      <c r="CM2935" s="1" t="s">
        <v>1257</v>
      </c>
      <c r="CN2935" s="1" t="s">
        <v>139</v>
      </c>
      <c r="CP2935" s="1" t="s">
        <v>112</v>
      </c>
      <c r="CQ2935" s="1" t="s">
        <v>111</v>
      </c>
      <c r="CR2935" s="1" t="s">
        <v>112</v>
      </c>
      <c r="CS2935" s="1" t="s">
        <v>111</v>
      </c>
      <c r="CT2935" s="1" t="s">
        <v>111</v>
      </c>
      <c r="CU2935" s="1" t="s">
        <v>111</v>
      </c>
      <c r="CV2935" s="1" t="s">
        <v>138</v>
      </c>
      <c r="CW2935" s="1" t="s">
        <v>349</v>
      </c>
      <c r="CX2935" s="1">
        <v>16707891106</v>
      </c>
      <c r="CY2935" s="1" t="s">
        <v>1253</v>
      </c>
      <c r="CZ2935" s="1" t="s">
        <v>380</v>
      </c>
      <c r="DA2935" s="1" t="s">
        <v>111</v>
      </c>
      <c r="DB2935" s="1" t="s">
        <v>112</v>
      </c>
    </row>
    <row r="2936" spans="1:111" ht="15.6" customHeight="1" x14ac:dyDescent="0.25">
      <c r="A2936" s="1" t="s">
        <v>9028</v>
      </c>
      <c r="B2936" s="1" t="s">
        <v>109</v>
      </c>
      <c r="C2936" s="2">
        <v>44342.813570023151</v>
      </c>
      <c r="D2936" s="2">
        <v>44362</v>
      </c>
      <c r="E2936" s="1" t="s">
        <v>110</v>
      </c>
      <c r="F2936" s="2">
        <v>44468.833333333336</v>
      </c>
      <c r="G2936" s="1" t="s">
        <v>112</v>
      </c>
      <c r="H2936" s="1" t="s">
        <v>112</v>
      </c>
      <c r="I2936" s="1" t="s">
        <v>112</v>
      </c>
      <c r="J2936" s="1" t="s">
        <v>1021</v>
      </c>
      <c r="K2936" s="1" t="s">
        <v>1022</v>
      </c>
      <c r="L2936" s="1" t="s">
        <v>1023</v>
      </c>
      <c r="M2936" s="1" t="s">
        <v>1024</v>
      </c>
      <c r="N2936" s="1" t="s">
        <v>116</v>
      </c>
      <c r="O2936" s="1" t="s">
        <v>117</v>
      </c>
      <c r="P2936" s="9">
        <v>96950</v>
      </c>
      <c r="Q2936" s="1" t="s">
        <v>118</v>
      </c>
      <c r="S2936" s="1">
        <v>16702341595</v>
      </c>
      <c r="U2936" s="1">
        <v>23821</v>
      </c>
      <c r="V2936" s="1" t="s">
        <v>119</v>
      </c>
      <c r="X2936" s="1" t="s">
        <v>1025</v>
      </c>
      <c r="Y2936" s="1" t="s">
        <v>1026</v>
      </c>
      <c r="Z2936" s="1" t="s">
        <v>1027</v>
      </c>
      <c r="AA2936" s="1" t="s">
        <v>1028</v>
      </c>
      <c r="AB2936" s="1" t="s">
        <v>1023</v>
      </c>
      <c r="AC2936" s="1" t="s">
        <v>1029</v>
      </c>
      <c r="AD2936" s="1" t="s">
        <v>116</v>
      </c>
      <c r="AE2936" s="1" t="s">
        <v>117</v>
      </c>
      <c r="AF2936" s="9">
        <v>96950</v>
      </c>
      <c r="AG2936" s="1" t="s">
        <v>118</v>
      </c>
      <c r="AI2936" s="1">
        <v>16702341595</v>
      </c>
      <c r="AK2936" s="1" t="s">
        <v>1030</v>
      </c>
      <c r="BC2936" s="1" t="str">
        <f>"49-9071.00"</f>
        <v>49-9071.00</v>
      </c>
      <c r="BD2936" s="1" t="s">
        <v>214</v>
      </c>
      <c r="BE2936" s="1" t="s">
        <v>1031</v>
      </c>
      <c r="BF2936" s="1" t="s">
        <v>1032</v>
      </c>
      <c r="BG2936" s="1">
        <v>10</v>
      </c>
      <c r="BI2936" s="2">
        <v>44470</v>
      </c>
      <c r="BJ2936" s="2">
        <v>44834</v>
      </c>
      <c r="BM2936" s="1">
        <v>35</v>
      </c>
      <c r="BN2936" s="1">
        <v>0</v>
      </c>
      <c r="BO2936" s="1">
        <v>7</v>
      </c>
      <c r="BP2936" s="1">
        <v>7</v>
      </c>
      <c r="BQ2936" s="1">
        <v>7</v>
      </c>
      <c r="BR2936" s="1">
        <v>7</v>
      </c>
      <c r="BS2936" s="1">
        <v>7</v>
      </c>
      <c r="BT2936" s="1">
        <v>0</v>
      </c>
      <c r="BU2936" s="1" t="str">
        <f>"9:00 AM"</f>
        <v>9:00 AM</v>
      </c>
      <c r="BV2936" s="1" t="str">
        <f>"5:00 PM"</f>
        <v>5:00 PM</v>
      </c>
      <c r="BW2936" s="1" t="s">
        <v>135</v>
      </c>
      <c r="BX2936" s="1">
        <v>0</v>
      </c>
      <c r="BY2936" s="1">
        <v>12</v>
      </c>
      <c r="BZ2936" s="1" t="s">
        <v>112</v>
      </c>
      <c r="CB2936" s="4" t="s">
        <v>1033</v>
      </c>
      <c r="CC2936" s="1" t="s">
        <v>1023</v>
      </c>
      <c r="CD2936" s="1" t="s">
        <v>1024</v>
      </c>
      <c r="CE2936" s="1" t="s">
        <v>116</v>
      </c>
      <c r="CF2936" s="1" t="s">
        <v>117</v>
      </c>
      <c r="CG2936" s="1">
        <v>96950</v>
      </c>
      <c r="CH2936" s="3">
        <v>8.7100000000000009</v>
      </c>
      <c r="CI2936" s="3">
        <v>8.7100000000000009</v>
      </c>
      <c r="CJ2936" s="3">
        <v>13.06</v>
      </c>
      <c r="CK2936" s="3">
        <v>13.06</v>
      </c>
      <c r="CL2936" s="1" t="s">
        <v>137</v>
      </c>
      <c r="CM2936" s="1" t="s">
        <v>138</v>
      </c>
      <c r="CN2936" s="1" t="s">
        <v>139</v>
      </c>
      <c r="CP2936" s="1" t="s">
        <v>112</v>
      </c>
      <c r="CQ2936" s="1" t="s">
        <v>111</v>
      </c>
      <c r="CR2936" s="1" t="s">
        <v>112</v>
      </c>
      <c r="CS2936" s="1" t="s">
        <v>111</v>
      </c>
      <c r="CT2936" s="1" t="s">
        <v>138</v>
      </c>
      <c r="CU2936" s="1" t="s">
        <v>111</v>
      </c>
      <c r="CV2936" s="1" t="s">
        <v>111</v>
      </c>
      <c r="CW2936" s="1" t="s">
        <v>1034</v>
      </c>
      <c r="CX2936" s="1">
        <v>16702341595</v>
      </c>
      <c r="CY2936" s="1" t="s">
        <v>1030</v>
      </c>
      <c r="CZ2936" s="1" t="s">
        <v>138</v>
      </c>
      <c r="DA2936" s="1" t="s">
        <v>111</v>
      </c>
      <c r="DB2936" s="1" t="s">
        <v>112</v>
      </c>
    </row>
    <row r="2937" spans="1:111" ht="15.6" customHeight="1" x14ac:dyDescent="0.25">
      <c r="A2937" s="1" t="s">
        <v>9035</v>
      </c>
      <c r="B2937" s="1" t="s">
        <v>109</v>
      </c>
      <c r="C2937" s="2">
        <v>44343.013489699071</v>
      </c>
      <c r="D2937" s="2">
        <v>44384</v>
      </c>
      <c r="E2937" s="1" t="s">
        <v>110</v>
      </c>
      <c r="F2937" s="2">
        <v>44468.833333333336</v>
      </c>
      <c r="G2937" s="1" t="s">
        <v>112</v>
      </c>
      <c r="H2937" s="1" t="s">
        <v>112</v>
      </c>
      <c r="I2937" s="1" t="s">
        <v>112</v>
      </c>
      <c r="J2937" s="1" t="s">
        <v>8895</v>
      </c>
      <c r="K2937" s="1" t="s">
        <v>9036</v>
      </c>
      <c r="L2937" s="1" t="s">
        <v>6280</v>
      </c>
      <c r="M2937" s="1" t="s">
        <v>138</v>
      </c>
      <c r="N2937" s="1" t="s">
        <v>116</v>
      </c>
      <c r="O2937" s="1" t="s">
        <v>117</v>
      </c>
      <c r="P2937" s="9">
        <v>96950</v>
      </c>
      <c r="Q2937" s="1" t="s">
        <v>118</v>
      </c>
      <c r="R2937" s="1" t="s">
        <v>242</v>
      </c>
      <c r="S2937" s="1">
        <v>16707831239</v>
      </c>
      <c r="U2937" s="1">
        <v>7225</v>
      </c>
      <c r="V2937" s="1" t="s">
        <v>119</v>
      </c>
      <c r="X2937" s="1" t="s">
        <v>8897</v>
      </c>
      <c r="Y2937" s="1" t="s">
        <v>8898</v>
      </c>
      <c r="AA2937" s="1" t="s">
        <v>245</v>
      </c>
      <c r="AB2937" s="1" t="s">
        <v>6280</v>
      </c>
      <c r="AC2937" s="1" t="s">
        <v>138</v>
      </c>
      <c r="AD2937" s="1" t="s">
        <v>116</v>
      </c>
      <c r="AE2937" s="1" t="s">
        <v>117</v>
      </c>
      <c r="AF2937" s="9">
        <v>96950</v>
      </c>
      <c r="AG2937" s="1" t="s">
        <v>118</v>
      </c>
      <c r="AH2937" s="1" t="s">
        <v>242</v>
      </c>
      <c r="AI2937" s="1">
        <v>16707831239</v>
      </c>
      <c r="AK2937" s="1" t="s">
        <v>8899</v>
      </c>
      <c r="BC2937" s="1" t="str">
        <f>"11-1021.00"</f>
        <v>11-1021.00</v>
      </c>
      <c r="BD2937" s="1" t="s">
        <v>248</v>
      </c>
      <c r="BE2937" s="1" t="s">
        <v>9037</v>
      </c>
      <c r="BF2937" s="1" t="s">
        <v>9038</v>
      </c>
      <c r="BG2937" s="1">
        <v>1</v>
      </c>
      <c r="BI2937" s="2">
        <v>44470</v>
      </c>
      <c r="BJ2937" s="2">
        <v>44834</v>
      </c>
      <c r="BM2937" s="1">
        <v>35</v>
      </c>
      <c r="BN2937" s="1">
        <v>0</v>
      </c>
      <c r="BO2937" s="1">
        <v>7</v>
      </c>
      <c r="BP2937" s="1">
        <v>7</v>
      </c>
      <c r="BQ2937" s="1">
        <v>7</v>
      </c>
      <c r="BR2937" s="1">
        <v>7</v>
      </c>
      <c r="BS2937" s="1">
        <v>7</v>
      </c>
      <c r="BT2937" s="1">
        <v>0</v>
      </c>
      <c r="BU2937" s="1" t="str">
        <f>"11:00 AM"</f>
        <v>11:00 AM</v>
      </c>
      <c r="BV2937" s="1" t="str">
        <f>"9:00 PM"</f>
        <v>9:00 PM</v>
      </c>
      <c r="BW2937" s="1" t="s">
        <v>135</v>
      </c>
      <c r="BX2937" s="1">
        <v>0</v>
      </c>
      <c r="BY2937" s="1">
        <v>36</v>
      </c>
      <c r="BZ2937" s="1" t="s">
        <v>111</v>
      </c>
      <c r="CA2937" s="1">
        <v>3</v>
      </c>
      <c r="CB2937" s="4" t="s">
        <v>9039</v>
      </c>
      <c r="CC2937" s="1" t="s">
        <v>6280</v>
      </c>
      <c r="CD2937" s="1" t="s">
        <v>138</v>
      </c>
      <c r="CE2937" s="1" t="s">
        <v>116</v>
      </c>
      <c r="CF2937" s="1" t="s">
        <v>117</v>
      </c>
      <c r="CG2937" s="1">
        <v>96950</v>
      </c>
      <c r="CH2937" s="3">
        <v>22.55</v>
      </c>
      <c r="CI2937" s="3">
        <v>22.55</v>
      </c>
      <c r="CL2937" s="1" t="s">
        <v>137</v>
      </c>
      <c r="CM2937" s="1" t="s">
        <v>9040</v>
      </c>
      <c r="CN2937" s="1" t="s">
        <v>139</v>
      </c>
      <c r="CP2937" s="1" t="s">
        <v>112</v>
      </c>
      <c r="CQ2937" s="1" t="s">
        <v>111</v>
      </c>
      <c r="CR2937" s="1" t="s">
        <v>112</v>
      </c>
      <c r="CS2937" s="1" t="s">
        <v>112</v>
      </c>
      <c r="CT2937" s="1" t="s">
        <v>138</v>
      </c>
      <c r="CU2937" s="1" t="s">
        <v>111</v>
      </c>
      <c r="CV2937" s="1" t="s">
        <v>138</v>
      </c>
      <c r="CW2937" s="1" t="s">
        <v>980</v>
      </c>
      <c r="CX2937" s="1">
        <v>16707831239</v>
      </c>
      <c r="CY2937" s="1" t="s">
        <v>8904</v>
      </c>
      <c r="CZ2937" s="1" t="s">
        <v>138</v>
      </c>
      <c r="DA2937" s="1" t="s">
        <v>111</v>
      </c>
      <c r="DB2937" s="1" t="s">
        <v>112</v>
      </c>
    </row>
    <row r="2938" spans="1:111" ht="15.6" customHeight="1" x14ac:dyDescent="0.25">
      <c r="A2938" s="1" t="s">
        <v>9068</v>
      </c>
      <c r="B2938" s="1" t="s">
        <v>109</v>
      </c>
      <c r="C2938" s="2">
        <v>44308.684648495371</v>
      </c>
      <c r="D2938" s="2">
        <v>44357</v>
      </c>
      <c r="E2938" s="1" t="s">
        <v>180</v>
      </c>
      <c r="G2938" s="1" t="s">
        <v>112</v>
      </c>
      <c r="H2938" s="1" t="s">
        <v>112</v>
      </c>
      <c r="I2938" s="1" t="s">
        <v>112</v>
      </c>
      <c r="J2938" s="1" t="s">
        <v>6035</v>
      </c>
      <c r="L2938" s="1" t="s">
        <v>6036</v>
      </c>
      <c r="M2938" s="1" t="s">
        <v>6037</v>
      </c>
      <c r="N2938" s="1" t="s">
        <v>116</v>
      </c>
      <c r="O2938" s="1" t="s">
        <v>117</v>
      </c>
      <c r="P2938" s="9">
        <v>96950</v>
      </c>
      <c r="Q2938" s="1" t="s">
        <v>118</v>
      </c>
      <c r="S2938" s="1">
        <v>16702358722</v>
      </c>
      <c r="U2938" s="1">
        <v>541211</v>
      </c>
      <c r="V2938" s="1" t="s">
        <v>119</v>
      </c>
      <c r="X2938" s="1" t="s">
        <v>6038</v>
      </c>
      <c r="Y2938" s="1" t="s">
        <v>1544</v>
      </c>
      <c r="AA2938" s="1" t="s">
        <v>6039</v>
      </c>
      <c r="AB2938" s="1" t="s">
        <v>6036</v>
      </c>
      <c r="AC2938" s="1" t="s">
        <v>6037</v>
      </c>
      <c r="AD2938" s="1" t="s">
        <v>116</v>
      </c>
      <c r="AE2938" s="1" t="s">
        <v>117</v>
      </c>
      <c r="AF2938" s="9">
        <v>96950</v>
      </c>
      <c r="AG2938" s="1" t="s">
        <v>118</v>
      </c>
      <c r="AI2938" s="1">
        <v>16702358722</v>
      </c>
      <c r="AK2938" s="1" t="s">
        <v>641</v>
      </c>
      <c r="BC2938" s="1" t="str">
        <f>"43-3031.00"</f>
        <v>43-3031.00</v>
      </c>
      <c r="BD2938" s="1" t="s">
        <v>389</v>
      </c>
      <c r="BE2938" s="1" t="s">
        <v>6040</v>
      </c>
      <c r="BF2938" s="1" t="s">
        <v>389</v>
      </c>
      <c r="BG2938" s="1">
        <v>1</v>
      </c>
      <c r="BI2938" s="2">
        <v>44348</v>
      </c>
      <c r="BJ2938" s="2">
        <v>44712</v>
      </c>
      <c r="BM2938" s="1">
        <v>40</v>
      </c>
      <c r="BN2938" s="1">
        <v>0</v>
      </c>
      <c r="BO2938" s="1">
        <v>8</v>
      </c>
      <c r="BP2938" s="1">
        <v>8</v>
      </c>
      <c r="BQ2938" s="1">
        <v>8</v>
      </c>
      <c r="BR2938" s="1">
        <v>8</v>
      </c>
      <c r="BS2938" s="1">
        <v>8</v>
      </c>
      <c r="BT2938" s="1">
        <v>0</v>
      </c>
      <c r="BU2938" s="1" t="str">
        <f>"8:00 AM"</f>
        <v>8:00 AM</v>
      </c>
      <c r="BV2938" s="1" t="str">
        <f>"5:00 PM"</f>
        <v>5:00 PM</v>
      </c>
      <c r="BW2938" s="1" t="s">
        <v>392</v>
      </c>
      <c r="BX2938" s="1">
        <v>0</v>
      </c>
      <c r="BY2938" s="1">
        <v>12</v>
      </c>
      <c r="BZ2938" s="1" t="s">
        <v>112</v>
      </c>
      <c r="CA2938" s="1">
        <v>0</v>
      </c>
      <c r="CB2938" s="1" t="s">
        <v>6041</v>
      </c>
      <c r="CC2938" s="1" t="s">
        <v>6036</v>
      </c>
      <c r="CD2938" s="1" t="s">
        <v>6037</v>
      </c>
      <c r="CE2938" s="1" t="s">
        <v>116</v>
      </c>
      <c r="CF2938" s="1" t="s">
        <v>117</v>
      </c>
      <c r="CG2938" s="1">
        <v>96950</v>
      </c>
      <c r="CH2938" s="3">
        <v>9.49</v>
      </c>
      <c r="CI2938" s="3">
        <v>9.49</v>
      </c>
      <c r="CJ2938" s="3">
        <v>14.24</v>
      </c>
      <c r="CK2938" s="3">
        <v>14.24</v>
      </c>
      <c r="CL2938" s="1" t="s">
        <v>137</v>
      </c>
      <c r="CN2938" s="1" t="s">
        <v>139</v>
      </c>
      <c r="CP2938" s="1" t="s">
        <v>112</v>
      </c>
      <c r="CQ2938" s="1" t="s">
        <v>111</v>
      </c>
      <c r="CR2938" s="1" t="s">
        <v>112</v>
      </c>
      <c r="CS2938" s="1" t="s">
        <v>111</v>
      </c>
      <c r="CT2938" s="1" t="s">
        <v>138</v>
      </c>
      <c r="CU2938" s="1" t="s">
        <v>111</v>
      </c>
      <c r="CV2938" s="1" t="s">
        <v>138</v>
      </c>
      <c r="CW2938" s="1" t="s">
        <v>6042</v>
      </c>
      <c r="CX2938" s="1">
        <v>16702358722</v>
      </c>
      <c r="CY2938" s="1" t="s">
        <v>641</v>
      </c>
      <c r="CZ2938" s="1" t="s">
        <v>6043</v>
      </c>
      <c r="DA2938" s="1" t="s">
        <v>111</v>
      </c>
      <c r="DB2938" s="1" t="s">
        <v>112</v>
      </c>
    </row>
    <row r="2939" spans="1:111" ht="15.6" customHeight="1" x14ac:dyDescent="0.25">
      <c r="A2939" s="1" t="s">
        <v>9081</v>
      </c>
      <c r="B2939" s="1" t="s">
        <v>109</v>
      </c>
      <c r="C2939" s="2">
        <v>44371.021290625002</v>
      </c>
      <c r="D2939" s="2">
        <v>44427</v>
      </c>
      <c r="E2939" s="1" t="s">
        <v>180</v>
      </c>
      <c r="G2939" s="1" t="s">
        <v>112</v>
      </c>
      <c r="H2939" s="1" t="s">
        <v>112</v>
      </c>
      <c r="I2939" s="1" t="s">
        <v>112</v>
      </c>
      <c r="J2939" s="1" t="s">
        <v>3187</v>
      </c>
      <c r="K2939" s="1" t="s">
        <v>3188</v>
      </c>
      <c r="L2939" s="1" t="s">
        <v>3189</v>
      </c>
      <c r="N2939" s="1" t="s">
        <v>116</v>
      </c>
      <c r="O2939" s="1" t="s">
        <v>117</v>
      </c>
      <c r="P2939" s="9">
        <v>96950</v>
      </c>
      <c r="Q2939" s="1" t="s">
        <v>118</v>
      </c>
      <c r="R2939" s="1" t="s">
        <v>116</v>
      </c>
      <c r="S2939" s="1">
        <v>16707830213</v>
      </c>
      <c r="U2939" s="1">
        <v>722410</v>
      </c>
      <c r="V2939" s="1" t="s">
        <v>119</v>
      </c>
      <c r="X2939" s="1" t="s">
        <v>3190</v>
      </c>
      <c r="Y2939" s="1" t="s">
        <v>3191</v>
      </c>
      <c r="Z2939" s="1" t="s">
        <v>686</v>
      </c>
      <c r="AA2939" s="1" t="s">
        <v>461</v>
      </c>
      <c r="AB2939" s="1" t="s">
        <v>3189</v>
      </c>
      <c r="AD2939" s="1" t="s">
        <v>116</v>
      </c>
      <c r="AE2939" s="1" t="s">
        <v>117</v>
      </c>
      <c r="AF2939" s="9">
        <v>96950</v>
      </c>
      <c r="AG2939" s="1" t="s">
        <v>118</v>
      </c>
      <c r="AH2939" s="1" t="s">
        <v>116</v>
      </c>
      <c r="AI2939" s="1">
        <v>16707830213</v>
      </c>
      <c r="AK2939" s="1" t="s">
        <v>3192</v>
      </c>
      <c r="BC2939" s="1" t="str">
        <f>"49-9071.00"</f>
        <v>49-9071.00</v>
      </c>
      <c r="BD2939" s="1" t="s">
        <v>214</v>
      </c>
      <c r="BE2939" s="1" t="s">
        <v>3193</v>
      </c>
      <c r="BF2939" s="1" t="s">
        <v>1069</v>
      </c>
      <c r="BG2939" s="1">
        <v>15</v>
      </c>
      <c r="BI2939" s="2">
        <v>44470</v>
      </c>
      <c r="BJ2939" s="2">
        <v>44834</v>
      </c>
      <c r="BM2939" s="1">
        <v>40</v>
      </c>
      <c r="BN2939" s="1">
        <v>0</v>
      </c>
      <c r="BO2939" s="1">
        <v>8</v>
      </c>
      <c r="BP2939" s="1">
        <v>8</v>
      </c>
      <c r="BQ2939" s="1">
        <v>8</v>
      </c>
      <c r="BR2939" s="1">
        <v>8</v>
      </c>
      <c r="BS2939" s="1">
        <v>8</v>
      </c>
      <c r="BT2939" s="1">
        <v>0</v>
      </c>
      <c r="BU2939" s="1" t="str">
        <f>"8:00 AM"</f>
        <v>8:00 AM</v>
      </c>
      <c r="BV2939" s="1" t="str">
        <f>"5:00 PM"</f>
        <v>5:00 PM</v>
      </c>
      <c r="BW2939" s="1" t="s">
        <v>135</v>
      </c>
      <c r="BX2939" s="1">
        <v>0</v>
      </c>
      <c r="BY2939" s="1">
        <v>6</v>
      </c>
      <c r="BZ2939" s="1" t="s">
        <v>112</v>
      </c>
      <c r="CB2939" s="1" t="s">
        <v>3194</v>
      </c>
      <c r="CC2939" s="1" t="s">
        <v>1757</v>
      </c>
      <c r="CE2939" s="1" t="s">
        <v>116</v>
      </c>
      <c r="CF2939" s="1" t="s">
        <v>117</v>
      </c>
      <c r="CG2939" s="1">
        <v>96950</v>
      </c>
      <c r="CH2939" s="3">
        <v>8.7100000000000009</v>
      </c>
      <c r="CI2939" s="3">
        <v>8.75</v>
      </c>
      <c r="CJ2939" s="3">
        <v>13.07</v>
      </c>
      <c r="CK2939" s="3">
        <v>13.13</v>
      </c>
      <c r="CL2939" s="1" t="s">
        <v>137</v>
      </c>
      <c r="CM2939" s="1" t="s">
        <v>138</v>
      </c>
      <c r="CN2939" s="1" t="s">
        <v>139</v>
      </c>
      <c r="CP2939" s="1" t="s">
        <v>112</v>
      </c>
      <c r="CQ2939" s="1" t="s">
        <v>111</v>
      </c>
      <c r="CR2939" s="1" t="s">
        <v>112</v>
      </c>
      <c r="CS2939" s="1" t="s">
        <v>111</v>
      </c>
      <c r="CT2939" s="1" t="s">
        <v>138</v>
      </c>
      <c r="CU2939" s="1" t="s">
        <v>111</v>
      </c>
      <c r="CV2939" s="1" t="s">
        <v>138</v>
      </c>
      <c r="CW2939" s="1" t="s">
        <v>8478</v>
      </c>
      <c r="CX2939" s="1">
        <v>16707830213</v>
      </c>
      <c r="CY2939" s="1" t="s">
        <v>3192</v>
      </c>
      <c r="CZ2939" s="1" t="s">
        <v>9082</v>
      </c>
      <c r="DA2939" s="1" t="s">
        <v>111</v>
      </c>
      <c r="DB2939" s="1" t="s">
        <v>112</v>
      </c>
    </row>
    <row r="2940" spans="1:111" ht="15.6" customHeight="1" x14ac:dyDescent="0.25">
      <c r="A2940" s="1" t="s">
        <v>9143</v>
      </c>
      <c r="B2940" s="1" t="s">
        <v>109</v>
      </c>
      <c r="C2940" s="2">
        <v>44385.926966666666</v>
      </c>
      <c r="D2940" s="2">
        <v>44435</v>
      </c>
      <c r="E2940" s="1" t="s">
        <v>180</v>
      </c>
      <c r="G2940" s="1" t="s">
        <v>112</v>
      </c>
      <c r="H2940" s="1" t="s">
        <v>112</v>
      </c>
      <c r="I2940" s="1" t="s">
        <v>112</v>
      </c>
      <c r="J2940" s="1" t="s">
        <v>8800</v>
      </c>
      <c r="K2940" s="1" t="s">
        <v>8801</v>
      </c>
      <c r="L2940" s="1" t="s">
        <v>9144</v>
      </c>
      <c r="N2940" s="1" t="s">
        <v>167</v>
      </c>
      <c r="O2940" s="1" t="s">
        <v>117</v>
      </c>
      <c r="P2940" s="9">
        <v>96950</v>
      </c>
      <c r="Q2940" s="1" t="s">
        <v>118</v>
      </c>
      <c r="S2940" s="1">
        <v>16703221234</v>
      </c>
      <c r="U2940" s="1">
        <v>72111</v>
      </c>
      <c r="V2940" s="1" t="s">
        <v>119</v>
      </c>
      <c r="X2940" s="1" t="s">
        <v>8803</v>
      </c>
      <c r="Y2940" s="1" t="s">
        <v>8804</v>
      </c>
      <c r="Z2940" s="1" t="s">
        <v>9145</v>
      </c>
      <c r="AA2940" s="1" t="s">
        <v>8805</v>
      </c>
      <c r="AB2940" s="1" t="s">
        <v>9144</v>
      </c>
      <c r="AD2940" s="1" t="s">
        <v>167</v>
      </c>
      <c r="AE2940" s="1" t="s">
        <v>117</v>
      </c>
      <c r="AF2940" s="9">
        <v>96950</v>
      </c>
      <c r="AG2940" s="1" t="s">
        <v>118</v>
      </c>
      <c r="AI2940" s="1">
        <v>16703221234</v>
      </c>
      <c r="AK2940" s="1" t="s">
        <v>8811</v>
      </c>
      <c r="BC2940" s="1" t="str">
        <f>"35-1011.00"</f>
        <v>35-1011.00</v>
      </c>
      <c r="BD2940" s="1" t="s">
        <v>3815</v>
      </c>
      <c r="BE2940" s="1" t="s">
        <v>9146</v>
      </c>
      <c r="BF2940" s="1" t="s">
        <v>9147</v>
      </c>
      <c r="BG2940" s="1">
        <v>1</v>
      </c>
      <c r="BI2940" s="2">
        <v>44470</v>
      </c>
      <c r="BJ2940" s="2">
        <v>44834</v>
      </c>
      <c r="BM2940" s="1">
        <v>40</v>
      </c>
      <c r="BN2940" s="1">
        <v>0</v>
      </c>
      <c r="BO2940" s="1">
        <v>8</v>
      </c>
      <c r="BP2940" s="1">
        <v>8</v>
      </c>
      <c r="BQ2940" s="1">
        <v>8</v>
      </c>
      <c r="BR2940" s="1">
        <v>0</v>
      </c>
      <c r="BS2940" s="1">
        <v>8</v>
      </c>
      <c r="BT2940" s="1">
        <v>8</v>
      </c>
      <c r="BU2940" s="1" t="str">
        <f>"1:30 PM"</f>
        <v>1:30 PM</v>
      </c>
      <c r="BV2940" s="1" t="str">
        <f>"10:00 PM"</f>
        <v>10:00 PM</v>
      </c>
      <c r="BW2940" s="1" t="s">
        <v>135</v>
      </c>
      <c r="BX2940" s="1">
        <v>0</v>
      </c>
      <c r="BY2940" s="1">
        <v>36</v>
      </c>
      <c r="BZ2940" s="1" t="s">
        <v>111</v>
      </c>
      <c r="CA2940" s="1">
        <v>14</v>
      </c>
      <c r="CB2940" s="1" t="s">
        <v>9148</v>
      </c>
      <c r="CC2940" s="1" t="s">
        <v>8801</v>
      </c>
      <c r="CD2940" s="1" t="s">
        <v>9149</v>
      </c>
      <c r="CE2940" s="1" t="s">
        <v>167</v>
      </c>
      <c r="CF2940" s="1" t="s">
        <v>117</v>
      </c>
      <c r="CG2940" s="1">
        <v>96950</v>
      </c>
      <c r="CH2940" s="3">
        <v>10.9</v>
      </c>
      <c r="CI2940" s="3">
        <v>10.9</v>
      </c>
      <c r="CJ2940" s="3">
        <v>16.350000000000001</v>
      </c>
      <c r="CK2940" s="3">
        <v>16.350000000000001</v>
      </c>
      <c r="CL2940" s="1" t="s">
        <v>137</v>
      </c>
      <c r="CM2940" s="1" t="s">
        <v>9150</v>
      </c>
      <c r="CN2940" s="1" t="s">
        <v>139</v>
      </c>
      <c r="CP2940" s="1" t="s">
        <v>112</v>
      </c>
      <c r="CQ2940" s="1" t="s">
        <v>111</v>
      </c>
      <c r="CR2940" s="1" t="s">
        <v>112</v>
      </c>
      <c r="CS2940" s="1" t="s">
        <v>111</v>
      </c>
      <c r="CT2940" s="1" t="s">
        <v>138</v>
      </c>
      <c r="CU2940" s="1" t="s">
        <v>111</v>
      </c>
      <c r="CV2940" s="1" t="s">
        <v>138</v>
      </c>
      <c r="CW2940" s="1" t="s">
        <v>9151</v>
      </c>
      <c r="CX2940" s="1">
        <v>16703221234</v>
      </c>
      <c r="CY2940" s="1" t="s">
        <v>8811</v>
      </c>
      <c r="CZ2940" s="1" t="s">
        <v>138</v>
      </c>
      <c r="DA2940" s="1" t="s">
        <v>111</v>
      </c>
      <c r="DB2940" s="1" t="s">
        <v>112</v>
      </c>
    </row>
    <row r="2941" spans="1:111" ht="15.6" customHeight="1" x14ac:dyDescent="0.25">
      <c r="A2941" s="1" t="s">
        <v>9165</v>
      </c>
      <c r="B2941" s="1" t="s">
        <v>109</v>
      </c>
      <c r="C2941" s="2">
        <v>44351.421681944441</v>
      </c>
      <c r="D2941" s="2">
        <v>44398</v>
      </c>
      <c r="E2941" s="1" t="s">
        <v>110</v>
      </c>
      <c r="F2941" s="2">
        <v>44468.833333333336</v>
      </c>
      <c r="G2941" s="1" t="s">
        <v>112</v>
      </c>
      <c r="H2941" s="1" t="s">
        <v>112</v>
      </c>
      <c r="I2941" s="1" t="s">
        <v>112</v>
      </c>
      <c r="J2941" s="1" t="s">
        <v>3118</v>
      </c>
      <c r="K2941" s="1" t="s">
        <v>3119</v>
      </c>
      <c r="L2941" s="1" t="s">
        <v>9166</v>
      </c>
      <c r="N2941" s="1" t="s">
        <v>116</v>
      </c>
      <c r="O2941" s="1" t="s">
        <v>117</v>
      </c>
      <c r="P2941" s="9">
        <v>96950</v>
      </c>
      <c r="Q2941" s="1" t="s">
        <v>118</v>
      </c>
      <c r="S2941" s="1">
        <v>16704830326</v>
      </c>
      <c r="U2941" s="1">
        <v>4451</v>
      </c>
      <c r="V2941" s="1" t="s">
        <v>119</v>
      </c>
      <c r="X2941" s="1" t="s">
        <v>3120</v>
      </c>
      <c r="Y2941" s="1" t="s">
        <v>9167</v>
      </c>
      <c r="Z2941" s="1" t="s">
        <v>3122</v>
      </c>
      <c r="AA2941" s="1" t="s">
        <v>245</v>
      </c>
      <c r="AB2941" s="1" t="s">
        <v>9166</v>
      </c>
      <c r="AD2941" s="1" t="s">
        <v>116</v>
      </c>
      <c r="AE2941" s="1" t="s">
        <v>117</v>
      </c>
      <c r="AF2941" s="9">
        <v>96950</v>
      </c>
      <c r="AG2941" s="1" t="s">
        <v>118</v>
      </c>
      <c r="AI2941" s="1">
        <v>16704830326</v>
      </c>
      <c r="AK2941" s="1" t="s">
        <v>3123</v>
      </c>
      <c r="BC2941" s="1" t="str">
        <f>"41-1011.00"</f>
        <v>41-1011.00</v>
      </c>
      <c r="BD2941" s="1" t="s">
        <v>975</v>
      </c>
      <c r="BE2941" s="1" t="s">
        <v>9168</v>
      </c>
      <c r="BF2941" s="1" t="s">
        <v>9169</v>
      </c>
      <c r="BG2941" s="1">
        <v>1</v>
      </c>
      <c r="BI2941" s="2">
        <v>44470</v>
      </c>
      <c r="BJ2941" s="2">
        <v>410076</v>
      </c>
      <c r="BM2941" s="1">
        <v>40</v>
      </c>
      <c r="BN2941" s="1">
        <v>0</v>
      </c>
      <c r="BO2941" s="1">
        <v>8</v>
      </c>
      <c r="BP2941" s="1">
        <v>8</v>
      </c>
      <c r="BQ2941" s="1">
        <v>8</v>
      </c>
      <c r="BR2941" s="1">
        <v>8</v>
      </c>
      <c r="BS2941" s="1">
        <v>8</v>
      </c>
      <c r="BT2941" s="1">
        <v>0</v>
      </c>
      <c r="BU2941" s="1" t="str">
        <f>"8:00 AM"</f>
        <v>8:00 AM</v>
      </c>
      <c r="BV2941" s="1" t="str">
        <f t="shared" ref="BV2941:BV2946" si="72">"5:00 PM"</f>
        <v>5:00 PM</v>
      </c>
      <c r="BW2941" s="1" t="s">
        <v>230</v>
      </c>
      <c r="BX2941" s="1">
        <v>0</v>
      </c>
      <c r="BY2941" s="1">
        <v>24</v>
      </c>
      <c r="BZ2941" s="1" t="s">
        <v>112</v>
      </c>
      <c r="CB2941" s="1" t="s">
        <v>9170</v>
      </c>
      <c r="CC2941" s="1" t="s">
        <v>9166</v>
      </c>
      <c r="CE2941" s="1" t="s">
        <v>116</v>
      </c>
      <c r="CF2941" s="1" t="s">
        <v>117</v>
      </c>
      <c r="CG2941" s="1">
        <v>96950</v>
      </c>
      <c r="CH2941" s="3">
        <v>9.98</v>
      </c>
      <c r="CI2941" s="3">
        <v>9.98</v>
      </c>
      <c r="CJ2941" s="3">
        <v>14.97</v>
      </c>
      <c r="CK2941" s="3">
        <v>14.97</v>
      </c>
      <c r="CL2941" s="1" t="s">
        <v>137</v>
      </c>
      <c r="CM2941" s="1" t="s">
        <v>138</v>
      </c>
      <c r="CN2941" s="1" t="s">
        <v>139</v>
      </c>
      <c r="CP2941" s="1" t="s">
        <v>112</v>
      </c>
      <c r="CQ2941" s="1" t="s">
        <v>111</v>
      </c>
      <c r="CR2941" s="1" t="s">
        <v>112</v>
      </c>
      <c r="CS2941" s="1" t="s">
        <v>111</v>
      </c>
      <c r="CT2941" s="1" t="s">
        <v>138</v>
      </c>
      <c r="CU2941" s="1" t="s">
        <v>111</v>
      </c>
      <c r="CV2941" s="1" t="s">
        <v>138</v>
      </c>
      <c r="CW2941" s="1" t="s">
        <v>1620</v>
      </c>
      <c r="CX2941" s="1">
        <v>16704830326</v>
      </c>
      <c r="CY2941" s="1" t="s">
        <v>3123</v>
      </c>
      <c r="DA2941" s="1" t="s">
        <v>111</v>
      </c>
      <c r="DB2941" s="1" t="s">
        <v>138</v>
      </c>
    </row>
    <row r="2942" spans="1:111" ht="15.6" customHeight="1" x14ac:dyDescent="0.25">
      <c r="A2942" s="1" t="s">
        <v>9186</v>
      </c>
      <c r="B2942" s="1" t="s">
        <v>109</v>
      </c>
      <c r="C2942" s="2">
        <v>44376.076744097219</v>
      </c>
      <c r="D2942" s="2">
        <v>44432</v>
      </c>
      <c r="E2942" s="1" t="s">
        <v>180</v>
      </c>
      <c r="G2942" s="1" t="s">
        <v>112</v>
      </c>
      <c r="H2942" s="1" t="s">
        <v>112</v>
      </c>
      <c r="I2942" s="1" t="s">
        <v>112</v>
      </c>
      <c r="J2942" s="1" t="s">
        <v>4528</v>
      </c>
      <c r="K2942" s="1" t="s">
        <v>4529</v>
      </c>
      <c r="L2942" s="1" t="s">
        <v>4530</v>
      </c>
      <c r="M2942" s="1" t="s">
        <v>4531</v>
      </c>
      <c r="N2942" s="1" t="s">
        <v>157</v>
      </c>
      <c r="O2942" s="1" t="s">
        <v>117</v>
      </c>
      <c r="P2942" s="9">
        <v>96950</v>
      </c>
      <c r="Q2942" s="1" t="s">
        <v>118</v>
      </c>
      <c r="R2942" s="1" t="s">
        <v>157</v>
      </c>
      <c r="S2942" s="1">
        <v>16702342664</v>
      </c>
      <c r="T2942" s="1">
        <v>0</v>
      </c>
      <c r="U2942" s="1">
        <v>236220</v>
      </c>
      <c r="V2942" s="1" t="s">
        <v>119</v>
      </c>
      <c r="X2942" s="1" t="s">
        <v>4532</v>
      </c>
      <c r="Y2942" s="1" t="s">
        <v>4533</v>
      </c>
      <c r="Z2942" s="1" t="s">
        <v>4534</v>
      </c>
      <c r="AA2942" s="1" t="s">
        <v>4535</v>
      </c>
      <c r="AB2942" s="1" t="s">
        <v>4530</v>
      </c>
      <c r="AC2942" s="1" t="s">
        <v>4531</v>
      </c>
      <c r="AD2942" s="1" t="s">
        <v>157</v>
      </c>
      <c r="AE2942" s="1" t="s">
        <v>117</v>
      </c>
      <c r="AF2942" s="9">
        <v>96950</v>
      </c>
      <c r="AG2942" s="1" t="s">
        <v>118</v>
      </c>
      <c r="AH2942" s="1" t="s">
        <v>157</v>
      </c>
      <c r="AI2942" s="1">
        <v>16702342664</v>
      </c>
      <c r="AJ2942" s="1">
        <v>0</v>
      </c>
      <c r="AK2942" s="1" t="s">
        <v>4536</v>
      </c>
      <c r="BC2942" s="1" t="str">
        <f>"17-2051.00"</f>
        <v>17-2051.00</v>
      </c>
      <c r="BD2942" s="1" t="s">
        <v>4537</v>
      </c>
      <c r="BE2942" s="1" t="s">
        <v>4538</v>
      </c>
      <c r="BF2942" s="1" t="s">
        <v>4539</v>
      </c>
      <c r="BG2942" s="1">
        <v>2</v>
      </c>
      <c r="BI2942" s="2">
        <v>44470</v>
      </c>
      <c r="BJ2942" s="2">
        <v>45565</v>
      </c>
      <c r="BM2942" s="1">
        <v>40</v>
      </c>
      <c r="BN2942" s="1">
        <v>0</v>
      </c>
      <c r="BO2942" s="1">
        <v>8</v>
      </c>
      <c r="BP2942" s="1">
        <v>8</v>
      </c>
      <c r="BQ2942" s="1">
        <v>8</v>
      </c>
      <c r="BR2942" s="1">
        <v>8</v>
      </c>
      <c r="BS2942" s="1">
        <v>8</v>
      </c>
      <c r="BT2942" s="1">
        <v>0</v>
      </c>
      <c r="BU2942" s="1" t="str">
        <f>"8:00 AM"</f>
        <v>8:00 AM</v>
      </c>
      <c r="BV2942" s="1" t="str">
        <f t="shared" si="72"/>
        <v>5:00 PM</v>
      </c>
      <c r="BW2942" s="1" t="s">
        <v>193</v>
      </c>
      <c r="BX2942" s="1">
        <v>0</v>
      </c>
      <c r="BY2942" s="1">
        <v>12</v>
      </c>
      <c r="BZ2942" s="1" t="s">
        <v>112</v>
      </c>
      <c r="CB2942" s="1" t="s">
        <v>4540</v>
      </c>
      <c r="CC2942" s="1" t="s">
        <v>4530</v>
      </c>
      <c r="CD2942" s="1" t="s">
        <v>3330</v>
      </c>
      <c r="CE2942" s="1" t="s">
        <v>157</v>
      </c>
      <c r="CF2942" s="1" t="s">
        <v>117</v>
      </c>
      <c r="CG2942" s="1">
        <v>96950</v>
      </c>
      <c r="CH2942" s="3">
        <v>24.86</v>
      </c>
      <c r="CI2942" s="3">
        <v>24.86</v>
      </c>
      <c r="CJ2942" s="3">
        <v>37.29</v>
      </c>
      <c r="CK2942" s="3">
        <v>37.29</v>
      </c>
      <c r="CL2942" s="1" t="s">
        <v>137</v>
      </c>
      <c r="CN2942" s="1" t="s">
        <v>139</v>
      </c>
      <c r="CP2942" s="1" t="s">
        <v>112</v>
      </c>
      <c r="CQ2942" s="1" t="s">
        <v>111</v>
      </c>
      <c r="CR2942" s="1" t="s">
        <v>111</v>
      </c>
      <c r="CS2942" s="1" t="s">
        <v>111</v>
      </c>
      <c r="CT2942" s="1" t="s">
        <v>138</v>
      </c>
      <c r="CU2942" s="1" t="s">
        <v>111</v>
      </c>
      <c r="CV2942" s="1" t="s">
        <v>138</v>
      </c>
      <c r="CW2942" s="1" t="s">
        <v>1179</v>
      </c>
      <c r="CX2942" s="1">
        <v>16702342664</v>
      </c>
      <c r="CY2942" s="1" t="s">
        <v>4536</v>
      </c>
      <c r="CZ2942" s="1" t="s">
        <v>428</v>
      </c>
      <c r="DA2942" s="1" t="s">
        <v>111</v>
      </c>
      <c r="DB2942" s="1" t="s">
        <v>112</v>
      </c>
    </row>
    <row r="2943" spans="1:111" ht="15.6" customHeight="1" x14ac:dyDescent="0.25">
      <c r="A2943" s="1" t="s">
        <v>9187</v>
      </c>
      <c r="B2943" s="1" t="s">
        <v>109</v>
      </c>
      <c r="C2943" s="2">
        <v>44371.689691550928</v>
      </c>
      <c r="D2943" s="2">
        <v>44392</v>
      </c>
      <c r="E2943" s="1" t="s">
        <v>180</v>
      </c>
      <c r="G2943" s="1" t="s">
        <v>112</v>
      </c>
      <c r="H2943" s="1" t="s">
        <v>112</v>
      </c>
      <c r="I2943" s="1" t="s">
        <v>112</v>
      </c>
      <c r="J2943" s="1" t="s">
        <v>9188</v>
      </c>
      <c r="K2943" s="1" t="s">
        <v>9189</v>
      </c>
      <c r="L2943" s="1" t="s">
        <v>754</v>
      </c>
      <c r="M2943" s="1" t="s">
        <v>9190</v>
      </c>
      <c r="N2943" s="1" t="s">
        <v>116</v>
      </c>
      <c r="O2943" s="1" t="s">
        <v>117</v>
      </c>
      <c r="P2943" s="9">
        <v>96950</v>
      </c>
      <c r="Q2943" s="1" t="s">
        <v>118</v>
      </c>
      <c r="S2943" s="1">
        <v>16704836371</v>
      </c>
      <c r="U2943" s="1">
        <v>722515</v>
      </c>
      <c r="V2943" s="1" t="s">
        <v>119</v>
      </c>
      <c r="X2943" s="1" t="s">
        <v>2076</v>
      </c>
      <c r="Y2943" s="1" t="s">
        <v>9191</v>
      </c>
      <c r="Z2943" s="1" t="s">
        <v>9192</v>
      </c>
      <c r="AA2943" s="1" t="s">
        <v>245</v>
      </c>
      <c r="AB2943" s="1" t="s">
        <v>760</v>
      </c>
      <c r="AC2943" s="1" t="s">
        <v>9190</v>
      </c>
      <c r="AD2943" s="1" t="s">
        <v>116</v>
      </c>
      <c r="AE2943" s="1" t="s">
        <v>117</v>
      </c>
      <c r="AF2943" s="9">
        <v>96950</v>
      </c>
      <c r="AG2943" s="1" t="s">
        <v>118</v>
      </c>
      <c r="AI2943" s="1">
        <v>16704836371</v>
      </c>
      <c r="AK2943" s="1" t="s">
        <v>9193</v>
      </c>
      <c r="BC2943" s="1" t="str">
        <f>"35-3022.01"</f>
        <v>35-3022.01</v>
      </c>
      <c r="BD2943" s="1" t="s">
        <v>9194</v>
      </c>
      <c r="BE2943" s="1" t="s">
        <v>9195</v>
      </c>
      <c r="BF2943" s="1" t="s">
        <v>9194</v>
      </c>
      <c r="BG2943" s="1">
        <v>2</v>
      </c>
      <c r="BI2943" s="2">
        <v>44470</v>
      </c>
      <c r="BJ2943" s="2">
        <v>44834</v>
      </c>
      <c r="BM2943" s="1">
        <v>35</v>
      </c>
      <c r="BN2943" s="1">
        <v>0</v>
      </c>
      <c r="BO2943" s="1">
        <v>7</v>
      </c>
      <c r="BP2943" s="1">
        <v>7</v>
      </c>
      <c r="BQ2943" s="1">
        <v>7</v>
      </c>
      <c r="BR2943" s="1">
        <v>7</v>
      </c>
      <c r="BS2943" s="1">
        <v>7</v>
      </c>
      <c r="BT2943" s="1">
        <v>0</v>
      </c>
      <c r="BU2943" s="1" t="str">
        <f>"9:00 AM"</f>
        <v>9:00 AM</v>
      </c>
      <c r="BV2943" s="1" t="str">
        <f t="shared" si="72"/>
        <v>5:00 PM</v>
      </c>
      <c r="BW2943" s="1" t="s">
        <v>230</v>
      </c>
      <c r="BX2943" s="1">
        <v>0</v>
      </c>
      <c r="BY2943" s="1">
        <v>12</v>
      </c>
      <c r="BZ2943" s="1" t="s">
        <v>112</v>
      </c>
      <c r="CB2943" s="1" t="s">
        <v>230</v>
      </c>
      <c r="CC2943" s="1" t="s">
        <v>754</v>
      </c>
      <c r="CD2943" s="1" t="s">
        <v>9190</v>
      </c>
      <c r="CE2943" s="1" t="s">
        <v>167</v>
      </c>
      <c r="CF2943" s="1" t="s">
        <v>117</v>
      </c>
      <c r="CG2943" s="1">
        <v>96950</v>
      </c>
      <c r="CH2943" s="3">
        <v>8.15</v>
      </c>
      <c r="CI2943" s="3">
        <v>8.15</v>
      </c>
      <c r="CJ2943" s="3">
        <v>12.23</v>
      </c>
      <c r="CK2943" s="3">
        <v>12.23</v>
      </c>
      <c r="CL2943" s="1" t="s">
        <v>137</v>
      </c>
      <c r="CN2943" s="1" t="s">
        <v>139</v>
      </c>
      <c r="CP2943" s="1" t="s">
        <v>112</v>
      </c>
      <c r="CQ2943" s="1" t="s">
        <v>111</v>
      </c>
      <c r="CR2943" s="1" t="s">
        <v>111</v>
      </c>
      <c r="CS2943" s="1" t="s">
        <v>111</v>
      </c>
      <c r="CT2943" s="1" t="s">
        <v>111</v>
      </c>
      <c r="CU2943" s="1" t="s">
        <v>111</v>
      </c>
      <c r="CV2943" s="1" t="s">
        <v>111</v>
      </c>
      <c r="CW2943" s="1" t="s">
        <v>1004</v>
      </c>
      <c r="CX2943" s="1">
        <v>16704836371</v>
      </c>
      <c r="CY2943" s="1" t="s">
        <v>9193</v>
      </c>
      <c r="CZ2943" s="1" t="s">
        <v>138</v>
      </c>
      <c r="DA2943" s="1" t="s">
        <v>111</v>
      </c>
      <c r="DB2943" s="1" t="s">
        <v>112</v>
      </c>
    </row>
    <row r="2944" spans="1:111" ht="15.6" customHeight="1" x14ac:dyDescent="0.25">
      <c r="A2944" s="1" t="s">
        <v>9206</v>
      </c>
      <c r="B2944" s="1" t="s">
        <v>109</v>
      </c>
      <c r="C2944" s="2">
        <v>44392.06869537037</v>
      </c>
      <c r="D2944" s="2">
        <v>44448</v>
      </c>
      <c r="E2944" s="1" t="s">
        <v>180</v>
      </c>
      <c r="G2944" s="1" t="s">
        <v>112</v>
      </c>
      <c r="H2944" s="1" t="s">
        <v>112</v>
      </c>
      <c r="I2944" s="1" t="s">
        <v>112</v>
      </c>
      <c r="J2944" s="1" t="s">
        <v>482</v>
      </c>
      <c r="K2944" s="1" t="s">
        <v>4015</v>
      </c>
      <c r="L2944" s="1" t="s">
        <v>496</v>
      </c>
      <c r="M2944" s="1" t="s">
        <v>9207</v>
      </c>
      <c r="N2944" s="1" t="s">
        <v>116</v>
      </c>
      <c r="O2944" s="1" t="s">
        <v>117</v>
      </c>
      <c r="P2944" s="9">
        <v>96950</v>
      </c>
      <c r="Q2944" s="1" t="s">
        <v>118</v>
      </c>
      <c r="S2944" s="1">
        <v>16704836526</v>
      </c>
      <c r="U2944" s="1">
        <v>488510</v>
      </c>
      <c r="V2944" s="1" t="s">
        <v>119</v>
      </c>
      <c r="X2944" s="1" t="s">
        <v>9208</v>
      </c>
      <c r="Y2944" s="1" t="s">
        <v>9209</v>
      </c>
      <c r="Z2944" s="1" t="s">
        <v>9210</v>
      </c>
      <c r="AA2944" s="1" t="s">
        <v>9211</v>
      </c>
      <c r="AB2944" s="1" t="s">
        <v>484</v>
      </c>
      <c r="AC2944" s="1" t="s">
        <v>4016</v>
      </c>
      <c r="AD2944" s="1" t="s">
        <v>116</v>
      </c>
      <c r="AE2944" s="1" t="s">
        <v>117</v>
      </c>
      <c r="AF2944" s="9">
        <v>96950</v>
      </c>
      <c r="AG2944" s="1" t="s">
        <v>118</v>
      </c>
      <c r="AI2944" s="1">
        <v>16704836526</v>
      </c>
      <c r="AK2944" s="1" t="s">
        <v>9212</v>
      </c>
      <c r="BC2944" s="1" t="str">
        <f>"11-3071.03"</f>
        <v>11-3071.03</v>
      </c>
      <c r="BD2944" s="1" t="s">
        <v>500</v>
      </c>
      <c r="BE2944" s="1" t="s">
        <v>9213</v>
      </c>
      <c r="BF2944" s="1" t="s">
        <v>964</v>
      </c>
      <c r="BG2944" s="1">
        <v>1</v>
      </c>
      <c r="BI2944" s="2">
        <v>44470</v>
      </c>
      <c r="BJ2944" s="2">
        <v>44834</v>
      </c>
      <c r="BM2944" s="1">
        <v>40</v>
      </c>
      <c r="BN2944" s="1">
        <v>0</v>
      </c>
      <c r="BO2944" s="1">
        <v>8</v>
      </c>
      <c r="BP2944" s="1">
        <v>8</v>
      </c>
      <c r="BQ2944" s="1">
        <v>8</v>
      </c>
      <c r="BR2944" s="1">
        <v>8</v>
      </c>
      <c r="BS2944" s="1">
        <v>8</v>
      </c>
      <c r="BT2944" s="1">
        <v>0</v>
      </c>
      <c r="BU2944" s="1" t="str">
        <f>"8:00 AM"</f>
        <v>8:00 AM</v>
      </c>
      <c r="BV2944" s="1" t="str">
        <f t="shared" si="72"/>
        <v>5:00 PM</v>
      </c>
      <c r="BW2944" s="1" t="s">
        <v>193</v>
      </c>
      <c r="BX2944" s="1">
        <v>0</v>
      </c>
      <c r="BY2944" s="1">
        <v>60</v>
      </c>
      <c r="BZ2944" s="1" t="s">
        <v>111</v>
      </c>
      <c r="CA2944" s="1">
        <v>6</v>
      </c>
      <c r="CB2944" s="4" t="s">
        <v>9214</v>
      </c>
      <c r="CC2944" s="1" t="s">
        <v>496</v>
      </c>
      <c r="CD2944" s="1" t="s">
        <v>4016</v>
      </c>
      <c r="CE2944" s="1" t="s">
        <v>116</v>
      </c>
      <c r="CF2944" s="1" t="s">
        <v>117</v>
      </c>
      <c r="CG2944" s="1">
        <v>96950</v>
      </c>
      <c r="CH2944" s="3">
        <v>21.62</v>
      </c>
      <c r="CI2944" s="3">
        <v>21.62</v>
      </c>
      <c r="CJ2944" s="3">
        <v>32.43</v>
      </c>
      <c r="CK2944" s="3">
        <v>32.43</v>
      </c>
      <c r="CL2944" s="1" t="s">
        <v>137</v>
      </c>
      <c r="CM2944" s="1" t="s">
        <v>331</v>
      </c>
      <c r="CN2944" s="1" t="s">
        <v>139</v>
      </c>
      <c r="CP2944" s="1" t="s">
        <v>111</v>
      </c>
      <c r="CQ2944" s="1" t="s">
        <v>111</v>
      </c>
      <c r="CR2944" s="1" t="s">
        <v>112</v>
      </c>
      <c r="CS2944" s="1" t="s">
        <v>111</v>
      </c>
      <c r="CT2944" s="1" t="s">
        <v>138</v>
      </c>
      <c r="CU2944" s="1" t="s">
        <v>111</v>
      </c>
      <c r="CV2944" s="1" t="s">
        <v>138</v>
      </c>
      <c r="CW2944" s="1" t="s">
        <v>6819</v>
      </c>
      <c r="CX2944" s="1">
        <v>16704836526</v>
      </c>
      <c r="CY2944" s="1" t="s">
        <v>491</v>
      </c>
      <c r="CZ2944" s="1" t="s">
        <v>138</v>
      </c>
      <c r="DA2944" s="1" t="s">
        <v>111</v>
      </c>
      <c r="DB2944" s="1" t="s">
        <v>112</v>
      </c>
    </row>
    <row r="2945" spans="1:111" ht="15.6" customHeight="1" x14ac:dyDescent="0.25">
      <c r="A2945" s="1" t="s">
        <v>9285</v>
      </c>
      <c r="B2945" s="1" t="s">
        <v>109</v>
      </c>
      <c r="C2945" s="2">
        <v>44391.976511689812</v>
      </c>
      <c r="D2945" s="2">
        <v>44461</v>
      </c>
      <c r="E2945" s="1" t="s">
        <v>110</v>
      </c>
      <c r="F2945" s="2">
        <v>44469.833333333336</v>
      </c>
      <c r="G2945" s="1" t="s">
        <v>111</v>
      </c>
      <c r="H2945" s="1" t="s">
        <v>112</v>
      </c>
      <c r="I2945" s="1" t="s">
        <v>112</v>
      </c>
      <c r="J2945" s="1" t="s">
        <v>9286</v>
      </c>
      <c r="K2945" s="1" t="s">
        <v>9287</v>
      </c>
      <c r="L2945" s="1" t="s">
        <v>9288</v>
      </c>
      <c r="N2945" s="1" t="s">
        <v>116</v>
      </c>
      <c r="O2945" s="1" t="s">
        <v>117</v>
      </c>
      <c r="P2945" s="9">
        <v>96950</v>
      </c>
      <c r="Q2945" s="1" t="s">
        <v>118</v>
      </c>
      <c r="S2945" s="1">
        <v>16702878002</v>
      </c>
      <c r="U2945" s="1">
        <v>531110</v>
      </c>
      <c r="V2945" s="1" t="s">
        <v>119</v>
      </c>
      <c r="X2945" s="1" t="s">
        <v>617</v>
      </c>
      <c r="Y2945" s="1" t="s">
        <v>9289</v>
      </c>
      <c r="AA2945" s="1" t="s">
        <v>245</v>
      </c>
      <c r="AB2945" s="1" t="s">
        <v>9288</v>
      </c>
      <c r="AD2945" s="1" t="s">
        <v>116</v>
      </c>
      <c r="AE2945" s="1" t="s">
        <v>117</v>
      </c>
      <c r="AF2945" s="9">
        <v>96950</v>
      </c>
      <c r="AG2945" s="1" t="s">
        <v>118</v>
      </c>
      <c r="AI2945" s="1">
        <v>16702878002</v>
      </c>
      <c r="AK2945" s="1" t="s">
        <v>620</v>
      </c>
      <c r="AL2945" s="1" t="s">
        <v>125</v>
      </c>
      <c r="AM2945" s="1" t="s">
        <v>621</v>
      </c>
      <c r="AN2945" s="1" t="s">
        <v>622</v>
      </c>
      <c r="AP2945" s="1" t="s">
        <v>1284</v>
      </c>
      <c r="AR2945" s="1" t="s">
        <v>116</v>
      </c>
      <c r="AS2945" s="1" t="s">
        <v>117</v>
      </c>
      <c r="AT2945" s="9">
        <v>96950</v>
      </c>
      <c r="AU2945" s="1" t="s">
        <v>118</v>
      </c>
      <c r="AW2945" s="1">
        <v>16702353403</v>
      </c>
      <c r="AY2945" s="1" t="s">
        <v>1871</v>
      </c>
      <c r="AZ2945" s="1" t="s">
        <v>626</v>
      </c>
      <c r="BC2945" s="1" t="str">
        <f>"49-9071.00"</f>
        <v>49-9071.00</v>
      </c>
      <c r="BD2945" s="1" t="s">
        <v>214</v>
      </c>
      <c r="BE2945" s="1" t="s">
        <v>9290</v>
      </c>
      <c r="BF2945" s="1" t="s">
        <v>839</v>
      </c>
      <c r="BG2945" s="1">
        <v>1</v>
      </c>
      <c r="BI2945" s="2">
        <v>44471</v>
      </c>
      <c r="BJ2945" s="2">
        <v>45566</v>
      </c>
      <c r="BM2945" s="1">
        <v>35</v>
      </c>
      <c r="BN2945" s="1">
        <v>0</v>
      </c>
      <c r="BO2945" s="1">
        <v>7</v>
      </c>
      <c r="BP2945" s="1">
        <v>7</v>
      </c>
      <c r="BQ2945" s="1">
        <v>7</v>
      </c>
      <c r="BR2945" s="1">
        <v>7</v>
      </c>
      <c r="BS2945" s="1">
        <v>7</v>
      </c>
      <c r="BT2945" s="1">
        <v>0</v>
      </c>
      <c r="BU2945" s="1" t="str">
        <f>"9:00 AM"</f>
        <v>9:00 AM</v>
      </c>
      <c r="BV2945" s="1" t="str">
        <f t="shared" si="72"/>
        <v>5:00 PM</v>
      </c>
      <c r="BW2945" s="1" t="s">
        <v>135</v>
      </c>
      <c r="BX2945" s="1">
        <v>0</v>
      </c>
      <c r="BY2945" s="1">
        <v>24</v>
      </c>
      <c r="BZ2945" s="1" t="s">
        <v>112</v>
      </c>
      <c r="CB2945" s="1" t="s">
        <v>9291</v>
      </c>
      <c r="CC2945" s="1" t="s">
        <v>6540</v>
      </c>
      <c r="CD2945" s="1" t="s">
        <v>9288</v>
      </c>
      <c r="CE2945" s="1" t="s">
        <v>116</v>
      </c>
      <c r="CF2945" s="1" t="s">
        <v>117</v>
      </c>
      <c r="CG2945" s="1">
        <v>96950</v>
      </c>
      <c r="CH2945" s="3">
        <v>8.7100000000000009</v>
      </c>
      <c r="CI2945" s="3">
        <v>8.7100000000000009</v>
      </c>
      <c r="CJ2945" s="3">
        <v>13.07</v>
      </c>
      <c r="CK2945" s="3">
        <v>13.07</v>
      </c>
      <c r="CL2945" s="1" t="s">
        <v>137</v>
      </c>
      <c r="CN2945" s="1" t="s">
        <v>139</v>
      </c>
      <c r="CP2945" s="1" t="s">
        <v>112</v>
      </c>
      <c r="CQ2945" s="1" t="s">
        <v>111</v>
      </c>
      <c r="CR2945" s="1" t="s">
        <v>112</v>
      </c>
      <c r="CS2945" s="1" t="s">
        <v>111</v>
      </c>
      <c r="CT2945" s="1" t="s">
        <v>138</v>
      </c>
      <c r="CU2945" s="1" t="s">
        <v>111</v>
      </c>
      <c r="CV2945" s="1" t="s">
        <v>138</v>
      </c>
      <c r="CW2945" s="1" t="s">
        <v>631</v>
      </c>
      <c r="CX2945" s="1">
        <v>16702878002</v>
      </c>
      <c r="CY2945" s="1" t="s">
        <v>620</v>
      </c>
      <c r="CZ2945" s="1" t="s">
        <v>138</v>
      </c>
      <c r="DA2945" s="1" t="s">
        <v>111</v>
      </c>
      <c r="DB2945" s="1" t="s">
        <v>112</v>
      </c>
    </row>
    <row r="2946" spans="1:111" ht="15.6" customHeight="1" x14ac:dyDescent="0.25">
      <c r="A2946" s="1" t="s">
        <v>9292</v>
      </c>
      <c r="B2946" s="1" t="s">
        <v>109</v>
      </c>
      <c r="C2946" s="2">
        <v>44433.326483680554</v>
      </c>
      <c r="D2946" s="2">
        <v>44463</v>
      </c>
      <c r="E2946" s="1" t="s">
        <v>180</v>
      </c>
      <c r="G2946" s="1" t="s">
        <v>112</v>
      </c>
      <c r="H2946" s="1" t="s">
        <v>112</v>
      </c>
      <c r="I2946" s="1" t="s">
        <v>112</v>
      </c>
      <c r="J2946" s="1" t="s">
        <v>4528</v>
      </c>
      <c r="K2946" s="1" t="s">
        <v>4529</v>
      </c>
      <c r="L2946" s="1" t="s">
        <v>4530</v>
      </c>
      <c r="M2946" s="1" t="s">
        <v>3330</v>
      </c>
      <c r="N2946" s="1" t="s">
        <v>157</v>
      </c>
      <c r="O2946" s="1" t="s">
        <v>117</v>
      </c>
      <c r="P2946" s="9">
        <v>96950</v>
      </c>
      <c r="Q2946" s="1" t="s">
        <v>118</v>
      </c>
      <c r="R2946" s="1" t="s">
        <v>116</v>
      </c>
      <c r="S2946" s="1">
        <v>16702342664</v>
      </c>
      <c r="T2946" s="1">
        <v>0</v>
      </c>
      <c r="U2946" s="1">
        <v>236220</v>
      </c>
      <c r="V2946" s="1" t="s">
        <v>119</v>
      </c>
      <c r="X2946" s="1" t="s">
        <v>3331</v>
      </c>
      <c r="Y2946" s="1" t="s">
        <v>4533</v>
      </c>
      <c r="Z2946" s="1" t="s">
        <v>4534</v>
      </c>
      <c r="AA2946" s="1" t="s">
        <v>4535</v>
      </c>
      <c r="AB2946" s="1" t="s">
        <v>4530</v>
      </c>
      <c r="AC2946" s="1" t="s">
        <v>4531</v>
      </c>
      <c r="AD2946" s="1" t="s">
        <v>157</v>
      </c>
      <c r="AE2946" s="1" t="s">
        <v>117</v>
      </c>
      <c r="AF2946" s="9">
        <v>96950</v>
      </c>
      <c r="AG2946" s="1" t="s">
        <v>118</v>
      </c>
      <c r="AH2946" s="1" t="s">
        <v>116</v>
      </c>
      <c r="AI2946" s="1">
        <v>16702342664</v>
      </c>
      <c r="AJ2946" s="1">
        <v>0</v>
      </c>
      <c r="AK2946" s="1" t="s">
        <v>4536</v>
      </c>
      <c r="BC2946" s="1" t="str">
        <f>"17-3011.00"</f>
        <v>17-3011.00</v>
      </c>
      <c r="BD2946" s="1" t="s">
        <v>9293</v>
      </c>
      <c r="BE2946" s="1" t="s">
        <v>9294</v>
      </c>
      <c r="BF2946" s="1" t="s">
        <v>9295</v>
      </c>
      <c r="BG2946" s="1">
        <v>2</v>
      </c>
      <c r="BI2946" s="2">
        <v>44470</v>
      </c>
      <c r="BJ2946" s="2">
        <v>45565</v>
      </c>
      <c r="BM2946" s="1">
        <v>40</v>
      </c>
      <c r="BN2946" s="1">
        <v>0</v>
      </c>
      <c r="BO2946" s="1">
        <v>8</v>
      </c>
      <c r="BP2946" s="1">
        <v>8</v>
      </c>
      <c r="BQ2946" s="1">
        <v>8</v>
      </c>
      <c r="BR2946" s="1">
        <v>8</v>
      </c>
      <c r="BS2946" s="1">
        <v>8</v>
      </c>
      <c r="BT2946" s="1">
        <v>0</v>
      </c>
      <c r="BU2946" s="1" t="str">
        <f>"8:00 AM"</f>
        <v>8:00 AM</v>
      </c>
      <c r="BV2946" s="1" t="str">
        <f t="shared" si="72"/>
        <v>5:00 PM</v>
      </c>
      <c r="BW2946" s="1" t="s">
        <v>193</v>
      </c>
      <c r="BX2946" s="1">
        <v>0</v>
      </c>
      <c r="BY2946" s="1">
        <v>12</v>
      </c>
      <c r="BZ2946" s="1" t="s">
        <v>112</v>
      </c>
      <c r="CB2946" s="1" t="s">
        <v>9296</v>
      </c>
      <c r="CC2946" s="1" t="s">
        <v>4530</v>
      </c>
      <c r="CD2946" s="1" t="s">
        <v>4531</v>
      </c>
      <c r="CE2946" s="1" t="s">
        <v>157</v>
      </c>
      <c r="CF2946" s="1" t="s">
        <v>117</v>
      </c>
      <c r="CG2946" s="1">
        <v>96950</v>
      </c>
      <c r="CH2946" s="3">
        <v>15.86</v>
      </c>
      <c r="CI2946" s="3">
        <v>15.86</v>
      </c>
      <c r="CJ2946" s="3">
        <v>23.79</v>
      </c>
      <c r="CK2946" s="3">
        <v>23.79</v>
      </c>
      <c r="CL2946" s="1" t="s">
        <v>137</v>
      </c>
      <c r="CN2946" s="1" t="s">
        <v>139</v>
      </c>
      <c r="CP2946" s="1" t="s">
        <v>112</v>
      </c>
      <c r="CQ2946" s="1" t="s">
        <v>111</v>
      </c>
      <c r="CR2946" s="1" t="s">
        <v>111</v>
      </c>
      <c r="CS2946" s="1" t="s">
        <v>111</v>
      </c>
      <c r="CT2946" s="1" t="s">
        <v>138</v>
      </c>
      <c r="CU2946" s="1" t="s">
        <v>111</v>
      </c>
      <c r="CV2946" s="1" t="s">
        <v>138</v>
      </c>
      <c r="CW2946" s="1" t="s">
        <v>4541</v>
      </c>
      <c r="CX2946" s="1">
        <v>16702342664</v>
      </c>
      <c r="CY2946" s="1" t="s">
        <v>9297</v>
      </c>
      <c r="CZ2946" s="1" t="s">
        <v>380</v>
      </c>
      <c r="DA2946" s="1" t="s">
        <v>112</v>
      </c>
      <c r="DB2946" s="1" t="s">
        <v>112</v>
      </c>
    </row>
    <row r="2947" spans="1:111" ht="15.6" customHeight="1" x14ac:dyDescent="0.25">
      <c r="A2947" s="1" t="s">
        <v>9316</v>
      </c>
      <c r="B2947" s="1" t="s">
        <v>109</v>
      </c>
      <c r="C2947" s="2">
        <v>44041.102196064814</v>
      </c>
      <c r="D2947" s="2">
        <v>44125</v>
      </c>
      <c r="E2947" s="1" t="s">
        <v>110</v>
      </c>
      <c r="F2947" s="2">
        <v>44103.833333333336</v>
      </c>
      <c r="G2947" s="1" t="s">
        <v>111</v>
      </c>
      <c r="H2947" s="1" t="s">
        <v>112</v>
      </c>
      <c r="I2947" s="1" t="s">
        <v>112</v>
      </c>
      <c r="J2947" s="1" t="s">
        <v>9317</v>
      </c>
      <c r="K2947" s="1" t="s">
        <v>9318</v>
      </c>
      <c r="L2947" s="1" t="s">
        <v>9319</v>
      </c>
      <c r="M2947" s="1" t="s">
        <v>9320</v>
      </c>
      <c r="N2947" s="1" t="s">
        <v>116</v>
      </c>
      <c r="O2947" s="1" t="s">
        <v>117</v>
      </c>
      <c r="P2947" s="9">
        <v>96950</v>
      </c>
      <c r="Q2947" s="1" t="s">
        <v>118</v>
      </c>
      <c r="S2947" s="1">
        <v>16702873412</v>
      </c>
      <c r="U2947" s="1">
        <v>53112</v>
      </c>
      <c r="V2947" s="1" t="s">
        <v>119</v>
      </c>
      <c r="X2947" s="1" t="s">
        <v>3525</v>
      </c>
      <c r="Y2947" s="1" t="s">
        <v>9321</v>
      </c>
      <c r="AA2947" s="1" t="s">
        <v>245</v>
      </c>
      <c r="AB2947" s="1" t="s">
        <v>9322</v>
      </c>
      <c r="AC2947" s="1" t="s">
        <v>9323</v>
      </c>
      <c r="AD2947" s="1" t="s">
        <v>116</v>
      </c>
      <c r="AE2947" s="1" t="s">
        <v>117</v>
      </c>
      <c r="AF2947" s="9">
        <v>96950</v>
      </c>
      <c r="AG2947" s="1" t="s">
        <v>118</v>
      </c>
      <c r="AI2947" s="1">
        <v>16702873412</v>
      </c>
      <c r="AK2947" s="1" t="s">
        <v>9324</v>
      </c>
      <c r="BC2947" s="1" t="str">
        <f>"49-9071.00"</f>
        <v>49-9071.00</v>
      </c>
      <c r="BD2947" s="1" t="s">
        <v>214</v>
      </c>
      <c r="BE2947" s="1" t="s">
        <v>9325</v>
      </c>
      <c r="BF2947" s="1" t="s">
        <v>212</v>
      </c>
      <c r="BG2947" s="1">
        <v>3</v>
      </c>
      <c r="BI2947" s="2">
        <v>44105</v>
      </c>
      <c r="BJ2947" s="2">
        <v>45199</v>
      </c>
      <c r="BM2947" s="1">
        <v>35</v>
      </c>
      <c r="BN2947" s="1">
        <v>0</v>
      </c>
      <c r="BO2947" s="1">
        <v>7</v>
      </c>
      <c r="BP2947" s="1">
        <v>7</v>
      </c>
      <c r="BQ2947" s="1">
        <v>7</v>
      </c>
      <c r="BR2947" s="1">
        <v>7</v>
      </c>
      <c r="BS2947" s="1">
        <v>7</v>
      </c>
      <c r="BT2947" s="1">
        <v>0</v>
      </c>
      <c r="BU2947" s="1" t="str">
        <f>"8:00 AM"</f>
        <v>8:00 AM</v>
      </c>
      <c r="BV2947" s="1" t="str">
        <f>"4:00 PM"</f>
        <v>4:00 PM</v>
      </c>
      <c r="BW2947" s="1" t="s">
        <v>230</v>
      </c>
      <c r="BX2947" s="1">
        <v>3</v>
      </c>
      <c r="BY2947" s="1">
        <v>0</v>
      </c>
      <c r="BZ2947" s="1" t="s">
        <v>112</v>
      </c>
      <c r="CA2947" s="1">
        <v>0</v>
      </c>
      <c r="CB2947" s="4" t="s">
        <v>9326</v>
      </c>
      <c r="CC2947" s="1" t="s">
        <v>9319</v>
      </c>
      <c r="CD2947" s="1" t="s">
        <v>1757</v>
      </c>
      <c r="CE2947" s="1" t="s">
        <v>116</v>
      </c>
      <c r="CF2947" s="1" t="s">
        <v>117</v>
      </c>
      <c r="CG2947" s="1">
        <v>96950</v>
      </c>
      <c r="CH2947" s="3">
        <v>12.64</v>
      </c>
      <c r="CI2947" s="3">
        <v>12.64</v>
      </c>
      <c r="CJ2947" s="3">
        <v>18.96</v>
      </c>
      <c r="CK2947" s="3">
        <v>18.96</v>
      </c>
      <c r="CL2947" s="1" t="s">
        <v>137</v>
      </c>
      <c r="CM2947" s="1" t="s">
        <v>362</v>
      </c>
      <c r="CN2947" s="1" t="s">
        <v>139</v>
      </c>
      <c r="CP2947" s="1" t="s">
        <v>112</v>
      </c>
      <c r="CQ2947" s="1" t="s">
        <v>111</v>
      </c>
      <c r="CR2947" s="1" t="s">
        <v>112</v>
      </c>
      <c r="CS2947" s="1" t="s">
        <v>111</v>
      </c>
      <c r="CT2947" s="1" t="s">
        <v>138</v>
      </c>
      <c r="CU2947" s="1" t="s">
        <v>111</v>
      </c>
      <c r="CV2947" s="1" t="s">
        <v>138</v>
      </c>
      <c r="CW2947" s="1" t="s">
        <v>362</v>
      </c>
      <c r="CX2947" s="1">
        <v>16702873412</v>
      </c>
      <c r="CY2947" s="1" t="s">
        <v>9324</v>
      </c>
      <c r="CZ2947" s="1" t="s">
        <v>331</v>
      </c>
      <c r="DA2947" s="1" t="s">
        <v>111</v>
      </c>
      <c r="DB2947" s="1" t="s">
        <v>112</v>
      </c>
      <c r="DC2947" s="1" t="s">
        <v>721</v>
      </c>
      <c r="DD2947" s="1" t="s">
        <v>5469</v>
      </c>
      <c r="DE2947" s="1" t="s">
        <v>1236</v>
      </c>
    </row>
    <row r="2948" spans="1:111" ht="15.6" customHeight="1" x14ac:dyDescent="0.25">
      <c r="A2948" s="1" t="s">
        <v>9336</v>
      </c>
      <c r="B2948" s="1" t="s">
        <v>109</v>
      </c>
      <c r="C2948" s="2">
        <v>44056.086351273145</v>
      </c>
      <c r="D2948" s="2">
        <v>44137</v>
      </c>
      <c r="E2948" s="1" t="s">
        <v>110</v>
      </c>
      <c r="F2948" s="2">
        <v>44103.833333333336</v>
      </c>
      <c r="G2948" s="1" t="s">
        <v>111</v>
      </c>
      <c r="H2948" s="1" t="s">
        <v>112</v>
      </c>
      <c r="I2948" s="1" t="s">
        <v>112</v>
      </c>
      <c r="J2948" s="1" t="s">
        <v>468</v>
      </c>
      <c r="K2948" s="1" t="s">
        <v>469</v>
      </c>
      <c r="L2948" s="1" t="s">
        <v>470</v>
      </c>
      <c r="M2948" s="1" t="s">
        <v>339</v>
      </c>
      <c r="N2948" s="1" t="s">
        <v>167</v>
      </c>
      <c r="O2948" s="1" t="s">
        <v>117</v>
      </c>
      <c r="P2948" s="9">
        <v>96950</v>
      </c>
      <c r="Q2948" s="1" t="s">
        <v>118</v>
      </c>
      <c r="S2948" s="1">
        <v>16702379950</v>
      </c>
      <c r="U2948" s="1">
        <v>721120</v>
      </c>
      <c r="V2948" s="1" t="s">
        <v>119</v>
      </c>
      <c r="X2948" s="1" t="s">
        <v>498</v>
      </c>
      <c r="Y2948" s="1" t="s">
        <v>499</v>
      </c>
      <c r="AA2948" s="1" t="s">
        <v>473</v>
      </c>
      <c r="AB2948" s="1" t="s">
        <v>470</v>
      </c>
      <c r="AC2948" s="1" t="s">
        <v>339</v>
      </c>
      <c r="AD2948" s="1" t="s">
        <v>167</v>
      </c>
      <c r="AE2948" s="1" t="s">
        <v>117</v>
      </c>
      <c r="AF2948" s="9">
        <v>96950</v>
      </c>
      <c r="AG2948" s="1" t="s">
        <v>118</v>
      </c>
      <c r="AI2948" s="1">
        <v>16702379950</v>
      </c>
      <c r="AK2948" s="1" t="s">
        <v>474</v>
      </c>
      <c r="BC2948" s="1" t="str">
        <f>"43-5032.00"</f>
        <v>43-5032.00</v>
      </c>
      <c r="BD2948" s="1" t="s">
        <v>9337</v>
      </c>
      <c r="BE2948" s="1" t="s">
        <v>9338</v>
      </c>
      <c r="BF2948" s="1" t="s">
        <v>9339</v>
      </c>
      <c r="BG2948" s="1">
        <v>6</v>
      </c>
      <c r="BI2948" s="2">
        <v>44105</v>
      </c>
      <c r="BJ2948" s="2">
        <v>44469</v>
      </c>
      <c r="BM2948" s="1">
        <v>35</v>
      </c>
      <c r="BN2948" s="1">
        <v>0</v>
      </c>
      <c r="BO2948" s="1">
        <v>7</v>
      </c>
      <c r="BP2948" s="1">
        <v>7</v>
      </c>
      <c r="BQ2948" s="1">
        <v>7</v>
      </c>
      <c r="BR2948" s="1">
        <v>7</v>
      </c>
      <c r="BS2948" s="1">
        <v>7</v>
      </c>
      <c r="BT2948" s="1">
        <v>0</v>
      </c>
      <c r="BU2948" s="1" t="str">
        <f>"6:00 AM"</f>
        <v>6:00 AM</v>
      </c>
      <c r="BV2948" s="1" t="str">
        <f>"2:00 PM"</f>
        <v>2:00 PM</v>
      </c>
      <c r="BW2948" s="1" t="s">
        <v>135</v>
      </c>
      <c r="BX2948" s="1">
        <v>0</v>
      </c>
      <c r="BY2948" s="1">
        <v>12</v>
      </c>
      <c r="BZ2948" s="1" t="s">
        <v>111</v>
      </c>
      <c r="CA2948" s="1">
        <v>10</v>
      </c>
      <c r="CB2948" s="1" t="s">
        <v>9340</v>
      </c>
      <c r="CC2948" s="1" t="s">
        <v>470</v>
      </c>
      <c r="CD2948" s="1" t="s">
        <v>339</v>
      </c>
      <c r="CE2948" s="1" t="s">
        <v>167</v>
      </c>
      <c r="CF2948" s="1" t="s">
        <v>117</v>
      </c>
      <c r="CG2948" s="1">
        <v>96950</v>
      </c>
      <c r="CH2948" s="3">
        <v>18.98</v>
      </c>
      <c r="CI2948" s="3">
        <v>20</v>
      </c>
      <c r="CJ2948" s="3">
        <v>28.47</v>
      </c>
      <c r="CK2948" s="3">
        <v>30</v>
      </c>
      <c r="CL2948" s="1" t="s">
        <v>137</v>
      </c>
      <c r="CN2948" s="1" t="s">
        <v>139</v>
      </c>
      <c r="CP2948" s="1" t="s">
        <v>112</v>
      </c>
      <c r="CQ2948" s="1" t="s">
        <v>111</v>
      </c>
      <c r="CR2948" s="1" t="s">
        <v>111</v>
      </c>
      <c r="CS2948" s="1" t="s">
        <v>111</v>
      </c>
      <c r="CT2948" s="1" t="s">
        <v>138</v>
      </c>
      <c r="CU2948" s="1" t="s">
        <v>111</v>
      </c>
      <c r="CV2948" s="1" t="s">
        <v>111</v>
      </c>
      <c r="CW2948" s="1" t="s">
        <v>479</v>
      </c>
      <c r="CX2948" s="1">
        <v>16702379900</v>
      </c>
      <c r="CY2948" s="1" t="s">
        <v>480</v>
      </c>
      <c r="CZ2948" s="1" t="s">
        <v>138</v>
      </c>
      <c r="DA2948" s="1" t="s">
        <v>111</v>
      </c>
      <c r="DB2948" s="1" t="s">
        <v>112</v>
      </c>
    </row>
    <row r="2949" spans="1:111" ht="15.6" customHeight="1" x14ac:dyDescent="0.25">
      <c r="A2949" s="1" t="s">
        <v>9341</v>
      </c>
      <c r="B2949" s="1" t="s">
        <v>109</v>
      </c>
      <c r="C2949" s="2">
        <v>44078.065524652775</v>
      </c>
      <c r="D2949" s="2">
        <v>44165</v>
      </c>
      <c r="E2949" s="1" t="s">
        <v>180</v>
      </c>
      <c r="G2949" s="1" t="s">
        <v>112</v>
      </c>
      <c r="H2949" s="1" t="s">
        <v>112</v>
      </c>
      <c r="I2949" s="1" t="s">
        <v>112</v>
      </c>
      <c r="J2949" s="1" t="s">
        <v>2444</v>
      </c>
      <c r="K2949" s="1" t="s">
        <v>138</v>
      </c>
      <c r="L2949" s="1" t="s">
        <v>2450</v>
      </c>
      <c r="M2949" s="1" t="s">
        <v>8867</v>
      </c>
      <c r="N2949" s="1" t="s">
        <v>8866</v>
      </c>
      <c r="O2949" s="1" t="s">
        <v>117</v>
      </c>
      <c r="P2949" s="9">
        <v>96952</v>
      </c>
      <c r="Q2949" s="1" t="s">
        <v>118</v>
      </c>
      <c r="R2949" s="1" t="s">
        <v>138</v>
      </c>
      <c r="S2949" s="1">
        <v>16704339997</v>
      </c>
      <c r="U2949" s="1">
        <v>481111</v>
      </c>
      <c r="V2949" s="1" t="s">
        <v>119</v>
      </c>
      <c r="X2949" s="1" t="s">
        <v>6858</v>
      </c>
      <c r="Y2949" s="1" t="s">
        <v>2448</v>
      </c>
      <c r="Z2949" s="1" t="s">
        <v>2449</v>
      </c>
      <c r="AA2949" s="1" t="s">
        <v>171</v>
      </c>
      <c r="AB2949" s="1" t="s">
        <v>2450</v>
      </c>
      <c r="AC2949" s="1" t="s">
        <v>8867</v>
      </c>
      <c r="AD2949" s="1" t="s">
        <v>8868</v>
      </c>
      <c r="AE2949" s="1" t="s">
        <v>117</v>
      </c>
      <c r="AF2949" s="9">
        <v>96952</v>
      </c>
      <c r="AG2949" s="1" t="s">
        <v>118</v>
      </c>
      <c r="AH2949" s="1" t="s">
        <v>138</v>
      </c>
      <c r="AI2949" s="1">
        <v>16704339989</v>
      </c>
      <c r="AK2949" s="1" t="s">
        <v>2451</v>
      </c>
      <c r="BC2949" s="1" t="str">
        <f>"43-3031.00"</f>
        <v>43-3031.00</v>
      </c>
      <c r="BD2949" s="1" t="s">
        <v>389</v>
      </c>
      <c r="BE2949" s="1" t="s">
        <v>9342</v>
      </c>
      <c r="BF2949" s="1" t="s">
        <v>6860</v>
      </c>
      <c r="BG2949" s="1">
        <v>4</v>
      </c>
      <c r="BI2949" s="2">
        <v>44197</v>
      </c>
      <c r="BJ2949" s="2">
        <v>44561</v>
      </c>
      <c r="BM2949" s="1">
        <v>40</v>
      </c>
      <c r="BN2949" s="1">
        <v>0</v>
      </c>
      <c r="BO2949" s="1">
        <v>8</v>
      </c>
      <c r="BP2949" s="1">
        <v>8</v>
      </c>
      <c r="BQ2949" s="1">
        <v>8</v>
      </c>
      <c r="BR2949" s="1">
        <v>8</v>
      </c>
      <c r="BS2949" s="1">
        <v>8</v>
      </c>
      <c r="BT2949" s="1">
        <v>0</v>
      </c>
      <c r="BU2949" s="1" t="str">
        <f>"8:00 AM"</f>
        <v>8:00 AM</v>
      </c>
      <c r="BV2949" s="1" t="str">
        <f>"5:00 PM"</f>
        <v>5:00 PM</v>
      </c>
      <c r="BW2949" s="1" t="s">
        <v>135</v>
      </c>
      <c r="BX2949" s="1">
        <v>0</v>
      </c>
      <c r="BY2949" s="1">
        <v>24</v>
      </c>
      <c r="BZ2949" s="1" t="s">
        <v>112</v>
      </c>
      <c r="CA2949" s="1">
        <v>0</v>
      </c>
      <c r="CB2949" s="1" t="s">
        <v>9343</v>
      </c>
      <c r="CC2949" s="1" t="s">
        <v>2445</v>
      </c>
      <c r="CD2949" s="1" t="s">
        <v>8865</v>
      </c>
      <c r="CE2949" s="1" t="s">
        <v>8866</v>
      </c>
      <c r="CF2949" s="1" t="s">
        <v>117</v>
      </c>
      <c r="CG2949" s="1">
        <v>96952</v>
      </c>
      <c r="CH2949" s="3">
        <v>13.9</v>
      </c>
      <c r="CI2949" s="3">
        <v>14</v>
      </c>
      <c r="CL2949" s="1" t="s">
        <v>137</v>
      </c>
      <c r="CM2949" s="1" t="s">
        <v>138</v>
      </c>
      <c r="CN2949" s="1" t="s">
        <v>139</v>
      </c>
      <c r="CP2949" s="1" t="s">
        <v>112</v>
      </c>
      <c r="CQ2949" s="1" t="s">
        <v>111</v>
      </c>
      <c r="CR2949" s="1" t="s">
        <v>112</v>
      </c>
      <c r="CS2949" s="1" t="s">
        <v>112</v>
      </c>
      <c r="CT2949" s="1" t="s">
        <v>111</v>
      </c>
      <c r="CU2949" s="1" t="s">
        <v>111</v>
      </c>
      <c r="CV2949" s="1" t="s">
        <v>138</v>
      </c>
      <c r="CW2949" s="1" t="s">
        <v>2456</v>
      </c>
      <c r="CX2949" s="1">
        <v>16704339989</v>
      </c>
      <c r="CY2949" s="1" t="s">
        <v>2457</v>
      </c>
      <c r="CZ2949" s="1" t="s">
        <v>2458</v>
      </c>
      <c r="DA2949" s="1" t="s">
        <v>111</v>
      </c>
      <c r="DB2949" s="1" t="s">
        <v>112</v>
      </c>
    </row>
    <row r="2950" spans="1:111" ht="15.6" customHeight="1" x14ac:dyDescent="0.25">
      <c r="A2950" s="1" t="s">
        <v>9349</v>
      </c>
      <c r="B2950" s="1" t="s">
        <v>109</v>
      </c>
      <c r="C2950" s="2">
        <v>44050.398756249997</v>
      </c>
      <c r="D2950" s="2">
        <v>44137</v>
      </c>
      <c r="E2950" s="1" t="s">
        <v>180</v>
      </c>
      <c r="G2950" s="1" t="s">
        <v>112</v>
      </c>
      <c r="H2950" s="1" t="s">
        <v>112</v>
      </c>
      <c r="I2950" s="1" t="s">
        <v>112</v>
      </c>
      <c r="J2950" s="1" t="s">
        <v>1799</v>
      </c>
      <c r="K2950" s="1" t="s">
        <v>1799</v>
      </c>
      <c r="L2950" s="1" t="s">
        <v>3538</v>
      </c>
      <c r="N2950" s="1" t="s">
        <v>116</v>
      </c>
      <c r="O2950" s="1" t="s">
        <v>117</v>
      </c>
      <c r="P2950" s="9">
        <v>96950</v>
      </c>
      <c r="Q2950" s="1" t="s">
        <v>118</v>
      </c>
      <c r="R2950" s="1" t="s">
        <v>167</v>
      </c>
      <c r="S2950" s="1">
        <v>16702345577</v>
      </c>
      <c r="U2950" s="1">
        <v>236220</v>
      </c>
      <c r="V2950" s="1" t="s">
        <v>119</v>
      </c>
      <c r="X2950" s="1" t="s">
        <v>1801</v>
      </c>
      <c r="Y2950" s="1" t="s">
        <v>1802</v>
      </c>
      <c r="AA2950" s="1" t="s">
        <v>245</v>
      </c>
      <c r="AB2950" s="1" t="s">
        <v>3538</v>
      </c>
      <c r="AD2950" s="1" t="s">
        <v>116</v>
      </c>
      <c r="AE2950" s="1" t="s">
        <v>117</v>
      </c>
      <c r="AF2950" s="9">
        <v>96950</v>
      </c>
      <c r="AG2950" s="1" t="s">
        <v>118</v>
      </c>
      <c r="AH2950" s="1" t="s">
        <v>116</v>
      </c>
      <c r="AI2950" s="1">
        <v>16702345577</v>
      </c>
      <c r="AK2950" s="1" t="s">
        <v>1803</v>
      </c>
      <c r="BC2950" s="1" t="str">
        <f>"47-2061.00"</f>
        <v>47-2061.00</v>
      </c>
      <c r="BD2950" s="1" t="s">
        <v>1116</v>
      </c>
      <c r="BE2950" s="1" t="s">
        <v>3539</v>
      </c>
      <c r="BF2950" s="1" t="s">
        <v>1118</v>
      </c>
      <c r="BG2950" s="1">
        <v>10</v>
      </c>
      <c r="BI2950" s="2">
        <v>44105</v>
      </c>
      <c r="BJ2950" s="2">
        <v>44469</v>
      </c>
      <c r="BM2950" s="1">
        <v>40</v>
      </c>
      <c r="BN2950" s="1">
        <v>0</v>
      </c>
      <c r="BO2950" s="1">
        <v>8</v>
      </c>
      <c r="BP2950" s="1">
        <v>8</v>
      </c>
      <c r="BQ2950" s="1">
        <v>8</v>
      </c>
      <c r="BR2950" s="1">
        <v>8</v>
      </c>
      <c r="BS2950" s="1">
        <v>8</v>
      </c>
      <c r="BT2950" s="1">
        <v>0</v>
      </c>
      <c r="BU2950" s="1" t="str">
        <f>"8:00 AM"</f>
        <v>8:00 AM</v>
      </c>
      <c r="BV2950" s="1" t="str">
        <f>"5:00 PM"</f>
        <v>5:00 PM</v>
      </c>
      <c r="BW2950" s="1" t="s">
        <v>230</v>
      </c>
      <c r="BX2950" s="1">
        <v>3</v>
      </c>
      <c r="BY2950" s="1">
        <v>6</v>
      </c>
      <c r="BZ2950" s="1" t="s">
        <v>112</v>
      </c>
      <c r="CA2950" s="1">
        <v>0</v>
      </c>
      <c r="CB2950" s="1" t="s">
        <v>331</v>
      </c>
      <c r="CC2950" s="1" t="s">
        <v>1805</v>
      </c>
      <c r="CD2950" s="1" t="s">
        <v>1806</v>
      </c>
      <c r="CE2950" s="1" t="s">
        <v>116</v>
      </c>
      <c r="CF2950" s="1" t="s">
        <v>117</v>
      </c>
      <c r="CG2950" s="1">
        <v>96950</v>
      </c>
      <c r="CH2950" s="3">
        <v>8.09</v>
      </c>
      <c r="CI2950" s="3">
        <v>8.33</v>
      </c>
      <c r="CJ2950" s="3">
        <v>12.14</v>
      </c>
      <c r="CK2950" s="3">
        <v>12.5</v>
      </c>
      <c r="CL2950" s="1" t="s">
        <v>137</v>
      </c>
      <c r="CM2950" s="1" t="s">
        <v>168</v>
      </c>
      <c r="CN2950" s="1" t="s">
        <v>139</v>
      </c>
      <c r="CP2950" s="1" t="s">
        <v>112</v>
      </c>
      <c r="CQ2950" s="1" t="s">
        <v>111</v>
      </c>
      <c r="CR2950" s="1" t="s">
        <v>111</v>
      </c>
      <c r="CS2950" s="1" t="s">
        <v>111</v>
      </c>
      <c r="CT2950" s="1" t="s">
        <v>111</v>
      </c>
      <c r="CU2950" s="1" t="s">
        <v>111</v>
      </c>
      <c r="CV2950" s="1" t="s">
        <v>111</v>
      </c>
      <c r="CW2950" s="1" t="s">
        <v>9350</v>
      </c>
      <c r="CX2950" s="1">
        <v>16702345577</v>
      </c>
      <c r="CY2950" s="1" t="s">
        <v>1803</v>
      </c>
      <c r="CZ2950" s="1" t="s">
        <v>168</v>
      </c>
      <c r="DA2950" s="1" t="s">
        <v>111</v>
      </c>
      <c r="DB2950" s="1" t="s">
        <v>112</v>
      </c>
    </row>
    <row r="2951" spans="1:111" ht="15.6" customHeight="1" x14ac:dyDescent="0.25">
      <c r="A2951" s="1" t="s">
        <v>9394</v>
      </c>
      <c r="B2951" s="1" t="s">
        <v>109</v>
      </c>
      <c r="C2951" s="2">
        <v>44069.039096180553</v>
      </c>
      <c r="D2951" s="2">
        <v>44158</v>
      </c>
      <c r="E2951" s="1" t="s">
        <v>110</v>
      </c>
      <c r="F2951" s="2">
        <v>44103.833333333336</v>
      </c>
      <c r="G2951" s="1" t="s">
        <v>111</v>
      </c>
      <c r="H2951" s="1" t="s">
        <v>112</v>
      </c>
      <c r="I2951" s="1" t="s">
        <v>112</v>
      </c>
      <c r="J2951" s="1" t="s">
        <v>4994</v>
      </c>
      <c r="L2951" s="1" t="s">
        <v>4995</v>
      </c>
      <c r="N2951" s="1" t="s">
        <v>167</v>
      </c>
      <c r="O2951" s="1" t="s">
        <v>117</v>
      </c>
      <c r="P2951" s="9">
        <v>96950</v>
      </c>
      <c r="Q2951" s="1" t="s">
        <v>118</v>
      </c>
      <c r="S2951" s="1">
        <v>16702330020</v>
      </c>
      <c r="U2951" s="1">
        <v>2362</v>
      </c>
      <c r="V2951" s="1" t="s">
        <v>119</v>
      </c>
      <c r="X2951" s="1" t="s">
        <v>4996</v>
      </c>
      <c r="Y2951" s="1" t="s">
        <v>4997</v>
      </c>
      <c r="AA2951" s="1" t="s">
        <v>343</v>
      </c>
      <c r="AB2951" s="1" t="s">
        <v>4995</v>
      </c>
      <c r="AD2951" s="1" t="s">
        <v>167</v>
      </c>
      <c r="AE2951" s="1" t="s">
        <v>117</v>
      </c>
      <c r="AF2951" s="9">
        <v>96950</v>
      </c>
      <c r="AG2951" s="1" t="s">
        <v>118</v>
      </c>
      <c r="AI2951" s="1">
        <v>16702330020</v>
      </c>
      <c r="AK2951" s="1" t="s">
        <v>4998</v>
      </c>
      <c r="BC2951" s="1" t="str">
        <f>"43-3031.00"</f>
        <v>43-3031.00</v>
      </c>
      <c r="BD2951" s="1" t="s">
        <v>389</v>
      </c>
      <c r="BE2951" s="1" t="s">
        <v>9395</v>
      </c>
      <c r="BF2951" s="1" t="s">
        <v>389</v>
      </c>
      <c r="BG2951" s="1">
        <v>1</v>
      </c>
      <c r="BI2951" s="2">
        <v>44105</v>
      </c>
      <c r="BJ2951" s="2">
        <v>44469</v>
      </c>
      <c r="BM2951" s="1">
        <v>40</v>
      </c>
      <c r="BN2951" s="1">
        <v>0</v>
      </c>
      <c r="BO2951" s="1">
        <v>8</v>
      </c>
      <c r="BP2951" s="1">
        <v>8</v>
      </c>
      <c r="BQ2951" s="1">
        <v>8</v>
      </c>
      <c r="BR2951" s="1">
        <v>8</v>
      </c>
      <c r="BS2951" s="1">
        <v>8</v>
      </c>
      <c r="BT2951" s="1">
        <v>0</v>
      </c>
      <c r="BU2951" s="1" t="str">
        <f>"9:00 AM"</f>
        <v>9:00 AM</v>
      </c>
      <c r="BV2951" s="1" t="str">
        <f>"6:00 PM"</f>
        <v>6:00 PM</v>
      </c>
      <c r="BW2951" s="1" t="s">
        <v>392</v>
      </c>
      <c r="BX2951" s="1">
        <v>0</v>
      </c>
      <c r="BY2951" s="1">
        <v>24</v>
      </c>
      <c r="BZ2951" s="1" t="s">
        <v>112</v>
      </c>
      <c r="CA2951" s="1">
        <v>0</v>
      </c>
      <c r="CB2951" s="4" t="s">
        <v>9396</v>
      </c>
      <c r="CC2951" s="1" t="s">
        <v>4995</v>
      </c>
      <c r="CE2951" s="1" t="s">
        <v>167</v>
      </c>
      <c r="CF2951" s="1" t="s">
        <v>117</v>
      </c>
      <c r="CG2951" s="1">
        <v>96950</v>
      </c>
      <c r="CH2951" s="3">
        <v>9.8699999999999992</v>
      </c>
      <c r="CI2951" s="3">
        <v>9.8699999999999992</v>
      </c>
      <c r="CJ2951" s="3">
        <v>14.81</v>
      </c>
      <c r="CK2951" s="3">
        <v>14.81</v>
      </c>
      <c r="CL2951" s="1" t="s">
        <v>137</v>
      </c>
      <c r="CM2951" s="1" t="s">
        <v>138</v>
      </c>
      <c r="CN2951" s="1" t="s">
        <v>139</v>
      </c>
      <c r="CP2951" s="1" t="s">
        <v>112</v>
      </c>
      <c r="CQ2951" s="1" t="s">
        <v>111</v>
      </c>
      <c r="CR2951" s="1" t="s">
        <v>112</v>
      </c>
      <c r="CS2951" s="1" t="s">
        <v>111</v>
      </c>
      <c r="CT2951" s="1" t="s">
        <v>138</v>
      </c>
      <c r="CU2951" s="1" t="s">
        <v>111</v>
      </c>
      <c r="CV2951" s="1" t="s">
        <v>138</v>
      </c>
      <c r="CW2951" s="1" t="s">
        <v>138</v>
      </c>
      <c r="CX2951" s="1">
        <v>16702330020</v>
      </c>
      <c r="CY2951" s="1" t="s">
        <v>4998</v>
      </c>
      <c r="CZ2951" s="1" t="s">
        <v>138</v>
      </c>
      <c r="DA2951" s="1" t="s">
        <v>111</v>
      </c>
      <c r="DB2951" s="1" t="s">
        <v>112</v>
      </c>
    </row>
    <row r="2952" spans="1:111" ht="15.6" customHeight="1" x14ac:dyDescent="0.25">
      <c r="A2952" s="1" t="s">
        <v>9413</v>
      </c>
      <c r="B2952" s="1" t="s">
        <v>109</v>
      </c>
      <c r="C2952" s="2">
        <v>44034.781727777779</v>
      </c>
      <c r="D2952" s="2">
        <v>44112</v>
      </c>
      <c r="E2952" s="1" t="s">
        <v>110</v>
      </c>
      <c r="F2952" s="2">
        <v>44102.833333333336</v>
      </c>
      <c r="G2952" s="1" t="s">
        <v>111</v>
      </c>
      <c r="H2952" s="1" t="s">
        <v>112</v>
      </c>
      <c r="I2952" s="1" t="s">
        <v>112</v>
      </c>
      <c r="J2952" s="1" t="s">
        <v>9414</v>
      </c>
      <c r="K2952" s="1" t="s">
        <v>9415</v>
      </c>
      <c r="L2952" s="1" t="s">
        <v>9416</v>
      </c>
      <c r="N2952" s="1" t="s">
        <v>167</v>
      </c>
      <c r="O2952" s="1" t="s">
        <v>117</v>
      </c>
      <c r="P2952" s="9">
        <v>96950</v>
      </c>
      <c r="Q2952" s="1" t="s">
        <v>118</v>
      </c>
      <c r="S2952" s="1">
        <v>16709897952</v>
      </c>
      <c r="U2952" s="1">
        <v>541219</v>
      </c>
      <c r="V2952" s="1" t="s">
        <v>119</v>
      </c>
      <c r="X2952" s="1" t="s">
        <v>9417</v>
      </c>
      <c r="Y2952" s="1" t="s">
        <v>9418</v>
      </c>
      <c r="Z2952" s="1" t="s">
        <v>9419</v>
      </c>
      <c r="AA2952" s="1" t="s">
        <v>6708</v>
      </c>
      <c r="AB2952" s="1" t="s">
        <v>9420</v>
      </c>
      <c r="AD2952" s="1" t="s">
        <v>167</v>
      </c>
      <c r="AE2952" s="1" t="s">
        <v>117</v>
      </c>
      <c r="AF2952" s="9">
        <v>96950</v>
      </c>
      <c r="AG2952" s="1" t="s">
        <v>118</v>
      </c>
      <c r="AI2952" s="1">
        <v>16709897952</v>
      </c>
      <c r="AK2952" s="1" t="s">
        <v>9421</v>
      </c>
      <c r="BC2952" s="1" t="str">
        <f>"13-2011.01"</f>
        <v>13-2011.01</v>
      </c>
      <c r="BD2952" s="1" t="s">
        <v>932</v>
      </c>
      <c r="BE2952" s="1" t="s">
        <v>9422</v>
      </c>
      <c r="BF2952" s="1" t="s">
        <v>511</v>
      </c>
      <c r="BG2952" s="1">
        <v>1</v>
      </c>
      <c r="BI2952" s="2">
        <v>44105</v>
      </c>
      <c r="BJ2952" s="2">
        <v>44469</v>
      </c>
      <c r="BM2952" s="1">
        <v>35</v>
      </c>
      <c r="BN2952" s="1">
        <v>0</v>
      </c>
      <c r="BO2952" s="1">
        <v>7</v>
      </c>
      <c r="BP2952" s="1">
        <v>7</v>
      </c>
      <c r="BQ2952" s="1">
        <v>7</v>
      </c>
      <c r="BR2952" s="1">
        <v>7</v>
      </c>
      <c r="BS2952" s="1">
        <v>7</v>
      </c>
      <c r="BT2952" s="1">
        <v>0</v>
      </c>
      <c r="BU2952" s="1" t="str">
        <f>"9:00 AM"</f>
        <v>9:00 AM</v>
      </c>
      <c r="BV2952" s="1" t="str">
        <f>"5:00 PM"</f>
        <v>5:00 PM</v>
      </c>
      <c r="BW2952" s="1" t="s">
        <v>392</v>
      </c>
      <c r="BX2952" s="1">
        <v>0</v>
      </c>
      <c r="BY2952" s="1">
        <v>6</v>
      </c>
      <c r="BZ2952" s="1" t="s">
        <v>112</v>
      </c>
      <c r="CA2952" s="1">
        <v>0</v>
      </c>
      <c r="CB2952" s="1" t="s">
        <v>138</v>
      </c>
      <c r="CC2952" s="1" t="s">
        <v>9423</v>
      </c>
      <c r="CD2952" s="1" t="s">
        <v>2171</v>
      </c>
      <c r="CE2952" s="1" t="s">
        <v>167</v>
      </c>
      <c r="CF2952" s="1" t="s">
        <v>117</v>
      </c>
      <c r="CG2952" s="1">
        <v>96950</v>
      </c>
      <c r="CH2952" s="3">
        <v>25.1</v>
      </c>
      <c r="CI2952" s="3">
        <v>25.1</v>
      </c>
      <c r="CL2952" s="1" t="s">
        <v>137</v>
      </c>
      <c r="CN2952" s="1" t="s">
        <v>218</v>
      </c>
      <c r="CP2952" s="1" t="s">
        <v>112</v>
      </c>
      <c r="CQ2952" s="1" t="s">
        <v>111</v>
      </c>
      <c r="CR2952" s="1" t="s">
        <v>112</v>
      </c>
      <c r="CS2952" s="1" t="s">
        <v>112</v>
      </c>
      <c r="CT2952" s="1" t="s">
        <v>138</v>
      </c>
      <c r="CU2952" s="1" t="s">
        <v>111</v>
      </c>
      <c r="CV2952" s="1" t="s">
        <v>138</v>
      </c>
      <c r="CW2952" s="1" t="s">
        <v>3422</v>
      </c>
      <c r="CX2952" s="1">
        <v>16709897952</v>
      </c>
      <c r="CY2952" s="1" t="s">
        <v>9421</v>
      </c>
      <c r="CZ2952" s="1" t="s">
        <v>428</v>
      </c>
      <c r="DA2952" s="1" t="s">
        <v>111</v>
      </c>
      <c r="DB2952" s="1" t="s">
        <v>112</v>
      </c>
    </row>
    <row r="2953" spans="1:111" ht="15.6" customHeight="1" x14ac:dyDescent="0.25">
      <c r="A2953" s="1" t="s">
        <v>9434</v>
      </c>
      <c r="B2953" s="1" t="s">
        <v>109</v>
      </c>
      <c r="C2953" s="2">
        <v>44101.933505555557</v>
      </c>
      <c r="D2953" s="2">
        <v>44176</v>
      </c>
      <c r="E2953" s="1" t="s">
        <v>180</v>
      </c>
      <c r="G2953" s="1" t="s">
        <v>112</v>
      </c>
      <c r="H2953" s="1" t="s">
        <v>112</v>
      </c>
      <c r="I2953" s="1" t="s">
        <v>112</v>
      </c>
      <c r="J2953" s="1" t="s">
        <v>5485</v>
      </c>
      <c r="K2953" s="1" t="s">
        <v>5486</v>
      </c>
      <c r="L2953" s="1" t="s">
        <v>9435</v>
      </c>
      <c r="M2953" s="1" t="s">
        <v>5488</v>
      </c>
      <c r="N2953" s="1" t="s">
        <v>879</v>
      </c>
      <c r="O2953" s="1" t="s">
        <v>117</v>
      </c>
      <c r="P2953" s="9">
        <v>96950</v>
      </c>
      <c r="Q2953" s="1" t="s">
        <v>118</v>
      </c>
      <c r="S2953" s="1">
        <v>16702335551</v>
      </c>
      <c r="U2953" s="1">
        <v>445110</v>
      </c>
      <c r="V2953" s="1" t="s">
        <v>119</v>
      </c>
      <c r="X2953" s="1" t="s">
        <v>5489</v>
      </c>
      <c r="Y2953" s="1" t="s">
        <v>9436</v>
      </c>
      <c r="Z2953" s="1" t="s">
        <v>9437</v>
      </c>
      <c r="AA2953" s="1" t="s">
        <v>6869</v>
      </c>
      <c r="AB2953" s="1" t="s">
        <v>9438</v>
      </c>
      <c r="AC2953" s="1" t="s">
        <v>168</v>
      </c>
      <c r="AD2953" s="1" t="s">
        <v>167</v>
      </c>
      <c r="AE2953" s="1" t="s">
        <v>117</v>
      </c>
      <c r="AF2953" s="9">
        <v>96950</v>
      </c>
      <c r="AG2953" s="1" t="s">
        <v>118</v>
      </c>
      <c r="AI2953" s="1">
        <v>16702335551</v>
      </c>
      <c r="AK2953" s="1" t="s">
        <v>5492</v>
      </c>
      <c r="BC2953" s="1" t="str">
        <f>"53-7064.00"</f>
        <v>53-7064.00</v>
      </c>
      <c r="BD2953" s="1" t="s">
        <v>3549</v>
      </c>
      <c r="BE2953" s="1" t="s">
        <v>9439</v>
      </c>
      <c r="BF2953" s="1" t="s">
        <v>9440</v>
      </c>
      <c r="BG2953" s="1">
        <v>6</v>
      </c>
      <c r="BI2953" s="2">
        <v>44105</v>
      </c>
      <c r="BJ2953" s="2">
        <v>44469</v>
      </c>
      <c r="BM2953" s="1">
        <v>40</v>
      </c>
      <c r="BN2953" s="1">
        <v>4</v>
      </c>
      <c r="BO2953" s="1">
        <v>6</v>
      </c>
      <c r="BP2953" s="1">
        <v>6</v>
      </c>
      <c r="BQ2953" s="1">
        <v>6</v>
      </c>
      <c r="BR2953" s="1">
        <v>6</v>
      </c>
      <c r="BS2953" s="1">
        <v>6</v>
      </c>
      <c r="BT2953" s="1">
        <v>6</v>
      </c>
      <c r="BU2953" s="1" t="str">
        <f>"3:00 PM"</f>
        <v>3:00 PM</v>
      </c>
      <c r="BV2953" s="1" t="str">
        <f>"10:00 PM"</f>
        <v>10:00 PM</v>
      </c>
      <c r="BW2953" s="1" t="s">
        <v>230</v>
      </c>
      <c r="BX2953" s="1">
        <v>0</v>
      </c>
      <c r="BY2953" s="1">
        <v>3</v>
      </c>
      <c r="BZ2953" s="1" t="s">
        <v>112</v>
      </c>
      <c r="CA2953" s="1">
        <v>0</v>
      </c>
      <c r="CB2953" s="1" t="s">
        <v>9441</v>
      </c>
      <c r="CC2953" s="1" t="s">
        <v>9442</v>
      </c>
      <c r="CD2953" s="1" t="s">
        <v>339</v>
      </c>
      <c r="CE2953" s="1" t="s">
        <v>167</v>
      </c>
      <c r="CF2953" s="1" t="s">
        <v>117</v>
      </c>
      <c r="CG2953" s="1">
        <v>96950</v>
      </c>
      <c r="CH2953" s="3">
        <v>9.9</v>
      </c>
      <c r="CI2953" s="3">
        <v>11</v>
      </c>
      <c r="CJ2953" s="3">
        <v>14.85</v>
      </c>
      <c r="CK2953" s="3">
        <v>16.5</v>
      </c>
      <c r="CL2953" s="1" t="s">
        <v>137</v>
      </c>
      <c r="CM2953" s="1" t="s">
        <v>230</v>
      </c>
      <c r="CN2953" s="1" t="s">
        <v>139</v>
      </c>
      <c r="CP2953" s="1" t="s">
        <v>112</v>
      </c>
      <c r="CQ2953" s="1" t="s">
        <v>111</v>
      </c>
      <c r="CR2953" s="1" t="s">
        <v>112</v>
      </c>
      <c r="CS2953" s="1" t="s">
        <v>111</v>
      </c>
      <c r="CT2953" s="1" t="s">
        <v>138</v>
      </c>
      <c r="CU2953" s="1" t="s">
        <v>111</v>
      </c>
      <c r="CV2953" s="1" t="s">
        <v>111</v>
      </c>
      <c r="CW2953" s="1" t="s">
        <v>9443</v>
      </c>
      <c r="CX2953" s="1">
        <v>16702335551</v>
      </c>
      <c r="CY2953" s="1" t="s">
        <v>5492</v>
      </c>
      <c r="CZ2953" s="1" t="s">
        <v>138</v>
      </c>
      <c r="DA2953" s="1" t="s">
        <v>111</v>
      </c>
      <c r="DB2953" s="1" t="s">
        <v>112</v>
      </c>
    </row>
    <row r="2954" spans="1:111" ht="15.6" customHeight="1" x14ac:dyDescent="0.25">
      <c r="A2954" s="1" t="s">
        <v>9462</v>
      </c>
      <c r="B2954" s="1" t="s">
        <v>109</v>
      </c>
      <c r="C2954" s="2">
        <v>44064.104959953707</v>
      </c>
      <c r="D2954" s="2">
        <v>44159</v>
      </c>
      <c r="E2954" s="1" t="s">
        <v>110</v>
      </c>
      <c r="F2954" s="2">
        <v>44103.833333333336</v>
      </c>
      <c r="G2954" s="1" t="s">
        <v>111</v>
      </c>
      <c r="H2954" s="1" t="s">
        <v>112</v>
      </c>
      <c r="I2954" s="1" t="s">
        <v>112</v>
      </c>
      <c r="J2954" s="1" t="s">
        <v>3466</v>
      </c>
      <c r="L2954" s="1" t="s">
        <v>2431</v>
      </c>
      <c r="N2954" s="1" t="s">
        <v>116</v>
      </c>
      <c r="O2954" s="1" t="s">
        <v>117</v>
      </c>
      <c r="P2954" s="9">
        <v>96950</v>
      </c>
      <c r="Q2954" s="1" t="s">
        <v>118</v>
      </c>
      <c r="R2954" s="1" t="s">
        <v>242</v>
      </c>
      <c r="S2954" s="1">
        <v>16702356072</v>
      </c>
      <c r="U2954" s="1">
        <v>56152</v>
      </c>
      <c r="V2954" s="1" t="s">
        <v>119</v>
      </c>
      <c r="X2954" s="1" t="s">
        <v>2432</v>
      </c>
      <c r="Y2954" s="1" t="s">
        <v>722</v>
      </c>
      <c r="Z2954" s="1" t="s">
        <v>2433</v>
      </c>
      <c r="AA2954" s="1" t="s">
        <v>3470</v>
      </c>
      <c r="AB2954" s="1" t="s">
        <v>2431</v>
      </c>
      <c r="AD2954" s="1" t="s">
        <v>116</v>
      </c>
      <c r="AE2954" s="1" t="s">
        <v>117</v>
      </c>
      <c r="AF2954" s="9">
        <v>96950</v>
      </c>
      <c r="AG2954" s="1" t="s">
        <v>118</v>
      </c>
      <c r="AH2954" s="1" t="s">
        <v>242</v>
      </c>
      <c r="AI2954" s="1">
        <v>16702356072</v>
      </c>
      <c r="AK2954" s="1" t="s">
        <v>2435</v>
      </c>
      <c r="BC2954" s="1" t="str">
        <f>"39-6012.00"</f>
        <v>39-6012.00</v>
      </c>
      <c r="BD2954" s="1" t="s">
        <v>883</v>
      </c>
      <c r="BE2954" s="1" t="s">
        <v>9463</v>
      </c>
      <c r="BF2954" s="1" t="s">
        <v>9464</v>
      </c>
      <c r="BG2954" s="1">
        <v>2</v>
      </c>
      <c r="BI2954" s="2">
        <v>44105</v>
      </c>
      <c r="BJ2954" s="2">
        <v>44469</v>
      </c>
      <c r="BM2954" s="1">
        <v>40</v>
      </c>
      <c r="BN2954" s="1">
        <v>0</v>
      </c>
      <c r="BO2954" s="1">
        <v>8</v>
      </c>
      <c r="BP2954" s="1">
        <v>8</v>
      </c>
      <c r="BQ2954" s="1">
        <v>8</v>
      </c>
      <c r="BR2954" s="1">
        <v>8</v>
      </c>
      <c r="BS2954" s="1">
        <v>8</v>
      </c>
      <c r="BT2954" s="1">
        <v>0</v>
      </c>
      <c r="BU2954" s="1" t="str">
        <f>"8:00 AM"</f>
        <v>8:00 AM</v>
      </c>
      <c r="BV2954" s="1" t="str">
        <f>"5:00 PM"</f>
        <v>5:00 PM</v>
      </c>
      <c r="BW2954" s="1" t="s">
        <v>135</v>
      </c>
      <c r="BX2954" s="1">
        <v>0</v>
      </c>
      <c r="BY2954" s="1">
        <v>12</v>
      </c>
      <c r="BZ2954" s="1" t="s">
        <v>112</v>
      </c>
      <c r="CA2954" s="1">
        <v>0</v>
      </c>
      <c r="CB2954" s="1" t="s">
        <v>9465</v>
      </c>
      <c r="CC2954" s="1" t="s">
        <v>2431</v>
      </c>
      <c r="CE2954" s="1" t="s">
        <v>116</v>
      </c>
      <c r="CF2954" s="1" t="s">
        <v>117</v>
      </c>
      <c r="CG2954" s="1">
        <v>96950</v>
      </c>
      <c r="CH2954" s="3">
        <v>10.66</v>
      </c>
      <c r="CI2954" s="3">
        <v>10.66</v>
      </c>
      <c r="CJ2954" s="3">
        <v>15.99</v>
      </c>
      <c r="CK2954" s="3">
        <v>15.99</v>
      </c>
      <c r="CL2954" s="1" t="s">
        <v>137</v>
      </c>
      <c r="CM2954" s="1" t="s">
        <v>168</v>
      </c>
      <c r="CN2954" s="1" t="s">
        <v>139</v>
      </c>
      <c r="CP2954" s="1" t="s">
        <v>112</v>
      </c>
      <c r="CQ2954" s="1" t="s">
        <v>111</v>
      </c>
      <c r="CR2954" s="1" t="s">
        <v>111</v>
      </c>
      <c r="CS2954" s="1" t="s">
        <v>111</v>
      </c>
      <c r="CT2954" s="1" t="s">
        <v>111</v>
      </c>
      <c r="CU2954" s="1" t="s">
        <v>111</v>
      </c>
      <c r="CV2954" s="1" t="s">
        <v>138</v>
      </c>
      <c r="CW2954" s="1" t="s">
        <v>168</v>
      </c>
      <c r="CX2954" s="1">
        <v>16702356072</v>
      </c>
      <c r="CY2954" s="1" t="s">
        <v>2435</v>
      </c>
      <c r="CZ2954" s="1" t="s">
        <v>138</v>
      </c>
      <c r="DA2954" s="1" t="s">
        <v>111</v>
      </c>
      <c r="DB2954" s="1" t="s">
        <v>112</v>
      </c>
    </row>
    <row r="2955" spans="1:111" ht="15.6" customHeight="1" x14ac:dyDescent="0.25">
      <c r="A2955" s="1" t="s">
        <v>9504</v>
      </c>
      <c r="B2955" s="1" t="s">
        <v>109</v>
      </c>
      <c r="C2955" s="2">
        <v>44132.981338425925</v>
      </c>
      <c r="D2955" s="2">
        <v>44194</v>
      </c>
      <c r="E2955" s="1" t="s">
        <v>110</v>
      </c>
      <c r="F2955" s="2">
        <v>44104.833333333336</v>
      </c>
      <c r="G2955" s="1" t="s">
        <v>111</v>
      </c>
      <c r="H2955" s="1" t="s">
        <v>112</v>
      </c>
      <c r="I2955" s="1" t="s">
        <v>112</v>
      </c>
      <c r="J2955" s="1" t="s">
        <v>9505</v>
      </c>
      <c r="K2955" s="1" t="s">
        <v>9506</v>
      </c>
      <c r="L2955" s="1" t="s">
        <v>9507</v>
      </c>
      <c r="M2955" s="1" t="s">
        <v>9508</v>
      </c>
      <c r="N2955" s="1" t="s">
        <v>116</v>
      </c>
      <c r="O2955" s="1" t="s">
        <v>117</v>
      </c>
      <c r="P2955" s="9">
        <v>96950</v>
      </c>
      <c r="Q2955" s="1" t="s">
        <v>118</v>
      </c>
      <c r="S2955" s="1">
        <v>16704836670</v>
      </c>
      <c r="U2955" s="1">
        <v>71329</v>
      </c>
      <c r="V2955" s="1" t="s">
        <v>119</v>
      </c>
      <c r="X2955" s="1" t="s">
        <v>2262</v>
      </c>
      <c r="Y2955" s="1" t="s">
        <v>9509</v>
      </c>
      <c r="AA2955" s="1" t="s">
        <v>245</v>
      </c>
      <c r="AB2955" s="1" t="s">
        <v>9507</v>
      </c>
      <c r="AC2955" s="1" t="s">
        <v>9510</v>
      </c>
      <c r="AD2955" s="1" t="s">
        <v>116</v>
      </c>
      <c r="AE2955" s="1" t="s">
        <v>117</v>
      </c>
      <c r="AF2955" s="9">
        <v>96950</v>
      </c>
      <c r="AG2955" s="1" t="s">
        <v>118</v>
      </c>
      <c r="AI2955" s="1">
        <v>16704836670</v>
      </c>
      <c r="AK2955" s="1" t="s">
        <v>620</v>
      </c>
      <c r="AL2955" s="1" t="s">
        <v>125</v>
      </c>
      <c r="AM2955" s="1" t="s">
        <v>621</v>
      </c>
      <c r="AN2955" s="1" t="s">
        <v>622</v>
      </c>
      <c r="AP2955" s="1" t="s">
        <v>1284</v>
      </c>
      <c r="AQ2955" s="1" t="s">
        <v>9508</v>
      </c>
      <c r="AR2955" s="1" t="s">
        <v>116</v>
      </c>
      <c r="AS2955" s="1" t="s">
        <v>117</v>
      </c>
      <c r="AT2955" s="9">
        <v>96950</v>
      </c>
      <c r="AU2955" s="1" t="s">
        <v>118</v>
      </c>
      <c r="AW2955" s="1">
        <v>16702353403</v>
      </c>
      <c r="AY2955" s="1" t="s">
        <v>1871</v>
      </c>
      <c r="AZ2955" s="1" t="s">
        <v>626</v>
      </c>
      <c r="BC2955" s="1" t="str">
        <f>"41-2012.00"</f>
        <v>41-2012.00</v>
      </c>
      <c r="BD2955" s="1" t="s">
        <v>1420</v>
      </c>
      <c r="BE2955" s="1" t="s">
        <v>9511</v>
      </c>
      <c r="BF2955" s="1" t="s">
        <v>1422</v>
      </c>
      <c r="BG2955" s="1">
        <v>2</v>
      </c>
      <c r="BI2955" s="2">
        <v>44106</v>
      </c>
      <c r="BJ2955" s="2">
        <v>45200</v>
      </c>
      <c r="BM2955" s="1">
        <v>35</v>
      </c>
      <c r="BN2955" s="1">
        <v>0</v>
      </c>
      <c r="BO2955" s="1">
        <v>7</v>
      </c>
      <c r="BP2955" s="1">
        <v>7</v>
      </c>
      <c r="BQ2955" s="1">
        <v>7</v>
      </c>
      <c r="BR2955" s="1">
        <v>7</v>
      </c>
      <c r="BS2955" s="1">
        <v>7</v>
      </c>
      <c r="BT2955" s="1">
        <v>0</v>
      </c>
      <c r="BU2955" s="1" t="str">
        <f>"9:00 AM"</f>
        <v>9:00 AM</v>
      </c>
      <c r="BV2955" s="1" t="str">
        <f>"5:00 PM"</f>
        <v>5:00 PM</v>
      </c>
      <c r="BW2955" s="1" t="s">
        <v>135</v>
      </c>
      <c r="BX2955" s="1">
        <v>0</v>
      </c>
      <c r="BY2955" s="1">
        <v>12</v>
      </c>
      <c r="BZ2955" s="1" t="s">
        <v>112</v>
      </c>
      <c r="CA2955" s="1">
        <v>0</v>
      </c>
      <c r="CB2955" s="1" t="s">
        <v>7580</v>
      </c>
      <c r="CC2955" s="1" t="s">
        <v>9508</v>
      </c>
      <c r="CD2955" s="1" t="s">
        <v>9507</v>
      </c>
      <c r="CE2955" s="1" t="s">
        <v>116</v>
      </c>
      <c r="CF2955" s="1" t="s">
        <v>117</v>
      </c>
      <c r="CG2955" s="1">
        <v>96950</v>
      </c>
      <c r="CH2955" s="3">
        <v>8.73</v>
      </c>
      <c r="CI2955" s="3">
        <v>8.73</v>
      </c>
      <c r="CJ2955" s="3">
        <v>13.1</v>
      </c>
      <c r="CK2955" s="3">
        <v>13.1</v>
      </c>
      <c r="CL2955" s="1" t="s">
        <v>137</v>
      </c>
      <c r="CN2955" s="1" t="s">
        <v>139</v>
      </c>
      <c r="CP2955" s="1" t="s">
        <v>112</v>
      </c>
      <c r="CQ2955" s="1" t="s">
        <v>111</v>
      </c>
      <c r="CR2955" s="1" t="s">
        <v>112</v>
      </c>
      <c r="CS2955" s="1" t="s">
        <v>111</v>
      </c>
      <c r="CT2955" s="1" t="s">
        <v>138</v>
      </c>
      <c r="CU2955" s="1" t="s">
        <v>111</v>
      </c>
      <c r="CV2955" s="1" t="s">
        <v>138</v>
      </c>
      <c r="CW2955" s="1" t="s">
        <v>631</v>
      </c>
      <c r="CX2955" s="1">
        <v>16704836670</v>
      </c>
      <c r="CY2955" s="1" t="s">
        <v>620</v>
      </c>
      <c r="CZ2955" s="1" t="s">
        <v>138</v>
      </c>
      <c r="DA2955" s="1" t="s">
        <v>111</v>
      </c>
      <c r="DB2955" s="1" t="s">
        <v>112</v>
      </c>
    </row>
    <row r="2956" spans="1:111" ht="15.6" customHeight="1" x14ac:dyDescent="0.25">
      <c r="A2956" s="1" t="s">
        <v>9512</v>
      </c>
      <c r="B2956" s="1" t="s">
        <v>109</v>
      </c>
      <c r="C2956" s="2">
        <v>44230.075915162037</v>
      </c>
      <c r="D2956" s="2">
        <v>44265</v>
      </c>
      <c r="E2956" s="1" t="s">
        <v>180</v>
      </c>
      <c r="G2956" s="1" t="s">
        <v>111</v>
      </c>
      <c r="H2956" s="1" t="s">
        <v>112</v>
      </c>
      <c r="I2956" s="1" t="s">
        <v>112</v>
      </c>
      <c r="J2956" s="1" t="s">
        <v>5027</v>
      </c>
      <c r="K2956" s="1" t="s">
        <v>3856</v>
      </c>
      <c r="L2956" s="1" t="s">
        <v>3857</v>
      </c>
      <c r="M2956" s="1" t="s">
        <v>8657</v>
      </c>
      <c r="N2956" s="1" t="s">
        <v>116</v>
      </c>
      <c r="O2956" s="1" t="s">
        <v>117</v>
      </c>
      <c r="P2956" s="9">
        <v>96950</v>
      </c>
      <c r="Q2956" s="1" t="s">
        <v>118</v>
      </c>
      <c r="S2956" s="1">
        <v>16702347000</v>
      </c>
      <c r="U2956" s="1">
        <v>72111</v>
      </c>
      <c r="V2956" s="1" t="s">
        <v>119</v>
      </c>
      <c r="X2956" s="1" t="s">
        <v>2357</v>
      </c>
      <c r="Y2956" s="1" t="s">
        <v>5029</v>
      </c>
      <c r="Z2956" s="1" t="s">
        <v>138</v>
      </c>
      <c r="AA2956" s="1" t="s">
        <v>373</v>
      </c>
      <c r="AB2956" s="1" t="s">
        <v>3857</v>
      </c>
      <c r="AC2956" s="1" t="s">
        <v>8657</v>
      </c>
      <c r="AD2956" s="1" t="s">
        <v>116</v>
      </c>
      <c r="AE2956" s="1" t="s">
        <v>117</v>
      </c>
      <c r="AF2956" s="9">
        <v>96950</v>
      </c>
      <c r="AG2956" s="1" t="s">
        <v>118</v>
      </c>
      <c r="AI2956" s="1">
        <v>16702347000</v>
      </c>
      <c r="AK2956" s="1" t="s">
        <v>3867</v>
      </c>
      <c r="BC2956" s="1" t="str">
        <f>"13-2011.01"</f>
        <v>13-2011.01</v>
      </c>
      <c r="BD2956" s="1" t="s">
        <v>932</v>
      </c>
      <c r="BE2956" s="1" t="s">
        <v>8658</v>
      </c>
      <c r="BF2956" s="1" t="s">
        <v>7107</v>
      </c>
      <c r="BG2956" s="1">
        <v>1</v>
      </c>
      <c r="BI2956" s="2">
        <v>44319</v>
      </c>
      <c r="BJ2956" s="2">
        <v>45414</v>
      </c>
      <c r="BM2956" s="1">
        <v>35</v>
      </c>
      <c r="BN2956" s="1">
        <v>0</v>
      </c>
      <c r="BO2956" s="1">
        <v>7</v>
      </c>
      <c r="BP2956" s="1">
        <v>7</v>
      </c>
      <c r="BQ2956" s="1">
        <v>7</v>
      </c>
      <c r="BR2956" s="1">
        <v>7</v>
      </c>
      <c r="BS2956" s="1">
        <v>7</v>
      </c>
      <c r="BT2956" s="1">
        <v>0</v>
      </c>
      <c r="BU2956" s="1" t="str">
        <f>"8:00 AM"</f>
        <v>8:00 AM</v>
      </c>
      <c r="BV2956" s="1" t="str">
        <f>"4:00 PM"</f>
        <v>4:00 PM</v>
      </c>
      <c r="BW2956" s="1" t="s">
        <v>193</v>
      </c>
      <c r="BX2956" s="1">
        <v>0</v>
      </c>
      <c r="BY2956" s="1">
        <v>24</v>
      </c>
      <c r="BZ2956" s="1" t="s">
        <v>111</v>
      </c>
      <c r="CA2956" s="1">
        <v>2</v>
      </c>
      <c r="CB2956" s="4" t="s">
        <v>8659</v>
      </c>
      <c r="CC2956" s="1" t="s">
        <v>8660</v>
      </c>
      <c r="CD2956" s="1" t="s">
        <v>8657</v>
      </c>
      <c r="CE2956" s="1" t="s">
        <v>157</v>
      </c>
      <c r="CF2956" s="1" t="s">
        <v>117</v>
      </c>
      <c r="CG2956" s="1">
        <v>96950</v>
      </c>
      <c r="CH2956" s="3">
        <v>14.85</v>
      </c>
      <c r="CI2956" s="3">
        <v>14.85</v>
      </c>
      <c r="CL2956" s="1" t="s">
        <v>137</v>
      </c>
      <c r="CN2956" s="1" t="s">
        <v>139</v>
      </c>
      <c r="CP2956" s="1" t="s">
        <v>112</v>
      </c>
      <c r="CQ2956" s="1" t="s">
        <v>111</v>
      </c>
      <c r="CR2956" s="1" t="s">
        <v>112</v>
      </c>
      <c r="CS2956" s="1" t="s">
        <v>112</v>
      </c>
      <c r="CT2956" s="1" t="s">
        <v>138</v>
      </c>
      <c r="CU2956" s="1" t="s">
        <v>111</v>
      </c>
      <c r="CV2956" s="1" t="s">
        <v>111</v>
      </c>
      <c r="CW2956" s="1" t="s">
        <v>9513</v>
      </c>
      <c r="CX2956" s="1">
        <v>16702347000</v>
      </c>
      <c r="CY2956" s="1" t="s">
        <v>3867</v>
      </c>
      <c r="CZ2956" s="1" t="s">
        <v>138</v>
      </c>
      <c r="DA2956" s="1" t="s">
        <v>111</v>
      </c>
      <c r="DB2956" s="1" t="s">
        <v>112</v>
      </c>
    </row>
    <row r="2957" spans="1:111" ht="15.6" customHeight="1" x14ac:dyDescent="0.25">
      <c r="A2957" s="1" t="s">
        <v>9516</v>
      </c>
      <c r="B2957" s="1" t="s">
        <v>109</v>
      </c>
      <c r="C2957" s="2">
        <v>44228.158421643515</v>
      </c>
      <c r="D2957" s="2">
        <v>44245</v>
      </c>
      <c r="E2957" s="1" t="s">
        <v>180</v>
      </c>
      <c r="G2957" s="1" t="s">
        <v>111</v>
      </c>
      <c r="H2957" s="1" t="s">
        <v>112</v>
      </c>
      <c r="I2957" s="1" t="s">
        <v>112</v>
      </c>
      <c r="J2957" s="1" t="s">
        <v>9517</v>
      </c>
      <c r="L2957" s="1" t="s">
        <v>9518</v>
      </c>
      <c r="M2957" s="1" t="s">
        <v>9519</v>
      </c>
      <c r="N2957" s="1" t="s">
        <v>116</v>
      </c>
      <c r="O2957" s="1" t="s">
        <v>117</v>
      </c>
      <c r="P2957" s="9">
        <v>96950</v>
      </c>
      <c r="Q2957" s="1" t="s">
        <v>118</v>
      </c>
      <c r="S2957" s="1">
        <v>16702343600</v>
      </c>
      <c r="U2957" s="1">
        <v>722511</v>
      </c>
      <c r="V2957" s="1" t="s">
        <v>119</v>
      </c>
      <c r="X2957" s="1" t="s">
        <v>9520</v>
      </c>
      <c r="Y2957" s="1" t="s">
        <v>9521</v>
      </c>
      <c r="Z2957" s="1" t="s">
        <v>9522</v>
      </c>
      <c r="AA2957" s="1" t="s">
        <v>6039</v>
      </c>
      <c r="AB2957" s="1" t="s">
        <v>9518</v>
      </c>
      <c r="AC2957" s="1" t="s">
        <v>9519</v>
      </c>
      <c r="AD2957" s="1" t="s">
        <v>116</v>
      </c>
      <c r="AE2957" s="1" t="s">
        <v>117</v>
      </c>
      <c r="AF2957" s="9">
        <v>96950</v>
      </c>
      <c r="AG2957" s="1" t="s">
        <v>118</v>
      </c>
      <c r="AI2957" s="1">
        <v>16702343600</v>
      </c>
      <c r="AK2957" s="1" t="s">
        <v>9523</v>
      </c>
      <c r="BC2957" s="1" t="str">
        <f>"35-3021.00"</f>
        <v>35-3021.00</v>
      </c>
      <c r="BD2957" s="1" t="s">
        <v>2867</v>
      </c>
      <c r="BE2957" s="1" t="s">
        <v>9524</v>
      </c>
      <c r="BF2957" s="1" t="s">
        <v>7335</v>
      </c>
      <c r="BG2957" s="1">
        <v>2</v>
      </c>
      <c r="BI2957" s="2">
        <v>44256</v>
      </c>
      <c r="BJ2957" s="2">
        <v>45350</v>
      </c>
      <c r="BM2957" s="1">
        <v>35</v>
      </c>
      <c r="BN2957" s="1">
        <v>0</v>
      </c>
      <c r="BO2957" s="1">
        <v>7</v>
      </c>
      <c r="BP2957" s="1">
        <v>7</v>
      </c>
      <c r="BQ2957" s="1">
        <v>7</v>
      </c>
      <c r="BR2957" s="1">
        <v>7</v>
      </c>
      <c r="BS2957" s="1">
        <v>7</v>
      </c>
      <c r="BT2957" s="1">
        <v>0</v>
      </c>
      <c r="BU2957" s="1" t="str">
        <f>"11:00 AM"</f>
        <v>11:00 AM</v>
      </c>
      <c r="BV2957" s="1" t="str">
        <f>"6:00 PM"</f>
        <v>6:00 PM</v>
      </c>
      <c r="BW2957" s="1" t="s">
        <v>135</v>
      </c>
      <c r="BX2957" s="1">
        <v>3</v>
      </c>
      <c r="BY2957" s="1">
        <v>6</v>
      </c>
      <c r="BZ2957" s="1" t="s">
        <v>112</v>
      </c>
      <c r="CA2957" s="1">
        <v>0</v>
      </c>
      <c r="CB2957" s="4" t="s">
        <v>9525</v>
      </c>
      <c r="CC2957" s="1" t="s">
        <v>9518</v>
      </c>
      <c r="CD2957" s="1" t="s">
        <v>9519</v>
      </c>
      <c r="CE2957" s="1" t="s">
        <v>116</v>
      </c>
      <c r="CF2957" s="1" t="s">
        <v>117</v>
      </c>
      <c r="CG2957" s="1">
        <v>96950</v>
      </c>
      <c r="CH2957" s="3">
        <v>8.15</v>
      </c>
      <c r="CI2957" s="3">
        <v>8.5</v>
      </c>
      <c r="CJ2957" s="3">
        <v>12.23</v>
      </c>
      <c r="CK2957" s="3">
        <v>12.75</v>
      </c>
      <c r="CL2957" s="1" t="s">
        <v>137</v>
      </c>
      <c r="CM2957" s="1" t="s">
        <v>719</v>
      </c>
      <c r="CN2957" s="1" t="s">
        <v>139</v>
      </c>
      <c r="CP2957" s="1" t="s">
        <v>112</v>
      </c>
      <c r="CQ2957" s="1" t="s">
        <v>111</v>
      </c>
      <c r="CR2957" s="1" t="s">
        <v>112</v>
      </c>
      <c r="CS2957" s="1" t="s">
        <v>111</v>
      </c>
      <c r="CT2957" s="1" t="s">
        <v>111</v>
      </c>
      <c r="CU2957" s="1" t="s">
        <v>111</v>
      </c>
      <c r="CV2957" s="1" t="s">
        <v>138</v>
      </c>
      <c r="CW2957" s="1" t="s">
        <v>138</v>
      </c>
      <c r="CX2957" s="1">
        <v>16702343600</v>
      </c>
      <c r="CY2957" s="1" t="s">
        <v>9526</v>
      </c>
      <c r="CZ2957" s="1" t="s">
        <v>138</v>
      </c>
      <c r="DA2957" s="1" t="s">
        <v>111</v>
      </c>
      <c r="DB2957" s="1" t="s">
        <v>112</v>
      </c>
    </row>
    <row r="2958" spans="1:111" ht="15.6" customHeight="1" x14ac:dyDescent="0.25">
      <c r="A2958" s="1" t="s">
        <v>9581</v>
      </c>
      <c r="B2958" s="1" t="s">
        <v>109</v>
      </c>
      <c r="C2958" s="2">
        <v>44291.841725694445</v>
      </c>
      <c r="D2958" s="2">
        <v>44326</v>
      </c>
      <c r="E2958" s="1" t="s">
        <v>110</v>
      </c>
      <c r="F2958" s="2">
        <v>44466.833333333336</v>
      </c>
      <c r="G2958" s="1" t="s">
        <v>112</v>
      </c>
      <c r="H2958" s="1" t="s">
        <v>112</v>
      </c>
      <c r="I2958" s="1" t="s">
        <v>112</v>
      </c>
      <c r="J2958" s="1" t="s">
        <v>9582</v>
      </c>
      <c r="L2958" s="1" t="s">
        <v>9583</v>
      </c>
      <c r="M2958" s="1" t="s">
        <v>9583</v>
      </c>
      <c r="N2958" s="1" t="s">
        <v>167</v>
      </c>
      <c r="O2958" s="1" t="s">
        <v>117</v>
      </c>
      <c r="P2958" s="9">
        <v>96950</v>
      </c>
      <c r="Q2958" s="1" t="s">
        <v>118</v>
      </c>
      <c r="S2958" s="1">
        <v>16702346445</v>
      </c>
      <c r="T2958" s="1">
        <v>2263</v>
      </c>
      <c r="U2958" s="1">
        <v>44413</v>
      </c>
      <c r="V2958" s="1" t="s">
        <v>119</v>
      </c>
      <c r="X2958" s="1" t="s">
        <v>953</v>
      </c>
      <c r="Y2958" s="1" t="s">
        <v>954</v>
      </c>
      <c r="AA2958" s="1" t="s">
        <v>955</v>
      </c>
      <c r="AB2958" s="1" t="s">
        <v>952</v>
      </c>
      <c r="AC2958" s="1" t="s">
        <v>952</v>
      </c>
      <c r="AD2958" s="1" t="s">
        <v>167</v>
      </c>
      <c r="AE2958" s="1" t="s">
        <v>117</v>
      </c>
      <c r="AF2958" s="9">
        <v>96950</v>
      </c>
      <c r="AG2958" s="1" t="s">
        <v>118</v>
      </c>
      <c r="AI2958" s="1">
        <v>16702346445</v>
      </c>
      <c r="AJ2958" s="1">
        <v>2263</v>
      </c>
      <c r="AK2958" s="1" t="s">
        <v>956</v>
      </c>
      <c r="BC2958" s="1" t="str">
        <f>"43-3031.00"</f>
        <v>43-3031.00</v>
      </c>
      <c r="BD2958" s="1" t="s">
        <v>389</v>
      </c>
      <c r="BE2958" s="1" t="s">
        <v>9584</v>
      </c>
      <c r="BF2958" s="1" t="s">
        <v>2875</v>
      </c>
      <c r="BG2958" s="1">
        <v>1</v>
      </c>
      <c r="BI2958" s="2">
        <v>44468</v>
      </c>
      <c r="BJ2958" s="2">
        <v>44832</v>
      </c>
      <c r="BM2958" s="1">
        <v>40</v>
      </c>
      <c r="BN2958" s="1">
        <v>0</v>
      </c>
      <c r="BO2958" s="1">
        <v>8</v>
      </c>
      <c r="BP2958" s="1">
        <v>8</v>
      </c>
      <c r="BQ2958" s="1">
        <v>8</v>
      </c>
      <c r="BR2958" s="1">
        <v>8</v>
      </c>
      <c r="BS2958" s="1">
        <v>8</v>
      </c>
      <c r="BT2958" s="1">
        <v>0</v>
      </c>
      <c r="BU2958" s="1" t="str">
        <f>"8:00 AM"</f>
        <v>8:00 AM</v>
      </c>
      <c r="BV2958" s="1" t="str">
        <f>"5:00 PM"</f>
        <v>5:00 PM</v>
      </c>
      <c r="BW2958" s="1" t="s">
        <v>392</v>
      </c>
      <c r="BX2958" s="1">
        <v>0</v>
      </c>
      <c r="BY2958" s="1">
        <v>24</v>
      </c>
      <c r="BZ2958" s="1" t="s">
        <v>112</v>
      </c>
      <c r="CA2958" s="1">
        <v>0</v>
      </c>
      <c r="CB2958" s="4" t="s">
        <v>9585</v>
      </c>
      <c r="CC2958" s="1" t="s">
        <v>952</v>
      </c>
      <c r="CD2958" s="1" t="s">
        <v>952</v>
      </c>
      <c r="CE2958" s="1" t="s">
        <v>167</v>
      </c>
      <c r="CF2958" s="1" t="s">
        <v>117</v>
      </c>
      <c r="CG2958" s="1">
        <v>96950</v>
      </c>
      <c r="CH2958" s="3">
        <v>9.49</v>
      </c>
      <c r="CI2958" s="3">
        <v>9.8699999999999992</v>
      </c>
      <c r="CJ2958" s="3">
        <v>14.24</v>
      </c>
      <c r="CK2958" s="3">
        <v>14.81</v>
      </c>
      <c r="CL2958" s="1" t="s">
        <v>137</v>
      </c>
      <c r="CM2958" s="1" t="s">
        <v>960</v>
      </c>
      <c r="CN2958" s="1" t="s">
        <v>139</v>
      </c>
      <c r="CP2958" s="1" t="s">
        <v>112</v>
      </c>
      <c r="CQ2958" s="1" t="s">
        <v>111</v>
      </c>
      <c r="CR2958" s="1" t="s">
        <v>112</v>
      </c>
      <c r="CS2958" s="1" t="s">
        <v>111</v>
      </c>
      <c r="CT2958" s="1" t="s">
        <v>138</v>
      </c>
      <c r="CU2958" s="1" t="s">
        <v>111</v>
      </c>
      <c r="CV2958" s="1" t="s">
        <v>138</v>
      </c>
      <c r="CW2958" s="1" t="s">
        <v>138</v>
      </c>
      <c r="CX2958" s="1">
        <v>16702346445</v>
      </c>
      <c r="CY2958" s="1" t="s">
        <v>956</v>
      </c>
      <c r="CZ2958" s="1" t="s">
        <v>138</v>
      </c>
      <c r="DA2958" s="1" t="s">
        <v>111</v>
      </c>
      <c r="DB2958" s="1" t="s">
        <v>112</v>
      </c>
      <c r="DC2958" s="1" t="s">
        <v>953</v>
      </c>
      <c r="DD2958" s="1" t="s">
        <v>954</v>
      </c>
      <c r="DF2958" s="1" t="s">
        <v>9586</v>
      </c>
      <c r="DG2958" s="1" t="s">
        <v>956</v>
      </c>
    </row>
    <row r="2959" spans="1:111" ht="15.6" customHeight="1" x14ac:dyDescent="0.25">
      <c r="A2959" s="1" t="s">
        <v>9587</v>
      </c>
      <c r="B2959" s="1" t="s">
        <v>109</v>
      </c>
      <c r="C2959" s="2">
        <v>44258.362001273148</v>
      </c>
      <c r="D2959" s="2">
        <v>44298</v>
      </c>
      <c r="E2959" s="1" t="s">
        <v>180</v>
      </c>
      <c r="G2959" s="1" t="s">
        <v>112</v>
      </c>
      <c r="H2959" s="1" t="s">
        <v>112</v>
      </c>
      <c r="I2959" s="1" t="s">
        <v>112</v>
      </c>
      <c r="J2959" s="1" t="s">
        <v>6035</v>
      </c>
      <c r="L2959" s="1" t="s">
        <v>6036</v>
      </c>
      <c r="M2959" s="1" t="s">
        <v>6037</v>
      </c>
      <c r="N2959" s="1" t="s">
        <v>116</v>
      </c>
      <c r="O2959" s="1" t="s">
        <v>117</v>
      </c>
      <c r="P2959" s="9">
        <v>96950</v>
      </c>
      <c r="Q2959" s="1" t="s">
        <v>118</v>
      </c>
      <c r="S2959" s="1">
        <v>16702358722</v>
      </c>
      <c r="U2959" s="1">
        <v>541211</v>
      </c>
      <c r="V2959" s="1" t="s">
        <v>119</v>
      </c>
      <c r="X2959" s="1" t="s">
        <v>6038</v>
      </c>
      <c r="Y2959" s="1" t="s">
        <v>1544</v>
      </c>
      <c r="Z2959" s="1" t="s">
        <v>9588</v>
      </c>
      <c r="AA2959" s="1" t="s">
        <v>6039</v>
      </c>
      <c r="AB2959" s="1" t="s">
        <v>6036</v>
      </c>
      <c r="AC2959" s="1" t="s">
        <v>6037</v>
      </c>
      <c r="AD2959" s="1" t="s">
        <v>116</v>
      </c>
      <c r="AE2959" s="1" t="s">
        <v>117</v>
      </c>
      <c r="AF2959" s="9">
        <v>96950</v>
      </c>
      <c r="AG2959" s="1" t="s">
        <v>118</v>
      </c>
      <c r="AI2959" s="1">
        <v>16702358722</v>
      </c>
      <c r="AK2959" s="1" t="s">
        <v>9589</v>
      </c>
      <c r="BC2959" s="1" t="str">
        <f>"13-2011.01"</f>
        <v>13-2011.01</v>
      </c>
      <c r="BD2959" s="1" t="s">
        <v>932</v>
      </c>
      <c r="BE2959" s="1" t="s">
        <v>9590</v>
      </c>
      <c r="BF2959" s="1" t="s">
        <v>759</v>
      </c>
      <c r="BG2959" s="1">
        <v>1</v>
      </c>
      <c r="BI2959" s="2">
        <v>44348</v>
      </c>
      <c r="BJ2959" s="2">
        <v>44712</v>
      </c>
      <c r="BM2959" s="1">
        <v>40</v>
      </c>
      <c r="BN2959" s="1">
        <v>0</v>
      </c>
      <c r="BO2959" s="1">
        <v>8</v>
      </c>
      <c r="BP2959" s="1">
        <v>8</v>
      </c>
      <c r="BQ2959" s="1">
        <v>8</v>
      </c>
      <c r="BR2959" s="1">
        <v>8</v>
      </c>
      <c r="BS2959" s="1">
        <v>8</v>
      </c>
      <c r="BT2959" s="1">
        <v>0</v>
      </c>
      <c r="BU2959" s="1" t="str">
        <f>"8:00 AM"</f>
        <v>8:00 AM</v>
      </c>
      <c r="BV2959" s="1" t="str">
        <f>"5:00 PM"</f>
        <v>5:00 PM</v>
      </c>
      <c r="BW2959" s="1" t="s">
        <v>193</v>
      </c>
      <c r="BX2959" s="1">
        <v>0</v>
      </c>
      <c r="BY2959" s="1">
        <v>12</v>
      </c>
      <c r="BZ2959" s="1" t="s">
        <v>112</v>
      </c>
      <c r="CA2959" s="1">
        <v>0</v>
      </c>
      <c r="CB2959" s="1" t="s">
        <v>6041</v>
      </c>
      <c r="CC2959" s="1" t="s">
        <v>9591</v>
      </c>
      <c r="CD2959" s="1" t="s">
        <v>6037</v>
      </c>
      <c r="CE2959" s="1" t="s">
        <v>116</v>
      </c>
      <c r="CF2959" s="1" t="s">
        <v>117</v>
      </c>
      <c r="CG2959" s="1">
        <v>96950</v>
      </c>
      <c r="CH2959" s="3">
        <v>14.85</v>
      </c>
      <c r="CI2959" s="3">
        <v>14.85</v>
      </c>
      <c r="CJ2959" s="3">
        <v>22.28</v>
      </c>
      <c r="CK2959" s="3">
        <v>22.28</v>
      </c>
      <c r="CL2959" s="1" t="s">
        <v>137</v>
      </c>
      <c r="CN2959" s="1" t="s">
        <v>139</v>
      </c>
      <c r="CP2959" s="1" t="s">
        <v>112</v>
      </c>
      <c r="CQ2959" s="1" t="s">
        <v>111</v>
      </c>
      <c r="CR2959" s="1" t="s">
        <v>111</v>
      </c>
      <c r="CS2959" s="1" t="s">
        <v>111</v>
      </c>
      <c r="CT2959" s="1" t="s">
        <v>138</v>
      </c>
      <c r="CU2959" s="1" t="s">
        <v>111</v>
      </c>
      <c r="CV2959" s="1" t="s">
        <v>111</v>
      </c>
      <c r="CW2959" s="1" t="s">
        <v>6042</v>
      </c>
      <c r="CX2959" s="1">
        <v>16702358722</v>
      </c>
      <c r="CY2959" s="1" t="s">
        <v>641</v>
      </c>
      <c r="CZ2959" s="1" t="s">
        <v>6043</v>
      </c>
      <c r="DA2959" s="1" t="s">
        <v>111</v>
      </c>
      <c r="DB2959" s="1" t="s">
        <v>112</v>
      </c>
    </row>
    <row r="2960" spans="1:111" ht="15.6" customHeight="1" x14ac:dyDescent="0.25">
      <c r="A2960" s="1" t="s">
        <v>9619</v>
      </c>
      <c r="B2960" s="1" t="s">
        <v>109</v>
      </c>
      <c r="C2960" s="2">
        <v>44306.004993865739</v>
      </c>
      <c r="D2960" s="2">
        <v>44355</v>
      </c>
      <c r="E2960" s="1" t="s">
        <v>110</v>
      </c>
      <c r="F2960" s="2">
        <v>44468.833333333336</v>
      </c>
      <c r="G2960" s="1" t="s">
        <v>111</v>
      </c>
      <c r="H2960" s="1" t="s">
        <v>112</v>
      </c>
      <c r="I2960" s="1" t="s">
        <v>112</v>
      </c>
      <c r="J2960" s="1" t="s">
        <v>2316</v>
      </c>
      <c r="K2960" s="1" t="s">
        <v>2317</v>
      </c>
      <c r="L2960" s="1" t="s">
        <v>2318</v>
      </c>
      <c r="M2960" s="1" t="s">
        <v>2319</v>
      </c>
      <c r="N2960" s="1" t="s">
        <v>116</v>
      </c>
      <c r="O2960" s="1" t="s">
        <v>117</v>
      </c>
      <c r="P2960" s="9">
        <v>96950</v>
      </c>
      <c r="Q2960" s="1" t="s">
        <v>118</v>
      </c>
      <c r="R2960" s="1" t="s">
        <v>138</v>
      </c>
      <c r="S2960" s="1">
        <v>16702352020</v>
      </c>
      <c r="U2960" s="1">
        <v>312112</v>
      </c>
      <c r="V2960" s="1" t="s">
        <v>119</v>
      </c>
      <c r="X2960" s="1" t="s">
        <v>2320</v>
      </c>
      <c r="Y2960" s="1" t="s">
        <v>2321</v>
      </c>
      <c r="Z2960" s="1" t="s">
        <v>2322</v>
      </c>
      <c r="AA2960" s="1" t="s">
        <v>1766</v>
      </c>
      <c r="AB2960" s="1" t="s">
        <v>2318</v>
      </c>
      <c r="AC2960" s="1" t="s">
        <v>2319</v>
      </c>
      <c r="AD2960" s="1" t="s">
        <v>116</v>
      </c>
      <c r="AE2960" s="1" t="s">
        <v>117</v>
      </c>
      <c r="AF2960" s="9">
        <v>96950</v>
      </c>
      <c r="AG2960" s="1" t="s">
        <v>118</v>
      </c>
      <c r="AH2960" s="1" t="s">
        <v>138</v>
      </c>
      <c r="AI2960" s="1">
        <v>16702352020</v>
      </c>
      <c r="AK2960" s="1" t="s">
        <v>2323</v>
      </c>
      <c r="BC2960" s="1" t="str">
        <f>"53-3031.00"</f>
        <v>53-3031.00</v>
      </c>
      <c r="BD2960" s="1" t="s">
        <v>3272</v>
      </c>
      <c r="BE2960" s="1" t="s">
        <v>8257</v>
      </c>
      <c r="BF2960" s="1" t="s">
        <v>8258</v>
      </c>
      <c r="BG2960" s="1">
        <v>1</v>
      </c>
      <c r="BI2960" s="2">
        <v>44470</v>
      </c>
      <c r="BJ2960" s="2">
        <v>45565</v>
      </c>
      <c r="BM2960" s="1">
        <v>40</v>
      </c>
      <c r="BN2960" s="1">
        <v>0</v>
      </c>
      <c r="BO2960" s="1">
        <v>8</v>
      </c>
      <c r="BP2960" s="1">
        <v>6</v>
      </c>
      <c r="BQ2960" s="1">
        <v>6</v>
      </c>
      <c r="BR2960" s="1">
        <v>6</v>
      </c>
      <c r="BS2960" s="1">
        <v>6</v>
      </c>
      <c r="BT2960" s="1">
        <v>8</v>
      </c>
      <c r="BU2960" s="1" t="str">
        <f>"8:00 AM"</f>
        <v>8:00 AM</v>
      </c>
      <c r="BV2960" s="1" t="str">
        <f>"5:00 PM"</f>
        <v>5:00 PM</v>
      </c>
      <c r="BW2960" s="1" t="s">
        <v>230</v>
      </c>
      <c r="BX2960" s="1">
        <v>0</v>
      </c>
      <c r="BY2960" s="1">
        <v>12</v>
      </c>
      <c r="BZ2960" s="1" t="s">
        <v>112</v>
      </c>
      <c r="CA2960" s="1">
        <v>0</v>
      </c>
      <c r="CB2960" s="1" t="s">
        <v>9620</v>
      </c>
      <c r="CC2960" s="1" t="s">
        <v>2318</v>
      </c>
      <c r="CD2960" s="1" t="s">
        <v>2319</v>
      </c>
      <c r="CE2960" s="1" t="s">
        <v>116</v>
      </c>
      <c r="CF2960" s="1" t="s">
        <v>117</v>
      </c>
      <c r="CG2960" s="1">
        <v>96950</v>
      </c>
      <c r="CH2960" s="3">
        <v>7.69</v>
      </c>
      <c r="CI2960" s="3">
        <v>7.69</v>
      </c>
      <c r="CJ2960" s="3">
        <v>11.54</v>
      </c>
      <c r="CK2960" s="3">
        <v>11.54</v>
      </c>
      <c r="CL2960" s="1" t="s">
        <v>137</v>
      </c>
      <c r="CM2960" s="1" t="s">
        <v>138</v>
      </c>
      <c r="CN2960" s="1" t="s">
        <v>139</v>
      </c>
      <c r="CP2960" s="1" t="s">
        <v>112</v>
      </c>
      <c r="CQ2960" s="1" t="s">
        <v>111</v>
      </c>
      <c r="CR2960" s="1" t="s">
        <v>112</v>
      </c>
      <c r="CS2960" s="1" t="s">
        <v>111</v>
      </c>
      <c r="CT2960" s="1" t="s">
        <v>138</v>
      </c>
      <c r="CU2960" s="1" t="s">
        <v>111</v>
      </c>
      <c r="CV2960" s="1" t="s">
        <v>138</v>
      </c>
      <c r="CW2960" s="1" t="s">
        <v>9621</v>
      </c>
      <c r="CX2960" s="1">
        <v>16702352020</v>
      </c>
      <c r="CY2960" s="1" t="s">
        <v>2323</v>
      </c>
      <c r="CZ2960" s="1" t="s">
        <v>138</v>
      </c>
      <c r="DA2960" s="1" t="s">
        <v>111</v>
      </c>
      <c r="DB2960" s="1" t="s">
        <v>112</v>
      </c>
    </row>
    <row r="2961" spans="1:111" ht="15.6" customHeight="1" x14ac:dyDescent="0.25">
      <c r="A2961" s="1" t="s">
        <v>9629</v>
      </c>
      <c r="B2961" s="1" t="s">
        <v>109</v>
      </c>
      <c r="C2961" s="2">
        <v>44277.036578009262</v>
      </c>
      <c r="D2961" s="2">
        <v>44327</v>
      </c>
      <c r="E2961" s="1" t="s">
        <v>180</v>
      </c>
      <c r="G2961" s="1" t="s">
        <v>111</v>
      </c>
      <c r="H2961" s="1" t="s">
        <v>112</v>
      </c>
      <c r="I2961" s="1" t="s">
        <v>112</v>
      </c>
      <c r="J2961" s="1" t="s">
        <v>4985</v>
      </c>
      <c r="K2961" s="1" t="s">
        <v>3643</v>
      </c>
      <c r="L2961" s="1" t="s">
        <v>4986</v>
      </c>
      <c r="N2961" s="1" t="s">
        <v>167</v>
      </c>
      <c r="O2961" s="1" t="s">
        <v>117</v>
      </c>
      <c r="P2961" s="9">
        <v>96950</v>
      </c>
      <c r="Q2961" s="1" t="s">
        <v>118</v>
      </c>
      <c r="R2961" s="1" t="s">
        <v>3646</v>
      </c>
      <c r="S2961" s="1">
        <v>16702343203</v>
      </c>
      <c r="U2961" s="1">
        <v>611110</v>
      </c>
      <c r="V2961" s="1" t="s">
        <v>119</v>
      </c>
      <c r="X2961" s="1" t="s">
        <v>3647</v>
      </c>
      <c r="Y2961" s="1" t="s">
        <v>4987</v>
      </c>
      <c r="Z2961" s="1" t="s">
        <v>3649</v>
      </c>
      <c r="AA2961" s="1" t="s">
        <v>245</v>
      </c>
      <c r="AB2961" s="1" t="s">
        <v>4986</v>
      </c>
      <c r="AD2961" s="1" t="s">
        <v>167</v>
      </c>
      <c r="AE2961" s="1" t="s">
        <v>117</v>
      </c>
      <c r="AF2961" s="9">
        <v>96950</v>
      </c>
      <c r="AG2961" s="1" t="s">
        <v>118</v>
      </c>
      <c r="AH2961" s="1" t="s">
        <v>3646</v>
      </c>
      <c r="AI2961" s="1">
        <v>16702343203</v>
      </c>
      <c r="AK2961" s="1" t="s">
        <v>3651</v>
      </c>
      <c r="BC2961" s="1" t="str">
        <f>"43-9061.00"</f>
        <v>43-9061.00</v>
      </c>
      <c r="BD2961" s="1" t="s">
        <v>375</v>
      </c>
      <c r="BE2961" s="1" t="s">
        <v>4988</v>
      </c>
      <c r="BF2961" s="1" t="s">
        <v>4989</v>
      </c>
      <c r="BG2961" s="1">
        <v>2</v>
      </c>
      <c r="BI2961" s="2">
        <v>44331</v>
      </c>
      <c r="BJ2961" s="2">
        <v>45426</v>
      </c>
      <c r="BM2961" s="1">
        <v>40</v>
      </c>
      <c r="BN2961" s="1">
        <v>0</v>
      </c>
      <c r="BO2961" s="1">
        <v>8</v>
      </c>
      <c r="BP2961" s="1">
        <v>8</v>
      </c>
      <c r="BQ2961" s="1">
        <v>8</v>
      </c>
      <c r="BR2961" s="1">
        <v>8</v>
      </c>
      <c r="BS2961" s="1">
        <v>8</v>
      </c>
      <c r="BT2961" s="1">
        <v>0</v>
      </c>
      <c r="BU2961" s="1" t="str">
        <f>"8:00 AM"</f>
        <v>8:00 AM</v>
      </c>
      <c r="BV2961" s="1" t="str">
        <f>"5:00 PM"</f>
        <v>5:00 PM</v>
      </c>
      <c r="BW2961" s="1" t="s">
        <v>135</v>
      </c>
      <c r="BX2961" s="1">
        <v>0</v>
      </c>
      <c r="BY2961" s="1">
        <v>12</v>
      </c>
      <c r="BZ2961" s="1" t="s">
        <v>112</v>
      </c>
      <c r="CA2961" s="1">
        <v>0</v>
      </c>
      <c r="CB2961" s="1" t="s">
        <v>9630</v>
      </c>
      <c r="CC2961" s="1" t="s">
        <v>4991</v>
      </c>
      <c r="CD2961" s="1" t="s">
        <v>863</v>
      </c>
      <c r="CE2961" s="1" t="s">
        <v>167</v>
      </c>
      <c r="CF2961" s="1" t="s">
        <v>117</v>
      </c>
      <c r="CG2961" s="1">
        <v>96950</v>
      </c>
      <c r="CH2961" s="3">
        <v>11.05</v>
      </c>
      <c r="CI2961" s="3">
        <v>11.05</v>
      </c>
      <c r="CJ2961" s="3">
        <v>16.579999999999998</v>
      </c>
      <c r="CK2961" s="3">
        <v>16.579999999999998</v>
      </c>
      <c r="CL2961" s="1" t="s">
        <v>137</v>
      </c>
      <c r="CN2961" s="1" t="s">
        <v>139</v>
      </c>
      <c r="CP2961" s="1" t="s">
        <v>112</v>
      </c>
      <c r="CQ2961" s="1" t="s">
        <v>111</v>
      </c>
      <c r="CR2961" s="1" t="s">
        <v>112</v>
      </c>
      <c r="CS2961" s="1" t="s">
        <v>111</v>
      </c>
      <c r="CT2961" s="1" t="s">
        <v>138</v>
      </c>
      <c r="CU2961" s="1" t="s">
        <v>111</v>
      </c>
      <c r="CV2961" s="1" t="s">
        <v>138</v>
      </c>
      <c r="CW2961" s="1" t="s">
        <v>4992</v>
      </c>
      <c r="CX2961" s="1">
        <v>16702343203</v>
      </c>
      <c r="CY2961" s="1" t="s">
        <v>3651</v>
      </c>
      <c r="CZ2961" s="1" t="s">
        <v>138</v>
      </c>
      <c r="DA2961" s="1" t="s">
        <v>111</v>
      </c>
      <c r="DB2961" s="1" t="s">
        <v>112</v>
      </c>
    </row>
    <row r="2962" spans="1:111" ht="15.6" customHeight="1" x14ac:dyDescent="0.25">
      <c r="A2962" s="1" t="s">
        <v>9636</v>
      </c>
      <c r="B2962" s="1" t="s">
        <v>109</v>
      </c>
      <c r="C2962" s="2">
        <v>44292.094850810186</v>
      </c>
      <c r="D2962" s="2">
        <v>44322</v>
      </c>
      <c r="E2962" s="1" t="s">
        <v>110</v>
      </c>
      <c r="F2962" s="2">
        <v>44468.833333333336</v>
      </c>
      <c r="G2962" s="1" t="s">
        <v>111</v>
      </c>
      <c r="H2962" s="1" t="s">
        <v>112</v>
      </c>
      <c r="I2962" s="1" t="s">
        <v>112</v>
      </c>
      <c r="J2962" s="1" t="s">
        <v>9637</v>
      </c>
      <c r="K2962" s="1" t="s">
        <v>5333</v>
      </c>
      <c r="L2962" s="1" t="s">
        <v>9638</v>
      </c>
      <c r="M2962" s="1" t="s">
        <v>9638</v>
      </c>
      <c r="N2962" s="1" t="s">
        <v>167</v>
      </c>
      <c r="O2962" s="1" t="s">
        <v>117</v>
      </c>
      <c r="P2962" s="9">
        <v>96950</v>
      </c>
      <c r="Q2962" s="1" t="s">
        <v>118</v>
      </c>
      <c r="S2962" s="1">
        <v>16702346445</v>
      </c>
      <c r="T2962" s="1">
        <v>2263</v>
      </c>
      <c r="U2962" s="1">
        <v>452311</v>
      </c>
      <c r="V2962" s="1" t="s">
        <v>119</v>
      </c>
      <c r="X2962" s="1" t="s">
        <v>953</v>
      </c>
      <c r="Y2962" s="1" t="s">
        <v>954</v>
      </c>
      <c r="AA2962" s="1" t="s">
        <v>955</v>
      </c>
      <c r="AB2962" s="1" t="s">
        <v>1088</v>
      </c>
      <c r="AC2962" s="1" t="s">
        <v>1088</v>
      </c>
      <c r="AD2962" s="1" t="s">
        <v>167</v>
      </c>
      <c r="AE2962" s="1" t="s">
        <v>117</v>
      </c>
      <c r="AF2962" s="9">
        <v>96950</v>
      </c>
      <c r="AG2962" s="1" t="s">
        <v>118</v>
      </c>
      <c r="AI2962" s="1">
        <v>16702346445</v>
      </c>
      <c r="AJ2962" s="1">
        <v>2263</v>
      </c>
      <c r="AK2962" s="1" t="s">
        <v>956</v>
      </c>
      <c r="BC2962" s="1" t="str">
        <f>"37-2011.00"</f>
        <v>37-2011.00</v>
      </c>
      <c r="BD2962" s="1" t="s">
        <v>676</v>
      </c>
      <c r="BE2962" s="1" t="s">
        <v>9639</v>
      </c>
      <c r="BF2962" s="1" t="s">
        <v>9640</v>
      </c>
      <c r="BG2962" s="1">
        <v>1</v>
      </c>
      <c r="BI2962" s="2">
        <v>44470</v>
      </c>
      <c r="BJ2962" s="2">
        <v>45199</v>
      </c>
      <c r="BM2962" s="1">
        <v>40</v>
      </c>
      <c r="BN2962" s="1">
        <v>0</v>
      </c>
      <c r="BO2962" s="1">
        <v>8</v>
      </c>
      <c r="BP2962" s="1">
        <v>8</v>
      </c>
      <c r="BQ2962" s="1">
        <v>8</v>
      </c>
      <c r="BR2962" s="1">
        <v>8</v>
      </c>
      <c r="BS2962" s="1">
        <v>8</v>
      </c>
      <c r="BT2962" s="1">
        <v>0</v>
      </c>
      <c r="BU2962" s="1" t="str">
        <f>"10:00 AM"</f>
        <v>10:00 AM</v>
      </c>
      <c r="BV2962" s="1" t="str">
        <f>"7:00 PM"</f>
        <v>7:00 PM</v>
      </c>
      <c r="BW2962" s="1" t="s">
        <v>135</v>
      </c>
      <c r="BX2962" s="1">
        <v>0</v>
      </c>
      <c r="BY2962" s="1">
        <v>6</v>
      </c>
      <c r="BZ2962" s="1" t="s">
        <v>112</v>
      </c>
      <c r="CA2962" s="1">
        <v>0</v>
      </c>
      <c r="CB2962" s="4" t="s">
        <v>9641</v>
      </c>
      <c r="CC2962" s="1" t="s">
        <v>9638</v>
      </c>
      <c r="CD2962" s="1" t="s">
        <v>9638</v>
      </c>
      <c r="CE2962" s="1" t="s">
        <v>167</v>
      </c>
      <c r="CF2962" s="1" t="s">
        <v>117</v>
      </c>
      <c r="CG2962" s="1">
        <v>96950</v>
      </c>
      <c r="CH2962" s="3">
        <v>8.0500000000000007</v>
      </c>
      <c r="CI2962" s="3">
        <v>8.0500000000000007</v>
      </c>
      <c r="CJ2962" s="3">
        <v>12.1</v>
      </c>
      <c r="CK2962" s="3">
        <v>12.1</v>
      </c>
      <c r="CL2962" s="1" t="s">
        <v>137</v>
      </c>
      <c r="CM2962" s="1" t="s">
        <v>960</v>
      </c>
      <c r="CN2962" s="1" t="s">
        <v>139</v>
      </c>
      <c r="CP2962" s="1" t="s">
        <v>112</v>
      </c>
      <c r="CQ2962" s="1" t="s">
        <v>111</v>
      </c>
      <c r="CR2962" s="1" t="s">
        <v>112</v>
      </c>
      <c r="CS2962" s="1" t="s">
        <v>111</v>
      </c>
      <c r="CT2962" s="1" t="s">
        <v>138</v>
      </c>
      <c r="CU2962" s="1" t="s">
        <v>111</v>
      </c>
      <c r="CV2962" s="1" t="s">
        <v>138</v>
      </c>
      <c r="CW2962" s="1" t="s">
        <v>138</v>
      </c>
      <c r="CX2962" s="1">
        <v>16702346445</v>
      </c>
      <c r="CY2962" s="1" t="s">
        <v>956</v>
      </c>
      <c r="CZ2962" s="1" t="s">
        <v>138</v>
      </c>
      <c r="DA2962" s="1" t="s">
        <v>111</v>
      </c>
      <c r="DB2962" s="1" t="s">
        <v>112</v>
      </c>
      <c r="DC2962" s="1" t="s">
        <v>953</v>
      </c>
      <c r="DD2962" s="1" t="s">
        <v>954</v>
      </c>
      <c r="DF2962" s="1" t="s">
        <v>9642</v>
      </c>
      <c r="DG2962" s="1" t="s">
        <v>956</v>
      </c>
    </row>
    <row r="2963" spans="1:111" ht="15.6" customHeight="1" x14ac:dyDescent="0.25">
      <c r="A2963" s="1" t="s">
        <v>9643</v>
      </c>
      <c r="B2963" s="1" t="s">
        <v>109</v>
      </c>
      <c r="C2963" s="2">
        <v>44315.288863773145</v>
      </c>
      <c r="D2963" s="2">
        <v>44335</v>
      </c>
      <c r="E2963" s="1" t="s">
        <v>110</v>
      </c>
      <c r="F2963" s="2">
        <v>44468.833333333336</v>
      </c>
      <c r="G2963" s="1" t="s">
        <v>112</v>
      </c>
      <c r="H2963" s="1" t="s">
        <v>112</v>
      </c>
      <c r="I2963" s="1" t="s">
        <v>112</v>
      </c>
      <c r="J2963" s="1" t="s">
        <v>9644</v>
      </c>
      <c r="K2963" s="1" t="s">
        <v>7118</v>
      </c>
      <c r="L2963" s="1" t="s">
        <v>9645</v>
      </c>
      <c r="M2963" s="1" t="s">
        <v>138</v>
      </c>
      <c r="N2963" s="1" t="s">
        <v>116</v>
      </c>
      <c r="O2963" s="1" t="s">
        <v>117</v>
      </c>
      <c r="P2963" s="9">
        <v>96950</v>
      </c>
      <c r="Q2963" s="1" t="s">
        <v>118</v>
      </c>
      <c r="S2963" s="1">
        <v>16704845868</v>
      </c>
      <c r="U2963" s="1">
        <v>44512</v>
      </c>
      <c r="V2963" s="1" t="s">
        <v>119</v>
      </c>
      <c r="X2963" s="1" t="s">
        <v>5380</v>
      </c>
      <c r="Y2963" s="1" t="s">
        <v>5381</v>
      </c>
      <c r="AA2963" s="1" t="s">
        <v>5382</v>
      </c>
      <c r="AB2963" s="1" t="s">
        <v>9645</v>
      </c>
      <c r="AC2963" s="1" t="s">
        <v>168</v>
      </c>
      <c r="AD2963" s="1" t="s">
        <v>738</v>
      </c>
      <c r="AE2963" s="1" t="s">
        <v>117</v>
      </c>
      <c r="AF2963" s="9">
        <v>96950</v>
      </c>
      <c r="AG2963" s="1" t="s">
        <v>118</v>
      </c>
      <c r="AI2963" s="1">
        <v>16704845868</v>
      </c>
      <c r="AK2963" s="1" t="s">
        <v>9646</v>
      </c>
      <c r="BC2963" s="1" t="str">
        <f>"51-3022.00"</f>
        <v>51-3022.00</v>
      </c>
      <c r="BD2963" s="1" t="s">
        <v>9647</v>
      </c>
      <c r="BE2963" s="1" t="s">
        <v>9648</v>
      </c>
      <c r="BF2963" s="1" t="s">
        <v>9649</v>
      </c>
      <c r="BG2963" s="1">
        <v>2</v>
      </c>
      <c r="BI2963" s="2">
        <v>44470</v>
      </c>
      <c r="BJ2963" s="2">
        <v>44834</v>
      </c>
      <c r="BM2963" s="1">
        <v>40</v>
      </c>
      <c r="BN2963" s="1">
        <v>0</v>
      </c>
      <c r="BO2963" s="1">
        <v>8</v>
      </c>
      <c r="BP2963" s="1">
        <v>8</v>
      </c>
      <c r="BQ2963" s="1">
        <v>8</v>
      </c>
      <c r="BR2963" s="1">
        <v>8</v>
      </c>
      <c r="BS2963" s="1">
        <v>8</v>
      </c>
      <c r="BT2963" s="1">
        <v>0</v>
      </c>
      <c r="BU2963" s="1" t="str">
        <f>"8:00 AM"</f>
        <v>8:00 AM</v>
      </c>
      <c r="BV2963" s="1" t="str">
        <f>"5:00 PM"</f>
        <v>5:00 PM</v>
      </c>
      <c r="BW2963" s="1" t="s">
        <v>230</v>
      </c>
      <c r="BX2963" s="1">
        <v>0</v>
      </c>
      <c r="BY2963" s="1">
        <v>6</v>
      </c>
      <c r="BZ2963" s="1" t="s">
        <v>112</v>
      </c>
      <c r="CA2963" s="1">
        <v>0</v>
      </c>
      <c r="CB2963" s="1" t="s">
        <v>7125</v>
      </c>
      <c r="CC2963" s="1" t="s">
        <v>9645</v>
      </c>
      <c r="CD2963" s="1" t="s">
        <v>168</v>
      </c>
      <c r="CE2963" s="1" t="s">
        <v>738</v>
      </c>
      <c r="CF2963" s="1" t="s">
        <v>117</v>
      </c>
      <c r="CG2963" s="1">
        <v>96950</v>
      </c>
      <c r="CH2963" s="3">
        <v>11.03</v>
      </c>
      <c r="CI2963" s="3">
        <v>11.03</v>
      </c>
      <c r="CJ2963" s="3">
        <v>16.55</v>
      </c>
      <c r="CK2963" s="3">
        <v>16.55</v>
      </c>
      <c r="CL2963" s="1" t="s">
        <v>137</v>
      </c>
      <c r="CM2963" s="1" t="s">
        <v>138</v>
      </c>
      <c r="CN2963" s="1" t="s">
        <v>139</v>
      </c>
      <c r="CP2963" s="1" t="s">
        <v>112</v>
      </c>
      <c r="CQ2963" s="1" t="s">
        <v>111</v>
      </c>
      <c r="CR2963" s="1" t="s">
        <v>112</v>
      </c>
      <c r="CS2963" s="1" t="s">
        <v>111</v>
      </c>
      <c r="CT2963" s="1" t="s">
        <v>138</v>
      </c>
      <c r="CU2963" s="1" t="s">
        <v>111</v>
      </c>
      <c r="CV2963" s="1" t="s">
        <v>138</v>
      </c>
      <c r="CW2963" s="1" t="s">
        <v>300</v>
      </c>
      <c r="CX2963" s="1" t="s">
        <v>138</v>
      </c>
      <c r="CY2963" s="1" t="s">
        <v>9646</v>
      </c>
      <c r="CZ2963" s="1" t="s">
        <v>138</v>
      </c>
      <c r="DA2963" s="1" t="s">
        <v>111</v>
      </c>
      <c r="DB2963" s="1" t="s">
        <v>112</v>
      </c>
    </row>
    <row r="2964" spans="1:111" ht="15.6" customHeight="1" x14ac:dyDescent="0.25">
      <c r="A2964" s="1" t="s">
        <v>9683</v>
      </c>
      <c r="B2964" s="1" t="s">
        <v>109</v>
      </c>
      <c r="C2964" s="2">
        <v>44299.14876261574</v>
      </c>
      <c r="D2964" s="2">
        <v>44336</v>
      </c>
      <c r="E2964" s="1" t="s">
        <v>110</v>
      </c>
      <c r="F2964" s="2">
        <v>44468.833333333336</v>
      </c>
      <c r="G2964" s="1" t="s">
        <v>111</v>
      </c>
      <c r="H2964" s="1" t="s">
        <v>112</v>
      </c>
      <c r="I2964" s="1" t="s">
        <v>112</v>
      </c>
      <c r="J2964" s="1" t="s">
        <v>7338</v>
      </c>
      <c r="K2964" s="1" t="s">
        <v>2821</v>
      </c>
      <c r="L2964" s="1" t="s">
        <v>2822</v>
      </c>
      <c r="M2964" s="1" t="s">
        <v>2823</v>
      </c>
      <c r="N2964" s="1" t="s">
        <v>167</v>
      </c>
      <c r="O2964" s="1" t="s">
        <v>117</v>
      </c>
      <c r="P2964" s="9">
        <v>96950</v>
      </c>
      <c r="Q2964" s="1" t="s">
        <v>118</v>
      </c>
      <c r="S2964" s="1">
        <v>16702353027</v>
      </c>
      <c r="U2964" s="1">
        <v>722310</v>
      </c>
      <c r="V2964" s="1" t="s">
        <v>119</v>
      </c>
      <c r="X2964" s="1" t="s">
        <v>2907</v>
      </c>
      <c r="Y2964" s="1" t="s">
        <v>7216</v>
      </c>
      <c r="Z2964" s="1" t="s">
        <v>2909</v>
      </c>
      <c r="AA2964" s="1" t="s">
        <v>2910</v>
      </c>
      <c r="AB2964" s="1" t="s">
        <v>2822</v>
      </c>
      <c r="AC2964" s="1" t="s">
        <v>2823</v>
      </c>
      <c r="AD2964" s="1" t="s">
        <v>167</v>
      </c>
      <c r="AE2964" s="1" t="s">
        <v>117</v>
      </c>
      <c r="AF2964" s="9">
        <v>96950</v>
      </c>
      <c r="AG2964" s="1" t="s">
        <v>118</v>
      </c>
      <c r="AI2964" s="1">
        <v>16702353027</v>
      </c>
      <c r="AK2964" s="1" t="s">
        <v>2829</v>
      </c>
      <c r="BC2964" s="1" t="str">
        <f>"35-1012.00"</f>
        <v>35-1012.00</v>
      </c>
      <c r="BD2964" s="1" t="s">
        <v>1372</v>
      </c>
      <c r="BE2964" s="1" t="s">
        <v>7339</v>
      </c>
      <c r="BF2964" s="1" t="s">
        <v>7340</v>
      </c>
      <c r="BG2964" s="1">
        <v>1</v>
      </c>
      <c r="BI2964" s="2">
        <v>44470</v>
      </c>
      <c r="BJ2964" s="2">
        <v>44834</v>
      </c>
      <c r="BM2964" s="1">
        <v>40</v>
      </c>
      <c r="BN2964" s="1">
        <v>0</v>
      </c>
      <c r="BO2964" s="1">
        <v>8</v>
      </c>
      <c r="BP2964" s="1">
        <v>8</v>
      </c>
      <c r="BQ2964" s="1">
        <v>8</v>
      </c>
      <c r="BR2964" s="1">
        <v>8</v>
      </c>
      <c r="BS2964" s="1">
        <v>8</v>
      </c>
      <c r="BT2964" s="1">
        <v>0</v>
      </c>
      <c r="BU2964" s="1" t="str">
        <f>"5:00 AM"</f>
        <v>5:00 AM</v>
      </c>
      <c r="BV2964" s="1" t="str">
        <f>"1:00 PM"</f>
        <v>1:00 PM</v>
      </c>
      <c r="BW2964" s="1" t="s">
        <v>135</v>
      </c>
      <c r="BX2964" s="1">
        <v>0</v>
      </c>
      <c r="BY2964" s="1">
        <v>12</v>
      </c>
      <c r="BZ2964" s="1" t="s">
        <v>111</v>
      </c>
      <c r="CA2964" s="1">
        <v>10</v>
      </c>
      <c r="CB2964" s="4" t="s">
        <v>7341</v>
      </c>
      <c r="CC2964" s="1" t="s">
        <v>2822</v>
      </c>
      <c r="CD2964" s="1" t="s">
        <v>2823</v>
      </c>
      <c r="CE2964" s="1" t="s">
        <v>167</v>
      </c>
      <c r="CF2964" s="1" t="s">
        <v>117</v>
      </c>
      <c r="CG2964" s="1">
        <v>96950</v>
      </c>
      <c r="CH2964" s="3">
        <v>10.039999999999999</v>
      </c>
      <c r="CI2964" s="3">
        <v>14.68</v>
      </c>
      <c r="CJ2964" s="3">
        <v>15.06</v>
      </c>
      <c r="CK2964" s="3">
        <v>22.02</v>
      </c>
      <c r="CL2964" s="1" t="s">
        <v>137</v>
      </c>
      <c r="CM2964" s="1" t="s">
        <v>362</v>
      </c>
      <c r="CN2964" s="1" t="s">
        <v>139</v>
      </c>
      <c r="CP2964" s="1" t="s">
        <v>112</v>
      </c>
      <c r="CQ2964" s="1" t="s">
        <v>111</v>
      </c>
      <c r="CR2964" s="1" t="s">
        <v>112</v>
      </c>
      <c r="CS2964" s="1" t="s">
        <v>111</v>
      </c>
      <c r="CT2964" s="1" t="s">
        <v>138</v>
      </c>
      <c r="CU2964" s="1" t="s">
        <v>111</v>
      </c>
      <c r="CV2964" s="1" t="s">
        <v>138</v>
      </c>
      <c r="CW2964" s="1" t="s">
        <v>7221</v>
      </c>
      <c r="CX2964" s="1">
        <v>16702353027</v>
      </c>
      <c r="CY2964" s="1" t="s">
        <v>2829</v>
      </c>
      <c r="CZ2964" s="1" t="s">
        <v>138</v>
      </c>
      <c r="DA2964" s="1" t="s">
        <v>111</v>
      </c>
      <c r="DB2964" s="1" t="s">
        <v>112</v>
      </c>
    </row>
    <row r="2965" spans="1:111" ht="15.6" customHeight="1" x14ac:dyDescent="0.25">
      <c r="A2965" s="1" t="s">
        <v>9691</v>
      </c>
      <c r="B2965" s="1" t="s">
        <v>109</v>
      </c>
      <c r="C2965" s="2">
        <v>44361.890218402776</v>
      </c>
      <c r="D2965" s="2">
        <v>44378</v>
      </c>
      <c r="E2965" s="1" t="s">
        <v>180</v>
      </c>
      <c r="G2965" s="1" t="s">
        <v>112</v>
      </c>
      <c r="H2965" s="1" t="s">
        <v>112</v>
      </c>
      <c r="I2965" s="1" t="s">
        <v>112</v>
      </c>
      <c r="J2965" s="1" t="s">
        <v>1246</v>
      </c>
      <c r="L2965" s="1" t="s">
        <v>1247</v>
      </c>
      <c r="M2965" s="1" t="s">
        <v>1248</v>
      </c>
      <c r="N2965" s="1" t="s">
        <v>116</v>
      </c>
      <c r="O2965" s="1" t="s">
        <v>117</v>
      </c>
      <c r="P2965" s="9">
        <v>96950</v>
      </c>
      <c r="Q2965" s="1" t="s">
        <v>118</v>
      </c>
      <c r="R2965" s="1" t="s">
        <v>242</v>
      </c>
      <c r="S2965" s="1">
        <v>16707891106</v>
      </c>
      <c r="U2965" s="1">
        <v>56132</v>
      </c>
      <c r="V2965" s="1" t="s">
        <v>119</v>
      </c>
      <c r="X2965" s="1" t="s">
        <v>1249</v>
      </c>
      <c r="Y2965" s="1" t="s">
        <v>1250</v>
      </c>
      <c r="Z2965" s="1" t="s">
        <v>1251</v>
      </c>
      <c r="AA2965" s="1" t="s">
        <v>1252</v>
      </c>
      <c r="AB2965" s="1" t="s">
        <v>1247</v>
      </c>
      <c r="AC2965" s="1" t="s">
        <v>1248</v>
      </c>
      <c r="AD2965" s="1" t="s">
        <v>167</v>
      </c>
      <c r="AE2965" s="1" t="s">
        <v>117</v>
      </c>
      <c r="AF2965" s="9">
        <v>96950</v>
      </c>
      <c r="AG2965" s="1" t="s">
        <v>118</v>
      </c>
      <c r="AH2965" s="1" t="s">
        <v>242</v>
      </c>
      <c r="AI2965" s="1">
        <v>16707891106</v>
      </c>
      <c r="AK2965" s="1" t="s">
        <v>1253</v>
      </c>
      <c r="BC2965" s="1" t="str">
        <f>"35-2021.00"</f>
        <v>35-2021.00</v>
      </c>
      <c r="BD2965" s="1" t="s">
        <v>851</v>
      </c>
      <c r="BE2965" s="1" t="s">
        <v>4330</v>
      </c>
      <c r="BF2965" s="1" t="s">
        <v>4331</v>
      </c>
      <c r="BG2965" s="1">
        <v>5</v>
      </c>
      <c r="BI2965" s="2">
        <v>44470</v>
      </c>
      <c r="BJ2965" s="2">
        <v>44834</v>
      </c>
      <c r="BM2965" s="1">
        <v>35</v>
      </c>
      <c r="BN2965" s="1">
        <v>0</v>
      </c>
      <c r="BO2965" s="1">
        <v>7</v>
      </c>
      <c r="BP2965" s="1">
        <v>7</v>
      </c>
      <c r="BQ2965" s="1">
        <v>7</v>
      </c>
      <c r="BR2965" s="1">
        <v>7</v>
      </c>
      <c r="BS2965" s="1">
        <v>7</v>
      </c>
      <c r="BT2965" s="1">
        <v>0</v>
      </c>
      <c r="BU2965" s="1" t="str">
        <f>"8:00 AM"</f>
        <v>8:00 AM</v>
      </c>
      <c r="BV2965" s="1" t="str">
        <f>"4:30 PM"</f>
        <v>4:30 PM</v>
      </c>
      <c r="BW2965" s="1" t="s">
        <v>135</v>
      </c>
      <c r="BX2965" s="1">
        <v>3</v>
      </c>
      <c r="BY2965" s="1">
        <v>6</v>
      </c>
      <c r="BZ2965" s="1" t="s">
        <v>112</v>
      </c>
      <c r="CB2965" s="4" t="s">
        <v>9692</v>
      </c>
      <c r="CC2965" s="1" t="s">
        <v>1247</v>
      </c>
      <c r="CD2965" s="1" t="s">
        <v>1248</v>
      </c>
      <c r="CE2965" s="1" t="s">
        <v>167</v>
      </c>
      <c r="CF2965" s="1" t="s">
        <v>117</v>
      </c>
      <c r="CG2965" s="1">
        <v>96950</v>
      </c>
      <c r="CH2965" s="3">
        <v>7.99</v>
      </c>
      <c r="CI2965" s="3">
        <v>7.99</v>
      </c>
      <c r="CJ2965" s="3">
        <v>11.99</v>
      </c>
      <c r="CK2965" s="3">
        <v>11.99</v>
      </c>
      <c r="CL2965" s="1" t="s">
        <v>137</v>
      </c>
      <c r="CM2965" s="1" t="s">
        <v>9693</v>
      </c>
      <c r="CN2965" s="1" t="s">
        <v>139</v>
      </c>
      <c r="CP2965" s="1" t="s">
        <v>112</v>
      </c>
      <c r="CQ2965" s="1" t="s">
        <v>111</v>
      </c>
      <c r="CR2965" s="1" t="s">
        <v>112</v>
      </c>
      <c r="CS2965" s="1" t="s">
        <v>111</v>
      </c>
      <c r="CT2965" s="1" t="s">
        <v>111</v>
      </c>
      <c r="CU2965" s="1" t="s">
        <v>111</v>
      </c>
      <c r="CV2965" s="1" t="s">
        <v>138</v>
      </c>
      <c r="CW2965" s="1" t="s">
        <v>1258</v>
      </c>
      <c r="CX2965" s="1">
        <v>16707891106</v>
      </c>
      <c r="CY2965" s="1" t="s">
        <v>1253</v>
      </c>
      <c r="CZ2965" s="1" t="s">
        <v>380</v>
      </c>
      <c r="DA2965" s="1" t="s">
        <v>112</v>
      </c>
      <c r="DB2965" s="1" t="s">
        <v>112</v>
      </c>
    </row>
    <row r="2966" spans="1:111" ht="15.6" customHeight="1" x14ac:dyDescent="0.25">
      <c r="A2966" s="1" t="s">
        <v>9705</v>
      </c>
      <c r="B2966" s="1" t="s">
        <v>109</v>
      </c>
      <c r="C2966" s="2">
        <v>44321.29683796296</v>
      </c>
      <c r="D2966" s="2">
        <v>44341</v>
      </c>
      <c r="E2966" s="1" t="s">
        <v>180</v>
      </c>
      <c r="G2966" s="1" t="s">
        <v>112</v>
      </c>
      <c r="H2966" s="1" t="s">
        <v>112</v>
      </c>
      <c r="I2966" s="1" t="s">
        <v>112</v>
      </c>
      <c r="J2966" s="1" t="s">
        <v>1168</v>
      </c>
      <c r="L2966" s="1" t="s">
        <v>1169</v>
      </c>
      <c r="M2966" s="1" t="s">
        <v>1170</v>
      </c>
      <c r="N2966" s="1" t="s">
        <v>116</v>
      </c>
      <c r="O2966" s="1" t="s">
        <v>117</v>
      </c>
      <c r="P2966" s="9">
        <v>96950</v>
      </c>
      <c r="Q2966" s="1" t="s">
        <v>118</v>
      </c>
      <c r="R2966" s="1" t="s">
        <v>116</v>
      </c>
      <c r="S2966" s="1">
        <v>16705887746</v>
      </c>
      <c r="T2966" s="1">
        <v>0</v>
      </c>
      <c r="U2966" s="1">
        <v>236220</v>
      </c>
      <c r="V2966" s="1" t="s">
        <v>119</v>
      </c>
      <c r="X2966" s="1" t="s">
        <v>1171</v>
      </c>
      <c r="Y2966" s="1" t="s">
        <v>1172</v>
      </c>
      <c r="AA2966" s="1" t="s">
        <v>1173</v>
      </c>
      <c r="AB2966" s="1" t="s">
        <v>1169</v>
      </c>
      <c r="AC2966" s="1" t="s">
        <v>1170</v>
      </c>
      <c r="AD2966" s="1" t="s">
        <v>116</v>
      </c>
      <c r="AE2966" s="1" t="s">
        <v>117</v>
      </c>
      <c r="AF2966" s="9">
        <v>96950</v>
      </c>
      <c r="AG2966" s="1" t="s">
        <v>118</v>
      </c>
      <c r="AH2966" s="1" t="s">
        <v>116</v>
      </c>
      <c r="AI2966" s="1">
        <v>16717773710</v>
      </c>
      <c r="AJ2966" s="1">
        <v>0</v>
      </c>
      <c r="AK2966" s="1" t="s">
        <v>1174</v>
      </c>
      <c r="BC2966" s="1" t="str">
        <f>"49-9021.01"</f>
        <v>49-9021.01</v>
      </c>
      <c r="BD2966" s="1" t="s">
        <v>3944</v>
      </c>
      <c r="BE2966" s="1" t="s">
        <v>9706</v>
      </c>
      <c r="BF2966" s="1" t="s">
        <v>9707</v>
      </c>
      <c r="BG2966" s="1">
        <v>5</v>
      </c>
      <c r="BI2966" s="2">
        <v>44440</v>
      </c>
      <c r="BJ2966" s="2">
        <v>44804</v>
      </c>
      <c r="BM2966" s="1">
        <v>40</v>
      </c>
      <c r="BN2966" s="1">
        <v>0</v>
      </c>
      <c r="BO2966" s="1">
        <v>8</v>
      </c>
      <c r="BP2966" s="1">
        <v>8</v>
      </c>
      <c r="BQ2966" s="1">
        <v>8</v>
      </c>
      <c r="BR2966" s="1">
        <v>8</v>
      </c>
      <c r="BS2966" s="1">
        <v>8</v>
      </c>
      <c r="BT2966" s="1">
        <v>0</v>
      </c>
      <c r="BU2966" s="1" t="str">
        <f>"8:00 AM"</f>
        <v>8:00 AM</v>
      </c>
      <c r="BV2966" s="1" t="str">
        <f>"5:00 PM"</f>
        <v>5:00 PM</v>
      </c>
      <c r="BW2966" s="1" t="s">
        <v>135</v>
      </c>
      <c r="BX2966" s="1">
        <v>0</v>
      </c>
      <c r="BY2966" s="1">
        <v>12</v>
      </c>
      <c r="BZ2966" s="1" t="s">
        <v>112</v>
      </c>
      <c r="CA2966" s="1">
        <v>0</v>
      </c>
      <c r="CB2966" s="1" t="s">
        <v>9708</v>
      </c>
      <c r="CC2966" s="1" t="s">
        <v>1169</v>
      </c>
      <c r="CD2966" s="1" t="s">
        <v>1170</v>
      </c>
      <c r="CE2966" s="1" t="s">
        <v>116</v>
      </c>
      <c r="CF2966" s="1" t="s">
        <v>117</v>
      </c>
      <c r="CG2966" s="1">
        <v>96950</v>
      </c>
      <c r="CH2966" s="3">
        <v>9.0299999999999994</v>
      </c>
      <c r="CJ2966" s="3">
        <v>13.55</v>
      </c>
      <c r="CL2966" s="1" t="s">
        <v>137</v>
      </c>
      <c r="CM2966" s="1" t="s">
        <v>138</v>
      </c>
      <c r="CN2966" s="1" t="s">
        <v>139</v>
      </c>
      <c r="CP2966" s="1" t="s">
        <v>112</v>
      </c>
      <c r="CQ2966" s="1" t="s">
        <v>111</v>
      </c>
      <c r="CR2966" s="1" t="s">
        <v>111</v>
      </c>
      <c r="CS2966" s="1" t="s">
        <v>111</v>
      </c>
      <c r="CT2966" s="1" t="s">
        <v>138</v>
      </c>
      <c r="CU2966" s="1" t="s">
        <v>111</v>
      </c>
      <c r="CV2966" s="1" t="s">
        <v>111</v>
      </c>
      <c r="CW2966" s="1" t="s">
        <v>9709</v>
      </c>
      <c r="CX2966" s="1">
        <v>16705887746</v>
      </c>
      <c r="CY2966" s="1" t="s">
        <v>1174</v>
      </c>
      <c r="CZ2966" s="1" t="s">
        <v>380</v>
      </c>
      <c r="DA2966" s="1" t="s">
        <v>111</v>
      </c>
      <c r="DB2966" s="1" t="s">
        <v>112</v>
      </c>
    </row>
    <row r="2967" spans="1:111" ht="15.6" customHeight="1" x14ac:dyDescent="0.25">
      <c r="A2967" s="1" t="s">
        <v>9752</v>
      </c>
      <c r="B2967" s="1" t="s">
        <v>109</v>
      </c>
      <c r="C2967" s="2">
        <v>44319.879412268521</v>
      </c>
      <c r="D2967" s="2">
        <v>44369</v>
      </c>
      <c r="E2967" s="1" t="s">
        <v>110</v>
      </c>
      <c r="F2967" s="2">
        <v>44468.833333333336</v>
      </c>
      <c r="G2967" s="1" t="s">
        <v>112</v>
      </c>
      <c r="H2967" s="1" t="s">
        <v>112</v>
      </c>
      <c r="I2967" s="1" t="s">
        <v>112</v>
      </c>
      <c r="J2967" s="1" t="s">
        <v>4096</v>
      </c>
      <c r="L2967" s="1" t="s">
        <v>4097</v>
      </c>
      <c r="M2967" s="1" t="s">
        <v>4097</v>
      </c>
      <c r="N2967" s="1" t="s">
        <v>879</v>
      </c>
      <c r="O2967" s="1" t="s">
        <v>117</v>
      </c>
      <c r="P2967" s="9">
        <v>96950</v>
      </c>
      <c r="Q2967" s="1" t="s">
        <v>118</v>
      </c>
      <c r="S2967" s="1">
        <v>16702346445</v>
      </c>
      <c r="T2967" s="1">
        <v>2263</v>
      </c>
      <c r="U2967" s="1">
        <v>72251</v>
      </c>
      <c r="V2967" s="1" t="s">
        <v>119</v>
      </c>
      <c r="X2967" s="1" t="s">
        <v>953</v>
      </c>
      <c r="Y2967" s="1" t="s">
        <v>954</v>
      </c>
      <c r="AA2967" s="1" t="s">
        <v>955</v>
      </c>
      <c r="AB2967" s="1" t="s">
        <v>4098</v>
      </c>
      <c r="AC2967" s="1" t="s">
        <v>4098</v>
      </c>
      <c r="AD2967" s="1" t="s">
        <v>879</v>
      </c>
      <c r="AE2967" s="1" t="s">
        <v>117</v>
      </c>
      <c r="AF2967" s="9">
        <v>96950</v>
      </c>
      <c r="AG2967" s="1" t="s">
        <v>118</v>
      </c>
      <c r="AI2967" s="1">
        <v>16702346445</v>
      </c>
      <c r="AJ2967" s="1">
        <v>2263</v>
      </c>
      <c r="AK2967" s="1" t="s">
        <v>956</v>
      </c>
      <c r="BC2967" s="1" t="str">
        <f>"35-2014.00"</f>
        <v>35-2014.00</v>
      </c>
      <c r="BD2967" s="1" t="s">
        <v>152</v>
      </c>
      <c r="BE2967" s="1" t="s">
        <v>4099</v>
      </c>
      <c r="BF2967" s="1" t="s">
        <v>4100</v>
      </c>
      <c r="BG2967" s="1">
        <v>1</v>
      </c>
      <c r="BI2967" s="2">
        <v>44470</v>
      </c>
      <c r="BJ2967" s="2">
        <v>44834</v>
      </c>
      <c r="BM2967" s="1">
        <v>35</v>
      </c>
      <c r="BN2967" s="1">
        <v>0</v>
      </c>
      <c r="BO2967" s="1">
        <v>7</v>
      </c>
      <c r="BP2967" s="1">
        <v>7</v>
      </c>
      <c r="BQ2967" s="1">
        <v>7</v>
      </c>
      <c r="BR2967" s="1">
        <v>7</v>
      </c>
      <c r="BS2967" s="1">
        <v>7</v>
      </c>
      <c r="BT2967" s="1">
        <v>0</v>
      </c>
      <c r="BU2967" s="1" t="str">
        <f>"6:00 AM"</f>
        <v>6:00 AM</v>
      </c>
      <c r="BV2967" s="1" t="str">
        <f>"2:00 PM"</f>
        <v>2:00 PM</v>
      </c>
      <c r="BW2967" s="1" t="s">
        <v>135</v>
      </c>
      <c r="BX2967" s="1">
        <v>0</v>
      </c>
      <c r="BY2967" s="1">
        <v>12</v>
      </c>
      <c r="BZ2967" s="1" t="s">
        <v>112</v>
      </c>
      <c r="CB2967" s="4" t="s">
        <v>9753</v>
      </c>
      <c r="CC2967" s="1" t="s">
        <v>4097</v>
      </c>
      <c r="CD2967" s="1" t="s">
        <v>4097</v>
      </c>
      <c r="CE2967" s="1" t="s">
        <v>879</v>
      </c>
      <c r="CF2967" s="1" t="s">
        <v>117</v>
      </c>
      <c r="CG2967" s="1">
        <v>96950</v>
      </c>
      <c r="CH2967" s="3">
        <v>8.68</v>
      </c>
      <c r="CI2967" s="3">
        <v>8.68</v>
      </c>
      <c r="CJ2967" s="3">
        <v>13.02</v>
      </c>
      <c r="CK2967" s="3">
        <v>13.02</v>
      </c>
      <c r="CL2967" s="1" t="s">
        <v>137</v>
      </c>
      <c r="CM2967" s="1" t="s">
        <v>960</v>
      </c>
      <c r="CN2967" s="1" t="s">
        <v>139</v>
      </c>
      <c r="CP2967" s="1" t="s">
        <v>112</v>
      </c>
      <c r="CQ2967" s="1" t="s">
        <v>111</v>
      </c>
      <c r="CR2967" s="1" t="s">
        <v>112</v>
      </c>
      <c r="CS2967" s="1" t="s">
        <v>111</v>
      </c>
      <c r="CT2967" s="1" t="s">
        <v>138</v>
      </c>
      <c r="CU2967" s="1" t="s">
        <v>111</v>
      </c>
      <c r="CV2967" s="1" t="s">
        <v>138</v>
      </c>
      <c r="CW2967" s="1" t="s">
        <v>138</v>
      </c>
      <c r="CX2967" s="1">
        <v>16702346445</v>
      </c>
      <c r="CY2967" s="1" t="s">
        <v>956</v>
      </c>
      <c r="CZ2967" s="1" t="s">
        <v>138</v>
      </c>
      <c r="DA2967" s="1" t="s">
        <v>111</v>
      </c>
      <c r="DB2967" s="1" t="s">
        <v>112</v>
      </c>
      <c r="DC2967" s="1" t="s">
        <v>953</v>
      </c>
      <c r="DD2967" s="1" t="s">
        <v>954</v>
      </c>
      <c r="DF2967" s="1" t="s">
        <v>4096</v>
      </c>
      <c r="DG2967" s="1" t="s">
        <v>956</v>
      </c>
    </row>
    <row r="2968" spans="1:111" ht="15.6" customHeight="1" x14ac:dyDescent="0.25">
      <c r="A2968" s="1" t="s">
        <v>9779</v>
      </c>
      <c r="B2968" s="1" t="s">
        <v>109</v>
      </c>
      <c r="C2968" s="2">
        <v>44322.876571180554</v>
      </c>
      <c r="D2968" s="2">
        <v>44372</v>
      </c>
      <c r="E2968" s="1" t="s">
        <v>110</v>
      </c>
      <c r="F2968" s="2">
        <v>44469.833333333336</v>
      </c>
      <c r="G2968" s="1" t="s">
        <v>112</v>
      </c>
      <c r="H2968" s="1" t="s">
        <v>112</v>
      </c>
      <c r="I2968" s="1" t="s">
        <v>112</v>
      </c>
      <c r="J2968" s="1" t="s">
        <v>9780</v>
      </c>
      <c r="K2968" s="1" t="s">
        <v>9781</v>
      </c>
      <c r="L2968" s="1" t="s">
        <v>9507</v>
      </c>
      <c r="N2968" s="1" t="s">
        <v>116</v>
      </c>
      <c r="O2968" s="1" t="s">
        <v>117</v>
      </c>
      <c r="P2968" s="9">
        <v>96950</v>
      </c>
      <c r="Q2968" s="1" t="s">
        <v>118</v>
      </c>
      <c r="S2968" s="1">
        <v>16704836670</v>
      </c>
      <c r="U2968" s="1">
        <v>71329</v>
      </c>
      <c r="V2968" s="1" t="s">
        <v>119</v>
      </c>
      <c r="X2968" s="1" t="s">
        <v>2262</v>
      </c>
      <c r="Y2968" s="1" t="s">
        <v>9509</v>
      </c>
      <c r="AA2968" s="1" t="s">
        <v>245</v>
      </c>
      <c r="AB2968" s="1" t="s">
        <v>9507</v>
      </c>
      <c r="AD2968" s="1" t="s">
        <v>116</v>
      </c>
      <c r="AE2968" s="1" t="s">
        <v>117</v>
      </c>
      <c r="AF2968" s="9">
        <v>96950</v>
      </c>
      <c r="AG2968" s="1" t="s">
        <v>118</v>
      </c>
      <c r="AI2968" s="1">
        <v>16704836670</v>
      </c>
      <c r="AK2968" s="1" t="s">
        <v>620</v>
      </c>
      <c r="AL2968" s="1" t="s">
        <v>125</v>
      </c>
      <c r="AM2968" s="1" t="s">
        <v>621</v>
      </c>
      <c r="AN2968" s="1" t="s">
        <v>622</v>
      </c>
      <c r="AP2968" s="1" t="s">
        <v>1284</v>
      </c>
      <c r="AR2968" s="1" t="s">
        <v>116</v>
      </c>
      <c r="AS2968" s="1" t="s">
        <v>117</v>
      </c>
      <c r="AT2968" s="9">
        <v>96950</v>
      </c>
      <c r="AU2968" s="1" t="s">
        <v>118</v>
      </c>
      <c r="AW2968" s="1">
        <v>16702353403</v>
      </c>
      <c r="AY2968" s="1" t="s">
        <v>1871</v>
      </c>
      <c r="AZ2968" s="1" t="s">
        <v>626</v>
      </c>
      <c r="BC2968" s="1" t="str">
        <f>"41-2012.00"</f>
        <v>41-2012.00</v>
      </c>
      <c r="BD2968" s="1" t="s">
        <v>1420</v>
      </c>
      <c r="BE2968" s="1" t="s">
        <v>9782</v>
      </c>
      <c r="BF2968" s="1" t="s">
        <v>1422</v>
      </c>
      <c r="BG2968" s="1">
        <v>1</v>
      </c>
      <c r="BI2968" s="2">
        <v>44471</v>
      </c>
      <c r="BJ2968" s="2">
        <v>44835</v>
      </c>
      <c r="BM2968" s="1">
        <v>35</v>
      </c>
      <c r="BN2968" s="1">
        <v>0</v>
      </c>
      <c r="BO2968" s="1">
        <v>7</v>
      </c>
      <c r="BP2968" s="1">
        <v>7</v>
      </c>
      <c r="BQ2968" s="1">
        <v>7</v>
      </c>
      <c r="BR2968" s="1">
        <v>7</v>
      </c>
      <c r="BS2968" s="1">
        <v>7</v>
      </c>
      <c r="BT2968" s="1">
        <v>0</v>
      </c>
      <c r="BU2968" s="1" t="str">
        <f>"9:00 AM"</f>
        <v>9:00 AM</v>
      </c>
      <c r="BV2968" s="1" t="str">
        <f>"5:00 PM"</f>
        <v>5:00 PM</v>
      </c>
      <c r="BW2968" s="1" t="s">
        <v>135</v>
      </c>
      <c r="BX2968" s="1">
        <v>0</v>
      </c>
      <c r="BY2968" s="1">
        <v>12</v>
      </c>
      <c r="BZ2968" s="1" t="s">
        <v>112</v>
      </c>
      <c r="CB2968" s="4" t="s">
        <v>9783</v>
      </c>
      <c r="CC2968" s="1" t="s">
        <v>9784</v>
      </c>
      <c r="CD2968" s="1" t="s">
        <v>9507</v>
      </c>
      <c r="CE2968" s="1" t="s">
        <v>116</v>
      </c>
      <c r="CF2968" s="1" t="s">
        <v>117</v>
      </c>
      <c r="CG2968" s="1">
        <v>96950</v>
      </c>
      <c r="CH2968" s="3">
        <v>8.73</v>
      </c>
      <c r="CI2968" s="3">
        <v>8.73</v>
      </c>
      <c r="CJ2968" s="3">
        <v>13.1</v>
      </c>
      <c r="CK2968" s="3">
        <v>13.1</v>
      </c>
      <c r="CL2968" s="1" t="s">
        <v>137</v>
      </c>
      <c r="CN2968" s="1" t="s">
        <v>139</v>
      </c>
      <c r="CP2968" s="1" t="s">
        <v>112</v>
      </c>
      <c r="CQ2968" s="1" t="s">
        <v>111</v>
      </c>
      <c r="CR2968" s="1" t="s">
        <v>112</v>
      </c>
      <c r="CS2968" s="1" t="s">
        <v>111</v>
      </c>
      <c r="CT2968" s="1" t="s">
        <v>138</v>
      </c>
      <c r="CU2968" s="1" t="s">
        <v>111</v>
      </c>
      <c r="CV2968" s="1" t="s">
        <v>138</v>
      </c>
      <c r="CW2968" s="1" t="s">
        <v>631</v>
      </c>
      <c r="CX2968" s="1">
        <v>16704836670</v>
      </c>
      <c r="CY2968" s="1" t="s">
        <v>620</v>
      </c>
      <c r="CZ2968" s="1" t="s">
        <v>138</v>
      </c>
      <c r="DA2968" s="1" t="s">
        <v>111</v>
      </c>
      <c r="DB2968" s="1" t="s">
        <v>112</v>
      </c>
    </row>
    <row r="2969" spans="1:111" ht="15.6" customHeight="1" x14ac:dyDescent="0.25">
      <c r="A2969" s="1" t="s">
        <v>9790</v>
      </c>
      <c r="B2969" s="1" t="s">
        <v>109</v>
      </c>
      <c r="C2969" s="2">
        <v>44316.291002546299</v>
      </c>
      <c r="D2969" s="2">
        <v>44368</v>
      </c>
      <c r="E2969" s="1" t="s">
        <v>110</v>
      </c>
      <c r="F2969" s="2">
        <v>44468.833333333336</v>
      </c>
      <c r="G2969" s="1" t="s">
        <v>111</v>
      </c>
      <c r="H2969" s="1" t="s">
        <v>111</v>
      </c>
      <c r="I2969" s="1" t="s">
        <v>112</v>
      </c>
      <c r="J2969" s="1" t="s">
        <v>5538</v>
      </c>
      <c r="K2969" s="1" t="s">
        <v>5539</v>
      </c>
      <c r="L2969" s="1" t="s">
        <v>9791</v>
      </c>
      <c r="M2969" s="1" t="s">
        <v>5540</v>
      </c>
      <c r="N2969" s="1" t="s">
        <v>116</v>
      </c>
      <c r="O2969" s="1" t="s">
        <v>117</v>
      </c>
      <c r="P2969" s="9">
        <v>96950</v>
      </c>
      <c r="Q2969" s="1" t="s">
        <v>118</v>
      </c>
      <c r="S2969" s="1">
        <v>16702854805</v>
      </c>
      <c r="U2969" s="1">
        <v>238910</v>
      </c>
      <c r="V2969" s="1" t="s">
        <v>119</v>
      </c>
      <c r="X2969" s="1" t="s">
        <v>3525</v>
      </c>
      <c r="Y2969" s="1" t="s">
        <v>5541</v>
      </c>
      <c r="AA2969" s="1" t="s">
        <v>245</v>
      </c>
      <c r="AB2969" s="1" t="s">
        <v>9791</v>
      </c>
      <c r="AC2969" s="1" t="s">
        <v>5540</v>
      </c>
      <c r="AD2969" s="1" t="s">
        <v>116</v>
      </c>
      <c r="AE2969" s="1" t="s">
        <v>117</v>
      </c>
      <c r="AF2969" s="9">
        <v>96950</v>
      </c>
      <c r="AG2969" s="1" t="s">
        <v>118</v>
      </c>
      <c r="AI2969" s="1">
        <v>16702854805</v>
      </c>
      <c r="AK2969" s="1" t="s">
        <v>575</v>
      </c>
      <c r="BC2969" s="1" t="str">
        <f>"43-4051.00"</f>
        <v>43-4051.00</v>
      </c>
      <c r="BD2969" s="1" t="s">
        <v>2452</v>
      </c>
      <c r="BE2969" s="1" t="s">
        <v>9792</v>
      </c>
      <c r="BF2969" s="1" t="s">
        <v>9793</v>
      </c>
      <c r="BG2969" s="1">
        <v>2</v>
      </c>
      <c r="BI2969" s="2">
        <v>44470</v>
      </c>
      <c r="BJ2969" s="2">
        <v>45565</v>
      </c>
      <c r="BM2969" s="1">
        <v>40</v>
      </c>
      <c r="BN2969" s="1">
        <v>0</v>
      </c>
      <c r="BO2969" s="1">
        <v>8</v>
      </c>
      <c r="BP2969" s="1">
        <v>8</v>
      </c>
      <c r="BQ2969" s="1">
        <v>8</v>
      </c>
      <c r="BR2969" s="1">
        <v>8</v>
      </c>
      <c r="BS2969" s="1">
        <v>8</v>
      </c>
      <c r="BT2969" s="1">
        <v>0</v>
      </c>
      <c r="BU2969" s="1" t="str">
        <f>"8:00 AM"</f>
        <v>8:00 AM</v>
      </c>
      <c r="BV2969" s="1" t="str">
        <f>"5:00 PM"</f>
        <v>5:00 PM</v>
      </c>
      <c r="BW2969" s="1" t="s">
        <v>135</v>
      </c>
      <c r="BX2969" s="1">
        <v>0</v>
      </c>
      <c r="BY2969" s="1">
        <v>12</v>
      </c>
      <c r="BZ2969" s="1" t="s">
        <v>112</v>
      </c>
      <c r="CA2969" s="1">
        <v>0</v>
      </c>
      <c r="CB2969" s="1" t="s">
        <v>9794</v>
      </c>
      <c r="CC2969" s="1" t="s">
        <v>9791</v>
      </c>
      <c r="CD2969" s="1" t="s">
        <v>5540</v>
      </c>
      <c r="CE2969" s="1" t="s">
        <v>116</v>
      </c>
      <c r="CF2969" s="1" t="s">
        <v>117</v>
      </c>
      <c r="CG2969" s="1">
        <v>96950</v>
      </c>
      <c r="CH2969" s="3">
        <v>17.25</v>
      </c>
      <c r="CI2969" s="3">
        <v>17.25</v>
      </c>
      <c r="CJ2969" s="3">
        <v>25.87</v>
      </c>
      <c r="CK2969" s="3">
        <v>25.87</v>
      </c>
      <c r="CL2969" s="1" t="s">
        <v>137</v>
      </c>
      <c r="CM2969" s="1" t="s">
        <v>582</v>
      </c>
      <c r="CN2969" s="1" t="s">
        <v>139</v>
      </c>
      <c r="CP2969" s="1" t="s">
        <v>112</v>
      </c>
      <c r="CQ2969" s="1" t="s">
        <v>111</v>
      </c>
      <c r="CR2969" s="1" t="s">
        <v>111</v>
      </c>
      <c r="CS2969" s="1" t="s">
        <v>111</v>
      </c>
      <c r="CT2969" s="1" t="s">
        <v>138</v>
      </c>
      <c r="CU2969" s="1" t="s">
        <v>111</v>
      </c>
      <c r="CV2969" s="1" t="s">
        <v>138</v>
      </c>
      <c r="CW2969" s="1" t="s">
        <v>583</v>
      </c>
      <c r="CX2969" s="1">
        <v>16707837461</v>
      </c>
      <c r="CY2969" s="1" t="s">
        <v>575</v>
      </c>
      <c r="CZ2969" s="1" t="s">
        <v>428</v>
      </c>
      <c r="DA2969" s="1" t="s">
        <v>111</v>
      </c>
      <c r="DB2969" s="1" t="s">
        <v>112</v>
      </c>
    </row>
    <row r="2970" spans="1:111" ht="15.6" customHeight="1" x14ac:dyDescent="0.25">
      <c r="A2970" s="1" t="s">
        <v>9796</v>
      </c>
      <c r="B2970" s="1" t="s">
        <v>109</v>
      </c>
      <c r="C2970" s="2">
        <v>44349.87359398148</v>
      </c>
      <c r="D2970" s="2">
        <v>44372</v>
      </c>
      <c r="E2970" s="1" t="s">
        <v>180</v>
      </c>
      <c r="F2970" s="2">
        <v>44468.833333333336</v>
      </c>
      <c r="G2970" s="1" t="s">
        <v>112</v>
      </c>
      <c r="H2970" s="1" t="s">
        <v>112</v>
      </c>
      <c r="I2970" s="1" t="s">
        <v>112</v>
      </c>
      <c r="J2970" s="1" t="s">
        <v>1194</v>
      </c>
      <c r="K2970" s="1" t="s">
        <v>9797</v>
      </c>
      <c r="L2970" s="1" t="s">
        <v>9798</v>
      </c>
      <c r="M2970" s="1" t="s">
        <v>1197</v>
      </c>
      <c r="N2970" s="1" t="s">
        <v>116</v>
      </c>
      <c r="O2970" s="1" t="s">
        <v>117</v>
      </c>
      <c r="P2970" s="9">
        <v>96950</v>
      </c>
      <c r="Q2970" s="1" t="s">
        <v>118</v>
      </c>
      <c r="R2970" s="1" t="s">
        <v>168</v>
      </c>
      <c r="S2970" s="1">
        <v>16702331555</v>
      </c>
      <c r="U2970" s="1">
        <v>72251</v>
      </c>
      <c r="V2970" s="1" t="s">
        <v>119</v>
      </c>
      <c r="X2970" s="1" t="s">
        <v>210</v>
      </c>
      <c r="Y2970" s="1" t="s">
        <v>1198</v>
      </c>
      <c r="AA2970" s="1" t="s">
        <v>373</v>
      </c>
      <c r="AB2970" s="1" t="s">
        <v>1196</v>
      </c>
      <c r="AC2970" s="1" t="s">
        <v>1197</v>
      </c>
      <c r="AD2970" s="1" t="s">
        <v>116</v>
      </c>
      <c r="AE2970" s="1" t="s">
        <v>117</v>
      </c>
      <c r="AF2970" s="9">
        <v>96950</v>
      </c>
      <c r="AG2970" s="1" t="s">
        <v>118</v>
      </c>
      <c r="AH2970" s="1" t="s">
        <v>138</v>
      </c>
      <c r="AI2970" s="1">
        <v>16702339995</v>
      </c>
      <c r="AK2970" s="1" t="s">
        <v>1199</v>
      </c>
      <c r="BC2970" s="1" t="str">
        <f>"35-2014.00"</f>
        <v>35-2014.00</v>
      </c>
      <c r="BD2970" s="1" t="s">
        <v>152</v>
      </c>
      <c r="BE2970" s="1" t="s">
        <v>9799</v>
      </c>
      <c r="BF2970" s="1" t="s">
        <v>154</v>
      </c>
      <c r="BG2970" s="1">
        <v>2</v>
      </c>
      <c r="BI2970" s="2">
        <v>44470</v>
      </c>
      <c r="BJ2970" s="2">
        <v>44834</v>
      </c>
      <c r="BM2970" s="1">
        <v>40</v>
      </c>
      <c r="BN2970" s="1">
        <v>6</v>
      </c>
      <c r="BO2970" s="1">
        <v>4</v>
      </c>
      <c r="BP2970" s="1">
        <v>6</v>
      </c>
      <c r="BQ2970" s="1">
        <v>6</v>
      </c>
      <c r="BR2970" s="1">
        <v>6</v>
      </c>
      <c r="BS2970" s="1">
        <v>6</v>
      </c>
      <c r="BT2970" s="1">
        <v>6</v>
      </c>
      <c r="BU2970" s="1" t="str">
        <f>"10:30 AM"</f>
        <v>10:30 AM</v>
      </c>
      <c r="BV2970" s="1" t="str">
        <f>"9:00 PM"</f>
        <v>9:00 PM</v>
      </c>
      <c r="BW2970" s="1" t="s">
        <v>135</v>
      </c>
      <c r="BX2970" s="1">
        <v>0</v>
      </c>
      <c r="BY2970" s="1">
        <v>12</v>
      </c>
      <c r="BZ2970" s="1" t="s">
        <v>112</v>
      </c>
      <c r="CB2970" s="1" t="s">
        <v>9800</v>
      </c>
      <c r="CC2970" s="1" t="s">
        <v>9798</v>
      </c>
      <c r="CD2970" s="1" t="s">
        <v>1197</v>
      </c>
      <c r="CE2970" s="1" t="s">
        <v>116</v>
      </c>
      <c r="CF2970" s="1" t="s">
        <v>117</v>
      </c>
      <c r="CG2970" s="1">
        <v>96950</v>
      </c>
      <c r="CH2970" s="3">
        <v>8.68</v>
      </c>
      <c r="CI2970" s="3">
        <v>8.68</v>
      </c>
      <c r="CJ2970" s="3">
        <v>0</v>
      </c>
      <c r="CK2970" s="3">
        <v>0</v>
      </c>
      <c r="CL2970" s="1" t="s">
        <v>137</v>
      </c>
      <c r="CM2970" s="1" t="s">
        <v>331</v>
      </c>
      <c r="CN2970" s="1" t="s">
        <v>139</v>
      </c>
      <c r="CP2970" s="1" t="s">
        <v>112</v>
      </c>
      <c r="CQ2970" s="1" t="s">
        <v>111</v>
      </c>
      <c r="CR2970" s="1" t="s">
        <v>112</v>
      </c>
      <c r="CS2970" s="1" t="s">
        <v>112</v>
      </c>
      <c r="CT2970" s="1" t="s">
        <v>138</v>
      </c>
      <c r="CU2970" s="1" t="s">
        <v>111</v>
      </c>
      <c r="CV2970" s="1" t="s">
        <v>138</v>
      </c>
      <c r="CW2970" s="1" t="s">
        <v>168</v>
      </c>
      <c r="CX2970" s="1">
        <v>16702856134</v>
      </c>
      <c r="CY2970" s="1" t="s">
        <v>1199</v>
      </c>
      <c r="CZ2970" s="1" t="s">
        <v>331</v>
      </c>
      <c r="DA2970" s="1" t="s">
        <v>111</v>
      </c>
      <c r="DB2970" s="1" t="s">
        <v>112</v>
      </c>
    </row>
    <row r="2971" spans="1:111" ht="15.6" customHeight="1" x14ac:dyDescent="0.25">
      <c r="A2971" s="1" t="s">
        <v>9878</v>
      </c>
      <c r="B2971" s="1" t="s">
        <v>109</v>
      </c>
      <c r="C2971" s="2">
        <v>44371.937919328702</v>
      </c>
      <c r="D2971" s="2">
        <v>44391</v>
      </c>
      <c r="E2971" s="1" t="s">
        <v>180</v>
      </c>
      <c r="G2971" s="1" t="s">
        <v>112</v>
      </c>
      <c r="H2971" s="1" t="s">
        <v>112</v>
      </c>
      <c r="I2971" s="1" t="s">
        <v>112</v>
      </c>
      <c r="J2971" s="1" t="s">
        <v>1842</v>
      </c>
      <c r="L2971" s="1" t="s">
        <v>1247</v>
      </c>
      <c r="M2971" s="1" t="s">
        <v>1248</v>
      </c>
      <c r="N2971" s="1" t="s">
        <v>167</v>
      </c>
      <c r="O2971" s="1" t="s">
        <v>117</v>
      </c>
      <c r="P2971" s="9">
        <v>96950</v>
      </c>
      <c r="Q2971" s="1" t="s">
        <v>118</v>
      </c>
      <c r="R2971" s="1" t="s">
        <v>242</v>
      </c>
      <c r="S2971" s="1">
        <v>16707891106</v>
      </c>
      <c r="U2971" s="1">
        <v>56132</v>
      </c>
      <c r="V2971" s="1" t="s">
        <v>119</v>
      </c>
      <c r="X2971" s="1" t="s">
        <v>1516</v>
      </c>
      <c r="Y2971" s="1" t="s">
        <v>1515</v>
      </c>
      <c r="Z2971" s="1" t="s">
        <v>1514</v>
      </c>
      <c r="AA2971" s="1" t="s">
        <v>1517</v>
      </c>
      <c r="AB2971" s="1" t="s">
        <v>1247</v>
      </c>
      <c r="AC2971" s="1" t="s">
        <v>1248</v>
      </c>
      <c r="AD2971" s="1" t="s">
        <v>167</v>
      </c>
      <c r="AE2971" s="1" t="s">
        <v>117</v>
      </c>
      <c r="AF2971" s="9">
        <v>96950</v>
      </c>
      <c r="AG2971" s="1" t="s">
        <v>118</v>
      </c>
      <c r="AH2971" s="1" t="s">
        <v>242</v>
      </c>
      <c r="AI2971" s="1">
        <v>16707891106</v>
      </c>
      <c r="AK2971" s="1" t="s">
        <v>1253</v>
      </c>
      <c r="BC2971" s="1" t="str">
        <f>"37-2011.00"</f>
        <v>37-2011.00</v>
      </c>
      <c r="BD2971" s="1" t="s">
        <v>676</v>
      </c>
      <c r="BE2971" s="1" t="s">
        <v>1843</v>
      </c>
      <c r="BF2971" s="1" t="s">
        <v>1844</v>
      </c>
      <c r="BG2971" s="1">
        <v>2</v>
      </c>
      <c r="BI2971" s="2">
        <v>44470</v>
      </c>
      <c r="BJ2971" s="2">
        <v>44469</v>
      </c>
      <c r="BM2971" s="1">
        <v>35</v>
      </c>
      <c r="BN2971" s="1">
        <v>0</v>
      </c>
      <c r="BO2971" s="1">
        <v>7</v>
      </c>
      <c r="BP2971" s="1">
        <v>7</v>
      </c>
      <c r="BQ2971" s="1">
        <v>7</v>
      </c>
      <c r="BR2971" s="1">
        <v>7</v>
      </c>
      <c r="BS2971" s="1">
        <v>7</v>
      </c>
      <c r="BT2971" s="1">
        <v>0</v>
      </c>
      <c r="BU2971" s="1" t="str">
        <f>"8:00 AM"</f>
        <v>8:00 AM</v>
      </c>
      <c r="BV2971" s="1" t="str">
        <f>"4:00 PM"</f>
        <v>4:00 PM</v>
      </c>
      <c r="BW2971" s="1" t="s">
        <v>135</v>
      </c>
      <c r="BX2971" s="1">
        <v>3</v>
      </c>
      <c r="BY2971" s="1">
        <v>6</v>
      </c>
      <c r="BZ2971" s="1" t="s">
        <v>112</v>
      </c>
      <c r="CB2971" s="4" t="s">
        <v>9879</v>
      </c>
      <c r="CC2971" s="1" t="s">
        <v>1247</v>
      </c>
      <c r="CD2971" s="1" t="s">
        <v>1248</v>
      </c>
      <c r="CE2971" s="1" t="s">
        <v>167</v>
      </c>
      <c r="CF2971" s="1" t="s">
        <v>117</v>
      </c>
      <c r="CG2971" s="1">
        <v>96950</v>
      </c>
      <c r="CH2971" s="3">
        <v>8.0500000000000007</v>
      </c>
      <c r="CI2971" s="3">
        <v>8.0500000000000007</v>
      </c>
      <c r="CJ2971" s="3">
        <v>12.08</v>
      </c>
      <c r="CK2971" s="3">
        <v>12.08</v>
      </c>
      <c r="CL2971" s="1" t="s">
        <v>137</v>
      </c>
      <c r="CM2971" s="1" t="s">
        <v>1522</v>
      </c>
      <c r="CN2971" s="1" t="s">
        <v>139</v>
      </c>
      <c r="CP2971" s="1" t="s">
        <v>112</v>
      </c>
      <c r="CQ2971" s="1" t="s">
        <v>111</v>
      </c>
      <c r="CR2971" s="1" t="s">
        <v>112</v>
      </c>
      <c r="CS2971" s="1" t="s">
        <v>111</v>
      </c>
      <c r="CT2971" s="1" t="s">
        <v>111</v>
      </c>
      <c r="CU2971" s="1" t="s">
        <v>111</v>
      </c>
      <c r="CV2971" s="1" t="s">
        <v>138</v>
      </c>
      <c r="CW2971" s="1" t="s">
        <v>9880</v>
      </c>
      <c r="CX2971" s="1">
        <v>16707891106</v>
      </c>
      <c r="CY2971" s="1" t="s">
        <v>1253</v>
      </c>
      <c r="CZ2971" s="1" t="s">
        <v>428</v>
      </c>
      <c r="DA2971" s="1" t="s">
        <v>112</v>
      </c>
      <c r="DB2971" s="1" t="s">
        <v>112</v>
      </c>
    </row>
    <row r="2972" spans="1:111" ht="15.6" customHeight="1" x14ac:dyDescent="0.25">
      <c r="A2972" s="1" t="s">
        <v>9884</v>
      </c>
      <c r="B2972" s="1" t="s">
        <v>109</v>
      </c>
      <c r="C2972" s="2">
        <v>44363.025730208334</v>
      </c>
      <c r="D2972" s="2">
        <v>44442</v>
      </c>
      <c r="E2972" s="1" t="s">
        <v>110</v>
      </c>
      <c r="F2972" s="2">
        <v>44468.833333333336</v>
      </c>
      <c r="G2972" s="1" t="s">
        <v>111</v>
      </c>
      <c r="H2972" s="1" t="s">
        <v>111</v>
      </c>
      <c r="I2972" s="1" t="s">
        <v>112</v>
      </c>
      <c r="J2972" s="1" t="s">
        <v>1781</v>
      </c>
      <c r="K2972" s="1" t="s">
        <v>1782</v>
      </c>
      <c r="L2972" s="1" t="s">
        <v>1783</v>
      </c>
      <c r="M2972" s="1" t="s">
        <v>9885</v>
      </c>
      <c r="N2972" s="1" t="s">
        <v>116</v>
      </c>
      <c r="O2972" s="1" t="s">
        <v>117</v>
      </c>
      <c r="P2972" s="9">
        <v>96950</v>
      </c>
      <c r="Q2972" s="1" t="s">
        <v>118</v>
      </c>
      <c r="R2972" s="1" t="s">
        <v>138</v>
      </c>
      <c r="S2972" s="1">
        <v>16703236652</v>
      </c>
      <c r="U2972" s="1">
        <v>236220</v>
      </c>
      <c r="V2972" s="1" t="s">
        <v>119</v>
      </c>
      <c r="X2972" s="1" t="s">
        <v>1785</v>
      </c>
      <c r="Y2972" s="1" t="s">
        <v>1786</v>
      </c>
      <c r="Z2972" s="1" t="s">
        <v>1787</v>
      </c>
      <c r="AA2972" s="1" t="s">
        <v>1788</v>
      </c>
      <c r="AB2972" s="1" t="s">
        <v>9886</v>
      </c>
      <c r="AC2972" s="1" t="s">
        <v>9885</v>
      </c>
      <c r="AD2972" s="1" t="s">
        <v>116</v>
      </c>
      <c r="AE2972" s="1" t="s">
        <v>117</v>
      </c>
      <c r="AF2972" s="9">
        <v>96950</v>
      </c>
      <c r="AG2972" s="1" t="s">
        <v>118</v>
      </c>
      <c r="AH2972" s="1" t="s">
        <v>138</v>
      </c>
      <c r="AI2972" s="1">
        <v>16703236652</v>
      </c>
      <c r="AK2972" s="1" t="s">
        <v>1791</v>
      </c>
      <c r="BC2972" s="1" t="str">
        <f>"51-2041.00"</f>
        <v>51-2041.00</v>
      </c>
      <c r="BD2972" s="1" t="s">
        <v>7828</v>
      </c>
      <c r="BE2972" s="1" t="s">
        <v>9887</v>
      </c>
      <c r="BF2972" s="1" t="s">
        <v>9888</v>
      </c>
      <c r="BG2972" s="1">
        <v>3</v>
      </c>
      <c r="BI2972" s="2">
        <v>44470</v>
      </c>
      <c r="BJ2972" s="2">
        <v>44834</v>
      </c>
      <c r="BM2972" s="1">
        <v>40</v>
      </c>
      <c r="BN2972" s="1">
        <v>0</v>
      </c>
      <c r="BO2972" s="1">
        <v>8</v>
      </c>
      <c r="BP2972" s="1">
        <v>8</v>
      </c>
      <c r="BQ2972" s="1">
        <v>8</v>
      </c>
      <c r="BR2972" s="1">
        <v>8</v>
      </c>
      <c r="BS2972" s="1">
        <v>8</v>
      </c>
      <c r="BT2972" s="1">
        <v>0</v>
      </c>
      <c r="BU2972" s="1" t="str">
        <f>"8:00 AM"</f>
        <v>8:00 AM</v>
      </c>
      <c r="BV2972" s="1" t="str">
        <f>"5:00 PM"</f>
        <v>5:00 PM</v>
      </c>
      <c r="BW2972" s="1" t="s">
        <v>135</v>
      </c>
      <c r="BX2972" s="1">
        <v>0</v>
      </c>
      <c r="BY2972" s="1">
        <v>12</v>
      </c>
      <c r="BZ2972" s="1" t="s">
        <v>112</v>
      </c>
      <c r="CB2972" s="1" t="s">
        <v>362</v>
      </c>
      <c r="CC2972" s="1" t="s">
        <v>9889</v>
      </c>
      <c r="CE2972" s="1" t="s">
        <v>116</v>
      </c>
      <c r="CF2972" s="1" t="s">
        <v>117</v>
      </c>
      <c r="CG2972" s="1">
        <v>96950</v>
      </c>
      <c r="CH2972" s="3">
        <v>14.26</v>
      </c>
      <c r="CJ2972" s="3">
        <v>21.39</v>
      </c>
      <c r="CL2972" s="1" t="s">
        <v>137</v>
      </c>
      <c r="CM2972" s="1" t="s">
        <v>138</v>
      </c>
      <c r="CN2972" s="1" t="s">
        <v>139</v>
      </c>
      <c r="CP2972" s="1" t="s">
        <v>112</v>
      </c>
      <c r="CQ2972" s="1" t="s">
        <v>111</v>
      </c>
      <c r="CR2972" s="1" t="s">
        <v>111</v>
      </c>
      <c r="CS2972" s="1" t="s">
        <v>111</v>
      </c>
      <c r="CT2972" s="1" t="s">
        <v>138</v>
      </c>
      <c r="CU2972" s="1" t="s">
        <v>111</v>
      </c>
      <c r="CV2972" s="1" t="s">
        <v>138</v>
      </c>
      <c r="CW2972" s="1" t="s">
        <v>1797</v>
      </c>
      <c r="CX2972" s="1">
        <v>16703236652</v>
      </c>
      <c r="CY2972" s="1" t="s">
        <v>1791</v>
      </c>
      <c r="CZ2972" s="1" t="s">
        <v>138</v>
      </c>
      <c r="DA2972" s="1" t="s">
        <v>111</v>
      </c>
      <c r="DB2972" s="1" t="s">
        <v>112</v>
      </c>
    </row>
    <row r="2973" spans="1:111" ht="15.6" customHeight="1" x14ac:dyDescent="0.25">
      <c r="A2973" s="1" t="s">
        <v>9932</v>
      </c>
      <c r="B2973" s="1" t="s">
        <v>109</v>
      </c>
      <c r="C2973" s="2">
        <v>44389.029136226854</v>
      </c>
      <c r="D2973" s="2">
        <v>44453</v>
      </c>
      <c r="E2973" s="1" t="s">
        <v>180</v>
      </c>
      <c r="G2973" s="1" t="s">
        <v>112</v>
      </c>
      <c r="H2973" s="1" t="s">
        <v>112</v>
      </c>
      <c r="I2973" s="1" t="s">
        <v>112</v>
      </c>
      <c r="J2973" s="1" t="s">
        <v>9933</v>
      </c>
      <c r="K2973" s="1" t="s">
        <v>9934</v>
      </c>
      <c r="L2973" s="1" t="s">
        <v>9935</v>
      </c>
      <c r="N2973" s="1" t="s">
        <v>738</v>
      </c>
      <c r="O2973" s="1" t="s">
        <v>117</v>
      </c>
      <c r="P2973" s="9">
        <v>96950</v>
      </c>
      <c r="Q2973" s="1" t="s">
        <v>118</v>
      </c>
      <c r="S2973" s="1">
        <v>16707898762</v>
      </c>
      <c r="U2973" s="1">
        <v>45399</v>
      </c>
      <c r="V2973" s="1" t="s">
        <v>119</v>
      </c>
      <c r="X2973" s="1" t="s">
        <v>9936</v>
      </c>
      <c r="Y2973" s="1" t="s">
        <v>9937</v>
      </c>
      <c r="Z2973" s="1" t="s">
        <v>9938</v>
      </c>
      <c r="AA2973" s="1" t="s">
        <v>511</v>
      </c>
      <c r="AB2973" s="1" t="s">
        <v>9935</v>
      </c>
      <c r="AD2973" s="1" t="s">
        <v>738</v>
      </c>
      <c r="AE2973" s="1" t="s">
        <v>117</v>
      </c>
      <c r="AF2973" s="9">
        <v>96950</v>
      </c>
      <c r="AG2973" s="1" t="s">
        <v>118</v>
      </c>
      <c r="AI2973" s="1">
        <v>16707898762</v>
      </c>
      <c r="AK2973" s="1" t="s">
        <v>9939</v>
      </c>
      <c r="BC2973" s="1" t="str">
        <f>"43-3031.00"</f>
        <v>43-3031.00</v>
      </c>
      <c r="BD2973" s="1" t="s">
        <v>389</v>
      </c>
      <c r="BE2973" s="1" t="s">
        <v>9940</v>
      </c>
      <c r="BF2973" s="1" t="s">
        <v>9941</v>
      </c>
      <c r="BG2973" s="1">
        <v>1</v>
      </c>
      <c r="BI2973" s="2">
        <v>44470</v>
      </c>
      <c r="BJ2973" s="2">
        <v>44836</v>
      </c>
      <c r="BM2973" s="1">
        <v>35</v>
      </c>
      <c r="BN2973" s="1">
        <v>0</v>
      </c>
      <c r="BO2973" s="1">
        <v>7</v>
      </c>
      <c r="BP2973" s="1">
        <v>7</v>
      </c>
      <c r="BQ2973" s="1">
        <v>7</v>
      </c>
      <c r="BR2973" s="1">
        <v>7</v>
      </c>
      <c r="BS2973" s="1">
        <v>7</v>
      </c>
      <c r="BT2973" s="1">
        <v>0</v>
      </c>
      <c r="BU2973" s="1" t="str">
        <f>"8:00 AM"</f>
        <v>8:00 AM</v>
      </c>
      <c r="BV2973" s="1" t="str">
        <f>"5:00 AM"</f>
        <v>5:00 AM</v>
      </c>
      <c r="BW2973" s="1" t="s">
        <v>392</v>
      </c>
      <c r="BX2973" s="1">
        <v>3</v>
      </c>
      <c r="BY2973" s="1">
        <v>24</v>
      </c>
      <c r="BZ2973" s="1" t="s">
        <v>112</v>
      </c>
      <c r="CB2973" s="1" t="s">
        <v>9942</v>
      </c>
      <c r="CC2973" s="1" t="s">
        <v>9943</v>
      </c>
      <c r="CE2973" s="1" t="s">
        <v>167</v>
      </c>
      <c r="CF2973" s="1" t="s">
        <v>117</v>
      </c>
      <c r="CG2973" s="1">
        <v>96950</v>
      </c>
      <c r="CH2973" s="3">
        <v>9.49</v>
      </c>
      <c r="CI2973" s="3">
        <v>9.49</v>
      </c>
      <c r="CJ2973" s="3">
        <v>14.23</v>
      </c>
      <c r="CK2973" s="3">
        <v>14.23</v>
      </c>
      <c r="CL2973" s="1" t="s">
        <v>137</v>
      </c>
      <c r="CM2973" s="1" t="s">
        <v>331</v>
      </c>
      <c r="CN2973" s="1" t="s">
        <v>139</v>
      </c>
      <c r="CP2973" s="1" t="s">
        <v>112</v>
      </c>
      <c r="CQ2973" s="1" t="s">
        <v>111</v>
      </c>
      <c r="CR2973" s="1" t="s">
        <v>111</v>
      </c>
      <c r="CS2973" s="1" t="s">
        <v>111</v>
      </c>
      <c r="CT2973" s="1" t="s">
        <v>138</v>
      </c>
      <c r="CU2973" s="1" t="s">
        <v>111</v>
      </c>
      <c r="CV2973" s="1" t="s">
        <v>111</v>
      </c>
      <c r="CW2973" s="1" t="s">
        <v>9944</v>
      </c>
      <c r="CX2973" s="1">
        <v>16707898762</v>
      </c>
      <c r="CY2973" s="1" t="s">
        <v>9939</v>
      </c>
      <c r="CZ2973" s="1" t="s">
        <v>9945</v>
      </c>
      <c r="DA2973" s="1" t="s">
        <v>111</v>
      </c>
      <c r="DB2973" s="1" t="s">
        <v>112</v>
      </c>
    </row>
    <row r="2974" spans="1:111" ht="15.6" customHeight="1" x14ac:dyDescent="0.25">
      <c r="A2974" s="1" t="s">
        <v>10020</v>
      </c>
      <c r="B2974" s="1" t="s">
        <v>109</v>
      </c>
      <c r="C2974" s="2">
        <v>44426.028787847223</v>
      </c>
      <c r="D2974" s="2">
        <v>44463</v>
      </c>
      <c r="E2974" s="1" t="s">
        <v>180</v>
      </c>
      <c r="G2974" s="1" t="s">
        <v>112</v>
      </c>
      <c r="H2974" s="1" t="s">
        <v>112</v>
      </c>
      <c r="I2974" s="1" t="s">
        <v>112</v>
      </c>
      <c r="J2974" s="1" t="s">
        <v>791</v>
      </c>
      <c r="K2974" s="1" t="s">
        <v>8314</v>
      </c>
      <c r="L2974" s="1" t="s">
        <v>2383</v>
      </c>
      <c r="M2974" s="1" t="s">
        <v>793</v>
      </c>
      <c r="N2974" s="1" t="s">
        <v>116</v>
      </c>
      <c r="O2974" s="1" t="s">
        <v>117</v>
      </c>
      <c r="P2974" s="9">
        <v>96950</v>
      </c>
      <c r="Q2974" s="1" t="s">
        <v>118</v>
      </c>
      <c r="R2974" s="1" t="s">
        <v>719</v>
      </c>
      <c r="S2974" s="1">
        <v>16703236877</v>
      </c>
      <c r="U2974" s="1">
        <v>6216</v>
      </c>
      <c r="V2974" s="1" t="s">
        <v>119</v>
      </c>
      <c r="X2974" s="1" t="s">
        <v>686</v>
      </c>
      <c r="Y2974" s="1" t="s">
        <v>687</v>
      </c>
      <c r="Z2974" s="1" t="s">
        <v>688</v>
      </c>
      <c r="AA2974" s="1" t="s">
        <v>245</v>
      </c>
      <c r="AB2974" s="1" t="s">
        <v>689</v>
      </c>
      <c r="AD2974" s="1" t="s">
        <v>690</v>
      </c>
      <c r="AE2974" s="1" t="s">
        <v>691</v>
      </c>
      <c r="AF2974" s="9">
        <v>96931</v>
      </c>
      <c r="AG2974" s="1" t="s">
        <v>118</v>
      </c>
      <c r="AH2974" s="1" t="s">
        <v>719</v>
      </c>
      <c r="AI2974" s="1">
        <v>16716498746</v>
      </c>
      <c r="AJ2974" s="1">
        <v>203</v>
      </c>
      <c r="AK2974" s="1" t="s">
        <v>692</v>
      </c>
      <c r="BC2974" s="1" t="str">
        <f>"31-2021.00"</f>
        <v>31-2021.00</v>
      </c>
      <c r="BD2974" s="1" t="s">
        <v>2406</v>
      </c>
      <c r="BE2974" s="1" t="s">
        <v>10021</v>
      </c>
      <c r="BF2974" s="1" t="s">
        <v>2408</v>
      </c>
      <c r="BG2974" s="1">
        <v>4</v>
      </c>
      <c r="BI2974" s="2">
        <v>44545</v>
      </c>
      <c r="BJ2974" s="2">
        <v>44909</v>
      </c>
      <c r="BM2974" s="1">
        <v>40</v>
      </c>
      <c r="BN2974" s="1">
        <v>0</v>
      </c>
      <c r="BO2974" s="1">
        <v>8</v>
      </c>
      <c r="BP2974" s="1">
        <v>8</v>
      </c>
      <c r="BQ2974" s="1">
        <v>8</v>
      </c>
      <c r="BR2974" s="1">
        <v>8</v>
      </c>
      <c r="BS2974" s="1">
        <v>5</v>
      </c>
      <c r="BT2974" s="1">
        <v>3</v>
      </c>
      <c r="BU2974" s="1" t="str">
        <f>"8:30 AM"</f>
        <v>8:30 AM</v>
      </c>
      <c r="BV2974" s="1" t="str">
        <f>"5:30 PM"</f>
        <v>5:30 PM</v>
      </c>
      <c r="BW2974" s="1" t="s">
        <v>392</v>
      </c>
      <c r="BX2974" s="1">
        <v>0</v>
      </c>
      <c r="BY2974" s="1">
        <v>0</v>
      </c>
      <c r="BZ2974" s="1" t="s">
        <v>112</v>
      </c>
      <c r="CB2974" s="1" t="s">
        <v>2409</v>
      </c>
      <c r="CC2974" s="1" t="s">
        <v>2383</v>
      </c>
      <c r="CD2974" s="1" t="s">
        <v>793</v>
      </c>
      <c r="CE2974" s="1" t="s">
        <v>116</v>
      </c>
      <c r="CG2974" s="1">
        <v>96950</v>
      </c>
      <c r="CH2974" s="3">
        <v>39832</v>
      </c>
      <c r="CI2974" s="3">
        <v>39832</v>
      </c>
      <c r="CJ2974" s="3">
        <v>14.53</v>
      </c>
      <c r="CK2974" s="3">
        <v>14.53</v>
      </c>
      <c r="CL2974" s="1" t="s">
        <v>7259</v>
      </c>
      <c r="CN2974" s="1" t="s">
        <v>139</v>
      </c>
      <c r="CP2974" s="1" t="s">
        <v>112</v>
      </c>
      <c r="CQ2974" s="1" t="s">
        <v>111</v>
      </c>
      <c r="CR2974" s="1" t="s">
        <v>112</v>
      </c>
      <c r="CS2974" s="1" t="s">
        <v>112</v>
      </c>
      <c r="CT2974" s="1" t="s">
        <v>138</v>
      </c>
      <c r="CU2974" s="1" t="s">
        <v>111</v>
      </c>
      <c r="CV2974" s="1" t="s">
        <v>138</v>
      </c>
      <c r="CW2974" s="1" t="s">
        <v>698</v>
      </c>
      <c r="CX2974" s="1">
        <v>16703236877</v>
      </c>
      <c r="CY2974" s="1" t="s">
        <v>699</v>
      </c>
      <c r="CZ2974" s="1" t="s">
        <v>138</v>
      </c>
      <c r="DA2974" s="1" t="s">
        <v>111</v>
      </c>
      <c r="DB2974" s="1" t="s">
        <v>112</v>
      </c>
    </row>
    <row r="2975" spans="1:111" ht="15.6" customHeight="1" x14ac:dyDescent="0.25">
      <c r="A2975" s="1" t="s">
        <v>10022</v>
      </c>
      <c r="B2975" s="1" t="s">
        <v>109</v>
      </c>
      <c r="C2975" s="2">
        <v>44399.918861342594</v>
      </c>
      <c r="D2975" s="2">
        <v>44462</v>
      </c>
      <c r="E2975" s="1" t="s">
        <v>110</v>
      </c>
      <c r="F2975" s="2">
        <v>44468.833333333336</v>
      </c>
      <c r="G2975" s="1" t="s">
        <v>111</v>
      </c>
      <c r="H2975" s="1" t="s">
        <v>111</v>
      </c>
      <c r="I2975" s="1" t="s">
        <v>112</v>
      </c>
      <c r="J2975" s="1" t="s">
        <v>5388</v>
      </c>
      <c r="K2975" s="1" t="s">
        <v>5389</v>
      </c>
      <c r="L2975" s="1" t="s">
        <v>1789</v>
      </c>
      <c r="M2975" s="1" t="s">
        <v>5390</v>
      </c>
      <c r="N2975" s="1" t="s">
        <v>116</v>
      </c>
      <c r="O2975" s="1" t="s">
        <v>117</v>
      </c>
      <c r="P2975" s="9">
        <v>96950</v>
      </c>
      <c r="Q2975" s="1" t="s">
        <v>118</v>
      </c>
      <c r="R2975" s="1" t="s">
        <v>138</v>
      </c>
      <c r="S2975" s="1">
        <v>16702353000</v>
      </c>
      <c r="U2975" s="1">
        <v>72251</v>
      </c>
      <c r="V2975" s="1" t="s">
        <v>119</v>
      </c>
      <c r="X2975" s="1" t="s">
        <v>1785</v>
      </c>
      <c r="Y2975" s="1" t="s">
        <v>1786</v>
      </c>
      <c r="Z2975" s="1" t="s">
        <v>1787</v>
      </c>
      <c r="AA2975" s="1" t="s">
        <v>1028</v>
      </c>
      <c r="AB2975" s="1" t="s">
        <v>1789</v>
      </c>
      <c r="AC2975" s="1" t="s">
        <v>5390</v>
      </c>
      <c r="AD2975" s="1" t="s">
        <v>116</v>
      </c>
      <c r="AE2975" s="1" t="s">
        <v>117</v>
      </c>
      <c r="AF2975" s="9">
        <v>96950</v>
      </c>
      <c r="AG2975" s="1" t="s">
        <v>118</v>
      </c>
      <c r="AH2975" s="1" t="s">
        <v>138</v>
      </c>
      <c r="AI2975" s="1">
        <v>16702353000</v>
      </c>
      <c r="AK2975" s="1" t="s">
        <v>1791</v>
      </c>
      <c r="BC2975" s="1" t="str">
        <f>"35-2014.00"</f>
        <v>35-2014.00</v>
      </c>
      <c r="BD2975" s="1" t="s">
        <v>152</v>
      </c>
      <c r="BE2975" s="1" t="s">
        <v>5391</v>
      </c>
      <c r="BF2975" s="1" t="s">
        <v>154</v>
      </c>
      <c r="BG2975" s="1">
        <v>6</v>
      </c>
      <c r="BI2975" s="2">
        <v>44470</v>
      </c>
      <c r="BJ2975" s="2">
        <v>44834</v>
      </c>
      <c r="BM2975" s="1">
        <v>40</v>
      </c>
      <c r="BN2975" s="1">
        <v>0</v>
      </c>
      <c r="BO2975" s="1">
        <v>8</v>
      </c>
      <c r="BP2975" s="1">
        <v>8</v>
      </c>
      <c r="BQ2975" s="1">
        <v>8</v>
      </c>
      <c r="BR2975" s="1">
        <v>8</v>
      </c>
      <c r="BS2975" s="1">
        <v>8</v>
      </c>
      <c r="BT2975" s="1">
        <v>0</v>
      </c>
      <c r="BU2975" s="1" t="str">
        <f>"5:00 AM"</f>
        <v>5:00 AM</v>
      </c>
      <c r="BV2975" s="1" t="str">
        <f>"2:00 PM"</f>
        <v>2:00 PM</v>
      </c>
      <c r="BW2975" s="1" t="s">
        <v>135</v>
      </c>
      <c r="BX2975" s="1">
        <v>0</v>
      </c>
      <c r="BY2975" s="1">
        <v>12</v>
      </c>
      <c r="BZ2975" s="1" t="s">
        <v>112</v>
      </c>
      <c r="CB2975" s="1" t="s">
        <v>362</v>
      </c>
      <c r="CC2975" s="1" t="s">
        <v>5392</v>
      </c>
      <c r="CD2975" s="1" t="s">
        <v>138</v>
      </c>
      <c r="CE2975" s="1" t="s">
        <v>116</v>
      </c>
      <c r="CF2975" s="1" t="s">
        <v>117</v>
      </c>
      <c r="CG2975" s="1">
        <v>96950</v>
      </c>
      <c r="CH2975" s="3">
        <v>8.68</v>
      </c>
      <c r="CI2975" s="3">
        <v>8.68</v>
      </c>
      <c r="CJ2975" s="3">
        <v>13.02</v>
      </c>
      <c r="CK2975" s="3">
        <v>13.02</v>
      </c>
      <c r="CL2975" s="1" t="s">
        <v>137</v>
      </c>
      <c r="CM2975" s="1" t="s">
        <v>230</v>
      </c>
      <c r="CN2975" s="1" t="s">
        <v>139</v>
      </c>
      <c r="CP2975" s="1" t="s">
        <v>112</v>
      </c>
      <c r="CQ2975" s="1" t="s">
        <v>111</v>
      </c>
      <c r="CR2975" s="1" t="s">
        <v>111</v>
      </c>
      <c r="CS2975" s="1" t="s">
        <v>111</v>
      </c>
      <c r="CT2975" s="1" t="s">
        <v>138</v>
      </c>
      <c r="CU2975" s="1" t="s">
        <v>111</v>
      </c>
      <c r="CV2975" s="1" t="s">
        <v>138</v>
      </c>
      <c r="CW2975" s="1" t="s">
        <v>1797</v>
      </c>
      <c r="CX2975" s="1">
        <v>16702353000</v>
      </c>
      <c r="CY2975" s="1" t="s">
        <v>1791</v>
      </c>
      <c r="CZ2975" s="1" t="s">
        <v>138</v>
      </c>
      <c r="DA2975" s="1" t="s">
        <v>111</v>
      </c>
      <c r="DB2975" s="1" t="s">
        <v>112</v>
      </c>
    </row>
    <row r="2976" spans="1:111" ht="15.6" customHeight="1" x14ac:dyDescent="0.25">
      <c r="A2976" s="1" t="s">
        <v>10023</v>
      </c>
      <c r="B2976" s="1" t="s">
        <v>109</v>
      </c>
      <c r="C2976" s="2">
        <v>44399.681691319442</v>
      </c>
      <c r="D2976" s="2">
        <v>44461</v>
      </c>
      <c r="E2976" s="1" t="s">
        <v>180</v>
      </c>
      <c r="G2976" s="1" t="s">
        <v>112</v>
      </c>
      <c r="H2976" s="1" t="s">
        <v>112</v>
      </c>
      <c r="I2976" s="1" t="s">
        <v>112</v>
      </c>
      <c r="J2976" s="1" t="s">
        <v>1577</v>
      </c>
      <c r="K2976" s="1" t="s">
        <v>1578</v>
      </c>
      <c r="L2976" s="1" t="s">
        <v>1579</v>
      </c>
      <c r="M2976" s="1" t="s">
        <v>1580</v>
      </c>
      <c r="N2976" s="1" t="s">
        <v>116</v>
      </c>
      <c r="O2976" s="1" t="s">
        <v>117</v>
      </c>
      <c r="P2976" s="9">
        <v>96950</v>
      </c>
      <c r="Q2976" s="1" t="s">
        <v>118</v>
      </c>
      <c r="R2976" s="1" t="s">
        <v>138</v>
      </c>
      <c r="S2976" s="1">
        <v>16702349889</v>
      </c>
      <c r="U2976" s="1">
        <v>236116</v>
      </c>
      <c r="V2976" s="1" t="s">
        <v>119</v>
      </c>
      <c r="X2976" s="1" t="s">
        <v>1581</v>
      </c>
      <c r="Y2976" s="1" t="s">
        <v>1582</v>
      </c>
      <c r="Z2976" s="1" t="s">
        <v>1583</v>
      </c>
      <c r="AA2976" s="1" t="s">
        <v>1584</v>
      </c>
      <c r="AB2976" s="1" t="s">
        <v>1585</v>
      </c>
      <c r="AC2976" s="1" t="s">
        <v>1580</v>
      </c>
      <c r="AD2976" s="1" t="s">
        <v>116</v>
      </c>
      <c r="AE2976" s="1" t="s">
        <v>117</v>
      </c>
      <c r="AF2976" s="9">
        <v>96950</v>
      </c>
      <c r="AG2976" s="1" t="s">
        <v>118</v>
      </c>
      <c r="AH2976" s="1" t="s">
        <v>138</v>
      </c>
      <c r="AI2976" s="1">
        <v>16702349889</v>
      </c>
      <c r="AK2976" s="1" t="s">
        <v>1586</v>
      </c>
      <c r="BC2976" s="1" t="str">
        <f>"49-9071.00"</f>
        <v>49-9071.00</v>
      </c>
      <c r="BD2976" s="1" t="s">
        <v>214</v>
      </c>
      <c r="BE2976" s="1" t="s">
        <v>10024</v>
      </c>
      <c r="BF2976" s="1" t="s">
        <v>10025</v>
      </c>
      <c r="BG2976" s="1">
        <v>6</v>
      </c>
      <c r="BI2976" s="2">
        <v>44501</v>
      </c>
      <c r="BJ2976" s="2">
        <v>44865</v>
      </c>
      <c r="BM2976" s="1">
        <v>40</v>
      </c>
      <c r="BN2976" s="1">
        <v>0</v>
      </c>
      <c r="BO2976" s="1">
        <v>8</v>
      </c>
      <c r="BP2976" s="1">
        <v>8</v>
      </c>
      <c r="BQ2976" s="1">
        <v>8</v>
      </c>
      <c r="BR2976" s="1">
        <v>8</v>
      </c>
      <c r="BS2976" s="1">
        <v>8</v>
      </c>
      <c r="BT2976" s="1">
        <v>0</v>
      </c>
      <c r="BU2976" s="1" t="str">
        <f>"7:30 AM"</f>
        <v>7:30 AM</v>
      </c>
      <c r="BV2976" s="1" t="str">
        <f>"4:30 PM"</f>
        <v>4:30 PM</v>
      </c>
      <c r="BW2976" s="1" t="s">
        <v>135</v>
      </c>
      <c r="BX2976" s="1">
        <v>0</v>
      </c>
      <c r="BY2976" s="1">
        <v>24</v>
      </c>
      <c r="BZ2976" s="1" t="s">
        <v>112</v>
      </c>
      <c r="CB2976" s="1" t="s">
        <v>5201</v>
      </c>
      <c r="CC2976" s="1" t="s">
        <v>1585</v>
      </c>
      <c r="CD2976" s="1" t="s">
        <v>1580</v>
      </c>
      <c r="CE2976" s="1" t="s">
        <v>116</v>
      </c>
      <c r="CF2976" s="1" t="s">
        <v>117</v>
      </c>
      <c r="CG2976" s="1">
        <v>96950</v>
      </c>
      <c r="CH2976" s="3">
        <v>8.7200000000000006</v>
      </c>
      <c r="CI2976" s="3">
        <v>8.7200000000000006</v>
      </c>
      <c r="CJ2976" s="3">
        <v>13.08</v>
      </c>
      <c r="CK2976" s="3">
        <v>13.08</v>
      </c>
      <c r="CL2976" s="1" t="s">
        <v>137</v>
      </c>
      <c r="CM2976" s="1" t="s">
        <v>8354</v>
      </c>
      <c r="CN2976" s="1" t="s">
        <v>139</v>
      </c>
      <c r="CP2976" s="1" t="s">
        <v>112</v>
      </c>
      <c r="CQ2976" s="1" t="s">
        <v>111</v>
      </c>
      <c r="CR2976" s="1" t="s">
        <v>112</v>
      </c>
      <c r="CS2976" s="1" t="s">
        <v>111</v>
      </c>
      <c r="CT2976" s="1" t="s">
        <v>138</v>
      </c>
      <c r="CU2976" s="1" t="s">
        <v>111</v>
      </c>
      <c r="CV2976" s="1" t="s">
        <v>138</v>
      </c>
      <c r="CW2976" s="1" t="s">
        <v>8355</v>
      </c>
      <c r="CX2976" s="1">
        <v>16702349889</v>
      </c>
      <c r="CY2976" s="1" t="s">
        <v>1593</v>
      </c>
      <c r="CZ2976" s="1" t="s">
        <v>331</v>
      </c>
      <c r="DA2976" s="1" t="s">
        <v>111</v>
      </c>
      <c r="DB2976" s="1" t="s">
        <v>112</v>
      </c>
      <c r="DC2976" s="1" t="s">
        <v>739</v>
      </c>
      <c r="DD2976" s="1" t="s">
        <v>8356</v>
      </c>
      <c r="DE2976" s="1" t="s">
        <v>402</v>
      </c>
      <c r="DF2976" s="1" t="s">
        <v>8357</v>
      </c>
      <c r="DG2976" s="1" t="s">
        <v>1593</v>
      </c>
    </row>
    <row r="2977" spans="1:111" ht="15.6" customHeight="1" x14ac:dyDescent="0.25">
      <c r="A2977" s="1" t="s">
        <v>10031</v>
      </c>
      <c r="B2977" s="1" t="s">
        <v>109</v>
      </c>
      <c r="C2977" s="2">
        <v>44027.389393981481</v>
      </c>
      <c r="D2977" s="2">
        <v>44106</v>
      </c>
      <c r="E2977" s="1" t="s">
        <v>110</v>
      </c>
      <c r="F2977" s="2">
        <v>44103.833333333336</v>
      </c>
      <c r="G2977" s="1" t="s">
        <v>111</v>
      </c>
      <c r="H2977" s="1" t="s">
        <v>112</v>
      </c>
      <c r="I2977" s="1" t="s">
        <v>112</v>
      </c>
      <c r="J2977" s="1" t="s">
        <v>10032</v>
      </c>
      <c r="K2977" s="1" t="s">
        <v>10033</v>
      </c>
      <c r="L2977" s="1" t="s">
        <v>10034</v>
      </c>
      <c r="M2977" s="1" t="s">
        <v>4377</v>
      </c>
      <c r="N2977" s="1" t="s">
        <v>116</v>
      </c>
      <c r="O2977" s="1" t="s">
        <v>117</v>
      </c>
      <c r="P2977" s="9">
        <v>96950</v>
      </c>
      <c r="Q2977" s="1" t="s">
        <v>118</v>
      </c>
      <c r="R2977" s="1" t="s">
        <v>117</v>
      </c>
      <c r="S2977" s="1">
        <v>16702346869</v>
      </c>
      <c r="U2977" s="1">
        <v>44112</v>
      </c>
      <c r="V2977" s="1" t="s">
        <v>119</v>
      </c>
      <c r="X2977" s="1" t="s">
        <v>6542</v>
      </c>
      <c r="Y2977" s="1" t="s">
        <v>5760</v>
      </c>
      <c r="Z2977" s="1" t="s">
        <v>138</v>
      </c>
      <c r="AA2977" s="1" t="s">
        <v>973</v>
      </c>
      <c r="AB2977" s="1" t="s">
        <v>10034</v>
      </c>
      <c r="AC2977" s="1" t="s">
        <v>10035</v>
      </c>
      <c r="AD2977" s="1" t="s">
        <v>116</v>
      </c>
      <c r="AE2977" s="1" t="s">
        <v>117</v>
      </c>
      <c r="AF2977" s="9">
        <v>96950</v>
      </c>
      <c r="AG2977" s="1" t="s">
        <v>118</v>
      </c>
      <c r="AH2977" s="1" t="s">
        <v>117</v>
      </c>
      <c r="AI2977" s="1">
        <v>16702346869</v>
      </c>
      <c r="AK2977" s="1" t="s">
        <v>10036</v>
      </c>
      <c r="BC2977" s="1" t="str">
        <f>"53-7061.00"</f>
        <v>53-7061.00</v>
      </c>
      <c r="BD2977" s="1" t="s">
        <v>7080</v>
      </c>
      <c r="BE2977" s="1" t="s">
        <v>10037</v>
      </c>
      <c r="BF2977" s="1" t="s">
        <v>10038</v>
      </c>
      <c r="BG2977" s="1">
        <v>1</v>
      </c>
      <c r="BI2977" s="2">
        <v>44105</v>
      </c>
      <c r="BJ2977" s="2">
        <v>44469</v>
      </c>
      <c r="BM2977" s="1">
        <v>40</v>
      </c>
      <c r="BN2977" s="1">
        <v>0</v>
      </c>
      <c r="BO2977" s="1">
        <v>8</v>
      </c>
      <c r="BP2977" s="1">
        <v>8</v>
      </c>
      <c r="BQ2977" s="1">
        <v>8</v>
      </c>
      <c r="BR2977" s="1">
        <v>8</v>
      </c>
      <c r="BS2977" s="1">
        <v>8</v>
      </c>
      <c r="BT2977" s="1">
        <v>0</v>
      </c>
      <c r="BU2977" s="1" t="str">
        <f>"8:00 AM"</f>
        <v>8:00 AM</v>
      </c>
      <c r="BV2977" s="1" t="str">
        <f>"5:00 PM"</f>
        <v>5:00 PM</v>
      </c>
      <c r="BW2977" s="1" t="s">
        <v>135</v>
      </c>
      <c r="BX2977" s="1">
        <v>0</v>
      </c>
      <c r="BY2977" s="1">
        <v>6</v>
      </c>
      <c r="BZ2977" s="1" t="s">
        <v>112</v>
      </c>
      <c r="CA2977" s="1">
        <v>0</v>
      </c>
      <c r="CB2977" s="1" t="s">
        <v>10039</v>
      </c>
      <c r="CC2977" s="1" t="s">
        <v>10034</v>
      </c>
      <c r="CD2977" s="1" t="s">
        <v>4377</v>
      </c>
      <c r="CE2977" s="1" t="s">
        <v>116</v>
      </c>
      <c r="CF2977" s="1" t="s">
        <v>117</v>
      </c>
      <c r="CG2977" s="1">
        <v>96950</v>
      </c>
      <c r="CH2977" s="3">
        <v>9.98</v>
      </c>
      <c r="CI2977" s="3">
        <v>10.5</v>
      </c>
      <c r="CJ2977" s="3">
        <v>14.97</v>
      </c>
      <c r="CK2977" s="3">
        <v>15.75</v>
      </c>
      <c r="CL2977" s="1" t="s">
        <v>137</v>
      </c>
      <c r="CM2977" s="1" t="s">
        <v>138</v>
      </c>
      <c r="CN2977" s="1" t="s">
        <v>218</v>
      </c>
      <c r="CP2977" s="1" t="s">
        <v>112</v>
      </c>
      <c r="CQ2977" s="1" t="s">
        <v>111</v>
      </c>
      <c r="CR2977" s="1" t="s">
        <v>111</v>
      </c>
      <c r="CS2977" s="1" t="s">
        <v>111</v>
      </c>
      <c r="CT2977" s="1" t="s">
        <v>138</v>
      </c>
      <c r="CU2977" s="1" t="s">
        <v>111</v>
      </c>
      <c r="CV2977" s="1" t="s">
        <v>138</v>
      </c>
      <c r="CW2977" s="1" t="s">
        <v>1324</v>
      </c>
      <c r="CX2977" s="1">
        <v>16702346869</v>
      </c>
      <c r="CY2977" s="1" t="s">
        <v>10036</v>
      </c>
      <c r="CZ2977" s="1" t="s">
        <v>138</v>
      </c>
      <c r="DA2977" s="1" t="s">
        <v>111</v>
      </c>
      <c r="DB2977" s="1" t="s">
        <v>112</v>
      </c>
    </row>
    <row r="2978" spans="1:111" ht="15.6" customHeight="1" x14ac:dyDescent="0.25">
      <c r="A2978" s="1" t="s">
        <v>10040</v>
      </c>
      <c r="B2978" s="1" t="s">
        <v>109</v>
      </c>
      <c r="C2978" s="2">
        <v>44034.989877777778</v>
      </c>
      <c r="D2978" s="2">
        <v>44109</v>
      </c>
      <c r="E2978" s="1" t="s">
        <v>110</v>
      </c>
      <c r="F2978" s="2">
        <v>44102.833333333336</v>
      </c>
      <c r="G2978" s="1" t="s">
        <v>111</v>
      </c>
      <c r="H2978" s="1" t="s">
        <v>112</v>
      </c>
      <c r="I2978" s="1" t="s">
        <v>112</v>
      </c>
      <c r="J2978" s="1" t="s">
        <v>550</v>
      </c>
      <c r="K2978" s="1" t="s">
        <v>10041</v>
      </c>
      <c r="L2978" s="1" t="s">
        <v>552</v>
      </c>
      <c r="N2978" s="1" t="s">
        <v>167</v>
      </c>
      <c r="O2978" s="1" t="s">
        <v>117</v>
      </c>
      <c r="P2978" s="9">
        <v>96950</v>
      </c>
      <c r="Q2978" s="1" t="s">
        <v>118</v>
      </c>
      <c r="S2978" s="1">
        <v>16707836342</v>
      </c>
      <c r="U2978" s="1">
        <v>2383</v>
      </c>
      <c r="V2978" s="1" t="s">
        <v>119</v>
      </c>
      <c r="X2978" s="1" t="s">
        <v>553</v>
      </c>
      <c r="Y2978" s="1" t="s">
        <v>554</v>
      </c>
      <c r="Z2978" s="1" t="s">
        <v>555</v>
      </c>
      <c r="AA2978" s="1" t="s">
        <v>171</v>
      </c>
      <c r="AB2978" s="1" t="s">
        <v>552</v>
      </c>
      <c r="AD2978" s="1" t="s">
        <v>167</v>
      </c>
      <c r="AE2978" s="1" t="s">
        <v>117</v>
      </c>
      <c r="AF2978" s="9">
        <v>96950</v>
      </c>
      <c r="AG2978" s="1" t="s">
        <v>118</v>
      </c>
      <c r="AI2978" s="1">
        <v>16707836342</v>
      </c>
      <c r="AK2978" s="1" t="s">
        <v>556</v>
      </c>
      <c r="BC2978" s="1" t="str">
        <f>"49-9071.00"</f>
        <v>49-9071.00</v>
      </c>
      <c r="BD2978" s="1" t="s">
        <v>214</v>
      </c>
      <c r="BE2978" s="1" t="s">
        <v>10042</v>
      </c>
      <c r="BF2978" s="1" t="s">
        <v>10043</v>
      </c>
      <c r="BG2978" s="1">
        <v>9</v>
      </c>
      <c r="BI2978" s="2">
        <v>44105</v>
      </c>
      <c r="BJ2978" s="2">
        <v>44469</v>
      </c>
      <c r="BM2978" s="1">
        <v>35</v>
      </c>
      <c r="BN2978" s="1">
        <v>0</v>
      </c>
      <c r="BO2978" s="1">
        <v>7</v>
      </c>
      <c r="BP2978" s="1">
        <v>7</v>
      </c>
      <c r="BQ2978" s="1">
        <v>7</v>
      </c>
      <c r="BR2978" s="1">
        <v>7</v>
      </c>
      <c r="BS2978" s="1">
        <v>7</v>
      </c>
      <c r="BT2978" s="1">
        <v>0</v>
      </c>
      <c r="BU2978" s="1" t="str">
        <f>"8:00 AM"</f>
        <v>8:00 AM</v>
      </c>
      <c r="BV2978" s="1" t="str">
        <f>"4:00 PM"</f>
        <v>4:00 PM</v>
      </c>
      <c r="BW2978" s="1" t="s">
        <v>135</v>
      </c>
      <c r="BX2978" s="1">
        <v>0</v>
      </c>
      <c r="BY2978" s="1">
        <v>6</v>
      </c>
      <c r="BZ2978" s="1" t="s">
        <v>112</v>
      </c>
      <c r="CA2978" s="1">
        <v>0</v>
      </c>
      <c r="CB2978" s="4" t="s">
        <v>10044</v>
      </c>
      <c r="CC2978" s="1" t="s">
        <v>6973</v>
      </c>
      <c r="CD2978" s="1" t="s">
        <v>560</v>
      </c>
      <c r="CE2978" s="1" t="s">
        <v>167</v>
      </c>
      <c r="CF2978" s="1" t="s">
        <v>117</v>
      </c>
      <c r="CG2978" s="1">
        <v>96950</v>
      </c>
      <c r="CH2978" s="3">
        <v>8.33</v>
      </c>
      <c r="CI2978" s="3">
        <v>8.33</v>
      </c>
      <c r="CJ2978" s="3">
        <v>12.49</v>
      </c>
      <c r="CK2978" s="3">
        <v>12.49</v>
      </c>
      <c r="CL2978" s="1" t="s">
        <v>137</v>
      </c>
      <c r="CN2978" s="1" t="s">
        <v>139</v>
      </c>
      <c r="CP2978" s="1" t="s">
        <v>112</v>
      </c>
      <c r="CQ2978" s="1" t="s">
        <v>111</v>
      </c>
      <c r="CR2978" s="1" t="s">
        <v>112</v>
      </c>
      <c r="CS2978" s="1" t="s">
        <v>111</v>
      </c>
      <c r="CT2978" s="1" t="s">
        <v>138</v>
      </c>
      <c r="CU2978" s="1" t="s">
        <v>111</v>
      </c>
      <c r="CV2978" s="1" t="s">
        <v>138</v>
      </c>
      <c r="CW2978" s="1" t="s">
        <v>3422</v>
      </c>
      <c r="CX2978" s="1">
        <v>16707836342</v>
      </c>
      <c r="CY2978" s="1" t="s">
        <v>556</v>
      </c>
      <c r="CZ2978" s="1" t="s">
        <v>428</v>
      </c>
      <c r="DA2978" s="1" t="s">
        <v>111</v>
      </c>
      <c r="DB2978" s="1" t="s">
        <v>112</v>
      </c>
    </row>
    <row r="2979" spans="1:111" ht="15.6" customHeight="1" x14ac:dyDescent="0.25">
      <c r="A2979" s="1" t="s">
        <v>10050</v>
      </c>
      <c r="B2979" s="1" t="s">
        <v>109</v>
      </c>
      <c r="C2979" s="2">
        <v>44014.847791319444</v>
      </c>
      <c r="D2979" s="2">
        <v>44105</v>
      </c>
      <c r="E2979" s="1" t="s">
        <v>180</v>
      </c>
      <c r="G2979" s="1" t="s">
        <v>111</v>
      </c>
      <c r="H2979" s="1" t="s">
        <v>112</v>
      </c>
      <c r="I2979" s="1" t="s">
        <v>112</v>
      </c>
      <c r="J2979" s="1" t="s">
        <v>10051</v>
      </c>
      <c r="K2979" s="1" t="s">
        <v>138</v>
      </c>
      <c r="L2979" s="1" t="s">
        <v>10052</v>
      </c>
      <c r="N2979" s="1" t="s">
        <v>157</v>
      </c>
      <c r="O2979" s="1" t="s">
        <v>117</v>
      </c>
      <c r="P2979" s="9">
        <v>96950</v>
      </c>
      <c r="Q2979" s="1" t="s">
        <v>118</v>
      </c>
      <c r="R2979" s="1" t="s">
        <v>138</v>
      </c>
      <c r="S2979" s="1">
        <v>16702331199</v>
      </c>
      <c r="U2979" s="1">
        <v>532310</v>
      </c>
      <c r="V2979" s="1" t="s">
        <v>119</v>
      </c>
      <c r="X2979" s="1" t="s">
        <v>3344</v>
      </c>
      <c r="Y2979" s="1" t="s">
        <v>10053</v>
      </c>
      <c r="Z2979" s="1" t="s">
        <v>3345</v>
      </c>
      <c r="AA2979" s="1" t="s">
        <v>171</v>
      </c>
      <c r="AB2979" s="1" t="s">
        <v>3764</v>
      </c>
      <c r="AC2979" s="1" t="s">
        <v>10052</v>
      </c>
      <c r="AD2979" s="1" t="s">
        <v>116</v>
      </c>
      <c r="AE2979" s="1" t="s">
        <v>117</v>
      </c>
      <c r="AF2979" s="9">
        <v>96950</v>
      </c>
      <c r="AG2979" s="1" t="s">
        <v>118</v>
      </c>
      <c r="AH2979" s="1" t="s">
        <v>138</v>
      </c>
      <c r="AI2979" s="1">
        <v>16702331199</v>
      </c>
      <c r="AK2979" s="1" t="s">
        <v>3768</v>
      </c>
      <c r="BC2979" s="1" t="str">
        <f>"47-2073.00"</f>
        <v>47-2073.00</v>
      </c>
      <c r="BD2979" s="1" t="s">
        <v>514</v>
      </c>
      <c r="BE2979" s="1" t="s">
        <v>10054</v>
      </c>
      <c r="BF2979" s="1" t="s">
        <v>10055</v>
      </c>
      <c r="BG2979" s="1">
        <v>1</v>
      </c>
      <c r="BI2979" s="2">
        <v>44114</v>
      </c>
      <c r="BJ2979" s="2">
        <v>45199</v>
      </c>
      <c r="BM2979" s="1">
        <v>40</v>
      </c>
      <c r="BN2979" s="1">
        <v>0</v>
      </c>
      <c r="BO2979" s="1">
        <v>8</v>
      </c>
      <c r="BP2979" s="1">
        <v>8</v>
      </c>
      <c r="BQ2979" s="1">
        <v>8</v>
      </c>
      <c r="BR2979" s="1">
        <v>8</v>
      </c>
      <c r="BS2979" s="1">
        <v>8</v>
      </c>
      <c r="BT2979" s="1">
        <v>0</v>
      </c>
      <c r="BU2979" s="1" t="str">
        <f>"8:00 AM"</f>
        <v>8:00 AM</v>
      </c>
      <c r="BV2979" s="1" t="str">
        <f>"5:00 PM"</f>
        <v>5:00 PM</v>
      </c>
      <c r="BW2979" s="1" t="s">
        <v>135</v>
      </c>
      <c r="BX2979" s="1">
        <v>0</v>
      </c>
      <c r="BY2979" s="1">
        <v>6</v>
      </c>
      <c r="BZ2979" s="1" t="s">
        <v>112</v>
      </c>
      <c r="CA2979" s="1">
        <v>0</v>
      </c>
      <c r="CB2979" s="1" t="s">
        <v>10056</v>
      </c>
      <c r="CC2979" s="1" t="s">
        <v>10052</v>
      </c>
      <c r="CE2979" s="1" t="s">
        <v>157</v>
      </c>
      <c r="CF2979" s="1" t="s">
        <v>117</v>
      </c>
      <c r="CG2979" s="1">
        <v>96950</v>
      </c>
      <c r="CH2979" s="3">
        <v>9.0500000000000007</v>
      </c>
      <c r="CI2979" s="3">
        <v>9.0500000000000007</v>
      </c>
      <c r="CJ2979" s="3">
        <v>13.58</v>
      </c>
      <c r="CK2979" s="3">
        <v>13.58</v>
      </c>
      <c r="CL2979" s="1" t="s">
        <v>137</v>
      </c>
      <c r="CM2979" s="1" t="s">
        <v>362</v>
      </c>
      <c r="CN2979" s="1" t="s">
        <v>139</v>
      </c>
      <c r="CP2979" s="1" t="s">
        <v>112</v>
      </c>
      <c r="CQ2979" s="1" t="s">
        <v>111</v>
      </c>
      <c r="CR2979" s="1" t="s">
        <v>111</v>
      </c>
      <c r="CS2979" s="1" t="s">
        <v>111</v>
      </c>
      <c r="CT2979" s="1" t="s">
        <v>138</v>
      </c>
      <c r="CU2979" s="1" t="s">
        <v>111</v>
      </c>
      <c r="CV2979" s="1" t="s">
        <v>111</v>
      </c>
      <c r="CW2979" s="1" t="s">
        <v>362</v>
      </c>
      <c r="CX2979" s="1">
        <v>16702331199</v>
      </c>
      <c r="CY2979" s="1" t="s">
        <v>3768</v>
      </c>
      <c r="CZ2979" s="1" t="s">
        <v>138</v>
      </c>
      <c r="DA2979" s="1" t="s">
        <v>111</v>
      </c>
      <c r="DB2979" s="1" t="s">
        <v>112</v>
      </c>
    </row>
    <row r="2980" spans="1:111" ht="15.6" customHeight="1" x14ac:dyDescent="0.25">
      <c r="A2980" s="1" t="s">
        <v>10071</v>
      </c>
      <c r="B2980" s="1" t="s">
        <v>109</v>
      </c>
      <c r="C2980" s="2">
        <v>44034.2672431713</v>
      </c>
      <c r="D2980" s="2">
        <v>44110</v>
      </c>
      <c r="E2980" s="1" t="s">
        <v>110</v>
      </c>
      <c r="F2980" s="2">
        <v>44103.833333333336</v>
      </c>
      <c r="G2980" s="1" t="s">
        <v>112</v>
      </c>
      <c r="H2980" s="1" t="s">
        <v>112</v>
      </c>
      <c r="I2980" s="1" t="s">
        <v>112</v>
      </c>
      <c r="J2980" s="1" t="s">
        <v>5692</v>
      </c>
      <c r="K2980" s="1" t="s">
        <v>5693</v>
      </c>
      <c r="L2980" s="1" t="s">
        <v>5694</v>
      </c>
      <c r="N2980" s="1" t="s">
        <v>116</v>
      </c>
      <c r="O2980" s="1" t="s">
        <v>117</v>
      </c>
      <c r="P2980" s="9">
        <v>96950</v>
      </c>
      <c r="Q2980" s="1" t="s">
        <v>118</v>
      </c>
      <c r="S2980" s="1">
        <v>16702873247</v>
      </c>
      <c r="U2980" s="1">
        <v>238220</v>
      </c>
      <c r="V2980" s="1" t="s">
        <v>119</v>
      </c>
      <c r="X2980" s="1" t="s">
        <v>848</v>
      </c>
      <c r="Y2980" s="1" t="s">
        <v>5695</v>
      </c>
      <c r="Z2980" s="1" t="s">
        <v>5696</v>
      </c>
      <c r="AA2980" s="1" t="s">
        <v>759</v>
      </c>
      <c r="AB2980" s="1" t="s">
        <v>5697</v>
      </c>
      <c r="AD2980" s="1" t="s">
        <v>116</v>
      </c>
      <c r="AE2980" s="1" t="s">
        <v>117</v>
      </c>
      <c r="AF2980" s="9">
        <v>96950</v>
      </c>
      <c r="AG2980" s="1" t="s">
        <v>118</v>
      </c>
      <c r="AI2980" s="1">
        <v>16702873247</v>
      </c>
      <c r="AK2980" s="1" t="s">
        <v>10072</v>
      </c>
      <c r="BC2980" s="1" t="str">
        <f>"49-9021.00"</f>
        <v>49-9021.00</v>
      </c>
      <c r="BD2980" s="1" t="s">
        <v>10073</v>
      </c>
      <c r="BE2980" s="1" t="s">
        <v>10074</v>
      </c>
      <c r="BF2980" s="1" t="s">
        <v>5674</v>
      </c>
      <c r="BG2980" s="1">
        <v>2</v>
      </c>
      <c r="BI2980" s="2">
        <v>44105</v>
      </c>
      <c r="BJ2980" s="2">
        <v>44469</v>
      </c>
      <c r="BM2980" s="1">
        <v>40</v>
      </c>
      <c r="BN2980" s="1">
        <v>0</v>
      </c>
      <c r="BO2980" s="1">
        <v>8</v>
      </c>
      <c r="BP2980" s="1">
        <v>8</v>
      </c>
      <c r="BQ2980" s="1">
        <v>8</v>
      </c>
      <c r="BR2980" s="1">
        <v>8</v>
      </c>
      <c r="BS2980" s="1">
        <v>8</v>
      </c>
      <c r="BT2980" s="1">
        <v>0</v>
      </c>
      <c r="BU2980" s="1" t="str">
        <f>"8:00 AM"</f>
        <v>8:00 AM</v>
      </c>
      <c r="BV2980" s="1" t="str">
        <f>"5:00 PM"</f>
        <v>5:00 PM</v>
      </c>
      <c r="BW2980" s="1" t="s">
        <v>230</v>
      </c>
      <c r="BX2980" s="1">
        <v>0</v>
      </c>
      <c r="BY2980" s="1">
        <v>12</v>
      </c>
      <c r="BZ2980" s="1" t="s">
        <v>112</v>
      </c>
      <c r="CA2980" s="1">
        <v>0</v>
      </c>
      <c r="CB2980" s="1" t="s">
        <v>138</v>
      </c>
      <c r="CC2980" s="1" t="s">
        <v>10075</v>
      </c>
      <c r="CE2980" s="1" t="s">
        <v>116</v>
      </c>
      <c r="CF2980" s="1" t="s">
        <v>117</v>
      </c>
      <c r="CG2980" s="1">
        <v>96950</v>
      </c>
      <c r="CH2980" s="3">
        <v>18.059999999999999</v>
      </c>
      <c r="CI2980" s="3">
        <v>18.059999999999999</v>
      </c>
      <c r="CJ2980" s="3">
        <v>27.09</v>
      </c>
      <c r="CK2980" s="3">
        <v>27.09</v>
      </c>
      <c r="CL2980" s="1" t="s">
        <v>137</v>
      </c>
      <c r="CN2980" s="1" t="s">
        <v>139</v>
      </c>
      <c r="CP2980" s="1" t="s">
        <v>112</v>
      </c>
      <c r="CQ2980" s="1" t="s">
        <v>111</v>
      </c>
      <c r="CR2980" s="1" t="s">
        <v>111</v>
      </c>
      <c r="CS2980" s="1" t="s">
        <v>111</v>
      </c>
      <c r="CT2980" s="1" t="s">
        <v>138</v>
      </c>
      <c r="CU2980" s="1" t="s">
        <v>111</v>
      </c>
      <c r="CV2980" s="1" t="s">
        <v>111</v>
      </c>
      <c r="CW2980" s="1" t="s">
        <v>10076</v>
      </c>
      <c r="CX2980" s="1">
        <v>16702873247</v>
      </c>
      <c r="CY2980" s="1" t="s">
        <v>5698</v>
      </c>
      <c r="CZ2980" s="1" t="s">
        <v>138</v>
      </c>
      <c r="DA2980" s="1" t="s">
        <v>111</v>
      </c>
      <c r="DB2980" s="1" t="s">
        <v>112</v>
      </c>
    </row>
    <row r="2981" spans="1:111" ht="15.6" customHeight="1" x14ac:dyDescent="0.25">
      <c r="A2981" s="1" t="s">
        <v>10080</v>
      </c>
      <c r="B2981" s="1" t="s">
        <v>109</v>
      </c>
      <c r="C2981" s="2">
        <v>44045.727998032409</v>
      </c>
      <c r="D2981" s="2">
        <v>44111</v>
      </c>
      <c r="E2981" s="1" t="s">
        <v>110</v>
      </c>
      <c r="F2981" s="2">
        <v>44103.833333333336</v>
      </c>
      <c r="G2981" s="1" t="s">
        <v>111</v>
      </c>
      <c r="H2981" s="1" t="s">
        <v>112</v>
      </c>
      <c r="I2981" s="1" t="s">
        <v>112</v>
      </c>
      <c r="J2981" s="1" t="s">
        <v>2017</v>
      </c>
      <c r="L2981" s="1" t="s">
        <v>2018</v>
      </c>
      <c r="N2981" s="1" t="s">
        <v>116</v>
      </c>
      <c r="O2981" s="1" t="s">
        <v>117</v>
      </c>
      <c r="P2981" s="9">
        <v>96950</v>
      </c>
      <c r="Q2981" s="1" t="s">
        <v>118</v>
      </c>
      <c r="S2981" s="1">
        <v>16702358165</v>
      </c>
      <c r="U2981" s="1">
        <v>5611</v>
      </c>
      <c r="V2981" s="1" t="s">
        <v>119</v>
      </c>
      <c r="X2981" s="1" t="s">
        <v>2440</v>
      </c>
      <c r="Y2981" s="1" t="s">
        <v>2441</v>
      </c>
      <c r="Z2981" s="1" t="s">
        <v>2019</v>
      </c>
      <c r="AA2981" s="1" t="s">
        <v>245</v>
      </c>
      <c r="AB2981" s="1" t="s">
        <v>10081</v>
      </c>
      <c r="AD2981" s="1" t="s">
        <v>116</v>
      </c>
      <c r="AE2981" s="1" t="s">
        <v>117</v>
      </c>
      <c r="AF2981" s="9">
        <v>96950</v>
      </c>
      <c r="AG2981" s="1" t="s">
        <v>118</v>
      </c>
      <c r="AI2981" s="1">
        <v>16702358165</v>
      </c>
      <c r="AK2981" s="1" t="s">
        <v>2021</v>
      </c>
      <c r="BC2981" s="1" t="str">
        <f>"43-1011.00"</f>
        <v>43-1011.00</v>
      </c>
      <c r="BD2981" s="1" t="s">
        <v>421</v>
      </c>
      <c r="BE2981" s="1" t="s">
        <v>10082</v>
      </c>
      <c r="BF2981" s="1" t="s">
        <v>10083</v>
      </c>
      <c r="BG2981" s="1">
        <v>1</v>
      </c>
      <c r="BI2981" s="2">
        <v>44105</v>
      </c>
      <c r="BJ2981" s="2">
        <v>45199</v>
      </c>
      <c r="BM2981" s="1">
        <v>40</v>
      </c>
      <c r="BN2981" s="1">
        <v>0</v>
      </c>
      <c r="BO2981" s="1">
        <v>8</v>
      </c>
      <c r="BP2981" s="1">
        <v>8</v>
      </c>
      <c r="BQ2981" s="1">
        <v>8</v>
      </c>
      <c r="BR2981" s="1">
        <v>8</v>
      </c>
      <c r="BS2981" s="1">
        <v>8</v>
      </c>
      <c r="BT2981" s="1">
        <v>0</v>
      </c>
      <c r="BU2981" s="1" t="str">
        <f>"8:30 AM"</f>
        <v>8:30 AM</v>
      </c>
      <c r="BV2981" s="1" t="str">
        <f>"5:30 PM"</f>
        <v>5:30 PM</v>
      </c>
      <c r="BW2981" s="1" t="s">
        <v>230</v>
      </c>
      <c r="BX2981" s="1">
        <v>0</v>
      </c>
      <c r="BY2981" s="1">
        <v>24</v>
      </c>
      <c r="BZ2981" s="1" t="s">
        <v>112</v>
      </c>
      <c r="CA2981" s="1">
        <v>0</v>
      </c>
      <c r="CB2981" s="4" t="s">
        <v>10084</v>
      </c>
      <c r="CC2981" s="1" t="s">
        <v>10085</v>
      </c>
      <c r="CE2981" s="1" t="s">
        <v>116</v>
      </c>
      <c r="CF2981" s="1" t="s">
        <v>117</v>
      </c>
      <c r="CG2981" s="1">
        <v>96950</v>
      </c>
      <c r="CH2981" s="3">
        <v>20.100000000000001</v>
      </c>
      <c r="CI2981" s="3">
        <v>20.100000000000001</v>
      </c>
      <c r="CJ2981" s="3">
        <v>0</v>
      </c>
      <c r="CK2981" s="3">
        <v>0</v>
      </c>
      <c r="CL2981" s="1" t="s">
        <v>137</v>
      </c>
      <c r="CM2981" s="1" t="s">
        <v>362</v>
      </c>
      <c r="CN2981" s="1" t="s">
        <v>139</v>
      </c>
      <c r="CP2981" s="1" t="s">
        <v>112</v>
      </c>
      <c r="CQ2981" s="1" t="s">
        <v>111</v>
      </c>
      <c r="CR2981" s="1" t="s">
        <v>112</v>
      </c>
      <c r="CS2981" s="1" t="s">
        <v>112</v>
      </c>
      <c r="CT2981" s="1" t="s">
        <v>138</v>
      </c>
      <c r="CU2981" s="1" t="s">
        <v>111</v>
      </c>
      <c r="CV2981" s="1" t="s">
        <v>138</v>
      </c>
      <c r="CW2981" s="1" t="s">
        <v>6135</v>
      </c>
      <c r="CX2981" s="1">
        <v>16702358165</v>
      </c>
      <c r="CY2981" s="1" t="s">
        <v>2021</v>
      </c>
      <c r="CZ2981" s="1" t="s">
        <v>138</v>
      </c>
      <c r="DA2981" s="1" t="s">
        <v>111</v>
      </c>
      <c r="DB2981" s="1" t="s">
        <v>112</v>
      </c>
      <c r="DC2981" s="1" t="s">
        <v>2440</v>
      </c>
      <c r="DD2981" s="1" t="s">
        <v>2441</v>
      </c>
      <c r="DE2981" s="1" t="s">
        <v>2029</v>
      </c>
      <c r="DF2981" s="1" t="s">
        <v>6136</v>
      </c>
      <c r="DG2981" s="1" t="s">
        <v>6137</v>
      </c>
    </row>
    <row r="2982" spans="1:111" ht="15.6" customHeight="1" x14ac:dyDescent="0.25">
      <c r="A2982" s="1" t="s">
        <v>10094</v>
      </c>
      <c r="B2982" s="1" t="s">
        <v>109</v>
      </c>
      <c r="C2982" s="2">
        <v>44082.472463078702</v>
      </c>
      <c r="D2982" s="2">
        <v>44173</v>
      </c>
      <c r="E2982" s="1" t="s">
        <v>110</v>
      </c>
      <c r="F2982" s="2">
        <v>44103.833333333336</v>
      </c>
      <c r="G2982" s="1" t="s">
        <v>111</v>
      </c>
      <c r="H2982" s="1" t="s">
        <v>112</v>
      </c>
      <c r="I2982" s="1" t="s">
        <v>112</v>
      </c>
      <c r="J2982" s="1" t="s">
        <v>10095</v>
      </c>
      <c r="L2982" s="1" t="s">
        <v>4519</v>
      </c>
      <c r="N2982" s="1" t="s">
        <v>167</v>
      </c>
      <c r="O2982" s="1" t="s">
        <v>117</v>
      </c>
      <c r="P2982" s="9">
        <v>96950</v>
      </c>
      <c r="Q2982" s="1" t="s">
        <v>118</v>
      </c>
      <c r="R2982" s="1" t="s">
        <v>138</v>
      </c>
      <c r="S2982" s="1">
        <v>16702870755</v>
      </c>
      <c r="U2982" s="1">
        <v>56152</v>
      </c>
      <c r="V2982" s="1" t="s">
        <v>119</v>
      </c>
      <c r="X2982" s="1" t="s">
        <v>656</v>
      </c>
      <c r="Y2982" s="1" t="s">
        <v>10096</v>
      </c>
      <c r="Z2982" s="1" t="s">
        <v>138</v>
      </c>
      <c r="AA2982" s="1" t="s">
        <v>357</v>
      </c>
      <c r="AB2982" s="1" t="s">
        <v>760</v>
      </c>
      <c r="AD2982" s="1" t="s">
        <v>116</v>
      </c>
      <c r="AE2982" s="1" t="s">
        <v>117</v>
      </c>
      <c r="AF2982" s="9">
        <v>96950</v>
      </c>
      <c r="AG2982" s="1" t="s">
        <v>118</v>
      </c>
      <c r="AH2982" s="1" t="s">
        <v>138</v>
      </c>
      <c r="AI2982" s="1">
        <v>16702870755</v>
      </c>
      <c r="AK2982" s="1" t="s">
        <v>10097</v>
      </c>
      <c r="BC2982" s="1" t="str">
        <f>"11-1021.00"</f>
        <v>11-1021.00</v>
      </c>
      <c r="BD2982" s="1" t="s">
        <v>248</v>
      </c>
      <c r="BE2982" s="1" t="s">
        <v>10098</v>
      </c>
      <c r="BF2982" s="1" t="s">
        <v>357</v>
      </c>
      <c r="BG2982" s="1">
        <v>1</v>
      </c>
      <c r="BI2982" s="2">
        <v>44105</v>
      </c>
      <c r="BJ2982" s="2">
        <v>44469</v>
      </c>
      <c r="BM2982" s="1">
        <v>35</v>
      </c>
      <c r="BN2982" s="1">
        <v>0</v>
      </c>
      <c r="BO2982" s="1">
        <v>7</v>
      </c>
      <c r="BP2982" s="1">
        <v>7</v>
      </c>
      <c r="BQ2982" s="1">
        <v>7</v>
      </c>
      <c r="BR2982" s="1">
        <v>7</v>
      </c>
      <c r="BS2982" s="1">
        <v>7</v>
      </c>
      <c r="BT2982" s="1">
        <v>0</v>
      </c>
      <c r="BU2982" s="1" t="str">
        <f>"9:00 AM"</f>
        <v>9:00 AM</v>
      </c>
      <c r="BV2982" s="1" t="str">
        <f t="shared" ref="BV2982:BV2988" si="73">"5:00 PM"</f>
        <v>5:00 PM</v>
      </c>
      <c r="BW2982" s="1" t="s">
        <v>193</v>
      </c>
      <c r="BX2982" s="1">
        <v>0</v>
      </c>
      <c r="BY2982" s="1">
        <v>36</v>
      </c>
      <c r="BZ2982" s="1" t="s">
        <v>111</v>
      </c>
      <c r="CA2982" s="1">
        <v>2</v>
      </c>
      <c r="CB2982" s="4" t="s">
        <v>10099</v>
      </c>
      <c r="CC2982" s="1" t="s">
        <v>760</v>
      </c>
      <c r="CE2982" s="1" t="s">
        <v>116</v>
      </c>
      <c r="CF2982" s="1" t="s">
        <v>117</v>
      </c>
      <c r="CG2982" s="1">
        <v>96950</v>
      </c>
      <c r="CH2982" s="3">
        <v>30.92</v>
      </c>
      <c r="CI2982" s="3">
        <v>30.92</v>
      </c>
      <c r="CJ2982" s="3">
        <v>46.38</v>
      </c>
      <c r="CK2982" s="3">
        <v>46.38</v>
      </c>
      <c r="CL2982" s="1" t="s">
        <v>137</v>
      </c>
      <c r="CM2982" s="1" t="s">
        <v>362</v>
      </c>
      <c r="CN2982" s="1" t="s">
        <v>139</v>
      </c>
      <c r="CP2982" s="1" t="s">
        <v>112</v>
      </c>
      <c r="CQ2982" s="1" t="s">
        <v>111</v>
      </c>
      <c r="CR2982" s="1" t="s">
        <v>112</v>
      </c>
      <c r="CS2982" s="1" t="s">
        <v>111</v>
      </c>
      <c r="CT2982" s="1" t="s">
        <v>138</v>
      </c>
      <c r="CU2982" s="1" t="s">
        <v>138</v>
      </c>
      <c r="CV2982" s="1" t="s">
        <v>138</v>
      </c>
      <c r="CW2982" s="1" t="s">
        <v>1731</v>
      </c>
      <c r="CX2982" s="1">
        <v>16702870755</v>
      </c>
      <c r="CY2982" s="1" t="s">
        <v>10097</v>
      </c>
      <c r="CZ2982" s="1" t="s">
        <v>138</v>
      </c>
      <c r="DA2982" s="1" t="s">
        <v>111</v>
      </c>
      <c r="DB2982" s="1" t="s">
        <v>112</v>
      </c>
    </row>
    <row r="2983" spans="1:111" ht="15.6" customHeight="1" x14ac:dyDescent="0.25">
      <c r="A2983" s="1" t="s">
        <v>10102</v>
      </c>
      <c r="B2983" s="1" t="s">
        <v>109</v>
      </c>
      <c r="C2983" s="2">
        <v>44076.434062499997</v>
      </c>
      <c r="D2983" s="2">
        <v>44125</v>
      </c>
      <c r="E2983" s="1" t="s">
        <v>110</v>
      </c>
      <c r="F2983" s="2">
        <v>44103.833333333336</v>
      </c>
      <c r="G2983" s="1" t="s">
        <v>111</v>
      </c>
      <c r="H2983" s="1" t="s">
        <v>112</v>
      </c>
      <c r="I2983" s="1" t="s">
        <v>112</v>
      </c>
      <c r="J2983" s="1" t="s">
        <v>3522</v>
      </c>
      <c r="K2983" s="1" t="s">
        <v>10103</v>
      </c>
      <c r="L2983" s="1" t="s">
        <v>3524</v>
      </c>
      <c r="N2983" s="1" t="s">
        <v>116</v>
      </c>
      <c r="O2983" s="1" t="s">
        <v>117</v>
      </c>
      <c r="P2983" s="9">
        <v>96950</v>
      </c>
      <c r="Q2983" s="1" t="s">
        <v>118</v>
      </c>
      <c r="S2983" s="1">
        <v>16704831164</v>
      </c>
      <c r="U2983" s="1">
        <v>721191</v>
      </c>
      <c r="V2983" s="1" t="s">
        <v>119</v>
      </c>
      <c r="X2983" s="1" t="s">
        <v>3525</v>
      </c>
      <c r="Y2983" s="1" t="s">
        <v>3526</v>
      </c>
      <c r="Z2983" s="1" t="s">
        <v>138</v>
      </c>
      <c r="AA2983" s="1" t="s">
        <v>10104</v>
      </c>
      <c r="AB2983" s="1" t="s">
        <v>10105</v>
      </c>
      <c r="AD2983" s="1" t="s">
        <v>116</v>
      </c>
      <c r="AE2983" s="1" t="s">
        <v>117</v>
      </c>
      <c r="AF2983" s="9">
        <v>96950</v>
      </c>
      <c r="AG2983" s="1" t="s">
        <v>118</v>
      </c>
      <c r="AI2983" s="1">
        <v>16704831164</v>
      </c>
      <c r="AK2983" s="1" t="s">
        <v>3527</v>
      </c>
      <c r="BC2983" s="1" t="str">
        <f>"43-3031.00"</f>
        <v>43-3031.00</v>
      </c>
      <c r="BD2983" s="1" t="s">
        <v>389</v>
      </c>
      <c r="BE2983" s="1" t="s">
        <v>10106</v>
      </c>
      <c r="BF2983" s="1" t="s">
        <v>1766</v>
      </c>
      <c r="BG2983" s="1">
        <v>1</v>
      </c>
      <c r="BI2983" s="2">
        <v>44105</v>
      </c>
      <c r="BJ2983" s="2">
        <v>45199</v>
      </c>
      <c r="BM2983" s="1">
        <v>35</v>
      </c>
      <c r="BN2983" s="1">
        <v>0</v>
      </c>
      <c r="BO2983" s="1">
        <v>7</v>
      </c>
      <c r="BP2983" s="1">
        <v>7</v>
      </c>
      <c r="BQ2983" s="1">
        <v>7</v>
      </c>
      <c r="BR2983" s="1">
        <v>7</v>
      </c>
      <c r="BS2983" s="1">
        <v>7</v>
      </c>
      <c r="BT2983" s="1">
        <v>0</v>
      </c>
      <c r="BU2983" s="1" t="str">
        <f>"9:00 PM"</f>
        <v>9:00 PM</v>
      </c>
      <c r="BV2983" s="1" t="str">
        <f t="shared" si="73"/>
        <v>5:00 PM</v>
      </c>
      <c r="BW2983" s="1" t="s">
        <v>135</v>
      </c>
      <c r="BX2983" s="1">
        <v>0</v>
      </c>
      <c r="BY2983" s="1">
        <v>12</v>
      </c>
      <c r="BZ2983" s="1" t="s">
        <v>112</v>
      </c>
      <c r="CA2983" s="1">
        <v>0</v>
      </c>
      <c r="CB2983" s="4" t="s">
        <v>10107</v>
      </c>
      <c r="CC2983" s="1" t="s">
        <v>10108</v>
      </c>
      <c r="CD2983" s="1" t="s">
        <v>3524</v>
      </c>
      <c r="CE2983" s="1" t="s">
        <v>116</v>
      </c>
      <c r="CF2983" s="1" t="s">
        <v>117</v>
      </c>
      <c r="CG2983" s="1">
        <v>96950</v>
      </c>
      <c r="CH2983" s="3">
        <v>13.9</v>
      </c>
      <c r="CI2983" s="3">
        <v>13.9</v>
      </c>
      <c r="CJ2983" s="3">
        <v>0</v>
      </c>
      <c r="CK2983" s="3">
        <v>0</v>
      </c>
      <c r="CL2983" s="1" t="s">
        <v>137</v>
      </c>
      <c r="CM2983" s="1" t="s">
        <v>5876</v>
      </c>
      <c r="CN2983" s="1" t="s">
        <v>139</v>
      </c>
      <c r="CP2983" s="1" t="s">
        <v>112</v>
      </c>
      <c r="CQ2983" s="1" t="s">
        <v>111</v>
      </c>
      <c r="CR2983" s="1" t="s">
        <v>112</v>
      </c>
      <c r="CS2983" s="1" t="s">
        <v>112</v>
      </c>
      <c r="CT2983" s="1" t="s">
        <v>138</v>
      </c>
      <c r="CU2983" s="1" t="s">
        <v>111</v>
      </c>
      <c r="CV2983" s="1" t="s">
        <v>138</v>
      </c>
      <c r="CW2983" s="1" t="s">
        <v>1633</v>
      </c>
      <c r="CX2983" s="1">
        <v>16704831164</v>
      </c>
      <c r="CY2983" s="1" t="s">
        <v>3531</v>
      </c>
      <c r="CZ2983" s="1" t="s">
        <v>138</v>
      </c>
      <c r="DA2983" s="1" t="s">
        <v>112</v>
      </c>
      <c r="DB2983" s="1" t="s">
        <v>112</v>
      </c>
      <c r="DC2983" s="1" t="s">
        <v>3525</v>
      </c>
      <c r="DD2983" s="1" t="s">
        <v>3526</v>
      </c>
      <c r="DE2983" s="1" t="s">
        <v>3532</v>
      </c>
      <c r="DF2983" s="1" t="s">
        <v>3522</v>
      </c>
      <c r="DG2983" s="1" t="s">
        <v>3531</v>
      </c>
    </row>
    <row r="2984" spans="1:111" ht="15.6" customHeight="1" x14ac:dyDescent="0.25">
      <c r="A2984" s="1" t="s">
        <v>10125</v>
      </c>
      <c r="B2984" s="1" t="s">
        <v>109</v>
      </c>
      <c r="C2984" s="2">
        <v>44026.11384953704</v>
      </c>
      <c r="D2984" s="2">
        <v>44112</v>
      </c>
      <c r="E2984" s="1" t="s">
        <v>180</v>
      </c>
      <c r="G2984" s="1" t="s">
        <v>112</v>
      </c>
      <c r="H2984" s="1" t="s">
        <v>112</v>
      </c>
      <c r="I2984" s="1" t="s">
        <v>112</v>
      </c>
      <c r="J2984" s="1" t="s">
        <v>10126</v>
      </c>
      <c r="K2984" s="1" t="s">
        <v>10127</v>
      </c>
      <c r="L2984" s="1" t="s">
        <v>10128</v>
      </c>
      <c r="M2984" s="1" t="s">
        <v>138</v>
      </c>
      <c r="N2984" s="1" t="s">
        <v>116</v>
      </c>
      <c r="O2984" s="1" t="s">
        <v>117</v>
      </c>
      <c r="P2984" s="9">
        <v>96950</v>
      </c>
      <c r="Q2984" s="1" t="s">
        <v>118</v>
      </c>
      <c r="R2984" s="1" t="s">
        <v>242</v>
      </c>
      <c r="S2984" s="1">
        <v>16702359168</v>
      </c>
      <c r="U2984" s="1">
        <v>44511</v>
      </c>
      <c r="V2984" s="1" t="s">
        <v>119</v>
      </c>
      <c r="X2984" s="1" t="s">
        <v>6542</v>
      </c>
      <c r="Y2984" s="1" t="s">
        <v>10129</v>
      </c>
      <c r="AA2984" s="1" t="s">
        <v>245</v>
      </c>
      <c r="AB2984" s="1" t="s">
        <v>10128</v>
      </c>
      <c r="AC2984" s="1" t="s">
        <v>138</v>
      </c>
      <c r="AD2984" s="1" t="s">
        <v>116</v>
      </c>
      <c r="AE2984" s="1" t="s">
        <v>117</v>
      </c>
      <c r="AF2984" s="9">
        <v>96950</v>
      </c>
      <c r="AG2984" s="1" t="s">
        <v>118</v>
      </c>
      <c r="AH2984" s="1" t="s">
        <v>242</v>
      </c>
      <c r="AI2984" s="1">
        <v>16702359168</v>
      </c>
      <c r="AK2984" s="1" t="s">
        <v>10130</v>
      </c>
      <c r="BC2984" s="1" t="str">
        <f>"11-2022.00"</f>
        <v>11-2022.00</v>
      </c>
      <c r="BD2984" s="1" t="s">
        <v>1013</v>
      </c>
      <c r="BE2984" s="1" t="s">
        <v>10131</v>
      </c>
      <c r="BF2984" s="1" t="s">
        <v>1015</v>
      </c>
      <c r="BG2984" s="1">
        <v>2</v>
      </c>
      <c r="BI2984" s="2">
        <v>44105</v>
      </c>
      <c r="BJ2984" s="2">
        <v>44469</v>
      </c>
      <c r="BM2984" s="1">
        <v>35</v>
      </c>
      <c r="BN2984" s="1">
        <v>0</v>
      </c>
      <c r="BO2984" s="1">
        <v>7</v>
      </c>
      <c r="BP2984" s="1">
        <v>7</v>
      </c>
      <c r="BQ2984" s="1">
        <v>7</v>
      </c>
      <c r="BR2984" s="1">
        <v>7</v>
      </c>
      <c r="BS2984" s="1">
        <v>7</v>
      </c>
      <c r="BT2984" s="1">
        <v>0</v>
      </c>
      <c r="BU2984" s="1" t="str">
        <f>"8:00 AM"</f>
        <v>8:00 AM</v>
      </c>
      <c r="BV2984" s="1" t="str">
        <f t="shared" si="73"/>
        <v>5:00 PM</v>
      </c>
      <c r="BW2984" s="1" t="s">
        <v>135</v>
      </c>
      <c r="BX2984" s="1">
        <v>0</v>
      </c>
      <c r="BY2984" s="1">
        <v>30</v>
      </c>
      <c r="BZ2984" s="1" t="s">
        <v>111</v>
      </c>
      <c r="CA2984" s="1">
        <v>4</v>
      </c>
      <c r="CB2984" s="4" t="s">
        <v>10132</v>
      </c>
      <c r="CC2984" s="1" t="s">
        <v>10128</v>
      </c>
      <c r="CD2984" s="1" t="s">
        <v>138</v>
      </c>
      <c r="CE2984" s="1" t="s">
        <v>116</v>
      </c>
      <c r="CF2984" s="1" t="s">
        <v>117</v>
      </c>
      <c r="CG2984" s="1">
        <v>96950</v>
      </c>
      <c r="CH2984" s="3">
        <v>14.44</v>
      </c>
      <c r="CI2984" s="3">
        <v>14.44</v>
      </c>
      <c r="CL2984" s="1" t="s">
        <v>137</v>
      </c>
      <c r="CM2984" s="1" t="s">
        <v>10133</v>
      </c>
      <c r="CN2984" s="1" t="s">
        <v>139</v>
      </c>
      <c r="CP2984" s="1" t="s">
        <v>112</v>
      </c>
      <c r="CQ2984" s="1" t="s">
        <v>111</v>
      </c>
      <c r="CR2984" s="1" t="s">
        <v>112</v>
      </c>
      <c r="CS2984" s="1" t="s">
        <v>112</v>
      </c>
      <c r="CT2984" s="1" t="s">
        <v>138</v>
      </c>
      <c r="CU2984" s="1" t="s">
        <v>111</v>
      </c>
      <c r="CV2984" s="1" t="s">
        <v>138</v>
      </c>
      <c r="CW2984" s="1" t="s">
        <v>253</v>
      </c>
      <c r="CX2984" s="1">
        <v>16702359168</v>
      </c>
      <c r="CY2984" s="1" t="s">
        <v>10134</v>
      </c>
      <c r="CZ2984" s="1" t="s">
        <v>168</v>
      </c>
      <c r="DA2984" s="1" t="s">
        <v>111</v>
      </c>
      <c r="DB2984" s="1" t="s">
        <v>112</v>
      </c>
    </row>
    <row r="2985" spans="1:111" ht="15.6" customHeight="1" x14ac:dyDescent="0.25">
      <c r="A2985" s="1" t="s">
        <v>10198</v>
      </c>
      <c r="B2985" s="1" t="s">
        <v>109</v>
      </c>
      <c r="C2985" s="2">
        <v>44032.043636574075</v>
      </c>
      <c r="D2985" s="2">
        <v>44130</v>
      </c>
      <c r="E2985" s="1" t="s">
        <v>180</v>
      </c>
      <c r="G2985" s="1" t="s">
        <v>111</v>
      </c>
      <c r="H2985" s="1" t="s">
        <v>111</v>
      </c>
      <c r="I2985" s="1" t="s">
        <v>112</v>
      </c>
      <c r="J2985" s="1" t="s">
        <v>10199</v>
      </c>
      <c r="K2985" s="1" t="s">
        <v>10200</v>
      </c>
      <c r="L2985" s="1" t="s">
        <v>10201</v>
      </c>
      <c r="M2985" s="1" t="s">
        <v>10200</v>
      </c>
      <c r="N2985" s="1" t="s">
        <v>167</v>
      </c>
      <c r="O2985" s="1" t="s">
        <v>117</v>
      </c>
      <c r="P2985" s="9">
        <v>96950</v>
      </c>
      <c r="Q2985" s="1" t="s">
        <v>118</v>
      </c>
      <c r="R2985" s="1" t="s">
        <v>242</v>
      </c>
      <c r="S2985" s="1">
        <v>16702346259</v>
      </c>
      <c r="T2985" s="1">
        <v>3</v>
      </c>
      <c r="U2985" s="1">
        <v>323120</v>
      </c>
      <c r="V2985" s="1" t="s">
        <v>119</v>
      </c>
      <c r="X2985" s="1" t="s">
        <v>184</v>
      </c>
      <c r="Y2985" s="1" t="s">
        <v>10202</v>
      </c>
      <c r="Z2985" s="1" t="s">
        <v>202</v>
      </c>
      <c r="AA2985" s="1" t="s">
        <v>10203</v>
      </c>
      <c r="AB2985" s="1" t="s">
        <v>10204</v>
      </c>
      <c r="AD2985" s="1" t="s">
        <v>116</v>
      </c>
      <c r="AE2985" s="1" t="s">
        <v>117</v>
      </c>
      <c r="AF2985" s="9">
        <v>96950</v>
      </c>
      <c r="AG2985" s="1" t="s">
        <v>118</v>
      </c>
      <c r="AH2985" s="1" t="s">
        <v>242</v>
      </c>
      <c r="AI2985" s="1">
        <v>16702346259</v>
      </c>
      <c r="AJ2985" s="1">
        <v>3</v>
      </c>
      <c r="AK2985" s="1" t="s">
        <v>10205</v>
      </c>
      <c r="BC2985" s="1" t="str">
        <f>"51-5113.00"</f>
        <v>51-5113.00</v>
      </c>
      <c r="BD2985" s="1" t="s">
        <v>8613</v>
      </c>
      <c r="BE2985" s="1" t="s">
        <v>10206</v>
      </c>
      <c r="BF2985" s="1" t="s">
        <v>10207</v>
      </c>
      <c r="BG2985" s="1">
        <v>3</v>
      </c>
      <c r="BI2985" s="2">
        <v>44099</v>
      </c>
      <c r="BJ2985" s="2">
        <v>44463</v>
      </c>
      <c r="BM2985" s="1">
        <v>35</v>
      </c>
      <c r="BN2985" s="1">
        <v>0</v>
      </c>
      <c r="BO2985" s="1">
        <v>7</v>
      </c>
      <c r="BP2985" s="1">
        <v>7</v>
      </c>
      <c r="BQ2985" s="1">
        <v>7</v>
      </c>
      <c r="BR2985" s="1">
        <v>7</v>
      </c>
      <c r="BS2985" s="1">
        <v>7</v>
      </c>
      <c r="BT2985" s="1">
        <v>0</v>
      </c>
      <c r="BU2985" s="1" t="str">
        <f>"8:00 AM"</f>
        <v>8:00 AM</v>
      </c>
      <c r="BV2985" s="1" t="str">
        <f t="shared" si="73"/>
        <v>5:00 PM</v>
      </c>
      <c r="BW2985" s="1" t="s">
        <v>135</v>
      </c>
      <c r="BX2985" s="1">
        <v>0</v>
      </c>
      <c r="BY2985" s="1">
        <v>12</v>
      </c>
      <c r="BZ2985" s="1" t="s">
        <v>112</v>
      </c>
      <c r="CA2985" s="1">
        <v>0</v>
      </c>
      <c r="CB2985" s="1" t="s">
        <v>10208</v>
      </c>
      <c r="CC2985" s="1" t="s">
        <v>4719</v>
      </c>
      <c r="CD2985" s="1" t="s">
        <v>10209</v>
      </c>
      <c r="CE2985" s="1" t="s">
        <v>4795</v>
      </c>
      <c r="CF2985" s="1" t="s">
        <v>117</v>
      </c>
      <c r="CG2985" s="1">
        <v>96950</v>
      </c>
      <c r="CH2985" s="3">
        <v>11.99</v>
      </c>
      <c r="CI2985" s="3">
        <v>11.99</v>
      </c>
      <c r="CJ2985" s="3">
        <v>17.989999999999998</v>
      </c>
      <c r="CK2985" s="3">
        <v>17.989999999999998</v>
      </c>
      <c r="CL2985" s="1" t="s">
        <v>137</v>
      </c>
      <c r="CM2985" s="1" t="s">
        <v>168</v>
      </c>
      <c r="CN2985" s="1" t="s">
        <v>139</v>
      </c>
      <c r="CP2985" s="1" t="s">
        <v>112</v>
      </c>
      <c r="CQ2985" s="1" t="s">
        <v>111</v>
      </c>
      <c r="CR2985" s="1" t="s">
        <v>112</v>
      </c>
      <c r="CS2985" s="1" t="s">
        <v>111</v>
      </c>
      <c r="CT2985" s="1" t="s">
        <v>138</v>
      </c>
      <c r="CU2985" s="1" t="s">
        <v>111</v>
      </c>
      <c r="CV2985" s="1" t="s">
        <v>138</v>
      </c>
      <c r="CW2985" s="1" t="s">
        <v>10210</v>
      </c>
      <c r="CX2985" s="1">
        <v>16702346259</v>
      </c>
      <c r="CY2985" s="1" t="s">
        <v>10205</v>
      </c>
      <c r="CZ2985" s="1" t="s">
        <v>168</v>
      </c>
      <c r="DA2985" s="1" t="s">
        <v>111</v>
      </c>
      <c r="DB2985" s="1" t="s">
        <v>112</v>
      </c>
      <c r="DC2985" s="1" t="s">
        <v>10211</v>
      </c>
      <c r="DD2985" s="1" t="s">
        <v>10212</v>
      </c>
      <c r="DE2985" s="1" t="s">
        <v>448</v>
      </c>
      <c r="DF2985" s="1" t="s">
        <v>10199</v>
      </c>
      <c r="DG2985" s="1" t="s">
        <v>10205</v>
      </c>
    </row>
    <row r="2986" spans="1:111" ht="15.6" customHeight="1" x14ac:dyDescent="0.25">
      <c r="A2986" s="1" t="s">
        <v>10213</v>
      </c>
      <c r="B2986" s="1" t="s">
        <v>109</v>
      </c>
      <c r="C2986" s="2">
        <v>44036.109854745373</v>
      </c>
      <c r="D2986" s="2">
        <v>44118</v>
      </c>
      <c r="E2986" s="1" t="s">
        <v>110</v>
      </c>
      <c r="F2986" s="2">
        <v>44102.833333333336</v>
      </c>
      <c r="G2986" s="1" t="s">
        <v>111</v>
      </c>
      <c r="H2986" s="1" t="s">
        <v>112</v>
      </c>
      <c r="I2986" s="1" t="s">
        <v>112</v>
      </c>
      <c r="J2986" s="1" t="s">
        <v>413</v>
      </c>
      <c r="K2986" s="1" t="s">
        <v>414</v>
      </c>
      <c r="L2986" s="1" t="s">
        <v>415</v>
      </c>
      <c r="N2986" s="1" t="s">
        <v>167</v>
      </c>
      <c r="O2986" s="1" t="s">
        <v>117</v>
      </c>
      <c r="P2986" s="9">
        <v>96950</v>
      </c>
      <c r="Q2986" s="1" t="s">
        <v>118</v>
      </c>
      <c r="S2986" s="1">
        <v>16702888338</v>
      </c>
      <c r="U2986" s="1">
        <v>53211</v>
      </c>
      <c r="V2986" s="1" t="s">
        <v>119</v>
      </c>
      <c r="X2986" s="1" t="s">
        <v>416</v>
      </c>
      <c r="Y2986" s="1" t="s">
        <v>417</v>
      </c>
      <c r="Z2986" s="1" t="s">
        <v>418</v>
      </c>
      <c r="AA2986" s="1" t="s">
        <v>171</v>
      </c>
      <c r="AB2986" s="1" t="s">
        <v>415</v>
      </c>
      <c r="AD2986" s="1" t="s">
        <v>167</v>
      </c>
      <c r="AE2986" s="1" t="s">
        <v>117</v>
      </c>
      <c r="AF2986" s="9">
        <v>96950</v>
      </c>
      <c r="AG2986" s="1" t="s">
        <v>118</v>
      </c>
      <c r="AI2986" s="1">
        <v>16702888338</v>
      </c>
      <c r="AK2986" s="1" t="s">
        <v>420</v>
      </c>
      <c r="BC2986" s="1" t="str">
        <f>"11-1021.00"</f>
        <v>11-1021.00</v>
      </c>
      <c r="BD2986" s="1" t="s">
        <v>248</v>
      </c>
      <c r="BE2986" s="1" t="s">
        <v>10214</v>
      </c>
      <c r="BF2986" s="1" t="s">
        <v>10215</v>
      </c>
      <c r="BG2986" s="1">
        <v>1</v>
      </c>
      <c r="BI2986" s="2">
        <v>44105</v>
      </c>
      <c r="BJ2986" s="2">
        <v>44469</v>
      </c>
      <c r="BM2986" s="1">
        <v>35</v>
      </c>
      <c r="BN2986" s="1">
        <v>0</v>
      </c>
      <c r="BO2986" s="1">
        <v>7</v>
      </c>
      <c r="BP2986" s="1">
        <v>7</v>
      </c>
      <c r="BQ2986" s="1">
        <v>7</v>
      </c>
      <c r="BR2986" s="1">
        <v>7</v>
      </c>
      <c r="BS2986" s="1">
        <v>7</v>
      </c>
      <c r="BT2986" s="1">
        <v>0</v>
      </c>
      <c r="BU2986" s="1" t="str">
        <f>"9:00 AM"</f>
        <v>9:00 AM</v>
      </c>
      <c r="BV2986" s="1" t="str">
        <f t="shared" si="73"/>
        <v>5:00 PM</v>
      </c>
      <c r="BW2986" s="1" t="s">
        <v>193</v>
      </c>
      <c r="BX2986" s="1">
        <v>0</v>
      </c>
      <c r="BY2986" s="1">
        <v>12</v>
      </c>
      <c r="BZ2986" s="1" t="s">
        <v>111</v>
      </c>
      <c r="CA2986" s="1">
        <v>6</v>
      </c>
      <c r="CB2986" s="4" t="s">
        <v>10216</v>
      </c>
      <c r="CC2986" s="1" t="s">
        <v>425</v>
      </c>
      <c r="CD2986" s="1" t="s">
        <v>426</v>
      </c>
      <c r="CE2986" s="1" t="s">
        <v>167</v>
      </c>
      <c r="CF2986" s="1" t="s">
        <v>117</v>
      </c>
      <c r="CG2986" s="1">
        <v>96950</v>
      </c>
      <c r="CH2986" s="3">
        <v>30.92</v>
      </c>
      <c r="CI2986" s="3">
        <v>30.92</v>
      </c>
      <c r="CL2986" s="1" t="s">
        <v>137</v>
      </c>
      <c r="CN2986" s="1" t="s">
        <v>139</v>
      </c>
      <c r="CP2986" s="1" t="s">
        <v>112</v>
      </c>
      <c r="CQ2986" s="1" t="s">
        <v>111</v>
      </c>
      <c r="CR2986" s="1" t="s">
        <v>112</v>
      </c>
      <c r="CS2986" s="1" t="s">
        <v>112</v>
      </c>
      <c r="CT2986" s="1" t="s">
        <v>138</v>
      </c>
      <c r="CU2986" s="1" t="s">
        <v>111</v>
      </c>
      <c r="CV2986" s="1" t="s">
        <v>138</v>
      </c>
      <c r="CW2986" s="1" t="s">
        <v>3422</v>
      </c>
      <c r="CX2986" s="1">
        <v>16702888338</v>
      </c>
      <c r="CY2986" s="1" t="s">
        <v>420</v>
      </c>
      <c r="CZ2986" s="1" t="s">
        <v>428</v>
      </c>
      <c r="DA2986" s="1" t="s">
        <v>111</v>
      </c>
      <c r="DB2986" s="1" t="s">
        <v>112</v>
      </c>
    </row>
    <row r="2987" spans="1:111" ht="15.6" customHeight="1" x14ac:dyDescent="0.25">
      <c r="A2987" s="1" t="s">
        <v>10236</v>
      </c>
      <c r="B2987" s="1" t="s">
        <v>109</v>
      </c>
      <c r="C2987" s="2">
        <v>44228.135972800927</v>
      </c>
      <c r="D2987" s="2">
        <v>44273</v>
      </c>
      <c r="E2987" s="1" t="s">
        <v>180</v>
      </c>
      <c r="G2987" s="1" t="s">
        <v>111</v>
      </c>
      <c r="H2987" s="1" t="s">
        <v>112</v>
      </c>
      <c r="I2987" s="1" t="s">
        <v>112</v>
      </c>
      <c r="J2987" s="1" t="s">
        <v>9517</v>
      </c>
      <c r="L2987" s="1" t="s">
        <v>9518</v>
      </c>
      <c r="M2987" s="1" t="s">
        <v>9519</v>
      </c>
      <c r="N2987" s="1" t="s">
        <v>116</v>
      </c>
      <c r="O2987" s="1" t="s">
        <v>117</v>
      </c>
      <c r="P2987" s="9">
        <v>96950</v>
      </c>
      <c r="Q2987" s="1" t="s">
        <v>118</v>
      </c>
      <c r="S2987" s="1">
        <v>16702343600</v>
      </c>
      <c r="U2987" s="1">
        <v>722511</v>
      </c>
      <c r="V2987" s="1" t="s">
        <v>119</v>
      </c>
      <c r="X2987" s="1" t="s">
        <v>10237</v>
      </c>
      <c r="Y2987" s="1" t="s">
        <v>10238</v>
      </c>
      <c r="Z2987" s="1" t="s">
        <v>4855</v>
      </c>
      <c r="AA2987" s="1" t="s">
        <v>10239</v>
      </c>
      <c r="AB2987" s="1" t="s">
        <v>10240</v>
      </c>
      <c r="AC2987" s="1" t="s">
        <v>10241</v>
      </c>
      <c r="AD2987" s="1" t="s">
        <v>167</v>
      </c>
      <c r="AE2987" s="1" t="s">
        <v>117</v>
      </c>
      <c r="AF2987" s="9">
        <v>96950</v>
      </c>
      <c r="AG2987" s="1" t="s">
        <v>118</v>
      </c>
      <c r="AI2987" s="1">
        <v>16702343600</v>
      </c>
      <c r="AK2987" s="1" t="s">
        <v>9526</v>
      </c>
      <c r="BC2987" s="1" t="str">
        <f>"35-2014.00"</f>
        <v>35-2014.00</v>
      </c>
      <c r="BD2987" s="1" t="s">
        <v>152</v>
      </c>
      <c r="BE2987" s="1" t="s">
        <v>10242</v>
      </c>
      <c r="BF2987" s="1" t="s">
        <v>10243</v>
      </c>
      <c r="BG2987" s="1">
        <v>1</v>
      </c>
      <c r="BI2987" s="2">
        <v>44256</v>
      </c>
      <c r="BJ2987" s="2">
        <v>45351</v>
      </c>
      <c r="BM2987" s="1">
        <v>35</v>
      </c>
      <c r="BN2987" s="1">
        <v>0</v>
      </c>
      <c r="BO2987" s="1">
        <v>7</v>
      </c>
      <c r="BP2987" s="1">
        <v>7</v>
      </c>
      <c r="BQ2987" s="1">
        <v>7</v>
      </c>
      <c r="BR2987" s="1">
        <v>7</v>
      </c>
      <c r="BS2987" s="1">
        <v>7</v>
      </c>
      <c r="BT2987" s="1">
        <v>0</v>
      </c>
      <c r="BU2987" s="1" t="str">
        <f>"10:00 AM"</f>
        <v>10:00 AM</v>
      </c>
      <c r="BV2987" s="1" t="str">
        <f t="shared" si="73"/>
        <v>5:00 PM</v>
      </c>
      <c r="BW2987" s="1" t="s">
        <v>135</v>
      </c>
      <c r="BX2987" s="1">
        <v>6</v>
      </c>
      <c r="BY2987" s="1">
        <v>12</v>
      </c>
      <c r="BZ2987" s="1" t="s">
        <v>112</v>
      </c>
      <c r="CA2987" s="1">
        <v>0</v>
      </c>
      <c r="CB2987" s="4" t="s">
        <v>10244</v>
      </c>
      <c r="CC2987" s="1" t="s">
        <v>9518</v>
      </c>
      <c r="CD2987" s="1" t="s">
        <v>9519</v>
      </c>
      <c r="CE2987" s="1" t="s">
        <v>116</v>
      </c>
      <c r="CF2987" s="1" t="s">
        <v>117</v>
      </c>
      <c r="CG2987" s="1">
        <v>96950</v>
      </c>
      <c r="CH2987" s="3">
        <v>8.68</v>
      </c>
      <c r="CI2987" s="3">
        <v>9</v>
      </c>
      <c r="CJ2987" s="3">
        <v>13.02</v>
      </c>
      <c r="CK2987" s="3">
        <v>13.5</v>
      </c>
      <c r="CL2987" s="1" t="s">
        <v>137</v>
      </c>
      <c r="CM2987" s="1" t="s">
        <v>138</v>
      </c>
      <c r="CN2987" s="1" t="s">
        <v>139</v>
      </c>
      <c r="CP2987" s="1" t="s">
        <v>112</v>
      </c>
      <c r="CQ2987" s="1" t="s">
        <v>111</v>
      </c>
      <c r="CR2987" s="1" t="s">
        <v>112</v>
      </c>
      <c r="CS2987" s="1" t="s">
        <v>111</v>
      </c>
      <c r="CT2987" s="1" t="s">
        <v>111</v>
      </c>
      <c r="CU2987" s="1" t="s">
        <v>111</v>
      </c>
      <c r="CV2987" s="1" t="s">
        <v>138</v>
      </c>
      <c r="CW2987" s="1" t="s">
        <v>138</v>
      </c>
      <c r="CX2987" s="1">
        <v>16702343600</v>
      </c>
      <c r="CY2987" s="1" t="s">
        <v>9526</v>
      </c>
      <c r="CZ2987" s="1" t="s">
        <v>138</v>
      </c>
      <c r="DA2987" s="1" t="s">
        <v>111</v>
      </c>
      <c r="DB2987" s="1" t="s">
        <v>112</v>
      </c>
    </row>
    <row r="2988" spans="1:111" ht="15.6" customHeight="1" x14ac:dyDescent="0.25">
      <c r="A2988" s="1" t="s">
        <v>10245</v>
      </c>
      <c r="B2988" s="1" t="s">
        <v>109</v>
      </c>
      <c r="C2988" s="2">
        <v>44131.919994097225</v>
      </c>
      <c r="D2988" s="2">
        <v>44183</v>
      </c>
      <c r="E2988" s="1" t="s">
        <v>180</v>
      </c>
      <c r="G2988" s="1" t="s">
        <v>112</v>
      </c>
      <c r="H2988" s="1" t="s">
        <v>112</v>
      </c>
      <c r="I2988" s="1" t="s">
        <v>112</v>
      </c>
      <c r="J2988" s="1" t="s">
        <v>9861</v>
      </c>
      <c r="L2988" s="1" t="s">
        <v>9862</v>
      </c>
      <c r="M2988" s="1" t="s">
        <v>9863</v>
      </c>
      <c r="N2988" s="1" t="s">
        <v>116</v>
      </c>
      <c r="O2988" s="1" t="s">
        <v>117</v>
      </c>
      <c r="P2988" s="9">
        <v>96950</v>
      </c>
      <c r="Q2988" s="1" t="s">
        <v>118</v>
      </c>
      <c r="R2988" s="1" t="s">
        <v>138</v>
      </c>
      <c r="S2988" s="1">
        <v>16704833670</v>
      </c>
      <c r="T2988" s="1">
        <v>0</v>
      </c>
      <c r="U2988" s="1">
        <v>56152</v>
      </c>
      <c r="V2988" s="1" t="s">
        <v>119</v>
      </c>
      <c r="X2988" s="1" t="s">
        <v>3525</v>
      </c>
      <c r="Y2988" s="1" t="s">
        <v>9864</v>
      </c>
      <c r="Z2988" s="1" t="s">
        <v>138</v>
      </c>
      <c r="AA2988" s="1" t="s">
        <v>245</v>
      </c>
      <c r="AB2988" s="1" t="s">
        <v>9862</v>
      </c>
      <c r="AC2988" s="1" t="s">
        <v>9863</v>
      </c>
      <c r="AD2988" s="1" t="s">
        <v>116</v>
      </c>
      <c r="AE2988" s="1" t="s">
        <v>117</v>
      </c>
      <c r="AF2988" s="9">
        <v>96950</v>
      </c>
      <c r="AG2988" s="1" t="s">
        <v>118</v>
      </c>
      <c r="AH2988" s="1" t="s">
        <v>138</v>
      </c>
      <c r="AI2988" s="1">
        <v>16704833670</v>
      </c>
      <c r="AJ2988" s="1">
        <v>0</v>
      </c>
      <c r="AK2988" s="1" t="s">
        <v>9865</v>
      </c>
      <c r="BC2988" s="1" t="str">
        <f>"43-1011.00"</f>
        <v>43-1011.00</v>
      </c>
      <c r="BD2988" s="1" t="s">
        <v>421</v>
      </c>
      <c r="BE2988" s="1" t="s">
        <v>10246</v>
      </c>
      <c r="BF2988" s="1" t="s">
        <v>10247</v>
      </c>
      <c r="BG2988" s="1">
        <v>1</v>
      </c>
      <c r="BI2988" s="2">
        <v>44166</v>
      </c>
      <c r="BJ2988" s="2">
        <v>44469</v>
      </c>
      <c r="BM2988" s="1">
        <v>40</v>
      </c>
      <c r="BN2988" s="1">
        <v>0</v>
      </c>
      <c r="BO2988" s="1">
        <v>8</v>
      </c>
      <c r="BP2988" s="1">
        <v>8</v>
      </c>
      <c r="BQ2988" s="1">
        <v>8</v>
      </c>
      <c r="BR2988" s="1">
        <v>8</v>
      </c>
      <c r="BS2988" s="1">
        <v>8</v>
      </c>
      <c r="BT2988" s="1">
        <v>0</v>
      </c>
      <c r="BU2988" s="1" t="str">
        <f>"8:00 AM"</f>
        <v>8:00 AM</v>
      </c>
      <c r="BV2988" s="1" t="str">
        <f t="shared" si="73"/>
        <v>5:00 PM</v>
      </c>
      <c r="BW2988" s="1" t="s">
        <v>135</v>
      </c>
      <c r="BX2988" s="1">
        <v>0</v>
      </c>
      <c r="BY2988" s="1">
        <v>24</v>
      </c>
      <c r="BZ2988" s="1" t="s">
        <v>112</v>
      </c>
      <c r="CA2988" s="1">
        <v>0</v>
      </c>
      <c r="CB2988" s="1" t="s">
        <v>10248</v>
      </c>
      <c r="CC2988" s="1" t="s">
        <v>9862</v>
      </c>
      <c r="CD2988" s="1" t="s">
        <v>9863</v>
      </c>
      <c r="CE2988" s="1" t="s">
        <v>116</v>
      </c>
      <c r="CF2988" s="1" t="s">
        <v>117</v>
      </c>
      <c r="CG2988" s="1">
        <v>96950</v>
      </c>
      <c r="CH2988" s="3">
        <v>13.62</v>
      </c>
      <c r="CI2988" s="3">
        <v>13.62</v>
      </c>
      <c r="CJ2988" s="3">
        <v>20.43</v>
      </c>
      <c r="CK2988" s="3">
        <v>20.43</v>
      </c>
      <c r="CL2988" s="1" t="s">
        <v>137</v>
      </c>
      <c r="CM2988" s="1" t="s">
        <v>138</v>
      </c>
      <c r="CN2988" s="1" t="s">
        <v>139</v>
      </c>
      <c r="CP2988" s="1" t="s">
        <v>112</v>
      </c>
      <c r="CQ2988" s="1" t="s">
        <v>111</v>
      </c>
      <c r="CR2988" s="1" t="s">
        <v>112</v>
      </c>
      <c r="CS2988" s="1" t="s">
        <v>111</v>
      </c>
      <c r="CT2988" s="1" t="s">
        <v>138</v>
      </c>
      <c r="CU2988" s="1" t="s">
        <v>111</v>
      </c>
      <c r="CV2988" s="1" t="s">
        <v>138</v>
      </c>
      <c r="CW2988" s="1" t="s">
        <v>138</v>
      </c>
      <c r="CX2988" s="1">
        <v>16704833670</v>
      </c>
      <c r="CY2988" s="1" t="s">
        <v>9865</v>
      </c>
      <c r="CZ2988" s="1" t="s">
        <v>138</v>
      </c>
      <c r="DA2988" s="1" t="s">
        <v>111</v>
      </c>
      <c r="DB2988" s="1" t="s">
        <v>112</v>
      </c>
      <c r="DC2988" s="1" t="s">
        <v>3525</v>
      </c>
      <c r="DD2988" s="1" t="s">
        <v>9864</v>
      </c>
      <c r="DF2988" s="1" t="s">
        <v>9861</v>
      </c>
      <c r="DG2988" s="1" t="s">
        <v>9865</v>
      </c>
    </row>
    <row r="2989" spans="1:111" ht="15.6" customHeight="1" x14ac:dyDescent="0.25">
      <c r="A2989" s="1" t="s">
        <v>10253</v>
      </c>
      <c r="B2989" s="1" t="s">
        <v>109</v>
      </c>
      <c r="C2989" s="2">
        <v>44172.051629629626</v>
      </c>
      <c r="D2989" s="2">
        <v>44225</v>
      </c>
      <c r="E2989" s="1" t="s">
        <v>180</v>
      </c>
      <c r="G2989" s="1" t="s">
        <v>112</v>
      </c>
      <c r="H2989" s="1" t="s">
        <v>112</v>
      </c>
      <c r="I2989" s="1" t="s">
        <v>112</v>
      </c>
      <c r="J2989" s="1" t="s">
        <v>10254</v>
      </c>
      <c r="K2989" s="1" t="s">
        <v>10255</v>
      </c>
      <c r="L2989" s="1" t="s">
        <v>2410</v>
      </c>
      <c r="M2989" s="1" t="s">
        <v>10256</v>
      </c>
      <c r="N2989" s="1" t="s">
        <v>116</v>
      </c>
      <c r="O2989" s="1" t="s">
        <v>117</v>
      </c>
      <c r="P2989" s="9">
        <v>96950</v>
      </c>
      <c r="Q2989" s="1" t="s">
        <v>118</v>
      </c>
      <c r="R2989" s="1" t="s">
        <v>719</v>
      </c>
      <c r="S2989" s="1">
        <v>16703236877</v>
      </c>
      <c r="U2989" s="1">
        <v>62161</v>
      </c>
      <c r="V2989" s="1" t="s">
        <v>119</v>
      </c>
      <c r="X2989" s="1" t="s">
        <v>2405</v>
      </c>
      <c r="Y2989" s="1" t="s">
        <v>687</v>
      </c>
      <c r="Z2989" s="1" t="s">
        <v>688</v>
      </c>
      <c r="AA2989" s="1" t="s">
        <v>245</v>
      </c>
      <c r="AB2989" s="1" t="s">
        <v>689</v>
      </c>
      <c r="AD2989" s="1" t="s">
        <v>690</v>
      </c>
      <c r="AE2989" s="1" t="s">
        <v>117</v>
      </c>
      <c r="AF2989" s="9">
        <v>96931</v>
      </c>
      <c r="AG2989" s="1" t="s">
        <v>118</v>
      </c>
      <c r="AH2989" s="1" t="s">
        <v>719</v>
      </c>
      <c r="AI2989" s="1">
        <v>16716498746</v>
      </c>
      <c r="AJ2989" s="1">
        <v>203</v>
      </c>
      <c r="AK2989" s="1" t="s">
        <v>692</v>
      </c>
      <c r="BC2989" s="1" t="str">
        <f>"49-9071.00"</f>
        <v>49-9071.00</v>
      </c>
      <c r="BD2989" s="1" t="s">
        <v>214</v>
      </c>
      <c r="BE2989" s="1" t="s">
        <v>10257</v>
      </c>
      <c r="BF2989" s="1" t="s">
        <v>1069</v>
      </c>
      <c r="BG2989" s="1">
        <v>3</v>
      </c>
      <c r="BI2989" s="2">
        <v>44270</v>
      </c>
      <c r="BJ2989" s="2">
        <v>44634</v>
      </c>
      <c r="BM2989" s="1">
        <v>40</v>
      </c>
      <c r="BN2989" s="1">
        <v>0</v>
      </c>
      <c r="BO2989" s="1">
        <v>8</v>
      </c>
      <c r="BP2989" s="1">
        <v>8</v>
      </c>
      <c r="BQ2989" s="1">
        <v>8</v>
      </c>
      <c r="BR2989" s="1">
        <v>8</v>
      </c>
      <c r="BS2989" s="1">
        <v>5</v>
      </c>
      <c r="BT2989" s="1">
        <v>3</v>
      </c>
      <c r="BU2989" s="1" t="str">
        <f>"8:30 AM"</f>
        <v>8:30 AM</v>
      </c>
      <c r="BV2989" s="1" t="str">
        <f>"5:30 PM"</f>
        <v>5:30 PM</v>
      </c>
      <c r="BW2989" s="1" t="s">
        <v>230</v>
      </c>
      <c r="BX2989" s="1">
        <v>0</v>
      </c>
      <c r="BY2989" s="1">
        <v>3</v>
      </c>
      <c r="BZ2989" s="1" t="s">
        <v>112</v>
      </c>
      <c r="CA2989" s="1">
        <v>0</v>
      </c>
      <c r="CB2989" s="1" t="s">
        <v>5820</v>
      </c>
      <c r="CC2989" s="1" t="s">
        <v>2383</v>
      </c>
      <c r="CD2989" s="1" t="s">
        <v>10256</v>
      </c>
      <c r="CE2989" s="1" t="s">
        <v>116</v>
      </c>
      <c r="CF2989" s="1" t="s">
        <v>117</v>
      </c>
      <c r="CG2989" s="1">
        <v>96950</v>
      </c>
      <c r="CH2989" s="3">
        <v>8.7100000000000009</v>
      </c>
      <c r="CI2989" s="3">
        <v>8.7100000000000009</v>
      </c>
      <c r="CJ2989" s="3">
        <v>13.06</v>
      </c>
      <c r="CK2989" s="3">
        <v>13.06</v>
      </c>
      <c r="CL2989" s="1" t="s">
        <v>137</v>
      </c>
      <c r="CN2989" s="1" t="s">
        <v>139</v>
      </c>
      <c r="CP2989" s="1" t="s">
        <v>112</v>
      </c>
      <c r="CQ2989" s="1" t="s">
        <v>111</v>
      </c>
      <c r="CR2989" s="1" t="s">
        <v>112</v>
      </c>
      <c r="CS2989" s="1" t="s">
        <v>111</v>
      </c>
      <c r="CT2989" s="1" t="s">
        <v>138</v>
      </c>
      <c r="CU2989" s="1" t="s">
        <v>111</v>
      </c>
      <c r="CV2989" s="1" t="s">
        <v>138</v>
      </c>
      <c r="CW2989" s="1" t="s">
        <v>698</v>
      </c>
      <c r="CX2989" s="1">
        <v>16703236877</v>
      </c>
      <c r="CY2989" s="1" t="s">
        <v>699</v>
      </c>
      <c r="CZ2989" s="1" t="s">
        <v>138</v>
      </c>
      <c r="DA2989" s="1" t="s">
        <v>111</v>
      </c>
      <c r="DB2989" s="1" t="s">
        <v>112</v>
      </c>
    </row>
    <row r="2990" spans="1:111" ht="15.6" customHeight="1" x14ac:dyDescent="0.25">
      <c r="A2990" s="1" t="s">
        <v>10258</v>
      </c>
      <c r="B2990" s="1" t="s">
        <v>109</v>
      </c>
      <c r="C2990" s="2">
        <v>44217.102160069444</v>
      </c>
      <c r="D2990" s="2">
        <v>44270</v>
      </c>
      <c r="E2990" s="1" t="s">
        <v>180</v>
      </c>
      <c r="G2990" s="1" t="s">
        <v>112</v>
      </c>
      <c r="H2990" s="1" t="s">
        <v>112</v>
      </c>
      <c r="I2990" s="1" t="s">
        <v>112</v>
      </c>
      <c r="J2990" s="1" t="s">
        <v>4994</v>
      </c>
      <c r="L2990" s="1" t="s">
        <v>4995</v>
      </c>
      <c r="N2990" s="1" t="s">
        <v>167</v>
      </c>
      <c r="O2990" s="1" t="s">
        <v>117</v>
      </c>
      <c r="P2990" s="9">
        <v>96950</v>
      </c>
      <c r="Q2990" s="1" t="s">
        <v>118</v>
      </c>
      <c r="S2990" s="1">
        <v>16702330020</v>
      </c>
      <c r="U2990" s="1">
        <v>2362</v>
      </c>
      <c r="V2990" s="1" t="s">
        <v>119</v>
      </c>
      <c r="X2990" s="1" t="s">
        <v>4996</v>
      </c>
      <c r="Y2990" s="1" t="s">
        <v>4997</v>
      </c>
      <c r="AA2990" s="1" t="s">
        <v>343</v>
      </c>
      <c r="AB2990" s="1" t="s">
        <v>4995</v>
      </c>
      <c r="AD2990" s="1" t="s">
        <v>167</v>
      </c>
      <c r="AE2990" s="1" t="s">
        <v>117</v>
      </c>
      <c r="AF2990" s="9">
        <v>96950</v>
      </c>
      <c r="AG2990" s="1" t="s">
        <v>118</v>
      </c>
      <c r="AI2990" s="1">
        <v>16702330020</v>
      </c>
      <c r="AK2990" s="1" t="s">
        <v>4998</v>
      </c>
      <c r="BC2990" s="1" t="str">
        <f>"49-9095.00"</f>
        <v>49-9095.00</v>
      </c>
      <c r="BD2990" s="1" t="s">
        <v>10259</v>
      </c>
      <c r="BE2990" s="1" t="s">
        <v>10260</v>
      </c>
      <c r="BF2990" s="1" t="s">
        <v>10259</v>
      </c>
      <c r="BG2990" s="1">
        <v>20</v>
      </c>
      <c r="BI2990" s="2">
        <v>44242</v>
      </c>
      <c r="BJ2990" s="2">
        <v>44469</v>
      </c>
      <c r="BM2990" s="1">
        <v>40</v>
      </c>
      <c r="BN2990" s="1">
        <v>0</v>
      </c>
      <c r="BO2990" s="1">
        <v>8</v>
      </c>
      <c r="BP2990" s="1">
        <v>8</v>
      </c>
      <c r="BQ2990" s="1">
        <v>8</v>
      </c>
      <c r="BR2990" s="1">
        <v>8</v>
      </c>
      <c r="BS2990" s="1">
        <v>8</v>
      </c>
      <c r="BT2990" s="1">
        <v>0</v>
      </c>
      <c r="BU2990" s="1" t="str">
        <f>"9:00 AM"</f>
        <v>9:00 AM</v>
      </c>
      <c r="BV2990" s="1" t="str">
        <f>"6:00 PM"</f>
        <v>6:00 PM</v>
      </c>
      <c r="BW2990" s="1" t="s">
        <v>135</v>
      </c>
      <c r="BX2990" s="1">
        <v>0</v>
      </c>
      <c r="BY2990" s="1">
        <v>12</v>
      </c>
      <c r="BZ2990" s="1" t="s">
        <v>112</v>
      </c>
      <c r="CA2990" s="1">
        <v>0</v>
      </c>
      <c r="CB2990" s="4" t="s">
        <v>10261</v>
      </c>
      <c r="CC2990" s="1" t="s">
        <v>404</v>
      </c>
      <c r="CD2990" s="1" t="s">
        <v>167</v>
      </c>
      <c r="CE2990" s="1" t="s">
        <v>399</v>
      </c>
      <c r="CF2990" s="1" t="s">
        <v>117</v>
      </c>
      <c r="CG2990" s="1">
        <v>96950</v>
      </c>
      <c r="CH2990" s="3">
        <v>11.38</v>
      </c>
      <c r="CI2990" s="3">
        <v>11.38</v>
      </c>
      <c r="CJ2990" s="3">
        <v>17.07</v>
      </c>
      <c r="CK2990" s="3">
        <v>17.07</v>
      </c>
      <c r="CL2990" s="1" t="s">
        <v>137</v>
      </c>
      <c r="CM2990" s="1" t="s">
        <v>138</v>
      </c>
      <c r="CN2990" s="1" t="s">
        <v>139</v>
      </c>
      <c r="CP2990" s="1" t="s">
        <v>112</v>
      </c>
      <c r="CQ2990" s="1" t="s">
        <v>111</v>
      </c>
      <c r="CR2990" s="1" t="s">
        <v>112</v>
      </c>
      <c r="CS2990" s="1" t="s">
        <v>111</v>
      </c>
      <c r="CT2990" s="1" t="s">
        <v>138</v>
      </c>
      <c r="CU2990" s="1" t="s">
        <v>111</v>
      </c>
      <c r="CV2990" s="1" t="s">
        <v>138</v>
      </c>
      <c r="CW2990" s="1" t="s">
        <v>138</v>
      </c>
      <c r="CX2990" s="1">
        <v>16702330020</v>
      </c>
      <c r="CY2990" s="1" t="s">
        <v>4998</v>
      </c>
      <c r="CZ2990" s="1" t="s">
        <v>138</v>
      </c>
      <c r="DA2990" s="1" t="s">
        <v>111</v>
      </c>
      <c r="DB2990" s="1" t="s">
        <v>112</v>
      </c>
    </row>
    <row r="2991" spans="1:111" ht="15.6" customHeight="1" x14ac:dyDescent="0.25">
      <c r="A2991" s="1" t="s">
        <v>10278</v>
      </c>
      <c r="B2991" s="1" t="s">
        <v>109</v>
      </c>
      <c r="C2991" s="2">
        <v>44243.027483333331</v>
      </c>
      <c r="D2991" s="2">
        <v>44271</v>
      </c>
      <c r="E2991" s="1" t="s">
        <v>110</v>
      </c>
      <c r="F2991" s="2">
        <v>44375.833333333336</v>
      </c>
      <c r="G2991" s="1" t="s">
        <v>111</v>
      </c>
      <c r="H2991" s="1" t="s">
        <v>112</v>
      </c>
      <c r="I2991" s="1" t="s">
        <v>112</v>
      </c>
      <c r="J2991" s="1" t="s">
        <v>5927</v>
      </c>
      <c r="K2991" s="1" t="s">
        <v>10279</v>
      </c>
      <c r="L2991" s="1" t="s">
        <v>1416</v>
      </c>
      <c r="N2991" s="1" t="s">
        <v>116</v>
      </c>
      <c r="O2991" s="1" t="s">
        <v>117</v>
      </c>
      <c r="P2991" s="9">
        <v>96950</v>
      </c>
      <c r="Q2991" s="1" t="s">
        <v>118</v>
      </c>
      <c r="S2991" s="1">
        <v>16702335100</v>
      </c>
      <c r="U2991" s="1">
        <v>71329</v>
      </c>
      <c r="V2991" s="1" t="s">
        <v>119</v>
      </c>
      <c r="X2991" s="1" t="s">
        <v>1417</v>
      </c>
      <c r="Y2991" s="1" t="s">
        <v>5928</v>
      </c>
      <c r="AA2991" s="1" t="s">
        <v>373</v>
      </c>
      <c r="AB2991" s="1" t="s">
        <v>1416</v>
      </c>
      <c r="AD2991" s="1" t="s">
        <v>116</v>
      </c>
      <c r="AE2991" s="1" t="s">
        <v>117</v>
      </c>
      <c r="AF2991" s="9">
        <v>96950</v>
      </c>
      <c r="AG2991" s="1" t="s">
        <v>118</v>
      </c>
      <c r="AI2991" s="1">
        <v>16702335100</v>
      </c>
      <c r="AK2991" s="1" t="s">
        <v>1419</v>
      </c>
      <c r="BC2991" s="1" t="str">
        <f>"43-3031.00"</f>
        <v>43-3031.00</v>
      </c>
      <c r="BD2991" s="1" t="s">
        <v>389</v>
      </c>
      <c r="BE2991" s="1" t="s">
        <v>10280</v>
      </c>
      <c r="BF2991" s="1" t="s">
        <v>10281</v>
      </c>
      <c r="BG2991" s="1">
        <v>2</v>
      </c>
      <c r="BI2991" s="2">
        <v>44377</v>
      </c>
      <c r="BJ2991" s="2">
        <v>44741</v>
      </c>
      <c r="BM2991" s="1">
        <v>40</v>
      </c>
      <c r="BN2991" s="1">
        <v>0</v>
      </c>
      <c r="BO2991" s="1">
        <v>8</v>
      </c>
      <c r="BP2991" s="1">
        <v>8</v>
      </c>
      <c r="BQ2991" s="1">
        <v>8</v>
      </c>
      <c r="BR2991" s="1">
        <v>8</v>
      </c>
      <c r="BS2991" s="1">
        <v>8</v>
      </c>
      <c r="BT2991" s="1">
        <v>0</v>
      </c>
      <c r="BU2991" s="1" t="str">
        <f>"4:00 PM"</f>
        <v>4:00 PM</v>
      </c>
      <c r="BV2991" s="1" t="str">
        <f>"12:00 AM"</f>
        <v>12:00 AM</v>
      </c>
      <c r="BW2991" s="1" t="s">
        <v>392</v>
      </c>
      <c r="BX2991" s="1">
        <v>1</v>
      </c>
      <c r="BY2991" s="1">
        <v>24</v>
      </c>
      <c r="BZ2991" s="1" t="s">
        <v>112</v>
      </c>
      <c r="CA2991" s="1">
        <v>0</v>
      </c>
      <c r="CB2991" s="4" t="s">
        <v>10282</v>
      </c>
      <c r="CC2991" s="1" t="s">
        <v>1423</v>
      </c>
      <c r="CD2991" s="1" t="s">
        <v>1416</v>
      </c>
      <c r="CE2991" s="1" t="s">
        <v>116</v>
      </c>
      <c r="CF2991" s="1" t="s">
        <v>117</v>
      </c>
      <c r="CG2991" s="1">
        <v>96950</v>
      </c>
      <c r="CH2991" s="3">
        <v>9.49</v>
      </c>
      <c r="CI2991" s="3">
        <v>9.49</v>
      </c>
      <c r="CJ2991" s="3">
        <v>14.24</v>
      </c>
      <c r="CK2991" s="3">
        <v>14.24</v>
      </c>
      <c r="CL2991" s="1" t="s">
        <v>137</v>
      </c>
      <c r="CN2991" s="1" t="s">
        <v>139</v>
      </c>
      <c r="CP2991" s="1" t="s">
        <v>112</v>
      </c>
      <c r="CQ2991" s="1" t="s">
        <v>111</v>
      </c>
      <c r="CR2991" s="1" t="s">
        <v>112</v>
      </c>
      <c r="CS2991" s="1" t="s">
        <v>111</v>
      </c>
      <c r="CT2991" s="1" t="s">
        <v>111</v>
      </c>
      <c r="CU2991" s="1" t="s">
        <v>111</v>
      </c>
      <c r="CV2991" s="1" t="s">
        <v>138</v>
      </c>
      <c r="CW2991" s="1" t="s">
        <v>10283</v>
      </c>
      <c r="CX2991" s="1">
        <v>16702335100</v>
      </c>
      <c r="CY2991" s="1" t="s">
        <v>1419</v>
      </c>
      <c r="CZ2991" s="1" t="s">
        <v>138</v>
      </c>
      <c r="DA2991" s="1" t="s">
        <v>111</v>
      </c>
      <c r="DB2991" s="1" t="s">
        <v>112</v>
      </c>
    </row>
    <row r="2992" spans="1:111" ht="15.6" customHeight="1" x14ac:dyDescent="0.25">
      <c r="A2992" s="1" t="s">
        <v>10284</v>
      </c>
      <c r="B2992" s="1" t="s">
        <v>109</v>
      </c>
      <c r="C2992" s="2">
        <v>44299.14790960648</v>
      </c>
      <c r="D2992" s="2">
        <v>44329</v>
      </c>
      <c r="E2992" s="1" t="s">
        <v>110</v>
      </c>
      <c r="F2992" s="2">
        <v>44468.833333333336</v>
      </c>
      <c r="G2992" s="1" t="s">
        <v>112</v>
      </c>
      <c r="H2992" s="1" t="s">
        <v>112</v>
      </c>
      <c r="I2992" s="1" t="s">
        <v>112</v>
      </c>
      <c r="J2992" s="1" t="s">
        <v>6322</v>
      </c>
      <c r="K2992" s="1" t="s">
        <v>6323</v>
      </c>
      <c r="L2992" s="1" t="s">
        <v>6324</v>
      </c>
      <c r="M2992" s="1" t="s">
        <v>6325</v>
      </c>
      <c r="N2992" s="1" t="s">
        <v>116</v>
      </c>
      <c r="O2992" s="1" t="s">
        <v>117</v>
      </c>
      <c r="P2992" s="9">
        <v>96950</v>
      </c>
      <c r="Q2992" s="1" t="s">
        <v>118</v>
      </c>
      <c r="S2992" s="1">
        <v>16707897835</v>
      </c>
      <c r="U2992" s="1">
        <v>81119</v>
      </c>
      <c r="V2992" s="1" t="s">
        <v>119</v>
      </c>
      <c r="X2992" s="1" t="s">
        <v>1219</v>
      </c>
      <c r="Y2992" s="1" t="s">
        <v>6326</v>
      </c>
      <c r="Z2992" s="1" t="s">
        <v>3352</v>
      </c>
      <c r="AA2992" s="1" t="s">
        <v>245</v>
      </c>
      <c r="AB2992" s="1" t="s">
        <v>6324</v>
      </c>
      <c r="AC2992" s="1" t="s">
        <v>6325</v>
      </c>
      <c r="AD2992" s="1" t="s">
        <v>116</v>
      </c>
      <c r="AE2992" s="1" t="s">
        <v>117</v>
      </c>
      <c r="AF2992" s="9">
        <v>96950</v>
      </c>
      <c r="AG2992" s="1" t="s">
        <v>118</v>
      </c>
      <c r="AI2992" s="1">
        <v>16707897835</v>
      </c>
      <c r="AK2992" s="1" t="s">
        <v>6327</v>
      </c>
      <c r="BC2992" s="1" t="str">
        <f>"51-6093.00"</f>
        <v>51-6093.00</v>
      </c>
      <c r="BD2992" s="1" t="s">
        <v>6328</v>
      </c>
      <c r="BE2992" s="1" t="s">
        <v>6329</v>
      </c>
      <c r="BF2992" s="1" t="s">
        <v>6330</v>
      </c>
      <c r="BG2992" s="1">
        <v>1</v>
      </c>
      <c r="BI2992" s="2">
        <v>44470</v>
      </c>
      <c r="BJ2992" s="2">
        <v>44834</v>
      </c>
      <c r="BM2992" s="1">
        <v>40</v>
      </c>
      <c r="BN2992" s="1">
        <v>0</v>
      </c>
      <c r="BO2992" s="1">
        <v>8</v>
      </c>
      <c r="BP2992" s="1">
        <v>8</v>
      </c>
      <c r="BQ2992" s="1">
        <v>8</v>
      </c>
      <c r="BR2992" s="1">
        <v>8</v>
      </c>
      <c r="BS2992" s="1">
        <v>8</v>
      </c>
      <c r="BT2992" s="1">
        <v>0</v>
      </c>
      <c r="BU2992" s="1" t="str">
        <f>"8:00 AM"</f>
        <v>8:00 AM</v>
      </c>
      <c r="BV2992" s="1" t="str">
        <f>"5:00 PM"</f>
        <v>5:00 PM</v>
      </c>
      <c r="BW2992" s="1" t="s">
        <v>230</v>
      </c>
      <c r="BX2992" s="1">
        <v>0</v>
      </c>
      <c r="BY2992" s="1">
        <v>12</v>
      </c>
      <c r="BZ2992" s="1" t="s">
        <v>112</v>
      </c>
      <c r="CA2992" s="1">
        <v>0</v>
      </c>
      <c r="CB2992" s="1" t="s">
        <v>6331</v>
      </c>
      <c r="CC2992" s="1" t="s">
        <v>6324</v>
      </c>
      <c r="CD2992" s="1" t="s">
        <v>6325</v>
      </c>
      <c r="CE2992" s="1" t="s">
        <v>116</v>
      </c>
      <c r="CF2992" s="1" t="s">
        <v>117</v>
      </c>
      <c r="CG2992" s="1">
        <v>96950</v>
      </c>
      <c r="CH2992" s="3">
        <v>8.51</v>
      </c>
      <c r="CI2992" s="3">
        <v>8.51</v>
      </c>
      <c r="CJ2992" s="3">
        <v>12.77</v>
      </c>
      <c r="CK2992" s="3">
        <v>12.77</v>
      </c>
      <c r="CL2992" s="1" t="s">
        <v>137</v>
      </c>
      <c r="CM2992" s="1" t="s">
        <v>138</v>
      </c>
      <c r="CN2992" s="1" t="s">
        <v>139</v>
      </c>
      <c r="CP2992" s="1" t="s">
        <v>112</v>
      </c>
      <c r="CQ2992" s="1" t="s">
        <v>111</v>
      </c>
      <c r="CR2992" s="1" t="s">
        <v>112</v>
      </c>
      <c r="CS2992" s="1" t="s">
        <v>111</v>
      </c>
      <c r="CT2992" s="1" t="s">
        <v>138</v>
      </c>
      <c r="CU2992" s="1" t="s">
        <v>111</v>
      </c>
      <c r="CV2992" s="1" t="s">
        <v>138</v>
      </c>
      <c r="CW2992" s="1" t="s">
        <v>300</v>
      </c>
      <c r="CX2992" s="1">
        <v>16707897835</v>
      </c>
      <c r="CY2992" s="1" t="s">
        <v>6327</v>
      </c>
      <c r="CZ2992" s="1" t="s">
        <v>138</v>
      </c>
      <c r="DA2992" s="1" t="s">
        <v>111</v>
      </c>
      <c r="DB2992" s="1" t="s">
        <v>112</v>
      </c>
    </row>
    <row r="2993" spans="1:111" ht="15.6" customHeight="1" x14ac:dyDescent="0.25">
      <c r="A2993" s="1" t="s">
        <v>10285</v>
      </c>
      <c r="B2993" s="1" t="s">
        <v>109</v>
      </c>
      <c r="C2993" s="2">
        <v>44307.313376273145</v>
      </c>
      <c r="D2993" s="2">
        <v>44328</v>
      </c>
      <c r="E2993" s="1" t="s">
        <v>110</v>
      </c>
      <c r="F2993" s="2">
        <v>44468.833333333336</v>
      </c>
      <c r="G2993" s="1" t="s">
        <v>111</v>
      </c>
      <c r="H2993" s="1" t="s">
        <v>112</v>
      </c>
      <c r="I2993" s="1" t="s">
        <v>112</v>
      </c>
      <c r="J2993" s="1" t="s">
        <v>3833</v>
      </c>
      <c r="L2993" s="1" t="s">
        <v>10286</v>
      </c>
      <c r="N2993" s="1" t="s">
        <v>167</v>
      </c>
      <c r="O2993" s="1" t="s">
        <v>117</v>
      </c>
      <c r="P2993" s="9">
        <v>96950</v>
      </c>
      <c r="Q2993" s="1" t="s">
        <v>118</v>
      </c>
      <c r="S2993" s="1">
        <v>16702333625</v>
      </c>
      <c r="U2993" s="1">
        <v>54121</v>
      </c>
      <c r="V2993" s="1" t="s">
        <v>119</v>
      </c>
      <c r="X2993" s="1" t="s">
        <v>3835</v>
      </c>
      <c r="Y2993" s="1" t="s">
        <v>3836</v>
      </c>
      <c r="AA2993" s="1" t="s">
        <v>171</v>
      </c>
      <c r="AB2993" s="1" t="s">
        <v>10286</v>
      </c>
      <c r="AD2993" s="1" t="s">
        <v>167</v>
      </c>
      <c r="AE2993" s="1" t="s">
        <v>117</v>
      </c>
      <c r="AF2993" s="9">
        <v>96950</v>
      </c>
      <c r="AG2993" s="1" t="s">
        <v>118</v>
      </c>
      <c r="AI2993" s="1">
        <v>16706702333</v>
      </c>
      <c r="AK2993" s="1" t="s">
        <v>3838</v>
      </c>
      <c r="BC2993" s="1" t="str">
        <f>"13-2011.01"</f>
        <v>13-2011.01</v>
      </c>
      <c r="BD2993" s="1" t="s">
        <v>932</v>
      </c>
      <c r="BE2993" s="1" t="s">
        <v>10287</v>
      </c>
      <c r="BF2993" s="1" t="s">
        <v>511</v>
      </c>
      <c r="BG2993" s="1">
        <v>4</v>
      </c>
      <c r="BI2993" s="2">
        <v>44470</v>
      </c>
      <c r="BJ2993" s="2">
        <v>45565</v>
      </c>
      <c r="BM2993" s="1">
        <v>35</v>
      </c>
      <c r="BN2993" s="1">
        <v>0</v>
      </c>
      <c r="BO2993" s="1">
        <v>7</v>
      </c>
      <c r="BP2993" s="1">
        <v>7</v>
      </c>
      <c r="BQ2993" s="1">
        <v>7</v>
      </c>
      <c r="BR2993" s="1">
        <v>7</v>
      </c>
      <c r="BS2993" s="1">
        <v>7</v>
      </c>
      <c r="BT2993" s="1">
        <v>0</v>
      </c>
      <c r="BU2993" s="1" t="str">
        <f>"9:00 AM"</f>
        <v>9:00 AM</v>
      </c>
      <c r="BV2993" s="1" t="str">
        <f>"5:00 PM"</f>
        <v>5:00 PM</v>
      </c>
      <c r="BW2993" s="1" t="s">
        <v>193</v>
      </c>
      <c r="BX2993" s="1">
        <v>0</v>
      </c>
      <c r="BY2993" s="1">
        <v>36</v>
      </c>
      <c r="BZ2993" s="1" t="s">
        <v>112</v>
      </c>
      <c r="CA2993" s="1">
        <v>0</v>
      </c>
      <c r="CB2993" s="4" t="s">
        <v>10288</v>
      </c>
      <c r="CC2993" s="1" t="s">
        <v>10186</v>
      </c>
      <c r="CE2993" s="1" t="s">
        <v>167</v>
      </c>
      <c r="CF2993" s="1" t="s">
        <v>117</v>
      </c>
      <c r="CG2993" s="1">
        <v>96950</v>
      </c>
      <c r="CH2993" s="3">
        <v>9.49</v>
      </c>
      <c r="CI2993" s="3">
        <v>9.49</v>
      </c>
      <c r="CJ2993" s="3">
        <v>0</v>
      </c>
      <c r="CK2993" s="3">
        <v>0</v>
      </c>
      <c r="CL2993" s="1" t="s">
        <v>137</v>
      </c>
      <c r="CN2993" s="1" t="s">
        <v>139</v>
      </c>
      <c r="CP2993" s="1" t="s">
        <v>112</v>
      </c>
      <c r="CQ2993" s="1" t="s">
        <v>111</v>
      </c>
      <c r="CR2993" s="1" t="s">
        <v>112</v>
      </c>
      <c r="CS2993" s="1" t="s">
        <v>112</v>
      </c>
      <c r="CT2993" s="1" t="s">
        <v>138</v>
      </c>
      <c r="CU2993" s="1" t="s">
        <v>111</v>
      </c>
      <c r="CV2993" s="1" t="s">
        <v>138</v>
      </c>
      <c r="CW2993" s="1" t="s">
        <v>6107</v>
      </c>
      <c r="CX2993" s="1">
        <v>16702333625</v>
      </c>
      <c r="CY2993" s="1" t="s">
        <v>3838</v>
      </c>
      <c r="CZ2993" s="1" t="s">
        <v>428</v>
      </c>
      <c r="DA2993" s="1" t="s">
        <v>111</v>
      </c>
      <c r="DB2993" s="1" t="s">
        <v>112</v>
      </c>
    </row>
    <row r="2994" spans="1:111" ht="15.6" customHeight="1" x14ac:dyDescent="0.25">
      <c r="A2994" s="1" t="s">
        <v>10289</v>
      </c>
      <c r="B2994" s="1" t="s">
        <v>109</v>
      </c>
      <c r="C2994" s="2">
        <v>44290.781955671293</v>
      </c>
      <c r="D2994" s="2">
        <v>44320</v>
      </c>
      <c r="E2994" s="1" t="s">
        <v>110</v>
      </c>
      <c r="F2994" s="2">
        <v>44468.833333333336</v>
      </c>
      <c r="G2994" s="1" t="s">
        <v>111</v>
      </c>
      <c r="H2994" s="1" t="s">
        <v>112</v>
      </c>
      <c r="I2994" s="1" t="s">
        <v>112</v>
      </c>
      <c r="J2994" s="1" t="s">
        <v>4031</v>
      </c>
      <c r="L2994" s="1" t="s">
        <v>4032</v>
      </c>
      <c r="M2994" s="1" t="s">
        <v>4033</v>
      </c>
      <c r="N2994" s="1" t="s">
        <v>1197</v>
      </c>
      <c r="O2994" s="1" t="s">
        <v>117</v>
      </c>
      <c r="P2994" s="9">
        <v>96950</v>
      </c>
      <c r="Q2994" s="1" t="s">
        <v>118</v>
      </c>
      <c r="R2994" s="1" t="s">
        <v>138</v>
      </c>
      <c r="S2994" s="1">
        <v>16702338880</v>
      </c>
      <c r="T2994" s="1">
        <v>225</v>
      </c>
      <c r="U2994" s="1">
        <v>53131</v>
      </c>
      <c r="V2994" s="1" t="s">
        <v>119</v>
      </c>
      <c r="X2994" s="1" t="s">
        <v>4034</v>
      </c>
      <c r="Y2994" s="1" t="s">
        <v>4035</v>
      </c>
      <c r="Z2994" s="1" t="s">
        <v>4036</v>
      </c>
      <c r="AA2994" s="1" t="s">
        <v>3672</v>
      </c>
      <c r="AB2994" s="1" t="s">
        <v>4032</v>
      </c>
      <c r="AC2994" s="1" t="s">
        <v>4033</v>
      </c>
      <c r="AD2994" s="1" t="s">
        <v>1197</v>
      </c>
      <c r="AE2994" s="1" t="s">
        <v>117</v>
      </c>
      <c r="AF2994" s="9">
        <v>96950</v>
      </c>
      <c r="AG2994" s="1" t="s">
        <v>118</v>
      </c>
      <c r="AH2994" s="1" t="s">
        <v>138</v>
      </c>
      <c r="AI2994" s="1">
        <v>16702338880</v>
      </c>
      <c r="AJ2994" s="1">
        <v>225</v>
      </c>
      <c r="AK2994" s="1" t="s">
        <v>4037</v>
      </c>
      <c r="BC2994" s="1" t="str">
        <f>"47-2111.00"</f>
        <v>47-2111.00</v>
      </c>
      <c r="BD2994" s="1" t="s">
        <v>1792</v>
      </c>
      <c r="BE2994" s="1" t="s">
        <v>10290</v>
      </c>
      <c r="BF2994" s="1" t="s">
        <v>10291</v>
      </c>
      <c r="BG2994" s="1">
        <v>1</v>
      </c>
      <c r="BI2994" s="2">
        <v>44470</v>
      </c>
      <c r="BJ2994" s="2">
        <v>45565</v>
      </c>
      <c r="BM2994" s="1">
        <v>35</v>
      </c>
      <c r="BN2994" s="1">
        <v>5</v>
      </c>
      <c r="BO2994" s="1">
        <v>6</v>
      </c>
      <c r="BP2994" s="1">
        <v>6</v>
      </c>
      <c r="BQ2994" s="1">
        <v>6</v>
      </c>
      <c r="BR2994" s="1">
        <v>6</v>
      </c>
      <c r="BS2994" s="1">
        <v>6</v>
      </c>
      <c r="BT2994" s="1">
        <v>0</v>
      </c>
      <c r="BU2994" s="1" t="str">
        <f>"9:00 AM"</f>
        <v>9:00 AM</v>
      </c>
      <c r="BV2994" s="1" t="str">
        <f>"4:00 PM"</f>
        <v>4:00 PM</v>
      </c>
      <c r="BW2994" s="1" t="s">
        <v>135</v>
      </c>
      <c r="BX2994" s="1">
        <v>6</v>
      </c>
      <c r="BY2994" s="1">
        <v>12</v>
      </c>
      <c r="BZ2994" s="1" t="s">
        <v>112</v>
      </c>
      <c r="CA2994" s="1">
        <v>0</v>
      </c>
      <c r="CB2994" s="1" t="s">
        <v>10292</v>
      </c>
      <c r="CC2994" s="1" t="s">
        <v>4032</v>
      </c>
      <c r="CD2994" s="1" t="s">
        <v>4033</v>
      </c>
      <c r="CE2994" s="1" t="s">
        <v>1197</v>
      </c>
      <c r="CF2994" s="1" t="s">
        <v>117</v>
      </c>
      <c r="CG2994" s="1">
        <v>96950</v>
      </c>
      <c r="CH2994" s="3">
        <v>10.53</v>
      </c>
      <c r="CI2994" s="3">
        <v>10.53</v>
      </c>
      <c r="CJ2994" s="3">
        <v>15.8</v>
      </c>
      <c r="CK2994" s="3">
        <v>15.8</v>
      </c>
      <c r="CL2994" s="1" t="s">
        <v>137</v>
      </c>
      <c r="CM2994" s="1" t="s">
        <v>362</v>
      </c>
      <c r="CN2994" s="1" t="s">
        <v>139</v>
      </c>
      <c r="CP2994" s="1" t="s">
        <v>111</v>
      </c>
      <c r="CQ2994" s="1" t="s">
        <v>111</v>
      </c>
      <c r="CR2994" s="1" t="s">
        <v>111</v>
      </c>
      <c r="CS2994" s="1" t="s">
        <v>111</v>
      </c>
      <c r="CT2994" s="1" t="s">
        <v>138</v>
      </c>
      <c r="CU2994" s="1" t="s">
        <v>111</v>
      </c>
      <c r="CV2994" s="1" t="s">
        <v>111</v>
      </c>
      <c r="CW2994" s="1" t="s">
        <v>10293</v>
      </c>
      <c r="CX2994" s="1">
        <v>16702338880</v>
      </c>
      <c r="CY2994" s="1" t="s">
        <v>4037</v>
      </c>
      <c r="CZ2994" s="1" t="s">
        <v>4041</v>
      </c>
      <c r="DA2994" s="1" t="s">
        <v>111</v>
      </c>
      <c r="DB2994" s="1" t="s">
        <v>112</v>
      </c>
    </row>
    <row r="2995" spans="1:111" ht="15.6" customHeight="1" x14ac:dyDescent="0.25">
      <c r="A2995" s="1" t="s">
        <v>10343</v>
      </c>
      <c r="B2995" s="1" t="s">
        <v>109</v>
      </c>
      <c r="C2995" s="2">
        <v>44336.869896296295</v>
      </c>
      <c r="D2995" s="2">
        <v>44377</v>
      </c>
      <c r="E2995" s="1" t="s">
        <v>180</v>
      </c>
      <c r="G2995" s="1" t="s">
        <v>112</v>
      </c>
      <c r="H2995" s="1" t="s">
        <v>112</v>
      </c>
      <c r="I2995" s="1" t="s">
        <v>112</v>
      </c>
      <c r="J2995" s="1" t="s">
        <v>2032</v>
      </c>
      <c r="K2995" s="1" t="s">
        <v>2032</v>
      </c>
      <c r="L2995" s="1" t="s">
        <v>2033</v>
      </c>
      <c r="N2995" s="1" t="s">
        <v>167</v>
      </c>
      <c r="O2995" s="1" t="s">
        <v>117</v>
      </c>
      <c r="P2995" s="9">
        <v>96950</v>
      </c>
      <c r="Q2995" s="1" t="s">
        <v>118</v>
      </c>
      <c r="S2995" s="1">
        <v>16703221558</v>
      </c>
      <c r="U2995" s="1">
        <v>53241</v>
      </c>
      <c r="V2995" s="1" t="s">
        <v>119</v>
      </c>
      <c r="X2995" s="1" t="s">
        <v>2034</v>
      </c>
      <c r="Y2995" s="1" t="s">
        <v>2035</v>
      </c>
      <c r="AA2995" s="1" t="s">
        <v>171</v>
      </c>
      <c r="AB2995" s="1" t="s">
        <v>2033</v>
      </c>
      <c r="AD2995" s="1" t="s">
        <v>167</v>
      </c>
      <c r="AE2995" s="1" t="s">
        <v>117</v>
      </c>
      <c r="AF2995" s="9">
        <v>96950</v>
      </c>
      <c r="AG2995" s="1" t="s">
        <v>118</v>
      </c>
      <c r="AH2995" s="1" t="s">
        <v>167</v>
      </c>
      <c r="AI2995" s="1">
        <v>16703221558</v>
      </c>
      <c r="AK2995" s="1" t="s">
        <v>2036</v>
      </c>
      <c r="BC2995" s="1" t="str">
        <f>"49-3023.01"</f>
        <v>49-3023.01</v>
      </c>
      <c r="BD2995" s="1" t="s">
        <v>608</v>
      </c>
      <c r="BE2995" s="1" t="s">
        <v>10344</v>
      </c>
      <c r="BF2995" s="1" t="s">
        <v>10345</v>
      </c>
      <c r="BG2995" s="1">
        <v>4</v>
      </c>
      <c r="BI2995" s="2">
        <v>44436</v>
      </c>
      <c r="BJ2995" s="2">
        <v>44800</v>
      </c>
      <c r="BM2995" s="1">
        <v>40</v>
      </c>
      <c r="BN2995" s="1">
        <v>0</v>
      </c>
      <c r="BO2995" s="1">
        <v>8</v>
      </c>
      <c r="BP2995" s="1">
        <v>8</v>
      </c>
      <c r="BQ2995" s="1">
        <v>8</v>
      </c>
      <c r="BR2995" s="1">
        <v>8</v>
      </c>
      <c r="BS2995" s="1">
        <v>8</v>
      </c>
      <c r="BT2995" s="1">
        <v>0</v>
      </c>
      <c r="BU2995" s="1" t="str">
        <f t="shared" ref="BU2995:BU3004" si="74">"8:00 AM"</f>
        <v>8:00 AM</v>
      </c>
      <c r="BV2995" s="1" t="str">
        <f>"5:00 PM"</f>
        <v>5:00 PM</v>
      </c>
      <c r="BW2995" s="1" t="s">
        <v>230</v>
      </c>
      <c r="BX2995" s="1">
        <v>0</v>
      </c>
      <c r="BY2995" s="1">
        <v>12</v>
      </c>
      <c r="BZ2995" s="1" t="s">
        <v>112</v>
      </c>
      <c r="CB2995" s="1" t="s">
        <v>10346</v>
      </c>
      <c r="CC2995" s="1" t="s">
        <v>5128</v>
      </c>
      <c r="CD2995" s="1" t="s">
        <v>5129</v>
      </c>
      <c r="CE2995" s="1" t="s">
        <v>167</v>
      </c>
      <c r="CF2995" s="1" t="s">
        <v>117</v>
      </c>
      <c r="CG2995" s="1">
        <v>96950</v>
      </c>
      <c r="CH2995" s="3">
        <v>8.75</v>
      </c>
      <c r="CI2995" s="3">
        <v>8.75</v>
      </c>
      <c r="CJ2995" s="3">
        <v>13.12</v>
      </c>
      <c r="CK2995" s="3">
        <v>13.12</v>
      </c>
      <c r="CL2995" s="1" t="s">
        <v>137</v>
      </c>
      <c r="CM2995" s="1" t="s">
        <v>138</v>
      </c>
      <c r="CN2995" s="1" t="s">
        <v>139</v>
      </c>
      <c r="CP2995" s="1" t="s">
        <v>112</v>
      </c>
      <c r="CQ2995" s="1" t="s">
        <v>111</v>
      </c>
      <c r="CR2995" s="1" t="s">
        <v>112</v>
      </c>
      <c r="CS2995" s="1" t="s">
        <v>111</v>
      </c>
      <c r="CT2995" s="1" t="s">
        <v>138</v>
      </c>
      <c r="CU2995" s="1" t="s">
        <v>111</v>
      </c>
      <c r="CV2995" s="1" t="s">
        <v>138</v>
      </c>
      <c r="CW2995" s="1" t="s">
        <v>10347</v>
      </c>
      <c r="CX2995" s="1">
        <v>16703221558</v>
      </c>
      <c r="CY2995" s="1" t="s">
        <v>2036</v>
      </c>
      <c r="CZ2995" s="1" t="s">
        <v>138</v>
      </c>
      <c r="DA2995" s="1" t="s">
        <v>111</v>
      </c>
      <c r="DB2995" s="1" t="s">
        <v>112</v>
      </c>
    </row>
    <row r="2996" spans="1:111" ht="15.6" customHeight="1" x14ac:dyDescent="0.25">
      <c r="A2996" s="1" t="s">
        <v>10382</v>
      </c>
      <c r="B2996" s="1" t="s">
        <v>109</v>
      </c>
      <c r="C2996" s="2">
        <v>44333.160259143522</v>
      </c>
      <c r="D2996" s="2">
        <v>44378</v>
      </c>
      <c r="E2996" s="1" t="s">
        <v>110</v>
      </c>
      <c r="F2996" s="2">
        <v>44468.833333333336</v>
      </c>
      <c r="G2996" s="1" t="s">
        <v>112</v>
      </c>
      <c r="H2996" s="1" t="s">
        <v>112</v>
      </c>
      <c r="I2996" s="1" t="s">
        <v>112</v>
      </c>
      <c r="J2996" s="1" t="s">
        <v>8433</v>
      </c>
      <c r="K2996" s="1" t="s">
        <v>8434</v>
      </c>
      <c r="L2996" s="1" t="s">
        <v>1197</v>
      </c>
      <c r="M2996" s="1" t="s">
        <v>138</v>
      </c>
      <c r="N2996" s="1" t="s">
        <v>116</v>
      </c>
      <c r="O2996" s="1" t="s">
        <v>117</v>
      </c>
      <c r="P2996" s="9">
        <v>96950</v>
      </c>
      <c r="Q2996" s="1" t="s">
        <v>118</v>
      </c>
      <c r="S2996" s="1">
        <v>16702851863</v>
      </c>
      <c r="U2996" s="1">
        <v>445110</v>
      </c>
      <c r="V2996" s="1" t="s">
        <v>119</v>
      </c>
      <c r="X2996" s="1" t="s">
        <v>7120</v>
      </c>
      <c r="Y2996" s="1" t="s">
        <v>7121</v>
      </c>
      <c r="AA2996" s="1" t="s">
        <v>973</v>
      </c>
      <c r="AB2996" s="1" t="s">
        <v>1197</v>
      </c>
      <c r="AC2996" s="1" t="s">
        <v>138</v>
      </c>
      <c r="AD2996" s="1" t="s">
        <v>116</v>
      </c>
      <c r="AE2996" s="1" t="s">
        <v>117</v>
      </c>
      <c r="AF2996" s="9">
        <v>96950</v>
      </c>
      <c r="AG2996" s="1" t="s">
        <v>118</v>
      </c>
      <c r="AI2996" s="1">
        <v>16706702851</v>
      </c>
      <c r="AK2996" s="1" t="s">
        <v>8435</v>
      </c>
      <c r="BC2996" s="1" t="str">
        <f>"49-9071.00"</f>
        <v>49-9071.00</v>
      </c>
      <c r="BD2996" s="1" t="s">
        <v>214</v>
      </c>
      <c r="BE2996" s="1" t="s">
        <v>8436</v>
      </c>
      <c r="BF2996" s="1" t="s">
        <v>8437</v>
      </c>
      <c r="BG2996" s="1">
        <v>2</v>
      </c>
      <c r="BI2996" s="2">
        <v>44470</v>
      </c>
      <c r="BJ2996" s="2">
        <v>44834</v>
      </c>
      <c r="BM2996" s="1">
        <v>40</v>
      </c>
      <c r="BN2996" s="1">
        <v>0</v>
      </c>
      <c r="BO2996" s="1">
        <v>8</v>
      </c>
      <c r="BP2996" s="1">
        <v>8</v>
      </c>
      <c r="BQ2996" s="1">
        <v>8</v>
      </c>
      <c r="BR2996" s="1">
        <v>8</v>
      </c>
      <c r="BS2996" s="1">
        <v>8</v>
      </c>
      <c r="BT2996" s="1">
        <v>0</v>
      </c>
      <c r="BU2996" s="1" t="str">
        <f t="shared" si="74"/>
        <v>8:00 AM</v>
      </c>
      <c r="BV2996" s="1" t="str">
        <f>"5:00 PM"</f>
        <v>5:00 PM</v>
      </c>
      <c r="BW2996" s="1" t="s">
        <v>230</v>
      </c>
      <c r="BX2996" s="1">
        <v>0</v>
      </c>
      <c r="BY2996" s="1">
        <v>12</v>
      </c>
      <c r="BZ2996" s="1" t="s">
        <v>112</v>
      </c>
      <c r="CB2996" s="1" t="s">
        <v>8438</v>
      </c>
      <c r="CC2996" s="1" t="s">
        <v>1197</v>
      </c>
      <c r="CD2996" s="1" t="s">
        <v>10383</v>
      </c>
      <c r="CE2996" s="1" t="s">
        <v>116</v>
      </c>
      <c r="CF2996" s="1" t="s">
        <v>117</v>
      </c>
      <c r="CG2996" s="1">
        <v>96950</v>
      </c>
      <c r="CH2996" s="3">
        <v>9.98</v>
      </c>
      <c r="CI2996" s="3">
        <v>9.98</v>
      </c>
      <c r="CJ2996" s="3">
        <v>14.97</v>
      </c>
      <c r="CK2996" s="3">
        <v>14.97</v>
      </c>
      <c r="CL2996" s="1" t="s">
        <v>137</v>
      </c>
      <c r="CM2996" s="1" t="s">
        <v>138</v>
      </c>
      <c r="CN2996" s="1" t="s">
        <v>139</v>
      </c>
      <c r="CP2996" s="1" t="s">
        <v>112</v>
      </c>
      <c r="CQ2996" s="1" t="s">
        <v>111</v>
      </c>
      <c r="CR2996" s="1" t="s">
        <v>112</v>
      </c>
      <c r="CS2996" s="1" t="s">
        <v>111</v>
      </c>
      <c r="CT2996" s="1" t="s">
        <v>138</v>
      </c>
      <c r="CU2996" s="1" t="s">
        <v>111</v>
      </c>
      <c r="CV2996" s="1" t="s">
        <v>138</v>
      </c>
      <c r="CW2996" s="1" t="s">
        <v>1620</v>
      </c>
      <c r="CX2996" s="1">
        <v>16702851863</v>
      </c>
      <c r="CY2996" s="1" t="s">
        <v>8435</v>
      </c>
      <c r="CZ2996" s="1" t="s">
        <v>138</v>
      </c>
      <c r="DA2996" s="1" t="s">
        <v>111</v>
      </c>
      <c r="DB2996" s="1" t="s">
        <v>112</v>
      </c>
    </row>
    <row r="2997" spans="1:111" ht="15.6" customHeight="1" x14ac:dyDescent="0.25">
      <c r="A2997" s="1" t="s">
        <v>10392</v>
      </c>
      <c r="B2997" s="1" t="s">
        <v>109</v>
      </c>
      <c r="C2997" s="2">
        <v>44342.095620601853</v>
      </c>
      <c r="D2997" s="2">
        <v>44363</v>
      </c>
      <c r="E2997" s="1" t="s">
        <v>110</v>
      </c>
      <c r="F2997" s="2">
        <v>44468.833333333336</v>
      </c>
      <c r="G2997" s="1" t="s">
        <v>112</v>
      </c>
      <c r="H2997" s="1" t="s">
        <v>112</v>
      </c>
      <c r="I2997" s="1" t="s">
        <v>112</v>
      </c>
      <c r="J2997" s="1" t="s">
        <v>1654</v>
      </c>
      <c r="K2997" s="1" t="s">
        <v>1655</v>
      </c>
      <c r="L2997" s="1" t="s">
        <v>1656</v>
      </c>
      <c r="N2997" s="1" t="s">
        <v>116</v>
      </c>
      <c r="O2997" s="1" t="s">
        <v>117</v>
      </c>
      <c r="P2997" s="9">
        <v>96950</v>
      </c>
      <c r="Q2997" s="1" t="s">
        <v>118</v>
      </c>
      <c r="S2997" s="1">
        <v>16702876661</v>
      </c>
      <c r="U2997" s="1">
        <v>2383</v>
      </c>
      <c r="V2997" s="1" t="s">
        <v>119</v>
      </c>
      <c r="X2997" s="1" t="s">
        <v>1657</v>
      </c>
      <c r="Y2997" s="1" t="s">
        <v>1658</v>
      </c>
      <c r="AA2997" s="1" t="s">
        <v>1279</v>
      </c>
      <c r="AB2997" s="1" t="s">
        <v>2152</v>
      </c>
      <c r="AD2997" s="1" t="s">
        <v>738</v>
      </c>
      <c r="AE2997" s="1" t="s">
        <v>117</v>
      </c>
      <c r="AF2997" s="9">
        <v>96950</v>
      </c>
      <c r="AG2997" s="1" t="s">
        <v>118</v>
      </c>
      <c r="AI2997" s="1">
        <v>16702876661</v>
      </c>
      <c r="AK2997" s="1" t="s">
        <v>2154</v>
      </c>
      <c r="BC2997" s="1" t="str">
        <f>"49-9071.00"</f>
        <v>49-9071.00</v>
      </c>
      <c r="BD2997" s="1" t="s">
        <v>214</v>
      </c>
      <c r="BE2997" s="1" t="s">
        <v>10393</v>
      </c>
      <c r="BF2997" s="1" t="s">
        <v>1661</v>
      </c>
      <c r="BG2997" s="1">
        <v>1</v>
      </c>
      <c r="BI2997" s="2">
        <v>44470</v>
      </c>
      <c r="BJ2997" s="2">
        <v>44834</v>
      </c>
      <c r="BM2997" s="1">
        <v>35</v>
      </c>
      <c r="BN2997" s="1">
        <v>0</v>
      </c>
      <c r="BO2997" s="1">
        <v>7</v>
      </c>
      <c r="BP2997" s="1">
        <v>7</v>
      </c>
      <c r="BQ2997" s="1">
        <v>7</v>
      </c>
      <c r="BR2997" s="1">
        <v>7</v>
      </c>
      <c r="BS2997" s="1">
        <v>7</v>
      </c>
      <c r="BT2997" s="1">
        <v>0</v>
      </c>
      <c r="BU2997" s="1" t="str">
        <f t="shared" si="74"/>
        <v>8:00 AM</v>
      </c>
      <c r="BV2997" s="1" t="str">
        <f>"4:00 PM"</f>
        <v>4:00 PM</v>
      </c>
      <c r="BW2997" s="1" t="s">
        <v>230</v>
      </c>
      <c r="BX2997" s="1">
        <v>0</v>
      </c>
      <c r="BY2997" s="1">
        <v>12</v>
      </c>
      <c r="BZ2997" s="1" t="s">
        <v>112</v>
      </c>
      <c r="CB2997" s="1" t="s">
        <v>10394</v>
      </c>
      <c r="CC2997" s="1" t="s">
        <v>1656</v>
      </c>
      <c r="CE2997" s="1" t="s">
        <v>116</v>
      </c>
      <c r="CF2997" s="1" t="s">
        <v>117</v>
      </c>
      <c r="CG2997" s="1">
        <v>96950</v>
      </c>
      <c r="CH2997" s="3">
        <v>8.7100000000000009</v>
      </c>
      <c r="CI2997" s="3">
        <v>8.7100000000000009</v>
      </c>
      <c r="CJ2997" s="3">
        <v>13.06</v>
      </c>
      <c r="CK2997" s="3">
        <v>13.06</v>
      </c>
      <c r="CL2997" s="1" t="s">
        <v>137</v>
      </c>
      <c r="CM2997" s="1" t="s">
        <v>362</v>
      </c>
      <c r="CN2997" s="1" t="s">
        <v>139</v>
      </c>
      <c r="CP2997" s="1" t="s">
        <v>112</v>
      </c>
      <c r="CQ2997" s="1" t="s">
        <v>111</v>
      </c>
      <c r="CR2997" s="1" t="s">
        <v>112</v>
      </c>
      <c r="CS2997" s="1" t="s">
        <v>111</v>
      </c>
      <c r="CT2997" s="1" t="s">
        <v>138</v>
      </c>
      <c r="CU2997" s="1" t="s">
        <v>111</v>
      </c>
      <c r="CV2997" s="1" t="s">
        <v>138</v>
      </c>
      <c r="CW2997" s="1" t="s">
        <v>362</v>
      </c>
      <c r="CX2997" s="1">
        <v>16702876661</v>
      </c>
      <c r="CY2997" s="1" t="s">
        <v>2154</v>
      </c>
      <c r="CZ2997" s="1" t="s">
        <v>138</v>
      </c>
      <c r="DA2997" s="1" t="s">
        <v>111</v>
      </c>
      <c r="DB2997" s="1" t="s">
        <v>112</v>
      </c>
    </row>
    <row r="2998" spans="1:111" ht="15.6" customHeight="1" x14ac:dyDescent="0.25">
      <c r="A2998" s="1" t="s">
        <v>10408</v>
      </c>
      <c r="B2998" s="1" t="s">
        <v>109</v>
      </c>
      <c r="C2998" s="2">
        <v>44336.87182025463</v>
      </c>
      <c r="D2998" s="2">
        <v>44377</v>
      </c>
      <c r="E2998" s="1" t="s">
        <v>110</v>
      </c>
      <c r="F2998" s="2">
        <v>44468.833333333336</v>
      </c>
      <c r="G2998" s="1" t="s">
        <v>112</v>
      </c>
      <c r="H2998" s="1" t="s">
        <v>112</v>
      </c>
      <c r="I2998" s="1" t="s">
        <v>112</v>
      </c>
      <c r="J2998" s="1" t="s">
        <v>3144</v>
      </c>
      <c r="K2998" s="1" t="s">
        <v>10409</v>
      </c>
      <c r="L2998" s="1" t="s">
        <v>3146</v>
      </c>
      <c r="M2998" s="1" t="s">
        <v>3147</v>
      </c>
      <c r="N2998" s="1" t="s">
        <v>116</v>
      </c>
      <c r="O2998" s="1" t="s">
        <v>117</v>
      </c>
      <c r="P2998" s="9">
        <v>96950</v>
      </c>
      <c r="Q2998" s="1" t="s">
        <v>118</v>
      </c>
      <c r="S2998" s="1">
        <v>16702341361</v>
      </c>
      <c r="U2998" s="1">
        <v>442110</v>
      </c>
      <c r="V2998" s="1" t="s">
        <v>119</v>
      </c>
      <c r="X2998" s="1" t="s">
        <v>2357</v>
      </c>
      <c r="Y2998" s="1" t="s">
        <v>10410</v>
      </c>
      <c r="AA2998" s="1" t="s">
        <v>245</v>
      </c>
      <c r="AB2998" s="1" t="s">
        <v>3146</v>
      </c>
      <c r="AC2998" s="1" t="s">
        <v>3147</v>
      </c>
      <c r="AD2998" s="1" t="s">
        <v>116</v>
      </c>
      <c r="AE2998" s="1" t="s">
        <v>117</v>
      </c>
      <c r="AF2998" s="9">
        <v>96950</v>
      </c>
      <c r="AG2998" s="1" t="s">
        <v>118</v>
      </c>
      <c r="AH2998" s="1" t="s">
        <v>3147</v>
      </c>
      <c r="AI2998" s="1">
        <v>16702341361</v>
      </c>
      <c r="AK2998" s="1" t="s">
        <v>3149</v>
      </c>
      <c r="BC2998" s="1" t="str">
        <f>"49-9071.00"</f>
        <v>49-9071.00</v>
      </c>
      <c r="BD2998" s="1" t="s">
        <v>214</v>
      </c>
      <c r="BE2998" s="1" t="s">
        <v>10411</v>
      </c>
      <c r="BF2998" s="1" t="s">
        <v>10412</v>
      </c>
      <c r="BG2998" s="1">
        <v>4</v>
      </c>
      <c r="BI2998" s="2">
        <v>44470</v>
      </c>
      <c r="BJ2998" s="2">
        <v>44834</v>
      </c>
      <c r="BM2998" s="1">
        <v>35</v>
      </c>
      <c r="BN2998" s="1">
        <v>0</v>
      </c>
      <c r="BO2998" s="1">
        <v>7</v>
      </c>
      <c r="BP2998" s="1">
        <v>7</v>
      </c>
      <c r="BQ2998" s="1">
        <v>7</v>
      </c>
      <c r="BR2998" s="1">
        <v>7</v>
      </c>
      <c r="BS2998" s="1">
        <v>7</v>
      </c>
      <c r="BT2998" s="1">
        <v>0</v>
      </c>
      <c r="BU2998" s="1" t="str">
        <f t="shared" si="74"/>
        <v>8:00 AM</v>
      </c>
      <c r="BV2998" s="1" t="str">
        <f>"4:00 PM"</f>
        <v>4:00 PM</v>
      </c>
      <c r="BW2998" s="1" t="s">
        <v>135</v>
      </c>
      <c r="BX2998" s="1">
        <v>0</v>
      </c>
      <c r="BY2998" s="1">
        <v>3</v>
      </c>
      <c r="BZ2998" s="1" t="s">
        <v>112</v>
      </c>
      <c r="CB2998" s="4" t="s">
        <v>10413</v>
      </c>
      <c r="CC2998" s="1" t="s">
        <v>10414</v>
      </c>
      <c r="CD2998" s="1" t="s">
        <v>3147</v>
      </c>
      <c r="CE2998" s="1" t="s">
        <v>116</v>
      </c>
      <c r="CF2998" s="1" t="s">
        <v>117</v>
      </c>
      <c r="CG2998" s="1">
        <v>96950</v>
      </c>
      <c r="CH2998" s="3">
        <v>8.7100000000000009</v>
      </c>
      <c r="CI2998" s="3">
        <v>10</v>
      </c>
      <c r="CJ2998" s="3">
        <v>13.07</v>
      </c>
      <c r="CK2998" s="3">
        <v>15</v>
      </c>
      <c r="CL2998" s="1" t="s">
        <v>137</v>
      </c>
      <c r="CM2998" s="1" t="s">
        <v>138</v>
      </c>
      <c r="CN2998" s="1" t="s">
        <v>139</v>
      </c>
      <c r="CP2998" s="1" t="s">
        <v>112</v>
      </c>
      <c r="CQ2998" s="1" t="s">
        <v>111</v>
      </c>
      <c r="CR2998" s="1" t="s">
        <v>112</v>
      </c>
      <c r="CS2998" s="1" t="s">
        <v>111</v>
      </c>
      <c r="CT2998" s="1" t="s">
        <v>138</v>
      </c>
      <c r="CU2998" s="1" t="s">
        <v>111</v>
      </c>
      <c r="CV2998" s="1" t="s">
        <v>138</v>
      </c>
      <c r="CW2998" s="1" t="s">
        <v>10415</v>
      </c>
      <c r="CX2998" s="1">
        <v>16702341361</v>
      </c>
      <c r="CY2998" s="1" t="s">
        <v>3149</v>
      </c>
      <c r="CZ2998" s="1" t="s">
        <v>138</v>
      </c>
      <c r="DA2998" s="1" t="s">
        <v>111</v>
      </c>
      <c r="DB2998" s="1" t="s">
        <v>112</v>
      </c>
    </row>
    <row r="2999" spans="1:111" ht="15.6" customHeight="1" x14ac:dyDescent="0.25">
      <c r="A2999" s="1" t="s">
        <v>10444</v>
      </c>
      <c r="B2999" s="1" t="s">
        <v>109</v>
      </c>
      <c r="C2999" s="2">
        <v>44343.042246643519</v>
      </c>
      <c r="D2999" s="2">
        <v>44376</v>
      </c>
      <c r="E2999" s="1" t="s">
        <v>180</v>
      </c>
      <c r="G2999" s="1" t="s">
        <v>111</v>
      </c>
      <c r="H2999" s="1" t="s">
        <v>112</v>
      </c>
      <c r="I2999" s="1" t="s">
        <v>112</v>
      </c>
      <c r="J2999" s="1" t="s">
        <v>8219</v>
      </c>
      <c r="K2999" s="1" t="s">
        <v>10445</v>
      </c>
      <c r="L2999" s="1" t="s">
        <v>7417</v>
      </c>
      <c r="M2999" s="1" t="s">
        <v>7418</v>
      </c>
      <c r="N2999" s="1" t="s">
        <v>116</v>
      </c>
      <c r="O2999" s="1" t="s">
        <v>117</v>
      </c>
      <c r="P2999" s="9">
        <v>96950</v>
      </c>
      <c r="Q2999" s="1" t="s">
        <v>118</v>
      </c>
      <c r="S2999" s="1">
        <v>16702349272</v>
      </c>
      <c r="T2999" s="1">
        <v>102</v>
      </c>
      <c r="U2999" s="1">
        <v>511110</v>
      </c>
      <c r="V2999" s="1" t="s">
        <v>119</v>
      </c>
      <c r="X2999" s="1" t="s">
        <v>7419</v>
      </c>
      <c r="Y2999" s="1" t="s">
        <v>8221</v>
      </c>
      <c r="Z2999" s="1" t="s">
        <v>723</v>
      </c>
      <c r="AA2999" s="1" t="s">
        <v>245</v>
      </c>
      <c r="AB2999" s="1" t="s">
        <v>7417</v>
      </c>
      <c r="AC2999" s="1" t="s">
        <v>7418</v>
      </c>
      <c r="AD2999" s="1" t="s">
        <v>167</v>
      </c>
      <c r="AE2999" s="1" t="s">
        <v>117</v>
      </c>
      <c r="AF2999" s="9">
        <v>96950</v>
      </c>
      <c r="AG2999" s="1" t="s">
        <v>118</v>
      </c>
      <c r="AI2999" s="1">
        <v>16702349272</v>
      </c>
      <c r="AJ2999" s="1">
        <v>102</v>
      </c>
      <c r="AK2999" s="1" t="s">
        <v>6027</v>
      </c>
      <c r="BC2999" s="1" t="str">
        <f>"27-1024.00"</f>
        <v>27-1024.00</v>
      </c>
      <c r="BD2999" s="1" t="s">
        <v>3137</v>
      </c>
      <c r="BE2999" s="1" t="s">
        <v>10446</v>
      </c>
      <c r="BF2999" s="1" t="s">
        <v>7468</v>
      </c>
      <c r="BG2999" s="1">
        <v>2</v>
      </c>
      <c r="BI2999" s="2">
        <v>44075</v>
      </c>
      <c r="BJ2999" s="2">
        <v>45535</v>
      </c>
      <c r="BM2999" s="1">
        <v>35</v>
      </c>
      <c r="BN2999" s="1">
        <v>0</v>
      </c>
      <c r="BO2999" s="1">
        <v>8</v>
      </c>
      <c r="BP2999" s="1">
        <v>8</v>
      </c>
      <c r="BQ2999" s="1">
        <v>8</v>
      </c>
      <c r="BR2999" s="1">
        <v>8</v>
      </c>
      <c r="BS2999" s="1">
        <v>3</v>
      </c>
      <c r="BT2999" s="1">
        <v>0</v>
      </c>
      <c r="BU2999" s="1" t="str">
        <f t="shared" si="74"/>
        <v>8:00 AM</v>
      </c>
      <c r="BV2999" s="1" t="str">
        <f>"5:00 PM"</f>
        <v>5:00 PM</v>
      </c>
      <c r="BW2999" s="1" t="s">
        <v>392</v>
      </c>
      <c r="BX2999" s="1">
        <v>0</v>
      </c>
      <c r="BY2999" s="1">
        <v>48</v>
      </c>
      <c r="BZ2999" s="1" t="s">
        <v>112</v>
      </c>
      <c r="CB2999" s="1" t="s">
        <v>10447</v>
      </c>
      <c r="CC2999" s="1" t="s">
        <v>7417</v>
      </c>
      <c r="CD2999" s="1" t="s">
        <v>7418</v>
      </c>
      <c r="CE2999" s="1" t="s">
        <v>116</v>
      </c>
      <c r="CF2999" s="1" t="s">
        <v>117</v>
      </c>
      <c r="CG2999" s="1">
        <v>96950</v>
      </c>
      <c r="CH2999" s="3">
        <v>8.93</v>
      </c>
      <c r="CI2999" s="3">
        <v>8.93</v>
      </c>
      <c r="CJ2999" s="3">
        <v>13.39</v>
      </c>
      <c r="CK2999" s="3">
        <v>13.39</v>
      </c>
      <c r="CL2999" s="1" t="s">
        <v>137</v>
      </c>
      <c r="CN2999" s="1" t="s">
        <v>139</v>
      </c>
      <c r="CP2999" s="1" t="s">
        <v>112</v>
      </c>
      <c r="CQ2999" s="1" t="s">
        <v>111</v>
      </c>
      <c r="CR2999" s="1" t="s">
        <v>112</v>
      </c>
      <c r="CS2999" s="1" t="s">
        <v>111</v>
      </c>
      <c r="CT2999" s="1" t="s">
        <v>138</v>
      </c>
      <c r="CU2999" s="1" t="s">
        <v>111</v>
      </c>
      <c r="CV2999" s="1" t="s">
        <v>138</v>
      </c>
      <c r="CW2999" s="1" t="s">
        <v>7424</v>
      </c>
      <c r="CX2999" s="1">
        <v>16702349272</v>
      </c>
      <c r="CY2999" s="1" t="s">
        <v>6027</v>
      </c>
      <c r="CZ2999" s="1" t="s">
        <v>8226</v>
      </c>
      <c r="DA2999" s="1" t="s">
        <v>111</v>
      </c>
      <c r="DB2999" s="1" t="s">
        <v>112</v>
      </c>
      <c r="DC2999" s="1" t="s">
        <v>671</v>
      </c>
      <c r="DD2999" s="1" t="s">
        <v>7425</v>
      </c>
      <c r="DE2999" s="1" t="s">
        <v>7426</v>
      </c>
      <c r="DF2999" s="1" t="s">
        <v>8219</v>
      </c>
      <c r="DG2999" s="1" t="s">
        <v>6027</v>
      </c>
    </row>
    <row r="3000" spans="1:111" ht="15.6" customHeight="1" x14ac:dyDescent="0.25">
      <c r="A3000" s="1" t="s">
        <v>10455</v>
      </c>
      <c r="B3000" s="1" t="s">
        <v>109</v>
      </c>
      <c r="C3000" s="2">
        <v>44327.804510532405</v>
      </c>
      <c r="D3000" s="2">
        <v>44378</v>
      </c>
      <c r="E3000" s="1" t="s">
        <v>110</v>
      </c>
      <c r="F3000" s="2">
        <v>44468.833333333336</v>
      </c>
      <c r="G3000" s="1" t="s">
        <v>112</v>
      </c>
      <c r="H3000" s="1" t="s">
        <v>112</v>
      </c>
      <c r="I3000" s="1" t="s">
        <v>112</v>
      </c>
      <c r="J3000" s="1" t="s">
        <v>5960</v>
      </c>
      <c r="K3000" s="1" t="s">
        <v>5960</v>
      </c>
      <c r="L3000" s="1" t="s">
        <v>4485</v>
      </c>
      <c r="N3000" s="1" t="s">
        <v>116</v>
      </c>
      <c r="O3000" s="1" t="s">
        <v>117</v>
      </c>
      <c r="P3000" s="9">
        <v>96950</v>
      </c>
      <c r="Q3000" s="1" t="s">
        <v>118</v>
      </c>
      <c r="R3000" s="1" t="s">
        <v>168</v>
      </c>
      <c r="S3000" s="1">
        <v>16702342856</v>
      </c>
      <c r="U3000" s="1">
        <v>56132</v>
      </c>
      <c r="V3000" s="1" t="s">
        <v>119</v>
      </c>
      <c r="X3000" s="1" t="s">
        <v>4482</v>
      </c>
      <c r="Y3000" s="1" t="s">
        <v>4483</v>
      </c>
      <c r="Z3000" s="1" t="s">
        <v>4484</v>
      </c>
      <c r="AA3000" s="1" t="s">
        <v>245</v>
      </c>
      <c r="AB3000" s="1" t="s">
        <v>4485</v>
      </c>
      <c r="AD3000" s="1" t="s">
        <v>116</v>
      </c>
      <c r="AE3000" s="1" t="s">
        <v>117</v>
      </c>
      <c r="AF3000" s="9">
        <v>96950</v>
      </c>
      <c r="AG3000" s="1" t="s">
        <v>118</v>
      </c>
      <c r="AH3000" s="1" t="s">
        <v>138</v>
      </c>
      <c r="AI3000" s="1">
        <v>16702342856</v>
      </c>
      <c r="AK3000" s="1" t="s">
        <v>4486</v>
      </c>
      <c r="BC3000" s="1" t="str">
        <f>"49-9071.00"</f>
        <v>49-9071.00</v>
      </c>
      <c r="BD3000" s="1" t="s">
        <v>214</v>
      </c>
      <c r="BE3000" s="1" t="s">
        <v>10456</v>
      </c>
      <c r="BF3000" s="1" t="s">
        <v>3680</v>
      </c>
      <c r="BG3000" s="1">
        <v>5</v>
      </c>
      <c r="BI3000" s="2">
        <v>44470</v>
      </c>
      <c r="BJ3000" s="2">
        <v>44834</v>
      </c>
      <c r="BM3000" s="1">
        <v>35</v>
      </c>
      <c r="BN3000" s="1">
        <v>0</v>
      </c>
      <c r="BO3000" s="1">
        <v>7</v>
      </c>
      <c r="BP3000" s="1">
        <v>7</v>
      </c>
      <c r="BQ3000" s="1">
        <v>7</v>
      </c>
      <c r="BR3000" s="1">
        <v>7</v>
      </c>
      <c r="BS3000" s="1">
        <v>7</v>
      </c>
      <c r="BT3000" s="1">
        <v>0</v>
      </c>
      <c r="BU3000" s="1" t="str">
        <f t="shared" si="74"/>
        <v>8:00 AM</v>
      </c>
      <c r="BV3000" s="1" t="str">
        <f>"4:00 PM"</f>
        <v>4:00 PM</v>
      </c>
      <c r="BW3000" s="1" t="s">
        <v>135</v>
      </c>
      <c r="BX3000" s="1">
        <v>0</v>
      </c>
      <c r="BY3000" s="1">
        <v>24</v>
      </c>
      <c r="BZ3000" s="1" t="s">
        <v>112</v>
      </c>
      <c r="CB3000" s="1" t="s">
        <v>10457</v>
      </c>
      <c r="CC3000" s="1" t="s">
        <v>4485</v>
      </c>
      <c r="CE3000" s="1" t="s">
        <v>116</v>
      </c>
      <c r="CF3000" s="1" t="s">
        <v>117</v>
      </c>
      <c r="CG3000" s="1">
        <v>96950</v>
      </c>
      <c r="CH3000" s="3">
        <v>8.7100000000000009</v>
      </c>
      <c r="CI3000" s="3">
        <v>8.7100000000000009</v>
      </c>
      <c r="CJ3000" s="3">
        <v>13.07</v>
      </c>
      <c r="CK3000" s="3">
        <v>13.07</v>
      </c>
      <c r="CL3000" s="1" t="s">
        <v>137</v>
      </c>
      <c r="CM3000" s="1" t="s">
        <v>138</v>
      </c>
      <c r="CN3000" s="1" t="s">
        <v>139</v>
      </c>
      <c r="CP3000" s="1" t="s">
        <v>112</v>
      </c>
      <c r="CQ3000" s="1" t="s">
        <v>111</v>
      </c>
      <c r="CR3000" s="1" t="s">
        <v>112</v>
      </c>
      <c r="CS3000" s="1" t="s">
        <v>111</v>
      </c>
      <c r="CT3000" s="1" t="s">
        <v>138</v>
      </c>
      <c r="CU3000" s="1" t="s">
        <v>111</v>
      </c>
      <c r="CV3000" s="1" t="s">
        <v>138</v>
      </c>
      <c r="CW3000" s="1" t="s">
        <v>1555</v>
      </c>
      <c r="CX3000" s="1">
        <v>16702342856</v>
      </c>
      <c r="CY3000" s="1" t="s">
        <v>4486</v>
      </c>
      <c r="CZ3000" s="1" t="s">
        <v>168</v>
      </c>
      <c r="DA3000" s="1" t="s">
        <v>111</v>
      </c>
      <c r="DB3000" s="1" t="s">
        <v>112</v>
      </c>
    </row>
    <row r="3001" spans="1:111" ht="15.6" customHeight="1" x14ac:dyDescent="0.25">
      <c r="A3001" s="1" t="s">
        <v>10474</v>
      </c>
      <c r="B3001" s="1" t="s">
        <v>109</v>
      </c>
      <c r="C3001" s="2">
        <v>44369.842400462963</v>
      </c>
      <c r="D3001" s="2">
        <v>44427</v>
      </c>
      <c r="E3001" s="1" t="s">
        <v>180</v>
      </c>
      <c r="G3001" s="1" t="s">
        <v>111</v>
      </c>
      <c r="H3001" s="1" t="s">
        <v>112</v>
      </c>
      <c r="I3001" s="1" t="s">
        <v>112</v>
      </c>
      <c r="J3001" s="1" t="s">
        <v>1168</v>
      </c>
      <c r="L3001" s="1" t="s">
        <v>1169</v>
      </c>
      <c r="M3001" s="1" t="s">
        <v>1170</v>
      </c>
      <c r="N3001" s="1" t="s">
        <v>116</v>
      </c>
      <c r="O3001" s="1" t="s">
        <v>117</v>
      </c>
      <c r="P3001" s="9">
        <v>96950</v>
      </c>
      <c r="Q3001" s="1" t="s">
        <v>118</v>
      </c>
      <c r="R3001" s="1" t="s">
        <v>116</v>
      </c>
      <c r="S3001" s="1">
        <v>16705887746</v>
      </c>
      <c r="T3001" s="1">
        <v>0</v>
      </c>
      <c r="U3001" s="1">
        <v>236220</v>
      </c>
      <c r="V3001" s="1" t="s">
        <v>119</v>
      </c>
      <c r="X3001" s="1" t="s">
        <v>1171</v>
      </c>
      <c r="Y3001" s="1" t="s">
        <v>1172</v>
      </c>
      <c r="AA3001" s="1" t="s">
        <v>1173</v>
      </c>
      <c r="AB3001" s="1" t="s">
        <v>1169</v>
      </c>
      <c r="AC3001" s="1" t="s">
        <v>1170</v>
      </c>
      <c r="AD3001" s="1" t="s">
        <v>116</v>
      </c>
      <c r="AE3001" s="1" t="s">
        <v>117</v>
      </c>
      <c r="AF3001" s="9">
        <v>96950</v>
      </c>
      <c r="AG3001" s="1" t="s">
        <v>118</v>
      </c>
      <c r="AH3001" s="1" t="s">
        <v>116</v>
      </c>
      <c r="AI3001" s="1">
        <v>16717773710</v>
      </c>
      <c r="AJ3001" s="1">
        <v>0</v>
      </c>
      <c r="AK3001" s="1" t="s">
        <v>1174</v>
      </c>
      <c r="BC3001" s="1" t="str">
        <f>"47-2031.00"</f>
        <v>47-2031.00</v>
      </c>
      <c r="BD3001" s="1" t="s">
        <v>10475</v>
      </c>
      <c r="BE3001" s="1" t="s">
        <v>10476</v>
      </c>
      <c r="BF3001" s="1" t="s">
        <v>10477</v>
      </c>
      <c r="BG3001" s="1">
        <v>20</v>
      </c>
      <c r="BI3001" s="2">
        <v>44470</v>
      </c>
      <c r="BJ3001" s="2">
        <v>45565</v>
      </c>
      <c r="BM3001" s="1">
        <v>40</v>
      </c>
      <c r="BN3001" s="1">
        <v>0</v>
      </c>
      <c r="BO3001" s="1">
        <v>8</v>
      </c>
      <c r="BP3001" s="1">
        <v>8</v>
      </c>
      <c r="BQ3001" s="1">
        <v>8</v>
      </c>
      <c r="BR3001" s="1">
        <v>8</v>
      </c>
      <c r="BS3001" s="1">
        <v>8</v>
      </c>
      <c r="BT3001" s="1">
        <v>0</v>
      </c>
      <c r="BU3001" s="1" t="str">
        <f t="shared" si="74"/>
        <v>8:00 AM</v>
      </c>
      <c r="BV3001" s="1" t="str">
        <f t="shared" ref="BV3001:BV3006" si="75">"5:00 PM"</f>
        <v>5:00 PM</v>
      </c>
      <c r="BW3001" s="1" t="s">
        <v>135</v>
      </c>
      <c r="BX3001" s="1">
        <v>0</v>
      </c>
      <c r="BY3001" s="1">
        <v>12</v>
      </c>
      <c r="BZ3001" s="1" t="s">
        <v>112</v>
      </c>
      <c r="CB3001" s="4" t="s">
        <v>10478</v>
      </c>
      <c r="CC3001" s="1" t="s">
        <v>1169</v>
      </c>
      <c r="CD3001" s="1" t="s">
        <v>1170</v>
      </c>
      <c r="CE3001" s="1" t="s">
        <v>116</v>
      </c>
      <c r="CF3001" s="1" t="s">
        <v>117</v>
      </c>
      <c r="CG3001" s="1">
        <v>96950</v>
      </c>
      <c r="CH3001" s="3">
        <v>13.78</v>
      </c>
      <c r="CI3001" s="3">
        <v>13.78</v>
      </c>
      <c r="CJ3001" s="3">
        <v>20.67</v>
      </c>
      <c r="CK3001" s="3">
        <v>20.67</v>
      </c>
      <c r="CL3001" s="1" t="s">
        <v>137</v>
      </c>
      <c r="CN3001" s="1" t="s">
        <v>139</v>
      </c>
      <c r="CP3001" s="1" t="s">
        <v>112</v>
      </c>
      <c r="CQ3001" s="1" t="s">
        <v>111</v>
      </c>
      <c r="CR3001" s="1" t="s">
        <v>111</v>
      </c>
      <c r="CS3001" s="1" t="s">
        <v>112</v>
      </c>
      <c r="CT3001" s="1" t="s">
        <v>138</v>
      </c>
      <c r="CU3001" s="1" t="s">
        <v>111</v>
      </c>
      <c r="CV3001" s="1" t="s">
        <v>138</v>
      </c>
      <c r="CW3001" s="1" t="s">
        <v>1179</v>
      </c>
      <c r="CX3001" s="1">
        <v>16705887746</v>
      </c>
      <c r="CY3001" s="1" t="s">
        <v>1174</v>
      </c>
      <c r="CZ3001" s="1" t="s">
        <v>428</v>
      </c>
      <c r="DA3001" s="1" t="s">
        <v>111</v>
      </c>
      <c r="DB3001" s="1" t="s">
        <v>112</v>
      </c>
    </row>
    <row r="3002" spans="1:111" ht="15.6" customHeight="1" x14ac:dyDescent="0.25">
      <c r="A3002" s="1" t="s">
        <v>10480</v>
      </c>
      <c r="B3002" s="1" t="s">
        <v>109</v>
      </c>
      <c r="C3002" s="2">
        <v>44336.853518171294</v>
      </c>
      <c r="D3002" s="2">
        <v>44377</v>
      </c>
      <c r="E3002" s="1" t="s">
        <v>110</v>
      </c>
      <c r="F3002" s="2">
        <v>44468.833333333336</v>
      </c>
      <c r="G3002" s="1" t="s">
        <v>112</v>
      </c>
      <c r="H3002" s="1" t="s">
        <v>112</v>
      </c>
      <c r="I3002" s="1" t="s">
        <v>112</v>
      </c>
      <c r="J3002" s="1" t="s">
        <v>2032</v>
      </c>
      <c r="K3002" s="1" t="s">
        <v>2032</v>
      </c>
      <c r="L3002" s="1" t="s">
        <v>2033</v>
      </c>
      <c r="N3002" s="1" t="s">
        <v>167</v>
      </c>
      <c r="O3002" s="1" t="s">
        <v>117</v>
      </c>
      <c r="P3002" s="9">
        <v>96950</v>
      </c>
      <c r="Q3002" s="1" t="s">
        <v>118</v>
      </c>
      <c r="S3002" s="1">
        <v>16703221558</v>
      </c>
      <c r="U3002" s="1">
        <v>5321</v>
      </c>
      <c r="V3002" s="1" t="s">
        <v>119</v>
      </c>
      <c r="X3002" s="1" t="s">
        <v>2034</v>
      </c>
      <c r="Y3002" s="1" t="s">
        <v>2035</v>
      </c>
      <c r="AA3002" s="1" t="s">
        <v>171</v>
      </c>
      <c r="AB3002" s="1" t="s">
        <v>10481</v>
      </c>
      <c r="AC3002" s="1" t="s">
        <v>10482</v>
      </c>
      <c r="AD3002" s="1" t="s">
        <v>167</v>
      </c>
      <c r="AE3002" s="1" t="s">
        <v>117</v>
      </c>
      <c r="AF3002" s="9">
        <v>96950</v>
      </c>
      <c r="AG3002" s="1" t="s">
        <v>118</v>
      </c>
      <c r="AH3002" s="1" t="s">
        <v>167</v>
      </c>
      <c r="AI3002" s="1">
        <v>16703221558</v>
      </c>
      <c r="AK3002" s="1" t="s">
        <v>2036</v>
      </c>
      <c r="BC3002" s="1" t="str">
        <f>"49-3042.00"</f>
        <v>49-3042.00</v>
      </c>
      <c r="BD3002" s="1" t="s">
        <v>1089</v>
      </c>
      <c r="BE3002" s="1" t="s">
        <v>10483</v>
      </c>
      <c r="BF3002" s="1" t="s">
        <v>7526</v>
      </c>
      <c r="BG3002" s="1">
        <v>4</v>
      </c>
      <c r="BI3002" s="2">
        <v>44467</v>
      </c>
      <c r="BJ3002" s="2">
        <v>44831</v>
      </c>
      <c r="BM3002" s="1">
        <v>40</v>
      </c>
      <c r="BN3002" s="1">
        <v>0</v>
      </c>
      <c r="BO3002" s="1">
        <v>8</v>
      </c>
      <c r="BP3002" s="1">
        <v>8</v>
      </c>
      <c r="BQ3002" s="1">
        <v>8</v>
      </c>
      <c r="BR3002" s="1">
        <v>8</v>
      </c>
      <c r="BS3002" s="1">
        <v>8</v>
      </c>
      <c r="BT3002" s="1">
        <v>0</v>
      </c>
      <c r="BU3002" s="1" t="str">
        <f t="shared" si="74"/>
        <v>8:00 AM</v>
      </c>
      <c r="BV3002" s="1" t="str">
        <f t="shared" si="75"/>
        <v>5:00 PM</v>
      </c>
      <c r="BW3002" s="1" t="s">
        <v>230</v>
      </c>
      <c r="BX3002" s="1">
        <v>0</v>
      </c>
      <c r="BY3002" s="1">
        <v>12</v>
      </c>
      <c r="BZ3002" s="1" t="s">
        <v>112</v>
      </c>
      <c r="CB3002" s="1" t="s">
        <v>10484</v>
      </c>
      <c r="CC3002" s="1" t="s">
        <v>5128</v>
      </c>
      <c r="CD3002" s="1" t="s">
        <v>5129</v>
      </c>
      <c r="CE3002" s="1" t="s">
        <v>167</v>
      </c>
      <c r="CF3002" s="1" t="s">
        <v>117</v>
      </c>
      <c r="CG3002" s="1">
        <v>96950</v>
      </c>
      <c r="CH3002" s="3">
        <v>10.050000000000001</v>
      </c>
      <c r="CI3002" s="3">
        <v>10.050000000000001</v>
      </c>
      <c r="CJ3002" s="3">
        <v>15.08</v>
      </c>
      <c r="CK3002" s="3">
        <v>15.08</v>
      </c>
      <c r="CL3002" s="1" t="s">
        <v>137</v>
      </c>
      <c r="CM3002" s="1" t="s">
        <v>138</v>
      </c>
      <c r="CN3002" s="1" t="s">
        <v>139</v>
      </c>
      <c r="CP3002" s="1" t="s">
        <v>112</v>
      </c>
      <c r="CQ3002" s="1" t="s">
        <v>111</v>
      </c>
      <c r="CR3002" s="1" t="s">
        <v>112</v>
      </c>
      <c r="CS3002" s="1" t="s">
        <v>111</v>
      </c>
      <c r="CT3002" s="1" t="s">
        <v>138</v>
      </c>
      <c r="CU3002" s="1" t="s">
        <v>111</v>
      </c>
      <c r="CV3002" s="1" t="s">
        <v>138</v>
      </c>
      <c r="CW3002" s="1" t="s">
        <v>10485</v>
      </c>
      <c r="CX3002" s="1">
        <v>16703221558</v>
      </c>
      <c r="CY3002" s="1" t="s">
        <v>2036</v>
      </c>
      <c r="CZ3002" s="1" t="s">
        <v>138</v>
      </c>
      <c r="DA3002" s="1" t="s">
        <v>111</v>
      </c>
      <c r="DB3002" s="1" t="s">
        <v>112</v>
      </c>
    </row>
    <row r="3003" spans="1:111" ht="15.6" customHeight="1" x14ac:dyDescent="0.25">
      <c r="A3003" s="1" t="s">
        <v>10532</v>
      </c>
      <c r="B3003" s="1" t="s">
        <v>109</v>
      </c>
      <c r="C3003" s="2">
        <v>44321.294789930558</v>
      </c>
      <c r="D3003" s="2">
        <v>44341</v>
      </c>
      <c r="E3003" s="1" t="s">
        <v>180</v>
      </c>
      <c r="G3003" s="1" t="s">
        <v>112</v>
      </c>
      <c r="H3003" s="1" t="s">
        <v>112</v>
      </c>
      <c r="I3003" s="1" t="s">
        <v>112</v>
      </c>
      <c r="J3003" s="1" t="s">
        <v>1168</v>
      </c>
      <c r="L3003" s="1" t="s">
        <v>4204</v>
      </c>
      <c r="M3003" s="1" t="s">
        <v>1170</v>
      </c>
      <c r="N3003" s="1" t="s">
        <v>116</v>
      </c>
      <c r="O3003" s="1" t="s">
        <v>117</v>
      </c>
      <c r="P3003" s="9">
        <v>96950</v>
      </c>
      <c r="Q3003" s="1" t="s">
        <v>118</v>
      </c>
      <c r="R3003" s="1" t="s">
        <v>116</v>
      </c>
      <c r="S3003" s="1">
        <v>16705887746</v>
      </c>
      <c r="T3003" s="1">
        <v>0</v>
      </c>
      <c r="U3003" s="1">
        <v>236220</v>
      </c>
      <c r="V3003" s="1" t="s">
        <v>119</v>
      </c>
      <c r="X3003" s="1" t="s">
        <v>1171</v>
      </c>
      <c r="Y3003" s="1" t="s">
        <v>1172</v>
      </c>
      <c r="AA3003" s="1" t="s">
        <v>1173</v>
      </c>
      <c r="AB3003" s="1" t="s">
        <v>4204</v>
      </c>
      <c r="AD3003" s="1" t="s">
        <v>116</v>
      </c>
      <c r="AE3003" s="1" t="s">
        <v>117</v>
      </c>
      <c r="AF3003" s="9">
        <v>96950</v>
      </c>
      <c r="AG3003" s="1" t="s">
        <v>118</v>
      </c>
      <c r="AH3003" s="1" t="s">
        <v>116</v>
      </c>
      <c r="AI3003" s="1">
        <v>16717773710</v>
      </c>
      <c r="AJ3003" s="1">
        <v>0</v>
      </c>
      <c r="AK3003" s="1" t="s">
        <v>1174</v>
      </c>
      <c r="BC3003" s="1" t="str">
        <f>"43-3031.00"</f>
        <v>43-3031.00</v>
      </c>
      <c r="BD3003" s="1" t="s">
        <v>389</v>
      </c>
      <c r="BE3003" s="1" t="s">
        <v>10533</v>
      </c>
      <c r="BF3003" s="1" t="s">
        <v>4285</v>
      </c>
      <c r="BG3003" s="1">
        <v>4</v>
      </c>
      <c r="BI3003" s="2">
        <v>44440</v>
      </c>
      <c r="BJ3003" s="2">
        <v>44804</v>
      </c>
      <c r="BM3003" s="1">
        <v>40</v>
      </c>
      <c r="BN3003" s="1">
        <v>0</v>
      </c>
      <c r="BO3003" s="1">
        <v>8</v>
      </c>
      <c r="BP3003" s="1">
        <v>8</v>
      </c>
      <c r="BQ3003" s="1">
        <v>8</v>
      </c>
      <c r="BR3003" s="1">
        <v>8</v>
      </c>
      <c r="BS3003" s="1">
        <v>8</v>
      </c>
      <c r="BT3003" s="1">
        <v>0</v>
      </c>
      <c r="BU3003" s="1" t="str">
        <f t="shared" si="74"/>
        <v>8:00 AM</v>
      </c>
      <c r="BV3003" s="1" t="str">
        <f t="shared" si="75"/>
        <v>5:00 PM</v>
      </c>
      <c r="BW3003" s="1" t="s">
        <v>392</v>
      </c>
      <c r="BX3003" s="1">
        <v>0</v>
      </c>
      <c r="BY3003" s="1">
        <v>24</v>
      </c>
      <c r="BZ3003" s="1" t="s">
        <v>112</v>
      </c>
      <c r="CA3003" s="1">
        <v>0</v>
      </c>
      <c r="CB3003" s="1" t="s">
        <v>10534</v>
      </c>
      <c r="CC3003" s="1" t="s">
        <v>4204</v>
      </c>
      <c r="CD3003" s="1" t="s">
        <v>1170</v>
      </c>
      <c r="CE3003" s="1" t="s">
        <v>116</v>
      </c>
      <c r="CF3003" s="1" t="s">
        <v>117</v>
      </c>
      <c r="CG3003" s="1">
        <v>96950</v>
      </c>
      <c r="CH3003" s="3">
        <v>9.49</v>
      </c>
      <c r="CJ3003" s="3">
        <v>14.24</v>
      </c>
      <c r="CL3003" s="1" t="s">
        <v>137</v>
      </c>
      <c r="CM3003" s="1" t="s">
        <v>138</v>
      </c>
      <c r="CN3003" s="1" t="s">
        <v>139</v>
      </c>
      <c r="CP3003" s="1" t="s">
        <v>112</v>
      </c>
      <c r="CQ3003" s="1" t="s">
        <v>111</v>
      </c>
      <c r="CR3003" s="1" t="s">
        <v>111</v>
      </c>
      <c r="CS3003" s="1" t="s">
        <v>111</v>
      </c>
      <c r="CT3003" s="1" t="s">
        <v>138</v>
      </c>
      <c r="CU3003" s="1" t="s">
        <v>111</v>
      </c>
      <c r="CV3003" s="1" t="s">
        <v>138</v>
      </c>
      <c r="CW3003" s="1" t="s">
        <v>10535</v>
      </c>
      <c r="CX3003" s="1">
        <v>16705887746</v>
      </c>
      <c r="CY3003" s="1" t="s">
        <v>1174</v>
      </c>
      <c r="CZ3003" s="1" t="s">
        <v>380</v>
      </c>
      <c r="DA3003" s="1" t="s">
        <v>111</v>
      </c>
      <c r="DB3003" s="1" t="s">
        <v>112</v>
      </c>
    </row>
    <row r="3004" spans="1:111" ht="15.6" customHeight="1" x14ac:dyDescent="0.25">
      <c r="A3004" s="1" t="s">
        <v>10536</v>
      </c>
      <c r="B3004" s="1" t="s">
        <v>109</v>
      </c>
      <c r="C3004" s="2">
        <v>44376.027853472224</v>
      </c>
      <c r="D3004" s="2">
        <v>44433</v>
      </c>
      <c r="E3004" s="1" t="s">
        <v>180</v>
      </c>
      <c r="G3004" s="1" t="s">
        <v>112</v>
      </c>
      <c r="H3004" s="1" t="s">
        <v>112</v>
      </c>
      <c r="I3004" s="1" t="s">
        <v>112</v>
      </c>
      <c r="J3004" s="1" t="s">
        <v>8793</v>
      </c>
      <c r="K3004" s="1" t="s">
        <v>8794</v>
      </c>
      <c r="L3004" s="1" t="s">
        <v>8795</v>
      </c>
      <c r="M3004" s="1" t="s">
        <v>138</v>
      </c>
      <c r="N3004" s="1" t="s">
        <v>116</v>
      </c>
      <c r="O3004" s="1" t="s">
        <v>117</v>
      </c>
      <c r="P3004" s="9">
        <v>96950</v>
      </c>
      <c r="Q3004" s="1" t="s">
        <v>118</v>
      </c>
      <c r="S3004" s="1">
        <v>16706704848</v>
      </c>
      <c r="U3004" s="1">
        <v>56151</v>
      </c>
      <c r="V3004" s="1" t="s">
        <v>119</v>
      </c>
      <c r="X3004" s="1" t="s">
        <v>1614</v>
      </c>
      <c r="Y3004" s="1" t="s">
        <v>1615</v>
      </c>
      <c r="AA3004" s="1" t="s">
        <v>973</v>
      </c>
      <c r="AB3004" s="1" t="s">
        <v>8795</v>
      </c>
      <c r="AC3004" s="1" t="s">
        <v>138</v>
      </c>
      <c r="AD3004" s="1" t="s">
        <v>116</v>
      </c>
      <c r="AE3004" s="1" t="s">
        <v>117</v>
      </c>
      <c r="AF3004" s="9">
        <v>96950</v>
      </c>
      <c r="AG3004" s="1" t="s">
        <v>118</v>
      </c>
      <c r="AI3004" s="1">
        <v>16706704848</v>
      </c>
      <c r="AK3004" s="1" t="s">
        <v>8796</v>
      </c>
      <c r="BC3004" s="1" t="str">
        <f>"39-7011.00"</f>
        <v>39-7011.00</v>
      </c>
      <c r="BD3004" s="1" t="s">
        <v>1435</v>
      </c>
      <c r="BE3004" s="1" t="s">
        <v>8797</v>
      </c>
      <c r="BF3004" s="1" t="s">
        <v>3755</v>
      </c>
      <c r="BG3004" s="1">
        <v>2</v>
      </c>
      <c r="BI3004" s="2">
        <v>44470</v>
      </c>
      <c r="BJ3004" s="2">
        <v>44834</v>
      </c>
      <c r="BM3004" s="1">
        <v>40</v>
      </c>
      <c r="BN3004" s="1">
        <v>0</v>
      </c>
      <c r="BO3004" s="1">
        <v>8</v>
      </c>
      <c r="BP3004" s="1">
        <v>8</v>
      </c>
      <c r="BQ3004" s="1">
        <v>8</v>
      </c>
      <c r="BR3004" s="1">
        <v>8</v>
      </c>
      <c r="BS3004" s="1">
        <v>8</v>
      </c>
      <c r="BT3004" s="1">
        <v>0</v>
      </c>
      <c r="BU3004" s="1" t="str">
        <f t="shared" si="74"/>
        <v>8:00 AM</v>
      </c>
      <c r="BV3004" s="1" t="str">
        <f t="shared" si="75"/>
        <v>5:00 PM</v>
      </c>
      <c r="BW3004" s="1" t="s">
        <v>135</v>
      </c>
      <c r="BX3004" s="1">
        <v>0</v>
      </c>
      <c r="BY3004" s="1">
        <v>24</v>
      </c>
      <c r="BZ3004" s="1" t="s">
        <v>112</v>
      </c>
      <c r="CB3004" s="1" t="s">
        <v>8798</v>
      </c>
      <c r="CC3004" s="1" t="s">
        <v>8795</v>
      </c>
      <c r="CD3004" s="1" t="s">
        <v>138</v>
      </c>
      <c r="CE3004" s="1" t="s">
        <v>116</v>
      </c>
      <c r="CF3004" s="1" t="s">
        <v>117</v>
      </c>
      <c r="CG3004" s="1">
        <v>96950</v>
      </c>
      <c r="CH3004" s="3">
        <v>12.14</v>
      </c>
      <c r="CI3004" s="3">
        <v>12.14</v>
      </c>
      <c r="CJ3004" s="3">
        <v>18.21</v>
      </c>
      <c r="CK3004" s="3">
        <v>18.21</v>
      </c>
      <c r="CL3004" s="1" t="s">
        <v>137</v>
      </c>
      <c r="CM3004" s="1" t="s">
        <v>138</v>
      </c>
      <c r="CN3004" s="1" t="s">
        <v>139</v>
      </c>
      <c r="CP3004" s="1" t="s">
        <v>112</v>
      </c>
      <c r="CQ3004" s="1" t="s">
        <v>111</v>
      </c>
      <c r="CR3004" s="1" t="s">
        <v>112</v>
      </c>
      <c r="CS3004" s="1" t="s">
        <v>111</v>
      </c>
      <c r="CT3004" s="1" t="s">
        <v>138</v>
      </c>
      <c r="CU3004" s="1" t="s">
        <v>111</v>
      </c>
      <c r="CV3004" s="1" t="s">
        <v>138</v>
      </c>
      <c r="CW3004" s="1" t="s">
        <v>10537</v>
      </c>
      <c r="CX3004" s="1">
        <v>16704845868</v>
      </c>
      <c r="CY3004" s="1" t="s">
        <v>8796</v>
      </c>
      <c r="CZ3004" s="1" t="s">
        <v>138</v>
      </c>
      <c r="DA3004" s="1" t="s">
        <v>111</v>
      </c>
      <c r="DB3004" s="1" t="s">
        <v>112</v>
      </c>
    </row>
    <row r="3005" spans="1:111" ht="15.6" customHeight="1" x14ac:dyDescent="0.25">
      <c r="A3005" s="1" t="s">
        <v>10538</v>
      </c>
      <c r="B3005" s="1" t="s">
        <v>109</v>
      </c>
      <c r="C3005" s="2">
        <v>44376.940413425924</v>
      </c>
      <c r="D3005" s="2">
        <v>44405</v>
      </c>
      <c r="E3005" s="1" t="s">
        <v>180</v>
      </c>
      <c r="G3005" s="1" t="s">
        <v>112</v>
      </c>
      <c r="H3005" s="1" t="s">
        <v>112</v>
      </c>
      <c r="I3005" s="1" t="s">
        <v>112</v>
      </c>
      <c r="J3005" s="1" t="s">
        <v>9907</v>
      </c>
      <c r="K3005" s="1" t="s">
        <v>9908</v>
      </c>
      <c r="L3005" s="1" t="s">
        <v>9909</v>
      </c>
      <c r="N3005" s="1" t="s">
        <v>116</v>
      </c>
      <c r="O3005" s="1" t="s">
        <v>117</v>
      </c>
      <c r="P3005" s="9">
        <v>96950</v>
      </c>
      <c r="Q3005" s="1" t="s">
        <v>118</v>
      </c>
      <c r="S3005" s="1">
        <v>16702356764</v>
      </c>
      <c r="U3005" s="1">
        <v>31181</v>
      </c>
      <c r="V3005" s="1" t="s">
        <v>119</v>
      </c>
      <c r="X3005" s="1" t="s">
        <v>1010</v>
      </c>
      <c r="Y3005" s="1" t="s">
        <v>9910</v>
      </c>
      <c r="AA3005" s="1" t="s">
        <v>387</v>
      </c>
      <c r="AB3005" s="1" t="s">
        <v>9909</v>
      </c>
      <c r="AD3005" s="1" t="s">
        <v>116</v>
      </c>
      <c r="AE3005" s="1" t="s">
        <v>117</v>
      </c>
      <c r="AF3005" s="9">
        <v>96950</v>
      </c>
      <c r="AG3005" s="1" t="s">
        <v>118</v>
      </c>
      <c r="AI3005" s="1">
        <v>16702356764</v>
      </c>
      <c r="AK3005" s="1" t="s">
        <v>620</v>
      </c>
      <c r="AL3005" s="1" t="s">
        <v>125</v>
      </c>
      <c r="AM3005" s="1" t="s">
        <v>621</v>
      </c>
      <c r="AN3005" s="1" t="s">
        <v>622</v>
      </c>
      <c r="AP3005" s="1" t="s">
        <v>1284</v>
      </c>
      <c r="AR3005" s="1" t="s">
        <v>116</v>
      </c>
      <c r="AS3005" s="1" t="s">
        <v>117</v>
      </c>
      <c r="AT3005" s="9">
        <v>96950</v>
      </c>
      <c r="AU3005" s="1" t="s">
        <v>118</v>
      </c>
      <c r="AW3005" s="1">
        <v>16702353403</v>
      </c>
      <c r="AY3005" s="1" t="s">
        <v>1871</v>
      </c>
      <c r="AZ3005" s="1" t="s">
        <v>626</v>
      </c>
      <c r="BC3005" s="1" t="str">
        <f>"41-4012.00"</f>
        <v>41-4012.00</v>
      </c>
      <c r="BD3005" s="1" t="s">
        <v>313</v>
      </c>
      <c r="BE3005" s="1" t="s">
        <v>10539</v>
      </c>
      <c r="BF3005" s="1" t="s">
        <v>3151</v>
      </c>
      <c r="BG3005" s="1">
        <v>3</v>
      </c>
      <c r="BI3005" s="2">
        <v>44470</v>
      </c>
      <c r="BJ3005" s="2">
        <v>44836</v>
      </c>
      <c r="BM3005" s="1">
        <v>35</v>
      </c>
      <c r="BN3005" s="1">
        <v>0</v>
      </c>
      <c r="BO3005" s="1">
        <v>7</v>
      </c>
      <c r="BP3005" s="1">
        <v>7</v>
      </c>
      <c r="BQ3005" s="1">
        <v>7</v>
      </c>
      <c r="BR3005" s="1">
        <v>7</v>
      </c>
      <c r="BS3005" s="1">
        <v>7</v>
      </c>
      <c r="BT3005" s="1">
        <v>0</v>
      </c>
      <c r="BU3005" s="1" t="str">
        <f>"9:00 AM"</f>
        <v>9:00 AM</v>
      </c>
      <c r="BV3005" s="1" t="str">
        <f t="shared" si="75"/>
        <v>5:00 PM</v>
      </c>
      <c r="BW3005" s="1" t="s">
        <v>135</v>
      </c>
      <c r="BX3005" s="1">
        <v>0</v>
      </c>
      <c r="BY3005" s="1">
        <v>24</v>
      </c>
      <c r="BZ3005" s="1" t="s">
        <v>112</v>
      </c>
      <c r="CB3005" s="1" t="s">
        <v>10540</v>
      </c>
      <c r="CC3005" s="1" t="s">
        <v>2119</v>
      </c>
      <c r="CD3005" s="1" t="s">
        <v>9909</v>
      </c>
      <c r="CE3005" s="1" t="s">
        <v>116</v>
      </c>
      <c r="CF3005" s="1" t="s">
        <v>117</v>
      </c>
      <c r="CG3005" s="1">
        <v>96950</v>
      </c>
      <c r="CH3005" s="3">
        <v>9.27</v>
      </c>
      <c r="CI3005" s="3">
        <v>9.27</v>
      </c>
      <c r="CJ3005" s="3">
        <v>13.91</v>
      </c>
      <c r="CK3005" s="3">
        <v>19.309999999999999</v>
      </c>
      <c r="CL3005" s="1" t="s">
        <v>137</v>
      </c>
      <c r="CN3005" s="1" t="s">
        <v>139</v>
      </c>
      <c r="CP3005" s="1" t="s">
        <v>112</v>
      </c>
      <c r="CQ3005" s="1" t="s">
        <v>111</v>
      </c>
      <c r="CR3005" s="1" t="s">
        <v>112</v>
      </c>
      <c r="CS3005" s="1" t="s">
        <v>111</v>
      </c>
      <c r="CT3005" s="1" t="s">
        <v>138</v>
      </c>
      <c r="CU3005" s="1" t="s">
        <v>111</v>
      </c>
      <c r="CV3005" s="1" t="s">
        <v>138</v>
      </c>
      <c r="CW3005" s="1" t="s">
        <v>631</v>
      </c>
      <c r="CX3005" s="1">
        <v>16702356764</v>
      </c>
      <c r="CY3005" s="1" t="s">
        <v>620</v>
      </c>
      <c r="CZ3005" s="1" t="s">
        <v>138</v>
      </c>
      <c r="DA3005" s="1" t="s">
        <v>111</v>
      </c>
      <c r="DB3005" s="1" t="s">
        <v>112</v>
      </c>
    </row>
    <row r="3006" spans="1:111" ht="15.6" customHeight="1" x14ac:dyDescent="0.25">
      <c r="A3006" s="1" t="s">
        <v>10572</v>
      </c>
      <c r="B3006" s="1" t="s">
        <v>109</v>
      </c>
      <c r="C3006" s="2">
        <v>44381.353762500003</v>
      </c>
      <c r="D3006" s="2">
        <v>44435</v>
      </c>
      <c r="E3006" s="1" t="s">
        <v>180</v>
      </c>
      <c r="G3006" s="1" t="s">
        <v>112</v>
      </c>
      <c r="H3006" s="1" t="s">
        <v>112</v>
      </c>
      <c r="I3006" s="1" t="s">
        <v>112</v>
      </c>
      <c r="J3006" s="1" t="s">
        <v>10573</v>
      </c>
      <c r="K3006" s="1" t="s">
        <v>10574</v>
      </c>
      <c r="L3006" s="1" t="s">
        <v>7437</v>
      </c>
      <c r="M3006" s="1" t="s">
        <v>138</v>
      </c>
      <c r="N3006" s="1" t="s">
        <v>116</v>
      </c>
      <c r="O3006" s="1" t="s">
        <v>117</v>
      </c>
      <c r="P3006" s="9">
        <v>96950</v>
      </c>
      <c r="Q3006" s="1" t="s">
        <v>118</v>
      </c>
      <c r="S3006" s="1">
        <v>16702859535</v>
      </c>
      <c r="U3006" s="1">
        <v>424210</v>
      </c>
      <c r="V3006" s="1" t="s">
        <v>119</v>
      </c>
      <c r="X3006" s="1" t="s">
        <v>6191</v>
      </c>
      <c r="Y3006" s="1" t="s">
        <v>6192</v>
      </c>
      <c r="Z3006" s="1" t="s">
        <v>6193</v>
      </c>
      <c r="AA3006" s="1" t="s">
        <v>245</v>
      </c>
      <c r="AB3006" s="1" t="s">
        <v>7437</v>
      </c>
      <c r="AC3006" s="1" t="s">
        <v>138</v>
      </c>
      <c r="AD3006" s="1" t="s">
        <v>116</v>
      </c>
      <c r="AE3006" s="1" t="s">
        <v>117</v>
      </c>
      <c r="AF3006" s="9">
        <v>96950</v>
      </c>
      <c r="AG3006" s="1" t="s">
        <v>118</v>
      </c>
      <c r="AI3006" s="1">
        <v>16702859535</v>
      </c>
      <c r="AK3006" s="1" t="s">
        <v>10575</v>
      </c>
      <c r="BC3006" s="1" t="str">
        <f>"13-1021.00"</f>
        <v>13-1021.00</v>
      </c>
      <c r="BD3006" s="1" t="s">
        <v>10576</v>
      </c>
      <c r="BE3006" s="1" t="s">
        <v>10577</v>
      </c>
      <c r="BF3006" s="1" t="s">
        <v>10578</v>
      </c>
      <c r="BG3006" s="1">
        <v>2</v>
      </c>
      <c r="BI3006" s="2">
        <v>44470</v>
      </c>
      <c r="BJ3006" s="2">
        <v>44834</v>
      </c>
      <c r="BM3006" s="1">
        <v>40</v>
      </c>
      <c r="BN3006" s="1">
        <v>0</v>
      </c>
      <c r="BO3006" s="1">
        <v>8</v>
      </c>
      <c r="BP3006" s="1">
        <v>8</v>
      </c>
      <c r="BQ3006" s="1">
        <v>8</v>
      </c>
      <c r="BR3006" s="1">
        <v>8</v>
      </c>
      <c r="BS3006" s="1">
        <v>8</v>
      </c>
      <c r="BT3006" s="1">
        <v>0</v>
      </c>
      <c r="BU3006" s="1" t="str">
        <f>"8:00 AM"</f>
        <v>8:00 AM</v>
      </c>
      <c r="BV3006" s="1" t="str">
        <f t="shared" si="75"/>
        <v>5:00 PM</v>
      </c>
      <c r="BW3006" s="1" t="s">
        <v>135</v>
      </c>
      <c r="BX3006" s="1">
        <v>0</v>
      </c>
      <c r="BY3006" s="1">
        <v>18</v>
      </c>
      <c r="BZ3006" s="1" t="s">
        <v>112</v>
      </c>
      <c r="CB3006" s="1" t="s">
        <v>10579</v>
      </c>
      <c r="CC3006" s="1" t="s">
        <v>7437</v>
      </c>
      <c r="CD3006" s="1" t="s">
        <v>138</v>
      </c>
      <c r="CE3006" s="1" t="s">
        <v>116</v>
      </c>
      <c r="CF3006" s="1" t="s">
        <v>117</v>
      </c>
      <c r="CG3006" s="1">
        <v>96950</v>
      </c>
      <c r="CH3006" s="3">
        <v>25.56</v>
      </c>
      <c r="CI3006" s="3">
        <v>25.56</v>
      </c>
      <c r="CJ3006" s="3">
        <v>38.340000000000003</v>
      </c>
      <c r="CK3006" s="3">
        <v>38.340000000000003</v>
      </c>
      <c r="CL3006" s="1" t="s">
        <v>137</v>
      </c>
      <c r="CM3006" s="1" t="s">
        <v>138</v>
      </c>
      <c r="CN3006" s="1" t="s">
        <v>139</v>
      </c>
      <c r="CP3006" s="1" t="s">
        <v>112</v>
      </c>
      <c r="CQ3006" s="1" t="s">
        <v>111</v>
      </c>
      <c r="CR3006" s="1" t="s">
        <v>112</v>
      </c>
      <c r="CS3006" s="1" t="s">
        <v>111</v>
      </c>
      <c r="CT3006" s="1" t="s">
        <v>138</v>
      </c>
      <c r="CU3006" s="1" t="s">
        <v>111</v>
      </c>
      <c r="CV3006" s="1" t="s">
        <v>138</v>
      </c>
      <c r="CW3006" s="1" t="s">
        <v>10580</v>
      </c>
      <c r="CX3006" s="1">
        <v>16702859535</v>
      </c>
      <c r="CY3006" s="1" t="s">
        <v>10575</v>
      </c>
      <c r="CZ3006" s="1" t="s">
        <v>138</v>
      </c>
      <c r="DA3006" s="1" t="s">
        <v>111</v>
      </c>
      <c r="DB3006" s="1" t="s">
        <v>112</v>
      </c>
    </row>
    <row r="3007" spans="1:111" ht="15.6" customHeight="1" x14ac:dyDescent="0.25">
      <c r="A3007" s="1" t="s">
        <v>10587</v>
      </c>
      <c r="B3007" s="1" t="s">
        <v>109</v>
      </c>
      <c r="C3007" s="2">
        <v>44396.518989583332</v>
      </c>
      <c r="D3007" s="2">
        <v>44440</v>
      </c>
      <c r="E3007" s="1" t="s">
        <v>180</v>
      </c>
      <c r="G3007" s="1" t="s">
        <v>112</v>
      </c>
      <c r="H3007" s="1" t="s">
        <v>112</v>
      </c>
      <c r="I3007" s="1" t="s">
        <v>112</v>
      </c>
      <c r="J3007" s="1" t="s">
        <v>10588</v>
      </c>
      <c r="K3007" s="1" t="s">
        <v>10589</v>
      </c>
      <c r="L3007" s="1" t="s">
        <v>10590</v>
      </c>
      <c r="M3007" s="1" t="s">
        <v>5994</v>
      </c>
      <c r="N3007" s="1" t="s">
        <v>167</v>
      </c>
      <c r="O3007" s="1" t="s">
        <v>117</v>
      </c>
      <c r="P3007" s="9">
        <v>96950</v>
      </c>
      <c r="Q3007" s="1" t="s">
        <v>118</v>
      </c>
      <c r="R3007" s="1" t="s">
        <v>117</v>
      </c>
      <c r="S3007" s="1">
        <v>16702354444</v>
      </c>
      <c r="U3007" s="1">
        <v>722511</v>
      </c>
      <c r="V3007" s="1" t="s">
        <v>119</v>
      </c>
      <c r="X3007" s="1" t="s">
        <v>1901</v>
      </c>
      <c r="Y3007" s="1" t="s">
        <v>10591</v>
      </c>
      <c r="AA3007" s="1" t="s">
        <v>639</v>
      </c>
      <c r="AB3007" s="1" t="s">
        <v>10592</v>
      </c>
      <c r="AD3007" s="1" t="s">
        <v>167</v>
      </c>
      <c r="AE3007" s="1" t="s">
        <v>117</v>
      </c>
      <c r="AF3007" s="9">
        <v>96950</v>
      </c>
      <c r="AG3007" s="1" t="s">
        <v>118</v>
      </c>
      <c r="AH3007" s="1" t="s">
        <v>1856</v>
      </c>
      <c r="AI3007" s="1">
        <v>16702354444</v>
      </c>
      <c r="AK3007" s="1" t="s">
        <v>10593</v>
      </c>
      <c r="BC3007" s="1" t="str">
        <f>"35-3021.00"</f>
        <v>35-3021.00</v>
      </c>
      <c r="BD3007" s="1" t="s">
        <v>2867</v>
      </c>
      <c r="BE3007" s="1" t="s">
        <v>10594</v>
      </c>
      <c r="BF3007" s="1" t="s">
        <v>10595</v>
      </c>
      <c r="BG3007" s="1">
        <v>10</v>
      </c>
      <c r="BI3007" s="2">
        <v>44470</v>
      </c>
      <c r="BJ3007" s="2">
        <v>44834</v>
      </c>
      <c r="BM3007" s="1">
        <v>35</v>
      </c>
      <c r="BN3007" s="1">
        <v>6</v>
      </c>
      <c r="BO3007" s="1">
        <v>5</v>
      </c>
      <c r="BP3007" s="1">
        <v>0</v>
      </c>
      <c r="BQ3007" s="1">
        <v>5</v>
      </c>
      <c r="BR3007" s="1">
        <v>5</v>
      </c>
      <c r="BS3007" s="1">
        <v>7</v>
      </c>
      <c r="BT3007" s="1">
        <v>7</v>
      </c>
      <c r="BU3007" s="1" t="str">
        <f>"9:07 AM"</f>
        <v>9:07 AM</v>
      </c>
      <c r="BV3007" s="1" t="str">
        <f>"2:00 PM"</f>
        <v>2:00 PM</v>
      </c>
      <c r="BW3007" s="1" t="s">
        <v>230</v>
      </c>
      <c r="BX3007" s="1">
        <v>0</v>
      </c>
      <c r="BY3007" s="1">
        <v>12</v>
      </c>
      <c r="BZ3007" s="1" t="s">
        <v>112</v>
      </c>
      <c r="CB3007" s="1" t="s">
        <v>10596</v>
      </c>
      <c r="CC3007" s="1" t="s">
        <v>10590</v>
      </c>
      <c r="CD3007" s="1" t="s">
        <v>5994</v>
      </c>
      <c r="CE3007" s="1" t="s">
        <v>167</v>
      </c>
      <c r="CF3007" s="1" t="s">
        <v>117</v>
      </c>
      <c r="CG3007" s="1">
        <v>96950</v>
      </c>
      <c r="CH3007" s="3">
        <v>7.5</v>
      </c>
      <c r="CI3007" s="3">
        <v>7.5</v>
      </c>
      <c r="CJ3007" s="3">
        <v>11.25</v>
      </c>
      <c r="CK3007" s="3">
        <v>11.25</v>
      </c>
      <c r="CL3007" s="1" t="s">
        <v>137</v>
      </c>
      <c r="CM3007" s="1" t="s">
        <v>138</v>
      </c>
      <c r="CN3007" s="1" t="s">
        <v>139</v>
      </c>
      <c r="CP3007" s="1" t="s">
        <v>112</v>
      </c>
      <c r="CQ3007" s="1" t="s">
        <v>111</v>
      </c>
      <c r="CR3007" s="1" t="s">
        <v>112</v>
      </c>
      <c r="CS3007" s="1" t="s">
        <v>111</v>
      </c>
      <c r="CT3007" s="1" t="s">
        <v>138</v>
      </c>
      <c r="CU3007" s="1" t="s">
        <v>111</v>
      </c>
      <c r="CV3007" s="1" t="s">
        <v>138</v>
      </c>
      <c r="CW3007" s="1" t="s">
        <v>10597</v>
      </c>
      <c r="CX3007" s="1">
        <v>16702354444</v>
      </c>
      <c r="CY3007" s="1" t="s">
        <v>10593</v>
      </c>
      <c r="CZ3007" s="1" t="s">
        <v>138</v>
      </c>
      <c r="DA3007" s="1" t="s">
        <v>111</v>
      </c>
      <c r="DB3007" s="1" t="s">
        <v>112</v>
      </c>
      <c r="DG3007" s="1" t="s">
        <v>138</v>
      </c>
    </row>
    <row r="3008" spans="1:111" ht="15.6" customHeight="1" x14ac:dyDescent="0.25">
      <c r="A3008" s="1" t="s">
        <v>10598</v>
      </c>
      <c r="B3008" s="1" t="s">
        <v>109</v>
      </c>
      <c r="C3008" s="2">
        <v>44357.629312037039</v>
      </c>
      <c r="D3008" s="2">
        <v>44400</v>
      </c>
      <c r="E3008" s="1" t="s">
        <v>110</v>
      </c>
      <c r="F3008" s="2">
        <v>44468.833333333336</v>
      </c>
      <c r="G3008" s="1" t="s">
        <v>112</v>
      </c>
      <c r="H3008" s="1" t="s">
        <v>112</v>
      </c>
      <c r="I3008" s="1" t="s">
        <v>112</v>
      </c>
      <c r="J3008" s="1" t="s">
        <v>1123</v>
      </c>
      <c r="L3008" s="1" t="s">
        <v>1125</v>
      </c>
      <c r="M3008" s="1" t="s">
        <v>1126</v>
      </c>
      <c r="N3008" s="1" t="s">
        <v>116</v>
      </c>
      <c r="O3008" s="1" t="s">
        <v>117</v>
      </c>
      <c r="P3008" s="9">
        <v>96950</v>
      </c>
      <c r="Q3008" s="1" t="s">
        <v>118</v>
      </c>
      <c r="R3008" s="1" t="s">
        <v>117</v>
      </c>
      <c r="S3008" s="1">
        <v>16702341795</v>
      </c>
      <c r="U3008" s="1">
        <v>56179</v>
      </c>
      <c r="V3008" s="1" t="s">
        <v>119</v>
      </c>
      <c r="X3008" s="1" t="s">
        <v>1127</v>
      </c>
      <c r="Y3008" s="1" t="s">
        <v>848</v>
      </c>
      <c r="Z3008" s="1" t="s">
        <v>1128</v>
      </c>
      <c r="AA3008" s="1" t="s">
        <v>1129</v>
      </c>
      <c r="AB3008" s="1" t="s">
        <v>1125</v>
      </c>
      <c r="AC3008" s="1" t="s">
        <v>1130</v>
      </c>
      <c r="AD3008" s="1" t="s">
        <v>116</v>
      </c>
      <c r="AE3008" s="1" t="s">
        <v>117</v>
      </c>
      <c r="AF3008" s="9">
        <v>96950</v>
      </c>
      <c r="AG3008" s="1" t="s">
        <v>118</v>
      </c>
      <c r="AH3008" s="1" t="s">
        <v>117</v>
      </c>
      <c r="AI3008" s="1">
        <v>16702341795</v>
      </c>
      <c r="AK3008" s="1" t="s">
        <v>1131</v>
      </c>
      <c r="BC3008" s="1" t="str">
        <f>"49-9071.00"</f>
        <v>49-9071.00</v>
      </c>
      <c r="BD3008" s="1" t="s">
        <v>214</v>
      </c>
      <c r="BE3008" s="1" t="s">
        <v>10599</v>
      </c>
      <c r="BF3008" s="1" t="s">
        <v>678</v>
      </c>
      <c r="BG3008" s="1">
        <v>27</v>
      </c>
      <c r="BI3008" s="2">
        <v>44470</v>
      </c>
      <c r="BJ3008" s="2">
        <v>44834</v>
      </c>
      <c r="BM3008" s="1">
        <v>40</v>
      </c>
      <c r="BN3008" s="1">
        <v>0</v>
      </c>
      <c r="BO3008" s="1">
        <v>8</v>
      </c>
      <c r="BP3008" s="1">
        <v>8</v>
      </c>
      <c r="BQ3008" s="1">
        <v>8</v>
      </c>
      <c r="BR3008" s="1">
        <v>8</v>
      </c>
      <c r="BS3008" s="1">
        <v>8</v>
      </c>
      <c r="BT3008" s="1">
        <v>0</v>
      </c>
      <c r="BU3008" s="1" t="str">
        <f>"8:00 AM"</f>
        <v>8:00 AM</v>
      </c>
      <c r="BV3008" s="1" t="str">
        <f>"5:00 PM"</f>
        <v>5:00 PM</v>
      </c>
      <c r="BW3008" s="1" t="s">
        <v>135</v>
      </c>
      <c r="BX3008" s="1">
        <v>0</v>
      </c>
      <c r="BY3008" s="1">
        <v>12</v>
      </c>
      <c r="BZ3008" s="1" t="s">
        <v>112</v>
      </c>
      <c r="CB3008" s="1" t="s">
        <v>10600</v>
      </c>
      <c r="CC3008" s="1" t="s">
        <v>1125</v>
      </c>
      <c r="CD3008" s="1" t="s">
        <v>1126</v>
      </c>
      <c r="CE3008" s="1" t="s">
        <v>116</v>
      </c>
      <c r="CF3008" s="1" t="s">
        <v>117</v>
      </c>
      <c r="CG3008" s="1">
        <v>96950</v>
      </c>
      <c r="CH3008" s="3">
        <v>8.7100000000000009</v>
      </c>
      <c r="CI3008" s="3">
        <v>11</v>
      </c>
      <c r="CJ3008" s="3">
        <v>13.07</v>
      </c>
      <c r="CK3008" s="3">
        <v>16.5</v>
      </c>
      <c r="CL3008" s="1" t="s">
        <v>137</v>
      </c>
      <c r="CM3008" s="1" t="s">
        <v>138</v>
      </c>
      <c r="CN3008" s="1" t="s">
        <v>139</v>
      </c>
      <c r="CP3008" s="1" t="s">
        <v>112</v>
      </c>
      <c r="CQ3008" s="1" t="s">
        <v>111</v>
      </c>
      <c r="CR3008" s="1" t="s">
        <v>111</v>
      </c>
      <c r="CS3008" s="1" t="s">
        <v>111</v>
      </c>
      <c r="CT3008" s="1" t="s">
        <v>138</v>
      </c>
      <c r="CU3008" s="1" t="s">
        <v>111</v>
      </c>
      <c r="CV3008" s="1" t="s">
        <v>111</v>
      </c>
      <c r="CW3008" s="1" t="s">
        <v>3961</v>
      </c>
      <c r="CX3008" s="1">
        <v>16702341795</v>
      </c>
      <c r="CY3008" s="1" t="s">
        <v>1135</v>
      </c>
      <c r="CZ3008" s="1" t="s">
        <v>10601</v>
      </c>
      <c r="DA3008" s="1" t="s">
        <v>111</v>
      </c>
      <c r="DB3008" s="1" t="s">
        <v>112</v>
      </c>
    </row>
    <row r="3009" spans="1:111" ht="15.6" customHeight="1" x14ac:dyDescent="0.25">
      <c r="A3009" s="1" t="s">
        <v>10620</v>
      </c>
      <c r="B3009" s="1" t="s">
        <v>109</v>
      </c>
      <c r="C3009" s="2">
        <v>44349.015400115743</v>
      </c>
      <c r="D3009" s="2">
        <v>44399</v>
      </c>
      <c r="E3009" s="1" t="s">
        <v>110</v>
      </c>
      <c r="F3009" s="2">
        <v>44432.833333333336</v>
      </c>
      <c r="G3009" s="1" t="s">
        <v>112</v>
      </c>
      <c r="H3009" s="1" t="s">
        <v>112</v>
      </c>
      <c r="I3009" s="1" t="s">
        <v>112</v>
      </c>
      <c r="J3009" s="1" t="s">
        <v>5960</v>
      </c>
      <c r="K3009" s="1" t="s">
        <v>5960</v>
      </c>
      <c r="L3009" s="1" t="s">
        <v>10621</v>
      </c>
      <c r="N3009" s="1" t="s">
        <v>116</v>
      </c>
      <c r="O3009" s="1" t="s">
        <v>117</v>
      </c>
      <c r="P3009" s="9">
        <v>96950</v>
      </c>
      <c r="Q3009" s="1" t="s">
        <v>118</v>
      </c>
      <c r="S3009" s="1">
        <v>16702342856</v>
      </c>
      <c r="U3009" s="1">
        <v>56132</v>
      </c>
      <c r="V3009" s="1" t="s">
        <v>119</v>
      </c>
      <c r="X3009" s="1" t="s">
        <v>4482</v>
      </c>
      <c r="Y3009" s="1" t="s">
        <v>4483</v>
      </c>
      <c r="Z3009" s="1" t="s">
        <v>4484</v>
      </c>
      <c r="AA3009" s="1" t="s">
        <v>245</v>
      </c>
      <c r="AB3009" s="1" t="s">
        <v>10622</v>
      </c>
      <c r="AD3009" s="1" t="s">
        <v>116</v>
      </c>
      <c r="AE3009" s="1" t="s">
        <v>117</v>
      </c>
      <c r="AF3009" s="9">
        <v>96950</v>
      </c>
      <c r="AG3009" s="1" t="s">
        <v>10623</v>
      </c>
      <c r="AI3009" s="1">
        <v>16702342856</v>
      </c>
      <c r="AK3009" s="1" t="s">
        <v>4486</v>
      </c>
      <c r="BC3009" s="1" t="str">
        <f>"35-3031.00"</f>
        <v>35-3031.00</v>
      </c>
      <c r="BD3009" s="1" t="s">
        <v>174</v>
      </c>
      <c r="BE3009" s="1" t="s">
        <v>10624</v>
      </c>
      <c r="BF3009" s="1" t="s">
        <v>10625</v>
      </c>
      <c r="BG3009" s="1">
        <v>2</v>
      </c>
      <c r="BI3009" s="2">
        <v>44434</v>
      </c>
      <c r="BJ3009" s="2">
        <v>44798</v>
      </c>
      <c r="BM3009" s="1">
        <v>35</v>
      </c>
      <c r="BN3009" s="1">
        <v>0</v>
      </c>
      <c r="BO3009" s="1">
        <v>0</v>
      </c>
      <c r="BP3009" s="1">
        <v>7</v>
      </c>
      <c r="BQ3009" s="1">
        <v>7</v>
      </c>
      <c r="BR3009" s="1">
        <v>7</v>
      </c>
      <c r="BS3009" s="1">
        <v>7</v>
      </c>
      <c r="BT3009" s="1">
        <v>7</v>
      </c>
      <c r="BU3009" s="1" t="str">
        <f>"6:00 PM"</f>
        <v>6:00 PM</v>
      </c>
      <c r="BV3009" s="1" t="str">
        <f>"1:00 AM"</f>
        <v>1:00 AM</v>
      </c>
      <c r="BW3009" s="1" t="s">
        <v>135</v>
      </c>
      <c r="BX3009" s="1">
        <v>0</v>
      </c>
      <c r="BY3009" s="1">
        <v>12</v>
      </c>
      <c r="BZ3009" s="1" t="s">
        <v>112</v>
      </c>
      <c r="CB3009" s="1" t="s">
        <v>10626</v>
      </c>
      <c r="CC3009" s="1" t="s">
        <v>10627</v>
      </c>
      <c r="CE3009" s="1" t="s">
        <v>738</v>
      </c>
      <c r="CF3009" s="1" t="s">
        <v>117</v>
      </c>
      <c r="CG3009" s="1">
        <v>96950</v>
      </c>
      <c r="CH3009" s="3">
        <v>8.5</v>
      </c>
      <c r="CI3009" s="3">
        <v>8.5</v>
      </c>
      <c r="CJ3009" s="3">
        <v>12.75</v>
      </c>
      <c r="CK3009" s="3">
        <v>12.75</v>
      </c>
      <c r="CL3009" s="1" t="s">
        <v>137</v>
      </c>
      <c r="CM3009" s="1" t="s">
        <v>168</v>
      </c>
      <c r="CN3009" s="1" t="s">
        <v>139</v>
      </c>
      <c r="CP3009" s="1" t="s">
        <v>112</v>
      </c>
      <c r="CQ3009" s="1" t="s">
        <v>111</v>
      </c>
      <c r="CR3009" s="1" t="s">
        <v>112</v>
      </c>
      <c r="CS3009" s="1" t="s">
        <v>111</v>
      </c>
      <c r="CT3009" s="1" t="s">
        <v>138</v>
      </c>
      <c r="CU3009" s="1" t="s">
        <v>111</v>
      </c>
      <c r="CV3009" s="1" t="s">
        <v>138</v>
      </c>
      <c r="CW3009" s="1" t="s">
        <v>1555</v>
      </c>
      <c r="CX3009" s="1">
        <v>16702342856</v>
      </c>
      <c r="CY3009" s="1" t="s">
        <v>4486</v>
      </c>
      <c r="CZ3009" s="1" t="s">
        <v>168</v>
      </c>
      <c r="DA3009" s="1" t="s">
        <v>111</v>
      </c>
      <c r="DB3009" s="1" t="s">
        <v>112</v>
      </c>
    </row>
    <row r="3010" spans="1:111" ht="15.6" customHeight="1" x14ac:dyDescent="0.25">
      <c r="A3010" s="1" t="s">
        <v>10641</v>
      </c>
      <c r="B3010" s="1" t="s">
        <v>109</v>
      </c>
      <c r="C3010" s="2">
        <v>44392.385288194448</v>
      </c>
      <c r="D3010" s="2">
        <v>44448</v>
      </c>
      <c r="E3010" s="1" t="s">
        <v>180</v>
      </c>
      <c r="G3010" s="1" t="s">
        <v>112</v>
      </c>
      <c r="H3010" s="1" t="s">
        <v>111</v>
      </c>
      <c r="I3010" s="1" t="s">
        <v>112</v>
      </c>
      <c r="J3010" s="1" t="s">
        <v>10642</v>
      </c>
      <c r="K3010" s="1" t="s">
        <v>569</v>
      </c>
      <c r="L3010" s="1" t="s">
        <v>570</v>
      </c>
      <c r="M3010" s="1" t="s">
        <v>10643</v>
      </c>
      <c r="N3010" s="1" t="s">
        <v>116</v>
      </c>
      <c r="O3010" s="1" t="s">
        <v>117</v>
      </c>
      <c r="P3010" s="9">
        <v>96950</v>
      </c>
      <c r="Q3010" s="1" t="s">
        <v>118</v>
      </c>
      <c r="S3010" s="1">
        <v>16702871135</v>
      </c>
      <c r="U3010" s="1">
        <v>56132</v>
      </c>
      <c r="V3010" s="1" t="s">
        <v>119</v>
      </c>
      <c r="X3010" s="1" t="s">
        <v>7871</v>
      </c>
      <c r="Y3010" s="1" t="s">
        <v>7872</v>
      </c>
      <c r="Z3010" s="1" t="s">
        <v>7873</v>
      </c>
      <c r="AA3010" s="1" t="s">
        <v>373</v>
      </c>
      <c r="AB3010" s="1" t="s">
        <v>10644</v>
      </c>
      <c r="AC3010" s="1" t="s">
        <v>10645</v>
      </c>
      <c r="AD3010" s="1" t="s">
        <v>116</v>
      </c>
      <c r="AE3010" s="1" t="s">
        <v>117</v>
      </c>
      <c r="AF3010" s="9">
        <v>96950</v>
      </c>
      <c r="AG3010" s="1" t="s">
        <v>118</v>
      </c>
      <c r="AI3010" s="1">
        <v>16702871135</v>
      </c>
      <c r="AK3010" s="1" t="s">
        <v>575</v>
      </c>
      <c r="BC3010" s="1" t="str">
        <f>"37-2011.00"</f>
        <v>37-2011.00</v>
      </c>
      <c r="BD3010" s="1" t="s">
        <v>676</v>
      </c>
      <c r="BE3010" s="1" t="s">
        <v>10646</v>
      </c>
      <c r="BF3010" s="1" t="s">
        <v>678</v>
      </c>
      <c r="BG3010" s="1">
        <v>1</v>
      </c>
      <c r="BI3010" s="2">
        <v>44505</v>
      </c>
      <c r="BJ3010" s="2">
        <v>44869</v>
      </c>
      <c r="BM3010" s="1">
        <v>35</v>
      </c>
      <c r="BN3010" s="1">
        <v>0</v>
      </c>
      <c r="BO3010" s="1">
        <v>7</v>
      </c>
      <c r="BP3010" s="1">
        <v>7</v>
      </c>
      <c r="BQ3010" s="1">
        <v>7</v>
      </c>
      <c r="BR3010" s="1">
        <v>7</v>
      </c>
      <c r="BS3010" s="1">
        <v>7</v>
      </c>
      <c r="BT3010" s="1">
        <v>0</v>
      </c>
      <c r="BU3010" s="1" t="str">
        <f>"8:00 AM"</f>
        <v>8:00 AM</v>
      </c>
      <c r="BV3010" s="1" t="str">
        <f>"4:00 PM"</f>
        <v>4:00 PM</v>
      </c>
      <c r="BW3010" s="1" t="s">
        <v>135</v>
      </c>
      <c r="BX3010" s="1">
        <v>0</v>
      </c>
      <c r="BY3010" s="1">
        <v>12</v>
      </c>
      <c r="BZ3010" s="1" t="s">
        <v>112</v>
      </c>
      <c r="CB3010" s="1" t="s">
        <v>10647</v>
      </c>
      <c r="CC3010" s="1" t="s">
        <v>10648</v>
      </c>
      <c r="CD3010" s="1" t="s">
        <v>570</v>
      </c>
      <c r="CE3010" s="1" t="s">
        <v>116</v>
      </c>
      <c r="CF3010" s="1" t="s">
        <v>117</v>
      </c>
      <c r="CG3010" s="1">
        <v>96950</v>
      </c>
      <c r="CH3010" s="3">
        <v>8.0500000000000007</v>
      </c>
      <c r="CI3010" s="3">
        <v>8.0500000000000007</v>
      </c>
      <c r="CJ3010" s="3">
        <v>12.07</v>
      </c>
      <c r="CK3010" s="3">
        <v>12.07</v>
      </c>
      <c r="CL3010" s="1" t="s">
        <v>137</v>
      </c>
      <c r="CM3010" s="1" t="s">
        <v>582</v>
      </c>
      <c r="CN3010" s="1" t="s">
        <v>139</v>
      </c>
      <c r="CP3010" s="1" t="s">
        <v>112</v>
      </c>
      <c r="CQ3010" s="1" t="s">
        <v>111</v>
      </c>
      <c r="CR3010" s="1" t="s">
        <v>111</v>
      </c>
      <c r="CS3010" s="1" t="s">
        <v>111</v>
      </c>
      <c r="CT3010" s="1" t="s">
        <v>138</v>
      </c>
      <c r="CU3010" s="1" t="s">
        <v>111</v>
      </c>
      <c r="CV3010" s="1" t="s">
        <v>138</v>
      </c>
      <c r="CW3010" s="1" t="s">
        <v>583</v>
      </c>
      <c r="CX3010" s="1">
        <v>16707837461</v>
      </c>
      <c r="CY3010" s="1" t="s">
        <v>575</v>
      </c>
      <c r="CZ3010" s="1" t="s">
        <v>428</v>
      </c>
      <c r="DA3010" s="1" t="s">
        <v>111</v>
      </c>
      <c r="DB3010" s="1" t="s">
        <v>112</v>
      </c>
    </row>
    <row r="3011" spans="1:111" ht="15.6" customHeight="1" x14ac:dyDescent="0.25">
      <c r="A3011" s="1" t="s">
        <v>10684</v>
      </c>
      <c r="B3011" s="1" t="s">
        <v>109</v>
      </c>
      <c r="C3011" s="2">
        <v>44348.082775925926</v>
      </c>
      <c r="D3011" s="2">
        <v>44399</v>
      </c>
      <c r="E3011" s="1" t="s">
        <v>110</v>
      </c>
      <c r="F3011" s="2">
        <v>44468.833333333336</v>
      </c>
      <c r="G3011" s="1" t="s">
        <v>112</v>
      </c>
      <c r="H3011" s="1" t="s">
        <v>112</v>
      </c>
      <c r="I3011" s="1" t="s">
        <v>112</v>
      </c>
      <c r="J3011" s="1" t="s">
        <v>442</v>
      </c>
      <c r="K3011" s="1" t="s">
        <v>443</v>
      </c>
      <c r="L3011" s="1" t="s">
        <v>445</v>
      </c>
      <c r="M3011" s="1" t="s">
        <v>444</v>
      </c>
      <c r="N3011" s="1" t="s">
        <v>167</v>
      </c>
      <c r="O3011" s="1" t="s">
        <v>117</v>
      </c>
      <c r="P3011" s="9">
        <v>96950</v>
      </c>
      <c r="Q3011" s="1" t="s">
        <v>118</v>
      </c>
      <c r="R3011" s="1" t="s">
        <v>242</v>
      </c>
      <c r="S3011" s="1">
        <v>16702336669</v>
      </c>
      <c r="U3011" s="1">
        <v>56152</v>
      </c>
      <c r="V3011" s="1" t="s">
        <v>119</v>
      </c>
      <c r="X3011" s="1" t="s">
        <v>446</v>
      </c>
      <c r="Y3011" s="1" t="s">
        <v>447</v>
      </c>
      <c r="Z3011" s="1" t="s">
        <v>3491</v>
      </c>
      <c r="AA3011" s="1" t="s">
        <v>343</v>
      </c>
      <c r="AB3011" s="1" t="s">
        <v>445</v>
      </c>
      <c r="AC3011" s="1" t="s">
        <v>444</v>
      </c>
      <c r="AD3011" s="1" t="s">
        <v>167</v>
      </c>
      <c r="AE3011" s="1" t="s">
        <v>117</v>
      </c>
      <c r="AF3011" s="9">
        <v>96950</v>
      </c>
      <c r="AG3011" s="1" t="s">
        <v>118</v>
      </c>
      <c r="AH3011" s="1" t="s">
        <v>242</v>
      </c>
      <c r="AI3011" s="1">
        <v>16702336669</v>
      </c>
      <c r="AK3011" s="1" t="s">
        <v>449</v>
      </c>
      <c r="BC3011" s="1" t="str">
        <f>"39-7011.00"</f>
        <v>39-7011.00</v>
      </c>
      <c r="BD3011" s="1" t="s">
        <v>1435</v>
      </c>
      <c r="BE3011" s="1" t="s">
        <v>10685</v>
      </c>
      <c r="BF3011" s="1" t="s">
        <v>1437</v>
      </c>
      <c r="BG3011" s="1">
        <v>2</v>
      </c>
      <c r="BI3011" s="2">
        <v>44470</v>
      </c>
      <c r="BJ3011" s="2">
        <v>44834</v>
      </c>
      <c r="BM3011" s="1">
        <v>35</v>
      </c>
      <c r="BN3011" s="1">
        <v>0</v>
      </c>
      <c r="BO3011" s="1">
        <v>7</v>
      </c>
      <c r="BP3011" s="1">
        <v>7</v>
      </c>
      <c r="BQ3011" s="1">
        <v>7</v>
      </c>
      <c r="BR3011" s="1">
        <v>7</v>
      </c>
      <c r="BS3011" s="1">
        <v>7</v>
      </c>
      <c r="BT3011" s="1">
        <v>0</v>
      </c>
      <c r="BU3011" s="1" t="str">
        <f>"8:00 AM"</f>
        <v>8:00 AM</v>
      </c>
      <c r="BV3011" s="1" t="str">
        <f>"4:30 PM"</f>
        <v>4:30 PM</v>
      </c>
      <c r="BW3011" s="1" t="s">
        <v>135</v>
      </c>
      <c r="BX3011" s="1">
        <v>3</v>
      </c>
      <c r="BY3011" s="1">
        <v>12</v>
      </c>
      <c r="BZ3011" s="1" t="s">
        <v>112</v>
      </c>
      <c r="CB3011" s="4" t="s">
        <v>10686</v>
      </c>
      <c r="CC3011" s="1" t="s">
        <v>445</v>
      </c>
      <c r="CD3011" s="1" t="s">
        <v>10687</v>
      </c>
      <c r="CE3011" s="1" t="s">
        <v>167</v>
      </c>
      <c r="CF3011" s="1" t="s">
        <v>117</v>
      </c>
      <c r="CG3011" s="1">
        <v>96950</v>
      </c>
      <c r="CH3011" s="3">
        <v>12.14</v>
      </c>
      <c r="CI3011" s="3">
        <v>12.14</v>
      </c>
      <c r="CJ3011" s="3">
        <v>18.21</v>
      </c>
      <c r="CK3011" s="3">
        <v>18.21</v>
      </c>
      <c r="CL3011" s="1" t="s">
        <v>137</v>
      </c>
      <c r="CM3011" s="1" t="s">
        <v>1522</v>
      </c>
      <c r="CN3011" s="1" t="s">
        <v>139</v>
      </c>
      <c r="CP3011" s="1" t="s">
        <v>112</v>
      </c>
      <c r="CQ3011" s="1" t="s">
        <v>111</v>
      </c>
      <c r="CR3011" s="1" t="s">
        <v>112</v>
      </c>
      <c r="CS3011" s="1" t="s">
        <v>111</v>
      </c>
      <c r="CT3011" s="1" t="s">
        <v>111</v>
      </c>
      <c r="CU3011" s="1" t="s">
        <v>111</v>
      </c>
      <c r="CV3011" s="1" t="s">
        <v>138</v>
      </c>
      <c r="CW3011" s="1" t="s">
        <v>1351</v>
      </c>
      <c r="CX3011" s="1">
        <v>16707891106</v>
      </c>
      <c r="CY3011" s="1" t="s">
        <v>1253</v>
      </c>
      <c r="CZ3011" s="1" t="s">
        <v>380</v>
      </c>
      <c r="DA3011" s="1" t="s">
        <v>111</v>
      </c>
      <c r="DB3011" s="1" t="s">
        <v>112</v>
      </c>
    </row>
    <row r="3012" spans="1:111" ht="15.6" customHeight="1" x14ac:dyDescent="0.25">
      <c r="A3012" s="1" t="s">
        <v>10688</v>
      </c>
      <c r="B3012" s="1" t="s">
        <v>109</v>
      </c>
      <c r="C3012" s="2">
        <v>44371.050882407406</v>
      </c>
      <c r="D3012" s="2">
        <v>44427</v>
      </c>
      <c r="E3012" s="1" t="s">
        <v>180</v>
      </c>
      <c r="G3012" s="1" t="s">
        <v>112</v>
      </c>
      <c r="H3012" s="1" t="s">
        <v>112</v>
      </c>
      <c r="I3012" s="1" t="s">
        <v>112</v>
      </c>
      <c r="J3012" s="1" t="s">
        <v>3089</v>
      </c>
      <c r="L3012" s="1" t="s">
        <v>9832</v>
      </c>
      <c r="N3012" s="1" t="s">
        <v>167</v>
      </c>
      <c r="O3012" s="1" t="s">
        <v>117</v>
      </c>
      <c r="P3012" s="9">
        <v>96950</v>
      </c>
      <c r="Q3012" s="1" t="s">
        <v>118</v>
      </c>
      <c r="S3012" s="1">
        <v>16709894888</v>
      </c>
      <c r="U3012" s="1">
        <v>6244</v>
      </c>
      <c r="V3012" s="1" t="s">
        <v>119</v>
      </c>
      <c r="X3012" s="1" t="s">
        <v>3092</v>
      </c>
      <c r="Y3012" s="1" t="s">
        <v>3093</v>
      </c>
      <c r="Z3012" s="1" t="s">
        <v>3094</v>
      </c>
      <c r="AA3012" s="1" t="s">
        <v>343</v>
      </c>
      <c r="AB3012" s="1" t="s">
        <v>9830</v>
      </c>
      <c r="AC3012" s="1" t="s">
        <v>9832</v>
      </c>
      <c r="AD3012" s="1" t="s">
        <v>879</v>
      </c>
      <c r="AE3012" s="1" t="s">
        <v>117</v>
      </c>
      <c r="AF3012" s="9">
        <v>96950</v>
      </c>
      <c r="AG3012" s="1" t="s">
        <v>118</v>
      </c>
      <c r="AI3012" s="1">
        <v>16709894888</v>
      </c>
      <c r="AK3012" s="1" t="s">
        <v>3096</v>
      </c>
      <c r="BC3012" s="1" t="str">
        <f>"39-9011.00"</f>
        <v>39-9011.00</v>
      </c>
      <c r="BD3012" s="1" t="s">
        <v>1448</v>
      </c>
      <c r="BE3012" s="1" t="s">
        <v>10689</v>
      </c>
      <c r="BF3012" s="1" t="s">
        <v>1448</v>
      </c>
      <c r="BG3012" s="1">
        <v>6</v>
      </c>
      <c r="BI3012" s="2">
        <v>44470</v>
      </c>
      <c r="BJ3012" s="2">
        <v>44834</v>
      </c>
      <c r="BM3012" s="1">
        <v>35</v>
      </c>
      <c r="BN3012" s="1">
        <v>0</v>
      </c>
      <c r="BO3012" s="1">
        <v>7</v>
      </c>
      <c r="BP3012" s="1">
        <v>7</v>
      </c>
      <c r="BQ3012" s="1">
        <v>7</v>
      </c>
      <c r="BR3012" s="1">
        <v>7</v>
      </c>
      <c r="BS3012" s="1">
        <v>7</v>
      </c>
      <c r="BT3012" s="1">
        <v>0</v>
      </c>
      <c r="BU3012" s="1" t="str">
        <f>"8:00 AM"</f>
        <v>8:00 AM</v>
      </c>
      <c r="BV3012" s="1" t="str">
        <f>"4:00 PM"</f>
        <v>4:00 PM</v>
      </c>
      <c r="BW3012" s="1" t="s">
        <v>230</v>
      </c>
      <c r="BX3012" s="1">
        <v>0</v>
      </c>
      <c r="BY3012" s="1">
        <v>12</v>
      </c>
      <c r="BZ3012" s="1" t="s">
        <v>112</v>
      </c>
      <c r="CB3012" s="4" t="s">
        <v>10690</v>
      </c>
      <c r="CC3012" s="1" t="s">
        <v>10691</v>
      </c>
      <c r="CE3012" s="1" t="s">
        <v>167</v>
      </c>
      <c r="CF3012" s="1" t="s">
        <v>117</v>
      </c>
      <c r="CG3012" s="1">
        <v>96950</v>
      </c>
      <c r="CH3012" s="3">
        <v>7.33</v>
      </c>
      <c r="CI3012" s="3">
        <v>7.33</v>
      </c>
      <c r="CJ3012" s="3">
        <v>0</v>
      </c>
      <c r="CK3012" s="3">
        <v>0</v>
      </c>
      <c r="CL3012" s="1" t="s">
        <v>137</v>
      </c>
      <c r="CM3012" s="1" t="s">
        <v>331</v>
      </c>
      <c r="CN3012" s="1" t="s">
        <v>139</v>
      </c>
      <c r="CP3012" s="1" t="s">
        <v>112</v>
      </c>
      <c r="CQ3012" s="1" t="s">
        <v>111</v>
      </c>
      <c r="CR3012" s="1" t="s">
        <v>112</v>
      </c>
      <c r="CS3012" s="1" t="s">
        <v>112</v>
      </c>
      <c r="CT3012" s="1" t="s">
        <v>138</v>
      </c>
      <c r="CU3012" s="1" t="s">
        <v>111</v>
      </c>
      <c r="CV3012" s="1" t="s">
        <v>138</v>
      </c>
      <c r="CW3012" s="1" t="s">
        <v>9159</v>
      </c>
      <c r="CX3012" s="1">
        <v>16709894888</v>
      </c>
      <c r="CY3012" s="1" t="s">
        <v>3096</v>
      </c>
      <c r="CZ3012" s="1" t="s">
        <v>428</v>
      </c>
      <c r="DA3012" s="1" t="s">
        <v>112</v>
      </c>
      <c r="DB3012" s="1" t="s">
        <v>112</v>
      </c>
    </row>
    <row r="3013" spans="1:111" ht="15.6" customHeight="1" x14ac:dyDescent="0.25">
      <c r="A3013" s="1" t="s">
        <v>10725</v>
      </c>
      <c r="B3013" s="1" t="s">
        <v>109</v>
      </c>
      <c r="C3013" s="2">
        <v>44437.982157407409</v>
      </c>
      <c r="D3013" s="2">
        <v>44469</v>
      </c>
      <c r="E3013" s="1" t="s">
        <v>110</v>
      </c>
      <c r="F3013" s="2">
        <v>44468.833333333336</v>
      </c>
      <c r="G3013" s="1" t="s">
        <v>112</v>
      </c>
      <c r="H3013" s="1" t="s">
        <v>112</v>
      </c>
      <c r="I3013" s="1" t="s">
        <v>112</v>
      </c>
      <c r="J3013" s="1" t="s">
        <v>9132</v>
      </c>
      <c r="K3013" s="1" t="s">
        <v>10726</v>
      </c>
      <c r="L3013" s="1" t="s">
        <v>3929</v>
      </c>
      <c r="N3013" s="1" t="s">
        <v>157</v>
      </c>
      <c r="O3013" s="1" t="s">
        <v>117</v>
      </c>
      <c r="P3013" s="9">
        <v>96950</v>
      </c>
      <c r="Q3013" s="1" t="s">
        <v>118</v>
      </c>
      <c r="S3013" s="1">
        <v>16702331818</v>
      </c>
      <c r="U3013" s="1">
        <v>561520</v>
      </c>
      <c r="V3013" s="1" t="s">
        <v>119</v>
      </c>
      <c r="X3013" s="1" t="s">
        <v>3928</v>
      </c>
      <c r="Y3013" s="1" t="s">
        <v>210</v>
      </c>
      <c r="AA3013" s="1" t="s">
        <v>373</v>
      </c>
      <c r="AB3013" s="1" t="s">
        <v>3929</v>
      </c>
      <c r="AD3013" s="1" t="s">
        <v>116</v>
      </c>
      <c r="AE3013" s="1" t="s">
        <v>117</v>
      </c>
      <c r="AF3013" s="9">
        <v>96950</v>
      </c>
      <c r="AG3013" s="1" t="s">
        <v>118</v>
      </c>
      <c r="AH3013" s="1" t="s">
        <v>8347</v>
      </c>
      <c r="AI3013" s="1">
        <v>16702331818</v>
      </c>
      <c r="AK3013" s="1" t="s">
        <v>3930</v>
      </c>
      <c r="BC3013" s="1" t="str">
        <f>"39-7011.00"</f>
        <v>39-7011.00</v>
      </c>
      <c r="BD3013" s="1" t="s">
        <v>1435</v>
      </c>
      <c r="BE3013" s="1" t="s">
        <v>10727</v>
      </c>
      <c r="BF3013" s="1" t="s">
        <v>3755</v>
      </c>
      <c r="BG3013" s="1">
        <v>2</v>
      </c>
      <c r="BI3013" s="2">
        <v>44470</v>
      </c>
      <c r="BJ3013" s="2">
        <v>44834</v>
      </c>
      <c r="BM3013" s="1">
        <v>40</v>
      </c>
      <c r="BN3013" s="1">
        <v>7</v>
      </c>
      <c r="BO3013" s="1">
        <v>0</v>
      </c>
      <c r="BP3013" s="1">
        <v>6</v>
      </c>
      <c r="BQ3013" s="1">
        <v>6</v>
      </c>
      <c r="BR3013" s="1">
        <v>7</v>
      </c>
      <c r="BS3013" s="1">
        <v>7</v>
      </c>
      <c r="BT3013" s="1">
        <v>7</v>
      </c>
      <c r="BU3013" s="1" t="str">
        <f>"10:00 AM"</f>
        <v>10:00 AM</v>
      </c>
      <c r="BV3013" s="1" t="str">
        <f>"5:00 PM"</f>
        <v>5:00 PM</v>
      </c>
      <c r="BW3013" s="1" t="s">
        <v>135</v>
      </c>
      <c r="BX3013" s="1">
        <v>0</v>
      </c>
      <c r="BY3013" s="1">
        <v>12</v>
      </c>
      <c r="BZ3013" s="1" t="s">
        <v>112</v>
      </c>
      <c r="CB3013" s="4" t="s">
        <v>10728</v>
      </c>
      <c r="CC3013" s="1" t="s">
        <v>3929</v>
      </c>
      <c r="CE3013" s="1" t="s">
        <v>116</v>
      </c>
      <c r="CF3013" s="1" t="s">
        <v>117</v>
      </c>
      <c r="CG3013" s="1">
        <v>96950</v>
      </c>
      <c r="CH3013" s="3">
        <v>9.85</v>
      </c>
      <c r="CI3013" s="3">
        <v>10</v>
      </c>
      <c r="CJ3013" s="3">
        <v>14.78</v>
      </c>
      <c r="CK3013" s="3">
        <v>15</v>
      </c>
      <c r="CL3013" s="1" t="s">
        <v>137</v>
      </c>
      <c r="CM3013" s="1" t="s">
        <v>362</v>
      </c>
      <c r="CN3013" s="1" t="s">
        <v>139</v>
      </c>
      <c r="CP3013" s="1" t="s">
        <v>112</v>
      </c>
      <c r="CQ3013" s="1" t="s">
        <v>111</v>
      </c>
      <c r="CR3013" s="1" t="s">
        <v>111</v>
      </c>
      <c r="CS3013" s="1" t="s">
        <v>111</v>
      </c>
      <c r="CT3013" s="1" t="s">
        <v>111</v>
      </c>
      <c r="CU3013" s="1" t="s">
        <v>111</v>
      </c>
      <c r="CV3013" s="1" t="s">
        <v>111</v>
      </c>
      <c r="CW3013" s="1" t="s">
        <v>9137</v>
      </c>
      <c r="CX3013" s="1">
        <v>16702331818</v>
      </c>
      <c r="CY3013" s="1" t="s">
        <v>3930</v>
      </c>
      <c r="CZ3013" s="1" t="s">
        <v>138</v>
      </c>
      <c r="DA3013" s="1" t="s">
        <v>111</v>
      </c>
      <c r="DB3013" s="1" t="s">
        <v>112</v>
      </c>
    </row>
    <row r="3014" spans="1:111" ht="15.6" customHeight="1" x14ac:dyDescent="0.25">
      <c r="A3014" s="1" t="s">
        <v>10731</v>
      </c>
      <c r="B3014" s="1" t="s">
        <v>109</v>
      </c>
      <c r="C3014" s="2">
        <v>44397.881431712965</v>
      </c>
      <c r="D3014" s="2">
        <v>44461</v>
      </c>
      <c r="E3014" s="1" t="s">
        <v>180</v>
      </c>
      <c r="G3014" s="1" t="s">
        <v>112</v>
      </c>
      <c r="H3014" s="1" t="s">
        <v>112</v>
      </c>
      <c r="I3014" s="1" t="s">
        <v>112</v>
      </c>
      <c r="J3014" s="1" t="s">
        <v>1246</v>
      </c>
      <c r="L3014" s="1" t="s">
        <v>1247</v>
      </c>
      <c r="M3014" s="1" t="s">
        <v>1248</v>
      </c>
      <c r="N3014" s="1" t="s">
        <v>116</v>
      </c>
      <c r="O3014" s="1" t="s">
        <v>117</v>
      </c>
      <c r="P3014" s="9">
        <v>96950</v>
      </c>
      <c r="Q3014" s="1" t="s">
        <v>118</v>
      </c>
      <c r="R3014" s="1" t="s">
        <v>242</v>
      </c>
      <c r="S3014" s="1">
        <v>16707891106</v>
      </c>
      <c r="U3014" s="1">
        <v>561320</v>
      </c>
      <c r="V3014" s="1" t="s">
        <v>119</v>
      </c>
      <c r="X3014" s="1" t="s">
        <v>1249</v>
      </c>
      <c r="Y3014" s="1" t="s">
        <v>1250</v>
      </c>
      <c r="Z3014" s="1" t="s">
        <v>1251</v>
      </c>
      <c r="AA3014" s="1" t="s">
        <v>1252</v>
      </c>
      <c r="AB3014" s="1" t="s">
        <v>1247</v>
      </c>
      <c r="AC3014" s="1" t="s">
        <v>1248</v>
      </c>
      <c r="AD3014" s="1" t="s">
        <v>167</v>
      </c>
      <c r="AE3014" s="1" t="s">
        <v>117</v>
      </c>
      <c r="AF3014" s="9">
        <v>96950</v>
      </c>
      <c r="AG3014" s="1" t="s">
        <v>118</v>
      </c>
      <c r="AH3014" s="1" t="s">
        <v>242</v>
      </c>
      <c r="AI3014" s="1">
        <v>16707891106</v>
      </c>
      <c r="AK3014" s="1" t="s">
        <v>1253</v>
      </c>
      <c r="BC3014" s="1" t="str">
        <f>"35-2021.00"</f>
        <v>35-2021.00</v>
      </c>
      <c r="BD3014" s="1" t="s">
        <v>851</v>
      </c>
      <c r="BE3014" s="1" t="s">
        <v>4330</v>
      </c>
      <c r="BF3014" s="1" t="s">
        <v>4331</v>
      </c>
      <c r="BG3014" s="1">
        <v>5</v>
      </c>
      <c r="BI3014" s="2">
        <v>44470</v>
      </c>
      <c r="BJ3014" s="2">
        <v>44834</v>
      </c>
      <c r="BM3014" s="1">
        <v>35</v>
      </c>
      <c r="BN3014" s="1">
        <v>0</v>
      </c>
      <c r="BO3014" s="1">
        <v>7</v>
      </c>
      <c r="BP3014" s="1">
        <v>7</v>
      </c>
      <c r="BQ3014" s="1">
        <v>7</v>
      </c>
      <c r="BR3014" s="1">
        <v>7</v>
      </c>
      <c r="BS3014" s="1">
        <v>7</v>
      </c>
      <c r="BT3014" s="1">
        <v>0</v>
      </c>
      <c r="BU3014" s="1" t="str">
        <f>"10:00 AM"</f>
        <v>10:00 AM</v>
      </c>
      <c r="BV3014" s="1" t="str">
        <f>"8:00 PM"</f>
        <v>8:00 PM</v>
      </c>
      <c r="BW3014" s="1" t="s">
        <v>135</v>
      </c>
      <c r="BX3014" s="1">
        <v>3</v>
      </c>
      <c r="BY3014" s="1">
        <v>3</v>
      </c>
      <c r="BZ3014" s="1" t="s">
        <v>112</v>
      </c>
      <c r="CB3014" s="4" t="s">
        <v>10732</v>
      </c>
      <c r="CC3014" s="1" t="s">
        <v>1247</v>
      </c>
      <c r="CD3014" s="1" t="s">
        <v>1248</v>
      </c>
      <c r="CE3014" s="1" t="s">
        <v>167</v>
      </c>
      <c r="CF3014" s="1" t="s">
        <v>117</v>
      </c>
      <c r="CG3014" s="1">
        <v>96950</v>
      </c>
      <c r="CH3014" s="3">
        <v>7.99</v>
      </c>
      <c r="CI3014" s="3">
        <v>7.99</v>
      </c>
      <c r="CJ3014" s="3">
        <v>11.99</v>
      </c>
      <c r="CK3014" s="3">
        <v>11.99</v>
      </c>
      <c r="CL3014" s="1" t="s">
        <v>137</v>
      </c>
      <c r="CM3014" s="1" t="s">
        <v>6534</v>
      </c>
      <c r="CN3014" s="1" t="s">
        <v>139</v>
      </c>
      <c r="CP3014" s="1" t="s">
        <v>112</v>
      </c>
      <c r="CQ3014" s="1" t="s">
        <v>111</v>
      </c>
      <c r="CR3014" s="1" t="s">
        <v>112</v>
      </c>
      <c r="CS3014" s="1" t="s">
        <v>111</v>
      </c>
      <c r="CT3014" s="1" t="s">
        <v>111</v>
      </c>
      <c r="CU3014" s="1" t="s">
        <v>111</v>
      </c>
      <c r="CV3014" s="1" t="s">
        <v>138</v>
      </c>
      <c r="CW3014" s="1" t="s">
        <v>1258</v>
      </c>
      <c r="CX3014" s="1">
        <v>16707891106</v>
      </c>
      <c r="CY3014" s="1" t="s">
        <v>1253</v>
      </c>
      <c r="CZ3014" s="1" t="s">
        <v>380</v>
      </c>
      <c r="DA3014" s="1" t="s">
        <v>111</v>
      </c>
      <c r="DB3014" s="1" t="s">
        <v>112</v>
      </c>
    </row>
    <row r="3015" spans="1:111" ht="15.6" customHeight="1" x14ac:dyDescent="0.25">
      <c r="A3015" s="1" t="s">
        <v>10735</v>
      </c>
      <c r="B3015" s="1" t="s">
        <v>109</v>
      </c>
      <c r="C3015" s="2">
        <v>44404.120101157408</v>
      </c>
      <c r="D3015" s="2">
        <v>44462</v>
      </c>
      <c r="E3015" s="1" t="s">
        <v>110</v>
      </c>
      <c r="F3015" s="2">
        <v>44468.833333333336</v>
      </c>
      <c r="G3015" s="1" t="s">
        <v>111</v>
      </c>
      <c r="H3015" s="1" t="s">
        <v>112</v>
      </c>
      <c r="I3015" s="1" t="s">
        <v>112</v>
      </c>
      <c r="J3015" s="1" t="s">
        <v>10736</v>
      </c>
      <c r="K3015" s="1" t="s">
        <v>10737</v>
      </c>
      <c r="L3015" s="1" t="s">
        <v>10738</v>
      </c>
      <c r="N3015" s="1" t="s">
        <v>167</v>
      </c>
      <c r="O3015" s="1" t="s">
        <v>117</v>
      </c>
      <c r="P3015" s="9">
        <v>96950</v>
      </c>
      <c r="Q3015" s="1" t="s">
        <v>118</v>
      </c>
      <c r="R3015" s="1" t="s">
        <v>117</v>
      </c>
      <c r="S3015" s="1">
        <v>16702335368</v>
      </c>
      <c r="U3015" s="1">
        <v>722410</v>
      </c>
      <c r="V3015" s="1" t="s">
        <v>119</v>
      </c>
      <c r="X3015" s="1" t="s">
        <v>2598</v>
      </c>
      <c r="Y3015" s="1" t="s">
        <v>2599</v>
      </c>
      <c r="Z3015" s="1" t="s">
        <v>2163</v>
      </c>
      <c r="AA3015" s="1" t="s">
        <v>3134</v>
      </c>
      <c r="AB3015" s="1" t="s">
        <v>4719</v>
      </c>
      <c r="AD3015" s="1" t="s">
        <v>167</v>
      </c>
      <c r="AE3015" s="1" t="s">
        <v>117</v>
      </c>
      <c r="AF3015" s="9">
        <v>96950</v>
      </c>
      <c r="AG3015" s="1" t="s">
        <v>118</v>
      </c>
      <c r="AH3015" s="1" t="s">
        <v>117</v>
      </c>
      <c r="AI3015" s="1">
        <v>16702335368</v>
      </c>
      <c r="AK3015" s="1" t="s">
        <v>10739</v>
      </c>
      <c r="BC3015" s="1" t="str">
        <f>"35-3031.00"</f>
        <v>35-3031.00</v>
      </c>
      <c r="BD3015" s="1" t="s">
        <v>174</v>
      </c>
      <c r="BE3015" s="1" t="s">
        <v>10740</v>
      </c>
      <c r="BF3015" s="1" t="s">
        <v>174</v>
      </c>
      <c r="BG3015" s="1">
        <v>1</v>
      </c>
      <c r="BI3015" s="2">
        <v>44470</v>
      </c>
      <c r="BJ3015" s="2">
        <v>44834</v>
      </c>
      <c r="BM3015" s="1">
        <v>35</v>
      </c>
      <c r="BN3015" s="1">
        <v>0</v>
      </c>
      <c r="BO3015" s="1">
        <v>7</v>
      </c>
      <c r="BP3015" s="1">
        <v>7</v>
      </c>
      <c r="BQ3015" s="1">
        <v>7</v>
      </c>
      <c r="BR3015" s="1">
        <v>7</v>
      </c>
      <c r="BS3015" s="1">
        <v>7</v>
      </c>
      <c r="BT3015" s="1">
        <v>0</v>
      </c>
      <c r="BU3015" s="1" t="str">
        <f>"4:30 PM"</f>
        <v>4:30 PM</v>
      </c>
      <c r="BV3015" s="1" t="str">
        <f>"11:30 PM"</f>
        <v>11:30 PM</v>
      </c>
      <c r="BW3015" s="1" t="s">
        <v>135</v>
      </c>
      <c r="BX3015" s="1">
        <v>0</v>
      </c>
      <c r="BY3015" s="1">
        <v>12</v>
      </c>
      <c r="BZ3015" s="1" t="s">
        <v>112</v>
      </c>
      <c r="CB3015" s="1" t="s">
        <v>10741</v>
      </c>
      <c r="CC3015" s="1" t="s">
        <v>4719</v>
      </c>
      <c r="CE3015" s="1" t="s">
        <v>167</v>
      </c>
      <c r="CF3015" s="1" t="s">
        <v>117</v>
      </c>
      <c r="CG3015" s="1">
        <v>96950</v>
      </c>
      <c r="CH3015" s="3">
        <v>7.78</v>
      </c>
      <c r="CI3015" s="3">
        <v>7.78</v>
      </c>
      <c r="CJ3015" s="3">
        <v>11.67</v>
      </c>
      <c r="CK3015" s="3">
        <v>11.67</v>
      </c>
      <c r="CL3015" s="1" t="s">
        <v>137</v>
      </c>
      <c r="CM3015" s="1" t="s">
        <v>138</v>
      </c>
      <c r="CN3015" s="1" t="s">
        <v>139</v>
      </c>
      <c r="CP3015" s="1" t="s">
        <v>112</v>
      </c>
      <c r="CQ3015" s="1" t="s">
        <v>111</v>
      </c>
      <c r="CR3015" s="1" t="s">
        <v>112</v>
      </c>
      <c r="CS3015" s="1" t="s">
        <v>111</v>
      </c>
      <c r="CT3015" s="1" t="s">
        <v>111</v>
      </c>
      <c r="CU3015" s="1" t="s">
        <v>111</v>
      </c>
      <c r="CV3015" s="1" t="s">
        <v>138</v>
      </c>
      <c r="CW3015" s="1" t="s">
        <v>138</v>
      </c>
      <c r="CX3015" s="1">
        <v>16702335368</v>
      </c>
      <c r="CY3015" s="1" t="s">
        <v>10739</v>
      </c>
      <c r="CZ3015" s="1" t="s">
        <v>428</v>
      </c>
      <c r="DA3015" s="1" t="s">
        <v>111</v>
      </c>
      <c r="DB3015" s="1" t="s">
        <v>112</v>
      </c>
    </row>
    <row r="3016" spans="1:111" ht="15.6" customHeight="1" x14ac:dyDescent="0.25">
      <c r="A3016" s="1" t="s">
        <v>10754</v>
      </c>
      <c r="B3016" s="1" t="s">
        <v>109</v>
      </c>
      <c r="C3016" s="2">
        <v>44026.165923726854</v>
      </c>
      <c r="D3016" s="2">
        <v>44109</v>
      </c>
      <c r="E3016" s="1" t="s">
        <v>110</v>
      </c>
      <c r="F3016" s="2">
        <v>44103.833333333336</v>
      </c>
      <c r="G3016" s="1" t="s">
        <v>112</v>
      </c>
      <c r="H3016" s="1" t="s">
        <v>112</v>
      </c>
      <c r="I3016" s="1" t="s">
        <v>112</v>
      </c>
      <c r="J3016" s="1" t="s">
        <v>5499</v>
      </c>
      <c r="L3016" s="1" t="s">
        <v>5500</v>
      </c>
      <c r="M3016" s="1" t="s">
        <v>3086</v>
      </c>
      <c r="N3016" s="1" t="s">
        <v>167</v>
      </c>
      <c r="O3016" s="1" t="s">
        <v>117</v>
      </c>
      <c r="P3016" s="9">
        <v>96950</v>
      </c>
      <c r="Q3016" s="1" t="s">
        <v>118</v>
      </c>
      <c r="S3016" s="1">
        <v>16703223622</v>
      </c>
      <c r="U3016" s="1">
        <v>48721</v>
      </c>
      <c r="V3016" s="1" t="s">
        <v>119</v>
      </c>
      <c r="X3016" s="1" t="s">
        <v>276</v>
      </c>
      <c r="Y3016" s="1" t="s">
        <v>5501</v>
      </c>
      <c r="AA3016" s="1" t="s">
        <v>171</v>
      </c>
      <c r="AB3016" s="1" t="s">
        <v>5500</v>
      </c>
      <c r="AC3016" s="1" t="s">
        <v>3086</v>
      </c>
      <c r="AD3016" s="1" t="s">
        <v>167</v>
      </c>
      <c r="AE3016" s="1" t="s">
        <v>117</v>
      </c>
      <c r="AF3016" s="9">
        <v>96950</v>
      </c>
      <c r="AG3016" s="1" t="s">
        <v>118</v>
      </c>
      <c r="AI3016" s="1">
        <v>16703223622</v>
      </c>
      <c r="AK3016" s="1" t="s">
        <v>5502</v>
      </c>
      <c r="BC3016" s="1" t="str">
        <f>"53-6031.00"</f>
        <v>53-6031.00</v>
      </c>
      <c r="BD3016" s="1" t="s">
        <v>5503</v>
      </c>
      <c r="BE3016" s="1" t="s">
        <v>10755</v>
      </c>
      <c r="BF3016" s="1" t="s">
        <v>10756</v>
      </c>
      <c r="BG3016" s="1">
        <v>2</v>
      </c>
      <c r="BI3016" s="2">
        <v>44105</v>
      </c>
      <c r="BJ3016" s="2">
        <v>44469</v>
      </c>
      <c r="BM3016" s="1">
        <v>36</v>
      </c>
      <c r="BN3016" s="1">
        <v>0</v>
      </c>
      <c r="BO3016" s="1">
        <v>6</v>
      </c>
      <c r="BP3016" s="1">
        <v>6</v>
      </c>
      <c r="BQ3016" s="1">
        <v>6</v>
      </c>
      <c r="BR3016" s="1">
        <v>6</v>
      </c>
      <c r="BS3016" s="1">
        <v>6</v>
      </c>
      <c r="BT3016" s="1">
        <v>6</v>
      </c>
      <c r="BU3016" s="1" t="str">
        <f>"8:00 AM"</f>
        <v>8:00 AM</v>
      </c>
      <c r="BV3016" s="1" t="str">
        <f>"3:00 PM"</f>
        <v>3:00 PM</v>
      </c>
      <c r="BW3016" s="1" t="s">
        <v>135</v>
      </c>
      <c r="BX3016" s="1">
        <v>2</v>
      </c>
      <c r="BY3016" s="1">
        <v>2</v>
      </c>
      <c r="BZ3016" s="1" t="s">
        <v>112</v>
      </c>
      <c r="CA3016" s="1">
        <v>0</v>
      </c>
      <c r="CB3016" s="1" t="s">
        <v>10757</v>
      </c>
      <c r="CC3016" s="1" t="s">
        <v>5500</v>
      </c>
      <c r="CD3016" s="1" t="s">
        <v>3086</v>
      </c>
      <c r="CE3016" s="1" t="s">
        <v>167</v>
      </c>
      <c r="CF3016" s="1" t="s">
        <v>117</v>
      </c>
      <c r="CG3016" s="1">
        <v>96950</v>
      </c>
      <c r="CH3016" s="3">
        <v>7.35</v>
      </c>
      <c r="CI3016" s="3">
        <v>8.5</v>
      </c>
      <c r="CJ3016" s="3">
        <v>11.03</v>
      </c>
      <c r="CK3016" s="3">
        <v>12.75</v>
      </c>
      <c r="CL3016" s="1" t="s">
        <v>137</v>
      </c>
      <c r="CN3016" s="1" t="s">
        <v>139</v>
      </c>
      <c r="CP3016" s="1" t="s">
        <v>112</v>
      </c>
      <c r="CQ3016" s="1" t="s">
        <v>111</v>
      </c>
      <c r="CR3016" s="1" t="s">
        <v>112</v>
      </c>
      <c r="CS3016" s="1" t="s">
        <v>111</v>
      </c>
      <c r="CT3016" s="1" t="s">
        <v>138</v>
      </c>
      <c r="CU3016" s="1" t="s">
        <v>111</v>
      </c>
      <c r="CV3016" s="1" t="s">
        <v>138</v>
      </c>
      <c r="CW3016" s="1" t="s">
        <v>331</v>
      </c>
      <c r="CX3016" s="1">
        <v>16703223622</v>
      </c>
      <c r="CY3016" s="1" t="s">
        <v>5502</v>
      </c>
      <c r="CZ3016" s="1" t="s">
        <v>138</v>
      </c>
      <c r="DA3016" s="1" t="s">
        <v>111</v>
      </c>
      <c r="DB3016" s="1" t="s">
        <v>112</v>
      </c>
    </row>
    <row r="3017" spans="1:111" ht="15.6" customHeight="1" x14ac:dyDescent="0.25">
      <c r="A3017" s="1" t="s">
        <v>10763</v>
      </c>
      <c r="B3017" s="1" t="s">
        <v>109</v>
      </c>
      <c r="C3017" s="2">
        <v>44026.861659837959</v>
      </c>
      <c r="D3017" s="2">
        <v>44106</v>
      </c>
      <c r="E3017" s="1" t="s">
        <v>110</v>
      </c>
      <c r="F3017" s="2">
        <v>44102.833333333336</v>
      </c>
      <c r="G3017" s="1" t="s">
        <v>111</v>
      </c>
      <c r="H3017" s="1" t="s">
        <v>112</v>
      </c>
      <c r="I3017" s="1" t="s">
        <v>112</v>
      </c>
      <c r="J3017" s="1" t="s">
        <v>3410</v>
      </c>
      <c r="K3017" s="1" t="s">
        <v>3411</v>
      </c>
      <c r="L3017" s="1" t="s">
        <v>3412</v>
      </c>
      <c r="N3017" s="1" t="s">
        <v>167</v>
      </c>
      <c r="O3017" s="1" t="s">
        <v>117</v>
      </c>
      <c r="P3017" s="9">
        <v>96950</v>
      </c>
      <c r="Q3017" s="1" t="s">
        <v>118</v>
      </c>
      <c r="S3017" s="1">
        <v>16704833926</v>
      </c>
      <c r="U3017" s="1">
        <v>56173</v>
      </c>
      <c r="V3017" s="1" t="s">
        <v>119</v>
      </c>
      <c r="X3017" s="1" t="s">
        <v>3413</v>
      </c>
      <c r="Y3017" s="1" t="s">
        <v>3414</v>
      </c>
      <c r="Z3017" s="1" t="s">
        <v>3415</v>
      </c>
      <c r="AA3017" s="1" t="s">
        <v>3134</v>
      </c>
      <c r="AB3017" s="1" t="s">
        <v>3412</v>
      </c>
      <c r="AD3017" s="1" t="s">
        <v>167</v>
      </c>
      <c r="AE3017" s="1" t="s">
        <v>117</v>
      </c>
      <c r="AF3017" s="9">
        <v>96950</v>
      </c>
      <c r="AG3017" s="1" t="s">
        <v>118</v>
      </c>
      <c r="AI3017" s="1">
        <v>16704833926</v>
      </c>
      <c r="AK3017" s="1" t="s">
        <v>3416</v>
      </c>
      <c r="BC3017" s="1" t="str">
        <f>"45-2092.01"</f>
        <v>45-2092.01</v>
      </c>
      <c r="BD3017" s="1" t="s">
        <v>8737</v>
      </c>
      <c r="BE3017" s="1" t="s">
        <v>10764</v>
      </c>
      <c r="BF3017" s="1" t="s">
        <v>10765</v>
      </c>
      <c r="BG3017" s="1">
        <v>1</v>
      </c>
      <c r="BI3017" s="2">
        <v>44105</v>
      </c>
      <c r="BJ3017" s="2">
        <v>44469</v>
      </c>
      <c r="BM3017" s="1">
        <v>35</v>
      </c>
      <c r="BN3017" s="1">
        <v>0</v>
      </c>
      <c r="BO3017" s="1">
        <v>7</v>
      </c>
      <c r="BP3017" s="1">
        <v>7</v>
      </c>
      <c r="BQ3017" s="1">
        <v>7</v>
      </c>
      <c r="BR3017" s="1">
        <v>7</v>
      </c>
      <c r="BS3017" s="1">
        <v>7</v>
      </c>
      <c r="BT3017" s="1">
        <v>0</v>
      </c>
      <c r="BU3017" s="1" t="str">
        <f>"8:00 AM"</f>
        <v>8:00 AM</v>
      </c>
      <c r="BV3017" s="1" t="str">
        <f>"4:00 PM"</f>
        <v>4:00 PM</v>
      </c>
      <c r="BW3017" s="1" t="s">
        <v>230</v>
      </c>
      <c r="BX3017" s="1">
        <v>0</v>
      </c>
      <c r="BY3017" s="1">
        <v>3</v>
      </c>
      <c r="BZ3017" s="1" t="s">
        <v>112</v>
      </c>
      <c r="CA3017" s="1">
        <v>0</v>
      </c>
      <c r="CB3017" s="1" t="s">
        <v>10766</v>
      </c>
      <c r="CC3017" s="1" t="s">
        <v>3420</v>
      </c>
      <c r="CD3017" s="1" t="s">
        <v>3421</v>
      </c>
      <c r="CE3017" s="1" t="s">
        <v>167</v>
      </c>
      <c r="CF3017" s="1" t="s">
        <v>117</v>
      </c>
      <c r="CG3017" s="1">
        <v>96950</v>
      </c>
      <c r="CH3017" s="3">
        <v>9.0299999999999994</v>
      </c>
      <c r="CI3017" s="3">
        <v>9.0299999999999994</v>
      </c>
      <c r="CJ3017" s="3">
        <v>13.54</v>
      </c>
      <c r="CK3017" s="3">
        <v>13.54</v>
      </c>
      <c r="CL3017" s="1" t="s">
        <v>137</v>
      </c>
      <c r="CN3017" s="1" t="s">
        <v>139</v>
      </c>
      <c r="CP3017" s="1" t="s">
        <v>112</v>
      </c>
      <c r="CQ3017" s="1" t="s">
        <v>111</v>
      </c>
      <c r="CR3017" s="1" t="s">
        <v>112</v>
      </c>
      <c r="CS3017" s="1" t="s">
        <v>111</v>
      </c>
      <c r="CT3017" s="1" t="s">
        <v>138</v>
      </c>
      <c r="CU3017" s="1" t="s">
        <v>111</v>
      </c>
      <c r="CV3017" s="1" t="s">
        <v>138</v>
      </c>
      <c r="CW3017" s="1" t="s">
        <v>3422</v>
      </c>
      <c r="CX3017" s="1">
        <v>16704833926</v>
      </c>
      <c r="CY3017" s="1" t="s">
        <v>3416</v>
      </c>
      <c r="CZ3017" s="1" t="s">
        <v>428</v>
      </c>
      <c r="DA3017" s="1" t="s">
        <v>111</v>
      </c>
      <c r="DB3017" s="1" t="s">
        <v>112</v>
      </c>
    </row>
    <row r="3018" spans="1:111" ht="15.6" customHeight="1" x14ac:dyDescent="0.25">
      <c r="A3018" s="1" t="s">
        <v>10782</v>
      </c>
      <c r="B3018" s="1" t="s">
        <v>109</v>
      </c>
      <c r="C3018" s="2">
        <v>44088.897232407406</v>
      </c>
      <c r="D3018" s="2">
        <v>44126</v>
      </c>
      <c r="E3018" s="1" t="s">
        <v>180</v>
      </c>
      <c r="G3018" s="1" t="s">
        <v>111</v>
      </c>
      <c r="H3018" s="1" t="s">
        <v>112</v>
      </c>
      <c r="I3018" s="1" t="s">
        <v>112</v>
      </c>
      <c r="J3018" s="1" t="s">
        <v>2493</v>
      </c>
      <c r="L3018" s="1" t="s">
        <v>4885</v>
      </c>
      <c r="N3018" s="1" t="s">
        <v>116</v>
      </c>
      <c r="O3018" s="1" t="s">
        <v>117</v>
      </c>
      <c r="P3018" s="9">
        <v>96950</v>
      </c>
      <c r="Q3018" s="1" t="s">
        <v>118</v>
      </c>
      <c r="S3018" s="1">
        <v>16704832564</v>
      </c>
      <c r="U3018" s="1">
        <v>81211</v>
      </c>
      <c r="V3018" s="1" t="s">
        <v>119</v>
      </c>
      <c r="X3018" s="1" t="s">
        <v>2495</v>
      </c>
      <c r="Y3018" s="1" t="s">
        <v>2496</v>
      </c>
      <c r="Z3018" s="1" t="s">
        <v>2497</v>
      </c>
      <c r="AA3018" s="1" t="s">
        <v>245</v>
      </c>
      <c r="AB3018" s="1" t="s">
        <v>2494</v>
      </c>
      <c r="AD3018" s="1" t="s">
        <v>116</v>
      </c>
      <c r="AE3018" s="1" t="s">
        <v>117</v>
      </c>
      <c r="AF3018" s="9">
        <v>96950</v>
      </c>
      <c r="AG3018" s="1" t="s">
        <v>118</v>
      </c>
      <c r="AI3018" s="1">
        <v>16704832564</v>
      </c>
      <c r="AK3018" s="1" t="s">
        <v>2499</v>
      </c>
      <c r="BC3018" s="1" t="str">
        <f>"39-5012.00"</f>
        <v>39-5012.00</v>
      </c>
      <c r="BD3018" s="1" t="s">
        <v>1831</v>
      </c>
      <c r="BE3018" s="1" t="s">
        <v>4886</v>
      </c>
      <c r="BF3018" s="1" t="s">
        <v>3394</v>
      </c>
      <c r="BG3018" s="1">
        <v>2</v>
      </c>
      <c r="BI3018" s="2">
        <v>44105</v>
      </c>
      <c r="BJ3018" s="2">
        <v>45199</v>
      </c>
      <c r="BM3018" s="1">
        <v>40</v>
      </c>
      <c r="BN3018" s="1">
        <v>0</v>
      </c>
      <c r="BO3018" s="1">
        <v>8</v>
      </c>
      <c r="BP3018" s="1">
        <v>8</v>
      </c>
      <c r="BQ3018" s="1">
        <v>8</v>
      </c>
      <c r="BR3018" s="1">
        <v>8</v>
      </c>
      <c r="BS3018" s="1">
        <v>8</v>
      </c>
      <c r="BT3018" s="1">
        <v>0</v>
      </c>
      <c r="BU3018" s="1" t="str">
        <f>"8:30 AM"</f>
        <v>8:30 AM</v>
      </c>
      <c r="BV3018" s="1" t="str">
        <f>"5:30 PM"</f>
        <v>5:30 PM</v>
      </c>
      <c r="BW3018" s="1" t="s">
        <v>230</v>
      </c>
      <c r="BX3018" s="1">
        <v>0</v>
      </c>
      <c r="BY3018" s="1">
        <v>6</v>
      </c>
      <c r="BZ3018" s="1" t="s">
        <v>112</v>
      </c>
      <c r="CA3018" s="1">
        <v>0</v>
      </c>
      <c r="CB3018" s="4" t="s">
        <v>4887</v>
      </c>
      <c r="CC3018" s="1" t="s">
        <v>4888</v>
      </c>
      <c r="CE3018" s="1" t="s">
        <v>116</v>
      </c>
      <c r="CF3018" s="1" t="s">
        <v>117</v>
      </c>
      <c r="CG3018" s="1">
        <v>96950</v>
      </c>
      <c r="CH3018" s="3">
        <v>13.01</v>
      </c>
      <c r="CI3018" s="3">
        <v>13.01</v>
      </c>
      <c r="CJ3018" s="3">
        <v>0</v>
      </c>
      <c r="CK3018" s="3">
        <v>0</v>
      </c>
      <c r="CL3018" s="1" t="s">
        <v>137</v>
      </c>
      <c r="CM3018" s="1" t="s">
        <v>230</v>
      </c>
      <c r="CN3018" s="1" t="s">
        <v>139</v>
      </c>
      <c r="CP3018" s="1" t="s">
        <v>112</v>
      </c>
      <c r="CQ3018" s="1" t="s">
        <v>111</v>
      </c>
      <c r="CR3018" s="1" t="s">
        <v>112</v>
      </c>
      <c r="CS3018" s="1" t="s">
        <v>112</v>
      </c>
      <c r="CT3018" s="1" t="s">
        <v>138</v>
      </c>
      <c r="CU3018" s="1" t="s">
        <v>111</v>
      </c>
      <c r="CV3018" s="1" t="s">
        <v>138</v>
      </c>
      <c r="CW3018" s="1" t="s">
        <v>1633</v>
      </c>
      <c r="CX3018" s="1">
        <v>16702871097</v>
      </c>
      <c r="CY3018" s="1" t="s">
        <v>2499</v>
      </c>
      <c r="CZ3018" s="1" t="s">
        <v>138</v>
      </c>
      <c r="DA3018" s="1" t="s">
        <v>111</v>
      </c>
      <c r="DB3018" s="1" t="s">
        <v>112</v>
      </c>
    </row>
    <row r="3019" spans="1:111" ht="15.6" customHeight="1" x14ac:dyDescent="0.25">
      <c r="A3019" s="1" t="s">
        <v>10783</v>
      </c>
      <c r="B3019" s="1" t="s">
        <v>109</v>
      </c>
      <c r="C3019" s="2">
        <v>44079.360304050926</v>
      </c>
      <c r="D3019" s="2">
        <v>44165</v>
      </c>
      <c r="E3019" s="1" t="s">
        <v>110</v>
      </c>
      <c r="F3019" s="2">
        <v>44103.833333333336</v>
      </c>
      <c r="G3019" s="1" t="s">
        <v>111</v>
      </c>
      <c r="H3019" s="1" t="s">
        <v>112</v>
      </c>
      <c r="I3019" s="1" t="s">
        <v>112</v>
      </c>
      <c r="J3019" s="1" t="s">
        <v>2493</v>
      </c>
      <c r="L3019" s="1" t="s">
        <v>2494</v>
      </c>
      <c r="N3019" s="1" t="s">
        <v>116</v>
      </c>
      <c r="O3019" s="1" t="s">
        <v>117</v>
      </c>
      <c r="P3019" s="9">
        <v>96950</v>
      </c>
      <c r="Q3019" s="1" t="s">
        <v>118</v>
      </c>
      <c r="S3019" s="1">
        <v>16704832564</v>
      </c>
      <c r="U3019" s="1">
        <v>81211</v>
      </c>
      <c r="V3019" s="1" t="s">
        <v>119</v>
      </c>
      <c r="X3019" s="1" t="s">
        <v>2495</v>
      </c>
      <c r="Y3019" s="1" t="s">
        <v>2496</v>
      </c>
      <c r="Z3019" s="1" t="s">
        <v>2497</v>
      </c>
      <c r="AA3019" s="1" t="s">
        <v>245</v>
      </c>
      <c r="AB3019" s="1" t="s">
        <v>2494</v>
      </c>
      <c r="AC3019" s="1" t="s">
        <v>2498</v>
      </c>
      <c r="AD3019" s="1" t="s">
        <v>167</v>
      </c>
      <c r="AE3019" s="1" t="s">
        <v>117</v>
      </c>
      <c r="AF3019" s="9">
        <v>96950</v>
      </c>
      <c r="AG3019" s="1" t="s">
        <v>118</v>
      </c>
      <c r="AI3019" s="1">
        <v>16704832564</v>
      </c>
      <c r="AK3019" s="1" t="s">
        <v>2499</v>
      </c>
      <c r="BC3019" s="1" t="str">
        <f>"31-9011.00"</f>
        <v>31-9011.00</v>
      </c>
      <c r="BD3019" s="1" t="s">
        <v>947</v>
      </c>
      <c r="BE3019" s="1" t="s">
        <v>2500</v>
      </c>
      <c r="BF3019" s="1" t="s">
        <v>949</v>
      </c>
      <c r="BG3019" s="1">
        <v>2</v>
      </c>
      <c r="BI3019" s="2">
        <v>44105</v>
      </c>
      <c r="BJ3019" s="2">
        <v>45199</v>
      </c>
      <c r="BM3019" s="1">
        <v>40</v>
      </c>
      <c r="BN3019" s="1">
        <v>0</v>
      </c>
      <c r="BO3019" s="1">
        <v>8</v>
      </c>
      <c r="BP3019" s="1">
        <v>8</v>
      </c>
      <c r="BQ3019" s="1">
        <v>8</v>
      </c>
      <c r="BR3019" s="1">
        <v>8</v>
      </c>
      <c r="BS3019" s="1">
        <v>8</v>
      </c>
      <c r="BT3019" s="1">
        <v>0</v>
      </c>
      <c r="BU3019" s="1" t="str">
        <f>"9:00 AM"</f>
        <v>9:00 AM</v>
      </c>
      <c r="BV3019" s="1" t="str">
        <f>"6:00 PM"</f>
        <v>6:00 PM</v>
      </c>
      <c r="BW3019" s="1" t="s">
        <v>230</v>
      </c>
      <c r="BX3019" s="1">
        <v>0</v>
      </c>
      <c r="BY3019" s="1">
        <v>6</v>
      </c>
      <c r="BZ3019" s="1" t="s">
        <v>112</v>
      </c>
      <c r="CA3019" s="1">
        <v>0</v>
      </c>
      <c r="CB3019" s="4" t="s">
        <v>2501</v>
      </c>
      <c r="CC3019" s="1" t="s">
        <v>2502</v>
      </c>
      <c r="CE3019" s="1" t="s">
        <v>116</v>
      </c>
      <c r="CF3019" s="1" t="s">
        <v>117</v>
      </c>
      <c r="CG3019" s="1">
        <v>96950</v>
      </c>
      <c r="CH3019" s="3">
        <v>12.22</v>
      </c>
      <c r="CI3019" s="3">
        <v>12.22</v>
      </c>
      <c r="CJ3019" s="3">
        <v>0</v>
      </c>
      <c r="CL3019" s="1" t="s">
        <v>137</v>
      </c>
      <c r="CN3019" s="1" t="s">
        <v>218</v>
      </c>
      <c r="CP3019" s="1" t="s">
        <v>112</v>
      </c>
      <c r="CQ3019" s="1" t="s">
        <v>111</v>
      </c>
      <c r="CR3019" s="1" t="s">
        <v>112</v>
      </c>
      <c r="CS3019" s="1" t="s">
        <v>112</v>
      </c>
      <c r="CT3019" s="1" t="s">
        <v>138</v>
      </c>
      <c r="CU3019" s="1" t="s">
        <v>111</v>
      </c>
      <c r="CV3019" s="1" t="s">
        <v>138</v>
      </c>
      <c r="CW3019" s="1" t="s">
        <v>10784</v>
      </c>
      <c r="CX3019" s="1" t="s">
        <v>138</v>
      </c>
      <c r="CY3019" s="1" t="s">
        <v>138</v>
      </c>
      <c r="CZ3019" s="1" t="s">
        <v>138</v>
      </c>
      <c r="DA3019" s="1" t="s">
        <v>111</v>
      </c>
      <c r="DB3019" s="1" t="s">
        <v>112</v>
      </c>
      <c r="DC3019" s="1" t="s">
        <v>2495</v>
      </c>
      <c r="DD3019" s="1" t="s">
        <v>2496</v>
      </c>
      <c r="DE3019" s="1" t="s">
        <v>2497</v>
      </c>
      <c r="DF3019" s="1" t="s">
        <v>2493</v>
      </c>
      <c r="DG3019" s="1" t="s">
        <v>2499</v>
      </c>
    </row>
    <row r="3020" spans="1:111" ht="15.6" customHeight="1" x14ac:dyDescent="0.25">
      <c r="A3020" s="1" t="s">
        <v>10785</v>
      </c>
      <c r="B3020" s="1" t="s">
        <v>109</v>
      </c>
      <c r="C3020" s="2">
        <v>44046.919489583335</v>
      </c>
      <c r="D3020" s="2">
        <v>44112</v>
      </c>
      <c r="E3020" s="1" t="s">
        <v>110</v>
      </c>
      <c r="F3020" s="2">
        <v>44103.833333333336</v>
      </c>
      <c r="G3020" s="1" t="s">
        <v>112</v>
      </c>
      <c r="H3020" s="1" t="s">
        <v>112</v>
      </c>
      <c r="I3020" s="1" t="s">
        <v>112</v>
      </c>
      <c r="J3020" s="1" t="s">
        <v>3614</v>
      </c>
      <c r="K3020" s="1" t="s">
        <v>10786</v>
      </c>
      <c r="L3020" s="1" t="s">
        <v>10787</v>
      </c>
      <c r="M3020" s="1" t="s">
        <v>10788</v>
      </c>
      <c r="N3020" s="1" t="s">
        <v>167</v>
      </c>
      <c r="O3020" s="1" t="s">
        <v>117</v>
      </c>
      <c r="P3020" s="9">
        <v>96950</v>
      </c>
      <c r="Q3020" s="1" t="s">
        <v>118</v>
      </c>
      <c r="R3020" s="1" t="s">
        <v>138</v>
      </c>
      <c r="S3020" s="1">
        <v>16702358233</v>
      </c>
      <c r="U3020" s="1">
        <v>811111</v>
      </c>
      <c r="V3020" s="1" t="s">
        <v>119</v>
      </c>
      <c r="X3020" s="1" t="s">
        <v>3617</v>
      </c>
      <c r="Y3020" s="1" t="s">
        <v>3618</v>
      </c>
      <c r="Z3020" s="1" t="s">
        <v>3619</v>
      </c>
      <c r="AA3020" s="1" t="s">
        <v>822</v>
      </c>
      <c r="AB3020" s="1" t="s">
        <v>426</v>
      </c>
      <c r="AC3020" s="1" t="s">
        <v>399</v>
      </c>
      <c r="AD3020" s="1" t="s">
        <v>167</v>
      </c>
      <c r="AE3020" s="1" t="s">
        <v>117</v>
      </c>
      <c r="AF3020" s="9">
        <v>96950</v>
      </c>
      <c r="AG3020" s="1" t="s">
        <v>118</v>
      </c>
      <c r="AH3020" s="1" t="s">
        <v>138</v>
      </c>
      <c r="AI3020" s="1">
        <v>16702358233</v>
      </c>
      <c r="AK3020" s="1" t="s">
        <v>3620</v>
      </c>
      <c r="BC3020" s="1" t="str">
        <f>"49-3023.01"</f>
        <v>49-3023.01</v>
      </c>
      <c r="BD3020" s="1" t="s">
        <v>608</v>
      </c>
      <c r="BE3020" s="1" t="s">
        <v>10789</v>
      </c>
      <c r="BF3020" s="1" t="s">
        <v>3964</v>
      </c>
      <c r="BG3020" s="1">
        <v>3</v>
      </c>
      <c r="BI3020" s="2">
        <v>44105</v>
      </c>
      <c r="BJ3020" s="2">
        <v>44469</v>
      </c>
      <c r="BM3020" s="1">
        <v>40</v>
      </c>
      <c r="BN3020" s="1">
        <v>0</v>
      </c>
      <c r="BO3020" s="1">
        <v>8</v>
      </c>
      <c r="BP3020" s="1">
        <v>8</v>
      </c>
      <c r="BQ3020" s="1">
        <v>8</v>
      </c>
      <c r="BR3020" s="1">
        <v>8</v>
      </c>
      <c r="BS3020" s="1">
        <v>8</v>
      </c>
      <c r="BT3020" s="1">
        <v>0</v>
      </c>
      <c r="BU3020" s="1" t="str">
        <f>"8:00 AM"</f>
        <v>8:00 AM</v>
      </c>
      <c r="BV3020" s="1" t="str">
        <f>"5:00 PM"</f>
        <v>5:00 PM</v>
      </c>
      <c r="BW3020" s="1" t="s">
        <v>135</v>
      </c>
      <c r="BX3020" s="1">
        <v>0</v>
      </c>
      <c r="BY3020" s="1">
        <v>24</v>
      </c>
      <c r="BZ3020" s="1" t="s">
        <v>112</v>
      </c>
      <c r="CA3020" s="1">
        <v>0</v>
      </c>
      <c r="CB3020" s="1" t="s">
        <v>10790</v>
      </c>
      <c r="CC3020" s="1" t="s">
        <v>10791</v>
      </c>
      <c r="CD3020" s="1" t="s">
        <v>138</v>
      </c>
      <c r="CE3020" s="1" t="s">
        <v>167</v>
      </c>
      <c r="CF3020" s="1" t="s">
        <v>117</v>
      </c>
      <c r="CG3020" s="1">
        <v>96950</v>
      </c>
      <c r="CH3020" s="3">
        <v>7.98</v>
      </c>
      <c r="CI3020" s="3">
        <v>8.02</v>
      </c>
      <c r="CJ3020" s="3">
        <v>11.97</v>
      </c>
      <c r="CK3020" s="3">
        <v>12.03</v>
      </c>
      <c r="CL3020" s="1" t="s">
        <v>137</v>
      </c>
      <c r="CM3020" s="1" t="s">
        <v>138</v>
      </c>
      <c r="CN3020" s="1" t="s">
        <v>139</v>
      </c>
      <c r="CP3020" s="1" t="s">
        <v>112</v>
      </c>
      <c r="CQ3020" s="1" t="s">
        <v>111</v>
      </c>
      <c r="CR3020" s="1" t="s">
        <v>112</v>
      </c>
      <c r="CS3020" s="1" t="s">
        <v>111</v>
      </c>
      <c r="CT3020" s="1" t="s">
        <v>138</v>
      </c>
      <c r="CU3020" s="1" t="s">
        <v>138</v>
      </c>
      <c r="CV3020" s="1" t="s">
        <v>138</v>
      </c>
      <c r="CW3020" s="1" t="s">
        <v>138</v>
      </c>
      <c r="CX3020" s="1">
        <v>16702358233</v>
      </c>
      <c r="CY3020" s="1" t="s">
        <v>3620</v>
      </c>
      <c r="CZ3020" s="1" t="s">
        <v>138</v>
      </c>
      <c r="DA3020" s="1" t="s">
        <v>111</v>
      </c>
      <c r="DB3020" s="1" t="s">
        <v>112</v>
      </c>
      <c r="DC3020" s="1" t="s">
        <v>3617</v>
      </c>
      <c r="DD3020" s="1" t="s">
        <v>3618</v>
      </c>
      <c r="DE3020" s="1" t="s">
        <v>402</v>
      </c>
      <c r="DF3020" s="1" t="s">
        <v>10786</v>
      </c>
      <c r="DG3020" s="1" t="s">
        <v>3620</v>
      </c>
    </row>
    <row r="3021" spans="1:111" ht="15.6" customHeight="1" x14ac:dyDescent="0.25">
      <c r="A3021" s="1" t="s">
        <v>10799</v>
      </c>
      <c r="B3021" s="1" t="s">
        <v>109</v>
      </c>
      <c r="C3021" s="2">
        <v>44104.322453935187</v>
      </c>
      <c r="D3021" s="2">
        <v>44179</v>
      </c>
      <c r="E3021" s="1" t="s">
        <v>110</v>
      </c>
      <c r="F3021" s="2">
        <v>44103.833333333336</v>
      </c>
      <c r="G3021" s="1" t="s">
        <v>112</v>
      </c>
      <c r="H3021" s="1" t="s">
        <v>112</v>
      </c>
      <c r="I3021" s="1" t="s">
        <v>112</v>
      </c>
      <c r="J3021" s="1" t="s">
        <v>4621</v>
      </c>
      <c r="K3021" s="1" t="s">
        <v>4622</v>
      </c>
      <c r="L3021" s="1" t="s">
        <v>4623</v>
      </c>
      <c r="N3021" s="1" t="s">
        <v>116</v>
      </c>
      <c r="O3021" s="1" t="s">
        <v>117</v>
      </c>
      <c r="P3021" s="9">
        <v>96950</v>
      </c>
      <c r="Q3021" s="1" t="s">
        <v>118</v>
      </c>
      <c r="S3021" s="1">
        <v>16702852784</v>
      </c>
      <c r="U3021" s="1">
        <v>72251</v>
      </c>
      <c r="V3021" s="1" t="s">
        <v>119</v>
      </c>
      <c r="X3021" s="1" t="s">
        <v>4624</v>
      </c>
      <c r="Y3021" s="1" t="s">
        <v>4625</v>
      </c>
      <c r="AA3021" s="1" t="s">
        <v>973</v>
      </c>
      <c r="AB3021" s="1" t="s">
        <v>4626</v>
      </c>
      <c r="AD3021" s="1" t="s">
        <v>116</v>
      </c>
      <c r="AE3021" s="1" t="s">
        <v>117</v>
      </c>
      <c r="AF3021" s="9">
        <v>96950</v>
      </c>
      <c r="AG3021" s="1" t="s">
        <v>118</v>
      </c>
      <c r="AI3021" s="1">
        <v>16702852784</v>
      </c>
      <c r="AK3021" s="1" t="s">
        <v>4627</v>
      </c>
      <c r="BC3021" s="1" t="str">
        <f>"35-3031.00"</f>
        <v>35-3031.00</v>
      </c>
      <c r="BD3021" s="1" t="s">
        <v>174</v>
      </c>
      <c r="BE3021" s="1" t="s">
        <v>4628</v>
      </c>
      <c r="BF3021" s="1" t="s">
        <v>4629</v>
      </c>
      <c r="BG3021" s="1">
        <v>1</v>
      </c>
      <c r="BI3021" s="2">
        <v>44105</v>
      </c>
      <c r="BJ3021" s="2">
        <v>44469</v>
      </c>
      <c r="BM3021" s="1">
        <v>40</v>
      </c>
      <c r="BN3021" s="1">
        <v>8</v>
      </c>
      <c r="BO3021" s="1">
        <v>0</v>
      </c>
      <c r="BP3021" s="1">
        <v>6</v>
      </c>
      <c r="BQ3021" s="1">
        <v>6</v>
      </c>
      <c r="BR3021" s="1">
        <v>6</v>
      </c>
      <c r="BS3021" s="1">
        <v>6</v>
      </c>
      <c r="BT3021" s="1">
        <v>8</v>
      </c>
      <c r="BU3021" s="1" t="str">
        <f>"10:00 AM"</f>
        <v>10:00 AM</v>
      </c>
      <c r="BV3021" s="1" t="str">
        <f>"9:00 PM"</f>
        <v>9:00 PM</v>
      </c>
      <c r="BW3021" s="1" t="s">
        <v>230</v>
      </c>
      <c r="BX3021" s="1">
        <v>0</v>
      </c>
      <c r="BY3021" s="1">
        <v>3</v>
      </c>
      <c r="BZ3021" s="1" t="s">
        <v>112</v>
      </c>
      <c r="CA3021" s="1">
        <v>0</v>
      </c>
      <c r="CB3021" s="1" t="s">
        <v>138</v>
      </c>
      <c r="CC3021" s="1" t="s">
        <v>10800</v>
      </c>
      <c r="CD3021" s="1" t="s">
        <v>10801</v>
      </c>
      <c r="CE3021" s="1" t="s">
        <v>116</v>
      </c>
      <c r="CF3021" s="1" t="s">
        <v>117</v>
      </c>
      <c r="CG3021" s="1">
        <v>96950</v>
      </c>
      <c r="CH3021" s="3">
        <v>9.23</v>
      </c>
      <c r="CI3021" s="3">
        <v>9.23</v>
      </c>
      <c r="CJ3021" s="3">
        <v>13.85</v>
      </c>
      <c r="CK3021" s="3">
        <v>13.85</v>
      </c>
      <c r="CL3021" s="1" t="s">
        <v>137</v>
      </c>
      <c r="CM3021" s="1" t="s">
        <v>138</v>
      </c>
      <c r="CN3021" s="1" t="s">
        <v>139</v>
      </c>
      <c r="CP3021" s="1" t="s">
        <v>112</v>
      </c>
      <c r="CQ3021" s="1" t="s">
        <v>111</v>
      </c>
      <c r="CR3021" s="1" t="s">
        <v>112</v>
      </c>
      <c r="CS3021" s="1" t="s">
        <v>111</v>
      </c>
      <c r="CT3021" s="1" t="s">
        <v>138</v>
      </c>
      <c r="CU3021" s="1" t="s">
        <v>111</v>
      </c>
      <c r="CV3021" s="1" t="s">
        <v>138</v>
      </c>
      <c r="CW3021" s="1" t="s">
        <v>10802</v>
      </c>
      <c r="CX3021" s="1">
        <v>16709892288</v>
      </c>
      <c r="CY3021" s="1" t="s">
        <v>6840</v>
      </c>
      <c r="CZ3021" s="1" t="s">
        <v>138</v>
      </c>
      <c r="DA3021" s="1" t="s">
        <v>111</v>
      </c>
      <c r="DB3021" s="1" t="s">
        <v>112</v>
      </c>
    </row>
    <row r="3022" spans="1:111" ht="15.6" customHeight="1" x14ac:dyDescent="0.25">
      <c r="A3022" s="1" t="s">
        <v>10803</v>
      </c>
      <c r="B3022" s="1" t="s">
        <v>109</v>
      </c>
      <c r="C3022" s="2">
        <v>44080.790195254631</v>
      </c>
      <c r="D3022" s="2">
        <v>44165</v>
      </c>
      <c r="E3022" s="1" t="s">
        <v>110</v>
      </c>
      <c r="F3022" s="2">
        <v>44103.833333333336</v>
      </c>
      <c r="G3022" s="1" t="s">
        <v>111</v>
      </c>
      <c r="H3022" s="1" t="s">
        <v>112</v>
      </c>
      <c r="I3022" s="1" t="s">
        <v>112</v>
      </c>
      <c r="J3022" s="1" t="s">
        <v>5758</v>
      </c>
      <c r="L3022" s="1" t="s">
        <v>5759</v>
      </c>
      <c r="N3022" s="1" t="s">
        <v>116</v>
      </c>
      <c r="O3022" s="1" t="s">
        <v>117</v>
      </c>
      <c r="P3022" s="9">
        <v>96950</v>
      </c>
      <c r="Q3022" s="1" t="s">
        <v>118</v>
      </c>
      <c r="S3022" s="1">
        <v>16702342838</v>
      </c>
      <c r="U3022" s="1">
        <v>42512</v>
      </c>
      <c r="V3022" s="1" t="s">
        <v>119</v>
      </c>
      <c r="X3022" s="1" t="s">
        <v>5760</v>
      </c>
      <c r="Y3022" s="1" t="s">
        <v>5761</v>
      </c>
      <c r="Z3022" s="1" t="s">
        <v>138</v>
      </c>
      <c r="AA3022" s="1" t="s">
        <v>245</v>
      </c>
      <c r="AB3022" s="1" t="s">
        <v>5759</v>
      </c>
      <c r="AD3022" s="1" t="s">
        <v>116</v>
      </c>
      <c r="AE3022" s="1" t="s">
        <v>117</v>
      </c>
      <c r="AF3022" s="9">
        <v>96950</v>
      </c>
      <c r="AG3022" s="1" t="s">
        <v>118</v>
      </c>
      <c r="AI3022" s="1">
        <v>16702342838</v>
      </c>
      <c r="AK3022" s="1" t="s">
        <v>5762</v>
      </c>
      <c r="BC3022" s="1" t="str">
        <f>"11-2022.00"</f>
        <v>11-2022.00</v>
      </c>
      <c r="BD3022" s="1" t="s">
        <v>1013</v>
      </c>
      <c r="BE3022" s="1" t="s">
        <v>10804</v>
      </c>
      <c r="BF3022" s="1" t="s">
        <v>1015</v>
      </c>
      <c r="BG3022" s="1">
        <v>1</v>
      </c>
      <c r="BI3022" s="2">
        <v>44105</v>
      </c>
      <c r="BJ3022" s="2">
        <v>45199</v>
      </c>
      <c r="BM3022" s="1">
        <v>40</v>
      </c>
      <c r="BN3022" s="1">
        <v>0</v>
      </c>
      <c r="BO3022" s="1">
        <v>8</v>
      </c>
      <c r="BP3022" s="1">
        <v>8</v>
      </c>
      <c r="BQ3022" s="1">
        <v>8</v>
      </c>
      <c r="BR3022" s="1">
        <v>8</v>
      </c>
      <c r="BS3022" s="1">
        <v>8</v>
      </c>
      <c r="BT3022" s="1">
        <v>0</v>
      </c>
      <c r="BU3022" s="1" t="str">
        <f>"8:00 AM"</f>
        <v>8:00 AM</v>
      </c>
      <c r="BV3022" s="1" t="str">
        <f>"5:00 PM"</f>
        <v>5:00 PM</v>
      </c>
      <c r="BW3022" s="1" t="s">
        <v>230</v>
      </c>
      <c r="BX3022" s="1">
        <v>0</v>
      </c>
      <c r="BY3022" s="1">
        <v>12</v>
      </c>
      <c r="BZ3022" s="1" t="s">
        <v>112</v>
      </c>
      <c r="CA3022" s="1">
        <v>0</v>
      </c>
      <c r="CB3022" s="4" t="s">
        <v>10805</v>
      </c>
      <c r="CC3022" s="1" t="s">
        <v>5766</v>
      </c>
      <c r="CD3022" s="1" t="s">
        <v>5767</v>
      </c>
      <c r="CE3022" s="1" t="s">
        <v>116</v>
      </c>
      <c r="CF3022" s="1" t="s">
        <v>117</v>
      </c>
      <c r="CG3022" s="1">
        <v>96950</v>
      </c>
      <c r="CH3022" s="3">
        <v>30.42</v>
      </c>
      <c r="CI3022" s="3">
        <v>30.42</v>
      </c>
      <c r="CJ3022" s="3">
        <v>0</v>
      </c>
      <c r="CK3022" s="3">
        <v>0</v>
      </c>
      <c r="CL3022" s="1" t="s">
        <v>137</v>
      </c>
      <c r="CM3022" s="1" t="s">
        <v>230</v>
      </c>
      <c r="CN3022" s="1" t="s">
        <v>139</v>
      </c>
      <c r="CP3022" s="1" t="s">
        <v>112</v>
      </c>
      <c r="CQ3022" s="1" t="s">
        <v>111</v>
      </c>
      <c r="CR3022" s="1" t="s">
        <v>112</v>
      </c>
      <c r="CS3022" s="1" t="s">
        <v>112</v>
      </c>
      <c r="CT3022" s="1" t="s">
        <v>138</v>
      </c>
      <c r="CU3022" s="1" t="s">
        <v>111</v>
      </c>
      <c r="CV3022" s="1" t="s">
        <v>138</v>
      </c>
      <c r="CW3022" s="1" t="s">
        <v>5768</v>
      </c>
      <c r="CX3022" s="1">
        <v>16702873381</v>
      </c>
      <c r="CY3022" s="1" t="s">
        <v>5769</v>
      </c>
      <c r="CZ3022" s="1" t="s">
        <v>138</v>
      </c>
      <c r="DA3022" s="1" t="s">
        <v>111</v>
      </c>
      <c r="DB3022" s="1" t="s">
        <v>112</v>
      </c>
      <c r="DC3022" s="1" t="s">
        <v>5760</v>
      </c>
      <c r="DD3022" s="1" t="s">
        <v>5761</v>
      </c>
      <c r="DF3022" s="1" t="s">
        <v>5758</v>
      </c>
      <c r="DG3022" s="1" t="s">
        <v>5762</v>
      </c>
    </row>
    <row r="3023" spans="1:111" ht="15.6" customHeight="1" x14ac:dyDescent="0.25">
      <c r="A3023" s="1" t="s">
        <v>10806</v>
      </c>
      <c r="B3023" s="1" t="s">
        <v>109</v>
      </c>
      <c r="C3023" s="2">
        <v>44103.827252430558</v>
      </c>
      <c r="D3023" s="2">
        <v>44151</v>
      </c>
      <c r="E3023" s="1" t="s">
        <v>180</v>
      </c>
      <c r="G3023" s="1" t="s">
        <v>112</v>
      </c>
      <c r="H3023" s="1" t="s">
        <v>112</v>
      </c>
      <c r="I3023" s="1" t="s">
        <v>112</v>
      </c>
      <c r="J3023" s="1" t="s">
        <v>1809</v>
      </c>
      <c r="L3023" s="1" t="s">
        <v>1810</v>
      </c>
      <c r="N3023" s="1" t="s">
        <v>167</v>
      </c>
      <c r="O3023" s="1" t="s">
        <v>117</v>
      </c>
      <c r="P3023" s="9">
        <v>96950</v>
      </c>
      <c r="Q3023" s="1" t="s">
        <v>118</v>
      </c>
      <c r="S3023" s="1">
        <v>16702338040</v>
      </c>
      <c r="U3023" s="1">
        <v>53111</v>
      </c>
      <c r="V3023" s="1" t="s">
        <v>119</v>
      </c>
      <c r="X3023" s="1" t="s">
        <v>1811</v>
      </c>
      <c r="Y3023" s="1" t="s">
        <v>9425</v>
      </c>
      <c r="Z3023" s="1" t="s">
        <v>1813</v>
      </c>
      <c r="AA3023" s="1" t="s">
        <v>461</v>
      </c>
      <c r="AB3023" s="1" t="s">
        <v>1810</v>
      </c>
      <c r="AD3023" s="1" t="s">
        <v>167</v>
      </c>
      <c r="AE3023" s="1" t="s">
        <v>117</v>
      </c>
      <c r="AF3023" s="9">
        <v>96950</v>
      </c>
      <c r="AG3023" s="1" t="s">
        <v>118</v>
      </c>
      <c r="AI3023" s="1">
        <v>16702338040</v>
      </c>
      <c r="AK3023" s="1" t="s">
        <v>7040</v>
      </c>
      <c r="BC3023" s="1" t="str">
        <f>"49-9071.00"</f>
        <v>49-9071.00</v>
      </c>
      <c r="BD3023" s="1" t="s">
        <v>214</v>
      </c>
      <c r="BE3023" s="1" t="s">
        <v>9426</v>
      </c>
      <c r="BF3023" s="1" t="s">
        <v>9427</v>
      </c>
      <c r="BG3023" s="1">
        <v>3</v>
      </c>
      <c r="BI3023" s="2">
        <v>44166</v>
      </c>
      <c r="BJ3023" s="2">
        <v>44469</v>
      </c>
      <c r="BM3023" s="1">
        <v>40</v>
      </c>
      <c r="BN3023" s="1">
        <v>0</v>
      </c>
      <c r="BO3023" s="1">
        <v>8</v>
      </c>
      <c r="BP3023" s="1">
        <v>8</v>
      </c>
      <c r="BQ3023" s="1">
        <v>8</v>
      </c>
      <c r="BR3023" s="1">
        <v>8</v>
      </c>
      <c r="BS3023" s="1">
        <v>8</v>
      </c>
      <c r="BT3023" s="1">
        <v>0</v>
      </c>
      <c r="BU3023" s="1" t="str">
        <f>"9:00 AM"</f>
        <v>9:00 AM</v>
      </c>
      <c r="BV3023" s="1" t="str">
        <f>"5:00 PM"</f>
        <v>5:00 PM</v>
      </c>
      <c r="BW3023" s="1" t="s">
        <v>230</v>
      </c>
      <c r="BX3023" s="1">
        <v>3</v>
      </c>
      <c r="BY3023" s="1">
        <v>0</v>
      </c>
      <c r="BZ3023" s="1" t="s">
        <v>112</v>
      </c>
      <c r="CA3023" s="1">
        <v>0</v>
      </c>
      <c r="CB3023" s="4" t="s">
        <v>9428</v>
      </c>
      <c r="CC3023" s="1" t="s">
        <v>1810</v>
      </c>
      <c r="CE3023" s="1" t="s">
        <v>167</v>
      </c>
      <c r="CF3023" s="1" t="s">
        <v>117</v>
      </c>
      <c r="CG3023" s="1">
        <v>96950</v>
      </c>
      <c r="CH3023" s="3">
        <v>12.64</v>
      </c>
      <c r="CI3023" s="3">
        <v>13</v>
      </c>
      <c r="CJ3023" s="3">
        <v>18.96</v>
      </c>
      <c r="CK3023" s="3">
        <v>19.5</v>
      </c>
      <c r="CL3023" s="1" t="s">
        <v>137</v>
      </c>
      <c r="CM3023" s="1" t="s">
        <v>331</v>
      </c>
      <c r="CN3023" s="1" t="s">
        <v>139</v>
      </c>
      <c r="CP3023" s="1" t="s">
        <v>112</v>
      </c>
      <c r="CQ3023" s="1" t="s">
        <v>111</v>
      </c>
      <c r="CR3023" s="1" t="s">
        <v>112</v>
      </c>
      <c r="CS3023" s="1" t="s">
        <v>111</v>
      </c>
      <c r="CT3023" s="1" t="s">
        <v>111</v>
      </c>
      <c r="CU3023" s="1" t="s">
        <v>111</v>
      </c>
      <c r="CV3023" s="1" t="s">
        <v>138</v>
      </c>
      <c r="CW3023" s="1" t="s">
        <v>593</v>
      </c>
      <c r="CX3023" s="1">
        <v>16702338040</v>
      </c>
      <c r="CY3023" s="1" t="s">
        <v>590</v>
      </c>
      <c r="CZ3023" s="1" t="s">
        <v>138</v>
      </c>
      <c r="DA3023" s="1" t="s">
        <v>111</v>
      </c>
      <c r="DB3023" s="1" t="s">
        <v>112</v>
      </c>
    </row>
    <row r="3024" spans="1:111" ht="15.6" customHeight="1" x14ac:dyDescent="0.25">
      <c r="A3024" s="1" t="s">
        <v>10807</v>
      </c>
      <c r="B3024" s="1" t="s">
        <v>109</v>
      </c>
      <c r="C3024" s="2">
        <v>44036.344836805554</v>
      </c>
      <c r="D3024" s="2">
        <v>44111</v>
      </c>
      <c r="E3024" s="1" t="s">
        <v>180</v>
      </c>
      <c r="G3024" s="1" t="s">
        <v>112</v>
      </c>
      <c r="H3024" s="1" t="s">
        <v>112</v>
      </c>
      <c r="I3024" s="1" t="s">
        <v>112</v>
      </c>
      <c r="J3024" s="1" t="s">
        <v>2853</v>
      </c>
      <c r="K3024" s="1" t="s">
        <v>10808</v>
      </c>
      <c r="L3024" s="1" t="s">
        <v>2856</v>
      </c>
      <c r="M3024" s="1" t="s">
        <v>2855</v>
      </c>
      <c r="N3024" s="1" t="s">
        <v>116</v>
      </c>
      <c r="O3024" s="1" t="s">
        <v>117</v>
      </c>
      <c r="P3024" s="9">
        <v>96950</v>
      </c>
      <c r="Q3024" s="1" t="s">
        <v>118</v>
      </c>
      <c r="S3024" s="1">
        <v>16702359037</v>
      </c>
      <c r="U3024" s="1">
        <v>811122</v>
      </c>
      <c r="V3024" s="1" t="s">
        <v>119</v>
      </c>
      <c r="X3024" s="1" t="s">
        <v>10809</v>
      </c>
      <c r="Y3024" s="1" t="s">
        <v>2858</v>
      </c>
      <c r="Z3024" s="1" t="s">
        <v>686</v>
      </c>
      <c r="AA3024" s="1" t="s">
        <v>2859</v>
      </c>
      <c r="AB3024" s="1" t="s">
        <v>2856</v>
      </c>
      <c r="AC3024" s="1" t="s">
        <v>2855</v>
      </c>
      <c r="AD3024" s="1" t="s">
        <v>116</v>
      </c>
      <c r="AE3024" s="1" t="s">
        <v>117</v>
      </c>
      <c r="AF3024" s="9">
        <v>96950</v>
      </c>
      <c r="AG3024" s="1" t="s">
        <v>118</v>
      </c>
      <c r="AI3024" s="1">
        <v>16702359037</v>
      </c>
      <c r="AK3024" s="1" t="s">
        <v>2860</v>
      </c>
      <c r="BC3024" s="1" t="str">
        <f>"49-3022.00"</f>
        <v>49-3022.00</v>
      </c>
      <c r="BD3024" s="1" t="s">
        <v>10810</v>
      </c>
      <c r="BE3024" s="1" t="s">
        <v>10811</v>
      </c>
      <c r="BF3024" s="1" t="s">
        <v>10812</v>
      </c>
      <c r="BG3024" s="1">
        <v>1</v>
      </c>
      <c r="BI3024" s="2">
        <v>44105</v>
      </c>
      <c r="BJ3024" s="2">
        <v>44469</v>
      </c>
      <c r="BM3024" s="1">
        <v>35</v>
      </c>
      <c r="BN3024" s="1">
        <v>0</v>
      </c>
      <c r="BO3024" s="1">
        <v>7</v>
      </c>
      <c r="BP3024" s="1">
        <v>7</v>
      </c>
      <c r="BQ3024" s="1">
        <v>7</v>
      </c>
      <c r="BR3024" s="1">
        <v>7</v>
      </c>
      <c r="BS3024" s="1">
        <v>7</v>
      </c>
      <c r="BT3024" s="1">
        <v>0</v>
      </c>
      <c r="BU3024" s="1" t="str">
        <f>"9:00 AM"</f>
        <v>9:00 AM</v>
      </c>
      <c r="BV3024" s="1" t="str">
        <f>"5:00 PM"</f>
        <v>5:00 PM</v>
      </c>
      <c r="BW3024" s="1" t="s">
        <v>135</v>
      </c>
      <c r="BX3024" s="1">
        <v>0</v>
      </c>
      <c r="BY3024" s="1">
        <v>12</v>
      </c>
      <c r="BZ3024" s="1" t="s">
        <v>112</v>
      </c>
      <c r="CA3024" s="1">
        <v>0</v>
      </c>
      <c r="CB3024" s="1" t="s">
        <v>10813</v>
      </c>
      <c r="CC3024" s="1" t="s">
        <v>10814</v>
      </c>
      <c r="CD3024" s="1" t="s">
        <v>2855</v>
      </c>
      <c r="CE3024" s="1" t="s">
        <v>116</v>
      </c>
      <c r="CF3024" s="1" t="s">
        <v>117</v>
      </c>
      <c r="CG3024" s="1">
        <v>96950</v>
      </c>
      <c r="CH3024" s="3">
        <v>12.78</v>
      </c>
      <c r="CI3024" s="3">
        <v>12.78</v>
      </c>
      <c r="CJ3024" s="3">
        <v>19.170000000000002</v>
      </c>
      <c r="CK3024" s="3">
        <v>19.170000000000002</v>
      </c>
      <c r="CL3024" s="1" t="s">
        <v>137</v>
      </c>
      <c r="CM3024" s="1" t="s">
        <v>331</v>
      </c>
      <c r="CN3024" s="1" t="s">
        <v>139</v>
      </c>
      <c r="CP3024" s="1" t="s">
        <v>112</v>
      </c>
      <c r="CQ3024" s="1" t="s">
        <v>111</v>
      </c>
      <c r="CR3024" s="1" t="s">
        <v>112</v>
      </c>
      <c r="CS3024" s="1" t="s">
        <v>111</v>
      </c>
      <c r="CT3024" s="1" t="s">
        <v>138</v>
      </c>
      <c r="CU3024" s="1" t="s">
        <v>111</v>
      </c>
      <c r="CV3024" s="1" t="s">
        <v>138</v>
      </c>
      <c r="CW3024" s="1" t="s">
        <v>331</v>
      </c>
      <c r="CX3024" s="1">
        <v>16702359037</v>
      </c>
      <c r="CY3024" s="1" t="s">
        <v>2860</v>
      </c>
      <c r="CZ3024" s="1" t="s">
        <v>138</v>
      </c>
      <c r="DA3024" s="1" t="s">
        <v>111</v>
      </c>
      <c r="DB3024" s="1" t="s">
        <v>112</v>
      </c>
    </row>
    <row r="3025" spans="1:111" ht="15.6" customHeight="1" x14ac:dyDescent="0.25">
      <c r="A3025" s="1" t="s">
        <v>10825</v>
      </c>
      <c r="B3025" s="1" t="s">
        <v>109</v>
      </c>
      <c r="C3025" s="2">
        <v>44047.106949884263</v>
      </c>
      <c r="D3025" s="2">
        <v>44111</v>
      </c>
      <c r="E3025" s="1" t="s">
        <v>110</v>
      </c>
      <c r="F3025" s="2">
        <v>44103.833333333336</v>
      </c>
      <c r="G3025" s="1" t="s">
        <v>111</v>
      </c>
      <c r="H3025" s="1" t="s">
        <v>112</v>
      </c>
      <c r="I3025" s="1" t="s">
        <v>112</v>
      </c>
      <c r="J3025" s="1" t="s">
        <v>482</v>
      </c>
      <c r="K3025" s="1" t="s">
        <v>4015</v>
      </c>
      <c r="L3025" s="1" t="s">
        <v>10826</v>
      </c>
      <c r="M3025" s="1" t="s">
        <v>485</v>
      </c>
      <c r="N3025" s="1" t="s">
        <v>116</v>
      </c>
      <c r="O3025" s="1" t="s">
        <v>117</v>
      </c>
      <c r="P3025" s="9">
        <v>96950</v>
      </c>
      <c r="Q3025" s="1" t="s">
        <v>118</v>
      </c>
      <c r="S3025" s="1">
        <v>16704836526</v>
      </c>
      <c r="U3025" s="1">
        <v>488510</v>
      </c>
      <c r="V3025" s="1" t="s">
        <v>119</v>
      </c>
      <c r="X3025" s="1" t="s">
        <v>486</v>
      </c>
      <c r="Y3025" s="1" t="s">
        <v>487</v>
      </c>
      <c r="Z3025" s="1" t="s">
        <v>488</v>
      </c>
      <c r="AA3025" s="1" t="s">
        <v>964</v>
      </c>
      <c r="AB3025" s="1" t="s">
        <v>10826</v>
      </c>
      <c r="AC3025" s="1" t="s">
        <v>4016</v>
      </c>
      <c r="AD3025" s="1" t="s">
        <v>4063</v>
      </c>
      <c r="AE3025" s="1" t="s">
        <v>117</v>
      </c>
      <c r="AF3025" s="9">
        <v>96950</v>
      </c>
      <c r="AG3025" s="1" t="s">
        <v>118</v>
      </c>
      <c r="AI3025" s="1">
        <v>16704836526</v>
      </c>
      <c r="AK3025" s="1" t="s">
        <v>491</v>
      </c>
      <c r="BC3025" s="1" t="str">
        <f>"43-5011.00"</f>
        <v>43-5011.00</v>
      </c>
      <c r="BD3025" s="1" t="s">
        <v>2022</v>
      </c>
      <c r="BE3025" s="1" t="s">
        <v>10827</v>
      </c>
      <c r="BF3025" s="1" t="s">
        <v>10828</v>
      </c>
      <c r="BG3025" s="1">
        <v>2</v>
      </c>
      <c r="BI3025" s="2">
        <v>44105</v>
      </c>
      <c r="BJ3025" s="2">
        <v>44469</v>
      </c>
      <c r="BM3025" s="1">
        <v>40</v>
      </c>
      <c r="BN3025" s="1">
        <v>0</v>
      </c>
      <c r="BO3025" s="1">
        <v>8</v>
      </c>
      <c r="BP3025" s="1">
        <v>8</v>
      </c>
      <c r="BQ3025" s="1">
        <v>8</v>
      </c>
      <c r="BR3025" s="1">
        <v>8</v>
      </c>
      <c r="BS3025" s="1">
        <v>8</v>
      </c>
      <c r="BT3025" s="1">
        <v>0</v>
      </c>
      <c r="BU3025" s="1" t="str">
        <f>"8:00 AM"</f>
        <v>8:00 AM</v>
      </c>
      <c r="BV3025" s="1" t="str">
        <f>"5:00 PM"</f>
        <v>5:00 PM</v>
      </c>
      <c r="BW3025" s="1" t="s">
        <v>135</v>
      </c>
      <c r="BX3025" s="1">
        <v>0</v>
      </c>
      <c r="BY3025" s="1">
        <v>12</v>
      </c>
      <c r="BZ3025" s="1" t="s">
        <v>112</v>
      </c>
      <c r="CA3025" s="1">
        <v>0</v>
      </c>
      <c r="CB3025" s="4" t="s">
        <v>10829</v>
      </c>
      <c r="CC3025" s="1" t="s">
        <v>10826</v>
      </c>
      <c r="CD3025" s="1" t="s">
        <v>485</v>
      </c>
      <c r="CE3025" s="1" t="s">
        <v>116</v>
      </c>
      <c r="CF3025" s="1" t="s">
        <v>117</v>
      </c>
      <c r="CG3025" s="1">
        <v>96950</v>
      </c>
      <c r="CH3025" s="3">
        <v>15.96</v>
      </c>
      <c r="CI3025" s="3">
        <v>15.96</v>
      </c>
      <c r="CJ3025" s="3">
        <v>23.94</v>
      </c>
      <c r="CK3025" s="3">
        <v>23.94</v>
      </c>
      <c r="CL3025" s="1" t="s">
        <v>137</v>
      </c>
      <c r="CM3025" s="1" t="s">
        <v>362</v>
      </c>
      <c r="CN3025" s="1" t="s">
        <v>139</v>
      </c>
      <c r="CP3025" s="1" t="s">
        <v>111</v>
      </c>
      <c r="CQ3025" s="1" t="s">
        <v>111</v>
      </c>
      <c r="CR3025" s="1" t="s">
        <v>112</v>
      </c>
      <c r="CS3025" s="1" t="s">
        <v>111</v>
      </c>
      <c r="CT3025" s="1" t="s">
        <v>138</v>
      </c>
      <c r="CU3025" s="1" t="s">
        <v>111</v>
      </c>
      <c r="CV3025" s="1" t="s">
        <v>138</v>
      </c>
      <c r="CW3025" s="1" t="s">
        <v>362</v>
      </c>
      <c r="CX3025" s="1">
        <v>16704836526</v>
      </c>
      <c r="CY3025" s="1" t="s">
        <v>491</v>
      </c>
      <c r="CZ3025" s="1" t="s">
        <v>138</v>
      </c>
      <c r="DA3025" s="1" t="s">
        <v>111</v>
      </c>
      <c r="DB3025" s="1" t="s">
        <v>112</v>
      </c>
    </row>
    <row r="3026" spans="1:111" ht="15.6" customHeight="1" x14ac:dyDescent="0.25">
      <c r="A3026" s="1" t="s">
        <v>10830</v>
      </c>
      <c r="B3026" s="1" t="s">
        <v>109</v>
      </c>
      <c r="C3026" s="2">
        <v>44104.983175347224</v>
      </c>
      <c r="D3026" s="2">
        <v>44134</v>
      </c>
      <c r="E3026" s="1" t="s">
        <v>180</v>
      </c>
      <c r="G3026" s="1" t="s">
        <v>112</v>
      </c>
      <c r="H3026" s="1" t="s">
        <v>112</v>
      </c>
      <c r="I3026" s="1" t="s">
        <v>112</v>
      </c>
      <c r="J3026" s="1" t="s">
        <v>3820</v>
      </c>
      <c r="K3026" s="1" t="s">
        <v>3821</v>
      </c>
      <c r="L3026" s="1" t="s">
        <v>3822</v>
      </c>
      <c r="M3026" s="1" t="s">
        <v>167</v>
      </c>
      <c r="N3026" s="1" t="s">
        <v>339</v>
      </c>
      <c r="O3026" s="1" t="s">
        <v>117</v>
      </c>
      <c r="P3026" s="9">
        <v>96950</v>
      </c>
      <c r="Q3026" s="1" t="s">
        <v>118</v>
      </c>
      <c r="R3026" s="1" t="s">
        <v>168</v>
      </c>
      <c r="S3026" s="1">
        <v>16702331530</v>
      </c>
      <c r="U3026" s="1">
        <v>31181</v>
      </c>
      <c r="V3026" s="1" t="s">
        <v>119</v>
      </c>
      <c r="X3026" s="1" t="s">
        <v>3823</v>
      </c>
      <c r="Y3026" s="1" t="s">
        <v>3824</v>
      </c>
      <c r="Z3026" s="1" t="s">
        <v>168</v>
      </c>
      <c r="AA3026" s="1" t="s">
        <v>3825</v>
      </c>
      <c r="AB3026" s="1" t="s">
        <v>3822</v>
      </c>
      <c r="AC3026" s="1" t="s">
        <v>167</v>
      </c>
      <c r="AD3026" s="1" t="s">
        <v>339</v>
      </c>
      <c r="AE3026" s="1" t="s">
        <v>117</v>
      </c>
      <c r="AF3026" s="9">
        <v>96950</v>
      </c>
      <c r="AG3026" s="1" t="s">
        <v>118</v>
      </c>
      <c r="AH3026" s="1" t="s">
        <v>168</v>
      </c>
      <c r="AI3026" s="1">
        <v>16702331530</v>
      </c>
      <c r="AK3026" s="1" t="s">
        <v>3826</v>
      </c>
      <c r="BC3026" s="1" t="str">
        <f>"51-3011.00"</f>
        <v>51-3011.00</v>
      </c>
      <c r="BD3026" s="1" t="s">
        <v>1079</v>
      </c>
      <c r="BE3026" s="1" t="s">
        <v>10831</v>
      </c>
      <c r="BF3026" s="1" t="s">
        <v>3366</v>
      </c>
      <c r="BG3026" s="1">
        <v>4</v>
      </c>
      <c r="BI3026" s="2">
        <v>44105</v>
      </c>
      <c r="BJ3026" s="2">
        <v>44469</v>
      </c>
      <c r="BM3026" s="1">
        <v>35</v>
      </c>
      <c r="BN3026" s="1">
        <v>5</v>
      </c>
      <c r="BO3026" s="1">
        <v>5</v>
      </c>
      <c r="BP3026" s="1">
        <v>5</v>
      </c>
      <c r="BQ3026" s="1">
        <v>5</v>
      </c>
      <c r="BR3026" s="1">
        <v>5</v>
      </c>
      <c r="BS3026" s="1">
        <v>5</v>
      </c>
      <c r="BT3026" s="1">
        <v>5</v>
      </c>
      <c r="BU3026" s="1" t="str">
        <f>"5:30 AM"</f>
        <v>5:30 AM</v>
      </c>
      <c r="BV3026" s="1" t="str">
        <f>"2:00 PM"</f>
        <v>2:00 PM</v>
      </c>
      <c r="BW3026" s="1" t="s">
        <v>135</v>
      </c>
      <c r="BX3026" s="1">
        <v>0</v>
      </c>
      <c r="BY3026" s="1">
        <v>12</v>
      </c>
      <c r="BZ3026" s="1" t="s">
        <v>112</v>
      </c>
      <c r="CA3026" s="1">
        <v>0</v>
      </c>
      <c r="CB3026" s="1" t="s">
        <v>10832</v>
      </c>
      <c r="CC3026" s="1" t="s">
        <v>3822</v>
      </c>
      <c r="CD3026" s="1" t="s">
        <v>167</v>
      </c>
      <c r="CE3026" s="1" t="s">
        <v>339</v>
      </c>
      <c r="CF3026" s="1" t="s">
        <v>117</v>
      </c>
      <c r="CG3026" s="1">
        <v>96950</v>
      </c>
      <c r="CH3026" s="3">
        <v>10.27</v>
      </c>
      <c r="CI3026" s="3">
        <v>10.27</v>
      </c>
      <c r="CJ3026" s="3">
        <v>15.41</v>
      </c>
      <c r="CK3026" s="3">
        <v>15.41</v>
      </c>
      <c r="CL3026" s="1" t="s">
        <v>137</v>
      </c>
      <c r="CM3026" s="1" t="s">
        <v>168</v>
      </c>
      <c r="CN3026" s="1" t="s">
        <v>139</v>
      </c>
      <c r="CP3026" s="1" t="s">
        <v>112</v>
      </c>
      <c r="CQ3026" s="1" t="s">
        <v>111</v>
      </c>
      <c r="CR3026" s="1" t="s">
        <v>112</v>
      </c>
      <c r="CS3026" s="1" t="s">
        <v>111</v>
      </c>
      <c r="CT3026" s="1" t="s">
        <v>138</v>
      </c>
      <c r="CU3026" s="1" t="s">
        <v>111</v>
      </c>
      <c r="CV3026" s="1" t="s">
        <v>138</v>
      </c>
      <c r="CW3026" s="1" t="s">
        <v>3830</v>
      </c>
      <c r="CX3026" s="1">
        <v>16702331530</v>
      </c>
      <c r="CY3026" s="1" t="s">
        <v>3826</v>
      </c>
      <c r="CZ3026" s="1" t="s">
        <v>3831</v>
      </c>
      <c r="DA3026" s="1" t="s">
        <v>111</v>
      </c>
      <c r="DB3026" s="1" t="s">
        <v>112</v>
      </c>
      <c r="DC3026" s="1" t="s">
        <v>3823</v>
      </c>
      <c r="DD3026" s="1" t="s">
        <v>3824</v>
      </c>
      <c r="DE3026" s="1" t="s">
        <v>168</v>
      </c>
      <c r="DF3026" s="1" t="s">
        <v>168</v>
      </c>
      <c r="DG3026" s="1" t="s">
        <v>168</v>
      </c>
    </row>
    <row r="3027" spans="1:111" ht="15.6" customHeight="1" x14ac:dyDescent="0.25">
      <c r="A3027" s="1" t="s">
        <v>10836</v>
      </c>
      <c r="B3027" s="1" t="s">
        <v>109</v>
      </c>
      <c r="C3027" s="2">
        <v>44037.376492129632</v>
      </c>
      <c r="D3027" s="2">
        <v>44117</v>
      </c>
      <c r="E3027" s="1" t="s">
        <v>110</v>
      </c>
      <c r="F3027" s="2">
        <v>44103.833333333336</v>
      </c>
      <c r="G3027" s="1" t="s">
        <v>111</v>
      </c>
      <c r="H3027" s="1" t="s">
        <v>112</v>
      </c>
      <c r="I3027" s="1" t="s">
        <v>112</v>
      </c>
      <c r="J3027" s="1" t="s">
        <v>4379</v>
      </c>
      <c r="K3027" s="1" t="s">
        <v>138</v>
      </c>
      <c r="L3027" s="1" t="s">
        <v>10837</v>
      </c>
      <c r="M3027" s="1" t="s">
        <v>10838</v>
      </c>
      <c r="N3027" s="1" t="s">
        <v>116</v>
      </c>
      <c r="O3027" s="1" t="s">
        <v>117</v>
      </c>
      <c r="P3027" s="9">
        <v>96950</v>
      </c>
      <c r="Q3027" s="1" t="s">
        <v>118</v>
      </c>
      <c r="R3027" s="1" t="s">
        <v>138</v>
      </c>
      <c r="S3027" s="1">
        <v>16702355009</v>
      </c>
      <c r="U3027" s="1">
        <v>561320</v>
      </c>
      <c r="V3027" s="1" t="s">
        <v>2479</v>
      </c>
      <c r="W3027" s="1" t="s">
        <v>111</v>
      </c>
      <c r="X3027" s="1" t="s">
        <v>4372</v>
      </c>
      <c r="Y3027" s="1" t="s">
        <v>4373</v>
      </c>
      <c r="Z3027" s="1" t="s">
        <v>4374</v>
      </c>
      <c r="AA3027" s="1" t="s">
        <v>2295</v>
      </c>
      <c r="AB3027" s="1" t="s">
        <v>10838</v>
      </c>
      <c r="AD3027" s="1" t="s">
        <v>116</v>
      </c>
      <c r="AE3027" s="1" t="s">
        <v>117</v>
      </c>
      <c r="AF3027" s="9">
        <v>96950</v>
      </c>
      <c r="AG3027" s="1" t="s">
        <v>118</v>
      </c>
      <c r="AH3027" s="1" t="s">
        <v>138</v>
      </c>
      <c r="AI3027" s="1">
        <v>16702355009</v>
      </c>
      <c r="AK3027" s="1" t="s">
        <v>10658</v>
      </c>
      <c r="BC3027" s="1" t="str">
        <f>"35-3021.00"</f>
        <v>35-3021.00</v>
      </c>
      <c r="BD3027" s="1" t="s">
        <v>2867</v>
      </c>
      <c r="BE3027" s="1" t="s">
        <v>10839</v>
      </c>
      <c r="BF3027" s="1" t="s">
        <v>10840</v>
      </c>
      <c r="BG3027" s="1">
        <v>20</v>
      </c>
      <c r="BI3027" s="2">
        <v>44105</v>
      </c>
      <c r="BJ3027" s="2">
        <v>44469</v>
      </c>
      <c r="BM3027" s="1">
        <v>35</v>
      </c>
      <c r="BN3027" s="1">
        <v>0</v>
      </c>
      <c r="BO3027" s="1">
        <v>7</v>
      </c>
      <c r="BP3027" s="1">
        <v>7</v>
      </c>
      <c r="BQ3027" s="1">
        <v>7</v>
      </c>
      <c r="BR3027" s="1">
        <v>7</v>
      </c>
      <c r="BS3027" s="1">
        <v>7</v>
      </c>
      <c r="BT3027" s="1">
        <v>0</v>
      </c>
      <c r="BU3027" s="1" t="str">
        <f>"8:00 PM"</f>
        <v>8:00 PM</v>
      </c>
      <c r="BV3027" s="1" t="str">
        <f>"4:00 PM"</f>
        <v>4:00 PM</v>
      </c>
      <c r="BW3027" s="1" t="s">
        <v>230</v>
      </c>
      <c r="BX3027" s="1">
        <v>1</v>
      </c>
      <c r="BY3027" s="1">
        <v>3</v>
      </c>
      <c r="BZ3027" s="1" t="s">
        <v>112</v>
      </c>
      <c r="CA3027" s="1">
        <v>0</v>
      </c>
      <c r="CB3027" s="1" t="s">
        <v>10841</v>
      </c>
      <c r="CC3027" s="1" t="s">
        <v>10842</v>
      </c>
      <c r="CD3027" s="1" t="s">
        <v>10838</v>
      </c>
      <c r="CE3027" s="1" t="s">
        <v>116</v>
      </c>
      <c r="CF3027" s="1" t="s">
        <v>117</v>
      </c>
      <c r="CG3027" s="1">
        <v>96950</v>
      </c>
      <c r="CH3027" s="3">
        <v>7.41</v>
      </c>
      <c r="CI3027" s="3">
        <v>7.6</v>
      </c>
      <c r="CJ3027" s="3">
        <v>11.12</v>
      </c>
      <c r="CK3027" s="3">
        <v>11.4</v>
      </c>
      <c r="CL3027" s="1" t="s">
        <v>137</v>
      </c>
      <c r="CM3027" s="1" t="s">
        <v>138</v>
      </c>
      <c r="CN3027" s="1" t="s">
        <v>139</v>
      </c>
      <c r="CP3027" s="1" t="s">
        <v>112</v>
      </c>
      <c r="CQ3027" s="1" t="s">
        <v>111</v>
      </c>
      <c r="CR3027" s="1" t="s">
        <v>111</v>
      </c>
      <c r="CS3027" s="1" t="s">
        <v>111</v>
      </c>
      <c r="CT3027" s="1" t="s">
        <v>111</v>
      </c>
      <c r="CU3027" s="1" t="s">
        <v>111</v>
      </c>
      <c r="CV3027" s="1" t="s">
        <v>111</v>
      </c>
      <c r="CW3027" s="1" t="s">
        <v>10843</v>
      </c>
      <c r="CX3027" s="1">
        <v>16702355009</v>
      </c>
      <c r="CY3027" s="1" t="s">
        <v>10658</v>
      </c>
      <c r="CZ3027" s="1" t="s">
        <v>716</v>
      </c>
      <c r="DA3027" s="1" t="s">
        <v>111</v>
      </c>
      <c r="DB3027" s="1" t="s">
        <v>111</v>
      </c>
    </row>
    <row r="3028" spans="1:111" ht="15.6" customHeight="1" x14ac:dyDescent="0.25">
      <c r="A3028" s="1" t="s">
        <v>10847</v>
      </c>
      <c r="B3028" s="1" t="s">
        <v>109</v>
      </c>
      <c r="C3028" s="2">
        <v>44138.153723611111</v>
      </c>
      <c r="D3028" s="2">
        <v>44166</v>
      </c>
      <c r="E3028" s="1" t="s">
        <v>110</v>
      </c>
      <c r="F3028" s="2">
        <v>44103.833333333336</v>
      </c>
      <c r="G3028" s="1" t="s">
        <v>112</v>
      </c>
      <c r="H3028" s="1" t="s">
        <v>112</v>
      </c>
      <c r="I3028" s="1" t="s">
        <v>112</v>
      </c>
      <c r="J3028" s="1" t="s">
        <v>2519</v>
      </c>
      <c r="K3028" s="1" t="s">
        <v>2520</v>
      </c>
      <c r="L3028" s="1" t="s">
        <v>2521</v>
      </c>
      <c r="M3028" s="1" t="s">
        <v>2522</v>
      </c>
      <c r="N3028" s="1" t="s">
        <v>116</v>
      </c>
      <c r="O3028" s="1" t="s">
        <v>117</v>
      </c>
      <c r="P3028" s="9">
        <v>96950</v>
      </c>
      <c r="Q3028" s="1" t="s">
        <v>118</v>
      </c>
      <c r="S3028" s="1">
        <v>16702346284</v>
      </c>
      <c r="U3028" s="1">
        <v>7139</v>
      </c>
      <c r="V3028" s="1" t="s">
        <v>119</v>
      </c>
      <c r="X3028" s="1" t="s">
        <v>2523</v>
      </c>
      <c r="Y3028" s="1" t="s">
        <v>2524</v>
      </c>
      <c r="AA3028" s="1" t="s">
        <v>245</v>
      </c>
      <c r="AB3028" s="1" t="s">
        <v>2522</v>
      </c>
      <c r="AD3028" s="1" t="s">
        <v>116</v>
      </c>
      <c r="AE3028" s="1" t="s">
        <v>117</v>
      </c>
      <c r="AF3028" s="9">
        <v>96950</v>
      </c>
      <c r="AG3028" s="1" t="s">
        <v>118</v>
      </c>
      <c r="AI3028" s="1">
        <v>16702346284</v>
      </c>
      <c r="AK3028" s="1" t="s">
        <v>2525</v>
      </c>
      <c r="BC3028" s="1" t="str">
        <f>"25-3021.00"</f>
        <v>25-3021.00</v>
      </c>
      <c r="BD3028" s="1" t="s">
        <v>327</v>
      </c>
      <c r="BE3028" s="1" t="s">
        <v>2526</v>
      </c>
      <c r="BF3028" s="1" t="s">
        <v>2527</v>
      </c>
      <c r="BG3028" s="1">
        <v>1</v>
      </c>
      <c r="BI3028" s="2">
        <v>44105</v>
      </c>
      <c r="BJ3028" s="2">
        <v>44469</v>
      </c>
      <c r="BM3028" s="1">
        <v>35</v>
      </c>
      <c r="BN3028" s="1">
        <v>0</v>
      </c>
      <c r="BO3028" s="1">
        <v>7</v>
      </c>
      <c r="BP3028" s="1">
        <v>7</v>
      </c>
      <c r="BQ3028" s="1">
        <v>7</v>
      </c>
      <c r="BR3028" s="1">
        <v>7</v>
      </c>
      <c r="BS3028" s="1">
        <v>7</v>
      </c>
      <c r="BT3028" s="1">
        <v>0</v>
      </c>
      <c r="BU3028" s="1" t="str">
        <f>"9:00 AM"</f>
        <v>9:00 AM</v>
      </c>
      <c r="BV3028" s="1" t="str">
        <f>"5:00 PM"</f>
        <v>5:00 PM</v>
      </c>
      <c r="BW3028" s="1" t="s">
        <v>135</v>
      </c>
      <c r="BX3028" s="1">
        <v>0</v>
      </c>
      <c r="BY3028" s="1">
        <v>24</v>
      </c>
      <c r="BZ3028" s="1" t="s">
        <v>112</v>
      </c>
      <c r="CA3028" s="1">
        <v>0</v>
      </c>
      <c r="CB3028" s="1" t="s">
        <v>10848</v>
      </c>
      <c r="CC3028" s="1" t="s">
        <v>560</v>
      </c>
      <c r="CD3028" s="1" t="s">
        <v>2522</v>
      </c>
      <c r="CE3028" s="1" t="s">
        <v>116</v>
      </c>
      <c r="CF3028" s="1" t="s">
        <v>117</v>
      </c>
      <c r="CG3028" s="1">
        <v>96950</v>
      </c>
      <c r="CH3028" s="3">
        <v>22.66</v>
      </c>
      <c r="CI3028" s="3">
        <v>22.66</v>
      </c>
      <c r="CJ3028" s="3">
        <v>33.99</v>
      </c>
      <c r="CK3028" s="3">
        <v>33.99</v>
      </c>
      <c r="CL3028" s="1" t="s">
        <v>137</v>
      </c>
      <c r="CN3028" s="1" t="s">
        <v>139</v>
      </c>
      <c r="CP3028" s="1" t="s">
        <v>112</v>
      </c>
      <c r="CQ3028" s="1" t="s">
        <v>111</v>
      </c>
      <c r="CR3028" s="1" t="s">
        <v>111</v>
      </c>
      <c r="CS3028" s="1" t="s">
        <v>111</v>
      </c>
      <c r="CT3028" s="1" t="s">
        <v>111</v>
      </c>
      <c r="CU3028" s="1" t="s">
        <v>111</v>
      </c>
      <c r="CV3028" s="1" t="s">
        <v>111</v>
      </c>
      <c r="CW3028" s="1" t="s">
        <v>1004</v>
      </c>
      <c r="CX3028" s="1">
        <v>16702346284</v>
      </c>
      <c r="CY3028" s="1" t="s">
        <v>2525</v>
      </c>
      <c r="CZ3028" s="1" t="s">
        <v>138</v>
      </c>
      <c r="DA3028" s="1" t="s">
        <v>111</v>
      </c>
      <c r="DB3028" s="1" t="s">
        <v>112</v>
      </c>
    </row>
    <row r="3029" spans="1:111" ht="15.6" customHeight="1" x14ac:dyDescent="0.25">
      <c r="A3029" s="1" t="s">
        <v>10860</v>
      </c>
      <c r="B3029" s="1" t="s">
        <v>109</v>
      </c>
      <c r="C3029" s="2">
        <v>44033.332474884257</v>
      </c>
      <c r="D3029" s="2">
        <v>44110</v>
      </c>
      <c r="E3029" s="1" t="s">
        <v>110</v>
      </c>
      <c r="F3029" s="2">
        <v>44103.833333333336</v>
      </c>
      <c r="G3029" s="1" t="s">
        <v>111</v>
      </c>
      <c r="H3029" s="1" t="s">
        <v>112</v>
      </c>
      <c r="I3029" s="1" t="s">
        <v>112</v>
      </c>
      <c r="J3029" s="1" t="s">
        <v>5084</v>
      </c>
      <c r="K3029" s="1" t="s">
        <v>168</v>
      </c>
      <c r="L3029" s="1" t="s">
        <v>5085</v>
      </c>
      <c r="M3029" s="1" t="s">
        <v>5086</v>
      </c>
      <c r="N3029" s="1" t="s">
        <v>167</v>
      </c>
      <c r="O3029" s="1" t="s">
        <v>117</v>
      </c>
      <c r="P3029" s="9">
        <v>96950</v>
      </c>
      <c r="Q3029" s="1" t="s">
        <v>118</v>
      </c>
      <c r="R3029" s="1" t="s">
        <v>117</v>
      </c>
      <c r="S3029" s="1">
        <v>16702880928</v>
      </c>
      <c r="T3029" s="1">
        <v>0</v>
      </c>
      <c r="U3029" s="1">
        <v>811121</v>
      </c>
      <c r="V3029" s="1" t="s">
        <v>119</v>
      </c>
      <c r="X3029" s="1" t="s">
        <v>5087</v>
      </c>
      <c r="Y3029" s="1" t="s">
        <v>5088</v>
      </c>
      <c r="Z3029" s="1" t="s">
        <v>5089</v>
      </c>
      <c r="AA3029" s="1" t="s">
        <v>171</v>
      </c>
      <c r="AB3029" s="1" t="s">
        <v>5085</v>
      </c>
      <c r="AC3029" s="1" t="s">
        <v>168</v>
      </c>
      <c r="AD3029" s="1" t="s">
        <v>167</v>
      </c>
      <c r="AE3029" s="1" t="s">
        <v>117</v>
      </c>
      <c r="AF3029" s="9">
        <v>96950</v>
      </c>
      <c r="AG3029" s="1" t="s">
        <v>118</v>
      </c>
      <c r="AH3029" s="1" t="s">
        <v>117</v>
      </c>
      <c r="AI3029" s="1">
        <v>16702880928</v>
      </c>
      <c r="AJ3029" s="1">
        <v>0</v>
      </c>
      <c r="AK3029" s="1" t="s">
        <v>5090</v>
      </c>
      <c r="AL3029" s="1" t="s">
        <v>653</v>
      </c>
      <c r="AM3029" s="1" t="s">
        <v>1683</v>
      </c>
      <c r="AN3029" s="1" t="s">
        <v>10861</v>
      </c>
      <c r="AP3029" s="1" t="s">
        <v>10862</v>
      </c>
      <c r="AR3029" s="1" t="s">
        <v>167</v>
      </c>
      <c r="AS3029" s="1" t="s">
        <v>117</v>
      </c>
      <c r="AT3029" s="9">
        <v>96950</v>
      </c>
      <c r="AU3029" s="1" t="s">
        <v>118</v>
      </c>
      <c r="AW3029" s="1">
        <v>16702331255</v>
      </c>
      <c r="AY3029" s="1" t="s">
        <v>10863</v>
      </c>
      <c r="AZ3029" s="1" t="s">
        <v>10864</v>
      </c>
      <c r="BA3029" s="1" t="s">
        <v>691</v>
      </c>
      <c r="BB3029" s="1" t="s">
        <v>10865</v>
      </c>
      <c r="BC3029" s="1" t="str">
        <f>"11-1021.00"</f>
        <v>11-1021.00</v>
      </c>
      <c r="BD3029" s="1" t="s">
        <v>248</v>
      </c>
      <c r="BE3029" s="1" t="s">
        <v>10866</v>
      </c>
      <c r="BF3029" s="1" t="s">
        <v>5897</v>
      </c>
      <c r="BG3029" s="1">
        <v>1</v>
      </c>
      <c r="BI3029" s="2">
        <v>44105</v>
      </c>
      <c r="BJ3029" s="2">
        <v>44469</v>
      </c>
      <c r="BM3029" s="1">
        <v>40</v>
      </c>
      <c r="BN3029" s="1">
        <v>0</v>
      </c>
      <c r="BO3029" s="1">
        <v>8</v>
      </c>
      <c r="BP3029" s="1">
        <v>8</v>
      </c>
      <c r="BQ3029" s="1">
        <v>8</v>
      </c>
      <c r="BR3029" s="1">
        <v>8</v>
      </c>
      <c r="BS3029" s="1">
        <v>8</v>
      </c>
      <c r="BT3029" s="1">
        <v>0</v>
      </c>
      <c r="BU3029" s="1" t="str">
        <f>"8:00 AM"</f>
        <v>8:00 AM</v>
      </c>
      <c r="BV3029" s="1" t="str">
        <f>"5:00 PM"</f>
        <v>5:00 PM</v>
      </c>
      <c r="BW3029" s="1" t="s">
        <v>135</v>
      </c>
      <c r="BX3029" s="1">
        <v>0</v>
      </c>
      <c r="BY3029" s="1">
        <v>24</v>
      </c>
      <c r="BZ3029" s="1" t="s">
        <v>111</v>
      </c>
      <c r="CA3029" s="1">
        <v>7</v>
      </c>
      <c r="CB3029" s="1" t="s">
        <v>230</v>
      </c>
      <c r="CC3029" s="1" t="s">
        <v>10867</v>
      </c>
      <c r="CD3029" s="1" t="s">
        <v>5093</v>
      </c>
      <c r="CE3029" s="1" t="s">
        <v>167</v>
      </c>
      <c r="CF3029" s="1" t="s">
        <v>117</v>
      </c>
      <c r="CG3029" s="1">
        <v>96950</v>
      </c>
      <c r="CH3029" s="3">
        <v>17.63</v>
      </c>
      <c r="CI3029" s="3">
        <v>17.63</v>
      </c>
      <c r="CJ3029" s="3">
        <v>26.45</v>
      </c>
      <c r="CK3029" s="3">
        <v>26.45</v>
      </c>
      <c r="CL3029" s="1" t="s">
        <v>137</v>
      </c>
      <c r="CM3029" s="1" t="s">
        <v>10868</v>
      </c>
      <c r="CN3029" s="1" t="s">
        <v>139</v>
      </c>
      <c r="CP3029" s="1" t="s">
        <v>112</v>
      </c>
      <c r="CQ3029" s="1" t="s">
        <v>111</v>
      </c>
      <c r="CR3029" s="1" t="s">
        <v>112</v>
      </c>
      <c r="CS3029" s="1" t="s">
        <v>111</v>
      </c>
      <c r="CT3029" s="1" t="s">
        <v>138</v>
      </c>
      <c r="CU3029" s="1" t="s">
        <v>111</v>
      </c>
      <c r="CV3029" s="1" t="s">
        <v>111</v>
      </c>
      <c r="CW3029" s="1" t="s">
        <v>2889</v>
      </c>
      <c r="CX3029" s="1">
        <v>16702880928</v>
      </c>
      <c r="CY3029" s="1" t="s">
        <v>5090</v>
      </c>
      <c r="CZ3029" s="1" t="s">
        <v>138</v>
      </c>
      <c r="DA3029" s="1" t="s">
        <v>111</v>
      </c>
      <c r="DB3029" s="1" t="s">
        <v>112</v>
      </c>
      <c r="DC3029" s="1" t="s">
        <v>1683</v>
      </c>
      <c r="DD3029" s="1" t="s">
        <v>10861</v>
      </c>
      <c r="DF3029" s="1" t="s">
        <v>10864</v>
      </c>
      <c r="DG3029" s="1" t="s">
        <v>10863</v>
      </c>
    </row>
    <row r="3030" spans="1:111" ht="15.6" customHeight="1" x14ac:dyDescent="0.25">
      <c r="A3030" s="1" t="s">
        <v>10877</v>
      </c>
      <c r="B3030" s="1" t="s">
        <v>109</v>
      </c>
      <c r="C3030" s="2">
        <v>44070.063069212963</v>
      </c>
      <c r="D3030" s="2">
        <v>44160</v>
      </c>
      <c r="E3030" s="1" t="s">
        <v>110</v>
      </c>
      <c r="F3030" s="2">
        <v>44103.833333333336</v>
      </c>
      <c r="G3030" s="1" t="s">
        <v>111</v>
      </c>
      <c r="H3030" s="1" t="s">
        <v>112</v>
      </c>
      <c r="I3030" s="1" t="s">
        <v>112</v>
      </c>
      <c r="J3030" s="1" t="s">
        <v>735</v>
      </c>
      <c r="K3030" s="1" t="s">
        <v>736</v>
      </c>
      <c r="L3030" s="1" t="s">
        <v>737</v>
      </c>
      <c r="N3030" s="1" t="s">
        <v>738</v>
      </c>
      <c r="O3030" s="1" t="s">
        <v>117</v>
      </c>
      <c r="P3030" s="9">
        <v>96950</v>
      </c>
      <c r="Q3030" s="1" t="s">
        <v>118</v>
      </c>
      <c r="R3030" s="1" t="s">
        <v>242</v>
      </c>
      <c r="S3030" s="1">
        <v>16702333112</v>
      </c>
      <c r="T3030" s="1">
        <v>0</v>
      </c>
      <c r="U3030" s="1">
        <v>452319</v>
      </c>
      <c r="V3030" s="1" t="s">
        <v>119</v>
      </c>
      <c r="X3030" s="1" t="s">
        <v>739</v>
      </c>
      <c r="Y3030" s="1" t="s">
        <v>740</v>
      </c>
      <c r="Z3030" s="1" t="s">
        <v>112</v>
      </c>
      <c r="AA3030" s="1" t="s">
        <v>171</v>
      </c>
      <c r="AB3030" s="1" t="s">
        <v>741</v>
      </c>
      <c r="AD3030" s="1" t="s">
        <v>167</v>
      </c>
      <c r="AE3030" s="1" t="s">
        <v>117</v>
      </c>
      <c r="AF3030" s="9">
        <v>96950</v>
      </c>
      <c r="AG3030" s="1" t="s">
        <v>118</v>
      </c>
      <c r="AH3030" s="1" t="s">
        <v>242</v>
      </c>
      <c r="AI3030" s="1">
        <v>16702333112</v>
      </c>
      <c r="AJ3030" s="1">
        <v>0</v>
      </c>
      <c r="AK3030" s="1" t="s">
        <v>742</v>
      </c>
      <c r="BC3030" s="1" t="str">
        <f>"41-2031.00"</f>
        <v>41-2031.00</v>
      </c>
      <c r="BD3030" s="1" t="s">
        <v>743</v>
      </c>
      <c r="BE3030" s="1" t="s">
        <v>744</v>
      </c>
      <c r="BF3030" s="1" t="s">
        <v>745</v>
      </c>
      <c r="BG3030" s="1">
        <v>1</v>
      </c>
      <c r="BI3030" s="2">
        <v>44105</v>
      </c>
      <c r="BJ3030" s="2">
        <v>44470</v>
      </c>
      <c r="BM3030" s="1">
        <v>35</v>
      </c>
      <c r="BN3030" s="1">
        <v>6</v>
      </c>
      <c r="BO3030" s="1">
        <v>0</v>
      </c>
      <c r="BP3030" s="1">
        <v>6</v>
      </c>
      <c r="BQ3030" s="1">
        <v>6</v>
      </c>
      <c r="BR3030" s="1">
        <v>6</v>
      </c>
      <c r="BS3030" s="1">
        <v>5</v>
      </c>
      <c r="BT3030" s="1">
        <v>6</v>
      </c>
      <c r="BU3030" s="1" t="str">
        <f>"8:00 AM"</f>
        <v>8:00 AM</v>
      </c>
      <c r="BV3030" s="1" t="str">
        <f>"5:00 PM"</f>
        <v>5:00 PM</v>
      </c>
      <c r="BW3030" s="1" t="s">
        <v>135</v>
      </c>
      <c r="BX3030" s="1">
        <v>0</v>
      </c>
      <c r="BY3030" s="1">
        <v>12</v>
      </c>
      <c r="BZ3030" s="1" t="s">
        <v>112</v>
      </c>
      <c r="CA3030" s="1">
        <v>0</v>
      </c>
      <c r="CB3030" s="1" t="s">
        <v>746</v>
      </c>
      <c r="CC3030" s="1" t="s">
        <v>747</v>
      </c>
      <c r="CD3030" s="1" t="s">
        <v>748</v>
      </c>
      <c r="CE3030" s="1" t="s">
        <v>116</v>
      </c>
      <c r="CF3030" s="1" t="s">
        <v>117</v>
      </c>
      <c r="CG3030" s="1">
        <v>96950</v>
      </c>
      <c r="CH3030" s="3">
        <v>11.52</v>
      </c>
      <c r="CI3030" s="3">
        <v>11.52</v>
      </c>
      <c r="CJ3030" s="3">
        <v>17.28</v>
      </c>
      <c r="CK3030" s="3">
        <v>17.28</v>
      </c>
      <c r="CL3030" s="1" t="s">
        <v>137</v>
      </c>
      <c r="CM3030" s="1" t="s">
        <v>749</v>
      </c>
      <c r="CN3030" s="1" t="s">
        <v>139</v>
      </c>
      <c r="CP3030" s="1" t="s">
        <v>112</v>
      </c>
      <c r="CQ3030" s="1" t="s">
        <v>111</v>
      </c>
      <c r="CR3030" s="1" t="s">
        <v>111</v>
      </c>
      <c r="CS3030" s="1" t="s">
        <v>111</v>
      </c>
      <c r="CT3030" s="1" t="s">
        <v>138</v>
      </c>
      <c r="CU3030" s="1" t="s">
        <v>138</v>
      </c>
      <c r="CV3030" s="1" t="s">
        <v>138</v>
      </c>
      <c r="CW3030" s="1" t="s">
        <v>750</v>
      </c>
      <c r="CX3030" s="1">
        <v>16702333112</v>
      </c>
      <c r="CY3030" s="1" t="s">
        <v>742</v>
      </c>
      <c r="CZ3030" s="1" t="s">
        <v>168</v>
      </c>
      <c r="DA3030" s="1" t="s">
        <v>111</v>
      </c>
      <c r="DB3030" s="1" t="s">
        <v>112</v>
      </c>
    </row>
    <row r="3031" spans="1:111" ht="15.6" customHeight="1" x14ac:dyDescent="0.25">
      <c r="A3031" s="1" t="s">
        <v>10908</v>
      </c>
      <c r="B3031" s="1" t="s">
        <v>109</v>
      </c>
      <c r="C3031" s="2">
        <v>44172.05200462963</v>
      </c>
      <c r="D3031" s="2">
        <v>44228</v>
      </c>
      <c r="E3031" s="1" t="s">
        <v>180</v>
      </c>
      <c r="G3031" s="1" t="s">
        <v>112</v>
      </c>
      <c r="H3031" s="1" t="s">
        <v>112</v>
      </c>
      <c r="I3031" s="1" t="s">
        <v>112</v>
      </c>
      <c r="J3031" s="1" t="s">
        <v>682</v>
      </c>
      <c r="K3031" s="1" t="s">
        <v>683</v>
      </c>
      <c r="L3031" s="1" t="s">
        <v>684</v>
      </c>
      <c r="M3031" s="1" t="s">
        <v>685</v>
      </c>
      <c r="N3031" s="1" t="s">
        <v>116</v>
      </c>
      <c r="O3031" s="1" t="s">
        <v>117</v>
      </c>
      <c r="P3031" s="9">
        <v>96950</v>
      </c>
      <c r="Q3031" s="1" t="s">
        <v>118</v>
      </c>
      <c r="R3031" s="1" t="s">
        <v>138</v>
      </c>
      <c r="S3031" s="1">
        <v>16703236877</v>
      </c>
      <c r="U3031" s="1">
        <v>62134</v>
      </c>
      <c r="V3031" s="1" t="s">
        <v>119</v>
      </c>
      <c r="X3031" s="1" t="s">
        <v>686</v>
      </c>
      <c r="Y3031" s="1" t="s">
        <v>687</v>
      </c>
      <c r="Z3031" s="1" t="s">
        <v>688</v>
      </c>
      <c r="AA3031" s="1" t="s">
        <v>245</v>
      </c>
      <c r="AB3031" s="1" t="s">
        <v>689</v>
      </c>
      <c r="AD3031" s="1" t="s">
        <v>690</v>
      </c>
      <c r="AE3031" s="1" t="s">
        <v>691</v>
      </c>
      <c r="AF3031" s="9">
        <v>96931</v>
      </c>
      <c r="AG3031" s="1" t="s">
        <v>118</v>
      </c>
      <c r="AH3031" s="1" t="s">
        <v>138</v>
      </c>
      <c r="AI3031" s="1">
        <v>16716498746</v>
      </c>
      <c r="AJ3031" s="1">
        <v>203</v>
      </c>
      <c r="AK3031" s="1" t="s">
        <v>692</v>
      </c>
      <c r="BC3031" s="1" t="str">
        <f>"31-2021.00"</f>
        <v>31-2021.00</v>
      </c>
      <c r="BD3031" s="1" t="s">
        <v>2406</v>
      </c>
      <c r="BE3031" s="1" t="s">
        <v>10909</v>
      </c>
      <c r="BF3031" s="1" t="s">
        <v>10910</v>
      </c>
      <c r="BG3031" s="1">
        <v>4</v>
      </c>
      <c r="BI3031" s="2">
        <v>44270</v>
      </c>
      <c r="BJ3031" s="2">
        <v>44634</v>
      </c>
      <c r="BM3031" s="1">
        <v>40</v>
      </c>
      <c r="BN3031" s="1">
        <v>0</v>
      </c>
      <c r="BO3031" s="1">
        <v>8</v>
      </c>
      <c r="BP3031" s="1">
        <v>8</v>
      </c>
      <c r="BQ3031" s="1">
        <v>8</v>
      </c>
      <c r="BR3031" s="1">
        <v>8</v>
      </c>
      <c r="BS3031" s="1">
        <v>5</v>
      </c>
      <c r="BT3031" s="1">
        <v>3</v>
      </c>
      <c r="BU3031" s="1" t="str">
        <f>"8:30 AM"</f>
        <v>8:30 AM</v>
      </c>
      <c r="BV3031" s="1" t="str">
        <f>"5:30 PM"</f>
        <v>5:30 PM</v>
      </c>
      <c r="BW3031" s="1" t="s">
        <v>392</v>
      </c>
      <c r="BX3031" s="1">
        <v>0</v>
      </c>
      <c r="BY3031" s="1">
        <v>0</v>
      </c>
      <c r="BZ3031" s="1" t="s">
        <v>112</v>
      </c>
      <c r="CA3031" s="1">
        <v>0</v>
      </c>
      <c r="CB3031" s="1" t="s">
        <v>2409</v>
      </c>
      <c r="CC3031" s="1" t="s">
        <v>684</v>
      </c>
      <c r="CD3031" s="1" t="s">
        <v>685</v>
      </c>
      <c r="CE3031" s="1" t="s">
        <v>116</v>
      </c>
      <c r="CF3031" s="1" t="s">
        <v>117</v>
      </c>
      <c r="CG3031" s="1">
        <v>96950</v>
      </c>
      <c r="CH3031" s="3">
        <v>19.98</v>
      </c>
      <c r="CI3031" s="3">
        <v>19.98</v>
      </c>
      <c r="CL3031" s="1" t="s">
        <v>137</v>
      </c>
      <c r="CN3031" s="1" t="s">
        <v>139</v>
      </c>
      <c r="CP3031" s="1" t="s">
        <v>112</v>
      </c>
      <c r="CQ3031" s="1" t="s">
        <v>111</v>
      </c>
      <c r="CR3031" s="1" t="s">
        <v>112</v>
      </c>
      <c r="CS3031" s="1" t="s">
        <v>112</v>
      </c>
      <c r="CT3031" s="1" t="s">
        <v>138</v>
      </c>
      <c r="CU3031" s="1" t="s">
        <v>111</v>
      </c>
      <c r="CV3031" s="1" t="s">
        <v>138</v>
      </c>
      <c r="CW3031" s="1" t="s">
        <v>698</v>
      </c>
      <c r="CX3031" s="1">
        <v>16703236877</v>
      </c>
      <c r="CY3031" s="1" t="s">
        <v>699</v>
      </c>
      <c r="CZ3031" s="1" t="s">
        <v>138</v>
      </c>
      <c r="DA3031" s="1" t="s">
        <v>111</v>
      </c>
      <c r="DB3031" s="1" t="s">
        <v>112</v>
      </c>
    </row>
    <row r="3032" spans="1:111" ht="15.6" customHeight="1" x14ac:dyDescent="0.25">
      <c r="A3032" s="1" t="s">
        <v>10941</v>
      </c>
      <c r="B3032" s="1" t="s">
        <v>109</v>
      </c>
      <c r="C3032" s="2">
        <v>44132.985152430556</v>
      </c>
      <c r="D3032" s="2">
        <v>44186</v>
      </c>
      <c r="E3032" s="1" t="s">
        <v>180</v>
      </c>
      <c r="G3032" s="1" t="s">
        <v>111</v>
      </c>
      <c r="H3032" s="1" t="s">
        <v>112</v>
      </c>
      <c r="I3032" s="1" t="s">
        <v>112</v>
      </c>
      <c r="J3032" s="1" t="s">
        <v>3252</v>
      </c>
      <c r="K3032" s="1" t="s">
        <v>3253</v>
      </c>
      <c r="L3032" s="1" t="s">
        <v>3254</v>
      </c>
      <c r="M3032" s="1" t="s">
        <v>3260</v>
      </c>
      <c r="N3032" s="1" t="s">
        <v>116</v>
      </c>
      <c r="O3032" s="1" t="s">
        <v>117</v>
      </c>
      <c r="P3032" s="9">
        <v>96950</v>
      </c>
      <c r="Q3032" s="1" t="s">
        <v>118</v>
      </c>
      <c r="S3032" s="1">
        <v>16702882226</v>
      </c>
      <c r="U3032" s="1">
        <v>72251</v>
      </c>
      <c r="V3032" s="1" t="s">
        <v>119</v>
      </c>
      <c r="X3032" s="1" t="s">
        <v>1010</v>
      </c>
      <c r="Y3032" s="1" t="s">
        <v>3255</v>
      </c>
      <c r="AA3032" s="1" t="s">
        <v>245</v>
      </c>
      <c r="AB3032" s="1" t="s">
        <v>10942</v>
      </c>
      <c r="AC3032" s="1" t="s">
        <v>3260</v>
      </c>
      <c r="AD3032" s="1" t="s">
        <v>116</v>
      </c>
      <c r="AE3032" s="1" t="s">
        <v>117</v>
      </c>
      <c r="AF3032" s="9">
        <v>96950</v>
      </c>
      <c r="AG3032" s="1" t="s">
        <v>118</v>
      </c>
      <c r="AI3032" s="1">
        <v>16702882226</v>
      </c>
      <c r="AK3032" s="1" t="s">
        <v>10943</v>
      </c>
      <c r="AL3032" s="1" t="s">
        <v>125</v>
      </c>
      <c r="AM3032" s="1" t="s">
        <v>621</v>
      </c>
      <c r="AN3032" s="1" t="s">
        <v>622</v>
      </c>
      <c r="AP3032" s="1" t="s">
        <v>1284</v>
      </c>
      <c r="AQ3032" s="1" t="s">
        <v>10944</v>
      </c>
      <c r="AR3032" s="1" t="s">
        <v>116</v>
      </c>
      <c r="AS3032" s="1" t="s">
        <v>117</v>
      </c>
      <c r="AT3032" s="9">
        <v>96950</v>
      </c>
      <c r="AU3032" s="1" t="s">
        <v>118</v>
      </c>
      <c r="AW3032" s="1">
        <v>16702353403</v>
      </c>
      <c r="AY3032" s="1" t="s">
        <v>1871</v>
      </c>
      <c r="AZ3032" s="1" t="s">
        <v>626</v>
      </c>
      <c r="BC3032" s="1" t="str">
        <f>"35-1012.00"</f>
        <v>35-1012.00</v>
      </c>
      <c r="BD3032" s="1" t="s">
        <v>1372</v>
      </c>
      <c r="BE3032" s="1" t="s">
        <v>10945</v>
      </c>
      <c r="BF3032" s="1" t="s">
        <v>2265</v>
      </c>
      <c r="BG3032" s="1">
        <v>1</v>
      </c>
      <c r="BI3032" s="2">
        <v>44106</v>
      </c>
      <c r="BJ3032" s="2">
        <v>45200</v>
      </c>
      <c r="BM3032" s="1">
        <v>35</v>
      </c>
      <c r="BN3032" s="1">
        <v>0</v>
      </c>
      <c r="BO3032" s="1">
        <v>7</v>
      </c>
      <c r="BP3032" s="1">
        <v>7</v>
      </c>
      <c r="BQ3032" s="1">
        <v>7</v>
      </c>
      <c r="BR3032" s="1">
        <v>7</v>
      </c>
      <c r="BS3032" s="1">
        <v>7</v>
      </c>
      <c r="BT3032" s="1">
        <v>0</v>
      </c>
      <c r="BU3032" s="1" t="str">
        <f>"9:00 AM"</f>
        <v>9:00 AM</v>
      </c>
      <c r="BV3032" s="1" t="str">
        <f>"5:00 PM"</f>
        <v>5:00 PM</v>
      </c>
      <c r="BW3032" s="1" t="s">
        <v>135</v>
      </c>
      <c r="BX3032" s="1">
        <v>0</v>
      </c>
      <c r="BY3032" s="1">
        <v>12</v>
      </c>
      <c r="BZ3032" s="1" t="s">
        <v>111</v>
      </c>
      <c r="CA3032" s="1">
        <v>2</v>
      </c>
      <c r="CB3032" s="1" t="s">
        <v>10946</v>
      </c>
      <c r="CC3032" s="1" t="s">
        <v>3260</v>
      </c>
      <c r="CD3032" s="1" t="s">
        <v>10942</v>
      </c>
      <c r="CE3032" s="1" t="s">
        <v>116</v>
      </c>
      <c r="CF3032" s="1" t="s">
        <v>117</v>
      </c>
      <c r="CG3032" s="1">
        <v>96950</v>
      </c>
      <c r="CH3032" s="3">
        <v>10.039999999999999</v>
      </c>
      <c r="CI3032" s="3">
        <v>10.039999999999999</v>
      </c>
      <c r="CJ3032" s="3">
        <v>15.06</v>
      </c>
      <c r="CK3032" s="3">
        <v>15.06</v>
      </c>
      <c r="CL3032" s="1" t="s">
        <v>137</v>
      </c>
      <c r="CN3032" s="1" t="s">
        <v>139</v>
      </c>
      <c r="CP3032" s="1" t="s">
        <v>112</v>
      </c>
      <c r="CQ3032" s="1" t="s">
        <v>111</v>
      </c>
      <c r="CR3032" s="1" t="s">
        <v>112</v>
      </c>
      <c r="CS3032" s="1" t="s">
        <v>111</v>
      </c>
      <c r="CT3032" s="1" t="s">
        <v>138</v>
      </c>
      <c r="CU3032" s="1" t="s">
        <v>111</v>
      </c>
      <c r="CV3032" s="1" t="s">
        <v>138</v>
      </c>
      <c r="CW3032" s="1" t="s">
        <v>631</v>
      </c>
      <c r="CX3032" s="1">
        <v>16702882226</v>
      </c>
      <c r="CY3032" s="1" t="s">
        <v>620</v>
      </c>
      <c r="CZ3032" s="1" t="s">
        <v>138</v>
      </c>
      <c r="DA3032" s="1" t="s">
        <v>111</v>
      </c>
      <c r="DB3032" s="1" t="s">
        <v>112</v>
      </c>
    </row>
    <row r="3033" spans="1:111" ht="15.6" customHeight="1" x14ac:dyDescent="0.25">
      <c r="A3033" s="1" t="s">
        <v>10947</v>
      </c>
      <c r="B3033" s="1" t="s">
        <v>109</v>
      </c>
      <c r="C3033" s="2">
        <v>44211.1602369213</v>
      </c>
      <c r="D3033" s="2">
        <v>44264</v>
      </c>
      <c r="E3033" s="1" t="s">
        <v>180</v>
      </c>
      <c r="G3033" s="1" t="s">
        <v>112</v>
      </c>
      <c r="H3033" s="1" t="s">
        <v>112</v>
      </c>
      <c r="I3033" s="1" t="s">
        <v>112</v>
      </c>
      <c r="J3033" s="1" t="s">
        <v>4994</v>
      </c>
      <c r="L3033" s="1" t="s">
        <v>4995</v>
      </c>
      <c r="N3033" s="1" t="s">
        <v>167</v>
      </c>
      <c r="O3033" s="1" t="s">
        <v>117</v>
      </c>
      <c r="P3033" s="9">
        <v>96950</v>
      </c>
      <c r="Q3033" s="1" t="s">
        <v>118</v>
      </c>
      <c r="S3033" s="1">
        <v>16702330020</v>
      </c>
      <c r="U3033" s="1">
        <v>2362</v>
      </c>
      <c r="V3033" s="1" t="s">
        <v>119</v>
      </c>
      <c r="X3033" s="1" t="s">
        <v>4996</v>
      </c>
      <c r="Y3033" s="1" t="s">
        <v>4997</v>
      </c>
      <c r="AA3033" s="1" t="s">
        <v>343</v>
      </c>
      <c r="AB3033" s="1" t="s">
        <v>4995</v>
      </c>
      <c r="AD3033" s="1" t="s">
        <v>167</v>
      </c>
      <c r="AE3033" s="1" t="s">
        <v>117</v>
      </c>
      <c r="AF3033" s="9">
        <v>96950</v>
      </c>
      <c r="AG3033" s="1" t="s">
        <v>118</v>
      </c>
      <c r="AI3033" s="1">
        <v>16702330020</v>
      </c>
      <c r="AK3033" s="1" t="s">
        <v>4998</v>
      </c>
      <c r="BC3033" s="1" t="str">
        <f>"51-9031.00"</f>
        <v>51-9031.00</v>
      </c>
      <c r="BD3033" s="1" t="s">
        <v>10948</v>
      </c>
      <c r="BE3033" s="1" t="s">
        <v>10949</v>
      </c>
      <c r="BF3033" s="1" t="s">
        <v>10948</v>
      </c>
      <c r="BG3033" s="1">
        <v>20</v>
      </c>
      <c r="BI3033" s="2">
        <v>44242</v>
      </c>
      <c r="BJ3033" s="2">
        <v>44469</v>
      </c>
      <c r="BM3033" s="1">
        <v>40</v>
      </c>
      <c r="BN3033" s="1">
        <v>0</v>
      </c>
      <c r="BO3033" s="1">
        <v>8</v>
      </c>
      <c r="BP3033" s="1">
        <v>8</v>
      </c>
      <c r="BQ3033" s="1">
        <v>8</v>
      </c>
      <c r="BR3033" s="1">
        <v>8</v>
      </c>
      <c r="BS3033" s="1">
        <v>8</v>
      </c>
      <c r="BT3033" s="1">
        <v>0</v>
      </c>
      <c r="BU3033" s="1" t="str">
        <f>"9:00 AM"</f>
        <v>9:00 AM</v>
      </c>
      <c r="BV3033" s="1" t="str">
        <f>"6:00 PM"</f>
        <v>6:00 PM</v>
      </c>
      <c r="BW3033" s="1" t="s">
        <v>135</v>
      </c>
      <c r="BX3033" s="1">
        <v>0</v>
      </c>
      <c r="BY3033" s="1">
        <v>3</v>
      </c>
      <c r="BZ3033" s="1" t="s">
        <v>112</v>
      </c>
      <c r="CA3033" s="1">
        <v>0</v>
      </c>
      <c r="CB3033" s="4" t="s">
        <v>10950</v>
      </c>
      <c r="CC3033" s="1" t="s">
        <v>404</v>
      </c>
      <c r="CD3033" s="1" t="s">
        <v>167</v>
      </c>
      <c r="CE3033" s="1" t="s">
        <v>399</v>
      </c>
      <c r="CF3033" s="1" t="s">
        <v>117</v>
      </c>
      <c r="CG3033" s="1">
        <v>96950</v>
      </c>
      <c r="CH3033" s="3">
        <v>9.81</v>
      </c>
      <c r="CI3033" s="3">
        <v>9.81</v>
      </c>
      <c r="CJ3033" s="3">
        <v>14.71</v>
      </c>
      <c r="CK3033" s="3">
        <v>14.71</v>
      </c>
      <c r="CL3033" s="1" t="s">
        <v>137</v>
      </c>
      <c r="CM3033" s="1" t="s">
        <v>138</v>
      </c>
      <c r="CN3033" s="1" t="s">
        <v>139</v>
      </c>
      <c r="CP3033" s="1" t="s">
        <v>112</v>
      </c>
      <c r="CQ3033" s="1" t="s">
        <v>111</v>
      </c>
      <c r="CR3033" s="1" t="s">
        <v>112</v>
      </c>
      <c r="CS3033" s="1" t="s">
        <v>111</v>
      </c>
      <c r="CT3033" s="1" t="s">
        <v>138</v>
      </c>
      <c r="CU3033" s="1" t="s">
        <v>111</v>
      </c>
      <c r="CV3033" s="1" t="s">
        <v>138</v>
      </c>
      <c r="CW3033" s="1" t="s">
        <v>138</v>
      </c>
      <c r="CX3033" s="1">
        <v>16702330020</v>
      </c>
      <c r="CY3033" s="1" t="s">
        <v>4998</v>
      </c>
      <c r="CZ3033" s="1" t="s">
        <v>138</v>
      </c>
      <c r="DA3033" s="1" t="s">
        <v>111</v>
      </c>
      <c r="DB3033" s="1" t="s">
        <v>112</v>
      </c>
    </row>
    <row r="3034" spans="1:111" ht="15.6" customHeight="1" x14ac:dyDescent="0.25">
      <c r="A3034" s="1" t="s">
        <v>10995</v>
      </c>
      <c r="B3034" s="1" t="s">
        <v>109</v>
      </c>
      <c r="C3034" s="2">
        <v>44290.800144907407</v>
      </c>
      <c r="D3034" s="2">
        <v>44323</v>
      </c>
      <c r="E3034" s="1" t="s">
        <v>110</v>
      </c>
      <c r="F3034" s="2">
        <v>44468.833333333336</v>
      </c>
      <c r="G3034" s="1" t="s">
        <v>111</v>
      </c>
      <c r="H3034" s="1" t="s">
        <v>112</v>
      </c>
      <c r="I3034" s="1" t="s">
        <v>112</v>
      </c>
      <c r="J3034" s="1" t="s">
        <v>4031</v>
      </c>
      <c r="L3034" s="1" t="s">
        <v>10996</v>
      </c>
      <c r="M3034" s="1" t="s">
        <v>4033</v>
      </c>
      <c r="N3034" s="1" t="s">
        <v>1197</v>
      </c>
      <c r="O3034" s="1" t="s">
        <v>117</v>
      </c>
      <c r="P3034" s="9">
        <v>96950</v>
      </c>
      <c r="Q3034" s="1" t="s">
        <v>118</v>
      </c>
      <c r="R3034" s="1" t="s">
        <v>138</v>
      </c>
      <c r="S3034" s="1">
        <v>16702338880</v>
      </c>
      <c r="T3034" s="1">
        <v>225</v>
      </c>
      <c r="U3034" s="1">
        <v>53131</v>
      </c>
      <c r="V3034" s="1" t="s">
        <v>119</v>
      </c>
      <c r="X3034" s="1" t="s">
        <v>4034</v>
      </c>
      <c r="Y3034" s="1" t="s">
        <v>4035</v>
      </c>
      <c r="Z3034" s="1" t="s">
        <v>4036</v>
      </c>
      <c r="AA3034" s="1" t="s">
        <v>3672</v>
      </c>
      <c r="AB3034" s="1" t="s">
        <v>4032</v>
      </c>
      <c r="AC3034" s="1" t="s">
        <v>4033</v>
      </c>
      <c r="AD3034" s="1" t="s">
        <v>1197</v>
      </c>
      <c r="AE3034" s="1" t="s">
        <v>117</v>
      </c>
      <c r="AF3034" s="9">
        <v>96950</v>
      </c>
      <c r="AG3034" s="1" t="s">
        <v>118</v>
      </c>
      <c r="AH3034" s="1" t="s">
        <v>138</v>
      </c>
      <c r="AI3034" s="1">
        <v>16702338880</v>
      </c>
      <c r="AJ3034" s="1">
        <v>225</v>
      </c>
      <c r="AK3034" s="1" t="s">
        <v>4037</v>
      </c>
      <c r="BC3034" s="1" t="str">
        <f>"13-2011.01"</f>
        <v>13-2011.01</v>
      </c>
      <c r="BD3034" s="1" t="s">
        <v>932</v>
      </c>
      <c r="BE3034" s="1" t="s">
        <v>10997</v>
      </c>
      <c r="BF3034" s="1" t="s">
        <v>759</v>
      </c>
      <c r="BG3034" s="1">
        <v>1</v>
      </c>
      <c r="BI3034" s="2">
        <v>44470</v>
      </c>
      <c r="BJ3034" s="2">
        <v>45565</v>
      </c>
      <c r="BM3034" s="1">
        <v>35</v>
      </c>
      <c r="BN3034" s="1">
        <v>0</v>
      </c>
      <c r="BO3034" s="1">
        <v>7</v>
      </c>
      <c r="BP3034" s="1">
        <v>7</v>
      </c>
      <c r="BQ3034" s="1">
        <v>7</v>
      </c>
      <c r="BR3034" s="1">
        <v>7</v>
      </c>
      <c r="BS3034" s="1">
        <v>7</v>
      </c>
      <c r="BT3034" s="1">
        <v>0</v>
      </c>
      <c r="BU3034" s="1" t="str">
        <f>"9:00 AM"</f>
        <v>9:00 AM</v>
      </c>
      <c r="BV3034" s="1" t="str">
        <f>"5:00 PM"</f>
        <v>5:00 PM</v>
      </c>
      <c r="BW3034" s="1" t="s">
        <v>193</v>
      </c>
      <c r="BX3034" s="1">
        <v>0</v>
      </c>
      <c r="BY3034" s="1">
        <v>36</v>
      </c>
      <c r="BZ3034" s="1" t="s">
        <v>112</v>
      </c>
      <c r="CA3034" s="1">
        <v>0</v>
      </c>
      <c r="CB3034" s="1" t="s">
        <v>10998</v>
      </c>
      <c r="CC3034" s="1" t="s">
        <v>4032</v>
      </c>
      <c r="CD3034" s="1" t="s">
        <v>4033</v>
      </c>
      <c r="CE3034" s="1" t="s">
        <v>1197</v>
      </c>
      <c r="CF3034" s="1" t="s">
        <v>117</v>
      </c>
      <c r="CG3034" s="1">
        <v>96950</v>
      </c>
      <c r="CH3034" s="3">
        <v>14.85</v>
      </c>
      <c r="CI3034" s="3">
        <v>14.85</v>
      </c>
      <c r="CJ3034" s="3">
        <v>22.28</v>
      </c>
      <c r="CK3034" s="3">
        <v>22.28</v>
      </c>
      <c r="CL3034" s="1" t="s">
        <v>137</v>
      </c>
      <c r="CM3034" s="1" t="s">
        <v>362</v>
      </c>
      <c r="CN3034" s="1" t="s">
        <v>139</v>
      </c>
      <c r="CP3034" s="1" t="s">
        <v>112</v>
      </c>
      <c r="CQ3034" s="1" t="s">
        <v>111</v>
      </c>
      <c r="CR3034" s="1" t="s">
        <v>111</v>
      </c>
      <c r="CS3034" s="1" t="s">
        <v>111</v>
      </c>
      <c r="CT3034" s="1" t="s">
        <v>138</v>
      </c>
      <c r="CU3034" s="1" t="s">
        <v>111</v>
      </c>
      <c r="CV3034" s="1" t="s">
        <v>111</v>
      </c>
      <c r="CW3034" s="1" t="s">
        <v>10999</v>
      </c>
      <c r="CX3034" s="1">
        <v>16702338880</v>
      </c>
      <c r="CY3034" s="1" t="s">
        <v>4037</v>
      </c>
      <c r="CZ3034" s="1" t="s">
        <v>4041</v>
      </c>
      <c r="DA3034" s="1" t="s">
        <v>111</v>
      </c>
      <c r="DB3034" s="1" t="s">
        <v>112</v>
      </c>
    </row>
    <row r="3035" spans="1:111" ht="15.6" customHeight="1" x14ac:dyDescent="0.25">
      <c r="A3035" s="1" t="s">
        <v>11026</v>
      </c>
      <c r="B3035" s="1" t="s">
        <v>109</v>
      </c>
      <c r="C3035" s="2">
        <v>44328.668712152779</v>
      </c>
      <c r="D3035" s="2">
        <v>44348</v>
      </c>
      <c r="E3035" s="1" t="s">
        <v>110</v>
      </c>
      <c r="F3035" s="2">
        <v>44362.833333333336</v>
      </c>
      <c r="G3035" s="1" t="s">
        <v>112</v>
      </c>
      <c r="H3035" s="1" t="s">
        <v>112</v>
      </c>
      <c r="I3035" s="1" t="s">
        <v>112</v>
      </c>
      <c r="J3035" s="1" t="s">
        <v>2684</v>
      </c>
      <c r="L3035" s="1" t="s">
        <v>2685</v>
      </c>
      <c r="M3035" s="1" t="s">
        <v>2686</v>
      </c>
      <c r="N3035" s="1" t="s">
        <v>167</v>
      </c>
      <c r="O3035" s="1" t="s">
        <v>117</v>
      </c>
      <c r="P3035" s="9">
        <v>96950</v>
      </c>
      <c r="Q3035" s="1" t="s">
        <v>118</v>
      </c>
      <c r="R3035" s="1" t="s">
        <v>117</v>
      </c>
      <c r="S3035" s="1">
        <v>16702338818</v>
      </c>
      <c r="U3035" s="1">
        <v>56152</v>
      </c>
      <c r="V3035" s="1" t="s">
        <v>119</v>
      </c>
      <c r="X3035" s="1" t="s">
        <v>2687</v>
      </c>
      <c r="Y3035" s="1" t="s">
        <v>2688</v>
      </c>
      <c r="AA3035" s="1" t="s">
        <v>528</v>
      </c>
      <c r="AB3035" s="1" t="s">
        <v>2685</v>
      </c>
      <c r="AC3035" s="1" t="s">
        <v>2686</v>
      </c>
      <c r="AD3035" s="1" t="s">
        <v>167</v>
      </c>
      <c r="AE3035" s="1" t="s">
        <v>117</v>
      </c>
      <c r="AF3035" s="9">
        <v>96950</v>
      </c>
      <c r="AG3035" s="1" t="s">
        <v>118</v>
      </c>
      <c r="AH3035" s="1">
        <v>96950</v>
      </c>
      <c r="AI3035" s="1">
        <v>16702338818</v>
      </c>
      <c r="AK3035" s="1" t="s">
        <v>2689</v>
      </c>
      <c r="BC3035" s="1" t="str">
        <f>"49-3023.01"</f>
        <v>49-3023.01</v>
      </c>
      <c r="BD3035" s="1" t="s">
        <v>608</v>
      </c>
      <c r="BE3035" s="1" t="s">
        <v>2690</v>
      </c>
      <c r="BF3035" s="1" t="s">
        <v>2691</v>
      </c>
      <c r="BG3035" s="1">
        <v>5</v>
      </c>
      <c r="BI3035" s="2">
        <v>44364</v>
      </c>
      <c r="BJ3035" s="2">
        <v>44728</v>
      </c>
      <c r="BM3035" s="1">
        <v>35</v>
      </c>
      <c r="BN3035" s="1">
        <v>0</v>
      </c>
      <c r="BO3035" s="1">
        <v>7</v>
      </c>
      <c r="BP3035" s="1">
        <v>7</v>
      </c>
      <c r="BQ3035" s="1">
        <v>7</v>
      </c>
      <c r="BR3035" s="1">
        <v>7</v>
      </c>
      <c r="BS3035" s="1">
        <v>7</v>
      </c>
      <c r="BT3035" s="1">
        <v>0</v>
      </c>
      <c r="BU3035" s="1" t="str">
        <f>"9:00 AM"</f>
        <v>9:00 AM</v>
      </c>
      <c r="BV3035" s="1" t="str">
        <f>"5:00 PM"</f>
        <v>5:00 PM</v>
      </c>
      <c r="BW3035" s="1" t="s">
        <v>135</v>
      </c>
      <c r="BX3035" s="1">
        <v>0</v>
      </c>
      <c r="BY3035" s="1">
        <v>36</v>
      </c>
      <c r="BZ3035" s="1" t="s">
        <v>112</v>
      </c>
      <c r="CB3035" s="1" t="s">
        <v>168</v>
      </c>
      <c r="CC3035" s="1" t="s">
        <v>2685</v>
      </c>
      <c r="CD3035" s="1" t="s">
        <v>2686</v>
      </c>
      <c r="CE3035" s="1" t="s">
        <v>167</v>
      </c>
      <c r="CF3035" s="1" t="s">
        <v>117</v>
      </c>
      <c r="CG3035" s="1">
        <v>96950</v>
      </c>
      <c r="CH3035" s="3">
        <v>8.75</v>
      </c>
      <c r="CI3035" s="3">
        <v>8.75</v>
      </c>
      <c r="CJ3035" s="3">
        <v>13.13</v>
      </c>
      <c r="CK3035" s="3">
        <v>13.13</v>
      </c>
      <c r="CL3035" s="1" t="s">
        <v>137</v>
      </c>
      <c r="CM3035" s="1" t="s">
        <v>331</v>
      </c>
      <c r="CN3035" s="1" t="s">
        <v>139</v>
      </c>
      <c r="CP3035" s="1" t="s">
        <v>112</v>
      </c>
      <c r="CQ3035" s="1" t="s">
        <v>111</v>
      </c>
      <c r="CR3035" s="1" t="s">
        <v>112</v>
      </c>
      <c r="CS3035" s="1" t="s">
        <v>111</v>
      </c>
      <c r="CT3035" s="1" t="s">
        <v>138</v>
      </c>
      <c r="CU3035" s="1" t="s">
        <v>111</v>
      </c>
      <c r="CV3035" s="1" t="s">
        <v>138</v>
      </c>
      <c r="CW3035" s="1" t="s">
        <v>1439</v>
      </c>
      <c r="CX3035" s="1">
        <v>16702338818</v>
      </c>
      <c r="CY3035" s="1" t="s">
        <v>2689</v>
      </c>
      <c r="CZ3035" s="1" t="s">
        <v>2692</v>
      </c>
      <c r="DA3035" s="1" t="s">
        <v>111</v>
      </c>
      <c r="DB3035" s="1" t="s">
        <v>112</v>
      </c>
    </row>
    <row r="3036" spans="1:111" ht="15.6" customHeight="1" x14ac:dyDescent="0.25">
      <c r="A3036" s="1" t="s">
        <v>11027</v>
      </c>
      <c r="B3036" s="1" t="s">
        <v>109</v>
      </c>
      <c r="C3036" s="2">
        <v>44295.226358217595</v>
      </c>
      <c r="D3036" s="2">
        <v>44343</v>
      </c>
      <c r="E3036" s="1" t="s">
        <v>110</v>
      </c>
      <c r="F3036" s="2">
        <v>44468.833333333336</v>
      </c>
      <c r="G3036" s="1" t="s">
        <v>111</v>
      </c>
      <c r="H3036" s="1" t="s">
        <v>112</v>
      </c>
      <c r="I3036" s="1" t="s">
        <v>112</v>
      </c>
      <c r="J3036" s="1" t="s">
        <v>2880</v>
      </c>
      <c r="K3036" s="1" t="s">
        <v>138</v>
      </c>
      <c r="L3036" s="1" t="s">
        <v>2881</v>
      </c>
      <c r="M3036" s="1" t="s">
        <v>2882</v>
      </c>
      <c r="N3036" s="1" t="s">
        <v>116</v>
      </c>
      <c r="O3036" s="1" t="s">
        <v>117</v>
      </c>
      <c r="P3036" s="9">
        <v>96950</v>
      </c>
      <c r="Q3036" s="1" t="s">
        <v>118</v>
      </c>
      <c r="R3036" s="1" t="s">
        <v>138</v>
      </c>
      <c r="S3036" s="1">
        <v>16702352000</v>
      </c>
      <c r="T3036" s="1">
        <v>0</v>
      </c>
      <c r="U3036" s="1">
        <v>56144</v>
      </c>
      <c r="V3036" s="1" t="s">
        <v>119</v>
      </c>
      <c r="X3036" s="1" t="s">
        <v>721</v>
      </c>
      <c r="Y3036" s="1" t="s">
        <v>2883</v>
      </c>
      <c r="Z3036" s="1" t="s">
        <v>2884</v>
      </c>
      <c r="AA3036" s="1" t="s">
        <v>373</v>
      </c>
      <c r="AB3036" s="1" t="s">
        <v>2881</v>
      </c>
      <c r="AC3036" s="1" t="s">
        <v>2882</v>
      </c>
      <c r="AD3036" s="1" t="s">
        <v>116</v>
      </c>
      <c r="AE3036" s="1" t="s">
        <v>117</v>
      </c>
      <c r="AF3036" s="9">
        <v>96950</v>
      </c>
      <c r="AG3036" s="1" t="s">
        <v>118</v>
      </c>
      <c r="AH3036" s="1" t="s">
        <v>138</v>
      </c>
      <c r="AI3036" s="1">
        <v>16702352000</v>
      </c>
      <c r="AJ3036" s="1">
        <v>0</v>
      </c>
      <c r="AK3036" s="1" t="s">
        <v>2885</v>
      </c>
      <c r="BC3036" s="1" t="str">
        <f>"43-6011.00"</f>
        <v>43-6011.00</v>
      </c>
      <c r="BD3036" s="1" t="s">
        <v>6712</v>
      </c>
      <c r="BE3036" s="1" t="s">
        <v>11028</v>
      </c>
      <c r="BF3036" s="1" t="s">
        <v>11029</v>
      </c>
      <c r="BG3036" s="1">
        <v>1</v>
      </c>
      <c r="BI3036" s="2">
        <v>44470</v>
      </c>
      <c r="BJ3036" s="2">
        <v>44834</v>
      </c>
      <c r="BM3036" s="1">
        <v>40</v>
      </c>
      <c r="BN3036" s="1">
        <v>0</v>
      </c>
      <c r="BO3036" s="1">
        <v>8</v>
      </c>
      <c r="BP3036" s="1">
        <v>8</v>
      </c>
      <c r="BQ3036" s="1">
        <v>8</v>
      </c>
      <c r="BR3036" s="1">
        <v>8</v>
      </c>
      <c r="BS3036" s="1">
        <v>8</v>
      </c>
      <c r="BT3036" s="1">
        <v>0</v>
      </c>
      <c r="BU3036" s="1" t="str">
        <f>"8:00 AM"</f>
        <v>8:00 AM</v>
      </c>
      <c r="BV3036" s="1" t="str">
        <f>"5:00 PM"</f>
        <v>5:00 PM</v>
      </c>
      <c r="BW3036" s="1" t="s">
        <v>392</v>
      </c>
      <c r="BX3036" s="1">
        <v>0</v>
      </c>
      <c r="BY3036" s="1">
        <v>12</v>
      </c>
      <c r="BZ3036" s="1" t="s">
        <v>112</v>
      </c>
      <c r="CA3036" s="1">
        <v>0</v>
      </c>
      <c r="CB3036" s="1" t="s">
        <v>230</v>
      </c>
      <c r="CC3036" s="1" t="s">
        <v>11030</v>
      </c>
      <c r="CD3036" s="1" t="s">
        <v>2131</v>
      </c>
      <c r="CE3036" s="1" t="s">
        <v>116</v>
      </c>
      <c r="CF3036" s="1" t="s">
        <v>117</v>
      </c>
      <c r="CG3036" s="1">
        <v>96950</v>
      </c>
      <c r="CH3036" s="3">
        <v>15.45</v>
      </c>
      <c r="CI3036" s="3">
        <v>15.45</v>
      </c>
      <c r="CJ3036" s="3">
        <v>23.18</v>
      </c>
      <c r="CK3036" s="3">
        <v>23.18</v>
      </c>
      <c r="CL3036" s="1" t="s">
        <v>137</v>
      </c>
      <c r="CM3036" s="1" t="s">
        <v>230</v>
      </c>
      <c r="CN3036" s="1" t="s">
        <v>139</v>
      </c>
      <c r="CP3036" s="1" t="s">
        <v>112</v>
      </c>
      <c r="CQ3036" s="1" t="s">
        <v>111</v>
      </c>
      <c r="CR3036" s="1" t="s">
        <v>112</v>
      </c>
      <c r="CS3036" s="1" t="s">
        <v>111</v>
      </c>
      <c r="CT3036" s="1" t="s">
        <v>138</v>
      </c>
      <c r="CU3036" s="1" t="s">
        <v>111</v>
      </c>
      <c r="CV3036" s="1" t="s">
        <v>138</v>
      </c>
      <c r="CW3036" s="1" t="s">
        <v>2889</v>
      </c>
      <c r="CX3036" s="1">
        <v>16702352000</v>
      </c>
      <c r="CY3036" s="1" t="s">
        <v>2885</v>
      </c>
      <c r="CZ3036" s="1" t="s">
        <v>230</v>
      </c>
      <c r="DA3036" s="1" t="s">
        <v>111</v>
      </c>
      <c r="DB3036" s="1" t="s">
        <v>112</v>
      </c>
    </row>
    <row r="3037" spans="1:111" ht="15.6" customHeight="1" x14ac:dyDescent="0.25">
      <c r="A3037" s="1" t="s">
        <v>11031</v>
      </c>
      <c r="B3037" s="1" t="s">
        <v>109</v>
      </c>
      <c r="C3037" s="2">
        <v>44305.827870949077</v>
      </c>
      <c r="D3037" s="2">
        <v>44340</v>
      </c>
      <c r="E3037" s="1" t="s">
        <v>110</v>
      </c>
      <c r="F3037" s="2">
        <v>44468.833333333336</v>
      </c>
      <c r="G3037" s="1" t="s">
        <v>111</v>
      </c>
      <c r="H3037" s="1" t="s">
        <v>112</v>
      </c>
      <c r="I3037" s="1" t="s">
        <v>112</v>
      </c>
      <c r="J3037" s="1" t="s">
        <v>7215</v>
      </c>
      <c r="K3037" s="1" t="s">
        <v>2905</v>
      </c>
      <c r="L3037" s="1" t="s">
        <v>2906</v>
      </c>
      <c r="M3037" s="1" t="s">
        <v>2823</v>
      </c>
      <c r="N3037" s="1" t="s">
        <v>167</v>
      </c>
      <c r="O3037" s="1" t="s">
        <v>117</v>
      </c>
      <c r="P3037" s="9">
        <v>96950</v>
      </c>
      <c r="Q3037" s="1" t="s">
        <v>118</v>
      </c>
      <c r="S3037" s="1">
        <v>16702353027</v>
      </c>
      <c r="U3037" s="1">
        <v>722310</v>
      </c>
      <c r="V3037" s="1" t="s">
        <v>119</v>
      </c>
      <c r="X3037" s="1" t="s">
        <v>2907</v>
      </c>
      <c r="Y3037" s="1" t="s">
        <v>7216</v>
      </c>
      <c r="Z3037" s="1" t="s">
        <v>7217</v>
      </c>
      <c r="AA3037" s="1" t="s">
        <v>511</v>
      </c>
      <c r="AB3037" s="1" t="s">
        <v>2822</v>
      </c>
      <c r="AC3037" s="1" t="s">
        <v>2823</v>
      </c>
      <c r="AD3037" s="1" t="s">
        <v>167</v>
      </c>
      <c r="AE3037" s="1" t="s">
        <v>117</v>
      </c>
      <c r="AF3037" s="9">
        <v>96950</v>
      </c>
      <c r="AG3037" s="1" t="s">
        <v>118</v>
      </c>
      <c r="AI3037" s="1">
        <v>16702353027</v>
      </c>
      <c r="AK3037" s="1" t="s">
        <v>2829</v>
      </c>
      <c r="BC3037" s="1" t="str">
        <f>"35-2012.00"</f>
        <v>35-2012.00</v>
      </c>
      <c r="BD3037" s="1" t="s">
        <v>5019</v>
      </c>
      <c r="BE3037" s="1" t="s">
        <v>7218</v>
      </c>
      <c r="BF3037" s="1" t="s">
        <v>229</v>
      </c>
      <c r="BG3037" s="1">
        <v>1</v>
      </c>
      <c r="BI3037" s="2">
        <v>44470</v>
      </c>
      <c r="BJ3037" s="2">
        <v>45565</v>
      </c>
      <c r="BM3037" s="1">
        <v>35</v>
      </c>
      <c r="BN3037" s="1">
        <v>0</v>
      </c>
      <c r="BO3037" s="1">
        <v>7</v>
      </c>
      <c r="BP3037" s="1">
        <v>7</v>
      </c>
      <c r="BQ3037" s="1">
        <v>7</v>
      </c>
      <c r="BR3037" s="1">
        <v>7</v>
      </c>
      <c r="BS3037" s="1">
        <v>7</v>
      </c>
      <c r="BT3037" s="1">
        <v>0</v>
      </c>
      <c r="BU3037" s="1" t="str">
        <f>"2:00 AM"</f>
        <v>2:00 AM</v>
      </c>
      <c r="BV3037" s="1" t="str">
        <f>"9:00 AM"</f>
        <v>9:00 AM</v>
      </c>
      <c r="BW3037" s="1" t="s">
        <v>135</v>
      </c>
      <c r="BX3037" s="1">
        <v>0</v>
      </c>
      <c r="BY3037" s="1">
        <v>12</v>
      </c>
      <c r="BZ3037" s="1" t="s">
        <v>112</v>
      </c>
      <c r="CA3037" s="1">
        <v>0</v>
      </c>
      <c r="CB3037" s="4" t="s">
        <v>11032</v>
      </c>
      <c r="CC3037" s="1" t="s">
        <v>7220</v>
      </c>
      <c r="CD3037" s="1" t="s">
        <v>2828</v>
      </c>
      <c r="CE3037" s="1" t="s">
        <v>157</v>
      </c>
      <c r="CF3037" s="1" t="s">
        <v>117</v>
      </c>
      <c r="CG3037" s="1">
        <v>96950</v>
      </c>
      <c r="CH3037" s="3">
        <v>8.81</v>
      </c>
      <c r="CJ3037" s="3">
        <v>13.22</v>
      </c>
      <c r="CL3037" s="1" t="s">
        <v>137</v>
      </c>
      <c r="CM3037" s="1" t="s">
        <v>362</v>
      </c>
      <c r="CN3037" s="1" t="s">
        <v>139</v>
      </c>
      <c r="CP3037" s="1" t="s">
        <v>112</v>
      </c>
      <c r="CQ3037" s="1" t="s">
        <v>111</v>
      </c>
      <c r="CR3037" s="1" t="s">
        <v>112</v>
      </c>
      <c r="CS3037" s="1" t="s">
        <v>111</v>
      </c>
      <c r="CT3037" s="1" t="s">
        <v>138</v>
      </c>
      <c r="CU3037" s="1" t="s">
        <v>111</v>
      </c>
      <c r="CV3037" s="1" t="s">
        <v>138</v>
      </c>
      <c r="CW3037" s="1" t="s">
        <v>8058</v>
      </c>
      <c r="CX3037" s="1">
        <v>16702353027</v>
      </c>
      <c r="CY3037" s="1" t="s">
        <v>2829</v>
      </c>
      <c r="CZ3037" s="1" t="s">
        <v>138</v>
      </c>
      <c r="DA3037" s="1" t="s">
        <v>111</v>
      </c>
      <c r="DB3037" s="1" t="s">
        <v>112</v>
      </c>
    </row>
    <row r="3038" spans="1:111" ht="15.6" customHeight="1" x14ac:dyDescent="0.25">
      <c r="A3038" s="1" t="s">
        <v>11101</v>
      </c>
      <c r="B3038" s="1" t="s">
        <v>109</v>
      </c>
      <c r="C3038" s="2">
        <v>44336.113222222222</v>
      </c>
      <c r="D3038" s="2">
        <v>44377</v>
      </c>
      <c r="E3038" s="1" t="s">
        <v>110</v>
      </c>
      <c r="F3038" s="2">
        <v>44468.833333333336</v>
      </c>
      <c r="G3038" s="1" t="s">
        <v>112</v>
      </c>
      <c r="H3038" s="1" t="s">
        <v>112</v>
      </c>
      <c r="I3038" s="1" t="s">
        <v>112</v>
      </c>
      <c r="J3038" s="1" t="s">
        <v>1842</v>
      </c>
      <c r="L3038" s="1" t="s">
        <v>1247</v>
      </c>
      <c r="M3038" s="1" t="s">
        <v>1248</v>
      </c>
      <c r="N3038" s="1" t="s">
        <v>167</v>
      </c>
      <c r="O3038" s="1" t="s">
        <v>117</v>
      </c>
      <c r="P3038" s="9">
        <v>96950</v>
      </c>
      <c r="Q3038" s="1" t="s">
        <v>118</v>
      </c>
      <c r="R3038" s="1" t="s">
        <v>242</v>
      </c>
      <c r="S3038" s="1">
        <v>16707891106</v>
      </c>
      <c r="U3038" s="1">
        <v>56132</v>
      </c>
      <c r="V3038" s="1" t="s">
        <v>2479</v>
      </c>
      <c r="W3038" s="1" t="s">
        <v>111</v>
      </c>
      <c r="X3038" s="1" t="s">
        <v>1514</v>
      </c>
      <c r="Y3038" s="1" t="s">
        <v>1515</v>
      </c>
      <c r="Z3038" s="1" t="s">
        <v>1516</v>
      </c>
      <c r="AA3038" s="1" t="s">
        <v>8238</v>
      </c>
      <c r="AB3038" s="1" t="s">
        <v>3085</v>
      </c>
      <c r="AC3038" s="1" t="s">
        <v>11102</v>
      </c>
      <c r="AD3038" s="1" t="s">
        <v>167</v>
      </c>
      <c r="AE3038" s="1" t="s">
        <v>117</v>
      </c>
      <c r="AF3038" s="9">
        <v>96950</v>
      </c>
      <c r="AG3038" s="1" t="s">
        <v>118</v>
      </c>
      <c r="AH3038" s="1" t="s">
        <v>242</v>
      </c>
      <c r="AI3038" s="1">
        <v>16707891106</v>
      </c>
      <c r="AK3038" s="1" t="s">
        <v>1253</v>
      </c>
      <c r="BC3038" s="1" t="str">
        <f>"35-2014.00"</f>
        <v>35-2014.00</v>
      </c>
      <c r="BD3038" s="1" t="s">
        <v>152</v>
      </c>
      <c r="BE3038" s="1" t="s">
        <v>8240</v>
      </c>
      <c r="BF3038" s="1" t="s">
        <v>229</v>
      </c>
      <c r="BG3038" s="1">
        <v>5</v>
      </c>
      <c r="BI3038" s="2">
        <v>44470</v>
      </c>
      <c r="BJ3038" s="2">
        <v>44834</v>
      </c>
      <c r="BM3038" s="1">
        <v>35</v>
      </c>
      <c r="BN3038" s="1">
        <v>0</v>
      </c>
      <c r="BO3038" s="1">
        <v>0</v>
      </c>
      <c r="BP3038" s="1">
        <v>7</v>
      </c>
      <c r="BQ3038" s="1">
        <v>7</v>
      </c>
      <c r="BR3038" s="1">
        <v>7</v>
      </c>
      <c r="BS3038" s="1">
        <v>7</v>
      </c>
      <c r="BT3038" s="1">
        <v>7</v>
      </c>
      <c r="BU3038" s="1" t="str">
        <f>"4:00 AM"</f>
        <v>4:00 AM</v>
      </c>
      <c r="BV3038" s="1" t="str">
        <f>"12:00 PM"</f>
        <v>12:00 PM</v>
      </c>
      <c r="BW3038" s="1" t="s">
        <v>135</v>
      </c>
      <c r="BX3038" s="1">
        <v>3</v>
      </c>
      <c r="BY3038" s="1">
        <v>12</v>
      </c>
      <c r="BZ3038" s="1" t="s">
        <v>112</v>
      </c>
      <c r="CB3038" s="4" t="s">
        <v>11103</v>
      </c>
      <c r="CC3038" s="1" t="s">
        <v>3575</v>
      </c>
      <c r="CD3038" s="1" t="s">
        <v>11104</v>
      </c>
      <c r="CE3038" s="1" t="s">
        <v>167</v>
      </c>
      <c r="CF3038" s="1" t="s">
        <v>117</v>
      </c>
      <c r="CG3038" s="1">
        <v>96950</v>
      </c>
      <c r="CH3038" s="3">
        <v>8.68</v>
      </c>
      <c r="CI3038" s="3">
        <v>8.68</v>
      </c>
      <c r="CJ3038" s="3">
        <v>13.02</v>
      </c>
      <c r="CK3038" s="3">
        <v>13.02</v>
      </c>
      <c r="CL3038" s="1" t="s">
        <v>137</v>
      </c>
      <c r="CM3038" s="1" t="s">
        <v>1522</v>
      </c>
      <c r="CN3038" s="1" t="s">
        <v>139</v>
      </c>
      <c r="CP3038" s="1" t="s">
        <v>112</v>
      </c>
      <c r="CQ3038" s="1" t="s">
        <v>111</v>
      </c>
      <c r="CR3038" s="1" t="s">
        <v>112</v>
      </c>
      <c r="CS3038" s="1" t="s">
        <v>111</v>
      </c>
      <c r="CT3038" s="1" t="s">
        <v>111</v>
      </c>
      <c r="CU3038" s="1" t="s">
        <v>111</v>
      </c>
      <c r="CV3038" s="1" t="s">
        <v>138</v>
      </c>
      <c r="CW3038" s="1" t="s">
        <v>1351</v>
      </c>
      <c r="CX3038" s="1">
        <v>16707891106</v>
      </c>
      <c r="CY3038" s="1" t="s">
        <v>1253</v>
      </c>
      <c r="CZ3038" s="1" t="s">
        <v>380</v>
      </c>
      <c r="DA3038" s="1" t="s">
        <v>111</v>
      </c>
      <c r="DB3038" s="1" t="s">
        <v>111</v>
      </c>
    </row>
    <row r="3039" spans="1:111" ht="15.6" customHeight="1" x14ac:dyDescent="0.25">
      <c r="A3039" s="1" t="s">
        <v>11132</v>
      </c>
      <c r="B3039" s="1" t="s">
        <v>109</v>
      </c>
      <c r="C3039" s="2">
        <v>44305.097728472225</v>
      </c>
      <c r="D3039" s="2">
        <v>44348</v>
      </c>
      <c r="E3039" s="1" t="s">
        <v>110</v>
      </c>
      <c r="F3039" s="2">
        <v>44468.833333333336</v>
      </c>
      <c r="G3039" s="1" t="s">
        <v>111</v>
      </c>
      <c r="H3039" s="1" t="s">
        <v>112</v>
      </c>
      <c r="I3039" s="1" t="s">
        <v>112</v>
      </c>
      <c r="J3039" s="1" t="s">
        <v>9851</v>
      </c>
      <c r="K3039" s="1" t="s">
        <v>9852</v>
      </c>
      <c r="L3039" s="1" t="s">
        <v>9853</v>
      </c>
      <c r="M3039" s="1" t="s">
        <v>2805</v>
      </c>
      <c r="N3039" s="1" t="s">
        <v>116</v>
      </c>
      <c r="O3039" s="1" t="s">
        <v>117</v>
      </c>
      <c r="P3039" s="9">
        <v>96950</v>
      </c>
      <c r="Q3039" s="1" t="s">
        <v>118</v>
      </c>
      <c r="S3039" s="1">
        <v>16702346854</v>
      </c>
      <c r="U3039" s="1">
        <v>722320</v>
      </c>
      <c r="V3039" s="1" t="s">
        <v>119</v>
      </c>
      <c r="X3039" s="1" t="s">
        <v>3244</v>
      </c>
      <c r="Y3039" s="1" t="s">
        <v>9854</v>
      </c>
      <c r="Z3039" s="1" t="s">
        <v>9855</v>
      </c>
      <c r="AA3039" s="1" t="s">
        <v>3284</v>
      </c>
      <c r="AB3039" s="1" t="s">
        <v>9853</v>
      </c>
      <c r="AC3039" s="1" t="s">
        <v>2805</v>
      </c>
      <c r="AD3039" s="1" t="s">
        <v>116</v>
      </c>
      <c r="AE3039" s="1" t="s">
        <v>117</v>
      </c>
      <c r="AF3039" s="9">
        <v>96950</v>
      </c>
      <c r="AG3039" s="1" t="s">
        <v>118</v>
      </c>
      <c r="AI3039" s="1">
        <v>16702346854</v>
      </c>
      <c r="AK3039" s="1" t="s">
        <v>9856</v>
      </c>
      <c r="BC3039" s="1" t="str">
        <f>"35-2021.00"</f>
        <v>35-2021.00</v>
      </c>
      <c r="BD3039" s="1" t="s">
        <v>851</v>
      </c>
      <c r="BE3039" s="1" t="s">
        <v>11133</v>
      </c>
      <c r="BF3039" s="1" t="s">
        <v>4331</v>
      </c>
      <c r="BG3039" s="1">
        <v>3</v>
      </c>
      <c r="BI3039" s="2">
        <v>44470</v>
      </c>
      <c r="BJ3039" s="2">
        <v>45565</v>
      </c>
      <c r="BM3039" s="1">
        <v>40</v>
      </c>
      <c r="BN3039" s="1">
        <v>0</v>
      </c>
      <c r="BO3039" s="1">
        <v>8</v>
      </c>
      <c r="BP3039" s="1">
        <v>8</v>
      </c>
      <c r="BQ3039" s="1">
        <v>8</v>
      </c>
      <c r="BR3039" s="1">
        <v>8</v>
      </c>
      <c r="BS3039" s="1">
        <v>8</v>
      </c>
      <c r="BT3039" s="1">
        <v>0</v>
      </c>
      <c r="BU3039" s="1" t="str">
        <f>"8:00 AM"</f>
        <v>8:00 AM</v>
      </c>
      <c r="BV3039" s="1" t="str">
        <f>"5:00 PM"</f>
        <v>5:00 PM</v>
      </c>
      <c r="BW3039" s="1" t="s">
        <v>135</v>
      </c>
      <c r="BX3039" s="1">
        <v>0</v>
      </c>
      <c r="BY3039" s="1">
        <v>3</v>
      </c>
      <c r="BZ3039" s="1" t="s">
        <v>112</v>
      </c>
      <c r="CA3039" s="1">
        <v>0</v>
      </c>
      <c r="CB3039" s="1" t="s">
        <v>230</v>
      </c>
      <c r="CC3039" s="1" t="s">
        <v>11134</v>
      </c>
      <c r="CD3039" s="1" t="s">
        <v>2805</v>
      </c>
      <c r="CE3039" s="1" t="s">
        <v>116</v>
      </c>
      <c r="CF3039" s="1" t="s">
        <v>117</v>
      </c>
      <c r="CG3039" s="1">
        <v>96950</v>
      </c>
      <c r="CH3039" s="3">
        <v>7.99</v>
      </c>
      <c r="CI3039" s="3">
        <v>7.99</v>
      </c>
      <c r="CJ3039" s="3">
        <v>11.98</v>
      </c>
      <c r="CK3039" s="3">
        <v>11.98</v>
      </c>
      <c r="CL3039" s="1" t="s">
        <v>137</v>
      </c>
      <c r="CM3039" s="1" t="s">
        <v>362</v>
      </c>
      <c r="CN3039" s="1" t="s">
        <v>139</v>
      </c>
      <c r="CP3039" s="1" t="s">
        <v>112</v>
      </c>
      <c r="CQ3039" s="1" t="s">
        <v>111</v>
      </c>
      <c r="CR3039" s="1" t="s">
        <v>112</v>
      </c>
      <c r="CS3039" s="1" t="s">
        <v>111</v>
      </c>
      <c r="CT3039" s="1" t="s">
        <v>138</v>
      </c>
      <c r="CU3039" s="1" t="s">
        <v>138</v>
      </c>
      <c r="CV3039" s="1" t="s">
        <v>138</v>
      </c>
      <c r="CW3039" s="1" t="s">
        <v>3288</v>
      </c>
      <c r="CX3039" s="1">
        <v>16702346854</v>
      </c>
      <c r="CY3039" s="1" t="s">
        <v>9856</v>
      </c>
      <c r="CZ3039" s="1" t="s">
        <v>138</v>
      </c>
      <c r="DA3039" s="1" t="s">
        <v>111</v>
      </c>
      <c r="DB3039" s="1" t="s">
        <v>112</v>
      </c>
    </row>
    <row r="3040" spans="1:111" ht="15.6" customHeight="1" x14ac:dyDescent="0.25">
      <c r="A3040" s="1" t="s">
        <v>11152</v>
      </c>
      <c r="B3040" s="1" t="s">
        <v>109</v>
      </c>
      <c r="C3040" s="2">
        <v>44293.060030208333</v>
      </c>
      <c r="D3040" s="2">
        <v>44333</v>
      </c>
      <c r="E3040" s="1" t="s">
        <v>110</v>
      </c>
      <c r="F3040" s="2">
        <v>44468.833333333336</v>
      </c>
      <c r="G3040" s="1" t="s">
        <v>112</v>
      </c>
      <c r="H3040" s="1" t="s">
        <v>112</v>
      </c>
      <c r="I3040" s="1" t="s">
        <v>112</v>
      </c>
      <c r="J3040" s="1" t="s">
        <v>11153</v>
      </c>
      <c r="L3040" s="1" t="s">
        <v>3929</v>
      </c>
      <c r="M3040" s="1" t="s">
        <v>11154</v>
      </c>
      <c r="N3040" s="1" t="s">
        <v>116</v>
      </c>
      <c r="O3040" s="1" t="s">
        <v>117</v>
      </c>
      <c r="P3040" s="9">
        <v>96950</v>
      </c>
      <c r="Q3040" s="1" t="s">
        <v>118</v>
      </c>
      <c r="S3040" s="1">
        <v>16702871188</v>
      </c>
      <c r="U3040" s="1">
        <v>81219</v>
      </c>
      <c r="V3040" s="1" t="s">
        <v>119</v>
      </c>
      <c r="X3040" s="1" t="s">
        <v>11155</v>
      </c>
      <c r="Y3040" s="1" t="s">
        <v>11156</v>
      </c>
      <c r="AA3040" s="1" t="s">
        <v>245</v>
      </c>
      <c r="AB3040" s="1" t="s">
        <v>3929</v>
      </c>
      <c r="AC3040" s="1" t="s">
        <v>11154</v>
      </c>
      <c r="AD3040" s="1" t="s">
        <v>116</v>
      </c>
      <c r="AE3040" s="1" t="s">
        <v>117</v>
      </c>
      <c r="AF3040" s="9">
        <v>96950</v>
      </c>
      <c r="AG3040" s="1" t="s">
        <v>118</v>
      </c>
      <c r="AI3040" s="1">
        <v>16702871188</v>
      </c>
      <c r="AK3040" s="1" t="s">
        <v>11157</v>
      </c>
      <c r="BC3040" s="1" t="str">
        <f>"31-9011.00"</f>
        <v>31-9011.00</v>
      </c>
      <c r="BD3040" s="1" t="s">
        <v>947</v>
      </c>
      <c r="BE3040" s="1" t="s">
        <v>11158</v>
      </c>
      <c r="BF3040" s="1" t="s">
        <v>11159</v>
      </c>
      <c r="BG3040" s="1">
        <v>5</v>
      </c>
      <c r="BI3040" s="2">
        <v>44470</v>
      </c>
      <c r="BJ3040" s="2">
        <v>44834</v>
      </c>
      <c r="BM3040" s="1">
        <v>40</v>
      </c>
      <c r="BN3040" s="1">
        <v>0</v>
      </c>
      <c r="BO3040" s="1">
        <v>8</v>
      </c>
      <c r="BP3040" s="1">
        <v>8</v>
      </c>
      <c r="BQ3040" s="1">
        <v>8</v>
      </c>
      <c r="BR3040" s="1">
        <v>8</v>
      </c>
      <c r="BS3040" s="1">
        <v>8</v>
      </c>
      <c r="BT3040" s="1">
        <v>0</v>
      </c>
      <c r="BU3040" s="1" t="str">
        <f>"8:00 AM"</f>
        <v>8:00 AM</v>
      </c>
      <c r="BV3040" s="1" t="str">
        <f>"5:00 PM"</f>
        <v>5:00 PM</v>
      </c>
      <c r="BW3040" s="1" t="s">
        <v>230</v>
      </c>
      <c r="BX3040" s="1">
        <v>0</v>
      </c>
      <c r="BY3040" s="1">
        <v>12</v>
      </c>
      <c r="BZ3040" s="1" t="s">
        <v>112</v>
      </c>
      <c r="CA3040" s="1">
        <v>0</v>
      </c>
      <c r="CB3040" s="1" t="s">
        <v>11160</v>
      </c>
      <c r="CC3040" s="1" t="s">
        <v>3929</v>
      </c>
      <c r="CD3040" s="1" t="s">
        <v>11161</v>
      </c>
      <c r="CE3040" s="1" t="s">
        <v>116</v>
      </c>
      <c r="CF3040" s="1" t="s">
        <v>117</v>
      </c>
      <c r="CG3040" s="1">
        <v>96950</v>
      </c>
      <c r="CH3040" s="3">
        <v>10.6</v>
      </c>
      <c r="CI3040" s="3">
        <v>10.6</v>
      </c>
      <c r="CJ3040" s="3">
        <v>15.9</v>
      </c>
      <c r="CK3040" s="3">
        <v>15.9</v>
      </c>
      <c r="CL3040" s="1" t="s">
        <v>137</v>
      </c>
      <c r="CM3040" s="1" t="s">
        <v>138</v>
      </c>
      <c r="CN3040" s="1" t="s">
        <v>1846</v>
      </c>
      <c r="CP3040" s="1" t="s">
        <v>112</v>
      </c>
      <c r="CQ3040" s="1" t="s">
        <v>111</v>
      </c>
      <c r="CR3040" s="1" t="s">
        <v>112</v>
      </c>
      <c r="CS3040" s="1" t="s">
        <v>111</v>
      </c>
      <c r="CT3040" s="1" t="s">
        <v>138</v>
      </c>
      <c r="CU3040" s="1" t="s">
        <v>111</v>
      </c>
      <c r="CV3040" s="1" t="s">
        <v>138</v>
      </c>
      <c r="CW3040" s="1" t="s">
        <v>300</v>
      </c>
      <c r="CX3040" s="1">
        <v>16702871188</v>
      </c>
      <c r="CY3040" s="1" t="s">
        <v>11157</v>
      </c>
      <c r="CZ3040" s="1" t="s">
        <v>138</v>
      </c>
      <c r="DA3040" s="1" t="s">
        <v>111</v>
      </c>
      <c r="DB3040" s="1" t="s">
        <v>112</v>
      </c>
    </row>
    <row r="3041" spans="1:111" ht="15.6" customHeight="1" x14ac:dyDescent="0.25">
      <c r="A3041" s="1" t="s">
        <v>11190</v>
      </c>
      <c r="B3041" s="1" t="s">
        <v>109</v>
      </c>
      <c r="C3041" s="2">
        <v>44350.426137499999</v>
      </c>
      <c r="D3041" s="2">
        <v>44403</v>
      </c>
      <c r="E3041" s="1" t="s">
        <v>180</v>
      </c>
      <c r="G3041" s="1" t="s">
        <v>111</v>
      </c>
      <c r="H3041" s="1" t="s">
        <v>112</v>
      </c>
      <c r="I3041" s="1" t="s">
        <v>112</v>
      </c>
      <c r="J3041" s="1" t="s">
        <v>4663</v>
      </c>
      <c r="K3041" s="1" t="s">
        <v>4664</v>
      </c>
      <c r="L3041" s="1" t="s">
        <v>4524</v>
      </c>
      <c r="N3041" s="1" t="s">
        <v>116</v>
      </c>
      <c r="O3041" s="1" t="s">
        <v>117</v>
      </c>
      <c r="P3041" s="9">
        <v>96950</v>
      </c>
      <c r="Q3041" s="1" t="s">
        <v>118</v>
      </c>
      <c r="S3041" s="1">
        <v>16702877375</v>
      </c>
      <c r="U3041" s="1">
        <v>56152</v>
      </c>
      <c r="V3041" s="1" t="s">
        <v>119</v>
      </c>
      <c r="X3041" s="1" t="s">
        <v>1553</v>
      </c>
      <c r="Y3041" s="1" t="s">
        <v>4666</v>
      </c>
      <c r="AA3041" s="1" t="s">
        <v>4667</v>
      </c>
      <c r="AB3041" s="1" t="s">
        <v>1730</v>
      </c>
      <c r="AC3041" s="1" t="s">
        <v>6552</v>
      </c>
      <c r="AD3041" s="1" t="s">
        <v>116</v>
      </c>
      <c r="AE3041" s="1" t="s">
        <v>117</v>
      </c>
      <c r="AF3041" s="9">
        <v>96950</v>
      </c>
      <c r="AG3041" s="1" t="s">
        <v>118</v>
      </c>
      <c r="AI3041" s="1">
        <v>16702877375</v>
      </c>
      <c r="AK3041" s="1" t="s">
        <v>4525</v>
      </c>
      <c r="BC3041" s="1" t="str">
        <f>"11-1021.00"</f>
        <v>11-1021.00</v>
      </c>
      <c r="BD3041" s="1" t="s">
        <v>248</v>
      </c>
      <c r="BE3041" s="1" t="s">
        <v>11191</v>
      </c>
      <c r="BF3041" s="1" t="s">
        <v>357</v>
      </c>
      <c r="BG3041" s="1">
        <v>1</v>
      </c>
      <c r="BI3041" s="2">
        <v>44470</v>
      </c>
      <c r="BJ3041" s="2">
        <v>45565</v>
      </c>
      <c r="BM3041" s="1">
        <v>35</v>
      </c>
      <c r="BN3041" s="1">
        <v>0</v>
      </c>
      <c r="BO3041" s="1">
        <v>7</v>
      </c>
      <c r="BP3041" s="1">
        <v>7</v>
      </c>
      <c r="BQ3041" s="1">
        <v>7</v>
      </c>
      <c r="BR3041" s="1">
        <v>7</v>
      </c>
      <c r="BS3041" s="1">
        <v>7</v>
      </c>
      <c r="BT3041" s="1">
        <v>0</v>
      </c>
      <c r="BU3041" s="1" t="str">
        <f>"9:00 AM"</f>
        <v>9:00 AM</v>
      </c>
      <c r="BV3041" s="1" t="str">
        <f>"5:00 PM"</f>
        <v>5:00 PM</v>
      </c>
      <c r="BW3041" s="1" t="s">
        <v>392</v>
      </c>
      <c r="BX3041" s="1">
        <v>0</v>
      </c>
      <c r="BY3041" s="1">
        <v>36</v>
      </c>
      <c r="BZ3041" s="1" t="s">
        <v>111</v>
      </c>
      <c r="CA3041" s="1">
        <v>2</v>
      </c>
      <c r="CB3041" s="4" t="s">
        <v>11192</v>
      </c>
      <c r="CC3041" s="1" t="s">
        <v>1730</v>
      </c>
      <c r="CD3041" s="1" t="s">
        <v>6552</v>
      </c>
      <c r="CE3041" s="1" t="s">
        <v>116</v>
      </c>
      <c r="CF3041" s="1" t="s">
        <v>117</v>
      </c>
      <c r="CG3041" s="1">
        <v>96950</v>
      </c>
      <c r="CH3041" s="3">
        <v>22.55</v>
      </c>
      <c r="CI3041" s="3">
        <v>22.55</v>
      </c>
      <c r="CJ3041" s="3">
        <v>0</v>
      </c>
      <c r="CK3041" s="3">
        <v>0</v>
      </c>
      <c r="CL3041" s="1" t="s">
        <v>137</v>
      </c>
      <c r="CM3041" s="1" t="s">
        <v>362</v>
      </c>
      <c r="CN3041" s="1" t="s">
        <v>139</v>
      </c>
      <c r="CP3041" s="1" t="s">
        <v>112</v>
      </c>
      <c r="CQ3041" s="1" t="s">
        <v>111</v>
      </c>
      <c r="CR3041" s="1" t="s">
        <v>112</v>
      </c>
      <c r="CS3041" s="1" t="s">
        <v>112</v>
      </c>
      <c r="CT3041" s="1" t="s">
        <v>138</v>
      </c>
      <c r="CU3041" s="1" t="s">
        <v>138</v>
      </c>
      <c r="CV3041" s="1" t="s">
        <v>138</v>
      </c>
      <c r="CW3041" s="1" t="s">
        <v>1731</v>
      </c>
      <c r="CX3041" s="1">
        <v>16702877375</v>
      </c>
      <c r="CY3041" s="1" t="s">
        <v>4525</v>
      </c>
      <c r="CZ3041" s="1" t="s">
        <v>138</v>
      </c>
      <c r="DA3041" s="1" t="s">
        <v>111</v>
      </c>
      <c r="DB3041" s="1" t="s">
        <v>112</v>
      </c>
    </row>
    <row r="3042" spans="1:111" ht="15.6" customHeight="1" x14ac:dyDescent="0.25">
      <c r="A3042" s="1" t="s">
        <v>11231</v>
      </c>
      <c r="B3042" s="1" t="s">
        <v>109</v>
      </c>
      <c r="C3042" s="2">
        <v>44331.022034259258</v>
      </c>
      <c r="D3042" s="2">
        <v>44370</v>
      </c>
      <c r="E3042" s="1" t="s">
        <v>180</v>
      </c>
      <c r="G3042" s="1" t="s">
        <v>111</v>
      </c>
      <c r="H3042" s="1" t="s">
        <v>112</v>
      </c>
      <c r="I3042" s="1" t="s">
        <v>112</v>
      </c>
      <c r="J3042" s="1" t="s">
        <v>11232</v>
      </c>
      <c r="K3042" s="1" t="s">
        <v>138</v>
      </c>
      <c r="L3042" s="1" t="s">
        <v>11233</v>
      </c>
      <c r="M3042" s="1" t="s">
        <v>11234</v>
      </c>
      <c r="N3042" s="1" t="s">
        <v>167</v>
      </c>
      <c r="O3042" s="1" t="s">
        <v>117</v>
      </c>
      <c r="P3042" s="9">
        <v>96950</v>
      </c>
      <c r="Q3042" s="1" t="s">
        <v>118</v>
      </c>
      <c r="R3042" s="1" t="s">
        <v>138</v>
      </c>
      <c r="S3042" s="1">
        <v>16702355004</v>
      </c>
      <c r="U3042" s="1">
        <v>53111</v>
      </c>
      <c r="V3042" s="1" t="s">
        <v>119</v>
      </c>
      <c r="X3042" s="1" t="s">
        <v>385</v>
      </c>
      <c r="Y3042" s="1" t="s">
        <v>2747</v>
      </c>
      <c r="Z3042" s="1" t="s">
        <v>2748</v>
      </c>
      <c r="AA3042" s="1" t="s">
        <v>387</v>
      </c>
      <c r="AB3042" s="1" t="s">
        <v>2753</v>
      </c>
      <c r="AC3042" s="1" t="s">
        <v>2754</v>
      </c>
      <c r="AD3042" s="1" t="s">
        <v>167</v>
      </c>
      <c r="AE3042" s="1" t="s">
        <v>117</v>
      </c>
      <c r="AF3042" s="9">
        <v>96950</v>
      </c>
      <c r="AG3042" s="1" t="s">
        <v>118</v>
      </c>
      <c r="AH3042" s="1" t="s">
        <v>138</v>
      </c>
      <c r="AI3042" s="1">
        <v>16702355004</v>
      </c>
      <c r="AK3042" s="1" t="s">
        <v>11235</v>
      </c>
      <c r="BC3042" s="1" t="str">
        <f>"49-9071.00"</f>
        <v>49-9071.00</v>
      </c>
      <c r="BD3042" s="1" t="s">
        <v>214</v>
      </c>
      <c r="BE3042" s="1" t="s">
        <v>11236</v>
      </c>
      <c r="BF3042" s="1" t="s">
        <v>212</v>
      </c>
      <c r="BG3042" s="1">
        <v>1</v>
      </c>
      <c r="BI3042" s="2">
        <v>44361</v>
      </c>
      <c r="BJ3042" s="2">
        <v>45456</v>
      </c>
      <c r="BM3042" s="1">
        <v>35</v>
      </c>
      <c r="BN3042" s="1">
        <v>0</v>
      </c>
      <c r="BO3042" s="1">
        <v>6</v>
      </c>
      <c r="BP3042" s="1">
        <v>6</v>
      </c>
      <c r="BQ3042" s="1">
        <v>6</v>
      </c>
      <c r="BR3042" s="1">
        <v>6</v>
      </c>
      <c r="BS3042" s="1">
        <v>6</v>
      </c>
      <c r="BT3042" s="1">
        <v>5</v>
      </c>
      <c r="BU3042" s="1" t="str">
        <f>"8:00 AM"</f>
        <v>8:00 AM</v>
      </c>
      <c r="BV3042" s="1" t="str">
        <f>"5:00 PM"</f>
        <v>5:00 PM</v>
      </c>
      <c r="BW3042" s="1" t="s">
        <v>230</v>
      </c>
      <c r="BX3042" s="1">
        <v>0</v>
      </c>
      <c r="BY3042" s="1">
        <v>24</v>
      </c>
      <c r="BZ3042" s="1" t="s">
        <v>112</v>
      </c>
      <c r="CB3042" s="1" t="s">
        <v>11237</v>
      </c>
      <c r="CC3042" s="1" t="s">
        <v>11238</v>
      </c>
      <c r="CD3042" s="1" t="s">
        <v>2754</v>
      </c>
      <c r="CE3042" s="1" t="s">
        <v>167</v>
      </c>
      <c r="CF3042" s="1" t="s">
        <v>117</v>
      </c>
      <c r="CG3042" s="1">
        <v>96950</v>
      </c>
      <c r="CH3042" s="3">
        <v>8.7100000000000009</v>
      </c>
      <c r="CI3042" s="3">
        <v>8.7100000000000009</v>
      </c>
      <c r="CJ3042" s="3">
        <v>13.07</v>
      </c>
      <c r="CK3042" s="3">
        <v>13.07</v>
      </c>
      <c r="CL3042" s="1" t="s">
        <v>137</v>
      </c>
      <c r="CM3042" s="1" t="s">
        <v>138</v>
      </c>
      <c r="CN3042" s="1" t="s">
        <v>139</v>
      </c>
      <c r="CP3042" s="1" t="s">
        <v>112</v>
      </c>
      <c r="CQ3042" s="1" t="s">
        <v>111</v>
      </c>
      <c r="CR3042" s="1" t="s">
        <v>112</v>
      </c>
      <c r="CS3042" s="1" t="s">
        <v>111</v>
      </c>
      <c r="CT3042" s="1" t="s">
        <v>138</v>
      </c>
      <c r="CU3042" s="1" t="s">
        <v>111</v>
      </c>
      <c r="CV3042" s="1" t="s">
        <v>138</v>
      </c>
      <c r="CW3042" s="1" t="s">
        <v>11239</v>
      </c>
      <c r="CX3042" s="1">
        <v>16702355004</v>
      </c>
      <c r="CY3042" s="1" t="s">
        <v>11240</v>
      </c>
      <c r="CZ3042" s="1" t="s">
        <v>138</v>
      </c>
      <c r="DA3042" s="1" t="s">
        <v>111</v>
      </c>
      <c r="DB3042" s="1" t="s">
        <v>112</v>
      </c>
    </row>
    <row r="3043" spans="1:111" ht="15.6" customHeight="1" x14ac:dyDescent="0.25">
      <c r="A3043" s="1" t="s">
        <v>11276</v>
      </c>
      <c r="B3043" s="1" t="s">
        <v>109</v>
      </c>
      <c r="C3043" s="2">
        <v>44354.129485300924</v>
      </c>
      <c r="D3043" s="2">
        <v>44405</v>
      </c>
      <c r="E3043" s="1" t="s">
        <v>110</v>
      </c>
      <c r="F3043" s="2">
        <v>44468.833333333336</v>
      </c>
      <c r="G3043" s="1" t="s">
        <v>112</v>
      </c>
      <c r="H3043" s="1" t="s">
        <v>112</v>
      </c>
      <c r="I3043" s="1" t="s">
        <v>112</v>
      </c>
      <c r="J3043" s="1" t="s">
        <v>3359</v>
      </c>
      <c r="K3043" s="1" t="s">
        <v>3360</v>
      </c>
      <c r="L3043" s="1" t="s">
        <v>3361</v>
      </c>
      <c r="N3043" s="1" t="s">
        <v>167</v>
      </c>
      <c r="O3043" s="1" t="s">
        <v>117</v>
      </c>
      <c r="P3043" s="9">
        <v>96950</v>
      </c>
      <c r="Q3043" s="1" t="s">
        <v>118</v>
      </c>
      <c r="S3043" s="1">
        <v>16702345900</v>
      </c>
      <c r="T3043" s="1">
        <v>563</v>
      </c>
      <c r="U3043" s="1">
        <v>721110</v>
      </c>
      <c r="V3043" s="1" t="s">
        <v>119</v>
      </c>
      <c r="X3043" s="1" t="s">
        <v>3362</v>
      </c>
      <c r="Y3043" s="1" t="s">
        <v>3363</v>
      </c>
      <c r="AA3043" s="1" t="s">
        <v>3235</v>
      </c>
      <c r="AB3043" s="1" t="s">
        <v>3361</v>
      </c>
      <c r="AD3043" s="1" t="s">
        <v>167</v>
      </c>
      <c r="AE3043" s="1" t="s">
        <v>117</v>
      </c>
      <c r="AF3043" s="9">
        <v>96950</v>
      </c>
      <c r="AG3043" s="1" t="s">
        <v>118</v>
      </c>
      <c r="AI3043" s="1">
        <v>16702345900</v>
      </c>
      <c r="AJ3043" s="1">
        <v>563</v>
      </c>
      <c r="AK3043" s="1" t="s">
        <v>3364</v>
      </c>
      <c r="BC3043" s="1" t="str">
        <f>"37-2012.00"</f>
        <v>37-2012.00</v>
      </c>
      <c r="BD3043" s="1" t="s">
        <v>576</v>
      </c>
      <c r="BE3043" s="1" t="s">
        <v>11277</v>
      </c>
      <c r="BF3043" s="1" t="s">
        <v>11278</v>
      </c>
      <c r="BG3043" s="1">
        <v>1</v>
      </c>
      <c r="BI3043" s="2">
        <v>44470</v>
      </c>
      <c r="BJ3043" s="2">
        <v>44834</v>
      </c>
      <c r="BM3043" s="1">
        <v>40</v>
      </c>
      <c r="BN3043" s="1">
        <v>0</v>
      </c>
      <c r="BO3043" s="1">
        <v>7</v>
      </c>
      <c r="BP3043" s="1">
        <v>6</v>
      </c>
      <c r="BQ3043" s="1">
        <v>7</v>
      </c>
      <c r="BR3043" s="1">
        <v>6</v>
      </c>
      <c r="BS3043" s="1">
        <v>7</v>
      </c>
      <c r="BT3043" s="1">
        <v>7</v>
      </c>
      <c r="BU3043" s="1" t="str">
        <f>"8:00 AM"</f>
        <v>8:00 AM</v>
      </c>
      <c r="BV3043" s="1" t="str">
        <f>"4:00 PM"</f>
        <v>4:00 PM</v>
      </c>
      <c r="BW3043" s="1" t="s">
        <v>135</v>
      </c>
      <c r="BX3043" s="1">
        <v>0</v>
      </c>
      <c r="BY3043" s="1">
        <v>3</v>
      </c>
      <c r="BZ3043" s="1" t="s">
        <v>112</v>
      </c>
      <c r="CB3043" s="1" t="s">
        <v>331</v>
      </c>
      <c r="CC3043" s="1" t="s">
        <v>3368</v>
      </c>
      <c r="CE3043" s="1" t="s">
        <v>167</v>
      </c>
      <c r="CF3043" s="1" t="s">
        <v>117</v>
      </c>
      <c r="CG3043" s="1">
        <v>96950</v>
      </c>
      <c r="CH3043" s="3">
        <v>7.59</v>
      </c>
      <c r="CI3043" s="3">
        <v>7.59</v>
      </c>
      <c r="CJ3043" s="3">
        <v>11.38</v>
      </c>
      <c r="CK3043" s="3">
        <v>11.38</v>
      </c>
      <c r="CL3043" s="1" t="s">
        <v>137</v>
      </c>
      <c r="CN3043" s="1" t="s">
        <v>139</v>
      </c>
      <c r="CP3043" s="1" t="s">
        <v>112</v>
      </c>
      <c r="CQ3043" s="1" t="s">
        <v>111</v>
      </c>
      <c r="CR3043" s="1" t="s">
        <v>112</v>
      </c>
      <c r="CS3043" s="1" t="s">
        <v>111</v>
      </c>
      <c r="CT3043" s="1" t="s">
        <v>138</v>
      </c>
      <c r="CU3043" s="1" t="s">
        <v>111</v>
      </c>
      <c r="CV3043" s="1" t="s">
        <v>138</v>
      </c>
      <c r="CW3043" s="1" t="s">
        <v>3369</v>
      </c>
      <c r="CX3043" s="1">
        <v>16702345900</v>
      </c>
      <c r="CY3043" s="1" t="s">
        <v>3364</v>
      </c>
      <c r="CZ3043" s="1" t="s">
        <v>138</v>
      </c>
      <c r="DA3043" s="1" t="s">
        <v>111</v>
      </c>
      <c r="DB3043" s="1" t="s">
        <v>112</v>
      </c>
    </row>
    <row r="3044" spans="1:111" ht="15.6" customHeight="1" x14ac:dyDescent="0.25">
      <c r="A3044" s="1" t="s">
        <v>11286</v>
      </c>
      <c r="B3044" s="1" t="s">
        <v>109</v>
      </c>
      <c r="C3044" s="2">
        <v>44359.464407175925</v>
      </c>
      <c r="D3044" s="2">
        <v>44406</v>
      </c>
      <c r="E3044" s="1" t="s">
        <v>110</v>
      </c>
      <c r="F3044" s="2">
        <v>44468.833333333336</v>
      </c>
      <c r="G3044" s="1" t="s">
        <v>111</v>
      </c>
      <c r="H3044" s="1" t="s">
        <v>112</v>
      </c>
      <c r="I3044" s="1" t="s">
        <v>112</v>
      </c>
      <c r="J3044" s="1" t="s">
        <v>11287</v>
      </c>
      <c r="L3044" s="1" t="s">
        <v>11288</v>
      </c>
      <c r="N3044" s="1" t="s">
        <v>167</v>
      </c>
      <c r="O3044" s="1" t="s">
        <v>117</v>
      </c>
      <c r="P3044" s="9">
        <v>96950</v>
      </c>
      <c r="Q3044" s="1" t="s">
        <v>118</v>
      </c>
      <c r="S3044" s="1">
        <v>16702331333</v>
      </c>
      <c r="U3044" s="1">
        <v>72111</v>
      </c>
      <c r="V3044" s="1" t="s">
        <v>119</v>
      </c>
      <c r="X3044" s="1" t="s">
        <v>1724</v>
      </c>
      <c r="Y3044" s="1" t="s">
        <v>1725</v>
      </c>
      <c r="AA3044" s="1" t="s">
        <v>171</v>
      </c>
      <c r="AB3044" s="1" t="s">
        <v>11288</v>
      </c>
      <c r="AD3044" s="1" t="s">
        <v>167</v>
      </c>
      <c r="AE3044" s="1" t="s">
        <v>117</v>
      </c>
      <c r="AF3044" s="9">
        <v>96950</v>
      </c>
      <c r="AG3044" s="1" t="s">
        <v>118</v>
      </c>
      <c r="AI3044" s="1">
        <v>16702331333</v>
      </c>
      <c r="AK3044" s="1" t="s">
        <v>1726</v>
      </c>
      <c r="BC3044" s="1" t="str">
        <f>"39-6012.00"</f>
        <v>39-6012.00</v>
      </c>
      <c r="BD3044" s="1" t="s">
        <v>883</v>
      </c>
      <c r="BE3044" s="1" t="s">
        <v>11289</v>
      </c>
      <c r="BF3044" s="1" t="s">
        <v>11290</v>
      </c>
      <c r="BG3044" s="1">
        <v>2</v>
      </c>
      <c r="BI3044" s="2">
        <v>44470</v>
      </c>
      <c r="BJ3044" s="2">
        <v>45565</v>
      </c>
      <c r="BM3044" s="1">
        <v>36</v>
      </c>
      <c r="BN3044" s="1">
        <v>0</v>
      </c>
      <c r="BO3044" s="1">
        <v>6</v>
      </c>
      <c r="BP3044" s="1">
        <v>6</v>
      </c>
      <c r="BQ3044" s="1">
        <v>6</v>
      </c>
      <c r="BR3044" s="1">
        <v>6</v>
      </c>
      <c r="BS3044" s="1">
        <v>6</v>
      </c>
      <c r="BT3044" s="1">
        <v>6</v>
      </c>
      <c r="BU3044" s="1" t="str">
        <f>"9:00 AM"</f>
        <v>9:00 AM</v>
      </c>
      <c r="BV3044" s="1" t="str">
        <f>"4:00 PM"</f>
        <v>4:00 PM</v>
      </c>
      <c r="BW3044" s="1" t="s">
        <v>392</v>
      </c>
      <c r="BX3044" s="1">
        <v>0</v>
      </c>
      <c r="BY3044" s="1">
        <v>18</v>
      </c>
      <c r="BZ3044" s="1" t="s">
        <v>112</v>
      </c>
      <c r="CB3044" s="4" t="s">
        <v>11291</v>
      </c>
      <c r="CC3044" s="1" t="s">
        <v>11292</v>
      </c>
      <c r="CD3044" s="1" t="s">
        <v>1730</v>
      </c>
      <c r="CE3044" s="1" t="s">
        <v>116</v>
      </c>
      <c r="CF3044" s="1" t="s">
        <v>117</v>
      </c>
      <c r="CG3044" s="1">
        <v>96950</v>
      </c>
      <c r="CH3044" s="3">
        <v>7.98</v>
      </c>
      <c r="CI3044" s="3">
        <v>7.98</v>
      </c>
      <c r="CJ3044" s="3">
        <v>11.97</v>
      </c>
      <c r="CK3044" s="3">
        <v>11.97</v>
      </c>
      <c r="CL3044" s="1" t="s">
        <v>137</v>
      </c>
      <c r="CM3044" s="1" t="s">
        <v>362</v>
      </c>
      <c r="CN3044" s="1" t="s">
        <v>139</v>
      </c>
      <c r="CP3044" s="1" t="s">
        <v>112</v>
      </c>
      <c r="CQ3044" s="1" t="s">
        <v>111</v>
      </c>
      <c r="CR3044" s="1" t="s">
        <v>112</v>
      </c>
      <c r="CS3044" s="1" t="s">
        <v>111</v>
      </c>
      <c r="CT3044" s="1" t="s">
        <v>138</v>
      </c>
      <c r="CU3044" s="1" t="s">
        <v>138</v>
      </c>
      <c r="CV3044" s="1" t="s">
        <v>138</v>
      </c>
      <c r="CW3044" s="1" t="s">
        <v>1731</v>
      </c>
      <c r="CX3044" s="1">
        <v>16702331333</v>
      </c>
      <c r="CY3044" s="1" t="s">
        <v>1726</v>
      </c>
      <c r="CZ3044" s="1" t="s">
        <v>138</v>
      </c>
      <c r="DA3044" s="1" t="s">
        <v>111</v>
      </c>
      <c r="DB3044" s="1" t="s">
        <v>112</v>
      </c>
    </row>
    <row r="3045" spans="1:111" ht="15.6" customHeight="1" x14ac:dyDescent="0.25">
      <c r="A3045" s="1" t="s">
        <v>11315</v>
      </c>
      <c r="B3045" s="1" t="s">
        <v>109</v>
      </c>
      <c r="C3045" s="2">
        <v>44359.035050694445</v>
      </c>
      <c r="D3045" s="2">
        <v>44406</v>
      </c>
      <c r="E3045" s="1" t="s">
        <v>110</v>
      </c>
      <c r="F3045" s="2">
        <v>44468.833333333336</v>
      </c>
      <c r="G3045" s="1" t="s">
        <v>112</v>
      </c>
      <c r="H3045" s="1" t="s">
        <v>112</v>
      </c>
      <c r="I3045" s="1" t="s">
        <v>112</v>
      </c>
      <c r="J3045" s="1" t="s">
        <v>11316</v>
      </c>
      <c r="K3045" s="1" t="s">
        <v>11317</v>
      </c>
      <c r="L3045" s="1" t="s">
        <v>11318</v>
      </c>
      <c r="N3045" s="1" t="s">
        <v>116</v>
      </c>
      <c r="O3045" s="1" t="s">
        <v>117</v>
      </c>
      <c r="P3045" s="9">
        <v>96950</v>
      </c>
      <c r="Q3045" s="1" t="s">
        <v>118</v>
      </c>
      <c r="S3045" s="1">
        <v>16702348868</v>
      </c>
      <c r="U3045" s="1">
        <v>448310</v>
      </c>
      <c r="V3045" s="1" t="s">
        <v>119</v>
      </c>
      <c r="X3045" s="1" t="s">
        <v>11319</v>
      </c>
      <c r="Y3045" s="1" t="s">
        <v>11320</v>
      </c>
      <c r="AA3045" s="1" t="s">
        <v>245</v>
      </c>
      <c r="AB3045" s="1" t="s">
        <v>11321</v>
      </c>
      <c r="AC3045" s="1" t="s">
        <v>3929</v>
      </c>
      <c r="AD3045" s="1" t="s">
        <v>116</v>
      </c>
      <c r="AE3045" s="1" t="s">
        <v>117</v>
      </c>
      <c r="AF3045" s="9">
        <v>96950</v>
      </c>
      <c r="AG3045" s="1" t="s">
        <v>118</v>
      </c>
      <c r="AI3045" s="1">
        <v>16702348868</v>
      </c>
      <c r="AK3045" s="1" t="s">
        <v>11322</v>
      </c>
      <c r="BC3045" s="1" t="str">
        <f>"51-9022.00"</f>
        <v>51-9022.00</v>
      </c>
      <c r="BD3045" s="1" t="s">
        <v>11323</v>
      </c>
      <c r="BE3045" s="1" t="s">
        <v>11324</v>
      </c>
      <c r="BF3045" s="1" t="s">
        <v>11325</v>
      </c>
      <c r="BG3045" s="1">
        <v>1</v>
      </c>
      <c r="BI3045" s="2">
        <v>44470</v>
      </c>
      <c r="BJ3045" s="2">
        <v>44834</v>
      </c>
      <c r="BM3045" s="1">
        <v>36</v>
      </c>
      <c r="BN3045" s="1">
        <v>0</v>
      </c>
      <c r="BO3045" s="1">
        <v>6</v>
      </c>
      <c r="BP3045" s="1">
        <v>6</v>
      </c>
      <c r="BQ3045" s="1">
        <v>6</v>
      </c>
      <c r="BR3045" s="1">
        <v>6</v>
      </c>
      <c r="BS3045" s="1">
        <v>6</v>
      </c>
      <c r="BT3045" s="1">
        <v>6</v>
      </c>
      <c r="BU3045" s="1" t="str">
        <f>"1:00 PM"</f>
        <v>1:00 PM</v>
      </c>
      <c r="BV3045" s="1" t="str">
        <f>"7:30 PM"</f>
        <v>7:30 PM</v>
      </c>
      <c r="BW3045" s="1" t="s">
        <v>135</v>
      </c>
      <c r="BX3045" s="1">
        <v>0</v>
      </c>
      <c r="BY3045" s="1">
        <v>3</v>
      </c>
      <c r="BZ3045" s="1" t="s">
        <v>112</v>
      </c>
      <c r="CB3045" s="4" t="s">
        <v>11326</v>
      </c>
      <c r="CC3045" s="1" t="s">
        <v>11318</v>
      </c>
      <c r="CD3045" s="1" t="s">
        <v>11327</v>
      </c>
      <c r="CE3045" s="1" t="s">
        <v>116</v>
      </c>
      <c r="CF3045" s="1" t="s">
        <v>117</v>
      </c>
      <c r="CG3045" s="1">
        <v>96950</v>
      </c>
      <c r="CH3045" s="3">
        <v>9.81</v>
      </c>
      <c r="CI3045" s="3">
        <v>9.81</v>
      </c>
      <c r="CJ3045" s="3">
        <v>14.72</v>
      </c>
      <c r="CK3045" s="3">
        <v>14.72</v>
      </c>
      <c r="CL3045" s="1" t="s">
        <v>137</v>
      </c>
      <c r="CM3045" s="1" t="s">
        <v>138</v>
      </c>
      <c r="CN3045" s="1" t="s">
        <v>139</v>
      </c>
      <c r="CP3045" s="1" t="s">
        <v>112</v>
      </c>
      <c r="CQ3045" s="1" t="s">
        <v>111</v>
      </c>
      <c r="CR3045" s="1" t="s">
        <v>112</v>
      </c>
      <c r="CS3045" s="1" t="s">
        <v>111</v>
      </c>
      <c r="CT3045" s="1" t="s">
        <v>138</v>
      </c>
      <c r="CU3045" s="1" t="s">
        <v>111</v>
      </c>
      <c r="CV3045" s="1" t="s">
        <v>138</v>
      </c>
      <c r="CW3045" s="1" t="s">
        <v>11328</v>
      </c>
      <c r="CX3045" s="1">
        <v>16706702348</v>
      </c>
      <c r="CY3045" s="1" t="s">
        <v>11322</v>
      </c>
      <c r="CZ3045" s="1" t="s">
        <v>138</v>
      </c>
      <c r="DA3045" s="1" t="s">
        <v>111</v>
      </c>
      <c r="DB3045" s="1" t="s">
        <v>112</v>
      </c>
    </row>
    <row r="3046" spans="1:111" ht="15.6" customHeight="1" x14ac:dyDescent="0.25">
      <c r="A3046" s="1" t="s">
        <v>11440</v>
      </c>
      <c r="B3046" s="1" t="s">
        <v>109</v>
      </c>
      <c r="C3046" s="2">
        <v>44397.784096296295</v>
      </c>
      <c r="D3046" s="2">
        <v>44461</v>
      </c>
      <c r="E3046" s="1" t="s">
        <v>110</v>
      </c>
      <c r="F3046" s="2">
        <v>44468.833333333336</v>
      </c>
      <c r="G3046" s="1" t="s">
        <v>111</v>
      </c>
      <c r="H3046" s="1" t="s">
        <v>112</v>
      </c>
      <c r="I3046" s="1" t="s">
        <v>112</v>
      </c>
      <c r="J3046" s="1" t="s">
        <v>11441</v>
      </c>
      <c r="K3046" s="1" t="s">
        <v>138</v>
      </c>
      <c r="L3046" s="1" t="s">
        <v>2600</v>
      </c>
      <c r="N3046" s="1" t="s">
        <v>167</v>
      </c>
      <c r="O3046" s="1" t="s">
        <v>117</v>
      </c>
      <c r="P3046" s="9">
        <v>96950</v>
      </c>
      <c r="Q3046" s="1" t="s">
        <v>118</v>
      </c>
      <c r="R3046" s="1" t="s">
        <v>117</v>
      </c>
      <c r="S3046" s="1">
        <v>16702345860</v>
      </c>
      <c r="U3046" s="1">
        <v>5241</v>
      </c>
      <c r="V3046" s="1" t="s">
        <v>119</v>
      </c>
      <c r="X3046" s="1" t="s">
        <v>2598</v>
      </c>
      <c r="Y3046" s="1" t="s">
        <v>2599</v>
      </c>
      <c r="Z3046" s="1" t="s">
        <v>2163</v>
      </c>
      <c r="AA3046" s="1" t="s">
        <v>171</v>
      </c>
      <c r="AB3046" s="1" t="s">
        <v>10738</v>
      </c>
      <c r="AD3046" s="1" t="s">
        <v>167</v>
      </c>
      <c r="AE3046" s="1" t="s">
        <v>117</v>
      </c>
      <c r="AF3046" s="9">
        <v>96950</v>
      </c>
      <c r="AG3046" s="1" t="s">
        <v>118</v>
      </c>
      <c r="AH3046" s="1" t="s">
        <v>117</v>
      </c>
      <c r="AI3046" s="1">
        <v>16702345860</v>
      </c>
      <c r="AK3046" s="1" t="s">
        <v>2601</v>
      </c>
      <c r="BC3046" s="1" t="str">
        <f>"43-3031.00"</f>
        <v>43-3031.00</v>
      </c>
      <c r="BD3046" s="1" t="s">
        <v>389</v>
      </c>
      <c r="BE3046" s="1" t="s">
        <v>11442</v>
      </c>
      <c r="BF3046" s="1" t="s">
        <v>763</v>
      </c>
      <c r="BG3046" s="1">
        <v>1</v>
      </c>
      <c r="BI3046" s="2">
        <v>44470</v>
      </c>
      <c r="BJ3046" s="2">
        <v>44834</v>
      </c>
      <c r="BM3046" s="1">
        <v>40</v>
      </c>
      <c r="BN3046" s="1">
        <v>0</v>
      </c>
      <c r="BO3046" s="1">
        <v>8</v>
      </c>
      <c r="BP3046" s="1">
        <v>8</v>
      </c>
      <c r="BQ3046" s="1">
        <v>8</v>
      </c>
      <c r="BR3046" s="1">
        <v>8</v>
      </c>
      <c r="BS3046" s="1">
        <v>8</v>
      </c>
      <c r="BT3046" s="1">
        <v>0</v>
      </c>
      <c r="BU3046" s="1" t="str">
        <f>"8:00 AM"</f>
        <v>8:00 AM</v>
      </c>
      <c r="BV3046" s="1" t="str">
        <f>"5:00 PM"</f>
        <v>5:00 PM</v>
      </c>
      <c r="BW3046" s="1" t="s">
        <v>193</v>
      </c>
      <c r="BX3046" s="1">
        <v>0</v>
      </c>
      <c r="BY3046" s="1">
        <v>24</v>
      </c>
      <c r="BZ3046" s="1" t="s">
        <v>112</v>
      </c>
      <c r="CB3046" s="1" t="s">
        <v>11443</v>
      </c>
      <c r="CC3046" s="1" t="s">
        <v>2596</v>
      </c>
      <c r="CE3046" s="1" t="s">
        <v>167</v>
      </c>
      <c r="CF3046" s="1" t="s">
        <v>117</v>
      </c>
      <c r="CG3046" s="1">
        <v>96950</v>
      </c>
      <c r="CH3046" s="3">
        <v>10.16</v>
      </c>
      <c r="CI3046" s="3">
        <v>10.16</v>
      </c>
      <c r="CJ3046" s="3">
        <v>15.24</v>
      </c>
      <c r="CK3046" s="3">
        <v>15.24</v>
      </c>
      <c r="CL3046" s="1" t="s">
        <v>137</v>
      </c>
      <c r="CN3046" s="1" t="s">
        <v>139</v>
      </c>
      <c r="CP3046" s="1" t="s">
        <v>112</v>
      </c>
      <c r="CQ3046" s="1" t="s">
        <v>111</v>
      </c>
      <c r="CR3046" s="1" t="s">
        <v>112</v>
      </c>
      <c r="CS3046" s="1" t="s">
        <v>111</v>
      </c>
      <c r="CT3046" s="1" t="s">
        <v>111</v>
      </c>
      <c r="CU3046" s="1" t="s">
        <v>111</v>
      </c>
      <c r="CV3046" s="1" t="s">
        <v>138</v>
      </c>
      <c r="CW3046" s="1" t="s">
        <v>138</v>
      </c>
      <c r="CX3046" s="1">
        <v>16702345860</v>
      </c>
      <c r="CY3046" s="1" t="s">
        <v>2601</v>
      </c>
      <c r="CZ3046" s="1" t="s">
        <v>428</v>
      </c>
      <c r="DA3046" s="1" t="s">
        <v>111</v>
      </c>
      <c r="DB3046" s="1" t="s">
        <v>112</v>
      </c>
    </row>
    <row r="3047" spans="1:111" ht="15.6" customHeight="1" x14ac:dyDescent="0.25">
      <c r="A3047" s="1" t="s">
        <v>11444</v>
      </c>
      <c r="B3047" s="1" t="s">
        <v>109</v>
      </c>
      <c r="C3047" s="2">
        <v>44391.295653356479</v>
      </c>
      <c r="D3047" s="2">
        <v>44454</v>
      </c>
      <c r="E3047" s="1" t="s">
        <v>180</v>
      </c>
      <c r="G3047" s="1" t="s">
        <v>112</v>
      </c>
      <c r="H3047" s="1" t="s">
        <v>112</v>
      </c>
      <c r="I3047" s="1" t="s">
        <v>112</v>
      </c>
      <c r="J3047" s="1" t="s">
        <v>939</v>
      </c>
      <c r="K3047" s="1" t="s">
        <v>940</v>
      </c>
      <c r="L3047" s="1" t="s">
        <v>941</v>
      </c>
      <c r="M3047" s="1" t="s">
        <v>942</v>
      </c>
      <c r="N3047" s="1" t="s">
        <v>116</v>
      </c>
      <c r="O3047" s="1" t="s">
        <v>117</v>
      </c>
      <c r="P3047" s="9">
        <v>96950</v>
      </c>
      <c r="Q3047" s="1" t="s">
        <v>118</v>
      </c>
      <c r="S3047" s="1">
        <v>16702352883</v>
      </c>
      <c r="U3047" s="1">
        <v>561320</v>
      </c>
      <c r="V3047" s="1" t="s">
        <v>119</v>
      </c>
      <c r="X3047" s="1" t="s">
        <v>943</v>
      </c>
      <c r="Y3047" s="1" t="s">
        <v>944</v>
      </c>
      <c r="Z3047" s="1" t="s">
        <v>945</v>
      </c>
      <c r="AA3047" s="1" t="s">
        <v>357</v>
      </c>
      <c r="AB3047" s="1" t="s">
        <v>941</v>
      </c>
      <c r="AC3047" s="1" t="s">
        <v>942</v>
      </c>
      <c r="AD3047" s="1" t="s">
        <v>116</v>
      </c>
      <c r="AE3047" s="1" t="s">
        <v>117</v>
      </c>
      <c r="AF3047" s="9">
        <v>96950</v>
      </c>
      <c r="AG3047" s="1" t="s">
        <v>118</v>
      </c>
      <c r="AI3047" s="1">
        <v>16702352883</v>
      </c>
      <c r="AK3047" s="1" t="s">
        <v>946</v>
      </c>
      <c r="BC3047" s="1" t="str">
        <f>"37-3011.00"</f>
        <v>37-3011.00</v>
      </c>
      <c r="BD3047" s="1" t="s">
        <v>726</v>
      </c>
      <c r="BE3047" s="1" t="s">
        <v>11445</v>
      </c>
      <c r="BF3047" s="1" t="s">
        <v>5097</v>
      </c>
      <c r="BG3047" s="1">
        <v>3</v>
      </c>
      <c r="BI3047" s="2">
        <v>44470</v>
      </c>
      <c r="BJ3047" s="2">
        <v>44834</v>
      </c>
      <c r="BM3047" s="1">
        <v>35</v>
      </c>
      <c r="BN3047" s="1">
        <v>0</v>
      </c>
      <c r="BO3047" s="1">
        <v>7</v>
      </c>
      <c r="BP3047" s="1">
        <v>7</v>
      </c>
      <c r="BQ3047" s="1">
        <v>7</v>
      </c>
      <c r="BR3047" s="1">
        <v>7</v>
      </c>
      <c r="BS3047" s="1">
        <v>7</v>
      </c>
      <c r="BT3047" s="1">
        <v>0</v>
      </c>
      <c r="BU3047" s="1" t="str">
        <f>"9:00 AM"</f>
        <v>9:00 AM</v>
      </c>
      <c r="BV3047" s="1" t="str">
        <f>"5:00 PM"</f>
        <v>5:00 PM</v>
      </c>
      <c r="BW3047" s="1" t="s">
        <v>135</v>
      </c>
      <c r="BX3047" s="1">
        <v>3</v>
      </c>
      <c r="BY3047" s="1">
        <v>3</v>
      </c>
      <c r="BZ3047" s="1" t="s">
        <v>112</v>
      </c>
      <c r="CB3047" s="4" t="s">
        <v>5098</v>
      </c>
      <c r="CC3047" s="1" t="s">
        <v>941</v>
      </c>
      <c r="CD3047" s="1" t="s">
        <v>942</v>
      </c>
      <c r="CE3047" s="1" t="s">
        <v>116</v>
      </c>
      <c r="CF3047" s="1" t="s">
        <v>117</v>
      </c>
      <c r="CG3047" s="1">
        <v>96950</v>
      </c>
      <c r="CH3047" s="3">
        <v>7.77</v>
      </c>
      <c r="CI3047" s="3">
        <v>7.77</v>
      </c>
      <c r="CJ3047" s="3">
        <v>11.66</v>
      </c>
      <c r="CK3047" s="3">
        <v>11.66</v>
      </c>
      <c r="CL3047" s="1" t="s">
        <v>137</v>
      </c>
      <c r="CM3047" s="1" t="s">
        <v>138</v>
      </c>
      <c r="CN3047" s="1" t="s">
        <v>139</v>
      </c>
      <c r="CP3047" s="1" t="s">
        <v>112</v>
      </c>
      <c r="CQ3047" s="1" t="s">
        <v>111</v>
      </c>
      <c r="CR3047" s="1" t="s">
        <v>112</v>
      </c>
      <c r="CS3047" s="1" t="s">
        <v>111</v>
      </c>
      <c r="CT3047" s="1" t="s">
        <v>111</v>
      </c>
      <c r="CU3047" s="1" t="s">
        <v>111</v>
      </c>
      <c r="CV3047" s="1" t="s">
        <v>138</v>
      </c>
      <c r="CW3047" s="1" t="s">
        <v>138</v>
      </c>
      <c r="CX3047" s="1">
        <v>16702352883</v>
      </c>
      <c r="CY3047" s="1" t="s">
        <v>946</v>
      </c>
      <c r="CZ3047" s="1" t="s">
        <v>138</v>
      </c>
      <c r="DA3047" s="1" t="s">
        <v>111</v>
      </c>
      <c r="DB3047" s="1" t="s">
        <v>112</v>
      </c>
    </row>
    <row r="3048" spans="1:111" ht="15.6" customHeight="1" x14ac:dyDescent="0.25">
      <c r="A3048" s="1" t="s">
        <v>11455</v>
      </c>
      <c r="B3048" s="1" t="s">
        <v>109</v>
      </c>
      <c r="C3048" s="2">
        <v>44026.163575694445</v>
      </c>
      <c r="D3048" s="2">
        <v>44109</v>
      </c>
      <c r="E3048" s="1" t="s">
        <v>180</v>
      </c>
      <c r="G3048" s="1" t="s">
        <v>112</v>
      </c>
      <c r="H3048" s="1" t="s">
        <v>112</v>
      </c>
      <c r="I3048" s="1" t="s">
        <v>112</v>
      </c>
      <c r="J3048" s="1" t="s">
        <v>9742</v>
      </c>
      <c r="K3048" s="1" t="s">
        <v>10759</v>
      </c>
      <c r="L3048" s="1" t="s">
        <v>10760</v>
      </c>
      <c r="M3048" s="1" t="s">
        <v>9744</v>
      </c>
      <c r="N3048" s="1" t="s">
        <v>116</v>
      </c>
      <c r="O3048" s="1" t="s">
        <v>117</v>
      </c>
      <c r="P3048" s="9">
        <v>96950</v>
      </c>
      <c r="Q3048" s="1" t="s">
        <v>118</v>
      </c>
      <c r="R3048" s="1" t="s">
        <v>138</v>
      </c>
      <c r="S3048" s="1">
        <v>16702341367</v>
      </c>
      <c r="U3048" s="1">
        <v>32311</v>
      </c>
      <c r="V3048" s="1" t="s">
        <v>119</v>
      </c>
      <c r="X3048" s="1" t="s">
        <v>723</v>
      </c>
      <c r="Y3048" s="1" t="s">
        <v>9746</v>
      </c>
      <c r="Z3048" s="1" t="s">
        <v>10761</v>
      </c>
      <c r="AA3048" s="1" t="s">
        <v>973</v>
      </c>
      <c r="AB3048" s="1" t="s">
        <v>10760</v>
      </c>
      <c r="AC3048" s="1" t="s">
        <v>9744</v>
      </c>
      <c r="AD3048" s="1" t="s">
        <v>116</v>
      </c>
      <c r="AE3048" s="1" t="s">
        <v>117</v>
      </c>
      <c r="AF3048" s="9">
        <v>96950</v>
      </c>
      <c r="AG3048" s="1" t="s">
        <v>118</v>
      </c>
      <c r="AH3048" s="1" t="s">
        <v>138</v>
      </c>
      <c r="AI3048" s="1">
        <v>16702341367</v>
      </c>
      <c r="AK3048" s="1" t="s">
        <v>9749</v>
      </c>
      <c r="BC3048" s="1" t="str">
        <f>"15-1151.00"</f>
        <v>15-1151.00</v>
      </c>
      <c r="BD3048" s="1" t="s">
        <v>2470</v>
      </c>
      <c r="BE3048" s="1" t="s">
        <v>10762</v>
      </c>
      <c r="BF3048" s="1" t="s">
        <v>6908</v>
      </c>
      <c r="BG3048" s="1">
        <v>1</v>
      </c>
      <c r="BI3048" s="2">
        <v>44105</v>
      </c>
      <c r="BJ3048" s="2">
        <v>44469</v>
      </c>
      <c r="BM3048" s="1">
        <v>40</v>
      </c>
      <c r="BN3048" s="1">
        <v>0</v>
      </c>
      <c r="BO3048" s="1">
        <v>8</v>
      </c>
      <c r="BP3048" s="1">
        <v>8</v>
      </c>
      <c r="BQ3048" s="1">
        <v>8</v>
      </c>
      <c r="BR3048" s="1">
        <v>8</v>
      </c>
      <c r="BS3048" s="1">
        <v>8</v>
      </c>
      <c r="BT3048" s="1">
        <v>0</v>
      </c>
      <c r="BU3048" s="1" t="str">
        <f>"8:00 AM"</f>
        <v>8:00 AM</v>
      </c>
      <c r="BV3048" s="1" t="str">
        <f>"5:00 PM"</f>
        <v>5:00 PM</v>
      </c>
      <c r="BW3048" s="1" t="s">
        <v>392</v>
      </c>
      <c r="BX3048" s="1">
        <v>0</v>
      </c>
      <c r="BY3048" s="1">
        <v>24</v>
      </c>
      <c r="BZ3048" s="1" t="s">
        <v>112</v>
      </c>
      <c r="CA3048" s="1">
        <v>0</v>
      </c>
      <c r="CB3048" s="1" t="s">
        <v>9751</v>
      </c>
      <c r="CC3048" s="1" t="s">
        <v>10760</v>
      </c>
      <c r="CD3048" s="1" t="s">
        <v>9744</v>
      </c>
      <c r="CE3048" s="1" t="s">
        <v>116</v>
      </c>
      <c r="CF3048" s="1" t="s">
        <v>117</v>
      </c>
      <c r="CG3048" s="1">
        <v>96950</v>
      </c>
      <c r="CH3048" s="3">
        <v>17.48</v>
      </c>
      <c r="CI3048" s="3">
        <v>17.48</v>
      </c>
      <c r="CJ3048" s="3">
        <v>26.22</v>
      </c>
      <c r="CK3048" s="3">
        <v>26.22</v>
      </c>
      <c r="CL3048" s="1" t="s">
        <v>137</v>
      </c>
      <c r="CM3048" s="1" t="s">
        <v>168</v>
      </c>
      <c r="CN3048" s="1" t="s">
        <v>139</v>
      </c>
      <c r="CP3048" s="1" t="s">
        <v>112</v>
      </c>
      <c r="CQ3048" s="1" t="s">
        <v>111</v>
      </c>
      <c r="CR3048" s="1" t="s">
        <v>112</v>
      </c>
      <c r="CS3048" s="1" t="s">
        <v>111</v>
      </c>
      <c r="CT3048" s="1" t="s">
        <v>138</v>
      </c>
      <c r="CU3048" s="1" t="s">
        <v>111</v>
      </c>
      <c r="CV3048" s="1" t="s">
        <v>138</v>
      </c>
      <c r="CW3048" s="1" t="s">
        <v>2253</v>
      </c>
      <c r="CX3048" s="1" t="s">
        <v>11456</v>
      </c>
      <c r="CY3048" s="1" t="s">
        <v>9749</v>
      </c>
      <c r="CZ3048" s="1" t="s">
        <v>168</v>
      </c>
      <c r="DA3048" s="1" t="s">
        <v>111</v>
      </c>
      <c r="DB3048" s="1" t="s">
        <v>112</v>
      </c>
      <c r="DC3048" s="1" t="s">
        <v>723</v>
      </c>
      <c r="DD3048" s="1" t="s">
        <v>9746</v>
      </c>
      <c r="DE3048" s="1" t="s">
        <v>1236</v>
      </c>
      <c r="DF3048" s="1" t="s">
        <v>9742</v>
      </c>
      <c r="DG3048" s="1" t="s">
        <v>11457</v>
      </c>
    </row>
    <row r="3049" spans="1:111" ht="15.6" customHeight="1" x14ac:dyDescent="0.25">
      <c r="A3049" s="1" t="s">
        <v>11458</v>
      </c>
      <c r="B3049" s="1" t="s">
        <v>109</v>
      </c>
      <c r="C3049" s="2">
        <v>44019.339328703703</v>
      </c>
      <c r="D3049" s="2">
        <v>44105</v>
      </c>
      <c r="E3049" s="1" t="s">
        <v>110</v>
      </c>
      <c r="F3049" s="2">
        <v>44103.833333333336</v>
      </c>
      <c r="G3049" s="1" t="s">
        <v>111</v>
      </c>
      <c r="H3049" s="1" t="s">
        <v>112</v>
      </c>
      <c r="I3049" s="1" t="s">
        <v>112</v>
      </c>
      <c r="J3049" s="1" t="s">
        <v>11459</v>
      </c>
      <c r="L3049" s="1" t="s">
        <v>11460</v>
      </c>
      <c r="M3049" s="1" t="s">
        <v>1206</v>
      </c>
      <c r="N3049" s="1" t="s">
        <v>116</v>
      </c>
      <c r="O3049" s="1" t="s">
        <v>117</v>
      </c>
      <c r="P3049" s="9">
        <v>96950</v>
      </c>
      <c r="Q3049" s="1" t="s">
        <v>118</v>
      </c>
      <c r="R3049" s="1" t="s">
        <v>719</v>
      </c>
      <c r="S3049" s="1">
        <v>16704330105</v>
      </c>
      <c r="U3049" s="1">
        <v>61162</v>
      </c>
      <c r="V3049" s="1" t="s">
        <v>119</v>
      </c>
      <c r="X3049" s="1" t="s">
        <v>7598</v>
      </c>
      <c r="Y3049" s="1" t="s">
        <v>11461</v>
      </c>
      <c r="AA3049" s="1" t="s">
        <v>245</v>
      </c>
      <c r="AB3049" s="1" t="s">
        <v>11460</v>
      </c>
      <c r="AC3049" s="1" t="s">
        <v>1206</v>
      </c>
      <c r="AD3049" s="1" t="s">
        <v>116</v>
      </c>
      <c r="AE3049" s="1" t="s">
        <v>117</v>
      </c>
      <c r="AF3049" s="9">
        <v>96950</v>
      </c>
      <c r="AG3049" s="1" t="s">
        <v>118</v>
      </c>
      <c r="AH3049" s="1" t="s">
        <v>719</v>
      </c>
      <c r="AI3049" s="1">
        <v>16704330105</v>
      </c>
      <c r="AK3049" s="1" t="s">
        <v>11462</v>
      </c>
      <c r="BC3049" s="1" t="str">
        <f>"25-9031.00"</f>
        <v>25-9031.00</v>
      </c>
      <c r="BD3049" s="1" t="s">
        <v>11463</v>
      </c>
      <c r="BE3049" s="1" t="s">
        <v>11464</v>
      </c>
      <c r="BF3049" s="1" t="s">
        <v>11465</v>
      </c>
      <c r="BG3049" s="1">
        <v>1</v>
      </c>
      <c r="BI3049" s="2">
        <v>44105</v>
      </c>
      <c r="BJ3049" s="2">
        <v>45199</v>
      </c>
      <c r="BM3049" s="1">
        <v>35</v>
      </c>
      <c r="BN3049" s="1">
        <v>0</v>
      </c>
      <c r="BO3049" s="1">
        <v>7</v>
      </c>
      <c r="BP3049" s="1">
        <v>7</v>
      </c>
      <c r="BQ3049" s="1">
        <v>7</v>
      </c>
      <c r="BR3049" s="1">
        <v>7</v>
      </c>
      <c r="BS3049" s="1">
        <v>7</v>
      </c>
      <c r="BT3049" s="1">
        <v>0</v>
      </c>
      <c r="BU3049" s="1" t="str">
        <f>"9:00 AM"</f>
        <v>9:00 AM</v>
      </c>
      <c r="BV3049" s="1" t="str">
        <f>"5:00 PM"</f>
        <v>5:00 PM</v>
      </c>
      <c r="BW3049" s="1" t="s">
        <v>230</v>
      </c>
      <c r="BX3049" s="1">
        <v>0</v>
      </c>
      <c r="BY3049" s="1">
        <v>12</v>
      </c>
      <c r="BZ3049" s="1" t="s">
        <v>112</v>
      </c>
      <c r="CA3049" s="1">
        <v>0</v>
      </c>
      <c r="CB3049" s="1" t="s">
        <v>719</v>
      </c>
      <c r="CC3049" s="1" t="s">
        <v>11466</v>
      </c>
      <c r="CD3049" s="1" t="s">
        <v>11467</v>
      </c>
      <c r="CE3049" s="1" t="s">
        <v>116</v>
      </c>
      <c r="CF3049" s="1" t="s">
        <v>117</v>
      </c>
      <c r="CG3049" s="1">
        <v>96950</v>
      </c>
      <c r="CH3049" s="3">
        <v>11.77</v>
      </c>
      <c r="CI3049" s="3">
        <v>11.77</v>
      </c>
      <c r="CJ3049" s="3">
        <v>17.66</v>
      </c>
      <c r="CK3049" s="3">
        <v>17.66</v>
      </c>
      <c r="CL3049" s="1" t="s">
        <v>137</v>
      </c>
      <c r="CM3049" s="1" t="s">
        <v>719</v>
      </c>
      <c r="CN3049" s="1" t="s">
        <v>139</v>
      </c>
      <c r="CP3049" s="1" t="s">
        <v>112</v>
      </c>
      <c r="CQ3049" s="1" t="s">
        <v>111</v>
      </c>
      <c r="CR3049" s="1" t="s">
        <v>112</v>
      </c>
      <c r="CS3049" s="1" t="s">
        <v>111</v>
      </c>
      <c r="CT3049" s="1" t="s">
        <v>138</v>
      </c>
      <c r="CU3049" s="1" t="s">
        <v>111</v>
      </c>
      <c r="CV3049" s="1" t="s">
        <v>138</v>
      </c>
      <c r="CW3049" s="1" t="s">
        <v>719</v>
      </c>
      <c r="CX3049" s="1">
        <v>16704839999</v>
      </c>
      <c r="CY3049" s="1" t="s">
        <v>11462</v>
      </c>
      <c r="CZ3049" s="1" t="s">
        <v>716</v>
      </c>
      <c r="DA3049" s="1" t="s">
        <v>111</v>
      </c>
      <c r="DB3049" s="1" t="s">
        <v>112</v>
      </c>
    </row>
    <row r="3050" spans="1:111" ht="15.6" customHeight="1" x14ac:dyDescent="0.25">
      <c r="A3050" s="1" t="s">
        <v>11492</v>
      </c>
      <c r="B3050" s="1" t="s">
        <v>109</v>
      </c>
      <c r="C3050" s="2">
        <v>44101.891316435183</v>
      </c>
      <c r="D3050" s="2">
        <v>44166</v>
      </c>
      <c r="E3050" s="1" t="s">
        <v>110</v>
      </c>
      <c r="F3050" s="2">
        <v>44103.833333333336</v>
      </c>
      <c r="G3050" s="1" t="s">
        <v>111</v>
      </c>
      <c r="H3050" s="1" t="s">
        <v>112</v>
      </c>
      <c r="I3050" s="1" t="s">
        <v>112</v>
      </c>
      <c r="J3050" s="1" t="s">
        <v>2096</v>
      </c>
      <c r="K3050" s="1" t="s">
        <v>2097</v>
      </c>
      <c r="L3050" s="1" t="s">
        <v>2098</v>
      </c>
      <c r="N3050" s="1" t="s">
        <v>116</v>
      </c>
      <c r="O3050" s="1" t="s">
        <v>117</v>
      </c>
      <c r="P3050" s="9">
        <v>96950</v>
      </c>
      <c r="Q3050" s="1" t="s">
        <v>118</v>
      </c>
      <c r="S3050" s="1">
        <v>16707830330</v>
      </c>
      <c r="U3050" s="1">
        <v>72251</v>
      </c>
      <c r="V3050" s="1" t="s">
        <v>119</v>
      </c>
      <c r="X3050" s="1" t="s">
        <v>1010</v>
      </c>
      <c r="Y3050" s="1" t="s">
        <v>2099</v>
      </c>
      <c r="Z3050" s="1" t="s">
        <v>362</v>
      </c>
      <c r="AA3050" s="1" t="s">
        <v>171</v>
      </c>
      <c r="AB3050" s="1" t="s">
        <v>2098</v>
      </c>
      <c r="AD3050" s="1" t="s">
        <v>167</v>
      </c>
      <c r="AE3050" s="1" t="s">
        <v>117</v>
      </c>
      <c r="AF3050" s="9">
        <v>96950</v>
      </c>
      <c r="AG3050" s="1" t="s">
        <v>118</v>
      </c>
      <c r="AI3050" s="1">
        <v>16707830330</v>
      </c>
      <c r="AK3050" s="1" t="s">
        <v>2100</v>
      </c>
      <c r="BC3050" s="1" t="str">
        <f>"11-9051.00"</f>
        <v>11-9051.00</v>
      </c>
      <c r="BD3050" s="1" t="s">
        <v>2101</v>
      </c>
      <c r="BE3050" s="1" t="s">
        <v>2102</v>
      </c>
      <c r="BF3050" s="1" t="s">
        <v>357</v>
      </c>
      <c r="BG3050" s="1">
        <v>1</v>
      </c>
      <c r="BI3050" s="2">
        <v>44105</v>
      </c>
      <c r="BJ3050" s="2">
        <v>45199</v>
      </c>
      <c r="BM3050" s="1">
        <v>40</v>
      </c>
      <c r="BN3050" s="1">
        <v>0</v>
      </c>
      <c r="BO3050" s="1">
        <v>8</v>
      </c>
      <c r="BP3050" s="1">
        <v>8</v>
      </c>
      <c r="BQ3050" s="1">
        <v>8</v>
      </c>
      <c r="BR3050" s="1">
        <v>8</v>
      </c>
      <c r="BS3050" s="1">
        <v>8</v>
      </c>
      <c r="BT3050" s="1">
        <v>0</v>
      </c>
      <c r="BU3050" s="1" t="str">
        <f>"9:00 AM"</f>
        <v>9:00 AM</v>
      </c>
      <c r="BV3050" s="1" t="str">
        <f>"6:00 PM"</f>
        <v>6:00 PM</v>
      </c>
      <c r="BW3050" s="1" t="s">
        <v>230</v>
      </c>
      <c r="BX3050" s="1">
        <v>0</v>
      </c>
      <c r="BY3050" s="1">
        <v>12</v>
      </c>
      <c r="BZ3050" s="1" t="s">
        <v>111</v>
      </c>
      <c r="CA3050" s="1">
        <v>3</v>
      </c>
      <c r="CB3050" s="4" t="s">
        <v>2103</v>
      </c>
      <c r="CC3050" s="1" t="s">
        <v>2104</v>
      </c>
      <c r="CE3050" s="1" t="s">
        <v>116</v>
      </c>
      <c r="CF3050" s="1" t="s">
        <v>117</v>
      </c>
      <c r="CG3050" s="1">
        <v>96950</v>
      </c>
      <c r="CH3050" s="3">
        <v>19.47</v>
      </c>
      <c r="CI3050" s="3">
        <v>19.47</v>
      </c>
      <c r="CJ3050" s="3">
        <v>0</v>
      </c>
      <c r="CK3050" s="3">
        <v>0</v>
      </c>
      <c r="CL3050" s="1" t="s">
        <v>137</v>
      </c>
      <c r="CM3050" s="1" t="s">
        <v>4658</v>
      </c>
      <c r="CN3050" s="1" t="s">
        <v>139</v>
      </c>
      <c r="CP3050" s="1" t="s">
        <v>112</v>
      </c>
      <c r="CQ3050" s="1" t="s">
        <v>111</v>
      </c>
      <c r="CR3050" s="1" t="s">
        <v>112</v>
      </c>
      <c r="CS3050" s="1" t="s">
        <v>112</v>
      </c>
      <c r="CT3050" s="1" t="s">
        <v>138</v>
      </c>
      <c r="CU3050" s="1" t="s">
        <v>111</v>
      </c>
      <c r="CV3050" s="1" t="s">
        <v>138</v>
      </c>
      <c r="CW3050" s="1" t="s">
        <v>11493</v>
      </c>
      <c r="CX3050" s="1">
        <v>16802871097</v>
      </c>
      <c r="CY3050" s="1" t="s">
        <v>2100</v>
      </c>
      <c r="CZ3050" s="1" t="s">
        <v>138</v>
      </c>
      <c r="DA3050" s="1" t="s">
        <v>111</v>
      </c>
      <c r="DB3050" s="1" t="s">
        <v>112</v>
      </c>
      <c r="DC3050" s="1" t="s">
        <v>1010</v>
      </c>
      <c r="DD3050" s="1" t="s">
        <v>2099</v>
      </c>
      <c r="DE3050" s="1" t="s">
        <v>3532</v>
      </c>
      <c r="DF3050" s="1" t="s">
        <v>11494</v>
      </c>
      <c r="DG3050" s="1" t="s">
        <v>2100</v>
      </c>
    </row>
    <row r="3051" spans="1:111" ht="15.6" customHeight="1" x14ac:dyDescent="0.25">
      <c r="A3051" s="1" t="s">
        <v>11495</v>
      </c>
      <c r="B3051" s="1" t="s">
        <v>109</v>
      </c>
      <c r="C3051" s="2">
        <v>44033.040871527781</v>
      </c>
      <c r="D3051" s="2">
        <v>44106</v>
      </c>
      <c r="E3051" s="1" t="s">
        <v>180</v>
      </c>
      <c r="F3051" s="2">
        <v>44103.833333333336</v>
      </c>
      <c r="G3051" s="1" t="s">
        <v>111</v>
      </c>
      <c r="H3051" s="1" t="s">
        <v>112</v>
      </c>
      <c r="I3051" s="1" t="s">
        <v>112</v>
      </c>
      <c r="J3051" s="1" t="s">
        <v>206</v>
      </c>
      <c r="K3051" s="1" t="s">
        <v>207</v>
      </c>
      <c r="L3051" s="1" t="s">
        <v>217</v>
      </c>
      <c r="M3051" s="1" t="s">
        <v>209</v>
      </c>
      <c r="N3051" s="1" t="s">
        <v>116</v>
      </c>
      <c r="O3051" s="1" t="s">
        <v>117</v>
      </c>
      <c r="P3051" s="9">
        <v>96950</v>
      </c>
      <c r="Q3051" s="1" t="s">
        <v>118</v>
      </c>
      <c r="R3051" s="1" t="s">
        <v>138</v>
      </c>
      <c r="S3051" s="1">
        <v>16702356678</v>
      </c>
      <c r="U3051" s="1">
        <v>236115</v>
      </c>
      <c r="V3051" s="1" t="s">
        <v>119</v>
      </c>
      <c r="X3051" s="1" t="s">
        <v>11496</v>
      </c>
      <c r="Y3051" s="1" t="s">
        <v>11497</v>
      </c>
      <c r="Z3051" s="1" t="s">
        <v>126</v>
      </c>
      <c r="AA3051" s="1" t="s">
        <v>7066</v>
      </c>
      <c r="AB3051" s="1" t="s">
        <v>217</v>
      </c>
      <c r="AC3051" s="1" t="s">
        <v>209</v>
      </c>
      <c r="AD3051" s="1" t="s">
        <v>116</v>
      </c>
      <c r="AE3051" s="1" t="s">
        <v>117</v>
      </c>
      <c r="AF3051" s="9">
        <v>96950</v>
      </c>
      <c r="AG3051" s="1" t="s">
        <v>118</v>
      </c>
      <c r="AH3051" s="1" t="s">
        <v>138</v>
      </c>
      <c r="AI3051" s="1">
        <v>16702356678</v>
      </c>
      <c r="AK3051" s="1" t="s">
        <v>213</v>
      </c>
      <c r="BC3051" s="1" t="str">
        <f>"49-3042.00"</f>
        <v>49-3042.00</v>
      </c>
      <c r="BD3051" s="1" t="s">
        <v>1089</v>
      </c>
      <c r="BE3051" s="1" t="s">
        <v>11498</v>
      </c>
      <c r="BF3051" s="1" t="s">
        <v>7066</v>
      </c>
      <c r="BG3051" s="1">
        <v>1</v>
      </c>
      <c r="BI3051" s="2">
        <v>44105</v>
      </c>
      <c r="BJ3051" s="2">
        <v>45199</v>
      </c>
      <c r="BM3051" s="1">
        <v>35</v>
      </c>
      <c r="BN3051" s="1">
        <v>0</v>
      </c>
      <c r="BO3051" s="1">
        <v>7</v>
      </c>
      <c r="BP3051" s="1">
        <v>7</v>
      </c>
      <c r="BQ3051" s="1">
        <v>7</v>
      </c>
      <c r="BR3051" s="1">
        <v>7</v>
      </c>
      <c r="BS3051" s="1">
        <v>7</v>
      </c>
      <c r="BT3051" s="1">
        <v>0</v>
      </c>
      <c r="BU3051" s="1" t="str">
        <f>"9:00 AM"</f>
        <v>9:00 AM</v>
      </c>
      <c r="BV3051" s="1" t="str">
        <f>"5:00 AM"</f>
        <v>5:00 AM</v>
      </c>
      <c r="BW3051" s="1" t="s">
        <v>135</v>
      </c>
      <c r="BX3051" s="1">
        <v>0</v>
      </c>
      <c r="BY3051" s="1">
        <v>24</v>
      </c>
      <c r="BZ3051" s="1" t="s">
        <v>112</v>
      </c>
      <c r="CA3051" s="1">
        <v>0</v>
      </c>
      <c r="CB3051" s="4" t="s">
        <v>11499</v>
      </c>
      <c r="CC3051" s="1" t="s">
        <v>217</v>
      </c>
      <c r="CD3051" s="1" t="s">
        <v>209</v>
      </c>
      <c r="CE3051" s="1" t="s">
        <v>116</v>
      </c>
      <c r="CF3051" s="1" t="s">
        <v>117</v>
      </c>
      <c r="CG3051" s="1">
        <v>96950</v>
      </c>
      <c r="CH3051" s="3">
        <v>8.73</v>
      </c>
      <c r="CI3051" s="3">
        <v>8.73</v>
      </c>
      <c r="CJ3051" s="3">
        <v>13.1</v>
      </c>
      <c r="CK3051" s="3">
        <v>13.1</v>
      </c>
      <c r="CL3051" s="1" t="s">
        <v>137</v>
      </c>
      <c r="CM3051" s="1" t="s">
        <v>138</v>
      </c>
      <c r="CN3051" s="1" t="s">
        <v>139</v>
      </c>
      <c r="CP3051" s="1" t="s">
        <v>112</v>
      </c>
      <c r="CQ3051" s="1" t="s">
        <v>111</v>
      </c>
      <c r="CR3051" s="1" t="s">
        <v>112</v>
      </c>
      <c r="CS3051" s="1" t="s">
        <v>112</v>
      </c>
      <c r="CT3051" s="1" t="s">
        <v>138</v>
      </c>
      <c r="CU3051" s="1" t="s">
        <v>111</v>
      </c>
      <c r="CV3051" s="1" t="s">
        <v>138</v>
      </c>
      <c r="CW3051" s="1" t="s">
        <v>219</v>
      </c>
      <c r="CX3051" s="1">
        <v>16702356678</v>
      </c>
      <c r="CY3051" s="1" t="s">
        <v>213</v>
      </c>
      <c r="CZ3051" s="1" t="s">
        <v>138</v>
      </c>
      <c r="DA3051" s="1" t="s">
        <v>111</v>
      </c>
      <c r="DB3051" s="1" t="s">
        <v>112</v>
      </c>
    </row>
    <row r="3052" spans="1:111" ht="15.6" customHeight="1" x14ac:dyDescent="0.25">
      <c r="A3052" s="1" t="s">
        <v>11500</v>
      </c>
      <c r="B3052" s="1" t="s">
        <v>109</v>
      </c>
      <c r="C3052" s="2">
        <v>44053.891223495368</v>
      </c>
      <c r="D3052" s="2">
        <v>44119</v>
      </c>
      <c r="E3052" s="1" t="s">
        <v>110</v>
      </c>
      <c r="F3052" s="2">
        <v>44103.833333333336</v>
      </c>
      <c r="G3052" s="1" t="s">
        <v>111</v>
      </c>
      <c r="H3052" s="1" t="s">
        <v>112</v>
      </c>
      <c r="I3052" s="1" t="s">
        <v>112</v>
      </c>
      <c r="J3052" s="1" t="s">
        <v>6739</v>
      </c>
      <c r="K3052" s="1" t="s">
        <v>6740</v>
      </c>
      <c r="L3052" s="1" t="s">
        <v>4651</v>
      </c>
      <c r="M3052" s="1" t="s">
        <v>167</v>
      </c>
      <c r="N3052" s="1" t="s">
        <v>6750</v>
      </c>
      <c r="O3052" s="1" t="s">
        <v>117</v>
      </c>
      <c r="P3052" s="9">
        <v>96950</v>
      </c>
      <c r="Q3052" s="1" t="s">
        <v>118</v>
      </c>
      <c r="R3052" s="1" t="s">
        <v>138</v>
      </c>
      <c r="S3052" s="1">
        <v>16702332200</v>
      </c>
      <c r="U3052" s="1">
        <v>45399</v>
      </c>
      <c r="V3052" s="1" t="s">
        <v>119</v>
      </c>
      <c r="X3052" s="1" t="s">
        <v>6742</v>
      </c>
      <c r="Y3052" s="1" t="s">
        <v>11501</v>
      </c>
      <c r="Z3052" s="1" t="s">
        <v>6744</v>
      </c>
      <c r="AA3052" s="1" t="s">
        <v>6745</v>
      </c>
      <c r="AB3052" s="1" t="s">
        <v>11502</v>
      </c>
      <c r="AC3052" s="1" t="s">
        <v>116</v>
      </c>
      <c r="AD3052" s="1" t="s">
        <v>5773</v>
      </c>
      <c r="AE3052" s="1" t="s">
        <v>117</v>
      </c>
      <c r="AF3052" s="9">
        <v>96950</v>
      </c>
      <c r="AG3052" s="1" t="s">
        <v>118</v>
      </c>
      <c r="AH3052" s="1" t="s">
        <v>138</v>
      </c>
      <c r="AI3052" s="1">
        <v>16702332200</v>
      </c>
      <c r="AK3052" s="1" t="s">
        <v>6746</v>
      </c>
      <c r="BC3052" s="1" t="str">
        <f>"43-3031.00"</f>
        <v>43-3031.00</v>
      </c>
      <c r="BD3052" s="1" t="s">
        <v>389</v>
      </c>
      <c r="BE3052" s="1" t="s">
        <v>11503</v>
      </c>
      <c r="BF3052" s="1" t="s">
        <v>11504</v>
      </c>
      <c r="BG3052" s="1">
        <v>1</v>
      </c>
      <c r="BI3052" s="2">
        <v>44105</v>
      </c>
      <c r="BJ3052" s="2">
        <v>44469</v>
      </c>
      <c r="BM3052" s="1">
        <v>35</v>
      </c>
      <c r="BN3052" s="1">
        <v>0</v>
      </c>
      <c r="BO3052" s="1">
        <v>6</v>
      </c>
      <c r="BP3052" s="1">
        <v>6</v>
      </c>
      <c r="BQ3052" s="1">
        <v>6</v>
      </c>
      <c r="BR3052" s="1">
        <v>6</v>
      </c>
      <c r="BS3052" s="1">
        <v>6</v>
      </c>
      <c r="BT3052" s="1">
        <v>5</v>
      </c>
      <c r="BU3052" s="1" t="str">
        <f>"9:00 AM"</f>
        <v>9:00 AM</v>
      </c>
      <c r="BV3052" s="1" t="str">
        <f>"4:00 PM"</f>
        <v>4:00 PM</v>
      </c>
      <c r="BW3052" s="1" t="s">
        <v>392</v>
      </c>
      <c r="BX3052" s="1">
        <v>0</v>
      </c>
      <c r="BY3052" s="1">
        <v>24</v>
      </c>
      <c r="BZ3052" s="1" t="s">
        <v>112</v>
      </c>
      <c r="CA3052" s="1">
        <v>0</v>
      </c>
      <c r="CB3052" s="4" t="s">
        <v>11505</v>
      </c>
      <c r="CC3052" s="1" t="s">
        <v>11502</v>
      </c>
      <c r="CD3052" s="1" t="s">
        <v>116</v>
      </c>
      <c r="CE3052" s="1" t="s">
        <v>5773</v>
      </c>
      <c r="CF3052" s="1" t="s">
        <v>117</v>
      </c>
      <c r="CG3052" s="1">
        <v>96950</v>
      </c>
      <c r="CH3052" s="3">
        <v>9.8699999999999992</v>
      </c>
      <c r="CI3052" s="3">
        <v>9.8699999999999992</v>
      </c>
      <c r="CJ3052" s="3">
        <v>14.81</v>
      </c>
      <c r="CK3052" s="3">
        <v>14.81</v>
      </c>
      <c r="CL3052" s="1" t="s">
        <v>137</v>
      </c>
      <c r="CM3052" s="1" t="s">
        <v>331</v>
      </c>
      <c r="CN3052" s="1" t="s">
        <v>139</v>
      </c>
      <c r="CP3052" s="1" t="s">
        <v>112</v>
      </c>
      <c r="CQ3052" s="1" t="s">
        <v>111</v>
      </c>
      <c r="CR3052" s="1" t="s">
        <v>112</v>
      </c>
      <c r="CS3052" s="1" t="s">
        <v>111</v>
      </c>
      <c r="CT3052" s="1" t="s">
        <v>138</v>
      </c>
      <c r="CU3052" s="1" t="s">
        <v>111</v>
      </c>
      <c r="CV3052" s="1" t="s">
        <v>138</v>
      </c>
      <c r="CW3052" s="1" t="s">
        <v>331</v>
      </c>
      <c r="CX3052" s="1">
        <v>16702332200</v>
      </c>
      <c r="CY3052" s="1" t="s">
        <v>6746</v>
      </c>
      <c r="CZ3052" s="1" t="s">
        <v>168</v>
      </c>
      <c r="DA3052" s="1" t="s">
        <v>111</v>
      </c>
      <c r="DB3052" s="1" t="s">
        <v>112</v>
      </c>
    </row>
    <row r="3053" spans="1:111" ht="15.6" customHeight="1" x14ac:dyDescent="0.25">
      <c r="A3053" s="1" t="s">
        <v>11506</v>
      </c>
      <c r="B3053" s="1" t="s">
        <v>109</v>
      </c>
      <c r="C3053" s="2">
        <v>44055.297129861108</v>
      </c>
      <c r="D3053" s="2">
        <v>44140</v>
      </c>
      <c r="E3053" s="1" t="s">
        <v>110</v>
      </c>
      <c r="F3053" s="2">
        <v>44104.833333333336</v>
      </c>
      <c r="G3053" s="1" t="s">
        <v>111</v>
      </c>
      <c r="H3053" s="1" t="s">
        <v>111</v>
      </c>
      <c r="I3053" s="1" t="s">
        <v>112</v>
      </c>
      <c r="J3053" s="1" t="s">
        <v>799</v>
      </c>
      <c r="K3053" s="1" t="s">
        <v>800</v>
      </c>
      <c r="L3053" s="1" t="s">
        <v>801</v>
      </c>
      <c r="N3053" s="1" t="s">
        <v>116</v>
      </c>
      <c r="O3053" s="1" t="s">
        <v>117</v>
      </c>
      <c r="P3053" s="9">
        <v>96950</v>
      </c>
      <c r="Q3053" s="1" t="s">
        <v>118</v>
      </c>
      <c r="R3053" s="1" t="s">
        <v>116</v>
      </c>
      <c r="S3053" s="1">
        <v>16707898314</v>
      </c>
      <c r="U3053" s="1">
        <v>323111</v>
      </c>
      <c r="V3053" s="1" t="s">
        <v>119</v>
      </c>
      <c r="X3053" s="1" t="s">
        <v>802</v>
      </c>
      <c r="Y3053" s="1" t="s">
        <v>803</v>
      </c>
      <c r="Z3053" s="1" t="s">
        <v>804</v>
      </c>
      <c r="AA3053" s="1" t="s">
        <v>805</v>
      </c>
      <c r="AB3053" s="1" t="s">
        <v>806</v>
      </c>
      <c r="AC3053" s="1" t="s">
        <v>11507</v>
      </c>
      <c r="AD3053" s="1" t="s">
        <v>116</v>
      </c>
      <c r="AE3053" s="1" t="s">
        <v>117</v>
      </c>
      <c r="AF3053" s="9">
        <v>96950</v>
      </c>
      <c r="AG3053" s="1" t="s">
        <v>118</v>
      </c>
      <c r="AH3053" s="1" t="s">
        <v>116</v>
      </c>
      <c r="AI3053" s="1">
        <v>16707898314</v>
      </c>
      <c r="AK3053" s="1" t="s">
        <v>806</v>
      </c>
      <c r="BC3053" s="1" t="str">
        <f>"43-3031.00"</f>
        <v>43-3031.00</v>
      </c>
      <c r="BD3053" s="1" t="s">
        <v>389</v>
      </c>
      <c r="BE3053" s="1" t="s">
        <v>11508</v>
      </c>
      <c r="BF3053" s="1" t="s">
        <v>11509</v>
      </c>
      <c r="BG3053" s="1">
        <v>1</v>
      </c>
      <c r="BI3053" s="2">
        <v>44106</v>
      </c>
      <c r="BJ3053" s="2">
        <v>44470</v>
      </c>
      <c r="BM3053" s="1">
        <v>35</v>
      </c>
      <c r="BN3053" s="1">
        <v>0</v>
      </c>
      <c r="BO3053" s="1">
        <v>7</v>
      </c>
      <c r="BP3053" s="1">
        <v>7</v>
      </c>
      <c r="BQ3053" s="1">
        <v>7</v>
      </c>
      <c r="BR3053" s="1">
        <v>7</v>
      </c>
      <c r="BS3053" s="1">
        <v>7</v>
      </c>
      <c r="BT3053" s="1">
        <v>0</v>
      </c>
      <c r="BU3053" s="1" t="str">
        <f>"9:00 AM"</f>
        <v>9:00 AM</v>
      </c>
      <c r="BV3053" s="1" t="str">
        <f>"5:00 PM"</f>
        <v>5:00 PM</v>
      </c>
      <c r="BW3053" s="1" t="s">
        <v>392</v>
      </c>
      <c r="BX3053" s="1">
        <v>0</v>
      </c>
      <c r="BY3053" s="1">
        <v>24</v>
      </c>
      <c r="BZ3053" s="1" t="s">
        <v>112</v>
      </c>
      <c r="CA3053" s="1">
        <v>0</v>
      </c>
      <c r="CB3053" s="1" t="s">
        <v>11510</v>
      </c>
      <c r="CC3053" s="1" t="s">
        <v>801</v>
      </c>
      <c r="CD3053" s="1" t="s">
        <v>1197</v>
      </c>
      <c r="CE3053" s="1" t="s">
        <v>116</v>
      </c>
      <c r="CF3053" s="1" t="s">
        <v>117</v>
      </c>
      <c r="CG3053" s="1">
        <v>96950</v>
      </c>
      <c r="CH3053" s="3">
        <v>13.9</v>
      </c>
      <c r="CI3053" s="3">
        <v>13.9</v>
      </c>
      <c r="CJ3053" s="3">
        <v>20.85</v>
      </c>
      <c r="CK3053" s="3">
        <v>20.85</v>
      </c>
      <c r="CL3053" s="1" t="s">
        <v>137</v>
      </c>
      <c r="CM3053" s="1" t="s">
        <v>331</v>
      </c>
      <c r="CN3053" s="1" t="s">
        <v>139</v>
      </c>
      <c r="CP3053" s="1" t="s">
        <v>112</v>
      </c>
      <c r="CQ3053" s="1" t="s">
        <v>111</v>
      </c>
      <c r="CR3053" s="1" t="s">
        <v>111</v>
      </c>
      <c r="CS3053" s="1" t="s">
        <v>111</v>
      </c>
      <c r="CT3053" s="1" t="s">
        <v>138</v>
      </c>
      <c r="CU3053" s="1" t="s">
        <v>138</v>
      </c>
      <c r="CV3053" s="1" t="s">
        <v>111</v>
      </c>
      <c r="CW3053" s="1" t="s">
        <v>11511</v>
      </c>
      <c r="CX3053" s="1">
        <v>16702338888</v>
      </c>
      <c r="CY3053" s="1" t="s">
        <v>806</v>
      </c>
      <c r="CZ3053" s="1" t="s">
        <v>331</v>
      </c>
      <c r="DA3053" s="1" t="s">
        <v>111</v>
      </c>
      <c r="DB3053" s="1" t="s">
        <v>112</v>
      </c>
    </row>
    <row r="3054" spans="1:111" ht="15.6" customHeight="1" x14ac:dyDescent="0.25">
      <c r="A3054" s="1" t="s">
        <v>11517</v>
      </c>
      <c r="B3054" s="1" t="s">
        <v>109</v>
      </c>
      <c r="C3054" s="2">
        <v>44068.035874768517</v>
      </c>
      <c r="D3054" s="2">
        <v>44123</v>
      </c>
      <c r="E3054" s="1" t="s">
        <v>180</v>
      </c>
      <c r="G3054" s="1" t="s">
        <v>112</v>
      </c>
      <c r="H3054" s="1" t="s">
        <v>112</v>
      </c>
      <c r="I3054" s="1" t="s">
        <v>112</v>
      </c>
      <c r="J3054" s="1" t="s">
        <v>2032</v>
      </c>
      <c r="K3054" s="1" t="s">
        <v>2032</v>
      </c>
      <c r="L3054" s="1" t="s">
        <v>2033</v>
      </c>
      <c r="N3054" s="1" t="s">
        <v>167</v>
      </c>
      <c r="O3054" s="1" t="s">
        <v>117</v>
      </c>
      <c r="P3054" s="9">
        <v>96950</v>
      </c>
      <c r="Q3054" s="1" t="s">
        <v>118</v>
      </c>
      <c r="S3054" s="1">
        <v>16703221558</v>
      </c>
      <c r="U3054" s="1">
        <v>5324</v>
      </c>
      <c r="V3054" s="1" t="s">
        <v>119</v>
      </c>
      <c r="X3054" s="1" t="s">
        <v>2034</v>
      </c>
      <c r="Y3054" s="1" t="s">
        <v>2035</v>
      </c>
      <c r="AA3054" s="1" t="s">
        <v>171</v>
      </c>
      <c r="AB3054" s="1" t="s">
        <v>2033</v>
      </c>
      <c r="AD3054" s="1" t="s">
        <v>167</v>
      </c>
      <c r="AE3054" s="1" t="s">
        <v>117</v>
      </c>
      <c r="AF3054" s="9">
        <v>96950</v>
      </c>
      <c r="AG3054" s="1" t="s">
        <v>118</v>
      </c>
      <c r="AI3054" s="1">
        <v>16703221558</v>
      </c>
      <c r="AK3054" s="1" t="s">
        <v>2036</v>
      </c>
      <c r="BC3054" s="1" t="str">
        <f>"17-3022.00"</f>
        <v>17-3022.00</v>
      </c>
      <c r="BD3054" s="1" t="s">
        <v>602</v>
      </c>
      <c r="BE3054" s="1" t="s">
        <v>11518</v>
      </c>
      <c r="BF3054" s="1" t="s">
        <v>7473</v>
      </c>
      <c r="BG3054" s="1">
        <v>2</v>
      </c>
      <c r="BI3054" s="2">
        <v>44136</v>
      </c>
      <c r="BJ3054" s="2">
        <v>44499</v>
      </c>
      <c r="BM3054" s="1">
        <v>40</v>
      </c>
      <c r="BN3054" s="1">
        <v>0</v>
      </c>
      <c r="BO3054" s="1">
        <v>8</v>
      </c>
      <c r="BP3054" s="1">
        <v>8</v>
      </c>
      <c r="BQ3054" s="1">
        <v>8</v>
      </c>
      <c r="BR3054" s="1">
        <v>8</v>
      </c>
      <c r="BS3054" s="1">
        <v>8</v>
      </c>
      <c r="BT3054" s="1">
        <v>0</v>
      </c>
      <c r="BU3054" s="1" t="str">
        <f>"8:00 AM"</f>
        <v>8:00 AM</v>
      </c>
      <c r="BV3054" s="1" t="str">
        <f>"5:00 PM"</f>
        <v>5:00 PM</v>
      </c>
      <c r="BW3054" s="1" t="s">
        <v>193</v>
      </c>
      <c r="BX3054" s="1">
        <v>0</v>
      </c>
      <c r="BY3054" s="1">
        <v>12</v>
      </c>
      <c r="BZ3054" s="1" t="s">
        <v>111</v>
      </c>
      <c r="CA3054" s="1">
        <v>8</v>
      </c>
      <c r="CB3054" s="1" t="s">
        <v>11519</v>
      </c>
      <c r="CC3054" s="1" t="s">
        <v>5128</v>
      </c>
      <c r="CD3054" s="1" t="s">
        <v>11520</v>
      </c>
      <c r="CE3054" s="1" t="s">
        <v>6937</v>
      </c>
      <c r="CF3054" s="1" t="s">
        <v>117</v>
      </c>
      <c r="CG3054" s="1">
        <v>96950</v>
      </c>
      <c r="CH3054" s="3">
        <v>18.559999999999999</v>
      </c>
      <c r="CI3054" s="3">
        <v>18.559999999999999</v>
      </c>
      <c r="CJ3054" s="3">
        <v>27.84</v>
      </c>
      <c r="CK3054" s="3">
        <v>27.84</v>
      </c>
      <c r="CL3054" s="1" t="s">
        <v>137</v>
      </c>
      <c r="CM3054" s="1" t="s">
        <v>230</v>
      </c>
      <c r="CN3054" s="1" t="s">
        <v>139</v>
      </c>
      <c r="CP3054" s="1" t="s">
        <v>112</v>
      </c>
      <c r="CQ3054" s="1" t="s">
        <v>111</v>
      </c>
      <c r="CR3054" s="1" t="s">
        <v>111</v>
      </c>
      <c r="CS3054" s="1" t="s">
        <v>111</v>
      </c>
      <c r="CT3054" s="1" t="s">
        <v>138</v>
      </c>
      <c r="CU3054" s="1" t="s">
        <v>111</v>
      </c>
      <c r="CV3054" s="1" t="s">
        <v>138</v>
      </c>
      <c r="CW3054" s="1" t="s">
        <v>11521</v>
      </c>
      <c r="CX3054" s="1">
        <v>16703221558</v>
      </c>
      <c r="CY3054" s="1" t="s">
        <v>2036</v>
      </c>
      <c r="CZ3054" s="1" t="s">
        <v>138</v>
      </c>
      <c r="DA3054" s="1" t="s">
        <v>111</v>
      </c>
      <c r="DB3054" s="1" t="s">
        <v>112</v>
      </c>
    </row>
    <row r="3055" spans="1:111" ht="15.6" customHeight="1" x14ac:dyDescent="0.25">
      <c r="A3055" s="1" t="s">
        <v>11522</v>
      </c>
      <c r="B3055" s="1" t="s">
        <v>109</v>
      </c>
      <c r="C3055" s="2">
        <v>44073.372279398151</v>
      </c>
      <c r="D3055" s="2">
        <v>44160</v>
      </c>
      <c r="E3055" s="1" t="s">
        <v>110</v>
      </c>
      <c r="F3055" s="2">
        <v>44103.833333333336</v>
      </c>
      <c r="G3055" s="1" t="s">
        <v>111</v>
      </c>
      <c r="H3055" s="1" t="s">
        <v>112</v>
      </c>
      <c r="I3055" s="1" t="s">
        <v>112</v>
      </c>
      <c r="J3055" s="1" t="s">
        <v>11523</v>
      </c>
      <c r="K3055" s="1" t="s">
        <v>11524</v>
      </c>
      <c r="L3055" s="1" t="s">
        <v>1550</v>
      </c>
      <c r="M3055" s="1" t="s">
        <v>11525</v>
      </c>
      <c r="N3055" s="1" t="s">
        <v>116</v>
      </c>
      <c r="O3055" s="1" t="s">
        <v>117</v>
      </c>
      <c r="P3055" s="9">
        <v>96950</v>
      </c>
      <c r="Q3055" s="1" t="s">
        <v>118</v>
      </c>
      <c r="R3055" s="1" t="s">
        <v>138</v>
      </c>
      <c r="S3055" s="1">
        <v>16709897798</v>
      </c>
      <c r="U3055" s="1">
        <v>56152</v>
      </c>
      <c r="V3055" s="1" t="s">
        <v>119</v>
      </c>
      <c r="X3055" s="1" t="s">
        <v>243</v>
      </c>
      <c r="Y3055" s="1" t="s">
        <v>11526</v>
      </c>
      <c r="AA3055" s="1" t="s">
        <v>3755</v>
      </c>
      <c r="AB3055" s="1" t="s">
        <v>1550</v>
      </c>
      <c r="AC3055" s="1" t="s">
        <v>11525</v>
      </c>
      <c r="AD3055" s="1" t="s">
        <v>116</v>
      </c>
      <c r="AE3055" s="1" t="s">
        <v>117</v>
      </c>
      <c r="AF3055" s="9">
        <v>96950</v>
      </c>
      <c r="AG3055" s="1" t="s">
        <v>118</v>
      </c>
      <c r="AH3055" s="1" t="s">
        <v>138</v>
      </c>
      <c r="AI3055" s="1">
        <v>16709897798</v>
      </c>
      <c r="AK3055" s="1" t="s">
        <v>11527</v>
      </c>
      <c r="BC3055" s="1" t="str">
        <f>"39-7011.00"</f>
        <v>39-7011.00</v>
      </c>
      <c r="BD3055" s="1" t="s">
        <v>1435</v>
      </c>
      <c r="BE3055" s="1" t="s">
        <v>11528</v>
      </c>
      <c r="BF3055" s="1" t="s">
        <v>3755</v>
      </c>
      <c r="BG3055" s="1">
        <v>1</v>
      </c>
      <c r="BI3055" s="2">
        <v>44105</v>
      </c>
      <c r="BJ3055" s="2">
        <v>44469</v>
      </c>
      <c r="BM3055" s="1">
        <v>35</v>
      </c>
      <c r="BN3055" s="1">
        <v>0</v>
      </c>
      <c r="BO3055" s="1">
        <v>7</v>
      </c>
      <c r="BP3055" s="1">
        <v>7</v>
      </c>
      <c r="BQ3055" s="1">
        <v>7</v>
      </c>
      <c r="BR3055" s="1">
        <v>7</v>
      </c>
      <c r="BS3055" s="1">
        <v>7</v>
      </c>
      <c r="BT3055" s="1">
        <v>0</v>
      </c>
      <c r="BU3055" s="1" t="str">
        <f>"9:00 AM"</f>
        <v>9:00 AM</v>
      </c>
      <c r="BV3055" s="1" t="str">
        <f>"5:00 PM"</f>
        <v>5:00 PM</v>
      </c>
      <c r="BW3055" s="1" t="s">
        <v>135</v>
      </c>
      <c r="BX3055" s="1">
        <v>0</v>
      </c>
      <c r="BY3055" s="1">
        <v>24</v>
      </c>
      <c r="BZ3055" s="1" t="s">
        <v>112</v>
      </c>
      <c r="CA3055" s="1">
        <v>0</v>
      </c>
      <c r="CB3055" s="4" t="s">
        <v>11529</v>
      </c>
      <c r="CC3055" s="1" t="s">
        <v>1550</v>
      </c>
      <c r="CD3055" s="1" t="s">
        <v>11525</v>
      </c>
      <c r="CE3055" s="1" t="s">
        <v>116</v>
      </c>
      <c r="CF3055" s="1" t="s">
        <v>117</v>
      </c>
      <c r="CG3055" s="1">
        <v>96950</v>
      </c>
      <c r="CH3055" s="3">
        <v>9.48</v>
      </c>
      <c r="CI3055" s="3">
        <v>9.48</v>
      </c>
      <c r="CJ3055" s="3">
        <v>14.22</v>
      </c>
      <c r="CK3055" s="3">
        <v>14.22</v>
      </c>
      <c r="CL3055" s="1" t="s">
        <v>137</v>
      </c>
      <c r="CM3055" s="1" t="s">
        <v>138</v>
      </c>
      <c r="CN3055" s="1" t="s">
        <v>139</v>
      </c>
      <c r="CP3055" s="1" t="s">
        <v>112</v>
      </c>
      <c r="CQ3055" s="1" t="s">
        <v>111</v>
      </c>
      <c r="CR3055" s="1" t="s">
        <v>112</v>
      </c>
      <c r="CS3055" s="1" t="s">
        <v>111</v>
      </c>
      <c r="CT3055" s="1" t="s">
        <v>138</v>
      </c>
      <c r="CU3055" s="1" t="s">
        <v>111</v>
      </c>
      <c r="CV3055" s="1" t="s">
        <v>138</v>
      </c>
      <c r="CW3055" s="1" t="s">
        <v>219</v>
      </c>
      <c r="CX3055" s="1">
        <v>16709897798</v>
      </c>
      <c r="CY3055" s="1" t="s">
        <v>11527</v>
      </c>
      <c r="CZ3055" s="1" t="s">
        <v>138</v>
      </c>
      <c r="DA3055" s="1" t="s">
        <v>111</v>
      </c>
      <c r="DB3055" s="1" t="s">
        <v>112</v>
      </c>
    </row>
    <row r="3056" spans="1:111" ht="15.6" customHeight="1" x14ac:dyDescent="0.25">
      <c r="A3056" s="1" t="s">
        <v>11530</v>
      </c>
      <c r="B3056" s="1" t="s">
        <v>109</v>
      </c>
      <c r="C3056" s="2">
        <v>44048.862918402781</v>
      </c>
      <c r="D3056" s="2">
        <v>44127</v>
      </c>
      <c r="E3056" s="1" t="s">
        <v>110</v>
      </c>
      <c r="F3056" s="2">
        <v>44103.833333333336</v>
      </c>
      <c r="G3056" s="1" t="s">
        <v>111</v>
      </c>
      <c r="H3056" s="1" t="s">
        <v>112</v>
      </c>
      <c r="I3056" s="1" t="s">
        <v>112</v>
      </c>
      <c r="J3056" s="1" t="s">
        <v>11531</v>
      </c>
      <c r="K3056" s="1" t="s">
        <v>11532</v>
      </c>
      <c r="L3056" s="1" t="s">
        <v>11533</v>
      </c>
      <c r="N3056" s="1" t="s">
        <v>167</v>
      </c>
      <c r="O3056" s="1" t="s">
        <v>117</v>
      </c>
      <c r="P3056" s="9">
        <v>96950</v>
      </c>
      <c r="Q3056" s="1" t="s">
        <v>118</v>
      </c>
      <c r="S3056" s="1">
        <v>16702881093</v>
      </c>
      <c r="U3056" s="1">
        <v>4451</v>
      </c>
      <c r="V3056" s="1" t="s">
        <v>119</v>
      </c>
      <c r="X3056" s="1" t="s">
        <v>11534</v>
      </c>
      <c r="Y3056" s="1" t="s">
        <v>11535</v>
      </c>
      <c r="Z3056" s="1" t="s">
        <v>3352</v>
      </c>
      <c r="AA3056" s="1" t="s">
        <v>639</v>
      </c>
      <c r="AB3056" s="1" t="s">
        <v>11536</v>
      </c>
      <c r="AD3056" s="1" t="s">
        <v>167</v>
      </c>
      <c r="AE3056" s="1" t="s">
        <v>117</v>
      </c>
      <c r="AF3056" s="9">
        <v>96950</v>
      </c>
      <c r="AG3056" s="1" t="s">
        <v>118</v>
      </c>
      <c r="AI3056" s="1">
        <v>16702871093</v>
      </c>
      <c r="AK3056" s="1" t="s">
        <v>11537</v>
      </c>
      <c r="BC3056" s="1" t="str">
        <f>"11-1021.00"</f>
        <v>11-1021.00</v>
      </c>
      <c r="BD3056" s="1" t="s">
        <v>248</v>
      </c>
      <c r="BE3056" s="1" t="s">
        <v>11538</v>
      </c>
      <c r="BF3056" s="1" t="s">
        <v>1276</v>
      </c>
      <c r="BG3056" s="1">
        <v>1</v>
      </c>
      <c r="BI3056" s="2">
        <v>44105</v>
      </c>
      <c r="BJ3056" s="2">
        <v>45199</v>
      </c>
      <c r="BM3056" s="1">
        <v>40</v>
      </c>
      <c r="BN3056" s="1">
        <v>0</v>
      </c>
      <c r="BO3056" s="1">
        <v>8</v>
      </c>
      <c r="BP3056" s="1">
        <v>8</v>
      </c>
      <c r="BQ3056" s="1">
        <v>8</v>
      </c>
      <c r="BR3056" s="1">
        <v>8</v>
      </c>
      <c r="BS3056" s="1">
        <v>8</v>
      </c>
      <c r="BT3056" s="1">
        <v>0</v>
      </c>
      <c r="BU3056" s="1" t="str">
        <f>"9:00 AM"</f>
        <v>9:00 AM</v>
      </c>
      <c r="BV3056" s="1" t="str">
        <f>"6:00 PM"</f>
        <v>6:00 PM</v>
      </c>
      <c r="BW3056" s="1" t="s">
        <v>135</v>
      </c>
      <c r="BX3056" s="1">
        <v>0</v>
      </c>
      <c r="BY3056" s="1">
        <v>12</v>
      </c>
      <c r="BZ3056" s="1" t="s">
        <v>111</v>
      </c>
      <c r="CA3056" s="1">
        <v>5</v>
      </c>
      <c r="CB3056" s="4" t="s">
        <v>11539</v>
      </c>
      <c r="CC3056" s="1" t="s">
        <v>11540</v>
      </c>
      <c r="CD3056" s="1" t="s">
        <v>5093</v>
      </c>
      <c r="CE3056" s="1" t="s">
        <v>167</v>
      </c>
      <c r="CF3056" s="1" t="s">
        <v>117</v>
      </c>
      <c r="CG3056" s="1">
        <v>96950</v>
      </c>
      <c r="CH3056" s="3">
        <v>17.63</v>
      </c>
      <c r="CI3056" s="3">
        <v>17.63</v>
      </c>
      <c r="CJ3056" s="3">
        <v>0</v>
      </c>
      <c r="CK3056" s="3">
        <v>0</v>
      </c>
      <c r="CL3056" s="1" t="s">
        <v>137</v>
      </c>
      <c r="CM3056" s="1" t="s">
        <v>230</v>
      </c>
      <c r="CN3056" s="1" t="s">
        <v>139</v>
      </c>
      <c r="CP3056" s="1" t="s">
        <v>112</v>
      </c>
      <c r="CQ3056" s="1" t="s">
        <v>111</v>
      </c>
      <c r="CR3056" s="1" t="s">
        <v>112</v>
      </c>
      <c r="CS3056" s="1" t="s">
        <v>112</v>
      </c>
      <c r="CT3056" s="1" t="s">
        <v>138</v>
      </c>
      <c r="CU3056" s="1" t="s">
        <v>111</v>
      </c>
      <c r="CV3056" s="1" t="s">
        <v>138</v>
      </c>
      <c r="CW3056" s="1" t="s">
        <v>11541</v>
      </c>
      <c r="CX3056" s="1">
        <v>16702871093</v>
      </c>
      <c r="CY3056" s="1" t="s">
        <v>11537</v>
      </c>
      <c r="CZ3056" s="1" t="s">
        <v>138</v>
      </c>
      <c r="DA3056" s="1" t="s">
        <v>111</v>
      </c>
      <c r="DB3056" s="1" t="s">
        <v>112</v>
      </c>
      <c r="DC3056" s="1" t="s">
        <v>11534</v>
      </c>
      <c r="DD3056" s="1" t="s">
        <v>11535</v>
      </c>
      <c r="DE3056" s="1" t="s">
        <v>3352</v>
      </c>
      <c r="DF3056" s="1" t="s">
        <v>11542</v>
      </c>
      <c r="DG3056" s="1" t="s">
        <v>11543</v>
      </c>
    </row>
    <row r="3057" spans="1:111" ht="15.6" customHeight="1" x14ac:dyDescent="0.25">
      <c r="A3057" s="1" t="s">
        <v>11559</v>
      </c>
      <c r="B3057" s="1" t="s">
        <v>109</v>
      </c>
      <c r="C3057" s="2">
        <v>44056.296994097225</v>
      </c>
      <c r="D3057" s="2">
        <v>44144</v>
      </c>
      <c r="E3057" s="1" t="s">
        <v>110</v>
      </c>
      <c r="F3057" s="2">
        <v>44103.833333333336</v>
      </c>
      <c r="G3057" s="1" t="s">
        <v>112</v>
      </c>
      <c r="H3057" s="1" t="s">
        <v>112</v>
      </c>
      <c r="I3057" s="1" t="s">
        <v>112</v>
      </c>
      <c r="J3057" s="1" t="s">
        <v>9188</v>
      </c>
      <c r="K3057" s="1" t="s">
        <v>9189</v>
      </c>
      <c r="L3057" s="1" t="s">
        <v>760</v>
      </c>
      <c r="M3057" s="1" t="s">
        <v>9190</v>
      </c>
      <c r="N3057" s="1" t="s">
        <v>116</v>
      </c>
      <c r="O3057" s="1" t="s">
        <v>117</v>
      </c>
      <c r="P3057" s="9">
        <v>96950</v>
      </c>
      <c r="Q3057" s="1" t="s">
        <v>118</v>
      </c>
      <c r="S3057" s="1">
        <v>16704836371</v>
      </c>
      <c r="U3057" s="1">
        <v>722515</v>
      </c>
      <c r="V3057" s="1" t="s">
        <v>119</v>
      </c>
      <c r="X3057" s="1" t="s">
        <v>2076</v>
      </c>
      <c r="Y3057" s="1" t="s">
        <v>9191</v>
      </c>
      <c r="Z3057" s="1" t="s">
        <v>9192</v>
      </c>
      <c r="AA3057" s="1" t="s">
        <v>245</v>
      </c>
      <c r="AB3057" s="1" t="s">
        <v>760</v>
      </c>
      <c r="AC3057" s="1" t="s">
        <v>9190</v>
      </c>
      <c r="AD3057" s="1" t="s">
        <v>116</v>
      </c>
      <c r="AE3057" s="1" t="s">
        <v>117</v>
      </c>
      <c r="AF3057" s="9">
        <v>96950</v>
      </c>
      <c r="AG3057" s="1" t="s">
        <v>118</v>
      </c>
      <c r="AI3057" s="1">
        <v>16704836371</v>
      </c>
      <c r="AK3057" s="1" t="s">
        <v>9193</v>
      </c>
      <c r="BC3057" s="1" t="str">
        <f>"35-3022.01"</f>
        <v>35-3022.01</v>
      </c>
      <c r="BD3057" s="1" t="s">
        <v>9194</v>
      </c>
      <c r="BE3057" s="1" t="s">
        <v>11560</v>
      </c>
      <c r="BF3057" s="1" t="s">
        <v>11561</v>
      </c>
      <c r="BG3057" s="1">
        <v>1</v>
      </c>
      <c r="BI3057" s="2">
        <v>44105</v>
      </c>
      <c r="BJ3057" s="2">
        <v>44469</v>
      </c>
      <c r="BM3057" s="1">
        <v>35</v>
      </c>
      <c r="BN3057" s="1">
        <v>0</v>
      </c>
      <c r="BO3057" s="1">
        <v>7</v>
      </c>
      <c r="BP3057" s="1">
        <v>7</v>
      </c>
      <c r="BQ3057" s="1">
        <v>7</v>
      </c>
      <c r="BR3057" s="1">
        <v>7</v>
      </c>
      <c r="BS3057" s="1">
        <v>7</v>
      </c>
      <c r="BT3057" s="1">
        <v>0</v>
      </c>
      <c r="BU3057" s="1" t="str">
        <f>"9:00 AM"</f>
        <v>9:00 AM</v>
      </c>
      <c r="BV3057" s="1" t="str">
        <f>"5:00 PM"</f>
        <v>5:00 PM</v>
      </c>
      <c r="BW3057" s="1" t="s">
        <v>230</v>
      </c>
      <c r="BX3057" s="1">
        <v>0</v>
      </c>
      <c r="BY3057" s="1">
        <v>12</v>
      </c>
      <c r="BZ3057" s="1" t="s">
        <v>112</v>
      </c>
      <c r="CA3057" s="1">
        <v>0</v>
      </c>
      <c r="CB3057" s="1" t="s">
        <v>230</v>
      </c>
      <c r="CC3057" s="1" t="s">
        <v>754</v>
      </c>
      <c r="CD3057" s="1" t="s">
        <v>9190</v>
      </c>
      <c r="CE3057" s="1" t="s">
        <v>167</v>
      </c>
      <c r="CF3057" s="1" t="s">
        <v>117</v>
      </c>
      <c r="CG3057" s="1">
        <v>96950</v>
      </c>
      <c r="CH3057" s="3">
        <v>9.75</v>
      </c>
      <c r="CI3057" s="3">
        <v>9.75</v>
      </c>
      <c r="CJ3057" s="3">
        <v>14.63</v>
      </c>
      <c r="CK3057" s="3">
        <v>14.63</v>
      </c>
      <c r="CL3057" s="1" t="s">
        <v>137</v>
      </c>
      <c r="CN3057" s="1" t="s">
        <v>139</v>
      </c>
      <c r="CP3057" s="1" t="s">
        <v>112</v>
      </c>
      <c r="CQ3057" s="1" t="s">
        <v>111</v>
      </c>
      <c r="CR3057" s="1" t="s">
        <v>111</v>
      </c>
      <c r="CS3057" s="1" t="s">
        <v>111</v>
      </c>
      <c r="CT3057" s="1" t="s">
        <v>111</v>
      </c>
      <c r="CU3057" s="1" t="s">
        <v>111</v>
      </c>
      <c r="CV3057" s="1" t="s">
        <v>111</v>
      </c>
      <c r="CW3057" s="1" t="s">
        <v>1004</v>
      </c>
      <c r="CX3057" s="1">
        <v>16704836371</v>
      </c>
      <c r="CY3057" s="1" t="s">
        <v>9193</v>
      </c>
      <c r="CZ3057" s="1" t="s">
        <v>138</v>
      </c>
      <c r="DA3057" s="1" t="s">
        <v>111</v>
      </c>
      <c r="DB3057" s="1" t="s">
        <v>112</v>
      </c>
    </row>
    <row r="3058" spans="1:111" ht="15.6" customHeight="1" x14ac:dyDescent="0.25">
      <c r="A3058" s="1" t="s">
        <v>11562</v>
      </c>
      <c r="B3058" s="1" t="s">
        <v>109</v>
      </c>
      <c r="C3058" s="2">
        <v>44131.848951967593</v>
      </c>
      <c r="D3058" s="2">
        <v>44168</v>
      </c>
      <c r="E3058" s="1" t="s">
        <v>180</v>
      </c>
      <c r="G3058" s="1" t="s">
        <v>112</v>
      </c>
      <c r="H3058" s="1" t="s">
        <v>112</v>
      </c>
      <c r="I3058" s="1" t="s">
        <v>112</v>
      </c>
      <c r="J3058" s="1" t="s">
        <v>11563</v>
      </c>
      <c r="K3058" s="1" t="s">
        <v>483</v>
      </c>
      <c r="L3058" s="1" t="s">
        <v>485</v>
      </c>
      <c r="M3058" s="1" t="s">
        <v>11564</v>
      </c>
      <c r="N3058" s="1" t="s">
        <v>157</v>
      </c>
      <c r="O3058" s="1" t="s">
        <v>117</v>
      </c>
      <c r="P3058" s="9">
        <v>96950</v>
      </c>
      <c r="Q3058" s="1" t="s">
        <v>118</v>
      </c>
      <c r="S3058" s="1">
        <v>16704836526</v>
      </c>
      <c r="U3058" s="1">
        <v>236220</v>
      </c>
      <c r="V3058" s="1" t="s">
        <v>119</v>
      </c>
      <c r="X3058" s="1" t="s">
        <v>486</v>
      </c>
      <c r="Y3058" s="1" t="s">
        <v>487</v>
      </c>
      <c r="Z3058" s="1" t="s">
        <v>488</v>
      </c>
      <c r="AA3058" s="1" t="s">
        <v>964</v>
      </c>
      <c r="AB3058" s="1" t="s">
        <v>485</v>
      </c>
      <c r="AC3058" s="1" t="s">
        <v>484</v>
      </c>
      <c r="AD3058" s="1" t="s">
        <v>116</v>
      </c>
      <c r="AE3058" s="1" t="s">
        <v>117</v>
      </c>
      <c r="AF3058" s="9">
        <v>96950</v>
      </c>
      <c r="AG3058" s="1" t="s">
        <v>118</v>
      </c>
      <c r="AI3058" s="1">
        <v>16704836526</v>
      </c>
      <c r="AK3058" s="1" t="s">
        <v>491</v>
      </c>
      <c r="BC3058" s="1" t="str">
        <f>"47-2044.00"</f>
        <v>47-2044.00</v>
      </c>
      <c r="BD3058" s="1" t="s">
        <v>11565</v>
      </c>
      <c r="BE3058" s="1" t="s">
        <v>11566</v>
      </c>
      <c r="BF3058" s="1" t="s">
        <v>11567</v>
      </c>
      <c r="BG3058" s="1">
        <v>5</v>
      </c>
      <c r="BI3058" s="2">
        <v>44136</v>
      </c>
      <c r="BJ3058" s="2">
        <v>44469</v>
      </c>
      <c r="BM3058" s="1">
        <v>40</v>
      </c>
      <c r="BN3058" s="1">
        <v>0</v>
      </c>
      <c r="BO3058" s="1">
        <v>8</v>
      </c>
      <c r="BP3058" s="1">
        <v>8</v>
      </c>
      <c r="BQ3058" s="1">
        <v>8</v>
      </c>
      <c r="BR3058" s="1">
        <v>8</v>
      </c>
      <c r="BS3058" s="1">
        <v>8</v>
      </c>
      <c r="BT3058" s="1">
        <v>0</v>
      </c>
      <c r="BU3058" s="1" t="str">
        <f>"8:00 AM"</f>
        <v>8:00 AM</v>
      </c>
      <c r="BV3058" s="1" t="str">
        <f>"5:00 PM"</f>
        <v>5:00 PM</v>
      </c>
      <c r="BW3058" s="1" t="s">
        <v>230</v>
      </c>
      <c r="BX3058" s="1">
        <v>0</v>
      </c>
      <c r="BY3058" s="1">
        <v>12</v>
      </c>
      <c r="BZ3058" s="1" t="s">
        <v>112</v>
      </c>
      <c r="CA3058" s="1">
        <v>0</v>
      </c>
      <c r="CB3058" s="1" t="s">
        <v>11568</v>
      </c>
      <c r="CC3058" s="1" t="s">
        <v>484</v>
      </c>
      <c r="CD3058" s="1" t="s">
        <v>4016</v>
      </c>
      <c r="CE3058" s="1" t="s">
        <v>116</v>
      </c>
      <c r="CF3058" s="1" t="s">
        <v>117</v>
      </c>
      <c r="CG3058" s="1">
        <v>96950</v>
      </c>
      <c r="CH3058" s="3">
        <v>10.039999999999999</v>
      </c>
      <c r="CI3058" s="3">
        <v>10.039999999999999</v>
      </c>
      <c r="CJ3058" s="3">
        <v>15.06</v>
      </c>
      <c r="CK3058" s="3">
        <v>15.06</v>
      </c>
      <c r="CL3058" s="1" t="s">
        <v>137</v>
      </c>
      <c r="CM3058" s="1" t="s">
        <v>331</v>
      </c>
      <c r="CN3058" s="1" t="s">
        <v>139</v>
      </c>
      <c r="CP3058" s="1" t="s">
        <v>111</v>
      </c>
      <c r="CQ3058" s="1" t="s">
        <v>111</v>
      </c>
      <c r="CR3058" s="1" t="s">
        <v>112</v>
      </c>
      <c r="CS3058" s="1" t="s">
        <v>111</v>
      </c>
      <c r="CT3058" s="1" t="s">
        <v>138</v>
      </c>
      <c r="CU3058" s="1" t="s">
        <v>111</v>
      </c>
      <c r="CV3058" s="1" t="s">
        <v>138</v>
      </c>
      <c r="CW3058" s="1" t="s">
        <v>331</v>
      </c>
      <c r="CX3058" s="1">
        <v>16704836526</v>
      </c>
      <c r="CY3058" s="1" t="s">
        <v>491</v>
      </c>
      <c r="CZ3058" s="1" t="s">
        <v>138</v>
      </c>
      <c r="DA3058" s="1" t="s">
        <v>111</v>
      </c>
      <c r="DB3058" s="1" t="s">
        <v>112</v>
      </c>
    </row>
    <row r="3059" spans="1:111" ht="15.6" customHeight="1" x14ac:dyDescent="0.25">
      <c r="A3059" s="1" t="s">
        <v>11569</v>
      </c>
      <c r="B3059" s="1" t="s">
        <v>109</v>
      </c>
      <c r="C3059" s="2">
        <v>44014.849978240738</v>
      </c>
      <c r="D3059" s="2">
        <v>44113</v>
      </c>
      <c r="E3059" s="1" t="s">
        <v>180</v>
      </c>
      <c r="G3059" s="1" t="s">
        <v>111</v>
      </c>
      <c r="H3059" s="1" t="s">
        <v>111</v>
      </c>
      <c r="I3059" s="1" t="s">
        <v>112</v>
      </c>
      <c r="J3059" s="1" t="s">
        <v>11570</v>
      </c>
      <c r="L3059" s="1" t="s">
        <v>3764</v>
      </c>
      <c r="M3059" s="1" t="s">
        <v>10052</v>
      </c>
      <c r="N3059" s="1" t="s">
        <v>167</v>
      </c>
      <c r="O3059" s="1" t="s">
        <v>117</v>
      </c>
      <c r="P3059" s="9">
        <v>96950</v>
      </c>
      <c r="Q3059" s="1" t="s">
        <v>118</v>
      </c>
      <c r="R3059" s="1" t="s">
        <v>138</v>
      </c>
      <c r="S3059" s="1">
        <v>16702331199</v>
      </c>
      <c r="U3059" s="1">
        <v>532310</v>
      </c>
      <c r="V3059" s="1" t="s">
        <v>119</v>
      </c>
      <c r="X3059" s="1" t="s">
        <v>3344</v>
      </c>
      <c r="Y3059" s="1" t="s">
        <v>3171</v>
      </c>
      <c r="Z3059" s="1" t="s">
        <v>3345</v>
      </c>
      <c r="AA3059" s="1" t="s">
        <v>171</v>
      </c>
      <c r="AB3059" s="1" t="s">
        <v>3764</v>
      </c>
      <c r="AC3059" s="1" t="s">
        <v>11571</v>
      </c>
      <c r="AD3059" s="1" t="s">
        <v>167</v>
      </c>
      <c r="AE3059" s="1" t="s">
        <v>117</v>
      </c>
      <c r="AF3059" s="9">
        <v>96950</v>
      </c>
      <c r="AG3059" s="1" t="s">
        <v>118</v>
      </c>
      <c r="AH3059" s="1" t="s">
        <v>138</v>
      </c>
      <c r="AI3059" s="1">
        <v>16702331199</v>
      </c>
      <c r="AK3059" s="1" t="s">
        <v>3768</v>
      </c>
      <c r="BC3059" s="1" t="str">
        <f>"49-3021.00"</f>
        <v>49-3021.00</v>
      </c>
      <c r="BD3059" s="1" t="s">
        <v>280</v>
      </c>
      <c r="BE3059" s="1" t="s">
        <v>11572</v>
      </c>
      <c r="BF3059" s="1" t="s">
        <v>280</v>
      </c>
      <c r="BG3059" s="1">
        <v>1</v>
      </c>
      <c r="BI3059" s="2">
        <v>44114</v>
      </c>
      <c r="BJ3059" s="2">
        <v>45199</v>
      </c>
      <c r="BM3059" s="1">
        <v>40</v>
      </c>
      <c r="BN3059" s="1">
        <v>0</v>
      </c>
      <c r="BO3059" s="1">
        <v>8</v>
      </c>
      <c r="BP3059" s="1">
        <v>8</v>
      </c>
      <c r="BQ3059" s="1">
        <v>8</v>
      </c>
      <c r="BR3059" s="1">
        <v>8</v>
      </c>
      <c r="BS3059" s="1">
        <v>8</v>
      </c>
      <c r="BT3059" s="1">
        <v>0</v>
      </c>
      <c r="BU3059" s="1" t="str">
        <f>"8:00 AM"</f>
        <v>8:00 AM</v>
      </c>
      <c r="BV3059" s="1" t="str">
        <f>"5:00 PM"</f>
        <v>5:00 PM</v>
      </c>
      <c r="BW3059" s="1" t="s">
        <v>135</v>
      </c>
      <c r="BX3059" s="1">
        <v>0</v>
      </c>
      <c r="BY3059" s="1">
        <v>6</v>
      </c>
      <c r="BZ3059" s="1" t="s">
        <v>112</v>
      </c>
      <c r="CA3059" s="1">
        <v>0</v>
      </c>
      <c r="CB3059" s="4" t="s">
        <v>11573</v>
      </c>
      <c r="CC3059" s="1" t="s">
        <v>11574</v>
      </c>
      <c r="CD3059" s="1" t="s">
        <v>11164</v>
      </c>
      <c r="CE3059" s="1" t="s">
        <v>157</v>
      </c>
      <c r="CF3059" s="1" t="s">
        <v>117</v>
      </c>
      <c r="CG3059" s="1">
        <v>96950</v>
      </c>
      <c r="CH3059" s="3">
        <v>12.54</v>
      </c>
      <c r="CI3059" s="3">
        <v>12.54</v>
      </c>
      <c r="CJ3059" s="3">
        <v>18.809999999999999</v>
      </c>
      <c r="CK3059" s="3">
        <v>18.809999999999999</v>
      </c>
      <c r="CL3059" s="1" t="s">
        <v>137</v>
      </c>
      <c r="CM3059" s="1" t="s">
        <v>138</v>
      </c>
      <c r="CN3059" s="1" t="s">
        <v>139</v>
      </c>
      <c r="CP3059" s="1" t="s">
        <v>112</v>
      </c>
      <c r="CQ3059" s="1" t="s">
        <v>111</v>
      </c>
      <c r="CR3059" s="1" t="s">
        <v>111</v>
      </c>
      <c r="CS3059" s="1" t="s">
        <v>111</v>
      </c>
      <c r="CT3059" s="1" t="s">
        <v>138</v>
      </c>
      <c r="CU3059" s="1" t="s">
        <v>111</v>
      </c>
      <c r="CV3059" s="1" t="s">
        <v>111</v>
      </c>
      <c r="CW3059" s="1" t="s">
        <v>362</v>
      </c>
      <c r="CX3059" s="1">
        <v>16702331199</v>
      </c>
      <c r="CY3059" s="1" t="s">
        <v>3768</v>
      </c>
      <c r="CZ3059" s="1" t="s">
        <v>138</v>
      </c>
      <c r="DA3059" s="1" t="s">
        <v>111</v>
      </c>
      <c r="DB3059" s="1" t="s">
        <v>112</v>
      </c>
    </row>
    <row r="3060" spans="1:111" ht="15.6" customHeight="1" x14ac:dyDescent="0.25">
      <c r="A3060" s="1" t="s">
        <v>11586</v>
      </c>
      <c r="B3060" s="1" t="s">
        <v>109</v>
      </c>
      <c r="C3060" s="2">
        <v>44075.968693634262</v>
      </c>
      <c r="D3060" s="2">
        <v>44162</v>
      </c>
      <c r="E3060" s="1" t="s">
        <v>110</v>
      </c>
      <c r="F3060" s="2">
        <v>44103.833333333336</v>
      </c>
      <c r="G3060" s="1" t="s">
        <v>112</v>
      </c>
      <c r="H3060" s="1" t="s">
        <v>112</v>
      </c>
      <c r="I3060" s="1" t="s">
        <v>112</v>
      </c>
      <c r="J3060" s="1" t="s">
        <v>11587</v>
      </c>
      <c r="K3060" s="1" t="s">
        <v>11588</v>
      </c>
      <c r="L3060" s="1" t="s">
        <v>11087</v>
      </c>
      <c r="N3060" s="1" t="s">
        <v>116</v>
      </c>
      <c r="O3060" s="1" t="s">
        <v>117</v>
      </c>
      <c r="P3060" s="9">
        <v>96950</v>
      </c>
      <c r="Q3060" s="1" t="s">
        <v>118</v>
      </c>
      <c r="S3060" s="1">
        <v>16704837568</v>
      </c>
      <c r="U3060" s="1">
        <v>812199</v>
      </c>
      <c r="V3060" s="1" t="s">
        <v>119</v>
      </c>
      <c r="X3060" s="1" t="s">
        <v>210</v>
      </c>
      <c r="Y3060" s="1" t="s">
        <v>11589</v>
      </c>
      <c r="AA3060" s="1" t="s">
        <v>245</v>
      </c>
      <c r="AB3060" s="1" t="s">
        <v>11087</v>
      </c>
      <c r="AD3060" s="1" t="s">
        <v>116</v>
      </c>
      <c r="AE3060" s="1" t="s">
        <v>117</v>
      </c>
      <c r="AF3060" s="9">
        <v>96950</v>
      </c>
      <c r="AG3060" s="1" t="s">
        <v>118</v>
      </c>
      <c r="AI3060" s="1">
        <v>16704837568</v>
      </c>
      <c r="AK3060" s="1" t="s">
        <v>11590</v>
      </c>
      <c r="BC3060" s="1" t="str">
        <f>"31-9011.00"</f>
        <v>31-9011.00</v>
      </c>
      <c r="BD3060" s="1" t="s">
        <v>947</v>
      </c>
      <c r="BE3060" s="1" t="s">
        <v>11591</v>
      </c>
      <c r="BF3060" s="1" t="s">
        <v>949</v>
      </c>
      <c r="BG3060" s="1">
        <v>1</v>
      </c>
      <c r="BI3060" s="2">
        <v>44105</v>
      </c>
      <c r="BJ3060" s="2">
        <v>44469</v>
      </c>
      <c r="BM3060" s="1">
        <v>35</v>
      </c>
      <c r="BN3060" s="1">
        <v>0</v>
      </c>
      <c r="BO3060" s="1">
        <v>7</v>
      </c>
      <c r="BP3060" s="1">
        <v>7</v>
      </c>
      <c r="BQ3060" s="1">
        <v>7</v>
      </c>
      <c r="BR3060" s="1">
        <v>7</v>
      </c>
      <c r="BS3060" s="1">
        <v>7</v>
      </c>
      <c r="BT3060" s="1">
        <v>0</v>
      </c>
      <c r="BU3060" s="1" t="str">
        <f>"9:00 AM"</f>
        <v>9:00 AM</v>
      </c>
      <c r="BV3060" s="1" t="str">
        <f>"5:00 PM"</f>
        <v>5:00 PM</v>
      </c>
      <c r="BW3060" s="1" t="s">
        <v>135</v>
      </c>
      <c r="BX3060" s="1">
        <v>0</v>
      </c>
      <c r="BY3060" s="1">
        <v>6</v>
      </c>
      <c r="BZ3060" s="1" t="s">
        <v>112</v>
      </c>
      <c r="CA3060" s="1">
        <v>0</v>
      </c>
      <c r="CB3060" s="1" t="s">
        <v>3175</v>
      </c>
      <c r="CC3060" s="1" t="s">
        <v>11087</v>
      </c>
      <c r="CE3060" s="1" t="s">
        <v>116</v>
      </c>
      <c r="CF3060" s="1" t="s">
        <v>117</v>
      </c>
      <c r="CG3060" s="1">
        <v>96950</v>
      </c>
      <c r="CH3060" s="3">
        <v>12.22</v>
      </c>
      <c r="CI3060" s="3">
        <v>12.22</v>
      </c>
      <c r="CJ3060" s="3">
        <v>18.329999999999998</v>
      </c>
      <c r="CK3060" s="3">
        <v>18.329999999999998</v>
      </c>
      <c r="CL3060" s="1" t="s">
        <v>137</v>
      </c>
      <c r="CN3060" s="1" t="s">
        <v>139</v>
      </c>
      <c r="CP3060" s="1" t="s">
        <v>112</v>
      </c>
      <c r="CQ3060" s="1" t="s">
        <v>111</v>
      </c>
      <c r="CR3060" s="1" t="s">
        <v>112</v>
      </c>
      <c r="CS3060" s="1" t="s">
        <v>111</v>
      </c>
      <c r="CT3060" s="1" t="s">
        <v>138</v>
      </c>
      <c r="CU3060" s="1" t="s">
        <v>111</v>
      </c>
      <c r="CV3060" s="1" t="s">
        <v>138</v>
      </c>
      <c r="CW3060" s="1" t="s">
        <v>2313</v>
      </c>
      <c r="CX3060" s="1">
        <v>16704837568</v>
      </c>
      <c r="CY3060" s="1" t="s">
        <v>11590</v>
      </c>
      <c r="CZ3060" s="1" t="s">
        <v>138</v>
      </c>
      <c r="DA3060" s="1" t="s">
        <v>111</v>
      </c>
      <c r="DB3060" s="1" t="s">
        <v>112</v>
      </c>
      <c r="DC3060" s="1" t="s">
        <v>210</v>
      </c>
      <c r="DD3060" s="1" t="s">
        <v>11589</v>
      </c>
      <c r="DF3060" s="1" t="s">
        <v>11587</v>
      </c>
      <c r="DG3060" s="1" t="s">
        <v>11590</v>
      </c>
    </row>
    <row r="3061" spans="1:111" ht="15.6" customHeight="1" x14ac:dyDescent="0.25">
      <c r="A3061" s="1" t="s">
        <v>11604</v>
      </c>
      <c r="B3061" s="1" t="s">
        <v>109</v>
      </c>
      <c r="C3061" s="2">
        <v>44049.909076967589</v>
      </c>
      <c r="D3061" s="2">
        <v>44133</v>
      </c>
      <c r="E3061" s="1" t="s">
        <v>180</v>
      </c>
      <c r="G3061" s="1" t="s">
        <v>112</v>
      </c>
      <c r="H3061" s="1" t="s">
        <v>112</v>
      </c>
      <c r="I3061" s="1" t="s">
        <v>112</v>
      </c>
      <c r="J3061" s="1" t="s">
        <v>7675</v>
      </c>
      <c r="L3061" s="1" t="s">
        <v>11605</v>
      </c>
      <c r="N3061" s="1" t="s">
        <v>167</v>
      </c>
      <c r="O3061" s="1" t="s">
        <v>117</v>
      </c>
      <c r="P3061" s="9">
        <v>96950</v>
      </c>
      <c r="Q3061" s="1" t="s">
        <v>118</v>
      </c>
      <c r="S3061" s="1">
        <v>16702350467</v>
      </c>
      <c r="U3061" s="1">
        <v>425110</v>
      </c>
      <c r="V3061" s="1" t="s">
        <v>119</v>
      </c>
      <c r="X3061" s="1" t="s">
        <v>6542</v>
      </c>
      <c r="Y3061" s="1" t="s">
        <v>6543</v>
      </c>
      <c r="Z3061" s="1" t="s">
        <v>3532</v>
      </c>
      <c r="AA3061" s="1" t="s">
        <v>171</v>
      </c>
      <c r="AB3061" s="1" t="s">
        <v>11605</v>
      </c>
      <c r="AD3061" s="1" t="s">
        <v>167</v>
      </c>
      <c r="AE3061" s="1" t="s">
        <v>117</v>
      </c>
      <c r="AF3061" s="9">
        <v>96950</v>
      </c>
      <c r="AG3061" s="1" t="s">
        <v>118</v>
      </c>
      <c r="AI3061" s="1">
        <v>16702350467</v>
      </c>
      <c r="AK3061" s="1" t="s">
        <v>7682</v>
      </c>
      <c r="BC3061" s="1" t="str">
        <f>"49-9071.00"</f>
        <v>49-9071.00</v>
      </c>
      <c r="BD3061" s="1" t="s">
        <v>214</v>
      </c>
      <c r="BE3061" s="1" t="s">
        <v>11606</v>
      </c>
      <c r="BF3061" s="1" t="s">
        <v>3983</v>
      </c>
      <c r="BG3061" s="1">
        <v>1</v>
      </c>
      <c r="BI3061" s="2">
        <v>44105</v>
      </c>
      <c r="BJ3061" s="2">
        <v>45199</v>
      </c>
      <c r="BM3061" s="1">
        <v>40</v>
      </c>
      <c r="BN3061" s="1">
        <v>0</v>
      </c>
      <c r="BO3061" s="1">
        <v>8</v>
      </c>
      <c r="BP3061" s="1">
        <v>8</v>
      </c>
      <c r="BQ3061" s="1">
        <v>8</v>
      </c>
      <c r="BR3061" s="1">
        <v>8</v>
      </c>
      <c r="BS3061" s="1">
        <v>8</v>
      </c>
      <c r="BT3061" s="1">
        <v>0</v>
      </c>
      <c r="BU3061" s="1" t="str">
        <f>"7:00 AM"</f>
        <v>7:00 AM</v>
      </c>
      <c r="BV3061" s="1" t="str">
        <f>"4:00 PM"</f>
        <v>4:00 PM</v>
      </c>
      <c r="BW3061" s="1" t="s">
        <v>230</v>
      </c>
      <c r="BX3061" s="1">
        <v>0</v>
      </c>
      <c r="BY3061" s="1">
        <v>6</v>
      </c>
      <c r="BZ3061" s="1" t="s">
        <v>112</v>
      </c>
      <c r="CA3061" s="1">
        <v>0</v>
      </c>
      <c r="CB3061" s="4" t="s">
        <v>11607</v>
      </c>
      <c r="CC3061" s="1" t="s">
        <v>11608</v>
      </c>
      <c r="CE3061" s="1" t="s">
        <v>167</v>
      </c>
      <c r="CF3061" s="1" t="s">
        <v>117</v>
      </c>
      <c r="CG3061" s="1">
        <v>96950</v>
      </c>
      <c r="CH3061" s="3">
        <v>8.33</v>
      </c>
      <c r="CI3061" s="3">
        <v>8.33</v>
      </c>
      <c r="CJ3061" s="3">
        <v>0</v>
      </c>
      <c r="CK3061" s="3">
        <v>0</v>
      </c>
      <c r="CL3061" s="1" t="s">
        <v>137</v>
      </c>
      <c r="CM3061" s="1" t="s">
        <v>230</v>
      </c>
      <c r="CN3061" s="1" t="s">
        <v>139</v>
      </c>
      <c r="CP3061" s="1" t="s">
        <v>112</v>
      </c>
      <c r="CQ3061" s="1" t="s">
        <v>111</v>
      </c>
      <c r="CR3061" s="1" t="s">
        <v>112</v>
      </c>
      <c r="CS3061" s="1" t="s">
        <v>112</v>
      </c>
      <c r="CT3061" s="1" t="s">
        <v>138</v>
      </c>
      <c r="CU3061" s="1" t="s">
        <v>111</v>
      </c>
      <c r="CV3061" s="1" t="s">
        <v>138</v>
      </c>
      <c r="CW3061" s="1" t="s">
        <v>11609</v>
      </c>
      <c r="CX3061" s="1">
        <v>16702350467</v>
      </c>
      <c r="CY3061" s="1" t="s">
        <v>7682</v>
      </c>
      <c r="CZ3061" s="1" t="s">
        <v>138</v>
      </c>
      <c r="DA3061" s="1" t="s">
        <v>111</v>
      </c>
      <c r="DB3061" s="1" t="s">
        <v>112</v>
      </c>
      <c r="DC3061" s="1" t="s">
        <v>6542</v>
      </c>
      <c r="DD3061" s="1" t="s">
        <v>6543</v>
      </c>
      <c r="DE3061" s="1" t="s">
        <v>3532</v>
      </c>
      <c r="DF3061" s="1" t="s">
        <v>7675</v>
      </c>
      <c r="DG3061" s="1" t="s">
        <v>7682</v>
      </c>
    </row>
    <row r="3062" spans="1:111" ht="15.6" customHeight="1" x14ac:dyDescent="0.25">
      <c r="A3062" s="1" t="s">
        <v>11619</v>
      </c>
      <c r="B3062" s="1" t="s">
        <v>109</v>
      </c>
      <c r="C3062" s="2">
        <v>44069.836912384257</v>
      </c>
      <c r="D3062" s="2">
        <v>44124</v>
      </c>
      <c r="E3062" s="1" t="s">
        <v>110</v>
      </c>
      <c r="F3062" s="2">
        <v>44104.833333333336</v>
      </c>
      <c r="G3062" s="1" t="s">
        <v>111</v>
      </c>
      <c r="H3062" s="1" t="s">
        <v>112</v>
      </c>
      <c r="I3062" s="1" t="s">
        <v>112</v>
      </c>
      <c r="J3062" s="1" t="s">
        <v>11620</v>
      </c>
      <c r="K3062" s="1" t="s">
        <v>11621</v>
      </c>
      <c r="L3062" s="1" t="s">
        <v>11622</v>
      </c>
      <c r="M3062" s="1" t="s">
        <v>6540</v>
      </c>
      <c r="N3062" s="1" t="s">
        <v>116</v>
      </c>
      <c r="O3062" s="1" t="s">
        <v>117</v>
      </c>
      <c r="P3062" s="9">
        <v>96950</v>
      </c>
      <c r="Q3062" s="1" t="s">
        <v>118</v>
      </c>
      <c r="S3062" s="1">
        <v>16707854796</v>
      </c>
      <c r="U3062" s="1">
        <v>561320</v>
      </c>
      <c r="V3062" s="1" t="s">
        <v>119</v>
      </c>
      <c r="X3062" s="1" t="s">
        <v>11623</v>
      </c>
      <c r="Y3062" s="1" t="s">
        <v>11624</v>
      </c>
      <c r="Z3062" s="1" t="s">
        <v>11625</v>
      </c>
      <c r="AA3062" s="1" t="s">
        <v>245</v>
      </c>
      <c r="AB3062" s="1" t="s">
        <v>11626</v>
      </c>
      <c r="AC3062" s="1" t="s">
        <v>6540</v>
      </c>
      <c r="AD3062" s="1" t="s">
        <v>116</v>
      </c>
      <c r="AE3062" s="1" t="s">
        <v>117</v>
      </c>
      <c r="AF3062" s="9">
        <v>96950</v>
      </c>
      <c r="AG3062" s="1" t="s">
        <v>118</v>
      </c>
      <c r="AI3062" s="1">
        <v>16707854796</v>
      </c>
      <c r="AK3062" s="1" t="s">
        <v>620</v>
      </c>
      <c r="BC3062" s="1" t="str">
        <f>"33-9032.00"</f>
        <v>33-9032.00</v>
      </c>
      <c r="BD3062" s="1" t="s">
        <v>1360</v>
      </c>
      <c r="BE3062" s="1" t="s">
        <v>11627</v>
      </c>
      <c r="BF3062" s="1" t="s">
        <v>5361</v>
      </c>
      <c r="BG3062" s="1">
        <v>2</v>
      </c>
      <c r="BI3062" s="2">
        <v>44106</v>
      </c>
      <c r="BJ3062" s="2">
        <v>45200</v>
      </c>
      <c r="BM3062" s="1">
        <v>35</v>
      </c>
      <c r="BN3062" s="1">
        <v>0</v>
      </c>
      <c r="BO3062" s="1">
        <v>7</v>
      </c>
      <c r="BP3062" s="1">
        <v>7</v>
      </c>
      <c r="BQ3062" s="1">
        <v>7</v>
      </c>
      <c r="BR3062" s="1">
        <v>7</v>
      </c>
      <c r="BS3062" s="1">
        <v>7</v>
      </c>
      <c r="BT3062" s="1">
        <v>0</v>
      </c>
      <c r="BU3062" s="1" t="str">
        <f>"9:00 AM"</f>
        <v>9:00 AM</v>
      </c>
      <c r="BV3062" s="1" t="str">
        <f>"5:00 AM"</f>
        <v>5:00 AM</v>
      </c>
      <c r="BW3062" s="1" t="s">
        <v>135</v>
      </c>
      <c r="BX3062" s="1">
        <v>0</v>
      </c>
      <c r="BY3062" s="1">
        <v>12</v>
      </c>
      <c r="BZ3062" s="1" t="s">
        <v>112</v>
      </c>
      <c r="CA3062" s="1">
        <v>0</v>
      </c>
      <c r="CB3062" s="1" t="s">
        <v>11628</v>
      </c>
      <c r="CC3062" s="1" t="s">
        <v>6540</v>
      </c>
      <c r="CD3062" s="1" t="s">
        <v>11629</v>
      </c>
      <c r="CE3062" s="1" t="s">
        <v>116</v>
      </c>
      <c r="CF3062" s="1" t="s">
        <v>117</v>
      </c>
      <c r="CG3062" s="1">
        <v>96950</v>
      </c>
      <c r="CH3062" s="3">
        <v>9.8000000000000007</v>
      </c>
      <c r="CI3062" s="3">
        <v>9.8000000000000007</v>
      </c>
      <c r="CJ3062" s="3">
        <v>14.7</v>
      </c>
      <c r="CK3062" s="3">
        <v>14.7</v>
      </c>
      <c r="CL3062" s="1" t="s">
        <v>137</v>
      </c>
      <c r="CN3062" s="1" t="s">
        <v>139</v>
      </c>
      <c r="CP3062" s="1" t="s">
        <v>112</v>
      </c>
      <c r="CQ3062" s="1" t="s">
        <v>111</v>
      </c>
      <c r="CR3062" s="1" t="s">
        <v>112</v>
      </c>
      <c r="CS3062" s="1" t="s">
        <v>111</v>
      </c>
      <c r="CT3062" s="1" t="s">
        <v>138</v>
      </c>
      <c r="CU3062" s="1" t="s">
        <v>111</v>
      </c>
      <c r="CV3062" s="1" t="s">
        <v>138</v>
      </c>
      <c r="CW3062" s="1" t="s">
        <v>631</v>
      </c>
      <c r="CX3062" s="1">
        <v>16707854796</v>
      </c>
      <c r="CY3062" s="1" t="s">
        <v>620</v>
      </c>
      <c r="CZ3062" s="1" t="s">
        <v>138</v>
      </c>
      <c r="DA3062" s="1" t="s">
        <v>111</v>
      </c>
      <c r="DB3062" s="1" t="s">
        <v>112</v>
      </c>
    </row>
    <row r="3063" spans="1:111" ht="15.6" customHeight="1" x14ac:dyDescent="0.25">
      <c r="A3063" s="1" t="s">
        <v>11649</v>
      </c>
      <c r="B3063" s="1" t="s">
        <v>109</v>
      </c>
      <c r="C3063" s="2">
        <v>44088.02313159722</v>
      </c>
      <c r="D3063" s="2">
        <v>44151</v>
      </c>
      <c r="E3063" s="1" t="s">
        <v>110</v>
      </c>
      <c r="F3063" s="2">
        <v>44102.833333333336</v>
      </c>
      <c r="G3063" s="1" t="s">
        <v>112</v>
      </c>
      <c r="H3063" s="1" t="s">
        <v>112</v>
      </c>
      <c r="I3063" s="1" t="s">
        <v>112</v>
      </c>
      <c r="J3063" s="1" t="s">
        <v>11650</v>
      </c>
      <c r="K3063" s="1" t="s">
        <v>11651</v>
      </c>
      <c r="L3063" s="1" t="s">
        <v>11652</v>
      </c>
      <c r="N3063" s="1" t="s">
        <v>167</v>
      </c>
      <c r="O3063" s="1" t="s">
        <v>117</v>
      </c>
      <c r="P3063" s="9">
        <v>96950</v>
      </c>
      <c r="Q3063" s="1" t="s">
        <v>118</v>
      </c>
      <c r="S3063" s="1">
        <v>16702349267</v>
      </c>
      <c r="U3063" s="1">
        <v>811412</v>
      </c>
      <c r="V3063" s="1" t="s">
        <v>119</v>
      </c>
      <c r="X3063" s="1" t="s">
        <v>262</v>
      </c>
      <c r="Y3063" s="1" t="s">
        <v>11653</v>
      </c>
      <c r="Z3063" s="1" t="s">
        <v>11654</v>
      </c>
      <c r="AA3063" s="1" t="s">
        <v>11655</v>
      </c>
      <c r="AB3063" s="1" t="s">
        <v>11656</v>
      </c>
      <c r="AD3063" s="1" t="s">
        <v>167</v>
      </c>
      <c r="AE3063" s="1" t="s">
        <v>117</v>
      </c>
      <c r="AF3063" s="9">
        <v>96950</v>
      </c>
      <c r="AG3063" s="1" t="s">
        <v>118</v>
      </c>
      <c r="AI3063" s="1">
        <v>16702349267</v>
      </c>
      <c r="AK3063" s="1" t="s">
        <v>11657</v>
      </c>
      <c r="BC3063" s="1" t="str">
        <f>"49-9021.01"</f>
        <v>49-9021.01</v>
      </c>
      <c r="BD3063" s="1" t="s">
        <v>3944</v>
      </c>
      <c r="BE3063" s="1" t="s">
        <v>11658</v>
      </c>
      <c r="BF3063" s="1" t="s">
        <v>11659</v>
      </c>
      <c r="BG3063" s="1">
        <v>2</v>
      </c>
      <c r="BI3063" s="2">
        <v>44105</v>
      </c>
      <c r="BJ3063" s="2">
        <v>44469</v>
      </c>
      <c r="BM3063" s="1">
        <v>35</v>
      </c>
      <c r="BN3063" s="1">
        <v>0</v>
      </c>
      <c r="BO3063" s="1">
        <v>7</v>
      </c>
      <c r="BP3063" s="1">
        <v>7</v>
      </c>
      <c r="BQ3063" s="1">
        <v>7</v>
      </c>
      <c r="BR3063" s="1">
        <v>7</v>
      </c>
      <c r="BS3063" s="1">
        <v>7</v>
      </c>
      <c r="BT3063" s="1">
        <v>0</v>
      </c>
      <c r="BU3063" s="1" t="str">
        <f>"9:00 AM"</f>
        <v>9:00 AM</v>
      </c>
      <c r="BV3063" s="1" t="str">
        <f>"5:00 PM"</f>
        <v>5:00 PM</v>
      </c>
      <c r="BW3063" s="1" t="s">
        <v>135</v>
      </c>
      <c r="BX3063" s="1">
        <v>0</v>
      </c>
      <c r="BY3063" s="1">
        <v>24</v>
      </c>
      <c r="BZ3063" s="1" t="s">
        <v>112</v>
      </c>
      <c r="CA3063" s="1">
        <v>0</v>
      </c>
      <c r="CB3063" s="1" t="s">
        <v>11660</v>
      </c>
      <c r="CC3063" s="1" t="s">
        <v>5574</v>
      </c>
      <c r="CE3063" s="1" t="s">
        <v>167</v>
      </c>
      <c r="CF3063" s="1" t="s">
        <v>117</v>
      </c>
      <c r="CG3063" s="1">
        <v>96950</v>
      </c>
      <c r="CH3063" s="3">
        <v>8.08</v>
      </c>
      <c r="CI3063" s="3">
        <v>8.08</v>
      </c>
      <c r="CJ3063" s="3">
        <v>12.12</v>
      </c>
      <c r="CK3063" s="3">
        <v>12.12</v>
      </c>
      <c r="CL3063" s="1" t="s">
        <v>137</v>
      </c>
      <c r="CN3063" s="1" t="s">
        <v>139</v>
      </c>
      <c r="CP3063" s="1" t="s">
        <v>112</v>
      </c>
      <c r="CQ3063" s="1" t="s">
        <v>111</v>
      </c>
      <c r="CR3063" s="1" t="s">
        <v>111</v>
      </c>
      <c r="CS3063" s="1" t="s">
        <v>111</v>
      </c>
      <c r="CT3063" s="1" t="s">
        <v>111</v>
      </c>
      <c r="CU3063" s="1" t="s">
        <v>111</v>
      </c>
      <c r="CV3063" s="1" t="s">
        <v>111</v>
      </c>
      <c r="CW3063" s="1" t="s">
        <v>11661</v>
      </c>
      <c r="CX3063" s="1">
        <v>16702349267</v>
      </c>
      <c r="CY3063" s="1" t="s">
        <v>11657</v>
      </c>
      <c r="CZ3063" s="1" t="s">
        <v>138</v>
      </c>
      <c r="DA3063" s="1" t="s">
        <v>111</v>
      </c>
      <c r="DB3063" s="1" t="s">
        <v>112</v>
      </c>
    </row>
    <row r="3064" spans="1:111" ht="15.6" customHeight="1" x14ac:dyDescent="0.25">
      <c r="A3064" s="1" t="s">
        <v>11666</v>
      </c>
      <c r="B3064" s="1" t="s">
        <v>109</v>
      </c>
      <c r="C3064" s="2">
        <v>44148.072655208336</v>
      </c>
      <c r="D3064" s="2">
        <v>44208</v>
      </c>
      <c r="E3064" s="1" t="s">
        <v>180</v>
      </c>
      <c r="G3064" s="1" t="s">
        <v>111</v>
      </c>
      <c r="H3064" s="1" t="s">
        <v>111</v>
      </c>
      <c r="I3064" s="1" t="s">
        <v>112</v>
      </c>
      <c r="J3064" s="1" t="s">
        <v>11667</v>
      </c>
      <c r="K3064" s="1" t="s">
        <v>11668</v>
      </c>
      <c r="L3064" s="1" t="s">
        <v>11669</v>
      </c>
      <c r="M3064" s="1" t="s">
        <v>11670</v>
      </c>
      <c r="N3064" s="1" t="s">
        <v>116</v>
      </c>
      <c r="O3064" s="1" t="s">
        <v>117</v>
      </c>
      <c r="P3064" s="9">
        <v>96950</v>
      </c>
      <c r="Q3064" s="1" t="s">
        <v>118</v>
      </c>
      <c r="S3064" s="1">
        <v>16702337770</v>
      </c>
      <c r="U3064" s="1">
        <v>54133</v>
      </c>
      <c r="V3064" s="1" t="s">
        <v>119</v>
      </c>
      <c r="X3064" s="1" t="s">
        <v>723</v>
      </c>
      <c r="Y3064" s="1" t="s">
        <v>3563</v>
      </c>
      <c r="Z3064" s="1" t="s">
        <v>3048</v>
      </c>
      <c r="AA3064" s="1" t="s">
        <v>245</v>
      </c>
      <c r="AB3064" s="1" t="s">
        <v>11669</v>
      </c>
      <c r="AC3064" s="1" t="s">
        <v>11670</v>
      </c>
      <c r="AD3064" s="1" t="s">
        <v>116</v>
      </c>
      <c r="AE3064" s="1" t="s">
        <v>117</v>
      </c>
      <c r="AF3064" s="9">
        <v>96950</v>
      </c>
      <c r="AG3064" s="1" t="s">
        <v>118</v>
      </c>
      <c r="AH3064" s="1" t="s">
        <v>138</v>
      </c>
      <c r="AI3064" s="1">
        <v>16702337770</v>
      </c>
      <c r="AK3064" s="1" t="s">
        <v>11671</v>
      </c>
      <c r="BC3064" s="1" t="str">
        <f>"13-2011.01"</f>
        <v>13-2011.01</v>
      </c>
      <c r="BD3064" s="1" t="s">
        <v>932</v>
      </c>
      <c r="BE3064" s="1" t="s">
        <v>11672</v>
      </c>
      <c r="BF3064" s="1" t="s">
        <v>759</v>
      </c>
      <c r="BG3064" s="1">
        <v>1</v>
      </c>
      <c r="BI3064" s="2">
        <v>44187</v>
      </c>
      <c r="BJ3064" s="2">
        <v>44551</v>
      </c>
      <c r="BM3064" s="1">
        <v>40</v>
      </c>
      <c r="BN3064" s="1">
        <v>0</v>
      </c>
      <c r="BO3064" s="1">
        <v>8</v>
      </c>
      <c r="BP3064" s="1">
        <v>8</v>
      </c>
      <c r="BQ3064" s="1">
        <v>8</v>
      </c>
      <c r="BR3064" s="1">
        <v>8</v>
      </c>
      <c r="BS3064" s="1">
        <v>8</v>
      </c>
      <c r="BT3064" s="1">
        <v>0</v>
      </c>
      <c r="BU3064" s="1" t="str">
        <f>"8:00 AM"</f>
        <v>8:00 AM</v>
      </c>
      <c r="BV3064" s="1" t="str">
        <f>"5:00 PM"</f>
        <v>5:00 PM</v>
      </c>
      <c r="BW3064" s="1" t="s">
        <v>193</v>
      </c>
      <c r="BX3064" s="1">
        <v>0</v>
      </c>
      <c r="BY3064" s="1">
        <v>24</v>
      </c>
      <c r="BZ3064" s="1" t="s">
        <v>112</v>
      </c>
      <c r="CA3064" s="1">
        <v>0</v>
      </c>
      <c r="CB3064" s="1" t="s">
        <v>11673</v>
      </c>
      <c r="CC3064" s="1" t="s">
        <v>11669</v>
      </c>
      <c r="CD3064" s="1" t="s">
        <v>11670</v>
      </c>
      <c r="CE3064" s="1" t="s">
        <v>116</v>
      </c>
      <c r="CF3064" s="1" t="s">
        <v>117</v>
      </c>
      <c r="CG3064" s="1">
        <v>96950</v>
      </c>
      <c r="CH3064" s="3">
        <v>14.85</v>
      </c>
      <c r="CI3064" s="3">
        <v>14.85</v>
      </c>
      <c r="CJ3064" s="3">
        <v>22.27</v>
      </c>
      <c r="CK3064" s="3">
        <v>22.27</v>
      </c>
      <c r="CL3064" s="1" t="s">
        <v>137</v>
      </c>
      <c r="CM3064" s="1" t="s">
        <v>582</v>
      </c>
      <c r="CN3064" s="1" t="s">
        <v>139</v>
      </c>
      <c r="CP3064" s="1" t="s">
        <v>112</v>
      </c>
      <c r="CQ3064" s="1" t="s">
        <v>111</v>
      </c>
      <c r="CR3064" s="1" t="s">
        <v>111</v>
      </c>
      <c r="CS3064" s="1" t="s">
        <v>111</v>
      </c>
      <c r="CT3064" s="1" t="s">
        <v>138</v>
      </c>
      <c r="CU3064" s="1" t="s">
        <v>111</v>
      </c>
      <c r="CV3064" s="1" t="s">
        <v>138</v>
      </c>
      <c r="CW3064" s="1" t="s">
        <v>583</v>
      </c>
      <c r="CX3064" s="1">
        <v>16702337770</v>
      </c>
      <c r="CY3064" s="1" t="s">
        <v>575</v>
      </c>
      <c r="CZ3064" s="1" t="s">
        <v>428</v>
      </c>
      <c r="DA3064" s="1" t="s">
        <v>111</v>
      </c>
      <c r="DB3064" s="1" t="s">
        <v>112</v>
      </c>
    </row>
    <row r="3065" spans="1:111" ht="15.6" customHeight="1" x14ac:dyDescent="0.25">
      <c r="A3065" s="1" t="s">
        <v>11674</v>
      </c>
      <c r="B3065" s="1" t="s">
        <v>109</v>
      </c>
      <c r="C3065" s="2">
        <v>44172.050401967594</v>
      </c>
      <c r="D3065" s="2">
        <v>44228</v>
      </c>
      <c r="E3065" s="1" t="s">
        <v>180</v>
      </c>
      <c r="G3065" s="1" t="s">
        <v>112</v>
      </c>
      <c r="H3065" s="1" t="s">
        <v>112</v>
      </c>
      <c r="I3065" s="1" t="s">
        <v>112</v>
      </c>
      <c r="J3065" s="1" t="s">
        <v>791</v>
      </c>
      <c r="K3065" s="1" t="s">
        <v>792</v>
      </c>
      <c r="L3065" s="1" t="s">
        <v>684</v>
      </c>
      <c r="M3065" s="1" t="s">
        <v>793</v>
      </c>
      <c r="N3065" s="1" t="s">
        <v>116</v>
      </c>
      <c r="O3065" s="1" t="s">
        <v>117</v>
      </c>
      <c r="P3065" s="9">
        <v>96950</v>
      </c>
      <c r="Q3065" s="1" t="s">
        <v>118</v>
      </c>
      <c r="R3065" s="1" t="s">
        <v>138</v>
      </c>
      <c r="S3065" s="1">
        <v>16703236877</v>
      </c>
      <c r="U3065" s="1">
        <v>62161</v>
      </c>
      <c r="V3065" s="1" t="s">
        <v>119</v>
      </c>
      <c r="X3065" s="1" t="s">
        <v>686</v>
      </c>
      <c r="Y3065" s="1" t="s">
        <v>687</v>
      </c>
      <c r="Z3065" s="1" t="s">
        <v>688</v>
      </c>
      <c r="AA3065" s="1" t="s">
        <v>245</v>
      </c>
      <c r="AB3065" s="1" t="s">
        <v>689</v>
      </c>
      <c r="AD3065" s="1" t="s">
        <v>690</v>
      </c>
      <c r="AE3065" s="1" t="s">
        <v>691</v>
      </c>
      <c r="AF3065" s="9">
        <v>96931</v>
      </c>
      <c r="AG3065" s="1" t="s">
        <v>118</v>
      </c>
      <c r="AH3065" s="1" t="s">
        <v>138</v>
      </c>
      <c r="AI3065" s="1">
        <v>16716498746</v>
      </c>
      <c r="AJ3065" s="1">
        <v>203</v>
      </c>
      <c r="AK3065" s="1" t="s">
        <v>692</v>
      </c>
      <c r="BC3065" s="1" t="str">
        <f>"49-9071.00"</f>
        <v>49-9071.00</v>
      </c>
      <c r="BD3065" s="1" t="s">
        <v>214</v>
      </c>
      <c r="BE3065" s="1" t="s">
        <v>794</v>
      </c>
      <c r="BF3065" s="1" t="s">
        <v>795</v>
      </c>
      <c r="BG3065" s="1">
        <v>3</v>
      </c>
      <c r="BI3065" s="2">
        <v>44270</v>
      </c>
      <c r="BJ3065" s="2">
        <v>44634</v>
      </c>
      <c r="BM3065" s="1">
        <v>40</v>
      </c>
      <c r="BN3065" s="1">
        <v>0</v>
      </c>
      <c r="BO3065" s="1">
        <v>8</v>
      </c>
      <c r="BP3065" s="1">
        <v>8</v>
      </c>
      <c r="BQ3065" s="1">
        <v>8</v>
      </c>
      <c r="BR3065" s="1">
        <v>8</v>
      </c>
      <c r="BS3065" s="1">
        <v>5</v>
      </c>
      <c r="BT3065" s="1">
        <v>3</v>
      </c>
      <c r="BU3065" s="1" t="str">
        <f>"8:30 AM"</f>
        <v>8:30 AM</v>
      </c>
      <c r="BV3065" s="1" t="str">
        <f>"5:30 PM"</f>
        <v>5:30 PM</v>
      </c>
      <c r="BW3065" s="1" t="s">
        <v>135</v>
      </c>
      <c r="BX3065" s="1">
        <v>0</v>
      </c>
      <c r="BY3065" s="1">
        <v>6</v>
      </c>
      <c r="BZ3065" s="1" t="s">
        <v>112</v>
      </c>
      <c r="CA3065" s="1">
        <v>0</v>
      </c>
      <c r="CB3065" s="1" t="s">
        <v>796</v>
      </c>
      <c r="CC3065" s="1" t="s">
        <v>684</v>
      </c>
      <c r="CD3065" s="1" t="s">
        <v>786</v>
      </c>
      <c r="CE3065" s="1" t="s">
        <v>116</v>
      </c>
      <c r="CF3065" s="1" t="s">
        <v>117</v>
      </c>
      <c r="CG3065" s="1">
        <v>96950</v>
      </c>
      <c r="CH3065" s="3">
        <v>8.7100000000000009</v>
      </c>
      <c r="CI3065" s="3">
        <v>8.7100000000000009</v>
      </c>
      <c r="CJ3065" s="3">
        <v>13.06</v>
      </c>
      <c r="CK3065" s="3">
        <v>13.06</v>
      </c>
      <c r="CL3065" s="1" t="s">
        <v>137</v>
      </c>
      <c r="CN3065" s="1" t="s">
        <v>139</v>
      </c>
      <c r="CP3065" s="1" t="s">
        <v>112</v>
      </c>
      <c r="CQ3065" s="1" t="s">
        <v>111</v>
      </c>
      <c r="CR3065" s="1" t="s">
        <v>112</v>
      </c>
      <c r="CS3065" s="1" t="s">
        <v>111</v>
      </c>
      <c r="CT3065" s="1" t="s">
        <v>138</v>
      </c>
      <c r="CU3065" s="1" t="s">
        <v>111</v>
      </c>
      <c r="CV3065" s="1" t="s">
        <v>138</v>
      </c>
      <c r="CW3065" s="1" t="s">
        <v>698</v>
      </c>
      <c r="CX3065" s="1">
        <v>16703236877</v>
      </c>
      <c r="CY3065" s="1" t="s">
        <v>699</v>
      </c>
      <c r="CZ3065" s="1" t="s">
        <v>138</v>
      </c>
      <c r="DA3065" s="1" t="s">
        <v>111</v>
      </c>
      <c r="DB3065" s="1" t="s">
        <v>112</v>
      </c>
    </row>
    <row r="3066" spans="1:111" ht="15.6" customHeight="1" x14ac:dyDescent="0.25">
      <c r="A3066" s="1" t="s">
        <v>11682</v>
      </c>
      <c r="B3066" s="1" t="s">
        <v>109</v>
      </c>
      <c r="C3066" s="2">
        <v>44172.036008101852</v>
      </c>
      <c r="D3066" s="2">
        <v>44229</v>
      </c>
      <c r="E3066" s="1" t="s">
        <v>180</v>
      </c>
      <c r="G3066" s="1" t="s">
        <v>112</v>
      </c>
      <c r="H3066" s="1" t="s">
        <v>112</v>
      </c>
      <c r="I3066" s="1" t="s">
        <v>112</v>
      </c>
      <c r="J3066" s="1" t="s">
        <v>791</v>
      </c>
      <c r="K3066" s="1" t="s">
        <v>792</v>
      </c>
      <c r="L3066" s="1" t="s">
        <v>684</v>
      </c>
      <c r="M3066" s="1" t="s">
        <v>793</v>
      </c>
      <c r="N3066" s="1" t="s">
        <v>116</v>
      </c>
      <c r="O3066" s="1" t="s">
        <v>117</v>
      </c>
      <c r="P3066" s="9">
        <v>96950</v>
      </c>
      <c r="Q3066" s="1" t="s">
        <v>118</v>
      </c>
      <c r="R3066" s="1" t="s">
        <v>138</v>
      </c>
      <c r="S3066" s="1">
        <v>16703236877</v>
      </c>
      <c r="U3066" s="1">
        <v>6216</v>
      </c>
      <c r="V3066" s="1" t="s">
        <v>119</v>
      </c>
      <c r="X3066" s="1" t="s">
        <v>686</v>
      </c>
      <c r="Y3066" s="1" t="s">
        <v>687</v>
      </c>
      <c r="Z3066" s="1" t="s">
        <v>688</v>
      </c>
      <c r="AA3066" s="1" t="s">
        <v>245</v>
      </c>
      <c r="AB3066" s="1" t="s">
        <v>7844</v>
      </c>
      <c r="AD3066" s="1" t="s">
        <v>690</v>
      </c>
      <c r="AE3066" s="1" t="s">
        <v>691</v>
      </c>
      <c r="AF3066" s="9">
        <v>96931</v>
      </c>
      <c r="AG3066" s="1" t="s">
        <v>118</v>
      </c>
      <c r="AH3066" s="1" t="s">
        <v>138</v>
      </c>
      <c r="AI3066" s="1">
        <v>16716498746</v>
      </c>
      <c r="AJ3066" s="1">
        <v>203</v>
      </c>
      <c r="AK3066" s="1" t="s">
        <v>692</v>
      </c>
      <c r="BC3066" s="1" t="str">
        <f>"31-1014.00"</f>
        <v>31-1014.00</v>
      </c>
      <c r="BD3066" s="1" t="s">
        <v>531</v>
      </c>
      <c r="BE3066" s="1" t="s">
        <v>7887</v>
      </c>
      <c r="BF3066" s="1" t="s">
        <v>788</v>
      </c>
      <c r="BG3066" s="1">
        <v>6</v>
      </c>
      <c r="BI3066" s="2">
        <v>44270</v>
      </c>
      <c r="BJ3066" s="2">
        <v>44634</v>
      </c>
      <c r="BM3066" s="1">
        <v>40</v>
      </c>
      <c r="BN3066" s="1">
        <v>0</v>
      </c>
      <c r="BO3066" s="1">
        <v>8</v>
      </c>
      <c r="BP3066" s="1">
        <v>8</v>
      </c>
      <c r="BQ3066" s="1">
        <v>8</v>
      </c>
      <c r="BR3066" s="1">
        <v>8</v>
      </c>
      <c r="BS3066" s="1">
        <v>5</v>
      </c>
      <c r="BT3066" s="1">
        <v>3</v>
      </c>
      <c r="BU3066" s="1" t="str">
        <f>"8:30 AM"</f>
        <v>8:30 AM</v>
      </c>
      <c r="BV3066" s="1" t="str">
        <f>"5:30 PM"</f>
        <v>5:30 PM</v>
      </c>
      <c r="BW3066" s="1" t="s">
        <v>135</v>
      </c>
      <c r="BX3066" s="1">
        <v>0</v>
      </c>
      <c r="BY3066" s="1">
        <v>0</v>
      </c>
      <c r="BZ3066" s="1" t="s">
        <v>112</v>
      </c>
      <c r="CA3066" s="1">
        <v>0</v>
      </c>
      <c r="CB3066" s="1" t="s">
        <v>11683</v>
      </c>
      <c r="CC3066" s="1" t="s">
        <v>684</v>
      </c>
      <c r="CD3066" s="1" t="s">
        <v>793</v>
      </c>
      <c r="CE3066" s="1" t="s">
        <v>116</v>
      </c>
      <c r="CF3066" s="1" t="s">
        <v>117</v>
      </c>
      <c r="CG3066" s="1">
        <v>96950</v>
      </c>
      <c r="CH3066" s="3">
        <v>12.21</v>
      </c>
      <c r="CI3066" s="3">
        <v>12.21</v>
      </c>
      <c r="CJ3066" s="3">
        <v>18.309999999999999</v>
      </c>
      <c r="CK3066" s="3">
        <v>18.309999999999999</v>
      </c>
      <c r="CL3066" s="1" t="s">
        <v>137</v>
      </c>
      <c r="CN3066" s="1" t="s">
        <v>139</v>
      </c>
      <c r="CP3066" s="1" t="s">
        <v>112</v>
      </c>
      <c r="CQ3066" s="1" t="s">
        <v>111</v>
      </c>
      <c r="CR3066" s="1" t="s">
        <v>112</v>
      </c>
      <c r="CS3066" s="1" t="s">
        <v>111</v>
      </c>
      <c r="CT3066" s="1" t="s">
        <v>138</v>
      </c>
      <c r="CU3066" s="1" t="s">
        <v>111</v>
      </c>
      <c r="CV3066" s="1" t="s">
        <v>138</v>
      </c>
      <c r="CW3066" s="1" t="s">
        <v>698</v>
      </c>
      <c r="CX3066" s="1">
        <v>16703236877</v>
      </c>
      <c r="CY3066" s="1" t="s">
        <v>699</v>
      </c>
      <c r="CZ3066" s="1" t="s">
        <v>138</v>
      </c>
      <c r="DA3066" s="1" t="s">
        <v>111</v>
      </c>
      <c r="DB3066" s="1" t="s">
        <v>112</v>
      </c>
    </row>
    <row r="3067" spans="1:111" ht="15.6" customHeight="1" x14ac:dyDescent="0.25">
      <c r="A3067" s="1" t="s">
        <v>11684</v>
      </c>
      <c r="B3067" s="1" t="s">
        <v>109</v>
      </c>
      <c r="C3067" s="2">
        <v>44172.853439236111</v>
      </c>
      <c r="D3067" s="2">
        <v>44231</v>
      </c>
      <c r="E3067" s="1" t="s">
        <v>180</v>
      </c>
      <c r="G3067" s="1" t="s">
        <v>111</v>
      </c>
      <c r="H3067" s="1" t="s">
        <v>112</v>
      </c>
      <c r="I3067" s="1" t="s">
        <v>112</v>
      </c>
      <c r="J3067" s="1" t="s">
        <v>5627</v>
      </c>
      <c r="K3067" s="1" t="s">
        <v>5628</v>
      </c>
      <c r="L3067" s="1" t="s">
        <v>11685</v>
      </c>
      <c r="M3067" s="1" t="s">
        <v>5630</v>
      </c>
      <c r="N3067" s="1" t="s">
        <v>116</v>
      </c>
      <c r="O3067" s="1" t="s">
        <v>117</v>
      </c>
      <c r="P3067" s="9">
        <v>96950</v>
      </c>
      <c r="Q3067" s="1" t="s">
        <v>118</v>
      </c>
      <c r="R3067" s="1" t="s">
        <v>138</v>
      </c>
      <c r="S3067" s="1">
        <v>16702330999</v>
      </c>
      <c r="U3067" s="1">
        <v>445110</v>
      </c>
      <c r="V3067" s="1" t="s">
        <v>119</v>
      </c>
      <c r="X3067" s="1" t="s">
        <v>4427</v>
      </c>
      <c r="Y3067" s="1" t="s">
        <v>5631</v>
      </c>
      <c r="AA3067" s="1" t="s">
        <v>245</v>
      </c>
      <c r="AB3067" s="1" t="s">
        <v>5629</v>
      </c>
      <c r="AC3067" s="1" t="s">
        <v>4953</v>
      </c>
      <c r="AD3067" s="1" t="s">
        <v>116</v>
      </c>
      <c r="AE3067" s="1" t="s">
        <v>117</v>
      </c>
      <c r="AF3067" s="9">
        <v>96950</v>
      </c>
      <c r="AG3067" s="1" t="s">
        <v>118</v>
      </c>
      <c r="AH3067" s="1" t="s">
        <v>138</v>
      </c>
      <c r="AI3067" s="1">
        <v>16702330999</v>
      </c>
      <c r="AK3067" s="1" t="s">
        <v>4956</v>
      </c>
      <c r="BC3067" s="1" t="str">
        <f>"51-3021.00"</f>
        <v>51-3021.00</v>
      </c>
      <c r="BD3067" s="1" t="s">
        <v>4564</v>
      </c>
      <c r="BE3067" s="1" t="s">
        <v>11686</v>
      </c>
      <c r="BF3067" s="1" t="s">
        <v>11687</v>
      </c>
      <c r="BG3067" s="1">
        <v>1</v>
      </c>
      <c r="BI3067" s="2">
        <v>44186</v>
      </c>
      <c r="BJ3067" s="2">
        <v>44469</v>
      </c>
      <c r="BM3067" s="1">
        <v>35</v>
      </c>
      <c r="BN3067" s="1">
        <v>0</v>
      </c>
      <c r="BO3067" s="1">
        <v>6</v>
      </c>
      <c r="BP3067" s="1">
        <v>6</v>
      </c>
      <c r="BQ3067" s="1">
        <v>6</v>
      </c>
      <c r="BR3067" s="1">
        <v>6</v>
      </c>
      <c r="BS3067" s="1">
        <v>6</v>
      </c>
      <c r="BT3067" s="1">
        <v>5</v>
      </c>
      <c r="BU3067" s="1" t="str">
        <f>"9:00 AM"</f>
        <v>9:00 AM</v>
      </c>
      <c r="BV3067" s="1" t="str">
        <f>"3:30 PM"</f>
        <v>3:30 PM</v>
      </c>
      <c r="BW3067" s="1" t="s">
        <v>135</v>
      </c>
      <c r="BX3067" s="1">
        <v>0</v>
      </c>
      <c r="BY3067" s="1">
        <v>12</v>
      </c>
      <c r="BZ3067" s="1" t="s">
        <v>112</v>
      </c>
      <c r="CA3067" s="1">
        <v>0</v>
      </c>
      <c r="CB3067" s="1" t="s">
        <v>11688</v>
      </c>
      <c r="CC3067" s="1" t="s">
        <v>5629</v>
      </c>
      <c r="CD3067" s="1" t="s">
        <v>5630</v>
      </c>
      <c r="CE3067" s="1" t="s">
        <v>116</v>
      </c>
      <c r="CF3067" s="1" t="s">
        <v>117</v>
      </c>
      <c r="CG3067" s="1">
        <v>96950</v>
      </c>
      <c r="CH3067" s="3">
        <v>7.97</v>
      </c>
      <c r="CI3067" s="3">
        <v>7.97</v>
      </c>
      <c r="CJ3067" s="3">
        <v>11.96</v>
      </c>
      <c r="CK3067" s="3">
        <v>11.96</v>
      </c>
      <c r="CL3067" s="1" t="s">
        <v>137</v>
      </c>
      <c r="CM3067" s="1" t="s">
        <v>138</v>
      </c>
      <c r="CN3067" s="1" t="s">
        <v>139</v>
      </c>
      <c r="CP3067" s="1" t="s">
        <v>112</v>
      </c>
      <c r="CQ3067" s="1" t="s">
        <v>111</v>
      </c>
      <c r="CR3067" s="1" t="s">
        <v>112</v>
      </c>
      <c r="CS3067" s="1" t="s">
        <v>111</v>
      </c>
      <c r="CT3067" s="1" t="s">
        <v>138</v>
      </c>
      <c r="CU3067" s="1" t="s">
        <v>111</v>
      </c>
      <c r="CV3067" s="1" t="s">
        <v>138</v>
      </c>
      <c r="CW3067" s="1" t="s">
        <v>11689</v>
      </c>
      <c r="CX3067" s="1">
        <v>16702330099</v>
      </c>
      <c r="CY3067" s="1" t="s">
        <v>4956</v>
      </c>
      <c r="CZ3067" s="1" t="s">
        <v>138</v>
      </c>
      <c r="DA3067" s="1" t="s">
        <v>111</v>
      </c>
      <c r="DB3067" s="1" t="s">
        <v>112</v>
      </c>
    </row>
    <row r="3068" spans="1:111" ht="15.6" customHeight="1" x14ac:dyDescent="0.25">
      <c r="A3068" s="1" t="s">
        <v>11691</v>
      </c>
      <c r="B3068" s="1" t="s">
        <v>109</v>
      </c>
      <c r="C3068" s="2">
        <v>44208.974508796295</v>
      </c>
      <c r="D3068" s="2">
        <v>44263</v>
      </c>
      <c r="E3068" s="1" t="s">
        <v>180</v>
      </c>
      <c r="G3068" s="1" t="s">
        <v>111</v>
      </c>
      <c r="H3068" s="1" t="s">
        <v>112</v>
      </c>
      <c r="I3068" s="1" t="s">
        <v>112</v>
      </c>
      <c r="J3068" s="1" t="s">
        <v>11692</v>
      </c>
      <c r="K3068" s="1" t="s">
        <v>10737</v>
      </c>
      <c r="L3068" s="1" t="s">
        <v>10738</v>
      </c>
      <c r="N3068" s="1" t="s">
        <v>167</v>
      </c>
      <c r="O3068" s="1" t="s">
        <v>117</v>
      </c>
      <c r="P3068" s="9">
        <v>96950</v>
      </c>
      <c r="Q3068" s="1" t="s">
        <v>118</v>
      </c>
      <c r="R3068" s="1" t="s">
        <v>117</v>
      </c>
      <c r="S3068" s="1">
        <v>16702335368</v>
      </c>
      <c r="U3068" s="1">
        <v>7224</v>
      </c>
      <c r="V3068" s="1" t="s">
        <v>119</v>
      </c>
      <c r="X3068" s="1" t="s">
        <v>2598</v>
      </c>
      <c r="Y3068" s="1" t="s">
        <v>2599</v>
      </c>
      <c r="Z3068" s="1" t="s">
        <v>2163</v>
      </c>
      <c r="AA3068" s="1" t="s">
        <v>3134</v>
      </c>
      <c r="AB3068" s="1" t="s">
        <v>10738</v>
      </c>
      <c r="AD3068" s="1" t="s">
        <v>167</v>
      </c>
      <c r="AE3068" s="1" t="s">
        <v>117</v>
      </c>
      <c r="AF3068" s="9">
        <v>96950</v>
      </c>
      <c r="AG3068" s="1" t="s">
        <v>118</v>
      </c>
      <c r="AH3068" s="1" t="s">
        <v>117</v>
      </c>
      <c r="AI3068" s="1">
        <v>16702335368</v>
      </c>
      <c r="AK3068" s="1" t="s">
        <v>10739</v>
      </c>
      <c r="BC3068" s="1" t="str">
        <f>"31-1011.00"</f>
        <v>31-1011.00</v>
      </c>
      <c r="BD3068" s="1" t="s">
        <v>7845</v>
      </c>
      <c r="BE3068" s="1" t="s">
        <v>11693</v>
      </c>
      <c r="BF3068" s="1" t="s">
        <v>7845</v>
      </c>
      <c r="BG3068" s="1">
        <v>2</v>
      </c>
      <c r="BI3068" s="2">
        <v>44287</v>
      </c>
      <c r="BJ3068" s="2">
        <v>44651</v>
      </c>
      <c r="BM3068" s="1">
        <v>42</v>
      </c>
      <c r="BN3068" s="1">
        <v>0</v>
      </c>
      <c r="BO3068" s="1">
        <v>7</v>
      </c>
      <c r="BP3068" s="1">
        <v>7</v>
      </c>
      <c r="BQ3068" s="1">
        <v>7</v>
      </c>
      <c r="BR3068" s="1">
        <v>7</v>
      </c>
      <c r="BS3068" s="1">
        <v>7</v>
      </c>
      <c r="BT3068" s="1">
        <v>7</v>
      </c>
      <c r="BU3068" s="1" t="str">
        <f>"7:00 AM"</f>
        <v>7:00 AM</v>
      </c>
      <c r="BV3068" s="1" t="str">
        <f>"2:00 PM"</f>
        <v>2:00 PM</v>
      </c>
      <c r="BW3068" s="1" t="s">
        <v>135</v>
      </c>
      <c r="BX3068" s="1">
        <v>0</v>
      </c>
      <c r="BY3068" s="1">
        <v>0</v>
      </c>
      <c r="BZ3068" s="1" t="s">
        <v>112</v>
      </c>
      <c r="CA3068" s="1">
        <v>0</v>
      </c>
      <c r="CB3068" s="1" t="s">
        <v>11694</v>
      </c>
      <c r="CC3068" s="1" t="s">
        <v>3942</v>
      </c>
      <c r="CE3068" s="1" t="s">
        <v>167</v>
      </c>
      <c r="CF3068" s="1" t="s">
        <v>117</v>
      </c>
      <c r="CG3068" s="1">
        <v>96950</v>
      </c>
      <c r="CH3068" s="3">
        <v>12.21</v>
      </c>
      <c r="CI3068" s="3">
        <v>12.21</v>
      </c>
      <c r="CJ3068" s="3">
        <v>18.32</v>
      </c>
      <c r="CK3068" s="3">
        <v>18.32</v>
      </c>
      <c r="CL3068" s="1" t="s">
        <v>137</v>
      </c>
      <c r="CN3068" s="1" t="s">
        <v>139</v>
      </c>
      <c r="CP3068" s="1" t="s">
        <v>112</v>
      </c>
      <c r="CQ3068" s="1" t="s">
        <v>111</v>
      </c>
      <c r="CR3068" s="1" t="s">
        <v>112</v>
      </c>
      <c r="CS3068" s="1" t="s">
        <v>111</v>
      </c>
      <c r="CT3068" s="1" t="s">
        <v>111</v>
      </c>
      <c r="CU3068" s="1" t="s">
        <v>111</v>
      </c>
      <c r="CV3068" s="1" t="s">
        <v>138</v>
      </c>
      <c r="CW3068" s="1" t="s">
        <v>138</v>
      </c>
      <c r="CX3068" s="1">
        <v>16702335368</v>
      </c>
      <c r="CY3068" s="1" t="s">
        <v>10739</v>
      </c>
      <c r="CZ3068" s="1" t="s">
        <v>428</v>
      </c>
      <c r="DA3068" s="1" t="s">
        <v>111</v>
      </c>
      <c r="DB3068" s="1" t="s">
        <v>112</v>
      </c>
    </row>
    <row r="3069" spans="1:111" ht="15.6" customHeight="1" x14ac:dyDescent="0.25">
      <c r="A3069" s="1" t="s">
        <v>11792</v>
      </c>
      <c r="B3069" s="1" t="s">
        <v>109</v>
      </c>
      <c r="C3069" s="2">
        <v>44296.121489699071</v>
      </c>
      <c r="D3069" s="2">
        <v>44336</v>
      </c>
      <c r="E3069" s="1" t="s">
        <v>110</v>
      </c>
      <c r="F3069" s="2">
        <v>44468.833333333336</v>
      </c>
      <c r="G3069" s="1" t="s">
        <v>112</v>
      </c>
      <c r="H3069" s="1" t="s">
        <v>112</v>
      </c>
      <c r="I3069" s="1" t="s">
        <v>112</v>
      </c>
      <c r="J3069" s="1" t="s">
        <v>5148</v>
      </c>
      <c r="K3069" s="1" t="s">
        <v>5149</v>
      </c>
      <c r="L3069" s="1" t="s">
        <v>368</v>
      </c>
      <c r="M3069" s="1" t="s">
        <v>5150</v>
      </c>
      <c r="N3069" s="1" t="s">
        <v>116</v>
      </c>
      <c r="O3069" s="1" t="s">
        <v>117</v>
      </c>
      <c r="P3069" s="9">
        <v>96950</v>
      </c>
      <c r="Q3069" s="1" t="s">
        <v>118</v>
      </c>
      <c r="R3069" s="1" t="s">
        <v>138</v>
      </c>
      <c r="S3069" s="1">
        <v>16702330490</v>
      </c>
      <c r="U3069" s="1">
        <v>812112</v>
      </c>
      <c r="V3069" s="1" t="s">
        <v>119</v>
      </c>
      <c r="X3069" s="1" t="s">
        <v>370</v>
      </c>
      <c r="Y3069" s="1" t="s">
        <v>371</v>
      </c>
      <c r="Z3069" s="1" t="s">
        <v>372</v>
      </c>
      <c r="AA3069" s="1" t="s">
        <v>1184</v>
      </c>
      <c r="AB3069" s="1" t="s">
        <v>368</v>
      </c>
      <c r="AC3069" s="1" t="s">
        <v>1185</v>
      </c>
      <c r="AD3069" s="1" t="s">
        <v>116</v>
      </c>
      <c r="AE3069" s="1" t="s">
        <v>117</v>
      </c>
      <c r="AF3069" s="9">
        <v>96950</v>
      </c>
      <c r="AG3069" s="1" t="s">
        <v>118</v>
      </c>
      <c r="AH3069" s="1" t="s">
        <v>138</v>
      </c>
      <c r="AI3069" s="1">
        <v>16702346278</v>
      </c>
      <c r="AK3069" s="1" t="s">
        <v>1186</v>
      </c>
      <c r="BC3069" s="1" t="str">
        <f>"39-5012.00"</f>
        <v>39-5012.00</v>
      </c>
      <c r="BD3069" s="1" t="s">
        <v>1831</v>
      </c>
      <c r="BE3069" s="1" t="s">
        <v>5151</v>
      </c>
      <c r="BF3069" s="1" t="s">
        <v>11793</v>
      </c>
      <c r="BG3069" s="1">
        <v>2</v>
      </c>
      <c r="BI3069" s="2">
        <v>44470</v>
      </c>
      <c r="BJ3069" s="2">
        <v>44834</v>
      </c>
      <c r="BM3069" s="1">
        <v>35</v>
      </c>
      <c r="BN3069" s="1">
        <v>7</v>
      </c>
      <c r="BO3069" s="1">
        <v>0</v>
      </c>
      <c r="BP3069" s="1">
        <v>7</v>
      </c>
      <c r="BQ3069" s="1">
        <v>7</v>
      </c>
      <c r="BR3069" s="1">
        <v>0</v>
      </c>
      <c r="BS3069" s="1">
        <v>7</v>
      </c>
      <c r="BT3069" s="1">
        <v>7</v>
      </c>
      <c r="BU3069" s="1" t="str">
        <f>"10:00 AM"</f>
        <v>10:00 AM</v>
      </c>
      <c r="BV3069" s="1" t="str">
        <f>"6:00 PM"</f>
        <v>6:00 PM</v>
      </c>
      <c r="BW3069" s="1" t="s">
        <v>135</v>
      </c>
      <c r="BX3069" s="1">
        <v>0</v>
      </c>
      <c r="BY3069" s="1">
        <v>24</v>
      </c>
      <c r="BZ3069" s="1" t="s">
        <v>112</v>
      </c>
      <c r="CA3069" s="1">
        <v>0</v>
      </c>
      <c r="CB3069" s="1" t="s">
        <v>11794</v>
      </c>
      <c r="CC3069" s="1" t="s">
        <v>368</v>
      </c>
      <c r="CD3069" s="1" t="s">
        <v>5154</v>
      </c>
      <c r="CE3069" s="1" t="s">
        <v>116</v>
      </c>
      <c r="CF3069" s="1" t="s">
        <v>117</v>
      </c>
      <c r="CG3069" s="1">
        <v>96950</v>
      </c>
      <c r="CH3069" s="3">
        <v>8.08</v>
      </c>
      <c r="CI3069" s="3">
        <v>8.08</v>
      </c>
      <c r="CJ3069" s="3">
        <v>12.12</v>
      </c>
      <c r="CK3069" s="3">
        <v>12.12</v>
      </c>
      <c r="CL3069" s="1" t="s">
        <v>137</v>
      </c>
      <c r="CM3069" s="1" t="s">
        <v>138</v>
      </c>
      <c r="CN3069" s="1" t="s">
        <v>139</v>
      </c>
      <c r="CP3069" s="1" t="s">
        <v>112</v>
      </c>
      <c r="CQ3069" s="1" t="s">
        <v>111</v>
      </c>
      <c r="CR3069" s="1" t="s">
        <v>112</v>
      </c>
      <c r="CS3069" s="1" t="s">
        <v>111</v>
      </c>
      <c r="CT3069" s="1" t="s">
        <v>138</v>
      </c>
      <c r="CU3069" s="1" t="s">
        <v>111</v>
      </c>
      <c r="CV3069" s="1" t="s">
        <v>138</v>
      </c>
      <c r="CW3069" s="1" t="s">
        <v>138</v>
      </c>
      <c r="CX3069" s="1">
        <v>16702330490</v>
      </c>
      <c r="CY3069" s="1" t="s">
        <v>5155</v>
      </c>
      <c r="CZ3069" s="1" t="s">
        <v>380</v>
      </c>
      <c r="DA3069" s="1" t="s">
        <v>111</v>
      </c>
      <c r="DB3069" s="1" t="s">
        <v>112</v>
      </c>
    </row>
    <row r="3070" spans="1:111" ht="15.6" customHeight="1" x14ac:dyDescent="0.25">
      <c r="A3070" s="1" t="s">
        <v>11795</v>
      </c>
      <c r="B3070" s="1" t="s">
        <v>109</v>
      </c>
      <c r="C3070" s="2">
        <v>44263.979479629626</v>
      </c>
      <c r="D3070" s="2">
        <v>44298</v>
      </c>
      <c r="E3070" s="1" t="s">
        <v>180</v>
      </c>
      <c r="G3070" s="1" t="s">
        <v>112</v>
      </c>
      <c r="H3070" s="1" t="s">
        <v>112</v>
      </c>
      <c r="I3070" s="1" t="s">
        <v>112</v>
      </c>
      <c r="J3070" s="1" t="s">
        <v>11796</v>
      </c>
      <c r="L3070" s="1" t="s">
        <v>6949</v>
      </c>
      <c r="M3070" s="1" t="s">
        <v>6950</v>
      </c>
      <c r="N3070" s="1" t="s">
        <v>167</v>
      </c>
      <c r="O3070" s="1" t="s">
        <v>117</v>
      </c>
      <c r="P3070" s="9">
        <v>96950</v>
      </c>
      <c r="Q3070" s="1" t="s">
        <v>118</v>
      </c>
      <c r="S3070" s="1">
        <v>16702346552</v>
      </c>
      <c r="U3070" s="1">
        <v>54137</v>
      </c>
      <c r="V3070" s="1" t="s">
        <v>119</v>
      </c>
      <c r="X3070" s="1" t="s">
        <v>262</v>
      </c>
      <c r="Y3070" s="1" t="s">
        <v>5967</v>
      </c>
      <c r="Z3070" s="1" t="s">
        <v>6951</v>
      </c>
      <c r="AA3070" s="1" t="s">
        <v>6952</v>
      </c>
      <c r="AB3070" s="1" t="s">
        <v>6949</v>
      </c>
      <c r="AC3070" s="1" t="s">
        <v>11797</v>
      </c>
      <c r="AD3070" s="1" t="s">
        <v>167</v>
      </c>
      <c r="AE3070" s="1" t="s">
        <v>117</v>
      </c>
      <c r="AF3070" s="9">
        <v>96950</v>
      </c>
      <c r="AG3070" s="1" t="s">
        <v>118</v>
      </c>
      <c r="AI3070" s="1">
        <v>16702346552</v>
      </c>
      <c r="AK3070" s="1" t="s">
        <v>11798</v>
      </c>
      <c r="BC3070" s="1" t="str">
        <f>"17-3031.00"</f>
        <v>17-3031.00</v>
      </c>
      <c r="BD3070" s="1" t="s">
        <v>11799</v>
      </c>
      <c r="BE3070" s="1" t="s">
        <v>11800</v>
      </c>
      <c r="BF3070" s="1" t="s">
        <v>11801</v>
      </c>
      <c r="BG3070" s="1">
        <v>1</v>
      </c>
      <c r="BI3070" s="2">
        <v>44317</v>
      </c>
      <c r="BJ3070" s="2">
        <v>44681</v>
      </c>
      <c r="BM3070" s="1">
        <v>40</v>
      </c>
      <c r="BN3070" s="1">
        <v>0</v>
      </c>
      <c r="BO3070" s="1">
        <v>8</v>
      </c>
      <c r="BP3070" s="1">
        <v>8</v>
      </c>
      <c r="BQ3070" s="1">
        <v>8</v>
      </c>
      <c r="BR3070" s="1">
        <v>8</v>
      </c>
      <c r="BS3070" s="1">
        <v>8</v>
      </c>
      <c r="BT3070" s="1">
        <v>0</v>
      </c>
      <c r="BU3070" s="1" t="str">
        <f>"8:00 AM"</f>
        <v>8:00 AM</v>
      </c>
      <c r="BV3070" s="1" t="str">
        <f>"5:00 PM"</f>
        <v>5:00 PM</v>
      </c>
      <c r="BW3070" s="1" t="s">
        <v>392</v>
      </c>
      <c r="BX3070" s="1">
        <v>0</v>
      </c>
      <c r="BY3070" s="1">
        <v>24</v>
      </c>
      <c r="BZ3070" s="1" t="s">
        <v>112</v>
      </c>
      <c r="CA3070" s="1">
        <v>0</v>
      </c>
      <c r="CB3070" s="1" t="s">
        <v>11802</v>
      </c>
      <c r="CC3070" s="1" t="s">
        <v>11797</v>
      </c>
      <c r="CE3070" s="1" t="s">
        <v>167</v>
      </c>
      <c r="CF3070" s="1" t="s">
        <v>117</v>
      </c>
      <c r="CG3070" s="1">
        <v>96950</v>
      </c>
      <c r="CH3070" s="3">
        <v>15.86</v>
      </c>
      <c r="CI3070" s="3">
        <v>15.86</v>
      </c>
      <c r="CJ3070" s="3">
        <v>0</v>
      </c>
      <c r="CK3070" s="3">
        <v>0</v>
      </c>
      <c r="CL3070" s="1" t="s">
        <v>137</v>
      </c>
      <c r="CM3070" s="1" t="s">
        <v>11803</v>
      </c>
      <c r="CN3070" s="1" t="s">
        <v>139</v>
      </c>
      <c r="CP3070" s="1" t="s">
        <v>112</v>
      </c>
      <c r="CQ3070" s="1" t="s">
        <v>111</v>
      </c>
      <c r="CR3070" s="1" t="s">
        <v>112</v>
      </c>
      <c r="CS3070" s="1" t="s">
        <v>112</v>
      </c>
      <c r="CT3070" s="1" t="s">
        <v>138</v>
      </c>
      <c r="CU3070" s="1" t="s">
        <v>111</v>
      </c>
      <c r="CV3070" s="1" t="s">
        <v>138</v>
      </c>
      <c r="CW3070" s="1" t="s">
        <v>6956</v>
      </c>
      <c r="CX3070" s="1">
        <v>16702346552</v>
      </c>
      <c r="CY3070" s="1" t="s">
        <v>11798</v>
      </c>
      <c r="CZ3070" s="1" t="s">
        <v>138</v>
      </c>
      <c r="DA3070" s="1" t="s">
        <v>111</v>
      </c>
      <c r="DB3070" s="1" t="s">
        <v>112</v>
      </c>
    </row>
    <row r="3071" spans="1:111" ht="15.6" customHeight="1" x14ac:dyDescent="0.25">
      <c r="A3071" s="1" t="s">
        <v>11864</v>
      </c>
      <c r="B3071" s="1" t="s">
        <v>109</v>
      </c>
      <c r="C3071" s="2">
        <v>44302.245917592591</v>
      </c>
      <c r="D3071" s="2">
        <v>44348</v>
      </c>
      <c r="E3071" s="1" t="s">
        <v>110</v>
      </c>
      <c r="F3071" s="2">
        <v>44468.833333333336</v>
      </c>
      <c r="G3071" s="1" t="s">
        <v>112</v>
      </c>
      <c r="H3071" s="1" t="s">
        <v>112</v>
      </c>
      <c r="I3071" s="1" t="s">
        <v>112</v>
      </c>
      <c r="J3071" s="1" t="s">
        <v>9132</v>
      </c>
      <c r="K3071" s="1" t="s">
        <v>11865</v>
      </c>
      <c r="L3071" s="1" t="s">
        <v>9133</v>
      </c>
      <c r="N3071" s="1" t="s">
        <v>157</v>
      </c>
      <c r="O3071" s="1" t="s">
        <v>117</v>
      </c>
      <c r="P3071" s="9">
        <v>96950</v>
      </c>
      <c r="Q3071" s="1" t="s">
        <v>118</v>
      </c>
      <c r="S3071" s="1">
        <v>16702331818</v>
      </c>
      <c r="U3071" s="1">
        <v>56152</v>
      </c>
      <c r="V3071" s="1" t="s">
        <v>119</v>
      </c>
      <c r="X3071" s="1" t="s">
        <v>210</v>
      </c>
      <c r="Y3071" s="1" t="s">
        <v>3928</v>
      </c>
      <c r="AA3071" s="1" t="s">
        <v>373</v>
      </c>
      <c r="AB3071" s="1" t="s">
        <v>9133</v>
      </c>
      <c r="AD3071" s="1" t="s">
        <v>116</v>
      </c>
      <c r="AE3071" s="1" t="s">
        <v>117</v>
      </c>
      <c r="AF3071" s="9">
        <v>96950</v>
      </c>
      <c r="AG3071" s="1" t="s">
        <v>118</v>
      </c>
      <c r="AI3071" s="1">
        <v>16702331818</v>
      </c>
      <c r="AK3071" s="1" t="s">
        <v>3930</v>
      </c>
      <c r="BC3071" s="1" t="str">
        <f>"39-7011.00"</f>
        <v>39-7011.00</v>
      </c>
      <c r="BD3071" s="1" t="s">
        <v>1435</v>
      </c>
      <c r="BE3071" s="1" t="s">
        <v>11866</v>
      </c>
      <c r="BF3071" s="1" t="s">
        <v>3755</v>
      </c>
      <c r="BG3071" s="1">
        <v>3</v>
      </c>
      <c r="BI3071" s="2">
        <v>44470</v>
      </c>
      <c r="BJ3071" s="2">
        <v>44834</v>
      </c>
      <c r="BM3071" s="1">
        <v>40</v>
      </c>
      <c r="BN3071" s="1">
        <v>6</v>
      </c>
      <c r="BO3071" s="1">
        <v>0</v>
      </c>
      <c r="BP3071" s="1">
        <v>6</v>
      </c>
      <c r="BQ3071" s="1">
        <v>7</v>
      </c>
      <c r="BR3071" s="1">
        <v>7</v>
      </c>
      <c r="BS3071" s="1">
        <v>7</v>
      </c>
      <c r="BT3071" s="1">
        <v>7</v>
      </c>
      <c r="BU3071" s="1" t="str">
        <f>"10:00 AM"</f>
        <v>10:00 AM</v>
      </c>
      <c r="BV3071" s="1" t="str">
        <f>"5:00 PM"</f>
        <v>5:00 PM</v>
      </c>
      <c r="BW3071" s="1" t="s">
        <v>135</v>
      </c>
      <c r="BX3071" s="1">
        <v>0</v>
      </c>
      <c r="BY3071" s="1">
        <v>12</v>
      </c>
      <c r="BZ3071" s="1" t="s">
        <v>112</v>
      </c>
      <c r="CA3071" s="1">
        <v>0</v>
      </c>
      <c r="CB3071" s="4" t="s">
        <v>11867</v>
      </c>
      <c r="CC3071" s="1" t="s">
        <v>9133</v>
      </c>
      <c r="CE3071" s="1" t="s">
        <v>116</v>
      </c>
      <c r="CF3071" s="1" t="s">
        <v>117</v>
      </c>
      <c r="CG3071" s="1">
        <v>96950</v>
      </c>
      <c r="CH3071" s="3">
        <v>12.14</v>
      </c>
      <c r="CI3071" s="3">
        <v>12.5</v>
      </c>
      <c r="CJ3071" s="3">
        <v>18.22</v>
      </c>
      <c r="CK3071" s="3">
        <v>18.75</v>
      </c>
      <c r="CL3071" s="1" t="s">
        <v>137</v>
      </c>
      <c r="CN3071" s="1" t="s">
        <v>139</v>
      </c>
      <c r="CP3071" s="1" t="s">
        <v>112</v>
      </c>
      <c r="CQ3071" s="1" t="s">
        <v>111</v>
      </c>
      <c r="CR3071" s="1" t="s">
        <v>111</v>
      </c>
      <c r="CS3071" s="1" t="s">
        <v>111</v>
      </c>
      <c r="CT3071" s="1" t="s">
        <v>111</v>
      </c>
      <c r="CU3071" s="1" t="s">
        <v>111</v>
      </c>
      <c r="CV3071" s="1" t="s">
        <v>111</v>
      </c>
      <c r="CW3071" s="1" t="s">
        <v>3935</v>
      </c>
      <c r="CX3071" s="1">
        <v>16702331818</v>
      </c>
      <c r="CY3071" s="1" t="s">
        <v>11868</v>
      </c>
      <c r="CZ3071" s="1" t="s">
        <v>138</v>
      </c>
      <c r="DA3071" s="1" t="s">
        <v>111</v>
      </c>
      <c r="DB3071" s="1" t="s">
        <v>112</v>
      </c>
    </row>
    <row r="3072" spans="1:111" ht="15.6" customHeight="1" x14ac:dyDescent="0.25">
      <c r="A3072" s="1" t="s">
        <v>11869</v>
      </c>
      <c r="B3072" s="1" t="s">
        <v>109</v>
      </c>
      <c r="C3072" s="2">
        <v>44309.030689814812</v>
      </c>
      <c r="D3072" s="2">
        <v>44361</v>
      </c>
      <c r="E3072" s="1" t="s">
        <v>110</v>
      </c>
      <c r="F3072" s="2">
        <v>44468.833333333336</v>
      </c>
      <c r="G3072" s="1" t="s">
        <v>111</v>
      </c>
      <c r="H3072" s="1" t="s">
        <v>112</v>
      </c>
      <c r="I3072" s="1" t="s">
        <v>112</v>
      </c>
      <c r="J3072" s="1" t="s">
        <v>701</v>
      </c>
      <c r="L3072" s="1" t="s">
        <v>3000</v>
      </c>
      <c r="M3072" s="1" t="s">
        <v>11870</v>
      </c>
      <c r="N3072" s="1" t="s">
        <v>167</v>
      </c>
      <c r="O3072" s="1" t="s">
        <v>117</v>
      </c>
      <c r="P3072" s="9">
        <v>96950</v>
      </c>
      <c r="Q3072" s="1" t="s">
        <v>118</v>
      </c>
      <c r="S3072" s="1">
        <v>16702353715</v>
      </c>
      <c r="U3072" s="1">
        <v>56152</v>
      </c>
      <c r="V3072" s="1" t="s">
        <v>119</v>
      </c>
      <c r="X3072" s="1" t="s">
        <v>704</v>
      </c>
      <c r="Y3072" s="1" t="s">
        <v>705</v>
      </c>
      <c r="AA3072" s="1" t="s">
        <v>706</v>
      </c>
      <c r="AB3072" s="1" t="s">
        <v>11871</v>
      </c>
      <c r="AC3072" s="1" t="s">
        <v>703</v>
      </c>
      <c r="AD3072" s="1" t="s">
        <v>167</v>
      </c>
      <c r="AE3072" s="1" t="s">
        <v>117</v>
      </c>
      <c r="AF3072" s="9">
        <v>96950</v>
      </c>
      <c r="AG3072" s="1" t="s">
        <v>118</v>
      </c>
      <c r="AI3072" s="1">
        <v>16702353715</v>
      </c>
      <c r="AK3072" s="1" t="s">
        <v>709</v>
      </c>
      <c r="BC3072" s="1" t="str">
        <f>"43-3031.00"</f>
        <v>43-3031.00</v>
      </c>
      <c r="BD3072" s="1" t="s">
        <v>389</v>
      </c>
      <c r="BE3072" s="1" t="s">
        <v>11872</v>
      </c>
      <c r="BF3072" s="1" t="s">
        <v>1045</v>
      </c>
      <c r="BG3072" s="1">
        <v>1</v>
      </c>
      <c r="BI3072" s="2">
        <v>44470</v>
      </c>
      <c r="BJ3072" s="2">
        <v>44834</v>
      </c>
      <c r="BM3072" s="1">
        <v>35</v>
      </c>
      <c r="BN3072" s="1">
        <v>0</v>
      </c>
      <c r="BO3072" s="1">
        <v>7</v>
      </c>
      <c r="BP3072" s="1">
        <v>7</v>
      </c>
      <c r="BQ3072" s="1">
        <v>7</v>
      </c>
      <c r="BR3072" s="1">
        <v>7</v>
      </c>
      <c r="BS3072" s="1">
        <v>7</v>
      </c>
      <c r="BT3072" s="1">
        <v>0</v>
      </c>
      <c r="BU3072" s="1" t="str">
        <f>"8:00 AM"</f>
        <v>8:00 AM</v>
      </c>
      <c r="BV3072" s="1" t="str">
        <f>"4:00 PM"</f>
        <v>4:00 PM</v>
      </c>
      <c r="BW3072" s="1" t="s">
        <v>392</v>
      </c>
      <c r="BX3072" s="1">
        <v>0</v>
      </c>
      <c r="BY3072" s="1">
        <v>24</v>
      </c>
      <c r="BZ3072" s="1" t="s">
        <v>112</v>
      </c>
      <c r="CA3072" s="1">
        <v>0</v>
      </c>
      <c r="CB3072" s="1" t="s">
        <v>11873</v>
      </c>
      <c r="CC3072" s="1" t="s">
        <v>11874</v>
      </c>
      <c r="CD3072" s="1" t="s">
        <v>3294</v>
      </c>
      <c r="CE3072" s="1" t="s">
        <v>167</v>
      </c>
      <c r="CF3072" s="1" t="s">
        <v>117</v>
      </c>
      <c r="CG3072" s="1">
        <v>96950</v>
      </c>
      <c r="CH3072" s="3">
        <v>9.49</v>
      </c>
      <c r="CI3072" s="3">
        <v>10.49</v>
      </c>
      <c r="CJ3072" s="3">
        <v>14.24</v>
      </c>
      <c r="CK3072" s="3">
        <v>15.74</v>
      </c>
      <c r="CL3072" s="1" t="s">
        <v>137</v>
      </c>
      <c r="CM3072" s="1" t="s">
        <v>713</v>
      </c>
      <c r="CN3072" s="1" t="s">
        <v>139</v>
      </c>
      <c r="CP3072" s="1" t="s">
        <v>112</v>
      </c>
      <c r="CQ3072" s="1" t="s">
        <v>111</v>
      </c>
      <c r="CR3072" s="1" t="s">
        <v>112</v>
      </c>
      <c r="CS3072" s="1" t="s">
        <v>111</v>
      </c>
      <c r="CT3072" s="1" t="s">
        <v>111</v>
      </c>
      <c r="CU3072" s="1" t="s">
        <v>111</v>
      </c>
      <c r="CV3072" s="1" t="s">
        <v>138</v>
      </c>
      <c r="CW3072" s="1" t="s">
        <v>714</v>
      </c>
      <c r="CX3072" s="1">
        <v>16702353715</v>
      </c>
      <c r="CY3072" s="1" t="s">
        <v>3005</v>
      </c>
      <c r="CZ3072" s="1" t="s">
        <v>716</v>
      </c>
      <c r="DA3072" s="1" t="s">
        <v>111</v>
      </c>
      <c r="DB3072" s="1" t="s">
        <v>112</v>
      </c>
    </row>
    <row r="3073" spans="1:111" ht="15.6" customHeight="1" x14ac:dyDescent="0.25">
      <c r="A3073" s="1" t="s">
        <v>11881</v>
      </c>
      <c r="B3073" s="1" t="s">
        <v>109</v>
      </c>
      <c r="C3073" s="2">
        <v>44295.275184143517</v>
      </c>
      <c r="D3073" s="2">
        <v>44341</v>
      </c>
      <c r="E3073" s="1" t="s">
        <v>110</v>
      </c>
      <c r="F3073" s="2">
        <v>44468.833333333336</v>
      </c>
      <c r="G3073" s="1" t="s">
        <v>111</v>
      </c>
      <c r="H3073" s="1" t="s">
        <v>112</v>
      </c>
      <c r="I3073" s="1" t="s">
        <v>112</v>
      </c>
      <c r="J3073" s="1" t="s">
        <v>2880</v>
      </c>
      <c r="K3073" s="1" t="s">
        <v>138</v>
      </c>
      <c r="L3073" s="1" t="s">
        <v>2881</v>
      </c>
      <c r="M3073" s="1" t="s">
        <v>2882</v>
      </c>
      <c r="N3073" s="1" t="s">
        <v>116</v>
      </c>
      <c r="O3073" s="1" t="s">
        <v>117</v>
      </c>
      <c r="P3073" s="9">
        <v>96950</v>
      </c>
      <c r="Q3073" s="1" t="s">
        <v>118</v>
      </c>
      <c r="R3073" s="1" t="s">
        <v>138</v>
      </c>
      <c r="S3073" s="1">
        <v>16702352000</v>
      </c>
      <c r="T3073" s="1">
        <v>0</v>
      </c>
      <c r="U3073" s="1">
        <v>56144</v>
      </c>
      <c r="V3073" s="1" t="s">
        <v>119</v>
      </c>
      <c r="X3073" s="1" t="s">
        <v>721</v>
      </c>
      <c r="Y3073" s="1" t="s">
        <v>2883</v>
      </c>
      <c r="Z3073" s="1" t="s">
        <v>2884</v>
      </c>
      <c r="AA3073" s="1" t="s">
        <v>373</v>
      </c>
      <c r="AB3073" s="1" t="s">
        <v>2881</v>
      </c>
      <c r="AC3073" s="1" t="s">
        <v>2882</v>
      </c>
      <c r="AD3073" s="1" t="s">
        <v>116</v>
      </c>
      <c r="AE3073" s="1" t="s">
        <v>117</v>
      </c>
      <c r="AF3073" s="9">
        <v>96950</v>
      </c>
      <c r="AG3073" s="1" t="s">
        <v>118</v>
      </c>
      <c r="AH3073" s="1" t="s">
        <v>138</v>
      </c>
      <c r="AI3073" s="1">
        <v>16702352000</v>
      </c>
      <c r="AJ3073" s="1">
        <v>0</v>
      </c>
      <c r="AK3073" s="1" t="s">
        <v>2885</v>
      </c>
      <c r="BC3073" s="1" t="str">
        <f>"43-3021.02"</f>
        <v>43-3021.02</v>
      </c>
      <c r="BD3073" s="1" t="s">
        <v>5888</v>
      </c>
      <c r="BE3073" s="1" t="s">
        <v>11882</v>
      </c>
      <c r="BF3073" s="1" t="s">
        <v>11883</v>
      </c>
      <c r="BG3073" s="1">
        <v>1</v>
      </c>
      <c r="BI3073" s="2">
        <v>44470</v>
      </c>
      <c r="BJ3073" s="2">
        <v>44834</v>
      </c>
      <c r="BM3073" s="1">
        <v>40</v>
      </c>
      <c r="BN3073" s="1">
        <v>0</v>
      </c>
      <c r="BO3073" s="1">
        <v>8</v>
      </c>
      <c r="BP3073" s="1">
        <v>8</v>
      </c>
      <c r="BQ3073" s="1">
        <v>8</v>
      </c>
      <c r="BR3073" s="1">
        <v>8</v>
      </c>
      <c r="BS3073" s="1">
        <v>8</v>
      </c>
      <c r="BT3073" s="1">
        <v>0</v>
      </c>
      <c r="BU3073" s="1" t="str">
        <f>"8:00 AM"</f>
        <v>8:00 AM</v>
      </c>
      <c r="BV3073" s="1" t="str">
        <f>"5:00 PM"</f>
        <v>5:00 PM</v>
      </c>
      <c r="BW3073" s="1" t="s">
        <v>135</v>
      </c>
      <c r="BX3073" s="1">
        <v>0</v>
      </c>
      <c r="BY3073" s="1">
        <v>0</v>
      </c>
      <c r="BZ3073" s="1" t="s">
        <v>112</v>
      </c>
      <c r="CA3073" s="1">
        <v>0</v>
      </c>
      <c r="CB3073" s="1" t="s">
        <v>230</v>
      </c>
      <c r="CC3073" s="1" t="s">
        <v>11884</v>
      </c>
      <c r="CD3073" s="1" t="s">
        <v>11885</v>
      </c>
      <c r="CE3073" s="1" t="s">
        <v>167</v>
      </c>
      <c r="CF3073" s="1" t="s">
        <v>117</v>
      </c>
      <c r="CG3073" s="1">
        <v>96950</v>
      </c>
      <c r="CH3073" s="3">
        <v>10.53</v>
      </c>
      <c r="CI3073" s="3">
        <v>10.53</v>
      </c>
      <c r="CJ3073" s="3">
        <v>15.8</v>
      </c>
      <c r="CK3073" s="3">
        <v>15.8</v>
      </c>
      <c r="CL3073" s="1" t="s">
        <v>137</v>
      </c>
      <c r="CM3073" s="1" t="s">
        <v>230</v>
      </c>
      <c r="CN3073" s="1" t="s">
        <v>139</v>
      </c>
      <c r="CP3073" s="1" t="s">
        <v>112</v>
      </c>
      <c r="CQ3073" s="1" t="s">
        <v>111</v>
      </c>
      <c r="CR3073" s="1" t="s">
        <v>112</v>
      </c>
      <c r="CS3073" s="1" t="s">
        <v>111</v>
      </c>
      <c r="CT3073" s="1" t="s">
        <v>138</v>
      </c>
      <c r="CU3073" s="1" t="s">
        <v>111</v>
      </c>
      <c r="CV3073" s="1" t="s">
        <v>138</v>
      </c>
      <c r="CW3073" s="1" t="s">
        <v>2889</v>
      </c>
      <c r="CX3073" s="1">
        <v>16702352000</v>
      </c>
      <c r="CY3073" s="1" t="s">
        <v>2885</v>
      </c>
      <c r="CZ3073" s="1" t="s">
        <v>138</v>
      </c>
      <c r="DA3073" s="1" t="s">
        <v>111</v>
      </c>
      <c r="DB3073" s="1" t="s">
        <v>112</v>
      </c>
    </row>
    <row r="3074" spans="1:111" ht="15.6" customHeight="1" x14ac:dyDescent="0.25">
      <c r="A3074" s="1" t="s">
        <v>11901</v>
      </c>
      <c r="B3074" s="1" t="s">
        <v>109</v>
      </c>
      <c r="C3074" s="2">
        <v>44321.280759027781</v>
      </c>
      <c r="D3074" s="2">
        <v>44337</v>
      </c>
      <c r="E3074" s="1" t="s">
        <v>180</v>
      </c>
      <c r="G3074" s="1" t="s">
        <v>112</v>
      </c>
      <c r="H3074" s="1" t="s">
        <v>112</v>
      </c>
      <c r="I3074" s="1" t="s">
        <v>112</v>
      </c>
      <c r="J3074" s="1" t="s">
        <v>1168</v>
      </c>
      <c r="L3074" s="1" t="s">
        <v>1169</v>
      </c>
      <c r="M3074" s="1" t="s">
        <v>1170</v>
      </c>
      <c r="N3074" s="1" t="s">
        <v>116</v>
      </c>
      <c r="O3074" s="1" t="s">
        <v>117</v>
      </c>
      <c r="P3074" s="9">
        <v>96950</v>
      </c>
      <c r="Q3074" s="1" t="s">
        <v>118</v>
      </c>
      <c r="R3074" s="1" t="s">
        <v>116</v>
      </c>
      <c r="S3074" s="1">
        <v>16705887746</v>
      </c>
      <c r="T3074" s="1">
        <v>0</v>
      </c>
      <c r="U3074" s="1">
        <v>236220</v>
      </c>
      <c r="V3074" s="1" t="s">
        <v>119</v>
      </c>
      <c r="X3074" s="1" t="s">
        <v>1171</v>
      </c>
      <c r="Y3074" s="1" t="s">
        <v>1172</v>
      </c>
      <c r="AA3074" s="1" t="s">
        <v>1173</v>
      </c>
      <c r="AB3074" s="1" t="s">
        <v>1169</v>
      </c>
      <c r="AC3074" s="1" t="s">
        <v>1170</v>
      </c>
      <c r="AD3074" s="1" t="s">
        <v>116</v>
      </c>
      <c r="AE3074" s="1" t="s">
        <v>117</v>
      </c>
      <c r="AF3074" s="9">
        <v>96950</v>
      </c>
      <c r="AG3074" s="1" t="s">
        <v>118</v>
      </c>
      <c r="AH3074" s="1" t="s">
        <v>116</v>
      </c>
      <c r="AI3074" s="1">
        <v>16717773710</v>
      </c>
      <c r="AJ3074" s="1">
        <v>0</v>
      </c>
      <c r="AK3074" s="1" t="s">
        <v>1174</v>
      </c>
      <c r="BC3074" s="1" t="str">
        <f>"47-2051.00"</f>
        <v>47-2051.00</v>
      </c>
      <c r="BD3074" s="1" t="s">
        <v>295</v>
      </c>
      <c r="BE3074" s="1" t="s">
        <v>5138</v>
      </c>
      <c r="BF3074" s="1" t="s">
        <v>1335</v>
      </c>
      <c r="BG3074" s="1">
        <v>10</v>
      </c>
      <c r="BI3074" s="2">
        <v>44440</v>
      </c>
      <c r="BJ3074" s="2">
        <v>44804</v>
      </c>
      <c r="BM3074" s="1">
        <v>40</v>
      </c>
      <c r="BN3074" s="1">
        <v>0</v>
      </c>
      <c r="BO3074" s="1">
        <v>8</v>
      </c>
      <c r="BP3074" s="1">
        <v>8</v>
      </c>
      <c r="BQ3074" s="1">
        <v>8</v>
      </c>
      <c r="BR3074" s="1">
        <v>8</v>
      </c>
      <c r="BS3074" s="1">
        <v>8</v>
      </c>
      <c r="BT3074" s="1">
        <v>0</v>
      </c>
      <c r="BU3074" s="1" t="str">
        <f>"8:00 AM"</f>
        <v>8:00 AM</v>
      </c>
      <c r="BV3074" s="1" t="str">
        <f>"5:00 PM"</f>
        <v>5:00 PM</v>
      </c>
      <c r="BW3074" s="1" t="s">
        <v>135</v>
      </c>
      <c r="BX3074" s="1">
        <v>0</v>
      </c>
      <c r="BY3074" s="1">
        <v>6</v>
      </c>
      <c r="BZ3074" s="1" t="s">
        <v>112</v>
      </c>
      <c r="CA3074" s="1">
        <v>0</v>
      </c>
      <c r="CB3074" s="4" t="s">
        <v>5139</v>
      </c>
      <c r="CC3074" s="1" t="s">
        <v>1169</v>
      </c>
      <c r="CD3074" s="1" t="s">
        <v>1170</v>
      </c>
      <c r="CE3074" s="1" t="s">
        <v>116</v>
      </c>
      <c r="CF3074" s="1" t="s">
        <v>117</v>
      </c>
      <c r="CG3074" s="1">
        <v>96950</v>
      </c>
      <c r="CH3074" s="3">
        <v>8.34</v>
      </c>
      <c r="CJ3074" s="3">
        <v>12.51</v>
      </c>
      <c r="CL3074" s="1" t="s">
        <v>137</v>
      </c>
      <c r="CN3074" s="1" t="s">
        <v>139</v>
      </c>
      <c r="CP3074" s="1" t="s">
        <v>112</v>
      </c>
      <c r="CQ3074" s="1" t="s">
        <v>111</v>
      </c>
      <c r="CR3074" s="1" t="s">
        <v>111</v>
      </c>
      <c r="CS3074" s="1" t="s">
        <v>111</v>
      </c>
      <c r="CT3074" s="1" t="s">
        <v>138</v>
      </c>
      <c r="CU3074" s="1" t="s">
        <v>111</v>
      </c>
      <c r="CV3074" s="1" t="s">
        <v>138</v>
      </c>
      <c r="CW3074" s="1" t="s">
        <v>1179</v>
      </c>
      <c r="CX3074" s="1">
        <v>16705887746</v>
      </c>
      <c r="CY3074" s="1" t="s">
        <v>1174</v>
      </c>
      <c r="CZ3074" s="1" t="s">
        <v>380</v>
      </c>
      <c r="DA3074" s="1" t="s">
        <v>111</v>
      </c>
      <c r="DB3074" s="1" t="s">
        <v>112</v>
      </c>
    </row>
    <row r="3075" spans="1:111" ht="15.6" customHeight="1" x14ac:dyDescent="0.25">
      <c r="A3075" s="1" t="s">
        <v>11924</v>
      </c>
      <c r="B3075" s="1" t="s">
        <v>109</v>
      </c>
      <c r="C3075" s="2">
        <v>44366.190373958336</v>
      </c>
      <c r="D3075" s="2">
        <v>44392</v>
      </c>
      <c r="E3075" s="1" t="s">
        <v>110</v>
      </c>
      <c r="F3075" s="2">
        <v>44103.833333333336</v>
      </c>
      <c r="G3075" s="1" t="s">
        <v>111</v>
      </c>
      <c r="H3075" s="1" t="s">
        <v>112</v>
      </c>
      <c r="I3075" s="1" t="s">
        <v>112</v>
      </c>
      <c r="J3075" s="1" t="s">
        <v>11925</v>
      </c>
      <c r="K3075" s="1" t="s">
        <v>331</v>
      </c>
      <c r="L3075" s="1" t="s">
        <v>11926</v>
      </c>
      <c r="M3075" s="1" t="s">
        <v>11927</v>
      </c>
      <c r="N3075" s="1" t="s">
        <v>116</v>
      </c>
      <c r="O3075" s="1" t="s">
        <v>117</v>
      </c>
      <c r="P3075" s="9">
        <v>96950</v>
      </c>
      <c r="Q3075" s="1" t="s">
        <v>118</v>
      </c>
      <c r="S3075" s="1">
        <v>16704843028</v>
      </c>
      <c r="U3075" s="1">
        <v>42361</v>
      </c>
      <c r="V3075" s="1" t="s">
        <v>119</v>
      </c>
      <c r="X3075" s="1" t="s">
        <v>11928</v>
      </c>
      <c r="Y3075" s="1" t="s">
        <v>11929</v>
      </c>
      <c r="Z3075" s="1" t="s">
        <v>3306</v>
      </c>
      <c r="AA3075" s="1" t="s">
        <v>245</v>
      </c>
      <c r="AB3075" s="1" t="s">
        <v>11926</v>
      </c>
      <c r="AC3075" s="1" t="s">
        <v>11927</v>
      </c>
      <c r="AD3075" s="1" t="s">
        <v>116</v>
      </c>
      <c r="AE3075" s="1" t="s">
        <v>117</v>
      </c>
      <c r="AF3075" s="9">
        <v>96950</v>
      </c>
      <c r="AG3075" s="1" t="s">
        <v>118</v>
      </c>
      <c r="AI3075" s="1">
        <v>16704843028</v>
      </c>
      <c r="AK3075" s="1" t="s">
        <v>11930</v>
      </c>
      <c r="BC3075" s="1" t="str">
        <f>"47-2111.00"</f>
        <v>47-2111.00</v>
      </c>
      <c r="BD3075" s="1" t="s">
        <v>1792</v>
      </c>
      <c r="BE3075" s="1" t="s">
        <v>11931</v>
      </c>
      <c r="BF3075" s="1" t="s">
        <v>1794</v>
      </c>
      <c r="BG3075" s="1">
        <v>1</v>
      </c>
      <c r="BI3075" s="2">
        <v>44470</v>
      </c>
      <c r="BJ3075" s="2">
        <v>45199</v>
      </c>
      <c r="BM3075" s="1">
        <v>35</v>
      </c>
      <c r="BN3075" s="1">
        <v>0</v>
      </c>
      <c r="BO3075" s="1">
        <v>7</v>
      </c>
      <c r="BP3075" s="1">
        <v>7</v>
      </c>
      <c r="BQ3075" s="1">
        <v>7</v>
      </c>
      <c r="BR3075" s="1">
        <v>7</v>
      </c>
      <c r="BS3075" s="1">
        <v>7</v>
      </c>
      <c r="BT3075" s="1">
        <v>0</v>
      </c>
      <c r="BU3075" s="1" t="str">
        <f>"8:00 AM"</f>
        <v>8:00 AM</v>
      </c>
      <c r="BV3075" s="1" t="str">
        <f>"3:00 PM"</f>
        <v>3:00 PM</v>
      </c>
      <c r="BW3075" s="1" t="s">
        <v>135</v>
      </c>
      <c r="BX3075" s="1">
        <v>2</v>
      </c>
      <c r="BY3075" s="1">
        <v>24</v>
      </c>
      <c r="BZ3075" s="1" t="s">
        <v>112</v>
      </c>
      <c r="CB3075" s="1" t="s">
        <v>11932</v>
      </c>
      <c r="CC3075" s="1" t="s">
        <v>11926</v>
      </c>
      <c r="CD3075" s="1" t="s">
        <v>11933</v>
      </c>
      <c r="CE3075" s="1" t="s">
        <v>116</v>
      </c>
      <c r="CF3075" s="1" t="s">
        <v>117</v>
      </c>
      <c r="CG3075" s="1">
        <v>96950</v>
      </c>
      <c r="CH3075" s="3">
        <v>10.53</v>
      </c>
      <c r="CI3075" s="3">
        <v>15.79</v>
      </c>
      <c r="CJ3075" s="3">
        <v>10.53</v>
      </c>
      <c r="CK3075" s="3">
        <v>23.68</v>
      </c>
      <c r="CL3075" s="1" t="s">
        <v>137</v>
      </c>
      <c r="CM3075" s="1" t="s">
        <v>138</v>
      </c>
      <c r="CN3075" s="1" t="s">
        <v>139</v>
      </c>
      <c r="CP3075" s="1" t="s">
        <v>112</v>
      </c>
      <c r="CQ3075" s="1" t="s">
        <v>111</v>
      </c>
      <c r="CR3075" s="1" t="s">
        <v>112</v>
      </c>
      <c r="CS3075" s="1" t="s">
        <v>111</v>
      </c>
      <c r="CT3075" s="1" t="s">
        <v>138</v>
      </c>
      <c r="CU3075" s="1" t="s">
        <v>111</v>
      </c>
      <c r="CV3075" s="1" t="s">
        <v>111</v>
      </c>
      <c r="CW3075" s="1" t="s">
        <v>1149</v>
      </c>
      <c r="CX3075" s="1">
        <v>16704843028</v>
      </c>
      <c r="CY3075" s="1" t="s">
        <v>11934</v>
      </c>
      <c r="CZ3075" s="1" t="s">
        <v>138</v>
      </c>
      <c r="DA3075" s="1" t="s">
        <v>111</v>
      </c>
      <c r="DB3075" s="1" t="s">
        <v>112</v>
      </c>
      <c r="DC3075" s="1" t="s">
        <v>11935</v>
      </c>
      <c r="DD3075" s="1" t="s">
        <v>1600</v>
      </c>
      <c r="DE3075" s="1" t="s">
        <v>11676</v>
      </c>
      <c r="DF3075" s="1" t="s">
        <v>11925</v>
      </c>
      <c r="DG3075" s="1" t="s">
        <v>11934</v>
      </c>
    </row>
    <row r="3076" spans="1:111" ht="15.6" customHeight="1" x14ac:dyDescent="0.25">
      <c r="A3076" s="1" t="s">
        <v>11936</v>
      </c>
      <c r="B3076" s="1" t="s">
        <v>109</v>
      </c>
      <c r="C3076" s="2">
        <v>44304.835430439816</v>
      </c>
      <c r="D3076" s="2">
        <v>44341</v>
      </c>
      <c r="E3076" s="1" t="s">
        <v>110</v>
      </c>
      <c r="F3076" s="2">
        <v>44468.833333333336</v>
      </c>
      <c r="G3076" s="1" t="s">
        <v>111</v>
      </c>
      <c r="H3076" s="1" t="s">
        <v>112</v>
      </c>
      <c r="I3076" s="1" t="s">
        <v>112</v>
      </c>
      <c r="J3076" s="1" t="s">
        <v>3917</v>
      </c>
      <c r="L3076" s="1" t="s">
        <v>3693</v>
      </c>
      <c r="N3076" s="1" t="s">
        <v>1759</v>
      </c>
      <c r="O3076" s="1" t="s">
        <v>117</v>
      </c>
      <c r="P3076" s="9">
        <v>96952</v>
      </c>
      <c r="Q3076" s="1" t="s">
        <v>118</v>
      </c>
      <c r="S3076" s="1">
        <v>16704330422</v>
      </c>
      <c r="U3076" s="1">
        <v>236220</v>
      </c>
      <c r="V3076" s="1" t="s">
        <v>119</v>
      </c>
      <c r="X3076" s="1" t="s">
        <v>3694</v>
      </c>
      <c r="Y3076" s="1" t="s">
        <v>3695</v>
      </c>
      <c r="Z3076" s="1" t="s">
        <v>1787</v>
      </c>
      <c r="AA3076" s="1" t="s">
        <v>245</v>
      </c>
      <c r="AB3076" s="1" t="s">
        <v>3693</v>
      </c>
      <c r="AD3076" s="1" t="s">
        <v>1759</v>
      </c>
      <c r="AE3076" s="1" t="s">
        <v>117</v>
      </c>
      <c r="AF3076" s="9">
        <v>96952</v>
      </c>
      <c r="AG3076" s="1" t="s">
        <v>118</v>
      </c>
      <c r="AI3076" s="1">
        <v>16704330422</v>
      </c>
      <c r="AK3076" s="1" t="s">
        <v>3696</v>
      </c>
      <c r="BC3076" s="1" t="str">
        <f>"49-9071.00"</f>
        <v>49-9071.00</v>
      </c>
      <c r="BD3076" s="1" t="s">
        <v>214</v>
      </c>
      <c r="BE3076" s="1" t="s">
        <v>11937</v>
      </c>
      <c r="BF3076" s="1" t="s">
        <v>214</v>
      </c>
      <c r="BG3076" s="1">
        <v>1</v>
      </c>
      <c r="BI3076" s="2">
        <v>44470</v>
      </c>
      <c r="BJ3076" s="2">
        <v>45565</v>
      </c>
      <c r="BM3076" s="1">
        <v>40</v>
      </c>
      <c r="BN3076" s="1">
        <v>0</v>
      </c>
      <c r="BO3076" s="1">
        <v>8</v>
      </c>
      <c r="BP3076" s="1">
        <v>8</v>
      </c>
      <c r="BQ3076" s="1">
        <v>8</v>
      </c>
      <c r="BR3076" s="1">
        <v>8</v>
      </c>
      <c r="BS3076" s="1">
        <v>8</v>
      </c>
      <c r="BT3076" s="1">
        <v>0</v>
      </c>
      <c r="BU3076" s="1" t="str">
        <f>"7:30 AM"</f>
        <v>7:30 AM</v>
      </c>
      <c r="BV3076" s="1" t="str">
        <f>"4:30 PM"</f>
        <v>4:30 PM</v>
      </c>
      <c r="BW3076" s="1" t="s">
        <v>230</v>
      </c>
      <c r="BX3076" s="1">
        <v>0</v>
      </c>
      <c r="BY3076" s="1">
        <v>12</v>
      </c>
      <c r="BZ3076" s="1" t="s">
        <v>112</v>
      </c>
      <c r="CA3076" s="1">
        <v>0</v>
      </c>
      <c r="CB3076" s="1" t="s">
        <v>11938</v>
      </c>
      <c r="CC3076" s="1" t="s">
        <v>3921</v>
      </c>
      <c r="CE3076" s="1" t="s">
        <v>259</v>
      </c>
      <c r="CF3076" s="1" t="s">
        <v>117</v>
      </c>
      <c r="CG3076" s="1">
        <v>96952</v>
      </c>
      <c r="CH3076" s="3">
        <v>8.7100000000000009</v>
      </c>
      <c r="CI3076" s="3">
        <v>8.7100000000000009</v>
      </c>
      <c r="CJ3076" s="3">
        <v>13.07</v>
      </c>
      <c r="CK3076" s="3">
        <v>13.07</v>
      </c>
      <c r="CL3076" s="1" t="s">
        <v>137</v>
      </c>
      <c r="CM3076" s="1" t="s">
        <v>3922</v>
      </c>
      <c r="CN3076" s="1" t="s">
        <v>139</v>
      </c>
      <c r="CP3076" s="1" t="s">
        <v>112</v>
      </c>
      <c r="CQ3076" s="1" t="s">
        <v>111</v>
      </c>
      <c r="CR3076" s="1" t="s">
        <v>111</v>
      </c>
      <c r="CS3076" s="1" t="s">
        <v>111</v>
      </c>
      <c r="CT3076" s="1" t="s">
        <v>138</v>
      </c>
      <c r="CU3076" s="1" t="s">
        <v>111</v>
      </c>
      <c r="CV3076" s="1" t="s">
        <v>138</v>
      </c>
      <c r="CW3076" s="1" t="s">
        <v>3923</v>
      </c>
      <c r="CX3076" s="1">
        <v>16704330422</v>
      </c>
      <c r="CY3076" s="1" t="s">
        <v>3696</v>
      </c>
      <c r="CZ3076" s="1" t="s">
        <v>138</v>
      </c>
      <c r="DA3076" s="1" t="s">
        <v>111</v>
      </c>
      <c r="DB3076" s="1" t="s">
        <v>112</v>
      </c>
    </row>
    <row r="3077" spans="1:111" ht="15.6" customHeight="1" x14ac:dyDescent="0.25">
      <c r="A3077" s="1" t="s">
        <v>11939</v>
      </c>
      <c r="B3077" s="1" t="s">
        <v>109</v>
      </c>
      <c r="C3077" s="2">
        <v>44286.212929166664</v>
      </c>
      <c r="D3077" s="2">
        <v>44340</v>
      </c>
      <c r="E3077" s="1" t="s">
        <v>180</v>
      </c>
      <c r="G3077" s="1" t="s">
        <v>111</v>
      </c>
      <c r="H3077" s="1" t="s">
        <v>112</v>
      </c>
      <c r="I3077" s="1" t="s">
        <v>112</v>
      </c>
      <c r="J3077" s="1" t="s">
        <v>2731</v>
      </c>
      <c r="L3077" s="1" t="s">
        <v>1757</v>
      </c>
      <c r="M3077" s="1" t="s">
        <v>2732</v>
      </c>
      <c r="N3077" s="1" t="s">
        <v>1759</v>
      </c>
      <c r="O3077" s="1" t="s">
        <v>117</v>
      </c>
      <c r="P3077" s="9">
        <v>96952</v>
      </c>
      <c r="Q3077" s="1" t="s">
        <v>118</v>
      </c>
      <c r="R3077" s="1" t="s">
        <v>242</v>
      </c>
      <c r="S3077" s="1">
        <v>16702863383</v>
      </c>
      <c r="U3077" s="1">
        <v>483212</v>
      </c>
      <c r="V3077" s="1" t="s">
        <v>119</v>
      </c>
      <c r="X3077" s="1" t="s">
        <v>2733</v>
      </c>
      <c r="Y3077" s="1" t="s">
        <v>2734</v>
      </c>
      <c r="AA3077" s="1" t="s">
        <v>2735</v>
      </c>
      <c r="AB3077" s="1" t="s">
        <v>1757</v>
      </c>
      <c r="AC3077" s="1" t="s">
        <v>2732</v>
      </c>
      <c r="AD3077" s="1" t="s">
        <v>1759</v>
      </c>
      <c r="AE3077" s="1" t="s">
        <v>117</v>
      </c>
      <c r="AF3077" s="9">
        <v>96952</v>
      </c>
      <c r="AG3077" s="1" t="s">
        <v>118</v>
      </c>
      <c r="AH3077" s="1" t="s">
        <v>242</v>
      </c>
      <c r="AI3077" s="1">
        <v>16702863383</v>
      </c>
      <c r="AK3077" s="1" t="s">
        <v>2736</v>
      </c>
      <c r="BC3077" s="1" t="str">
        <f>"49-2093.00"</f>
        <v>49-2093.00</v>
      </c>
      <c r="BD3077" s="1" t="s">
        <v>11940</v>
      </c>
      <c r="BE3077" s="1" t="s">
        <v>11941</v>
      </c>
      <c r="BF3077" s="1" t="s">
        <v>11942</v>
      </c>
      <c r="BG3077" s="1">
        <v>2</v>
      </c>
      <c r="BI3077" s="2">
        <v>44348</v>
      </c>
      <c r="BJ3077" s="2">
        <v>44712</v>
      </c>
      <c r="BM3077" s="1">
        <v>40</v>
      </c>
      <c r="BN3077" s="1">
        <v>6</v>
      </c>
      <c r="BO3077" s="1">
        <v>6</v>
      </c>
      <c r="BP3077" s="1">
        <v>6</v>
      </c>
      <c r="BQ3077" s="1">
        <v>5</v>
      </c>
      <c r="BR3077" s="1">
        <v>5</v>
      </c>
      <c r="BS3077" s="1">
        <v>6</v>
      </c>
      <c r="BT3077" s="1">
        <v>6</v>
      </c>
      <c r="BU3077" s="1" t="str">
        <f>"7:00 AM"</f>
        <v>7:00 AM</v>
      </c>
      <c r="BV3077" s="1" t="str">
        <f>"1:00 PM"</f>
        <v>1:00 PM</v>
      </c>
      <c r="BW3077" s="1" t="s">
        <v>135</v>
      </c>
      <c r="BX3077" s="1">
        <v>6</v>
      </c>
      <c r="BY3077" s="1">
        <v>24</v>
      </c>
      <c r="BZ3077" s="1" t="s">
        <v>112</v>
      </c>
      <c r="CA3077" s="1">
        <v>0</v>
      </c>
      <c r="CB3077" s="1" t="s">
        <v>11943</v>
      </c>
      <c r="CC3077" s="1" t="s">
        <v>11944</v>
      </c>
      <c r="CD3077" s="1" t="s">
        <v>2742</v>
      </c>
      <c r="CE3077" s="1" t="s">
        <v>1759</v>
      </c>
      <c r="CF3077" s="1" t="s">
        <v>117</v>
      </c>
      <c r="CG3077" s="1">
        <v>96952</v>
      </c>
      <c r="CH3077" s="3">
        <v>21.12</v>
      </c>
      <c r="CI3077" s="3">
        <v>21.5</v>
      </c>
      <c r="CJ3077" s="3">
        <v>31.68</v>
      </c>
      <c r="CK3077" s="3">
        <v>32.25</v>
      </c>
      <c r="CL3077" s="1" t="s">
        <v>137</v>
      </c>
      <c r="CM3077" s="1" t="s">
        <v>11945</v>
      </c>
      <c r="CN3077" s="1" t="s">
        <v>139</v>
      </c>
      <c r="CP3077" s="1" t="s">
        <v>112</v>
      </c>
      <c r="CQ3077" s="1" t="s">
        <v>111</v>
      </c>
      <c r="CR3077" s="1" t="s">
        <v>112</v>
      </c>
      <c r="CS3077" s="1" t="s">
        <v>111</v>
      </c>
      <c r="CT3077" s="1" t="s">
        <v>111</v>
      </c>
      <c r="CU3077" s="1" t="s">
        <v>111</v>
      </c>
      <c r="CV3077" s="1" t="s">
        <v>138</v>
      </c>
      <c r="CW3077" s="1" t="s">
        <v>11946</v>
      </c>
      <c r="CX3077" s="1">
        <v>16702863383</v>
      </c>
      <c r="CY3077" s="1" t="s">
        <v>2736</v>
      </c>
      <c r="CZ3077" s="1" t="s">
        <v>138</v>
      </c>
      <c r="DA3077" s="1" t="s">
        <v>111</v>
      </c>
      <c r="DB3077" s="1" t="s">
        <v>112</v>
      </c>
    </row>
    <row r="3078" spans="1:111" ht="15.6" customHeight="1" x14ac:dyDescent="0.25">
      <c r="A3078" s="1" t="s">
        <v>11969</v>
      </c>
      <c r="B3078" s="1" t="s">
        <v>109</v>
      </c>
      <c r="C3078" s="2">
        <v>44341.909747337966</v>
      </c>
      <c r="D3078" s="2">
        <v>44389</v>
      </c>
      <c r="E3078" s="1" t="s">
        <v>110</v>
      </c>
      <c r="F3078" s="2">
        <v>44469.833333333336</v>
      </c>
      <c r="G3078" s="1" t="s">
        <v>112</v>
      </c>
      <c r="H3078" s="1" t="s">
        <v>112</v>
      </c>
      <c r="I3078" s="1" t="s">
        <v>112</v>
      </c>
      <c r="J3078" s="1" t="s">
        <v>626</v>
      </c>
      <c r="K3078" s="1" t="s">
        <v>1283</v>
      </c>
      <c r="L3078" s="1" t="s">
        <v>1284</v>
      </c>
      <c r="N3078" s="1" t="s">
        <v>116</v>
      </c>
      <c r="O3078" s="1" t="s">
        <v>117</v>
      </c>
      <c r="P3078" s="9">
        <v>96950</v>
      </c>
      <c r="Q3078" s="1" t="s">
        <v>118</v>
      </c>
      <c r="S3078" s="1">
        <v>16702353403</v>
      </c>
      <c r="U3078" s="1">
        <v>54121</v>
      </c>
      <c r="V3078" s="1" t="s">
        <v>119</v>
      </c>
      <c r="X3078" s="1" t="s">
        <v>1010</v>
      </c>
      <c r="Y3078" s="1" t="s">
        <v>1285</v>
      </c>
      <c r="AA3078" s="1" t="s">
        <v>387</v>
      </c>
      <c r="AB3078" s="1" t="s">
        <v>1284</v>
      </c>
      <c r="AD3078" s="1" t="s">
        <v>116</v>
      </c>
      <c r="AE3078" s="1" t="s">
        <v>117</v>
      </c>
      <c r="AF3078" s="9">
        <v>96950</v>
      </c>
      <c r="AG3078" s="1" t="s">
        <v>118</v>
      </c>
      <c r="AI3078" s="1">
        <v>16702353403</v>
      </c>
      <c r="AK3078" s="1" t="s">
        <v>620</v>
      </c>
      <c r="BC3078" s="1" t="str">
        <f>"43-3031.00"</f>
        <v>43-3031.00</v>
      </c>
      <c r="BD3078" s="1" t="s">
        <v>389</v>
      </c>
      <c r="BE3078" s="1" t="s">
        <v>4513</v>
      </c>
      <c r="BF3078" s="1" t="s">
        <v>1279</v>
      </c>
      <c r="BG3078" s="1">
        <v>3</v>
      </c>
      <c r="BI3078" s="2">
        <v>44471</v>
      </c>
      <c r="BJ3078" s="2">
        <v>44835</v>
      </c>
      <c r="BM3078" s="1">
        <v>35</v>
      </c>
      <c r="BN3078" s="1">
        <v>0</v>
      </c>
      <c r="BO3078" s="1">
        <v>7</v>
      </c>
      <c r="BP3078" s="1">
        <v>7</v>
      </c>
      <c r="BQ3078" s="1">
        <v>7</v>
      </c>
      <c r="BR3078" s="1">
        <v>7</v>
      </c>
      <c r="BS3078" s="1">
        <v>7</v>
      </c>
      <c r="BT3078" s="1">
        <v>0</v>
      </c>
      <c r="BU3078" s="1" t="str">
        <f>"9:00 AM"</f>
        <v>9:00 AM</v>
      </c>
      <c r="BV3078" s="1" t="str">
        <f t="shared" ref="BV3078:BV3088" si="76">"5:00 PM"</f>
        <v>5:00 PM</v>
      </c>
      <c r="BW3078" s="1" t="s">
        <v>135</v>
      </c>
      <c r="BX3078" s="1">
        <v>0</v>
      </c>
      <c r="BY3078" s="1">
        <v>24</v>
      </c>
      <c r="BZ3078" s="1" t="s">
        <v>112</v>
      </c>
      <c r="CB3078" s="4" t="s">
        <v>11970</v>
      </c>
      <c r="CC3078" s="1" t="s">
        <v>624</v>
      </c>
      <c r="CE3078" s="1" t="s">
        <v>116</v>
      </c>
      <c r="CF3078" s="1" t="s">
        <v>117</v>
      </c>
      <c r="CG3078" s="1">
        <v>96950</v>
      </c>
      <c r="CH3078" s="3">
        <v>9.49</v>
      </c>
      <c r="CI3078" s="3">
        <v>9.49</v>
      </c>
      <c r="CJ3078" s="3">
        <v>14.24</v>
      </c>
      <c r="CK3078" s="3">
        <v>14.24</v>
      </c>
      <c r="CL3078" s="1" t="s">
        <v>137</v>
      </c>
      <c r="CN3078" s="1" t="s">
        <v>139</v>
      </c>
      <c r="CP3078" s="1" t="s">
        <v>112</v>
      </c>
      <c r="CQ3078" s="1" t="s">
        <v>111</v>
      </c>
      <c r="CR3078" s="1" t="s">
        <v>112</v>
      </c>
      <c r="CS3078" s="1" t="s">
        <v>111</v>
      </c>
      <c r="CT3078" s="1" t="s">
        <v>138</v>
      </c>
      <c r="CU3078" s="1" t="s">
        <v>111</v>
      </c>
      <c r="CV3078" s="1" t="s">
        <v>138</v>
      </c>
      <c r="CW3078" s="1" t="s">
        <v>7444</v>
      </c>
      <c r="CX3078" s="1">
        <v>16702353403</v>
      </c>
      <c r="CY3078" s="1" t="s">
        <v>620</v>
      </c>
      <c r="CZ3078" s="1" t="s">
        <v>138</v>
      </c>
      <c r="DA3078" s="1" t="s">
        <v>111</v>
      </c>
      <c r="DB3078" s="1" t="s">
        <v>112</v>
      </c>
    </row>
    <row r="3079" spans="1:111" ht="15.6" customHeight="1" x14ac:dyDescent="0.25">
      <c r="A3079" s="1" t="s">
        <v>12015</v>
      </c>
      <c r="B3079" s="1" t="s">
        <v>109</v>
      </c>
      <c r="C3079" s="2">
        <v>44312.903804861111</v>
      </c>
      <c r="D3079" s="2">
        <v>44350</v>
      </c>
      <c r="E3079" s="1" t="s">
        <v>110</v>
      </c>
      <c r="F3079" s="2">
        <v>44468.833333333336</v>
      </c>
      <c r="G3079" s="1" t="s">
        <v>111</v>
      </c>
      <c r="H3079" s="1" t="s">
        <v>112</v>
      </c>
      <c r="I3079" s="1" t="s">
        <v>112</v>
      </c>
      <c r="J3079" s="1" t="s">
        <v>12016</v>
      </c>
      <c r="K3079" s="1" t="s">
        <v>138</v>
      </c>
      <c r="L3079" s="1" t="s">
        <v>12017</v>
      </c>
      <c r="M3079" s="1" t="s">
        <v>12018</v>
      </c>
      <c r="N3079" s="1" t="s">
        <v>5024</v>
      </c>
      <c r="O3079" s="1" t="s">
        <v>117</v>
      </c>
      <c r="P3079" s="9">
        <v>96950</v>
      </c>
      <c r="Q3079" s="1" t="s">
        <v>118</v>
      </c>
      <c r="R3079" s="1" t="s">
        <v>138</v>
      </c>
      <c r="S3079" s="1">
        <v>16704832273</v>
      </c>
      <c r="U3079" s="1">
        <v>51731</v>
      </c>
      <c r="V3079" s="1" t="s">
        <v>119</v>
      </c>
      <c r="X3079" s="1" t="s">
        <v>12019</v>
      </c>
      <c r="Y3079" s="1" t="s">
        <v>12020</v>
      </c>
      <c r="Z3079" s="1" t="s">
        <v>1762</v>
      </c>
      <c r="AA3079" s="1" t="s">
        <v>12021</v>
      </c>
      <c r="AB3079" s="1" t="s">
        <v>12017</v>
      </c>
      <c r="AC3079" s="1" t="s">
        <v>12018</v>
      </c>
      <c r="AD3079" s="1" t="s">
        <v>5024</v>
      </c>
      <c r="AE3079" s="1" t="s">
        <v>117</v>
      </c>
      <c r="AF3079" s="9">
        <v>96950</v>
      </c>
      <c r="AG3079" s="1" t="s">
        <v>118</v>
      </c>
      <c r="AH3079" s="1" t="s">
        <v>138</v>
      </c>
      <c r="AI3079" s="1">
        <v>16704832273</v>
      </c>
      <c r="AK3079" s="1" t="s">
        <v>12022</v>
      </c>
      <c r="AL3079" s="1" t="s">
        <v>653</v>
      </c>
      <c r="AM3079" s="1" t="s">
        <v>6237</v>
      </c>
      <c r="AN3079" s="1" t="s">
        <v>6238</v>
      </c>
      <c r="AO3079" s="1" t="s">
        <v>6239</v>
      </c>
      <c r="AP3079" s="1" t="s">
        <v>6240</v>
      </c>
      <c r="AR3079" s="1" t="s">
        <v>690</v>
      </c>
      <c r="AS3079" s="1" t="s">
        <v>691</v>
      </c>
      <c r="AT3079" s="9">
        <v>96913</v>
      </c>
      <c r="AU3079" s="1" t="s">
        <v>118</v>
      </c>
      <c r="AV3079" s="1" t="s">
        <v>138</v>
      </c>
      <c r="AW3079" s="1">
        <v>16716461222</v>
      </c>
      <c r="AX3079" s="1">
        <v>111</v>
      </c>
      <c r="AY3079" s="1" t="s">
        <v>6241</v>
      </c>
      <c r="AZ3079" s="1" t="s">
        <v>6242</v>
      </c>
      <c r="BA3079" s="1" t="s">
        <v>691</v>
      </c>
      <c r="BB3079" s="1" t="s">
        <v>6243</v>
      </c>
      <c r="BC3079" s="1" t="str">
        <f>"49-9052.00"</f>
        <v>49-9052.00</v>
      </c>
      <c r="BD3079" s="1" t="s">
        <v>12023</v>
      </c>
      <c r="BE3079" s="1" t="s">
        <v>12024</v>
      </c>
      <c r="BF3079" s="1" t="s">
        <v>12025</v>
      </c>
      <c r="BG3079" s="1">
        <v>1</v>
      </c>
      <c r="BI3079" s="2">
        <v>44470</v>
      </c>
      <c r="BJ3079" s="2">
        <v>45565</v>
      </c>
      <c r="BM3079" s="1">
        <v>40</v>
      </c>
      <c r="BN3079" s="1">
        <v>0</v>
      </c>
      <c r="BO3079" s="1">
        <v>8</v>
      </c>
      <c r="BP3079" s="1">
        <v>8</v>
      </c>
      <c r="BQ3079" s="1">
        <v>8</v>
      </c>
      <c r="BR3079" s="1">
        <v>8</v>
      </c>
      <c r="BS3079" s="1">
        <v>8</v>
      </c>
      <c r="BT3079" s="1">
        <v>0</v>
      </c>
      <c r="BU3079" s="1" t="str">
        <f>"8:00 AM"</f>
        <v>8:00 AM</v>
      </c>
      <c r="BV3079" s="1" t="str">
        <f t="shared" si="76"/>
        <v>5:00 PM</v>
      </c>
      <c r="BW3079" s="1" t="s">
        <v>135</v>
      </c>
      <c r="BX3079" s="1">
        <v>0</v>
      </c>
      <c r="BY3079" s="1">
        <v>12</v>
      </c>
      <c r="BZ3079" s="1" t="s">
        <v>112</v>
      </c>
      <c r="CA3079" s="1">
        <v>0</v>
      </c>
      <c r="CB3079" s="1" t="s">
        <v>12026</v>
      </c>
      <c r="CC3079" s="1" t="s">
        <v>12017</v>
      </c>
      <c r="CD3079" s="1" t="s">
        <v>12018</v>
      </c>
      <c r="CE3079" s="1" t="s">
        <v>5024</v>
      </c>
      <c r="CF3079" s="1" t="s">
        <v>117</v>
      </c>
      <c r="CG3079" s="1">
        <v>96950</v>
      </c>
      <c r="CH3079" s="3">
        <v>19.91</v>
      </c>
      <c r="CI3079" s="3">
        <v>19.91</v>
      </c>
      <c r="CJ3079" s="3">
        <v>29.87</v>
      </c>
      <c r="CK3079" s="3">
        <v>29.87</v>
      </c>
      <c r="CL3079" s="1" t="s">
        <v>137</v>
      </c>
      <c r="CM3079" s="1" t="s">
        <v>12027</v>
      </c>
      <c r="CN3079" s="1" t="s">
        <v>139</v>
      </c>
      <c r="CP3079" s="1" t="s">
        <v>111</v>
      </c>
      <c r="CQ3079" s="1" t="s">
        <v>111</v>
      </c>
      <c r="CR3079" s="1" t="s">
        <v>112</v>
      </c>
      <c r="CS3079" s="1" t="s">
        <v>111</v>
      </c>
      <c r="CT3079" s="1" t="s">
        <v>138</v>
      </c>
      <c r="CU3079" s="1" t="s">
        <v>111</v>
      </c>
      <c r="CV3079" s="1" t="s">
        <v>138</v>
      </c>
      <c r="CW3079" s="1" t="s">
        <v>7552</v>
      </c>
      <c r="CX3079" s="1">
        <v>16702855067</v>
      </c>
      <c r="CY3079" s="1" t="s">
        <v>12028</v>
      </c>
      <c r="CZ3079" s="1" t="s">
        <v>12029</v>
      </c>
      <c r="DA3079" s="1" t="s">
        <v>111</v>
      </c>
      <c r="DB3079" s="1" t="s">
        <v>112</v>
      </c>
      <c r="DC3079" s="1" t="s">
        <v>6237</v>
      </c>
      <c r="DD3079" s="1" t="s">
        <v>6238</v>
      </c>
      <c r="DE3079" s="1" t="s">
        <v>892</v>
      </c>
      <c r="DF3079" s="1" t="s">
        <v>6242</v>
      </c>
      <c r="DG3079" s="1" t="s">
        <v>6241</v>
      </c>
    </row>
    <row r="3080" spans="1:111" ht="15.6" customHeight="1" x14ac:dyDescent="0.25">
      <c r="A3080" s="1" t="s">
        <v>12042</v>
      </c>
      <c r="B3080" s="1" t="s">
        <v>109</v>
      </c>
      <c r="C3080" s="2">
        <v>44355.898791319443</v>
      </c>
      <c r="D3080" s="2">
        <v>44411</v>
      </c>
      <c r="E3080" s="1" t="s">
        <v>110</v>
      </c>
      <c r="F3080" s="2">
        <v>44468.833333333336</v>
      </c>
      <c r="G3080" s="1" t="s">
        <v>112</v>
      </c>
      <c r="H3080" s="1" t="s">
        <v>112</v>
      </c>
      <c r="I3080" s="1" t="s">
        <v>112</v>
      </c>
      <c r="J3080" s="1" t="s">
        <v>5084</v>
      </c>
      <c r="K3080" s="1" t="s">
        <v>138</v>
      </c>
      <c r="L3080" s="1" t="s">
        <v>5085</v>
      </c>
      <c r="M3080" s="1" t="s">
        <v>5086</v>
      </c>
      <c r="N3080" s="1" t="s">
        <v>167</v>
      </c>
      <c r="O3080" s="1" t="s">
        <v>117</v>
      </c>
      <c r="P3080" s="9">
        <v>96950</v>
      </c>
      <c r="Q3080" s="1" t="s">
        <v>118</v>
      </c>
      <c r="R3080" s="1" t="s">
        <v>117</v>
      </c>
      <c r="S3080" s="1">
        <v>16702880928</v>
      </c>
      <c r="U3080" s="1">
        <v>8111</v>
      </c>
      <c r="V3080" s="1" t="s">
        <v>119</v>
      </c>
      <c r="X3080" s="1" t="s">
        <v>5087</v>
      </c>
      <c r="Y3080" s="1" t="s">
        <v>5088</v>
      </c>
      <c r="Z3080" s="1" t="s">
        <v>5089</v>
      </c>
      <c r="AA3080" s="1" t="s">
        <v>171</v>
      </c>
      <c r="AB3080" s="1" t="s">
        <v>5085</v>
      </c>
      <c r="AC3080" s="1" t="s">
        <v>5086</v>
      </c>
      <c r="AD3080" s="1" t="s">
        <v>167</v>
      </c>
      <c r="AE3080" s="1" t="s">
        <v>117</v>
      </c>
      <c r="AF3080" s="9">
        <v>96950</v>
      </c>
      <c r="AG3080" s="1" t="s">
        <v>118</v>
      </c>
      <c r="AH3080" s="1" t="s">
        <v>117</v>
      </c>
      <c r="AI3080" s="1">
        <v>16702880928</v>
      </c>
      <c r="AK3080" s="1" t="s">
        <v>5090</v>
      </c>
      <c r="BC3080" s="1" t="str">
        <f>"49-3023.01"</f>
        <v>49-3023.01</v>
      </c>
      <c r="BD3080" s="1" t="s">
        <v>608</v>
      </c>
      <c r="BE3080" s="1" t="s">
        <v>5091</v>
      </c>
      <c r="BF3080" s="1" t="s">
        <v>5092</v>
      </c>
      <c r="BG3080" s="1">
        <v>3</v>
      </c>
      <c r="BI3080" s="2">
        <v>44470</v>
      </c>
      <c r="BJ3080" s="2">
        <v>44834</v>
      </c>
      <c r="BM3080" s="1">
        <v>40</v>
      </c>
      <c r="BN3080" s="1">
        <v>0</v>
      </c>
      <c r="BO3080" s="1">
        <v>8</v>
      </c>
      <c r="BP3080" s="1">
        <v>8</v>
      </c>
      <c r="BQ3080" s="1">
        <v>8</v>
      </c>
      <c r="BR3080" s="1">
        <v>8</v>
      </c>
      <c r="BS3080" s="1">
        <v>8</v>
      </c>
      <c r="BT3080" s="1">
        <v>0</v>
      </c>
      <c r="BU3080" s="1" t="str">
        <f>"8:00 AM"</f>
        <v>8:00 AM</v>
      </c>
      <c r="BV3080" s="1" t="str">
        <f t="shared" si="76"/>
        <v>5:00 PM</v>
      </c>
      <c r="BW3080" s="1" t="s">
        <v>135</v>
      </c>
      <c r="BX3080" s="1">
        <v>0</v>
      </c>
      <c r="BY3080" s="1">
        <v>24</v>
      </c>
      <c r="BZ3080" s="1" t="s">
        <v>112</v>
      </c>
      <c r="CB3080" s="1" t="s">
        <v>230</v>
      </c>
      <c r="CC3080" s="1" t="s">
        <v>5093</v>
      </c>
      <c r="CD3080" s="1" t="s">
        <v>5093</v>
      </c>
      <c r="CE3080" s="1" t="s">
        <v>167</v>
      </c>
      <c r="CF3080" s="1" t="s">
        <v>117</v>
      </c>
      <c r="CG3080" s="1">
        <v>96950</v>
      </c>
      <c r="CH3080" s="3">
        <v>8.75</v>
      </c>
      <c r="CI3080" s="3">
        <v>8.75</v>
      </c>
      <c r="CJ3080" s="3">
        <v>13.13</v>
      </c>
      <c r="CK3080" s="3">
        <v>13.13</v>
      </c>
      <c r="CL3080" s="1" t="s">
        <v>137</v>
      </c>
      <c r="CM3080" s="1" t="s">
        <v>230</v>
      </c>
      <c r="CN3080" s="1" t="s">
        <v>139</v>
      </c>
      <c r="CP3080" s="1" t="s">
        <v>112</v>
      </c>
      <c r="CQ3080" s="1" t="s">
        <v>111</v>
      </c>
      <c r="CR3080" s="1" t="s">
        <v>112</v>
      </c>
      <c r="CS3080" s="1" t="s">
        <v>111</v>
      </c>
      <c r="CT3080" s="1" t="s">
        <v>138</v>
      </c>
      <c r="CU3080" s="1" t="s">
        <v>111</v>
      </c>
      <c r="CV3080" s="1" t="s">
        <v>138</v>
      </c>
      <c r="CW3080" s="1" t="s">
        <v>2889</v>
      </c>
      <c r="CX3080" s="1">
        <v>16702880928</v>
      </c>
      <c r="CY3080" s="1" t="s">
        <v>5090</v>
      </c>
      <c r="CZ3080" s="1" t="s">
        <v>138</v>
      </c>
      <c r="DA3080" s="1" t="s">
        <v>111</v>
      </c>
      <c r="DB3080" s="1" t="s">
        <v>112</v>
      </c>
    </row>
    <row r="3081" spans="1:111" ht="15.6" customHeight="1" x14ac:dyDescent="0.25">
      <c r="A3081" s="1" t="s">
        <v>12065</v>
      </c>
      <c r="B3081" s="1" t="s">
        <v>109</v>
      </c>
      <c r="C3081" s="2">
        <v>44375.907880092593</v>
      </c>
      <c r="D3081" s="2">
        <v>44392</v>
      </c>
      <c r="E3081" s="1" t="s">
        <v>180</v>
      </c>
      <c r="G3081" s="1" t="s">
        <v>111</v>
      </c>
      <c r="H3081" s="1" t="s">
        <v>112</v>
      </c>
      <c r="I3081" s="1" t="s">
        <v>112</v>
      </c>
      <c r="J3081" s="1" t="s">
        <v>5161</v>
      </c>
      <c r="L3081" s="1" t="s">
        <v>11260</v>
      </c>
      <c r="N3081" s="1" t="s">
        <v>167</v>
      </c>
      <c r="O3081" s="1" t="s">
        <v>117</v>
      </c>
      <c r="P3081" s="9">
        <v>96950</v>
      </c>
      <c r="Q3081" s="1" t="s">
        <v>118</v>
      </c>
      <c r="S3081" s="1">
        <v>16702335503</v>
      </c>
      <c r="U3081" s="1">
        <v>561320</v>
      </c>
      <c r="V3081" s="1" t="s">
        <v>119</v>
      </c>
      <c r="X3081" s="1" t="s">
        <v>2464</v>
      </c>
      <c r="Y3081" s="1" t="s">
        <v>5163</v>
      </c>
      <c r="Z3081" s="1" t="s">
        <v>5164</v>
      </c>
      <c r="AA3081" s="1" t="s">
        <v>171</v>
      </c>
      <c r="AB3081" s="1" t="s">
        <v>5162</v>
      </c>
      <c r="AD3081" s="1" t="s">
        <v>167</v>
      </c>
      <c r="AE3081" s="1" t="s">
        <v>117</v>
      </c>
      <c r="AF3081" s="9">
        <v>96950</v>
      </c>
      <c r="AG3081" s="1" t="s">
        <v>118</v>
      </c>
      <c r="AI3081" s="1">
        <v>16702335503</v>
      </c>
      <c r="AK3081" s="1" t="s">
        <v>5165</v>
      </c>
      <c r="BC3081" s="1" t="str">
        <f>"37-3011.00"</f>
        <v>37-3011.00</v>
      </c>
      <c r="BD3081" s="1" t="s">
        <v>726</v>
      </c>
      <c r="BE3081" s="1" t="s">
        <v>11262</v>
      </c>
      <c r="BF3081" s="1" t="s">
        <v>11261</v>
      </c>
      <c r="BG3081" s="1">
        <v>2</v>
      </c>
      <c r="BI3081" s="2">
        <v>44470</v>
      </c>
      <c r="BJ3081" s="2">
        <v>44834</v>
      </c>
      <c r="BM3081" s="1">
        <v>40</v>
      </c>
      <c r="BN3081" s="1">
        <v>0</v>
      </c>
      <c r="BO3081" s="1">
        <v>8</v>
      </c>
      <c r="BP3081" s="1">
        <v>8</v>
      </c>
      <c r="BQ3081" s="1">
        <v>8</v>
      </c>
      <c r="BR3081" s="1">
        <v>8</v>
      </c>
      <c r="BS3081" s="1">
        <v>8</v>
      </c>
      <c r="BT3081" s="1">
        <v>0</v>
      </c>
      <c r="BU3081" s="1" t="str">
        <f>"8:00 AM"</f>
        <v>8:00 AM</v>
      </c>
      <c r="BV3081" s="1" t="str">
        <f t="shared" si="76"/>
        <v>5:00 PM</v>
      </c>
      <c r="BW3081" s="1" t="s">
        <v>135</v>
      </c>
      <c r="BX3081" s="1">
        <v>0</v>
      </c>
      <c r="BY3081" s="1">
        <v>3</v>
      </c>
      <c r="BZ3081" s="1" t="s">
        <v>112</v>
      </c>
      <c r="CB3081" s="1" t="s">
        <v>12066</v>
      </c>
      <c r="CC3081" s="1" t="s">
        <v>7358</v>
      </c>
      <c r="CD3081" s="1" t="s">
        <v>3086</v>
      </c>
      <c r="CE3081" s="1" t="s">
        <v>167</v>
      </c>
      <c r="CF3081" s="1" t="s">
        <v>117</v>
      </c>
      <c r="CG3081" s="1">
        <v>96950</v>
      </c>
      <c r="CH3081" s="3">
        <v>8.5</v>
      </c>
      <c r="CI3081" s="3">
        <v>8.5</v>
      </c>
      <c r="CJ3081" s="3">
        <v>12.75</v>
      </c>
      <c r="CK3081" s="3">
        <v>12.75</v>
      </c>
      <c r="CL3081" s="1" t="s">
        <v>137</v>
      </c>
      <c r="CM3081" s="1" t="s">
        <v>138</v>
      </c>
      <c r="CN3081" s="1" t="s">
        <v>139</v>
      </c>
      <c r="CP3081" s="1" t="s">
        <v>112</v>
      </c>
      <c r="CQ3081" s="1" t="s">
        <v>111</v>
      </c>
      <c r="CR3081" s="1" t="s">
        <v>112</v>
      </c>
      <c r="CS3081" s="1" t="s">
        <v>111</v>
      </c>
      <c r="CT3081" s="1" t="s">
        <v>138</v>
      </c>
      <c r="CU3081" s="1" t="s">
        <v>111</v>
      </c>
      <c r="CV3081" s="1" t="s">
        <v>138</v>
      </c>
      <c r="CW3081" s="1" t="s">
        <v>5341</v>
      </c>
      <c r="CX3081" s="1">
        <v>16702335503</v>
      </c>
      <c r="CY3081" s="1" t="s">
        <v>5165</v>
      </c>
      <c r="CZ3081" s="1" t="s">
        <v>138</v>
      </c>
      <c r="DA3081" s="1" t="s">
        <v>111</v>
      </c>
      <c r="DB3081" s="1" t="s">
        <v>112</v>
      </c>
    </row>
    <row r="3082" spans="1:111" ht="15.6" customHeight="1" x14ac:dyDescent="0.25">
      <c r="A3082" s="1" t="s">
        <v>12081</v>
      </c>
      <c r="B3082" s="1" t="s">
        <v>109</v>
      </c>
      <c r="C3082" s="2">
        <v>44397.941474768515</v>
      </c>
      <c r="D3082" s="2">
        <v>44440</v>
      </c>
      <c r="E3082" s="1" t="s">
        <v>110</v>
      </c>
      <c r="F3082" s="2">
        <v>44468.833333333336</v>
      </c>
      <c r="G3082" s="1" t="s">
        <v>111</v>
      </c>
      <c r="H3082" s="1" t="s">
        <v>111</v>
      </c>
      <c r="I3082" s="1" t="s">
        <v>112</v>
      </c>
      <c r="J3082" s="1" t="s">
        <v>1781</v>
      </c>
      <c r="K3082" s="1" t="s">
        <v>1782</v>
      </c>
      <c r="L3082" s="1" t="s">
        <v>1783</v>
      </c>
      <c r="M3082" s="1" t="s">
        <v>9885</v>
      </c>
      <c r="N3082" s="1" t="s">
        <v>116</v>
      </c>
      <c r="O3082" s="1" t="s">
        <v>117</v>
      </c>
      <c r="P3082" s="9">
        <v>96950</v>
      </c>
      <c r="Q3082" s="1" t="s">
        <v>118</v>
      </c>
      <c r="R3082" s="1" t="s">
        <v>138</v>
      </c>
      <c r="S3082" s="1">
        <v>16703236652</v>
      </c>
      <c r="U3082" s="1">
        <v>236220</v>
      </c>
      <c r="V3082" s="1" t="s">
        <v>119</v>
      </c>
      <c r="X3082" s="1" t="s">
        <v>1785</v>
      </c>
      <c r="Y3082" s="1" t="s">
        <v>1786</v>
      </c>
      <c r="Z3082" s="1" t="s">
        <v>1787</v>
      </c>
      <c r="AA3082" s="1" t="s">
        <v>1788</v>
      </c>
      <c r="AB3082" s="1" t="s">
        <v>9886</v>
      </c>
      <c r="AC3082" s="1" t="s">
        <v>9885</v>
      </c>
      <c r="AD3082" s="1" t="s">
        <v>116</v>
      </c>
      <c r="AE3082" s="1" t="s">
        <v>117</v>
      </c>
      <c r="AF3082" s="9">
        <v>96950</v>
      </c>
      <c r="AG3082" s="1" t="s">
        <v>118</v>
      </c>
      <c r="AH3082" s="1" t="s">
        <v>138</v>
      </c>
      <c r="AI3082" s="1">
        <v>16703236652</v>
      </c>
      <c r="AK3082" s="1" t="s">
        <v>1791</v>
      </c>
      <c r="BC3082" s="1" t="str">
        <f>"51-2041.00"</f>
        <v>51-2041.00</v>
      </c>
      <c r="BD3082" s="1" t="s">
        <v>7828</v>
      </c>
      <c r="BE3082" s="1" t="s">
        <v>9887</v>
      </c>
      <c r="BF3082" s="1" t="s">
        <v>9888</v>
      </c>
      <c r="BG3082" s="1">
        <v>6</v>
      </c>
      <c r="BI3082" s="2">
        <v>44470</v>
      </c>
      <c r="BJ3082" s="2">
        <v>44834</v>
      </c>
      <c r="BM3082" s="1">
        <v>40</v>
      </c>
      <c r="BN3082" s="1">
        <v>0</v>
      </c>
      <c r="BO3082" s="1">
        <v>8</v>
      </c>
      <c r="BP3082" s="1">
        <v>8</v>
      </c>
      <c r="BQ3082" s="1">
        <v>8</v>
      </c>
      <c r="BR3082" s="1">
        <v>8</v>
      </c>
      <c r="BS3082" s="1">
        <v>8</v>
      </c>
      <c r="BT3082" s="1">
        <v>0</v>
      </c>
      <c r="BU3082" s="1" t="str">
        <f>"8:00 AM"</f>
        <v>8:00 AM</v>
      </c>
      <c r="BV3082" s="1" t="str">
        <f t="shared" si="76"/>
        <v>5:00 PM</v>
      </c>
      <c r="BW3082" s="1" t="s">
        <v>135</v>
      </c>
      <c r="BX3082" s="1">
        <v>0</v>
      </c>
      <c r="BY3082" s="1">
        <v>12</v>
      </c>
      <c r="BZ3082" s="1" t="s">
        <v>112</v>
      </c>
      <c r="CB3082" s="1" t="s">
        <v>362</v>
      </c>
      <c r="CC3082" s="1" t="s">
        <v>9889</v>
      </c>
      <c r="CD3082" s="1" t="s">
        <v>138</v>
      </c>
      <c r="CE3082" s="1" t="s">
        <v>116</v>
      </c>
      <c r="CF3082" s="1" t="s">
        <v>117</v>
      </c>
      <c r="CG3082" s="1">
        <v>96950</v>
      </c>
      <c r="CH3082" s="3">
        <v>14.26</v>
      </c>
      <c r="CI3082" s="3">
        <v>14.26</v>
      </c>
      <c r="CJ3082" s="3">
        <v>21.39</v>
      </c>
      <c r="CK3082" s="3">
        <v>21.39</v>
      </c>
      <c r="CL3082" s="1" t="s">
        <v>137</v>
      </c>
      <c r="CM3082" s="1" t="s">
        <v>138</v>
      </c>
      <c r="CN3082" s="1" t="s">
        <v>139</v>
      </c>
      <c r="CP3082" s="1" t="s">
        <v>112</v>
      </c>
      <c r="CQ3082" s="1" t="s">
        <v>111</v>
      </c>
      <c r="CR3082" s="1" t="s">
        <v>111</v>
      </c>
      <c r="CS3082" s="1" t="s">
        <v>111</v>
      </c>
      <c r="CT3082" s="1" t="s">
        <v>138</v>
      </c>
      <c r="CU3082" s="1" t="s">
        <v>111</v>
      </c>
      <c r="CV3082" s="1" t="s">
        <v>138</v>
      </c>
      <c r="CW3082" s="1" t="s">
        <v>1797</v>
      </c>
      <c r="CX3082" s="1">
        <v>16703236652</v>
      </c>
      <c r="CY3082" s="1" t="s">
        <v>1791</v>
      </c>
      <c r="CZ3082" s="1" t="s">
        <v>138</v>
      </c>
      <c r="DA3082" s="1" t="s">
        <v>111</v>
      </c>
      <c r="DB3082" s="1" t="s">
        <v>112</v>
      </c>
    </row>
    <row r="3083" spans="1:111" ht="15.6" customHeight="1" x14ac:dyDescent="0.25">
      <c r="A3083" s="1" t="s">
        <v>12134</v>
      </c>
      <c r="B3083" s="1" t="s">
        <v>109</v>
      </c>
      <c r="C3083" s="2">
        <v>44359.439327430555</v>
      </c>
      <c r="D3083" s="2">
        <v>44406</v>
      </c>
      <c r="E3083" s="1" t="s">
        <v>180</v>
      </c>
      <c r="G3083" s="1" t="s">
        <v>112</v>
      </c>
      <c r="H3083" s="1" t="s">
        <v>112</v>
      </c>
      <c r="I3083" s="1" t="s">
        <v>112</v>
      </c>
      <c r="J3083" s="1" t="s">
        <v>3107</v>
      </c>
      <c r="L3083" s="1" t="s">
        <v>3108</v>
      </c>
      <c r="N3083" s="1" t="s">
        <v>116</v>
      </c>
      <c r="O3083" s="1" t="s">
        <v>117</v>
      </c>
      <c r="P3083" s="9">
        <v>96950</v>
      </c>
      <c r="Q3083" s="1" t="s">
        <v>118</v>
      </c>
      <c r="S3083" s="1">
        <v>16702881463</v>
      </c>
      <c r="U3083" s="1">
        <v>561320</v>
      </c>
      <c r="V3083" s="1" t="s">
        <v>119</v>
      </c>
      <c r="X3083" s="1" t="s">
        <v>2482</v>
      </c>
      <c r="Y3083" s="1" t="s">
        <v>1646</v>
      </c>
      <c r="Z3083" s="1" t="s">
        <v>3109</v>
      </c>
      <c r="AA3083" s="1" t="s">
        <v>373</v>
      </c>
      <c r="AB3083" s="1" t="s">
        <v>3108</v>
      </c>
      <c r="AD3083" s="1" t="s">
        <v>116</v>
      </c>
      <c r="AE3083" s="1" t="s">
        <v>117</v>
      </c>
      <c r="AF3083" s="9">
        <v>96950</v>
      </c>
      <c r="AG3083" s="1" t="s">
        <v>118</v>
      </c>
      <c r="AI3083" s="1">
        <v>16702881463</v>
      </c>
      <c r="AK3083" s="1" t="s">
        <v>3111</v>
      </c>
      <c r="BC3083" s="1" t="str">
        <f>"49-9071.00"</f>
        <v>49-9071.00</v>
      </c>
      <c r="BD3083" s="1" t="s">
        <v>214</v>
      </c>
      <c r="BE3083" s="1" t="s">
        <v>12135</v>
      </c>
      <c r="BF3083" s="1" t="s">
        <v>1069</v>
      </c>
      <c r="BG3083" s="1">
        <v>20</v>
      </c>
      <c r="BI3083" s="2">
        <v>44470</v>
      </c>
      <c r="BJ3083" s="2">
        <v>44834</v>
      </c>
      <c r="BM3083" s="1">
        <v>35</v>
      </c>
      <c r="BN3083" s="1">
        <v>0</v>
      </c>
      <c r="BO3083" s="1">
        <v>7</v>
      </c>
      <c r="BP3083" s="1">
        <v>7</v>
      </c>
      <c r="BQ3083" s="1">
        <v>7</v>
      </c>
      <c r="BR3083" s="1">
        <v>7</v>
      </c>
      <c r="BS3083" s="1">
        <v>7</v>
      </c>
      <c r="BT3083" s="1">
        <v>0</v>
      </c>
      <c r="BU3083" s="1" t="str">
        <f>"9:00 AM"</f>
        <v>9:00 AM</v>
      </c>
      <c r="BV3083" s="1" t="str">
        <f t="shared" si="76"/>
        <v>5:00 PM</v>
      </c>
      <c r="BW3083" s="1" t="s">
        <v>135</v>
      </c>
      <c r="BX3083" s="1">
        <v>1</v>
      </c>
      <c r="BY3083" s="1">
        <v>1</v>
      </c>
      <c r="BZ3083" s="1" t="s">
        <v>112</v>
      </c>
      <c r="CB3083" s="1" t="s">
        <v>12136</v>
      </c>
      <c r="CC3083" s="1" t="s">
        <v>12137</v>
      </c>
      <c r="CE3083" s="1" t="s">
        <v>116</v>
      </c>
      <c r="CF3083" s="1" t="s">
        <v>117</v>
      </c>
      <c r="CG3083" s="1">
        <v>96950</v>
      </c>
      <c r="CH3083" s="3">
        <v>8.7100000000000009</v>
      </c>
      <c r="CI3083" s="3">
        <v>8.7100000000000009</v>
      </c>
      <c r="CJ3083" s="3">
        <v>13.06</v>
      </c>
      <c r="CK3083" s="3">
        <v>13.06</v>
      </c>
      <c r="CL3083" s="1" t="s">
        <v>137</v>
      </c>
      <c r="CM3083" s="1" t="s">
        <v>168</v>
      </c>
      <c r="CN3083" s="1" t="s">
        <v>139</v>
      </c>
      <c r="CP3083" s="1" t="s">
        <v>112</v>
      </c>
      <c r="CQ3083" s="1" t="s">
        <v>111</v>
      </c>
      <c r="CR3083" s="1" t="s">
        <v>111</v>
      </c>
      <c r="CS3083" s="1" t="s">
        <v>111</v>
      </c>
      <c r="CT3083" s="1" t="s">
        <v>111</v>
      </c>
      <c r="CU3083" s="1" t="s">
        <v>111</v>
      </c>
      <c r="CV3083" s="1" t="s">
        <v>111</v>
      </c>
      <c r="CW3083" s="1" t="s">
        <v>3115</v>
      </c>
      <c r="CX3083" s="1">
        <v>16702881463</v>
      </c>
      <c r="CY3083" s="1" t="s">
        <v>3111</v>
      </c>
      <c r="CZ3083" s="1" t="s">
        <v>3116</v>
      </c>
      <c r="DA3083" s="1" t="s">
        <v>111</v>
      </c>
      <c r="DB3083" s="1" t="s">
        <v>112</v>
      </c>
    </row>
    <row r="3084" spans="1:111" ht="15.6" customHeight="1" x14ac:dyDescent="0.25">
      <c r="A3084" s="1" t="s">
        <v>12162</v>
      </c>
      <c r="B3084" s="1" t="s">
        <v>109</v>
      </c>
      <c r="C3084" s="2">
        <v>44349.757535300923</v>
      </c>
      <c r="D3084" s="2">
        <v>44398</v>
      </c>
      <c r="E3084" s="1" t="s">
        <v>110</v>
      </c>
      <c r="F3084" s="2">
        <v>44468.833333333336</v>
      </c>
      <c r="G3084" s="1" t="s">
        <v>112</v>
      </c>
      <c r="H3084" s="1" t="s">
        <v>112</v>
      </c>
      <c r="I3084" s="1" t="s">
        <v>112</v>
      </c>
      <c r="J3084" s="1" t="s">
        <v>843</v>
      </c>
      <c r="K3084" s="1" t="s">
        <v>844</v>
      </c>
      <c r="L3084" s="1" t="s">
        <v>846</v>
      </c>
      <c r="N3084" s="1" t="s">
        <v>847</v>
      </c>
      <c r="O3084" s="1" t="s">
        <v>117</v>
      </c>
      <c r="P3084" s="9">
        <v>96951</v>
      </c>
      <c r="Q3084" s="1" t="s">
        <v>118</v>
      </c>
      <c r="R3084" s="1" t="s">
        <v>847</v>
      </c>
      <c r="S3084" s="1">
        <v>16705320350</v>
      </c>
      <c r="U3084" s="1">
        <v>445110</v>
      </c>
      <c r="V3084" s="1" t="s">
        <v>119</v>
      </c>
      <c r="X3084" s="1" t="s">
        <v>772</v>
      </c>
      <c r="Y3084" s="1" t="s">
        <v>848</v>
      </c>
      <c r="Z3084" s="1" t="s">
        <v>1308</v>
      </c>
      <c r="AA3084" s="1" t="s">
        <v>403</v>
      </c>
      <c r="AB3084" s="1" t="s">
        <v>1307</v>
      </c>
      <c r="AD3084" s="1" t="s">
        <v>117</v>
      </c>
      <c r="AE3084" s="1" t="s">
        <v>117</v>
      </c>
      <c r="AF3084" s="9">
        <v>96951</v>
      </c>
      <c r="AG3084" s="1" t="s">
        <v>118</v>
      </c>
      <c r="AH3084" s="1" t="s">
        <v>847</v>
      </c>
      <c r="AI3084" s="1">
        <v>16705320350</v>
      </c>
      <c r="AK3084" s="1" t="s">
        <v>850</v>
      </c>
      <c r="BC3084" s="1" t="str">
        <f>"43-3031.00"</f>
        <v>43-3031.00</v>
      </c>
      <c r="BD3084" s="1" t="s">
        <v>389</v>
      </c>
      <c r="BE3084" s="1" t="s">
        <v>4010</v>
      </c>
      <c r="BF3084" s="1" t="s">
        <v>1766</v>
      </c>
      <c r="BG3084" s="1">
        <v>1</v>
      </c>
      <c r="BI3084" s="2">
        <v>44470</v>
      </c>
      <c r="BJ3084" s="2">
        <v>44834</v>
      </c>
      <c r="BM3084" s="1">
        <v>40</v>
      </c>
      <c r="BN3084" s="1">
        <v>0</v>
      </c>
      <c r="BO3084" s="1">
        <v>8</v>
      </c>
      <c r="BP3084" s="1">
        <v>8</v>
      </c>
      <c r="BQ3084" s="1">
        <v>8</v>
      </c>
      <c r="BR3084" s="1">
        <v>8</v>
      </c>
      <c r="BS3084" s="1">
        <v>8</v>
      </c>
      <c r="BT3084" s="1">
        <v>0</v>
      </c>
      <c r="BU3084" s="1" t="str">
        <f>"8:00 AM"</f>
        <v>8:00 AM</v>
      </c>
      <c r="BV3084" s="1" t="str">
        <f t="shared" si="76"/>
        <v>5:00 PM</v>
      </c>
      <c r="BW3084" s="1" t="s">
        <v>392</v>
      </c>
      <c r="BX3084" s="1">
        <v>0</v>
      </c>
      <c r="BY3084" s="1">
        <v>12</v>
      </c>
      <c r="BZ3084" s="1" t="s">
        <v>112</v>
      </c>
      <c r="CB3084" s="1" t="s">
        <v>12163</v>
      </c>
      <c r="CC3084" s="1" t="s">
        <v>1311</v>
      </c>
      <c r="CE3084" s="1" t="s">
        <v>847</v>
      </c>
      <c r="CF3084" s="1" t="s">
        <v>117</v>
      </c>
      <c r="CG3084" s="1">
        <v>96951</v>
      </c>
      <c r="CH3084" s="3">
        <v>9.49</v>
      </c>
      <c r="CI3084" s="3">
        <v>9.49</v>
      </c>
      <c r="CJ3084" s="3">
        <v>14.24</v>
      </c>
      <c r="CK3084" s="3">
        <v>14.24</v>
      </c>
      <c r="CL3084" s="1" t="s">
        <v>137</v>
      </c>
      <c r="CM3084" s="1" t="s">
        <v>138</v>
      </c>
      <c r="CN3084" s="1" t="s">
        <v>139</v>
      </c>
      <c r="CP3084" s="1" t="s">
        <v>112</v>
      </c>
      <c r="CQ3084" s="1" t="s">
        <v>111</v>
      </c>
      <c r="CR3084" s="1" t="s">
        <v>111</v>
      </c>
      <c r="CS3084" s="1" t="s">
        <v>111</v>
      </c>
      <c r="CT3084" s="1" t="s">
        <v>111</v>
      </c>
      <c r="CU3084" s="1" t="s">
        <v>111</v>
      </c>
      <c r="CV3084" s="1" t="s">
        <v>111</v>
      </c>
      <c r="CW3084" s="1" t="s">
        <v>857</v>
      </c>
      <c r="CX3084" s="1">
        <v>16705320350</v>
      </c>
      <c r="CY3084" s="1" t="s">
        <v>850</v>
      </c>
      <c r="CZ3084" s="1" t="s">
        <v>138</v>
      </c>
      <c r="DA3084" s="1" t="s">
        <v>111</v>
      </c>
      <c r="DB3084" s="1" t="s">
        <v>112</v>
      </c>
    </row>
    <row r="3085" spans="1:111" ht="15.6" customHeight="1" x14ac:dyDescent="0.25">
      <c r="A3085" s="1" t="s">
        <v>12170</v>
      </c>
      <c r="B3085" s="1" t="s">
        <v>109</v>
      </c>
      <c r="C3085" s="2">
        <v>44433.869643634258</v>
      </c>
      <c r="D3085" s="2">
        <v>44467</v>
      </c>
      <c r="E3085" s="1" t="s">
        <v>110</v>
      </c>
      <c r="F3085" s="2">
        <v>44437.833333333336</v>
      </c>
      <c r="G3085" s="1" t="s">
        <v>111</v>
      </c>
      <c r="H3085" s="1" t="s">
        <v>112</v>
      </c>
      <c r="I3085" s="1" t="s">
        <v>112</v>
      </c>
      <c r="J3085" s="1" t="s">
        <v>12076</v>
      </c>
      <c r="K3085" s="1" t="s">
        <v>12077</v>
      </c>
      <c r="L3085" s="1" t="s">
        <v>2670</v>
      </c>
      <c r="M3085" s="1" t="s">
        <v>7593</v>
      </c>
      <c r="N3085" s="1" t="s">
        <v>116</v>
      </c>
      <c r="O3085" s="1" t="s">
        <v>117</v>
      </c>
      <c r="P3085" s="9">
        <v>96950</v>
      </c>
      <c r="Q3085" s="1" t="s">
        <v>118</v>
      </c>
      <c r="S3085" s="1">
        <v>16702346485</v>
      </c>
      <c r="U3085" s="1">
        <v>812112</v>
      </c>
      <c r="V3085" s="1" t="s">
        <v>119</v>
      </c>
      <c r="X3085" s="1" t="s">
        <v>1052</v>
      </c>
      <c r="Y3085" s="1" t="s">
        <v>2672</v>
      </c>
      <c r="Z3085" s="1" t="s">
        <v>2673</v>
      </c>
      <c r="AA3085" s="1" t="s">
        <v>373</v>
      </c>
      <c r="AB3085" s="1" t="s">
        <v>7594</v>
      </c>
      <c r="AC3085" s="1" t="s">
        <v>7593</v>
      </c>
      <c r="AD3085" s="1" t="s">
        <v>116</v>
      </c>
      <c r="AE3085" s="1" t="s">
        <v>117</v>
      </c>
      <c r="AF3085" s="9">
        <v>96950</v>
      </c>
      <c r="AG3085" s="1" t="s">
        <v>118</v>
      </c>
      <c r="AI3085" s="1">
        <v>16702346485</v>
      </c>
      <c r="AK3085" s="1" t="s">
        <v>2675</v>
      </c>
      <c r="BC3085" s="1" t="str">
        <f>"43-3031.00"</f>
        <v>43-3031.00</v>
      </c>
      <c r="BD3085" s="1" t="s">
        <v>389</v>
      </c>
      <c r="BE3085" s="1" t="s">
        <v>12078</v>
      </c>
      <c r="BF3085" s="1" t="s">
        <v>1279</v>
      </c>
      <c r="BG3085" s="1">
        <v>1</v>
      </c>
      <c r="BI3085" s="2">
        <v>44440</v>
      </c>
      <c r="BJ3085" s="2">
        <v>44804</v>
      </c>
      <c r="BM3085" s="1">
        <v>35</v>
      </c>
      <c r="BN3085" s="1">
        <v>0</v>
      </c>
      <c r="BO3085" s="1">
        <v>7</v>
      </c>
      <c r="BP3085" s="1">
        <v>7</v>
      </c>
      <c r="BQ3085" s="1">
        <v>7</v>
      </c>
      <c r="BR3085" s="1">
        <v>7</v>
      </c>
      <c r="BS3085" s="1">
        <v>7</v>
      </c>
      <c r="BT3085" s="1">
        <v>0</v>
      </c>
      <c r="BU3085" s="1" t="str">
        <f>"9:00 AM"</f>
        <v>9:00 AM</v>
      </c>
      <c r="BV3085" s="1" t="str">
        <f t="shared" si="76"/>
        <v>5:00 PM</v>
      </c>
      <c r="BW3085" s="1" t="s">
        <v>392</v>
      </c>
      <c r="BX3085" s="1">
        <v>0</v>
      </c>
      <c r="BY3085" s="1">
        <v>12</v>
      </c>
      <c r="BZ3085" s="1" t="s">
        <v>112</v>
      </c>
      <c r="CB3085" s="1" t="s">
        <v>138</v>
      </c>
      <c r="CC3085" s="1" t="s">
        <v>7594</v>
      </c>
      <c r="CD3085" s="1" t="s">
        <v>12079</v>
      </c>
      <c r="CE3085" s="1" t="s">
        <v>116</v>
      </c>
      <c r="CF3085" s="1" t="s">
        <v>117</v>
      </c>
      <c r="CG3085" s="1">
        <v>96950</v>
      </c>
      <c r="CH3085" s="3">
        <v>10.16</v>
      </c>
      <c r="CI3085" s="3">
        <v>10.16</v>
      </c>
      <c r="CJ3085" s="3">
        <v>15.24</v>
      </c>
      <c r="CK3085" s="3">
        <v>15.24</v>
      </c>
      <c r="CL3085" s="1" t="s">
        <v>137</v>
      </c>
      <c r="CM3085" s="1" t="s">
        <v>138</v>
      </c>
      <c r="CN3085" s="1" t="s">
        <v>139</v>
      </c>
      <c r="CP3085" s="1" t="s">
        <v>112</v>
      </c>
      <c r="CQ3085" s="1" t="s">
        <v>111</v>
      </c>
      <c r="CR3085" s="1" t="s">
        <v>112</v>
      </c>
      <c r="CS3085" s="1" t="s">
        <v>111</v>
      </c>
      <c r="CT3085" s="1" t="s">
        <v>138</v>
      </c>
      <c r="CU3085" s="1" t="s">
        <v>111</v>
      </c>
      <c r="CV3085" s="1" t="s">
        <v>138</v>
      </c>
      <c r="CW3085" s="1" t="s">
        <v>138</v>
      </c>
      <c r="CX3085" s="1">
        <v>16702346485</v>
      </c>
      <c r="CY3085" s="1" t="s">
        <v>2675</v>
      </c>
      <c r="CZ3085" s="1" t="s">
        <v>161</v>
      </c>
      <c r="DA3085" s="1" t="s">
        <v>111</v>
      </c>
      <c r="DB3085" s="1" t="s">
        <v>112</v>
      </c>
    </row>
    <row r="3086" spans="1:111" ht="15.6" customHeight="1" x14ac:dyDescent="0.25">
      <c r="A3086" s="1" t="s">
        <v>12183</v>
      </c>
      <c r="B3086" s="1" t="s">
        <v>109</v>
      </c>
      <c r="C3086" s="2">
        <v>44399.925915509259</v>
      </c>
      <c r="D3086" s="2">
        <v>44462</v>
      </c>
      <c r="E3086" s="1" t="s">
        <v>110</v>
      </c>
      <c r="F3086" s="2">
        <v>44469.833333333336</v>
      </c>
      <c r="G3086" s="1" t="s">
        <v>111</v>
      </c>
      <c r="H3086" s="1" t="s">
        <v>112</v>
      </c>
      <c r="I3086" s="1" t="s">
        <v>112</v>
      </c>
      <c r="J3086" s="1" t="s">
        <v>10396</v>
      </c>
      <c r="K3086" s="1" t="s">
        <v>12184</v>
      </c>
      <c r="L3086" s="1" t="s">
        <v>8280</v>
      </c>
      <c r="N3086" s="1" t="s">
        <v>116</v>
      </c>
      <c r="O3086" s="1" t="s">
        <v>117</v>
      </c>
      <c r="P3086" s="9">
        <v>96950</v>
      </c>
      <c r="Q3086" s="1" t="s">
        <v>118</v>
      </c>
      <c r="S3086" s="1">
        <v>16702857618</v>
      </c>
      <c r="U3086" s="1">
        <v>611610</v>
      </c>
      <c r="V3086" s="1" t="s">
        <v>119</v>
      </c>
      <c r="X3086" s="1" t="s">
        <v>1010</v>
      </c>
      <c r="Y3086" s="1" t="s">
        <v>10397</v>
      </c>
      <c r="AA3086" s="1" t="s">
        <v>387</v>
      </c>
      <c r="AB3086" s="1" t="s">
        <v>8280</v>
      </c>
      <c r="AD3086" s="1" t="s">
        <v>116</v>
      </c>
      <c r="AE3086" s="1" t="s">
        <v>117</v>
      </c>
      <c r="AF3086" s="9">
        <v>96950</v>
      </c>
      <c r="AG3086" s="1" t="s">
        <v>118</v>
      </c>
      <c r="AI3086" s="1">
        <v>16702857618</v>
      </c>
      <c r="AK3086" s="1" t="s">
        <v>620</v>
      </c>
      <c r="AL3086" s="1" t="s">
        <v>125</v>
      </c>
      <c r="AM3086" s="1" t="s">
        <v>621</v>
      </c>
      <c r="AN3086" s="1" t="s">
        <v>622</v>
      </c>
      <c r="AP3086" s="1" t="s">
        <v>1284</v>
      </c>
      <c r="AR3086" s="1" t="s">
        <v>116</v>
      </c>
      <c r="AS3086" s="1" t="s">
        <v>117</v>
      </c>
      <c r="AT3086" s="9">
        <v>96950</v>
      </c>
      <c r="AU3086" s="1" t="s">
        <v>118</v>
      </c>
      <c r="AW3086" s="1">
        <v>16702353403</v>
      </c>
      <c r="AY3086" s="1" t="s">
        <v>1871</v>
      </c>
      <c r="AZ3086" s="1" t="s">
        <v>626</v>
      </c>
      <c r="BC3086" s="1" t="str">
        <f>"11-3011.00"</f>
        <v>11-3011.00</v>
      </c>
      <c r="BD3086" s="1" t="s">
        <v>12185</v>
      </c>
      <c r="BE3086" s="1" t="s">
        <v>12186</v>
      </c>
      <c r="BF3086" s="1" t="s">
        <v>357</v>
      </c>
      <c r="BG3086" s="1">
        <v>1</v>
      </c>
      <c r="BI3086" s="2">
        <v>44471</v>
      </c>
      <c r="BJ3086" s="2">
        <v>45566</v>
      </c>
      <c r="BM3086" s="1">
        <v>35</v>
      </c>
      <c r="BN3086" s="1">
        <v>0</v>
      </c>
      <c r="BO3086" s="1">
        <v>7</v>
      </c>
      <c r="BP3086" s="1">
        <v>7</v>
      </c>
      <c r="BQ3086" s="1">
        <v>7</v>
      </c>
      <c r="BR3086" s="1">
        <v>7</v>
      </c>
      <c r="BS3086" s="1">
        <v>7</v>
      </c>
      <c r="BT3086" s="1">
        <v>0</v>
      </c>
      <c r="BU3086" s="1" t="str">
        <f>"9:00 AM"</f>
        <v>9:00 AM</v>
      </c>
      <c r="BV3086" s="1" t="str">
        <f t="shared" si="76"/>
        <v>5:00 PM</v>
      </c>
      <c r="BW3086" s="1" t="s">
        <v>135</v>
      </c>
      <c r="BX3086" s="1">
        <v>0</v>
      </c>
      <c r="BY3086" s="1">
        <v>24</v>
      </c>
      <c r="BZ3086" s="1" t="s">
        <v>112</v>
      </c>
      <c r="CB3086" s="1" t="s">
        <v>12187</v>
      </c>
      <c r="CC3086" s="1" t="s">
        <v>3185</v>
      </c>
      <c r="CE3086" s="1" t="s">
        <v>116</v>
      </c>
      <c r="CF3086" s="1" t="s">
        <v>117</v>
      </c>
      <c r="CG3086" s="1">
        <v>96950</v>
      </c>
      <c r="CH3086" s="3">
        <v>18.579999999999998</v>
      </c>
      <c r="CI3086" s="3">
        <v>18.579999999999998</v>
      </c>
      <c r="CJ3086" s="3">
        <v>0</v>
      </c>
      <c r="CK3086" s="3">
        <v>0</v>
      </c>
      <c r="CL3086" s="1" t="s">
        <v>137</v>
      </c>
      <c r="CN3086" s="1" t="s">
        <v>139</v>
      </c>
      <c r="CP3086" s="1" t="s">
        <v>112</v>
      </c>
      <c r="CQ3086" s="1" t="s">
        <v>111</v>
      </c>
      <c r="CR3086" s="1" t="s">
        <v>112</v>
      </c>
      <c r="CS3086" s="1" t="s">
        <v>112</v>
      </c>
      <c r="CT3086" s="1" t="s">
        <v>138</v>
      </c>
      <c r="CU3086" s="1" t="s">
        <v>111</v>
      </c>
      <c r="CV3086" s="1" t="s">
        <v>138</v>
      </c>
      <c r="CW3086" s="1" t="s">
        <v>631</v>
      </c>
      <c r="CX3086" s="1">
        <v>16702857618</v>
      </c>
      <c r="CY3086" s="1" t="s">
        <v>620</v>
      </c>
      <c r="CZ3086" s="1" t="s">
        <v>138</v>
      </c>
      <c r="DA3086" s="1" t="s">
        <v>111</v>
      </c>
      <c r="DB3086" s="1" t="s">
        <v>112</v>
      </c>
    </row>
    <row r="3087" spans="1:111" ht="15.6" customHeight="1" x14ac:dyDescent="0.25">
      <c r="A3087" s="1" t="s">
        <v>12193</v>
      </c>
      <c r="B3087" s="1" t="s">
        <v>109</v>
      </c>
      <c r="C3087" s="2">
        <v>44419.982202893516</v>
      </c>
      <c r="D3087" s="2">
        <v>44454</v>
      </c>
      <c r="E3087" s="1" t="s">
        <v>180</v>
      </c>
      <c r="G3087" s="1" t="s">
        <v>112</v>
      </c>
      <c r="H3087" s="1" t="s">
        <v>112</v>
      </c>
      <c r="I3087" s="1" t="s">
        <v>112</v>
      </c>
      <c r="J3087" s="1" t="s">
        <v>6656</v>
      </c>
      <c r="L3087" s="1" t="s">
        <v>6657</v>
      </c>
      <c r="N3087" s="1" t="s">
        <v>116</v>
      </c>
      <c r="O3087" s="1" t="s">
        <v>117</v>
      </c>
      <c r="P3087" s="9">
        <v>96950</v>
      </c>
      <c r="Q3087" s="1" t="s">
        <v>118</v>
      </c>
      <c r="S3087" s="1">
        <v>16702346617</v>
      </c>
      <c r="U3087" s="1">
        <v>488510</v>
      </c>
      <c r="V3087" s="1" t="s">
        <v>119</v>
      </c>
      <c r="X3087" s="1" t="s">
        <v>1300</v>
      </c>
      <c r="Y3087" s="1" t="s">
        <v>1301</v>
      </c>
      <c r="Z3087" s="1" t="s">
        <v>671</v>
      </c>
      <c r="AA3087" s="1" t="s">
        <v>245</v>
      </c>
      <c r="AB3087" s="1" t="s">
        <v>6657</v>
      </c>
      <c r="AD3087" s="1" t="s">
        <v>116</v>
      </c>
      <c r="AE3087" s="1" t="s">
        <v>117</v>
      </c>
      <c r="AF3087" s="9">
        <v>96950</v>
      </c>
      <c r="AG3087" s="1" t="s">
        <v>118</v>
      </c>
      <c r="AI3087" s="1">
        <v>16702346617</v>
      </c>
      <c r="AK3087" s="1" t="s">
        <v>12194</v>
      </c>
      <c r="BC3087" s="1" t="str">
        <f>"43-5011.00"</f>
        <v>43-5011.00</v>
      </c>
      <c r="BD3087" s="1" t="s">
        <v>2022</v>
      </c>
      <c r="BE3087" s="1" t="s">
        <v>6658</v>
      </c>
      <c r="BF3087" s="1" t="s">
        <v>6659</v>
      </c>
      <c r="BG3087" s="1">
        <v>1</v>
      </c>
      <c r="BI3087" s="2">
        <v>44470</v>
      </c>
      <c r="BJ3087" s="2">
        <v>44834</v>
      </c>
      <c r="BM3087" s="1">
        <v>35</v>
      </c>
      <c r="BN3087" s="1">
        <v>0</v>
      </c>
      <c r="BO3087" s="1">
        <v>7</v>
      </c>
      <c r="BP3087" s="1">
        <v>7</v>
      </c>
      <c r="BQ3087" s="1">
        <v>7</v>
      </c>
      <c r="BR3087" s="1">
        <v>7</v>
      </c>
      <c r="BS3087" s="1">
        <v>7</v>
      </c>
      <c r="BT3087" s="1">
        <v>0</v>
      </c>
      <c r="BU3087" s="1" t="str">
        <f>"8:00 AM"</f>
        <v>8:00 AM</v>
      </c>
      <c r="BV3087" s="1" t="str">
        <f t="shared" si="76"/>
        <v>5:00 PM</v>
      </c>
      <c r="BW3087" s="1" t="s">
        <v>230</v>
      </c>
      <c r="BX3087" s="1">
        <v>0</v>
      </c>
      <c r="BY3087" s="1">
        <v>12</v>
      </c>
      <c r="BZ3087" s="1" t="s">
        <v>112</v>
      </c>
      <c r="CB3087" s="1" t="s">
        <v>230</v>
      </c>
      <c r="CC3087" s="1" t="s">
        <v>6657</v>
      </c>
      <c r="CE3087" s="1" t="s">
        <v>116</v>
      </c>
      <c r="CF3087" s="1" t="s">
        <v>117</v>
      </c>
      <c r="CG3087" s="1">
        <v>96950</v>
      </c>
      <c r="CH3087" s="3">
        <v>8.5</v>
      </c>
      <c r="CI3087" s="3">
        <v>8.5</v>
      </c>
      <c r="CJ3087" s="3">
        <v>12.75</v>
      </c>
      <c r="CK3087" s="3">
        <v>12.75</v>
      </c>
      <c r="CL3087" s="1" t="s">
        <v>137</v>
      </c>
      <c r="CN3087" s="1" t="s">
        <v>139</v>
      </c>
      <c r="CP3087" s="1" t="s">
        <v>111</v>
      </c>
      <c r="CQ3087" s="1" t="s">
        <v>111</v>
      </c>
      <c r="CR3087" s="1" t="s">
        <v>111</v>
      </c>
      <c r="CS3087" s="1" t="s">
        <v>111</v>
      </c>
      <c r="CT3087" s="1" t="s">
        <v>111</v>
      </c>
      <c r="CU3087" s="1" t="s">
        <v>111</v>
      </c>
      <c r="CV3087" s="1" t="s">
        <v>111</v>
      </c>
      <c r="CW3087" s="1" t="s">
        <v>5701</v>
      </c>
      <c r="CX3087" s="1">
        <v>16702346617</v>
      </c>
      <c r="CY3087" s="1" t="s">
        <v>1302</v>
      </c>
      <c r="CZ3087" s="1" t="s">
        <v>138</v>
      </c>
      <c r="DA3087" s="1" t="s">
        <v>111</v>
      </c>
      <c r="DB3087" s="1" t="s">
        <v>112</v>
      </c>
    </row>
    <row r="3088" spans="1:111" ht="15.6" customHeight="1" x14ac:dyDescent="0.25">
      <c r="A3088" s="1" t="s">
        <v>12195</v>
      </c>
      <c r="B3088" s="1" t="s">
        <v>109</v>
      </c>
      <c r="C3088" s="2">
        <v>44019.467689699071</v>
      </c>
      <c r="D3088" s="2">
        <v>44105</v>
      </c>
      <c r="E3088" s="1" t="s">
        <v>110</v>
      </c>
      <c r="F3088" s="2">
        <v>44103.833333333336</v>
      </c>
      <c r="G3088" s="1" t="s">
        <v>111</v>
      </c>
      <c r="H3088" s="1" t="s">
        <v>112</v>
      </c>
      <c r="I3088" s="1" t="s">
        <v>112</v>
      </c>
      <c r="J3088" s="1" t="s">
        <v>12196</v>
      </c>
      <c r="K3088" s="1" t="s">
        <v>1022</v>
      </c>
      <c r="L3088" s="1" t="s">
        <v>12197</v>
      </c>
      <c r="N3088" s="1" t="s">
        <v>116</v>
      </c>
      <c r="O3088" s="1" t="s">
        <v>117</v>
      </c>
      <c r="P3088" s="9">
        <v>96950</v>
      </c>
      <c r="Q3088" s="1" t="s">
        <v>118</v>
      </c>
      <c r="S3088" s="1">
        <v>16702341595</v>
      </c>
      <c r="U3088" s="1">
        <v>23821</v>
      </c>
      <c r="V3088" s="1" t="s">
        <v>119</v>
      </c>
      <c r="X3088" s="1" t="s">
        <v>1265</v>
      </c>
      <c r="Y3088" s="1" t="s">
        <v>1026</v>
      </c>
      <c r="Z3088" s="1" t="s">
        <v>4046</v>
      </c>
      <c r="AA3088" s="1" t="s">
        <v>1028</v>
      </c>
      <c r="AB3088" s="1" t="s">
        <v>12197</v>
      </c>
      <c r="AD3088" s="1" t="s">
        <v>116</v>
      </c>
      <c r="AE3088" s="1" t="s">
        <v>117</v>
      </c>
      <c r="AF3088" s="9">
        <v>96950</v>
      </c>
      <c r="AG3088" s="1" t="s">
        <v>118</v>
      </c>
      <c r="AI3088" s="1">
        <v>16702341595</v>
      </c>
      <c r="AK3088" s="1" t="s">
        <v>1030</v>
      </c>
      <c r="BC3088" s="1" t="str">
        <f>"47-2111.00"</f>
        <v>47-2111.00</v>
      </c>
      <c r="BD3088" s="1" t="s">
        <v>1792</v>
      </c>
      <c r="BE3088" s="1" t="s">
        <v>12198</v>
      </c>
      <c r="BF3088" s="1" t="s">
        <v>1794</v>
      </c>
      <c r="BG3088" s="1">
        <v>5</v>
      </c>
      <c r="BI3088" s="2">
        <v>44105</v>
      </c>
      <c r="BJ3088" s="2">
        <v>45199</v>
      </c>
      <c r="BM3088" s="1">
        <v>35</v>
      </c>
      <c r="BN3088" s="1">
        <v>0</v>
      </c>
      <c r="BO3088" s="1">
        <v>7</v>
      </c>
      <c r="BP3088" s="1">
        <v>7</v>
      </c>
      <c r="BQ3088" s="1">
        <v>7</v>
      </c>
      <c r="BR3088" s="1">
        <v>7</v>
      </c>
      <c r="BS3088" s="1">
        <v>7</v>
      </c>
      <c r="BT3088" s="1">
        <v>0</v>
      </c>
      <c r="BU3088" s="1" t="str">
        <f>"9:00 AM"</f>
        <v>9:00 AM</v>
      </c>
      <c r="BV3088" s="1" t="str">
        <f t="shared" si="76"/>
        <v>5:00 PM</v>
      </c>
      <c r="BW3088" s="1" t="s">
        <v>135</v>
      </c>
      <c r="BX3088" s="1">
        <v>0</v>
      </c>
      <c r="BY3088" s="1">
        <v>12</v>
      </c>
      <c r="BZ3088" s="1" t="s">
        <v>112</v>
      </c>
      <c r="CA3088" s="1">
        <v>0</v>
      </c>
      <c r="CB3088" s="4" t="s">
        <v>12199</v>
      </c>
      <c r="CC3088" s="1" t="s">
        <v>1029</v>
      </c>
      <c r="CE3088" s="1" t="s">
        <v>116</v>
      </c>
      <c r="CF3088" s="1" t="s">
        <v>117</v>
      </c>
      <c r="CG3088" s="1">
        <v>96950</v>
      </c>
      <c r="CH3088" s="3">
        <v>9.6</v>
      </c>
      <c r="CI3088" s="3">
        <v>9.6</v>
      </c>
      <c r="CJ3088" s="3">
        <v>14.4</v>
      </c>
      <c r="CK3088" s="3">
        <v>14.4</v>
      </c>
      <c r="CL3088" s="1" t="s">
        <v>137</v>
      </c>
      <c r="CM3088" s="1" t="s">
        <v>138</v>
      </c>
      <c r="CN3088" s="1" t="s">
        <v>139</v>
      </c>
      <c r="CP3088" s="1" t="s">
        <v>112</v>
      </c>
      <c r="CQ3088" s="1" t="s">
        <v>111</v>
      </c>
      <c r="CR3088" s="1" t="s">
        <v>112</v>
      </c>
      <c r="CS3088" s="1" t="s">
        <v>111</v>
      </c>
      <c r="CT3088" s="1" t="s">
        <v>138</v>
      </c>
      <c r="CU3088" s="1" t="s">
        <v>111</v>
      </c>
      <c r="CV3088" s="1" t="s">
        <v>111</v>
      </c>
      <c r="CW3088" s="1" t="s">
        <v>1034</v>
      </c>
      <c r="CX3088" s="1">
        <v>16702341595</v>
      </c>
      <c r="CY3088" s="1" t="s">
        <v>1030</v>
      </c>
      <c r="CZ3088" s="1" t="s">
        <v>138</v>
      </c>
      <c r="DA3088" s="1" t="s">
        <v>111</v>
      </c>
      <c r="DB3088" s="1" t="s">
        <v>112</v>
      </c>
    </row>
    <row r="3089" spans="1:111" ht="15.6" customHeight="1" x14ac:dyDescent="0.25">
      <c r="A3089" s="1" t="s">
        <v>12212</v>
      </c>
      <c r="B3089" s="1" t="s">
        <v>109</v>
      </c>
      <c r="C3089" s="2">
        <v>44069.021535416665</v>
      </c>
      <c r="D3089" s="2">
        <v>44158</v>
      </c>
      <c r="E3089" s="1" t="s">
        <v>180</v>
      </c>
      <c r="G3089" s="1" t="s">
        <v>111</v>
      </c>
      <c r="H3089" s="1" t="s">
        <v>112</v>
      </c>
      <c r="I3089" s="1" t="s">
        <v>112</v>
      </c>
      <c r="J3089" s="1" t="s">
        <v>4994</v>
      </c>
      <c r="L3089" s="1" t="s">
        <v>4995</v>
      </c>
      <c r="N3089" s="1" t="s">
        <v>167</v>
      </c>
      <c r="O3089" s="1" t="s">
        <v>117</v>
      </c>
      <c r="P3089" s="9">
        <v>96950</v>
      </c>
      <c r="Q3089" s="1" t="s">
        <v>118</v>
      </c>
      <c r="S3089" s="1">
        <v>16702330020</v>
      </c>
      <c r="U3089" s="1">
        <v>2362</v>
      </c>
      <c r="V3089" s="1" t="s">
        <v>119</v>
      </c>
      <c r="X3089" s="1" t="s">
        <v>4996</v>
      </c>
      <c r="Y3089" s="1" t="s">
        <v>4997</v>
      </c>
      <c r="AA3089" s="1" t="s">
        <v>343</v>
      </c>
      <c r="AB3089" s="1" t="s">
        <v>4995</v>
      </c>
      <c r="AD3089" s="1" t="s">
        <v>167</v>
      </c>
      <c r="AE3089" s="1" t="s">
        <v>117</v>
      </c>
      <c r="AF3089" s="9">
        <v>96950</v>
      </c>
      <c r="AG3089" s="1" t="s">
        <v>118</v>
      </c>
      <c r="AI3089" s="1">
        <v>16702330020</v>
      </c>
      <c r="AK3089" s="1" t="s">
        <v>4998</v>
      </c>
      <c r="BC3089" s="1" t="str">
        <f>"43-3031.00"</f>
        <v>43-3031.00</v>
      </c>
      <c r="BD3089" s="1" t="s">
        <v>389</v>
      </c>
      <c r="BE3089" s="1" t="s">
        <v>9395</v>
      </c>
      <c r="BF3089" s="1" t="s">
        <v>389</v>
      </c>
      <c r="BG3089" s="1">
        <v>1</v>
      </c>
      <c r="BI3089" s="2">
        <v>44105</v>
      </c>
      <c r="BJ3089" s="2">
        <v>44469</v>
      </c>
      <c r="BM3089" s="1">
        <v>40</v>
      </c>
      <c r="BN3089" s="1">
        <v>0</v>
      </c>
      <c r="BO3089" s="1">
        <v>8</v>
      </c>
      <c r="BP3089" s="1">
        <v>8</v>
      </c>
      <c r="BQ3089" s="1">
        <v>8</v>
      </c>
      <c r="BR3089" s="1">
        <v>8</v>
      </c>
      <c r="BS3089" s="1">
        <v>8</v>
      </c>
      <c r="BT3089" s="1">
        <v>0</v>
      </c>
      <c r="BU3089" s="1" t="str">
        <f>"9:00 AM"</f>
        <v>9:00 AM</v>
      </c>
      <c r="BV3089" s="1" t="str">
        <f>"6:00 PM"</f>
        <v>6:00 PM</v>
      </c>
      <c r="BW3089" s="1" t="s">
        <v>392</v>
      </c>
      <c r="BX3089" s="1">
        <v>0</v>
      </c>
      <c r="BY3089" s="1">
        <v>24</v>
      </c>
      <c r="BZ3089" s="1" t="s">
        <v>112</v>
      </c>
      <c r="CA3089" s="1">
        <v>0</v>
      </c>
      <c r="CB3089" s="4" t="s">
        <v>12213</v>
      </c>
      <c r="CC3089" s="1" t="s">
        <v>4995</v>
      </c>
      <c r="CE3089" s="1" t="s">
        <v>167</v>
      </c>
      <c r="CF3089" s="1" t="s">
        <v>117</v>
      </c>
      <c r="CG3089" s="1">
        <v>96950</v>
      </c>
      <c r="CH3089" s="3">
        <v>9.8699999999999992</v>
      </c>
      <c r="CI3089" s="3">
        <v>9.8699999999999992</v>
      </c>
      <c r="CJ3089" s="3">
        <v>14.81</v>
      </c>
      <c r="CK3089" s="3">
        <v>14.81</v>
      </c>
      <c r="CL3089" s="1" t="s">
        <v>137</v>
      </c>
      <c r="CM3089" s="1" t="s">
        <v>138</v>
      </c>
      <c r="CN3089" s="1" t="s">
        <v>139</v>
      </c>
      <c r="CP3089" s="1" t="s">
        <v>112</v>
      </c>
      <c r="CQ3089" s="1" t="s">
        <v>111</v>
      </c>
      <c r="CR3089" s="1" t="s">
        <v>112</v>
      </c>
      <c r="CS3089" s="1" t="s">
        <v>111</v>
      </c>
      <c r="CT3089" s="1" t="s">
        <v>138</v>
      </c>
      <c r="CU3089" s="1" t="s">
        <v>111</v>
      </c>
      <c r="CV3089" s="1" t="s">
        <v>138</v>
      </c>
      <c r="CW3089" s="1" t="s">
        <v>138</v>
      </c>
      <c r="CX3089" s="1">
        <v>16702330020</v>
      </c>
      <c r="CY3089" s="1" t="s">
        <v>4998</v>
      </c>
      <c r="CZ3089" s="1" t="s">
        <v>138</v>
      </c>
      <c r="DA3089" s="1" t="s">
        <v>111</v>
      </c>
      <c r="DB3089" s="1" t="s">
        <v>112</v>
      </c>
    </row>
    <row r="3090" spans="1:111" ht="15.6" customHeight="1" x14ac:dyDescent="0.25">
      <c r="A3090" s="1" t="s">
        <v>12233</v>
      </c>
      <c r="B3090" s="1" t="s">
        <v>109</v>
      </c>
      <c r="C3090" s="2">
        <v>44036.031139930557</v>
      </c>
      <c r="D3090" s="2">
        <v>44110</v>
      </c>
      <c r="E3090" s="1" t="s">
        <v>110</v>
      </c>
      <c r="F3090" s="2">
        <v>44103.833333333336</v>
      </c>
      <c r="G3090" s="1" t="s">
        <v>112</v>
      </c>
      <c r="H3090" s="1" t="s">
        <v>112</v>
      </c>
      <c r="I3090" s="1" t="s">
        <v>112</v>
      </c>
      <c r="J3090" s="1" t="s">
        <v>2460</v>
      </c>
      <c r="K3090" s="1" t="s">
        <v>2461</v>
      </c>
      <c r="L3090" s="1" t="s">
        <v>2462</v>
      </c>
      <c r="M3090" s="1" t="s">
        <v>2463</v>
      </c>
      <c r="N3090" s="1" t="s">
        <v>167</v>
      </c>
      <c r="O3090" s="1" t="s">
        <v>117</v>
      </c>
      <c r="P3090" s="9">
        <v>969504307</v>
      </c>
      <c r="Q3090" s="1" t="s">
        <v>118</v>
      </c>
      <c r="S3090" s="1">
        <v>16702342902</v>
      </c>
      <c r="T3090" s="1">
        <v>128</v>
      </c>
      <c r="U3090" s="1">
        <v>62111</v>
      </c>
      <c r="V3090" s="1" t="s">
        <v>119</v>
      </c>
      <c r="X3090" s="1" t="s">
        <v>2464</v>
      </c>
      <c r="Y3090" s="1" t="s">
        <v>2465</v>
      </c>
      <c r="Z3090" s="1" t="s">
        <v>2466</v>
      </c>
      <c r="AA3090" s="1" t="s">
        <v>2467</v>
      </c>
      <c r="AB3090" s="1" t="s">
        <v>2468</v>
      </c>
      <c r="AD3090" s="1" t="s">
        <v>116</v>
      </c>
      <c r="AE3090" s="1" t="s">
        <v>117</v>
      </c>
      <c r="AF3090" s="9">
        <v>96950</v>
      </c>
      <c r="AG3090" s="1" t="s">
        <v>118</v>
      </c>
      <c r="AI3090" s="1">
        <v>16702342902</v>
      </c>
      <c r="AJ3090" s="1">
        <v>128</v>
      </c>
      <c r="AK3090" s="1" t="s">
        <v>2469</v>
      </c>
      <c r="BC3090" s="1" t="str">
        <f>"29-2099.06"</f>
        <v>29-2099.06</v>
      </c>
      <c r="BD3090" s="1" t="s">
        <v>3660</v>
      </c>
      <c r="BE3090" s="1" t="s">
        <v>12234</v>
      </c>
      <c r="BF3090" s="1" t="s">
        <v>12235</v>
      </c>
      <c r="BG3090" s="1">
        <v>1</v>
      </c>
      <c r="BI3090" s="2">
        <v>44105</v>
      </c>
      <c r="BJ3090" s="2">
        <v>44469</v>
      </c>
      <c r="BM3090" s="1">
        <v>40</v>
      </c>
      <c r="BN3090" s="1">
        <v>0</v>
      </c>
      <c r="BO3090" s="1">
        <v>8</v>
      </c>
      <c r="BP3090" s="1">
        <v>8</v>
      </c>
      <c r="BQ3090" s="1">
        <v>8</v>
      </c>
      <c r="BR3090" s="1">
        <v>8</v>
      </c>
      <c r="BS3090" s="1">
        <v>8</v>
      </c>
      <c r="BT3090" s="1">
        <v>0</v>
      </c>
      <c r="BU3090" s="1" t="str">
        <f>"8:00 AM"</f>
        <v>8:00 AM</v>
      </c>
      <c r="BV3090" s="1" t="str">
        <f>"5:00 PM"</f>
        <v>5:00 PM</v>
      </c>
      <c r="BW3090" s="1" t="s">
        <v>392</v>
      </c>
      <c r="BX3090" s="1">
        <v>0</v>
      </c>
      <c r="BY3090" s="1">
        <v>6</v>
      </c>
      <c r="BZ3090" s="1" t="s">
        <v>112</v>
      </c>
      <c r="CA3090" s="1">
        <v>0</v>
      </c>
      <c r="CB3090" s="1" t="s">
        <v>12236</v>
      </c>
      <c r="CC3090" s="1" t="s">
        <v>2474</v>
      </c>
      <c r="CE3090" s="1" t="s">
        <v>167</v>
      </c>
      <c r="CF3090" s="1" t="s">
        <v>117</v>
      </c>
      <c r="CG3090" s="1">
        <v>96950</v>
      </c>
      <c r="CH3090" s="3">
        <v>15.21</v>
      </c>
      <c r="CI3090" s="3">
        <v>15.21</v>
      </c>
      <c r="CJ3090" s="3">
        <v>22.82</v>
      </c>
      <c r="CK3090" s="3">
        <v>22.82</v>
      </c>
      <c r="CL3090" s="1" t="s">
        <v>137</v>
      </c>
      <c r="CM3090" s="1" t="s">
        <v>138</v>
      </c>
      <c r="CN3090" s="1" t="s">
        <v>139</v>
      </c>
      <c r="CP3090" s="1" t="s">
        <v>112</v>
      </c>
      <c r="CQ3090" s="1" t="s">
        <v>111</v>
      </c>
      <c r="CR3090" s="1" t="s">
        <v>112</v>
      </c>
      <c r="CS3090" s="1" t="s">
        <v>111</v>
      </c>
      <c r="CT3090" s="1" t="s">
        <v>138</v>
      </c>
      <c r="CU3090" s="1" t="s">
        <v>138</v>
      </c>
      <c r="CV3090" s="1" t="s">
        <v>138</v>
      </c>
      <c r="CW3090" s="1" t="s">
        <v>12237</v>
      </c>
      <c r="CX3090" s="1">
        <v>16702342902</v>
      </c>
      <c r="CY3090" s="1" t="s">
        <v>2469</v>
      </c>
      <c r="CZ3090" s="1" t="s">
        <v>138</v>
      </c>
      <c r="DA3090" s="1" t="s">
        <v>111</v>
      </c>
      <c r="DB3090" s="1" t="s">
        <v>112</v>
      </c>
    </row>
    <row r="3091" spans="1:111" ht="15.6" customHeight="1" x14ac:dyDescent="0.25">
      <c r="A3091" s="1" t="s">
        <v>12238</v>
      </c>
      <c r="B3091" s="1" t="s">
        <v>109</v>
      </c>
      <c r="C3091" s="2">
        <v>44133.089014351855</v>
      </c>
      <c r="D3091" s="2">
        <v>44152</v>
      </c>
      <c r="E3091" s="1" t="s">
        <v>180</v>
      </c>
      <c r="G3091" s="1" t="s">
        <v>111</v>
      </c>
      <c r="H3091" s="1" t="s">
        <v>112</v>
      </c>
      <c r="I3091" s="1" t="s">
        <v>112</v>
      </c>
      <c r="J3091" s="1" t="s">
        <v>7833</v>
      </c>
      <c r="K3091" s="1" t="s">
        <v>7834</v>
      </c>
      <c r="L3091" s="1" t="s">
        <v>7835</v>
      </c>
      <c r="M3091" s="1" t="s">
        <v>7836</v>
      </c>
      <c r="N3091" s="1" t="s">
        <v>116</v>
      </c>
      <c r="O3091" s="1" t="s">
        <v>117</v>
      </c>
      <c r="P3091" s="9">
        <v>96950</v>
      </c>
      <c r="Q3091" s="1" t="s">
        <v>118</v>
      </c>
      <c r="R3091" s="1" t="s">
        <v>362</v>
      </c>
      <c r="S3091" s="1">
        <v>16702337000</v>
      </c>
      <c r="U3091" s="1">
        <v>72251</v>
      </c>
      <c r="V3091" s="1" t="s">
        <v>119</v>
      </c>
      <c r="X3091" s="1" t="s">
        <v>617</v>
      </c>
      <c r="Y3091" s="1" t="s">
        <v>12239</v>
      </c>
      <c r="AA3091" s="1" t="s">
        <v>461</v>
      </c>
      <c r="AB3091" s="1" t="s">
        <v>7835</v>
      </c>
      <c r="AC3091" s="1" t="s">
        <v>7836</v>
      </c>
      <c r="AD3091" s="1" t="s">
        <v>116</v>
      </c>
      <c r="AE3091" s="1" t="s">
        <v>117</v>
      </c>
      <c r="AF3091" s="9">
        <v>96950</v>
      </c>
      <c r="AG3091" s="1" t="s">
        <v>118</v>
      </c>
      <c r="AH3091" s="1" t="s">
        <v>362</v>
      </c>
      <c r="AI3091" s="1">
        <v>16702337000</v>
      </c>
      <c r="AK3091" s="1" t="s">
        <v>7838</v>
      </c>
      <c r="BC3091" s="1" t="str">
        <f>"35-1012.00"</f>
        <v>35-1012.00</v>
      </c>
      <c r="BD3091" s="1" t="s">
        <v>1372</v>
      </c>
      <c r="BE3091" s="1" t="s">
        <v>12240</v>
      </c>
      <c r="BF3091" s="1" t="s">
        <v>12241</v>
      </c>
      <c r="BG3091" s="1">
        <v>1</v>
      </c>
      <c r="BI3091" s="2">
        <v>44197</v>
      </c>
      <c r="BJ3091" s="2">
        <v>44561</v>
      </c>
      <c r="BM3091" s="1">
        <v>40</v>
      </c>
      <c r="BN3091" s="1">
        <v>0</v>
      </c>
      <c r="BO3091" s="1">
        <v>8</v>
      </c>
      <c r="BP3091" s="1">
        <v>8</v>
      </c>
      <c r="BQ3091" s="1">
        <v>8</v>
      </c>
      <c r="BR3091" s="1">
        <v>8</v>
      </c>
      <c r="BS3091" s="1">
        <v>8</v>
      </c>
      <c r="BT3091" s="1">
        <v>0</v>
      </c>
      <c r="BU3091" s="1" t="str">
        <f>"9:00 AM"</f>
        <v>9:00 AM</v>
      </c>
      <c r="BV3091" s="1" t="str">
        <f>"6:00 PM"</f>
        <v>6:00 PM</v>
      </c>
      <c r="BW3091" s="1" t="s">
        <v>135</v>
      </c>
      <c r="BX3091" s="1">
        <v>0</v>
      </c>
      <c r="BY3091" s="1">
        <v>12</v>
      </c>
      <c r="BZ3091" s="1" t="s">
        <v>111</v>
      </c>
      <c r="CA3091" s="1">
        <v>6</v>
      </c>
      <c r="CB3091" s="1" t="s">
        <v>12242</v>
      </c>
      <c r="CC3091" s="1" t="s">
        <v>7835</v>
      </c>
      <c r="CD3091" s="1" t="s">
        <v>7836</v>
      </c>
      <c r="CE3091" s="1" t="s">
        <v>116</v>
      </c>
      <c r="CF3091" s="1" t="s">
        <v>117</v>
      </c>
      <c r="CG3091" s="1">
        <v>96950</v>
      </c>
      <c r="CH3091" s="3">
        <v>10.039999999999999</v>
      </c>
      <c r="CJ3091" s="3">
        <v>15.06</v>
      </c>
      <c r="CL3091" s="1" t="s">
        <v>137</v>
      </c>
      <c r="CM3091" s="1" t="s">
        <v>362</v>
      </c>
      <c r="CN3091" s="1" t="s">
        <v>139</v>
      </c>
      <c r="CP3091" s="1" t="s">
        <v>112</v>
      </c>
      <c r="CQ3091" s="1" t="s">
        <v>111</v>
      </c>
      <c r="CR3091" s="1" t="s">
        <v>112</v>
      </c>
      <c r="CS3091" s="1" t="s">
        <v>111</v>
      </c>
      <c r="CT3091" s="1" t="s">
        <v>138</v>
      </c>
      <c r="CU3091" s="1" t="s">
        <v>111</v>
      </c>
      <c r="CV3091" s="1" t="s">
        <v>138</v>
      </c>
      <c r="CW3091" s="1" t="s">
        <v>2538</v>
      </c>
      <c r="CX3091" s="1">
        <v>16702337000</v>
      </c>
      <c r="CY3091" s="1" t="s">
        <v>7838</v>
      </c>
      <c r="CZ3091" s="1" t="s">
        <v>138</v>
      </c>
      <c r="DA3091" s="1" t="s">
        <v>111</v>
      </c>
      <c r="DB3091" s="1" t="s">
        <v>112</v>
      </c>
      <c r="DC3091" s="1" t="s">
        <v>2539</v>
      </c>
      <c r="DD3091" s="1" t="s">
        <v>1318</v>
      </c>
      <c r="DE3091" s="1" t="s">
        <v>448</v>
      </c>
      <c r="DF3091" s="1" t="s">
        <v>7833</v>
      </c>
      <c r="DG3091" s="1" t="s">
        <v>7838</v>
      </c>
    </row>
    <row r="3092" spans="1:111" ht="15.6" customHeight="1" x14ac:dyDescent="0.25">
      <c r="A3092" s="1" t="s">
        <v>12245</v>
      </c>
      <c r="B3092" s="1" t="s">
        <v>109</v>
      </c>
      <c r="C3092" s="2">
        <v>44030.46989537037</v>
      </c>
      <c r="D3092" s="2">
        <v>44110</v>
      </c>
      <c r="E3092" s="1" t="s">
        <v>110</v>
      </c>
      <c r="F3092" s="2">
        <v>44104.833333333336</v>
      </c>
      <c r="G3092" s="1" t="s">
        <v>111</v>
      </c>
      <c r="H3092" s="1" t="s">
        <v>112</v>
      </c>
      <c r="I3092" s="1" t="s">
        <v>112</v>
      </c>
      <c r="J3092" s="1" t="s">
        <v>12246</v>
      </c>
      <c r="K3092" s="1" t="s">
        <v>12247</v>
      </c>
      <c r="L3092" s="1" t="s">
        <v>760</v>
      </c>
      <c r="M3092" s="1" t="s">
        <v>12248</v>
      </c>
      <c r="N3092" s="1" t="s">
        <v>116</v>
      </c>
      <c r="O3092" s="1" t="s">
        <v>117</v>
      </c>
      <c r="P3092" s="9">
        <v>96950</v>
      </c>
      <c r="Q3092" s="1" t="s">
        <v>118</v>
      </c>
      <c r="S3092" s="1">
        <v>16707893089</v>
      </c>
      <c r="U3092" s="1">
        <v>722511</v>
      </c>
      <c r="V3092" s="1" t="s">
        <v>119</v>
      </c>
      <c r="X3092" s="1" t="s">
        <v>12249</v>
      </c>
      <c r="Y3092" s="1" t="s">
        <v>12250</v>
      </c>
      <c r="AA3092" s="1" t="s">
        <v>461</v>
      </c>
      <c r="AB3092" s="1" t="s">
        <v>760</v>
      </c>
      <c r="AC3092" s="1" t="s">
        <v>12248</v>
      </c>
      <c r="AD3092" s="1" t="s">
        <v>116</v>
      </c>
      <c r="AE3092" s="1" t="s">
        <v>117</v>
      </c>
      <c r="AF3092" s="9">
        <v>96950</v>
      </c>
      <c r="AG3092" s="1" t="s">
        <v>118</v>
      </c>
      <c r="AI3092" s="1">
        <v>16707893089</v>
      </c>
      <c r="AK3092" s="1" t="s">
        <v>12251</v>
      </c>
      <c r="BC3092" s="1" t="str">
        <f>"35-2014.00"</f>
        <v>35-2014.00</v>
      </c>
      <c r="BD3092" s="1" t="s">
        <v>152</v>
      </c>
      <c r="BE3092" s="1" t="s">
        <v>12252</v>
      </c>
      <c r="BF3092" s="1" t="s">
        <v>154</v>
      </c>
      <c r="BG3092" s="1">
        <v>1</v>
      </c>
      <c r="BI3092" s="2">
        <v>44106</v>
      </c>
      <c r="BJ3092" s="2">
        <v>45200</v>
      </c>
      <c r="BM3092" s="1">
        <v>35</v>
      </c>
      <c r="BN3092" s="1">
        <v>0</v>
      </c>
      <c r="BO3092" s="1">
        <v>7</v>
      </c>
      <c r="BP3092" s="1">
        <v>7</v>
      </c>
      <c r="BQ3092" s="1">
        <v>7</v>
      </c>
      <c r="BR3092" s="1">
        <v>7</v>
      </c>
      <c r="BS3092" s="1">
        <v>7</v>
      </c>
      <c r="BT3092" s="1">
        <v>0</v>
      </c>
      <c r="BU3092" s="1" t="str">
        <f>"11:00 AM"</f>
        <v>11:00 AM</v>
      </c>
      <c r="BV3092" s="1" t="str">
        <f>"7:00 PM"</f>
        <v>7:00 PM</v>
      </c>
      <c r="BW3092" s="1" t="s">
        <v>135</v>
      </c>
      <c r="BX3092" s="1">
        <v>0</v>
      </c>
      <c r="BY3092" s="1">
        <v>12</v>
      </c>
      <c r="BZ3092" s="1" t="s">
        <v>112</v>
      </c>
      <c r="CA3092" s="1">
        <v>0</v>
      </c>
      <c r="CB3092" s="1" t="s">
        <v>12253</v>
      </c>
      <c r="CC3092" s="1" t="s">
        <v>760</v>
      </c>
      <c r="CD3092" s="1" t="s">
        <v>12248</v>
      </c>
      <c r="CE3092" s="1" t="s">
        <v>116</v>
      </c>
      <c r="CF3092" s="1" t="s">
        <v>117</v>
      </c>
      <c r="CG3092" s="1">
        <v>96950</v>
      </c>
      <c r="CH3092" s="3">
        <v>10.68</v>
      </c>
      <c r="CI3092" s="3">
        <v>10.68</v>
      </c>
      <c r="CJ3092" s="3">
        <v>16.02</v>
      </c>
      <c r="CK3092" s="3">
        <v>16.02</v>
      </c>
      <c r="CL3092" s="1" t="s">
        <v>137</v>
      </c>
      <c r="CN3092" s="1" t="s">
        <v>139</v>
      </c>
      <c r="CP3092" s="1" t="s">
        <v>112</v>
      </c>
      <c r="CQ3092" s="1" t="s">
        <v>111</v>
      </c>
      <c r="CR3092" s="1" t="s">
        <v>111</v>
      </c>
      <c r="CS3092" s="1" t="s">
        <v>111</v>
      </c>
      <c r="CT3092" s="1" t="s">
        <v>111</v>
      </c>
      <c r="CU3092" s="1" t="s">
        <v>111</v>
      </c>
      <c r="CV3092" s="1" t="s">
        <v>111</v>
      </c>
      <c r="CW3092" s="1" t="s">
        <v>12254</v>
      </c>
      <c r="CX3092" s="1">
        <v>16707893089</v>
      </c>
      <c r="CY3092" s="1" t="s">
        <v>12251</v>
      </c>
      <c r="CZ3092" s="1" t="s">
        <v>138</v>
      </c>
      <c r="DA3092" s="1" t="s">
        <v>111</v>
      </c>
      <c r="DB3092" s="1" t="s">
        <v>112</v>
      </c>
    </row>
    <row r="3093" spans="1:111" ht="15.6" customHeight="1" x14ac:dyDescent="0.25">
      <c r="A3093" s="1" t="s">
        <v>12255</v>
      </c>
      <c r="B3093" s="1" t="s">
        <v>109</v>
      </c>
      <c r="C3093" s="2">
        <v>44050.044554513886</v>
      </c>
      <c r="D3093" s="2">
        <v>44113</v>
      </c>
      <c r="E3093" s="1" t="s">
        <v>110</v>
      </c>
      <c r="F3093" s="2">
        <v>44103.833333333336</v>
      </c>
      <c r="G3093" s="1" t="s">
        <v>111</v>
      </c>
      <c r="H3093" s="1" t="s">
        <v>112</v>
      </c>
      <c r="I3093" s="1" t="s">
        <v>112</v>
      </c>
      <c r="J3093" s="1" t="s">
        <v>6802</v>
      </c>
      <c r="K3093" s="1" t="s">
        <v>6803</v>
      </c>
      <c r="L3093" s="1" t="s">
        <v>6804</v>
      </c>
      <c r="M3093" s="1" t="s">
        <v>2272</v>
      </c>
      <c r="N3093" s="1" t="s">
        <v>116</v>
      </c>
      <c r="O3093" s="1" t="s">
        <v>117</v>
      </c>
      <c r="P3093" s="9">
        <v>96950</v>
      </c>
      <c r="Q3093" s="1" t="s">
        <v>118</v>
      </c>
      <c r="R3093" s="1" t="s">
        <v>138</v>
      </c>
      <c r="S3093" s="1">
        <v>16702886903</v>
      </c>
      <c r="U3093" s="1">
        <v>72111</v>
      </c>
      <c r="V3093" s="1" t="s">
        <v>119</v>
      </c>
      <c r="X3093" s="1" t="s">
        <v>12256</v>
      </c>
      <c r="Y3093" s="1" t="s">
        <v>1786</v>
      </c>
      <c r="Z3093" s="1" t="s">
        <v>12230</v>
      </c>
      <c r="AA3093" s="1" t="s">
        <v>357</v>
      </c>
      <c r="AB3093" s="1" t="s">
        <v>6804</v>
      </c>
      <c r="AC3093" s="1" t="s">
        <v>2272</v>
      </c>
      <c r="AD3093" s="1" t="s">
        <v>116</v>
      </c>
      <c r="AE3093" s="1" t="s">
        <v>117</v>
      </c>
      <c r="AF3093" s="9">
        <v>96950</v>
      </c>
      <c r="AG3093" s="1" t="s">
        <v>118</v>
      </c>
      <c r="AH3093" s="1" t="s">
        <v>138</v>
      </c>
      <c r="AI3093" s="1">
        <v>16709898373</v>
      </c>
      <c r="AK3093" s="1" t="s">
        <v>6807</v>
      </c>
      <c r="BC3093" s="1" t="str">
        <f>"37-3011.00"</f>
        <v>37-3011.00</v>
      </c>
      <c r="BD3093" s="1" t="s">
        <v>726</v>
      </c>
      <c r="BE3093" s="1" t="s">
        <v>12257</v>
      </c>
      <c r="BF3093" s="1" t="s">
        <v>12258</v>
      </c>
      <c r="BG3093" s="1">
        <v>2</v>
      </c>
      <c r="BI3093" s="2">
        <v>44105</v>
      </c>
      <c r="BJ3093" s="2">
        <v>44469</v>
      </c>
      <c r="BM3093" s="1">
        <v>35</v>
      </c>
      <c r="BN3093" s="1">
        <v>7</v>
      </c>
      <c r="BO3093" s="1">
        <v>7</v>
      </c>
      <c r="BP3093" s="1">
        <v>0</v>
      </c>
      <c r="BQ3093" s="1">
        <v>7</v>
      </c>
      <c r="BR3093" s="1">
        <v>0</v>
      </c>
      <c r="BS3093" s="1">
        <v>7</v>
      </c>
      <c r="BT3093" s="1">
        <v>7</v>
      </c>
      <c r="BU3093" s="1" t="str">
        <f>"7:00 AM"</f>
        <v>7:00 AM</v>
      </c>
      <c r="BV3093" s="1" t="str">
        <f>"3:00 PM"</f>
        <v>3:00 PM</v>
      </c>
      <c r="BW3093" s="1" t="s">
        <v>135</v>
      </c>
      <c r="BX3093" s="1">
        <v>0</v>
      </c>
      <c r="BY3093" s="1">
        <v>3</v>
      </c>
      <c r="BZ3093" s="1" t="s">
        <v>112</v>
      </c>
      <c r="CA3093" s="1">
        <v>0</v>
      </c>
      <c r="CB3093" s="1" t="s">
        <v>12259</v>
      </c>
      <c r="CC3093" s="1" t="s">
        <v>6804</v>
      </c>
      <c r="CD3093" s="1" t="s">
        <v>2272</v>
      </c>
      <c r="CE3093" s="1" t="s">
        <v>116</v>
      </c>
      <c r="CF3093" s="1" t="s">
        <v>117</v>
      </c>
      <c r="CG3093" s="1">
        <v>96950</v>
      </c>
      <c r="CH3093" s="3">
        <v>7.51</v>
      </c>
      <c r="CI3093" s="3">
        <v>7.6</v>
      </c>
      <c r="CJ3093" s="3">
        <v>11.27</v>
      </c>
      <c r="CK3093" s="3">
        <v>11.4</v>
      </c>
      <c r="CL3093" s="1" t="s">
        <v>137</v>
      </c>
      <c r="CM3093" s="1" t="s">
        <v>138</v>
      </c>
      <c r="CN3093" s="1" t="s">
        <v>139</v>
      </c>
      <c r="CP3093" s="1" t="s">
        <v>112</v>
      </c>
      <c r="CQ3093" s="1" t="s">
        <v>111</v>
      </c>
      <c r="CR3093" s="1" t="s">
        <v>112</v>
      </c>
      <c r="CS3093" s="1" t="s">
        <v>111</v>
      </c>
      <c r="CT3093" s="1" t="s">
        <v>138</v>
      </c>
      <c r="CU3093" s="1" t="s">
        <v>111</v>
      </c>
      <c r="CV3093" s="1" t="s">
        <v>138</v>
      </c>
      <c r="CW3093" s="1" t="s">
        <v>6800</v>
      </c>
      <c r="CX3093" s="1">
        <v>16709898373</v>
      </c>
      <c r="CY3093" s="1" t="s">
        <v>6807</v>
      </c>
      <c r="CZ3093" s="1" t="s">
        <v>138</v>
      </c>
      <c r="DA3093" s="1" t="s">
        <v>111</v>
      </c>
      <c r="DB3093" s="1" t="s">
        <v>112</v>
      </c>
    </row>
    <row r="3094" spans="1:111" ht="15.6" customHeight="1" x14ac:dyDescent="0.25">
      <c r="A3094" s="1" t="s">
        <v>12261</v>
      </c>
      <c r="B3094" s="1" t="s">
        <v>109</v>
      </c>
      <c r="C3094" s="2">
        <v>44092.340544212966</v>
      </c>
      <c r="D3094" s="2">
        <v>44174</v>
      </c>
      <c r="E3094" s="1" t="s">
        <v>180</v>
      </c>
      <c r="G3094" s="1" t="s">
        <v>111</v>
      </c>
      <c r="H3094" s="1" t="s">
        <v>112</v>
      </c>
      <c r="I3094" s="1" t="s">
        <v>112</v>
      </c>
      <c r="J3094" s="1" t="s">
        <v>10155</v>
      </c>
      <c r="L3094" s="1" t="s">
        <v>5894</v>
      </c>
      <c r="N3094" s="1" t="s">
        <v>167</v>
      </c>
      <c r="O3094" s="1" t="s">
        <v>117</v>
      </c>
      <c r="P3094" s="9">
        <v>96950</v>
      </c>
      <c r="Q3094" s="1" t="s">
        <v>118</v>
      </c>
      <c r="S3094" s="1">
        <v>16702355238</v>
      </c>
      <c r="U3094" s="1">
        <v>236220</v>
      </c>
      <c r="V3094" s="1" t="s">
        <v>119</v>
      </c>
      <c r="X3094" s="1" t="s">
        <v>5895</v>
      </c>
      <c r="Y3094" s="1" t="s">
        <v>5896</v>
      </c>
      <c r="Z3094" s="1" t="s">
        <v>5490</v>
      </c>
      <c r="AA3094" s="1" t="s">
        <v>5897</v>
      </c>
      <c r="AB3094" s="1" t="s">
        <v>5894</v>
      </c>
      <c r="AD3094" s="1" t="s">
        <v>167</v>
      </c>
      <c r="AE3094" s="1" t="s">
        <v>117</v>
      </c>
      <c r="AF3094" s="9">
        <v>96950</v>
      </c>
      <c r="AG3094" s="1" t="s">
        <v>118</v>
      </c>
      <c r="AI3094" s="1">
        <v>16702355238</v>
      </c>
      <c r="AK3094" s="1" t="s">
        <v>5898</v>
      </c>
      <c r="BC3094" s="1" t="str">
        <f>"47-2051.00"</f>
        <v>47-2051.00</v>
      </c>
      <c r="BD3094" s="1" t="s">
        <v>295</v>
      </c>
      <c r="BE3094" s="1" t="s">
        <v>10156</v>
      </c>
      <c r="BF3094" s="1" t="s">
        <v>295</v>
      </c>
      <c r="BG3094" s="1">
        <v>15</v>
      </c>
      <c r="BI3094" s="2">
        <v>44124</v>
      </c>
      <c r="BJ3094" s="2">
        <v>44469</v>
      </c>
      <c r="BM3094" s="1">
        <v>40</v>
      </c>
      <c r="BN3094" s="1">
        <v>0</v>
      </c>
      <c r="BO3094" s="1">
        <v>8</v>
      </c>
      <c r="BP3094" s="1">
        <v>8</v>
      </c>
      <c r="BQ3094" s="1">
        <v>8</v>
      </c>
      <c r="BR3094" s="1">
        <v>8</v>
      </c>
      <c r="BS3094" s="1">
        <v>8</v>
      </c>
      <c r="BT3094" s="1">
        <v>0</v>
      </c>
      <c r="BU3094" s="1" t="str">
        <f>"8:00 AM"</f>
        <v>8:00 AM</v>
      </c>
      <c r="BV3094" s="1" t="str">
        <f t="shared" ref="BV3094:BV3099" si="77">"5:00 PM"</f>
        <v>5:00 PM</v>
      </c>
      <c r="BW3094" s="1" t="s">
        <v>135</v>
      </c>
      <c r="BX3094" s="1">
        <v>1</v>
      </c>
      <c r="BY3094" s="1">
        <v>3</v>
      </c>
      <c r="BZ3094" s="1" t="s">
        <v>112</v>
      </c>
      <c r="CA3094" s="1">
        <v>0</v>
      </c>
      <c r="CB3094" s="1" t="s">
        <v>331</v>
      </c>
      <c r="CC3094" s="1" t="s">
        <v>12262</v>
      </c>
      <c r="CE3094" s="1" t="s">
        <v>167</v>
      </c>
      <c r="CF3094" s="1" t="s">
        <v>117</v>
      </c>
      <c r="CG3094" s="1">
        <v>96950</v>
      </c>
      <c r="CH3094" s="3">
        <v>15.55</v>
      </c>
      <c r="CI3094" s="3">
        <v>16.05</v>
      </c>
      <c r="CJ3094" s="3">
        <v>23.33</v>
      </c>
      <c r="CK3094" s="3">
        <v>24.08</v>
      </c>
      <c r="CL3094" s="1" t="s">
        <v>137</v>
      </c>
      <c r="CM3094" s="1" t="s">
        <v>331</v>
      </c>
      <c r="CN3094" s="1" t="s">
        <v>218</v>
      </c>
      <c r="CP3094" s="1" t="s">
        <v>112</v>
      </c>
      <c r="CQ3094" s="1" t="s">
        <v>111</v>
      </c>
      <c r="CR3094" s="1" t="s">
        <v>111</v>
      </c>
      <c r="CS3094" s="1" t="s">
        <v>111</v>
      </c>
      <c r="CT3094" s="1" t="s">
        <v>111</v>
      </c>
      <c r="CU3094" s="1" t="s">
        <v>111</v>
      </c>
      <c r="CV3094" s="1" t="s">
        <v>111</v>
      </c>
      <c r="CW3094" s="1" t="s">
        <v>5901</v>
      </c>
      <c r="CX3094" s="1">
        <v>16702355238</v>
      </c>
      <c r="CY3094" s="1" t="s">
        <v>5898</v>
      </c>
      <c r="CZ3094" s="1" t="s">
        <v>380</v>
      </c>
      <c r="DA3094" s="1" t="s">
        <v>111</v>
      </c>
      <c r="DB3094" s="1" t="s">
        <v>112</v>
      </c>
    </row>
    <row r="3095" spans="1:111" ht="15.6" customHeight="1" x14ac:dyDescent="0.25">
      <c r="A3095" s="1" t="s">
        <v>12263</v>
      </c>
      <c r="B3095" s="1" t="s">
        <v>109</v>
      </c>
      <c r="C3095" s="2">
        <v>44081.892492361112</v>
      </c>
      <c r="D3095" s="2">
        <v>44168</v>
      </c>
      <c r="E3095" s="1" t="s">
        <v>180</v>
      </c>
      <c r="G3095" s="1" t="s">
        <v>112</v>
      </c>
      <c r="H3095" s="1" t="s">
        <v>112</v>
      </c>
      <c r="I3095" s="1" t="s">
        <v>112</v>
      </c>
      <c r="J3095" s="1" t="s">
        <v>3197</v>
      </c>
      <c r="L3095" s="1" t="s">
        <v>12264</v>
      </c>
      <c r="M3095" s="1" t="s">
        <v>12265</v>
      </c>
      <c r="N3095" s="1" t="s">
        <v>738</v>
      </c>
      <c r="O3095" s="1" t="s">
        <v>117</v>
      </c>
      <c r="P3095" s="9">
        <v>96950</v>
      </c>
      <c r="Q3095" s="1" t="s">
        <v>118</v>
      </c>
      <c r="S3095" s="1">
        <v>16703229282</v>
      </c>
      <c r="U3095" s="1">
        <v>332321</v>
      </c>
      <c r="V3095" s="1" t="s">
        <v>119</v>
      </c>
      <c r="X3095" s="1" t="s">
        <v>12266</v>
      </c>
      <c r="Y3095" s="1" t="s">
        <v>3415</v>
      </c>
      <c r="Z3095" s="1" t="s">
        <v>12267</v>
      </c>
      <c r="AA3095" s="1" t="s">
        <v>171</v>
      </c>
      <c r="AB3095" s="1" t="s">
        <v>12264</v>
      </c>
      <c r="AC3095" s="1" t="s">
        <v>12265</v>
      </c>
      <c r="AD3095" s="1" t="s">
        <v>167</v>
      </c>
      <c r="AE3095" s="1" t="s">
        <v>117</v>
      </c>
      <c r="AF3095" s="9">
        <v>96950</v>
      </c>
      <c r="AG3095" s="1" t="s">
        <v>118</v>
      </c>
      <c r="AI3095" s="1">
        <v>16703229282</v>
      </c>
      <c r="AK3095" s="1" t="s">
        <v>3202</v>
      </c>
      <c r="BC3095" s="1" t="str">
        <f>"51-9198.00"</f>
        <v>51-9198.00</v>
      </c>
      <c r="BD3095" s="1" t="s">
        <v>1924</v>
      </c>
      <c r="BE3095" s="1" t="s">
        <v>12268</v>
      </c>
      <c r="BF3095" s="1" t="s">
        <v>12269</v>
      </c>
      <c r="BG3095" s="1">
        <v>10</v>
      </c>
      <c r="BI3095" s="2">
        <v>44105</v>
      </c>
      <c r="BJ3095" s="2">
        <v>44469</v>
      </c>
      <c r="BM3095" s="1">
        <v>40</v>
      </c>
      <c r="BN3095" s="1">
        <v>0</v>
      </c>
      <c r="BO3095" s="1">
        <v>8</v>
      </c>
      <c r="BP3095" s="1">
        <v>8</v>
      </c>
      <c r="BQ3095" s="1">
        <v>8</v>
      </c>
      <c r="BR3095" s="1">
        <v>8</v>
      </c>
      <c r="BS3095" s="1">
        <v>8</v>
      </c>
      <c r="BT3095" s="1">
        <v>0</v>
      </c>
      <c r="BU3095" s="1" t="str">
        <f>"8:00 AM"</f>
        <v>8:00 AM</v>
      </c>
      <c r="BV3095" s="1" t="str">
        <f t="shared" si="77"/>
        <v>5:00 PM</v>
      </c>
      <c r="BW3095" s="1" t="s">
        <v>230</v>
      </c>
      <c r="BX3095" s="1">
        <v>0</v>
      </c>
      <c r="BY3095" s="1">
        <v>6</v>
      </c>
      <c r="BZ3095" s="1" t="s">
        <v>112</v>
      </c>
      <c r="CA3095" s="1">
        <v>0</v>
      </c>
      <c r="CB3095" s="1" t="s">
        <v>12270</v>
      </c>
      <c r="CC3095" s="1" t="s">
        <v>12264</v>
      </c>
      <c r="CD3095" s="1" t="s">
        <v>12265</v>
      </c>
      <c r="CE3095" s="1" t="s">
        <v>167</v>
      </c>
      <c r="CF3095" s="1" t="s">
        <v>117</v>
      </c>
      <c r="CG3095" s="1">
        <v>96950</v>
      </c>
      <c r="CH3095" s="3">
        <v>10.37</v>
      </c>
      <c r="CI3095" s="3">
        <v>10.37</v>
      </c>
      <c r="CJ3095" s="3">
        <v>15.56</v>
      </c>
      <c r="CK3095" s="3">
        <v>15.56</v>
      </c>
      <c r="CL3095" s="1" t="s">
        <v>137</v>
      </c>
      <c r="CM3095" s="1" t="s">
        <v>138</v>
      </c>
      <c r="CN3095" s="1" t="s">
        <v>139</v>
      </c>
      <c r="CP3095" s="1" t="s">
        <v>112</v>
      </c>
      <c r="CQ3095" s="1" t="s">
        <v>111</v>
      </c>
      <c r="CR3095" s="1" t="s">
        <v>111</v>
      </c>
      <c r="CS3095" s="1" t="s">
        <v>111</v>
      </c>
      <c r="CT3095" s="1" t="s">
        <v>138</v>
      </c>
      <c r="CU3095" s="1" t="s">
        <v>111</v>
      </c>
      <c r="CV3095" s="1" t="s">
        <v>138</v>
      </c>
      <c r="CW3095" s="1" t="s">
        <v>230</v>
      </c>
      <c r="CX3095" s="1">
        <v>16703229282</v>
      </c>
      <c r="CY3095" s="1" t="s">
        <v>3202</v>
      </c>
      <c r="CZ3095" s="1" t="s">
        <v>138</v>
      </c>
      <c r="DA3095" s="1" t="s">
        <v>111</v>
      </c>
      <c r="DB3095" s="1" t="s">
        <v>112</v>
      </c>
    </row>
    <row r="3096" spans="1:111" ht="15.6" customHeight="1" x14ac:dyDescent="0.25">
      <c r="A3096" s="1" t="s">
        <v>12271</v>
      </c>
      <c r="B3096" s="1" t="s">
        <v>109</v>
      </c>
      <c r="C3096" s="2">
        <v>44049.016281828706</v>
      </c>
      <c r="D3096" s="2">
        <v>44130</v>
      </c>
      <c r="E3096" s="1" t="s">
        <v>110</v>
      </c>
      <c r="F3096" s="2">
        <v>44103.833333333336</v>
      </c>
      <c r="G3096" s="1" t="s">
        <v>112</v>
      </c>
      <c r="H3096" s="1" t="s">
        <v>112</v>
      </c>
      <c r="I3096" s="1" t="s">
        <v>112</v>
      </c>
      <c r="J3096" s="1" t="s">
        <v>12272</v>
      </c>
      <c r="K3096" s="1" t="s">
        <v>12273</v>
      </c>
      <c r="L3096" s="1" t="s">
        <v>12274</v>
      </c>
      <c r="M3096" s="1" t="s">
        <v>12275</v>
      </c>
      <c r="N3096" s="1" t="s">
        <v>116</v>
      </c>
      <c r="O3096" s="1" t="s">
        <v>117</v>
      </c>
      <c r="P3096" s="9">
        <v>96950</v>
      </c>
      <c r="Q3096" s="1" t="s">
        <v>118</v>
      </c>
      <c r="R3096" s="1" t="s">
        <v>138</v>
      </c>
      <c r="S3096" s="1">
        <v>16709893357</v>
      </c>
      <c r="T3096" s="1">
        <v>0</v>
      </c>
      <c r="U3096" s="1">
        <v>56152</v>
      </c>
      <c r="V3096" s="1" t="s">
        <v>119</v>
      </c>
      <c r="X3096" s="1" t="s">
        <v>1811</v>
      </c>
      <c r="Y3096" s="1" t="s">
        <v>12276</v>
      </c>
      <c r="Z3096" s="1" t="s">
        <v>138</v>
      </c>
      <c r="AA3096" s="1" t="s">
        <v>245</v>
      </c>
      <c r="AB3096" s="1" t="s">
        <v>12274</v>
      </c>
      <c r="AC3096" s="1" t="s">
        <v>12275</v>
      </c>
      <c r="AD3096" s="1" t="s">
        <v>116</v>
      </c>
      <c r="AE3096" s="1" t="s">
        <v>117</v>
      </c>
      <c r="AF3096" s="9">
        <v>96950</v>
      </c>
      <c r="AG3096" s="1" t="s">
        <v>118</v>
      </c>
      <c r="AH3096" s="1" t="s">
        <v>138</v>
      </c>
      <c r="AI3096" s="1">
        <v>16709893357</v>
      </c>
      <c r="AJ3096" s="1">
        <v>0</v>
      </c>
      <c r="AK3096" s="1" t="s">
        <v>12277</v>
      </c>
      <c r="BC3096" s="1" t="str">
        <f>"39-7011.00"</f>
        <v>39-7011.00</v>
      </c>
      <c r="BD3096" s="1" t="s">
        <v>1435</v>
      </c>
      <c r="BE3096" s="1" t="s">
        <v>12278</v>
      </c>
      <c r="BF3096" s="1" t="s">
        <v>2663</v>
      </c>
      <c r="BG3096" s="1">
        <v>3</v>
      </c>
      <c r="BI3096" s="2">
        <v>44105</v>
      </c>
      <c r="BJ3096" s="2">
        <v>44469</v>
      </c>
      <c r="BM3096" s="1">
        <v>40</v>
      </c>
      <c r="BN3096" s="1">
        <v>0</v>
      </c>
      <c r="BO3096" s="1">
        <v>8</v>
      </c>
      <c r="BP3096" s="1">
        <v>8</v>
      </c>
      <c r="BQ3096" s="1">
        <v>8</v>
      </c>
      <c r="BR3096" s="1">
        <v>8</v>
      </c>
      <c r="BS3096" s="1">
        <v>8</v>
      </c>
      <c r="BT3096" s="1">
        <v>0</v>
      </c>
      <c r="BU3096" s="1" t="str">
        <f>"8:00 AM"</f>
        <v>8:00 AM</v>
      </c>
      <c r="BV3096" s="1" t="str">
        <f t="shared" si="77"/>
        <v>5:00 PM</v>
      </c>
      <c r="BW3096" s="1" t="s">
        <v>135</v>
      </c>
      <c r="BX3096" s="1">
        <v>0</v>
      </c>
      <c r="BY3096" s="1">
        <v>12</v>
      </c>
      <c r="BZ3096" s="1" t="s">
        <v>112</v>
      </c>
      <c r="CA3096" s="1">
        <v>0</v>
      </c>
      <c r="CB3096" s="1" t="s">
        <v>12279</v>
      </c>
      <c r="CC3096" s="1" t="s">
        <v>12274</v>
      </c>
      <c r="CD3096" s="1" t="s">
        <v>12275</v>
      </c>
      <c r="CE3096" s="1" t="s">
        <v>116</v>
      </c>
      <c r="CF3096" s="1" t="s">
        <v>117</v>
      </c>
      <c r="CG3096" s="1">
        <v>96950</v>
      </c>
      <c r="CH3096" s="3">
        <v>11.17</v>
      </c>
      <c r="CI3096" s="3">
        <v>11.17</v>
      </c>
      <c r="CJ3096" s="3">
        <v>16.760000000000002</v>
      </c>
      <c r="CK3096" s="3">
        <v>16.760000000000002</v>
      </c>
      <c r="CL3096" s="1" t="s">
        <v>137</v>
      </c>
      <c r="CM3096" s="1" t="s">
        <v>138</v>
      </c>
      <c r="CN3096" s="1" t="s">
        <v>139</v>
      </c>
      <c r="CP3096" s="1" t="s">
        <v>112</v>
      </c>
      <c r="CQ3096" s="1" t="s">
        <v>111</v>
      </c>
      <c r="CR3096" s="1" t="s">
        <v>112</v>
      </c>
      <c r="CS3096" s="1" t="s">
        <v>111</v>
      </c>
      <c r="CT3096" s="1" t="s">
        <v>138</v>
      </c>
      <c r="CU3096" s="1" t="s">
        <v>111</v>
      </c>
      <c r="CV3096" s="1" t="s">
        <v>138</v>
      </c>
      <c r="CW3096" s="1" t="s">
        <v>138</v>
      </c>
      <c r="CX3096" s="1">
        <v>16709893357</v>
      </c>
      <c r="CY3096" s="1" t="s">
        <v>12277</v>
      </c>
      <c r="CZ3096" s="1" t="s">
        <v>138</v>
      </c>
      <c r="DA3096" s="1" t="s">
        <v>111</v>
      </c>
      <c r="DB3096" s="1" t="s">
        <v>112</v>
      </c>
      <c r="DC3096" s="1" t="s">
        <v>1811</v>
      </c>
      <c r="DD3096" s="1" t="s">
        <v>12276</v>
      </c>
      <c r="DF3096" s="1" t="s">
        <v>12280</v>
      </c>
      <c r="DG3096" s="1" t="s">
        <v>12277</v>
      </c>
    </row>
    <row r="3097" spans="1:111" ht="15.6" customHeight="1" x14ac:dyDescent="0.25">
      <c r="A3097" s="1" t="s">
        <v>12281</v>
      </c>
      <c r="B3097" s="1" t="s">
        <v>109</v>
      </c>
      <c r="C3097" s="2">
        <v>44061.967306828701</v>
      </c>
      <c r="D3097" s="2">
        <v>44159</v>
      </c>
      <c r="E3097" s="1" t="s">
        <v>180</v>
      </c>
      <c r="G3097" s="1" t="s">
        <v>112</v>
      </c>
      <c r="H3097" s="1" t="s">
        <v>112</v>
      </c>
      <c r="I3097" s="1" t="s">
        <v>112</v>
      </c>
      <c r="J3097" s="1" t="s">
        <v>351</v>
      </c>
      <c r="K3097" s="1" t="s">
        <v>138</v>
      </c>
      <c r="L3097" s="1" t="s">
        <v>352</v>
      </c>
      <c r="M3097" s="1" t="s">
        <v>353</v>
      </c>
      <c r="N3097" s="1" t="s">
        <v>116</v>
      </c>
      <c r="O3097" s="1" t="s">
        <v>117</v>
      </c>
      <c r="P3097" s="9">
        <v>96950</v>
      </c>
      <c r="Q3097" s="1" t="s">
        <v>118</v>
      </c>
      <c r="R3097" s="1" t="s">
        <v>138</v>
      </c>
      <c r="S3097" s="1">
        <v>16702873622</v>
      </c>
      <c r="U3097" s="1">
        <v>5613</v>
      </c>
      <c r="V3097" s="1" t="s">
        <v>119</v>
      </c>
      <c r="X3097" s="1" t="s">
        <v>354</v>
      </c>
      <c r="Y3097" s="1" t="s">
        <v>355</v>
      </c>
      <c r="Z3097" s="1" t="s">
        <v>356</v>
      </c>
      <c r="AA3097" s="1" t="s">
        <v>357</v>
      </c>
      <c r="AB3097" s="1" t="s">
        <v>352</v>
      </c>
      <c r="AC3097" s="1" t="s">
        <v>353</v>
      </c>
      <c r="AD3097" s="1" t="s">
        <v>116</v>
      </c>
      <c r="AE3097" s="1" t="s">
        <v>117</v>
      </c>
      <c r="AF3097" s="9">
        <v>96950</v>
      </c>
      <c r="AG3097" s="1" t="s">
        <v>118</v>
      </c>
      <c r="AH3097" s="1" t="s">
        <v>138</v>
      </c>
      <c r="AI3097" s="1">
        <v>16702873622</v>
      </c>
      <c r="AK3097" s="1" t="s">
        <v>358</v>
      </c>
      <c r="BC3097" s="1" t="str">
        <f>"49-9071.00"</f>
        <v>49-9071.00</v>
      </c>
      <c r="BD3097" s="1" t="s">
        <v>214</v>
      </c>
      <c r="BE3097" s="1" t="s">
        <v>12282</v>
      </c>
      <c r="BF3097" s="1" t="s">
        <v>12061</v>
      </c>
      <c r="BG3097" s="1">
        <v>6</v>
      </c>
      <c r="BI3097" s="2">
        <v>44105</v>
      </c>
      <c r="BJ3097" s="2">
        <v>44469</v>
      </c>
      <c r="BM3097" s="1">
        <v>40</v>
      </c>
      <c r="BN3097" s="1">
        <v>0</v>
      </c>
      <c r="BO3097" s="1">
        <v>8</v>
      </c>
      <c r="BP3097" s="1">
        <v>8</v>
      </c>
      <c r="BQ3097" s="1">
        <v>8</v>
      </c>
      <c r="BR3097" s="1">
        <v>8</v>
      </c>
      <c r="BS3097" s="1">
        <v>8</v>
      </c>
      <c r="BT3097" s="1">
        <v>0</v>
      </c>
      <c r="BU3097" s="1" t="str">
        <f>"8:00 PM"</f>
        <v>8:00 PM</v>
      </c>
      <c r="BV3097" s="1" t="str">
        <f t="shared" si="77"/>
        <v>5:00 PM</v>
      </c>
      <c r="BW3097" s="1" t="s">
        <v>135</v>
      </c>
      <c r="BX3097" s="1">
        <v>0</v>
      </c>
      <c r="BY3097" s="1">
        <v>24</v>
      </c>
      <c r="BZ3097" s="1" t="s">
        <v>112</v>
      </c>
      <c r="CA3097" s="1">
        <v>0</v>
      </c>
      <c r="CB3097" s="1" t="s">
        <v>362</v>
      </c>
      <c r="CC3097" s="1" t="s">
        <v>12283</v>
      </c>
      <c r="CD3097" s="1" t="s">
        <v>1130</v>
      </c>
      <c r="CE3097" s="1" t="s">
        <v>116</v>
      </c>
      <c r="CF3097" s="1" t="s">
        <v>117</v>
      </c>
      <c r="CG3097" s="1">
        <v>96950</v>
      </c>
      <c r="CH3097" s="3">
        <v>12.64</v>
      </c>
      <c r="CI3097" s="3">
        <v>12.64</v>
      </c>
      <c r="CJ3097" s="3">
        <v>18.96</v>
      </c>
      <c r="CK3097" s="3">
        <v>18.96</v>
      </c>
      <c r="CL3097" s="1" t="s">
        <v>137</v>
      </c>
      <c r="CM3097" s="1" t="s">
        <v>138</v>
      </c>
      <c r="CN3097" s="1" t="s">
        <v>139</v>
      </c>
      <c r="CP3097" s="1" t="s">
        <v>111</v>
      </c>
      <c r="CQ3097" s="1" t="s">
        <v>111</v>
      </c>
      <c r="CR3097" s="1" t="s">
        <v>111</v>
      </c>
      <c r="CS3097" s="1" t="s">
        <v>111</v>
      </c>
      <c r="CT3097" s="1" t="s">
        <v>138</v>
      </c>
      <c r="CU3097" s="1" t="s">
        <v>111</v>
      </c>
      <c r="CV3097" s="1" t="s">
        <v>138</v>
      </c>
      <c r="CW3097" s="1" t="s">
        <v>138</v>
      </c>
      <c r="CX3097" s="1">
        <v>16702873622</v>
      </c>
      <c r="CY3097" s="1" t="s">
        <v>358</v>
      </c>
      <c r="CZ3097" s="1" t="s">
        <v>138</v>
      </c>
      <c r="DA3097" s="1" t="s">
        <v>111</v>
      </c>
      <c r="DB3097" s="1" t="s">
        <v>112</v>
      </c>
    </row>
    <row r="3098" spans="1:111" ht="15.6" customHeight="1" x14ac:dyDescent="0.25">
      <c r="A3098" s="1" t="s">
        <v>12284</v>
      </c>
      <c r="B3098" s="1" t="s">
        <v>109</v>
      </c>
      <c r="C3098" s="2">
        <v>44062.821475115743</v>
      </c>
      <c r="D3098" s="2">
        <v>44172</v>
      </c>
      <c r="E3098" s="1" t="s">
        <v>110</v>
      </c>
      <c r="F3098" s="2">
        <v>44103.833333333336</v>
      </c>
      <c r="G3098" s="1" t="s">
        <v>112</v>
      </c>
      <c r="H3098" s="1" t="s">
        <v>112</v>
      </c>
      <c r="I3098" s="1" t="s">
        <v>112</v>
      </c>
      <c r="J3098" s="1" t="s">
        <v>1338</v>
      </c>
      <c r="K3098" s="1" t="s">
        <v>1948</v>
      </c>
      <c r="L3098" s="1" t="s">
        <v>1345</v>
      </c>
      <c r="M3098" s="1" t="s">
        <v>1346</v>
      </c>
      <c r="N3098" s="1" t="s">
        <v>116</v>
      </c>
      <c r="O3098" s="1" t="s">
        <v>117</v>
      </c>
      <c r="P3098" s="9">
        <v>96950</v>
      </c>
      <c r="Q3098" s="1" t="s">
        <v>118</v>
      </c>
      <c r="R3098" s="1" t="s">
        <v>242</v>
      </c>
      <c r="S3098" s="1">
        <v>16702344000</v>
      </c>
      <c r="U3098" s="1">
        <v>561320</v>
      </c>
      <c r="V3098" s="1" t="s">
        <v>119</v>
      </c>
      <c r="X3098" s="1" t="s">
        <v>1342</v>
      </c>
      <c r="Y3098" s="1" t="s">
        <v>1343</v>
      </c>
      <c r="Z3098" s="1" t="s">
        <v>1344</v>
      </c>
      <c r="AA3098" s="1" t="s">
        <v>245</v>
      </c>
      <c r="AB3098" s="1" t="s">
        <v>1345</v>
      </c>
      <c r="AC3098" s="1" t="s">
        <v>1346</v>
      </c>
      <c r="AD3098" s="1" t="s">
        <v>116</v>
      </c>
      <c r="AE3098" s="1" t="s">
        <v>117</v>
      </c>
      <c r="AF3098" s="9">
        <v>96950</v>
      </c>
      <c r="AG3098" s="1" t="s">
        <v>118</v>
      </c>
      <c r="AH3098" s="1" t="s">
        <v>242</v>
      </c>
      <c r="AI3098" s="1">
        <v>16702344000</v>
      </c>
      <c r="AK3098" s="1" t="s">
        <v>1347</v>
      </c>
      <c r="BC3098" s="1" t="str">
        <f>"47-2061.00"</f>
        <v>47-2061.00</v>
      </c>
      <c r="BD3098" s="1" t="s">
        <v>1116</v>
      </c>
      <c r="BE3098" s="1" t="s">
        <v>12285</v>
      </c>
      <c r="BF3098" s="1" t="s">
        <v>1262</v>
      </c>
      <c r="BG3098" s="1">
        <v>10</v>
      </c>
      <c r="BI3098" s="2">
        <v>44105</v>
      </c>
      <c r="BJ3098" s="2">
        <v>44469</v>
      </c>
      <c r="BM3098" s="1">
        <v>40</v>
      </c>
      <c r="BN3098" s="1">
        <v>0</v>
      </c>
      <c r="BO3098" s="1">
        <v>8</v>
      </c>
      <c r="BP3098" s="1">
        <v>8</v>
      </c>
      <c r="BQ3098" s="1">
        <v>8</v>
      </c>
      <c r="BR3098" s="1">
        <v>8</v>
      </c>
      <c r="BS3098" s="1">
        <v>8</v>
      </c>
      <c r="BT3098" s="1">
        <v>0</v>
      </c>
      <c r="BU3098" s="1" t="str">
        <f>"8:00 AM"</f>
        <v>8:00 AM</v>
      </c>
      <c r="BV3098" s="1" t="str">
        <f t="shared" si="77"/>
        <v>5:00 PM</v>
      </c>
      <c r="BW3098" s="1" t="s">
        <v>135</v>
      </c>
      <c r="BX3098" s="1">
        <v>3</v>
      </c>
      <c r="BY3098" s="1">
        <v>6</v>
      </c>
      <c r="BZ3098" s="1" t="s">
        <v>112</v>
      </c>
      <c r="CA3098" s="1">
        <v>0</v>
      </c>
      <c r="CB3098" s="4" t="s">
        <v>12286</v>
      </c>
      <c r="CC3098" s="1" t="s">
        <v>12287</v>
      </c>
      <c r="CD3098" s="1" t="s">
        <v>1949</v>
      </c>
      <c r="CE3098" s="1" t="s">
        <v>116</v>
      </c>
      <c r="CF3098" s="1" t="s">
        <v>117</v>
      </c>
      <c r="CG3098" s="1">
        <v>96950</v>
      </c>
      <c r="CH3098" s="3">
        <v>8.09</v>
      </c>
      <c r="CI3098" s="3">
        <v>8.09</v>
      </c>
      <c r="CJ3098" s="3">
        <v>12.14</v>
      </c>
      <c r="CK3098" s="3">
        <v>12.14</v>
      </c>
      <c r="CL3098" s="1" t="s">
        <v>137</v>
      </c>
      <c r="CM3098" s="1" t="s">
        <v>1257</v>
      </c>
      <c r="CN3098" s="1" t="s">
        <v>139</v>
      </c>
      <c r="CP3098" s="1" t="s">
        <v>112</v>
      </c>
      <c r="CQ3098" s="1" t="s">
        <v>111</v>
      </c>
      <c r="CR3098" s="1" t="s">
        <v>112</v>
      </c>
      <c r="CS3098" s="1" t="s">
        <v>111</v>
      </c>
      <c r="CT3098" s="1" t="s">
        <v>111</v>
      </c>
      <c r="CU3098" s="1" t="s">
        <v>111</v>
      </c>
      <c r="CV3098" s="1" t="s">
        <v>138</v>
      </c>
      <c r="CW3098" s="1" t="s">
        <v>2132</v>
      </c>
      <c r="CX3098" s="1">
        <v>16702344000</v>
      </c>
      <c r="CY3098" s="1" t="s">
        <v>1347</v>
      </c>
      <c r="CZ3098" s="1" t="s">
        <v>380</v>
      </c>
      <c r="DA3098" s="1" t="s">
        <v>111</v>
      </c>
      <c r="DB3098" s="1" t="s">
        <v>112</v>
      </c>
      <c r="DC3098" s="1" t="s">
        <v>1342</v>
      </c>
      <c r="DD3098" s="1" t="s">
        <v>1343</v>
      </c>
      <c r="DE3098" s="1" t="s">
        <v>236</v>
      </c>
      <c r="DF3098" s="1" t="s">
        <v>1338</v>
      </c>
      <c r="DG3098" s="1" t="s">
        <v>1347</v>
      </c>
    </row>
    <row r="3099" spans="1:111" ht="15.6" customHeight="1" x14ac:dyDescent="0.25">
      <c r="A3099" s="1" t="s">
        <v>12293</v>
      </c>
      <c r="B3099" s="1" t="s">
        <v>109</v>
      </c>
      <c r="C3099" s="2">
        <v>44086.026443634262</v>
      </c>
      <c r="D3099" s="2">
        <v>44172</v>
      </c>
      <c r="E3099" s="1" t="s">
        <v>110</v>
      </c>
      <c r="F3099" s="2">
        <v>44103.833333333336</v>
      </c>
      <c r="G3099" s="1" t="s">
        <v>111</v>
      </c>
      <c r="H3099" s="1" t="s">
        <v>112</v>
      </c>
      <c r="I3099" s="1" t="s">
        <v>112</v>
      </c>
      <c r="J3099" s="1" t="s">
        <v>3197</v>
      </c>
      <c r="L3099" s="1" t="s">
        <v>8744</v>
      </c>
      <c r="M3099" s="1" t="s">
        <v>3199</v>
      </c>
      <c r="N3099" s="1" t="s">
        <v>167</v>
      </c>
      <c r="O3099" s="1" t="s">
        <v>117</v>
      </c>
      <c r="P3099" s="9">
        <v>96950</v>
      </c>
      <c r="Q3099" s="1" t="s">
        <v>118</v>
      </c>
      <c r="S3099" s="1">
        <v>16703229282</v>
      </c>
      <c r="U3099" s="1">
        <v>332321</v>
      </c>
      <c r="V3099" s="1" t="s">
        <v>119</v>
      </c>
      <c r="X3099" s="1" t="s">
        <v>12266</v>
      </c>
      <c r="Y3099" s="1" t="s">
        <v>3415</v>
      </c>
      <c r="Z3099" s="1" t="s">
        <v>12267</v>
      </c>
      <c r="AA3099" s="1" t="s">
        <v>171</v>
      </c>
      <c r="AB3099" s="1" t="s">
        <v>8744</v>
      </c>
      <c r="AC3099" s="1" t="s">
        <v>3199</v>
      </c>
      <c r="AD3099" s="1" t="s">
        <v>167</v>
      </c>
      <c r="AE3099" s="1" t="s">
        <v>117</v>
      </c>
      <c r="AF3099" s="9">
        <v>96950</v>
      </c>
      <c r="AG3099" s="1" t="s">
        <v>118</v>
      </c>
      <c r="AI3099" s="1">
        <v>16703229282</v>
      </c>
      <c r="AK3099" s="1" t="s">
        <v>3202</v>
      </c>
      <c r="BC3099" s="1" t="str">
        <f>"37-3011.00"</f>
        <v>37-3011.00</v>
      </c>
      <c r="BD3099" s="1" t="s">
        <v>726</v>
      </c>
      <c r="BE3099" s="1" t="s">
        <v>12294</v>
      </c>
      <c r="BF3099" s="1" t="s">
        <v>12295</v>
      </c>
      <c r="BG3099" s="1">
        <v>1</v>
      </c>
      <c r="BI3099" s="2">
        <v>44105</v>
      </c>
      <c r="BJ3099" s="2">
        <v>44834</v>
      </c>
      <c r="BM3099" s="1">
        <v>48</v>
      </c>
      <c r="BN3099" s="1">
        <v>0</v>
      </c>
      <c r="BO3099" s="1">
        <v>8</v>
      </c>
      <c r="BP3099" s="1">
        <v>8</v>
      </c>
      <c r="BQ3099" s="1">
        <v>8</v>
      </c>
      <c r="BR3099" s="1">
        <v>8</v>
      </c>
      <c r="BS3099" s="1">
        <v>8</v>
      </c>
      <c r="BT3099" s="1">
        <v>8</v>
      </c>
      <c r="BU3099" s="1" t="str">
        <f>"8:00 AM"</f>
        <v>8:00 AM</v>
      </c>
      <c r="BV3099" s="1" t="str">
        <f t="shared" si="77"/>
        <v>5:00 PM</v>
      </c>
      <c r="BW3099" s="1" t="s">
        <v>230</v>
      </c>
      <c r="BX3099" s="1">
        <v>0</v>
      </c>
      <c r="BY3099" s="1">
        <v>3</v>
      </c>
      <c r="BZ3099" s="1" t="s">
        <v>112</v>
      </c>
      <c r="CA3099" s="1">
        <v>0</v>
      </c>
      <c r="CB3099" s="1" t="s">
        <v>12296</v>
      </c>
      <c r="CC3099" s="1" t="s">
        <v>3198</v>
      </c>
      <c r="CD3099" s="1" t="s">
        <v>3199</v>
      </c>
      <c r="CE3099" s="1" t="s">
        <v>167</v>
      </c>
      <c r="CF3099" s="1" t="s">
        <v>117</v>
      </c>
      <c r="CG3099" s="1">
        <v>96950</v>
      </c>
      <c r="CH3099" s="3">
        <v>10.51</v>
      </c>
      <c r="CI3099" s="3">
        <v>10.51</v>
      </c>
      <c r="CJ3099" s="3">
        <v>15.77</v>
      </c>
      <c r="CK3099" s="3">
        <v>15.77</v>
      </c>
      <c r="CL3099" s="1" t="s">
        <v>137</v>
      </c>
      <c r="CM3099" s="1" t="s">
        <v>230</v>
      </c>
      <c r="CN3099" s="1" t="s">
        <v>139</v>
      </c>
      <c r="CP3099" s="1" t="s">
        <v>112</v>
      </c>
      <c r="CQ3099" s="1" t="s">
        <v>111</v>
      </c>
      <c r="CR3099" s="1" t="s">
        <v>112</v>
      </c>
      <c r="CS3099" s="1" t="s">
        <v>111</v>
      </c>
      <c r="CT3099" s="1" t="s">
        <v>138</v>
      </c>
      <c r="CU3099" s="1" t="s">
        <v>111</v>
      </c>
      <c r="CV3099" s="1" t="s">
        <v>138</v>
      </c>
      <c r="CW3099" s="1" t="s">
        <v>230</v>
      </c>
      <c r="CX3099" s="1">
        <v>16703229282</v>
      </c>
      <c r="CY3099" s="1" t="s">
        <v>3202</v>
      </c>
      <c r="CZ3099" s="1" t="s">
        <v>230</v>
      </c>
      <c r="DA3099" s="1" t="s">
        <v>111</v>
      </c>
      <c r="DB3099" s="1" t="s">
        <v>112</v>
      </c>
    </row>
    <row r="3100" spans="1:111" ht="15.6" customHeight="1" x14ac:dyDescent="0.25">
      <c r="A3100" s="1" t="s">
        <v>12297</v>
      </c>
      <c r="B3100" s="1" t="s">
        <v>109</v>
      </c>
      <c r="C3100" s="2">
        <v>44057.442661342589</v>
      </c>
      <c r="D3100" s="2">
        <v>44151</v>
      </c>
      <c r="E3100" s="1" t="s">
        <v>110</v>
      </c>
      <c r="F3100" s="2">
        <v>44103.833333333336</v>
      </c>
      <c r="G3100" s="1" t="s">
        <v>111</v>
      </c>
      <c r="H3100" s="1" t="s">
        <v>112</v>
      </c>
      <c r="I3100" s="1" t="s">
        <v>112</v>
      </c>
      <c r="J3100" s="1" t="s">
        <v>4518</v>
      </c>
      <c r="K3100" s="1" t="s">
        <v>4664</v>
      </c>
      <c r="L3100" s="1" t="s">
        <v>4519</v>
      </c>
      <c r="N3100" s="1" t="s">
        <v>167</v>
      </c>
      <c r="O3100" s="1" t="s">
        <v>117</v>
      </c>
      <c r="P3100" s="9">
        <v>96950</v>
      </c>
      <c r="Q3100" s="1" t="s">
        <v>118</v>
      </c>
      <c r="R3100" s="1" t="s">
        <v>138</v>
      </c>
      <c r="S3100" s="1">
        <v>16702333063</v>
      </c>
      <c r="U3100" s="1">
        <v>561520</v>
      </c>
      <c r="V3100" s="1" t="s">
        <v>119</v>
      </c>
      <c r="X3100" s="1" t="s">
        <v>1553</v>
      </c>
      <c r="Y3100" s="1" t="s">
        <v>4666</v>
      </c>
      <c r="AA3100" s="1" t="s">
        <v>4667</v>
      </c>
      <c r="AB3100" s="1" t="s">
        <v>4519</v>
      </c>
      <c r="AD3100" s="1" t="s">
        <v>167</v>
      </c>
      <c r="AE3100" s="1" t="s">
        <v>117</v>
      </c>
      <c r="AF3100" s="9">
        <v>96950</v>
      </c>
      <c r="AG3100" s="1" t="s">
        <v>118</v>
      </c>
      <c r="AH3100" s="1" t="s">
        <v>138</v>
      </c>
      <c r="AI3100" s="1">
        <v>16702333063</v>
      </c>
      <c r="AK3100" s="1" t="s">
        <v>4525</v>
      </c>
      <c r="BC3100" s="1" t="str">
        <f>"43-3031.00"</f>
        <v>43-3031.00</v>
      </c>
      <c r="BD3100" s="1" t="s">
        <v>389</v>
      </c>
      <c r="BE3100" s="1" t="s">
        <v>12298</v>
      </c>
      <c r="BF3100" s="1" t="s">
        <v>1279</v>
      </c>
      <c r="BG3100" s="1">
        <v>1</v>
      </c>
      <c r="BI3100" s="2">
        <v>44105</v>
      </c>
      <c r="BJ3100" s="2">
        <v>44469</v>
      </c>
      <c r="BM3100" s="1">
        <v>40</v>
      </c>
      <c r="BN3100" s="1">
        <v>0</v>
      </c>
      <c r="BO3100" s="1">
        <v>8</v>
      </c>
      <c r="BP3100" s="1">
        <v>8</v>
      </c>
      <c r="BQ3100" s="1">
        <v>8</v>
      </c>
      <c r="BR3100" s="1">
        <v>8</v>
      </c>
      <c r="BS3100" s="1">
        <v>8</v>
      </c>
      <c r="BT3100" s="1">
        <v>0</v>
      </c>
      <c r="BU3100" s="1" t="str">
        <f>"9:00 AM"</f>
        <v>9:00 AM</v>
      </c>
      <c r="BV3100" s="1" t="str">
        <f>"6:00 PM"</f>
        <v>6:00 PM</v>
      </c>
      <c r="BW3100" s="1" t="s">
        <v>392</v>
      </c>
      <c r="BX3100" s="1">
        <v>0</v>
      </c>
      <c r="BY3100" s="1">
        <v>36</v>
      </c>
      <c r="BZ3100" s="1" t="s">
        <v>111</v>
      </c>
      <c r="CA3100" s="1">
        <v>3</v>
      </c>
      <c r="CB3100" s="4" t="s">
        <v>12299</v>
      </c>
      <c r="CC3100" s="1" t="s">
        <v>12300</v>
      </c>
      <c r="CE3100" s="1" t="s">
        <v>116</v>
      </c>
      <c r="CF3100" s="1" t="s">
        <v>117</v>
      </c>
      <c r="CG3100" s="1">
        <v>96950</v>
      </c>
      <c r="CH3100" s="3">
        <v>9.8699999999999992</v>
      </c>
      <c r="CI3100" s="3">
        <v>12.08</v>
      </c>
      <c r="CJ3100" s="3">
        <v>14.81</v>
      </c>
      <c r="CK3100" s="3">
        <v>18.12</v>
      </c>
      <c r="CL3100" s="1" t="s">
        <v>137</v>
      </c>
      <c r="CM3100" s="1" t="s">
        <v>362</v>
      </c>
      <c r="CN3100" s="1" t="s">
        <v>139</v>
      </c>
      <c r="CP3100" s="1" t="s">
        <v>112</v>
      </c>
      <c r="CQ3100" s="1" t="s">
        <v>111</v>
      </c>
      <c r="CR3100" s="1" t="s">
        <v>112</v>
      </c>
      <c r="CS3100" s="1" t="s">
        <v>111</v>
      </c>
      <c r="CT3100" s="1" t="s">
        <v>138</v>
      </c>
      <c r="CU3100" s="1" t="s">
        <v>138</v>
      </c>
      <c r="CV3100" s="1" t="s">
        <v>138</v>
      </c>
      <c r="CW3100" s="1" t="s">
        <v>12301</v>
      </c>
      <c r="CX3100" s="1">
        <v>16702333063</v>
      </c>
      <c r="CY3100" s="1" t="s">
        <v>4525</v>
      </c>
      <c r="CZ3100" s="1" t="s">
        <v>138</v>
      </c>
      <c r="DA3100" s="1" t="s">
        <v>111</v>
      </c>
      <c r="DB3100" s="1" t="s">
        <v>112</v>
      </c>
    </row>
    <row r="3101" spans="1:111" ht="15.6" customHeight="1" x14ac:dyDescent="0.25">
      <c r="A3101" s="1" t="s">
        <v>12307</v>
      </c>
      <c r="B3101" s="1" t="s">
        <v>109</v>
      </c>
      <c r="C3101" s="2">
        <v>44124.130498842591</v>
      </c>
      <c r="D3101" s="2">
        <v>44144</v>
      </c>
      <c r="E3101" s="1" t="s">
        <v>110</v>
      </c>
      <c r="F3101" s="2">
        <v>44103.833333333336</v>
      </c>
      <c r="G3101" s="1" t="s">
        <v>111</v>
      </c>
      <c r="H3101" s="1" t="s">
        <v>112</v>
      </c>
      <c r="I3101" s="1" t="s">
        <v>112</v>
      </c>
      <c r="J3101" s="1" t="s">
        <v>735</v>
      </c>
      <c r="K3101" s="1" t="s">
        <v>735</v>
      </c>
      <c r="L3101" s="1" t="s">
        <v>12308</v>
      </c>
      <c r="N3101" s="1" t="s">
        <v>738</v>
      </c>
      <c r="O3101" s="1" t="s">
        <v>117</v>
      </c>
      <c r="P3101" s="9">
        <v>96950</v>
      </c>
      <c r="Q3101" s="1" t="s">
        <v>118</v>
      </c>
      <c r="R3101" s="1" t="s">
        <v>242</v>
      </c>
      <c r="S3101" s="1">
        <v>16702333112</v>
      </c>
      <c r="T3101" s="1">
        <v>0</v>
      </c>
      <c r="U3101" s="1">
        <v>531110</v>
      </c>
      <c r="V3101" s="1" t="s">
        <v>119</v>
      </c>
      <c r="X3101" s="1" t="s">
        <v>739</v>
      </c>
      <c r="Y3101" s="1" t="s">
        <v>740</v>
      </c>
      <c r="Z3101" s="1" t="s">
        <v>112</v>
      </c>
      <c r="AA3101" s="1" t="s">
        <v>12309</v>
      </c>
      <c r="AB3101" s="1" t="s">
        <v>12310</v>
      </c>
      <c r="AC3101" s="1" t="s">
        <v>12311</v>
      </c>
      <c r="AD3101" s="1" t="s">
        <v>167</v>
      </c>
      <c r="AE3101" s="1" t="s">
        <v>117</v>
      </c>
      <c r="AF3101" s="9">
        <v>96950</v>
      </c>
      <c r="AG3101" s="1" t="s">
        <v>118</v>
      </c>
      <c r="AH3101" s="1" t="s">
        <v>242</v>
      </c>
      <c r="AI3101" s="1">
        <v>16702333112</v>
      </c>
      <c r="AJ3101" s="1">
        <v>0</v>
      </c>
      <c r="AK3101" s="1" t="s">
        <v>742</v>
      </c>
      <c r="BC3101" s="1" t="str">
        <f>"49-9071.00"</f>
        <v>49-9071.00</v>
      </c>
      <c r="BD3101" s="1" t="s">
        <v>214</v>
      </c>
      <c r="BE3101" s="1" t="s">
        <v>12312</v>
      </c>
      <c r="BF3101" s="1" t="s">
        <v>12309</v>
      </c>
      <c r="BG3101" s="1">
        <v>2</v>
      </c>
      <c r="BI3101" s="2">
        <v>44105</v>
      </c>
      <c r="BJ3101" s="2">
        <v>45199</v>
      </c>
      <c r="BM3101" s="1">
        <v>35</v>
      </c>
      <c r="BN3101" s="1">
        <v>0</v>
      </c>
      <c r="BO3101" s="1">
        <v>7</v>
      </c>
      <c r="BP3101" s="1">
        <v>7</v>
      </c>
      <c r="BQ3101" s="1">
        <v>7</v>
      </c>
      <c r="BR3101" s="1">
        <v>7</v>
      </c>
      <c r="BS3101" s="1">
        <v>7</v>
      </c>
      <c r="BT3101" s="1">
        <v>0</v>
      </c>
      <c r="BU3101" s="1" t="str">
        <f>"8:00 AM"</f>
        <v>8:00 AM</v>
      </c>
      <c r="BV3101" s="1" t="str">
        <f>"4:00 PM"</f>
        <v>4:00 PM</v>
      </c>
      <c r="BW3101" s="1" t="s">
        <v>135</v>
      </c>
      <c r="BX3101" s="1">
        <v>0</v>
      </c>
      <c r="BY3101" s="1">
        <v>24</v>
      </c>
      <c r="BZ3101" s="1" t="s">
        <v>112</v>
      </c>
      <c r="CA3101" s="1">
        <v>0</v>
      </c>
      <c r="CB3101" s="1" t="s">
        <v>12313</v>
      </c>
      <c r="CC3101" s="1" t="s">
        <v>12314</v>
      </c>
      <c r="CE3101" s="1" t="s">
        <v>167</v>
      </c>
      <c r="CF3101" s="1" t="s">
        <v>117</v>
      </c>
      <c r="CG3101" s="1">
        <v>96950</v>
      </c>
      <c r="CH3101" s="3">
        <v>12.64</v>
      </c>
      <c r="CI3101" s="3">
        <v>12.64</v>
      </c>
      <c r="CJ3101" s="3">
        <v>18.96</v>
      </c>
      <c r="CK3101" s="3">
        <v>18.96</v>
      </c>
      <c r="CL3101" s="1" t="s">
        <v>137</v>
      </c>
      <c r="CM3101" s="1" t="s">
        <v>12315</v>
      </c>
      <c r="CN3101" s="1" t="s">
        <v>139</v>
      </c>
      <c r="CP3101" s="1" t="s">
        <v>112</v>
      </c>
      <c r="CQ3101" s="1" t="s">
        <v>111</v>
      </c>
      <c r="CR3101" s="1" t="s">
        <v>111</v>
      </c>
      <c r="CS3101" s="1" t="s">
        <v>111</v>
      </c>
      <c r="CT3101" s="1" t="s">
        <v>138</v>
      </c>
      <c r="CU3101" s="1" t="s">
        <v>111</v>
      </c>
      <c r="CV3101" s="1" t="s">
        <v>138</v>
      </c>
      <c r="CW3101" s="1" t="s">
        <v>12316</v>
      </c>
      <c r="CX3101" s="1">
        <v>16702333112</v>
      </c>
      <c r="CY3101" s="1" t="s">
        <v>742</v>
      </c>
      <c r="CZ3101" s="1" t="s">
        <v>331</v>
      </c>
      <c r="DA3101" s="1" t="s">
        <v>111</v>
      </c>
      <c r="DB3101" s="1" t="s">
        <v>112</v>
      </c>
    </row>
    <row r="3102" spans="1:111" ht="15.6" customHeight="1" x14ac:dyDescent="0.25">
      <c r="A3102" s="1" t="s">
        <v>12320</v>
      </c>
      <c r="B3102" s="1" t="s">
        <v>109</v>
      </c>
      <c r="C3102" s="2">
        <v>44039.111537731478</v>
      </c>
      <c r="D3102" s="2">
        <v>44117</v>
      </c>
      <c r="E3102" s="1" t="s">
        <v>110</v>
      </c>
      <c r="F3102" s="2">
        <v>44088.833333333336</v>
      </c>
      <c r="G3102" s="1" t="s">
        <v>112</v>
      </c>
      <c r="H3102" s="1" t="s">
        <v>112</v>
      </c>
      <c r="I3102" s="1" t="s">
        <v>112</v>
      </c>
      <c r="J3102" s="1" t="s">
        <v>8417</v>
      </c>
      <c r="K3102" s="1" t="s">
        <v>138</v>
      </c>
      <c r="L3102" s="1" t="s">
        <v>8420</v>
      </c>
      <c r="M3102" s="1" t="s">
        <v>8419</v>
      </c>
      <c r="N3102" s="1" t="s">
        <v>116</v>
      </c>
      <c r="O3102" s="1" t="s">
        <v>117</v>
      </c>
      <c r="P3102" s="9">
        <v>96950</v>
      </c>
      <c r="Q3102" s="1" t="s">
        <v>118</v>
      </c>
      <c r="R3102" s="1" t="s">
        <v>138</v>
      </c>
      <c r="S3102" s="1">
        <v>16702341610</v>
      </c>
      <c r="U3102" s="1">
        <v>221114</v>
      </c>
      <c r="V3102" s="1" t="s">
        <v>119</v>
      </c>
      <c r="X3102" s="1" t="s">
        <v>1745</v>
      </c>
      <c r="Y3102" s="1" t="s">
        <v>1746</v>
      </c>
      <c r="AA3102" s="1" t="s">
        <v>245</v>
      </c>
      <c r="AB3102" s="1" t="s">
        <v>8420</v>
      </c>
      <c r="AC3102" s="1" t="s">
        <v>8419</v>
      </c>
      <c r="AD3102" s="1" t="s">
        <v>116</v>
      </c>
      <c r="AE3102" s="1" t="s">
        <v>117</v>
      </c>
      <c r="AF3102" s="9">
        <v>96950</v>
      </c>
      <c r="AG3102" s="1" t="s">
        <v>118</v>
      </c>
      <c r="AH3102" s="1" t="s">
        <v>138</v>
      </c>
      <c r="AI3102" s="1">
        <v>16702341610</v>
      </c>
      <c r="AK3102" s="1" t="s">
        <v>8421</v>
      </c>
      <c r="BC3102" s="1" t="str">
        <f>"49-9071.00"</f>
        <v>49-9071.00</v>
      </c>
      <c r="BD3102" s="1" t="s">
        <v>214</v>
      </c>
      <c r="BE3102" s="1" t="s">
        <v>12321</v>
      </c>
      <c r="BF3102" s="1" t="s">
        <v>1069</v>
      </c>
      <c r="BG3102" s="1">
        <v>3</v>
      </c>
      <c r="BI3102" s="2">
        <v>44075</v>
      </c>
      <c r="BJ3102" s="2">
        <v>44439</v>
      </c>
      <c r="BM3102" s="1">
        <v>40</v>
      </c>
      <c r="BN3102" s="1">
        <v>0</v>
      </c>
      <c r="BO3102" s="1">
        <v>8</v>
      </c>
      <c r="BP3102" s="1">
        <v>8</v>
      </c>
      <c r="BQ3102" s="1">
        <v>8</v>
      </c>
      <c r="BR3102" s="1">
        <v>8</v>
      </c>
      <c r="BS3102" s="1">
        <v>8</v>
      </c>
      <c r="BT3102" s="1">
        <v>0</v>
      </c>
      <c r="BU3102" s="1" t="str">
        <f>"8:00 AM"</f>
        <v>8:00 AM</v>
      </c>
      <c r="BV3102" s="1" t="str">
        <f>"5:00 PM"</f>
        <v>5:00 PM</v>
      </c>
      <c r="BW3102" s="1" t="s">
        <v>135</v>
      </c>
      <c r="BX3102" s="1">
        <v>0</v>
      </c>
      <c r="BY3102" s="1">
        <v>12</v>
      </c>
      <c r="BZ3102" s="1" t="s">
        <v>112</v>
      </c>
      <c r="CA3102" s="1">
        <v>0</v>
      </c>
      <c r="CB3102" s="1" t="s">
        <v>12322</v>
      </c>
      <c r="CC3102" s="1" t="s">
        <v>8420</v>
      </c>
      <c r="CD3102" s="1" t="s">
        <v>8419</v>
      </c>
      <c r="CE3102" s="1" t="s">
        <v>116</v>
      </c>
      <c r="CF3102" s="1" t="s">
        <v>117</v>
      </c>
      <c r="CG3102" s="1">
        <v>96950</v>
      </c>
      <c r="CH3102" s="3">
        <v>8.33</v>
      </c>
      <c r="CI3102" s="3">
        <v>8.33</v>
      </c>
      <c r="CJ3102" s="3">
        <v>12.5</v>
      </c>
      <c r="CK3102" s="3">
        <v>12.5</v>
      </c>
      <c r="CL3102" s="1" t="s">
        <v>137</v>
      </c>
      <c r="CM3102" s="1" t="s">
        <v>168</v>
      </c>
      <c r="CN3102" s="1" t="s">
        <v>139</v>
      </c>
      <c r="CP3102" s="1" t="s">
        <v>112</v>
      </c>
      <c r="CQ3102" s="1" t="s">
        <v>111</v>
      </c>
      <c r="CR3102" s="1" t="s">
        <v>112</v>
      </c>
      <c r="CS3102" s="1" t="s">
        <v>111</v>
      </c>
      <c r="CT3102" s="1" t="s">
        <v>138</v>
      </c>
      <c r="CU3102" s="1" t="s">
        <v>111</v>
      </c>
      <c r="CV3102" s="1" t="s">
        <v>138</v>
      </c>
      <c r="CW3102" s="1" t="s">
        <v>168</v>
      </c>
      <c r="CX3102" s="1">
        <v>16702341610</v>
      </c>
      <c r="CY3102" s="1" t="s">
        <v>8421</v>
      </c>
      <c r="CZ3102" s="1" t="s">
        <v>168</v>
      </c>
      <c r="DA3102" s="1" t="s">
        <v>111</v>
      </c>
      <c r="DB3102" s="1" t="s">
        <v>112</v>
      </c>
    </row>
    <row r="3103" spans="1:111" ht="15.6" customHeight="1" x14ac:dyDescent="0.25">
      <c r="A3103" s="1" t="s">
        <v>12323</v>
      </c>
      <c r="B3103" s="1" t="s">
        <v>109</v>
      </c>
      <c r="C3103" s="2">
        <v>44054.051283333334</v>
      </c>
      <c r="D3103" s="2">
        <v>44141</v>
      </c>
      <c r="E3103" s="1" t="s">
        <v>110</v>
      </c>
      <c r="F3103" s="2">
        <v>44103.833333333336</v>
      </c>
      <c r="G3103" s="1" t="s">
        <v>112</v>
      </c>
      <c r="H3103" s="1" t="s">
        <v>112</v>
      </c>
      <c r="I3103" s="1" t="s">
        <v>112</v>
      </c>
      <c r="J3103" s="1" t="s">
        <v>10266</v>
      </c>
      <c r="K3103" s="1" t="s">
        <v>10267</v>
      </c>
      <c r="L3103" s="1" t="s">
        <v>10268</v>
      </c>
      <c r="M3103" s="1" t="s">
        <v>10269</v>
      </c>
      <c r="N3103" s="1" t="s">
        <v>2228</v>
      </c>
      <c r="O3103" s="1" t="s">
        <v>117</v>
      </c>
      <c r="P3103" s="9">
        <v>96950</v>
      </c>
      <c r="Q3103" s="1" t="s">
        <v>118</v>
      </c>
      <c r="S3103" s="1">
        <v>16702333747</v>
      </c>
      <c r="U3103" s="1">
        <v>611620</v>
      </c>
      <c r="V3103" s="1" t="s">
        <v>119</v>
      </c>
      <c r="X3103" s="1" t="s">
        <v>10270</v>
      </c>
      <c r="Y3103" s="1" t="s">
        <v>10271</v>
      </c>
      <c r="AA3103" s="1" t="s">
        <v>3710</v>
      </c>
      <c r="AB3103" s="1" t="s">
        <v>10268</v>
      </c>
      <c r="AC3103" s="1" t="s">
        <v>10269</v>
      </c>
      <c r="AD3103" s="1" t="s">
        <v>2228</v>
      </c>
      <c r="AE3103" s="1" t="s">
        <v>117</v>
      </c>
      <c r="AF3103" s="9">
        <v>96950</v>
      </c>
      <c r="AG3103" s="1" t="s">
        <v>118</v>
      </c>
      <c r="AI3103" s="1">
        <v>16702333747</v>
      </c>
      <c r="AK3103" s="1" t="s">
        <v>10274</v>
      </c>
      <c r="BC3103" s="1" t="str">
        <f>"39-9032.00"</f>
        <v>39-9032.00</v>
      </c>
      <c r="BD3103" s="1" t="s">
        <v>12324</v>
      </c>
      <c r="BE3103" s="1" t="s">
        <v>12325</v>
      </c>
      <c r="BF3103" s="1" t="s">
        <v>12326</v>
      </c>
      <c r="BG3103" s="1">
        <v>1</v>
      </c>
      <c r="BI3103" s="2">
        <v>44105</v>
      </c>
      <c r="BJ3103" s="2">
        <v>44469</v>
      </c>
      <c r="BM3103" s="1">
        <v>40</v>
      </c>
      <c r="BN3103" s="1">
        <v>0</v>
      </c>
      <c r="BO3103" s="1">
        <v>8</v>
      </c>
      <c r="BP3103" s="1">
        <v>8</v>
      </c>
      <c r="BQ3103" s="1">
        <v>8</v>
      </c>
      <c r="BR3103" s="1">
        <v>8</v>
      </c>
      <c r="BS3103" s="1">
        <v>8</v>
      </c>
      <c r="BT3103" s="1">
        <v>0</v>
      </c>
      <c r="BU3103" s="1" t="str">
        <f>"8:00 AM"</f>
        <v>8:00 AM</v>
      </c>
      <c r="BV3103" s="1" t="str">
        <f>"5:00 PM"</f>
        <v>5:00 PM</v>
      </c>
      <c r="BW3103" s="1" t="s">
        <v>135</v>
      </c>
      <c r="BX3103" s="1">
        <v>6</v>
      </c>
      <c r="BY3103" s="1">
        <v>3</v>
      </c>
      <c r="BZ3103" s="1" t="s">
        <v>112</v>
      </c>
      <c r="CA3103" s="1">
        <v>0</v>
      </c>
      <c r="CB3103" s="1" t="s">
        <v>12327</v>
      </c>
      <c r="CC3103" s="1" t="s">
        <v>10268</v>
      </c>
      <c r="CD3103" s="1" t="s">
        <v>10269</v>
      </c>
      <c r="CE3103" s="1" t="s">
        <v>2228</v>
      </c>
      <c r="CF3103" s="1" t="s">
        <v>117</v>
      </c>
      <c r="CG3103" s="1">
        <v>96950</v>
      </c>
      <c r="CH3103" s="3">
        <v>10.67</v>
      </c>
      <c r="CI3103" s="3">
        <v>10.67</v>
      </c>
      <c r="CJ3103" s="3">
        <v>16.010000000000002</v>
      </c>
      <c r="CK3103" s="3">
        <v>16.010000000000002</v>
      </c>
      <c r="CL3103" s="1" t="s">
        <v>137</v>
      </c>
      <c r="CM3103" s="1" t="s">
        <v>331</v>
      </c>
      <c r="CN3103" s="1" t="s">
        <v>139</v>
      </c>
      <c r="CP3103" s="1" t="s">
        <v>112</v>
      </c>
      <c r="CQ3103" s="1" t="s">
        <v>111</v>
      </c>
      <c r="CR3103" s="1" t="s">
        <v>112</v>
      </c>
      <c r="CS3103" s="1" t="s">
        <v>111</v>
      </c>
      <c r="CT3103" s="1" t="s">
        <v>138</v>
      </c>
      <c r="CU3103" s="1" t="s">
        <v>111</v>
      </c>
      <c r="CV3103" s="1" t="s">
        <v>138</v>
      </c>
      <c r="CW3103" s="1" t="s">
        <v>12328</v>
      </c>
      <c r="CX3103" s="1">
        <v>16702333747</v>
      </c>
      <c r="CY3103" s="1" t="s">
        <v>10274</v>
      </c>
      <c r="CZ3103" s="1" t="s">
        <v>230</v>
      </c>
      <c r="DA3103" s="1" t="s">
        <v>111</v>
      </c>
      <c r="DB3103" s="1" t="s">
        <v>112</v>
      </c>
    </row>
    <row r="3104" spans="1:111" ht="15.6" customHeight="1" x14ac:dyDescent="0.25">
      <c r="A3104" s="1" t="s">
        <v>12329</v>
      </c>
      <c r="B3104" s="1" t="s">
        <v>109</v>
      </c>
      <c r="C3104" s="2">
        <v>44135.068621759259</v>
      </c>
      <c r="D3104" s="2">
        <v>44169</v>
      </c>
      <c r="E3104" s="1" t="s">
        <v>110</v>
      </c>
      <c r="F3104" s="2">
        <v>44103.833333333336</v>
      </c>
      <c r="G3104" s="1" t="s">
        <v>111</v>
      </c>
      <c r="H3104" s="1" t="s">
        <v>111</v>
      </c>
      <c r="I3104" s="1" t="s">
        <v>112</v>
      </c>
      <c r="J3104" s="1" t="s">
        <v>12330</v>
      </c>
      <c r="K3104" s="1" t="s">
        <v>138</v>
      </c>
      <c r="L3104" s="1" t="s">
        <v>12331</v>
      </c>
      <c r="N3104" s="1" t="s">
        <v>12332</v>
      </c>
      <c r="O3104" s="1" t="s">
        <v>117</v>
      </c>
      <c r="P3104" s="9">
        <v>96950</v>
      </c>
      <c r="Q3104" s="1" t="s">
        <v>118</v>
      </c>
      <c r="R3104" s="1" t="s">
        <v>138</v>
      </c>
      <c r="S3104" s="1">
        <v>16702565473</v>
      </c>
      <c r="U3104" s="1">
        <v>611620</v>
      </c>
      <c r="V3104" s="1" t="s">
        <v>119</v>
      </c>
      <c r="X3104" s="1" t="s">
        <v>12333</v>
      </c>
      <c r="Y3104" s="1" t="s">
        <v>12334</v>
      </c>
      <c r="Z3104" s="1" t="s">
        <v>138</v>
      </c>
      <c r="AA3104" s="1" t="s">
        <v>171</v>
      </c>
      <c r="AB3104" s="1" t="s">
        <v>12331</v>
      </c>
      <c r="AD3104" s="1" t="s">
        <v>12332</v>
      </c>
      <c r="AE3104" s="1" t="s">
        <v>117</v>
      </c>
      <c r="AF3104" s="9">
        <v>96950</v>
      </c>
      <c r="AG3104" s="1" t="s">
        <v>118</v>
      </c>
      <c r="AH3104" s="1" t="s">
        <v>138</v>
      </c>
      <c r="AI3104" s="1">
        <v>16702565473</v>
      </c>
      <c r="AK3104" s="1" t="s">
        <v>12335</v>
      </c>
      <c r="BC3104" s="1" t="str">
        <f>"25-3021.00"</f>
        <v>25-3021.00</v>
      </c>
      <c r="BD3104" s="1" t="s">
        <v>327</v>
      </c>
      <c r="BE3104" s="1" t="s">
        <v>12336</v>
      </c>
      <c r="BF3104" s="1" t="s">
        <v>12337</v>
      </c>
      <c r="BG3104" s="1">
        <v>1</v>
      </c>
      <c r="BI3104" s="2">
        <v>44105</v>
      </c>
      <c r="BJ3104" s="2">
        <v>44469</v>
      </c>
      <c r="BM3104" s="1">
        <v>40</v>
      </c>
      <c r="BN3104" s="1">
        <v>0</v>
      </c>
      <c r="BO3104" s="1">
        <v>8</v>
      </c>
      <c r="BP3104" s="1">
        <v>8</v>
      </c>
      <c r="BQ3104" s="1">
        <v>8</v>
      </c>
      <c r="BR3104" s="1">
        <v>8</v>
      </c>
      <c r="BS3104" s="1">
        <v>8</v>
      </c>
      <c r="BT3104" s="1">
        <v>0</v>
      </c>
      <c r="BU3104" s="1" t="str">
        <f>"7:30 AM"</f>
        <v>7:30 AM</v>
      </c>
      <c r="BV3104" s="1" t="str">
        <f>"4:30 PM"</f>
        <v>4:30 PM</v>
      </c>
      <c r="BW3104" s="1" t="s">
        <v>135</v>
      </c>
      <c r="BX3104" s="1">
        <v>3</v>
      </c>
      <c r="BY3104" s="1">
        <v>24</v>
      </c>
      <c r="BZ3104" s="1" t="s">
        <v>112</v>
      </c>
      <c r="CA3104" s="1">
        <v>0</v>
      </c>
      <c r="CB3104" s="1" t="s">
        <v>12338</v>
      </c>
      <c r="CC3104" s="1" t="s">
        <v>12331</v>
      </c>
      <c r="CE3104" s="1" t="s">
        <v>12332</v>
      </c>
      <c r="CF3104" s="1" t="s">
        <v>117</v>
      </c>
      <c r="CG3104" s="1">
        <v>96950</v>
      </c>
      <c r="CH3104" s="3">
        <v>28.5</v>
      </c>
      <c r="CI3104" s="3">
        <v>28.5</v>
      </c>
      <c r="CJ3104" s="3">
        <v>42.75</v>
      </c>
      <c r="CK3104" s="3">
        <v>42.75</v>
      </c>
      <c r="CL3104" s="1" t="s">
        <v>137</v>
      </c>
      <c r="CN3104" s="1" t="s">
        <v>139</v>
      </c>
      <c r="CP3104" s="1" t="s">
        <v>112</v>
      </c>
      <c r="CQ3104" s="1" t="s">
        <v>111</v>
      </c>
      <c r="CR3104" s="1" t="s">
        <v>111</v>
      </c>
      <c r="CS3104" s="1" t="s">
        <v>111</v>
      </c>
      <c r="CT3104" s="1" t="s">
        <v>111</v>
      </c>
      <c r="CU3104" s="1" t="s">
        <v>111</v>
      </c>
      <c r="CV3104" s="1" t="s">
        <v>111</v>
      </c>
      <c r="CW3104" s="1" t="s">
        <v>12339</v>
      </c>
      <c r="CX3104" s="1">
        <v>16702565473</v>
      </c>
      <c r="CY3104" s="1" t="s">
        <v>12335</v>
      </c>
      <c r="CZ3104" s="1" t="s">
        <v>138</v>
      </c>
      <c r="DA3104" s="1" t="s">
        <v>111</v>
      </c>
      <c r="DB3104" s="1" t="s">
        <v>112</v>
      </c>
    </row>
    <row r="3105" spans="1:111" ht="15.6" customHeight="1" x14ac:dyDescent="0.25">
      <c r="A3105" s="1" t="s">
        <v>12361</v>
      </c>
      <c r="B3105" s="1" t="s">
        <v>109</v>
      </c>
      <c r="C3105" s="2">
        <v>44162.925913888888</v>
      </c>
      <c r="D3105" s="2">
        <v>44202</v>
      </c>
      <c r="E3105" s="1" t="s">
        <v>180</v>
      </c>
      <c r="G3105" s="1" t="s">
        <v>111</v>
      </c>
      <c r="H3105" s="1" t="s">
        <v>112</v>
      </c>
      <c r="I3105" s="1" t="s">
        <v>112</v>
      </c>
      <c r="J3105" s="1" t="s">
        <v>2984</v>
      </c>
      <c r="K3105" s="1" t="s">
        <v>2985</v>
      </c>
      <c r="L3105" s="1" t="s">
        <v>2986</v>
      </c>
      <c r="M3105" s="1" t="s">
        <v>7616</v>
      </c>
      <c r="N3105" s="1" t="s">
        <v>167</v>
      </c>
      <c r="O3105" s="1" t="s">
        <v>117</v>
      </c>
      <c r="P3105" s="9">
        <v>96950</v>
      </c>
      <c r="Q3105" s="1" t="s">
        <v>118</v>
      </c>
      <c r="R3105" s="1" t="s">
        <v>168</v>
      </c>
      <c r="S3105" s="1">
        <v>16702368888</v>
      </c>
      <c r="T3105" s="1">
        <v>8821</v>
      </c>
      <c r="U3105" s="1">
        <v>71391</v>
      </c>
      <c r="V3105" s="1" t="s">
        <v>119</v>
      </c>
      <c r="X3105" s="1" t="s">
        <v>2988</v>
      </c>
      <c r="Y3105" s="1" t="s">
        <v>2989</v>
      </c>
      <c r="Z3105" s="1" t="s">
        <v>112</v>
      </c>
      <c r="AA3105" s="1" t="s">
        <v>2990</v>
      </c>
      <c r="AB3105" s="1" t="s">
        <v>2986</v>
      </c>
      <c r="AC3105" s="1" t="s">
        <v>7616</v>
      </c>
      <c r="AD3105" s="1" t="s">
        <v>167</v>
      </c>
      <c r="AE3105" s="1" t="s">
        <v>117</v>
      </c>
      <c r="AF3105" s="9">
        <v>96950</v>
      </c>
      <c r="AG3105" s="1" t="s">
        <v>118</v>
      </c>
      <c r="AH3105" s="1" t="s">
        <v>168</v>
      </c>
      <c r="AI3105" s="1">
        <v>16702368888</v>
      </c>
      <c r="AJ3105" s="1">
        <v>8821</v>
      </c>
      <c r="AK3105" s="1" t="s">
        <v>2991</v>
      </c>
      <c r="BC3105" s="1" t="str">
        <f>"35-1012.00"</f>
        <v>35-1012.00</v>
      </c>
      <c r="BD3105" s="1" t="s">
        <v>1372</v>
      </c>
      <c r="BE3105" s="1" t="s">
        <v>12362</v>
      </c>
      <c r="BF3105" s="1" t="s">
        <v>8808</v>
      </c>
      <c r="BG3105" s="1">
        <v>1</v>
      </c>
      <c r="BI3105" s="2">
        <v>44282</v>
      </c>
      <c r="BJ3105" s="2">
        <v>45350</v>
      </c>
      <c r="BM3105" s="1">
        <v>35</v>
      </c>
      <c r="BN3105" s="1">
        <v>5</v>
      </c>
      <c r="BO3105" s="1">
        <v>5</v>
      </c>
      <c r="BP3105" s="1">
        <v>5</v>
      </c>
      <c r="BQ3105" s="1">
        <v>5</v>
      </c>
      <c r="BR3105" s="1">
        <v>5</v>
      </c>
      <c r="BS3105" s="1">
        <v>5</v>
      </c>
      <c r="BT3105" s="1">
        <v>5</v>
      </c>
      <c r="BU3105" s="1" t="str">
        <f>"6:00 AM"</f>
        <v>6:00 AM</v>
      </c>
      <c r="BV3105" s="1" t="str">
        <f>"11:00 AM"</f>
        <v>11:00 AM</v>
      </c>
      <c r="BW3105" s="1" t="s">
        <v>135</v>
      </c>
      <c r="BX3105" s="1">
        <v>0</v>
      </c>
      <c r="BY3105" s="1">
        <v>12</v>
      </c>
      <c r="BZ3105" s="1" t="s">
        <v>111</v>
      </c>
      <c r="CA3105" s="1">
        <v>11</v>
      </c>
      <c r="CB3105" s="1" t="s">
        <v>12363</v>
      </c>
      <c r="CC3105" s="1" t="s">
        <v>2986</v>
      </c>
      <c r="CD3105" s="1" t="s">
        <v>7616</v>
      </c>
      <c r="CE3105" s="1" t="s">
        <v>167</v>
      </c>
      <c r="CF3105" s="1" t="s">
        <v>117</v>
      </c>
      <c r="CG3105" s="1">
        <v>96950</v>
      </c>
      <c r="CH3105" s="3">
        <v>11.88</v>
      </c>
      <c r="CI3105" s="3">
        <v>11.88</v>
      </c>
      <c r="CJ3105" s="3">
        <v>17.82</v>
      </c>
      <c r="CK3105" s="3">
        <v>17.82</v>
      </c>
      <c r="CL3105" s="1" t="s">
        <v>137</v>
      </c>
      <c r="CM3105" s="1" t="s">
        <v>230</v>
      </c>
      <c r="CN3105" s="1" t="s">
        <v>139</v>
      </c>
      <c r="CP3105" s="1" t="s">
        <v>112</v>
      </c>
      <c r="CQ3105" s="1" t="s">
        <v>111</v>
      </c>
      <c r="CR3105" s="1" t="s">
        <v>111</v>
      </c>
      <c r="CS3105" s="1" t="s">
        <v>111</v>
      </c>
      <c r="CT3105" s="1" t="s">
        <v>138</v>
      </c>
      <c r="CU3105" s="1" t="s">
        <v>111</v>
      </c>
      <c r="CV3105" s="1" t="s">
        <v>111</v>
      </c>
      <c r="CW3105" s="1" t="s">
        <v>2995</v>
      </c>
      <c r="CX3105" s="1">
        <v>16702368888</v>
      </c>
      <c r="CY3105" s="1" t="s">
        <v>2991</v>
      </c>
      <c r="CZ3105" s="1" t="s">
        <v>380</v>
      </c>
      <c r="DA3105" s="1" t="s">
        <v>111</v>
      </c>
      <c r="DB3105" s="1" t="s">
        <v>112</v>
      </c>
      <c r="DC3105" s="1" t="s">
        <v>2988</v>
      </c>
      <c r="DD3105" s="1" t="s">
        <v>2989</v>
      </c>
      <c r="DE3105" s="1" t="s">
        <v>112</v>
      </c>
      <c r="DF3105" s="1" t="s">
        <v>2984</v>
      </c>
      <c r="DG3105" s="1" t="s">
        <v>2991</v>
      </c>
    </row>
    <row r="3106" spans="1:111" ht="15.6" customHeight="1" x14ac:dyDescent="0.25">
      <c r="A3106" s="1" t="s">
        <v>12368</v>
      </c>
      <c r="B3106" s="1" t="s">
        <v>109</v>
      </c>
      <c r="C3106" s="2">
        <v>44133.857020023148</v>
      </c>
      <c r="D3106" s="2">
        <v>44200</v>
      </c>
      <c r="E3106" s="1" t="s">
        <v>180</v>
      </c>
      <c r="G3106" s="1" t="s">
        <v>112</v>
      </c>
      <c r="H3106" s="1" t="s">
        <v>112</v>
      </c>
      <c r="I3106" s="1" t="s">
        <v>112</v>
      </c>
      <c r="J3106" s="1" t="s">
        <v>1809</v>
      </c>
      <c r="L3106" s="1" t="s">
        <v>3221</v>
      </c>
      <c r="N3106" s="1" t="s">
        <v>167</v>
      </c>
      <c r="O3106" s="1" t="s">
        <v>117</v>
      </c>
      <c r="P3106" s="9">
        <v>96950</v>
      </c>
      <c r="Q3106" s="1" t="s">
        <v>118</v>
      </c>
      <c r="S3106" s="1">
        <v>16702338040</v>
      </c>
      <c r="U3106" s="1">
        <v>61162</v>
      </c>
      <c r="V3106" s="1" t="s">
        <v>119</v>
      </c>
      <c r="X3106" s="1" t="s">
        <v>1811</v>
      </c>
      <c r="Y3106" s="1" t="s">
        <v>1812</v>
      </c>
      <c r="Z3106" s="1" t="s">
        <v>1813</v>
      </c>
      <c r="AA3106" s="1" t="s">
        <v>461</v>
      </c>
      <c r="AB3106" s="1" t="s">
        <v>7039</v>
      </c>
      <c r="AD3106" s="1" t="s">
        <v>167</v>
      </c>
      <c r="AE3106" s="1" t="s">
        <v>117</v>
      </c>
      <c r="AF3106" s="9">
        <v>96950</v>
      </c>
      <c r="AG3106" s="1" t="s">
        <v>118</v>
      </c>
      <c r="AI3106" s="1">
        <v>16702338040</v>
      </c>
      <c r="AK3106" s="1" t="s">
        <v>7040</v>
      </c>
      <c r="BC3106" s="1" t="str">
        <f>"25-3021.00"</f>
        <v>25-3021.00</v>
      </c>
      <c r="BD3106" s="1" t="s">
        <v>327</v>
      </c>
      <c r="BE3106" s="1" t="s">
        <v>7041</v>
      </c>
      <c r="BF3106" s="1" t="s">
        <v>3220</v>
      </c>
      <c r="BG3106" s="1">
        <v>3</v>
      </c>
      <c r="BI3106" s="2">
        <v>44185</v>
      </c>
      <c r="BJ3106" s="2">
        <v>44469</v>
      </c>
      <c r="BM3106" s="1">
        <v>40</v>
      </c>
      <c r="BN3106" s="1">
        <v>0</v>
      </c>
      <c r="BO3106" s="1">
        <v>8</v>
      </c>
      <c r="BP3106" s="1">
        <v>8</v>
      </c>
      <c r="BQ3106" s="1">
        <v>8</v>
      </c>
      <c r="BR3106" s="1">
        <v>8</v>
      </c>
      <c r="BS3106" s="1">
        <v>8</v>
      </c>
      <c r="BT3106" s="1">
        <v>0</v>
      </c>
      <c r="BU3106" s="1" t="str">
        <f>"9:00 AM"</f>
        <v>9:00 AM</v>
      </c>
      <c r="BV3106" s="1" t="str">
        <f>"5:00 PM"</f>
        <v>5:00 PM</v>
      </c>
      <c r="BW3106" s="1" t="s">
        <v>230</v>
      </c>
      <c r="BX3106" s="1">
        <v>3</v>
      </c>
      <c r="BY3106" s="1">
        <v>3</v>
      </c>
      <c r="BZ3106" s="1" t="s">
        <v>112</v>
      </c>
      <c r="CA3106" s="1">
        <v>0</v>
      </c>
      <c r="CB3106" s="1" t="s">
        <v>230</v>
      </c>
      <c r="CC3106" s="1" t="s">
        <v>3221</v>
      </c>
      <c r="CE3106" s="1" t="s">
        <v>116</v>
      </c>
      <c r="CF3106" s="1" t="s">
        <v>117</v>
      </c>
      <c r="CG3106" s="1">
        <v>96950</v>
      </c>
      <c r="CH3106" s="3">
        <v>28.5</v>
      </c>
      <c r="CI3106" s="3">
        <v>28.5</v>
      </c>
      <c r="CJ3106" s="3">
        <v>42.75</v>
      </c>
      <c r="CK3106" s="3">
        <v>42.75</v>
      </c>
      <c r="CL3106" s="1" t="s">
        <v>137</v>
      </c>
      <c r="CM3106" s="1" t="s">
        <v>230</v>
      </c>
      <c r="CN3106" s="1" t="s">
        <v>139</v>
      </c>
      <c r="CP3106" s="1" t="s">
        <v>112</v>
      </c>
      <c r="CQ3106" s="1" t="s">
        <v>111</v>
      </c>
      <c r="CR3106" s="1" t="s">
        <v>112</v>
      </c>
      <c r="CS3106" s="1" t="s">
        <v>111</v>
      </c>
      <c r="CT3106" s="1" t="s">
        <v>111</v>
      </c>
      <c r="CU3106" s="1" t="s">
        <v>111</v>
      </c>
      <c r="CV3106" s="1" t="s">
        <v>138</v>
      </c>
      <c r="CW3106" s="1" t="s">
        <v>593</v>
      </c>
      <c r="CX3106" s="1">
        <v>16702338040</v>
      </c>
      <c r="CY3106" s="1" t="s">
        <v>590</v>
      </c>
      <c r="CZ3106" s="1" t="s">
        <v>138</v>
      </c>
      <c r="DA3106" s="1" t="s">
        <v>111</v>
      </c>
      <c r="DB3106" s="1" t="s">
        <v>112</v>
      </c>
    </row>
    <row r="3107" spans="1:111" ht="15.6" customHeight="1" x14ac:dyDescent="0.25">
      <c r="A3107" s="1" t="s">
        <v>12378</v>
      </c>
      <c r="B3107" s="1" t="s">
        <v>109</v>
      </c>
      <c r="C3107" s="2">
        <v>44140.172332175927</v>
      </c>
      <c r="D3107" s="2">
        <v>44202</v>
      </c>
      <c r="E3107" s="1" t="s">
        <v>110</v>
      </c>
      <c r="F3107" s="2">
        <v>44103.833333333336</v>
      </c>
      <c r="G3107" s="1" t="s">
        <v>111</v>
      </c>
      <c r="H3107" s="1" t="s">
        <v>112</v>
      </c>
      <c r="I3107" s="1" t="s">
        <v>112</v>
      </c>
      <c r="J3107" s="1" t="s">
        <v>10218</v>
      </c>
      <c r="K3107" s="1" t="s">
        <v>10219</v>
      </c>
      <c r="L3107" s="1" t="s">
        <v>10220</v>
      </c>
      <c r="N3107" s="1" t="s">
        <v>167</v>
      </c>
      <c r="O3107" s="1" t="s">
        <v>117</v>
      </c>
      <c r="P3107" s="9">
        <v>96950</v>
      </c>
      <c r="Q3107" s="1" t="s">
        <v>118</v>
      </c>
      <c r="S3107" s="1">
        <v>16702873975</v>
      </c>
      <c r="U3107" s="1">
        <v>722513</v>
      </c>
      <c r="V3107" s="1" t="s">
        <v>119</v>
      </c>
      <c r="X3107" s="1" t="s">
        <v>10221</v>
      </c>
      <c r="Y3107" s="1" t="s">
        <v>10222</v>
      </c>
      <c r="AA3107" s="1" t="s">
        <v>1859</v>
      </c>
      <c r="AB3107" s="1" t="s">
        <v>10220</v>
      </c>
      <c r="AD3107" s="1" t="s">
        <v>167</v>
      </c>
      <c r="AE3107" s="1" t="s">
        <v>117</v>
      </c>
      <c r="AF3107" s="9">
        <v>96950</v>
      </c>
      <c r="AG3107" s="1" t="s">
        <v>118</v>
      </c>
      <c r="AI3107" s="1">
        <v>16702873975</v>
      </c>
      <c r="AK3107" s="1" t="s">
        <v>8853</v>
      </c>
      <c r="BC3107" s="1" t="str">
        <f>"49-9071.00"</f>
        <v>49-9071.00</v>
      </c>
      <c r="BD3107" s="1" t="s">
        <v>214</v>
      </c>
      <c r="BE3107" s="1" t="s">
        <v>10223</v>
      </c>
      <c r="BF3107" s="1" t="s">
        <v>214</v>
      </c>
      <c r="BG3107" s="1">
        <v>1</v>
      </c>
      <c r="BI3107" s="2">
        <v>44136</v>
      </c>
      <c r="BJ3107" s="2">
        <v>45230</v>
      </c>
      <c r="BM3107" s="1">
        <v>35</v>
      </c>
      <c r="BN3107" s="1">
        <v>0</v>
      </c>
      <c r="BO3107" s="1">
        <v>6</v>
      </c>
      <c r="BP3107" s="1">
        <v>6</v>
      </c>
      <c r="BQ3107" s="1">
        <v>6</v>
      </c>
      <c r="BR3107" s="1">
        <v>6</v>
      </c>
      <c r="BS3107" s="1">
        <v>6</v>
      </c>
      <c r="BT3107" s="1">
        <v>5</v>
      </c>
      <c r="BU3107" s="1" t="str">
        <f>"5:00 AM"</f>
        <v>5:00 AM</v>
      </c>
      <c r="BV3107" s="1" t="str">
        <f>"11:00 AM"</f>
        <v>11:00 AM</v>
      </c>
      <c r="BW3107" s="1" t="s">
        <v>135</v>
      </c>
      <c r="BX3107" s="1">
        <v>0</v>
      </c>
      <c r="BY3107" s="1">
        <v>6</v>
      </c>
      <c r="BZ3107" s="1" t="s">
        <v>112</v>
      </c>
      <c r="CA3107" s="1">
        <v>0</v>
      </c>
      <c r="CB3107" s="4" t="s">
        <v>12379</v>
      </c>
      <c r="CC3107" s="1" t="s">
        <v>4384</v>
      </c>
      <c r="CD3107" s="1" t="s">
        <v>8857</v>
      </c>
      <c r="CE3107" s="1" t="s">
        <v>167</v>
      </c>
      <c r="CF3107" s="1" t="s">
        <v>117</v>
      </c>
      <c r="CG3107" s="1">
        <v>96950</v>
      </c>
      <c r="CH3107" s="3">
        <v>8.7100000000000009</v>
      </c>
      <c r="CI3107" s="3">
        <v>8.7100000000000009</v>
      </c>
      <c r="CJ3107" s="3">
        <v>13.07</v>
      </c>
      <c r="CK3107" s="3">
        <v>13.07</v>
      </c>
      <c r="CL3107" s="1" t="s">
        <v>137</v>
      </c>
      <c r="CM3107" s="1" t="s">
        <v>138</v>
      </c>
      <c r="CN3107" s="1" t="s">
        <v>139</v>
      </c>
      <c r="CP3107" s="1" t="s">
        <v>112</v>
      </c>
      <c r="CQ3107" s="1" t="s">
        <v>111</v>
      </c>
      <c r="CR3107" s="1" t="s">
        <v>112</v>
      </c>
      <c r="CS3107" s="1" t="s">
        <v>111</v>
      </c>
      <c r="CT3107" s="1" t="s">
        <v>138</v>
      </c>
      <c r="CU3107" s="1" t="s">
        <v>111</v>
      </c>
      <c r="CV3107" s="1" t="s">
        <v>138</v>
      </c>
      <c r="CW3107" s="1" t="s">
        <v>2313</v>
      </c>
      <c r="CX3107" s="1">
        <v>16702873975</v>
      </c>
      <c r="CY3107" s="1" t="s">
        <v>8853</v>
      </c>
      <c r="CZ3107" s="1" t="s">
        <v>380</v>
      </c>
      <c r="DA3107" s="1" t="s">
        <v>111</v>
      </c>
      <c r="DB3107" s="1" t="s">
        <v>112</v>
      </c>
    </row>
    <row r="3108" spans="1:111" ht="15.6" customHeight="1" x14ac:dyDescent="0.25">
      <c r="A3108" s="1" t="s">
        <v>12389</v>
      </c>
      <c r="B3108" s="1" t="s">
        <v>109</v>
      </c>
      <c r="C3108" s="2">
        <v>44145.723203587964</v>
      </c>
      <c r="D3108" s="2">
        <v>44203</v>
      </c>
      <c r="E3108" s="1" t="s">
        <v>110</v>
      </c>
      <c r="F3108" s="2">
        <v>44166.791666666664</v>
      </c>
      <c r="G3108" s="1" t="s">
        <v>112</v>
      </c>
      <c r="H3108" s="1" t="s">
        <v>112</v>
      </c>
      <c r="I3108" s="1" t="s">
        <v>112</v>
      </c>
      <c r="J3108" s="1" t="s">
        <v>5960</v>
      </c>
      <c r="K3108" s="1" t="s">
        <v>5960</v>
      </c>
      <c r="L3108" s="1" t="s">
        <v>5961</v>
      </c>
      <c r="M3108" s="1" t="s">
        <v>5962</v>
      </c>
      <c r="N3108" s="1" t="s">
        <v>116</v>
      </c>
      <c r="O3108" s="1" t="s">
        <v>117</v>
      </c>
      <c r="P3108" s="9">
        <v>96950</v>
      </c>
      <c r="Q3108" s="1" t="s">
        <v>118</v>
      </c>
      <c r="S3108" s="1">
        <v>16702342856</v>
      </c>
      <c r="U3108" s="1">
        <v>56132</v>
      </c>
      <c r="V3108" s="1" t="s">
        <v>119</v>
      </c>
      <c r="X3108" s="1" t="s">
        <v>4482</v>
      </c>
      <c r="Y3108" s="1" t="s">
        <v>4483</v>
      </c>
      <c r="Z3108" s="1" t="s">
        <v>4484</v>
      </c>
      <c r="AA3108" s="1" t="s">
        <v>245</v>
      </c>
      <c r="AB3108" s="1" t="s">
        <v>5961</v>
      </c>
      <c r="AC3108" s="1" t="s">
        <v>5962</v>
      </c>
      <c r="AD3108" s="1" t="s">
        <v>116</v>
      </c>
      <c r="AE3108" s="1" t="s">
        <v>117</v>
      </c>
      <c r="AF3108" s="9">
        <v>96950</v>
      </c>
      <c r="AG3108" s="1" t="s">
        <v>118</v>
      </c>
      <c r="AH3108" s="1" t="s">
        <v>138</v>
      </c>
      <c r="AI3108" s="1">
        <v>16702342856</v>
      </c>
      <c r="AK3108" s="1" t="s">
        <v>4486</v>
      </c>
      <c r="BC3108" s="1" t="str">
        <f>"37-2012.00"</f>
        <v>37-2012.00</v>
      </c>
      <c r="BD3108" s="1" t="s">
        <v>576</v>
      </c>
      <c r="BE3108" s="1" t="s">
        <v>5963</v>
      </c>
      <c r="BF3108" s="1" t="s">
        <v>5964</v>
      </c>
      <c r="BG3108" s="1">
        <v>3</v>
      </c>
      <c r="BI3108" s="2">
        <v>44168</v>
      </c>
      <c r="BJ3108" s="2">
        <v>44532</v>
      </c>
      <c r="BM3108" s="1">
        <v>35</v>
      </c>
      <c r="BN3108" s="1">
        <v>5</v>
      </c>
      <c r="BO3108" s="1">
        <v>5</v>
      </c>
      <c r="BP3108" s="1">
        <v>5</v>
      </c>
      <c r="BQ3108" s="1">
        <v>5</v>
      </c>
      <c r="BR3108" s="1">
        <v>5</v>
      </c>
      <c r="BS3108" s="1">
        <v>5</v>
      </c>
      <c r="BT3108" s="1">
        <v>5</v>
      </c>
      <c r="BU3108" s="1" t="str">
        <f>"10:00 AM"</f>
        <v>10:00 AM</v>
      </c>
      <c r="BV3108" s="1" t="str">
        <f>"3:00 PM"</f>
        <v>3:00 PM</v>
      </c>
      <c r="BW3108" s="1" t="s">
        <v>135</v>
      </c>
      <c r="BX3108" s="1">
        <v>0</v>
      </c>
      <c r="BY3108" s="1">
        <v>3</v>
      </c>
      <c r="BZ3108" s="1" t="s">
        <v>112</v>
      </c>
      <c r="CA3108" s="1">
        <v>0</v>
      </c>
      <c r="CB3108" s="1" t="s">
        <v>5965</v>
      </c>
      <c r="CC3108" s="1" t="s">
        <v>5961</v>
      </c>
      <c r="CD3108" s="1" t="s">
        <v>5962</v>
      </c>
      <c r="CE3108" s="1" t="s">
        <v>116</v>
      </c>
      <c r="CF3108" s="1" t="s">
        <v>117</v>
      </c>
      <c r="CG3108" s="1">
        <v>96950</v>
      </c>
      <c r="CH3108" s="3">
        <v>7.59</v>
      </c>
      <c r="CI3108" s="3">
        <v>7.59</v>
      </c>
      <c r="CJ3108" s="3">
        <v>11.39</v>
      </c>
      <c r="CK3108" s="3">
        <v>11.39</v>
      </c>
      <c r="CL3108" s="1" t="s">
        <v>137</v>
      </c>
      <c r="CM3108" s="1" t="s">
        <v>168</v>
      </c>
      <c r="CN3108" s="1" t="s">
        <v>139</v>
      </c>
      <c r="CP3108" s="1" t="s">
        <v>112</v>
      </c>
      <c r="CQ3108" s="1" t="s">
        <v>111</v>
      </c>
      <c r="CR3108" s="1" t="s">
        <v>112</v>
      </c>
      <c r="CS3108" s="1" t="s">
        <v>111</v>
      </c>
      <c r="CT3108" s="1" t="s">
        <v>138</v>
      </c>
      <c r="CU3108" s="1" t="s">
        <v>111</v>
      </c>
      <c r="CV3108" s="1" t="s">
        <v>138</v>
      </c>
      <c r="CW3108" s="1" t="s">
        <v>1149</v>
      </c>
      <c r="CX3108" s="1">
        <v>16707890152</v>
      </c>
      <c r="CY3108" s="1" t="s">
        <v>4486</v>
      </c>
      <c r="CZ3108" s="1" t="s">
        <v>168</v>
      </c>
      <c r="DA3108" s="1" t="s">
        <v>111</v>
      </c>
      <c r="DB3108" s="1" t="s">
        <v>112</v>
      </c>
    </row>
    <row r="3109" spans="1:111" ht="15.6" customHeight="1" x14ac:dyDescent="0.25">
      <c r="A3109" s="1" t="s">
        <v>12390</v>
      </c>
      <c r="B3109" s="1" t="s">
        <v>109</v>
      </c>
      <c r="C3109" s="2">
        <v>44138.284490046295</v>
      </c>
      <c r="D3109" s="2">
        <v>44194</v>
      </c>
      <c r="E3109" s="1" t="s">
        <v>180</v>
      </c>
      <c r="G3109" s="1" t="s">
        <v>112</v>
      </c>
      <c r="H3109" s="1" t="s">
        <v>112</v>
      </c>
      <c r="I3109" s="1" t="s">
        <v>112</v>
      </c>
      <c r="J3109" s="1" t="s">
        <v>12391</v>
      </c>
      <c r="K3109" s="1" t="s">
        <v>12392</v>
      </c>
      <c r="L3109" s="1" t="s">
        <v>12393</v>
      </c>
      <c r="M3109" s="1" t="s">
        <v>12394</v>
      </c>
      <c r="N3109" s="1" t="s">
        <v>116</v>
      </c>
      <c r="O3109" s="1" t="s">
        <v>117</v>
      </c>
      <c r="P3109" s="9">
        <v>96950</v>
      </c>
      <c r="Q3109" s="1" t="s">
        <v>118</v>
      </c>
      <c r="R3109" s="1" t="s">
        <v>138</v>
      </c>
      <c r="S3109" s="1">
        <v>16707850702</v>
      </c>
      <c r="T3109" s="1">
        <v>0</v>
      </c>
      <c r="U3109" s="1">
        <v>561320</v>
      </c>
      <c r="V3109" s="1" t="s">
        <v>119</v>
      </c>
      <c r="X3109" s="1" t="s">
        <v>2952</v>
      </c>
      <c r="Y3109" s="1" t="s">
        <v>2307</v>
      </c>
      <c r="Z3109" s="1" t="s">
        <v>2497</v>
      </c>
      <c r="AA3109" s="1" t="s">
        <v>12395</v>
      </c>
      <c r="AB3109" s="1" t="s">
        <v>12393</v>
      </c>
      <c r="AC3109" s="1" t="s">
        <v>12394</v>
      </c>
      <c r="AD3109" s="1" t="s">
        <v>116</v>
      </c>
      <c r="AE3109" s="1" t="s">
        <v>117</v>
      </c>
      <c r="AF3109" s="9">
        <v>96950</v>
      </c>
      <c r="AG3109" s="1" t="s">
        <v>118</v>
      </c>
      <c r="AH3109" s="1" t="s">
        <v>138</v>
      </c>
      <c r="AI3109" s="1">
        <v>16707850702</v>
      </c>
      <c r="AJ3109" s="1">
        <v>0</v>
      </c>
      <c r="AK3109" s="1" t="s">
        <v>12396</v>
      </c>
      <c r="BC3109" s="1" t="str">
        <f>"49-9071.00"</f>
        <v>49-9071.00</v>
      </c>
      <c r="BD3109" s="1" t="s">
        <v>214</v>
      </c>
      <c r="BE3109" s="1" t="s">
        <v>12397</v>
      </c>
      <c r="BF3109" s="1" t="s">
        <v>4420</v>
      </c>
      <c r="BG3109" s="1">
        <v>10</v>
      </c>
      <c r="BI3109" s="2">
        <v>44228</v>
      </c>
      <c r="BJ3109" s="2">
        <v>44592</v>
      </c>
      <c r="BM3109" s="1">
        <v>35</v>
      </c>
      <c r="BN3109" s="1">
        <v>0</v>
      </c>
      <c r="BO3109" s="1">
        <v>7</v>
      </c>
      <c r="BP3109" s="1">
        <v>7</v>
      </c>
      <c r="BQ3109" s="1">
        <v>7</v>
      </c>
      <c r="BR3109" s="1">
        <v>7</v>
      </c>
      <c r="BS3109" s="1">
        <v>7</v>
      </c>
      <c r="BT3109" s="1">
        <v>0</v>
      </c>
      <c r="BU3109" s="1" t="str">
        <f>"8:00 AM"</f>
        <v>8:00 AM</v>
      </c>
      <c r="BV3109" s="1" t="str">
        <f>"4:00 PM"</f>
        <v>4:00 PM</v>
      </c>
      <c r="BW3109" s="1" t="s">
        <v>135</v>
      </c>
      <c r="BX3109" s="1">
        <v>0</v>
      </c>
      <c r="BY3109" s="1">
        <v>12</v>
      </c>
      <c r="BZ3109" s="1" t="s">
        <v>112</v>
      </c>
      <c r="CA3109" s="1">
        <v>0</v>
      </c>
      <c r="CB3109" s="1" t="s">
        <v>12398</v>
      </c>
      <c r="CC3109" s="1" t="s">
        <v>12393</v>
      </c>
      <c r="CD3109" s="1" t="s">
        <v>2305</v>
      </c>
      <c r="CE3109" s="1" t="s">
        <v>116</v>
      </c>
      <c r="CF3109" s="1" t="s">
        <v>117</v>
      </c>
      <c r="CG3109" s="1">
        <v>96950</v>
      </c>
      <c r="CH3109" s="3">
        <v>8.7100000000000009</v>
      </c>
      <c r="CI3109" s="3">
        <v>8.75</v>
      </c>
      <c r="CJ3109" s="3">
        <v>13.07</v>
      </c>
      <c r="CK3109" s="3">
        <v>13.13</v>
      </c>
      <c r="CL3109" s="1" t="s">
        <v>137</v>
      </c>
      <c r="CM3109" s="1" t="s">
        <v>331</v>
      </c>
      <c r="CN3109" s="1" t="s">
        <v>139</v>
      </c>
      <c r="CP3109" s="1" t="s">
        <v>112</v>
      </c>
      <c r="CQ3109" s="1" t="s">
        <v>111</v>
      </c>
      <c r="CR3109" s="1" t="s">
        <v>111</v>
      </c>
      <c r="CS3109" s="1" t="s">
        <v>111</v>
      </c>
      <c r="CT3109" s="1" t="s">
        <v>138</v>
      </c>
      <c r="CU3109" s="1" t="s">
        <v>111</v>
      </c>
      <c r="CV3109" s="1" t="s">
        <v>111</v>
      </c>
      <c r="CW3109" s="1" t="s">
        <v>12399</v>
      </c>
      <c r="CX3109" s="1">
        <v>16702352743</v>
      </c>
      <c r="CY3109" s="1" t="s">
        <v>12396</v>
      </c>
      <c r="CZ3109" s="1" t="s">
        <v>12400</v>
      </c>
      <c r="DA3109" s="1" t="s">
        <v>111</v>
      </c>
      <c r="DB3109" s="1" t="s">
        <v>112</v>
      </c>
    </row>
    <row r="3110" spans="1:111" ht="15.6" customHeight="1" x14ac:dyDescent="0.25">
      <c r="A3110" s="1" t="s">
        <v>12403</v>
      </c>
      <c r="B3110" s="1" t="s">
        <v>109</v>
      </c>
      <c r="C3110" s="2">
        <v>44137.976652546298</v>
      </c>
      <c r="D3110" s="2">
        <v>44186</v>
      </c>
      <c r="E3110" s="1" t="s">
        <v>110</v>
      </c>
      <c r="F3110" s="2">
        <v>44166.791666666664</v>
      </c>
      <c r="G3110" s="1" t="s">
        <v>111</v>
      </c>
      <c r="H3110" s="1" t="s">
        <v>112</v>
      </c>
      <c r="I3110" s="1" t="s">
        <v>112</v>
      </c>
      <c r="J3110" s="1" t="s">
        <v>718</v>
      </c>
      <c r="K3110" s="1" t="s">
        <v>719</v>
      </c>
      <c r="L3110" s="1" t="s">
        <v>12404</v>
      </c>
      <c r="M3110" s="1" t="s">
        <v>719</v>
      </c>
      <c r="N3110" s="1" t="s">
        <v>116</v>
      </c>
      <c r="O3110" s="1" t="s">
        <v>117</v>
      </c>
      <c r="P3110" s="9">
        <v>96950</v>
      </c>
      <c r="Q3110" s="1" t="s">
        <v>118</v>
      </c>
      <c r="R3110" s="1" t="s">
        <v>719</v>
      </c>
      <c r="S3110" s="1">
        <v>16702346676</v>
      </c>
      <c r="U3110" s="1">
        <v>561720</v>
      </c>
      <c r="V3110" s="1" t="s">
        <v>119</v>
      </c>
      <c r="X3110" s="1" t="s">
        <v>721</v>
      </c>
      <c r="Y3110" s="1" t="s">
        <v>722</v>
      </c>
      <c r="Z3110" s="1" t="s">
        <v>723</v>
      </c>
      <c r="AA3110" s="1" t="s">
        <v>724</v>
      </c>
      <c r="AB3110" s="1" t="s">
        <v>12405</v>
      </c>
      <c r="AC3110" s="1" t="s">
        <v>719</v>
      </c>
      <c r="AD3110" s="1" t="s">
        <v>116</v>
      </c>
      <c r="AE3110" s="1" t="s">
        <v>117</v>
      </c>
      <c r="AF3110" s="9">
        <v>96950</v>
      </c>
      <c r="AG3110" s="1" t="s">
        <v>118</v>
      </c>
      <c r="AH3110" s="1" t="s">
        <v>719</v>
      </c>
      <c r="AI3110" s="1">
        <v>16702346676</v>
      </c>
      <c r="AK3110" s="1" t="s">
        <v>725</v>
      </c>
      <c r="BC3110" s="1" t="str">
        <f>"37-2012.00"</f>
        <v>37-2012.00</v>
      </c>
      <c r="BD3110" s="1" t="s">
        <v>576</v>
      </c>
      <c r="BE3110" s="1" t="s">
        <v>12406</v>
      </c>
      <c r="BF3110" s="1" t="s">
        <v>12407</v>
      </c>
      <c r="BG3110" s="1">
        <v>1</v>
      </c>
      <c r="BI3110" s="2">
        <v>44168</v>
      </c>
      <c r="BJ3110" s="2">
        <v>44532</v>
      </c>
      <c r="BM3110" s="1">
        <v>40</v>
      </c>
      <c r="BN3110" s="1">
        <v>0</v>
      </c>
      <c r="BO3110" s="1">
        <v>7</v>
      </c>
      <c r="BP3110" s="1">
        <v>7</v>
      </c>
      <c r="BQ3110" s="1">
        <v>7</v>
      </c>
      <c r="BR3110" s="1">
        <v>7</v>
      </c>
      <c r="BS3110" s="1">
        <v>7</v>
      </c>
      <c r="BT3110" s="1">
        <v>5</v>
      </c>
      <c r="BU3110" s="1" t="str">
        <f>"7:00 AM"</f>
        <v>7:00 AM</v>
      </c>
      <c r="BV3110" s="1" t="str">
        <f>"3:00 PM"</f>
        <v>3:00 PM</v>
      </c>
      <c r="BW3110" s="1" t="s">
        <v>230</v>
      </c>
      <c r="BX3110" s="1">
        <v>0</v>
      </c>
      <c r="BY3110" s="1">
        <v>3</v>
      </c>
      <c r="BZ3110" s="1" t="s">
        <v>112</v>
      </c>
      <c r="CA3110" s="1">
        <v>0</v>
      </c>
      <c r="CB3110" s="1" t="s">
        <v>12408</v>
      </c>
      <c r="CC3110" s="1" t="s">
        <v>12409</v>
      </c>
      <c r="CD3110" s="1" t="s">
        <v>12410</v>
      </c>
      <c r="CE3110" s="1" t="s">
        <v>167</v>
      </c>
      <c r="CF3110" s="1" t="s">
        <v>117</v>
      </c>
      <c r="CG3110" s="1">
        <v>96950</v>
      </c>
      <c r="CH3110" s="3">
        <v>7.59</v>
      </c>
      <c r="CI3110" s="3">
        <v>7.59</v>
      </c>
      <c r="CJ3110" s="3">
        <v>11.39</v>
      </c>
      <c r="CK3110" s="3">
        <v>11.39</v>
      </c>
      <c r="CL3110" s="1" t="s">
        <v>137</v>
      </c>
      <c r="CM3110" s="1" t="s">
        <v>138</v>
      </c>
      <c r="CN3110" s="1" t="s">
        <v>139</v>
      </c>
      <c r="CP3110" s="1" t="s">
        <v>112</v>
      </c>
      <c r="CQ3110" s="1" t="s">
        <v>111</v>
      </c>
      <c r="CR3110" s="1" t="s">
        <v>112</v>
      </c>
      <c r="CS3110" s="1" t="s">
        <v>111</v>
      </c>
      <c r="CT3110" s="1" t="s">
        <v>138</v>
      </c>
      <c r="CU3110" s="1" t="s">
        <v>111</v>
      </c>
      <c r="CV3110" s="1" t="s">
        <v>138</v>
      </c>
      <c r="CW3110" s="1" t="s">
        <v>732</v>
      </c>
      <c r="CX3110" s="1">
        <v>16702346676</v>
      </c>
      <c r="CY3110" s="1" t="s">
        <v>725</v>
      </c>
      <c r="CZ3110" s="1" t="s">
        <v>138</v>
      </c>
      <c r="DA3110" s="1" t="s">
        <v>111</v>
      </c>
      <c r="DB3110" s="1" t="s">
        <v>112</v>
      </c>
      <c r="DC3110" s="1" t="s">
        <v>733</v>
      </c>
      <c r="DD3110" s="1" t="s">
        <v>733</v>
      </c>
      <c r="DF3110" s="1" t="s">
        <v>12411</v>
      </c>
    </row>
    <row r="3111" spans="1:111" ht="15.6" customHeight="1" x14ac:dyDescent="0.25">
      <c r="A3111" s="1" t="s">
        <v>12434</v>
      </c>
      <c r="B3111" s="1" t="s">
        <v>109</v>
      </c>
      <c r="C3111" s="2">
        <v>44245.99617337963</v>
      </c>
      <c r="D3111" s="2">
        <v>44295</v>
      </c>
      <c r="E3111" s="1" t="s">
        <v>180</v>
      </c>
      <c r="G3111" s="1" t="s">
        <v>112</v>
      </c>
      <c r="H3111" s="1" t="s">
        <v>112</v>
      </c>
      <c r="I3111" s="1" t="s">
        <v>112</v>
      </c>
      <c r="J3111" s="1" t="s">
        <v>2548</v>
      </c>
      <c r="K3111" s="1" t="s">
        <v>785</v>
      </c>
      <c r="L3111" s="1" t="s">
        <v>684</v>
      </c>
      <c r="M3111" s="1" t="s">
        <v>786</v>
      </c>
      <c r="N3111" s="1" t="s">
        <v>116</v>
      </c>
      <c r="O3111" s="1" t="s">
        <v>117</v>
      </c>
      <c r="P3111" s="9">
        <v>96950</v>
      </c>
      <c r="Q3111" s="1" t="s">
        <v>118</v>
      </c>
      <c r="R3111" s="1" t="s">
        <v>138</v>
      </c>
      <c r="S3111" s="1">
        <v>16703236877</v>
      </c>
      <c r="U3111" s="1">
        <v>62161</v>
      </c>
      <c r="V3111" s="1" t="s">
        <v>119</v>
      </c>
      <c r="X3111" s="1" t="s">
        <v>686</v>
      </c>
      <c r="Y3111" s="1" t="s">
        <v>687</v>
      </c>
      <c r="Z3111" s="1" t="s">
        <v>688</v>
      </c>
      <c r="AA3111" s="1" t="s">
        <v>245</v>
      </c>
      <c r="AB3111" s="1" t="s">
        <v>689</v>
      </c>
      <c r="AD3111" s="1" t="s">
        <v>690</v>
      </c>
      <c r="AE3111" s="1" t="s">
        <v>691</v>
      </c>
      <c r="AF3111" s="9">
        <v>96931</v>
      </c>
      <c r="AG3111" s="1" t="s">
        <v>118</v>
      </c>
      <c r="AH3111" s="1" t="s">
        <v>138</v>
      </c>
      <c r="AI3111" s="1">
        <v>16716498746</v>
      </c>
      <c r="AJ3111" s="1">
        <v>203</v>
      </c>
      <c r="AK3111" s="1" t="s">
        <v>692</v>
      </c>
      <c r="BC3111" s="1" t="str">
        <f>"49-9071.00"</f>
        <v>49-9071.00</v>
      </c>
      <c r="BD3111" s="1" t="s">
        <v>214</v>
      </c>
      <c r="BE3111" s="1" t="s">
        <v>2549</v>
      </c>
      <c r="BF3111" s="1" t="s">
        <v>2550</v>
      </c>
      <c r="BG3111" s="1">
        <v>3</v>
      </c>
      <c r="BI3111" s="2">
        <v>44331</v>
      </c>
      <c r="BJ3111" s="2">
        <v>44695</v>
      </c>
      <c r="BM3111" s="1">
        <v>40</v>
      </c>
      <c r="BN3111" s="1">
        <v>0</v>
      </c>
      <c r="BO3111" s="1">
        <v>8</v>
      </c>
      <c r="BP3111" s="1">
        <v>8</v>
      </c>
      <c r="BQ3111" s="1">
        <v>8</v>
      </c>
      <c r="BR3111" s="1">
        <v>8</v>
      </c>
      <c r="BS3111" s="1">
        <v>5</v>
      </c>
      <c r="BT3111" s="1">
        <v>3</v>
      </c>
      <c r="BU3111" s="1" t="str">
        <f>"8:30 AM"</f>
        <v>8:30 AM</v>
      </c>
      <c r="BV3111" s="1" t="str">
        <f>"5:30 PM"</f>
        <v>5:30 PM</v>
      </c>
      <c r="BW3111" s="1" t="s">
        <v>230</v>
      </c>
      <c r="BX3111" s="1">
        <v>0</v>
      </c>
      <c r="BY3111" s="1">
        <v>6</v>
      </c>
      <c r="BZ3111" s="1" t="s">
        <v>112</v>
      </c>
      <c r="CA3111" s="1">
        <v>0</v>
      </c>
      <c r="CB3111" s="1" t="s">
        <v>796</v>
      </c>
      <c r="CC3111" s="1" t="s">
        <v>684</v>
      </c>
      <c r="CD3111" s="1" t="s">
        <v>786</v>
      </c>
      <c r="CE3111" s="1" t="s">
        <v>116</v>
      </c>
      <c r="CF3111" s="1" t="s">
        <v>117</v>
      </c>
      <c r="CG3111" s="1">
        <v>96950</v>
      </c>
      <c r="CH3111" s="3">
        <v>8.7100000000000009</v>
      </c>
      <c r="CI3111" s="3">
        <v>8.7100000000000009</v>
      </c>
      <c r="CJ3111" s="3">
        <v>13.06</v>
      </c>
      <c r="CK3111" s="3">
        <v>13.06</v>
      </c>
      <c r="CL3111" s="1" t="s">
        <v>137</v>
      </c>
      <c r="CN3111" s="1" t="s">
        <v>139</v>
      </c>
      <c r="CP3111" s="1" t="s">
        <v>112</v>
      </c>
      <c r="CQ3111" s="1" t="s">
        <v>111</v>
      </c>
      <c r="CR3111" s="1" t="s">
        <v>112</v>
      </c>
      <c r="CS3111" s="1" t="s">
        <v>111</v>
      </c>
      <c r="CT3111" s="1" t="s">
        <v>138</v>
      </c>
      <c r="CU3111" s="1" t="s">
        <v>111</v>
      </c>
      <c r="CV3111" s="1" t="s">
        <v>138</v>
      </c>
      <c r="CW3111" s="1" t="s">
        <v>698</v>
      </c>
      <c r="CX3111" s="1">
        <v>16703236877</v>
      </c>
      <c r="CY3111" s="1" t="s">
        <v>699</v>
      </c>
      <c r="CZ3111" s="1" t="s">
        <v>138</v>
      </c>
      <c r="DA3111" s="1" t="s">
        <v>111</v>
      </c>
      <c r="DB3111" s="1" t="s">
        <v>112</v>
      </c>
    </row>
    <row r="3112" spans="1:111" ht="15.6" customHeight="1" x14ac:dyDescent="0.25">
      <c r="A3112" s="1" t="s">
        <v>12472</v>
      </c>
      <c r="B3112" s="1" t="s">
        <v>109</v>
      </c>
      <c r="C3112" s="2">
        <v>44290.780204513889</v>
      </c>
      <c r="D3112" s="2">
        <v>44319</v>
      </c>
      <c r="E3112" s="1" t="s">
        <v>110</v>
      </c>
      <c r="F3112" s="2">
        <v>44468.833333333336</v>
      </c>
      <c r="G3112" s="1" t="s">
        <v>112</v>
      </c>
      <c r="H3112" s="1" t="s">
        <v>112</v>
      </c>
      <c r="I3112" s="1" t="s">
        <v>112</v>
      </c>
      <c r="J3112" s="1" t="s">
        <v>4031</v>
      </c>
      <c r="L3112" s="1" t="s">
        <v>4032</v>
      </c>
      <c r="M3112" s="1" t="s">
        <v>4033</v>
      </c>
      <c r="N3112" s="1" t="s">
        <v>1197</v>
      </c>
      <c r="O3112" s="1" t="s">
        <v>117</v>
      </c>
      <c r="P3112" s="9">
        <v>96950</v>
      </c>
      <c r="Q3112" s="1" t="s">
        <v>118</v>
      </c>
      <c r="R3112" s="1" t="s">
        <v>138</v>
      </c>
      <c r="S3112" s="1">
        <v>16702338880</v>
      </c>
      <c r="T3112" s="1">
        <v>225</v>
      </c>
      <c r="U3112" s="1">
        <v>53131</v>
      </c>
      <c r="V3112" s="1" t="s">
        <v>119</v>
      </c>
      <c r="X3112" s="1" t="s">
        <v>4034</v>
      </c>
      <c r="Y3112" s="1" t="s">
        <v>4035</v>
      </c>
      <c r="Z3112" s="1" t="s">
        <v>4036</v>
      </c>
      <c r="AA3112" s="1" t="s">
        <v>3672</v>
      </c>
      <c r="AB3112" s="1" t="s">
        <v>4032</v>
      </c>
      <c r="AC3112" s="1" t="s">
        <v>4033</v>
      </c>
      <c r="AD3112" s="1" t="s">
        <v>1197</v>
      </c>
      <c r="AE3112" s="1" t="s">
        <v>117</v>
      </c>
      <c r="AF3112" s="9">
        <v>96950</v>
      </c>
      <c r="AG3112" s="1" t="s">
        <v>118</v>
      </c>
      <c r="AH3112" s="1" t="s">
        <v>138</v>
      </c>
      <c r="AI3112" s="1">
        <v>16702338880</v>
      </c>
      <c r="AJ3112" s="1">
        <v>225</v>
      </c>
      <c r="AK3112" s="1" t="s">
        <v>4037</v>
      </c>
      <c r="BC3112" s="1" t="str">
        <f>"37-2012.00"</f>
        <v>37-2012.00</v>
      </c>
      <c r="BD3112" s="1" t="s">
        <v>576</v>
      </c>
      <c r="BE3112" s="1" t="s">
        <v>4038</v>
      </c>
      <c r="BF3112" s="1" t="s">
        <v>2956</v>
      </c>
      <c r="BG3112" s="1">
        <v>1</v>
      </c>
      <c r="BI3112" s="2">
        <v>44470</v>
      </c>
      <c r="BJ3112" s="2">
        <v>44834</v>
      </c>
      <c r="BM3112" s="1">
        <v>35</v>
      </c>
      <c r="BN3112" s="1">
        <v>6</v>
      </c>
      <c r="BO3112" s="1">
        <v>6</v>
      </c>
      <c r="BP3112" s="1">
        <v>6</v>
      </c>
      <c r="BQ3112" s="1">
        <v>6</v>
      </c>
      <c r="BR3112" s="1">
        <v>5</v>
      </c>
      <c r="BS3112" s="1">
        <v>6</v>
      </c>
      <c r="BT3112" s="1">
        <v>0</v>
      </c>
      <c r="BU3112" s="1" t="str">
        <f>"10:00 AM"</f>
        <v>10:00 AM</v>
      </c>
      <c r="BV3112" s="1" t="str">
        <f t="shared" ref="BV3112:BV3118" si="78">"5:00 PM"</f>
        <v>5:00 PM</v>
      </c>
      <c r="BW3112" s="1" t="s">
        <v>135</v>
      </c>
      <c r="BX3112" s="1">
        <v>0</v>
      </c>
      <c r="BY3112" s="1">
        <v>3</v>
      </c>
      <c r="BZ3112" s="1" t="s">
        <v>112</v>
      </c>
      <c r="CA3112" s="1">
        <v>0</v>
      </c>
      <c r="CB3112" s="1" t="s">
        <v>4039</v>
      </c>
      <c r="CC3112" s="1" t="s">
        <v>4032</v>
      </c>
      <c r="CD3112" s="1" t="s">
        <v>4033</v>
      </c>
      <c r="CE3112" s="1" t="s">
        <v>1197</v>
      </c>
      <c r="CF3112" s="1" t="s">
        <v>117</v>
      </c>
      <c r="CG3112" s="1">
        <v>96950</v>
      </c>
      <c r="CH3112" s="3">
        <v>7.59</v>
      </c>
      <c r="CI3112" s="3">
        <v>7.59</v>
      </c>
      <c r="CJ3112" s="3">
        <v>11.39</v>
      </c>
      <c r="CK3112" s="3">
        <v>11.39</v>
      </c>
      <c r="CL3112" s="1" t="s">
        <v>137</v>
      </c>
      <c r="CM3112" s="1" t="s">
        <v>230</v>
      </c>
      <c r="CN3112" s="1" t="s">
        <v>139</v>
      </c>
      <c r="CP3112" s="1" t="s">
        <v>111</v>
      </c>
      <c r="CQ3112" s="1" t="s">
        <v>111</v>
      </c>
      <c r="CR3112" s="1" t="s">
        <v>111</v>
      </c>
      <c r="CS3112" s="1" t="s">
        <v>111</v>
      </c>
      <c r="CT3112" s="1" t="s">
        <v>138</v>
      </c>
      <c r="CU3112" s="1" t="s">
        <v>111</v>
      </c>
      <c r="CV3112" s="1" t="s">
        <v>111</v>
      </c>
      <c r="CW3112" s="1" t="s">
        <v>12473</v>
      </c>
      <c r="CX3112" s="1">
        <v>16702338880</v>
      </c>
      <c r="CY3112" s="1" t="s">
        <v>4037</v>
      </c>
      <c r="CZ3112" s="1" t="s">
        <v>4041</v>
      </c>
      <c r="DA3112" s="1" t="s">
        <v>111</v>
      </c>
      <c r="DB3112" s="1" t="s">
        <v>112</v>
      </c>
    </row>
    <row r="3113" spans="1:111" ht="15.6" customHeight="1" x14ac:dyDescent="0.25">
      <c r="A3113" s="1" t="s">
        <v>12488</v>
      </c>
      <c r="B3113" s="1" t="s">
        <v>109</v>
      </c>
      <c r="C3113" s="2">
        <v>44294.885098263891</v>
      </c>
      <c r="D3113" s="2">
        <v>44329</v>
      </c>
      <c r="E3113" s="1" t="s">
        <v>110</v>
      </c>
      <c r="F3113" s="2">
        <v>44468.833333333336</v>
      </c>
      <c r="G3113" s="1" t="s">
        <v>112</v>
      </c>
      <c r="H3113" s="1" t="s">
        <v>112</v>
      </c>
      <c r="I3113" s="1" t="s">
        <v>112</v>
      </c>
      <c r="J3113" s="1" t="s">
        <v>999</v>
      </c>
      <c r="L3113" s="1" t="s">
        <v>634</v>
      </c>
      <c r="N3113" s="1" t="s">
        <v>167</v>
      </c>
      <c r="O3113" s="1" t="s">
        <v>117</v>
      </c>
      <c r="P3113" s="9">
        <v>96950</v>
      </c>
      <c r="Q3113" s="1" t="s">
        <v>118</v>
      </c>
      <c r="S3113" s="1">
        <v>16702358722</v>
      </c>
      <c r="U3113" s="1">
        <v>561720</v>
      </c>
      <c r="V3113" s="1" t="s">
        <v>119</v>
      </c>
      <c r="X3113" s="1" t="s">
        <v>636</v>
      </c>
      <c r="Y3113" s="1" t="s">
        <v>637</v>
      </c>
      <c r="Z3113" s="1" t="s">
        <v>638</v>
      </c>
      <c r="AA3113" s="1" t="s">
        <v>639</v>
      </c>
      <c r="AB3113" s="1" t="s">
        <v>1000</v>
      </c>
      <c r="AD3113" s="1" t="s">
        <v>167</v>
      </c>
      <c r="AE3113" s="1" t="s">
        <v>117</v>
      </c>
      <c r="AF3113" s="9">
        <v>96950</v>
      </c>
      <c r="AG3113" s="1" t="s">
        <v>118</v>
      </c>
      <c r="AI3113" s="1">
        <v>16709890917</v>
      </c>
      <c r="AK3113" s="1" t="s">
        <v>641</v>
      </c>
      <c r="BC3113" s="1" t="str">
        <f>"37-2012.00"</f>
        <v>37-2012.00</v>
      </c>
      <c r="BD3113" s="1" t="s">
        <v>576</v>
      </c>
      <c r="BE3113" s="1" t="s">
        <v>1001</v>
      </c>
      <c r="BF3113" s="1" t="s">
        <v>1002</v>
      </c>
      <c r="BG3113" s="1">
        <v>8</v>
      </c>
      <c r="BI3113" s="2">
        <v>44470</v>
      </c>
      <c r="BJ3113" s="2">
        <v>44834</v>
      </c>
      <c r="BM3113" s="1">
        <v>35</v>
      </c>
      <c r="BN3113" s="1">
        <v>0</v>
      </c>
      <c r="BO3113" s="1">
        <v>7</v>
      </c>
      <c r="BP3113" s="1">
        <v>7</v>
      </c>
      <c r="BQ3113" s="1">
        <v>7</v>
      </c>
      <c r="BR3113" s="1">
        <v>7</v>
      </c>
      <c r="BS3113" s="1">
        <v>7</v>
      </c>
      <c r="BT3113" s="1">
        <v>0</v>
      </c>
      <c r="BU3113" s="1" t="str">
        <f>"9:00 AM"</f>
        <v>9:00 AM</v>
      </c>
      <c r="BV3113" s="1" t="str">
        <f t="shared" si="78"/>
        <v>5:00 PM</v>
      </c>
      <c r="BW3113" s="1" t="s">
        <v>230</v>
      </c>
      <c r="BX3113" s="1">
        <v>0</v>
      </c>
      <c r="BY3113" s="1">
        <v>3</v>
      </c>
      <c r="BZ3113" s="1" t="s">
        <v>112</v>
      </c>
      <c r="CA3113" s="1">
        <v>0</v>
      </c>
      <c r="CB3113" s="4" t="s">
        <v>1003</v>
      </c>
      <c r="CC3113" s="1" t="s">
        <v>634</v>
      </c>
      <c r="CE3113" s="1" t="s">
        <v>167</v>
      </c>
      <c r="CF3113" s="1" t="s">
        <v>117</v>
      </c>
      <c r="CG3113" s="1">
        <v>96950</v>
      </c>
      <c r="CH3113" s="3">
        <v>7.59</v>
      </c>
      <c r="CI3113" s="3">
        <v>7.59</v>
      </c>
      <c r="CJ3113" s="3">
        <v>11.39</v>
      </c>
      <c r="CK3113" s="3">
        <v>11.39</v>
      </c>
      <c r="CL3113" s="1" t="s">
        <v>137</v>
      </c>
      <c r="CN3113" s="1" t="s">
        <v>139</v>
      </c>
      <c r="CP3113" s="1" t="s">
        <v>111</v>
      </c>
      <c r="CQ3113" s="1" t="s">
        <v>111</v>
      </c>
      <c r="CR3113" s="1" t="s">
        <v>111</v>
      </c>
      <c r="CS3113" s="1" t="s">
        <v>111</v>
      </c>
      <c r="CT3113" s="1" t="s">
        <v>111</v>
      </c>
      <c r="CU3113" s="1" t="s">
        <v>111</v>
      </c>
      <c r="CV3113" s="1" t="s">
        <v>111</v>
      </c>
      <c r="CW3113" s="1" t="s">
        <v>1004</v>
      </c>
      <c r="CX3113" s="1">
        <v>16709890917</v>
      </c>
      <c r="CY3113" s="1" t="s">
        <v>641</v>
      </c>
      <c r="CZ3113" s="1" t="s">
        <v>645</v>
      </c>
      <c r="DA3113" s="1" t="s">
        <v>111</v>
      </c>
      <c r="DB3113" s="1" t="s">
        <v>112</v>
      </c>
    </row>
    <row r="3114" spans="1:111" ht="15.6" customHeight="1" x14ac:dyDescent="0.25">
      <c r="A3114" s="1" t="s">
        <v>12496</v>
      </c>
      <c r="B3114" s="1" t="s">
        <v>109</v>
      </c>
      <c r="C3114" s="2">
        <v>44322.899693402775</v>
      </c>
      <c r="D3114" s="2">
        <v>44378</v>
      </c>
      <c r="E3114" s="1" t="s">
        <v>110</v>
      </c>
      <c r="F3114" s="2">
        <v>44469.833333333336</v>
      </c>
      <c r="G3114" s="1" t="s">
        <v>112</v>
      </c>
      <c r="H3114" s="1" t="s">
        <v>112</v>
      </c>
      <c r="I3114" s="1" t="s">
        <v>112</v>
      </c>
      <c r="J3114" s="1" t="s">
        <v>6589</v>
      </c>
      <c r="K3114" s="1" t="s">
        <v>6590</v>
      </c>
      <c r="L3114" s="1" t="s">
        <v>6591</v>
      </c>
      <c r="N3114" s="1" t="s">
        <v>116</v>
      </c>
      <c r="O3114" s="1" t="s">
        <v>117</v>
      </c>
      <c r="P3114" s="9">
        <v>96950</v>
      </c>
      <c r="Q3114" s="1" t="s">
        <v>118</v>
      </c>
      <c r="S3114" s="1">
        <v>16702359241</v>
      </c>
      <c r="U3114" s="1">
        <v>7225</v>
      </c>
      <c r="V3114" s="1" t="s">
        <v>119</v>
      </c>
      <c r="X3114" s="1" t="s">
        <v>621</v>
      </c>
      <c r="Y3114" s="1" t="s">
        <v>622</v>
      </c>
      <c r="AA3114" s="1" t="s">
        <v>387</v>
      </c>
      <c r="AB3114" s="1" t="s">
        <v>6591</v>
      </c>
      <c r="AD3114" s="1" t="s">
        <v>116</v>
      </c>
      <c r="AE3114" s="1" t="s">
        <v>117</v>
      </c>
      <c r="AF3114" s="9">
        <v>96950</v>
      </c>
      <c r="AG3114" s="1" t="s">
        <v>118</v>
      </c>
      <c r="AI3114" s="1">
        <v>16702359241</v>
      </c>
      <c r="AK3114" s="1" t="s">
        <v>620</v>
      </c>
      <c r="BC3114" s="1" t="str">
        <f>"35-2014.00"</f>
        <v>35-2014.00</v>
      </c>
      <c r="BD3114" s="1" t="s">
        <v>152</v>
      </c>
      <c r="BE3114" s="1" t="s">
        <v>8286</v>
      </c>
      <c r="BF3114" s="1" t="s">
        <v>154</v>
      </c>
      <c r="BG3114" s="1">
        <v>2</v>
      </c>
      <c r="BI3114" s="2">
        <v>44470</v>
      </c>
      <c r="BJ3114" s="2">
        <v>44836</v>
      </c>
      <c r="BM3114" s="1">
        <v>35</v>
      </c>
      <c r="BN3114" s="1">
        <v>0</v>
      </c>
      <c r="BO3114" s="1">
        <v>7</v>
      </c>
      <c r="BP3114" s="1">
        <v>7</v>
      </c>
      <c r="BQ3114" s="1">
        <v>7</v>
      </c>
      <c r="BR3114" s="1">
        <v>7</v>
      </c>
      <c r="BS3114" s="1">
        <v>7</v>
      </c>
      <c r="BT3114" s="1">
        <v>0</v>
      </c>
      <c r="BU3114" s="1" t="str">
        <f>"9:00 AM"</f>
        <v>9:00 AM</v>
      </c>
      <c r="BV3114" s="1" t="str">
        <f t="shared" si="78"/>
        <v>5:00 PM</v>
      </c>
      <c r="BW3114" s="1" t="s">
        <v>135</v>
      </c>
      <c r="BX3114" s="1">
        <v>0</v>
      </c>
      <c r="BY3114" s="1">
        <v>12</v>
      </c>
      <c r="BZ3114" s="1" t="s">
        <v>112</v>
      </c>
      <c r="CB3114" s="1" t="s">
        <v>8287</v>
      </c>
      <c r="CC3114" s="1" t="s">
        <v>624</v>
      </c>
      <c r="CD3114" s="1" t="s">
        <v>6591</v>
      </c>
      <c r="CE3114" s="1" t="s">
        <v>116</v>
      </c>
      <c r="CF3114" s="1" t="s">
        <v>117</v>
      </c>
      <c r="CG3114" s="1">
        <v>96950</v>
      </c>
      <c r="CH3114" s="3">
        <v>8.68</v>
      </c>
      <c r="CI3114" s="3">
        <v>8.68</v>
      </c>
      <c r="CJ3114" s="3">
        <v>13.02</v>
      </c>
      <c r="CK3114" s="3">
        <v>13.02</v>
      </c>
      <c r="CL3114" s="1" t="s">
        <v>137</v>
      </c>
      <c r="CN3114" s="1" t="s">
        <v>139</v>
      </c>
      <c r="CP3114" s="1" t="s">
        <v>112</v>
      </c>
      <c r="CQ3114" s="1" t="s">
        <v>111</v>
      </c>
      <c r="CR3114" s="1" t="s">
        <v>112</v>
      </c>
      <c r="CS3114" s="1" t="s">
        <v>111</v>
      </c>
      <c r="CT3114" s="1" t="s">
        <v>138</v>
      </c>
      <c r="CU3114" s="1" t="s">
        <v>111</v>
      </c>
      <c r="CV3114" s="1" t="s">
        <v>138</v>
      </c>
      <c r="CW3114" s="1" t="s">
        <v>631</v>
      </c>
      <c r="CX3114" s="1">
        <v>16702359241</v>
      </c>
      <c r="CY3114" s="1" t="s">
        <v>620</v>
      </c>
      <c r="CZ3114" s="1" t="s">
        <v>138</v>
      </c>
      <c r="DA3114" s="1" t="s">
        <v>111</v>
      </c>
      <c r="DB3114" s="1" t="s">
        <v>112</v>
      </c>
    </row>
    <row r="3115" spans="1:111" ht="15.6" customHeight="1" x14ac:dyDescent="0.25">
      <c r="A3115" s="1" t="s">
        <v>12497</v>
      </c>
      <c r="B3115" s="1" t="s">
        <v>109</v>
      </c>
      <c r="C3115" s="2">
        <v>44313.053571296296</v>
      </c>
      <c r="D3115" s="2">
        <v>44358</v>
      </c>
      <c r="E3115" s="1" t="s">
        <v>110</v>
      </c>
      <c r="F3115" s="2">
        <v>44468.833333333336</v>
      </c>
      <c r="G3115" s="1" t="s">
        <v>112</v>
      </c>
      <c r="H3115" s="1" t="s">
        <v>112</v>
      </c>
      <c r="I3115" s="1" t="s">
        <v>112</v>
      </c>
      <c r="J3115" s="1" t="s">
        <v>6516</v>
      </c>
      <c r="K3115" s="1" t="s">
        <v>9915</v>
      </c>
      <c r="L3115" s="1" t="s">
        <v>5024</v>
      </c>
      <c r="M3115" s="1" t="s">
        <v>138</v>
      </c>
      <c r="N3115" s="1" t="s">
        <v>116</v>
      </c>
      <c r="O3115" s="1" t="s">
        <v>117</v>
      </c>
      <c r="P3115" s="9">
        <v>96950</v>
      </c>
      <c r="Q3115" s="1" t="s">
        <v>118</v>
      </c>
      <c r="S3115" s="1">
        <v>16702336669</v>
      </c>
      <c r="U3115" s="1">
        <v>56152</v>
      </c>
      <c r="V3115" s="1" t="s">
        <v>119</v>
      </c>
      <c r="X3115" s="1" t="s">
        <v>6519</v>
      </c>
      <c r="Y3115" s="1" t="s">
        <v>6520</v>
      </c>
      <c r="Z3115" s="1" t="s">
        <v>448</v>
      </c>
      <c r="AA3115" s="1" t="s">
        <v>973</v>
      </c>
      <c r="AB3115" s="1" t="s">
        <v>5024</v>
      </c>
      <c r="AC3115" s="1" t="s">
        <v>138</v>
      </c>
      <c r="AD3115" s="1" t="s">
        <v>116</v>
      </c>
      <c r="AE3115" s="1" t="s">
        <v>117</v>
      </c>
      <c r="AF3115" s="9">
        <v>96950</v>
      </c>
      <c r="AG3115" s="1" t="s">
        <v>118</v>
      </c>
      <c r="AI3115" s="1">
        <v>16702336669</v>
      </c>
      <c r="AK3115" s="1" t="s">
        <v>6522</v>
      </c>
      <c r="BC3115" s="1" t="str">
        <f>"41-3041.00"</f>
        <v>41-3041.00</v>
      </c>
      <c r="BD3115" s="1" t="s">
        <v>775</v>
      </c>
      <c r="BE3115" s="1" t="s">
        <v>12498</v>
      </c>
      <c r="BF3115" s="1" t="s">
        <v>3755</v>
      </c>
      <c r="BG3115" s="1">
        <v>1</v>
      </c>
      <c r="BI3115" s="2">
        <v>44470</v>
      </c>
      <c r="BJ3115" s="2">
        <v>44834</v>
      </c>
      <c r="BM3115" s="1">
        <v>40</v>
      </c>
      <c r="BN3115" s="1">
        <v>0</v>
      </c>
      <c r="BO3115" s="1">
        <v>8</v>
      </c>
      <c r="BP3115" s="1">
        <v>8</v>
      </c>
      <c r="BQ3115" s="1">
        <v>8</v>
      </c>
      <c r="BR3115" s="1">
        <v>8</v>
      </c>
      <c r="BS3115" s="1">
        <v>8</v>
      </c>
      <c r="BT3115" s="1">
        <v>0</v>
      </c>
      <c r="BU3115" s="1" t="str">
        <f>"9:00 AM"</f>
        <v>9:00 AM</v>
      </c>
      <c r="BV3115" s="1" t="str">
        <f t="shared" si="78"/>
        <v>5:00 PM</v>
      </c>
      <c r="BW3115" s="1" t="s">
        <v>230</v>
      </c>
      <c r="BX3115" s="1">
        <v>0</v>
      </c>
      <c r="BY3115" s="1">
        <v>24</v>
      </c>
      <c r="BZ3115" s="1" t="s">
        <v>112</v>
      </c>
      <c r="CA3115" s="1">
        <v>0</v>
      </c>
      <c r="CB3115" s="1" t="s">
        <v>12499</v>
      </c>
      <c r="CC3115" s="1" t="s">
        <v>5024</v>
      </c>
      <c r="CD3115" s="1" t="s">
        <v>138</v>
      </c>
      <c r="CE3115" s="1" t="s">
        <v>116</v>
      </c>
      <c r="CF3115" s="1" t="s">
        <v>117</v>
      </c>
      <c r="CG3115" s="1">
        <v>96950</v>
      </c>
      <c r="CH3115" s="3">
        <v>10.83</v>
      </c>
      <c r="CI3115" s="3">
        <v>10.83</v>
      </c>
      <c r="CJ3115" s="3">
        <v>16.25</v>
      </c>
      <c r="CK3115" s="3">
        <v>16.25</v>
      </c>
      <c r="CL3115" s="1" t="s">
        <v>137</v>
      </c>
      <c r="CM3115" s="1" t="s">
        <v>168</v>
      </c>
      <c r="CN3115" s="1" t="s">
        <v>139</v>
      </c>
      <c r="CP3115" s="1" t="s">
        <v>112</v>
      </c>
      <c r="CQ3115" s="1" t="s">
        <v>111</v>
      </c>
      <c r="CR3115" s="1" t="s">
        <v>112</v>
      </c>
      <c r="CS3115" s="1" t="s">
        <v>111</v>
      </c>
      <c r="CT3115" s="1" t="s">
        <v>138</v>
      </c>
      <c r="CU3115" s="1" t="s">
        <v>111</v>
      </c>
      <c r="CV3115" s="1" t="s">
        <v>138</v>
      </c>
      <c r="CW3115" s="1" t="s">
        <v>300</v>
      </c>
      <c r="CX3115" s="1">
        <v>16702336669</v>
      </c>
      <c r="CY3115" s="1" t="s">
        <v>6522</v>
      </c>
      <c r="CZ3115" s="1" t="s">
        <v>168</v>
      </c>
      <c r="DA3115" s="1" t="s">
        <v>111</v>
      </c>
      <c r="DB3115" s="1" t="s">
        <v>112</v>
      </c>
    </row>
    <row r="3116" spans="1:111" ht="15.6" customHeight="1" x14ac:dyDescent="0.25">
      <c r="A3116" s="1" t="s">
        <v>12528</v>
      </c>
      <c r="B3116" s="1" t="s">
        <v>109</v>
      </c>
      <c r="C3116" s="2">
        <v>44321.284684953702</v>
      </c>
      <c r="D3116" s="2">
        <v>44362</v>
      </c>
      <c r="E3116" s="1" t="s">
        <v>180</v>
      </c>
      <c r="G3116" s="1" t="s">
        <v>112</v>
      </c>
      <c r="H3116" s="1" t="s">
        <v>112</v>
      </c>
      <c r="I3116" s="1" t="s">
        <v>112</v>
      </c>
      <c r="J3116" s="1" t="s">
        <v>1168</v>
      </c>
      <c r="L3116" s="1" t="s">
        <v>1169</v>
      </c>
      <c r="M3116" s="1" t="s">
        <v>1170</v>
      </c>
      <c r="N3116" s="1" t="s">
        <v>116</v>
      </c>
      <c r="O3116" s="1" t="s">
        <v>117</v>
      </c>
      <c r="P3116" s="9">
        <v>96950</v>
      </c>
      <c r="Q3116" s="1" t="s">
        <v>118</v>
      </c>
      <c r="R3116" s="1" t="s">
        <v>116</v>
      </c>
      <c r="S3116" s="1">
        <v>16705887746</v>
      </c>
      <c r="T3116" s="1">
        <v>0</v>
      </c>
      <c r="U3116" s="1">
        <v>236220</v>
      </c>
      <c r="V3116" s="1" t="s">
        <v>119</v>
      </c>
      <c r="X3116" s="1" t="s">
        <v>1171</v>
      </c>
      <c r="Y3116" s="1" t="s">
        <v>1172</v>
      </c>
      <c r="AA3116" s="1" t="s">
        <v>1173</v>
      </c>
      <c r="AB3116" s="1" t="s">
        <v>1169</v>
      </c>
      <c r="AC3116" s="1" t="s">
        <v>1170</v>
      </c>
      <c r="AD3116" s="1" t="s">
        <v>116</v>
      </c>
      <c r="AE3116" s="1" t="s">
        <v>117</v>
      </c>
      <c r="AF3116" s="9">
        <v>96950</v>
      </c>
      <c r="AG3116" s="1" t="s">
        <v>118</v>
      </c>
      <c r="AH3116" s="1" t="s">
        <v>116</v>
      </c>
      <c r="AI3116" s="1">
        <v>16717773710</v>
      </c>
      <c r="AJ3116" s="1">
        <v>0</v>
      </c>
      <c r="AK3116" s="1" t="s">
        <v>1174</v>
      </c>
      <c r="BC3116" s="1" t="str">
        <f>"47-2051.00"</f>
        <v>47-2051.00</v>
      </c>
      <c r="BD3116" s="1" t="s">
        <v>295</v>
      </c>
      <c r="BE3116" s="1" t="s">
        <v>5138</v>
      </c>
      <c r="BF3116" s="1" t="s">
        <v>1335</v>
      </c>
      <c r="BG3116" s="1">
        <v>15</v>
      </c>
      <c r="BI3116" s="2">
        <v>44440</v>
      </c>
      <c r="BJ3116" s="2">
        <v>44804</v>
      </c>
      <c r="BM3116" s="1">
        <v>40</v>
      </c>
      <c r="BN3116" s="1">
        <v>0</v>
      </c>
      <c r="BO3116" s="1">
        <v>8</v>
      </c>
      <c r="BP3116" s="1">
        <v>8</v>
      </c>
      <c r="BQ3116" s="1">
        <v>8</v>
      </c>
      <c r="BR3116" s="1">
        <v>8</v>
      </c>
      <c r="BS3116" s="1">
        <v>8</v>
      </c>
      <c r="BT3116" s="1">
        <v>0</v>
      </c>
      <c r="BU3116" s="1" t="str">
        <f>"8:00 AM"</f>
        <v>8:00 AM</v>
      </c>
      <c r="BV3116" s="1" t="str">
        <f t="shared" si="78"/>
        <v>5:00 PM</v>
      </c>
      <c r="BW3116" s="1" t="s">
        <v>135</v>
      </c>
      <c r="BX3116" s="1">
        <v>0</v>
      </c>
      <c r="BY3116" s="1">
        <v>6</v>
      </c>
      <c r="BZ3116" s="1" t="s">
        <v>112</v>
      </c>
      <c r="CA3116" s="1">
        <v>0</v>
      </c>
      <c r="CB3116" s="4" t="s">
        <v>5139</v>
      </c>
      <c r="CC3116" s="1" t="s">
        <v>1169</v>
      </c>
      <c r="CD3116" s="1" t="s">
        <v>1170</v>
      </c>
      <c r="CE3116" s="1" t="s">
        <v>116</v>
      </c>
      <c r="CF3116" s="1" t="s">
        <v>117</v>
      </c>
      <c r="CG3116" s="1">
        <v>96950</v>
      </c>
      <c r="CH3116" s="3">
        <v>8.34</v>
      </c>
      <c r="CJ3116" s="3">
        <v>12.51</v>
      </c>
      <c r="CL3116" s="1" t="s">
        <v>137</v>
      </c>
      <c r="CN3116" s="1" t="s">
        <v>139</v>
      </c>
      <c r="CP3116" s="1" t="s">
        <v>112</v>
      </c>
      <c r="CQ3116" s="1" t="s">
        <v>111</v>
      </c>
      <c r="CR3116" s="1" t="s">
        <v>111</v>
      </c>
      <c r="CS3116" s="1" t="s">
        <v>111</v>
      </c>
      <c r="CT3116" s="1" t="s">
        <v>138</v>
      </c>
      <c r="CU3116" s="1" t="s">
        <v>111</v>
      </c>
      <c r="CV3116" s="1" t="s">
        <v>138</v>
      </c>
      <c r="CW3116" s="1" t="s">
        <v>1179</v>
      </c>
      <c r="CX3116" s="1">
        <v>16705887746</v>
      </c>
      <c r="CY3116" s="1" t="s">
        <v>1174</v>
      </c>
      <c r="CZ3116" s="1" t="s">
        <v>380</v>
      </c>
      <c r="DA3116" s="1" t="s">
        <v>111</v>
      </c>
      <c r="DB3116" s="1" t="s">
        <v>112</v>
      </c>
    </row>
    <row r="3117" spans="1:111" ht="15.6" customHeight="1" x14ac:dyDescent="0.25">
      <c r="A3117" s="1" t="s">
        <v>12575</v>
      </c>
      <c r="B3117" s="1" t="s">
        <v>109</v>
      </c>
      <c r="C3117" s="2">
        <v>44323.690376736115</v>
      </c>
      <c r="D3117" s="2">
        <v>44372</v>
      </c>
      <c r="E3117" s="1" t="s">
        <v>110</v>
      </c>
      <c r="F3117" s="2">
        <v>44468.833333333336</v>
      </c>
      <c r="G3117" s="1" t="s">
        <v>111</v>
      </c>
      <c r="H3117" s="1" t="s">
        <v>112</v>
      </c>
      <c r="I3117" s="1" t="s">
        <v>112</v>
      </c>
      <c r="J3117" s="1" t="s">
        <v>3905</v>
      </c>
      <c r="K3117" s="1" t="s">
        <v>11836</v>
      </c>
      <c r="L3117" s="1" t="s">
        <v>3907</v>
      </c>
      <c r="M3117" s="1" t="s">
        <v>1197</v>
      </c>
      <c r="N3117" s="1" t="s">
        <v>116</v>
      </c>
      <c r="O3117" s="1" t="s">
        <v>117</v>
      </c>
      <c r="P3117" s="9">
        <v>96950</v>
      </c>
      <c r="Q3117" s="1" t="s">
        <v>118</v>
      </c>
      <c r="R3117" s="1" t="s">
        <v>117</v>
      </c>
      <c r="S3117" s="1">
        <v>16719884535</v>
      </c>
      <c r="U3117" s="1">
        <v>236116</v>
      </c>
      <c r="V3117" s="1" t="s">
        <v>119</v>
      </c>
      <c r="X3117" s="1" t="s">
        <v>3908</v>
      </c>
      <c r="Y3117" s="1" t="s">
        <v>3909</v>
      </c>
      <c r="Z3117" s="1" t="s">
        <v>3910</v>
      </c>
      <c r="AA3117" s="1" t="s">
        <v>245</v>
      </c>
      <c r="AB3117" s="1" t="s">
        <v>3907</v>
      </c>
      <c r="AC3117" s="1" t="s">
        <v>1197</v>
      </c>
      <c r="AD3117" s="1" t="s">
        <v>116</v>
      </c>
      <c r="AE3117" s="1" t="s">
        <v>117</v>
      </c>
      <c r="AF3117" s="9">
        <v>96950</v>
      </c>
      <c r="AG3117" s="1" t="s">
        <v>118</v>
      </c>
      <c r="AH3117" s="1" t="s">
        <v>117</v>
      </c>
      <c r="AI3117" s="1">
        <v>16719884535</v>
      </c>
      <c r="AK3117" s="1" t="s">
        <v>3911</v>
      </c>
      <c r="BC3117" s="1" t="str">
        <f>"13-2011.01"</f>
        <v>13-2011.01</v>
      </c>
      <c r="BD3117" s="1" t="s">
        <v>932</v>
      </c>
      <c r="BE3117" s="1" t="s">
        <v>12576</v>
      </c>
      <c r="BF3117" s="1" t="s">
        <v>759</v>
      </c>
      <c r="BG3117" s="1">
        <v>2</v>
      </c>
      <c r="BI3117" s="2">
        <v>44470</v>
      </c>
      <c r="BJ3117" s="2">
        <v>44834</v>
      </c>
      <c r="BM3117" s="1">
        <v>40</v>
      </c>
      <c r="BN3117" s="1">
        <v>0</v>
      </c>
      <c r="BO3117" s="1">
        <v>8</v>
      </c>
      <c r="BP3117" s="1">
        <v>8</v>
      </c>
      <c r="BQ3117" s="1">
        <v>8</v>
      </c>
      <c r="BR3117" s="1">
        <v>8</v>
      </c>
      <c r="BS3117" s="1">
        <v>8</v>
      </c>
      <c r="BT3117" s="1">
        <v>0</v>
      </c>
      <c r="BU3117" s="1" t="str">
        <f>"8:00 AM"</f>
        <v>8:00 AM</v>
      </c>
      <c r="BV3117" s="1" t="str">
        <f t="shared" si="78"/>
        <v>5:00 PM</v>
      </c>
      <c r="BW3117" s="1" t="s">
        <v>135</v>
      </c>
      <c r="BX3117" s="1">
        <v>0</v>
      </c>
      <c r="BY3117" s="1">
        <v>12</v>
      </c>
      <c r="BZ3117" s="1" t="s">
        <v>112</v>
      </c>
      <c r="CB3117" s="1" t="s">
        <v>12577</v>
      </c>
      <c r="CC3117" s="1" t="s">
        <v>12578</v>
      </c>
      <c r="CD3117" s="1" t="s">
        <v>1197</v>
      </c>
      <c r="CE3117" s="1" t="s">
        <v>116</v>
      </c>
      <c r="CF3117" s="1" t="s">
        <v>117</v>
      </c>
      <c r="CG3117" s="1">
        <v>96950</v>
      </c>
      <c r="CH3117" s="3">
        <v>14.85</v>
      </c>
      <c r="CI3117" s="3">
        <v>16</v>
      </c>
      <c r="CJ3117" s="3">
        <v>0</v>
      </c>
      <c r="CK3117" s="3">
        <v>0</v>
      </c>
      <c r="CL3117" s="1" t="s">
        <v>137</v>
      </c>
      <c r="CM3117" s="1" t="s">
        <v>138</v>
      </c>
      <c r="CN3117" s="1" t="s">
        <v>218</v>
      </c>
      <c r="CP3117" s="1" t="s">
        <v>112</v>
      </c>
      <c r="CQ3117" s="1" t="s">
        <v>111</v>
      </c>
      <c r="CR3117" s="1" t="s">
        <v>111</v>
      </c>
      <c r="CS3117" s="1" t="s">
        <v>112</v>
      </c>
      <c r="CT3117" s="1" t="s">
        <v>138</v>
      </c>
      <c r="CU3117" s="1" t="s">
        <v>111</v>
      </c>
      <c r="CV3117" s="1" t="s">
        <v>138</v>
      </c>
      <c r="CW3117" s="1" t="s">
        <v>1324</v>
      </c>
      <c r="CX3117" s="1">
        <v>16719884535</v>
      </c>
      <c r="CY3117" s="1" t="s">
        <v>3911</v>
      </c>
      <c r="CZ3117" s="1" t="s">
        <v>138</v>
      </c>
      <c r="DA3117" s="1" t="s">
        <v>111</v>
      </c>
      <c r="DB3117" s="1" t="s">
        <v>112</v>
      </c>
    </row>
    <row r="3118" spans="1:111" ht="15.6" customHeight="1" x14ac:dyDescent="0.25">
      <c r="A3118" s="1" t="s">
        <v>12579</v>
      </c>
      <c r="B3118" s="1" t="s">
        <v>109</v>
      </c>
      <c r="C3118" s="2">
        <v>44327.219568287037</v>
      </c>
      <c r="D3118" s="2">
        <v>44384</v>
      </c>
      <c r="E3118" s="1" t="s">
        <v>110</v>
      </c>
      <c r="F3118" s="2">
        <v>44468.833333333336</v>
      </c>
      <c r="G3118" s="1" t="s">
        <v>112</v>
      </c>
      <c r="H3118" s="1" t="s">
        <v>112</v>
      </c>
      <c r="I3118" s="1" t="s">
        <v>112</v>
      </c>
      <c r="J3118" s="1" t="s">
        <v>12580</v>
      </c>
      <c r="K3118" s="1" t="s">
        <v>12581</v>
      </c>
      <c r="L3118" s="1" t="s">
        <v>818</v>
      </c>
      <c r="M3118" s="1" t="s">
        <v>168</v>
      </c>
      <c r="N3118" s="1" t="s">
        <v>738</v>
      </c>
      <c r="O3118" s="1" t="s">
        <v>117</v>
      </c>
      <c r="P3118" s="9">
        <v>96950</v>
      </c>
      <c r="Q3118" s="1" t="s">
        <v>118</v>
      </c>
      <c r="S3118" s="1">
        <v>16702851863</v>
      </c>
      <c r="U3118" s="1">
        <v>53111</v>
      </c>
      <c r="V3118" s="1" t="s">
        <v>119</v>
      </c>
      <c r="X3118" s="1" t="s">
        <v>7934</v>
      </c>
      <c r="Y3118" s="1" t="s">
        <v>7935</v>
      </c>
      <c r="AA3118" s="1" t="s">
        <v>5382</v>
      </c>
      <c r="AB3118" s="1" t="s">
        <v>818</v>
      </c>
      <c r="AC3118" s="1" t="s">
        <v>168</v>
      </c>
      <c r="AD3118" s="1" t="s">
        <v>738</v>
      </c>
      <c r="AE3118" s="1" t="s">
        <v>117</v>
      </c>
      <c r="AF3118" s="9">
        <v>96950</v>
      </c>
      <c r="AG3118" s="1" t="s">
        <v>118</v>
      </c>
      <c r="AI3118" s="1">
        <v>16702851863</v>
      </c>
      <c r="AK3118" s="1" t="s">
        <v>12582</v>
      </c>
      <c r="BC3118" s="1" t="str">
        <f>"49-9071.00"</f>
        <v>49-9071.00</v>
      </c>
      <c r="BD3118" s="1" t="s">
        <v>214</v>
      </c>
      <c r="BE3118" s="1" t="s">
        <v>12583</v>
      </c>
      <c r="BF3118" s="1" t="s">
        <v>4272</v>
      </c>
      <c r="BG3118" s="1">
        <v>2</v>
      </c>
      <c r="BI3118" s="2">
        <v>44470</v>
      </c>
      <c r="BJ3118" s="2">
        <v>44834</v>
      </c>
      <c r="BM3118" s="1">
        <v>40</v>
      </c>
      <c r="BN3118" s="1">
        <v>0</v>
      </c>
      <c r="BO3118" s="1">
        <v>8</v>
      </c>
      <c r="BP3118" s="1">
        <v>8</v>
      </c>
      <c r="BQ3118" s="1">
        <v>8</v>
      </c>
      <c r="BR3118" s="1">
        <v>8</v>
      </c>
      <c r="BS3118" s="1">
        <v>8</v>
      </c>
      <c r="BT3118" s="1">
        <v>0</v>
      </c>
      <c r="BU3118" s="1" t="str">
        <f>"8:00 AM"</f>
        <v>8:00 AM</v>
      </c>
      <c r="BV3118" s="1" t="str">
        <f t="shared" si="78"/>
        <v>5:00 PM</v>
      </c>
      <c r="BW3118" s="1" t="s">
        <v>135</v>
      </c>
      <c r="BX3118" s="1">
        <v>0</v>
      </c>
      <c r="BY3118" s="1">
        <v>12</v>
      </c>
      <c r="BZ3118" s="1" t="s">
        <v>112</v>
      </c>
      <c r="CB3118" s="1" t="s">
        <v>12584</v>
      </c>
      <c r="CC3118" s="1" t="s">
        <v>818</v>
      </c>
      <c r="CD3118" s="1" t="s">
        <v>168</v>
      </c>
      <c r="CE3118" s="1" t="s">
        <v>738</v>
      </c>
      <c r="CF3118" s="1" t="s">
        <v>117</v>
      </c>
      <c r="CG3118" s="1">
        <v>96950</v>
      </c>
      <c r="CH3118" s="3">
        <v>8.7100000000000009</v>
      </c>
      <c r="CI3118" s="3">
        <v>8.7100000000000009</v>
      </c>
      <c r="CJ3118" s="3">
        <v>13.06</v>
      </c>
      <c r="CK3118" s="3">
        <v>13.06</v>
      </c>
      <c r="CL3118" s="1" t="s">
        <v>137</v>
      </c>
      <c r="CM3118" s="1" t="s">
        <v>168</v>
      </c>
      <c r="CN3118" s="1" t="s">
        <v>139</v>
      </c>
      <c r="CP3118" s="1" t="s">
        <v>112</v>
      </c>
      <c r="CQ3118" s="1" t="s">
        <v>111</v>
      </c>
      <c r="CR3118" s="1" t="s">
        <v>112</v>
      </c>
      <c r="CS3118" s="1" t="s">
        <v>111</v>
      </c>
      <c r="CT3118" s="1" t="s">
        <v>138</v>
      </c>
      <c r="CU3118" s="1" t="s">
        <v>111</v>
      </c>
      <c r="CV3118" s="1" t="s">
        <v>138</v>
      </c>
      <c r="CW3118" s="1" t="s">
        <v>12585</v>
      </c>
      <c r="CX3118" s="1">
        <v>16702851863</v>
      </c>
      <c r="CY3118" s="1" t="s">
        <v>12582</v>
      </c>
      <c r="CZ3118" s="1" t="s">
        <v>138</v>
      </c>
      <c r="DA3118" s="1" t="s">
        <v>111</v>
      </c>
      <c r="DB3118" s="1" t="s">
        <v>112</v>
      </c>
    </row>
    <row r="3119" spans="1:111" ht="15.6" customHeight="1" x14ac:dyDescent="0.25">
      <c r="A3119" s="1" t="s">
        <v>12628</v>
      </c>
      <c r="B3119" s="1" t="s">
        <v>109</v>
      </c>
      <c r="C3119" s="2">
        <v>44375.109503125001</v>
      </c>
      <c r="D3119" s="2">
        <v>44431</v>
      </c>
      <c r="E3119" s="1" t="s">
        <v>180</v>
      </c>
      <c r="G3119" s="1" t="s">
        <v>112</v>
      </c>
      <c r="H3119" s="1" t="s">
        <v>112</v>
      </c>
      <c r="I3119" s="1" t="s">
        <v>112</v>
      </c>
      <c r="J3119" s="1" t="s">
        <v>8064</v>
      </c>
      <c r="L3119" s="1" t="s">
        <v>8065</v>
      </c>
      <c r="N3119" s="1" t="s">
        <v>259</v>
      </c>
      <c r="O3119" s="1" t="s">
        <v>117</v>
      </c>
      <c r="P3119" s="9">
        <v>96952</v>
      </c>
      <c r="Q3119" s="1" t="s">
        <v>118</v>
      </c>
      <c r="S3119" s="1">
        <v>16704330422</v>
      </c>
      <c r="U3119" s="1">
        <v>722513</v>
      </c>
      <c r="V3119" s="1" t="s">
        <v>119</v>
      </c>
      <c r="X3119" s="1" t="s">
        <v>3694</v>
      </c>
      <c r="Y3119" s="1" t="s">
        <v>3695</v>
      </c>
      <c r="Z3119" s="1" t="s">
        <v>1787</v>
      </c>
      <c r="AA3119" s="1" t="s">
        <v>245</v>
      </c>
      <c r="AB3119" s="1" t="s">
        <v>8065</v>
      </c>
      <c r="AD3119" s="1" t="s">
        <v>259</v>
      </c>
      <c r="AE3119" s="1" t="s">
        <v>117</v>
      </c>
      <c r="AF3119" s="9">
        <v>96952</v>
      </c>
      <c r="AG3119" s="1" t="s">
        <v>118</v>
      </c>
      <c r="AI3119" s="1">
        <v>16704330422</v>
      </c>
      <c r="AK3119" s="1" t="s">
        <v>8066</v>
      </c>
      <c r="BC3119" s="1" t="str">
        <f>"35-2011.00"</f>
        <v>35-2011.00</v>
      </c>
      <c r="BD3119" s="1" t="s">
        <v>265</v>
      </c>
      <c r="BE3119" s="1" t="s">
        <v>8067</v>
      </c>
      <c r="BF3119" s="1" t="s">
        <v>229</v>
      </c>
      <c r="BG3119" s="1">
        <v>1</v>
      </c>
      <c r="BI3119" s="2">
        <v>44470</v>
      </c>
      <c r="BJ3119" s="2">
        <v>44834</v>
      </c>
      <c r="BM3119" s="1">
        <v>40</v>
      </c>
      <c r="BN3119" s="1">
        <v>0</v>
      </c>
      <c r="BO3119" s="1">
        <v>8</v>
      </c>
      <c r="BP3119" s="1">
        <v>8</v>
      </c>
      <c r="BQ3119" s="1">
        <v>8</v>
      </c>
      <c r="BR3119" s="1">
        <v>8</v>
      </c>
      <c r="BS3119" s="1">
        <v>8</v>
      </c>
      <c r="BT3119" s="1">
        <v>0</v>
      </c>
      <c r="BU3119" s="1" t="str">
        <f>"7:30 AM"</f>
        <v>7:30 AM</v>
      </c>
      <c r="BV3119" s="1" t="str">
        <f>"4:30 PM"</f>
        <v>4:30 PM</v>
      </c>
      <c r="BW3119" s="1" t="s">
        <v>230</v>
      </c>
      <c r="BX3119" s="1">
        <v>0</v>
      </c>
      <c r="BY3119" s="1">
        <v>3</v>
      </c>
      <c r="BZ3119" s="1" t="s">
        <v>112</v>
      </c>
      <c r="CB3119" s="1" t="s">
        <v>8068</v>
      </c>
      <c r="CC3119" s="1" t="s">
        <v>3699</v>
      </c>
      <c r="CE3119" s="1" t="s">
        <v>259</v>
      </c>
      <c r="CF3119" s="1" t="s">
        <v>117</v>
      </c>
      <c r="CG3119" s="1">
        <v>96952</v>
      </c>
      <c r="CH3119" s="3">
        <v>8.81</v>
      </c>
      <c r="CI3119" s="3">
        <v>8.81</v>
      </c>
      <c r="CJ3119" s="3">
        <v>13.22</v>
      </c>
      <c r="CK3119" s="3">
        <v>13.22</v>
      </c>
      <c r="CL3119" s="1" t="s">
        <v>137</v>
      </c>
      <c r="CM3119" s="1" t="s">
        <v>3922</v>
      </c>
      <c r="CN3119" s="1" t="s">
        <v>139</v>
      </c>
      <c r="CP3119" s="1" t="s">
        <v>112</v>
      </c>
      <c r="CQ3119" s="1" t="s">
        <v>111</v>
      </c>
      <c r="CR3119" s="1" t="s">
        <v>111</v>
      </c>
      <c r="CS3119" s="1" t="s">
        <v>111</v>
      </c>
      <c r="CT3119" s="1" t="s">
        <v>138</v>
      </c>
      <c r="CU3119" s="1" t="s">
        <v>111</v>
      </c>
      <c r="CV3119" s="1" t="s">
        <v>138</v>
      </c>
      <c r="CW3119" s="1" t="s">
        <v>6073</v>
      </c>
      <c r="CX3119" s="1">
        <v>16704330422</v>
      </c>
      <c r="CY3119" s="1" t="s">
        <v>3696</v>
      </c>
      <c r="CZ3119" s="1" t="s">
        <v>138</v>
      </c>
      <c r="DA3119" s="1" t="s">
        <v>111</v>
      </c>
      <c r="DB3119" s="1" t="s">
        <v>112</v>
      </c>
    </row>
    <row r="3120" spans="1:111" ht="15.6" customHeight="1" x14ac:dyDescent="0.25">
      <c r="A3120" s="1" t="s">
        <v>12632</v>
      </c>
      <c r="B3120" s="1" t="s">
        <v>109</v>
      </c>
      <c r="C3120" s="2">
        <v>44384.138263078705</v>
      </c>
      <c r="D3120" s="2">
        <v>44439</v>
      </c>
      <c r="E3120" s="1" t="s">
        <v>180</v>
      </c>
      <c r="G3120" s="1" t="s">
        <v>112</v>
      </c>
      <c r="H3120" s="1" t="s">
        <v>112</v>
      </c>
      <c r="I3120" s="1" t="s">
        <v>112</v>
      </c>
      <c r="J3120" s="1" t="s">
        <v>784</v>
      </c>
      <c r="K3120" s="1" t="s">
        <v>785</v>
      </c>
      <c r="L3120" s="1" t="s">
        <v>2383</v>
      </c>
      <c r="M3120" s="1" t="s">
        <v>786</v>
      </c>
      <c r="N3120" s="1" t="s">
        <v>116</v>
      </c>
      <c r="O3120" s="1" t="s">
        <v>117</v>
      </c>
      <c r="P3120" s="9">
        <v>96950</v>
      </c>
      <c r="Q3120" s="1" t="s">
        <v>118</v>
      </c>
      <c r="R3120" s="1" t="s">
        <v>719</v>
      </c>
      <c r="S3120" s="1">
        <v>16703236877</v>
      </c>
      <c r="U3120" s="1">
        <v>62161</v>
      </c>
      <c r="V3120" s="1" t="s">
        <v>119</v>
      </c>
      <c r="X3120" s="1" t="s">
        <v>686</v>
      </c>
      <c r="Y3120" s="1" t="s">
        <v>687</v>
      </c>
      <c r="Z3120" s="1" t="s">
        <v>688</v>
      </c>
      <c r="AA3120" s="1" t="s">
        <v>245</v>
      </c>
      <c r="AB3120" s="1" t="s">
        <v>689</v>
      </c>
      <c r="AD3120" s="1" t="s">
        <v>690</v>
      </c>
      <c r="AE3120" s="1" t="s">
        <v>117</v>
      </c>
      <c r="AF3120" s="9">
        <v>96931</v>
      </c>
      <c r="AG3120" s="1" t="s">
        <v>118</v>
      </c>
      <c r="AH3120" s="1" t="s">
        <v>719</v>
      </c>
      <c r="AI3120" s="1">
        <v>16716498746</v>
      </c>
      <c r="AJ3120" s="1">
        <v>203</v>
      </c>
      <c r="AK3120" s="1" t="s">
        <v>692</v>
      </c>
      <c r="BC3120" s="1" t="str">
        <f>"29-1141.00"</f>
        <v>29-1141.00</v>
      </c>
      <c r="BD3120" s="1" t="s">
        <v>1381</v>
      </c>
      <c r="BE3120" s="1" t="s">
        <v>12633</v>
      </c>
      <c r="BF3120" s="1" t="s">
        <v>1383</v>
      </c>
      <c r="BG3120" s="1">
        <v>8</v>
      </c>
      <c r="BI3120" s="2">
        <v>44470</v>
      </c>
      <c r="BJ3120" s="2">
        <v>44834</v>
      </c>
      <c r="BM3120" s="1">
        <v>40</v>
      </c>
      <c r="BN3120" s="1">
        <v>0</v>
      </c>
      <c r="BO3120" s="1">
        <v>8</v>
      </c>
      <c r="BP3120" s="1">
        <v>8</v>
      </c>
      <c r="BQ3120" s="1">
        <v>8</v>
      </c>
      <c r="BR3120" s="1">
        <v>8</v>
      </c>
      <c r="BS3120" s="1">
        <v>5</v>
      </c>
      <c r="BT3120" s="1">
        <v>3</v>
      </c>
      <c r="BU3120" s="1" t="str">
        <f>"8:30 AM"</f>
        <v>8:30 AM</v>
      </c>
      <c r="BV3120" s="1" t="str">
        <f>"5:30 PM"</f>
        <v>5:30 PM</v>
      </c>
      <c r="BW3120" s="1" t="s">
        <v>392</v>
      </c>
      <c r="BX3120" s="1">
        <v>0</v>
      </c>
      <c r="BY3120" s="1">
        <v>0</v>
      </c>
      <c r="BZ3120" s="1" t="s">
        <v>112</v>
      </c>
      <c r="CB3120" s="4" t="s">
        <v>1384</v>
      </c>
      <c r="CC3120" s="1" t="s">
        <v>2383</v>
      </c>
      <c r="CD3120" s="1" t="s">
        <v>786</v>
      </c>
      <c r="CE3120" s="1" t="s">
        <v>116</v>
      </c>
      <c r="CF3120" s="1" t="s">
        <v>117</v>
      </c>
      <c r="CG3120" s="1">
        <v>96950</v>
      </c>
      <c r="CH3120" s="3">
        <v>22.19</v>
      </c>
      <c r="CI3120" s="3">
        <v>22.19</v>
      </c>
      <c r="CL3120" s="1" t="s">
        <v>137</v>
      </c>
      <c r="CN3120" s="1" t="s">
        <v>139</v>
      </c>
      <c r="CP3120" s="1" t="s">
        <v>112</v>
      </c>
      <c r="CQ3120" s="1" t="s">
        <v>111</v>
      </c>
      <c r="CR3120" s="1" t="s">
        <v>112</v>
      </c>
      <c r="CS3120" s="1" t="s">
        <v>112</v>
      </c>
      <c r="CT3120" s="1" t="s">
        <v>138</v>
      </c>
      <c r="CU3120" s="1" t="s">
        <v>111</v>
      </c>
      <c r="CV3120" s="1" t="s">
        <v>138</v>
      </c>
      <c r="CW3120" s="1" t="s">
        <v>698</v>
      </c>
      <c r="CX3120" s="1">
        <v>16703236877</v>
      </c>
      <c r="CY3120" s="1" t="s">
        <v>699</v>
      </c>
      <c r="CZ3120" s="1" t="s">
        <v>138</v>
      </c>
      <c r="DA3120" s="1" t="s">
        <v>111</v>
      </c>
      <c r="DB3120" s="1" t="s">
        <v>112</v>
      </c>
    </row>
    <row r="3121" spans="1:111" ht="15.6" customHeight="1" x14ac:dyDescent="0.25">
      <c r="A3121" s="1" t="s">
        <v>12731</v>
      </c>
      <c r="B3121" s="1" t="s">
        <v>109</v>
      </c>
      <c r="C3121" s="2">
        <v>44325.954267129629</v>
      </c>
      <c r="D3121" s="2">
        <v>44390</v>
      </c>
      <c r="E3121" s="1" t="s">
        <v>110</v>
      </c>
      <c r="F3121" s="2">
        <v>44469.833333333336</v>
      </c>
      <c r="G3121" s="1" t="s">
        <v>112</v>
      </c>
      <c r="H3121" s="1" t="s">
        <v>112</v>
      </c>
      <c r="I3121" s="1" t="s">
        <v>112</v>
      </c>
      <c r="J3121" s="1" t="s">
        <v>12732</v>
      </c>
      <c r="K3121" s="1" t="s">
        <v>12733</v>
      </c>
      <c r="L3121" s="1" t="s">
        <v>11622</v>
      </c>
      <c r="N3121" s="1" t="s">
        <v>116</v>
      </c>
      <c r="O3121" s="1" t="s">
        <v>117</v>
      </c>
      <c r="P3121" s="9">
        <v>96950</v>
      </c>
      <c r="Q3121" s="1" t="s">
        <v>118</v>
      </c>
      <c r="S3121" s="1">
        <v>16702334796</v>
      </c>
      <c r="U3121" s="1">
        <v>445110</v>
      </c>
      <c r="V3121" s="1" t="s">
        <v>119</v>
      </c>
      <c r="X3121" s="1" t="s">
        <v>11623</v>
      </c>
      <c r="Y3121" s="1" t="s">
        <v>11624</v>
      </c>
      <c r="Z3121" s="1" t="s">
        <v>11625</v>
      </c>
      <c r="AA3121" s="1" t="s">
        <v>403</v>
      </c>
      <c r="AB3121" s="1" t="s">
        <v>11622</v>
      </c>
      <c r="AD3121" s="1" t="s">
        <v>116</v>
      </c>
      <c r="AE3121" s="1" t="s">
        <v>117</v>
      </c>
      <c r="AF3121" s="9">
        <v>96950</v>
      </c>
      <c r="AG3121" s="1" t="s">
        <v>118</v>
      </c>
      <c r="AI3121" s="1">
        <v>16702334796</v>
      </c>
      <c r="AK3121" s="1" t="s">
        <v>620</v>
      </c>
      <c r="BC3121" s="1" t="str">
        <f>"43-3031.00"</f>
        <v>43-3031.00</v>
      </c>
      <c r="BD3121" s="1" t="s">
        <v>389</v>
      </c>
      <c r="BE3121" s="1" t="s">
        <v>12734</v>
      </c>
      <c r="BF3121" s="1" t="s">
        <v>1279</v>
      </c>
      <c r="BG3121" s="1">
        <v>2</v>
      </c>
      <c r="BI3121" s="2">
        <v>44471</v>
      </c>
      <c r="BJ3121" s="2">
        <v>44835</v>
      </c>
      <c r="BM3121" s="1">
        <v>35</v>
      </c>
      <c r="BN3121" s="1">
        <v>0</v>
      </c>
      <c r="BO3121" s="1">
        <v>7</v>
      </c>
      <c r="BP3121" s="1">
        <v>7</v>
      </c>
      <c r="BQ3121" s="1">
        <v>7</v>
      </c>
      <c r="BR3121" s="1">
        <v>7</v>
      </c>
      <c r="BS3121" s="1">
        <v>7</v>
      </c>
      <c r="BT3121" s="1">
        <v>0</v>
      </c>
      <c r="BU3121" s="1" t="str">
        <f>"9:00 AM"</f>
        <v>9:00 AM</v>
      </c>
      <c r="BV3121" s="1" t="str">
        <f>"5:00 PM"</f>
        <v>5:00 PM</v>
      </c>
      <c r="BW3121" s="1" t="s">
        <v>135</v>
      </c>
      <c r="BX3121" s="1">
        <v>0</v>
      </c>
      <c r="BY3121" s="1">
        <v>24</v>
      </c>
      <c r="BZ3121" s="1" t="s">
        <v>112</v>
      </c>
      <c r="CB3121" s="1" t="s">
        <v>12735</v>
      </c>
      <c r="CC3121" s="1" t="s">
        <v>12736</v>
      </c>
      <c r="CD3121" s="1" t="s">
        <v>11622</v>
      </c>
      <c r="CE3121" s="1" t="s">
        <v>116</v>
      </c>
      <c r="CF3121" s="1" t="s">
        <v>117</v>
      </c>
      <c r="CG3121" s="1">
        <v>96950</v>
      </c>
      <c r="CH3121" s="3">
        <v>9.49</v>
      </c>
      <c r="CI3121" s="3">
        <v>9.49</v>
      </c>
      <c r="CJ3121" s="3">
        <v>14.24</v>
      </c>
      <c r="CK3121" s="3">
        <v>14.24</v>
      </c>
      <c r="CL3121" s="1" t="s">
        <v>137</v>
      </c>
      <c r="CN3121" s="1" t="s">
        <v>139</v>
      </c>
      <c r="CP3121" s="1" t="s">
        <v>112</v>
      </c>
      <c r="CQ3121" s="1" t="s">
        <v>111</v>
      </c>
      <c r="CR3121" s="1" t="s">
        <v>112</v>
      </c>
      <c r="CS3121" s="1" t="s">
        <v>111</v>
      </c>
      <c r="CT3121" s="1" t="s">
        <v>138</v>
      </c>
      <c r="CU3121" s="1" t="s">
        <v>111</v>
      </c>
      <c r="CV3121" s="1" t="s">
        <v>138</v>
      </c>
      <c r="CW3121" s="1" t="s">
        <v>631</v>
      </c>
      <c r="CX3121" s="1">
        <v>16702334796</v>
      </c>
      <c r="CY3121" s="1" t="s">
        <v>620</v>
      </c>
      <c r="CZ3121" s="1" t="s">
        <v>138</v>
      </c>
      <c r="DA3121" s="1" t="s">
        <v>111</v>
      </c>
      <c r="DB3121" s="1" t="s">
        <v>112</v>
      </c>
    </row>
    <row r="3122" spans="1:111" ht="15.6" customHeight="1" x14ac:dyDescent="0.25">
      <c r="A3122" s="1" t="s">
        <v>12756</v>
      </c>
      <c r="B3122" s="1" t="s">
        <v>109</v>
      </c>
      <c r="C3122" s="2">
        <v>44375.909306365742</v>
      </c>
      <c r="D3122" s="2">
        <v>44396</v>
      </c>
      <c r="E3122" s="1" t="s">
        <v>180</v>
      </c>
      <c r="G3122" s="1" t="s">
        <v>112</v>
      </c>
      <c r="H3122" s="1" t="s">
        <v>112</v>
      </c>
      <c r="I3122" s="1" t="s">
        <v>112</v>
      </c>
      <c r="J3122" s="1" t="s">
        <v>12757</v>
      </c>
      <c r="K3122" s="1" t="s">
        <v>12758</v>
      </c>
      <c r="L3122" s="1" t="s">
        <v>6670</v>
      </c>
      <c r="N3122" s="1" t="s">
        <v>167</v>
      </c>
      <c r="O3122" s="1" t="s">
        <v>117</v>
      </c>
      <c r="P3122" s="9">
        <v>96950</v>
      </c>
      <c r="Q3122" s="1" t="s">
        <v>118</v>
      </c>
      <c r="S3122" s="1">
        <v>16709893291</v>
      </c>
      <c r="U3122" s="1">
        <v>56179</v>
      </c>
      <c r="V3122" s="1" t="s">
        <v>119</v>
      </c>
      <c r="X3122" s="1" t="s">
        <v>6671</v>
      </c>
      <c r="Y3122" s="1" t="s">
        <v>6568</v>
      </c>
      <c r="Z3122" s="1" t="s">
        <v>686</v>
      </c>
      <c r="AA3122" s="1" t="s">
        <v>245</v>
      </c>
      <c r="AB3122" s="1" t="s">
        <v>6672</v>
      </c>
      <c r="AD3122" s="1" t="s">
        <v>116</v>
      </c>
      <c r="AE3122" s="1" t="s">
        <v>117</v>
      </c>
      <c r="AF3122" s="9">
        <v>96950</v>
      </c>
      <c r="AG3122" s="1" t="s">
        <v>118</v>
      </c>
      <c r="AI3122" s="1">
        <v>16709893291</v>
      </c>
      <c r="AK3122" s="1" t="s">
        <v>6673</v>
      </c>
      <c r="BC3122" s="1" t="str">
        <f>"49-9071.00"</f>
        <v>49-9071.00</v>
      </c>
      <c r="BD3122" s="1" t="s">
        <v>214</v>
      </c>
      <c r="BE3122" s="1" t="s">
        <v>12759</v>
      </c>
      <c r="BF3122" s="1" t="s">
        <v>12760</v>
      </c>
      <c r="BG3122" s="1">
        <v>20</v>
      </c>
      <c r="BI3122" s="2">
        <v>44470</v>
      </c>
      <c r="BJ3122" s="2">
        <v>44834</v>
      </c>
      <c r="BM3122" s="1">
        <v>40</v>
      </c>
      <c r="BN3122" s="1">
        <v>0</v>
      </c>
      <c r="BO3122" s="1">
        <v>8</v>
      </c>
      <c r="BP3122" s="1">
        <v>8</v>
      </c>
      <c r="BQ3122" s="1">
        <v>8</v>
      </c>
      <c r="BR3122" s="1">
        <v>8</v>
      </c>
      <c r="BS3122" s="1">
        <v>8</v>
      </c>
      <c r="BT3122" s="1">
        <v>0</v>
      </c>
      <c r="BU3122" s="1" t="str">
        <f>"8:00 AM"</f>
        <v>8:00 AM</v>
      </c>
      <c r="BV3122" s="1" t="str">
        <f>"5:00 PM"</f>
        <v>5:00 PM</v>
      </c>
      <c r="BW3122" s="1" t="s">
        <v>135</v>
      </c>
      <c r="BX3122" s="1">
        <v>0</v>
      </c>
      <c r="BY3122" s="1">
        <v>12</v>
      </c>
      <c r="BZ3122" s="1" t="s">
        <v>112</v>
      </c>
      <c r="CB3122" s="4" t="s">
        <v>12761</v>
      </c>
      <c r="CC3122" s="1" t="s">
        <v>12762</v>
      </c>
      <c r="CE3122" s="1" t="s">
        <v>167</v>
      </c>
      <c r="CF3122" s="1" t="s">
        <v>117</v>
      </c>
      <c r="CG3122" s="1">
        <v>96950</v>
      </c>
      <c r="CH3122" s="3">
        <v>8.7100000000000009</v>
      </c>
      <c r="CI3122" s="3">
        <v>8.75</v>
      </c>
      <c r="CJ3122" s="3">
        <v>13.06</v>
      </c>
      <c r="CK3122" s="3">
        <v>13.12</v>
      </c>
      <c r="CL3122" s="1" t="s">
        <v>137</v>
      </c>
      <c r="CN3122" s="1" t="s">
        <v>139</v>
      </c>
      <c r="CP3122" s="1" t="s">
        <v>112</v>
      </c>
      <c r="CQ3122" s="1" t="s">
        <v>111</v>
      </c>
      <c r="CR3122" s="1" t="s">
        <v>111</v>
      </c>
      <c r="CS3122" s="1" t="s">
        <v>111</v>
      </c>
      <c r="CT3122" s="1" t="s">
        <v>111</v>
      </c>
      <c r="CU3122" s="1" t="s">
        <v>111</v>
      </c>
      <c r="CV3122" s="1" t="s">
        <v>111</v>
      </c>
      <c r="CW3122" s="1" t="s">
        <v>12763</v>
      </c>
      <c r="CX3122" s="1">
        <v>16709893291</v>
      </c>
      <c r="CY3122" s="1" t="s">
        <v>6673</v>
      </c>
      <c r="CZ3122" s="1" t="s">
        <v>138</v>
      </c>
      <c r="DA3122" s="1" t="s">
        <v>111</v>
      </c>
      <c r="DB3122" s="1" t="s">
        <v>112</v>
      </c>
    </row>
    <row r="3123" spans="1:111" ht="15.6" customHeight="1" x14ac:dyDescent="0.25">
      <c r="A3123" s="1" t="s">
        <v>12773</v>
      </c>
      <c r="B3123" s="1" t="s">
        <v>109</v>
      </c>
      <c r="C3123" s="2">
        <v>44340.383406018518</v>
      </c>
      <c r="D3123" s="2">
        <v>44398</v>
      </c>
      <c r="E3123" s="1" t="s">
        <v>110</v>
      </c>
      <c r="F3123" s="2">
        <v>44468.833333333336</v>
      </c>
      <c r="G3123" s="1" t="s">
        <v>112</v>
      </c>
      <c r="H3123" s="1" t="s">
        <v>112</v>
      </c>
      <c r="I3123" s="1" t="s">
        <v>112</v>
      </c>
      <c r="J3123" s="1" t="s">
        <v>1353</v>
      </c>
      <c r="K3123" s="1" t="s">
        <v>1354</v>
      </c>
      <c r="L3123" s="1" t="s">
        <v>1356</v>
      </c>
      <c r="N3123" s="1" t="s">
        <v>116</v>
      </c>
      <c r="O3123" s="1" t="s">
        <v>117</v>
      </c>
      <c r="P3123" s="9">
        <v>96950</v>
      </c>
      <c r="Q3123" s="1" t="s">
        <v>118</v>
      </c>
      <c r="S3123" s="1">
        <v>16702872161</v>
      </c>
      <c r="U3123" s="1">
        <v>561612</v>
      </c>
      <c r="V3123" s="1" t="s">
        <v>119</v>
      </c>
      <c r="X3123" s="1" t="s">
        <v>12723</v>
      </c>
      <c r="Y3123" s="1" t="s">
        <v>1358</v>
      </c>
      <c r="AA3123" s="1" t="s">
        <v>973</v>
      </c>
      <c r="AB3123" s="1" t="s">
        <v>1355</v>
      </c>
      <c r="AD3123" s="1" t="s">
        <v>116</v>
      </c>
      <c r="AE3123" s="1" t="s">
        <v>117</v>
      </c>
      <c r="AF3123" s="9">
        <v>96950</v>
      </c>
      <c r="AG3123" s="1" t="s">
        <v>118</v>
      </c>
      <c r="AI3123" s="1">
        <v>16702872161</v>
      </c>
      <c r="AK3123" s="1" t="s">
        <v>1359</v>
      </c>
      <c r="BC3123" s="1" t="str">
        <f>"33-9032.00"</f>
        <v>33-9032.00</v>
      </c>
      <c r="BD3123" s="1" t="s">
        <v>1360</v>
      </c>
      <c r="BE3123" s="1" t="s">
        <v>12724</v>
      </c>
      <c r="BF3123" s="1" t="s">
        <v>1362</v>
      </c>
      <c r="BG3123" s="1">
        <v>3</v>
      </c>
      <c r="BI3123" s="2">
        <v>44470</v>
      </c>
      <c r="BJ3123" s="2">
        <v>44834</v>
      </c>
      <c r="BM3123" s="1">
        <v>35</v>
      </c>
      <c r="BN3123" s="1">
        <v>0</v>
      </c>
      <c r="BO3123" s="1">
        <v>7</v>
      </c>
      <c r="BP3123" s="1">
        <v>7</v>
      </c>
      <c r="BQ3123" s="1">
        <v>0</v>
      </c>
      <c r="BR3123" s="1">
        <v>7</v>
      </c>
      <c r="BS3123" s="1">
        <v>7</v>
      </c>
      <c r="BT3123" s="1">
        <v>7</v>
      </c>
      <c r="BU3123" s="1" t="str">
        <f>"8:00 AM"</f>
        <v>8:00 AM</v>
      </c>
      <c r="BV3123" s="1" t="str">
        <f>"5:00 PM"</f>
        <v>5:00 PM</v>
      </c>
      <c r="BW3123" s="1" t="s">
        <v>135</v>
      </c>
      <c r="BX3123" s="1">
        <v>0</v>
      </c>
      <c r="BY3123" s="1">
        <v>12</v>
      </c>
      <c r="BZ3123" s="1" t="s">
        <v>112</v>
      </c>
      <c r="CB3123" s="1" t="s">
        <v>1363</v>
      </c>
      <c r="CC3123" s="1" t="s">
        <v>1355</v>
      </c>
      <c r="CD3123" s="1" t="s">
        <v>1356</v>
      </c>
      <c r="CE3123" s="1" t="s">
        <v>116</v>
      </c>
      <c r="CF3123" s="1" t="s">
        <v>117</v>
      </c>
      <c r="CG3123" s="1">
        <v>96950</v>
      </c>
      <c r="CH3123" s="3">
        <v>7.7</v>
      </c>
      <c r="CI3123" s="3">
        <v>7.7</v>
      </c>
      <c r="CJ3123" s="3">
        <v>11.55</v>
      </c>
      <c r="CK3123" s="3">
        <v>11.55</v>
      </c>
      <c r="CL3123" s="1" t="s">
        <v>137</v>
      </c>
      <c r="CN3123" s="1" t="s">
        <v>139</v>
      </c>
      <c r="CP3123" s="1" t="s">
        <v>112</v>
      </c>
      <c r="CQ3123" s="1" t="s">
        <v>111</v>
      </c>
      <c r="CR3123" s="1" t="s">
        <v>112</v>
      </c>
      <c r="CS3123" s="1" t="s">
        <v>111</v>
      </c>
      <c r="CT3123" s="1" t="s">
        <v>138</v>
      </c>
      <c r="CU3123" s="1" t="s">
        <v>111</v>
      </c>
      <c r="CV3123" s="1" t="s">
        <v>138</v>
      </c>
      <c r="CW3123" s="1" t="s">
        <v>1364</v>
      </c>
      <c r="CX3123" s="1">
        <v>16702872161</v>
      </c>
      <c r="CY3123" s="1" t="s">
        <v>1359</v>
      </c>
      <c r="CZ3123" s="1" t="s">
        <v>138</v>
      </c>
      <c r="DA3123" s="1" t="s">
        <v>111</v>
      </c>
      <c r="DB3123" s="1" t="s">
        <v>112</v>
      </c>
      <c r="DC3123" s="1" t="s">
        <v>1357</v>
      </c>
      <c r="DD3123" s="1" t="s">
        <v>1365</v>
      </c>
      <c r="DF3123" s="1" t="s">
        <v>1366</v>
      </c>
      <c r="DG3123" s="1" t="s">
        <v>1359</v>
      </c>
    </row>
    <row r="3124" spans="1:111" ht="15.6" customHeight="1" x14ac:dyDescent="0.25">
      <c r="A3124" s="1" t="s">
        <v>12777</v>
      </c>
      <c r="B3124" s="1" t="s">
        <v>109</v>
      </c>
      <c r="C3124" s="2">
        <v>44378.284031944444</v>
      </c>
      <c r="D3124" s="2">
        <v>44431</v>
      </c>
      <c r="E3124" s="1" t="s">
        <v>180</v>
      </c>
      <c r="G3124" s="1" t="s">
        <v>112</v>
      </c>
      <c r="H3124" s="1" t="s">
        <v>112</v>
      </c>
      <c r="I3124" s="1" t="s">
        <v>112</v>
      </c>
      <c r="J3124" s="1" t="s">
        <v>4254</v>
      </c>
      <c r="K3124" s="1" t="s">
        <v>12778</v>
      </c>
      <c r="L3124" s="1" t="s">
        <v>4257</v>
      </c>
      <c r="M3124" s="1" t="s">
        <v>4256</v>
      </c>
      <c r="N3124" s="1" t="s">
        <v>116</v>
      </c>
      <c r="O3124" s="1" t="s">
        <v>117</v>
      </c>
      <c r="P3124" s="9">
        <v>96950</v>
      </c>
      <c r="Q3124" s="1" t="s">
        <v>118</v>
      </c>
      <c r="S3124" s="1">
        <v>16702346666</v>
      </c>
      <c r="U3124" s="1">
        <v>115115</v>
      </c>
      <c r="V3124" s="1" t="s">
        <v>119</v>
      </c>
      <c r="X3124" s="1" t="s">
        <v>723</v>
      </c>
      <c r="Y3124" s="1" t="s">
        <v>4258</v>
      </c>
      <c r="Z3124" s="1" t="s">
        <v>4259</v>
      </c>
      <c r="AA3124" s="1" t="s">
        <v>973</v>
      </c>
      <c r="AB3124" s="1" t="s">
        <v>4256</v>
      </c>
      <c r="AC3124" s="1" t="s">
        <v>4257</v>
      </c>
      <c r="AD3124" s="1" t="s">
        <v>116</v>
      </c>
      <c r="AE3124" s="1" t="s">
        <v>117</v>
      </c>
      <c r="AF3124" s="9">
        <v>96950</v>
      </c>
      <c r="AG3124" s="1" t="s">
        <v>118</v>
      </c>
      <c r="AI3124" s="1">
        <v>16702346666</v>
      </c>
      <c r="AK3124" s="1" t="s">
        <v>4260</v>
      </c>
      <c r="BC3124" s="1" t="str">
        <f>"45-2092.02"</f>
        <v>45-2092.02</v>
      </c>
      <c r="BD3124" s="1" t="s">
        <v>2274</v>
      </c>
      <c r="BE3124" s="1" t="s">
        <v>12779</v>
      </c>
      <c r="BF3124" s="1" t="s">
        <v>12780</v>
      </c>
      <c r="BG3124" s="1">
        <v>2</v>
      </c>
      <c r="BI3124" s="2">
        <v>44470</v>
      </c>
      <c r="BJ3124" s="2">
        <v>44834</v>
      </c>
      <c r="BM3124" s="1">
        <v>35</v>
      </c>
      <c r="BN3124" s="1">
        <v>0</v>
      </c>
      <c r="BO3124" s="1">
        <v>7</v>
      </c>
      <c r="BP3124" s="1">
        <v>7</v>
      </c>
      <c r="BQ3124" s="1">
        <v>7</v>
      </c>
      <c r="BR3124" s="1">
        <v>7</v>
      </c>
      <c r="BS3124" s="1">
        <v>7</v>
      </c>
      <c r="BT3124" s="1">
        <v>0</v>
      </c>
      <c r="BU3124" s="1" t="str">
        <f>"8:00 AM"</f>
        <v>8:00 AM</v>
      </c>
      <c r="BV3124" s="1" t="str">
        <f>"4:00 PM"</f>
        <v>4:00 PM</v>
      </c>
      <c r="BW3124" s="1" t="s">
        <v>135</v>
      </c>
      <c r="BX3124" s="1">
        <v>0</v>
      </c>
      <c r="BY3124" s="1">
        <v>3</v>
      </c>
      <c r="BZ3124" s="1" t="s">
        <v>112</v>
      </c>
      <c r="CB3124" s="1" t="s">
        <v>12781</v>
      </c>
      <c r="CC3124" s="1" t="s">
        <v>4257</v>
      </c>
      <c r="CD3124" s="1" t="s">
        <v>4256</v>
      </c>
      <c r="CE3124" s="1" t="s">
        <v>116</v>
      </c>
      <c r="CF3124" s="1" t="s">
        <v>117</v>
      </c>
      <c r="CG3124" s="1">
        <v>96950</v>
      </c>
      <c r="CH3124" s="3">
        <v>9.91</v>
      </c>
      <c r="CI3124" s="3">
        <v>9.91</v>
      </c>
      <c r="CJ3124" s="3">
        <v>14.86</v>
      </c>
      <c r="CK3124" s="3">
        <v>14.86</v>
      </c>
      <c r="CL3124" s="1" t="s">
        <v>137</v>
      </c>
      <c r="CM3124" s="1" t="s">
        <v>138</v>
      </c>
      <c r="CN3124" s="1" t="s">
        <v>139</v>
      </c>
      <c r="CP3124" s="1" t="s">
        <v>112</v>
      </c>
      <c r="CQ3124" s="1" t="s">
        <v>111</v>
      </c>
      <c r="CR3124" s="1" t="s">
        <v>112</v>
      </c>
      <c r="CS3124" s="1" t="s">
        <v>111</v>
      </c>
      <c r="CT3124" s="1" t="s">
        <v>138</v>
      </c>
      <c r="CU3124" s="1" t="s">
        <v>111</v>
      </c>
      <c r="CV3124" s="1" t="s">
        <v>138</v>
      </c>
      <c r="CW3124" s="1" t="s">
        <v>4265</v>
      </c>
      <c r="CX3124" s="1">
        <v>16702346666</v>
      </c>
      <c r="CY3124" s="1" t="s">
        <v>4260</v>
      </c>
      <c r="CZ3124" s="1" t="s">
        <v>138</v>
      </c>
      <c r="DA3124" s="1" t="s">
        <v>111</v>
      </c>
      <c r="DB3124" s="1" t="s">
        <v>112</v>
      </c>
      <c r="DC3124" s="1" t="s">
        <v>4266</v>
      </c>
      <c r="DD3124" s="1" t="s">
        <v>4267</v>
      </c>
      <c r="DE3124" s="1" t="s">
        <v>2497</v>
      </c>
      <c r="DF3124" s="1" t="s">
        <v>4254</v>
      </c>
      <c r="DG3124" s="1" t="s">
        <v>4260</v>
      </c>
    </row>
    <row r="3125" spans="1:111" ht="15.6" customHeight="1" x14ac:dyDescent="0.25">
      <c r="A3125" s="1" t="s">
        <v>12788</v>
      </c>
      <c r="B3125" s="1" t="s">
        <v>109</v>
      </c>
      <c r="C3125" s="2">
        <v>44395.880315393515</v>
      </c>
      <c r="D3125" s="2">
        <v>44440</v>
      </c>
      <c r="E3125" s="1" t="s">
        <v>110</v>
      </c>
      <c r="F3125" s="2">
        <v>44468.833333333336</v>
      </c>
      <c r="G3125" s="1" t="s">
        <v>111</v>
      </c>
      <c r="H3125" s="1" t="s">
        <v>111</v>
      </c>
      <c r="I3125" s="1" t="s">
        <v>112</v>
      </c>
      <c r="J3125" s="1" t="s">
        <v>1781</v>
      </c>
      <c r="K3125" s="1" t="s">
        <v>1782</v>
      </c>
      <c r="L3125" s="1" t="s">
        <v>1783</v>
      </c>
      <c r="M3125" s="1" t="s">
        <v>12789</v>
      </c>
      <c r="N3125" s="1" t="s">
        <v>116</v>
      </c>
      <c r="O3125" s="1" t="s">
        <v>117</v>
      </c>
      <c r="P3125" s="9">
        <v>96950</v>
      </c>
      <c r="Q3125" s="1" t="s">
        <v>118</v>
      </c>
      <c r="R3125" s="1" t="s">
        <v>138</v>
      </c>
      <c r="S3125" s="1">
        <v>16703236652</v>
      </c>
      <c r="U3125" s="1">
        <v>236220</v>
      </c>
      <c r="V3125" s="1" t="s">
        <v>119</v>
      </c>
      <c r="X3125" s="1" t="s">
        <v>1785</v>
      </c>
      <c r="Y3125" s="1" t="s">
        <v>1786</v>
      </c>
      <c r="Z3125" s="1" t="s">
        <v>1787</v>
      </c>
      <c r="AA3125" s="1" t="s">
        <v>1788</v>
      </c>
      <c r="AB3125" s="1" t="s">
        <v>12790</v>
      </c>
      <c r="AC3125" s="1" t="s">
        <v>9885</v>
      </c>
      <c r="AD3125" s="1" t="s">
        <v>116</v>
      </c>
      <c r="AE3125" s="1" t="s">
        <v>117</v>
      </c>
      <c r="AF3125" s="9">
        <v>96950</v>
      </c>
      <c r="AG3125" s="1" t="s">
        <v>118</v>
      </c>
      <c r="AH3125" s="1" t="s">
        <v>138</v>
      </c>
      <c r="AI3125" s="1">
        <v>16703236652</v>
      </c>
      <c r="AK3125" s="1" t="s">
        <v>1791</v>
      </c>
      <c r="BC3125" s="1" t="str">
        <f>"49-3042.00"</f>
        <v>49-3042.00</v>
      </c>
      <c r="BD3125" s="1" t="s">
        <v>1089</v>
      </c>
      <c r="BE3125" s="1" t="s">
        <v>12791</v>
      </c>
      <c r="BF3125" s="1" t="s">
        <v>12792</v>
      </c>
      <c r="BG3125" s="1">
        <v>1</v>
      </c>
      <c r="BI3125" s="2">
        <v>44470</v>
      </c>
      <c r="BJ3125" s="2">
        <v>44834</v>
      </c>
      <c r="BM3125" s="1">
        <v>40</v>
      </c>
      <c r="BN3125" s="1">
        <v>0</v>
      </c>
      <c r="BO3125" s="1">
        <v>8</v>
      </c>
      <c r="BP3125" s="1">
        <v>8</v>
      </c>
      <c r="BQ3125" s="1">
        <v>8</v>
      </c>
      <c r="BR3125" s="1">
        <v>8</v>
      </c>
      <c r="BS3125" s="1">
        <v>8</v>
      </c>
      <c r="BT3125" s="1">
        <v>0</v>
      </c>
      <c r="BU3125" s="1" t="str">
        <f>"8:00 AM"</f>
        <v>8:00 AM</v>
      </c>
      <c r="BV3125" s="1" t="str">
        <f>"5:00 PM"</f>
        <v>5:00 PM</v>
      </c>
      <c r="BW3125" s="1" t="s">
        <v>135</v>
      </c>
      <c r="BX3125" s="1">
        <v>0</v>
      </c>
      <c r="BY3125" s="1">
        <v>12</v>
      </c>
      <c r="BZ3125" s="1" t="s">
        <v>112</v>
      </c>
      <c r="CB3125" s="1" t="s">
        <v>362</v>
      </c>
      <c r="CC3125" s="1" t="s">
        <v>12793</v>
      </c>
      <c r="CD3125" s="1" t="s">
        <v>12794</v>
      </c>
      <c r="CE3125" s="1" t="s">
        <v>116</v>
      </c>
      <c r="CF3125" s="1" t="s">
        <v>117</v>
      </c>
      <c r="CG3125" s="1">
        <v>96950</v>
      </c>
      <c r="CH3125" s="3">
        <v>10.050000000000001</v>
      </c>
      <c r="CI3125" s="3">
        <v>10.050000000000001</v>
      </c>
      <c r="CJ3125" s="3">
        <v>15.08</v>
      </c>
      <c r="CK3125" s="3">
        <v>15.08</v>
      </c>
      <c r="CL3125" s="1" t="s">
        <v>137</v>
      </c>
      <c r="CM3125" s="1" t="s">
        <v>138</v>
      </c>
      <c r="CN3125" s="1" t="s">
        <v>139</v>
      </c>
      <c r="CP3125" s="1" t="s">
        <v>112</v>
      </c>
      <c r="CQ3125" s="1" t="s">
        <v>111</v>
      </c>
      <c r="CR3125" s="1" t="s">
        <v>111</v>
      </c>
      <c r="CS3125" s="1" t="s">
        <v>111</v>
      </c>
      <c r="CT3125" s="1" t="s">
        <v>138</v>
      </c>
      <c r="CU3125" s="1" t="s">
        <v>111</v>
      </c>
      <c r="CV3125" s="1" t="s">
        <v>138</v>
      </c>
      <c r="CW3125" s="1" t="s">
        <v>12795</v>
      </c>
      <c r="CX3125" s="1">
        <v>16703236652</v>
      </c>
      <c r="CY3125" s="1" t="s">
        <v>1791</v>
      </c>
      <c r="CZ3125" s="1" t="s">
        <v>138</v>
      </c>
      <c r="DA3125" s="1" t="s">
        <v>111</v>
      </c>
      <c r="DB3125" s="1" t="s">
        <v>112</v>
      </c>
    </row>
    <row r="3126" spans="1:111" ht="15.6" customHeight="1" x14ac:dyDescent="0.25">
      <c r="A3126" s="1" t="s">
        <v>12802</v>
      </c>
      <c r="B3126" s="1" t="s">
        <v>109</v>
      </c>
      <c r="C3126" s="2">
        <v>44398.225680671298</v>
      </c>
      <c r="D3126" s="2">
        <v>44440</v>
      </c>
      <c r="E3126" s="1" t="s">
        <v>180</v>
      </c>
      <c r="G3126" s="1" t="s">
        <v>112</v>
      </c>
      <c r="H3126" s="1" t="s">
        <v>112</v>
      </c>
      <c r="I3126" s="1" t="s">
        <v>112</v>
      </c>
      <c r="J3126" s="1" t="s">
        <v>894</v>
      </c>
      <c r="L3126" s="1" t="s">
        <v>12803</v>
      </c>
      <c r="M3126" s="1" t="s">
        <v>12804</v>
      </c>
      <c r="N3126" s="1" t="s">
        <v>116</v>
      </c>
      <c r="O3126" s="1" t="s">
        <v>117</v>
      </c>
      <c r="P3126" s="9">
        <v>96950</v>
      </c>
      <c r="Q3126" s="1" t="s">
        <v>118</v>
      </c>
      <c r="S3126" s="1">
        <v>16702341726</v>
      </c>
      <c r="U3126" s="1">
        <v>311812</v>
      </c>
      <c r="V3126" s="1" t="s">
        <v>119</v>
      </c>
      <c r="X3126" s="1" t="s">
        <v>897</v>
      </c>
      <c r="Y3126" s="1" t="s">
        <v>898</v>
      </c>
      <c r="Z3126" s="1" t="s">
        <v>899</v>
      </c>
      <c r="AA3126" s="1" t="s">
        <v>373</v>
      </c>
      <c r="AB3126" s="1" t="s">
        <v>12805</v>
      </c>
      <c r="AC3126" s="1" t="s">
        <v>11021</v>
      </c>
      <c r="AD3126" s="1" t="s">
        <v>116</v>
      </c>
      <c r="AE3126" s="1" t="s">
        <v>117</v>
      </c>
      <c r="AF3126" s="9">
        <v>96950</v>
      </c>
      <c r="AG3126" s="1" t="s">
        <v>118</v>
      </c>
      <c r="AI3126" s="1">
        <v>16702341726</v>
      </c>
      <c r="AK3126" s="1" t="s">
        <v>900</v>
      </c>
      <c r="BC3126" s="1" t="str">
        <f>"37-2011.00"</f>
        <v>37-2011.00</v>
      </c>
      <c r="BD3126" s="1" t="s">
        <v>676</v>
      </c>
      <c r="BE3126" s="1" t="s">
        <v>12806</v>
      </c>
      <c r="BF3126" s="1" t="s">
        <v>6971</v>
      </c>
      <c r="BG3126" s="1">
        <v>3</v>
      </c>
      <c r="BI3126" s="2">
        <v>44470</v>
      </c>
      <c r="BJ3126" s="2">
        <v>44104</v>
      </c>
      <c r="BM3126" s="1">
        <v>35</v>
      </c>
      <c r="BN3126" s="1">
        <v>5</v>
      </c>
      <c r="BO3126" s="1">
        <v>5</v>
      </c>
      <c r="BP3126" s="1">
        <v>5</v>
      </c>
      <c r="BQ3126" s="1">
        <v>5</v>
      </c>
      <c r="BR3126" s="1">
        <v>5</v>
      </c>
      <c r="BS3126" s="1">
        <v>5</v>
      </c>
      <c r="BT3126" s="1">
        <v>5</v>
      </c>
      <c r="BU3126" s="1" t="str">
        <f>"4:00 AM"</f>
        <v>4:00 AM</v>
      </c>
      <c r="BV3126" s="1" t="str">
        <f>"7:00 PM"</f>
        <v>7:00 PM</v>
      </c>
      <c r="BW3126" s="1" t="s">
        <v>135</v>
      </c>
      <c r="BX3126" s="1">
        <v>0</v>
      </c>
      <c r="BY3126" s="1">
        <v>6</v>
      </c>
      <c r="BZ3126" s="1" t="s">
        <v>112</v>
      </c>
      <c r="CB3126" s="4" t="s">
        <v>12807</v>
      </c>
      <c r="CC3126" s="1" t="s">
        <v>12808</v>
      </c>
      <c r="CD3126" s="1" t="s">
        <v>896</v>
      </c>
      <c r="CE3126" s="1" t="s">
        <v>167</v>
      </c>
      <c r="CF3126" s="1" t="s">
        <v>117</v>
      </c>
      <c r="CG3126" s="1">
        <v>96950</v>
      </c>
      <c r="CH3126" s="3">
        <v>7.93</v>
      </c>
      <c r="CI3126" s="3">
        <v>7.93</v>
      </c>
      <c r="CJ3126" s="3">
        <v>11.9</v>
      </c>
      <c r="CK3126" s="3">
        <v>11.9</v>
      </c>
      <c r="CL3126" s="1" t="s">
        <v>137</v>
      </c>
      <c r="CM3126" s="1" t="s">
        <v>905</v>
      </c>
      <c r="CN3126" s="1" t="s">
        <v>139</v>
      </c>
      <c r="CP3126" s="1" t="s">
        <v>112</v>
      </c>
      <c r="CQ3126" s="1" t="s">
        <v>111</v>
      </c>
      <c r="CR3126" s="1" t="s">
        <v>112</v>
      </c>
      <c r="CS3126" s="1" t="s">
        <v>111</v>
      </c>
      <c r="CT3126" s="1" t="s">
        <v>138</v>
      </c>
      <c r="CU3126" s="1" t="s">
        <v>111</v>
      </c>
      <c r="CV3126" s="1" t="s">
        <v>138</v>
      </c>
      <c r="CW3126" s="1" t="s">
        <v>906</v>
      </c>
      <c r="CX3126" s="1">
        <v>16702341726</v>
      </c>
      <c r="CY3126" s="1" t="s">
        <v>907</v>
      </c>
      <c r="CZ3126" s="1" t="s">
        <v>3706</v>
      </c>
      <c r="DA3126" s="1" t="s">
        <v>111</v>
      </c>
      <c r="DB3126" s="1" t="s">
        <v>112</v>
      </c>
    </row>
    <row r="3127" spans="1:111" ht="15.6" customHeight="1" x14ac:dyDescent="0.25">
      <c r="A3127" s="1" t="s">
        <v>12828</v>
      </c>
      <c r="B3127" s="1" t="s">
        <v>109</v>
      </c>
      <c r="C3127" s="2">
        <v>44350.433272222224</v>
      </c>
      <c r="D3127" s="2">
        <v>44405</v>
      </c>
      <c r="E3127" s="1" t="s">
        <v>180</v>
      </c>
      <c r="G3127" s="1" t="s">
        <v>111</v>
      </c>
      <c r="H3127" s="1" t="s">
        <v>112</v>
      </c>
      <c r="I3127" s="1" t="s">
        <v>112</v>
      </c>
      <c r="J3127" s="1" t="s">
        <v>4518</v>
      </c>
      <c r="K3127" s="1" t="s">
        <v>12829</v>
      </c>
      <c r="L3127" s="1" t="s">
        <v>4519</v>
      </c>
      <c r="N3127" s="1" t="s">
        <v>167</v>
      </c>
      <c r="O3127" s="1" t="s">
        <v>117</v>
      </c>
      <c r="P3127" s="9">
        <v>96950</v>
      </c>
      <c r="Q3127" s="1" t="s">
        <v>118</v>
      </c>
      <c r="S3127" s="1">
        <v>16702333063</v>
      </c>
      <c r="U3127" s="1">
        <v>722511</v>
      </c>
      <c r="V3127" s="1" t="s">
        <v>119</v>
      </c>
      <c r="X3127" s="1" t="s">
        <v>4520</v>
      </c>
      <c r="Y3127" s="1" t="s">
        <v>4591</v>
      </c>
      <c r="AA3127" s="1" t="s">
        <v>4523</v>
      </c>
      <c r="AB3127" s="1" t="s">
        <v>4519</v>
      </c>
      <c r="AD3127" s="1" t="s">
        <v>167</v>
      </c>
      <c r="AE3127" s="1" t="s">
        <v>117</v>
      </c>
      <c r="AF3127" s="9">
        <v>96950</v>
      </c>
      <c r="AG3127" s="1" t="s">
        <v>118</v>
      </c>
      <c r="AI3127" s="1">
        <v>16702333063</v>
      </c>
      <c r="AK3127" s="1" t="s">
        <v>4525</v>
      </c>
      <c r="BC3127" s="1" t="str">
        <f>"35-2014.00"</f>
        <v>35-2014.00</v>
      </c>
      <c r="BD3127" s="1" t="s">
        <v>152</v>
      </c>
      <c r="BE3127" s="1" t="s">
        <v>12830</v>
      </c>
      <c r="BF3127" s="1" t="s">
        <v>4595</v>
      </c>
      <c r="BG3127" s="1">
        <v>2</v>
      </c>
      <c r="BI3127" s="2">
        <v>44470</v>
      </c>
      <c r="BJ3127" s="2">
        <v>45565</v>
      </c>
      <c r="BM3127" s="1">
        <v>36</v>
      </c>
      <c r="BN3127" s="1">
        <v>0</v>
      </c>
      <c r="BO3127" s="1">
        <v>6</v>
      </c>
      <c r="BP3127" s="1">
        <v>6</v>
      </c>
      <c r="BQ3127" s="1">
        <v>6</v>
      </c>
      <c r="BR3127" s="1">
        <v>6</v>
      </c>
      <c r="BS3127" s="1">
        <v>6</v>
      </c>
      <c r="BT3127" s="1">
        <v>6</v>
      </c>
      <c r="BU3127" s="1" t="str">
        <f>"10:00 AM"</f>
        <v>10:00 AM</v>
      </c>
      <c r="BV3127" s="1" t="str">
        <f>"5:00 PM"</f>
        <v>5:00 PM</v>
      </c>
      <c r="BW3127" s="1" t="s">
        <v>135</v>
      </c>
      <c r="BX3127" s="1">
        <v>0</v>
      </c>
      <c r="BY3127" s="1">
        <v>9</v>
      </c>
      <c r="BZ3127" s="1" t="s">
        <v>112</v>
      </c>
      <c r="CB3127" s="1" t="e">
        <f>- must be familiar with Korean cuisine and its different spices.
- must KNOW HOW do to Korean sauces. - - must KNOW HOW to do different Korean soup bases.
- must be familiar with Korean food preparation and dishes.</f>
        <v>#NAME?</v>
      </c>
      <c r="CC3127" s="1" t="s">
        <v>4597</v>
      </c>
      <c r="CE3127" s="1" t="s">
        <v>116</v>
      </c>
      <c r="CF3127" s="1" t="s">
        <v>117</v>
      </c>
      <c r="CG3127" s="1">
        <v>96950</v>
      </c>
      <c r="CH3127" s="3">
        <v>10.68</v>
      </c>
      <c r="CI3127" s="3">
        <v>10.68</v>
      </c>
      <c r="CJ3127" s="3">
        <v>16.02</v>
      </c>
      <c r="CK3127" s="3">
        <v>16.02</v>
      </c>
      <c r="CL3127" s="1" t="s">
        <v>137</v>
      </c>
      <c r="CM3127" s="1" t="s">
        <v>12831</v>
      </c>
      <c r="CN3127" s="1" t="s">
        <v>139</v>
      </c>
      <c r="CP3127" s="1" t="s">
        <v>112</v>
      </c>
      <c r="CQ3127" s="1" t="s">
        <v>111</v>
      </c>
      <c r="CR3127" s="1" t="s">
        <v>112</v>
      </c>
      <c r="CS3127" s="1" t="s">
        <v>111</v>
      </c>
      <c r="CT3127" s="1" t="s">
        <v>138</v>
      </c>
      <c r="CU3127" s="1" t="s">
        <v>138</v>
      </c>
      <c r="CV3127" s="1" t="s">
        <v>138</v>
      </c>
      <c r="CW3127" s="1" t="s">
        <v>1731</v>
      </c>
      <c r="CX3127" s="1">
        <v>16702877375</v>
      </c>
      <c r="CY3127" s="1" t="s">
        <v>4525</v>
      </c>
      <c r="CZ3127" s="1" t="s">
        <v>138</v>
      </c>
      <c r="DA3127" s="1" t="s">
        <v>111</v>
      </c>
      <c r="DB3127" s="1" t="s">
        <v>112</v>
      </c>
    </row>
    <row r="3128" spans="1:111" ht="15.6" customHeight="1" x14ac:dyDescent="0.25">
      <c r="A3128" s="1" t="s">
        <v>12836</v>
      </c>
      <c r="B3128" s="1" t="s">
        <v>109</v>
      </c>
      <c r="C3128" s="2">
        <v>44406.207978472223</v>
      </c>
      <c r="D3128" s="2">
        <v>44449</v>
      </c>
      <c r="E3128" s="1" t="s">
        <v>180</v>
      </c>
      <c r="G3128" s="1" t="s">
        <v>112</v>
      </c>
      <c r="H3128" s="1" t="s">
        <v>112</v>
      </c>
      <c r="I3128" s="1" t="s">
        <v>112</v>
      </c>
      <c r="J3128" s="1" t="s">
        <v>5802</v>
      </c>
      <c r="L3128" s="1" t="s">
        <v>3058</v>
      </c>
      <c r="N3128" s="1" t="s">
        <v>116</v>
      </c>
      <c r="O3128" s="1" t="s">
        <v>117</v>
      </c>
      <c r="P3128" s="9">
        <v>96950</v>
      </c>
      <c r="Q3128" s="1" t="s">
        <v>118</v>
      </c>
      <c r="S3128" s="1">
        <v>16702339032</v>
      </c>
      <c r="U3128" s="1">
        <v>5619</v>
      </c>
      <c r="V3128" s="1" t="s">
        <v>119</v>
      </c>
      <c r="X3128" s="1" t="s">
        <v>1625</v>
      </c>
      <c r="Y3128" s="1" t="s">
        <v>5801</v>
      </c>
      <c r="Z3128" s="1" t="s">
        <v>12837</v>
      </c>
      <c r="AA3128" s="1" t="s">
        <v>245</v>
      </c>
      <c r="AB3128" s="1" t="s">
        <v>3058</v>
      </c>
      <c r="AD3128" s="1" t="s">
        <v>116</v>
      </c>
      <c r="AE3128" s="1" t="s">
        <v>117</v>
      </c>
      <c r="AF3128" s="9">
        <v>96950</v>
      </c>
      <c r="AG3128" s="1" t="s">
        <v>118</v>
      </c>
      <c r="AI3128" s="1">
        <v>16702339032</v>
      </c>
      <c r="AK3128" s="1" t="s">
        <v>5795</v>
      </c>
      <c r="BC3128" s="1" t="str">
        <f>"51-1011.00"</f>
        <v>51-1011.00</v>
      </c>
      <c r="BD3128" s="1" t="s">
        <v>12838</v>
      </c>
      <c r="BE3128" s="1" t="s">
        <v>12839</v>
      </c>
      <c r="BF3128" s="1" t="s">
        <v>2265</v>
      </c>
      <c r="BG3128" s="1">
        <v>1</v>
      </c>
      <c r="BI3128" s="2">
        <v>44470</v>
      </c>
      <c r="BJ3128" s="2">
        <v>44834</v>
      </c>
      <c r="BM3128" s="1">
        <v>40</v>
      </c>
      <c r="BN3128" s="1">
        <v>0</v>
      </c>
      <c r="BO3128" s="1">
        <v>8</v>
      </c>
      <c r="BP3128" s="1">
        <v>8</v>
      </c>
      <c r="BQ3128" s="1">
        <v>8</v>
      </c>
      <c r="BR3128" s="1">
        <v>8</v>
      </c>
      <c r="BS3128" s="1">
        <v>8</v>
      </c>
      <c r="BT3128" s="1">
        <v>0</v>
      </c>
      <c r="BU3128" s="1" t="str">
        <f>"8:00 AM"</f>
        <v>8:00 AM</v>
      </c>
      <c r="BV3128" s="1" t="str">
        <f>"5:00 PM"</f>
        <v>5:00 PM</v>
      </c>
      <c r="BW3128" s="1" t="s">
        <v>135</v>
      </c>
      <c r="BX3128" s="1">
        <v>0</v>
      </c>
      <c r="BY3128" s="1">
        <v>12</v>
      </c>
      <c r="BZ3128" s="1" t="s">
        <v>111</v>
      </c>
      <c r="CA3128" s="1">
        <v>3</v>
      </c>
      <c r="CB3128" s="4" t="s">
        <v>12840</v>
      </c>
      <c r="CC3128" s="1" t="s">
        <v>12841</v>
      </c>
      <c r="CE3128" s="1" t="s">
        <v>116</v>
      </c>
      <c r="CF3128" s="1" t="s">
        <v>117</v>
      </c>
      <c r="CG3128" s="1">
        <v>96950</v>
      </c>
      <c r="CH3128" s="3">
        <v>19.989999999999998</v>
      </c>
      <c r="CI3128" s="3">
        <v>19.989999999999998</v>
      </c>
      <c r="CJ3128" s="3">
        <v>0</v>
      </c>
      <c r="CK3128" s="3">
        <v>0</v>
      </c>
      <c r="CL3128" s="1" t="s">
        <v>137</v>
      </c>
      <c r="CM3128" s="1" t="s">
        <v>230</v>
      </c>
      <c r="CN3128" s="1" t="s">
        <v>139</v>
      </c>
      <c r="CP3128" s="1" t="s">
        <v>112</v>
      </c>
      <c r="CQ3128" s="1" t="s">
        <v>111</v>
      </c>
      <c r="CR3128" s="1" t="s">
        <v>112</v>
      </c>
      <c r="CS3128" s="1" t="s">
        <v>112</v>
      </c>
      <c r="CT3128" s="1" t="s">
        <v>138</v>
      </c>
      <c r="CU3128" s="1" t="s">
        <v>111</v>
      </c>
      <c r="CV3128" s="1" t="s">
        <v>138</v>
      </c>
      <c r="CW3128" s="1" t="s">
        <v>3062</v>
      </c>
      <c r="CX3128" s="1">
        <v>16702339032</v>
      </c>
      <c r="CY3128" s="1" t="s">
        <v>5795</v>
      </c>
      <c r="CZ3128" s="1" t="s">
        <v>138</v>
      </c>
      <c r="DA3128" s="1" t="s">
        <v>111</v>
      </c>
      <c r="DB3128" s="1" t="s">
        <v>112</v>
      </c>
      <c r="DC3128" s="1" t="s">
        <v>1625</v>
      </c>
      <c r="DD3128" s="1" t="s">
        <v>5801</v>
      </c>
      <c r="DE3128" s="1" t="s">
        <v>892</v>
      </c>
      <c r="DF3128" s="1" t="s">
        <v>5802</v>
      </c>
      <c r="DG3128" s="1" t="s">
        <v>5795</v>
      </c>
    </row>
    <row r="3129" spans="1:111" ht="15.6" customHeight="1" x14ac:dyDescent="0.25">
      <c r="A3129" s="1" t="s">
        <v>12864</v>
      </c>
      <c r="B3129" s="1" t="s">
        <v>109</v>
      </c>
      <c r="C3129" s="2">
        <v>44369.850790046294</v>
      </c>
      <c r="D3129" s="2">
        <v>44449</v>
      </c>
      <c r="E3129" s="1" t="s">
        <v>180</v>
      </c>
      <c r="G3129" s="1" t="s">
        <v>111</v>
      </c>
      <c r="H3129" s="1" t="s">
        <v>112</v>
      </c>
      <c r="I3129" s="1" t="s">
        <v>112</v>
      </c>
      <c r="J3129" s="1" t="s">
        <v>1168</v>
      </c>
      <c r="L3129" s="1" t="s">
        <v>1169</v>
      </c>
      <c r="M3129" s="1" t="s">
        <v>1170</v>
      </c>
      <c r="N3129" s="1" t="s">
        <v>116</v>
      </c>
      <c r="O3129" s="1" t="s">
        <v>117</v>
      </c>
      <c r="P3129" s="9">
        <v>96950</v>
      </c>
      <c r="Q3129" s="1" t="s">
        <v>118</v>
      </c>
      <c r="R3129" s="1" t="s">
        <v>116</v>
      </c>
      <c r="S3129" s="1">
        <v>16705887746</v>
      </c>
      <c r="T3129" s="1">
        <v>0</v>
      </c>
      <c r="U3129" s="1">
        <v>236220</v>
      </c>
      <c r="V3129" s="1" t="s">
        <v>119</v>
      </c>
      <c r="X3129" s="1" t="s">
        <v>1171</v>
      </c>
      <c r="Y3129" s="1" t="s">
        <v>1172</v>
      </c>
      <c r="AA3129" s="1" t="s">
        <v>1173</v>
      </c>
      <c r="AB3129" s="1" t="s">
        <v>1169</v>
      </c>
      <c r="AC3129" s="1" t="s">
        <v>1170</v>
      </c>
      <c r="AD3129" s="1" t="s">
        <v>116</v>
      </c>
      <c r="AE3129" s="1" t="s">
        <v>117</v>
      </c>
      <c r="AF3129" s="9">
        <v>96950</v>
      </c>
      <c r="AG3129" s="1" t="s">
        <v>118</v>
      </c>
      <c r="AH3129" s="1" t="s">
        <v>116</v>
      </c>
      <c r="AI3129" s="1">
        <v>16717777310</v>
      </c>
      <c r="AJ3129" s="1">
        <v>0</v>
      </c>
      <c r="AK3129" s="1" t="s">
        <v>1174</v>
      </c>
      <c r="BC3129" s="1" t="str">
        <f>"47-2221.00"</f>
        <v>47-2221.00</v>
      </c>
      <c r="BD3129" s="1" t="s">
        <v>492</v>
      </c>
      <c r="BE3129" s="1" t="s">
        <v>6116</v>
      </c>
      <c r="BF3129" s="1" t="s">
        <v>6117</v>
      </c>
      <c r="BG3129" s="1">
        <v>15</v>
      </c>
      <c r="BI3129" s="2">
        <v>44470</v>
      </c>
      <c r="BJ3129" s="2">
        <v>45565</v>
      </c>
      <c r="BM3129" s="1">
        <v>40</v>
      </c>
      <c r="BN3129" s="1">
        <v>0</v>
      </c>
      <c r="BO3129" s="1">
        <v>8</v>
      </c>
      <c r="BP3129" s="1">
        <v>8</v>
      </c>
      <c r="BQ3129" s="1">
        <v>8</v>
      </c>
      <c r="BR3129" s="1">
        <v>8</v>
      </c>
      <c r="BS3129" s="1">
        <v>8</v>
      </c>
      <c r="BT3129" s="1">
        <v>0</v>
      </c>
      <c r="BU3129" s="1" t="str">
        <f>"8:00 AM"</f>
        <v>8:00 AM</v>
      </c>
      <c r="BV3129" s="1" t="str">
        <f>"5:00 PM"</f>
        <v>5:00 PM</v>
      </c>
      <c r="BW3129" s="1" t="s">
        <v>135</v>
      </c>
      <c r="BX3129" s="1">
        <v>0</v>
      </c>
      <c r="BY3129" s="1">
        <v>12</v>
      </c>
      <c r="BZ3129" s="1" t="s">
        <v>112</v>
      </c>
      <c r="CB3129" s="4" t="s">
        <v>6118</v>
      </c>
      <c r="CC3129" s="1" t="s">
        <v>1169</v>
      </c>
      <c r="CD3129" s="1" t="s">
        <v>1170</v>
      </c>
      <c r="CE3129" s="1" t="s">
        <v>116</v>
      </c>
      <c r="CF3129" s="1" t="s">
        <v>117</v>
      </c>
      <c r="CG3129" s="1">
        <v>96950</v>
      </c>
      <c r="CH3129" s="3">
        <v>10.039999999999999</v>
      </c>
      <c r="CJ3129" s="3">
        <v>15.06</v>
      </c>
      <c r="CL3129" s="1" t="s">
        <v>137</v>
      </c>
      <c r="CN3129" s="1" t="s">
        <v>139</v>
      </c>
      <c r="CP3129" s="1" t="s">
        <v>112</v>
      </c>
      <c r="CQ3129" s="1" t="s">
        <v>111</v>
      </c>
      <c r="CR3129" s="1" t="s">
        <v>111</v>
      </c>
      <c r="CS3129" s="1" t="s">
        <v>111</v>
      </c>
      <c r="CT3129" s="1" t="s">
        <v>138</v>
      </c>
      <c r="CU3129" s="1" t="s">
        <v>111</v>
      </c>
      <c r="CV3129" s="1" t="s">
        <v>138</v>
      </c>
      <c r="CW3129" s="1" t="s">
        <v>12801</v>
      </c>
      <c r="CX3129" s="1">
        <v>16705887746</v>
      </c>
      <c r="CY3129" s="1" t="s">
        <v>1174</v>
      </c>
      <c r="CZ3129" s="1" t="s">
        <v>428</v>
      </c>
      <c r="DA3129" s="1" t="s">
        <v>111</v>
      </c>
      <c r="DB3129" s="1" t="s">
        <v>112</v>
      </c>
    </row>
    <row r="3130" spans="1:111" ht="15.6" customHeight="1" x14ac:dyDescent="0.25">
      <c r="A3130" s="1" t="s">
        <v>12865</v>
      </c>
      <c r="B3130" s="1" t="s">
        <v>109</v>
      </c>
      <c r="C3130" s="2">
        <v>44378.384426273151</v>
      </c>
      <c r="D3130" s="2">
        <v>44410</v>
      </c>
      <c r="E3130" s="1" t="s">
        <v>180</v>
      </c>
      <c r="G3130" s="1" t="s">
        <v>112</v>
      </c>
      <c r="H3130" s="1" t="s">
        <v>112</v>
      </c>
      <c r="I3130" s="1" t="s">
        <v>112</v>
      </c>
      <c r="J3130" s="1" t="s">
        <v>1353</v>
      </c>
      <c r="K3130" s="1" t="s">
        <v>1354</v>
      </c>
      <c r="L3130" s="1" t="s">
        <v>6075</v>
      </c>
      <c r="N3130" s="1" t="s">
        <v>116</v>
      </c>
      <c r="O3130" s="1" t="s">
        <v>117</v>
      </c>
      <c r="P3130" s="9">
        <v>96950</v>
      </c>
      <c r="Q3130" s="1" t="s">
        <v>118</v>
      </c>
      <c r="S3130" s="1">
        <v>16702872161</v>
      </c>
      <c r="U3130" s="1">
        <v>561612</v>
      </c>
      <c r="V3130" s="1" t="s">
        <v>119</v>
      </c>
      <c r="X3130" s="1" t="s">
        <v>1357</v>
      </c>
      <c r="Y3130" s="1" t="s">
        <v>1358</v>
      </c>
      <c r="AA3130" s="1" t="s">
        <v>973</v>
      </c>
      <c r="AB3130" s="1" t="s">
        <v>1355</v>
      </c>
      <c r="AC3130" s="1" t="s">
        <v>1356</v>
      </c>
      <c r="AD3130" s="1" t="s">
        <v>116</v>
      </c>
      <c r="AE3130" s="1" t="s">
        <v>117</v>
      </c>
      <c r="AF3130" s="9">
        <v>96950</v>
      </c>
      <c r="AG3130" s="1" t="s">
        <v>118</v>
      </c>
      <c r="AI3130" s="1">
        <v>16702872161</v>
      </c>
      <c r="AK3130" s="1" t="s">
        <v>1359</v>
      </c>
      <c r="BC3130" s="1" t="str">
        <f>"37-2011.00"</f>
        <v>37-2011.00</v>
      </c>
      <c r="BD3130" s="1" t="s">
        <v>676</v>
      </c>
      <c r="BE3130" s="1" t="s">
        <v>6076</v>
      </c>
      <c r="BF3130" s="1" t="s">
        <v>578</v>
      </c>
      <c r="BG3130" s="1">
        <v>2</v>
      </c>
      <c r="BI3130" s="2">
        <v>44470</v>
      </c>
      <c r="BJ3130" s="2">
        <v>44834</v>
      </c>
      <c r="BM3130" s="1">
        <v>35</v>
      </c>
      <c r="BN3130" s="1">
        <v>0</v>
      </c>
      <c r="BO3130" s="1">
        <v>7</v>
      </c>
      <c r="BP3130" s="1">
        <v>7</v>
      </c>
      <c r="BQ3130" s="1">
        <v>7</v>
      </c>
      <c r="BR3130" s="1">
        <v>7</v>
      </c>
      <c r="BS3130" s="1">
        <v>7</v>
      </c>
      <c r="BT3130" s="1">
        <v>0</v>
      </c>
      <c r="BU3130" s="1" t="str">
        <f>"8:00 AM"</f>
        <v>8:00 AM</v>
      </c>
      <c r="BV3130" s="1" t="str">
        <f>"4:00 PM"</f>
        <v>4:00 PM</v>
      </c>
      <c r="BW3130" s="1" t="s">
        <v>135</v>
      </c>
      <c r="BX3130" s="1">
        <v>0</v>
      </c>
      <c r="BY3130" s="1">
        <v>12</v>
      </c>
      <c r="BZ3130" s="1" t="s">
        <v>112</v>
      </c>
      <c r="CB3130" s="1" t="s">
        <v>6077</v>
      </c>
      <c r="CC3130" s="1" t="s">
        <v>1355</v>
      </c>
      <c r="CD3130" s="1" t="s">
        <v>1356</v>
      </c>
      <c r="CE3130" s="1" t="s">
        <v>116</v>
      </c>
      <c r="CF3130" s="1" t="s">
        <v>117</v>
      </c>
      <c r="CG3130" s="1">
        <v>96950</v>
      </c>
      <c r="CH3130" s="3">
        <v>8.0500000000000007</v>
      </c>
      <c r="CI3130" s="3">
        <v>8.0500000000000007</v>
      </c>
      <c r="CJ3130" s="3">
        <v>12.07</v>
      </c>
      <c r="CK3130" s="3">
        <v>12.07</v>
      </c>
      <c r="CL3130" s="1" t="s">
        <v>137</v>
      </c>
      <c r="CM3130" s="1" t="s">
        <v>168</v>
      </c>
      <c r="CN3130" s="1" t="s">
        <v>139</v>
      </c>
      <c r="CP3130" s="1" t="s">
        <v>112</v>
      </c>
      <c r="CQ3130" s="1" t="s">
        <v>111</v>
      </c>
      <c r="CR3130" s="1" t="s">
        <v>112</v>
      </c>
      <c r="CS3130" s="1" t="s">
        <v>111</v>
      </c>
      <c r="CT3130" s="1" t="s">
        <v>138</v>
      </c>
      <c r="CU3130" s="1" t="s">
        <v>111</v>
      </c>
      <c r="CV3130" s="1" t="s">
        <v>138</v>
      </c>
      <c r="CW3130" s="1" t="s">
        <v>4265</v>
      </c>
      <c r="CX3130" s="1">
        <v>16702872161</v>
      </c>
      <c r="CY3130" s="1" t="s">
        <v>12866</v>
      </c>
      <c r="CZ3130" s="1" t="s">
        <v>168</v>
      </c>
      <c r="DA3130" s="1" t="s">
        <v>111</v>
      </c>
      <c r="DB3130" s="1" t="s">
        <v>112</v>
      </c>
      <c r="DC3130" s="1" t="s">
        <v>1357</v>
      </c>
      <c r="DD3130" s="1" t="s">
        <v>1358</v>
      </c>
      <c r="DF3130" s="1" t="s">
        <v>1366</v>
      </c>
      <c r="DG3130" s="1" t="s">
        <v>1359</v>
      </c>
    </row>
    <row r="3131" spans="1:111" ht="15.6" customHeight="1" x14ac:dyDescent="0.25">
      <c r="A3131" s="1" t="s">
        <v>12893</v>
      </c>
      <c r="B3131" s="1" t="s">
        <v>109</v>
      </c>
      <c r="C3131" s="2">
        <v>44354.054515625001</v>
      </c>
      <c r="D3131" s="2">
        <v>44404</v>
      </c>
      <c r="E3131" s="1" t="s">
        <v>180</v>
      </c>
      <c r="G3131" s="1" t="s">
        <v>112</v>
      </c>
      <c r="H3131" s="1" t="s">
        <v>112</v>
      </c>
      <c r="I3131" s="1" t="s">
        <v>112</v>
      </c>
      <c r="J3131" s="1" t="s">
        <v>1246</v>
      </c>
      <c r="L3131" s="1" t="s">
        <v>1247</v>
      </c>
      <c r="M3131" s="1" t="s">
        <v>1248</v>
      </c>
      <c r="N3131" s="1" t="s">
        <v>167</v>
      </c>
      <c r="O3131" s="1" t="s">
        <v>117</v>
      </c>
      <c r="P3131" s="9">
        <v>96950</v>
      </c>
      <c r="Q3131" s="1" t="s">
        <v>118</v>
      </c>
      <c r="R3131" s="1" t="s">
        <v>242</v>
      </c>
      <c r="S3131" s="1">
        <v>16707891106</v>
      </c>
      <c r="U3131" s="1">
        <v>56132</v>
      </c>
      <c r="V3131" s="1" t="s">
        <v>119</v>
      </c>
      <c r="X3131" s="1" t="s">
        <v>1514</v>
      </c>
      <c r="Y3131" s="1" t="s">
        <v>1515</v>
      </c>
      <c r="Z3131" s="1" t="s">
        <v>1516</v>
      </c>
      <c r="AA3131" s="1" t="s">
        <v>1517</v>
      </c>
      <c r="AB3131" s="1" t="s">
        <v>1247</v>
      </c>
      <c r="AC3131" s="1" t="s">
        <v>1248</v>
      </c>
      <c r="AD3131" s="1" t="s">
        <v>167</v>
      </c>
      <c r="AE3131" s="1" t="s">
        <v>117</v>
      </c>
      <c r="AF3131" s="9">
        <v>96950</v>
      </c>
      <c r="AG3131" s="1" t="s">
        <v>118</v>
      </c>
      <c r="AI3131" s="1">
        <v>16707891106</v>
      </c>
      <c r="AK3131" s="1" t="s">
        <v>1253</v>
      </c>
      <c r="BC3131" s="1" t="str">
        <f>"43-3031.00"</f>
        <v>43-3031.00</v>
      </c>
      <c r="BD3131" s="1" t="s">
        <v>389</v>
      </c>
      <c r="BE3131" s="1" t="s">
        <v>6045</v>
      </c>
      <c r="BF3131" s="1" t="s">
        <v>1045</v>
      </c>
      <c r="BG3131" s="1">
        <v>5</v>
      </c>
      <c r="BI3131" s="2">
        <v>44470</v>
      </c>
      <c r="BJ3131" s="2">
        <v>44834</v>
      </c>
      <c r="BM3131" s="1">
        <v>35</v>
      </c>
      <c r="BN3131" s="1">
        <v>0</v>
      </c>
      <c r="BO3131" s="1">
        <v>7</v>
      </c>
      <c r="BP3131" s="1">
        <v>7</v>
      </c>
      <c r="BQ3131" s="1">
        <v>7</v>
      </c>
      <c r="BR3131" s="1">
        <v>7</v>
      </c>
      <c r="BS3131" s="1">
        <v>7</v>
      </c>
      <c r="BT3131" s="1">
        <v>0</v>
      </c>
      <c r="BU3131" s="1" t="str">
        <f>"9:00 AM"</f>
        <v>9:00 AM</v>
      </c>
      <c r="BV3131" s="1" t="str">
        <f>"5:00 PM"</f>
        <v>5:00 PM</v>
      </c>
      <c r="BW3131" s="1" t="s">
        <v>135</v>
      </c>
      <c r="BX3131" s="1">
        <v>3</v>
      </c>
      <c r="BY3131" s="1">
        <v>12</v>
      </c>
      <c r="BZ3131" s="1" t="s">
        <v>112</v>
      </c>
      <c r="CB3131" s="4" t="s">
        <v>6046</v>
      </c>
      <c r="CC3131" s="1" t="s">
        <v>1247</v>
      </c>
      <c r="CD3131" s="1" t="s">
        <v>1248</v>
      </c>
      <c r="CE3131" s="1" t="s">
        <v>167</v>
      </c>
      <c r="CF3131" s="1" t="s">
        <v>117</v>
      </c>
      <c r="CG3131" s="1">
        <v>96950</v>
      </c>
      <c r="CH3131" s="3">
        <v>9.49</v>
      </c>
      <c r="CI3131" s="3">
        <v>9.49</v>
      </c>
      <c r="CJ3131" s="3">
        <v>14.24</v>
      </c>
      <c r="CK3131" s="3">
        <v>14.24</v>
      </c>
      <c r="CL3131" s="1" t="s">
        <v>137</v>
      </c>
      <c r="CM3131" s="1" t="s">
        <v>1257</v>
      </c>
      <c r="CN3131" s="1" t="s">
        <v>139</v>
      </c>
      <c r="CP3131" s="1" t="s">
        <v>112</v>
      </c>
      <c r="CQ3131" s="1" t="s">
        <v>111</v>
      </c>
      <c r="CR3131" s="1" t="s">
        <v>112</v>
      </c>
      <c r="CS3131" s="1" t="s">
        <v>111</v>
      </c>
      <c r="CT3131" s="1" t="s">
        <v>111</v>
      </c>
      <c r="CU3131" s="1" t="s">
        <v>111</v>
      </c>
      <c r="CV3131" s="1" t="s">
        <v>138</v>
      </c>
      <c r="CW3131" s="1" t="s">
        <v>1351</v>
      </c>
      <c r="CX3131" s="1">
        <v>16707891106</v>
      </c>
      <c r="CY3131" s="1" t="s">
        <v>12894</v>
      </c>
      <c r="CZ3131" s="1" t="s">
        <v>380</v>
      </c>
      <c r="DA3131" s="1" t="s">
        <v>111</v>
      </c>
      <c r="DB3131" s="1" t="s">
        <v>112</v>
      </c>
    </row>
    <row r="3132" spans="1:111" ht="15.6" customHeight="1" x14ac:dyDescent="0.25">
      <c r="A3132" s="1" t="s">
        <v>12903</v>
      </c>
      <c r="B3132" s="1" t="s">
        <v>109</v>
      </c>
      <c r="C3132" s="2">
        <v>44392.28114097222</v>
      </c>
      <c r="D3132" s="2">
        <v>44461</v>
      </c>
      <c r="E3132" s="1" t="s">
        <v>110</v>
      </c>
      <c r="F3132" s="2">
        <v>44468.833333333336</v>
      </c>
      <c r="G3132" s="1" t="s">
        <v>112</v>
      </c>
      <c r="H3132" s="1" t="s">
        <v>112</v>
      </c>
      <c r="I3132" s="1" t="s">
        <v>112</v>
      </c>
      <c r="J3132" s="1" t="s">
        <v>6393</v>
      </c>
      <c r="L3132" s="1" t="s">
        <v>6375</v>
      </c>
      <c r="N3132" s="1" t="s">
        <v>116</v>
      </c>
      <c r="O3132" s="1" t="s">
        <v>117</v>
      </c>
      <c r="P3132" s="9">
        <v>96950</v>
      </c>
      <c r="Q3132" s="1" t="s">
        <v>118</v>
      </c>
      <c r="S3132" s="1">
        <v>16702330880</v>
      </c>
      <c r="U3132" s="1">
        <v>236220</v>
      </c>
      <c r="V3132" s="1" t="s">
        <v>119</v>
      </c>
      <c r="X3132" s="1" t="s">
        <v>6376</v>
      </c>
      <c r="Y3132" s="1" t="s">
        <v>6377</v>
      </c>
      <c r="Z3132" s="1" t="s">
        <v>6378</v>
      </c>
      <c r="AA3132" s="1" t="s">
        <v>973</v>
      </c>
      <c r="AB3132" s="1" t="s">
        <v>6375</v>
      </c>
      <c r="AD3132" s="1" t="s">
        <v>116</v>
      </c>
      <c r="AE3132" s="1" t="s">
        <v>117</v>
      </c>
      <c r="AF3132" s="9">
        <v>96950</v>
      </c>
      <c r="AG3132" s="1" t="s">
        <v>118</v>
      </c>
      <c r="AH3132" s="1" t="s">
        <v>138</v>
      </c>
      <c r="AI3132" s="1">
        <v>16702330880</v>
      </c>
      <c r="AK3132" s="1" t="s">
        <v>6379</v>
      </c>
      <c r="BC3132" s="1" t="str">
        <f>"47-2051.00"</f>
        <v>47-2051.00</v>
      </c>
      <c r="BD3132" s="1" t="s">
        <v>295</v>
      </c>
      <c r="BE3132" s="1" t="s">
        <v>6394</v>
      </c>
      <c r="BF3132" s="1" t="s">
        <v>6395</v>
      </c>
      <c r="BG3132" s="1">
        <v>2</v>
      </c>
      <c r="BI3132" s="2">
        <v>44470</v>
      </c>
      <c r="BJ3132" s="2">
        <v>44834</v>
      </c>
      <c r="BM3132" s="1">
        <v>40</v>
      </c>
      <c r="BN3132" s="1">
        <v>0</v>
      </c>
      <c r="BO3132" s="1">
        <v>8</v>
      </c>
      <c r="BP3132" s="1">
        <v>8</v>
      </c>
      <c r="BQ3132" s="1">
        <v>8</v>
      </c>
      <c r="BR3132" s="1">
        <v>8</v>
      </c>
      <c r="BS3132" s="1">
        <v>8</v>
      </c>
      <c r="BT3132" s="1">
        <v>0</v>
      </c>
      <c r="BU3132" s="1" t="str">
        <f>"8:00 AM"</f>
        <v>8:00 AM</v>
      </c>
      <c r="BV3132" s="1" t="str">
        <f>"5:00 PM"</f>
        <v>5:00 PM</v>
      </c>
      <c r="BW3132" s="1" t="s">
        <v>230</v>
      </c>
      <c r="BX3132" s="1">
        <v>0</v>
      </c>
      <c r="BY3132" s="1">
        <v>3</v>
      </c>
      <c r="BZ3132" s="1" t="s">
        <v>112</v>
      </c>
      <c r="CB3132" s="1" t="s">
        <v>362</v>
      </c>
      <c r="CC3132" s="1" t="s">
        <v>6396</v>
      </c>
      <c r="CD3132" s="1" t="s">
        <v>1197</v>
      </c>
      <c r="CE3132" s="1" t="s">
        <v>116</v>
      </c>
      <c r="CF3132" s="1" t="s">
        <v>117</v>
      </c>
      <c r="CG3132" s="1">
        <v>96950</v>
      </c>
      <c r="CH3132" s="3">
        <v>8.34</v>
      </c>
      <c r="CI3132" s="3">
        <v>8.34</v>
      </c>
      <c r="CJ3132" s="3">
        <v>12.51</v>
      </c>
      <c r="CK3132" s="3">
        <v>12.51</v>
      </c>
      <c r="CL3132" s="1" t="s">
        <v>137</v>
      </c>
      <c r="CM3132" s="1" t="s">
        <v>138</v>
      </c>
      <c r="CN3132" s="1" t="s">
        <v>139</v>
      </c>
      <c r="CP3132" s="1" t="s">
        <v>111</v>
      </c>
      <c r="CQ3132" s="1" t="s">
        <v>111</v>
      </c>
      <c r="CR3132" s="1" t="s">
        <v>111</v>
      </c>
      <c r="CS3132" s="1" t="s">
        <v>111</v>
      </c>
      <c r="CT3132" s="1" t="s">
        <v>138</v>
      </c>
      <c r="CU3132" s="1" t="s">
        <v>111</v>
      </c>
      <c r="CV3132" s="1" t="s">
        <v>138</v>
      </c>
      <c r="CW3132" s="1" t="s">
        <v>138</v>
      </c>
      <c r="CX3132" s="1">
        <v>16702330880</v>
      </c>
      <c r="CY3132" s="1" t="s">
        <v>6382</v>
      </c>
      <c r="CZ3132" s="1" t="s">
        <v>138</v>
      </c>
      <c r="DA3132" s="1" t="s">
        <v>111</v>
      </c>
      <c r="DB3132" s="1" t="s">
        <v>112</v>
      </c>
    </row>
    <row r="3133" spans="1:111" ht="15.6" customHeight="1" x14ac:dyDescent="0.25">
      <c r="A3133" s="1" t="s">
        <v>12904</v>
      </c>
      <c r="B3133" s="1" t="s">
        <v>109</v>
      </c>
      <c r="C3133" s="2">
        <v>44408.179530555557</v>
      </c>
      <c r="D3133" s="2">
        <v>44462</v>
      </c>
      <c r="E3133" s="1" t="s">
        <v>110</v>
      </c>
      <c r="F3133" s="2">
        <v>44468.833333333336</v>
      </c>
      <c r="G3133" s="1" t="s">
        <v>111</v>
      </c>
      <c r="H3133" s="1" t="s">
        <v>112</v>
      </c>
      <c r="I3133" s="1" t="s">
        <v>112</v>
      </c>
      <c r="J3133" s="1" t="s">
        <v>2880</v>
      </c>
      <c r="K3133" s="1" t="s">
        <v>138</v>
      </c>
      <c r="L3133" s="1" t="s">
        <v>2881</v>
      </c>
      <c r="M3133" s="1" t="s">
        <v>2882</v>
      </c>
      <c r="N3133" s="1" t="s">
        <v>116</v>
      </c>
      <c r="O3133" s="1" t="s">
        <v>117</v>
      </c>
      <c r="P3133" s="9">
        <v>96950</v>
      </c>
      <c r="Q3133" s="1" t="s">
        <v>118</v>
      </c>
      <c r="R3133" s="1" t="s">
        <v>138</v>
      </c>
      <c r="S3133" s="1">
        <v>16702352000</v>
      </c>
      <c r="U3133" s="1">
        <v>56144</v>
      </c>
      <c r="V3133" s="1" t="s">
        <v>119</v>
      </c>
      <c r="X3133" s="1" t="s">
        <v>721</v>
      </c>
      <c r="Y3133" s="1" t="s">
        <v>2883</v>
      </c>
      <c r="Z3133" s="1" t="s">
        <v>2884</v>
      </c>
      <c r="AA3133" s="1" t="s">
        <v>373</v>
      </c>
      <c r="AB3133" s="1" t="s">
        <v>2881</v>
      </c>
      <c r="AC3133" s="1" t="s">
        <v>12905</v>
      </c>
      <c r="AD3133" s="1" t="s">
        <v>116</v>
      </c>
      <c r="AE3133" s="1" t="s">
        <v>117</v>
      </c>
      <c r="AF3133" s="9">
        <v>96950</v>
      </c>
      <c r="AG3133" s="1" t="s">
        <v>118</v>
      </c>
      <c r="AH3133" s="1" t="s">
        <v>138</v>
      </c>
      <c r="AI3133" s="1">
        <v>16702352000</v>
      </c>
      <c r="AK3133" s="1" t="s">
        <v>12906</v>
      </c>
      <c r="BC3133" s="1" t="str">
        <f>"41-9041.00"</f>
        <v>41-9041.00</v>
      </c>
      <c r="BD3133" s="1" t="s">
        <v>2886</v>
      </c>
      <c r="BE3133" s="1" t="s">
        <v>12907</v>
      </c>
      <c r="BF3133" s="1" t="s">
        <v>2888</v>
      </c>
      <c r="BG3133" s="1">
        <v>2</v>
      </c>
      <c r="BI3133" s="2">
        <v>44470</v>
      </c>
      <c r="BJ3133" s="2">
        <v>45565</v>
      </c>
      <c r="BM3133" s="1">
        <v>35</v>
      </c>
      <c r="BN3133" s="1">
        <v>0</v>
      </c>
      <c r="BO3133" s="1">
        <v>7</v>
      </c>
      <c r="BP3133" s="1">
        <v>7</v>
      </c>
      <c r="BQ3133" s="1">
        <v>7</v>
      </c>
      <c r="BR3133" s="1">
        <v>7</v>
      </c>
      <c r="BS3133" s="1">
        <v>7</v>
      </c>
      <c r="BT3133" s="1">
        <v>0</v>
      </c>
      <c r="BU3133" s="1" t="str">
        <f>"8:00 AM"</f>
        <v>8:00 AM</v>
      </c>
      <c r="BV3133" s="1" t="str">
        <f>"4:00 PM"</f>
        <v>4:00 PM</v>
      </c>
      <c r="BW3133" s="1" t="s">
        <v>135</v>
      </c>
      <c r="BX3133" s="1">
        <v>0</v>
      </c>
      <c r="BY3133" s="1">
        <v>0</v>
      </c>
      <c r="BZ3133" s="1" t="s">
        <v>112</v>
      </c>
      <c r="CB3133" s="1" t="s">
        <v>230</v>
      </c>
      <c r="CC3133" s="1" t="s">
        <v>2882</v>
      </c>
      <c r="CD3133" s="1" t="s">
        <v>2131</v>
      </c>
      <c r="CE3133" s="1" t="s">
        <v>116</v>
      </c>
      <c r="CF3133" s="1" t="s">
        <v>117</v>
      </c>
      <c r="CG3133" s="1">
        <v>96950</v>
      </c>
      <c r="CH3133" s="3">
        <v>9.9600000000000009</v>
      </c>
      <c r="CI3133" s="3">
        <v>9.9600000000000009</v>
      </c>
      <c r="CJ3133" s="3">
        <v>14.94</v>
      </c>
      <c r="CK3133" s="3">
        <v>14.94</v>
      </c>
      <c r="CL3133" s="1" t="s">
        <v>137</v>
      </c>
      <c r="CM3133" s="1" t="s">
        <v>230</v>
      </c>
      <c r="CN3133" s="1" t="s">
        <v>139</v>
      </c>
      <c r="CP3133" s="1" t="s">
        <v>112</v>
      </c>
      <c r="CQ3133" s="1" t="s">
        <v>111</v>
      </c>
      <c r="CR3133" s="1" t="s">
        <v>112</v>
      </c>
      <c r="CS3133" s="1" t="s">
        <v>111</v>
      </c>
      <c r="CT3133" s="1" t="s">
        <v>138</v>
      </c>
      <c r="CU3133" s="1" t="s">
        <v>111</v>
      </c>
      <c r="CV3133" s="1" t="s">
        <v>138</v>
      </c>
      <c r="CW3133" s="1" t="s">
        <v>2889</v>
      </c>
      <c r="CX3133" s="1">
        <v>16702352000</v>
      </c>
      <c r="CY3133" s="1" t="s">
        <v>2885</v>
      </c>
      <c r="CZ3133" s="1" t="s">
        <v>138</v>
      </c>
      <c r="DA3133" s="1" t="s">
        <v>111</v>
      </c>
      <c r="DB3133" s="1" t="s">
        <v>112</v>
      </c>
    </row>
    <row r="3134" spans="1:111" ht="15.6" customHeight="1" x14ac:dyDescent="0.25">
      <c r="A3134" s="1" t="s">
        <v>12930</v>
      </c>
      <c r="B3134" s="1" t="s">
        <v>109</v>
      </c>
      <c r="C3134" s="2">
        <v>44131.823290972221</v>
      </c>
      <c r="D3134" s="2">
        <v>44165</v>
      </c>
      <c r="E3134" s="1" t="s">
        <v>180</v>
      </c>
      <c r="G3134" s="1" t="s">
        <v>112</v>
      </c>
      <c r="H3134" s="1" t="s">
        <v>112</v>
      </c>
      <c r="I3134" s="1" t="s">
        <v>112</v>
      </c>
      <c r="J3134" s="1" t="s">
        <v>585</v>
      </c>
      <c r="L3134" s="1" t="s">
        <v>586</v>
      </c>
      <c r="N3134" s="1" t="s">
        <v>167</v>
      </c>
      <c r="O3134" s="1" t="s">
        <v>117</v>
      </c>
      <c r="P3134" s="9">
        <v>96950</v>
      </c>
      <c r="Q3134" s="1" t="s">
        <v>118</v>
      </c>
      <c r="S3134" s="1">
        <v>16702353334</v>
      </c>
      <c r="U3134" s="1">
        <v>722511</v>
      </c>
      <c r="V3134" s="1" t="s">
        <v>119</v>
      </c>
      <c r="X3134" s="1" t="s">
        <v>276</v>
      </c>
      <c r="Y3134" s="1" t="s">
        <v>587</v>
      </c>
      <c r="Z3134" s="1" t="s">
        <v>588</v>
      </c>
      <c r="AA3134" s="1" t="s">
        <v>343</v>
      </c>
      <c r="AB3134" s="1" t="s">
        <v>589</v>
      </c>
      <c r="AC3134" s="1" t="s">
        <v>586</v>
      </c>
      <c r="AD3134" s="1" t="s">
        <v>167</v>
      </c>
      <c r="AE3134" s="1" t="s">
        <v>117</v>
      </c>
      <c r="AF3134" s="9">
        <v>96950</v>
      </c>
      <c r="AG3134" s="1" t="s">
        <v>118</v>
      </c>
      <c r="AI3134" s="1">
        <v>16702353334</v>
      </c>
      <c r="AK3134" s="1" t="s">
        <v>590</v>
      </c>
      <c r="BC3134" s="1" t="str">
        <f>"35-2014.00"</f>
        <v>35-2014.00</v>
      </c>
      <c r="BD3134" s="1" t="s">
        <v>152</v>
      </c>
      <c r="BE3134" s="1" t="s">
        <v>591</v>
      </c>
      <c r="BF3134" s="1" t="s">
        <v>592</v>
      </c>
      <c r="BG3134" s="1">
        <v>3</v>
      </c>
      <c r="BI3134" s="2">
        <v>44166</v>
      </c>
      <c r="BJ3134" s="2">
        <v>44469</v>
      </c>
      <c r="BM3134" s="1">
        <v>36</v>
      </c>
      <c r="BN3134" s="1">
        <v>0</v>
      </c>
      <c r="BO3134" s="1">
        <v>6</v>
      </c>
      <c r="BP3134" s="1">
        <v>6</v>
      </c>
      <c r="BQ3134" s="1">
        <v>6</v>
      </c>
      <c r="BR3134" s="1">
        <v>6</v>
      </c>
      <c r="BS3134" s="1">
        <v>6</v>
      </c>
      <c r="BT3134" s="1">
        <v>6</v>
      </c>
      <c r="BU3134" s="1" t="str">
        <f>"11:00 AM"</f>
        <v>11:00 AM</v>
      </c>
      <c r="BV3134" s="1" t="str">
        <f>"7:00 PM"</f>
        <v>7:00 PM</v>
      </c>
      <c r="BW3134" s="1" t="s">
        <v>230</v>
      </c>
      <c r="BX3134" s="1">
        <v>3</v>
      </c>
      <c r="BY3134" s="1">
        <v>0</v>
      </c>
      <c r="BZ3134" s="1" t="s">
        <v>112</v>
      </c>
      <c r="CA3134" s="1">
        <v>0</v>
      </c>
      <c r="CB3134" s="1" t="s">
        <v>331</v>
      </c>
      <c r="CC3134" s="1" t="s">
        <v>586</v>
      </c>
      <c r="CE3134" s="1" t="s">
        <v>167</v>
      </c>
      <c r="CF3134" s="1" t="s">
        <v>117</v>
      </c>
      <c r="CG3134" s="1">
        <v>96950</v>
      </c>
      <c r="CH3134" s="3">
        <v>8.68</v>
      </c>
      <c r="CI3134" s="3">
        <v>8.6999999999999993</v>
      </c>
      <c r="CJ3134" s="3">
        <v>13.02</v>
      </c>
      <c r="CK3134" s="3">
        <v>13.05</v>
      </c>
      <c r="CL3134" s="1" t="s">
        <v>137</v>
      </c>
      <c r="CN3134" s="1" t="s">
        <v>139</v>
      </c>
      <c r="CP3134" s="1" t="s">
        <v>112</v>
      </c>
      <c r="CQ3134" s="1" t="s">
        <v>111</v>
      </c>
      <c r="CR3134" s="1" t="s">
        <v>112</v>
      </c>
      <c r="CS3134" s="1" t="s">
        <v>111</v>
      </c>
      <c r="CT3134" s="1" t="s">
        <v>111</v>
      </c>
      <c r="CU3134" s="1" t="s">
        <v>111</v>
      </c>
      <c r="CV3134" s="1" t="s">
        <v>138</v>
      </c>
      <c r="CW3134" s="1" t="s">
        <v>593</v>
      </c>
      <c r="CX3134" s="1">
        <v>16702353334</v>
      </c>
      <c r="CY3134" s="1" t="s">
        <v>590</v>
      </c>
      <c r="CZ3134" s="1" t="s">
        <v>138</v>
      </c>
      <c r="DA3134" s="1" t="s">
        <v>111</v>
      </c>
      <c r="DB3134" s="1" t="s">
        <v>112</v>
      </c>
    </row>
    <row r="3135" spans="1:111" ht="15.6" customHeight="1" x14ac:dyDescent="0.25">
      <c r="A3135" s="1" t="s">
        <v>12931</v>
      </c>
      <c r="B3135" s="1" t="s">
        <v>109</v>
      </c>
      <c r="C3135" s="2">
        <v>44035.967569560184</v>
      </c>
      <c r="D3135" s="2">
        <v>44119</v>
      </c>
      <c r="E3135" s="1" t="s">
        <v>110</v>
      </c>
      <c r="F3135" s="2">
        <v>44103.833333333336</v>
      </c>
      <c r="G3135" s="1" t="s">
        <v>111</v>
      </c>
      <c r="H3135" s="1" t="s">
        <v>112</v>
      </c>
      <c r="I3135" s="1" t="s">
        <v>112</v>
      </c>
      <c r="J3135" s="1" t="s">
        <v>8906</v>
      </c>
      <c r="K3135" s="1" t="s">
        <v>12932</v>
      </c>
      <c r="L3135" s="1" t="s">
        <v>12933</v>
      </c>
      <c r="M3135" s="1" t="s">
        <v>12934</v>
      </c>
      <c r="N3135" s="1" t="s">
        <v>116</v>
      </c>
      <c r="O3135" s="1" t="s">
        <v>117</v>
      </c>
      <c r="P3135" s="9">
        <v>96950</v>
      </c>
      <c r="Q3135" s="1" t="s">
        <v>118</v>
      </c>
      <c r="R3135" s="1" t="s">
        <v>117</v>
      </c>
      <c r="S3135" s="1">
        <v>16704832288</v>
      </c>
      <c r="U3135" s="1">
        <v>722515</v>
      </c>
      <c r="V3135" s="1" t="s">
        <v>119</v>
      </c>
      <c r="X3135" s="1" t="s">
        <v>8909</v>
      </c>
      <c r="Y3135" s="1" t="s">
        <v>1172</v>
      </c>
      <c r="Z3135" s="1" t="s">
        <v>138</v>
      </c>
      <c r="AA3135" s="1" t="s">
        <v>461</v>
      </c>
      <c r="AB3135" s="1" t="s">
        <v>12935</v>
      </c>
      <c r="AC3135" s="1" t="s">
        <v>1197</v>
      </c>
      <c r="AD3135" s="1" t="s">
        <v>116</v>
      </c>
      <c r="AE3135" s="1" t="s">
        <v>117</v>
      </c>
      <c r="AF3135" s="9">
        <v>96950</v>
      </c>
      <c r="AG3135" s="1" t="s">
        <v>118</v>
      </c>
      <c r="AH3135" s="1" t="s">
        <v>117</v>
      </c>
      <c r="AI3135" s="1">
        <v>16704832288</v>
      </c>
      <c r="AK3135" s="1" t="s">
        <v>8911</v>
      </c>
      <c r="BC3135" s="1" t="str">
        <f>"51-3011.00"</f>
        <v>51-3011.00</v>
      </c>
      <c r="BD3135" s="1" t="s">
        <v>1079</v>
      </c>
      <c r="BE3135" s="1" t="s">
        <v>12936</v>
      </c>
      <c r="BF3135" s="1" t="s">
        <v>1081</v>
      </c>
      <c r="BG3135" s="1">
        <v>1</v>
      </c>
      <c r="BI3135" s="2">
        <v>44105</v>
      </c>
      <c r="BJ3135" s="2">
        <v>44469</v>
      </c>
      <c r="BM3135" s="1">
        <v>35</v>
      </c>
      <c r="BN3135" s="1">
        <v>5</v>
      </c>
      <c r="BO3135" s="1">
        <v>5</v>
      </c>
      <c r="BP3135" s="1">
        <v>5</v>
      </c>
      <c r="BQ3135" s="1">
        <v>5</v>
      </c>
      <c r="BR3135" s="1">
        <v>5</v>
      </c>
      <c r="BS3135" s="1">
        <v>5</v>
      </c>
      <c r="BT3135" s="1">
        <v>5</v>
      </c>
      <c r="BU3135" s="1" t="str">
        <f>"5:30 PM"</f>
        <v>5:30 PM</v>
      </c>
      <c r="BV3135" s="1" t="str">
        <f>"10:30 PM"</f>
        <v>10:30 PM</v>
      </c>
      <c r="BW3135" s="1" t="s">
        <v>135</v>
      </c>
      <c r="BX3135" s="1">
        <v>0</v>
      </c>
      <c r="BY3135" s="1">
        <v>12</v>
      </c>
      <c r="BZ3135" s="1" t="s">
        <v>112</v>
      </c>
      <c r="CA3135" s="1">
        <v>0</v>
      </c>
      <c r="CB3135" s="1" t="s">
        <v>12937</v>
      </c>
      <c r="CC3135" s="1" t="s">
        <v>12933</v>
      </c>
      <c r="CD3135" s="1" t="s">
        <v>1197</v>
      </c>
      <c r="CE3135" s="1" t="s">
        <v>116</v>
      </c>
      <c r="CF3135" s="1" t="s">
        <v>117</v>
      </c>
      <c r="CG3135" s="1">
        <v>96950</v>
      </c>
      <c r="CH3135" s="3">
        <v>10.27</v>
      </c>
      <c r="CI3135" s="3">
        <v>11</v>
      </c>
      <c r="CJ3135" s="3">
        <v>15.4</v>
      </c>
      <c r="CK3135" s="3">
        <v>16.5</v>
      </c>
      <c r="CL3135" s="1" t="s">
        <v>137</v>
      </c>
      <c r="CM3135" s="1" t="s">
        <v>138</v>
      </c>
      <c r="CN3135" s="1" t="s">
        <v>218</v>
      </c>
      <c r="CP3135" s="1" t="s">
        <v>112</v>
      </c>
      <c r="CQ3135" s="1" t="s">
        <v>111</v>
      </c>
      <c r="CR3135" s="1" t="s">
        <v>111</v>
      </c>
      <c r="CS3135" s="1" t="s">
        <v>111</v>
      </c>
      <c r="CT3135" s="1" t="s">
        <v>138</v>
      </c>
      <c r="CU3135" s="1" t="s">
        <v>111</v>
      </c>
      <c r="CV3135" s="1" t="s">
        <v>138</v>
      </c>
      <c r="CW3135" s="1" t="s">
        <v>1324</v>
      </c>
      <c r="CX3135" s="1">
        <v>16704832288</v>
      </c>
      <c r="CY3135" s="1" t="s">
        <v>8911</v>
      </c>
      <c r="CZ3135" s="1" t="s">
        <v>138</v>
      </c>
      <c r="DA3135" s="1" t="s">
        <v>111</v>
      </c>
      <c r="DB3135" s="1" t="s">
        <v>112</v>
      </c>
    </row>
    <row r="3136" spans="1:111" ht="15.6" customHeight="1" x14ac:dyDescent="0.25">
      <c r="A3136" s="1" t="s">
        <v>12952</v>
      </c>
      <c r="B3136" s="1" t="s">
        <v>109</v>
      </c>
      <c r="C3136" s="2">
        <v>44017.902170023146</v>
      </c>
      <c r="D3136" s="2">
        <v>44106</v>
      </c>
      <c r="E3136" s="1" t="s">
        <v>110</v>
      </c>
      <c r="F3136" s="2">
        <v>44103.833333333336</v>
      </c>
      <c r="G3136" s="1" t="s">
        <v>112</v>
      </c>
      <c r="H3136" s="1" t="s">
        <v>112</v>
      </c>
      <c r="I3136" s="1" t="s">
        <v>112</v>
      </c>
      <c r="J3136" s="1" t="s">
        <v>12953</v>
      </c>
      <c r="K3136" s="1" t="s">
        <v>12954</v>
      </c>
      <c r="L3136" s="1" t="s">
        <v>6455</v>
      </c>
      <c r="M3136" s="1" t="s">
        <v>6454</v>
      </c>
      <c r="N3136" s="1" t="s">
        <v>157</v>
      </c>
      <c r="O3136" s="1" t="s">
        <v>117</v>
      </c>
      <c r="P3136" s="9">
        <v>96950</v>
      </c>
      <c r="Q3136" s="1" t="s">
        <v>118</v>
      </c>
      <c r="S3136" s="1">
        <v>16702348855</v>
      </c>
      <c r="U3136" s="1">
        <v>53211</v>
      </c>
      <c r="V3136" s="1" t="s">
        <v>119</v>
      </c>
      <c r="X3136" s="1" t="s">
        <v>2003</v>
      </c>
      <c r="Y3136" s="1" t="s">
        <v>12955</v>
      </c>
      <c r="AA3136" s="1" t="s">
        <v>2308</v>
      </c>
      <c r="AB3136" s="1" t="s">
        <v>6455</v>
      </c>
      <c r="AC3136" s="1" t="s">
        <v>6454</v>
      </c>
      <c r="AD3136" s="1" t="s">
        <v>157</v>
      </c>
      <c r="AE3136" s="1" t="s">
        <v>117</v>
      </c>
      <c r="AF3136" s="9">
        <v>96950</v>
      </c>
      <c r="AG3136" s="1" t="s">
        <v>118</v>
      </c>
      <c r="AI3136" s="1">
        <v>16702348855</v>
      </c>
      <c r="AK3136" s="1" t="s">
        <v>12956</v>
      </c>
      <c r="BC3136" s="1" t="str">
        <f>"27-4021.00"</f>
        <v>27-4021.00</v>
      </c>
      <c r="BD3136" s="1" t="s">
        <v>12957</v>
      </c>
      <c r="BE3136" s="1" t="s">
        <v>12958</v>
      </c>
      <c r="BF3136" s="1" t="s">
        <v>12959</v>
      </c>
      <c r="BG3136" s="1">
        <v>5</v>
      </c>
      <c r="BI3136" s="2">
        <v>44105</v>
      </c>
      <c r="BJ3136" s="2">
        <v>44469</v>
      </c>
      <c r="BM3136" s="1">
        <v>35</v>
      </c>
      <c r="BN3136" s="1">
        <v>0</v>
      </c>
      <c r="BO3136" s="1">
        <v>7</v>
      </c>
      <c r="BP3136" s="1">
        <v>7</v>
      </c>
      <c r="BQ3136" s="1">
        <v>7</v>
      </c>
      <c r="BR3136" s="1">
        <v>7</v>
      </c>
      <c r="BS3136" s="1">
        <v>7</v>
      </c>
      <c r="BT3136" s="1">
        <v>0</v>
      </c>
      <c r="BU3136" s="1" t="str">
        <f>"9:00 AM"</f>
        <v>9:00 AM</v>
      </c>
      <c r="BV3136" s="1" t="str">
        <f>"5:00 PM"</f>
        <v>5:00 PM</v>
      </c>
      <c r="BW3136" s="1" t="s">
        <v>135</v>
      </c>
      <c r="BX3136" s="1">
        <v>0</v>
      </c>
      <c r="BY3136" s="1">
        <v>12</v>
      </c>
      <c r="BZ3136" s="1" t="s">
        <v>112</v>
      </c>
      <c r="CA3136" s="1">
        <v>0</v>
      </c>
      <c r="CB3136" s="4" t="s">
        <v>12960</v>
      </c>
      <c r="CC3136" s="1" t="s">
        <v>6455</v>
      </c>
      <c r="CD3136" s="1" t="s">
        <v>6454</v>
      </c>
      <c r="CE3136" s="1" t="s">
        <v>157</v>
      </c>
      <c r="CF3136" s="1" t="s">
        <v>117</v>
      </c>
      <c r="CG3136" s="1">
        <v>96950</v>
      </c>
      <c r="CH3136" s="3">
        <v>14.6</v>
      </c>
      <c r="CI3136" s="3">
        <v>14.6</v>
      </c>
      <c r="CJ3136" s="3">
        <v>21.9</v>
      </c>
      <c r="CK3136" s="3">
        <v>21.9</v>
      </c>
      <c r="CL3136" s="1" t="s">
        <v>137</v>
      </c>
      <c r="CM3136" s="1" t="s">
        <v>168</v>
      </c>
      <c r="CN3136" s="1" t="s">
        <v>139</v>
      </c>
      <c r="CP3136" s="1" t="s">
        <v>112</v>
      </c>
      <c r="CQ3136" s="1" t="s">
        <v>111</v>
      </c>
      <c r="CR3136" s="1" t="s">
        <v>112</v>
      </c>
      <c r="CS3136" s="1" t="s">
        <v>111</v>
      </c>
      <c r="CT3136" s="1" t="s">
        <v>138</v>
      </c>
      <c r="CU3136" s="1" t="s">
        <v>111</v>
      </c>
      <c r="CV3136" s="1" t="s">
        <v>111</v>
      </c>
      <c r="CW3136" s="1" t="s">
        <v>1149</v>
      </c>
      <c r="CX3136" s="1">
        <v>16702348855</v>
      </c>
      <c r="CY3136" s="1" t="s">
        <v>12956</v>
      </c>
      <c r="CZ3136" s="1" t="s">
        <v>138</v>
      </c>
      <c r="DA3136" s="1" t="s">
        <v>111</v>
      </c>
      <c r="DB3136" s="1" t="s">
        <v>112</v>
      </c>
    </row>
    <row r="3137" spans="1:111" ht="15.6" customHeight="1" x14ac:dyDescent="0.25">
      <c r="A3137" s="1" t="s">
        <v>12961</v>
      </c>
      <c r="B3137" s="1" t="s">
        <v>109</v>
      </c>
      <c r="C3137" s="2">
        <v>44056.117575115743</v>
      </c>
      <c r="D3137" s="2">
        <v>44147</v>
      </c>
      <c r="E3137" s="1" t="s">
        <v>110</v>
      </c>
      <c r="F3137" s="2">
        <v>44114.833333333336</v>
      </c>
      <c r="G3137" s="1" t="s">
        <v>111</v>
      </c>
      <c r="H3137" s="1" t="s">
        <v>112</v>
      </c>
      <c r="I3137" s="1" t="s">
        <v>112</v>
      </c>
      <c r="J3137" s="1" t="s">
        <v>12962</v>
      </c>
      <c r="K3137" s="1" t="s">
        <v>138</v>
      </c>
      <c r="L3137" s="1" t="s">
        <v>12963</v>
      </c>
      <c r="M3137" s="1" t="s">
        <v>12964</v>
      </c>
      <c r="N3137" s="1" t="s">
        <v>339</v>
      </c>
      <c r="O3137" s="1" t="s">
        <v>117</v>
      </c>
      <c r="P3137" s="9">
        <v>96950</v>
      </c>
      <c r="Q3137" s="1" t="s">
        <v>118</v>
      </c>
      <c r="R3137" s="1" t="s">
        <v>138</v>
      </c>
      <c r="S3137" s="1">
        <v>16702355572</v>
      </c>
      <c r="T3137" s="1">
        <v>0</v>
      </c>
      <c r="U3137" s="1">
        <v>23822</v>
      </c>
      <c r="V3137" s="1" t="s">
        <v>119</v>
      </c>
      <c r="X3137" s="1" t="s">
        <v>5073</v>
      </c>
      <c r="Y3137" s="1" t="s">
        <v>5074</v>
      </c>
      <c r="Z3137" s="1" t="s">
        <v>138</v>
      </c>
      <c r="AA3137" s="1" t="s">
        <v>5075</v>
      </c>
      <c r="AB3137" s="1" t="s">
        <v>5071</v>
      </c>
      <c r="AC3137" s="1" t="s">
        <v>12964</v>
      </c>
      <c r="AD3137" s="1" t="s">
        <v>339</v>
      </c>
      <c r="AE3137" s="1" t="s">
        <v>117</v>
      </c>
      <c r="AF3137" s="9">
        <v>96950</v>
      </c>
      <c r="AG3137" s="1" t="s">
        <v>118</v>
      </c>
      <c r="AH3137" s="1" t="s">
        <v>138</v>
      </c>
      <c r="AI3137" s="1">
        <v>16702355572</v>
      </c>
      <c r="AJ3137" s="1">
        <v>0</v>
      </c>
      <c r="AK3137" s="1" t="s">
        <v>5078</v>
      </c>
      <c r="BC3137" s="1" t="str">
        <f>"37-2012.00"</f>
        <v>37-2012.00</v>
      </c>
      <c r="BD3137" s="1" t="s">
        <v>576</v>
      </c>
      <c r="BE3137" s="1" t="s">
        <v>12965</v>
      </c>
      <c r="BF3137" s="1" t="s">
        <v>4104</v>
      </c>
      <c r="BG3137" s="1">
        <v>1</v>
      </c>
      <c r="BI3137" s="2">
        <v>44116</v>
      </c>
      <c r="BJ3137" s="2">
        <v>44480</v>
      </c>
      <c r="BM3137" s="1">
        <v>40</v>
      </c>
      <c r="BN3137" s="1">
        <v>0</v>
      </c>
      <c r="BO3137" s="1">
        <v>8</v>
      </c>
      <c r="BP3137" s="1">
        <v>8</v>
      </c>
      <c r="BQ3137" s="1">
        <v>8</v>
      </c>
      <c r="BR3137" s="1">
        <v>8</v>
      </c>
      <c r="BS3137" s="1">
        <v>8</v>
      </c>
      <c r="BT3137" s="1">
        <v>0</v>
      </c>
      <c r="BU3137" s="1" t="str">
        <f>"8:00 AM"</f>
        <v>8:00 AM</v>
      </c>
      <c r="BV3137" s="1" t="str">
        <f>"5:00 PM"</f>
        <v>5:00 PM</v>
      </c>
      <c r="BW3137" s="1" t="s">
        <v>135</v>
      </c>
      <c r="BX3137" s="1">
        <v>0</v>
      </c>
      <c r="BY3137" s="1">
        <v>3</v>
      </c>
      <c r="BZ3137" s="1" t="s">
        <v>112</v>
      </c>
      <c r="CA3137" s="1">
        <v>0</v>
      </c>
      <c r="CB3137" s="1" t="s">
        <v>12966</v>
      </c>
      <c r="CC3137" s="1" t="s">
        <v>5071</v>
      </c>
      <c r="CD3137" s="1" t="s">
        <v>12964</v>
      </c>
      <c r="CE3137" s="1" t="s">
        <v>1197</v>
      </c>
      <c r="CF3137" s="1" t="s">
        <v>117</v>
      </c>
      <c r="CG3137" s="1">
        <v>96950</v>
      </c>
      <c r="CH3137" s="3">
        <v>7.69</v>
      </c>
      <c r="CI3137" s="3">
        <v>8</v>
      </c>
      <c r="CJ3137" s="3">
        <v>11.54</v>
      </c>
      <c r="CK3137" s="3">
        <v>12</v>
      </c>
      <c r="CL3137" s="1" t="s">
        <v>137</v>
      </c>
      <c r="CM3137" s="1" t="s">
        <v>138</v>
      </c>
      <c r="CN3137" s="1" t="s">
        <v>139</v>
      </c>
      <c r="CP3137" s="1" t="s">
        <v>112</v>
      </c>
      <c r="CQ3137" s="1" t="s">
        <v>111</v>
      </c>
      <c r="CR3137" s="1" t="s">
        <v>112</v>
      </c>
      <c r="CS3137" s="1" t="s">
        <v>111</v>
      </c>
      <c r="CT3137" s="1" t="s">
        <v>138</v>
      </c>
      <c r="CU3137" s="1" t="s">
        <v>111</v>
      </c>
      <c r="CV3137" s="1" t="s">
        <v>138</v>
      </c>
      <c r="CW3137" s="1" t="s">
        <v>12967</v>
      </c>
      <c r="CX3137" s="1" t="s">
        <v>138</v>
      </c>
      <c r="CY3137" s="1" t="s">
        <v>5078</v>
      </c>
      <c r="CZ3137" s="1" t="s">
        <v>380</v>
      </c>
      <c r="DA3137" s="1" t="s">
        <v>111</v>
      </c>
      <c r="DB3137" s="1" t="s">
        <v>112</v>
      </c>
    </row>
    <row r="3138" spans="1:111" ht="15.6" customHeight="1" x14ac:dyDescent="0.25">
      <c r="A3138" s="1" t="s">
        <v>12968</v>
      </c>
      <c r="B3138" s="1" t="s">
        <v>109</v>
      </c>
      <c r="C3138" s="2">
        <v>44067.82299212963</v>
      </c>
      <c r="D3138" s="2">
        <v>44159</v>
      </c>
      <c r="E3138" s="1" t="s">
        <v>180</v>
      </c>
      <c r="G3138" s="1" t="s">
        <v>112</v>
      </c>
      <c r="H3138" s="1" t="s">
        <v>112</v>
      </c>
      <c r="I3138" s="1" t="s">
        <v>112</v>
      </c>
      <c r="J3138" s="1" t="s">
        <v>1338</v>
      </c>
      <c r="K3138" s="1" t="s">
        <v>1339</v>
      </c>
      <c r="L3138" s="1" t="s">
        <v>1345</v>
      </c>
      <c r="M3138" s="1" t="s">
        <v>1346</v>
      </c>
      <c r="N3138" s="1" t="s">
        <v>116</v>
      </c>
      <c r="O3138" s="1" t="s">
        <v>117</v>
      </c>
      <c r="P3138" s="9">
        <v>96950</v>
      </c>
      <c r="Q3138" s="1" t="s">
        <v>118</v>
      </c>
      <c r="R3138" s="1" t="s">
        <v>242</v>
      </c>
      <c r="S3138" s="1">
        <v>16702344000</v>
      </c>
      <c r="U3138" s="1">
        <v>561320</v>
      </c>
      <c r="V3138" s="1" t="s">
        <v>119</v>
      </c>
      <c r="X3138" s="1" t="s">
        <v>1342</v>
      </c>
      <c r="Y3138" s="1" t="s">
        <v>1343</v>
      </c>
      <c r="Z3138" s="1" t="s">
        <v>1344</v>
      </c>
      <c r="AA3138" s="1" t="s">
        <v>245</v>
      </c>
      <c r="AB3138" s="1" t="s">
        <v>1345</v>
      </c>
      <c r="AC3138" s="1" t="s">
        <v>1346</v>
      </c>
      <c r="AD3138" s="1" t="s">
        <v>116</v>
      </c>
      <c r="AE3138" s="1" t="s">
        <v>117</v>
      </c>
      <c r="AF3138" s="9">
        <v>96950</v>
      </c>
      <c r="AG3138" s="1" t="s">
        <v>118</v>
      </c>
      <c r="AH3138" s="1" t="s">
        <v>242</v>
      </c>
      <c r="AI3138" s="1">
        <v>16702344000</v>
      </c>
      <c r="AK3138" s="1" t="s">
        <v>1347</v>
      </c>
      <c r="BC3138" s="1" t="str">
        <f>"35-3021.00"</f>
        <v>35-3021.00</v>
      </c>
      <c r="BD3138" s="1" t="s">
        <v>2867</v>
      </c>
      <c r="BE3138" s="1" t="s">
        <v>6877</v>
      </c>
      <c r="BF3138" s="1" t="s">
        <v>6878</v>
      </c>
      <c r="BG3138" s="1">
        <v>5</v>
      </c>
      <c r="BI3138" s="2">
        <v>44166</v>
      </c>
      <c r="BJ3138" s="2">
        <v>44530</v>
      </c>
      <c r="BM3138" s="1">
        <v>35</v>
      </c>
      <c r="BN3138" s="1">
        <v>0</v>
      </c>
      <c r="BO3138" s="1">
        <v>7</v>
      </c>
      <c r="BP3138" s="1">
        <v>7</v>
      </c>
      <c r="BQ3138" s="1">
        <v>7</v>
      </c>
      <c r="BR3138" s="1">
        <v>7</v>
      </c>
      <c r="BS3138" s="1">
        <v>7</v>
      </c>
      <c r="BT3138" s="1">
        <v>0</v>
      </c>
      <c r="BU3138" s="1" t="str">
        <f>"8:00 AM"</f>
        <v>8:00 AM</v>
      </c>
      <c r="BV3138" s="1" t="str">
        <f>"4:30 PM"</f>
        <v>4:30 PM</v>
      </c>
      <c r="BW3138" s="1" t="s">
        <v>135</v>
      </c>
      <c r="BX3138" s="1">
        <v>3</v>
      </c>
      <c r="BY3138" s="1">
        <v>6</v>
      </c>
      <c r="BZ3138" s="1" t="s">
        <v>112</v>
      </c>
      <c r="CA3138" s="1">
        <v>0</v>
      </c>
      <c r="CB3138" s="4" t="s">
        <v>12969</v>
      </c>
      <c r="CC3138" s="1" t="s">
        <v>12970</v>
      </c>
      <c r="CD3138" s="1" t="s">
        <v>1197</v>
      </c>
      <c r="CE3138" s="1" t="s">
        <v>116</v>
      </c>
      <c r="CF3138" s="1" t="s">
        <v>117</v>
      </c>
      <c r="CG3138" s="1">
        <v>96950</v>
      </c>
      <c r="CH3138" s="3">
        <v>7.41</v>
      </c>
      <c r="CI3138" s="3">
        <v>7.41</v>
      </c>
      <c r="CJ3138" s="3">
        <v>11.12</v>
      </c>
      <c r="CK3138" s="3">
        <v>11.12</v>
      </c>
      <c r="CL3138" s="1" t="s">
        <v>137</v>
      </c>
      <c r="CM3138" s="1" t="s">
        <v>6881</v>
      </c>
      <c r="CN3138" s="1" t="s">
        <v>139</v>
      </c>
      <c r="CP3138" s="1" t="s">
        <v>112</v>
      </c>
      <c r="CQ3138" s="1" t="s">
        <v>111</v>
      </c>
      <c r="CR3138" s="1" t="s">
        <v>112</v>
      </c>
      <c r="CS3138" s="1" t="s">
        <v>111</v>
      </c>
      <c r="CT3138" s="1" t="s">
        <v>111</v>
      </c>
      <c r="CU3138" s="1" t="s">
        <v>111</v>
      </c>
      <c r="CV3138" s="1" t="s">
        <v>138</v>
      </c>
      <c r="CW3138" s="1" t="s">
        <v>6882</v>
      </c>
      <c r="CX3138" s="1">
        <v>16702344000</v>
      </c>
      <c r="CY3138" s="1" t="s">
        <v>1347</v>
      </c>
      <c r="CZ3138" s="1" t="s">
        <v>380</v>
      </c>
      <c r="DA3138" s="1" t="s">
        <v>111</v>
      </c>
      <c r="DB3138" s="1" t="s">
        <v>112</v>
      </c>
      <c r="DC3138" s="1" t="s">
        <v>1342</v>
      </c>
      <c r="DD3138" s="1" t="s">
        <v>1343</v>
      </c>
      <c r="DE3138" s="1" t="s">
        <v>236</v>
      </c>
      <c r="DF3138" s="1" t="s">
        <v>1338</v>
      </c>
      <c r="DG3138" s="1" t="s">
        <v>12971</v>
      </c>
    </row>
    <row r="3139" spans="1:111" ht="15.6" customHeight="1" x14ac:dyDescent="0.25">
      <c r="A3139" s="1" t="s">
        <v>12979</v>
      </c>
      <c r="B3139" s="1" t="s">
        <v>109</v>
      </c>
      <c r="C3139" s="2">
        <v>44055.952069791667</v>
      </c>
      <c r="D3139" s="2">
        <v>44117</v>
      </c>
      <c r="E3139" s="1" t="s">
        <v>110</v>
      </c>
      <c r="F3139" s="2">
        <v>44103.833333333336</v>
      </c>
      <c r="G3139" s="1" t="s">
        <v>111</v>
      </c>
      <c r="H3139" s="1" t="s">
        <v>112</v>
      </c>
      <c r="I3139" s="1" t="s">
        <v>112</v>
      </c>
      <c r="J3139" s="1" t="s">
        <v>468</v>
      </c>
      <c r="K3139" s="1" t="s">
        <v>469</v>
      </c>
      <c r="L3139" s="1" t="s">
        <v>470</v>
      </c>
      <c r="M3139" s="1" t="s">
        <v>339</v>
      </c>
      <c r="N3139" s="1" t="s">
        <v>167</v>
      </c>
      <c r="O3139" s="1" t="s">
        <v>117</v>
      </c>
      <c r="P3139" s="9">
        <v>96950</v>
      </c>
      <c r="Q3139" s="1" t="s">
        <v>118</v>
      </c>
      <c r="S3139" s="1">
        <v>16702379950</v>
      </c>
      <c r="U3139" s="1">
        <v>721120</v>
      </c>
      <c r="V3139" s="1" t="s">
        <v>119</v>
      </c>
      <c r="X3139" s="1" t="s">
        <v>498</v>
      </c>
      <c r="Y3139" s="1" t="s">
        <v>499</v>
      </c>
      <c r="AA3139" s="1" t="s">
        <v>473</v>
      </c>
      <c r="AB3139" s="1" t="s">
        <v>470</v>
      </c>
      <c r="AC3139" s="1" t="s">
        <v>339</v>
      </c>
      <c r="AD3139" s="1" t="s">
        <v>167</v>
      </c>
      <c r="AE3139" s="1" t="s">
        <v>117</v>
      </c>
      <c r="AF3139" s="9">
        <v>96950</v>
      </c>
      <c r="AG3139" s="1" t="s">
        <v>118</v>
      </c>
      <c r="AI3139" s="1">
        <v>16702379950</v>
      </c>
      <c r="AK3139" s="1" t="s">
        <v>474</v>
      </c>
      <c r="BC3139" s="1" t="str">
        <f>"43-1011.00"</f>
        <v>43-1011.00</v>
      </c>
      <c r="BD3139" s="1" t="s">
        <v>421</v>
      </c>
      <c r="BE3139" s="1" t="s">
        <v>12980</v>
      </c>
      <c r="BF3139" s="1" t="s">
        <v>12981</v>
      </c>
      <c r="BG3139" s="1">
        <v>3</v>
      </c>
      <c r="BI3139" s="2">
        <v>44105</v>
      </c>
      <c r="BJ3139" s="2">
        <v>44469</v>
      </c>
      <c r="BM3139" s="1">
        <v>35</v>
      </c>
      <c r="BN3139" s="1">
        <v>0</v>
      </c>
      <c r="BO3139" s="1">
        <v>7</v>
      </c>
      <c r="BP3139" s="1">
        <v>7</v>
      </c>
      <c r="BQ3139" s="1">
        <v>7</v>
      </c>
      <c r="BR3139" s="1">
        <v>7</v>
      </c>
      <c r="BS3139" s="1">
        <v>7</v>
      </c>
      <c r="BT3139" s="1">
        <v>0</v>
      </c>
      <c r="BU3139" s="1" t="str">
        <f>"6:00 AM"</f>
        <v>6:00 AM</v>
      </c>
      <c r="BV3139" s="1" t="str">
        <f>"2:00 PM"</f>
        <v>2:00 PM</v>
      </c>
      <c r="BW3139" s="1" t="s">
        <v>135</v>
      </c>
      <c r="BX3139" s="1">
        <v>0</v>
      </c>
      <c r="BY3139" s="1">
        <v>24</v>
      </c>
      <c r="BZ3139" s="1" t="s">
        <v>111</v>
      </c>
      <c r="CA3139" s="1">
        <v>15</v>
      </c>
      <c r="CB3139" s="4" t="s">
        <v>12982</v>
      </c>
      <c r="CC3139" s="1" t="s">
        <v>470</v>
      </c>
      <c r="CD3139" s="1" t="s">
        <v>339</v>
      </c>
      <c r="CE3139" s="1" t="s">
        <v>167</v>
      </c>
      <c r="CF3139" s="1" t="s">
        <v>117</v>
      </c>
      <c r="CG3139" s="1">
        <v>96950</v>
      </c>
      <c r="CH3139" s="3">
        <v>20.100000000000001</v>
      </c>
      <c r="CI3139" s="3">
        <v>30</v>
      </c>
      <c r="CL3139" s="1" t="s">
        <v>137</v>
      </c>
      <c r="CN3139" s="1" t="s">
        <v>139</v>
      </c>
      <c r="CP3139" s="1" t="s">
        <v>112</v>
      </c>
      <c r="CQ3139" s="1" t="s">
        <v>111</v>
      </c>
      <c r="CR3139" s="1" t="s">
        <v>111</v>
      </c>
      <c r="CS3139" s="1" t="s">
        <v>112</v>
      </c>
      <c r="CT3139" s="1" t="s">
        <v>138</v>
      </c>
      <c r="CU3139" s="1" t="s">
        <v>111</v>
      </c>
      <c r="CV3139" s="1" t="s">
        <v>111</v>
      </c>
      <c r="CW3139" s="1" t="s">
        <v>479</v>
      </c>
      <c r="CX3139" s="1">
        <v>16702379900</v>
      </c>
      <c r="CY3139" s="1" t="s">
        <v>480</v>
      </c>
      <c r="CZ3139" s="1" t="s">
        <v>138</v>
      </c>
      <c r="DA3139" s="1" t="s">
        <v>111</v>
      </c>
      <c r="DB3139" s="1" t="s">
        <v>112</v>
      </c>
    </row>
    <row r="3140" spans="1:111" ht="15.6" customHeight="1" x14ac:dyDescent="0.25">
      <c r="A3140" s="1" t="s">
        <v>12983</v>
      </c>
      <c r="B3140" s="1" t="s">
        <v>109</v>
      </c>
      <c r="C3140" s="2">
        <v>44036.3465818287</v>
      </c>
      <c r="D3140" s="2">
        <v>44110</v>
      </c>
      <c r="E3140" s="1" t="s">
        <v>110</v>
      </c>
      <c r="F3140" s="2">
        <v>44103.833333333336</v>
      </c>
      <c r="G3140" s="1" t="s">
        <v>112</v>
      </c>
      <c r="H3140" s="1" t="s">
        <v>112</v>
      </c>
      <c r="I3140" s="1" t="s">
        <v>112</v>
      </c>
      <c r="J3140" s="1" t="s">
        <v>2853</v>
      </c>
      <c r="K3140" s="1" t="s">
        <v>10808</v>
      </c>
      <c r="L3140" s="1" t="s">
        <v>2856</v>
      </c>
      <c r="M3140" s="1" t="s">
        <v>2855</v>
      </c>
      <c r="N3140" s="1" t="s">
        <v>116</v>
      </c>
      <c r="O3140" s="1" t="s">
        <v>117</v>
      </c>
      <c r="P3140" s="9">
        <v>96950</v>
      </c>
      <c r="Q3140" s="1" t="s">
        <v>118</v>
      </c>
      <c r="S3140" s="1">
        <v>16702359037</v>
      </c>
      <c r="U3140" s="1">
        <v>811122</v>
      </c>
      <c r="V3140" s="1" t="s">
        <v>119</v>
      </c>
      <c r="X3140" s="1" t="s">
        <v>10809</v>
      </c>
      <c r="Y3140" s="1" t="s">
        <v>2858</v>
      </c>
      <c r="Z3140" s="1" t="s">
        <v>686</v>
      </c>
      <c r="AA3140" s="1" t="s">
        <v>2859</v>
      </c>
      <c r="AB3140" s="1" t="s">
        <v>2856</v>
      </c>
      <c r="AC3140" s="1" t="s">
        <v>2855</v>
      </c>
      <c r="AD3140" s="1" t="s">
        <v>116</v>
      </c>
      <c r="AE3140" s="1" t="s">
        <v>117</v>
      </c>
      <c r="AF3140" s="9">
        <v>96950</v>
      </c>
      <c r="AG3140" s="1" t="s">
        <v>118</v>
      </c>
      <c r="AI3140" s="1">
        <v>16702359037</v>
      </c>
      <c r="AK3140" s="1" t="s">
        <v>2860</v>
      </c>
      <c r="BC3140" s="1" t="str">
        <f>"49-3022.00"</f>
        <v>49-3022.00</v>
      </c>
      <c r="BD3140" s="1" t="s">
        <v>10810</v>
      </c>
      <c r="BE3140" s="1" t="s">
        <v>10811</v>
      </c>
      <c r="BF3140" s="1" t="s">
        <v>10812</v>
      </c>
      <c r="BG3140" s="1">
        <v>1</v>
      </c>
      <c r="BI3140" s="2">
        <v>44105</v>
      </c>
      <c r="BJ3140" s="2">
        <v>44469</v>
      </c>
      <c r="BM3140" s="1">
        <v>35</v>
      </c>
      <c r="BN3140" s="1">
        <v>0</v>
      </c>
      <c r="BO3140" s="1">
        <v>7</v>
      </c>
      <c r="BP3140" s="1">
        <v>7</v>
      </c>
      <c r="BQ3140" s="1">
        <v>7</v>
      </c>
      <c r="BR3140" s="1">
        <v>7</v>
      </c>
      <c r="BS3140" s="1">
        <v>7</v>
      </c>
      <c r="BT3140" s="1">
        <v>0</v>
      </c>
      <c r="BU3140" s="1" t="str">
        <f>"9:00 AM"</f>
        <v>9:00 AM</v>
      </c>
      <c r="BV3140" s="1" t="str">
        <f>"5:00 PM"</f>
        <v>5:00 PM</v>
      </c>
      <c r="BW3140" s="1" t="s">
        <v>135</v>
      </c>
      <c r="BX3140" s="1">
        <v>0</v>
      </c>
      <c r="BY3140" s="1">
        <v>12</v>
      </c>
      <c r="BZ3140" s="1" t="s">
        <v>112</v>
      </c>
      <c r="CA3140" s="1">
        <v>0</v>
      </c>
      <c r="CB3140" s="1" t="s">
        <v>10813</v>
      </c>
      <c r="CC3140" s="1" t="s">
        <v>10814</v>
      </c>
      <c r="CD3140" s="1" t="s">
        <v>2855</v>
      </c>
      <c r="CE3140" s="1" t="s">
        <v>116</v>
      </c>
      <c r="CF3140" s="1" t="s">
        <v>117</v>
      </c>
      <c r="CG3140" s="1">
        <v>96950</v>
      </c>
      <c r="CH3140" s="3">
        <v>12.78</v>
      </c>
      <c r="CI3140" s="3">
        <v>12.78</v>
      </c>
      <c r="CJ3140" s="3">
        <v>19.170000000000002</v>
      </c>
      <c r="CK3140" s="3">
        <v>19.170000000000002</v>
      </c>
      <c r="CL3140" s="1" t="s">
        <v>137</v>
      </c>
      <c r="CM3140" s="1" t="s">
        <v>331</v>
      </c>
      <c r="CN3140" s="1" t="s">
        <v>139</v>
      </c>
      <c r="CP3140" s="1" t="s">
        <v>112</v>
      </c>
      <c r="CQ3140" s="1" t="s">
        <v>111</v>
      </c>
      <c r="CR3140" s="1" t="s">
        <v>112</v>
      </c>
      <c r="CS3140" s="1" t="s">
        <v>111</v>
      </c>
      <c r="CT3140" s="1" t="s">
        <v>138</v>
      </c>
      <c r="CU3140" s="1" t="s">
        <v>111</v>
      </c>
      <c r="CV3140" s="1" t="s">
        <v>138</v>
      </c>
      <c r="CW3140" s="1" t="s">
        <v>331</v>
      </c>
      <c r="CX3140" s="1">
        <v>16702359037</v>
      </c>
      <c r="CY3140" s="1" t="s">
        <v>2860</v>
      </c>
      <c r="CZ3140" s="1" t="s">
        <v>138</v>
      </c>
      <c r="DA3140" s="1" t="s">
        <v>111</v>
      </c>
      <c r="DB3140" s="1" t="s">
        <v>112</v>
      </c>
    </row>
    <row r="3141" spans="1:111" ht="15.6" customHeight="1" x14ac:dyDescent="0.25">
      <c r="A3141" s="1" t="s">
        <v>12995</v>
      </c>
      <c r="B3141" s="1" t="s">
        <v>109</v>
      </c>
      <c r="C3141" s="2">
        <v>44047.126143055553</v>
      </c>
      <c r="D3141" s="2">
        <v>44111</v>
      </c>
      <c r="E3141" s="1" t="s">
        <v>110</v>
      </c>
      <c r="F3141" s="2">
        <v>44103.833333333336</v>
      </c>
      <c r="G3141" s="1" t="s">
        <v>112</v>
      </c>
      <c r="H3141" s="1" t="s">
        <v>112</v>
      </c>
      <c r="I3141" s="1" t="s">
        <v>112</v>
      </c>
      <c r="J3141" s="1" t="s">
        <v>482</v>
      </c>
      <c r="K3141" s="1" t="s">
        <v>483</v>
      </c>
      <c r="L3141" s="1" t="s">
        <v>12996</v>
      </c>
      <c r="M3141" s="1" t="s">
        <v>485</v>
      </c>
      <c r="N3141" s="1" t="s">
        <v>116</v>
      </c>
      <c r="O3141" s="1" t="s">
        <v>117</v>
      </c>
      <c r="P3141" s="9">
        <v>96950</v>
      </c>
      <c r="Q3141" s="1" t="s">
        <v>118</v>
      </c>
      <c r="S3141" s="1">
        <v>16704836526</v>
      </c>
      <c r="U3141" s="1">
        <v>236220</v>
      </c>
      <c r="V3141" s="1" t="s">
        <v>119</v>
      </c>
      <c r="X3141" s="1" t="s">
        <v>486</v>
      </c>
      <c r="Y3141" s="1" t="s">
        <v>487</v>
      </c>
      <c r="Z3141" s="1" t="s">
        <v>488</v>
      </c>
      <c r="AA3141" s="1" t="s">
        <v>964</v>
      </c>
      <c r="AB3141" s="1" t="s">
        <v>12996</v>
      </c>
      <c r="AC3141" s="1" t="s">
        <v>7490</v>
      </c>
      <c r="AD3141" s="1" t="s">
        <v>157</v>
      </c>
      <c r="AE3141" s="1" t="s">
        <v>117</v>
      </c>
      <c r="AF3141" s="9">
        <v>96950</v>
      </c>
      <c r="AG3141" s="1" t="s">
        <v>118</v>
      </c>
      <c r="AI3141" s="1">
        <v>16704836526</v>
      </c>
      <c r="AK3141" s="1" t="s">
        <v>491</v>
      </c>
      <c r="BC3141" s="1" t="str">
        <f>"49-9071.00"</f>
        <v>49-9071.00</v>
      </c>
      <c r="BD3141" s="1" t="s">
        <v>214</v>
      </c>
      <c r="BE3141" s="1" t="s">
        <v>12997</v>
      </c>
      <c r="BF3141" s="1" t="s">
        <v>12998</v>
      </c>
      <c r="BG3141" s="1">
        <v>3</v>
      </c>
      <c r="BI3141" s="2">
        <v>44105</v>
      </c>
      <c r="BJ3141" s="2">
        <v>44469</v>
      </c>
      <c r="BM3141" s="1">
        <v>40</v>
      </c>
      <c r="BN3141" s="1">
        <v>0</v>
      </c>
      <c r="BO3141" s="1">
        <v>8</v>
      </c>
      <c r="BP3141" s="1">
        <v>8</v>
      </c>
      <c r="BQ3141" s="1">
        <v>8</v>
      </c>
      <c r="BR3141" s="1">
        <v>8</v>
      </c>
      <c r="BS3141" s="1">
        <v>8</v>
      </c>
      <c r="BT3141" s="1">
        <v>0</v>
      </c>
      <c r="BU3141" s="1" t="str">
        <f>"8:00 AM"</f>
        <v>8:00 AM</v>
      </c>
      <c r="BV3141" s="1" t="str">
        <f>"5:00 PM"</f>
        <v>5:00 PM</v>
      </c>
      <c r="BW3141" s="1" t="s">
        <v>135</v>
      </c>
      <c r="BX3141" s="1">
        <v>0</v>
      </c>
      <c r="BY3141" s="1">
        <v>12</v>
      </c>
      <c r="BZ3141" s="1" t="s">
        <v>112</v>
      </c>
      <c r="CA3141" s="1">
        <v>0</v>
      </c>
      <c r="CB3141" s="4" t="s">
        <v>12999</v>
      </c>
      <c r="CC3141" s="1" t="s">
        <v>10826</v>
      </c>
      <c r="CD3141" s="1" t="s">
        <v>485</v>
      </c>
      <c r="CE3141" s="1" t="s">
        <v>116</v>
      </c>
      <c r="CF3141" s="1" t="s">
        <v>117</v>
      </c>
      <c r="CG3141" s="1">
        <v>96950</v>
      </c>
      <c r="CH3141" s="3">
        <v>12.64</v>
      </c>
      <c r="CI3141" s="3">
        <v>12.64</v>
      </c>
      <c r="CJ3141" s="3">
        <v>18.96</v>
      </c>
      <c r="CK3141" s="3">
        <v>18.96</v>
      </c>
      <c r="CL3141" s="1" t="s">
        <v>137</v>
      </c>
      <c r="CM3141" s="1" t="s">
        <v>331</v>
      </c>
      <c r="CN3141" s="1" t="s">
        <v>139</v>
      </c>
      <c r="CP3141" s="1" t="s">
        <v>111</v>
      </c>
      <c r="CQ3141" s="1" t="s">
        <v>111</v>
      </c>
      <c r="CR3141" s="1" t="s">
        <v>112</v>
      </c>
      <c r="CS3141" s="1" t="s">
        <v>111</v>
      </c>
      <c r="CT3141" s="1" t="s">
        <v>138</v>
      </c>
      <c r="CU3141" s="1" t="s">
        <v>111</v>
      </c>
      <c r="CV3141" s="1" t="s">
        <v>138</v>
      </c>
      <c r="CW3141" s="1" t="s">
        <v>331</v>
      </c>
      <c r="CX3141" s="1">
        <v>16704836526</v>
      </c>
      <c r="CY3141" s="1" t="s">
        <v>491</v>
      </c>
      <c r="CZ3141" s="1" t="s">
        <v>138</v>
      </c>
      <c r="DA3141" s="1" t="s">
        <v>111</v>
      </c>
      <c r="DB3141" s="1" t="s">
        <v>112</v>
      </c>
    </row>
    <row r="3142" spans="1:111" ht="15.6" customHeight="1" x14ac:dyDescent="0.25">
      <c r="A3142" s="1" t="s">
        <v>13009</v>
      </c>
      <c r="B3142" s="1" t="s">
        <v>109</v>
      </c>
      <c r="C3142" s="2">
        <v>44081.140191203704</v>
      </c>
      <c r="D3142" s="2">
        <v>44165</v>
      </c>
      <c r="E3142" s="1" t="s">
        <v>180</v>
      </c>
      <c r="G3142" s="1" t="s">
        <v>112</v>
      </c>
      <c r="H3142" s="1" t="s">
        <v>112</v>
      </c>
      <c r="I3142" s="1" t="s">
        <v>112</v>
      </c>
      <c r="J3142" s="1" t="s">
        <v>2176</v>
      </c>
      <c r="K3142" s="1" t="s">
        <v>13010</v>
      </c>
      <c r="L3142" s="1" t="s">
        <v>2178</v>
      </c>
      <c r="N3142" s="1" t="s">
        <v>116</v>
      </c>
      <c r="O3142" s="1" t="s">
        <v>117</v>
      </c>
      <c r="P3142" s="9">
        <v>96950</v>
      </c>
      <c r="Q3142" s="1" t="s">
        <v>118</v>
      </c>
      <c r="R3142" s="1" t="s">
        <v>117</v>
      </c>
      <c r="S3142" s="1">
        <v>16718881388</v>
      </c>
      <c r="U3142" s="1">
        <v>56152</v>
      </c>
      <c r="V3142" s="1" t="s">
        <v>119</v>
      </c>
      <c r="X3142" s="1" t="s">
        <v>2179</v>
      </c>
      <c r="Y3142" s="1" t="s">
        <v>2180</v>
      </c>
      <c r="Z3142" s="1" t="s">
        <v>2181</v>
      </c>
      <c r="AA3142" s="1" t="s">
        <v>245</v>
      </c>
      <c r="AB3142" s="1" t="s">
        <v>2178</v>
      </c>
      <c r="AD3142" s="1" t="s">
        <v>116</v>
      </c>
      <c r="AE3142" s="1" t="s">
        <v>117</v>
      </c>
      <c r="AF3142" s="9">
        <v>96950</v>
      </c>
      <c r="AG3142" s="1" t="s">
        <v>118</v>
      </c>
      <c r="AH3142" s="1" t="s">
        <v>117</v>
      </c>
      <c r="AI3142" s="1">
        <v>16718881388</v>
      </c>
      <c r="AK3142" s="1" t="s">
        <v>2182</v>
      </c>
      <c r="BC3142" s="1" t="str">
        <f>"39-7011.00"</f>
        <v>39-7011.00</v>
      </c>
      <c r="BD3142" s="1" t="s">
        <v>1435</v>
      </c>
      <c r="BE3142" s="1" t="s">
        <v>13011</v>
      </c>
      <c r="BF3142" s="1" t="s">
        <v>8499</v>
      </c>
      <c r="BG3142" s="1">
        <v>1</v>
      </c>
      <c r="BI3142" s="2">
        <v>44197</v>
      </c>
      <c r="BJ3142" s="2">
        <v>44561</v>
      </c>
      <c r="BM3142" s="1">
        <v>40</v>
      </c>
      <c r="BN3142" s="1">
        <v>0</v>
      </c>
      <c r="BO3142" s="1">
        <v>8</v>
      </c>
      <c r="BP3142" s="1">
        <v>8</v>
      </c>
      <c r="BQ3142" s="1">
        <v>8</v>
      </c>
      <c r="BR3142" s="1">
        <v>8</v>
      </c>
      <c r="BS3142" s="1">
        <v>8</v>
      </c>
      <c r="BT3142" s="1">
        <v>0</v>
      </c>
      <c r="BU3142" s="1" t="str">
        <f>"8:00 AM"</f>
        <v>8:00 AM</v>
      </c>
      <c r="BV3142" s="1" t="str">
        <f>"5:00 PM"</f>
        <v>5:00 PM</v>
      </c>
      <c r="BW3142" s="1" t="s">
        <v>230</v>
      </c>
      <c r="BX3142" s="1">
        <v>0</v>
      </c>
      <c r="BY3142" s="1">
        <v>6</v>
      </c>
      <c r="BZ3142" s="1" t="s">
        <v>112</v>
      </c>
      <c r="CA3142" s="1">
        <v>0</v>
      </c>
      <c r="CB3142" s="4" t="s">
        <v>13012</v>
      </c>
      <c r="CC3142" s="1" t="s">
        <v>2178</v>
      </c>
      <c r="CD3142" s="1" t="s">
        <v>138</v>
      </c>
      <c r="CE3142" s="1" t="s">
        <v>116</v>
      </c>
      <c r="CF3142" s="1" t="s">
        <v>117</v>
      </c>
      <c r="CG3142" s="1">
        <v>96950</v>
      </c>
      <c r="CH3142" s="3">
        <v>11.17</v>
      </c>
      <c r="CI3142" s="3">
        <v>11.17</v>
      </c>
      <c r="CJ3142" s="3">
        <v>16.75</v>
      </c>
      <c r="CK3142" s="3">
        <v>16.75</v>
      </c>
      <c r="CL3142" s="1" t="s">
        <v>137</v>
      </c>
      <c r="CM3142" s="1" t="s">
        <v>138</v>
      </c>
      <c r="CN3142" s="1" t="s">
        <v>139</v>
      </c>
      <c r="CP3142" s="1" t="s">
        <v>112</v>
      </c>
      <c r="CQ3142" s="1" t="s">
        <v>111</v>
      </c>
      <c r="CR3142" s="1" t="s">
        <v>111</v>
      </c>
      <c r="CS3142" s="1" t="s">
        <v>111</v>
      </c>
      <c r="CT3142" s="1" t="s">
        <v>138</v>
      </c>
      <c r="CU3142" s="1" t="s">
        <v>111</v>
      </c>
      <c r="CV3142" s="1" t="s">
        <v>138</v>
      </c>
      <c r="CW3142" s="1" t="s">
        <v>138</v>
      </c>
      <c r="CX3142" s="1">
        <v>16718881388</v>
      </c>
      <c r="CY3142" s="1" t="s">
        <v>2182</v>
      </c>
      <c r="CZ3142" s="1" t="s">
        <v>13013</v>
      </c>
      <c r="DA3142" s="1" t="s">
        <v>111</v>
      </c>
      <c r="DB3142" s="1" t="s">
        <v>112</v>
      </c>
    </row>
    <row r="3143" spans="1:111" ht="15.6" customHeight="1" x14ac:dyDescent="0.25">
      <c r="A3143" s="1" t="s">
        <v>13014</v>
      </c>
      <c r="B3143" s="1" t="s">
        <v>109</v>
      </c>
      <c r="C3143" s="2">
        <v>44062.203605324074</v>
      </c>
      <c r="D3143" s="2">
        <v>44151</v>
      </c>
      <c r="E3143" s="1" t="s">
        <v>110</v>
      </c>
      <c r="F3143" s="2">
        <v>44103.833333333336</v>
      </c>
      <c r="G3143" s="1" t="s">
        <v>112</v>
      </c>
      <c r="H3143" s="1" t="s">
        <v>112</v>
      </c>
      <c r="I3143" s="1" t="s">
        <v>112</v>
      </c>
      <c r="J3143" s="1" t="s">
        <v>7724</v>
      </c>
      <c r="K3143" s="1" t="s">
        <v>7725</v>
      </c>
      <c r="L3143" s="1" t="s">
        <v>2248</v>
      </c>
      <c r="N3143" s="1" t="s">
        <v>116</v>
      </c>
      <c r="O3143" s="1" t="s">
        <v>117</v>
      </c>
      <c r="P3143" s="9">
        <v>96950</v>
      </c>
      <c r="Q3143" s="1" t="s">
        <v>118</v>
      </c>
      <c r="R3143" s="1" t="s">
        <v>138</v>
      </c>
      <c r="S3143" s="1">
        <v>16702872161</v>
      </c>
      <c r="U3143" s="1">
        <v>53211</v>
      </c>
      <c r="V3143" s="1" t="s">
        <v>119</v>
      </c>
      <c r="X3143" s="1" t="s">
        <v>1357</v>
      </c>
      <c r="Y3143" s="1" t="s">
        <v>1358</v>
      </c>
      <c r="AA3143" s="1" t="s">
        <v>245</v>
      </c>
      <c r="AB3143" s="1" t="s">
        <v>2248</v>
      </c>
      <c r="AD3143" s="1" t="s">
        <v>116</v>
      </c>
      <c r="AE3143" s="1" t="s">
        <v>117</v>
      </c>
      <c r="AF3143" s="9">
        <v>96950</v>
      </c>
      <c r="AG3143" s="1" t="s">
        <v>118</v>
      </c>
      <c r="AH3143" s="1" t="s">
        <v>138</v>
      </c>
      <c r="AI3143" s="1">
        <v>16702872161</v>
      </c>
      <c r="AK3143" s="1" t="s">
        <v>2249</v>
      </c>
      <c r="BC3143" s="1" t="str">
        <f>"49-3023.01"</f>
        <v>49-3023.01</v>
      </c>
      <c r="BD3143" s="1" t="s">
        <v>608</v>
      </c>
      <c r="BE3143" s="1" t="s">
        <v>13015</v>
      </c>
      <c r="BF3143" s="1" t="s">
        <v>13016</v>
      </c>
      <c r="BG3143" s="1">
        <v>3</v>
      </c>
      <c r="BI3143" s="2">
        <v>44105</v>
      </c>
      <c r="BJ3143" s="2">
        <v>44104</v>
      </c>
      <c r="BM3143" s="1">
        <v>40</v>
      </c>
      <c r="BN3143" s="1">
        <v>0</v>
      </c>
      <c r="BO3143" s="1">
        <v>8</v>
      </c>
      <c r="BP3143" s="1">
        <v>8</v>
      </c>
      <c r="BQ3143" s="1">
        <v>8</v>
      </c>
      <c r="BR3143" s="1">
        <v>8</v>
      </c>
      <c r="BS3143" s="1">
        <v>8</v>
      </c>
      <c r="BT3143" s="1">
        <v>0</v>
      </c>
      <c r="BU3143" s="1" t="str">
        <f>"8:00 AM"</f>
        <v>8:00 AM</v>
      </c>
      <c r="BV3143" s="1" t="str">
        <f>"5:00 PM"</f>
        <v>5:00 PM</v>
      </c>
      <c r="BW3143" s="1" t="s">
        <v>392</v>
      </c>
      <c r="BX3143" s="1">
        <v>0</v>
      </c>
      <c r="BY3143" s="1">
        <v>24</v>
      </c>
      <c r="BZ3143" s="1" t="s">
        <v>112</v>
      </c>
      <c r="CA3143" s="1">
        <v>0</v>
      </c>
      <c r="CB3143" s="1" t="s">
        <v>13017</v>
      </c>
      <c r="CC3143" s="1" t="s">
        <v>2248</v>
      </c>
      <c r="CD3143" s="1" t="s">
        <v>7726</v>
      </c>
      <c r="CE3143" s="1" t="s">
        <v>116</v>
      </c>
      <c r="CF3143" s="1" t="s">
        <v>117</v>
      </c>
      <c r="CG3143" s="1">
        <v>96950</v>
      </c>
      <c r="CH3143" s="3">
        <v>8.1</v>
      </c>
      <c r="CI3143" s="3">
        <v>8.1</v>
      </c>
      <c r="CJ3143" s="3">
        <v>12.15</v>
      </c>
      <c r="CK3143" s="3">
        <v>12.15</v>
      </c>
      <c r="CL3143" s="1" t="s">
        <v>137</v>
      </c>
      <c r="CM3143" s="1" t="s">
        <v>168</v>
      </c>
      <c r="CN3143" s="1" t="s">
        <v>139</v>
      </c>
      <c r="CP3143" s="1" t="s">
        <v>112</v>
      </c>
      <c r="CQ3143" s="1" t="s">
        <v>111</v>
      </c>
      <c r="CR3143" s="1" t="s">
        <v>112</v>
      </c>
      <c r="CS3143" s="1" t="s">
        <v>111</v>
      </c>
      <c r="CT3143" s="1" t="s">
        <v>138</v>
      </c>
      <c r="CU3143" s="1" t="s">
        <v>111</v>
      </c>
      <c r="CV3143" s="1" t="s">
        <v>138</v>
      </c>
      <c r="CW3143" s="1" t="s">
        <v>2253</v>
      </c>
      <c r="CX3143" s="1">
        <v>16702872161</v>
      </c>
      <c r="CY3143" s="1" t="s">
        <v>2249</v>
      </c>
      <c r="CZ3143" s="1" t="s">
        <v>168</v>
      </c>
      <c r="DA3143" s="1" t="s">
        <v>111</v>
      </c>
      <c r="DB3143" s="1" t="s">
        <v>112</v>
      </c>
      <c r="DC3143" s="1" t="s">
        <v>1357</v>
      </c>
      <c r="DD3143" s="1" t="s">
        <v>1358</v>
      </c>
      <c r="DF3143" s="1" t="s">
        <v>2254</v>
      </c>
      <c r="DG3143" s="1" t="s">
        <v>2249</v>
      </c>
    </row>
    <row r="3144" spans="1:111" ht="15.6" customHeight="1" x14ac:dyDescent="0.25">
      <c r="A3144" s="1" t="s">
        <v>13018</v>
      </c>
      <c r="B3144" s="1" t="s">
        <v>109</v>
      </c>
      <c r="C3144" s="2">
        <v>44090.917912731478</v>
      </c>
      <c r="D3144" s="2">
        <v>44152</v>
      </c>
      <c r="E3144" s="1" t="s">
        <v>110</v>
      </c>
      <c r="F3144" s="2">
        <v>44103.833333333336</v>
      </c>
      <c r="G3144" s="1" t="s">
        <v>111</v>
      </c>
      <c r="H3144" s="1" t="s">
        <v>112</v>
      </c>
      <c r="I3144" s="1" t="s">
        <v>112</v>
      </c>
      <c r="J3144" s="1" t="s">
        <v>13019</v>
      </c>
      <c r="L3144" s="1" t="s">
        <v>13020</v>
      </c>
      <c r="M3144" s="1" t="s">
        <v>2941</v>
      </c>
      <c r="N3144" s="1" t="s">
        <v>116</v>
      </c>
      <c r="O3144" s="1" t="s">
        <v>117</v>
      </c>
      <c r="P3144" s="9">
        <v>96950</v>
      </c>
      <c r="Q3144" s="1" t="s">
        <v>118</v>
      </c>
      <c r="R3144" s="1" t="s">
        <v>5024</v>
      </c>
      <c r="S3144" s="1">
        <v>16702334673</v>
      </c>
      <c r="U3144" s="1">
        <v>221114</v>
      </c>
      <c r="V3144" s="1" t="s">
        <v>119</v>
      </c>
      <c r="X3144" s="1" t="s">
        <v>13021</v>
      </c>
      <c r="Y3144" s="1" t="s">
        <v>13022</v>
      </c>
      <c r="Z3144" s="1" t="s">
        <v>13023</v>
      </c>
      <c r="AA3144" s="1" t="s">
        <v>8479</v>
      </c>
      <c r="AB3144" s="1" t="s">
        <v>13024</v>
      </c>
      <c r="AC3144" s="1" t="s">
        <v>2941</v>
      </c>
      <c r="AD3144" s="1" t="s">
        <v>116</v>
      </c>
      <c r="AE3144" s="1" t="s">
        <v>117</v>
      </c>
      <c r="AF3144" s="9">
        <v>96950</v>
      </c>
      <c r="AG3144" s="1" t="s">
        <v>118</v>
      </c>
      <c r="AH3144" s="1" t="s">
        <v>5024</v>
      </c>
      <c r="AI3144" s="1">
        <v>16702334673</v>
      </c>
      <c r="AK3144" s="1" t="s">
        <v>867</v>
      </c>
      <c r="BC3144" s="1" t="str">
        <f>"47-2231.00"</f>
        <v>47-2231.00</v>
      </c>
      <c r="BD3144" s="1" t="s">
        <v>13025</v>
      </c>
      <c r="BE3144" s="1" t="s">
        <v>13026</v>
      </c>
      <c r="BF3144" s="1" t="s">
        <v>13027</v>
      </c>
      <c r="BG3144" s="1">
        <v>1</v>
      </c>
      <c r="BI3144" s="2">
        <v>44105</v>
      </c>
      <c r="BJ3144" s="2">
        <v>44469</v>
      </c>
      <c r="BM3144" s="1">
        <v>40</v>
      </c>
      <c r="BN3144" s="1">
        <v>0</v>
      </c>
      <c r="BO3144" s="1">
        <v>8</v>
      </c>
      <c r="BP3144" s="1">
        <v>8</v>
      </c>
      <c r="BQ3144" s="1">
        <v>8</v>
      </c>
      <c r="BR3144" s="1">
        <v>8</v>
      </c>
      <c r="BS3144" s="1">
        <v>8</v>
      </c>
      <c r="BT3144" s="1">
        <v>0</v>
      </c>
      <c r="BU3144" s="1" t="str">
        <f>"8:00 AM"</f>
        <v>8:00 AM</v>
      </c>
      <c r="BV3144" s="1" t="str">
        <f>"5:00 PM"</f>
        <v>5:00 PM</v>
      </c>
      <c r="BW3144" s="1" t="s">
        <v>135</v>
      </c>
      <c r="BX3144" s="1">
        <v>0</v>
      </c>
      <c r="BY3144" s="1">
        <v>12</v>
      </c>
      <c r="BZ3144" s="1" t="s">
        <v>112</v>
      </c>
      <c r="CA3144" s="1">
        <v>6</v>
      </c>
      <c r="CB3144" s="1" t="s">
        <v>13028</v>
      </c>
      <c r="CC3144" s="1" t="s">
        <v>13020</v>
      </c>
      <c r="CD3144" s="1" t="s">
        <v>2941</v>
      </c>
      <c r="CE3144" s="1" t="s">
        <v>116</v>
      </c>
      <c r="CF3144" s="1" t="s">
        <v>117</v>
      </c>
      <c r="CG3144" s="1">
        <v>96950</v>
      </c>
      <c r="CH3144" s="3">
        <v>15.99</v>
      </c>
      <c r="CI3144" s="3">
        <v>15.99</v>
      </c>
      <c r="CJ3144" s="3">
        <v>23.99</v>
      </c>
      <c r="CK3144" s="3">
        <v>23.99</v>
      </c>
      <c r="CL3144" s="1" t="s">
        <v>137</v>
      </c>
      <c r="CN3144" s="1" t="s">
        <v>218</v>
      </c>
      <c r="CP3144" s="1" t="s">
        <v>112</v>
      </c>
      <c r="CQ3144" s="1" t="s">
        <v>111</v>
      </c>
      <c r="CR3144" s="1" t="s">
        <v>112</v>
      </c>
      <c r="CS3144" s="1" t="s">
        <v>111</v>
      </c>
      <c r="CT3144" s="1" t="s">
        <v>111</v>
      </c>
      <c r="CU3144" s="1" t="s">
        <v>111</v>
      </c>
      <c r="CV3144" s="1" t="s">
        <v>138</v>
      </c>
      <c r="CW3144" s="1" t="s">
        <v>230</v>
      </c>
      <c r="CX3144" s="1">
        <v>16702334673</v>
      </c>
      <c r="CY3144" s="1" t="s">
        <v>13029</v>
      </c>
      <c r="CZ3144" s="1" t="s">
        <v>138</v>
      </c>
      <c r="DA3144" s="1" t="s">
        <v>111</v>
      </c>
      <c r="DB3144" s="1" t="s">
        <v>112</v>
      </c>
    </row>
    <row r="3145" spans="1:111" ht="15.6" customHeight="1" x14ac:dyDescent="0.25">
      <c r="A3145" s="1" t="s">
        <v>13043</v>
      </c>
      <c r="B3145" s="1" t="s">
        <v>109</v>
      </c>
      <c r="C3145" s="2">
        <v>44152.983350000002</v>
      </c>
      <c r="D3145" s="2">
        <v>44207</v>
      </c>
      <c r="E3145" s="1" t="s">
        <v>180</v>
      </c>
      <c r="G3145" s="1" t="s">
        <v>111</v>
      </c>
      <c r="H3145" s="1" t="s">
        <v>112</v>
      </c>
      <c r="I3145" s="1" t="s">
        <v>112</v>
      </c>
      <c r="J3145" s="1" t="s">
        <v>7850</v>
      </c>
      <c r="L3145" s="1" t="s">
        <v>7852</v>
      </c>
      <c r="M3145" s="1" t="s">
        <v>5585</v>
      </c>
      <c r="N3145" s="1" t="s">
        <v>997</v>
      </c>
      <c r="O3145" s="1" t="s">
        <v>117</v>
      </c>
      <c r="P3145" s="9">
        <v>96951</v>
      </c>
      <c r="Q3145" s="1" t="s">
        <v>118</v>
      </c>
      <c r="R3145" s="1" t="s">
        <v>1856</v>
      </c>
      <c r="S3145" s="1">
        <v>16705326225</v>
      </c>
      <c r="U3145" s="1">
        <v>48851</v>
      </c>
      <c r="V3145" s="1" t="s">
        <v>119</v>
      </c>
      <c r="X3145" s="1" t="s">
        <v>541</v>
      </c>
      <c r="Y3145" s="1" t="s">
        <v>5587</v>
      </c>
      <c r="Z3145" s="1" t="s">
        <v>7851</v>
      </c>
      <c r="AA3145" s="1" t="s">
        <v>171</v>
      </c>
      <c r="AB3145" s="1" t="s">
        <v>7852</v>
      </c>
      <c r="AC3145" s="1" t="s">
        <v>5585</v>
      </c>
      <c r="AD3145" s="1" t="s">
        <v>997</v>
      </c>
      <c r="AE3145" s="1" t="s">
        <v>117</v>
      </c>
      <c r="AF3145" s="9">
        <v>96951</v>
      </c>
      <c r="AG3145" s="1" t="s">
        <v>118</v>
      </c>
      <c r="AH3145" s="1" t="s">
        <v>1856</v>
      </c>
      <c r="AI3145" s="1">
        <v>16705326225</v>
      </c>
      <c r="AK3145" s="1" t="s">
        <v>5589</v>
      </c>
      <c r="BC3145" s="1" t="str">
        <f>"43-5011.00"</f>
        <v>43-5011.00</v>
      </c>
      <c r="BD3145" s="1" t="s">
        <v>2022</v>
      </c>
      <c r="BE3145" s="1" t="s">
        <v>13044</v>
      </c>
      <c r="BF3145" s="1" t="s">
        <v>6659</v>
      </c>
      <c r="BG3145" s="1">
        <v>1</v>
      </c>
      <c r="BI3145" s="2">
        <v>44197</v>
      </c>
      <c r="BJ3145" s="2">
        <v>45199</v>
      </c>
      <c r="BM3145" s="1">
        <v>35</v>
      </c>
      <c r="BN3145" s="1">
        <v>0</v>
      </c>
      <c r="BO3145" s="1">
        <v>0</v>
      </c>
      <c r="BP3145" s="1">
        <v>7</v>
      </c>
      <c r="BQ3145" s="1">
        <v>7</v>
      </c>
      <c r="BR3145" s="1">
        <v>7</v>
      </c>
      <c r="BS3145" s="1">
        <v>7</v>
      </c>
      <c r="BT3145" s="1">
        <v>7</v>
      </c>
      <c r="BU3145" s="1" t="str">
        <f>"8:00 AM"</f>
        <v>8:00 AM</v>
      </c>
      <c r="BV3145" s="1" t="str">
        <f>"4:00 PM"</f>
        <v>4:00 PM</v>
      </c>
      <c r="BW3145" s="1" t="s">
        <v>135</v>
      </c>
      <c r="BX3145" s="1">
        <v>0</v>
      </c>
      <c r="BY3145" s="1">
        <v>3</v>
      </c>
      <c r="BZ3145" s="1" t="s">
        <v>112</v>
      </c>
      <c r="CA3145" s="1">
        <v>0</v>
      </c>
      <c r="CB3145" s="1" t="s">
        <v>13045</v>
      </c>
      <c r="CC3145" s="1" t="s">
        <v>13046</v>
      </c>
      <c r="CD3145" s="1" t="s">
        <v>13047</v>
      </c>
      <c r="CE3145" s="1" t="s">
        <v>997</v>
      </c>
      <c r="CF3145" s="1" t="s">
        <v>117</v>
      </c>
      <c r="CG3145" s="1">
        <v>96951</v>
      </c>
      <c r="CH3145" s="3">
        <v>8.16</v>
      </c>
      <c r="CI3145" s="3">
        <v>8.16</v>
      </c>
      <c r="CJ3145" s="3">
        <v>12.24</v>
      </c>
      <c r="CK3145" s="3">
        <v>12.24</v>
      </c>
      <c r="CL3145" s="1" t="s">
        <v>137</v>
      </c>
      <c r="CM3145" s="1" t="s">
        <v>331</v>
      </c>
      <c r="CN3145" s="1" t="s">
        <v>218</v>
      </c>
      <c r="CP3145" s="1" t="s">
        <v>112</v>
      </c>
      <c r="CQ3145" s="1" t="s">
        <v>111</v>
      </c>
      <c r="CR3145" s="1" t="s">
        <v>112</v>
      </c>
      <c r="CS3145" s="1" t="s">
        <v>112</v>
      </c>
      <c r="CT3145" s="1" t="s">
        <v>111</v>
      </c>
      <c r="CU3145" s="1" t="s">
        <v>111</v>
      </c>
      <c r="CV3145" s="1" t="s">
        <v>138</v>
      </c>
      <c r="CW3145" s="1" t="s">
        <v>13048</v>
      </c>
      <c r="CX3145" s="1">
        <v>16705326225</v>
      </c>
      <c r="CY3145" s="1" t="s">
        <v>5589</v>
      </c>
      <c r="CZ3145" s="1" t="s">
        <v>380</v>
      </c>
      <c r="DA3145" s="1" t="s">
        <v>111</v>
      </c>
      <c r="DB3145" s="1" t="s">
        <v>112</v>
      </c>
    </row>
    <row r="3146" spans="1:111" ht="15.6" customHeight="1" x14ac:dyDescent="0.25">
      <c r="A3146" s="1" t="s">
        <v>13049</v>
      </c>
      <c r="B3146" s="1" t="s">
        <v>109</v>
      </c>
      <c r="C3146" s="2">
        <v>44172.025606712959</v>
      </c>
      <c r="D3146" s="2">
        <v>44228</v>
      </c>
      <c r="E3146" s="1" t="s">
        <v>180</v>
      </c>
      <c r="G3146" s="1" t="s">
        <v>112</v>
      </c>
      <c r="H3146" s="1" t="s">
        <v>112</v>
      </c>
      <c r="I3146" s="1" t="s">
        <v>112</v>
      </c>
      <c r="J3146" s="1" t="s">
        <v>791</v>
      </c>
      <c r="K3146" s="1" t="s">
        <v>792</v>
      </c>
      <c r="L3146" s="1" t="s">
        <v>2383</v>
      </c>
      <c r="M3146" s="1" t="s">
        <v>793</v>
      </c>
      <c r="N3146" s="1" t="s">
        <v>116</v>
      </c>
      <c r="O3146" s="1" t="s">
        <v>117</v>
      </c>
      <c r="P3146" s="9">
        <v>96950</v>
      </c>
      <c r="Q3146" s="1" t="s">
        <v>118</v>
      </c>
      <c r="R3146" s="1" t="s">
        <v>719</v>
      </c>
      <c r="S3146" s="1">
        <v>16703236877</v>
      </c>
      <c r="U3146" s="1">
        <v>62161</v>
      </c>
      <c r="V3146" s="1" t="s">
        <v>119</v>
      </c>
      <c r="X3146" s="1" t="s">
        <v>686</v>
      </c>
      <c r="Y3146" s="1" t="s">
        <v>687</v>
      </c>
      <c r="Z3146" s="1" t="s">
        <v>688</v>
      </c>
      <c r="AA3146" s="1" t="s">
        <v>245</v>
      </c>
      <c r="AB3146" s="1" t="s">
        <v>689</v>
      </c>
      <c r="AC3146" s="1" t="s">
        <v>13050</v>
      </c>
      <c r="AD3146" s="1" t="s">
        <v>690</v>
      </c>
      <c r="AE3146" s="1" t="s">
        <v>691</v>
      </c>
      <c r="AF3146" s="9">
        <v>96931</v>
      </c>
      <c r="AG3146" s="1" t="s">
        <v>118</v>
      </c>
      <c r="AH3146" s="1" t="s">
        <v>719</v>
      </c>
      <c r="AI3146" s="1">
        <v>16716498746</v>
      </c>
      <c r="AJ3146" s="1">
        <v>203</v>
      </c>
      <c r="AK3146" s="1" t="s">
        <v>692</v>
      </c>
      <c r="BC3146" s="1" t="str">
        <f>"21-1021.00"</f>
        <v>21-1021.00</v>
      </c>
      <c r="BD3146" s="1" t="s">
        <v>13051</v>
      </c>
      <c r="BE3146" s="1" t="s">
        <v>13052</v>
      </c>
      <c r="BF3146" s="1" t="s">
        <v>13053</v>
      </c>
      <c r="BG3146" s="1">
        <v>2</v>
      </c>
      <c r="BI3146" s="2">
        <v>44270</v>
      </c>
      <c r="BJ3146" s="2">
        <v>44634</v>
      </c>
      <c r="BM3146" s="1">
        <v>40</v>
      </c>
      <c r="BN3146" s="1">
        <v>0</v>
      </c>
      <c r="BO3146" s="1">
        <v>8</v>
      </c>
      <c r="BP3146" s="1">
        <v>8</v>
      </c>
      <c r="BQ3146" s="1">
        <v>8</v>
      </c>
      <c r="BR3146" s="1">
        <v>8</v>
      </c>
      <c r="BS3146" s="1">
        <v>5</v>
      </c>
      <c r="BT3146" s="1">
        <v>3</v>
      </c>
      <c r="BU3146" s="1" t="str">
        <f>"8:30 AM"</f>
        <v>8:30 AM</v>
      </c>
      <c r="BV3146" s="1" t="str">
        <f>"5:30 PM"</f>
        <v>5:30 PM</v>
      </c>
      <c r="BW3146" s="1" t="s">
        <v>392</v>
      </c>
      <c r="BX3146" s="1">
        <v>0</v>
      </c>
      <c r="BY3146" s="1">
        <v>0</v>
      </c>
      <c r="BZ3146" s="1" t="s">
        <v>112</v>
      </c>
      <c r="CA3146" s="1">
        <v>0</v>
      </c>
      <c r="CB3146" s="4" t="s">
        <v>13054</v>
      </c>
      <c r="CC3146" s="1" t="s">
        <v>4912</v>
      </c>
      <c r="CD3146" s="1" t="s">
        <v>793</v>
      </c>
      <c r="CE3146" s="1" t="s">
        <v>116</v>
      </c>
      <c r="CF3146" s="1" t="s">
        <v>117</v>
      </c>
      <c r="CG3146" s="1">
        <v>96950</v>
      </c>
      <c r="CH3146" s="3">
        <v>13.53</v>
      </c>
      <c r="CI3146" s="3">
        <v>13.53</v>
      </c>
      <c r="CL3146" s="1" t="s">
        <v>137</v>
      </c>
      <c r="CN3146" s="1" t="s">
        <v>139</v>
      </c>
      <c r="CP3146" s="1" t="s">
        <v>112</v>
      </c>
      <c r="CQ3146" s="1" t="s">
        <v>111</v>
      </c>
      <c r="CR3146" s="1" t="s">
        <v>112</v>
      </c>
      <c r="CS3146" s="1" t="s">
        <v>112</v>
      </c>
      <c r="CT3146" s="1" t="s">
        <v>138</v>
      </c>
      <c r="CU3146" s="1" t="s">
        <v>111</v>
      </c>
      <c r="CV3146" s="1" t="s">
        <v>138</v>
      </c>
      <c r="CW3146" s="1" t="s">
        <v>698</v>
      </c>
      <c r="CX3146" s="1">
        <v>16703236877</v>
      </c>
      <c r="CY3146" s="1" t="s">
        <v>699</v>
      </c>
      <c r="CZ3146" s="1" t="s">
        <v>138</v>
      </c>
      <c r="DA3146" s="1" t="s">
        <v>111</v>
      </c>
      <c r="DB3146" s="1" t="s">
        <v>112</v>
      </c>
    </row>
    <row r="3147" spans="1:111" ht="15.6" customHeight="1" x14ac:dyDescent="0.25">
      <c r="A3147" s="1" t="s">
        <v>13055</v>
      </c>
      <c r="B3147" s="1" t="s">
        <v>109</v>
      </c>
      <c r="C3147" s="2">
        <v>44172.023343171299</v>
      </c>
      <c r="D3147" s="2">
        <v>44228</v>
      </c>
      <c r="E3147" s="1" t="s">
        <v>180</v>
      </c>
      <c r="G3147" s="1" t="s">
        <v>112</v>
      </c>
      <c r="H3147" s="1" t="s">
        <v>112</v>
      </c>
      <c r="I3147" s="1" t="s">
        <v>112</v>
      </c>
      <c r="J3147" s="1" t="s">
        <v>791</v>
      </c>
      <c r="K3147" s="1" t="s">
        <v>792</v>
      </c>
      <c r="L3147" s="1" t="s">
        <v>684</v>
      </c>
      <c r="M3147" s="1" t="s">
        <v>793</v>
      </c>
      <c r="N3147" s="1" t="s">
        <v>116</v>
      </c>
      <c r="O3147" s="1" t="s">
        <v>117</v>
      </c>
      <c r="P3147" s="9">
        <v>96950</v>
      </c>
      <c r="Q3147" s="1" t="s">
        <v>118</v>
      </c>
      <c r="R3147" s="1" t="s">
        <v>138</v>
      </c>
      <c r="S3147" s="1">
        <v>16703236877</v>
      </c>
      <c r="U3147" s="1">
        <v>62161</v>
      </c>
      <c r="V3147" s="1" t="s">
        <v>119</v>
      </c>
      <c r="X3147" s="1" t="s">
        <v>686</v>
      </c>
      <c r="Y3147" s="1" t="s">
        <v>687</v>
      </c>
      <c r="Z3147" s="1" t="s">
        <v>688</v>
      </c>
      <c r="AA3147" s="1" t="s">
        <v>245</v>
      </c>
      <c r="AB3147" s="1" t="s">
        <v>689</v>
      </c>
      <c r="AD3147" s="1" t="s">
        <v>690</v>
      </c>
      <c r="AE3147" s="1" t="s">
        <v>691</v>
      </c>
      <c r="AF3147" s="9">
        <v>96931</v>
      </c>
      <c r="AG3147" s="1" t="s">
        <v>118</v>
      </c>
      <c r="AH3147" s="1" t="s">
        <v>138</v>
      </c>
      <c r="AI3147" s="1">
        <v>16716498746</v>
      </c>
      <c r="AJ3147" s="1">
        <v>203</v>
      </c>
      <c r="AK3147" s="1" t="s">
        <v>692</v>
      </c>
      <c r="BC3147" s="1" t="str">
        <f>"31-1011.00"</f>
        <v>31-1011.00</v>
      </c>
      <c r="BD3147" s="1" t="s">
        <v>7845</v>
      </c>
      <c r="BE3147" s="1" t="s">
        <v>13056</v>
      </c>
      <c r="BF3147" s="1" t="s">
        <v>7847</v>
      </c>
      <c r="BG3147" s="1">
        <v>6</v>
      </c>
      <c r="BI3147" s="2">
        <v>44270</v>
      </c>
      <c r="BJ3147" s="2">
        <v>44634</v>
      </c>
      <c r="BM3147" s="1">
        <v>40</v>
      </c>
      <c r="BN3147" s="1">
        <v>0</v>
      </c>
      <c r="BO3147" s="1">
        <v>8</v>
      </c>
      <c r="BP3147" s="1">
        <v>8</v>
      </c>
      <c r="BQ3147" s="1">
        <v>8</v>
      </c>
      <c r="BR3147" s="1">
        <v>8</v>
      </c>
      <c r="BS3147" s="1">
        <v>5</v>
      </c>
      <c r="BT3147" s="1">
        <v>3</v>
      </c>
      <c r="BU3147" s="1" t="str">
        <f>"8:30 AM"</f>
        <v>8:30 AM</v>
      </c>
      <c r="BV3147" s="1" t="str">
        <f>"5:30 PM"</f>
        <v>5:30 PM</v>
      </c>
      <c r="BW3147" s="1" t="s">
        <v>135</v>
      </c>
      <c r="BX3147" s="1">
        <v>0</v>
      </c>
      <c r="BY3147" s="1">
        <v>6</v>
      </c>
      <c r="BZ3147" s="1" t="s">
        <v>112</v>
      </c>
      <c r="CA3147" s="1">
        <v>0</v>
      </c>
      <c r="CB3147" s="1" t="s">
        <v>7848</v>
      </c>
      <c r="CC3147" s="1" t="s">
        <v>684</v>
      </c>
      <c r="CD3147" s="1" t="s">
        <v>793</v>
      </c>
      <c r="CE3147" s="1" t="s">
        <v>116</v>
      </c>
      <c r="CF3147" s="1" t="s">
        <v>117</v>
      </c>
      <c r="CG3147" s="1">
        <v>96950</v>
      </c>
      <c r="CH3147" s="3">
        <v>12.21</v>
      </c>
      <c r="CI3147" s="3">
        <v>12.21</v>
      </c>
      <c r="CJ3147" s="3">
        <v>18.309999999999999</v>
      </c>
      <c r="CK3147" s="3">
        <v>18.309999999999999</v>
      </c>
      <c r="CL3147" s="1" t="s">
        <v>137</v>
      </c>
      <c r="CN3147" s="1" t="s">
        <v>139</v>
      </c>
      <c r="CP3147" s="1" t="s">
        <v>112</v>
      </c>
      <c r="CQ3147" s="1" t="s">
        <v>111</v>
      </c>
      <c r="CR3147" s="1" t="s">
        <v>112</v>
      </c>
      <c r="CS3147" s="1" t="s">
        <v>111</v>
      </c>
      <c r="CT3147" s="1" t="s">
        <v>138</v>
      </c>
      <c r="CU3147" s="1" t="s">
        <v>111</v>
      </c>
      <c r="CV3147" s="1" t="s">
        <v>138</v>
      </c>
      <c r="CW3147" s="1" t="s">
        <v>698</v>
      </c>
      <c r="CX3147" s="1">
        <v>16703236877</v>
      </c>
      <c r="CY3147" s="1" t="s">
        <v>699</v>
      </c>
      <c r="CZ3147" s="1" t="s">
        <v>138</v>
      </c>
      <c r="DA3147" s="1" t="s">
        <v>111</v>
      </c>
      <c r="DB3147" s="1" t="s">
        <v>112</v>
      </c>
    </row>
    <row r="3148" spans="1:111" ht="15.6" customHeight="1" x14ac:dyDescent="0.25">
      <c r="A3148" s="1" t="s">
        <v>13064</v>
      </c>
      <c r="B3148" s="1" t="s">
        <v>109</v>
      </c>
      <c r="C3148" s="2">
        <v>44218.032667939813</v>
      </c>
      <c r="D3148" s="2">
        <v>44265</v>
      </c>
      <c r="E3148" s="1" t="s">
        <v>180</v>
      </c>
      <c r="G3148" s="1" t="s">
        <v>112</v>
      </c>
      <c r="H3148" s="1" t="s">
        <v>112</v>
      </c>
      <c r="I3148" s="1" t="s">
        <v>112</v>
      </c>
      <c r="J3148" s="1" t="s">
        <v>4994</v>
      </c>
      <c r="L3148" s="1" t="s">
        <v>4995</v>
      </c>
      <c r="N3148" s="1" t="s">
        <v>167</v>
      </c>
      <c r="O3148" s="1" t="s">
        <v>117</v>
      </c>
      <c r="P3148" s="9">
        <v>96950</v>
      </c>
      <c r="Q3148" s="1" t="s">
        <v>118</v>
      </c>
      <c r="S3148" s="1">
        <v>16702330020</v>
      </c>
      <c r="U3148" s="1">
        <v>2362</v>
      </c>
      <c r="V3148" s="1" t="s">
        <v>119</v>
      </c>
      <c r="X3148" s="1" t="s">
        <v>4996</v>
      </c>
      <c r="Y3148" s="1" t="s">
        <v>4997</v>
      </c>
      <c r="AA3148" s="1" t="s">
        <v>343</v>
      </c>
      <c r="AB3148" s="1" t="s">
        <v>4995</v>
      </c>
      <c r="AD3148" s="1" t="s">
        <v>167</v>
      </c>
      <c r="AE3148" s="1" t="s">
        <v>117</v>
      </c>
      <c r="AF3148" s="9">
        <v>96950</v>
      </c>
      <c r="AG3148" s="1" t="s">
        <v>118</v>
      </c>
      <c r="AI3148" s="1">
        <v>16702330020</v>
      </c>
      <c r="AK3148" s="1" t="s">
        <v>4998</v>
      </c>
      <c r="BC3148" s="1" t="str">
        <f>"51-4194.00"</f>
        <v>51-4194.00</v>
      </c>
      <c r="BD3148" s="1" t="s">
        <v>13065</v>
      </c>
      <c r="BE3148" s="1" t="s">
        <v>13066</v>
      </c>
      <c r="BF3148" s="1" t="s">
        <v>13065</v>
      </c>
      <c r="BG3148" s="1">
        <v>20</v>
      </c>
      <c r="BI3148" s="2">
        <v>44242</v>
      </c>
      <c r="BJ3148" s="2">
        <v>44469</v>
      </c>
      <c r="BM3148" s="1">
        <v>40</v>
      </c>
      <c r="BN3148" s="1">
        <v>0</v>
      </c>
      <c r="BO3148" s="1">
        <v>8</v>
      </c>
      <c r="BP3148" s="1">
        <v>8</v>
      </c>
      <c r="BQ3148" s="1">
        <v>8</v>
      </c>
      <c r="BR3148" s="1">
        <v>8</v>
      </c>
      <c r="BS3148" s="1">
        <v>8</v>
      </c>
      <c r="BT3148" s="1">
        <v>0</v>
      </c>
      <c r="BU3148" s="1" t="str">
        <f>"9:00 AM"</f>
        <v>9:00 AM</v>
      </c>
      <c r="BV3148" s="1" t="str">
        <f>"6:00 PM"</f>
        <v>6:00 PM</v>
      </c>
      <c r="BW3148" s="1" t="s">
        <v>135</v>
      </c>
      <c r="BX3148" s="1">
        <v>0</v>
      </c>
      <c r="BY3148" s="1">
        <v>12</v>
      </c>
      <c r="BZ3148" s="1" t="s">
        <v>112</v>
      </c>
      <c r="CA3148" s="1">
        <v>0</v>
      </c>
      <c r="CB3148" s="4" t="s">
        <v>13067</v>
      </c>
      <c r="CC3148" s="1" t="s">
        <v>404</v>
      </c>
      <c r="CD3148" s="1" t="s">
        <v>167</v>
      </c>
      <c r="CE3148" s="1" t="s">
        <v>399</v>
      </c>
      <c r="CF3148" s="1" t="s">
        <v>117</v>
      </c>
      <c r="CG3148" s="1">
        <v>96950</v>
      </c>
      <c r="CH3148" s="3">
        <v>13.92</v>
      </c>
      <c r="CI3148" s="3">
        <v>13.92</v>
      </c>
      <c r="CJ3148" s="3">
        <v>20.88</v>
      </c>
      <c r="CK3148" s="3">
        <v>20.88</v>
      </c>
      <c r="CL3148" s="1" t="s">
        <v>137</v>
      </c>
      <c r="CM3148" s="1" t="s">
        <v>138</v>
      </c>
      <c r="CN3148" s="1" t="s">
        <v>139</v>
      </c>
      <c r="CP3148" s="1" t="s">
        <v>112</v>
      </c>
      <c r="CQ3148" s="1" t="s">
        <v>111</v>
      </c>
      <c r="CR3148" s="1" t="s">
        <v>112</v>
      </c>
      <c r="CS3148" s="1" t="s">
        <v>111</v>
      </c>
      <c r="CT3148" s="1" t="s">
        <v>138</v>
      </c>
      <c r="CU3148" s="1" t="s">
        <v>111</v>
      </c>
      <c r="CV3148" s="1" t="s">
        <v>138</v>
      </c>
      <c r="CW3148" s="1" t="s">
        <v>138</v>
      </c>
      <c r="CX3148" s="1">
        <v>16702330020</v>
      </c>
      <c r="CY3148" s="1" t="s">
        <v>4998</v>
      </c>
      <c r="CZ3148" s="1" t="s">
        <v>138</v>
      </c>
      <c r="DA3148" s="1" t="s">
        <v>111</v>
      </c>
      <c r="DB3148" s="1" t="s">
        <v>112</v>
      </c>
    </row>
    <row r="3149" spans="1:111" ht="15.6" customHeight="1" x14ac:dyDescent="0.25">
      <c r="A3149" s="1" t="s">
        <v>13071</v>
      </c>
      <c r="B3149" s="1" t="s">
        <v>109</v>
      </c>
      <c r="C3149" s="2">
        <v>44278.132563078703</v>
      </c>
      <c r="D3149" s="2">
        <v>44323</v>
      </c>
      <c r="E3149" s="1" t="s">
        <v>180</v>
      </c>
      <c r="G3149" s="1" t="s">
        <v>112</v>
      </c>
      <c r="H3149" s="1" t="s">
        <v>112</v>
      </c>
      <c r="I3149" s="1" t="s">
        <v>112</v>
      </c>
      <c r="J3149" s="1" t="s">
        <v>784</v>
      </c>
      <c r="K3149" s="1" t="s">
        <v>785</v>
      </c>
      <c r="L3149" s="1" t="s">
        <v>4912</v>
      </c>
      <c r="M3149" s="1" t="s">
        <v>786</v>
      </c>
      <c r="N3149" s="1" t="s">
        <v>116</v>
      </c>
      <c r="O3149" s="1" t="s">
        <v>117</v>
      </c>
      <c r="P3149" s="9">
        <v>96950</v>
      </c>
      <c r="Q3149" s="1" t="s">
        <v>118</v>
      </c>
      <c r="R3149" s="1" t="s">
        <v>719</v>
      </c>
      <c r="S3149" s="1">
        <v>16703236877</v>
      </c>
      <c r="U3149" s="1">
        <v>62161</v>
      </c>
      <c r="V3149" s="1" t="s">
        <v>119</v>
      </c>
      <c r="X3149" s="1" t="s">
        <v>686</v>
      </c>
      <c r="Y3149" s="1" t="s">
        <v>687</v>
      </c>
      <c r="Z3149" s="1" t="s">
        <v>688</v>
      </c>
      <c r="AA3149" s="1" t="s">
        <v>245</v>
      </c>
      <c r="AB3149" s="1" t="s">
        <v>689</v>
      </c>
      <c r="AD3149" s="1" t="s">
        <v>690</v>
      </c>
      <c r="AE3149" s="1" t="s">
        <v>691</v>
      </c>
      <c r="AF3149" s="9">
        <v>96931</v>
      </c>
      <c r="AG3149" s="1" t="s">
        <v>118</v>
      </c>
      <c r="AH3149" s="1" t="s">
        <v>719</v>
      </c>
      <c r="AI3149" s="1">
        <v>16716498746</v>
      </c>
      <c r="AJ3149" s="1">
        <v>203</v>
      </c>
      <c r="AK3149" s="1" t="s">
        <v>692</v>
      </c>
      <c r="BC3149" s="1" t="str">
        <f>"41-1012.00"</f>
        <v>41-1012.00</v>
      </c>
      <c r="BD3149" s="1" t="s">
        <v>8460</v>
      </c>
      <c r="BE3149" s="1" t="s">
        <v>13072</v>
      </c>
      <c r="BF3149" s="1" t="s">
        <v>8461</v>
      </c>
      <c r="BG3149" s="1">
        <v>3</v>
      </c>
      <c r="BI3149" s="2">
        <v>44397</v>
      </c>
      <c r="BJ3149" s="2">
        <v>44761</v>
      </c>
      <c r="BM3149" s="1">
        <v>40</v>
      </c>
      <c r="BN3149" s="1">
        <v>0</v>
      </c>
      <c r="BO3149" s="1">
        <v>8</v>
      </c>
      <c r="BP3149" s="1">
        <v>8</v>
      </c>
      <c r="BQ3149" s="1">
        <v>8</v>
      </c>
      <c r="BR3149" s="1">
        <v>8</v>
      </c>
      <c r="BS3149" s="1">
        <v>5</v>
      </c>
      <c r="BT3149" s="1">
        <v>3</v>
      </c>
      <c r="BU3149" s="1" t="str">
        <f>"8:30 AM"</f>
        <v>8:30 AM</v>
      </c>
      <c r="BV3149" s="1" t="str">
        <f>"5:30 PM"</f>
        <v>5:30 PM</v>
      </c>
      <c r="BW3149" s="1" t="s">
        <v>392</v>
      </c>
      <c r="BX3149" s="1">
        <v>0</v>
      </c>
      <c r="BY3149" s="1">
        <v>12</v>
      </c>
      <c r="BZ3149" s="1" t="s">
        <v>111</v>
      </c>
      <c r="CA3149" s="1">
        <v>3</v>
      </c>
      <c r="CB3149" s="1" t="s">
        <v>362</v>
      </c>
      <c r="CC3149" s="1" t="s">
        <v>2410</v>
      </c>
      <c r="CD3149" s="1" t="s">
        <v>786</v>
      </c>
      <c r="CE3149" s="1" t="s">
        <v>116</v>
      </c>
      <c r="CF3149" s="1" t="s">
        <v>117</v>
      </c>
      <c r="CG3149" s="1">
        <v>96950</v>
      </c>
      <c r="CH3149" s="3">
        <v>10.119999999999999</v>
      </c>
      <c r="CI3149" s="3">
        <v>10.119999999999999</v>
      </c>
      <c r="CL3149" s="1" t="s">
        <v>137</v>
      </c>
      <c r="CN3149" s="1" t="s">
        <v>139</v>
      </c>
      <c r="CP3149" s="1" t="s">
        <v>112</v>
      </c>
      <c r="CQ3149" s="1" t="s">
        <v>111</v>
      </c>
      <c r="CR3149" s="1" t="s">
        <v>112</v>
      </c>
      <c r="CS3149" s="1" t="s">
        <v>112</v>
      </c>
      <c r="CT3149" s="1" t="s">
        <v>138</v>
      </c>
      <c r="CU3149" s="1" t="s">
        <v>111</v>
      </c>
      <c r="CV3149" s="1" t="s">
        <v>138</v>
      </c>
      <c r="CW3149" s="1" t="s">
        <v>2568</v>
      </c>
      <c r="CX3149" s="1">
        <v>16703236877</v>
      </c>
      <c r="CY3149" s="1" t="s">
        <v>699</v>
      </c>
      <c r="CZ3149" s="1" t="s">
        <v>138</v>
      </c>
      <c r="DA3149" s="1" t="s">
        <v>111</v>
      </c>
      <c r="DB3149" s="1" t="s">
        <v>112</v>
      </c>
    </row>
    <row r="3150" spans="1:111" ht="15.6" customHeight="1" x14ac:dyDescent="0.25">
      <c r="A3150" s="1" t="s">
        <v>13088</v>
      </c>
      <c r="B3150" s="1" t="s">
        <v>109</v>
      </c>
      <c r="C3150" s="2">
        <v>44251.018654976855</v>
      </c>
      <c r="D3150" s="2">
        <v>44288</v>
      </c>
      <c r="E3150" s="1" t="s">
        <v>110</v>
      </c>
      <c r="F3150" s="2">
        <v>44385.833333333336</v>
      </c>
      <c r="G3150" s="1" t="s">
        <v>112</v>
      </c>
      <c r="H3150" s="1" t="s">
        <v>112</v>
      </c>
      <c r="I3150" s="1" t="s">
        <v>112</v>
      </c>
      <c r="J3150" s="1" t="s">
        <v>13089</v>
      </c>
      <c r="L3150" s="1" t="s">
        <v>1637</v>
      </c>
      <c r="M3150" s="1" t="s">
        <v>13090</v>
      </c>
      <c r="N3150" s="1" t="s">
        <v>116</v>
      </c>
      <c r="O3150" s="1" t="s">
        <v>117</v>
      </c>
      <c r="P3150" s="9">
        <v>96950</v>
      </c>
      <c r="Q3150" s="1" t="s">
        <v>118</v>
      </c>
      <c r="S3150" s="1">
        <v>16702343201</v>
      </c>
      <c r="U3150" s="1">
        <v>236116</v>
      </c>
      <c r="V3150" s="1" t="s">
        <v>119</v>
      </c>
      <c r="X3150" s="1" t="s">
        <v>385</v>
      </c>
      <c r="Y3150" s="1" t="s">
        <v>13091</v>
      </c>
      <c r="Z3150" s="1" t="s">
        <v>13092</v>
      </c>
      <c r="AA3150" s="1" t="s">
        <v>973</v>
      </c>
      <c r="AB3150" s="1" t="s">
        <v>1637</v>
      </c>
      <c r="AC3150" s="1" t="s">
        <v>13093</v>
      </c>
      <c r="AD3150" s="1" t="s">
        <v>116</v>
      </c>
      <c r="AE3150" s="1" t="s">
        <v>117</v>
      </c>
      <c r="AF3150" s="9">
        <v>96950</v>
      </c>
      <c r="AG3150" s="1" t="s">
        <v>118</v>
      </c>
      <c r="AI3150" s="1">
        <v>16702343201</v>
      </c>
      <c r="AK3150" s="1" t="s">
        <v>2079</v>
      </c>
      <c r="BC3150" s="1" t="str">
        <f>"27-1024.00"</f>
        <v>27-1024.00</v>
      </c>
      <c r="BD3150" s="1" t="s">
        <v>3137</v>
      </c>
      <c r="BE3150" s="1" t="s">
        <v>13094</v>
      </c>
      <c r="BF3150" s="1" t="s">
        <v>7468</v>
      </c>
      <c r="BG3150" s="1">
        <v>1</v>
      </c>
      <c r="BI3150" s="2">
        <v>44387</v>
      </c>
      <c r="BJ3150" s="2">
        <v>44751</v>
      </c>
      <c r="BM3150" s="1">
        <v>40</v>
      </c>
      <c r="BN3150" s="1">
        <v>0</v>
      </c>
      <c r="BO3150" s="1">
        <v>8</v>
      </c>
      <c r="BP3150" s="1">
        <v>8</v>
      </c>
      <c r="BQ3150" s="1">
        <v>8</v>
      </c>
      <c r="BR3150" s="1">
        <v>8</v>
      </c>
      <c r="BS3150" s="1">
        <v>8</v>
      </c>
      <c r="BT3150" s="1">
        <v>0</v>
      </c>
      <c r="BU3150" s="1" t="str">
        <f>"8:00 AM"</f>
        <v>8:00 AM</v>
      </c>
      <c r="BV3150" s="1" t="str">
        <f>"5:00 PM"</f>
        <v>5:00 PM</v>
      </c>
      <c r="BW3150" s="1" t="s">
        <v>135</v>
      </c>
      <c r="BX3150" s="1">
        <v>0</v>
      </c>
      <c r="BY3150" s="1">
        <v>12</v>
      </c>
      <c r="BZ3150" s="1" t="s">
        <v>112</v>
      </c>
      <c r="CA3150" s="1">
        <v>0</v>
      </c>
      <c r="CB3150" s="1" t="s">
        <v>13095</v>
      </c>
      <c r="CC3150" s="1" t="s">
        <v>1637</v>
      </c>
      <c r="CD3150" s="1" t="s">
        <v>13090</v>
      </c>
      <c r="CE3150" s="1" t="s">
        <v>116</v>
      </c>
      <c r="CF3150" s="1" t="s">
        <v>117</v>
      </c>
      <c r="CG3150" s="1">
        <v>96950</v>
      </c>
      <c r="CH3150" s="3">
        <v>9</v>
      </c>
      <c r="CI3150" s="3">
        <v>9</v>
      </c>
      <c r="CJ3150" s="3">
        <v>13.5</v>
      </c>
      <c r="CK3150" s="3">
        <v>13.5</v>
      </c>
      <c r="CL3150" s="1" t="s">
        <v>137</v>
      </c>
      <c r="CM3150" s="1" t="s">
        <v>230</v>
      </c>
      <c r="CN3150" s="1" t="s">
        <v>139</v>
      </c>
      <c r="CP3150" s="1" t="s">
        <v>112</v>
      </c>
      <c r="CQ3150" s="1" t="s">
        <v>111</v>
      </c>
      <c r="CR3150" s="1" t="s">
        <v>112</v>
      </c>
      <c r="CS3150" s="1" t="s">
        <v>111</v>
      </c>
      <c r="CT3150" s="1" t="s">
        <v>138</v>
      </c>
      <c r="CU3150" s="1" t="s">
        <v>111</v>
      </c>
      <c r="CV3150" s="1" t="s">
        <v>138</v>
      </c>
      <c r="CW3150" s="1" t="s">
        <v>230</v>
      </c>
      <c r="CX3150" s="1">
        <v>16702343201</v>
      </c>
      <c r="CY3150" s="1" t="s">
        <v>2079</v>
      </c>
      <c r="CZ3150" s="1" t="s">
        <v>230</v>
      </c>
      <c r="DA3150" s="1" t="s">
        <v>111</v>
      </c>
      <c r="DB3150" s="1" t="s">
        <v>112</v>
      </c>
    </row>
    <row r="3151" spans="1:111" ht="15.6" customHeight="1" x14ac:dyDescent="0.25">
      <c r="A3151" s="1" t="s">
        <v>13096</v>
      </c>
      <c r="B3151" s="1" t="s">
        <v>109</v>
      </c>
      <c r="C3151" s="2">
        <v>44346.055064814813</v>
      </c>
      <c r="D3151" s="2">
        <v>44362</v>
      </c>
      <c r="E3151" s="1" t="s">
        <v>110</v>
      </c>
      <c r="F3151" s="2">
        <v>44468.833333333336</v>
      </c>
      <c r="G3151" s="1" t="s">
        <v>112</v>
      </c>
      <c r="H3151" s="1" t="s">
        <v>112</v>
      </c>
      <c r="I3151" s="1" t="s">
        <v>112</v>
      </c>
      <c r="J3151" s="1" t="s">
        <v>9132</v>
      </c>
      <c r="K3151" s="1" t="s">
        <v>3926</v>
      </c>
      <c r="L3151" s="1" t="s">
        <v>9133</v>
      </c>
      <c r="N3151" s="1" t="s">
        <v>116</v>
      </c>
      <c r="O3151" s="1" t="s">
        <v>117</v>
      </c>
      <c r="P3151" s="9">
        <v>96950</v>
      </c>
      <c r="Q3151" s="1" t="s">
        <v>118</v>
      </c>
      <c r="S3151" s="1">
        <v>16702331818</v>
      </c>
      <c r="U3151" s="1">
        <v>812112</v>
      </c>
      <c r="V3151" s="1" t="s">
        <v>119</v>
      </c>
      <c r="X3151" s="1" t="s">
        <v>210</v>
      </c>
      <c r="Y3151" s="1" t="s">
        <v>3928</v>
      </c>
      <c r="AA3151" s="1" t="s">
        <v>373</v>
      </c>
      <c r="AB3151" s="1" t="s">
        <v>9133</v>
      </c>
      <c r="AD3151" s="1" t="s">
        <v>116</v>
      </c>
      <c r="AE3151" s="1" t="s">
        <v>117</v>
      </c>
      <c r="AF3151" s="9">
        <v>96950</v>
      </c>
      <c r="AG3151" s="1" t="s">
        <v>118</v>
      </c>
      <c r="AI3151" s="1">
        <v>16702331818</v>
      </c>
      <c r="AK3151" s="1" t="s">
        <v>3930</v>
      </c>
      <c r="BC3151" s="1" t="str">
        <f>"39-5012.00"</f>
        <v>39-5012.00</v>
      </c>
      <c r="BD3151" s="1" t="s">
        <v>1831</v>
      </c>
      <c r="BE3151" s="1" t="s">
        <v>13097</v>
      </c>
      <c r="BF3151" s="1" t="s">
        <v>3394</v>
      </c>
      <c r="BG3151" s="1">
        <v>2</v>
      </c>
      <c r="BI3151" s="2">
        <v>44470</v>
      </c>
      <c r="BJ3151" s="2">
        <v>44834</v>
      </c>
      <c r="BM3151" s="1">
        <v>40</v>
      </c>
      <c r="BN3151" s="1">
        <v>7</v>
      </c>
      <c r="BO3151" s="1">
        <v>0</v>
      </c>
      <c r="BP3151" s="1">
        <v>6</v>
      </c>
      <c r="BQ3151" s="1">
        <v>6</v>
      </c>
      <c r="BR3151" s="1">
        <v>7</v>
      </c>
      <c r="BS3151" s="1">
        <v>7</v>
      </c>
      <c r="BT3151" s="1">
        <v>7</v>
      </c>
      <c r="BU3151" s="1" t="str">
        <f>"2:00 PM"</f>
        <v>2:00 PM</v>
      </c>
      <c r="BV3151" s="1" t="str">
        <f>"10:00 PM"</f>
        <v>10:00 PM</v>
      </c>
      <c r="BW3151" s="1" t="s">
        <v>230</v>
      </c>
      <c r="BX3151" s="1">
        <v>0</v>
      </c>
      <c r="BY3151" s="1">
        <v>12</v>
      </c>
      <c r="BZ3151" s="1" t="s">
        <v>112</v>
      </c>
      <c r="CB3151" s="4" t="s">
        <v>13098</v>
      </c>
      <c r="CC3151" s="1" t="s">
        <v>9133</v>
      </c>
      <c r="CE3151" s="1" t="s">
        <v>116</v>
      </c>
      <c r="CF3151" s="1" t="s">
        <v>117</v>
      </c>
      <c r="CG3151" s="1">
        <v>96950</v>
      </c>
      <c r="CH3151" s="3">
        <v>8.08</v>
      </c>
      <c r="CI3151" s="3">
        <v>8.5</v>
      </c>
      <c r="CJ3151" s="3">
        <v>12.12</v>
      </c>
      <c r="CK3151" s="3">
        <v>12.75</v>
      </c>
      <c r="CL3151" s="1" t="s">
        <v>137</v>
      </c>
      <c r="CM3151" s="1" t="s">
        <v>362</v>
      </c>
      <c r="CN3151" s="1" t="s">
        <v>139</v>
      </c>
      <c r="CP3151" s="1" t="s">
        <v>112</v>
      </c>
      <c r="CQ3151" s="1" t="s">
        <v>111</v>
      </c>
      <c r="CR3151" s="1" t="s">
        <v>111</v>
      </c>
      <c r="CS3151" s="1" t="s">
        <v>111</v>
      </c>
      <c r="CT3151" s="1" t="s">
        <v>111</v>
      </c>
      <c r="CU3151" s="1" t="s">
        <v>111</v>
      </c>
      <c r="CV3151" s="1" t="s">
        <v>111</v>
      </c>
      <c r="CW3151" s="1" t="s">
        <v>3935</v>
      </c>
      <c r="CX3151" s="1">
        <v>16702331818</v>
      </c>
      <c r="CY3151" s="1" t="s">
        <v>3930</v>
      </c>
      <c r="CZ3151" s="1" t="s">
        <v>138</v>
      </c>
      <c r="DA3151" s="1" t="s">
        <v>111</v>
      </c>
      <c r="DB3151" s="1" t="s">
        <v>112</v>
      </c>
    </row>
    <row r="3152" spans="1:111" ht="15.6" customHeight="1" x14ac:dyDescent="0.25">
      <c r="A3152" s="1" t="s">
        <v>13101</v>
      </c>
      <c r="B3152" s="1" t="s">
        <v>109</v>
      </c>
      <c r="C3152" s="2">
        <v>44293.420386921294</v>
      </c>
      <c r="D3152" s="2">
        <v>44327</v>
      </c>
      <c r="E3152" s="1" t="s">
        <v>110</v>
      </c>
      <c r="F3152" s="2">
        <v>44468.833333333336</v>
      </c>
      <c r="G3152" s="1" t="s">
        <v>111</v>
      </c>
      <c r="H3152" s="1" t="s">
        <v>112</v>
      </c>
      <c r="I3152" s="1" t="s">
        <v>112</v>
      </c>
      <c r="J3152" s="1" t="s">
        <v>8906</v>
      </c>
      <c r="K3152" s="1" t="s">
        <v>8907</v>
      </c>
      <c r="L3152" s="1" t="s">
        <v>13102</v>
      </c>
      <c r="M3152" s="1" t="s">
        <v>1197</v>
      </c>
      <c r="N3152" s="1" t="s">
        <v>116</v>
      </c>
      <c r="O3152" s="1" t="s">
        <v>117</v>
      </c>
      <c r="P3152" s="9">
        <v>96950</v>
      </c>
      <c r="Q3152" s="1" t="s">
        <v>118</v>
      </c>
      <c r="R3152" s="1" t="s">
        <v>117</v>
      </c>
      <c r="S3152" s="1">
        <v>16704832288</v>
      </c>
      <c r="U3152" s="1">
        <v>722515</v>
      </c>
      <c r="V3152" s="1" t="s">
        <v>119</v>
      </c>
      <c r="X3152" s="1" t="s">
        <v>8909</v>
      </c>
      <c r="Y3152" s="1" t="s">
        <v>1172</v>
      </c>
      <c r="Z3152" s="1" t="s">
        <v>138</v>
      </c>
      <c r="AA3152" s="1" t="s">
        <v>461</v>
      </c>
      <c r="AB3152" s="1" t="s">
        <v>12933</v>
      </c>
      <c r="AC3152" s="1" t="s">
        <v>1197</v>
      </c>
      <c r="AD3152" s="1" t="s">
        <v>116</v>
      </c>
      <c r="AE3152" s="1" t="s">
        <v>117</v>
      </c>
      <c r="AF3152" s="9">
        <v>96950</v>
      </c>
      <c r="AG3152" s="1" t="s">
        <v>118</v>
      </c>
      <c r="AH3152" s="1" t="s">
        <v>117</v>
      </c>
      <c r="AI3152" s="1">
        <v>16704832288</v>
      </c>
      <c r="AK3152" s="1" t="s">
        <v>8911</v>
      </c>
      <c r="BC3152" s="1" t="str">
        <f>"51-3011.00"</f>
        <v>51-3011.00</v>
      </c>
      <c r="BD3152" s="1" t="s">
        <v>1079</v>
      </c>
      <c r="BE3152" s="1" t="s">
        <v>8912</v>
      </c>
      <c r="BF3152" s="1" t="s">
        <v>1081</v>
      </c>
      <c r="BG3152" s="1">
        <v>2</v>
      </c>
      <c r="BI3152" s="2">
        <v>44470</v>
      </c>
      <c r="BJ3152" s="2">
        <v>44834</v>
      </c>
      <c r="BM3152" s="1">
        <v>40</v>
      </c>
      <c r="BN3152" s="1">
        <v>0</v>
      </c>
      <c r="BO3152" s="1">
        <v>8</v>
      </c>
      <c r="BP3152" s="1">
        <v>8</v>
      </c>
      <c r="BQ3152" s="1">
        <v>8</v>
      </c>
      <c r="BR3152" s="1">
        <v>8</v>
      </c>
      <c r="BS3152" s="1">
        <v>8</v>
      </c>
      <c r="BT3152" s="1">
        <v>0</v>
      </c>
      <c r="BU3152" s="1" t="str">
        <f>"9:00 AM"</f>
        <v>9:00 AM</v>
      </c>
      <c r="BV3152" s="1" t="str">
        <f>"6:00 PM"</f>
        <v>6:00 PM</v>
      </c>
      <c r="BW3152" s="1" t="s">
        <v>135</v>
      </c>
      <c r="BX3152" s="1">
        <v>0</v>
      </c>
      <c r="BY3152" s="1">
        <v>12</v>
      </c>
      <c r="BZ3152" s="1" t="s">
        <v>112</v>
      </c>
      <c r="CA3152" s="1">
        <v>0</v>
      </c>
      <c r="CB3152" s="1" t="s">
        <v>8913</v>
      </c>
      <c r="CC3152" s="1" t="s">
        <v>12933</v>
      </c>
      <c r="CD3152" s="1" t="s">
        <v>1197</v>
      </c>
      <c r="CE3152" s="1" t="s">
        <v>116</v>
      </c>
      <c r="CF3152" s="1" t="s">
        <v>117</v>
      </c>
      <c r="CG3152" s="1">
        <v>96950</v>
      </c>
      <c r="CH3152" s="3">
        <v>7.9</v>
      </c>
      <c r="CI3152" s="3">
        <v>8.5</v>
      </c>
      <c r="CJ3152" s="3">
        <v>11.85</v>
      </c>
      <c r="CK3152" s="3">
        <v>12.75</v>
      </c>
      <c r="CL3152" s="1" t="s">
        <v>137</v>
      </c>
      <c r="CM3152" s="1" t="s">
        <v>138</v>
      </c>
      <c r="CN3152" s="1" t="s">
        <v>218</v>
      </c>
      <c r="CP3152" s="1" t="s">
        <v>112</v>
      </c>
      <c r="CQ3152" s="1" t="s">
        <v>111</v>
      </c>
      <c r="CR3152" s="1" t="s">
        <v>111</v>
      </c>
      <c r="CS3152" s="1" t="s">
        <v>111</v>
      </c>
      <c r="CT3152" s="1" t="s">
        <v>138</v>
      </c>
      <c r="CU3152" s="1" t="s">
        <v>111</v>
      </c>
      <c r="CV3152" s="1" t="s">
        <v>138</v>
      </c>
      <c r="CW3152" s="1" t="s">
        <v>1324</v>
      </c>
      <c r="CX3152" s="1">
        <v>16704832288</v>
      </c>
      <c r="CY3152" s="1" t="s">
        <v>8911</v>
      </c>
      <c r="CZ3152" s="1" t="s">
        <v>138</v>
      </c>
      <c r="DA3152" s="1" t="s">
        <v>111</v>
      </c>
      <c r="DB3152" s="1" t="s">
        <v>112</v>
      </c>
    </row>
    <row r="3153" spans="1:111" ht="15.6" customHeight="1" x14ac:dyDescent="0.25">
      <c r="A3153" s="1" t="s">
        <v>13103</v>
      </c>
      <c r="B3153" s="1" t="s">
        <v>109</v>
      </c>
      <c r="C3153" s="2">
        <v>44270.81858564815</v>
      </c>
      <c r="D3153" s="2">
        <v>44315</v>
      </c>
      <c r="E3153" s="1" t="s">
        <v>180</v>
      </c>
      <c r="G3153" s="1" t="s">
        <v>111</v>
      </c>
      <c r="H3153" s="1" t="s">
        <v>112</v>
      </c>
      <c r="I3153" s="1" t="s">
        <v>112</v>
      </c>
      <c r="J3153" s="1" t="s">
        <v>13104</v>
      </c>
      <c r="L3153" s="1" t="s">
        <v>3764</v>
      </c>
      <c r="N3153" s="1" t="s">
        <v>157</v>
      </c>
      <c r="O3153" s="1" t="s">
        <v>117</v>
      </c>
      <c r="P3153" s="9">
        <v>96950</v>
      </c>
      <c r="Q3153" s="1" t="s">
        <v>118</v>
      </c>
      <c r="S3153" s="1">
        <v>16702331199</v>
      </c>
      <c r="U3153" s="1">
        <v>5323</v>
      </c>
      <c r="V3153" s="1" t="s">
        <v>119</v>
      </c>
      <c r="X3153" s="1" t="s">
        <v>3344</v>
      </c>
      <c r="Y3153" s="1" t="s">
        <v>10053</v>
      </c>
      <c r="Z3153" s="1" t="s">
        <v>3345</v>
      </c>
      <c r="AA3153" s="1" t="s">
        <v>2308</v>
      </c>
      <c r="AB3153" s="1" t="s">
        <v>3764</v>
      </c>
      <c r="AD3153" s="1" t="s">
        <v>157</v>
      </c>
      <c r="AE3153" s="1" t="s">
        <v>117</v>
      </c>
      <c r="AF3153" s="9">
        <v>96950</v>
      </c>
      <c r="AG3153" s="1" t="s">
        <v>118</v>
      </c>
      <c r="AH3153" s="1" t="s">
        <v>138</v>
      </c>
      <c r="AI3153" s="1">
        <v>16702331199</v>
      </c>
      <c r="AK3153" s="1" t="s">
        <v>3768</v>
      </c>
      <c r="BC3153" s="1" t="str">
        <f>"49-3031.00"</f>
        <v>49-3031.00</v>
      </c>
      <c r="BD3153" s="1" t="s">
        <v>2770</v>
      </c>
      <c r="BE3153" s="1" t="s">
        <v>13105</v>
      </c>
      <c r="BF3153" s="1" t="s">
        <v>2770</v>
      </c>
      <c r="BG3153" s="1">
        <v>1</v>
      </c>
      <c r="BI3153" s="2">
        <v>44241</v>
      </c>
      <c r="BJ3153" s="2">
        <v>44605</v>
      </c>
      <c r="BM3153" s="1">
        <v>40</v>
      </c>
      <c r="BN3153" s="1">
        <v>0</v>
      </c>
      <c r="BO3153" s="1">
        <v>8</v>
      </c>
      <c r="BP3153" s="1">
        <v>8</v>
      </c>
      <c r="BQ3153" s="1">
        <v>8</v>
      </c>
      <c r="BR3153" s="1">
        <v>8</v>
      </c>
      <c r="BS3153" s="1">
        <v>8</v>
      </c>
      <c r="BT3153" s="1">
        <v>0</v>
      </c>
      <c r="BU3153" s="1" t="str">
        <f>"8:00 AM"</f>
        <v>8:00 AM</v>
      </c>
      <c r="BV3153" s="1" t="str">
        <f>"5:00 PM"</f>
        <v>5:00 PM</v>
      </c>
      <c r="BW3153" s="1" t="s">
        <v>135</v>
      </c>
      <c r="BX3153" s="1">
        <v>0</v>
      </c>
      <c r="BY3153" s="1">
        <v>6</v>
      </c>
      <c r="BZ3153" s="1" t="s">
        <v>112</v>
      </c>
      <c r="CA3153" s="1">
        <v>0</v>
      </c>
      <c r="CB3153" s="4" t="s">
        <v>13106</v>
      </c>
      <c r="CC3153" s="1" t="s">
        <v>10052</v>
      </c>
      <c r="CD3153" s="1" t="s">
        <v>10920</v>
      </c>
      <c r="CE3153" s="1" t="s">
        <v>157</v>
      </c>
      <c r="CF3153" s="1" t="s">
        <v>117</v>
      </c>
      <c r="CG3153" s="1">
        <v>96950</v>
      </c>
      <c r="CH3153" s="3">
        <v>10.67</v>
      </c>
      <c r="CI3153" s="3">
        <v>13</v>
      </c>
      <c r="CJ3153" s="3">
        <v>16</v>
      </c>
      <c r="CK3153" s="3">
        <v>19.5</v>
      </c>
      <c r="CL3153" s="1" t="s">
        <v>137</v>
      </c>
      <c r="CM3153" s="1" t="s">
        <v>138</v>
      </c>
      <c r="CN3153" s="1" t="s">
        <v>139</v>
      </c>
      <c r="CP3153" s="1" t="s">
        <v>112</v>
      </c>
      <c r="CQ3153" s="1" t="s">
        <v>111</v>
      </c>
      <c r="CR3153" s="1" t="s">
        <v>112</v>
      </c>
      <c r="CS3153" s="1" t="s">
        <v>111</v>
      </c>
      <c r="CT3153" s="1" t="s">
        <v>138</v>
      </c>
      <c r="CU3153" s="1" t="s">
        <v>111</v>
      </c>
      <c r="CV3153" s="1" t="s">
        <v>138</v>
      </c>
      <c r="CW3153" s="1" t="s">
        <v>13107</v>
      </c>
      <c r="CX3153" s="1">
        <v>16702331199</v>
      </c>
      <c r="CY3153" s="1" t="s">
        <v>3768</v>
      </c>
      <c r="CZ3153" s="1" t="s">
        <v>138</v>
      </c>
      <c r="DA3153" s="1" t="s">
        <v>111</v>
      </c>
      <c r="DB3153" s="1" t="s">
        <v>112</v>
      </c>
      <c r="DC3153" s="1" t="s">
        <v>3344</v>
      </c>
      <c r="DD3153" s="1" t="s">
        <v>3171</v>
      </c>
      <c r="DE3153" s="1" t="s">
        <v>2769</v>
      </c>
      <c r="DF3153" s="1" t="s">
        <v>138</v>
      </c>
      <c r="DG3153" s="1" t="s">
        <v>138</v>
      </c>
    </row>
    <row r="3154" spans="1:111" ht="15.6" customHeight="1" x14ac:dyDescent="0.25">
      <c r="A3154" s="1" t="s">
        <v>13119</v>
      </c>
      <c r="B3154" s="1" t="s">
        <v>109</v>
      </c>
      <c r="C3154" s="2">
        <v>44341.898894791666</v>
      </c>
      <c r="D3154" s="2">
        <v>44389</v>
      </c>
      <c r="E3154" s="1" t="s">
        <v>110</v>
      </c>
      <c r="F3154" s="2">
        <v>44469.833333333336</v>
      </c>
      <c r="G3154" s="1" t="s">
        <v>111</v>
      </c>
      <c r="H3154" s="1" t="s">
        <v>112</v>
      </c>
      <c r="I3154" s="1" t="s">
        <v>112</v>
      </c>
      <c r="J3154" s="1" t="s">
        <v>1401</v>
      </c>
      <c r="K3154" s="1" t="s">
        <v>1402</v>
      </c>
      <c r="L3154" s="1" t="s">
        <v>1403</v>
      </c>
      <c r="N3154" s="1" t="s">
        <v>116</v>
      </c>
      <c r="O3154" s="1" t="s">
        <v>117</v>
      </c>
      <c r="P3154" s="9">
        <v>96950</v>
      </c>
      <c r="Q3154" s="1" t="s">
        <v>118</v>
      </c>
      <c r="S3154" s="1">
        <v>16702352855</v>
      </c>
      <c r="U3154" s="1">
        <v>61163</v>
      </c>
      <c r="V3154" s="1" t="s">
        <v>119</v>
      </c>
      <c r="X3154" s="1" t="s">
        <v>1404</v>
      </c>
      <c r="Y3154" s="1" t="s">
        <v>1405</v>
      </c>
      <c r="AA3154" s="1" t="s">
        <v>245</v>
      </c>
      <c r="AB3154" s="1" t="s">
        <v>1403</v>
      </c>
      <c r="AD3154" s="1" t="s">
        <v>116</v>
      </c>
      <c r="AE3154" s="1" t="s">
        <v>117</v>
      </c>
      <c r="AF3154" s="9">
        <v>96950</v>
      </c>
      <c r="AG3154" s="1" t="s">
        <v>118</v>
      </c>
      <c r="AI3154" s="1">
        <v>16702352855</v>
      </c>
      <c r="AK3154" s="1" t="s">
        <v>620</v>
      </c>
      <c r="AL3154" s="1" t="s">
        <v>125</v>
      </c>
      <c r="AM3154" s="1" t="s">
        <v>621</v>
      </c>
      <c r="AN3154" s="1" t="s">
        <v>622</v>
      </c>
      <c r="AP3154" s="1" t="s">
        <v>1284</v>
      </c>
      <c r="AR3154" s="1" t="s">
        <v>116</v>
      </c>
      <c r="AS3154" s="1" t="s">
        <v>117</v>
      </c>
      <c r="AT3154" s="9">
        <v>96950</v>
      </c>
      <c r="AU3154" s="1" t="s">
        <v>118</v>
      </c>
      <c r="AW3154" s="1">
        <v>16702353403</v>
      </c>
      <c r="AY3154" s="1" t="s">
        <v>1871</v>
      </c>
      <c r="AZ3154" s="1" t="s">
        <v>626</v>
      </c>
      <c r="BC3154" s="1" t="str">
        <f>"25-2021.00"</f>
        <v>25-2021.00</v>
      </c>
      <c r="BD3154" s="1" t="s">
        <v>1408</v>
      </c>
      <c r="BE3154" s="1" t="s">
        <v>1409</v>
      </c>
      <c r="BF3154" s="1" t="s">
        <v>1410</v>
      </c>
      <c r="BG3154" s="1">
        <v>1</v>
      </c>
      <c r="BI3154" s="2">
        <v>44471</v>
      </c>
      <c r="BJ3154" s="2">
        <v>45566</v>
      </c>
      <c r="BM3154" s="1">
        <v>35</v>
      </c>
      <c r="BN3154" s="1">
        <v>0</v>
      </c>
      <c r="BO3154" s="1">
        <v>7</v>
      </c>
      <c r="BP3154" s="1">
        <v>7</v>
      </c>
      <c r="BQ3154" s="1">
        <v>7</v>
      </c>
      <c r="BR3154" s="1">
        <v>7</v>
      </c>
      <c r="BS3154" s="1">
        <v>7</v>
      </c>
      <c r="BT3154" s="1">
        <v>0</v>
      </c>
      <c r="BU3154" s="1" t="str">
        <f>"9:00 AM"</f>
        <v>9:00 AM</v>
      </c>
      <c r="BV3154" s="1" t="str">
        <f>"5:00 PM"</f>
        <v>5:00 PM</v>
      </c>
      <c r="BW3154" s="1" t="s">
        <v>135</v>
      </c>
      <c r="BX3154" s="1">
        <v>0</v>
      </c>
      <c r="BY3154" s="1">
        <v>24</v>
      </c>
      <c r="BZ3154" s="1" t="s">
        <v>112</v>
      </c>
      <c r="CB3154" s="1" t="s">
        <v>13120</v>
      </c>
      <c r="CC3154" s="1" t="s">
        <v>1412</v>
      </c>
      <c r="CD3154" s="1" t="s">
        <v>1403</v>
      </c>
      <c r="CE3154" s="1" t="s">
        <v>116</v>
      </c>
      <c r="CF3154" s="1" t="s">
        <v>117</v>
      </c>
      <c r="CG3154" s="1">
        <v>96950</v>
      </c>
      <c r="CH3154" s="3">
        <v>13.21</v>
      </c>
      <c r="CI3154" s="3">
        <v>13.21</v>
      </c>
      <c r="CJ3154" s="3">
        <v>19.82</v>
      </c>
      <c r="CK3154" s="3">
        <v>19.82</v>
      </c>
      <c r="CL3154" s="1" t="s">
        <v>137</v>
      </c>
      <c r="CN3154" s="1" t="s">
        <v>139</v>
      </c>
      <c r="CP3154" s="1" t="s">
        <v>112</v>
      </c>
      <c r="CQ3154" s="1" t="s">
        <v>111</v>
      </c>
      <c r="CR3154" s="1" t="s">
        <v>112</v>
      </c>
      <c r="CS3154" s="1" t="s">
        <v>111</v>
      </c>
      <c r="CT3154" s="1" t="s">
        <v>138</v>
      </c>
      <c r="CU3154" s="1" t="s">
        <v>111</v>
      </c>
      <c r="CV3154" s="1" t="s">
        <v>138</v>
      </c>
      <c r="CW3154" s="1" t="s">
        <v>631</v>
      </c>
      <c r="CX3154" s="1">
        <v>16702352855</v>
      </c>
      <c r="CY3154" s="1" t="s">
        <v>620</v>
      </c>
      <c r="CZ3154" s="1" t="s">
        <v>138</v>
      </c>
      <c r="DA3154" s="1" t="s">
        <v>111</v>
      </c>
      <c r="DB3154" s="1" t="s">
        <v>112</v>
      </c>
    </row>
    <row r="3155" spans="1:111" ht="15.6" customHeight="1" x14ac:dyDescent="0.25">
      <c r="A3155" s="1" t="s">
        <v>13158</v>
      </c>
      <c r="B3155" s="1" t="s">
        <v>109</v>
      </c>
      <c r="C3155" s="2">
        <v>44320.045687847225</v>
      </c>
      <c r="D3155" s="2">
        <v>44371</v>
      </c>
      <c r="E3155" s="1" t="s">
        <v>110</v>
      </c>
      <c r="F3155" s="2">
        <v>44468.833333333336</v>
      </c>
      <c r="G3155" s="1" t="s">
        <v>111</v>
      </c>
      <c r="H3155" s="1" t="s">
        <v>112</v>
      </c>
      <c r="I3155" s="1" t="s">
        <v>112</v>
      </c>
      <c r="J3155" s="1" t="s">
        <v>1246</v>
      </c>
      <c r="L3155" s="1" t="s">
        <v>1247</v>
      </c>
      <c r="M3155" s="1" t="s">
        <v>1248</v>
      </c>
      <c r="N3155" s="1" t="s">
        <v>167</v>
      </c>
      <c r="O3155" s="1" t="s">
        <v>117</v>
      </c>
      <c r="P3155" s="9">
        <v>96950</v>
      </c>
      <c r="Q3155" s="1" t="s">
        <v>118</v>
      </c>
      <c r="S3155" s="1">
        <v>16707891106</v>
      </c>
      <c r="U3155" s="1">
        <v>561320</v>
      </c>
      <c r="V3155" s="1" t="s">
        <v>119</v>
      </c>
      <c r="X3155" s="1" t="s">
        <v>1514</v>
      </c>
      <c r="Y3155" s="1" t="s">
        <v>1515</v>
      </c>
      <c r="Z3155" s="1" t="s">
        <v>1516</v>
      </c>
      <c r="AA3155" s="1" t="s">
        <v>1517</v>
      </c>
      <c r="AB3155" s="1" t="s">
        <v>1247</v>
      </c>
      <c r="AC3155" s="1" t="s">
        <v>1248</v>
      </c>
      <c r="AD3155" s="1" t="s">
        <v>167</v>
      </c>
      <c r="AE3155" s="1" t="s">
        <v>117</v>
      </c>
      <c r="AF3155" s="9">
        <v>96950</v>
      </c>
      <c r="AG3155" s="1" t="s">
        <v>118</v>
      </c>
      <c r="AH3155" s="1" t="s">
        <v>242</v>
      </c>
      <c r="AI3155" s="1">
        <v>16707891106</v>
      </c>
      <c r="AK3155" s="1" t="s">
        <v>1253</v>
      </c>
      <c r="BC3155" s="1" t="str">
        <f>"37-2011.00"</f>
        <v>37-2011.00</v>
      </c>
      <c r="BD3155" s="1" t="s">
        <v>676</v>
      </c>
      <c r="BE3155" s="1" t="s">
        <v>13159</v>
      </c>
      <c r="BF3155" s="1" t="s">
        <v>5277</v>
      </c>
      <c r="BG3155" s="1">
        <v>2</v>
      </c>
      <c r="BI3155" s="2">
        <v>44470</v>
      </c>
      <c r="BJ3155" s="2">
        <v>44834</v>
      </c>
      <c r="BM3155" s="1">
        <v>36</v>
      </c>
      <c r="BN3155" s="1">
        <v>0</v>
      </c>
      <c r="BO3155" s="1">
        <v>6</v>
      </c>
      <c r="BP3155" s="1">
        <v>6</v>
      </c>
      <c r="BQ3155" s="1">
        <v>6</v>
      </c>
      <c r="BR3155" s="1">
        <v>6</v>
      </c>
      <c r="BS3155" s="1">
        <v>6</v>
      </c>
      <c r="BT3155" s="1">
        <v>6</v>
      </c>
      <c r="BU3155" s="1" t="str">
        <f>"8:00 AM"</f>
        <v>8:00 AM</v>
      </c>
      <c r="BV3155" s="1" t="str">
        <f>"3:00 PM"</f>
        <v>3:00 PM</v>
      </c>
      <c r="BW3155" s="1" t="s">
        <v>135</v>
      </c>
      <c r="BX3155" s="1">
        <v>3</v>
      </c>
      <c r="BY3155" s="1">
        <v>12</v>
      </c>
      <c r="BZ3155" s="1" t="s">
        <v>112</v>
      </c>
      <c r="CA3155" s="1">
        <v>0</v>
      </c>
      <c r="CB3155" s="4" t="s">
        <v>13160</v>
      </c>
      <c r="CC3155" s="1" t="s">
        <v>1247</v>
      </c>
      <c r="CD3155" s="1" t="s">
        <v>1248</v>
      </c>
      <c r="CE3155" s="1" t="s">
        <v>879</v>
      </c>
      <c r="CF3155" s="1" t="s">
        <v>117</v>
      </c>
      <c r="CG3155" s="1">
        <v>96950</v>
      </c>
      <c r="CH3155" s="3">
        <v>8.0500000000000007</v>
      </c>
      <c r="CI3155" s="3">
        <v>8.0500000000000007</v>
      </c>
      <c r="CJ3155" s="3">
        <v>12.08</v>
      </c>
      <c r="CK3155" s="3">
        <v>12.08</v>
      </c>
      <c r="CL3155" s="1" t="s">
        <v>137</v>
      </c>
      <c r="CN3155" s="1" t="s">
        <v>139</v>
      </c>
      <c r="CP3155" s="1" t="s">
        <v>112</v>
      </c>
      <c r="CQ3155" s="1" t="s">
        <v>111</v>
      </c>
      <c r="CR3155" s="1" t="s">
        <v>112</v>
      </c>
      <c r="CS3155" s="1" t="s">
        <v>111</v>
      </c>
      <c r="CT3155" s="1" t="s">
        <v>138</v>
      </c>
      <c r="CU3155" s="1" t="s">
        <v>111</v>
      </c>
      <c r="CV3155" s="1" t="s">
        <v>138</v>
      </c>
      <c r="CW3155" s="1" t="s">
        <v>349</v>
      </c>
      <c r="CX3155" s="1">
        <v>16707891106</v>
      </c>
      <c r="CY3155" s="1" t="s">
        <v>1253</v>
      </c>
      <c r="CZ3155" s="1" t="s">
        <v>138</v>
      </c>
      <c r="DA3155" s="1" t="s">
        <v>111</v>
      </c>
      <c r="DB3155" s="1" t="s">
        <v>112</v>
      </c>
    </row>
    <row r="3156" spans="1:111" ht="15.6" customHeight="1" x14ac:dyDescent="0.25">
      <c r="A3156" s="1" t="s">
        <v>13161</v>
      </c>
      <c r="B3156" s="1" t="s">
        <v>109</v>
      </c>
      <c r="C3156" s="2">
        <v>44317.191403935183</v>
      </c>
      <c r="D3156" s="2">
        <v>44355</v>
      </c>
      <c r="E3156" s="1" t="s">
        <v>180</v>
      </c>
      <c r="G3156" s="1" t="s">
        <v>111</v>
      </c>
      <c r="H3156" s="1" t="s">
        <v>111</v>
      </c>
      <c r="I3156" s="1" t="s">
        <v>112</v>
      </c>
      <c r="J3156" s="1" t="s">
        <v>816</v>
      </c>
      <c r="L3156" s="1" t="s">
        <v>6288</v>
      </c>
      <c r="M3156" s="1" t="s">
        <v>167</v>
      </c>
      <c r="N3156" s="1" t="s">
        <v>818</v>
      </c>
      <c r="O3156" s="1" t="s">
        <v>117</v>
      </c>
      <c r="P3156" s="9">
        <v>96950</v>
      </c>
      <c r="Q3156" s="1" t="s">
        <v>118</v>
      </c>
      <c r="S3156" s="1">
        <v>16702876208</v>
      </c>
      <c r="U3156" s="1">
        <v>811111</v>
      </c>
      <c r="V3156" s="1" t="s">
        <v>119</v>
      </c>
      <c r="X3156" s="1" t="s">
        <v>819</v>
      </c>
      <c r="Y3156" s="1" t="s">
        <v>820</v>
      </c>
      <c r="Z3156" s="1" t="s">
        <v>821</v>
      </c>
      <c r="AA3156" s="1" t="s">
        <v>13162</v>
      </c>
      <c r="AB3156" s="1" t="s">
        <v>6288</v>
      </c>
      <c r="AC3156" s="1" t="s">
        <v>167</v>
      </c>
      <c r="AD3156" s="1" t="s">
        <v>818</v>
      </c>
      <c r="AE3156" s="1" t="s">
        <v>117</v>
      </c>
      <c r="AF3156" s="9">
        <v>96950</v>
      </c>
      <c r="AG3156" s="1" t="s">
        <v>118</v>
      </c>
      <c r="AI3156" s="1">
        <v>16702876208</v>
      </c>
      <c r="AK3156" s="1" t="s">
        <v>6289</v>
      </c>
      <c r="BC3156" s="1" t="str">
        <f>"51-9122.00"</f>
        <v>51-9122.00</v>
      </c>
      <c r="BD3156" s="1" t="s">
        <v>824</v>
      </c>
      <c r="BE3156" s="1" t="s">
        <v>13163</v>
      </c>
      <c r="BF3156" s="1" t="s">
        <v>826</v>
      </c>
      <c r="BG3156" s="1">
        <v>2</v>
      </c>
      <c r="BI3156" s="2">
        <v>44377</v>
      </c>
      <c r="BJ3156" s="2">
        <v>44742</v>
      </c>
      <c r="BM3156" s="1">
        <v>40</v>
      </c>
      <c r="BN3156" s="1">
        <v>0</v>
      </c>
      <c r="BO3156" s="1">
        <v>8</v>
      </c>
      <c r="BP3156" s="1">
        <v>8</v>
      </c>
      <c r="BQ3156" s="1">
        <v>8</v>
      </c>
      <c r="BR3156" s="1">
        <v>8</v>
      </c>
      <c r="BS3156" s="1">
        <v>8</v>
      </c>
      <c r="BT3156" s="1">
        <v>0</v>
      </c>
      <c r="BU3156" s="1" t="str">
        <f>"8:00 AM"</f>
        <v>8:00 AM</v>
      </c>
      <c r="BV3156" s="1" t="str">
        <f>"5:00 PM"</f>
        <v>5:00 PM</v>
      </c>
      <c r="BW3156" s="1" t="s">
        <v>135</v>
      </c>
      <c r="BX3156" s="1">
        <v>0</v>
      </c>
      <c r="BY3156" s="1">
        <v>12</v>
      </c>
      <c r="BZ3156" s="1" t="s">
        <v>111</v>
      </c>
      <c r="CA3156" s="1">
        <v>2</v>
      </c>
      <c r="CB3156" s="1" t="s">
        <v>6292</v>
      </c>
      <c r="CC3156" s="1" t="s">
        <v>6288</v>
      </c>
      <c r="CD3156" s="1" t="s">
        <v>167</v>
      </c>
      <c r="CE3156" s="1" t="s">
        <v>818</v>
      </c>
      <c r="CF3156" s="1" t="s">
        <v>117</v>
      </c>
      <c r="CG3156" s="1">
        <v>96950</v>
      </c>
      <c r="CH3156" s="3">
        <v>16.75</v>
      </c>
      <c r="CJ3156" s="3">
        <v>25.13</v>
      </c>
      <c r="CL3156" s="1" t="s">
        <v>137</v>
      </c>
      <c r="CN3156" s="1" t="s">
        <v>139</v>
      </c>
      <c r="CP3156" s="1" t="s">
        <v>112</v>
      </c>
      <c r="CQ3156" s="1" t="s">
        <v>111</v>
      </c>
      <c r="CR3156" s="1" t="s">
        <v>111</v>
      </c>
      <c r="CS3156" s="1" t="s">
        <v>111</v>
      </c>
      <c r="CT3156" s="1" t="s">
        <v>138</v>
      </c>
      <c r="CU3156" s="1" t="s">
        <v>111</v>
      </c>
      <c r="CV3156" s="1" t="s">
        <v>111</v>
      </c>
      <c r="CW3156" s="1" t="s">
        <v>13164</v>
      </c>
      <c r="CX3156" s="1">
        <v>16702350867</v>
      </c>
      <c r="CY3156" s="1" t="s">
        <v>823</v>
      </c>
      <c r="CZ3156" s="1" t="s">
        <v>138</v>
      </c>
      <c r="DA3156" s="1" t="s">
        <v>111</v>
      </c>
      <c r="DB3156" s="1" t="s">
        <v>112</v>
      </c>
    </row>
    <row r="3157" spans="1:111" ht="15.6" customHeight="1" x14ac:dyDescent="0.25">
      <c r="A3157" s="1" t="s">
        <v>13175</v>
      </c>
      <c r="B3157" s="1" t="s">
        <v>109</v>
      </c>
      <c r="C3157" s="2">
        <v>44336.87712060185</v>
      </c>
      <c r="D3157" s="2">
        <v>44377</v>
      </c>
      <c r="E3157" s="1" t="s">
        <v>110</v>
      </c>
      <c r="F3157" s="2">
        <v>44468.833333333336</v>
      </c>
      <c r="G3157" s="1" t="s">
        <v>111</v>
      </c>
      <c r="H3157" s="1" t="s">
        <v>112</v>
      </c>
      <c r="I3157" s="1" t="s">
        <v>112</v>
      </c>
      <c r="J3157" s="1" t="s">
        <v>2032</v>
      </c>
      <c r="K3157" s="1" t="s">
        <v>2032</v>
      </c>
      <c r="L3157" s="1" t="s">
        <v>2033</v>
      </c>
      <c r="N3157" s="1" t="s">
        <v>167</v>
      </c>
      <c r="O3157" s="1" t="s">
        <v>117</v>
      </c>
      <c r="P3157" s="9">
        <v>96950</v>
      </c>
      <c r="Q3157" s="1" t="s">
        <v>118</v>
      </c>
      <c r="S3157" s="1">
        <v>16703221558</v>
      </c>
      <c r="U3157" s="1">
        <v>53241</v>
      </c>
      <c r="V3157" s="1" t="s">
        <v>119</v>
      </c>
      <c r="X3157" s="1" t="s">
        <v>2034</v>
      </c>
      <c r="Y3157" s="1" t="s">
        <v>2035</v>
      </c>
      <c r="AA3157" s="1" t="s">
        <v>171</v>
      </c>
      <c r="AB3157" s="1" t="s">
        <v>2033</v>
      </c>
      <c r="AD3157" s="1" t="s">
        <v>167</v>
      </c>
      <c r="AE3157" s="1" t="s">
        <v>117</v>
      </c>
      <c r="AF3157" s="9">
        <v>96950</v>
      </c>
      <c r="AG3157" s="1" t="s">
        <v>118</v>
      </c>
      <c r="AH3157" s="1" t="s">
        <v>167</v>
      </c>
      <c r="AI3157" s="1">
        <v>16703221558</v>
      </c>
      <c r="AK3157" s="1" t="s">
        <v>2036</v>
      </c>
      <c r="BC3157" s="1" t="str">
        <f>"43-3031.00"</f>
        <v>43-3031.00</v>
      </c>
      <c r="BD3157" s="1" t="s">
        <v>389</v>
      </c>
      <c r="BE3157" s="1" t="s">
        <v>13176</v>
      </c>
      <c r="BF3157" s="1" t="s">
        <v>763</v>
      </c>
      <c r="BG3157" s="1">
        <v>2</v>
      </c>
      <c r="BI3157" s="2">
        <v>44470</v>
      </c>
      <c r="BJ3157" s="2">
        <v>45565</v>
      </c>
      <c r="BM3157" s="1">
        <v>40</v>
      </c>
      <c r="BN3157" s="1">
        <v>0</v>
      </c>
      <c r="BO3157" s="1">
        <v>8</v>
      </c>
      <c r="BP3157" s="1">
        <v>8</v>
      </c>
      <c r="BQ3157" s="1">
        <v>8</v>
      </c>
      <c r="BR3157" s="1">
        <v>8</v>
      </c>
      <c r="BS3157" s="1">
        <v>8</v>
      </c>
      <c r="BT3157" s="1">
        <v>0</v>
      </c>
      <c r="BU3157" s="1" t="str">
        <f>"8:00 AM"</f>
        <v>8:00 AM</v>
      </c>
      <c r="BV3157" s="1" t="str">
        <f>"5:00 PM"</f>
        <v>5:00 PM</v>
      </c>
      <c r="BW3157" s="1" t="s">
        <v>230</v>
      </c>
      <c r="BX3157" s="1">
        <v>0</v>
      </c>
      <c r="BY3157" s="1">
        <v>12</v>
      </c>
      <c r="BZ3157" s="1" t="s">
        <v>112</v>
      </c>
      <c r="CB3157" s="1" t="s">
        <v>13177</v>
      </c>
      <c r="CC3157" s="1" t="s">
        <v>5128</v>
      </c>
      <c r="CD3157" s="1" t="s">
        <v>5129</v>
      </c>
      <c r="CE3157" s="1" t="s">
        <v>167</v>
      </c>
      <c r="CF3157" s="1" t="s">
        <v>117</v>
      </c>
      <c r="CG3157" s="1">
        <v>96950</v>
      </c>
      <c r="CH3157" s="3">
        <v>9.49</v>
      </c>
      <c r="CI3157" s="3">
        <v>10</v>
      </c>
      <c r="CJ3157" s="3">
        <v>14.23</v>
      </c>
      <c r="CK3157" s="3">
        <v>15</v>
      </c>
      <c r="CL3157" s="1" t="s">
        <v>137</v>
      </c>
      <c r="CM3157" s="1" t="s">
        <v>138</v>
      </c>
      <c r="CN3157" s="1" t="s">
        <v>139</v>
      </c>
      <c r="CP3157" s="1" t="s">
        <v>112</v>
      </c>
      <c r="CQ3157" s="1" t="s">
        <v>111</v>
      </c>
      <c r="CR3157" s="1" t="s">
        <v>112</v>
      </c>
      <c r="CS3157" s="1" t="s">
        <v>111</v>
      </c>
      <c r="CT3157" s="1" t="s">
        <v>138</v>
      </c>
      <c r="CU3157" s="1" t="s">
        <v>111</v>
      </c>
      <c r="CV3157" s="1" t="s">
        <v>138</v>
      </c>
      <c r="CW3157" s="1" t="s">
        <v>13178</v>
      </c>
      <c r="CX3157" s="1">
        <v>16703221558</v>
      </c>
      <c r="CY3157" s="1" t="s">
        <v>2036</v>
      </c>
      <c r="CZ3157" s="1" t="s">
        <v>138</v>
      </c>
      <c r="DA3157" s="1" t="s">
        <v>111</v>
      </c>
      <c r="DB3157" s="1" t="s">
        <v>112</v>
      </c>
    </row>
    <row r="3158" spans="1:111" ht="15.6" customHeight="1" x14ac:dyDescent="0.25">
      <c r="A3158" s="1" t="s">
        <v>13192</v>
      </c>
      <c r="B3158" s="1" t="s">
        <v>109</v>
      </c>
      <c r="C3158" s="2">
        <v>44322.857666550924</v>
      </c>
      <c r="D3158" s="2">
        <v>44375</v>
      </c>
      <c r="E3158" s="1" t="s">
        <v>110</v>
      </c>
      <c r="F3158" s="2">
        <v>44469.833333333336</v>
      </c>
      <c r="G3158" s="1" t="s">
        <v>112</v>
      </c>
      <c r="H3158" s="1" t="s">
        <v>112</v>
      </c>
      <c r="I3158" s="1" t="s">
        <v>112</v>
      </c>
      <c r="J3158" s="1" t="s">
        <v>12530</v>
      </c>
      <c r="K3158" s="1" t="s">
        <v>12531</v>
      </c>
      <c r="L3158" s="1" t="s">
        <v>9507</v>
      </c>
      <c r="N3158" s="1" t="s">
        <v>116</v>
      </c>
      <c r="O3158" s="1" t="s">
        <v>117</v>
      </c>
      <c r="P3158" s="9">
        <v>96950</v>
      </c>
      <c r="Q3158" s="1" t="s">
        <v>118</v>
      </c>
      <c r="S3158" s="1">
        <v>16704836670</v>
      </c>
      <c r="U3158" s="1">
        <v>71329</v>
      </c>
      <c r="V3158" s="1" t="s">
        <v>119</v>
      </c>
      <c r="X3158" s="1" t="s">
        <v>2262</v>
      </c>
      <c r="Y3158" s="1" t="s">
        <v>9509</v>
      </c>
      <c r="AA3158" s="1" t="s">
        <v>245</v>
      </c>
      <c r="AB3158" s="1" t="s">
        <v>9507</v>
      </c>
      <c r="AD3158" s="1" t="s">
        <v>116</v>
      </c>
      <c r="AE3158" s="1" t="s">
        <v>117</v>
      </c>
      <c r="AF3158" s="9">
        <v>96950</v>
      </c>
      <c r="AG3158" s="1" t="s">
        <v>118</v>
      </c>
      <c r="AI3158" s="1">
        <v>16704836670</v>
      </c>
      <c r="AK3158" s="1" t="s">
        <v>620</v>
      </c>
      <c r="AL3158" s="1" t="s">
        <v>125</v>
      </c>
      <c r="AM3158" s="1" t="s">
        <v>621</v>
      </c>
      <c r="AN3158" s="1" t="s">
        <v>622</v>
      </c>
      <c r="AP3158" s="1" t="s">
        <v>1284</v>
      </c>
      <c r="AR3158" s="1" t="s">
        <v>116</v>
      </c>
      <c r="AS3158" s="1" t="s">
        <v>117</v>
      </c>
      <c r="AT3158" s="9">
        <v>96950</v>
      </c>
      <c r="AU3158" s="1" t="s">
        <v>118</v>
      </c>
      <c r="AW3158" s="1">
        <v>16702353403</v>
      </c>
      <c r="AY3158" s="1" t="s">
        <v>1871</v>
      </c>
      <c r="AZ3158" s="1" t="s">
        <v>626</v>
      </c>
      <c r="BC3158" s="1" t="str">
        <f>"39-1011.00"</f>
        <v>39-1011.00</v>
      </c>
      <c r="BD3158" s="1" t="s">
        <v>11408</v>
      </c>
      <c r="BE3158" s="1" t="s">
        <v>13193</v>
      </c>
      <c r="BF3158" s="1" t="s">
        <v>13194</v>
      </c>
      <c r="BG3158" s="1">
        <v>1</v>
      </c>
      <c r="BI3158" s="2">
        <v>44471</v>
      </c>
      <c r="BJ3158" s="2">
        <v>44835</v>
      </c>
      <c r="BM3158" s="1">
        <v>35</v>
      </c>
      <c r="BN3158" s="1">
        <v>0</v>
      </c>
      <c r="BO3158" s="1">
        <v>7</v>
      </c>
      <c r="BP3158" s="1">
        <v>7</v>
      </c>
      <c r="BQ3158" s="1">
        <v>7</v>
      </c>
      <c r="BR3158" s="1">
        <v>7</v>
      </c>
      <c r="BS3158" s="1">
        <v>7</v>
      </c>
      <c r="BT3158" s="1">
        <v>0</v>
      </c>
      <c r="BU3158" s="1" t="str">
        <f>"9:00 AM"</f>
        <v>9:00 AM</v>
      </c>
      <c r="BV3158" s="1" t="str">
        <f>"5:00 PM"</f>
        <v>5:00 PM</v>
      </c>
      <c r="BW3158" s="1" t="s">
        <v>135</v>
      </c>
      <c r="BX3158" s="1">
        <v>0</v>
      </c>
      <c r="BY3158" s="1">
        <v>12</v>
      </c>
      <c r="BZ3158" s="1" t="s">
        <v>112</v>
      </c>
      <c r="CB3158" s="1" t="s">
        <v>13195</v>
      </c>
      <c r="CC3158" s="1" t="s">
        <v>12534</v>
      </c>
      <c r="CD3158" s="1" t="s">
        <v>9507</v>
      </c>
      <c r="CE3158" s="1" t="s">
        <v>116</v>
      </c>
      <c r="CF3158" s="1" t="s">
        <v>117</v>
      </c>
      <c r="CG3158" s="1">
        <v>96950</v>
      </c>
      <c r="CH3158" s="3">
        <v>17.2</v>
      </c>
      <c r="CI3158" s="3">
        <v>17.2</v>
      </c>
      <c r="CL3158" s="1" t="s">
        <v>137</v>
      </c>
      <c r="CN3158" s="1" t="s">
        <v>139</v>
      </c>
      <c r="CP3158" s="1" t="s">
        <v>112</v>
      </c>
      <c r="CQ3158" s="1" t="s">
        <v>111</v>
      </c>
      <c r="CR3158" s="1" t="s">
        <v>112</v>
      </c>
      <c r="CS3158" s="1" t="s">
        <v>112</v>
      </c>
      <c r="CT3158" s="1" t="s">
        <v>138</v>
      </c>
      <c r="CU3158" s="1" t="s">
        <v>111</v>
      </c>
      <c r="CV3158" s="1" t="s">
        <v>138</v>
      </c>
      <c r="CW3158" s="1" t="s">
        <v>631</v>
      </c>
      <c r="CX3158" s="1">
        <v>16704836670</v>
      </c>
      <c r="CY3158" s="1" t="s">
        <v>620</v>
      </c>
      <c r="CZ3158" s="1" t="s">
        <v>138</v>
      </c>
      <c r="DA3158" s="1" t="s">
        <v>111</v>
      </c>
      <c r="DB3158" s="1" t="s">
        <v>112</v>
      </c>
    </row>
    <row r="3159" spans="1:111" ht="15.6" customHeight="1" x14ac:dyDescent="0.25">
      <c r="A3159" s="1" t="s">
        <v>13224</v>
      </c>
      <c r="B3159" s="1" t="s">
        <v>109</v>
      </c>
      <c r="C3159" s="2">
        <v>44322.868286111108</v>
      </c>
      <c r="D3159" s="2">
        <v>44361</v>
      </c>
      <c r="E3159" s="1" t="s">
        <v>110</v>
      </c>
      <c r="F3159" s="2">
        <v>44469.833333333336</v>
      </c>
      <c r="G3159" s="1" t="s">
        <v>112</v>
      </c>
      <c r="H3159" s="1" t="s">
        <v>112</v>
      </c>
      <c r="I3159" s="1" t="s">
        <v>112</v>
      </c>
      <c r="J3159" s="1" t="s">
        <v>9074</v>
      </c>
      <c r="K3159" s="1" t="s">
        <v>9075</v>
      </c>
      <c r="L3159" s="1" t="s">
        <v>9076</v>
      </c>
      <c r="N3159" s="1" t="s">
        <v>116</v>
      </c>
      <c r="O3159" s="1" t="s">
        <v>117</v>
      </c>
      <c r="P3159" s="9">
        <v>96950</v>
      </c>
      <c r="Q3159" s="1" t="s">
        <v>118</v>
      </c>
      <c r="S3159" s="1">
        <v>16702852247</v>
      </c>
      <c r="U3159" s="1">
        <v>56152</v>
      </c>
      <c r="V3159" s="1" t="s">
        <v>119</v>
      </c>
      <c r="X3159" s="1" t="s">
        <v>656</v>
      </c>
      <c r="Y3159" s="1" t="s">
        <v>9077</v>
      </c>
      <c r="AA3159" s="1" t="s">
        <v>619</v>
      </c>
      <c r="AB3159" s="1" t="s">
        <v>9076</v>
      </c>
      <c r="AD3159" s="1" t="s">
        <v>116</v>
      </c>
      <c r="AE3159" s="1" t="s">
        <v>117</v>
      </c>
      <c r="AF3159" s="9">
        <v>96950</v>
      </c>
      <c r="AG3159" s="1" t="s">
        <v>118</v>
      </c>
      <c r="AI3159" s="1">
        <v>16702852247</v>
      </c>
      <c r="AK3159" s="1" t="s">
        <v>620</v>
      </c>
      <c r="AL3159" s="1" t="s">
        <v>125</v>
      </c>
      <c r="AM3159" s="1" t="s">
        <v>621</v>
      </c>
      <c r="AN3159" s="1" t="s">
        <v>622</v>
      </c>
      <c r="AP3159" s="1" t="s">
        <v>1284</v>
      </c>
      <c r="AR3159" s="1" t="s">
        <v>116</v>
      </c>
      <c r="AS3159" s="1" t="s">
        <v>117</v>
      </c>
      <c r="AT3159" s="9">
        <v>96950</v>
      </c>
      <c r="AU3159" s="1" t="s">
        <v>118</v>
      </c>
      <c r="AW3159" s="1">
        <v>16702353403</v>
      </c>
      <c r="AY3159" s="1" t="s">
        <v>620</v>
      </c>
      <c r="AZ3159" s="1" t="s">
        <v>626</v>
      </c>
      <c r="BC3159" s="1" t="str">
        <f>"13-2011.01"</f>
        <v>13-2011.01</v>
      </c>
      <c r="BD3159" s="1" t="s">
        <v>932</v>
      </c>
      <c r="BE3159" s="1" t="s">
        <v>13225</v>
      </c>
      <c r="BF3159" s="1" t="s">
        <v>759</v>
      </c>
      <c r="BG3159" s="1">
        <v>1</v>
      </c>
      <c r="BI3159" s="2">
        <v>44471</v>
      </c>
      <c r="BJ3159" s="2">
        <v>44835</v>
      </c>
      <c r="BM3159" s="1">
        <v>35</v>
      </c>
      <c r="BN3159" s="1">
        <v>0</v>
      </c>
      <c r="BO3159" s="1">
        <v>7</v>
      </c>
      <c r="BP3159" s="1">
        <v>7</v>
      </c>
      <c r="BQ3159" s="1">
        <v>7</v>
      </c>
      <c r="BR3159" s="1">
        <v>7</v>
      </c>
      <c r="BS3159" s="1">
        <v>7</v>
      </c>
      <c r="BT3159" s="1">
        <v>0</v>
      </c>
      <c r="BU3159" s="1" t="str">
        <f>"9:00 AM"</f>
        <v>9:00 AM</v>
      </c>
      <c r="BV3159" s="1" t="str">
        <f>"5:00 PM"</f>
        <v>5:00 PM</v>
      </c>
      <c r="BW3159" s="1" t="s">
        <v>135</v>
      </c>
      <c r="BX3159" s="1">
        <v>0</v>
      </c>
      <c r="BY3159" s="1">
        <v>36</v>
      </c>
      <c r="BZ3159" s="1" t="s">
        <v>112</v>
      </c>
      <c r="CB3159" s="1" t="s">
        <v>13226</v>
      </c>
      <c r="CC3159" s="1" t="s">
        <v>9080</v>
      </c>
      <c r="CD3159" s="1" t="s">
        <v>9076</v>
      </c>
      <c r="CE3159" s="1" t="s">
        <v>116</v>
      </c>
      <c r="CF3159" s="1" t="s">
        <v>117</v>
      </c>
      <c r="CG3159" s="1">
        <v>96950</v>
      </c>
      <c r="CH3159" s="3">
        <v>14.85</v>
      </c>
      <c r="CI3159" s="3">
        <v>14.85</v>
      </c>
      <c r="CJ3159" s="3">
        <v>22.28</v>
      </c>
      <c r="CK3159" s="3">
        <v>22.28</v>
      </c>
      <c r="CL3159" s="1" t="s">
        <v>137</v>
      </c>
      <c r="CN3159" s="1" t="s">
        <v>139</v>
      </c>
      <c r="CP3159" s="1" t="s">
        <v>112</v>
      </c>
      <c r="CQ3159" s="1" t="s">
        <v>111</v>
      </c>
      <c r="CR3159" s="1" t="s">
        <v>112</v>
      </c>
      <c r="CS3159" s="1" t="s">
        <v>111</v>
      </c>
      <c r="CT3159" s="1" t="s">
        <v>138</v>
      </c>
      <c r="CU3159" s="1" t="s">
        <v>111</v>
      </c>
      <c r="CV3159" s="1" t="s">
        <v>138</v>
      </c>
      <c r="CW3159" s="1" t="s">
        <v>631</v>
      </c>
      <c r="CX3159" s="1">
        <v>16702852247</v>
      </c>
      <c r="CY3159" s="1" t="s">
        <v>1871</v>
      </c>
      <c r="CZ3159" s="1" t="s">
        <v>138</v>
      </c>
      <c r="DA3159" s="1" t="s">
        <v>111</v>
      </c>
      <c r="DB3159" s="1" t="s">
        <v>112</v>
      </c>
    </row>
    <row r="3160" spans="1:111" ht="15.6" customHeight="1" x14ac:dyDescent="0.25">
      <c r="A3160" s="1" t="s">
        <v>13246</v>
      </c>
      <c r="B3160" s="1" t="s">
        <v>109</v>
      </c>
      <c r="C3160" s="2">
        <v>44335.042488888888</v>
      </c>
      <c r="D3160" s="2">
        <v>44356</v>
      </c>
      <c r="E3160" s="1" t="s">
        <v>180</v>
      </c>
      <c r="G3160" s="1" t="s">
        <v>112</v>
      </c>
      <c r="H3160" s="1" t="s">
        <v>112</v>
      </c>
      <c r="I3160" s="1" t="s">
        <v>112</v>
      </c>
      <c r="J3160" s="1" t="s">
        <v>3007</v>
      </c>
      <c r="K3160" s="1" t="s">
        <v>9454</v>
      </c>
      <c r="L3160" s="1" t="s">
        <v>13247</v>
      </c>
      <c r="M3160" s="1" t="s">
        <v>13248</v>
      </c>
      <c r="N3160" s="1" t="s">
        <v>167</v>
      </c>
      <c r="O3160" s="1" t="s">
        <v>117</v>
      </c>
      <c r="P3160" s="9">
        <v>96950</v>
      </c>
      <c r="Q3160" s="1" t="s">
        <v>118</v>
      </c>
      <c r="R3160" s="1" t="s">
        <v>1856</v>
      </c>
      <c r="S3160" s="1">
        <v>16702356533</v>
      </c>
      <c r="U3160" s="1">
        <v>561320</v>
      </c>
      <c r="V3160" s="1" t="s">
        <v>2479</v>
      </c>
      <c r="W3160" s="1" t="s">
        <v>111</v>
      </c>
      <c r="X3160" s="1" t="s">
        <v>9457</v>
      </c>
      <c r="Y3160" s="1" t="s">
        <v>554</v>
      </c>
      <c r="Z3160" s="1" t="s">
        <v>402</v>
      </c>
      <c r="AA3160" s="1" t="s">
        <v>528</v>
      </c>
      <c r="AB3160" s="1" t="s">
        <v>13247</v>
      </c>
      <c r="AC3160" s="1" t="s">
        <v>13248</v>
      </c>
      <c r="AD3160" s="1" t="s">
        <v>167</v>
      </c>
      <c r="AE3160" s="1" t="s">
        <v>117</v>
      </c>
      <c r="AF3160" s="9">
        <v>96950</v>
      </c>
      <c r="AG3160" s="1" t="s">
        <v>118</v>
      </c>
      <c r="AH3160" s="1" t="s">
        <v>1856</v>
      </c>
      <c r="AI3160" s="1">
        <v>16702356533</v>
      </c>
      <c r="AK3160" s="1" t="s">
        <v>3012</v>
      </c>
      <c r="BC3160" s="1" t="str">
        <f>"37-2012.00"</f>
        <v>37-2012.00</v>
      </c>
      <c r="BD3160" s="1" t="s">
        <v>576</v>
      </c>
      <c r="BE3160" s="1" t="s">
        <v>13249</v>
      </c>
      <c r="BF3160" s="1" t="s">
        <v>4104</v>
      </c>
      <c r="BG3160" s="1">
        <v>5</v>
      </c>
      <c r="BI3160" s="2">
        <v>44378</v>
      </c>
      <c r="BJ3160" s="2">
        <v>44742</v>
      </c>
      <c r="BM3160" s="1">
        <v>35</v>
      </c>
      <c r="BN3160" s="1">
        <v>0</v>
      </c>
      <c r="BO3160" s="1">
        <v>7</v>
      </c>
      <c r="BP3160" s="1">
        <v>7</v>
      </c>
      <c r="BQ3160" s="1">
        <v>7</v>
      </c>
      <c r="BR3160" s="1">
        <v>7</v>
      </c>
      <c r="BS3160" s="1">
        <v>7</v>
      </c>
      <c r="BT3160" s="1">
        <v>0</v>
      </c>
      <c r="BU3160" s="1" t="str">
        <f>"8:00 AM"</f>
        <v>8:00 AM</v>
      </c>
      <c r="BV3160" s="1" t="str">
        <f>"4:00 PM"</f>
        <v>4:00 PM</v>
      </c>
      <c r="BW3160" s="1" t="s">
        <v>230</v>
      </c>
      <c r="BX3160" s="1">
        <v>0</v>
      </c>
      <c r="BY3160" s="1">
        <v>12</v>
      </c>
      <c r="BZ3160" s="1" t="s">
        <v>112</v>
      </c>
      <c r="CB3160" s="1" t="s">
        <v>13250</v>
      </c>
      <c r="CC3160" s="1" t="s">
        <v>13251</v>
      </c>
      <c r="CD3160" s="1" t="s">
        <v>13248</v>
      </c>
      <c r="CE3160" s="1" t="s">
        <v>167</v>
      </c>
      <c r="CF3160" s="1" t="s">
        <v>117</v>
      </c>
      <c r="CG3160" s="1">
        <v>96950</v>
      </c>
      <c r="CH3160" s="3">
        <v>7.59</v>
      </c>
      <c r="CI3160" s="3">
        <v>8</v>
      </c>
      <c r="CJ3160" s="3">
        <v>11.38</v>
      </c>
      <c r="CK3160" s="3">
        <v>12</v>
      </c>
      <c r="CL3160" s="1" t="s">
        <v>137</v>
      </c>
      <c r="CM3160" s="1" t="s">
        <v>138</v>
      </c>
      <c r="CN3160" s="1" t="s">
        <v>139</v>
      </c>
      <c r="CP3160" s="1" t="s">
        <v>112</v>
      </c>
      <c r="CQ3160" s="1" t="s">
        <v>111</v>
      </c>
      <c r="CR3160" s="1" t="s">
        <v>111</v>
      </c>
      <c r="CS3160" s="1" t="s">
        <v>111</v>
      </c>
      <c r="CT3160" s="1" t="s">
        <v>138</v>
      </c>
      <c r="CU3160" s="1" t="s">
        <v>111</v>
      </c>
      <c r="CV3160" s="1" t="s">
        <v>111</v>
      </c>
      <c r="CW3160" s="1" t="s">
        <v>13252</v>
      </c>
      <c r="CX3160" s="1">
        <v>16702356533</v>
      </c>
      <c r="CY3160" s="1" t="s">
        <v>3012</v>
      </c>
      <c r="CZ3160" s="1" t="s">
        <v>380</v>
      </c>
      <c r="DA3160" s="1" t="s">
        <v>111</v>
      </c>
      <c r="DB3160" s="1" t="s">
        <v>111</v>
      </c>
    </row>
    <row r="3161" spans="1:111" ht="15.6" customHeight="1" x14ac:dyDescent="0.25">
      <c r="A3161" s="1" t="s">
        <v>13259</v>
      </c>
      <c r="B3161" s="1" t="s">
        <v>109</v>
      </c>
      <c r="C3161" s="2">
        <v>44376.925679050924</v>
      </c>
      <c r="D3161" s="2">
        <v>44410</v>
      </c>
      <c r="E3161" s="1" t="s">
        <v>180</v>
      </c>
      <c r="G3161" s="1" t="s">
        <v>112</v>
      </c>
      <c r="H3161" s="1" t="s">
        <v>112</v>
      </c>
      <c r="I3161" s="1" t="s">
        <v>112</v>
      </c>
      <c r="J3161" s="1" t="s">
        <v>1246</v>
      </c>
      <c r="L3161" s="1" t="s">
        <v>1247</v>
      </c>
      <c r="M3161" s="1" t="s">
        <v>1248</v>
      </c>
      <c r="N3161" s="1" t="s">
        <v>167</v>
      </c>
      <c r="O3161" s="1" t="s">
        <v>117</v>
      </c>
      <c r="P3161" s="9">
        <v>96950</v>
      </c>
      <c r="Q3161" s="1" t="s">
        <v>118</v>
      </c>
      <c r="R3161" s="1" t="s">
        <v>242</v>
      </c>
      <c r="S3161" s="1">
        <v>16707891106</v>
      </c>
      <c r="U3161" s="1">
        <v>56132</v>
      </c>
      <c r="V3161" s="1" t="s">
        <v>119</v>
      </c>
      <c r="X3161" s="1" t="s">
        <v>1249</v>
      </c>
      <c r="Y3161" s="1" t="s">
        <v>1250</v>
      </c>
      <c r="Z3161" s="1" t="s">
        <v>1251</v>
      </c>
      <c r="AA3161" s="1" t="s">
        <v>1252</v>
      </c>
      <c r="AB3161" s="1" t="s">
        <v>1247</v>
      </c>
      <c r="AC3161" s="1" t="s">
        <v>1248</v>
      </c>
      <c r="AD3161" s="1" t="s">
        <v>167</v>
      </c>
      <c r="AE3161" s="1" t="s">
        <v>117</v>
      </c>
      <c r="AF3161" s="9">
        <v>96950</v>
      </c>
      <c r="AG3161" s="1" t="s">
        <v>118</v>
      </c>
      <c r="AH3161" s="1" t="s">
        <v>242</v>
      </c>
      <c r="AI3161" s="1">
        <v>16707891106</v>
      </c>
      <c r="AK3161" s="1" t="s">
        <v>1253</v>
      </c>
      <c r="BC3161" s="1" t="str">
        <f>"37-2012.00"</f>
        <v>37-2012.00</v>
      </c>
      <c r="BD3161" s="1" t="s">
        <v>576</v>
      </c>
      <c r="BE3161" s="1" t="s">
        <v>1254</v>
      </c>
      <c r="BF3161" s="1" t="s">
        <v>1255</v>
      </c>
      <c r="BG3161" s="1">
        <v>5</v>
      </c>
      <c r="BI3161" s="2">
        <v>44470</v>
      </c>
      <c r="BJ3161" s="2">
        <v>44834</v>
      </c>
      <c r="BM3161" s="1">
        <v>35</v>
      </c>
      <c r="BN3161" s="1">
        <v>0</v>
      </c>
      <c r="BO3161" s="1">
        <v>7</v>
      </c>
      <c r="BP3161" s="1">
        <v>7</v>
      </c>
      <c r="BQ3161" s="1">
        <v>7</v>
      </c>
      <c r="BR3161" s="1">
        <v>7</v>
      </c>
      <c r="BS3161" s="1">
        <v>7</v>
      </c>
      <c r="BT3161" s="1">
        <v>0</v>
      </c>
      <c r="BU3161" s="1" t="str">
        <f>"7:30 AM"</f>
        <v>7:30 AM</v>
      </c>
      <c r="BV3161" s="1" t="str">
        <f>"3:00 PM"</f>
        <v>3:00 PM</v>
      </c>
      <c r="BW3161" s="1" t="s">
        <v>135</v>
      </c>
      <c r="BX3161" s="1">
        <v>3</v>
      </c>
      <c r="BY3161" s="1">
        <v>3</v>
      </c>
      <c r="BZ3161" s="1" t="s">
        <v>112</v>
      </c>
      <c r="CB3161" s="4" t="s">
        <v>13260</v>
      </c>
      <c r="CC3161" s="1" t="s">
        <v>1247</v>
      </c>
      <c r="CD3161" s="1" t="s">
        <v>1248</v>
      </c>
      <c r="CE3161" s="1" t="s">
        <v>167</v>
      </c>
      <c r="CF3161" s="1" t="s">
        <v>117</v>
      </c>
      <c r="CG3161" s="1">
        <v>96950</v>
      </c>
      <c r="CH3161" s="3">
        <v>7.59</v>
      </c>
      <c r="CI3161" s="3">
        <v>7.59</v>
      </c>
      <c r="CJ3161" s="3">
        <v>11.39</v>
      </c>
      <c r="CK3161" s="3">
        <v>11.39</v>
      </c>
      <c r="CL3161" s="1" t="s">
        <v>137</v>
      </c>
      <c r="CM3161" s="1" t="s">
        <v>1522</v>
      </c>
      <c r="CN3161" s="1" t="s">
        <v>139</v>
      </c>
      <c r="CP3161" s="1" t="s">
        <v>112</v>
      </c>
      <c r="CQ3161" s="1" t="s">
        <v>111</v>
      </c>
      <c r="CR3161" s="1" t="s">
        <v>112</v>
      </c>
      <c r="CS3161" s="1" t="s">
        <v>111</v>
      </c>
      <c r="CT3161" s="1" t="s">
        <v>111</v>
      </c>
      <c r="CU3161" s="1" t="s">
        <v>111</v>
      </c>
      <c r="CV3161" s="1" t="s">
        <v>138</v>
      </c>
      <c r="CW3161" s="1" t="s">
        <v>1351</v>
      </c>
      <c r="CX3161" s="1">
        <v>16707891106</v>
      </c>
      <c r="CY3161" s="1" t="s">
        <v>1253</v>
      </c>
      <c r="CZ3161" s="1" t="s">
        <v>380</v>
      </c>
      <c r="DA3161" s="1" t="s">
        <v>111</v>
      </c>
      <c r="DB3161" s="1" t="s">
        <v>112</v>
      </c>
    </row>
    <row r="3162" spans="1:111" ht="15.6" customHeight="1" x14ac:dyDescent="0.25">
      <c r="A3162" s="1" t="s">
        <v>13266</v>
      </c>
      <c r="B3162" s="1" t="s">
        <v>109</v>
      </c>
      <c r="C3162" s="2">
        <v>44282.390213425926</v>
      </c>
      <c r="D3162" s="2">
        <v>44340</v>
      </c>
      <c r="E3162" s="1" t="s">
        <v>180</v>
      </c>
      <c r="G3162" s="1" t="s">
        <v>112</v>
      </c>
      <c r="H3162" s="1" t="s">
        <v>112</v>
      </c>
      <c r="I3162" s="1" t="s">
        <v>112</v>
      </c>
      <c r="J3162" s="1" t="s">
        <v>8383</v>
      </c>
      <c r="L3162" s="1" t="s">
        <v>8384</v>
      </c>
      <c r="M3162" s="1" t="s">
        <v>13267</v>
      </c>
      <c r="N3162" s="1" t="s">
        <v>167</v>
      </c>
      <c r="O3162" s="1" t="s">
        <v>117</v>
      </c>
      <c r="P3162" s="9">
        <v>96950</v>
      </c>
      <c r="Q3162" s="1" t="s">
        <v>118</v>
      </c>
      <c r="S3162" s="1">
        <v>16709891000</v>
      </c>
      <c r="U3162" s="1">
        <v>561320</v>
      </c>
      <c r="V3162" s="1" t="s">
        <v>119</v>
      </c>
      <c r="X3162" s="1" t="s">
        <v>8385</v>
      </c>
      <c r="Y3162" s="1" t="s">
        <v>8386</v>
      </c>
      <c r="Z3162" s="1" t="s">
        <v>8387</v>
      </c>
      <c r="AA3162" s="1" t="s">
        <v>13268</v>
      </c>
      <c r="AB3162" s="1" t="s">
        <v>8384</v>
      </c>
      <c r="AC3162" s="1" t="s">
        <v>13269</v>
      </c>
      <c r="AD3162" s="1" t="s">
        <v>167</v>
      </c>
      <c r="AE3162" s="1" t="s">
        <v>117</v>
      </c>
      <c r="AF3162" s="9">
        <v>96950</v>
      </c>
      <c r="AG3162" s="1" t="s">
        <v>118</v>
      </c>
      <c r="AI3162" s="1">
        <v>16709891000</v>
      </c>
      <c r="AK3162" s="1" t="s">
        <v>8389</v>
      </c>
      <c r="BC3162" s="1" t="str">
        <f>"43-1011.00"</f>
        <v>43-1011.00</v>
      </c>
      <c r="BD3162" s="1" t="s">
        <v>421</v>
      </c>
      <c r="BE3162" s="1" t="s">
        <v>13270</v>
      </c>
      <c r="BF3162" s="1" t="s">
        <v>13271</v>
      </c>
      <c r="BG3162" s="1">
        <v>1</v>
      </c>
      <c r="BI3162" s="2">
        <v>44378</v>
      </c>
      <c r="BJ3162" s="2">
        <v>44742</v>
      </c>
      <c r="BM3162" s="1">
        <v>40</v>
      </c>
      <c r="BN3162" s="1">
        <v>0</v>
      </c>
      <c r="BO3162" s="1">
        <v>8</v>
      </c>
      <c r="BP3162" s="1">
        <v>8</v>
      </c>
      <c r="BQ3162" s="1">
        <v>8</v>
      </c>
      <c r="BR3162" s="1">
        <v>8</v>
      </c>
      <c r="BS3162" s="1">
        <v>8</v>
      </c>
      <c r="BT3162" s="1">
        <v>0</v>
      </c>
      <c r="BU3162" s="1" t="str">
        <f>"8:00 AM"</f>
        <v>8:00 AM</v>
      </c>
      <c r="BV3162" s="1" t="str">
        <f>"5:00 PM"</f>
        <v>5:00 PM</v>
      </c>
      <c r="BW3162" s="1" t="s">
        <v>392</v>
      </c>
      <c r="BX3162" s="1">
        <v>0</v>
      </c>
      <c r="BY3162" s="1">
        <v>12</v>
      </c>
      <c r="BZ3162" s="1" t="s">
        <v>111</v>
      </c>
      <c r="CA3162" s="1">
        <v>2</v>
      </c>
      <c r="CB3162" s="1" t="s">
        <v>230</v>
      </c>
      <c r="CC3162" s="1" t="s">
        <v>13269</v>
      </c>
      <c r="CE3162" s="1" t="s">
        <v>167</v>
      </c>
      <c r="CF3162" s="1" t="s">
        <v>117</v>
      </c>
      <c r="CG3162" s="1">
        <v>96950</v>
      </c>
      <c r="CH3162" s="3">
        <v>13.62</v>
      </c>
      <c r="CI3162" s="3">
        <v>13.62</v>
      </c>
      <c r="CJ3162" s="3">
        <v>20.43</v>
      </c>
      <c r="CK3162" s="3">
        <v>20.43</v>
      </c>
      <c r="CL3162" s="1" t="s">
        <v>137</v>
      </c>
      <c r="CM3162" s="1" t="s">
        <v>230</v>
      </c>
      <c r="CN3162" s="1" t="s">
        <v>139</v>
      </c>
      <c r="CP3162" s="1" t="s">
        <v>112</v>
      </c>
      <c r="CQ3162" s="1" t="s">
        <v>111</v>
      </c>
      <c r="CR3162" s="1" t="s">
        <v>112</v>
      </c>
      <c r="CS3162" s="1" t="s">
        <v>111</v>
      </c>
      <c r="CT3162" s="1" t="s">
        <v>138</v>
      </c>
      <c r="CU3162" s="1" t="s">
        <v>111</v>
      </c>
      <c r="CV3162" s="1" t="s">
        <v>138</v>
      </c>
      <c r="CW3162" s="1" t="s">
        <v>13272</v>
      </c>
      <c r="CX3162" s="1">
        <v>16709891000</v>
      </c>
      <c r="CY3162" s="1" t="s">
        <v>8389</v>
      </c>
      <c r="CZ3162" s="1" t="s">
        <v>138</v>
      </c>
      <c r="DA3162" s="1" t="s">
        <v>111</v>
      </c>
      <c r="DB3162" s="1" t="s">
        <v>112</v>
      </c>
    </row>
    <row r="3163" spans="1:111" ht="15.6" customHeight="1" x14ac:dyDescent="0.25">
      <c r="A3163" s="1" t="s">
        <v>13291</v>
      </c>
      <c r="B3163" s="1" t="s">
        <v>109</v>
      </c>
      <c r="C3163" s="2">
        <v>44376.076957523146</v>
      </c>
      <c r="D3163" s="2">
        <v>44432</v>
      </c>
      <c r="E3163" s="1" t="s">
        <v>180</v>
      </c>
      <c r="G3163" s="1" t="s">
        <v>112</v>
      </c>
      <c r="H3163" s="1" t="s">
        <v>112</v>
      </c>
      <c r="I3163" s="1" t="s">
        <v>112</v>
      </c>
      <c r="J3163" s="1" t="s">
        <v>4528</v>
      </c>
      <c r="K3163" s="1" t="s">
        <v>4529</v>
      </c>
      <c r="L3163" s="1" t="s">
        <v>4530</v>
      </c>
      <c r="M3163" s="1" t="s">
        <v>3330</v>
      </c>
      <c r="N3163" s="1" t="s">
        <v>157</v>
      </c>
      <c r="O3163" s="1" t="s">
        <v>117</v>
      </c>
      <c r="P3163" s="9">
        <v>96950</v>
      </c>
      <c r="Q3163" s="1" t="s">
        <v>118</v>
      </c>
      <c r="R3163" s="1" t="s">
        <v>157</v>
      </c>
      <c r="S3163" s="1">
        <v>16702342664</v>
      </c>
      <c r="T3163" s="1">
        <v>0</v>
      </c>
      <c r="U3163" s="1">
        <v>236220</v>
      </c>
      <c r="V3163" s="1" t="s">
        <v>119</v>
      </c>
      <c r="X3163" s="1" t="s">
        <v>4532</v>
      </c>
      <c r="Y3163" s="1" t="s">
        <v>4533</v>
      </c>
      <c r="Z3163" s="1" t="s">
        <v>4534</v>
      </c>
      <c r="AA3163" s="1" t="s">
        <v>4535</v>
      </c>
      <c r="AB3163" s="1" t="s">
        <v>4530</v>
      </c>
      <c r="AC3163" s="1" t="s">
        <v>3330</v>
      </c>
      <c r="AD3163" s="1" t="s">
        <v>157</v>
      </c>
      <c r="AE3163" s="1" t="s">
        <v>117</v>
      </c>
      <c r="AF3163" s="9">
        <v>96950</v>
      </c>
      <c r="AG3163" s="1" t="s">
        <v>118</v>
      </c>
      <c r="AH3163" s="1" t="s">
        <v>157</v>
      </c>
      <c r="AI3163" s="1">
        <v>16702342664</v>
      </c>
      <c r="AJ3163" s="1">
        <v>0</v>
      </c>
      <c r="AK3163" s="1" t="s">
        <v>4536</v>
      </c>
      <c r="BC3163" s="1" t="str">
        <f>"17-2071.00"</f>
        <v>17-2071.00</v>
      </c>
      <c r="BD3163" s="1" t="s">
        <v>6733</v>
      </c>
      <c r="BE3163" s="1" t="s">
        <v>13292</v>
      </c>
      <c r="BF3163" s="1" t="s">
        <v>13293</v>
      </c>
      <c r="BG3163" s="1">
        <v>2</v>
      </c>
      <c r="BI3163" s="2">
        <v>44470</v>
      </c>
      <c r="BJ3163" s="2">
        <v>45565</v>
      </c>
      <c r="BM3163" s="1">
        <v>40</v>
      </c>
      <c r="BN3163" s="1">
        <v>0</v>
      </c>
      <c r="BO3163" s="1">
        <v>8</v>
      </c>
      <c r="BP3163" s="1">
        <v>8</v>
      </c>
      <c r="BQ3163" s="1">
        <v>8</v>
      </c>
      <c r="BR3163" s="1">
        <v>8</v>
      </c>
      <c r="BS3163" s="1">
        <v>8</v>
      </c>
      <c r="BT3163" s="1">
        <v>0</v>
      </c>
      <c r="BU3163" s="1" t="str">
        <f>"8:00 AM"</f>
        <v>8:00 AM</v>
      </c>
      <c r="BV3163" s="1" t="str">
        <f>"5:00 PM"</f>
        <v>5:00 PM</v>
      </c>
      <c r="BW3163" s="1" t="s">
        <v>193</v>
      </c>
      <c r="BX3163" s="1">
        <v>0</v>
      </c>
      <c r="BY3163" s="1">
        <v>12</v>
      </c>
      <c r="BZ3163" s="1" t="s">
        <v>112</v>
      </c>
      <c r="CB3163" s="1" t="s">
        <v>13294</v>
      </c>
      <c r="CC3163" s="1" t="s">
        <v>4530</v>
      </c>
      <c r="CD3163" s="1" t="s">
        <v>4531</v>
      </c>
      <c r="CE3163" s="1" t="s">
        <v>157</v>
      </c>
      <c r="CF3163" s="1" t="s">
        <v>117</v>
      </c>
      <c r="CG3163" s="1">
        <v>96950</v>
      </c>
      <c r="CH3163" s="3">
        <v>23.36</v>
      </c>
      <c r="CI3163" s="3">
        <v>23.36</v>
      </c>
      <c r="CJ3163" s="3">
        <v>35.04</v>
      </c>
      <c r="CK3163" s="3">
        <v>35.04</v>
      </c>
      <c r="CL3163" s="1" t="s">
        <v>137</v>
      </c>
      <c r="CN3163" s="1" t="s">
        <v>139</v>
      </c>
      <c r="CP3163" s="1" t="s">
        <v>112</v>
      </c>
      <c r="CQ3163" s="1" t="s">
        <v>111</v>
      </c>
      <c r="CR3163" s="1" t="s">
        <v>111</v>
      </c>
      <c r="CS3163" s="1" t="s">
        <v>111</v>
      </c>
      <c r="CT3163" s="1" t="s">
        <v>138</v>
      </c>
      <c r="CU3163" s="1" t="s">
        <v>111</v>
      </c>
      <c r="CV3163" s="1" t="s">
        <v>138</v>
      </c>
      <c r="CW3163" s="1" t="s">
        <v>1179</v>
      </c>
      <c r="CX3163" s="1">
        <v>16702342664</v>
      </c>
      <c r="CY3163" s="1" t="s">
        <v>4536</v>
      </c>
      <c r="CZ3163" s="1" t="s">
        <v>428</v>
      </c>
      <c r="DA3163" s="1" t="s">
        <v>111</v>
      </c>
      <c r="DB3163" s="1" t="s">
        <v>112</v>
      </c>
    </row>
    <row r="3164" spans="1:111" ht="15.6" customHeight="1" x14ac:dyDescent="0.25">
      <c r="A3164" s="1" t="s">
        <v>13363</v>
      </c>
      <c r="B3164" s="1" t="s">
        <v>109</v>
      </c>
      <c r="C3164" s="2">
        <v>44390.974477430558</v>
      </c>
      <c r="D3164" s="2">
        <v>44448</v>
      </c>
      <c r="E3164" s="1" t="s">
        <v>180</v>
      </c>
      <c r="G3164" s="1" t="s">
        <v>111</v>
      </c>
      <c r="H3164" s="1" t="s">
        <v>111</v>
      </c>
      <c r="I3164" s="1" t="s">
        <v>112</v>
      </c>
      <c r="J3164" s="1" t="s">
        <v>12939</v>
      </c>
      <c r="K3164" s="1" t="s">
        <v>12940</v>
      </c>
      <c r="L3164" s="1" t="s">
        <v>1918</v>
      </c>
      <c r="M3164" s="1" t="s">
        <v>1919</v>
      </c>
      <c r="N3164" s="1" t="s">
        <v>167</v>
      </c>
      <c r="O3164" s="1" t="s">
        <v>117</v>
      </c>
      <c r="P3164" s="9">
        <v>96950</v>
      </c>
      <c r="Q3164" s="1" t="s">
        <v>118</v>
      </c>
      <c r="R3164" s="1" t="s">
        <v>138</v>
      </c>
      <c r="S3164" s="1">
        <v>16703226130</v>
      </c>
      <c r="U3164" s="1">
        <v>312112</v>
      </c>
      <c r="V3164" s="1" t="s">
        <v>119</v>
      </c>
      <c r="X3164" s="1" t="s">
        <v>12942</v>
      </c>
      <c r="Y3164" s="1" t="s">
        <v>12943</v>
      </c>
      <c r="Z3164" s="1" t="s">
        <v>12944</v>
      </c>
      <c r="AA3164" s="1" t="s">
        <v>12945</v>
      </c>
      <c r="AB3164" s="1" t="s">
        <v>1918</v>
      </c>
      <c r="AC3164" s="1" t="s">
        <v>1919</v>
      </c>
      <c r="AD3164" s="1" t="s">
        <v>167</v>
      </c>
      <c r="AE3164" s="1" t="s">
        <v>117</v>
      </c>
      <c r="AF3164" s="9">
        <v>96950</v>
      </c>
      <c r="AG3164" s="1" t="s">
        <v>118</v>
      </c>
      <c r="AH3164" s="1" t="s">
        <v>138</v>
      </c>
      <c r="AI3164" s="1">
        <v>16703226130</v>
      </c>
      <c r="AK3164" s="1" t="s">
        <v>1923</v>
      </c>
      <c r="BC3164" s="1" t="str">
        <f>"49-3023.01"</f>
        <v>49-3023.01</v>
      </c>
      <c r="BD3164" s="1" t="s">
        <v>608</v>
      </c>
      <c r="BE3164" s="1" t="s">
        <v>13364</v>
      </c>
      <c r="BF3164" s="1" t="s">
        <v>7526</v>
      </c>
      <c r="BG3164" s="1">
        <v>2</v>
      </c>
      <c r="BI3164" s="2">
        <v>44470</v>
      </c>
      <c r="BJ3164" s="2">
        <v>44834</v>
      </c>
      <c r="BM3164" s="1">
        <v>48</v>
      </c>
      <c r="BN3164" s="1">
        <v>0</v>
      </c>
      <c r="BO3164" s="1">
        <v>8</v>
      </c>
      <c r="BP3164" s="1">
        <v>8</v>
      </c>
      <c r="BQ3164" s="1">
        <v>8</v>
      </c>
      <c r="BR3164" s="1">
        <v>8</v>
      </c>
      <c r="BS3164" s="1">
        <v>8</v>
      </c>
      <c r="BT3164" s="1">
        <v>8</v>
      </c>
      <c r="BU3164" s="1" t="str">
        <f>"8:00 AM"</f>
        <v>8:00 AM</v>
      </c>
      <c r="BV3164" s="1" t="str">
        <f>"5:00 PM"</f>
        <v>5:00 PM</v>
      </c>
      <c r="BW3164" s="1" t="s">
        <v>135</v>
      </c>
      <c r="BX3164" s="1">
        <v>6</v>
      </c>
      <c r="BY3164" s="1">
        <v>0</v>
      </c>
      <c r="BZ3164" s="1" t="s">
        <v>112</v>
      </c>
      <c r="CB3164" s="1" t="s">
        <v>13365</v>
      </c>
      <c r="CC3164" s="1" t="s">
        <v>1918</v>
      </c>
      <c r="CD3164" s="1" t="s">
        <v>1919</v>
      </c>
      <c r="CE3164" s="1" t="s">
        <v>167</v>
      </c>
      <c r="CF3164" s="1" t="s">
        <v>117</v>
      </c>
      <c r="CG3164" s="1">
        <v>96950</v>
      </c>
      <c r="CH3164" s="3">
        <v>8.75</v>
      </c>
      <c r="CI3164" s="3">
        <v>8.75</v>
      </c>
      <c r="CJ3164" s="3">
        <v>13.13</v>
      </c>
      <c r="CK3164" s="3">
        <v>13.13</v>
      </c>
      <c r="CL3164" s="1" t="s">
        <v>137</v>
      </c>
      <c r="CM3164" s="1" t="s">
        <v>168</v>
      </c>
      <c r="CN3164" s="1" t="s">
        <v>139</v>
      </c>
      <c r="CP3164" s="1" t="s">
        <v>112</v>
      </c>
      <c r="CQ3164" s="1" t="s">
        <v>111</v>
      </c>
      <c r="CR3164" s="1" t="s">
        <v>112</v>
      </c>
      <c r="CS3164" s="1" t="s">
        <v>111</v>
      </c>
      <c r="CT3164" s="1" t="s">
        <v>111</v>
      </c>
      <c r="CU3164" s="1" t="s">
        <v>111</v>
      </c>
      <c r="CV3164" s="1" t="s">
        <v>138</v>
      </c>
      <c r="CW3164" s="1" t="s">
        <v>13366</v>
      </c>
      <c r="CX3164" s="1">
        <v>16703226130</v>
      </c>
      <c r="CY3164" s="1" t="s">
        <v>1923</v>
      </c>
      <c r="CZ3164" s="1" t="s">
        <v>428</v>
      </c>
      <c r="DA3164" s="1" t="s">
        <v>111</v>
      </c>
      <c r="DB3164" s="1" t="s">
        <v>112</v>
      </c>
    </row>
    <row r="3165" spans="1:111" ht="15.6" customHeight="1" x14ac:dyDescent="0.25">
      <c r="A3165" s="1" t="s">
        <v>13390</v>
      </c>
      <c r="B3165" s="1" t="s">
        <v>109</v>
      </c>
      <c r="C3165" s="2">
        <v>44354.086678472224</v>
      </c>
      <c r="D3165" s="2">
        <v>44412</v>
      </c>
      <c r="E3165" s="1" t="s">
        <v>110</v>
      </c>
      <c r="F3165" s="2">
        <v>44468.833333333336</v>
      </c>
      <c r="G3165" s="1" t="s">
        <v>112</v>
      </c>
      <c r="H3165" s="1" t="s">
        <v>112</v>
      </c>
      <c r="I3165" s="1" t="s">
        <v>112</v>
      </c>
      <c r="J3165" s="1" t="s">
        <v>3359</v>
      </c>
      <c r="K3165" s="1" t="s">
        <v>3360</v>
      </c>
      <c r="L3165" s="1" t="s">
        <v>3361</v>
      </c>
      <c r="N3165" s="1" t="s">
        <v>167</v>
      </c>
      <c r="O3165" s="1" t="s">
        <v>117</v>
      </c>
      <c r="P3165" s="9">
        <v>96950</v>
      </c>
      <c r="Q3165" s="1" t="s">
        <v>118</v>
      </c>
      <c r="S3165" s="1">
        <v>16702345900</v>
      </c>
      <c r="T3165" s="1">
        <v>563</v>
      </c>
      <c r="U3165" s="1">
        <v>721110</v>
      </c>
      <c r="V3165" s="1" t="s">
        <v>119</v>
      </c>
      <c r="X3165" s="1" t="s">
        <v>3362</v>
      </c>
      <c r="Y3165" s="1" t="s">
        <v>3363</v>
      </c>
      <c r="AA3165" s="1" t="s">
        <v>3235</v>
      </c>
      <c r="AB3165" s="1" t="s">
        <v>3361</v>
      </c>
      <c r="AD3165" s="1" t="s">
        <v>167</v>
      </c>
      <c r="AE3165" s="1" t="s">
        <v>117</v>
      </c>
      <c r="AF3165" s="9">
        <v>96950</v>
      </c>
      <c r="AG3165" s="1" t="s">
        <v>118</v>
      </c>
      <c r="AI3165" s="1">
        <v>167023459</v>
      </c>
      <c r="AJ3165" s="1">
        <v>563</v>
      </c>
      <c r="AK3165" s="1" t="s">
        <v>3364</v>
      </c>
      <c r="BC3165" s="1" t="str">
        <f>"43-4051.00"</f>
        <v>43-4051.00</v>
      </c>
      <c r="BD3165" s="1" t="s">
        <v>2452</v>
      </c>
      <c r="BE3165" s="1" t="s">
        <v>13391</v>
      </c>
      <c r="BF3165" s="1" t="s">
        <v>13392</v>
      </c>
      <c r="BG3165" s="1">
        <v>1</v>
      </c>
      <c r="BI3165" s="2">
        <v>44470</v>
      </c>
      <c r="BJ3165" s="2">
        <v>44834</v>
      </c>
      <c r="BM3165" s="1">
        <v>40</v>
      </c>
      <c r="BN3165" s="1">
        <v>0</v>
      </c>
      <c r="BO3165" s="1">
        <v>8</v>
      </c>
      <c r="BP3165" s="1">
        <v>8</v>
      </c>
      <c r="BQ3165" s="1">
        <v>8</v>
      </c>
      <c r="BR3165" s="1">
        <v>8</v>
      </c>
      <c r="BS3165" s="1">
        <v>8</v>
      </c>
      <c r="BT3165" s="1">
        <v>0</v>
      </c>
      <c r="BU3165" s="1" t="str">
        <f>"9:00 AM"</f>
        <v>9:00 AM</v>
      </c>
      <c r="BV3165" s="1" t="str">
        <f>"6:00 PM"</f>
        <v>6:00 PM</v>
      </c>
      <c r="BW3165" s="1" t="s">
        <v>135</v>
      </c>
      <c r="BX3165" s="1">
        <v>0</v>
      </c>
      <c r="BY3165" s="1">
        <v>12</v>
      </c>
      <c r="BZ3165" s="1" t="s">
        <v>112</v>
      </c>
      <c r="CB3165" s="1" t="s">
        <v>331</v>
      </c>
      <c r="CC3165" s="1" t="s">
        <v>3368</v>
      </c>
      <c r="CE3165" s="1" t="s">
        <v>167</v>
      </c>
      <c r="CF3165" s="1" t="s">
        <v>117</v>
      </c>
      <c r="CG3165" s="1">
        <v>96950</v>
      </c>
      <c r="CH3165" s="3">
        <v>9.2200000000000006</v>
      </c>
      <c r="CI3165" s="3">
        <v>10</v>
      </c>
      <c r="CJ3165" s="3">
        <v>13.83</v>
      </c>
      <c r="CK3165" s="3">
        <v>15</v>
      </c>
      <c r="CL3165" s="1" t="s">
        <v>137</v>
      </c>
      <c r="CN3165" s="1" t="s">
        <v>139</v>
      </c>
      <c r="CP3165" s="1" t="s">
        <v>112</v>
      </c>
      <c r="CQ3165" s="1" t="s">
        <v>111</v>
      </c>
      <c r="CR3165" s="1" t="s">
        <v>112</v>
      </c>
      <c r="CS3165" s="1" t="s">
        <v>111</v>
      </c>
      <c r="CT3165" s="1" t="s">
        <v>138</v>
      </c>
      <c r="CU3165" s="1" t="s">
        <v>111</v>
      </c>
      <c r="CV3165" s="1" t="s">
        <v>138</v>
      </c>
      <c r="CW3165" s="1" t="s">
        <v>3369</v>
      </c>
      <c r="CX3165" s="1">
        <v>16702345900</v>
      </c>
      <c r="CY3165" s="1" t="s">
        <v>3364</v>
      </c>
      <c r="CZ3165" s="1" t="s">
        <v>138</v>
      </c>
      <c r="DA3165" s="1" t="s">
        <v>111</v>
      </c>
      <c r="DB3165" s="1" t="s">
        <v>112</v>
      </c>
    </row>
    <row r="3166" spans="1:111" ht="15.6" customHeight="1" x14ac:dyDescent="0.25">
      <c r="A3166" s="1" t="s">
        <v>13393</v>
      </c>
      <c r="B3166" s="1" t="s">
        <v>109</v>
      </c>
      <c r="C3166" s="2">
        <v>44369.870258796298</v>
      </c>
      <c r="D3166" s="2">
        <v>44427</v>
      </c>
      <c r="E3166" s="1" t="s">
        <v>180</v>
      </c>
      <c r="G3166" s="1" t="s">
        <v>112</v>
      </c>
      <c r="H3166" s="1" t="s">
        <v>112</v>
      </c>
      <c r="I3166" s="1" t="s">
        <v>112</v>
      </c>
      <c r="J3166" s="1" t="s">
        <v>1168</v>
      </c>
      <c r="L3166" s="1" t="s">
        <v>1169</v>
      </c>
      <c r="M3166" s="1" t="s">
        <v>1170</v>
      </c>
      <c r="N3166" s="1" t="s">
        <v>116</v>
      </c>
      <c r="O3166" s="1" t="s">
        <v>117</v>
      </c>
      <c r="P3166" s="9">
        <v>96950</v>
      </c>
      <c r="Q3166" s="1" t="s">
        <v>118</v>
      </c>
      <c r="R3166" s="1" t="s">
        <v>116</v>
      </c>
      <c r="S3166" s="1">
        <v>16705887746</v>
      </c>
      <c r="T3166" s="1">
        <v>0</v>
      </c>
      <c r="U3166" s="1">
        <v>561720</v>
      </c>
      <c r="V3166" s="1" t="s">
        <v>119</v>
      </c>
      <c r="X3166" s="1" t="s">
        <v>13394</v>
      </c>
      <c r="Y3166" s="1" t="s">
        <v>1172</v>
      </c>
      <c r="AA3166" s="1" t="s">
        <v>1173</v>
      </c>
      <c r="AB3166" s="1" t="s">
        <v>1169</v>
      </c>
      <c r="AC3166" s="1" t="s">
        <v>1170</v>
      </c>
      <c r="AD3166" s="1" t="s">
        <v>116</v>
      </c>
      <c r="AE3166" s="1" t="s">
        <v>117</v>
      </c>
      <c r="AF3166" s="9">
        <v>96950</v>
      </c>
      <c r="AG3166" s="1" t="s">
        <v>118</v>
      </c>
      <c r="AH3166" s="1" t="s">
        <v>116</v>
      </c>
      <c r="AI3166" s="1">
        <v>16717773710</v>
      </c>
      <c r="AK3166" s="1" t="s">
        <v>1174</v>
      </c>
      <c r="BC3166" s="1" t="str">
        <f>"37-2012.00"</f>
        <v>37-2012.00</v>
      </c>
      <c r="BD3166" s="1" t="s">
        <v>576</v>
      </c>
      <c r="BE3166" s="1" t="s">
        <v>13395</v>
      </c>
      <c r="BF3166" s="1" t="s">
        <v>2956</v>
      </c>
      <c r="BG3166" s="1">
        <v>2</v>
      </c>
      <c r="BI3166" s="2">
        <v>44470</v>
      </c>
      <c r="BJ3166" s="2">
        <v>45565</v>
      </c>
      <c r="BM3166" s="1">
        <v>40</v>
      </c>
      <c r="BN3166" s="1">
        <v>0</v>
      </c>
      <c r="BO3166" s="1">
        <v>8</v>
      </c>
      <c r="BP3166" s="1">
        <v>8</v>
      </c>
      <c r="BQ3166" s="1">
        <v>8</v>
      </c>
      <c r="BR3166" s="1">
        <v>8</v>
      </c>
      <c r="BS3166" s="1">
        <v>8</v>
      </c>
      <c r="BT3166" s="1">
        <v>0</v>
      </c>
      <c r="BU3166" s="1" t="str">
        <f>"8:00 AM"</f>
        <v>8:00 AM</v>
      </c>
      <c r="BV3166" s="1" t="str">
        <f>"5:00 PM"</f>
        <v>5:00 PM</v>
      </c>
      <c r="BW3166" s="1" t="s">
        <v>135</v>
      </c>
      <c r="BX3166" s="1">
        <v>0</v>
      </c>
      <c r="BY3166" s="1">
        <v>3</v>
      </c>
      <c r="BZ3166" s="1" t="s">
        <v>112</v>
      </c>
      <c r="CB3166" s="1" t="s">
        <v>13396</v>
      </c>
      <c r="CC3166" s="1" t="s">
        <v>1169</v>
      </c>
      <c r="CD3166" s="1" t="s">
        <v>1170</v>
      </c>
      <c r="CE3166" s="1" t="s">
        <v>116</v>
      </c>
      <c r="CF3166" s="1" t="s">
        <v>117</v>
      </c>
      <c r="CG3166" s="1">
        <v>96950</v>
      </c>
      <c r="CH3166" s="3">
        <v>7.59</v>
      </c>
      <c r="CJ3166" s="3">
        <v>11.39</v>
      </c>
      <c r="CL3166" s="1" t="s">
        <v>137</v>
      </c>
      <c r="CN3166" s="1" t="s">
        <v>139</v>
      </c>
      <c r="CP3166" s="1" t="s">
        <v>112</v>
      </c>
      <c r="CQ3166" s="1" t="s">
        <v>111</v>
      </c>
      <c r="CR3166" s="1" t="s">
        <v>111</v>
      </c>
      <c r="CS3166" s="1" t="s">
        <v>111</v>
      </c>
      <c r="CT3166" s="1" t="s">
        <v>138</v>
      </c>
      <c r="CU3166" s="1" t="s">
        <v>111</v>
      </c>
      <c r="CV3166" s="1" t="s">
        <v>138</v>
      </c>
      <c r="CW3166" s="1" t="s">
        <v>13397</v>
      </c>
      <c r="CX3166" s="1">
        <v>16705887746</v>
      </c>
      <c r="CY3166" s="1" t="s">
        <v>1174</v>
      </c>
      <c r="CZ3166" s="1" t="s">
        <v>380</v>
      </c>
      <c r="DA3166" s="1" t="s">
        <v>111</v>
      </c>
      <c r="DB3166" s="1" t="s">
        <v>112</v>
      </c>
    </row>
    <row r="3167" spans="1:111" ht="15.6" customHeight="1" x14ac:dyDescent="0.25">
      <c r="A3167" s="1" t="s">
        <v>13403</v>
      </c>
      <c r="B3167" s="1" t="s">
        <v>109</v>
      </c>
      <c r="C3167" s="2">
        <v>44439.540244791664</v>
      </c>
      <c r="D3167" s="2">
        <v>44468</v>
      </c>
      <c r="E3167" s="1" t="s">
        <v>180</v>
      </c>
      <c r="G3167" s="1" t="s">
        <v>112</v>
      </c>
      <c r="H3167" s="1" t="s">
        <v>112</v>
      </c>
      <c r="I3167" s="1" t="s">
        <v>112</v>
      </c>
      <c r="J3167" s="1" t="s">
        <v>10588</v>
      </c>
      <c r="K3167" s="1" t="s">
        <v>10589</v>
      </c>
      <c r="L3167" s="1" t="s">
        <v>10590</v>
      </c>
      <c r="M3167" s="1" t="s">
        <v>5994</v>
      </c>
      <c r="N3167" s="1" t="s">
        <v>167</v>
      </c>
      <c r="O3167" s="1" t="s">
        <v>117</v>
      </c>
      <c r="P3167" s="9">
        <v>96950</v>
      </c>
      <c r="Q3167" s="1" t="s">
        <v>118</v>
      </c>
      <c r="R3167" s="1" t="s">
        <v>117</v>
      </c>
      <c r="S3167" s="1">
        <v>16702354444</v>
      </c>
      <c r="U3167" s="1">
        <v>722511</v>
      </c>
      <c r="V3167" s="1" t="s">
        <v>119</v>
      </c>
      <c r="X3167" s="1" t="s">
        <v>1901</v>
      </c>
      <c r="Y3167" s="1" t="s">
        <v>10591</v>
      </c>
      <c r="AA3167" s="1" t="s">
        <v>639</v>
      </c>
      <c r="AB3167" s="1" t="s">
        <v>10592</v>
      </c>
      <c r="AD3167" s="1" t="s">
        <v>167</v>
      </c>
      <c r="AE3167" s="1" t="s">
        <v>117</v>
      </c>
      <c r="AF3167" s="9">
        <v>96950</v>
      </c>
      <c r="AG3167" s="1" t="s">
        <v>118</v>
      </c>
      <c r="AH3167" s="1" t="s">
        <v>1856</v>
      </c>
      <c r="AI3167" s="1">
        <v>16702876046</v>
      </c>
      <c r="AK3167" s="1" t="s">
        <v>1903</v>
      </c>
      <c r="BC3167" s="1" t="str">
        <f>"35-3021.00"</f>
        <v>35-3021.00</v>
      </c>
      <c r="BD3167" s="1" t="s">
        <v>2867</v>
      </c>
      <c r="BE3167" s="1" t="s">
        <v>10594</v>
      </c>
      <c r="BF3167" s="1" t="s">
        <v>10595</v>
      </c>
      <c r="BG3167" s="1">
        <v>10</v>
      </c>
      <c r="BI3167" s="2">
        <v>44470</v>
      </c>
      <c r="BJ3167" s="2">
        <v>44805</v>
      </c>
      <c r="BM3167" s="1">
        <v>36</v>
      </c>
      <c r="BN3167" s="1">
        <v>0</v>
      </c>
      <c r="BO3167" s="1">
        <v>6</v>
      </c>
      <c r="BP3167" s="1">
        <v>6</v>
      </c>
      <c r="BQ3167" s="1">
        <v>6</v>
      </c>
      <c r="BR3167" s="1">
        <v>6</v>
      </c>
      <c r="BS3167" s="1">
        <v>6</v>
      </c>
      <c r="BT3167" s="1">
        <v>6</v>
      </c>
      <c r="BU3167" s="1" t="str">
        <f>"5:00 PM"</f>
        <v>5:00 PM</v>
      </c>
      <c r="BV3167" s="1" t="str">
        <f>"11:00 PM"</f>
        <v>11:00 PM</v>
      </c>
      <c r="BW3167" s="1" t="s">
        <v>230</v>
      </c>
      <c r="BX3167" s="1">
        <v>3</v>
      </c>
      <c r="BY3167" s="1">
        <v>12</v>
      </c>
      <c r="BZ3167" s="1" t="s">
        <v>112</v>
      </c>
      <c r="CB3167" s="4" t="s">
        <v>13404</v>
      </c>
      <c r="CC3167" s="1" t="s">
        <v>10590</v>
      </c>
      <c r="CD3167" s="1" t="s">
        <v>5994</v>
      </c>
      <c r="CE3167" s="1" t="s">
        <v>167</v>
      </c>
      <c r="CF3167" s="1" t="s">
        <v>117</v>
      </c>
      <c r="CG3167" s="1">
        <v>96950</v>
      </c>
      <c r="CH3167" s="3">
        <v>7.5</v>
      </c>
      <c r="CI3167" s="3">
        <v>7.55</v>
      </c>
      <c r="CJ3167" s="3">
        <v>11.25</v>
      </c>
      <c r="CK3167" s="3">
        <v>11.32</v>
      </c>
      <c r="CL3167" s="1" t="s">
        <v>137</v>
      </c>
      <c r="CN3167" s="1" t="s">
        <v>139</v>
      </c>
      <c r="CP3167" s="1" t="s">
        <v>112</v>
      </c>
      <c r="CQ3167" s="1" t="s">
        <v>111</v>
      </c>
      <c r="CR3167" s="1" t="s">
        <v>112</v>
      </c>
      <c r="CS3167" s="1" t="s">
        <v>111</v>
      </c>
      <c r="CT3167" s="1" t="s">
        <v>138</v>
      </c>
      <c r="CU3167" s="1" t="s">
        <v>111</v>
      </c>
      <c r="CV3167" s="1" t="s">
        <v>138</v>
      </c>
      <c r="CW3167" s="1" t="s">
        <v>10597</v>
      </c>
      <c r="CX3167" s="1">
        <v>16702354444</v>
      </c>
      <c r="CY3167" s="1" t="s">
        <v>10593</v>
      </c>
      <c r="CZ3167" s="1" t="s">
        <v>138</v>
      </c>
      <c r="DA3167" s="1" t="s">
        <v>111</v>
      </c>
      <c r="DB3167" s="1" t="s">
        <v>112</v>
      </c>
    </row>
    <row r="3168" spans="1:111" ht="15.6" customHeight="1" x14ac:dyDescent="0.25">
      <c r="A3168" s="1" t="s">
        <v>13423</v>
      </c>
      <c r="B3168" s="1" t="s">
        <v>109</v>
      </c>
      <c r="C3168" s="2">
        <v>44053.034102314814</v>
      </c>
      <c r="D3168" s="2">
        <v>44105</v>
      </c>
      <c r="E3168" s="1" t="s">
        <v>180</v>
      </c>
      <c r="G3168" s="1" t="s">
        <v>112</v>
      </c>
      <c r="H3168" s="1" t="s">
        <v>112</v>
      </c>
      <c r="I3168" s="1" t="s">
        <v>112</v>
      </c>
      <c r="J3168" s="1" t="s">
        <v>1271</v>
      </c>
      <c r="K3168" s="1" t="s">
        <v>1272</v>
      </c>
      <c r="L3168" s="1" t="s">
        <v>1273</v>
      </c>
      <c r="N3168" s="1" t="s">
        <v>167</v>
      </c>
      <c r="O3168" s="1" t="s">
        <v>117</v>
      </c>
      <c r="P3168" s="9">
        <v>96950</v>
      </c>
      <c r="Q3168" s="1" t="s">
        <v>118</v>
      </c>
      <c r="S3168" s="1">
        <v>16702351495</v>
      </c>
      <c r="U3168" s="1">
        <v>23622</v>
      </c>
      <c r="V3168" s="1" t="s">
        <v>119</v>
      </c>
      <c r="X3168" s="1" t="s">
        <v>930</v>
      </c>
      <c r="Y3168" s="1" t="s">
        <v>1274</v>
      </c>
      <c r="Z3168" s="1" t="s">
        <v>1275</v>
      </c>
      <c r="AA3168" s="1" t="s">
        <v>357</v>
      </c>
      <c r="AB3168" s="1" t="s">
        <v>1273</v>
      </c>
      <c r="AD3168" s="1" t="s">
        <v>167</v>
      </c>
      <c r="AE3168" s="1" t="s">
        <v>117</v>
      </c>
      <c r="AF3168" s="9">
        <v>96950</v>
      </c>
      <c r="AG3168" s="1" t="s">
        <v>118</v>
      </c>
      <c r="AI3168" s="1">
        <v>16707881495</v>
      </c>
      <c r="AK3168" s="1" t="s">
        <v>1281</v>
      </c>
      <c r="BC3168" s="1" t="str">
        <f>"47-2051.00"</f>
        <v>47-2051.00</v>
      </c>
      <c r="BD3168" s="1" t="s">
        <v>295</v>
      </c>
      <c r="BE3168" s="1" t="s">
        <v>4890</v>
      </c>
      <c r="BF3168" s="1" t="s">
        <v>1820</v>
      </c>
      <c r="BG3168" s="1">
        <v>1</v>
      </c>
      <c r="BI3168" s="2">
        <v>44105</v>
      </c>
      <c r="BJ3168" s="2">
        <v>44469</v>
      </c>
      <c r="BM3168" s="1">
        <v>35</v>
      </c>
      <c r="BN3168" s="1">
        <v>0</v>
      </c>
      <c r="BO3168" s="1">
        <v>7</v>
      </c>
      <c r="BP3168" s="1">
        <v>7</v>
      </c>
      <c r="BQ3168" s="1">
        <v>7</v>
      </c>
      <c r="BR3168" s="1">
        <v>7</v>
      </c>
      <c r="BS3168" s="1">
        <v>7</v>
      </c>
      <c r="BT3168" s="1">
        <v>0</v>
      </c>
      <c r="BU3168" s="1" t="str">
        <f>"9:00 AM"</f>
        <v>9:00 AM</v>
      </c>
      <c r="BV3168" s="1" t="str">
        <f>"7:00 PM"</f>
        <v>7:00 PM</v>
      </c>
      <c r="BW3168" s="1" t="s">
        <v>135</v>
      </c>
      <c r="BX3168" s="1">
        <v>0</v>
      </c>
      <c r="BY3168" s="1">
        <v>24</v>
      </c>
      <c r="BZ3168" s="1" t="s">
        <v>112</v>
      </c>
      <c r="CA3168" s="1">
        <v>0</v>
      </c>
      <c r="CB3168" s="1" t="s">
        <v>4891</v>
      </c>
      <c r="CC3168" s="1" t="s">
        <v>1273</v>
      </c>
      <c r="CE3168" s="1" t="s">
        <v>167</v>
      </c>
      <c r="CF3168" s="1" t="s">
        <v>117</v>
      </c>
      <c r="CG3168" s="1">
        <v>96950</v>
      </c>
      <c r="CH3168" s="3">
        <v>15.55</v>
      </c>
      <c r="CI3168" s="3">
        <v>15.55</v>
      </c>
      <c r="CJ3168" s="3">
        <v>23.33</v>
      </c>
      <c r="CK3168" s="3">
        <v>23.33</v>
      </c>
      <c r="CL3168" s="1" t="s">
        <v>137</v>
      </c>
      <c r="CN3168" s="1" t="s">
        <v>139</v>
      </c>
      <c r="CP3168" s="1" t="s">
        <v>112</v>
      </c>
      <c r="CQ3168" s="1" t="s">
        <v>111</v>
      </c>
      <c r="CR3168" s="1" t="s">
        <v>111</v>
      </c>
      <c r="CS3168" s="1" t="s">
        <v>111</v>
      </c>
      <c r="CT3168" s="1" t="s">
        <v>111</v>
      </c>
      <c r="CU3168" s="1" t="s">
        <v>111</v>
      </c>
      <c r="CV3168" s="1" t="s">
        <v>111</v>
      </c>
      <c r="CW3168" s="1" t="s">
        <v>13424</v>
      </c>
      <c r="CX3168" s="1">
        <v>16707881495</v>
      </c>
      <c r="CY3168" s="1" t="s">
        <v>1281</v>
      </c>
      <c r="CZ3168" s="1" t="s">
        <v>138</v>
      </c>
      <c r="DA3168" s="1" t="s">
        <v>111</v>
      </c>
      <c r="DB3168" s="1" t="s">
        <v>112</v>
      </c>
    </row>
    <row r="3169" spans="1:111" ht="15.6" customHeight="1" x14ac:dyDescent="0.25">
      <c r="A3169" s="1" t="s">
        <v>13425</v>
      </c>
      <c r="B3169" s="1" t="s">
        <v>109</v>
      </c>
      <c r="C3169" s="2">
        <v>44017.874851504632</v>
      </c>
      <c r="D3169" s="2">
        <v>44105</v>
      </c>
      <c r="E3169" s="1" t="s">
        <v>180</v>
      </c>
      <c r="G3169" s="1" t="s">
        <v>112</v>
      </c>
      <c r="H3169" s="1" t="s">
        <v>112</v>
      </c>
      <c r="I3169" s="1" t="s">
        <v>112</v>
      </c>
      <c r="J3169" s="1" t="s">
        <v>13426</v>
      </c>
      <c r="K3169" s="1" t="s">
        <v>13427</v>
      </c>
      <c r="L3169" s="1" t="s">
        <v>13428</v>
      </c>
      <c r="N3169" s="1" t="s">
        <v>116</v>
      </c>
      <c r="O3169" s="1" t="s">
        <v>117</v>
      </c>
      <c r="P3169" s="9">
        <v>96950</v>
      </c>
      <c r="Q3169" s="1" t="s">
        <v>118</v>
      </c>
      <c r="R3169" s="1" t="s">
        <v>138</v>
      </c>
      <c r="S3169" s="1">
        <v>16707890152</v>
      </c>
      <c r="U3169" s="1">
        <v>45399</v>
      </c>
      <c r="V3169" s="1" t="s">
        <v>119</v>
      </c>
      <c r="X3169" s="1" t="s">
        <v>13429</v>
      </c>
      <c r="Y3169" s="1" t="s">
        <v>13430</v>
      </c>
      <c r="Z3169" s="1" t="s">
        <v>138</v>
      </c>
      <c r="AA3169" s="1" t="s">
        <v>461</v>
      </c>
      <c r="AB3169" s="1" t="s">
        <v>13428</v>
      </c>
      <c r="AD3169" s="1" t="s">
        <v>116</v>
      </c>
      <c r="AE3169" s="1" t="s">
        <v>117</v>
      </c>
      <c r="AF3169" s="9">
        <v>96950</v>
      </c>
      <c r="AG3169" s="1" t="s">
        <v>118</v>
      </c>
      <c r="AH3169" s="1" t="s">
        <v>138</v>
      </c>
      <c r="AI3169" s="1">
        <v>16707890152</v>
      </c>
      <c r="AK3169" s="1" t="s">
        <v>13431</v>
      </c>
      <c r="BC3169" s="1" t="str">
        <f>"41-2031.00"</f>
        <v>41-2031.00</v>
      </c>
      <c r="BD3169" s="1" t="s">
        <v>743</v>
      </c>
      <c r="BE3169" s="1" t="s">
        <v>13432</v>
      </c>
      <c r="BF3169" s="1" t="s">
        <v>13433</v>
      </c>
      <c r="BG3169" s="1">
        <v>6</v>
      </c>
      <c r="BI3169" s="2">
        <v>44105</v>
      </c>
      <c r="BJ3169" s="2">
        <v>44469</v>
      </c>
      <c r="BM3169" s="1">
        <v>35</v>
      </c>
      <c r="BN3169" s="1">
        <v>5</v>
      </c>
      <c r="BO3169" s="1">
        <v>5</v>
      </c>
      <c r="BP3169" s="1">
        <v>5</v>
      </c>
      <c r="BQ3169" s="1">
        <v>5</v>
      </c>
      <c r="BR3169" s="1">
        <v>5</v>
      </c>
      <c r="BS3169" s="1">
        <v>5</v>
      </c>
      <c r="BT3169" s="1">
        <v>5</v>
      </c>
      <c r="BU3169" s="1" t="str">
        <f>"11:00 AM"</f>
        <v>11:00 AM</v>
      </c>
      <c r="BV3169" s="1" t="str">
        <f>"4:00 PM"</f>
        <v>4:00 PM</v>
      </c>
      <c r="BW3169" s="1" t="s">
        <v>135</v>
      </c>
      <c r="BX3169" s="1">
        <v>0</v>
      </c>
      <c r="BY3169" s="1">
        <v>12</v>
      </c>
      <c r="BZ3169" s="1" t="s">
        <v>112</v>
      </c>
      <c r="CA3169" s="1">
        <v>0</v>
      </c>
      <c r="CB3169" s="4" t="s">
        <v>13434</v>
      </c>
      <c r="CC3169" s="1" t="s">
        <v>13428</v>
      </c>
      <c r="CE3169" s="1" t="s">
        <v>116</v>
      </c>
      <c r="CF3169" s="1" t="s">
        <v>117</v>
      </c>
      <c r="CG3169" s="1">
        <v>96950</v>
      </c>
      <c r="CH3169" s="3">
        <v>8.57</v>
      </c>
      <c r="CI3169" s="3">
        <v>8.57</v>
      </c>
      <c r="CJ3169" s="3">
        <v>12.86</v>
      </c>
      <c r="CK3169" s="3">
        <v>12.86</v>
      </c>
      <c r="CL3169" s="1" t="s">
        <v>137</v>
      </c>
      <c r="CM3169" s="1" t="s">
        <v>168</v>
      </c>
      <c r="CN3169" s="1" t="s">
        <v>139</v>
      </c>
      <c r="CP3169" s="1" t="s">
        <v>112</v>
      </c>
      <c r="CQ3169" s="1" t="s">
        <v>111</v>
      </c>
      <c r="CR3169" s="1" t="s">
        <v>112</v>
      </c>
      <c r="CS3169" s="1" t="s">
        <v>111</v>
      </c>
      <c r="CT3169" s="1" t="s">
        <v>138</v>
      </c>
      <c r="CU3169" s="1" t="s">
        <v>111</v>
      </c>
      <c r="CV3169" s="1" t="s">
        <v>138</v>
      </c>
      <c r="CW3169" s="1" t="s">
        <v>1555</v>
      </c>
      <c r="CX3169" s="1">
        <v>16707890152</v>
      </c>
      <c r="CY3169" s="1" t="s">
        <v>13431</v>
      </c>
      <c r="CZ3169" s="1" t="s">
        <v>168</v>
      </c>
      <c r="DA3169" s="1" t="s">
        <v>111</v>
      </c>
      <c r="DB3169" s="1" t="s">
        <v>112</v>
      </c>
    </row>
    <row r="3170" spans="1:111" ht="15.6" customHeight="1" x14ac:dyDescent="0.25">
      <c r="A3170" s="1" t="s">
        <v>13437</v>
      </c>
      <c r="B3170" s="1" t="s">
        <v>109</v>
      </c>
      <c r="C3170" s="2">
        <v>44011.148256250002</v>
      </c>
      <c r="D3170" s="2">
        <v>44110</v>
      </c>
      <c r="E3170" s="1" t="s">
        <v>180</v>
      </c>
      <c r="G3170" s="1" t="s">
        <v>112</v>
      </c>
      <c r="H3170" s="1" t="s">
        <v>112</v>
      </c>
      <c r="I3170" s="1" t="s">
        <v>112</v>
      </c>
      <c r="J3170" s="1" t="s">
        <v>682</v>
      </c>
      <c r="K3170" s="1" t="s">
        <v>13438</v>
      </c>
      <c r="L3170" s="1" t="s">
        <v>13439</v>
      </c>
      <c r="M3170" s="1" t="s">
        <v>685</v>
      </c>
      <c r="N3170" s="1" t="s">
        <v>116</v>
      </c>
      <c r="O3170" s="1" t="s">
        <v>117</v>
      </c>
      <c r="P3170" s="9">
        <v>96950</v>
      </c>
      <c r="Q3170" s="1" t="s">
        <v>118</v>
      </c>
      <c r="R3170" s="1" t="s">
        <v>719</v>
      </c>
      <c r="S3170" s="1">
        <v>16703236877</v>
      </c>
      <c r="U3170" s="1">
        <v>62134</v>
      </c>
      <c r="V3170" s="1" t="s">
        <v>119</v>
      </c>
      <c r="X3170" s="1" t="s">
        <v>686</v>
      </c>
      <c r="Y3170" s="1" t="s">
        <v>13440</v>
      </c>
      <c r="Z3170" s="1" t="s">
        <v>448</v>
      </c>
      <c r="AA3170" s="1" t="s">
        <v>245</v>
      </c>
      <c r="AB3170" s="1" t="s">
        <v>689</v>
      </c>
      <c r="AD3170" s="1" t="s">
        <v>690</v>
      </c>
      <c r="AE3170" s="1" t="s">
        <v>691</v>
      </c>
      <c r="AF3170" s="9">
        <v>96931</v>
      </c>
      <c r="AG3170" s="1" t="s">
        <v>118</v>
      </c>
      <c r="AH3170" s="1" t="s">
        <v>719</v>
      </c>
      <c r="AI3170" s="1">
        <v>16716498746</v>
      </c>
      <c r="AJ3170" s="1">
        <v>203</v>
      </c>
      <c r="AK3170" s="1" t="s">
        <v>692</v>
      </c>
      <c r="BC3170" s="1" t="str">
        <f>"29-1123.00"</f>
        <v>29-1123.00</v>
      </c>
      <c r="BD3170" s="1" t="s">
        <v>4961</v>
      </c>
      <c r="BE3170" s="1" t="s">
        <v>13441</v>
      </c>
      <c r="BF3170" s="1" t="s">
        <v>4963</v>
      </c>
      <c r="BG3170" s="1">
        <v>3</v>
      </c>
      <c r="BI3170" s="2">
        <v>44105</v>
      </c>
      <c r="BJ3170" s="2">
        <v>44469</v>
      </c>
      <c r="BM3170" s="1">
        <v>40</v>
      </c>
      <c r="BN3170" s="1">
        <v>0</v>
      </c>
      <c r="BO3170" s="1">
        <v>8</v>
      </c>
      <c r="BP3170" s="1">
        <v>8</v>
      </c>
      <c r="BQ3170" s="1">
        <v>8</v>
      </c>
      <c r="BR3170" s="1">
        <v>5</v>
      </c>
      <c r="BS3170" s="1">
        <v>8</v>
      </c>
      <c r="BT3170" s="1">
        <v>3</v>
      </c>
      <c r="BU3170" s="1" t="str">
        <f>"8:30 AM"</f>
        <v>8:30 AM</v>
      </c>
      <c r="BV3170" s="1" t="str">
        <f>"5:30 PM"</f>
        <v>5:30 PM</v>
      </c>
      <c r="BW3170" s="1" t="s">
        <v>193</v>
      </c>
      <c r="BX3170" s="1">
        <v>0</v>
      </c>
      <c r="BY3170" s="1">
        <v>6</v>
      </c>
      <c r="BZ3170" s="1" t="s">
        <v>112</v>
      </c>
      <c r="CA3170" s="1">
        <v>0</v>
      </c>
      <c r="CB3170" s="4" t="s">
        <v>13442</v>
      </c>
      <c r="CC3170" s="1" t="s">
        <v>13443</v>
      </c>
      <c r="CD3170" s="1" t="s">
        <v>685</v>
      </c>
      <c r="CE3170" s="1" t="s">
        <v>116</v>
      </c>
      <c r="CF3170" s="1" t="s">
        <v>117</v>
      </c>
      <c r="CG3170" s="1">
        <v>96950</v>
      </c>
      <c r="CH3170" s="3">
        <v>5.95</v>
      </c>
      <c r="CI3170" s="3">
        <v>5.95</v>
      </c>
      <c r="CL3170" s="1" t="s">
        <v>2411</v>
      </c>
      <c r="CN3170" s="1" t="s">
        <v>139</v>
      </c>
      <c r="CP3170" s="1" t="s">
        <v>112</v>
      </c>
      <c r="CQ3170" s="1" t="s">
        <v>111</v>
      </c>
      <c r="CR3170" s="1" t="s">
        <v>112</v>
      </c>
      <c r="CS3170" s="1" t="s">
        <v>112</v>
      </c>
      <c r="CT3170" s="1" t="s">
        <v>138</v>
      </c>
      <c r="CU3170" s="1" t="s">
        <v>111</v>
      </c>
      <c r="CV3170" s="1" t="s">
        <v>138</v>
      </c>
      <c r="CW3170" s="1" t="s">
        <v>698</v>
      </c>
      <c r="CX3170" s="1">
        <v>16703236877</v>
      </c>
      <c r="CY3170" s="1" t="s">
        <v>699</v>
      </c>
      <c r="CZ3170" s="1" t="s">
        <v>138</v>
      </c>
      <c r="DA3170" s="1" t="s">
        <v>111</v>
      </c>
      <c r="DB3170" s="1" t="s">
        <v>112</v>
      </c>
    </row>
    <row r="3171" spans="1:111" ht="15.6" customHeight="1" x14ac:dyDescent="0.25">
      <c r="A3171" s="1" t="s">
        <v>13452</v>
      </c>
      <c r="B3171" s="1" t="s">
        <v>109</v>
      </c>
      <c r="C3171" s="2">
        <v>44045.734415393519</v>
      </c>
      <c r="D3171" s="2">
        <v>44131</v>
      </c>
      <c r="E3171" s="1" t="s">
        <v>110</v>
      </c>
      <c r="F3171" s="2">
        <v>44103.833333333336</v>
      </c>
      <c r="G3171" s="1" t="s">
        <v>111</v>
      </c>
      <c r="H3171" s="1" t="s">
        <v>112</v>
      </c>
      <c r="I3171" s="1" t="s">
        <v>112</v>
      </c>
      <c r="J3171" s="1" t="s">
        <v>2017</v>
      </c>
      <c r="K3171" s="1" t="s">
        <v>2017</v>
      </c>
      <c r="L3171" s="1" t="s">
        <v>2018</v>
      </c>
      <c r="N3171" s="1" t="s">
        <v>116</v>
      </c>
      <c r="O3171" s="1" t="s">
        <v>117</v>
      </c>
      <c r="P3171" s="9">
        <v>96950</v>
      </c>
      <c r="Q3171" s="1" t="s">
        <v>118</v>
      </c>
      <c r="S3171" s="1">
        <v>16702358165</v>
      </c>
      <c r="U3171" s="1">
        <v>448190</v>
      </c>
      <c r="V3171" s="1" t="s">
        <v>119</v>
      </c>
      <c r="X3171" s="1" t="s">
        <v>2440</v>
      </c>
      <c r="Y3171" s="1" t="s">
        <v>2441</v>
      </c>
      <c r="Z3171" s="1" t="s">
        <v>2019</v>
      </c>
      <c r="AA3171" s="1" t="s">
        <v>245</v>
      </c>
      <c r="AB3171" s="1" t="s">
        <v>3670</v>
      </c>
      <c r="AD3171" s="1" t="s">
        <v>116</v>
      </c>
      <c r="AE3171" s="1" t="s">
        <v>117</v>
      </c>
      <c r="AF3171" s="9">
        <v>96950</v>
      </c>
      <c r="AG3171" s="1" t="s">
        <v>118</v>
      </c>
      <c r="AI3171" s="1">
        <v>16702358165</v>
      </c>
      <c r="AK3171" s="1" t="s">
        <v>2021</v>
      </c>
      <c r="BC3171" s="1" t="str">
        <f>"51-6052.00"</f>
        <v>51-6052.00</v>
      </c>
      <c r="BD3171" s="1" t="s">
        <v>1224</v>
      </c>
      <c r="BE3171" s="1" t="s">
        <v>10931</v>
      </c>
      <c r="BF3171" s="1" t="s">
        <v>10932</v>
      </c>
      <c r="BG3171" s="1">
        <v>1</v>
      </c>
      <c r="BI3171" s="2">
        <v>44105</v>
      </c>
      <c r="BJ3171" s="2">
        <v>45199</v>
      </c>
      <c r="BM3171" s="1">
        <v>40</v>
      </c>
      <c r="BN3171" s="1">
        <v>0</v>
      </c>
      <c r="BO3171" s="1">
        <v>8</v>
      </c>
      <c r="BP3171" s="1">
        <v>8</v>
      </c>
      <c r="BQ3171" s="1">
        <v>8</v>
      </c>
      <c r="BR3171" s="1">
        <v>8</v>
      </c>
      <c r="BS3171" s="1">
        <v>8</v>
      </c>
      <c r="BT3171" s="1">
        <v>0</v>
      </c>
      <c r="BU3171" s="1" t="str">
        <f>"8:30 AM"</f>
        <v>8:30 AM</v>
      </c>
      <c r="BV3171" s="1" t="str">
        <f>"5:30 PM"</f>
        <v>5:30 PM</v>
      </c>
      <c r="BW3171" s="1" t="s">
        <v>230</v>
      </c>
      <c r="BX3171" s="1">
        <v>0</v>
      </c>
      <c r="BY3171" s="1">
        <v>6</v>
      </c>
      <c r="BZ3171" s="1" t="s">
        <v>112</v>
      </c>
      <c r="CA3171" s="1">
        <v>0</v>
      </c>
      <c r="CB3171" s="1" t="s">
        <v>230</v>
      </c>
      <c r="CC3171" s="1" t="s">
        <v>3674</v>
      </c>
      <c r="CD3171" s="1" t="s">
        <v>3675</v>
      </c>
      <c r="CE3171" s="1" t="s">
        <v>116</v>
      </c>
      <c r="CF3171" s="1" t="s">
        <v>117</v>
      </c>
      <c r="CG3171" s="1">
        <v>96950</v>
      </c>
      <c r="CH3171" s="3">
        <v>10.38</v>
      </c>
      <c r="CI3171" s="3">
        <v>10.38</v>
      </c>
      <c r="CJ3171" s="3">
        <v>0</v>
      </c>
      <c r="CK3171" s="3">
        <v>0</v>
      </c>
      <c r="CL3171" s="1" t="s">
        <v>137</v>
      </c>
      <c r="CM3171" s="1" t="s">
        <v>362</v>
      </c>
      <c r="CN3171" s="1" t="s">
        <v>139</v>
      </c>
      <c r="CP3171" s="1" t="s">
        <v>112</v>
      </c>
      <c r="CQ3171" s="1" t="s">
        <v>111</v>
      </c>
      <c r="CR3171" s="1" t="s">
        <v>112</v>
      </c>
      <c r="CS3171" s="1" t="s">
        <v>112</v>
      </c>
      <c r="CT3171" s="1" t="s">
        <v>138</v>
      </c>
      <c r="CU3171" s="1" t="s">
        <v>111</v>
      </c>
      <c r="CV3171" s="1" t="s">
        <v>138</v>
      </c>
      <c r="CW3171" s="1" t="s">
        <v>13453</v>
      </c>
      <c r="CX3171" s="1">
        <v>16702358165</v>
      </c>
      <c r="CY3171" s="1" t="s">
        <v>2021</v>
      </c>
      <c r="CZ3171" s="1" t="s">
        <v>138</v>
      </c>
      <c r="DA3171" s="1" t="s">
        <v>111</v>
      </c>
      <c r="DB3171" s="1" t="s">
        <v>112</v>
      </c>
      <c r="DC3171" s="1" t="s">
        <v>2440</v>
      </c>
      <c r="DD3171" s="1" t="s">
        <v>2441</v>
      </c>
      <c r="DE3171" s="1" t="s">
        <v>2029</v>
      </c>
      <c r="DF3171" s="1" t="s">
        <v>13454</v>
      </c>
      <c r="DG3171" s="1" t="s">
        <v>6137</v>
      </c>
    </row>
    <row r="3172" spans="1:111" ht="15.6" customHeight="1" x14ac:dyDescent="0.25">
      <c r="A3172" s="1" t="s">
        <v>13455</v>
      </c>
      <c r="B3172" s="1" t="s">
        <v>109</v>
      </c>
      <c r="C3172" s="2">
        <v>44062.822752314816</v>
      </c>
      <c r="D3172" s="2">
        <v>44155</v>
      </c>
      <c r="E3172" s="1" t="s">
        <v>110</v>
      </c>
      <c r="F3172" s="2">
        <v>44103.833333333336</v>
      </c>
      <c r="G3172" s="1" t="s">
        <v>112</v>
      </c>
      <c r="H3172" s="1" t="s">
        <v>112</v>
      </c>
      <c r="I3172" s="1" t="s">
        <v>112</v>
      </c>
      <c r="J3172" s="1" t="s">
        <v>1338</v>
      </c>
      <c r="K3172" s="1" t="s">
        <v>1339</v>
      </c>
      <c r="L3172" s="1" t="s">
        <v>1345</v>
      </c>
      <c r="M3172" s="1" t="s">
        <v>1346</v>
      </c>
      <c r="N3172" s="1" t="s">
        <v>116</v>
      </c>
      <c r="O3172" s="1" t="s">
        <v>117</v>
      </c>
      <c r="P3172" s="9">
        <v>96950</v>
      </c>
      <c r="Q3172" s="1" t="s">
        <v>118</v>
      </c>
      <c r="R3172" s="1" t="s">
        <v>242</v>
      </c>
      <c r="S3172" s="1">
        <v>16702344000</v>
      </c>
      <c r="U3172" s="1">
        <v>56132</v>
      </c>
      <c r="V3172" s="1" t="s">
        <v>119</v>
      </c>
      <c r="X3172" s="1" t="s">
        <v>1342</v>
      </c>
      <c r="Y3172" s="1" t="s">
        <v>1343</v>
      </c>
      <c r="Z3172" s="1" t="s">
        <v>1344</v>
      </c>
      <c r="AA3172" s="1" t="s">
        <v>245</v>
      </c>
      <c r="AB3172" s="1" t="s">
        <v>1345</v>
      </c>
      <c r="AC3172" s="1" t="s">
        <v>1346</v>
      </c>
      <c r="AD3172" s="1" t="s">
        <v>116</v>
      </c>
      <c r="AE3172" s="1" t="s">
        <v>117</v>
      </c>
      <c r="AF3172" s="9">
        <v>96950</v>
      </c>
      <c r="AG3172" s="1" t="s">
        <v>118</v>
      </c>
      <c r="AH3172" s="1" t="s">
        <v>242</v>
      </c>
      <c r="AI3172" s="1">
        <v>16702344000</v>
      </c>
      <c r="AK3172" s="1" t="s">
        <v>1347</v>
      </c>
      <c r="BC3172" s="1" t="str">
        <f>"37-2012.00"</f>
        <v>37-2012.00</v>
      </c>
      <c r="BD3172" s="1" t="s">
        <v>576</v>
      </c>
      <c r="BE3172" s="1" t="s">
        <v>13456</v>
      </c>
      <c r="BF3172" s="1" t="s">
        <v>2128</v>
      </c>
      <c r="BG3172" s="1">
        <v>5</v>
      </c>
      <c r="BI3172" s="2">
        <v>44105</v>
      </c>
      <c r="BJ3172" s="2">
        <v>44469</v>
      </c>
      <c r="BM3172" s="1">
        <v>35</v>
      </c>
      <c r="BN3172" s="1">
        <v>0</v>
      </c>
      <c r="BO3172" s="1">
        <v>7</v>
      </c>
      <c r="BP3172" s="1">
        <v>7</v>
      </c>
      <c r="BQ3172" s="1">
        <v>7</v>
      </c>
      <c r="BR3172" s="1">
        <v>7</v>
      </c>
      <c r="BS3172" s="1">
        <v>7</v>
      </c>
      <c r="BT3172" s="1">
        <v>0</v>
      </c>
      <c r="BU3172" s="1" t="str">
        <f>"8:00 AM"</f>
        <v>8:00 AM</v>
      </c>
      <c r="BV3172" s="1" t="str">
        <f>"4:30 PM"</f>
        <v>4:30 PM</v>
      </c>
      <c r="BW3172" s="1" t="s">
        <v>135</v>
      </c>
      <c r="BX3172" s="1">
        <v>3</v>
      </c>
      <c r="BY3172" s="1">
        <v>3</v>
      </c>
      <c r="BZ3172" s="1" t="s">
        <v>112</v>
      </c>
      <c r="CA3172" s="1">
        <v>0</v>
      </c>
      <c r="CB3172" s="4" t="s">
        <v>13457</v>
      </c>
      <c r="CC3172" s="1" t="s">
        <v>13458</v>
      </c>
      <c r="CD3172" s="1" t="s">
        <v>13459</v>
      </c>
      <c r="CE3172" s="1" t="s">
        <v>116</v>
      </c>
      <c r="CF3172" s="1" t="s">
        <v>117</v>
      </c>
      <c r="CG3172" s="1">
        <v>96950</v>
      </c>
      <c r="CH3172" s="3">
        <v>9.41</v>
      </c>
      <c r="CI3172" s="3">
        <v>9.41</v>
      </c>
      <c r="CJ3172" s="3">
        <v>14.12</v>
      </c>
      <c r="CK3172" s="3">
        <v>14.12</v>
      </c>
      <c r="CL3172" s="1" t="s">
        <v>137</v>
      </c>
      <c r="CM3172" s="1" t="s">
        <v>1257</v>
      </c>
      <c r="CN3172" s="1" t="s">
        <v>139</v>
      </c>
      <c r="CP3172" s="1" t="s">
        <v>112</v>
      </c>
      <c r="CQ3172" s="1" t="s">
        <v>111</v>
      </c>
      <c r="CR3172" s="1" t="s">
        <v>112</v>
      </c>
      <c r="CS3172" s="1" t="s">
        <v>111</v>
      </c>
      <c r="CT3172" s="1" t="s">
        <v>138</v>
      </c>
      <c r="CU3172" s="1" t="s">
        <v>111</v>
      </c>
      <c r="CV3172" s="1" t="s">
        <v>138</v>
      </c>
      <c r="CW3172" s="1" t="s">
        <v>2132</v>
      </c>
      <c r="CX3172" s="1">
        <v>16702344000</v>
      </c>
      <c r="CY3172" s="1" t="s">
        <v>1347</v>
      </c>
      <c r="CZ3172" s="1" t="s">
        <v>380</v>
      </c>
      <c r="DA3172" s="1" t="s">
        <v>111</v>
      </c>
      <c r="DB3172" s="1" t="s">
        <v>112</v>
      </c>
      <c r="DC3172" s="1" t="s">
        <v>1342</v>
      </c>
      <c r="DD3172" s="1" t="s">
        <v>1343</v>
      </c>
      <c r="DE3172" s="1" t="s">
        <v>236</v>
      </c>
      <c r="DF3172" s="1" t="s">
        <v>1338</v>
      </c>
      <c r="DG3172" s="1" t="s">
        <v>1347</v>
      </c>
    </row>
    <row r="3173" spans="1:111" ht="15.6" customHeight="1" x14ac:dyDescent="0.25">
      <c r="A3173" s="1" t="s">
        <v>13460</v>
      </c>
      <c r="B3173" s="1" t="s">
        <v>109</v>
      </c>
      <c r="C3173" s="2">
        <v>44043.841162731478</v>
      </c>
      <c r="D3173" s="2">
        <v>44110</v>
      </c>
      <c r="E3173" s="1" t="s">
        <v>110</v>
      </c>
      <c r="F3173" s="2">
        <v>44103.833333333336</v>
      </c>
      <c r="G3173" s="1" t="s">
        <v>112</v>
      </c>
      <c r="H3173" s="1" t="s">
        <v>112</v>
      </c>
      <c r="I3173" s="1" t="s">
        <v>112</v>
      </c>
      <c r="J3173" s="1" t="s">
        <v>3353</v>
      </c>
      <c r="K3173" s="1" t="s">
        <v>9279</v>
      </c>
      <c r="L3173" s="1" t="s">
        <v>5772</v>
      </c>
      <c r="N3173" s="1" t="s">
        <v>5773</v>
      </c>
      <c r="O3173" s="1" t="s">
        <v>117</v>
      </c>
      <c r="P3173" s="9">
        <v>96950</v>
      </c>
      <c r="Q3173" s="1" t="s">
        <v>118</v>
      </c>
      <c r="R3173" s="1" t="s">
        <v>116</v>
      </c>
      <c r="S3173" s="1">
        <v>16702353481</v>
      </c>
      <c r="U3173" s="1">
        <v>81111</v>
      </c>
      <c r="V3173" s="1" t="s">
        <v>119</v>
      </c>
      <c r="X3173" s="1" t="s">
        <v>3344</v>
      </c>
      <c r="Y3173" s="1" t="s">
        <v>3171</v>
      </c>
      <c r="Z3173" s="1" t="s">
        <v>3345</v>
      </c>
      <c r="AA3173" s="1" t="s">
        <v>373</v>
      </c>
      <c r="AB3173" s="1" t="s">
        <v>6174</v>
      </c>
      <c r="AD3173" s="1" t="s">
        <v>116</v>
      </c>
      <c r="AE3173" s="1" t="s">
        <v>117</v>
      </c>
      <c r="AF3173" s="9">
        <v>96950</v>
      </c>
      <c r="AG3173" s="1" t="s">
        <v>118</v>
      </c>
      <c r="AH3173" s="1" t="s">
        <v>116</v>
      </c>
      <c r="AI3173" s="1">
        <v>16702353481</v>
      </c>
      <c r="AK3173" s="1" t="s">
        <v>5775</v>
      </c>
      <c r="BC3173" s="1" t="str">
        <f>"49-9071.00"</f>
        <v>49-9071.00</v>
      </c>
      <c r="BD3173" s="1" t="s">
        <v>214</v>
      </c>
      <c r="BE3173" s="1" t="s">
        <v>13461</v>
      </c>
      <c r="BF3173" s="1" t="s">
        <v>4420</v>
      </c>
      <c r="BG3173" s="1">
        <v>2</v>
      </c>
      <c r="BI3173" s="2">
        <v>44105</v>
      </c>
      <c r="BJ3173" s="2">
        <v>44469</v>
      </c>
      <c r="BM3173" s="1">
        <v>35</v>
      </c>
      <c r="BN3173" s="1">
        <v>0</v>
      </c>
      <c r="BO3173" s="1">
        <v>7</v>
      </c>
      <c r="BP3173" s="1">
        <v>7</v>
      </c>
      <c r="BQ3173" s="1">
        <v>7</v>
      </c>
      <c r="BR3173" s="1">
        <v>7</v>
      </c>
      <c r="BS3173" s="1">
        <v>7</v>
      </c>
      <c r="BT3173" s="1">
        <v>0</v>
      </c>
      <c r="BU3173" s="1" t="str">
        <f>"8:00 AM"</f>
        <v>8:00 AM</v>
      </c>
      <c r="BV3173" s="1" t="str">
        <f>"4:00 PM"</f>
        <v>4:00 PM</v>
      </c>
      <c r="BW3173" s="1" t="s">
        <v>230</v>
      </c>
      <c r="BX3173" s="1">
        <v>0</v>
      </c>
      <c r="BY3173" s="1">
        <v>12</v>
      </c>
      <c r="BZ3173" s="1" t="s">
        <v>112</v>
      </c>
      <c r="CA3173" s="1">
        <v>0</v>
      </c>
      <c r="CB3173" s="1" t="s">
        <v>13462</v>
      </c>
      <c r="CC3173" s="1" t="s">
        <v>5772</v>
      </c>
      <c r="CE3173" s="1" t="s">
        <v>5773</v>
      </c>
      <c r="CF3173" s="1" t="s">
        <v>117</v>
      </c>
      <c r="CG3173" s="1">
        <v>96950</v>
      </c>
      <c r="CH3173" s="3">
        <v>8.33</v>
      </c>
      <c r="CI3173" s="3">
        <v>8.33</v>
      </c>
      <c r="CJ3173" s="3">
        <v>12.5</v>
      </c>
      <c r="CK3173" s="3">
        <v>12.5</v>
      </c>
      <c r="CL3173" s="1" t="s">
        <v>137</v>
      </c>
      <c r="CM3173" s="1" t="s">
        <v>138</v>
      </c>
      <c r="CN3173" s="1" t="s">
        <v>139</v>
      </c>
      <c r="CP3173" s="1" t="s">
        <v>112</v>
      </c>
      <c r="CQ3173" s="1" t="s">
        <v>111</v>
      </c>
      <c r="CR3173" s="1" t="s">
        <v>111</v>
      </c>
      <c r="CS3173" s="1" t="s">
        <v>111</v>
      </c>
      <c r="CT3173" s="1" t="s">
        <v>138</v>
      </c>
      <c r="CU3173" s="1" t="s">
        <v>111</v>
      </c>
      <c r="CV3173" s="1" t="s">
        <v>111</v>
      </c>
      <c r="CW3173" s="1" t="s">
        <v>3349</v>
      </c>
      <c r="CX3173" s="1">
        <v>16702353481</v>
      </c>
      <c r="CY3173" s="1" t="s">
        <v>5775</v>
      </c>
      <c r="CZ3173" s="1" t="s">
        <v>138</v>
      </c>
      <c r="DA3173" s="1" t="s">
        <v>111</v>
      </c>
      <c r="DB3173" s="1" t="s">
        <v>112</v>
      </c>
      <c r="DC3173" s="1" t="s">
        <v>3350</v>
      </c>
      <c r="DD3173" s="1" t="s">
        <v>3351</v>
      </c>
      <c r="DE3173" s="1" t="s">
        <v>3352</v>
      </c>
      <c r="DF3173" s="1" t="s">
        <v>3353</v>
      </c>
      <c r="DG3173" s="1" t="s">
        <v>5775</v>
      </c>
    </row>
    <row r="3174" spans="1:111" ht="15.6" customHeight="1" x14ac:dyDescent="0.25">
      <c r="A3174" s="1" t="s">
        <v>13465</v>
      </c>
      <c r="B3174" s="1" t="s">
        <v>109</v>
      </c>
      <c r="C3174" s="2">
        <v>44033.132735416664</v>
      </c>
      <c r="D3174" s="2">
        <v>44112</v>
      </c>
      <c r="E3174" s="1" t="s">
        <v>180</v>
      </c>
      <c r="G3174" s="1" t="s">
        <v>112</v>
      </c>
      <c r="H3174" s="1" t="s">
        <v>112</v>
      </c>
      <c r="I3174" s="1" t="s">
        <v>112</v>
      </c>
      <c r="J3174" s="1" t="s">
        <v>13466</v>
      </c>
      <c r="K3174" s="1" t="s">
        <v>168</v>
      </c>
      <c r="L3174" s="1" t="s">
        <v>13467</v>
      </c>
      <c r="M3174" s="1" t="s">
        <v>11885</v>
      </c>
      <c r="N3174" s="1" t="s">
        <v>167</v>
      </c>
      <c r="O3174" s="1" t="s">
        <v>117</v>
      </c>
      <c r="P3174" s="9">
        <v>96950</v>
      </c>
      <c r="Q3174" s="1" t="s">
        <v>118</v>
      </c>
      <c r="R3174" s="1" t="s">
        <v>117</v>
      </c>
      <c r="S3174" s="1">
        <v>16702352000</v>
      </c>
      <c r="T3174" s="1">
        <v>0</v>
      </c>
      <c r="U3174" s="1">
        <v>56144</v>
      </c>
      <c r="V3174" s="1" t="s">
        <v>119</v>
      </c>
      <c r="X3174" s="1" t="s">
        <v>721</v>
      </c>
      <c r="Y3174" s="1" t="s">
        <v>2883</v>
      </c>
      <c r="Z3174" s="1" t="s">
        <v>2884</v>
      </c>
      <c r="AA3174" s="1" t="s">
        <v>373</v>
      </c>
      <c r="AB3174" s="1" t="s">
        <v>2881</v>
      </c>
      <c r="AC3174" s="1" t="s">
        <v>13468</v>
      </c>
      <c r="AD3174" s="1" t="s">
        <v>116</v>
      </c>
      <c r="AE3174" s="1" t="s">
        <v>117</v>
      </c>
      <c r="AF3174" s="9">
        <v>96950</v>
      </c>
      <c r="AG3174" s="1" t="s">
        <v>118</v>
      </c>
      <c r="AH3174" s="1" t="s">
        <v>117</v>
      </c>
      <c r="AI3174" s="1">
        <v>16702352000</v>
      </c>
      <c r="AJ3174" s="1">
        <v>0</v>
      </c>
      <c r="AK3174" s="1" t="s">
        <v>12906</v>
      </c>
      <c r="AL3174" s="1" t="s">
        <v>653</v>
      </c>
      <c r="AM3174" s="1" t="s">
        <v>2357</v>
      </c>
      <c r="AN3174" s="1" t="s">
        <v>13469</v>
      </c>
      <c r="AO3174" s="1" t="s">
        <v>138</v>
      </c>
      <c r="AP3174" s="1" t="s">
        <v>10862</v>
      </c>
      <c r="AQ3174" s="1" t="s">
        <v>13470</v>
      </c>
      <c r="AR3174" s="1" t="s">
        <v>167</v>
      </c>
      <c r="AS3174" s="1" t="s">
        <v>117</v>
      </c>
      <c r="AT3174" s="9">
        <v>96950</v>
      </c>
      <c r="AU3174" s="1" t="s">
        <v>118</v>
      </c>
      <c r="AV3174" s="1" t="s">
        <v>117</v>
      </c>
      <c r="AW3174" s="1">
        <v>16702331255</v>
      </c>
      <c r="AX3174" s="1">
        <v>0</v>
      </c>
      <c r="AY3174" s="1" t="s">
        <v>10863</v>
      </c>
      <c r="AZ3174" s="1" t="s">
        <v>13471</v>
      </c>
      <c r="BA3174" s="1" t="s">
        <v>691</v>
      </c>
      <c r="BB3174" s="1" t="s">
        <v>10865</v>
      </c>
      <c r="BC3174" s="1" t="str">
        <f>"43-6011.00"</f>
        <v>43-6011.00</v>
      </c>
      <c r="BD3174" s="1" t="s">
        <v>6712</v>
      </c>
      <c r="BE3174" s="1" t="s">
        <v>13472</v>
      </c>
      <c r="BF3174" s="1" t="s">
        <v>13473</v>
      </c>
      <c r="BG3174" s="1">
        <v>1</v>
      </c>
      <c r="BI3174" s="2">
        <v>44105</v>
      </c>
      <c r="BJ3174" s="2">
        <v>44469</v>
      </c>
      <c r="BM3174" s="1">
        <v>40</v>
      </c>
      <c r="BN3174" s="1">
        <v>0</v>
      </c>
      <c r="BO3174" s="1">
        <v>8</v>
      </c>
      <c r="BP3174" s="1">
        <v>8</v>
      </c>
      <c r="BQ3174" s="1">
        <v>8</v>
      </c>
      <c r="BR3174" s="1">
        <v>8</v>
      </c>
      <c r="BS3174" s="1">
        <v>8</v>
      </c>
      <c r="BT3174" s="1">
        <v>0</v>
      </c>
      <c r="BU3174" s="1" t="str">
        <f>"8:00 AM"</f>
        <v>8:00 AM</v>
      </c>
      <c r="BV3174" s="1" t="str">
        <f>"5:00 PM"</f>
        <v>5:00 PM</v>
      </c>
      <c r="BW3174" s="1" t="s">
        <v>392</v>
      </c>
      <c r="BX3174" s="1">
        <v>0</v>
      </c>
      <c r="BY3174" s="1">
        <v>0</v>
      </c>
      <c r="BZ3174" s="1" t="s">
        <v>112</v>
      </c>
      <c r="CA3174" s="1">
        <v>0</v>
      </c>
      <c r="CB3174" s="1" t="s">
        <v>230</v>
      </c>
      <c r="CC3174" s="1" t="s">
        <v>13467</v>
      </c>
      <c r="CD3174" s="1" t="s">
        <v>11885</v>
      </c>
      <c r="CE3174" s="1" t="s">
        <v>167</v>
      </c>
      <c r="CF3174" s="1" t="s">
        <v>117</v>
      </c>
      <c r="CG3174" s="1">
        <v>96950</v>
      </c>
      <c r="CH3174" s="3">
        <v>23.43</v>
      </c>
      <c r="CI3174" s="3">
        <v>23.43</v>
      </c>
      <c r="CJ3174" s="3">
        <v>35.15</v>
      </c>
      <c r="CK3174" s="3">
        <v>35.15</v>
      </c>
      <c r="CL3174" s="1" t="s">
        <v>137</v>
      </c>
      <c r="CM3174" s="1" t="s">
        <v>10868</v>
      </c>
      <c r="CN3174" s="1" t="s">
        <v>139</v>
      </c>
      <c r="CP3174" s="1" t="s">
        <v>112</v>
      </c>
      <c r="CQ3174" s="1" t="s">
        <v>111</v>
      </c>
      <c r="CR3174" s="1" t="s">
        <v>112</v>
      </c>
      <c r="CS3174" s="1" t="s">
        <v>111</v>
      </c>
      <c r="CT3174" s="1" t="s">
        <v>138</v>
      </c>
      <c r="CU3174" s="1" t="s">
        <v>111</v>
      </c>
      <c r="CV3174" s="1" t="s">
        <v>138</v>
      </c>
      <c r="CW3174" s="1" t="s">
        <v>2889</v>
      </c>
      <c r="CX3174" s="1">
        <v>16702352000</v>
      </c>
      <c r="CY3174" s="1" t="s">
        <v>2885</v>
      </c>
      <c r="CZ3174" s="1" t="s">
        <v>138</v>
      </c>
      <c r="DA3174" s="1" t="s">
        <v>111</v>
      </c>
      <c r="DB3174" s="1" t="s">
        <v>112</v>
      </c>
      <c r="DC3174" s="1" t="s">
        <v>1683</v>
      </c>
      <c r="DD3174" s="1" t="s">
        <v>10861</v>
      </c>
      <c r="DF3174" s="1" t="s">
        <v>10864</v>
      </c>
      <c r="DG3174" s="1" t="s">
        <v>10863</v>
      </c>
    </row>
    <row r="3175" spans="1:111" ht="15.6" customHeight="1" x14ac:dyDescent="0.25">
      <c r="A3175" s="1" t="s">
        <v>13481</v>
      </c>
      <c r="B3175" s="1" t="s">
        <v>109</v>
      </c>
      <c r="C3175" s="2">
        <v>44075.911120023149</v>
      </c>
      <c r="D3175" s="2">
        <v>44162</v>
      </c>
      <c r="E3175" s="1" t="s">
        <v>180</v>
      </c>
      <c r="G3175" s="1" t="s">
        <v>111</v>
      </c>
      <c r="H3175" s="1" t="s">
        <v>112</v>
      </c>
      <c r="I3175" s="1" t="s">
        <v>112</v>
      </c>
      <c r="J3175" s="1" t="s">
        <v>13482</v>
      </c>
      <c r="K3175" s="1" t="s">
        <v>13483</v>
      </c>
      <c r="L3175" s="1" t="s">
        <v>9271</v>
      </c>
      <c r="N3175" s="1" t="s">
        <v>116</v>
      </c>
      <c r="O3175" s="1" t="s">
        <v>117</v>
      </c>
      <c r="P3175" s="9">
        <v>96950</v>
      </c>
      <c r="Q3175" s="1" t="s">
        <v>118</v>
      </c>
      <c r="S3175" s="1">
        <v>16702332288</v>
      </c>
      <c r="U3175" s="1">
        <v>4239</v>
      </c>
      <c r="V3175" s="1" t="s">
        <v>119</v>
      </c>
      <c r="X3175" s="1" t="s">
        <v>9272</v>
      </c>
      <c r="Y3175" s="1" t="s">
        <v>9273</v>
      </c>
      <c r="Z3175" s="1" t="s">
        <v>9274</v>
      </c>
      <c r="AA3175" s="1" t="s">
        <v>245</v>
      </c>
      <c r="AB3175" s="1" t="s">
        <v>9271</v>
      </c>
      <c r="AD3175" s="1" t="s">
        <v>116</v>
      </c>
      <c r="AE3175" s="1" t="s">
        <v>117</v>
      </c>
      <c r="AF3175" s="9">
        <v>96950</v>
      </c>
      <c r="AG3175" s="1" t="s">
        <v>118</v>
      </c>
      <c r="AI3175" s="1">
        <v>16702332288</v>
      </c>
      <c r="AK3175" s="1" t="s">
        <v>3393</v>
      </c>
      <c r="BC3175" s="1" t="str">
        <f>"53-3031.00"</f>
        <v>53-3031.00</v>
      </c>
      <c r="BD3175" s="1" t="s">
        <v>3272</v>
      </c>
      <c r="BE3175" s="1" t="s">
        <v>13484</v>
      </c>
      <c r="BF3175" s="1" t="s">
        <v>8637</v>
      </c>
      <c r="BG3175" s="1">
        <v>2</v>
      </c>
      <c r="BI3175" s="2">
        <v>44075</v>
      </c>
      <c r="BJ3175" s="2">
        <v>44439</v>
      </c>
      <c r="BM3175" s="1">
        <v>35</v>
      </c>
      <c r="BN3175" s="1">
        <v>0</v>
      </c>
      <c r="BO3175" s="1">
        <v>7</v>
      </c>
      <c r="BP3175" s="1">
        <v>7</v>
      </c>
      <c r="BQ3175" s="1">
        <v>7</v>
      </c>
      <c r="BR3175" s="1">
        <v>7</v>
      </c>
      <c r="BS3175" s="1">
        <v>7</v>
      </c>
      <c r="BT3175" s="1">
        <v>0</v>
      </c>
      <c r="BU3175" s="1" t="str">
        <f>"10:00 AM"</f>
        <v>10:00 AM</v>
      </c>
      <c r="BV3175" s="1" t="str">
        <f>"6:00 PM"</f>
        <v>6:00 PM</v>
      </c>
      <c r="BW3175" s="1" t="s">
        <v>135</v>
      </c>
      <c r="BX3175" s="1">
        <v>0</v>
      </c>
      <c r="BY3175" s="1">
        <v>6</v>
      </c>
      <c r="BZ3175" s="1" t="s">
        <v>112</v>
      </c>
      <c r="CA3175" s="1">
        <v>0</v>
      </c>
      <c r="CB3175" s="1" t="s">
        <v>362</v>
      </c>
      <c r="CC3175" s="1" t="s">
        <v>13485</v>
      </c>
      <c r="CD3175" s="1" t="s">
        <v>9271</v>
      </c>
      <c r="CE3175" s="1" t="s">
        <v>116</v>
      </c>
      <c r="CF3175" s="1" t="s">
        <v>117</v>
      </c>
      <c r="CG3175" s="1">
        <v>96950</v>
      </c>
      <c r="CH3175" s="3">
        <v>10.02</v>
      </c>
      <c r="CI3175" s="3">
        <v>10.02</v>
      </c>
      <c r="CJ3175" s="3">
        <v>15.03</v>
      </c>
      <c r="CK3175" s="3">
        <v>15.03</v>
      </c>
      <c r="CL3175" s="1" t="s">
        <v>137</v>
      </c>
      <c r="CM3175" s="1" t="s">
        <v>362</v>
      </c>
      <c r="CN3175" s="1" t="s">
        <v>139</v>
      </c>
      <c r="CP3175" s="1" t="s">
        <v>112</v>
      </c>
      <c r="CQ3175" s="1" t="s">
        <v>111</v>
      </c>
      <c r="CR3175" s="1" t="s">
        <v>112</v>
      </c>
      <c r="CS3175" s="1" t="s">
        <v>111</v>
      </c>
      <c r="CT3175" s="1" t="s">
        <v>138</v>
      </c>
      <c r="CU3175" s="1" t="s">
        <v>111</v>
      </c>
      <c r="CV3175" s="1" t="s">
        <v>138</v>
      </c>
      <c r="CW3175" s="1" t="s">
        <v>7605</v>
      </c>
      <c r="CX3175" s="1">
        <v>16702332288</v>
      </c>
      <c r="CY3175" s="1" t="s">
        <v>3393</v>
      </c>
      <c r="CZ3175" s="1" t="s">
        <v>138</v>
      </c>
      <c r="DA3175" s="1" t="s">
        <v>111</v>
      </c>
      <c r="DB3175" s="1" t="s">
        <v>112</v>
      </c>
    </row>
    <row r="3176" spans="1:111" ht="15.6" customHeight="1" x14ac:dyDescent="0.25">
      <c r="A3176" s="1" t="s">
        <v>13510</v>
      </c>
      <c r="B3176" s="1" t="s">
        <v>109</v>
      </c>
      <c r="C3176" s="2">
        <v>44131.856731481479</v>
      </c>
      <c r="D3176" s="2">
        <v>44168</v>
      </c>
      <c r="E3176" s="1" t="s">
        <v>180</v>
      </c>
      <c r="G3176" s="1" t="s">
        <v>112</v>
      </c>
      <c r="H3176" s="1" t="s">
        <v>112</v>
      </c>
      <c r="I3176" s="1" t="s">
        <v>112</v>
      </c>
      <c r="J3176" s="1" t="s">
        <v>482</v>
      </c>
      <c r="K3176" s="1" t="s">
        <v>483</v>
      </c>
      <c r="L3176" s="1" t="s">
        <v>496</v>
      </c>
      <c r="M3176" s="1" t="s">
        <v>7490</v>
      </c>
      <c r="N3176" s="1" t="s">
        <v>157</v>
      </c>
      <c r="O3176" s="1" t="s">
        <v>117</v>
      </c>
      <c r="P3176" s="9">
        <v>96950</v>
      </c>
      <c r="Q3176" s="1" t="s">
        <v>118</v>
      </c>
      <c r="S3176" s="1">
        <v>16704836526</v>
      </c>
      <c r="U3176" s="1">
        <v>236220</v>
      </c>
      <c r="V3176" s="1" t="s">
        <v>119</v>
      </c>
      <c r="X3176" s="1" t="s">
        <v>486</v>
      </c>
      <c r="Y3176" s="1" t="s">
        <v>13511</v>
      </c>
      <c r="Z3176" s="1" t="s">
        <v>488</v>
      </c>
      <c r="AA3176" s="1" t="s">
        <v>964</v>
      </c>
      <c r="AB3176" s="1" t="s">
        <v>484</v>
      </c>
      <c r="AC3176" s="1" t="s">
        <v>13512</v>
      </c>
      <c r="AD3176" s="1" t="s">
        <v>116</v>
      </c>
      <c r="AE3176" s="1" t="s">
        <v>117</v>
      </c>
      <c r="AF3176" s="9">
        <v>96950</v>
      </c>
      <c r="AG3176" s="1" t="s">
        <v>118</v>
      </c>
      <c r="AI3176" s="1">
        <v>16704836526</v>
      </c>
      <c r="AK3176" s="1" t="s">
        <v>491</v>
      </c>
      <c r="BC3176" s="1" t="str">
        <f>"47-2031.01"</f>
        <v>47-2031.01</v>
      </c>
      <c r="BD3176" s="1" t="s">
        <v>4797</v>
      </c>
      <c r="BE3176" s="1" t="s">
        <v>13513</v>
      </c>
      <c r="BF3176" s="1" t="s">
        <v>13514</v>
      </c>
      <c r="BG3176" s="1">
        <v>5</v>
      </c>
      <c r="BI3176" s="2">
        <v>44136</v>
      </c>
      <c r="BJ3176" s="2">
        <v>44469</v>
      </c>
      <c r="BM3176" s="1">
        <v>40</v>
      </c>
      <c r="BN3176" s="1">
        <v>0</v>
      </c>
      <c r="BO3176" s="1">
        <v>8</v>
      </c>
      <c r="BP3176" s="1">
        <v>8</v>
      </c>
      <c r="BQ3176" s="1">
        <v>8</v>
      </c>
      <c r="BR3176" s="1">
        <v>8</v>
      </c>
      <c r="BS3176" s="1">
        <v>8</v>
      </c>
      <c r="BT3176" s="1">
        <v>0</v>
      </c>
      <c r="BU3176" s="1" t="str">
        <f>"8:00 AM"</f>
        <v>8:00 AM</v>
      </c>
      <c r="BV3176" s="1" t="str">
        <f>"5:00 PM"</f>
        <v>5:00 PM</v>
      </c>
      <c r="BW3176" s="1" t="s">
        <v>135</v>
      </c>
      <c r="BX3176" s="1">
        <v>0</v>
      </c>
      <c r="BY3176" s="1">
        <v>12</v>
      </c>
      <c r="BZ3176" s="1" t="s">
        <v>112</v>
      </c>
      <c r="CA3176" s="1">
        <v>0</v>
      </c>
      <c r="CB3176" s="1" t="s">
        <v>13515</v>
      </c>
      <c r="CC3176" s="1" t="s">
        <v>496</v>
      </c>
      <c r="CD3176" s="1" t="s">
        <v>485</v>
      </c>
      <c r="CE3176" s="1" t="s">
        <v>116</v>
      </c>
      <c r="CF3176" s="1" t="s">
        <v>117</v>
      </c>
      <c r="CG3176" s="1">
        <v>96950</v>
      </c>
      <c r="CH3176" s="3">
        <v>13.78</v>
      </c>
      <c r="CI3176" s="3">
        <v>13.78</v>
      </c>
      <c r="CJ3176" s="3">
        <v>20.67</v>
      </c>
      <c r="CK3176" s="3">
        <v>20.67</v>
      </c>
      <c r="CL3176" s="1" t="s">
        <v>137</v>
      </c>
      <c r="CM3176" s="1" t="s">
        <v>362</v>
      </c>
      <c r="CN3176" s="1" t="s">
        <v>139</v>
      </c>
      <c r="CP3176" s="1" t="s">
        <v>111</v>
      </c>
      <c r="CQ3176" s="1" t="s">
        <v>111</v>
      </c>
      <c r="CR3176" s="1" t="s">
        <v>112</v>
      </c>
      <c r="CS3176" s="1" t="s">
        <v>111</v>
      </c>
      <c r="CT3176" s="1" t="s">
        <v>138</v>
      </c>
      <c r="CU3176" s="1" t="s">
        <v>111</v>
      </c>
      <c r="CV3176" s="1" t="s">
        <v>138</v>
      </c>
      <c r="CW3176" s="1" t="s">
        <v>362</v>
      </c>
      <c r="CX3176" s="1">
        <v>16704836526</v>
      </c>
      <c r="CY3176" s="1" t="s">
        <v>491</v>
      </c>
      <c r="CZ3176" s="1" t="s">
        <v>138</v>
      </c>
      <c r="DA3176" s="1" t="s">
        <v>111</v>
      </c>
      <c r="DB3176" s="1" t="s">
        <v>112</v>
      </c>
    </row>
    <row r="3177" spans="1:111" ht="15.6" customHeight="1" x14ac:dyDescent="0.25">
      <c r="A3177" s="1" t="s">
        <v>13523</v>
      </c>
      <c r="B3177" s="1" t="s">
        <v>109</v>
      </c>
      <c r="C3177" s="2">
        <v>44084.946208564812</v>
      </c>
      <c r="D3177" s="2">
        <v>44175</v>
      </c>
      <c r="E3177" s="1" t="s">
        <v>180</v>
      </c>
      <c r="G3177" s="1" t="s">
        <v>112</v>
      </c>
      <c r="H3177" s="1" t="s">
        <v>112</v>
      </c>
      <c r="I3177" s="1" t="s">
        <v>112</v>
      </c>
      <c r="J3177" s="1" t="s">
        <v>13524</v>
      </c>
      <c r="K3177" s="1" t="s">
        <v>13525</v>
      </c>
      <c r="L3177" s="1" t="s">
        <v>13317</v>
      </c>
      <c r="M3177" s="1" t="s">
        <v>1197</v>
      </c>
      <c r="N3177" s="1" t="s">
        <v>116</v>
      </c>
      <c r="O3177" s="1" t="s">
        <v>117</v>
      </c>
      <c r="P3177" s="9">
        <v>96950</v>
      </c>
      <c r="Q3177" s="1" t="s">
        <v>118</v>
      </c>
      <c r="S3177" s="1">
        <v>16702331333</v>
      </c>
      <c r="U3177" s="1">
        <v>72111</v>
      </c>
      <c r="V3177" s="1" t="s">
        <v>119</v>
      </c>
      <c r="X3177" s="1" t="s">
        <v>243</v>
      </c>
      <c r="Y3177" s="1" t="s">
        <v>13526</v>
      </c>
      <c r="AA3177" s="1" t="s">
        <v>245</v>
      </c>
      <c r="AB3177" s="1" t="s">
        <v>13527</v>
      </c>
      <c r="AD3177" s="1" t="s">
        <v>116</v>
      </c>
      <c r="AE3177" s="1" t="s">
        <v>117</v>
      </c>
      <c r="AF3177" s="9">
        <v>96950</v>
      </c>
      <c r="AG3177" s="1" t="s">
        <v>118</v>
      </c>
      <c r="AH3177" s="1" t="s">
        <v>138</v>
      </c>
      <c r="AI3177" s="1">
        <v>16702331333</v>
      </c>
      <c r="AK3177" s="1" t="s">
        <v>1726</v>
      </c>
      <c r="BC3177" s="1" t="str">
        <f>"43-3031.00"</f>
        <v>43-3031.00</v>
      </c>
      <c r="BD3177" s="1" t="s">
        <v>389</v>
      </c>
      <c r="BE3177" s="1" t="s">
        <v>13528</v>
      </c>
      <c r="BF3177" s="1" t="s">
        <v>1279</v>
      </c>
      <c r="BG3177" s="1">
        <v>2</v>
      </c>
      <c r="BI3177" s="2">
        <v>44105</v>
      </c>
      <c r="BJ3177" s="2">
        <v>44469</v>
      </c>
      <c r="BM3177" s="1">
        <v>40</v>
      </c>
      <c r="BN3177" s="1">
        <v>0</v>
      </c>
      <c r="BO3177" s="1">
        <v>8</v>
      </c>
      <c r="BP3177" s="1">
        <v>8</v>
      </c>
      <c r="BQ3177" s="1">
        <v>8</v>
      </c>
      <c r="BR3177" s="1">
        <v>8</v>
      </c>
      <c r="BS3177" s="1">
        <v>8</v>
      </c>
      <c r="BT3177" s="1">
        <v>0</v>
      </c>
      <c r="BU3177" s="1" t="str">
        <f>"8:00 AM"</f>
        <v>8:00 AM</v>
      </c>
      <c r="BV3177" s="1" t="str">
        <f>"5:00 PM"</f>
        <v>5:00 PM</v>
      </c>
      <c r="BW3177" s="1" t="s">
        <v>135</v>
      </c>
      <c r="BX3177" s="1">
        <v>0</v>
      </c>
      <c r="BY3177" s="1">
        <v>24</v>
      </c>
      <c r="BZ3177" s="1" t="s">
        <v>112</v>
      </c>
      <c r="CA3177" s="1">
        <v>0</v>
      </c>
      <c r="CB3177" s="4" t="s">
        <v>13529</v>
      </c>
      <c r="CC3177" s="1" t="s">
        <v>13527</v>
      </c>
      <c r="CE3177" s="1" t="s">
        <v>116</v>
      </c>
      <c r="CF3177" s="1" t="s">
        <v>117</v>
      </c>
      <c r="CG3177" s="1">
        <v>96950</v>
      </c>
      <c r="CH3177" s="3">
        <v>13.9</v>
      </c>
      <c r="CI3177" s="3">
        <v>13.9</v>
      </c>
      <c r="CJ3177" s="3">
        <v>20.85</v>
      </c>
      <c r="CK3177" s="3">
        <v>20.85</v>
      </c>
      <c r="CL3177" s="1" t="s">
        <v>137</v>
      </c>
      <c r="CM3177" s="1" t="s">
        <v>362</v>
      </c>
      <c r="CN3177" s="1" t="s">
        <v>139</v>
      </c>
      <c r="CP3177" s="1" t="s">
        <v>112</v>
      </c>
      <c r="CQ3177" s="1" t="s">
        <v>111</v>
      </c>
      <c r="CR3177" s="1" t="s">
        <v>112</v>
      </c>
      <c r="CS3177" s="1" t="s">
        <v>112</v>
      </c>
      <c r="CT3177" s="1" t="s">
        <v>138</v>
      </c>
      <c r="CU3177" s="1" t="s">
        <v>138</v>
      </c>
      <c r="CV3177" s="1" t="s">
        <v>138</v>
      </c>
      <c r="CW3177" s="1" t="s">
        <v>1731</v>
      </c>
      <c r="CX3177" s="1">
        <v>16702331333</v>
      </c>
      <c r="CY3177" s="1" t="s">
        <v>1726</v>
      </c>
      <c r="CZ3177" s="1" t="s">
        <v>138</v>
      </c>
      <c r="DA3177" s="1" t="s">
        <v>111</v>
      </c>
      <c r="DB3177" s="1" t="s">
        <v>112</v>
      </c>
    </row>
    <row r="3178" spans="1:111" ht="15.6" customHeight="1" x14ac:dyDescent="0.25">
      <c r="A3178" s="1" t="s">
        <v>13530</v>
      </c>
      <c r="B3178" s="1" t="s">
        <v>109</v>
      </c>
      <c r="C3178" s="2">
        <v>44045.730389236109</v>
      </c>
      <c r="D3178" s="2">
        <v>44112</v>
      </c>
      <c r="E3178" s="1" t="s">
        <v>110</v>
      </c>
      <c r="F3178" s="2">
        <v>44103.833333333336</v>
      </c>
      <c r="G3178" s="1" t="s">
        <v>111</v>
      </c>
      <c r="H3178" s="1" t="s">
        <v>112</v>
      </c>
      <c r="I3178" s="1" t="s">
        <v>112</v>
      </c>
      <c r="J3178" s="1" t="s">
        <v>2017</v>
      </c>
      <c r="L3178" s="1" t="s">
        <v>2018</v>
      </c>
      <c r="N3178" s="1" t="s">
        <v>116</v>
      </c>
      <c r="O3178" s="1" t="s">
        <v>117</v>
      </c>
      <c r="P3178" s="9">
        <v>96950</v>
      </c>
      <c r="Q3178" s="1" t="s">
        <v>118</v>
      </c>
      <c r="S3178" s="1">
        <v>16702358165</v>
      </c>
      <c r="U3178" s="1">
        <v>484110</v>
      </c>
      <c r="V3178" s="1" t="s">
        <v>119</v>
      </c>
      <c r="X3178" s="1" t="s">
        <v>2440</v>
      </c>
      <c r="Y3178" s="1" t="s">
        <v>2441</v>
      </c>
      <c r="Z3178" s="1" t="s">
        <v>2019</v>
      </c>
      <c r="AA3178" s="1" t="s">
        <v>245</v>
      </c>
      <c r="AB3178" s="1" t="s">
        <v>2018</v>
      </c>
      <c r="AD3178" s="1" t="s">
        <v>116</v>
      </c>
      <c r="AE3178" s="1" t="s">
        <v>117</v>
      </c>
      <c r="AF3178" s="9">
        <v>96950</v>
      </c>
      <c r="AG3178" s="1" t="s">
        <v>118</v>
      </c>
      <c r="AI3178" s="1">
        <v>16702358165</v>
      </c>
      <c r="AK3178" s="1" t="s">
        <v>2021</v>
      </c>
      <c r="BC3178" s="1" t="str">
        <f>"43-5011.00"</f>
        <v>43-5011.00</v>
      </c>
      <c r="BD3178" s="1" t="s">
        <v>2022</v>
      </c>
      <c r="BE3178" s="1" t="s">
        <v>2023</v>
      </c>
      <c r="BF3178" s="1" t="s">
        <v>2024</v>
      </c>
      <c r="BG3178" s="1">
        <v>1</v>
      </c>
      <c r="BI3178" s="2">
        <v>44105</v>
      </c>
      <c r="BJ3178" s="2">
        <v>45199</v>
      </c>
      <c r="BM3178" s="1">
        <v>40</v>
      </c>
      <c r="BN3178" s="1">
        <v>0</v>
      </c>
      <c r="BO3178" s="1">
        <v>8</v>
      </c>
      <c r="BP3178" s="1">
        <v>8</v>
      </c>
      <c r="BQ3178" s="1">
        <v>8</v>
      </c>
      <c r="BR3178" s="1">
        <v>8</v>
      </c>
      <c r="BS3178" s="1">
        <v>8</v>
      </c>
      <c r="BT3178" s="1">
        <v>0</v>
      </c>
      <c r="BU3178" s="1" t="str">
        <f>"8:30 AM"</f>
        <v>8:30 AM</v>
      </c>
      <c r="BV3178" s="1" t="str">
        <f>"5:30 PM"</f>
        <v>5:30 PM</v>
      </c>
      <c r="BW3178" s="1" t="s">
        <v>230</v>
      </c>
      <c r="BX3178" s="1">
        <v>12</v>
      </c>
      <c r="BY3178" s="1">
        <v>12</v>
      </c>
      <c r="BZ3178" s="1" t="s">
        <v>112</v>
      </c>
      <c r="CA3178" s="1">
        <v>0</v>
      </c>
      <c r="CB3178" s="4" t="s">
        <v>2025</v>
      </c>
      <c r="CC3178" s="1" t="s">
        <v>2026</v>
      </c>
      <c r="CE3178" s="1" t="s">
        <v>167</v>
      </c>
      <c r="CF3178" s="1" t="s">
        <v>117</v>
      </c>
      <c r="CG3178" s="1">
        <v>96950</v>
      </c>
      <c r="CH3178" s="3">
        <v>15.96</v>
      </c>
      <c r="CI3178" s="3">
        <v>15.96</v>
      </c>
      <c r="CJ3178" s="3">
        <v>0</v>
      </c>
      <c r="CK3178" s="3">
        <v>0</v>
      </c>
      <c r="CL3178" s="1" t="s">
        <v>137</v>
      </c>
      <c r="CM3178" s="1" t="s">
        <v>362</v>
      </c>
      <c r="CN3178" s="1" t="s">
        <v>139</v>
      </c>
      <c r="CP3178" s="1" t="s">
        <v>112</v>
      </c>
      <c r="CQ3178" s="1" t="s">
        <v>111</v>
      </c>
      <c r="CR3178" s="1" t="s">
        <v>112</v>
      </c>
      <c r="CS3178" s="1" t="s">
        <v>112</v>
      </c>
      <c r="CT3178" s="1" t="s">
        <v>138</v>
      </c>
      <c r="CU3178" s="1" t="s">
        <v>111</v>
      </c>
      <c r="CV3178" s="1" t="s">
        <v>138</v>
      </c>
      <c r="CW3178" s="1" t="s">
        <v>6135</v>
      </c>
      <c r="CX3178" s="1">
        <v>16702358165</v>
      </c>
      <c r="CY3178" s="1" t="s">
        <v>2021</v>
      </c>
      <c r="CZ3178" s="1" t="s">
        <v>138</v>
      </c>
      <c r="DA3178" s="1" t="s">
        <v>111</v>
      </c>
      <c r="DB3178" s="1" t="s">
        <v>112</v>
      </c>
      <c r="DC3178" s="1" t="s">
        <v>2440</v>
      </c>
      <c r="DD3178" s="1" t="s">
        <v>2441</v>
      </c>
      <c r="DE3178" s="1" t="s">
        <v>2029</v>
      </c>
      <c r="DF3178" s="1" t="s">
        <v>6136</v>
      </c>
      <c r="DG3178" s="1" t="s">
        <v>6137</v>
      </c>
    </row>
    <row r="3179" spans="1:111" ht="15.6" customHeight="1" x14ac:dyDescent="0.25">
      <c r="A3179" s="1" t="s">
        <v>13545</v>
      </c>
      <c r="B3179" s="1" t="s">
        <v>109</v>
      </c>
      <c r="C3179" s="2">
        <v>44049.349551273146</v>
      </c>
      <c r="D3179" s="2">
        <v>44147</v>
      </c>
      <c r="E3179" s="1" t="s">
        <v>180</v>
      </c>
      <c r="G3179" s="1" t="s">
        <v>112</v>
      </c>
      <c r="H3179" s="1" t="s">
        <v>112</v>
      </c>
      <c r="I3179" s="1" t="s">
        <v>112</v>
      </c>
      <c r="J3179" s="1" t="s">
        <v>1799</v>
      </c>
      <c r="K3179" s="1" t="s">
        <v>1799</v>
      </c>
      <c r="L3179" s="1" t="s">
        <v>3538</v>
      </c>
      <c r="N3179" s="1" t="s">
        <v>116</v>
      </c>
      <c r="O3179" s="1" t="s">
        <v>117</v>
      </c>
      <c r="P3179" s="9">
        <v>96950</v>
      </c>
      <c r="Q3179" s="1" t="s">
        <v>118</v>
      </c>
      <c r="R3179" s="1" t="s">
        <v>116</v>
      </c>
      <c r="S3179" s="1">
        <v>16702345577</v>
      </c>
      <c r="U3179" s="1">
        <v>236220</v>
      </c>
      <c r="V3179" s="1" t="s">
        <v>119</v>
      </c>
      <c r="X3179" s="1" t="s">
        <v>1801</v>
      </c>
      <c r="Y3179" s="1" t="s">
        <v>1802</v>
      </c>
      <c r="AA3179" s="1" t="s">
        <v>245</v>
      </c>
      <c r="AB3179" s="1" t="s">
        <v>3538</v>
      </c>
      <c r="AD3179" s="1" t="s">
        <v>116</v>
      </c>
      <c r="AE3179" s="1" t="s">
        <v>117</v>
      </c>
      <c r="AF3179" s="9">
        <v>96950</v>
      </c>
      <c r="AG3179" s="1" t="s">
        <v>118</v>
      </c>
      <c r="AH3179" s="1" t="s">
        <v>116</v>
      </c>
      <c r="AI3179" s="1">
        <v>16702345577</v>
      </c>
      <c r="AK3179" s="1" t="s">
        <v>1803</v>
      </c>
      <c r="BC3179" s="1" t="str">
        <f>"43-4071.00"</f>
        <v>43-4071.00</v>
      </c>
      <c r="BD3179" s="1" t="s">
        <v>13546</v>
      </c>
      <c r="BE3179" s="1" t="s">
        <v>13547</v>
      </c>
      <c r="BF3179" s="1" t="s">
        <v>13548</v>
      </c>
      <c r="BG3179" s="1">
        <v>1</v>
      </c>
      <c r="BI3179" s="2">
        <v>44105</v>
      </c>
      <c r="BJ3179" s="2">
        <v>44469</v>
      </c>
      <c r="BM3179" s="1">
        <v>40</v>
      </c>
      <c r="BN3179" s="1">
        <v>0</v>
      </c>
      <c r="BO3179" s="1">
        <v>8</v>
      </c>
      <c r="BP3179" s="1">
        <v>8</v>
      </c>
      <c r="BQ3179" s="1">
        <v>8</v>
      </c>
      <c r="BR3179" s="1">
        <v>8</v>
      </c>
      <c r="BS3179" s="1">
        <v>8</v>
      </c>
      <c r="BT3179" s="1">
        <v>0</v>
      </c>
      <c r="BU3179" s="1" t="str">
        <f>"8:31 AM"</f>
        <v>8:31 AM</v>
      </c>
      <c r="BV3179" s="1" t="str">
        <f>"5:00 PM"</f>
        <v>5:00 PM</v>
      </c>
      <c r="BW3179" s="1" t="s">
        <v>135</v>
      </c>
      <c r="BX3179" s="1">
        <v>9</v>
      </c>
      <c r="BY3179" s="1">
        <v>12</v>
      </c>
      <c r="BZ3179" s="1" t="s">
        <v>112</v>
      </c>
      <c r="CA3179" s="1">
        <v>0</v>
      </c>
      <c r="CB3179" s="1" t="s">
        <v>13549</v>
      </c>
      <c r="CC3179" s="1" t="s">
        <v>1805</v>
      </c>
      <c r="CD3179" s="1" t="s">
        <v>1806</v>
      </c>
      <c r="CE3179" s="1" t="s">
        <v>116</v>
      </c>
      <c r="CF3179" s="1" t="s">
        <v>117</v>
      </c>
      <c r="CG3179" s="1">
        <v>96950</v>
      </c>
      <c r="CH3179" s="3">
        <v>9.64</v>
      </c>
      <c r="CI3179" s="3">
        <v>9.64</v>
      </c>
      <c r="CJ3179" s="3">
        <v>14.46</v>
      </c>
      <c r="CK3179" s="3">
        <v>14.46</v>
      </c>
      <c r="CL3179" s="1" t="s">
        <v>137</v>
      </c>
      <c r="CM3179" s="1" t="s">
        <v>168</v>
      </c>
      <c r="CN3179" s="1" t="s">
        <v>139</v>
      </c>
      <c r="CP3179" s="1" t="s">
        <v>112</v>
      </c>
      <c r="CQ3179" s="1" t="s">
        <v>111</v>
      </c>
      <c r="CR3179" s="1" t="s">
        <v>111</v>
      </c>
      <c r="CS3179" s="1" t="s">
        <v>111</v>
      </c>
      <c r="CT3179" s="1" t="s">
        <v>111</v>
      </c>
      <c r="CU3179" s="1" t="s">
        <v>111</v>
      </c>
      <c r="CV3179" s="1" t="s">
        <v>111</v>
      </c>
      <c r="CW3179" s="1" t="s">
        <v>8626</v>
      </c>
      <c r="CX3179" s="1">
        <v>16702345577</v>
      </c>
      <c r="CY3179" s="1" t="s">
        <v>1803</v>
      </c>
      <c r="CZ3179" s="1" t="s">
        <v>168</v>
      </c>
      <c r="DA3179" s="1" t="s">
        <v>111</v>
      </c>
      <c r="DB3179" s="1" t="s">
        <v>112</v>
      </c>
    </row>
    <row r="3180" spans="1:111" ht="15.6" customHeight="1" x14ac:dyDescent="0.25">
      <c r="A3180" s="1" t="s">
        <v>13569</v>
      </c>
      <c r="B3180" s="1" t="s">
        <v>109</v>
      </c>
      <c r="C3180" s="2">
        <v>44172.863463425929</v>
      </c>
      <c r="D3180" s="2">
        <v>44217</v>
      </c>
      <c r="E3180" s="1" t="s">
        <v>180</v>
      </c>
      <c r="G3180" s="1" t="s">
        <v>111</v>
      </c>
      <c r="H3180" s="1" t="s">
        <v>112</v>
      </c>
      <c r="I3180" s="1" t="s">
        <v>112</v>
      </c>
      <c r="J3180" s="1" t="s">
        <v>13570</v>
      </c>
      <c r="K3180" s="1" t="s">
        <v>13571</v>
      </c>
      <c r="L3180" s="1" t="s">
        <v>13572</v>
      </c>
      <c r="M3180" s="1" t="s">
        <v>13573</v>
      </c>
      <c r="N3180" s="1" t="s">
        <v>116</v>
      </c>
      <c r="O3180" s="1" t="s">
        <v>117</v>
      </c>
      <c r="P3180" s="9">
        <v>96950</v>
      </c>
      <c r="Q3180" s="1" t="s">
        <v>118</v>
      </c>
      <c r="R3180" s="1" t="s">
        <v>138</v>
      </c>
      <c r="S3180" s="1">
        <v>16702358200</v>
      </c>
      <c r="U3180" s="1">
        <v>445110</v>
      </c>
      <c r="V3180" s="1" t="s">
        <v>119</v>
      </c>
      <c r="X3180" s="1" t="s">
        <v>4427</v>
      </c>
      <c r="Y3180" s="1" t="s">
        <v>13574</v>
      </c>
      <c r="Z3180" s="1" t="s">
        <v>138</v>
      </c>
      <c r="AA3180" s="1" t="s">
        <v>245</v>
      </c>
      <c r="AB3180" s="1" t="s">
        <v>13572</v>
      </c>
      <c r="AC3180" s="1" t="s">
        <v>13573</v>
      </c>
      <c r="AD3180" s="1" t="s">
        <v>116</v>
      </c>
      <c r="AE3180" s="1" t="s">
        <v>117</v>
      </c>
      <c r="AF3180" s="9">
        <v>96950</v>
      </c>
      <c r="AG3180" s="1" t="s">
        <v>118</v>
      </c>
      <c r="AH3180" s="1" t="s">
        <v>138</v>
      </c>
      <c r="AI3180" s="1">
        <v>16702358200</v>
      </c>
      <c r="AK3180" s="1" t="s">
        <v>13575</v>
      </c>
      <c r="BC3180" s="1" t="str">
        <f>"51-3021.00"</f>
        <v>51-3021.00</v>
      </c>
      <c r="BD3180" s="1" t="s">
        <v>4564</v>
      </c>
      <c r="BE3180" s="1" t="s">
        <v>13576</v>
      </c>
      <c r="BF3180" s="1" t="s">
        <v>13577</v>
      </c>
      <c r="BG3180" s="1">
        <v>1</v>
      </c>
      <c r="BI3180" s="2">
        <v>44186</v>
      </c>
      <c r="BJ3180" s="2">
        <v>44469</v>
      </c>
      <c r="BM3180" s="1">
        <v>35</v>
      </c>
      <c r="BN3180" s="1">
        <v>0</v>
      </c>
      <c r="BO3180" s="1">
        <v>6</v>
      </c>
      <c r="BP3180" s="1">
        <v>6</v>
      </c>
      <c r="BQ3180" s="1">
        <v>6</v>
      </c>
      <c r="BR3180" s="1">
        <v>6</v>
      </c>
      <c r="BS3180" s="1">
        <v>6</v>
      </c>
      <c r="BT3180" s="1">
        <v>5</v>
      </c>
      <c r="BU3180" s="1" t="str">
        <f>"8:30 AM"</f>
        <v>8:30 AM</v>
      </c>
      <c r="BV3180" s="1" t="str">
        <f>"3:00 PM"</f>
        <v>3:00 PM</v>
      </c>
      <c r="BW3180" s="1" t="s">
        <v>135</v>
      </c>
      <c r="BX3180" s="1">
        <v>0</v>
      </c>
      <c r="BY3180" s="1">
        <v>12</v>
      </c>
      <c r="BZ3180" s="1" t="s">
        <v>112</v>
      </c>
      <c r="CA3180" s="1">
        <v>0</v>
      </c>
      <c r="CB3180" s="1" t="s">
        <v>13578</v>
      </c>
      <c r="CC3180" s="1" t="s">
        <v>13572</v>
      </c>
      <c r="CD3180" s="1" t="s">
        <v>13573</v>
      </c>
      <c r="CE3180" s="1" t="s">
        <v>116</v>
      </c>
      <c r="CF3180" s="1" t="s">
        <v>117</v>
      </c>
      <c r="CG3180" s="1">
        <v>96950</v>
      </c>
      <c r="CH3180" s="3">
        <v>7.97</v>
      </c>
      <c r="CI3180" s="3">
        <v>7.97</v>
      </c>
      <c r="CJ3180" s="3">
        <v>11.96</v>
      </c>
      <c r="CK3180" s="3">
        <v>11.96</v>
      </c>
      <c r="CL3180" s="1" t="s">
        <v>137</v>
      </c>
      <c r="CM3180" s="1" t="s">
        <v>138</v>
      </c>
      <c r="CN3180" s="1" t="s">
        <v>139</v>
      </c>
      <c r="CP3180" s="1" t="s">
        <v>112</v>
      </c>
      <c r="CQ3180" s="1" t="s">
        <v>111</v>
      </c>
      <c r="CR3180" s="1" t="s">
        <v>112</v>
      </c>
      <c r="CS3180" s="1" t="s">
        <v>112</v>
      </c>
      <c r="CT3180" s="1" t="s">
        <v>138</v>
      </c>
      <c r="CU3180" s="1" t="s">
        <v>111</v>
      </c>
      <c r="CV3180" s="1" t="s">
        <v>138</v>
      </c>
      <c r="CW3180" s="1" t="s">
        <v>13579</v>
      </c>
      <c r="CX3180" s="1">
        <v>16702358200</v>
      </c>
      <c r="CY3180" s="1" t="s">
        <v>13575</v>
      </c>
      <c r="CZ3180" s="1" t="s">
        <v>138</v>
      </c>
      <c r="DA3180" s="1" t="s">
        <v>111</v>
      </c>
      <c r="DB3180" s="1" t="s">
        <v>112</v>
      </c>
      <c r="DC3180" s="1" t="s">
        <v>3049</v>
      </c>
      <c r="DD3180" s="1" t="s">
        <v>13580</v>
      </c>
      <c r="DE3180" s="1" t="s">
        <v>112</v>
      </c>
      <c r="DF3180" s="1" t="s">
        <v>13570</v>
      </c>
      <c r="DG3180" s="1" t="s">
        <v>13575</v>
      </c>
    </row>
    <row r="3181" spans="1:111" ht="15.6" customHeight="1" x14ac:dyDescent="0.25">
      <c r="A3181" s="1" t="s">
        <v>13587</v>
      </c>
      <c r="B3181" s="1" t="s">
        <v>109</v>
      </c>
      <c r="C3181" s="2">
        <v>44211.181382523151</v>
      </c>
      <c r="D3181" s="2">
        <v>44265</v>
      </c>
      <c r="E3181" s="1" t="s">
        <v>180</v>
      </c>
      <c r="G3181" s="1" t="s">
        <v>112</v>
      </c>
      <c r="H3181" s="1" t="s">
        <v>112</v>
      </c>
      <c r="I3181" s="1" t="s">
        <v>112</v>
      </c>
      <c r="J3181" s="1" t="s">
        <v>4994</v>
      </c>
      <c r="L3181" s="1" t="s">
        <v>4995</v>
      </c>
      <c r="N3181" s="1" t="s">
        <v>167</v>
      </c>
      <c r="O3181" s="1" t="s">
        <v>117</v>
      </c>
      <c r="P3181" s="9">
        <v>96950</v>
      </c>
      <c r="Q3181" s="1" t="s">
        <v>118</v>
      </c>
      <c r="S3181" s="1">
        <v>16702330020</v>
      </c>
      <c r="U3181" s="1">
        <v>2362</v>
      </c>
      <c r="V3181" s="1" t="s">
        <v>119</v>
      </c>
      <c r="X3181" s="1" t="s">
        <v>4996</v>
      </c>
      <c r="Y3181" s="1" t="s">
        <v>4997</v>
      </c>
      <c r="AA3181" s="1" t="s">
        <v>343</v>
      </c>
      <c r="AB3181" s="1" t="s">
        <v>4995</v>
      </c>
      <c r="AD3181" s="1" t="s">
        <v>167</v>
      </c>
      <c r="AE3181" s="1" t="s">
        <v>117</v>
      </c>
      <c r="AF3181" s="9">
        <v>96950</v>
      </c>
      <c r="AG3181" s="1" t="s">
        <v>118</v>
      </c>
      <c r="AI3181" s="1">
        <v>16702330020</v>
      </c>
      <c r="AK3181" s="1" t="s">
        <v>4998</v>
      </c>
      <c r="BC3181" s="1" t="str">
        <f>"49-9021.01"</f>
        <v>49-9021.01</v>
      </c>
      <c r="BD3181" s="1" t="s">
        <v>3944</v>
      </c>
      <c r="BE3181" s="1" t="s">
        <v>13588</v>
      </c>
      <c r="BF3181" s="1" t="s">
        <v>9205</v>
      </c>
      <c r="BG3181" s="1">
        <v>20</v>
      </c>
      <c r="BI3181" s="2">
        <v>44242</v>
      </c>
      <c r="BJ3181" s="2">
        <v>44469</v>
      </c>
      <c r="BM3181" s="1">
        <v>40</v>
      </c>
      <c r="BN3181" s="1">
        <v>0</v>
      </c>
      <c r="BO3181" s="1">
        <v>8</v>
      </c>
      <c r="BP3181" s="1">
        <v>8</v>
      </c>
      <c r="BQ3181" s="1">
        <v>8</v>
      </c>
      <c r="BR3181" s="1">
        <v>8</v>
      </c>
      <c r="BS3181" s="1">
        <v>8</v>
      </c>
      <c r="BT3181" s="1">
        <v>0</v>
      </c>
      <c r="BU3181" s="1" t="str">
        <f>"9:00 AM"</f>
        <v>9:00 AM</v>
      </c>
      <c r="BV3181" s="1" t="str">
        <f>"6:00 PM"</f>
        <v>6:00 PM</v>
      </c>
      <c r="BW3181" s="1" t="s">
        <v>135</v>
      </c>
      <c r="BX3181" s="1">
        <v>0</v>
      </c>
      <c r="BY3181" s="1">
        <v>24</v>
      </c>
      <c r="BZ3181" s="1" t="s">
        <v>112</v>
      </c>
      <c r="CA3181" s="1">
        <v>0</v>
      </c>
      <c r="CB3181" s="4" t="s">
        <v>13589</v>
      </c>
      <c r="CC3181" s="1" t="s">
        <v>404</v>
      </c>
      <c r="CD3181" s="1" t="s">
        <v>167</v>
      </c>
      <c r="CE3181" s="1" t="s">
        <v>399</v>
      </c>
      <c r="CF3181" s="1" t="s">
        <v>117</v>
      </c>
      <c r="CG3181" s="1">
        <v>96950</v>
      </c>
      <c r="CH3181" s="3">
        <v>9.0299999999999994</v>
      </c>
      <c r="CI3181" s="3">
        <v>9.0299999999999994</v>
      </c>
      <c r="CJ3181" s="3">
        <v>13.54</v>
      </c>
      <c r="CK3181" s="3">
        <v>13.54</v>
      </c>
      <c r="CL3181" s="1" t="s">
        <v>137</v>
      </c>
      <c r="CM3181" s="1" t="s">
        <v>138</v>
      </c>
      <c r="CN3181" s="1" t="s">
        <v>139</v>
      </c>
      <c r="CP3181" s="1" t="s">
        <v>112</v>
      </c>
      <c r="CQ3181" s="1" t="s">
        <v>111</v>
      </c>
      <c r="CR3181" s="1" t="s">
        <v>112</v>
      </c>
      <c r="CS3181" s="1" t="s">
        <v>111</v>
      </c>
      <c r="CT3181" s="1" t="s">
        <v>138</v>
      </c>
      <c r="CU3181" s="1" t="s">
        <v>111</v>
      </c>
      <c r="CV3181" s="1" t="s">
        <v>138</v>
      </c>
      <c r="CW3181" s="1" t="s">
        <v>138</v>
      </c>
      <c r="CX3181" s="1">
        <v>16702330020</v>
      </c>
      <c r="CY3181" s="1" t="s">
        <v>4998</v>
      </c>
      <c r="CZ3181" s="1" t="s">
        <v>138</v>
      </c>
      <c r="DA3181" s="1" t="s">
        <v>111</v>
      </c>
      <c r="DB3181" s="1" t="s">
        <v>112</v>
      </c>
    </row>
    <row r="3182" spans="1:111" ht="15.6" customHeight="1" x14ac:dyDescent="0.25">
      <c r="A3182" s="1" t="s">
        <v>13625</v>
      </c>
      <c r="B3182" s="1" t="s">
        <v>109</v>
      </c>
      <c r="C3182" s="2">
        <v>44291.897865624996</v>
      </c>
      <c r="D3182" s="2">
        <v>44323</v>
      </c>
      <c r="E3182" s="1" t="s">
        <v>110</v>
      </c>
      <c r="F3182" s="2">
        <v>44468.833333333336</v>
      </c>
      <c r="G3182" s="1" t="s">
        <v>111</v>
      </c>
      <c r="H3182" s="1" t="s">
        <v>112</v>
      </c>
      <c r="I3182" s="1" t="s">
        <v>112</v>
      </c>
      <c r="J3182" s="1" t="s">
        <v>951</v>
      </c>
      <c r="L3182" s="1" t="s">
        <v>4098</v>
      </c>
      <c r="M3182" s="1" t="s">
        <v>4098</v>
      </c>
      <c r="N3182" s="1" t="s">
        <v>879</v>
      </c>
      <c r="O3182" s="1" t="s">
        <v>117</v>
      </c>
      <c r="P3182" s="9">
        <v>96950</v>
      </c>
      <c r="Q3182" s="1" t="s">
        <v>118</v>
      </c>
      <c r="S3182" s="1">
        <v>16702346445</v>
      </c>
      <c r="T3182" s="1">
        <v>2263</v>
      </c>
      <c r="U3182" s="1">
        <v>53111</v>
      </c>
      <c r="V3182" s="1" t="s">
        <v>119</v>
      </c>
      <c r="X3182" s="1" t="s">
        <v>953</v>
      </c>
      <c r="Y3182" s="1" t="s">
        <v>954</v>
      </c>
      <c r="AA3182" s="1" t="s">
        <v>955</v>
      </c>
      <c r="AB3182" s="1" t="s">
        <v>4098</v>
      </c>
      <c r="AC3182" s="1" t="s">
        <v>4098</v>
      </c>
      <c r="AD3182" s="1" t="s">
        <v>879</v>
      </c>
      <c r="AE3182" s="1" t="s">
        <v>117</v>
      </c>
      <c r="AF3182" s="9">
        <v>96950</v>
      </c>
      <c r="AG3182" s="1" t="s">
        <v>118</v>
      </c>
      <c r="AI3182" s="1">
        <v>16702346445</v>
      </c>
      <c r="AJ3182" s="1">
        <v>2263</v>
      </c>
      <c r="AK3182" s="1" t="s">
        <v>956</v>
      </c>
      <c r="BC3182" s="1" t="str">
        <f>"13-2011.01"</f>
        <v>13-2011.01</v>
      </c>
      <c r="BD3182" s="1" t="s">
        <v>932</v>
      </c>
      <c r="BE3182" s="1" t="s">
        <v>13626</v>
      </c>
      <c r="BF3182" s="1" t="s">
        <v>2910</v>
      </c>
      <c r="BG3182" s="1">
        <v>1</v>
      </c>
      <c r="BI3182" s="2">
        <v>44470</v>
      </c>
      <c r="BJ3182" s="2">
        <v>45199</v>
      </c>
      <c r="BM3182" s="1">
        <v>40</v>
      </c>
      <c r="BN3182" s="1">
        <v>0</v>
      </c>
      <c r="BO3182" s="1">
        <v>8</v>
      </c>
      <c r="BP3182" s="1">
        <v>8</v>
      </c>
      <c r="BQ3182" s="1">
        <v>8</v>
      </c>
      <c r="BR3182" s="1">
        <v>8</v>
      </c>
      <c r="BS3182" s="1">
        <v>8</v>
      </c>
      <c r="BT3182" s="1">
        <v>0</v>
      </c>
      <c r="BU3182" s="1" t="str">
        <f>"8:00 AM"</f>
        <v>8:00 AM</v>
      </c>
      <c r="BV3182" s="1" t="str">
        <f>"5:00 PM"</f>
        <v>5:00 PM</v>
      </c>
      <c r="BW3182" s="1" t="s">
        <v>392</v>
      </c>
      <c r="BX3182" s="1">
        <v>0</v>
      </c>
      <c r="BY3182" s="1">
        <v>24</v>
      </c>
      <c r="BZ3182" s="1" t="s">
        <v>112</v>
      </c>
      <c r="CA3182" s="1">
        <v>0</v>
      </c>
      <c r="CB3182" s="4" t="s">
        <v>13627</v>
      </c>
      <c r="CC3182" s="1" t="s">
        <v>4098</v>
      </c>
      <c r="CD3182" s="1" t="s">
        <v>4098</v>
      </c>
      <c r="CE3182" s="1" t="s">
        <v>879</v>
      </c>
      <c r="CF3182" s="1" t="s">
        <v>117</v>
      </c>
      <c r="CG3182" s="1">
        <v>96950</v>
      </c>
      <c r="CH3182" s="3">
        <v>14.85</v>
      </c>
      <c r="CI3182" s="3">
        <v>14.85</v>
      </c>
      <c r="CJ3182" s="3">
        <v>22.28</v>
      </c>
      <c r="CK3182" s="3">
        <v>22.28</v>
      </c>
      <c r="CL3182" s="1" t="s">
        <v>137</v>
      </c>
      <c r="CM3182" s="1" t="s">
        <v>960</v>
      </c>
      <c r="CN3182" s="1" t="s">
        <v>139</v>
      </c>
      <c r="CP3182" s="1" t="s">
        <v>112</v>
      </c>
      <c r="CQ3182" s="1" t="s">
        <v>111</v>
      </c>
      <c r="CR3182" s="1" t="s">
        <v>112</v>
      </c>
      <c r="CS3182" s="1" t="s">
        <v>111</v>
      </c>
      <c r="CT3182" s="1" t="s">
        <v>138</v>
      </c>
      <c r="CU3182" s="1" t="s">
        <v>111</v>
      </c>
      <c r="CV3182" s="1" t="s">
        <v>138</v>
      </c>
      <c r="CW3182" s="1" t="s">
        <v>138</v>
      </c>
      <c r="CX3182" s="1">
        <v>16702346445</v>
      </c>
      <c r="CY3182" s="1" t="s">
        <v>956</v>
      </c>
      <c r="CZ3182" s="1" t="s">
        <v>138</v>
      </c>
      <c r="DA3182" s="1" t="s">
        <v>111</v>
      </c>
      <c r="DB3182" s="1" t="s">
        <v>112</v>
      </c>
      <c r="DC3182" s="1" t="s">
        <v>953</v>
      </c>
      <c r="DD3182" s="1" t="s">
        <v>954</v>
      </c>
      <c r="DF3182" s="1" t="s">
        <v>951</v>
      </c>
      <c r="DG3182" s="1" t="s">
        <v>956</v>
      </c>
    </row>
    <row r="3183" spans="1:111" ht="15.6" customHeight="1" x14ac:dyDescent="0.25">
      <c r="A3183" s="1" t="s">
        <v>13647</v>
      </c>
      <c r="B3183" s="1" t="s">
        <v>109</v>
      </c>
      <c r="C3183" s="2">
        <v>44292.059380208331</v>
      </c>
      <c r="D3183" s="2">
        <v>44356</v>
      </c>
      <c r="E3183" s="1" t="s">
        <v>110</v>
      </c>
      <c r="F3183" s="2">
        <v>44468.833333333336</v>
      </c>
      <c r="G3183" s="1" t="s">
        <v>112</v>
      </c>
      <c r="H3183" s="1" t="s">
        <v>112</v>
      </c>
      <c r="I3183" s="1" t="s">
        <v>112</v>
      </c>
      <c r="J3183" s="1" t="s">
        <v>1152</v>
      </c>
      <c r="K3183" s="1" t="s">
        <v>1153</v>
      </c>
      <c r="L3183" s="1" t="s">
        <v>1154</v>
      </c>
      <c r="M3183" s="1" t="s">
        <v>1155</v>
      </c>
      <c r="N3183" s="1" t="s">
        <v>116</v>
      </c>
      <c r="O3183" s="1" t="s">
        <v>117</v>
      </c>
      <c r="P3183" s="9">
        <v>96950</v>
      </c>
      <c r="Q3183" s="1" t="s">
        <v>118</v>
      </c>
      <c r="S3183" s="1">
        <v>16702355379</v>
      </c>
      <c r="U3183" s="1">
        <v>72251</v>
      </c>
      <c r="V3183" s="1" t="s">
        <v>119</v>
      </c>
      <c r="X3183" s="1" t="s">
        <v>1156</v>
      </c>
      <c r="Y3183" s="1" t="s">
        <v>1157</v>
      </c>
      <c r="Z3183" s="1" t="s">
        <v>1158</v>
      </c>
      <c r="AA3183" s="1" t="s">
        <v>373</v>
      </c>
      <c r="AB3183" s="1" t="s">
        <v>1154</v>
      </c>
      <c r="AC3183" s="1" t="s">
        <v>12784</v>
      </c>
      <c r="AD3183" s="1" t="s">
        <v>116</v>
      </c>
      <c r="AE3183" s="1" t="s">
        <v>117</v>
      </c>
      <c r="AF3183" s="9">
        <v>96950</v>
      </c>
      <c r="AG3183" s="1" t="s">
        <v>118</v>
      </c>
      <c r="AI3183" s="1">
        <v>16702355379</v>
      </c>
      <c r="AK3183" s="1" t="s">
        <v>1159</v>
      </c>
      <c r="BC3183" s="1" t="str">
        <f>"43-5081.01"</f>
        <v>43-5081.01</v>
      </c>
      <c r="BD3183" s="1" t="s">
        <v>132</v>
      </c>
      <c r="BE3183" s="1" t="s">
        <v>12785</v>
      </c>
      <c r="BF3183" s="1" t="s">
        <v>12786</v>
      </c>
      <c r="BG3183" s="1">
        <v>1</v>
      </c>
      <c r="BI3183" s="2">
        <v>44470</v>
      </c>
      <c r="BJ3183" s="2">
        <v>44834</v>
      </c>
      <c r="BM3183" s="1">
        <v>35</v>
      </c>
      <c r="BN3183" s="1">
        <v>0</v>
      </c>
      <c r="BO3183" s="1">
        <v>7</v>
      </c>
      <c r="BP3183" s="1">
        <v>7</v>
      </c>
      <c r="BQ3183" s="1">
        <v>7</v>
      </c>
      <c r="BR3183" s="1">
        <v>7</v>
      </c>
      <c r="BS3183" s="1">
        <v>7</v>
      </c>
      <c r="BT3183" s="1">
        <v>0</v>
      </c>
      <c r="BU3183" s="1" t="str">
        <f>"9:00 AM"</f>
        <v>9:00 AM</v>
      </c>
      <c r="BV3183" s="1" t="str">
        <f>"5:00 PM"</f>
        <v>5:00 PM</v>
      </c>
      <c r="BW3183" s="1" t="s">
        <v>135</v>
      </c>
      <c r="BX3183" s="1">
        <v>0</v>
      </c>
      <c r="BY3183" s="1">
        <v>12</v>
      </c>
      <c r="BZ3183" s="1" t="s">
        <v>112</v>
      </c>
      <c r="CA3183" s="1">
        <v>0</v>
      </c>
      <c r="CB3183" s="4" t="s">
        <v>13648</v>
      </c>
      <c r="CC3183" s="1" t="s">
        <v>1154</v>
      </c>
      <c r="CD3183" s="1" t="s">
        <v>1155</v>
      </c>
      <c r="CE3183" s="1" t="s">
        <v>116</v>
      </c>
      <c r="CF3183" s="1" t="s">
        <v>117</v>
      </c>
      <c r="CG3183" s="1">
        <v>96950</v>
      </c>
      <c r="CH3183" s="3">
        <v>7.58</v>
      </c>
      <c r="CI3183" s="3">
        <v>7.93</v>
      </c>
      <c r="CJ3183" s="3">
        <v>11.37</v>
      </c>
      <c r="CK3183" s="3">
        <v>11.89</v>
      </c>
      <c r="CL3183" s="1" t="s">
        <v>137</v>
      </c>
      <c r="CM3183" s="1" t="s">
        <v>230</v>
      </c>
      <c r="CN3183" s="1" t="s">
        <v>139</v>
      </c>
      <c r="CP3183" s="1" t="s">
        <v>112</v>
      </c>
      <c r="CQ3183" s="1" t="s">
        <v>111</v>
      </c>
      <c r="CR3183" s="1" t="s">
        <v>112</v>
      </c>
      <c r="CS3183" s="1" t="s">
        <v>111</v>
      </c>
      <c r="CT3183" s="1" t="s">
        <v>111</v>
      </c>
      <c r="CU3183" s="1" t="s">
        <v>111</v>
      </c>
      <c r="CV3183" s="1" t="s">
        <v>138</v>
      </c>
      <c r="CW3183" s="1" t="s">
        <v>1164</v>
      </c>
      <c r="CX3183" s="1">
        <v>16702355379</v>
      </c>
      <c r="CY3183" s="1" t="s">
        <v>1165</v>
      </c>
      <c r="CZ3183" s="1" t="s">
        <v>1166</v>
      </c>
      <c r="DA3183" s="1" t="s">
        <v>111</v>
      </c>
      <c r="DB3183" s="1" t="s">
        <v>112</v>
      </c>
      <c r="DF3183" s="1" t="s">
        <v>230</v>
      </c>
      <c r="DG3183" s="1" t="s">
        <v>138</v>
      </c>
    </row>
    <row r="3184" spans="1:111" ht="15.6" customHeight="1" x14ac:dyDescent="0.25">
      <c r="A3184" s="1" t="s">
        <v>13649</v>
      </c>
      <c r="B3184" s="1" t="s">
        <v>109</v>
      </c>
      <c r="C3184" s="2">
        <v>44293.902073495374</v>
      </c>
      <c r="D3184" s="2">
        <v>44312</v>
      </c>
      <c r="E3184" s="1" t="s">
        <v>110</v>
      </c>
      <c r="F3184" s="2">
        <v>44468.833333333336</v>
      </c>
      <c r="G3184" s="1" t="s">
        <v>112</v>
      </c>
      <c r="H3184" s="1" t="s">
        <v>112</v>
      </c>
      <c r="I3184" s="1" t="s">
        <v>112</v>
      </c>
      <c r="J3184" s="1" t="s">
        <v>3718</v>
      </c>
      <c r="K3184" s="1" t="s">
        <v>3719</v>
      </c>
      <c r="L3184" s="1" t="s">
        <v>12684</v>
      </c>
      <c r="N3184" s="1" t="s">
        <v>116</v>
      </c>
      <c r="O3184" s="1" t="s">
        <v>117</v>
      </c>
      <c r="P3184" s="9">
        <v>96950</v>
      </c>
      <c r="Q3184" s="1" t="s">
        <v>118</v>
      </c>
      <c r="R3184" s="1" t="s">
        <v>138</v>
      </c>
      <c r="S3184" s="1">
        <v>16702350064</v>
      </c>
      <c r="U3184" s="1">
        <v>236220</v>
      </c>
      <c r="V3184" s="1" t="s">
        <v>119</v>
      </c>
      <c r="X3184" s="1" t="s">
        <v>3721</v>
      </c>
      <c r="Y3184" s="1" t="s">
        <v>3722</v>
      </c>
      <c r="Z3184" s="1" t="s">
        <v>385</v>
      </c>
      <c r="AA3184" s="1" t="s">
        <v>973</v>
      </c>
      <c r="AB3184" s="1" t="s">
        <v>12684</v>
      </c>
      <c r="AD3184" s="1" t="s">
        <v>116</v>
      </c>
      <c r="AE3184" s="1" t="s">
        <v>117</v>
      </c>
      <c r="AF3184" s="9">
        <v>96950</v>
      </c>
      <c r="AG3184" s="1" t="s">
        <v>118</v>
      </c>
      <c r="AH3184" s="1" t="s">
        <v>138</v>
      </c>
      <c r="AI3184" s="1">
        <v>16702350064</v>
      </c>
      <c r="AK3184" s="1" t="s">
        <v>3723</v>
      </c>
      <c r="BC3184" s="1" t="str">
        <f>"49-9071.00"</f>
        <v>49-9071.00</v>
      </c>
      <c r="BD3184" s="1" t="s">
        <v>214</v>
      </c>
      <c r="BE3184" s="1" t="s">
        <v>12685</v>
      </c>
      <c r="BF3184" s="1" t="s">
        <v>4443</v>
      </c>
      <c r="BG3184" s="1">
        <v>3</v>
      </c>
      <c r="BI3184" s="2">
        <v>44470</v>
      </c>
      <c r="BJ3184" s="2">
        <v>44834</v>
      </c>
      <c r="BM3184" s="1">
        <v>40</v>
      </c>
      <c r="BN3184" s="1">
        <v>0</v>
      </c>
      <c r="BO3184" s="1">
        <v>8</v>
      </c>
      <c r="BP3184" s="1">
        <v>8</v>
      </c>
      <c r="BQ3184" s="1">
        <v>8</v>
      </c>
      <c r="BR3184" s="1">
        <v>8</v>
      </c>
      <c r="BS3184" s="1">
        <v>8</v>
      </c>
      <c r="BT3184" s="1">
        <v>0</v>
      </c>
      <c r="BU3184" s="1" t="str">
        <f>"8:00 AM"</f>
        <v>8:00 AM</v>
      </c>
      <c r="BV3184" s="1" t="str">
        <f>"5:00 PM"</f>
        <v>5:00 PM</v>
      </c>
      <c r="BW3184" s="1" t="s">
        <v>135</v>
      </c>
      <c r="BX3184" s="1">
        <v>0</v>
      </c>
      <c r="BY3184" s="1">
        <v>24</v>
      </c>
      <c r="BZ3184" s="1" t="s">
        <v>112</v>
      </c>
      <c r="CA3184" s="1">
        <v>0</v>
      </c>
      <c r="CB3184" s="1" t="s">
        <v>12686</v>
      </c>
      <c r="CC3184" s="1" t="s">
        <v>3720</v>
      </c>
      <c r="CE3184" s="1" t="s">
        <v>116</v>
      </c>
      <c r="CF3184" s="1" t="s">
        <v>117</v>
      </c>
      <c r="CG3184" s="1">
        <v>96950</v>
      </c>
      <c r="CH3184" s="3">
        <v>8.7100000000000009</v>
      </c>
      <c r="CI3184" s="3">
        <v>9</v>
      </c>
      <c r="CJ3184" s="3">
        <v>8.7100000000000009</v>
      </c>
      <c r="CK3184" s="3">
        <v>9</v>
      </c>
      <c r="CL3184" s="1" t="s">
        <v>137</v>
      </c>
      <c r="CN3184" s="1" t="s">
        <v>139</v>
      </c>
      <c r="CP3184" s="1" t="s">
        <v>112</v>
      </c>
      <c r="CQ3184" s="1" t="s">
        <v>111</v>
      </c>
      <c r="CR3184" s="1" t="s">
        <v>112</v>
      </c>
      <c r="CS3184" s="1" t="s">
        <v>111</v>
      </c>
      <c r="CT3184" s="1" t="s">
        <v>138</v>
      </c>
      <c r="CU3184" s="1" t="s">
        <v>111</v>
      </c>
      <c r="CV3184" s="1" t="s">
        <v>138</v>
      </c>
      <c r="CW3184" s="1" t="s">
        <v>13008</v>
      </c>
      <c r="CX3184" s="1">
        <v>16702350064</v>
      </c>
      <c r="CY3184" s="1" t="s">
        <v>3723</v>
      </c>
      <c r="CZ3184" s="1" t="s">
        <v>138</v>
      </c>
      <c r="DA3184" s="1" t="s">
        <v>111</v>
      </c>
      <c r="DB3184" s="1" t="s">
        <v>112</v>
      </c>
    </row>
    <row r="3185" spans="1:111" ht="15.6" customHeight="1" x14ac:dyDescent="0.25">
      <c r="A3185" s="1" t="s">
        <v>13707</v>
      </c>
      <c r="B3185" s="1" t="s">
        <v>109</v>
      </c>
      <c r="C3185" s="2">
        <v>44300.815648379627</v>
      </c>
      <c r="D3185" s="2">
        <v>44341</v>
      </c>
      <c r="E3185" s="1" t="s">
        <v>110</v>
      </c>
      <c r="F3185" s="2">
        <v>44468.833333333336</v>
      </c>
      <c r="G3185" s="1" t="s">
        <v>111</v>
      </c>
      <c r="H3185" s="1" t="s">
        <v>112</v>
      </c>
      <c r="I3185" s="1" t="s">
        <v>112</v>
      </c>
      <c r="J3185" s="1" t="s">
        <v>6433</v>
      </c>
      <c r="K3185" s="1" t="s">
        <v>6434</v>
      </c>
      <c r="L3185" s="1" t="s">
        <v>6435</v>
      </c>
      <c r="M3185" s="1" t="s">
        <v>4377</v>
      </c>
      <c r="N3185" s="1" t="s">
        <v>116</v>
      </c>
      <c r="O3185" s="1" t="s">
        <v>117</v>
      </c>
      <c r="P3185" s="9">
        <v>96950</v>
      </c>
      <c r="Q3185" s="1" t="s">
        <v>118</v>
      </c>
      <c r="R3185" s="1" t="s">
        <v>117</v>
      </c>
      <c r="S3185" s="1">
        <v>16702856677</v>
      </c>
      <c r="U3185" s="1">
        <v>72241</v>
      </c>
      <c r="V3185" s="1" t="s">
        <v>119</v>
      </c>
      <c r="X3185" s="1" t="s">
        <v>1076</v>
      </c>
      <c r="Y3185" s="1" t="s">
        <v>6436</v>
      </c>
      <c r="Z3185" s="1" t="s">
        <v>138</v>
      </c>
      <c r="AA3185" s="1" t="s">
        <v>245</v>
      </c>
      <c r="AB3185" s="1" t="s">
        <v>6435</v>
      </c>
      <c r="AC3185" s="1" t="s">
        <v>4377</v>
      </c>
      <c r="AD3185" s="1" t="s">
        <v>116</v>
      </c>
      <c r="AE3185" s="1" t="s">
        <v>117</v>
      </c>
      <c r="AF3185" s="9">
        <v>96950</v>
      </c>
      <c r="AG3185" s="1" t="s">
        <v>118</v>
      </c>
      <c r="AH3185" s="1" t="s">
        <v>117</v>
      </c>
      <c r="AI3185" s="1">
        <v>16702856677</v>
      </c>
      <c r="AK3185" s="1" t="s">
        <v>6437</v>
      </c>
      <c r="BC3185" s="1" t="str">
        <f>"37-2011.00"</f>
        <v>37-2011.00</v>
      </c>
      <c r="BD3185" s="1" t="s">
        <v>676</v>
      </c>
      <c r="BE3185" s="1" t="s">
        <v>6438</v>
      </c>
      <c r="BF3185" s="1" t="s">
        <v>6439</v>
      </c>
      <c r="BG3185" s="1">
        <v>2</v>
      </c>
      <c r="BI3185" s="2">
        <v>44470</v>
      </c>
      <c r="BJ3185" s="2">
        <v>44834</v>
      </c>
      <c r="BM3185" s="1">
        <v>40</v>
      </c>
      <c r="BN3185" s="1">
        <v>0</v>
      </c>
      <c r="BO3185" s="1">
        <v>8</v>
      </c>
      <c r="BP3185" s="1">
        <v>8</v>
      </c>
      <c r="BQ3185" s="1">
        <v>8</v>
      </c>
      <c r="BR3185" s="1">
        <v>8</v>
      </c>
      <c r="BS3185" s="1">
        <v>8</v>
      </c>
      <c r="BT3185" s="1">
        <v>0</v>
      </c>
      <c r="BU3185" s="1" t="str">
        <f>"1:00 PM"</f>
        <v>1:00 PM</v>
      </c>
      <c r="BV3185" s="1" t="str">
        <f>"10:00 PM"</f>
        <v>10:00 PM</v>
      </c>
      <c r="BW3185" s="1" t="s">
        <v>135</v>
      </c>
      <c r="BX3185" s="1">
        <v>0</v>
      </c>
      <c r="BY3185" s="1">
        <v>6</v>
      </c>
      <c r="BZ3185" s="1" t="s">
        <v>112</v>
      </c>
      <c r="CA3185" s="1">
        <v>0</v>
      </c>
      <c r="CB3185" s="1" t="s">
        <v>13708</v>
      </c>
      <c r="CC3185" s="1" t="s">
        <v>6435</v>
      </c>
      <c r="CD3185" s="1" t="s">
        <v>4377</v>
      </c>
      <c r="CE3185" s="1" t="s">
        <v>116</v>
      </c>
      <c r="CF3185" s="1" t="s">
        <v>117</v>
      </c>
      <c r="CG3185" s="1">
        <v>96950</v>
      </c>
      <c r="CH3185" s="3">
        <v>8.0500000000000007</v>
      </c>
      <c r="CI3185" s="3">
        <v>8.5</v>
      </c>
      <c r="CJ3185" s="3">
        <v>12.07</v>
      </c>
      <c r="CK3185" s="3">
        <v>12.75</v>
      </c>
      <c r="CL3185" s="1" t="s">
        <v>137</v>
      </c>
      <c r="CM3185" s="1" t="s">
        <v>138</v>
      </c>
      <c r="CN3185" s="1" t="s">
        <v>218</v>
      </c>
      <c r="CP3185" s="1" t="s">
        <v>112</v>
      </c>
      <c r="CQ3185" s="1" t="s">
        <v>111</v>
      </c>
      <c r="CR3185" s="1" t="s">
        <v>111</v>
      </c>
      <c r="CS3185" s="1" t="s">
        <v>111</v>
      </c>
      <c r="CT3185" s="1" t="s">
        <v>138</v>
      </c>
      <c r="CU3185" s="1" t="s">
        <v>111</v>
      </c>
      <c r="CV3185" s="1" t="s">
        <v>138</v>
      </c>
      <c r="CW3185" s="1" t="s">
        <v>1324</v>
      </c>
      <c r="CX3185" s="1">
        <v>16702856677</v>
      </c>
      <c r="CY3185" s="1" t="s">
        <v>6437</v>
      </c>
      <c r="CZ3185" s="1" t="s">
        <v>138</v>
      </c>
      <c r="DA3185" s="1" t="s">
        <v>111</v>
      </c>
      <c r="DB3185" s="1" t="s">
        <v>112</v>
      </c>
    </row>
    <row r="3186" spans="1:111" ht="15.6" customHeight="1" x14ac:dyDescent="0.25">
      <c r="A3186" s="1" t="s">
        <v>13742</v>
      </c>
      <c r="B3186" s="1" t="s">
        <v>109</v>
      </c>
      <c r="C3186" s="2">
        <v>44329.868899884263</v>
      </c>
      <c r="D3186" s="2">
        <v>44370</v>
      </c>
      <c r="E3186" s="1" t="s">
        <v>110</v>
      </c>
      <c r="F3186" s="2">
        <v>44468.833333333336</v>
      </c>
      <c r="G3186" s="1" t="s">
        <v>111</v>
      </c>
      <c r="H3186" s="1" t="s">
        <v>112</v>
      </c>
      <c r="I3186" s="1" t="s">
        <v>112</v>
      </c>
      <c r="J3186" s="1" t="s">
        <v>11232</v>
      </c>
      <c r="K3186" s="1" t="s">
        <v>138</v>
      </c>
      <c r="L3186" s="1" t="s">
        <v>11233</v>
      </c>
      <c r="M3186" s="1" t="s">
        <v>11234</v>
      </c>
      <c r="N3186" s="1" t="s">
        <v>167</v>
      </c>
      <c r="O3186" s="1" t="s">
        <v>117</v>
      </c>
      <c r="P3186" s="9">
        <v>96950</v>
      </c>
      <c r="Q3186" s="1" t="s">
        <v>118</v>
      </c>
      <c r="R3186" s="1" t="s">
        <v>138</v>
      </c>
      <c r="S3186" s="1">
        <v>16702355004</v>
      </c>
      <c r="U3186" s="1">
        <v>53111</v>
      </c>
      <c r="V3186" s="1" t="s">
        <v>119</v>
      </c>
      <c r="X3186" s="1" t="s">
        <v>385</v>
      </c>
      <c r="Y3186" s="1" t="s">
        <v>2747</v>
      </c>
      <c r="Z3186" s="1" t="s">
        <v>2748</v>
      </c>
      <c r="AA3186" s="1" t="s">
        <v>387</v>
      </c>
      <c r="AB3186" s="1" t="s">
        <v>2753</v>
      </c>
      <c r="AC3186" s="1" t="s">
        <v>2754</v>
      </c>
      <c r="AD3186" s="1" t="s">
        <v>167</v>
      </c>
      <c r="AE3186" s="1" t="s">
        <v>117</v>
      </c>
      <c r="AF3186" s="9">
        <v>96950</v>
      </c>
      <c r="AG3186" s="1" t="s">
        <v>118</v>
      </c>
      <c r="AH3186" s="1" t="s">
        <v>138</v>
      </c>
      <c r="AI3186" s="1">
        <v>16702355004</v>
      </c>
      <c r="AK3186" s="1" t="s">
        <v>11235</v>
      </c>
      <c r="BC3186" s="1" t="str">
        <f>"49-9071.00"</f>
        <v>49-9071.00</v>
      </c>
      <c r="BD3186" s="1" t="s">
        <v>214</v>
      </c>
      <c r="BE3186" s="1" t="s">
        <v>11236</v>
      </c>
      <c r="BF3186" s="1" t="s">
        <v>212</v>
      </c>
      <c r="BG3186" s="1">
        <v>2</v>
      </c>
      <c r="BI3186" s="2">
        <v>44470</v>
      </c>
      <c r="BJ3186" s="2">
        <v>45565</v>
      </c>
      <c r="BM3186" s="1">
        <v>35</v>
      </c>
      <c r="BN3186" s="1">
        <v>0</v>
      </c>
      <c r="BO3186" s="1">
        <v>6</v>
      </c>
      <c r="BP3186" s="1">
        <v>6</v>
      </c>
      <c r="BQ3186" s="1">
        <v>6</v>
      </c>
      <c r="BR3186" s="1">
        <v>6</v>
      </c>
      <c r="BS3186" s="1">
        <v>6</v>
      </c>
      <c r="BT3186" s="1">
        <v>5</v>
      </c>
      <c r="BU3186" s="1" t="str">
        <f t="shared" ref="BU3186:BU3193" si="79">"8:00 AM"</f>
        <v>8:00 AM</v>
      </c>
      <c r="BV3186" s="1" t="str">
        <f>"5:00 PM"</f>
        <v>5:00 PM</v>
      </c>
      <c r="BW3186" s="1" t="s">
        <v>230</v>
      </c>
      <c r="BX3186" s="1">
        <v>0</v>
      </c>
      <c r="BY3186" s="1">
        <v>24</v>
      </c>
      <c r="BZ3186" s="1" t="s">
        <v>112</v>
      </c>
      <c r="CB3186" s="1" t="s">
        <v>11237</v>
      </c>
      <c r="CC3186" s="1" t="s">
        <v>11238</v>
      </c>
      <c r="CD3186" s="1" t="s">
        <v>2754</v>
      </c>
      <c r="CE3186" s="1" t="s">
        <v>167</v>
      </c>
      <c r="CF3186" s="1" t="s">
        <v>117</v>
      </c>
      <c r="CG3186" s="1">
        <v>96950</v>
      </c>
      <c r="CH3186" s="3">
        <v>8.7100000000000009</v>
      </c>
      <c r="CI3186" s="3">
        <v>8.7100000000000009</v>
      </c>
      <c r="CJ3186" s="3">
        <v>13.07</v>
      </c>
      <c r="CK3186" s="3">
        <v>13.07</v>
      </c>
      <c r="CL3186" s="1" t="s">
        <v>137</v>
      </c>
      <c r="CM3186" s="1" t="s">
        <v>138</v>
      </c>
      <c r="CN3186" s="1" t="s">
        <v>139</v>
      </c>
      <c r="CP3186" s="1" t="s">
        <v>112</v>
      </c>
      <c r="CQ3186" s="1" t="s">
        <v>111</v>
      </c>
      <c r="CR3186" s="1" t="s">
        <v>112</v>
      </c>
      <c r="CS3186" s="1" t="s">
        <v>111</v>
      </c>
      <c r="CT3186" s="1" t="s">
        <v>138</v>
      </c>
      <c r="CU3186" s="1" t="s">
        <v>111</v>
      </c>
      <c r="CV3186" s="1" t="s">
        <v>138</v>
      </c>
      <c r="CW3186" s="1" t="s">
        <v>11239</v>
      </c>
      <c r="CX3186" s="1">
        <v>16702355004</v>
      </c>
      <c r="CY3186" s="1" t="s">
        <v>11240</v>
      </c>
      <c r="CZ3186" s="1" t="s">
        <v>138</v>
      </c>
      <c r="DA3186" s="1" t="s">
        <v>111</v>
      </c>
      <c r="DB3186" s="1" t="s">
        <v>112</v>
      </c>
    </row>
    <row r="3187" spans="1:111" ht="15.6" customHeight="1" x14ac:dyDescent="0.25">
      <c r="A3187" s="1" t="s">
        <v>13767</v>
      </c>
      <c r="B3187" s="1" t="s">
        <v>109</v>
      </c>
      <c r="C3187" s="2">
        <v>44300.994322800929</v>
      </c>
      <c r="D3187" s="2">
        <v>44337</v>
      </c>
      <c r="E3187" s="1" t="s">
        <v>110</v>
      </c>
      <c r="F3187" s="2">
        <v>44468.833333333336</v>
      </c>
      <c r="G3187" s="1" t="s">
        <v>111</v>
      </c>
      <c r="H3187" s="1" t="s">
        <v>112</v>
      </c>
      <c r="I3187" s="1" t="s">
        <v>112</v>
      </c>
      <c r="J3187" s="1" t="s">
        <v>2316</v>
      </c>
      <c r="K3187" s="1" t="s">
        <v>2317</v>
      </c>
      <c r="L3187" s="1" t="s">
        <v>2318</v>
      </c>
      <c r="M3187" s="1" t="s">
        <v>2319</v>
      </c>
      <c r="N3187" s="1" t="s">
        <v>116</v>
      </c>
      <c r="O3187" s="1" t="s">
        <v>117</v>
      </c>
      <c r="P3187" s="9">
        <v>96950</v>
      </c>
      <c r="Q3187" s="1" t="s">
        <v>118</v>
      </c>
      <c r="R3187" s="1" t="s">
        <v>138</v>
      </c>
      <c r="S3187" s="1">
        <v>16702352020</v>
      </c>
      <c r="U3187" s="1">
        <v>312112</v>
      </c>
      <c r="V3187" s="1" t="s">
        <v>119</v>
      </c>
      <c r="X3187" s="1" t="s">
        <v>2320</v>
      </c>
      <c r="Y3187" s="1" t="s">
        <v>2321</v>
      </c>
      <c r="Z3187" s="1" t="s">
        <v>2322</v>
      </c>
      <c r="AA3187" s="1" t="s">
        <v>1766</v>
      </c>
      <c r="AB3187" s="1" t="s">
        <v>2318</v>
      </c>
      <c r="AC3187" s="1" t="s">
        <v>2319</v>
      </c>
      <c r="AD3187" s="1" t="s">
        <v>116</v>
      </c>
      <c r="AE3187" s="1" t="s">
        <v>117</v>
      </c>
      <c r="AF3187" s="9">
        <v>96950</v>
      </c>
      <c r="AG3187" s="1" t="s">
        <v>118</v>
      </c>
      <c r="AH3187" s="1" t="s">
        <v>138</v>
      </c>
      <c r="AI3187" s="1">
        <v>16702352020</v>
      </c>
      <c r="AK3187" s="1" t="s">
        <v>2323</v>
      </c>
      <c r="BC3187" s="1" t="str">
        <f>"51-9198.00"</f>
        <v>51-9198.00</v>
      </c>
      <c r="BD3187" s="1" t="s">
        <v>1924</v>
      </c>
      <c r="BE3187" s="1" t="s">
        <v>13768</v>
      </c>
      <c r="BF3187" s="1" t="s">
        <v>13769</v>
      </c>
      <c r="BG3187" s="1">
        <v>4</v>
      </c>
      <c r="BI3187" s="2">
        <v>44470</v>
      </c>
      <c r="BJ3187" s="2">
        <v>44834</v>
      </c>
      <c r="BM3187" s="1">
        <v>36</v>
      </c>
      <c r="BN3187" s="1">
        <v>0</v>
      </c>
      <c r="BO3187" s="1">
        <v>6</v>
      </c>
      <c r="BP3187" s="1">
        <v>6</v>
      </c>
      <c r="BQ3187" s="1">
        <v>6</v>
      </c>
      <c r="BR3187" s="1">
        <v>6</v>
      </c>
      <c r="BS3187" s="1">
        <v>6</v>
      </c>
      <c r="BT3187" s="1">
        <v>6</v>
      </c>
      <c r="BU3187" s="1" t="str">
        <f t="shared" si="79"/>
        <v>8:00 AM</v>
      </c>
      <c r="BV3187" s="1" t="str">
        <f>"5:00 PM"</f>
        <v>5:00 PM</v>
      </c>
      <c r="BW3187" s="1" t="s">
        <v>230</v>
      </c>
      <c r="BX3187" s="1">
        <v>0</v>
      </c>
      <c r="BY3187" s="1">
        <v>12</v>
      </c>
      <c r="BZ3187" s="1" t="s">
        <v>112</v>
      </c>
      <c r="CA3187" s="1">
        <v>0</v>
      </c>
      <c r="CB3187" s="1" t="s">
        <v>13770</v>
      </c>
      <c r="CC3187" s="1" t="s">
        <v>2318</v>
      </c>
      <c r="CD3187" s="1" t="s">
        <v>2319</v>
      </c>
      <c r="CE3187" s="1" t="s">
        <v>116</v>
      </c>
      <c r="CF3187" s="1" t="s">
        <v>117</v>
      </c>
      <c r="CG3187" s="1">
        <v>96950</v>
      </c>
      <c r="CH3187" s="3">
        <v>7.54</v>
      </c>
      <c r="CI3187" s="3">
        <v>7.54</v>
      </c>
      <c r="CJ3187" s="3">
        <v>0</v>
      </c>
      <c r="CK3187" s="3">
        <v>0</v>
      </c>
      <c r="CL3187" s="1" t="s">
        <v>137</v>
      </c>
      <c r="CM3187" s="1" t="s">
        <v>138</v>
      </c>
      <c r="CN3187" s="1" t="s">
        <v>139</v>
      </c>
      <c r="CP3187" s="1" t="s">
        <v>112</v>
      </c>
      <c r="CQ3187" s="1" t="s">
        <v>111</v>
      </c>
      <c r="CR3187" s="1" t="s">
        <v>112</v>
      </c>
      <c r="CS3187" s="1" t="s">
        <v>112</v>
      </c>
      <c r="CT3187" s="1" t="s">
        <v>138</v>
      </c>
      <c r="CU3187" s="1" t="s">
        <v>111</v>
      </c>
      <c r="CV3187" s="1" t="s">
        <v>138</v>
      </c>
      <c r="CW3187" s="1" t="s">
        <v>2418</v>
      </c>
      <c r="CX3187" s="1">
        <v>16702352020</v>
      </c>
      <c r="CY3187" s="1" t="s">
        <v>2323</v>
      </c>
      <c r="CZ3187" s="1" t="s">
        <v>138</v>
      </c>
      <c r="DA3187" s="1" t="s">
        <v>111</v>
      </c>
      <c r="DB3187" s="1" t="s">
        <v>112</v>
      </c>
    </row>
    <row r="3188" spans="1:111" ht="15.6" customHeight="1" x14ac:dyDescent="0.25">
      <c r="A3188" s="1" t="s">
        <v>13786</v>
      </c>
      <c r="B3188" s="1" t="s">
        <v>109</v>
      </c>
      <c r="C3188" s="2">
        <v>44290.870694328703</v>
      </c>
      <c r="D3188" s="2">
        <v>44337</v>
      </c>
      <c r="E3188" s="1" t="s">
        <v>110</v>
      </c>
      <c r="F3188" s="2">
        <v>44468.833333333336</v>
      </c>
      <c r="G3188" s="1" t="s">
        <v>111</v>
      </c>
      <c r="H3188" s="1" t="s">
        <v>112</v>
      </c>
      <c r="I3188" s="1" t="s">
        <v>112</v>
      </c>
      <c r="J3188" s="1" t="s">
        <v>8113</v>
      </c>
      <c r="K3188" s="1" t="s">
        <v>8114</v>
      </c>
      <c r="L3188" s="1" t="s">
        <v>8115</v>
      </c>
      <c r="M3188" s="1" t="s">
        <v>8116</v>
      </c>
      <c r="N3188" s="1" t="s">
        <v>167</v>
      </c>
      <c r="O3188" s="1" t="s">
        <v>117</v>
      </c>
      <c r="P3188" s="9">
        <v>96950</v>
      </c>
      <c r="Q3188" s="1" t="s">
        <v>118</v>
      </c>
      <c r="R3188" s="1" t="s">
        <v>168</v>
      </c>
      <c r="S3188" s="1">
        <v>16702877535</v>
      </c>
      <c r="U3188" s="1">
        <v>236220</v>
      </c>
      <c r="V3188" s="1" t="s">
        <v>119</v>
      </c>
      <c r="X3188" s="1" t="s">
        <v>8117</v>
      </c>
      <c r="Y3188" s="1" t="s">
        <v>8118</v>
      </c>
      <c r="Z3188" s="1" t="s">
        <v>8119</v>
      </c>
      <c r="AA3188" s="1" t="s">
        <v>8120</v>
      </c>
      <c r="AB3188" s="1" t="s">
        <v>8115</v>
      </c>
      <c r="AC3188" s="1" t="s">
        <v>8116</v>
      </c>
      <c r="AD3188" s="1" t="s">
        <v>167</v>
      </c>
      <c r="AE3188" s="1" t="s">
        <v>117</v>
      </c>
      <c r="AF3188" s="9">
        <v>96950</v>
      </c>
      <c r="AG3188" s="1" t="s">
        <v>118</v>
      </c>
      <c r="AH3188" s="1" t="s">
        <v>168</v>
      </c>
      <c r="AI3188" s="1">
        <v>16702877535</v>
      </c>
      <c r="AK3188" s="1" t="s">
        <v>8121</v>
      </c>
      <c r="BC3188" s="1" t="str">
        <f>"49-9071.00"</f>
        <v>49-9071.00</v>
      </c>
      <c r="BD3188" s="1" t="s">
        <v>214</v>
      </c>
      <c r="BE3188" s="1" t="s">
        <v>8122</v>
      </c>
      <c r="BF3188" s="1" t="s">
        <v>214</v>
      </c>
      <c r="BG3188" s="1">
        <v>1</v>
      </c>
      <c r="BI3188" s="2">
        <v>44470</v>
      </c>
      <c r="BJ3188" s="2">
        <v>44834</v>
      </c>
      <c r="BM3188" s="1">
        <v>40</v>
      </c>
      <c r="BN3188" s="1">
        <v>0</v>
      </c>
      <c r="BO3188" s="1">
        <v>8</v>
      </c>
      <c r="BP3188" s="1">
        <v>8</v>
      </c>
      <c r="BQ3188" s="1">
        <v>8</v>
      </c>
      <c r="BR3188" s="1">
        <v>8</v>
      </c>
      <c r="BS3188" s="1">
        <v>8</v>
      </c>
      <c r="BT3188" s="1">
        <v>0</v>
      </c>
      <c r="BU3188" s="1" t="str">
        <f t="shared" si="79"/>
        <v>8:00 AM</v>
      </c>
      <c r="BV3188" s="1" t="str">
        <f>"5:00 PM"</f>
        <v>5:00 PM</v>
      </c>
      <c r="BW3188" s="1" t="s">
        <v>135</v>
      </c>
      <c r="BX3188" s="1">
        <v>0</v>
      </c>
      <c r="BY3188" s="1">
        <v>12</v>
      </c>
      <c r="BZ3188" s="1" t="s">
        <v>112</v>
      </c>
      <c r="CA3188" s="1">
        <v>0</v>
      </c>
      <c r="CB3188" s="1" t="s">
        <v>8123</v>
      </c>
      <c r="CC3188" s="1" t="s">
        <v>8124</v>
      </c>
      <c r="CE3188" s="1" t="s">
        <v>167</v>
      </c>
      <c r="CF3188" s="1" t="s">
        <v>117</v>
      </c>
      <c r="CG3188" s="1">
        <v>96950</v>
      </c>
      <c r="CH3188" s="3">
        <v>8.7100000000000009</v>
      </c>
      <c r="CI3188" s="3">
        <v>8.7100000000000009</v>
      </c>
      <c r="CJ3188" s="3">
        <v>13.07</v>
      </c>
      <c r="CK3188" s="3">
        <v>13.07</v>
      </c>
      <c r="CL3188" s="1" t="s">
        <v>137</v>
      </c>
      <c r="CN3188" s="1" t="s">
        <v>139</v>
      </c>
      <c r="CP3188" s="1" t="s">
        <v>112</v>
      </c>
      <c r="CQ3188" s="1" t="s">
        <v>111</v>
      </c>
      <c r="CR3188" s="1" t="s">
        <v>112</v>
      </c>
      <c r="CS3188" s="1" t="s">
        <v>111</v>
      </c>
      <c r="CT3188" s="1" t="s">
        <v>138</v>
      </c>
      <c r="CU3188" s="1" t="s">
        <v>111</v>
      </c>
      <c r="CV3188" s="1" t="s">
        <v>138</v>
      </c>
      <c r="CW3188" s="1" t="s">
        <v>178</v>
      </c>
      <c r="CX3188" s="1">
        <v>16702877535</v>
      </c>
      <c r="CY3188" s="1" t="s">
        <v>8121</v>
      </c>
      <c r="CZ3188" s="1" t="s">
        <v>168</v>
      </c>
      <c r="DA3188" s="1" t="s">
        <v>111</v>
      </c>
      <c r="DB3188" s="1" t="s">
        <v>112</v>
      </c>
    </row>
    <row r="3189" spans="1:111" ht="15.6" customHeight="1" x14ac:dyDescent="0.25">
      <c r="A3189" s="1" t="s">
        <v>13796</v>
      </c>
      <c r="B3189" s="1" t="s">
        <v>109</v>
      </c>
      <c r="C3189" s="2">
        <v>44327.119006944442</v>
      </c>
      <c r="D3189" s="2">
        <v>44371</v>
      </c>
      <c r="E3189" s="1" t="s">
        <v>110</v>
      </c>
      <c r="F3189" s="2">
        <v>44467.833333333336</v>
      </c>
      <c r="G3189" s="1" t="s">
        <v>111</v>
      </c>
      <c r="H3189" s="1" t="s">
        <v>112</v>
      </c>
      <c r="I3189" s="1" t="s">
        <v>112</v>
      </c>
      <c r="J3189" s="1" t="s">
        <v>13797</v>
      </c>
      <c r="K3189" s="1" t="s">
        <v>13797</v>
      </c>
      <c r="L3189" s="1" t="s">
        <v>4058</v>
      </c>
      <c r="M3189" s="1" t="s">
        <v>13798</v>
      </c>
      <c r="N3189" s="1" t="s">
        <v>167</v>
      </c>
      <c r="O3189" s="1" t="s">
        <v>117</v>
      </c>
      <c r="P3189" s="9">
        <v>96950</v>
      </c>
      <c r="Q3189" s="1" t="s">
        <v>118</v>
      </c>
      <c r="R3189" s="1" t="s">
        <v>242</v>
      </c>
      <c r="S3189" s="1">
        <v>16702333112</v>
      </c>
      <c r="T3189" s="1">
        <v>0</v>
      </c>
      <c r="U3189" s="1">
        <v>452319</v>
      </c>
      <c r="V3189" s="1" t="s">
        <v>119</v>
      </c>
      <c r="X3189" s="1" t="s">
        <v>739</v>
      </c>
      <c r="Y3189" s="1" t="s">
        <v>740</v>
      </c>
      <c r="Z3189" s="1" t="s">
        <v>4053</v>
      </c>
      <c r="AA3189" s="1" t="s">
        <v>171</v>
      </c>
      <c r="AB3189" s="1" t="s">
        <v>4058</v>
      </c>
      <c r="AD3189" s="1" t="s">
        <v>167</v>
      </c>
      <c r="AE3189" s="1" t="s">
        <v>117</v>
      </c>
      <c r="AF3189" s="9">
        <v>96950</v>
      </c>
      <c r="AG3189" s="1" t="s">
        <v>118</v>
      </c>
      <c r="AH3189" s="1" t="s">
        <v>242</v>
      </c>
      <c r="AI3189" s="1">
        <v>16702333112</v>
      </c>
      <c r="AJ3189" s="1">
        <v>0</v>
      </c>
      <c r="AK3189" s="1" t="s">
        <v>742</v>
      </c>
      <c r="BC3189" s="1" t="str">
        <f>"43-3031.00"</f>
        <v>43-3031.00</v>
      </c>
      <c r="BD3189" s="1" t="s">
        <v>389</v>
      </c>
      <c r="BE3189" s="1" t="s">
        <v>13799</v>
      </c>
      <c r="BF3189" s="1" t="s">
        <v>6830</v>
      </c>
      <c r="BG3189" s="1">
        <v>1</v>
      </c>
      <c r="BI3189" s="2">
        <v>44499</v>
      </c>
      <c r="BJ3189" s="2">
        <v>45565</v>
      </c>
      <c r="BM3189" s="1">
        <v>35</v>
      </c>
      <c r="BN3189" s="1">
        <v>0</v>
      </c>
      <c r="BO3189" s="1">
        <v>7</v>
      </c>
      <c r="BP3189" s="1">
        <v>7</v>
      </c>
      <c r="BQ3189" s="1">
        <v>7</v>
      </c>
      <c r="BR3189" s="1">
        <v>7</v>
      </c>
      <c r="BS3189" s="1">
        <v>7</v>
      </c>
      <c r="BT3189" s="1">
        <v>0</v>
      </c>
      <c r="BU3189" s="1" t="str">
        <f t="shared" si="79"/>
        <v>8:00 AM</v>
      </c>
      <c r="BV3189" s="1" t="str">
        <f>"4:40 PM"</f>
        <v>4:40 PM</v>
      </c>
      <c r="BW3189" s="1" t="s">
        <v>135</v>
      </c>
      <c r="BX3189" s="1">
        <v>0</v>
      </c>
      <c r="BY3189" s="1">
        <v>24</v>
      </c>
      <c r="BZ3189" s="1" t="s">
        <v>111</v>
      </c>
      <c r="CA3189" s="1">
        <v>1</v>
      </c>
      <c r="CB3189" s="1" t="s">
        <v>13800</v>
      </c>
      <c r="CC3189" s="1" t="s">
        <v>4058</v>
      </c>
      <c r="CE3189" s="1" t="s">
        <v>167</v>
      </c>
      <c r="CF3189" s="1" t="s">
        <v>117</v>
      </c>
      <c r="CG3189" s="1">
        <v>96950</v>
      </c>
      <c r="CH3189" s="3">
        <v>9.49</v>
      </c>
      <c r="CI3189" s="3">
        <v>9.49</v>
      </c>
      <c r="CJ3189" s="3">
        <v>14.24</v>
      </c>
      <c r="CK3189" s="3">
        <v>14.24</v>
      </c>
      <c r="CL3189" s="1" t="s">
        <v>137</v>
      </c>
      <c r="CM3189" s="1" t="s">
        <v>749</v>
      </c>
      <c r="CN3189" s="1" t="s">
        <v>139</v>
      </c>
      <c r="CP3189" s="1" t="s">
        <v>112</v>
      </c>
      <c r="CQ3189" s="1" t="s">
        <v>111</v>
      </c>
      <c r="CR3189" s="1" t="s">
        <v>111</v>
      </c>
      <c r="CS3189" s="1" t="s">
        <v>111</v>
      </c>
      <c r="CT3189" s="1" t="s">
        <v>138</v>
      </c>
      <c r="CU3189" s="1" t="s">
        <v>111</v>
      </c>
      <c r="CV3189" s="1" t="s">
        <v>138</v>
      </c>
      <c r="CW3189" s="1" t="s">
        <v>13801</v>
      </c>
      <c r="CX3189" s="1">
        <v>16702333112</v>
      </c>
      <c r="CY3189" s="1" t="s">
        <v>742</v>
      </c>
      <c r="CZ3189" s="1" t="s">
        <v>331</v>
      </c>
      <c r="DA3189" s="1" t="s">
        <v>111</v>
      </c>
      <c r="DB3189" s="1" t="s">
        <v>112</v>
      </c>
    </row>
    <row r="3190" spans="1:111" ht="15.6" customHeight="1" x14ac:dyDescent="0.25">
      <c r="A3190" s="1" t="s">
        <v>13882</v>
      </c>
      <c r="B3190" s="1" t="s">
        <v>109</v>
      </c>
      <c r="C3190" s="2">
        <v>44348.219795949073</v>
      </c>
      <c r="D3190" s="2">
        <v>44384</v>
      </c>
      <c r="E3190" s="1" t="s">
        <v>110</v>
      </c>
      <c r="F3190" s="2">
        <v>44468.833333333336</v>
      </c>
      <c r="G3190" s="1" t="s">
        <v>111</v>
      </c>
      <c r="H3190" s="1" t="s">
        <v>112</v>
      </c>
      <c r="I3190" s="1" t="s">
        <v>112</v>
      </c>
      <c r="J3190" s="1" t="s">
        <v>2984</v>
      </c>
      <c r="K3190" s="1" t="s">
        <v>2985</v>
      </c>
      <c r="L3190" s="1" t="s">
        <v>2986</v>
      </c>
      <c r="M3190" s="1" t="s">
        <v>2987</v>
      </c>
      <c r="N3190" s="1" t="s">
        <v>167</v>
      </c>
      <c r="O3190" s="1" t="s">
        <v>117</v>
      </c>
      <c r="P3190" s="9">
        <v>96950</v>
      </c>
      <c r="Q3190" s="1" t="s">
        <v>118</v>
      </c>
      <c r="S3190" s="1">
        <v>16702368888</v>
      </c>
      <c r="T3190" s="1">
        <v>8821</v>
      </c>
      <c r="U3190" s="1">
        <v>71391</v>
      </c>
      <c r="V3190" s="1" t="s">
        <v>119</v>
      </c>
      <c r="X3190" s="1" t="s">
        <v>2988</v>
      </c>
      <c r="Y3190" s="1" t="s">
        <v>2989</v>
      </c>
      <c r="AA3190" s="1" t="s">
        <v>2990</v>
      </c>
      <c r="AB3190" s="1" t="s">
        <v>2986</v>
      </c>
      <c r="AC3190" s="1" t="s">
        <v>2987</v>
      </c>
      <c r="AD3190" s="1" t="s">
        <v>167</v>
      </c>
      <c r="AE3190" s="1" t="s">
        <v>117</v>
      </c>
      <c r="AF3190" s="9">
        <v>96950</v>
      </c>
      <c r="AG3190" s="1" t="s">
        <v>118</v>
      </c>
      <c r="AI3190" s="1">
        <v>16702368888</v>
      </c>
      <c r="AJ3190" s="1">
        <v>8821</v>
      </c>
      <c r="AK3190" s="1" t="s">
        <v>2991</v>
      </c>
      <c r="BC3190" s="1" t="str">
        <f>"49-9071.00"</f>
        <v>49-9071.00</v>
      </c>
      <c r="BD3190" s="1" t="s">
        <v>214</v>
      </c>
      <c r="BE3190" s="1" t="s">
        <v>13883</v>
      </c>
      <c r="BF3190" s="1" t="s">
        <v>4431</v>
      </c>
      <c r="BG3190" s="1">
        <v>1</v>
      </c>
      <c r="BI3190" s="2">
        <v>44470</v>
      </c>
      <c r="BJ3190" s="2">
        <v>45565</v>
      </c>
      <c r="BM3190" s="1">
        <v>35</v>
      </c>
      <c r="BN3190" s="1">
        <v>5</v>
      </c>
      <c r="BO3190" s="1">
        <v>5</v>
      </c>
      <c r="BP3190" s="1">
        <v>5</v>
      </c>
      <c r="BQ3190" s="1">
        <v>5</v>
      </c>
      <c r="BR3190" s="1">
        <v>5</v>
      </c>
      <c r="BS3190" s="1">
        <v>5</v>
      </c>
      <c r="BT3190" s="1">
        <v>5</v>
      </c>
      <c r="BU3190" s="1" t="str">
        <f t="shared" si="79"/>
        <v>8:00 AM</v>
      </c>
      <c r="BV3190" s="1" t="str">
        <f>"12:00 PM"</f>
        <v>12:00 PM</v>
      </c>
      <c r="BW3190" s="1" t="s">
        <v>135</v>
      </c>
      <c r="BX3190" s="1">
        <v>0</v>
      </c>
      <c r="BY3190" s="1">
        <v>12</v>
      </c>
      <c r="BZ3190" s="1" t="s">
        <v>112</v>
      </c>
      <c r="CB3190" s="1" t="s">
        <v>13884</v>
      </c>
      <c r="CC3190" s="1" t="s">
        <v>2986</v>
      </c>
      <c r="CD3190" s="1" t="s">
        <v>2987</v>
      </c>
      <c r="CE3190" s="1" t="s">
        <v>167</v>
      </c>
      <c r="CF3190" s="1" t="s">
        <v>117</v>
      </c>
      <c r="CG3190" s="1">
        <v>96950</v>
      </c>
      <c r="CH3190" s="3">
        <v>8.7100000000000009</v>
      </c>
      <c r="CI3190" s="3">
        <v>8.7100000000000009</v>
      </c>
      <c r="CJ3190" s="3">
        <v>13.07</v>
      </c>
      <c r="CK3190" s="3">
        <v>13.07</v>
      </c>
      <c r="CL3190" s="1" t="s">
        <v>137</v>
      </c>
      <c r="CM3190" s="1" t="s">
        <v>230</v>
      </c>
      <c r="CN3190" s="1" t="s">
        <v>139</v>
      </c>
      <c r="CP3190" s="1" t="s">
        <v>112</v>
      </c>
      <c r="CQ3190" s="1" t="s">
        <v>111</v>
      </c>
      <c r="CR3190" s="1" t="s">
        <v>112</v>
      </c>
      <c r="CS3190" s="1" t="s">
        <v>111</v>
      </c>
      <c r="CT3190" s="1" t="s">
        <v>138</v>
      </c>
      <c r="CU3190" s="1" t="s">
        <v>111</v>
      </c>
      <c r="CV3190" s="1" t="s">
        <v>111</v>
      </c>
      <c r="CW3190" s="1" t="s">
        <v>2995</v>
      </c>
      <c r="CX3190" s="1">
        <v>3806702368888</v>
      </c>
      <c r="CY3190" s="1" t="s">
        <v>2991</v>
      </c>
      <c r="CZ3190" s="1" t="s">
        <v>380</v>
      </c>
      <c r="DA3190" s="1" t="s">
        <v>112</v>
      </c>
      <c r="DB3190" s="1" t="s">
        <v>112</v>
      </c>
      <c r="DC3190" s="1" t="s">
        <v>2988</v>
      </c>
      <c r="DD3190" s="1" t="s">
        <v>2989</v>
      </c>
      <c r="DF3190" s="1" t="s">
        <v>2984</v>
      </c>
      <c r="DG3190" s="1" t="s">
        <v>2991</v>
      </c>
    </row>
    <row r="3191" spans="1:111" ht="15.6" customHeight="1" x14ac:dyDescent="0.25">
      <c r="A3191" s="1" t="s">
        <v>13925</v>
      </c>
      <c r="B3191" s="1" t="s">
        <v>109</v>
      </c>
      <c r="C3191" s="2">
        <v>44351.036114467592</v>
      </c>
      <c r="D3191" s="2">
        <v>44396</v>
      </c>
      <c r="E3191" s="1" t="s">
        <v>180</v>
      </c>
      <c r="G3191" s="1" t="s">
        <v>112</v>
      </c>
      <c r="H3191" s="1" t="s">
        <v>112</v>
      </c>
      <c r="I3191" s="1" t="s">
        <v>112</v>
      </c>
      <c r="J3191" s="1" t="s">
        <v>11100</v>
      </c>
      <c r="L3191" s="1" t="s">
        <v>4650</v>
      </c>
      <c r="N3191" s="1" t="s">
        <v>167</v>
      </c>
      <c r="O3191" s="1" t="s">
        <v>117</v>
      </c>
      <c r="P3191" s="9">
        <v>96950</v>
      </c>
      <c r="Q3191" s="1" t="s">
        <v>118</v>
      </c>
      <c r="S3191" s="1">
        <v>16704831971</v>
      </c>
      <c r="U3191" s="1">
        <v>531110</v>
      </c>
      <c r="V3191" s="1" t="s">
        <v>119</v>
      </c>
      <c r="X3191" s="1" t="s">
        <v>4652</v>
      </c>
      <c r="Y3191" s="1" t="s">
        <v>11092</v>
      </c>
      <c r="Z3191" s="1" t="s">
        <v>1308</v>
      </c>
      <c r="AA3191" s="1" t="s">
        <v>2091</v>
      </c>
      <c r="AB3191" s="1" t="s">
        <v>11091</v>
      </c>
      <c r="AD3191" s="1" t="s">
        <v>167</v>
      </c>
      <c r="AE3191" s="1" t="s">
        <v>117</v>
      </c>
      <c r="AF3191" s="9">
        <v>96950</v>
      </c>
      <c r="AG3191" s="1" t="s">
        <v>118</v>
      </c>
      <c r="AI3191" s="1">
        <v>16704831971</v>
      </c>
      <c r="AK3191" s="1" t="s">
        <v>4655</v>
      </c>
      <c r="BC3191" s="1" t="str">
        <f>"49-9071.00"</f>
        <v>49-9071.00</v>
      </c>
      <c r="BD3191" s="1" t="s">
        <v>214</v>
      </c>
      <c r="BE3191" s="1" t="s">
        <v>13926</v>
      </c>
      <c r="BF3191" s="1" t="s">
        <v>1069</v>
      </c>
      <c r="BG3191" s="1">
        <v>10</v>
      </c>
      <c r="BI3191" s="2">
        <v>44470</v>
      </c>
      <c r="BJ3191" s="2">
        <v>44834</v>
      </c>
      <c r="BM3191" s="1">
        <v>35</v>
      </c>
      <c r="BN3191" s="1">
        <v>0</v>
      </c>
      <c r="BO3191" s="1">
        <v>7</v>
      </c>
      <c r="BP3191" s="1">
        <v>7</v>
      </c>
      <c r="BQ3191" s="1">
        <v>7</v>
      </c>
      <c r="BR3191" s="1">
        <v>7</v>
      </c>
      <c r="BS3191" s="1">
        <v>7</v>
      </c>
      <c r="BT3191" s="1">
        <v>0</v>
      </c>
      <c r="BU3191" s="1" t="str">
        <f t="shared" si="79"/>
        <v>8:00 AM</v>
      </c>
      <c r="BV3191" s="1" t="str">
        <f>"4:00 PM"</f>
        <v>4:00 PM</v>
      </c>
      <c r="BW3191" s="1" t="s">
        <v>135</v>
      </c>
      <c r="BX3191" s="1">
        <v>0</v>
      </c>
      <c r="BY3191" s="1">
        <v>24</v>
      </c>
      <c r="BZ3191" s="1" t="s">
        <v>112</v>
      </c>
      <c r="CA3191" s="1">
        <v>0</v>
      </c>
      <c r="CB3191" s="4" t="s">
        <v>13927</v>
      </c>
      <c r="CC3191" s="1" t="s">
        <v>13928</v>
      </c>
      <c r="CE3191" s="1" t="s">
        <v>167</v>
      </c>
      <c r="CF3191" s="1" t="s">
        <v>117</v>
      </c>
      <c r="CG3191" s="1">
        <v>96950</v>
      </c>
      <c r="CH3191" s="3">
        <v>8.7100000000000009</v>
      </c>
      <c r="CI3191" s="3">
        <v>8.7100000000000009</v>
      </c>
      <c r="CJ3191" s="3">
        <v>13.06</v>
      </c>
      <c r="CK3191" s="3">
        <v>13.06</v>
      </c>
      <c r="CL3191" s="1" t="s">
        <v>137</v>
      </c>
      <c r="CM3191" s="1" t="s">
        <v>331</v>
      </c>
      <c r="CN3191" s="1" t="s">
        <v>139</v>
      </c>
      <c r="CP3191" s="1" t="s">
        <v>112</v>
      </c>
      <c r="CQ3191" s="1" t="s">
        <v>111</v>
      </c>
      <c r="CR3191" s="1" t="s">
        <v>112</v>
      </c>
      <c r="CS3191" s="1" t="s">
        <v>111</v>
      </c>
      <c r="CT3191" s="1" t="s">
        <v>138</v>
      </c>
      <c r="CU3191" s="1" t="s">
        <v>111</v>
      </c>
      <c r="CV3191" s="1" t="s">
        <v>138</v>
      </c>
      <c r="CW3191" s="1" t="s">
        <v>13144</v>
      </c>
      <c r="CX3191" s="1">
        <v>16706704831</v>
      </c>
      <c r="CY3191" s="1" t="s">
        <v>4655</v>
      </c>
      <c r="CZ3191" s="1" t="s">
        <v>138</v>
      </c>
      <c r="DA3191" s="1" t="s">
        <v>111</v>
      </c>
      <c r="DB3191" s="1" t="s">
        <v>112</v>
      </c>
      <c r="DC3191" s="1" t="s">
        <v>4652</v>
      </c>
      <c r="DD3191" s="1" t="s">
        <v>11092</v>
      </c>
      <c r="DE3191" s="1" t="s">
        <v>1308</v>
      </c>
      <c r="DF3191" s="1" t="s">
        <v>11090</v>
      </c>
      <c r="DG3191" s="1" t="s">
        <v>4655</v>
      </c>
    </row>
    <row r="3192" spans="1:111" ht="15.6" customHeight="1" x14ac:dyDescent="0.25">
      <c r="A3192" s="1" t="s">
        <v>13959</v>
      </c>
      <c r="B3192" s="1" t="s">
        <v>109</v>
      </c>
      <c r="C3192" s="2">
        <v>44412.045238194441</v>
      </c>
      <c r="D3192" s="2">
        <v>44449</v>
      </c>
      <c r="E3192" s="1" t="s">
        <v>110</v>
      </c>
      <c r="F3192" s="2">
        <v>44468.833333333336</v>
      </c>
      <c r="G3192" s="1" t="s">
        <v>111</v>
      </c>
      <c r="H3192" s="1" t="s">
        <v>112</v>
      </c>
      <c r="I3192" s="1" t="s">
        <v>112</v>
      </c>
      <c r="J3192" s="1" t="s">
        <v>2316</v>
      </c>
      <c r="K3192" s="1" t="s">
        <v>2317</v>
      </c>
      <c r="L3192" s="1" t="s">
        <v>2318</v>
      </c>
      <c r="M3192" s="1" t="s">
        <v>2319</v>
      </c>
      <c r="N3192" s="1" t="s">
        <v>116</v>
      </c>
      <c r="O3192" s="1" t="s">
        <v>117</v>
      </c>
      <c r="P3192" s="9">
        <v>96950</v>
      </c>
      <c r="Q3192" s="1" t="s">
        <v>118</v>
      </c>
      <c r="R3192" s="1" t="s">
        <v>138</v>
      </c>
      <c r="S3192" s="1">
        <v>16702352020</v>
      </c>
      <c r="U3192" s="1">
        <v>312112</v>
      </c>
      <c r="V3192" s="1" t="s">
        <v>119</v>
      </c>
      <c r="X3192" s="1" t="s">
        <v>3397</v>
      </c>
      <c r="Y3192" s="1" t="s">
        <v>2321</v>
      </c>
      <c r="Z3192" s="1" t="s">
        <v>2320</v>
      </c>
      <c r="AA3192" s="1" t="s">
        <v>1766</v>
      </c>
      <c r="AB3192" s="1" t="s">
        <v>2318</v>
      </c>
      <c r="AC3192" s="1" t="s">
        <v>2319</v>
      </c>
      <c r="AD3192" s="1" t="s">
        <v>116</v>
      </c>
      <c r="AE3192" s="1" t="s">
        <v>117</v>
      </c>
      <c r="AF3192" s="9">
        <v>96950</v>
      </c>
      <c r="AG3192" s="1" t="s">
        <v>118</v>
      </c>
      <c r="AH3192" s="1" t="s">
        <v>138</v>
      </c>
      <c r="AI3192" s="1">
        <v>16702352020</v>
      </c>
      <c r="AK3192" s="1" t="s">
        <v>2323</v>
      </c>
      <c r="BC3192" s="1" t="str">
        <f>"53-3031.00"</f>
        <v>53-3031.00</v>
      </c>
      <c r="BD3192" s="1" t="s">
        <v>3272</v>
      </c>
      <c r="BE3192" s="1" t="s">
        <v>8257</v>
      </c>
      <c r="BF3192" s="1" t="s">
        <v>8258</v>
      </c>
      <c r="BG3192" s="1">
        <v>3</v>
      </c>
      <c r="BI3192" s="2">
        <v>44470</v>
      </c>
      <c r="BJ3192" s="2">
        <v>44834</v>
      </c>
      <c r="BM3192" s="1">
        <v>40</v>
      </c>
      <c r="BN3192" s="1">
        <v>0</v>
      </c>
      <c r="BO3192" s="1">
        <v>8</v>
      </c>
      <c r="BP3192" s="1">
        <v>6</v>
      </c>
      <c r="BQ3192" s="1">
        <v>6</v>
      </c>
      <c r="BR3192" s="1">
        <v>6</v>
      </c>
      <c r="BS3192" s="1">
        <v>6</v>
      </c>
      <c r="BT3192" s="1">
        <v>8</v>
      </c>
      <c r="BU3192" s="1" t="str">
        <f t="shared" si="79"/>
        <v>8:00 AM</v>
      </c>
      <c r="BV3192" s="1" t="str">
        <f>"5:00 PM"</f>
        <v>5:00 PM</v>
      </c>
      <c r="BW3192" s="1" t="s">
        <v>230</v>
      </c>
      <c r="BX3192" s="1">
        <v>0</v>
      </c>
      <c r="BY3192" s="1">
        <v>12</v>
      </c>
      <c r="BZ3192" s="1" t="s">
        <v>112</v>
      </c>
      <c r="CB3192" s="1" t="s">
        <v>13960</v>
      </c>
      <c r="CC3192" s="1" t="s">
        <v>2318</v>
      </c>
      <c r="CD3192" s="1" t="s">
        <v>2319</v>
      </c>
      <c r="CE3192" s="1" t="s">
        <v>116</v>
      </c>
      <c r="CF3192" s="1" t="s">
        <v>117</v>
      </c>
      <c r="CG3192" s="1">
        <v>96950</v>
      </c>
      <c r="CH3192" s="3">
        <v>7.69</v>
      </c>
      <c r="CI3192" s="3">
        <v>7.69</v>
      </c>
      <c r="CJ3192" s="3">
        <v>11.54</v>
      </c>
      <c r="CK3192" s="3">
        <v>11.54</v>
      </c>
      <c r="CL3192" s="1" t="s">
        <v>137</v>
      </c>
      <c r="CM3192" s="1" t="s">
        <v>138</v>
      </c>
      <c r="CN3192" s="1" t="s">
        <v>139</v>
      </c>
      <c r="CP3192" s="1" t="s">
        <v>112</v>
      </c>
      <c r="CQ3192" s="1" t="s">
        <v>111</v>
      </c>
      <c r="CR3192" s="1" t="s">
        <v>112</v>
      </c>
      <c r="CS3192" s="1" t="s">
        <v>111</v>
      </c>
      <c r="CT3192" s="1" t="s">
        <v>138</v>
      </c>
      <c r="CU3192" s="1" t="s">
        <v>111</v>
      </c>
      <c r="CV3192" s="1" t="s">
        <v>138</v>
      </c>
      <c r="CW3192" s="1" t="s">
        <v>3400</v>
      </c>
      <c r="CX3192" s="1">
        <v>16702352020</v>
      </c>
      <c r="CY3192" s="1" t="s">
        <v>2323</v>
      </c>
      <c r="CZ3192" s="1" t="s">
        <v>138</v>
      </c>
      <c r="DA3192" s="1" t="s">
        <v>111</v>
      </c>
      <c r="DB3192" s="1" t="s">
        <v>112</v>
      </c>
    </row>
    <row r="3193" spans="1:111" ht="15.6" customHeight="1" x14ac:dyDescent="0.25">
      <c r="A3193" s="1" t="s">
        <v>13966</v>
      </c>
      <c r="B3193" s="1" t="s">
        <v>109</v>
      </c>
      <c r="C3193" s="2">
        <v>44396.062789699077</v>
      </c>
      <c r="D3193" s="2">
        <v>44448</v>
      </c>
      <c r="E3193" s="1" t="s">
        <v>180</v>
      </c>
      <c r="G3193" s="1" t="s">
        <v>111</v>
      </c>
      <c r="H3193" s="1" t="s">
        <v>112</v>
      </c>
      <c r="I3193" s="1" t="s">
        <v>112</v>
      </c>
      <c r="J3193" s="1" t="s">
        <v>13967</v>
      </c>
      <c r="K3193" s="1" t="s">
        <v>4364</v>
      </c>
      <c r="L3193" s="1" t="s">
        <v>13968</v>
      </c>
      <c r="M3193" s="1" t="s">
        <v>13969</v>
      </c>
      <c r="N3193" s="1" t="s">
        <v>116</v>
      </c>
      <c r="O3193" s="1" t="s">
        <v>117</v>
      </c>
      <c r="P3193" s="9">
        <v>96950</v>
      </c>
      <c r="Q3193" s="1" t="s">
        <v>118</v>
      </c>
      <c r="R3193" s="1" t="s">
        <v>138</v>
      </c>
      <c r="S3193" s="1">
        <v>16702340545</v>
      </c>
      <c r="U3193" s="1">
        <v>722310</v>
      </c>
      <c r="V3193" s="1" t="s">
        <v>119</v>
      </c>
      <c r="X3193" s="1" t="s">
        <v>4367</v>
      </c>
      <c r="Y3193" s="1" t="s">
        <v>4368</v>
      </c>
      <c r="Z3193" s="1" t="s">
        <v>402</v>
      </c>
      <c r="AA3193" s="1" t="s">
        <v>6720</v>
      </c>
      <c r="AB3193" s="1" t="s">
        <v>4370</v>
      </c>
      <c r="AD3193" s="1" t="s">
        <v>116</v>
      </c>
      <c r="AE3193" s="1" t="s">
        <v>117</v>
      </c>
      <c r="AF3193" s="9">
        <v>96950</v>
      </c>
      <c r="AG3193" s="1" t="s">
        <v>118</v>
      </c>
      <c r="AH3193" s="1" t="s">
        <v>138</v>
      </c>
      <c r="AI3193" s="1">
        <v>16702340545</v>
      </c>
      <c r="AK3193" s="1" t="s">
        <v>4371</v>
      </c>
      <c r="AL3193" s="1" t="s">
        <v>125</v>
      </c>
      <c r="AM3193" s="1" t="s">
        <v>4372</v>
      </c>
      <c r="AN3193" s="1" t="s">
        <v>4373</v>
      </c>
      <c r="AO3193" s="1" t="s">
        <v>4374</v>
      </c>
      <c r="AP3193" s="1" t="s">
        <v>6721</v>
      </c>
      <c r="AQ3193" s="1" t="s">
        <v>9216</v>
      </c>
      <c r="AR3193" s="1" t="s">
        <v>4377</v>
      </c>
      <c r="AS3193" s="1" t="s">
        <v>117</v>
      </c>
      <c r="AT3193" s="9">
        <v>96950</v>
      </c>
      <c r="AU3193" s="1" t="s">
        <v>118</v>
      </c>
      <c r="AV3193" s="1" t="s">
        <v>138</v>
      </c>
      <c r="AW3193" s="1">
        <v>16702355009</v>
      </c>
      <c r="AY3193" s="1" t="s">
        <v>4378</v>
      </c>
      <c r="AZ3193" s="1" t="s">
        <v>4379</v>
      </c>
      <c r="BC3193" s="1" t="str">
        <f>"19-4011.02"</f>
        <v>19-4011.02</v>
      </c>
      <c r="BD3193" s="1" t="s">
        <v>13970</v>
      </c>
      <c r="BE3193" s="1" t="s">
        <v>13971</v>
      </c>
      <c r="BF3193" s="1" t="s">
        <v>13972</v>
      </c>
      <c r="BG3193" s="1">
        <v>1</v>
      </c>
      <c r="BI3193" s="2">
        <v>44470</v>
      </c>
      <c r="BJ3193" s="2">
        <v>45199</v>
      </c>
      <c r="BM3193" s="1">
        <v>35</v>
      </c>
      <c r="BN3193" s="1">
        <v>0</v>
      </c>
      <c r="BO3193" s="1">
        <v>7</v>
      </c>
      <c r="BP3193" s="1">
        <v>7</v>
      </c>
      <c r="BQ3193" s="1">
        <v>7</v>
      </c>
      <c r="BR3193" s="1">
        <v>7</v>
      </c>
      <c r="BS3193" s="1">
        <v>7</v>
      </c>
      <c r="BT3193" s="1">
        <v>0</v>
      </c>
      <c r="BU3193" s="1" t="str">
        <f t="shared" si="79"/>
        <v>8:00 AM</v>
      </c>
      <c r="BV3193" s="1" t="str">
        <f>"4:00 PM"</f>
        <v>4:00 PM</v>
      </c>
      <c r="BW3193" s="1" t="s">
        <v>392</v>
      </c>
      <c r="BX3193" s="1">
        <v>0</v>
      </c>
      <c r="BY3193" s="1">
        <v>24</v>
      </c>
      <c r="BZ3193" s="1" t="s">
        <v>112</v>
      </c>
      <c r="CB3193" s="1" t="s">
        <v>13973</v>
      </c>
      <c r="CC3193" s="1" t="s">
        <v>13974</v>
      </c>
      <c r="CD3193" s="1" t="s">
        <v>6725</v>
      </c>
      <c r="CE3193" s="1" t="s">
        <v>116</v>
      </c>
      <c r="CF3193" s="1" t="s">
        <v>117</v>
      </c>
      <c r="CG3193" s="1">
        <v>96950</v>
      </c>
      <c r="CH3193" s="3">
        <v>14.75</v>
      </c>
      <c r="CI3193" s="3">
        <v>14.75</v>
      </c>
      <c r="CJ3193" s="3">
        <v>22.12</v>
      </c>
      <c r="CK3193" s="3">
        <v>22.12</v>
      </c>
      <c r="CL3193" s="1" t="s">
        <v>137</v>
      </c>
      <c r="CM3193" s="1" t="s">
        <v>13975</v>
      </c>
      <c r="CN3193" s="1" t="s">
        <v>139</v>
      </c>
      <c r="CP3193" s="1" t="s">
        <v>112</v>
      </c>
      <c r="CQ3193" s="1" t="s">
        <v>111</v>
      </c>
      <c r="CR3193" s="1" t="s">
        <v>111</v>
      </c>
      <c r="CS3193" s="1" t="s">
        <v>112</v>
      </c>
      <c r="CT3193" s="1" t="s">
        <v>138</v>
      </c>
      <c r="CU3193" s="1" t="s">
        <v>111</v>
      </c>
      <c r="CV3193" s="1" t="s">
        <v>111</v>
      </c>
      <c r="CW3193" s="1" t="s">
        <v>13976</v>
      </c>
      <c r="CX3193" s="1">
        <v>16702355009</v>
      </c>
      <c r="CY3193" s="1" t="s">
        <v>4378</v>
      </c>
      <c r="CZ3193" s="1" t="s">
        <v>138</v>
      </c>
      <c r="DA3193" s="1" t="s">
        <v>111</v>
      </c>
      <c r="DB3193" s="1" t="s">
        <v>112</v>
      </c>
    </row>
    <row r="3194" spans="1:111" ht="15.6" customHeight="1" x14ac:dyDescent="0.25">
      <c r="A3194" s="1" t="s">
        <v>14005</v>
      </c>
      <c r="B3194" s="1" t="s">
        <v>109</v>
      </c>
      <c r="C3194" s="2">
        <v>44340.938911574071</v>
      </c>
      <c r="D3194" s="2">
        <v>44397</v>
      </c>
      <c r="E3194" s="1" t="s">
        <v>110</v>
      </c>
      <c r="F3194" s="2">
        <v>44469.833333333336</v>
      </c>
      <c r="G3194" s="1" t="s">
        <v>112</v>
      </c>
      <c r="H3194" s="1" t="s">
        <v>112</v>
      </c>
      <c r="I3194" s="1" t="s">
        <v>112</v>
      </c>
      <c r="J3194" s="1" t="s">
        <v>14006</v>
      </c>
      <c r="K3194" s="1" t="s">
        <v>12733</v>
      </c>
      <c r="L3194" s="1" t="s">
        <v>11622</v>
      </c>
      <c r="N3194" s="1" t="s">
        <v>116</v>
      </c>
      <c r="O3194" s="1" t="s">
        <v>117</v>
      </c>
      <c r="P3194" s="9">
        <v>96950</v>
      </c>
      <c r="Q3194" s="1" t="s">
        <v>118</v>
      </c>
      <c r="S3194" s="1">
        <v>16702334796</v>
      </c>
      <c r="U3194" s="1">
        <v>445110</v>
      </c>
      <c r="V3194" s="1" t="s">
        <v>119</v>
      </c>
      <c r="X3194" s="1" t="s">
        <v>11623</v>
      </c>
      <c r="Y3194" s="1" t="s">
        <v>11624</v>
      </c>
      <c r="Z3194" s="1" t="s">
        <v>11625</v>
      </c>
      <c r="AA3194" s="1" t="s">
        <v>403</v>
      </c>
      <c r="AB3194" s="1" t="s">
        <v>11622</v>
      </c>
      <c r="AD3194" s="1" t="s">
        <v>116</v>
      </c>
      <c r="AE3194" s="1" t="s">
        <v>117</v>
      </c>
      <c r="AF3194" s="9">
        <v>96950</v>
      </c>
      <c r="AG3194" s="1" t="s">
        <v>118</v>
      </c>
      <c r="AI3194" s="1">
        <v>16702334796</v>
      </c>
      <c r="AK3194" s="1" t="s">
        <v>620</v>
      </c>
      <c r="BC3194" s="1" t="str">
        <f>"41-1011.00"</f>
        <v>41-1011.00</v>
      </c>
      <c r="BD3194" s="1" t="s">
        <v>975</v>
      </c>
      <c r="BE3194" s="1" t="s">
        <v>14007</v>
      </c>
      <c r="BF3194" s="1" t="s">
        <v>11213</v>
      </c>
      <c r="BG3194" s="1">
        <v>1</v>
      </c>
      <c r="BI3194" s="2">
        <v>44471</v>
      </c>
      <c r="BJ3194" s="2">
        <v>44835</v>
      </c>
      <c r="BM3194" s="1">
        <v>35</v>
      </c>
      <c r="BN3194" s="1">
        <v>0</v>
      </c>
      <c r="BO3194" s="1">
        <v>7</v>
      </c>
      <c r="BP3194" s="1">
        <v>7</v>
      </c>
      <c r="BQ3194" s="1">
        <v>7</v>
      </c>
      <c r="BR3194" s="1">
        <v>7</v>
      </c>
      <c r="BS3194" s="1">
        <v>7</v>
      </c>
      <c r="BT3194" s="1">
        <v>0</v>
      </c>
      <c r="BU3194" s="1" t="str">
        <f>"9:00 AM"</f>
        <v>9:00 AM</v>
      </c>
      <c r="BV3194" s="1" t="str">
        <f>"5:00 PM"</f>
        <v>5:00 PM</v>
      </c>
      <c r="BW3194" s="1" t="s">
        <v>135</v>
      </c>
      <c r="BX3194" s="1">
        <v>0</v>
      </c>
      <c r="BY3194" s="1">
        <v>12</v>
      </c>
      <c r="BZ3194" s="1" t="s">
        <v>112</v>
      </c>
      <c r="CB3194" s="1" t="s">
        <v>14008</v>
      </c>
      <c r="CC3194" s="1" t="s">
        <v>12736</v>
      </c>
      <c r="CD3194" s="1" t="s">
        <v>11622</v>
      </c>
      <c r="CE3194" s="1" t="s">
        <v>116</v>
      </c>
      <c r="CF3194" s="1" t="s">
        <v>117</v>
      </c>
      <c r="CG3194" s="1">
        <v>96950</v>
      </c>
      <c r="CH3194" s="3">
        <v>9.98</v>
      </c>
      <c r="CI3194" s="3">
        <v>9.98</v>
      </c>
      <c r="CJ3194" s="3">
        <v>14.97</v>
      </c>
      <c r="CK3194" s="3">
        <v>14.97</v>
      </c>
      <c r="CL3194" s="1" t="s">
        <v>137</v>
      </c>
      <c r="CN3194" s="1" t="s">
        <v>139</v>
      </c>
      <c r="CP3194" s="1" t="s">
        <v>112</v>
      </c>
      <c r="CQ3194" s="1" t="s">
        <v>111</v>
      </c>
      <c r="CR3194" s="1" t="s">
        <v>112</v>
      </c>
      <c r="CS3194" s="1" t="s">
        <v>111</v>
      </c>
      <c r="CT3194" s="1" t="s">
        <v>138</v>
      </c>
      <c r="CU3194" s="1" t="s">
        <v>111</v>
      </c>
      <c r="CV3194" s="1" t="s">
        <v>138</v>
      </c>
      <c r="CW3194" s="1" t="s">
        <v>631</v>
      </c>
      <c r="CX3194" s="1">
        <v>16702334796</v>
      </c>
      <c r="CY3194" s="1" t="s">
        <v>620</v>
      </c>
      <c r="CZ3194" s="1" t="s">
        <v>138</v>
      </c>
      <c r="DA3194" s="1" t="s">
        <v>111</v>
      </c>
      <c r="DB3194" s="1" t="s">
        <v>112</v>
      </c>
    </row>
    <row r="3195" spans="1:111" ht="15.6" customHeight="1" x14ac:dyDescent="0.25">
      <c r="A3195" s="1" t="s">
        <v>14010</v>
      </c>
      <c r="B3195" s="1" t="s">
        <v>109</v>
      </c>
      <c r="C3195" s="2">
        <v>44397.162698148146</v>
      </c>
      <c r="D3195" s="2">
        <v>44461</v>
      </c>
      <c r="E3195" s="1" t="s">
        <v>180</v>
      </c>
      <c r="G3195" s="1" t="s">
        <v>112</v>
      </c>
      <c r="H3195" s="1" t="s">
        <v>112</v>
      </c>
      <c r="I3195" s="1" t="s">
        <v>112</v>
      </c>
      <c r="J3195" s="1" t="s">
        <v>3359</v>
      </c>
      <c r="K3195" s="1" t="s">
        <v>3360</v>
      </c>
      <c r="L3195" s="1" t="s">
        <v>3361</v>
      </c>
      <c r="N3195" s="1" t="s">
        <v>167</v>
      </c>
      <c r="O3195" s="1" t="s">
        <v>117</v>
      </c>
      <c r="P3195" s="9">
        <v>96950</v>
      </c>
      <c r="Q3195" s="1" t="s">
        <v>118</v>
      </c>
      <c r="S3195" s="1">
        <v>16702345900</v>
      </c>
      <c r="T3195" s="1">
        <v>574</v>
      </c>
      <c r="U3195" s="1">
        <v>721110</v>
      </c>
      <c r="V3195" s="1" t="s">
        <v>119</v>
      </c>
      <c r="X3195" s="1" t="s">
        <v>3362</v>
      </c>
      <c r="Y3195" s="1" t="s">
        <v>3363</v>
      </c>
      <c r="AA3195" s="1" t="s">
        <v>3235</v>
      </c>
      <c r="AB3195" s="1" t="s">
        <v>3361</v>
      </c>
      <c r="AD3195" s="1" t="s">
        <v>167</v>
      </c>
      <c r="AE3195" s="1" t="s">
        <v>117</v>
      </c>
      <c r="AF3195" s="9">
        <v>96950</v>
      </c>
      <c r="AG3195" s="1" t="s">
        <v>118</v>
      </c>
      <c r="AI3195" s="1">
        <v>16702345900</v>
      </c>
      <c r="AJ3195" s="1">
        <v>574</v>
      </c>
      <c r="AK3195" s="1" t="s">
        <v>3364</v>
      </c>
      <c r="BC3195" s="1" t="str">
        <f>"35-2014.00"</f>
        <v>35-2014.00</v>
      </c>
      <c r="BD3195" s="1" t="s">
        <v>152</v>
      </c>
      <c r="BE3195" s="1" t="s">
        <v>14011</v>
      </c>
      <c r="BF3195" s="1" t="s">
        <v>229</v>
      </c>
      <c r="BG3195" s="1">
        <v>1</v>
      </c>
      <c r="BI3195" s="2">
        <v>44470</v>
      </c>
      <c r="BJ3195" s="2">
        <v>44834</v>
      </c>
      <c r="BM3195" s="1">
        <v>40</v>
      </c>
      <c r="BN3195" s="1">
        <v>7</v>
      </c>
      <c r="BO3195" s="1">
        <v>6</v>
      </c>
      <c r="BP3195" s="1">
        <v>6</v>
      </c>
      <c r="BQ3195" s="1">
        <v>0</v>
      </c>
      <c r="BR3195" s="1">
        <v>7</v>
      </c>
      <c r="BS3195" s="1">
        <v>7</v>
      </c>
      <c r="BT3195" s="1">
        <v>7</v>
      </c>
      <c r="BU3195" s="1" t="str">
        <f>"9:00 AM"</f>
        <v>9:00 AM</v>
      </c>
      <c r="BV3195" s="1" t="str">
        <f>"4:30 PM"</f>
        <v>4:30 PM</v>
      </c>
      <c r="BW3195" s="1" t="s">
        <v>135</v>
      </c>
      <c r="BX3195" s="1">
        <v>0</v>
      </c>
      <c r="BY3195" s="1">
        <v>12</v>
      </c>
      <c r="BZ3195" s="1" t="s">
        <v>112</v>
      </c>
      <c r="CB3195" s="1" t="s">
        <v>3367</v>
      </c>
      <c r="CC3195" s="1" t="s">
        <v>3368</v>
      </c>
      <c r="CE3195" s="1" t="s">
        <v>167</v>
      </c>
      <c r="CF3195" s="1" t="s">
        <v>117</v>
      </c>
      <c r="CG3195" s="1">
        <v>96950</v>
      </c>
      <c r="CH3195" s="3">
        <v>8.17</v>
      </c>
      <c r="CI3195" s="3">
        <v>8.17</v>
      </c>
      <c r="CJ3195" s="3">
        <v>12.25</v>
      </c>
      <c r="CK3195" s="3">
        <v>12.25</v>
      </c>
      <c r="CL3195" s="1" t="s">
        <v>137</v>
      </c>
      <c r="CN3195" s="1" t="s">
        <v>139</v>
      </c>
      <c r="CP3195" s="1" t="s">
        <v>112</v>
      </c>
      <c r="CQ3195" s="1" t="s">
        <v>111</v>
      </c>
      <c r="CR3195" s="1" t="s">
        <v>112</v>
      </c>
      <c r="CS3195" s="1" t="s">
        <v>111</v>
      </c>
      <c r="CT3195" s="1" t="s">
        <v>138</v>
      </c>
      <c r="CU3195" s="1" t="s">
        <v>111</v>
      </c>
      <c r="CV3195" s="1" t="s">
        <v>138</v>
      </c>
      <c r="CW3195" s="1" t="s">
        <v>3369</v>
      </c>
      <c r="CX3195" s="1">
        <v>16702345900</v>
      </c>
      <c r="CY3195" s="1" t="s">
        <v>3364</v>
      </c>
      <c r="CZ3195" s="1" t="s">
        <v>138</v>
      </c>
      <c r="DA3195" s="1" t="s">
        <v>111</v>
      </c>
      <c r="DB3195" s="1" t="s">
        <v>112</v>
      </c>
    </row>
    <row r="3196" spans="1:111" ht="15.6" customHeight="1" x14ac:dyDescent="0.25">
      <c r="A3196" s="1" t="s">
        <v>14021</v>
      </c>
      <c r="B3196" s="1" t="s">
        <v>109</v>
      </c>
      <c r="C3196" s="2">
        <v>44026.010023379633</v>
      </c>
      <c r="D3196" s="2">
        <v>44105</v>
      </c>
      <c r="E3196" s="1" t="s">
        <v>110</v>
      </c>
      <c r="F3196" s="2">
        <v>44103.833333333336</v>
      </c>
      <c r="G3196" s="1" t="s">
        <v>111</v>
      </c>
      <c r="H3196" s="1" t="s">
        <v>112</v>
      </c>
      <c r="I3196" s="1" t="s">
        <v>112</v>
      </c>
      <c r="J3196" s="1" t="s">
        <v>113</v>
      </c>
      <c r="L3196" s="1" t="s">
        <v>114</v>
      </c>
      <c r="M3196" s="1" t="s">
        <v>115</v>
      </c>
      <c r="N3196" s="1" t="s">
        <v>116</v>
      </c>
      <c r="O3196" s="1" t="s">
        <v>117</v>
      </c>
      <c r="P3196" s="9">
        <v>96950</v>
      </c>
      <c r="Q3196" s="1" t="s">
        <v>118</v>
      </c>
      <c r="S3196" s="1">
        <v>16702883820</v>
      </c>
      <c r="U3196" s="1">
        <v>424410</v>
      </c>
      <c r="V3196" s="1" t="s">
        <v>119</v>
      </c>
      <c r="X3196" s="1" t="s">
        <v>4915</v>
      </c>
      <c r="Y3196" s="1" t="s">
        <v>121</v>
      </c>
      <c r="Z3196" s="1" t="s">
        <v>122</v>
      </c>
      <c r="AA3196" s="1" t="s">
        <v>123</v>
      </c>
      <c r="AB3196" s="1" t="s">
        <v>14022</v>
      </c>
      <c r="AC3196" s="1" t="s">
        <v>115</v>
      </c>
      <c r="AD3196" s="1" t="s">
        <v>116</v>
      </c>
      <c r="AE3196" s="1" t="s">
        <v>117</v>
      </c>
      <c r="AF3196" s="9">
        <v>96950</v>
      </c>
      <c r="AG3196" s="1" t="s">
        <v>118</v>
      </c>
      <c r="AI3196" s="1">
        <v>16702883820</v>
      </c>
      <c r="AK3196" s="1" t="s">
        <v>140</v>
      </c>
      <c r="AL3196" s="1" t="s">
        <v>125</v>
      </c>
      <c r="AM3196" s="1" t="s">
        <v>126</v>
      </c>
      <c r="AN3196" s="1" t="s">
        <v>127</v>
      </c>
      <c r="AO3196" s="1" t="s">
        <v>128</v>
      </c>
      <c r="AP3196" s="1" t="s">
        <v>3280</v>
      </c>
      <c r="AQ3196" s="1" t="s">
        <v>130</v>
      </c>
      <c r="AR3196" s="1" t="s">
        <v>116</v>
      </c>
      <c r="AS3196" s="1" t="s">
        <v>117</v>
      </c>
      <c r="AT3196" s="9">
        <v>96950</v>
      </c>
      <c r="AU3196" s="1" t="s">
        <v>118</v>
      </c>
      <c r="AW3196" s="1">
        <v>16702353285</v>
      </c>
      <c r="AY3196" s="1" t="s">
        <v>124</v>
      </c>
      <c r="AZ3196" s="1" t="s">
        <v>131</v>
      </c>
      <c r="BC3196" s="1" t="str">
        <f>"41-4012.00"</f>
        <v>41-4012.00</v>
      </c>
      <c r="BD3196" s="1" t="s">
        <v>313</v>
      </c>
      <c r="BE3196" s="1" t="s">
        <v>10845</v>
      </c>
      <c r="BF3196" s="1" t="s">
        <v>3151</v>
      </c>
      <c r="BG3196" s="1">
        <v>2</v>
      </c>
      <c r="BI3196" s="2">
        <v>44105</v>
      </c>
      <c r="BJ3196" s="2">
        <v>45199</v>
      </c>
      <c r="BM3196" s="1">
        <v>40</v>
      </c>
      <c r="BN3196" s="1">
        <v>0</v>
      </c>
      <c r="BO3196" s="1">
        <v>8</v>
      </c>
      <c r="BP3196" s="1">
        <v>8</v>
      </c>
      <c r="BQ3196" s="1">
        <v>8</v>
      </c>
      <c r="BR3196" s="1">
        <v>8</v>
      </c>
      <c r="BS3196" s="1">
        <v>8</v>
      </c>
      <c r="BT3196" s="1">
        <v>0</v>
      </c>
      <c r="BU3196" s="1" t="str">
        <f>"8:00 AM"</f>
        <v>8:00 AM</v>
      </c>
      <c r="BV3196" s="1" t="str">
        <f>"5:00 PM"</f>
        <v>5:00 PM</v>
      </c>
      <c r="BW3196" s="1" t="s">
        <v>135</v>
      </c>
      <c r="BX3196" s="1">
        <v>0</v>
      </c>
      <c r="BY3196" s="1">
        <v>24</v>
      </c>
      <c r="BZ3196" s="1" t="s">
        <v>112</v>
      </c>
      <c r="CA3196" s="1">
        <v>0</v>
      </c>
      <c r="CB3196" s="4" t="s">
        <v>14023</v>
      </c>
      <c r="CC3196" s="1" t="s">
        <v>5625</v>
      </c>
      <c r="CD3196" s="1" t="s">
        <v>14024</v>
      </c>
      <c r="CE3196" s="1" t="s">
        <v>116</v>
      </c>
      <c r="CF3196" s="1" t="s">
        <v>117</v>
      </c>
      <c r="CG3196" s="1">
        <v>96950</v>
      </c>
      <c r="CH3196" s="3">
        <v>13.06</v>
      </c>
      <c r="CI3196" s="3">
        <v>13.06</v>
      </c>
      <c r="CJ3196" s="3">
        <v>19.59</v>
      </c>
      <c r="CK3196" s="3">
        <v>19.59</v>
      </c>
      <c r="CL3196" s="1" t="s">
        <v>137</v>
      </c>
      <c r="CM3196" s="1" t="s">
        <v>138</v>
      </c>
      <c r="CN3196" s="1" t="s">
        <v>139</v>
      </c>
      <c r="CP3196" s="1" t="s">
        <v>112</v>
      </c>
      <c r="CQ3196" s="1" t="s">
        <v>111</v>
      </c>
      <c r="CR3196" s="1" t="s">
        <v>112</v>
      </c>
      <c r="CS3196" s="1" t="s">
        <v>111</v>
      </c>
      <c r="CT3196" s="1" t="s">
        <v>138</v>
      </c>
      <c r="CU3196" s="1" t="s">
        <v>111</v>
      </c>
      <c r="CV3196" s="1" t="s">
        <v>138</v>
      </c>
      <c r="CW3196" s="1" t="s">
        <v>138</v>
      </c>
      <c r="CX3196" s="1">
        <v>16702883820</v>
      </c>
      <c r="CY3196" s="1" t="s">
        <v>140</v>
      </c>
      <c r="CZ3196" s="1" t="s">
        <v>138</v>
      </c>
      <c r="DA3196" s="1" t="s">
        <v>111</v>
      </c>
      <c r="DB3196" s="1" t="s">
        <v>112</v>
      </c>
    </row>
    <row r="3197" spans="1:111" ht="15.6" customHeight="1" x14ac:dyDescent="0.25">
      <c r="A3197" s="1" t="s">
        <v>14025</v>
      </c>
      <c r="B3197" s="1" t="s">
        <v>109</v>
      </c>
      <c r="C3197" s="2">
        <v>44026.822876041668</v>
      </c>
      <c r="D3197" s="2">
        <v>44105</v>
      </c>
      <c r="E3197" s="1" t="s">
        <v>110</v>
      </c>
      <c r="F3197" s="2">
        <v>44102.833333333336</v>
      </c>
      <c r="G3197" s="1" t="s">
        <v>111</v>
      </c>
      <c r="H3197" s="1" t="s">
        <v>112</v>
      </c>
      <c r="I3197" s="1" t="s">
        <v>112</v>
      </c>
      <c r="J3197" s="1" t="s">
        <v>3453</v>
      </c>
      <c r="K3197" s="1" t="s">
        <v>14026</v>
      </c>
      <c r="L3197" s="1" t="s">
        <v>3455</v>
      </c>
      <c r="N3197" s="1" t="s">
        <v>167</v>
      </c>
      <c r="O3197" s="1" t="s">
        <v>117</v>
      </c>
      <c r="P3197" s="9">
        <v>96950</v>
      </c>
      <c r="Q3197" s="1" t="s">
        <v>118</v>
      </c>
      <c r="S3197" s="1">
        <v>16702341229</v>
      </c>
      <c r="U3197" s="1">
        <v>31181</v>
      </c>
      <c r="V3197" s="1" t="s">
        <v>119</v>
      </c>
      <c r="X3197" s="1" t="s">
        <v>3456</v>
      </c>
      <c r="Y3197" s="1" t="s">
        <v>3457</v>
      </c>
      <c r="Z3197" s="1" t="s">
        <v>3458</v>
      </c>
      <c r="AA3197" s="1" t="s">
        <v>3134</v>
      </c>
      <c r="AB3197" s="1" t="s">
        <v>3455</v>
      </c>
      <c r="AD3197" s="1" t="s">
        <v>167</v>
      </c>
      <c r="AE3197" s="1" t="s">
        <v>117</v>
      </c>
      <c r="AF3197" s="9">
        <v>96950</v>
      </c>
      <c r="AG3197" s="1" t="s">
        <v>118</v>
      </c>
      <c r="AI3197" s="1">
        <v>16702341229</v>
      </c>
      <c r="AK3197" s="1" t="s">
        <v>3459</v>
      </c>
      <c r="BC3197" s="1" t="str">
        <f>"35-2014.00"</f>
        <v>35-2014.00</v>
      </c>
      <c r="BD3197" s="1" t="s">
        <v>152</v>
      </c>
      <c r="BE3197" s="1" t="s">
        <v>14027</v>
      </c>
      <c r="BF3197" s="1" t="s">
        <v>229</v>
      </c>
      <c r="BG3197" s="1">
        <v>1</v>
      </c>
      <c r="BI3197" s="2">
        <v>44105</v>
      </c>
      <c r="BJ3197" s="2">
        <v>44469</v>
      </c>
      <c r="BM3197" s="1">
        <v>35</v>
      </c>
      <c r="BN3197" s="1">
        <v>0</v>
      </c>
      <c r="BO3197" s="1">
        <v>7</v>
      </c>
      <c r="BP3197" s="1">
        <v>7</v>
      </c>
      <c r="BQ3197" s="1">
        <v>7</v>
      </c>
      <c r="BR3197" s="1">
        <v>7</v>
      </c>
      <c r="BS3197" s="1">
        <v>7</v>
      </c>
      <c r="BT3197" s="1">
        <v>0</v>
      </c>
      <c r="BU3197" s="1" t="str">
        <f>"9:00 AM"</f>
        <v>9:00 AM</v>
      </c>
      <c r="BV3197" s="1" t="str">
        <f>"5:00 PM"</f>
        <v>5:00 PM</v>
      </c>
      <c r="BW3197" s="1" t="s">
        <v>230</v>
      </c>
      <c r="BX3197" s="1">
        <v>0</v>
      </c>
      <c r="BY3197" s="1">
        <v>3</v>
      </c>
      <c r="BZ3197" s="1" t="s">
        <v>112</v>
      </c>
      <c r="CA3197" s="1">
        <v>0</v>
      </c>
      <c r="CB3197" s="4" t="s">
        <v>6710</v>
      </c>
      <c r="CC3197" s="1" t="s">
        <v>3463</v>
      </c>
      <c r="CD3197" s="1" t="s">
        <v>3464</v>
      </c>
      <c r="CE3197" s="1" t="s">
        <v>167</v>
      </c>
      <c r="CF3197" s="1" t="s">
        <v>117</v>
      </c>
      <c r="CG3197" s="1">
        <v>96950</v>
      </c>
      <c r="CH3197" s="3">
        <v>7.92</v>
      </c>
      <c r="CI3197" s="3">
        <v>7.92</v>
      </c>
      <c r="CJ3197" s="3">
        <v>11.88</v>
      </c>
      <c r="CK3197" s="3">
        <v>11.88</v>
      </c>
      <c r="CL3197" s="1" t="s">
        <v>137</v>
      </c>
      <c r="CN3197" s="1" t="s">
        <v>139</v>
      </c>
      <c r="CP3197" s="1" t="s">
        <v>112</v>
      </c>
      <c r="CQ3197" s="1" t="s">
        <v>111</v>
      </c>
      <c r="CR3197" s="1" t="s">
        <v>112</v>
      </c>
      <c r="CS3197" s="1" t="s">
        <v>111</v>
      </c>
      <c r="CT3197" s="1" t="s">
        <v>138</v>
      </c>
      <c r="CU3197" s="1" t="s">
        <v>111</v>
      </c>
      <c r="CV3197" s="1" t="s">
        <v>138</v>
      </c>
      <c r="CW3197" s="1" t="s">
        <v>3422</v>
      </c>
      <c r="CX3197" s="1">
        <v>16702341229</v>
      </c>
      <c r="CY3197" s="1" t="s">
        <v>3459</v>
      </c>
      <c r="CZ3197" s="1" t="s">
        <v>9119</v>
      </c>
      <c r="DA3197" s="1" t="s">
        <v>111</v>
      </c>
      <c r="DB3197" s="1" t="s">
        <v>112</v>
      </c>
    </row>
    <row r="3198" spans="1:111" ht="15.6" customHeight="1" x14ac:dyDescent="0.25">
      <c r="A3198" s="1" t="s">
        <v>14037</v>
      </c>
      <c r="B3198" s="1" t="s">
        <v>109</v>
      </c>
      <c r="C3198" s="2">
        <v>44023.309442939812</v>
      </c>
      <c r="D3198" s="2">
        <v>44109</v>
      </c>
      <c r="E3198" s="1" t="s">
        <v>110</v>
      </c>
      <c r="F3198" s="2">
        <v>44103.833333333336</v>
      </c>
      <c r="G3198" s="1" t="s">
        <v>112</v>
      </c>
      <c r="H3198" s="1" t="s">
        <v>112</v>
      </c>
      <c r="I3198" s="1" t="s">
        <v>112</v>
      </c>
      <c r="J3198" s="1" t="s">
        <v>14038</v>
      </c>
      <c r="K3198" s="1" t="s">
        <v>14039</v>
      </c>
      <c r="L3198" s="1" t="s">
        <v>14040</v>
      </c>
      <c r="M3198" s="1" t="s">
        <v>138</v>
      </c>
      <c r="N3198" s="1" t="s">
        <v>116</v>
      </c>
      <c r="O3198" s="1" t="s">
        <v>117</v>
      </c>
      <c r="P3198" s="9">
        <v>96950</v>
      </c>
      <c r="Q3198" s="1" t="s">
        <v>118</v>
      </c>
      <c r="R3198" s="1" t="s">
        <v>138</v>
      </c>
      <c r="S3198" s="1">
        <v>16709898828</v>
      </c>
      <c r="U3198" s="1">
        <v>56152</v>
      </c>
      <c r="V3198" s="1" t="s">
        <v>119</v>
      </c>
      <c r="X3198" s="1" t="s">
        <v>14041</v>
      </c>
      <c r="Y3198" s="1" t="s">
        <v>14042</v>
      </c>
      <c r="Z3198" s="1" t="s">
        <v>4228</v>
      </c>
      <c r="AA3198" s="1" t="s">
        <v>387</v>
      </c>
      <c r="AB3198" s="1" t="s">
        <v>14040</v>
      </c>
      <c r="AC3198" s="1" t="s">
        <v>138</v>
      </c>
      <c r="AD3198" s="1" t="s">
        <v>116</v>
      </c>
      <c r="AE3198" s="1" t="s">
        <v>117</v>
      </c>
      <c r="AF3198" s="9">
        <v>96950</v>
      </c>
      <c r="AG3198" s="1" t="s">
        <v>118</v>
      </c>
      <c r="AH3198" s="1" t="s">
        <v>138</v>
      </c>
      <c r="AI3198" s="1">
        <v>16709898828</v>
      </c>
      <c r="AK3198" s="1" t="s">
        <v>14043</v>
      </c>
      <c r="BC3198" s="1" t="str">
        <f>"11-1021.00"</f>
        <v>11-1021.00</v>
      </c>
      <c r="BD3198" s="1" t="s">
        <v>248</v>
      </c>
      <c r="BE3198" s="1" t="s">
        <v>14044</v>
      </c>
      <c r="BF3198" s="1" t="s">
        <v>373</v>
      </c>
      <c r="BG3198" s="1">
        <v>1</v>
      </c>
      <c r="BI3198" s="2">
        <v>44105</v>
      </c>
      <c r="BJ3198" s="2">
        <v>44469</v>
      </c>
      <c r="BM3198" s="1">
        <v>35</v>
      </c>
      <c r="BN3198" s="1">
        <v>0</v>
      </c>
      <c r="BO3198" s="1">
        <v>7</v>
      </c>
      <c r="BP3198" s="1">
        <v>7</v>
      </c>
      <c r="BQ3198" s="1">
        <v>7</v>
      </c>
      <c r="BR3198" s="1">
        <v>7</v>
      </c>
      <c r="BS3198" s="1">
        <v>7</v>
      </c>
      <c r="BT3198" s="1">
        <v>0</v>
      </c>
      <c r="BU3198" s="1" t="str">
        <f>"9:00 AM"</f>
        <v>9:00 AM</v>
      </c>
      <c r="BV3198" s="1" t="str">
        <f>"5:00 PM"</f>
        <v>5:00 PM</v>
      </c>
      <c r="BW3198" s="1" t="s">
        <v>135</v>
      </c>
      <c r="BX3198" s="1">
        <v>0</v>
      </c>
      <c r="BY3198" s="1">
        <v>12</v>
      </c>
      <c r="BZ3198" s="1" t="s">
        <v>112</v>
      </c>
      <c r="CA3198" s="1">
        <v>0</v>
      </c>
      <c r="CB3198" s="1" t="s">
        <v>138</v>
      </c>
      <c r="CC3198" s="1" t="s">
        <v>14045</v>
      </c>
      <c r="CD3198" s="1" t="s">
        <v>138</v>
      </c>
      <c r="CE3198" s="1" t="s">
        <v>116</v>
      </c>
      <c r="CF3198" s="1" t="s">
        <v>117</v>
      </c>
      <c r="CG3198" s="1">
        <v>96950</v>
      </c>
      <c r="CH3198" s="3">
        <v>30.92</v>
      </c>
      <c r="CI3198" s="3">
        <v>30.92</v>
      </c>
      <c r="CJ3198" s="3">
        <v>46.38</v>
      </c>
      <c r="CK3198" s="3">
        <v>46.38</v>
      </c>
      <c r="CL3198" s="1" t="s">
        <v>137</v>
      </c>
      <c r="CM3198" s="1" t="s">
        <v>138</v>
      </c>
      <c r="CN3198" s="1" t="s">
        <v>139</v>
      </c>
      <c r="CP3198" s="1" t="s">
        <v>112</v>
      </c>
      <c r="CQ3198" s="1" t="s">
        <v>111</v>
      </c>
      <c r="CR3198" s="1" t="s">
        <v>112</v>
      </c>
      <c r="CS3198" s="1" t="s">
        <v>111</v>
      </c>
      <c r="CT3198" s="1" t="s">
        <v>138</v>
      </c>
      <c r="CU3198" s="1" t="s">
        <v>138</v>
      </c>
      <c r="CV3198" s="1" t="s">
        <v>138</v>
      </c>
      <c r="CW3198" s="1" t="s">
        <v>14046</v>
      </c>
      <c r="CX3198" s="1">
        <v>16709898828</v>
      </c>
      <c r="CY3198" s="1" t="s">
        <v>14043</v>
      </c>
      <c r="CZ3198" s="1" t="s">
        <v>138</v>
      </c>
      <c r="DA3198" s="1" t="s">
        <v>111</v>
      </c>
      <c r="DB3198" s="1" t="s">
        <v>112</v>
      </c>
      <c r="DF3198" s="1" t="s">
        <v>138</v>
      </c>
      <c r="DG3198" s="1" t="s">
        <v>138</v>
      </c>
    </row>
    <row r="3199" spans="1:111" ht="15.6" customHeight="1" x14ac:dyDescent="0.25">
      <c r="A3199" s="1" t="s">
        <v>14047</v>
      </c>
      <c r="B3199" s="1" t="s">
        <v>109</v>
      </c>
      <c r="C3199" s="2">
        <v>44034.241468402775</v>
      </c>
      <c r="D3199" s="2">
        <v>44109</v>
      </c>
      <c r="E3199" s="1" t="s">
        <v>110</v>
      </c>
      <c r="F3199" s="2">
        <v>44103.833333333336</v>
      </c>
      <c r="G3199" s="1" t="s">
        <v>112</v>
      </c>
      <c r="H3199" s="1" t="s">
        <v>112</v>
      </c>
      <c r="I3199" s="1" t="s">
        <v>112</v>
      </c>
      <c r="J3199" s="1" t="s">
        <v>8724</v>
      </c>
      <c r="L3199" s="1" t="s">
        <v>14048</v>
      </c>
      <c r="N3199" s="1" t="s">
        <v>116</v>
      </c>
      <c r="O3199" s="1" t="s">
        <v>117</v>
      </c>
      <c r="P3199" s="9">
        <v>96950</v>
      </c>
      <c r="Q3199" s="1" t="s">
        <v>118</v>
      </c>
      <c r="S3199" s="1">
        <v>16702873247</v>
      </c>
      <c r="U3199" s="1">
        <v>561720</v>
      </c>
      <c r="V3199" s="1" t="s">
        <v>119</v>
      </c>
      <c r="X3199" s="1" t="s">
        <v>848</v>
      </c>
      <c r="Y3199" s="1" t="s">
        <v>5695</v>
      </c>
      <c r="Z3199" s="1" t="s">
        <v>5696</v>
      </c>
      <c r="AA3199" s="1" t="s">
        <v>759</v>
      </c>
      <c r="AB3199" s="1" t="s">
        <v>5697</v>
      </c>
      <c r="AD3199" s="1" t="s">
        <v>116</v>
      </c>
      <c r="AE3199" s="1" t="s">
        <v>117</v>
      </c>
      <c r="AF3199" s="9">
        <v>96950</v>
      </c>
      <c r="AG3199" s="1" t="s">
        <v>118</v>
      </c>
      <c r="AI3199" s="1">
        <v>16702873247</v>
      </c>
      <c r="AK3199" s="1" t="s">
        <v>10072</v>
      </c>
      <c r="BC3199" s="1" t="str">
        <f>"37-2011.00"</f>
        <v>37-2011.00</v>
      </c>
      <c r="BD3199" s="1" t="s">
        <v>676</v>
      </c>
      <c r="BE3199" s="1" t="s">
        <v>14049</v>
      </c>
      <c r="BF3199" s="1" t="s">
        <v>578</v>
      </c>
      <c r="BG3199" s="1">
        <v>25</v>
      </c>
      <c r="BI3199" s="2">
        <v>44105</v>
      </c>
      <c r="BJ3199" s="2">
        <v>44469</v>
      </c>
      <c r="BM3199" s="1">
        <v>40</v>
      </c>
      <c r="BN3199" s="1">
        <v>0</v>
      </c>
      <c r="BO3199" s="1">
        <v>8</v>
      </c>
      <c r="BP3199" s="1">
        <v>8</v>
      </c>
      <c r="BQ3199" s="1">
        <v>8</v>
      </c>
      <c r="BR3199" s="1">
        <v>8</v>
      </c>
      <c r="BS3199" s="1">
        <v>8</v>
      </c>
      <c r="BT3199" s="1">
        <v>0</v>
      </c>
      <c r="BU3199" s="1" t="str">
        <f>"8:00 AM"</f>
        <v>8:00 AM</v>
      </c>
      <c r="BV3199" s="1" t="str">
        <f>"5:00 PM"</f>
        <v>5:00 PM</v>
      </c>
      <c r="BW3199" s="1" t="s">
        <v>230</v>
      </c>
      <c r="BX3199" s="1">
        <v>0</v>
      </c>
      <c r="BY3199" s="1">
        <v>0</v>
      </c>
      <c r="BZ3199" s="1" t="s">
        <v>112</v>
      </c>
      <c r="CA3199" s="1">
        <v>0</v>
      </c>
      <c r="CB3199" s="1" t="s">
        <v>362</v>
      </c>
      <c r="CC3199" s="1" t="s">
        <v>14050</v>
      </c>
      <c r="CE3199" s="1" t="s">
        <v>116</v>
      </c>
      <c r="CF3199" s="1" t="s">
        <v>117</v>
      </c>
      <c r="CG3199" s="1">
        <v>96950</v>
      </c>
      <c r="CH3199" s="3">
        <v>10.42</v>
      </c>
      <c r="CI3199" s="3">
        <v>10.42</v>
      </c>
      <c r="CJ3199" s="3">
        <v>15.63</v>
      </c>
      <c r="CK3199" s="3">
        <v>15.63</v>
      </c>
      <c r="CL3199" s="1" t="s">
        <v>137</v>
      </c>
      <c r="CN3199" s="1" t="s">
        <v>139</v>
      </c>
      <c r="CP3199" s="1" t="s">
        <v>112</v>
      </c>
      <c r="CQ3199" s="1" t="s">
        <v>111</v>
      </c>
      <c r="CR3199" s="1" t="s">
        <v>111</v>
      </c>
      <c r="CS3199" s="1" t="s">
        <v>111</v>
      </c>
      <c r="CT3199" s="1" t="s">
        <v>138</v>
      </c>
      <c r="CU3199" s="1" t="s">
        <v>111</v>
      </c>
      <c r="CV3199" s="1" t="s">
        <v>138</v>
      </c>
      <c r="CW3199" s="1" t="s">
        <v>14051</v>
      </c>
      <c r="CX3199" s="1">
        <v>16716833844</v>
      </c>
      <c r="CY3199" s="1" t="s">
        <v>8731</v>
      </c>
      <c r="CZ3199" s="1" t="s">
        <v>138</v>
      </c>
      <c r="DA3199" s="1" t="s">
        <v>111</v>
      </c>
      <c r="DB3199" s="1" t="s">
        <v>112</v>
      </c>
    </row>
    <row r="3200" spans="1:111" ht="15.6" customHeight="1" x14ac:dyDescent="0.25">
      <c r="A3200" s="1" t="s">
        <v>14065</v>
      </c>
      <c r="B3200" s="1" t="s">
        <v>109</v>
      </c>
      <c r="C3200" s="2">
        <v>44055.115724189818</v>
      </c>
      <c r="D3200" s="2">
        <v>44137</v>
      </c>
      <c r="E3200" s="1" t="s">
        <v>180</v>
      </c>
      <c r="G3200" s="1" t="s">
        <v>111</v>
      </c>
      <c r="H3200" s="1" t="s">
        <v>112</v>
      </c>
      <c r="I3200" s="1" t="s">
        <v>112</v>
      </c>
      <c r="J3200" s="1" t="s">
        <v>5552</v>
      </c>
      <c r="K3200" s="1" t="s">
        <v>14066</v>
      </c>
      <c r="L3200" s="1" t="s">
        <v>5553</v>
      </c>
      <c r="N3200" s="1" t="s">
        <v>116</v>
      </c>
      <c r="O3200" s="1" t="s">
        <v>117</v>
      </c>
      <c r="P3200" s="9">
        <v>96950</v>
      </c>
      <c r="Q3200" s="1" t="s">
        <v>118</v>
      </c>
      <c r="R3200" s="1" t="s">
        <v>138</v>
      </c>
      <c r="S3200" s="1">
        <v>16702887678</v>
      </c>
      <c r="U3200" s="1">
        <v>812112</v>
      </c>
      <c r="V3200" s="1" t="s">
        <v>119</v>
      </c>
      <c r="X3200" s="1" t="s">
        <v>5554</v>
      </c>
      <c r="Y3200" s="1" t="s">
        <v>5555</v>
      </c>
      <c r="Z3200" s="1" t="s">
        <v>1308</v>
      </c>
      <c r="AA3200" s="1" t="s">
        <v>373</v>
      </c>
      <c r="AB3200" s="1" t="s">
        <v>5553</v>
      </c>
      <c r="AD3200" s="1" t="s">
        <v>116</v>
      </c>
      <c r="AE3200" s="1" t="s">
        <v>117</v>
      </c>
      <c r="AF3200" s="9">
        <v>96950</v>
      </c>
      <c r="AG3200" s="1" t="s">
        <v>118</v>
      </c>
      <c r="AI3200" s="1">
        <v>16702867678</v>
      </c>
      <c r="AK3200" s="1" t="s">
        <v>5556</v>
      </c>
      <c r="BC3200" s="1" t="str">
        <f>"39-5012.00"</f>
        <v>39-5012.00</v>
      </c>
      <c r="BD3200" s="1" t="s">
        <v>1831</v>
      </c>
      <c r="BE3200" s="1" t="s">
        <v>14067</v>
      </c>
      <c r="BF3200" s="1" t="s">
        <v>6195</v>
      </c>
      <c r="BG3200" s="1">
        <v>2</v>
      </c>
      <c r="BI3200" s="2">
        <v>44105</v>
      </c>
      <c r="BJ3200" s="2">
        <v>44469</v>
      </c>
      <c r="BM3200" s="1">
        <v>36</v>
      </c>
      <c r="BN3200" s="1">
        <v>6</v>
      </c>
      <c r="BO3200" s="1">
        <v>6</v>
      </c>
      <c r="BP3200" s="1">
        <v>0</v>
      </c>
      <c r="BQ3200" s="1">
        <v>6</v>
      </c>
      <c r="BR3200" s="1">
        <v>6</v>
      </c>
      <c r="BS3200" s="1">
        <v>6</v>
      </c>
      <c r="BT3200" s="1">
        <v>6</v>
      </c>
      <c r="BU3200" s="1" t="str">
        <f>"11:00 AM"</f>
        <v>11:00 AM</v>
      </c>
      <c r="BV3200" s="1" t="str">
        <f>"6:00 PM"</f>
        <v>6:00 PM</v>
      </c>
      <c r="BW3200" s="1" t="s">
        <v>230</v>
      </c>
      <c r="BX3200" s="1">
        <v>0</v>
      </c>
      <c r="BY3200" s="1">
        <v>12</v>
      </c>
      <c r="BZ3200" s="1" t="s">
        <v>112</v>
      </c>
      <c r="CA3200" s="1">
        <v>0</v>
      </c>
      <c r="CB3200" s="1" t="s">
        <v>14068</v>
      </c>
      <c r="CC3200" s="1" t="s">
        <v>7646</v>
      </c>
      <c r="CD3200" s="1" t="s">
        <v>7647</v>
      </c>
      <c r="CE3200" s="1" t="s">
        <v>116</v>
      </c>
      <c r="CF3200" s="1" t="s">
        <v>117</v>
      </c>
      <c r="CG3200" s="1">
        <v>96950</v>
      </c>
      <c r="CH3200" s="3">
        <v>13.01</v>
      </c>
      <c r="CI3200" s="3">
        <v>13.01</v>
      </c>
      <c r="CJ3200" s="3">
        <v>19.52</v>
      </c>
      <c r="CK3200" s="3">
        <v>19.52</v>
      </c>
      <c r="CL3200" s="1" t="s">
        <v>137</v>
      </c>
      <c r="CM3200" s="1" t="s">
        <v>138</v>
      </c>
      <c r="CN3200" s="1" t="s">
        <v>139</v>
      </c>
      <c r="CP3200" s="1" t="s">
        <v>112</v>
      </c>
      <c r="CQ3200" s="1" t="s">
        <v>111</v>
      </c>
      <c r="CR3200" s="1" t="s">
        <v>111</v>
      </c>
      <c r="CS3200" s="1" t="s">
        <v>111</v>
      </c>
      <c r="CT3200" s="1" t="s">
        <v>138</v>
      </c>
      <c r="CU3200" s="1" t="s">
        <v>111</v>
      </c>
      <c r="CV3200" s="1" t="s">
        <v>138</v>
      </c>
      <c r="CW3200" s="1" t="s">
        <v>362</v>
      </c>
      <c r="CX3200" s="1">
        <v>16702887678</v>
      </c>
      <c r="CY3200" s="1" t="s">
        <v>5556</v>
      </c>
      <c r="CZ3200" s="1" t="s">
        <v>138</v>
      </c>
      <c r="DA3200" s="1" t="s">
        <v>111</v>
      </c>
      <c r="DB3200" s="1" t="s">
        <v>112</v>
      </c>
      <c r="DG3200" s="1" t="s">
        <v>138</v>
      </c>
    </row>
    <row r="3201" spans="1:111" ht="15.6" customHeight="1" x14ac:dyDescent="0.25">
      <c r="A3201" s="1" t="s">
        <v>14073</v>
      </c>
      <c r="B3201" s="1" t="s">
        <v>109</v>
      </c>
      <c r="C3201" s="2">
        <v>44090.23369710648</v>
      </c>
      <c r="D3201" s="2">
        <v>44172</v>
      </c>
      <c r="E3201" s="1" t="s">
        <v>180</v>
      </c>
      <c r="G3201" s="1" t="s">
        <v>112</v>
      </c>
      <c r="H3201" s="1" t="s">
        <v>112</v>
      </c>
      <c r="I3201" s="1" t="s">
        <v>112</v>
      </c>
      <c r="J3201" s="1" t="s">
        <v>14074</v>
      </c>
      <c r="K3201" s="1" t="s">
        <v>14075</v>
      </c>
      <c r="L3201" s="1" t="s">
        <v>14076</v>
      </c>
      <c r="N3201" s="1" t="s">
        <v>1759</v>
      </c>
      <c r="O3201" s="1" t="s">
        <v>117</v>
      </c>
      <c r="P3201" s="9">
        <v>96952</v>
      </c>
      <c r="Q3201" s="1" t="s">
        <v>118</v>
      </c>
      <c r="S3201" s="1">
        <v>16704330003</v>
      </c>
      <c r="U3201" s="1">
        <v>452319</v>
      </c>
      <c r="V3201" s="1" t="s">
        <v>119</v>
      </c>
      <c r="X3201" s="1" t="s">
        <v>14077</v>
      </c>
      <c r="Y3201" s="1" t="s">
        <v>14078</v>
      </c>
      <c r="Z3201" s="1" t="s">
        <v>14079</v>
      </c>
      <c r="AA3201" s="1" t="s">
        <v>1584</v>
      </c>
      <c r="AB3201" s="1" t="s">
        <v>14076</v>
      </c>
      <c r="AD3201" s="1" t="s">
        <v>1759</v>
      </c>
      <c r="AE3201" s="1" t="s">
        <v>117</v>
      </c>
      <c r="AF3201" s="9">
        <v>96952</v>
      </c>
      <c r="AG3201" s="1" t="s">
        <v>118</v>
      </c>
      <c r="AI3201" s="1">
        <v>16704330003</v>
      </c>
      <c r="AK3201" s="1" t="s">
        <v>4708</v>
      </c>
      <c r="BC3201" s="1" t="str">
        <f>"43-5081.04"</f>
        <v>43-5081.04</v>
      </c>
      <c r="BD3201" s="1" t="s">
        <v>2414</v>
      </c>
      <c r="BE3201" s="1" t="s">
        <v>14080</v>
      </c>
      <c r="BF3201" s="1" t="s">
        <v>14081</v>
      </c>
      <c r="BG3201" s="1">
        <v>3</v>
      </c>
      <c r="BI3201" s="2">
        <v>44105</v>
      </c>
      <c r="BJ3201" s="2">
        <v>44469</v>
      </c>
      <c r="BM3201" s="1">
        <v>40</v>
      </c>
      <c r="BN3201" s="1">
        <v>0</v>
      </c>
      <c r="BO3201" s="1">
        <v>8</v>
      </c>
      <c r="BP3201" s="1">
        <v>8</v>
      </c>
      <c r="BQ3201" s="1">
        <v>8</v>
      </c>
      <c r="BR3201" s="1">
        <v>8</v>
      </c>
      <c r="BS3201" s="1">
        <v>8</v>
      </c>
      <c r="BT3201" s="1">
        <v>0</v>
      </c>
      <c r="BU3201" s="1" t="str">
        <f>"7:00 AM"</f>
        <v>7:00 AM</v>
      </c>
      <c r="BV3201" s="1" t="str">
        <f>"4:00 PM"</f>
        <v>4:00 PM</v>
      </c>
      <c r="BW3201" s="1" t="s">
        <v>135</v>
      </c>
      <c r="BX3201" s="1">
        <v>2</v>
      </c>
      <c r="BY3201" s="1">
        <v>12</v>
      </c>
      <c r="BZ3201" s="1" t="s">
        <v>112</v>
      </c>
      <c r="CA3201" s="1">
        <v>0</v>
      </c>
      <c r="CB3201" s="1" t="s">
        <v>14082</v>
      </c>
      <c r="CC3201" s="1" t="s">
        <v>14083</v>
      </c>
      <c r="CE3201" s="1" t="s">
        <v>1759</v>
      </c>
      <c r="CF3201" s="1" t="s">
        <v>117</v>
      </c>
      <c r="CG3201" s="1">
        <v>96952</v>
      </c>
      <c r="CH3201" s="3">
        <v>10.66</v>
      </c>
      <c r="CI3201" s="3">
        <v>10.66</v>
      </c>
      <c r="CJ3201" s="3">
        <v>15.99</v>
      </c>
      <c r="CK3201" s="3">
        <v>15.99</v>
      </c>
      <c r="CL3201" s="1" t="s">
        <v>137</v>
      </c>
      <c r="CN3201" s="1" t="s">
        <v>139</v>
      </c>
      <c r="CP3201" s="1" t="s">
        <v>112</v>
      </c>
      <c r="CQ3201" s="1" t="s">
        <v>111</v>
      </c>
      <c r="CR3201" s="1" t="s">
        <v>112</v>
      </c>
      <c r="CS3201" s="1" t="s">
        <v>111</v>
      </c>
      <c r="CT3201" s="1" t="s">
        <v>111</v>
      </c>
      <c r="CU3201" s="1" t="s">
        <v>111</v>
      </c>
      <c r="CV3201" s="1" t="s">
        <v>138</v>
      </c>
      <c r="CW3201" s="1" t="s">
        <v>4714</v>
      </c>
      <c r="CX3201" s="1">
        <v>16704330003</v>
      </c>
      <c r="CY3201" s="1" t="s">
        <v>4708</v>
      </c>
      <c r="CZ3201" s="1" t="s">
        <v>138</v>
      </c>
      <c r="DA3201" s="1" t="s">
        <v>111</v>
      </c>
      <c r="DB3201" s="1" t="s">
        <v>112</v>
      </c>
    </row>
    <row r="3202" spans="1:111" ht="15.6" customHeight="1" x14ac:dyDescent="0.25">
      <c r="A3202" s="1" t="s">
        <v>14092</v>
      </c>
      <c r="B3202" s="1" t="s">
        <v>109</v>
      </c>
      <c r="C3202" s="2">
        <v>44062.179322222219</v>
      </c>
      <c r="D3202" s="2">
        <v>44158</v>
      </c>
      <c r="E3202" s="1" t="s">
        <v>180</v>
      </c>
      <c r="F3202" s="2">
        <v>44103.833333333336</v>
      </c>
      <c r="G3202" s="1" t="s">
        <v>112</v>
      </c>
      <c r="H3202" s="1" t="s">
        <v>112</v>
      </c>
      <c r="I3202" s="1" t="s">
        <v>112</v>
      </c>
      <c r="J3202" s="1" t="s">
        <v>7724</v>
      </c>
      <c r="K3202" s="1" t="s">
        <v>7725</v>
      </c>
      <c r="L3202" s="1" t="s">
        <v>2248</v>
      </c>
      <c r="M3202" s="1" t="s">
        <v>7726</v>
      </c>
      <c r="N3202" s="1" t="s">
        <v>116</v>
      </c>
      <c r="O3202" s="1" t="s">
        <v>117</v>
      </c>
      <c r="P3202" s="9">
        <v>96950</v>
      </c>
      <c r="Q3202" s="1" t="s">
        <v>118</v>
      </c>
      <c r="R3202" s="1" t="s">
        <v>138</v>
      </c>
      <c r="S3202" s="1">
        <v>16702872161</v>
      </c>
      <c r="U3202" s="1">
        <v>53211</v>
      </c>
      <c r="V3202" s="1" t="s">
        <v>119</v>
      </c>
      <c r="X3202" s="1" t="s">
        <v>1357</v>
      </c>
      <c r="Y3202" s="1" t="s">
        <v>1365</v>
      </c>
      <c r="AA3202" s="1" t="s">
        <v>245</v>
      </c>
      <c r="AB3202" s="1" t="s">
        <v>2248</v>
      </c>
      <c r="AC3202" s="1" t="s">
        <v>7726</v>
      </c>
      <c r="AD3202" s="1" t="s">
        <v>116</v>
      </c>
      <c r="AE3202" s="1" t="s">
        <v>117</v>
      </c>
      <c r="AF3202" s="9">
        <v>96950</v>
      </c>
      <c r="AG3202" s="1" t="s">
        <v>118</v>
      </c>
      <c r="AH3202" s="1" t="s">
        <v>138</v>
      </c>
      <c r="AI3202" s="1">
        <v>16702872161</v>
      </c>
      <c r="AK3202" s="1" t="s">
        <v>2249</v>
      </c>
      <c r="BC3202" s="1" t="str">
        <f>"43-3031.00"</f>
        <v>43-3031.00</v>
      </c>
      <c r="BD3202" s="1" t="s">
        <v>389</v>
      </c>
      <c r="BE3202" s="1" t="s">
        <v>14093</v>
      </c>
      <c r="BF3202" s="1" t="s">
        <v>4285</v>
      </c>
      <c r="BG3202" s="1">
        <v>1</v>
      </c>
      <c r="BI3202" s="2">
        <v>44105</v>
      </c>
      <c r="BJ3202" s="2">
        <v>44469</v>
      </c>
      <c r="BM3202" s="1">
        <v>40</v>
      </c>
      <c r="BN3202" s="1">
        <v>0</v>
      </c>
      <c r="BO3202" s="1">
        <v>8</v>
      </c>
      <c r="BP3202" s="1">
        <v>8</v>
      </c>
      <c r="BQ3202" s="1">
        <v>8</v>
      </c>
      <c r="BR3202" s="1">
        <v>8</v>
      </c>
      <c r="BS3202" s="1">
        <v>8</v>
      </c>
      <c r="BT3202" s="1">
        <v>0</v>
      </c>
      <c r="BU3202" s="1" t="str">
        <f>"8:00 AM"</f>
        <v>8:00 AM</v>
      </c>
      <c r="BV3202" s="1" t="str">
        <f>"5:00 PM"</f>
        <v>5:00 PM</v>
      </c>
      <c r="BW3202" s="1" t="s">
        <v>392</v>
      </c>
      <c r="BX3202" s="1">
        <v>0</v>
      </c>
      <c r="BY3202" s="1">
        <v>24</v>
      </c>
      <c r="BZ3202" s="1" t="s">
        <v>112</v>
      </c>
      <c r="CA3202" s="1">
        <v>0</v>
      </c>
      <c r="CB3202" s="1" t="s">
        <v>14094</v>
      </c>
      <c r="CC3202" s="1" t="s">
        <v>2248</v>
      </c>
      <c r="CD3202" s="1" t="s">
        <v>7726</v>
      </c>
      <c r="CE3202" s="1" t="s">
        <v>116</v>
      </c>
      <c r="CF3202" s="1" t="s">
        <v>117</v>
      </c>
      <c r="CG3202" s="1">
        <v>96950</v>
      </c>
      <c r="CH3202" s="3">
        <v>9.8699999999999992</v>
      </c>
      <c r="CI3202" s="3">
        <v>9.8699999999999992</v>
      </c>
      <c r="CJ3202" s="3">
        <v>14.81</v>
      </c>
      <c r="CK3202" s="3">
        <v>14.81</v>
      </c>
      <c r="CL3202" s="1" t="s">
        <v>137</v>
      </c>
      <c r="CM3202" s="1" t="s">
        <v>168</v>
      </c>
      <c r="CN3202" s="1" t="s">
        <v>139</v>
      </c>
      <c r="CP3202" s="1" t="s">
        <v>112</v>
      </c>
      <c r="CQ3202" s="1" t="s">
        <v>111</v>
      </c>
      <c r="CR3202" s="1" t="s">
        <v>112</v>
      </c>
      <c r="CS3202" s="1" t="s">
        <v>111</v>
      </c>
      <c r="CT3202" s="1" t="s">
        <v>138</v>
      </c>
      <c r="CU3202" s="1" t="s">
        <v>111</v>
      </c>
      <c r="CV3202" s="1" t="s">
        <v>138</v>
      </c>
      <c r="CW3202" s="1" t="s">
        <v>2253</v>
      </c>
      <c r="CX3202" s="1">
        <v>16702872161</v>
      </c>
      <c r="CY3202" s="1" t="s">
        <v>2249</v>
      </c>
      <c r="CZ3202" s="1" t="s">
        <v>168</v>
      </c>
      <c r="DA3202" s="1" t="s">
        <v>111</v>
      </c>
      <c r="DB3202" s="1" t="s">
        <v>112</v>
      </c>
      <c r="DC3202" s="1" t="s">
        <v>1357</v>
      </c>
      <c r="DD3202" s="1" t="s">
        <v>1358</v>
      </c>
      <c r="DF3202" s="1" t="s">
        <v>2254</v>
      </c>
      <c r="DG3202" s="1" t="s">
        <v>2249</v>
      </c>
    </row>
    <row r="3203" spans="1:111" ht="15.6" customHeight="1" x14ac:dyDescent="0.25">
      <c r="A3203" s="1" t="s">
        <v>14095</v>
      </c>
      <c r="B3203" s="1" t="s">
        <v>109</v>
      </c>
      <c r="C3203" s="2">
        <v>44057.40750833333</v>
      </c>
      <c r="D3203" s="2">
        <v>44144</v>
      </c>
      <c r="E3203" s="1" t="s">
        <v>180</v>
      </c>
      <c r="G3203" s="1" t="s">
        <v>112</v>
      </c>
      <c r="H3203" s="1" t="s">
        <v>112</v>
      </c>
      <c r="I3203" s="1" t="s">
        <v>112</v>
      </c>
      <c r="J3203" s="1" t="s">
        <v>2385</v>
      </c>
      <c r="K3203" s="1" t="s">
        <v>2386</v>
      </c>
      <c r="L3203" s="1" t="s">
        <v>2387</v>
      </c>
      <c r="N3203" s="1" t="s">
        <v>167</v>
      </c>
      <c r="O3203" s="1" t="s">
        <v>117</v>
      </c>
      <c r="P3203" s="9">
        <v>96950</v>
      </c>
      <c r="Q3203" s="1" t="s">
        <v>118</v>
      </c>
      <c r="S3203" s="1">
        <v>16702346108</v>
      </c>
      <c r="T3203" s="1">
        <v>7723</v>
      </c>
      <c r="U3203" s="1">
        <v>531110</v>
      </c>
      <c r="V3203" s="1" t="s">
        <v>119</v>
      </c>
      <c r="X3203" s="1" t="s">
        <v>1444</v>
      </c>
      <c r="Y3203" s="1" t="s">
        <v>2388</v>
      </c>
      <c r="Z3203" s="1" t="s">
        <v>186</v>
      </c>
      <c r="AA3203" s="1" t="s">
        <v>245</v>
      </c>
      <c r="AB3203" s="1" t="s">
        <v>2387</v>
      </c>
      <c r="AD3203" s="1" t="s">
        <v>167</v>
      </c>
      <c r="AE3203" s="1" t="s">
        <v>117</v>
      </c>
      <c r="AF3203" s="9">
        <v>96950</v>
      </c>
      <c r="AG3203" s="1" t="s">
        <v>118</v>
      </c>
      <c r="AI3203" s="1">
        <v>16702346108</v>
      </c>
      <c r="AJ3203" s="1">
        <v>7723</v>
      </c>
      <c r="AK3203" s="1" t="s">
        <v>2389</v>
      </c>
      <c r="BC3203" s="1" t="str">
        <f>"49-9071.00"</f>
        <v>49-9071.00</v>
      </c>
      <c r="BD3203" s="1" t="s">
        <v>214</v>
      </c>
      <c r="BE3203" s="1" t="s">
        <v>2390</v>
      </c>
      <c r="BF3203" s="1" t="s">
        <v>2391</v>
      </c>
      <c r="BG3203" s="1">
        <v>3</v>
      </c>
      <c r="BI3203" s="2">
        <v>44105</v>
      </c>
      <c r="BJ3203" s="2">
        <v>44469</v>
      </c>
      <c r="BM3203" s="1">
        <v>40</v>
      </c>
      <c r="BN3203" s="1">
        <v>0</v>
      </c>
      <c r="BO3203" s="1">
        <v>8</v>
      </c>
      <c r="BP3203" s="1">
        <v>8</v>
      </c>
      <c r="BQ3203" s="1">
        <v>8</v>
      </c>
      <c r="BR3203" s="1">
        <v>8</v>
      </c>
      <c r="BS3203" s="1">
        <v>8</v>
      </c>
      <c r="BT3203" s="1">
        <v>0</v>
      </c>
      <c r="BU3203" s="1" t="str">
        <f>"8:00 AM"</f>
        <v>8:00 AM</v>
      </c>
      <c r="BV3203" s="1" t="str">
        <f>"5:00 PM"</f>
        <v>5:00 PM</v>
      </c>
      <c r="BW3203" s="1" t="s">
        <v>135</v>
      </c>
      <c r="BX3203" s="1">
        <v>0</v>
      </c>
      <c r="BY3203" s="1">
        <v>24</v>
      </c>
      <c r="BZ3203" s="1" t="s">
        <v>112</v>
      </c>
      <c r="CA3203" s="1">
        <v>0</v>
      </c>
      <c r="CB3203" s="1" t="s">
        <v>2392</v>
      </c>
      <c r="CC3203" s="1" t="s">
        <v>1130</v>
      </c>
      <c r="CD3203" s="1" t="s">
        <v>1197</v>
      </c>
      <c r="CE3203" s="1" t="s">
        <v>116</v>
      </c>
      <c r="CF3203" s="1" t="s">
        <v>117</v>
      </c>
      <c r="CG3203" s="1">
        <v>96950</v>
      </c>
      <c r="CH3203" s="3">
        <v>8.33</v>
      </c>
      <c r="CI3203" s="3">
        <v>8.33</v>
      </c>
      <c r="CJ3203" s="3">
        <v>12.49</v>
      </c>
      <c r="CK3203" s="3">
        <v>12.49</v>
      </c>
      <c r="CL3203" s="1" t="s">
        <v>137</v>
      </c>
      <c r="CM3203" s="1" t="s">
        <v>138</v>
      </c>
      <c r="CN3203" s="1" t="s">
        <v>139</v>
      </c>
      <c r="CP3203" s="1" t="s">
        <v>111</v>
      </c>
      <c r="CQ3203" s="1" t="s">
        <v>111</v>
      </c>
      <c r="CR3203" s="1" t="s">
        <v>111</v>
      </c>
      <c r="CS3203" s="1" t="s">
        <v>111</v>
      </c>
      <c r="CT3203" s="1" t="s">
        <v>138</v>
      </c>
      <c r="CU3203" s="1" t="s">
        <v>111</v>
      </c>
      <c r="CV3203" s="1" t="s">
        <v>138</v>
      </c>
      <c r="CW3203" s="1" t="s">
        <v>138</v>
      </c>
      <c r="CX3203" s="1">
        <v>16702346108</v>
      </c>
      <c r="CY3203" s="1" t="s">
        <v>2389</v>
      </c>
      <c r="CZ3203" s="1" t="s">
        <v>138</v>
      </c>
      <c r="DA3203" s="1" t="s">
        <v>111</v>
      </c>
      <c r="DB3203" s="1" t="s">
        <v>112</v>
      </c>
    </row>
    <row r="3204" spans="1:111" ht="15.6" customHeight="1" x14ac:dyDescent="0.25">
      <c r="A3204" s="1" t="s">
        <v>14112</v>
      </c>
      <c r="B3204" s="1" t="s">
        <v>109</v>
      </c>
      <c r="C3204" s="2">
        <v>44061.050396064813</v>
      </c>
      <c r="D3204" s="2">
        <v>44131</v>
      </c>
      <c r="E3204" s="1" t="s">
        <v>180</v>
      </c>
      <c r="G3204" s="1" t="s">
        <v>111</v>
      </c>
      <c r="H3204" s="1" t="s">
        <v>112</v>
      </c>
      <c r="I3204" s="1" t="s">
        <v>112</v>
      </c>
      <c r="J3204" s="1" t="s">
        <v>13019</v>
      </c>
      <c r="L3204" s="1" t="s">
        <v>13020</v>
      </c>
      <c r="N3204" s="1" t="s">
        <v>116</v>
      </c>
      <c r="O3204" s="1" t="s">
        <v>117</v>
      </c>
      <c r="P3204" s="9">
        <v>96950</v>
      </c>
      <c r="Q3204" s="1" t="s">
        <v>118</v>
      </c>
      <c r="R3204" s="1" t="s">
        <v>5024</v>
      </c>
      <c r="S3204" s="1">
        <v>16702334673</v>
      </c>
      <c r="U3204" s="1">
        <v>221114</v>
      </c>
      <c r="V3204" s="1" t="s">
        <v>119</v>
      </c>
      <c r="X3204" s="1" t="s">
        <v>13021</v>
      </c>
      <c r="Y3204" s="1" t="s">
        <v>13022</v>
      </c>
      <c r="Z3204" s="1" t="s">
        <v>13023</v>
      </c>
      <c r="AA3204" s="1" t="s">
        <v>8479</v>
      </c>
      <c r="AB3204" s="1" t="s">
        <v>13020</v>
      </c>
      <c r="AD3204" s="1" t="s">
        <v>116</v>
      </c>
      <c r="AE3204" s="1" t="s">
        <v>117</v>
      </c>
      <c r="AF3204" s="9">
        <v>96950</v>
      </c>
      <c r="AG3204" s="1" t="s">
        <v>118</v>
      </c>
      <c r="AH3204" s="1" t="s">
        <v>5024</v>
      </c>
      <c r="AI3204" s="1">
        <v>16702334673</v>
      </c>
      <c r="AK3204" s="1" t="s">
        <v>867</v>
      </c>
      <c r="BC3204" s="1" t="str">
        <f>"43-5081.03"</f>
        <v>43-5081.03</v>
      </c>
      <c r="BD3204" s="1" t="s">
        <v>868</v>
      </c>
      <c r="BE3204" s="1" t="s">
        <v>14113</v>
      </c>
      <c r="BF3204" s="1" t="s">
        <v>14114</v>
      </c>
      <c r="BG3204" s="1">
        <v>1</v>
      </c>
      <c r="BI3204" s="2">
        <v>44105</v>
      </c>
      <c r="BJ3204" s="2">
        <v>44469</v>
      </c>
      <c r="BM3204" s="1">
        <v>40</v>
      </c>
      <c r="BN3204" s="1">
        <v>0</v>
      </c>
      <c r="BO3204" s="1">
        <v>8</v>
      </c>
      <c r="BP3204" s="1">
        <v>8</v>
      </c>
      <c r="BQ3204" s="1">
        <v>8</v>
      </c>
      <c r="BR3204" s="1">
        <v>8</v>
      </c>
      <c r="BS3204" s="1">
        <v>8</v>
      </c>
      <c r="BT3204" s="1">
        <v>0</v>
      </c>
      <c r="BU3204" s="1" t="str">
        <f>"8:00 AM"</f>
        <v>8:00 AM</v>
      </c>
      <c r="BV3204" s="1" t="str">
        <f>"5:00 PM"</f>
        <v>5:00 PM</v>
      </c>
      <c r="BW3204" s="1" t="s">
        <v>135</v>
      </c>
      <c r="BX3204" s="1">
        <v>0</v>
      </c>
      <c r="BY3204" s="1">
        <v>12</v>
      </c>
      <c r="BZ3204" s="1" t="s">
        <v>112</v>
      </c>
      <c r="CA3204" s="1">
        <v>0</v>
      </c>
      <c r="CB3204" s="4" t="s">
        <v>14115</v>
      </c>
      <c r="CC3204" s="1" t="s">
        <v>13020</v>
      </c>
      <c r="CE3204" s="1" t="s">
        <v>116</v>
      </c>
      <c r="CF3204" s="1" t="s">
        <v>117</v>
      </c>
      <c r="CG3204" s="1">
        <v>96950</v>
      </c>
      <c r="CH3204" s="3">
        <v>10.66</v>
      </c>
      <c r="CI3204" s="3">
        <v>10.66</v>
      </c>
      <c r="CJ3204" s="3">
        <v>15.99</v>
      </c>
      <c r="CK3204" s="3">
        <v>15.99</v>
      </c>
      <c r="CL3204" s="1" t="s">
        <v>137</v>
      </c>
      <c r="CN3204" s="1" t="s">
        <v>218</v>
      </c>
      <c r="CP3204" s="1" t="s">
        <v>112</v>
      </c>
      <c r="CQ3204" s="1" t="s">
        <v>111</v>
      </c>
      <c r="CR3204" s="1" t="s">
        <v>112</v>
      </c>
      <c r="CS3204" s="1" t="s">
        <v>111</v>
      </c>
      <c r="CT3204" s="1" t="s">
        <v>111</v>
      </c>
      <c r="CU3204" s="1" t="s">
        <v>111</v>
      </c>
      <c r="CV3204" s="1" t="s">
        <v>138</v>
      </c>
      <c r="CW3204" s="1" t="s">
        <v>331</v>
      </c>
      <c r="CX3204" s="1">
        <v>16702334673</v>
      </c>
      <c r="CY3204" s="1" t="s">
        <v>13029</v>
      </c>
      <c r="CZ3204" s="1" t="s">
        <v>168</v>
      </c>
      <c r="DA3204" s="1" t="s">
        <v>111</v>
      </c>
      <c r="DB3204" s="1" t="s">
        <v>112</v>
      </c>
    </row>
    <row r="3205" spans="1:111" ht="15.6" customHeight="1" x14ac:dyDescent="0.25">
      <c r="A3205" s="1" t="s">
        <v>14136</v>
      </c>
      <c r="B3205" s="1" t="s">
        <v>109</v>
      </c>
      <c r="C3205" s="2">
        <v>44058.368358912034</v>
      </c>
      <c r="D3205" s="2">
        <v>44153</v>
      </c>
      <c r="E3205" s="1" t="s">
        <v>180</v>
      </c>
      <c r="G3205" s="1" t="s">
        <v>112</v>
      </c>
      <c r="H3205" s="1" t="s">
        <v>112</v>
      </c>
      <c r="I3205" s="1" t="s">
        <v>112</v>
      </c>
      <c r="J3205" s="1" t="s">
        <v>14137</v>
      </c>
      <c r="L3205" s="1" t="s">
        <v>538</v>
      </c>
      <c r="N3205" s="1" t="s">
        <v>167</v>
      </c>
      <c r="O3205" s="1" t="s">
        <v>117</v>
      </c>
      <c r="P3205" s="9">
        <v>96950</v>
      </c>
      <c r="Q3205" s="1" t="s">
        <v>118</v>
      </c>
      <c r="S3205" s="1">
        <v>16702853784</v>
      </c>
      <c r="U3205" s="1">
        <v>621512</v>
      </c>
      <c r="V3205" s="1" t="s">
        <v>119</v>
      </c>
      <c r="X3205" s="1" t="s">
        <v>539</v>
      </c>
      <c r="Y3205" s="1" t="s">
        <v>540</v>
      </c>
      <c r="Z3205" s="1" t="s">
        <v>541</v>
      </c>
      <c r="AA3205" s="1" t="s">
        <v>171</v>
      </c>
      <c r="AB3205" s="1" t="s">
        <v>538</v>
      </c>
      <c r="AD3205" s="1" t="s">
        <v>167</v>
      </c>
      <c r="AE3205" s="1" t="s">
        <v>117</v>
      </c>
      <c r="AF3205" s="9">
        <v>96950</v>
      </c>
      <c r="AG3205" s="1" t="s">
        <v>118</v>
      </c>
      <c r="AI3205" s="1">
        <v>16702853784</v>
      </c>
      <c r="AK3205" s="1" t="s">
        <v>542</v>
      </c>
      <c r="BC3205" s="1" t="str">
        <f>"15-1151.00"</f>
        <v>15-1151.00</v>
      </c>
      <c r="BD3205" s="1" t="s">
        <v>2470</v>
      </c>
      <c r="BE3205" s="1" t="s">
        <v>14138</v>
      </c>
      <c r="BF3205" s="1" t="s">
        <v>7242</v>
      </c>
      <c r="BG3205" s="1">
        <v>1</v>
      </c>
      <c r="BI3205" s="2">
        <v>44105</v>
      </c>
      <c r="BJ3205" s="2">
        <v>44469</v>
      </c>
      <c r="BM3205" s="1">
        <v>40</v>
      </c>
      <c r="BN3205" s="1">
        <v>0</v>
      </c>
      <c r="BO3205" s="1">
        <v>8</v>
      </c>
      <c r="BP3205" s="1">
        <v>8</v>
      </c>
      <c r="BQ3205" s="1">
        <v>8</v>
      </c>
      <c r="BR3205" s="1">
        <v>8</v>
      </c>
      <c r="BS3205" s="1">
        <v>8</v>
      </c>
      <c r="BT3205" s="1">
        <v>0</v>
      </c>
      <c r="BU3205" s="1" t="str">
        <f>"8:00 AM"</f>
        <v>8:00 AM</v>
      </c>
      <c r="BV3205" s="1" t="str">
        <f>"5:00 PM"</f>
        <v>5:00 PM</v>
      </c>
      <c r="BW3205" s="1" t="s">
        <v>392</v>
      </c>
      <c r="BX3205" s="1">
        <v>0</v>
      </c>
      <c r="BY3205" s="1">
        <v>24</v>
      </c>
      <c r="BZ3205" s="1" t="s">
        <v>112</v>
      </c>
      <c r="CA3205" s="1">
        <v>0</v>
      </c>
      <c r="CB3205" s="1" t="s">
        <v>14139</v>
      </c>
      <c r="CC3205" s="1" t="s">
        <v>547</v>
      </c>
      <c r="CE3205" s="1" t="s">
        <v>167</v>
      </c>
      <c r="CF3205" s="1" t="s">
        <v>117</v>
      </c>
      <c r="CG3205" s="1">
        <v>96950</v>
      </c>
      <c r="CH3205" s="3">
        <v>17.48</v>
      </c>
      <c r="CI3205" s="3">
        <v>17.48</v>
      </c>
      <c r="CJ3205" s="3">
        <v>26.22</v>
      </c>
      <c r="CK3205" s="3">
        <v>26.22</v>
      </c>
      <c r="CL3205" s="1" t="s">
        <v>137</v>
      </c>
      <c r="CM3205" s="1" t="s">
        <v>138</v>
      </c>
      <c r="CN3205" s="1" t="s">
        <v>139</v>
      </c>
      <c r="CP3205" s="1" t="s">
        <v>112</v>
      </c>
      <c r="CQ3205" s="1" t="s">
        <v>111</v>
      </c>
      <c r="CR3205" s="1" t="s">
        <v>112</v>
      </c>
      <c r="CS3205" s="1" t="s">
        <v>111</v>
      </c>
      <c r="CT3205" s="1" t="s">
        <v>138</v>
      </c>
      <c r="CU3205" s="1" t="s">
        <v>111</v>
      </c>
      <c r="CV3205" s="1" t="s">
        <v>138</v>
      </c>
      <c r="CW3205" s="1" t="s">
        <v>411</v>
      </c>
      <c r="CX3205" s="1">
        <v>16702853784</v>
      </c>
      <c r="CY3205" s="1" t="s">
        <v>548</v>
      </c>
      <c r="CZ3205" s="1" t="s">
        <v>138</v>
      </c>
      <c r="DA3205" s="1" t="s">
        <v>111</v>
      </c>
      <c r="DB3205" s="1" t="s">
        <v>112</v>
      </c>
    </row>
    <row r="3206" spans="1:111" ht="15.6" customHeight="1" x14ac:dyDescent="0.25">
      <c r="A3206" s="1" t="s">
        <v>14140</v>
      </c>
      <c r="B3206" s="1" t="s">
        <v>109</v>
      </c>
      <c r="C3206" s="2">
        <v>44050.051582754626</v>
      </c>
      <c r="D3206" s="2">
        <v>44113</v>
      </c>
      <c r="E3206" s="1" t="s">
        <v>110</v>
      </c>
      <c r="F3206" s="2">
        <v>44103.833333333336</v>
      </c>
      <c r="G3206" s="1" t="s">
        <v>111</v>
      </c>
      <c r="H3206" s="1" t="s">
        <v>112</v>
      </c>
      <c r="I3206" s="1" t="s">
        <v>112</v>
      </c>
      <c r="J3206" s="1" t="s">
        <v>6802</v>
      </c>
      <c r="K3206" s="1" t="s">
        <v>6803</v>
      </c>
      <c r="L3206" s="1" t="s">
        <v>6804</v>
      </c>
      <c r="M3206" s="1" t="s">
        <v>2272</v>
      </c>
      <c r="N3206" s="1" t="s">
        <v>116</v>
      </c>
      <c r="O3206" s="1" t="s">
        <v>117</v>
      </c>
      <c r="P3206" s="9">
        <v>96950</v>
      </c>
      <c r="Q3206" s="1" t="s">
        <v>118</v>
      </c>
      <c r="R3206" s="1" t="s">
        <v>138</v>
      </c>
      <c r="S3206" s="1">
        <v>16702886903</v>
      </c>
      <c r="U3206" s="1">
        <v>72111</v>
      </c>
      <c r="V3206" s="1" t="s">
        <v>119</v>
      </c>
      <c r="X3206" s="1" t="s">
        <v>6795</v>
      </c>
      <c r="Y3206" s="1" t="s">
        <v>2449</v>
      </c>
      <c r="Z3206" s="1" t="s">
        <v>6796</v>
      </c>
      <c r="AA3206" s="1" t="s">
        <v>1276</v>
      </c>
      <c r="AB3206" s="1" t="s">
        <v>6805</v>
      </c>
      <c r="AC3206" s="1" t="s">
        <v>6806</v>
      </c>
      <c r="AD3206" s="1" t="s">
        <v>116</v>
      </c>
      <c r="AE3206" s="1" t="s">
        <v>117</v>
      </c>
      <c r="AF3206" s="9">
        <v>96950</v>
      </c>
      <c r="AG3206" s="1" t="s">
        <v>118</v>
      </c>
      <c r="AH3206" s="1" t="s">
        <v>138</v>
      </c>
      <c r="AI3206" s="1">
        <v>16709898373</v>
      </c>
      <c r="AK3206" s="1" t="s">
        <v>6807</v>
      </c>
      <c r="BC3206" s="1" t="str">
        <f>"49-9071.00"</f>
        <v>49-9071.00</v>
      </c>
      <c r="BD3206" s="1" t="s">
        <v>214</v>
      </c>
      <c r="BE3206" s="1" t="s">
        <v>6808</v>
      </c>
      <c r="BF3206" s="1" t="s">
        <v>6809</v>
      </c>
      <c r="BG3206" s="1">
        <v>6</v>
      </c>
      <c r="BI3206" s="2">
        <v>44105</v>
      </c>
      <c r="BJ3206" s="2">
        <v>44469</v>
      </c>
      <c r="BM3206" s="1">
        <v>35</v>
      </c>
      <c r="BN3206" s="1">
        <v>0</v>
      </c>
      <c r="BO3206" s="1">
        <v>7</v>
      </c>
      <c r="BP3206" s="1">
        <v>7</v>
      </c>
      <c r="BQ3206" s="1">
        <v>7</v>
      </c>
      <c r="BR3206" s="1">
        <v>7</v>
      </c>
      <c r="BS3206" s="1">
        <v>7</v>
      </c>
      <c r="BT3206" s="1">
        <v>0</v>
      </c>
      <c r="BU3206" s="1" t="str">
        <f>"8:00 AM"</f>
        <v>8:00 AM</v>
      </c>
      <c r="BV3206" s="1" t="str">
        <f>"4:00 PM"</f>
        <v>4:00 PM</v>
      </c>
      <c r="BW3206" s="1" t="s">
        <v>135</v>
      </c>
      <c r="BX3206" s="1">
        <v>0</v>
      </c>
      <c r="BY3206" s="1">
        <v>24</v>
      </c>
      <c r="BZ3206" s="1" t="s">
        <v>112</v>
      </c>
      <c r="CA3206" s="1">
        <v>0</v>
      </c>
      <c r="CB3206" s="1" t="s">
        <v>6810</v>
      </c>
      <c r="CC3206" s="1" t="s">
        <v>6804</v>
      </c>
      <c r="CD3206" s="1" t="s">
        <v>2272</v>
      </c>
      <c r="CE3206" s="1" t="s">
        <v>116</v>
      </c>
      <c r="CF3206" s="1" t="s">
        <v>117</v>
      </c>
      <c r="CG3206" s="1">
        <v>96950</v>
      </c>
      <c r="CH3206" s="3">
        <v>8.33</v>
      </c>
      <c r="CI3206" s="3">
        <v>9</v>
      </c>
      <c r="CJ3206" s="3">
        <v>12.5</v>
      </c>
      <c r="CK3206" s="3">
        <v>13.5</v>
      </c>
      <c r="CL3206" s="1" t="s">
        <v>137</v>
      </c>
      <c r="CM3206" s="1" t="s">
        <v>138</v>
      </c>
      <c r="CN3206" s="1" t="s">
        <v>139</v>
      </c>
      <c r="CP3206" s="1" t="s">
        <v>112</v>
      </c>
      <c r="CQ3206" s="1" t="s">
        <v>111</v>
      </c>
      <c r="CR3206" s="1" t="s">
        <v>112</v>
      </c>
      <c r="CS3206" s="1" t="s">
        <v>111</v>
      </c>
      <c r="CT3206" s="1" t="s">
        <v>138</v>
      </c>
      <c r="CU3206" s="1" t="s">
        <v>111</v>
      </c>
      <c r="CV3206" s="1" t="s">
        <v>138</v>
      </c>
      <c r="CW3206" s="1" t="s">
        <v>6800</v>
      </c>
      <c r="CX3206" s="1">
        <v>16702886903</v>
      </c>
      <c r="CY3206" s="1" t="s">
        <v>6807</v>
      </c>
      <c r="CZ3206" s="1" t="s">
        <v>138</v>
      </c>
      <c r="DA3206" s="1" t="s">
        <v>111</v>
      </c>
      <c r="DB3206" s="1" t="s">
        <v>112</v>
      </c>
    </row>
    <row r="3207" spans="1:111" ht="15.6" customHeight="1" x14ac:dyDescent="0.25">
      <c r="A3207" s="1" t="s">
        <v>14145</v>
      </c>
      <c r="B3207" s="1" t="s">
        <v>109</v>
      </c>
      <c r="C3207" s="2">
        <v>44046.8966</v>
      </c>
      <c r="D3207" s="2">
        <v>44119</v>
      </c>
      <c r="E3207" s="1" t="s">
        <v>180</v>
      </c>
      <c r="G3207" s="1" t="s">
        <v>111</v>
      </c>
      <c r="H3207" s="1" t="s">
        <v>112</v>
      </c>
      <c r="I3207" s="1" t="s">
        <v>112</v>
      </c>
      <c r="J3207" s="1" t="s">
        <v>2302</v>
      </c>
      <c r="K3207" s="1" t="s">
        <v>2303</v>
      </c>
      <c r="L3207" s="1" t="s">
        <v>2304</v>
      </c>
      <c r="N3207" s="1" t="s">
        <v>116</v>
      </c>
      <c r="O3207" s="1" t="s">
        <v>117</v>
      </c>
      <c r="P3207" s="9">
        <v>96950</v>
      </c>
      <c r="Q3207" s="1" t="s">
        <v>118</v>
      </c>
      <c r="S3207" s="1">
        <v>16702352743</v>
      </c>
      <c r="U3207" s="1">
        <v>56132</v>
      </c>
      <c r="V3207" s="1" t="s">
        <v>119</v>
      </c>
      <c r="X3207" s="1" t="s">
        <v>2952</v>
      </c>
      <c r="Y3207" s="1" t="s">
        <v>2307</v>
      </c>
      <c r="Z3207" s="1" t="s">
        <v>486</v>
      </c>
      <c r="AA3207" s="1" t="s">
        <v>1028</v>
      </c>
      <c r="AB3207" s="1" t="s">
        <v>2304</v>
      </c>
      <c r="AD3207" s="1" t="s">
        <v>116</v>
      </c>
      <c r="AE3207" s="1" t="s">
        <v>117</v>
      </c>
      <c r="AF3207" s="9">
        <v>96950</v>
      </c>
      <c r="AG3207" s="1" t="s">
        <v>118</v>
      </c>
      <c r="AI3207" s="1">
        <v>16702352743</v>
      </c>
      <c r="AK3207" s="1" t="s">
        <v>2309</v>
      </c>
      <c r="BC3207" s="1" t="str">
        <f>"49-9071.00"</f>
        <v>49-9071.00</v>
      </c>
      <c r="BD3207" s="1" t="s">
        <v>214</v>
      </c>
      <c r="BE3207" s="1" t="s">
        <v>14146</v>
      </c>
      <c r="BF3207" s="1" t="s">
        <v>12319</v>
      </c>
      <c r="BG3207" s="1">
        <v>3</v>
      </c>
      <c r="BI3207" s="2">
        <v>44105</v>
      </c>
      <c r="BJ3207" s="2">
        <v>45199</v>
      </c>
      <c r="BM3207" s="1">
        <v>35</v>
      </c>
      <c r="BN3207" s="1">
        <v>0</v>
      </c>
      <c r="BO3207" s="1">
        <v>7</v>
      </c>
      <c r="BP3207" s="1">
        <v>7</v>
      </c>
      <c r="BQ3207" s="1">
        <v>7</v>
      </c>
      <c r="BR3207" s="1">
        <v>7</v>
      </c>
      <c r="BS3207" s="1">
        <v>7</v>
      </c>
      <c r="BT3207" s="1">
        <v>0</v>
      </c>
      <c r="BU3207" s="1" t="str">
        <f>"9:00 AM"</f>
        <v>9:00 AM</v>
      </c>
      <c r="BV3207" s="1" t="str">
        <f>"5:00 PM"</f>
        <v>5:00 PM</v>
      </c>
      <c r="BW3207" s="1" t="s">
        <v>135</v>
      </c>
      <c r="BX3207" s="1">
        <v>0</v>
      </c>
      <c r="BY3207" s="1">
        <v>12</v>
      </c>
      <c r="BZ3207" s="1" t="s">
        <v>112</v>
      </c>
      <c r="CA3207" s="1">
        <v>0</v>
      </c>
      <c r="CB3207" s="1" t="s">
        <v>14147</v>
      </c>
      <c r="CC3207" s="1" t="s">
        <v>2304</v>
      </c>
      <c r="CE3207" s="1" t="s">
        <v>116</v>
      </c>
      <c r="CF3207" s="1" t="s">
        <v>117</v>
      </c>
      <c r="CG3207" s="1">
        <v>96950</v>
      </c>
      <c r="CH3207" s="3">
        <v>12.64</v>
      </c>
      <c r="CI3207" s="3">
        <v>12.64</v>
      </c>
      <c r="CJ3207" s="3">
        <v>18.96</v>
      </c>
      <c r="CK3207" s="3">
        <v>18.96</v>
      </c>
      <c r="CL3207" s="1" t="s">
        <v>137</v>
      </c>
      <c r="CM3207" s="1" t="s">
        <v>138</v>
      </c>
      <c r="CN3207" s="1" t="s">
        <v>1846</v>
      </c>
      <c r="CP3207" s="1" t="s">
        <v>112</v>
      </c>
      <c r="CQ3207" s="1" t="s">
        <v>111</v>
      </c>
      <c r="CR3207" s="1" t="s">
        <v>111</v>
      </c>
      <c r="CS3207" s="1" t="s">
        <v>111</v>
      </c>
      <c r="CT3207" s="1" t="s">
        <v>138</v>
      </c>
      <c r="CU3207" s="1" t="s">
        <v>111</v>
      </c>
      <c r="CV3207" s="1" t="s">
        <v>111</v>
      </c>
      <c r="CW3207" s="1" t="s">
        <v>14148</v>
      </c>
      <c r="CX3207" s="1">
        <v>16702352743</v>
      </c>
      <c r="CY3207" s="1" t="s">
        <v>2309</v>
      </c>
      <c r="CZ3207" s="1" t="s">
        <v>138</v>
      </c>
      <c r="DA3207" s="1" t="s">
        <v>111</v>
      </c>
      <c r="DB3207" s="1" t="s">
        <v>112</v>
      </c>
    </row>
    <row r="3208" spans="1:111" ht="15.6" customHeight="1" x14ac:dyDescent="0.25">
      <c r="A3208" s="1" t="s">
        <v>14157</v>
      </c>
      <c r="B3208" s="1" t="s">
        <v>109</v>
      </c>
      <c r="C3208" s="2">
        <v>44076.455889699071</v>
      </c>
      <c r="D3208" s="2">
        <v>44137</v>
      </c>
      <c r="E3208" s="1" t="s">
        <v>180</v>
      </c>
      <c r="G3208" s="1" t="s">
        <v>112</v>
      </c>
      <c r="H3208" s="1" t="s">
        <v>112</v>
      </c>
      <c r="I3208" s="1" t="s">
        <v>112</v>
      </c>
      <c r="J3208" s="1" t="s">
        <v>14158</v>
      </c>
      <c r="K3208" s="1" t="s">
        <v>14159</v>
      </c>
      <c r="L3208" s="1" t="s">
        <v>14160</v>
      </c>
      <c r="M3208" s="1" t="s">
        <v>14161</v>
      </c>
      <c r="N3208" s="1" t="s">
        <v>167</v>
      </c>
      <c r="O3208" s="1" t="s">
        <v>117</v>
      </c>
      <c r="P3208" s="9">
        <v>96950</v>
      </c>
      <c r="Q3208" s="1" t="s">
        <v>118</v>
      </c>
      <c r="S3208" s="1">
        <v>16702332888</v>
      </c>
      <c r="U3208" s="1">
        <v>812112</v>
      </c>
      <c r="V3208" s="1" t="s">
        <v>119</v>
      </c>
      <c r="X3208" s="1" t="s">
        <v>14162</v>
      </c>
      <c r="Y3208" s="1" t="s">
        <v>14163</v>
      </c>
      <c r="Z3208" s="1" t="s">
        <v>4855</v>
      </c>
      <c r="AA3208" s="1" t="s">
        <v>822</v>
      </c>
      <c r="AB3208" s="1" t="s">
        <v>14164</v>
      </c>
      <c r="AC3208" s="1" t="s">
        <v>14165</v>
      </c>
      <c r="AD3208" s="1" t="s">
        <v>167</v>
      </c>
      <c r="AE3208" s="1" t="s">
        <v>117</v>
      </c>
      <c r="AF3208" s="9">
        <v>969650</v>
      </c>
      <c r="AG3208" s="1" t="s">
        <v>118</v>
      </c>
      <c r="AI3208" s="1">
        <v>16702332888</v>
      </c>
      <c r="AK3208" s="1" t="s">
        <v>14166</v>
      </c>
      <c r="BC3208" s="1" t="str">
        <f>"39-5012.00"</f>
        <v>39-5012.00</v>
      </c>
      <c r="BD3208" s="1" t="s">
        <v>1831</v>
      </c>
      <c r="BE3208" s="1" t="s">
        <v>14167</v>
      </c>
      <c r="BF3208" s="1" t="s">
        <v>7411</v>
      </c>
      <c r="BG3208" s="1">
        <v>4</v>
      </c>
      <c r="BI3208" s="2">
        <v>44105</v>
      </c>
      <c r="BJ3208" s="2">
        <v>45199</v>
      </c>
      <c r="BM3208" s="1">
        <v>40</v>
      </c>
      <c r="BN3208" s="1">
        <v>0</v>
      </c>
      <c r="BO3208" s="1">
        <v>8</v>
      </c>
      <c r="BP3208" s="1">
        <v>8</v>
      </c>
      <c r="BQ3208" s="1">
        <v>8</v>
      </c>
      <c r="BR3208" s="1">
        <v>8</v>
      </c>
      <c r="BS3208" s="1">
        <v>8</v>
      </c>
      <c r="BT3208" s="1">
        <v>0</v>
      </c>
      <c r="BU3208" s="1" t="str">
        <f>"9:00 AM"</f>
        <v>9:00 AM</v>
      </c>
      <c r="BV3208" s="1" t="str">
        <f>"6:00 PM"</f>
        <v>6:00 PM</v>
      </c>
      <c r="BW3208" s="1" t="s">
        <v>135</v>
      </c>
      <c r="BX3208" s="1">
        <v>0</v>
      </c>
      <c r="BY3208" s="1">
        <v>12</v>
      </c>
      <c r="BZ3208" s="1" t="s">
        <v>112</v>
      </c>
      <c r="CA3208" s="1">
        <v>0</v>
      </c>
      <c r="CB3208" s="4" t="s">
        <v>14168</v>
      </c>
      <c r="CC3208" s="1" t="s">
        <v>14169</v>
      </c>
      <c r="CE3208" s="1" t="s">
        <v>167</v>
      </c>
      <c r="CF3208" s="1" t="s">
        <v>117</v>
      </c>
      <c r="CG3208" s="1">
        <v>96950</v>
      </c>
      <c r="CH3208" s="3">
        <v>13.01</v>
      </c>
      <c r="CI3208" s="3">
        <v>13.01</v>
      </c>
      <c r="CJ3208" s="3">
        <v>0</v>
      </c>
      <c r="CK3208" s="3">
        <v>0</v>
      </c>
      <c r="CL3208" s="1" t="s">
        <v>137</v>
      </c>
      <c r="CM3208" s="1" t="s">
        <v>230</v>
      </c>
      <c r="CN3208" s="1" t="s">
        <v>139</v>
      </c>
      <c r="CP3208" s="1" t="s">
        <v>112</v>
      </c>
      <c r="CQ3208" s="1" t="s">
        <v>111</v>
      </c>
      <c r="CR3208" s="1" t="s">
        <v>112</v>
      </c>
      <c r="CS3208" s="1" t="s">
        <v>112</v>
      </c>
      <c r="CT3208" s="1" t="s">
        <v>138</v>
      </c>
      <c r="CU3208" s="1" t="s">
        <v>111</v>
      </c>
      <c r="CV3208" s="1" t="s">
        <v>138</v>
      </c>
      <c r="CW3208" s="1" t="s">
        <v>14170</v>
      </c>
      <c r="CX3208" s="1">
        <v>16702332888</v>
      </c>
      <c r="CY3208" s="1" t="s">
        <v>14166</v>
      </c>
      <c r="CZ3208" s="1" t="s">
        <v>138</v>
      </c>
      <c r="DA3208" s="1" t="s">
        <v>111</v>
      </c>
      <c r="DB3208" s="1" t="s">
        <v>112</v>
      </c>
      <c r="DC3208" s="1" t="s">
        <v>4367</v>
      </c>
      <c r="DD3208" s="1" t="s">
        <v>14171</v>
      </c>
      <c r="DE3208" s="1" t="s">
        <v>4855</v>
      </c>
      <c r="DF3208" s="1" t="s">
        <v>14172</v>
      </c>
      <c r="DG3208" s="1" t="s">
        <v>14166</v>
      </c>
    </row>
    <row r="3209" spans="1:111" ht="15.6" customHeight="1" x14ac:dyDescent="0.25">
      <c r="A3209" s="1" t="s">
        <v>14173</v>
      </c>
      <c r="B3209" s="1" t="s">
        <v>109</v>
      </c>
      <c r="C3209" s="2">
        <v>44042.930469212966</v>
      </c>
      <c r="D3209" s="2">
        <v>44118</v>
      </c>
      <c r="E3209" s="1" t="s">
        <v>110</v>
      </c>
      <c r="F3209" s="2">
        <v>44103.833333333336</v>
      </c>
      <c r="G3209" s="1" t="s">
        <v>112</v>
      </c>
      <c r="H3209" s="1" t="s">
        <v>112</v>
      </c>
      <c r="I3209" s="1" t="s">
        <v>112</v>
      </c>
      <c r="J3209" s="1" t="s">
        <v>2984</v>
      </c>
      <c r="K3209" s="1" t="s">
        <v>2985</v>
      </c>
      <c r="L3209" s="1" t="s">
        <v>13445</v>
      </c>
      <c r="M3209" s="1" t="s">
        <v>14174</v>
      </c>
      <c r="N3209" s="1" t="s">
        <v>167</v>
      </c>
      <c r="O3209" s="1" t="s">
        <v>117</v>
      </c>
      <c r="P3209" s="9">
        <v>96950</v>
      </c>
      <c r="Q3209" s="1" t="s">
        <v>118</v>
      </c>
      <c r="R3209" s="1" t="s">
        <v>138</v>
      </c>
      <c r="S3209" s="1">
        <v>16702368888</v>
      </c>
      <c r="T3209" s="1">
        <v>8821</v>
      </c>
      <c r="U3209" s="1">
        <v>713910</v>
      </c>
      <c r="V3209" s="1" t="s">
        <v>119</v>
      </c>
      <c r="X3209" s="1" t="s">
        <v>2988</v>
      </c>
      <c r="Y3209" s="1" t="s">
        <v>2989</v>
      </c>
      <c r="Z3209" s="1" t="s">
        <v>112</v>
      </c>
      <c r="AA3209" s="1" t="s">
        <v>2990</v>
      </c>
      <c r="AB3209" s="1" t="s">
        <v>2986</v>
      </c>
      <c r="AC3209" s="1" t="s">
        <v>7616</v>
      </c>
      <c r="AD3209" s="1" t="s">
        <v>167</v>
      </c>
      <c r="AE3209" s="1" t="s">
        <v>117</v>
      </c>
      <c r="AF3209" s="9">
        <v>96950</v>
      </c>
      <c r="AG3209" s="1" t="s">
        <v>118</v>
      </c>
      <c r="AH3209" s="1" t="s">
        <v>138</v>
      </c>
      <c r="AI3209" s="1">
        <v>16702368888</v>
      </c>
      <c r="AJ3209" s="1">
        <v>8821</v>
      </c>
      <c r="AK3209" s="1" t="s">
        <v>2991</v>
      </c>
      <c r="BC3209" s="1" t="str">
        <f>"43-3031.00"</f>
        <v>43-3031.00</v>
      </c>
      <c r="BD3209" s="1" t="s">
        <v>389</v>
      </c>
      <c r="BE3209" s="1" t="s">
        <v>14175</v>
      </c>
      <c r="BF3209" s="1" t="s">
        <v>13922</v>
      </c>
      <c r="BG3209" s="1">
        <v>2</v>
      </c>
      <c r="BI3209" s="2">
        <v>44105</v>
      </c>
      <c r="BJ3209" s="2">
        <v>44469</v>
      </c>
      <c r="BM3209" s="1">
        <v>35</v>
      </c>
      <c r="BN3209" s="1">
        <v>0</v>
      </c>
      <c r="BO3209" s="1">
        <v>7</v>
      </c>
      <c r="BP3209" s="1">
        <v>7</v>
      </c>
      <c r="BQ3209" s="1">
        <v>7</v>
      </c>
      <c r="BR3209" s="1">
        <v>7</v>
      </c>
      <c r="BS3209" s="1">
        <v>7</v>
      </c>
      <c r="BT3209" s="1">
        <v>0</v>
      </c>
      <c r="BU3209" s="1" t="str">
        <f>"9:00 AM"</f>
        <v>9:00 AM</v>
      </c>
      <c r="BV3209" s="1" t="str">
        <f>"5:00 PM"</f>
        <v>5:00 PM</v>
      </c>
      <c r="BW3209" s="1" t="s">
        <v>392</v>
      </c>
      <c r="BX3209" s="1">
        <v>0</v>
      </c>
      <c r="BY3209" s="1">
        <v>24</v>
      </c>
      <c r="BZ3209" s="1" t="s">
        <v>112</v>
      </c>
      <c r="CA3209" s="1">
        <v>0</v>
      </c>
      <c r="CB3209" s="1" t="s">
        <v>14176</v>
      </c>
      <c r="CC3209" s="1" t="s">
        <v>2986</v>
      </c>
      <c r="CD3209" s="1" t="s">
        <v>7616</v>
      </c>
      <c r="CE3209" s="1" t="s">
        <v>167</v>
      </c>
      <c r="CF3209" s="1" t="s">
        <v>117</v>
      </c>
      <c r="CG3209" s="1">
        <v>96950</v>
      </c>
      <c r="CH3209" s="3">
        <v>13.9</v>
      </c>
      <c r="CI3209" s="3">
        <v>13.9</v>
      </c>
      <c r="CJ3209" s="3">
        <v>20.85</v>
      </c>
      <c r="CK3209" s="3">
        <v>20.85</v>
      </c>
      <c r="CL3209" s="1" t="s">
        <v>137</v>
      </c>
      <c r="CM3209" s="1" t="s">
        <v>138</v>
      </c>
      <c r="CN3209" s="1" t="s">
        <v>139</v>
      </c>
      <c r="CP3209" s="1" t="s">
        <v>112</v>
      </c>
      <c r="CQ3209" s="1" t="s">
        <v>111</v>
      </c>
      <c r="CR3209" s="1" t="s">
        <v>112</v>
      </c>
      <c r="CS3209" s="1" t="s">
        <v>111</v>
      </c>
      <c r="CT3209" s="1" t="s">
        <v>138</v>
      </c>
      <c r="CU3209" s="1" t="s">
        <v>111</v>
      </c>
      <c r="CV3209" s="1" t="s">
        <v>111</v>
      </c>
      <c r="CW3209" s="1" t="s">
        <v>14177</v>
      </c>
      <c r="CX3209" s="1">
        <v>16702368888</v>
      </c>
      <c r="CY3209" s="1" t="s">
        <v>2991</v>
      </c>
      <c r="CZ3209" s="1" t="s">
        <v>380</v>
      </c>
      <c r="DA3209" s="1" t="s">
        <v>111</v>
      </c>
      <c r="DB3209" s="1" t="s">
        <v>112</v>
      </c>
      <c r="DC3209" s="1" t="s">
        <v>2988</v>
      </c>
      <c r="DD3209" s="1" t="s">
        <v>2989</v>
      </c>
      <c r="DF3209" s="1" t="s">
        <v>2984</v>
      </c>
      <c r="DG3209" s="1" t="s">
        <v>2991</v>
      </c>
    </row>
    <row r="3210" spans="1:111" ht="15.6" customHeight="1" x14ac:dyDescent="0.25">
      <c r="A3210" s="1" t="s">
        <v>14178</v>
      </c>
      <c r="B3210" s="1" t="s">
        <v>109</v>
      </c>
      <c r="C3210" s="2">
        <v>44069.090688657408</v>
      </c>
      <c r="D3210" s="2">
        <v>44158</v>
      </c>
      <c r="E3210" s="1" t="s">
        <v>110</v>
      </c>
      <c r="F3210" s="2">
        <v>44103.833333333336</v>
      </c>
      <c r="G3210" s="1" t="s">
        <v>111</v>
      </c>
      <c r="H3210" s="1" t="s">
        <v>112</v>
      </c>
      <c r="I3210" s="1" t="s">
        <v>112</v>
      </c>
      <c r="J3210" s="1" t="s">
        <v>1095</v>
      </c>
      <c r="K3210" s="1" t="s">
        <v>1260</v>
      </c>
      <c r="L3210" s="1" t="s">
        <v>410</v>
      </c>
      <c r="N3210" s="1" t="s">
        <v>167</v>
      </c>
      <c r="O3210" s="1" t="s">
        <v>117</v>
      </c>
      <c r="P3210" s="9">
        <v>96950</v>
      </c>
      <c r="Q3210" s="1" t="s">
        <v>118</v>
      </c>
      <c r="S3210" s="1">
        <v>16702336927</v>
      </c>
      <c r="U3210" s="1">
        <v>236220</v>
      </c>
      <c r="V3210" s="1" t="s">
        <v>119</v>
      </c>
      <c r="X3210" s="1" t="s">
        <v>1097</v>
      </c>
      <c r="Y3210" s="1" t="s">
        <v>1098</v>
      </c>
      <c r="Z3210" s="1" t="s">
        <v>3352</v>
      </c>
      <c r="AA3210" s="1" t="s">
        <v>171</v>
      </c>
      <c r="AB3210" s="1" t="s">
        <v>1100</v>
      </c>
      <c r="AD3210" s="1" t="s">
        <v>116</v>
      </c>
      <c r="AE3210" s="1" t="s">
        <v>117</v>
      </c>
      <c r="AF3210" s="9">
        <v>96950</v>
      </c>
      <c r="AG3210" s="1" t="s">
        <v>118</v>
      </c>
      <c r="AI3210" s="1">
        <v>16702336927</v>
      </c>
      <c r="AK3210" s="1" t="s">
        <v>1101</v>
      </c>
      <c r="BC3210" s="1" t="str">
        <f>"47-2051.00"</f>
        <v>47-2051.00</v>
      </c>
      <c r="BD3210" s="1" t="s">
        <v>295</v>
      </c>
      <c r="BE3210" s="1" t="s">
        <v>14179</v>
      </c>
      <c r="BF3210" s="1" t="s">
        <v>2789</v>
      </c>
      <c r="BG3210" s="1">
        <v>5</v>
      </c>
      <c r="BI3210" s="2">
        <v>44105</v>
      </c>
      <c r="BJ3210" s="2">
        <v>44469</v>
      </c>
      <c r="BM3210" s="1">
        <v>40</v>
      </c>
      <c r="BN3210" s="1">
        <v>0</v>
      </c>
      <c r="BO3210" s="1">
        <v>8</v>
      </c>
      <c r="BP3210" s="1">
        <v>8</v>
      </c>
      <c r="BQ3210" s="1">
        <v>8</v>
      </c>
      <c r="BR3210" s="1">
        <v>8</v>
      </c>
      <c r="BS3210" s="1">
        <v>8</v>
      </c>
      <c r="BT3210" s="1">
        <v>0</v>
      </c>
      <c r="BU3210" s="1" t="str">
        <f>"7:30 AM"</f>
        <v>7:30 AM</v>
      </c>
      <c r="BV3210" s="1" t="str">
        <f>"4:30 PM"</f>
        <v>4:30 PM</v>
      </c>
      <c r="BW3210" s="1" t="s">
        <v>135</v>
      </c>
      <c r="BX3210" s="1">
        <v>0</v>
      </c>
      <c r="BY3210" s="1">
        <v>3</v>
      </c>
      <c r="BZ3210" s="1" t="s">
        <v>112</v>
      </c>
      <c r="CA3210" s="1">
        <v>0</v>
      </c>
      <c r="CB3210" s="4" t="s">
        <v>2790</v>
      </c>
      <c r="CC3210" s="1" t="s">
        <v>410</v>
      </c>
      <c r="CE3210" s="1" t="s">
        <v>167</v>
      </c>
      <c r="CF3210" s="1" t="s">
        <v>117</v>
      </c>
      <c r="CG3210" s="1">
        <v>96950</v>
      </c>
      <c r="CH3210" s="3">
        <v>15.55</v>
      </c>
      <c r="CI3210" s="3">
        <v>15.55</v>
      </c>
      <c r="CJ3210" s="3">
        <v>23.33</v>
      </c>
      <c r="CK3210" s="3">
        <v>23.33</v>
      </c>
      <c r="CL3210" s="1" t="s">
        <v>137</v>
      </c>
      <c r="CN3210" s="1" t="s">
        <v>139</v>
      </c>
      <c r="CP3210" s="1" t="s">
        <v>112</v>
      </c>
      <c r="CQ3210" s="1" t="s">
        <v>111</v>
      </c>
      <c r="CR3210" s="1" t="s">
        <v>111</v>
      </c>
      <c r="CS3210" s="1" t="s">
        <v>111</v>
      </c>
      <c r="CT3210" s="1" t="s">
        <v>138</v>
      </c>
      <c r="CU3210" s="1" t="s">
        <v>111</v>
      </c>
      <c r="CV3210" s="1" t="s">
        <v>138</v>
      </c>
      <c r="CW3210" s="1" t="s">
        <v>411</v>
      </c>
      <c r="CX3210" s="1">
        <v>16702336927</v>
      </c>
      <c r="CY3210" s="1" t="s">
        <v>1101</v>
      </c>
      <c r="CZ3210" s="1" t="s">
        <v>138</v>
      </c>
      <c r="DA3210" s="1" t="s">
        <v>111</v>
      </c>
      <c r="DB3210" s="1" t="s">
        <v>112</v>
      </c>
    </row>
    <row r="3211" spans="1:111" ht="15.6" customHeight="1" x14ac:dyDescent="0.25">
      <c r="A3211" s="1" t="s">
        <v>14180</v>
      </c>
      <c r="B3211" s="1" t="s">
        <v>109</v>
      </c>
      <c r="C3211" s="2">
        <v>44014.850774074075</v>
      </c>
      <c r="D3211" s="2">
        <v>44112</v>
      </c>
      <c r="E3211" s="1" t="s">
        <v>180</v>
      </c>
      <c r="G3211" s="1" t="s">
        <v>111</v>
      </c>
      <c r="H3211" s="1" t="s">
        <v>111</v>
      </c>
      <c r="I3211" s="1" t="s">
        <v>112</v>
      </c>
      <c r="J3211" s="1" t="s">
        <v>14181</v>
      </c>
      <c r="L3211" s="1" t="s">
        <v>10052</v>
      </c>
      <c r="N3211" s="1" t="s">
        <v>167</v>
      </c>
      <c r="O3211" s="1" t="s">
        <v>117</v>
      </c>
      <c r="P3211" s="9">
        <v>96950</v>
      </c>
      <c r="Q3211" s="1" t="s">
        <v>118</v>
      </c>
      <c r="R3211" s="1" t="s">
        <v>138</v>
      </c>
      <c r="S3211" s="1">
        <v>16702331199</v>
      </c>
      <c r="U3211" s="1">
        <v>532310</v>
      </c>
      <c r="V3211" s="1" t="s">
        <v>119</v>
      </c>
      <c r="X3211" s="1" t="s">
        <v>3765</v>
      </c>
      <c r="Y3211" s="1" t="s">
        <v>3766</v>
      </c>
      <c r="Z3211" s="1" t="s">
        <v>14182</v>
      </c>
      <c r="AA3211" s="1" t="s">
        <v>171</v>
      </c>
      <c r="AB3211" s="1" t="s">
        <v>3764</v>
      </c>
      <c r="AC3211" s="1" t="s">
        <v>3771</v>
      </c>
      <c r="AD3211" s="1" t="s">
        <v>167</v>
      </c>
      <c r="AE3211" s="1" t="s">
        <v>117</v>
      </c>
      <c r="AF3211" s="9">
        <v>96950</v>
      </c>
      <c r="AG3211" s="1" t="s">
        <v>118</v>
      </c>
      <c r="AH3211" s="1" t="s">
        <v>168</v>
      </c>
      <c r="AI3211" s="1">
        <v>16702331199</v>
      </c>
      <c r="AK3211" s="1" t="s">
        <v>3768</v>
      </c>
      <c r="BC3211" s="1" t="str">
        <f>"49-3031.00"</f>
        <v>49-3031.00</v>
      </c>
      <c r="BD3211" s="1" t="s">
        <v>2770</v>
      </c>
      <c r="BE3211" s="1" t="s">
        <v>14183</v>
      </c>
      <c r="BF3211" s="1" t="s">
        <v>14184</v>
      </c>
      <c r="BG3211" s="1">
        <v>1</v>
      </c>
      <c r="BI3211" s="2">
        <v>44114</v>
      </c>
      <c r="BJ3211" s="2">
        <v>45199</v>
      </c>
      <c r="BM3211" s="1">
        <v>40</v>
      </c>
      <c r="BN3211" s="1">
        <v>0</v>
      </c>
      <c r="BO3211" s="1">
        <v>8</v>
      </c>
      <c r="BP3211" s="1">
        <v>8</v>
      </c>
      <c r="BQ3211" s="1">
        <v>8</v>
      </c>
      <c r="BR3211" s="1">
        <v>8</v>
      </c>
      <c r="BS3211" s="1">
        <v>8</v>
      </c>
      <c r="BT3211" s="1">
        <v>0</v>
      </c>
      <c r="BU3211" s="1" t="str">
        <f>"8:00 AM"</f>
        <v>8:00 AM</v>
      </c>
      <c r="BV3211" s="1" t="str">
        <f>"5:00 PM"</f>
        <v>5:00 PM</v>
      </c>
      <c r="BW3211" s="1" t="s">
        <v>135</v>
      </c>
      <c r="BX3211" s="1">
        <v>0</v>
      </c>
      <c r="BY3211" s="1">
        <v>24</v>
      </c>
      <c r="BZ3211" s="1" t="s">
        <v>112</v>
      </c>
      <c r="CA3211" s="1">
        <v>0</v>
      </c>
      <c r="CB3211" s="4" t="s">
        <v>14185</v>
      </c>
      <c r="CC3211" s="1" t="s">
        <v>14186</v>
      </c>
      <c r="CE3211" s="1" t="s">
        <v>157</v>
      </c>
      <c r="CF3211" s="1" t="s">
        <v>117</v>
      </c>
      <c r="CG3211" s="1">
        <v>96950</v>
      </c>
      <c r="CH3211" s="3">
        <v>10.19</v>
      </c>
      <c r="CI3211" s="3">
        <v>10.19</v>
      </c>
      <c r="CJ3211" s="3">
        <v>15.29</v>
      </c>
      <c r="CK3211" s="3">
        <v>15.29</v>
      </c>
      <c r="CL3211" s="1" t="s">
        <v>137</v>
      </c>
      <c r="CM3211" s="1" t="s">
        <v>138</v>
      </c>
      <c r="CN3211" s="1" t="s">
        <v>139</v>
      </c>
      <c r="CP3211" s="1" t="s">
        <v>112</v>
      </c>
      <c r="CQ3211" s="1" t="s">
        <v>111</v>
      </c>
      <c r="CR3211" s="1" t="s">
        <v>111</v>
      </c>
      <c r="CS3211" s="1" t="s">
        <v>111</v>
      </c>
      <c r="CT3211" s="1" t="s">
        <v>138</v>
      </c>
      <c r="CU3211" s="1" t="s">
        <v>111</v>
      </c>
      <c r="CV3211" s="1" t="s">
        <v>111</v>
      </c>
      <c r="CW3211" s="1" t="s">
        <v>362</v>
      </c>
      <c r="CX3211" s="1">
        <v>16702331199</v>
      </c>
      <c r="CY3211" s="1" t="s">
        <v>3768</v>
      </c>
      <c r="CZ3211" s="1" t="s">
        <v>138</v>
      </c>
      <c r="DA3211" s="1" t="s">
        <v>111</v>
      </c>
      <c r="DB3211" s="1" t="s">
        <v>112</v>
      </c>
    </row>
    <row r="3212" spans="1:111" ht="15.6" customHeight="1" x14ac:dyDescent="0.25">
      <c r="A3212" s="1" t="s">
        <v>14206</v>
      </c>
      <c r="B3212" s="1" t="s">
        <v>109</v>
      </c>
      <c r="C3212" s="2">
        <v>44162.930824074072</v>
      </c>
      <c r="D3212" s="2">
        <v>44202</v>
      </c>
      <c r="E3212" s="1" t="s">
        <v>180</v>
      </c>
      <c r="G3212" s="1" t="s">
        <v>111</v>
      </c>
      <c r="H3212" s="1" t="s">
        <v>112</v>
      </c>
      <c r="I3212" s="1" t="s">
        <v>112</v>
      </c>
      <c r="J3212" s="1" t="s">
        <v>2984</v>
      </c>
      <c r="K3212" s="1" t="s">
        <v>2985</v>
      </c>
      <c r="L3212" s="1" t="s">
        <v>2986</v>
      </c>
      <c r="M3212" s="1" t="s">
        <v>7616</v>
      </c>
      <c r="N3212" s="1" t="s">
        <v>167</v>
      </c>
      <c r="O3212" s="1" t="s">
        <v>117</v>
      </c>
      <c r="P3212" s="9">
        <v>96950</v>
      </c>
      <c r="Q3212" s="1" t="s">
        <v>118</v>
      </c>
      <c r="R3212" s="1" t="s">
        <v>168</v>
      </c>
      <c r="S3212" s="1">
        <v>16702368888</v>
      </c>
      <c r="T3212" s="1">
        <v>8821</v>
      </c>
      <c r="U3212" s="1">
        <v>71391</v>
      </c>
      <c r="V3212" s="1" t="s">
        <v>119</v>
      </c>
      <c r="X3212" s="1" t="s">
        <v>2988</v>
      </c>
      <c r="Y3212" s="1" t="s">
        <v>2989</v>
      </c>
      <c r="Z3212" s="1" t="s">
        <v>112</v>
      </c>
      <c r="AA3212" s="1" t="s">
        <v>2990</v>
      </c>
      <c r="AB3212" s="1" t="s">
        <v>2986</v>
      </c>
      <c r="AC3212" s="1" t="s">
        <v>7616</v>
      </c>
      <c r="AD3212" s="1" t="s">
        <v>167</v>
      </c>
      <c r="AE3212" s="1" t="s">
        <v>117</v>
      </c>
      <c r="AF3212" s="9">
        <v>96950</v>
      </c>
      <c r="AG3212" s="1" t="s">
        <v>118</v>
      </c>
      <c r="AH3212" s="1" t="s">
        <v>168</v>
      </c>
      <c r="AI3212" s="1">
        <v>16702368888</v>
      </c>
      <c r="AJ3212" s="1">
        <v>8821</v>
      </c>
      <c r="AK3212" s="1" t="s">
        <v>2991</v>
      </c>
      <c r="BC3212" s="1" t="str">
        <f>"37-1012.00"</f>
        <v>37-1012.00</v>
      </c>
      <c r="BD3212" s="1" t="s">
        <v>7617</v>
      </c>
      <c r="BE3212" s="1" t="s">
        <v>7618</v>
      </c>
      <c r="BF3212" s="1" t="s">
        <v>7619</v>
      </c>
      <c r="BG3212" s="1">
        <v>1</v>
      </c>
      <c r="BI3212" s="2">
        <v>44282</v>
      </c>
      <c r="BJ3212" s="2">
        <v>45351</v>
      </c>
      <c r="BM3212" s="1">
        <v>35</v>
      </c>
      <c r="BN3212" s="1">
        <v>5</v>
      </c>
      <c r="BO3212" s="1">
        <v>5</v>
      </c>
      <c r="BP3212" s="1">
        <v>5</v>
      </c>
      <c r="BQ3212" s="1">
        <v>5</v>
      </c>
      <c r="BR3212" s="1">
        <v>5</v>
      </c>
      <c r="BS3212" s="1">
        <v>5</v>
      </c>
      <c r="BT3212" s="1">
        <v>5</v>
      </c>
      <c r="BU3212" s="1" t="str">
        <f>"5:30 AM"</f>
        <v>5:30 AM</v>
      </c>
      <c r="BV3212" s="1" t="str">
        <f>"10:30 AM"</f>
        <v>10:30 AM</v>
      </c>
      <c r="BW3212" s="1" t="s">
        <v>135</v>
      </c>
      <c r="BX3212" s="1">
        <v>0</v>
      </c>
      <c r="BY3212" s="1">
        <v>24</v>
      </c>
      <c r="BZ3212" s="1" t="s">
        <v>111</v>
      </c>
      <c r="CA3212" s="1">
        <v>11</v>
      </c>
      <c r="CB3212" s="1" t="s">
        <v>7620</v>
      </c>
      <c r="CC3212" s="1" t="s">
        <v>2986</v>
      </c>
      <c r="CD3212" s="1" t="s">
        <v>7616</v>
      </c>
      <c r="CE3212" s="1" t="s">
        <v>738</v>
      </c>
      <c r="CF3212" s="1" t="s">
        <v>117</v>
      </c>
      <c r="CG3212" s="1">
        <v>96950</v>
      </c>
      <c r="CH3212" s="3">
        <v>14.55</v>
      </c>
      <c r="CI3212" s="3">
        <v>14.55</v>
      </c>
      <c r="CJ3212" s="3">
        <v>21.83</v>
      </c>
      <c r="CK3212" s="3">
        <v>21.83</v>
      </c>
      <c r="CL3212" s="1" t="s">
        <v>137</v>
      </c>
      <c r="CM3212" s="1" t="s">
        <v>230</v>
      </c>
      <c r="CN3212" s="1" t="s">
        <v>139</v>
      </c>
      <c r="CP3212" s="1" t="s">
        <v>112</v>
      </c>
      <c r="CQ3212" s="1" t="s">
        <v>111</v>
      </c>
      <c r="CR3212" s="1" t="s">
        <v>111</v>
      </c>
      <c r="CS3212" s="1" t="s">
        <v>111</v>
      </c>
      <c r="CT3212" s="1" t="s">
        <v>138</v>
      </c>
      <c r="CU3212" s="1" t="s">
        <v>111</v>
      </c>
      <c r="CV3212" s="1" t="s">
        <v>111</v>
      </c>
      <c r="CW3212" s="1" t="s">
        <v>2995</v>
      </c>
      <c r="CX3212" s="1">
        <v>16702368888</v>
      </c>
      <c r="CY3212" s="1" t="s">
        <v>2991</v>
      </c>
      <c r="CZ3212" s="1" t="s">
        <v>14207</v>
      </c>
      <c r="DA3212" s="1" t="s">
        <v>111</v>
      </c>
      <c r="DB3212" s="1" t="s">
        <v>112</v>
      </c>
      <c r="DC3212" s="1" t="s">
        <v>2988</v>
      </c>
      <c r="DD3212" s="1" t="s">
        <v>2989</v>
      </c>
      <c r="DE3212" s="1" t="s">
        <v>112</v>
      </c>
      <c r="DF3212" s="1" t="s">
        <v>2984</v>
      </c>
      <c r="DG3212" s="1" t="s">
        <v>2991</v>
      </c>
    </row>
    <row r="3213" spans="1:111" ht="15.6" customHeight="1" x14ac:dyDescent="0.25">
      <c r="A3213" s="1" t="s">
        <v>14237</v>
      </c>
      <c r="B3213" s="1" t="s">
        <v>109</v>
      </c>
      <c r="C3213" s="2">
        <v>44239.020864814818</v>
      </c>
      <c r="D3213" s="2">
        <v>44270</v>
      </c>
      <c r="E3213" s="1" t="s">
        <v>110</v>
      </c>
      <c r="F3213" s="2">
        <v>44103.833333333336</v>
      </c>
      <c r="G3213" s="1" t="s">
        <v>111</v>
      </c>
      <c r="H3213" s="1" t="s">
        <v>112</v>
      </c>
      <c r="I3213" s="1" t="s">
        <v>112</v>
      </c>
      <c r="J3213" s="1" t="s">
        <v>861</v>
      </c>
      <c r="K3213" s="1" t="s">
        <v>861</v>
      </c>
      <c r="L3213" s="1" t="s">
        <v>862</v>
      </c>
      <c r="M3213" s="1" t="s">
        <v>863</v>
      </c>
      <c r="N3213" s="1" t="s">
        <v>167</v>
      </c>
      <c r="O3213" s="1" t="s">
        <v>117</v>
      </c>
      <c r="P3213" s="9">
        <v>96950</v>
      </c>
      <c r="Q3213" s="1" t="s">
        <v>118</v>
      </c>
      <c r="S3213" s="1">
        <v>16702334673</v>
      </c>
      <c r="U3213" s="1">
        <v>221114</v>
      </c>
      <c r="V3213" s="1" t="s">
        <v>119</v>
      </c>
      <c r="X3213" s="1" t="s">
        <v>864</v>
      </c>
      <c r="Y3213" s="1" t="s">
        <v>865</v>
      </c>
      <c r="AA3213" s="1" t="s">
        <v>8479</v>
      </c>
      <c r="AB3213" s="1" t="s">
        <v>862</v>
      </c>
      <c r="AC3213" s="1" t="s">
        <v>863</v>
      </c>
      <c r="AD3213" s="1" t="s">
        <v>167</v>
      </c>
      <c r="AE3213" s="1" t="s">
        <v>117</v>
      </c>
      <c r="AF3213" s="9">
        <v>96950</v>
      </c>
      <c r="AG3213" s="1" t="s">
        <v>118</v>
      </c>
      <c r="AI3213" s="1">
        <v>16702334673</v>
      </c>
      <c r="AK3213" s="1" t="s">
        <v>867</v>
      </c>
      <c r="BC3213" s="1" t="str">
        <f>"47-2231.00"</f>
        <v>47-2231.00</v>
      </c>
      <c r="BD3213" s="1" t="s">
        <v>13025</v>
      </c>
      <c r="BE3213" s="1" t="s">
        <v>14238</v>
      </c>
      <c r="BF3213" s="1" t="s">
        <v>14239</v>
      </c>
      <c r="BG3213" s="1">
        <v>1</v>
      </c>
      <c r="BI3213" s="2">
        <v>44287</v>
      </c>
      <c r="BJ3213" s="2">
        <v>44469</v>
      </c>
      <c r="BM3213" s="1">
        <v>40</v>
      </c>
      <c r="BN3213" s="1">
        <v>0</v>
      </c>
      <c r="BO3213" s="1">
        <v>8</v>
      </c>
      <c r="BP3213" s="1">
        <v>8</v>
      </c>
      <c r="BQ3213" s="1">
        <v>8</v>
      </c>
      <c r="BR3213" s="1">
        <v>8</v>
      </c>
      <c r="BS3213" s="1">
        <v>8</v>
      </c>
      <c r="BT3213" s="1">
        <v>0</v>
      </c>
      <c r="BU3213" s="1" t="str">
        <f>"8:00 AM"</f>
        <v>8:00 AM</v>
      </c>
      <c r="BV3213" s="1" t="str">
        <f>"5:00 PM"</f>
        <v>5:00 PM</v>
      </c>
      <c r="BW3213" s="1" t="s">
        <v>135</v>
      </c>
      <c r="BX3213" s="1">
        <v>0</v>
      </c>
      <c r="BY3213" s="1">
        <v>12</v>
      </c>
      <c r="BZ3213" s="1" t="s">
        <v>111</v>
      </c>
      <c r="CA3213" s="1">
        <v>6</v>
      </c>
      <c r="CB3213" s="4" t="s">
        <v>14240</v>
      </c>
      <c r="CC3213" s="1" t="s">
        <v>872</v>
      </c>
      <c r="CD3213" s="1" t="s">
        <v>863</v>
      </c>
      <c r="CE3213" s="1" t="s">
        <v>167</v>
      </c>
      <c r="CF3213" s="1" t="s">
        <v>117</v>
      </c>
      <c r="CG3213" s="1">
        <v>96950</v>
      </c>
      <c r="CH3213" s="3">
        <v>10.039999999999999</v>
      </c>
      <c r="CI3213" s="3">
        <v>10.039999999999999</v>
      </c>
      <c r="CJ3213" s="3">
        <v>15.06</v>
      </c>
      <c r="CK3213" s="3">
        <v>15.06</v>
      </c>
      <c r="CL3213" s="1" t="s">
        <v>137</v>
      </c>
      <c r="CN3213" s="1" t="s">
        <v>218</v>
      </c>
      <c r="CP3213" s="1" t="s">
        <v>112</v>
      </c>
      <c r="CQ3213" s="1" t="s">
        <v>111</v>
      </c>
      <c r="CR3213" s="1" t="s">
        <v>112</v>
      </c>
      <c r="CS3213" s="1" t="s">
        <v>111</v>
      </c>
      <c r="CT3213" s="1" t="s">
        <v>111</v>
      </c>
      <c r="CU3213" s="1" t="s">
        <v>111</v>
      </c>
      <c r="CV3213" s="1" t="s">
        <v>138</v>
      </c>
      <c r="CW3213" s="1" t="s">
        <v>230</v>
      </c>
      <c r="CX3213" s="1">
        <v>16702334673</v>
      </c>
      <c r="CY3213" s="1" t="s">
        <v>867</v>
      </c>
      <c r="CZ3213" s="1" t="s">
        <v>873</v>
      </c>
      <c r="DA3213" s="1" t="s">
        <v>111</v>
      </c>
      <c r="DB3213" s="1" t="s">
        <v>112</v>
      </c>
    </row>
    <row r="3214" spans="1:111" ht="15.6" customHeight="1" x14ac:dyDescent="0.25">
      <c r="A3214" s="1" t="s">
        <v>14241</v>
      </c>
      <c r="B3214" s="1" t="s">
        <v>109</v>
      </c>
      <c r="C3214" s="2">
        <v>44241.945983217593</v>
      </c>
      <c r="D3214" s="2">
        <v>44278</v>
      </c>
      <c r="E3214" s="1" t="s">
        <v>110</v>
      </c>
      <c r="F3214" s="2">
        <v>44420.833333333336</v>
      </c>
      <c r="G3214" s="1" t="s">
        <v>111</v>
      </c>
      <c r="H3214" s="1" t="s">
        <v>112</v>
      </c>
      <c r="I3214" s="1" t="s">
        <v>112</v>
      </c>
      <c r="J3214" s="1" t="s">
        <v>5003</v>
      </c>
      <c r="K3214" s="1" t="s">
        <v>5004</v>
      </c>
      <c r="L3214" s="1" t="s">
        <v>5005</v>
      </c>
      <c r="N3214" s="1" t="s">
        <v>116</v>
      </c>
      <c r="O3214" s="1" t="s">
        <v>117</v>
      </c>
      <c r="P3214" s="9">
        <v>96950</v>
      </c>
      <c r="Q3214" s="1" t="s">
        <v>118</v>
      </c>
      <c r="R3214" s="1" t="s">
        <v>242</v>
      </c>
      <c r="S3214" s="1">
        <v>16702358763</v>
      </c>
      <c r="U3214" s="1">
        <v>561320</v>
      </c>
      <c r="V3214" s="1" t="s">
        <v>2479</v>
      </c>
      <c r="W3214" s="1" t="s">
        <v>111</v>
      </c>
      <c r="X3214" s="1" t="s">
        <v>5006</v>
      </c>
      <c r="Y3214" s="1" t="s">
        <v>5007</v>
      </c>
      <c r="Z3214" s="1" t="s">
        <v>5008</v>
      </c>
      <c r="AA3214" s="1" t="s">
        <v>5009</v>
      </c>
      <c r="AB3214" s="1" t="s">
        <v>5010</v>
      </c>
      <c r="AC3214" s="1" t="s">
        <v>1976</v>
      </c>
      <c r="AD3214" s="1" t="s">
        <v>116</v>
      </c>
      <c r="AE3214" s="1" t="s">
        <v>117</v>
      </c>
      <c r="AF3214" s="9">
        <v>96950</v>
      </c>
      <c r="AG3214" s="1" t="s">
        <v>118</v>
      </c>
      <c r="AH3214" s="1" t="s">
        <v>242</v>
      </c>
      <c r="AI3214" s="1">
        <v>16702358763</v>
      </c>
      <c r="AK3214" s="1" t="s">
        <v>5011</v>
      </c>
      <c r="BC3214" s="1" t="str">
        <f>"35-1012.00"</f>
        <v>35-1012.00</v>
      </c>
      <c r="BD3214" s="1" t="s">
        <v>1372</v>
      </c>
      <c r="BE3214" s="1" t="s">
        <v>5012</v>
      </c>
      <c r="BF3214" s="1" t="s">
        <v>5013</v>
      </c>
      <c r="BG3214" s="1">
        <v>2</v>
      </c>
      <c r="BI3214" s="2">
        <v>44421</v>
      </c>
      <c r="BJ3214" s="2">
        <v>45516</v>
      </c>
      <c r="BM3214" s="1">
        <v>35</v>
      </c>
      <c r="BN3214" s="1">
        <v>7</v>
      </c>
      <c r="BO3214" s="1">
        <v>7</v>
      </c>
      <c r="BP3214" s="1">
        <v>0</v>
      </c>
      <c r="BQ3214" s="1">
        <v>0</v>
      </c>
      <c r="BR3214" s="1">
        <v>7</v>
      </c>
      <c r="BS3214" s="1">
        <v>7</v>
      </c>
      <c r="BT3214" s="1">
        <v>7</v>
      </c>
      <c r="BU3214" s="1" t="str">
        <f>"6:00 AM"</f>
        <v>6:00 AM</v>
      </c>
      <c r="BV3214" s="1" t="str">
        <f>"1:00 PM"</f>
        <v>1:00 PM</v>
      </c>
      <c r="BW3214" s="1" t="s">
        <v>135</v>
      </c>
      <c r="BX3214" s="1">
        <v>6</v>
      </c>
      <c r="BY3214" s="1">
        <v>12</v>
      </c>
      <c r="BZ3214" s="1" t="s">
        <v>111</v>
      </c>
      <c r="CA3214" s="1">
        <v>30</v>
      </c>
      <c r="CB3214" s="1" t="s">
        <v>14242</v>
      </c>
      <c r="CC3214" s="1" t="s">
        <v>5015</v>
      </c>
      <c r="CD3214" s="1" t="s">
        <v>8922</v>
      </c>
      <c r="CE3214" s="1" t="s">
        <v>167</v>
      </c>
      <c r="CF3214" s="1" t="s">
        <v>117</v>
      </c>
      <c r="CG3214" s="1">
        <v>96950</v>
      </c>
      <c r="CH3214" s="3">
        <v>10.039999999999999</v>
      </c>
      <c r="CI3214" s="3">
        <v>10.039999999999999</v>
      </c>
      <c r="CJ3214" s="3">
        <v>15.06</v>
      </c>
      <c r="CK3214" s="3">
        <v>15.06</v>
      </c>
      <c r="CL3214" s="1" t="s">
        <v>137</v>
      </c>
      <c r="CM3214" s="1" t="s">
        <v>362</v>
      </c>
      <c r="CN3214" s="1" t="s">
        <v>139</v>
      </c>
      <c r="CP3214" s="1" t="s">
        <v>112</v>
      </c>
      <c r="CQ3214" s="1" t="s">
        <v>111</v>
      </c>
      <c r="CR3214" s="1" t="s">
        <v>112</v>
      </c>
      <c r="CS3214" s="1" t="s">
        <v>111</v>
      </c>
      <c r="CT3214" s="1" t="s">
        <v>111</v>
      </c>
      <c r="CU3214" s="1" t="s">
        <v>111</v>
      </c>
      <c r="CV3214" s="1" t="s">
        <v>138</v>
      </c>
      <c r="CW3214" s="1" t="s">
        <v>1134</v>
      </c>
      <c r="CX3214" s="1">
        <v>16702358763</v>
      </c>
      <c r="CY3214" s="1" t="s">
        <v>5011</v>
      </c>
      <c r="CZ3214" s="1" t="s">
        <v>138</v>
      </c>
      <c r="DA3214" s="1" t="s">
        <v>111</v>
      </c>
      <c r="DB3214" s="1" t="s">
        <v>111</v>
      </c>
      <c r="DC3214" s="1" t="s">
        <v>5006</v>
      </c>
      <c r="DD3214" s="1" t="s">
        <v>5007</v>
      </c>
      <c r="DE3214" s="1" t="s">
        <v>448</v>
      </c>
      <c r="DF3214" s="1">
        <v>660724970</v>
      </c>
      <c r="DG3214" s="1" t="s">
        <v>5011</v>
      </c>
    </row>
    <row r="3215" spans="1:111" ht="15.6" customHeight="1" x14ac:dyDescent="0.25">
      <c r="A3215" s="1" t="s">
        <v>14361</v>
      </c>
      <c r="B3215" s="1" t="s">
        <v>109</v>
      </c>
      <c r="C3215" s="2">
        <v>44336.16647916667</v>
      </c>
      <c r="D3215" s="2">
        <v>44370</v>
      </c>
      <c r="E3215" s="1" t="s">
        <v>110</v>
      </c>
      <c r="F3215" s="2">
        <v>44468.833333333336</v>
      </c>
      <c r="G3215" s="1" t="s">
        <v>112</v>
      </c>
      <c r="H3215" s="1" t="s">
        <v>112</v>
      </c>
      <c r="I3215" s="1" t="s">
        <v>112</v>
      </c>
      <c r="J3215" s="1" t="s">
        <v>3353</v>
      </c>
      <c r="K3215" s="1" t="s">
        <v>5771</v>
      </c>
      <c r="L3215" s="1" t="s">
        <v>3342</v>
      </c>
      <c r="N3215" s="1" t="s">
        <v>116</v>
      </c>
      <c r="O3215" s="1" t="s">
        <v>117</v>
      </c>
      <c r="P3215" s="9">
        <v>96950</v>
      </c>
      <c r="Q3215" s="1" t="s">
        <v>118</v>
      </c>
      <c r="R3215" s="1" t="s">
        <v>116</v>
      </c>
      <c r="S3215" s="1">
        <v>16702353481</v>
      </c>
      <c r="U3215" s="1">
        <v>236116</v>
      </c>
      <c r="V3215" s="1" t="s">
        <v>119</v>
      </c>
      <c r="X3215" s="1" t="s">
        <v>3344</v>
      </c>
      <c r="Y3215" s="1" t="s">
        <v>3171</v>
      </c>
      <c r="Z3215" s="1" t="s">
        <v>3345</v>
      </c>
      <c r="AA3215" s="1" t="s">
        <v>1222</v>
      </c>
      <c r="AB3215" s="1" t="s">
        <v>6174</v>
      </c>
      <c r="AD3215" s="1" t="s">
        <v>116</v>
      </c>
      <c r="AE3215" s="1" t="s">
        <v>117</v>
      </c>
      <c r="AF3215" s="9">
        <v>96950</v>
      </c>
      <c r="AG3215" s="1" t="s">
        <v>118</v>
      </c>
      <c r="AH3215" s="1" t="s">
        <v>116</v>
      </c>
      <c r="AI3215" s="1">
        <v>16702353481</v>
      </c>
      <c r="AK3215" s="1" t="s">
        <v>3346</v>
      </c>
      <c r="BC3215" s="1" t="str">
        <f>"17-3011.01"</f>
        <v>17-3011.01</v>
      </c>
      <c r="BD3215" s="1" t="s">
        <v>3356</v>
      </c>
      <c r="BE3215" s="1" t="s">
        <v>6175</v>
      </c>
      <c r="BF3215" s="1" t="s">
        <v>5282</v>
      </c>
      <c r="BG3215" s="1">
        <v>1</v>
      </c>
      <c r="BI3215" s="2">
        <v>44470</v>
      </c>
      <c r="BJ3215" s="2">
        <v>44834</v>
      </c>
      <c r="BM3215" s="1">
        <v>35</v>
      </c>
      <c r="BN3215" s="1">
        <v>0</v>
      </c>
      <c r="BO3215" s="1">
        <v>7</v>
      </c>
      <c r="BP3215" s="1">
        <v>7</v>
      </c>
      <c r="BQ3215" s="1">
        <v>7</v>
      </c>
      <c r="BR3215" s="1">
        <v>7</v>
      </c>
      <c r="BS3215" s="1">
        <v>7</v>
      </c>
      <c r="BT3215" s="1">
        <v>0</v>
      </c>
      <c r="BU3215" s="1" t="str">
        <f>"8:00 AM"</f>
        <v>8:00 AM</v>
      </c>
      <c r="BV3215" s="1" t="str">
        <f>"4:00 PM"</f>
        <v>4:00 PM</v>
      </c>
      <c r="BW3215" s="1" t="s">
        <v>392</v>
      </c>
      <c r="BX3215" s="1">
        <v>0</v>
      </c>
      <c r="BY3215" s="1">
        <v>24</v>
      </c>
      <c r="BZ3215" s="1" t="s">
        <v>112</v>
      </c>
      <c r="CB3215" s="1" t="s">
        <v>14362</v>
      </c>
      <c r="CC3215" s="1" t="s">
        <v>3342</v>
      </c>
      <c r="CE3215" s="1" t="s">
        <v>116</v>
      </c>
      <c r="CF3215" s="1" t="s">
        <v>117</v>
      </c>
      <c r="CG3215" s="1">
        <v>96950</v>
      </c>
      <c r="CH3215" s="3">
        <v>15.86</v>
      </c>
      <c r="CI3215" s="3">
        <v>15.86</v>
      </c>
      <c r="CJ3215" s="3">
        <v>23.79</v>
      </c>
      <c r="CK3215" s="3">
        <v>23.79</v>
      </c>
      <c r="CL3215" s="1" t="s">
        <v>137</v>
      </c>
      <c r="CM3215" s="1" t="s">
        <v>138</v>
      </c>
      <c r="CN3215" s="1" t="s">
        <v>139</v>
      </c>
      <c r="CP3215" s="1" t="s">
        <v>112</v>
      </c>
      <c r="CQ3215" s="1" t="s">
        <v>111</v>
      </c>
      <c r="CR3215" s="1" t="s">
        <v>112</v>
      </c>
      <c r="CS3215" s="1" t="s">
        <v>111</v>
      </c>
      <c r="CT3215" s="1" t="s">
        <v>138</v>
      </c>
      <c r="CU3215" s="1" t="s">
        <v>111</v>
      </c>
      <c r="CV3215" s="1" t="s">
        <v>111</v>
      </c>
      <c r="CW3215" s="1" t="s">
        <v>3349</v>
      </c>
      <c r="CX3215" s="1">
        <v>16702353481</v>
      </c>
      <c r="CY3215" s="1" t="s">
        <v>3346</v>
      </c>
      <c r="CZ3215" s="1" t="s">
        <v>138</v>
      </c>
      <c r="DA3215" s="1" t="s">
        <v>111</v>
      </c>
      <c r="DB3215" s="1" t="s">
        <v>112</v>
      </c>
      <c r="DC3215" s="1" t="s">
        <v>3350</v>
      </c>
      <c r="DD3215" s="1" t="s">
        <v>3351</v>
      </c>
      <c r="DE3215" s="1" t="s">
        <v>3352</v>
      </c>
      <c r="DF3215" s="1" t="s">
        <v>3353</v>
      </c>
      <c r="DG3215" s="1" t="s">
        <v>14363</v>
      </c>
    </row>
    <row r="3216" spans="1:111" ht="15.6" customHeight="1" x14ac:dyDescent="0.25">
      <c r="A3216" s="1" t="s">
        <v>14386</v>
      </c>
      <c r="B3216" s="1" t="s">
        <v>109</v>
      </c>
      <c r="C3216" s="2">
        <v>44322.859100000001</v>
      </c>
      <c r="D3216" s="2">
        <v>44377</v>
      </c>
      <c r="E3216" s="1" t="s">
        <v>110</v>
      </c>
      <c r="F3216" s="2">
        <v>44469.833333333336</v>
      </c>
      <c r="G3216" s="1" t="s">
        <v>112</v>
      </c>
      <c r="H3216" s="1" t="s">
        <v>112</v>
      </c>
      <c r="I3216" s="1" t="s">
        <v>112</v>
      </c>
      <c r="J3216" s="1" t="s">
        <v>12088</v>
      </c>
      <c r="K3216" s="1" t="s">
        <v>12089</v>
      </c>
      <c r="L3216" s="1" t="s">
        <v>12090</v>
      </c>
      <c r="N3216" s="1" t="s">
        <v>116</v>
      </c>
      <c r="O3216" s="1" t="s">
        <v>117</v>
      </c>
      <c r="P3216" s="9">
        <v>96950</v>
      </c>
      <c r="Q3216" s="1" t="s">
        <v>118</v>
      </c>
      <c r="S3216" s="1">
        <v>16702333337</v>
      </c>
      <c r="U3216" s="1">
        <v>72111</v>
      </c>
      <c r="V3216" s="1" t="s">
        <v>119</v>
      </c>
      <c r="X3216" s="1" t="s">
        <v>617</v>
      </c>
      <c r="Y3216" s="1" t="s">
        <v>12091</v>
      </c>
      <c r="Z3216" s="1" t="s">
        <v>5044</v>
      </c>
      <c r="AA3216" s="1" t="s">
        <v>245</v>
      </c>
      <c r="AB3216" s="1" t="s">
        <v>12090</v>
      </c>
      <c r="AD3216" s="1" t="s">
        <v>116</v>
      </c>
      <c r="AE3216" s="1" t="s">
        <v>117</v>
      </c>
      <c r="AF3216" s="9">
        <v>96950</v>
      </c>
      <c r="AG3216" s="1" t="s">
        <v>118</v>
      </c>
      <c r="AI3216" s="1">
        <v>16702333337</v>
      </c>
      <c r="AK3216" s="1" t="s">
        <v>620</v>
      </c>
      <c r="AL3216" s="1" t="s">
        <v>125</v>
      </c>
      <c r="AM3216" s="1" t="s">
        <v>621</v>
      </c>
      <c r="AN3216" s="1" t="s">
        <v>622</v>
      </c>
      <c r="AP3216" s="1" t="s">
        <v>1284</v>
      </c>
      <c r="AR3216" s="1" t="s">
        <v>116</v>
      </c>
      <c r="AS3216" s="1" t="s">
        <v>117</v>
      </c>
      <c r="AT3216" s="9">
        <v>96950</v>
      </c>
      <c r="AU3216" s="1" t="s">
        <v>118</v>
      </c>
      <c r="AW3216" s="1">
        <v>16702353403</v>
      </c>
      <c r="AY3216" s="1" t="s">
        <v>1871</v>
      </c>
      <c r="AZ3216" s="1" t="s">
        <v>626</v>
      </c>
      <c r="BC3216" s="1" t="str">
        <f>"39-1021.00"</f>
        <v>39-1021.00</v>
      </c>
      <c r="BD3216" s="1" t="s">
        <v>6915</v>
      </c>
      <c r="BE3216" s="1" t="s">
        <v>12095</v>
      </c>
      <c r="BF3216" s="1" t="s">
        <v>12096</v>
      </c>
      <c r="BG3216" s="1">
        <v>1</v>
      </c>
      <c r="BI3216" s="2">
        <v>44471</v>
      </c>
      <c r="BJ3216" s="2">
        <v>44835</v>
      </c>
      <c r="BM3216" s="1">
        <v>35</v>
      </c>
      <c r="BN3216" s="1">
        <v>0</v>
      </c>
      <c r="BO3216" s="1">
        <v>7</v>
      </c>
      <c r="BP3216" s="1">
        <v>7</v>
      </c>
      <c r="BQ3216" s="1">
        <v>7</v>
      </c>
      <c r="BR3216" s="1">
        <v>7</v>
      </c>
      <c r="BS3216" s="1">
        <v>7</v>
      </c>
      <c r="BT3216" s="1">
        <v>0</v>
      </c>
      <c r="BU3216" s="1" t="str">
        <f>"9:00 AM"</f>
        <v>9:00 AM</v>
      </c>
      <c r="BV3216" s="1" t="str">
        <f>"5:00 PM"</f>
        <v>5:00 PM</v>
      </c>
      <c r="BW3216" s="1" t="s">
        <v>135</v>
      </c>
      <c r="BX3216" s="1">
        <v>0</v>
      </c>
      <c r="BY3216" s="1">
        <v>12</v>
      </c>
      <c r="BZ3216" s="1" t="s">
        <v>111</v>
      </c>
      <c r="CA3216" s="1">
        <v>5</v>
      </c>
      <c r="CB3216" s="1" t="s">
        <v>12097</v>
      </c>
      <c r="CC3216" s="1" t="s">
        <v>12098</v>
      </c>
      <c r="CD3216" s="1" t="s">
        <v>12090</v>
      </c>
      <c r="CE3216" s="1" t="s">
        <v>116</v>
      </c>
      <c r="CF3216" s="1" t="s">
        <v>117</v>
      </c>
      <c r="CG3216" s="1">
        <v>96950</v>
      </c>
      <c r="CH3216" s="3">
        <v>15.41</v>
      </c>
      <c r="CI3216" s="3">
        <v>15.41</v>
      </c>
      <c r="CJ3216" s="3">
        <v>23.12</v>
      </c>
      <c r="CK3216" s="3">
        <v>23.12</v>
      </c>
      <c r="CL3216" s="1" t="s">
        <v>137</v>
      </c>
      <c r="CN3216" s="1" t="s">
        <v>139</v>
      </c>
      <c r="CP3216" s="1" t="s">
        <v>112</v>
      </c>
      <c r="CQ3216" s="1" t="s">
        <v>111</v>
      </c>
      <c r="CR3216" s="1" t="s">
        <v>112</v>
      </c>
      <c r="CS3216" s="1" t="s">
        <v>111</v>
      </c>
      <c r="CT3216" s="1" t="s">
        <v>138</v>
      </c>
      <c r="CU3216" s="1" t="s">
        <v>111</v>
      </c>
      <c r="CV3216" s="1" t="s">
        <v>138</v>
      </c>
      <c r="CW3216" s="1" t="s">
        <v>631</v>
      </c>
      <c r="CX3216" s="1">
        <v>16702333337</v>
      </c>
      <c r="CY3216" s="1" t="s">
        <v>14387</v>
      </c>
      <c r="CZ3216" s="1" t="s">
        <v>138</v>
      </c>
      <c r="DA3216" s="1" t="s">
        <v>111</v>
      </c>
      <c r="DB3216" s="1" t="s">
        <v>112</v>
      </c>
    </row>
    <row r="3217" spans="1:111" ht="15.6" customHeight="1" x14ac:dyDescent="0.25">
      <c r="A3217" s="1" t="s">
        <v>14429</v>
      </c>
      <c r="B3217" s="1" t="s">
        <v>109</v>
      </c>
      <c r="C3217" s="2">
        <v>44331.097473958333</v>
      </c>
      <c r="D3217" s="2">
        <v>44364</v>
      </c>
      <c r="E3217" s="1" t="s">
        <v>110</v>
      </c>
      <c r="F3217" s="2">
        <v>44468.833333333336</v>
      </c>
      <c r="G3217" s="1" t="s">
        <v>112</v>
      </c>
      <c r="H3217" s="1" t="s">
        <v>112</v>
      </c>
      <c r="I3217" s="1" t="s">
        <v>112</v>
      </c>
      <c r="J3217" s="1" t="s">
        <v>3340</v>
      </c>
      <c r="K3217" s="1" t="s">
        <v>3341</v>
      </c>
      <c r="L3217" s="1" t="s">
        <v>3342</v>
      </c>
      <c r="N3217" s="1" t="s">
        <v>116</v>
      </c>
      <c r="O3217" s="1" t="s">
        <v>117</v>
      </c>
      <c r="P3217" s="9">
        <v>96950</v>
      </c>
      <c r="Q3217" s="1" t="s">
        <v>118</v>
      </c>
      <c r="R3217" s="1" t="s">
        <v>116</v>
      </c>
      <c r="S3217" s="1">
        <v>16702353481</v>
      </c>
      <c r="U3217" s="1">
        <v>811111</v>
      </c>
      <c r="V3217" s="1" t="s">
        <v>119</v>
      </c>
      <c r="X3217" s="1" t="s">
        <v>3344</v>
      </c>
      <c r="Y3217" s="1" t="s">
        <v>3171</v>
      </c>
      <c r="Z3217" s="1" t="s">
        <v>3345</v>
      </c>
      <c r="AA3217" s="1" t="s">
        <v>1222</v>
      </c>
      <c r="AB3217" s="1" t="s">
        <v>3342</v>
      </c>
      <c r="AD3217" s="1" t="s">
        <v>116</v>
      </c>
      <c r="AE3217" s="1" t="s">
        <v>117</v>
      </c>
      <c r="AF3217" s="9">
        <v>96950</v>
      </c>
      <c r="AG3217" s="1" t="s">
        <v>118</v>
      </c>
      <c r="AH3217" s="1">
        <v>96950</v>
      </c>
      <c r="AI3217" s="1">
        <v>16702353481</v>
      </c>
      <c r="AK3217" s="1" t="s">
        <v>3346</v>
      </c>
      <c r="BC3217" s="1" t="str">
        <f>"13-2011.01"</f>
        <v>13-2011.01</v>
      </c>
      <c r="BD3217" s="1" t="s">
        <v>932</v>
      </c>
      <c r="BE3217" s="1" t="s">
        <v>3347</v>
      </c>
      <c r="BF3217" s="1" t="s">
        <v>759</v>
      </c>
      <c r="BG3217" s="1">
        <v>1</v>
      </c>
      <c r="BI3217" s="2">
        <v>44470</v>
      </c>
      <c r="BJ3217" s="2">
        <v>44834</v>
      </c>
      <c r="BM3217" s="1">
        <v>35</v>
      </c>
      <c r="BN3217" s="1">
        <v>0</v>
      </c>
      <c r="BO3217" s="1">
        <v>7</v>
      </c>
      <c r="BP3217" s="1">
        <v>7</v>
      </c>
      <c r="BQ3217" s="1">
        <v>7</v>
      </c>
      <c r="BR3217" s="1">
        <v>7</v>
      </c>
      <c r="BS3217" s="1">
        <v>7</v>
      </c>
      <c r="BT3217" s="1">
        <v>0</v>
      </c>
      <c r="BU3217" s="1" t="str">
        <f>"8:00 AM"</f>
        <v>8:00 AM</v>
      </c>
      <c r="BV3217" s="1" t="str">
        <f>"4:00 PM"</f>
        <v>4:00 PM</v>
      </c>
      <c r="BW3217" s="1" t="s">
        <v>193</v>
      </c>
      <c r="BX3217" s="1">
        <v>0</v>
      </c>
      <c r="BY3217" s="1">
        <v>24</v>
      </c>
      <c r="BZ3217" s="1" t="s">
        <v>112</v>
      </c>
      <c r="CB3217" s="1" t="s">
        <v>14430</v>
      </c>
      <c r="CC3217" s="1" t="s">
        <v>3342</v>
      </c>
      <c r="CE3217" s="1" t="s">
        <v>116</v>
      </c>
      <c r="CF3217" s="1" t="s">
        <v>117</v>
      </c>
      <c r="CG3217" s="1">
        <v>96950</v>
      </c>
      <c r="CH3217" s="3">
        <v>14.85</v>
      </c>
      <c r="CI3217" s="3">
        <v>14.85</v>
      </c>
      <c r="CJ3217" s="3">
        <v>22.28</v>
      </c>
      <c r="CK3217" s="3">
        <v>22.28</v>
      </c>
      <c r="CL3217" s="1" t="s">
        <v>137</v>
      </c>
      <c r="CM3217" s="1" t="s">
        <v>138</v>
      </c>
      <c r="CN3217" s="1" t="s">
        <v>139</v>
      </c>
      <c r="CP3217" s="1" t="s">
        <v>112</v>
      </c>
      <c r="CQ3217" s="1" t="s">
        <v>111</v>
      </c>
      <c r="CR3217" s="1" t="s">
        <v>112</v>
      </c>
      <c r="CS3217" s="1" t="s">
        <v>111</v>
      </c>
      <c r="CT3217" s="1" t="s">
        <v>138</v>
      </c>
      <c r="CU3217" s="1" t="s">
        <v>111</v>
      </c>
      <c r="CV3217" s="1" t="s">
        <v>111</v>
      </c>
      <c r="CW3217" s="1" t="s">
        <v>3349</v>
      </c>
      <c r="CX3217" s="1">
        <v>16702353481</v>
      </c>
      <c r="CY3217" s="1" t="s">
        <v>3346</v>
      </c>
      <c r="CZ3217" s="1" t="s">
        <v>138</v>
      </c>
      <c r="DA3217" s="1" t="s">
        <v>111</v>
      </c>
      <c r="DB3217" s="1" t="s">
        <v>112</v>
      </c>
      <c r="DC3217" s="1" t="s">
        <v>3350</v>
      </c>
      <c r="DD3217" s="1" t="s">
        <v>3351</v>
      </c>
      <c r="DE3217" s="1" t="s">
        <v>3352</v>
      </c>
      <c r="DF3217" s="1" t="s">
        <v>3340</v>
      </c>
      <c r="DG3217" s="1" t="s">
        <v>3346</v>
      </c>
    </row>
    <row r="3218" spans="1:111" ht="15.6" customHeight="1" x14ac:dyDescent="0.25">
      <c r="A3218" s="1" t="s">
        <v>14440</v>
      </c>
      <c r="B3218" s="1" t="s">
        <v>109</v>
      </c>
      <c r="C3218" s="2">
        <v>44292.189912615744</v>
      </c>
      <c r="D3218" s="2">
        <v>44340</v>
      </c>
      <c r="E3218" s="1" t="s">
        <v>110</v>
      </c>
      <c r="F3218" s="2">
        <v>44468.833333333336</v>
      </c>
      <c r="G3218" s="1" t="s">
        <v>111</v>
      </c>
      <c r="H3218" s="1" t="s">
        <v>112</v>
      </c>
      <c r="I3218" s="1" t="s">
        <v>112</v>
      </c>
      <c r="J3218" s="1" t="s">
        <v>2698</v>
      </c>
      <c r="L3218" s="1" t="s">
        <v>2699</v>
      </c>
      <c r="N3218" s="1" t="s">
        <v>997</v>
      </c>
      <c r="O3218" s="1" t="s">
        <v>117</v>
      </c>
      <c r="P3218" s="9">
        <v>96951</v>
      </c>
      <c r="Q3218" s="1" t="s">
        <v>118</v>
      </c>
      <c r="R3218" s="1" t="s">
        <v>138</v>
      </c>
      <c r="S3218" s="1">
        <v>16705321155</v>
      </c>
      <c r="U3218" s="1">
        <v>721110</v>
      </c>
      <c r="V3218" s="1" t="s">
        <v>119</v>
      </c>
      <c r="X3218" s="1" t="s">
        <v>2700</v>
      </c>
      <c r="Y3218" s="1" t="s">
        <v>2701</v>
      </c>
      <c r="Z3218" s="1" t="s">
        <v>1251</v>
      </c>
      <c r="AA3218" s="1" t="s">
        <v>2702</v>
      </c>
      <c r="AB3218" s="1" t="s">
        <v>2703</v>
      </c>
      <c r="AD3218" s="1" t="s">
        <v>2704</v>
      </c>
      <c r="AE3218" s="1" t="s">
        <v>691</v>
      </c>
      <c r="AF3218" s="9">
        <v>96913</v>
      </c>
      <c r="AG3218" s="1" t="s">
        <v>118</v>
      </c>
      <c r="AH3218" s="1" t="s">
        <v>138</v>
      </c>
      <c r="AI3218" s="1">
        <v>16716453231</v>
      </c>
      <c r="AK3218" s="1" t="s">
        <v>2705</v>
      </c>
      <c r="BC3218" s="1" t="str">
        <f>"35-3031.00"</f>
        <v>35-3031.00</v>
      </c>
      <c r="BD3218" s="1" t="s">
        <v>174</v>
      </c>
      <c r="BE3218" s="1" t="s">
        <v>14441</v>
      </c>
      <c r="BF3218" s="1" t="s">
        <v>4805</v>
      </c>
      <c r="BG3218" s="1">
        <v>5</v>
      </c>
      <c r="BI3218" s="2">
        <v>44470</v>
      </c>
      <c r="BJ3218" s="2">
        <v>44834</v>
      </c>
      <c r="BM3218" s="1">
        <v>40</v>
      </c>
      <c r="BN3218" s="1">
        <v>8</v>
      </c>
      <c r="BO3218" s="1">
        <v>0</v>
      </c>
      <c r="BP3218" s="1">
        <v>8</v>
      </c>
      <c r="BQ3218" s="1">
        <v>8</v>
      </c>
      <c r="BR3218" s="1">
        <v>0</v>
      </c>
      <c r="BS3218" s="1">
        <v>8</v>
      </c>
      <c r="BT3218" s="1">
        <v>8</v>
      </c>
      <c r="BU3218" s="1" t="str">
        <f>"6:00 AM"</f>
        <v>6:00 AM</v>
      </c>
      <c r="BV3218" s="1" t="str">
        <f>"11:00 PM"</f>
        <v>11:00 PM</v>
      </c>
      <c r="BW3218" s="1" t="s">
        <v>135</v>
      </c>
      <c r="BX3218" s="1">
        <v>0</v>
      </c>
      <c r="BY3218" s="1">
        <v>6</v>
      </c>
      <c r="BZ3218" s="1" t="s">
        <v>112</v>
      </c>
      <c r="CA3218" s="1">
        <v>0</v>
      </c>
      <c r="CB3218" s="1" t="s">
        <v>14442</v>
      </c>
      <c r="CC3218" s="1" t="s">
        <v>2699</v>
      </c>
      <c r="CE3218" s="1" t="s">
        <v>997</v>
      </c>
      <c r="CF3218" s="1" t="s">
        <v>117</v>
      </c>
      <c r="CG3218" s="1">
        <v>96951</v>
      </c>
      <c r="CH3218" s="3">
        <v>8.5</v>
      </c>
      <c r="CI3218" s="3">
        <v>8.5</v>
      </c>
      <c r="CJ3218" s="3">
        <v>12.75</v>
      </c>
      <c r="CK3218" s="3">
        <v>12.75</v>
      </c>
      <c r="CL3218" s="1" t="s">
        <v>137</v>
      </c>
      <c r="CM3218" s="1" t="s">
        <v>230</v>
      </c>
      <c r="CN3218" s="1" t="s">
        <v>139</v>
      </c>
      <c r="CP3218" s="1" t="s">
        <v>112</v>
      </c>
      <c r="CQ3218" s="1" t="s">
        <v>111</v>
      </c>
      <c r="CR3218" s="1" t="s">
        <v>112</v>
      </c>
      <c r="CS3218" s="1" t="s">
        <v>111</v>
      </c>
      <c r="CT3218" s="1" t="s">
        <v>111</v>
      </c>
      <c r="CU3218" s="1" t="s">
        <v>111</v>
      </c>
      <c r="CV3218" s="1" t="s">
        <v>111</v>
      </c>
      <c r="CW3218" s="1" t="s">
        <v>14443</v>
      </c>
      <c r="CX3218" s="1">
        <v>16705321155</v>
      </c>
      <c r="CY3218" s="1" t="s">
        <v>2705</v>
      </c>
      <c r="CZ3218" s="1" t="s">
        <v>380</v>
      </c>
      <c r="DA3218" s="1" t="s">
        <v>111</v>
      </c>
      <c r="DB3218" s="1" t="s">
        <v>112</v>
      </c>
    </row>
    <row r="3219" spans="1:111" ht="15.6" customHeight="1" x14ac:dyDescent="0.25">
      <c r="A3219" s="1" t="s">
        <v>14445</v>
      </c>
      <c r="B3219" s="1" t="s">
        <v>109</v>
      </c>
      <c r="C3219" s="2">
        <v>44304.856387268519</v>
      </c>
      <c r="D3219" s="2">
        <v>44340</v>
      </c>
      <c r="E3219" s="1" t="s">
        <v>110</v>
      </c>
      <c r="F3219" s="2">
        <v>44468.833333333336</v>
      </c>
      <c r="G3219" s="1" t="s">
        <v>112</v>
      </c>
      <c r="H3219" s="1" t="s">
        <v>112</v>
      </c>
      <c r="I3219" s="1" t="s">
        <v>112</v>
      </c>
      <c r="J3219" s="1" t="s">
        <v>8064</v>
      </c>
      <c r="L3219" s="1" t="s">
        <v>8065</v>
      </c>
      <c r="N3219" s="1" t="s">
        <v>259</v>
      </c>
      <c r="O3219" s="1" t="s">
        <v>117</v>
      </c>
      <c r="P3219" s="9">
        <v>96952</v>
      </c>
      <c r="Q3219" s="1" t="s">
        <v>118</v>
      </c>
      <c r="S3219" s="1">
        <v>16704330422</v>
      </c>
      <c r="U3219" s="1">
        <v>722513</v>
      </c>
      <c r="V3219" s="1" t="s">
        <v>119</v>
      </c>
      <c r="X3219" s="1" t="s">
        <v>3694</v>
      </c>
      <c r="Y3219" s="1" t="s">
        <v>3695</v>
      </c>
      <c r="Z3219" s="1" t="s">
        <v>1787</v>
      </c>
      <c r="AA3219" s="1" t="s">
        <v>245</v>
      </c>
      <c r="AB3219" s="1" t="s">
        <v>8065</v>
      </c>
      <c r="AD3219" s="1" t="s">
        <v>259</v>
      </c>
      <c r="AE3219" s="1" t="s">
        <v>117</v>
      </c>
      <c r="AF3219" s="9">
        <v>96952</v>
      </c>
      <c r="AG3219" s="1" t="s">
        <v>118</v>
      </c>
      <c r="AI3219" s="1">
        <v>16704330422</v>
      </c>
      <c r="AK3219" s="1" t="s">
        <v>8066</v>
      </c>
      <c r="BC3219" s="1" t="str">
        <f>"35-2011.00"</f>
        <v>35-2011.00</v>
      </c>
      <c r="BD3219" s="1" t="s">
        <v>265</v>
      </c>
      <c r="BE3219" s="1" t="s">
        <v>8067</v>
      </c>
      <c r="BF3219" s="1" t="s">
        <v>229</v>
      </c>
      <c r="BG3219" s="1">
        <v>1</v>
      </c>
      <c r="BI3219" s="2">
        <v>44470</v>
      </c>
      <c r="BJ3219" s="2">
        <v>44834</v>
      </c>
      <c r="BM3219" s="1">
        <v>40</v>
      </c>
      <c r="BN3219" s="1">
        <v>0</v>
      </c>
      <c r="BO3219" s="1">
        <v>8</v>
      </c>
      <c r="BP3219" s="1">
        <v>8</v>
      </c>
      <c r="BQ3219" s="1">
        <v>8</v>
      </c>
      <c r="BR3219" s="1">
        <v>8</v>
      </c>
      <c r="BS3219" s="1">
        <v>8</v>
      </c>
      <c r="BT3219" s="1">
        <v>0</v>
      </c>
      <c r="BU3219" s="1" t="str">
        <f>"7:30 AM"</f>
        <v>7:30 AM</v>
      </c>
      <c r="BV3219" s="1" t="str">
        <f>"4:30 PM"</f>
        <v>4:30 PM</v>
      </c>
      <c r="BW3219" s="1" t="s">
        <v>230</v>
      </c>
      <c r="BX3219" s="1">
        <v>0</v>
      </c>
      <c r="BY3219" s="1">
        <v>3</v>
      </c>
      <c r="BZ3219" s="1" t="s">
        <v>112</v>
      </c>
      <c r="CA3219" s="1">
        <v>0</v>
      </c>
      <c r="CB3219" s="1" t="s">
        <v>14446</v>
      </c>
      <c r="CC3219" s="1" t="s">
        <v>3699</v>
      </c>
      <c r="CE3219" s="1" t="s">
        <v>259</v>
      </c>
      <c r="CF3219" s="1" t="s">
        <v>117</v>
      </c>
      <c r="CG3219" s="1">
        <v>96952</v>
      </c>
      <c r="CH3219" s="3">
        <v>8.81</v>
      </c>
      <c r="CI3219" s="3">
        <v>8.81</v>
      </c>
      <c r="CJ3219" s="3">
        <v>13.22</v>
      </c>
      <c r="CK3219" s="3">
        <v>13.22</v>
      </c>
      <c r="CL3219" s="1" t="s">
        <v>137</v>
      </c>
      <c r="CM3219" s="1" t="s">
        <v>3922</v>
      </c>
      <c r="CN3219" s="1" t="s">
        <v>139</v>
      </c>
      <c r="CP3219" s="1" t="s">
        <v>112</v>
      </c>
      <c r="CQ3219" s="1" t="s">
        <v>111</v>
      </c>
      <c r="CR3219" s="1" t="s">
        <v>111</v>
      </c>
      <c r="CS3219" s="1" t="s">
        <v>111</v>
      </c>
      <c r="CT3219" s="1" t="s">
        <v>138</v>
      </c>
      <c r="CU3219" s="1" t="s">
        <v>111</v>
      </c>
      <c r="CV3219" s="1" t="s">
        <v>138</v>
      </c>
      <c r="CW3219" s="1" t="s">
        <v>3923</v>
      </c>
      <c r="CX3219" s="1">
        <v>16704330422</v>
      </c>
      <c r="CY3219" s="1" t="s">
        <v>3696</v>
      </c>
      <c r="CZ3219" s="1" t="s">
        <v>138</v>
      </c>
      <c r="DA3219" s="1" t="s">
        <v>111</v>
      </c>
      <c r="DB3219" s="1" t="s">
        <v>112</v>
      </c>
    </row>
    <row r="3220" spans="1:111" ht="15.6" customHeight="1" x14ac:dyDescent="0.25">
      <c r="A3220" s="1" t="s">
        <v>14457</v>
      </c>
      <c r="B3220" s="1" t="s">
        <v>109</v>
      </c>
      <c r="C3220" s="2">
        <v>44362.223786111113</v>
      </c>
      <c r="D3220" s="2">
        <v>44407</v>
      </c>
      <c r="E3220" s="1" t="s">
        <v>110</v>
      </c>
      <c r="F3220" s="2">
        <v>44468.833333333336</v>
      </c>
      <c r="G3220" s="1" t="s">
        <v>112</v>
      </c>
      <c r="H3220" s="1" t="s">
        <v>112</v>
      </c>
      <c r="I3220" s="1" t="s">
        <v>112</v>
      </c>
      <c r="J3220" s="1" t="s">
        <v>3327</v>
      </c>
      <c r="K3220" s="1" t="s">
        <v>3328</v>
      </c>
      <c r="L3220" s="1" t="s">
        <v>4237</v>
      </c>
      <c r="M3220" s="1" t="s">
        <v>3330</v>
      </c>
      <c r="N3220" s="1" t="s">
        <v>116</v>
      </c>
      <c r="O3220" s="1" t="s">
        <v>117</v>
      </c>
      <c r="P3220" s="9">
        <v>96950</v>
      </c>
      <c r="Q3220" s="1" t="s">
        <v>118</v>
      </c>
      <c r="R3220" s="1" t="s">
        <v>116</v>
      </c>
      <c r="S3220" s="1">
        <v>16702342664</v>
      </c>
      <c r="T3220" s="1">
        <v>0</v>
      </c>
      <c r="U3220" s="1">
        <v>561320</v>
      </c>
      <c r="V3220" s="1" t="s">
        <v>119</v>
      </c>
      <c r="X3220" s="1" t="s">
        <v>3331</v>
      </c>
      <c r="Y3220" s="1" t="s">
        <v>3332</v>
      </c>
      <c r="Z3220" s="1" t="s">
        <v>3333</v>
      </c>
      <c r="AA3220" s="1" t="s">
        <v>3334</v>
      </c>
      <c r="AB3220" s="1" t="s">
        <v>4237</v>
      </c>
      <c r="AC3220" s="1" t="s">
        <v>3330</v>
      </c>
      <c r="AD3220" s="1" t="s">
        <v>116</v>
      </c>
      <c r="AE3220" s="1" t="s">
        <v>117</v>
      </c>
      <c r="AF3220" s="9">
        <v>96950</v>
      </c>
      <c r="AG3220" s="1" t="s">
        <v>118</v>
      </c>
      <c r="AH3220" s="1" t="s">
        <v>116</v>
      </c>
      <c r="AI3220" s="1">
        <v>16702342664</v>
      </c>
      <c r="AJ3220" s="1">
        <v>0</v>
      </c>
      <c r="AK3220" s="1" t="s">
        <v>3335</v>
      </c>
      <c r="BC3220" s="1" t="str">
        <f>"37-2012.00"</f>
        <v>37-2012.00</v>
      </c>
      <c r="BD3220" s="1" t="s">
        <v>576</v>
      </c>
      <c r="BE3220" s="1" t="s">
        <v>4238</v>
      </c>
      <c r="BF3220" s="1" t="s">
        <v>2956</v>
      </c>
      <c r="BG3220" s="1">
        <v>10</v>
      </c>
      <c r="BI3220" s="2">
        <v>44470</v>
      </c>
      <c r="BJ3220" s="2">
        <v>44834</v>
      </c>
      <c r="BM3220" s="1">
        <v>40</v>
      </c>
      <c r="BN3220" s="1">
        <v>0</v>
      </c>
      <c r="BO3220" s="1">
        <v>8</v>
      </c>
      <c r="BP3220" s="1">
        <v>8</v>
      </c>
      <c r="BQ3220" s="1">
        <v>8</v>
      </c>
      <c r="BR3220" s="1">
        <v>8</v>
      </c>
      <c r="BS3220" s="1">
        <v>8</v>
      </c>
      <c r="BT3220" s="1">
        <v>0</v>
      </c>
      <c r="BU3220" s="1" t="str">
        <f>"8:00 AM"</f>
        <v>8:00 AM</v>
      </c>
      <c r="BV3220" s="1" t="str">
        <f>"5:00 PM"</f>
        <v>5:00 PM</v>
      </c>
      <c r="BW3220" s="1" t="s">
        <v>135</v>
      </c>
      <c r="BX3220" s="1">
        <v>0</v>
      </c>
      <c r="BY3220" s="1">
        <v>3</v>
      </c>
      <c r="BZ3220" s="1" t="s">
        <v>112</v>
      </c>
      <c r="CB3220" s="1" t="s">
        <v>4239</v>
      </c>
      <c r="CC3220" s="1" t="s">
        <v>4237</v>
      </c>
      <c r="CD3220" s="1" t="s">
        <v>3330</v>
      </c>
      <c r="CE3220" s="1" t="s">
        <v>116</v>
      </c>
      <c r="CF3220" s="1" t="s">
        <v>117</v>
      </c>
      <c r="CG3220" s="1">
        <v>96950</v>
      </c>
      <c r="CH3220" s="3">
        <v>7.59</v>
      </c>
      <c r="CI3220" s="3">
        <v>7.59</v>
      </c>
      <c r="CJ3220" s="3">
        <v>11.39</v>
      </c>
      <c r="CK3220" s="3">
        <v>11.39</v>
      </c>
      <c r="CL3220" s="1" t="s">
        <v>137</v>
      </c>
      <c r="CM3220" s="1" t="s">
        <v>138</v>
      </c>
      <c r="CN3220" s="1" t="s">
        <v>139</v>
      </c>
      <c r="CP3220" s="1" t="s">
        <v>112</v>
      </c>
      <c r="CQ3220" s="1" t="s">
        <v>111</v>
      </c>
      <c r="CR3220" s="1" t="s">
        <v>112</v>
      </c>
      <c r="CS3220" s="1" t="s">
        <v>111</v>
      </c>
      <c r="CT3220" s="1" t="s">
        <v>138</v>
      </c>
      <c r="CU3220" s="1" t="s">
        <v>111</v>
      </c>
      <c r="CV3220" s="1" t="s">
        <v>138</v>
      </c>
      <c r="CW3220" s="1" t="s">
        <v>1179</v>
      </c>
      <c r="CX3220" s="1">
        <v>16702342664</v>
      </c>
      <c r="CY3220" s="1" t="s">
        <v>3335</v>
      </c>
      <c r="CZ3220" s="1" t="s">
        <v>380</v>
      </c>
      <c r="DA3220" s="1" t="s">
        <v>111</v>
      </c>
      <c r="DB3220" s="1" t="s">
        <v>112</v>
      </c>
    </row>
    <row r="3221" spans="1:111" ht="15.6" customHeight="1" x14ac:dyDescent="0.25">
      <c r="A3221" s="1" t="s">
        <v>14516</v>
      </c>
      <c r="B3221" s="1" t="s">
        <v>109</v>
      </c>
      <c r="C3221" s="2">
        <v>44350.990521527776</v>
      </c>
      <c r="D3221" s="2">
        <v>44400</v>
      </c>
      <c r="E3221" s="1" t="s">
        <v>180</v>
      </c>
      <c r="G3221" s="1" t="s">
        <v>112</v>
      </c>
      <c r="H3221" s="1" t="s">
        <v>112</v>
      </c>
      <c r="I3221" s="1" t="s">
        <v>112</v>
      </c>
      <c r="J3221" s="1" t="s">
        <v>3102</v>
      </c>
      <c r="K3221" s="1" t="s">
        <v>844</v>
      </c>
      <c r="L3221" s="1" t="s">
        <v>1307</v>
      </c>
      <c r="N3221" s="1" t="s">
        <v>117</v>
      </c>
      <c r="O3221" s="1" t="s">
        <v>117</v>
      </c>
      <c r="P3221" s="9">
        <v>96951</v>
      </c>
      <c r="Q3221" s="1" t="s">
        <v>118</v>
      </c>
      <c r="R3221" s="1" t="s">
        <v>997</v>
      </c>
      <c r="S3221" s="1">
        <v>16705320350</v>
      </c>
      <c r="U3221" s="1">
        <v>445110</v>
      </c>
      <c r="V3221" s="1" t="s">
        <v>119</v>
      </c>
      <c r="X3221" s="1" t="s">
        <v>772</v>
      </c>
      <c r="Y3221" s="1" t="s">
        <v>848</v>
      </c>
      <c r="Z3221" s="1" t="s">
        <v>1308</v>
      </c>
      <c r="AA3221" s="1" t="s">
        <v>403</v>
      </c>
      <c r="AB3221" s="1" t="s">
        <v>1307</v>
      </c>
      <c r="AD3221" s="1" t="s">
        <v>117</v>
      </c>
      <c r="AE3221" s="1" t="s">
        <v>117</v>
      </c>
      <c r="AF3221" s="9">
        <v>96951</v>
      </c>
      <c r="AG3221" s="1" t="s">
        <v>118</v>
      </c>
      <c r="AH3221" s="1" t="s">
        <v>997</v>
      </c>
      <c r="AI3221" s="1">
        <v>16705320350</v>
      </c>
      <c r="AK3221" s="1" t="s">
        <v>850</v>
      </c>
      <c r="BC3221" s="1" t="str">
        <f>"51-9198.00"</f>
        <v>51-9198.00</v>
      </c>
      <c r="BD3221" s="1" t="s">
        <v>1924</v>
      </c>
      <c r="BE3221" s="1" t="s">
        <v>3103</v>
      </c>
      <c r="BF3221" s="1" t="s">
        <v>3104</v>
      </c>
      <c r="BG3221" s="1">
        <v>1</v>
      </c>
      <c r="BI3221" s="2">
        <v>44470</v>
      </c>
      <c r="BJ3221" s="2">
        <v>44834</v>
      </c>
      <c r="BM3221" s="1">
        <v>40</v>
      </c>
      <c r="BN3221" s="1">
        <v>0</v>
      </c>
      <c r="BO3221" s="1">
        <v>8</v>
      </c>
      <c r="BP3221" s="1">
        <v>8</v>
      </c>
      <c r="BQ3221" s="1">
        <v>8</v>
      </c>
      <c r="BR3221" s="1">
        <v>8</v>
      </c>
      <c r="BS3221" s="1">
        <v>8</v>
      </c>
      <c r="BT3221" s="1">
        <v>0</v>
      </c>
      <c r="BU3221" s="1" t="str">
        <f>"8:00 AM"</f>
        <v>8:00 AM</v>
      </c>
      <c r="BV3221" s="1" t="str">
        <f>"5:00 PM"</f>
        <v>5:00 PM</v>
      </c>
      <c r="BW3221" s="1" t="s">
        <v>230</v>
      </c>
      <c r="BX3221" s="1">
        <v>0</v>
      </c>
      <c r="BY3221" s="1">
        <v>0</v>
      </c>
      <c r="BZ3221" s="1" t="s">
        <v>112</v>
      </c>
      <c r="CB3221" s="1" t="s">
        <v>3105</v>
      </c>
      <c r="CC3221" s="1" t="s">
        <v>1311</v>
      </c>
      <c r="CE3221" s="1" t="s">
        <v>847</v>
      </c>
      <c r="CF3221" s="1" t="s">
        <v>117</v>
      </c>
      <c r="CG3221" s="1">
        <v>96951</v>
      </c>
      <c r="CH3221" s="3">
        <v>7.54</v>
      </c>
      <c r="CI3221" s="3">
        <v>7.54</v>
      </c>
      <c r="CJ3221" s="3">
        <v>11.31</v>
      </c>
      <c r="CK3221" s="3">
        <v>11.31</v>
      </c>
      <c r="CL3221" s="1" t="s">
        <v>137</v>
      </c>
      <c r="CM3221" s="1" t="s">
        <v>362</v>
      </c>
      <c r="CN3221" s="1" t="s">
        <v>139</v>
      </c>
      <c r="CP3221" s="1" t="s">
        <v>112</v>
      </c>
      <c r="CQ3221" s="1" t="s">
        <v>111</v>
      </c>
      <c r="CR3221" s="1" t="s">
        <v>111</v>
      </c>
      <c r="CS3221" s="1" t="s">
        <v>111</v>
      </c>
      <c r="CT3221" s="1" t="s">
        <v>111</v>
      </c>
      <c r="CU3221" s="1" t="s">
        <v>111</v>
      </c>
      <c r="CV3221" s="1" t="s">
        <v>111</v>
      </c>
      <c r="CW3221" s="1" t="s">
        <v>857</v>
      </c>
      <c r="CX3221" s="1">
        <v>16705320350</v>
      </c>
      <c r="CY3221" s="1" t="s">
        <v>850</v>
      </c>
      <c r="CZ3221" s="1" t="s">
        <v>858</v>
      </c>
      <c r="DA3221" s="1" t="s">
        <v>111</v>
      </c>
      <c r="DB3221" s="1" t="s">
        <v>112</v>
      </c>
    </row>
    <row r="3222" spans="1:111" ht="15.6" customHeight="1" x14ac:dyDescent="0.25">
      <c r="A3222" s="1" t="s">
        <v>14518</v>
      </c>
      <c r="B3222" s="1" t="s">
        <v>109</v>
      </c>
      <c r="C3222" s="2">
        <v>44343.095582060188</v>
      </c>
      <c r="D3222" s="2">
        <v>44398</v>
      </c>
      <c r="E3222" s="1" t="s">
        <v>110</v>
      </c>
      <c r="F3222" s="2">
        <v>44468.833333333336</v>
      </c>
      <c r="G3222" s="1" t="s">
        <v>111</v>
      </c>
      <c r="H3222" s="1" t="s">
        <v>112</v>
      </c>
      <c r="I3222" s="1" t="s">
        <v>112</v>
      </c>
      <c r="J3222" s="1" t="s">
        <v>2698</v>
      </c>
      <c r="L3222" s="1" t="s">
        <v>2699</v>
      </c>
      <c r="N3222" s="1" t="s">
        <v>997</v>
      </c>
      <c r="O3222" s="1" t="s">
        <v>117</v>
      </c>
      <c r="P3222" s="9">
        <v>96951</v>
      </c>
      <c r="Q3222" s="1" t="s">
        <v>118</v>
      </c>
      <c r="S3222" s="1">
        <v>16705321155</v>
      </c>
      <c r="U3222" s="1">
        <v>721110</v>
      </c>
      <c r="V3222" s="1" t="s">
        <v>119</v>
      </c>
      <c r="X3222" s="1" t="s">
        <v>2700</v>
      </c>
      <c r="Y3222" s="1" t="s">
        <v>2701</v>
      </c>
      <c r="Z3222" s="1" t="s">
        <v>1251</v>
      </c>
      <c r="AA3222" s="1" t="s">
        <v>2702</v>
      </c>
      <c r="AB3222" s="1" t="s">
        <v>2703</v>
      </c>
      <c r="AD3222" s="1" t="s">
        <v>2704</v>
      </c>
      <c r="AE3222" s="1" t="s">
        <v>691</v>
      </c>
      <c r="AF3222" s="9">
        <v>96913</v>
      </c>
      <c r="AG3222" s="1" t="s">
        <v>118</v>
      </c>
      <c r="AI3222" s="1">
        <v>16716453231</v>
      </c>
      <c r="AK3222" s="1" t="s">
        <v>2705</v>
      </c>
      <c r="BC3222" s="1" t="str">
        <f>"35-3031.00"</f>
        <v>35-3031.00</v>
      </c>
      <c r="BD3222" s="1" t="s">
        <v>174</v>
      </c>
      <c r="BE3222" s="1" t="s">
        <v>14441</v>
      </c>
      <c r="BF3222" s="1" t="s">
        <v>4805</v>
      </c>
      <c r="BG3222" s="1">
        <v>5</v>
      </c>
      <c r="BI3222" s="2">
        <v>44470</v>
      </c>
      <c r="BJ3222" s="2">
        <v>44834</v>
      </c>
      <c r="BM3222" s="1">
        <v>40</v>
      </c>
      <c r="BN3222" s="1">
        <v>8</v>
      </c>
      <c r="BO3222" s="1">
        <v>0</v>
      </c>
      <c r="BP3222" s="1">
        <v>8</v>
      </c>
      <c r="BQ3222" s="1">
        <v>8</v>
      </c>
      <c r="BR3222" s="1">
        <v>0</v>
      </c>
      <c r="BS3222" s="1">
        <v>8</v>
      </c>
      <c r="BT3222" s="1">
        <v>8</v>
      </c>
      <c r="BU3222" s="1" t="str">
        <f>"6:00 AM"</f>
        <v>6:00 AM</v>
      </c>
      <c r="BV3222" s="1" t="str">
        <f>"11:00 PM"</f>
        <v>11:00 PM</v>
      </c>
      <c r="BW3222" s="1" t="s">
        <v>135</v>
      </c>
      <c r="BX3222" s="1">
        <v>0</v>
      </c>
      <c r="BY3222" s="1">
        <v>6</v>
      </c>
      <c r="BZ3222" s="1" t="s">
        <v>112</v>
      </c>
      <c r="CB3222" s="1" t="s">
        <v>14519</v>
      </c>
      <c r="CC3222" s="1" t="s">
        <v>2699</v>
      </c>
      <c r="CE3222" s="1" t="s">
        <v>997</v>
      </c>
      <c r="CF3222" s="1" t="s">
        <v>117</v>
      </c>
      <c r="CG3222" s="1">
        <v>96951</v>
      </c>
      <c r="CH3222" s="3">
        <v>8.5</v>
      </c>
      <c r="CI3222" s="3">
        <v>8.5</v>
      </c>
      <c r="CJ3222" s="3">
        <v>12.75</v>
      </c>
      <c r="CK3222" s="3">
        <v>12.75</v>
      </c>
      <c r="CL3222" s="1" t="s">
        <v>137</v>
      </c>
      <c r="CM3222" s="1" t="s">
        <v>230</v>
      </c>
      <c r="CN3222" s="1" t="s">
        <v>139</v>
      </c>
      <c r="CP3222" s="1" t="s">
        <v>112</v>
      </c>
      <c r="CQ3222" s="1" t="s">
        <v>111</v>
      </c>
      <c r="CR3222" s="1" t="s">
        <v>112</v>
      </c>
      <c r="CS3222" s="1" t="s">
        <v>111</v>
      </c>
      <c r="CT3222" s="1" t="s">
        <v>111</v>
      </c>
      <c r="CU3222" s="1" t="s">
        <v>111</v>
      </c>
      <c r="CV3222" s="1" t="s">
        <v>111</v>
      </c>
      <c r="CW3222" s="1" t="s">
        <v>14520</v>
      </c>
      <c r="CX3222" s="1">
        <v>16705321155</v>
      </c>
      <c r="CY3222" s="1" t="s">
        <v>2705</v>
      </c>
      <c r="CZ3222" s="1" t="s">
        <v>380</v>
      </c>
      <c r="DA3222" s="1" t="s">
        <v>111</v>
      </c>
      <c r="DB3222" s="1" t="s">
        <v>112</v>
      </c>
    </row>
    <row r="3223" spans="1:111" ht="15.6" customHeight="1" x14ac:dyDescent="0.25">
      <c r="A3223" s="1" t="s">
        <v>14555</v>
      </c>
      <c r="B3223" s="1" t="s">
        <v>109</v>
      </c>
      <c r="C3223" s="2">
        <v>44362.951124884261</v>
      </c>
      <c r="D3223" s="2">
        <v>44407</v>
      </c>
      <c r="E3223" s="1" t="s">
        <v>180</v>
      </c>
      <c r="G3223" s="1" t="s">
        <v>112</v>
      </c>
      <c r="H3223" s="1" t="s">
        <v>112</v>
      </c>
      <c r="I3223" s="1" t="s">
        <v>112</v>
      </c>
      <c r="J3223" s="1" t="s">
        <v>701</v>
      </c>
      <c r="L3223" s="1" t="s">
        <v>3386</v>
      </c>
      <c r="M3223" s="1" t="s">
        <v>3387</v>
      </c>
      <c r="N3223" s="1" t="s">
        <v>167</v>
      </c>
      <c r="O3223" s="1" t="s">
        <v>117</v>
      </c>
      <c r="P3223" s="9">
        <v>96950</v>
      </c>
      <c r="Q3223" s="1" t="s">
        <v>118</v>
      </c>
      <c r="S3223" s="1">
        <v>16702353715</v>
      </c>
      <c r="U3223" s="1">
        <v>56152</v>
      </c>
      <c r="V3223" s="1" t="s">
        <v>119</v>
      </c>
      <c r="X3223" s="1" t="s">
        <v>704</v>
      </c>
      <c r="Y3223" s="1" t="s">
        <v>705</v>
      </c>
      <c r="AA3223" s="1" t="s">
        <v>706</v>
      </c>
      <c r="AB3223" s="1" t="s">
        <v>3386</v>
      </c>
      <c r="AC3223" s="1" t="s">
        <v>3387</v>
      </c>
      <c r="AD3223" s="1" t="s">
        <v>167</v>
      </c>
      <c r="AE3223" s="1" t="s">
        <v>117</v>
      </c>
      <c r="AF3223" s="9">
        <v>96950</v>
      </c>
      <c r="AG3223" s="1" t="s">
        <v>118</v>
      </c>
      <c r="AI3223" s="1">
        <v>16702353715</v>
      </c>
      <c r="AK3223" s="1" t="s">
        <v>709</v>
      </c>
      <c r="BC3223" s="1" t="str">
        <f>"39-7011.00"</f>
        <v>39-7011.00</v>
      </c>
      <c r="BD3223" s="1" t="s">
        <v>1435</v>
      </c>
      <c r="BE3223" s="1" t="s">
        <v>7606</v>
      </c>
      <c r="BF3223" s="1" t="s">
        <v>1437</v>
      </c>
      <c r="BG3223" s="1">
        <v>3</v>
      </c>
      <c r="BI3223" s="2">
        <v>44470</v>
      </c>
      <c r="BJ3223" s="2">
        <v>44834</v>
      </c>
      <c r="BM3223" s="1">
        <v>35</v>
      </c>
      <c r="BN3223" s="1">
        <v>0</v>
      </c>
      <c r="BO3223" s="1">
        <v>7</v>
      </c>
      <c r="BP3223" s="1">
        <v>7</v>
      </c>
      <c r="BQ3223" s="1">
        <v>7</v>
      </c>
      <c r="BR3223" s="1">
        <v>7</v>
      </c>
      <c r="BS3223" s="1">
        <v>7</v>
      </c>
      <c r="BT3223" s="1">
        <v>0</v>
      </c>
      <c r="BU3223" s="1" t="str">
        <f>"9:00 AM"</f>
        <v>9:00 AM</v>
      </c>
      <c r="BV3223" s="1" t="str">
        <f>"5:00 PM"</f>
        <v>5:00 PM</v>
      </c>
      <c r="BW3223" s="1" t="s">
        <v>135</v>
      </c>
      <c r="BX3223" s="1">
        <v>0</v>
      </c>
      <c r="BY3223" s="1">
        <v>24</v>
      </c>
      <c r="BZ3223" s="1" t="s">
        <v>112</v>
      </c>
      <c r="CB3223" s="1" t="s">
        <v>14556</v>
      </c>
      <c r="CC3223" s="1" t="s">
        <v>3386</v>
      </c>
      <c r="CD3223" s="1" t="s">
        <v>3387</v>
      </c>
      <c r="CE3223" s="1" t="s">
        <v>167</v>
      </c>
      <c r="CF3223" s="1" t="s">
        <v>117</v>
      </c>
      <c r="CG3223" s="1">
        <v>96950</v>
      </c>
      <c r="CH3223" s="3">
        <v>12.14</v>
      </c>
      <c r="CI3223" s="3">
        <v>13.14</v>
      </c>
      <c r="CJ3223" s="3">
        <v>18.21</v>
      </c>
      <c r="CK3223" s="3">
        <v>19.71</v>
      </c>
      <c r="CL3223" s="1" t="s">
        <v>137</v>
      </c>
      <c r="CM3223" s="1" t="s">
        <v>922</v>
      </c>
      <c r="CN3223" s="1" t="s">
        <v>139</v>
      </c>
      <c r="CP3223" s="1" t="s">
        <v>112</v>
      </c>
      <c r="CQ3223" s="1" t="s">
        <v>111</v>
      </c>
      <c r="CR3223" s="1" t="s">
        <v>112</v>
      </c>
      <c r="CS3223" s="1" t="s">
        <v>111</v>
      </c>
      <c r="CT3223" s="1" t="s">
        <v>111</v>
      </c>
      <c r="CU3223" s="1" t="s">
        <v>111</v>
      </c>
      <c r="CV3223" s="1" t="s">
        <v>138</v>
      </c>
      <c r="CW3223" s="1" t="s">
        <v>714</v>
      </c>
      <c r="CX3223" s="1">
        <v>16702353715</v>
      </c>
      <c r="CY3223" s="1" t="s">
        <v>3005</v>
      </c>
      <c r="CZ3223" s="1" t="s">
        <v>716</v>
      </c>
      <c r="DA3223" s="1" t="s">
        <v>111</v>
      </c>
      <c r="DB3223" s="1" t="s">
        <v>112</v>
      </c>
    </row>
    <row r="3224" spans="1:111" ht="15.6" customHeight="1" x14ac:dyDescent="0.25">
      <c r="A3224" s="1" t="s">
        <v>14557</v>
      </c>
      <c r="B3224" s="1" t="s">
        <v>109</v>
      </c>
      <c r="C3224" s="2">
        <v>44337.006257291665</v>
      </c>
      <c r="D3224" s="2">
        <v>44392</v>
      </c>
      <c r="E3224" s="1" t="s">
        <v>110</v>
      </c>
      <c r="F3224" s="2">
        <v>44468.833333333336</v>
      </c>
      <c r="G3224" s="1" t="s">
        <v>112</v>
      </c>
      <c r="H3224" s="1" t="s">
        <v>112</v>
      </c>
      <c r="I3224" s="1" t="s">
        <v>112</v>
      </c>
      <c r="J3224" s="1" t="s">
        <v>7215</v>
      </c>
      <c r="K3224" s="1" t="s">
        <v>2905</v>
      </c>
      <c r="L3224" s="1" t="s">
        <v>2906</v>
      </c>
      <c r="M3224" s="1" t="s">
        <v>2823</v>
      </c>
      <c r="N3224" s="1" t="s">
        <v>167</v>
      </c>
      <c r="O3224" s="1" t="s">
        <v>117</v>
      </c>
      <c r="P3224" s="9">
        <v>96950</v>
      </c>
      <c r="Q3224" s="1" t="s">
        <v>118</v>
      </c>
      <c r="S3224" s="1">
        <v>16702353027</v>
      </c>
      <c r="U3224" s="1">
        <v>722310</v>
      </c>
      <c r="V3224" s="1" t="s">
        <v>119</v>
      </c>
      <c r="X3224" s="1" t="s">
        <v>2907</v>
      </c>
      <c r="Y3224" s="1" t="s">
        <v>7216</v>
      </c>
      <c r="Z3224" s="1" t="s">
        <v>7217</v>
      </c>
      <c r="AA3224" s="1" t="s">
        <v>511</v>
      </c>
      <c r="AB3224" s="1" t="s">
        <v>2822</v>
      </c>
      <c r="AC3224" s="1" t="s">
        <v>2823</v>
      </c>
      <c r="AD3224" s="1" t="s">
        <v>167</v>
      </c>
      <c r="AE3224" s="1" t="s">
        <v>117</v>
      </c>
      <c r="AF3224" s="9">
        <v>96950</v>
      </c>
      <c r="AG3224" s="1" t="s">
        <v>118</v>
      </c>
      <c r="AI3224" s="1">
        <v>16702353027</v>
      </c>
      <c r="AK3224" s="1" t="s">
        <v>2898</v>
      </c>
      <c r="BC3224" s="1" t="str">
        <f>"35-2012.00"</f>
        <v>35-2012.00</v>
      </c>
      <c r="BD3224" s="1" t="s">
        <v>5019</v>
      </c>
      <c r="BE3224" s="1" t="s">
        <v>7218</v>
      </c>
      <c r="BF3224" s="1" t="s">
        <v>229</v>
      </c>
      <c r="BG3224" s="1">
        <v>1</v>
      </c>
      <c r="BI3224" s="2">
        <v>44470</v>
      </c>
      <c r="BJ3224" s="2">
        <v>44834</v>
      </c>
      <c r="BM3224" s="1">
        <v>35</v>
      </c>
      <c r="BN3224" s="1">
        <v>0</v>
      </c>
      <c r="BO3224" s="1">
        <v>7</v>
      </c>
      <c r="BP3224" s="1">
        <v>7</v>
      </c>
      <c r="BQ3224" s="1">
        <v>7</v>
      </c>
      <c r="BR3224" s="1">
        <v>7</v>
      </c>
      <c r="BS3224" s="1">
        <v>7</v>
      </c>
      <c r="BT3224" s="1">
        <v>0</v>
      </c>
      <c r="BU3224" s="1" t="str">
        <f>"3:00 AM"</f>
        <v>3:00 AM</v>
      </c>
      <c r="BV3224" s="1" t="str">
        <f>"10:00 AM"</f>
        <v>10:00 AM</v>
      </c>
      <c r="BW3224" s="1" t="s">
        <v>135</v>
      </c>
      <c r="BX3224" s="1">
        <v>0</v>
      </c>
      <c r="BY3224" s="1">
        <v>12</v>
      </c>
      <c r="BZ3224" s="1" t="s">
        <v>112</v>
      </c>
      <c r="CB3224" s="4" t="s">
        <v>13238</v>
      </c>
      <c r="CC3224" s="1" t="s">
        <v>7220</v>
      </c>
      <c r="CD3224" s="1" t="s">
        <v>2828</v>
      </c>
      <c r="CE3224" s="1" t="s">
        <v>157</v>
      </c>
      <c r="CF3224" s="1" t="s">
        <v>117</v>
      </c>
      <c r="CG3224" s="1">
        <v>96950</v>
      </c>
      <c r="CH3224" s="3">
        <v>8.81</v>
      </c>
      <c r="CI3224" s="3">
        <v>11.88</v>
      </c>
      <c r="CJ3224" s="3">
        <v>13.22</v>
      </c>
      <c r="CK3224" s="3">
        <v>17.82</v>
      </c>
      <c r="CL3224" s="1" t="s">
        <v>137</v>
      </c>
      <c r="CM3224" s="1" t="s">
        <v>362</v>
      </c>
      <c r="CN3224" s="1" t="s">
        <v>139</v>
      </c>
      <c r="CP3224" s="1" t="s">
        <v>112</v>
      </c>
      <c r="CQ3224" s="1" t="s">
        <v>111</v>
      </c>
      <c r="CR3224" s="1" t="s">
        <v>112</v>
      </c>
      <c r="CS3224" s="1" t="s">
        <v>111</v>
      </c>
      <c r="CT3224" s="1" t="s">
        <v>138</v>
      </c>
      <c r="CU3224" s="1" t="s">
        <v>111</v>
      </c>
      <c r="CV3224" s="1" t="s">
        <v>138</v>
      </c>
      <c r="CW3224" s="1" t="s">
        <v>7221</v>
      </c>
      <c r="CX3224" s="1">
        <v>16702353027</v>
      </c>
      <c r="CY3224" s="1" t="s">
        <v>2829</v>
      </c>
      <c r="CZ3224" s="1" t="s">
        <v>138</v>
      </c>
      <c r="DA3224" s="1" t="s">
        <v>111</v>
      </c>
      <c r="DB3224" s="1" t="s">
        <v>112</v>
      </c>
    </row>
    <row r="3225" spans="1:111" ht="15.6" customHeight="1" x14ac:dyDescent="0.25">
      <c r="A3225" s="1" t="s">
        <v>14628</v>
      </c>
      <c r="B3225" s="1" t="s">
        <v>109</v>
      </c>
      <c r="C3225" s="2">
        <v>44350.417772800924</v>
      </c>
      <c r="D3225" s="2">
        <v>44404</v>
      </c>
      <c r="E3225" s="1" t="s">
        <v>180</v>
      </c>
      <c r="G3225" s="1" t="s">
        <v>112</v>
      </c>
      <c r="H3225" s="1" t="s">
        <v>112</v>
      </c>
      <c r="I3225" s="1" t="s">
        <v>112</v>
      </c>
      <c r="J3225" s="1" t="s">
        <v>12172</v>
      </c>
      <c r="L3225" s="1" t="s">
        <v>12176</v>
      </c>
      <c r="N3225" s="1" t="s">
        <v>116</v>
      </c>
      <c r="O3225" s="1" t="s">
        <v>117</v>
      </c>
      <c r="P3225" s="9">
        <v>96950</v>
      </c>
      <c r="Q3225" s="1" t="s">
        <v>118</v>
      </c>
      <c r="R3225" s="1" t="s">
        <v>1954</v>
      </c>
      <c r="S3225" s="1">
        <v>16702857107</v>
      </c>
      <c r="U3225" s="1">
        <v>448310</v>
      </c>
      <c r="V3225" s="1" t="s">
        <v>119</v>
      </c>
      <c r="X3225" s="1" t="s">
        <v>12174</v>
      </c>
      <c r="Y3225" s="1" t="s">
        <v>12175</v>
      </c>
      <c r="Z3225" s="1" t="s">
        <v>4483</v>
      </c>
      <c r="AA3225" s="1" t="s">
        <v>357</v>
      </c>
      <c r="AB3225" s="1" t="s">
        <v>12176</v>
      </c>
      <c r="AD3225" s="1" t="s">
        <v>116</v>
      </c>
      <c r="AE3225" s="1" t="s">
        <v>117</v>
      </c>
      <c r="AF3225" s="9">
        <v>96950</v>
      </c>
      <c r="AG3225" s="1" t="s">
        <v>118</v>
      </c>
      <c r="AH3225" s="1" t="s">
        <v>1954</v>
      </c>
      <c r="AI3225" s="1">
        <v>16702857107</v>
      </c>
      <c r="AK3225" s="1" t="s">
        <v>12177</v>
      </c>
      <c r="BC3225" s="1" t="str">
        <f>"41-2031.00"</f>
        <v>41-2031.00</v>
      </c>
      <c r="BD3225" s="1" t="s">
        <v>743</v>
      </c>
      <c r="BE3225" s="1" t="s">
        <v>12178</v>
      </c>
      <c r="BF3225" s="1" t="s">
        <v>12179</v>
      </c>
      <c r="BG3225" s="1">
        <v>10</v>
      </c>
      <c r="BI3225" s="2">
        <v>44470</v>
      </c>
      <c r="BJ3225" s="2">
        <v>44834</v>
      </c>
      <c r="BM3225" s="1">
        <v>35</v>
      </c>
      <c r="BN3225" s="1">
        <v>0</v>
      </c>
      <c r="BO3225" s="1">
        <v>7</v>
      </c>
      <c r="BP3225" s="1">
        <v>7</v>
      </c>
      <c r="BQ3225" s="1">
        <v>7</v>
      </c>
      <c r="BR3225" s="1">
        <v>7</v>
      </c>
      <c r="BS3225" s="1">
        <v>7</v>
      </c>
      <c r="BT3225" s="1">
        <v>0</v>
      </c>
      <c r="BU3225" s="1" t="str">
        <f>"10:00 AM"</f>
        <v>10:00 AM</v>
      </c>
      <c r="BV3225" s="1" t="str">
        <f>"6:00 PM"</f>
        <v>6:00 PM</v>
      </c>
      <c r="BW3225" s="1" t="s">
        <v>135</v>
      </c>
      <c r="BX3225" s="1">
        <v>1</v>
      </c>
      <c r="BY3225" s="1">
        <v>1</v>
      </c>
      <c r="BZ3225" s="1" t="s">
        <v>112</v>
      </c>
      <c r="CB3225" s="1" t="s">
        <v>14629</v>
      </c>
      <c r="CC3225" s="1" t="s">
        <v>12181</v>
      </c>
      <c r="CD3225" s="1" t="s">
        <v>12182</v>
      </c>
      <c r="CE3225" s="1" t="s">
        <v>116</v>
      </c>
      <c r="CF3225" s="1" t="s">
        <v>117</v>
      </c>
      <c r="CG3225" s="1">
        <v>96950</v>
      </c>
      <c r="CH3225" s="3">
        <v>8.7100000000000009</v>
      </c>
      <c r="CI3225" s="3">
        <v>8.7100000000000009</v>
      </c>
      <c r="CJ3225" s="3">
        <v>13.07</v>
      </c>
      <c r="CK3225" s="3">
        <v>13.07</v>
      </c>
      <c r="CL3225" s="1" t="s">
        <v>137</v>
      </c>
      <c r="CM3225" s="1" t="s">
        <v>331</v>
      </c>
      <c r="CN3225" s="1" t="s">
        <v>139</v>
      </c>
      <c r="CP3225" s="1" t="s">
        <v>112</v>
      </c>
      <c r="CQ3225" s="1" t="s">
        <v>111</v>
      </c>
      <c r="CR3225" s="1" t="s">
        <v>111</v>
      </c>
      <c r="CS3225" s="1" t="s">
        <v>111</v>
      </c>
      <c r="CT3225" s="1" t="s">
        <v>111</v>
      </c>
      <c r="CU3225" s="1" t="s">
        <v>111</v>
      </c>
      <c r="CV3225" s="1" t="s">
        <v>111</v>
      </c>
      <c r="CW3225" s="1" t="s">
        <v>3115</v>
      </c>
      <c r="CX3225" s="1">
        <v>16702857107</v>
      </c>
      <c r="CY3225" s="1" t="s">
        <v>12177</v>
      </c>
      <c r="CZ3225" s="1" t="s">
        <v>873</v>
      </c>
      <c r="DA3225" s="1" t="s">
        <v>111</v>
      </c>
      <c r="DB3225" s="1" t="s">
        <v>112</v>
      </c>
    </row>
    <row r="3226" spans="1:111" ht="15.6" customHeight="1" x14ac:dyDescent="0.25">
      <c r="A3226" s="1" t="s">
        <v>14630</v>
      </c>
      <c r="B3226" s="1" t="s">
        <v>109</v>
      </c>
      <c r="C3226" s="2">
        <v>44356.048415740741</v>
      </c>
      <c r="D3226" s="2">
        <v>44406</v>
      </c>
      <c r="E3226" s="1" t="s">
        <v>180</v>
      </c>
      <c r="G3226" s="1" t="s">
        <v>112</v>
      </c>
      <c r="H3226" s="1" t="s">
        <v>112</v>
      </c>
      <c r="I3226" s="1" t="s">
        <v>112</v>
      </c>
      <c r="J3226" s="1" t="s">
        <v>4739</v>
      </c>
      <c r="L3226" s="1" t="s">
        <v>14631</v>
      </c>
      <c r="M3226" s="1" t="s">
        <v>4742</v>
      </c>
      <c r="N3226" s="1" t="s">
        <v>167</v>
      </c>
      <c r="O3226" s="1" t="s">
        <v>117</v>
      </c>
      <c r="P3226" s="9">
        <v>96950</v>
      </c>
      <c r="Q3226" s="1" t="s">
        <v>118</v>
      </c>
      <c r="R3226" s="1" t="s">
        <v>138</v>
      </c>
      <c r="S3226" s="1">
        <v>16702346526</v>
      </c>
      <c r="U3226" s="1">
        <v>56132</v>
      </c>
      <c r="V3226" s="1" t="s">
        <v>119</v>
      </c>
      <c r="X3226" s="1" t="s">
        <v>4743</v>
      </c>
      <c r="Y3226" s="1" t="s">
        <v>4744</v>
      </c>
      <c r="Z3226" s="1" t="s">
        <v>4745</v>
      </c>
      <c r="AA3226" s="1" t="s">
        <v>451</v>
      </c>
      <c r="AB3226" s="1" t="s">
        <v>14631</v>
      </c>
      <c r="AC3226" s="1" t="s">
        <v>4742</v>
      </c>
      <c r="AD3226" s="1" t="s">
        <v>167</v>
      </c>
      <c r="AE3226" s="1" t="s">
        <v>117</v>
      </c>
      <c r="AF3226" s="9">
        <v>96950</v>
      </c>
      <c r="AG3226" s="1" t="s">
        <v>118</v>
      </c>
      <c r="AH3226" s="1" t="s">
        <v>138</v>
      </c>
      <c r="AI3226" s="1">
        <v>16702346526</v>
      </c>
      <c r="AK3226" s="1" t="s">
        <v>491</v>
      </c>
      <c r="BC3226" s="1" t="str">
        <f>"41-4012.00"</f>
        <v>41-4012.00</v>
      </c>
      <c r="BD3226" s="1" t="s">
        <v>313</v>
      </c>
      <c r="BE3226" s="1" t="s">
        <v>14632</v>
      </c>
      <c r="BF3226" s="1" t="s">
        <v>6817</v>
      </c>
      <c r="BG3226" s="1">
        <v>2</v>
      </c>
      <c r="BI3226" s="2">
        <v>44470</v>
      </c>
      <c r="BJ3226" s="2">
        <v>44834</v>
      </c>
      <c r="BM3226" s="1">
        <v>40</v>
      </c>
      <c r="BN3226" s="1">
        <v>0</v>
      </c>
      <c r="BO3226" s="1">
        <v>8</v>
      </c>
      <c r="BP3226" s="1">
        <v>8</v>
      </c>
      <c r="BQ3226" s="1">
        <v>8</v>
      </c>
      <c r="BR3226" s="1">
        <v>8</v>
      </c>
      <c r="BS3226" s="1">
        <v>8</v>
      </c>
      <c r="BT3226" s="1">
        <v>0</v>
      </c>
      <c r="BU3226" s="1" t="str">
        <f>"8:00 AM"</f>
        <v>8:00 AM</v>
      </c>
      <c r="BV3226" s="1" t="str">
        <f>"5:00 PM"</f>
        <v>5:00 PM</v>
      </c>
      <c r="BW3226" s="1" t="s">
        <v>392</v>
      </c>
      <c r="BX3226" s="1">
        <v>0</v>
      </c>
      <c r="BY3226" s="1">
        <v>12</v>
      </c>
      <c r="BZ3226" s="1" t="s">
        <v>112</v>
      </c>
      <c r="CB3226" s="1" t="s">
        <v>138</v>
      </c>
      <c r="CC3226" s="1" t="s">
        <v>4746</v>
      </c>
      <c r="CD3226" s="1" t="s">
        <v>4742</v>
      </c>
      <c r="CE3226" s="1" t="s">
        <v>167</v>
      </c>
      <c r="CF3226" s="1" t="s">
        <v>117</v>
      </c>
      <c r="CG3226" s="1">
        <v>96950</v>
      </c>
      <c r="CH3226" s="3">
        <v>10.52</v>
      </c>
      <c r="CI3226" s="3">
        <v>10.52</v>
      </c>
      <c r="CJ3226" s="3">
        <v>15.78</v>
      </c>
      <c r="CK3226" s="3">
        <v>15.78</v>
      </c>
      <c r="CL3226" s="1" t="s">
        <v>137</v>
      </c>
      <c r="CM3226" s="1" t="s">
        <v>168</v>
      </c>
      <c r="CN3226" s="1" t="s">
        <v>139</v>
      </c>
      <c r="CP3226" s="1" t="s">
        <v>111</v>
      </c>
      <c r="CQ3226" s="1" t="s">
        <v>111</v>
      </c>
      <c r="CR3226" s="1" t="s">
        <v>112</v>
      </c>
      <c r="CS3226" s="1" t="s">
        <v>111</v>
      </c>
      <c r="CT3226" s="1" t="s">
        <v>138</v>
      </c>
      <c r="CU3226" s="1" t="s">
        <v>111</v>
      </c>
      <c r="CV3226" s="1" t="s">
        <v>138</v>
      </c>
      <c r="CW3226" s="1" t="s">
        <v>6819</v>
      </c>
      <c r="CX3226" s="1">
        <v>16704866526</v>
      </c>
      <c r="CY3226" s="1" t="s">
        <v>491</v>
      </c>
      <c r="CZ3226" s="1" t="s">
        <v>138</v>
      </c>
      <c r="DA3226" s="1" t="s">
        <v>111</v>
      </c>
      <c r="DB3226" s="1" t="s">
        <v>112</v>
      </c>
    </row>
    <row r="3227" spans="1:111" ht="15.6" customHeight="1" x14ac:dyDescent="0.25">
      <c r="A3227" s="1" t="s">
        <v>14654</v>
      </c>
      <c r="B3227" s="1" t="s">
        <v>109</v>
      </c>
      <c r="C3227" s="2">
        <v>44408.396215856483</v>
      </c>
      <c r="D3227" s="2">
        <v>44462</v>
      </c>
      <c r="E3227" s="1" t="s">
        <v>110</v>
      </c>
      <c r="F3227" s="2">
        <v>44468.833333333336</v>
      </c>
      <c r="G3227" s="1" t="s">
        <v>111</v>
      </c>
      <c r="H3227" s="1" t="s">
        <v>112</v>
      </c>
      <c r="I3227" s="1" t="s">
        <v>112</v>
      </c>
      <c r="J3227" s="1" t="s">
        <v>2880</v>
      </c>
      <c r="K3227" s="1" t="s">
        <v>138</v>
      </c>
      <c r="L3227" s="1" t="s">
        <v>2881</v>
      </c>
      <c r="M3227" s="1" t="s">
        <v>2882</v>
      </c>
      <c r="N3227" s="1" t="s">
        <v>116</v>
      </c>
      <c r="O3227" s="1" t="s">
        <v>117</v>
      </c>
      <c r="P3227" s="9">
        <v>96950</v>
      </c>
      <c r="Q3227" s="1" t="s">
        <v>118</v>
      </c>
      <c r="R3227" s="1" t="s">
        <v>138</v>
      </c>
      <c r="S3227" s="1">
        <v>16702352000</v>
      </c>
      <c r="U3227" s="1">
        <v>56144</v>
      </c>
      <c r="V3227" s="1" t="s">
        <v>119</v>
      </c>
      <c r="X3227" s="1" t="s">
        <v>721</v>
      </c>
      <c r="Y3227" s="1" t="s">
        <v>2883</v>
      </c>
      <c r="Z3227" s="1" t="s">
        <v>2884</v>
      </c>
      <c r="AA3227" s="1" t="s">
        <v>373</v>
      </c>
      <c r="AB3227" s="1" t="s">
        <v>2881</v>
      </c>
      <c r="AC3227" s="1" t="s">
        <v>14655</v>
      </c>
      <c r="AD3227" s="1" t="s">
        <v>116</v>
      </c>
      <c r="AE3227" s="1" t="s">
        <v>117</v>
      </c>
      <c r="AF3227" s="9">
        <v>96950</v>
      </c>
      <c r="AG3227" s="1" t="s">
        <v>118</v>
      </c>
      <c r="AH3227" s="1" t="s">
        <v>138</v>
      </c>
      <c r="AI3227" s="1">
        <v>16702352000</v>
      </c>
      <c r="AK3227" s="1" t="s">
        <v>2885</v>
      </c>
      <c r="BC3227" s="1" t="str">
        <f>"43-6011.00"</f>
        <v>43-6011.00</v>
      </c>
      <c r="BD3227" s="1" t="s">
        <v>6712</v>
      </c>
      <c r="BE3227" s="1" t="s">
        <v>14656</v>
      </c>
      <c r="BF3227" s="1" t="s">
        <v>11029</v>
      </c>
      <c r="BG3227" s="1">
        <v>2</v>
      </c>
      <c r="BI3227" s="2">
        <v>44470</v>
      </c>
      <c r="BJ3227" s="2">
        <v>45565</v>
      </c>
      <c r="BM3227" s="1">
        <v>35</v>
      </c>
      <c r="BN3227" s="1">
        <v>0</v>
      </c>
      <c r="BO3227" s="1">
        <v>7</v>
      </c>
      <c r="BP3227" s="1">
        <v>7</v>
      </c>
      <c r="BQ3227" s="1">
        <v>7</v>
      </c>
      <c r="BR3227" s="1">
        <v>7</v>
      </c>
      <c r="BS3227" s="1">
        <v>7</v>
      </c>
      <c r="BT3227" s="1">
        <v>0</v>
      </c>
      <c r="BU3227" s="1" t="str">
        <f>"8:00 AM"</f>
        <v>8:00 AM</v>
      </c>
      <c r="BV3227" s="1" t="str">
        <f>"4:00 PM"</f>
        <v>4:00 PM</v>
      </c>
      <c r="BW3227" s="1" t="s">
        <v>392</v>
      </c>
      <c r="BX3227" s="1">
        <v>0</v>
      </c>
      <c r="BY3227" s="1">
        <v>12</v>
      </c>
      <c r="BZ3227" s="1" t="s">
        <v>112</v>
      </c>
      <c r="CB3227" s="1" t="s">
        <v>230</v>
      </c>
      <c r="CC3227" s="1" t="s">
        <v>2882</v>
      </c>
      <c r="CD3227" s="1" t="s">
        <v>2131</v>
      </c>
      <c r="CE3227" s="1" t="s">
        <v>116</v>
      </c>
      <c r="CF3227" s="1" t="s">
        <v>117</v>
      </c>
      <c r="CG3227" s="1">
        <v>96950</v>
      </c>
      <c r="CH3227" s="3">
        <v>15.16</v>
      </c>
      <c r="CI3227" s="3">
        <v>15.16</v>
      </c>
      <c r="CJ3227" s="3">
        <v>22.74</v>
      </c>
      <c r="CK3227" s="3">
        <v>22.74</v>
      </c>
      <c r="CL3227" s="1" t="s">
        <v>137</v>
      </c>
      <c r="CM3227" s="1" t="s">
        <v>230</v>
      </c>
      <c r="CN3227" s="1" t="s">
        <v>139</v>
      </c>
      <c r="CP3227" s="1" t="s">
        <v>112</v>
      </c>
      <c r="CQ3227" s="1" t="s">
        <v>111</v>
      </c>
      <c r="CR3227" s="1" t="s">
        <v>112</v>
      </c>
      <c r="CS3227" s="1" t="s">
        <v>111</v>
      </c>
      <c r="CT3227" s="1" t="s">
        <v>138</v>
      </c>
      <c r="CU3227" s="1" t="s">
        <v>111</v>
      </c>
      <c r="CV3227" s="1" t="s">
        <v>138</v>
      </c>
      <c r="CW3227" s="1" t="s">
        <v>2889</v>
      </c>
      <c r="CX3227" s="1">
        <v>16702352000</v>
      </c>
      <c r="CY3227" s="1" t="s">
        <v>2885</v>
      </c>
      <c r="CZ3227" s="1" t="s">
        <v>230</v>
      </c>
      <c r="DA3227" s="1" t="s">
        <v>111</v>
      </c>
      <c r="DB3227" s="1" t="s">
        <v>112</v>
      </c>
    </row>
    <row r="3228" spans="1:111" ht="15.6" customHeight="1" x14ac:dyDescent="0.25">
      <c r="A3228" s="1" t="s">
        <v>14661</v>
      </c>
      <c r="B3228" s="1" t="s">
        <v>109</v>
      </c>
      <c r="C3228" s="2">
        <v>44019.144454976849</v>
      </c>
      <c r="D3228" s="2">
        <v>44105</v>
      </c>
      <c r="E3228" s="1" t="s">
        <v>110</v>
      </c>
      <c r="F3228" s="2">
        <v>44103.833333333336</v>
      </c>
      <c r="G3228" s="1" t="s">
        <v>111</v>
      </c>
      <c r="H3228" s="1" t="s">
        <v>112</v>
      </c>
      <c r="I3228" s="1" t="s">
        <v>112</v>
      </c>
      <c r="J3228" s="1" t="s">
        <v>3425</v>
      </c>
      <c r="K3228" s="1" t="s">
        <v>3426</v>
      </c>
      <c r="L3228" s="1" t="s">
        <v>3427</v>
      </c>
      <c r="M3228" s="1" t="s">
        <v>115</v>
      </c>
      <c r="N3228" s="1" t="s">
        <v>116</v>
      </c>
      <c r="O3228" s="1" t="s">
        <v>117</v>
      </c>
      <c r="P3228" s="9">
        <v>96950</v>
      </c>
      <c r="Q3228" s="1" t="s">
        <v>118</v>
      </c>
      <c r="R3228" s="1" t="s">
        <v>719</v>
      </c>
      <c r="S3228" s="1">
        <v>16702356899</v>
      </c>
      <c r="U3228" s="1">
        <v>445110</v>
      </c>
      <c r="V3228" s="1" t="s">
        <v>119</v>
      </c>
      <c r="X3228" s="1" t="s">
        <v>3428</v>
      </c>
      <c r="Y3228" s="1" t="s">
        <v>14662</v>
      </c>
      <c r="AA3228" s="1" t="s">
        <v>357</v>
      </c>
      <c r="AB3228" s="1" t="s">
        <v>14663</v>
      </c>
      <c r="AD3228" s="1" t="s">
        <v>116</v>
      </c>
      <c r="AE3228" s="1" t="s">
        <v>117</v>
      </c>
      <c r="AF3228" s="9">
        <v>96950</v>
      </c>
      <c r="AG3228" s="1" t="s">
        <v>118</v>
      </c>
      <c r="AH3228" s="1" t="s">
        <v>719</v>
      </c>
      <c r="AI3228" s="1">
        <v>16702356899</v>
      </c>
      <c r="AK3228" s="1" t="s">
        <v>3431</v>
      </c>
      <c r="BC3228" s="1" t="str">
        <f>"43-5081.01"</f>
        <v>43-5081.01</v>
      </c>
      <c r="BD3228" s="1" t="s">
        <v>132</v>
      </c>
      <c r="BE3228" s="1" t="s">
        <v>14664</v>
      </c>
      <c r="BF3228" s="1" t="s">
        <v>14665</v>
      </c>
      <c r="BG3228" s="1">
        <v>1</v>
      </c>
      <c r="BI3228" s="2">
        <v>44105</v>
      </c>
      <c r="BJ3228" s="2">
        <v>44469</v>
      </c>
      <c r="BM3228" s="1">
        <v>35</v>
      </c>
      <c r="BN3228" s="1">
        <v>0</v>
      </c>
      <c r="BO3228" s="1">
        <v>7</v>
      </c>
      <c r="BP3228" s="1">
        <v>7</v>
      </c>
      <c r="BQ3228" s="1">
        <v>7</v>
      </c>
      <c r="BR3228" s="1">
        <v>7</v>
      </c>
      <c r="BS3228" s="1">
        <v>7</v>
      </c>
      <c r="BT3228" s="1">
        <v>0</v>
      </c>
      <c r="BU3228" s="1" t="str">
        <f>"9:00 AM"</f>
        <v>9:00 AM</v>
      </c>
      <c r="BV3228" s="1" t="str">
        <f>"5:00 PM"</f>
        <v>5:00 PM</v>
      </c>
      <c r="BW3228" s="1" t="s">
        <v>135</v>
      </c>
      <c r="BX3228" s="1">
        <v>0</v>
      </c>
      <c r="BY3228" s="1">
        <v>12</v>
      </c>
      <c r="BZ3228" s="1" t="s">
        <v>111</v>
      </c>
      <c r="CA3228" s="1">
        <v>5</v>
      </c>
      <c r="CB3228" s="1" t="s">
        <v>719</v>
      </c>
      <c r="CC3228" s="1" t="s">
        <v>3434</v>
      </c>
      <c r="CD3228" s="1" t="s">
        <v>3426</v>
      </c>
      <c r="CE3228" s="1" t="s">
        <v>116</v>
      </c>
      <c r="CF3228" s="1" t="s">
        <v>117</v>
      </c>
      <c r="CG3228" s="1">
        <v>96950</v>
      </c>
      <c r="CH3228" s="3">
        <v>7.93</v>
      </c>
      <c r="CI3228" s="3">
        <v>10</v>
      </c>
      <c r="CJ3228" s="3">
        <v>11.9</v>
      </c>
      <c r="CK3228" s="3">
        <v>15</v>
      </c>
      <c r="CL3228" s="1" t="s">
        <v>137</v>
      </c>
      <c r="CM3228" s="1" t="s">
        <v>719</v>
      </c>
      <c r="CN3228" s="1" t="s">
        <v>139</v>
      </c>
      <c r="CP3228" s="1" t="s">
        <v>112</v>
      </c>
      <c r="CQ3228" s="1" t="s">
        <v>111</v>
      </c>
      <c r="CR3228" s="1" t="s">
        <v>112</v>
      </c>
      <c r="CS3228" s="1" t="s">
        <v>111</v>
      </c>
      <c r="CT3228" s="1" t="s">
        <v>138</v>
      </c>
      <c r="CU3228" s="1" t="s">
        <v>111</v>
      </c>
      <c r="CV3228" s="1" t="s">
        <v>138</v>
      </c>
      <c r="CW3228" s="1" t="s">
        <v>719</v>
      </c>
      <c r="CX3228" s="1">
        <v>16702356899</v>
      </c>
      <c r="CY3228" s="1" t="s">
        <v>3431</v>
      </c>
      <c r="CZ3228" s="1" t="s">
        <v>716</v>
      </c>
      <c r="DA3228" s="1" t="s">
        <v>111</v>
      </c>
      <c r="DB3228" s="1" t="s">
        <v>112</v>
      </c>
    </row>
    <row r="3229" spans="1:111" ht="15.6" customHeight="1" x14ac:dyDescent="0.25">
      <c r="A3229" s="1" t="s">
        <v>14684</v>
      </c>
      <c r="B3229" s="1" t="s">
        <v>109</v>
      </c>
      <c r="C3229" s="2">
        <v>44081.865798611114</v>
      </c>
      <c r="D3229" s="2">
        <v>44168</v>
      </c>
      <c r="E3229" s="1" t="s">
        <v>180</v>
      </c>
      <c r="G3229" s="1" t="s">
        <v>112</v>
      </c>
      <c r="H3229" s="1" t="s">
        <v>112</v>
      </c>
      <c r="I3229" s="1" t="s">
        <v>112</v>
      </c>
      <c r="J3229" s="1" t="s">
        <v>784</v>
      </c>
      <c r="K3229" s="1" t="s">
        <v>785</v>
      </c>
      <c r="L3229" s="1" t="s">
        <v>2383</v>
      </c>
      <c r="M3229" s="1" t="s">
        <v>786</v>
      </c>
      <c r="N3229" s="1" t="s">
        <v>116</v>
      </c>
      <c r="O3229" s="1" t="s">
        <v>117</v>
      </c>
      <c r="P3229" s="9">
        <v>96950</v>
      </c>
      <c r="Q3229" s="1" t="s">
        <v>118</v>
      </c>
      <c r="R3229" s="1" t="s">
        <v>719</v>
      </c>
      <c r="S3229" s="1">
        <v>16703236877</v>
      </c>
      <c r="U3229" s="1">
        <v>62161</v>
      </c>
      <c r="V3229" s="1" t="s">
        <v>119</v>
      </c>
      <c r="X3229" s="1" t="s">
        <v>686</v>
      </c>
      <c r="Y3229" s="1" t="s">
        <v>687</v>
      </c>
      <c r="Z3229" s="1" t="s">
        <v>688</v>
      </c>
      <c r="AA3229" s="1" t="s">
        <v>245</v>
      </c>
      <c r="AB3229" s="1" t="s">
        <v>689</v>
      </c>
      <c r="AD3229" s="1" t="s">
        <v>690</v>
      </c>
      <c r="AE3229" s="1" t="s">
        <v>691</v>
      </c>
      <c r="AF3229" s="9">
        <v>96931</v>
      </c>
      <c r="AG3229" s="1" t="s">
        <v>118</v>
      </c>
      <c r="AH3229" s="1" t="s">
        <v>719</v>
      </c>
      <c r="AI3229" s="1">
        <v>16716498746</v>
      </c>
      <c r="AJ3229" s="1">
        <v>203</v>
      </c>
      <c r="AK3229" s="1" t="s">
        <v>692</v>
      </c>
      <c r="BC3229" s="1" t="str">
        <f>"11-3011.00"</f>
        <v>11-3011.00</v>
      </c>
      <c r="BD3229" s="1" t="s">
        <v>12185</v>
      </c>
      <c r="BE3229" s="1" t="s">
        <v>14685</v>
      </c>
      <c r="BF3229" s="1" t="s">
        <v>14686</v>
      </c>
      <c r="BG3229" s="1">
        <v>1</v>
      </c>
      <c r="BI3229" s="2">
        <v>44200</v>
      </c>
      <c r="BJ3229" s="2">
        <v>44564</v>
      </c>
      <c r="BM3229" s="1">
        <v>40</v>
      </c>
      <c r="BN3229" s="1">
        <v>0</v>
      </c>
      <c r="BO3229" s="1">
        <v>8</v>
      </c>
      <c r="BP3229" s="1">
        <v>8</v>
      </c>
      <c r="BQ3229" s="1">
        <v>8</v>
      </c>
      <c r="BR3229" s="1">
        <v>8</v>
      </c>
      <c r="BS3229" s="1">
        <v>5</v>
      </c>
      <c r="BT3229" s="1">
        <v>3</v>
      </c>
      <c r="BU3229" s="1" t="str">
        <f>"8:30 AM"</f>
        <v>8:30 AM</v>
      </c>
      <c r="BV3229" s="1" t="str">
        <f>"5:30 PM"</f>
        <v>5:30 PM</v>
      </c>
      <c r="BW3229" s="1" t="s">
        <v>392</v>
      </c>
      <c r="BX3229" s="1">
        <v>0</v>
      </c>
      <c r="BY3229" s="1">
        <v>24</v>
      </c>
      <c r="BZ3229" s="1" t="s">
        <v>111</v>
      </c>
      <c r="CA3229" s="1">
        <v>4</v>
      </c>
      <c r="CB3229" s="1" t="s">
        <v>14687</v>
      </c>
      <c r="CC3229" s="1" t="s">
        <v>2383</v>
      </c>
      <c r="CD3229" s="1" t="s">
        <v>786</v>
      </c>
      <c r="CE3229" s="1" t="s">
        <v>116</v>
      </c>
      <c r="CF3229" s="1" t="s">
        <v>117</v>
      </c>
      <c r="CG3229" s="1">
        <v>96950</v>
      </c>
      <c r="CH3229" s="3">
        <v>18.03</v>
      </c>
      <c r="CI3229" s="3">
        <v>18.03</v>
      </c>
      <c r="CL3229" s="1" t="s">
        <v>137</v>
      </c>
      <c r="CN3229" s="1" t="s">
        <v>139</v>
      </c>
      <c r="CP3229" s="1" t="s">
        <v>112</v>
      </c>
      <c r="CQ3229" s="1" t="s">
        <v>111</v>
      </c>
      <c r="CR3229" s="1" t="s">
        <v>112</v>
      </c>
      <c r="CS3229" s="1" t="s">
        <v>112</v>
      </c>
      <c r="CT3229" s="1" t="s">
        <v>138</v>
      </c>
      <c r="CU3229" s="1" t="s">
        <v>111</v>
      </c>
      <c r="CV3229" s="1" t="s">
        <v>138</v>
      </c>
      <c r="CW3229" s="1" t="s">
        <v>698</v>
      </c>
      <c r="CX3229" s="1">
        <v>16703236877</v>
      </c>
      <c r="CY3229" s="1" t="s">
        <v>699</v>
      </c>
      <c r="CZ3229" s="1" t="s">
        <v>138</v>
      </c>
      <c r="DA3229" s="1" t="s">
        <v>111</v>
      </c>
      <c r="DB3229" s="1" t="s">
        <v>112</v>
      </c>
    </row>
    <row r="3230" spans="1:111" ht="15.6" customHeight="1" x14ac:dyDescent="0.25">
      <c r="A3230" s="1" t="s">
        <v>14703</v>
      </c>
      <c r="B3230" s="1" t="s">
        <v>109</v>
      </c>
      <c r="C3230" s="2">
        <v>44059.167256712964</v>
      </c>
      <c r="D3230" s="2">
        <v>44147</v>
      </c>
      <c r="E3230" s="1" t="s">
        <v>180</v>
      </c>
      <c r="G3230" s="1" t="s">
        <v>112</v>
      </c>
      <c r="H3230" s="1" t="s">
        <v>112</v>
      </c>
      <c r="I3230" s="1" t="s">
        <v>112</v>
      </c>
      <c r="J3230" s="1" t="s">
        <v>14704</v>
      </c>
      <c r="K3230" s="1" t="s">
        <v>14705</v>
      </c>
      <c r="L3230" s="1" t="s">
        <v>14706</v>
      </c>
      <c r="M3230" s="1" t="s">
        <v>7320</v>
      </c>
      <c r="N3230" s="1" t="s">
        <v>116</v>
      </c>
      <c r="O3230" s="1" t="s">
        <v>117</v>
      </c>
      <c r="P3230" s="9">
        <v>96950</v>
      </c>
      <c r="Q3230" s="1" t="s">
        <v>118</v>
      </c>
      <c r="S3230" s="1">
        <v>16702564989</v>
      </c>
      <c r="U3230" s="1">
        <v>44511</v>
      </c>
      <c r="V3230" s="1" t="s">
        <v>119</v>
      </c>
      <c r="X3230" s="1" t="s">
        <v>723</v>
      </c>
      <c r="Y3230" s="1" t="s">
        <v>971</v>
      </c>
      <c r="AA3230" s="1" t="s">
        <v>14707</v>
      </c>
      <c r="AB3230" s="1" t="s">
        <v>14706</v>
      </c>
      <c r="AC3230" s="1" t="s">
        <v>7320</v>
      </c>
      <c r="AD3230" s="1" t="s">
        <v>116</v>
      </c>
      <c r="AE3230" s="1" t="s">
        <v>117</v>
      </c>
      <c r="AF3230" s="9">
        <v>96950</v>
      </c>
      <c r="AG3230" s="1" t="s">
        <v>118</v>
      </c>
      <c r="AI3230" s="1">
        <v>16702564989</v>
      </c>
      <c r="AK3230" s="1" t="s">
        <v>14708</v>
      </c>
      <c r="BC3230" s="1" t="str">
        <f>"43-5081.01"</f>
        <v>43-5081.01</v>
      </c>
      <c r="BD3230" s="1" t="s">
        <v>132</v>
      </c>
      <c r="BE3230" s="1" t="s">
        <v>14709</v>
      </c>
      <c r="BF3230" s="1" t="s">
        <v>14710</v>
      </c>
      <c r="BG3230" s="1">
        <v>1</v>
      </c>
      <c r="BI3230" s="2">
        <v>44105</v>
      </c>
      <c r="BJ3230" s="2">
        <v>44469</v>
      </c>
      <c r="BM3230" s="1">
        <v>40</v>
      </c>
      <c r="BN3230" s="1">
        <v>8</v>
      </c>
      <c r="BO3230" s="1">
        <v>8</v>
      </c>
      <c r="BP3230" s="1">
        <v>0</v>
      </c>
      <c r="BQ3230" s="1">
        <v>8</v>
      </c>
      <c r="BR3230" s="1">
        <v>0</v>
      </c>
      <c r="BS3230" s="1">
        <v>8</v>
      </c>
      <c r="BT3230" s="1">
        <v>8</v>
      </c>
      <c r="BU3230" s="1" t="str">
        <f>"8:00 AM"</f>
        <v>8:00 AM</v>
      </c>
      <c r="BV3230" s="1" t="str">
        <f>"5:00 PM"</f>
        <v>5:00 PM</v>
      </c>
      <c r="BW3230" s="1" t="s">
        <v>230</v>
      </c>
      <c r="BX3230" s="1">
        <v>0</v>
      </c>
      <c r="BY3230" s="1">
        <v>6</v>
      </c>
      <c r="BZ3230" s="1" t="s">
        <v>112</v>
      </c>
      <c r="CA3230" s="1">
        <v>0</v>
      </c>
      <c r="CB3230" s="4" t="s">
        <v>14711</v>
      </c>
      <c r="CC3230" s="1" t="s">
        <v>14706</v>
      </c>
      <c r="CD3230" s="1" t="s">
        <v>7320</v>
      </c>
      <c r="CE3230" s="1" t="s">
        <v>116</v>
      </c>
      <c r="CF3230" s="1" t="s">
        <v>117</v>
      </c>
      <c r="CG3230" s="1">
        <v>96950</v>
      </c>
      <c r="CH3230" s="3">
        <v>7.93</v>
      </c>
      <c r="CI3230" s="3">
        <v>7.93</v>
      </c>
      <c r="CJ3230" s="3">
        <v>11.9</v>
      </c>
      <c r="CK3230" s="3">
        <v>11.9</v>
      </c>
      <c r="CL3230" s="1" t="s">
        <v>137</v>
      </c>
      <c r="CM3230" s="1" t="s">
        <v>168</v>
      </c>
      <c r="CN3230" s="1" t="s">
        <v>139</v>
      </c>
      <c r="CP3230" s="1" t="s">
        <v>112</v>
      </c>
      <c r="CQ3230" s="1" t="s">
        <v>111</v>
      </c>
      <c r="CR3230" s="1" t="s">
        <v>112</v>
      </c>
      <c r="CS3230" s="1" t="s">
        <v>111</v>
      </c>
      <c r="CT3230" s="1" t="s">
        <v>138</v>
      </c>
      <c r="CU3230" s="1" t="s">
        <v>111</v>
      </c>
      <c r="CV3230" s="1" t="s">
        <v>138</v>
      </c>
      <c r="CW3230" s="1" t="s">
        <v>168</v>
      </c>
      <c r="CX3230" s="1">
        <v>16702564989</v>
      </c>
      <c r="CY3230" s="1" t="s">
        <v>14712</v>
      </c>
      <c r="CZ3230" s="1" t="s">
        <v>138</v>
      </c>
      <c r="DA3230" s="1" t="s">
        <v>111</v>
      </c>
      <c r="DB3230" s="1" t="s">
        <v>112</v>
      </c>
      <c r="DC3230" s="1" t="s">
        <v>7329</v>
      </c>
      <c r="DD3230" s="1" t="s">
        <v>7330</v>
      </c>
    </row>
    <row r="3231" spans="1:111" ht="15.6" customHeight="1" x14ac:dyDescent="0.25">
      <c r="A3231" s="1" t="s">
        <v>14717</v>
      </c>
      <c r="B3231" s="1" t="s">
        <v>109</v>
      </c>
      <c r="C3231" s="2">
        <v>44036.006229976854</v>
      </c>
      <c r="D3231" s="2">
        <v>44110</v>
      </c>
      <c r="E3231" s="1" t="s">
        <v>110</v>
      </c>
      <c r="F3231" s="2">
        <v>44103.833333333336</v>
      </c>
      <c r="G3231" s="1" t="s">
        <v>111</v>
      </c>
      <c r="H3231" s="1" t="s">
        <v>112</v>
      </c>
      <c r="I3231" s="1" t="s">
        <v>112</v>
      </c>
      <c r="J3231" s="1" t="s">
        <v>2017</v>
      </c>
      <c r="L3231" s="1" t="s">
        <v>2018</v>
      </c>
      <c r="N3231" s="1" t="s">
        <v>116</v>
      </c>
      <c r="O3231" s="1" t="s">
        <v>117</v>
      </c>
      <c r="P3231" s="9">
        <v>96950</v>
      </c>
      <c r="Q3231" s="1" t="s">
        <v>118</v>
      </c>
      <c r="S3231" s="1">
        <v>16702358165</v>
      </c>
      <c r="U3231" s="1">
        <v>561110</v>
      </c>
      <c r="V3231" s="1" t="s">
        <v>119</v>
      </c>
      <c r="X3231" s="1" t="s">
        <v>2440</v>
      </c>
      <c r="Y3231" s="1" t="s">
        <v>2441</v>
      </c>
      <c r="Z3231" s="1" t="s">
        <v>2019</v>
      </c>
      <c r="AA3231" s="1" t="s">
        <v>171</v>
      </c>
      <c r="AB3231" s="1" t="s">
        <v>3670</v>
      </c>
      <c r="AD3231" s="1" t="s">
        <v>116</v>
      </c>
      <c r="AE3231" s="1" t="s">
        <v>117</v>
      </c>
      <c r="AF3231" s="9">
        <v>96950</v>
      </c>
      <c r="AG3231" s="1" t="s">
        <v>118</v>
      </c>
      <c r="AI3231" s="1">
        <v>16702358165</v>
      </c>
      <c r="AK3231" s="1" t="s">
        <v>2021</v>
      </c>
      <c r="BC3231" s="1" t="str">
        <f>"43-9061.00"</f>
        <v>43-9061.00</v>
      </c>
      <c r="BD3231" s="1" t="s">
        <v>375</v>
      </c>
      <c r="BE3231" s="1" t="s">
        <v>3671</v>
      </c>
      <c r="BF3231" s="1" t="s">
        <v>14718</v>
      </c>
      <c r="BG3231" s="1">
        <v>1</v>
      </c>
      <c r="BI3231" s="2">
        <v>44105</v>
      </c>
      <c r="BJ3231" s="2">
        <v>45199</v>
      </c>
      <c r="BM3231" s="1">
        <v>40</v>
      </c>
      <c r="BN3231" s="1">
        <v>0</v>
      </c>
      <c r="BO3231" s="1">
        <v>8</v>
      </c>
      <c r="BP3231" s="1">
        <v>8</v>
      </c>
      <c r="BQ3231" s="1">
        <v>8</v>
      </c>
      <c r="BR3231" s="1">
        <v>8</v>
      </c>
      <c r="BS3231" s="1">
        <v>8</v>
      </c>
      <c r="BT3231" s="1">
        <v>0</v>
      </c>
      <c r="BU3231" s="1" t="str">
        <f>"8:30 AM"</f>
        <v>8:30 AM</v>
      </c>
      <c r="BV3231" s="1" t="str">
        <f>"5:30 PM"</f>
        <v>5:30 PM</v>
      </c>
      <c r="BW3231" s="1" t="s">
        <v>135</v>
      </c>
      <c r="BX3231" s="1">
        <v>0</v>
      </c>
      <c r="BY3231" s="1">
        <v>12</v>
      </c>
      <c r="BZ3231" s="1" t="s">
        <v>112</v>
      </c>
      <c r="CA3231" s="1">
        <v>0</v>
      </c>
      <c r="CB3231" s="4" t="s">
        <v>14719</v>
      </c>
      <c r="CC3231" s="1" t="s">
        <v>3674</v>
      </c>
      <c r="CD3231" s="1" t="s">
        <v>3675</v>
      </c>
      <c r="CE3231" s="1" t="s">
        <v>116</v>
      </c>
      <c r="CF3231" s="1" t="s">
        <v>117</v>
      </c>
      <c r="CG3231" s="1">
        <v>96950</v>
      </c>
      <c r="CH3231" s="3">
        <v>11.15</v>
      </c>
      <c r="CI3231" s="3">
        <v>11.15</v>
      </c>
      <c r="CJ3231" s="3">
        <v>16.73</v>
      </c>
      <c r="CK3231" s="3">
        <v>16.73</v>
      </c>
      <c r="CL3231" s="1" t="s">
        <v>137</v>
      </c>
      <c r="CM3231" s="1" t="s">
        <v>230</v>
      </c>
      <c r="CN3231" s="1" t="s">
        <v>139</v>
      </c>
      <c r="CP3231" s="1" t="s">
        <v>112</v>
      </c>
      <c r="CQ3231" s="1" t="s">
        <v>111</v>
      </c>
      <c r="CR3231" s="1" t="s">
        <v>112</v>
      </c>
      <c r="CS3231" s="1" t="s">
        <v>111</v>
      </c>
      <c r="CT3231" s="1" t="s">
        <v>138</v>
      </c>
      <c r="CU3231" s="1" t="s">
        <v>111</v>
      </c>
      <c r="CV3231" s="1" t="s">
        <v>138</v>
      </c>
      <c r="CW3231" s="1" t="s">
        <v>8694</v>
      </c>
      <c r="CX3231" s="1">
        <v>16702358165</v>
      </c>
      <c r="CY3231" s="1" t="s">
        <v>2021</v>
      </c>
      <c r="CZ3231" s="1" t="s">
        <v>138</v>
      </c>
      <c r="DA3231" s="1" t="s">
        <v>111</v>
      </c>
      <c r="DB3231" s="1" t="s">
        <v>112</v>
      </c>
      <c r="DC3231" s="1" t="s">
        <v>2440</v>
      </c>
      <c r="DD3231" s="1" t="s">
        <v>14720</v>
      </c>
      <c r="DE3231" s="1" t="s">
        <v>2029</v>
      </c>
      <c r="DF3231" s="1" t="s">
        <v>2017</v>
      </c>
      <c r="DG3231" s="1" t="s">
        <v>2021</v>
      </c>
    </row>
    <row r="3232" spans="1:111" ht="15.6" customHeight="1" x14ac:dyDescent="0.25">
      <c r="A3232" s="1" t="s">
        <v>14771</v>
      </c>
      <c r="B3232" s="1" t="s">
        <v>109</v>
      </c>
      <c r="C3232" s="2">
        <v>44056.289121527778</v>
      </c>
      <c r="D3232" s="2">
        <v>44167</v>
      </c>
      <c r="E3232" s="1" t="s">
        <v>110</v>
      </c>
      <c r="F3232" s="2">
        <v>44103.833333333336</v>
      </c>
      <c r="G3232" s="1" t="s">
        <v>112</v>
      </c>
      <c r="H3232" s="1" t="s">
        <v>112</v>
      </c>
      <c r="I3232" s="1" t="s">
        <v>112</v>
      </c>
      <c r="J3232" s="1" t="s">
        <v>9188</v>
      </c>
      <c r="K3232" s="1" t="s">
        <v>9189</v>
      </c>
      <c r="L3232" s="1" t="s">
        <v>760</v>
      </c>
      <c r="M3232" s="1" t="s">
        <v>9190</v>
      </c>
      <c r="N3232" s="1" t="s">
        <v>116</v>
      </c>
      <c r="O3232" s="1" t="s">
        <v>117</v>
      </c>
      <c r="P3232" s="9">
        <v>96950</v>
      </c>
      <c r="Q3232" s="1" t="s">
        <v>118</v>
      </c>
      <c r="S3232" s="1">
        <v>16704836371</v>
      </c>
      <c r="U3232" s="1">
        <v>722515</v>
      </c>
      <c r="V3232" s="1" t="s">
        <v>119</v>
      </c>
      <c r="X3232" s="1" t="s">
        <v>2076</v>
      </c>
      <c r="Y3232" s="1" t="s">
        <v>9191</v>
      </c>
      <c r="Z3232" s="1" t="s">
        <v>9192</v>
      </c>
      <c r="AA3232" s="1" t="s">
        <v>245</v>
      </c>
      <c r="AB3232" s="1" t="s">
        <v>760</v>
      </c>
      <c r="AC3232" s="1" t="s">
        <v>9190</v>
      </c>
      <c r="AD3232" s="1" t="s">
        <v>116</v>
      </c>
      <c r="AE3232" s="1" t="s">
        <v>117</v>
      </c>
      <c r="AF3232" s="9">
        <v>96950</v>
      </c>
      <c r="AG3232" s="1" t="s">
        <v>118</v>
      </c>
      <c r="AI3232" s="1">
        <v>16704836371</v>
      </c>
      <c r="AK3232" s="1" t="s">
        <v>9193</v>
      </c>
      <c r="BC3232" s="1" t="str">
        <f>"35-3022.00"</f>
        <v>35-3022.00</v>
      </c>
      <c r="BD3232" s="1" t="s">
        <v>4475</v>
      </c>
      <c r="BE3232" s="1" t="s">
        <v>14772</v>
      </c>
      <c r="BF3232" s="1" t="s">
        <v>14773</v>
      </c>
      <c r="BG3232" s="1">
        <v>1</v>
      </c>
      <c r="BI3232" s="2">
        <v>44105</v>
      </c>
      <c r="BJ3232" s="2">
        <v>44469</v>
      </c>
      <c r="BM3232" s="1">
        <v>35</v>
      </c>
      <c r="BN3232" s="1">
        <v>0</v>
      </c>
      <c r="BO3232" s="1">
        <v>7</v>
      </c>
      <c r="BP3232" s="1">
        <v>7</v>
      </c>
      <c r="BQ3232" s="1">
        <v>7</v>
      </c>
      <c r="BR3232" s="1">
        <v>7</v>
      </c>
      <c r="BS3232" s="1">
        <v>7</v>
      </c>
      <c r="BT3232" s="1">
        <v>0</v>
      </c>
      <c r="BU3232" s="1" t="str">
        <f>"9:00 AM"</f>
        <v>9:00 AM</v>
      </c>
      <c r="BV3232" s="1" t="str">
        <f>"5:00 PM"</f>
        <v>5:00 PM</v>
      </c>
      <c r="BW3232" s="1" t="s">
        <v>230</v>
      </c>
      <c r="BX3232" s="1">
        <v>0</v>
      </c>
      <c r="BY3232" s="1">
        <v>3</v>
      </c>
      <c r="BZ3232" s="1" t="s">
        <v>112</v>
      </c>
      <c r="CA3232" s="1">
        <v>0</v>
      </c>
      <c r="CB3232" s="1" t="s">
        <v>230</v>
      </c>
      <c r="CC3232" s="1" t="s">
        <v>754</v>
      </c>
      <c r="CD3232" s="1" t="s">
        <v>9190</v>
      </c>
      <c r="CE3232" s="1" t="s">
        <v>167</v>
      </c>
      <c r="CF3232" s="1" t="s">
        <v>117</v>
      </c>
      <c r="CG3232" s="1">
        <v>96950</v>
      </c>
      <c r="CH3232" s="3">
        <v>9.75</v>
      </c>
      <c r="CI3232" s="3">
        <v>9.75</v>
      </c>
      <c r="CJ3232" s="3">
        <v>14.63</v>
      </c>
      <c r="CK3232" s="3">
        <v>14.63</v>
      </c>
      <c r="CL3232" s="1" t="s">
        <v>137</v>
      </c>
      <c r="CN3232" s="1" t="s">
        <v>139</v>
      </c>
      <c r="CP3232" s="1" t="s">
        <v>112</v>
      </c>
      <c r="CQ3232" s="1" t="s">
        <v>111</v>
      </c>
      <c r="CR3232" s="1" t="s">
        <v>111</v>
      </c>
      <c r="CS3232" s="1" t="s">
        <v>111</v>
      </c>
      <c r="CT3232" s="1" t="s">
        <v>111</v>
      </c>
      <c r="CU3232" s="1" t="s">
        <v>111</v>
      </c>
      <c r="CV3232" s="1" t="s">
        <v>111</v>
      </c>
      <c r="CW3232" s="1" t="s">
        <v>14774</v>
      </c>
      <c r="CX3232" s="1">
        <v>16704836371</v>
      </c>
      <c r="CY3232" s="1" t="s">
        <v>9193</v>
      </c>
      <c r="CZ3232" s="1" t="s">
        <v>138</v>
      </c>
      <c r="DA3232" s="1" t="s">
        <v>111</v>
      </c>
      <c r="DB3232" s="1" t="s">
        <v>112</v>
      </c>
    </row>
    <row r="3233" spans="1:111" ht="15.6" customHeight="1" x14ac:dyDescent="0.25">
      <c r="A3233" s="1" t="s">
        <v>14780</v>
      </c>
      <c r="B3233" s="1" t="s">
        <v>109</v>
      </c>
      <c r="C3233" s="2">
        <v>44097.107579050928</v>
      </c>
      <c r="D3233" s="2">
        <v>44175</v>
      </c>
      <c r="E3233" s="1" t="s">
        <v>180</v>
      </c>
      <c r="G3233" s="1" t="s">
        <v>111</v>
      </c>
      <c r="H3233" s="1" t="s">
        <v>112</v>
      </c>
      <c r="I3233" s="1" t="s">
        <v>112</v>
      </c>
      <c r="J3233" s="1" t="s">
        <v>396</v>
      </c>
      <c r="L3233" s="1" t="s">
        <v>397</v>
      </c>
      <c r="M3233" s="1" t="s">
        <v>398</v>
      </c>
      <c r="N3233" s="1" t="s">
        <v>399</v>
      </c>
      <c r="O3233" s="1" t="s">
        <v>117</v>
      </c>
      <c r="P3233" s="9">
        <v>96950</v>
      </c>
      <c r="Q3233" s="1" t="s">
        <v>118</v>
      </c>
      <c r="S3233" s="1">
        <v>16707898959</v>
      </c>
      <c r="U3233" s="1">
        <v>44413</v>
      </c>
      <c r="V3233" s="1" t="s">
        <v>119</v>
      </c>
      <c r="X3233" s="1" t="s">
        <v>400</v>
      </c>
      <c r="Y3233" s="1" t="s">
        <v>401</v>
      </c>
      <c r="Z3233" s="1" t="s">
        <v>402</v>
      </c>
      <c r="AA3233" s="1" t="s">
        <v>403</v>
      </c>
      <c r="AB3233" s="1" t="s">
        <v>404</v>
      </c>
      <c r="AD3233" s="1" t="s">
        <v>116</v>
      </c>
      <c r="AE3233" s="1" t="s">
        <v>117</v>
      </c>
      <c r="AF3233" s="9">
        <v>96950</v>
      </c>
      <c r="AG3233" s="1" t="s">
        <v>118</v>
      </c>
      <c r="AI3233" s="1">
        <v>16707898959</v>
      </c>
      <c r="AK3233" s="1" t="s">
        <v>405</v>
      </c>
      <c r="BC3233" s="1" t="str">
        <f>"27-1026.00"</f>
        <v>27-1026.00</v>
      </c>
      <c r="BD3233" s="1" t="s">
        <v>406</v>
      </c>
      <c r="BE3233" s="1" t="s">
        <v>407</v>
      </c>
      <c r="BF3233" s="1" t="s">
        <v>408</v>
      </c>
      <c r="BG3233" s="1">
        <v>5</v>
      </c>
      <c r="BI3233" s="2">
        <v>44105</v>
      </c>
      <c r="BJ3233" s="2">
        <v>44469</v>
      </c>
      <c r="BM3233" s="1">
        <v>40</v>
      </c>
      <c r="BN3233" s="1">
        <v>0</v>
      </c>
      <c r="BO3233" s="1">
        <v>8</v>
      </c>
      <c r="BP3233" s="1">
        <v>8</v>
      </c>
      <c r="BQ3233" s="1">
        <v>8</v>
      </c>
      <c r="BR3233" s="1">
        <v>8</v>
      </c>
      <c r="BS3233" s="1">
        <v>8</v>
      </c>
      <c r="BT3233" s="1">
        <v>0</v>
      </c>
      <c r="BU3233" s="1" t="str">
        <f>"7:30 AM"</f>
        <v>7:30 AM</v>
      </c>
      <c r="BV3233" s="1" t="str">
        <f>"4:30 PM"</f>
        <v>4:30 PM</v>
      </c>
      <c r="BW3233" s="1" t="s">
        <v>135</v>
      </c>
      <c r="BX3233" s="1">
        <v>0</v>
      </c>
      <c r="BY3233" s="1">
        <v>24</v>
      </c>
      <c r="BZ3233" s="1" t="s">
        <v>112</v>
      </c>
      <c r="CA3233" s="1">
        <v>0</v>
      </c>
      <c r="CB3233" s="4" t="s">
        <v>409</v>
      </c>
      <c r="CC3233" s="1" t="s">
        <v>410</v>
      </c>
      <c r="CE3233" s="1" t="s">
        <v>167</v>
      </c>
      <c r="CF3233" s="1" t="s">
        <v>117</v>
      </c>
      <c r="CG3233" s="1">
        <v>96950</v>
      </c>
      <c r="CH3233" s="3">
        <v>9.59</v>
      </c>
      <c r="CI3233" s="3">
        <v>9.59</v>
      </c>
      <c r="CJ3233" s="3">
        <v>14.39</v>
      </c>
      <c r="CK3233" s="3">
        <v>14.39</v>
      </c>
      <c r="CL3233" s="1" t="s">
        <v>137</v>
      </c>
      <c r="CN3233" s="1" t="s">
        <v>139</v>
      </c>
      <c r="CP3233" s="1" t="s">
        <v>112</v>
      </c>
      <c r="CQ3233" s="1" t="s">
        <v>111</v>
      </c>
      <c r="CR3233" s="1" t="s">
        <v>112</v>
      </c>
      <c r="CS3233" s="1" t="s">
        <v>111</v>
      </c>
      <c r="CT3233" s="1" t="s">
        <v>138</v>
      </c>
      <c r="CU3233" s="1" t="s">
        <v>111</v>
      </c>
      <c r="CV3233" s="1" t="s">
        <v>138</v>
      </c>
      <c r="CW3233" s="1" t="s">
        <v>411</v>
      </c>
      <c r="CX3233" s="1">
        <v>16707898959</v>
      </c>
      <c r="CY3233" s="1" t="s">
        <v>405</v>
      </c>
      <c r="CZ3233" s="1" t="s">
        <v>138</v>
      </c>
      <c r="DA3233" s="1" t="s">
        <v>111</v>
      </c>
      <c r="DB3233" s="1" t="s">
        <v>112</v>
      </c>
    </row>
    <row r="3234" spans="1:111" ht="15.6" customHeight="1" x14ac:dyDescent="0.25">
      <c r="A3234" s="1" t="s">
        <v>14781</v>
      </c>
      <c r="B3234" s="1" t="s">
        <v>109</v>
      </c>
      <c r="C3234" s="2">
        <v>44049.94657083333</v>
      </c>
      <c r="D3234" s="2">
        <v>44131</v>
      </c>
      <c r="E3234" s="1" t="s">
        <v>110</v>
      </c>
      <c r="F3234" s="2">
        <v>44103.833333333336</v>
      </c>
      <c r="G3234" s="1" t="s">
        <v>111</v>
      </c>
      <c r="H3234" s="1" t="s">
        <v>112</v>
      </c>
      <c r="I3234" s="1" t="s">
        <v>112</v>
      </c>
      <c r="J3234" s="1" t="s">
        <v>6940</v>
      </c>
      <c r="L3234" s="1" t="s">
        <v>6941</v>
      </c>
      <c r="N3234" s="1" t="s">
        <v>116</v>
      </c>
      <c r="O3234" s="1" t="s">
        <v>117</v>
      </c>
      <c r="P3234" s="9">
        <v>96950</v>
      </c>
      <c r="Q3234" s="1" t="s">
        <v>118</v>
      </c>
      <c r="S3234" s="1">
        <v>16702347768</v>
      </c>
      <c r="U3234" s="1">
        <v>45399</v>
      </c>
      <c r="V3234" s="1" t="s">
        <v>119</v>
      </c>
      <c r="X3234" s="1" t="s">
        <v>14782</v>
      </c>
      <c r="Y3234" s="1" t="s">
        <v>6942</v>
      </c>
      <c r="AA3234" s="1" t="s">
        <v>245</v>
      </c>
      <c r="AB3234" s="1" t="s">
        <v>6941</v>
      </c>
      <c r="AD3234" s="1" t="s">
        <v>116</v>
      </c>
      <c r="AE3234" s="1" t="s">
        <v>117</v>
      </c>
      <c r="AF3234" s="9">
        <v>96950</v>
      </c>
      <c r="AG3234" s="1" t="s">
        <v>118</v>
      </c>
      <c r="AI3234" s="1">
        <v>16702347768</v>
      </c>
      <c r="AK3234" s="1" t="s">
        <v>6943</v>
      </c>
      <c r="BC3234" s="1" t="str">
        <f>"41-1011.00"</f>
        <v>41-1011.00</v>
      </c>
      <c r="BD3234" s="1" t="s">
        <v>975</v>
      </c>
      <c r="BE3234" s="1" t="s">
        <v>14783</v>
      </c>
      <c r="BF3234" s="1" t="s">
        <v>9957</v>
      </c>
      <c r="BG3234" s="1">
        <v>1</v>
      </c>
      <c r="BI3234" s="2">
        <v>44105</v>
      </c>
      <c r="BJ3234" s="2">
        <v>44104</v>
      </c>
      <c r="BM3234" s="1">
        <v>35</v>
      </c>
      <c r="BN3234" s="1">
        <v>0</v>
      </c>
      <c r="BO3234" s="1">
        <v>7</v>
      </c>
      <c r="BP3234" s="1">
        <v>7</v>
      </c>
      <c r="BQ3234" s="1">
        <v>7</v>
      </c>
      <c r="BR3234" s="1">
        <v>7</v>
      </c>
      <c r="BS3234" s="1">
        <v>7</v>
      </c>
      <c r="BT3234" s="1">
        <v>0</v>
      </c>
      <c r="BU3234" s="1" t="str">
        <f>"9:00 AM"</f>
        <v>9:00 AM</v>
      </c>
      <c r="BV3234" s="1" t="str">
        <f t="shared" ref="BV3234:BV3239" si="80">"5:00 PM"</f>
        <v>5:00 PM</v>
      </c>
      <c r="BW3234" s="1" t="s">
        <v>135</v>
      </c>
      <c r="BX3234" s="1">
        <v>0</v>
      </c>
      <c r="BY3234" s="1">
        <v>6</v>
      </c>
      <c r="BZ3234" s="1" t="s">
        <v>111</v>
      </c>
      <c r="CA3234" s="1">
        <v>2</v>
      </c>
      <c r="CB3234" s="1" t="s">
        <v>3175</v>
      </c>
      <c r="CC3234" s="1" t="s">
        <v>6941</v>
      </c>
      <c r="CE3234" s="1" t="s">
        <v>116</v>
      </c>
      <c r="CF3234" s="1" t="s">
        <v>117</v>
      </c>
      <c r="CG3234" s="1">
        <v>96950</v>
      </c>
      <c r="CH3234" s="3">
        <v>15.15</v>
      </c>
      <c r="CI3234" s="3">
        <v>15.15</v>
      </c>
      <c r="CJ3234" s="3">
        <v>22.72</v>
      </c>
      <c r="CK3234" s="3">
        <v>22.72</v>
      </c>
      <c r="CL3234" s="1" t="s">
        <v>137</v>
      </c>
      <c r="CN3234" s="1" t="s">
        <v>139</v>
      </c>
      <c r="CP3234" s="1" t="s">
        <v>112</v>
      </c>
      <c r="CQ3234" s="1" t="s">
        <v>111</v>
      </c>
      <c r="CR3234" s="1" t="s">
        <v>112</v>
      </c>
      <c r="CS3234" s="1" t="s">
        <v>111</v>
      </c>
      <c r="CT3234" s="1" t="s">
        <v>138</v>
      </c>
      <c r="CU3234" s="1" t="s">
        <v>111</v>
      </c>
      <c r="CV3234" s="1" t="s">
        <v>138</v>
      </c>
      <c r="CW3234" s="1" t="s">
        <v>2313</v>
      </c>
      <c r="CX3234" s="1">
        <v>16702347768</v>
      </c>
      <c r="CY3234" s="1" t="s">
        <v>6943</v>
      </c>
      <c r="CZ3234" s="1" t="s">
        <v>138</v>
      </c>
      <c r="DA3234" s="1" t="s">
        <v>111</v>
      </c>
      <c r="DB3234" s="1" t="s">
        <v>112</v>
      </c>
      <c r="DC3234" s="1" t="s">
        <v>6542</v>
      </c>
      <c r="DD3234" s="1" t="s">
        <v>6942</v>
      </c>
      <c r="DF3234" s="1" t="s">
        <v>6940</v>
      </c>
      <c r="DG3234" s="1" t="s">
        <v>6943</v>
      </c>
    </row>
    <row r="3235" spans="1:111" ht="15.6" customHeight="1" x14ac:dyDescent="0.25">
      <c r="A3235" s="1" t="s">
        <v>14800</v>
      </c>
      <c r="B3235" s="1" t="s">
        <v>109</v>
      </c>
      <c r="C3235" s="2">
        <v>44062.209193518516</v>
      </c>
      <c r="D3235" s="2">
        <v>44119</v>
      </c>
      <c r="E3235" s="1" t="s">
        <v>180</v>
      </c>
      <c r="G3235" s="1" t="s">
        <v>112</v>
      </c>
      <c r="H3235" s="1" t="s">
        <v>112</v>
      </c>
      <c r="I3235" s="1" t="s">
        <v>112</v>
      </c>
      <c r="J3235" s="1" t="s">
        <v>7724</v>
      </c>
      <c r="K3235" s="1" t="s">
        <v>7725</v>
      </c>
      <c r="L3235" s="1" t="s">
        <v>2248</v>
      </c>
      <c r="M3235" s="1" t="s">
        <v>7726</v>
      </c>
      <c r="N3235" s="1" t="s">
        <v>116</v>
      </c>
      <c r="O3235" s="1" t="s">
        <v>117</v>
      </c>
      <c r="P3235" s="9">
        <v>96950</v>
      </c>
      <c r="Q3235" s="1" t="s">
        <v>118</v>
      </c>
      <c r="R3235" s="1" t="s">
        <v>138</v>
      </c>
      <c r="S3235" s="1">
        <v>16702872161</v>
      </c>
      <c r="U3235" s="1">
        <v>5321</v>
      </c>
      <c r="V3235" s="1" t="s">
        <v>119</v>
      </c>
      <c r="X3235" s="1" t="s">
        <v>1357</v>
      </c>
      <c r="Y3235" s="1" t="s">
        <v>1358</v>
      </c>
      <c r="AA3235" s="1" t="s">
        <v>245</v>
      </c>
      <c r="AB3235" s="1" t="s">
        <v>2248</v>
      </c>
      <c r="AC3235" s="1" t="s">
        <v>7726</v>
      </c>
      <c r="AD3235" s="1" t="s">
        <v>116</v>
      </c>
      <c r="AE3235" s="1" t="s">
        <v>117</v>
      </c>
      <c r="AF3235" s="9">
        <v>96950</v>
      </c>
      <c r="AG3235" s="1" t="s">
        <v>118</v>
      </c>
      <c r="AH3235" s="1" t="s">
        <v>138</v>
      </c>
      <c r="AI3235" s="1">
        <v>16702872161</v>
      </c>
      <c r="AK3235" s="1" t="s">
        <v>2249</v>
      </c>
      <c r="BC3235" s="1" t="str">
        <f>"49-3023.01"</f>
        <v>49-3023.01</v>
      </c>
      <c r="BD3235" s="1" t="s">
        <v>608</v>
      </c>
      <c r="BE3235" s="1" t="s">
        <v>14801</v>
      </c>
      <c r="BF3235" s="1" t="s">
        <v>13016</v>
      </c>
      <c r="BG3235" s="1">
        <v>2</v>
      </c>
      <c r="BI3235" s="2">
        <v>44105</v>
      </c>
      <c r="BJ3235" s="2">
        <v>44104</v>
      </c>
      <c r="BM3235" s="1">
        <v>40</v>
      </c>
      <c r="BN3235" s="1">
        <v>0</v>
      </c>
      <c r="BO3235" s="1">
        <v>8</v>
      </c>
      <c r="BP3235" s="1">
        <v>8</v>
      </c>
      <c r="BQ3235" s="1">
        <v>8</v>
      </c>
      <c r="BR3235" s="1">
        <v>8</v>
      </c>
      <c r="BS3235" s="1">
        <v>8</v>
      </c>
      <c r="BT3235" s="1">
        <v>0</v>
      </c>
      <c r="BU3235" s="1" t="str">
        <f>"8:00 AM"</f>
        <v>8:00 AM</v>
      </c>
      <c r="BV3235" s="1" t="str">
        <f t="shared" si="80"/>
        <v>5:00 PM</v>
      </c>
      <c r="BW3235" s="1" t="s">
        <v>392</v>
      </c>
      <c r="BX3235" s="1">
        <v>0</v>
      </c>
      <c r="BY3235" s="1">
        <v>24</v>
      </c>
      <c r="BZ3235" s="1" t="s">
        <v>112</v>
      </c>
      <c r="CA3235" s="1">
        <v>0</v>
      </c>
      <c r="CB3235" s="1" t="s">
        <v>13017</v>
      </c>
      <c r="CC3235" s="1" t="s">
        <v>2248</v>
      </c>
      <c r="CD3235" s="1" t="s">
        <v>7726</v>
      </c>
      <c r="CE3235" s="1" t="s">
        <v>116</v>
      </c>
      <c r="CF3235" s="1" t="s">
        <v>117</v>
      </c>
      <c r="CG3235" s="1">
        <v>96950</v>
      </c>
      <c r="CH3235" s="3">
        <v>8.1</v>
      </c>
      <c r="CI3235" s="3">
        <v>8.1</v>
      </c>
      <c r="CJ3235" s="3">
        <v>12.15</v>
      </c>
      <c r="CK3235" s="3">
        <v>12.15</v>
      </c>
      <c r="CL3235" s="1" t="s">
        <v>137</v>
      </c>
      <c r="CN3235" s="1" t="s">
        <v>139</v>
      </c>
      <c r="CP3235" s="1" t="s">
        <v>112</v>
      </c>
      <c r="CQ3235" s="1" t="s">
        <v>111</v>
      </c>
      <c r="CR3235" s="1" t="s">
        <v>112</v>
      </c>
      <c r="CS3235" s="1" t="s">
        <v>111</v>
      </c>
      <c r="CT3235" s="1" t="s">
        <v>138</v>
      </c>
      <c r="CU3235" s="1" t="s">
        <v>111</v>
      </c>
      <c r="CV3235" s="1" t="s">
        <v>138</v>
      </c>
      <c r="CW3235" s="1" t="s">
        <v>2253</v>
      </c>
      <c r="CX3235" s="1">
        <v>16702872161</v>
      </c>
      <c r="CY3235" s="1" t="s">
        <v>2249</v>
      </c>
      <c r="CZ3235" s="1" t="s">
        <v>168</v>
      </c>
      <c r="DA3235" s="1" t="s">
        <v>112</v>
      </c>
      <c r="DB3235" s="1" t="s">
        <v>112</v>
      </c>
      <c r="DC3235" s="1" t="s">
        <v>1357</v>
      </c>
      <c r="DD3235" s="1" t="s">
        <v>1358</v>
      </c>
      <c r="DF3235" s="1" t="s">
        <v>2254</v>
      </c>
      <c r="DG3235" s="1" t="s">
        <v>138</v>
      </c>
    </row>
    <row r="3236" spans="1:111" ht="15.6" customHeight="1" x14ac:dyDescent="0.25">
      <c r="A3236" s="1" t="s">
        <v>14802</v>
      </c>
      <c r="B3236" s="1" t="s">
        <v>109</v>
      </c>
      <c r="C3236" s="2">
        <v>44084.933391550927</v>
      </c>
      <c r="D3236" s="2">
        <v>44131</v>
      </c>
      <c r="E3236" s="1" t="s">
        <v>110</v>
      </c>
      <c r="F3236" s="2">
        <v>44103.833333333336</v>
      </c>
      <c r="G3236" s="1" t="s">
        <v>111</v>
      </c>
      <c r="H3236" s="1" t="s">
        <v>112</v>
      </c>
      <c r="I3236" s="1" t="s">
        <v>112</v>
      </c>
      <c r="J3236" s="1" t="s">
        <v>13524</v>
      </c>
      <c r="K3236" s="1" t="s">
        <v>13525</v>
      </c>
      <c r="L3236" s="1" t="s">
        <v>14803</v>
      </c>
      <c r="M3236" s="1" t="s">
        <v>8198</v>
      </c>
      <c r="N3236" s="1" t="s">
        <v>116</v>
      </c>
      <c r="O3236" s="1" t="s">
        <v>117</v>
      </c>
      <c r="P3236" s="9">
        <v>96950</v>
      </c>
      <c r="Q3236" s="1" t="s">
        <v>118</v>
      </c>
      <c r="R3236" s="1" t="s">
        <v>138</v>
      </c>
      <c r="S3236" s="1">
        <v>16702331333</v>
      </c>
      <c r="U3236" s="1">
        <v>72111</v>
      </c>
      <c r="V3236" s="1" t="s">
        <v>119</v>
      </c>
      <c r="X3236" s="1" t="s">
        <v>243</v>
      </c>
      <c r="Y3236" s="1" t="s">
        <v>13526</v>
      </c>
      <c r="AA3236" s="1" t="s">
        <v>245</v>
      </c>
      <c r="AB3236" s="1" t="s">
        <v>13527</v>
      </c>
      <c r="AD3236" s="1" t="s">
        <v>116</v>
      </c>
      <c r="AE3236" s="1" t="s">
        <v>117</v>
      </c>
      <c r="AF3236" s="9">
        <v>96950</v>
      </c>
      <c r="AG3236" s="1" t="s">
        <v>118</v>
      </c>
      <c r="AI3236" s="1">
        <v>16702331333</v>
      </c>
      <c r="AK3236" s="1" t="s">
        <v>1726</v>
      </c>
      <c r="BC3236" s="1" t="str">
        <f>"37-2012.00"</f>
        <v>37-2012.00</v>
      </c>
      <c r="BD3236" s="1" t="s">
        <v>576</v>
      </c>
      <c r="BE3236" s="1" t="s">
        <v>14804</v>
      </c>
      <c r="BF3236" s="1" t="s">
        <v>578</v>
      </c>
      <c r="BG3236" s="1">
        <v>2</v>
      </c>
      <c r="BI3236" s="2">
        <v>44105</v>
      </c>
      <c r="BJ3236" s="2">
        <v>45199</v>
      </c>
      <c r="BM3236" s="1">
        <v>40</v>
      </c>
      <c r="BN3236" s="1">
        <v>0</v>
      </c>
      <c r="BO3236" s="1">
        <v>8</v>
      </c>
      <c r="BP3236" s="1">
        <v>8</v>
      </c>
      <c r="BQ3236" s="1">
        <v>8</v>
      </c>
      <c r="BR3236" s="1">
        <v>8</v>
      </c>
      <c r="BS3236" s="1">
        <v>8</v>
      </c>
      <c r="BT3236" s="1">
        <v>0</v>
      </c>
      <c r="BU3236" s="1" t="str">
        <f>"8:00 AM"</f>
        <v>8:00 AM</v>
      </c>
      <c r="BV3236" s="1" t="str">
        <f t="shared" si="80"/>
        <v>5:00 PM</v>
      </c>
      <c r="BW3236" s="1" t="s">
        <v>135</v>
      </c>
      <c r="BX3236" s="1">
        <v>0</v>
      </c>
      <c r="BY3236" s="1">
        <v>12</v>
      </c>
      <c r="BZ3236" s="1" t="s">
        <v>112</v>
      </c>
      <c r="CA3236" s="1">
        <v>0</v>
      </c>
      <c r="CB3236" s="1" t="e">
        <f>- PREVIOUS or CURRENT WORK CERTIFICATE AS Commercial Cleaner.
- HIGH SCHOOL DIPLOMA</f>
        <v>#NAME?</v>
      </c>
      <c r="CC3236" s="1" t="s">
        <v>13527</v>
      </c>
      <c r="CE3236" s="1" t="s">
        <v>116</v>
      </c>
      <c r="CF3236" s="1" t="s">
        <v>117</v>
      </c>
      <c r="CG3236" s="1">
        <v>96950</v>
      </c>
      <c r="CH3236" s="3">
        <v>9.41</v>
      </c>
      <c r="CI3236" s="3">
        <v>9.41</v>
      </c>
      <c r="CJ3236" s="3">
        <v>14.12</v>
      </c>
      <c r="CK3236" s="3">
        <v>14.12</v>
      </c>
      <c r="CL3236" s="1" t="s">
        <v>137</v>
      </c>
      <c r="CM3236" s="1" t="s">
        <v>362</v>
      </c>
      <c r="CN3236" s="1" t="s">
        <v>139</v>
      </c>
      <c r="CP3236" s="1" t="s">
        <v>112</v>
      </c>
      <c r="CQ3236" s="1" t="s">
        <v>111</v>
      </c>
      <c r="CR3236" s="1" t="s">
        <v>112</v>
      </c>
      <c r="CS3236" s="1" t="s">
        <v>112</v>
      </c>
      <c r="CT3236" s="1" t="s">
        <v>138</v>
      </c>
      <c r="CU3236" s="1" t="s">
        <v>138</v>
      </c>
      <c r="CV3236" s="1" t="s">
        <v>138</v>
      </c>
      <c r="CW3236" s="1" t="s">
        <v>1731</v>
      </c>
      <c r="CX3236" s="1">
        <v>16702331333</v>
      </c>
      <c r="CY3236" s="1" t="s">
        <v>1726</v>
      </c>
      <c r="CZ3236" s="1" t="s">
        <v>138</v>
      </c>
      <c r="DA3236" s="1" t="s">
        <v>111</v>
      </c>
      <c r="DB3236" s="1" t="s">
        <v>112</v>
      </c>
    </row>
    <row r="3237" spans="1:111" ht="15.6" customHeight="1" x14ac:dyDescent="0.25">
      <c r="A3237" s="1" t="s">
        <v>14807</v>
      </c>
      <c r="B3237" s="1" t="s">
        <v>109</v>
      </c>
      <c r="C3237" s="2">
        <v>44081.282581250001</v>
      </c>
      <c r="D3237" s="2">
        <v>44168</v>
      </c>
      <c r="E3237" s="1" t="s">
        <v>180</v>
      </c>
      <c r="G3237" s="1" t="s">
        <v>112</v>
      </c>
      <c r="H3237" s="1" t="s">
        <v>112</v>
      </c>
      <c r="I3237" s="1" t="s">
        <v>112</v>
      </c>
      <c r="J3237" s="1" t="s">
        <v>1577</v>
      </c>
      <c r="K3237" s="1" t="s">
        <v>1578</v>
      </c>
      <c r="L3237" s="1" t="s">
        <v>2506</v>
      </c>
      <c r="M3237" s="1" t="s">
        <v>1460</v>
      </c>
      <c r="N3237" s="1" t="s">
        <v>116</v>
      </c>
      <c r="O3237" s="1" t="s">
        <v>117</v>
      </c>
      <c r="P3237" s="9">
        <v>96950</v>
      </c>
      <c r="Q3237" s="1" t="s">
        <v>118</v>
      </c>
      <c r="R3237" s="1" t="s">
        <v>138</v>
      </c>
      <c r="S3237" s="1">
        <v>16702349889</v>
      </c>
      <c r="U3237" s="1">
        <v>236116</v>
      </c>
      <c r="V3237" s="1" t="s">
        <v>119</v>
      </c>
      <c r="X3237" s="1" t="s">
        <v>1581</v>
      </c>
      <c r="Y3237" s="1" t="s">
        <v>1582</v>
      </c>
      <c r="Z3237" s="1" t="s">
        <v>1583</v>
      </c>
      <c r="AA3237" s="1" t="s">
        <v>1584</v>
      </c>
      <c r="AB3237" s="1" t="s">
        <v>5672</v>
      </c>
      <c r="AC3237" s="1" t="s">
        <v>1460</v>
      </c>
      <c r="AD3237" s="1" t="s">
        <v>116</v>
      </c>
      <c r="AE3237" s="1" t="s">
        <v>117</v>
      </c>
      <c r="AF3237" s="9">
        <v>96950</v>
      </c>
      <c r="AG3237" s="1" t="s">
        <v>118</v>
      </c>
      <c r="AH3237" s="1" t="s">
        <v>138</v>
      </c>
      <c r="AI3237" s="1">
        <v>16702349889</v>
      </c>
      <c r="AK3237" s="1" t="s">
        <v>1586</v>
      </c>
      <c r="BC3237" s="1" t="str">
        <f>"43-3031.00"</f>
        <v>43-3031.00</v>
      </c>
      <c r="BD3237" s="1" t="s">
        <v>389</v>
      </c>
      <c r="BE3237" s="1" t="s">
        <v>14808</v>
      </c>
      <c r="BF3237" s="1" t="s">
        <v>4924</v>
      </c>
      <c r="BG3237" s="1">
        <v>1</v>
      </c>
      <c r="BI3237" s="2">
        <v>44136</v>
      </c>
      <c r="BJ3237" s="2">
        <v>44500</v>
      </c>
      <c r="BM3237" s="1">
        <v>40</v>
      </c>
      <c r="BN3237" s="1">
        <v>0</v>
      </c>
      <c r="BO3237" s="1">
        <v>8</v>
      </c>
      <c r="BP3237" s="1">
        <v>8</v>
      </c>
      <c r="BQ3237" s="1">
        <v>8</v>
      </c>
      <c r="BR3237" s="1">
        <v>8</v>
      </c>
      <c r="BS3237" s="1">
        <v>8</v>
      </c>
      <c r="BT3237" s="1">
        <v>0</v>
      </c>
      <c r="BU3237" s="1" t="str">
        <f>"8:00 AM"</f>
        <v>8:00 AM</v>
      </c>
      <c r="BV3237" s="1" t="str">
        <f t="shared" si="80"/>
        <v>5:00 PM</v>
      </c>
      <c r="BW3237" s="1" t="s">
        <v>135</v>
      </c>
      <c r="BX3237" s="1">
        <v>0</v>
      </c>
      <c r="BY3237" s="1">
        <v>24</v>
      </c>
      <c r="BZ3237" s="1" t="s">
        <v>112</v>
      </c>
      <c r="CA3237" s="1">
        <v>0</v>
      </c>
      <c r="CB3237" s="1" t="s">
        <v>14809</v>
      </c>
      <c r="CC3237" s="1" t="s">
        <v>4365</v>
      </c>
      <c r="CD3237" s="1" t="s">
        <v>2510</v>
      </c>
      <c r="CE3237" s="1" t="s">
        <v>116</v>
      </c>
      <c r="CF3237" s="1" t="s">
        <v>117</v>
      </c>
      <c r="CG3237" s="1">
        <v>96950</v>
      </c>
      <c r="CH3237" s="3">
        <v>9.8699999999999992</v>
      </c>
      <c r="CI3237" s="3">
        <v>9.8699999999999992</v>
      </c>
      <c r="CJ3237" s="3">
        <v>14.8</v>
      </c>
      <c r="CK3237" s="3">
        <v>14.8</v>
      </c>
      <c r="CL3237" s="1" t="s">
        <v>137</v>
      </c>
      <c r="CM3237" s="1" t="s">
        <v>2511</v>
      </c>
      <c r="CN3237" s="1" t="s">
        <v>139</v>
      </c>
      <c r="CP3237" s="1" t="s">
        <v>112</v>
      </c>
      <c r="CQ3237" s="1" t="s">
        <v>111</v>
      </c>
      <c r="CR3237" s="1" t="s">
        <v>112</v>
      </c>
      <c r="CS3237" s="1" t="s">
        <v>111</v>
      </c>
      <c r="CT3237" s="1" t="s">
        <v>138</v>
      </c>
      <c r="CU3237" s="1" t="s">
        <v>111</v>
      </c>
      <c r="CV3237" s="1" t="s">
        <v>138</v>
      </c>
      <c r="CW3237" s="1" t="s">
        <v>1837</v>
      </c>
      <c r="CX3237" s="1">
        <v>16702349889</v>
      </c>
      <c r="CY3237" s="1" t="s">
        <v>1593</v>
      </c>
      <c r="CZ3237" s="1" t="s">
        <v>331</v>
      </c>
      <c r="DA3237" s="1" t="s">
        <v>111</v>
      </c>
      <c r="DB3237" s="1" t="s">
        <v>112</v>
      </c>
      <c r="DC3237" s="1" t="s">
        <v>1581</v>
      </c>
      <c r="DD3237" s="1" t="s">
        <v>1582</v>
      </c>
      <c r="DE3237" s="1" t="s">
        <v>402</v>
      </c>
      <c r="DF3237" s="1" t="s">
        <v>1594</v>
      </c>
      <c r="DG3237" s="1" t="s">
        <v>1586</v>
      </c>
    </row>
    <row r="3238" spans="1:111" ht="15.6" customHeight="1" x14ac:dyDescent="0.25">
      <c r="A3238" s="1" t="s">
        <v>14816</v>
      </c>
      <c r="B3238" s="1" t="s">
        <v>109</v>
      </c>
      <c r="C3238" s="2">
        <v>44032.280646064813</v>
      </c>
      <c r="D3238" s="2">
        <v>44110</v>
      </c>
      <c r="E3238" s="1" t="s">
        <v>180</v>
      </c>
      <c r="G3238" s="1" t="s">
        <v>112</v>
      </c>
      <c r="H3238" s="1" t="s">
        <v>112</v>
      </c>
      <c r="I3238" s="1" t="s">
        <v>112</v>
      </c>
      <c r="J3238" s="1" t="s">
        <v>521</v>
      </c>
      <c r="K3238" s="1" t="s">
        <v>522</v>
      </c>
      <c r="L3238" s="1" t="s">
        <v>523</v>
      </c>
      <c r="M3238" s="1" t="s">
        <v>529</v>
      </c>
      <c r="N3238" s="1" t="s">
        <v>167</v>
      </c>
      <c r="O3238" s="1" t="s">
        <v>117</v>
      </c>
      <c r="P3238" s="9">
        <v>96950</v>
      </c>
      <c r="Q3238" s="1" t="s">
        <v>118</v>
      </c>
      <c r="S3238" s="1">
        <v>16702352883</v>
      </c>
      <c r="U3238" s="1">
        <v>561320</v>
      </c>
      <c r="V3238" s="1" t="s">
        <v>119</v>
      </c>
      <c r="X3238" s="1" t="s">
        <v>525</v>
      </c>
      <c r="Y3238" s="1" t="s">
        <v>526</v>
      </c>
      <c r="Z3238" s="1" t="s">
        <v>527</v>
      </c>
      <c r="AA3238" s="1" t="s">
        <v>528</v>
      </c>
      <c r="AB3238" s="1" t="s">
        <v>523</v>
      </c>
      <c r="AC3238" s="1" t="s">
        <v>529</v>
      </c>
      <c r="AD3238" s="1" t="s">
        <v>167</v>
      </c>
      <c r="AE3238" s="1" t="s">
        <v>117</v>
      </c>
      <c r="AF3238" s="9">
        <v>96950</v>
      </c>
      <c r="AG3238" s="1" t="s">
        <v>118</v>
      </c>
      <c r="AI3238" s="1">
        <v>16702352883</v>
      </c>
      <c r="AK3238" s="1" t="s">
        <v>530</v>
      </c>
      <c r="BC3238" s="1" t="str">
        <f>"51-9198.00"</f>
        <v>51-9198.00</v>
      </c>
      <c r="BD3238" s="1" t="s">
        <v>1924</v>
      </c>
      <c r="BE3238" s="1" t="s">
        <v>14817</v>
      </c>
      <c r="BF3238" s="1" t="s">
        <v>14818</v>
      </c>
      <c r="BG3238" s="1">
        <v>5</v>
      </c>
      <c r="BI3238" s="2">
        <v>44105</v>
      </c>
      <c r="BJ3238" s="2">
        <v>44469</v>
      </c>
      <c r="BM3238" s="1">
        <v>35</v>
      </c>
      <c r="BN3238" s="1">
        <v>0</v>
      </c>
      <c r="BO3238" s="1">
        <v>7</v>
      </c>
      <c r="BP3238" s="1">
        <v>7</v>
      </c>
      <c r="BQ3238" s="1">
        <v>7</v>
      </c>
      <c r="BR3238" s="1">
        <v>7</v>
      </c>
      <c r="BS3238" s="1">
        <v>7</v>
      </c>
      <c r="BT3238" s="1">
        <v>0</v>
      </c>
      <c r="BU3238" s="1" t="str">
        <f>"9:00 AM"</f>
        <v>9:00 AM</v>
      </c>
      <c r="BV3238" s="1" t="str">
        <f t="shared" si="80"/>
        <v>5:00 PM</v>
      </c>
      <c r="BW3238" s="1" t="s">
        <v>135</v>
      </c>
      <c r="BX3238" s="1">
        <v>6</v>
      </c>
      <c r="BY3238" s="1">
        <v>6</v>
      </c>
      <c r="BZ3238" s="1" t="s">
        <v>112</v>
      </c>
      <c r="CA3238" s="1">
        <v>0</v>
      </c>
      <c r="CB3238" s="4" t="s">
        <v>14819</v>
      </c>
      <c r="CC3238" s="1" t="s">
        <v>523</v>
      </c>
      <c r="CD3238" s="1" t="s">
        <v>529</v>
      </c>
      <c r="CE3238" s="1" t="s">
        <v>167</v>
      </c>
      <c r="CF3238" s="1" t="s">
        <v>117</v>
      </c>
      <c r="CG3238" s="1">
        <v>96950</v>
      </c>
      <c r="CH3238" s="3">
        <v>10.37</v>
      </c>
      <c r="CI3238" s="3">
        <v>10.37</v>
      </c>
      <c r="CJ3238" s="3">
        <v>15.56</v>
      </c>
      <c r="CK3238" s="3">
        <v>15.56</v>
      </c>
      <c r="CL3238" s="1" t="s">
        <v>137</v>
      </c>
      <c r="CM3238" s="1" t="s">
        <v>138</v>
      </c>
      <c r="CN3238" s="1" t="s">
        <v>139</v>
      </c>
      <c r="CP3238" s="1" t="s">
        <v>112</v>
      </c>
      <c r="CQ3238" s="1" t="s">
        <v>111</v>
      </c>
      <c r="CR3238" s="1" t="s">
        <v>112</v>
      </c>
      <c r="CS3238" s="1" t="s">
        <v>111</v>
      </c>
      <c r="CT3238" s="1" t="s">
        <v>111</v>
      </c>
      <c r="CU3238" s="1" t="s">
        <v>111</v>
      </c>
      <c r="CV3238" s="1" t="s">
        <v>138</v>
      </c>
      <c r="CW3238" s="1" t="s">
        <v>138</v>
      </c>
      <c r="CX3238" s="1">
        <v>16702352883</v>
      </c>
      <c r="CY3238" s="1" t="s">
        <v>530</v>
      </c>
      <c r="CZ3238" s="1" t="s">
        <v>138</v>
      </c>
      <c r="DA3238" s="1" t="s">
        <v>111</v>
      </c>
      <c r="DB3238" s="1" t="s">
        <v>112</v>
      </c>
    </row>
    <row r="3239" spans="1:111" ht="15.6" customHeight="1" x14ac:dyDescent="0.25">
      <c r="A3239" s="1" t="s">
        <v>14828</v>
      </c>
      <c r="B3239" s="1" t="s">
        <v>109</v>
      </c>
      <c r="C3239" s="2">
        <v>44148.095349884257</v>
      </c>
      <c r="D3239" s="2">
        <v>44222</v>
      </c>
      <c r="E3239" s="1" t="s">
        <v>180</v>
      </c>
      <c r="G3239" s="1" t="s">
        <v>111</v>
      </c>
      <c r="H3239" s="1" t="s">
        <v>112</v>
      </c>
      <c r="I3239" s="1" t="s">
        <v>112</v>
      </c>
      <c r="J3239" s="1" t="s">
        <v>11563</v>
      </c>
      <c r="K3239" s="1" t="s">
        <v>4015</v>
      </c>
      <c r="L3239" s="1" t="s">
        <v>14829</v>
      </c>
      <c r="M3239" s="1" t="s">
        <v>9207</v>
      </c>
      <c r="N3239" s="1" t="s">
        <v>4063</v>
      </c>
      <c r="O3239" s="1" t="s">
        <v>117</v>
      </c>
      <c r="P3239" s="9">
        <v>96950</v>
      </c>
      <c r="Q3239" s="1" t="s">
        <v>118</v>
      </c>
      <c r="S3239" s="1">
        <v>16704836526</v>
      </c>
      <c r="U3239" s="1">
        <v>488510</v>
      </c>
      <c r="V3239" s="1" t="s">
        <v>119</v>
      </c>
      <c r="X3239" s="1" t="s">
        <v>486</v>
      </c>
      <c r="Y3239" s="1" t="s">
        <v>487</v>
      </c>
      <c r="Z3239" s="1" t="s">
        <v>488</v>
      </c>
      <c r="AA3239" s="1" t="s">
        <v>964</v>
      </c>
      <c r="AB3239" s="1" t="s">
        <v>10826</v>
      </c>
      <c r="AC3239" s="1" t="s">
        <v>485</v>
      </c>
      <c r="AD3239" s="1" t="s">
        <v>116</v>
      </c>
      <c r="AE3239" s="1" t="s">
        <v>117</v>
      </c>
      <c r="AF3239" s="9">
        <v>96950</v>
      </c>
      <c r="AG3239" s="1" t="s">
        <v>118</v>
      </c>
      <c r="AI3239" s="1">
        <v>16704836526</v>
      </c>
      <c r="AK3239" s="1" t="s">
        <v>491</v>
      </c>
      <c r="BC3239" s="1" t="str">
        <f>"43-5071.00"</f>
        <v>43-5071.00</v>
      </c>
      <c r="BD3239" s="1" t="s">
        <v>7491</v>
      </c>
      <c r="BE3239" s="1" t="s">
        <v>14830</v>
      </c>
      <c r="BF3239" s="1" t="s">
        <v>14831</v>
      </c>
      <c r="BG3239" s="1">
        <v>3</v>
      </c>
      <c r="BI3239" s="2">
        <v>44151</v>
      </c>
      <c r="BJ3239" s="2">
        <v>44469</v>
      </c>
      <c r="BM3239" s="1">
        <v>40</v>
      </c>
      <c r="BN3239" s="1">
        <v>0</v>
      </c>
      <c r="BO3239" s="1">
        <v>8</v>
      </c>
      <c r="BP3239" s="1">
        <v>8</v>
      </c>
      <c r="BQ3239" s="1">
        <v>8</v>
      </c>
      <c r="BR3239" s="1">
        <v>8</v>
      </c>
      <c r="BS3239" s="1">
        <v>8</v>
      </c>
      <c r="BT3239" s="1">
        <v>0</v>
      </c>
      <c r="BU3239" s="1" t="str">
        <f>"8:00 AM"</f>
        <v>8:00 AM</v>
      </c>
      <c r="BV3239" s="1" t="str">
        <f t="shared" si="80"/>
        <v>5:00 PM</v>
      </c>
      <c r="BW3239" s="1" t="s">
        <v>135</v>
      </c>
      <c r="BX3239" s="1">
        <v>0</v>
      </c>
      <c r="BY3239" s="1">
        <v>12</v>
      </c>
      <c r="BZ3239" s="1" t="s">
        <v>112</v>
      </c>
      <c r="CA3239" s="1">
        <v>0</v>
      </c>
      <c r="CB3239" s="4" t="s">
        <v>14832</v>
      </c>
      <c r="CC3239" s="1" t="s">
        <v>10826</v>
      </c>
      <c r="CD3239" s="1" t="s">
        <v>9207</v>
      </c>
      <c r="CE3239" s="1" t="s">
        <v>116</v>
      </c>
      <c r="CF3239" s="1" t="s">
        <v>117</v>
      </c>
      <c r="CG3239" s="1">
        <v>96950</v>
      </c>
      <c r="CH3239" s="3">
        <v>9.36</v>
      </c>
      <c r="CI3239" s="3">
        <v>9.36</v>
      </c>
      <c r="CJ3239" s="3">
        <v>14.04</v>
      </c>
      <c r="CK3239" s="3">
        <v>14.04</v>
      </c>
      <c r="CL3239" s="1" t="s">
        <v>137</v>
      </c>
      <c r="CM3239" s="1" t="s">
        <v>331</v>
      </c>
      <c r="CN3239" s="1" t="s">
        <v>139</v>
      </c>
      <c r="CP3239" s="1" t="s">
        <v>111</v>
      </c>
      <c r="CQ3239" s="1" t="s">
        <v>111</v>
      </c>
      <c r="CR3239" s="1" t="s">
        <v>112</v>
      </c>
      <c r="CS3239" s="1" t="s">
        <v>111</v>
      </c>
      <c r="CT3239" s="1" t="s">
        <v>138</v>
      </c>
      <c r="CU3239" s="1" t="s">
        <v>111</v>
      </c>
      <c r="CV3239" s="1" t="s">
        <v>138</v>
      </c>
      <c r="CW3239" s="1" t="s">
        <v>14833</v>
      </c>
      <c r="CX3239" s="1">
        <v>16704836526</v>
      </c>
      <c r="CY3239" s="1" t="s">
        <v>491</v>
      </c>
      <c r="CZ3239" s="1" t="s">
        <v>138</v>
      </c>
      <c r="DA3239" s="1" t="s">
        <v>111</v>
      </c>
      <c r="DB3239" s="1" t="s">
        <v>112</v>
      </c>
    </row>
    <row r="3240" spans="1:111" ht="15.6" customHeight="1" x14ac:dyDescent="0.25">
      <c r="A3240" s="1" t="s">
        <v>14846</v>
      </c>
      <c r="B3240" s="1" t="s">
        <v>109</v>
      </c>
      <c r="C3240" s="2">
        <v>44167.845320370368</v>
      </c>
      <c r="D3240" s="2">
        <v>44224</v>
      </c>
      <c r="E3240" s="1" t="s">
        <v>180</v>
      </c>
      <c r="G3240" s="1" t="s">
        <v>112</v>
      </c>
      <c r="H3240" s="1" t="s">
        <v>112</v>
      </c>
      <c r="I3240" s="1" t="s">
        <v>112</v>
      </c>
      <c r="J3240" s="1" t="s">
        <v>3089</v>
      </c>
      <c r="L3240" s="1" t="s">
        <v>3090</v>
      </c>
      <c r="M3240" s="1" t="s">
        <v>3091</v>
      </c>
      <c r="N3240" s="1" t="s">
        <v>167</v>
      </c>
      <c r="O3240" s="1" t="s">
        <v>117</v>
      </c>
      <c r="P3240" s="9">
        <v>96950</v>
      </c>
      <c r="Q3240" s="1" t="s">
        <v>118</v>
      </c>
      <c r="S3240" s="1">
        <v>16709894888</v>
      </c>
      <c r="U3240" s="1">
        <v>541611</v>
      </c>
      <c r="V3240" s="1" t="s">
        <v>119</v>
      </c>
      <c r="X3240" s="1" t="s">
        <v>3092</v>
      </c>
      <c r="Y3240" s="1" t="s">
        <v>3093</v>
      </c>
      <c r="Z3240" s="1" t="s">
        <v>3094</v>
      </c>
      <c r="AA3240" s="1" t="s">
        <v>343</v>
      </c>
      <c r="AB3240" s="1" t="s">
        <v>3095</v>
      </c>
      <c r="AC3240" s="1" t="s">
        <v>3091</v>
      </c>
      <c r="AD3240" s="1" t="s">
        <v>167</v>
      </c>
      <c r="AE3240" s="1" t="s">
        <v>117</v>
      </c>
      <c r="AF3240" s="9">
        <v>96950</v>
      </c>
      <c r="AG3240" s="1" t="s">
        <v>118</v>
      </c>
      <c r="AI3240" s="1">
        <v>16709894888</v>
      </c>
      <c r="AK3240" s="1" t="s">
        <v>3096</v>
      </c>
      <c r="BC3240" s="1" t="str">
        <f>"49-9071.00"</f>
        <v>49-9071.00</v>
      </c>
      <c r="BD3240" s="1" t="s">
        <v>214</v>
      </c>
      <c r="BE3240" s="1" t="s">
        <v>3097</v>
      </c>
      <c r="BF3240" s="1" t="s">
        <v>3098</v>
      </c>
      <c r="BG3240" s="1">
        <v>24</v>
      </c>
      <c r="BI3240" s="2">
        <v>44211</v>
      </c>
      <c r="BJ3240" s="2">
        <v>44575</v>
      </c>
      <c r="BM3240" s="1">
        <v>35</v>
      </c>
      <c r="BN3240" s="1">
        <v>0</v>
      </c>
      <c r="BO3240" s="1">
        <v>7</v>
      </c>
      <c r="BP3240" s="1">
        <v>7</v>
      </c>
      <c r="BQ3240" s="1">
        <v>7</v>
      </c>
      <c r="BR3240" s="1">
        <v>7</v>
      </c>
      <c r="BS3240" s="1">
        <v>7</v>
      </c>
      <c r="BT3240" s="1">
        <v>0</v>
      </c>
      <c r="BU3240" s="1" t="str">
        <f>"8:00 AM"</f>
        <v>8:00 AM</v>
      </c>
      <c r="BV3240" s="1" t="str">
        <f>"4:00 PM"</f>
        <v>4:00 PM</v>
      </c>
      <c r="BW3240" s="1" t="s">
        <v>230</v>
      </c>
      <c r="BX3240" s="1">
        <v>0</v>
      </c>
      <c r="BY3240" s="1">
        <v>12</v>
      </c>
      <c r="BZ3240" s="1" t="s">
        <v>112</v>
      </c>
      <c r="CA3240" s="1">
        <v>0</v>
      </c>
      <c r="CB3240" s="4" t="s">
        <v>7236</v>
      </c>
      <c r="CC3240" s="1" t="s">
        <v>3091</v>
      </c>
      <c r="CE3240" s="1" t="s">
        <v>167</v>
      </c>
      <c r="CF3240" s="1" t="s">
        <v>117</v>
      </c>
      <c r="CG3240" s="1">
        <v>96950</v>
      </c>
      <c r="CH3240" s="3">
        <v>8.7100000000000009</v>
      </c>
      <c r="CI3240" s="3">
        <v>8.7100000000000009</v>
      </c>
      <c r="CJ3240" s="3">
        <v>0</v>
      </c>
      <c r="CK3240" s="3">
        <v>0</v>
      </c>
      <c r="CL3240" s="1" t="s">
        <v>137</v>
      </c>
      <c r="CN3240" s="1" t="s">
        <v>139</v>
      </c>
      <c r="CP3240" s="1" t="s">
        <v>112</v>
      </c>
      <c r="CQ3240" s="1" t="s">
        <v>111</v>
      </c>
      <c r="CR3240" s="1" t="s">
        <v>112</v>
      </c>
      <c r="CS3240" s="1" t="s">
        <v>112</v>
      </c>
      <c r="CT3240" s="1" t="s">
        <v>138</v>
      </c>
      <c r="CU3240" s="1" t="s">
        <v>111</v>
      </c>
      <c r="CV3240" s="1" t="s">
        <v>138</v>
      </c>
      <c r="CW3240" s="1" t="s">
        <v>6107</v>
      </c>
      <c r="CX3240" s="1">
        <v>16709894888</v>
      </c>
      <c r="CY3240" s="1" t="s">
        <v>3096</v>
      </c>
      <c r="CZ3240" s="1" t="s">
        <v>428</v>
      </c>
      <c r="DA3240" s="1" t="s">
        <v>111</v>
      </c>
      <c r="DB3240" s="1" t="s">
        <v>112</v>
      </c>
    </row>
    <row r="3241" spans="1:111" ht="15.6" customHeight="1" x14ac:dyDescent="0.25">
      <c r="A3241" s="1" t="s">
        <v>14847</v>
      </c>
      <c r="B3241" s="1" t="s">
        <v>109</v>
      </c>
      <c r="C3241" s="2">
        <v>44172.022202777778</v>
      </c>
      <c r="D3241" s="2">
        <v>44228</v>
      </c>
      <c r="E3241" s="1" t="s">
        <v>180</v>
      </c>
      <c r="G3241" s="1" t="s">
        <v>112</v>
      </c>
      <c r="H3241" s="1" t="s">
        <v>112</v>
      </c>
      <c r="I3241" s="1" t="s">
        <v>112</v>
      </c>
      <c r="J3241" s="1" t="s">
        <v>791</v>
      </c>
      <c r="K3241" s="1" t="s">
        <v>792</v>
      </c>
      <c r="L3241" s="1" t="s">
        <v>4912</v>
      </c>
      <c r="M3241" s="1" t="s">
        <v>793</v>
      </c>
      <c r="N3241" s="1" t="s">
        <v>116</v>
      </c>
      <c r="O3241" s="1" t="s">
        <v>117</v>
      </c>
      <c r="P3241" s="9">
        <v>96950</v>
      </c>
      <c r="Q3241" s="1" t="s">
        <v>118</v>
      </c>
      <c r="R3241" s="1" t="s">
        <v>719</v>
      </c>
      <c r="S3241" s="1">
        <v>16703236877</v>
      </c>
      <c r="U3241" s="1">
        <v>62161</v>
      </c>
      <c r="V3241" s="1" t="s">
        <v>119</v>
      </c>
      <c r="X3241" s="1" t="s">
        <v>686</v>
      </c>
      <c r="Y3241" s="1" t="s">
        <v>687</v>
      </c>
      <c r="Z3241" s="1" t="s">
        <v>688</v>
      </c>
      <c r="AA3241" s="1" t="s">
        <v>245</v>
      </c>
      <c r="AB3241" s="1" t="s">
        <v>689</v>
      </c>
      <c r="AD3241" s="1" t="s">
        <v>690</v>
      </c>
      <c r="AE3241" s="1" t="s">
        <v>691</v>
      </c>
      <c r="AF3241" s="9">
        <v>96931</v>
      </c>
      <c r="AG3241" s="1" t="s">
        <v>118</v>
      </c>
      <c r="AH3241" s="1" t="s">
        <v>719</v>
      </c>
      <c r="AI3241" s="1">
        <v>16716498746</v>
      </c>
      <c r="AJ3241" s="1">
        <v>203</v>
      </c>
      <c r="AK3241" s="1" t="s">
        <v>692</v>
      </c>
      <c r="BC3241" s="1" t="str">
        <f>"43-1011.00"</f>
        <v>43-1011.00</v>
      </c>
      <c r="BD3241" s="1" t="s">
        <v>421</v>
      </c>
      <c r="BE3241" s="1" t="s">
        <v>14848</v>
      </c>
      <c r="BF3241" s="1" t="s">
        <v>14849</v>
      </c>
      <c r="BG3241" s="1">
        <v>1</v>
      </c>
      <c r="BI3241" s="2">
        <v>44270</v>
      </c>
      <c r="BJ3241" s="2">
        <v>44634</v>
      </c>
      <c r="BM3241" s="1">
        <v>40</v>
      </c>
      <c r="BN3241" s="1">
        <v>0</v>
      </c>
      <c r="BO3241" s="1">
        <v>8</v>
      </c>
      <c r="BP3241" s="1">
        <v>8</v>
      </c>
      <c r="BQ3241" s="1">
        <v>8</v>
      </c>
      <c r="BR3241" s="1">
        <v>8</v>
      </c>
      <c r="BS3241" s="1">
        <v>5</v>
      </c>
      <c r="BT3241" s="1">
        <v>3</v>
      </c>
      <c r="BU3241" s="1" t="str">
        <f>"8:30 AM"</f>
        <v>8:30 AM</v>
      </c>
      <c r="BV3241" s="1" t="str">
        <f>"5:30 PM"</f>
        <v>5:30 PM</v>
      </c>
      <c r="BW3241" s="1" t="s">
        <v>392</v>
      </c>
      <c r="BX3241" s="1">
        <v>0</v>
      </c>
      <c r="BY3241" s="1">
        <v>12</v>
      </c>
      <c r="BZ3241" s="1" t="s">
        <v>111</v>
      </c>
      <c r="CA3241" s="1">
        <v>3</v>
      </c>
      <c r="CB3241" s="1" t="s">
        <v>362</v>
      </c>
      <c r="CC3241" s="1" t="s">
        <v>2383</v>
      </c>
      <c r="CD3241" s="1" t="s">
        <v>793</v>
      </c>
      <c r="CE3241" s="1" t="s">
        <v>116</v>
      </c>
      <c r="CF3241" s="1" t="s">
        <v>117</v>
      </c>
      <c r="CG3241" s="1">
        <v>96950</v>
      </c>
      <c r="CH3241" s="3">
        <v>13.62</v>
      </c>
      <c r="CI3241" s="3">
        <v>13.62</v>
      </c>
      <c r="CJ3241" s="3">
        <v>20.43</v>
      </c>
      <c r="CK3241" s="3">
        <v>20.43</v>
      </c>
      <c r="CL3241" s="1" t="s">
        <v>137</v>
      </c>
      <c r="CN3241" s="1" t="s">
        <v>139</v>
      </c>
      <c r="CP3241" s="1" t="s">
        <v>112</v>
      </c>
      <c r="CQ3241" s="1" t="s">
        <v>111</v>
      </c>
      <c r="CR3241" s="1" t="s">
        <v>112</v>
      </c>
      <c r="CS3241" s="1" t="s">
        <v>111</v>
      </c>
      <c r="CT3241" s="1" t="s">
        <v>138</v>
      </c>
      <c r="CU3241" s="1" t="s">
        <v>111</v>
      </c>
      <c r="CV3241" s="1" t="s">
        <v>138</v>
      </c>
      <c r="CW3241" s="1" t="s">
        <v>698</v>
      </c>
      <c r="CX3241" s="1">
        <v>16703236877</v>
      </c>
      <c r="CY3241" s="1" t="s">
        <v>699</v>
      </c>
      <c r="CZ3241" s="1" t="s">
        <v>138</v>
      </c>
      <c r="DA3241" s="1" t="s">
        <v>111</v>
      </c>
      <c r="DB3241" s="1" t="s">
        <v>112</v>
      </c>
    </row>
    <row r="3242" spans="1:111" ht="15.6" customHeight="1" x14ac:dyDescent="0.25">
      <c r="A3242" s="1" t="s">
        <v>14850</v>
      </c>
      <c r="B3242" s="1" t="s">
        <v>109</v>
      </c>
      <c r="C3242" s="2">
        <v>44140.313141666666</v>
      </c>
      <c r="D3242" s="2">
        <v>44183</v>
      </c>
      <c r="E3242" s="1" t="s">
        <v>110</v>
      </c>
      <c r="F3242" s="2">
        <v>44103.833333333336</v>
      </c>
      <c r="G3242" s="1" t="s">
        <v>112</v>
      </c>
      <c r="H3242" s="1" t="s">
        <v>112</v>
      </c>
      <c r="I3242" s="1" t="s">
        <v>112</v>
      </c>
      <c r="J3242" s="1" t="s">
        <v>2519</v>
      </c>
      <c r="K3242" s="1" t="s">
        <v>2520</v>
      </c>
      <c r="L3242" s="1" t="s">
        <v>2521</v>
      </c>
      <c r="M3242" s="1" t="s">
        <v>2522</v>
      </c>
      <c r="N3242" s="1" t="s">
        <v>116</v>
      </c>
      <c r="O3242" s="1" t="s">
        <v>117</v>
      </c>
      <c r="P3242" s="9">
        <v>96950</v>
      </c>
      <c r="Q3242" s="1" t="s">
        <v>118</v>
      </c>
      <c r="S3242" s="1">
        <v>16702346284</v>
      </c>
      <c r="U3242" s="1">
        <v>7139</v>
      </c>
      <c r="V3242" s="1" t="s">
        <v>119</v>
      </c>
      <c r="X3242" s="1" t="s">
        <v>2523</v>
      </c>
      <c r="Y3242" s="1" t="s">
        <v>2524</v>
      </c>
      <c r="AA3242" s="1" t="s">
        <v>245</v>
      </c>
      <c r="AB3242" s="1" t="s">
        <v>2522</v>
      </c>
      <c r="AD3242" s="1" t="s">
        <v>116</v>
      </c>
      <c r="AE3242" s="1" t="s">
        <v>117</v>
      </c>
      <c r="AF3242" s="9">
        <v>96950</v>
      </c>
      <c r="AG3242" s="1" t="s">
        <v>118</v>
      </c>
      <c r="AI3242" s="1">
        <v>16702346284</v>
      </c>
      <c r="AK3242" s="1" t="s">
        <v>2525</v>
      </c>
      <c r="BC3242" s="1" t="str">
        <f>"25-3021.00"</f>
        <v>25-3021.00</v>
      </c>
      <c r="BD3242" s="1" t="s">
        <v>327</v>
      </c>
      <c r="BE3242" s="1" t="s">
        <v>2526</v>
      </c>
      <c r="BF3242" s="1" t="s">
        <v>2527</v>
      </c>
      <c r="BG3242" s="1">
        <v>1</v>
      </c>
      <c r="BI3242" s="2">
        <v>44105</v>
      </c>
      <c r="BJ3242" s="2">
        <v>44469</v>
      </c>
      <c r="BM3242" s="1">
        <v>35</v>
      </c>
      <c r="BN3242" s="1">
        <v>0</v>
      </c>
      <c r="BO3242" s="1">
        <v>7</v>
      </c>
      <c r="BP3242" s="1">
        <v>7</v>
      </c>
      <c r="BQ3242" s="1">
        <v>7</v>
      </c>
      <c r="BR3242" s="1">
        <v>7</v>
      </c>
      <c r="BS3242" s="1">
        <v>7</v>
      </c>
      <c r="BT3242" s="1">
        <v>0</v>
      </c>
      <c r="BU3242" s="1" t="str">
        <f>"9:00 AM"</f>
        <v>9:00 AM</v>
      </c>
      <c r="BV3242" s="1" t="str">
        <f>"5:00 PM"</f>
        <v>5:00 PM</v>
      </c>
      <c r="BW3242" s="1" t="s">
        <v>230</v>
      </c>
      <c r="BX3242" s="1">
        <v>0</v>
      </c>
      <c r="BY3242" s="1">
        <v>24</v>
      </c>
      <c r="BZ3242" s="1" t="s">
        <v>112</v>
      </c>
      <c r="CA3242" s="1">
        <v>0</v>
      </c>
      <c r="CB3242" s="1" t="s">
        <v>14851</v>
      </c>
      <c r="CC3242" s="1" t="s">
        <v>560</v>
      </c>
      <c r="CD3242" s="1" t="s">
        <v>2522</v>
      </c>
      <c r="CE3242" s="1" t="s">
        <v>116</v>
      </c>
      <c r="CF3242" s="1" t="s">
        <v>117</v>
      </c>
      <c r="CG3242" s="1">
        <v>96950</v>
      </c>
      <c r="CH3242" s="3">
        <v>22.66</v>
      </c>
      <c r="CI3242" s="3">
        <v>22.66</v>
      </c>
      <c r="CJ3242" s="3">
        <v>33.99</v>
      </c>
      <c r="CK3242" s="3">
        <v>33.99</v>
      </c>
      <c r="CL3242" s="1" t="s">
        <v>137</v>
      </c>
      <c r="CN3242" s="1" t="s">
        <v>139</v>
      </c>
      <c r="CP3242" s="1" t="s">
        <v>112</v>
      </c>
      <c r="CQ3242" s="1" t="s">
        <v>111</v>
      </c>
      <c r="CR3242" s="1" t="s">
        <v>111</v>
      </c>
      <c r="CS3242" s="1" t="s">
        <v>111</v>
      </c>
      <c r="CT3242" s="1" t="s">
        <v>111</v>
      </c>
      <c r="CU3242" s="1" t="s">
        <v>111</v>
      </c>
      <c r="CV3242" s="1" t="s">
        <v>111</v>
      </c>
      <c r="CW3242" s="1" t="s">
        <v>1004</v>
      </c>
      <c r="CX3242" s="1">
        <v>16702346284</v>
      </c>
      <c r="CY3242" s="1" t="s">
        <v>2525</v>
      </c>
      <c r="CZ3242" s="1" t="s">
        <v>138</v>
      </c>
      <c r="DA3242" s="1" t="s">
        <v>111</v>
      </c>
      <c r="DB3242" s="1" t="s">
        <v>112</v>
      </c>
    </row>
    <row r="3243" spans="1:111" ht="15.6" customHeight="1" x14ac:dyDescent="0.25">
      <c r="A3243" s="1" t="s">
        <v>14864</v>
      </c>
      <c r="B3243" s="1" t="s">
        <v>109</v>
      </c>
      <c r="C3243" s="2">
        <v>44248.817608101854</v>
      </c>
      <c r="D3243" s="2">
        <v>44305</v>
      </c>
      <c r="E3243" s="1" t="s">
        <v>180</v>
      </c>
      <c r="G3243" s="1" t="s">
        <v>112</v>
      </c>
      <c r="H3243" s="1" t="s">
        <v>112</v>
      </c>
      <c r="I3243" s="1" t="s">
        <v>112</v>
      </c>
      <c r="J3243" s="1" t="s">
        <v>203</v>
      </c>
      <c r="K3243" s="1" t="s">
        <v>138</v>
      </c>
      <c r="L3243" s="1" t="s">
        <v>3510</v>
      </c>
      <c r="N3243" s="1" t="s">
        <v>167</v>
      </c>
      <c r="O3243" s="1" t="s">
        <v>117</v>
      </c>
      <c r="P3243" s="9">
        <v>96950</v>
      </c>
      <c r="Q3243" s="1" t="s">
        <v>118</v>
      </c>
      <c r="R3243" s="1" t="s">
        <v>138</v>
      </c>
      <c r="S3243" s="1">
        <v>16706644282</v>
      </c>
      <c r="T3243" s="1">
        <v>354</v>
      </c>
      <c r="U3243" s="1">
        <v>92613</v>
      </c>
      <c r="V3243" s="1" t="s">
        <v>119</v>
      </c>
      <c r="X3243" s="1" t="s">
        <v>3511</v>
      </c>
      <c r="Y3243" s="1" t="s">
        <v>3512</v>
      </c>
      <c r="Z3243" s="1" t="s">
        <v>262</v>
      </c>
      <c r="AA3243" s="1" t="s">
        <v>3513</v>
      </c>
      <c r="AB3243" s="1" t="s">
        <v>14865</v>
      </c>
      <c r="AD3243" s="1" t="s">
        <v>167</v>
      </c>
      <c r="AE3243" s="1" t="s">
        <v>117</v>
      </c>
      <c r="AF3243" s="9">
        <v>96950</v>
      </c>
      <c r="AG3243" s="1" t="s">
        <v>118</v>
      </c>
      <c r="AH3243" s="1" t="s">
        <v>138</v>
      </c>
      <c r="AI3243" s="1">
        <v>16706644282</v>
      </c>
      <c r="AJ3243" s="1">
        <v>354</v>
      </c>
      <c r="AK3243" s="1" t="s">
        <v>3514</v>
      </c>
      <c r="BC3243" s="1" t="str">
        <f>"47-2111.00"</f>
        <v>47-2111.00</v>
      </c>
      <c r="BD3243" s="1" t="s">
        <v>1792</v>
      </c>
      <c r="BE3243" s="1" t="s">
        <v>14866</v>
      </c>
      <c r="BF3243" s="1" t="s">
        <v>14867</v>
      </c>
      <c r="BG3243" s="1">
        <v>4</v>
      </c>
      <c r="BI3243" s="2">
        <v>44105</v>
      </c>
      <c r="BJ3243" s="2">
        <v>44469</v>
      </c>
      <c r="BM3243" s="1">
        <v>40</v>
      </c>
      <c r="BN3243" s="1">
        <v>0</v>
      </c>
      <c r="BO3243" s="1">
        <v>8</v>
      </c>
      <c r="BP3243" s="1">
        <v>8</v>
      </c>
      <c r="BQ3243" s="1">
        <v>8</v>
      </c>
      <c r="BR3243" s="1">
        <v>8</v>
      </c>
      <c r="BS3243" s="1">
        <v>8</v>
      </c>
      <c r="BT3243" s="1">
        <v>0</v>
      </c>
      <c r="BU3243" s="1" t="str">
        <f>"7:30 AM"</f>
        <v>7:30 AM</v>
      </c>
      <c r="BV3243" s="1" t="str">
        <f>"4:30 PM"</f>
        <v>4:30 PM</v>
      </c>
      <c r="BW3243" s="1" t="s">
        <v>135</v>
      </c>
      <c r="BX3243" s="1">
        <v>18</v>
      </c>
      <c r="BY3243" s="1">
        <v>48</v>
      </c>
      <c r="BZ3243" s="1" t="s">
        <v>112</v>
      </c>
      <c r="CA3243" s="1">
        <v>0</v>
      </c>
      <c r="CB3243" s="1" t="s">
        <v>14868</v>
      </c>
      <c r="CC3243" s="1" t="s">
        <v>196</v>
      </c>
      <c r="CD3243" s="1" t="s">
        <v>138</v>
      </c>
      <c r="CE3243" s="1" t="s">
        <v>167</v>
      </c>
      <c r="CF3243" s="1" t="s">
        <v>117</v>
      </c>
      <c r="CG3243" s="1">
        <v>96950</v>
      </c>
      <c r="CH3243" s="3">
        <v>10.53</v>
      </c>
      <c r="CI3243" s="3">
        <v>10.53</v>
      </c>
      <c r="CJ3243" s="3">
        <v>15.8</v>
      </c>
      <c r="CK3243" s="3">
        <v>15.8</v>
      </c>
      <c r="CL3243" s="1" t="s">
        <v>137</v>
      </c>
      <c r="CM3243" s="1" t="s">
        <v>138</v>
      </c>
      <c r="CN3243" s="1" t="s">
        <v>139</v>
      </c>
      <c r="CP3243" s="1" t="s">
        <v>112</v>
      </c>
      <c r="CQ3243" s="1" t="s">
        <v>111</v>
      </c>
      <c r="CR3243" s="1" t="s">
        <v>112</v>
      </c>
      <c r="CS3243" s="1" t="s">
        <v>111</v>
      </c>
      <c r="CT3243" s="1" t="s">
        <v>138</v>
      </c>
      <c r="CU3243" s="1" t="s">
        <v>111</v>
      </c>
      <c r="CV3243" s="1" t="s">
        <v>138</v>
      </c>
      <c r="CW3243" s="1" t="s">
        <v>197</v>
      </c>
      <c r="CX3243" s="1">
        <v>16706644282</v>
      </c>
      <c r="CY3243" s="1" t="s">
        <v>198</v>
      </c>
      <c r="CZ3243" s="1" t="s">
        <v>2776</v>
      </c>
      <c r="DA3243" s="1" t="s">
        <v>111</v>
      </c>
      <c r="DB3243" s="1" t="s">
        <v>112</v>
      </c>
      <c r="DC3243" s="1" t="s">
        <v>200</v>
      </c>
      <c r="DD3243" s="1" t="s">
        <v>201</v>
      </c>
      <c r="DE3243" s="1" t="s">
        <v>202</v>
      </c>
      <c r="DF3243" s="1" t="s">
        <v>203</v>
      </c>
      <c r="DG3243" s="1" t="s">
        <v>204</v>
      </c>
    </row>
    <row r="3244" spans="1:111" ht="15.6" customHeight="1" x14ac:dyDescent="0.25">
      <c r="A3244" s="1" t="s">
        <v>14874</v>
      </c>
      <c r="B3244" s="1" t="s">
        <v>109</v>
      </c>
      <c r="C3244" s="2">
        <v>44245.346703356481</v>
      </c>
      <c r="D3244" s="2">
        <v>44300</v>
      </c>
      <c r="E3244" s="1" t="s">
        <v>180</v>
      </c>
      <c r="G3244" s="1" t="s">
        <v>111</v>
      </c>
      <c r="H3244" s="1" t="s">
        <v>112</v>
      </c>
      <c r="I3244" s="1" t="s">
        <v>112</v>
      </c>
      <c r="J3244" s="1" t="s">
        <v>999</v>
      </c>
      <c r="L3244" s="1" t="s">
        <v>634</v>
      </c>
      <c r="N3244" s="1" t="s">
        <v>167</v>
      </c>
      <c r="O3244" s="1" t="s">
        <v>117</v>
      </c>
      <c r="P3244" s="9">
        <v>96950</v>
      </c>
      <c r="Q3244" s="1" t="s">
        <v>118</v>
      </c>
      <c r="S3244" s="1">
        <v>16702358722</v>
      </c>
      <c r="U3244" s="1">
        <v>561720</v>
      </c>
      <c r="V3244" s="1" t="s">
        <v>119</v>
      </c>
      <c r="X3244" s="1" t="s">
        <v>636</v>
      </c>
      <c r="Y3244" s="1" t="s">
        <v>637</v>
      </c>
      <c r="Z3244" s="1" t="s">
        <v>638</v>
      </c>
      <c r="AA3244" s="1" t="s">
        <v>639</v>
      </c>
      <c r="AB3244" s="1" t="s">
        <v>1000</v>
      </c>
      <c r="AD3244" s="1" t="s">
        <v>167</v>
      </c>
      <c r="AE3244" s="1" t="s">
        <v>117</v>
      </c>
      <c r="AF3244" s="9">
        <v>96950</v>
      </c>
      <c r="AG3244" s="1" t="s">
        <v>118</v>
      </c>
      <c r="AI3244" s="1">
        <v>16709890917</v>
      </c>
      <c r="AK3244" s="1" t="s">
        <v>641</v>
      </c>
      <c r="BC3244" s="1" t="str">
        <f>"37-2012.00"</f>
        <v>37-2012.00</v>
      </c>
      <c r="BD3244" s="1" t="s">
        <v>576</v>
      </c>
      <c r="BE3244" s="1" t="s">
        <v>1001</v>
      </c>
      <c r="BF3244" s="1" t="s">
        <v>1002</v>
      </c>
      <c r="BG3244" s="1">
        <v>5</v>
      </c>
      <c r="BI3244" s="2">
        <v>44287</v>
      </c>
      <c r="BJ3244" s="2">
        <v>44651</v>
      </c>
      <c r="BM3244" s="1">
        <v>35</v>
      </c>
      <c r="BN3244" s="1">
        <v>0</v>
      </c>
      <c r="BO3244" s="1">
        <v>7</v>
      </c>
      <c r="BP3244" s="1">
        <v>7</v>
      </c>
      <c r="BQ3244" s="1">
        <v>7</v>
      </c>
      <c r="BR3244" s="1">
        <v>7</v>
      </c>
      <c r="BS3244" s="1">
        <v>7</v>
      </c>
      <c r="BT3244" s="1">
        <v>0</v>
      </c>
      <c r="BU3244" s="1" t="str">
        <f>"9:00 AM"</f>
        <v>9:00 AM</v>
      </c>
      <c r="BV3244" s="1" t="str">
        <f>"5:00 PM"</f>
        <v>5:00 PM</v>
      </c>
      <c r="BW3244" s="1" t="s">
        <v>230</v>
      </c>
      <c r="BX3244" s="1">
        <v>0</v>
      </c>
      <c r="BY3244" s="1">
        <v>3</v>
      </c>
      <c r="BZ3244" s="1" t="s">
        <v>112</v>
      </c>
      <c r="CA3244" s="1">
        <v>0</v>
      </c>
      <c r="CB3244" s="4" t="s">
        <v>1003</v>
      </c>
      <c r="CC3244" s="1" t="s">
        <v>634</v>
      </c>
      <c r="CE3244" s="1" t="s">
        <v>167</v>
      </c>
      <c r="CF3244" s="1" t="s">
        <v>117</v>
      </c>
      <c r="CG3244" s="1">
        <v>96950</v>
      </c>
      <c r="CH3244" s="3">
        <v>7.59</v>
      </c>
      <c r="CI3244" s="3">
        <v>7.59</v>
      </c>
      <c r="CJ3244" s="3">
        <v>11.39</v>
      </c>
      <c r="CK3244" s="3">
        <v>11.39</v>
      </c>
      <c r="CL3244" s="1" t="s">
        <v>137</v>
      </c>
      <c r="CN3244" s="1" t="s">
        <v>139</v>
      </c>
      <c r="CP3244" s="1" t="s">
        <v>111</v>
      </c>
      <c r="CQ3244" s="1" t="s">
        <v>111</v>
      </c>
      <c r="CR3244" s="1" t="s">
        <v>111</v>
      </c>
      <c r="CS3244" s="1" t="s">
        <v>111</v>
      </c>
      <c r="CT3244" s="1" t="s">
        <v>111</v>
      </c>
      <c r="CU3244" s="1" t="s">
        <v>111</v>
      </c>
      <c r="CV3244" s="1" t="s">
        <v>111</v>
      </c>
      <c r="CW3244" s="1" t="s">
        <v>1004</v>
      </c>
      <c r="CX3244" s="1">
        <v>16709890917</v>
      </c>
      <c r="CY3244" s="1" t="s">
        <v>641</v>
      </c>
      <c r="CZ3244" s="1" t="s">
        <v>645</v>
      </c>
      <c r="DA3244" s="1" t="s">
        <v>111</v>
      </c>
      <c r="DB3244" s="1" t="s">
        <v>112</v>
      </c>
    </row>
    <row r="3245" spans="1:111" ht="15.6" customHeight="1" x14ac:dyDescent="0.25">
      <c r="A3245" s="1" t="s">
        <v>14945</v>
      </c>
      <c r="B3245" s="1" t="s">
        <v>109</v>
      </c>
      <c r="C3245" s="2">
        <v>44353.467344675926</v>
      </c>
      <c r="D3245" s="2">
        <v>44378</v>
      </c>
      <c r="E3245" s="1" t="s">
        <v>180</v>
      </c>
      <c r="G3245" s="1" t="s">
        <v>111</v>
      </c>
      <c r="H3245" s="1" t="s">
        <v>112</v>
      </c>
      <c r="I3245" s="1" t="s">
        <v>112</v>
      </c>
      <c r="J3245" s="1" t="s">
        <v>8085</v>
      </c>
      <c r="L3245" s="1" t="s">
        <v>8086</v>
      </c>
      <c r="N3245" s="1" t="s">
        <v>167</v>
      </c>
      <c r="O3245" s="1" t="s">
        <v>117</v>
      </c>
      <c r="P3245" s="9">
        <v>96950</v>
      </c>
      <c r="Q3245" s="1" t="s">
        <v>118</v>
      </c>
      <c r="S3245" s="1">
        <v>16704838721</v>
      </c>
      <c r="U3245" s="1">
        <v>561320</v>
      </c>
      <c r="V3245" s="1" t="s">
        <v>119</v>
      </c>
      <c r="X3245" s="1" t="s">
        <v>8087</v>
      </c>
      <c r="Y3245" s="1" t="s">
        <v>8088</v>
      </c>
      <c r="Z3245" s="1" t="s">
        <v>8089</v>
      </c>
      <c r="AA3245" s="1" t="s">
        <v>8090</v>
      </c>
      <c r="AB3245" s="1" t="s">
        <v>14946</v>
      </c>
      <c r="AD3245" s="1" t="s">
        <v>167</v>
      </c>
      <c r="AE3245" s="1" t="s">
        <v>117</v>
      </c>
      <c r="AF3245" s="9">
        <v>96950</v>
      </c>
      <c r="AG3245" s="1" t="s">
        <v>118</v>
      </c>
      <c r="AI3245" s="1">
        <v>16704838721</v>
      </c>
      <c r="AK3245" s="1" t="s">
        <v>8091</v>
      </c>
      <c r="BC3245" s="1" t="str">
        <f>"41-1011.00"</f>
        <v>41-1011.00</v>
      </c>
      <c r="BD3245" s="1" t="s">
        <v>975</v>
      </c>
      <c r="BE3245" s="1" t="s">
        <v>14947</v>
      </c>
      <c r="BF3245" s="1" t="s">
        <v>3604</v>
      </c>
      <c r="BG3245" s="1">
        <v>2</v>
      </c>
      <c r="BI3245" s="2">
        <v>44470</v>
      </c>
      <c r="BJ3245" s="2">
        <v>44834</v>
      </c>
      <c r="BM3245" s="1">
        <v>36</v>
      </c>
      <c r="BN3245" s="1">
        <v>0</v>
      </c>
      <c r="BO3245" s="1">
        <v>6</v>
      </c>
      <c r="BP3245" s="1">
        <v>6</v>
      </c>
      <c r="BQ3245" s="1">
        <v>6</v>
      </c>
      <c r="BR3245" s="1">
        <v>6</v>
      </c>
      <c r="BS3245" s="1">
        <v>6</v>
      </c>
      <c r="BT3245" s="1">
        <v>6</v>
      </c>
      <c r="BU3245" s="1" t="str">
        <f>"9:00 AM"</f>
        <v>9:00 AM</v>
      </c>
      <c r="BV3245" s="1" t="str">
        <f>"4:00 PM"</f>
        <v>4:00 PM</v>
      </c>
      <c r="BW3245" s="1" t="s">
        <v>135</v>
      </c>
      <c r="BX3245" s="1">
        <v>0</v>
      </c>
      <c r="BY3245" s="1">
        <v>12</v>
      </c>
      <c r="BZ3245" s="1" t="s">
        <v>112</v>
      </c>
      <c r="CB3245" s="4" t="s">
        <v>14948</v>
      </c>
      <c r="CC3245" s="1" t="s">
        <v>14949</v>
      </c>
      <c r="CE3245" s="1" t="s">
        <v>167</v>
      </c>
      <c r="CF3245" s="1" t="s">
        <v>117</v>
      </c>
      <c r="CG3245" s="1">
        <v>96950</v>
      </c>
      <c r="CH3245" s="3">
        <v>9.98</v>
      </c>
      <c r="CI3245" s="3">
        <v>9.98</v>
      </c>
      <c r="CJ3245" s="3">
        <v>0</v>
      </c>
      <c r="CK3245" s="3">
        <v>0</v>
      </c>
      <c r="CL3245" s="1" t="s">
        <v>137</v>
      </c>
      <c r="CM3245" s="1" t="s">
        <v>362</v>
      </c>
      <c r="CN3245" s="1" t="s">
        <v>139</v>
      </c>
      <c r="CP3245" s="1" t="s">
        <v>112</v>
      </c>
      <c r="CQ3245" s="1" t="s">
        <v>111</v>
      </c>
      <c r="CR3245" s="1" t="s">
        <v>112</v>
      </c>
      <c r="CS3245" s="1" t="s">
        <v>112</v>
      </c>
      <c r="CT3245" s="1" t="s">
        <v>138</v>
      </c>
      <c r="CU3245" s="1" t="s">
        <v>138</v>
      </c>
      <c r="CV3245" s="1" t="s">
        <v>138</v>
      </c>
      <c r="CW3245" s="1" t="s">
        <v>14950</v>
      </c>
      <c r="CX3245" s="1">
        <v>16704838721</v>
      </c>
      <c r="CY3245" s="1" t="s">
        <v>14951</v>
      </c>
      <c r="CZ3245" s="1" t="s">
        <v>138</v>
      </c>
      <c r="DA3245" s="1" t="s">
        <v>111</v>
      </c>
      <c r="DB3245" s="1" t="s">
        <v>112</v>
      </c>
    </row>
    <row r="3246" spans="1:111" ht="15.6" customHeight="1" x14ac:dyDescent="0.25">
      <c r="A3246" s="1" t="s">
        <v>14955</v>
      </c>
      <c r="B3246" s="1" t="s">
        <v>109</v>
      </c>
      <c r="C3246" s="2">
        <v>44353.461626041666</v>
      </c>
      <c r="D3246" s="2">
        <v>44378</v>
      </c>
      <c r="E3246" s="1" t="s">
        <v>180</v>
      </c>
      <c r="G3246" s="1" t="s">
        <v>112</v>
      </c>
      <c r="H3246" s="1" t="s">
        <v>112</v>
      </c>
      <c r="I3246" s="1" t="s">
        <v>112</v>
      </c>
      <c r="J3246" s="1" t="s">
        <v>8085</v>
      </c>
      <c r="L3246" s="1" t="s">
        <v>8086</v>
      </c>
      <c r="N3246" s="1" t="s">
        <v>167</v>
      </c>
      <c r="O3246" s="1" t="s">
        <v>117</v>
      </c>
      <c r="P3246" s="9">
        <v>96950</v>
      </c>
      <c r="Q3246" s="1" t="s">
        <v>118</v>
      </c>
      <c r="S3246" s="1">
        <v>16704838721</v>
      </c>
      <c r="U3246" s="1">
        <v>561320</v>
      </c>
      <c r="V3246" s="1" t="s">
        <v>119</v>
      </c>
      <c r="X3246" s="1" t="s">
        <v>8087</v>
      </c>
      <c r="Y3246" s="1" t="s">
        <v>8088</v>
      </c>
      <c r="Z3246" s="1" t="s">
        <v>8089</v>
      </c>
      <c r="AA3246" s="1" t="s">
        <v>8090</v>
      </c>
      <c r="AB3246" s="1" t="s">
        <v>8086</v>
      </c>
      <c r="AD3246" s="1" t="s">
        <v>167</v>
      </c>
      <c r="AE3246" s="1" t="s">
        <v>117</v>
      </c>
      <c r="AF3246" s="9">
        <v>96950</v>
      </c>
      <c r="AG3246" s="1" t="s">
        <v>118</v>
      </c>
      <c r="AI3246" s="1">
        <v>16704838721</v>
      </c>
      <c r="AK3246" s="1" t="s">
        <v>8091</v>
      </c>
      <c r="BC3246" s="1" t="str">
        <f>"41-3041.00"</f>
        <v>41-3041.00</v>
      </c>
      <c r="BD3246" s="1" t="s">
        <v>775</v>
      </c>
      <c r="BE3246" s="1" t="s">
        <v>14956</v>
      </c>
      <c r="BF3246" s="1" t="s">
        <v>775</v>
      </c>
      <c r="BG3246" s="1">
        <v>1</v>
      </c>
      <c r="BI3246" s="2">
        <v>44470</v>
      </c>
      <c r="BJ3246" s="2">
        <v>44834</v>
      </c>
      <c r="BM3246" s="1">
        <v>36</v>
      </c>
      <c r="BN3246" s="1">
        <v>0</v>
      </c>
      <c r="BO3246" s="1">
        <v>6</v>
      </c>
      <c r="BP3246" s="1">
        <v>6</v>
      </c>
      <c r="BQ3246" s="1">
        <v>6</v>
      </c>
      <c r="BR3246" s="1">
        <v>6</v>
      </c>
      <c r="BS3246" s="1">
        <v>6</v>
      </c>
      <c r="BT3246" s="1">
        <v>6</v>
      </c>
      <c r="BU3246" s="1" t="str">
        <f>"10:00 AM"</f>
        <v>10:00 AM</v>
      </c>
      <c r="BV3246" s="1" t="str">
        <f>"5:00 PM"</f>
        <v>5:00 PM</v>
      </c>
      <c r="BW3246" s="1" t="s">
        <v>392</v>
      </c>
      <c r="BX3246" s="1">
        <v>0</v>
      </c>
      <c r="BY3246" s="1">
        <v>24</v>
      </c>
      <c r="BZ3246" s="1" t="s">
        <v>112</v>
      </c>
      <c r="CB3246" s="1" t="s">
        <v>230</v>
      </c>
      <c r="CC3246" s="1" t="s">
        <v>8094</v>
      </c>
      <c r="CE3246" s="1" t="s">
        <v>167</v>
      </c>
      <c r="CF3246" s="1" t="s">
        <v>117</v>
      </c>
      <c r="CG3246" s="1">
        <v>96950</v>
      </c>
      <c r="CH3246" s="3">
        <v>10.83</v>
      </c>
      <c r="CI3246" s="3">
        <v>10.83</v>
      </c>
      <c r="CJ3246" s="3">
        <v>16.25</v>
      </c>
      <c r="CK3246" s="3">
        <v>16.25</v>
      </c>
      <c r="CL3246" s="1" t="s">
        <v>137</v>
      </c>
      <c r="CM3246" s="1" t="s">
        <v>362</v>
      </c>
      <c r="CN3246" s="1" t="s">
        <v>139</v>
      </c>
      <c r="CP3246" s="1" t="s">
        <v>112</v>
      </c>
      <c r="CQ3246" s="1" t="s">
        <v>111</v>
      </c>
      <c r="CR3246" s="1" t="s">
        <v>112</v>
      </c>
      <c r="CS3246" s="1" t="s">
        <v>111</v>
      </c>
      <c r="CT3246" s="1" t="s">
        <v>138</v>
      </c>
      <c r="CU3246" s="1" t="s">
        <v>138</v>
      </c>
      <c r="CV3246" s="1" t="s">
        <v>138</v>
      </c>
      <c r="CW3246" s="1" t="s">
        <v>1731</v>
      </c>
      <c r="CX3246" s="1">
        <v>16704838721</v>
      </c>
      <c r="CY3246" s="1" t="s">
        <v>8091</v>
      </c>
      <c r="CZ3246" s="1" t="s">
        <v>138</v>
      </c>
      <c r="DA3246" s="1" t="s">
        <v>111</v>
      </c>
      <c r="DB3246" s="1" t="s">
        <v>112</v>
      </c>
    </row>
    <row r="3247" spans="1:111" ht="15.6" customHeight="1" x14ac:dyDescent="0.25">
      <c r="A3247" s="1" t="s">
        <v>14963</v>
      </c>
      <c r="B3247" s="1" t="s">
        <v>109</v>
      </c>
      <c r="C3247" s="2">
        <v>44343.346390509258</v>
      </c>
      <c r="D3247" s="2">
        <v>44363</v>
      </c>
      <c r="E3247" s="1" t="s">
        <v>110</v>
      </c>
      <c r="F3247" s="2">
        <v>44468.833333333336</v>
      </c>
      <c r="G3247" s="1" t="s">
        <v>112</v>
      </c>
      <c r="H3247" s="1" t="s">
        <v>112</v>
      </c>
      <c r="I3247" s="1" t="s">
        <v>112</v>
      </c>
      <c r="J3247" s="1" t="s">
        <v>9971</v>
      </c>
      <c r="K3247" s="1" t="s">
        <v>9972</v>
      </c>
      <c r="L3247" s="1" t="s">
        <v>9973</v>
      </c>
      <c r="M3247" s="1" t="s">
        <v>9974</v>
      </c>
      <c r="N3247" s="1" t="s">
        <v>167</v>
      </c>
      <c r="O3247" s="1" t="s">
        <v>117</v>
      </c>
      <c r="P3247" s="9">
        <v>96950</v>
      </c>
      <c r="Q3247" s="1" t="s">
        <v>118</v>
      </c>
      <c r="S3247" s="1">
        <v>16702332374</v>
      </c>
      <c r="U3247" s="1">
        <v>531110</v>
      </c>
      <c r="V3247" s="1" t="s">
        <v>119</v>
      </c>
      <c r="X3247" s="1" t="s">
        <v>9975</v>
      </c>
      <c r="Y3247" s="1" t="s">
        <v>9976</v>
      </c>
      <c r="Z3247" s="1" t="s">
        <v>9977</v>
      </c>
      <c r="AA3247" s="1" t="s">
        <v>171</v>
      </c>
      <c r="AB3247" s="1" t="s">
        <v>9978</v>
      </c>
      <c r="AC3247" s="1" t="s">
        <v>9979</v>
      </c>
      <c r="AD3247" s="1" t="s">
        <v>167</v>
      </c>
      <c r="AE3247" s="1" t="s">
        <v>117</v>
      </c>
      <c r="AF3247" s="9">
        <v>96950</v>
      </c>
      <c r="AG3247" s="1" t="s">
        <v>118</v>
      </c>
      <c r="AI3247" s="1">
        <v>16702332374</v>
      </c>
      <c r="AK3247" s="1" t="s">
        <v>9980</v>
      </c>
      <c r="BC3247" s="1" t="str">
        <f>"49-9071.00"</f>
        <v>49-9071.00</v>
      </c>
      <c r="BD3247" s="1" t="s">
        <v>214</v>
      </c>
      <c r="BE3247" s="1" t="s">
        <v>9981</v>
      </c>
      <c r="BF3247" s="1" t="s">
        <v>4736</v>
      </c>
      <c r="BG3247" s="1">
        <v>2</v>
      </c>
      <c r="BI3247" s="2">
        <v>44470</v>
      </c>
      <c r="BJ3247" s="2">
        <v>44834</v>
      </c>
      <c r="BM3247" s="1">
        <v>40</v>
      </c>
      <c r="BN3247" s="1">
        <v>0</v>
      </c>
      <c r="BO3247" s="1">
        <v>8</v>
      </c>
      <c r="BP3247" s="1">
        <v>8</v>
      </c>
      <c r="BQ3247" s="1">
        <v>8</v>
      </c>
      <c r="BR3247" s="1">
        <v>8</v>
      </c>
      <c r="BS3247" s="1">
        <v>8</v>
      </c>
      <c r="BT3247" s="1">
        <v>0</v>
      </c>
      <c r="BU3247" s="1" t="str">
        <f>"9:00 AM"</f>
        <v>9:00 AM</v>
      </c>
      <c r="BV3247" s="1" t="str">
        <f>"5:00 PM"</f>
        <v>5:00 PM</v>
      </c>
      <c r="BW3247" s="1" t="s">
        <v>135</v>
      </c>
      <c r="BX3247" s="1">
        <v>0</v>
      </c>
      <c r="BY3247" s="1">
        <v>12</v>
      </c>
      <c r="BZ3247" s="1" t="s">
        <v>112</v>
      </c>
      <c r="CB3247" s="1" t="s">
        <v>14964</v>
      </c>
      <c r="CC3247" s="1" t="s">
        <v>9974</v>
      </c>
      <c r="CE3247" s="1" t="s">
        <v>167</v>
      </c>
      <c r="CF3247" s="1" t="s">
        <v>117</v>
      </c>
      <c r="CG3247" s="1">
        <v>96950</v>
      </c>
      <c r="CH3247" s="3">
        <v>8.7100000000000009</v>
      </c>
      <c r="CI3247" s="3">
        <v>8.7100000000000009</v>
      </c>
      <c r="CJ3247" s="3">
        <v>13.07</v>
      </c>
      <c r="CK3247" s="3">
        <v>13.07</v>
      </c>
      <c r="CL3247" s="1" t="s">
        <v>137</v>
      </c>
      <c r="CM3247" s="1" t="s">
        <v>1474</v>
      </c>
      <c r="CN3247" s="1" t="s">
        <v>139</v>
      </c>
      <c r="CP3247" s="1" t="s">
        <v>112</v>
      </c>
      <c r="CQ3247" s="1" t="s">
        <v>111</v>
      </c>
      <c r="CR3247" s="1" t="s">
        <v>112</v>
      </c>
      <c r="CS3247" s="1" t="s">
        <v>111</v>
      </c>
      <c r="CT3247" s="1" t="s">
        <v>138</v>
      </c>
      <c r="CU3247" s="1" t="s">
        <v>111</v>
      </c>
      <c r="CV3247" s="1" t="s">
        <v>138</v>
      </c>
      <c r="CW3247" s="1" t="s">
        <v>1475</v>
      </c>
      <c r="CX3247" s="1">
        <v>16702332374</v>
      </c>
      <c r="CY3247" s="1" t="s">
        <v>9980</v>
      </c>
      <c r="CZ3247" s="1" t="s">
        <v>138</v>
      </c>
      <c r="DA3247" s="1" t="s">
        <v>111</v>
      </c>
      <c r="DB3247" s="1" t="s">
        <v>112</v>
      </c>
    </row>
    <row r="3248" spans="1:111" ht="15.6" customHeight="1" x14ac:dyDescent="0.25">
      <c r="A3248" s="1" t="s">
        <v>14967</v>
      </c>
      <c r="B3248" s="1" t="s">
        <v>109</v>
      </c>
      <c r="C3248" s="2">
        <v>44294.036393634262</v>
      </c>
      <c r="D3248" s="2">
        <v>44335</v>
      </c>
      <c r="E3248" s="1" t="s">
        <v>110</v>
      </c>
      <c r="F3248" s="2">
        <v>44468.833333333336</v>
      </c>
      <c r="G3248" s="1" t="s">
        <v>112</v>
      </c>
      <c r="H3248" s="1" t="s">
        <v>112</v>
      </c>
      <c r="I3248" s="1" t="s">
        <v>112</v>
      </c>
      <c r="J3248" s="1" t="s">
        <v>3820</v>
      </c>
      <c r="K3248" s="1" t="s">
        <v>13762</v>
      </c>
      <c r="L3248" s="1" t="s">
        <v>3822</v>
      </c>
      <c r="M3248" s="1" t="s">
        <v>167</v>
      </c>
      <c r="N3248" s="1" t="s">
        <v>339</v>
      </c>
      <c r="O3248" s="1" t="s">
        <v>117</v>
      </c>
      <c r="P3248" s="9">
        <v>96950</v>
      </c>
      <c r="Q3248" s="1" t="s">
        <v>118</v>
      </c>
      <c r="R3248" s="1" t="s">
        <v>168</v>
      </c>
      <c r="S3248" s="1">
        <v>16702331530</v>
      </c>
      <c r="U3248" s="1">
        <v>31181</v>
      </c>
      <c r="V3248" s="1" t="s">
        <v>119</v>
      </c>
      <c r="X3248" s="1" t="s">
        <v>3823</v>
      </c>
      <c r="Y3248" s="1" t="s">
        <v>3824</v>
      </c>
      <c r="Z3248" s="1" t="s">
        <v>168</v>
      </c>
      <c r="AA3248" s="1" t="s">
        <v>13763</v>
      </c>
      <c r="AB3248" s="1" t="s">
        <v>3822</v>
      </c>
      <c r="AC3248" s="1" t="s">
        <v>167</v>
      </c>
      <c r="AD3248" s="1" t="s">
        <v>10186</v>
      </c>
      <c r="AE3248" s="1" t="s">
        <v>117</v>
      </c>
      <c r="AF3248" s="9">
        <v>96950</v>
      </c>
      <c r="AG3248" s="1" t="s">
        <v>118</v>
      </c>
      <c r="AH3248" s="1" t="s">
        <v>168</v>
      </c>
      <c r="AI3248" s="1">
        <v>16702331530</v>
      </c>
      <c r="AK3248" s="1" t="s">
        <v>3826</v>
      </c>
      <c r="BC3248" s="1" t="str">
        <f>"49-9021.01"</f>
        <v>49-9021.01</v>
      </c>
      <c r="BD3248" s="1" t="s">
        <v>3944</v>
      </c>
      <c r="BE3248" s="1" t="s">
        <v>13764</v>
      </c>
      <c r="BF3248" s="1" t="s">
        <v>13765</v>
      </c>
      <c r="BG3248" s="1">
        <v>3</v>
      </c>
      <c r="BI3248" s="2">
        <v>44470</v>
      </c>
      <c r="BJ3248" s="2">
        <v>44834</v>
      </c>
      <c r="BM3248" s="1">
        <v>35</v>
      </c>
      <c r="BN3248" s="1">
        <v>5</v>
      </c>
      <c r="BO3248" s="1">
        <v>5</v>
      </c>
      <c r="BP3248" s="1">
        <v>5</v>
      </c>
      <c r="BQ3248" s="1">
        <v>5</v>
      </c>
      <c r="BR3248" s="1">
        <v>5</v>
      </c>
      <c r="BS3248" s="1">
        <v>5</v>
      </c>
      <c r="BT3248" s="1">
        <v>5</v>
      </c>
      <c r="BU3248" s="1" t="str">
        <f>"8:00 AM"</f>
        <v>8:00 AM</v>
      </c>
      <c r="BV3248" s="1" t="str">
        <f>"4:00 PM"</f>
        <v>4:00 PM</v>
      </c>
      <c r="BW3248" s="1" t="s">
        <v>135</v>
      </c>
      <c r="BX3248" s="1">
        <v>0</v>
      </c>
      <c r="BY3248" s="1">
        <v>24</v>
      </c>
      <c r="BZ3248" s="1" t="s">
        <v>112</v>
      </c>
      <c r="CA3248" s="1">
        <v>0</v>
      </c>
      <c r="CB3248" s="4" t="s">
        <v>14968</v>
      </c>
      <c r="CC3248" s="1" t="s">
        <v>3822</v>
      </c>
      <c r="CD3248" s="1" t="s">
        <v>879</v>
      </c>
      <c r="CE3248" s="1" t="s">
        <v>339</v>
      </c>
      <c r="CF3248" s="1" t="s">
        <v>117</v>
      </c>
      <c r="CG3248" s="1">
        <v>96950</v>
      </c>
      <c r="CH3248" s="3">
        <v>9.0299999999999994</v>
      </c>
      <c r="CI3248" s="3">
        <v>9.0299999999999994</v>
      </c>
      <c r="CJ3248" s="3">
        <v>13.55</v>
      </c>
      <c r="CK3248" s="3">
        <v>13.55</v>
      </c>
      <c r="CL3248" s="1" t="s">
        <v>137</v>
      </c>
      <c r="CM3248" s="1" t="s">
        <v>168</v>
      </c>
      <c r="CN3248" s="1" t="s">
        <v>139</v>
      </c>
      <c r="CP3248" s="1" t="s">
        <v>112</v>
      </c>
      <c r="CQ3248" s="1" t="s">
        <v>111</v>
      </c>
      <c r="CR3248" s="1" t="s">
        <v>112</v>
      </c>
      <c r="CS3248" s="1" t="s">
        <v>111</v>
      </c>
      <c r="CT3248" s="1" t="s">
        <v>138</v>
      </c>
      <c r="CU3248" s="1" t="s">
        <v>111</v>
      </c>
      <c r="CV3248" s="1" t="s">
        <v>138</v>
      </c>
      <c r="CW3248" s="1" t="s">
        <v>3830</v>
      </c>
      <c r="CX3248" s="1">
        <v>16702331530</v>
      </c>
      <c r="CY3248" s="1" t="s">
        <v>3826</v>
      </c>
      <c r="CZ3248" s="1" t="s">
        <v>3831</v>
      </c>
      <c r="DA3248" s="1" t="s">
        <v>111</v>
      </c>
      <c r="DB3248" s="1" t="s">
        <v>112</v>
      </c>
      <c r="DC3248" s="1" t="s">
        <v>3823</v>
      </c>
      <c r="DD3248" s="1" t="s">
        <v>3824</v>
      </c>
      <c r="DE3248" s="1" t="s">
        <v>168</v>
      </c>
    </row>
    <row r="3249" spans="1:111" ht="15.6" customHeight="1" x14ac:dyDescent="0.25">
      <c r="A3249" s="1" t="s">
        <v>15030</v>
      </c>
      <c r="B3249" s="1" t="s">
        <v>109</v>
      </c>
      <c r="C3249" s="2">
        <v>44361.413932407406</v>
      </c>
      <c r="D3249" s="2">
        <v>44420</v>
      </c>
      <c r="E3249" s="1" t="s">
        <v>180</v>
      </c>
      <c r="G3249" s="1" t="s">
        <v>112</v>
      </c>
      <c r="H3249" s="1" t="s">
        <v>112</v>
      </c>
      <c r="I3249" s="1" t="s">
        <v>112</v>
      </c>
      <c r="J3249" s="1" t="s">
        <v>15031</v>
      </c>
      <c r="K3249" s="1" t="s">
        <v>15032</v>
      </c>
      <c r="L3249" s="1" t="s">
        <v>15033</v>
      </c>
      <c r="N3249" s="1" t="s">
        <v>738</v>
      </c>
      <c r="O3249" s="1" t="s">
        <v>117</v>
      </c>
      <c r="P3249" s="9">
        <v>96950</v>
      </c>
      <c r="Q3249" s="1" t="s">
        <v>118</v>
      </c>
      <c r="S3249" s="1">
        <v>16702876661</v>
      </c>
      <c r="U3249" s="1">
        <v>561520</v>
      </c>
      <c r="V3249" s="1" t="s">
        <v>119</v>
      </c>
      <c r="X3249" s="1" t="s">
        <v>1657</v>
      </c>
      <c r="Y3249" s="1" t="s">
        <v>1658</v>
      </c>
      <c r="AA3249" s="1" t="s">
        <v>15034</v>
      </c>
      <c r="AB3249" s="1" t="s">
        <v>15033</v>
      </c>
      <c r="AD3249" s="1" t="s">
        <v>738</v>
      </c>
      <c r="AE3249" s="1" t="s">
        <v>117</v>
      </c>
      <c r="AF3249" s="9">
        <v>96950</v>
      </c>
      <c r="AG3249" s="1" t="s">
        <v>118</v>
      </c>
      <c r="AI3249" s="1">
        <v>16702876661</v>
      </c>
      <c r="AK3249" s="1" t="s">
        <v>15035</v>
      </c>
      <c r="BC3249" s="1" t="str">
        <f>"39-7011.00"</f>
        <v>39-7011.00</v>
      </c>
      <c r="BD3249" s="1" t="s">
        <v>1435</v>
      </c>
      <c r="BE3249" s="1" t="s">
        <v>15036</v>
      </c>
      <c r="BF3249" s="1" t="s">
        <v>5568</v>
      </c>
      <c r="BG3249" s="1">
        <v>4</v>
      </c>
      <c r="BI3249" s="2">
        <v>44470</v>
      </c>
      <c r="BJ3249" s="2">
        <v>44834</v>
      </c>
      <c r="BM3249" s="1">
        <v>35</v>
      </c>
      <c r="BN3249" s="1">
        <v>0</v>
      </c>
      <c r="BO3249" s="1">
        <v>0</v>
      </c>
      <c r="BP3249" s="1">
        <v>7</v>
      </c>
      <c r="BQ3249" s="1">
        <v>7</v>
      </c>
      <c r="BR3249" s="1">
        <v>7</v>
      </c>
      <c r="BS3249" s="1">
        <v>7</v>
      </c>
      <c r="BT3249" s="1">
        <v>7</v>
      </c>
      <c r="BU3249" s="1" t="str">
        <f>"1:00 AM"</f>
        <v>1:00 AM</v>
      </c>
      <c r="BV3249" s="1" t="str">
        <f>"8:00 AM"</f>
        <v>8:00 AM</v>
      </c>
      <c r="BW3249" s="1" t="s">
        <v>230</v>
      </c>
      <c r="BX3249" s="1">
        <v>0</v>
      </c>
      <c r="BY3249" s="1">
        <v>12</v>
      </c>
      <c r="BZ3249" s="1" t="s">
        <v>112</v>
      </c>
      <c r="CB3249" s="1" t="s">
        <v>15037</v>
      </c>
      <c r="CC3249" s="1" t="s">
        <v>15038</v>
      </c>
      <c r="CD3249" s="1" t="s">
        <v>15033</v>
      </c>
      <c r="CE3249" s="1" t="s">
        <v>738</v>
      </c>
      <c r="CF3249" s="1" t="s">
        <v>117</v>
      </c>
      <c r="CG3249" s="1">
        <v>96950</v>
      </c>
      <c r="CH3249" s="3">
        <v>12.14</v>
      </c>
      <c r="CI3249" s="3">
        <v>12.14</v>
      </c>
      <c r="CJ3249" s="3">
        <v>18.21</v>
      </c>
      <c r="CK3249" s="3">
        <v>18.21</v>
      </c>
      <c r="CL3249" s="1" t="s">
        <v>137</v>
      </c>
      <c r="CM3249" s="1" t="s">
        <v>362</v>
      </c>
      <c r="CN3249" s="1" t="s">
        <v>139</v>
      </c>
      <c r="CP3249" s="1" t="s">
        <v>112</v>
      </c>
      <c r="CQ3249" s="1" t="s">
        <v>111</v>
      </c>
      <c r="CR3249" s="1" t="s">
        <v>112</v>
      </c>
      <c r="CS3249" s="1" t="s">
        <v>111</v>
      </c>
      <c r="CT3249" s="1" t="s">
        <v>138</v>
      </c>
      <c r="CU3249" s="1" t="s">
        <v>111</v>
      </c>
      <c r="CV3249" s="1" t="s">
        <v>138</v>
      </c>
      <c r="CW3249" s="1" t="s">
        <v>362</v>
      </c>
      <c r="CX3249" s="1">
        <v>16702876661</v>
      </c>
      <c r="CY3249" s="1" t="s">
        <v>15035</v>
      </c>
      <c r="CZ3249" s="1" t="s">
        <v>138</v>
      </c>
      <c r="DA3249" s="1" t="s">
        <v>111</v>
      </c>
      <c r="DB3249" s="1" t="s">
        <v>112</v>
      </c>
    </row>
    <row r="3250" spans="1:111" ht="15.6" customHeight="1" x14ac:dyDescent="0.25">
      <c r="A3250" s="1" t="s">
        <v>15060</v>
      </c>
      <c r="B3250" s="1" t="s">
        <v>109</v>
      </c>
      <c r="C3250" s="2">
        <v>44354.153427430552</v>
      </c>
      <c r="D3250" s="2">
        <v>44404</v>
      </c>
      <c r="E3250" s="1" t="s">
        <v>110</v>
      </c>
      <c r="F3250" s="2">
        <v>44468.833333333336</v>
      </c>
      <c r="G3250" s="1" t="s">
        <v>112</v>
      </c>
      <c r="H3250" s="1" t="s">
        <v>112</v>
      </c>
      <c r="I3250" s="1" t="s">
        <v>112</v>
      </c>
      <c r="J3250" s="1" t="s">
        <v>3359</v>
      </c>
      <c r="K3250" s="1" t="s">
        <v>3360</v>
      </c>
      <c r="L3250" s="1" t="s">
        <v>3361</v>
      </c>
      <c r="N3250" s="1" t="s">
        <v>167</v>
      </c>
      <c r="O3250" s="1" t="s">
        <v>117</v>
      </c>
      <c r="P3250" s="9">
        <v>96950</v>
      </c>
      <c r="Q3250" s="1" t="s">
        <v>118</v>
      </c>
      <c r="S3250" s="1">
        <v>16702345900</v>
      </c>
      <c r="T3250" s="1">
        <v>563</v>
      </c>
      <c r="U3250" s="1">
        <v>721110</v>
      </c>
      <c r="V3250" s="1" t="s">
        <v>119</v>
      </c>
      <c r="X3250" s="1" t="s">
        <v>3362</v>
      </c>
      <c r="Y3250" s="1" t="s">
        <v>3363</v>
      </c>
      <c r="AA3250" s="1" t="s">
        <v>3235</v>
      </c>
      <c r="AB3250" s="1" t="s">
        <v>3361</v>
      </c>
      <c r="AD3250" s="1" t="s">
        <v>167</v>
      </c>
      <c r="AE3250" s="1" t="s">
        <v>117</v>
      </c>
      <c r="AF3250" s="9">
        <v>96950</v>
      </c>
      <c r="AG3250" s="1" t="s">
        <v>118</v>
      </c>
      <c r="AI3250" s="1">
        <v>16702345900</v>
      </c>
      <c r="AJ3250" s="1">
        <v>563</v>
      </c>
      <c r="AK3250" s="1" t="s">
        <v>3364</v>
      </c>
      <c r="BC3250" s="1" t="str">
        <f>"35-9021.00"</f>
        <v>35-9021.00</v>
      </c>
      <c r="BD3250" s="1" t="s">
        <v>1160</v>
      </c>
      <c r="BE3250" s="1" t="s">
        <v>7456</v>
      </c>
      <c r="BF3250" s="1" t="s">
        <v>7457</v>
      </c>
      <c r="BG3250" s="1">
        <v>1</v>
      </c>
      <c r="BI3250" s="2">
        <v>44470</v>
      </c>
      <c r="BJ3250" s="2">
        <v>44834</v>
      </c>
      <c r="BM3250" s="1">
        <v>40</v>
      </c>
      <c r="BN3250" s="1">
        <v>7</v>
      </c>
      <c r="BO3250" s="1">
        <v>7</v>
      </c>
      <c r="BP3250" s="1">
        <v>0</v>
      </c>
      <c r="BQ3250" s="1">
        <v>6</v>
      </c>
      <c r="BR3250" s="1">
        <v>6</v>
      </c>
      <c r="BS3250" s="1">
        <v>7</v>
      </c>
      <c r="BT3250" s="1">
        <v>7</v>
      </c>
      <c r="BU3250" s="1" t="str">
        <f>"6:00 AM"</f>
        <v>6:00 AM</v>
      </c>
      <c r="BV3250" s="1" t="str">
        <f>"2:00 PM"</f>
        <v>2:00 PM</v>
      </c>
      <c r="BW3250" s="1" t="s">
        <v>135</v>
      </c>
      <c r="BX3250" s="1">
        <v>0</v>
      </c>
      <c r="BY3250" s="1">
        <v>0</v>
      </c>
      <c r="BZ3250" s="1" t="s">
        <v>112</v>
      </c>
      <c r="CB3250" s="1" t="s">
        <v>3367</v>
      </c>
      <c r="CC3250" s="1" t="s">
        <v>3368</v>
      </c>
      <c r="CE3250" s="1" t="s">
        <v>167</v>
      </c>
      <c r="CF3250" s="1" t="s">
        <v>117</v>
      </c>
      <c r="CG3250" s="1">
        <v>96950</v>
      </c>
      <c r="CH3250" s="3">
        <v>7.76</v>
      </c>
      <c r="CI3250" s="3">
        <v>7.76</v>
      </c>
      <c r="CJ3250" s="3">
        <v>11.64</v>
      </c>
      <c r="CK3250" s="3">
        <v>11.64</v>
      </c>
      <c r="CL3250" s="1" t="s">
        <v>137</v>
      </c>
      <c r="CN3250" s="1" t="s">
        <v>139</v>
      </c>
      <c r="CP3250" s="1" t="s">
        <v>112</v>
      </c>
      <c r="CQ3250" s="1" t="s">
        <v>111</v>
      </c>
      <c r="CR3250" s="1" t="s">
        <v>112</v>
      </c>
      <c r="CS3250" s="1" t="s">
        <v>111</v>
      </c>
      <c r="CT3250" s="1" t="s">
        <v>138</v>
      </c>
      <c r="CU3250" s="1" t="s">
        <v>111</v>
      </c>
      <c r="CV3250" s="1" t="s">
        <v>138</v>
      </c>
      <c r="CW3250" s="1" t="s">
        <v>3369</v>
      </c>
      <c r="CX3250" s="1">
        <v>16702345900</v>
      </c>
      <c r="CY3250" s="1" t="s">
        <v>3364</v>
      </c>
      <c r="CZ3250" s="1" t="s">
        <v>138</v>
      </c>
      <c r="DA3250" s="1" t="s">
        <v>111</v>
      </c>
      <c r="DB3250" s="1" t="s">
        <v>112</v>
      </c>
    </row>
    <row r="3251" spans="1:111" ht="15.6" customHeight="1" x14ac:dyDescent="0.25">
      <c r="A3251" s="1" t="s">
        <v>15061</v>
      </c>
      <c r="B3251" s="1" t="s">
        <v>109</v>
      </c>
      <c r="C3251" s="2">
        <v>44378.387838888892</v>
      </c>
      <c r="D3251" s="2">
        <v>44438</v>
      </c>
      <c r="E3251" s="1" t="s">
        <v>180</v>
      </c>
      <c r="G3251" s="1" t="s">
        <v>112</v>
      </c>
      <c r="H3251" s="1" t="s">
        <v>112</v>
      </c>
      <c r="I3251" s="1" t="s">
        <v>112</v>
      </c>
      <c r="J3251" s="1" t="s">
        <v>1353</v>
      </c>
      <c r="K3251" s="1" t="s">
        <v>1354</v>
      </c>
      <c r="L3251" s="1" t="s">
        <v>6075</v>
      </c>
      <c r="N3251" s="1" t="s">
        <v>116</v>
      </c>
      <c r="O3251" s="1" t="s">
        <v>117</v>
      </c>
      <c r="P3251" s="9">
        <v>96950</v>
      </c>
      <c r="Q3251" s="1" t="s">
        <v>118</v>
      </c>
      <c r="S3251" s="1">
        <v>16702872161</v>
      </c>
      <c r="U3251" s="1">
        <v>561612</v>
      </c>
      <c r="V3251" s="1" t="s">
        <v>119</v>
      </c>
      <c r="X3251" s="1" t="s">
        <v>1357</v>
      </c>
      <c r="Y3251" s="1" t="s">
        <v>1358</v>
      </c>
      <c r="AA3251" s="1" t="s">
        <v>973</v>
      </c>
      <c r="AB3251" s="1" t="s">
        <v>1355</v>
      </c>
      <c r="AC3251" s="1" t="s">
        <v>1356</v>
      </c>
      <c r="AD3251" s="1" t="s">
        <v>116</v>
      </c>
      <c r="AE3251" s="1" t="s">
        <v>117</v>
      </c>
      <c r="AF3251" s="9">
        <v>96950</v>
      </c>
      <c r="AG3251" s="1" t="s">
        <v>118</v>
      </c>
      <c r="AI3251" s="1">
        <v>16702872161</v>
      </c>
      <c r="AK3251" s="1" t="s">
        <v>1359</v>
      </c>
      <c r="BC3251" s="1" t="str">
        <f>"37-2011.00"</f>
        <v>37-2011.00</v>
      </c>
      <c r="BD3251" s="1" t="s">
        <v>676</v>
      </c>
      <c r="BE3251" s="1" t="s">
        <v>6076</v>
      </c>
      <c r="BF3251" s="1" t="s">
        <v>578</v>
      </c>
      <c r="BG3251" s="1">
        <v>3</v>
      </c>
      <c r="BI3251" s="2">
        <v>44470</v>
      </c>
      <c r="BJ3251" s="2">
        <v>44834</v>
      </c>
      <c r="BM3251" s="1">
        <v>35</v>
      </c>
      <c r="BN3251" s="1">
        <v>0</v>
      </c>
      <c r="BO3251" s="1">
        <v>7</v>
      </c>
      <c r="BP3251" s="1">
        <v>7</v>
      </c>
      <c r="BQ3251" s="1">
        <v>7</v>
      </c>
      <c r="BR3251" s="1">
        <v>7</v>
      </c>
      <c r="BS3251" s="1">
        <v>7</v>
      </c>
      <c r="BT3251" s="1">
        <v>0</v>
      </c>
      <c r="BU3251" s="1" t="str">
        <f>"8:00 AM"</f>
        <v>8:00 AM</v>
      </c>
      <c r="BV3251" s="1" t="str">
        <f>"4:00 PM"</f>
        <v>4:00 PM</v>
      </c>
      <c r="BW3251" s="1" t="s">
        <v>135</v>
      </c>
      <c r="BX3251" s="1">
        <v>0</v>
      </c>
      <c r="BY3251" s="1">
        <v>12</v>
      </c>
      <c r="BZ3251" s="1" t="s">
        <v>112</v>
      </c>
      <c r="CB3251" s="1" t="s">
        <v>6077</v>
      </c>
      <c r="CC3251" s="1" t="s">
        <v>1355</v>
      </c>
      <c r="CD3251" s="1" t="s">
        <v>1356</v>
      </c>
      <c r="CE3251" s="1" t="s">
        <v>116</v>
      </c>
      <c r="CF3251" s="1" t="s">
        <v>117</v>
      </c>
      <c r="CG3251" s="1">
        <v>96950</v>
      </c>
      <c r="CH3251" s="3">
        <v>8.0500000000000007</v>
      </c>
      <c r="CI3251" s="3">
        <v>8.0500000000000007</v>
      </c>
      <c r="CJ3251" s="3">
        <v>12.07</v>
      </c>
      <c r="CK3251" s="3">
        <v>12.07</v>
      </c>
      <c r="CL3251" s="1" t="s">
        <v>137</v>
      </c>
      <c r="CM3251" s="1" t="s">
        <v>168</v>
      </c>
      <c r="CN3251" s="1" t="s">
        <v>139</v>
      </c>
      <c r="CP3251" s="1" t="s">
        <v>112</v>
      </c>
      <c r="CQ3251" s="1" t="s">
        <v>111</v>
      </c>
      <c r="CR3251" s="1" t="s">
        <v>112</v>
      </c>
      <c r="CS3251" s="1" t="s">
        <v>111</v>
      </c>
      <c r="CT3251" s="1" t="s">
        <v>138</v>
      </c>
      <c r="CU3251" s="1" t="s">
        <v>111</v>
      </c>
      <c r="CV3251" s="1" t="s">
        <v>138</v>
      </c>
      <c r="CW3251" s="1" t="s">
        <v>1720</v>
      </c>
      <c r="CX3251" s="1">
        <v>16702872161</v>
      </c>
      <c r="CY3251" s="1" t="s">
        <v>1359</v>
      </c>
      <c r="CZ3251" s="1" t="s">
        <v>168</v>
      </c>
      <c r="DA3251" s="1" t="s">
        <v>111</v>
      </c>
      <c r="DB3251" s="1" t="s">
        <v>112</v>
      </c>
      <c r="DC3251" s="1" t="s">
        <v>1357</v>
      </c>
      <c r="DD3251" s="1" t="s">
        <v>1358</v>
      </c>
      <c r="DF3251" s="1" t="s">
        <v>1366</v>
      </c>
      <c r="DG3251" s="1" t="s">
        <v>1359</v>
      </c>
    </row>
    <row r="3252" spans="1:111" ht="15.6" customHeight="1" x14ac:dyDescent="0.25">
      <c r="A3252" s="1" t="s">
        <v>15081</v>
      </c>
      <c r="B3252" s="1" t="s">
        <v>109</v>
      </c>
      <c r="C3252" s="2">
        <v>44396.948927083336</v>
      </c>
      <c r="D3252" s="2">
        <v>44440</v>
      </c>
      <c r="E3252" s="1" t="s">
        <v>180</v>
      </c>
      <c r="G3252" s="1" t="s">
        <v>112</v>
      </c>
      <c r="H3252" s="1" t="s">
        <v>112</v>
      </c>
      <c r="I3252" s="1" t="s">
        <v>112</v>
      </c>
      <c r="J3252" s="1" t="s">
        <v>6589</v>
      </c>
      <c r="K3252" s="1" t="s">
        <v>6590</v>
      </c>
      <c r="L3252" s="1" t="s">
        <v>6591</v>
      </c>
      <c r="N3252" s="1" t="s">
        <v>116</v>
      </c>
      <c r="O3252" s="1" t="s">
        <v>117</v>
      </c>
      <c r="P3252" s="9">
        <v>96950</v>
      </c>
      <c r="Q3252" s="1" t="s">
        <v>118</v>
      </c>
      <c r="S3252" s="1">
        <v>16702359241</v>
      </c>
      <c r="U3252" s="1">
        <v>72251</v>
      </c>
      <c r="V3252" s="1" t="s">
        <v>119</v>
      </c>
      <c r="X3252" s="1" t="s">
        <v>621</v>
      </c>
      <c r="Y3252" s="1" t="s">
        <v>622</v>
      </c>
      <c r="AA3252" s="1" t="s">
        <v>387</v>
      </c>
      <c r="AB3252" s="1" t="s">
        <v>6591</v>
      </c>
      <c r="AD3252" s="1" t="s">
        <v>116</v>
      </c>
      <c r="AE3252" s="1" t="s">
        <v>117</v>
      </c>
      <c r="AF3252" s="9">
        <v>96950</v>
      </c>
      <c r="AG3252" s="1" t="s">
        <v>118</v>
      </c>
      <c r="AI3252" s="1">
        <v>16702359241</v>
      </c>
      <c r="AK3252" s="1" t="s">
        <v>620</v>
      </c>
      <c r="BC3252" s="1" t="str">
        <f>"35-1012.00"</f>
        <v>35-1012.00</v>
      </c>
      <c r="BD3252" s="1" t="s">
        <v>1372</v>
      </c>
      <c r="BE3252" s="1" t="s">
        <v>15082</v>
      </c>
      <c r="BF3252" s="1" t="s">
        <v>9254</v>
      </c>
      <c r="BG3252" s="1">
        <v>1</v>
      </c>
      <c r="BI3252" s="2">
        <v>44471</v>
      </c>
      <c r="BJ3252" s="2">
        <v>44835</v>
      </c>
      <c r="BM3252" s="1">
        <v>35</v>
      </c>
      <c r="BN3252" s="1">
        <v>0</v>
      </c>
      <c r="BO3252" s="1">
        <v>7</v>
      </c>
      <c r="BP3252" s="1">
        <v>7</v>
      </c>
      <c r="BQ3252" s="1">
        <v>7</v>
      </c>
      <c r="BR3252" s="1">
        <v>7</v>
      </c>
      <c r="BS3252" s="1">
        <v>7</v>
      </c>
      <c r="BT3252" s="1">
        <v>0</v>
      </c>
      <c r="BU3252" s="1" t="str">
        <f>"9:00 AM"</f>
        <v>9:00 AM</v>
      </c>
      <c r="BV3252" s="1" t="str">
        <f>"5:00 PM"</f>
        <v>5:00 PM</v>
      </c>
      <c r="BW3252" s="1" t="s">
        <v>135</v>
      </c>
      <c r="BX3252" s="1">
        <v>0</v>
      </c>
      <c r="BY3252" s="1">
        <v>12</v>
      </c>
      <c r="BZ3252" s="1" t="s">
        <v>112</v>
      </c>
      <c r="CB3252" s="1" t="s">
        <v>15083</v>
      </c>
      <c r="CC3252" s="1" t="s">
        <v>624</v>
      </c>
      <c r="CE3252" s="1" t="s">
        <v>116</v>
      </c>
      <c r="CF3252" s="1" t="s">
        <v>117</v>
      </c>
      <c r="CG3252" s="1">
        <v>96950</v>
      </c>
      <c r="CH3252" s="3">
        <v>10.039999999999999</v>
      </c>
      <c r="CI3252" s="3">
        <v>10.039999999999999</v>
      </c>
      <c r="CJ3252" s="3">
        <v>15.06</v>
      </c>
      <c r="CK3252" s="3">
        <v>15.06</v>
      </c>
      <c r="CL3252" s="1" t="s">
        <v>137</v>
      </c>
      <c r="CN3252" s="1" t="s">
        <v>139</v>
      </c>
      <c r="CP3252" s="1" t="s">
        <v>112</v>
      </c>
      <c r="CQ3252" s="1" t="s">
        <v>111</v>
      </c>
      <c r="CR3252" s="1" t="s">
        <v>112</v>
      </c>
      <c r="CS3252" s="1" t="s">
        <v>111</v>
      </c>
      <c r="CT3252" s="1" t="s">
        <v>138</v>
      </c>
      <c r="CU3252" s="1" t="s">
        <v>111</v>
      </c>
      <c r="CV3252" s="1" t="s">
        <v>138</v>
      </c>
      <c r="CW3252" s="1" t="s">
        <v>631</v>
      </c>
      <c r="CX3252" s="1">
        <v>16702359241</v>
      </c>
      <c r="CY3252" s="1" t="s">
        <v>620</v>
      </c>
      <c r="CZ3252" s="1" t="s">
        <v>138</v>
      </c>
      <c r="DA3252" s="1" t="s">
        <v>111</v>
      </c>
      <c r="DB3252" s="1" t="s">
        <v>112</v>
      </c>
    </row>
    <row r="3253" spans="1:111" ht="15.6" customHeight="1" x14ac:dyDescent="0.25">
      <c r="A3253" s="1" t="s">
        <v>15084</v>
      </c>
      <c r="B3253" s="1" t="s">
        <v>109</v>
      </c>
      <c r="C3253" s="2">
        <v>44399.930073495372</v>
      </c>
      <c r="D3253" s="2">
        <v>44440</v>
      </c>
      <c r="E3253" s="1" t="s">
        <v>110</v>
      </c>
      <c r="F3253" s="2">
        <v>44468.833333333336</v>
      </c>
      <c r="G3253" s="1" t="s">
        <v>111</v>
      </c>
      <c r="H3253" s="1" t="s">
        <v>111</v>
      </c>
      <c r="I3253" s="1" t="s">
        <v>112</v>
      </c>
      <c r="J3253" s="1" t="s">
        <v>14529</v>
      </c>
      <c r="K3253" s="1" t="s">
        <v>14530</v>
      </c>
      <c r="L3253" s="1" t="s">
        <v>1789</v>
      </c>
      <c r="M3253" s="1" t="s">
        <v>5390</v>
      </c>
      <c r="N3253" s="1" t="s">
        <v>116</v>
      </c>
      <c r="O3253" s="1" t="s">
        <v>117</v>
      </c>
      <c r="P3253" s="9">
        <v>96950</v>
      </c>
      <c r="Q3253" s="1" t="s">
        <v>118</v>
      </c>
      <c r="R3253" s="1" t="s">
        <v>138</v>
      </c>
      <c r="S3253" s="1">
        <v>16702353000</v>
      </c>
      <c r="U3253" s="1">
        <v>44512</v>
      </c>
      <c r="V3253" s="1" t="s">
        <v>119</v>
      </c>
      <c r="X3253" s="1" t="s">
        <v>1785</v>
      </c>
      <c r="Y3253" s="1" t="s">
        <v>1786</v>
      </c>
      <c r="Z3253" s="1" t="s">
        <v>1787</v>
      </c>
      <c r="AA3253" s="1" t="s">
        <v>1028</v>
      </c>
      <c r="AB3253" s="1" t="s">
        <v>1789</v>
      </c>
      <c r="AC3253" s="1" t="s">
        <v>5390</v>
      </c>
      <c r="AD3253" s="1" t="s">
        <v>116</v>
      </c>
      <c r="AE3253" s="1" t="s">
        <v>117</v>
      </c>
      <c r="AF3253" s="9">
        <v>96950</v>
      </c>
      <c r="AG3253" s="1" t="s">
        <v>118</v>
      </c>
      <c r="AH3253" s="1" t="s">
        <v>138</v>
      </c>
      <c r="AI3253" s="1">
        <v>16702353000</v>
      </c>
      <c r="AK3253" s="1" t="s">
        <v>1791</v>
      </c>
      <c r="BC3253" s="1" t="str">
        <f>"11-1021.00"</f>
        <v>11-1021.00</v>
      </c>
      <c r="BD3253" s="1" t="s">
        <v>248</v>
      </c>
      <c r="BE3253" s="1" t="s">
        <v>14531</v>
      </c>
      <c r="BF3253" s="1" t="s">
        <v>8974</v>
      </c>
      <c r="BG3253" s="1">
        <v>1</v>
      </c>
      <c r="BI3253" s="2">
        <v>44470</v>
      </c>
      <c r="BJ3253" s="2">
        <v>44834</v>
      </c>
      <c r="BM3253" s="1">
        <v>40</v>
      </c>
      <c r="BN3253" s="1">
        <v>0</v>
      </c>
      <c r="BO3253" s="1">
        <v>8</v>
      </c>
      <c r="BP3253" s="1">
        <v>8</v>
      </c>
      <c r="BQ3253" s="1">
        <v>8</v>
      </c>
      <c r="BR3253" s="1">
        <v>8</v>
      </c>
      <c r="BS3253" s="1">
        <v>8</v>
      </c>
      <c r="BT3253" s="1">
        <v>0</v>
      </c>
      <c r="BU3253" s="1" t="str">
        <f>"8:00 AM"</f>
        <v>8:00 AM</v>
      </c>
      <c r="BV3253" s="1" t="str">
        <f>"5:00 PM"</f>
        <v>5:00 PM</v>
      </c>
      <c r="BW3253" s="1" t="s">
        <v>135</v>
      </c>
      <c r="BX3253" s="1">
        <v>0</v>
      </c>
      <c r="BY3253" s="1">
        <v>36</v>
      </c>
      <c r="BZ3253" s="1" t="s">
        <v>112</v>
      </c>
      <c r="CB3253" s="1" t="s">
        <v>15085</v>
      </c>
      <c r="CC3253" s="1" t="s">
        <v>14533</v>
      </c>
      <c r="CE3253" s="1" t="s">
        <v>116</v>
      </c>
      <c r="CF3253" s="1" t="s">
        <v>117</v>
      </c>
      <c r="CG3253" s="1">
        <v>96950</v>
      </c>
      <c r="CH3253" s="3">
        <v>22.55</v>
      </c>
      <c r="CI3253" s="3">
        <v>22.55</v>
      </c>
      <c r="CJ3253" s="3">
        <v>33.83</v>
      </c>
      <c r="CK3253" s="3">
        <v>33.83</v>
      </c>
      <c r="CL3253" s="1" t="s">
        <v>137</v>
      </c>
      <c r="CM3253" s="1" t="s">
        <v>230</v>
      </c>
      <c r="CN3253" s="1" t="s">
        <v>139</v>
      </c>
      <c r="CP3253" s="1" t="s">
        <v>112</v>
      </c>
      <c r="CQ3253" s="1" t="s">
        <v>111</v>
      </c>
      <c r="CR3253" s="1" t="s">
        <v>111</v>
      </c>
      <c r="CS3253" s="1" t="s">
        <v>111</v>
      </c>
      <c r="CT3253" s="1" t="s">
        <v>138</v>
      </c>
      <c r="CU3253" s="1" t="s">
        <v>111</v>
      </c>
      <c r="CV3253" s="1" t="s">
        <v>138</v>
      </c>
      <c r="CW3253" s="1" t="s">
        <v>12795</v>
      </c>
      <c r="CX3253" s="1">
        <v>16702353000</v>
      </c>
      <c r="CY3253" s="1" t="s">
        <v>1791</v>
      </c>
      <c r="CZ3253" s="1" t="s">
        <v>138</v>
      </c>
      <c r="DA3253" s="1" t="s">
        <v>111</v>
      </c>
      <c r="DB3253" s="1" t="s">
        <v>112</v>
      </c>
    </row>
    <row r="3254" spans="1:111" ht="15.6" customHeight="1" x14ac:dyDescent="0.25">
      <c r="A3254" s="1" t="s">
        <v>15088</v>
      </c>
      <c r="B3254" s="1" t="s">
        <v>109</v>
      </c>
      <c r="C3254" s="2">
        <v>44359.060785648151</v>
      </c>
      <c r="D3254" s="2">
        <v>44406</v>
      </c>
      <c r="E3254" s="1" t="s">
        <v>110</v>
      </c>
      <c r="F3254" s="2">
        <v>44468.833333333336</v>
      </c>
      <c r="G3254" s="1" t="s">
        <v>112</v>
      </c>
      <c r="H3254" s="1" t="s">
        <v>112</v>
      </c>
      <c r="I3254" s="1" t="s">
        <v>112</v>
      </c>
      <c r="J3254" s="1" t="s">
        <v>1596</v>
      </c>
      <c r="K3254" s="1" t="s">
        <v>362</v>
      </c>
      <c r="L3254" s="1" t="s">
        <v>1597</v>
      </c>
      <c r="M3254" s="1" t="s">
        <v>1598</v>
      </c>
      <c r="N3254" s="1" t="s">
        <v>116</v>
      </c>
      <c r="O3254" s="1" t="s">
        <v>117</v>
      </c>
      <c r="P3254" s="9">
        <v>96950</v>
      </c>
      <c r="Q3254" s="1" t="s">
        <v>118</v>
      </c>
      <c r="R3254" s="1" t="s">
        <v>138</v>
      </c>
      <c r="S3254" s="1">
        <v>16702347900</v>
      </c>
      <c r="T3254" s="1">
        <v>803</v>
      </c>
      <c r="U3254" s="1">
        <v>236220</v>
      </c>
      <c r="V3254" s="1" t="s">
        <v>119</v>
      </c>
      <c r="X3254" s="1" t="s">
        <v>1599</v>
      </c>
      <c r="Y3254" s="1" t="s">
        <v>1600</v>
      </c>
      <c r="Z3254" s="1" t="s">
        <v>1601</v>
      </c>
      <c r="AA3254" s="1" t="s">
        <v>461</v>
      </c>
      <c r="AB3254" s="1" t="s">
        <v>1597</v>
      </c>
      <c r="AC3254" s="1" t="s">
        <v>1598</v>
      </c>
      <c r="AD3254" s="1" t="s">
        <v>116</v>
      </c>
      <c r="AE3254" s="1" t="s">
        <v>117</v>
      </c>
      <c r="AF3254" s="9">
        <v>96950</v>
      </c>
      <c r="AG3254" s="1" t="s">
        <v>118</v>
      </c>
      <c r="AH3254" s="1" t="s">
        <v>138</v>
      </c>
      <c r="AI3254" s="1">
        <v>16702347900</v>
      </c>
      <c r="AJ3254" s="1">
        <v>803</v>
      </c>
      <c r="AK3254" s="1" t="s">
        <v>1602</v>
      </c>
      <c r="BC3254" s="1" t="str">
        <f>"49-3023.01"</f>
        <v>49-3023.01</v>
      </c>
      <c r="BD3254" s="1" t="s">
        <v>608</v>
      </c>
      <c r="BE3254" s="1" t="s">
        <v>6678</v>
      </c>
      <c r="BF3254" s="1" t="s">
        <v>6679</v>
      </c>
      <c r="BG3254" s="1">
        <v>15</v>
      </c>
      <c r="BI3254" s="2">
        <v>44470</v>
      </c>
      <c r="BJ3254" s="2">
        <v>44834</v>
      </c>
      <c r="BM3254" s="1">
        <v>40</v>
      </c>
      <c r="BN3254" s="1">
        <v>0</v>
      </c>
      <c r="BO3254" s="1">
        <v>8</v>
      </c>
      <c r="BP3254" s="1">
        <v>8</v>
      </c>
      <c r="BQ3254" s="1">
        <v>8</v>
      </c>
      <c r="BR3254" s="1">
        <v>8</v>
      </c>
      <c r="BS3254" s="1">
        <v>8</v>
      </c>
      <c r="BT3254" s="1">
        <v>0</v>
      </c>
      <c r="BU3254" s="1" t="str">
        <f>"7:30 AM"</f>
        <v>7:30 AM</v>
      </c>
      <c r="BV3254" s="1" t="str">
        <f>"4:30 PM"</f>
        <v>4:30 PM</v>
      </c>
      <c r="BW3254" s="1" t="s">
        <v>135</v>
      </c>
      <c r="BX3254" s="1">
        <v>0</v>
      </c>
      <c r="BY3254" s="1">
        <v>24</v>
      </c>
      <c r="BZ3254" s="1" t="s">
        <v>112</v>
      </c>
      <c r="CB3254" s="1" t="s">
        <v>6680</v>
      </c>
      <c r="CC3254" s="1" t="s">
        <v>3682</v>
      </c>
      <c r="CD3254" s="1" t="s">
        <v>1607</v>
      </c>
      <c r="CE3254" s="1" t="s">
        <v>116</v>
      </c>
      <c r="CF3254" s="1" t="s">
        <v>117</v>
      </c>
      <c r="CG3254" s="1">
        <v>96950</v>
      </c>
      <c r="CH3254" s="3">
        <v>8.75</v>
      </c>
      <c r="CI3254" s="3">
        <v>8.75</v>
      </c>
      <c r="CJ3254" s="3">
        <v>13.13</v>
      </c>
      <c r="CK3254" s="3">
        <v>13.13</v>
      </c>
      <c r="CL3254" s="1" t="s">
        <v>137</v>
      </c>
      <c r="CM3254" s="1" t="s">
        <v>1608</v>
      </c>
      <c r="CN3254" s="1" t="s">
        <v>139</v>
      </c>
      <c r="CP3254" s="1" t="s">
        <v>112</v>
      </c>
      <c r="CQ3254" s="1" t="s">
        <v>111</v>
      </c>
      <c r="CR3254" s="1" t="s">
        <v>112</v>
      </c>
      <c r="CS3254" s="1" t="s">
        <v>111</v>
      </c>
      <c r="CT3254" s="1" t="s">
        <v>138</v>
      </c>
      <c r="CU3254" s="1" t="s">
        <v>111</v>
      </c>
      <c r="CV3254" s="1" t="s">
        <v>138</v>
      </c>
      <c r="CW3254" s="1" t="s">
        <v>3683</v>
      </c>
      <c r="CX3254" s="1">
        <v>16702347900</v>
      </c>
      <c r="CY3254" s="1" t="s">
        <v>1602</v>
      </c>
      <c r="CZ3254" s="1" t="s">
        <v>1610</v>
      </c>
      <c r="DA3254" s="1" t="s">
        <v>111</v>
      </c>
      <c r="DB3254" s="1" t="s">
        <v>112</v>
      </c>
      <c r="DC3254" s="1" t="s">
        <v>1599</v>
      </c>
      <c r="DD3254" s="1" t="s">
        <v>1600</v>
      </c>
      <c r="DE3254" s="1" t="s">
        <v>1236</v>
      </c>
      <c r="DF3254" s="1" t="s">
        <v>1596</v>
      </c>
      <c r="DG3254" s="1" t="s">
        <v>1602</v>
      </c>
    </row>
    <row r="3255" spans="1:111" ht="15.6" customHeight="1" x14ac:dyDescent="0.25">
      <c r="A3255" s="1" t="s">
        <v>15089</v>
      </c>
      <c r="B3255" s="1" t="s">
        <v>109</v>
      </c>
      <c r="C3255" s="2">
        <v>44370.073057870373</v>
      </c>
      <c r="D3255" s="2">
        <v>44424</v>
      </c>
      <c r="E3255" s="1" t="s">
        <v>180</v>
      </c>
      <c r="G3255" s="1" t="s">
        <v>112</v>
      </c>
      <c r="H3255" s="1" t="s">
        <v>112</v>
      </c>
      <c r="I3255" s="1" t="s">
        <v>112</v>
      </c>
      <c r="J3255" s="1" t="s">
        <v>5478</v>
      </c>
      <c r="K3255" s="1" t="s">
        <v>15090</v>
      </c>
      <c r="L3255" s="1" t="s">
        <v>10551</v>
      </c>
      <c r="M3255" s="1" t="s">
        <v>10550</v>
      </c>
      <c r="N3255" s="1" t="s">
        <v>116</v>
      </c>
      <c r="O3255" s="1" t="s">
        <v>117</v>
      </c>
      <c r="P3255" s="9">
        <v>96950</v>
      </c>
      <c r="Q3255" s="1" t="s">
        <v>118</v>
      </c>
      <c r="S3255" s="1">
        <v>16702341778</v>
      </c>
      <c r="U3255" s="1">
        <v>54131</v>
      </c>
      <c r="V3255" s="1" t="s">
        <v>119</v>
      </c>
      <c r="X3255" s="1" t="s">
        <v>2952</v>
      </c>
      <c r="Y3255" s="1" t="s">
        <v>5481</v>
      </c>
      <c r="Z3255" s="1" t="s">
        <v>5320</v>
      </c>
      <c r="AA3255" s="1" t="s">
        <v>1332</v>
      </c>
      <c r="AB3255" s="1" t="s">
        <v>10551</v>
      </c>
      <c r="AC3255" s="1" t="s">
        <v>10552</v>
      </c>
      <c r="AD3255" s="1" t="s">
        <v>116</v>
      </c>
      <c r="AE3255" s="1" t="s">
        <v>117</v>
      </c>
      <c r="AF3255" s="9">
        <v>96950</v>
      </c>
      <c r="AG3255" s="1" t="s">
        <v>118</v>
      </c>
      <c r="AI3255" s="1">
        <v>16702341778</v>
      </c>
      <c r="AK3255" s="1" t="s">
        <v>5482</v>
      </c>
      <c r="BC3255" s="1" t="str">
        <f>"37-2011.00"</f>
        <v>37-2011.00</v>
      </c>
      <c r="BD3255" s="1" t="s">
        <v>676</v>
      </c>
      <c r="BE3255" s="1" t="s">
        <v>15091</v>
      </c>
      <c r="BF3255" s="1" t="s">
        <v>2298</v>
      </c>
      <c r="BG3255" s="1">
        <v>1</v>
      </c>
      <c r="BI3255" s="2">
        <v>44470</v>
      </c>
      <c r="BJ3255" s="2">
        <v>44834</v>
      </c>
      <c r="BM3255" s="1">
        <v>40</v>
      </c>
      <c r="BN3255" s="1">
        <v>0</v>
      </c>
      <c r="BO3255" s="1">
        <v>8</v>
      </c>
      <c r="BP3255" s="1">
        <v>8</v>
      </c>
      <c r="BQ3255" s="1">
        <v>8</v>
      </c>
      <c r="BR3255" s="1">
        <v>8</v>
      </c>
      <c r="BS3255" s="1">
        <v>8</v>
      </c>
      <c r="BT3255" s="1">
        <v>0</v>
      </c>
      <c r="BU3255" s="1" t="str">
        <f>"8:00 AM"</f>
        <v>8:00 AM</v>
      </c>
      <c r="BV3255" s="1" t="str">
        <f>"5:00 PM"</f>
        <v>5:00 PM</v>
      </c>
      <c r="BW3255" s="1" t="s">
        <v>135</v>
      </c>
      <c r="BX3255" s="1">
        <v>0</v>
      </c>
      <c r="BY3255" s="1">
        <v>0</v>
      </c>
      <c r="BZ3255" s="1" t="s">
        <v>112</v>
      </c>
      <c r="CB3255" s="1" t="e">
        <f>- HAS THE ABILITY to EXERT MAXIMUM MUSCLE FORCE to lift, PUSH, PULL or carry OBJECT
-HAS THE ABILITY to SEE DETAILS at CLOSE RANGE
-DRIVES VEHICLES</f>
        <v>#NAME?</v>
      </c>
      <c r="CC3255" s="1" t="s">
        <v>10550</v>
      </c>
      <c r="CD3255" s="1" t="s">
        <v>10551</v>
      </c>
      <c r="CE3255" s="1" t="s">
        <v>116</v>
      </c>
      <c r="CF3255" s="1" t="s">
        <v>117</v>
      </c>
      <c r="CG3255" s="1">
        <v>96950</v>
      </c>
      <c r="CH3255" s="3">
        <v>8.0500000000000007</v>
      </c>
      <c r="CI3255" s="3">
        <v>8.5</v>
      </c>
      <c r="CJ3255" s="3">
        <v>12.07</v>
      </c>
      <c r="CK3255" s="3">
        <v>12.75</v>
      </c>
      <c r="CL3255" s="1" t="s">
        <v>137</v>
      </c>
      <c r="CM3255" s="1" t="s">
        <v>331</v>
      </c>
      <c r="CN3255" s="1" t="s">
        <v>139</v>
      </c>
      <c r="CP3255" s="1" t="s">
        <v>112</v>
      </c>
      <c r="CQ3255" s="1" t="s">
        <v>111</v>
      </c>
      <c r="CR3255" s="1" t="s">
        <v>112</v>
      </c>
      <c r="CS3255" s="1" t="s">
        <v>111</v>
      </c>
      <c r="CT3255" s="1" t="s">
        <v>138</v>
      </c>
      <c r="CU3255" s="1" t="s">
        <v>111</v>
      </c>
      <c r="CV3255" s="1" t="s">
        <v>138</v>
      </c>
      <c r="CW3255" s="1" t="s">
        <v>331</v>
      </c>
      <c r="CX3255" s="1">
        <v>16702341778</v>
      </c>
      <c r="CY3255" s="1" t="s">
        <v>5482</v>
      </c>
      <c r="CZ3255" s="1" t="s">
        <v>331</v>
      </c>
      <c r="DA3255" s="1" t="s">
        <v>111</v>
      </c>
      <c r="DB3255" s="1" t="s">
        <v>112</v>
      </c>
    </row>
    <row r="3256" spans="1:111" ht="15.6" customHeight="1" x14ac:dyDescent="0.25">
      <c r="A3256" s="1" t="s">
        <v>15142</v>
      </c>
      <c r="B3256" s="1" t="s">
        <v>109</v>
      </c>
      <c r="C3256" s="2">
        <v>44019.471258449077</v>
      </c>
      <c r="D3256" s="2">
        <v>44109</v>
      </c>
      <c r="E3256" s="1" t="s">
        <v>110</v>
      </c>
      <c r="F3256" s="2">
        <v>44103.833333333336</v>
      </c>
      <c r="G3256" s="1" t="s">
        <v>112</v>
      </c>
      <c r="H3256" s="1" t="s">
        <v>112</v>
      </c>
      <c r="I3256" s="1" t="s">
        <v>112</v>
      </c>
      <c r="J3256" s="1" t="s">
        <v>12196</v>
      </c>
      <c r="K3256" s="1" t="s">
        <v>1022</v>
      </c>
      <c r="L3256" s="1" t="s">
        <v>12197</v>
      </c>
      <c r="N3256" s="1" t="s">
        <v>116</v>
      </c>
      <c r="O3256" s="1" t="s">
        <v>117</v>
      </c>
      <c r="P3256" s="9">
        <v>96950</v>
      </c>
      <c r="Q3256" s="1" t="s">
        <v>118</v>
      </c>
      <c r="S3256" s="1">
        <v>16702341595</v>
      </c>
      <c r="U3256" s="1">
        <v>23821</v>
      </c>
      <c r="V3256" s="1" t="s">
        <v>119</v>
      </c>
      <c r="X3256" s="1" t="s">
        <v>1265</v>
      </c>
      <c r="Y3256" s="1" t="s">
        <v>1026</v>
      </c>
      <c r="Z3256" s="1" t="s">
        <v>4046</v>
      </c>
      <c r="AA3256" s="1" t="s">
        <v>1028</v>
      </c>
      <c r="AB3256" s="1" t="s">
        <v>12197</v>
      </c>
      <c r="AD3256" s="1" t="s">
        <v>116</v>
      </c>
      <c r="AE3256" s="1" t="s">
        <v>117</v>
      </c>
      <c r="AF3256" s="9">
        <v>96950</v>
      </c>
      <c r="AG3256" s="1" t="s">
        <v>118</v>
      </c>
      <c r="AI3256" s="1">
        <v>16702341595</v>
      </c>
      <c r="AK3256" s="1" t="s">
        <v>1030</v>
      </c>
      <c r="BC3256" s="1" t="str">
        <f>"47-2111.00"</f>
        <v>47-2111.00</v>
      </c>
      <c r="BD3256" s="1" t="s">
        <v>1792</v>
      </c>
      <c r="BE3256" s="1" t="s">
        <v>12198</v>
      </c>
      <c r="BF3256" s="1" t="s">
        <v>1794</v>
      </c>
      <c r="BG3256" s="1">
        <v>5</v>
      </c>
      <c r="BI3256" s="2">
        <v>44105</v>
      </c>
      <c r="BJ3256" s="2">
        <v>44469</v>
      </c>
      <c r="BM3256" s="1">
        <v>35</v>
      </c>
      <c r="BN3256" s="1">
        <v>0</v>
      </c>
      <c r="BO3256" s="1">
        <v>7</v>
      </c>
      <c r="BP3256" s="1">
        <v>7</v>
      </c>
      <c r="BQ3256" s="1">
        <v>7</v>
      </c>
      <c r="BR3256" s="1">
        <v>7</v>
      </c>
      <c r="BS3256" s="1">
        <v>7</v>
      </c>
      <c r="BT3256" s="1">
        <v>0</v>
      </c>
      <c r="BU3256" s="1" t="str">
        <f>"9:00 AM"</f>
        <v>9:00 AM</v>
      </c>
      <c r="BV3256" s="1" t="str">
        <f>"5:00 PM"</f>
        <v>5:00 PM</v>
      </c>
      <c r="BW3256" s="1" t="s">
        <v>135</v>
      </c>
      <c r="BX3256" s="1">
        <v>0</v>
      </c>
      <c r="BY3256" s="1">
        <v>12</v>
      </c>
      <c r="BZ3256" s="1" t="s">
        <v>112</v>
      </c>
      <c r="CA3256" s="1">
        <v>0</v>
      </c>
      <c r="CB3256" s="4" t="s">
        <v>15143</v>
      </c>
      <c r="CC3256" s="1" t="s">
        <v>1029</v>
      </c>
      <c r="CE3256" s="1" t="s">
        <v>116</v>
      </c>
      <c r="CF3256" s="1" t="s">
        <v>117</v>
      </c>
      <c r="CG3256" s="1">
        <v>96950</v>
      </c>
      <c r="CH3256" s="3">
        <v>9.6</v>
      </c>
      <c r="CI3256" s="3">
        <v>9.6</v>
      </c>
      <c r="CJ3256" s="3">
        <v>14.4</v>
      </c>
      <c r="CK3256" s="3">
        <v>14.4</v>
      </c>
      <c r="CL3256" s="1" t="s">
        <v>137</v>
      </c>
      <c r="CM3256" s="1" t="s">
        <v>138</v>
      </c>
      <c r="CN3256" s="1" t="s">
        <v>139</v>
      </c>
      <c r="CP3256" s="1" t="s">
        <v>112</v>
      </c>
      <c r="CQ3256" s="1" t="s">
        <v>111</v>
      </c>
      <c r="CR3256" s="1" t="s">
        <v>112</v>
      </c>
      <c r="CS3256" s="1" t="s">
        <v>111</v>
      </c>
      <c r="CT3256" s="1" t="s">
        <v>138</v>
      </c>
      <c r="CU3256" s="1" t="s">
        <v>111</v>
      </c>
      <c r="CV3256" s="1" t="s">
        <v>111</v>
      </c>
      <c r="CW3256" s="1" t="s">
        <v>1034</v>
      </c>
      <c r="CX3256" s="1">
        <v>16702341595</v>
      </c>
      <c r="CY3256" s="1" t="s">
        <v>1030</v>
      </c>
      <c r="CZ3256" s="1" t="s">
        <v>138</v>
      </c>
      <c r="DA3256" s="1" t="s">
        <v>111</v>
      </c>
      <c r="DB3256" s="1" t="s">
        <v>112</v>
      </c>
    </row>
    <row r="3257" spans="1:111" ht="15.6" customHeight="1" x14ac:dyDescent="0.25">
      <c r="A3257" s="1" t="s">
        <v>15144</v>
      </c>
      <c r="B3257" s="1" t="s">
        <v>109</v>
      </c>
      <c r="C3257" s="2">
        <v>44028.248874652774</v>
      </c>
      <c r="D3257" s="2">
        <v>44106</v>
      </c>
      <c r="E3257" s="1" t="s">
        <v>110</v>
      </c>
      <c r="F3257" s="2">
        <v>44103.833333333336</v>
      </c>
      <c r="G3257" s="1" t="s">
        <v>111</v>
      </c>
      <c r="H3257" s="1" t="s">
        <v>112</v>
      </c>
      <c r="I3257" s="1" t="s">
        <v>112</v>
      </c>
      <c r="J3257" s="1" t="s">
        <v>7584</v>
      </c>
      <c r="K3257" s="1" t="s">
        <v>7585</v>
      </c>
      <c r="L3257" s="1" t="s">
        <v>7586</v>
      </c>
      <c r="N3257" s="1" t="s">
        <v>116</v>
      </c>
      <c r="O3257" s="1" t="s">
        <v>117</v>
      </c>
      <c r="P3257" s="9">
        <v>96950</v>
      </c>
      <c r="Q3257" s="1" t="s">
        <v>118</v>
      </c>
      <c r="S3257" s="1">
        <v>16708987904</v>
      </c>
      <c r="U3257" s="1">
        <v>561612</v>
      </c>
      <c r="V3257" s="1" t="s">
        <v>119</v>
      </c>
      <c r="X3257" s="1" t="s">
        <v>15145</v>
      </c>
      <c r="Y3257" s="1" t="s">
        <v>15146</v>
      </c>
      <c r="AA3257" s="1" t="s">
        <v>2483</v>
      </c>
      <c r="AB3257" s="1" t="s">
        <v>7586</v>
      </c>
      <c r="AD3257" s="1" t="s">
        <v>116</v>
      </c>
      <c r="AE3257" s="1" t="s">
        <v>117</v>
      </c>
      <c r="AF3257" s="9">
        <v>96950</v>
      </c>
      <c r="AG3257" s="1" t="s">
        <v>118</v>
      </c>
      <c r="AI3257" s="1">
        <v>16708987904</v>
      </c>
      <c r="AK3257" s="1" t="s">
        <v>7589</v>
      </c>
      <c r="BC3257" s="1" t="str">
        <f>"33-9032.00"</f>
        <v>33-9032.00</v>
      </c>
      <c r="BD3257" s="1" t="s">
        <v>1360</v>
      </c>
      <c r="BE3257" s="1" t="s">
        <v>15147</v>
      </c>
      <c r="BF3257" s="1" t="s">
        <v>5361</v>
      </c>
      <c r="BG3257" s="1">
        <v>1</v>
      </c>
      <c r="BI3257" s="2">
        <v>44105</v>
      </c>
      <c r="BJ3257" s="2">
        <v>44469</v>
      </c>
      <c r="BM3257" s="1">
        <v>35</v>
      </c>
      <c r="BN3257" s="1">
        <v>0</v>
      </c>
      <c r="BO3257" s="1">
        <v>7</v>
      </c>
      <c r="BP3257" s="1">
        <v>7</v>
      </c>
      <c r="BQ3257" s="1">
        <v>7</v>
      </c>
      <c r="BR3257" s="1">
        <v>7</v>
      </c>
      <c r="BS3257" s="1">
        <v>7</v>
      </c>
      <c r="BT3257" s="1">
        <v>0</v>
      </c>
      <c r="BU3257" s="1" t="str">
        <f>"9:00 AM"</f>
        <v>9:00 AM</v>
      </c>
      <c r="BV3257" s="1" t="str">
        <f>"5:00 PM"</f>
        <v>5:00 PM</v>
      </c>
      <c r="BW3257" s="1" t="s">
        <v>135</v>
      </c>
      <c r="BX3257" s="1">
        <v>0</v>
      </c>
      <c r="BY3257" s="1">
        <v>3</v>
      </c>
      <c r="BZ3257" s="1" t="s">
        <v>112</v>
      </c>
      <c r="CA3257" s="1">
        <v>0</v>
      </c>
      <c r="CB3257" s="1" t="s">
        <v>3175</v>
      </c>
      <c r="CC3257" s="1" t="s">
        <v>7586</v>
      </c>
      <c r="CE3257" s="1" t="s">
        <v>116</v>
      </c>
      <c r="CF3257" s="1" t="s">
        <v>117</v>
      </c>
      <c r="CG3257" s="1">
        <v>96950</v>
      </c>
      <c r="CH3257" s="3">
        <v>7.39</v>
      </c>
      <c r="CI3257" s="3">
        <v>7.39</v>
      </c>
      <c r="CJ3257" s="3">
        <v>11.08</v>
      </c>
      <c r="CK3257" s="3">
        <v>11.08</v>
      </c>
      <c r="CL3257" s="1" t="s">
        <v>137</v>
      </c>
      <c r="CN3257" s="1" t="s">
        <v>139</v>
      </c>
      <c r="CP3257" s="1" t="s">
        <v>112</v>
      </c>
      <c r="CQ3257" s="1" t="s">
        <v>111</v>
      </c>
      <c r="CR3257" s="1" t="s">
        <v>112</v>
      </c>
      <c r="CS3257" s="1" t="s">
        <v>111</v>
      </c>
      <c r="CT3257" s="1" t="s">
        <v>138</v>
      </c>
      <c r="CU3257" s="1" t="s">
        <v>111</v>
      </c>
      <c r="CV3257" s="1" t="s">
        <v>138</v>
      </c>
      <c r="CW3257" s="1" t="s">
        <v>2313</v>
      </c>
      <c r="CX3257" s="1">
        <v>16708987904</v>
      </c>
      <c r="CY3257" s="1" t="s">
        <v>7589</v>
      </c>
      <c r="CZ3257" s="1" t="s">
        <v>138</v>
      </c>
      <c r="DA3257" s="1" t="s">
        <v>111</v>
      </c>
      <c r="DB3257" s="1" t="s">
        <v>112</v>
      </c>
      <c r="DC3257" s="1" t="s">
        <v>15145</v>
      </c>
      <c r="DD3257" s="1" t="s">
        <v>15146</v>
      </c>
      <c r="DF3257" s="1" t="s">
        <v>7584</v>
      </c>
      <c r="DG3257" s="1" t="s">
        <v>7589</v>
      </c>
    </row>
    <row r="3258" spans="1:111" ht="15.6" customHeight="1" x14ac:dyDescent="0.25">
      <c r="A3258" s="1" t="s">
        <v>15148</v>
      </c>
      <c r="B3258" s="1" t="s">
        <v>109</v>
      </c>
      <c r="C3258" s="2">
        <v>44026.830012500002</v>
      </c>
      <c r="D3258" s="2">
        <v>44105</v>
      </c>
      <c r="E3258" s="1" t="s">
        <v>110</v>
      </c>
      <c r="F3258" s="2">
        <v>44102.833333333336</v>
      </c>
      <c r="G3258" s="1" t="s">
        <v>111</v>
      </c>
      <c r="H3258" s="1" t="s">
        <v>112</v>
      </c>
      <c r="I3258" s="1" t="s">
        <v>112</v>
      </c>
      <c r="J3258" s="1" t="s">
        <v>3453</v>
      </c>
      <c r="K3258" s="1" t="s">
        <v>3454</v>
      </c>
      <c r="L3258" s="1" t="s">
        <v>3455</v>
      </c>
      <c r="N3258" s="1" t="s">
        <v>167</v>
      </c>
      <c r="O3258" s="1" t="s">
        <v>117</v>
      </c>
      <c r="P3258" s="9">
        <v>96950</v>
      </c>
      <c r="Q3258" s="1" t="s">
        <v>118</v>
      </c>
      <c r="S3258" s="1">
        <v>16702341229</v>
      </c>
      <c r="U3258" s="1">
        <v>31181</v>
      </c>
      <c r="V3258" s="1" t="s">
        <v>119</v>
      </c>
      <c r="X3258" s="1" t="s">
        <v>3456</v>
      </c>
      <c r="Y3258" s="1" t="s">
        <v>3457</v>
      </c>
      <c r="Z3258" s="1" t="s">
        <v>3458</v>
      </c>
      <c r="AA3258" s="1" t="s">
        <v>3134</v>
      </c>
      <c r="AB3258" s="1" t="s">
        <v>15149</v>
      </c>
      <c r="AD3258" s="1" t="s">
        <v>167</v>
      </c>
      <c r="AE3258" s="1" t="s">
        <v>117</v>
      </c>
      <c r="AF3258" s="9">
        <v>96950</v>
      </c>
      <c r="AG3258" s="1" t="s">
        <v>118</v>
      </c>
      <c r="AI3258" s="1">
        <v>16702341229</v>
      </c>
      <c r="AK3258" s="1" t="s">
        <v>3459</v>
      </c>
      <c r="BC3258" s="1" t="str">
        <f>"41-2011.00"</f>
        <v>41-2011.00</v>
      </c>
      <c r="BD3258" s="1" t="s">
        <v>2143</v>
      </c>
      <c r="BE3258" s="1" t="s">
        <v>15150</v>
      </c>
      <c r="BF3258" s="1" t="s">
        <v>2145</v>
      </c>
      <c r="BG3258" s="1">
        <v>1</v>
      </c>
      <c r="BI3258" s="2">
        <v>44105</v>
      </c>
      <c r="BJ3258" s="2">
        <v>44469</v>
      </c>
      <c r="BM3258" s="1">
        <v>35</v>
      </c>
      <c r="BN3258" s="1">
        <v>0</v>
      </c>
      <c r="BO3258" s="1">
        <v>7</v>
      </c>
      <c r="BP3258" s="1">
        <v>7</v>
      </c>
      <c r="BQ3258" s="1">
        <v>7</v>
      </c>
      <c r="BR3258" s="1">
        <v>7</v>
      </c>
      <c r="BS3258" s="1">
        <v>7</v>
      </c>
      <c r="BT3258" s="1">
        <v>0</v>
      </c>
      <c r="BU3258" s="1" t="str">
        <f>"8:00 AM"</f>
        <v>8:00 AM</v>
      </c>
      <c r="BV3258" s="1" t="str">
        <f>"4:00 PM"</f>
        <v>4:00 PM</v>
      </c>
      <c r="BW3258" s="1" t="s">
        <v>135</v>
      </c>
      <c r="BX3258" s="1">
        <v>0</v>
      </c>
      <c r="BY3258" s="1">
        <v>3</v>
      </c>
      <c r="BZ3258" s="1" t="s">
        <v>112</v>
      </c>
      <c r="CA3258" s="1">
        <v>0</v>
      </c>
      <c r="CB3258" s="1" t="s">
        <v>15151</v>
      </c>
      <c r="CC3258" s="1" t="s">
        <v>3463</v>
      </c>
      <c r="CD3258" s="1" t="s">
        <v>3464</v>
      </c>
      <c r="CE3258" s="1" t="s">
        <v>167</v>
      </c>
      <c r="CF3258" s="1" t="s">
        <v>117</v>
      </c>
      <c r="CG3258" s="1">
        <v>96950</v>
      </c>
      <c r="CH3258" s="3">
        <v>8.6</v>
      </c>
      <c r="CI3258" s="3">
        <v>8.6</v>
      </c>
      <c r="CJ3258" s="3">
        <v>12.9</v>
      </c>
      <c r="CK3258" s="3">
        <v>12.9</v>
      </c>
      <c r="CL3258" s="1" t="s">
        <v>137</v>
      </c>
      <c r="CN3258" s="1" t="s">
        <v>218</v>
      </c>
      <c r="CP3258" s="1" t="s">
        <v>112</v>
      </c>
      <c r="CQ3258" s="1" t="s">
        <v>111</v>
      </c>
      <c r="CR3258" s="1" t="s">
        <v>112</v>
      </c>
      <c r="CS3258" s="1" t="s">
        <v>111</v>
      </c>
      <c r="CT3258" s="1" t="s">
        <v>138</v>
      </c>
      <c r="CU3258" s="1" t="s">
        <v>111</v>
      </c>
      <c r="CV3258" s="1" t="s">
        <v>138</v>
      </c>
      <c r="CW3258" s="1" t="s">
        <v>3422</v>
      </c>
      <c r="CX3258" s="1">
        <v>16702341229</v>
      </c>
      <c r="CY3258" s="1" t="s">
        <v>3459</v>
      </c>
      <c r="CZ3258" s="1" t="s">
        <v>428</v>
      </c>
      <c r="DA3258" s="1" t="s">
        <v>111</v>
      </c>
      <c r="DB3258" s="1" t="s">
        <v>112</v>
      </c>
    </row>
    <row r="3259" spans="1:111" ht="15.6" customHeight="1" x14ac:dyDescent="0.25">
      <c r="A3259" s="1" t="s">
        <v>15152</v>
      </c>
      <c r="B3259" s="1" t="s">
        <v>109</v>
      </c>
      <c r="C3259" s="2">
        <v>44099.125358333331</v>
      </c>
      <c r="D3259" s="2">
        <v>44180</v>
      </c>
      <c r="E3259" s="1" t="s">
        <v>110</v>
      </c>
      <c r="F3259" s="2">
        <v>44103.833333333336</v>
      </c>
      <c r="G3259" s="1" t="s">
        <v>111</v>
      </c>
      <c r="H3259" s="1" t="s">
        <v>112</v>
      </c>
      <c r="I3259" s="1" t="s">
        <v>112</v>
      </c>
      <c r="J3259" s="1" t="s">
        <v>5867</v>
      </c>
      <c r="K3259" s="1" t="s">
        <v>5868</v>
      </c>
      <c r="L3259" s="1" t="s">
        <v>5869</v>
      </c>
      <c r="N3259" s="1" t="s">
        <v>847</v>
      </c>
      <c r="O3259" s="1" t="s">
        <v>117</v>
      </c>
      <c r="P3259" s="9">
        <v>96951</v>
      </c>
      <c r="Q3259" s="1" t="s">
        <v>118</v>
      </c>
      <c r="S3259" s="1">
        <v>16705321266</v>
      </c>
      <c r="U3259" s="1">
        <v>72251</v>
      </c>
      <c r="V3259" s="1" t="s">
        <v>119</v>
      </c>
      <c r="X3259" s="1" t="s">
        <v>5870</v>
      </c>
      <c r="Y3259" s="1" t="s">
        <v>5871</v>
      </c>
      <c r="Z3259" s="1" t="s">
        <v>138</v>
      </c>
      <c r="AA3259" s="1" t="s">
        <v>1028</v>
      </c>
      <c r="AB3259" s="1" t="s">
        <v>5869</v>
      </c>
      <c r="AD3259" s="1" t="s">
        <v>847</v>
      </c>
      <c r="AE3259" s="1" t="s">
        <v>117</v>
      </c>
      <c r="AF3259" s="9">
        <v>96951</v>
      </c>
      <c r="AG3259" s="1" t="s">
        <v>118</v>
      </c>
      <c r="AI3259" s="1">
        <v>16705321266</v>
      </c>
      <c r="AK3259" s="1" t="s">
        <v>5872</v>
      </c>
      <c r="BC3259" s="1" t="str">
        <f>"35-2014.00"</f>
        <v>35-2014.00</v>
      </c>
      <c r="BD3259" s="1" t="s">
        <v>152</v>
      </c>
      <c r="BE3259" s="1" t="s">
        <v>15153</v>
      </c>
      <c r="BF3259" s="1" t="s">
        <v>154</v>
      </c>
      <c r="BG3259" s="1">
        <v>1</v>
      </c>
      <c r="BI3259" s="2">
        <v>44105</v>
      </c>
      <c r="BJ3259" s="2">
        <v>45199</v>
      </c>
      <c r="BM3259" s="1">
        <v>40</v>
      </c>
      <c r="BN3259" s="1">
        <v>0</v>
      </c>
      <c r="BO3259" s="1">
        <v>8</v>
      </c>
      <c r="BP3259" s="1">
        <v>8</v>
      </c>
      <c r="BQ3259" s="1">
        <v>8</v>
      </c>
      <c r="BR3259" s="1">
        <v>8</v>
      </c>
      <c r="BS3259" s="1">
        <v>8</v>
      </c>
      <c r="BT3259" s="1">
        <v>0</v>
      </c>
      <c r="BU3259" s="1" t="str">
        <f>"8:30 AM"</f>
        <v>8:30 AM</v>
      </c>
      <c r="BV3259" s="1" t="str">
        <f>"5:30 PM"</f>
        <v>5:30 PM</v>
      </c>
      <c r="BW3259" s="1" t="s">
        <v>230</v>
      </c>
      <c r="BX3259" s="1">
        <v>0</v>
      </c>
      <c r="BY3259" s="1">
        <v>12</v>
      </c>
      <c r="BZ3259" s="1" t="s">
        <v>112</v>
      </c>
      <c r="CA3259" s="1">
        <v>0</v>
      </c>
      <c r="CB3259" s="4" t="s">
        <v>15154</v>
      </c>
      <c r="CC3259" s="1" t="s">
        <v>15155</v>
      </c>
      <c r="CE3259" s="1" t="s">
        <v>847</v>
      </c>
      <c r="CF3259" s="1" t="s">
        <v>117</v>
      </c>
      <c r="CG3259" s="1">
        <v>96951</v>
      </c>
      <c r="CH3259" s="3">
        <v>10.68</v>
      </c>
      <c r="CI3259" s="3">
        <v>10.68</v>
      </c>
      <c r="CJ3259" s="3">
        <v>0</v>
      </c>
      <c r="CK3259" s="3">
        <v>0</v>
      </c>
      <c r="CL3259" s="1" t="s">
        <v>137</v>
      </c>
      <c r="CM3259" s="1" t="s">
        <v>230</v>
      </c>
      <c r="CN3259" s="1" t="s">
        <v>139</v>
      </c>
      <c r="CP3259" s="1" t="s">
        <v>112</v>
      </c>
      <c r="CQ3259" s="1" t="s">
        <v>111</v>
      </c>
      <c r="CR3259" s="1" t="s">
        <v>112</v>
      </c>
      <c r="CS3259" s="1" t="s">
        <v>112</v>
      </c>
      <c r="CT3259" s="1" t="s">
        <v>138</v>
      </c>
      <c r="CU3259" s="1" t="s">
        <v>111</v>
      </c>
      <c r="CV3259" s="1" t="s">
        <v>138</v>
      </c>
      <c r="CW3259" s="1" t="s">
        <v>1633</v>
      </c>
      <c r="CX3259" s="1">
        <v>16705321266</v>
      </c>
      <c r="CY3259" s="1" t="s">
        <v>5877</v>
      </c>
      <c r="CZ3259" s="1" t="s">
        <v>138</v>
      </c>
      <c r="DA3259" s="1" t="s">
        <v>111</v>
      </c>
      <c r="DB3259" s="1" t="s">
        <v>112</v>
      </c>
      <c r="DC3259" s="1" t="s">
        <v>5870</v>
      </c>
      <c r="DD3259" s="1" t="s">
        <v>5871</v>
      </c>
      <c r="DE3259" s="1" t="s">
        <v>3532</v>
      </c>
      <c r="DF3259" s="1" t="s">
        <v>8321</v>
      </c>
      <c r="DG3259" s="1" t="s">
        <v>5877</v>
      </c>
    </row>
    <row r="3260" spans="1:111" ht="15.6" customHeight="1" x14ac:dyDescent="0.25">
      <c r="A3260" s="1" t="s">
        <v>15160</v>
      </c>
      <c r="B3260" s="1" t="s">
        <v>109</v>
      </c>
      <c r="C3260" s="2">
        <v>44039.166067592596</v>
      </c>
      <c r="D3260" s="2">
        <v>44110</v>
      </c>
      <c r="E3260" s="1" t="s">
        <v>110</v>
      </c>
      <c r="F3260" s="2">
        <v>44104.833333333336</v>
      </c>
      <c r="G3260" s="1" t="s">
        <v>111</v>
      </c>
      <c r="H3260" s="1" t="s">
        <v>112</v>
      </c>
      <c r="I3260" s="1" t="s">
        <v>112</v>
      </c>
      <c r="J3260" s="1" t="s">
        <v>13556</v>
      </c>
      <c r="K3260" s="1" t="s">
        <v>13557</v>
      </c>
      <c r="L3260" s="1" t="s">
        <v>13558</v>
      </c>
      <c r="N3260" s="1" t="s">
        <v>116</v>
      </c>
      <c r="O3260" s="1" t="s">
        <v>117</v>
      </c>
      <c r="P3260" s="9">
        <v>96950</v>
      </c>
      <c r="Q3260" s="1" t="s">
        <v>118</v>
      </c>
      <c r="S3260" s="1">
        <v>16717774622</v>
      </c>
      <c r="T3260" s="1">
        <v>4622</v>
      </c>
      <c r="U3260" s="1">
        <v>56144</v>
      </c>
      <c r="V3260" s="1" t="s">
        <v>119</v>
      </c>
      <c r="X3260" s="1" t="s">
        <v>13559</v>
      </c>
      <c r="Y3260" s="1" t="s">
        <v>2307</v>
      </c>
      <c r="Z3260" s="1" t="s">
        <v>13560</v>
      </c>
      <c r="AA3260" s="1" t="s">
        <v>13561</v>
      </c>
      <c r="AB3260" s="1" t="s">
        <v>13562</v>
      </c>
      <c r="AC3260" s="1" t="s">
        <v>13563</v>
      </c>
      <c r="AD3260" s="1" t="s">
        <v>6219</v>
      </c>
      <c r="AE3260" s="1" t="s">
        <v>691</v>
      </c>
      <c r="AF3260" s="9">
        <v>96910</v>
      </c>
      <c r="AG3260" s="1" t="s">
        <v>118</v>
      </c>
      <c r="AI3260" s="1">
        <v>16717774622</v>
      </c>
      <c r="AJ3260" s="1">
        <v>4682</v>
      </c>
      <c r="AK3260" s="1" t="s">
        <v>13564</v>
      </c>
      <c r="BC3260" s="1" t="str">
        <f>"43-9021.00"</f>
        <v>43-9021.00</v>
      </c>
      <c r="BD3260" s="1" t="s">
        <v>13565</v>
      </c>
      <c r="BE3260" s="1" t="s">
        <v>13566</v>
      </c>
      <c r="BF3260" s="1" t="s">
        <v>13567</v>
      </c>
      <c r="BG3260" s="1">
        <v>1</v>
      </c>
      <c r="BI3260" s="2">
        <v>44106</v>
      </c>
      <c r="BJ3260" s="2">
        <v>45200</v>
      </c>
      <c r="BM3260" s="1">
        <v>35</v>
      </c>
      <c r="BN3260" s="1">
        <v>0</v>
      </c>
      <c r="BO3260" s="1">
        <v>7</v>
      </c>
      <c r="BP3260" s="1">
        <v>7</v>
      </c>
      <c r="BQ3260" s="1">
        <v>7</v>
      </c>
      <c r="BR3260" s="1">
        <v>7</v>
      </c>
      <c r="BS3260" s="1">
        <v>7</v>
      </c>
      <c r="BT3260" s="1">
        <v>0</v>
      </c>
      <c r="BU3260" s="1" t="str">
        <f>"9:00 AM"</f>
        <v>9:00 AM</v>
      </c>
      <c r="BV3260" s="1" t="str">
        <f t="shared" ref="BV3260:BV3265" si="81">"5:00 PM"</f>
        <v>5:00 PM</v>
      </c>
      <c r="BW3260" s="1" t="s">
        <v>135</v>
      </c>
      <c r="BX3260" s="1">
        <v>0</v>
      </c>
      <c r="BY3260" s="1">
        <v>12</v>
      </c>
      <c r="BZ3260" s="1" t="s">
        <v>112</v>
      </c>
      <c r="CA3260" s="1">
        <v>0</v>
      </c>
      <c r="CB3260" s="1" t="s">
        <v>15161</v>
      </c>
      <c r="CC3260" s="1" t="s">
        <v>13558</v>
      </c>
      <c r="CE3260" s="1" t="s">
        <v>116</v>
      </c>
      <c r="CF3260" s="1" t="s">
        <v>117</v>
      </c>
      <c r="CG3260" s="1">
        <v>96950</v>
      </c>
      <c r="CH3260" s="3">
        <v>12.35</v>
      </c>
      <c r="CI3260" s="3">
        <v>12.35</v>
      </c>
      <c r="CL3260" s="1" t="s">
        <v>137</v>
      </c>
      <c r="CM3260" s="1" t="s">
        <v>138</v>
      </c>
      <c r="CN3260" s="1" t="s">
        <v>139</v>
      </c>
      <c r="CP3260" s="1" t="s">
        <v>112</v>
      </c>
      <c r="CQ3260" s="1" t="s">
        <v>111</v>
      </c>
      <c r="CR3260" s="1" t="s">
        <v>111</v>
      </c>
      <c r="CS3260" s="1" t="s">
        <v>112</v>
      </c>
      <c r="CT3260" s="1" t="s">
        <v>138</v>
      </c>
      <c r="CU3260" s="1" t="s">
        <v>111</v>
      </c>
      <c r="CV3260" s="1" t="s">
        <v>138</v>
      </c>
      <c r="CW3260" s="1" t="s">
        <v>7535</v>
      </c>
      <c r="CX3260" s="1">
        <v>16717774622</v>
      </c>
      <c r="CY3260" s="1" t="s">
        <v>13564</v>
      </c>
      <c r="CZ3260" s="1" t="s">
        <v>138</v>
      </c>
      <c r="DA3260" s="1" t="s">
        <v>111</v>
      </c>
      <c r="DB3260" s="1" t="s">
        <v>112</v>
      </c>
    </row>
    <row r="3261" spans="1:111" ht="15.6" customHeight="1" x14ac:dyDescent="0.25">
      <c r="A3261" s="1" t="s">
        <v>15162</v>
      </c>
      <c r="B3261" s="1" t="s">
        <v>109</v>
      </c>
      <c r="C3261" s="2">
        <v>44036.348867476852</v>
      </c>
      <c r="D3261" s="2">
        <v>44110</v>
      </c>
      <c r="E3261" s="1" t="s">
        <v>110</v>
      </c>
      <c r="F3261" s="2">
        <v>44103.833333333336</v>
      </c>
      <c r="G3261" s="1" t="s">
        <v>112</v>
      </c>
      <c r="H3261" s="1" t="s">
        <v>112</v>
      </c>
      <c r="I3261" s="1" t="s">
        <v>112</v>
      </c>
      <c r="J3261" s="1" t="s">
        <v>2853</v>
      </c>
      <c r="K3261" s="1" t="s">
        <v>2854</v>
      </c>
      <c r="L3261" s="1" t="s">
        <v>2856</v>
      </c>
      <c r="M3261" s="1" t="s">
        <v>15163</v>
      </c>
      <c r="N3261" s="1" t="s">
        <v>116</v>
      </c>
      <c r="O3261" s="1" t="s">
        <v>117</v>
      </c>
      <c r="P3261" s="9">
        <v>96950</v>
      </c>
      <c r="Q3261" s="1" t="s">
        <v>118</v>
      </c>
      <c r="S3261" s="1">
        <v>16702359037</v>
      </c>
      <c r="U3261" s="1">
        <v>45111</v>
      </c>
      <c r="V3261" s="1" t="s">
        <v>119</v>
      </c>
      <c r="X3261" s="1" t="s">
        <v>10809</v>
      </c>
      <c r="Y3261" s="1" t="s">
        <v>2858</v>
      </c>
      <c r="Z3261" s="1" t="s">
        <v>686</v>
      </c>
      <c r="AA3261" s="1" t="s">
        <v>15164</v>
      </c>
      <c r="AB3261" s="1" t="s">
        <v>2856</v>
      </c>
      <c r="AC3261" s="1" t="s">
        <v>15165</v>
      </c>
      <c r="AD3261" s="1" t="s">
        <v>116</v>
      </c>
      <c r="AE3261" s="1" t="s">
        <v>117</v>
      </c>
      <c r="AF3261" s="9">
        <v>96950</v>
      </c>
      <c r="AG3261" s="1" t="s">
        <v>118</v>
      </c>
      <c r="AI3261" s="1">
        <v>16702359037</v>
      </c>
      <c r="AK3261" s="1" t="s">
        <v>2860</v>
      </c>
      <c r="BC3261" s="1" t="str">
        <f>"49-3091.00"</f>
        <v>49-3091.00</v>
      </c>
      <c r="BD3261" s="1" t="s">
        <v>2861</v>
      </c>
      <c r="BE3261" s="1" t="s">
        <v>15166</v>
      </c>
      <c r="BF3261" s="1" t="s">
        <v>15167</v>
      </c>
      <c r="BG3261" s="1">
        <v>1</v>
      </c>
      <c r="BI3261" s="2">
        <v>44105</v>
      </c>
      <c r="BJ3261" s="2">
        <v>44469</v>
      </c>
      <c r="BM3261" s="1">
        <v>35</v>
      </c>
      <c r="BN3261" s="1">
        <v>0</v>
      </c>
      <c r="BO3261" s="1">
        <v>7</v>
      </c>
      <c r="BP3261" s="1">
        <v>7</v>
      </c>
      <c r="BQ3261" s="1">
        <v>7</v>
      </c>
      <c r="BR3261" s="1">
        <v>7</v>
      </c>
      <c r="BS3261" s="1">
        <v>7</v>
      </c>
      <c r="BT3261" s="1">
        <v>0</v>
      </c>
      <c r="BU3261" s="1" t="str">
        <f>"9:00 AM"</f>
        <v>9:00 AM</v>
      </c>
      <c r="BV3261" s="1" t="str">
        <f t="shared" si="81"/>
        <v>5:00 PM</v>
      </c>
      <c r="BW3261" s="1" t="s">
        <v>135</v>
      </c>
      <c r="BX3261" s="1">
        <v>0</v>
      </c>
      <c r="BY3261" s="1">
        <v>12</v>
      </c>
      <c r="BZ3261" s="1" t="s">
        <v>112</v>
      </c>
      <c r="CA3261" s="1">
        <v>0</v>
      </c>
      <c r="CB3261" s="1" t="s">
        <v>15168</v>
      </c>
      <c r="CC3261" s="1" t="s">
        <v>2856</v>
      </c>
      <c r="CD3261" s="1" t="s">
        <v>15165</v>
      </c>
      <c r="CE3261" s="1" t="s">
        <v>116</v>
      </c>
      <c r="CF3261" s="1" t="s">
        <v>117</v>
      </c>
      <c r="CG3261" s="1">
        <v>96950</v>
      </c>
      <c r="CH3261" s="3">
        <v>10.7</v>
      </c>
      <c r="CI3261" s="3">
        <v>10.7</v>
      </c>
      <c r="CJ3261" s="3">
        <v>16.05</v>
      </c>
      <c r="CK3261" s="3">
        <v>16.05</v>
      </c>
      <c r="CL3261" s="1" t="s">
        <v>137</v>
      </c>
      <c r="CM3261" s="1" t="s">
        <v>331</v>
      </c>
      <c r="CN3261" s="1" t="s">
        <v>139</v>
      </c>
      <c r="CP3261" s="1" t="s">
        <v>112</v>
      </c>
      <c r="CQ3261" s="1" t="s">
        <v>111</v>
      </c>
      <c r="CR3261" s="1" t="s">
        <v>112</v>
      </c>
      <c r="CS3261" s="1" t="s">
        <v>111</v>
      </c>
      <c r="CT3261" s="1" t="s">
        <v>138</v>
      </c>
      <c r="CU3261" s="1" t="s">
        <v>111</v>
      </c>
      <c r="CV3261" s="1" t="s">
        <v>138</v>
      </c>
      <c r="CW3261" s="1" t="s">
        <v>331</v>
      </c>
      <c r="CX3261" s="1">
        <v>16702359037</v>
      </c>
      <c r="CY3261" s="1" t="s">
        <v>2860</v>
      </c>
      <c r="CZ3261" s="1" t="s">
        <v>138</v>
      </c>
      <c r="DA3261" s="1" t="s">
        <v>111</v>
      </c>
      <c r="DB3261" s="1" t="s">
        <v>112</v>
      </c>
    </row>
    <row r="3262" spans="1:111" ht="15.6" customHeight="1" x14ac:dyDescent="0.25">
      <c r="A3262" s="1" t="s">
        <v>15169</v>
      </c>
      <c r="B3262" s="1" t="s">
        <v>109</v>
      </c>
      <c r="C3262" s="2">
        <v>44034.218643287037</v>
      </c>
      <c r="D3262" s="2">
        <v>44109</v>
      </c>
      <c r="E3262" s="1" t="s">
        <v>110</v>
      </c>
      <c r="F3262" s="2">
        <v>44102.833333333336</v>
      </c>
      <c r="G3262" s="1" t="s">
        <v>112</v>
      </c>
      <c r="H3262" s="1" t="s">
        <v>112</v>
      </c>
      <c r="I3262" s="1" t="s">
        <v>112</v>
      </c>
      <c r="J3262" s="1" t="s">
        <v>15170</v>
      </c>
      <c r="K3262" s="1" t="s">
        <v>15171</v>
      </c>
      <c r="L3262" s="1" t="s">
        <v>15172</v>
      </c>
      <c r="N3262" s="1" t="s">
        <v>116</v>
      </c>
      <c r="O3262" s="1" t="s">
        <v>117</v>
      </c>
      <c r="P3262" s="9">
        <v>96950</v>
      </c>
      <c r="Q3262" s="1" t="s">
        <v>118</v>
      </c>
      <c r="S3262" s="1">
        <v>16702873247</v>
      </c>
      <c r="U3262" s="1">
        <v>561720</v>
      </c>
      <c r="V3262" s="1" t="s">
        <v>119</v>
      </c>
      <c r="X3262" s="1" t="s">
        <v>848</v>
      </c>
      <c r="Y3262" s="1" t="s">
        <v>5695</v>
      </c>
      <c r="Z3262" s="1" t="s">
        <v>5696</v>
      </c>
      <c r="AA3262" s="1" t="s">
        <v>759</v>
      </c>
      <c r="AB3262" s="1" t="s">
        <v>5697</v>
      </c>
      <c r="AD3262" s="1" t="s">
        <v>116</v>
      </c>
      <c r="AE3262" s="1" t="s">
        <v>117</v>
      </c>
      <c r="AF3262" s="9">
        <v>96950</v>
      </c>
      <c r="AG3262" s="1" t="s">
        <v>118</v>
      </c>
      <c r="AI3262" s="1">
        <v>16702873247</v>
      </c>
      <c r="AK3262" s="1" t="s">
        <v>10072</v>
      </c>
      <c r="BC3262" s="1" t="str">
        <f>"37-2012.00"</f>
        <v>37-2012.00</v>
      </c>
      <c r="BD3262" s="1" t="s">
        <v>576</v>
      </c>
      <c r="BE3262" s="1" t="s">
        <v>15173</v>
      </c>
      <c r="BF3262" s="1" t="s">
        <v>578</v>
      </c>
      <c r="BG3262" s="1">
        <v>4</v>
      </c>
      <c r="BI3262" s="2">
        <v>44105</v>
      </c>
      <c r="BJ3262" s="2">
        <v>44469</v>
      </c>
      <c r="BM3262" s="1">
        <v>40</v>
      </c>
      <c r="BN3262" s="1">
        <v>0</v>
      </c>
      <c r="BO3262" s="1">
        <v>8</v>
      </c>
      <c r="BP3262" s="1">
        <v>8</v>
      </c>
      <c r="BQ3262" s="1">
        <v>8</v>
      </c>
      <c r="BR3262" s="1">
        <v>8</v>
      </c>
      <c r="BS3262" s="1">
        <v>8</v>
      </c>
      <c r="BT3262" s="1">
        <v>0</v>
      </c>
      <c r="BU3262" s="1" t="str">
        <f>"8:00 AM"</f>
        <v>8:00 AM</v>
      </c>
      <c r="BV3262" s="1" t="str">
        <f t="shared" si="81"/>
        <v>5:00 PM</v>
      </c>
      <c r="BW3262" s="1" t="s">
        <v>230</v>
      </c>
      <c r="BX3262" s="1">
        <v>0</v>
      </c>
      <c r="BY3262" s="1">
        <v>0</v>
      </c>
      <c r="BZ3262" s="1" t="s">
        <v>112</v>
      </c>
      <c r="CA3262" s="1">
        <v>0</v>
      </c>
      <c r="CB3262" s="1" t="s">
        <v>138</v>
      </c>
      <c r="CC3262" s="1" t="s">
        <v>15174</v>
      </c>
      <c r="CE3262" s="1" t="s">
        <v>116</v>
      </c>
      <c r="CF3262" s="1" t="s">
        <v>117</v>
      </c>
      <c r="CG3262" s="1">
        <v>96950</v>
      </c>
      <c r="CH3262" s="3">
        <v>9.41</v>
      </c>
      <c r="CI3262" s="3">
        <v>9.41</v>
      </c>
      <c r="CJ3262" s="3">
        <v>14.12</v>
      </c>
      <c r="CK3262" s="3">
        <v>14.12</v>
      </c>
      <c r="CL3262" s="1" t="s">
        <v>137</v>
      </c>
      <c r="CN3262" s="1" t="s">
        <v>139</v>
      </c>
      <c r="CP3262" s="1" t="s">
        <v>112</v>
      </c>
      <c r="CQ3262" s="1" t="s">
        <v>111</v>
      </c>
      <c r="CR3262" s="1" t="s">
        <v>111</v>
      </c>
      <c r="CS3262" s="1" t="s">
        <v>111</v>
      </c>
      <c r="CT3262" s="1" t="s">
        <v>138</v>
      </c>
      <c r="CU3262" s="1" t="s">
        <v>111</v>
      </c>
      <c r="CV3262" s="1" t="s">
        <v>138</v>
      </c>
      <c r="CW3262" s="1" t="s">
        <v>15175</v>
      </c>
      <c r="CX3262" s="1">
        <v>16702873247</v>
      </c>
      <c r="CY3262" s="1" t="s">
        <v>10072</v>
      </c>
      <c r="CZ3262" s="1" t="s">
        <v>138</v>
      </c>
      <c r="DA3262" s="1" t="s">
        <v>111</v>
      </c>
      <c r="DB3262" s="1" t="s">
        <v>112</v>
      </c>
    </row>
    <row r="3263" spans="1:111" ht="15.6" customHeight="1" x14ac:dyDescent="0.25">
      <c r="A3263" s="1" t="s">
        <v>15184</v>
      </c>
      <c r="B3263" s="1" t="s">
        <v>109</v>
      </c>
      <c r="C3263" s="2">
        <v>44068.2663181713</v>
      </c>
      <c r="D3263" s="2">
        <v>44153</v>
      </c>
      <c r="E3263" s="1" t="s">
        <v>180</v>
      </c>
      <c r="G3263" s="1" t="s">
        <v>111</v>
      </c>
      <c r="H3263" s="1" t="s">
        <v>112</v>
      </c>
      <c r="I3263" s="1" t="s">
        <v>112</v>
      </c>
      <c r="J3263" s="1" t="s">
        <v>909</v>
      </c>
      <c r="L3263" s="1" t="s">
        <v>2241</v>
      </c>
      <c r="M3263" s="1" t="s">
        <v>754</v>
      </c>
      <c r="N3263" s="1" t="s">
        <v>167</v>
      </c>
      <c r="O3263" s="1" t="s">
        <v>117</v>
      </c>
      <c r="P3263" s="9">
        <v>96950</v>
      </c>
      <c r="Q3263" s="1" t="s">
        <v>118</v>
      </c>
      <c r="S3263" s="1">
        <v>16702340560</v>
      </c>
      <c r="U3263" s="1">
        <v>531110</v>
      </c>
      <c r="V3263" s="1" t="s">
        <v>119</v>
      </c>
      <c r="X3263" s="1" t="s">
        <v>911</v>
      </c>
      <c r="Y3263" s="1" t="s">
        <v>912</v>
      </c>
      <c r="Z3263" s="1" t="s">
        <v>913</v>
      </c>
      <c r="AA3263" s="1" t="s">
        <v>2242</v>
      </c>
      <c r="AB3263" s="1" t="s">
        <v>2241</v>
      </c>
      <c r="AC3263" s="1" t="s">
        <v>754</v>
      </c>
      <c r="AD3263" s="1" t="s">
        <v>167</v>
      </c>
      <c r="AE3263" s="1" t="s">
        <v>117</v>
      </c>
      <c r="AF3263" s="9">
        <v>96950</v>
      </c>
      <c r="AG3263" s="1" t="s">
        <v>118</v>
      </c>
      <c r="AI3263" s="1">
        <v>16702340560</v>
      </c>
      <c r="AK3263" s="1" t="s">
        <v>917</v>
      </c>
      <c r="BC3263" s="1" t="str">
        <f>"37-2011.00"</f>
        <v>37-2011.00</v>
      </c>
      <c r="BD3263" s="1" t="s">
        <v>676</v>
      </c>
      <c r="BE3263" s="1" t="s">
        <v>15185</v>
      </c>
      <c r="BF3263" s="1" t="s">
        <v>919</v>
      </c>
      <c r="BG3263" s="1">
        <v>5</v>
      </c>
      <c r="BI3263" s="2">
        <v>44105</v>
      </c>
      <c r="BJ3263" s="2">
        <v>44469</v>
      </c>
      <c r="BM3263" s="1">
        <v>35</v>
      </c>
      <c r="BN3263" s="1">
        <v>0</v>
      </c>
      <c r="BO3263" s="1">
        <v>7</v>
      </c>
      <c r="BP3263" s="1">
        <v>7</v>
      </c>
      <c r="BQ3263" s="1">
        <v>7</v>
      </c>
      <c r="BR3263" s="1">
        <v>7</v>
      </c>
      <c r="BS3263" s="1">
        <v>7</v>
      </c>
      <c r="BT3263" s="1">
        <v>0</v>
      </c>
      <c r="BU3263" s="1" t="str">
        <f>"8:00 AM"</f>
        <v>8:00 AM</v>
      </c>
      <c r="BV3263" s="1" t="str">
        <f t="shared" si="81"/>
        <v>5:00 PM</v>
      </c>
      <c r="BW3263" s="1" t="s">
        <v>135</v>
      </c>
      <c r="BX3263" s="1">
        <v>0</v>
      </c>
      <c r="BY3263" s="1">
        <v>12</v>
      </c>
      <c r="BZ3263" s="1" t="s">
        <v>112</v>
      </c>
      <c r="CA3263" s="1">
        <v>0</v>
      </c>
      <c r="CB3263" s="1" t="s">
        <v>15186</v>
      </c>
      <c r="CC3263" s="1" t="s">
        <v>15187</v>
      </c>
      <c r="CD3263" s="1" t="s">
        <v>754</v>
      </c>
      <c r="CE3263" s="1" t="s">
        <v>167</v>
      </c>
      <c r="CF3263" s="1" t="s">
        <v>117</v>
      </c>
      <c r="CG3263" s="1">
        <v>96950</v>
      </c>
      <c r="CH3263" s="3">
        <v>10.42</v>
      </c>
      <c r="CI3263" s="3">
        <v>10.42</v>
      </c>
      <c r="CJ3263" s="3">
        <v>15.63</v>
      </c>
      <c r="CK3263" s="3">
        <v>15.63</v>
      </c>
      <c r="CL3263" s="1" t="s">
        <v>137</v>
      </c>
      <c r="CM3263" s="1" t="s">
        <v>922</v>
      </c>
      <c r="CN3263" s="1" t="s">
        <v>139</v>
      </c>
      <c r="CP3263" s="1" t="s">
        <v>112</v>
      </c>
      <c r="CQ3263" s="1" t="s">
        <v>111</v>
      </c>
      <c r="CR3263" s="1" t="s">
        <v>112</v>
      </c>
      <c r="CS3263" s="1" t="s">
        <v>111</v>
      </c>
      <c r="CT3263" s="1" t="s">
        <v>111</v>
      </c>
      <c r="CU3263" s="1" t="s">
        <v>111</v>
      </c>
      <c r="CV3263" s="1" t="s">
        <v>111</v>
      </c>
      <c r="CW3263" s="1" t="s">
        <v>714</v>
      </c>
      <c r="CX3263" s="1">
        <v>16702340560</v>
      </c>
      <c r="CY3263" s="1" t="s">
        <v>917</v>
      </c>
      <c r="CZ3263" s="1" t="s">
        <v>716</v>
      </c>
      <c r="DA3263" s="1" t="s">
        <v>111</v>
      </c>
      <c r="DB3263" s="1" t="s">
        <v>112</v>
      </c>
    </row>
    <row r="3264" spans="1:111" ht="15.6" customHeight="1" x14ac:dyDescent="0.25">
      <c r="A3264" s="1" t="s">
        <v>15191</v>
      </c>
      <c r="B3264" s="1" t="s">
        <v>109</v>
      </c>
      <c r="C3264" s="2">
        <v>44130.106487384262</v>
      </c>
      <c r="D3264" s="2">
        <v>44151</v>
      </c>
      <c r="E3264" s="1" t="s">
        <v>180</v>
      </c>
      <c r="G3264" s="1" t="s">
        <v>112</v>
      </c>
      <c r="H3264" s="1" t="s">
        <v>112</v>
      </c>
      <c r="I3264" s="1" t="s">
        <v>112</v>
      </c>
      <c r="J3264" s="1" t="s">
        <v>5791</v>
      </c>
      <c r="L3264" s="1" t="s">
        <v>3058</v>
      </c>
      <c r="N3264" s="1" t="s">
        <v>167</v>
      </c>
      <c r="O3264" s="1" t="s">
        <v>117</v>
      </c>
      <c r="P3264" s="9">
        <v>96950</v>
      </c>
      <c r="Q3264" s="1" t="s">
        <v>118</v>
      </c>
      <c r="S3264" s="1">
        <v>16702339032</v>
      </c>
      <c r="U3264" s="1">
        <v>5619</v>
      </c>
      <c r="V3264" s="1" t="s">
        <v>119</v>
      </c>
      <c r="X3264" s="1" t="s">
        <v>5682</v>
      </c>
      <c r="Y3264" s="1" t="s">
        <v>5793</v>
      </c>
      <c r="Z3264" s="1" t="s">
        <v>5794</v>
      </c>
      <c r="AA3264" s="1" t="s">
        <v>171</v>
      </c>
      <c r="AB3264" s="1" t="s">
        <v>3058</v>
      </c>
      <c r="AD3264" s="1" t="s">
        <v>167</v>
      </c>
      <c r="AE3264" s="1" t="s">
        <v>117</v>
      </c>
      <c r="AF3264" s="9">
        <v>96950</v>
      </c>
      <c r="AG3264" s="1" t="s">
        <v>118</v>
      </c>
      <c r="AI3264" s="1">
        <v>16702339032</v>
      </c>
      <c r="AK3264" s="1" t="s">
        <v>5795</v>
      </c>
      <c r="BC3264" s="1" t="str">
        <f>"49-9071.00"</f>
        <v>49-9071.00</v>
      </c>
      <c r="BD3264" s="1" t="s">
        <v>214</v>
      </c>
      <c r="BE3264" s="1" t="s">
        <v>15192</v>
      </c>
      <c r="BF3264" s="1" t="s">
        <v>3983</v>
      </c>
      <c r="BG3264" s="1">
        <v>1</v>
      </c>
      <c r="BI3264" s="2">
        <v>44136</v>
      </c>
      <c r="BJ3264" s="2">
        <v>44469</v>
      </c>
      <c r="BM3264" s="1">
        <v>40</v>
      </c>
      <c r="BN3264" s="1">
        <v>0</v>
      </c>
      <c r="BO3264" s="1">
        <v>8</v>
      </c>
      <c r="BP3264" s="1">
        <v>8</v>
      </c>
      <c r="BQ3264" s="1">
        <v>8</v>
      </c>
      <c r="BR3264" s="1">
        <v>8</v>
      </c>
      <c r="BS3264" s="1">
        <v>8</v>
      </c>
      <c r="BT3264" s="1">
        <v>0</v>
      </c>
      <c r="BU3264" s="1" t="str">
        <f>"8:00 AM"</f>
        <v>8:00 AM</v>
      </c>
      <c r="BV3264" s="1" t="str">
        <f t="shared" si="81"/>
        <v>5:00 PM</v>
      </c>
      <c r="BW3264" s="1" t="s">
        <v>230</v>
      </c>
      <c r="BX3264" s="1">
        <v>0</v>
      </c>
      <c r="BY3264" s="1">
        <v>12</v>
      </c>
      <c r="BZ3264" s="1" t="s">
        <v>112</v>
      </c>
      <c r="CA3264" s="1">
        <v>0</v>
      </c>
      <c r="CB3264" s="4" t="s">
        <v>15193</v>
      </c>
      <c r="CC3264" s="1" t="s">
        <v>15194</v>
      </c>
      <c r="CE3264" s="1" t="s">
        <v>167</v>
      </c>
      <c r="CF3264" s="1" t="s">
        <v>117</v>
      </c>
      <c r="CG3264" s="1">
        <v>96950</v>
      </c>
      <c r="CH3264" s="3">
        <v>12.64</v>
      </c>
      <c r="CI3264" s="3">
        <v>12.64</v>
      </c>
      <c r="CJ3264" s="3">
        <v>0</v>
      </c>
      <c r="CK3264" s="3">
        <v>0</v>
      </c>
      <c r="CL3264" s="1" t="s">
        <v>137</v>
      </c>
      <c r="CM3264" s="1" t="s">
        <v>230</v>
      </c>
      <c r="CN3264" s="1" t="s">
        <v>139</v>
      </c>
      <c r="CP3264" s="1" t="s">
        <v>112</v>
      </c>
      <c r="CQ3264" s="1" t="s">
        <v>111</v>
      </c>
      <c r="CR3264" s="1" t="s">
        <v>112</v>
      </c>
      <c r="CS3264" s="1" t="s">
        <v>112</v>
      </c>
      <c r="CT3264" s="1" t="s">
        <v>138</v>
      </c>
      <c r="CU3264" s="1" t="s">
        <v>111</v>
      </c>
      <c r="CV3264" s="1" t="s">
        <v>138</v>
      </c>
      <c r="CW3264" s="1" t="s">
        <v>1633</v>
      </c>
      <c r="CX3264" s="1">
        <v>16702339032</v>
      </c>
      <c r="CY3264" s="1" t="s">
        <v>5795</v>
      </c>
      <c r="CZ3264" s="1" t="s">
        <v>138</v>
      </c>
      <c r="DA3264" s="1" t="s">
        <v>111</v>
      </c>
      <c r="DB3264" s="1" t="s">
        <v>112</v>
      </c>
      <c r="DC3264" s="1" t="s">
        <v>1625</v>
      </c>
      <c r="DD3264" s="1" t="s">
        <v>5801</v>
      </c>
      <c r="DE3264" s="1" t="s">
        <v>892</v>
      </c>
      <c r="DF3264" s="1" t="s">
        <v>5802</v>
      </c>
      <c r="DG3264" s="1" t="s">
        <v>5795</v>
      </c>
    </row>
    <row r="3265" spans="1:111" ht="15.6" customHeight="1" x14ac:dyDescent="0.25">
      <c r="A3265" s="1" t="s">
        <v>15220</v>
      </c>
      <c r="B3265" s="1" t="s">
        <v>109</v>
      </c>
      <c r="C3265" s="2">
        <v>44049.335825347225</v>
      </c>
      <c r="D3265" s="2">
        <v>44131</v>
      </c>
      <c r="E3265" s="1" t="s">
        <v>180</v>
      </c>
      <c r="G3265" s="1" t="s">
        <v>112</v>
      </c>
      <c r="H3265" s="1" t="s">
        <v>112</v>
      </c>
      <c r="I3265" s="1" t="s">
        <v>112</v>
      </c>
      <c r="J3265" s="1" t="s">
        <v>4716</v>
      </c>
      <c r="K3265" s="1" t="s">
        <v>15221</v>
      </c>
      <c r="L3265" s="1" t="s">
        <v>4718</v>
      </c>
      <c r="M3265" s="1" t="s">
        <v>4719</v>
      </c>
      <c r="N3265" s="1" t="s">
        <v>167</v>
      </c>
      <c r="O3265" s="1" t="s">
        <v>117</v>
      </c>
      <c r="P3265" s="9">
        <v>96950</v>
      </c>
      <c r="Q3265" s="1" t="s">
        <v>118</v>
      </c>
      <c r="S3265" s="1">
        <v>16702343117</v>
      </c>
      <c r="U3265" s="1">
        <v>32311</v>
      </c>
      <c r="V3265" s="1" t="s">
        <v>119</v>
      </c>
      <c r="X3265" s="1" t="s">
        <v>4720</v>
      </c>
      <c r="Y3265" s="1" t="s">
        <v>4721</v>
      </c>
      <c r="Z3265" s="1" t="s">
        <v>4722</v>
      </c>
      <c r="AA3265" s="1" t="s">
        <v>171</v>
      </c>
      <c r="AB3265" s="1" t="s">
        <v>4718</v>
      </c>
      <c r="AC3265" s="1" t="s">
        <v>4719</v>
      </c>
      <c r="AD3265" s="1" t="s">
        <v>167</v>
      </c>
      <c r="AE3265" s="1" t="s">
        <v>117</v>
      </c>
      <c r="AF3265" s="9">
        <v>96950</v>
      </c>
      <c r="AG3265" s="1" t="s">
        <v>118</v>
      </c>
      <c r="AI3265" s="1">
        <v>16702343117</v>
      </c>
      <c r="AK3265" s="1" t="s">
        <v>4723</v>
      </c>
      <c r="BC3265" s="1" t="str">
        <f>"51-5112.00"</f>
        <v>51-5112.00</v>
      </c>
      <c r="BD3265" s="1" t="s">
        <v>807</v>
      </c>
      <c r="BE3265" s="1" t="s">
        <v>15222</v>
      </c>
      <c r="BF3265" s="1" t="s">
        <v>15223</v>
      </c>
      <c r="BG3265" s="1">
        <v>1</v>
      </c>
      <c r="BI3265" s="2">
        <v>44105</v>
      </c>
      <c r="BJ3265" s="2">
        <v>44469</v>
      </c>
      <c r="BM3265" s="1">
        <v>35</v>
      </c>
      <c r="BN3265" s="1">
        <v>0</v>
      </c>
      <c r="BO3265" s="1">
        <v>7</v>
      </c>
      <c r="BP3265" s="1">
        <v>7</v>
      </c>
      <c r="BQ3265" s="1">
        <v>7</v>
      </c>
      <c r="BR3265" s="1">
        <v>7</v>
      </c>
      <c r="BS3265" s="1">
        <v>7</v>
      </c>
      <c r="BT3265" s="1">
        <v>0</v>
      </c>
      <c r="BU3265" s="1" t="str">
        <f>"10:00 AM"</f>
        <v>10:00 AM</v>
      </c>
      <c r="BV3265" s="1" t="str">
        <f t="shared" si="81"/>
        <v>5:00 PM</v>
      </c>
      <c r="BW3265" s="1" t="s">
        <v>135</v>
      </c>
      <c r="BX3265" s="1">
        <v>0</v>
      </c>
      <c r="BY3265" s="1">
        <v>12</v>
      </c>
      <c r="BZ3265" s="1" t="s">
        <v>112</v>
      </c>
      <c r="CA3265" s="1">
        <v>0</v>
      </c>
      <c r="CB3265" s="1" t="s">
        <v>15224</v>
      </c>
      <c r="CC3265" s="1" t="s">
        <v>4719</v>
      </c>
      <c r="CE3265" s="1" t="s">
        <v>167</v>
      </c>
      <c r="CF3265" s="1" t="s">
        <v>117</v>
      </c>
      <c r="CG3265" s="1">
        <v>96950</v>
      </c>
      <c r="CH3265" s="3">
        <v>12.73</v>
      </c>
      <c r="CI3265" s="3">
        <v>12.73</v>
      </c>
      <c r="CJ3265" s="3">
        <v>19.100000000000001</v>
      </c>
      <c r="CK3265" s="3">
        <v>19.100000000000001</v>
      </c>
      <c r="CL3265" s="1" t="s">
        <v>137</v>
      </c>
      <c r="CM3265" s="1" t="s">
        <v>1474</v>
      </c>
      <c r="CN3265" s="1" t="s">
        <v>139</v>
      </c>
      <c r="CP3265" s="1" t="s">
        <v>112</v>
      </c>
      <c r="CQ3265" s="1" t="s">
        <v>111</v>
      </c>
      <c r="CR3265" s="1" t="s">
        <v>112</v>
      </c>
      <c r="CS3265" s="1" t="s">
        <v>111</v>
      </c>
      <c r="CT3265" s="1" t="s">
        <v>138</v>
      </c>
      <c r="CU3265" s="1" t="s">
        <v>111</v>
      </c>
      <c r="CV3265" s="1" t="s">
        <v>138</v>
      </c>
      <c r="CW3265" s="1" t="s">
        <v>9061</v>
      </c>
      <c r="CX3265" s="1">
        <v>16702343117</v>
      </c>
      <c r="CY3265" s="1" t="s">
        <v>4723</v>
      </c>
      <c r="CZ3265" s="1" t="s">
        <v>138</v>
      </c>
      <c r="DA3265" s="1" t="s">
        <v>111</v>
      </c>
      <c r="DB3265" s="1" t="s">
        <v>112</v>
      </c>
    </row>
    <row r="3266" spans="1:111" ht="15.6" customHeight="1" x14ac:dyDescent="0.25">
      <c r="A3266" s="1" t="s">
        <v>15225</v>
      </c>
      <c r="B3266" s="1" t="s">
        <v>109</v>
      </c>
      <c r="C3266" s="2">
        <v>44097.113494560188</v>
      </c>
      <c r="D3266" s="2">
        <v>44176</v>
      </c>
      <c r="E3266" s="1" t="s">
        <v>180</v>
      </c>
      <c r="G3266" s="1" t="s">
        <v>111</v>
      </c>
      <c r="H3266" s="1" t="s">
        <v>112</v>
      </c>
      <c r="I3266" s="1" t="s">
        <v>112</v>
      </c>
      <c r="J3266" s="1" t="s">
        <v>396</v>
      </c>
      <c r="L3266" s="1" t="s">
        <v>397</v>
      </c>
      <c r="M3266" s="1" t="s">
        <v>398</v>
      </c>
      <c r="N3266" s="1" t="s">
        <v>399</v>
      </c>
      <c r="O3266" s="1" t="s">
        <v>117</v>
      </c>
      <c r="P3266" s="9">
        <v>96950</v>
      </c>
      <c r="Q3266" s="1" t="s">
        <v>118</v>
      </c>
      <c r="S3266" s="1">
        <v>16707898959</v>
      </c>
      <c r="U3266" s="1">
        <v>44413</v>
      </c>
      <c r="V3266" s="1" t="s">
        <v>119</v>
      </c>
      <c r="X3266" s="1" t="s">
        <v>400</v>
      </c>
      <c r="Y3266" s="1" t="s">
        <v>401</v>
      </c>
      <c r="Z3266" s="1" t="s">
        <v>402</v>
      </c>
      <c r="AA3266" s="1" t="s">
        <v>403</v>
      </c>
      <c r="AB3266" s="1" t="s">
        <v>404</v>
      </c>
      <c r="AD3266" s="1" t="s">
        <v>116</v>
      </c>
      <c r="AE3266" s="1" t="s">
        <v>117</v>
      </c>
      <c r="AF3266" s="9">
        <v>96950</v>
      </c>
      <c r="AG3266" s="1" t="s">
        <v>118</v>
      </c>
      <c r="AI3266" s="1">
        <v>16707898959</v>
      </c>
      <c r="AK3266" s="1" t="s">
        <v>405</v>
      </c>
      <c r="BC3266" s="1" t="str">
        <f>"27-1026.00"</f>
        <v>27-1026.00</v>
      </c>
      <c r="BD3266" s="1" t="s">
        <v>406</v>
      </c>
      <c r="BE3266" s="1" t="s">
        <v>407</v>
      </c>
      <c r="BF3266" s="1" t="s">
        <v>408</v>
      </c>
      <c r="BG3266" s="1">
        <v>5</v>
      </c>
      <c r="BI3266" s="2">
        <v>44105</v>
      </c>
      <c r="BJ3266" s="2">
        <v>44469</v>
      </c>
      <c r="BM3266" s="1">
        <v>40</v>
      </c>
      <c r="BN3266" s="1">
        <v>0</v>
      </c>
      <c r="BO3266" s="1">
        <v>8</v>
      </c>
      <c r="BP3266" s="1">
        <v>8</v>
      </c>
      <c r="BQ3266" s="1">
        <v>8</v>
      </c>
      <c r="BR3266" s="1">
        <v>8</v>
      </c>
      <c r="BS3266" s="1">
        <v>8</v>
      </c>
      <c r="BT3266" s="1">
        <v>0</v>
      </c>
      <c r="BU3266" s="1" t="str">
        <f>"7:30 AM"</f>
        <v>7:30 AM</v>
      </c>
      <c r="BV3266" s="1" t="str">
        <f>"4:30 PM"</f>
        <v>4:30 PM</v>
      </c>
      <c r="BW3266" s="1" t="s">
        <v>135</v>
      </c>
      <c r="BX3266" s="1">
        <v>0</v>
      </c>
      <c r="BY3266" s="1">
        <v>24</v>
      </c>
      <c r="BZ3266" s="1" t="s">
        <v>112</v>
      </c>
      <c r="CA3266" s="1">
        <v>0</v>
      </c>
      <c r="CB3266" s="4" t="s">
        <v>409</v>
      </c>
      <c r="CC3266" s="1" t="s">
        <v>410</v>
      </c>
      <c r="CE3266" s="1" t="s">
        <v>167</v>
      </c>
      <c r="CF3266" s="1" t="s">
        <v>117</v>
      </c>
      <c r="CG3266" s="1">
        <v>96950</v>
      </c>
      <c r="CH3266" s="3">
        <v>9.59</v>
      </c>
      <c r="CI3266" s="3">
        <v>9.59</v>
      </c>
      <c r="CJ3266" s="3">
        <v>14.39</v>
      </c>
      <c r="CK3266" s="3">
        <v>14.39</v>
      </c>
      <c r="CL3266" s="1" t="s">
        <v>137</v>
      </c>
      <c r="CN3266" s="1" t="s">
        <v>139</v>
      </c>
      <c r="CP3266" s="1" t="s">
        <v>112</v>
      </c>
      <c r="CQ3266" s="1" t="s">
        <v>111</v>
      </c>
      <c r="CR3266" s="1" t="s">
        <v>112</v>
      </c>
      <c r="CS3266" s="1" t="s">
        <v>111</v>
      </c>
      <c r="CT3266" s="1" t="s">
        <v>138</v>
      </c>
      <c r="CU3266" s="1" t="s">
        <v>111</v>
      </c>
      <c r="CV3266" s="1" t="s">
        <v>138</v>
      </c>
      <c r="CW3266" s="1" t="s">
        <v>411</v>
      </c>
      <c r="CX3266" s="1">
        <v>16707898959</v>
      </c>
      <c r="CY3266" s="1" t="s">
        <v>405</v>
      </c>
      <c r="CZ3266" s="1" t="s">
        <v>138</v>
      </c>
      <c r="DA3266" s="1" t="s">
        <v>111</v>
      </c>
      <c r="DB3266" s="1" t="s">
        <v>112</v>
      </c>
    </row>
    <row r="3267" spans="1:111" ht="15.6" customHeight="1" x14ac:dyDescent="0.25">
      <c r="A3267" s="1" t="s">
        <v>15236</v>
      </c>
      <c r="B3267" s="1" t="s">
        <v>109</v>
      </c>
      <c r="C3267" s="2">
        <v>44072.23015127315</v>
      </c>
      <c r="D3267" s="2">
        <v>44160</v>
      </c>
      <c r="E3267" s="1" t="s">
        <v>180</v>
      </c>
      <c r="G3267" s="1" t="s">
        <v>112</v>
      </c>
      <c r="H3267" s="1" t="s">
        <v>112</v>
      </c>
      <c r="I3267" s="1" t="s">
        <v>112</v>
      </c>
      <c r="J3267" s="1" t="s">
        <v>1622</v>
      </c>
      <c r="K3267" s="1" t="s">
        <v>1623</v>
      </c>
      <c r="L3267" s="1" t="s">
        <v>5681</v>
      </c>
      <c r="N3267" s="1" t="s">
        <v>116</v>
      </c>
      <c r="O3267" s="1" t="s">
        <v>117</v>
      </c>
      <c r="P3267" s="9">
        <v>96950</v>
      </c>
      <c r="Q3267" s="1" t="s">
        <v>118</v>
      </c>
      <c r="S3267" s="1">
        <v>16702339032</v>
      </c>
      <c r="U3267" s="1">
        <v>53111</v>
      </c>
      <c r="V3267" s="1" t="s">
        <v>119</v>
      </c>
      <c r="X3267" s="1" t="s">
        <v>1625</v>
      </c>
      <c r="Y3267" s="1" t="s">
        <v>1626</v>
      </c>
      <c r="Z3267" s="1" t="s">
        <v>434</v>
      </c>
      <c r="AA3267" s="1" t="s">
        <v>403</v>
      </c>
      <c r="AB3267" s="1" t="s">
        <v>5681</v>
      </c>
      <c r="AD3267" s="1" t="s">
        <v>116</v>
      </c>
      <c r="AE3267" s="1" t="s">
        <v>117</v>
      </c>
      <c r="AF3267" s="9">
        <v>96950</v>
      </c>
      <c r="AG3267" s="1" t="s">
        <v>118</v>
      </c>
      <c r="AI3267" s="1">
        <v>16702339032</v>
      </c>
      <c r="AK3267" s="1" t="s">
        <v>1628</v>
      </c>
      <c r="BC3267" s="1" t="str">
        <f>"49-9071.00"</f>
        <v>49-9071.00</v>
      </c>
      <c r="BD3267" s="1" t="s">
        <v>214</v>
      </c>
      <c r="BE3267" s="1" t="s">
        <v>7778</v>
      </c>
      <c r="BF3267" s="1" t="s">
        <v>839</v>
      </c>
      <c r="BG3267" s="1">
        <v>1</v>
      </c>
      <c r="BI3267" s="2">
        <v>44105</v>
      </c>
      <c r="BJ3267" s="2">
        <v>44469</v>
      </c>
      <c r="BM3267" s="1">
        <v>40</v>
      </c>
      <c r="BN3267" s="1">
        <v>0</v>
      </c>
      <c r="BO3267" s="1">
        <v>8</v>
      </c>
      <c r="BP3267" s="1">
        <v>8</v>
      </c>
      <c r="BQ3267" s="1">
        <v>8</v>
      </c>
      <c r="BR3267" s="1">
        <v>8</v>
      </c>
      <c r="BS3267" s="1">
        <v>8</v>
      </c>
      <c r="BT3267" s="1">
        <v>0</v>
      </c>
      <c r="BU3267" s="1" t="str">
        <f>"8:00 AM"</f>
        <v>8:00 AM</v>
      </c>
      <c r="BV3267" s="1" t="str">
        <f>"5:00 PM"</f>
        <v>5:00 PM</v>
      </c>
      <c r="BW3267" s="1" t="s">
        <v>230</v>
      </c>
      <c r="BX3267" s="1">
        <v>0</v>
      </c>
      <c r="BY3267" s="1">
        <v>12</v>
      </c>
      <c r="BZ3267" s="1" t="s">
        <v>112</v>
      </c>
      <c r="CA3267" s="1">
        <v>0</v>
      </c>
      <c r="CB3267" s="4" t="s">
        <v>3060</v>
      </c>
      <c r="CC3267" s="1" t="s">
        <v>7780</v>
      </c>
      <c r="CD3267" s="1" t="s">
        <v>1197</v>
      </c>
      <c r="CE3267" s="1" t="s">
        <v>116</v>
      </c>
      <c r="CF3267" s="1" t="s">
        <v>117</v>
      </c>
      <c r="CG3267" s="1">
        <v>96950</v>
      </c>
      <c r="CH3267" s="3">
        <v>12.64</v>
      </c>
      <c r="CI3267" s="3">
        <v>12.64</v>
      </c>
      <c r="CJ3267" s="3">
        <v>0</v>
      </c>
      <c r="CK3267" s="3">
        <v>0</v>
      </c>
      <c r="CL3267" s="1" t="s">
        <v>137</v>
      </c>
      <c r="CM3267" s="1" t="s">
        <v>5876</v>
      </c>
      <c r="CN3267" s="1" t="s">
        <v>139</v>
      </c>
      <c r="CP3267" s="1" t="s">
        <v>112</v>
      </c>
      <c r="CQ3267" s="1" t="s">
        <v>111</v>
      </c>
      <c r="CR3267" s="1" t="s">
        <v>112</v>
      </c>
      <c r="CS3267" s="1" t="s">
        <v>112</v>
      </c>
      <c r="CT3267" s="1" t="s">
        <v>138</v>
      </c>
      <c r="CU3267" s="1" t="s">
        <v>111</v>
      </c>
      <c r="CV3267" s="1" t="s">
        <v>138</v>
      </c>
      <c r="CW3267" s="1" t="s">
        <v>1633</v>
      </c>
      <c r="CX3267" s="1">
        <v>16702339032</v>
      </c>
      <c r="CY3267" s="1" t="s">
        <v>1628</v>
      </c>
      <c r="CZ3267" s="1" t="s">
        <v>138</v>
      </c>
      <c r="DA3267" s="1" t="s">
        <v>111</v>
      </c>
      <c r="DB3267" s="1" t="s">
        <v>112</v>
      </c>
      <c r="DC3267" s="1" t="s">
        <v>1625</v>
      </c>
      <c r="DD3267" s="1" t="s">
        <v>1626</v>
      </c>
      <c r="DE3267" s="1" t="s">
        <v>1236</v>
      </c>
      <c r="DF3267" s="1" t="s">
        <v>1623</v>
      </c>
      <c r="DG3267" s="1" t="s">
        <v>1628</v>
      </c>
    </row>
    <row r="3268" spans="1:111" ht="15.6" customHeight="1" x14ac:dyDescent="0.25">
      <c r="A3268" s="1" t="s">
        <v>15237</v>
      </c>
      <c r="B3268" s="1" t="s">
        <v>109</v>
      </c>
      <c r="C3268" s="2">
        <v>44061.979488425925</v>
      </c>
      <c r="D3268" s="2">
        <v>44151</v>
      </c>
      <c r="E3268" s="1" t="s">
        <v>180</v>
      </c>
      <c r="G3268" s="1" t="s">
        <v>112</v>
      </c>
      <c r="H3268" s="1" t="s">
        <v>112</v>
      </c>
      <c r="I3268" s="1" t="s">
        <v>112</v>
      </c>
      <c r="J3268" s="1" t="s">
        <v>351</v>
      </c>
      <c r="K3268" s="1" t="s">
        <v>138</v>
      </c>
      <c r="L3268" s="1" t="s">
        <v>352</v>
      </c>
      <c r="M3268" s="1" t="s">
        <v>353</v>
      </c>
      <c r="N3268" s="1" t="s">
        <v>116</v>
      </c>
      <c r="O3268" s="1" t="s">
        <v>117</v>
      </c>
      <c r="P3268" s="9">
        <v>96950</v>
      </c>
      <c r="Q3268" s="1" t="s">
        <v>118</v>
      </c>
      <c r="R3268" s="1" t="s">
        <v>138</v>
      </c>
      <c r="S3268" s="1">
        <v>16702873622</v>
      </c>
      <c r="U3268" s="1">
        <v>236220</v>
      </c>
      <c r="V3268" s="1" t="s">
        <v>119</v>
      </c>
      <c r="X3268" s="1" t="s">
        <v>354</v>
      </c>
      <c r="Y3268" s="1" t="s">
        <v>355</v>
      </c>
      <c r="Z3268" s="1" t="s">
        <v>356</v>
      </c>
      <c r="AA3268" s="1" t="s">
        <v>357</v>
      </c>
      <c r="AB3268" s="1" t="s">
        <v>352</v>
      </c>
      <c r="AC3268" s="1" t="s">
        <v>353</v>
      </c>
      <c r="AD3268" s="1" t="s">
        <v>116</v>
      </c>
      <c r="AE3268" s="1" t="s">
        <v>117</v>
      </c>
      <c r="AF3268" s="9">
        <v>96950</v>
      </c>
      <c r="AG3268" s="1" t="s">
        <v>118</v>
      </c>
      <c r="AH3268" s="1" t="s">
        <v>138</v>
      </c>
      <c r="AI3268" s="1">
        <v>16702873622</v>
      </c>
      <c r="AK3268" s="1" t="s">
        <v>358</v>
      </c>
      <c r="BC3268" s="1" t="str">
        <f>"51-4121.06"</f>
        <v>51-4121.06</v>
      </c>
      <c r="BD3268" s="1" t="s">
        <v>12010</v>
      </c>
      <c r="BE3268" s="1" t="s">
        <v>15238</v>
      </c>
      <c r="BF3268" s="1" t="s">
        <v>15239</v>
      </c>
      <c r="BG3268" s="1">
        <v>2</v>
      </c>
      <c r="BI3268" s="2">
        <v>44105</v>
      </c>
      <c r="BJ3268" s="2">
        <v>44469</v>
      </c>
      <c r="BM3268" s="1">
        <v>40</v>
      </c>
      <c r="BN3268" s="1">
        <v>0</v>
      </c>
      <c r="BO3268" s="1">
        <v>8</v>
      </c>
      <c r="BP3268" s="1">
        <v>8</v>
      </c>
      <c r="BQ3268" s="1">
        <v>8</v>
      </c>
      <c r="BR3268" s="1">
        <v>8</v>
      </c>
      <c r="BS3268" s="1">
        <v>8</v>
      </c>
      <c r="BT3268" s="1">
        <v>0</v>
      </c>
      <c r="BU3268" s="1" t="str">
        <f>"8:00 AM"</f>
        <v>8:00 AM</v>
      </c>
      <c r="BV3268" s="1" t="str">
        <f>"5:00 PM"</f>
        <v>5:00 PM</v>
      </c>
      <c r="BW3268" s="1" t="s">
        <v>135</v>
      </c>
      <c r="BX3268" s="1">
        <v>0</v>
      </c>
      <c r="BY3268" s="1">
        <v>12</v>
      </c>
      <c r="BZ3268" s="1" t="s">
        <v>112</v>
      </c>
      <c r="CA3268" s="1">
        <v>0</v>
      </c>
      <c r="CB3268" s="1" t="s">
        <v>362</v>
      </c>
      <c r="CC3268" s="1" t="s">
        <v>13582</v>
      </c>
      <c r="CD3268" s="1" t="s">
        <v>1130</v>
      </c>
      <c r="CE3268" s="1" t="s">
        <v>116</v>
      </c>
      <c r="CF3268" s="1" t="s">
        <v>117</v>
      </c>
      <c r="CG3268" s="1">
        <v>96950</v>
      </c>
      <c r="CH3268" s="3">
        <v>18.399999999999999</v>
      </c>
      <c r="CI3268" s="3">
        <v>18.399999999999999</v>
      </c>
      <c r="CJ3268" s="3">
        <v>27.6</v>
      </c>
      <c r="CK3268" s="3">
        <v>27.6</v>
      </c>
      <c r="CL3268" s="1" t="s">
        <v>137</v>
      </c>
      <c r="CM3268" s="1" t="s">
        <v>138</v>
      </c>
      <c r="CN3268" s="1" t="s">
        <v>139</v>
      </c>
      <c r="CP3268" s="1" t="s">
        <v>111</v>
      </c>
      <c r="CQ3268" s="1" t="s">
        <v>111</v>
      </c>
      <c r="CR3268" s="1" t="s">
        <v>111</v>
      </c>
      <c r="CS3268" s="1" t="s">
        <v>111</v>
      </c>
      <c r="CT3268" s="1" t="s">
        <v>138</v>
      </c>
      <c r="CU3268" s="1" t="s">
        <v>111</v>
      </c>
      <c r="CV3268" s="1" t="s">
        <v>138</v>
      </c>
      <c r="CW3268" s="1" t="s">
        <v>138</v>
      </c>
      <c r="CX3268" s="1">
        <v>16702873622</v>
      </c>
      <c r="CY3268" s="1" t="s">
        <v>358</v>
      </c>
      <c r="CZ3268" s="1" t="s">
        <v>138</v>
      </c>
      <c r="DA3268" s="1" t="s">
        <v>111</v>
      </c>
      <c r="DB3268" s="1" t="s">
        <v>112</v>
      </c>
    </row>
    <row r="3269" spans="1:111" ht="15.6" customHeight="1" x14ac:dyDescent="0.25">
      <c r="A3269" s="1" t="s">
        <v>15252</v>
      </c>
      <c r="B3269" s="1" t="s">
        <v>109</v>
      </c>
      <c r="C3269" s="2">
        <v>44068.314237384257</v>
      </c>
      <c r="D3269" s="2">
        <v>44158</v>
      </c>
      <c r="E3269" s="1" t="s">
        <v>180</v>
      </c>
      <c r="G3269" s="1" t="s">
        <v>112</v>
      </c>
      <c r="H3269" s="1" t="s">
        <v>112</v>
      </c>
      <c r="I3269" s="1" t="s">
        <v>112</v>
      </c>
      <c r="J3269" s="1" t="s">
        <v>15253</v>
      </c>
      <c r="L3269" s="1" t="s">
        <v>15254</v>
      </c>
      <c r="M3269" s="1" t="s">
        <v>15255</v>
      </c>
      <c r="N3269" s="1" t="s">
        <v>167</v>
      </c>
      <c r="O3269" s="1" t="s">
        <v>117</v>
      </c>
      <c r="P3269" s="9">
        <v>96950</v>
      </c>
      <c r="Q3269" s="1" t="s">
        <v>118</v>
      </c>
      <c r="S3269" s="1">
        <v>16702850244</v>
      </c>
      <c r="U3269" s="1">
        <v>541614</v>
      </c>
      <c r="V3269" s="1" t="s">
        <v>119</v>
      </c>
      <c r="X3269" s="1" t="s">
        <v>15256</v>
      </c>
      <c r="Y3269" s="1" t="s">
        <v>1040</v>
      </c>
      <c r="Z3269" s="1" t="s">
        <v>15257</v>
      </c>
      <c r="AA3269" s="1" t="s">
        <v>451</v>
      </c>
      <c r="AB3269" s="1" t="s">
        <v>15254</v>
      </c>
      <c r="AC3269" s="1" t="s">
        <v>15255</v>
      </c>
      <c r="AD3269" s="1" t="s">
        <v>167</v>
      </c>
      <c r="AE3269" s="1" t="s">
        <v>117</v>
      </c>
      <c r="AF3269" s="9">
        <v>96950</v>
      </c>
      <c r="AG3269" s="1" t="s">
        <v>118</v>
      </c>
      <c r="AI3269" s="1">
        <v>16718987695</v>
      </c>
      <c r="AK3269" s="1" t="s">
        <v>15258</v>
      </c>
      <c r="BC3269" s="1" t="str">
        <f>"43-5071.00"</f>
        <v>43-5071.00</v>
      </c>
      <c r="BD3269" s="1" t="s">
        <v>7491</v>
      </c>
      <c r="BE3269" s="1" t="s">
        <v>15259</v>
      </c>
      <c r="BF3269" s="1" t="s">
        <v>15260</v>
      </c>
      <c r="BG3269" s="1">
        <v>1</v>
      </c>
      <c r="BI3269" s="2">
        <v>44105</v>
      </c>
      <c r="BJ3269" s="2">
        <v>44469</v>
      </c>
      <c r="BM3269" s="1">
        <v>40</v>
      </c>
      <c r="BN3269" s="1">
        <v>0</v>
      </c>
      <c r="BO3269" s="1">
        <v>8</v>
      </c>
      <c r="BP3269" s="1">
        <v>8</v>
      </c>
      <c r="BQ3269" s="1">
        <v>8</v>
      </c>
      <c r="BR3269" s="1">
        <v>8</v>
      </c>
      <c r="BS3269" s="1">
        <v>8</v>
      </c>
      <c r="BT3269" s="1">
        <v>0</v>
      </c>
      <c r="BU3269" s="1" t="str">
        <f>"8:00 AM"</f>
        <v>8:00 AM</v>
      </c>
      <c r="BV3269" s="1" t="str">
        <f>"5:00 PM"</f>
        <v>5:00 PM</v>
      </c>
      <c r="BW3269" s="1" t="s">
        <v>135</v>
      </c>
      <c r="BX3269" s="1">
        <v>3</v>
      </c>
      <c r="BY3269" s="1">
        <v>6</v>
      </c>
      <c r="BZ3269" s="1" t="s">
        <v>112</v>
      </c>
      <c r="CA3269" s="1">
        <v>0</v>
      </c>
      <c r="CB3269" s="4" t="s">
        <v>15261</v>
      </c>
      <c r="CC3269" s="1" t="s">
        <v>15254</v>
      </c>
      <c r="CD3269" s="1" t="s">
        <v>15262</v>
      </c>
      <c r="CE3269" s="1" t="s">
        <v>167</v>
      </c>
      <c r="CF3269" s="1" t="s">
        <v>117</v>
      </c>
      <c r="CG3269" s="1">
        <v>96950</v>
      </c>
      <c r="CH3269" s="3">
        <v>15.93</v>
      </c>
      <c r="CI3269" s="3">
        <v>15.93</v>
      </c>
      <c r="CJ3269" s="3">
        <v>23.9</v>
      </c>
      <c r="CK3269" s="3">
        <v>23.9</v>
      </c>
      <c r="CL3269" s="1" t="s">
        <v>137</v>
      </c>
      <c r="CM3269" s="1" t="s">
        <v>138</v>
      </c>
      <c r="CN3269" s="1" t="s">
        <v>139</v>
      </c>
      <c r="CP3269" s="1" t="s">
        <v>112</v>
      </c>
      <c r="CQ3269" s="1" t="s">
        <v>111</v>
      </c>
      <c r="CR3269" s="1" t="s">
        <v>112</v>
      </c>
      <c r="CS3269" s="1" t="s">
        <v>111</v>
      </c>
      <c r="CT3269" s="1" t="s">
        <v>111</v>
      </c>
      <c r="CU3269" s="1" t="s">
        <v>111</v>
      </c>
      <c r="CV3269" s="1" t="s">
        <v>138</v>
      </c>
      <c r="CW3269" s="1" t="s">
        <v>138</v>
      </c>
      <c r="CX3269" s="1">
        <v>16702850244</v>
      </c>
      <c r="CY3269" s="1" t="s">
        <v>15258</v>
      </c>
      <c r="CZ3269" s="1" t="s">
        <v>138</v>
      </c>
      <c r="DA3269" s="1" t="s">
        <v>111</v>
      </c>
      <c r="DB3269" s="1" t="s">
        <v>112</v>
      </c>
    </row>
    <row r="3270" spans="1:111" ht="15.6" customHeight="1" x14ac:dyDescent="0.25">
      <c r="A3270" s="1" t="s">
        <v>15263</v>
      </c>
      <c r="B3270" s="1" t="s">
        <v>109</v>
      </c>
      <c r="C3270" s="2">
        <v>44062.884600578705</v>
      </c>
      <c r="D3270" s="2">
        <v>44155</v>
      </c>
      <c r="E3270" s="1" t="s">
        <v>110</v>
      </c>
      <c r="F3270" s="2">
        <v>44103.833333333336</v>
      </c>
      <c r="G3270" s="1" t="s">
        <v>112</v>
      </c>
      <c r="H3270" s="1" t="s">
        <v>112</v>
      </c>
      <c r="I3270" s="1" t="s">
        <v>112</v>
      </c>
      <c r="J3270" s="1" t="s">
        <v>15264</v>
      </c>
      <c r="L3270" s="1" t="s">
        <v>8649</v>
      </c>
      <c r="M3270" s="1" t="s">
        <v>8646</v>
      </c>
      <c r="N3270" s="1" t="s">
        <v>116</v>
      </c>
      <c r="O3270" s="1" t="s">
        <v>117</v>
      </c>
      <c r="P3270" s="9">
        <v>96950</v>
      </c>
      <c r="Q3270" s="1" t="s">
        <v>118</v>
      </c>
      <c r="S3270" s="1">
        <v>16702347674</v>
      </c>
      <c r="U3270" s="1">
        <v>72131</v>
      </c>
      <c r="V3270" s="1" t="s">
        <v>119</v>
      </c>
      <c r="X3270" s="1" t="s">
        <v>8647</v>
      </c>
      <c r="Y3270" s="1" t="s">
        <v>8648</v>
      </c>
      <c r="AA3270" s="1" t="s">
        <v>373</v>
      </c>
      <c r="AB3270" s="1" t="s">
        <v>8645</v>
      </c>
      <c r="AC3270" s="1" t="s">
        <v>8646</v>
      </c>
      <c r="AD3270" s="1" t="s">
        <v>116</v>
      </c>
      <c r="AE3270" s="1" t="s">
        <v>117</v>
      </c>
      <c r="AF3270" s="9">
        <v>96950</v>
      </c>
      <c r="AG3270" s="1" t="s">
        <v>118</v>
      </c>
      <c r="AI3270" s="1">
        <v>16702347674</v>
      </c>
      <c r="AK3270" s="1" t="s">
        <v>8650</v>
      </c>
      <c r="AL3270" s="1" t="s">
        <v>653</v>
      </c>
      <c r="AM3270" s="1" t="s">
        <v>5350</v>
      </c>
      <c r="AN3270" s="1" t="s">
        <v>655</v>
      </c>
      <c r="AO3270" s="1" t="s">
        <v>656</v>
      </c>
      <c r="AP3270" s="1" t="s">
        <v>4768</v>
      </c>
      <c r="AQ3270" s="1" t="s">
        <v>4769</v>
      </c>
      <c r="AR3270" s="1" t="s">
        <v>116</v>
      </c>
      <c r="AS3270" s="1" t="s">
        <v>117</v>
      </c>
      <c r="AT3270" s="9">
        <v>96950</v>
      </c>
      <c r="AU3270" s="1" t="s">
        <v>118</v>
      </c>
      <c r="AW3270" s="1">
        <v>16702330081</v>
      </c>
      <c r="AY3270" s="1" t="s">
        <v>659</v>
      </c>
      <c r="AZ3270" s="1" t="s">
        <v>4770</v>
      </c>
      <c r="BA3270" s="1" t="s">
        <v>117</v>
      </c>
      <c r="BB3270" s="1" t="s">
        <v>661</v>
      </c>
      <c r="BC3270" s="1" t="str">
        <f>"35-2013.00"</f>
        <v>35-2013.00</v>
      </c>
      <c r="BD3270" s="1" t="s">
        <v>15265</v>
      </c>
      <c r="BE3270" s="1" t="s">
        <v>15266</v>
      </c>
      <c r="BF3270" s="1" t="s">
        <v>154</v>
      </c>
      <c r="BG3270" s="1">
        <v>1</v>
      </c>
      <c r="BI3270" s="2">
        <v>44105</v>
      </c>
      <c r="BJ3270" s="2">
        <v>44469</v>
      </c>
      <c r="BM3270" s="1">
        <v>40</v>
      </c>
      <c r="BN3270" s="1">
        <v>0</v>
      </c>
      <c r="BO3270" s="1">
        <v>8</v>
      </c>
      <c r="BP3270" s="1">
        <v>8</v>
      </c>
      <c r="BQ3270" s="1">
        <v>8</v>
      </c>
      <c r="BR3270" s="1">
        <v>8</v>
      </c>
      <c r="BS3270" s="1">
        <v>8</v>
      </c>
      <c r="BT3270" s="1">
        <v>0</v>
      </c>
      <c r="BU3270" s="1" t="str">
        <f>"8:00 AM"</f>
        <v>8:00 AM</v>
      </c>
      <c r="BV3270" s="1" t="str">
        <f>"5:00 PM"</f>
        <v>5:00 PM</v>
      </c>
      <c r="BW3270" s="1" t="s">
        <v>135</v>
      </c>
      <c r="BX3270" s="1">
        <v>0</v>
      </c>
      <c r="BY3270" s="1">
        <v>12</v>
      </c>
      <c r="BZ3270" s="1" t="s">
        <v>112</v>
      </c>
      <c r="CA3270" s="1">
        <v>0</v>
      </c>
      <c r="CB3270" s="1" t="e">
        <f>- U.S. and foreign workers must PROVIDE CURRENT POLICE CLEARANCE PREFERRED and CURRENT HEALTH CLEARANCE.</f>
        <v>#NAME?</v>
      </c>
      <c r="CC3270" s="1" t="s">
        <v>8649</v>
      </c>
      <c r="CD3270" s="1" t="s">
        <v>8646</v>
      </c>
      <c r="CE3270" s="1" t="s">
        <v>157</v>
      </c>
      <c r="CF3270" s="1" t="s">
        <v>117</v>
      </c>
      <c r="CG3270" s="1">
        <v>96950</v>
      </c>
      <c r="CH3270" s="3">
        <v>15.56</v>
      </c>
      <c r="CI3270" s="3">
        <v>15.56</v>
      </c>
      <c r="CL3270" s="1" t="s">
        <v>137</v>
      </c>
      <c r="CM3270" s="1" t="s">
        <v>138</v>
      </c>
      <c r="CN3270" s="1" t="s">
        <v>139</v>
      </c>
      <c r="CP3270" s="1" t="s">
        <v>112</v>
      </c>
      <c r="CQ3270" s="1" t="s">
        <v>111</v>
      </c>
      <c r="CR3270" s="1" t="s">
        <v>112</v>
      </c>
      <c r="CS3270" s="1" t="s">
        <v>112</v>
      </c>
      <c r="CT3270" s="1" t="s">
        <v>138</v>
      </c>
      <c r="CU3270" s="1" t="s">
        <v>111</v>
      </c>
      <c r="CV3270" s="1" t="s">
        <v>138</v>
      </c>
      <c r="CW3270" s="1" t="s">
        <v>138</v>
      </c>
      <c r="CX3270" s="1">
        <v>16702347674</v>
      </c>
      <c r="CY3270" s="1" t="s">
        <v>8650</v>
      </c>
      <c r="CZ3270" s="1" t="s">
        <v>138</v>
      </c>
      <c r="DA3270" s="1" t="s">
        <v>111</v>
      </c>
      <c r="DB3270" s="1" t="s">
        <v>112</v>
      </c>
    </row>
    <row r="3271" spans="1:111" ht="15.6" customHeight="1" x14ac:dyDescent="0.25">
      <c r="A3271" s="1" t="s">
        <v>15279</v>
      </c>
      <c r="B3271" s="1" t="s">
        <v>109</v>
      </c>
      <c r="C3271" s="2">
        <v>44172.844381134259</v>
      </c>
      <c r="D3271" s="2">
        <v>44217</v>
      </c>
      <c r="E3271" s="1" t="s">
        <v>180</v>
      </c>
      <c r="G3271" s="1" t="s">
        <v>111</v>
      </c>
      <c r="H3271" s="1" t="s">
        <v>112</v>
      </c>
      <c r="I3271" s="1" t="s">
        <v>112</v>
      </c>
      <c r="J3271" s="1" t="s">
        <v>13570</v>
      </c>
      <c r="K3271" s="1" t="s">
        <v>13571</v>
      </c>
      <c r="L3271" s="1" t="s">
        <v>13572</v>
      </c>
      <c r="M3271" s="1" t="s">
        <v>13573</v>
      </c>
      <c r="N3271" s="1" t="s">
        <v>116</v>
      </c>
      <c r="O3271" s="1" t="s">
        <v>117</v>
      </c>
      <c r="P3271" s="9">
        <v>96950</v>
      </c>
      <c r="Q3271" s="1" t="s">
        <v>118</v>
      </c>
      <c r="R3271" s="1" t="s">
        <v>138</v>
      </c>
      <c r="S3271" s="1">
        <v>16702358200</v>
      </c>
      <c r="U3271" s="1">
        <v>445110</v>
      </c>
      <c r="V3271" s="1" t="s">
        <v>119</v>
      </c>
      <c r="X3271" s="1" t="s">
        <v>4427</v>
      </c>
      <c r="Y3271" s="1" t="s">
        <v>13574</v>
      </c>
      <c r="Z3271" s="1" t="s">
        <v>138</v>
      </c>
      <c r="AA3271" s="1" t="s">
        <v>245</v>
      </c>
      <c r="AB3271" s="1" t="s">
        <v>13572</v>
      </c>
      <c r="AC3271" s="1" t="s">
        <v>13573</v>
      </c>
      <c r="AD3271" s="1" t="s">
        <v>116</v>
      </c>
      <c r="AE3271" s="1" t="s">
        <v>117</v>
      </c>
      <c r="AF3271" s="9">
        <v>96950</v>
      </c>
      <c r="AG3271" s="1" t="s">
        <v>118</v>
      </c>
      <c r="AH3271" s="1" t="s">
        <v>138</v>
      </c>
      <c r="AI3271" s="1">
        <v>16702358200</v>
      </c>
      <c r="AK3271" s="1" t="s">
        <v>13575</v>
      </c>
      <c r="BC3271" s="1" t="str">
        <f>"43-5081.01"</f>
        <v>43-5081.01</v>
      </c>
      <c r="BD3271" s="1" t="s">
        <v>132</v>
      </c>
      <c r="BE3271" s="1" t="s">
        <v>15280</v>
      </c>
      <c r="BF3271" s="1" t="s">
        <v>5633</v>
      </c>
      <c r="BG3271" s="1">
        <v>1</v>
      </c>
      <c r="BI3271" s="2">
        <v>44186</v>
      </c>
      <c r="BJ3271" s="2">
        <v>44469</v>
      </c>
      <c r="BM3271" s="1">
        <v>35</v>
      </c>
      <c r="BN3271" s="1">
        <v>0</v>
      </c>
      <c r="BO3271" s="1">
        <v>6</v>
      </c>
      <c r="BP3271" s="1">
        <v>6</v>
      </c>
      <c r="BQ3271" s="1">
        <v>6</v>
      </c>
      <c r="BR3271" s="1">
        <v>6</v>
      </c>
      <c r="BS3271" s="1">
        <v>6</v>
      </c>
      <c r="BT3271" s="1">
        <v>5</v>
      </c>
      <c r="BU3271" s="1" t="str">
        <f>"6:00 AM"</f>
        <v>6:00 AM</v>
      </c>
      <c r="BV3271" s="1" t="str">
        <f>"12:30 PM"</f>
        <v>12:30 PM</v>
      </c>
      <c r="BW3271" s="1" t="s">
        <v>135</v>
      </c>
      <c r="BX3271" s="1">
        <v>0</v>
      </c>
      <c r="BY3271" s="1">
        <v>6</v>
      </c>
      <c r="BZ3271" s="1" t="s">
        <v>112</v>
      </c>
      <c r="CA3271" s="1">
        <v>0</v>
      </c>
      <c r="CB3271" s="1" t="s">
        <v>15281</v>
      </c>
      <c r="CC3271" s="1" t="s">
        <v>13572</v>
      </c>
      <c r="CD3271" s="1" t="s">
        <v>13573</v>
      </c>
      <c r="CE3271" s="1" t="s">
        <v>116</v>
      </c>
      <c r="CF3271" s="1" t="s">
        <v>117</v>
      </c>
      <c r="CG3271" s="1">
        <v>96950</v>
      </c>
      <c r="CH3271" s="3">
        <v>7.58</v>
      </c>
      <c r="CI3271" s="3">
        <v>7.93</v>
      </c>
      <c r="CJ3271" s="3">
        <v>11.37</v>
      </c>
      <c r="CK3271" s="3">
        <v>11.9</v>
      </c>
      <c r="CL3271" s="1" t="s">
        <v>137</v>
      </c>
      <c r="CM3271" s="1" t="s">
        <v>138</v>
      </c>
      <c r="CN3271" s="1" t="s">
        <v>139</v>
      </c>
      <c r="CP3271" s="1" t="s">
        <v>112</v>
      </c>
      <c r="CQ3271" s="1" t="s">
        <v>111</v>
      </c>
      <c r="CR3271" s="1" t="s">
        <v>112</v>
      </c>
      <c r="CS3271" s="1" t="s">
        <v>112</v>
      </c>
      <c r="CT3271" s="1" t="s">
        <v>138</v>
      </c>
      <c r="CU3271" s="1" t="s">
        <v>111</v>
      </c>
      <c r="CV3271" s="1" t="s">
        <v>138</v>
      </c>
      <c r="CW3271" s="1" t="s">
        <v>13579</v>
      </c>
      <c r="CX3271" s="1">
        <v>16702358200</v>
      </c>
      <c r="CY3271" s="1" t="s">
        <v>13575</v>
      </c>
      <c r="CZ3271" s="1" t="s">
        <v>138</v>
      </c>
      <c r="DA3271" s="1" t="s">
        <v>111</v>
      </c>
      <c r="DB3271" s="1" t="s">
        <v>112</v>
      </c>
      <c r="DC3271" s="1" t="s">
        <v>3049</v>
      </c>
      <c r="DD3271" s="1" t="s">
        <v>13580</v>
      </c>
      <c r="DE3271" s="1" t="s">
        <v>112</v>
      </c>
      <c r="DF3271" s="1" t="s">
        <v>13570</v>
      </c>
      <c r="DG3271" s="1" t="s">
        <v>13575</v>
      </c>
    </row>
    <row r="3272" spans="1:111" ht="15.6" customHeight="1" x14ac:dyDescent="0.25">
      <c r="A3272" s="1" t="s">
        <v>15302</v>
      </c>
      <c r="B3272" s="1" t="s">
        <v>109</v>
      </c>
      <c r="C3272" s="2">
        <v>44228.165175462964</v>
      </c>
      <c r="D3272" s="2">
        <v>44245</v>
      </c>
      <c r="E3272" s="1" t="s">
        <v>180</v>
      </c>
      <c r="G3272" s="1" t="s">
        <v>111</v>
      </c>
      <c r="H3272" s="1" t="s">
        <v>112</v>
      </c>
      <c r="I3272" s="1" t="s">
        <v>112</v>
      </c>
      <c r="J3272" s="1" t="s">
        <v>9517</v>
      </c>
      <c r="L3272" s="1" t="s">
        <v>9518</v>
      </c>
      <c r="M3272" s="1" t="s">
        <v>9519</v>
      </c>
      <c r="N3272" s="1" t="s">
        <v>116</v>
      </c>
      <c r="O3272" s="1" t="s">
        <v>117</v>
      </c>
      <c r="P3272" s="9">
        <v>96950</v>
      </c>
      <c r="Q3272" s="1" t="s">
        <v>118</v>
      </c>
      <c r="S3272" s="1">
        <v>16702343600</v>
      </c>
      <c r="U3272" s="1">
        <v>722511</v>
      </c>
      <c r="V3272" s="1" t="s">
        <v>119</v>
      </c>
      <c r="X3272" s="1" t="s">
        <v>9520</v>
      </c>
      <c r="Y3272" s="1" t="s">
        <v>9521</v>
      </c>
      <c r="Z3272" s="1" t="s">
        <v>9522</v>
      </c>
      <c r="AA3272" s="1" t="s">
        <v>6039</v>
      </c>
      <c r="AB3272" s="1" t="s">
        <v>9518</v>
      </c>
      <c r="AC3272" s="1" t="s">
        <v>9519</v>
      </c>
      <c r="AD3272" s="1" t="s">
        <v>116</v>
      </c>
      <c r="AE3272" s="1" t="s">
        <v>117</v>
      </c>
      <c r="AF3272" s="9">
        <v>96950</v>
      </c>
      <c r="AG3272" s="1" t="s">
        <v>118</v>
      </c>
      <c r="AI3272" s="1">
        <v>16702343600</v>
      </c>
      <c r="AK3272" s="1" t="s">
        <v>9523</v>
      </c>
      <c r="BC3272" s="1" t="str">
        <f>"35-3021.00"</f>
        <v>35-3021.00</v>
      </c>
      <c r="BD3272" s="1" t="s">
        <v>2867</v>
      </c>
      <c r="BE3272" s="1" t="s">
        <v>9524</v>
      </c>
      <c r="BF3272" s="1" t="s">
        <v>7335</v>
      </c>
      <c r="BG3272" s="1">
        <v>2</v>
      </c>
      <c r="BI3272" s="2">
        <v>44256</v>
      </c>
      <c r="BJ3272" s="2">
        <v>44620</v>
      </c>
      <c r="BM3272" s="1">
        <v>35</v>
      </c>
      <c r="BN3272" s="1">
        <v>0</v>
      </c>
      <c r="BO3272" s="1">
        <v>7</v>
      </c>
      <c r="BP3272" s="1">
        <v>7</v>
      </c>
      <c r="BQ3272" s="1">
        <v>7</v>
      </c>
      <c r="BR3272" s="1">
        <v>7</v>
      </c>
      <c r="BS3272" s="1">
        <v>7</v>
      </c>
      <c r="BT3272" s="1">
        <v>0</v>
      </c>
      <c r="BU3272" s="1" t="str">
        <f>"12:00 PM"</f>
        <v>12:00 PM</v>
      </c>
      <c r="BV3272" s="1" t="str">
        <f>"7:00 PM"</f>
        <v>7:00 PM</v>
      </c>
      <c r="BW3272" s="1" t="s">
        <v>135</v>
      </c>
      <c r="BX3272" s="1">
        <v>3</v>
      </c>
      <c r="BY3272" s="1">
        <v>6</v>
      </c>
      <c r="BZ3272" s="1" t="s">
        <v>112</v>
      </c>
      <c r="CA3272" s="1">
        <v>0</v>
      </c>
      <c r="CB3272" s="4" t="s">
        <v>9525</v>
      </c>
      <c r="CC3272" s="1" t="s">
        <v>9518</v>
      </c>
      <c r="CD3272" s="1" t="s">
        <v>9519</v>
      </c>
      <c r="CE3272" s="1" t="s">
        <v>116</v>
      </c>
      <c r="CF3272" s="1" t="s">
        <v>117</v>
      </c>
      <c r="CG3272" s="1">
        <v>96950</v>
      </c>
      <c r="CH3272" s="3">
        <v>8.15</v>
      </c>
      <c r="CI3272" s="3">
        <v>8.5</v>
      </c>
      <c r="CJ3272" s="3">
        <v>12.23</v>
      </c>
      <c r="CK3272" s="3">
        <v>12.75</v>
      </c>
      <c r="CL3272" s="1" t="s">
        <v>137</v>
      </c>
      <c r="CM3272" s="1" t="s">
        <v>719</v>
      </c>
      <c r="CN3272" s="1" t="s">
        <v>139</v>
      </c>
      <c r="CP3272" s="1" t="s">
        <v>112</v>
      </c>
      <c r="CQ3272" s="1" t="s">
        <v>111</v>
      </c>
      <c r="CR3272" s="1" t="s">
        <v>112</v>
      </c>
      <c r="CS3272" s="1" t="s">
        <v>111</v>
      </c>
      <c r="CT3272" s="1" t="s">
        <v>111</v>
      </c>
      <c r="CU3272" s="1" t="s">
        <v>111</v>
      </c>
      <c r="CV3272" s="1" t="s">
        <v>138</v>
      </c>
      <c r="CW3272" s="1" t="s">
        <v>719</v>
      </c>
      <c r="CX3272" s="1">
        <v>16702343600</v>
      </c>
      <c r="CY3272" s="1" t="s">
        <v>9526</v>
      </c>
      <c r="CZ3272" s="1" t="s">
        <v>138</v>
      </c>
      <c r="DA3272" s="1" t="s">
        <v>111</v>
      </c>
      <c r="DB3272" s="1" t="s">
        <v>112</v>
      </c>
    </row>
    <row r="3273" spans="1:111" ht="15.6" customHeight="1" x14ac:dyDescent="0.25">
      <c r="A3273" s="1" t="s">
        <v>15304</v>
      </c>
      <c r="B3273" s="1" t="s">
        <v>109</v>
      </c>
      <c r="C3273" s="2">
        <v>44172.05080474537</v>
      </c>
      <c r="D3273" s="2">
        <v>44225</v>
      </c>
      <c r="E3273" s="1" t="s">
        <v>180</v>
      </c>
      <c r="G3273" s="1" t="s">
        <v>112</v>
      </c>
      <c r="H3273" s="1" t="s">
        <v>112</v>
      </c>
      <c r="I3273" s="1" t="s">
        <v>112</v>
      </c>
      <c r="J3273" s="1" t="s">
        <v>791</v>
      </c>
      <c r="K3273" s="1" t="s">
        <v>792</v>
      </c>
      <c r="L3273" s="1" t="s">
        <v>2383</v>
      </c>
      <c r="M3273" s="1" t="s">
        <v>793</v>
      </c>
      <c r="N3273" s="1" t="s">
        <v>116</v>
      </c>
      <c r="O3273" s="1" t="s">
        <v>117</v>
      </c>
      <c r="P3273" s="9">
        <v>96950</v>
      </c>
      <c r="Q3273" s="1" t="s">
        <v>118</v>
      </c>
      <c r="R3273" s="1" t="s">
        <v>719</v>
      </c>
      <c r="S3273" s="1">
        <v>16703236877</v>
      </c>
      <c r="U3273" s="1">
        <v>62161</v>
      </c>
      <c r="V3273" s="1" t="s">
        <v>119</v>
      </c>
      <c r="X3273" s="1" t="s">
        <v>686</v>
      </c>
      <c r="Y3273" s="1" t="s">
        <v>687</v>
      </c>
      <c r="Z3273" s="1" t="s">
        <v>688</v>
      </c>
      <c r="AA3273" s="1" t="s">
        <v>245</v>
      </c>
      <c r="AB3273" s="1" t="s">
        <v>689</v>
      </c>
      <c r="AD3273" s="1" t="s">
        <v>690</v>
      </c>
      <c r="AE3273" s="1" t="s">
        <v>691</v>
      </c>
      <c r="AF3273" s="9">
        <v>96931</v>
      </c>
      <c r="AG3273" s="1" t="s">
        <v>118</v>
      </c>
      <c r="AH3273" s="1" t="s">
        <v>719</v>
      </c>
      <c r="AI3273" s="1">
        <v>16716498746</v>
      </c>
      <c r="AJ3273" s="1">
        <v>203</v>
      </c>
      <c r="AK3273" s="1" t="s">
        <v>692</v>
      </c>
      <c r="BC3273" s="1" t="str">
        <f>"49-9062.00"</f>
        <v>49-9062.00</v>
      </c>
      <c r="BD3273" s="1" t="s">
        <v>5549</v>
      </c>
      <c r="BE3273" s="1" t="s">
        <v>15305</v>
      </c>
      <c r="BF3273" s="1" t="s">
        <v>8687</v>
      </c>
      <c r="BG3273" s="1">
        <v>3</v>
      </c>
      <c r="BI3273" s="2">
        <v>44270</v>
      </c>
      <c r="BJ3273" s="2">
        <v>44634</v>
      </c>
      <c r="BM3273" s="1">
        <v>40</v>
      </c>
      <c r="BN3273" s="1">
        <v>0</v>
      </c>
      <c r="BO3273" s="1">
        <v>8</v>
      </c>
      <c r="BP3273" s="1">
        <v>8</v>
      </c>
      <c r="BQ3273" s="1">
        <v>8</v>
      </c>
      <c r="BR3273" s="1">
        <v>8</v>
      </c>
      <c r="BS3273" s="1">
        <v>5</v>
      </c>
      <c r="BT3273" s="1">
        <v>3</v>
      </c>
      <c r="BU3273" s="1" t="str">
        <f>"8:30 AM"</f>
        <v>8:30 AM</v>
      </c>
      <c r="BV3273" s="1" t="str">
        <f>"5:30 PM"</f>
        <v>5:30 PM</v>
      </c>
      <c r="BW3273" s="1" t="s">
        <v>135</v>
      </c>
      <c r="BX3273" s="1">
        <v>0</v>
      </c>
      <c r="BY3273" s="1">
        <v>0</v>
      </c>
      <c r="BZ3273" s="1" t="s">
        <v>112</v>
      </c>
      <c r="CA3273" s="1">
        <v>0</v>
      </c>
      <c r="CB3273" s="1" t="s">
        <v>15306</v>
      </c>
      <c r="CC3273" s="1" t="s">
        <v>2383</v>
      </c>
      <c r="CD3273" s="1" t="s">
        <v>793</v>
      </c>
      <c r="CE3273" s="1" t="s">
        <v>116</v>
      </c>
      <c r="CF3273" s="1" t="s">
        <v>117</v>
      </c>
      <c r="CG3273" s="1">
        <v>96950</v>
      </c>
      <c r="CH3273" s="3">
        <v>8.9</v>
      </c>
      <c r="CI3273" s="3">
        <v>8.9</v>
      </c>
      <c r="CJ3273" s="3">
        <v>13.35</v>
      </c>
      <c r="CK3273" s="3">
        <v>13.35</v>
      </c>
      <c r="CL3273" s="1" t="s">
        <v>137</v>
      </c>
      <c r="CN3273" s="1" t="s">
        <v>139</v>
      </c>
      <c r="CP3273" s="1" t="s">
        <v>112</v>
      </c>
      <c r="CQ3273" s="1" t="s">
        <v>111</v>
      </c>
      <c r="CR3273" s="1" t="s">
        <v>112</v>
      </c>
      <c r="CS3273" s="1" t="s">
        <v>111</v>
      </c>
      <c r="CT3273" s="1" t="s">
        <v>138</v>
      </c>
      <c r="CU3273" s="1" t="s">
        <v>111</v>
      </c>
      <c r="CV3273" s="1" t="s">
        <v>138</v>
      </c>
      <c r="CW3273" s="1" t="s">
        <v>698</v>
      </c>
      <c r="CX3273" s="1">
        <v>16703236877</v>
      </c>
      <c r="CY3273" s="1" t="s">
        <v>699</v>
      </c>
      <c r="CZ3273" s="1" t="s">
        <v>138</v>
      </c>
      <c r="DA3273" s="1" t="s">
        <v>111</v>
      </c>
      <c r="DB3273" s="1" t="s">
        <v>112</v>
      </c>
    </row>
    <row r="3274" spans="1:111" ht="15.6" customHeight="1" x14ac:dyDescent="0.25">
      <c r="A3274" s="1" t="s">
        <v>15307</v>
      </c>
      <c r="B3274" s="1" t="s">
        <v>109</v>
      </c>
      <c r="C3274" s="2">
        <v>44153.013634953706</v>
      </c>
      <c r="D3274" s="2">
        <v>44223</v>
      </c>
      <c r="E3274" s="1" t="s">
        <v>180</v>
      </c>
      <c r="G3274" s="1" t="s">
        <v>112</v>
      </c>
      <c r="H3274" s="1" t="s">
        <v>112</v>
      </c>
      <c r="I3274" s="1" t="s">
        <v>112</v>
      </c>
      <c r="J3274" s="1" t="s">
        <v>3642</v>
      </c>
      <c r="K3274" s="1" t="s">
        <v>3643</v>
      </c>
      <c r="L3274" s="1" t="s">
        <v>4986</v>
      </c>
      <c r="N3274" s="1" t="s">
        <v>167</v>
      </c>
      <c r="O3274" s="1" t="s">
        <v>117</v>
      </c>
      <c r="P3274" s="9">
        <v>96950</v>
      </c>
      <c r="Q3274" s="1" t="s">
        <v>118</v>
      </c>
      <c r="R3274" s="1" t="s">
        <v>3646</v>
      </c>
      <c r="S3274" s="1">
        <v>16702343203</v>
      </c>
      <c r="U3274" s="1">
        <v>611110</v>
      </c>
      <c r="V3274" s="1" t="s">
        <v>119</v>
      </c>
      <c r="X3274" s="1" t="s">
        <v>3647</v>
      </c>
      <c r="Y3274" s="1" t="s">
        <v>4987</v>
      </c>
      <c r="Z3274" s="1" t="s">
        <v>3649</v>
      </c>
      <c r="AA3274" s="1" t="s">
        <v>245</v>
      </c>
      <c r="AB3274" s="1" t="s">
        <v>4986</v>
      </c>
      <c r="AD3274" s="1" t="s">
        <v>167</v>
      </c>
      <c r="AE3274" s="1" t="s">
        <v>117</v>
      </c>
      <c r="AF3274" s="9">
        <v>96950</v>
      </c>
      <c r="AG3274" s="1" t="s">
        <v>118</v>
      </c>
      <c r="AH3274" s="1" t="s">
        <v>3646</v>
      </c>
      <c r="AI3274" s="1">
        <v>16702343203</v>
      </c>
      <c r="AK3274" s="1" t="s">
        <v>3651</v>
      </c>
      <c r="BC3274" s="1" t="str">
        <f>"43-4121.00"</f>
        <v>43-4121.00</v>
      </c>
      <c r="BD3274" s="1" t="s">
        <v>8944</v>
      </c>
      <c r="BE3274" s="1" t="s">
        <v>8945</v>
      </c>
      <c r="BF3274" s="1" t="s">
        <v>8946</v>
      </c>
      <c r="BG3274" s="1">
        <v>1</v>
      </c>
      <c r="BI3274" s="2">
        <v>44166</v>
      </c>
      <c r="BJ3274" s="2">
        <v>44529</v>
      </c>
      <c r="BM3274" s="1">
        <v>40</v>
      </c>
      <c r="BN3274" s="1">
        <v>0</v>
      </c>
      <c r="BO3274" s="1">
        <v>8</v>
      </c>
      <c r="BP3274" s="1">
        <v>8</v>
      </c>
      <c r="BQ3274" s="1">
        <v>8</v>
      </c>
      <c r="BR3274" s="1">
        <v>8</v>
      </c>
      <c r="BS3274" s="1">
        <v>8</v>
      </c>
      <c r="BT3274" s="1">
        <v>0</v>
      </c>
      <c r="BU3274" s="1" t="str">
        <f>"8:00 AM"</f>
        <v>8:00 AM</v>
      </c>
      <c r="BV3274" s="1" t="str">
        <f>"5:00 PM"</f>
        <v>5:00 PM</v>
      </c>
      <c r="BW3274" s="1" t="s">
        <v>135</v>
      </c>
      <c r="BX3274" s="1">
        <v>0</v>
      </c>
      <c r="BY3274" s="1">
        <v>12</v>
      </c>
      <c r="BZ3274" s="1" t="s">
        <v>112</v>
      </c>
      <c r="CA3274" s="1">
        <v>0</v>
      </c>
      <c r="CB3274" s="4" t="s">
        <v>15308</v>
      </c>
      <c r="CC3274" s="1" t="s">
        <v>8948</v>
      </c>
      <c r="CD3274" s="1" t="s">
        <v>5024</v>
      </c>
      <c r="CE3274" s="1" t="s">
        <v>116</v>
      </c>
      <c r="CF3274" s="1" t="s">
        <v>117</v>
      </c>
      <c r="CG3274" s="1">
        <v>96950</v>
      </c>
      <c r="CH3274" s="3">
        <v>10.18</v>
      </c>
      <c r="CI3274" s="3">
        <v>10.18</v>
      </c>
      <c r="CL3274" s="1" t="s">
        <v>137</v>
      </c>
      <c r="CN3274" s="1" t="s">
        <v>139</v>
      </c>
      <c r="CP3274" s="1" t="s">
        <v>112</v>
      </c>
      <c r="CQ3274" s="1" t="s">
        <v>111</v>
      </c>
      <c r="CR3274" s="1" t="s">
        <v>112</v>
      </c>
      <c r="CS3274" s="1" t="s">
        <v>112</v>
      </c>
      <c r="CT3274" s="1" t="s">
        <v>138</v>
      </c>
      <c r="CU3274" s="1" t="s">
        <v>138</v>
      </c>
      <c r="CV3274" s="1" t="s">
        <v>138</v>
      </c>
      <c r="CW3274" s="1" t="s">
        <v>15309</v>
      </c>
      <c r="CX3274" s="1">
        <v>16702343203</v>
      </c>
      <c r="CY3274" s="1" t="s">
        <v>3651</v>
      </c>
      <c r="CZ3274" s="1" t="s">
        <v>138</v>
      </c>
      <c r="DA3274" s="1" t="s">
        <v>111</v>
      </c>
      <c r="DB3274" s="1" t="s">
        <v>112</v>
      </c>
    </row>
    <row r="3275" spans="1:111" ht="15.6" customHeight="1" x14ac:dyDescent="0.25">
      <c r="A3275" s="1" t="s">
        <v>15327</v>
      </c>
      <c r="B3275" s="1" t="s">
        <v>109</v>
      </c>
      <c r="C3275" s="2">
        <v>44211.19852928241</v>
      </c>
      <c r="D3275" s="2">
        <v>44265</v>
      </c>
      <c r="E3275" s="1" t="s">
        <v>180</v>
      </c>
      <c r="G3275" s="1" t="s">
        <v>112</v>
      </c>
      <c r="H3275" s="1" t="s">
        <v>112</v>
      </c>
      <c r="I3275" s="1" t="s">
        <v>112</v>
      </c>
      <c r="J3275" s="1" t="s">
        <v>4994</v>
      </c>
      <c r="L3275" s="1" t="s">
        <v>4995</v>
      </c>
      <c r="N3275" s="1" t="s">
        <v>167</v>
      </c>
      <c r="O3275" s="1" t="s">
        <v>117</v>
      </c>
      <c r="P3275" s="9">
        <v>96950</v>
      </c>
      <c r="Q3275" s="1" t="s">
        <v>118</v>
      </c>
      <c r="S3275" s="1">
        <v>16702330020</v>
      </c>
      <c r="U3275" s="1">
        <v>2362</v>
      </c>
      <c r="V3275" s="1" t="s">
        <v>119</v>
      </c>
      <c r="X3275" s="1" t="s">
        <v>4996</v>
      </c>
      <c r="Y3275" s="1" t="s">
        <v>4997</v>
      </c>
      <c r="AA3275" s="1" t="s">
        <v>343</v>
      </c>
      <c r="AB3275" s="1" t="s">
        <v>4995</v>
      </c>
      <c r="AD3275" s="1" t="s">
        <v>167</v>
      </c>
      <c r="AE3275" s="1" t="s">
        <v>117</v>
      </c>
      <c r="AF3275" s="9">
        <v>96950</v>
      </c>
      <c r="AG3275" s="1" t="s">
        <v>118</v>
      </c>
      <c r="AI3275" s="1">
        <v>16702330020</v>
      </c>
      <c r="AK3275" s="1" t="s">
        <v>4998</v>
      </c>
      <c r="BC3275" s="1" t="str">
        <f>"53-7062.00"</f>
        <v>53-7062.00</v>
      </c>
      <c r="BD3275" s="1" t="s">
        <v>11186</v>
      </c>
      <c r="BE3275" s="1" t="s">
        <v>15328</v>
      </c>
      <c r="BF3275" s="1" t="s">
        <v>11186</v>
      </c>
      <c r="BG3275" s="1">
        <v>20</v>
      </c>
      <c r="BI3275" s="2">
        <v>44242</v>
      </c>
      <c r="BJ3275" s="2">
        <v>44469</v>
      </c>
      <c r="BM3275" s="1">
        <v>40</v>
      </c>
      <c r="BN3275" s="1">
        <v>0</v>
      </c>
      <c r="BO3275" s="1">
        <v>8</v>
      </c>
      <c r="BP3275" s="1">
        <v>8</v>
      </c>
      <c r="BQ3275" s="1">
        <v>8</v>
      </c>
      <c r="BR3275" s="1">
        <v>8</v>
      </c>
      <c r="BS3275" s="1">
        <v>8</v>
      </c>
      <c r="BT3275" s="1">
        <v>0</v>
      </c>
      <c r="BU3275" s="1" t="str">
        <f>"9:00 AM"</f>
        <v>9:00 AM</v>
      </c>
      <c r="BV3275" s="1" t="str">
        <f>"6:00 PM"</f>
        <v>6:00 PM</v>
      </c>
      <c r="BW3275" s="1" t="s">
        <v>135</v>
      </c>
      <c r="BX3275" s="1">
        <v>0</v>
      </c>
      <c r="BY3275" s="1">
        <v>12</v>
      </c>
      <c r="BZ3275" s="1" t="s">
        <v>112</v>
      </c>
      <c r="CA3275" s="1">
        <v>0</v>
      </c>
      <c r="CB3275" s="4" t="s">
        <v>15329</v>
      </c>
      <c r="CC3275" s="1" t="s">
        <v>404</v>
      </c>
      <c r="CD3275" s="1" t="s">
        <v>167</v>
      </c>
      <c r="CE3275" s="1" t="s">
        <v>399</v>
      </c>
      <c r="CF3275" s="1" t="s">
        <v>117</v>
      </c>
      <c r="CG3275" s="1">
        <v>96950</v>
      </c>
      <c r="CH3275" s="3">
        <v>8.19</v>
      </c>
      <c r="CI3275" s="3">
        <v>8.19</v>
      </c>
      <c r="CJ3275" s="3">
        <v>12.28</v>
      </c>
      <c r="CK3275" s="3">
        <v>12.28</v>
      </c>
      <c r="CL3275" s="1" t="s">
        <v>137</v>
      </c>
      <c r="CM3275" s="1" t="s">
        <v>138</v>
      </c>
      <c r="CN3275" s="1" t="s">
        <v>139</v>
      </c>
      <c r="CP3275" s="1" t="s">
        <v>112</v>
      </c>
      <c r="CQ3275" s="1" t="s">
        <v>111</v>
      </c>
      <c r="CR3275" s="1" t="s">
        <v>112</v>
      </c>
      <c r="CS3275" s="1" t="s">
        <v>111</v>
      </c>
      <c r="CT3275" s="1" t="s">
        <v>138</v>
      </c>
      <c r="CU3275" s="1" t="s">
        <v>111</v>
      </c>
      <c r="CV3275" s="1" t="s">
        <v>138</v>
      </c>
      <c r="CW3275" s="1" t="s">
        <v>138</v>
      </c>
      <c r="CX3275" s="1">
        <v>16702330020</v>
      </c>
      <c r="CY3275" s="1" t="s">
        <v>4998</v>
      </c>
      <c r="CZ3275" s="1" t="s">
        <v>138</v>
      </c>
      <c r="DA3275" s="1" t="s">
        <v>111</v>
      </c>
      <c r="DB3275" s="1" t="s">
        <v>112</v>
      </c>
    </row>
    <row r="3276" spans="1:111" ht="15.6" customHeight="1" x14ac:dyDescent="0.25">
      <c r="A3276" s="1" t="s">
        <v>15330</v>
      </c>
      <c r="B3276" s="1" t="s">
        <v>109</v>
      </c>
      <c r="C3276" s="2">
        <v>44217.094775925929</v>
      </c>
      <c r="D3276" s="2">
        <v>44267</v>
      </c>
      <c r="E3276" s="1" t="s">
        <v>180</v>
      </c>
      <c r="G3276" s="1" t="s">
        <v>112</v>
      </c>
      <c r="H3276" s="1" t="s">
        <v>112</v>
      </c>
      <c r="I3276" s="1" t="s">
        <v>112</v>
      </c>
      <c r="J3276" s="1" t="s">
        <v>4994</v>
      </c>
      <c r="L3276" s="1" t="s">
        <v>4995</v>
      </c>
      <c r="N3276" s="1" t="s">
        <v>167</v>
      </c>
      <c r="O3276" s="1" t="s">
        <v>117</v>
      </c>
      <c r="P3276" s="9">
        <v>96950</v>
      </c>
      <c r="Q3276" s="1" t="s">
        <v>118</v>
      </c>
      <c r="S3276" s="1">
        <v>16702330020</v>
      </c>
      <c r="U3276" s="1">
        <v>2362</v>
      </c>
      <c r="V3276" s="1" t="s">
        <v>119</v>
      </c>
      <c r="X3276" s="1" t="s">
        <v>4996</v>
      </c>
      <c r="Y3276" s="1" t="s">
        <v>4997</v>
      </c>
      <c r="AA3276" s="1" t="s">
        <v>343</v>
      </c>
      <c r="AB3276" s="1" t="s">
        <v>4995</v>
      </c>
      <c r="AD3276" s="1" t="s">
        <v>167</v>
      </c>
      <c r="AE3276" s="1" t="s">
        <v>117</v>
      </c>
      <c r="AF3276" s="9">
        <v>96950</v>
      </c>
      <c r="AG3276" s="1" t="s">
        <v>118</v>
      </c>
      <c r="AI3276" s="1">
        <v>16702330020</v>
      </c>
      <c r="AK3276" s="1" t="s">
        <v>4998</v>
      </c>
      <c r="BC3276" s="1" t="str">
        <f>"49-9071.00"</f>
        <v>49-9071.00</v>
      </c>
      <c r="BD3276" s="1" t="s">
        <v>214</v>
      </c>
      <c r="BE3276" s="1" t="s">
        <v>15331</v>
      </c>
      <c r="BF3276" s="1" t="s">
        <v>214</v>
      </c>
      <c r="BG3276" s="1">
        <v>20</v>
      </c>
      <c r="BI3276" s="2">
        <v>44242</v>
      </c>
      <c r="BJ3276" s="2">
        <v>44469</v>
      </c>
      <c r="BM3276" s="1">
        <v>40</v>
      </c>
      <c r="BN3276" s="1">
        <v>0</v>
      </c>
      <c r="BO3276" s="1">
        <v>8</v>
      </c>
      <c r="BP3276" s="1">
        <v>8</v>
      </c>
      <c r="BQ3276" s="1">
        <v>8</v>
      </c>
      <c r="BR3276" s="1">
        <v>8</v>
      </c>
      <c r="BS3276" s="1">
        <v>8</v>
      </c>
      <c r="BT3276" s="1">
        <v>0</v>
      </c>
      <c r="BU3276" s="1" t="str">
        <f>"9:00 AM"</f>
        <v>9:00 AM</v>
      </c>
      <c r="BV3276" s="1" t="str">
        <f>"6:00 PM"</f>
        <v>6:00 PM</v>
      </c>
      <c r="BW3276" s="1" t="s">
        <v>135</v>
      </c>
      <c r="BX3276" s="1">
        <v>0</v>
      </c>
      <c r="BY3276" s="1">
        <v>24</v>
      </c>
      <c r="BZ3276" s="1" t="s">
        <v>112</v>
      </c>
      <c r="CA3276" s="1">
        <v>0</v>
      </c>
      <c r="CB3276" s="4" t="s">
        <v>15332</v>
      </c>
      <c r="CC3276" s="1" t="s">
        <v>404</v>
      </c>
      <c r="CD3276" s="1" t="s">
        <v>167</v>
      </c>
      <c r="CE3276" s="1" t="s">
        <v>399</v>
      </c>
      <c r="CF3276" s="1" t="s">
        <v>117</v>
      </c>
      <c r="CG3276" s="1">
        <v>96950</v>
      </c>
      <c r="CH3276" s="3">
        <v>8.7100000000000009</v>
      </c>
      <c r="CI3276" s="3">
        <v>8.7100000000000009</v>
      </c>
      <c r="CJ3276" s="3">
        <v>13.06</v>
      </c>
      <c r="CK3276" s="3">
        <v>13.06</v>
      </c>
      <c r="CL3276" s="1" t="s">
        <v>137</v>
      </c>
      <c r="CM3276" s="1" t="s">
        <v>138</v>
      </c>
      <c r="CN3276" s="1" t="s">
        <v>139</v>
      </c>
      <c r="CP3276" s="1" t="s">
        <v>112</v>
      </c>
      <c r="CQ3276" s="1" t="s">
        <v>111</v>
      </c>
      <c r="CR3276" s="1" t="s">
        <v>112</v>
      </c>
      <c r="CS3276" s="1" t="s">
        <v>111</v>
      </c>
      <c r="CT3276" s="1" t="s">
        <v>138</v>
      </c>
      <c r="CU3276" s="1" t="s">
        <v>111</v>
      </c>
      <c r="CV3276" s="1" t="s">
        <v>138</v>
      </c>
      <c r="CW3276" s="1" t="s">
        <v>138</v>
      </c>
      <c r="CX3276" s="1">
        <v>16702330020</v>
      </c>
      <c r="CY3276" s="1" t="s">
        <v>4998</v>
      </c>
      <c r="CZ3276" s="1" t="s">
        <v>138</v>
      </c>
      <c r="DA3276" s="1" t="s">
        <v>111</v>
      </c>
      <c r="DB3276" s="1" t="s">
        <v>112</v>
      </c>
    </row>
    <row r="3277" spans="1:111" ht="15.6" customHeight="1" x14ac:dyDescent="0.25">
      <c r="A3277" s="1" t="s">
        <v>15389</v>
      </c>
      <c r="B3277" s="1" t="s">
        <v>109</v>
      </c>
      <c r="C3277" s="2">
        <v>44344.181021875003</v>
      </c>
      <c r="D3277" s="2">
        <v>44377</v>
      </c>
      <c r="E3277" s="1" t="s">
        <v>180</v>
      </c>
      <c r="F3277" s="2">
        <v>44407.833333333336</v>
      </c>
      <c r="G3277" s="1" t="s">
        <v>112</v>
      </c>
      <c r="H3277" s="1" t="s">
        <v>112</v>
      </c>
      <c r="I3277" s="1" t="s">
        <v>112</v>
      </c>
      <c r="J3277" s="1" t="s">
        <v>6442</v>
      </c>
      <c r="L3277" s="1" t="s">
        <v>1518</v>
      </c>
      <c r="M3277" s="1" t="s">
        <v>1248</v>
      </c>
      <c r="N3277" s="1" t="s">
        <v>167</v>
      </c>
      <c r="O3277" s="1" t="s">
        <v>117</v>
      </c>
      <c r="P3277" s="9">
        <v>96950</v>
      </c>
      <c r="Q3277" s="1" t="s">
        <v>118</v>
      </c>
      <c r="R3277" s="1" t="s">
        <v>242</v>
      </c>
      <c r="S3277" s="1">
        <v>16707891106</v>
      </c>
      <c r="U3277" s="1">
        <v>56132</v>
      </c>
      <c r="V3277" s="1" t="s">
        <v>2479</v>
      </c>
      <c r="W3277" s="1" t="s">
        <v>111</v>
      </c>
      <c r="X3277" s="1" t="s">
        <v>1514</v>
      </c>
      <c r="Y3277" s="1" t="s">
        <v>1515</v>
      </c>
      <c r="Z3277" s="1" t="s">
        <v>1516</v>
      </c>
      <c r="AA3277" s="1" t="s">
        <v>1517</v>
      </c>
      <c r="AB3277" s="1" t="s">
        <v>1247</v>
      </c>
      <c r="AC3277" s="1" t="s">
        <v>1248</v>
      </c>
      <c r="AD3277" s="1" t="s">
        <v>167</v>
      </c>
      <c r="AE3277" s="1" t="s">
        <v>117</v>
      </c>
      <c r="AF3277" s="9">
        <v>96950</v>
      </c>
      <c r="AG3277" s="1" t="s">
        <v>118</v>
      </c>
      <c r="AH3277" s="1" t="s">
        <v>242</v>
      </c>
      <c r="AI3277" s="1">
        <v>16707891106</v>
      </c>
      <c r="AK3277" s="1" t="s">
        <v>1253</v>
      </c>
      <c r="BC3277" s="1" t="str">
        <f>"35-2021.00"</f>
        <v>35-2021.00</v>
      </c>
      <c r="BD3277" s="1" t="s">
        <v>851</v>
      </c>
      <c r="BE3277" s="1" t="s">
        <v>15390</v>
      </c>
      <c r="BF3277" s="1" t="s">
        <v>15391</v>
      </c>
      <c r="BG3277" s="1">
        <v>5</v>
      </c>
      <c r="BI3277" s="2">
        <v>44409</v>
      </c>
      <c r="BJ3277" s="2">
        <v>44773</v>
      </c>
      <c r="BM3277" s="1">
        <v>35</v>
      </c>
      <c r="BN3277" s="1">
        <v>0</v>
      </c>
      <c r="BO3277" s="1">
        <v>7</v>
      </c>
      <c r="BP3277" s="1">
        <v>7</v>
      </c>
      <c r="BQ3277" s="1">
        <v>7</v>
      </c>
      <c r="BR3277" s="1">
        <v>7</v>
      </c>
      <c r="BS3277" s="1">
        <v>7</v>
      </c>
      <c r="BT3277" s="1">
        <v>0</v>
      </c>
      <c r="BU3277" s="1" t="str">
        <f>"4:00 PM"</f>
        <v>4:00 PM</v>
      </c>
      <c r="BV3277" s="1" t="str">
        <f>"12:00 PM"</f>
        <v>12:00 PM</v>
      </c>
      <c r="BW3277" s="1" t="s">
        <v>135</v>
      </c>
      <c r="BX3277" s="1">
        <v>3</v>
      </c>
      <c r="BY3277" s="1">
        <v>3</v>
      </c>
      <c r="BZ3277" s="1" t="s">
        <v>112</v>
      </c>
      <c r="CB3277" s="4" t="s">
        <v>15392</v>
      </c>
      <c r="CC3277" s="1" t="s">
        <v>1247</v>
      </c>
      <c r="CD3277" s="1" t="s">
        <v>1248</v>
      </c>
      <c r="CE3277" s="1" t="s">
        <v>167</v>
      </c>
      <c r="CF3277" s="1" t="s">
        <v>117</v>
      </c>
      <c r="CG3277" s="1">
        <v>96950</v>
      </c>
      <c r="CH3277" s="3">
        <v>7.99</v>
      </c>
      <c r="CI3277" s="3">
        <v>7.99</v>
      </c>
      <c r="CJ3277" s="3">
        <v>11.99</v>
      </c>
      <c r="CK3277" s="3">
        <v>11.99</v>
      </c>
      <c r="CL3277" s="1" t="s">
        <v>137</v>
      </c>
      <c r="CM3277" s="1" t="s">
        <v>1522</v>
      </c>
      <c r="CN3277" s="1" t="s">
        <v>139</v>
      </c>
      <c r="CP3277" s="1" t="s">
        <v>112</v>
      </c>
      <c r="CQ3277" s="1" t="s">
        <v>111</v>
      </c>
      <c r="CR3277" s="1" t="s">
        <v>112</v>
      </c>
      <c r="CS3277" s="1" t="s">
        <v>111</v>
      </c>
      <c r="CT3277" s="1" t="s">
        <v>111</v>
      </c>
      <c r="CU3277" s="1" t="s">
        <v>111</v>
      </c>
      <c r="CV3277" s="1" t="s">
        <v>138</v>
      </c>
      <c r="CW3277" s="1" t="s">
        <v>1351</v>
      </c>
      <c r="CX3277" s="1">
        <v>16707891106</v>
      </c>
      <c r="CY3277" s="1" t="s">
        <v>1253</v>
      </c>
      <c r="CZ3277" s="1" t="s">
        <v>380</v>
      </c>
      <c r="DA3277" s="1" t="s">
        <v>111</v>
      </c>
      <c r="DB3277" s="1" t="s">
        <v>111</v>
      </c>
    </row>
    <row r="3278" spans="1:111" ht="15.6" customHeight="1" x14ac:dyDescent="0.25">
      <c r="A3278" s="1" t="s">
        <v>15416</v>
      </c>
      <c r="B3278" s="1" t="s">
        <v>109</v>
      </c>
      <c r="C3278" s="2">
        <v>44349.452251388888</v>
      </c>
      <c r="D3278" s="2">
        <v>44378</v>
      </c>
      <c r="E3278" s="1" t="s">
        <v>110</v>
      </c>
      <c r="F3278" s="2">
        <v>44468.833333333336</v>
      </c>
      <c r="G3278" s="1" t="s">
        <v>112</v>
      </c>
      <c r="H3278" s="1" t="s">
        <v>112</v>
      </c>
      <c r="I3278" s="1" t="s">
        <v>112</v>
      </c>
      <c r="J3278" s="1" t="s">
        <v>1733</v>
      </c>
      <c r="K3278" s="1" t="s">
        <v>1734</v>
      </c>
      <c r="L3278" s="1" t="s">
        <v>1197</v>
      </c>
      <c r="M3278" s="1" t="s">
        <v>138</v>
      </c>
      <c r="N3278" s="1" t="s">
        <v>116</v>
      </c>
      <c r="O3278" s="1" t="s">
        <v>117</v>
      </c>
      <c r="P3278" s="9">
        <v>96950</v>
      </c>
      <c r="Q3278" s="1" t="s">
        <v>118</v>
      </c>
      <c r="S3278" s="1">
        <v>16702859009</v>
      </c>
      <c r="U3278" s="1">
        <v>53131</v>
      </c>
      <c r="V3278" s="1" t="s">
        <v>119</v>
      </c>
      <c r="X3278" s="1" t="s">
        <v>1735</v>
      </c>
      <c r="Y3278" s="1" t="s">
        <v>1736</v>
      </c>
      <c r="AA3278" s="1" t="s">
        <v>245</v>
      </c>
      <c r="AB3278" s="1" t="s">
        <v>1197</v>
      </c>
      <c r="AC3278" s="1" t="s">
        <v>138</v>
      </c>
      <c r="AD3278" s="1" t="s">
        <v>116</v>
      </c>
      <c r="AE3278" s="1" t="s">
        <v>117</v>
      </c>
      <c r="AF3278" s="9">
        <v>96950</v>
      </c>
      <c r="AG3278" s="1" t="s">
        <v>118</v>
      </c>
      <c r="AI3278" s="1">
        <v>16702859009</v>
      </c>
      <c r="AK3278" s="1" t="s">
        <v>1737</v>
      </c>
      <c r="BC3278" s="1" t="str">
        <f>"27-3091.00"</f>
        <v>27-3091.00</v>
      </c>
      <c r="BD3278" s="1" t="s">
        <v>1239</v>
      </c>
      <c r="BE3278" s="1" t="s">
        <v>1738</v>
      </c>
      <c r="BF3278" s="1" t="s">
        <v>1739</v>
      </c>
      <c r="BG3278" s="1">
        <v>4</v>
      </c>
      <c r="BI3278" s="2">
        <v>44470</v>
      </c>
      <c r="BJ3278" s="2">
        <v>44834</v>
      </c>
      <c r="BM3278" s="1">
        <v>40</v>
      </c>
      <c r="BN3278" s="1">
        <v>0</v>
      </c>
      <c r="BO3278" s="1">
        <v>8</v>
      </c>
      <c r="BP3278" s="1">
        <v>8</v>
      </c>
      <c r="BQ3278" s="1">
        <v>8</v>
      </c>
      <c r="BR3278" s="1">
        <v>8</v>
      </c>
      <c r="BS3278" s="1">
        <v>8</v>
      </c>
      <c r="BT3278" s="1">
        <v>0</v>
      </c>
      <c r="BU3278" s="1" t="str">
        <f>"8:00 PM"</f>
        <v>8:00 PM</v>
      </c>
      <c r="BV3278" s="1" t="str">
        <f>"5:00 PM"</f>
        <v>5:00 PM</v>
      </c>
      <c r="BW3278" s="1" t="s">
        <v>193</v>
      </c>
      <c r="BX3278" s="1">
        <v>0</v>
      </c>
      <c r="BY3278" s="1">
        <v>24</v>
      </c>
      <c r="BZ3278" s="1" t="s">
        <v>112</v>
      </c>
      <c r="CB3278" s="1" t="s">
        <v>15417</v>
      </c>
      <c r="CC3278" s="1" t="s">
        <v>1197</v>
      </c>
      <c r="CD3278" s="1" t="s">
        <v>138</v>
      </c>
      <c r="CE3278" s="1" t="s">
        <v>116</v>
      </c>
      <c r="CF3278" s="1" t="s">
        <v>117</v>
      </c>
      <c r="CG3278" s="1">
        <v>96950</v>
      </c>
      <c r="CH3278" s="3">
        <v>13.19</v>
      </c>
      <c r="CI3278" s="3">
        <v>13.19</v>
      </c>
      <c r="CJ3278" s="3">
        <v>19.79</v>
      </c>
      <c r="CK3278" s="3">
        <v>19.79</v>
      </c>
      <c r="CL3278" s="1" t="s">
        <v>137</v>
      </c>
      <c r="CM3278" s="1" t="s">
        <v>138</v>
      </c>
      <c r="CN3278" s="1" t="s">
        <v>139</v>
      </c>
      <c r="CP3278" s="1" t="s">
        <v>112</v>
      </c>
      <c r="CQ3278" s="1" t="s">
        <v>111</v>
      </c>
      <c r="CR3278" s="1" t="s">
        <v>112</v>
      </c>
      <c r="CS3278" s="1" t="s">
        <v>111</v>
      </c>
      <c r="CT3278" s="1" t="s">
        <v>138</v>
      </c>
      <c r="CU3278" s="1" t="s">
        <v>111</v>
      </c>
      <c r="CV3278" s="1" t="s">
        <v>138</v>
      </c>
      <c r="CW3278" s="1" t="s">
        <v>1620</v>
      </c>
      <c r="CX3278" s="1">
        <v>16702859009</v>
      </c>
      <c r="CY3278" s="1" t="s">
        <v>1737</v>
      </c>
      <c r="CZ3278" s="1" t="s">
        <v>138</v>
      </c>
      <c r="DA3278" s="1" t="s">
        <v>111</v>
      </c>
      <c r="DB3278" s="1" t="s">
        <v>112</v>
      </c>
    </row>
    <row r="3279" spans="1:111" ht="15.6" customHeight="1" x14ac:dyDescent="0.25">
      <c r="A3279" s="1" t="s">
        <v>15429</v>
      </c>
      <c r="B3279" s="1" t="s">
        <v>109</v>
      </c>
      <c r="C3279" s="2">
        <v>44351.857663425923</v>
      </c>
      <c r="D3279" s="2">
        <v>44386</v>
      </c>
      <c r="E3279" s="1" t="s">
        <v>180</v>
      </c>
      <c r="G3279" s="1" t="s">
        <v>112</v>
      </c>
      <c r="H3279" s="1" t="s">
        <v>112</v>
      </c>
      <c r="I3279" s="1" t="s">
        <v>112</v>
      </c>
      <c r="J3279" s="1" t="s">
        <v>4110</v>
      </c>
      <c r="K3279" s="1" t="s">
        <v>3169</v>
      </c>
      <c r="L3279" s="1" t="s">
        <v>4111</v>
      </c>
      <c r="N3279" s="1" t="s">
        <v>116</v>
      </c>
      <c r="O3279" s="1" t="s">
        <v>117</v>
      </c>
      <c r="P3279" s="9">
        <v>96950</v>
      </c>
      <c r="Q3279" s="1" t="s">
        <v>118</v>
      </c>
      <c r="S3279" s="1">
        <v>16702336060</v>
      </c>
      <c r="U3279" s="1">
        <v>56132</v>
      </c>
      <c r="V3279" s="1" t="s">
        <v>119</v>
      </c>
      <c r="X3279" s="1" t="s">
        <v>4112</v>
      </c>
      <c r="Y3279" s="1" t="s">
        <v>4113</v>
      </c>
      <c r="Z3279" s="1" t="s">
        <v>4114</v>
      </c>
      <c r="AA3279" s="1" t="s">
        <v>1028</v>
      </c>
      <c r="AB3279" s="1" t="s">
        <v>4111</v>
      </c>
      <c r="AD3279" s="1" t="s">
        <v>116</v>
      </c>
      <c r="AE3279" s="1" t="s">
        <v>117</v>
      </c>
      <c r="AF3279" s="9">
        <v>96950</v>
      </c>
      <c r="AG3279" s="1" t="s">
        <v>118</v>
      </c>
      <c r="AI3279" s="1">
        <v>16702336060</v>
      </c>
      <c r="AK3279" s="1" t="s">
        <v>4115</v>
      </c>
      <c r="BC3279" s="1" t="str">
        <f>"37-2012.00"</f>
        <v>37-2012.00</v>
      </c>
      <c r="BD3279" s="1" t="s">
        <v>576</v>
      </c>
      <c r="BE3279" s="1" t="s">
        <v>4116</v>
      </c>
      <c r="BF3279" s="1" t="s">
        <v>4117</v>
      </c>
      <c r="BG3279" s="1">
        <v>1</v>
      </c>
      <c r="BI3279" s="2">
        <v>44470</v>
      </c>
      <c r="BJ3279" s="2">
        <v>44834</v>
      </c>
      <c r="BM3279" s="1">
        <v>35</v>
      </c>
      <c r="BN3279" s="1">
        <v>0</v>
      </c>
      <c r="BO3279" s="1">
        <v>7</v>
      </c>
      <c r="BP3279" s="1">
        <v>7</v>
      </c>
      <c r="BQ3279" s="1">
        <v>7</v>
      </c>
      <c r="BR3279" s="1">
        <v>7</v>
      </c>
      <c r="BS3279" s="1">
        <v>7</v>
      </c>
      <c r="BT3279" s="1">
        <v>0</v>
      </c>
      <c r="BU3279" s="1" t="str">
        <f>"9:00 AM"</f>
        <v>9:00 AM</v>
      </c>
      <c r="BV3279" s="1" t="str">
        <f>"5:00 PM"</f>
        <v>5:00 PM</v>
      </c>
      <c r="BW3279" s="1" t="s">
        <v>230</v>
      </c>
      <c r="BX3279" s="1">
        <v>0</v>
      </c>
      <c r="BY3279" s="1">
        <v>3</v>
      </c>
      <c r="BZ3279" s="1" t="s">
        <v>112</v>
      </c>
      <c r="CB3279" s="1" t="s">
        <v>3175</v>
      </c>
      <c r="CC3279" s="1" t="s">
        <v>4111</v>
      </c>
      <c r="CE3279" s="1" t="s">
        <v>116</v>
      </c>
      <c r="CF3279" s="1" t="s">
        <v>117</v>
      </c>
      <c r="CG3279" s="1">
        <v>96950</v>
      </c>
      <c r="CH3279" s="3">
        <v>7.59</v>
      </c>
      <c r="CI3279" s="3">
        <v>7.59</v>
      </c>
      <c r="CJ3279" s="3">
        <v>11.38</v>
      </c>
      <c r="CK3279" s="3">
        <v>11.38</v>
      </c>
      <c r="CL3279" s="1" t="s">
        <v>137</v>
      </c>
      <c r="CN3279" s="1" t="s">
        <v>1846</v>
      </c>
      <c r="CP3279" s="1" t="s">
        <v>112</v>
      </c>
      <c r="CQ3279" s="1" t="s">
        <v>111</v>
      </c>
      <c r="CR3279" s="1" t="s">
        <v>112</v>
      </c>
      <c r="CS3279" s="1" t="s">
        <v>111</v>
      </c>
      <c r="CT3279" s="1" t="s">
        <v>138</v>
      </c>
      <c r="CU3279" s="1" t="s">
        <v>111</v>
      </c>
      <c r="CV3279" s="1" t="s">
        <v>138</v>
      </c>
      <c r="CW3279" s="1" t="s">
        <v>2313</v>
      </c>
      <c r="CX3279" s="1">
        <v>16702336060</v>
      </c>
      <c r="CY3279" s="1" t="s">
        <v>4115</v>
      </c>
      <c r="CZ3279" s="1" t="s">
        <v>138</v>
      </c>
      <c r="DA3279" s="1" t="s">
        <v>111</v>
      </c>
      <c r="DB3279" s="1" t="s">
        <v>112</v>
      </c>
      <c r="DC3279" s="1" t="s">
        <v>4112</v>
      </c>
      <c r="DD3279" s="1" t="s">
        <v>4113</v>
      </c>
      <c r="DF3279" s="1" t="s">
        <v>7400</v>
      </c>
      <c r="DG3279" s="1" t="s">
        <v>4115</v>
      </c>
    </row>
    <row r="3280" spans="1:111" ht="15.6" customHeight="1" x14ac:dyDescent="0.25">
      <c r="A3280" s="1" t="s">
        <v>15430</v>
      </c>
      <c r="B3280" s="1" t="s">
        <v>109</v>
      </c>
      <c r="C3280" s="2">
        <v>44299.062985069446</v>
      </c>
      <c r="D3280" s="2">
        <v>44336</v>
      </c>
      <c r="E3280" s="1" t="s">
        <v>180</v>
      </c>
      <c r="G3280" s="1" t="s">
        <v>111</v>
      </c>
      <c r="H3280" s="1" t="s">
        <v>112</v>
      </c>
      <c r="I3280" s="1" t="s">
        <v>112</v>
      </c>
      <c r="J3280" s="1" t="s">
        <v>11692</v>
      </c>
      <c r="K3280" s="1" t="s">
        <v>15431</v>
      </c>
      <c r="L3280" s="1" t="s">
        <v>10738</v>
      </c>
      <c r="N3280" s="1" t="s">
        <v>167</v>
      </c>
      <c r="O3280" s="1" t="s">
        <v>117</v>
      </c>
      <c r="P3280" s="9">
        <v>96950</v>
      </c>
      <c r="Q3280" s="1" t="s">
        <v>118</v>
      </c>
      <c r="R3280" s="1" t="s">
        <v>117</v>
      </c>
      <c r="S3280" s="1">
        <v>16702335368</v>
      </c>
      <c r="U3280" s="1">
        <v>722410</v>
      </c>
      <c r="V3280" s="1" t="s">
        <v>119</v>
      </c>
      <c r="X3280" s="1" t="s">
        <v>2598</v>
      </c>
      <c r="Y3280" s="1" t="s">
        <v>2599</v>
      </c>
      <c r="Z3280" s="1" t="s">
        <v>2163</v>
      </c>
      <c r="AA3280" s="1" t="s">
        <v>3134</v>
      </c>
      <c r="AB3280" s="1" t="s">
        <v>4719</v>
      </c>
      <c r="AD3280" s="1" t="s">
        <v>167</v>
      </c>
      <c r="AE3280" s="1" t="s">
        <v>117</v>
      </c>
      <c r="AF3280" s="9">
        <v>96950</v>
      </c>
      <c r="AG3280" s="1" t="s">
        <v>118</v>
      </c>
      <c r="AH3280" s="1" t="s">
        <v>117</v>
      </c>
      <c r="AI3280" s="1">
        <v>16702335368</v>
      </c>
      <c r="AK3280" s="1" t="s">
        <v>10739</v>
      </c>
      <c r="BC3280" s="1" t="str">
        <f>"35-3011.00"</f>
        <v>35-3011.00</v>
      </c>
      <c r="BD3280" s="1" t="s">
        <v>4126</v>
      </c>
      <c r="BE3280" s="1" t="s">
        <v>15432</v>
      </c>
      <c r="BF3280" s="1" t="s">
        <v>4128</v>
      </c>
      <c r="BG3280" s="1">
        <v>2</v>
      </c>
      <c r="BI3280" s="2">
        <v>44393</v>
      </c>
      <c r="BJ3280" s="2">
        <v>44757</v>
      </c>
      <c r="BM3280" s="1">
        <v>40</v>
      </c>
      <c r="BN3280" s="1">
        <v>0</v>
      </c>
      <c r="BO3280" s="1">
        <v>8</v>
      </c>
      <c r="BP3280" s="1">
        <v>8</v>
      </c>
      <c r="BQ3280" s="1">
        <v>8</v>
      </c>
      <c r="BR3280" s="1">
        <v>8</v>
      </c>
      <c r="BS3280" s="1">
        <v>8</v>
      </c>
      <c r="BT3280" s="1">
        <v>0</v>
      </c>
      <c r="BU3280" s="1" t="str">
        <f>"5:00 PM"</f>
        <v>5:00 PM</v>
      </c>
      <c r="BV3280" s="1" t="str">
        <f>"1:00 AM"</f>
        <v>1:00 AM</v>
      </c>
      <c r="BW3280" s="1" t="s">
        <v>135</v>
      </c>
      <c r="BX3280" s="1">
        <v>0</v>
      </c>
      <c r="BY3280" s="1">
        <v>6</v>
      </c>
      <c r="BZ3280" s="1" t="s">
        <v>112</v>
      </c>
      <c r="CA3280" s="1">
        <v>0</v>
      </c>
      <c r="CB3280" s="1" t="s">
        <v>15433</v>
      </c>
      <c r="CC3280" s="1" t="s">
        <v>4719</v>
      </c>
      <c r="CE3280" s="1" t="s">
        <v>167</v>
      </c>
      <c r="CF3280" s="1" t="s">
        <v>117</v>
      </c>
      <c r="CG3280" s="1">
        <v>96950</v>
      </c>
      <c r="CH3280" s="3">
        <v>8.41</v>
      </c>
      <c r="CI3280" s="3">
        <v>8.41</v>
      </c>
      <c r="CJ3280" s="3">
        <v>12.62</v>
      </c>
      <c r="CK3280" s="3">
        <v>12.62</v>
      </c>
      <c r="CL3280" s="1" t="s">
        <v>137</v>
      </c>
      <c r="CM3280" s="1" t="s">
        <v>138</v>
      </c>
      <c r="CN3280" s="1" t="s">
        <v>139</v>
      </c>
      <c r="CP3280" s="1" t="s">
        <v>112</v>
      </c>
      <c r="CQ3280" s="1" t="s">
        <v>111</v>
      </c>
      <c r="CR3280" s="1" t="s">
        <v>112</v>
      </c>
      <c r="CS3280" s="1" t="s">
        <v>111</v>
      </c>
      <c r="CT3280" s="1" t="s">
        <v>111</v>
      </c>
      <c r="CU3280" s="1" t="s">
        <v>111</v>
      </c>
      <c r="CV3280" s="1" t="s">
        <v>138</v>
      </c>
      <c r="CW3280" s="1" t="s">
        <v>138</v>
      </c>
      <c r="CX3280" s="1">
        <v>16702335368</v>
      </c>
      <c r="CY3280" s="1" t="s">
        <v>10739</v>
      </c>
      <c r="CZ3280" s="1" t="s">
        <v>428</v>
      </c>
      <c r="DA3280" s="1" t="s">
        <v>111</v>
      </c>
      <c r="DB3280" s="1" t="s">
        <v>112</v>
      </c>
    </row>
    <row r="3281" spans="1:111" ht="15.6" customHeight="1" x14ac:dyDescent="0.25">
      <c r="A3281" s="1" t="s">
        <v>15464</v>
      </c>
      <c r="B3281" s="1" t="s">
        <v>109</v>
      </c>
      <c r="C3281" s="2">
        <v>44321.233582870373</v>
      </c>
      <c r="D3281" s="2">
        <v>44372</v>
      </c>
      <c r="E3281" s="1" t="s">
        <v>110</v>
      </c>
      <c r="F3281" s="2">
        <v>44468.833333333336</v>
      </c>
      <c r="G3281" s="1" t="s">
        <v>112</v>
      </c>
      <c r="H3281" s="1" t="s">
        <v>112</v>
      </c>
      <c r="I3281" s="1" t="s">
        <v>112</v>
      </c>
      <c r="J3281" s="1" t="s">
        <v>15465</v>
      </c>
      <c r="K3281" s="1" t="s">
        <v>15466</v>
      </c>
      <c r="L3281" s="1" t="s">
        <v>15467</v>
      </c>
      <c r="M3281" s="1" t="s">
        <v>138</v>
      </c>
      <c r="N3281" s="1" t="s">
        <v>116</v>
      </c>
      <c r="O3281" s="1" t="s">
        <v>117</v>
      </c>
      <c r="P3281" s="9">
        <v>96950</v>
      </c>
      <c r="Q3281" s="1" t="s">
        <v>118</v>
      </c>
      <c r="R3281" s="1" t="s">
        <v>242</v>
      </c>
      <c r="S3281" s="1">
        <v>16702349188</v>
      </c>
      <c r="U3281" s="1">
        <v>44511</v>
      </c>
      <c r="V3281" s="1" t="s">
        <v>119</v>
      </c>
      <c r="X3281" s="1" t="s">
        <v>721</v>
      </c>
      <c r="Y3281" s="1" t="s">
        <v>15468</v>
      </c>
      <c r="Z3281" s="1" t="s">
        <v>638</v>
      </c>
      <c r="AA3281" s="1" t="s">
        <v>973</v>
      </c>
      <c r="AB3281" s="1" t="s">
        <v>15467</v>
      </c>
      <c r="AC3281" s="1" t="s">
        <v>138</v>
      </c>
      <c r="AD3281" s="1" t="s">
        <v>116</v>
      </c>
      <c r="AE3281" s="1" t="s">
        <v>117</v>
      </c>
      <c r="AF3281" s="9">
        <v>96950</v>
      </c>
      <c r="AG3281" s="1" t="s">
        <v>118</v>
      </c>
      <c r="AH3281" s="1" t="s">
        <v>242</v>
      </c>
      <c r="AI3281" s="1">
        <v>16702349188</v>
      </c>
      <c r="AK3281" s="1" t="s">
        <v>15469</v>
      </c>
      <c r="BC3281" s="1" t="str">
        <f>"11-2022.00"</f>
        <v>11-2022.00</v>
      </c>
      <c r="BD3281" s="1" t="s">
        <v>1013</v>
      </c>
      <c r="BE3281" s="1" t="s">
        <v>15470</v>
      </c>
      <c r="BF3281" s="1" t="s">
        <v>1015</v>
      </c>
      <c r="BG3281" s="1">
        <v>2</v>
      </c>
      <c r="BI3281" s="2">
        <v>44470</v>
      </c>
      <c r="BJ3281" s="2">
        <v>44834</v>
      </c>
      <c r="BM3281" s="1">
        <v>35</v>
      </c>
      <c r="BN3281" s="1">
        <v>0</v>
      </c>
      <c r="BO3281" s="1">
        <v>7</v>
      </c>
      <c r="BP3281" s="1">
        <v>7</v>
      </c>
      <c r="BQ3281" s="1">
        <v>7</v>
      </c>
      <c r="BR3281" s="1">
        <v>7</v>
      </c>
      <c r="BS3281" s="1">
        <v>7</v>
      </c>
      <c r="BT3281" s="1">
        <v>0</v>
      </c>
      <c r="BU3281" s="1" t="str">
        <f>"9:00 AM"</f>
        <v>9:00 AM</v>
      </c>
      <c r="BV3281" s="1" t="str">
        <f>"5:00 PM"</f>
        <v>5:00 PM</v>
      </c>
      <c r="BW3281" s="1" t="s">
        <v>135</v>
      </c>
      <c r="BX3281" s="1">
        <v>0</v>
      </c>
      <c r="BY3281" s="1">
        <v>24</v>
      </c>
      <c r="BZ3281" s="1" t="s">
        <v>111</v>
      </c>
      <c r="CA3281" s="1">
        <v>10</v>
      </c>
      <c r="CB3281" s="4" t="s">
        <v>15471</v>
      </c>
      <c r="CC3281" s="1" t="s">
        <v>15467</v>
      </c>
      <c r="CD3281" s="1" t="s">
        <v>138</v>
      </c>
      <c r="CE3281" s="1" t="s">
        <v>116</v>
      </c>
      <c r="CF3281" s="1" t="s">
        <v>117</v>
      </c>
      <c r="CG3281" s="1">
        <v>96950</v>
      </c>
      <c r="CH3281" s="3">
        <v>15.24</v>
      </c>
      <c r="CI3281" s="3">
        <v>15.24</v>
      </c>
      <c r="CL3281" s="1" t="s">
        <v>137</v>
      </c>
      <c r="CM3281" s="1" t="s">
        <v>15472</v>
      </c>
      <c r="CN3281" s="1" t="s">
        <v>139</v>
      </c>
      <c r="CP3281" s="1" t="s">
        <v>112</v>
      </c>
      <c r="CQ3281" s="1" t="s">
        <v>111</v>
      </c>
      <c r="CR3281" s="1" t="s">
        <v>112</v>
      </c>
      <c r="CS3281" s="1" t="s">
        <v>112</v>
      </c>
      <c r="CT3281" s="1" t="s">
        <v>138</v>
      </c>
      <c r="CU3281" s="1" t="s">
        <v>111</v>
      </c>
      <c r="CV3281" s="1" t="s">
        <v>138</v>
      </c>
      <c r="CW3281" s="1" t="s">
        <v>10823</v>
      </c>
      <c r="CX3281" s="1">
        <v>16702349188</v>
      </c>
      <c r="CY3281" s="1" t="s">
        <v>15469</v>
      </c>
      <c r="CZ3281" s="1" t="s">
        <v>138</v>
      </c>
      <c r="DA3281" s="1" t="s">
        <v>111</v>
      </c>
      <c r="DB3281" s="1" t="s">
        <v>112</v>
      </c>
    </row>
    <row r="3282" spans="1:111" ht="15.6" customHeight="1" x14ac:dyDescent="0.25">
      <c r="A3282" s="1" t="s">
        <v>15478</v>
      </c>
      <c r="B3282" s="1" t="s">
        <v>109</v>
      </c>
      <c r="C3282" s="2">
        <v>44341.046678472223</v>
      </c>
      <c r="D3282" s="2">
        <v>44372</v>
      </c>
      <c r="E3282" s="1" t="s">
        <v>110</v>
      </c>
      <c r="F3282" s="2">
        <v>44468.833333333336</v>
      </c>
      <c r="G3282" s="1" t="s">
        <v>112</v>
      </c>
      <c r="H3282" s="1" t="s">
        <v>112</v>
      </c>
      <c r="I3282" s="1" t="s">
        <v>112</v>
      </c>
      <c r="J3282" s="1" t="s">
        <v>14735</v>
      </c>
      <c r="K3282" s="1" t="s">
        <v>14736</v>
      </c>
      <c r="L3282" s="1" t="s">
        <v>14737</v>
      </c>
      <c r="M3282" s="1" t="s">
        <v>15479</v>
      </c>
      <c r="N3282" s="1" t="s">
        <v>167</v>
      </c>
      <c r="O3282" s="1" t="s">
        <v>117</v>
      </c>
      <c r="P3282" s="9">
        <v>96950</v>
      </c>
      <c r="Q3282" s="1" t="s">
        <v>118</v>
      </c>
      <c r="S3282" s="1">
        <v>16702334000</v>
      </c>
      <c r="U3282" s="1">
        <v>71394</v>
      </c>
      <c r="V3282" s="1" t="s">
        <v>119</v>
      </c>
      <c r="X3282" s="1" t="s">
        <v>14739</v>
      </c>
      <c r="Y3282" s="1" t="s">
        <v>14740</v>
      </c>
      <c r="Z3282" s="1" t="s">
        <v>138</v>
      </c>
      <c r="AA3282" s="1" t="s">
        <v>528</v>
      </c>
      <c r="AB3282" s="1" t="s">
        <v>14737</v>
      </c>
      <c r="AC3282" s="1" t="s">
        <v>138</v>
      </c>
      <c r="AD3282" s="1" t="s">
        <v>167</v>
      </c>
      <c r="AE3282" s="1" t="s">
        <v>117</v>
      </c>
      <c r="AF3282" s="9">
        <v>96950</v>
      </c>
      <c r="AG3282" s="1" t="s">
        <v>118</v>
      </c>
      <c r="AI3282" s="1">
        <v>16702334000</v>
      </c>
      <c r="AK3282" s="1" t="s">
        <v>14741</v>
      </c>
      <c r="BC3282" s="1" t="str">
        <f>"43-4051.00"</f>
        <v>43-4051.00</v>
      </c>
      <c r="BD3282" s="1" t="s">
        <v>2452</v>
      </c>
      <c r="BE3282" s="1" t="s">
        <v>15480</v>
      </c>
      <c r="BF3282" s="1" t="s">
        <v>10137</v>
      </c>
      <c r="BG3282" s="1">
        <v>1</v>
      </c>
      <c r="BI3282" s="2">
        <v>44470</v>
      </c>
      <c r="BJ3282" s="2">
        <v>44834</v>
      </c>
      <c r="BM3282" s="1">
        <v>35</v>
      </c>
      <c r="BN3282" s="1">
        <v>0</v>
      </c>
      <c r="BO3282" s="1">
        <v>6</v>
      </c>
      <c r="BP3282" s="1">
        <v>6</v>
      </c>
      <c r="BQ3282" s="1">
        <v>6</v>
      </c>
      <c r="BR3282" s="1">
        <v>6</v>
      </c>
      <c r="BS3282" s="1">
        <v>6</v>
      </c>
      <c r="BT3282" s="1">
        <v>5</v>
      </c>
      <c r="BU3282" s="1" t="str">
        <f>"8:00 AM"</f>
        <v>8:00 AM</v>
      </c>
      <c r="BV3282" s="1" t="str">
        <f>"2:00 PM"</f>
        <v>2:00 PM</v>
      </c>
      <c r="BW3282" s="1" t="s">
        <v>230</v>
      </c>
      <c r="BX3282" s="1">
        <v>0</v>
      </c>
      <c r="BY3282" s="1">
        <v>12</v>
      </c>
      <c r="BZ3282" s="1" t="s">
        <v>112</v>
      </c>
      <c r="CB3282" s="4" t="s">
        <v>15481</v>
      </c>
      <c r="CC3282" s="1" t="s">
        <v>15482</v>
      </c>
      <c r="CE3282" s="1" t="s">
        <v>167</v>
      </c>
      <c r="CF3282" s="1" t="s">
        <v>117</v>
      </c>
      <c r="CG3282" s="1">
        <v>96950</v>
      </c>
      <c r="CH3282" s="3">
        <v>9.2200000000000006</v>
      </c>
      <c r="CI3282" s="3">
        <v>9.3000000000000007</v>
      </c>
      <c r="CJ3282" s="3">
        <v>13.83</v>
      </c>
      <c r="CK3282" s="3">
        <v>13.95</v>
      </c>
      <c r="CL3282" s="1" t="s">
        <v>137</v>
      </c>
      <c r="CM3282" s="1" t="s">
        <v>138</v>
      </c>
      <c r="CN3282" s="1" t="s">
        <v>139</v>
      </c>
      <c r="CP3282" s="1" t="s">
        <v>112</v>
      </c>
      <c r="CQ3282" s="1" t="s">
        <v>111</v>
      </c>
      <c r="CR3282" s="1" t="s">
        <v>112</v>
      </c>
      <c r="CS3282" s="1" t="s">
        <v>111</v>
      </c>
      <c r="CT3282" s="1" t="s">
        <v>138</v>
      </c>
      <c r="CU3282" s="1" t="s">
        <v>111</v>
      </c>
      <c r="CV3282" s="1" t="s">
        <v>138</v>
      </c>
      <c r="CW3282" s="1" t="s">
        <v>15483</v>
      </c>
      <c r="CX3282" s="1">
        <v>16702334000</v>
      </c>
      <c r="CY3282" s="1" t="s">
        <v>14745</v>
      </c>
      <c r="CZ3282" s="1" t="s">
        <v>138</v>
      </c>
      <c r="DA3282" s="1" t="s">
        <v>111</v>
      </c>
      <c r="DB3282" s="1" t="s">
        <v>112</v>
      </c>
    </row>
    <row r="3283" spans="1:111" ht="15.6" customHeight="1" x14ac:dyDescent="0.25">
      <c r="A3283" s="1" t="s">
        <v>15500</v>
      </c>
      <c r="B3283" s="1" t="s">
        <v>109</v>
      </c>
      <c r="C3283" s="2">
        <v>44295.916051967593</v>
      </c>
      <c r="D3283" s="2">
        <v>44348</v>
      </c>
      <c r="E3283" s="1" t="s">
        <v>110</v>
      </c>
      <c r="F3283" s="2">
        <v>44469.833333333336</v>
      </c>
      <c r="G3283" s="1" t="s">
        <v>111</v>
      </c>
      <c r="H3283" s="1" t="s">
        <v>112</v>
      </c>
      <c r="I3283" s="1" t="s">
        <v>112</v>
      </c>
      <c r="J3283" s="1" t="s">
        <v>6333</v>
      </c>
      <c r="L3283" s="1" t="s">
        <v>6334</v>
      </c>
      <c r="N3283" s="1" t="s">
        <v>116</v>
      </c>
      <c r="O3283" s="1" t="s">
        <v>117</v>
      </c>
      <c r="P3283" s="9">
        <v>96950</v>
      </c>
      <c r="Q3283" s="1" t="s">
        <v>118</v>
      </c>
      <c r="S3283" s="1">
        <v>16702334445</v>
      </c>
      <c r="U3283" s="1">
        <v>72241</v>
      </c>
      <c r="V3283" s="1" t="s">
        <v>119</v>
      </c>
      <c r="X3283" s="1" t="s">
        <v>1785</v>
      </c>
      <c r="Y3283" s="1" t="s">
        <v>6335</v>
      </c>
      <c r="AA3283" s="1" t="s">
        <v>973</v>
      </c>
      <c r="AB3283" s="1" t="s">
        <v>1197</v>
      </c>
      <c r="AC3283" s="1" t="s">
        <v>6336</v>
      </c>
      <c r="AD3283" s="1" t="s">
        <v>116</v>
      </c>
      <c r="AE3283" s="1" t="s">
        <v>117</v>
      </c>
      <c r="AF3283" s="9">
        <v>96950</v>
      </c>
      <c r="AG3283" s="1" t="s">
        <v>118</v>
      </c>
      <c r="AI3283" s="1">
        <v>16704836653</v>
      </c>
      <c r="AK3283" s="1" t="s">
        <v>6337</v>
      </c>
      <c r="BC3283" s="1" t="str">
        <f>"11-1021.00"</f>
        <v>11-1021.00</v>
      </c>
      <c r="BD3283" s="1" t="s">
        <v>248</v>
      </c>
      <c r="BE3283" s="1" t="s">
        <v>6338</v>
      </c>
      <c r="BF3283" s="1" t="s">
        <v>373</v>
      </c>
      <c r="BG3283" s="1">
        <v>1</v>
      </c>
      <c r="BI3283" s="2">
        <v>44471</v>
      </c>
      <c r="BJ3283" s="2">
        <v>45566</v>
      </c>
      <c r="BM3283" s="1">
        <v>35</v>
      </c>
      <c r="BN3283" s="1">
        <v>0</v>
      </c>
      <c r="BO3283" s="1">
        <v>5</v>
      </c>
      <c r="BP3283" s="1">
        <v>6</v>
      </c>
      <c r="BQ3283" s="1">
        <v>6</v>
      </c>
      <c r="BR3283" s="1">
        <v>6</v>
      </c>
      <c r="BS3283" s="1">
        <v>6</v>
      </c>
      <c r="BT3283" s="1">
        <v>6</v>
      </c>
      <c r="BU3283" s="1" t="str">
        <f>"7:00 PM"</f>
        <v>7:00 PM</v>
      </c>
      <c r="BV3283" s="1" t="str">
        <f>"1:00 AM"</f>
        <v>1:00 AM</v>
      </c>
      <c r="BW3283" s="1" t="s">
        <v>193</v>
      </c>
      <c r="BX3283" s="1">
        <v>0</v>
      </c>
      <c r="BY3283" s="1">
        <v>48</v>
      </c>
      <c r="BZ3283" s="1" t="s">
        <v>111</v>
      </c>
      <c r="CA3283" s="1">
        <v>3</v>
      </c>
      <c r="CB3283" s="1" t="s">
        <v>6339</v>
      </c>
      <c r="CC3283" s="1" t="s">
        <v>14477</v>
      </c>
      <c r="CE3283" s="1" t="s">
        <v>116</v>
      </c>
      <c r="CF3283" s="1" t="s">
        <v>117</v>
      </c>
      <c r="CG3283" s="1">
        <v>96950</v>
      </c>
      <c r="CH3283" s="3">
        <v>22.55</v>
      </c>
      <c r="CI3283" s="3">
        <v>22.55</v>
      </c>
      <c r="CJ3283" s="3">
        <v>33.83</v>
      </c>
      <c r="CK3283" s="3">
        <v>33.83</v>
      </c>
      <c r="CL3283" s="1" t="s">
        <v>137</v>
      </c>
      <c r="CM3283" s="1" t="s">
        <v>138</v>
      </c>
      <c r="CN3283" s="1" t="s">
        <v>139</v>
      </c>
      <c r="CP3283" s="1" t="s">
        <v>112</v>
      </c>
      <c r="CQ3283" s="1" t="s">
        <v>111</v>
      </c>
      <c r="CR3283" s="1" t="s">
        <v>112</v>
      </c>
      <c r="CS3283" s="1" t="s">
        <v>111</v>
      </c>
      <c r="CT3283" s="1" t="s">
        <v>138</v>
      </c>
      <c r="CU3283" s="1" t="s">
        <v>111</v>
      </c>
      <c r="CV3283" s="1" t="s">
        <v>138</v>
      </c>
      <c r="CW3283" s="1" t="s">
        <v>138</v>
      </c>
      <c r="CX3283" s="1">
        <v>16702334445</v>
      </c>
      <c r="CY3283" s="1" t="s">
        <v>6337</v>
      </c>
      <c r="CZ3283" s="1" t="s">
        <v>138</v>
      </c>
      <c r="DA3283" s="1" t="s">
        <v>111</v>
      </c>
      <c r="DB3283" s="1" t="s">
        <v>112</v>
      </c>
    </row>
    <row r="3284" spans="1:111" ht="15.6" customHeight="1" x14ac:dyDescent="0.25">
      <c r="A3284" s="1" t="s">
        <v>15506</v>
      </c>
      <c r="B3284" s="1" t="s">
        <v>109</v>
      </c>
      <c r="C3284" s="2">
        <v>44305.102013310185</v>
      </c>
      <c r="D3284" s="2">
        <v>44343</v>
      </c>
      <c r="E3284" s="1" t="s">
        <v>110</v>
      </c>
      <c r="F3284" s="2">
        <v>44468.833333333336</v>
      </c>
      <c r="G3284" s="1" t="s">
        <v>111</v>
      </c>
      <c r="H3284" s="1" t="s">
        <v>112</v>
      </c>
      <c r="I3284" s="1" t="s">
        <v>112</v>
      </c>
      <c r="J3284" s="1" t="s">
        <v>9851</v>
      </c>
      <c r="K3284" s="1" t="s">
        <v>9852</v>
      </c>
      <c r="L3284" s="1" t="s">
        <v>9853</v>
      </c>
      <c r="M3284" s="1" t="s">
        <v>2805</v>
      </c>
      <c r="N3284" s="1" t="s">
        <v>116</v>
      </c>
      <c r="O3284" s="1" t="s">
        <v>117</v>
      </c>
      <c r="P3284" s="9">
        <v>96950</v>
      </c>
      <c r="Q3284" s="1" t="s">
        <v>118</v>
      </c>
      <c r="S3284" s="1">
        <v>16702346854</v>
      </c>
      <c r="U3284" s="1">
        <v>722320</v>
      </c>
      <c r="V3284" s="1" t="s">
        <v>119</v>
      </c>
      <c r="X3284" s="1" t="s">
        <v>3244</v>
      </c>
      <c r="Y3284" s="1" t="s">
        <v>9854</v>
      </c>
      <c r="Z3284" s="1" t="s">
        <v>9855</v>
      </c>
      <c r="AA3284" s="1" t="s">
        <v>3284</v>
      </c>
      <c r="AB3284" s="1" t="s">
        <v>9853</v>
      </c>
      <c r="AC3284" s="1" t="s">
        <v>2805</v>
      </c>
      <c r="AD3284" s="1" t="s">
        <v>116</v>
      </c>
      <c r="AE3284" s="1" t="s">
        <v>117</v>
      </c>
      <c r="AF3284" s="9">
        <v>96950</v>
      </c>
      <c r="AG3284" s="1" t="s">
        <v>118</v>
      </c>
      <c r="AI3284" s="1">
        <v>16702346854</v>
      </c>
      <c r="AK3284" s="1" t="s">
        <v>9856</v>
      </c>
      <c r="BC3284" s="1" t="str">
        <f>"51-3011.00"</f>
        <v>51-3011.00</v>
      </c>
      <c r="BD3284" s="1" t="s">
        <v>1079</v>
      </c>
      <c r="BE3284" s="1" t="s">
        <v>9857</v>
      </c>
      <c r="BF3284" s="1" t="s">
        <v>4022</v>
      </c>
      <c r="BG3284" s="1">
        <v>3</v>
      </c>
      <c r="BI3284" s="2">
        <v>44470</v>
      </c>
      <c r="BJ3284" s="2">
        <v>44834</v>
      </c>
      <c r="BM3284" s="1">
        <v>40</v>
      </c>
      <c r="BN3284" s="1">
        <v>0</v>
      </c>
      <c r="BO3284" s="1">
        <v>8</v>
      </c>
      <c r="BP3284" s="1">
        <v>8</v>
      </c>
      <c r="BQ3284" s="1">
        <v>8</v>
      </c>
      <c r="BR3284" s="1">
        <v>8</v>
      </c>
      <c r="BS3284" s="1">
        <v>8</v>
      </c>
      <c r="BT3284" s="1">
        <v>0</v>
      </c>
      <c r="BU3284" s="1" t="str">
        <f>"8:00 AM"</f>
        <v>8:00 AM</v>
      </c>
      <c r="BV3284" s="1" t="str">
        <f>"5:00 PM"</f>
        <v>5:00 PM</v>
      </c>
      <c r="BW3284" s="1" t="s">
        <v>135</v>
      </c>
      <c r="BX3284" s="1">
        <v>0</v>
      </c>
      <c r="BY3284" s="1">
        <v>12</v>
      </c>
      <c r="BZ3284" s="1" t="s">
        <v>112</v>
      </c>
      <c r="CA3284" s="1">
        <v>0</v>
      </c>
      <c r="CB3284" s="1" t="s">
        <v>362</v>
      </c>
      <c r="CC3284" s="1" t="s">
        <v>11134</v>
      </c>
      <c r="CD3284" s="1" t="s">
        <v>2805</v>
      </c>
      <c r="CE3284" s="1" t="s">
        <v>116</v>
      </c>
      <c r="CF3284" s="1" t="s">
        <v>117</v>
      </c>
      <c r="CG3284" s="1">
        <v>96950</v>
      </c>
      <c r="CH3284" s="3">
        <v>7.9</v>
      </c>
      <c r="CI3284" s="3">
        <v>7.9</v>
      </c>
      <c r="CJ3284" s="3">
        <v>11.85</v>
      </c>
      <c r="CK3284" s="3">
        <v>11.85</v>
      </c>
      <c r="CL3284" s="1" t="s">
        <v>137</v>
      </c>
      <c r="CM3284" s="1" t="s">
        <v>362</v>
      </c>
      <c r="CN3284" s="1" t="s">
        <v>139</v>
      </c>
      <c r="CP3284" s="1" t="s">
        <v>112</v>
      </c>
      <c r="CQ3284" s="1" t="s">
        <v>111</v>
      </c>
      <c r="CR3284" s="1" t="s">
        <v>112</v>
      </c>
      <c r="CS3284" s="1" t="s">
        <v>111</v>
      </c>
      <c r="CT3284" s="1" t="s">
        <v>138</v>
      </c>
      <c r="CU3284" s="1" t="s">
        <v>138</v>
      </c>
      <c r="CV3284" s="1" t="s">
        <v>138</v>
      </c>
      <c r="CW3284" s="1" t="s">
        <v>15507</v>
      </c>
      <c r="CX3284" s="1">
        <v>16702346854</v>
      </c>
      <c r="CY3284" s="1" t="s">
        <v>9856</v>
      </c>
      <c r="CZ3284" s="1" t="s">
        <v>138</v>
      </c>
      <c r="DA3284" s="1" t="s">
        <v>111</v>
      </c>
      <c r="DB3284" s="1" t="s">
        <v>112</v>
      </c>
    </row>
    <row r="3285" spans="1:111" ht="15.6" customHeight="1" x14ac:dyDescent="0.25">
      <c r="A3285" s="1" t="s">
        <v>15508</v>
      </c>
      <c r="B3285" s="1" t="s">
        <v>109</v>
      </c>
      <c r="C3285" s="2">
        <v>44292.117941666664</v>
      </c>
      <c r="D3285" s="2">
        <v>44333</v>
      </c>
      <c r="E3285" s="1" t="s">
        <v>110</v>
      </c>
      <c r="F3285" s="2">
        <v>44466.833333333336</v>
      </c>
      <c r="G3285" s="1" t="s">
        <v>112</v>
      </c>
      <c r="H3285" s="1" t="s">
        <v>112</v>
      </c>
      <c r="I3285" s="1" t="s">
        <v>112</v>
      </c>
      <c r="J3285" s="1" t="s">
        <v>5132</v>
      </c>
      <c r="L3285" s="1" t="s">
        <v>5133</v>
      </c>
      <c r="M3285" s="1" t="s">
        <v>5133</v>
      </c>
      <c r="N3285" s="1" t="s">
        <v>167</v>
      </c>
      <c r="O3285" s="1" t="s">
        <v>117</v>
      </c>
      <c r="P3285" s="9">
        <v>96950</v>
      </c>
      <c r="Q3285" s="1" t="s">
        <v>118</v>
      </c>
      <c r="S3285" s="1">
        <v>16702346445</v>
      </c>
      <c r="T3285" s="1">
        <v>2263</v>
      </c>
      <c r="U3285" s="1">
        <v>4411</v>
      </c>
      <c r="V3285" s="1" t="s">
        <v>119</v>
      </c>
      <c r="X3285" s="1" t="s">
        <v>953</v>
      </c>
      <c r="Y3285" s="1" t="s">
        <v>3602</v>
      </c>
      <c r="AA3285" s="1" t="s">
        <v>955</v>
      </c>
      <c r="AB3285" s="1" t="s">
        <v>1088</v>
      </c>
      <c r="AC3285" s="1" t="s">
        <v>1088</v>
      </c>
      <c r="AD3285" s="1" t="s">
        <v>167</v>
      </c>
      <c r="AE3285" s="1" t="s">
        <v>117</v>
      </c>
      <c r="AF3285" s="9">
        <v>96950</v>
      </c>
      <c r="AG3285" s="1" t="s">
        <v>118</v>
      </c>
      <c r="AI3285" s="1">
        <v>16702346445</v>
      </c>
      <c r="AJ3285" s="1">
        <v>2263</v>
      </c>
      <c r="AK3285" s="1" t="s">
        <v>956</v>
      </c>
      <c r="BC3285" s="1" t="str">
        <f>"13-2011.01"</f>
        <v>13-2011.01</v>
      </c>
      <c r="BD3285" s="1" t="s">
        <v>932</v>
      </c>
      <c r="BE3285" s="1" t="s">
        <v>15509</v>
      </c>
      <c r="BF3285" s="1" t="s">
        <v>2910</v>
      </c>
      <c r="BG3285" s="1">
        <v>1</v>
      </c>
      <c r="BI3285" s="2">
        <v>44468</v>
      </c>
      <c r="BJ3285" s="2">
        <v>44832</v>
      </c>
      <c r="BM3285" s="1">
        <v>35</v>
      </c>
      <c r="BN3285" s="1">
        <v>0</v>
      </c>
      <c r="BO3285" s="1">
        <v>7</v>
      </c>
      <c r="BP3285" s="1">
        <v>7</v>
      </c>
      <c r="BQ3285" s="1">
        <v>7</v>
      </c>
      <c r="BR3285" s="1">
        <v>7</v>
      </c>
      <c r="BS3285" s="1">
        <v>7</v>
      </c>
      <c r="BT3285" s="1">
        <v>0</v>
      </c>
      <c r="BU3285" s="1" t="str">
        <f>"9:00 AM"</f>
        <v>9:00 AM</v>
      </c>
      <c r="BV3285" s="1" t="str">
        <f>"5:00 PM"</f>
        <v>5:00 PM</v>
      </c>
      <c r="BW3285" s="1" t="s">
        <v>193</v>
      </c>
      <c r="BX3285" s="1">
        <v>0</v>
      </c>
      <c r="BY3285" s="1">
        <v>24</v>
      </c>
      <c r="BZ3285" s="1" t="s">
        <v>112</v>
      </c>
      <c r="CA3285" s="1">
        <v>0</v>
      </c>
      <c r="CB3285" s="4" t="s">
        <v>15510</v>
      </c>
      <c r="CC3285" s="1" t="s">
        <v>5133</v>
      </c>
      <c r="CD3285" s="1" t="s">
        <v>5133</v>
      </c>
      <c r="CE3285" s="1" t="s">
        <v>167</v>
      </c>
      <c r="CF3285" s="1" t="s">
        <v>117</v>
      </c>
      <c r="CG3285" s="1">
        <v>96950</v>
      </c>
      <c r="CH3285" s="3">
        <v>14.85</v>
      </c>
      <c r="CI3285" s="3">
        <v>14.85</v>
      </c>
      <c r="CJ3285" s="3">
        <v>22.28</v>
      </c>
      <c r="CK3285" s="3">
        <v>22.28</v>
      </c>
      <c r="CL3285" s="1" t="s">
        <v>137</v>
      </c>
      <c r="CM3285" s="1" t="s">
        <v>1093</v>
      </c>
      <c r="CN3285" s="1" t="s">
        <v>139</v>
      </c>
      <c r="CP3285" s="1" t="s">
        <v>112</v>
      </c>
      <c r="CQ3285" s="1" t="s">
        <v>111</v>
      </c>
      <c r="CR3285" s="1" t="s">
        <v>112</v>
      </c>
      <c r="CS3285" s="1" t="s">
        <v>111</v>
      </c>
      <c r="CT3285" s="1" t="s">
        <v>138</v>
      </c>
      <c r="CU3285" s="1" t="s">
        <v>111</v>
      </c>
      <c r="CV3285" s="1" t="s">
        <v>138</v>
      </c>
      <c r="CW3285" s="1" t="s">
        <v>138</v>
      </c>
      <c r="CX3285" s="1">
        <v>16702346445</v>
      </c>
      <c r="CY3285" s="1" t="s">
        <v>956</v>
      </c>
      <c r="CZ3285" s="1" t="s">
        <v>138</v>
      </c>
      <c r="DA3285" s="1" t="s">
        <v>111</v>
      </c>
      <c r="DB3285" s="1" t="s">
        <v>112</v>
      </c>
      <c r="DC3285" s="1" t="s">
        <v>953</v>
      </c>
      <c r="DD3285" s="1" t="s">
        <v>954</v>
      </c>
      <c r="DF3285" s="1" t="s">
        <v>5132</v>
      </c>
      <c r="DG3285" s="1" t="s">
        <v>956</v>
      </c>
    </row>
    <row r="3286" spans="1:111" ht="15.6" customHeight="1" x14ac:dyDescent="0.25">
      <c r="A3286" s="1" t="s">
        <v>15511</v>
      </c>
      <c r="B3286" s="1" t="s">
        <v>109</v>
      </c>
      <c r="C3286" s="2">
        <v>44313.994067013889</v>
      </c>
      <c r="D3286" s="2">
        <v>44354</v>
      </c>
      <c r="E3286" s="1" t="s">
        <v>180</v>
      </c>
      <c r="G3286" s="1" t="s">
        <v>112</v>
      </c>
      <c r="H3286" s="1" t="s">
        <v>112</v>
      </c>
      <c r="I3286" s="1" t="s">
        <v>112</v>
      </c>
      <c r="J3286" s="1" t="s">
        <v>6564</v>
      </c>
      <c r="K3286" s="1" t="s">
        <v>8207</v>
      </c>
      <c r="L3286" s="1" t="s">
        <v>6566</v>
      </c>
      <c r="M3286" s="1" t="s">
        <v>15512</v>
      </c>
      <c r="N3286" s="1" t="s">
        <v>116</v>
      </c>
      <c r="O3286" s="1" t="s">
        <v>117</v>
      </c>
      <c r="P3286" s="9">
        <v>96950</v>
      </c>
      <c r="Q3286" s="1" t="s">
        <v>118</v>
      </c>
      <c r="S3286" s="1">
        <v>16703227251</v>
      </c>
      <c r="U3286" s="1">
        <v>312112</v>
      </c>
      <c r="V3286" s="1" t="s">
        <v>119</v>
      </c>
      <c r="X3286" s="1" t="s">
        <v>6567</v>
      </c>
      <c r="Y3286" s="1" t="s">
        <v>2883</v>
      </c>
      <c r="Z3286" s="1" t="s">
        <v>6568</v>
      </c>
      <c r="AA3286" s="1" t="s">
        <v>245</v>
      </c>
      <c r="AB3286" s="1" t="s">
        <v>6566</v>
      </c>
      <c r="AD3286" s="1" t="s">
        <v>116</v>
      </c>
      <c r="AE3286" s="1" t="s">
        <v>117</v>
      </c>
      <c r="AF3286" s="9">
        <v>96950</v>
      </c>
      <c r="AG3286" s="1" t="s">
        <v>118</v>
      </c>
      <c r="AI3286" s="1">
        <v>16703227251</v>
      </c>
      <c r="AK3286" s="1" t="s">
        <v>6569</v>
      </c>
      <c r="BC3286" s="1" t="str">
        <f>"51-9198.00"</f>
        <v>51-9198.00</v>
      </c>
      <c r="BD3286" s="1" t="s">
        <v>1924</v>
      </c>
      <c r="BE3286" s="1" t="s">
        <v>15513</v>
      </c>
      <c r="BF3286" s="1" t="s">
        <v>15514</v>
      </c>
      <c r="BG3286" s="1">
        <v>4</v>
      </c>
      <c r="BI3286" s="2">
        <v>44408</v>
      </c>
      <c r="BJ3286" s="2">
        <v>44772</v>
      </c>
      <c r="BM3286" s="1">
        <v>40</v>
      </c>
      <c r="BN3286" s="1">
        <v>0</v>
      </c>
      <c r="BO3286" s="1">
        <v>7</v>
      </c>
      <c r="BP3286" s="1">
        <v>7</v>
      </c>
      <c r="BQ3286" s="1">
        <v>7</v>
      </c>
      <c r="BR3286" s="1">
        <v>7</v>
      </c>
      <c r="BS3286" s="1">
        <v>7</v>
      </c>
      <c r="BT3286" s="1">
        <v>5</v>
      </c>
      <c r="BU3286" s="1" t="str">
        <f>"7:30 AM"</f>
        <v>7:30 AM</v>
      </c>
      <c r="BV3286" s="1" t="str">
        <f>"3:30 PM"</f>
        <v>3:30 PM</v>
      </c>
      <c r="BW3286" s="1" t="s">
        <v>135</v>
      </c>
      <c r="BX3286" s="1">
        <v>0</v>
      </c>
      <c r="BY3286" s="1">
        <v>6</v>
      </c>
      <c r="BZ3286" s="1" t="s">
        <v>111</v>
      </c>
      <c r="CA3286" s="1">
        <v>6</v>
      </c>
      <c r="CB3286" s="1" t="s">
        <v>15515</v>
      </c>
      <c r="CC3286" s="1" t="s">
        <v>8212</v>
      </c>
      <c r="CE3286" s="1" t="s">
        <v>116</v>
      </c>
      <c r="CF3286" s="1" t="s">
        <v>117</v>
      </c>
      <c r="CG3286" s="1">
        <v>96950</v>
      </c>
      <c r="CH3286" s="3">
        <v>7.54</v>
      </c>
      <c r="CI3286" s="3">
        <v>7.54</v>
      </c>
      <c r="CJ3286" s="3">
        <v>11.31</v>
      </c>
      <c r="CK3286" s="3">
        <v>11.31</v>
      </c>
      <c r="CL3286" s="1" t="s">
        <v>137</v>
      </c>
      <c r="CN3286" s="1" t="s">
        <v>139</v>
      </c>
      <c r="CP3286" s="1" t="s">
        <v>112</v>
      </c>
      <c r="CQ3286" s="1" t="s">
        <v>111</v>
      </c>
      <c r="CR3286" s="1" t="s">
        <v>112</v>
      </c>
      <c r="CS3286" s="1" t="s">
        <v>111</v>
      </c>
      <c r="CT3286" s="1" t="s">
        <v>138</v>
      </c>
      <c r="CU3286" s="1" t="s">
        <v>111</v>
      </c>
      <c r="CV3286" s="1" t="s">
        <v>111</v>
      </c>
      <c r="CW3286" s="1" t="s">
        <v>8213</v>
      </c>
      <c r="CX3286" s="1">
        <v>16703227251</v>
      </c>
      <c r="CY3286" s="1" t="s">
        <v>6569</v>
      </c>
      <c r="CZ3286" s="1" t="s">
        <v>138</v>
      </c>
      <c r="DA3286" s="1" t="s">
        <v>111</v>
      </c>
      <c r="DB3286" s="1" t="s">
        <v>112</v>
      </c>
    </row>
    <row r="3287" spans="1:111" ht="15.6" customHeight="1" x14ac:dyDescent="0.25">
      <c r="A3287" s="1" t="s">
        <v>15518</v>
      </c>
      <c r="B3287" s="1" t="s">
        <v>109</v>
      </c>
      <c r="C3287" s="2">
        <v>44375.297166319448</v>
      </c>
      <c r="D3287" s="2">
        <v>44435</v>
      </c>
      <c r="E3287" s="1" t="s">
        <v>110</v>
      </c>
      <c r="F3287" s="2">
        <v>44468.833333333336</v>
      </c>
      <c r="G3287" s="1" t="s">
        <v>111</v>
      </c>
      <c r="H3287" s="1" t="s">
        <v>112</v>
      </c>
      <c r="I3287" s="1" t="s">
        <v>112</v>
      </c>
      <c r="J3287" s="1" t="s">
        <v>10511</v>
      </c>
      <c r="K3287" s="1" t="s">
        <v>11375</v>
      </c>
      <c r="L3287" s="1" t="s">
        <v>11376</v>
      </c>
      <c r="N3287" s="1" t="s">
        <v>116</v>
      </c>
      <c r="O3287" s="1" t="s">
        <v>117</v>
      </c>
      <c r="P3287" s="9">
        <v>96950</v>
      </c>
      <c r="Q3287" s="1" t="s">
        <v>118</v>
      </c>
      <c r="S3287" s="1">
        <v>16702351929</v>
      </c>
      <c r="U3287" s="1">
        <v>524210</v>
      </c>
      <c r="V3287" s="1" t="s">
        <v>119</v>
      </c>
      <c r="X3287" s="1" t="s">
        <v>10514</v>
      </c>
      <c r="Y3287" s="1" t="s">
        <v>10515</v>
      </c>
      <c r="Z3287" s="1" t="s">
        <v>10516</v>
      </c>
      <c r="AA3287" s="1" t="s">
        <v>245</v>
      </c>
      <c r="AB3287" s="1" t="s">
        <v>11376</v>
      </c>
      <c r="AD3287" s="1" t="s">
        <v>116</v>
      </c>
      <c r="AE3287" s="1" t="s">
        <v>117</v>
      </c>
      <c r="AF3287" s="9">
        <v>96950</v>
      </c>
      <c r="AG3287" s="1" t="s">
        <v>118</v>
      </c>
      <c r="AI3287" s="1">
        <v>16702351929</v>
      </c>
      <c r="AK3287" s="1" t="s">
        <v>10517</v>
      </c>
      <c r="BC3287" s="1" t="str">
        <f>"43-3031.00"</f>
        <v>43-3031.00</v>
      </c>
      <c r="BD3287" s="1" t="s">
        <v>389</v>
      </c>
      <c r="BE3287" s="1" t="s">
        <v>11377</v>
      </c>
      <c r="BF3287" s="1" t="s">
        <v>1279</v>
      </c>
      <c r="BG3287" s="1">
        <v>1</v>
      </c>
      <c r="BI3287" s="2">
        <v>44470</v>
      </c>
      <c r="BJ3287" s="2">
        <v>45565</v>
      </c>
      <c r="BM3287" s="1">
        <v>35</v>
      </c>
      <c r="BN3287" s="1">
        <v>0</v>
      </c>
      <c r="BO3287" s="1">
        <v>6</v>
      </c>
      <c r="BP3287" s="1">
        <v>6</v>
      </c>
      <c r="BQ3287" s="1">
        <v>6</v>
      </c>
      <c r="BR3287" s="1">
        <v>6</v>
      </c>
      <c r="BS3287" s="1">
        <v>6</v>
      </c>
      <c r="BT3287" s="1">
        <v>5</v>
      </c>
      <c r="BU3287" s="1" t="str">
        <f>"9:00 AM"</f>
        <v>9:00 AM</v>
      </c>
      <c r="BV3287" s="1" t="str">
        <f>"4:00 PM"</f>
        <v>4:00 PM</v>
      </c>
      <c r="BW3287" s="1" t="s">
        <v>135</v>
      </c>
      <c r="BX3287" s="1">
        <v>0</v>
      </c>
      <c r="BY3287" s="1">
        <v>24</v>
      </c>
      <c r="BZ3287" s="1" t="s">
        <v>112</v>
      </c>
      <c r="CB3287" s="4" t="s">
        <v>15519</v>
      </c>
      <c r="CC3287" s="1" t="s">
        <v>11379</v>
      </c>
      <c r="CD3287" s="1" t="s">
        <v>1757</v>
      </c>
      <c r="CE3287" s="1" t="s">
        <v>116</v>
      </c>
      <c r="CF3287" s="1" t="s">
        <v>117</v>
      </c>
      <c r="CG3287" s="1">
        <v>96950</v>
      </c>
      <c r="CH3287" s="3">
        <v>9.49</v>
      </c>
      <c r="CI3287" s="3">
        <v>9.5500000000000007</v>
      </c>
      <c r="CJ3287" s="3">
        <v>14.23</v>
      </c>
      <c r="CK3287" s="3">
        <v>14.32</v>
      </c>
      <c r="CL3287" s="1" t="s">
        <v>137</v>
      </c>
      <c r="CM3287" s="1" t="s">
        <v>3532</v>
      </c>
      <c r="CN3287" s="1" t="s">
        <v>139</v>
      </c>
      <c r="CP3287" s="1" t="s">
        <v>112</v>
      </c>
      <c r="CQ3287" s="1" t="s">
        <v>111</v>
      </c>
      <c r="CR3287" s="1" t="s">
        <v>112</v>
      </c>
      <c r="CS3287" s="1" t="s">
        <v>111</v>
      </c>
      <c r="CT3287" s="1" t="s">
        <v>138</v>
      </c>
      <c r="CU3287" s="1" t="s">
        <v>111</v>
      </c>
      <c r="CV3287" s="1" t="s">
        <v>138</v>
      </c>
      <c r="CW3287" s="1" t="s">
        <v>1324</v>
      </c>
      <c r="CX3287" s="1">
        <v>16702351929</v>
      </c>
      <c r="CY3287" s="1" t="s">
        <v>10517</v>
      </c>
      <c r="CZ3287" s="1" t="s">
        <v>138</v>
      </c>
      <c r="DA3287" s="1" t="s">
        <v>111</v>
      </c>
      <c r="DB3287" s="1" t="s">
        <v>112</v>
      </c>
    </row>
    <row r="3288" spans="1:111" ht="15.6" customHeight="1" x14ac:dyDescent="0.25">
      <c r="A3288" s="1" t="s">
        <v>15547</v>
      </c>
      <c r="B3288" s="1" t="s">
        <v>109</v>
      </c>
      <c r="C3288" s="2">
        <v>44305.100468402779</v>
      </c>
      <c r="D3288" s="2">
        <v>44344</v>
      </c>
      <c r="E3288" s="1" t="s">
        <v>110</v>
      </c>
      <c r="F3288" s="2">
        <v>44468.833333333336</v>
      </c>
      <c r="G3288" s="1" t="s">
        <v>111</v>
      </c>
      <c r="H3288" s="1" t="s">
        <v>112</v>
      </c>
      <c r="I3288" s="1" t="s">
        <v>112</v>
      </c>
      <c r="J3288" s="1" t="s">
        <v>9851</v>
      </c>
      <c r="K3288" s="1" t="s">
        <v>9852</v>
      </c>
      <c r="L3288" s="1" t="s">
        <v>9853</v>
      </c>
      <c r="M3288" s="1" t="s">
        <v>2805</v>
      </c>
      <c r="N3288" s="1" t="s">
        <v>116</v>
      </c>
      <c r="O3288" s="1" t="s">
        <v>117</v>
      </c>
      <c r="P3288" s="9">
        <v>96950</v>
      </c>
      <c r="Q3288" s="1" t="s">
        <v>118</v>
      </c>
      <c r="S3288" s="1">
        <v>16702346854</v>
      </c>
      <c r="U3288" s="1">
        <v>722320</v>
      </c>
      <c r="V3288" s="1" t="s">
        <v>119</v>
      </c>
      <c r="X3288" s="1" t="s">
        <v>3244</v>
      </c>
      <c r="Y3288" s="1" t="s">
        <v>9854</v>
      </c>
      <c r="Z3288" s="1" t="s">
        <v>9855</v>
      </c>
      <c r="AA3288" s="1" t="s">
        <v>3284</v>
      </c>
      <c r="AB3288" s="1" t="s">
        <v>9853</v>
      </c>
      <c r="AC3288" s="1" t="s">
        <v>2805</v>
      </c>
      <c r="AD3288" s="1" t="s">
        <v>167</v>
      </c>
      <c r="AE3288" s="1" t="s">
        <v>117</v>
      </c>
      <c r="AF3288" s="9">
        <v>96950</v>
      </c>
      <c r="AG3288" s="1" t="s">
        <v>118</v>
      </c>
      <c r="AI3288" s="1">
        <v>16702346854</v>
      </c>
      <c r="AK3288" s="1" t="s">
        <v>9856</v>
      </c>
      <c r="BC3288" s="1" t="str">
        <f>"35-2014.00"</f>
        <v>35-2014.00</v>
      </c>
      <c r="BD3288" s="1" t="s">
        <v>152</v>
      </c>
      <c r="BE3288" s="1" t="s">
        <v>15548</v>
      </c>
      <c r="BF3288" s="1" t="s">
        <v>154</v>
      </c>
      <c r="BG3288" s="1">
        <v>5</v>
      </c>
      <c r="BI3288" s="2">
        <v>44470</v>
      </c>
      <c r="BJ3288" s="2">
        <v>45565</v>
      </c>
      <c r="BM3288" s="1">
        <v>40</v>
      </c>
      <c r="BN3288" s="1">
        <v>0</v>
      </c>
      <c r="BO3288" s="1">
        <v>8</v>
      </c>
      <c r="BP3288" s="1">
        <v>8</v>
      </c>
      <c r="BQ3288" s="1">
        <v>8</v>
      </c>
      <c r="BR3288" s="1">
        <v>8</v>
      </c>
      <c r="BS3288" s="1">
        <v>8</v>
      </c>
      <c r="BT3288" s="1">
        <v>0</v>
      </c>
      <c r="BU3288" s="1" t="str">
        <f>"8:00 AM"</f>
        <v>8:00 AM</v>
      </c>
      <c r="BV3288" s="1" t="str">
        <f>"5:00 AM"</f>
        <v>5:00 AM</v>
      </c>
      <c r="BW3288" s="1" t="s">
        <v>135</v>
      </c>
      <c r="BX3288" s="1">
        <v>0</v>
      </c>
      <c r="BY3288" s="1">
        <v>12</v>
      </c>
      <c r="BZ3288" s="1" t="s">
        <v>112</v>
      </c>
      <c r="CA3288" s="1">
        <v>0</v>
      </c>
      <c r="CB3288" s="1" t="s">
        <v>331</v>
      </c>
      <c r="CC3288" s="1" t="s">
        <v>15549</v>
      </c>
      <c r="CD3288" s="1" t="s">
        <v>9853</v>
      </c>
      <c r="CE3288" s="1" t="s">
        <v>116</v>
      </c>
      <c r="CF3288" s="1" t="s">
        <v>117</v>
      </c>
      <c r="CG3288" s="1">
        <v>96950</v>
      </c>
      <c r="CH3288" s="3">
        <v>8.68</v>
      </c>
      <c r="CI3288" s="3">
        <v>8.68</v>
      </c>
      <c r="CJ3288" s="3">
        <v>13.02</v>
      </c>
      <c r="CK3288" s="3">
        <v>13.02</v>
      </c>
      <c r="CL3288" s="1" t="s">
        <v>137</v>
      </c>
      <c r="CM3288" s="1" t="s">
        <v>362</v>
      </c>
      <c r="CN3288" s="1" t="s">
        <v>139</v>
      </c>
      <c r="CP3288" s="1" t="s">
        <v>112</v>
      </c>
      <c r="CQ3288" s="1" t="s">
        <v>111</v>
      </c>
      <c r="CR3288" s="1" t="s">
        <v>112</v>
      </c>
      <c r="CS3288" s="1" t="s">
        <v>111</v>
      </c>
      <c r="CT3288" s="1" t="s">
        <v>138</v>
      </c>
      <c r="CU3288" s="1" t="s">
        <v>138</v>
      </c>
      <c r="CV3288" s="1" t="s">
        <v>138</v>
      </c>
      <c r="CW3288" s="1" t="s">
        <v>3288</v>
      </c>
      <c r="CX3288" s="1">
        <v>16702346854</v>
      </c>
      <c r="CY3288" s="1" t="s">
        <v>9856</v>
      </c>
      <c r="CZ3288" s="1" t="s">
        <v>138</v>
      </c>
      <c r="DA3288" s="1" t="s">
        <v>111</v>
      </c>
      <c r="DB3288" s="1" t="s">
        <v>112</v>
      </c>
    </row>
    <row r="3289" spans="1:111" ht="15.6" customHeight="1" x14ac:dyDescent="0.25">
      <c r="A3289" s="1" t="s">
        <v>15553</v>
      </c>
      <c r="B3289" s="1" t="s">
        <v>109</v>
      </c>
      <c r="C3289" s="2">
        <v>44305.790969444446</v>
      </c>
      <c r="D3289" s="2">
        <v>44340</v>
      </c>
      <c r="E3289" s="1" t="s">
        <v>110</v>
      </c>
      <c r="F3289" s="2">
        <v>44468.833333333336</v>
      </c>
      <c r="G3289" s="1" t="s">
        <v>111</v>
      </c>
      <c r="H3289" s="1" t="s">
        <v>112</v>
      </c>
      <c r="I3289" s="1" t="s">
        <v>112</v>
      </c>
      <c r="J3289" s="1" t="s">
        <v>7215</v>
      </c>
      <c r="K3289" s="1" t="s">
        <v>2905</v>
      </c>
      <c r="L3289" s="1" t="s">
        <v>15554</v>
      </c>
      <c r="M3289" s="1" t="s">
        <v>2823</v>
      </c>
      <c r="N3289" s="1" t="s">
        <v>879</v>
      </c>
      <c r="O3289" s="1" t="s">
        <v>117</v>
      </c>
      <c r="P3289" s="9">
        <v>96950</v>
      </c>
      <c r="Q3289" s="1" t="s">
        <v>118</v>
      </c>
      <c r="S3289" s="1">
        <v>16702353027</v>
      </c>
      <c r="U3289" s="1">
        <v>722310</v>
      </c>
      <c r="V3289" s="1" t="s">
        <v>119</v>
      </c>
      <c r="X3289" s="1" t="s">
        <v>2907</v>
      </c>
      <c r="Y3289" s="1" t="s">
        <v>7216</v>
      </c>
      <c r="Z3289" s="1" t="s">
        <v>7217</v>
      </c>
      <c r="AA3289" s="1" t="s">
        <v>511</v>
      </c>
      <c r="AB3289" s="1" t="s">
        <v>2906</v>
      </c>
      <c r="AC3289" s="1" t="s">
        <v>2823</v>
      </c>
      <c r="AD3289" s="1" t="s">
        <v>167</v>
      </c>
      <c r="AE3289" s="1" t="s">
        <v>117</v>
      </c>
      <c r="AF3289" s="9">
        <v>96950</v>
      </c>
      <c r="AG3289" s="1" t="s">
        <v>118</v>
      </c>
      <c r="AI3289" s="1">
        <v>16702353027</v>
      </c>
      <c r="AK3289" s="1" t="s">
        <v>2829</v>
      </c>
      <c r="BC3289" s="1" t="str">
        <f>"35-9021.00"</f>
        <v>35-9021.00</v>
      </c>
      <c r="BD3289" s="1" t="s">
        <v>1160</v>
      </c>
      <c r="BE3289" s="1" t="s">
        <v>15555</v>
      </c>
      <c r="BF3289" s="1" t="s">
        <v>15556</v>
      </c>
      <c r="BG3289" s="1">
        <v>1</v>
      </c>
      <c r="BI3289" s="2">
        <v>44470</v>
      </c>
      <c r="BJ3289" s="2">
        <v>44834</v>
      </c>
      <c r="BM3289" s="1">
        <v>35</v>
      </c>
      <c r="BN3289" s="1">
        <v>0</v>
      </c>
      <c r="BO3289" s="1">
        <v>7</v>
      </c>
      <c r="BP3289" s="1">
        <v>7</v>
      </c>
      <c r="BQ3289" s="1">
        <v>7</v>
      </c>
      <c r="BR3289" s="1">
        <v>7</v>
      </c>
      <c r="BS3289" s="1">
        <v>7</v>
      </c>
      <c r="BT3289" s="1">
        <v>0</v>
      </c>
      <c r="BU3289" s="1" t="str">
        <f>"5:00 AM"</f>
        <v>5:00 AM</v>
      </c>
      <c r="BV3289" s="1" t="str">
        <f>"12:00 PM"</f>
        <v>12:00 PM</v>
      </c>
      <c r="BW3289" s="1" t="s">
        <v>135</v>
      </c>
      <c r="BX3289" s="1">
        <v>0</v>
      </c>
      <c r="BY3289" s="1">
        <v>3</v>
      </c>
      <c r="BZ3289" s="1" t="s">
        <v>112</v>
      </c>
      <c r="CA3289" s="1">
        <v>0</v>
      </c>
      <c r="CB3289" s="4" t="s">
        <v>15557</v>
      </c>
      <c r="CC3289" s="1" t="s">
        <v>2906</v>
      </c>
      <c r="CD3289" s="1" t="s">
        <v>2823</v>
      </c>
      <c r="CE3289" s="1" t="s">
        <v>879</v>
      </c>
      <c r="CF3289" s="1" t="s">
        <v>117</v>
      </c>
      <c r="CG3289" s="1">
        <v>96950</v>
      </c>
      <c r="CH3289" s="3">
        <v>7.76</v>
      </c>
      <c r="CI3289" s="3">
        <v>8.26</v>
      </c>
      <c r="CJ3289" s="3">
        <v>11.64</v>
      </c>
      <c r="CK3289" s="3">
        <v>12.39</v>
      </c>
      <c r="CL3289" s="1" t="s">
        <v>137</v>
      </c>
      <c r="CM3289" s="1" t="s">
        <v>15558</v>
      </c>
      <c r="CN3289" s="1" t="s">
        <v>139</v>
      </c>
      <c r="CP3289" s="1" t="s">
        <v>112</v>
      </c>
      <c r="CQ3289" s="1" t="s">
        <v>111</v>
      </c>
      <c r="CR3289" s="1" t="s">
        <v>112</v>
      </c>
      <c r="CS3289" s="1" t="s">
        <v>111</v>
      </c>
      <c r="CT3289" s="1" t="s">
        <v>138</v>
      </c>
      <c r="CU3289" s="1" t="s">
        <v>111</v>
      </c>
      <c r="CV3289" s="1" t="s">
        <v>138</v>
      </c>
      <c r="CW3289" s="1" t="s">
        <v>8058</v>
      </c>
      <c r="CX3289" s="1">
        <v>16702353027</v>
      </c>
      <c r="CY3289" s="1" t="s">
        <v>2829</v>
      </c>
      <c r="CZ3289" s="1" t="s">
        <v>138</v>
      </c>
      <c r="DA3289" s="1" t="s">
        <v>111</v>
      </c>
      <c r="DB3289" s="1" t="s">
        <v>112</v>
      </c>
    </row>
    <row r="3290" spans="1:111" ht="15.6" customHeight="1" x14ac:dyDescent="0.25">
      <c r="A3290" s="1" t="s">
        <v>15559</v>
      </c>
      <c r="B3290" s="1" t="s">
        <v>109</v>
      </c>
      <c r="C3290" s="2">
        <v>44313.215419675929</v>
      </c>
      <c r="D3290" s="2">
        <v>44361</v>
      </c>
      <c r="E3290" s="1" t="s">
        <v>110</v>
      </c>
      <c r="F3290" s="2">
        <v>44468.833333333336</v>
      </c>
      <c r="G3290" s="1" t="s">
        <v>112</v>
      </c>
      <c r="H3290" s="1" t="s">
        <v>111</v>
      </c>
      <c r="I3290" s="1" t="s">
        <v>112</v>
      </c>
      <c r="J3290" s="1" t="s">
        <v>7698</v>
      </c>
      <c r="K3290" s="1" t="s">
        <v>569</v>
      </c>
      <c r="L3290" s="1" t="s">
        <v>15560</v>
      </c>
      <c r="M3290" s="1" t="s">
        <v>669</v>
      </c>
      <c r="N3290" s="1" t="s">
        <v>116</v>
      </c>
      <c r="O3290" s="1" t="s">
        <v>117</v>
      </c>
      <c r="P3290" s="9">
        <v>96950</v>
      </c>
      <c r="Q3290" s="1" t="s">
        <v>118</v>
      </c>
      <c r="S3290" s="1">
        <v>16702337461</v>
      </c>
      <c r="U3290" s="1">
        <v>56132</v>
      </c>
      <c r="V3290" s="1" t="s">
        <v>119</v>
      </c>
      <c r="X3290" s="1" t="s">
        <v>671</v>
      </c>
      <c r="Y3290" s="1" t="s">
        <v>7391</v>
      </c>
      <c r="Z3290" s="1" t="s">
        <v>7392</v>
      </c>
      <c r="AA3290" s="1" t="s">
        <v>373</v>
      </c>
      <c r="AB3290" s="1" t="s">
        <v>669</v>
      </c>
      <c r="AC3290" s="1" t="s">
        <v>15561</v>
      </c>
      <c r="AD3290" s="1" t="s">
        <v>116</v>
      </c>
      <c r="AE3290" s="1" t="s">
        <v>117</v>
      </c>
      <c r="AF3290" s="9">
        <v>96950</v>
      </c>
      <c r="AG3290" s="1" t="s">
        <v>118</v>
      </c>
      <c r="AI3290" s="1">
        <v>16702337461</v>
      </c>
      <c r="AK3290" s="1" t="s">
        <v>575</v>
      </c>
      <c r="BC3290" s="1" t="str">
        <f>"41-2031.00"</f>
        <v>41-2031.00</v>
      </c>
      <c r="BD3290" s="1" t="s">
        <v>743</v>
      </c>
      <c r="BE3290" s="1" t="s">
        <v>15562</v>
      </c>
      <c r="BF3290" s="1" t="s">
        <v>13433</v>
      </c>
      <c r="BG3290" s="1">
        <v>4</v>
      </c>
      <c r="BI3290" s="2">
        <v>44470</v>
      </c>
      <c r="BJ3290" s="2">
        <v>44834</v>
      </c>
      <c r="BM3290" s="1">
        <v>35</v>
      </c>
      <c r="BN3290" s="1">
        <v>0</v>
      </c>
      <c r="BO3290" s="1">
        <v>7</v>
      </c>
      <c r="BP3290" s="1">
        <v>7</v>
      </c>
      <c r="BQ3290" s="1">
        <v>7</v>
      </c>
      <c r="BR3290" s="1">
        <v>7</v>
      </c>
      <c r="BS3290" s="1">
        <v>7</v>
      </c>
      <c r="BT3290" s="1">
        <v>0</v>
      </c>
      <c r="BU3290" s="1" t="str">
        <f>"8:00 AM"</f>
        <v>8:00 AM</v>
      </c>
      <c r="BV3290" s="1" t="str">
        <f>"5:00 PM"</f>
        <v>5:00 PM</v>
      </c>
      <c r="BW3290" s="1" t="s">
        <v>135</v>
      </c>
      <c r="BX3290" s="1">
        <v>0</v>
      </c>
      <c r="BY3290" s="1">
        <v>6</v>
      </c>
      <c r="BZ3290" s="1" t="s">
        <v>112</v>
      </c>
      <c r="CA3290" s="1">
        <v>0</v>
      </c>
      <c r="CB3290" s="4" t="s">
        <v>15563</v>
      </c>
      <c r="CC3290" s="1" t="s">
        <v>7394</v>
      </c>
      <c r="CD3290" s="1" t="s">
        <v>6265</v>
      </c>
      <c r="CE3290" s="1" t="s">
        <v>116</v>
      </c>
      <c r="CF3290" s="1" t="s">
        <v>117</v>
      </c>
      <c r="CG3290" s="1">
        <v>96950</v>
      </c>
      <c r="CH3290" s="3">
        <v>8.7100000000000009</v>
      </c>
      <c r="CI3290" s="3">
        <v>8.7100000000000009</v>
      </c>
      <c r="CJ3290" s="3">
        <v>13.06</v>
      </c>
      <c r="CK3290" s="3">
        <v>13.06</v>
      </c>
      <c r="CL3290" s="1" t="s">
        <v>137</v>
      </c>
      <c r="CM3290" s="1" t="s">
        <v>582</v>
      </c>
      <c r="CN3290" s="1" t="s">
        <v>139</v>
      </c>
      <c r="CP3290" s="1" t="s">
        <v>112</v>
      </c>
      <c r="CQ3290" s="1" t="s">
        <v>111</v>
      </c>
      <c r="CR3290" s="1" t="s">
        <v>111</v>
      </c>
      <c r="CS3290" s="1" t="s">
        <v>111</v>
      </c>
      <c r="CT3290" s="1" t="s">
        <v>138</v>
      </c>
      <c r="CU3290" s="1" t="s">
        <v>111</v>
      </c>
      <c r="CV3290" s="1" t="s">
        <v>138</v>
      </c>
      <c r="CW3290" s="1" t="s">
        <v>583</v>
      </c>
      <c r="CX3290" s="1">
        <v>16707837461</v>
      </c>
      <c r="CY3290" s="1" t="s">
        <v>575</v>
      </c>
      <c r="CZ3290" s="1" t="s">
        <v>428</v>
      </c>
      <c r="DA3290" s="1" t="s">
        <v>111</v>
      </c>
      <c r="DB3290" s="1" t="s">
        <v>112</v>
      </c>
    </row>
    <row r="3291" spans="1:111" ht="15.6" customHeight="1" x14ac:dyDescent="0.25">
      <c r="A3291" s="1" t="s">
        <v>15567</v>
      </c>
      <c r="B3291" s="1" t="s">
        <v>109</v>
      </c>
      <c r="C3291" s="2">
        <v>44320.885553587963</v>
      </c>
      <c r="D3291" s="2">
        <v>44370</v>
      </c>
      <c r="E3291" s="1" t="s">
        <v>110</v>
      </c>
      <c r="F3291" s="2">
        <v>44468.833333333336</v>
      </c>
      <c r="G3291" s="1" t="s">
        <v>111</v>
      </c>
      <c r="H3291" s="1" t="s">
        <v>112</v>
      </c>
      <c r="I3291" s="1" t="s">
        <v>112</v>
      </c>
      <c r="J3291" s="1" t="s">
        <v>11755</v>
      </c>
      <c r="K3291" s="1" t="s">
        <v>11755</v>
      </c>
      <c r="L3291" s="1" t="s">
        <v>11756</v>
      </c>
      <c r="M3291" s="1" t="s">
        <v>167</v>
      </c>
      <c r="N3291" s="1" t="s">
        <v>339</v>
      </c>
      <c r="O3291" s="1" t="s">
        <v>117</v>
      </c>
      <c r="P3291" s="9">
        <v>96950</v>
      </c>
      <c r="Q3291" s="1" t="s">
        <v>118</v>
      </c>
      <c r="R3291" s="1" t="s">
        <v>138</v>
      </c>
      <c r="S3291" s="1">
        <v>16702347266</v>
      </c>
      <c r="U3291" s="1">
        <v>487210</v>
      </c>
      <c r="V3291" s="1" t="s">
        <v>119</v>
      </c>
      <c r="X3291" s="1" t="s">
        <v>11757</v>
      </c>
      <c r="Y3291" s="1" t="s">
        <v>11758</v>
      </c>
      <c r="Z3291" s="1" t="s">
        <v>11759</v>
      </c>
      <c r="AA3291" s="1" t="s">
        <v>171</v>
      </c>
      <c r="AB3291" s="1" t="s">
        <v>15568</v>
      </c>
      <c r="AC3291" s="1" t="s">
        <v>167</v>
      </c>
      <c r="AD3291" s="1" t="s">
        <v>339</v>
      </c>
      <c r="AE3291" s="1" t="s">
        <v>117</v>
      </c>
      <c r="AF3291" s="9">
        <v>96950</v>
      </c>
      <c r="AG3291" s="1" t="s">
        <v>118</v>
      </c>
      <c r="AH3291" s="1" t="s">
        <v>138</v>
      </c>
      <c r="AI3291" s="1">
        <v>16702347266</v>
      </c>
      <c r="AK3291" s="1" t="s">
        <v>11760</v>
      </c>
      <c r="BC3291" s="1" t="str">
        <f>"49-3031.00"</f>
        <v>49-3031.00</v>
      </c>
      <c r="BD3291" s="1" t="s">
        <v>2770</v>
      </c>
      <c r="BE3291" s="1" t="s">
        <v>15569</v>
      </c>
      <c r="BF3291" s="1" t="s">
        <v>15570</v>
      </c>
      <c r="BG3291" s="1">
        <v>1</v>
      </c>
      <c r="BI3291" s="2">
        <v>44470</v>
      </c>
      <c r="BJ3291" s="2">
        <v>44834</v>
      </c>
      <c r="BM3291" s="1">
        <v>35</v>
      </c>
      <c r="BN3291" s="1">
        <v>0</v>
      </c>
      <c r="BO3291" s="1">
        <v>6</v>
      </c>
      <c r="BP3291" s="1">
        <v>6</v>
      </c>
      <c r="BQ3291" s="1">
        <v>6</v>
      </c>
      <c r="BR3291" s="1">
        <v>6</v>
      </c>
      <c r="BS3291" s="1">
        <v>6</v>
      </c>
      <c r="BT3291" s="1">
        <v>5</v>
      </c>
      <c r="BU3291" s="1" t="str">
        <f>"8:30 AM"</f>
        <v>8:30 AM</v>
      </c>
      <c r="BV3291" s="1" t="str">
        <f>"3:30 PM"</f>
        <v>3:30 PM</v>
      </c>
      <c r="BW3291" s="1" t="s">
        <v>135</v>
      </c>
      <c r="BX3291" s="1">
        <v>0</v>
      </c>
      <c r="BY3291" s="1">
        <v>24</v>
      </c>
      <c r="BZ3291" s="1" t="s">
        <v>112</v>
      </c>
      <c r="CB3291" s="4" t="s">
        <v>15571</v>
      </c>
      <c r="CC3291" s="1" t="s">
        <v>15572</v>
      </c>
      <c r="CD3291" s="1" t="s">
        <v>167</v>
      </c>
      <c r="CE3291" s="1" t="s">
        <v>339</v>
      </c>
      <c r="CF3291" s="1" t="s">
        <v>117</v>
      </c>
      <c r="CG3291" s="1">
        <v>96950</v>
      </c>
      <c r="CH3291" s="3">
        <v>10.67</v>
      </c>
      <c r="CI3291" s="3">
        <v>10.67</v>
      </c>
      <c r="CL3291" s="1" t="s">
        <v>137</v>
      </c>
      <c r="CM3291" s="1" t="s">
        <v>138</v>
      </c>
      <c r="CN3291" s="1" t="s">
        <v>139</v>
      </c>
      <c r="CP3291" s="1" t="s">
        <v>112</v>
      </c>
      <c r="CQ3291" s="1" t="s">
        <v>111</v>
      </c>
      <c r="CR3291" s="1" t="s">
        <v>112</v>
      </c>
      <c r="CS3291" s="1" t="s">
        <v>112</v>
      </c>
      <c r="CT3291" s="1" t="s">
        <v>138</v>
      </c>
      <c r="CU3291" s="1" t="s">
        <v>111</v>
      </c>
      <c r="CV3291" s="1" t="s">
        <v>138</v>
      </c>
      <c r="CW3291" s="1" t="s">
        <v>138</v>
      </c>
      <c r="CX3291" s="1">
        <v>16702347266</v>
      </c>
      <c r="CY3291" s="1" t="s">
        <v>11760</v>
      </c>
      <c r="CZ3291" s="1" t="s">
        <v>138</v>
      </c>
      <c r="DA3291" s="1" t="s">
        <v>111</v>
      </c>
      <c r="DB3291" s="1" t="s">
        <v>112</v>
      </c>
    </row>
    <row r="3292" spans="1:111" ht="15.6" customHeight="1" x14ac:dyDescent="0.25">
      <c r="A3292" s="1" t="s">
        <v>15582</v>
      </c>
      <c r="B3292" s="1" t="s">
        <v>109</v>
      </c>
      <c r="C3292" s="2">
        <v>44350.980486342596</v>
      </c>
      <c r="D3292" s="2">
        <v>44398</v>
      </c>
      <c r="E3292" s="1" t="s">
        <v>180</v>
      </c>
      <c r="G3292" s="1" t="s">
        <v>112</v>
      </c>
      <c r="H3292" s="1" t="s">
        <v>112</v>
      </c>
      <c r="I3292" s="1" t="s">
        <v>112</v>
      </c>
      <c r="J3292" s="1" t="s">
        <v>843</v>
      </c>
      <c r="K3292" s="1" t="s">
        <v>844</v>
      </c>
      <c r="L3292" s="1" t="s">
        <v>1307</v>
      </c>
      <c r="N3292" s="1" t="s">
        <v>117</v>
      </c>
      <c r="O3292" s="1" t="s">
        <v>117</v>
      </c>
      <c r="P3292" s="9">
        <v>96951</v>
      </c>
      <c r="Q3292" s="1" t="s">
        <v>118</v>
      </c>
      <c r="R3292" s="1" t="s">
        <v>847</v>
      </c>
      <c r="S3292" s="1">
        <v>16705320350</v>
      </c>
      <c r="U3292" s="1">
        <v>445110</v>
      </c>
      <c r="V3292" s="1" t="s">
        <v>119</v>
      </c>
      <c r="X3292" s="1" t="s">
        <v>772</v>
      </c>
      <c r="Y3292" s="1" t="s">
        <v>848</v>
      </c>
      <c r="Z3292" s="1" t="s">
        <v>1308</v>
      </c>
      <c r="AA3292" s="1" t="s">
        <v>403</v>
      </c>
      <c r="AB3292" s="1" t="s">
        <v>1307</v>
      </c>
      <c r="AD3292" s="1" t="s">
        <v>117</v>
      </c>
      <c r="AE3292" s="1" t="s">
        <v>117</v>
      </c>
      <c r="AF3292" s="9">
        <v>96951</v>
      </c>
      <c r="AG3292" s="1" t="s">
        <v>118</v>
      </c>
      <c r="AH3292" s="1" t="s">
        <v>847</v>
      </c>
      <c r="AI3292" s="1">
        <v>16705320350</v>
      </c>
      <c r="AK3292" s="1" t="s">
        <v>850</v>
      </c>
      <c r="BC3292" s="1" t="str">
        <f>"43-3031.00"</f>
        <v>43-3031.00</v>
      </c>
      <c r="BD3292" s="1" t="s">
        <v>389</v>
      </c>
      <c r="BE3292" s="1" t="s">
        <v>4010</v>
      </c>
      <c r="BF3292" s="1" t="s">
        <v>1766</v>
      </c>
      <c r="BG3292" s="1">
        <v>1</v>
      </c>
      <c r="BI3292" s="2">
        <v>44470</v>
      </c>
      <c r="BJ3292" s="2">
        <v>44834</v>
      </c>
      <c r="BM3292" s="1">
        <v>40</v>
      </c>
      <c r="BN3292" s="1">
        <v>0</v>
      </c>
      <c r="BO3292" s="1">
        <v>8</v>
      </c>
      <c r="BP3292" s="1">
        <v>8</v>
      </c>
      <c r="BQ3292" s="1">
        <v>8</v>
      </c>
      <c r="BR3292" s="1">
        <v>8</v>
      </c>
      <c r="BS3292" s="1">
        <v>8</v>
      </c>
      <c r="BT3292" s="1">
        <v>0</v>
      </c>
      <c r="BU3292" s="1" t="str">
        <f>"8:00 AM"</f>
        <v>8:00 AM</v>
      </c>
      <c r="BV3292" s="1" t="str">
        <f>"5:00 PM"</f>
        <v>5:00 PM</v>
      </c>
      <c r="BW3292" s="1" t="s">
        <v>392</v>
      </c>
      <c r="BX3292" s="1">
        <v>0</v>
      </c>
      <c r="BY3292" s="1">
        <v>12</v>
      </c>
      <c r="BZ3292" s="1" t="s">
        <v>112</v>
      </c>
      <c r="CB3292" s="1" t="s">
        <v>12163</v>
      </c>
      <c r="CC3292" s="1" t="s">
        <v>1311</v>
      </c>
      <c r="CE3292" s="1" t="s">
        <v>847</v>
      </c>
      <c r="CF3292" s="1" t="s">
        <v>117</v>
      </c>
      <c r="CG3292" s="1">
        <v>96951</v>
      </c>
      <c r="CH3292" s="3">
        <v>9.49</v>
      </c>
      <c r="CI3292" s="3">
        <v>9.49</v>
      </c>
      <c r="CJ3292" s="3">
        <v>14.24</v>
      </c>
      <c r="CK3292" s="3">
        <v>14.24</v>
      </c>
      <c r="CL3292" s="1" t="s">
        <v>137</v>
      </c>
      <c r="CM3292" s="1" t="s">
        <v>362</v>
      </c>
      <c r="CN3292" s="1" t="s">
        <v>139</v>
      </c>
      <c r="CP3292" s="1" t="s">
        <v>112</v>
      </c>
      <c r="CQ3292" s="1" t="s">
        <v>111</v>
      </c>
      <c r="CR3292" s="1" t="s">
        <v>111</v>
      </c>
      <c r="CS3292" s="1" t="s">
        <v>111</v>
      </c>
      <c r="CT3292" s="1" t="s">
        <v>111</v>
      </c>
      <c r="CU3292" s="1" t="s">
        <v>111</v>
      </c>
      <c r="CV3292" s="1" t="s">
        <v>111</v>
      </c>
      <c r="CW3292" s="1" t="s">
        <v>857</v>
      </c>
      <c r="CX3292" s="1">
        <v>16705320350</v>
      </c>
      <c r="CY3292" s="1" t="s">
        <v>850</v>
      </c>
      <c r="CZ3292" s="1" t="s">
        <v>138</v>
      </c>
      <c r="DA3292" s="1" t="s">
        <v>111</v>
      </c>
      <c r="DB3292" s="1" t="s">
        <v>112</v>
      </c>
    </row>
    <row r="3293" spans="1:111" ht="15.6" customHeight="1" x14ac:dyDescent="0.25">
      <c r="A3293" s="1" t="s">
        <v>15604</v>
      </c>
      <c r="B3293" s="1" t="s">
        <v>109</v>
      </c>
      <c r="C3293" s="2">
        <v>44347.277681597225</v>
      </c>
      <c r="D3293" s="2">
        <v>44397</v>
      </c>
      <c r="E3293" s="1" t="s">
        <v>110</v>
      </c>
      <c r="F3293" s="2">
        <v>44468.833333333336</v>
      </c>
      <c r="G3293" s="1" t="s">
        <v>111</v>
      </c>
      <c r="H3293" s="1" t="s">
        <v>112</v>
      </c>
      <c r="I3293" s="1" t="s">
        <v>112</v>
      </c>
      <c r="J3293" s="1" t="s">
        <v>12076</v>
      </c>
      <c r="K3293" s="1" t="s">
        <v>15605</v>
      </c>
      <c r="L3293" s="1" t="s">
        <v>2670</v>
      </c>
      <c r="M3293" s="1" t="s">
        <v>2674</v>
      </c>
      <c r="N3293" s="1" t="s">
        <v>116</v>
      </c>
      <c r="O3293" s="1" t="s">
        <v>117</v>
      </c>
      <c r="P3293" s="9">
        <v>96950</v>
      </c>
      <c r="Q3293" s="1" t="s">
        <v>118</v>
      </c>
      <c r="S3293" s="1">
        <v>16702346485</v>
      </c>
      <c r="U3293" s="1">
        <v>812112</v>
      </c>
      <c r="V3293" s="1" t="s">
        <v>119</v>
      </c>
      <c r="X3293" s="1" t="s">
        <v>1052</v>
      </c>
      <c r="Y3293" s="1" t="s">
        <v>2672</v>
      </c>
      <c r="Z3293" s="1" t="s">
        <v>2673</v>
      </c>
      <c r="AA3293" s="1" t="s">
        <v>373</v>
      </c>
      <c r="AB3293" s="1" t="s">
        <v>2670</v>
      </c>
      <c r="AC3293" s="1" t="s">
        <v>2674</v>
      </c>
      <c r="AD3293" s="1" t="s">
        <v>116</v>
      </c>
      <c r="AE3293" s="1" t="s">
        <v>117</v>
      </c>
      <c r="AF3293" s="9">
        <v>96950</v>
      </c>
      <c r="AG3293" s="1" t="s">
        <v>118</v>
      </c>
      <c r="AI3293" s="1">
        <v>16702346485</v>
      </c>
      <c r="AK3293" s="1" t="s">
        <v>2675</v>
      </c>
      <c r="BC3293" s="1" t="str">
        <f>"43-3031.00"</f>
        <v>43-3031.00</v>
      </c>
      <c r="BD3293" s="1" t="s">
        <v>389</v>
      </c>
      <c r="BE3293" s="1" t="s">
        <v>15606</v>
      </c>
      <c r="BF3293" s="1" t="s">
        <v>1279</v>
      </c>
      <c r="BG3293" s="1">
        <v>1</v>
      </c>
      <c r="BI3293" s="2">
        <v>44470</v>
      </c>
      <c r="BJ3293" s="2">
        <v>45565</v>
      </c>
      <c r="BM3293" s="1">
        <v>35</v>
      </c>
      <c r="BN3293" s="1">
        <v>0</v>
      </c>
      <c r="BO3293" s="1">
        <v>7</v>
      </c>
      <c r="BP3293" s="1">
        <v>7</v>
      </c>
      <c r="BQ3293" s="1">
        <v>7</v>
      </c>
      <c r="BR3293" s="1">
        <v>7</v>
      </c>
      <c r="BS3293" s="1">
        <v>7</v>
      </c>
      <c r="BT3293" s="1">
        <v>0</v>
      </c>
      <c r="BU3293" s="1" t="str">
        <f>"9:00 AM"</f>
        <v>9:00 AM</v>
      </c>
      <c r="BV3293" s="1" t="str">
        <f>"5:00 PM"</f>
        <v>5:00 PM</v>
      </c>
      <c r="BW3293" s="1" t="s">
        <v>392</v>
      </c>
      <c r="BX3293" s="1">
        <v>0</v>
      </c>
      <c r="BY3293" s="1">
        <v>12</v>
      </c>
      <c r="BZ3293" s="1" t="s">
        <v>112</v>
      </c>
      <c r="CB3293" s="1" t="s">
        <v>138</v>
      </c>
      <c r="CC3293" s="1" t="s">
        <v>2670</v>
      </c>
      <c r="CD3293" s="1" t="s">
        <v>12079</v>
      </c>
      <c r="CE3293" s="1" t="s">
        <v>116</v>
      </c>
      <c r="CF3293" s="1" t="s">
        <v>117</v>
      </c>
      <c r="CG3293" s="1">
        <v>96950</v>
      </c>
      <c r="CH3293" s="3">
        <v>9.49</v>
      </c>
      <c r="CI3293" s="3">
        <v>9.8699999999999992</v>
      </c>
      <c r="CJ3293" s="3">
        <v>14.24</v>
      </c>
      <c r="CK3293" s="3">
        <v>14.81</v>
      </c>
      <c r="CL3293" s="1" t="s">
        <v>137</v>
      </c>
      <c r="CM3293" s="1" t="s">
        <v>138</v>
      </c>
      <c r="CN3293" s="1" t="s">
        <v>139</v>
      </c>
      <c r="CP3293" s="1" t="s">
        <v>112</v>
      </c>
      <c r="CQ3293" s="1" t="s">
        <v>111</v>
      </c>
      <c r="CR3293" s="1" t="s">
        <v>112</v>
      </c>
      <c r="CS3293" s="1" t="s">
        <v>111</v>
      </c>
      <c r="CT3293" s="1" t="s">
        <v>138</v>
      </c>
      <c r="CU3293" s="1" t="s">
        <v>111</v>
      </c>
      <c r="CV3293" s="1" t="s">
        <v>138</v>
      </c>
      <c r="CW3293" s="1" t="s">
        <v>362</v>
      </c>
      <c r="CX3293" s="1">
        <v>16702346485</v>
      </c>
      <c r="CY3293" s="1" t="s">
        <v>2675</v>
      </c>
      <c r="CZ3293" s="1" t="s">
        <v>716</v>
      </c>
      <c r="DA3293" s="1" t="s">
        <v>111</v>
      </c>
      <c r="DB3293" s="1" t="s">
        <v>112</v>
      </c>
    </row>
    <row r="3294" spans="1:111" ht="15.6" customHeight="1" x14ac:dyDescent="0.25">
      <c r="A3294" s="1" t="s">
        <v>15611</v>
      </c>
      <c r="B3294" s="1" t="s">
        <v>109</v>
      </c>
      <c r="C3294" s="2">
        <v>44353.390165856479</v>
      </c>
      <c r="D3294" s="2">
        <v>44400</v>
      </c>
      <c r="E3294" s="1" t="s">
        <v>110</v>
      </c>
      <c r="F3294" s="2">
        <v>44468.833333333336</v>
      </c>
      <c r="G3294" s="1" t="s">
        <v>112</v>
      </c>
      <c r="H3294" s="1" t="s">
        <v>112</v>
      </c>
      <c r="I3294" s="1" t="s">
        <v>112</v>
      </c>
      <c r="J3294" s="1" t="s">
        <v>3118</v>
      </c>
      <c r="K3294" s="1" t="s">
        <v>3119</v>
      </c>
      <c r="L3294" s="1" t="s">
        <v>9166</v>
      </c>
      <c r="N3294" s="1" t="s">
        <v>116</v>
      </c>
      <c r="O3294" s="1" t="s">
        <v>117</v>
      </c>
      <c r="P3294" s="9">
        <v>96950</v>
      </c>
      <c r="Q3294" s="1" t="s">
        <v>118</v>
      </c>
      <c r="S3294" s="1">
        <v>16704830326</v>
      </c>
      <c r="U3294" s="1">
        <v>4451</v>
      </c>
      <c r="V3294" s="1" t="s">
        <v>119</v>
      </c>
      <c r="X3294" s="1" t="s">
        <v>3120</v>
      </c>
      <c r="Y3294" s="1" t="s">
        <v>3121</v>
      </c>
      <c r="Z3294" s="1" t="s">
        <v>3122</v>
      </c>
      <c r="AA3294" s="1" t="s">
        <v>245</v>
      </c>
      <c r="AB3294" s="1" t="s">
        <v>9166</v>
      </c>
      <c r="AD3294" s="1" t="s">
        <v>116</v>
      </c>
      <c r="AE3294" s="1" t="s">
        <v>117</v>
      </c>
      <c r="AF3294" s="9">
        <v>96950</v>
      </c>
      <c r="AG3294" s="1" t="s">
        <v>118</v>
      </c>
      <c r="AI3294" s="1">
        <v>16704830326</v>
      </c>
      <c r="AK3294" s="1" t="s">
        <v>3123</v>
      </c>
      <c r="BC3294" s="1" t="str">
        <f>"41-1011.00"</f>
        <v>41-1011.00</v>
      </c>
      <c r="BD3294" s="1" t="s">
        <v>975</v>
      </c>
      <c r="BE3294" s="1" t="s">
        <v>9168</v>
      </c>
      <c r="BF3294" s="1" t="s">
        <v>9169</v>
      </c>
      <c r="BG3294" s="1">
        <v>1</v>
      </c>
      <c r="BI3294" s="2">
        <v>44470</v>
      </c>
      <c r="BJ3294" s="2">
        <v>44834</v>
      </c>
      <c r="BM3294" s="1">
        <v>40</v>
      </c>
      <c r="BN3294" s="1">
        <v>0</v>
      </c>
      <c r="BO3294" s="1">
        <v>8</v>
      </c>
      <c r="BP3294" s="1">
        <v>8</v>
      </c>
      <c r="BQ3294" s="1">
        <v>8</v>
      </c>
      <c r="BR3294" s="1">
        <v>8</v>
      </c>
      <c r="BS3294" s="1">
        <v>8</v>
      </c>
      <c r="BT3294" s="1">
        <v>0</v>
      </c>
      <c r="BU3294" s="1" t="str">
        <f>"8:00 AM"</f>
        <v>8:00 AM</v>
      </c>
      <c r="BV3294" s="1" t="str">
        <f>"5:00 PM"</f>
        <v>5:00 PM</v>
      </c>
      <c r="BW3294" s="1" t="s">
        <v>230</v>
      </c>
      <c r="BX3294" s="1">
        <v>0</v>
      </c>
      <c r="BY3294" s="1">
        <v>12</v>
      </c>
      <c r="BZ3294" s="1" t="s">
        <v>112</v>
      </c>
      <c r="CB3294" s="1" t="s">
        <v>12109</v>
      </c>
      <c r="CC3294" s="1" t="s">
        <v>9166</v>
      </c>
      <c r="CE3294" s="1" t="s">
        <v>116</v>
      </c>
      <c r="CF3294" s="1" t="s">
        <v>117</v>
      </c>
      <c r="CG3294" s="1">
        <v>96950</v>
      </c>
      <c r="CH3294" s="3">
        <v>9.98</v>
      </c>
      <c r="CI3294" s="3">
        <v>9.98</v>
      </c>
      <c r="CJ3294" s="3">
        <v>14.97</v>
      </c>
      <c r="CK3294" s="3">
        <v>14.97</v>
      </c>
      <c r="CL3294" s="1" t="s">
        <v>137</v>
      </c>
      <c r="CM3294" s="1" t="s">
        <v>138</v>
      </c>
      <c r="CN3294" s="1" t="s">
        <v>218</v>
      </c>
      <c r="CP3294" s="1" t="s">
        <v>112</v>
      </c>
      <c r="CQ3294" s="1" t="s">
        <v>111</v>
      </c>
      <c r="CR3294" s="1" t="s">
        <v>112</v>
      </c>
      <c r="CS3294" s="1" t="s">
        <v>111</v>
      </c>
      <c r="CT3294" s="1" t="s">
        <v>138</v>
      </c>
      <c r="CU3294" s="1" t="s">
        <v>111</v>
      </c>
      <c r="CV3294" s="1" t="s">
        <v>138</v>
      </c>
      <c r="CW3294" s="1" t="s">
        <v>1620</v>
      </c>
      <c r="CX3294" s="1">
        <v>16704830326</v>
      </c>
      <c r="CY3294" s="1" t="s">
        <v>3123</v>
      </c>
      <c r="CZ3294" s="1" t="s">
        <v>138</v>
      </c>
      <c r="DA3294" s="1" t="s">
        <v>111</v>
      </c>
      <c r="DB3294" s="1" t="s">
        <v>112</v>
      </c>
    </row>
    <row r="3295" spans="1:111" ht="15.6" customHeight="1" x14ac:dyDescent="0.25">
      <c r="A3295" s="1" t="s">
        <v>15612</v>
      </c>
      <c r="B3295" s="1" t="s">
        <v>109</v>
      </c>
      <c r="C3295" s="2">
        <v>44353.87560752315</v>
      </c>
      <c r="D3295" s="2">
        <v>44399</v>
      </c>
      <c r="E3295" s="1" t="s">
        <v>180</v>
      </c>
      <c r="G3295" s="1" t="s">
        <v>112</v>
      </c>
      <c r="H3295" s="1" t="s">
        <v>111</v>
      </c>
      <c r="I3295" s="1" t="s">
        <v>112</v>
      </c>
      <c r="J3295" s="1" t="s">
        <v>15613</v>
      </c>
      <c r="K3295" s="1" t="s">
        <v>15614</v>
      </c>
      <c r="L3295" s="1" t="s">
        <v>15615</v>
      </c>
      <c r="N3295" s="1" t="s">
        <v>116</v>
      </c>
      <c r="O3295" s="1" t="s">
        <v>117</v>
      </c>
      <c r="P3295" s="9">
        <v>96950</v>
      </c>
      <c r="Q3295" s="1" t="s">
        <v>118</v>
      </c>
      <c r="R3295" s="1" t="s">
        <v>138</v>
      </c>
      <c r="S3295" s="1">
        <v>16702352567</v>
      </c>
      <c r="U3295" s="1">
        <v>332710</v>
      </c>
      <c r="V3295" s="1" t="s">
        <v>119</v>
      </c>
      <c r="X3295" s="1" t="s">
        <v>15616</v>
      </c>
      <c r="Y3295" s="1" t="s">
        <v>15617</v>
      </c>
      <c r="Z3295" s="1" t="s">
        <v>1319</v>
      </c>
      <c r="AA3295" s="1" t="s">
        <v>461</v>
      </c>
      <c r="AB3295" s="1" t="s">
        <v>15615</v>
      </c>
      <c r="AD3295" s="1" t="s">
        <v>116</v>
      </c>
      <c r="AE3295" s="1" t="s">
        <v>117</v>
      </c>
      <c r="AF3295" s="9">
        <v>96950</v>
      </c>
      <c r="AG3295" s="1" t="s">
        <v>118</v>
      </c>
      <c r="AI3295" s="1">
        <v>16702352567</v>
      </c>
      <c r="AK3295" s="1" t="s">
        <v>15618</v>
      </c>
      <c r="BC3295" s="1" t="str">
        <f>"51-4033.00"</f>
        <v>51-4033.00</v>
      </c>
      <c r="BD3295" s="1" t="s">
        <v>15619</v>
      </c>
      <c r="BE3295" s="1" t="s">
        <v>15620</v>
      </c>
      <c r="BF3295" s="1" t="s">
        <v>15621</v>
      </c>
      <c r="BG3295" s="1">
        <v>1</v>
      </c>
      <c r="BI3295" s="2">
        <v>44470</v>
      </c>
      <c r="BJ3295" s="2">
        <v>44834</v>
      </c>
      <c r="BM3295" s="1">
        <v>40</v>
      </c>
      <c r="BN3295" s="1">
        <v>0</v>
      </c>
      <c r="BO3295" s="1">
        <v>8</v>
      </c>
      <c r="BP3295" s="1">
        <v>8</v>
      </c>
      <c r="BQ3295" s="1">
        <v>8</v>
      </c>
      <c r="BR3295" s="1">
        <v>8</v>
      </c>
      <c r="BS3295" s="1">
        <v>8</v>
      </c>
      <c r="BT3295" s="1">
        <v>0</v>
      </c>
      <c r="BU3295" s="1" t="str">
        <f>"8:00 AM"</f>
        <v>8:00 AM</v>
      </c>
      <c r="BV3295" s="1" t="str">
        <f>"5:00 PM"</f>
        <v>5:00 PM</v>
      </c>
      <c r="BW3295" s="1" t="s">
        <v>135</v>
      </c>
      <c r="BX3295" s="1">
        <v>0</v>
      </c>
      <c r="BY3295" s="1">
        <v>12</v>
      </c>
      <c r="BZ3295" s="1" t="s">
        <v>112</v>
      </c>
      <c r="CA3295" s="1">
        <v>0</v>
      </c>
      <c r="CB3295" s="1" t="s">
        <v>15622</v>
      </c>
      <c r="CC3295" s="1" t="s">
        <v>15623</v>
      </c>
      <c r="CE3295" s="1" t="s">
        <v>116</v>
      </c>
      <c r="CF3295" s="1" t="s">
        <v>117</v>
      </c>
      <c r="CG3295" s="1">
        <v>96950</v>
      </c>
      <c r="CH3295" s="3">
        <v>12.56</v>
      </c>
      <c r="CI3295" s="3">
        <v>12.56</v>
      </c>
      <c r="CL3295" s="1" t="s">
        <v>137</v>
      </c>
      <c r="CN3295" s="1" t="s">
        <v>139</v>
      </c>
      <c r="CP3295" s="1" t="s">
        <v>112</v>
      </c>
      <c r="CQ3295" s="1" t="s">
        <v>111</v>
      </c>
      <c r="CR3295" s="1" t="s">
        <v>112</v>
      </c>
      <c r="CS3295" s="1" t="s">
        <v>112</v>
      </c>
      <c r="CT3295" s="1" t="s">
        <v>138</v>
      </c>
      <c r="CU3295" s="1" t="s">
        <v>111</v>
      </c>
      <c r="CV3295" s="1" t="s">
        <v>138</v>
      </c>
      <c r="CW3295" s="1" t="s">
        <v>15624</v>
      </c>
      <c r="CX3295" s="1">
        <v>16702352567</v>
      </c>
      <c r="CY3295" s="1" t="s">
        <v>15618</v>
      </c>
      <c r="CZ3295" s="1" t="s">
        <v>138</v>
      </c>
      <c r="DA3295" s="1" t="s">
        <v>111</v>
      </c>
      <c r="DB3295" s="1" t="s">
        <v>112</v>
      </c>
      <c r="DC3295" s="1" t="s">
        <v>15616</v>
      </c>
      <c r="DD3295" s="1" t="s">
        <v>15617</v>
      </c>
      <c r="DE3295" s="1" t="s">
        <v>829</v>
      </c>
      <c r="DF3295" s="1" t="s">
        <v>15613</v>
      </c>
      <c r="DG3295" s="1" t="s">
        <v>15618</v>
      </c>
    </row>
    <row r="3296" spans="1:111" ht="15.6" customHeight="1" x14ac:dyDescent="0.25">
      <c r="A3296" s="1" t="s">
        <v>15625</v>
      </c>
      <c r="B3296" s="1" t="s">
        <v>109</v>
      </c>
      <c r="C3296" s="2">
        <v>44384.880028935186</v>
      </c>
      <c r="D3296" s="2">
        <v>44442</v>
      </c>
      <c r="E3296" s="1" t="s">
        <v>180</v>
      </c>
      <c r="G3296" s="1" t="s">
        <v>112</v>
      </c>
      <c r="H3296" s="1" t="s">
        <v>112</v>
      </c>
      <c r="I3296" s="1" t="s">
        <v>112</v>
      </c>
      <c r="J3296" s="1" t="s">
        <v>8800</v>
      </c>
      <c r="K3296" s="1" t="s">
        <v>8801</v>
      </c>
      <c r="L3296" s="1" t="s">
        <v>9144</v>
      </c>
      <c r="N3296" s="1" t="s">
        <v>167</v>
      </c>
      <c r="O3296" s="1" t="s">
        <v>117</v>
      </c>
      <c r="P3296" s="9">
        <v>96950</v>
      </c>
      <c r="Q3296" s="1" t="s">
        <v>118</v>
      </c>
      <c r="S3296" s="1">
        <v>16703221234</v>
      </c>
      <c r="U3296" s="1">
        <v>721110</v>
      </c>
      <c r="V3296" s="1" t="s">
        <v>119</v>
      </c>
      <c r="X3296" s="1" t="s">
        <v>8803</v>
      </c>
      <c r="Y3296" s="1" t="s">
        <v>8804</v>
      </c>
      <c r="Z3296" s="1" t="s">
        <v>9145</v>
      </c>
      <c r="AA3296" s="1" t="s">
        <v>8805</v>
      </c>
      <c r="AB3296" s="1" t="s">
        <v>9144</v>
      </c>
      <c r="AD3296" s="1" t="s">
        <v>167</v>
      </c>
      <c r="AE3296" s="1" t="s">
        <v>117</v>
      </c>
      <c r="AF3296" s="9">
        <v>96950</v>
      </c>
      <c r="AG3296" s="1" t="s">
        <v>118</v>
      </c>
      <c r="AI3296" s="1">
        <v>16703221234</v>
      </c>
      <c r="AK3296" s="1" t="s">
        <v>8811</v>
      </c>
      <c r="BC3296" s="1" t="str">
        <f>"35-9021.00"</f>
        <v>35-9021.00</v>
      </c>
      <c r="BD3296" s="1" t="s">
        <v>1160</v>
      </c>
      <c r="BE3296" s="1" t="s">
        <v>15626</v>
      </c>
      <c r="BF3296" s="1" t="s">
        <v>15627</v>
      </c>
      <c r="BG3296" s="1">
        <v>2</v>
      </c>
      <c r="BI3296" s="2">
        <v>44470</v>
      </c>
      <c r="BJ3296" s="2">
        <v>44834</v>
      </c>
      <c r="BM3296" s="1">
        <v>40</v>
      </c>
      <c r="BN3296" s="1">
        <v>0</v>
      </c>
      <c r="BO3296" s="1">
        <v>0</v>
      </c>
      <c r="BP3296" s="1">
        <v>8</v>
      </c>
      <c r="BQ3296" s="1">
        <v>8</v>
      </c>
      <c r="BR3296" s="1">
        <v>8</v>
      </c>
      <c r="BS3296" s="1">
        <v>8</v>
      </c>
      <c r="BT3296" s="1">
        <v>8</v>
      </c>
      <c r="BU3296" s="1" t="str">
        <f>"2:00 PM"</f>
        <v>2:00 PM</v>
      </c>
      <c r="BV3296" s="1" t="str">
        <f>"10:30 PM"</f>
        <v>10:30 PM</v>
      </c>
      <c r="BW3296" s="1" t="s">
        <v>135</v>
      </c>
      <c r="BX3296" s="1">
        <v>0</v>
      </c>
      <c r="BY3296" s="1">
        <v>0</v>
      </c>
      <c r="BZ3296" s="1" t="s">
        <v>112</v>
      </c>
      <c r="CB3296" s="1" t="s">
        <v>15628</v>
      </c>
      <c r="CC3296" s="1" t="s">
        <v>15629</v>
      </c>
      <c r="CD3296" s="1" t="s">
        <v>9149</v>
      </c>
      <c r="CE3296" s="1" t="s">
        <v>167</v>
      </c>
      <c r="CF3296" s="1" t="s">
        <v>117</v>
      </c>
      <c r="CG3296" s="1">
        <v>96950</v>
      </c>
      <c r="CH3296" s="3">
        <v>7.55</v>
      </c>
      <c r="CI3296" s="3">
        <v>7.55</v>
      </c>
      <c r="CJ3296" s="3">
        <v>11.32</v>
      </c>
      <c r="CK3296" s="3">
        <v>11.32</v>
      </c>
      <c r="CL3296" s="1" t="s">
        <v>137</v>
      </c>
      <c r="CM3296" s="1" t="s">
        <v>9150</v>
      </c>
      <c r="CN3296" s="1" t="s">
        <v>139</v>
      </c>
      <c r="CP3296" s="1" t="s">
        <v>112</v>
      </c>
      <c r="CQ3296" s="1" t="s">
        <v>111</v>
      </c>
      <c r="CR3296" s="1" t="s">
        <v>112</v>
      </c>
      <c r="CS3296" s="1" t="s">
        <v>111</v>
      </c>
      <c r="CT3296" s="1" t="s">
        <v>111</v>
      </c>
      <c r="CU3296" s="1" t="s">
        <v>111</v>
      </c>
      <c r="CV3296" s="1" t="s">
        <v>138</v>
      </c>
      <c r="CW3296" s="1" t="s">
        <v>15630</v>
      </c>
      <c r="CX3296" s="1">
        <v>16703221234</v>
      </c>
      <c r="CY3296" s="1" t="s">
        <v>8811</v>
      </c>
      <c r="CZ3296" s="1" t="s">
        <v>138</v>
      </c>
      <c r="DA3296" s="1" t="s">
        <v>111</v>
      </c>
      <c r="DB3296" s="1" t="s">
        <v>112</v>
      </c>
    </row>
    <row r="3297" spans="1:111" ht="15.6" customHeight="1" x14ac:dyDescent="0.25">
      <c r="A3297" s="1" t="s">
        <v>15664</v>
      </c>
      <c r="B3297" s="1" t="s">
        <v>109</v>
      </c>
      <c r="C3297" s="2">
        <v>44403.402073032405</v>
      </c>
      <c r="D3297" s="2">
        <v>44448</v>
      </c>
      <c r="E3297" s="1" t="s">
        <v>180</v>
      </c>
      <c r="G3297" s="1" t="s">
        <v>112</v>
      </c>
      <c r="H3297" s="1" t="s">
        <v>112</v>
      </c>
      <c r="I3297" s="1" t="s">
        <v>112</v>
      </c>
      <c r="J3297" s="1" t="s">
        <v>15665</v>
      </c>
      <c r="L3297" s="1" t="s">
        <v>8086</v>
      </c>
      <c r="N3297" s="1" t="s">
        <v>167</v>
      </c>
      <c r="O3297" s="1" t="s">
        <v>117</v>
      </c>
      <c r="P3297" s="9">
        <v>96950</v>
      </c>
      <c r="Q3297" s="1" t="s">
        <v>118</v>
      </c>
      <c r="S3297" s="1">
        <v>16704838721</v>
      </c>
      <c r="U3297" s="1">
        <v>561320</v>
      </c>
      <c r="V3297" s="1" t="s">
        <v>119</v>
      </c>
      <c r="X3297" s="1" t="s">
        <v>8087</v>
      </c>
      <c r="Y3297" s="1" t="s">
        <v>8088</v>
      </c>
      <c r="Z3297" s="1" t="s">
        <v>8089</v>
      </c>
      <c r="AA3297" s="1" t="s">
        <v>8090</v>
      </c>
      <c r="AB3297" s="1" t="s">
        <v>8086</v>
      </c>
      <c r="AD3297" s="1" t="s">
        <v>167</v>
      </c>
      <c r="AE3297" s="1" t="s">
        <v>117</v>
      </c>
      <c r="AF3297" s="9">
        <v>96950</v>
      </c>
      <c r="AG3297" s="1" t="s">
        <v>118</v>
      </c>
      <c r="AI3297" s="1">
        <v>16704838721</v>
      </c>
      <c r="AK3297" s="1" t="s">
        <v>8091</v>
      </c>
      <c r="BC3297" s="1" t="str">
        <f>"43-3031.00"</f>
        <v>43-3031.00</v>
      </c>
      <c r="BD3297" s="1" t="s">
        <v>389</v>
      </c>
      <c r="BE3297" s="1" t="s">
        <v>15666</v>
      </c>
      <c r="BF3297" s="1" t="s">
        <v>2875</v>
      </c>
      <c r="BG3297" s="1">
        <v>2</v>
      </c>
      <c r="BI3297" s="2">
        <v>44470</v>
      </c>
      <c r="BJ3297" s="2">
        <v>44834</v>
      </c>
      <c r="BM3297" s="1">
        <v>35</v>
      </c>
      <c r="BN3297" s="1">
        <v>0</v>
      </c>
      <c r="BO3297" s="1">
        <v>7</v>
      </c>
      <c r="BP3297" s="1">
        <v>7</v>
      </c>
      <c r="BQ3297" s="1">
        <v>7</v>
      </c>
      <c r="BR3297" s="1">
        <v>7</v>
      </c>
      <c r="BS3297" s="1">
        <v>7</v>
      </c>
      <c r="BT3297" s="1">
        <v>0</v>
      </c>
      <c r="BU3297" s="1" t="str">
        <f>"9:00 AM"</f>
        <v>9:00 AM</v>
      </c>
      <c r="BV3297" s="1" t="str">
        <f>"5:00 PM"</f>
        <v>5:00 PM</v>
      </c>
      <c r="BW3297" s="1" t="s">
        <v>392</v>
      </c>
      <c r="BX3297" s="1">
        <v>0</v>
      </c>
      <c r="BY3297" s="1">
        <v>36</v>
      </c>
      <c r="BZ3297" s="1" t="s">
        <v>112</v>
      </c>
      <c r="CB3297" s="1" t="e">
        <f>- must have HIGH level of proficiency in computer programs such AS Word and excel.
 - must be PROFICIENT in ACCOUNTING software.
- must have experience in WORK visa processing and application.</f>
        <v>#NAME?</v>
      </c>
      <c r="CC3297" s="1" t="s">
        <v>14949</v>
      </c>
      <c r="CE3297" s="1" t="s">
        <v>167</v>
      </c>
      <c r="CF3297" s="1" t="s">
        <v>117</v>
      </c>
      <c r="CG3297" s="1">
        <v>96950</v>
      </c>
      <c r="CH3297" s="3">
        <v>9.49</v>
      </c>
      <c r="CI3297" s="3">
        <v>9.49</v>
      </c>
      <c r="CJ3297" s="3">
        <v>14.24</v>
      </c>
      <c r="CK3297" s="3">
        <v>14.24</v>
      </c>
      <c r="CL3297" s="1" t="s">
        <v>137</v>
      </c>
      <c r="CM3297" s="1" t="s">
        <v>362</v>
      </c>
      <c r="CN3297" s="1" t="s">
        <v>139</v>
      </c>
      <c r="CP3297" s="1" t="s">
        <v>112</v>
      </c>
      <c r="CQ3297" s="1" t="s">
        <v>111</v>
      </c>
      <c r="CR3297" s="1" t="s">
        <v>112</v>
      </c>
      <c r="CS3297" s="1" t="s">
        <v>111</v>
      </c>
      <c r="CT3297" s="1" t="s">
        <v>138</v>
      </c>
      <c r="CU3297" s="1" t="s">
        <v>138</v>
      </c>
      <c r="CV3297" s="1" t="s">
        <v>138</v>
      </c>
      <c r="CW3297" s="1" t="s">
        <v>1731</v>
      </c>
      <c r="CX3297" s="1">
        <v>16704838721</v>
      </c>
      <c r="CY3297" s="1" t="s">
        <v>8091</v>
      </c>
      <c r="CZ3297" s="1" t="s">
        <v>138</v>
      </c>
      <c r="DA3297" s="1" t="s">
        <v>111</v>
      </c>
      <c r="DB3297" s="1" t="s">
        <v>112</v>
      </c>
    </row>
    <row r="3298" spans="1:111" ht="15.6" customHeight="1" x14ac:dyDescent="0.25">
      <c r="A3298" s="1" t="s">
        <v>15681</v>
      </c>
      <c r="B3298" s="1" t="s">
        <v>109</v>
      </c>
      <c r="C3298" s="2">
        <v>44363.439721759256</v>
      </c>
      <c r="D3298" s="2">
        <v>44411</v>
      </c>
      <c r="E3298" s="1" t="s">
        <v>180</v>
      </c>
      <c r="G3298" s="1" t="s">
        <v>112</v>
      </c>
      <c r="H3298" s="1" t="s">
        <v>112</v>
      </c>
      <c r="I3298" s="1" t="s">
        <v>112</v>
      </c>
      <c r="J3298" s="1" t="s">
        <v>9837</v>
      </c>
      <c r="L3298" s="1" t="s">
        <v>2018</v>
      </c>
      <c r="N3298" s="1" t="s">
        <v>116</v>
      </c>
      <c r="O3298" s="1" t="s">
        <v>117</v>
      </c>
      <c r="P3298" s="9">
        <v>96950</v>
      </c>
      <c r="Q3298" s="1" t="s">
        <v>118</v>
      </c>
      <c r="S3298" s="1">
        <v>16702358165</v>
      </c>
      <c r="U3298" s="1">
        <v>5419</v>
      </c>
      <c r="V3298" s="1" t="s">
        <v>119</v>
      </c>
      <c r="X3298" s="1" t="s">
        <v>2440</v>
      </c>
      <c r="Y3298" s="1" t="s">
        <v>2441</v>
      </c>
      <c r="Z3298" s="1" t="s">
        <v>2019</v>
      </c>
      <c r="AA3298" s="1" t="s">
        <v>245</v>
      </c>
      <c r="AB3298" s="1" t="s">
        <v>2018</v>
      </c>
      <c r="AD3298" s="1" t="s">
        <v>116</v>
      </c>
      <c r="AE3298" s="1" t="s">
        <v>117</v>
      </c>
      <c r="AF3298" s="9">
        <v>96950</v>
      </c>
      <c r="AG3298" s="1" t="s">
        <v>118</v>
      </c>
      <c r="AI3298" s="1">
        <v>16702358165</v>
      </c>
      <c r="AK3298" s="1" t="s">
        <v>2021</v>
      </c>
      <c r="BC3298" s="1" t="str">
        <f>"43-3031.00"</f>
        <v>43-3031.00</v>
      </c>
      <c r="BD3298" s="1" t="s">
        <v>389</v>
      </c>
      <c r="BE3298" s="1" t="s">
        <v>9838</v>
      </c>
      <c r="BF3298" s="1" t="s">
        <v>759</v>
      </c>
      <c r="BG3298" s="1">
        <v>1</v>
      </c>
      <c r="BI3298" s="2">
        <v>44470</v>
      </c>
      <c r="BJ3298" s="2">
        <v>44834</v>
      </c>
      <c r="BM3298" s="1">
        <v>40</v>
      </c>
      <c r="BN3298" s="1">
        <v>0</v>
      </c>
      <c r="BO3298" s="1">
        <v>8</v>
      </c>
      <c r="BP3298" s="1">
        <v>8</v>
      </c>
      <c r="BQ3298" s="1">
        <v>8</v>
      </c>
      <c r="BR3298" s="1">
        <v>8</v>
      </c>
      <c r="BS3298" s="1">
        <v>8</v>
      </c>
      <c r="BT3298" s="1">
        <v>0</v>
      </c>
      <c r="BU3298" s="1" t="str">
        <f>"8:30 AM"</f>
        <v>8:30 AM</v>
      </c>
      <c r="BV3298" s="1" t="str">
        <f>"5:30 PM"</f>
        <v>5:30 PM</v>
      </c>
      <c r="BW3298" s="1" t="s">
        <v>392</v>
      </c>
      <c r="BX3298" s="1">
        <v>0</v>
      </c>
      <c r="BY3298" s="1">
        <v>12</v>
      </c>
      <c r="BZ3298" s="1" t="s">
        <v>112</v>
      </c>
      <c r="CB3298" s="4" t="s">
        <v>9839</v>
      </c>
      <c r="CC3298" s="1" t="s">
        <v>9840</v>
      </c>
      <c r="CE3298" s="1" t="s">
        <v>116</v>
      </c>
      <c r="CF3298" s="1" t="s">
        <v>117</v>
      </c>
      <c r="CG3298" s="1">
        <v>96950</v>
      </c>
      <c r="CH3298" s="3">
        <v>9.49</v>
      </c>
      <c r="CI3298" s="3">
        <v>9.49</v>
      </c>
      <c r="CJ3298" s="3">
        <v>0</v>
      </c>
      <c r="CK3298" s="3">
        <v>0</v>
      </c>
      <c r="CL3298" s="1" t="s">
        <v>137</v>
      </c>
      <c r="CM3298" s="1" t="s">
        <v>230</v>
      </c>
      <c r="CN3298" s="1" t="s">
        <v>139</v>
      </c>
      <c r="CP3298" s="1" t="s">
        <v>112</v>
      </c>
      <c r="CQ3298" s="1" t="s">
        <v>111</v>
      </c>
      <c r="CR3298" s="1" t="s">
        <v>112</v>
      </c>
      <c r="CS3298" s="1" t="s">
        <v>112</v>
      </c>
      <c r="CT3298" s="1" t="s">
        <v>138</v>
      </c>
      <c r="CU3298" s="1" t="s">
        <v>138</v>
      </c>
      <c r="CV3298" s="1" t="s">
        <v>138</v>
      </c>
      <c r="CW3298" s="1" t="s">
        <v>15682</v>
      </c>
      <c r="CX3298" s="1">
        <v>16702358165</v>
      </c>
      <c r="CY3298" s="1" t="s">
        <v>15683</v>
      </c>
      <c r="CZ3298" s="1" t="s">
        <v>138</v>
      </c>
      <c r="DA3298" s="1" t="s">
        <v>111</v>
      </c>
      <c r="DB3298" s="1" t="s">
        <v>112</v>
      </c>
      <c r="DC3298" s="1" t="s">
        <v>2440</v>
      </c>
      <c r="DD3298" s="1" t="s">
        <v>2441</v>
      </c>
      <c r="DE3298" s="1" t="s">
        <v>2029</v>
      </c>
      <c r="DF3298" s="1" t="s">
        <v>2017</v>
      </c>
      <c r="DG3298" s="1" t="s">
        <v>2021</v>
      </c>
    </row>
    <row r="3299" spans="1:111" ht="15.6" customHeight="1" x14ac:dyDescent="0.25">
      <c r="A3299" s="1" t="s">
        <v>15684</v>
      </c>
      <c r="B3299" s="1" t="s">
        <v>109</v>
      </c>
      <c r="C3299" s="2">
        <v>44354.983061342595</v>
      </c>
      <c r="D3299" s="2">
        <v>44403</v>
      </c>
      <c r="E3299" s="1" t="s">
        <v>180</v>
      </c>
      <c r="G3299" s="1" t="s">
        <v>112</v>
      </c>
      <c r="H3299" s="1" t="s">
        <v>112</v>
      </c>
      <c r="I3299" s="1" t="s">
        <v>112</v>
      </c>
      <c r="J3299" s="1" t="s">
        <v>15597</v>
      </c>
      <c r="L3299" s="1" t="s">
        <v>15598</v>
      </c>
      <c r="M3299" s="1" t="s">
        <v>7033</v>
      </c>
      <c r="N3299" s="1" t="s">
        <v>167</v>
      </c>
      <c r="O3299" s="1" t="s">
        <v>117</v>
      </c>
      <c r="P3299" s="9">
        <v>96950</v>
      </c>
      <c r="Q3299" s="1" t="s">
        <v>118</v>
      </c>
      <c r="S3299" s="1">
        <v>16703223622</v>
      </c>
      <c r="U3299" s="1">
        <v>61162</v>
      </c>
      <c r="V3299" s="1" t="s">
        <v>119</v>
      </c>
      <c r="X3299" s="1" t="s">
        <v>276</v>
      </c>
      <c r="Y3299" s="1" t="s">
        <v>5501</v>
      </c>
      <c r="AA3299" s="1" t="s">
        <v>171</v>
      </c>
      <c r="AB3299" s="1" t="s">
        <v>15598</v>
      </c>
      <c r="AC3299" s="1" t="s">
        <v>7033</v>
      </c>
      <c r="AD3299" s="1" t="s">
        <v>167</v>
      </c>
      <c r="AE3299" s="1" t="s">
        <v>117</v>
      </c>
      <c r="AF3299" s="9">
        <v>96950</v>
      </c>
      <c r="AG3299" s="1" t="s">
        <v>118</v>
      </c>
      <c r="AI3299" s="1">
        <v>16703223622</v>
      </c>
      <c r="AK3299" s="1" t="s">
        <v>15599</v>
      </c>
      <c r="BC3299" s="1" t="str">
        <f>"25-3021.00"</f>
        <v>25-3021.00</v>
      </c>
      <c r="BD3299" s="1" t="s">
        <v>327</v>
      </c>
      <c r="BE3299" s="1" t="s">
        <v>15685</v>
      </c>
      <c r="BF3299" s="1" t="s">
        <v>347</v>
      </c>
      <c r="BG3299" s="1">
        <v>2</v>
      </c>
      <c r="BI3299" s="2">
        <v>44470</v>
      </c>
      <c r="BJ3299" s="2">
        <v>44834</v>
      </c>
      <c r="BM3299" s="1">
        <v>36</v>
      </c>
      <c r="BN3299" s="1">
        <v>0</v>
      </c>
      <c r="BO3299" s="1">
        <v>6</v>
      </c>
      <c r="BP3299" s="1">
        <v>6</v>
      </c>
      <c r="BQ3299" s="1">
        <v>6</v>
      </c>
      <c r="BR3299" s="1">
        <v>6</v>
      </c>
      <c r="BS3299" s="1">
        <v>6</v>
      </c>
      <c r="BT3299" s="1">
        <v>6</v>
      </c>
      <c r="BU3299" s="1" t="str">
        <f>"9:00 AM"</f>
        <v>9:00 AM</v>
      </c>
      <c r="BV3299" s="1" t="str">
        <f>"4:00 PM"</f>
        <v>4:00 PM</v>
      </c>
      <c r="BW3299" s="1" t="s">
        <v>135</v>
      </c>
      <c r="BX3299" s="1">
        <v>6</v>
      </c>
      <c r="BY3299" s="1">
        <v>12</v>
      </c>
      <c r="BZ3299" s="1" t="s">
        <v>112</v>
      </c>
      <c r="CB3299" s="4" t="s">
        <v>15686</v>
      </c>
      <c r="CC3299" s="1" t="s">
        <v>15598</v>
      </c>
      <c r="CD3299" s="1" t="s">
        <v>7033</v>
      </c>
      <c r="CE3299" s="1" t="s">
        <v>167</v>
      </c>
      <c r="CF3299" s="1" t="s">
        <v>117</v>
      </c>
      <c r="CG3299" s="1">
        <v>96950</v>
      </c>
      <c r="CH3299" s="3">
        <v>28.5</v>
      </c>
      <c r="CI3299" s="3">
        <v>28.5</v>
      </c>
      <c r="CJ3299" s="3">
        <v>42.75</v>
      </c>
      <c r="CK3299" s="3">
        <v>42.75</v>
      </c>
      <c r="CL3299" s="1" t="s">
        <v>137</v>
      </c>
      <c r="CN3299" s="1" t="s">
        <v>139</v>
      </c>
      <c r="CP3299" s="1" t="s">
        <v>112</v>
      </c>
      <c r="CQ3299" s="1" t="s">
        <v>111</v>
      </c>
      <c r="CR3299" s="1" t="s">
        <v>112</v>
      </c>
      <c r="CS3299" s="1" t="s">
        <v>111</v>
      </c>
      <c r="CT3299" s="1" t="s">
        <v>138</v>
      </c>
      <c r="CU3299" s="1" t="s">
        <v>111</v>
      </c>
      <c r="CV3299" s="1" t="s">
        <v>138</v>
      </c>
      <c r="CW3299" s="1" t="s">
        <v>15687</v>
      </c>
      <c r="CX3299" s="1">
        <v>16703223622</v>
      </c>
      <c r="CY3299" s="1" t="s">
        <v>15599</v>
      </c>
      <c r="CZ3299" s="1" t="s">
        <v>138</v>
      </c>
      <c r="DA3299" s="1" t="s">
        <v>111</v>
      </c>
      <c r="DB3299" s="1" t="s">
        <v>112</v>
      </c>
    </row>
    <row r="3300" spans="1:111" ht="15.6" customHeight="1" x14ac:dyDescent="0.25">
      <c r="A3300" s="1" t="s">
        <v>15704</v>
      </c>
      <c r="B3300" s="1" t="s">
        <v>109</v>
      </c>
      <c r="C3300" s="2">
        <v>44391.290439814817</v>
      </c>
      <c r="D3300" s="2">
        <v>44454</v>
      </c>
      <c r="E3300" s="1" t="s">
        <v>180</v>
      </c>
      <c r="G3300" s="1" t="s">
        <v>112</v>
      </c>
      <c r="H3300" s="1" t="s">
        <v>112</v>
      </c>
      <c r="I3300" s="1" t="s">
        <v>112</v>
      </c>
      <c r="J3300" s="1" t="s">
        <v>939</v>
      </c>
      <c r="K3300" s="1" t="s">
        <v>940</v>
      </c>
      <c r="L3300" s="1" t="s">
        <v>941</v>
      </c>
      <c r="M3300" s="1" t="s">
        <v>942</v>
      </c>
      <c r="N3300" s="1" t="s">
        <v>116</v>
      </c>
      <c r="O3300" s="1" t="s">
        <v>117</v>
      </c>
      <c r="P3300" s="9">
        <v>96950</v>
      </c>
      <c r="Q3300" s="1" t="s">
        <v>118</v>
      </c>
      <c r="S3300" s="1">
        <v>16702352883</v>
      </c>
      <c r="U3300" s="1">
        <v>561320</v>
      </c>
      <c r="V3300" s="1" t="s">
        <v>119</v>
      </c>
      <c r="X3300" s="1" t="s">
        <v>943</v>
      </c>
      <c r="Y3300" s="1" t="s">
        <v>944</v>
      </c>
      <c r="Z3300" s="1" t="s">
        <v>945</v>
      </c>
      <c r="AA3300" s="1" t="s">
        <v>357</v>
      </c>
      <c r="AB3300" s="1" t="s">
        <v>941</v>
      </c>
      <c r="AC3300" s="1" t="s">
        <v>942</v>
      </c>
      <c r="AD3300" s="1" t="s">
        <v>116</v>
      </c>
      <c r="AE3300" s="1" t="s">
        <v>117</v>
      </c>
      <c r="AF3300" s="9">
        <v>96950</v>
      </c>
      <c r="AG3300" s="1" t="s">
        <v>118</v>
      </c>
      <c r="AI3300" s="1">
        <v>16702352883</v>
      </c>
      <c r="AK3300" s="1" t="s">
        <v>946</v>
      </c>
      <c r="BC3300" s="1" t="str">
        <f>"37-2011.00"</f>
        <v>37-2011.00</v>
      </c>
      <c r="BD3300" s="1" t="s">
        <v>676</v>
      </c>
      <c r="BE3300" s="1" t="s">
        <v>15705</v>
      </c>
      <c r="BF3300" s="1" t="s">
        <v>1666</v>
      </c>
      <c r="BG3300" s="1">
        <v>3</v>
      </c>
      <c r="BI3300" s="2">
        <v>44470</v>
      </c>
      <c r="BJ3300" s="2">
        <v>44834</v>
      </c>
      <c r="BM3300" s="1">
        <v>35</v>
      </c>
      <c r="BN3300" s="1">
        <v>0</v>
      </c>
      <c r="BO3300" s="1">
        <v>7</v>
      </c>
      <c r="BP3300" s="1">
        <v>7</v>
      </c>
      <c r="BQ3300" s="1">
        <v>7</v>
      </c>
      <c r="BR3300" s="1">
        <v>7</v>
      </c>
      <c r="BS3300" s="1">
        <v>7</v>
      </c>
      <c r="BT3300" s="1">
        <v>0</v>
      </c>
      <c r="BU3300" s="1" t="str">
        <f>"9:00 AM"</f>
        <v>9:00 AM</v>
      </c>
      <c r="BV3300" s="1" t="str">
        <f>"5:00 PM"</f>
        <v>5:00 PM</v>
      </c>
      <c r="BW3300" s="1" t="s">
        <v>135</v>
      </c>
      <c r="BX3300" s="1">
        <v>3</v>
      </c>
      <c r="BY3300" s="1">
        <v>3</v>
      </c>
      <c r="BZ3300" s="1" t="s">
        <v>112</v>
      </c>
      <c r="CB3300" s="4" t="s">
        <v>9658</v>
      </c>
      <c r="CC3300" s="1" t="s">
        <v>941</v>
      </c>
      <c r="CD3300" s="1" t="s">
        <v>942</v>
      </c>
      <c r="CE3300" s="1" t="s">
        <v>116</v>
      </c>
      <c r="CF3300" s="1" t="s">
        <v>117</v>
      </c>
      <c r="CG3300" s="1">
        <v>96950</v>
      </c>
      <c r="CH3300" s="3">
        <v>7.93</v>
      </c>
      <c r="CI3300" s="3">
        <v>7.93</v>
      </c>
      <c r="CJ3300" s="3">
        <v>11.9</v>
      </c>
      <c r="CK3300" s="3">
        <v>11.9</v>
      </c>
      <c r="CL3300" s="1" t="s">
        <v>137</v>
      </c>
      <c r="CM3300" s="1" t="s">
        <v>138</v>
      </c>
      <c r="CN3300" s="1" t="s">
        <v>139</v>
      </c>
      <c r="CP3300" s="1" t="s">
        <v>112</v>
      </c>
      <c r="CQ3300" s="1" t="s">
        <v>111</v>
      </c>
      <c r="CR3300" s="1" t="s">
        <v>112</v>
      </c>
      <c r="CS3300" s="1" t="s">
        <v>111</v>
      </c>
      <c r="CT3300" s="1" t="s">
        <v>111</v>
      </c>
      <c r="CU3300" s="1" t="s">
        <v>111</v>
      </c>
      <c r="CV3300" s="1" t="s">
        <v>138</v>
      </c>
      <c r="CW3300" s="1" t="s">
        <v>138</v>
      </c>
      <c r="CX3300" s="1">
        <v>16702352883</v>
      </c>
      <c r="CY3300" s="1" t="s">
        <v>946</v>
      </c>
      <c r="CZ3300" s="1" t="s">
        <v>138</v>
      </c>
      <c r="DA3300" s="1" t="s">
        <v>111</v>
      </c>
      <c r="DB3300" s="1" t="s">
        <v>112</v>
      </c>
    </row>
    <row r="3301" spans="1:111" ht="15.6" customHeight="1" x14ac:dyDescent="0.25">
      <c r="A3301" s="1" t="s">
        <v>15716</v>
      </c>
      <c r="B3301" s="1" t="s">
        <v>109</v>
      </c>
      <c r="C3301" s="2">
        <v>44019.137356250001</v>
      </c>
      <c r="D3301" s="2">
        <v>44105</v>
      </c>
      <c r="E3301" s="1" t="s">
        <v>110</v>
      </c>
      <c r="F3301" s="2">
        <v>44103.833333333336</v>
      </c>
      <c r="G3301" s="1" t="s">
        <v>111</v>
      </c>
      <c r="H3301" s="1" t="s">
        <v>112</v>
      </c>
      <c r="I3301" s="1" t="s">
        <v>112</v>
      </c>
      <c r="J3301" s="1" t="s">
        <v>15717</v>
      </c>
      <c r="K3301" s="1" t="s">
        <v>15718</v>
      </c>
      <c r="L3301" s="1" t="s">
        <v>15719</v>
      </c>
      <c r="N3301" s="1" t="s">
        <v>116</v>
      </c>
      <c r="O3301" s="1" t="s">
        <v>117</v>
      </c>
      <c r="P3301" s="9">
        <v>96950</v>
      </c>
      <c r="Q3301" s="1" t="s">
        <v>118</v>
      </c>
      <c r="R3301" s="1" t="s">
        <v>719</v>
      </c>
      <c r="S3301" s="1">
        <v>16702356899</v>
      </c>
      <c r="U3301" s="1">
        <v>445110</v>
      </c>
      <c r="V3301" s="1" t="s">
        <v>119</v>
      </c>
      <c r="X3301" s="1" t="s">
        <v>1614</v>
      </c>
      <c r="Y3301" s="1" t="s">
        <v>1615</v>
      </c>
      <c r="AA3301" s="1" t="s">
        <v>973</v>
      </c>
      <c r="AB3301" s="1" t="s">
        <v>3427</v>
      </c>
      <c r="AC3301" s="1" t="s">
        <v>8012</v>
      </c>
      <c r="AD3301" s="1" t="s">
        <v>116</v>
      </c>
      <c r="AE3301" s="1" t="s">
        <v>117</v>
      </c>
      <c r="AF3301" s="9">
        <v>96950</v>
      </c>
      <c r="AG3301" s="1" t="s">
        <v>118</v>
      </c>
      <c r="AH3301" s="1" t="s">
        <v>719</v>
      </c>
      <c r="AI3301" s="1">
        <v>16702356899</v>
      </c>
      <c r="AK3301" s="1" t="s">
        <v>15720</v>
      </c>
      <c r="BC3301" s="1" t="str">
        <f>"41-2011.00"</f>
        <v>41-2011.00</v>
      </c>
      <c r="BD3301" s="1" t="s">
        <v>2143</v>
      </c>
      <c r="BE3301" s="1" t="s">
        <v>15721</v>
      </c>
      <c r="BF3301" s="1" t="s">
        <v>15722</v>
      </c>
      <c r="BG3301" s="1">
        <v>1</v>
      </c>
      <c r="BI3301" s="2">
        <v>44105</v>
      </c>
      <c r="BJ3301" s="2">
        <v>44469</v>
      </c>
      <c r="BM3301" s="1">
        <v>35</v>
      </c>
      <c r="BN3301" s="1">
        <v>0</v>
      </c>
      <c r="BO3301" s="1">
        <v>7</v>
      </c>
      <c r="BP3301" s="1">
        <v>7</v>
      </c>
      <c r="BQ3301" s="1">
        <v>7</v>
      </c>
      <c r="BR3301" s="1">
        <v>7</v>
      </c>
      <c r="BS3301" s="1">
        <v>7</v>
      </c>
      <c r="BT3301" s="1">
        <v>0</v>
      </c>
      <c r="BU3301" s="1" t="str">
        <f>"6:00 AM"</f>
        <v>6:00 AM</v>
      </c>
      <c r="BV3301" s="1" t="str">
        <f>"6:00 PM"</f>
        <v>6:00 PM</v>
      </c>
      <c r="BW3301" s="1" t="s">
        <v>135</v>
      </c>
      <c r="BX3301" s="1">
        <v>0</v>
      </c>
      <c r="BY3301" s="1">
        <v>6</v>
      </c>
      <c r="BZ3301" s="1" t="s">
        <v>112</v>
      </c>
      <c r="CA3301" s="1">
        <v>0</v>
      </c>
      <c r="CB3301" s="1" t="s">
        <v>719</v>
      </c>
      <c r="CC3301" s="1" t="s">
        <v>15723</v>
      </c>
      <c r="CD3301" s="1" t="s">
        <v>15724</v>
      </c>
      <c r="CE3301" s="1" t="s">
        <v>116</v>
      </c>
      <c r="CF3301" s="1" t="s">
        <v>117</v>
      </c>
      <c r="CG3301" s="1">
        <v>96950</v>
      </c>
      <c r="CH3301" s="3">
        <v>8.6</v>
      </c>
      <c r="CI3301" s="3">
        <v>8.6</v>
      </c>
      <c r="CJ3301" s="3">
        <v>12.9</v>
      </c>
      <c r="CK3301" s="3">
        <v>12.9</v>
      </c>
      <c r="CL3301" s="1" t="s">
        <v>137</v>
      </c>
      <c r="CM3301" s="1" t="s">
        <v>719</v>
      </c>
      <c r="CN3301" s="1" t="s">
        <v>139</v>
      </c>
      <c r="CP3301" s="1" t="s">
        <v>112</v>
      </c>
      <c r="CQ3301" s="1" t="s">
        <v>111</v>
      </c>
      <c r="CR3301" s="1" t="s">
        <v>112</v>
      </c>
      <c r="CS3301" s="1" t="s">
        <v>111</v>
      </c>
      <c r="CT3301" s="1" t="s">
        <v>138</v>
      </c>
      <c r="CU3301" s="1" t="s">
        <v>111</v>
      </c>
      <c r="CV3301" s="1" t="s">
        <v>138</v>
      </c>
      <c r="CW3301" s="1" t="s">
        <v>719</v>
      </c>
      <c r="CX3301" s="1">
        <v>16702356899</v>
      </c>
      <c r="CY3301" s="1" t="s">
        <v>15720</v>
      </c>
      <c r="CZ3301" s="1" t="s">
        <v>716</v>
      </c>
      <c r="DA3301" s="1" t="s">
        <v>111</v>
      </c>
      <c r="DB3301" s="1" t="s">
        <v>112</v>
      </c>
    </row>
    <row r="3302" spans="1:111" ht="15.6" customHeight="1" x14ac:dyDescent="0.25">
      <c r="A3302" s="1" t="s">
        <v>15725</v>
      </c>
      <c r="B3302" s="1" t="s">
        <v>109</v>
      </c>
      <c r="C3302" s="2">
        <v>44014.848519328705</v>
      </c>
      <c r="D3302" s="2">
        <v>44105</v>
      </c>
      <c r="E3302" s="1" t="s">
        <v>180</v>
      </c>
      <c r="G3302" s="1" t="s">
        <v>111</v>
      </c>
      <c r="H3302" s="1" t="s">
        <v>111</v>
      </c>
      <c r="I3302" s="1" t="s">
        <v>112</v>
      </c>
      <c r="J3302" s="1" t="s">
        <v>15726</v>
      </c>
      <c r="K3302" s="1" t="s">
        <v>138</v>
      </c>
      <c r="L3302" s="1" t="s">
        <v>10052</v>
      </c>
      <c r="N3302" s="1" t="s">
        <v>167</v>
      </c>
      <c r="O3302" s="1" t="s">
        <v>117</v>
      </c>
      <c r="P3302" s="9">
        <v>96950</v>
      </c>
      <c r="Q3302" s="1" t="s">
        <v>118</v>
      </c>
      <c r="R3302" s="1" t="s">
        <v>138</v>
      </c>
      <c r="S3302" s="1">
        <v>16702331199</v>
      </c>
      <c r="U3302" s="1">
        <v>532310</v>
      </c>
      <c r="V3302" s="1" t="s">
        <v>119</v>
      </c>
      <c r="X3302" s="1" t="s">
        <v>3344</v>
      </c>
      <c r="Y3302" s="1" t="s">
        <v>3171</v>
      </c>
      <c r="Z3302" s="1" t="s">
        <v>3345</v>
      </c>
      <c r="AA3302" s="1" t="s">
        <v>171</v>
      </c>
      <c r="AB3302" s="1" t="s">
        <v>3764</v>
      </c>
      <c r="AC3302" s="1" t="s">
        <v>10052</v>
      </c>
      <c r="AD3302" s="1" t="s">
        <v>167</v>
      </c>
      <c r="AE3302" s="1" t="s">
        <v>117</v>
      </c>
      <c r="AF3302" s="9">
        <v>96950</v>
      </c>
      <c r="AG3302" s="1" t="s">
        <v>118</v>
      </c>
      <c r="AH3302" s="1" t="s">
        <v>138</v>
      </c>
      <c r="AI3302" s="1">
        <v>16702331199</v>
      </c>
      <c r="AK3302" s="1" t="s">
        <v>3768</v>
      </c>
      <c r="BC3302" s="1" t="str">
        <f>"47-2073.00"</f>
        <v>47-2073.00</v>
      </c>
      <c r="BD3302" s="1" t="s">
        <v>514</v>
      </c>
      <c r="BE3302" s="1" t="s">
        <v>15727</v>
      </c>
      <c r="BF3302" s="1" t="s">
        <v>15728</v>
      </c>
      <c r="BG3302" s="1">
        <v>1</v>
      </c>
      <c r="BI3302" s="2">
        <v>44114</v>
      </c>
      <c r="BJ3302" s="2">
        <v>45199</v>
      </c>
      <c r="BM3302" s="1">
        <v>40</v>
      </c>
      <c r="BN3302" s="1">
        <v>0</v>
      </c>
      <c r="BO3302" s="1">
        <v>8</v>
      </c>
      <c r="BP3302" s="1">
        <v>8</v>
      </c>
      <c r="BQ3302" s="1">
        <v>8</v>
      </c>
      <c r="BR3302" s="1">
        <v>8</v>
      </c>
      <c r="BS3302" s="1">
        <v>8</v>
      </c>
      <c r="BT3302" s="1">
        <v>0</v>
      </c>
      <c r="BU3302" s="1" t="str">
        <f>"8:00 AM"</f>
        <v>8:00 AM</v>
      </c>
      <c r="BV3302" s="1" t="str">
        <f t="shared" ref="BV3302:BV3308" si="82">"5:00 PM"</f>
        <v>5:00 PM</v>
      </c>
      <c r="BW3302" s="1" t="s">
        <v>135</v>
      </c>
      <c r="BX3302" s="1">
        <v>0</v>
      </c>
      <c r="BY3302" s="1">
        <v>6</v>
      </c>
      <c r="BZ3302" s="1" t="s">
        <v>112</v>
      </c>
      <c r="CA3302" s="1">
        <v>0</v>
      </c>
      <c r="CB3302" s="4" t="s">
        <v>15729</v>
      </c>
      <c r="CC3302" s="1" t="s">
        <v>10052</v>
      </c>
      <c r="CE3302" s="1" t="s">
        <v>157</v>
      </c>
      <c r="CF3302" s="1" t="s">
        <v>117</v>
      </c>
      <c r="CG3302" s="1">
        <v>96950</v>
      </c>
      <c r="CH3302" s="3">
        <v>9.0500000000000007</v>
      </c>
      <c r="CI3302" s="3">
        <v>9.0500000000000007</v>
      </c>
      <c r="CJ3302" s="3">
        <v>13.58</v>
      </c>
      <c r="CK3302" s="3">
        <v>13.58</v>
      </c>
      <c r="CL3302" s="1" t="s">
        <v>137</v>
      </c>
      <c r="CM3302" s="1" t="s">
        <v>138</v>
      </c>
      <c r="CN3302" s="1" t="s">
        <v>139</v>
      </c>
      <c r="CP3302" s="1" t="s">
        <v>112</v>
      </c>
      <c r="CQ3302" s="1" t="s">
        <v>111</v>
      </c>
      <c r="CR3302" s="1" t="s">
        <v>111</v>
      </c>
      <c r="CS3302" s="1" t="s">
        <v>111</v>
      </c>
      <c r="CT3302" s="1" t="s">
        <v>138</v>
      </c>
      <c r="CU3302" s="1" t="s">
        <v>111</v>
      </c>
      <c r="CV3302" s="1" t="s">
        <v>111</v>
      </c>
      <c r="CW3302" s="1" t="s">
        <v>362</v>
      </c>
      <c r="CX3302" s="1">
        <v>16702331199</v>
      </c>
      <c r="CY3302" s="1" t="s">
        <v>3768</v>
      </c>
      <c r="CZ3302" s="1" t="s">
        <v>138</v>
      </c>
      <c r="DA3302" s="1" t="s">
        <v>111</v>
      </c>
      <c r="DB3302" s="1" t="s">
        <v>112</v>
      </c>
    </row>
    <row r="3303" spans="1:111" ht="15.6" customHeight="1" x14ac:dyDescent="0.25">
      <c r="A3303" s="1" t="s">
        <v>15730</v>
      </c>
      <c r="B3303" s="1" t="s">
        <v>109</v>
      </c>
      <c r="C3303" s="2">
        <v>44032.223450810183</v>
      </c>
      <c r="D3303" s="2">
        <v>44106</v>
      </c>
      <c r="E3303" s="1" t="s">
        <v>180</v>
      </c>
      <c r="G3303" s="1" t="s">
        <v>112</v>
      </c>
      <c r="H3303" s="1" t="s">
        <v>112</v>
      </c>
      <c r="I3303" s="1" t="s">
        <v>112</v>
      </c>
      <c r="J3303" s="1" t="s">
        <v>206</v>
      </c>
      <c r="K3303" s="1" t="s">
        <v>207</v>
      </c>
      <c r="L3303" s="1" t="s">
        <v>217</v>
      </c>
      <c r="M3303" s="1" t="s">
        <v>10705</v>
      </c>
      <c r="N3303" s="1" t="s">
        <v>116</v>
      </c>
      <c r="O3303" s="1" t="s">
        <v>117</v>
      </c>
      <c r="P3303" s="9">
        <v>96950</v>
      </c>
      <c r="Q3303" s="1" t="s">
        <v>118</v>
      </c>
      <c r="R3303" s="1" t="s">
        <v>138</v>
      </c>
      <c r="S3303" s="1">
        <v>16702356678</v>
      </c>
      <c r="U3303" s="1">
        <v>236115</v>
      </c>
      <c r="V3303" s="1" t="s">
        <v>119</v>
      </c>
      <c r="X3303" s="1" t="s">
        <v>243</v>
      </c>
      <c r="Y3303" s="1" t="s">
        <v>3647</v>
      </c>
      <c r="AA3303" s="1" t="s">
        <v>15731</v>
      </c>
      <c r="AB3303" s="1" t="s">
        <v>217</v>
      </c>
      <c r="AC3303" s="1" t="s">
        <v>10705</v>
      </c>
      <c r="AD3303" s="1" t="s">
        <v>116</v>
      </c>
      <c r="AE3303" s="1" t="s">
        <v>117</v>
      </c>
      <c r="AF3303" s="9">
        <v>96950</v>
      </c>
      <c r="AG3303" s="1" t="s">
        <v>118</v>
      </c>
      <c r="AH3303" s="1" t="s">
        <v>138</v>
      </c>
      <c r="AI3303" s="1">
        <v>16702356678</v>
      </c>
      <c r="AK3303" s="1" t="s">
        <v>213</v>
      </c>
      <c r="BC3303" s="1" t="str">
        <f>"11-9021.00"</f>
        <v>11-9021.00</v>
      </c>
      <c r="BD3303" s="1" t="s">
        <v>15732</v>
      </c>
      <c r="BE3303" s="1" t="s">
        <v>15733</v>
      </c>
      <c r="BF3303" s="1" t="s">
        <v>15731</v>
      </c>
      <c r="BG3303" s="1">
        <v>1</v>
      </c>
      <c r="BI3303" s="2">
        <v>44119</v>
      </c>
      <c r="BJ3303" s="2">
        <v>44484</v>
      </c>
      <c r="BM3303" s="1">
        <v>35</v>
      </c>
      <c r="BN3303" s="1">
        <v>0</v>
      </c>
      <c r="BO3303" s="1">
        <v>7</v>
      </c>
      <c r="BP3303" s="1">
        <v>7</v>
      </c>
      <c r="BQ3303" s="1">
        <v>7</v>
      </c>
      <c r="BR3303" s="1">
        <v>7</v>
      </c>
      <c r="BS3303" s="1">
        <v>7</v>
      </c>
      <c r="BT3303" s="1">
        <v>0</v>
      </c>
      <c r="BU3303" s="1" t="str">
        <f>"9:00 AM"</f>
        <v>9:00 AM</v>
      </c>
      <c r="BV3303" s="1" t="str">
        <f t="shared" si="82"/>
        <v>5:00 PM</v>
      </c>
      <c r="BW3303" s="1" t="s">
        <v>193</v>
      </c>
      <c r="BX3303" s="1">
        <v>0</v>
      </c>
      <c r="BY3303" s="1">
        <v>24</v>
      </c>
      <c r="BZ3303" s="1" t="s">
        <v>111</v>
      </c>
      <c r="CA3303" s="1">
        <v>10</v>
      </c>
      <c r="CB3303" s="4" t="s">
        <v>15734</v>
      </c>
      <c r="CC3303" s="1" t="s">
        <v>217</v>
      </c>
      <c r="CD3303" s="1" t="s">
        <v>10705</v>
      </c>
      <c r="CE3303" s="1" t="s">
        <v>116</v>
      </c>
      <c r="CF3303" s="1" t="s">
        <v>117</v>
      </c>
      <c r="CG3303" s="1">
        <v>96950</v>
      </c>
      <c r="CH3303" s="3">
        <v>32.25</v>
      </c>
      <c r="CI3303" s="3">
        <v>32.25</v>
      </c>
      <c r="CJ3303" s="3">
        <v>48.37</v>
      </c>
      <c r="CK3303" s="3">
        <v>48.37</v>
      </c>
      <c r="CL3303" s="1" t="s">
        <v>137</v>
      </c>
      <c r="CM3303" s="1" t="s">
        <v>138</v>
      </c>
      <c r="CN3303" s="1" t="s">
        <v>139</v>
      </c>
      <c r="CP3303" s="1" t="s">
        <v>112</v>
      </c>
      <c r="CQ3303" s="1" t="s">
        <v>111</v>
      </c>
      <c r="CR3303" s="1" t="s">
        <v>112</v>
      </c>
      <c r="CS3303" s="1" t="s">
        <v>111</v>
      </c>
      <c r="CT3303" s="1" t="s">
        <v>138</v>
      </c>
      <c r="CU3303" s="1" t="s">
        <v>138</v>
      </c>
      <c r="CV3303" s="1" t="s">
        <v>138</v>
      </c>
      <c r="CW3303" s="1" t="s">
        <v>219</v>
      </c>
      <c r="CX3303" s="1">
        <v>16702356678</v>
      </c>
      <c r="CY3303" s="1" t="s">
        <v>213</v>
      </c>
      <c r="CZ3303" s="1" t="s">
        <v>138</v>
      </c>
      <c r="DA3303" s="1" t="s">
        <v>111</v>
      </c>
      <c r="DB3303" s="1" t="s">
        <v>112</v>
      </c>
    </row>
    <row r="3304" spans="1:111" ht="15.6" customHeight="1" x14ac:dyDescent="0.25">
      <c r="A3304" s="1" t="s">
        <v>15755</v>
      </c>
      <c r="B3304" s="1" t="s">
        <v>109</v>
      </c>
      <c r="C3304" s="2">
        <v>44055.295332407404</v>
      </c>
      <c r="D3304" s="2">
        <v>44165</v>
      </c>
      <c r="E3304" s="1" t="s">
        <v>180</v>
      </c>
      <c r="G3304" s="1" t="s">
        <v>111</v>
      </c>
      <c r="H3304" s="1" t="s">
        <v>111</v>
      </c>
      <c r="I3304" s="1" t="s">
        <v>112</v>
      </c>
      <c r="J3304" s="1" t="s">
        <v>799</v>
      </c>
      <c r="K3304" s="1" t="s">
        <v>800</v>
      </c>
      <c r="L3304" s="1" t="s">
        <v>801</v>
      </c>
      <c r="N3304" s="1" t="s">
        <v>116</v>
      </c>
      <c r="O3304" s="1" t="s">
        <v>117</v>
      </c>
      <c r="P3304" s="9">
        <v>96950</v>
      </c>
      <c r="Q3304" s="1" t="s">
        <v>118</v>
      </c>
      <c r="R3304" s="1" t="s">
        <v>116</v>
      </c>
      <c r="S3304" s="1">
        <v>16707898314</v>
      </c>
      <c r="U3304" s="1">
        <v>323111</v>
      </c>
      <c r="V3304" s="1" t="s">
        <v>119</v>
      </c>
      <c r="X3304" s="1" t="s">
        <v>802</v>
      </c>
      <c r="Y3304" s="1" t="s">
        <v>803</v>
      </c>
      <c r="Z3304" s="1" t="s">
        <v>804</v>
      </c>
      <c r="AA3304" s="1" t="s">
        <v>805</v>
      </c>
      <c r="AB3304" s="1" t="s">
        <v>801</v>
      </c>
      <c r="AD3304" s="1" t="s">
        <v>116</v>
      </c>
      <c r="AE3304" s="1" t="s">
        <v>117</v>
      </c>
      <c r="AF3304" s="9">
        <v>96950</v>
      </c>
      <c r="AG3304" s="1" t="s">
        <v>118</v>
      </c>
      <c r="AH3304" s="1" t="s">
        <v>116</v>
      </c>
      <c r="AI3304" s="1">
        <v>16707898314</v>
      </c>
      <c r="AK3304" s="1" t="s">
        <v>806</v>
      </c>
      <c r="BC3304" s="1" t="str">
        <f>"27-1024.00"</f>
        <v>27-1024.00</v>
      </c>
      <c r="BD3304" s="1" t="s">
        <v>3137</v>
      </c>
      <c r="BE3304" s="1" t="s">
        <v>15756</v>
      </c>
      <c r="BF3304" s="1" t="s">
        <v>7468</v>
      </c>
      <c r="BG3304" s="1">
        <v>1</v>
      </c>
      <c r="BI3304" s="2">
        <v>44106</v>
      </c>
      <c r="BJ3304" s="2">
        <v>44470</v>
      </c>
      <c r="BM3304" s="1">
        <v>35</v>
      </c>
      <c r="BN3304" s="1">
        <v>0</v>
      </c>
      <c r="BO3304" s="1">
        <v>7</v>
      </c>
      <c r="BP3304" s="1">
        <v>7</v>
      </c>
      <c r="BQ3304" s="1">
        <v>7</v>
      </c>
      <c r="BR3304" s="1">
        <v>7</v>
      </c>
      <c r="BS3304" s="1">
        <v>7</v>
      </c>
      <c r="BT3304" s="1">
        <v>0</v>
      </c>
      <c r="BU3304" s="1" t="str">
        <f>"9:00 AM"</f>
        <v>9:00 AM</v>
      </c>
      <c r="BV3304" s="1" t="str">
        <f t="shared" si="82"/>
        <v>5:00 PM</v>
      </c>
      <c r="BW3304" s="1" t="s">
        <v>392</v>
      </c>
      <c r="BX3304" s="1">
        <v>0</v>
      </c>
      <c r="BY3304" s="1">
        <v>24</v>
      </c>
      <c r="BZ3304" s="1" t="s">
        <v>112</v>
      </c>
      <c r="CA3304" s="1">
        <v>0</v>
      </c>
      <c r="CB3304" s="1" t="s">
        <v>15757</v>
      </c>
      <c r="CC3304" s="1" t="s">
        <v>15758</v>
      </c>
      <c r="CD3304" s="1" t="s">
        <v>801</v>
      </c>
      <c r="CE3304" s="1" t="s">
        <v>116</v>
      </c>
      <c r="CF3304" s="1" t="s">
        <v>117</v>
      </c>
      <c r="CG3304" s="1">
        <v>96950</v>
      </c>
      <c r="CH3304" s="3">
        <v>16.47</v>
      </c>
      <c r="CI3304" s="3">
        <v>16.47</v>
      </c>
      <c r="CJ3304" s="3">
        <v>24.7</v>
      </c>
      <c r="CK3304" s="3">
        <v>24.7</v>
      </c>
      <c r="CL3304" s="1" t="s">
        <v>137</v>
      </c>
      <c r="CN3304" s="1" t="s">
        <v>139</v>
      </c>
      <c r="CP3304" s="1" t="s">
        <v>112</v>
      </c>
      <c r="CQ3304" s="1" t="s">
        <v>111</v>
      </c>
      <c r="CR3304" s="1" t="s">
        <v>111</v>
      </c>
      <c r="CS3304" s="1" t="s">
        <v>111</v>
      </c>
      <c r="CT3304" s="1" t="s">
        <v>138</v>
      </c>
      <c r="CU3304" s="1" t="s">
        <v>138</v>
      </c>
      <c r="CV3304" s="1" t="s">
        <v>111</v>
      </c>
      <c r="CW3304" s="1" t="s">
        <v>15759</v>
      </c>
      <c r="CX3304" s="1">
        <v>16702338888</v>
      </c>
      <c r="CY3304" s="1" t="s">
        <v>806</v>
      </c>
      <c r="CZ3304" s="1" t="s">
        <v>230</v>
      </c>
      <c r="DA3304" s="1" t="s">
        <v>111</v>
      </c>
      <c r="DB3304" s="1" t="s">
        <v>112</v>
      </c>
    </row>
    <row r="3305" spans="1:111" ht="15.6" customHeight="1" x14ac:dyDescent="0.25">
      <c r="A3305" s="1" t="s">
        <v>15770</v>
      </c>
      <c r="B3305" s="1" t="s">
        <v>109</v>
      </c>
      <c r="C3305" s="2">
        <v>44056.160731828706</v>
      </c>
      <c r="D3305" s="2">
        <v>44137</v>
      </c>
      <c r="E3305" s="1" t="s">
        <v>180</v>
      </c>
      <c r="G3305" s="1" t="s">
        <v>112</v>
      </c>
      <c r="H3305" s="1" t="s">
        <v>112</v>
      </c>
      <c r="I3305" s="1" t="s">
        <v>112</v>
      </c>
      <c r="J3305" s="1" t="s">
        <v>1326</v>
      </c>
      <c r="K3305" s="1" t="s">
        <v>1327</v>
      </c>
      <c r="L3305" s="1" t="s">
        <v>1328</v>
      </c>
      <c r="M3305" s="1" t="s">
        <v>5666</v>
      </c>
      <c r="N3305" s="1" t="s">
        <v>116</v>
      </c>
      <c r="O3305" s="1" t="s">
        <v>117</v>
      </c>
      <c r="P3305" s="9">
        <v>96950</v>
      </c>
      <c r="Q3305" s="1" t="s">
        <v>118</v>
      </c>
      <c r="R3305" s="1" t="s">
        <v>117</v>
      </c>
      <c r="S3305" s="1">
        <v>16702853669</v>
      </c>
      <c r="U3305" s="1">
        <v>236116</v>
      </c>
      <c r="V3305" s="1" t="s">
        <v>119</v>
      </c>
      <c r="X3305" s="1" t="s">
        <v>1329</v>
      </c>
      <c r="Y3305" s="1" t="s">
        <v>1330</v>
      </c>
      <c r="Z3305" s="1" t="s">
        <v>1331</v>
      </c>
      <c r="AA3305" s="1" t="s">
        <v>1332</v>
      </c>
      <c r="AB3305" s="1" t="s">
        <v>1328</v>
      </c>
      <c r="AC3305" s="1" t="s">
        <v>5666</v>
      </c>
      <c r="AD3305" s="1" t="s">
        <v>116</v>
      </c>
      <c r="AE3305" s="1" t="s">
        <v>117</v>
      </c>
      <c r="AF3305" s="9">
        <v>96950</v>
      </c>
      <c r="AG3305" s="1" t="s">
        <v>118</v>
      </c>
      <c r="AH3305" s="1" t="s">
        <v>117</v>
      </c>
      <c r="AI3305" s="1">
        <v>16702853669</v>
      </c>
      <c r="AK3305" s="1" t="s">
        <v>1333</v>
      </c>
      <c r="BC3305" s="1" t="str">
        <f>"47-2051.00"</f>
        <v>47-2051.00</v>
      </c>
      <c r="BD3305" s="1" t="s">
        <v>295</v>
      </c>
      <c r="BE3305" s="1" t="s">
        <v>15771</v>
      </c>
      <c r="BF3305" s="1" t="s">
        <v>1335</v>
      </c>
      <c r="BG3305" s="1">
        <v>10</v>
      </c>
      <c r="BI3305" s="2">
        <v>44105</v>
      </c>
      <c r="BJ3305" s="2">
        <v>44469</v>
      </c>
      <c r="BM3305" s="1">
        <v>40</v>
      </c>
      <c r="BN3305" s="1">
        <v>0</v>
      </c>
      <c r="BO3305" s="1">
        <v>8</v>
      </c>
      <c r="BP3305" s="1">
        <v>8</v>
      </c>
      <c r="BQ3305" s="1">
        <v>8</v>
      </c>
      <c r="BR3305" s="1">
        <v>8</v>
      </c>
      <c r="BS3305" s="1">
        <v>8</v>
      </c>
      <c r="BT3305" s="1">
        <v>0</v>
      </c>
      <c r="BU3305" s="1" t="str">
        <f>"8:00 AM"</f>
        <v>8:00 AM</v>
      </c>
      <c r="BV3305" s="1" t="str">
        <f t="shared" si="82"/>
        <v>5:00 PM</v>
      </c>
      <c r="BW3305" s="1" t="s">
        <v>135</v>
      </c>
      <c r="BX3305" s="1">
        <v>0</v>
      </c>
      <c r="BY3305" s="1">
        <v>3</v>
      </c>
      <c r="BZ3305" s="1" t="s">
        <v>112</v>
      </c>
      <c r="CA3305" s="1">
        <v>0</v>
      </c>
      <c r="CB3305" s="1" t="s">
        <v>15772</v>
      </c>
      <c r="CC3305" s="1" t="s">
        <v>1328</v>
      </c>
      <c r="CD3305" s="1" t="s">
        <v>5666</v>
      </c>
      <c r="CE3305" s="1" t="s">
        <v>116</v>
      </c>
      <c r="CF3305" s="1" t="s">
        <v>117</v>
      </c>
      <c r="CG3305" s="1">
        <v>96950</v>
      </c>
      <c r="CH3305" s="3">
        <v>15.55</v>
      </c>
      <c r="CI3305" s="3">
        <v>16</v>
      </c>
      <c r="CJ3305" s="3">
        <v>23.35</v>
      </c>
      <c r="CK3305" s="3">
        <v>24</v>
      </c>
      <c r="CL3305" s="1" t="s">
        <v>137</v>
      </c>
      <c r="CM3305" s="1" t="s">
        <v>138</v>
      </c>
      <c r="CN3305" s="1" t="s">
        <v>218</v>
      </c>
      <c r="CP3305" s="1" t="s">
        <v>112</v>
      </c>
      <c r="CQ3305" s="1" t="s">
        <v>111</v>
      </c>
      <c r="CR3305" s="1" t="s">
        <v>111</v>
      </c>
      <c r="CS3305" s="1" t="s">
        <v>111</v>
      </c>
      <c r="CT3305" s="1" t="s">
        <v>138</v>
      </c>
      <c r="CU3305" s="1" t="s">
        <v>111</v>
      </c>
      <c r="CV3305" s="1" t="s">
        <v>138</v>
      </c>
      <c r="CW3305" s="1" t="s">
        <v>1324</v>
      </c>
      <c r="CX3305" s="1">
        <v>16702853669</v>
      </c>
      <c r="CY3305" s="1" t="s">
        <v>1333</v>
      </c>
      <c r="CZ3305" s="1" t="s">
        <v>138</v>
      </c>
      <c r="DA3305" s="1" t="s">
        <v>111</v>
      </c>
      <c r="DB3305" s="1" t="s">
        <v>112</v>
      </c>
    </row>
    <row r="3306" spans="1:111" ht="15.6" customHeight="1" x14ac:dyDescent="0.25">
      <c r="A3306" s="1" t="s">
        <v>15773</v>
      </c>
      <c r="B3306" s="1" t="s">
        <v>109</v>
      </c>
      <c r="C3306" s="2">
        <v>44037.210240046297</v>
      </c>
      <c r="D3306" s="2">
        <v>44124</v>
      </c>
      <c r="E3306" s="1" t="s">
        <v>110</v>
      </c>
      <c r="F3306" s="2">
        <v>44103.833333333336</v>
      </c>
      <c r="G3306" s="1" t="s">
        <v>112</v>
      </c>
      <c r="H3306" s="1" t="s">
        <v>112</v>
      </c>
      <c r="I3306" s="1" t="s">
        <v>112</v>
      </c>
      <c r="J3306" s="1" t="s">
        <v>15774</v>
      </c>
      <c r="K3306" s="1" t="s">
        <v>15775</v>
      </c>
      <c r="L3306" s="1" t="s">
        <v>4685</v>
      </c>
      <c r="M3306" s="1" t="s">
        <v>138</v>
      </c>
      <c r="N3306" s="1" t="s">
        <v>167</v>
      </c>
      <c r="O3306" s="1" t="s">
        <v>117</v>
      </c>
      <c r="P3306" s="9">
        <v>96950</v>
      </c>
      <c r="Q3306" s="1" t="s">
        <v>118</v>
      </c>
      <c r="R3306" s="1" t="s">
        <v>117</v>
      </c>
      <c r="S3306" s="1">
        <v>16707890506</v>
      </c>
      <c r="U3306" s="1">
        <v>561320</v>
      </c>
      <c r="V3306" s="1" t="s">
        <v>119</v>
      </c>
      <c r="X3306" s="1" t="s">
        <v>4677</v>
      </c>
      <c r="Y3306" s="1" t="s">
        <v>4678</v>
      </c>
      <c r="Z3306" s="1" t="s">
        <v>4679</v>
      </c>
      <c r="AA3306" s="1" t="s">
        <v>171</v>
      </c>
      <c r="AB3306" s="1" t="s">
        <v>15776</v>
      </c>
      <c r="AC3306" s="1" t="s">
        <v>138</v>
      </c>
      <c r="AD3306" s="1" t="s">
        <v>167</v>
      </c>
      <c r="AE3306" s="1" t="s">
        <v>117</v>
      </c>
      <c r="AF3306" s="9">
        <v>96950</v>
      </c>
      <c r="AG3306" s="1" t="s">
        <v>118</v>
      </c>
      <c r="AH3306" s="1" t="s">
        <v>117</v>
      </c>
      <c r="AI3306" s="1">
        <v>16707890506</v>
      </c>
      <c r="AK3306" s="1" t="s">
        <v>4682</v>
      </c>
      <c r="BC3306" s="1" t="str">
        <f>"41-2021.00"</f>
        <v>41-2021.00</v>
      </c>
      <c r="BD3306" s="1" t="s">
        <v>6458</v>
      </c>
      <c r="BE3306" s="1" t="s">
        <v>15777</v>
      </c>
      <c r="BF3306" s="1" t="s">
        <v>6458</v>
      </c>
      <c r="BG3306" s="1">
        <v>1</v>
      </c>
      <c r="BI3306" s="2">
        <v>44105</v>
      </c>
      <c r="BJ3306" s="2">
        <v>45199</v>
      </c>
      <c r="BM3306" s="1">
        <v>35</v>
      </c>
      <c r="BN3306" s="1">
        <v>0</v>
      </c>
      <c r="BO3306" s="1">
        <v>7</v>
      </c>
      <c r="BP3306" s="1">
        <v>7</v>
      </c>
      <c r="BQ3306" s="1">
        <v>7</v>
      </c>
      <c r="BR3306" s="1">
        <v>7</v>
      </c>
      <c r="BS3306" s="1">
        <v>7</v>
      </c>
      <c r="BT3306" s="1">
        <v>0</v>
      </c>
      <c r="BU3306" s="1" t="str">
        <f>"9:00 AM"</f>
        <v>9:00 AM</v>
      </c>
      <c r="BV3306" s="1" t="str">
        <f t="shared" si="82"/>
        <v>5:00 PM</v>
      </c>
      <c r="BW3306" s="1" t="s">
        <v>135</v>
      </c>
      <c r="BX3306" s="1">
        <v>0</v>
      </c>
      <c r="BY3306" s="1">
        <v>12</v>
      </c>
      <c r="BZ3306" s="1" t="s">
        <v>112</v>
      </c>
      <c r="CA3306" s="1">
        <v>0</v>
      </c>
      <c r="CB3306" s="1" t="s">
        <v>15778</v>
      </c>
      <c r="CC3306" s="1" t="s">
        <v>4681</v>
      </c>
      <c r="CD3306" s="1" t="s">
        <v>138</v>
      </c>
      <c r="CE3306" s="1" t="s">
        <v>167</v>
      </c>
      <c r="CF3306" s="1" t="s">
        <v>117</v>
      </c>
      <c r="CG3306" s="1">
        <v>96950</v>
      </c>
      <c r="CH3306" s="3">
        <v>10.14</v>
      </c>
      <c r="CI3306" s="3">
        <v>10.14</v>
      </c>
      <c r="CJ3306" s="3">
        <v>15.21</v>
      </c>
      <c r="CK3306" s="3">
        <v>15.21</v>
      </c>
      <c r="CL3306" s="1" t="s">
        <v>137</v>
      </c>
      <c r="CM3306" s="1" t="s">
        <v>138</v>
      </c>
      <c r="CN3306" s="1" t="s">
        <v>139</v>
      </c>
      <c r="CP3306" s="1" t="s">
        <v>112</v>
      </c>
      <c r="CQ3306" s="1" t="s">
        <v>111</v>
      </c>
      <c r="CR3306" s="1" t="s">
        <v>112</v>
      </c>
      <c r="CS3306" s="1" t="s">
        <v>111</v>
      </c>
      <c r="CT3306" s="1" t="s">
        <v>138</v>
      </c>
      <c r="CU3306" s="1" t="s">
        <v>138</v>
      </c>
      <c r="CV3306" s="1" t="s">
        <v>138</v>
      </c>
      <c r="CW3306" s="1" t="s">
        <v>15779</v>
      </c>
      <c r="CX3306" s="1">
        <v>16707890506</v>
      </c>
      <c r="CY3306" s="1" t="s">
        <v>4682</v>
      </c>
      <c r="CZ3306" s="1" t="s">
        <v>138</v>
      </c>
      <c r="DA3306" s="1" t="s">
        <v>111</v>
      </c>
      <c r="DB3306" s="1" t="s">
        <v>112</v>
      </c>
      <c r="DC3306" s="1" t="s">
        <v>4677</v>
      </c>
      <c r="DD3306" s="1" t="s">
        <v>4678</v>
      </c>
      <c r="DE3306" s="1" t="s">
        <v>1236</v>
      </c>
      <c r="DF3306" s="1" t="s">
        <v>15774</v>
      </c>
      <c r="DG3306" s="1" t="s">
        <v>4682</v>
      </c>
    </row>
    <row r="3307" spans="1:111" ht="15.6" customHeight="1" x14ac:dyDescent="0.25">
      <c r="A3307" s="1" t="s">
        <v>15780</v>
      </c>
      <c r="B3307" s="1" t="s">
        <v>109</v>
      </c>
      <c r="C3307" s="2">
        <v>44036.376242939812</v>
      </c>
      <c r="D3307" s="2">
        <v>44117</v>
      </c>
      <c r="E3307" s="1" t="s">
        <v>110</v>
      </c>
      <c r="F3307" s="2">
        <v>44098.833333333336</v>
      </c>
      <c r="G3307" s="1" t="s">
        <v>111</v>
      </c>
      <c r="H3307" s="1" t="s">
        <v>112</v>
      </c>
      <c r="I3307" s="1" t="s">
        <v>112</v>
      </c>
      <c r="J3307" s="1" t="s">
        <v>15781</v>
      </c>
      <c r="L3307" s="1" t="s">
        <v>15782</v>
      </c>
      <c r="M3307" s="1" t="s">
        <v>12119</v>
      </c>
      <c r="N3307" s="1" t="s">
        <v>116</v>
      </c>
      <c r="O3307" s="1" t="s">
        <v>117</v>
      </c>
      <c r="P3307" s="9">
        <v>96950</v>
      </c>
      <c r="Q3307" s="1" t="s">
        <v>118</v>
      </c>
      <c r="R3307" s="1" t="s">
        <v>719</v>
      </c>
      <c r="S3307" s="1">
        <v>16702881363</v>
      </c>
      <c r="U3307" s="1">
        <v>53231</v>
      </c>
      <c r="V3307" s="1" t="s">
        <v>119</v>
      </c>
      <c r="X3307" s="1" t="s">
        <v>656</v>
      </c>
      <c r="Y3307" s="1" t="s">
        <v>15783</v>
      </c>
      <c r="AA3307" s="1" t="s">
        <v>245</v>
      </c>
      <c r="AB3307" s="1" t="s">
        <v>15782</v>
      </c>
      <c r="AC3307" s="1" t="s">
        <v>12119</v>
      </c>
      <c r="AD3307" s="1" t="s">
        <v>116</v>
      </c>
      <c r="AE3307" s="1" t="s">
        <v>117</v>
      </c>
      <c r="AF3307" s="9">
        <v>96950</v>
      </c>
      <c r="AG3307" s="1" t="s">
        <v>118</v>
      </c>
      <c r="AH3307" s="1" t="s">
        <v>719</v>
      </c>
      <c r="AI3307" s="1">
        <v>16702881363</v>
      </c>
      <c r="AK3307" s="1" t="s">
        <v>15784</v>
      </c>
      <c r="BC3307" s="1" t="str">
        <f>"49-9071.00"</f>
        <v>49-9071.00</v>
      </c>
      <c r="BD3307" s="1" t="s">
        <v>214</v>
      </c>
      <c r="BE3307" s="1" t="s">
        <v>15785</v>
      </c>
      <c r="BF3307" s="1" t="s">
        <v>15786</v>
      </c>
      <c r="BG3307" s="1">
        <v>1</v>
      </c>
      <c r="BI3307" s="2">
        <v>44099</v>
      </c>
      <c r="BJ3307" s="2">
        <v>45193</v>
      </c>
      <c r="BM3307" s="1">
        <v>35</v>
      </c>
      <c r="BN3307" s="1">
        <v>0</v>
      </c>
      <c r="BO3307" s="1">
        <v>7</v>
      </c>
      <c r="BP3307" s="1">
        <v>7</v>
      </c>
      <c r="BQ3307" s="1">
        <v>7</v>
      </c>
      <c r="BR3307" s="1">
        <v>7</v>
      </c>
      <c r="BS3307" s="1">
        <v>7</v>
      </c>
      <c r="BT3307" s="1">
        <v>0</v>
      </c>
      <c r="BU3307" s="1" t="str">
        <f>"9:00 AM"</f>
        <v>9:00 AM</v>
      </c>
      <c r="BV3307" s="1" t="str">
        <f t="shared" si="82"/>
        <v>5:00 PM</v>
      </c>
      <c r="BW3307" s="1" t="s">
        <v>230</v>
      </c>
      <c r="BX3307" s="1">
        <v>0</v>
      </c>
      <c r="BY3307" s="1">
        <v>6</v>
      </c>
      <c r="BZ3307" s="1" t="s">
        <v>112</v>
      </c>
      <c r="CA3307" s="1">
        <v>0</v>
      </c>
      <c r="CB3307" s="1" t="s">
        <v>719</v>
      </c>
      <c r="CC3307" s="1" t="s">
        <v>15787</v>
      </c>
      <c r="CD3307" s="1" t="s">
        <v>15788</v>
      </c>
      <c r="CE3307" s="1" t="s">
        <v>116</v>
      </c>
      <c r="CF3307" s="1" t="s">
        <v>117</v>
      </c>
      <c r="CG3307" s="1">
        <v>96950</v>
      </c>
      <c r="CH3307" s="3">
        <v>8.33</v>
      </c>
      <c r="CI3307" s="3">
        <v>10</v>
      </c>
      <c r="CJ3307" s="3">
        <v>12.5</v>
      </c>
      <c r="CK3307" s="3">
        <v>15</v>
      </c>
      <c r="CL3307" s="1" t="s">
        <v>137</v>
      </c>
      <c r="CM3307" s="1" t="s">
        <v>719</v>
      </c>
      <c r="CN3307" s="1" t="s">
        <v>139</v>
      </c>
      <c r="CP3307" s="1" t="s">
        <v>112</v>
      </c>
      <c r="CQ3307" s="1" t="s">
        <v>111</v>
      </c>
      <c r="CR3307" s="1" t="s">
        <v>112</v>
      </c>
      <c r="CS3307" s="1" t="s">
        <v>111</v>
      </c>
      <c r="CT3307" s="1" t="s">
        <v>138</v>
      </c>
      <c r="CU3307" s="1" t="s">
        <v>111</v>
      </c>
      <c r="CV3307" s="1" t="s">
        <v>138</v>
      </c>
      <c r="CW3307" s="1" t="s">
        <v>719</v>
      </c>
      <c r="CX3307" s="1">
        <v>16702881363</v>
      </c>
      <c r="CY3307" s="1" t="s">
        <v>15784</v>
      </c>
      <c r="CZ3307" s="1" t="s">
        <v>716</v>
      </c>
      <c r="DA3307" s="1" t="s">
        <v>111</v>
      </c>
      <c r="DB3307" s="1" t="s">
        <v>112</v>
      </c>
    </row>
    <row r="3308" spans="1:111" ht="15.6" customHeight="1" x14ac:dyDescent="0.25">
      <c r="A3308" s="1" t="s">
        <v>15803</v>
      </c>
      <c r="B3308" s="1" t="s">
        <v>109</v>
      </c>
      <c r="C3308" s="2">
        <v>44049.329069675929</v>
      </c>
      <c r="D3308" s="2">
        <v>44125</v>
      </c>
      <c r="E3308" s="1" t="s">
        <v>180</v>
      </c>
      <c r="G3308" s="1" t="s">
        <v>111</v>
      </c>
      <c r="H3308" s="1" t="s">
        <v>112</v>
      </c>
      <c r="I3308" s="1" t="s">
        <v>112</v>
      </c>
      <c r="J3308" s="1" t="s">
        <v>6842</v>
      </c>
      <c r="L3308" s="1" t="s">
        <v>6843</v>
      </c>
      <c r="M3308" s="1" t="s">
        <v>6844</v>
      </c>
      <c r="N3308" s="1" t="s">
        <v>116</v>
      </c>
      <c r="O3308" s="1" t="s">
        <v>117</v>
      </c>
      <c r="P3308" s="9">
        <v>96950</v>
      </c>
      <c r="Q3308" s="1" t="s">
        <v>118</v>
      </c>
      <c r="R3308" s="1" t="s">
        <v>138</v>
      </c>
      <c r="S3308" s="1">
        <v>16702330744</v>
      </c>
      <c r="U3308" s="1">
        <v>488320</v>
      </c>
      <c r="V3308" s="1" t="s">
        <v>119</v>
      </c>
      <c r="X3308" s="1" t="s">
        <v>4877</v>
      </c>
      <c r="Y3308" s="1" t="s">
        <v>4878</v>
      </c>
      <c r="Z3308" s="1" t="s">
        <v>1544</v>
      </c>
      <c r="AA3308" s="1" t="s">
        <v>373</v>
      </c>
      <c r="AB3308" s="1" t="s">
        <v>6843</v>
      </c>
      <c r="AC3308" s="1" t="s">
        <v>7763</v>
      </c>
      <c r="AD3308" s="1" t="s">
        <v>116</v>
      </c>
      <c r="AE3308" s="1" t="s">
        <v>117</v>
      </c>
      <c r="AF3308" s="9">
        <v>96950</v>
      </c>
      <c r="AG3308" s="1" t="s">
        <v>118</v>
      </c>
      <c r="AH3308" s="1" t="s">
        <v>138</v>
      </c>
      <c r="AI3308" s="1">
        <v>16702330744</v>
      </c>
      <c r="AK3308" s="1" t="s">
        <v>6847</v>
      </c>
      <c r="BC3308" s="1" t="str">
        <f>"49-9071.00"</f>
        <v>49-9071.00</v>
      </c>
      <c r="BD3308" s="1" t="s">
        <v>214</v>
      </c>
      <c r="BE3308" s="1" t="s">
        <v>13495</v>
      </c>
      <c r="BF3308" s="1" t="s">
        <v>839</v>
      </c>
      <c r="BG3308" s="1">
        <v>1</v>
      </c>
      <c r="BI3308" s="2">
        <v>44105</v>
      </c>
      <c r="BJ3308" s="2">
        <v>45199</v>
      </c>
      <c r="BM3308" s="1">
        <v>40</v>
      </c>
      <c r="BN3308" s="1">
        <v>0</v>
      </c>
      <c r="BO3308" s="1">
        <v>8</v>
      </c>
      <c r="BP3308" s="1">
        <v>8</v>
      </c>
      <c r="BQ3308" s="1">
        <v>8</v>
      </c>
      <c r="BR3308" s="1">
        <v>8</v>
      </c>
      <c r="BS3308" s="1">
        <v>8</v>
      </c>
      <c r="BT3308" s="1">
        <v>0</v>
      </c>
      <c r="BU3308" s="1" t="str">
        <f>"8:00 AM"</f>
        <v>8:00 AM</v>
      </c>
      <c r="BV3308" s="1" t="str">
        <f t="shared" si="82"/>
        <v>5:00 PM</v>
      </c>
      <c r="BW3308" s="1" t="s">
        <v>230</v>
      </c>
      <c r="BX3308" s="1">
        <v>0</v>
      </c>
      <c r="BY3308" s="1">
        <v>24</v>
      </c>
      <c r="BZ3308" s="1" t="s">
        <v>112</v>
      </c>
      <c r="CA3308" s="1">
        <v>0</v>
      </c>
      <c r="CB3308" s="1" t="s">
        <v>11123</v>
      </c>
      <c r="CC3308" s="1" t="s">
        <v>11124</v>
      </c>
      <c r="CD3308" s="1" t="s">
        <v>4883</v>
      </c>
      <c r="CE3308" s="1" t="s">
        <v>116</v>
      </c>
      <c r="CF3308" s="1" t="s">
        <v>117</v>
      </c>
      <c r="CG3308" s="1">
        <v>96950</v>
      </c>
      <c r="CH3308" s="3">
        <v>12.64</v>
      </c>
      <c r="CI3308" s="3">
        <v>12.64</v>
      </c>
      <c r="CJ3308" s="3">
        <v>18.96</v>
      </c>
      <c r="CK3308" s="3">
        <v>18.96</v>
      </c>
      <c r="CL3308" s="1" t="s">
        <v>137</v>
      </c>
      <c r="CM3308" s="1" t="s">
        <v>138</v>
      </c>
      <c r="CN3308" s="1" t="s">
        <v>139</v>
      </c>
      <c r="CP3308" s="1" t="s">
        <v>112</v>
      </c>
      <c r="CQ3308" s="1" t="s">
        <v>111</v>
      </c>
      <c r="CR3308" s="1" t="s">
        <v>111</v>
      </c>
      <c r="CS3308" s="1" t="s">
        <v>111</v>
      </c>
      <c r="CT3308" s="1" t="s">
        <v>138</v>
      </c>
      <c r="CU3308" s="1" t="s">
        <v>111</v>
      </c>
      <c r="CV3308" s="1" t="s">
        <v>138</v>
      </c>
      <c r="CW3308" s="1" t="s">
        <v>138</v>
      </c>
      <c r="CX3308" s="1">
        <v>16702330744</v>
      </c>
      <c r="CY3308" s="1" t="s">
        <v>4879</v>
      </c>
      <c r="CZ3308" s="1" t="s">
        <v>138</v>
      </c>
      <c r="DA3308" s="1" t="s">
        <v>111</v>
      </c>
      <c r="DB3308" s="1" t="s">
        <v>112</v>
      </c>
    </row>
    <row r="3309" spans="1:111" ht="15.6" customHeight="1" x14ac:dyDescent="0.25">
      <c r="A3309" s="1" t="s">
        <v>15804</v>
      </c>
      <c r="B3309" s="1" t="s">
        <v>109</v>
      </c>
      <c r="C3309" s="2">
        <v>44074.036199074071</v>
      </c>
      <c r="D3309" s="2">
        <v>44124</v>
      </c>
      <c r="E3309" s="1" t="s">
        <v>110</v>
      </c>
      <c r="F3309" s="2">
        <v>44103.833333333336</v>
      </c>
      <c r="G3309" s="1" t="s">
        <v>111</v>
      </c>
      <c r="H3309" s="1" t="s">
        <v>112</v>
      </c>
      <c r="I3309" s="1" t="s">
        <v>112</v>
      </c>
      <c r="J3309" s="1" t="s">
        <v>4850</v>
      </c>
      <c r="K3309" s="1" t="s">
        <v>15805</v>
      </c>
      <c r="L3309" s="1" t="s">
        <v>4861</v>
      </c>
      <c r="N3309" s="1" t="s">
        <v>116</v>
      </c>
      <c r="O3309" s="1" t="s">
        <v>117</v>
      </c>
      <c r="P3309" s="9">
        <v>96950</v>
      </c>
      <c r="Q3309" s="1" t="s">
        <v>118</v>
      </c>
      <c r="S3309" s="1">
        <v>16702341745</v>
      </c>
      <c r="U3309" s="1">
        <v>81231</v>
      </c>
      <c r="V3309" s="1" t="s">
        <v>119</v>
      </c>
      <c r="X3309" s="1" t="s">
        <v>4853</v>
      </c>
      <c r="Y3309" s="1" t="s">
        <v>4854</v>
      </c>
      <c r="Z3309" s="1" t="s">
        <v>4855</v>
      </c>
      <c r="AA3309" s="1" t="s">
        <v>387</v>
      </c>
      <c r="AB3309" s="1" t="s">
        <v>15806</v>
      </c>
      <c r="AD3309" s="1" t="s">
        <v>116</v>
      </c>
      <c r="AE3309" s="1" t="s">
        <v>117</v>
      </c>
      <c r="AF3309" s="9">
        <v>96950</v>
      </c>
      <c r="AG3309" s="1" t="s">
        <v>118</v>
      </c>
      <c r="AI3309" s="1">
        <v>16702341745</v>
      </c>
      <c r="AK3309" s="1" t="s">
        <v>4857</v>
      </c>
      <c r="BC3309" s="1" t="str">
        <f>"37-2011.00"</f>
        <v>37-2011.00</v>
      </c>
      <c r="BD3309" s="1" t="s">
        <v>676</v>
      </c>
      <c r="BE3309" s="1" t="s">
        <v>15807</v>
      </c>
      <c r="BF3309" s="1" t="s">
        <v>578</v>
      </c>
      <c r="BG3309" s="1">
        <v>1</v>
      </c>
      <c r="BI3309" s="2">
        <v>44105</v>
      </c>
      <c r="BJ3309" s="2">
        <v>45199</v>
      </c>
      <c r="BM3309" s="1">
        <v>40</v>
      </c>
      <c r="BN3309" s="1">
        <v>0</v>
      </c>
      <c r="BO3309" s="1">
        <v>8</v>
      </c>
      <c r="BP3309" s="1">
        <v>8</v>
      </c>
      <c r="BQ3309" s="1">
        <v>8</v>
      </c>
      <c r="BR3309" s="1">
        <v>8</v>
      </c>
      <c r="BS3309" s="1">
        <v>8</v>
      </c>
      <c r="BT3309" s="1">
        <v>0</v>
      </c>
      <c r="BU3309" s="1" t="str">
        <f>"7:00 AM"</f>
        <v>7:00 AM</v>
      </c>
      <c r="BV3309" s="1" t="str">
        <f>"4:00 PM"</f>
        <v>4:00 PM</v>
      </c>
      <c r="BW3309" s="1" t="s">
        <v>230</v>
      </c>
      <c r="BX3309" s="1">
        <v>0</v>
      </c>
      <c r="BY3309" s="1">
        <v>12</v>
      </c>
      <c r="BZ3309" s="1" t="s">
        <v>112</v>
      </c>
      <c r="CA3309" s="1">
        <v>0</v>
      </c>
      <c r="CB3309" s="4" t="s">
        <v>15808</v>
      </c>
      <c r="CC3309" s="1" t="s">
        <v>4860</v>
      </c>
      <c r="CD3309" s="1" t="s">
        <v>15809</v>
      </c>
      <c r="CE3309" s="1" t="s">
        <v>116</v>
      </c>
      <c r="CF3309" s="1" t="s">
        <v>117</v>
      </c>
      <c r="CG3309" s="1">
        <v>96950</v>
      </c>
      <c r="CH3309" s="3">
        <v>10.42</v>
      </c>
      <c r="CI3309" s="3">
        <v>10.42</v>
      </c>
      <c r="CJ3309" s="3">
        <v>0</v>
      </c>
      <c r="CK3309" s="3">
        <v>0</v>
      </c>
      <c r="CL3309" s="1" t="s">
        <v>137</v>
      </c>
      <c r="CM3309" s="1" t="s">
        <v>331</v>
      </c>
      <c r="CN3309" s="1" t="s">
        <v>139</v>
      </c>
      <c r="CP3309" s="1" t="s">
        <v>112</v>
      </c>
      <c r="CQ3309" s="1" t="s">
        <v>111</v>
      </c>
      <c r="CR3309" s="1" t="s">
        <v>112</v>
      </c>
      <c r="CS3309" s="1" t="s">
        <v>112</v>
      </c>
      <c r="CT3309" s="1" t="s">
        <v>138</v>
      </c>
      <c r="CU3309" s="1" t="s">
        <v>111</v>
      </c>
      <c r="CV3309" s="1" t="s">
        <v>138</v>
      </c>
      <c r="CW3309" s="1" t="s">
        <v>11609</v>
      </c>
      <c r="CX3309" s="1">
        <v>16702341475</v>
      </c>
      <c r="CY3309" s="1" t="s">
        <v>4863</v>
      </c>
      <c r="CZ3309" s="1" t="s">
        <v>138</v>
      </c>
      <c r="DA3309" s="1" t="s">
        <v>111</v>
      </c>
      <c r="DB3309" s="1" t="s">
        <v>112</v>
      </c>
      <c r="DC3309" s="1" t="s">
        <v>4853</v>
      </c>
      <c r="DD3309" s="1" t="s">
        <v>4854</v>
      </c>
      <c r="DE3309" s="1" t="s">
        <v>4866</v>
      </c>
      <c r="DF3309" s="1" t="s">
        <v>15810</v>
      </c>
      <c r="DG3309" s="1" t="s">
        <v>15811</v>
      </c>
    </row>
    <row r="3310" spans="1:111" ht="15.6" customHeight="1" x14ac:dyDescent="0.25">
      <c r="A3310" s="1" t="s">
        <v>15812</v>
      </c>
      <c r="B3310" s="1" t="s">
        <v>109</v>
      </c>
      <c r="C3310" s="2">
        <v>44031.866076041668</v>
      </c>
      <c r="D3310" s="2">
        <v>44144</v>
      </c>
      <c r="E3310" s="1" t="s">
        <v>110</v>
      </c>
      <c r="F3310" s="2">
        <v>44103.833333333336</v>
      </c>
      <c r="G3310" s="1" t="s">
        <v>111</v>
      </c>
      <c r="H3310" s="1" t="s">
        <v>112</v>
      </c>
      <c r="I3310" s="1" t="s">
        <v>112</v>
      </c>
      <c r="J3310" s="1" t="s">
        <v>3642</v>
      </c>
      <c r="K3310" s="1" t="s">
        <v>3643</v>
      </c>
      <c r="L3310" s="1" t="s">
        <v>4986</v>
      </c>
      <c r="N3310" s="1" t="s">
        <v>167</v>
      </c>
      <c r="O3310" s="1" t="s">
        <v>117</v>
      </c>
      <c r="P3310" s="9">
        <v>96950</v>
      </c>
      <c r="Q3310" s="1" t="s">
        <v>118</v>
      </c>
      <c r="R3310" s="1" t="s">
        <v>3646</v>
      </c>
      <c r="S3310" s="1">
        <v>16702343203</v>
      </c>
      <c r="U3310" s="1">
        <v>611110</v>
      </c>
      <c r="V3310" s="1" t="s">
        <v>119</v>
      </c>
      <c r="X3310" s="1" t="s">
        <v>3647</v>
      </c>
      <c r="Y3310" s="1" t="s">
        <v>4987</v>
      </c>
      <c r="Z3310" s="1" t="s">
        <v>3649</v>
      </c>
      <c r="AA3310" s="1" t="s">
        <v>245</v>
      </c>
      <c r="AB3310" s="1" t="s">
        <v>4986</v>
      </c>
      <c r="AD3310" s="1" t="s">
        <v>167</v>
      </c>
      <c r="AE3310" s="1" t="s">
        <v>117</v>
      </c>
      <c r="AF3310" s="9">
        <v>96950</v>
      </c>
      <c r="AG3310" s="1" t="s">
        <v>118</v>
      </c>
      <c r="AH3310" s="1" t="s">
        <v>3646</v>
      </c>
      <c r="AI3310" s="1">
        <v>16702343203</v>
      </c>
      <c r="AK3310" s="1" t="s">
        <v>3651</v>
      </c>
      <c r="BC3310" s="1" t="str">
        <f>"43-4121.00"</f>
        <v>43-4121.00</v>
      </c>
      <c r="BD3310" s="1" t="s">
        <v>8944</v>
      </c>
      <c r="BE3310" s="1" t="s">
        <v>8945</v>
      </c>
      <c r="BF3310" s="1" t="s">
        <v>8946</v>
      </c>
      <c r="BG3310" s="1">
        <v>1</v>
      </c>
      <c r="BI3310" s="2">
        <v>44105</v>
      </c>
      <c r="BJ3310" s="2">
        <v>44469</v>
      </c>
      <c r="BM3310" s="1">
        <v>40</v>
      </c>
      <c r="BN3310" s="1">
        <v>0</v>
      </c>
      <c r="BO3310" s="1">
        <v>8</v>
      </c>
      <c r="BP3310" s="1">
        <v>8</v>
      </c>
      <c r="BQ3310" s="1">
        <v>8</v>
      </c>
      <c r="BR3310" s="1">
        <v>8</v>
      </c>
      <c r="BS3310" s="1">
        <v>8</v>
      </c>
      <c r="BT3310" s="1">
        <v>0</v>
      </c>
      <c r="BU3310" s="1" t="str">
        <f>"8:00 AM"</f>
        <v>8:00 AM</v>
      </c>
      <c r="BV3310" s="1" t="str">
        <f>"5:00 PM"</f>
        <v>5:00 PM</v>
      </c>
      <c r="BW3310" s="1" t="s">
        <v>135</v>
      </c>
      <c r="BX3310" s="1">
        <v>0</v>
      </c>
      <c r="BY3310" s="1">
        <v>12</v>
      </c>
      <c r="BZ3310" s="1" t="s">
        <v>112</v>
      </c>
      <c r="CA3310" s="1">
        <v>0</v>
      </c>
      <c r="CB3310" s="4" t="s">
        <v>15813</v>
      </c>
      <c r="CC3310" s="1" t="s">
        <v>8948</v>
      </c>
      <c r="CD3310" s="1" t="s">
        <v>5024</v>
      </c>
      <c r="CE3310" s="1" t="s">
        <v>116</v>
      </c>
      <c r="CF3310" s="1" t="s">
        <v>117</v>
      </c>
      <c r="CG3310" s="1">
        <v>96950</v>
      </c>
      <c r="CH3310" s="3">
        <v>10.18</v>
      </c>
      <c r="CI3310" s="3">
        <v>10.18</v>
      </c>
      <c r="CL3310" s="1" t="s">
        <v>137</v>
      </c>
      <c r="CN3310" s="1" t="s">
        <v>139</v>
      </c>
      <c r="CP3310" s="1" t="s">
        <v>112</v>
      </c>
      <c r="CQ3310" s="1" t="s">
        <v>111</v>
      </c>
      <c r="CR3310" s="1" t="s">
        <v>112</v>
      </c>
      <c r="CS3310" s="1" t="s">
        <v>112</v>
      </c>
      <c r="CT3310" s="1" t="s">
        <v>138</v>
      </c>
      <c r="CU3310" s="1" t="s">
        <v>111</v>
      </c>
      <c r="CV3310" s="1" t="s">
        <v>138</v>
      </c>
      <c r="CW3310" s="1" t="s">
        <v>15814</v>
      </c>
      <c r="CX3310" s="1">
        <v>16702343203</v>
      </c>
      <c r="CY3310" s="1" t="s">
        <v>3651</v>
      </c>
      <c r="CZ3310" s="1" t="s">
        <v>168</v>
      </c>
      <c r="DA3310" s="1" t="s">
        <v>111</v>
      </c>
      <c r="DB3310" s="1" t="s">
        <v>112</v>
      </c>
    </row>
    <row r="3311" spans="1:111" ht="15.6" customHeight="1" x14ac:dyDescent="0.25">
      <c r="A3311" s="1" t="s">
        <v>15816</v>
      </c>
      <c r="B3311" s="1" t="s">
        <v>109</v>
      </c>
      <c r="C3311" s="2">
        <v>44046.883460185185</v>
      </c>
      <c r="D3311" s="2">
        <v>44123</v>
      </c>
      <c r="E3311" s="1" t="s">
        <v>180</v>
      </c>
      <c r="G3311" s="1" t="s">
        <v>111</v>
      </c>
      <c r="H3311" s="1" t="s">
        <v>112</v>
      </c>
      <c r="I3311" s="1" t="s">
        <v>112</v>
      </c>
      <c r="J3311" s="1" t="s">
        <v>2302</v>
      </c>
      <c r="K3311" s="1" t="s">
        <v>2303</v>
      </c>
      <c r="L3311" s="1" t="s">
        <v>2304</v>
      </c>
      <c r="N3311" s="1" t="s">
        <v>116</v>
      </c>
      <c r="O3311" s="1" t="s">
        <v>117</v>
      </c>
      <c r="P3311" s="9">
        <v>96950</v>
      </c>
      <c r="Q3311" s="1" t="s">
        <v>118</v>
      </c>
      <c r="S3311" s="1">
        <v>16702352743</v>
      </c>
      <c r="U3311" s="1">
        <v>561320</v>
      </c>
      <c r="V3311" s="1" t="s">
        <v>119</v>
      </c>
      <c r="X3311" s="1" t="s">
        <v>2952</v>
      </c>
      <c r="Y3311" s="1" t="s">
        <v>2307</v>
      </c>
      <c r="Z3311" s="1" t="s">
        <v>486</v>
      </c>
      <c r="AA3311" s="1" t="s">
        <v>1028</v>
      </c>
      <c r="AB3311" s="1" t="s">
        <v>2304</v>
      </c>
      <c r="AD3311" s="1" t="s">
        <v>116</v>
      </c>
      <c r="AE3311" s="1" t="s">
        <v>117</v>
      </c>
      <c r="AF3311" s="9">
        <v>96950</v>
      </c>
      <c r="AG3311" s="1" t="s">
        <v>118</v>
      </c>
      <c r="AI3311" s="1">
        <v>16702352743</v>
      </c>
      <c r="AK3311" s="1" t="s">
        <v>2309</v>
      </c>
      <c r="BC3311" s="1" t="str">
        <f>"43-3031.00"</f>
        <v>43-3031.00</v>
      </c>
      <c r="BD3311" s="1" t="s">
        <v>389</v>
      </c>
      <c r="BE3311" s="1" t="s">
        <v>15817</v>
      </c>
      <c r="BF3311" s="1" t="s">
        <v>1279</v>
      </c>
      <c r="BG3311" s="1">
        <v>3</v>
      </c>
      <c r="BI3311" s="2">
        <v>44105</v>
      </c>
      <c r="BJ3311" s="2">
        <v>45199</v>
      </c>
      <c r="BM3311" s="1">
        <v>35</v>
      </c>
      <c r="BN3311" s="1">
        <v>0</v>
      </c>
      <c r="BO3311" s="1">
        <v>7</v>
      </c>
      <c r="BP3311" s="1">
        <v>7</v>
      </c>
      <c r="BQ3311" s="1">
        <v>7</v>
      </c>
      <c r="BR3311" s="1">
        <v>7</v>
      </c>
      <c r="BS3311" s="1">
        <v>7</v>
      </c>
      <c r="BT3311" s="1">
        <v>0</v>
      </c>
      <c r="BU3311" s="1" t="str">
        <f>"9:00 AM"</f>
        <v>9:00 AM</v>
      </c>
      <c r="BV3311" s="1" t="str">
        <f>"5:00 PM"</f>
        <v>5:00 PM</v>
      </c>
      <c r="BW3311" s="1" t="s">
        <v>392</v>
      </c>
      <c r="BX3311" s="1">
        <v>0</v>
      </c>
      <c r="BY3311" s="1">
        <v>24</v>
      </c>
      <c r="BZ3311" s="1" t="s">
        <v>112</v>
      </c>
      <c r="CA3311" s="1">
        <v>0</v>
      </c>
      <c r="CB3311" s="4" t="s">
        <v>15818</v>
      </c>
      <c r="CC3311" s="1" t="s">
        <v>2304</v>
      </c>
      <c r="CE3311" s="1" t="s">
        <v>116</v>
      </c>
      <c r="CF3311" s="1" t="s">
        <v>117</v>
      </c>
      <c r="CG3311" s="1">
        <v>96950</v>
      </c>
      <c r="CH3311" s="3">
        <v>13.9</v>
      </c>
      <c r="CI3311" s="3">
        <v>13.9</v>
      </c>
      <c r="CJ3311" s="3">
        <v>20.85</v>
      </c>
      <c r="CK3311" s="3">
        <v>20.85</v>
      </c>
      <c r="CL3311" s="1" t="s">
        <v>137</v>
      </c>
      <c r="CM3311" s="1" t="s">
        <v>168</v>
      </c>
      <c r="CN3311" s="1" t="s">
        <v>139</v>
      </c>
      <c r="CP3311" s="1" t="s">
        <v>112</v>
      </c>
      <c r="CQ3311" s="1" t="s">
        <v>111</v>
      </c>
      <c r="CR3311" s="1" t="s">
        <v>111</v>
      </c>
      <c r="CS3311" s="1" t="s">
        <v>111</v>
      </c>
      <c r="CT3311" s="1" t="s">
        <v>138</v>
      </c>
      <c r="CU3311" s="1" t="s">
        <v>111</v>
      </c>
      <c r="CV3311" s="1" t="s">
        <v>111</v>
      </c>
      <c r="CW3311" s="1" t="s">
        <v>14148</v>
      </c>
      <c r="CX3311" s="1">
        <v>16702352743</v>
      </c>
      <c r="CY3311" s="1" t="s">
        <v>2309</v>
      </c>
      <c r="CZ3311" s="1" t="s">
        <v>138</v>
      </c>
      <c r="DA3311" s="1" t="s">
        <v>111</v>
      </c>
      <c r="DB3311" s="1" t="s">
        <v>112</v>
      </c>
    </row>
    <row r="3312" spans="1:111" ht="15.6" customHeight="1" x14ac:dyDescent="0.25">
      <c r="A3312" s="1" t="s">
        <v>15840</v>
      </c>
      <c r="B3312" s="1" t="s">
        <v>109</v>
      </c>
      <c r="C3312" s="2">
        <v>44063.879207060185</v>
      </c>
      <c r="D3312" s="2">
        <v>44119</v>
      </c>
      <c r="E3312" s="1" t="s">
        <v>110</v>
      </c>
      <c r="F3312" s="2">
        <v>44103.833333333336</v>
      </c>
      <c r="G3312" s="1" t="s">
        <v>112</v>
      </c>
      <c r="H3312" s="1" t="s">
        <v>112</v>
      </c>
      <c r="I3312" s="1" t="s">
        <v>112</v>
      </c>
      <c r="J3312" s="1" t="s">
        <v>12962</v>
      </c>
      <c r="K3312" s="1" t="s">
        <v>138</v>
      </c>
      <c r="L3312" s="1" t="s">
        <v>5071</v>
      </c>
      <c r="M3312" s="1" t="s">
        <v>5077</v>
      </c>
      <c r="N3312" s="1" t="s">
        <v>339</v>
      </c>
      <c r="O3312" s="1" t="s">
        <v>117</v>
      </c>
      <c r="P3312" s="9">
        <v>96950</v>
      </c>
      <c r="Q3312" s="1" t="s">
        <v>118</v>
      </c>
      <c r="R3312" s="1" t="s">
        <v>138</v>
      </c>
      <c r="S3312" s="1">
        <v>16702355572</v>
      </c>
      <c r="T3312" s="1">
        <v>0</v>
      </c>
      <c r="U3312" s="1">
        <v>23822</v>
      </c>
      <c r="V3312" s="1" t="s">
        <v>119</v>
      </c>
      <c r="X3312" s="1" t="s">
        <v>5073</v>
      </c>
      <c r="Y3312" s="1" t="s">
        <v>5074</v>
      </c>
      <c r="Z3312" s="1" t="s">
        <v>138</v>
      </c>
      <c r="AA3312" s="1" t="s">
        <v>5075</v>
      </c>
      <c r="AB3312" s="1" t="s">
        <v>5071</v>
      </c>
      <c r="AC3312" s="1" t="s">
        <v>5077</v>
      </c>
      <c r="AD3312" s="1" t="s">
        <v>339</v>
      </c>
      <c r="AE3312" s="1" t="s">
        <v>117</v>
      </c>
      <c r="AF3312" s="9">
        <v>96950</v>
      </c>
      <c r="AG3312" s="1" t="s">
        <v>118</v>
      </c>
      <c r="AH3312" s="1" t="s">
        <v>138</v>
      </c>
      <c r="AI3312" s="1">
        <v>16702355572</v>
      </c>
      <c r="AJ3312" s="1">
        <v>0</v>
      </c>
      <c r="AK3312" s="1" t="s">
        <v>5078</v>
      </c>
      <c r="BC3312" s="1" t="str">
        <f>"49-9021.01"</f>
        <v>49-9021.01</v>
      </c>
      <c r="BD3312" s="1" t="s">
        <v>3944</v>
      </c>
      <c r="BE3312" s="1" t="s">
        <v>15841</v>
      </c>
      <c r="BF3312" s="1" t="s">
        <v>15842</v>
      </c>
      <c r="BG3312" s="1">
        <v>1</v>
      </c>
      <c r="BI3312" s="2">
        <v>44105</v>
      </c>
      <c r="BJ3312" s="2">
        <v>44469</v>
      </c>
      <c r="BM3312" s="1">
        <v>40</v>
      </c>
      <c r="BN3312" s="1">
        <v>0</v>
      </c>
      <c r="BO3312" s="1">
        <v>8</v>
      </c>
      <c r="BP3312" s="1">
        <v>8</v>
      </c>
      <c r="BQ3312" s="1">
        <v>8</v>
      </c>
      <c r="BR3312" s="1">
        <v>8</v>
      </c>
      <c r="BS3312" s="1">
        <v>8</v>
      </c>
      <c r="BT3312" s="1">
        <v>0</v>
      </c>
      <c r="BU3312" s="1" t="str">
        <f>"8:00 AM"</f>
        <v>8:00 AM</v>
      </c>
      <c r="BV3312" s="1" t="str">
        <f>"5:00 PM"</f>
        <v>5:00 PM</v>
      </c>
      <c r="BW3312" s="1" t="s">
        <v>135</v>
      </c>
      <c r="BX3312" s="1">
        <v>0</v>
      </c>
      <c r="BY3312" s="1">
        <v>24</v>
      </c>
      <c r="BZ3312" s="1" t="s">
        <v>112</v>
      </c>
      <c r="CA3312" s="1">
        <v>0</v>
      </c>
      <c r="CB3312" s="1" t="s">
        <v>15843</v>
      </c>
      <c r="CC3312" s="1" t="s">
        <v>15844</v>
      </c>
      <c r="CD3312" s="1" t="s">
        <v>5077</v>
      </c>
      <c r="CE3312" s="1" t="s">
        <v>339</v>
      </c>
      <c r="CF3312" s="1" t="s">
        <v>117</v>
      </c>
      <c r="CG3312" s="1">
        <v>96950</v>
      </c>
      <c r="CH3312" s="3">
        <v>8.08</v>
      </c>
      <c r="CI3312" s="3">
        <v>15</v>
      </c>
      <c r="CJ3312" s="3">
        <v>12.12</v>
      </c>
      <c r="CK3312" s="3">
        <v>22.5</v>
      </c>
      <c r="CL3312" s="1" t="s">
        <v>137</v>
      </c>
      <c r="CM3312" s="1" t="s">
        <v>138</v>
      </c>
      <c r="CN3312" s="1" t="s">
        <v>139</v>
      </c>
      <c r="CP3312" s="1" t="s">
        <v>111</v>
      </c>
      <c r="CQ3312" s="1" t="s">
        <v>111</v>
      </c>
      <c r="CR3312" s="1" t="s">
        <v>111</v>
      </c>
      <c r="CS3312" s="1" t="s">
        <v>111</v>
      </c>
      <c r="CT3312" s="1" t="s">
        <v>138</v>
      </c>
      <c r="CU3312" s="1" t="s">
        <v>111</v>
      </c>
      <c r="CV3312" s="1" t="s">
        <v>138</v>
      </c>
      <c r="CW3312" s="1" t="s">
        <v>15845</v>
      </c>
      <c r="CX3312" s="1" t="s">
        <v>138</v>
      </c>
      <c r="CY3312" s="1" t="s">
        <v>5078</v>
      </c>
      <c r="CZ3312" s="1" t="s">
        <v>380</v>
      </c>
      <c r="DA3312" s="1" t="s">
        <v>111</v>
      </c>
      <c r="DB3312" s="1" t="s">
        <v>112</v>
      </c>
    </row>
    <row r="3313" spans="1:111" ht="15.6" customHeight="1" x14ac:dyDescent="0.25">
      <c r="A3313" s="1" t="s">
        <v>15855</v>
      </c>
      <c r="B3313" s="1" t="s">
        <v>109</v>
      </c>
      <c r="C3313" s="2">
        <v>44180.946838425923</v>
      </c>
      <c r="D3313" s="2">
        <v>44228</v>
      </c>
      <c r="E3313" s="1" t="s">
        <v>110</v>
      </c>
      <c r="F3313" s="2">
        <v>44227.791666666664</v>
      </c>
      <c r="G3313" s="1" t="s">
        <v>112</v>
      </c>
      <c r="H3313" s="1" t="s">
        <v>112</v>
      </c>
      <c r="I3313" s="1" t="s">
        <v>112</v>
      </c>
      <c r="J3313" s="1" t="s">
        <v>791</v>
      </c>
      <c r="K3313" s="1" t="s">
        <v>792</v>
      </c>
      <c r="L3313" s="1" t="s">
        <v>684</v>
      </c>
      <c r="M3313" s="1" t="s">
        <v>793</v>
      </c>
      <c r="N3313" s="1" t="s">
        <v>116</v>
      </c>
      <c r="O3313" s="1" t="s">
        <v>117</v>
      </c>
      <c r="P3313" s="9">
        <v>96950</v>
      </c>
      <c r="Q3313" s="1" t="s">
        <v>118</v>
      </c>
      <c r="R3313" s="1" t="s">
        <v>138</v>
      </c>
      <c r="S3313" s="1">
        <v>16703236877</v>
      </c>
      <c r="U3313" s="1">
        <v>62161</v>
      </c>
      <c r="V3313" s="1" t="s">
        <v>119</v>
      </c>
      <c r="X3313" s="1" t="s">
        <v>686</v>
      </c>
      <c r="Y3313" s="1" t="s">
        <v>687</v>
      </c>
      <c r="Z3313" s="1" t="s">
        <v>688</v>
      </c>
      <c r="AA3313" s="1" t="s">
        <v>245</v>
      </c>
      <c r="AB3313" s="1" t="s">
        <v>689</v>
      </c>
      <c r="AD3313" s="1" t="s">
        <v>690</v>
      </c>
      <c r="AE3313" s="1" t="s">
        <v>691</v>
      </c>
      <c r="AF3313" s="9">
        <v>96931</v>
      </c>
      <c r="AG3313" s="1" t="s">
        <v>118</v>
      </c>
      <c r="AH3313" s="1" t="s">
        <v>138</v>
      </c>
      <c r="AI3313" s="1">
        <v>16716498746</v>
      </c>
      <c r="AJ3313" s="1">
        <v>203</v>
      </c>
      <c r="AK3313" s="1" t="s">
        <v>692</v>
      </c>
      <c r="BC3313" s="1" t="str">
        <f>"29-1141.00"</f>
        <v>29-1141.00</v>
      </c>
      <c r="BD3313" s="1" t="s">
        <v>1381</v>
      </c>
      <c r="BE3313" s="1" t="s">
        <v>3612</v>
      </c>
      <c r="BF3313" s="1" t="s">
        <v>1383</v>
      </c>
      <c r="BG3313" s="1">
        <v>5</v>
      </c>
      <c r="BI3313" s="2">
        <v>44228</v>
      </c>
      <c r="BJ3313" s="2">
        <v>44592</v>
      </c>
      <c r="BM3313" s="1">
        <v>40</v>
      </c>
      <c r="BN3313" s="1">
        <v>0</v>
      </c>
      <c r="BO3313" s="1">
        <v>8</v>
      </c>
      <c r="BP3313" s="1">
        <v>8</v>
      </c>
      <c r="BQ3313" s="1">
        <v>8</v>
      </c>
      <c r="BR3313" s="1">
        <v>8</v>
      </c>
      <c r="BS3313" s="1">
        <v>5</v>
      </c>
      <c r="BT3313" s="1">
        <v>3</v>
      </c>
      <c r="BU3313" s="1" t="str">
        <f>"8:30 AM"</f>
        <v>8:30 AM</v>
      </c>
      <c r="BV3313" s="1" t="str">
        <f>"5:30 PM"</f>
        <v>5:30 PM</v>
      </c>
      <c r="BW3313" s="1" t="s">
        <v>392</v>
      </c>
      <c r="BX3313" s="1">
        <v>0</v>
      </c>
      <c r="BY3313" s="1">
        <v>0</v>
      </c>
      <c r="BZ3313" s="1" t="s">
        <v>112</v>
      </c>
      <c r="CA3313" s="1">
        <v>0</v>
      </c>
      <c r="CB3313" s="4" t="s">
        <v>1384</v>
      </c>
      <c r="CC3313" s="1" t="s">
        <v>684</v>
      </c>
      <c r="CD3313" s="1" t="s">
        <v>1380</v>
      </c>
      <c r="CE3313" s="1" t="s">
        <v>116</v>
      </c>
      <c r="CF3313" s="1" t="s">
        <v>117</v>
      </c>
      <c r="CG3313" s="1">
        <v>96950</v>
      </c>
      <c r="CH3313" s="3">
        <v>22.19</v>
      </c>
      <c r="CI3313" s="3">
        <v>22.19</v>
      </c>
      <c r="CL3313" s="1" t="s">
        <v>137</v>
      </c>
      <c r="CN3313" s="1" t="s">
        <v>139</v>
      </c>
      <c r="CP3313" s="1" t="s">
        <v>112</v>
      </c>
      <c r="CQ3313" s="1" t="s">
        <v>111</v>
      </c>
      <c r="CR3313" s="1" t="s">
        <v>112</v>
      </c>
      <c r="CS3313" s="1" t="s">
        <v>112</v>
      </c>
      <c r="CT3313" s="1" t="s">
        <v>138</v>
      </c>
      <c r="CU3313" s="1" t="s">
        <v>111</v>
      </c>
      <c r="CV3313" s="1" t="s">
        <v>138</v>
      </c>
      <c r="CW3313" s="1" t="s">
        <v>698</v>
      </c>
      <c r="CX3313" s="1">
        <v>16703236877</v>
      </c>
      <c r="CY3313" s="1" t="s">
        <v>699</v>
      </c>
      <c r="CZ3313" s="1" t="s">
        <v>138</v>
      </c>
      <c r="DA3313" s="1" t="s">
        <v>111</v>
      </c>
      <c r="DB3313" s="1" t="s">
        <v>112</v>
      </c>
    </row>
    <row r="3314" spans="1:111" ht="15.6" customHeight="1" x14ac:dyDescent="0.25">
      <c r="A3314" s="1" t="s">
        <v>15875</v>
      </c>
      <c r="B3314" s="1" t="s">
        <v>109</v>
      </c>
      <c r="C3314" s="2">
        <v>44292.084122453707</v>
      </c>
      <c r="D3314" s="2">
        <v>44305</v>
      </c>
      <c r="E3314" s="1" t="s">
        <v>110</v>
      </c>
      <c r="F3314" s="2">
        <v>44468.833333333336</v>
      </c>
      <c r="G3314" s="1" t="s">
        <v>111</v>
      </c>
      <c r="H3314" s="1" t="s">
        <v>112</v>
      </c>
      <c r="I3314" s="1" t="s">
        <v>112</v>
      </c>
      <c r="J3314" s="1" t="s">
        <v>1152</v>
      </c>
      <c r="K3314" s="1" t="s">
        <v>1153</v>
      </c>
      <c r="L3314" s="1" t="s">
        <v>1154</v>
      </c>
      <c r="M3314" s="1" t="s">
        <v>12784</v>
      </c>
      <c r="N3314" s="1" t="s">
        <v>116</v>
      </c>
      <c r="O3314" s="1" t="s">
        <v>117</v>
      </c>
      <c r="P3314" s="9">
        <v>96950</v>
      </c>
      <c r="Q3314" s="1" t="s">
        <v>118</v>
      </c>
      <c r="S3314" s="1">
        <v>16702355379</v>
      </c>
      <c r="U3314" s="1">
        <v>72251</v>
      </c>
      <c r="V3314" s="1" t="s">
        <v>119</v>
      </c>
      <c r="X3314" s="1" t="s">
        <v>1156</v>
      </c>
      <c r="Y3314" s="1" t="s">
        <v>1157</v>
      </c>
      <c r="Z3314" s="1" t="s">
        <v>1158</v>
      </c>
      <c r="AA3314" s="1" t="s">
        <v>373</v>
      </c>
      <c r="AB3314" s="1" t="s">
        <v>1154</v>
      </c>
      <c r="AC3314" s="1" t="s">
        <v>1155</v>
      </c>
      <c r="AD3314" s="1" t="s">
        <v>116</v>
      </c>
      <c r="AE3314" s="1" t="s">
        <v>117</v>
      </c>
      <c r="AF3314" s="9">
        <v>96950</v>
      </c>
      <c r="AG3314" s="1" t="s">
        <v>118</v>
      </c>
      <c r="AI3314" s="1">
        <v>16702355379</v>
      </c>
      <c r="AK3314" s="1" t="s">
        <v>1159</v>
      </c>
      <c r="BC3314" s="1" t="str">
        <f>"13-2011.01"</f>
        <v>13-2011.01</v>
      </c>
      <c r="BD3314" s="1" t="s">
        <v>932</v>
      </c>
      <c r="BE3314" s="1" t="s">
        <v>15876</v>
      </c>
      <c r="BF3314" s="1" t="s">
        <v>759</v>
      </c>
      <c r="BG3314" s="1">
        <v>1</v>
      </c>
      <c r="BI3314" s="2">
        <v>44470</v>
      </c>
      <c r="BJ3314" s="2">
        <v>45565</v>
      </c>
      <c r="BM3314" s="1">
        <v>40</v>
      </c>
      <c r="BN3314" s="1">
        <v>0</v>
      </c>
      <c r="BO3314" s="1">
        <v>8</v>
      </c>
      <c r="BP3314" s="1">
        <v>8</v>
      </c>
      <c r="BQ3314" s="1">
        <v>8</v>
      </c>
      <c r="BR3314" s="1">
        <v>8</v>
      </c>
      <c r="BS3314" s="1">
        <v>8</v>
      </c>
      <c r="BT3314" s="1">
        <v>0</v>
      </c>
      <c r="BU3314" s="1" t="str">
        <f>"8:00 AM"</f>
        <v>8:00 AM</v>
      </c>
      <c r="BV3314" s="1" t="str">
        <f>"5:00 PM"</f>
        <v>5:00 PM</v>
      </c>
      <c r="BW3314" s="1" t="s">
        <v>193</v>
      </c>
      <c r="BX3314" s="1">
        <v>0</v>
      </c>
      <c r="BY3314" s="1">
        <v>36</v>
      </c>
      <c r="BZ3314" s="1" t="s">
        <v>112</v>
      </c>
      <c r="CA3314" s="1">
        <v>0</v>
      </c>
      <c r="CB3314" s="4" t="s">
        <v>15877</v>
      </c>
      <c r="CC3314" s="1" t="s">
        <v>1154</v>
      </c>
      <c r="CD3314" s="1" t="s">
        <v>1155</v>
      </c>
      <c r="CE3314" s="1" t="s">
        <v>116</v>
      </c>
      <c r="CF3314" s="1" t="s">
        <v>117</v>
      </c>
      <c r="CG3314" s="1">
        <v>96950</v>
      </c>
      <c r="CH3314" s="3">
        <v>14.85</v>
      </c>
      <c r="CI3314" s="3">
        <v>15</v>
      </c>
      <c r="CJ3314" s="3">
        <v>22.28</v>
      </c>
      <c r="CK3314" s="3">
        <v>22.5</v>
      </c>
      <c r="CL3314" s="1" t="s">
        <v>137</v>
      </c>
      <c r="CM3314" s="1" t="s">
        <v>362</v>
      </c>
      <c r="CN3314" s="1" t="s">
        <v>139</v>
      </c>
      <c r="CP3314" s="1" t="s">
        <v>112</v>
      </c>
      <c r="CQ3314" s="1" t="s">
        <v>111</v>
      </c>
      <c r="CR3314" s="1" t="s">
        <v>112</v>
      </c>
      <c r="CS3314" s="1" t="s">
        <v>111</v>
      </c>
      <c r="CT3314" s="1" t="s">
        <v>111</v>
      </c>
      <c r="CU3314" s="1" t="s">
        <v>111</v>
      </c>
      <c r="CV3314" s="1" t="s">
        <v>138</v>
      </c>
      <c r="CW3314" s="1" t="s">
        <v>15878</v>
      </c>
      <c r="CX3314" s="1">
        <v>16702355379</v>
      </c>
      <c r="CY3314" s="1" t="s">
        <v>1165</v>
      </c>
      <c r="CZ3314" s="1" t="s">
        <v>1166</v>
      </c>
      <c r="DA3314" s="1" t="s">
        <v>111</v>
      </c>
      <c r="DB3314" s="1" t="s">
        <v>112</v>
      </c>
      <c r="DF3314" s="1" t="s">
        <v>230</v>
      </c>
      <c r="DG3314" s="1" t="s">
        <v>138</v>
      </c>
    </row>
    <row r="3315" spans="1:111" ht="15.6" customHeight="1" x14ac:dyDescent="0.25">
      <c r="A3315" s="1" t="s">
        <v>15879</v>
      </c>
      <c r="B3315" s="1" t="s">
        <v>109</v>
      </c>
      <c r="C3315" s="2">
        <v>44299.014023958334</v>
      </c>
      <c r="D3315" s="2">
        <v>44316</v>
      </c>
      <c r="E3315" s="1" t="s">
        <v>110</v>
      </c>
      <c r="F3315" s="2">
        <v>44463.833333333336</v>
      </c>
      <c r="G3315" s="1" t="s">
        <v>112</v>
      </c>
      <c r="H3315" s="1" t="s">
        <v>112</v>
      </c>
      <c r="I3315" s="1" t="s">
        <v>112</v>
      </c>
      <c r="J3315" s="1" t="s">
        <v>2477</v>
      </c>
      <c r="L3315" s="1" t="s">
        <v>2070</v>
      </c>
      <c r="M3315" s="1" t="s">
        <v>2478</v>
      </c>
      <c r="N3315" s="1" t="s">
        <v>116</v>
      </c>
      <c r="O3315" s="1" t="s">
        <v>117</v>
      </c>
      <c r="P3315" s="9">
        <v>9650</v>
      </c>
      <c r="Q3315" s="1" t="s">
        <v>118</v>
      </c>
      <c r="R3315" s="1" t="s">
        <v>138</v>
      </c>
      <c r="S3315" s="1">
        <v>16702330349</v>
      </c>
      <c r="U3315" s="1">
        <v>56132</v>
      </c>
      <c r="V3315" s="1" t="s">
        <v>2479</v>
      </c>
      <c r="W3315" s="1" t="s">
        <v>111</v>
      </c>
      <c r="X3315" s="1" t="s">
        <v>2480</v>
      </c>
      <c r="Y3315" s="1" t="s">
        <v>2481</v>
      </c>
      <c r="Z3315" s="1" t="s">
        <v>2482</v>
      </c>
      <c r="AA3315" s="1" t="s">
        <v>2483</v>
      </c>
      <c r="AB3315" s="1" t="s">
        <v>2070</v>
      </c>
      <c r="AC3315" s="1" t="s">
        <v>2478</v>
      </c>
      <c r="AD3315" s="1" t="s">
        <v>116</v>
      </c>
      <c r="AE3315" s="1" t="s">
        <v>117</v>
      </c>
      <c r="AF3315" s="9">
        <v>96950</v>
      </c>
      <c r="AG3315" s="1" t="s">
        <v>118</v>
      </c>
      <c r="AH3315" s="1" t="s">
        <v>138</v>
      </c>
      <c r="AI3315" s="1">
        <v>16702330349</v>
      </c>
      <c r="AK3315" s="1" t="s">
        <v>2489</v>
      </c>
      <c r="BC3315" s="1" t="str">
        <f>"27-1024.00"</f>
        <v>27-1024.00</v>
      </c>
      <c r="BD3315" s="1" t="s">
        <v>3137</v>
      </c>
      <c r="BE3315" s="1" t="s">
        <v>15880</v>
      </c>
      <c r="BF3315" s="1" t="s">
        <v>4670</v>
      </c>
      <c r="BG3315" s="1">
        <v>1</v>
      </c>
      <c r="BI3315" s="2">
        <v>44464</v>
      </c>
      <c r="BJ3315" s="2">
        <v>44828</v>
      </c>
      <c r="BM3315" s="1">
        <v>35</v>
      </c>
      <c r="BN3315" s="1">
        <v>0</v>
      </c>
      <c r="BO3315" s="1">
        <v>7</v>
      </c>
      <c r="BP3315" s="1">
        <v>7</v>
      </c>
      <c r="BQ3315" s="1">
        <v>7</v>
      </c>
      <c r="BR3315" s="1">
        <v>7</v>
      </c>
      <c r="BS3315" s="1">
        <v>7</v>
      </c>
      <c r="BT3315" s="1">
        <v>0</v>
      </c>
      <c r="BU3315" s="1" t="str">
        <f>"8:00 AM"</f>
        <v>8:00 AM</v>
      </c>
      <c r="BV3315" s="1" t="str">
        <f>"4:00 PM"</f>
        <v>4:00 PM</v>
      </c>
      <c r="BW3315" s="1" t="s">
        <v>193</v>
      </c>
      <c r="BX3315" s="1">
        <v>0</v>
      </c>
      <c r="BY3315" s="1">
        <v>12</v>
      </c>
      <c r="BZ3315" s="1" t="s">
        <v>112</v>
      </c>
      <c r="CA3315" s="1">
        <v>0</v>
      </c>
      <c r="CB3315" s="1" t="s">
        <v>15881</v>
      </c>
      <c r="CC3315" s="1" t="s">
        <v>15882</v>
      </c>
      <c r="CD3315" s="1" t="s">
        <v>138</v>
      </c>
      <c r="CE3315" s="1" t="s">
        <v>116</v>
      </c>
      <c r="CF3315" s="1" t="s">
        <v>117</v>
      </c>
      <c r="CG3315" s="1">
        <v>96950</v>
      </c>
      <c r="CH3315" s="3">
        <v>8.93</v>
      </c>
      <c r="CI3315" s="3">
        <v>8.93</v>
      </c>
      <c r="CL3315" s="1" t="s">
        <v>137</v>
      </c>
      <c r="CM3315" s="1" t="s">
        <v>138</v>
      </c>
      <c r="CN3315" s="1" t="s">
        <v>139</v>
      </c>
      <c r="CP3315" s="1" t="s">
        <v>112</v>
      </c>
      <c r="CQ3315" s="1" t="s">
        <v>111</v>
      </c>
      <c r="CR3315" s="1" t="s">
        <v>112</v>
      </c>
      <c r="CS3315" s="1" t="s">
        <v>112</v>
      </c>
      <c r="CT3315" s="1" t="s">
        <v>138</v>
      </c>
      <c r="CU3315" s="1" t="s">
        <v>111</v>
      </c>
      <c r="CV3315" s="1" t="s">
        <v>138</v>
      </c>
      <c r="CW3315" s="1" t="s">
        <v>138</v>
      </c>
      <c r="CX3315" s="1">
        <v>16702330349</v>
      </c>
      <c r="CY3315" s="1" t="s">
        <v>2489</v>
      </c>
      <c r="CZ3315" s="1" t="s">
        <v>138</v>
      </c>
      <c r="DA3315" s="1" t="s">
        <v>111</v>
      </c>
      <c r="DB3315" s="1" t="s">
        <v>111</v>
      </c>
    </row>
    <row r="3316" spans="1:111" ht="15.6" customHeight="1" x14ac:dyDescent="0.25">
      <c r="A3316" s="1" t="s">
        <v>15893</v>
      </c>
      <c r="B3316" s="1" t="s">
        <v>109</v>
      </c>
      <c r="C3316" s="2">
        <v>44285.998599189814</v>
      </c>
      <c r="D3316" s="2">
        <v>44328</v>
      </c>
      <c r="E3316" s="1" t="s">
        <v>110</v>
      </c>
      <c r="F3316" s="2">
        <v>44406.833333333336</v>
      </c>
      <c r="G3316" s="1" t="s">
        <v>111</v>
      </c>
      <c r="H3316" s="1" t="s">
        <v>112</v>
      </c>
      <c r="I3316" s="1" t="s">
        <v>112</v>
      </c>
      <c r="J3316" s="1" t="s">
        <v>15894</v>
      </c>
      <c r="K3316" s="1" t="s">
        <v>15894</v>
      </c>
      <c r="L3316" s="1" t="s">
        <v>3781</v>
      </c>
      <c r="M3316" s="1" t="s">
        <v>3782</v>
      </c>
      <c r="N3316" s="1" t="s">
        <v>167</v>
      </c>
      <c r="O3316" s="1" t="s">
        <v>117</v>
      </c>
      <c r="P3316" s="9">
        <v>96950</v>
      </c>
      <c r="Q3316" s="1" t="s">
        <v>118</v>
      </c>
      <c r="S3316" s="1">
        <v>16702352030</v>
      </c>
      <c r="U3316" s="1">
        <v>621320</v>
      </c>
      <c r="V3316" s="1" t="s">
        <v>119</v>
      </c>
      <c r="X3316" s="1" t="s">
        <v>3783</v>
      </c>
      <c r="Y3316" s="1" t="s">
        <v>3784</v>
      </c>
      <c r="Z3316" s="1" t="s">
        <v>15895</v>
      </c>
      <c r="AA3316" s="1" t="s">
        <v>3785</v>
      </c>
      <c r="AB3316" s="1" t="s">
        <v>3781</v>
      </c>
      <c r="AC3316" s="1" t="s">
        <v>3782</v>
      </c>
      <c r="AD3316" s="1" t="s">
        <v>167</v>
      </c>
      <c r="AE3316" s="1" t="s">
        <v>117</v>
      </c>
      <c r="AF3316" s="9">
        <v>96950</v>
      </c>
      <c r="AG3316" s="1" t="s">
        <v>118</v>
      </c>
      <c r="AI3316" s="1">
        <v>16706702352</v>
      </c>
      <c r="AK3316" s="1" t="s">
        <v>3786</v>
      </c>
      <c r="BC3316" s="1" t="str">
        <f>"29-1141.00"</f>
        <v>29-1141.00</v>
      </c>
      <c r="BD3316" s="1" t="s">
        <v>1381</v>
      </c>
      <c r="BE3316" s="1" t="s">
        <v>15896</v>
      </c>
      <c r="BF3316" s="1" t="s">
        <v>7030</v>
      </c>
      <c r="BG3316" s="1">
        <v>1</v>
      </c>
      <c r="BI3316" s="2">
        <v>44408</v>
      </c>
      <c r="BJ3316" s="2">
        <v>44772</v>
      </c>
      <c r="BM3316" s="1">
        <v>35</v>
      </c>
      <c r="BN3316" s="1">
        <v>0</v>
      </c>
      <c r="BO3316" s="1">
        <v>6</v>
      </c>
      <c r="BP3316" s="1">
        <v>6</v>
      </c>
      <c r="BQ3316" s="1">
        <v>5</v>
      </c>
      <c r="BR3316" s="1">
        <v>6</v>
      </c>
      <c r="BS3316" s="1">
        <v>6</v>
      </c>
      <c r="BT3316" s="1">
        <v>6</v>
      </c>
      <c r="BU3316" s="1" t="str">
        <f>"9:00 AM"</f>
        <v>9:00 AM</v>
      </c>
      <c r="BV3316" s="1" t="str">
        <f>"3:00 PM"</f>
        <v>3:00 PM</v>
      </c>
      <c r="BW3316" s="1" t="s">
        <v>392</v>
      </c>
      <c r="BX3316" s="1">
        <v>0</v>
      </c>
      <c r="BY3316" s="1">
        <v>0</v>
      </c>
      <c r="BZ3316" s="1" t="s">
        <v>112</v>
      </c>
      <c r="CA3316" s="1">
        <v>0</v>
      </c>
      <c r="CB3316" s="1" t="s">
        <v>15897</v>
      </c>
      <c r="CC3316" s="1" t="s">
        <v>3781</v>
      </c>
      <c r="CD3316" s="1" t="s">
        <v>3782</v>
      </c>
      <c r="CE3316" s="1" t="s">
        <v>167</v>
      </c>
      <c r="CF3316" s="1" t="s">
        <v>117</v>
      </c>
      <c r="CG3316" s="1">
        <v>96950</v>
      </c>
      <c r="CH3316" s="3">
        <v>22.19</v>
      </c>
      <c r="CI3316" s="3">
        <v>22.19</v>
      </c>
      <c r="CJ3316" s="3">
        <v>33.29</v>
      </c>
      <c r="CK3316" s="3">
        <v>33.29</v>
      </c>
      <c r="CL3316" s="1" t="s">
        <v>137</v>
      </c>
      <c r="CM3316" s="1" t="s">
        <v>138</v>
      </c>
      <c r="CN3316" s="1" t="s">
        <v>139</v>
      </c>
      <c r="CP3316" s="1" t="s">
        <v>112</v>
      </c>
      <c r="CQ3316" s="1" t="s">
        <v>111</v>
      </c>
      <c r="CR3316" s="1" t="s">
        <v>112</v>
      </c>
      <c r="CS3316" s="1" t="s">
        <v>111</v>
      </c>
      <c r="CT3316" s="1" t="s">
        <v>138</v>
      </c>
      <c r="CU3316" s="1" t="s">
        <v>138</v>
      </c>
      <c r="CV3316" s="1" t="s">
        <v>138</v>
      </c>
      <c r="CW3316" s="1" t="s">
        <v>138</v>
      </c>
      <c r="CX3316" s="1">
        <v>16702352030</v>
      </c>
      <c r="CY3316" s="1" t="s">
        <v>3786</v>
      </c>
      <c r="CZ3316" s="1" t="s">
        <v>138</v>
      </c>
      <c r="DA3316" s="1" t="s">
        <v>111</v>
      </c>
      <c r="DB3316" s="1" t="s">
        <v>112</v>
      </c>
    </row>
    <row r="3317" spans="1:111" ht="15.6" customHeight="1" x14ac:dyDescent="0.25">
      <c r="A3317" s="1" t="s">
        <v>15939</v>
      </c>
      <c r="B3317" s="1" t="s">
        <v>109</v>
      </c>
      <c r="C3317" s="2">
        <v>44310.360438194446</v>
      </c>
      <c r="D3317" s="2">
        <v>44350</v>
      </c>
      <c r="E3317" s="1" t="s">
        <v>110</v>
      </c>
      <c r="F3317" s="2">
        <v>44468.833333333336</v>
      </c>
      <c r="G3317" s="1" t="s">
        <v>111</v>
      </c>
      <c r="H3317" s="1" t="s">
        <v>111</v>
      </c>
      <c r="I3317" s="1" t="s">
        <v>112</v>
      </c>
      <c r="J3317" s="1" t="s">
        <v>13312</v>
      </c>
      <c r="K3317" s="1" t="s">
        <v>569</v>
      </c>
      <c r="L3317" s="1" t="s">
        <v>7390</v>
      </c>
      <c r="M3317" s="1" t="s">
        <v>7397</v>
      </c>
      <c r="N3317" s="1" t="s">
        <v>116</v>
      </c>
      <c r="O3317" s="1" t="s">
        <v>117</v>
      </c>
      <c r="P3317" s="9">
        <v>96950</v>
      </c>
      <c r="Q3317" s="1" t="s">
        <v>118</v>
      </c>
      <c r="S3317" s="1">
        <v>16707837461</v>
      </c>
      <c r="U3317" s="1">
        <v>56132</v>
      </c>
      <c r="V3317" s="1" t="s">
        <v>119</v>
      </c>
      <c r="X3317" s="1" t="s">
        <v>671</v>
      </c>
      <c r="Y3317" s="1" t="s">
        <v>7391</v>
      </c>
      <c r="Z3317" s="1" t="s">
        <v>7392</v>
      </c>
      <c r="AA3317" s="1" t="s">
        <v>373</v>
      </c>
      <c r="AB3317" s="1" t="s">
        <v>7389</v>
      </c>
      <c r="AC3317" s="1" t="s">
        <v>7390</v>
      </c>
      <c r="AD3317" s="1" t="s">
        <v>116</v>
      </c>
      <c r="AE3317" s="1" t="s">
        <v>117</v>
      </c>
      <c r="AF3317" s="9">
        <v>96950</v>
      </c>
      <c r="AG3317" s="1" t="s">
        <v>118</v>
      </c>
      <c r="AI3317" s="1">
        <v>16707837461</v>
      </c>
      <c r="AK3317" s="1" t="s">
        <v>575</v>
      </c>
      <c r="BC3317" s="1" t="str">
        <f>"35-2014.00"</f>
        <v>35-2014.00</v>
      </c>
      <c r="BD3317" s="1" t="s">
        <v>152</v>
      </c>
      <c r="BE3317" s="1" t="s">
        <v>13313</v>
      </c>
      <c r="BF3317" s="1" t="s">
        <v>154</v>
      </c>
      <c r="BG3317" s="1">
        <v>5</v>
      </c>
      <c r="BI3317" s="2">
        <v>44470</v>
      </c>
      <c r="BJ3317" s="2">
        <v>45565</v>
      </c>
      <c r="BM3317" s="1">
        <v>42</v>
      </c>
      <c r="BN3317" s="1">
        <v>0</v>
      </c>
      <c r="BO3317" s="1">
        <v>7</v>
      </c>
      <c r="BP3317" s="1">
        <v>7</v>
      </c>
      <c r="BQ3317" s="1">
        <v>7</v>
      </c>
      <c r="BR3317" s="1">
        <v>7</v>
      </c>
      <c r="BS3317" s="1">
        <v>7</v>
      </c>
      <c r="BT3317" s="1">
        <v>7</v>
      </c>
      <c r="BU3317" s="1" t="str">
        <f>"9:00 AM"</f>
        <v>9:00 AM</v>
      </c>
      <c r="BV3317" s="1" t="str">
        <f>"5:00 PM"</f>
        <v>5:00 PM</v>
      </c>
      <c r="BW3317" s="1" t="s">
        <v>135</v>
      </c>
      <c r="BX3317" s="1">
        <v>0</v>
      </c>
      <c r="BY3317" s="1">
        <v>12</v>
      </c>
      <c r="BZ3317" s="1" t="s">
        <v>112</v>
      </c>
      <c r="CA3317" s="1">
        <v>0</v>
      </c>
      <c r="CB3317" s="4" t="s">
        <v>15940</v>
      </c>
      <c r="CC3317" s="1" t="s">
        <v>7390</v>
      </c>
      <c r="CD3317" s="1" t="s">
        <v>7397</v>
      </c>
      <c r="CE3317" s="1" t="s">
        <v>116</v>
      </c>
      <c r="CF3317" s="1" t="s">
        <v>117</v>
      </c>
      <c r="CG3317" s="1">
        <v>96950</v>
      </c>
      <c r="CH3317" s="3">
        <v>8.68</v>
      </c>
      <c r="CI3317" s="3">
        <v>8.68</v>
      </c>
      <c r="CJ3317" s="3">
        <v>13.02</v>
      </c>
      <c r="CK3317" s="3">
        <v>13.02</v>
      </c>
      <c r="CL3317" s="1" t="s">
        <v>137</v>
      </c>
      <c r="CM3317" s="1" t="s">
        <v>582</v>
      </c>
      <c r="CN3317" s="1" t="s">
        <v>139</v>
      </c>
      <c r="CP3317" s="1" t="s">
        <v>112</v>
      </c>
      <c r="CQ3317" s="1" t="s">
        <v>111</v>
      </c>
      <c r="CR3317" s="1" t="s">
        <v>111</v>
      </c>
      <c r="CS3317" s="1" t="s">
        <v>111</v>
      </c>
      <c r="CT3317" s="1" t="s">
        <v>138</v>
      </c>
      <c r="CU3317" s="1" t="s">
        <v>111</v>
      </c>
      <c r="CV3317" s="1" t="s">
        <v>138</v>
      </c>
      <c r="CW3317" s="1" t="s">
        <v>15941</v>
      </c>
      <c r="CX3317" s="1">
        <v>16707837461</v>
      </c>
      <c r="CY3317" s="1" t="s">
        <v>575</v>
      </c>
      <c r="CZ3317" s="1" t="s">
        <v>428</v>
      </c>
      <c r="DA3317" s="1" t="s">
        <v>111</v>
      </c>
      <c r="DB3317" s="1" t="s">
        <v>112</v>
      </c>
    </row>
    <row r="3318" spans="1:111" ht="15.6" customHeight="1" x14ac:dyDescent="0.25">
      <c r="A3318" s="1" t="s">
        <v>15987</v>
      </c>
      <c r="B3318" s="1" t="s">
        <v>109</v>
      </c>
      <c r="C3318" s="2">
        <v>44329.799084722225</v>
      </c>
      <c r="D3318" s="2">
        <v>44376</v>
      </c>
      <c r="E3318" s="1" t="s">
        <v>110</v>
      </c>
      <c r="F3318" s="2">
        <v>44468.833333333336</v>
      </c>
      <c r="G3318" s="1" t="s">
        <v>111</v>
      </c>
      <c r="H3318" s="1" t="s">
        <v>112</v>
      </c>
      <c r="I3318" s="1" t="s">
        <v>112</v>
      </c>
      <c r="J3318" s="1" t="s">
        <v>12483</v>
      </c>
      <c r="K3318" s="1" t="s">
        <v>138</v>
      </c>
      <c r="L3318" s="1" t="s">
        <v>2753</v>
      </c>
      <c r="M3318" s="1" t="s">
        <v>2754</v>
      </c>
      <c r="N3318" s="1" t="s">
        <v>167</v>
      </c>
      <c r="O3318" s="1" t="s">
        <v>117</v>
      </c>
      <c r="P3318" s="9">
        <v>96950</v>
      </c>
      <c r="Q3318" s="1" t="s">
        <v>118</v>
      </c>
      <c r="R3318" s="1" t="s">
        <v>138</v>
      </c>
      <c r="S3318" s="1">
        <v>16702355004</v>
      </c>
      <c r="U3318" s="1">
        <v>444130</v>
      </c>
      <c r="V3318" s="1" t="s">
        <v>119</v>
      </c>
      <c r="X3318" s="1" t="s">
        <v>385</v>
      </c>
      <c r="Y3318" s="1" t="s">
        <v>2747</v>
      </c>
      <c r="Z3318" s="1" t="s">
        <v>2748</v>
      </c>
      <c r="AA3318" s="1" t="s">
        <v>245</v>
      </c>
      <c r="AB3318" s="1" t="s">
        <v>2753</v>
      </c>
      <c r="AC3318" s="1" t="s">
        <v>2754</v>
      </c>
      <c r="AD3318" s="1" t="s">
        <v>167</v>
      </c>
      <c r="AE3318" s="1" t="s">
        <v>117</v>
      </c>
      <c r="AF3318" s="9">
        <v>96950</v>
      </c>
      <c r="AG3318" s="1" t="s">
        <v>118</v>
      </c>
      <c r="AH3318" s="1" t="s">
        <v>138</v>
      </c>
      <c r="AI3318" s="1">
        <v>16702355004</v>
      </c>
      <c r="AK3318" s="1" t="s">
        <v>12484</v>
      </c>
      <c r="BC3318" s="1" t="str">
        <f>"43-3031.00"</f>
        <v>43-3031.00</v>
      </c>
      <c r="BD3318" s="1" t="s">
        <v>389</v>
      </c>
      <c r="BE3318" s="1" t="s">
        <v>15988</v>
      </c>
      <c r="BF3318" s="1" t="s">
        <v>15989</v>
      </c>
      <c r="BG3318" s="1">
        <v>2</v>
      </c>
      <c r="BI3318" s="2">
        <v>44470</v>
      </c>
      <c r="BJ3318" s="2">
        <v>45565</v>
      </c>
      <c r="BM3318" s="1">
        <v>35</v>
      </c>
      <c r="BN3318" s="1">
        <v>0</v>
      </c>
      <c r="BO3318" s="1">
        <v>6</v>
      </c>
      <c r="BP3318" s="1">
        <v>6</v>
      </c>
      <c r="BQ3318" s="1">
        <v>6</v>
      </c>
      <c r="BR3318" s="1">
        <v>6</v>
      </c>
      <c r="BS3318" s="1">
        <v>6</v>
      </c>
      <c r="BT3318" s="1">
        <v>5</v>
      </c>
      <c r="BU3318" s="1" t="str">
        <f>"8:00 AM"</f>
        <v>8:00 AM</v>
      </c>
      <c r="BV3318" s="1" t="str">
        <f>"5:00 PM"</f>
        <v>5:00 PM</v>
      </c>
      <c r="BW3318" s="1" t="s">
        <v>392</v>
      </c>
      <c r="BX3318" s="1">
        <v>0</v>
      </c>
      <c r="BY3318" s="1">
        <v>24</v>
      </c>
      <c r="BZ3318" s="1" t="s">
        <v>112</v>
      </c>
      <c r="CB3318" s="1" t="s">
        <v>15990</v>
      </c>
      <c r="CC3318" s="1" t="s">
        <v>2753</v>
      </c>
      <c r="CD3318" s="1" t="s">
        <v>2754</v>
      </c>
      <c r="CE3318" s="1" t="s">
        <v>167</v>
      </c>
      <c r="CF3318" s="1" t="s">
        <v>117</v>
      </c>
      <c r="CG3318" s="1">
        <v>96950</v>
      </c>
      <c r="CH3318" s="3">
        <v>9.49</v>
      </c>
      <c r="CI3318" s="3">
        <v>9.49</v>
      </c>
      <c r="CJ3318" s="3">
        <v>14.24</v>
      </c>
      <c r="CK3318" s="3">
        <v>14.24</v>
      </c>
      <c r="CL3318" s="1" t="s">
        <v>137</v>
      </c>
      <c r="CM3318" s="1" t="s">
        <v>138</v>
      </c>
      <c r="CN3318" s="1" t="s">
        <v>139</v>
      </c>
      <c r="CP3318" s="1" t="s">
        <v>112</v>
      </c>
      <c r="CQ3318" s="1" t="s">
        <v>111</v>
      </c>
      <c r="CR3318" s="1" t="s">
        <v>112</v>
      </c>
      <c r="CS3318" s="1" t="s">
        <v>111</v>
      </c>
      <c r="CT3318" s="1" t="s">
        <v>138</v>
      </c>
      <c r="CU3318" s="1" t="s">
        <v>111</v>
      </c>
      <c r="CV3318" s="1" t="s">
        <v>138</v>
      </c>
      <c r="CW3318" s="1" t="s">
        <v>15991</v>
      </c>
      <c r="CX3318" s="1">
        <v>16702355004</v>
      </c>
      <c r="CY3318" s="1" t="s">
        <v>2756</v>
      </c>
      <c r="CZ3318" s="1" t="s">
        <v>138</v>
      </c>
      <c r="DA3318" s="1" t="s">
        <v>111</v>
      </c>
      <c r="DB3318" s="1" t="s">
        <v>112</v>
      </c>
    </row>
    <row r="3319" spans="1:111" ht="15.6" customHeight="1" x14ac:dyDescent="0.25">
      <c r="A3319" s="1" t="s">
        <v>16039</v>
      </c>
      <c r="B3319" s="1" t="s">
        <v>109</v>
      </c>
      <c r="C3319" s="2">
        <v>44375.869736111112</v>
      </c>
      <c r="D3319" s="2">
        <v>44433</v>
      </c>
      <c r="E3319" s="1" t="s">
        <v>110</v>
      </c>
      <c r="F3319" s="2">
        <v>44478.833333333336</v>
      </c>
      <c r="G3319" s="1" t="s">
        <v>112</v>
      </c>
      <c r="H3319" s="1" t="s">
        <v>112</v>
      </c>
      <c r="I3319" s="1" t="s">
        <v>112</v>
      </c>
      <c r="J3319" s="1" t="s">
        <v>6668</v>
      </c>
      <c r="K3319" s="1" t="s">
        <v>6669</v>
      </c>
      <c r="L3319" s="1" t="s">
        <v>15138</v>
      </c>
      <c r="N3319" s="1" t="s">
        <v>167</v>
      </c>
      <c r="O3319" s="1" t="s">
        <v>117</v>
      </c>
      <c r="P3319" s="9">
        <v>96950</v>
      </c>
      <c r="Q3319" s="1" t="s">
        <v>118</v>
      </c>
      <c r="S3319" s="1">
        <v>16709893291</v>
      </c>
      <c r="U3319" s="1">
        <v>56179</v>
      </c>
      <c r="V3319" s="1" t="s">
        <v>119</v>
      </c>
      <c r="X3319" s="1" t="s">
        <v>6671</v>
      </c>
      <c r="Y3319" s="1" t="s">
        <v>6568</v>
      </c>
      <c r="Z3319" s="1" t="s">
        <v>686</v>
      </c>
      <c r="AA3319" s="1" t="s">
        <v>245</v>
      </c>
      <c r="AB3319" s="1" t="s">
        <v>6672</v>
      </c>
      <c r="AD3319" s="1" t="s">
        <v>116</v>
      </c>
      <c r="AE3319" s="1" t="s">
        <v>117</v>
      </c>
      <c r="AF3319" s="9">
        <v>96950</v>
      </c>
      <c r="AG3319" s="1" t="s">
        <v>118</v>
      </c>
      <c r="AI3319" s="1">
        <v>16709893291</v>
      </c>
      <c r="AK3319" s="1" t="s">
        <v>6673</v>
      </c>
      <c r="BC3319" s="1" t="str">
        <f>"13-2011.01"</f>
        <v>13-2011.01</v>
      </c>
      <c r="BD3319" s="1" t="s">
        <v>932</v>
      </c>
      <c r="BE3319" s="1" t="s">
        <v>16040</v>
      </c>
      <c r="BF3319" s="1" t="s">
        <v>759</v>
      </c>
      <c r="BG3319" s="1">
        <v>1</v>
      </c>
      <c r="BI3319" s="2">
        <v>44470</v>
      </c>
      <c r="BJ3319" s="2">
        <v>44834</v>
      </c>
      <c r="BM3319" s="1">
        <v>40</v>
      </c>
      <c r="BN3319" s="1">
        <v>0</v>
      </c>
      <c r="BO3319" s="1">
        <v>8</v>
      </c>
      <c r="BP3319" s="1">
        <v>8</v>
      </c>
      <c r="BQ3319" s="1">
        <v>8</v>
      </c>
      <c r="BR3319" s="1">
        <v>8</v>
      </c>
      <c r="BS3319" s="1">
        <v>8</v>
      </c>
      <c r="BT3319" s="1">
        <v>0</v>
      </c>
      <c r="BU3319" s="1" t="str">
        <f>"8:00 AM"</f>
        <v>8:00 AM</v>
      </c>
      <c r="BV3319" s="1" t="str">
        <f>"5:00 PM"</f>
        <v>5:00 PM</v>
      </c>
      <c r="BW3319" s="1" t="s">
        <v>193</v>
      </c>
      <c r="BX3319" s="1">
        <v>0</v>
      </c>
      <c r="BY3319" s="1">
        <v>48</v>
      </c>
      <c r="BZ3319" s="1" t="s">
        <v>111</v>
      </c>
      <c r="CA3319" s="1">
        <v>5</v>
      </c>
      <c r="CB3319" s="4" t="s">
        <v>16041</v>
      </c>
      <c r="CC3319" s="1" t="s">
        <v>16042</v>
      </c>
      <c r="CE3319" s="1" t="s">
        <v>167</v>
      </c>
      <c r="CF3319" s="1" t="s">
        <v>117</v>
      </c>
      <c r="CG3319" s="1">
        <v>96950</v>
      </c>
      <c r="CH3319" s="3">
        <v>14.85</v>
      </c>
      <c r="CI3319" s="3">
        <v>20</v>
      </c>
      <c r="CJ3319" s="3">
        <v>22.27</v>
      </c>
      <c r="CK3319" s="3">
        <v>30</v>
      </c>
      <c r="CL3319" s="1" t="s">
        <v>137</v>
      </c>
      <c r="CM3319" s="1" t="s">
        <v>362</v>
      </c>
      <c r="CN3319" s="1" t="s">
        <v>139</v>
      </c>
      <c r="CP3319" s="1" t="s">
        <v>112</v>
      </c>
      <c r="CQ3319" s="1" t="s">
        <v>111</v>
      </c>
      <c r="CR3319" s="1" t="s">
        <v>111</v>
      </c>
      <c r="CS3319" s="1" t="s">
        <v>111</v>
      </c>
      <c r="CT3319" s="1" t="s">
        <v>138</v>
      </c>
      <c r="CU3319" s="1" t="s">
        <v>111</v>
      </c>
      <c r="CV3319" s="1" t="s">
        <v>138</v>
      </c>
      <c r="CW3319" s="1" t="s">
        <v>16043</v>
      </c>
      <c r="CX3319" s="1">
        <v>16709893291</v>
      </c>
      <c r="CY3319" s="1" t="s">
        <v>6673</v>
      </c>
      <c r="CZ3319" s="1" t="s">
        <v>138</v>
      </c>
      <c r="DA3319" s="1" t="s">
        <v>111</v>
      </c>
      <c r="DB3319" s="1" t="s">
        <v>112</v>
      </c>
    </row>
    <row r="3320" spans="1:111" ht="15.6" customHeight="1" x14ac:dyDescent="0.25">
      <c r="A3320" s="1" t="s">
        <v>16104</v>
      </c>
      <c r="B3320" s="1" t="s">
        <v>109</v>
      </c>
      <c r="C3320" s="2">
        <v>44375.895085069445</v>
      </c>
      <c r="D3320" s="2">
        <v>44410</v>
      </c>
      <c r="E3320" s="1" t="s">
        <v>180</v>
      </c>
      <c r="G3320" s="1" t="s">
        <v>112</v>
      </c>
      <c r="H3320" s="1" t="s">
        <v>112</v>
      </c>
      <c r="I3320" s="1" t="s">
        <v>112</v>
      </c>
      <c r="J3320" s="1" t="s">
        <v>6668</v>
      </c>
      <c r="K3320" s="1" t="s">
        <v>6669</v>
      </c>
      <c r="L3320" s="1" t="s">
        <v>6670</v>
      </c>
      <c r="N3320" s="1" t="s">
        <v>167</v>
      </c>
      <c r="O3320" s="1" t="s">
        <v>117</v>
      </c>
      <c r="P3320" s="9">
        <v>96950</v>
      </c>
      <c r="Q3320" s="1" t="s">
        <v>118</v>
      </c>
      <c r="S3320" s="1">
        <v>16709893291</v>
      </c>
      <c r="U3320" s="1">
        <v>56179</v>
      </c>
      <c r="V3320" s="1" t="s">
        <v>119</v>
      </c>
      <c r="X3320" s="1" t="s">
        <v>6671</v>
      </c>
      <c r="Y3320" s="1" t="s">
        <v>6568</v>
      </c>
      <c r="Z3320" s="1" t="s">
        <v>686</v>
      </c>
      <c r="AA3320" s="1" t="s">
        <v>245</v>
      </c>
      <c r="AB3320" s="1" t="s">
        <v>6672</v>
      </c>
      <c r="AD3320" s="1" t="s">
        <v>116</v>
      </c>
      <c r="AE3320" s="1" t="s">
        <v>117</v>
      </c>
      <c r="AF3320" s="9">
        <v>96950</v>
      </c>
      <c r="AG3320" s="1" t="s">
        <v>118</v>
      </c>
      <c r="AI3320" s="1">
        <v>16709893291</v>
      </c>
      <c r="AK3320" s="1" t="s">
        <v>6673</v>
      </c>
      <c r="BC3320" s="1" t="str">
        <f>"43-9061.00"</f>
        <v>43-9061.00</v>
      </c>
      <c r="BD3320" s="1" t="s">
        <v>375</v>
      </c>
      <c r="BE3320" s="1" t="s">
        <v>6674</v>
      </c>
      <c r="BF3320" s="1" t="s">
        <v>6675</v>
      </c>
      <c r="BG3320" s="1">
        <v>3</v>
      </c>
      <c r="BI3320" s="2">
        <v>44470</v>
      </c>
      <c r="BJ3320" s="2">
        <v>44835</v>
      </c>
      <c r="BM3320" s="1">
        <v>40</v>
      </c>
      <c r="BN3320" s="1">
        <v>0</v>
      </c>
      <c r="BO3320" s="1">
        <v>8</v>
      </c>
      <c r="BP3320" s="1">
        <v>8</v>
      </c>
      <c r="BQ3320" s="1">
        <v>8</v>
      </c>
      <c r="BR3320" s="1">
        <v>8</v>
      </c>
      <c r="BS3320" s="1">
        <v>8</v>
      </c>
      <c r="BT3320" s="1">
        <v>0</v>
      </c>
      <c r="BU3320" s="1" t="str">
        <f>"8:00 AM"</f>
        <v>8:00 AM</v>
      </c>
      <c r="BV3320" s="1" t="str">
        <f>"5:00 PM"</f>
        <v>5:00 PM</v>
      </c>
      <c r="BW3320" s="1" t="s">
        <v>135</v>
      </c>
      <c r="BX3320" s="1">
        <v>0</v>
      </c>
      <c r="BY3320" s="1">
        <v>12</v>
      </c>
      <c r="BZ3320" s="1" t="s">
        <v>112</v>
      </c>
      <c r="CB3320" s="1" t="s">
        <v>6676</v>
      </c>
      <c r="CC3320" s="1" t="s">
        <v>6670</v>
      </c>
      <c r="CE3320" s="1" t="s">
        <v>167</v>
      </c>
      <c r="CF3320" s="1" t="s">
        <v>117</v>
      </c>
      <c r="CG3320" s="1">
        <v>96950</v>
      </c>
      <c r="CH3320" s="3">
        <v>11.05</v>
      </c>
      <c r="CI3320" s="3">
        <v>11.1</v>
      </c>
      <c r="CJ3320" s="3">
        <v>16.57</v>
      </c>
      <c r="CK3320" s="3">
        <v>16.649999999999999</v>
      </c>
      <c r="CL3320" s="1" t="s">
        <v>137</v>
      </c>
      <c r="CM3320" s="1" t="s">
        <v>331</v>
      </c>
      <c r="CN3320" s="1" t="s">
        <v>139</v>
      </c>
      <c r="CP3320" s="1" t="s">
        <v>112</v>
      </c>
      <c r="CQ3320" s="1" t="s">
        <v>111</v>
      </c>
      <c r="CR3320" s="1" t="s">
        <v>111</v>
      </c>
      <c r="CS3320" s="1" t="s">
        <v>111</v>
      </c>
      <c r="CT3320" s="1" t="s">
        <v>138</v>
      </c>
      <c r="CU3320" s="1" t="s">
        <v>111</v>
      </c>
      <c r="CV3320" s="1" t="s">
        <v>111</v>
      </c>
      <c r="CW3320" s="1" t="s">
        <v>16105</v>
      </c>
      <c r="CX3320" s="1">
        <v>16709893291</v>
      </c>
      <c r="CY3320" s="1" t="s">
        <v>6673</v>
      </c>
      <c r="CZ3320" s="1" t="s">
        <v>138</v>
      </c>
      <c r="DA3320" s="1" t="s">
        <v>111</v>
      </c>
      <c r="DB3320" s="1" t="s">
        <v>112</v>
      </c>
    </row>
    <row r="3321" spans="1:111" ht="15.6" customHeight="1" x14ac:dyDescent="0.25">
      <c r="A3321" s="1" t="s">
        <v>16116</v>
      </c>
      <c r="B3321" s="1" t="s">
        <v>109</v>
      </c>
      <c r="C3321" s="2">
        <v>44359.066251157405</v>
      </c>
      <c r="D3321" s="2">
        <v>44417</v>
      </c>
      <c r="E3321" s="1" t="s">
        <v>110</v>
      </c>
      <c r="F3321" s="2">
        <v>44468.833333333336</v>
      </c>
      <c r="G3321" s="1" t="s">
        <v>112</v>
      </c>
      <c r="H3321" s="1" t="s">
        <v>112</v>
      </c>
      <c r="I3321" s="1" t="s">
        <v>112</v>
      </c>
      <c r="J3321" s="1" t="s">
        <v>1596</v>
      </c>
      <c r="K3321" s="1" t="s">
        <v>362</v>
      </c>
      <c r="L3321" s="1" t="s">
        <v>1597</v>
      </c>
      <c r="M3321" s="1" t="s">
        <v>16117</v>
      </c>
      <c r="N3321" s="1" t="s">
        <v>116</v>
      </c>
      <c r="O3321" s="1" t="s">
        <v>117</v>
      </c>
      <c r="P3321" s="9">
        <v>96950</v>
      </c>
      <c r="Q3321" s="1" t="s">
        <v>118</v>
      </c>
      <c r="R3321" s="1" t="s">
        <v>138</v>
      </c>
      <c r="S3321" s="1">
        <v>16702347900</v>
      </c>
      <c r="T3321" s="1">
        <v>803</v>
      </c>
      <c r="U3321" s="1">
        <v>236220</v>
      </c>
      <c r="V3321" s="1" t="s">
        <v>119</v>
      </c>
      <c r="X3321" s="1" t="s">
        <v>1599</v>
      </c>
      <c r="Y3321" s="1" t="s">
        <v>1600</v>
      </c>
      <c r="Z3321" s="1" t="s">
        <v>1601</v>
      </c>
      <c r="AA3321" s="1" t="s">
        <v>461</v>
      </c>
      <c r="AB3321" s="1" t="s">
        <v>16118</v>
      </c>
      <c r="AC3321" s="1" t="s">
        <v>16119</v>
      </c>
      <c r="AD3321" s="1" t="s">
        <v>116</v>
      </c>
      <c r="AE3321" s="1" t="s">
        <v>117</v>
      </c>
      <c r="AF3321" s="9">
        <v>96950</v>
      </c>
      <c r="AG3321" s="1" t="s">
        <v>118</v>
      </c>
      <c r="AH3321" s="1" t="s">
        <v>138</v>
      </c>
      <c r="AI3321" s="1">
        <v>16702347900</v>
      </c>
      <c r="AJ3321" s="1">
        <v>803</v>
      </c>
      <c r="AK3321" s="1" t="s">
        <v>1602</v>
      </c>
      <c r="BC3321" s="1" t="str">
        <f>"43-5081.03"</f>
        <v>43-5081.03</v>
      </c>
      <c r="BD3321" s="1" t="s">
        <v>868</v>
      </c>
      <c r="BE3321" s="1" t="s">
        <v>16120</v>
      </c>
      <c r="BF3321" s="1" t="s">
        <v>6896</v>
      </c>
      <c r="BG3321" s="1">
        <v>2</v>
      </c>
      <c r="BI3321" s="2">
        <v>44470</v>
      </c>
      <c r="BJ3321" s="2">
        <v>44834</v>
      </c>
      <c r="BM3321" s="1">
        <v>40</v>
      </c>
      <c r="BN3321" s="1">
        <v>0</v>
      </c>
      <c r="BO3321" s="1">
        <v>8</v>
      </c>
      <c r="BP3321" s="1">
        <v>8</v>
      </c>
      <c r="BQ3321" s="1">
        <v>8</v>
      </c>
      <c r="BR3321" s="1">
        <v>8</v>
      </c>
      <c r="BS3321" s="1">
        <v>8</v>
      </c>
      <c r="BT3321" s="1">
        <v>0</v>
      </c>
      <c r="BU3321" s="1" t="str">
        <f>"8:00 AM"</f>
        <v>8:00 AM</v>
      </c>
      <c r="BV3321" s="1" t="str">
        <f>"5:00 PM"</f>
        <v>5:00 PM</v>
      </c>
      <c r="BW3321" s="1" t="s">
        <v>135</v>
      </c>
      <c r="BX3321" s="1">
        <v>0</v>
      </c>
      <c r="BY3321" s="1">
        <v>12</v>
      </c>
      <c r="BZ3321" s="1" t="s">
        <v>112</v>
      </c>
      <c r="CB3321" s="1" t="s">
        <v>16121</v>
      </c>
      <c r="CC3321" s="1" t="s">
        <v>3682</v>
      </c>
      <c r="CD3321" s="1" t="s">
        <v>1607</v>
      </c>
      <c r="CE3321" s="1" t="s">
        <v>116</v>
      </c>
      <c r="CF3321" s="1" t="s">
        <v>117</v>
      </c>
      <c r="CG3321" s="1">
        <v>96950</v>
      </c>
      <c r="CH3321" s="3">
        <v>7.58</v>
      </c>
      <c r="CI3321" s="3">
        <v>7.93</v>
      </c>
      <c r="CJ3321" s="3">
        <v>11.37</v>
      </c>
      <c r="CK3321" s="3">
        <v>11.9</v>
      </c>
      <c r="CL3321" s="1" t="s">
        <v>137</v>
      </c>
      <c r="CM3321" s="1" t="s">
        <v>1608</v>
      </c>
      <c r="CN3321" s="1" t="s">
        <v>139</v>
      </c>
      <c r="CP3321" s="1" t="s">
        <v>112</v>
      </c>
      <c r="CQ3321" s="1" t="s">
        <v>111</v>
      </c>
      <c r="CR3321" s="1" t="s">
        <v>112</v>
      </c>
      <c r="CS3321" s="1" t="s">
        <v>111</v>
      </c>
      <c r="CT3321" s="1" t="s">
        <v>138</v>
      </c>
      <c r="CU3321" s="1" t="s">
        <v>111</v>
      </c>
      <c r="CV3321" s="1" t="s">
        <v>138</v>
      </c>
      <c r="CW3321" s="1" t="s">
        <v>3683</v>
      </c>
      <c r="CX3321" s="1">
        <v>16702347900</v>
      </c>
      <c r="CY3321" s="1" t="s">
        <v>1602</v>
      </c>
      <c r="CZ3321" s="1" t="s">
        <v>1610</v>
      </c>
      <c r="DA3321" s="1" t="s">
        <v>111</v>
      </c>
      <c r="DB3321" s="1" t="s">
        <v>112</v>
      </c>
      <c r="DC3321" s="1" t="s">
        <v>1599</v>
      </c>
      <c r="DD3321" s="1" t="s">
        <v>1600</v>
      </c>
      <c r="DE3321" s="1" t="s">
        <v>1236</v>
      </c>
      <c r="DF3321" s="1" t="s">
        <v>1596</v>
      </c>
      <c r="DG3321" s="1" t="s">
        <v>1602</v>
      </c>
    </row>
    <row r="3322" spans="1:111" ht="15.6" customHeight="1" x14ac:dyDescent="0.25">
      <c r="A3322" s="1" t="s">
        <v>16122</v>
      </c>
      <c r="B3322" s="1" t="s">
        <v>109</v>
      </c>
      <c r="C3322" s="2">
        <v>44385.91544178241</v>
      </c>
      <c r="D3322" s="2">
        <v>44441</v>
      </c>
      <c r="E3322" s="1" t="s">
        <v>110</v>
      </c>
      <c r="F3322" s="2">
        <v>44468.833333333336</v>
      </c>
      <c r="G3322" s="1" t="s">
        <v>112</v>
      </c>
      <c r="H3322" s="1" t="s">
        <v>112</v>
      </c>
      <c r="I3322" s="1" t="s">
        <v>112</v>
      </c>
      <c r="J3322" s="1" t="s">
        <v>1194</v>
      </c>
      <c r="K3322" s="1" t="s">
        <v>9797</v>
      </c>
      <c r="L3322" s="1" t="s">
        <v>9798</v>
      </c>
      <c r="M3322" s="1" t="s">
        <v>1197</v>
      </c>
      <c r="N3322" s="1" t="s">
        <v>116</v>
      </c>
      <c r="O3322" s="1" t="s">
        <v>117</v>
      </c>
      <c r="P3322" s="9">
        <v>96950</v>
      </c>
      <c r="Q3322" s="1" t="s">
        <v>118</v>
      </c>
      <c r="R3322" s="1" t="s">
        <v>138</v>
      </c>
      <c r="S3322" s="1">
        <v>16702331555</v>
      </c>
      <c r="U3322" s="1">
        <v>7225</v>
      </c>
      <c r="V3322" s="1" t="s">
        <v>119</v>
      </c>
      <c r="X3322" s="1" t="s">
        <v>210</v>
      </c>
      <c r="Y3322" s="1" t="s">
        <v>1198</v>
      </c>
      <c r="AA3322" s="1" t="s">
        <v>373</v>
      </c>
      <c r="AB3322" s="1" t="s">
        <v>16123</v>
      </c>
      <c r="AC3322" s="1" t="s">
        <v>1197</v>
      </c>
      <c r="AD3322" s="1" t="s">
        <v>116</v>
      </c>
      <c r="AE3322" s="1" t="s">
        <v>117</v>
      </c>
      <c r="AF3322" s="9">
        <v>96950</v>
      </c>
      <c r="AG3322" s="1" t="s">
        <v>118</v>
      </c>
      <c r="AH3322" s="1" t="s">
        <v>138</v>
      </c>
      <c r="AI3322" s="1">
        <v>16702339995</v>
      </c>
      <c r="AK3322" s="1" t="s">
        <v>1199</v>
      </c>
      <c r="BC3322" s="1" t="str">
        <f>"51-3011.00"</f>
        <v>51-3011.00</v>
      </c>
      <c r="BD3322" s="1" t="s">
        <v>1079</v>
      </c>
      <c r="BE3322" s="1" t="s">
        <v>16124</v>
      </c>
      <c r="BF3322" s="1" t="s">
        <v>1081</v>
      </c>
      <c r="BG3322" s="1">
        <v>1</v>
      </c>
      <c r="BI3322" s="2">
        <v>44470</v>
      </c>
      <c r="BJ3322" s="2">
        <v>44834</v>
      </c>
      <c r="BM3322" s="1">
        <v>35</v>
      </c>
      <c r="BN3322" s="1">
        <v>6</v>
      </c>
      <c r="BO3322" s="1">
        <v>5</v>
      </c>
      <c r="BP3322" s="1">
        <v>6</v>
      </c>
      <c r="BQ3322" s="1">
        <v>0</v>
      </c>
      <c r="BR3322" s="1">
        <v>6</v>
      </c>
      <c r="BS3322" s="1">
        <v>6</v>
      </c>
      <c r="BT3322" s="1">
        <v>6</v>
      </c>
      <c r="BU3322" s="1" t="str">
        <f>"10:30 AM"</f>
        <v>10:30 AM</v>
      </c>
      <c r="BV3322" s="1" t="str">
        <f>"9:00 PM"</f>
        <v>9:00 PM</v>
      </c>
      <c r="BW3322" s="1" t="s">
        <v>135</v>
      </c>
      <c r="BX3322" s="1">
        <v>0</v>
      </c>
      <c r="BY3322" s="1">
        <v>12</v>
      </c>
      <c r="BZ3322" s="1" t="s">
        <v>112</v>
      </c>
      <c r="CB3322" s="1" t="s">
        <v>16125</v>
      </c>
      <c r="CC3322" s="1" t="s">
        <v>16126</v>
      </c>
      <c r="CD3322" s="1" t="s">
        <v>1197</v>
      </c>
      <c r="CE3322" s="1" t="s">
        <v>116</v>
      </c>
      <c r="CF3322" s="1" t="s">
        <v>117</v>
      </c>
      <c r="CG3322" s="1">
        <v>96950</v>
      </c>
      <c r="CH3322" s="3">
        <v>7.9</v>
      </c>
      <c r="CI3322" s="3">
        <v>7.9</v>
      </c>
      <c r="CJ3322" s="3">
        <v>0</v>
      </c>
      <c r="CK3322" s="3">
        <v>0</v>
      </c>
      <c r="CL3322" s="1" t="s">
        <v>137</v>
      </c>
      <c r="CM3322" s="1" t="s">
        <v>3532</v>
      </c>
      <c r="CN3322" s="1" t="s">
        <v>139</v>
      </c>
      <c r="CP3322" s="1" t="s">
        <v>112</v>
      </c>
      <c r="CQ3322" s="1" t="s">
        <v>111</v>
      </c>
      <c r="CR3322" s="1" t="s">
        <v>112</v>
      </c>
      <c r="CS3322" s="1" t="s">
        <v>112</v>
      </c>
      <c r="CT3322" s="1" t="s">
        <v>138</v>
      </c>
      <c r="CU3322" s="1" t="s">
        <v>111</v>
      </c>
      <c r="CV3322" s="1" t="s">
        <v>138</v>
      </c>
      <c r="CW3322" s="1" t="s">
        <v>3532</v>
      </c>
      <c r="CX3322" s="1">
        <v>16702856134</v>
      </c>
      <c r="CY3322" s="1" t="s">
        <v>1199</v>
      </c>
      <c r="CZ3322" s="1" t="s">
        <v>138</v>
      </c>
      <c r="DA3322" s="1" t="s">
        <v>111</v>
      </c>
      <c r="DB3322" s="1" t="s">
        <v>112</v>
      </c>
    </row>
    <row r="3323" spans="1:111" ht="15.6" customHeight="1" x14ac:dyDescent="0.25">
      <c r="A3323" s="1" t="s">
        <v>16128</v>
      </c>
      <c r="B3323" s="1" t="s">
        <v>109</v>
      </c>
      <c r="C3323" s="2">
        <v>44371.046155787037</v>
      </c>
      <c r="D3323" s="2">
        <v>44441</v>
      </c>
      <c r="E3323" s="1" t="s">
        <v>180</v>
      </c>
      <c r="G3323" s="1" t="s">
        <v>112</v>
      </c>
      <c r="H3323" s="1" t="s">
        <v>112</v>
      </c>
      <c r="I3323" s="1" t="s">
        <v>112</v>
      </c>
      <c r="J3323" s="1" t="s">
        <v>3089</v>
      </c>
      <c r="L3323" s="1" t="s">
        <v>9832</v>
      </c>
      <c r="N3323" s="1" t="s">
        <v>879</v>
      </c>
      <c r="O3323" s="1" t="s">
        <v>117</v>
      </c>
      <c r="P3323" s="9">
        <v>96950</v>
      </c>
      <c r="Q3323" s="1" t="s">
        <v>118</v>
      </c>
      <c r="S3323" s="1">
        <v>16709894888</v>
      </c>
      <c r="U3323" s="1">
        <v>722320</v>
      </c>
      <c r="V3323" s="1" t="s">
        <v>119</v>
      </c>
      <c r="X3323" s="1" t="s">
        <v>3092</v>
      </c>
      <c r="Y3323" s="1" t="s">
        <v>3093</v>
      </c>
      <c r="Z3323" s="1" t="s">
        <v>3094</v>
      </c>
      <c r="AA3323" s="1" t="s">
        <v>343</v>
      </c>
      <c r="AB3323" s="1" t="s">
        <v>3090</v>
      </c>
      <c r="AD3323" s="1" t="s">
        <v>167</v>
      </c>
      <c r="AE3323" s="1" t="s">
        <v>117</v>
      </c>
      <c r="AF3323" s="9">
        <v>96950</v>
      </c>
      <c r="AG3323" s="1" t="s">
        <v>118</v>
      </c>
      <c r="AI3323" s="1">
        <v>16709894888</v>
      </c>
      <c r="AK3323" s="1" t="s">
        <v>3096</v>
      </c>
      <c r="BC3323" s="1" t="str">
        <f>"35-2014.00"</f>
        <v>35-2014.00</v>
      </c>
      <c r="BD3323" s="1" t="s">
        <v>152</v>
      </c>
      <c r="BE3323" s="1" t="s">
        <v>16129</v>
      </c>
      <c r="BF3323" s="1" t="s">
        <v>229</v>
      </c>
      <c r="BG3323" s="1">
        <v>4</v>
      </c>
      <c r="BI3323" s="2">
        <v>44470</v>
      </c>
      <c r="BJ3323" s="2">
        <v>44834</v>
      </c>
      <c r="BM3323" s="1">
        <v>35</v>
      </c>
      <c r="BN3323" s="1">
        <v>0</v>
      </c>
      <c r="BO3323" s="1">
        <v>7</v>
      </c>
      <c r="BP3323" s="1">
        <v>7</v>
      </c>
      <c r="BQ3323" s="1">
        <v>7</v>
      </c>
      <c r="BR3323" s="1">
        <v>7</v>
      </c>
      <c r="BS3323" s="1">
        <v>7</v>
      </c>
      <c r="BT3323" s="1">
        <v>0</v>
      </c>
      <c r="BU3323" s="1" t="str">
        <f>"7:00 AM"</f>
        <v>7:00 AM</v>
      </c>
      <c r="BV3323" s="1" t="str">
        <f>"2:00 PM"</f>
        <v>2:00 PM</v>
      </c>
      <c r="BW3323" s="1" t="s">
        <v>135</v>
      </c>
      <c r="BX3323" s="1">
        <v>0</v>
      </c>
      <c r="BY3323" s="1">
        <v>12</v>
      </c>
      <c r="BZ3323" s="1" t="s">
        <v>112</v>
      </c>
      <c r="CB3323" s="4" t="s">
        <v>16130</v>
      </c>
      <c r="CC3323" s="1" t="s">
        <v>16131</v>
      </c>
      <c r="CE3323" s="1" t="s">
        <v>879</v>
      </c>
      <c r="CF3323" s="1" t="s">
        <v>117</v>
      </c>
      <c r="CG3323" s="1">
        <v>96950</v>
      </c>
      <c r="CH3323" s="3">
        <v>8.68</v>
      </c>
      <c r="CI3323" s="3">
        <v>8.68</v>
      </c>
      <c r="CJ3323" s="3">
        <v>0</v>
      </c>
      <c r="CK3323" s="3">
        <v>0</v>
      </c>
      <c r="CL3323" s="1" t="s">
        <v>137</v>
      </c>
      <c r="CN3323" s="1" t="s">
        <v>139</v>
      </c>
      <c r="CP3323" s="1" t="s">
        <v>112</v>
      </c>
      <c r="CQ3323" s="1" t="s">
        <v>111</v>
      </c>
      <c r="CR3323" s="1" t="s">
        <v>112</v>
      </c>
      <c r="CS3323" s="1" t="s">
        <v>112</v>
      </c>
      <c r="CT3323" s="1" t="s">
        <v>138</v>
      </c>
      <c r="CU3323" s="1" t="s">
        <v>111</v>
      </c>
      <c r="CV3323" s="1" t="s">
        <v>138</v>
      </c>
      <c r="CW3323" s="1" t="s">
        <v>16132</v>
      </c>
      <c r="CX3323" s="1">
        <v>16709894888</v>
      </c>
      <c r="CY3323" s="1" t="s">
        <v>3096</v>
      </c>
      <c r="CZ3323" s="1" t="s">
        <v>138</v>
      </c>
      <c r="DA3323" s="1" t="s">
        <v>111</v>
      </c>
      <c r="DB3323" s="1" t="s">
        <v>112</v>
      </c>
    </row>
    <row r="3324" spans="1:111" ht="15.6" customHeight="1" x14ac:dyDescent="0.25">
      <c r="A3324" s="1" t="s">
        <v>16174</v>
      </c>
      <c r="B3324" s="1" t="s">
        <v>109</v>
      </c>
      <c r="C3324" s="2">
        <v>44348.846131828701</v>
      </c>
      <c r="D3324" s="2">
        <v>44390</v>
      </c>
      <c r="E3324" s="1" t="s">
        <v>110</v>
      </c>
      <c r="F3324" s="2">
        <v>44468.833333333336</v>
      </c>
      <c r="G3324" s="1" t="s">
        <v>111</v>
      </c>
      <c r="H3324" s="1" t="s">
        <v>112</v>
      </c>
      <c r="I3324" s="1" t="s">
        <v>112</v>
      </c>
      <c r="J3324" s="1" t="s">
        <v>875</v>
      </c>
      <c r="K3324" s="1" t="s">
        <v>876</v>
      </c>
      <c r="L3324" s="1" t="s">
        <v>1376</v>
      </c>
      <c r="M3324" s="1" t="s">
        <v>878</v>
      </c>
      <c r="N3324" s="1" t="s">
        <v>167</v>
      </c>
      <c r="O3324" s="1" t="s">
        <v>117</v>
      </c>
      <c r="P3324" s="9">
        <v>96950</v>
      </c>
      <c r="Q3324" s="1" t="s">
        <v>118</v>
      </c>
      <c r="S3324" s="1">
        <v>16702347976</v>
      </c>
      <c r="T3324" s="1">
        <v>5100</v>
      </c>
      <c r="U3324" s="1">
        <v>72111</v>
      </c>
      <c r="V3324" s="1" t="s">
        <v>119</v>
      </c>
      <c r="X3324" s="1" t="s">
        <v>880</v>
      </c>
      <c r="Y3324" s="1" t="s">
        <v>881</v>
      </c>
      <c r="AA3324" s="1" t="s">
        <v>528</v>
      </c>
      <c r="AB3324" s="1" t="s">
        <v>1376</v>
      </c>
      <c r="AC3324" s="1" t="s">
        <v>878</v>
      </c>
      <c r="AD3324" s="1" t="s">
        <v>167</v>
      </c>
      <c r="AE3324" s="1" t="s">
        <v>117</v>
      </c>
      <c r="AF3324" s="9">
        <v>96950</v>
      </c>
      <c r="AG3324" s="1" t="s">
        <v>118</v>
      </c>
      <c r="AI3324" s="1">
        <v>16702347976</v>
      </c>
      <c r="AJ3324" s="1">
        <v>5100</v>
      </c>
      <c r="AK3324" s="1" t="s">
        <v>882</v>
      </c>
      <c r="BC3324" s="1" t="str">
        <f>"35-2014.00"</f>
        <v>35-2014.00</v>
      </c>
      <c r="BD3324" s="1" t="s">
        <v>152</v>
      </c>
      <c r="BE3324" s="1" t="s">
        <v>16175</v>
      </c>
      <c r="BF3324" s="1" t="s">
        <v>229</v>
      </c>
      <c r="BG3324" s="1">
        <v>1</v>
      </c>
      <c r="BI3324" s="2">
        <v>44470</v>
      </c>
      <c r="BJ3324" s="2">
        <v>44834</v>
      </c>
      <c r="BM3324" s="1">
        <v>35</v>
      </c>
      <c r="BN3324" s="1">
        <v>7</v>
      </c>
      <c r="BO3324" s="1">
        <v>7</v>
      </c>
      <c r="BP3324" s="1">
        <v>7</v>
      </c>
      <c r="BQ3324" s="1">
        <v>0</v>
      </c>
      <c r="BR3324" s="1">
        <v>0</v>
      </c>
      <c r="BS3324" s="1">
        <v>7</v>
      </c>
      <c r="BT3324" s="1">
        <v>7</v>
      </c>
      <c r="BU3324" s="1" t="str">
        <f>"5:00 AM"</f>
        <v>5:00 AM</v>
      </c>
      <c r="BV3324" s="1" t="str">
        <f>"1:00 PM"</f>
        <v>1:00 PM</v>
      </c>
      <c r="BW3324" s="1" t="s">
        <v>135</v>
      </c>
      <c r="BX3324" s="1">
        <v>0</v>
      </c>
      <c r="BY3324" s="1">
        <v>12</v>
      </c>
      <c r="BZ3324" s="1" t="s">
        <v>112</v>
      </c>
      <c r="CB3324" s="1" t="s">
        <v>16176</v>
      </c>
      <c r="CC3324" s="1" t="s">
        <v>1376</v>
      </c>
      <c r="CD3324" s="1" t="s">
        <v>878</v>
      </c>
      <c r="CE3324" s="1" t="s">
        <v>167</v>
      </c>
      <c r="CF3324" s="1" t="s">
        <v>117</v>
      </c>
      <c r="CG3324" s="1">
        <v>96950</v>
      </c>
      <c r="CH3324" s="3">
        <v>8.68</v>
      </c>
      <c r="CI3324" s="3">
        <v>10.039999999999999</v>
      </c>
      <c r="CJ3324" s="3">
        <v>13.02</v>
      </c>
      <c r="CK3324" s="3">
        <v>15.06</v>
      </c>
      <c r="CL3324" s="1" t="s">
        <v>137</v>
      </c>
      <c r="CM3324" s="1" t="s">
        <v>16177</v>
      </c>
      <c r="CN3324" s="1" t="s">
        <v>139</v>
      </c>
      <c r="CP3324" s="1" t="s">
        <v>112</v>
      </c>
      <c r="CQ3324" s="1" t="s">
        <v>111</v>
      </c>
      <c r="CR3324" s="1" t="s">
        <v>112</v>
      </c>
      <c r="CS3324" s="1" t="s">
        <v>111</v>
      </c>
      <c r="CT3324" s="1" t="s">
        <v>138</v>
      </c>
      <c r="CU3324" s="1" t="s">
        <v>111</v>
      </c>
      <c r="CV3324" s="1" t="s">
        <v>111</v>
      </c>
      <c r="CW3324" s="1" t="s">
        <v>16178</v>
      </c>
      <c r="CX3324" s="1">
        <v>16702347000</v>
      </c>
      <c r="CY3324" s="1" t="s">
        <v>888</v>
      </c>
      <c r="CZ3324" s="1" t="s">
        <v>4198</v>
      </c>
      <c r="DA3324" s="1" t="s">
        <v>111</v>
      </c>
      <c r="DB3324" s="1" t="s">
        <v>112</v>
      </c>
    </row>
    <row r="3325" spans="1:111" ht="15.6" customHeight="1" x14ac:dyDescent="0.25">
      <c r="A3325" s="1" t="s">
        <v>16189</v>
      </c>
      <c r="B3325" s="1" t="s">
        <v>109</v>
      </c>
      <c r="C3325" s="2">
        <v>44376.820323495369</v>
      </c>
      <c r="D3325" s="2">
        <v>44397</v>
      </c>
      <c r="E3325" s="1" t="s">
        <v>110</v>
      </c>
      <c r="F3325" s="2">
        <v>44468.833333333336</v>
      </c>
      <c r="G3325" s="1" t="s">
        <v>111</v>
      </c>
      <c r="H3325" s="1" t="s">
        <v>112</v>
      </c>
      <c r="I3325" s="1" t="s">
        <v>112</v>
      </c>
      <c r="J3325" s="1" t="s">
        <v>1842</v>
      </c>
      <c r="L3325" s="1" t="s">
        <v>1247</v>
      </c>
      <c r="M3325" s="1" t="s">
        <v>1248</v>
      </c>
      <c r="N3325" s="1" t="s">
        <v>167</v>
      </c>
      <c r="O3325" s="1" t="s">
        <v>117</v>
      </c>
      <c r="P3325" s="9">
        <v>96950</v>
      </c>
      <c r="Q3325" s="1" t="s">
        <v>118</v>
      </c>
      <c r="R3325" s="1" t="s">
        <v>242</v>
      </c>
      <c r="S3325" s="1">
        <v>16707891106</v>
      </c>
      <c r="U3325" s="1">
        <v>56132</v>
      </c>
      <c r="V3325" s="1" t="s">
        <v>119</v>
      </c>
      <c r="X3325" s="1" t="s">
        <v>1516</v>
      </c>
      <c r="Y3325" s="1" t="s">
        <v>1515</v>
      </c>
      <c r="Z3325" s="1" t="s">
        <v>1514</v>
      </c>
      <c r="AA3325" s="1" t="s">
        <v>1517</v>
      </c>
      <c r="AB3325" s="1" t="s">
        <v>1247</v>
      </c>
      <c r="AC3325" s="1" t="s">
        <v>1248</v>
      </c>
      <c r="AD3325" s="1" t="s">
        <v>167</v>
      </c>
      <c r="AE3325" s="1" t="s">
        <v>117</v>
      </c>
      <c r="AF3325" s="9">
        <v>96950</v>
      </c>
      <c r="AG3325" s="1" t="s">
        <v>118</v>
      </c>
      <c r="AH3325" s="1" t="s">
        <v>242</v>
      </c>
      <c r="AI3325" s="1">
        <v>16707891106</v>
      </c>
      <c r="AK3325" s="1" t="s">
        <v>1253</v>
      </c>
      <c r="BC3325" s="1" t="str">
        <f>"37-2011.00"</f>
        <v>37-2011.00</v>
      </c>
      <c r="BD3325" s="1" t="s">
        <v>676</v>
      </c>
      <c r="BE3325" s="1" t="s">
        <v>1843</v>
      </c>
      <c r="BF3325" s="1" t="s">
        <v>1844</v>
      </c>
      <c r="BG3325" s="1">
        <v>3</v>
      </c>
      <c r="BI3325" s="2">
        <v>44470</v>
      </c>
      <c r="BJ3325" s="2">
        <v>45565</v>
      </c>
      <c r="BM3325" s="1">
        <v>35</v>
      </c>
      <c r="BN3325" s="1">
        <v>0</v>
      </c>
      <c r="BO3325" s="1">
        <v>7</v>
      </c>
      <c r="BP3325" s="1">
        <v>7</v>
      </c>
      <c r="BQ3325" s="1">
        <v>7</v>
      </c>
      <c r="BR3325" s="1">
        <v>7</v>
      </c>
      <c r="BS3325" s="1">
        <v>7</v>
      </c>
      <c r="BT3325" s="1">
        <v>0</v>
      </c>
      <c r="BU3325" s="1" t="str">
        <f>"7:00 AM"</f>
        <v>7:00 AM</v>
      </c>
      <c r="BV3325" s="1" t="str">
        <f>"3:00 PM"</f>
        <v>3:00 PM</v>
      </c>
      <c r="BW3325" s="1" t="s">
        <v>135</v>
      </c>
      <c r="BX3325" s="1">
        <v>3</v>
      </c>
      <c r="BY3325" s="1">
        <v>3</v>
      </c>
      <c r="BZ3325" s="1" t="s">
        <v>112</v>
      </c>
      <c r="CB3325" s="4" t="s">
        <v>16190</v>
      </c>
      <c r="CC3325" s="1" t="s">
        <v>1247</v>
      </c>
      <c r="CD3325" s="1" t="s">
        <v>1248</v>
      </c>
      <c r="CE3325" s="1" t="s">
        <v>167</v>
      </c>
      <c r="CF3325" s="1" t="s">
        <v>117</v>
      </c>
      <c r="CG3325" s="1">
        <v>96950</v>
      </c>
      <c r="CH3325" s="3">
        <v>8.0500000000000007</v>
      </c>
      <c r="CI3325" s="3">
        <v>8.0500000000000007</v>
      </c>
      <c r="CJ3325" s="3">
        <v>12.08</v>
      </c>
      <c r="CK3325" s="3">
        <v>12.08</v>
      </c>
      <c r="CL3325" s="1" t="s">
        <v>137</v>
      </c>
      <c r="CM3325" s="1" t="s">
        <v>1522</v>
      </c>
      <c r="CN3325" s="1" t="s">
        <v>139</v>
      </c>
      <c r="CP3325" s="1" t="s">
        <v>112</v>
      </c>
      <c r="CQ3325" s="1" t="s">
        <v>111</v>
      </c>
      <c r="CR3325" s="1" t="s">
        <v>112</v>
      </c>
      <c r="CS3325" s="1" t="s">
        <v>111</v>
      </c>
      <c r="CT3325" s="1" t="s">
        <v>111</v>
      </c>
      <c r="CU3325" s="1" t="s">
        <v>111</v>
      </c>
      <c r="CV3325" s="1" t="s">
        <v>138</v>
      </c>
      <c r="CW3325" s="1" t="s">
        <v>1351</v>
      </c>
      <c r="CX3325" s="1">
        <v>16707891106</v>
      </c>
      <c r="CY3325" s="1" t="s">
        <v>1253</v>
      </c>
      <c r="CZ3325" s="1" t="s">
        <v>380</v>
      </c>
      <c r="DA3325" s="1" t="s">
        <v>111</v>
      </c>
      <c r="DB3325" s="1" t="s">
        <v>112</v>
      </c>
    </row>
    <row r="3326" spans="1:111" ht="15.6" customHeight="1" x14ac:dyDescent="0.25">
      <c r="A3326" s="1" t="s">
        <v>16206</v>
      </c>
      <c r="B3326" s="1" t="s">
        <v>109</v>
      </c>
      <c r="C3326" s="2">
        <v>44391.279422800922</v>
      </c>
      <c r="D3326" s="2">
        <v>44460</v>
      </c>
      <c r="E3326" s="1" t="s">
        <v>180</v>
      </c>
      <c r="G3326" s="1" t="s">
        <v>112</v>
      </c>
      <c r="H3326" s="1" t="s">
        <v>112</v>
      </c>
      <c r="I3326" s="1" t="s">
        <v>112</v>
      </c>
      <c r="J3326" s="1" t="s">
        <v>939</v>
      </c>
      <c r="K3326" s="1" t="s">
        <v>940</v>
      </c>
      <c r="L3326" s="1" t="s">
        <v>941</v>
      </c>
      <c r="M3326" s="1" t="s">
        <v>942</v>
      </c>
      <c r="N3326" s="1" t="s">
        <v>116</v>
      </c>
      <c r="O3326" s="1" t="s">
        <v>117</v>
      </c>
      <c r="P3326" s="9">
        <v>96950</v>
      </c>
      <c r="Q3326" s="1" t="s">
        <v>118</v>
      </c>
      <c r="S3326" s="1">
        <v>16702352883</v>
      </c>
      <c r="U3326" s="1">
        <v>561320</v>
      </c>
      <c r="V3326" s="1" t="s">
        <v>119</v>
      </c>
      <c r="X3326" s="1" t="s">
        <v>943</v>
      </c>
      <c r="Y3326" s="1" t="s">
        <v>944</v>
      </c>
      <c r="Z3326" s="1" t="s">
        <v>945</v>
      </c>
      <c r="AA3326" s="1" t="s">
        <v>357</v>
      </c>
      <c r="AB3326" s="1" t="s">
        <v>941</v>
      </c>
      <c r="AC3326" s="1" t="s">
        <v>942</v>
      </c>
      <c r="AD3326" s="1" t="s">
        <v>116</v>
      </c>
      <c r="AE3326" s="1" t="s">
        <v>117</v>
      </c>
      <c r="AF3326" s="9">
        <v>96950</v>
      </c>
      <c r="AG3326" s="1" t="s">
        <v>118</v>
      </c>
      <c r="AI3326" s="1">
        <v>16702352883</v>
      </c>
      <c r="AK3326" s="1" t="s">
        <v>946</v>
      </c>
      <c r="BC3326" s="1" t="str">
        <f>"35-3021.00"</f>
        <v>35-3021.00</v>
      </c>
      <c r="BD3326" s="1" t="s">
        <v>2867</v>
      </c>
      <c r="BE3326" s="1" t="s">
        <v>16207</v>
      </c>
      <c r="BF3326" s="1" t="s">
        <v>11602</v>
      </c>
      <c r="BG3326" s="1">
        <v>3</v>
      </c>
      <c r="BI3326" s="2">
        <v>44470</v>
      </c>
      <c r="BJ3326" s="2">
        <v>44834</v>
      </c>
      <c r="BM3326" s="1">
        <v>35</v>
      </c>
      <c r="BN3326" s="1">
        <v>7</v>
      </c>
      <c r="BO3326" s="1">
        <v>0</v>
      </c>
      <c r="BP3326" s="1">
        <v>0</v>
      </c>
      <c r="BQ3326" s="1">
        <v>7</v>
      </c>
      <c r="BR3326" s="1">
        <v>7</v>
      </c>
      <c r="BS3326" s="1">
        <v>7</v>
      </c>
      <c r="BT3326" s="1">
        <v>7</v>
      </c>
      <c r="BU3326" s="1" t="str">
        <f>"11:00 AM"</f>
        <v>11:00 AM</v>
      </c>
      <c r="BV3326" s="1" t="str">
        <f>"6:00 PM"</f>
        <v>6:00 PM</v>
      </c>
      <c r="BW3326" s="1" t="s">
        <v>135</v>
      </c>
      <c r="BX3326" s="1">
        <v>3</v>
      </c>
      <c r="BY3326" s="1">
        <v>3</v>
      </c>
      <c r="BZ3326" s="1" t="s">
        <v>112</v>
      </c>
      <c r="CB3326" s="4" t="s">
        <v>16208</v>
      </c>
      <c r="CC3326" s="1" t="s">
        <v>941</v>
      </c>
      <c r="CD3326" s="1" t="s">
        <v>942</v>
      </c>
      <c r="CE3326" s="1" t="s">
        <v>116</v>
      </c>
      <c r="CF3326" s="1" t="s">
        <v>117</v>
      </c>
      <c r="CG3326" s="1">
        <v>96950</v>
      </c>
      <c r="CH3326" s="3">
        <v>7.5</v>
      </c>
      <c r="CI3326" s="3">
        <v>7.5</v>
      </c>
      <c r="CJ3326" s="3">
        <v>11.25</v>
      </c>
      <c r="CK3326" s="3">
        <v>11.25</v>
      </c>
      <c r="CL3326" s="1" t="s">
        <v>137</v>
      </c>
      <c r="CM3326" s="1" t="s">
        <v>138</v>
      </c>
      <c r="CN3326" s="1" t="s">
        <v>139</v>
      </c>
      <c r="CP3326" s="1" t="s">
        <v>112</v>
      </c>
      <c r="CQ3326" s="1" t="s">
        <v>111</v>
      </c>
      <c r="CR3326" s="1" t="s">
        <v>112</v>
      </c>
      <c r="CS3326" s="1" t="s">
        <v>111</v>
      </c>
      <c r="CT3326" s="1" t="s">
        <v>111</v>
      </c>
      <c r="CU3326" s="1" t="s">
        <v>111</v>
      </c>
      <c r="CV3326" s="1" t="s">
        <v>138</v>
      </c>
      <c r="CW3326" s="1" t="s">
        <v>138</v>
      </c>
      <c r="CX3326" s="1">
        <v>16702352883</v>
      </c>
      <c r="CY3326" s="1" t="s">
        <v>946</v>
      </c>
      <c r="CZ3326" s="1" t="s">
        <v>138</v>
      </c>
      <c r="DA3326" s="1" t="s">
        <v>111</v>
      </c>
      <c r="DB3326" s="1" t="s">
        <v>112</v>
      </c>
    </row>
    <row r="3327" spans="1:111" ht="15.6" customHeight="1" x14ac:dyDescent="0.25">
      <c r="A3327" s="1" t="s">
        <v>16209</v>
      </c>
      <c r="B3327" s="1" t="s">
        <v>109</v>
      </c>
      <c r="C3327" s="2">
        <v>44384.098844328706</v>
      </c>
      <c r="D3327" s="2">
        <v>44460</v>
      </c>
      <c r="E3327" s="1" t="s">
        <v>110</v>
      </c>
      <c r="F3327" s="2">
        <v>44468.833333333336</v>
      </c>
      <c r="G3327" s="1" t="s">
        <v>112</v>
      </c>
      <c r="H3327" s="1" t="s">
        <v>112</v>
      </c>
      <c r="I3327" s="1" t="s">
        <v>112</v>
      </c>
      <c r="J3327" s="1" t="s">
        <v>6452</v>
      </c>
      <c r="K3327" s="1" t="s">
        <v>6453</v>
      </c>
      <c r="L3327" s="1" t="s">
        <v>6454</v>
      </c>
      <c r="M3327" s="1" t="s">
        <v>16210</v>
      </c>
      <c r="N3327" s="1" t="s">
        <v>116</v>
      </c>
      <c r="O3327" s="1" t="s">
        <v>117</v>
      </c>
      <c r="P3327" s="9">
        <v>96950</v>
      </c>
      <c r="Q3327" s="1" t="s">
        <v>118</v>
      </c>
      <c r="S3327" s="1">
        <v>16702338866</v>
      </c>
      <c r="U3327" s="1">
        <v>53211</v>
      </c>
      <c r="V3327" s="1" t="s">
        <v>119</v>
      </c>
      <c r="X3327" s="1" t="s">
        <v>1868</v>
      </c>
      <c r="Y3327" s="1" t="s">
        <v>6456</v>
      </c>
      <c r="AA3327" s="1" t="s">
        <v>245</v>
      </c>
      <c r="AB3327" s="1" t="s">
        <v>6454</v>
      </c>
      <c r="AC3327" s="1" t="s">
        <v>16210</v>
      </c>
      <c r="AD3327" s="1" t="s">
        <v>116</v>
      </c>
      <c r="AE3327" s="1" t="s">
        <v>117</v>
      </c>
      <c r="AF3327" s="9">
        <v>96950</v>
      </c>
      <c r="AG3327" s="1" t="s">
        <v>118</v>
      </c>
      <c r="AI3327" s="1">
        <v>16702338866</v>
      </c>
      <c r="AK3327" s="1" t="s">
        <v>6457</v>
      </c>
      <c r="BC3327" s="1" t="str">
        <f>"41-1011.00"</f>
        <v>41-1011.00</v>
      </c>
      <c r="BD3327" s="1" t="s">
        <v>975</v>
      </c>
      <c r="BE3327" s="1" t="s">
        <v>16211</v>
      </c>
      <c r="BF3327" s="1" t="s">
        <v>16212</v>
      </c>
      <c r="BG3327" s="1">
        <v>3</v>
      </c>
      <c r="BI3327" s="2">
        <v>44470</v>
      </c>
      <c r="BJ3327" s="2">
        <v>44834</v>
      </c>
      <c r="BM3327" s="1">
        <v>35</v>
      </c>
      <c r="BN3327" s="1">
        <v>0</v>
      </c>
      <c r="BO3327" s="1">
        <v>7</v>
      </c>
      <c r="BP3327" s="1">
        <v>7</v>
      </c>
      <c r="BQ3327" s="1">
        <v>7</v>
      </c>
      <c r="BR3327" s="1">
        <v>7</v>
      </c>
      <c r="BS3327" s="1">
        <v>7</v>
      </c>
      <c r="BT3327" s="1">
        <v>0</v>
      </c>
      <c r="BU3327" s="1" t="str">
        <f>"9:00 AM"</f>
        <v>9:00 AM</v>
      </c>
      <c r="BV3327" s="1" t="str">
        <f>"5:00 PM"</f>
        <v>5:00 PM</v>
      </c>
      <c r="BW3327" s="1" t="s">
        <v>135</v>
      </c>
      <c r="BX3327" s="1">
        <v>0</v>
      </c>
      <c r="BY3327" s="1">
        <v>12</v>
      </c>
      <c r="BZ3327" s="1" t="s">
        <v>111</v>
      </c>
      <c r="CA3327" s="1">
        <v>5</v>
      </c>
      <c r="CB3327" s="4" t="s">
        <v>16213</v>
      </c>
      <c r="CC3327" s="1" t="s">
        <v>6454</v>
      </c>
      <c r="CD3327" s="1" t="s">
        <v>16210</v>
      </c>
      <c r="CE3327" s="1" t="s">
        <v>116</v>
      </c>
      <c r="CF3327" s="1" t="s">
        <v>117</v>
      </c>
      <c r="CG3327" s="1">
        <v>96950</v>
      </c>
      <c r="CH3327" s="3">
        <v>9.98</v>
      </c>
      <c r="CI3327" s="3">
        <v>9.98</v>
      </c>
      <c r="CJ3327" s="3">
        <v>14.97</v>
      </c>
      <c r="CK3327" s="3">
        <v>14.97</v>
      </c>
      <c r="CL3327" s="1" t="s">
        <v>137</v>
      </c>
      <c r="CM3327" s="1" t="s">
        <v>138</v>
      </c>
      <c r="CN3327" s="1" t="s">
        <v>139</v>
      </c>
      <c r="CP3327" s="1" t="s">
        <v>112</v>
      </c>
      <c r="CQ3327" s="1" t="s">
        <v>111</v>
      </c>
      <c r="CR3327" s="1" t="s">
        <v>112</v>
      </c>
      <c r="CS3327" s="1" t="s">
        <v>111</v>
      </c>
      <c r="CT3327" s="1" t="s">
        <v>138</v>
      </c>
      <c r="CU3327" s="1" t="s">
        <v>111</v>
      </c>
      <c r="CV3327" s="1" t="s">
        <v>111</v>
      </c>
      <c r="CW3327" s="1" t="s">
        <v>1034</v>
      </c>
      <c r="CX3327" s="1">
        <v>16702338866</v>
      </c>
      <c r="CY3327" s="1" t="s">
        <v>6457</v>
      </c>
      <c r="CZ3327" s="1" t="s">
        <v>138</v>
      </c>
      <c r="DA3327" s="1" t="s">
        <v>111</v>
      </c>
      <c r="DB3327" s="1" t="s">
        <v>112</v>
      </c>
    </row>
    <row r="3328" spans="1:111" ht="15.6" customHeight="1" x14ac:dyDescent="0.25">
      <c r="A3328" s="1" t="s">
        <v>16219</v>
      </c>
      <c r="B3328" s="1" t="s">
        <v>109</v>
      </c>
      <c r="C3328" s="2">
        <v>44369.842088078702</v>
      </c>
      <c r="D3328" s="2">
        <v>44462</v>
      </c>
      <c r="E3328" s="1" t="s">
        <v>180</v>
      </c>
      <c r="G3328" s="1" t="s">
        <v>111</v>
      </c>
      <c r="H3328" s="1" t="s">
        <v>112</v>
      </c>
      <c r="I3328" s="1" t="s">
        <v>112</v>
      </c>
      <c r="J3328" s="1" t="s">
        <v>1168</v>
      </c>
      <c r="L3328" s="1" t="s">
        <v>1169</v>
      </c>
      <c r="M3328" s="1" t="s">
        <v>1170</v>
      </c>
      <c r="N3328" s="1" t="s">
        <v>116</v>
      </c>
      <c r="O3328" s="1" t="s">
        <v>117</v>
      </c>
      <c r="P3328" s="9">
        <v>96950</v>
      </c>
      <c r="Q3328" s="1" t="s">
        <v>118</v>
      </c>
      <c r="R3328" s="1" t="s">
        <v>116</v>
      </c>
      <c r="S3328" s="1">
        <v>16705887746</v>
      </c>
      <c r="T3328" s="1">
        <v>0</v>
      </c>
      <c r="U3328" s="1">
        <v>236220</v>
      </c>
      <c r="V3328" s="1" t="s">
        <v>119</v>
      </c>
      <c r="X3328" s="1" t="s">
        <v>1171</v>
      </c>
      <c r="Y3328" s="1" t="s">
        <v>1172</v>
      </c>
      <c r="AA3328" s="1" t="s">
        <v>1173</v>
      </c>
      <c r="AB3328" s="1" t="s">
        <v>1169</v>
      </c>
      <c r="AC3328" s="1" t="s">
        <v>1170</v>
      </c>
      <c r="AD3328" s="1" t="s">
        <v>116</v>
      </c>
      <c r="AE3328" s="1" t="s">
        <v>117</v>
      </c>
      <c r="AF3328" s="9">
        <v>96950</v>
      </c>
      <c r="AG3328" s="1" t="s">
        <v>118</v>
      </c>
      <c r="AH3328" s="1" t="s">
        <v>116</v>
      </c>
      <c r="AI3328" s="1">
        <v>16717773710</v>
      </c>
      <c r="AJ3328" s="1">
        <v>0</v>
      </c>
      <c r="AK3328" s="1" t="s">
        <v>1174</v>
      </c>
      <c r="BC3328" s="1" t="str">
        <f>"47-2031.00"</f>
        <v>47-2031.00</v>
      </c>
      <c r="BD3328" s="1" t="s">
        <v>10475</v>
      </c>
      <c r="BE3328" s="1" t="s">
        <v>10476</v>
      </c>
      <c r="BF3328" s="1" t="s">
        <v>10477</v>
      </c>
      <c r="BG3328" s="1">
        <v>10</v>
      </c>
      <c r="BI3328" s="2">
        <v>44470</v>
      </c>
      <c r="BJ3328" s="2">
        <v>45565</v>
      </c>
      <c r="BM3328" s="1">
        <v>40</v>
      </c>
      <c r="BN3328" s="1">
        <v>0</v>
      </c>
      <c r="BO3328" s="1">
        <v>8</v>
      </c>
      <c r="BP3328" s="1">
        <v>8</v>
      </c>
      <c r="BQ3328" s="1">
        <v>8</v>
      </c>
      <c r="BR3328" s="1">
        <v>8</v>
      </c>
      <c r="BS3328" s="1">
        <v>8</v>
      </c>
      <c r="BT3328" s="1">
        <v>0</v>
      </c>
      <c r="BU3328" s="1" t="str">
        <f>"8:00 AM"</f>
        <v>8:00 AM</v>
      </c>
      <c r="BV3328" s="1" t="str">
        <f>"5:00 PM"</f>
        <v>5:00 PM</v>
      </c>
      <c r="BW3328" s="1" t="s">
        <v>135</v>
      </c>
      <c r="BX3328" s="1">
        <v>0</v>
      </c>
      <c r="BY3328" s="1">
        <v>12</v>
      </c>
      <c r="BZ3328" s="1" t="s">
        <v>112</v>
      </c>
      <c r="CB3328" s="4" t="s">
        <v>10478</v>
      </c>
      <c r="CC3328" s="1" t="s">
        <v>1169</v>
      </c>
      <c r="CD3328" s="1" t="s">
        <v>1170</v>
      </c>
      <c r="CE3328" s="1" t="s">
        <v>116</v>
      </c>
      <c r="CF3328" s="1" t="s">
        <v>117</v>
      </c>
      <c r="CG3328" s="1">
        <v>96950</v>
      </c>
      <c r="CH3328" s="3">
        <v>13.78</v>
      </c>
      <c r="CI3328" s="3">
        <v>13.78</v>
      </c>
      <c r="CJ3328" s="3">
        <v>20.67</v>
      </c>
      <c r="CK3328" s="3">
        <v>20.67</v>
      </c>
      <c r="CL3328" s="1" t="s">
        <v>137</v>
      </c>
      <c r="CN3328" s="1" t="s">
        <v>139</v>
      </c>
      <c r="CP3328" s="1" t="s">
        <v>112</v>
      </c>
      <c r="CQ3328" s="1" t="s">
        <v>111</v>
      </c>
      <c r="CR3328" s="1" t="s">
        <v>111</v>
      </c>
      <c r="CS3328" s="1" t="s">
        <v>111</v>
      </c>
      <c r="CT3328" s="1" t="s">
        <v>138</v>
      </c>
      <c r="CU3328" s="1" t="s">
        <v>111</v>
      </c>
      <c r="CV3328" s="1" t="s">
        <v>138</v>
      </c>
      <c r="CW3328" s="1" t="s">
        <v>1179</v>
      </c>
      <c r="CX3328" s="1">
        <v>16705887746</v>
      </c>
      <c r="CY3328" s="1" t="s">
        <v>1174</v>
      </c>
      <c r="CZ3328" s="1" t="s">
        <v>428</v>
      </c>
      <c r="DA3328" s="1" t="s">
        <v>111</v>
      </c>
      <c r="DB3328" s="1" t="s">
        <v>112</v>
      </c>
    </row>
    <row r="3329" spans="1:111" ht="15.6" customHeight="1" x14ac:dyDescent="0.25">
      <c r="A3329" s="1" t="s">
        <v>16228</v>
      </c>
      <c r="B3329" s="1" t="s">
        <v>109</v>
      </c>
      <c r="C3329" s="2">
        <v>44396.895872800924</v>
      </c>
      <c r="D3329" s="2">
        <v>44456</v>
      </c>
      <c r="E3329" s="1" t="s">
        <v>110</v>
      </c>
      <c r="F3329" s="2">
        <v>44468.833333333336</v>
      </c>
      <c r="G3329" s="1" t="s">
        <v>112</v>
      </c>
      <c r="H3329" s="1" t="s">
        <v>112</v>
      </c>
      <c r="I3329" s="1" t="s">
        <v>112</v>
      </c>
      <c r="J3329" s="1" t="s">
        <v>4335</v>
      </c>
      <c r="K3329" s="1" t="s">
        <v>4336</v>
      </c>
      <c r="L3329" s="1" t="s">
        <v>4337</v>
      </c>
      <c r="M3329" s="1" t="s">
        <v>4338</v>
      </c>
      <c r="N3329" s="1" t="s">
        <v>116</v>
      </c>
      <c r="O3329" s="1" t="s">
        <v>117</v>
      </c>
      <c r="P3329" s="9">
        <v>96950</v>
      </c>
      <c r="Q3329" s="1" t="s">
        <v>118</v>
      </c>
      <c r="R3329" s="1" t="s">
        <v>719</v>
      </c>
      <c r="S3329" s="1">
        <v>16702350823</v>
      </c>
      <c r="U3329" s="1">
        <v>54121</v>
      </c>
      <c r="V3329" s="1" t="s">
        <v>119</v>
      </c>
      <c r="X3329" s="1" t="s">
        <v>4339</v>
      </c>
      <c r="Y3329" s="1" t="s">
        <v>4393</v>
      </c>
      <c r="Z3329" s="1" t="s">
        <v>4394</v>
      </c>
      <c r="AA3329" s="1" t="s">
        <v>373</v>
      </c>
      <c r="AB3329" s="1" t="s">
        <v>4337</v>
      </c>
      <c r="AC3329" s="1" t="s">
        <v>4338</v>
      </c>
      <c r="AD3329" s="1" t="s">
        <v>116</v>
      </c>
      <c r="AE3329" s="1" t="s">
        <v>117</v>
      </c>
      <c r="AF3329" s="9">
        <v>96950</v>
      </c>
      <c r="AG3329" s="1" t="s">
        <v>118</v>
      </c>
      <c r="AH3329" s="1" t="s">
        <v>719</v>
      </c>
      <c r="AI3329" s="1">
        <v>16702350823</v>
      </c>
      <c r="AK3329" s="1" t="s">
        <v>4342</v>
      </c>
      <c r="BC3329" s="1" t="str">
        <f>"43-3031.00"</f>
        <v>43-3031.00</v>
      </c>
      <c r="BD3329" s="1" t="s">
        <v>389</v>
      </c>
      <c r="BE3329" s="1" t="s">
        <v>16229</v>
      </c>
      <c r="BF3329" s="1" t="s">
        <v>2875</v>
      </c>
      <c r="BG3329" s="1">
        <v>2</v>
      </c>
      <c r="BI3329" s="2">
        <v>44470</v>
      </c>
      <c r="BJ3329" s="2">
        <v>44834</v>
      </c>
      <c r="BM3329" s="1">
        <v>35</v>
      </c>
      <c r="BN3329" s="1">
        <v>0</v>
      </c>
      <c r="BO3329" s="1">
        <v>7</v>
      </c>
      <c r="BP3329" s="1">
        <v>7</v>
      </c>
      <c r="BQ3329" s="1">
        <v>7</v>
      </c>
      <c r="BR3329" s="1">
        <v>7</v>
      </c>
      <c r="BS3329" s="1">
        <v>7</v>
      </c>
      <c r="BT3329" s="1">
        <v>0</v>
      </c>
      <c r="BU3329" s="1" t="str">
        <f>"9:00 AM"</f>
        <v>9:00 AM</v>
      </c>
      <c r="BV3329" s="1" t="str">
        <f>"5:00 PM"</f>
        <v>5:00 PM</v>
      </c>
      <c r="BW3329" s="1" t="s">
        <v>392</v>
      </c>
      <c r="BX3329" s="1">
        <v>0</v>
      </c>
      <c r="BY3329" s="1">
        <v>6</v>
      </c>
      <c r="BZ3329" s="1" t="s">
        <v>112</v>
      </c>
      <c r="CB3329" s="1" t="s">
        <v>719</v>
      </c>
      <c r="CC3329" s="1" t="s">
        <v>4337</v>
      </c>
      <c r="CD3329" s="1" t="s">
        <v>4338</v>
      </c>
      <c r="CE3329" s="1" t="s">
        <v>116</v>
      </c>
      <c r="CF3329" s="1" t="s">
        <v>117</v>
      </c>
      <c r="CG3329" s="1">
        <v>96950</v>
      </c>
      <c r="CH3329" s="3">
        <v>10.16</v>
      </c>
      <c r="CI3329" s="3">
        <v>10.5</v>
      </c>
      <c r="CJ3329" s="3">
        <v>15.24</v>
      </c>
      <c r="CK3329" s="3">
        <v>15.75</v>
      </c>
      <c r="CL3329" s="1" t="s">
        <v>137</v>
      </c>
      <c r="CM3329" s="1" t="s">
        <v>719</v>
      </c>
      <c r="CN3329" s="1" t="s">
        <v>139</v>
      </c>
      <c r="CP3329" s="1" t="s">
        <v>112</v>
      </c>
      <c r="CQ3329" s="1" t="s">
        <v>111</v>
      </c>
      <c r="CR3329" s="1" t="s">
        <v>112</v>
      </c>
      <c r="CS3329" s="1" t="s">
        <v>111</v>
      </c>
      <c r="CT3329" s="1" t="s">
        <v>138</v>
      </c>
      <c r="CU3329" s="1" t="s">
        <v>111</v>
      </c>
      <c r="CV3329" s="1" t="s">
        <v>138</v>
      </c>
      <c r="CW3329" s="1" t="s">
        <v>719</v>
      </c>
      <c r="CX3329" s="1">
        <v>16702350823</v>
      </c>
      <c r="CY3329" s="1" t="s">
        <v>4345</v>
      </c>
      <c r="CZ3329" s="1" t="s">
        <v>716</v>
      </c>
      <c r="DA3329" s="1" t="s">
        <v>111</v>
      </c>
      <c r="DB3329" s="1" t="s">
        <v>112</v>
      </c>
    </row>
    <row r="3330" spans="1:111" ht="15.6" customHeight="1" x14ac:dyDescent="0.25">
      <c r="A3330" s="1" t="s">
        <v>16230</v>
      </c>
      <c r="B3330" s="1" t="s">
        <v>109</v>
      </c>
      <c r="C3330" s="2">
        <v>44385.911231828701</v>
      </c>
      <c r="D3330" s="2">
        <v>44455</v>
      </c>
      <c r="E3330" s="1" t="s">
        <v>110</v>
      </c>
      <c r="F3330" s="2">
        <v>44468.833333333336</v>
      </c>
      <c r="G3330" s="1" t="s">
        <v>112</v>
      </c>
      <c r="H3330" s="1" t="s">
        <v>112</v>
      </c>
      <c r="I3330" s="1" t="s">
        <v>112</v>
      </c>
      <c r="J3330" s="1" t="s">
        <v>7212</v>
      </c>
      <c r="K3330" s="1" t="s">
        <v>8099</v>
      </c>
      <c r="L3330" s="1" t="s">
        <v>410</v>
      </c>
      <c r="N3330" s="1" t="s">
        <v>167</v>
      </c>
      <c r="O3330" s="1" t="s">
        <v>117</v>
      </c>
      <c r="P3330" s="9">
        <v>96950</v>
      </c>
      <c r="Q3330" s="1" t="s">
        <v>118</v>
      </c>
      <c r="S3330" s="1">
        <v>16702336927</v>
      </c>
      <c r="U3330" s="1">
        <v>236220</v>
      </c>
      <c r="V3330" s="1" t="s">
        <v>119</v>
      </c>
      <c r="X3330" s="1" t="s">
        <v>400</v>
      </c>
      <c r="Y3330" s="1" t="s">
        <v>2784</v>
      </c>
      <c r="Z3330" s="1" t="s">
        <v>2785</v>
      </c>
      <c r="AA3330" s="1" t="s">
        <v>171</v>
      </c>
      <c r="AB3330" s="1" t="s">
        <v>2786</v>
      </c>
      <c r="AD3330" s="1" t="s">
        <v>167</v>
      </c>
      <c r="AE3330" s="1" t="s">
        <v>117</v>
      </c>
      <c r="AF3330" s="9">
        <v>96950</v>
      </c>
      <c r="AG3330" s="1" t="s">
        <v>118</v>
      </c>
      <c r="AI3330" s="1">
        <v>16702336927</v>
      </c>
      <c r="AK3330" s="1" t="s">
        <v>1101</v>
      </c>
      <c r="BC3330" s="1" t="str">
        <f>"37-2011.00"</f>
        <v>37-2011.00</v>
      </c>
      <c r="BD3330" s="1" t="s">
        <v>676</v>
      </c>
      <c r="BE3330" s="1" t="s">
        <v>16231</v>
      </c>
      <c r="BF3330" s="1" t="s">
        <v>16232</v>
      </c>
      <c r="BG3330" s="1">
        <v>5</v>
      </c>
      <c r="BI3330" s="2">
        <v>44470</v>
      </c>
      <c r="BJ3330" s="2">
        <v>44834</v>
      </c>
      <c r="BM3330" s="1">
        <v>40</v>
      </c>
      <c r="BN3330" s="1">
        <v>0</v>
      </c>
      <c r="BO3330" s="1">
        <v>8</v>
      </c>
      <c r="BP3330" s="1">
        <v>8</v>
      </c>
      <c r="BQ3330" s="1">
        <v>8</v>
      </c>
      <c r="BR3330" s="1">
        <v>8</v>
      </c>
      <c r="BS3330" s="1">
        <v>8</v>
      </c>
      <c r="BT3330" s="1">
        <v>0</v>
      </c>
      <c r="BU3330" s="1" t="str">
        <f>"7:30 AM"</f>
        <v>7:30 AM</v>
      </c>
      <c r="BV3330" s="1" t="str">
        <f>"4:30 PM"</f>
        <v>4:30 PM</v>
      </c>
      <c r="BW3330" s="1" t="s">
        <v>135</v>
      </c>
      <c r="BX3330" s="1">
        <v>0</v>
      </c>
      <c r="BY3330" s="1">
        <v>6</v>
      </c>
      <c r="BZ3330" s="1" t="s">
        <v>112</v>
      </c>
      <c r="CB3330" s="4" t="s">
        <v>16233</v>
      </c>
      <c r="CC3330" s="1" t="s">
        <v>16234</v>
      </c>
      <c r="CE3330" s="1" t="s">
        <v>167</v>
      </c>
      <c r="CF3330" s="1" t="s">
        <v>117</v>
      </c>
      <c r="CG3330" s="1">
        <v>96950</v>
      </c>
      <c r="CH3330" s="3">
        <v>8.11</v>
      </c>
      <c r="CI3330" s="3">
        <v>8.11</v>
      </c>
      <c r="CJ3330" s="3">
        <v>12.17</v>
      </c>
      <c r="CK3330" s="3">
        <v>12.17</v>
      </c>
      <c r="CL3330" s="1" t="s">
        <v>137</v>
      </c>
      <c r="CN3330" s="1" t="s">
        <v>139</v>
      </c>
      <c r="CP3330" s="1" t="s">
        <v>112</v>
      </c>
      <c r="CQ3330" s="1" t="s">
        <v>111</v>
      </c>
      <c r="CR3330" s="1" t="s">
        <v>112</v>
      </c>
      <c r="CS3330" s="1" t="s">
        <v>111</v>
      </c>
      <c r="CT3330" s="1" t="s">
        <v>138</v>
      </c>
      <c r="CU3330" s="1" t="s">
        <v>111</v>
      </c>
      <c r="CV3330" s="1" t="s">
        <v>138</v>
      </c>
      <c r="CW3330" s="1" t="s">
        <v>411</v>
      </c>
      <c r="CX3330" s="1">
        <v>16702336927</v>
      </c>
      <c r="CY3330" s="1" t="s">
        <v>1101</v>
      </c>
      <c r="CZ3330" s="1" t="s">
        <v>138</v>
      </c>
      <c r="DA3330" s="1" t="s">
        <v>111</v>
      </c>
      <c r="DB3330" s="1" t="s">
        <v>112</v>
      </c>
    </row>
    <row r="3331" spans="1:111" ht="15.6" customHeight="1" x14ac:dyDescent="0.25">
      <c r="A3331" s="1" t="s">
        <v>16246</v>
      </c>
      <c r="B3331" s="1" t="s">
        <v>109</v>
      </c>
      <c r="C3331" s="2">
        <v>44055.104465046294</v>
      </c>
      <c r="D3331" s="2">
        <v>44105</v>
      </c>
      <c r="E3331" s="1" t="s">
        <v>180</v>
      </c>
      <c r="F3331" s="2">
        <v>44103.833333333336</v>
      </c>
      <c r="G3331" s="1" t="s">
        <v>112</v>
      </c>
      <c r="H3331" s="1" t="s">
        <v>112</v>
      </c>
      <c r="I3331" s="1" t="s">
        <v>112</v>
      </c>
      <c r="J3331" s="1" t="s">
        <v>3017</v>
      </c>
      <c r="K3331" s="1" t="s">
        <v>16247</v>
      </c>
      <c r="L3331" s="1" t="s">
        <v>3019</v>
      </c>
      <c r="M3331" s="1" t="s">
        <v>3020</v>
      </c>
      <c r="N3331" s="1" t="s">
        <v>4064</v>
      </c>
      <c r="O3331" s="1" t="s">
        <v>117</v>
      </c>
      <c r="P3331" s="9">
        <v>96950</v>
      </c>
      <c r="Q3331" s="1" t="s">
        <v>118</v>
      </c>
      <c r="S3331" s="1">
        <v>16702877095</v>
      </c>
      <c r="U3331" s="1">
        <v>236220</v>
      </c>
      <c r="V3331" s="1" t="s">
        <v>119</v>
      </c>
      <c r="X3331" s="1" t="s">
        <v>3021</v>
      </c>
      <c r="Y3331" s="1" t="s">
        <v>3022</v>
      </c>
      <c r="Z3331" s="1" t="s">
        <v>3023</v>
      </c>
      <c r="AA3331" s="1" t="s">
        <v>3024</v>
      </c>
      <c r="AB3331" s="1" t="s">
        <v>16248</v>
      </c>
      <c r="AC3331" s="1" t="s">
        <v>3020</v>
      </c>
      <c r="AD3331" s="1" t="s">
        <v>116</v>
      </c>
      <c r="AE3331" s="1" t="s">
        <v>117</v>
      </c>
      <c r="AF3331" s="9">
        <v>96950</v>
      </c>
      <c r="AG3331" s="1" t="s">
        <v>118</v>
      </c>
      <c r="AI3331" s="1">
        <v>16702877095</v>
      </c>
      <c r="AK3331" s="1" t="s">
        <v>3025</v>
      </c>
      <c r="AL3331" s="1" t="s">
        <v>230</v>
      </c>
      <c r="AS3331" s="1" t="s">
        <v>117</v>
      </c>
      <c r="AU3331" s="1" t="s">
        <v>118</v>
      </c>
      <c r="BC3331" s="1" t="str">
        <f>"37-2012.00"</f>
        <v>37-2012.00</v>
      </c>
      <c r="BD3331" s="1" t="s">
        <v>576</v>
      </c>
      <c r="BE3331" s="1" t="s">
        <v>16249</v>
      </c>
      <c r="BF3331" s="1" t="s">
        <v>578</v>
      </c>
      <c r="BG3331" s="1">
        <v>5</v>
      </c>
      <c r="BI3331" s="2">
        <v>44105</v>
      </c>
      <c r="BJ3331" s="2">
        <v>44469</v>
      </c>
      <c r="BM3331" s="1">
        <v>40</v>
      </c>
      <c r="BN3331" s="1">
        <v>0</v>
      </c>
      <c r="BO3331" s="1">
        <v>8</v>
      </c>
      <c r="BP3331" s="1">
        <v>8</v>
      </c>
      <c r="BQ3331" s="1">
        <v>8</v>
      </c>
      <c r="BR3331" s="1">
        <v>8</v>
      </c>
      <c r="BS3331" s="1">
        <v>8</v>
      </c>
      <c r="BT3331" s="1">
        <v>0</v>
      </c>
      <c r="BU3331" s="1" t="str">
        <f>"8:00 AM"</f>
        <v>8:00 AM</v>
      </c>
      <c r="BV3331" s="1" t="str">
        <f>"5:00 PM"</f>
        <v>5:00 PM</v>
      </c>
      <c r="BW3331" s="1" t="s">
        <v>230</v>
      </c>
      <c r="BX3331" s="1">
        <v>0</v>
      </c>
      <c r="BY3331" s="1">
        <v>3</v>
      </c>
      <c r="BZ3331" s="1" t="s">
        <v>112</v>
      </c>
      <c r="CA3331" s="1">
        <v>0</v>
      </c>
      <c r="CB3331" s="4" t="s">
        <v>16250</v>
      </c>
      <c r="CC3331" s="1" t="s">
        <v>3020</v>
      </c>
      <c r="CD3331" s="1" t="s">
        <v>3020</v>
      </c>
      <c r="CE3331" s="1" t="s">
        <v>116</v>
      </c>
      <c r="CF3331" s="1" t="s">
        <v>117</v>
      </c>
      <c r="CG3331" s="1">
        <v>96950</v>
      </c>
      <c r="CH3331" s="3">
        <v>9.41</v>
      </c>
      <c r="CI3331" s="3">
        <v>9.41</v>
      </c>
      <c r="CJ3331" s="3">
        <v>14.12</v>
      </c>
      <c r="CK3331" s="3">
        <v>14.12</v>
      </c>
      <c r="CL3331" s="1" t="s">
        <v>137</v>
      </c>
      <c r="CM3331" s="1" t="s">
        <v>168</v>
      </c>
      <c r="CN3331" s="1" t="s">
        <v>139</v>
      </c>
      <c r="CP3331" s="1" t="s">
        <v>111</v>
      </c>
      <c r="CQ3331" s="1" t="s">
        <v>111</v>
      </c>
      <c r="CR3331" s="1" t="s">
        <v>112</v>
      </c>
      <c r="CS3331" s="1" t="s">
        <v>111</v>
      </c>
      <c r="CT3331" s="1" t="s">
        <v>138</v>
      </c>
      <c r="CU3331" s="1" t="s">
        <v>111</v>
      </c>
      <c r="CV3331" s="1" t="s">
        <v>138</v>
      </c>
      <c r="CW3331" s="1" t="s">
        <v>16251</v>
      </c>
      <c r="CX3331" s="1">
        <v>16702877095</v>
      </c>
      <c r="CY3331" s="1" t="s">
        <v>3025</v>
      </c>
      <c r="CZ3331" s="1" t="s">
        <v>138</v>
      </c>
      <c r="DA3331" s="1" t="s">
        <v>111</v>
      </c>
      <c r="DB3331" s="1" t="s">
        <v>112</v>
      </c>
    </row>
    <row r="3332" spans="1:111" ht="15.6" customHeight="1" x14ac:dyDescent="0.25">
      <c r="A3332" s="1" t="s">
        <v>16271</v>
      </c>
      <c r="B3332" s="1" t="s">
        <v>109</v>
      </c>
      <c r="C3332" s="2">
        <v>44070.833954745372</v>
      </c>
      <c r="D3332" s="2">
        <v>44172</v>
      </c>
      <c r="E3332" s="1" t="s">
        <v>180</v>
      </c>
      <c r="G3332" s="1" t="s">
        <v>112</v>
      </c>
      <c r="H3332" s="1" t="s">
        <v>112</v>
      </c>
      <c r="I3332" s="1" t="s">
        <v>112</v>
      </c>
      <c r="J3332" s="1" t="s">
        <v>4610</v>
      </c>
      <c r="K3332" s="1" t="s">
        <v>16272</v>
      </c>
      <c r="L3332" s="1" t="s">
        <v>4612</v>
      </c>
      <c r="M3332" s="1" t="s">
        <v>2805</v>
      </c>
      <c r="N3332" s="1" t="s">
        <v>116</v>
      </c>
      <c r="O3332" s="1" t="s">
        <v>117</v>
      </c>
      <c r="P3332" s="9">
        <v>96950</v>
      </c>
      <c r="Q3332" s="1" t="s">
        <v>118</v>
      </c>
      <c r="S3332" s="1">
        <v>16702871847</v>
      </c>
      <c r="U3332" s="1">
        <v>72111</v>
      </c>
      <c r="V3332" s="1" t="s">
        <v>119</v>
      </c>
      <c r="X3332" s="1" t="s">
        <v>4613</v>
      </c>
      <c r="Y3332" s="1" t="s">
        <v>4614</v>
      </c>
      <c r="AA3332" s="1" t="s">
        <v>373</v>
      </c>
      <c r="AB3332" s="1" t="s">
        <v>4612</v>
      </c>
      <c r="AC3332" s="1" t="s">
        <v>2805</v>
      </c>
      <c r="AD3332" s="1" t="s">
        <v>116</v>
      </c>
      <c r="AE3332" s="1" t="s">
        <v>117</v>
      </c>
      <c r="AF3332" s="9">
        <v>96950</v>
      </c>
      <c r="AG3332" s="1" t="s">
        <v>118</v>
      </c>
      <c r="AI3332" s="1">
        <v>16702871847</v>
      </c>
      <c r="AK3332" s="1" t="s">
        <v>4615</v>
      </c>
      <c r="BC3332" s="1" t="str">
        <f>"13-1199.05"</f>
        <v>13-1199.05</v>
      </c>
      <c r="BD3332" s="1" t="s">
        <v>16273</v>
      </c>
      <c r="BE3332" s="1" t="s">
        <v>16274</v>
      </c>
      <c r="BF3332" s="1" t="s">
        <v>16275</v>
      </c>
      <c r="BG3332" s="1">
        <v>1</v>
      </c>
      <c r="BI3332" s="2">
        <v>44105</v>
      </c>
      <c r="BJ3332" s="2">
        <v>44469</v>
      </c>
      <c r="BM3332" s="1">
        <v>40</v>
      </c>
      <c r="BN3332" s="1">
        <v>0</v>
      </c>
      <c r="BO3332" s="1">
        <v>8</v>
      </c>
      <c r="BP3332" s="1">
        <v>8</v>
      </c>
      <c r="BQ3332" s="1">
        <v>8</v>
      </c>
      <c r="BR3332" s="1">
        <v>8</v>
      </c>
      <c r="BS3332" s="1">
        <v>8</v>
      </c>
      <c r="BT3332" s="1">
        <v>0</v>
      </c>
      <c r="BU3332" s="1" t="str">
        <f>"8:00 AM"</f>
        <v>8:00 AM</v>
      </c>
      <c r="BV3332" s="1" t="str">
        <f>"5:00 PM"</f>
        <v>5:00 PM</v>
      </c>
      <c r="BW3332" s="1" t="s">
        <v>135</v>
      </c>
      <c r="BX3332" s="1">
        <v>0</v>
      </c>
      <c r="BY3332" s="1">
        <v>24</v>
      </c>
      <c r="BZ3332" s="1" t="s">
        <v>111</v>
      </c>
      <c r="CA3332" s="1">
        <v>6</v>
      </c>
      <c r="CB3332" s="4" t="s">
        <v>16276</v>
      </c>
      <c r="CC3332" s="1" t="s">
        <v>11059</v>
      </c>
      <c r="CD3332" s="1" t="s">
        <v>2805</v>
      </c>
      <c r="CE3332" s="1" t="s">
        <v>116</v>
      </c>
      <c r="CF3332" s="1" t="s">
        <v>117</v>
      </c>
      <c r="CG3332" s="1">
        <v>96950</v>
      </c>
      <c r="CH3332" s="3">
        <v>31.43</v>
      </c>
      <c r="CI3332" s="3">
        <v>31.43</v>
      </c>
      <c r="CJ3332" s="3">
        <v>47.15</v>
      </c>
      <c r="CK3332" s="3">
        <v>47.15</v>
      </c>
      <c r="CL3332" s="1" t="s">
        <v>137</v>
      </c>
      <c r="CM3332" s="1" t="s">
        <v>362</v>
      </c>
      <c r="CN3332" s="1" t="s">
        <v>139</v>
      </c>
      <c r="CP3332" s="1" t="s">
        <v>112</v>
      </c>
      <c r="CQ3332" s="1" t="s">
        <v>111</v>
      </c>
      <c r="CR3332" s="1" t="s">
        <v>112</v>
      </c>
      <c r="CS3332" s="1" t="s">
        <v>111</v>
      </c>
      <c r="CT3332" s="1" t="s">
        <v>138</v>
      </c>
      <c r="CU3332" s="1" t="s">
        <v>111</v>
      </c>
      <c r="CV3332" s="1" t="s">
        <v>138</v>
      </c>
      <c r="CW3332" s="1" t="s">
        <v>16277</v>
      </c>
      <c r="CX3332" s="1">
        <v>16702871847</v>
      </c>
      <c r="CY3332" s="1" t="s">
        <v>4615</v>
      </c>
      <c r="CZ3332" s="1" t="s">
        <v>138</v>
      </c>
      <c r="DA3332" s="1" t="s">
        <v>111</v>
      </c>
      <c r="DB3332" s="1" t="s">
        <v>112</v>
      </c>
    </row>
    <row r="3333" spans="1:111" ht="15.6" customHeight="1" x14ac:dyDescent="0.25">
      <c r="A3333" s="1" t="s">
        <v>16278</v>
      </c>
      <c r="B3333" s="1" t="s">
        <v>109</v>
      </c>
      <c r="C3333" s="2">
        <v>44137.838734837962</v>
      </c>
      <c r="D3333" s="2">
        <v>44176</v>
      </c>
      <c r="E3333" s="1" t="s">
        <v>180</v>
      </c>
      <c r="G3333" s="1" t="s">
        <v>112</v>
      </c>
      <c r="H3333" s="1" t="s">
        <v>112</v>
      </c>
      <c r="I3333" s="1" t="s">
        <v>112</v>
      </c>
      <c r="J3333" s="1" t="s">
        <v>2073</v>
      </c>
      <c r="K3333" s="1" t="s">
        <v>16279</v>
      </c>
      <c r="L3333" s="1" t="s">
        <v>3260</v>
      </c>
      <c r="N3333" s="1" t="s">
        <v>116</v>
      </c>
      <c r="O3333" s="1" t="s">
        <v>117</v>
      </c>
      <c r="P3333" s="9">
        <v>96950</v>
      </c>
      <c r="Q3333" s="1" t="s">
        <v>118</v>
      </c>
      <c r="S3333" s="1">
        <v>16702353602</v>
      </c>
      <c r="U3333" s="1">
        <v>31191</v>
      </c>
      <c r="V3333" s="1" t="s">
        <v>119</v>
      </c>
      <c r="X3333" s="1" t="s">
        <v>2076</v>
      </c>
      <c r="Y3333" s="1" t="s">
        <v>2077</v>
      </c>
      <c r="AA3333" s="1" t="s">
        <v>461</v>
      </c>
      <c r="AB3333" s="1" t="s">
        <v>2084</v>
      </c>
      <c r="AD3333" s="1" t="s">
        <v>116</v>
      </c>
      <c r="AE3333" s="1" t="s">
        <v>117</v>
      </c>
      <c r="AF3333" s="9">
        <v>96950</v>
      </c>
      <c r="AG3333" s="1" t="s">
        <v>118</v>
      </c>
      <c r="AI3333" s="1">
        <v>16702353602</v>
      </c>
      <c r="AK3333" s="1" t="s">
        <v>2079</v>
      </c>
      <c r="BC3333" s="1" t="str">
        <f>"35-2014.00"</f>
        <v>35-2014.00</v>
      </c>
      <c r="BD3333" s="1" t="s">
        <v>152</v>
      </c>
      <c r="BE3333" s="1" t="s">
        <v>16280</v>
      </c>
      <c r="BF3333" s="1" t="s">
        <v>154</v>
      </c>
      <c r="BG3333" s="1">
        <v>1</v>
      </c>
      <c r="BI3333" s="2">
        <v>44256</v>
      </c>
      <c r="BJ3333" s="2">
        <v>44620</v>
      </c>
      <c r="BM3333" s="1">
        <v>40</v>
      </c>
      <c r="BN3333" s="1">
        <v>0</v>
      </c>
      <c r="BO3333" s="1">
        <v>8</v>
      </c>
      <c r="BP3333" s="1">
        <v>8</v>
      </c>
      <c r="BQ3333" s="1">
        <v>8</v>
      </c>
      <c r="BR3333" s="1">
        <v>8</v>
      </c>
      <c r="BS3333" s="1">
        <v>8</v>
      </c>
      <c r="BT3333" s="1">
        <v>0</v>
      </c>
      <c r="BU3333" s="1" t="str">
        <f>"8:00 AM"</f>
        <v>8:00 AM</v>
      </c>
      <c r="BV3333" s="1" t="str">
        <f>"5:00 PM"</f>
        <v>5:00 PM</v>
      </c>
      <c r="BW3333" s="1" t="s">
        <v>230</v>
      </c>
      <c r="BX3333" s="1">
        <v>0</v>
      </c>
      <c r="BY3333" s="1">
        <v>0</v>
      </c>
      <c r="BZ3333" s="1" t="s">
        <v>112</v>
      </c>
      <c r="CA3333" s="1">
        <v>0</v>
      </c>
      <c r="CB3333" s="1" t="s">
        <v>362</v>
      </c>
      <c r="CC3333" s="1" t="s">
        <v>16281</v>
      </c>
      <c r="CE3333" s="1" t="s">
        <v>116</v>
      </c>
      <c r="CF3333" s="1" t="s">
        <v>117</v>
      </c>
      <c r="CG3333" s="1">
        <v>96950</v>
      </c>
      <c r="CH3333" s="3">
        <v>9</v>
      </c>
      <c r="CI3333" s="3">
        <v>9</v>
      </c>
      <c r="CJ3333" s="3">
        <v>13.5</v>
      </c>
      <c r="CK3333" s="3">
        <v>13.5</v>
      </c>
      <c r="CL3333" s="1" t="s">
        <v>137</v>
      </c>
      <c r="CM3333" s="1" t="s">
        <v>230</v>
      </c>
      <c r="CN3333" s="1" t="s">
        <v>139</v>
      </c>
      <c r="CP3333" s="1" t="s">
        <v>112</v>
      </c>
      <c r="CQ3333" s="1" t="s">
        <v>111</v>
      </c>
      <c r="CR3333" s="1" t="s">
        <v>112</v>
      </c>
      <c r="CS3333" s="1" t="s">
        <v>111</v>
      </c>
      <c r="CT3333" s="1" t="s">
        <v>138</v>
      </c>
      <c r="CU3333" s="1" t="s">
        <v>111</v>
      </c>
      <c r="CV3333" s="1" t="s">
        <v>138</v>
      </c>
      <c r="CW3333" s="1" t="s">
        <v>230</v>
      </c>
      <c r="CX3333" s="1">
        <v>16702353602</v>
      </c>
      <c r="CY3333" s="1" t="s">
        <v>2079</v>
      </c>
      <c r="CZ3333" s="1" t="s">
        <v>230</v>
      </c>
      <c r="DA3333" s="1" t="s">
        <v>111</v>
      </c>
      <c r="DB3333" s="1" t="s">
        <v>112</v>
      </c>
    </row>
    <row r="3334" spans="1:111" ht="15.6" customHeight="1" x14ac:dyDescent="0.25">
      <c r="A3334" s="1" t="s">
        <v>16282</v>
      </c>
      <c r="B3334" s="1" t="s">
        <v>109</v>
      </c>
      <c r="C3334" s="2">
        <v>44041.161356597222</v>
      </c>
      <c r="D3334" s="2">
        <v>44118</v>
      </c>
      <c r="E3334" s="1" t="s">
        <v>110</v>
      </c>
      <c r="F3334" s="2">
        <v>44103.833333333336</v>
      </c>
      <c r="G3334" s="1" t="s">
        <v>111</v>
      </c>
      <c r="H3334" s="1" t="s">
        <v>112</v>
      </c>
      <c r="I3334" s="1" t="s">
        <v>112</v>
      </c>
      <c r="J3334" s="1" t="s">
        <v>11701</v>
      </c>
      <c r="K3334" s="1" t="s">
        <v>11696</v>
      </c>
      <c r="L3334" s="1" t="s">
        <v>11697</v>
      </c>
      <c r="M3334" s="1" t="s">
        <v>11697</v>
      </c>
      <c r="N3334" s="1" t="s">
        <v>167</v>
      </c>
      <c r="O3334" s="1" t="s">
        <v>117</v>
      </c>
      <c r="P3334" s="9">
        <v>96950</v>
      </c>
      <c r="Q3334" s="1" t="s">
        <v>118</v>
      </c>
      <c r="S3334" s="1">
        <v>16702346445</v>
      </c>
      <c r="T3334" s="1">
        <v>2263</v>
      </c>
      <c r="U3334" s="1">
        <v>452311</v>
      </c>
      <c r="V3334" s="1" t="s">
        <v>119</v>
      </c>
      <c r="X3334" s="1" t="s">
        <v>3601</v>
      </c>
      <c r="Y3334" s="1" t="s">
        <v>3602</v>
      </c>
      <c r="AA3334" s="1" t="s">
        <v>2702</v>
      </c>
      <c r="AB3334" s="1" t="s">
        <v>16283</v>
      </c>
      <c r="AC3334" s="1" t="s">
        <v>16283</v>
      </c>
      <c r="AD3334" s="1" t="s">
        <v>167</v>
      </c>
      <c r="AE3334" s="1" t="s">
        <v>117</v>
      </c>
      <c r="AF3334" s="9">
        <v>96950</v>
      </c>
      <c r="AG3334" s="1" t="s">
        <v>118</v>
      </c>
      <c r="AI3334" s="1">
        <v>16702346445</v>
      </c>
      <c r="AJ3334" s="1">
        <v>2263</v>
      </c>
      <c r="AK3334" s="1" t="s">
        <v>956</v>
      </c>
      <c r="BC3334" s="1" t="str">
        <f>"41-4011.00"</f>
        <v>41-4011.00</v>
      </c>
      <c r="BD3334" s="1" t="s">
        <v>3182</v>
      </c>
      <c r="BE3334" s="1" t="s">
        <v>16284</v>
      </c>
      <c r="BF3334" s="1" t="s">
        <v>3604</v>
      </c>
      <c r="BG3334" s="1">
        <v>1</v>
      </c>
      <c r="BI3334" s="2">
        <v>44105</v>
      </c>
      <c r="BJ3334" s="2">
        <v>45199</v>
      </c>
      <c r="BM3334" s="1">
        <v>40</v>
      </c>
      <c r="BN3334" s="1">
        <v>0</v>
      </c>
      <c r="BO3334" s="1">
        <v>8</v>
      </c>
      <c r="BP3334" s="1">
        <v>8</v>
      </c>
      <c r="BQ3334" s="1">
        <v>8</v>
      </c>
      <c r="BR3334" s="1">
        <v>8</v>
      </c>
      <c r="BS3334" s="1">
        <v>8</v>
      </c>
      <c r="BT3334" s="1">
        <v>0</v>
      </c>
      <c r="BU3334" s="1" t="str">
        <f>"10:00 AM"</f>
        <v>10:00 AM</v>
      </c>
      <c r="BV3334" s="1" t="str">
        <f>"7:00 PM"</f>
        <v>7:00 PM</v>
      </c>
      <c r="BW3334" s="1" t="s">
        <v>135</v>
      </c>
      <c r="BX3334" s="1">
        <v>0</v>
      </c>
      <c r="BY3334" s="1">
        <v>6</v>
      </c>
      <c r="BZ3334" s="1" t="s">
        <v>112</v>
      </c>
      <c r="CA3334" s="1">
        <v>0</v>
      </c>
      <c r="CB3334" s="4" t="s">
        <v>16285</v>
      </c>
      <c r="CC3334" s="1" t="s">
        <v>11697</v>
      </c>
      <c r="CD3334" s="1" t="s">
        <v>11697</v>
      </c>
      <c r="CE3334" s="1" t="s">
        <v>167</v>
      </c>
      <c r="CF3334" s="1" t="s">
        <v>117</v>
      </c>
      <c r="CG3334" s="1">
        <v>96950</v>
      </c>
      <c r="CH3334" s="3">
        <v>11.82</v>
      </c>
      <c r="CI3334" s="3">
        <v>11.82</v>
      </c>
      <c r="CJ3334" s="3">
        <v>17.73</v>
      </c>
      <c r="CK3334" s="3">
        <v>17.73</v>
      </c>
      <c r="CL3334" s="1" t="s">
        <v>137</v>
      </c>
      <c r="CM3334" s="1" t="s">
        <v>960</v>
      </c>
      <c r="CN3334" s="1" t="s">
        <v>139</v>
      </c>
      <c r="CP3334" s="1" t="s">
        <v>112</v>
      </c>
      <c r="CQ3334" s="1" t="s">
        <v>111</v>
      </c>
      <c r="CR3334" s="1" t="s">
        <v>112</v>
      </c>
      <c r="CS3334" s="1" t="s">
        <v>111</v>
      </c>
      <c r="CT3334" s="1" t="s">
        <v>138</v>
      </c>
      <c r="CU3334" s="1" t="s">
        <v>111</v>
      </c>
      <c r="CV3334" s="1" t="s">
        <v>138</v>
      </c>
      <c r="CW3334" s="1" t="s">
        <v>138</v>
      </c>
      <c r="CX3334" s="1">
        <v>16702346445</v>
      </c>
      <c r="CY3334" s="1" t="s">
        <v>956</v>
      </c>
      <c r="CZ3334" s="1" t="s">
        <v>138</v>
      </c>
      <c r="DA3334" s="1" t="s">
        <v>111</v>
      </c>
      <c r="DB3334" s="1" t="s">
        <v>112</v>
      </c>
      <c r="DC3334" s="1" t="s">
        <v>3601</v>
      </c>
      <c r="DD3334" s="1" t="s">
        <v>3602</v>
      </c>
      <c r="DF3334" s="1" t="s">
        <v>16286</v>
      </c>
      <c r="DG3334" s="1" t="s">
        <v>956</v>
      </c>
    </row>
    <row r="3335" spans="1:111" ht="15.6" customHeight="1" x14ac:dyDescent="0.25">
      <c r="A3335" s="1" t="s">
        <v>16317</v>
      </c>
      <c r="B3335" s="1" t="s">
        <v>109</v>
      </c>
      <c r="C3335" s="2">
        <v>44103.838355555556</v>
      </c>
      <c r="D3335" s="2">
        <v>44151</v>
      </c>
      <c r="E3335" s="1" t="s">
        <v>180</v>
      </c>
      <c r="G3335" s="1" t="s">
        <v>112</v>
      </c>
      <c r="H3335" s="1" t="s">
        <v>112</v>
      </c>
      <c r="I3335" s="1" t="s">
        <v>112</v>
      </c>
      <c r="J3335" s="1" t="s">
        <v>10888</v>
      </c>
      <c r="L3335" s="1" t="s">
        <v>10889</v>
      </c>
      <c r="N3335" s="1" t="s">
        <v>167</v>
      </c>
      <c r="O3335" s="1" t="s">
        <v>117</v>
      </c>
      <c r="P3335" s="9">
        <v>96950</v>
      </c>
      <c r="Q3335" s="1" t="s">
        <v>118</v>
      </c>
      <c r="S3335" s="1">
        <v>16702353334</v>
      </c>
      <c r="U3335" s="1">
        <v>71312</v>
      </c>
      <c r="V3335" s="1" t="s">
        <v>119</v>
      </c>
      <c r="X3335" s="1" t="s">
        <v>2262</v>
      </c>
      <c r="Y3335" s="1" t="s">
        <v>12165</v>
      </c>
      <c r="Z3335" s="1" t="s">
        <v>2262</v>
      </c>
      <c r="AA3335" s="1" t="s">
        <v>245</v>
      </c>
      <c r="AB3335" s="1" t="s">
        <v>10889</v>
      </c>
      <c r="AD3335" s="1" t="s">
        <v>167</v>
      </c>
      <c r="AE3335" s="1" t="s">
        <v>117</v>
      </c>
      <c r="AF3335" s="9">
        <v>96950</v>
      </c>
      <c r="AG3335" s="1" t="s">
        <v>118</v>
      </c>
      <c r="AI3335" s="1">
        <v>16702353334</v>
      </c>
      <c r="AK3335" s="1" t="s">
        <v>590</v>
      </c>
      <c r="BC3335" s="1" t="str">
        <f>"49-9091.00"</f>
        <v>49-9091.00</v>
      </c>
      <c r="BD3335" s="1" t="s">
        <v>12166</v>
      </c>
      <c r="BE3335" s="1" t="s">
        <v>16318</v>
      </c>
      <c r="BF3335" s="1" t="s">
        <v>14504</v>
      </c>
      <c r="BG3335" s="1">
        <v>3</v>
      </c>
      <c r="BI3335" s="2">
        <v>44166</v>
      </c>
      <c r="BJ3335" s="2">
        <v>44469</v>
      </c>
      <c r="BM3335" s="1">
        <v>40</v>
      </c>
      <c r="BN3335" s="1">
        <v>0</v>
      </c>
      <c r="BO3335" s="1">
        <v>8</v>
      </c>
      <c r="BP3335" s="1">
        <v>8</v>
      </c>
      <c r="BQ3335" s="1">
        <v>8</v>
      </c>
      <c r="BR3335" s="1">
        <v>8</v>
      </c>
      <c r="BS3335" s="1">
        <v>8</v>
      </c>
      <c r="BT3335" s="1">
        <v>0</v>
      </c>
      <c r="BU3335" s="1" t="str">
        <f>"9:00 AM"</f>
        <v>9:00 AM</v>
      </c>
      <c r="BV3335" s="1" t="str">
        <f>"5:00 PM"</f>
        <v>5:00 PM</v>
      </c>
      <c r="BW3335" s="1" t="s">
        <v>230</v>
      </c>
      <c r="BX3335" s="1">
        <v>3</v>
      </c>
      <c r="BY3335" s="1">
        <v>3</v>
      </c>
      <c r="BZ3335" s="1" t="s">
        <v>112</v>
      </c>
      <c r="CA3335" s="1">
        <v>0</v>
      </c>
      <c r="CB3335" s="1" t="s">
        <v>16319</v>
      </c>
      <c r="CC3335" s="1" t="s">
        <v>10889</v>
      </c>
      <c r="CD3335" s="1" t="s">
        <v>16320</v>
      </c>
      <c r="CE3335" s="1" t="s">
        <v>167</v>
      </c>
      <c r="CF3335" s="1" t="s">
        <v>117</v>
      </c>
      <c r="CG3335" s="1">
        <v>96950</v>
      </c>
      <c r="CH3335" s="3">
        <v>12.76</v>
      </c>
      <c r="CI3335" s="3">
        <v>12.8</v>
      </c>
      <c r="CJ3335" s="3">
        <v>19.14</v>
      </c>
      <c r="CK3335" s="3">
        <v>19.2</v>
      </c>
      <c r="CL3335" s="1" t="s">
        <v>137</v>
      </c>
      <c r="CM3335" s="1" t="s">
        <v>230</v>
      </c>
      <c r="CN3335" s="1" t="s">
        <v>139</v>
      </c>
      <c r="CP3335" s="1" t="s">
        <v>112</v>
      </c>
      <c r="CQ3335" s="1" t="s">
        <v>111</v>
      </c>
      <c r="CR3335" s="1" t="s">
        <v>112</v>
      </c>
      <c r="CS3335" s="1" t="s">
        <v>111</v>
      </c>
      <c r="CT3335" s="1" t="s">
        <v>111</v>
      </c>
      <c r="CU3335" s="1" t="s">
        <v>111</v>
      </c>
      <c r="CV3335" s="1" t="s">
        <v>138</v>
      </c>
      <c r="CW3335" s="1" t="s">
        <v>593</v>
      </c>
      <c r="CX3335" s="1">
        <v>16702353334</v>
      </c>
      <c r="CY3335" s="1" t="s">
        <v>590</v>
      </c>
      <c r="CZ3335" s="1" t="s">
        <v>138</v>
      </c>
      <c r="DA3335" s="1" t="s">
        <v>111</v>
      </c>
      <c r="DB3335" s="1" t="s">
        <v>112</v>
      </c>
    </row>
    <row r="3336" spans="1:111" ht="15.6" customHeight="1" x14ac:dyDescent="0.25">
      <c r="A3336" s="1" t="s">
        <v>16333</v>
      </c>
      <c r="B3336" s="1" t="s">
        <v>109</v>
      </c>
      <c r="C3336" s="2">
        <v>44055.144646527777</v>
      </c>
      <c r="D3336" s="2">
        <v>44159</v>
      </c>
      <c r="E3336" s="1" t="s">
        <v>110</v>
      </c>
      <c r="F3336" s="2">
        <v>44103.833333333336</v>
      </c>
      <c r="G3336" s="1" t="s">
        <v>111</v>
      </c>
      <c r="H3336" s="1" t="s">
        <v>112</v>
      </c>
      <c r="I3336" s="1" t="s">
        <v>112</v>
      </c>
      <c r="J3336" s="1" t="s">
        <v>9188</v>
      </c>
      <c r="K3336" s="1" t="s">
        <v>9189</v>
      </c>
      <c r="L3336" s="1" t="s">
        <v>760</v>
      </c>
      <c r="M3336" s="1" t="s">
        <v>9190</v>
      </c>
      <c r="N3336" s="1" t="s">
        <v>116</v>
      </c>
      <c r="O3336" s="1" t="s">
        <v>117</v>
      </c>
      <c r="P3336" s="9">
        <v>96950</v>
      </c>
      <c r="Q3336" s="1" t="s">
        <v>118</v>
      </c>
      <c r="S3336" s="1">
        <v>16704836371</v>
      </c>
      <c r="U3336" s="1">
        <v>722515</v>
      </c>
      <c r="V3336" s="1" t="s">
        <v>119</v>
      </c>
      <c r="X3336" s="1" t="s">
        <v>2076</v>
      </c>
      <c r="Y3336" s="1" t="s">
        <v>9191</v>
      </c>
      <c r="Z3336" s="1" t="s">
        <v>9192</v>
      </c>
      <c r="AA3336" s="1" t="s">
        <v>245</v>
      </c>
      <c r="AB3336" s="1" t="s">
        <v>760</v>
      </c>
      <c r="AC3336" s="1" t="s">
        <v>9190</v>
      </c>
      <c r="AD3336" s="1" t="s">
        <v>116</v>
      </c>
      <c r="AE3336" s="1" t="s">
        <v>117</v>
      </c>
      <c r="AF3336" s="9">
        <v>96950</v>
      </c>
      <c r="AG3336" s="1" t="s">
        <v>118</v>
      </c>
      <c r="AI3336" s="1">
        <v>16704836371</v>
      </c>
      <c r="AK3336" s="1" t="s">
        <v>9193</v>
      </c>
      <c r="BC3336" s="1" t="str">
        <f>"35-3022.00"</f>
        <v>35-3022.00</v>
      </c>
      <c r="BD3336" s="1" t="s">
        <v>4475</v>
      </c>
      <c r="BE3336" s="1" t="s">
        <v>14772</v>
      </c>
      <c r="BF3336" s="1" t="s">
        <v>14773</v>
      </c>
      <c r="BG3336" s="1">
        <v>1</v>
      </c>
      <c r="BI3336" s="2">
        <v>44105</v>
      </c>
      <c r="BJ3336" s="2">
        <v>44469</v>
      </c>
      <c r="BM3336" s="1">
        <v>35</v>
      </c>
      <c r="BN3336" s="1">
        <v>0</v>
      </c>
      <c r="BO3336" s="1">
        <v>7</v>
      </c>
      <c r="BP3336" s="1">
        <v>7</v>
      </c>
      <c r="BQ3336" s="1">
        <v>7</v>
      </c>
      <c r="BR3336" s="1">
        <v>7</v>
      </c>
      <c r="BS3336" s="1">
        <v>7</v>
      </c>
      <c r="BT3336" s="1">
        <v>0</v>
      </c>
      <c r="BU3336" s="1" t="str">
        <f>"9:00 AM"</f>
        <v>9:00 AM</v>
      </c>
      <c r="BV3336" s="1" t="str">
        <f>"5:00 PM"</f>
        <v>5:00 PM</v>
      </c>
      <c r="BW3336" s="1" t="s">
        <v>230</v>
      </c>
      <c r="BX3336" s="1">
        <v>0</v>
      </c>
      <c r="BY3336" s="1">
        <v>3</v>
      </c>
      <c r="BZ3336" s="1" t="s">
        <v>112</v>
      </c>
      <c r="CA3336" s="1">
        <v>0</v>
      </c>
      <c r="CB3336" s="1" t="s">
        <v>230</v>
      </c>
      <c r="CC3336" s="1" t="s">
        <v>754</v>
      </c>
      <c r="CD3336" s="1" t="s">
        <v>9190</v>
      </c>
      <c r="CE3336" s="1" t="s">
        <v>167</v>
      </c>
      <c r="CF3336" s="1" t="s">
        <v>117</v>
      </c>
      <c r="CG3336" s="1">
        <v>96950</v>
      </c>
      <c r="CH3336" s="3">
        <v>9.75</v>
      </c>
      <c r="CI3336" s="3">
        <v>9.75</v>
      </c>
      <c r="CJ3336" s="3">
        <v>14.63</v>
      </c>
      <c r="CK3336" s="3">
        <v>14.63</v>
      </c>
      <c r="CL3336" s="1" t="s">
        <v>137</v>
      </c>
      <c r="CN3336" s="1" t="s">
        <v>139</v>
      </c>
      <c r="CP3336" s="1" t="s">
        <v>112</v>
      </c>
      <c r="CQ3336" s="1" t="s">
        <v>111</v>
      </c>
      <c r="CR3336" s="1" t="s">
        <v>111</v>
      </c>
      <c r="CS3336" s="1" t="s">
        <v>111</v>
      </c>
      <c r="CT3336" s="1" t="s">
        <v>111</v>
      </c>
      <c r="CU3336" s="1" t="s">
        <v>111</v>
      </c>
      <c r="CV3336" s="1" t="s">
        <v>111</v>
      </c>
      <c r="CW3336" s="1" t="s">
        <v>16334</v>
      </c>
      <c r="CX3336" s="1">
        <v>16704836371</v>
      </c>
      <c r="CY3336" s="1" t="s">
        <v>9193</v>
      </c>
      <c r="CZ3336" s="1" t="s">
        <v>138</v>
      </c>
      <c r="DA3336" s="1" t="s">
        <v>111</v>
      </c>
      <c r="DB3336" s="1" t="s">
        <v>112</v>
      </c>
    </row>
    <row r="3337" spans="1:111" ht="15.6" customHeight="1" x14ac:dyDescent="0.25">
      <c r="A3337" s="1" t="s">
        <v>16338</v>
      </c>
      <c r="B3337" s="1" t="s">
        <v>109</v>
      </c>
      <c r="C3337" s="2">
        <v>44056.333867476853</v>
      </c>
      <c r="D3337" s="2">
        <v>44112</v>
      </c>
      <c r="E3337" s="1" t="s">
        <v>110</v>
      </c>
      <c r="F3337" s="2">
        <v>44103.833333333336</v>
      </c>
      <c r="G3337" s="1" t="s">
        <v>111</v>
      </c>
      <c r="H3337" s="1" t="s">
        <v>112</v>
      </c>
      <c r="I3337" s="1" t="s">
        <v>112</v>
      </c>
      <c r="J3337" s="1" t="s">
        <v>1271</v>
      </c>
      <c r="K3337" s="1" t="s">
        <v>1272</v>
      </c>
      <c r="L3337" s="1" t="s">
        <v>1273</v>
      </c>
      <c r="N3337" s="1" t="s">
        <v>167</v>
      </c>
      <c r="O3337" s="1" t="s">
        <v>117</v>
      </c>
      <c r="P3337" s="9">
        <v>96950</v>
      </c>
      <c r="Q3337" s="1" t="s">
        <v>118</v>
      </c>
      <c r="S3337" s="1">
        <v>16702351495</v>
      </c>
      <c r="U3337" s="1">
        <v>23622</v>
      </c>
      <c r="V3337" s="1" t="s">
        <v>119</v>
      </c>
      <c r="X3337" s="1" t="s">
        <v>930</v>
      </c>
      <c r="Y3337" s="1" t="s">
        <v>1274</v>
      </c>
      <c r="Z3337" s="1" t="s">
        <v>1275</v>
      </c>
      <c r="AA3337" s="1" t="s">
        <v>357</v>
      </c>
      <c r="AB3337" s="1" t="s">
        <v>1273</v>
      </c>
      <c r="AD3337" s="1" t="s">
        <v>167</v>
      </c>
      <c r="AE3337" s="1" t="s">
        <v>117</v>
      </c>
      <c r="AF3337" s="9">
        <v>96950</v>
      </c>
      <c r="AG3337" s="1" t="s">
        <v>118</v>
      </c>
      <c r="AI3337" s="1">
        <v>16707881495</v>
      </c>
      <c r="AK3337" s="1" t="s">
        <v>1281</v>
      </c>
      <c r="BC3337" s="1" t="str">
        <f>"47-2051.00"</f>
        <v>47-2051.00</v>
      </c>
      <c r="BD3337" s="1" t="s">
        <v>295</v>
      </c>
      <c r="BE3337" s="1" t="s">
        <v>4890</v>
      </c>
      <c r="BF3337" s="1" t="s">
        <v>1820</v>
      </c>
      <c r="BG3337" s="1">
        <v>1</v>
      </c>
      <c r="BI3337" s="2">
        <v>44105</v>
      </c>
      <c r="BJ3337" s="2">
        <v>44469</v>
      </c>
      <c r="BM3337" s="1">
        <v>35</v>
      </c>
      <c r="BN3337" s="1">
        <v>0</v>
      </c>
      <c r="BO3337" s="1">
        <v>7</v>
      </c>
      <c r="BP3337" s="1">
        <v>7</v>
      </c>
      <c r="BQ3337" s="1">
        <v>7</v>
      </c>
      <c r="BR3337" s="1">
        <v>7</v>
      </c>
      <c r="BS3337" s="1">
        <v>7</v>
      </c>
      <c r="BT3337" s="1">
        <v>0</v>
      </c>
      <c r="BU3337" s="1" t="str">
        <f>"9:00 AM"</f>
        <v>9:00 AM</v>
      </c>
      <c r="BV3337" s="1" t="str">
        <f>"7:00 PM"</f>
        <v>7:00 PM</v>
      </c>
      <c r="BW3337" s="1" t="s">
        <v>135</v>
      </c>
      <c r="BX3337" s="1">
        <v>0</v>
      </c>
      <c r="BY3337" s="1">
        <v>24</v>
      </c>
      <c r="BZ3337" s="1" t="s">
        <v>112</v>
      </c>
      <c r="CA3337" s="1">
        <v>0</v>
      </c>
      <c r="CB3337" s="1" t="s">
        <v>4891</v>
      </c>
      <c r="CC3337" s="1" t="s">
        <v>1273</v>
      </c>
      <c r="CE3337" s="1" t="s">
        <v>167</v>
      </c>
      <c r="CF3337" s="1" t="s">
        <v>117</v>
      </c>
      <c r="CG3337" s="1">
        <v>96950</v>
      </c>
      <c r="CH3337" s="3">
        <v>15.55</v>
      </c>
      <c r="CI3337" s="3">
        <v>15.55</v>
      </c>
      <c r="CJ3337" s="3">
        <v>23.33</v>
      </c>
      <c r="CK3337" s="3">
        <v>23.33</v>
      </c>
      <c r="CL3337" s="1" t="s">
        <v>137</v>
      </c>
      <c r="CN3337" s="1" t="s">
        <v>139</v>
      </c>
      <c r="CP3337" s="1" t="s">
        <v>112</v>
      </c>
      <c r="CQ3337" s="1" t="s">
        <v>111</v>
      </c>
      <c r="CR3337" s="1" t="s">
        <v>111</v>
      </c>
      <c r="CS3337" s="1" t="s">
        <v>111</v>
      </c>
      <c r="CT3337" s="1" t="s">
        <v>111</v>
      </c>
      <c r="CU3337" s="1" t="s">
        <v>111</v>
      </c>
      <c r="CV3337" s="1" t="s">
        <v>111</v>
      </c>
      <c r="CW3337" s="1" t="s">
        <v>1004</v>
      </c>
      <c r="CX3337" s="1">
        <v>16707881495</v>
      </c>
      <c r="CY3337" s="1" t="s">
        <v>1281</v>
      </c>
      <c r="CZ3337" s="1" t="s">
        <v>138</v>
      </c>
      <c r="DA3337" s="1" t="s">
        <v>111</v>
      </c>
      <c r="DB3337" s="1" t="s">
        <v>112</v>
      </c>
    </row>
    <row r="3338" spans="1:111" ht="15.6" customHeight="1" x14ac:dyDescent="0.25">
      <c r="A3338" s="1" t="s">
        <v>16342</v>
      </c>
      <c r="B3338" s="1" t="s">
        <v>109</v>
      </c>
      <c r="C3338" s="2">
        <v>44130.066209722223</v>
      </c>
      <c r="D3338" s="2">
        <v>44158</v>
      </c>
      <c r="E3338" s="1" t="s">
        <v>180</v>
      </c>
      <c r="G3338" s="1" t="s">
        <v>112</v>
      </c>
      <c r="H3338" s="1" t="s">
        <v>112</v>
      </c>
      <c r="I3338" s="1" t="s">
        <v>112</v>
      </c>
      <c r="J3338" s="1" t="s">
        <v>16343</v>
      </c>
      <c r="K3338" s="1" t="s">
        <v>138</v>
      </c>
      <c r="L3338" s="1" t="s">
        <v>16344</v>
      </c>
      <c r="M3338" s="1" t="s">
        <v>1290</v>
      </c>
      <c r="N3338" s="1" t="s">
        <v>167</v>
      </c>
      <c r="O3338" s="1" t="s">
        <v>117</v>
      </c>
      <c r="P3338" s="9">
        <v>96950</v>
      </c>
      <c r="Q3338" s="1" t="s">
        <v>118</v>
      </c>
      <c r="S3338" s="1">
        <v>16702345091</v>
      </c>
      <c r="U3338" s="1">
        <v>524126</v>
      </c>
      <c r="V3338" s="1" t="s">
        <v>119</v>
      </c>
      <c r="X3338" s="1" t="s">
        <v>1468</v>
      </c>
      <c r="Y3338" s="1" t="s">
        <v>16345</v>
      </c>
      <c r="Z3338" s="1" t="s">
        <v>539</v>
      </c>
      <c r="AA3338" s="1" t="s">
        <v>528</v>
      </c>
      <c r="AB3338" s="1" t="s">
        <v>16346</v>
      </c>
      <c r="AC3338" s="1" t="s">
        <v>1290</v>
      </c>
      <c r="AD3338" s="1" t="s">
        <v>167</v>
      </c>
      <c r="AE3338" s="1" t="s">
        <v>117</v>
      </c>
      <c r="AF3338" s="9">
        <v>96950</v>
      </c>
      <c r="AG3338" s="1" t="s">
        <v>118</v>
      </c>
      <c r="AI3338" s="1">
        <v>16702345091</v>
      </c>
      <c r="AK3338" s="1" t="s">
        <v>16347</v>
      </c>
      <c r="AL3338" s="1" t="s">
        <v>653</v>
      </c>
      <c r="AM3338" s="1" t="s">
        <v>16348</v>
      </c>
      <c r="AN3338" s="1" t="s">
        <v>16349</v>
      </c>
      <c r="AO3338" s="1" t="s">
        <v>16350</v>
      </c>
      <c r="AP3338" s="1" t="s">
        <v>1290</v>
      </c>
      <c r="AQ3338" s="1" t="s">
        <v>16351</v>
      </c>
      <c r="AR3338" s="1" t="s">
        <v>167</v>
      </c>
      <c r="AS3338" s="1" t="s">
        <v>117</v>
      </c>
      <c r="AT3338" s="9">
        <v>96950</v>
      </c>
      <c r="AU3338" s="1" t="s">
        <v>118</v>
      </c>
      <c r="AW3338" s="1">
        <v>16702347455</v>
      </c>
      <c r="AY3338" s="1" t="s">
        <v>16352</v>
      </c>
      <c r="AZ3338" s="1" t="s">
        <v>16353</v>
      </c>
      <c r="BA3338" s="1" t="s">
        <v>117</v>
      </c>
      <c r="BB3338" s="1" t="s">
        <v>16354</v>
      </c>
      <c r="BC3338" s="1" t="str">
        <f>"13-1031.02"</f>
        <v>13-1031.02</v>
      </c>
      <c r="BD3338" s="1" t="s">
        <v>16355</v>
      </c>
      <c r="BE3338" s="1" t="s">
        <v>16356</v>
      </c>
      <c r="BF3338" s="1" t="s">
        <v>16357</v>
      </c>
      <c r="BG3338" s="1">
        <v>1</v>
      </c>
      <c r="BI3338" s="2">
        <v>44105</v>
      </c>
      <c r="BJ3338" s="2">
        <v>44469</v>
      </c>
      <c r="BM3338" s="1">
        <v>35</v>
      </c>
      <c r="BN3338" s="1">
        <v>0</v>
      </c>
      <c r="BO3338" s="1">
        <v>7</v>
      </c>
      <c r="BP3338" s="1">
        <v>7</v>
      </c>
      <c r="BQ3338" s="1">
        <v>7</v>
      </c>
      <c r="BR3338" s="1">
        <v>7</v>
      </c>
      <c r="BS3338" s="1">
        <v>7</v>
      </c>
      <c r="BT3338" s="1">
        <v>0</v>
      </c>
      <c r="BU3338" s="1" t="str">
        <f>"9:00 AM"</f>
        <v>9:00 AM</v>
      </c>
      <c r="BV3338" s="1" t="str">
        <f>"5:00 PM"</f>
        <v>5:00 PM</v>
      </c>
      <c r="BW3338" s="1" t="s">
        <v>193</v>
      </c>
      <c r="BX3338" s="1">
        <v>0</v>
      </c>
      <c r="BY3338" s="1">
        <v>36</v>
      </c>
      <c r="BZ3338" s="1" t="s">
        <v>112</v>
      </c>
      <c r="CA3338" s="1">
        <v>0</v>
      </c>
      <c r="CB3338" s="1" t="s">
        <v>16358</v>
      </c>
      <c r="CC3338" s="1" t="s">
        <v>16359</v>
      </c>
      <c r="CD3338" s="1" t="s">
        <v>16360</v>
      </c>
      <c r="CE3338" s="1" t="s">
        <v>167</v>
      </c>
      <c r="CF3338" s="1" t="s">
        <v>117</v>
      </c>
      <c r="CG3338" s="1">
        <v>96950</v>
      </c>
      <c r="CH3338" s="3">
        <v>22.6</v>
      </c>
      <c r="CI3338" s="3">
        <v>22.6</v>
      </c>
      <c r="CJ3338" s="3">
        <v>33.9</v>
      </c>
      <c r="CK3338" s="3">
        <v>33.9</v>
      </c>
      <c r="CL3338" s="1" t="s">
        <v>137</v>
      </c>
      <c r="CM3338" s="1" t="s">
        <v>230</v>
      </c>
      <c r="CN3338" s="1" t="s">
        <v>139</v>
      </c>
      <c r="CP3338" s="1" t="s">
        <v>112</v>
      </c>
      <c r="CQ3338" s="1" t="s">
        <v>111</v>
      </c>
      <c r="CR3338" s="1" t="s">
        <v>112</v>
      </c>
      <c r="CS3338" s="1" t="s">
        <v>111</v>
      </c>
      <c r="CT3338" s="1" t="s">
        <v>138</v>
      </c>
      <c r="CU3338" s="1" t="s">
        <v>111</v>
      </c>
      <c r="CV3338" s="1" t="s">
        <v>138</v>
      </c>
      <c r="CW3338" s="1" t="s">
        <v>230</v>
      </c>
      <c r="CX3338" s="1">
        <v>16702345091</v>
      </c>
      <c r="CY3338" s="1" t="s">
        <v>16347</v>
      </c>
      <c r="CZ3338" s="1" t="s">
        <v>138</v>
      </c>
      <c r="DA3338" s="1" t="s">
        <v>111</v>
      </c>
      <c r="DB3338" s="1" t="s">
        <v>112</v>
      </c>
    </row>
    <row r="3339" spans="1:111" ht="15.6" customHeight="1" x14ac:dyDescent="0.25">
      <c r="A3339" s="1" t="s">
        <v>16376</v>
      </c>
      <c r="B3339" s="1" t="s">
        <v>109</v>
      </c>
      <c r="C3339" s="2">
        <v>44144.920370254629</v>
      </c>
      <c r="D3339" s="2">
        <v>44207</v>
      </c>
      <c r="E3339" s="1" t="s">
        <v>180</v>
      </c>
      <c r="G3339" s="1" t="s">
        <v>111</v>
      </c>
      <c r="H3339" s="1" t="s">
        <v>112</v>
      </c>
      <c r="I3339" s="1" t="s">
        <v>112</v>
      </c>
      <c r="J3339" s="1" t="s">
        <v>2017</v>
      </c>
      <c r="L3339" s="1" t="s">
        <v>6132</v>
      </c>
      <c r="N3339" s="1" t="s">
        <v>116</v>
      </c>
      <c r="O3339" s="1" t="s">
        <v>117</v>
      </c>
      <c r="P3339" s="9">
        <v>96950</v>
      </c>
      <c r="Q3339" s="1" t="s">
        <v>118</v>
      </c>
      <c r="S3339" s="1">
        <v>16702358165</v>
      </c>
      <c r="U3339" s="1">
        <v>5412</v>
      </c>
      <c r="V3339" s="1" t="s">
        <v>119</v>
      </c>
      <c r="X3339" s="1" t="s">
        <v>2440</v>
      </c>
      <c r="Y3339" s="1" t="s">
        <v>2441</v>
      </c>
      <c r="Z3339" s="1" t="s">
        <v>2019</v>
      </c>
      <c r="AA3339" s="1" t="s">
        <v>171</v>
      </c>
      <c r="AB3339" s="1" t="s">
        <v>3670</v>
      </c>
      <c r="AD3339" s="1" t="s">
        <v>116</v>
      </c>
      <c r="AE3339" s="1" t="s">
        <v>117</v>
      </c>
      <c r="AF3339" s="9">
        <v>96950</v>
      </c>
      <c r="AG3339" s="1" t="s">
        <v>118</v>
      </c>
      <c r="AI3339" s="1">
        <v>16702358165</v>
      </c>
      <c r="AK3339" s="1" t="s">
        <v>2021</v>
      </c>
      <c r="BC3339" s="1" t="str">
        <f>"43-3031.00"</f>
        <v>43-3031.00</v>
      </c>
      <c r="BD3339" s="1" t="s">
        <v>389</v>
      </c>
      <c r="BE3339" s="1" t="s">
        <v>6133</v>
      </c>
      <c r="BF3339" s="1" t="s">
        <v>511</v>
      </c>
      <c r="BG3339" s="1">
        <v>1</v>
      </c>
      <c r="BI3339" s="2">
        <v>44197</v>
      </c>
      <c r="BJ3339" s="2">
        <v>45199</v>
      </c>
      <c r="BM3339" s="1">
        <v>40</v>
      </c>
      <c r="BN3339" s="1">
        <v>0</v>
      </c>
      <c r="BO3339" s="1">
        <v>8</v>
      </c>
      <c r="BP3339" s="1">
        <v>8</v>
      </c>
      <c r="BQ3339" s="1">
        <v>8</v>
      </c>
      <c r="BR3339" s="1">
        <v>8</v>
      </c>
      <c r="BS3339" s="1">
        <v>8</v>
      </c>
      <c r="BT3339" s="1">
        <v>0</v>
      </c>
      <c r="BU3339" s="1" t="str">
        <f>"8:30 AM"</f>
        <v>8:30 AM</v>
      </c>
      <c r="BV3339" s="1" t="str">
        <f>"5:30 PM"</f>
        <v>5:30 PM</v>
      </c>
      <c r="BW3339" s="1" t="s">
        <v>392</v>
      </c>
      <c r="BX3339" s="1">
        <v>0</v>
      </c>
      <c r="BY3339" s="1">
        <v>12</v>
      </c>
      <c r="BZ3339" s="1" t="s">
        <v>112</v>
      </c>
      <c r="CA3339" s="1">
        <v>0</v>
      </c>
      <c r="CB3339" s="1" t="s">
        <v>16377</v>
      </c>
      <c r="CC3339" s="1" t="s">
        <v>6132</v>
      </c>
      <c r="CE3339" s="1" t="s">
        <v>116</v>
      </c>
      <c r="CF3339" s="1" t="s">
        <v>117</v>
      </c>
      <c r="CG3339" s="1">
        <v>96950</v>
      </c>
      <c r="CH3339" s="3">
        <v>13.9</v>
      </c>
      <c r="CI3339" s="3">
        <v>13.9</v>
      </c>
      <c r="CJ3339" s="3">
        <v>0</v>
      </c>
      <c r="CK3339" s="3">
        <v>0</v>
      </c>
      <c r="CL3339" s="1" t="s">
        <v>137</v>
      </c>
      <c r="CM3339" s="1" t="s">
        <v>230</v>
      </c>
      <c r="CN3339" s="1" t="s">
        <v>139</v>
      </c>
      <c r="CP3339" s="1" t="s">
        <v>112</v>
      </c>
      <c r="CQ3339" s="1" t="s">
        <v>111</v>
      </c>
      <c r="CR3339" s="1" t="s">
        <v>112</v>
      </c>
      <c r="CS3339" s="1" t="s">
        <v>112</v>
      </c>
      <c r="CT3339" s="1" t="s">
        <v>138</v>
      </c>
      <c r="CU3339" s="1" t="s">
        <v>111</v>
      </c>
      <c r="CV3339" s="1" t="s">
        <v>138</v>
      </c>
      <c r="CW3339" s="1" t="s">
        <v>1633</v>
      </c>
      <c r="CX3339" s="1">
        <v>16702358165</v>
      </c>
      <c r="CY3339" s="1" t="s">
        <v>2021</v>
      </c>
      <c r="CZ3339" s="1" t="s">
        <v>138</v>
      </c>
      <c r="DA3339" s="1" t="s">
        <v>111</v>
      </c>
      <c r="DB3339" s="1" t="s">
        <v>112</v>
      </c>
      <c r="DC3339" s="1" t="s">
        <v>2440</v>
      </c>
      <c r="DD3339" s="1" t="s">
        <v>2441</v>
      </c>
      <c r="DE3339" s="1" t="s">
        <v>2029</v>
      </c>
      <c r="DF3339" s="1" t="s">
        <v>2017</v>
      </c>
      <c r="DG3339" s="1" t="s">
        <v>2021</v>
      </c>
    </row>
    <row r="3340" spans="1:111" ht="15.6" customHeight="1" x14ac:dyDescent="0.25">
      <c r="A3340" s="1" t="s">
        <v>16382</v>
      </c>
      <c r="B3340" s="1" t="s">
        <v>109</v>
      </c>
      <c r="C3340" s="2">
        <v>44043.985878819447</v>
      </c>
      <c r="D3340" s="2">
        <v>44111</v>
      </c>
      <c r="E3340" s="1" t="s">
        <v>110</v>
      </c>
      <c r="F3340" s="2">
        <v>44104.833333333336</v>
      </c>
      <c r="G3340" s="1" t="s">
        <v>111</v>
      </c>
      <c r="H3340" s="1" t="s">
        <v>112</v>
      </c>
      <c r="I3340" s="1" t="s">
        <v>112</v>
      </c>
      <c r="J3340" s="1" t="s">
        <v>16383</v>
      </c>
      <c r="K3340" s="1" t="s">
        <v>7283</v>
      </c>
      <c r="L3340" s="1" t="s">
        <v>7284</v>
      </c>
      <c r="M3340" s="1" t="s">
        <v>16384</v>
      </c>
      <c r="N3340" s="1" t="s">
        <v>116</v>
      </c>
      <c r="O3340" s="1" t="s">
        <v>117</v>
      </c>
      <c r="P3340" s="9">
        <v>96950</v>
      </c>
      <c r="Q3340" s="1" t="s">
        <v>118</v>
      </c>
      <c r="S3340" s="1">
        <v>16704833734</v>
      </c>
      <c r="U3340" s="1">
        <v>811198</v>
      </c>
      <c r="V3340" s="1" t="s">
        <v>119</v>
      </c>
      <c r="X3340" s="1" t="s">
        <v>7286</v>
      </c>
      <c r="Y3340" s="1" t="s">
        <v>7287</v>
      </c>
      <c r="Z3340" s="1" t="s">
        <v>341</v>
      </c>
      <c r="AA3340" s="1" t="s">
        <v>7288</v>
      </c>
      <c r="AB3340" s="1" t="s">
        <v>7289</v>
      </c>
      <c r="AC3340" s="1" t="s">
        <v>7290</v>
      </c>
      <c r="AD3340" s="1" t="s">
        <v>167</v>
      </c>
      <c r="AE3340" s="1" t="s">
        <v>117</v>
      </c>
      <c r="AF3340" s="9">
        <v>96950</v>
      </c>
      <c r="AG3340" s="1" t="s">
        <v>118</v>
      </c>
      <c r="AI3340" s="1">
        <v>16704833734</v>
      </c>
      <c r="AK3340" s="1" t="s">
        <v>7291</v>
      </c>
      <c r="BC3340" s="1" t="str">
        <f>"49-9021.01"</f>
        <v>49-9021.01</v>
      </c>
      <c r="BD3340" s="1" t="s">
        <v>3944</v>
      </c>
      <c r="BE3340" s="1" t="s">
        <v>7292</v>
      </c>
      <c r="BF3340" s="1" t="s">
        <v>7293</v>
      </c>
      <c r="BG3340" s="1">
        <v>1</v>
      </c>
      <c r="BI3340" s="2">
        <v>44105</v>
      </c>
      <c r="BJ3340" s="2">
        <v>44469</v>
      </c>
      <c r="BM3340" s="1">
        <v>40</v>
      </c>
      <c r="BN3340" s="1">
        <v>0</v>
      </c>
      <c r="BO3340" s="1">
        <v>8</v>
      </c>
      <c r="BP3340" s="1">
        <v>8</v>
      </c>
      <c r="BQ3340" s="1">
        <v>8</v>
      </c>
      <c r="BR3340" s="1">
        <v>8</v>
      </c>
      <c r="BS3340" s="1">
        <v>8</v>
      </c>
      <c r="BT3340" s="1">
        <v>0</v>
      </c>
      <c r="BU3340" s="1" t="str">
        <f>"8:00 AM"</f>
        <v>8:00 AM</v>
      </c>
      <c r="BV3340" s="1" t="str">
        <f>"5:00 PM"</f>
        <v>5:00 PM</v>
      </c>
      <c r="BW3340" s="1" t="s">
        <v>135</v>
      </c>
      <c r="BX3340" s="1">
        <v>24</v>
      </c>
      <c r="BY3340" s="1">
        <v>24</v>
      </c>
      <c r="BZ3340" s="1" t="s">
        <v>112</v>
      </c>
      <c r="CA3340" s="1">
        <v>0</v>
      </c>
      <c r="CB3340" s="1" t="s">
        <v>16385</v>
      </c>
      <c r="CC3340" s="1" t="s">
        <v>7284</v>
      </c>
      <c r="CD3340" s="1" t="s">
        <v>7285</v>
      </c>
      <c r="CE3340" s="1" t="s">
        <v>116</v>
      </c>
      <c r="CF3340" s="1" t="s">
        <v>117</v>
      </c>
      <c r="CG3340" s="1">
        <v>96950</v>
      </c>
      <c r="CH3340" s="3">
        <v>18.059999999999999</v>
      </c>
      <c r="CI3340" s="3">
        <v>18.059999999999999</v>
      </c>
      <c r="CJ3340" s="3">
        <v>27.09</v>
      </c>
      <c r="CK3340" s="3">
        <v>27.09</v>
      </c>
      <c r="CL3340" s="1" t="s">
        <v>137</v>
      </c>
      <c r="CM3340" s="1" t="s">
        <v>362</v>
      </c>
      <c r="CN3340" s="1" t="s">
        <v>139</v>
      </c>
      <c r="CP3340" s="1" t="s">
        <v>112</v>
      </c>
      <c r="CQ3340" s="1" t="s">
        <v>111</v>
      </c>
      <c r="CR3340" s="1" t="s">
        <v>112</v>
      </c>
      <c r="CS3340" s="1" t="s">
        <v>111</v>
      </c>
      <c r="CT3340" s="1" t="s">
        <v>138</v>
      </c>
      <c r="CU3340" s="1" t="s">
        <v>111</v>
      </c>
      <c r="CV3340" s="1" t="s">
        <v>138</v>
      </c>
      <c r="CW3340" s="1" t="s">
        <v>16386</v>
      </c>
      <c r="CX3340" s="1">
        <v>16702355328</v>
      </c>
      <c r="CY3340" s="1" t="s">
        <v>7291</v>
      </c>
      <c r="CZ3340" s="1" t="s">
        <v>138</v>
      </c>
      <c r="DA3340" s="1" t="s">
        <v>111</v>
      </c>
      <c r="DB3340" s="1" t="s">
        <v>112</v>
      </c>
    </row>
    <row r="3341" spans="1:111" ht="15.6" customHeight="1" x14ac:dyDescent="0.25">
      <c r="A3341" s="1" t="s">
        <v>16387</v>
      </c>
      <c r="B3341" s="1" t="s">
        <v>109</v>
      </c>
      <c r="C3341" s="2">
        <v>44084.33876770833</v>
      </c>
      <c r="D3341" s="2">
        <v>44174</v>
      </c>
      <c r="E3341" s="1" t="s">
        <v>180</v>
      </c>
      <c r="G3341" s="1" t="s">
        <v>112</v>
      </c>
      <c r="H3341" s="1" t="s">
        <v>112</v>
      </c>
      <c r="I3341" s="1" t="s">
        <v>112</v>
      </c>
      <c r="J3341" s="1" t="s">
        <v>1577</v>
      </c>
      <c r="K3341" s="1" t="s">
        <v>1578</v>
      </c>
      <c r="L3341" s="1" t="s">
        <v>2506</v>
      </c>
      <c r="M3341" s="1" t="s">
        <v>1460</v>
      </c>
      <c r="N3341" s="1" t="s">
        <v>116</v>
      </c>
      <c r="O3341" s="1" t="s">
        <v>117</v>
      </c>
      <c r="P3341" s="9">
        <v>96950</v>
      </c>
      <c r="Q3341" s="1" t="s">
        <v>118</v>
      </c>
      <c r="R3341" s="1" t="s">
        <v>138</v>
      </c>
      <c r="S3341" s="1">
        <v>16702349889</v>
      </c>
      <c r="U3341" s="1">
        <v>236116</v>
      </c>
      <c r="V3341" s="1" t="s">
        <v>119</v>
      </c>
      <c r="X3341" s="1" t="s">
        <v>1581</v>
      </c>
      <c r="Y3341" s="1" t="s">
        <v>1582</v>
      </c>
      <c r="Z3341" s="1" t="s">
        <v>1583</v>
      </c>
      <c r="AA3341" s="1" t="s">
        <v>1584</v>
      </c>
      <c r="AB3341" s="1" t="s">
        <v>16388</v>
      </c>
      <c r="AC3341" s="1" t="s">
        <v>2510</v>
      </c>
      <c r="AD3341" s="1" t="s">
        <v>116</v>
      </c>
      <c r="AE3341" s="1" t="s">
        <v>117</v>
      </c>
      <c r="AF3341" s="9">
        <v>96950</v>
      </c>
      <c r="AG3341" s="1" t="s">
        <v>118</v>
      </c>
      <c r="AH3341" s="1" t="s">
        <v>138</v>
      </c>
      <c r="AI3341" s="1">
        <v>16702349889</v>
      </c>
      <c r="AK3341" s="1" t="s">
        <v>1586</v>
      </c>
      <c r="BC3341" s="1" t="str">
        <f>"47-3012.00"</f>
        <v>47-3012.00</v>
      </c>
      <c r="BD3341" s="1" t="s">
        <v>5442</v>
      </c>
      <c r="BE3341" s="1" t="s">
        <v>16389</v>
      </c>
      <c r="BF3341" s="1" t="s">
        <v>16390</v>
      </c>
      <c r="BG3341" s="1">
        <v>2</v>
      </c>
      <c r="BI3341" s="2">
        <v>44136</v>
      </c>
      <c r="BJ3341" s="2">
        <v>44500</v>
      </c>
      <c r="BM3341" s="1">
        <v>40</v>
      </c>
      <c r="BN3341" s="1">
        <v>0</v>
      </c>
      <c r="BO3341" s="1">
        <v>8</v>
      </c>
      <c r="BP3341" s="1">
        <v>8</v>
      </c>
      <c r="BQ3341" s="1">
        <v>8</v>
      </c>
      <c r="BR3341" s="1">
        <v>8</v>
      </c>
      <c r="BS3341" s="1">
        <v>8</v>
      </c>
      <c r="BT3341" s="1">
        <v>0</v>
      </c>
      <c r="BU3341" s="1" t="str">
        <f>"7:30 AM"</f>
        <v>7:30 AM</v>
      </c>
      <c r="BV3341" s="1" t="str">
        <f>"4:30 PM"</f>
        <v>4:30 PM</v>
      </c>
      <c r="BW3341" s="1" t="s">
        <v>135</v>
      </c>
      <c r="BX3341" s="1">
        <v>0</v>
      </c>
      <c r="BY3341" s="1">
        <v>12</v>
      </c>
      <c r="BZ3341" s="1" t="s">
        <v>112</v>
      </c>
      <c r="CA3341" s="1">
        <v>0</v>
      </c>
      <c r="CB3341" s="1" t="s">
        <v>16391</v>
      </c>
      <c r="CC3341" s="1" t="s">
        <v>4365</v>
      </c>
      <c r="CD3341" s="1" t="s">
        <v>2510</v>
      </c>
      <c r="CE3341" s="1" t="s">
        <v>116</v>
      </c>
      <c r="CF3341" s="1" t="s">
        <v>117</v>
      </c>
      <c r="CG3341" s="1">
        <v>96950</v>
      </c>
      <c r="CH3341" s="3">
        <v>9.76</v>
      </c>
      <c r="CI3341" s="3">
        <v>9.76</v>
      </c>
      <c r="CJ3341" s="3">
        <v>14.64</v>
      </c>
      <c r="CK3341" s="3">
        <v>14.64</v>
      </c>
      <c r="CL3341" s="1" t="s">
        <v>137</v>
      </c>
      <c r="CM3341" s="1" t="s">
        <v>16392</v>
      </c>
      <c r="CN3341" s="1" t="s">
        <v>139</v>
      </c>
      <c r="CP3341" s="1" t="s">
        <v>112</v>
      </c>
      <c r="CQ3341" s="1" t="s">
        <v>111</v>
      </c>
      <c r="CR3341" s="1" t="s">
        <v>112</v>
      </c>
      <c r="CS3341" s="1" t="s">
        <v>111</v>
      </c>
      <c r="CT3341" s="1" t="s">
        <v>138</v>
      </c>
      <c r="CU3341" s="1" t="s">
        <v>111</v>
      </c>
      <c r="CV3341" s="1" t="s">
        <v>138</v>
      </c>
      <c r="CW3341" s="1" t="s">
        <v>4461</v>
      </c>
      <c r="CX3341" s="1">
        <v>16702349889</v>
      </c>
      <c r="CY3341" s="1" t="s">
        <v>1593</v>
      </c>
      <c r="CZ3341" s="1" t="s">
        <v>331</v>
      </c>
      <c r="DA3341" s="1" t="s">
        <v>111</v>
      </c>
      <c r="DB3341" s="1" t="s">
        <v>112</v>
      </c>
      <c r="DC3341" s="1" t="s">
        <v>1581</v>
      </c>
      <c r="DD3341" s="1" t="s">
        <v>1582</v>
      </c>
      <c r="DE3341" s="1" t="s">
        <v>402</v>
      </c>
      <c r="DF3341" s="1" t="s">
        <v>1594</v>
      </c>
      <c r="DG3341" s="1" t="s">
        <v>1586</v>
      </c>
    </row>
    <row r="3342" spans="1:111" ht="15.6" customHeight="1" x14ac:dyDescent="0.25">
      <c r="A3342" s="1" t="s">
        <v>16423</v>
      </c>
      <c r="B3342" s="1" t="s">
        <v>109</v>
      </c>
      <c r="C3342" s="2">
        <v>44055.293037962962</v>
      </c>
      <c r="D3342" s="2">
        <v>44172</v>
      </c>
      <c r="E3342" s="1" t="s">
        <v>180</v>
      </c>
      <c r="G3342" s="1" t="s">
        <v>111</v>
      </c>
      <c r="H3342" s="1" t="s">
        <v>111</v>
      </c>
      <c r="I3342" s="1" t="s">
        <v>112</v>
      </c>
      <c r="J3342" s="1" t="s">
        <v>799</v>
      </c>
      <c r="K3342" s="1" t="s">
        <v>800</v>
      </c>
      <c r="L3342" s="1" t="s">
        <v>801</v>
      </c>
      <c r="N3342" s="1" t="s">
        <v>116</v>
      </c>
      <c r="O3342" s="1" t="s">
        <v>117</v>
      </c>
      <c r="P3342" s="9">
        <v>96950</v>
      </c>
      <c r="Q3342" s="1" t="s">
        <v>118</v>
      </c>
      <c r="R3342" s="1" t="s">
        <v>116</v>
      </c>
      <c r="S3342" s="1">
        <v>16707898314</v>
      </c>
      <c r="U3342" s="1">
        <v>323111</v>
      </c>
      <c r="V3342" s="1" t="s">
        <v>119</v>
      </c>
      <c r="X3342" s="1" t="s">
        <v>802</v>
      </c>
      <c r="Y3342" s="1" t="s">
        <v>803</v>
      </c>
      <c r="Z3342" s="1" t="s">
        <v>804</v>
      </c>
      <c r="AA3342" s="1" t="s">
        <v>805</v>
      </c>
      <c r="AB3342" s="1" t="s">
        <v>801</v>
      </c>
      <c r="AD3342" s="1" t="s">
        <v>116</v>
      </c>
      <c r="AE3342" s="1" t="s">
        <v>117</v>
      </c>
      <c r="AF3342" s="9">
        <v>96950</v>
      </c>
      <c r="AG3342" s="1" t="s">
        <v>118</v>
      </c>
      <c r="AH3342" s="1" t="s">
        <v>116</v>
      </c>
      <c r="AI3342" s="1">
        <v>16707898314</v>
      </c>
      <c r="AK3342" s="1" t="s">
        <v>806</v>
      </c>
      <c r="BC3342" s="1" t="str">
        <f>"51-5112.00"</f>
        <v>51-5112.00</v>
      </c>
      <c r="BD3342" s="1" t="s">
        <v>807</v>
      </c>
      <c r="BE3342" s="1" t="s">
        <v>808</v>
      </c>
      <c r="BF3342" s="1" t="s">
        <v>809</v>
      </c>
      <c r="BG3342" s="1">
        <v>1</v>
      </c>
      <c r="BI3342" s="2">
        <v>44106</v>
      </c>
      <c r="BJ3342" s="2">
        <v>44470</v>
      </c>
      <c r="BM3342" s="1">
        <v>35</v>
      </c>
      <c r="BN3342" s="1">
        <v>0</v>
      </c>
      <c r="BO3342" s="1">
        <v>7</v>
      </c>
      <c r="BP3342" s="1">
        <v>7</v>
      </c>
      <c r="BQ3342" s="1">
        <v>7</v>
      </c>
      <c r="BR3342" s="1">
        <v>7</v>
      </c>
      <c r="BS3342" s="1">
        <v>7</v>
      </c>
      <c r="BT3342" s="1">
        <v>0</v>
      </c>
      <c r="BU3342" s="1" t="str">
        <f>"9:00 AM"</f>
        <v>9:00 AM</v>
      </c>
      <c r="BV3342" s="1" t="str">
        <f>"5:00 PM"</f>
        <v>5:00 PM</v>
      </c>
      <c r="BW3342" s="1" t="s">
        <v>135</v>
      </c>
      <c r="BX3342" s="1">
        <v>0</v>
      </c>
      <c r="BY3342" s="1">
        <v>12</v>
      </c>
      <c r="BZ3342" s="1" t="s">
        <v>112</v>
      </c>
      <c r="CA3342" s="1">
        <v>0</v>
      </c>
      <c r="CB3342" s="4" t="s">
        <v>16424</v>
      </c>
      <c r="CC3342" s="1" t="s">
        <v>16425</v>
      </c>
      <c r="CD3342" s="1" t="s">
        <v>16426</v>
      </c>
      <c r="CE3342" s="1" t="s">
        <v>116</v>
      </c>
      <c r="CF3342" s="1" t="s">
        <v>117</v>
      </c>
      <c r="CG3342" s="1">
        <v>96950</v>
      </c>
      <c r="CH3342" s="3">
        <v>12.73</v>
      </c>
      <c r="CI3342" s="3">
        <v>12.73</v>
      </c>
      <c r="CJ3342" s="3">
        <v>19.09</v>
      </c>
      <c r="CK3342" s="3">
        <v>19.09</v>
      </c>
      <c r="CL3342" s="1" t="s">
        <v>137</v>
      </c>
      <c r="CN3342" s="1" t="s">
        <v>139</v>
      </c>
      <c r="CP3342" s="1" t="s">
        <v>112</v>
      </c>
      <c r="CQ3342" s="1" t="s">
        <v>111</v>
      </c>
      <c r="CR3342" s="1" t="s">
        <v>111</v>
      </c>
      <c r="CS3342" s="1" t="s">
        <v>111</v>
      </c>
      <c r="CT3342" s="1" t="s">
        <v>138</v>
      </c>
      <c r="CU3342" s="1" t="s">
        <v>138</v>
      </c>
      <c r="CV3342" s="1" t="s">
        <v>111</v>
      </c>
      <c r="CW3342" s="1" t="s">
        <v>16427</v>
      </c>
      <c r="CX3342" s="1">
        <v>16702338888</v>
      </c>
      <c r="CY3342" s="1" t="s">
        <v>806</v>
      </c>
      <c r="CZ3342" s="1" t="s">
        <v>138</v>
      </c>
      <c r="DA3342" s="1" t="s">
        <v>111</v>
      </c>
      <c r="DB3342" s="1" t="s">
        <v>112</v>
      </c>
    </row>
    <row r="3343" spans="1:111" ht="15.6" customHeight="1" x14ac:dyDescent="0.25">
      <c r="A3343" s="1" t="s">
        <v>16444</v>
      </c>
      <c r="B3343" s="1" t="s">
        <v>109</v>
      </c>
      <c r="C3343" s="2">
        <v>44152.849561921299</v>
      </c>
      <c r="D3343" s="2">
        <v>44187</v>
      </c>
      <c r="E3343" s="1" t="s">
        <v>180</v>
      </c>
      <c r="G3343" s="1" t="s">
        <v>112</v>
      </c>
      <c r="H3343" s="1" t="s">
        <v>112</v>
      </c>
      <c r="I3343" s="1" t="s">
        <v>112</v>
      </c>
      <c r="J3343" s="1" t="s">
        <v>16445</v>
      </c>
      <c r="L3343" s="1" t="s">
        <v>4032</v>
      </c>
      <c r="M3343" s="1" t="s">
        <v>4033</v>
      </c>
      <c r="N3343" s="1" t="s">
        <v>1197</v>
      </c>
      <c r="O3343" s="1" t="s">
        <v>117</v>
      </c>
      <c r="P3343" s="9">
        <v>96950</v>
      </c>
      <c r="Q3343" s="1" t="s">
        <v>118</v>
      </c>
      <c r="R3343" s="1" t="s">
        <v>138</v>
      </c>
      <c r="S3343" s="1">
        <v>16702338880</v>
      </c>
      <c r="T3343" s="1">
        <v>225</v>
      </c>
      <c r="U3343" s="1">
        <v>53131</v>
      </c>
      <c r="V3343" s="1" t="s">
        <v>119</v>
      </c>
      <c r="X3343" s="1" t="s">
        <v>16446</v>
      </c>
      <c r="Y3343" s="1" t="s">
        <v>16447</v>
      </c>
      <c r="Z3343" s="1" t="s">
        <v>2029</v>
      </c>
      <c r="AA3343" s="1" t="s">
        <v>1859</v>
      </c>
      <c r="AB3343" s="1" t="s">
        <v>16448</v>
      </c>
      <c r="AC3343" s="1" t="s">
        <v>4032</v>
      </c>
      <c r="AD3343" s="1" t="s">
        <v>6937</v>
      </c>
      <c r="AE3343" s="1" t="s">
        <v>117</v>
      </c>
      <c r="AF3343" s="9">
        <v>96950</v>
      </c>
      <c r="AG3343" s="1" t="s">
        <v>118</v>
      </c>
      <c r="AH3343" s="1" t="s">
        <v>138</v>
      </c>
      <c r="AI3343" s="1">
        <v>16702338880</v>
      </c>
      <c r="AJ3343" s="1">
        <v>225</v>
      </c>
      <c r="AK3343" s="1" t="s">
        <v>4037</v>
      </c>
      <c r="BC3343" s="1" t="str">
        <f>"49-9031.00"</f>
        <v>49-9031.00</v>
      </c>
      <c r="BD3343" s="1" t="s">
        <v>13262</v>
      </c>
      <c r="BE3343" s="1" t="s">
        <v>16449</v>
      </c>
      <c r="BF3343" s="1" t="s">
        <v>13262</v>
      </c>
      <c r="BG3343" s="1">
        <v>1</v>
      </c>
      <c r="BI3343" s="2">
        <v>44256</v>
      </c>
      <c r="BJ3343" s="2">
        <v>44620</v>
      </c>
      <c r="BM3343" s="1">
        <v>35</v>
      </c>
      <c r="BN3343" s="1">
        <v>0</v>
      </c>
      <c r="BO3343" s="1">
        <v>7</v>
      </c>
      <c r="BP3343" s="1">
        <v>7</v>
      </c>
      <c r="BQ3343" s="1">
        <v>7</v>
      </c>
      <c r="BR3343" s="1">
        <v>7</v>
      </c>
      <c r="BS3343" s="1">
        <v>0</v>
      </c>
      <c r="BT3343" s="1">
        <v>7</v>
      </c>
      <c r="BU3343" s="1" t="str">
        <f>"9:00 AM"</f>
        <v>9:00 AM</v>
      </c>
      <c r="BV3343" s="1" t="str">
        <f>"5:00 PM"</f>
        <v>5:00 PM</v>
      </c>
      <c r="BW3343" s="1" t="s">
        <v>135</v>
      </c>
      <c r="BX3343" s="1">
        <v>6</v>
      </c>
      <c r="BY3343" s="1">
        <v>12</v>
      </c>
      <c r="BZ3343" s="1" t="s">
        <v>112</v>
      </c>
      <c r="CA3343" s="1">
        <v>0</v>
      </c>
      <c r="CB3343" s="1" t="s">
        <v>16450</v>
      </c>
      <c r="CC3343" s="1" t="s">
        <v>4032</v>
      </c>
      <c r="CD3343" s="1" t="s">
        <v>16451</v>
      </c>
      <c r="CE3343" s="1" t="s">
        <v>1197</v>
      </c>
      <c r="CF3343" s="1" t="s">
        <v>117</v>
      </c>
      <c r="CG3343" s="1">
        <v>96950</v>
      </c>
      <c r="CH3343" s="3">
        <v>8.9</v>
      </c>
      <c r="CI3343" s="3">
        <v>8.9</v>
      </c>
      <c r="CJ3343" s="3">
        <v>13.35</v>
      </c>
      <c r="CK3343" s="3">
        <v>13.35</v>
      </c>
      <c r="CL3343" s="1" t="s">
        <v>137</v>
      </c>
      <c r="CM3343" s="1" t="s">
        <v>230</v>
      </c>
      <c r="CN3343" s="1" t="s">
        <v>139</v>
      </c>
      <c r="CP3343" s="1" t="s">
        <v>111</v>
      </c>
      <c r="CQ3343" s="1" t="s">
        <v>111</v>
      </c>
      <c r="CR3343" s="1" t="s">
        <v>111</v>
      </c>
      <c r="CS3343" s="1" t="s">
        <v>111</v>
      </c>
      <c r="CT3343" s="1" t="s">
        <v>138</v>
      </c>
      <c r="CU3343" s="1" t="s">
        <v>111</v>
      </c>
      <c r="CV3343" s="1" t="s">
        <v>111</v>
      </c>
      <c r="CW3343" s="1" t="s">
        <v>16452</v>
      </c>
      <c r="CX3343" s="1">
        <v>16702338880</v>
      </c>
      <c r="CY3343" s="1" t="s">
        <v>4037</v>
      </c>
      <c r="CZ3343" s="1" t="s">
        <v>4041</v>
      </c>
      <c r="DA3343" s="1" t="s">
        <v>111</v>
      </c>
      <c r="DB3343" s="1" t="s">
        <v>112</v>
      </c>
    </row>
    <row r="3344" spans="1:111" ht="15.6" customHeight="1" x14ac:dyDescent="0.25">
      <c r="A3344" s="1" t="s">
        <v>16453</v>
      </c>
      <c r="B3344" s="1" t="s">
        <v>109</v>
      </c>
      <c r="C3344" s="2">
        <v>44183.036462037038</v>
      </c>
      <c r="D3344" s="2">
        <v>44225</v>
      </c>
      <c r="E3344" s="1" t="s">
        <v>180</v>
      </c>
      <c r="G3344" s="1" t="s">
        <v>112</v>
      </c>
      <c r="H3344" s="1" t="s">
        <v>112</v>
      </c>
      <c r="I3344" s="1" t="s">
        <v>112</v>
      </c>
      <c r="J3344" s="1" t="s">
        <v>1123</v>
      </c>
      <c r="K3344" s="1" t="s">
        <v>3685</v>
      </c>
      <c r="L3344" s="1" t="s">
        <v>1125</v>
      </c>
      <c r="M3344" s="1" t="s">
        <v>1126</v>
      </c>
      <c r="N3344" s="1" t="s">
        <v>116</v>
      </c>
      <c r="O3344" s="1" t="s">
        <v>117</v>
      </c>
      <c r="P3344" s="9">
        <v>96950</v>
      </c>
      <c r="Q3344" s="1" t="s">
        <v>118</v>
      </c>
      <c r="R3344" s="1" t="s">
        <v>117</v>
      </c>
      <c r="S3344" s="1">
        <v>16702341795</v>
      </c>
      <c r="U3344" s="1">
        <v>722511</v>
      </c>
      <c r="V3344" s="1" t="s">
        <v>119</v>
      </c>
      <c r="X3344" s="1" t="s">
        <v>1127</v>
      </c>
      <c r="Y3344" s="1" t="s">
        <v>848</v>
      </c>
      <c r="Z3344" s="1" t="s">
        <v>1128</v>
      </c>
      <c r="AA3344" s="1" t="s">
        <v>1129</v>
      </c>
      <c r="AB3344" s="1" t="s">
        <v>1125</v>
      </c>
      <c r="AC3344" s="1" t="s">
        <v>1130</v>
      </c>
      <c r="AD3344" s="1" t="s">
        <v>116</v>
      </c>
      <c r="AE3344" s="1" t="s">
        <v>117</v>
      </c>
      <c r="AF3344" s="9">
        <v>96950</v>
      </c>
      <c r="AG3344" s="1" t="s">
        <v>118</v>
      </c>
      <c r="AH3344" s="1" t="s">
        <v>117</v>
      </c>
      <c r="AI3344" s="1">
        <v>16702341795</v>
      </c>
      <c r="AK3344" s="1" t="s">
        <v>1131</v>
      </c>
      <c r="BC3344" s="1" t="str">
        <f>"35-1012.00"</f>
        <v>35-1012.00</v>
      </c>
      <c r="BD3344" s="1" t="s">
        <v>1372</v>
      </c>
      <c r="BE3344" s="1" t="s">
        <v>11962</v>
      </c>
      <c r="BF3344" s="1" t="s">
        <v>11963</v>
      </c>
      <c r="BG3344" s="1">
        <v>1</v>
      </c>
      <c r="BI3344" s="2">
        <v>44287</v>
      </c>
      <c r="BJ3344" s="2">
        <v>44651</v>
      </c>
      <c r="BM3344" s="1">
        <v>35</v>
      </c>
      <c r="BN3344" s="1">
        <v>5</v>
      </c>
      <c r="BO3344" s="1">
        <v>6</v>
      </c>
      <c r="BP3344" s="1">
        <v>6</v>
      </c>
      <c r="BQ3344" s="1">
        <v>6</v>
      </c>
      <c r="BR3344" s="1">
        <v>0</v>
      </c>
      <c r="BS3344" s="1">
        <v>6</v>
      </c>
      <c r="BT3344" s="1">
        <v>6</v>
      </c>
      <c r="BU3344" s="1" t="str">
        <f>"9:00 AM"</f>
        <v>9:00 AM</v>
      </c>
      <c r="BV3344" s="1" t="str">
        <f>"11:00 PM"</f>
        <v>11:00 PM</v>
      </c>
      <c r="BW3344" s="1" t="s">
        <v>135</v>
      </c>
      <c r="BX3344" s="1">
        <v>0</v>
      </c>
      <c r="BY3344" s="1">
        <v>12</v>
      </c>
      <c r="BZ3344" s="1" t="s">
        <v>111</v>
      </c>
      <c r="CA3344" s="1">
        <v>10</v>
      </c>
      <c r="CB3344" s="1" t="s">
        <v>11964</v>
      </c>
      <c r="CC3344" s="1" t="s">
        <v>11965</v>
      </c>
      <c r="CD3344" s="1" t="s">
        <v>1126</v>
      </c>
      <c r="CE3344" s="1" t="s">
        <v>116</v>
      </c>
      <c r="CF3344" s="1" t="s">
        <v>117</v>
      </c>
      <c r="CG3344" s="1">
        <v>96950</v>
      </c>
      <c r="CH3344" s="3">
        <v>10.039999999999999</v>
      </c>
      <c r="CI3344" s="3">
        <v>10.039999999999999</v>
      </c>
      <c r="CJ3344" s="3">
        <v>15.06</v>
      </c>
      <c r="CK3344" s="3">
        <v>15.06</v>
      </c>
      <c r="CL3344" s="1" t="s">
        <v>137</v>
      </c>
      <c r="CM3344" s="1" t="s">
        <v>16454</v>
      </c>
      <c r="CN3344" s="1" t="s">
        <v>139</v>
      </c>
      <c r="CP3344" s="1" t="s">
        <v>112</v>
      </c>
      <c r="CQ3344" s="1" t="s">
        <v>111</v>
      </c>
      <c r="CR3344" s="1" t="s">
        <v>111</v>
      </c>
      <c r="CS3344" s="1" t="s">
        <v>111</v>
      </c>
      <c r="CT3344" s="1" t="s">
        <v>138</v>
      </c>
      <c r="CU3344" s="1" t="s">
        <v>111</v>
      </c>
      <c r="CV3344" s="1" t="s">
        <v>111</v>
      </c>
      <c r="CW3344" s="1" t="s">
        <v>1134</v>
      </c>
      <c r="CX3344" s="1">
        <v>16702341795</v>
      </c>
      <c r="CY3344" s="1" t="s">
        <v>1135</v>
      </c>
      <c r="CZ3344" s="1" t="s">
        <v>1136</v>
      </c>
      <c r="DA3344" s="1" t="s">
        <v>111</v>
      </c>
      <c r="DB3344" s="1" t="s">
        <v>112</v>
      </c>
    </row>
    <row r="3345" spans="1:111" ht="15.6" customHeight="1" x14ac:dyDescent="0.25">
      <c r="A3345" s="1" t="s">
        <v>16465</v>
      </c>
      <c r="B3345" s="1" t="s">
        <v>109</v>
      </c>
      <c r="C3345" s="2">
        <v>44159.457375231483</v>
      </c>
      <c r="D3345" s="2">
        <v>44217</v>
      </c>
      <c r="E3345" s="1" t="s">
        <v>110</v>
      </c>
      <c r="F3345" s="2">
        <v>44103.833333333336</v>
      </c>
      <c r="G3345" s="1" t="s">
        <v>111</v>
      </c>
      <c r="H3345" s="1" t="s">
        <v>112</v>
      </c>
      <c r="I3345" s="1" t="s">
        <v>112</v>
      </c>
      <c r="J3345" s="1" t="s">
        <v>2017</v>
      </c>
      <c r="L3345" s="1" t="s">
        <v>2018</v>
      </c>
      <c r="N3345" s="1" t="s">
        <v>116</v>
      </c>
      <c r="O3345" s="1" t="s">
        <v>117</v>
      </c>
      <c r="P3345" s="9">
        <v>96950</v>
      </c>
      <c r="Q3345" s="1" t="s">
        <v>118</v>
      </c>
      <c r="S3345" s="1">
        <v>16702358165</v>
      </c>
      <c r="U3345" s="1">
        <v>5611</v>
      </c>
      <c r="V3345" s="1" t="s">
        <v>119</v>
      </c>
      <c r="X3345" s="1" t="s">
        <v>2440</v>
      </c>
      <c r="Y3345" s="1" t="s">
        <v>2441</v>
      </c>
      <c r="Z3345" s="1" t="s">
        <v>2019</v>
      </c>
      <c r="AA3345" s="1" t="s">
        <v>245</v>
      </c>
      <c r="AB3345" s="1" t="s">
        <v>10081</v>
      </c>
      <c r="AD3345" s="1" t="s">
        <v>116</v>
      </c>
      <c r="AE3345" s="1" t="s">
        <v>117</v>
      </c>
      <c r="AF3345" s="9">
        <v>96950</v>
      </c>
      <c r="AG3345" s="1" t="s">
        <v>118</v>
      </c>
      <c r="AI3345" s="1">
        <v>16702358165</v>
      </c>
      <c r="AK3345" s="1" t="s">
        <v>2021</v>
      </c>
      <c r="BC3345" s="1" t="str">
        <f>"43-1011.00"</f>
        <v>43-1011.00</v>
      </c>
      <c r="BD3345" s="1" t="s">
        <v>421</v>
      </c>
      <c r="BE3345" s="1" t="s">
        <v>10082</v>
      </c>
      <c r="BF3345" s="1" t="s">
        <v>10083</v>
      </c>
      <c r="BG3345" s="1">
        <v>1</v>
      </c>
      <c r="BI3345" s="2">
        <v>44105</v>
      </c>
      <c r="BJ3345" s="2">
        <v>45199</v>
      </c>
      <c r="BM3345" s="1">
        <v>35</v>
      </c>
      <c r="BN3345" s="1">
        <v>0</v>
      </c>
      <c r="BO3345" s="1">
        <v>7</v>
      </c>
      <c r="BP3345" s="1">
        <v>7</v>
      </c>
      <c r="BQ3345" s="1">
        <v>7</v>
      </c>
      <c r="BR3345" s="1">
        <v>7</v>
      </c>
      <c r="BS3345" s="1">
        <v>7</v>
      </c>
      <c r="BT3345" s="1">
        <v>0</v>
      </c>
      <c r="BU3345" s="1" t="str">
        <f>"8:00 AM"</f>
        <v>8:00 AM</v>
      </c>
      <c r="BV3345" s="1" t="str">
        <f>"5:00 PM"</f>
        <v>5:00 PM</v>
      </c>
      <c r="BW3345" s="1" t="s">
        <v>135</v>
      </c>
      <c r="BX3345" s="1">
        <v>0</v>
      </c>
      <c r="BY3345" s="1">
        <v>12</v>
      </c>
      <c r="BZ3345" s="1" t="s">
        <v>112</v>
      </c>
      <c r="CA3345" s="1">
        <v>0</v>
      </c>
      <c r="CB3345" s="4" t="s">
        <v>16466</v>
      </c>
      <c r="CC3345" s="1" t="s">
        <v>10085</v>
      </c>
      <c r="CE3345" s="1" t="s">
        <v>116</v>
      </c>
      <c r="CF3345" s="1" t="s">
        <v>117</v>
      </c>
      <c r="CG3345" s="1">
        <v>96950</v>
      </c>
      <c r="CH3345" s="3">
        <v>20.100000000000001</v>
      </c>
      <c r="CI3345" s="3">
        <v>20.100000000000001</v>
      </c>
      <c r="CJ3345" s="3">
        <v>0</v>
      </c>
      <c r="CK3345" s="3">
        <v>0</v>
      </c>
      <c r="CL3345" s="1" t="s">
        <v>137</v>
      </c>
      <c r="CM3345" s="1" t="s">
        <v>230</v>
      </c>
      <c r="CN3345" s="1" t="s">
        <v>139</v>
      </c>
      <c r="CP3345" s="1" t="s">
        <v>112</v>
      </c>
      <c r="CQ3345" s="1" t="s">
        <v>111</v>
      </c>
      <c r="CR3345" s="1" t="s">
        <v>112</v>
      </c>
      <c r="CS3345" s="1" t="s">
        <v>112</v>
      </c>
      <c r="CT3345" s="1" t="s">
        <v>138</v>
      </c>
      <c r="CU3345" s="1" t="s">
        <v>111</v>
      </c>
      <c r="CV3345" s="1" t="s">
        <v>138</v>
      </c>
      <c r="CW3345" s="1" t="s">
        <v>1633</v>
      </c>
      <c r="CX3345" s="1">
        <v>16702358165</v>
      </c>
      <c r="CY3345" s="1" t="s">
        <v>2021</v>
      </c>
      <c r="CZ3345" s="1" t="s">
        <v>138</v>
      </c>
      <c r="DA3345" s="1" t="s">
        <v>111</v>
      </c>
      <c r="DB3345" s="1" t="s">
        <v>112</v>
      </c>
      <c r="DC3345" s="1" t="s">
        <v>2440</v>
      </c>
      <c r="DD3345" s="1" t="s">
        <v>2441</v>
      </c>
      <c r="DE3345" s="1" t="s">
        <v>2029</v>
      </c>
      <c r="DF3345" s="1" t="s">
        <v>2030</v>
      </c>
      <c r="DG3345" s="1" t="s">
        <v>2021</v>
      </c>
    </row>
    <row r="3346" spans="1:111" ht="15.6" customHeight="1" x14ac:dyDescent="0.25">
      <c r="A3346" s="1" t="s">
        <v>16472</v>
      </c>
      <c r="B3346" s="1" t="s">
        <v>109</v>
      </c>
      <c r="C3346" s="2">
        <v>44224.785363888892</v>
      </c>
      <c r="D3346" s="2">
        <v>44265</v>
      </c>
      <c r="E3346" s="1" t="s">
        <v>180</v>
      </c>
      <c r="G3346" s="1" t="s">
        <v>112</v>
      </c>
      <c r="H3346" s="1" t="s">
        <v>112</v>
      </c>
      <c r="I3346" s="1" t="s">
        <v>112</v>
      </c>
      <c r="J3346" s="1" t="s">
        <v>14855</v>
      </c>
      <c r="K3346" s="1" t="s">
        <v>14856</v>
      </c>
      <c r="L3346" s="1" t="s">
        <v>14857</v>
      </c>
      <c r="M3346" s="1" t="s">
        <v>14858</v>
      </c>
      <c r="N3346" s="1" t="s">
        <v>116</v>
      </c>
      <c r="O3346" s="1" t="s">
        <v>117</v>
      </c>
      <c r="P3346" s="9">
        <v>96950</v>
      </c>
      <c r="Q3346" s="1" t="s">
        <v>118</v>
      </c>
      <c r="S3346" s="1">
        <v>16707837307</v>
      </c>
      <c r="U3346" s="1">
        <v>8111</v>
      </c>
      <c r="V3346" s="1" t="s">
        <v>119</v>
      </c>
      <c r="X3346" s="1" t="s">
        <v>14859</v>
      </c>
      <c r="Y3346" s="1" t="s">
        <v>14860</v>
      </c>
      <c r="AA3346" s="1" t="s">
        <v>245</v>
      </c>
      <c r="AB3346" s="1" t="s">
        <v>570</v>
      </c>
      <c r="AC3346" s="1" t="s">
        <v>14858</v>
      </c>
      <c r="AD3346" s="1" t="s">
        <v>116</v>
      </c>
      <c r="AE3346" s="1" t="s">
        <v>117</v>
      </c>
      <c r="AF3346" s="9">
        <v>96950</v>
      </c>
      <c r="AG3346" s="1" t="s">
        <v>118</v>
      </c>
      <c r="AI3346" s="1">
        <v>16707837307</v>
      </c>
      <c r="AK3346" s="1" t="s">
        <v>575</v>
      </c>
      <c r="BC3346" s="1" t="str">
        <f>"49-3021.00"</f>
        <v>49-3021.00</v>
      </c>
      <c r="BD3346" s="1" t="s">
        <v>280</v>
      </c>
      <c r="BE3346" s="1" t="s">
        <v>14861</v>
      </c>
      <c r="BF3346" s="1" t="s">
        <v>14862</v>
      </c>
      <c r="BG3346" s="1">
        <v>4</v>
      </c>
      <c r="BI3346" s="2">
        <v>44239</v>
      </c>
      <c r="BJ3346" s="2">
        <v>44603</v>
      </c>
      <c r="BM3346" s="1">
        <v>40</v>
      </c>
      <c r="BN3346" s="1">
        <v>0</v>
      </c>
      <c r="BO3346" s="1">
        <v>8</v>
      </c>
      <c r="BP3346" s="1">
        <v>8</v>
      </c>
      <c r="BQ3346" s="1">
        <v>8</v>
      </c>
      <c r="BR3346" s="1">
        <v>8</v>
      </c>
      <c r="BS3346" s="1">
        <v>8</v>
      </c>
      <c r="BT3346" s="1">
        <v>0</v>
      </c>
      <c r="BU3346" s="1" t="str">
        <f>"8:00 AM"</f>
        <v>8:00 AM</v>
      </c>
      <c r="BV3346" s="1" t="str">
        <f>"5:00 PM"</f>
        <v>5:00 PM</v>
      </c>
      <c r="BW3346" s="1" t="s">
        <v>230</v>
      </c>
      <c r="BX3346" s="1">
        <v>0</v>
      </c>
      <c r="BY3346" s="1">
        <v>12</v>
      </c>
      <c r="BZ3346" s="1" t="s">
        <v>112</v>
      </c>
      <c r="CA3346" s="1">
        <v>0</v>
      </c>
      <c r="CB3346" s="4" t="s">
        <v>14863</v>
      </c>
      <c r="CC3346" s="1" t="s">
        <v>14858</v>
      </c>
      <c r="CD3346" s="1" t="s">
        <v>570</v>
      </c>
      <c r="CE3346" s="1" t="s">
        <v>116</v>
      </c>
      <c r="CF3346" s="1" t="s">
        <v>117</v>
      </c>
      <c r="CG3346" s="1">
        <v>96950</v>
      </c>
      <c r="CH3346" s="3">
        <v>9.6999999999999993</v>
      </c>
      <c r="CI3346" s="3">
        <v>9.6999999999999993</v>
      </c>
      <c r="CJ3346" s="3">
        <v>14.55</v>
      </c>
      <c r="CK3346" s="3">
        <v>14.55</v>
      </c>
      <c r="CL3346" s="1" t="s">
        <v>137</v>
      </c>
      <c r="CM3346" s="1" t="s">
        <v>582</v>
      </c>
      <c r="CN3346" s="1" t="s">
        <v>139</v>
      </c>
      <c r="CP3346" s="1" t="s">
        <v>112</v>
      </c>
      <c r="CQ3346" s="1" t="s">
        <v>111</v>
      </c>
      <c r="CR3346" s="1" t="s">
        <v>111</v>
      </c>
      <c r="CS3346" s="1" t="s">
        <v>111</v>
      </c>
      <c r="CT3346" s="1" t="s">
        <v>138</v>
      </c>
      <c r="CU3346" s="1" t="s">
        <v>111</v>
      </c>
      <c r="CV3346" s="1" t="s">
        <v>138</v>
      </c>
      <c r="CW3346" s="1" t="s">
        <v>583</v>
      </c>
      <c r="CX3346" s="1">
        <v>16707837461</v>
      </c>
      <c r="CY3346" s="1" t="s">
        <v>575</v>
      </c>
      <c r="CZ3346" s="1" t="s">
        <v>428</v>
      </c>
      <c r="DA3346" s="1" t="s">
        <v>111</v>
      </c>
      <c r="DB3346" s="1" t="s">
        <v>112</v>
      </c>
    </row>
    <row r="3347" spans="1:111" ht="15.6" customHeight="1" x14ac:dyDescent="0.25">
      <c r="A3347" s="1" t="s">
        <v>16479</v>
      </c>
      <c r="B3347" s="1" t="s">
        <v>109</v>
      </c>
      <c r="C3347" s="2">
        <v>44291.89367060185</v>
      </c>
      <c r="D3347" s="2">
        <v>44326</v>
      </c>
      <c r="E3347" s="1" t="s">
        <v>110</v>
      </c>
      <c r="F3347" s="2">
        <v>44468.833333333336</v>
      </c>
      <c r="G3347" s="1" t="s">
        <v>111</v>
      </c>
      <c r="H3347" s="1" t="s">
        <v>112</v>
      </c>
      <c r="I3347" s="1" t="s">
        <v>112</v>
      </c>
      <c r="J3347" s="1" t="s">
        <v>951</v>
      </c>
      <c r="L3347" s="1" t="s">
        <v>952</v>
      </c>
      <c r="M3347" s="1" t="s">
        <v>952</v>
      </c>
      <c r="N3347" s="1" t="s">
        <v>167</v>
      </c>
      <c r="O3347" s="1" t="s">
        <v>117</v>
      </c>
      <c r="P3347" s="9">
        <v>96950</v>
      </c>
      <c r="Q3347" s="1" t="s">
        <v>118</v>
      </c>
      <c r="S3347" s="1">
        <v>16702346445</v>
      </c>
      <c r="T3347" s="1">
        <v>2263</v>
      </c>
      <c r="U3347" s="1">
        <v>53111</v>
      </c>
      <c r="V3347" s="1" t="s">
        <v>119</v>
      </c>
      <c r="X3347" s="1" t="s">
        <v>953</v>
      </c>
      <c r="Y3347" s="1" t="s">
        <v>954</v>
      </c>
      <c r="AA3347" s="1" t="s">
        <v>955</v>
      </c>
      <c r="AB3347" s="1" t="s">
        <v>952</v>
      </c>
      <c r="AC3347" s="1" t="s">
        <v>952</v>
      </c>
      <c r="AD3347" s="1" t="s">
        <v>167</v>
      </c>
      <c r="AE3347" s="1" t="s">
        <v>117</v>
      </c>
      <c r="AF3347" s="9">
        <v>96950</v>
      </c>
      <c r="AG3347" s="1" t="s">
        <v>118</v>
      </c>
      <c r="AI3347" s="1">
        <v>16702346445</v>
      </c>
      <c r="AJ3347" s="1">
        <v>2263</v>
      </c>
      <c r="AK3347" s="1" t="s">
        <v>956</v>
      </c>
      <c r="BC3347" s="1" t="str">
        <f>"49-9071.00"</f>
        <v>49-9071.00</v>
      </c>
      <c r="BD3347" s="1" t="s">
        <v>214</v>
      </c>
      <c r="BE3347" s="1" t="s">
        <v>13783</v>
      </c>
      <c r="BF3347" s="1" t="s">
        <v>13784</v>
      </c>
      <c r="BG3347" s="1">
        <v>1</v>
      </c>
      <c r="BI3347" s="2">
        <v>44470</v>
      </c>
      <c r="BJ3347" s="2">
        <v>45199</v>
      </c>
      <c r="BM3347" s="1">
        <v>40</v>
      </c>
      <c r="BN3347" s="1">
        <v>0</v>
      </c>
      <c r="BO3347" s="1">
        <v>8</v>
      </c>
      <c r="BP3347" s="1">
        <v>8</v>
      </c>
      <c r="BQ3347" s="1">
        <v>8</v>
      </c>
      <c r="BR3347" s="1">
        <v>8</v>
      </c>
      <c r="BS3347" s="1">
        <v>8</v>
      </c>
      <c r="BT3347" s="1">
        <v>0</v>
      </c>
      <c r="BU3347" s="1" t="str">
        <f>"8:00 AM"</f>
        <v>8:00 AM</v>
      </c>
      <c r="BV3347" s="1" t="str">
        <f>"5:00 PM"</f>
        <v>5:00 PM</v>
      </c>
      <c r="BW3347" s="1" t="s">
        <v>135</v>
      </c>
      <c r="BX3347" s="1">
        <v>0</v>
      </c>
      <c r="BY3347" s="1">
        <v>12</v>
      </c>
      <c r="BZ3347" s="1" t="s">
        <v>112</v>
      </c>
      <c r="CA3347" s="1">
        <v>0</v>
      </c>
      <c r="CB3347" s="4" t="s">
        <v>16480</v>
      </c>
      <c r="CC3347" s="1" t="s">
        <v>952</v>
      </c>
      <c r="CD3347" s="1" t="s">
        <v>952</v>
      </c>
      <c r="CE3347" s="1" t="s">
        <v>167</v>
      </c>
      <c r="CF3347" s="1" t="s">
        <v>117</v>
      </c>
      <c r="CG3347" s="1">
        <v>96950</v>
      </c>
      <c r="CH3347" s="3">
        <v>8.7100000000000009</v>
      </c>
      <c r="CI3347" s="3">
        <v>8.8000000000000007</v>
      </c>
      <c r="CJ3347" s="3">
        <v>13.1</v>
      </c>
      <c r="CK3347" s="3">
        <v>13.2</v>
      </c>
      <c r="CL3347" s="1" t="s">
        <v>137</v>
      </c>
      <c r="CM3347" s="1" t="s">
        <v>960</v>
      </c>
      <c r="CN3347" s="1" t="s">
        <v>139</v>
      </c>
      <c r="CP3347" s="1" t="s">
        <v>112</v>
      </c>
      <c r="CQ3347" s="1" t="s">
        <v>111</v>
      </c>
      <c r="CR3347" s="1" t="s">
        <v>112</v>
      </c>
      <c r="CS3347" s="1" t="s">
        <v>111</v>
      </c>
      <c r="CT3347" s="1" t="s">
        <v>138</v>
      </c>
      <c r="CU3347" s="1" t="s">
        <v>111</v>
      </c>
      <c r="CV3347" s="1" t="s">
        <v>138</v>
      </c>
      <c r="CW3347" s="1" t="s">
        <v>138</v>
      </c>
      <c r="CX3347" s="1">
        <v>16702346445</v>
      </c>
      <c r="CY3347" s="1" t="s">
        <v>956</v>
      </c>
      <c r="CZ3347" s="1" t="s">
        <v>138</v>
      </c>
      <c r="DA3347" s="1" t="s">
        <v>111</v>
      </c>
      <c r="DB3347" s="1" t="s">
        <v>112</v>
      </c>
      <c r="DC3347" s="1" t="s">
        <v>953</v>
      </c>
      <c r="DD3347" s="1" t="s">
        <v>954</v>
      </c>
      <c r="DF3347" s="1" t="s">
        <v>951</v>
      </c>
      <c r="DG3347" s="1" t="s">
        <v>956</v>
      </c>
    </row>
    <row r="3348" spans="1:111" ht="15.6" customHeight="1" x14ac:dyDescent="0.25">
      <c r="A3348" s="1" t="s">
        <v>16515</v>
      </c>
      <c r="B3348" s="1" t="s">
        <v>109</v>
      </c>
      <c r="C3348" s="2">
        <v>44275.069266782404</v>
      </c>
      <c r="D3348" s="2">
        <v>44330</v>
      </c>
      <c r="E3348" s="1" t="s">
        <v>180</v>
      </c>
      <c r="G3348" s="1" t="s">
        <v>111</v>
      </c>
      <c r="H3348" s="1" t="s">
        <v>111</v>
      </c>
      <c r="I3348" s="1" t="s">
        <v>112</v>
      </c>
      <c r="J3348" s="1" t="s">
        <v>924</v>
      </c>
      <c r="K3348" s="1" t="s">
        <v>925</v>
      </c>
      <c r="L3348" s="1" t="s">
        <v>935</v>
      </c>
      <c r="M3348" s="1" t="s">
        <v>927</v>
      </c>
      <c r="N3348" s="1" t="s">
        <v>116</v>
      </c>
      <c r="O3348" s="1" t="s">
        <v>117</v>
      </c>
      <c r="P3348" s="9">
        <v>96950</v>
      </c>
      <c r="Q3348" s="1" t="s">
        <v>118</v>
      </c>
      <c r="R3348" s="1" t="s">
        <v>138</v>
      </c>
      <c r="S3348" s="1">
        <v>16702341071</v>
      </c>
      <c r="U3348" s="1">
        <v>56132</v>
      </c>
      <c r="V3348" s="1" t="s">
        <v>119</v>
      </c>
      <c r="X3348" s="1" t="s">
        <v>928</v>
      </c>
      <c r="Y3348" s="1" t="s">
        <v>3265</v>
      </c>
      <c r="Z3348" s="1" t="s">
        <v>930</v>
      </c>
      <c r="AA3348" s="1" t="s">
        <v>373</v>
      </c>
      <c r="AB3348" s="1" t="s">
        <v>935</v>
      </c>
      <c r="AC3348" s="1" t="s">
        <v>927</v>
      </c>
      <c r="AD3348" s="1" t="s">
        <v>116</v>
      </c>
      <c r="AE3348" s="1" t="s">
        <v>117</v>
      </c>
      <c r="AF3348" s="9">
        <v>96950</v>
      </c>
      <c r="AG3348" s="1" t="s">
        <v>118</v>
      </c>
      <c r="AH3348" s="1" t="s">
        <v>138</v>
      </c>
      <c r="AI3348" s="1">
        <v>16702341071</v>
      </c>
      <c r="AK3348" s="1" t="s">
        <v>931</v>
      </c>
      <c r="BC3348" s="1" t="str">
        <f>"35-3031.00"</f>
        <v>35-3031.00</v>
      </c>
      <c r="BD3348" s="1" t="s">
        <v>174</v>
      </c>
      <c r="BE3348" s="1" t="s">
        <v>16516</v>
      </c>
      <c r="BF3348" s="1" t="s">
        <v>3258</v>
      </c>
      <c r="BG3348" s="1">
        <v>7</v>
      </c>
      <c r="BI3348" s="2">
        <v>44105</v>
      </c>
      <c r="BJ3348" s="2">
        <v>44469</v>
      </c>
      <c r="BM3348" s="1">
        <v>40</v>
      </c>
      <c r="BN3348" s="1">
        <v>0</v>
      </c>
      <c r="BO3348" s="1">
        <v>8</v>
      </c>
      <c r="BP3348" s="1">
        <v>8</v>
      </c>
      <c r="BQ3348" s="1">
        <v>8</v>
      </c>
      <c r="BR3348" s="1">
        <v>8</v>
      </c>
      <c r="BS3348" s="1">
        <v>8</v>
      </c>
      <c r="BT3348" s="1">
        <v>0</v>
      </c>
      <c r="BU3348" s="1" t="str">
        <f>"8:00 AM"</f>
        <v>8:00 AM</v>
      </c>
      <c r="BV3348" s="1" t="str">
        <f>"5:00 PM"</f>
        <v>5:00 PM</v>
      </c>
      <c r="BW3348" s="1" t="s">
        <v>135</v>
      </c>
      <c r="BX3348" s="1">
        <v>0</v>
      </c>
      <c r="BY3348" s="1">
        <v>12</v>
      </c>
      <c r="BZ3348" s="1" t="s">
        <v>112</v>
      </c>
      <c r="CA3348" s="1">
        <v>0</v>
      </c>
      <c r="CB3348" s="1" t="s">
        <v>16517</v>
      </c>
      <c r="CC3348" s="1" t="s">
        <v>16518</v>
      </c>
      <c r="CD3348" s="1" t="s">
        <v>927</v>
      </c>
      <c r="CE3348" s="1" t="s">
        <v>116</v>
      </c>
      <c r="CF3348" s="1" t="s">
        <v>117</v>
      </c>
      <c r="CG3348" s="1">
        <v>96950</v>
      </c>
      <c r="CH3348" s="3">
        <v>8.5</v>
      </c>
      <c r="CJ3348" s="3">
        <v>12.75</v>
      </c>
      <c r="CL3348" s="1" t="s">
        <v>137</v>
      </c>
      <c r="CM3348" s="1" t="s">
        <v>16519</v>
      </c>
      <c r="CN3348" s="1" t="s">
        <v>139</v>
      </c>
      <c r="CP3348" s="1" t="s">
        <v>112</v>
      </c>
      <c r="CQ3348" s="1" t="s">
        <v>111</v>
      </c>
      <c r="CR3348" s="1" t="s">
        <v>111</v>
      </c>
      <c r="CS3348" s="1" t="s">
        <v>111</v>
      </c>
      <c r="CT3348" s="1" t="s">
        <v>138</v>
      </c>
      <c r="CU3348" s="1" t="s">
        <v>111</v>
      </c>
      <c r="CV3348" s="1" t="s">
        <v>111</v>
      </c>
      <c r="CW3348" s="1" t="s">
        <v>16520</v>
      </c>
      <c r="CX3348" s="1">
        <v>16702341071</v>
      </c>
      <c r="CY3348" s="1" t="s">
        <v>931</v>
      </c>
      <c r="CZ3348" s="1" t="s">
        <v>380</v>
      </c>
      <c r="DA3348" s="1" t="s">
        <v>111</v>
      </c>
      <c r="DB3348" s="1" t="s">
        <v>112</v>
      </c>
    </row>
    <row r="3349" spans="1:111" ht="15.6" customHeight="1" x14ac:dyDescent="0.25">
      <c r="A3349" s="1" t="s">
        <v>16522</v>
      </c>
      <c r="B3349" s="1" t="s">
        <v>109</v>
      </c>
      <c r="C3349" s="2">
        <v>44232.12309212963</v>
      </c>
      <c r="D3349" s="2">
        <v>44278</v>
      </c>
      <c r="E3349" s="1" t="s">
        <v>180</v>
      </c>
      <c r="G3349" s="1" t="s">
        <v>112</v>
      </c>
      <c r="H3349" s="1" t="s">
        <v>112</v>
      </c>
      <c r="I3349" s="1" t="s">
        <v>112</v>
      </c>
      <c r="J3349" s="1" t="s">
        <v>791</v>
      </c>
      <c r="K3349" s="1" t="s">
        <v>792</v>
      </c>
      <c r="L3349" s="1" t="s">
        <v>3585</v>
      </c>
      <c r="M3349" s="1" t="s">
        <v>793</v>
      </c>
      <c r="N3349" s="1" t="s">
        <v>116</v>
      </c>
      <c r="O3349" s="1" t="s">
        <v>117</v>
      </c>
      <c r="P3349" s="9">
        <v>96950</v>
      </c>
      <c r="Q3349" s="1" t="s">
        <v>118</v>
      </c>
      <c r="R3349" s="1" t="s">
        <v>719</v>
      </c>
      <c r="S3349" s="1">
        <v>16703236877</v>
      </c>
      <c r="U3349" s="1">
        <v>62161</v>
      </c>
      <c r="V3349" s="1" t="s">
        <v>119</v>
      </c>
      <c r="X3349" s="1" t="s">
        <v>686</v>
      </c>
      <c r="Y3349" s="1" t="s">
        <v>687</v>
      </c>
      <c r="Z3349" s="1" t="s">
        <v>688</v>
      </c>
      <c r="AA3349" s="1" t="s">
        <v>245</v>
      </c>
      <c r="AB3349" s="1" t="s">
        <v>689</v>
      </c>
      <c r="AD3349" s="1" t="s">
        <v>690</v>
      </c>
      <c r="AE3349" s="1" t="s">
        <v>691</v>
      </c>
      <c r="AF3349" s="9">
        <v>96931</v>
      </c>
      <c r="AG3349" s="1" t="s">
        <v>118</v>
      </c>
      <c r="AH3349" s="1" t="s">
        <v>719</v>
      </c>
      <c r="AI3349" s="1">
        <v>16716498746</v>
      </c>
      <c r="AJ3349" s="1">
        <v>203</v>
      </c>
      <c r="AK3349" s="1" t="s">
        <v>692</v>
      </c>
      <c r="BC3349" s="1" t="str">
        <f>"43-3031.00"</f>
        <v>43-3031.00</v>
      </c>
      <c r="BD3349" s="1" t="s">
        <v>389</v>
      </c>
      <c r="BE3349" s="1" t="s">
        <v>3586</v>
      </c>
      <c r="BF3349" s="1" t="s">
        <v>3587</v>
      </c>
      <c r="BG3349" s="1">
        <v>3</v>
      </c>
      <c r="BI3349" s="2">
        <v>44331</v>
      </c>
      <c r="BJ3349" s="2">
        <v>44695</v>
      </c>
      <c r="BM3349" s="1">
        <v>40</v>
      </c>
      <c r="BN3349" s="1">
        <v>0</v>
      </c>
      <c r="BO3349" s="1">
        <v>8</v>
      </c>
      <c r="BP3349" s="1">
        <v>8</v>
      </c>
      <c r="BQ3349" s="1">
        <v>8</v>
      </c>
      <c r="BR3349" s="1">
        <v>8</v>
      </c>
      <c r="BS3349" s="1">
        <v>5</v>
      </c>
      <c r="BT3349" s="1">
        <v>3</v>
      </c>
      <c r="BU3349" s="1" t="str">
        <f>"8:30 AM"</f>
        <v>8:30 AM</v>
      </c>
      <c r="BV3349" s="1" t="str">
        <f>"5:30 PM"</f>
        <v>5:30 PM</v>
      </c>
      <c r="BW3349" s="1" t="s">
        <v>230</v>
      </c>
      <c r="BX3349" s="1">
        <v>0</v>
      </c>
      <c r="BY3349" s="1">
        <v>12</v>
      </c>
      <c r="BZ3349" s="1" t="s">
        <v>112</v>
      </c>
      <c r="CA3349" s="1">
        <v>0</v>
      </c>
      <c r="CB3349" s="1" t="s">
        <v>2567</v>
      </c>
      <c r="CC3349" s="1" t="s">
        <v>2383</v>
      </c>
      <c r="CD3349" s="1" t="s">
        <v>793</v>
      </c>
      <c r="CE3349" s="1" t="s">
        <v>116</v>
      </c>
      <c r="CF3349" s="1" t="s">
        <v>117</v>
      </c>
      <c r="CG3349" s="1">
        <v>96950</v>
      </c>
      <c r="CH3349" s="3">
        <v>9.49</v>
      </c>
      <c r="CI3349" s="3">
        <v>9.49</v>
      </c>
      <c r="CJ3349" s="3">
        <v>14.23</v>
      </c>
      <c r="CK3349" s="3">
        <v>14.23</v>
      </c>
      <c r="CL3349" s="1" t="s">
        <v>137</v>
      </c>
      <c r="CN3349" s="1" t="s">
        <v>139</v>
      </c>
      <c r="CP3349" s="1" t="s">
        <v>112</v>
      </c>
      <c r="CQ3349" s="1" t="s">
        <v>111</v>
      </c>
      <c r="CR3349" s="1" t="s">
        <v>112</v>
      </c>
      <c r="CS3349" s="1" t="s">
        <v>111</v>
      </c>
      <c r="CT3349" s="1" t="s">
        <v>138</v>
      </c>
      <c r="CU3349" s="1" t="s">
        <v>111</v>
      </c>
      <c r="CV3349" s="1" t="s">
        <v>138</v>
      </c>
      <c r="CW3349" s="1" t="s">
        <v>4515</v>
      </c>
      <c r="CX3349" s="1">
        <v>16703236877</v>
      </c>
      <c r="CY3349" s="1" t="s">
        <v>699</v>
      </c>
      <c r="CZ3349" s="1" t="s">
        <v>138</v>
      </c>
      <c r="DA3349" s="1" t="s">
        <v>111</v>
      </c>
      <c r="DB3349" s="1" t="s">
        <v>112</v>
      </c>
    </row>
    <row r="3350" spans="1:111" ht="15.6" customHeight="1" x14ac:dyDescent="0.25">
      <c r="A3350" s="1" t="s">
        <v>16523</v>
      </c>
      <c r="B3350" s="1" t="s">
        <v>109</v>
      </c>
      <c r="C3350" s="2">
        <v>44295.420671296299</v>
      </c>
      <c r="D3350" s="2">
        <v>44316</v>
      </c>
      <c r="E3350" s="1" t="s">
        <v>110</v>
      </c>
      <c r="F3350" s="2">
        <v>44468.833333333336</v>
      </c>
      <c r="G3350" s="1" t="s">
        <v>112</v>
      </c>
      <c r="H3350" s="1" t="s">
        <v>112</v>
      </c>
      <c r="I3350" s="1" t="s">
        <v>112</v>
      </c>
      <c r="J3350" s="1" t="s">
        <v>8560</v>
      </c>
      <c r="K3350" s="1" t="s">
        <v>8561</v>
      </c>
      <c r="L3350" s="1" t="s">
        <v>8562</v>
      </c>
      <c r="M3350" s="1" t="s">
        <v>8563</v>
      </c>
      <c r="N3350" s="1" t="s">
        <v>167</v>
      </c>
      <c r="O3350" s="1" t="s">
        <v>117</v>
      </c>
      <c r="P3350" s="9">
        <v>96950</v>
      </c>
      <c r="Q3350" s="1" t="s">
        <v>118</v>
      </c>
      <c r="R3350" s="1" t="s">
        <v>138</v>
      </c>
      <c r="S3350" s="1">
        <v>16702882288</v>
      </c>
      <c r="T3350" s="1">
        <v>106</v>
      </c>
      <c r="U3350" s="1">
        <v>44413</v>
      </c>
      <c r="V3350" s="1" t="s">
        <v>119</v>
      </c>
      <c r="X3350" s="1" t="s">
        <v>8564</v>
      </c>
      <c r="Y3350" s="1" t="s">
        <v>3363</v>
      </c>
      <c r="Z3350" s="1" t="s">
        <v>138</v>
      </c>
      <c r="AA3350" s="1" t="s">
        <v>8565</v>
      </c>
      <c r="AB3350" s="1" t="s">
        <v>8562</v>
      </c>
      <c r="AC3350" s="1" t="s">
        <v>8563</v>
      </c>
      <c r="AD3350" s="1" t="s">
        <v>167</v>
      </c>
      <c r="AE3350" s="1" t="s">
        <v>117</v>
      </c>
      <c r="AF3350" s="9">
        <v>96950</v>
      </c>
      <c r="AG3350" s="1" t="s">
        <v>118</v>
      </c>
      <c r="AH3350" s="1" t="s">
        <v>138</v>
      </c>
      <c r="AI3350" s="1">
        <v>16702882288</v>
      </c>
      <c r="AJ3350" s="1">
        <v>106</v>
      </c>
      <c r="AK3350" s="1" t="s">
        <v>8566</v>
      </c>
      <c r="BC3350" s="1" t="str">
        <f>"35-2011.00"</f>
        <v>35-2011.00</v>
      </c>
      <c r="BD3350" s="1" t="s">
        <v>265</v>
      </c>
      <c r="BE3350" s="1" t="s">
        <v>8567</v>
      </c>
      <c r="BF3350" s="1" t="s">
        <v>8568</v>
      </c>
      <c r="BG3350" s="1">
        <v>1</v>
      </c>
      <c r="BI3350" s="2">
        <v>44470</v>
      </c>
      <c r="BJ3350" s="2">
        <v>44834</v>
      </c>
      <c r="BM3350" s="1">
        <v>40</v>
      </c>
      <c r="BN3350" s="1">
        <v>4</v>
      </c>
      <c r="BO3350" s="1">
        <v>6</v>
      </c>
      <c r="BP3350" s="1">
        <v>6</v>
      </c>
      <c r="BQ3350" s="1">
        <v>6</v>
      </c>
      <c r="BR3350" s="1">
        <v>6</v>
      </c>
      <c r="BS3350" s="1">
        <v>6</v>
      </c>
      <c r="BT3350" s="1">
        <v>6</v>
      </c>
      <c r="BU3350" s="1" t="str">
        <f>"7:00 AM"</f>
        <v>7:00 AM</v>
      </c>
      <c r="BV3350" s="1" t="str">
        <f>"6:00 PM"</f>
        <v>6:00 PM</v>
      </c>
      <c r="BW3350" s="1" t="s">
        <v>230</v>
      </c>
      <c r="BX3350" s="1">
        <v>0</v>
      </c>
      <c r="BY3350" s="1">
        <v>3</v>
      </c>
      <c r="BZ3350" s="1" t="s">
        <v>112</v>
      </c>
      <c r="CA3350" s="1">
        <v>0</v>
      </c>
      <c r="CB3350" s="1" t="s">
        <v>16524</v>
      </c>
      <c r="CC3350" s="1" t="s">
        <v>8562</v>
      </c>
      <c r="CD3350" s="1" t="s">
        <v>8563</v>
      </c>
      <c r="CE3350" s="1" t="s">
        <v>167</v>
      </c>
      <c r="CF3350" s="1" t="s">
        <v>117</v>
      </c>
      <c r="CG3350" s="1">
        <v>96950</v>
      </c>
      <c r="CH3350" s="3">
        <v>8.81</v>
      </c>
      <c r="CI3350" s="3">
        <v>8.82</v>
      </c>
      <c r="CJ3350" s="3">
        <v>13.21</v>
      </c>
      <c r="CK3350" s="3">
        <v>13.23</v>
      </c>
      <c r="CL3350" s="1" t="s">
        <v>137</v>
      </c>
      <c r="CM3350" s="1" t="s">
        <v>138</v>
      </c>
      <c r="CN3350" s="1" t="s">
        <v>139</v>
      </c>
      <c r="CP3350" s="1" t="s">
        <v>112</v>
      </c>
      <c r="CQ3350" s="1" t="s">
        <v>111</v>
      </c>
      <c r="CR3350" s="1" t="s">
        <v>112</v>
      </c>
      <c r="CS3350" s="1" t="s">
        <v>111</v>
      </c>
      <c r="CT3350" s="1" t="s">
        <v>138</v>
      </c>
      <c r="CU3350" s="1" t="s">
        <v>111</v>
      </c>
      <c r="CV3350" s="1" t="s">
        <v>111</v>
      </c>
      <c r="CW3350" s="1" t="s">
        <v>8570</v>
      </c>
      <c r="CX3350" s="1">
        <v>16702882288</v>
      </c>
      <c r="CY3350" s="1" t="s">
        <v>8566</v>
      </c>
      <c r="CZ3350" s="1" t="s">
        <v>138</v>
      </c>
      <c r="DA3350" s="1" t="s">
        <v>111</v>
      </c>
      <c r="DB3350" s="1" t="s">
        <v>112</v>
      </c>
    </row>
    <row r="3351" spans="1:111" ht="15.6" customHeight="1" x14ac:dyDescent="0.25">
      <c r="A3351" s="1" t="s">
        <v>16565</v>
      </c>
      <c r="B3351" s="1" t="s">
        <v>109</v>
      </c>
      <c r="C3351" s="2">
        <v>44342.825858101853</v>
      </c>
      <c r="D3351" s="2">
        <v>44363</v>
      </c>
      <c r="E3351" s="1" t="s">
        <v>180</v>
      </c>
      <c r="G3351" s="1" t="s">
        <v>112</v>
      </c>
      <c r="H3351" s="1" t="s">
        <v>112</v>
      </c>
      <c r="I3351" s="1" t="s">
        <v>112</v>
      </c>
      <c r="J3351" s="1" t="s">
        <v>1021</v>
      </c>
      <c r="K3351" s="1" t="s">
        <v>1022</v>
      </c>
      <c r="L3351" s="1" t="s">
        <v>1023</v>
      </c>
      <c r="M3351" s="1" t="s">
        <v>1029</v>
      </c>
      <c r="N3351" s="1" t="s">
        <v>157</v>
      </c>
      <c r="O3351" s="1" t="s">
        <v>117</v>
      </c>
      <c r="P3351" s="9">
        <v>96950</v>
      </c>
      <c r="Q3351" s="1" t="s">
        <v>118</v>
      </c>
      <c r="S3351" s="1">
        <v>16702341595</v>
      </c>
      <c r="U3351" s="1">
        <v>23821</v>
      </c>
      <c r="V3351" s="1" t="s">
        <v>119</v>
      </c>
      <c r="X3351" s="1" t="s">
        <v>1265</v>
      </c>
      <c r="Y3351" s="1" t="s">
        <v>1266</v>
      </c>
      <c r="Z3351" s="1" t="s">
        <v>4046</v>
      </c>
      <c r="AA3351" s="1" t="s">
        <v>1028</v>
      </c>
      <c r="AB3351" s="1" t="s">
        <v>1023</v>
      </c>
      <c r="AC3351" s="1" t="s">
        <v>1029</v>
      </c>
      <c r="AD3351" s="1" t="s">
        <v>157</v>
      </c>
      <c r="AE3351" s="1" t="s">
        <v>117</v>
      </c>
      <c r="AF3351" s="9">
        <v>96950</v>
      </c>
      <c r="AG3351" s="1" t="s">
        <v>118</v>
      </c>
      <c r="AI3351" s="1">
        <v>16702341595</v>
      </c>
      <c r="AK3351" s="1" t="s">
        <v>1030</v>
      </c>
      <c r="BC3351" s="1" t="str">
        <f>"47-2111.00"</f>
        <v>47-2111.00</v>
      </c>
      <c r="BD3351" s="1" t="s">
        <v>1792</v>
      </c>
      <c r="BE3351" s="1" t="s">
        <v>6627</v>
      </c>
      <c r="BF3351" s="1" t="s">
        <v>1794</v>
      </c>
      <c r="BG3351" s="1">
        <v>6</v>
      </c>
      <c r="BI3351" s="2">
        <v>44423</v>
      </c>
      <c r="BJ3351" s="2">
        <v>44787</v>
      </c>
      <c r="BM3351" s="1">
        <v>35</v>
      </c>
      <c r="BN3351" s="1">
        <v>0</v>
      </c>
      <c r="BO3351" s="1">
        <v>7</v>
      </c>
      <c r="BP3351" s="1">
        <v>7</v>
      </c>
      <c r="BQ3351" s="1">
        <v>7</v>
      </c>
      <c r="BR3351" s="1">
        <v>7</v>
      </c>
      <c r="BS3351" s="1">
        <v>7</v>
      </c>
      <c r="BT3351" s="1">
        <v>0</v>
      </c>
      <c r="BU3351" s="1" t="str">
        <f>"9:00 AM"</f>
        <v>9:00 AM</v>
      </c>
      <c r="BV3351" s="1" t="str">
        <f t="shared" ref="BV3351:BV3356" si="83">"5:00 PM"</f>
        <v>5:00 PM</v>
      </c>
      <c r="BW3351" s="1" t="s">
        <v>135</v>
      </c>
      <c r="BX3351" s="1">
        <v>0</v>
      </c>
      <c r="BY3351" s="1">
        <v>12</v>
      </c>
      <c r="BZ3351" s="1" t="s">
        <v>112</v>
      </c>
      <c r="CB3351" s="4" t="s">
        <v>16566</v>
      </c>
      <c r="CC3351" s="1" t="s">
        <v>1023</v>
      </c>
      <c r="CD3351" s="1" t="s">
        <v>1029</v>
      </c>
      <c r="CE3351" s="1" t="s">
        <v>157</v>
      </c>
      <c r="CF3351" s="1" t="s">
        <v>117</v>
      </c>
      <c r="CG3351" s="1">
        <v>96950</v>
      </c>
      <c r="CH3351" s="3">
        <v>10.53</v>
      </c>
      <c r="CI3351" s="3">
        <v>10.53</v>
      </c>
      <c r="CJ3351" s="3">
        <v>15.79</v>
      </c>
      <c r="CK3351" s="3">
        <v>15.79</v>
      </c>
      <c r="CL3351" s="1" t="s">
        <v>137</v>
      </c>
      <c r="CM3351" s="1" t="s">
        <v>138</v>
      </c>
      <c r="CN3351" s="1" t="s">
        <v>139</v>
      </c>
      <c r="CP3351" s="1" t="s">
        <v>112</v>
      </c>
      <c r="CQ3351" s="1" t="s">
        <v>111</v>
      </c>
      <c r="CR3351" s="1" t="s">
        <v>112</v>
      </c>
      <c r="CS3351" s="1" t="s">
        <v>111</v>
      </c>
      <c r="CT3351" s="1" t="s">
        <v>138</v>
      </c>
      <c r="CU3351" s="1" t="s">
        <v>111</v>
      </c>
      <c r="CV3351" s="1" t="s">
        <v>111</v>
      </c>
      <c r="CW3351" s="1" t="s">
        <v>1149</v>
      </c>
      <c r="CX3351" s="1">
        <v>16702341595</v>
      </c>
      <c r="CY3351" s="1" t="s">
        <v>1030</v>
      </c>
      <c r="CZ3351" s="1" t="s">
        <v>138</v>
      </c>
      <c r="DA3351" s="1" t="s">
        <v>111</v>
      </c>
      <c r="DB3351" s="1" t="s">
        <v>112</v>
      </c>
    </row>
    <row r="3352" spans="1:111" ht="15.6" customHeight="1" x14ac:dyDescent="0.25">
      <c r="A3352" s="1" t="s">
        <v>16610</v>
      </c>
      <c r="B3352" s="1" t="s">
        <v>109</v>
      </c>
      <c r="C3352" s="2">
        <v>44314.995798611111</v>
      </c>
      <c r="D3352" s="2">
        <v>44333</v>
      </c>
      <c r="E3352" s="1" t="s">
        <v>110</v>
      </c>
      <c r="F3352" s="2">
        <v>44468.833333333336</v>
      </c>
      <c r="G3352" s="1" t="s">
        <v>111</v>
      </c>
      <c r="H3352" s="1" t="s">
        <v>112</v>
      </c>
      <c r="I3352" s="1" t="s">
        <v>112</v>
      </c>
      <c r="J3352" s="1" t="s">
        <v>482</v>
      </c>
      <c r="K3352" s="1" t="s">
        <v>4015</v>
      </c>
      <c r="L3352" s="1" t="s">
        <v>496</v>
      </c>
      <c r="M3352" s="1" t="s">
        <v>4016</v>
      </c>
      <c r="N3352" s="1" t="s">
        <v>116</v>
      </c>
      <c r="O3352" s="1" t="s">
        <v>117</v>
      </c>
      <c r="P3352" s="9">
        <v>96950</v>
      </c>
      <c r="Q3352" s="1" t="s">
        <v>118</v>
      </c>
      <c r="S3352" s="1">
        <v>16704836526</v>
      </c>
      <c r="U3352" s="1">
        <v>488510</v>
      </c>
      <c r="V3352" s="1" t="s">
        <v>119</v>
      </c>
      <c r="X3352" s="1" t="s">
        <v>486</v>
      </c>
      <c r="Y3352" s="1" t="s">
        <v>487</v>
      </c>
      <c r="Z3352" s="1" t="s">
        <v>488</v>
      </c>
      <c r="AA3352" s="1" t="s">
        <v>964</v>
      </c>
      <c r="AB3352" s="1" t="s">
        <v>496</v>
      </c>
      <c r="AC3352" s="1" t="s">
        <v>9207</v>
      </c>
      <c r="AD3352" s="1" t="s">
        <v>116</v>
      </c>
      <c r="AE3352" s="1" t="s">
        <v>117</v>
      </c>
      <c r="AF3352" s="9">
        <v>96950</v>
      </c>
      <c r="AG3352" s="1" t="s">
        <v>118</v>
      </c>
      <c r="AH3352" s="1" t="s">
        <v>4751</v>
      </c>
      <c r="AI3352" s="1">
        <v>16704836526</v>
      </c>
      <c r="AK3352" s="1" t="s">
        <v>491</v>
      </c>
      <c r="BC3352" s="1" t="str">
        <f>"43-3031.00"</f>
        <v>43-3031.00</v>
      </c>
      <c r="BD3352" s="1" t="s">
        <v>389</v>
      </c>
      <c r="BE3352" s="1" t="s">
        <v>16611</v>
      </c>
      <c r="BF3352" s="1" t="s">
        <v>16612</v>
      </c>
      <c r="BG3352" s="1">
        <v>1</v>
      </c>
      <c r="BI3352" s="2">
        <v>44470</v>
      </c>
      <c r="BJ3352" s="2">
        <v>45565</v>
      </c>
      <c r="BM3352" s="1">
        <v>40</v>
      </c>
      <c r="BN3352" s="1">
        <v>0</v>
      </c>
      <c r="BO3352" s="1">
        <v>8</v>
      </c>
      <c r="BP3352" s="1">
        <v>8</v>
      </c>
      <c r="BQ3352" s="1">
        <v>8</v>
      </c>
      <c r="BR3352" s="1">
        <v>8</v>
      </c>
      <c r="BS3352" s="1">
        <v>8</v>
      </c>
      <c r="BT3352" s="1">
        <v>0</v>
      </c>
      <c r="BU3352" s="1" t="str">
        <f>"8:00 AM"</f>
        <v>8:00 AM</v>
      </c>
      <c r="BV3352" s="1" t="str">
        <f t="shared" si="83"/>
        <v>5:00 PM</v>
      </c>
      <c r="BW3352" s="1" t="s">
        <v>392</v>
      </c>
      <c r="BX3352" s="1">
        <v>0</v>
      </c>
      <c r="BY3352" s="1">
        <v>12</v>
      </c>
      <c r="BZ3352" s="1" t="s">
        <v>112</v>
      </c>
      <c r="CA3352" s="1">
        <v>0</v>
      </c>
      <c r="CB3352" s="4" t="s">
        <v>16613</v>
      </c>
      <c r="CC3352" s="1" t="s">
        <v>496</v>
      </c>
      <c r="CD3352" s="1" t="s">
        <v>4016</v>
      </c>
      <c r="CE3352" s="1" t="s">
        <v>116</v>
      </c>
      <c r="CF3352" s="1" t="s">
        <v>117</v>
      </c>
      <c r="CG3352" s="1">
        <v>96950</v>
      </c>
      <c r="CH3352" s="3">
        <v>9.49</v>
      </c>
      <c r="CI3352" s="3">
        <v>9.49</v>
      </c>
      <c r="CJ3352" s="3">
        <v>14.25</v>
      </c>
      <c r="CK3352" s="3">
        <v>14.28</v>
      </c>
      <c r="CL3352" s="1" t="s">
        <v>137</v>
      </c>
      <c r="CM3352" s="1" t="s">
        <v>168</v>
      </c>
      <c r="CN3352" s="1" t="s">
        <v>139</v>
      </c>
      <c r="CP3352" s="1" t="s">
        <v>112</v>
      </c>
      <c r="CQ3352" s="1" t="s">
        <v>111</v>
      </c>
      <c r="CR3352" s="1" t="s">
        <v>112</v>
      </c>
      <c r="CS3352" s="1" t="s">
        <v>111</v>
      </c>
      <c r="CT3352" s="1" t="s">
        <v>138</v>
      </c>
      <c r="CU3352" s="1" t="s">
        <v>111</v>
      </c>
      <c r="CV3352" s="1" t="s">
        <v>138</v>
      </c>
      <c r="CW3352" s="1" t="s">
        <v>16614</v>
      </c>
      <c r="CX3352" s="1">
        <v>16704836526</v>
      </c>
      <c r="CY3352" s="1" t="s">
        <v>491</v>
      </c>
      <c r="CZ3352" s="1" t="s">
        <v>138</v>
      </c>
      <c r="DA3352" s="1" t="s">
        <v>111</v>
      </c>
      <c r="DB3352" s="1" t="s">
        <v>112</v>
      </c>
    </row>
    <row r="3353" spans="1:111" ht="15.6" customHeight="1" x14ac:dyDescent="0.25">
      <c r="A3353" s="1" t="s">
        <v>16650</v>
      </c>
      <c r="B3353" s="1" t="s">
        <v>109</v>
      </c>
      <c r="C3353" s="2">
        <v>44296.014010648149</v>
      </c>
      <c r="D3353" s="2">
        <v>44342</v>
      </c>
      <c r="E3353" s="1" t="s">
        <v>110</v>
      </c>
      <c r="F3353" s="2">
        <v>44469.833333333336</v>
      </c>
      <c r="G3353" s="1" t="s">
        <v>111</v>
      </c>
      <c r="H3353" s="1" t="s">
        <v>112</v>
      </c>
      <c r="I3353" s="1" t="s">
        <v>112</v>
      </c>
      <c r="J3353" s="1" t="s">
        <v>12539</v>
      </c>
      <c r="L3353" s="1" t="s">
        <v>12540</v>
      </c>
      <c r="M3353" s="1" t="s">
        <v>1009</v>
      </c>
      <c r="N3353" s="1" t="s">
        <v>116</v>
      </c>
      <c r="O3353" s="1" t="s">
        <v>117</v>
      </c>
      <c r="P3353" s="9">
        <v>96950</v>
      </c>
      <c r="Q3353" s="1" t="s">
        <v>118</v>
      </c>
      <c r="S3353" s="1">
        <v>16702355457</v>
      </c>
      <c r="U3353" s="1">
        <v>54121</v>
      </c>
      <c r="V3353" s="1" t="s">
        <v>119</v>
      </c>
      <c r="X3353" s="1" t="s">
        <v>16651</v>
      </c>
      <c r="Y3353" s="1" t="s">
        <v>12542</v>
      </c>
      <c r="Z3353" s="1" t="s">
        <v>1319</v>
      </c>
      <c r="AA3353" s="1" t="s">
        <v>759</v>
      </c>
      <c r="AB3353" s="1" t="s">
        <v>12540</v>
      </c>
      <c r="AC3353" s="1" t="s">
        <v>1009</v>
      </c>
      <c r="AD3353" s="1" t="s">
        <v>116</v>
      </c>
      <c r="AE3353" s="1" t="s">
        <v>117</v>
      </c>
      <c r="AF3353" s="9">
        <v>96950</v>
      </c>
      <c r="AG3353" s="1" t="s">
        <v>118</v>
      </c>
      <c r="AI3353" s="1">
        <v>16702355457</v>
      </c>
      <c r="AK3353" s="1" t="s">
        <v>12543</v>
      </c>
      <c r="BC3353" s="1" t="str">
        <f>"43-3031.00"</f>
        <v>43-3031.00</v>
      </c>
      <c r="BD3353" s="1" t="s">
        <v>389</v>
      </c>
      <c r="BE3353" s="1" t="s">
        <v>16652</v>
      </c>
      <c r="BF3353" s="1" t="s">
        <v>1766</v>
      </c>
      <c r="BG3353" s="1">
        <v>1</v>
      </c>
      <c r="BI3353" s="2">
        <v>44471</v>
      </c>
      <c r="BJ3353" s="2">
        <v>45566</v>
      </c>
      <c r="BM3353" s="1">
        <v>35</v>
      </c>
      <c r="BN3353" s="1">
        <v>0</v>
      </c>
      <c r="BO3353" s="1">
        <v>7</v>
      </c>
      <c r="BP3353" s="1">
        <v>7</v>
      </c>
      <c r="BQ3353" s="1">
        <v>7</v>
      </c>
      <c r="BR3353" s="1">
        <v>7</v>
      </c>
      <c r="BS3353" s="1">
        <v>7</v>
      </c>
      <c r="BT3353" s="1">
        <v>0</v>
      </c>
      <c r="BU3353" s="1" t="str">
        <f>"9:00 AM"</f>
        <v>9:00 AM</v>
      </c>
      <c r="BV3353" s="1" t="str">
        <f t="shared" si="83"/>
        <v>5:00 PM</v>
      </c>
      <c r="BW3353" s="1" t="s">
        <v>392</v>
      </c>
      <c r="BX3353" s="1">
        <v>0</v>
      </c>
      <c r="BY3353" s="1">
        <v>24</v>
      </c>
      <c r="BZ3353" s="1" t="s">
        <v>112</v>
      </c>
      <c r="CA3353" s="1">
        <v>0</v>
      </c>
      <c r="CB3353" s="1" t="s">
        <v>16653</v>
      </c>
      <c r="CC3353" s="1" t="s">
        <v>12540</v>
      </c>
      <c r="CD3353" s="1" t="s">
        <v>1009</v>
      </c>
      <c r="CE3353" s="1" t="s">
        <v>116</v>
      </c>
      <c r="CF3353" s="1" t="s">
        <v>117</v>
      </c>
      <c r="CG3353" s="1">
        <v>96950</v>
      </c>
      <c r="CH3353" s="3">
        <v>9.49</v>
      </c>
      <c r="CI3353" s="3">
        <v>9.8699999999999992</v>
      </c>
      <c r="CJ3353" s="3">
        <v>14.24</v>
      </c>
      <c r="CK3353" s="3">
        <v>14.81</v>
      </c>
      <c r="CL3353" s="1" t="s">
        <v>137</v>
      </c>
      <c r="CM3353" s="1" t="s">
        <v>138</v>
      </c>
      <c r="CN3353" s="1" t="s">
        <v>139</v>
      </c>
      <c r="CP3353" s="1" t="s">
        <v>112</v>
      </c>
      <c r="CQ3353" s="1" t="s">
        <v>111</v>
      </c>
      <c r="CR3353" s="1" t="s">
        <v>112</v>
      </c>
      <c r="CS3353" s="1" t="s">
        <v>111</v>
      </c>
      <c r="CT3353" s="1" t="s">
        <v>138</v>
      </c>
      <c r="CU3353" s="1" t="s">
        <v>111</v>
      </c>
      <c r="CV3353" s="1" t="s">
        <v>138</v>
      </c>
      <c r="CW3353" s="1" t="s">
        <v>138</v>
      </c>
      <c r="CX3353" s="1">
        <v>16702355457</v>
      </c>
      <c r="CY3353" s="1" t="s">
        <v>12543</v>
      </c>
      <c r="CZ3353" s="1" t="s">
        <v>138</v>
      </c>
      <c r="DA3353" s="1" t="s">
        <v>111</v>
      </c>
      <c r="DB3353" s="1" t="s">
        <v>112</v>
      </c>
    </row>
    <row r="3354" spans="1:111" ht="15.6" customHeight="1" x14ac:dyDescent="0.25">
      <c r="A3354" s="1" t="s">
        <v>16690</v>
      </c>
      <c r="B3354" s="1" t="s">
        <v>109</v>
      </c>
      <c r="C3354" s="2">
        <v>44291.372439467596</v>
      </c>
      <c r="D3354" s="2">
        <v>44342</v>
      </c>
      <c r="E3354" s="1" t="s">
        <v>180</v>
      </c>
      <c r="G3354" s="1" t="s">
        <v>112</v>
      </c>
      <c r="H3354" s="1" t="s">
        <v>112</v>
      </c>
      <c r="I3354" s="1" t="s">
        <v>112</v>
      </c>
      <c r="J3354" s="1" t="s">
        <v>16691</v>
      </c>
      <c r="K3354" s="1" t="s">
        <v>138</v>
      </c>
      <c r="L3354" s="1" t="s">
        <v>13269</v>
      </c>
      <c r="N3354" s="1" t="s">
        <v>167</v>
      </c>
      <c r="O3354" s="1" t="s">
        <v>117</v>
      </c>
      <c r="P3354" s="9">
        <v>96950</v>
      </c>
      <c r="Q3354" s="1" t="s">
        <v>118</v>
      </c>
      <c r="R3354" s="1" t="s">
        <v>117</v>
      </c>
      <c r="S3354" s="1">
        <v>16709891000</v>
      </c>
      <c r="U3354" s="1">
        <v>561320</v>
      </c>
      <c r="V3354" s="1" t="s">
        <v>119</v>
      </c>
      <c r="X3354" s="1" t="s">
        <v>8385</v>
      </c>
      <c r="Y3354" s="1" t="s">
        <v>8386</v>
      </c>
      <c r="Z3354" s="1" t="s">
        <v>8387</v>
      </c>
      <c r="AA3354" s="1" t="s">
        <v>171</v>
      </c>
      <c r="AB3354" s="1" t="s">
        <v>8384</v>
      </c>
      <c r="AC3354" s="1" t="s">
        <v>13269</v>
      </c>
      <c r="AD3354" s="1" t="s">
        <v>167</v>
      </c>
      <c r="AE3354" s="1" t="s">
        <v>117</v>
      </c>
      <c r="AF3354" s="9">
        <v>96950</v>
      </c>
      <c r="AG3354" s="1" t="s">
        <v>118</v>
      </c>
      <c r="AH3354" s="1" t="s">
        <v>117</v>
      </c>
      <c r="AI3354" s="1">
        <v>16709891000</v>
      </c>
      <c r="AK3354" s="1" t="s">
        <v>8389</v>
      </c>
      <c r="BC3354" s="1" t="str">
        <f>"43-9061.00"</f>
        <v>43-9061.00</v>
      </c>
      <c r="BD3354" s="1" t="s">
        <v>375</v>
      </c>
      <c r="BE3354" s="1" t="s">
        <v>16692</v>
      </c>
      <c r="BF3354" s="1" t="s">
        <v>16693</v>
      </c>
      <c r="BG3354" s="1">
        <v>1</v>
      </c>
      <c r="BI3354" s="2">
        <v>44408</v>
      </c>
      <c r="BJ3354" s="2">
        <v>44772</v>
      </c>
      <c r="BM3354" s="1">
        <v>40</v>
      </c>
      <c r="BN3354" s="1">
        <v>0</v>
      </c>
      <c r="BO3354" s="1">
        <v>8</v>
      </c>
      <c r="BP3354" s="1">
        <v>8</v>
      </c>
      <c r="BQ3354" s="1">
        <v>8</v>
      </c>
      <c r="BR3354" s="1">
        <v>8</v>
      </c>
      <c r="BS3354" s="1">
        <v>8</v>
      </c>
      <c r="BT3354" s="1">
        <v>0</v>
      </c>
      <c r="BU3354" s="1" t="str">
        <f>"8:00 AM"</f>
        <v>8:00 AM</v>
      </c>
      <c r="BV3354" s="1" t="str">
        <f t="shared" si="83"/>
        <v>5:00 PM</v>
      </c>
      <c r="BW3354" s="1" t="s">
        <v>135</v>
      </c>
      <c r="BX3354" s="1">
        <v>0</v>
      </c>
      <c r="BY3354" s="1">
        <v>6</v>
      </c>
      <c r="BZ3354" s="1" t="s">
        <v>112</v>
      </c>
      <c r="CA3354" s="1">
        <v>0</v>
      </c>
      <c r="CB3354" s="1" t="s">
        <v>230</v>
      </c>
      <c r="CC3354" s="1" t="s">
        <v>13269</v>
      </c>
      <c r="CE3354" s="1" t="s">
        <v>167</v>
      </c>
      <c r="CF3354" s="1" t="s">
        <v>117</v>
      </c>
      <c r="CG3354" s="1">
        <v>96950</v>
      </c>
      <c r="CH3354" s="3">
        <v>11.05</v>
      </c>
      <c r="CI3354" s="3">
        <v>11.05</v>
      </c>
      <c r="CJ3354" s="3">
        <v>16.579999999999998</v>
      </c>
      <c r="CK3354" s="3">
        <v>16.579999999999998</v>
      </c>
      <c r="CL3354" s="1" t="s">
        <v>137</v>
      </c>
      <c r="CM3354" s="1" t="s">
        <v>230</v>
      </c>
      <c r="CN3354" s="1" t="s">
        <v>139</v>
      </c>
      <c r="CP3354" s="1" t="s">
        <v>112</v>
      </c>
      <c r="CQ3354" s="1" t="s">
        <v>111</v>
      </c>
      <c r="CR3354" s="1" t="s">
        <v>112</v>
      </c>
      <c r="CS3354" s="1" t="s">
        <v>111</v>
      </c>
      <c r="CT3354" s="1" t="s">
        <v>138</v>
      </c>
      <c r="CU3354" s="1" t="s">
        <v>111</v>
      </c>
      <c r="CV3354" s="1" t="s">
        <v>138</v>
      </c>
      <c r="CW3354" s="1" t="s">
        <v>2889</v>
      </c>
      <c r="CX3354" s="1">
        <v>16709891000</v>
      </c>
      <c r="CY3354" s="1" t="s">
        <v>8389</v>
      </c>
      <c r="CZ3354" s="1" t="s">
        <v>138</v>
      </c>
      <c r="DA3354" s="1" t="s">
        <v>111</v>
      </c>
      <c r="DB3354" s="1" t="s">
        <v>112</v>
      </c>
      <c r="DC3354" s="1" t="s">
        <v>8385</v>
      </c>
      <c r="DD3354" s="1" t="s">
        <v>8386</v>
      </c>
      <c r="DE3354" s="1" t="s">
        <v>638</v>
      </c>
      <c r="DF3354" s="1" t="s">
        <v>8383</v>
      </c>
      <c r="DG3354" s="1" t="s">
        <v>8389</v>
      </c>
    </row>
    <row r="3355" spans="1:111" ht="15.6" customHeight="1" x14ac:dyDescent="0.25">
      <c r="A3355" s="1" t="s">
        <v>16694</v>
      </c>
      <c r="B3355" s="1" t="s">
        <v>109</v>
      </c>
      <c r="C3355" s="2">
        <v>44307.854528587966</v>
      </c>
      <c r="D3355" s="2">
        <v>44348</v>
      </c>
      <c r="E3355" s="1" t="s">
        <v>110</v>
      </c>
      <c r="F3355" s="2">
        <v>44468.833333333336</v>
      </c>
      <c r="G3355" s="1" t="s">
        <v>111</v>
      </c>
      <c r="H3355" s="1" t="s">
        <v>112</v>
      </c>
      <c r="I3355" s="1" t="s">
        <v>112</v>
      </c>
      <c r="J3355" s="1" t="s">
        <v>13878</v>
      </c>
      <c r="K3355" s="1" t="s">
        <v>13879</v>
      </c>
      <c r="L3355" s="1" t="s">
        <v>2474</v>
      </c>
      <c r="N3355" s="1" t="s">
        <v>167</v>
      </c>
      <c r="O3355" s="1" t="s">
        <v>117</v>
      </c>
      <c r="P3355" s="9">
        <v>96950</v>
      </c>
      <c r="Q3355" s="1" t="s">
        <v>118</v>
      </c>
      <c r="S3355" s="1">
        <v>16702342902</v>
      </c>
      <c r="T3355" s="1">
        <v>128</v>
      </c>
      <c r="U3355" s="1">
        <v>62111</v>
      </c>
      <c r="V3355" s="1" t="s">
        <v>119</v>
      </c>
      <c r="X3355" s="1" t="s">
        <v>2482</v>
      </c>
      <c r="Y3355" s="1" t="s">
        <v>5843</v>
      </c>
      <c r="Z3355" s="1" t="s">
        <v>2466</v>
      </c>
      <c r="AA3355" s="1" t="s">
        <v>8141</v>
      </c>
      <c r="AB3355" s="1" t="s">
        <v>2474</v>
      </c>
      <c r="AD3355" s="1" t="s">
        <v>167</v>
      </c>
      <c r="AE3355" s="1" t="s">
        <v>117</v>
      </c>
      <c r="AF3355" s="9">
        <v>96950</v>
      </c>
      <c r="AG3355" s="1" t="s">
        <v>118</v>
      </c>
      <c r="AI3355" s="1">
        <v>16702342902</v>
      </c>
      <c r="AJ3355" s="1">
        <v>128</v>
      </c>
      <c r="AK3355" s="1" t="s">
        <v>2469</v>
      </c>
      <c r="BC3355" s="1" t="str">
        <f>"15-1151.00"</f>
        <v>15-1151.00</v>
      </c>
      <c r="BD3355" s="1" t="s">
        <v>2470</v>
      </c>
      <c r="BE3355" s="1" t="s">
        <v>16695</v>
      </c>
      <c r="BF3355" s="1" t="s">
        <v>13367</v>
      </c>
      <c r="BG3355" s="1">
        <v>1</v>
      </c>
      <c r="BI3355" s="2">
        <v>44470</v>
      </c>
      <c r="BJ3355" s="2">
        <v>45565</v>
      </c>
      <c r="BM3355" s="1">
        <v>40</v>
      </c>
      <c r="BN3355" s="1">
        <v>0</v>
      </c>
      <c r="BO3355" s="1">
        <v>8</v>
      </c>
      <c r="BP3355" s="1">
        <v>8</v>
      </c>
      <c r="BQ3355" s="1">
        <v>8</v>
      </c>
      <c r="BR3355" s="1">
        <v>8</v>
      </c>
      <c r="BS3355" s="1">
        <v>8</v>
      </c>
      <c r="BT3355" s="1">
        <v>0</v>
      </c>
      <c r="BU3355" s="1" t="str">
        <f>"8:00 AM"</f>
        <v>8:00 AM</v>
      </c>
      <c r="BV3355" s="1" t="str">
        <f t="shared" si="83"/>
        <v>5:00 PM</v>
      </c>
      <c r="BW3355" s="1" t="s">
        <v>392</v>
      </c>
      <c r="BX3355" s="1">
        <v>0</v>
      </c>
      <c r="BY3355" s="1">
        <v>6</v>
      </c>
      <c r="BZ3355" s="1" t="s">
        <v>112</v>
      </c>
      <c r="CA3355" s="1">
        <v>0</v>
      </c>
      <c r="CB3355" s="4" t="s">
        <v>16696</v>
      </c>
      <c r="CC3355" s="1" t="s">
        <v>2474</v>
      </c>
      <c r="CE3355" s="1" t="s">
        <v>167</v>
      </c>
      <c r="CF3355" s="1" t="s">
        <v>117</v>
      </c>
      <c r="CG3355" s="1">
        <v>96950</v>
      </c>
      <c r="CH3355" s="3">
        <v>12.19</v>
      </c>
      <c r="CI3355" s="3">
        <v>12.19</v>
      </c>
      <c r="CJ3355" s="3">
        <v>18.28</v>
      </c>
      <c r="CK3355" s="3">
        <v>18.28</v>
      </c>
      <c r="CL3355" s="1" t="s">
        <v>137</v>
      </c>
      <c r="CM3355" s="1" t="s">
        <v>138</v>
      </c>
      <c r="CN3355" s="1" t="s">
        <v>139</v>
      </c>
      <c r="CP3355" s="1" t="s">
        <v>112</v>
      </c>
      <c r="CQ3355" s="1" t="s">
        <v>111</v>
      </c>
      <c r="CR3355" s="1" t="s">
        <v>112</v>
      </c>
      <c r="CS3355" s="1" t="s">
        <v>112</v>
      </c>
      <c r="CT3355" s="1" t="s">
        <v>138</v>
      </c>
      <c r="CU3355" s="1" t="s">
        <v>138</v>
      </c>
      <c r="CV3355" s="1" t="s">
        <v>138</v>
      </c>
      <c r="CW3355" s="1" t="s">
        <v>8146</v>
      </c>
      <c r="CX3355" s="1">
        <v>16702342902</v>
      </c>
      <c r="CY3355" s="1" t="s">
        <v>2469</v>
      </c>
      <c r="CZ3355" s="1" t="s">
        <v>138</v>
      </c>
      <c r="DA3355" s="1" t="s">
        <v>111</v>
      </c>
      <c r="DB3355" s="1" t="s">
        <v>112</v>
      </c>
    </row>
    <row r="3356" spans="1:111" ht="15.6" customHeight="1" x14ac:dyDescent="0.25">
      <c r="A3356" s="1" t="s">
        <v>16716</v>
      </c>
      <c r="B3356" s="1" t="s">
        <v>109</v>
      </c>
      <c r="C3356" s="2">
        <v>44321.904165740743</v>
      </c>
      <c r="D3356" s="2">
        <v>44341</v>
      </c>
      <c r="E3356" s="1" t="s">
        <v>110</v>
      </c>
      <c r="F3356" s="2">
        <v>44468.833333333336</v>
      </c>
      <c r="G3356" s="1" t="s">
        <v>112</v>
      </c>
      <c r="H3356" s="1" t="s">
        <v>112</v>
      </c>
      <c r="I3356" s="1" t="s">
        <v>112</v>
      </c>
      <c r="J3356" s="1" t="s">
        <v>6516</v>
      </c>
      <c r="K3356" s="1" t="s">
        <v>6517</v>
      </c>
      <c r="L3356" s="1" t="s">
        <v>6518</v>
      </c>
      <c r="M3356" s="1" t="s">
        <v>138</v>
      </c>
      <c r="N3356" s="1" t="s">
        <v>116</v>
      </c>
      <c r="O3356" s="1" t="s">
        <v>117</v>
      </c>
      <c r="P3356" s="9">
        <v>96950</v>
      </c>
      <c r="Q3356" s="1" t="s">
        <v>118</v>
      </c>
      <c r="S3356" s="1">
        <v>16702336669</v>
      </c>
      <c r="U3356" s="1">
        <v>812310</v>
      </c>
      <c r="V3356" s="1" t="s">
        <v>119</v>
      </c>
      <c r="X3356" s="1" t="s">
        <v>6519</v>
      </c>
      <c r="Y3356" s="1" t="s">
        <v>6520</v>
      </c>
      <c r="Z3356" s="1" t="s">
        <v>448</v>
      </c>
      <c r="AA3356" s="1" t="s">
        <v>973</v>
      </c>
      <c r="AB3356" s="1" t="s">
        <v>6521</v>
      </c>
      <c r="AC3356" s="1" t="s">
        <v>138</v>
      </c>
      <c r="AD3356" s="1" t="s">
        <v>116</v>
      </c>
      <c r="AE3356" s="1" t="s">
        <v>117</v>
      </c>
      <c r="AF3356" s="9">
        <v>96950</v>
      </c>
      <c r="AG3356" s="1" t="s">
        <v>118</v>
      </c>
      <c r="AI3356" s="1">
        <v>16702336669</v>
      </c>
      <c r="AK3356" s="1" t="s">
        <v>6522</v>
      </c>
      <c r="BC3356" s="1" t="str">
        <f>"51-6011.00"</f>
        <v>51-6011.00</v>
      </c>
      <c r="BD3356" s="1" t="s">
        <v>4261</v>
      </c>
      <c r="BE3356" s="1" t="s">
        <v>6523</v>
      </c>
      <c r="BF3356" s="1" t="s">
        <v>6524</v>
      </c>
      <c r="BG3356" s="1">
        <v>1</v>
      </c>
      <c r="BI3356" s="2">
        <v>44470</v>
      </c>
      <c r="BJ3356" s="2">
        <v>44834</v>
      </c>
      <c r="BM3356" s="1">
        <v>40</v>
      </c>
      <c r="BN3356" s="1">
        <v>0</v>
      </c>
      <c r="BO3356" s="1">
        <v>8</v>
      </c>
      <c r="BP3356" s="1">
        <v>8</v>
      </c>
      <c r="BQ3356" s="1">
        <v>8</v>
      </c>
      <c r="BR3356" s="1">
        <v>8</v>
      </c>
      <c r="BS3356" s="1">
        <v>8</v>
      </c>
      <c r="BT3356" s="1">
        <v>0</v>
      </c>
      <c r="BU3356" s="1" t="str">
        <f>"8:00 AM"</f>
        <v>8:00 AM</v>
      </c>
      <c r="BV3356" s="1" t="str">
        <f t="shared" si="83"/>
        <v>5:00 PM</v>
      </c>
      <c r="BW3356" s="1" t="s">
        <v>230</v>
      </c>
      <c r="BX3356" s="1">
        <v>0</v>
      </c>
      <c r="BY3356" s="1">
        <v>6</v>
      </c>
      <c r="BZ3356" s="1" t="s">
        <v>112</v>
      </c>
      <c r="CB3356" s="1" t="s">
        <v>7125</v>
      </c>
      <c r="CC3356" s="1" t="s">
        <v>6521</v>
      </c>
      <c r="CD3356" s="1" t="s">
        <v>138</v>
      </c>
      <c r="CE3356" s="1" t="s">
        <v>116</v>
      </c>
      <c r="CF3356" s="1" t="s">
        <v>117</v>
      </c>
      <c r="CG3356" s="1">
        <v>96950</v>
      </c>
      <c r="CH3356" s="3">
        <v>7.69</v>
      </c>
      <c r="CI3356" s="3">
        <v>7.69</v>
      </c>
      <c r="CJ3356" s="3">
        <v>11.54</v>
      </c>
      <c r="CK3356" s="3">
        <v>11.54</v>
      </c>
      <c r="CL3356" s="1" t="s">
        <v>137</v>
      </c>
      <c r="CM3356" s="1" t="s">
        <v>138</v>
      </c>
      <c r="CN3356" s="1" t="s">
        <v>139</v>
      </c>
      <c r="CP3356" s="1" t="s">
        <v>112</v>
      </c>
      <c r="CQ3356" s="1" t="s">
        <v>111</v>
      </c>
      <c r="CR3356" s="1" t="s">
        <v>112</v>
      </c>
      <c r="CS3356" s="1" t="s">
        <v>111</v>
      </c>
      <c r="CT3356" s="1" t="s">
        <v>138</v>
      </c>
      <c r="CU3356" s="1" t="s">
        <v>111</v>
      </c>
      <c r="CV3356" s="1" t="s">
        <v>138</v>
      </c>
      <c r="CW3356" s="1" t="s">
        <v>300</v>
      </c>
      <c r="CX3356" s="1">
        <v>16702336669</v>
      </c>
      <c r="CY3356" s="1" t="s">
        <v>6522</v>
      </c>
      <c r="CZ3356" s="1" t="s">
        <v>138</v>
      </c>
      <c r="DA3356" s="1" t="s">
        <v>111</v>
      </c>
      <c r="DB3356" s="1" t="s">
        <v>112</v>
      </c>
    </row>
    <row r="3357" spans="1:111" ht="15.6" customHeight="1" x14ac:dyDescent="0.25">
      <c r="A3357" s="1" t="s">
        <v>16724</v>
      </c>
      <c r="B3357" s="1" t="s">
        <v>109</v>
      </c>
      <c r="C3357" s="2">
        <v>44384.146814699074</v>
      </c>
      <c r="D3357" s="2">
        <v>44439</v>
      </c>
      <c r="E3357" s="1" t="s">
        <v>180</v>
      </c>
      <c r="G3357" s="1" t="s">
        <v>112</v>
      </c>
      <c r="H3357" s="1" t="s">
        <v>112</v>
      </c>
      <c r="I3357" s="1" t="s">
        <v>112</v>
      </c>
      <c r="J3357" s="1" t="s">
        <v>784</v>
      </c>
      <c r="K3357" s="1" t="s">
        <v>785</v>
      </c>
      <c r="L3357" s="1" t="s">
        <v>2383</v>
      </c>
      <c r="M3357" s="1" t="s">
        <v>786</v>
      </c>
      <c r="N3357" s="1" t="s">
        <v>116</v>
      </c>
      <c r="O3357" s="1" t="s">
        <v>117</v>
      </c>
      <c r="P3357" s="9">
        <v>96950</v>
      </c>
      <c r="Q3357" s="1" t="s">
        <v>118</v>
      </c>
      <c r="R3357" s="1" t="s">
        <v>719</v>
      </c>
      <c r="S3357" s="1">
        <v>16703236877</v>
      </c>
      <c r="U3357" s="1">
        <v>62161</v>
      </c>
      <c r="V3357" s="1" t="s">
        <v>119</v>
      </c>
      <c r="X3357" s="1" t="s">
        <v>686</v>
      </c>
      <c r="Y3357" s="1" t="s">
        <v>687</v>
      </c>
      <c r="Z3357" s="1" t="s">
        <v>688</v>
      </c>
      <c r="AA3357" s="1" t="s">
        <v>245</v>
      </c>
      <c r="AB3357" s="1" t="s">
        <v>689</v>
      </c>
      <c r="AD3357" s="1" t="s">
        <v>690</v>
      </c>
      <c r="AE3357" s="1" t="s">
        <v>117</v>
      </c>
      <c r="AF3357" s="9">
        <v>96931</v>
      </c>
      <c r="AG3357" s="1" t="s">
        <v>118</v>
      </c>
      <c r="AH3357" s="1" t="s">
        <v>719</v>
      </c>
      <c r="AI3357" s="1">
        <v>16716498746</v>
      </c>
      <c r="AJ3357" s="1">
        <v>203</v>
      </c>
      <c r="AK3357" s="1" t="s">
        <v>692</v>
      </c>
      <c r="BC3357" s="1" t="str">
        <f>"31-2021.00"</f>
        <v>31-2021.00</v>
      </c>
      <c r="BD3357" s="1" t="s">
        <v>2406</v>
      </c>
      <c r="BE3357" s="1" t="s">
        <v>16725</v>
      </c>
      <c r="BF3357" s="1" t="s">
        <v>2408</v>
      </c>
      <c r="BG3357" s="1">
        <v>5</v>
      </c>
      <c r="BI3357" s="2">
        <v>44470</v>
      </c>
      <c r="BJ3357" s="2">
        <v>44834</v>
      </c>
      <c r="BM3357" s="1">
        <v>40</v>
      </c>
      <c r="BN3357" s="1">
        <v>0</v>
      </c>
      <c r="BO3357" s="1">
        <v>8</v>
      </c>
      <c r="BP3357" s="1">
        <v>8</v>
      </c>
      <c r="BQ3357" s="1">
        <v>8</v>
      </c>
      <c r="BR3357" s="1">
        <v>8</v>
      </c>
      <c r="BS3357" s="1">
        <v>5</v>
      </c>
      <c r="BT3357" s="1">
        <v>3</v>
      </c>
      <c r="BU3357" s="1" t="str">
        <f>"8:30 AM"</f>
        <v>8:30 AM</v>
      </c>
      <c r="BV3357" s="1" t="str">
        <f>"5:30 PM"</f>
        <v>5:30 PM</v>
      </c>
      <c r="BW3357" s="1" t="s">
        <v>392</v>
      </c>
      <c r="BX3357" s="1">
        <v>0</v>
      </c>
      <c r="BY3357" s="1">
        <v>0</v>
      </c>
      <c r="BZ3357" s="1" t="s">
        <v>112</v>
      </c>
      <c r="CB3357" s="1" t="s">
        <v>2409</v>
      </c>
      <c r="CC3357" s="1" t="s">
        <v>2383</v>
      </c>
      <c r="CD3357" s="1" t="s">
        <v>786</v>
      </c>
      <c r="CE3357" s="1" t="s">
        <v>116</v>
      </c>
      <c r="CF3357" s="1" t="s">
        <v>117</v>
      </c>
      <c r="CG3357" s="1">
        <v>96950</v>
      </c>
      <c r="CH3357" s="3">
        <v>19.420000000000002</v>
      </c>
      <c r="CI3357" s="3">
        <v>19.420000000000002</v>
      </c>
      <c r="CL3357" s="1" t="s">
        <v>137</v>
      </c>
      <c r="CN3357" s="1" t="s">
        <v>139</v>
      </c>
      <c r="CP3357" s="1" t="s">
        <v>112</v>
      </c>
      <c r="CQ3357" s="1" t="s">
        <v>111</v>
      </c>
      <c r="CR3357" s="1" t="s">
        <v>112</v>
      </c>
      <c r="CS3357" s="1" t="s">
        <v>112</v>
      </c>
      <c r="CT3357" s="1" t="s">
        <v>138</v>
      </c>
      <c r="CU3357" s="1" t="s">
        <v>111</v>
      </c>
      <c r="CV3357" s="1" t="s">
        <v>138</v>
      </c>
      <c r="CW3357" s="1" t="s">
        <v>698</v>
      </c>
      <c r="CX3357" s="1">
        <v>16703236877</v>
      </c>
      <c r="CY3357" s="1" t="s">
        <v>699</v>
      </c>
      <c r="CZ3357" s="1" t="s">
        <v>138</v>
      </c>
      <c r="DA3357" s="1" t="s">
        <v>111</v>
      </c>
      <c r="DB3357" s="1" t="s">
        <v>112</v>
      </c>
    </row>
    <row r="3358" spans="1:111" ht="15.6" customHeight="1" x14ac:dyDescent="0.25">
      <c r="A3358" s="1" t="s">
        <v>16726</v>
      </c>
      <c r="B3358" s="1" t="s">
        <v>109</v>
      </c>
      <c r="C3358" s="2">
        <v>44372.011550462965</v>
      </c>
      <c r="D3358" s="2">
        <v>44397</v>
      </c>
      <c r="E3358" s="1" t="s">
        <v>180</v>
      </c>
      <c r="G3358" s="1" t="s">
        <v>112</v>
      </c>
      <c r="H3358" s="1" t="s">
        <v>112</v>
      </c>
      <c r="I3358" s="1" t="s">
        <v>112</v>
      </c>
      <c r="J3358" s="1" t="s">
        <v>1246</v>
      </c>
      <c r="L3358" s="1" t="s">
        <v>1247</v>
      </c>
      <c r="M3358" s="1" t="s">
        <v>1248</v>
      </c>
      <c r="N3358" s="1" t="s">
        <v>167</v>
      </c>
      <c r="O3358" s="1" t="s">
        <v>117</v>
      </c>
      <c r="P3358" s="9">
        <v>96950</v>
      </c>
      <c r="Q3358" s="1" t="s">
        <v>118</v>
      </c>
      <c r="R3358" s="1" t="s">
        <v>242</v>
      </c>
      <c r="S3358" s="1">
        <v>16707891106</v>
      </c>
      <c r="U3358" s="1">
        <v>56132</v>
      </c>
      <c r="V3358" s="1" t="s">
        <v>119</v>
      </c>
      <c r="X3358" s="1" t="s">
        <v>1249</v>
      </c>
      <c r="Y3358" s="1" t="s">
        <v>1250</v>
      </c>
      <c r="Z3358" s="1" t="s">
        <v>1251</v>
      </c>
      <c r="AA3358" s="1" t="s">
        <v>1252</v>
      </c>
      <c r="AB3358" s="1" t="s">
        <v>1247</v>
      </c>
      <c r="AC3358" s="1" t="s">
        <v>1248</v>
      </c>
      <c r="AD3358" s="1" t="s">
        <v>167</v>
      </c>
      <c r="AE3358" s="1" t="s">
        <v>117</v>
      </c>
      <c r="AF3358" s="9">
        <v>96950</v>
      </c>
      <c r="AG3358" s="1" t="s">
        <v>118</v>
      </c>
      <c r="AH3358" s="1" t="s">
        <v>242</v>
      </c>
      <c r="AI3358" s="1">
        <v>16707891106</v>
      </c>
      <c r="AK3358" s="1" t="s">
        <v>1253</v>
      </c>
      <c r="BC3358" s="1" t="str">
        <f>"37-2012.00"</f>
        <v>37-2012.00</v>
      </c>
      <c r="BD3358" s="1" t="s">
        <v>576</v>
      </c>
      <c r="BE3358" s="1" t="s">
        <v>1254</v>
      </c>
      <c r="BF3358" s="1" t="s">
        <v>1255</v>
      </c>
      <c r="BG3358" s="1">
        <v>5</v>
      </c>
      <c r="BI3358" s="2">
        <v>44470</v>
      </c>
      <c r="BJ3358" s="2">
        <v>44834</v>
      </c>
      <c r="BM3358" s="1">
        <v>35</v>
      </c>
      <c r="BN3358" s="1">
        <v>0</v>
      </c>
      <c r="BO3358" s="1">
        <v>7</v>
      </c>
      <c r="BP3358" s="1">
        <v>7</v>
      </c>
      <c r="BQ3358" s="1">
        <v>7</v>
      </c>
      <c r="BR3358" s="1">
        <v>7</v>
      </c>
      <c r="BS3358" s="1">
        <v>7</v>
      </c>
      <c r="BT3358" s="1">
        <v>0</v>
      </c>
      <c r="BU3358" s="1" t="str">
        <f>"8:00 AM"</f>
        <v>8:00 AM</v>
      </c>
      <c r="BV3358" s="1" t="str">
        <f>"4:00 PM"</f>
        <v>4:00 PM</v>
      </c>
      <c r="BW3358" s="1" t="s">
        <v>135</v>
      </c>
      <c r="BX3358" s="1">
        <v>3</v>
      </c>
      <c r="BY3358" s="1">
        <v>3</v>
      </c>
      <c r="BZ3358" s="1" t="s">
        <v>112</v>
      </c>
      <c r="CB3358" s="4" t="s">
        <v>16727</v>
      </c>
      <c r="CC3358" s="1" t="s">
        <v>1247</v>
      </c>
      <c r="CD3358" s="1" t="s">
        <v>1248</v>
      </c>
      <c r="CE3358" s="1" t="s">
        <v>167</v>
      </c>
      <c r="CF3358" s="1" t="s">
        <v>117</v>
      </c>
      <c r="CG3358" s="1">
        <v>96950</v>
      </c>
      <c r="CH3358" s="3">
        <v>7.59</v>
      </c>
      <c r="CI3358" s="3">
        <v>7.59</v>
      </c>
      <c r="CJ3358" s="3">
        <v>11.39</v>
      </c>
      <c r="CK3358" s="3">
        <v>11.39</v>
      </c>
      <c r="CL3358" s="1" t="s">
        <v>137</v>
      </c>
      <c r="CM3358" s="1" t="s">
        <v>1522</v>
      </c>
      <c r="CN3358" s="1" t="s">
        <v>139</v>
      </c>
      <c r="CP3358" s="1" t="s">
        <v>112</v>
      </c>
      <c r="CQ3358" s="1" t="s">
        <v>111</v>
      </c>
      <c r="CR3358" s="1" t="s">
        <v>112</v>
      </c>
      <c r="CS3358" s="1" t="s">
        <v>111</v>
      </c>
      <c r="CT3358" s="1" t="s">
        <v>111</v>
      </c>
      <c r="CU3358" s="1" t="s">
        <v>111</v>
      </c>
      <c r="CV3358" s="1" t="s">
        <v>138</v>
      </c>
      <c r="CW3358" s="1" t="s">
        <v>1351</v>
      </c>
      <c r="CX3358" s="1">
        <v>16707891106</v>
      </c>
      <c r="CY3358" s="1" t="s">
        <v>1253</v>
      </c>
      <c r="CZ3358" s="1" t="s">
        <v>380</v>
      </c>
      <c r="DA3358" s="1" t="s">
        <v>111</v>
      </c>
      <c r="DB3358" s="1" t="s">
        <v>112</v>
      </c>
    </row>
    <row r="3359" spans="1:111" ht="15.6" customHeight="1" x14ac:dyDescent="0.25">
      <c r="A3359" s="1" t="s">
        <v>16770</v>
      </c>
      <c r="B3359" s="1" t="s">
        <v>109</v>
      </c>
      <c r="C3359" s="2">
        <v>44369.841943518521</v>
      </c>
      <c r="D3359" s="2">
        <v>44427</v>
      </c>
      <c r="E3359" s="1" t="s">
        <v>180</v>
      </c>
      <c r="G3359" s="1" t="s">
        <v>111</v>
      </c>
      <c r="H3359" s="1" t="s">
        <v>112</v>
      </c>
      <c r="I3359" s="1" t="s">
        <v>112</v>
      </c>
      <c r="J3359" s="1" t="s">
        <v>1168</v>
      </c>
      <c r="L3359" s="1" t="s">
        <v>1169</v>
      </c>
      <c r="M3359" s="1" t="s">
        <v>1170</v>
      </c>
      <c r="N3359" s="1" t="s">
        <v>116</v>
      </c>
      <c r="O3359" s="1" t="s">
        <v>117</v>
      </c>
      <c r="P3359" s="9">
        <v>96950</v>
      </c>
      <c r="Q3359" s="1" t="s">
        <v>118</v>
      </c>
      <c r="R3359" s="1" t="s">
        <v>116</v>
      </c>
      <c r="S3359" s="1">
        <v>16705887746</v>
      </c>
      <c r="U3359" s="1">
        <v>236220</v>
      </c>
      <c r="V3359" s="1" t="s">
        <v>119</v>
      </c>
      <c r="X3359" s="1" t="s">
        <v>1171</v>
      </c>
      <c r="Y3359" s="1" t="s">
        <v>1172</v>
      </c>
      <c r="AA3359" s="1" t="s">
        <v>1173</v>
      </c>
      <c r="AB3359" s="1" t="s">
        <v>1169</v>
      </c>
      <c r="AC3359" s="1" t="s">
        <v>1170</v>
      </c>
      <c r="AD3359" s="1" t="s">
        <v>116</v>
      </c>
      <c r="AE3359" s="1" t="s">
        <v>117</v>
      </c>
      <c r="AF3359" s="9">
        <v>96950</v>
      </c>
      <c r="AG3359" s="1" t="s">
        <v>118</v>
      </c>
      <c r="AH3359" s="1" t="s">
        <v>116</v>
      </c>
      <c r="AI3359" s="1">
        <v>16717773710</v>
      </c>
      <c r="AJ3359" s="1">
        <v>0</v>
      </c>
      <c r="AK3359" s="1" t="s">
        <v>1174</v>
      </c>
      <c r="BC3359" s="1" t="str">
        <f>"47-3012.00"</f>
        <v>47-3012.00</v>
      </c>
      <c r="BD3359" s="1" t="s">
        <v>5442</v>
      </c>
      <c r="BE3359" s="1" t="s">
        <v>5443</v>
      </c>
      <c r="BF3359" s="1" t="s">
        <v>5444</v>
      </c>
      <c r="BG3359" s="1">
        <v>15</v>
      </c>
      <c r="BI3359" s="2">
        <v>44470</v>
      </c>
      <c r="BJ3359" s="2">
        <v>45565</v>
      </c>
      <c r="BM3359" s="1">
        <v>40</v>
      </c>
      <c r="BN3359" s="1">
        <v>0</v>
      </c>
      <c r="BO3359" s="1">
        <v>8</v>
      </c>
      <c r="BP3359" s="1">
        <v>8</v>
      </c>
      <c r="BQ3359" s="1">
        <v>8</v>
      </c>
      <c r="BR3359" s="1">
        <v>8</v>
      </c>
      <c r="BS3359" s="1">
        <v>8</v>
      </c>
      <c r="BT3359" s="1">
        <v>0</v>
      </c>
      <c r="BU3359" s="1" t="str">
        <f>"8:00 AM"</f>
        <v>8:00 AM</v>
      </c>
      <c r="BV3359" s="1" t="str">
        <f>"5:00 PM"</f>
        <v>5:00 PM</v>
      </c>
      <c r="BW3359" s="1" t="s">
        <v>135</v>
      </c>
      <c r="BX3359" s="1">
        <v>0</v>
      </c>
      <c r="BY3359" s="1">
        <v>12</v>
      </c>
      <c r="BZ3359" s="1" t="s">
        <v>112</v>
      </c>
      <c r="CB3359" s="4" t="s">
        <v>5445</v>
      </c>
      <c r="CC3359" s="1" t="s">
        <v>1169</v>
      </c>
      <c r="CD3359" s="1" t="s">
        <v>1170</v>
      </c>
      <c r="CE3359" s="1" t="s">
        <v>116</v>
      </c>
      <c r="CF3359" s="1" t="s">
        <v>117</v>
      </c>
      <c r="CG3359" s="1">
        <v>96950</v>
      </c>
      <c r="CH3359" s="3">
        <v>10.61</v>
      </c>
      <c r="CI3359" s="3">
        <v>10.61</v>
      </c>
      <c r="CJ3359" s="3">
        <v>15.92</v>
      </c>
      <c r="CK3359" s="3">
        <v>15.92</v>
      </c>
      <c r="CL3359" s="1" t="s">
        <v>137</v>
      </c>
      <c r="CN3359" s="1" t="s">
        <v>139</v>
      </c>
      <c r="CP3359" s="1" t="s">
        <v>112</v>
      </c>
      <c r="CQ3359" s="1" t="s">
        <v>111</v>
      </c>
      <c r="CR3359" s="1" t="s">
        <v>111</v>
      </c>
      <c r="CS3359" s="1" t="s">
        <v>111</v>
      </c>
      <c r="CT3359" s="1" t="s">
        <v>138</v>
      </c>
      <c r="CU3359" s="1" t="s">
        <v>111</v>
      </c>
      <c r="CV3359" s="1" t="s">
        <v>138</v>
      </c>
      <c r="CW3359" s="1" t="s">
        <v>5446</v>
      </c>
      <c r="CX3359" s="1">
        <v>16705887746</v>
      </c>
      <c r="CY3359" s="1" t="s">
        <v>1174</v>
      </c>
      <c r="CZ3359" s="1" t="s">
        <v>428</v>
      </c>
      <c r="DA3359" s="1" t="s">
        <v>111</v>
      </c>
      <c r="DB3359" s="1" t="s">
        <v>112</v>
      </c>
    </row>
    <row r="3360" spans="1:111" ht="15.6" customHeight="1" x14ac:dyDescent="0.25">
      <c r="A3360" s="1" t="s">
        <v>16771</v>
      </c>
      <c r="B3360" s="1" t="s">
        <v>109</v>
      </c>
      <c r="C3360" s="2">
        <v>44367.974222569443</v>
      </c>
      <c r="D3360" s="2">
        <v>44425</v>
      </c>
      <c r="E3360" s="1" t="s">
        <v>180</v>
      </c>
      <c r="G3360" s="1" t="s">
        <v>112</v>
      </c>
      <c r="H3360" s="1" t="s">
        <v>112</v>
      </c>
      <c r="I3360" s="1" t="s">
        <v>112</v>
      </c>
      <c r="J3360" s="1" t="s">
        <v>6589</v>
      </c>
      <c r="K3360" s="1" t="s">
        <v>6590</v>
      </c>
      <c r="L3360" s="1" t="s">
        <v>6591</v>
      </c>
      <c r="N3360" s="1" t="s">
        <v>116</v>
      </c>
      <c r="O3360" s="1" t="s">
        <v>117</v>
      </c>
      <c r="P3360" s="9">
        <v>96950</v>
      </c>
      <c r="Q3360" s="1" t="s">
        <v>118</v>
      </c>
      <c r="S3360" s="1">
        <v>16702359241</v>
      </c>
      <c r="U3360" s="1">
        <v>72251</v>
      </c>
      <c r="V3360" s="1" t="s">
        <v>119</v>
      </c>
      <c r="X3360" s="1" t="s">
        <v>621</v>
      </c>
      <c r="Y3360" s="1" t="s">
        <v>622</v>
      </c>
      <c r="AA3360" s="1" t="s">
        <v>387</v>
      </c>
      <c r="AB3360" s="1" t="s">
        <v>6591</v>
      </c>
      <c r="AD3360" s="1" t="s">
        <v>116</v>
      </c>
      <c r="AE3360" s="1" t="s">
        <v>117</v>
      </c>
      <c r="AF3360" s="9">
        <v>96950</v>
      </c>
      <c r="AG3360" s="1" t="s">
        <v>118</v>
      </c>
      <c r="AI3360" s="1">
        <v>16702359241</v>
      </c>
      <c r="AK3360" s="1" t="s">
        <v>620</v>
      </c>
      <c r="BC3360" s="1" t="str">
        <f>"35-1012.00"</f>
        <v>35-1012.00</v>
      </c>
      <c r="BD3360" s="1" t="s">
        <v>1372</v>
      </c>
      <c r="BE3360" s="1" t="s">
        <v>15082</v>
      </c>
      <c r="BF3360" s="1" t="s">
        <v>9254</v>
      </c>
      <c r="BG3360" s="1">
        <v>1</v>
      </c>
      <c r="BI3360" s="2">
        <v>44471</v>
      </c>
      <c r="BJ3360" s="2">
        <v>44835</v>
      </c>
      <c r="BM3360" s="1">
        <v>35</v>
      </c>
      <c r="BN3360" s="1">
        <v>0</v>
      </c>
      <c r="BO3360" s="1">
        <v>7</v>
      </c>
      <c r="BP3360" s="1">
        <v>7</v>
      </c>
      <c r="BQ3360" s="1">
        <v>7</v>
      </c>
      <c r="BR3360" s="1">
        <v>7</v>
      </c>
      <c r="BS3360" s="1">
        <v>7</v>
      </c>
      <c r="BT3360" s="1">
        <v>0</v>
      </c>
      <c r="BU3360" s="1" t="str">
        <f>"9:00 AM"</f>
        <v>9:00 AM</v>
      </c>
      <c r="BV3360" s="1" t="str">
        <f>"5:00 PM"</f>
        <v>5:00 PM</v>
      </c>
      <c r="BW3360" s="1" t="s">
        <v>135</v>
      </c>
      <c r="BX3360" s="1">
        <v>0</v>
      </c>
      <c r="BY3360" s="1">
        <v>12</v>
      </c>
      <c r="BZ3360" s="1" t="s">
        <v>112</v>
      </c>
      <c r="CB3360" s="1" t="s">
        <v>16772</v>
      </c>
      <c r="CC3360" s="1" t="s">
        <v>624</v>
      </c>
      <c r="CE3360" s="1" t="s">
        <v>116</v>
      </c>
      <c r="CF3360" s="1" t="s">
        <v>117</v>
      </c>
      <c r="CG3360" s="1">
        <v>96950</v>
      </c>
      <c r="CH3360" s="3">
        <v>10.039999999999999</v>
      </c>
      <c r="CI3360" s="3">
        <v>10.039999999999999</v>
      </c>
      <c r="CJ3360" s="3">
        <v>15.06</v>
      </c>
      <c r="CK3360" s="3">
        <v>15.06</v>
      </c>
      <c r="CL3360" s="1" t="s">
        <v>137</v>
      </c>
      <c r="CN3360" s="1" t="s">
        <v>139</v>
      </c>
      <c r="CP3360" s="1" t="s">
        <v>112</v>
      </c>
      <c r="CQ3360" s="1" t="s">
        <v>111</v>
      </c>
      <c r="CR3360" s="1" t="s">
        <v>112</v>
      </c>
      <c r="CS3360" s="1" t="s">
        <v>111</v>
      </c>
      <c r="CT3360" s="1" t="s">
        <v>138</v>
      </c>
      <c r="CU3360" s="1" t="s">
        <v>111</v>
      </c>
      <c r="CV3360" s="1" t="s">
        <v>138</v>
      </c>
      <c r="CW3360" s="1" t="s">
        <v>631</v>
      </c>
      <c r="CX3360" s="1">
        <v>16702359241</v>
      </c>
      <c r="CY3360" s="1" t="s">
        <v>620</v>
      </c>
      <c r="CZ3360" s="1" t="s">
        <v>138</v>
      </c>
      <c r="DA3360" s="1" t="s">
        <v>111</v>
      </c>
      <c r="DB3360" s="1" t="s">
        <v>112</v>
      </c>
    </row>
    <row r="3361" spans="1:111" ht="15.6" customHeight="1" x14ac:dyDescent="0.25">
      <c r="A3361" s="1" t="s">
        <v>16778</v>
      </c>
      <c r="B3361" s="1" t="s">
        <v>109</v>
      </c>
      <c r="C3361" s="2">
        <v>44389.194396064813</v>
      </c>
      <c r="D3361" s="2">
        <v>44453</v>
      </c>
      <c r="E3361" s="1" t="s">
        <v>180</v>
      </c>
      <c r="G3361" s="1" t="s">
        <v>112</v>
      </c>
      <c r="H3361" s="1" t="s">
        <v>112</v>
      </c>
      <c r="I3361" s="1" t="s">
        <v>112</v>
      </c>
      <c r="J3361" s="1" t="s">
        <v>2493</v>
      </c>
      <c r="L3361" s="1" t="s">
        <v>9485</v>
      </c>
      <c r="N3361" s="1" t="s">
        <v>167</v>
      </c>
      <c r="O3361" s="1" t="s">
        <v>117</v>
      </c>
      <c r="P3361" s="9">
        <v>96950</v>
      </c>
      <c r="Q3361" s="1" t="s">
        <v>118</v>
      </c>
      <c r="S3361" s="1">
        <v>16704832564</v>
      </c>
      <c r="U3361" s="1">
        <v>812112</v>
      </c>
      <c r="V3361" s="1" t="s">
        <v>119</v>
      </c>
      <c r="X3361" s="1" t="s">
        <v>2495</v>
      </c>
      <c r="Y3361" s="1" t="s">
        <v>2496</v>
      </c>
      <c r="Z3361" s="1" t="s">
        <v>2497</v>
      </c>
      <c r="AA3361" s="1" t="s">
        <v>16779</v>
      </c>
      <c r="AB3361" s="1" t="s">
        <v>16780</v>
      </c>
      <c r="AD3361" s="1" t="s">
        <v>116</v>
      </c>
      <c r="AE3361" s="1" t="s">
        <v>117</v>
      </c>
      <c r="AF3361" s="9">
        <v>96950</v>
      </c>
      <c r="AG3361" s="1" t="s">
        <v>118</v>
      </c>
      <c r="AI3361" s="1">
        <v>16704832564</v>
      </c>
      <c r="AK3361" s="1" t="s">
        <v>2499</v>
      </c>
      <c r="BC3361" s="1" t="str">
        <f>"31-9011.00"</f>
        <v>31-9011.00</v>
      </c>
      <c r="BD3361" s="1" t="s">
        <v>947</v>
      </c>
      <c r="BE3361" s="1" t="s">
        <v>16781</v>
      </c>
      <c r="BF3361" s="1" t="s">
        <v>949</v>
      </c>
      <c r="BG3361" s="1">
        <v>2</v>
      </c>
      <c r="BI3361" s="2">
        <v>44470</v>
      </c>
      <c r="BJ3361" s="2">
        <v>44834</v>
      </c>
      <c r="BM3361" s="1">
        <v>40</v>
      </c>
      <c r="BN3361" s="1">
        <v>0</v>
      </c>
      <c r="BO3361" s="1">
        <v>8</v>
      </c>
      <c r="BP3361" s="1">
        <v>8</v>
      </c>
      <c r="BQ3361" s="1">
        <v>8</v>
      </c>
      <c r="BR3361" s="1">
        <v>8</v>
      </c>
      <c r="BS3361" s="1">
        <v>8</v>
      </c>
      <c r="BT3361" s="1">
        <v>0</v>
      </c>
      <c r="BU3361" s="1" t="str">
        <f>"8:00 AM"</f>
        <v>8:00 AM</v>
      </c>
      <c r="BV3361" s="1" t="str">
        <f>"5:00 PM"</f>
        <v>5:00 PM</v>
      </c>
      <c r="BW3361" s="1" t="s">
        <v>230</v>
      </c>
      <c r="BX3361" s="1">
        <v>0</v>
      </c>
      <c r="BY3361" s="1">
        <v>12</v>
      </c>
      <c r="BZ3361" s="1" t="s">
        <v>112</v>
      </c>
      <c r="CB3361" s="4" t="s">
        <v>16782</v>
      </c>
      <c r="CC3361" s="1" t="s">
        <v>2502</v>
      </c>
      <c r="CE3361" s="1" t="s">
        <v>116</v>
      </c>
      <c r="CF3361" s="1" t="s">
        <v>117</v>
      </c>
      <c r="CG3361" s="1">
        <v>96950</v>
      </c>
      <c r="CH3361" s="3">
        <v>12.35</v>
      </c>
      <c r="CI3361" s="3">
        <v>12.35</v>
      </c>
      <c r="CJ3361" s="3">
        <v>0</v>
      </c>
      <c r="CK3361" s="3">
        <v>0</v>
      </c>
      <c r="CL3361" s="1" t="s">
        <v>137</v>
      </c>
      <c r="CM3361" s="1" t="s">
        <v>362</v>
      </c>
      <c r="CN3361" s="1" t="s">
        <v>139</v>
      </c>
      <c r="CP3361" s="1" t="s">
        <v>112</v>
      </c>
      <c r="CQ3361" s="1" t="s">
        <v>111</v>
      </c>
      <c r="CR3361" s="1" t="s">
        <v>112</v>
      </c>
      <c r="CS3361" s="1" t="s">
        <v>112</v>
      </c>
      <c r="CT3361" s="1" t="s">
        <v>138</v>
      </c>
      <c r="CU3361" s="1" t="s">
        <v>111</v>
      </c>
      <c r="CV3361" s="1" t="s">
        <v>138</v>
      </c>
      <c r="CW3361" s="1" t="s">
        <v>1633</v>
      </c>
      <c r="CX3361" s="1">
        <v>16702874234</v>
      </c>
      <c r="CY3361" s="1" t="s">
        <v>2499</v>
      </c>
      <c r="CZ3361" s="1" t="s">
        <v>138</v>
      </c>
      <c r="DA3361" s="1" t="s">
        <v>111</v>
      </c>
      <c r="DB3361" s="1" t="s">
        <v>112</v>
      </c>
      <c r="DC3361" s="1" t="s">
        <v>2495</v>
      </c>
      <c r="DD3361" s="1" t="s">
        <v>2496</v>
      </c>
      <c r="DE3361" s="1" t="s">
        <v>2497</v>
      </c>
      <c r="DF3361" s="1" t="s">
        <v>2493</v>
      </c>
      <c r="DG3361" s="1" t="s">
        <v>2499</v>
      </c>
    </row>
    <row r="3362" spans="1:111" ht="15.6" customHeight="1" x14ac:dyDescent="0.25">
      <c r="A3362" s="1" t="s">
        <v>16787</v>
      </c>
      <c r="B3362" s="1" t="s">
        <v>109</v>
      </c>
      <c r="C3362" s="2">
        <v>44361.403151041668</v>
      </c>
      <c r="D3362" s="2">
        <v>44406</v>
      </c>
      <c r="E3362" s="1" t="s">
        <v>110</v>
      </c>
      <c r="F3362" s="2">
        <v>44469.833333333336</v>
      </c>
      <c r="G3362" s="1" t="s">
        <v>111</v>
      </c>
      <c r="H3362" s="1" t="s">
        <v>112</v>
      </c>
      <c r="I3362" s="1" t="s">
        <v>112</v>
      </c>
      <c r="J3362" s="1" t="s">
        <v>5562</v>
      </c>
      <c r="K3362" s="1" t="s">
        <v>5563</v>
      </c>
      <c r="L3362" s="1" t="s">
        <v>5564</v>
      </c>
      <c r="N3362" s="1" t="s">
        <v>116</v>
      </c>
      <c r="O3362" s="1" t="s">
        <v>117</v>
      </c>
      <c r="P3362" s="9">
        <v>96950</v>
      </c>
      <c r="Q3362" s="1" t="s">
        <v>118</v>
      </c>
      <c r="S3362" s="1">
        <v>16702356075</v>
      </c>
      <c r="U3362" s="1">
        <v>56152</v>
      </c>
      <c r="V3362" s="1" t="s">
        <v>119</v>
      </c>
      <c r="X3362" s="1" t="s">
        <v>1657</v>
      </c>
      <c r="Y3362" s="1" t="s">
        <v>1658</v>
      </c>
      <c r="AA3362" s="1" t="s">
        <v>1279</v>
      </c>
      <c r="AB3362" s="1" t="s">
        <v>5565</v>
      </c>
      <c r="AD3362" s="1" t="s">
        <v>738</v>
      </c>
      <c r="AE3362" s="1" t="s">
        <v>117</v>
      </c>
      <c r="AF3362" s="9">
        <v>96950</v>
      </c>
      <c r="AG3362" s="1" t="s">
        <v>118</v>
      </c>
      <c r="AI3362" s="1">
        <v>16702356075</v>
      </c>
      <c r="AK3362" s="1" t="s">
        <v>5566</v>
      </c>
      <c r="BC3362" s="1" t="str">
        <f>"39-7011.00"</f>
        <v>39-7011.00</v>
      </c>
      <c r="BD3362" s="1" t="s">
        <v>1435</v>
      </c>
      <c r="BE3362" s="1" t="s">
        <v>5567</v>
      </c>
      <c r="BF3362" s="1" t="s">
        <v>5568</v>
      </c>
      <c r="BG3362" s="1">
        <v>2</v>
      </c>
      <c r="BI3362" s="2">
        <v>44470</v>
      </c>
      <c r="BJ3362" s="2">
        <v>45565</v>
      </c>
      <c r="BM3362" s="1">
        <v>35</v>
      </c>
      <c r="BN3362" s="1">
        <v>0</v>
      </c>
      <c r="BO3362" s="1">
        <v>0</v>
      </c>
      <c r="BP3362" s="1">
        <v>7</v>
      </c>
      <c r="BQ3362" s="1">
        <v>7</v>
      </c>
      <c r="BR3362" s="1">
        <v>7</v>
      </c>
      <c r="BS3362" s="1">
        <v>7</v>
      </c>
      <c r="BT3362" s="1">
        <v>7</v>
      </c>
      <c r="BU3362" s="1" t="str">
        <f>"1:00 AM"</f>
        <v>1:00 AM</v>
      </c>
      <c r="BV3362" s="1" t="str">
        <f>"8:00 AM"</f>
        <v>8:00 AM</v>
      </c>
      <c r="BW3362" s="1" t="s">
        <v>230</v>
      </c>
      <c r="BX3362" s="1">
        <v>0</v>
      </c>
      <c r="BY3362" s="1">
        <v>12</v>
      </c>
      <c r="BZ3362" s="1" t="s">
        <v>112</v>
      </c>
      <c r="CB3362" s="1" t="s">
        <v>15037</v>
      </c>
      <c r="CC3362" s="1" t="s">
        <v>5564</v>
      </c>
      <c r="CE3362" s="1" t="s">
        <v>116</v>
      </c>
      <c r="CF3362" s="1" t="s">
        <v>117</v>
      </c>
      <c r="CG3362" s="1">
        <v>96950</v>
      </c>
      <c r="CH3362" s="3">
        <v>12.14</v>
      </c>
      <c r="CI3362" s="3">
        <v>12.14</v>
      </c>
      <c r="CJ3362" s="3">
        <v>18.21</v>
      </c>
      <c r="CK3362" s="3">
        <v>18.21</v>
      </c>
      <c r="CL3362" s="1" t="s">
        <v>137</v>
      </c>
      <c r="CM3362" s="1" t="s">
        <v>362</v>
      </c>
      <c r="CN3362" s="1" t="s">
        <v>139</v>
      </c>
      <c r="CP3362" s="1" t="s">
        <v>112</v>
      </c>
      <c r="CQ3362" s="1" t="s">
        <v>111</v>
      </c>
      <c r="CR3362" s="1" t="s">
        <v>112</v>
      </c>
      <c r="CS3362" s="1" t="s">
        <v>111</v>
      </c>
      <c r="CT3362" s="1" t="s">
        <v>138</v>
      </c>
      <c r="CU3362" s="1" t="s">
        <v>111</v>
      </c>
      <c r="CV3362" s="1" t="s">
        <v>138</v>
      </c>
      <c r="CW3362" s="1" t="s">
        <v>362</v>
      </c>
      <c r="CX3362" s="1">
        <v>16702356075</v>
      </c>
      <c r="CY3362" s="1" t="s">
        <v>5566</v>
      </c>
      <c r="CZ3362" s="1" t="s">
        <v>138</v>
      </c>
      <c r="DA3362" s="1" t="s">
        <v>111</v>
      </c>
      <c r="DB3362" s="1" t="s">
        <v>112</v>
      </c>
    </row>
    <row r="3363" spans="1:111" ht="15.6" customHeight="1" x14ac:dyDescent="0.25">
      <c r="A3363" s="1" t="s">
        <v>16832</v>
      </c>
      <c r="B3363" s="1" t="s">
        <v>109</v>
      </c>
      <c r="C3363" s="2">
        <v>44397.151640162039</v>
      </c>
      <c r="D3363" s="2">
        <v>44461</v>
      </c>
      <c r="E3363" s="1" t="s">
        <v>180</v>
      </c>
      <c r="G3363" s="1" t="s">
        <v>112</v>
      </c>
      <c r="H3363" s="1" t="s">
        <v>112</v>
      </c>
      <c r="I3363" s="1" t="s">
        <v>112</v>
      </c>
      <c r="J3363" s="1" t="s">
        <v>3359</v>
      </c>
      <c r="K3363" s="1" t="s">
        <v>3360</v>
      </c>
      <c r="L3363" s="1" t="s">
        <v>3361</v>
      </c>
      <c r="N3363" s="1" t="s">
        <v>167</v>
      </c>
      <c r="O3363" s="1" t="s">
        <v>117</v>
      </c>
      <c r="P3363" s="9">
        <v>96950</v>
      </c>
      <c r="Q3363" s="1" t="s">
        <v>118</v>
      </c>
      <c r="S3363" s="1">
        <v>16702345900</v>
      </c>
      <c r="T3363" s="1">
        <v>574</v>
      </c>
      <c r="U3363" s="1">
        <v>721110</v>
      </c>
      <c r="V3363" s="1" t="s">
        <v>119</v>
      </c>
      <c r="X3363" s="1" t="s">
        <v>3362</v>
      </c>
      <c r="Y3363" s="1" t="s">
        <v>3363</v>
      </c>
      <c r="AA3363" s="1" t="s">
        <v>3235</v>
      </c>
      <c r="AB3363" s="1" t="s">
        <v>3361</v>
      </c>
      <c r="AD3363" s="1" t="s">
        <v>167</v>
      </c>
      <c r="AE3363" s="1" t="s">
        <v>117</v>
      </c>
      <c r="AF3363" s="9">
        <v>96950</v>
      </c>
      <c r="AG3363" s="1" t="s">
        <v>118</v>
      </c>
      <c r="AI3363" s="1">
        <v>16702345900</v>
      </c>
      <c r="AJ3363" s="1">
        <v>574</v>
      </c>
      <c r="AK3363" s="1" t="s">
        <v>3364</v>
      </c>
      <c r="BC3363" s="1" t="str">
        <f>"35-2014.00"</f>
        <v>35-2014.00</v>
      </c>
      <c r="BD3363" s="1" t="s">
        <v>152</v>
      </c>
      <c r="BE3363" s="1" t="s">
        <v>14011</v>
      </c>
      <c r="BF3363" s="1" t="s">
        <v>229</v>
      </c>
      <c r="BG3363" s="1">
        <v>1</v>
      </c>
      <c r="BI3363" s="2">
        <v>44470</v>
      </c>
      <c r="BJ3363" s="2">
        <v>44834</v>
      </c>
      <c r="BM3363" s="1">
        <v>40</v>
      </c>
      <c r="BN3363" s="1">
        <v>7</v>
      </c>
      <c r="BO3363" s="1">
        <v>7</v>
      </c>
      <c r="BP3363" s="1">
        <v>0</v>
      </c>
      <c r="BQ3363" s="1">
        <v>6</v>
      </c>
      <c r="BR3363" s="1">
        <v>6</v>
      </c>
      <c r="BS3363" s="1">
        <v>7</v>
      </c>
      <c r="BT3363" s="1">
        <v>7</v>
      </c>
      <c r="BU3363" s="1" t="str">
        <f>"1:30 PM"</f>
        <v>1:30 PM</v>
      </c>
      <c r="BV3363" s="1" t="str">
        <f>"9:00 PM"</f>
        <v>9:00 PM</v>
      </c>
      <c r="BW3363" s="1" t="s">
        <v>135</v>
      </c>
      <c r="BX3363" s="1">
        <v>0</v>
      </c>
      <c r="BY3363" s="1">
        <v>24</v>
      </c>
      <c r="BZ3363" s="1" t="s">
        <v>112</v>
      </c>
      <c r="CB3363" s="1" t="s">
        <v>3367</v>
      </c>
      <c r="CC3363" s="1" t="s">
        <v>3368</v>
      </c>
      <c r="CE3363" s="1" t="s">
        <v>167</v>
      </c>
      <c r="CF3363" s="1" t="s">
        <v>117</v>
      </c>
      <c r="CG3363" s="1">
        <v>96950</v>
      </c>
      <c r="CH3363" s="3">
        <v>8.17</v>
      </c>
      <c r="CI3363" s="3">
        <v>8.17</v>
      </c>
      <c r="CJ3363" s="3">
        <v>12.25</v>
      </c>
      <c r="CK3363" s="3">
        <v>12.25</v>
      </c>
      <c r="CL3363" s="1" t="s">
        <v>137</v>
      </c>
      <c r="CN3363" s="1" t="s">
        <v>139</v>
      </c>
      <c r="CP3363" s="1" t="s">
        <v>112</v>
      </c>
      <c r="CQ3363" s="1" t="s">
        <v>111</v>
      </c>
      <c r="CR3363" s="1" t="s">
        <v>112</v>
      </c>
      <c r="CS3363" s="1" t="s">
        <v>111</v>
      </c>
      <c r="CT3363" s="1" t="s">
        <v>138</v>
      </c>
      <c r="CU3363" s="1" t="s">
        <v>111</v>
      </c>
      <c r="CV3363" s="1" t="s">
        <v>138</v>
      </c>
      <c r="CW3363" s="1" t="s">
        <v>3369</v>
      </c>
      <c r="CX3363" s="1">
        <v>16702345900</v>
      </c>
      <c r="CY3363" s="1" t="s">
        <v>3364</v>
      </c>
      <c r="CZ3363" s="1" t="s">
        <v>138</v>
      </c>
      <c r="DA3363" s="1" t="s">
        <v>111</v>
      </c>
      <c r="DB3363" s="1" t="s">
        <v>112</v>
      </c>
    </row>
    <row r="3364" spans="1:111" ht="15.6" customHeight="1" x14ac:dyDescent="0.25">
      <c r="A3364" s="1" t="s">
        <v>16833</v>
      </c>
      <c r="B3364" s="1" t="s">
        <v>109</v>
      </c>
      <c r="C3364" s="2">
        <v>44419.270664004631</v>
      </c>
      <c r="D3364" s="2">
        <v>44462</v>
      </c>
      <c r="E3364" s="1" t="s">
        <v>180</v>
      </c>
      <c r="G3364" s="1" t="s">
        <v>111</v>
      </c>
      <c r="H3364" s="1" t="s">
        <v>112</v>
      </c>
      <c r="I3364" s="1" t="s">
        <v>112</v>
      </c>
      <c r="J3364" s="1" t="s">
        <v>4637</v>
      </c>
      <c r="K3364" s="1" t="s">
        <v>8162</v>
      </c>
      <c r="L3364" s="1" t="s">
        <v>5728</v>
      </c>
      <c r="N3364" s="1" t="s">
        <v>167</v>
      </c>
      <c r="O3364" s="1" t="s">
        <v>117</v>
      </c>
      <c r="P3364" s="9">
        <v>96950</v>
      </c>
      <c r="Q3364" s="1" t="s">
        <v>118</v>
      </c>
      <c r="S3364" s="1">
        <v>16702356129</v>
      </c>
      <c r="U3364" s="1">
        <v>531110</v>
      </c>
      <c r="V3364" s="1" t="s">
        <v>119</v>
      </c>
      <c r="X3364" s="1" t="s">
        <v>4640</v>
      </c>
      <c r="Y3364" s="1" t="s">
        <v>4641</v>
      </c>
      <c r="Z3364" s="1" t="s">
        <v>4642</v>
      </c>
      <c r="AA3364" s="1" t="s">
        <v>964</v>
      </c>
      <c r="AB3364" s="1" t="s">
        <v>7009</v>
      </c>
      <c r="AD3364" s="1" t="s">
        <v>116</v>
      </c>
      <c r="AE3364" s="1" t="s">
        <v>117</v>
      </c>
      <c r="AF3364" s="9">
        <v>96950</v>
      </c>
      <c r="AG3364" s="1" t="s">
        <v>118</v>
      </c>
      <c r="AI3364" s="1">
        <v>16702356129</v>
      </c>
      <c r="AK3364" s="1" t="s">
        <v>4643</v>
      </c>
      <c r="BC3364" s="1" t="str">
        <f>"37-2012.00"</f>
        <v>37-2012.00</v>
      </c>
      <c r="BD3364" s="1" t="s">
        <v>576</v>
      </c>
      <c r="BE3364" s="1" t="s">
        <v>8163</v>
      </c>
      <c r="BF3364" s="1" t="s">
        <v>8164</v>
      </c>
      <c r="BG3364" s="1">
        <v>10</v>
      </c>
      <c r="BI3364" s="2">
        <v>44470</v>
      </c>
      <c r="BJ3364" s="2">
        <v>44834</v>
      </c>
      <c r="BM3364" s="1">
        <v>40</v>
      </c>
      <c r="BN3364" s="1">
        <v>0</v>
      </c>
      <c r="BO3364" s="1">
        <v>8</v>
      </c>
      <c r="BP3364" s="1">
        <v>8</v>
      </c>
      <c r="BQ3364" s="1">
        <v>8</v>
      </c>
      <c r="BR3364" s="1">
        <v>8</v>
      </c>
      <c r="BS3364" s="1">
        <v>8</v>
      </c>
      <c r="BT3364" s="1">
        <v>0</v>
      </c>
      <c r="BU3364" s="1" t="str">
        <f t="shared" ref="BU3364:BU3371" si="84">"8:00 AM"</f>
        <v>8:00 AM</v>
      </c>
      <c r="BV3364" s="1" t="str">
        <f>"5:00 PM"</f>
        <v>5:00 PM</v>
      </c>
      <c r="BW3364" s="1" t="s">
        <v>135</v>
      </c>
      <c r="BX3364" s="1">
        <v>0</v>
      </c>
      <c r="BY3364" s="1">
        <v>3</v>
      </c>
      <c r="BZ3364" s="1" t="s">
        <v>112</v>
      </c>
      <c r="CB3364" s="1" t="s">
        <v>8165</v>
      </c>
      <c r="CC3364" s="1" t="s">
        <v>4639</v>
      </c>
      <c r="CE3364" s="1" t="s">
        <v>167</v>
      </c>
      <c r="CF3364" s="1" t="s">
        <v>117</v>
      </c>
      <c r="CG3364" s="1">
        <v>96950</v>
      </c>
      <c r="CH3364" s="3">
        <v>7.45</v>
      </c>
      <c r="CI3364" s="3">
        <v>7.45</v>
      </c>
      <c r="CJ3364" s="3">
        <v>11.18</v>
      </c>
      <c r="CK3364" s="3">
        <v>11.18</v>
      </c>
      <c r="CL3364" s="1" t="s">
        <v>137</v>
      </c>
      <c r="CM3364" s="1" t="s">
        <v>331</v>
      </c>
      <c r="CN3364" s="1" t="s">
        <v>139</v>
      </c>
      <c r="CP3364" s="1" t="s">
        <v>112</v>
      </c>
      <c r="CQ3364" s="1" t="s">
        <v>111</v>
      </c>
      <c r="CR3364" s="1" t="s">
        <v>112</v>
      </c>
      <c r="CS3364" s="1" t="s">
        <v>111</v>
      </c>
      <c r="CT3364" s="1" t="s">
        <v>138</v>
      </c>
      <c r="CU3364" s="1" t="s">
        <v>111</v>
      </c>
      <c r="CV3364" s="1" t="s">
        <v>138</v>
      </c>
      <c r="CW3364" s="1" t="s">
        <v>16834</v>
      </c>
      <c r="CX3364" s="1">
        <v>16702356129</v>
      </c>
      <c r="CY3364" s="1" t="s">
        <v>4643</v>
      </c>
      <c r="CZ3364" s="1" t="s">
        <v>331</v>
      </c>
      <c r="DA3364" s="1" t="s">
        <v>111</v>
      </c>
      <c r="DB3364" s="1" t="s">
        <v>112</v>
      </c>
    </row>
    <row r="3365" spans="1:111" ht="15.6" customHeight="1" x14ac:dyDescent="0.25">
      <c r="A3365" s="1" t="s">
        <v>16835</v>
      </c>
      <c r="B3365" s="1" t="s">
        <v>109</v>
      </c>
      <c r="C3365" s="2">
        <v>44408.38836597222</v>
      </c>
      <c r="D3365" s="2">
        <v>44462</v>
      </c>
      <c r="E3365" s="1" t="s">
        <v>110</v>
      </c>
      <c r="F3365" s="2">
        <v>44468.833333333336</v>
      </c>
      <c r="G3365" s="1" t="s">
        <v>111</v>
      </c>
      <c r="H3365" s="1" t="s">
        <v>112</v>
      </c>
      <c r="I3365" s="1" t="s">
        <v>112</v>
      </c>
      <c r="J3365" s="1" t="s">
        <v>2880</v>
      </c>
      <c r="K3365" s="1" t="s">
        <v>138</v>
      </c>
      <c r="L3365" s="1" t="s">
        <v>2881</v>
      </c>
      <c r="M3365" s="1" t="s">
        <v>2882</v>
      </c>
      <c r="N3365" s="1" t="s">
        <v>116</v>
      </c>
      <c r="O3365" s="1" t="s">
        <v>117</v>
      </c>
      <c r="P3365" s="9">
        <v>96950</v>
      </c>
      <c r="Q3365" s="1" t="s">
        <v>118</v>
      </c>
      <c r="R3365" s="1" t="s">
        <v>138</v>
      </c>
      <c r="S3365" s="1">
        <v>16702352000</v>
      </c>
      <c r="U3365" s="1">
        <v>56144</v>
      </c>
      <c r="V3365" s="1" t="s">
        <v>119</v>
      </c>
      <c r="X3365" s="1" t="s">
        <v>721</v>
      </c>
      <c r="Y3365" s="1" t="s">
        <v>2883</v>
      </c>
      <c r="Z3365" s="1" t="s">
        <v>2884</v>
      </c>
      <c r="AA3365" s="1" t="s">
        <v>373</v>
      </c>
      <c r="AB3365" s="1" t="s">
        <v>2881</v>
      </c>
      <c r="AC3365" s="1" t="s">
        <v>2882</v>
      </c>
      <c r="AD3365" s="1" t="s">
        <v>116</v>
      </c>
      <c r="AE3365" s="1" t="s">
        <v>117</v>
      </c>
      <c r="AF3365" s="9">
        <v>96950</v>
      </c>
      <c r="AG3365" s="1" t="s">
        <v>118</v>
      </c>
      <c r="AH3365" s="1" t="s">
        <v>138</v>
      </c>
      <c r="AI3365" s="1">
        <v>16702352000</v>
      </c>
      <c r="AK3365" s="1" t="s">
        <v>2885</v>
      </c>
      <c r="BC3365" s="1" t="str">
        <f>"43-3011.00"</f>
        <v>43-3011.00</v>
      </c>
      <c r="BD3365" s="1" t="s">
        <v>16836</v>
      </c>
      <c r="BE3365" s="1" t="s">
        <v>16837</v>
      </c>
      <c r="BF3365" s="1" t="s">
        <v>11883</v>
      </c>
      <c r="BG3365" s="1">
        <v>2</v>
      </c>
      <c r="BI3365" s="2">
        <v>44470</v>
      </c>
      <c r="BJ3365" s="2">
        <v>45565</v>
      </c>
      <c r="BM3365" s="1">
        <v>35</v>
      </c>
      <c r="BN3365" s="1">
        <v>0</v>
      </c>
      <c r="BO3365" s="1">
        <v>7</v>
      </c>
      <c r="BP3365" s="1">
        <v>7</v>
      </c>
      <c r="BQ3365" s="1">
        <v>7</v>
      </c>
      <c r="BR3365" s="1">
        <v>7</v>
      </c>
      <c r="BS3365" s="1">
        <v>7</v>
      </c>
      <c r="BT3365" s="1">
        <v>0</v>
      </c>
      <c r="BU3365" s="1" t="str">
        <f t="shared" si="84"/>
        <v>8:00 AM</v>
      </c>
      <c r="BV3365" s="1" t="str">
        <f>"4:00 PM"</f>
        <v>4:00 PM</v>
      </c>
      <c r="BW3365" s="1" t="s">
        <v>135</v>
      </c>
      <c r="BX3365" s="1">
        <v>0</v>
      </c>
      <c r="BY3365" s="1">
        <v>0</v>
      </c>
      <c r="BZ3365" s="1" t="s">
        <v>112</v>
      </c>
      <c r="CB3365" s="1" t="s">
        <v>230</v>
      </c>
      <c r="CC3365" s="1" t="s">
        <v>16838</v>
      </c>
      <c r="CD3365" s="1" t="s">
        <v>2131</v>
      </c>
      <c r="CE3365" s="1" t="s">
        <v>116</v>
      </c>
      <c r="CF3365" s="1" t="s">
        <v>117</v>
      </c>
      <c r="CG3365" s="1">
        <v>96950</v>
      </c>
      <c r="CH3365" s="3">
        <v>11</v>
      </c>
      <c r="CI3365" s="3">
        <v>11</v>
      </c>
      <c r="CJ3365" s="3">
        <v>16.5</v>
      </c>
      <c r="CK3365" s="3">
        <v>16.5</v>
      </c>
      <c r="CL3365" s="1" t="s">
        <v>137</v>
      </c>
      <c r="CM3365" s="1" t="s">
        <v>230</v>
      </c>
      <c r="CN3365" s="1" t="s">
        <v>139</v>
      </c>
      <c r="CP3365" s="1" t="s">
        <v>112</v>
      </c>
      <c r="CQ3365" s="1" t="s">
        <v>111</v>
      </c>
      <c r="CR3365" s="1" t="s">
        <v>112</v>
      </c>
      <c r="CS3365" s="1" t="s">
        <v>111</v>
      </c>
      <c r="CT3365" s="1" t="s">
        <v>138</v>
      </c>
      <c r="CU3365" s="1" t="s">
        <v>111</v>
      </c>
      <c r="CV3365" s="1" t="s">
        <v>138</v>
      </c>
      <c r="CW3365" s="1" t="s">
        <v>2889</v>
      </c>
      <c r="CX3365" s="1">
        <v>16702352000</v>
      </c>
      <c r="CY3365" s="1" t="s">
        <v>2885</v>
      </c>
      <c r="CZ3365" s="1" t="s">
        <v>138</v>
      </c>
      <c r="DA3365" s="1" t="s">
        <v>111</v>
      </c>
      <c r="DB3365" s="1" t="s">
        <v>112</v>
      </c>
    </row>
    <row r="3366" spans="1:111" ht="15.6" customHeight="1" x14ac:dyDescent="0.25">
      <c r="A3366" s="1" t="s">
        <v>16839</v>
      </c>
      <c r="B3366" s="1" t="s">
        <v>109</v>
      </c>
      <c r="C3366" s="2">
        <v>44032.394720138887</v>
      </c>
      <c r="D3366" s="2">
        <v>44109</v>
      </c>
      <c r="E3366" s="1" t="s">
        <v>180</v>
      </c>
      <c r="G3366" s="1" t="s">
        <v>112</v>
      </c>
      <c r="H3366" s="1" t="s">
        <v>112</v>
      </c>
      <c r="I3366" s="1" t="s">
        <v>112</v>
      </c>
      <c r="J3366" s="1" t="s">
        <v>8383</v>
      </c>
      <c r="K3366" s="1" t="s">
        <v>168</v>
      </c>
      <c r="L3366" s="1" t="s">
        <v>16840</v>
      </c>
      <c r="M3366" s="1" t="s">
        <v>8482</v>
      </c>
      <c r="N3366" s="1" t="s">
        <v>167</v>
      </c>
      <c r="O3366" s="1" t="s">
        <v>117</v>
      </c>
      <c r="P3366" s="9">
        <v>96950</v>
      </c>
      <c r="Q3366" s="1" t="s">
        <v>118</v>
      </c>
      <c r="R3366" s="1" t="s">
        <v>117</v>
      </c>
      <c r="S3366" s="1">
        <v>16709891000</v>
      </c>
      <c r="T3366" s="1">
        <v>0</v>
      </c>
      <c r="U3366" s="1">
        <v>561320</v>
      </c>
      <c r="V3366" s="1" t="s">
        <v>119</v>
      </c>
      <c r="X3366" s="1" t="s">
        <v>8385</v>
      </c>
      <c r="Y3366" s="1" t="s">
        <v>8386</v>
      </c>
      <c r="Z3366" s="1" t="s">
        <v>8387</v>
      </c>
      <c r="AA3366" s="1" t="s">
        <v>171</v>
      </c>
      <c r="AB3366" s="1" t="s">
        <v>8388</v>
      </c>
      <c r="AC3366" s="1" t="s">
        <v>5086</v>
      </c>
      <c r="AD3366" s="1" t="s">
        <v>167</v>
      </c>
      <c r="AE3366" s="1" t="s">
        <v>117</v>
      </c>
      <c r="AF3366" s="9">
        <v>96950</v>
      </c>
      <c r="AG3366" s="1" t="s">
        <v>118</v>
      </c>
      <c r="AH3366" s="1" t="s">
        <v>117</v>
      </c>
      <c r="AI3366" s="1">
        <v>16709891000</v>
      </c>
      <c r="AJ3366" s="1">
        <v>0</v>
      </c>
      <c r="AK3366" s="1" t="s">
        <v>8389</v>
      </c>
      <c r="BC3366" s="1" t="str">
        <f>"35-3031.00"</f>
        <v>35-3031.00</v>
      </c>
      <c r="BD3366" s="1" t="s">
        <v>174</v>
      </c>
      <c r="BE3366" s="1" t="s">
        <v>16841</v>
      </c>
      <c r="BF3366" s="1" t="s">
        <v>174</v>
      </c>
      <c r="BG3366" s="1">
        <v>3</v>
      </c>
      <c r="BI3366" s="2">
        <v>44105</v>
      </c>
      <c r="BJ3366" s="2">
        <v>44469</v>
      </c>
      <c r="BM3366" s="1">
        <v>40</v>
      </c>
      <c r="BN3366" s="1">
        <v>0</v>
      </c>
      <c r="BO3366" s="1">
        <v>8</v>
      </c>
      <c r="BP3366" s="1">
        <v>8</v>
      </c>
      <c r="BQ3366" s="1">
        <v>8</v>
      </c>
      <c r="BR3366" s="1">
        <v>8</v>
      </c>
      <c r="BS3366" s="1">
        <v>8</v>
      </c>
      <c r="BT3366" s="1">
        <v>0</v>
      </c>
      <c r="BU3366" s="1" t="str">
        <f t="shared" si="84"/>
        <v>8:00 AM</v>
      </c>
      <c r="BV3366" s="1" t="str">
        <f>"5:00 PM"</f>
        <v>5:00 PM</v>
      </c>
      <c r="BW3366" s="1" t="s">
        <v>135</v>
      </c>
      <c r="BX3366" s="1">
        <v>0</v>
      </c>
      <c r="BY3366" s="1">
        <v>0</v>
      </c>
      <c r="BZ3366" s="1" t="s">
        <v>112</v>
      </c>
      <c r="CA3366" s="1">
        <v>0</v>
      </c>
      <c r="CB3366" s="1" t="s">
        <v>230</v>
      </c>
      <c r="CC3366" s="1" t="s">
        <v>16842</v>
      </c>
      <c r="CD3366" s="1" t="s">
        <v>399</v>
      </c>
      <c r="CE3366" s="1" t="s">
        <v>167</v>
      </c>
      <c r="CF3366" s="1" t="s">
        <v>117</v>
      </c>
      <c r="CG3366" s="1">
        <v>96950</v>
      </c>
      <c r="CH3366" s="3">
        <v>9.23</v>
      </c>
      <c r="CI3366" s="3">
        <v>9.23</v>
      </c>
      <c r="CJ3366" s="3">
        <v>13.85</v>
      </c>
      <c r="CK3366" s="3">
        <v>13.85</v>
      </c>
      <c r="CL3366" s="1" t="s">
        <v>1999</v>
      </c>
      <c r="CM3366" s="1" t="s">
        <v>230</v>
      </c>
      <c r="CN3366" s="1" t="s">
        <v>139</v>
      </c>
      <c r="CP3366" s="1" t="s">
        <v>112</v>
      </c>
      <c r="CQ3366" s="1" t="s">
        <v>111</v>
      </c>
      <c r="CR3366" s="1" t="s">
        <v>112</v>
      </c>
      <c r="CS3366" s="1" t="s">
        <v>111</v>
      </c>
      <c r="CT3366" s="1" t="s">
        <v>138</v>
      </c>
      <c r="CU3366" s="1" t="s">
        <v>111</v>
      </c>
      <c r="CV3366" s="1" t="s">
        <v>138</v>
      </c>
      <c r="CW3366" s="1" t="s">
        <v>2889</v>
      </c>
      <c r="CX3366" s="1">
        <v>16709891000</v>
      </c>
      <c r="CY3366" s="1" t="s">
        <v>8389</v>
      </c>
      <c r="CZ3366" s="1" t="s">
        <v>138</v>
      </c>
      <c r="DA3366" s="1" t="s">
        <v>111</v>
      </c>
      <c r="DB3366" s="1" t="s">
        <v>112</v>
      </c>
      <c r="DC3366" s="1" t="s">
        <v>8385</v>
      </c>
      <c r="DD3366" s="1" t="s">
        <v>16843</v>
      </c>
      <c r="DE3366" s="1" t="s">
        <v>2769</v>
      </c>
      <c r="DF3366" s="1" t="s">
        <v>16844</v>
      </c>
      <c r="DG3366" s="1" t="s">
        <v>16845</v>
      </c>
    </row>
    <row r="3367" spans="1:111" ht="15.6" customHeight="1" x14ac:dyDescent="0.25">
      <c r="A3367" s="1" t="s">
        <v>16864</v>
      </c>
      <c r="B3367" s="1" t="s">
        <v>109</v>
      </c>
      <c r="C3367" s="2">
        <v>44021.928836805557</v>
      </c>
      <c r="D3367" s="2">
        <v>44109</v>
      </c>
      <c r="E3367" s="1" t="s">
        <v>110</v>
      </c>
      <c r="F3367" s="2">
        <v>44103.833333333336</v>
      </c>
      <c r="G3367" s="1" t="s">
        <v>111</v>
      </c>
      <c r="H3367" s="1" t="s">
        <v>112</v>
      </c>
      <c r="I3367" s="1" t="s">
        <v>112</v>
      </c>
      <c r="J3367" s="1" t="s">
        <v>16865</v>
      </c>
      <c r="L3367" s="1" t="s">
        <v>16866</v>
      </c>
      <c r="M3367" s="1" t="s">
        <v>10200</v>
      </c>
      <c r="N3367" s="1" t="s">
        <v>167</v>
      </c>
      <c r="O3367" s="1" t="s">
        <v>117</v>
      </c>
      <c r="P3367" s="9">
        <v>96950</v>
      </c>
      <c r="Q3367" s="1" t="s">
        <v>118</v>
      </c>
      <c r="R3367" s="1" t="s">
        <v>242</v>
      </c>
      <c r="S3367" s="1">
        <v>16706702346</v>
      </c>
      <c r="T3367" s="1">
        <v>3</v>
      </c>
      <c r="U3367" s="1">
        <v>54143</v>
      </c>
      <c r="V3367" s="1" t="s">
        <v>119</v>
      </c>
      <c r="X3367" s="1" t="s">
        <v>3511</v>
      </c>
      <c r="Y3367" s="1" t="s">
        <v>16867</v>
      </c>
      <c r="Z3367" s="1" t="s">
        <v>1234</v>
      </c>
      <c r="AA3367" s="1" t="s">
        <v>10203</v>
      </c>
      <c r="AB3367" s="1" t="s">
        <v>10200</v>
      </c>
      <c r="AD3367" s="1" t="s">
        <v>167</v>
      </c>
      <c r="AE3367" s="1" t="s">
        <v>117</v>
      </c>
      <c r="AF3367" s="9">
        <v>96950</v>
      </c>
      <c r="AG3367" s="1" t="s">
        <v>118</v>
      </c>
      <c r="AH3367" s="1" t="s">
        <v>242</v>
      </c>
      <c r="AI3367" s="1">
        <v>16706702346</v>
      </c>
      <c r="AJ3367" s="1">
        <v>3</v>
      </c>
      <c r="AK3367" s="1" t="s">
        <v>10205</v>
      </c>
      <c r="BC3367" s="1" t="str">
        <f>"27-1024.00"</f>
        <v>27-1024.00</v>
      </c>
      <c r="BD3367" s="1" t="s">
        <v>3137</v>
      </c>
      <c r="BE3367" s="1" t="s">
        <v>16868</v>
      </c>
      <c r="BF3367" s="1" t="s">
        <v>3591</v>
      </c>
      <c r="BG3367" s="1">
        <v>1</v>
      </c>
      <c r="BI3367" s="2">
        <v>44105</v>
      </c>
      <c r="BJ3367" s="2">
        <v>44469</v>
      </c>
      <c r="BM3367" s="1">
        <v>35</v>
      </c>
      <c r="BN3367" s="1">
        <v>0</v>
      </c>
      <c r="BO3367" s="1">
        <v>7</v>
      </c>
      <c r="BP3367" s="1">
        <v>7</v>
      </c>
      <c r="BQ3367" s="1">
        <v>7</v>
      </c>
      <c r="BR3367" s="1">
        <v>7</v>
      </c>
      <c r="BS3367" s="1">
        <v>7</v>
      </c>
      <c r="BT3367" s="1">
        <v>0</v>
      </c>
      <c r="BU3367" s="1" t="str">
        <f t="shared" si="84"/>
        <v>8:00 AM</v>
      </c>
      <c r="BV3367" s="1" t="str">
        <f>"4:00 PM"</f>
        <v>4:00 PM</v>
      </c>
      <c r="BW3367" s="1" t="s">
        <v>193</v>
      </c>
      <c r="BX3367" s="1">
        <v>0</v>
      </c>
      <c r="BY3367" s="1">
        <v>24</v>
      </c>
      <c r="BZ3367" s="1" t="s">
        <v>112</v>
      </c>
      <c r="CA3367" s="1">
        <v>0</v>
      </c>
      <c r="CB3367" s="1" t="s">
        <v>16869</v>
      </c>
      <c r="CC3367" s="1" t="s">
        <v>10201</v>
      </c>
      <c r="CD3367" s="1" t="s">
        <v>16870</v>
      </c>
      <c r="CE3367" s="1" t="s">
        <v>167</v>
      </c>
      <c r="CF3367" s="1" t="s">
        <v>117</v>
      </c>
      <c r="CG3367" s="1">
        <v>96950</v>
      </c>
      <c r="CH3367" s="3">
        <v>16.47</v>
      </c>
      <c r="CI3367" s="3">
        <v>16.47</v>
      </c>
      <c r="CJ3367" s="3">
        <v>24.7</v>
      </c>
      <c r="CK3367" s="3">
        <v>24.7</v>
      </c>
      <c r="CL3367" s="1" t="s">
        <v>137</v>
      </c>
      <c r="CM3367" s="1" t="s">
        <v>168</v>
      </c>
      <c r="CN3367" s="1" t="s">
        <v>139</v>
      </c>
      <c r="CP3367" s="1" t="s">
        <v>112</v>
      </c>
      <c r="CQ3367" s="1" t="s">
        <v>111</v>
      </c>
      <c r="CR3367" s="1" t="s">
        <v>112</v>
      </c>
      <c r="CS3367" s="1" t="s">
        <v>111</v>
      </c>
      <c r="CT3367" s="1" t="s">
        <v>138</v>
      </c>
      <c r="CU3367" s="1" t="s">
        <v>138</v>
      </c>
      <c r="CV3367" s="1" t="s">
        <v>138</v>
      </c>
      <c r="CW3367" s="1" t="s">
        <v>16871</v>
      </c>
      <c r="CX3367" s="1">
        <v>16702346259</v>
      </c>
      <c r="CY3367" s="1" t="s">
        <v>10205</v>
      </c>
      <c r="CZ3367" s="1" t="s">
        <v>168</v>
      </c>
      <c r="DA3367" s="1" t="s">
        <v>111</v>
      </c>
      <c r="DB3367" s="1" t="s">
        <v>112</v>
      </c>
      <c r="DC3367" s="1" t="s">
        <v>10211</v>
      </c>
      <c r="DD3367" s="1" t="s">
        <v>10212</v>
      </c>
      <c r="DE3367" s="1" t="s">
        <v>448</v>
      </c>
      <c r="DF3367" s="1" t="s">
        <v>16872</v>
      </c>
      <c r="DG3367" s="1" t="s">
        <v>10205</v>
      </c>
    </row>
    <row r="3368" spans="1:111" ht="15.6" customHeight="1" x14ac:dyDescent="0.25">
      <c r="A3368" s="1" t="s">
        <v>16882</v>
      </c>
      <c r="B3368" s="1" t="s">
        <v>109</v>
      </c>
      <c r="C3368" s="2">
        <v>44129.953846643519</v>
      </c>
      <c r="D3368" s="2">
        <v>44155</v>
      </c>
      <c r="E3368" s="1" t="s">
        <v>180</v>
      </c>
      <c r="G3368" s="1" t="s">
        <v>112</v>
      </c>
      <c r="H3368" s="1" t="s">
        <v>112</v>
      </c>
      <c r="I3368" s="1" t="s">
        <v>112</v>
      </c>
      <c r="J3368" s="1" t="s">
        <v>6842</v>
      </c>
      <c r="K3368" s="1" t="s">
        <v>138</v>
      </c>
      <c r="L3368" s="1" t="s">
        <v>7857</v>
      </c>
      <c r="M3368" s="1" t="s">
        <v>7763</v>
      </c>
      <c r="N3368" s="1" t="s">
        <v>116</v>
      </c>
      <c r="O3368" s="1" t="s">
        <v>117</v>
      </c>
      <c r="P3368" s="9">
        <v>96950</v>
      </c>
      <c r="Q3368" s="1" t="s">
        <v>118</v>
      </c>
      <c r="R3368" s="1" t="s">
        <v>138</v>
      </c>
      <c r="S3368" s="1">
        <v>16702330744</v>
      </c>
      <c r="U3368" s="1">
        <v>488320</v>
      </c>
      <c r="V3368" s="1" t="s">
        <v>119</v>
      </c>
      <c r="X3368" s="1" t="s">
        <v>4877</v>
      </c>
      <c r="Y3368" s="1" t="s">
        <v>4878</v>
      </c>
      <c r="Z3368" s="1" t="s">
        <v>1544</v>
      </c>
      <c r="AA3368" s="1" t="s">
        <v>373</v>
      </c>
      <c r="AB3368" s="1" t="s">
        <v>7858</v>
      </c>
      <c r="AD3368" s="1" t="s">
        <v>116</v>
      </c>
      <c r="AE3368" s="1" t="s">
        <v>117</v>
      </c>
      <c r="AF3368" s="9">
        <v>96950</v>
      </c>
      <c r="AG3368" s="1" t="s">
        <v>118</v>
      </c>
      <c r="AH3368" s="1" t="s">
        <v>138</v>
      </c>
      <c r="AI3368" s="1">
        <v>16702330744</v>
      </c>
      <c r="AK3368" s="1" t="s">
        <v>6847</v>
      </c>
      <c r="BC3368" s="1" t="str">
        <f>"43-6014.00"</f>
        <v>43-6014.00</v>
      </c>
      <c r="BD3368" s="1" t="s">
        <v>3652</v>
      </c>
      <c r="BE3368" s="1" t="s">
        <v>7859</v>
      </c>
      <c r="BF3368" s="1" t="s">
        <v>7860</v>
      </c>
      <c r="BG3368" s="1">
        <v>1</v>
      </c>
      <c r="BI3368" s="2">
        <v>44105</v>
      </c>
      <c r="BJ3368" s="2">
        <v>44469</v>
      </c>
      <c r="BM3368" s="1">
        <v>40</v>
      </c>
      <c r="BN3368" s="1">
        <v>0</v>
      </c>
      <c r="BO3368" s="1">
        <v>8</v>
      </c>
      <c r="BP3368" s="1">
        <v>8</v>
      </c>
      <c r="BQ3368" s="1">
        <v>8</v>
      </c>
      <c r="BR3368" s="1">
        <v>8</v>
      </c>
      <c r="BS3368" s="1">
        <v>8</v>
      </c>
      <c r="BT3368" s="1">
        <v>0</v>
      </c>
      <c r="BU3368" s="1" t="str">
        <f t="shared" si="84"/>
        <v>8:00 AM</v>
      </c>
      <c r="BV3368" s="1" t="str">
        <f>"5:00 PM"</f>
        <v>5:00 PM</v>
      </c>
      <c r="BW3368" s="1" t="s">
        <v>135</v>
      </c>
      <c r="BX3368" s="1">
        <v>0</v>
      </c>
      <c r="BY3368" s="1">
        <v>12</v>
      </c>
      <c r="BZ3368" s="1" t="s">
        <v>112</v>
      </c>
      <c r="CA3368" s="1">
        <v>0</v>
      </c>
      <c r="CB3368" s="4" t="s">
        <v>16883</v>
      </c>
      <c r="CC3368" s="1" t="s">
        <v>7862</v>
      </c>
      <c r="CD3368" s="1" t="s">
        <v>4883</v>
      </c>
      <c r="CE3368" s="1" t="s">
        <v>116</v>
      </c>
      <c r="CF3368" s="1" t="s">
        <v>117</v>
      </c>
      <c r="CG3368" s="1">
        <v>96950</v>
      </c>
      <c r="CH3368" s="3">
        <v>15.97</v>
      </c>
      <c r="CI3368" s="3">
        <v>15.97</v>
      </c>
      <c r="CJ3368" s="3">
        <v>23.96</v>
      </c>
      <c r="CK3368" s="3">
        <v>23.96</v>
      </c>
      <c r="CL3368" s="1" t="s">
        <v>137</v>
      </c>
      <c r="CM3368" s="1" t="s">
        <v>138</v>
      </c>
      <c r="CN3368" s="1" t="s">
        <v>139</v>
      </c>
      <c r="CP3368" s="1" t="s">
        <v>112</v>
      </c>
      <c r="CQ3368" s="1" t="s">
        <v>111</v>
      </c>
      <c r="CR3368" s="1" t="s">
        <v>112</v>
      </c>
      <c r="CS3368" s="1" t="s">
        <v>111</v>
      </c>
      <c r="CT3368" s="1" t="s">
        <v>138</v>
      </c>
      <c r="CU3368" s="1" t="s">
        <v>111</v>
      </c>
      <c r="CV3368" s="1" t="s">
        <v>138</v>
      </c>
      <c r="CW3368" s="1" t="s">
        <v>138</v>
      </c>
      <c r="CX3368" s="1">
        <v>16702330744</v>
      </c>
      <c r="CY3368" s="1" t="s">
        <v>4879</v>
      </c>
      <c r="CZ3368" s="1" t="s">
        <v>138</v>
      </c>
      <c r="DA3368" s="1" t="s">
        <v>111</v>
      </c>
      <c r="DB3368" s="1" t="s">
        <v>112</v>
      </c>
    </row>
    <row r="3369" spans="1:111" ht="15.6" customHeight="1" x14ac:dyDescent="0.25">
      <c r="A3369" s="1" t="s">
        <v>16884</v>
      </c>
      <c r="B3369" s="1" t="s">
        <v>109</v>
      </c>
      <c r="C3369" s="2">
        <v>44070.085288541668</v>
      </c>
      <c r="D3369" s="2">
        <v>44125</v>
      </c>
      <c r="E3369" s="1" t="s">
        <v>110</v>
      </c>
      <c r="F3369" s="2">
        <v>44103.833333333336</v>
      </c>
      <c r="G3369" s="1" t="s">
        <v>111</v>
      </c>
      <c r="H3369" s="1" t="s">
        <v>111</v>
      </c>
      <c r="I3369" s="1" t="s">
        <v>112</v>
      </c>
      <c r="J3369" s="1" t="s">
        <v>735</v>
      </c>
      <c r="K3369" s="1" t="s">
        <v>4777</v>
      </c>
      <c r="L3369" s="1" t="s">
        <v>4778</v>
      </c>
      <c r="N3369" s="1" t="s">
        <v>116</v>
      </c>
      <c r="O3369" s="1" t="s">
        <v>117</v>
      </c>
      <c r="P3369" s="9">
        <v>96950</v>
      </c>
      <c r="Q3369" s="1" t="s">
        <v>118</v>
      </c>
      <c r="R3369" s="1" t="s">
        <v>242</v>
      </c>
      <c r="S3369" s="1">
        <v>16702333112</v>
      </c>
      <c r="T3369" s="1">
        <v>0</v>
      </c>
      <c r="U3369" s="1">
        <v>452319</v>
      </c>
      <c r="V3369" s="1" t="s">
        <v>119</v>
      </c>
      <c r="X3369" s="1" t="s">
        <v>1581</v>
      </c>
      <c r="Y3369" s="1" t="s">
        <v>4779</v>
      </c>
      <c r="Z3369" s="1" t="s">
        <v>112</v>
      </c>
      <c r="AA3369" s="1" t="s">
        <v>245</v>
      </c>
      <c r="AB3369" s="1" t="s">
        <v>737</v>
      </c>
      <c r="AC3369" s="1" t="s">
        <v>748</v>
      </c>
      <c r="AD3369" s="1" t="s">
        <v>116</v>
      </c>
      <c r="AE3369" s="1" t="s">
        <v>117</v>
      </c>
      <c r="AF3369" s="9">
        <v>96950</v>
      </c>
      <c r="AG3369" s="1" t="s">
        <v>118</v>
      </c>
      <c r="AH3369" s="1" t="s">
        <v>242</v>
      </c>
      <c r="AI3369" s="1">
        <v>16702333112</v>
      </c>
      <c r="AJ3369" s="1">
        <v>0</v>
      </c>
      <c r="AK3369" s="1" t="s">
        <v>742</v>
      </c>
      <c r="BC3369" s="1" t="str">
        <f>"53-3032.00"</f>
        <v>53-3032.00</v>
      </c>
      <c r="BD3369" s="1" t="s">
        <v>991</v>
      </c>
      <c r="BE3369" s="1" t="s">
        <v>4780</v>
      </c>
      <c r="BF3369" s="1" t="s">
        <v>4066</v>
      </c>
      <c r="BG3369" s="1">
        <v>1</v>
      </c>
      <c r="BI3369" s="2">
        <v>44105</v>
      </c>
      <c r="BJ3369" s="2">
        <v>44469</v>
      </c>
      <c r="BM3369" s="1">
        <v>36</v>
      </c>
      <c r="BN3369" s="1">
        <v>0</v>
      </c>
      <c r="BO3369" s="1">
        <v>6</v>
      </c>
      <c r="BP3369" s="1">
        <v>6</v>
      </c>
      <c r="BQ3369" s="1">
        <v>6</v>
      </c>
      <c r="BR3369" s="1">
        <v>6</v>
      </c>
      <c r="BS3369" s="1">
        <v>6</v>
      </c>
      <c r="BT3369" s="1">
        <v>6</v>
      </c>
      <c r="BU3369" s="1" t="str">
        <f t="shared" si="84"/>
        <v>8:00 AM</v>
      </c>
      <c r="BV3369" s="1" t="str">
        <f>"4:00 PM"</f>
        <v>4:00 PM</v>
      </c>
      <c r="BW3369" s="1" t="s">
        <v>135</v>
      </c>
      <c r="BX3369" s="1">
        <v>0</v>
      </c>
      <c r="BY3369" s="1">
        <v>12</v>
      </c>
      <c r="BZ3369" s="1" t="s">
        <v>112</v>
      </c>
      <c r="CA3369" s="1">
        <v>0</v>
      </c>
      <c r="CB3369" s="1" t="s">
        <v>4781</v>
      </c>
      <c r="CC3369" s="1" t="s">
        <v>4782</v>
      </c>
      <c r="CE3369" s="1" t="s">
        <v>116</v>
      </c>
      <c r="CF3369" s="1" t="s">
        <v>117</v>
      </c>
      <c r="CG3369" s="1">
        <v>96950</v>
      </c>
      <c r="CH3369" s="3">
        <v>13.85</v>
      </c>
      <c r="CI3369" s="3">
        <v>13.85</v>
      </c>
      <c r="CJ3369" s="3">
        <v>20.78</v>
      </c>
      <c r="CK3369" s="3">
        <v>20.78</v>
      </c>
      <c r="CL3369" s="1" t="s">
        <v>137</v>
      </c>
      <c r="CM3369" s="1" t="s">
        <v>749</v>
      </c>
      <c r="CN3369" s="1" t="s">
        <v>139</v>
      </c>
      <c r="CP3369" s="1" t="s">
        <v>112</v>
      </c>
      <c r="CQ3369" s="1" t="s">
        <v>111</v>
      </c>
      <c r="CR3369" s="1" t="s">
        <v>111</v>
      </c>
      <c r="CS3369" s="1" t="s">
        <v>111</v>
      </c>
      <c r="CT3369" s="1" t="s">
        <v>138</v>
      </c>
      <c r="CU3369" s="1" t="s">
        <v>111</v>
      </c>
      <c r="CV3369" s="1" t="s">
        <v>138</v>
      </c>
      <c r="CW3369" s="1" t="s">
        <v>16885</v>
      </c>
      <c r="CX3369" s="1">
        <v>16702333112</v>
      </c>
      <c r="CY3369" s="1" t="s">
        <v>742</v>
      </c>
      <c r="CZ3369" s="1" t="s">
        <v>168</v>
      </c>
      <c r="DA3369" s="1" t="s">
        <v>111</v>
      </c>
      <c r="DB3369" s="1" t="s">
        <v>112</v>
      </c>
    </row>
    <row r="3370" spans="1:111" ht="15.6" customHeight="1" x14ac:dyDescent="0.25">
      <c r="A3370" s="1" t="s">
        <v>16886</v>
      </c>
      <c r="B3370" s="1" t="s">
        <v>109</v>
      </c>
      <c r="C3370" s="2">
        <v>44080.792359259256</v>
      </c>
      <c r="D3370" s="2">
        <v>44165</v>
      </c>
      <c r="E3370" s="1" t="s">
        <v>110</v>
      </c>
      <c r="F3370" s="2">
        <v>44103.833333333336</v>
      </c>
      <c r="G3370" s="1" t="s">
        <v>111</v>
      </c>
      <c r="H3370" s="1" t="s">
        <v>112</v>
      </c>
      <c r="I3370" s="1" t="s">
        <v>112</v>
      </c>
      <c r="J3370" s="1" t="s">
        <v>5758</v>
      </c>
      <c r="L3370" s="1" t="s">
        <v>5759</v>
      </c>
      <c r="M3370" s="1" t="s">
        <v>16887</v>
      </c>
      <c r="N3370" s="1" t="s">
        <v>116</v>
      </c>
      <c r="O3370" s="1" t="s">
        <v>117</v>
      </c>
      <c r="P3370" s="9">
        <v>96950</v>
      </c>
      <c r="Q3370" s="1" t="s">
        <v>118</v>
      </c>
      <c r="S3370" s="1">
        <v>16702873381</v>
      </c>
      <c r="U3370" s="1">
        <v>42512</v>
      </c>
      <c r="V3370" s="1" t="s">
        <v>119</v>
      </c>
      <c r="X3370" s="1" t="s">
        <v>5760</v>
      </c>
      <c r="Y3370" s="1" t="s">
        <v>5761</v>
      </c>
      <c r="Z3370" s="1" t="s">
        <v>138</v>
      </c>
      <c r="AA3370" s="1" t="s">
        <v>245</v>
      </c>
      <c r="AB3370" s="1" t="s">
        <v>5759</v>
      </c>
      <c r="AD3370" s="1" t="s">
        <v>116</v>
      </c>
      <c r="AE3370" s="1" t="s">
        <v>117</v>
      </c>
      <c r="AF3370" s="9">
        <v>96950</v>
      </c>
      <c r="AG3370" s="1" t="s">
        <v>118</v>
      </c>
      <c r="AI3370" s="1">
        <v>16702873381</v>
      </c>
      <c r="AK3370" s="1" t="s">
        <v>5762</v>
      </c>
      <c r="BC3370" s="1" t="str">
        <f>"41-2031.00"</f>
        <v>41-2031.00</v>
      </c>
      <c r="BD3370" s="1" t="s">
        <v>743</v>
      </c>
      <c r="BE3370" s="1" t="s">
        <v>16888</v>
      </c>
      <c r="BF3370" s="1" t="s">
        <v>13433</v>
      </c>
      <c r="BG3370" s="1">
        <v>1</v>
      </c>
      <c r="BI3370" s="2">
        <v>44105</v>
      </c>
      <c r="BJ3370" s="2">
        <v>45199</v>
      </c>
      <c r="BM3370" s="1">
        <v>40</v>
      </c>
      <c r="BN3370" s="1">
        <v>0</v>
      </c>
      <c r="BO3370" s="1">
        <v>8</v>
      </c>
      <c r="BP3370" s="1">
        <v>8</v>
      </c>
      <c r="BQ3370" s="1">
        <v>8</v>
      </c>
      <c r="BR3370" s="1">
        <v>8</v>
      </c>
      <c r="BS3370" s="1">
        <v>8</v>
      </c>
      <c r="BT3370" s="1">
        <v>0</v>
      </c>
      <c r="BU3370" s="1" t="str">
        <f t="shared" si="84"/>
        <v>8:00 AM</v>
      </c>
      <c r="BV3370" s="1" t="str">
        <f t="shared" ref="BV3370:BV3375" si="85">"5:00 PM"</f>
        <v>5:00 PM</v>
      </c>
      <c r="BW3370" s="1" t="s">
        <v>230</v>
      </c>
      <c r="BX3370" s="1">
        <v>0</v>
      </c>
      <c r="BY3370" s="1">
        <v>12</v>
      </c>
      <c r="BZ3370" s="1" t="s">
        <v>112</v>
      </c>
      <c r="CA3370" s="1">
        <v>0</v>
      </c>
      <c r="CB3370" s="4" t="s">
        <v>16889</v>
      </c>
      <c r="CC3370" s="1" t="s">
        <v>16890</v>
      </c>
      <c r="CE3370" s="1" t="s">
        <v>116</v>
      </c>
      <c r="CF3370" s="1" t="s">
        <v>117</v>
      </c>
      <c r="CG3370" s="1">
        <v>96950</v>
      </c>
      <c r="CH3370" s="3">
        <v>11.52</v>
      </c>
      <c r="CI3370" s="3">
        <v>11.52</v>
      </c>
      <c r="CJ3370" s="3">
        <v>0</v>
      </c>
      <c r="CK3370" s="3">
        <v>0</v>
      </c>
      <c r="CL3370" s="1" t="s">
        <v>137</v>
      </c>
      <c r="CM3370" s="1" t="s">
        <v>230</v>
      </c>
      <c r="CN3370" s="1" t="s">
        <v>139</v>
      </c>
      <c r="CP3370" s="1" t="s">
        <v>112</v>
      </c>
      <c r="CQ3370" s="1" t="s">
        <v>111</v>
      </c>
      <c r="CR3370" s="1" t="s">
        <v>112</v>
      </c>
      <c r="CS3370" s="1" t="s">
        <v>112</v>
      </c>
      <c r="CT3370" s="1" t="s">
        <v>138</v>
      </c>
      <c r="CU3370" s="1" t="s">
        <v>111</v>
      </c>
      <c r="CV3370" s="1" t="s">
        <v>138</v>
      </c>
      <c r="CW3370" s="1" t="s">
        <v>16891</v>
      </c>
      <c r="CX3370" s="1">
        <v>16702873381</v>
      </c>
      <c r="CY3370" s="1" t="s">
        <v>5769</v>
      </c>
      <c r="CZ3370" s="1" t="s">
        <v>138</v>
      </c>
      <c r="DA3370" s="1" t="s">
        <v>111</v>
      </c>
      <c r="DB3370" s="1" t="s">
        <v>112</v>
      </c>
      <c r="DC3370" s="1" t="s">
        <v>2687</v>
      </c>
      <c r="DD3370" s="1" t="s">
        <v>6912</v>
      </c>
      <c r="DF3370" s="1" t="s">
        <v>5758</v>
      </c>
      <c r="DG3370" s="1" t="s">
        <v>5762</v>
      </c>
    </row>
    <row r="3371" spans="1:111" ht="15.6" customHeight="1" x14ac:dyDescent="0.25">
      <c r="A3371" s="1" t="s">
        <v>16899</v>
      </c>
      <c r="B3371" s="1" t="s">
        <v>109</v>
      </c>
      <c r="C3371" s="2">
        <v>44050.854707060185</v>
      </c>
      <c r="D3371" s="2">
        <v>44144</v>
      </c>
      <c r="E3371" s="1" t="s">
        <v>180</v>
      </c>
      <c r="G3371" s="1" t="s">
        <v>111</v>
      </c>
      <c r="H3371" s="1" t="s">
        <v>112</v>
      </c>
      <c r="I3371" s="1" t="s">
        <v>112</v>
      </c>
      <c r="J3371" s="1" t="s">
        <v>12639</v>
      </c>
      <c r="K3371" s="1" t="s">
        <v>138</v>
      </c>
      <c r="L3371" s="1" t="s">
        <v>15795</v>
      </c>
      <c r="M3371" s="1" t="s">
        <v>15796</v>
      </c>
      <c r="N3371" s="1" t="s">
        <v>116</v>
      </c>
      <c r="O3371" s="1" t="s">
        <v>117</v>
      </c>
      <c r="P3371" s="9">
        <v>96950</v>
      </c>
      <c r="Q3371" s="1" t="s">
        <v>118</v>
      </c>
      <c r="R3371" s="1" t="s">
        <v>138</v>
      </c>
      <c r="S3371" s="1">
        <v>16702878109</v>
      </c>
      <c r="U3371" s="1">
        <v>722320</v>
      </c>
      <c r="V3371" s="1" t="s">
        <v>119</v>
      </c>
      <c r="X3371" s="1" t="s">
        <v>12641</v>
      </c>
      <c r="Y3371" s="1" t="s">
        <v>12642</v>
      </c>
      <c r="Z3371" s="1" t="s">
        <v>12643</v>
      </c>
      <c r="AA3371" s="1" t="s">
        <v>245</v>
      </c>
      <c r="AB3371" s="1" t="s">
        <v>15795</v>
      </c>
      <c r="AC3371" s="1" t="s">
        <v>15797</v>
      </c>
      <c r="AD3371" s="1" t="s">
        <v>116</v>
      </c>
      <c r="AE3371" s="1" t="s">
        <v>117</v>
      </c>
      <c r="AF3371" s="9">
        <v>96950</v>
      </c>
      <c r="AG3371" s="1" t="s">
        <v>118</v>
      </c>
      <c r="AH3371" s="1" t="s">
        <v>138</v>
      </c>
      <c r="AI3371" s="1">
        <v>16702878109</v>
      </c>
      <c r="AK3371" s="1" t="s">
        <v>15798</v>
      </c>
      <c r="BC3371" s="1" t="str">
        <f>"35-3021.00"</f>
        <v>35-3021.00</v>
      </c>
      <c r="BD3371" s="1" t="s">
        <v>2867</v>
      </c>
      <c r="BE3371" s="1" t="s">
        <v>15799</v>
      </c>
      <c r="BF3371" s="1" t="s">
        <v>15800</v>
      </c>
      <c r="BG3371" s="1">
        <v>2</v>
      </c>
      <c r="BI3371" s="2">
        <v>44105</v>
      </c>
      <c r="BJ3371" s="2">
        <v>44469</v>
      </c>
      <c r="BM3371" s="1">
        <v>35</v>
      </c>
      <c r="BN3371" s="1">
        <v>0</v>
      </c>
      <c r="BO3371" s="1">
        <v>7</v>
      </c>
      <c r="BP3371" s="1">
        <v>7</v>
      </c>
      <c r="BQ3371" s="1">
        <v>7</v>
      </c>
      <c r="BR3371" s="1">
        <v>7</v>
      </c>
      <c r="BS3371" s="1">
        <v>7</v>
      </c>
      <c r="BT3371" s="1">
        <v>0</v>
      </c>
      <c r="BU3371" s="1" t="str">
        <f t="shared" si="84"/>
        <v>8:00 AM</v>
      </c>
      <c r="BV3371" s="1" t="str">
        <f t="shared" si="85"/>
        <v>5:00 PM</v>
      </c>
      <c r="BW3371" s="1" t="s">
        <v>135</v>
      </c>
      <c r="BX3371" s="1">
        <v>1</v>
      </c>
      <c r="BY3371" s="1">
        <v>3</v>
      </c>
      <c r="BZ3371" s="1" t="s">
        <v>112</v>
      </c>
      <c r="CA3371" s="1">
        <v>0</v>
      </c>
      <c r="CB3371" s="4" t="s">
        <v>16900</v>
      </c>
      <c r="CC3371" s="1" t="s">
        <v>15795</v>
      </c>
      <c r="CD3371" s="1" t="s">
        <v>15797</v>
      </c>
      <c r="CE3371" s="1" t="s">
        <v>116</v>
      </c>
      <c r="CF3371" s="1" t="s">
        <v>117</v>
      </c>
      <c r="CG3371" s="1">
        <v>96950</v>
      </c>
      <c r="CH3371" s="3">
        <v>9.75</v>
      </c>
      <c r="CI3371" s="3">
        <v>9.75</v>
      </c>
      <c r="CJ3371" s="3">
        <v>14.63</v>
      </c>
      <c r="CK3371" s="3">
        <v>14.63</v>
      </c>
      <c r="CL3371" s="1" t="s">
        <v>137</v>
      </c>
      <c r="CM3371" s="1" t="s">
        <v>362</v>
      </c>
      <c r="CN3371" s="1" t="s">
        <v>139</v>
      </c>
      <c r="CP3371" s="1" t="s">
        <v>112</v>
      </c>
      <c r="CQ3371" s="1" t="s">
        <v>111</v>
      </c>
      <c r="CR3371" s="1" t="s">
        <v>111</v>
      </c>
      <c r="CS3371" s="1" t="s">
        <v>111</v>
      </c>
      <c r="CT3371" s="1" t="s">
        <v>111</v>
      </c>
      <c r="CU3371" s="1" t="s">
        <v>111</v>
      </c>
      <c r="CV3371" s="1" t="s">
        <v>111</v>
      </c>
      <c r="CW3371" s="1" t="s">
        <v>16901</v>
      </c>
      <c r="CX3371" s="1">
        <v>16702878109</v>
      </c>
      <c r="CY3371" s="1" t="s">
        <v>15798</v>
      </c>
      <c r="CZ3371" s="1" t="s">
        <v>161</v>
      </c>
      <c r="DA3371" s="1" t="s">
        <v>111</v>
      </c>
      <c r="DB3371" s="1" t="s">
        <v>112</v>
      </c>
    </row>
    <row r="3372" spans="1:111" ht="15.6" customHeight="1" x14ac:dyDescent="0.25">
      <c r="A3372" s="1" t="s">
        <v>16907</v>
      </c>
      <c r="B3372" s="1" t="s">
        <v>109</v>
      </c>
      <c r="C3372" s="2">
        <v>44056.293021412035</v>
      </c>
      <c r="D3372" s="2">
        <v>44167</v>
      </c>
      <c r="E3372" s="1" t="s">
        <v>110</v>
      </c>
      <c r="F3372" s="2">
        <v>44103.833333333336</v>
      </c>
      <c r="G3372" s="1" t="s">
        <v>111</v>
      </c>
      <c r="H3372" s="1" t="s">
        <v>112</v>
      </c>
      <c r="I3372" s="1" t="s">
        <v>112</v>
      </c>
      <c r="J3372" s="1" t="s">
        <v>9188</v>
      </c>
      <c r="K3372" s="1" t="s">
        <v>9189</v>
      </c>
      <c r="L3372" s="1" t="s">
        <v>760</v>
      </c>
      <c r="M3372" s="1" t="s">
        <v>9190</v>
      </c>
      <c r="N3372" s="1" t="s">
        <v>116</v>
      </c>
      <c r="O3372" s="1" t="s">
        <v>117</v>
      </c>
      <c r="P3372" s="9">
        <v>96950</v>
      </c>
      <c r="Q3372" s="1" t="s">
        <v>118</v>
      </c>
      <c r="S3372" s="1">
        <v>16704836371</v>
      </c>
      <c r="U3372" s="1">
        <v>722515</v>
      </c>
      <c r="V3372" s="1" t="s">
        <v>119</v>
      </c>
      <c r="X3372" s="1" t="s">
        <v>2076</v>
      </c>
      <c r="Y3372" s="1" t="s">
        <v>9191</v>
      </c>
      <c r="Z3372" s="1" t="s">
        <v>9192</v>
      </c>
      <c r="AA3372" s="1" t="s">
        <v>245</v>
      </c>
      <c r="AB3372" s="1" t="s">
        <v>760</v>
      </c>
      <c r="AC3372" s="1" t="s">
        <v>9190</v>
      </c>
      <c r="AD3372" s="1" t="s">
        <v>116</v>
      </c>
      <c r="AE3372" s="1" t="s">
        <v>117</v>
      </c>
      <c r="AF3372" s="9">
        <v>96950</v>
      </c>
      <c r="AG3372" s="1" t="s">
        <v>118</v>
      </c>
      <c r="AI3372" s="1">
        <v>16704836371</v>
      </c>
      <c r="AK3372" s="1" t="s">
        <v>9193</v>
      </c>
      <c r="BC3372" s="1" t="str">
        <f>"35-3022.01"</f>
        <v>35-3022.01</v>
      </c>
      <c r="BD3372" s="1" t="s">
        <v>9194</v>
      </c>
      <c r="BE3372" s="1" t="s">
        <v>11560</v>
      </c>
      <c r="BF3372" s="1" t="s">
        <v>11561</v>
      </c>
      <c r="BG3372" s="1">
        <v>1</v>
      </c>
      <c r="BI3372" s="2">
        <v>44105</v>
      </c>
      <c r="BJ3372" s="2">
        <v>44469</v>
      </c>
      <c r="BM3372" s="1">
        <v>35</v>
      </c>
      <c r="BN3372" s="1">
        <v>0</v>
      </c>
      <c r="BO3372" s="1">
        <v>7</v>
      </c>
      <c r="BP3372" s="1">
        <v>7</v>
      </c>
      <c r="BQ3372" s="1">
        <v>7</v>
      </c>
      <c r="BR3372" s="1">
        <v>7</v>
      </c>
      <c r="BS3372" s="1">
        <v>7</v>
      </c>
      <c r="BT3372" s="1">
        <v>0</v>
      </c>
      <c r="BU3372" s="1" t="str">
        <f>"9:00 AM"</f>
        <v>9:00 AM</v>
      </c>
      <c r="BV3372" s="1" t="str">
        <f t="shared" si="85"/>
        <v>5:00 PM</v>
      </c>
      <c r="BW3372" s="1" t="s">
        <v>230</v>
      </c>
      <c r="BX3372" s="1">
        <v>0</v>
      </c>
      <c r="BY3372" s="1">
        <v>3</v>
      </c>
      <c r="BZ3372" s="1" t="s">
        <v>112</v>
      </c>
      <c r="CA3372" s="1">
        <v>0</v>
      </c>
      <c r="CB3372" s="1" t="s">
        <v>230</v>
      </c>
      <c r="CC3372" s="1" t="s">
        <v>754</v>
      </c>
      <c r="CD3372" s="1" t="s">
        <v>9190</v>
      </c>
      <c r="CE3372" s="1" t="s">
        <v>167</v>
      </c>
      <c r="CF3372" s="1" t="s">
        <v>117</v>
      </c>
      <c r="CG3372" s="1">
        <v>96950</v>
      </c>
      <c r="CH3372" s="3">
        <v>9.75</v>
      </c>
      <c r="CI3372" s="3">
        <v>9.75</v>
      </c>
      <c r="CJ3372" s="3">
        <v>14.63</v>
      </c>
      <c r="CK3372" s="3">
        <v>14.63</v>
      </c>
      <c r="CL3372" s="1" t="s">
        <v>137</v>
      </c>
      <c r="CN3372" s="1" t="s">
        <v>139</v>
      </c>
      <c r="CP3372" s="1" t="s">
        <v>112</v>
      </c>
      <c r="CQ3372" s="1" t="s">
        <v>111</v>
      </c>
      <c r="CR3372" s="1" t="s">
        <v>111</v>
      </c>
      <c r="CS3372" s="1" t="s">
        <v>111</v>
      </c>
      <c r="CT3372" s="1" t="s">
        <v>111</v>
      </c>
      <c r="CU3372" s="1" t="s">
        <v>111</v>
      </c>
      <c r="CV3372" s="1" t="s">
        <v>111</v>
      </c>
      <c r="CW3372" s="1" t="s">
        <v>14774</v>
      </c>
      <c r="CX3372" s="1">
        <v>16704836371</v>
      </c>
      <c r="CY3372" s="1" t="s">
        <v>9193</v>
      </c>
      <c r="CZ3372" s="1" t="s">
        <v>138</v>
      </c>
      <c r="DA3372" s="1" t="s">
        <v>111</v>
      </c>
      <c r="DB3372" s="1" t="s">
        <v>112</v>
      </c>
    </row>
    <row r="3373" spans="1:111" ht="15.6" customHeight="1" x14ac:dyDescent="0.25">
      <c r="A3373" s="1" t="s">
        <v>16909</v>
      </c>
      <c r="B3373" s="1" t="s">
        <v>109</v>
      </c>
      <c r="C3373" s="2">
        <v>44064.121832870369</v>
      </c>
      <c r="D3373" s="2">
        <v>44151</v>
      </c>
      <c r="E3373" s="1" t="s">
        <v>180</v>
      </c>
      <c r="G3373" s="1" t="s">
        <v>112</v>
      </c>
      <c r="H3373" s="1" t="s">
        <v>112</v>
      </c>
      <c r="I3373" s="1" t="s">
        <v>112</v>
      </c>
      <c r="J3373" s="1" t="s">
        <v>16910</v>
      </c>
      <c r="K3373" s="1" t="s">
        <v>10769</v>
      </c>
      <c r="L3373" s="1" t="s">
        <v>5656</v>
      </c>
      <c r="N3373" s="1" t="s">
        <v>157</v>
      </c>
      <c r="O3373" s="1" t="s">
        <v>117</v>
      </c>
      <c r="P3373" s="9">
        <v>96950</v>
      </c>
      <c r="Q3373" s="1" t="s">
        <v>118</v>
      </c>
      <c r="S3373" s="1">
        <v>16704834693</v>
      </c>
      <c r="U3373" s="1">
        <v>721199</v>
      </c>
      <c r="V3373" s="1" t="s">
        <v>119</v>
      </c>
      <c r="X3373" s="1" t="s">
        <v>1010</v>
      </c>
      <c r="Y3373" s="1" t="s">
        <v>5657</v>
      </c>
      <c r="AA3373" s="1" t="s">
        <v>245</v>
      </c>
      <c r="AB3373" s="1" t="s">
        <v>5656</v>
      </c>
      <c r="AD3373" s="1" t="s">
        <v>116</v>
      </c>
      <c r="AE3373" s="1" t="s">
        <v>117</v>
      </c>
      <c r="AF3373" s="9">
        <v>96950</v>
      </c>
      <c r="AG3373" s="1" t="s">
        <v>118</v>
      </c>
      <c r="AI3373" s="1">
        <v>16704834693</v>
      </c>
      <c r="AK3373" s="1" t="s">
        <v>10770</v>
      </c>
      <c r="BC3373" s="1" t="str">
        <f>"43-4081.00"</f>
        <v>43-4081.00</v>
      </c>
      <c r="BD3373" s="1" t="s">
        <v>3862</v>
      </c>
      <c r="BE3373" s="1" t="s">
        <v>16911</v>
      </c>
      <c r="BF3373" s="1" t="s">
        <v>16912</v>
      </c>
      <c r="BG3373" s="1">
        <v>2</v>
      </c>
      <c r="BI3373" s="2">
        <v>44105</v>
      </c>
      <c r="BJ3373" s="2">
        <v>44469</v>
      </c>
      <c r="BM3373" s="1">
        <v>40</v>
      </c>
      <c r="BN3373" s="1">
        <v>0</v>
      </c>
      <c r="BO3373" s="1">
        <v>8</v>
      </c>
      <c r="BP3373" s="1">
        <v>8</v>
      </c>
      <c r="BQ3373" s="1">
        <v>8</v>
      </c>
      <c r="BR3373" s="1">
        <v>8</v>
      </c>
      <c r="BS3373" s="1">
        <v>8</v>
      </c>
      <c r="BT3373" s="1">
        <v>0</v>
      </c>
      <c r="BU3373" s="1" t="str">
        <f>"8:00 AM"</f>
        <v>8:00 AM</v>
      </c>
      <c r="BV3373" s="1" t="str">
        <f t="shared" si="85"/>
        <v>5:00 PM</v>
      </c>
      <c r="BW3373" s="1" t="s">
        <v>135</v>
      </c>
      <c r="BX3373" s="1">
        <v>0</v>
      </c>
      <c r="BY3373" s="1">
        <v>12</v>
      </c>
      <c r="BZ3373" s="1" t="s">
        <v>112</v>
      </c>
      <c r="CA3373" s="1">
        <v>0</v>
      </c>
      <c r="CB3373" s="1" t="s">
        <v>16913</v>
      </c>
      <c r="CC3373" s="1" t="s">
        <v>16914</v>
      </c>
      <c r="CE3373" s="1" t="s">
        <v>116</v>
      </c>
      <c r="CF3373" s="1" t="s">
        <v>117</v>
      </c>
      <c r="CG3373" s="1">
        <v>96950</v>
      </c>
      <c r="CH3373" s="3">
        <v>9.7200000000000006</v>
      </c>
      <c r="CI3373" s="3">
        <v>9.7200000000000006</v>
      </c>
      <c r="CJ3373" s="3">
        <v>14.58</v>
      </c>
      <c r="CK3373" s="3">
        <v>14.58</v>
      </c>
      <c r="CL3373" s="1" t="s">
        <v>137</v>
      </c>
      <c r="CN3373" s="1" t="s">
        <v>139</v>
      </c>
      <c r="CP3373" s="1" t="s">
        <v>112</v>
      </c>
      <c r="CQ3373" s="1" t="s">
        <v>111</v>
      </c>
      <c r="CR3373" s="1" t="s">
        <v>111</v>
      </c>
      <c r="CS3373" s="1" t="s">
        <v>111</v>
      </c>
      <c r="CT3373" s="1" t="s">
        <v>138</v>
      </c>
      <c r="CU3373" s="1" t="s">
        <v>111</v>
      </c>
      <c r="CV3373" s="1" t="s">
        <v>111</v>
      </c>
      <c r="CW3373" s="1" t="s">
        <v>16915</v>
      </c>
      <c r="CX3373" s="1">
        <v>16704834693</v>
      </c>
      <c r="CY3373" s="1" t="s">
        <v>10770</v>
      </c>
      <c r="CZ3373" s="1" t="s">
        <v>138</v>
      </c>
      <c r="DA3373" s="1" t="s">
        <v>111</v>
      </c>
      <c r="DB3373" s="1" t="s">
        <v>112</v>
      </c>
      <c r="DC3373" s="1" t="s">
        <v>1010</v>
      </c>
      <c r="DD3373" s="1" t="s">
        <v>5657</v>
      </c>
      <c r="DF3373" s="1" t="s">
        <v>16916</v>
      </c>
      <c r="DG3373" s="1" t="s">
        <v>10770</v>
      </c>
    </row>
    <row r="3374" spans="1:111" ht="15.6" customHeight="1" x14ac:dyDescent="0.25">
      <c r="A3374" s="1" t="s">
        <v>16928</v>
      </c>
      <c r="B3374" s="1" t="s">
        <v>109</v>
      </c>
      <c r="C3374" s="2">
        <v>44033.186144328705</v>
      </c>
      <c r="D3374" s="2">
        <v>44117</v>
      </c>
      <c r="E3374" s="1" t="s">
        <v>110</v>
      </c>
      <c r="F3374" s="2">
        <v>44103.833333333336</v>
      </c>
      <c r="G3374" s="1" t="s">
        <v>111</v>
      </c>
      <c r="H3374" s="1" t="s">
        <v>112</v>
      </c>
      <c r="I3374" s="1" t="s">
        <v>112</v>
      </c>
      <c r="J3374" s="1" t="s">
        <v>9218</v>
      </c>
      <c r="L3374" s="1" t="s">
        <v>9219</v>
      </c>
      <c r="M3374" s="1" t="s">
        <v>9220</v>
      </c>
      <c r="N3374" s="1" t="s">
        <v>116</v>
      </c>
      <c r="O3374" s="1" t="s">
        <v>117</v>
      </c>
      <c r="P3374" s="9">
        <v>96950</v>
      </c>
      <c r="Q3374" s="1" t="s">
        <v>118</v>
      </c>
      <c r="R3374" s="1" t="s">
        <v>719</v>
      </c>
      <c r="S3374" s="1">
        <v>16704838966</v>
      </c>
      <c r="U3374" s="1">
        <v>61162</v>
      </c>
      <c r="V3374" s="1" t="s">
        <v>119</v>
      </c>
      <c r="X3374" s="1" t="s">
        <v>3069</v>
      </c>
      <c r="Y3374" s="1" t="s">
        <v>13930</v>
      </c>
      <c r="AA3374" s="1" t="s">
        <v>245</v>
      </c>
      <c r="AB3374" s="1" t="s">
        <v>9223</v>
      </c>
      <c r="AC3374" s="1" t="s">
        <v>5514</v>
      </c>
      <c r="AD3374" s="1" t="s">
        <v>116</v>
      </c>
      <c r="AE3374" s="1" t="s">
        <v>117</v>
      </c>
      <c r="AF3374" s="9">
        <v>96950</v>
      </c>
      <c r="AG3374" s="1" t="s">
        <v>118</v>
      </c>
      <c r="AH3374" s="1" t="s">
        <v>719</v>
      </c>
      <c r="AI3374" s="1">
        <v>16704838966</v>
      </c>
      <c r="AK3374" s="1" t="s">
        <v>9224</v>
      </c>
      <c r="BC3374" s="1" t="str">
        <f>"25-3021.00"</f>
        <v>25-3021.00</v>
      </c>
      <c r="BD3374" s="1" t="s">
        <v>327</v>
      </c>
      <c r="BE3374" s="1" t="s">
        <v>16929</v>
      </c>
      <c r="BF3374" s="1" t="s">
        <v>13932</v>
      </c>
      <c r="BG3374" s="1">
        <v>1</v>
      </c>
      <c r="BI3374" s="2">
        <v>44097</v>
      </c>
      <c r="BJ3374" s="2">
        <v>45191</v>
      </c>
      <c r="BM3374" s="1">
        <v>35</v>
      </c>
      <c r="BN3374" s="1">
        <v>0</v>
      </c>
      <c r="BO3374" s="1">
        <v>7</v>
      </c>
      <c r="BP3374" s="1">
        <v>7</v>
      </c>
      <c r="BQ3374" s="1">
        <v>7</v>
      </c>
      <c r="BR3374" s="1">
        <v>7</v>
      </c>
      <c r="BS3374" s="1">
        <v>7</v>
      </c>
      <c r="BT3374" s="1">
        <v>0</v>
      </c>
      <c r="BU3374" s="1" t="str">
        <f>"9:00 AM"</f>
        <v>9:00 AM</v>
      </c>
      <c r="BV3374" s="1" t="str">
        <f t="shared" si="85"/>
        <v>5:00 PM</v>
      </c>
      <c r="BW3374" s="1" t="s">
        <v>230</v>
      </c>
      <c r="BX3374" s="1">
        <v>0</v>
      </c>
      <c r="BY3374" s="1">
        <v>12</v>
      </c>
      <c r="BZ3374" s="1" t="s">
        <v>112</v>
      </c>
      <c r="CA3374" s="1">
        <v>0</v>
      </c>
      <c r="CB3374" s="1" t="s">
        <v>719</v>
      </c>
      <c r="CC3374" s="1" t="s">
        <v>16930</v>
      </c>
      <c r="CD3374" s="1" t="s">
        <v>9220</v>
      </c>
      <c r="CE3374" s="1" t="s">
        <v>116</v>
      </c>
      <c r="CF3374" s="1" t="s">
        <v>117</v>
      </c>
      <c r="CG3374" s="1">
        <v>96950</v>
      </c>
      <c r="CH3374" s="3">
        <v>11.31</v>
      </c>
      <c r="CI3374" s="3">
        <v>11.31</v>
      </c>
      <c r="CJ3374" s="3">
        <v>16.97</v>
      </c>
      <c r="CK3374" s="3">
        <v>16.97</v>
      </c>
      <c r="CL3374" s="1" t="s">
        <v>137</v>
      </c>
      <c r="CM3374" s="1" t="s">
        <v>719</v>
      </c>
      <c r="CN3374" s="1" t="s">
        <v>139</v>
      </c>
      <c r="CP3374" s="1" t="s">
        <v>112</v>
      </c>
      <c r="CQ3374" s="1" t="s">
        <v>111</v>
      </c>
      <c r="CR3374" s="1" t="s">
        <v>112</v>
      </c>
      <c r="CS3374" s="1" t="s">
        <v>111</v>
      </c>
      <c r="CT3374" s="1" t="s">
        <v>138</v>
      </c>
      <c r="CU3374" s="1" t="s">
        <v>111</v>
      </c>
      <c r="CV3374" s="1" t="s">
        <v>138</v>
      </c>
      <c r="CW3374" s="1" t="s">
        <v>719</v>
      </c>
      <c r="CX3374" s="1">
        <v>16704838966</v>
      </c>
      <c r="CY3374" s="1" t="s">
        <v>9224</v>
      </c>
      <c r="CZ3374" s="1" t="s">
        <v>716</v>
      </c>
      <c r="DA3374" s="1" t="s">
        <v>111</v>
      </c>
      <c r="DB3374" s="1" t="s">
        <v>112</v>
      </c>
    </row>
    <row r="3375" spans="1:111" ht="15.6" customHeight="1" x14ac:dyDescent="0.25">
      <c r="A3375" s="1" t="s">
        <v>16948</v>
      </c>
      <c r="B3375" s="1" t="s">
        <v>109</v>
      </c>
      <c r="C3375" s="2">
        <v>44041.013298958336</v>
      </c>
      <c r="D3375" s="2">
        <v>44111</v>
      </c>
      <c r="E3375" s="1" t="s">
        <v>180</v>
      </c>
      <c r="G3375" s="1" t="s">
        <v>112</v>
      </c>
      <c r="H3375" s="1" t="s">
        <v>112</v>
      </c>
      <c r="I3375" s="1" t="s">
        <v>112</v>
      </c>
      <c r="J3375" s="1" t="s">
        <v>7595</v>
      </c>
      <c r="K3375" s="1" t="s">
        <v>7596</v>
      </c>
      <c r="L3375" s="1" t="s">
        <v>7597</v>
      </c>
      <c r="M3375" s="1" t="s">
        <v>4626</v>
      </c>
      <c r="N3375" s="1" t="s">
        <v>116</v>
      </c>
      <c r="O3375" s="1" t="s">
        <v>117</v>
      </c>
      <c r="P3375" s="9">
        <v>96950</v>
      </c>
      <c r="Q3375" s="1" t="s">
        <v>118</v>
      </c>
      <c r="S3375" s="1">
        <v>16709892288</v>
      </c>
      <c r="U3375" s="1">
        <v>44211</v>
      </c>
      <c r="V3375" s="1" t="s">
        <v>119</v>
      </c>
      <c r="X3375" s="1" t="s">
        <v>4624</v>
      </c>
      <c r="Y3375" s="1" t="s">
        <v>7599</v>
      </c>
      <c r="AA3375" s="1" t="s">
        <v>1763</v>
      </c>
      <c r="AB3375" s="1" t="s">
        <v>7597</v>
      </c>
      <c r="AC3375" s="1" t="s">
        <v>4626</v>
      </c>
      <c r="AD3375" s="1" t="s">
        <v>116</v>
      </c>
      <c r="AE3375" s="1" t="s">
        <v>117</v>
      </c>
      <c r="AF3375" s="9">
        <v>96950</v>
      </c>
      <c r="AG3375" s="1" t="s">
        <v>118</v>
      </c>
      <c r="AI3375" s="1">
        <v>16709892288</v>
      </c>
      <c r="AK3375" s="1" t="s">
        <v>7600</v>
      </c>
      <c r="AL3375" s="1" t="s">
        <v>653</v>
      </c>
      <c r="AM3375" s="1" t="s">
        <v>654</v>
      </c>
      <c r="AN3375" s="1" t="s">
        <v>4767</v>
      </c>
      <c r="AO3375" s="1" t="s">
        <v>656</v>
      </c>
      <c r="AP3375" s="1" t="s">
        <v>9776</v>
      </c>
      <c r="AQ3375" s="1" t="s">
        <v>16436</v>
      </c>
      <c r="AR3375" s="1" t="s">
        <v>116</v>
      </c>
      <c r="AS3375" s="1" t="s">
        <v>117</v>
      </c>
      <c r="AT3375" s="9">
        <v>96950</v>
      </c>
      <c r="AU3375" s="1" t="s">
        <v>118</v>
      </c>
      <c r="AW3375" s="1">
        <v>16702330081</v>
      </c>
      <c r="AY3375" s="1" t="s">
        <v>659</v>
      </c>
      <c r="AZ3375" s="1" t="s">
        <v>4770</v>
      </c>
      <c r="BA3375" s="1" t="s">
        <v>117</v>
      </c>
      <c r="BB3375" s="1" t="s">
        <v>661</v>
      </c>
      <c r="BC3375" s="1" t="str">
        <f>"11-2022.00"</f>
        <v>11-2022.00</v>
      </c>
      <c r="BD3375" s="1" t="s">
        <v>1013</v>
      </c>
      <c r="BE3375" s="1" t="s">
        <v>16949</v>
      </c>
      <c r="BF3375" s="1" t="s">
        <v>1015</v>
      </c>
      <c r="BG3375" s="1">
        <v>1</v>
      </c>
      <c r="BI3375" s="2">
        <v>44105</v>
      </c>
      <c r="BJ3375" s="2">
        <v>44469</v>
      </c>
      <c r="BM3375" s="1">
        <v>40</v>
      </c>
      <c r="BN3375" s="1">
        <v>0</v>
      </c>
      <c r="BO3375" s="1">
        <v>8</v>
      </c>
      <c r="BP3375" s="1">
        <v>8</v>
      </c>
      <c r="BQ3375" s="1">
        <v>8</v>
      </c>
      <c r="BR3375" s="1">
        <v>8</v>
      </c>
      <c r="BS3375" s="1">
        <v>8</v>
      </c>
      <c r="BT3375" s="1">
        <v>0</v>
      </c>
      <c r="BU3375" s="1" t="str">
        <f>"8:00 AM"</f>
        <v>8:00 AM</v>
      </c>
      <c r="BV3375" s="1" t="str">
        <f t="shared" si="85"/>
        <v>5:00 PM</v>
      </c>
      <c r="BW3375" s="1" t="s">
        <v>193</v>
      </c>
      <c r="BX3375" s="1">
        <v>0</v>
      </c>
      <c r="BY3375" s="1">
        <v>47</v>
      </c>
      <c r="BZ3375" s="1" t="s">
        <v>111</v>
      </c>
      <c r="CA3375" s="1">
        <v>2</v>
      </c>
      <c r="CB3375" s="1" t="e">
        <f>- PROFICIENT with personal computers with a solid Knowledge of MS Excel &amp; Word and other design software</f>
        <v>#NAME?</v>
      </c>
      <c r="CC3375" s="1" t="s">
        <v>7597</v>
      </c>
      <c r="CD3375" s="1" t="s">
        <v>16950</v>
      </c>
      <c r="CE3375" s="1" t="s">
        <v>116</v>
      </c>
      <c r="CF3375" s="1" t="s">
        <v>117</v>
      </c>
      <c r="CG3375" s="1">
        <v>96950</v>
      </c>
      <c r="CH3375" s="3">
        <v>30.42</v>
      </c>
      <c r="CI3375" s="3">
        <v>30.42</v>
      </c>
      <c r="CL3375" s="1" t="s">
        <v>137</v>
      </c>
      <c r="CM3375" s="1" t="s">
        <v>138</v>
      </c>
      <c r="CN3375" s="1" t="s">
        <v>139</v>
      </c>
      <c r="CP3375" s="1" t="s">
        <v>112</v>
      </c>
      <c r="CQ3375" s="1" t="s">
        <v>111</v>
      </c>
      <c r="CR3375" s="1" t="s">
        <v>112</v>
      </c>
      <c r="CS3375" s="1" t="s">
        <v>112</v>
      </c>
      <c r="CT3375" s="1" t="s">
        <v>138</v>
      </c>
      <c r="CU3375" s="1" t="s">
        <v>111</v>
      </c>
      <c r="CV3375" s="1" t="s">
        <v>138</v>
      </c>
      <c r="CW3375" s="1" t="s">
        <v>138</v>
      </c>
      <c r="CX3375" s="1">
        <v>16709892288</v>
      </c>
      <c r="CY3375" s="1" t="s">
        <v>7600</v>
      </c>
      <c r="CZ3375" s="1" t="s">
        <v>138</v>
      </c>
      <c r="DA3375" s="1" t="s">
        <v>111</v>
      </c>
      <c r="DB3375" s="1" t="s">
        <v>112</v>
      </c>
    </row>
    <row r="3376" spans="1:111" ht="15.6" customHeight="1" x14ac:dyDescent="0.25">
      <c r="A3376" s="1" t="s">
        <v>16967</v>
      </c>
      <c r="B3376" s="1" t="s">
        <v>109</v>
      </c>
      <c r="C3376" s="2">
        <v>44147.693845833332</v>
      </c>
      <c r="D3376" s="2">
        <v>44186</v>
      </c>
      <c r="E3376" s="1" t="s">
        <v>110</v>
      </c>
      <c r="F3376" s="2">
        <v>44103.833333333336</v>
      </c>
      <c r="G3376" s="1" t="s">
        <v>111</v>
      </c>
      <c r="H3376" s="1" t="s">
        <v>112</v>
      </c>
      <c r="I3376" s="1" t="s">
        <v>112</v>
      </c>
      <c r="J3376" s="1" t="s">
        <v>2017</v>
      </c>
      <c r="L3376" s="1" t="s">
        <v>2018</v>
      </c>
      <c r="N3376" s="1" t="s">
        <v>116</v>
      </c>
      <c r="O3376" s="1" t="s">
        <v>117</v>
      </c>
      <c r="P3376" s="9">
        <v>96950</v>
      </c>
      <c r="Q3376" s="1" t="s">
        <v>118</v>
      </c>
      <c r="S3376" s="1">
        <v>16702358165</v>
      </c>
      <c r="U3376" s="1">
        <v>484110</v>
      </c>
      <c r="V3376" s="1" t="s">
        <v>119</v>
      </c>
      <c r="X3376" s="1" t="s">
        <v>2440</v>
      </c>
      <c r="Y3376" s="1" t="s">
        <v>2441</v>
      </c>
      <c r="Z3376" s="1" t="s">
        <v>2029</v>
      </c>
      <c r="AA3376" s="1" t="s">
        <v>245</v>
      </c>
      <c r="AB3376" s="1" t="s">
        <v>2018</v>
      </c>
      <c r="AD3376" s="1" t="s">
        <v>116</v>
      </c>
      <c r="AE3376" s="1" t="s">
        <v>117</v>
      </c>
      <c r="AF3376" s="9">
        <v>96950</v>
      </c>
      <c r="AG3376" s="1" t="s">
        <v>118</v>
      </c>
      <c r="AI3376" s="1">
        <v>16702358165</v>
      </c>
      <c r="AK3376" s="1" t="s">
        <v>2021</v>
      </c>
      <c r="BC3376" s="1" t="str">
        <f>"43-5011.00"</f>
        <v>43-5011.00</v>
      </c>
      <c r="BD3376" s="1" t="s">
        <v>2022</v>
      </c>
      <c r="BE3376" s="1" t="s">
        <v>2023</v>
      </c>
      <c r="BF3376" s="1" t="s">
        <v>2024</v>
      </c>
      <c r="BG3376" s="1">
        <v>1</v>
      </c>
      <c r="BI3376" s="2">
        <v>44105</v>
      </c>
      <c r="BJ3376" s="2">
        <v>45199</v>
      </c>
      <c r="BM3376" s="1">
        <v>40</v>
      </c>
      <c r="BN3376" s="1">
        <v>0</v>
      </c>
      <c r="BO3376" s="1">
        <v>8</v>
      </c>
      <c r="BP3376" s="1">
        <v>8</v>
      </c>
      <c r="BQ3376" s="1">
        <v>8</v>
      </c>
      <c r="BR3376" s="1">
        <v>8</v>
      </c>
      <c r="BS3376" s="1">
        <v>8</v>
      </c>
      <c r="BT3376" s="1">
        <v>0</v>
      </c>
      <c r="BU3376" s="1" t="str">
        <f>"8:30 AM"</f>
        <v>8:30 AM</v>
      </c>
      <c r="BV3376" s="1" t="str">
        <f>"5:30 PM"</f>
        <v>5:30 PM</v>
      </c>
      <c r="BW3376" s="1" t="s">
        <v>230</v>
      </c>
      <c r="BX3376" s="1">
        <v>1</v>
      </c>
      <c r="BY3376" s="1">
        <v>12</v>
      </c>
      <c r="BZ3376" s="1" t="s">
        <v>112</v>
      </c>
      <c r="CA3376" s="1">
        <v>0</v>
      </c>
      <c r="CB3376" s="4" t="s">
        <v>16968</v>
      </c>
      <c r="CC3376" s="1" t="s">
        <v>2026</v>
      </c>
      <c r="CE3376" s="1" t="s">
        <v>167</v>
      </c>
      <c r="CF3376" s="1" t="s">
        <v>117</v>
      </c>
      <c r="CG3376" s="1">
        <v>96950</v>
      </c>
      <c r="CH3376" s="3">
        <v>15.96</v>
      </c>
      <c r="CI3376" s="3">
        <v>15.96</v>
      </c>
      <c r="CJ3376" s="3">
        <v>0</v>
      </c>
      <c r="CK3376" s="3">
        <v>0</v>
      </c>
      <c r="CL3376" s="1" t="s">
        <v>137</v>
      </c>
      <c r="CM3376" s="1" t="s">
        <v>230</v>
      </c>
      <c r="CN3376" s="1" t="s">
        <v>139</v>
      </c>
      <c r="CP3376" s="1" t="s">
        <v>112</v>
      </c>
      <c r="CQ3376" s="1" t="s">
        <v>111</v>
      </c>
      <c r="CR3376" s="1" t="s">
        <v>112</v>
      </c>
      <c r="CS3376" s="1" t="s">
        <v>112</v>
      </c>
      <c r="CT3376" s="1" t="s">
        <v>138</v>
      </c>
      <c r="CU3376" s="1" t="s">
        <v>111</v>
      </c>
      <c r="CV3376" s="1" t="s">
        <v>138</v>
      </c>
      <c r="CW3376" s="1" t="s">
        <v>1633</v>
      </c>
      <c r="CX3376" s="1">
        <v>16702358165</v>
      </c>
      <c r="CY3376" s="1" t="s">
        <v>2021</v>
      </c>
      <c r="CZ3376" s="1" t="s">
        <v>138</v>
      </c>
      <c r="DA3376" s="1" t="s">
        <v>111</v>
      </c>
      <c r="DB3376" s="1" t="s">
        <v>112</v>
      </c>
      <c r="DC3376" s="1" t="s">
        <v>2440</v>
      </c>
      <c r="DD3376" s="1" t="s">
        <v>2441</v>
      </c>
      <c r="DE3376" s="1" t="s">
        <v>2029</v>
      </c>
      <c r="DF3376" s="1" t="s">
        <v>2030</v>
      </c>
      <c r="DG3376" s="1" t="s">
        <v>2021</v>
      </c>
    </row>
    <row r="3377" spans="1:111" ht="15.6" customHeight="1" x14ac:dyDescent="0.25">
      <c r="A3377" s="1" t="s">
        <v>16978</v>
      </c>
      <c r="B3377" s="1" t="s">
        <v>109</v>
      </c>
      <c r="C3377" s="2">
        <v>44172.034391435183</v>
      </c>
      <c r="D3377" s="2">
        <v>44228</v>
      </c>
      <c r="E3377" s="1" t="s">
        <v>180</v>
      </c>
      <c r="G3377" s="1" t="s">
        <v>112</v>
      </c>
      <c r="H3377" s="1" t="s">
        <v>112</v>
      </c>
      <c r="I3377" s="1" t="s">
        <v>112</v>
      </c>
      <c r="J3377" s="1" t="s">
        <v>791</v>
      </c>
      <c r="K3377" s="1" t="s">
        <v>792</v>
      </c>
      <c r="L3377" s="1" t="s">
        <v>684</v>
      </c>
      <c r="M3377" s="1" t="s">
        <v>793</v>
      </c>
      <c r="N3377" s="1" t="s">
        <v>116</v>
      </c>
      <c r="O3377" s="1" t="s">
        <v>117</v>
      </c>
      <c r="P3377" s="9">
        <v>96950</v>
      </c>
      <c r="Q3377" s="1" t="s">
        <v>118</v>
      </c>
      <c r="R3377" s="1" t="s">
        <v>138</v>
      </c>
      <c r="S3377" s="1">
        <v>16703236877</v>
      </c>
      <c r="U3377" s="1">
        <v>62161</v>
      </c>
      <c r="V3377" s="1" t="s">
        <v>119</v>
      </c>
      <c r="X3377" s="1" t="s">
        <v>686</v>
      </c>
      <c r="Y3377" s="1" t="s">
        <v>687</v>
      </c>
      <c r="Z3377" s="1" t="s">
        <v>688</v>
      </c>
      <c r="AA3377" s="1" t="s">
        <v>245</v>
      </c>
      <c r="AB3377" s="1" t="s">
        <v>689</v>
      </c>
      <c r="AD3377" s="1" t="s">
        <v>690</v>
      </c>
      <c r="AE3377" s="1" t="s">
        <v>691</v>
      </c>
      <c r="AF3377" s="9">
        <v>96931</v>
      </c>
      <c r="AG3377" s="1" t="s">
        <v>118</v>
      </c>
      <c r="AH3377" s="1" t="s">
        <v>138</v>
      </c>
      <c r="AI3377" s="1">
        <v>16716498746</v>
      </c>
      <c r="AJ3377" s="1">
        <v>203</v>
      </c>
      <c r="AK3377" s="1" t="s">
        <v>692</v>
      </c>
      <c r="BC3377" s="1" t="str">
        <f>"31-2021.00"</f>
        <v>31-2021.00</v>
      </c>
      <c r="BD3377" s="1" t="s">
        <v>2406</v>
      </c>
      <c r="BE3377" s="1" t="s">
        <v>13586</v>
      </c>
      <c r="BF3377" s="1" t="s">
        <v>2408</v>
      </c>
      <c r="BG3377" s="1">
        <v>4</v>
      </c>
      <c r="BI3377" s="2">
        <v>44270</v>
      </c>
      <c r="BJ3377" s="2">
        <v>44634</v>
      </c>
      <c r="BM3377" s="1">
        <v>40</v>
      </c>
      <c r="BN3377" s="1">
        <v>0</v>
      </c>
      <c r="BO3377" s="1">
        <v>8</v>
      </c>
      <c r="BP3377" s="1">
        <v>8</v>
      </c>
      <c r="BQ3377" s="1">
        <v>8</v>
      </c>
      <c r="BR3377" s="1">
        <v>8</v>
      </c>
      <c r="BS3377" s="1">
        <v>5</v>
      </c>
      <c r="BT3377" s="1">
        <v>3</v>
      </c>
      <c r="BU3377" s="1" t="str">
        <f>"8:30 AM"</f>
        <v>8:30 AM</v>
      </c>
      <c r="BV3377" s="1" t="str">
        <f>"5:30 PM"</f>
        <v>5:30 PM</v>
      </c>
      <c r="BW3377" s="1" t="s">
        <v>392</v>
      </c>
      <c r="BX3377" s="1">
        <v>0</v>
      </c>
      <c r="BY3377" s="1">
        <v>0</v>
      </c>
      <c r="BZ3377" s="1" t="s">
        <v>112</v>
      </c>
      <c r="CA3377" s="1">
        <v>0</v>
      </c>
      <c r="CB3377" s="1" t="s">
        <v>2409</v>
      </c>
      <c r="CC3377" s="1" t="s">
        <v>697</v>
      </c>
      <c r="CD3377" s="1" t="s">
        <v>793</v>
      </c>
      <c r="CE3377" s="1" t="s">
        <v>116</v>
      </c>
      <c r="CF3377" s="1" t="s">
        <v>117</v>
      </c>
      <c r="CG3377" s="1">
        <v>96950</v>
      </c>
      <c r="CH3377" s="3">
        <v>19.98</v>
      </c>
      <c r="CI3377" s="3">
        <v>19.98</v>
      </c>
      <c r="CL3377" s="1" t="s">
        <v>137</v>
      </c>
      <c r="CN3377" s="1" t="s">
        <v>139</v>
      </c>
      <c r="CP3377" s="1" t="s">
        <v>112</v>
      </c>
      <c r="CQ3377" s="1" t="s">
        <v>111</v>
      </c>
      <c r="CR3377" s="1" t="s">
        <v>112</v>
      </c>
      <c r="CS3377" s="1" t="s">
        <v>112</v>
      </c>
      <c r="CT3377" s="1" t="s">
        <v>138</v>
      </c>
      <c r="CU3377" s="1" t="s">
        <v>111</v>
      </c>
      <c r="CV3377" s="1" t="s">
        <v>138</v>
      </c>
      <c r="CW3377" s="1" t="s">
        <v>698</v>
      </c>
      <c r="CX3377" s="1">
        <v>16703236877</v>
      </c>
      <c r="CY3377" s="1" t="s">
        <v>699</v>
      </c>
      <c r="CZ3377" s="1" t="s">
        <v>138</v>
      </c>
      <c r="DA3377" s="1" t="s">
        <v>111</v>
      </c>
      <c r="DB3377" s="1" t="s">
        <v>112</v>
      </c>
    </row>
    <row r="3378" spans="1:111" ht="15.6" customHeight="1" x14ac:dyDescent="0.25">
      <c r="A3378" s="1" t="s">
        <v>16979</v>
      </c>
      <c r="B3378" s="1" t="s">
        <v>109</v>
      </c>
      <c r="C3378" s="2">
        <v>44172.032126851853</v>
      </c>
      <c r="D3378" s="2">
        <v>44228</v>
      </c>
      <c r="E3378" s="1" t="s">
        <v>180</v>
      </c>
      <c r="G3378" s="1" t="s">
        <v>112</v>
      </c>
      <c r="H3378" s="1" t="s">
        <v>112</v>
      </c>
      <c r="I3378" s="1" t="s">
        <v>112</v>
      </c>
      <c r="J3378" s="1" t="s">
        <v>10254</v>
      </c>
      <c r="K3378" s="1" t="s">
        <v>16469</v>
      </c>
      <c r="L3378" s="1" t="s">
        <v>2383</v>
      </c>
      <c r="M3378" s="1" t="s">
        <v>10256</v>
      </c>
      <c r="N3378" s="1" t="s">
        <v>116</v>
      </c>
      <c r="O3378" s="1" t="s">
        <v>117</v>
      </c>
      <c r="P3378" s="9">
        <v>96950</v>
      </c>
      <c r="Q3378" s="1" t="s">
        <v>118</v>
      </c>
      <c r="R3378" s="1" t="s">
        <v>719</v>
      </c>
      <c r="S3378" s="1">
        <v>16703236877</v>
      </c>
      <c r="U3378" s="1">
        <v>62161</v>
      </c>
      <c r="V3378" s="1" t="s">
        <v>119</v>
      </c>
      <c r="X3378" s="1" t="s">
        <v>686</v>
      </c>
      <c r="Y3378" s="1" t="s">
        <v>687</v>
      </c>
      <c r="Z3378" s="1" t="s">
        <v>688</v>
      </c>
      <c r="AA3378" s="1" t="s">
        <v>245</v>
      </c>
      <c r="AB3378" s="1" t="s">
        <v>689</v>
      </c>
      <c r="AD3378" s="1" t="s">
        <v>690</v>
      </c>
      <c r="AE3378" s="1" t="s">
        <v>691</v>
      </c>
      <c r="AF3378" s="9">
        <v>96950</v>
      </c>
      <c r="AG3378" s="1" t="s">
        <v>118</v>
      </c>
      <c r="AH3378" s="1" t="s">
        <v>719</v>
      </c>
      <c r="AI3378" s="1">
        <v>16716498746</v>
      </c>
      <c r="AJ3378" s="1">
        <v>203</v>
      </c>
      <c r="AK3378" s="1" t="s">
        <v>692</v>
      </c>
      <c r="BC3378" s="1" t="str">
        <f>"31-1014.00"</f>
        <v>31-1014.00</v>
      </c>
      <c r="BD3378" s="1" t="s">
        <v>531</v>
      </c>
      <c r="BE3378" s="1" t="s">
        <v>16470</v>
      </c>
      <c r="BF3378" s="1" t="s">
        <v>788</v>
      </c>
      <c r="BG3378" s="1">
        <v>3</v>
      </c>
      <c r="BI3378" s="2">
        <v>44270</v>
      </c>
      <c r="BJ3378" s="2">
        <v>44634</v>
      </c>
      <c r="BM3378" s="1">
        <v>40</v>
      </c>
      <c r="BN3378" s="1">
        <v>0</v>
      </c>
      <c r="BO3378" s="1">
        <v>8</v>
      </c>
      <c r="BP3378" s="1">
        <v>8</v>
      </c>
      <c r="BQ3378" s="1">
        <v>8</v>
      </c>
      <c r="BR3378" s="1">
        <v>8</v>
      </c>
      <c r="BS3378" s="1">
        <v>5</v>
      </c>
      <c r="BT3378" s="1">
        <v>3</v>
      </c>
      <c r="BU3378" s="1" t="str">
        <f>"8:30 AM"</f>
        <v>8:30 AM</v>
      </c>
      <c r="BV3378" s="1" t="str">
        <f>"5:30 PM"</f>
        <v>5:30 PM</v>
      </c>
      <c r="BW3378" s="1" t="s">
        <v>135</v>
      </c>
      <c r="BX3378" s="1">
        <v>0</v>
      </c>
      <c r="BY3378" s="1">
        <v>12</v>
      </c>
      <c r="BZ3378" s="1" t="s">
        <v>112</v>
      </c>
      <c r="CA3378" s="1">
        <v>0</v>
      </c>
      <c r="CB3378" s="4" t="s">
        <v>16980</v>
      </c>
      <c r="CC3378" s="1" t="s">
        <v>4912</v>
      </c>
      <c r="CD3378" s="1" t="s">
        <v>10256</v>
      </c>
      <c r="CE3378" s="1" t="s">
        <v>116</v>
      </c>
      <c r="CF3378" s="1" t="s">
        <v>117</v>
      </c>
      <c r="CG3378" s="1">
        <v>96950</v>
      </c>
      <c r="CH3378" s="3">
        <v>12.21</v>
      </c>
      <c r="CI3378" s="3">
        <v>12.21</v>
      </c>
      <c r="CJ3378" s="3">
        <v>18.309999999999999</v>
      </c>
      <c r="CK3378" s="3">
        <v>18.309999999999999</v>
      </c>
      <c r="CL3378" s="1" t="s">
        <v>137</v>
      </c>
      <c r="CN3378" s="1" t="s">
        <v>139</v>
      </c>
      <c r="CP3378" s="1" t="s">
        <v>112</v>
      </c>
      <c r="CQ3378" s="1" t="s">
        <v>111</v>
      </c>
      <c r="CR3378" s="1" t="s">
        <v>112</v>
      </c>
      <c r="CS3378" s="1" t="s">
        <v>111</v>
      </c>
      <c r="CT3378" s="1" t="s">
        <v>138</v>
      </c>
      <c r="CU3378" s="1" t="s">
        <v>111</v>
      </c>
      <c r="CV3378" s="1" t="s">
        <v>138</v>
      </c>
      <c r="CW3378" s="1" t="s">
        <v>698</v>
      </c>
      <c r="CX3378" s="1">
        <v>16703236877</v>
      </c>
      <c r="CY3378" s="1" t="s">
        <v>699</v>
      </c>
      <c r="CZ3378" s="1" t="s">
        <v>138</v>
      </c>
      <c r="DA3378" s="1" t="s">
        <v>111</v>
      </c>
      <c r="DB3378" s="1" t="s">
        <v>112</v>
      </c>
    </row>
    <row r="3379" spans="1:111" ht="15.6" customHeight="1" x14ac:dyDescent="0.25">
      <c r="A3379" s="1" t="s">
        <v>16985</v>
      </c>
      <c r="B3379" s="1" t="s">
        <v>109</v>
      </c>
      <c r="C3379" s="2">
        <v>44170.321627199075</v>
      </c>
      <c r="D3379" s="2">
        <v>44225</v>
      </c>
      <c r="E3379" s="1" t="s">
        <v>180</v>
      </c>
      <c r="G3379" s="1" t="s">
        <v>112</v>
      </c>
      <c r="H3379" s="1" t="s">
        <v>111</v>
      </c>
      <c r="I3379" s="1" t="s">
        <v>112</v>
      </c>
      <c r="J3379" s="1" t="s">
        <v>15359</v>
      </c>
      <c r="K3379" s="1" t="s">
        <v>15360</v>
      </c>
      <c r="L3379" s="1" t="s">
        <v>15361</v>
      </c>
      <c r="M3379" s="1" t="s">
        <v>15362</v>
      </c>
      <c r="N3379" s="1" t="s">
        <v>167</v>
      </c>
      <c r="O3379" s="1" t="s">
        <v>117</v>
      </c>
      <c r="P3379" s="9">
        <v>96950</v>
      </c>
      <c r="Q3379" s="1" t="s">
        <v>118</v>
      </c>
      <c r="S3379" s="1">
        <v>16702859600</v>
      </c>
      <c r="U3379" s="1">
        <v>445299</v>
      </c>
      <c r="V3379" s="1" t="s">
        <v>119</v>
      </c>
      <c r="X3379" s="1" t="s">
        <v>15363</v>
      </c>
      <c r="Y3379" s="1" t="s">
        <v>15364</v>
      </c>
      <c r="Z3379" s="1" t="s">
        <v>3848</v>
      </c>
      <c r="AA3379" s="1" t="s">
        <v>1276</v>
      </c>
      <c r="AB3379" s="1" t="s">
        <v>15361</v>
      </c>
      <c r="AC3379" s="1" t="s">
        <v>339</v>
      </c>
      <c r="AD3379" s="1" t="s">
        <v>167</v>
      </c>
      <c r="AE3379" s="1" t="s">
        <v>117</v>
      </c>
      <c r="AF3379" s="9">
        <v>96950</v>
      </c>
      <c r="AG3379" s="1" t="s">
        <v>118</v>
      </c>
      <c r="AI3379" s="1">
        <v>16707837461</v>
      </c>
      <c r="AK3379" s="1" t="s">
        <v>575</v>
      </c>
      <c r="BC3379" s="1" t="str">
        <f>"35-2011.00"</f>
        <v>35-2011.00</v>
      </c>
      <c r="BD3379" s="1" t="s">
        <v>265</v>
      </c>
      <c r="BE3379" s="1" t="s">
        <v>15365</v>
      </c>
      <c r="BF3379" s="1" t="s">
        <v>229</v>
      </c>
      <c r="BG3379" s="1">
        <v>2</v>
      </c>
      <c r="BI3379" s="2">
        <v>44192</v>
      </c>
      <c r="BJ3379" s="2">
        <v>44556</v>
      </c>
      <c r="BM3379" s="1">
        <v>40</v>
      </c>
      <c r="BN3379" s="1">
        <v>0</v>
      </c>
      <c r="BO3379" s="1">
        <v>8</v>
      </c>
      <c r="BP3379" s="1">
        <v>8</v>
      </c>
      <c r="BQ3379" s="1">
        <v>8</v>
      </c>
      <c r="BR3379" s="1">
        <v>8</v>
      </c>
      <c r="BS3379" s="1">
        <v>8</v>
      </c>
      <c r="BT3379" s="1">
        <v>0</v>
      </c>
      <c r="BU3379" s="1" t="str">
        <f>"9:00 AM"</f>
        <v>9:00 AM</v>
      </c>
      <c r="BV3379" s="1" t="str">
        <f>"6:00 PM"</f>
        <v>6:00 PM</v>
      </c>
      <c r="BW3379" s="1" t="s">
        <v>135</v>
      </c>
      <c r="BX3379" s="1">
        <v>0</v>
      </c>
      <c r="BY3379" s="1">
        <v>3</v>
      </c>
      <c r="BZ3379" s="1" t="s">
        <v>112</v>
      </c>
      <c r="CA3379" s="1">
        <v>0</v>
      </c>
      <c r="CB3379" s="1" t="s">
        <v>16986</v>
      </c>
      <c r="CC3379" s="1" t="s">
        <v>15362</v>
      </c>
      <c r="CD3379" s="1" t="s">
        <v>15361</v>
      </c>
      <c r="CE3379" s="1" t="s">
        <v>167</v>
      </c>
      <c r="CF3379" s="1" t="s">
        <v>117</v>
      </c>
      <c r="CG3379" s="1">
        <v>96950</v>
      </c>
      <c r="CH3379" s="3">
        <v>8.81</v>
      </c>
      <c r="CI3379" s="3">
        <v>8.81</v>
      </c>
      <c r="CJ3379" s="3">
        <v>13.21</v>
      </c>
      <c r="CK3379" s="3">
        <v>13.21</v>
      </c>
      <c r="CL3379" s="1" t="s">
        <v>137</v>
      </c>
      <c r="CM3379" s="1" t="s">
        <v>781</v>
      </c>
      <c r="CN3379" s="1" t="s">
        <v>139</v>
      </c>
      <c r="CP3379" s="1" t="s">
        <v>112</v>
      </c>
      <c r="CQ3379" s="1" t="s">
        <v>111</v>
      </c>
      <c r="CR3379" s="1" t="s">
        <v>111</v>
      </c>
      <c r="CS3379" s="1" t="s">
        <v>111</v>
      </c>
      <c r="CT3379" s="1" t="s">
        <v>138</v>
      </c>
      <c r="CU3379" s="1" t="s">
        <v>111</v>
      </c>
      <c r="CV3379" s="1" t="s">
        <v>138</v>
      </c>
      <c r="CW3379" s="1" t="s">
        <v>583</v>
      </c>
      <c r="CX3379" s="1">
        <v>16707837461</v>
      </c>
      <c r="CY3379" s="1" t="s">
        <v>575</v>
      </c>
      <c r="CZ3379" s="1" t="s">
        <v>428</v>
      </c>
      <c r="DA3379" s="1" t="s">
        <v>111</v>
      </c>
      <c r="DB3379" s="1" t="s">
        <v>112</v>
      </c>
    </row>
    <row r="3380" spans="1:111" ht="15.6" customHeight="1" x14ac:dyDescent="0.25">
      <c r="A3380" s="1" t="s">
        <v>16987</v>
      </c>
      <c r="B3380" s="1" t="s">
        <v>109</v>
      </c>
      <c r="C3380" s="2">
        <v>44172.024466550924</v>
      </c>
      <c r="D3380" s="2">
        <v>44228</v>
      </c>
      <c r="E3380" s="1" t="s">
        <v>180</v>
      </c>
      <c r="G3380" s="1" t="s">
        <v>112</v>
      </c>
      <c r="H3380" s="1" t="s">
        <v>112</v>
      </c>
      <c r="I3380" s="1" t="s">
        <v>112</v>
      </c>
      <c r="J3380" s="1" t="s">
        <v>791</v>
      </c>
      <c r="K3380" s="1" t="s">
        <v>792</v>
      </c>
      <c r="L3380" s="1" t="s">
        <v>2383</v>
      </c>
      <c r="M3380" s="1" t="s">
        <v>793</v>
      </c>
      <c r="N3380" s="1" t="s">
        <v>116</v>
      </c>
      <c r="O3380" s="1" t="s">
        <v>117</v>
      </c>
      <c r="P3380" s="9">
        <v>96950</v>
      </c>
      <c r="Q3380" s="1" t="s">
        <v>118</v>
      </c>
      <c r="R3380" s="1" t="s">
        <v>719</v>
      </c>
      <c r="S3380" s="1">
        <v>16703236877</v>
      </c>
      <c r="U3380" s="1">
        <v>6216</v>
      </c>
      <c r="V3380" s="1" t="s">
        <v>119</v>
      </c>
      <c r="X3380" s="1" t="s">
        <v>686</v>
      </c>
      <c r="Y3380" s="1" t="s">
        <v>687</v>
      </c>
      <c r="Z3380" s="1" t="s">
        <v>688</v>
      </c>
      <c r="AA3380" s="1" t="s">
        <v>245</v>
      </c>
      <c r="AB3380" s="1" t="s">
        <v>689</v>
      </c>
      <c r="AD3380" s="1" t="s">
        <v>690</v>
      </c>
      <c r="AE3380" s="1" t="s">
        <v>691</v>
      </c>
      <c r="AF3380" s="9">
        <v>96950</v>
      </c>
      <c r="AG3380" s="1" t="s">
        <v>118</v>
      </c>
      <c r="AH3380" s="1" t="s">
        <v>719</v>
      </c>
      <c r="AI3380" s="1">
        <v>16716498746</v>
      </c>
      <c r="AJ3380" s="1">
        <v>203</v>
      </c>
      <c r="AK3380" s="1" t="s">
        <v>692</v>
      </c>
      <c r="BC3380" s="1" t="str">
        <f>"29-1128.00"</f>
        <v>29-1128.00</v>
      </c>
      <c r="BD3380" s="1" t="s">
        <v>14271</v>
      </c>
      <c r="BE3380" s="1" t="s">
        <v>14272</v>
      </c>
      <c r="BF3380" s="1" t="s">
        <v>14273</v>
      </c>
      <c r="BG3380" s="1">
        <v>4</v>
      </c>
      <c r="BI3380" s="2">
        <v>44270</v>
      </c>
      <c r="BJ3380" s="2">
        <v>44634</v>
      </c>
      <c r="BM3380" s="1">
        <v>40</v>
      </c>
      <c r="BN3380" s="1">
        <v>0</v>
      </c>
      <c r="BO3380" s="1">
        <v>8</v>
      </c>
      <c r="BP3380" s="1">
        <v>8</v>
      </c>
      <c r="BQ3380" s="1">
        <v>8</v>
      </c>
      <c r="BR3380" s="1">
        <v>8</v>
      </c>
      <c r="BS3380" s="1">
        <v>5</v>
      </c>
      <c r="BT3380" s="1">
        <v>3</v>
      </c>
      <c r="BU3380" s="1" t="str">
        <f>"8:30 AM"</f>
        <v>8:30 AM</v>
      </c>
      <c r="BV3380" s="1" t="str">
        <f>"5:30 PM"</f>
        <v>5:30 PM</v>
      </c>
      <c r="BW3380" s="1" t="s">
        <v>193</v>
      </c>
      <c r="BX3380" s="1">
        <v>0</v>
      </c>
      <c r="BY3380" s="1">
        <v>0</v>
      </c>
      <c r="BZ3380" s="1" t="s">
        <v>112</v>
      </c>
      <c r="CA3380" s="1">
        <v>0</v>
      </c>
      <c r="CB3380" s="1" t="s">
        <v>14274</v>
      </c>
      <c r="CC3380" s="1" t="s">
        <v>2383</v>
      </c>
      <c r="CD3380" s="1" t="s">
        <v>793</v>
      </c>
      <c r="CE3380" s="1" t="s">
        <v>116</v>
      </c>
      <c r="CF3380" s="1" t="s">
        <v>117</v>
      </c>
      <c r="CG3380" s="1">
        <v>96950</v>
      </c>
      <c r="CH3380" s="3">
        <v>18.16</v>
      </c>
      <c r="CI3380" s="3">
        <v>18.16</v>
      </c>
      <c r="CL3380" s="1" t="s">
        <v>137</v>
      </c>
      <c r="CN3380" s="1" t="s">
        <v>139</v>
      </c>
      <c r="CP3380" s="1" t="s">
        <v>112</v>
      </c>
      <c r="CQ3380" s="1" t="s">
        <v>111</v>
      </c>
      <c r="CR3380" s="1" t="s">
        <v>112</v>
      </c>
      <c r="CS3380" s="1" t="s">
        <v>112</v>
      </c>
      <c r="CT3380" s="1" t="s">
        <v>138</v>
      </c>
      <c r="CU3380" s="1" t="s">
        <v>111</v>
      </c>
      <c r="CV3380" s="1" t="s">
        <v>138</v>
      </c>
      <c r="CW3380" s="1" t="s">
        <v>698</v>
      </c>
      <c r="CX3380" s="1">
        <v>16703236877</v>
      </c>
      <c r="CY3380" s="1" t="s">
        <v>699</v>
      </c>
      <c r="CZ3380" s="1" t="s">
        <v>138</v>
      </c>
      <c r="DA3380" s="1" t="s">
        <v>111</v>
      </c>
      <c r="DB3380" s="1" t="s">
        <v>112</v>
      </c>
    </row>
    <row r="3381" spans="1:111" ht="15.6" customHeight="1" x14ac:dyDescent="0.25">
      <c r="A3381" s="1" t="s">
        <v>16994</v>
      </c>
      <c r="B3381" s="1" t="s">
        <v>109</v>
      </c>
      <c r="C3381" s="2">
        <v>44181.548014351851</v>
      </c>
      <c r="D3381" s="2">
        <v>44256</v>
      </c>
      <c r="E3381" s="1" t="s">
        <v>180</v>
      </c>
      <c r="G3381" s="1" t="s">
        <v>112</v>
      </c>
      <c r="H3381" s="1" t="s">
        <v>112</v>
      </c>
      <c r="I3381" s="1" t="s">
        <v>112</v>
      </c>
      <c r="J3381" s="1" t="s">
        <v>10588</v>
      </c>
      <c r="K3381" s="1" t="s">
        <v>10589</v>
      </c>
      <c r="L3381" s="1" t="s">
        <v>10592</v>
      </c>
      <c r="N3381" s="1" t="s">
        <v>167</v>
      </c>
      <c r="O3381" s="1" t="s">
        <v>117</v>
      </c>
      <c r="P3381" s="9">
        <v>96950</v>
      </c>
      <c r="Q3381" s="1" t="s">
        <v>118</v>
      </c>
      <c r="S3381" s="1">
        <v>16702876046</v>
      </c>
      <c r="U3381" s="1">
        <v>722511</v>
      </c>
      <c r="V3381" s="1" t="s">
        <v>119</v>
      </c>
      <c r="X3381" s="1" t="s">
        <v>1901</v>
      </c>
      <c r="Y3381" s="1" t="s">
        <v>1902</v>
      </c>
      <c r="AA3381" s="1" t="s">
        <v>639</v>
      </c>
      <c r="AB3381" s="1" t="s">
        <v>10592</v>
      </c>
      <c r="AD3381" s="1" t="s">
        <v>167</v>
      </c>
      <c r="AE3381" s="1" t="s">
        <v>117</v>
      </c>
      <c r="AF3381" s="9">
        <v>96950</v>
      </c>
      <c r="AG3381" s="1" t="s">
        <v>118</v>
      </c>
      <c r="AI3381" s="1">
        <v>16702876046</v>
      </c>
      <c r="AK3381" s="1" t="s">
        <v>1903</v>
      </c>
      <c r="BC3381" s="1" t="str">
        <f>"35-3021.00"</f>
        <v>35-3021.00</v>
      </c>
      <c r="BD3381" s="1" t="s">
        <v>2867</v>
      </c>
      <c r="BE3381" s="1" t="s">
        <v>16995</v>
      </c>
      <c r="BF3381" s="1" t="s">
        <v>16996</v>
      </c>
      <c r="BG3381" s="1">
        <v>5</v>
      </c>
      <c r="BI3381" s="2">
        <v>44228</v>
      </c>
      <c r="BJ3381" s="2">
        <v>44592</v>
      </c>
      <c r="BM3381" s="1">
        <v>40</v>
      </c>
      <c r="BN3381" s="1">
        <v>4</v>
      </c>
      <c r="BO3381" s="1">
        <v>6</v>
      </c>
      <c r="BP3381" s="1">
        <v>6</v>
      </c>
      <c r="BQ3381" s="1">
        <v>6</v>
      </c>
      <c r="BR3381" s="1">
        <v>6</v>
      </c>
      <c r="BS3381" s="1">
        <v>6</v>
      </c>
      <c r="BT3381" s="1">
        <v>6</v>
      </c>
      <c r="BU3381" s="1" t="str">
        <f>"5:00 PM"</f>
        <v>5:00 PM</v>
      </c>
      <c r="BV3381" s="1" t="str">
        <f>"11:00 PM"</f>
        <v>11:00 PM</v>
      </c>
      <c r="BW3381" s="1" t="s">
        <v>230</v>
      </c>
      <c r="BX3381" s="1">
        <v>0</v>
      </c>
      <c r="BY3381" s="1">
        <v>3</v>
      </c>
      <c r="BZ3381" s="1" t="s">
        <v>112</v>
      </c>
      <c r="CA3381" s="1">
        <v>8</v>
      </c>
      <c r="CB3381" s="4" t="s">
        <v>16997</v>
      </c>
      <c r="CC3381" s="1" t="s">
        <v>1900</v>
      </c>
      <c r="CD3381" s="1" t="s">
        <v>16998</v>
      </c>
      <c r="CE3381" s="1" t="s">
        <v>167</v>
      </c>
      <c r="CF3381" s="1" t="s">
        <v>117</v>
      </c>
      <c r="CG3381" s="1">
        <v>96950</v>
      </c>
      <c r="CH3381" s="3">
        <v>8.15</v>
      </c>
      <c r="CI3381" s="3">
        <v>8.15</v>
      </c>
      <c r="CJ3381" s="3">
        <v>12.22</v>
      </c>
      <c r="CK3381" s="3">
        <v>12.22</v>
      </c>
      <c r="CL3381" s="1" t="s">
        <v>137</v>
      </c>
      <c r="CM3381" s="1" t="s">
        <v>138</v>
      </c>
      <c r="CN3381" s="1" t="s">
        <v>139</v>
      </c>
      <c r="CP3381" s="1" t="s">
        <v>112</v>
      </c>
      <c r="CQ3381" s="1" t="s">
        <v>111</v>
      </c>
      <c r="CR3381" s="1" t="s">
        <v>112</v>
      </c>
      <c r="CS3381" s="1" t="s">
        <v>111</v>
      </c>
      <c r="CT3381" s="1" t="s">
        <v>138</v>
      </c>
      <c r="CU3381" s="1" t="s">
        <v>111</v>
      </c>
      <c r="CV3381" s="1" t="s">
        <v>138</v>
      </c>
      <c r="CW3381" s="1" t="s">
        <v>16999</v>
      </c>
      <c r="CX3381" s="1">
        <v>16702354444</v>
      </c>
      <c r="CY3381" s="1" t="s">
        <v>10593</v>
      </c>
      <c r="CZ3381" s="1" t="s">
        <v>138</v>
      </c>
      <c r="DA3381" s="1" t="s">
        <v>111</v>
      </c>
      <c r="DB3381" s="1" t="s">
        <v>112</v>
      </c>
    </row>
    <row r="3382" spans="1:111" ht="15.6" customHeight="1" x14ac:dyDescent="0.25">
      <c r="A3382" s="1" t="s">
        <v>17019</v>
      </c>
      <c r="B3382" s="1" t="s">
        <v>109</v>
      </c>
      <c r="C3382" s="2">
        <v>44228.131621527777</v>
      </c>
      <c r="D3382" s="2">
        <v>44274</v>
      </c>
      <c r="E3382" s="1" t="s">
        <v>180</v>
      </c>
      <c r="G3382" s="1" t="s">
        <v>111</v>
      </c>
      <c r="H3382" s="1" t="s">
        <v>112</v>
      </c>
      <c r="I3382" s="1" t="s">
        <v>112</v>
      </c>
      <c r="J3382" s="1" t="s">
        <v>9517</v>
      </c>
      <c r="L3382" s="1" t="s">
        <v>9518</v>
      </c>
      <c r="M3382" s="1" t="s">
        <v>9519</v>
      </c>
      <c r="N3382" s="1" t="s">
        <v>116</v>
      </c>
      <c r="O3382" s="1" t="s">
        <v>117</v>
      </c>
      <c r="P3382" s="9">
        <v>96950</v>
      </c>
      <c r="Q3382" s="1" t="s">
        <v>118</v>
      </c>
      <c r="S3382" s="1">
        <v>16702343600</v>
      </c>
      <c r="U3382" s="1">
        <v>722511</v>
      </c>
      <c r="V3382" s="1" t="s">
        <v>119</v>
      </c>
      <c r="X3382" s="1" t="s">
        <v>10237</v>
      </c>
      <c r="Y3382" s="1" t="s">
        <v>10238</v>
      </c>
      <c r="Z3382" s="1" t="s">
        <v>4855</v>
      </c>
      <c r="AA3382" s="1" t="s">
        <v>10239</v>
      </c>
      <c r="AB3382" s="1" t="s">
        <v>10240</v>
      </c>
      <c r="AC3382" s="1" t="s">
        <v>10241</v>
      </c>
      <c r="AD3382" s="1" t="s">
        <v>167</v>
      </c>
      <c r="AE3382" s="1" t="s">
        <v>117</v>
      </c>
      <c r="AF3382" s="9">
        <v>96950</v>
      </c>
      <c r="AG3382" s="1" t="s">
        <v>118</v>
      </c>
      <c r="AI3382" s="1">
        <v>16702343600</v>
      </c>
      <c r="AK3382" s="1" t="s">
        <v>9526</v>
      </c>
      <c r="BC3382" s="1" t="str">
        <f>"35-2014.00"</f>
        <v>35-2014.00</v>
      </c>
      <c r="BD3382" s="1" t="s">
        <v>152</v>
      </c>
      <c r="BE3382" s="1" t="s">
        <v>10242</v>
      </c>
      <c r="BF3382" s="1" t="s">
        <v>10243</v>
      </c>
      <c r="BG3382" s="1">
        <v>1</v>
      </c>
      <c r="BI3382" s="2">
        <v>44256</v>
      </c>
      <c r="BJ3382" s="2">
        <v>44620</v>
      </c>
      <c r="BM3382" s="1">
        <v>35</v>
      </c>
      <c r="BN3382" s="1">
        <v>0</v>
      </c>
      <c r="BO3382" s="1">
        <v>7</v>
      </c>
      <c r="BP3382" s="1">
        <v>7</v>
      </c>
      <c r="BQ3382" s="1">
        <v>7</v>
      </c>
      <c r="BR3382" s="1">
        <v>7</v>
      </c>
      <c r="BS3382" s="1">
        <v>7</v>
      </c>
      <c r="BT3382" s="1">
        <v>0</v>
      </c>
      <c r="BU3382" s="1" t="str">
        <f>"10:00 AM"</f>
        <v>10:00 AM</v>
      </c>
      <c r="BV3382" s="1" t="str">
        <f>"5:00 PM"</f>
        <v>5:00 PM</v>
      </c>
      <c r="BW3382" s="1" t="s">
        <v>135</v>
      </c>
      <c r="BX3382" s="1">
        <v>6</v>
      </c>
      <c r="BY3382" s="1">
        <v>12</v>
      </c>
      <c r="BZ3382" s="1" t="s">
        <v>112</v>
      </c>
      <c r="CA3382" s="1">
        <v>0</v>
      </c>
      <c r="CB3382" s="4" t="s">
        <v>10244</v>
      </c>
      <c r="CC3382" s="1" t="s">
        <v>9518</v>
      </c>
      <c r="CD3382" s="1" t="s">
        <v>9519</v>
      </c>
      <c r="CE3382" s="1" t="s">
        <v>116</v>
      </c>
      <c r="CF3382" s="1" t="s">
        <v>117</v>
      </c>
      <c r="CG3382" s="1">
        <v>96950</v>
      </c>
      <c r="CH3382" s="3">
        <v>8.68</v>
      </c>
      <c r="CI3382" s="3">
        <v>9</v>
      </c>
      <c r="CJ3382" s="3">
        <v>13.02</v>
      </c>
      <c r="CK3382" s="3">
        <v>13.5</v>
      </c>
      <c r="CL3382" s="1" t="s">
        <v>137</v>
      </c>
      <c r="CM3382" s="1" t="s">
        <v>138</v>
      </c>
      <c r="CN3382" s="1" t="s">
        <v>139</v>
      </c>
      <c r="CP3382" s="1" t="s">
        <v>112</v>
      </c>
      <c r="CQ3382" s="1" t="s">
        <v>111</v>
      </c>
      <c r="CR3382" s="1" t="s">
        <v>112</v>
      </c>
      <c r="CS3382" s="1" t="s">
        <v>111</v>
      </c>
      <c r="CT3382" s="1" t="s">
        <v>111</v>
      </c>
      <c r="CU3382" s="1" t="s">
        <v>111</v>
      </c>
      <c r="CV3382" s="1" t="s">
        <v>138</v>
      </c>
      <c r="CW3382" s="1" t="s">
        <v>138</v>
      </c>
      <c r="CX3382" s="1">
        <v>16702343600</v>
      </c>
      <c r="CY3382" s="1" t="s">
        <v>9526</v>
      </c>
      <c r="CZ3382" s="1" t="s">
        <v>138</v>
      </c>
      <c r="DA3382" s="1" t="s">
        <v>111</v>
      </c>
      <c r="DB3382" s="1" t="s">
        <v>112</v>
      </c>
    </row>
    <row r="3383" spans="1:111" ht="15.6" customHeight="1" x14ac:dyDescent="0.25">
      <c r="A3383" s="1" t="s">
        <v>17053</v>
      </c>
      <c r="B3383" s="1" t="s">
        <v>109</v>
      </c>
      <c r="C3383" s="2">
        <v>44276.095514004628</v>
      </c>
      <c r="D3383" s="2">
        <v>44314</v>
      </c>
      <c r="E3383" s="1" t="s">
        <v>180</v>
      </c>
      <c r="G3383" s="1" t="s">
        <v>111</v>
      </c>
      <c r="H3383" s="1" t="s">
        <v>111</v>
      </c>
      <c r="I3383" s="1" t="s">
        <v>112</v>
      </c>
      <c r="J3383" s="1" t="s">
        <v>924</v>
      </c>
      <c r="K3383" s="1" t="s">
        <v>925</v>
      </c>
      <c r="L3383" s="1" t="s">
        <v>935</v>
      </c>
      <c r="M3383" s="1" t="s">
        <v>927</v>
      </c>
      <c r="N3383" s="1" t="s">
        <v>116</v>
      </c>
      <c r="O3383" s="1" t="s">
        <v>117</v>
      </c>
      <c r="P3383" s="9">
        <v>96950</v>
      </c>
      <c r="Q3383" s="1" t="s">
        <v>118</v>
      </c>
      <c r="R3383" s="1" t="s">
        <v>138</v>
      </c>
      <c r="S3383" s="1">
        <v>16702341071</v>
      </c>
      <c r="U3383" s="1">
        <v>56132</v>
      </c>
      <c r="V3383" s="1" t="s">
        <v>119</v>
      </c>
      <c r="X3383" s="1" t="s">
        <v>928</v>
      </c>
      <c r="Y3383" s="1" t="s">
        <v>3265</v>
      </c>
      <c r="Z3383" s="1" t="s">
        <v>930</v>
      </c>
      <c r="AA3383" s="1" t="s">
        <v>373</v>
      </c>
      <c r="AB3383" s="1" t="s">
        <v>935</v>
      </c>
      <c r="AC3383" s="1" t="s">
        <v>927</v>
      </c>
      <c r="AD3383" s="1" t="s">
        <v>116</v>
      </c>
      <c r="AE3383" s="1" t="s">
        <v>117</v>
      </c>
      <c r="AF3383" s="9">
        <v>96950</v>
      </c>
      <c r="AG3383" s="1" t="s">
        <v>118</v>
      </c>
      <c r="AH3383" s="1" t="s">
        <v>138</v>
      </c>
      <c r="AI3383" s="1">
        <v>16702341071</v>
      </c>
      <c r="AK3383" s="1" t="s">
        <v>931</v>
      </c>
      <c r="BC3383" s="1" t="str">
        <f>"49-9071.00"</f>
        <v>49-9071.00</v>
      </c>
      <c r="BD3383" s="1" t="s">
        <v>214</v>
      </c>
      <c r="BE3383" s="1" t="s">
        <v>17054</v>
      </c>
      <c r="BF3383" s="1" t="s">
        <v>212</v>
      </c>
      <c r="BG3383" s="1">
        <v>25</v>
      </c>
      <c r="BI3383" s="2">
        <v>44105</v>
      </c>
      <c r="BJ3383" s="2">
        <v>44469</v>
      </c>
      <c r="BM3383" s="1">
        <v>40</v>
      </c>
      <c r="BN3383" s="1">
        <v>0</v>
      </c>
      <c r="BO3383" s="1">
        <v>8</v>
      </c>
      <c r="BP3383" s="1">
        <v>8</v>
      </c>
      <c r="BQ3383" s="1">
        <v>8</v>
      </c>
      <c r="BR3383" s="1">
        <v>8</v>
      </c>
      <c r="BS3383" s="1">
        <v>8</v>
      </c>
      <c r="BT3383" s="1">
        <v>0</v>
      </c>
      <c r="BU3383" s="1" t="str">
        <f>"8:00 AM"</f>
        <v>8:00 AM</v>
      </c>
      <c r="BV3383" s="1" t="str">
        <f>"5:00 PM"</f>
        <v>5:00 PM</v>
      </c>
      <c r="BW3383" s="1" t="s">
        <v>135</v>
      </c>
      <c r="BX3383" s="1">
        <v>0</v>
      </c>
      <c r="BY3383" s="1">
        <v>12</v>
      </c>
      <c r="BZ3383" s="1" t="s">
        <v>112</v>
      </c>
      <c r="CA3383" s="1">
        <v>0</v>
      </c>
      <c r="CB3383" s="1" t="s">
        <v>17055</v>
      </c>
      <c r="CC3383" s="1" t="s">
        <v>935</v>
      </c>
      <c r="CD3383" s="1" t="s">
        <v>927</v>
      </c>
      <c r="CE3383" s="1" t="s">
        <v>116</v>
      </c>
      <c r="CF3383" s="1" t="s">
        <v>117</v>
      </c>
      <c r="CG3383" s="1">
        <v>96950</v>
      </c>
      <c r="CH3383" s="3">
        <v>8.7100000000000009</v>
      </c>
      <c r="CI3383" s="3">
        <v>8.7100000000000009</v>
      </c>
      <c r="CJ3383" s="3">
        <v>13.06</v>
      </c>
      <c r="CK3383" s="3">
        <v>13.06</v>
      </c>
      <c r="CL3383" s="1" t="s">
        <v>137</v>
      </c>
      <c r="CM3383" s="1" t="s">
        <v>12666</v>
      </c>
      <c r="CN3383" s="1" t="s">
        <v>139</v>
      </c>
      <c r="CP3383" s="1" t="s">
        <v>112</v>
      </c>
      <c r="CQ3383" s="1" t="s">
        <v>111</v>
      </c>
      <c r="CR3383" s="1" t="s">
        <v>111</v>
      </c>
      <c r="CS3383" s="1" t="s">
        <v>111</v>
      </c>
      <c r="CT3383" s="1" t="s">
        <v>138</v>
      </c>
      <c r="CU3383" s="1" t="s">
        <v>111</v>
      </c>
      <c r="CV3383" s="1" t="s">
        <v>111</v>
      </c>
      <c r="CW3383" s="1" t="s">
        <v>16520</v>
      </c>
      <c r="CX3383" s="1">
        <v>16702341071</v>
      </c>
      <c r="CY3383" s="1" t="s">
        <v>931</v>
      </c>
      <c r="CZ3383" s="1" t="s">
        <v>380</v>
      </c>
      <c r="DA3383" s="1" t="s">
        <v>111</v>
      </c>
      <c r="DB3383" s="1" t="s">
        <v>112</v>
      </c>
    </row>
    <row r="3384" spans="1:111" ht="15.6" customHeight="1" x14ac:dyDescent="0.25">
      <c r="A3384" s="1" t="s">
        <v>17086</v>
      </c>
      <c r="B3384" s="1" t="s">
        <v>109</v>
      </c>
      <c r="C3384" s="2">
        <v>44302.005081249998</v>
      </c>
      <c r="D3384" s="2">
        <v>44330</v>
      </c>
      <c r="E3384" s="1" t="s">
        <v>180</v>
      </c>
      <c r="G3384" s="1" t="s">
        <v>111</v>
      </c>
      <c r="H3384" s="1" t="s">
        <v>112</v>
      </c>
      <c r="I3384" s="1" t="s">
        <v>112</v>
      </c>
      <c r="J3384" s="1" t="s">
        <v>6178</v>
      </c>
      <c r="K3384" s="1" t="s">
        <v>6179</v>
      </c>
      <c r="L3384" s="1" t="s">
        <v>6180</v>
      </c>
      <c r="N3384" s="1" t="s">
        <v>116</v>
      </c>
      <c r="O3384" s="1" t="s">
        <v>117</v>
      </c>
      <c r="P3384" s="9">
        <v>96950</v>
      </c>
      <c r="Q3384" s="1" t="s">
        <v>118</v>
      </c>
      <c r="S3384" s="1">
        <v>16702341004</v>
      </c>
      <c r="U3384" s="1">
        <v>713120</v>
      </c>
      <c r="V3384" s="1" t="s">
        <v>119</v>
      </c>
      <c r="X3384" s="1" t="s">
        <v>2262</v>
      </c>
      <c r="Y3384" s="1" t="s">
        <v>6181</v>
      </c>
      <c r="AA3384" s="1" t="s">
        <v>387</v>
      </c>
      <c r="AB3384" s="1" t="s">
        <v>6180</v>
      </c>
      <c r="AC3384" s="1" t="s">
        <v>1412</v>
      </c>
      <c r="AD3384" s="1" t="s">
        <v>116</v>
      </c>
      <c r="AE3384" s="1" t="s">
        <v>117</v>
      </c>
      <c r="AF3384" s="9">
        <v>96950</v>
      </c>
      <c r="AG3384" s="1" t="s">
        <v>118</v>
      </c>
      <c r="AI3384" s="1">
        <v>16702341004</v>
      </c>
      <c r="AK3384" s="1" t="s">
        <v>6182</v>
      </c>
      <c r="BC3384" s="1" t="str">
        <f>"13-2011.01"</f>
        <v>13-2011.01</v>
      </c>
      <c r="BD3384" s="1" t="s">
        <v>932</v>
      </c>
      <c r="BE3384" s="1" t="s">
        <v>6183</v>
      </c>
      <c r="BF3384" s="1" t="s">
        <v>759</v>
      </c>
      <c r="BG3384" s="1">
        <v>1</v>
      </c>
      <c r="BI3384" s="2">
        <v>44392</v>
      </c>
      <c r="BJ3384" s="2">
        <v>45487</v>
      </c>
      <c r="BM3384" s="1">
        <v>40</v>
      </c>
      <c r="BN3384" s="1">
        <v>0</v>
      </c>
      <c r="BO3384" s="1">
        <v>8</v>
      </c>
      <c r="BP3384" s="1">
        <v>8</v>
      </c>
      <c r="BQ3384" s="1">
        <v>8</v>
      </c>
      <c r="BR3384" s="1">
        <v>8</v>
      </c>
      <c r="BS3384" s="1">
        <v>8</v>
      </c>
      <c r="BT3384" s="1">
        <v>0</v>
      </c>
      <c r="BU3384" s="1" t="str">
        <f>"6:00 AM"</f>
        <v>6:00 AM</v>
      </c>
      <c r="BV3384" s="1" t="str">
        <f>"2:00 PM"</f>
        <v>2:00 PM</v>
      </c>
      <c r="BW3384" s="1" t="s">
        <v>230</v>
      </c>
      <c r="BX3384" s="1">
        <v>0</v>
      </c>
      <c r="BY3384" s="1">
        <v>36</v>
      </c>
      <c r="BZ3384" s="1" t="s">
        <v>112</v>
      </c>
      <c r="CA3384" s="1">
        <v>0</v>
      </c>
      <c r="CB3384" s="1" t="s">
        <v>6184</v>
      </c>
      <c r="CC3384" s="1" t="s">
        <v>6180</v>
      </c>
      <c r="CD3384" s="1" t="s">
        <v>6185</v>
      </c>
      <c r="CE3384" s="1" t="s">
        <v>116</v>
      </c>
      <c r="CF3384" s="1" t="s">
        <v>117</v>
      </c>
      <c r="CG3384" s="1">
        <v>96950</v>
      </c>
      <c r="CH3384" s="3">
        <v>14.85</v>
      </c>
      <c r="CI3384" s="3">
        <v>14.85</v>
      </c>
      <c r="CJ3384" s="3">
        <v>22.28</v>
      </c>
      <c r="CK3384" s="3">
        <v>22.28</v>
      </c>
      <c r="CL3384" s="1" t="s">
        <v>137</v>
      </c>
      <c r="CM3384" s="1" t="s">
        <v>17087</v>
      </c>
      <c r="CN3384" s="1" t="s">
        <v>139</v>
      </c>
      <c r="CP3384" s="1" t="s">
        <v>112</v>
      </c>
      <c r="CQ3384" s="1" t="s">
        <v>111</v>
      </c>
      <c r="CR3384" s="1" t="s">
        <v>111</v>
      </c>
      <c r="CS3384" s="1" t="s">
        <v>111</v>
      </c>
      <c r="CT3384" s="1" t="s">
        <v>138</v>
      </c>
      <c r="CU3384" s="1" t="s">
        <v>111</v>
      </c>
      <c r="CV3384" s="1" t="s">
        <v>111</v>
      </c>
      <c r="CW3384" s="1" t="s">
        <v>17088</v>
      </c>
      <c r="CX3384" s="1">
        <v>16702341004</v>
      </c>
      <c r="CY3384" s="1" t="s">
        <v>17089</v>
      </c>
      <c r="CZ3384" s="1" t="s">
        <v>428</v>
      </c>
      <c r="DA3384" s="1" t="s">
        <v>111</v>
      </c>
      <c r="DB3384" s="1" t="s">
        <v>112</v>
      </c>
      <c r="DC3384" s="1" t="s">
        <v>2222</v>
      </c>
      <c r="DD3384" s="1" t="s">
        <v>2223</v>
      </c>
      <c r="DE3384" s="1" t="s">
        <v>1747</v>
      </c>
      <c r="DF3384" s="1" t="s">
        <v>6178</v>
      </c>
      <c r="DG3384" s="1" t="s">
        <v>6182</v>
      </c>
    </row>
    <row r="3385" spans="1:111" ht="15.6" customHeight="1" x14ac:dyDescent="0.25">
      <c r="A3385" s="1" t="s">
        <v>17098</v>
      </c>
      <c r="B3385" s="1" t="s">
        <v>109</v>
      </c>
      <c r="C3385" s="2">
        <v>44305.495764236111</v>
      </c>
      <c r="D3385" s="2">
        <v>44330</v>
      </c>
      <c r="E3385" s="1" t="s">
        <v>110</v>
      </c>
      <c r="F3385" s="2">
        <v>44468.833333333336</v>
      </c>
      <c r="G3385" s="1" t="s">
        <v>112</v>
      </c>
      <c r="H3385" s="1" t="s">
        <v>112</v>
      </c>
      <c r="I3385" s="1" t="s">
        <v>112</v>
      </c>
      <c r="J3385" s="1" t="s">
        <v>999</v>
      </c>
      <c r="L3385" s="1" t="s">
        <v>634</v>
      </c>
      <c r="N3385" s="1" t="s">
        <v>167</v>
      </c>
      <c r="O3385" s="1" t="s">
        <v>117</v>
      </c>
      <c r="P3385" s="9">
        <v>96950</v>
      </c>
      <c r="Q3385" s="1" t="s">
        <v>118</v>
      </c>
      <c r="S3385" s="1">
        <v>16702358722</v>
      </c>
      <c r="U3385" s="1">
        <v>561720</v>
      </c>
      <c r="V3385" s="1" t="s">
        <v>119</v>
      </c>
      <c r="X3385" s="1" t="s">
        <v>636</v>
      </c>
      <c r="Y3385" s="1" t="s">
        <v>637</v>
      </c>
      <c r="Z3385" s="1" t="s">
        <v>638</v>
      </c>
      <c r="AA3385" s="1" t="s">
        <v>639</v>
      </c>
      <c r="AB3385" s="1" t="s">
        <v>1000</v>
      </c>
      <c r="AD3385" s="1" t="s">
        <v>167</v>
      </c>
      <c r="AE3385" s="1" t="s">
        <v>117</v>
      </c>
      <c r="AF3385" s="9">
        <v>96950</v>
      </c>
      <c r="AG3385" s="1" t="s">
        <v>118</v>
      </c>
      <c r="AI3385" s="1">
        <v>16709890917</v>
      </c>
      <c r="AK3385" s="1" t="s">
        <v>641</v>
      </c>
      <c r="BC3385" s="1" t="str">
        <f>"37-2012.00"</f>
        <v>37-2012.00</v>
      </c>
      <c r="BD3385" s="1" t="s">
        <v>576</v>
      </c>
      <c r="BE3385" s="1" t="s">
        <v>1001</v>
      </c>
      <c r="BF3385" s="1" t="s">
        <v>1002</v>
      </c>
      <c r="BG3385" s="1">
        <v>8</v>
      </c>
      <c r="BI3385" s="2">
        <v>44470</v>
      </c>
      <c r="BJ3385" s="2">
        <v>44834</v>
      </c>
      <c r="BM3385" s="1">
        <v>35</v>
      </c>
      <c r="BN3385" s="1">
        <v>0</v>
      </c>
      <c r="BO3385" s="1">
        <v>7</v>
      </c>
      <c r="BP3385" s="1">
        <v>7</v>
      </c>
      <c r="BQ3385" s="1">
        <v>7</v>
      </c>
      <c r="BR3385" s="1">
        <v>7</v>
      </c>
      <c r="BS3385" s="1">
        <v>7</v>
      </c>
      <c r="BT3385" s="1">
        <v>0</v>
      </c>
      <c r="BU3385" s="1" t="str">
        <f>"9:00 AM"</f>
        <v>9:00 AM</v>
      </c>
      <c r="BV3385" s="1" t="str">
        <f t="shared" ref="BV3385:BV3391" si="86">"5:00 PM"</f>
        <v>5:00 PM</v>
      </c>
      <c r="BW3385" s="1" t="s">
        <v>230</v>
      </c>
      <c r="BX3385" s="1">
        <v>0</v>
      </c>
      <c r="BY3385" s="1">
        <v>3</v>
      </c>
      <c r="BZ3385" s="1" t="s">
        <v>112</v>
      </c>
      <c r="CA3385" s="1">
        <v>0</v>
      </c>
      <c r="CB3385" s="4" t="s">
        <v>1003</v>
      </c>
      <c r="CC3385" s="1" t="s">
        <v>634</v>
      </c>
      <c r="CE3385" s="1" t="s">
        <v>167</v>
      </c>
      <c r="CF3385" s="1" t="s">
        <v>117</v>
      </c>
      <c r="CG3385" s="1">
        <v>96950</v>
      </c>
      <c r="CH3385" s="3">
        <v>7.59</v>
      </c>
      <c r="CI3385" s="3">
        <v>7.59</v>
      </c>
      <c r="CJ3385" s="3">
        <v>11.39</v>
      </c>
      <c r="CK3385" s="3">
        <v>11.39</v>
      </c>
      <c r="CL3385" s="1" t="s">
        <v>137</v>
      </c>
      <c r="CN3385" s="1" t="s">
        <v>139</v>
      </c>
      <c r="CP3385" s="1" t="s">
        <v>111</v>
      </c>
      <c r="CQ3385" s="1" t="s">
        <v>111</v>
      </c>
      <c r="CR3385" s="1" t="s">
        <v>111</v>
      </c>
      <c r="CS3385" s="1" t="s">
        <v>111</v>
      </c>
      <c r="CT3385" s="1" t="s">
        <v>111</v>
      </c>
      <c r="CU3385" s="1" t="s">
        <v>111</v>
      </c>
      <c r="CV3385" s="1" t="s">
        <v>111</v>
      </c>
      <c r="CW3385" s="1" t="s">
        <v>1004</v>
      </c>
      <c r="CX3385" s="1">
        <v>16709890917</v>
      </c>
      <c r="CY3385" s="1" t="s">
        <v>641</v>
      </c>
      <c r="CZ3385" s="1" t="s">
        <v>645</v>
      </c>
      <c r="DA3385" s="1" t="s">
        <v>111</v>
      </c>
      <c r="DB3385" s="1" t="s">
        <v>112</v>
      </c>
    </row>
    <row r="3386" spans="1:111" ht="15.6" customHeight="1" x14ac:dyDescent="0.25">
      <c r="A3386" s="1" t="s">
        <v>17115</v>
      </c>
      <c r="B3386" s="1" t="s">
        <v>109</v>
      </c>
      <c r="C3386" s="2">
        <v>44301.033180324077</v>
      </c>
      <c r="D3386" s="2">
        <v>44348</v>
      </c>
      <c r="E3386" s="1" t="s">
        <v>110</v>
      </c>
      <c r="F3386" s="2">
        <v>44468.833333333336</v>
      </c>
      <c r="G3386" s="1" t="s">
        <v>111</v>
      </c>
      <c r="H3386" s="1" t="s">
        <v>112</v>
      </c>
      <c r="I3386" s="1" t="s">
        <v>112</v>
      </c>
      <c r="J3386" s="1" t="s">
        <v>909</v>
      </c>
      <c r="K3386" s="1" t="s">
        <v>6316</v>
      </c>
      <c r="L3386" s="1" t="s">
        <v>910</v>
      </c>
      <c r="M3386" s="1" t="s">
        <v>754</v>
      </c>
      <c r="N3386" s="1" t="s">
        <v>167</v>
      </c>
      <c r="O3386" s="1" t="s">
        <v>117</v>
      </c>
      <c r="P3386" s="9">
        <v>96950</v>
      </c>
      <c r="Q3386" s="1" t="s">
        <v>118</v>
      </c>
      <c r="S3386" s="1">
        <v>16702350561</v>
      </c>
      <c r="T3386" s="1">
        <v>115</v>
      </c>
      <c r="U3386" s="1">
        <v>72111</v>
      </c>
      <c r="V3386" s="1" t="s">
        <v>119</v>
      </c>
      <c r="X3386" s="1" t="s">
        <v>911</v>
      </c>
      <c r="Y3386" s="1" t="s">
        <v>912</v>
      </c>
      <c r="Z3386" s="1" t="s">
        <v>913</v>
      </c>
      <c r="AA3386" s="1" t="s">
        <v>914</v>
      </c>
      <c r="AB3386" s="1" t="s">
        <v>915</v>
      </c>
      <c r="AC3386" s="1" t="s">
        <v>916</v>
      </c>
      <c r="AD3386" s="1" t="s">
        <v>167</v>
      </c>
      <c r="AE3386" s="1" t="s">
        <v>117</v>
      </c>
      <c r="AF3386" s="9">
        <v>96950</v>
      </c>
      <c r="AG3386" s="1" t="s">
        <v>118</v>
      </c>
      <c r="AI3386" s="1">
        <v>16702350561</v>
      </c>
      <c r="AJ3386" s="1">
        <v>115</v>
      </c>
      <c r="AK3386" s="1" t="s">
        <v>917</v>
      </c>
      <c r="BC3386" s="1" t="str">
        <f>"35-3031.00"</f>
        <v>35-3031.00</v>
      </c>
      <c r="BD3386" s="1" t="s">
        <v>174</v>
      </c>
      <c r="BE3386" s="1" t="s">
        <v>8837</v>
      </c>
      <c r="BF3386" s="1" t="s">
        <v>8838</v>
      </c>
      <c r="BG3386" s="1">
        <v>1</v>
      </c>
      <c r="BI3386" s="2">
        <v>44470</v>
      </c>
      <c r="BJ3386" s="2">
        <v>45565</v>
      </c>
      <c r="BM3386" s="1">
        <v>35</v>
      </c>
      <c r="BN3386" s="1">
        <v>0</v>
      </c>
      <c r="BO3386" s="1">
        <v>7</v>
      </c>
      <c r="BP3386" s="1">
        <v>7</v>
      </c>
      <c r="BQ3386" s="1">
        <v>7</v>
      </c>
      <c r="BR3386" s="1">
        <v>7</v>
      </c>
      <c r="BS3386" s="1">
        <v>7</v>
      </c>
      <c r="BT3386" s="1">
        <v>0</v>
      </c>
      <c r="BU3386" s="1" t="str">
        <f>"8:00 AM"</f>
        <v>8:00 AM</v>
      </c>
      <c r="BV3386" s="1" t="str">
        <f t="shared" si="86"/>
        <v>5:00 PM</v>
      </c>
      <c r="BW3386" s="1" t="s">
        <v>230</v>
      </c>
      <c r="BX3386" s="1">
        <v>0</v>
      </c>
      <c r="BY3386" s="1">
        <v>0</v>
      </c>
      <c r="BZ3386" s="1" t="s">
        <v>112</v>
      </c>
      <c r="CA3386" s="1">
        <v>0</v>
      </c>
      <c r="CB3386" s="1" t="s">
        <v>8839</v>
      </c>
      <c r="CC3386" s="1" t="s">
        <v>6319</v>
      </c>
      <c r="CD3386" s="1" t="s">
        <v>6320</v>
      </c>
      <c r="CE3386" s="1" t="s">
        <v>997</v>
      </c>
      <c r="CF3386" s="1" t="s">
        <v>117</v>
      </c>
      <c r="CG3386" s="1">
        <v>96951</v>
      </c>
      <c r="CH3386" s="3">
        <v>8.5</v>
      </c>
      <c r="CI3386" s="3">
        <v>8.5</v>
      </c>
      <c r="CJ3386" s="3">
        <v>12.75</v>
      </c>
      <c r="CK3386" s="3">
        <v>12.75</v>
      </c>
      <c r="CL3386" s="1" t="s">
        <v>137</v>
      </c>
      <c r="CM3386" s="1" t="s">
        <v>922</v>
      </c>
      <c r="CN3386" s="1" t="s">
        <v>139</v>
      </c>
      <c r="CP3386" s="1" t="s">
        <v>112</v>
      </c>
      <c r="CQ3386" s="1" t="s">
        <v>111</v>
      </c>
      <c r="CR3386" s="1" t="s">
        <v>112</v>
      </c>
      <c r="CS3386" s="1" t="s">
        <v>111</v>
      </c>
      <c r="CT3386" s="1" t="s">
        <v>111</v>
      </c>
      <c r="CU3386" s="1" t="s">
        <v>111</v>
      </c>
      <c r="CV3386" s="1" t="s">
        <v>138</v>
      </c>
      <c r="CW3386" s="1" t="s">
        <v>714</v>
      </c>
      <c r="CX3386" s="1">
        <v>16702350561</v>
      </c>
      <c r="CY3386" s="1" t="s">
        <v>917</v>
      </c>
      <c r="CZ3386" s="1" t="s">
        <v>716</v>
      </c>
      <c r="DA3386" s="1" t="s">
        <v>111</v>
      </c>
      <c r="DB3386" s="1" t="s">
        <v>112</v>
      </c>
    </row>
    <row r="3387" spans="1:111" ht="15.6" customHeight="1" x14ac:dyDescent="0.25">
      <c r="A3387" s="1" t="s">
        <v>17123</v>
      </c>
      <c r="B3387" s="1" t="s">
        <v>109</v>
      </c>
      <c r="C3387" s="2">
        <v>44336.886017013887</v>
      </c>
      <c r="D3387" s="2">
        <v>44377</v>
      </c>
      <c r="E3387" s="1" t="s">
        <v>180</v>
      </c>
      <c r="G3387" s="1" t="s">
        <v>112</v>
      </c>
      <c r="H3387" s="1" t="s">
        <v>112</v>
      </c>
      <c r="I3387" s="1" t="s">
        <v>112</v>
      </c>
      <c r="J3387" s="1" t="s">
        <v>2032</v>
      </c>
      <c r="K3387" s="1" t="s">
        <v>2032</v>
      </c>
      <c r="L3387" s="1" t="s">
        <v>2033</v>
      </c>
      <c r="N3387" s="1" t="s">
        <v>167</v>
      </c>
      <c r="O3387" s="1" t="s">
        <v>117</v>
      </c>
      <c r="P3387" s="9">
        <v>96950</v>
      </c>
      <c r="Q3387" s="1" t="s">
        <v>118</v>
      </c>
      <c r="S3387" s="1">
        <v>16703221558</v>
      </c>
      <c r="U3387" s="1">
        <v>236116</v>
      </c>
      <c r="V3387" s="1" t="s">
        <v>119</v>
      </c>
      <c r="X3387" s="1" t="s">
        <v>2034</v>
      </c>
      <c r="Y3387" s="1" t="s">
        <v>2035</v>
      </c>
      <c r="AA3387" s="1" t="s">
        <v>171</v>
      </c>
      <c r="AB3387" s="1" t="s">
        <v>2033</v>
      </c>
      <c r="AD3387" s="1" t="s">
        <v>167</v>
      </c>
      <c r="AE3387" s="1" t="s">
        <v>117</v>
      </c>
      <c r="AF3387" s="9">
        <v>96950</v>
      </c>
      <c r="AG3387" s="1" t="s">
        <v>118</v>
      </c>
      <c r="AH3387" s="1" t="s">
        <v>167</v>
      </c>
      <c r="AI3387" s="1">
        <v>16703221558</v>
      </c>
      <c r="AK3387" s="1" t="s">
        <v>2036</v>
      </c>
      <c r="BC3387" s="1" t="str">
        <f>"17-3022.00"</f>
        <v>17-3022.00</v>
      </c>
      <c r="BD3387" s="1" t="s">
        <v>602</v>
      </c>
      <c r="BE3387" s="1" t="s">
        <v>17124</v>
      </c>
      <c r="BF3387" s="1" t="s">
        <v>7473</v>
      </c>
      <c r="BG3387" s="1">
        <v>2</v>
      </c>
      <c r="BI3387" s="2">
        <v>44428</v>
      </c>
      <c r="BJ3387" s="2">
        <v>44792</v>
      </c>
      <c r="BM3387" s="1">
        <v>40</v>
      </c>
      <c r="BN3387" s="1">
        <v>0</v>
      </c>
      <c r="BO3387" s="1">
        <v>8</v>
      </c>
      <c r="BP3387" s="1">
        <v>8</v>
      </c>
      <c r="BQ3387" s="1">
        <v>8</v>
      </c>
      <c r="BR3387" s="1">
        <v>8</v>
      </c>
      <c r="BS3387" s="1">
        <v>8</v>
      </c>
      <c r="BT3387" s="1">
        <v>0</v>
      </c>
      <c r="BU3387" s="1" t="str">
        <f>"8:00 AM"</f>
        <v>8:00 AM</v>
      </c>
      <c r="BV3387" s="1" t="str">
        <f t="shared" si="86"/>
        <v>5:00 PM</v>
      </c>
      <c r="BW3387" s="1" t="s">
        <v>230</v>
      </c>
      <c r="BX3387" s="1">
        <v>0</v>
      </c>
      <c r="BY3387" s="1">
        <v>12</v>
      </c>
      <c r="BZ3387" s="1" t="s">
        <v>111</v>
      </c>
      <c r="CA3387" s="1">
        <v>8</v>
      </c>
      <c r="CB3387" s="1" t="s">
        <v>17125</v>
      </c>
      <c r="CC3387" s="1" t="s">
        <v>5128</v>
      </c>
      <c r="CD3387" s="1" t="s">
        <v>5129</v>
      </c>
      <c r="CE3387" s="1" t="s">
        <v>167</v>
      </c>
      <c r="CF3387" s="1" t="s">
        <v>117</v>
      </c>
      <c r="CG3387" s="1">
        <v>96950</v>
      </c>
      <c r="CH3387" s="3">
        <v>17.25</v>
      </c>
      <c r="CI3387" s="3">
        <v>17.25</v>
      </c>
      <c r="CJ3387" s="3">
        <v>25.87</v>
      </c>
      <c r="CK3387" s="3">
        <v>25.87</v>
      </c>
      <c r="CL3387" s="1" t="s">
        <v>137</v>
      </c>
      <c r="CM3387" s="1" t="s">
        <v>138</v>
      </c>
      <c r="CN3387" s="1" t="s">
        <v>139</v>
      </c>
      <c r="CP3387" s="1" t="s">
        <v>112</v>
      </c>
      <c r="CQ3387" s="1" t="s">
        <v>111</v>
      </c>
      <c r="CR3387" s="1" t="s">
        <v>112</v>
      </c>
      <c r="CS3387" s="1" t="s">
        <v>111</v>
      </c>
      <c r="CT3387" s="1" t="s">
        <v>138</v>
      </c>
      <c r="CU3387" s="1" t="s">
        <v>111</v>
      </c>
      <c r="CV3387" s="1" t="s">
        <v>138</v>
      </c>
      <c r="CW3387" s="1" t="s">
        <v>17126</v>
      </c>
      <c r="CX3387" s="1">
        <v>16703221558</v>
      </c>
      <c r="CY3387" s="1" t="s">
        <v>2036</v>
      </c>
      <c r="CZ3387" s="1" t="s">
        <v>138</v>
      </c>
      <c r="DA3387" s="1" t="s">
        <v>111</v>
      </c>
      <c r="DB3387" s="1" t="s">
        <v>112</v>
      </c>
    </row>
    <row r="3388" spans="1:111" ht="15.6" customHeight="1" x14ac:dyDescent="0.25">
      <c r="A3388" s="1" t="s">
        <v>17141</v>
      </c>
      <c r="B3388" s="1" t="s">
        <v>109</v>
      </c>
      <c r="C3388" s="2">
        <v>44294.014866550926</v>
      </c>
      <c r="D3388" s="2">
        <v>44348</v>
      </c>
      <c r="E3388" s="1" t="s">
        <v>110</v>
      </c>
      <c r="F3388" s="2">
        <v>44468.833333333336</v>
      </c>
      <c r="G3388" s="1" t="s">
        <v>111</v>
      </c>
      <c r="H3388" s="1" t="s">
        <v>112</v>
      </c>
      <c r="I3388" s="1" t="s">
        <v>112</v>
      </c>
      <c r="J3388" s="1" t="s">
        <v>2595</v>
      </c>
      <c r="K3388" s="1" t="s">
        <v>138</v>
      </c>
      <c r="L3388" s="1" t="s">
        <v>2596</v>
      </c>
      <c r="M3388" s="1" t="s">
        <v>2597</v>
      </c>
      <c r="N3388" s="1" t="s">
        <v>167</v>
      </c>
      <c r="O3388" s="1" t="s">
        <v>117</v>
      </c>
      <c r="P3388" s="9">
        <v>96950</v>
      </c>
      <c r="Q3388" s="1" t="s">
        <v>118</v>
      </c>
      <c r="R3388" s="1" t="s">
        <v>117</v>
      </c>
      <c r="S3388" s="1">
        <v>16702345860</v>
      </c>
      <c r="U3388" s="1">
        <v>52412</v>
      </c>
      <c r="V3388" s="1" t="s">
        <v>119</v>
      </c>
      <c r="X3388" s="1" t="s">
        <v>2598</v>
      </c>
      <c r="Y3388" s="1" t="s">
        <v>2599</v>
      </c>
      <c r="Z3388" s="1" t="s">
        <v>2163</v>
      </c>
      <c r="AA3388" s="1" t="s">
        <v>171</v>
      </c>
      <c r="AB3388" s="1" t="s">
        <v>2600</v>
      </c>
      <c r="AD3388" s="1" t="s">
        <v>167</v>
      </c>
      <c r="AE3388" s="1" t="s">
        <v>117</v>
      </c>
      <c r="AF3388" s="9">
        <v>96950</v>
      </c>
      <c r="AG3388" s="1" t="s">
        <v>118</v>
      </c>
      <c r="AH3388" s="1" t="s">
        <v>117</v>
      </c>
      <c r="AI3388" s="1">
        <v>16702345860</v>
      </c>
      <c r="AK3388" s="1" t="s">
        <v>2601</v>
      </c>
      <c r="BC3388" s="1" t="str">
        <f>"43-9041.00"</f>
        <v>43-9041.00</v>
      </c>
      <c r="BD3388" s="1" t="s">
        <v>17142</v>
      </c>
      <c r="BE3388" s="1" t="s">
        <v>17143</v>
      </c>
      <c r="BF3388" s="1" t="s">
        <v>17144</v>
      </c>
      <c r="BG3388" s="1">
        <v>1</v>
      </c>
      <c r="BI3388" s="2">
        <v>44470</v>
      </c>
      <c r="BJ3388" s="2">
        <v>45565</v>
      </c>
      <c r="BM3388" s="1">
        <v>40</v>
      </c>
      <c r="BN3388" s="1">
        <v>0</v>
      </c>
      <c r="BO3388" s="1">
        <v>8</v>
      </c>
      <c r="BP3388" s="1">
        <v>8</v>
      </c>
      <c r="BQ3388" s="1">
        <v>8</v>
      </c>
      <c r="BR3388" s="1">
        <v>8</v>
      </c>
      <c r="BS3388" s="1">
        <v>8</v>
      </c>
      <c r="BT3388" s="1">
        <v>0</v>
      </c>
      <c r="BU3388" s="1" t="str">
        <f>"8:00 AM"</f>
        <v>8:00 AM</v>
      </c>
      <c r="BV3388" s="1" t="str">
        <f t="shared" si="86"/>
        <v>5:00 PM</v>
      </c>
      <c r="BW3388" s="1" t="s">
        <v>135</v>
      </c>
      <c r="BX3388" s="1">
        <v>0</v>
      </c>
      <c r="BY3388" s="1">
        <v>12</v>
      </c>
      <c r="BZ3388" s="1" t="s">
        <v>112</v>
      </c>
      <c r="CA3388" s="1">
        <v>0</v>
      </c>
      <c r="CB3388" s="1" t="s">
        <v>17145</v>
      </c>
      <c r="CC3388" s="1" t="s">
        <v>2596</v>
      </c>
      <c r="CD3388" s="1" t="s">
        <v>2597</v>
      </c>
      <c r="CE3388" s="1" t="s">
        <v>167</v>
      </c>
      <c r="CF3388" s="1" t="s">
        <v>117</v>
      </c>
      <c r="CG3388" s="1">
        <v>96950</v>
      </c>
      <c r="CH3388" s="3">
        <v>11.05</v>
      </c>
      <c r="CI3388" s="3">
        <v>11.05</v>
      </c>
      <c r="CJ3388" s="3">
        <v>16.579999999999998</v>
      </c>
      <c r="CK3388" s="3">
        <v>16.579999999999998</v>
      </c>
      <c r="CL3388" s="1" t="s">
        <v>137</v>
      </c>
      <c r="CM3388" s="1" t="s">
        <v>138</v>
      </c>
      <c r="CN3388" s="1" t="s">
        <v>139</v>
      </c>
      <c r="CP3388" s="1" t="s">
        <v>112</v>
      </c>
      <c r="CQ3388" s="1" t="s">
        <v>111</v>
      </c>
      <c r="CR3388" s="1" t="s">
        <v>112</v>
      </c>
      <c r="CS3388" s="1" t="s">
        <v>111</v>
      </c>
      <c r="CT3388" s="1" t="s">
        <v>111</v>
      </c>
      <c r="CU3388" s="1" t="s">
        <v>111</v>
      </c>
      <c r="CV3388" s="1" t="s">
        <v>138</v>
      </c>
      <c r="CW3388" s="1" t="s">
        <v>138</v>
      </c>
      <c r="CX3388" s="1">
        <v>16702345860</v>
      </c>
      <c r="CY3388" s="1" t="s">
        <v>2601</v>
      </c>
      <c r="CZ3388" s="1" t="s">
        <v>428</v>
      </c>
      <c r="DA3388" s="1" t="s">
        <v>111</v>
      </c>
      <c r="DB3388" s="1" t="s">
        <v>112</v>
      </c>
    </row>
    <row r="3389" spans="1:111" ht="15.6" customHeight="1" x14ac:dyDescent="0.25">
      <c r="A3389" s="1" t="s">
        <v>17152</v>
      </c>
      <c r="B3389" s="1" t="s">
        <v>109</v>
      </c>
      <c r="C3389" s="2">
        <v>44321.081823611108</v>
      </c>
      <c r="D3389" s="2">
        <v>44378</v>
      </c>
      <c r="E3389" s="1" t="s">
        <v>110</v>
      </c>
      <c r="F3389" s="2">
        <v>44469.833333333336</v>
      </c>
      <c r="G3389" s="1" t="s">
        <v>111</v>
      </c>
      <c r="H3389" s="1" t="s">
        <v>112</v>
      </c>
      <c r="I3389" s="1" t="s">
        <v>112</v>
      </c>
      <c r="J3389" s="1" t="s">
        <v>1338</v>
      </c>
      <c r="K3389" s="1" t="s">
        <v>12912</v>
      </c>
      <c r="L3389" s="1" t="s">
        <v>1345</v>
      </c>
      <c r="M3389" s="1" t="s">
        <v>1341</v>
      </c>
      <c r="N3389" s="1" t="s">
        <v>116</v>
      </c>
      <c r="O3389" s="1" t="s">
        <v>117</v>
      </c>
      <c r="P3389" s="9">
        <v>96950</v>
      </c>
      <c r="Q3389" s="1" t="s">
        <v>118</v>
      </c>
      <c r="R3389" s="1" t="s">
        <v>242</v>
      </c>
      <c r="S3389" s="1">
        <v>16702344000</v>
      </c>
      <c r="U3389" s="1">
        <v>56132</v>
      </c>
      <c r="V3389" s="1" t="s">
        <v>119</v>
      </c>
      <c r="X3389" s="1" t="s">
        <v>1342</v>
      </c>
      <c r="Y3389" s="1" t="s">
        <v>1343</v>
      </c>
      <c r="Z3389" s="1" t="s">
        <v>1344</v>
      </c>
      <c r="AA3389" s="1" t="s">
        <v>245</v>
      </c>
      <c r="AB3389" s="1" t="s">
        <v>1345</v>
      </c>
      <c r="AC3389" s="1" t="s">
        <v>1346</v>
      </c>
      <c r="AD3389" s="1" t="s">
        <v>116</v>
      </c>
      <c r="AE3389" s="1" t="s">
        <v>117</v>
      </c>
      <c r="AF3389" s="9">
        <v>96950</v>
      </c>
      <c r="AG3389" s="1" t="s">
        <v>118</v>
      </c>
      <c r="AH3389" s="1" t="s">
        <v>242</v>
      </c>
      <c r="AI3389" s="1">
        <v>16702344000</v>
      </c>
      <c r="AK3389" s="1" t="s">
        <v>1347</v>
      </c>
      <c r="BC3389" s="1" t="str">
        <f>"35-2014.00"</f>
        <v>35-2014.00</v>
      </c>
      <c r="BD3389" s="1" t="s">
        <v>152</v>
      </c>
      <c r="BE3389" s="1" t="s">
        <v>12913</v>
      </c>
      <c r="BF3389" s="1" t="s">
        <v>154</v>
      </c>
      <c r="BG3389" s="1">
        <v>3</v>
      </c>
      <c r="BI3389" s="2">
        <v>44470</v>
      </c>
      <c r="BJ3389" s="2">
        <v>45565</v>
      </c>
      <c r="BM3389" s="1">
        <v>40</v>
      </c>
      <c r="BN3389" s="1">
        <v>0</v>
      </c>
      <c r="BO3389" s="1">
        <v>7</v>
      </c>
      <c r="BP3389" s="1">
        <v>7</v>
      </c>
      <c r="BQ3389" s="1">
        <v>7</v>
      </c>
      <c r="BR3389" s="1">
        <v>7</v>
      </c>
      <c r="BS3389" s="1">
        <v>7</v>
      </c>
      <c r="BT3389" s="1">
        <v>5</v>
      </c>
      <c r="BU3389" s="1" t="str">
        <f>"9:00 AM"</f>
        <v>9:00 AM</v>
      </c>
      <c r="BV3389" s="1" t="str">
        <f t="shared" si="86"/>
        <v>5:00 PM</v>
      </c>
      <c r="BW3389" s="1" t="s">
        <v>135</v>
      </c>
      <c r="BX3389" s="1">
        <v>3</v>
      </c>
      <c r="BY3389" s="1">
        <v>12</v>
      </c>
      <c r="BZ3389" s="1" t="s">
        <v>112</v>
      </c>
      <c r="CB3389" s="4" t="s">
        <v>17153</v>
      </c>
      <c r="CC3389" s="1" t="s">
        <v>17154</v>
      </c>
      <c r="CD3389" s="1" t="s">
        <v>17155</v>
      </c>
      <c r="CE3389" s="1" t="s">
        <v>116</v>
      </c>
      <c r="CF3389" s="1" t="s">
        <v>117</v>
      </c>
      <c r="CG3389" s="1">
        <v>96950</v>
      </c>
      <c r="CH3389" s="3">
        <v>8.68</v>
      </c>
      <c r="CI3389" s="3">
        <v>8.68</v>
      </c>
      <c r="CJ3389" s="3">
        <v>13.02</v>
      </c>
      <c r="CK3389" s="3">
        <v>13.02</v>
      </c>
      <c r="CL3389" s="1" t="s">
        <v>137</v>
      </c>
      <c r="CM3389" s="1" t="s">
        <v>6881</v>
      </c>
      <c r="CN3389" s="1" t="s">
        <v>139</v>
      </c>
      <c r="CP3389" s="1" t="s">
        <v>112</v>
      </c>
      <c r="CQ3389" s="1" t="s">
        <v>111</v>
      </c>
      <c r="CR3389" s="1" t="s">
        <v>112</v>
      </c>
      <c r="CS3389" s="1" t="s">
        <v>111</v>
      </c>
      <c r="CT3389" s="1" t="s">
        <v>111</v>
      </c>
      <c r="CU3389" s="1" t="s">
        <v>111</v>
      </c>
      <c r="CV3389" s="1" t="s">
        <v>138</v>
      </c>
      <c r="CW3389" s="1" t="s">
        <v>1351</v>
      </c>
      <c r="CX3389" s="1">
        <v>16702344000</v>
      </c>
      <c r="CY3389" s="1" t="s">
        <v>1347</v>
      </c>
      <c r="CZ3389" s="1" t="s">
        <v>380</v>
      </c>
      <c r="DA3389" s="1" t="s">
        <v>111</v>
      </c>
      <c r="DB3389" s="1" t="s">
        <v>112</v>
      </c>
    </row>
    <row r="3390" spans="1:111" ht="15.6" customHeight="1" x14ac:dyDescent="0.25">
      <c r="A3390" s="1" t="s">
        <v>17156</v>
      </c>
      <c r="B3390" s="1" t="s">
        <v>109</v>
      </c>
      <c r="C3390" s="2">
        <v>44346.014635763888</v>
      </c>
      <c r="D3390" s="2">
        <v>44383</v>
      </c>
      <c r="E3390" s="1" t="s">
        <v>110</v>
      </c>
      <c r="F3390" s="2">
        <v>44468.833333333336</v>
      </c>
      <c r="G3390" s="1" t="s">
        <v>112</v>
      </c>
      <c r="H3390" s="1" t="s">
        <v>112</v>
      </c>
      <c r="I3390" s="1" t="s">
        <v>112</v>
      </c>
      <c r="J3390" s="1" t="s">
        <v>9132</v>
      </c>
      <c r="K3390" s="1" t="s">
        <v>11865</v>
      </c>
      <c r="L3390" s="1" t="s">
        <v>9133</v>
      </c>
      <c r="N3390" s="1" t="s">
        <v>157</v>
      </c>
      <c r="O3390" s="1" t="s">
        <v>117</v>
      </c>
      <c r="P3390" s="9">
        <v>96950</v>
      </c>
      <c r="Q3390" s="1" t="s">
        <v>118</v>
      </c>
      <c r="S3390" s="1">
        <v>16702331818</v>
      </c>
      <c r="U3390" s="1">
        <v>56152</v>
      </c>
      <c r="V3390" s="1" t="s">
        <v>119</v>
      </c>
      <c r="X3390" s="1" t="s">
        <v>210</v>
      </c>
      <c r="Y3390" s="1" t="s">
        <v>3928</v>
      </c>
      <c r="AA3390" s="1" t="s">
        <v>373</v>
      </c>
      <c r="AB3390" s="1" t="s">
        <v>9133</v>
      </c>
      <c r="AD3390" s="1" t="s">
        <v>116</v>
      </c>
      <c r="AE3390" s="1" t="s">
        <v>117</v>
      </c>
      <c r="AF3390" s="9">
        <v>96950</v>
      </c>
      <c r="AG3390" s="1" t="s">
        <v>118</v>
      </c>
      <c r="AI3390" s="1">
        <v>16702331818</v>
      </c>
      <c r="AK3390" s="1" t="s">
        <v>3930</v>
      </c>
      <c r="BC3390" s="1" t="str">
        <f>"39-7011.00"</f>
        <v>39-7011.00</v>
      </c>
      <c r="BD3390" s="1" t="s">
        <v>1435</v>
      </c>
      <c r="BE3390" s="1" t="s">
        <v>11866</v>
      </c>
      <c r="BF3390" s="1" t="s">
        <v>3755</v>
      </c>
      <c r="BG3390" s="1">
        <v>2</v>
      </c>
      <c r="BI3390" s="2">
        <v>44470</v>
      </c>
      <c r="BJ3390" s="2">
        <v>44834</v>
      </c>
      <c r="BM3390" s="1">
        <v>40</v>
      </c>
      <c r="BN3390" s="1">
        <v>7</v>
      </c>
      <c r="BO3390" s="1">
        <v>6</v>
      </c>
      <c r="BP3390" s="1">
        <v>0</v>
      </c>
      <c r="BQ3390" s="1">
        <v>6</v>
      </c>
      <c r="BR3390" s="1">
        <v>7</v>
      </c>
      <c r="BS3390" s="1">
        <v>7</v>
      </c>
      <c r="BT3390" s="1">
        <v>7</v>
      </c>
      <c r="BU3390" s="1" t="str">
        <f>"9:00 AM"</f>
        <v>9:00 AM</v>
      </c>
      <c r="BV3390" s="1" t="str">
        <f t="shared" si="86"/>
        <v>5:00 PM</v>
      </c>
      <c r="BW3390" s="1" t="s">
        <v>135</v>
      </c>
      <c r="BX3390" s="1">
        <v>0</v>
      </c>
      <c r="BY3390" s="1">
        <v>12</v>
      </c>
      <c r="BZ3390" s="1" t="s">
        <v>112</v>
      </c>
      <c r="CB3390" s="4" t="s">
        <v>17157</v>
      </c>
      <c r="CC3390" s="1" t="s">
        <v>9133</v>
      </c>
      <c r="CE3390" s="1" t="s">
        <v>116</v>
      </c>
      <c r="CF3390" s="1" t="s">
        <v>117</v>
      </c>
      <c r="CG3390" s="1">
        <v>96950</v>
      </c>
      <c r="CH3390" s="3">
        <v>12.14</v>
      </c>
      <c r="CI3390" s="3">
        <v>12.5</v>
      </c>
      <c r="CJ3390" s="3">
        <v>18.21</v>
      </c>
      <c r="CK3390" s="3">
        <v>18.75</v>
      </c>
      <c r="CL3390" s="1" t="s">
        <v>137</v>
      </c>
      <c r="CM3390" s="1" t="s">
        <v>362</v>
      </c>
      <c r="CN3390" s="1" t="s">
        <v>139</v>
      </c>
      <c r="CP3390" s="1" t="s">
        <v>112</v>
      </c>
      <c r="CQ3390" s="1" t="s">
        <v>111</v>
      </c>
      <c r="CR3390" s="1" t="s">
        <v>111</v>
      </c>
      <c r="CS3390" s="1" t="s">
        <v>111</v>
      </c>
      <c r="CT3390" s="1" t="s">
        <v>111</v>
      </c>
      <c r="CU3390" s="1" t="s">
        <v>111</v>
      </c>
      <c r="CV3390" s="1" t="s">
        <v>111</v>
      </c>
      <c r="CW3390" s="1" t="s">
        <v>3935</v>
      </c>
      <c r="CX3390" s="1">
        <v>16702331818</v>
      </c>
      <c r="CY3390" s="1" t="s">
        <v>3930</v>
      </c>
      <c r="CZ3390" s="1" t="s">
        <v>138</v>
      </c>
      <c r="DA3390" s="1" t="s">
        <v>111</v>
      </c>
      <c r="DB3390" s="1" t="s">
        <v>112</v>
      </c>
    </row>
    <row r="3391" spans="1:111" ht="15.6" customHeight="1" x14ac:dyDescent="0.25">
      <c r="A3391" s="1" t="s">
        <v>17211</v>
      </c>
      <c r="B3391" s="1" t="s">
        <v>109</v>
      </c>
      <c r="C3391" s="2">
        <v>44322.861828819441</v>
      </c>
      <c r="D3391" s="2">
        <v>44341</v>
      </c>
      <c r="E3391" s="1" t="s">
        <v>110</v>
      </c>
      <c r="F3391" s="2">
        <v>44469.833333333336</v>
      </c>
      <c r="G3391" s="1" t="s">
        <v>112</v>
      </c>
      <c r="H3391" s="1" t="s">
        <v>112</v>
      </c>
      <c r="I3391" s="1" t="s">
        <v>112</v>
      </c>
      <c r="J3391" s="1" t="s">
        <v>1401</v>
      </c>
      <c r="K3391" s="1" t="s">
        <v>1402</v>
      </c>
      <c r="L3391" s="1" t="s">
        <v>1403</v>
      </c>
      <c r="N3391" s="1" t="s">
        <v>116</v>
      </c>
      <c r="O3391" s="1" t="s">
        <v>117</v>
      </c>
      <c r="P3391" s="9">
        <v>96950</v>
      </c>
      <c r="Q3391" s="1" t="s">
        <v>118</v>
      </c>
      <c r="S3391" s="1">
        <v>16702352855</v>
      </c>
      <c r="U3391" s="1">
        <v>61163</v>
      </c>
      <c r="V3391" s="1" t="s">
        <v>119</v>
      </c>
      <c r="X3391" s="1" t="s">
        <v>1404</v>
      </c>
      <c r="Y3391" s="1" t="s">
        <v>1405</v>
      </c>
      <c r="AA3391" s="1" t="s">
        <v>245</v>
      </c>
      <c r="AB3391" s="1" t="s">
        <v>1403</v>
      </c>
      <c r="AD3391" s="1" t="s">
        <v>116</v>
      </c>
      <c r="AE3391" s="1" t="s">
        <v>117</v>
      </c>
      <c r="AF3391" s="9">
        <v>96950</v>
      </c>
      <c r="AG3391" s="1" t="s">
        <v>118</v>
      </c>
      <c r="AI3391" s="1">
        <v>16702352855</v>
      </c>
      <c r="AK3391" s="1" t="s">
        <v>620</v>
      </c>
      <c r="AL3391" s="1" t="s">
        <v>125</v>
      </c>
      <c r="AM3391" s="1" t="s">
        <v>621</v>
      </c>
      <c r="AN3391" s="1" t="s">
        <v>622</v>
      </c>
      <c r="AP3391" s="1" t="s">
        <v>1284</v>
      </c>
      <c r="AR3391" s="1" t="s">
        <v>116</v>
      </c>
      <c r="AS3391" s="1" t="s">
        <v>117</v>
      </c>
      <c r="AT3391" s="9">
        <v>96950</v>
      </c>
      <c r="AU3391" s="1" t="s">
        <v>118</v>
      </c>
      <c r="AW3391" s="1">
        <v>16702353403</v>
      </c>
      <c r="AY3391" s="1" t="s">
        <v>1871</v>
      </c>
      <c r="AZ3391" s="1" t="s">
        <v>626</v>
      </c>
      <c r="BC3391" s="1" t="str">
        <f>"25-2021.00"</f>
        <v>25-2021.00</v>
      </c>
      <c r="BD3391" s="1" t="s">
        <v>1408</v>
      </c>
      <c r="BE3391" s="1" t="s">
        <v>1409</v>
      </c>
      <c r="BF3391" s="1" t="s">
        <v>1410</v>
      </c>
      <c r="BG3391" s="1">
        <v>1</v>
      </c>
      <c r="BI3391" s="2">
        <v>44471</v>
      </c>
      <c r="BJ3391" s="2">
        <v>44835</v>
      </c>
      <c r="BM3391" s="1">
        <v>35</v>
      </c>
      <c r="BN3391" s="1">
        <v>0</v>
      </c>
      <c r="BO3391" s="1">
        <v>7</v>
      </c>
      <c r="BP3391" s="1">
        <v>7</v>
      </c>
      <c r="BQ3391" s="1">
        <v>7</v>
      </c>
      <c r="BR3391" s="1">
        <v>7</v>
      </c>
      <c r="BS3391" s="1">
        <v>7</v>
      </c>
      <c r="BT3391" s="1">
        <v>0</v>
      </c>
      <c r="BU3391" s="1" t="str">
        <f>"9:00 AM"</f>
        <v>9:00 AM</v>
      </c>
      <c r="BV3391" s="1" t="str">
        <f t="shared" si="86"/>
        <v>5:00 PM</v>
      </c>
      <c r="BW3391" s="1" t="s">
        <v>135</v>
      </c>
      <c r="BX3391" s="1">
        <v>0</v>
      </c>
      <c r="BY3391" s="1">
        <v>24</v>
      </c>
      <c r="BZ3391" s="1" t="s">
        <v>112</v>
      </c>
      <c r="CB3391" s="1" t="s">
        <v>17212</v>
      </c>
      <c r="CC3391" s="1" t="s">
        <v>1412</v>
      </c>
      <c r="CD3391" s="1" t="s">
        <v>1403</v>
      </c>
      <c r="CE3391" s="1" t="s">
        <v>116</v>
      </c>
      <c r="CF3391" s="1" t="s">
        <v>117</v>
      </c>
      <c r="CG3391" s="1">
        <v>96950</v>
      </c>
      <c r="CH3391" s="3">
        <v>13.21</v>
      </c>
      <c r="CI3391" s="3">
        <v>13.21</v>
      </c>
      <c r="CJ3391" s="3">
        <v>19.82</v>
      </c>
      <c r="CK3391" s="3">
        <v>19.82</v>
      </c>
      <c r="CL3391" s="1" t="s">
        <v>137</v>
      </c>
      <c r="CN3391" s="1" t="s">
        <v>139</v>
      </c>
      <c r="CP3391" s="1" t="s">
        <v>112</v>
      </c>
      <c r="CQ3391" s="1" t="s">
        <v>111</v>
      </c>
      <c r="CR3391" s="1" t="s">
        <v>112</v>
      </c>
      <c r="CS3391" s="1" t="s">
        <v>111</v>
      </c>
      <c r="CT3391" s="1" t="s">
        <v>138</v>
      </c>
      <c r="CU3391" s="1" t="s">
        <v>111</v>
      </c>
      <c r="CV3391" s="1" t="s">
        <v>138</v>
      </c>
      <c r="CW3391" s="1" t="s">
        <v>631</v>
      </c>
      <c r="CX3391" s="1">
        <v>16702352855</v>
      </c>
      <c r="CY3391" s="1" t="s">
        <v>620</v>
      </c>
      <c r="CZ3391" s="1" t="s">
        <v>138</v>
      </c>
      <c r="DA3391" s="1" t="s">
        <v>111</v>
      </c>
      <c r="DB3391" s="1" t="s">
        <v>112</v>
      </c>
    </row>
    <row r="3392" spans="1:111" ht="15.6" customHeight="1" x14ac:dyDescent="0.25">
      <c r="A3392" s="1" t="s">
        <v>17213</v>
      </c>
      <c r="B3392" s="1" t="s">
        <v>109</v>
      </c>
      <c r="C3392" s="2">
        <v>44307.835656712959</v>
      </c>
      <c r="D3392" s="2">
        <v>44344</v>
      </c>
      <c r="E3392" s="1" t="s">
        <v>110</v>
      </c>
      <c r="F3392" s="2">
        <v>44467.833333333336</v>
      </c>
      <c r="G3392" s="1" t="s">
        <v>112</v>
      </c>
      <c r="H3392" s="1" t="s">
        <v>112</v>
      </c>
      <c r="I3392" s="1" t="s">
        <v>112</v>
      </c>
      <c r="J3392" s="1" t="s">
        <v>8987</v>
      </c>
      <c r="K3392" s="1" t="s">
        <v>8987</v>
      </c>
      <c r="L3392" s="1" t="s">
        <v>8988</v>
      </c>
      <c r="N3392" s="1" t="s">
        <v>167</v>
      </c>
      <c r="O3392" s="1" t="s">
        <v>117</v>
      </c>
      <c r="P3392" s="9">
        <v>96950</v>
      </c>
      <c r="Q3392" s="1" t="s">
        <v>118</v>
      </c>
      <c r="S3392" s="1">
        <v>16702346089</v>
      </c>
      <c r="U3392" s="1">
        <v>5613</v>
      </c>
      <c r="V3392" s="1" t="s">
        <v>2479</v>
      </c>
      <c r="W3392" s="1" t="s">
        <v>111</v>
      </c>
      <c r="X3392" s="1" t="s">
        <v>6567</v>
      </c>
      <c r="Y3392" s="1" t="s">
        <v>8989</v>
      </c>
      <c r="Z3392" s="1" t="s">
        <v>671</v>
      </c>
      <c r="AA3392" s="1" t="s">
        <v>2242</v>
      </c>
      <c r="AB3392" s="1" t="s">
        <v>8988</v>
      </c>
      <c r="AD3392" s="1" t="s">
        <v>116</v>
      </c>
      <c r="AE3392" s="1" t="s">
        <v>117</v>
      </c>
      <c r="AF3392" s="9">
        <v>96950</v>
      </c>
      <c r="AG3392" s="1" t="s">
        <v>118</v>
      </c>
      <c r="AI3392" s="1">
        <v>16702346089</v>
      </c>
      <c r="AK3392" s="1" t="s">
        <v>8990</v>
      </c>
      <c r="BC3392" s="1" t="str">
        <f>"37-2011.00"</f>
        <v>37-2011.00</v>
      </c>
      <c r="BD3392" s="1" t="s">
        <v>676</v>
      </c>
      <c r="BE3392" s="1" t="s">
        <v>8991</v>
      </c>
      <c r="BF3392" s="1" t="s">
        <v>578</v>
      </c>
      <c r="BG3392" s="1">
        <v>1</v>
      </c>
      <c r="BI3392" s="2">
        <v>44469</v>
      </c>
      <c r="BJ3392" s="2">
        <v>44833</v>
      </c>
      <c r="BM3392" s="1">
        <v>40</v>
      </c>
      <c r="BN3392" s="1">
        <v>0</v>
      </c>
      <c r="BO3392" s="1">
        <v>8</v>
      </c>
      <c r="BP3392" s="1">
        <v>8</v>
      </c>
      <c r="BQ3392" s="1">
        <v>8</v>
      </c>
      <c r="BR3392" s="1">
        <v>8</v>
      </c>
      <c r="BS3392" s="1">
        <v>8</v>
      </c>
      <c r="BT3392" s="1">
        <v>0</v>
      </c>
      <c r="BU3392" s="1" t="str">
        <f>"7:30 AM"</f>
        <v>7:30 AM</v>
      </c>
      <c r="BV3392" s="1" t="str">
        <f>"4:30 PM"</f>
        <v>4:30 PM</v>
      </c>
      <c r="BW3392" s="1" t="s">
        <v>135</v>
      </c>
      <c r="BX3392" s="1">
        <v>0</v>
      </c>
      <c r="BY3392" s="1">
        <v>6</v>
      </c>
      <c r="BZ3392" s="1" t="s">
        <v>112</v>
      </c>
      <c r="CA3392" s="1">
        <v>2</v>
      </c>
      <c r="CB3392" s="1" t="s">
        <v>17214</v>
      </c>
      <c r="CC3392" s="1" t="s">
        <v>17215</v>
      </c>
      <c r="CE3392" s="1" t="s">
        <v>167</v>
      </c>
      <c r="CF3392" s="1" t="s">
        <v>117</v>
      </c>
      <c r="CG3392" s="1">
        <v>96950</v>
      </c>
      <c r="CH3392" s="3">
        <v>8.0500000000000007</v>
      </c>
      <c r="CI3392" s="3">
        <v>8.0500000000000007</v>
      </c>
      <c r="CJ3392" s="3">
        <v>12.07</v>
      </c>
      <c r="CK3392" s="3">
        <v>12.07</v>
      </c>
      <c r="CL3392" s="1" t="s">
        <v>137</v>
      </c>
      <c r="CN3392" s="1" t="s">
        <v>139</v>
      </c>
      <c r="CP3392" s="1" t="s">
        <v>112</v>
      </c>
      <c r="CQ3392" s="1" t="s">
        <v>111</v>
      </c>
      <c r="CR3392" s="1" t="s">
        <v>112</v>
      </c>
      <c r="CS3392" s="1" t="s">
        <v>111</v>
      </c>
      <c r="CT3392" s="1" t="s">
        <v>138</v>
      </c>
      <c r="CU3392" s="1" t="s">
        <v>111</v>
      </c>
      <c r="CV3392" s="1" t="s">
        <v>111</v>
      </c>
      <c r="CW3392" s="1" t="s">
        <v>17216</v>
      </c>
      <c r="CX3392" s="1">
        <v>16702346089</v>
      </c>
      <c r="CY3392" s="1" t="s">
        <v>8990</v>
      </c>
      <c r="CZ3392" s="1" t="s">
        <v>138</v>
      </c>
      <c r="DA3392" s="1" t="s">
        <v>111</v>
      </c>
      <c r="DB3392" s="1" t="s">
        <v>111</v>
      </c>
    </row>
    <row r="3393" spans="1:111" ht="15.6" customHeight="1" x14ac:dyDescent="0.25">
      <c r="A3393" s="1" t="s">
        <v>17217</v>
      </c>
      <c r="B3393" s="1" t="s">
        <v>109</v>
      </c>
      <c r="C3393" s="2">
        <v>44305.897362731484</v>
      </c>
      <c r="D3393" s="2">
        <v>44355</v>
      </c>
      <c r="E3393" s="1" t="s">
        <v>110</v>
      </c>
      <c r="F3393" s="2">
        <v>44468.833333333336</v>
      </c>
      <c r="G3393" s="1" t="s">
        <v>112</v>
      </c>
      <c r="H3393" s="1" t="s">
        <v>112</v>
      </c>
      <c r="I3393" s="1" t="s">
        <v>112</v>
      </c>
      <c r="J3393" s="1" t="s">
        <v>9229</v>
      </c>
      <c r="L3393" s="1" t="s">
        <v>2822</v>
      </c>
      <c r="M3393" s="1" t="s">
        <v>9230</v>
      </c>
      <c r="N3393" s="1" t="s">
        <v>167</v>
      </c>
      <c r="O3393" s="1" t="s">
        <v>117</v>
      </c>
      <c r="P3393" s="9">
        <v>96950</v>
      </c>
      <c r="Q3393" s="1" t="s">
        <v>118</v>
      </c>
      <c r="S3393" s="1">
        <v>16702353027</v>
      </c>
      <c r="U3393" s="1">
        <v>23622</v>
      </c>
      <c r="V3393" s="1" t="s">
        <v>119</v>
      </c>
      <c r="X3393" s="1" t="s">
        <v>2824</v>
      </c>
      <c r="Y3393" s="1" t="s">
        <v>2825</v>
      </c>
      <c r="Z3393" s="1" t="s">
        <v>2826</v>
      </c>
      <c r="AA3393" s="1" t="s">
        <v>171</v>
      </c>
      <c r="AB3393" s="1" t="s">
        <v>2822</v>
      </c>
      <c r="AC3393" s="1" t="s">
        <v>2823</v>
      </c>
      <c r="AD3393" s="1" t="s">
        <v>167</v>
      </c>
      <c r="AE3393" s="1" t="s">
        <v>117</v>
      </c>
      <c r="AF3393" s="9">
        <v>96950</v>
      </c>
      <c r="AG3393" s="1" t="s">
        <v>118</v>
      </c>
      <c r="AI3393" s="1">
        <v>16702353027</v>
      </c>
      <c r="AK3393" s="1" t="s">
        <v>9231</v>
      </c>
      <c r="BC3393" s="1" t="str">
        <f>"33-9099.02"</f>
        <v>33-9099.02</v>
      </c>
      <c r="BD3393" s="1" t="s">
        <v>9232</v>
      </c>
      <c r="BE3393" s="1" t="s">
        <v>9233</v>
      </c>
      <c r="BF3393" s="1" t="s">
        <v>9234</v>
      </c>
      <c r="BG3393" s="1">
        <v>1</v>
      </c>
      <c r="BI3393" s="2">
        <v>44470</v>
      </c>
      <c r="BJ3393" s="2">
        <v>44834</v>
      </c>
      <c r="BM3393" s="1">
        <v>35</v>
      </c>
      <c r="BN3393" s="1">
        <v>0</v>
      </c>
      <c r="BO3393" s="1">
        <v>7</v>
      </c>
      <c r="BP3393" s="1">
        <v>7</v>
      </c>
      <c r="BQ3393" s="1">
        <v>7</v>
      </c>
      <c r="BR3393" s="1">
        <v>7</v>
      </c>
      <c r="BS3393" s="1">
        <v>7</v>
      </c>
      <c r="BT3393" s="1">
        <v>0</v>
      </c>
      <c r="BU3393" s="1" t="str">
        <f>"8:00 AM"</f>
        <v>8:00 AM</v>
      </c>
      <c r="BV3393" s="1" t="str">
        <f>"3:00 PM"</f>
        <v>3:00 PM</v>
      </c>
      <c r="BW3393" s="1" t="s">
        <v>135</v>
      </c>
      <c r="BX3393" s="1">
        <v>0</v>
      </c>
      <c r="BY3393" s="1">
        <v>12</v>
      </c>
      <c r="BZ3393" s="1" t="s">
        <v>112</v>
      </c>
      <c r="CA3393" s="1">
        <v>0</v>
      </c>
      <c r="CB3393" s="4" t="s">
        <v>17218</v>
      </c>
      <c r="CC3393" s="1" t="s">
        <v>2822</v>
      </c>
      <c r="CD3393" s="1" t="s">
        <v>2823</v>
      </c>
      <c r="CE3393" s="1" t="s">
        <v>167</v>
      </c>
      <c r="CF3393" s="1" t="s">
        <v>117</v>
      </c>
      <c r="CG3393" s="1">
        <v>96950</v>
      </c>
      <c r="CH3393" s="3">
        <v>8.2200000000000006</v>
      </c>
      <c r="CJ3393" s="3">
        <v>12.33</v>
      </c>
      <c r="CL3393" s="1" t="s">
        <v>137</v>
      </c>
      <c r="CM3393" s="1" t="s">
        <v>362</v>
      </c>
      <c r="CN3393" s="1" t="s">
        <v>139</v>
      </c>
      <c r="CP3393" s="1" t="s">
        <v>112</v>
      </c>
      <c r="CQ3393" s="1" t="s">
        <v>111</v>
      </c>
      <c r="CR3393" s="1" t="s">
        <v>112</v>
      </c>
      <c r="CS3393" s="1" t="s">
        <v>111</v>
      </c>
      <c r="CT3393" s="1" t="s">
        <v>138</v>
      </c>
      <c r="CU3393" s="1" t="s">
        <v>111</v>
      </c>
      <c r="CV3393" s="1" t="s">
        <v>138</v>
      </c>
      <c r="CW3393" s="1" t="s">
        <v>8058</v>
      </c>
      <c r="CX3393" s="1">
        <v>16702353027</v>
      </c>
      <c r="CY3393" s="1" t="s">
        <v>9231</v>
      </c>
      <c r="CZ3393" s="1" t="s">
        <v>138</v>
      </c>
      <c r="DA3393" s="1" t="s">
        <v>111</v>
      </c>
      <c r="DB3393" s="1" t="s">
        <v>112</v>
      </c>
    </row>
    <row r="3394" spans="1:111" ht="15.6" customHeight="1" x14ac:dyDescent="0.25">
      <c r="A3394" s="1" t="s">
        <v>17225</v>
      </c>
      <c r="B3394" s="1" t="s">
        <v>109</v>
      </c>
      <c r="C3394" s="2">
        <v>44354.18034525463</v>
      </c>
      <c r="D3394" s="2">
        <v>44389</v>
      </c>
      <c r="E3394" s="1" t="s">
        <v>180</v>
      </c>
      <c r="G3394" s="1" t="s">
        <v>112</v>
      </c>
      <c r="H3394" s="1" t="s">
        <v>112</v>
      </c>
      <c r="I3394" s="1" t="s">
        <v>112</v>
      </c>
      <c r="J3394" s="1" t="s">
        <v>11359</v>
      </c>
      <c r="K3394" s="1" t="s">
        <v>11360</v>
      </c>
      <c r="L3394" s="1" t="s">
        <v>11361</v>
      </c>
      <c r="M3394" s="1" t="s">
        <v>138</v>
      </c>
      <c r="N3394" s="1" t="s">
        <v>167</v>
      </c>
      <c r="O3394" s="1" t="s">
        <v>117</v>
      </c>
      <c r="P3394" s="9">
        <v>96950</v>
      </c>
      <c r="Q3394" s="1" t="s">
        <v>118</v>
      </c>
      <c r="R3394" s="1" t="s">
        <v>138</v>
      </c>
      <c r="S3394" s="1">
        <v>16702340801</v>
      </c>
      <c r="U3394" s="1">
        <v>44419</v>
      </c>
      <c r="V3394" s="1" t="s">
        <v>119</v>
      </c>
      <c r="X3394" s="1" t="s">
        <v>17226</v>
      </c>
      <c r="Y3394" s="1" t="s">
        <v>17227</v>
      </c>
      <c r="Z3394" s="1" t="s">
        <v>17228</v>
      </c>
      <c r="AA3394" s="1" t="s">
        <v>2483</v>
      </c>
      <c r="AB3394" s="1" t="s">
        <v>15670</v>
      </c>
      <c r="AC3394" s="1" t="s">
        <v>138</v>
      </c>
      <c r="AD3394" s="1" t="s">
        <v>690</v>
      </c>
      <c r="AE3394" s="1" t="s">
        <v>117</v>
      </c>
      <c r="AF3394" s="9">
        <v>96913</v>
      </c>
      <c r="AG3394" s="1" t="s">
        <v>118</v>
      </c>
      <c r="AH3394" s="1" t="s">
        <v>138</v>
      </c>
      <c r="AI3394" s="1">
        <v>16718981741</v>
      </c>
      <c r="AK3394" s="1" t="s">
        <v>11365</v>
      </c>
      <c r="BC3394" s="1" t="str">
        <f>"49-9071.00"</f>
        <v>49-9071.00</v>
      </c>
      <c r="BD3394" s="1" t="s">
        <v>214</v>
      </c>
      <c r="BE3394" s="1" t="s">
        <v>17229</v>
      </c>
      <c r="BF3394" s="1" t="s">
        <v>212</v>
      </c>
      <c r="BG3394" s="1">
        <v>7</v>
      </c>
      <c r="BI3394" s="2">
        <v>44470</v>
      </c>
      <c r="BJ3394" s="2">
        <v>44834</v>
      </c>
      <c r="BM3394" s="1">
        <v>40</v>
      </c>
      <c r="BN3394" s="1">
        <v>0</v>
      </c>
      <c r="BO3394" s="1">
        <v>8</v>
      </c>
      <c r="BP3394" s="1">
        <v>8</v>
      </c>
      <c r="BQ3394" s="1">
        <v>8</v>
      </c>
      <c r="BR3394" s="1">
        <v>8</v>
      </c>
      <c r="BS3394" s="1">
        <v>8</v>
      </c>
      <c r="BT3394" s="1">
        <v>0</v>
      </c>
      <c r="BU3394" s="1" t="str">
        <f>"8:00 AM"</f>
        <v>8:00 AM</v>
      </c>
      <c r="BV3394" s="1" t="str">
        <f>"5:00 PM"</f>
        <v>5:00 PM</v>
      </c>
      <c r="BW3394" s="1" t="s">
        <v>135</v>
      </c>
      <c r="BX3394" s="1">
        <v>0</v>
      </c>
      <c r="BY3394" s="1">
        <v>12</v>
      </c>
      <c r="BZ3394" s="1" t="s">
        <v>112</v>
      </c>
      <c r="CB3394" s="1" t="s">
        <v>11367</v>
      </c>
      <c r="CC3394" s="1" t="s">
        <v>11368</v>
      </c>
      <c r="CD3394" s="1" t="s">
        <v>138</v>
      </c>
      <c r="CE3394" s="1" t="s">
        <v>167</v>
      </c>
      <c r="CF3394" s="1" t="s">
        <v>117</v>
      </c>
      <c r="CG3394" s="1">
        <v>96950</v>
      </c>
      <c r="CH3394" s="3">
        <v>8.7100000000000009</v>
      </c>
      <c r="CI3394" s="3">
        <v>8.7100000000000009</v>
      </c>
      <c r="CJ3394" s="3">
        <v>13.07</v>
      </c>
      <c r="CK3394" s="3">
        <v>13.07</v>
      </c>
      <c r="CL3394" s="1" t="s">
        <v>137</v>
      </c>
      <c r="CM3394" s="1" t="s">
        <v>138</v>
      </c>
      <c r="CN3394" s="1" t="s">
        <v>139</v>
      </c>
      <c r="CP3394" s="1" t="s">
        <v>112</v>
      </c>
      <c r="CQ3394" s="1" t="s">
        <v>111</v>
      </c>
      <c r="CR3394" s="1" t="s">
        <v>112</v>
      </c>
      <c r="CS3394" s="1" t="s">
        <v>111</v>
      </c>
      <c r="CT3394" s="1" t="s">
        <v>138</v>
      </c>
      <c r="CU3394" s="1" t="s">
        <v>111</v>
      </c>
      <c r="CV3394" s="1" t="s">
        <v>138</v>
      </c>
      <c r="CW3394" s="1" t="s">
        <v>11369</v>
      </c>
      <c r="CX3394" s="1">
        <v>16702340801</v>
      </c>
      <c r="CY3394" s="1" t="s">
        <v>11370</v>
      </c>
      <c r="CZ3394" s="1" t="s">
        <v>138</v>
      </c>
      <c r="DA3394" s="1" t="s">
        <v>111</v>
      </c>
      <c r="DB3394" s="1" t="s">
        <v>112</v>
      </c>
    </row>
    <row r="3395" spans="1:111" ht="15.6" customHeight="1" x14ac:dyDescent="0.25">
      <c r="A3395" s="1" t="s">
        <v>17239</v>
      </c>
      <c r="B3395" s="1" t="s">
        <v>109</v>
      </c>
      <c r="C3395" s="2">
        <v>44368.095074999997</v>
      </c>
      <c r="D3395" s="2">
        <v>44414</v>
      </c>
      <c r="E3395" s="1" t="s">
        <v>180</v>
      </c>
      <c r="G3395" s="1" t="s">
        <v>112</v>
      </c>
      <c r="H3395" s="1" t="s">
        <v>112</v>
      </c>
      <c r="I3395" s="1" t="s">
        <v>112</v>
      </c>
      <c r="J3395" s="1" t="s">
        <v>17240</v>
      </c>
      <c r="L3395" s="1" t="s">
        <v>10724</v>
      </c>
      <c r="M3395" s="1" t="s">
        <v>1460</v>
      </c>
      <c r="N3395" s="1" t="s">
        <v>116</v>
      </c>
      <c r="O3395" s="1" t="s">
        <v>117</v>
      </c>
      <c r="P3395" s="9">
        <v>96950</v>
      </c>
      <c r="Q3395" s="1" t="s">
        <v>118</v>
      </c>
      <c r="R3395" s="1" t="s">
        <v>1954</v>
      </c>
      <c r="S3395" s="1">
        <v>16707885795</v>
      </c>
      <c r="U3395" s="1">
        <v>561320</v>
      </c>
      <c r="V3395" s="1" t="s">
        <v>119</v>
      </c>
      <c r="X3395" s="1" t="s">
        <v>10061</v>
      </c>
      <c r="Y3395" s="1" t="s">
        <v>10062</v>
      </c>
      <c r="Z3395" s="1" t="s">
        <v>10063</v>
      </c>
      <c r="AA3395" s="1" t="s">
        <v>2483</v>
      </c>
      <c r="AB3395" s="1" t="s">
        <v>17241</v>
      </c>
      <c r="AC3395" s="1" t="s">
        <v>1460</v>
      </c>
      <c r="AD3395" s="1" t="s">
        <v>116</v>
      </c>
      <c r="AE3395" s="1" t="s">
        <v>117</v>
      </c>
      <c r="AF3395" s="9">
        <v>96950</v>
      </c>
      <c r="AG3395" s="1" t="s">
        <v>118</v>
      </c>
      <c r="AH3395" s="1" t="s">
        <v>1954</v>
      </c>
      <c r="AI3395" s="1">
        <v>16707885798</v>
      </c>
      <c r="AK3395" s="1" t="s">
        <v>10064</v>
      </c>
      <c r="BC3395" s="1" t="str">
        <f>"37-2011.00"</f>
        <v>37-2011.00</v>
      </c>
      <c r="BD3395" s="1" t="s">
        <v>676</v>
      </c>
      <c r="BE3395" s="1" t="s">
        <v>17242</v>
      </c>
      <c r="BF3395" s="1" t="s">
        <v>9184</v>
      </c>
      <c r="BG3395" s="1">
        <v>20</v>
      </c>
      <c r="BI3395" s="2">
        <v>44470</v>
      </c>
      <c r="BJ3395" s="2">
        <v>44834</v>
      </c>
      <c r="BM3395" s="1">
        <v>35</v>
      </c>
      <c r="BN3395" s="1">
        <v>0</v>
      </c>
      <c r="BO3395" s="1">
        <v>7</v>
      </c>
      <c r="BP3395" s="1">
        <v>7</v>
      </c>
      <c r="BQ3395" s="1">
        <v>7</v>
      </c>
      <c r="BR3395" s="1">
        <v>7</v>
      </c>
      <c r="BS3395" s="1">
        <v>7</v>
      </c>
      <c r="BT3395" s="1">
        <v>0</v>
      </c>
      <c r="BU3395" s="1" t="str">
        <f>"9:00 AM"</f>
        <v>9:00 AM</v>
      </c>
      <c r="BV3395" s="1" t="str">
        <f>"5:00 PM"</f>
        <v>5:00 PM</v>
      </c>
      <c r="BW3395" s="1" t="s">
        <v>230</v>
      </c>
      <c r="BX3395" s="1">
        <v>1</v>
      </c>
      <c r="BY3395" s="1">
        <v>1</v>
      </c>
      <c r="BZ3395" s="1" t="s">
        <v>112</v>
      </c>
      <c r="CB3395" s="1" t="s">
        <v>17243</v>
      </c>
      <c r="CC3395" s="1" t="s">
        <v>17244</v>
      </c>
      <c r="CD3395" s="1" t="s">
        <v>3110</v>
      </c>
      <c r="CE3395" s="1" t="s">
        <v>116</v>
      </c>
      <c r="CF3395" s="1" t="s">
        <v>117</v>
      </c>
      <c r="CG3395" s="1">
        <v>96950</v>
      </c>
      <c r="CH3395" s="3">
        <v>8.0500000000000007</v>
      </c>
      <c r="CI3395" s="3">
        <v>8.0500000000000007</v>
      </c>
      <c r="CJ3395" s="3">
        <v>12.08</v>
      </c>
      <c r="CK3395" s="3">
        <v>12.08</v>
      </c>
      <c r="CL3395" s="1" t="s">
        <v>137</v>
      </c>
      <c r="CM3395" s="1" t="s">
        <v>331</v>
      </c>
      <c r="CN3395" s="1" t="s">
        <v>139</v>
      </c>
      <c r="CP3395" s="1" t="s">
        <v>112</v>
      </c>
      <c r="CQ3395" s="1" t="s">
        <v>111</v>
      </c>
      <c r="CR3395" s="1" t="s">
        <v>111</v>
      </c>
      <c r="CS3395" s="1" t="s">
        <v>111</v>
      </c>
      <c r="CT3395" s="1" t="s">
        <v>111</v>
      </c>
      <c r="CU3395" s="1" t="s">
        <v>111</v>
      </c>
      <c r="CV3395" s="1" t="s">
        <v>111</v>
      </c>
      <c r="CW3395" s="1" t="s">
        <v>17245</v>
      </c>
      <c r="CX3395" s="1">
        <v>16707885795</v>
      </c>
      <c r="CY3395" s="1" t="s">
        <v>10064</v>
      </c>
      <c r="CZ3395" s="1" t="s">
        <v>138</v>
      </c>
      <c r="DA3395" s="1" t="s">
        <v>111</v>
      </c>
      <c r="DB3395" s="1" t="s">
        <v>112</v>
      </c>
    </row>
    <row r="3396" spans="1:111" ht="15.6" customHeight="1" x14ac:dyDescent="0.25">
      <c r="A3396" s="1" t="s">
        <v>17283</v>
      </c>
      <c r="B3396" s="1" t="s">
        <v>109</v>
      </c>
      <c r="C3396" s="2">
        <v>44369.842683680552</v>
      </c>
      <c r="D3396" s="2">
        <v>44427</v>
      </c>
      <c r="E3396" s="1" t="s">
        <v>180</v>
      </c>
      <c r="G3396" s="1" t="s">
        <v>111</v>
      </c>
      <c r="H3396" s="1" t="s">
        <v>112</v>
      </c>
      <c r="I3396" s="1" t="s">
        <v>112</v>
      </c>
      <c r="J3396" s="1" t="s">
        <v>1168</v>
      </c>
      <c r="L3396" s="1" t="s">
        <v>1169</v>
      </c>
      <c r="M3396" s="1" t="s">
        <v>1170</v>
      </c>
      <c r="N3396" s="1" t="s">
        <v>116</v>
      </c>
      <c r="O3396" s="1" t="s">
        <v>117</v>
      </c>
      <c r="P3396" s="9">
        <v>96950</v>
      </c>
      <c r="Q3396" s="1" t="s">
        <v>118</v>
      </c>
      <c r="R3396" s="1" t="s">
        <v>116</v>
      </c>
      <c r="S3396" s="1">
        <v>16705887746</v>
      </c>
      <c r="T3396" s="1">
        <v>0</v>
      </c>
      <c r="U3396" s="1">
        <v>236220</v>
      </c>
      <c r="V3396" s="1" t="s">
        <v>119</v>
      </c>
      <c r="X3396" s="1" t="s">
        <v>1171</v>
      </c>
      <c r="Y3396" s="1" t="s">
        <v>1172</v>
      </c>
      <c r="AA3396" s="1" t="s">
        <v>1173</v>
      </c>
      <c r="AB3396" s="1" t="s">
        <v>1169</v>
      </c>
      <c r="AC3396" s="1" t="s">
        <v>1170</v>
      </c>
      <c r="AD3396" s="1" t="s">
        <v>116</v>
      </c>
      <c r="AE3396" s="1" t="s">
        <v>117</v>
      </c>
      <c r="AF3396" s="9">
        <v>96950</v>
      </c>
      <c r="AG3396" s="1" t="s">
        <v>118</v>
      </c>
      <c r="AH3396" s="1" t="s">
        <v>116</v>
      </c>
      <c r="AI3396" s="1">
        <v>16717773710</v>
      </c>
      <c r="AK3396" s="1" t="s">
        <v>1174</v>
      </c>
      <c r="BC3396" s="1" t="str">
        <f>"47-2031.00"</f>
        <v>47-2031.00</v>
      </c>
      <c r="BD3396" s="1" t="s">
        <v>10475</v>
      </c>
      <c r="BE3396" s="1" t="s">
        <v>10476</v>
      </c>
      <c r="BF3396" s="1" t="s">
        <v>10477</v>
      </c>
      <c r="BG3396" s="1">
        <v>20</v>
      </c>
      <c r="BI3396" s="2">
        <v>44470</v>
      </c>
      <c r="BJ3396" s="2">
        <v>45565</v>
      </c>
      <c r="BM3396" s="1">
        <v>40</v>
      </c>
      <c r="BN3396" s="1">
        <v>0</v>
      </c>
      <c r="BO3396" s="1">
        <v>8</v>
      </c>
      <c r="BP3396" s="1">
        <v>8</v>
      </c>
      <c r="BQ3396" s="1">
        <v>8</v>
      </c>
      <c r="BR3396" s="1">
        <v>8</v>
      </c>
      <c r="BS3396" s="1">
        <v>8</v>
      </c>
      <c r="BT3396" s="1">
        <v>0</v>
      </c>
      <c r="BU3396" s="1" t="str">
        <f>"8:00 AM"</f>
        <v>8:00 AM</v>
      </c>
      <c r="BV3396" s="1" t="str">
        <f>"5:00 PM"</f>
        <v>5:00 PM</v>
      </c>
      <c r="BW3396" s="1" t="s">
        <v>135</v>
      </c>
      <c r="BX3396" s="1">
        <v>0</v>
      </c>
      <c r="BY3396" s="1">
        <v>12</v>
      </c>
      <c r="BZ3396" s="1" t="s">
        <v>112</v>
      </c>
      <c r="CB3396" s="4" t="s">
        <v>10478</v>
      </c>
      <c r="CC3396" s="1" t="s">
        <v>1169</v>
      </c>
      <c r="CD3396" s="1" t="s">
        <v>1170</v>
      </c>
      <c r="CE3396" s="1" t="s">
        <v>116</v>
      </c>
      <c r="CF3396" s="1" t="s">
        <v>117</v>
      </c>
      <c r="CG3396" s="1">
        <v>96950</v>
      </c>
      <c r="CH3396" s="3">
        <v>13.78</v>
      </c>
      <c r="CI3396" s="3">
        <v>13.78</v>
      </c>
      <c r="CJ3396" s="3">
        <v>20.67</v>
      </c>
      <c r="CK3396" s="3">
        <v>20.67</v>
      </c>
      <c r="CL3396" s="1" t="s">
        <v>137</v>
      </c>
      <c r="CN3396" s="1" t="s">
        <v>139</v>
      </c>
      <c r="CP3396" s="1" t="s">
        <v>112</v>
      </c>
      <c r="CQ3396" s="1" t="s">
        <v>111</v>
      </c>
      <c r="CR3396" s="1" t="s">
        <v>111</v>
      </c>
      <c r="CS3396" s="1" t="s">
        <v>111</v>
      </c>
      <c r="CT3396" s="1" t="s">
        <v>138</v>
      </c>
      <c r="CU3396" s="1" t="s">
        <v>111</v>
      </c>
      <c r="CV3396" s="1" t="s">
        <v>138</v>
      </c>
      <c r="CW3396" s="1" t="s">
        <v>1179</v>
      </c>
      <c r="CX3396" s="1">
        <v>16705887746</v>
      </c>
      <c r="CY3396" s="1" t="s">
        <v>1174</v>
      </c>
      <c r="CZ3396" s="1" t="s">
        <v>428</v>
      </c>
      <c r="DA3396" s="1" t="s">
        <v>111</v>
      </c>
      <c r="DB3396" s="1" t="s">
        <v>112</v>
      </c>
    </row>
    <row r="3397" spans="1:111" ht="15.6" customHeight="1" x14ac:dyDescent="0.25">
      <c r="A3397" s="1" t="s">
        <v>17321</v>
      </c>
      <c r="B3397" s="1" t="s">
        <v>109</v>
      </c>
      <c r="C3397" s="2">
        <v>44388.906597337962</v>
      </c>
      <c r="D3397" s="2">
        <v>44453</v>
      </c>
      <c r="E3397" s="1" t="s">
        <v>180</v>
      </c>
      <c r="G3397" s="1" t="s">
        <v>112</v>
      </c>
      <c r="H3397" s="1" t="s">
        <v>112</v>
      </c>
      <c r="I3397" s="1" t="s">
        <v>112</v>
      </c>
      <c r="J3397" s="1" t="s">
        <v>12701</v>
      </c>
      <c r="K3397" s="1" t="s">
        <v>12702</v>
      </c>
      <c r="L3397" s="1" t="s">
        <v>12703</v>
      </c>
      <c r="M3397" s="1" t="s">
        <v>12704</v>
      </c>
      <c r="N3397" s="1" t="s">
        <v>116</v>
      </c>
      <c r="O3397" s="1" t="s">
        <v>117</v>
      </c>
      <c r="P3397" s="9">
        <v>96950</v>
      </c>
      <c r="Q3397" s="1" t="s">
        <v>118</v>
      </c>
      <c r="S3397" s="1">
        <v>16702347236</v>
      </c>
      <c r="U3397" s="1">
        <v>72251</v>
      </c>
      <c r="V3397" s="1" t="s">
        <v>119</v>
      </c>
      <c r="X3397" s="1" t="s">
        <v>12705</v>
      </c>
      <c r="Y3397" s="1" t="s">
        <v>12706</v>
      </c>
      <c r="Z3397" s="1" t="s">
        <v>12707</v>
      </c>
      <c r="AA3397" s="1" t="s">
        <v>245</v>
      </c>
      <c r="AB3397" s="1" t="s">
        <v>12704</v>
      </c>
      <c r="AC3397" s="1" t="s">
        <v>12703</v>
      </c>
      <c r="AD3397" s="1" t="s">
        <v>116</v>
      </c>
      <c r="AE3397" s="1" t="s">
        <v>117</v>
      </c>
      <c r="AF3397" s="9">
        <v>96950</v>
      </c>
      <c r="AG3397" s="1" t="s">
        <v>118</v>
      </c>
      <c r="AI3397" s="1">
        <v>16702347236</v>
      </c>
      <c r="AK3397" s="1" t="s">
        <v>12709</v>
      </c>
      <c r="BC3397" s="1" t="str">
        <f>"35-2014.00"</f>
        <v>35-2014.00</v>
      </c>
      <c r="BD3397" s="1" t="s">
        <v>152</v>
      </c>
      <c r="BE3397" s="1" t="s">
        <v>13939</v>
      </c>
      <c r="BF3397" s="1" t="s">
        <v>154</v>
      </c>
      <c r="BG3397" s="1">
        <v>2</v>
      </c>
      <c r="BI3397" s="2">
        <v>44470</v>
      </c>
      <c r="BJ3397" s="2">
        <v>44834</v>
      </c>
      <c r="BM3397" s="1">
        <v>35</v>
      </c>
      <c r="BN3397" s="1">
        <v>7</v>
      </c>
      <c r="BO3397" s="1">
        <v>0</v>
      </c>
      <c r="BP3397" s="1">
        <v>7</v>
      </c>
      <c r="BQ3397" s="1">
        <v>7</v>
      </c>
      <c r="BR3397" s="1">
        <v>7</v>
      </c>
      <c r="BS3397" s="1">
        <v>0</v>
      </c>
      <c r="BT3397" s="1">
        <v>7</v>
      </c>
      <c r="BU3397" s="1" t="str">
        <f>"10:00 AM"</f>
        <v>10:00 AM</v>
      </c>
      <c r="BV3397" s="1" t="str">
        <f>"6:00 PM"</f>
        <v>6:00 PM</v>
      </c>
      <c r="BW3397" s="1" t="s">
        <v>135</v>
      </c>
      <c r="BX3397" s="1">
        <v>0</v>
      </c>
      <c r="BY3397" s="1">
        <v>12</v>
      </c>
      <c r="BZ3397" s="1" t="s">
        <v>112</v>
      </c>
      <c r="CB3397" s="1" t="s">
        <v>12711</v>
      </c>
      <c r="CC3397" s="1" t="s">
        <v>12703</v>
      </c>
      <c r="CD3397" s="1" t="s">
        <v>12704</v>
      </c>
      <c r="CE3397" s="1" t="s">
        <v>116</v>
      </c>
      <c r="CF3397" s="1" t="s">
        <v>117</v>
      </c>
      <c r="CG3397" s="1">
        <v>96950</v>
      </c>
      <c r="CH3397" s="3">
        <v>8.68</v>
      </c>
      <c r="CI3397" s="3">
        <v>8.68</v>
      </c>
      <c r="CJ3397" s="3">
        <v>13.02</v>
      </c>
      <c r="CK3397" s="3">
        <v>13.02</v>
      </c>
      <c r="CL3397" s="1" t="s">
        <v>137</v>
      </c>
      <c r="CM3397" s="1" t="s">
        <v>362</v>
      </c>
      <c r="CN3397" s="1" t="s">
        <v>139</v>
      </c>
      <c r="CP3397" s="1" t="s">
        <v>112</v>
      </c>
      <c r="CQ3397" s="1" t="s">
        <v>111</v>
      </c>
      <c r="CR3397" s="1" t="s">
        <v>112</v>
      </c>
      <c r="CS3397" s="1" t="s">
        <v>111</v>
      </c>
      <c r="CT3397" s="1" t="s">
        <v>138</v>
      </c>
      <c r="CU3397" s="1" t="s">
        <v>111</v>
      </c>
      <c r="CV3397" s="1" t="s">
        <v>138</v>
      </c>
      <c r="CW3397" s="1" t="s">
        <v>4265</v>
      </c>
      <c r="CX3397" s="1">
        <v>16702347236</v>
      </c>
      <c r="CY3397" s="1" t="s">
        <v>12709</v>
      </c>
      <c r="CZ3397" s="1" t="s">
        <v>168</v>
      </c>
      <c r="DA3397" s="1" t="s">
        <v>111</v>
      </c>
      <c r="DB3397" s="1" t="s">
        <v>112</v>
      </c>
      <c r="DC3397" s="1" t="s">
        <v>12705</v>
      </c>
      <c r="DD3397" s="1" t="s">
        <v>17322</v>
      </c>
      <c r="DE3397" s="1" t="s">
        <v>17323</v>
      </c>
      <c r="DF3397" s="1" t="s">
        <v>12701</v>
      </c>
      <c r="DG3397" s="1" t="s">
        <v>12709</v>
      </c>
    </row>
    <row r="3398" spans="1:111" ht="15.6" customHeight="1" x14ac:dyDescent="0.25">
      <c r="A3398" s="1" t="s">
        <v>17327</v>
      </c>
      <c r="B3398" s="1" t="s">
        <v>109</v>
      </c>
      <c r="C3398" s="2">
        <v>44353.457625810188</v>
      </c>
      <c r="D3398" s="2">
        <v>44412</v>
      </c>
      <c r="E3398" s="1" t="s">
        <v>180</v>
      </c>
      <c r="G3398" s="1" t="s">
        <v>112</v>
      </c>
      <c r="H3398" s="1" t="s">
        <v>112</v>
      </c>
      <c r="I3398" s="1" t="s">
        <v>112</v>
      </c>
      <c r="J3398" s="1" t="s">
        <v>8085</v>
      </c>
      <c r="L3398" s="1" t="s">
        <v>8086</v>
      </c>
      <c r="N3398" s="1" t="s">
        <v>167</v>
      </c>
      <c r="O3398" s="1" t="s">
        <v>117</v>
      </c>
      <c r="P3398" s="9">
        <v>96950</v>
      </c>
      <c r="Q3398" s="1" t="s">
        <v>118</v>
      </c>
      <c r="S3398" s="1">
        <v>16704838721</v>
      </c>
      <c r="U3398" s="1">
        <v>561320</v>
      </c>
      <c r="V3398" s="1" t="s">
        <v>119</v>
      </c>
      <c r="X3398" s="1" t="s">
        <v>8087</v>
      </c>
      <c r="Y3398" s="1" t="s">
        <v>8088</v>
      </c>
      <c r="Z3398" s="1" t="s">
        <v>8089</v>
      </c>
      <c r="AA3398" s="1" t="s">
        <v>8090</v>
      </c>
      <c r="AB3398" s="1" t="s">
        <v>8086</v>
      </c>
      <c r="AD3398" s="1" t="s">
        <v>167</v>
      </c>
      <c r="AE3398" s="1" t="s">
        <v>117</v>
      </c>
      <c r="AF3398" s="9">
        <v>96950</v>
      </c>
      <c r="AG3398" s="1" t="s">
        <v>118</v>
      </c>
      <c r="AI3398" s="1">
        <v>16704838721</v>
      </c>
      <c r="AK3398" s="1" t="s">
        <v>8091</v>
      </c>
      <c r="BC3398" s="1" t="str">
        <f>"41-2031.00"</f>
        <v>41-2031.00</v>
      </c>
      <c r="BD3398" s="1" t="s">
        <v>743</v>
      </c>
      <c r="BE3398" s="1" t="s">
        <v>17328</v>
      </c>
      <c r="BF3398" s="1" t="s">
        <v>3604</v>
      </c>
      <c r="BG3398" s="1">
        <v>3</v>
      </c>
      <c r="BI3398" s="2">
        <v>44470</v>
      </c>
      <c r="BJ3398" s="2">
        <v>44834</v>
      </c>
      <c r="BM3398" s="1">
        <v>36</v>
      </c>
      <c r="BN3398" s="1">
        <v>0</v>
      </c>
      <c r="BO3398" s="1">
        <v>6</v>
      </c>
      <c r="BP3398" s="1">
        <v>6</v>
      </c>
      <c r="BQ3398" s="1">
        <v>6</v>
      </c>
      <c r="BR3398" s="1">
        <v>6</v>
      </c>
      <c r="BS3398" s="1">
        <v>6</v>
      </c>
      <c r="BT3398" s="1">
        <v>6</v>
      </c>
      <c r="BU3398" s="1" t="str">
        <f>"9:00 AM"</f>
        <v>9:00 AM</v>
      </c>
      <c r="BV3398" s="1" t="str">
        <f>"4:00 PM"</f>
        <v>4:00 PM</v>
      </c>
      <c r="BW3398" s="1" t="s">
        <v>135</v>
      </c>
      <c r="BX3398" s="1">
        <v>0</v>
      </c>
      <c r="BY3398" s="1">
        <v>12</v>
      </c>
      <c r="BZ3398" s="1" t="s">
        <v>112</v>
      </c>
      <c r="CB3398" s="1" t="s">
        <v>138</v>
      </c>
      <c r="CC3398" s="1" t="s">
        <v>8094</v>
      </c>
      <c r="CE3398" s="1" t="s">
        <v>167</v>
      </c>
      <c r="CF3398" s="1" t="s">
        <v>117</v>
      </c>
      <c r="CG3398" s="1">
        <v>96950</v>
      </c>
      <c r="CH3398" s="3">
        <v>8.7100000000000009</v>
      </c>
      <c r="CI3398" s="3">
        <v>8.7100000000000009</v>
      </c>
      <c r="CJ3398" s="3">
        <v>13.07</v>
      </c>
      <c r="CK3398" s="3">
        <v>13.07</v>
      </c>
      <c r="CL3398" s="1" t="s">
        <v>137</v>
      </c>
      <c r="CM3398" s="1" t="s">
        <v>362</v>
      </c>
      <c r="CN3398" s="1" t="s">
        <v>139</v>
      </c>
      <c r="CP3398" s="1" t="s">
        <v>112</v>
      </c>
      <c r="CQ3398" s="1" t="s">
        <v>111</v>
      </c>
      <c r="CR3398" s="1" t="s">
        <v>112</v>
      </c>
      <c r="CS3398" s="1" t="s">
        <v>111</v>
      </c>
      <c r="CT3398" s="1" t="s">
        <v>138</v>
      </c>
      <c r="CU3398" s="1" t="s">
        <v>138</v>
      </c>
      <c r="CV3398" s="1" t="s">
        <v>138</v>
      </c>
      <c r="CW3398" s="1" t="s">
        <v>1731</v>
      </c>
      <c r="CX3398" s="1">
        <v>16704838721</v>
      </c>
      <c r="CY3398" s="1" t="s">
        <v>8091</v>
      </c>
      <c r="CZ3398" s="1" t="s">
        <v>138</v>
      </c>
      <c r="DA3398" s="1" t="s">
        <v>111</v>
      </c>
      <c r="DB3398" s="1" t="s">
        <v>112</v>
      </c>
    </row>
    <row r="3399" spans="1:111" ht="15.6" customHeight="1" x14ac:dyDescent="0.25">
      <c r="A3399" s="1" t="s">
        <v>17331</v>
      </c>
      <c r="B3399" s="1" t="s">
        <v>109</v>
      </c>
      <c r="C3399" s="2">
        <v>44340.93733090278</v>
      </c>
      <c r="D3399" s="2">
        <v>44397</v>
      </c>
      <c r="E3399" s="1" t="s">
        <v>180</v>
      </c>
      <c r="G3399" s="1" t="s">
        <v>112</v>
      </c>
      <c r="H3399" s="1" t="s">
        <v>112</v>
      </c>
      <c r="I3399" s="1" t="s">
        <v>112</v>
      </c>
      <c r="J3399" s="1" t="s">
        <v>17332</v>
      </c>
      <c r="K3399" s="1" t="s">
        <v>16370</v>
      </c>
      <c r="L3399" s="1" t="s">
        <v>8988</v>
      </c>
      <c r="N3399" s="1" t="s">
        <v>167</v>
      </c>
      <c r="O3399" s="1" t="s">
        <v>117</v>
      </c>
      <c r="P3399" s="9">
        <v>96950</v>
      </c>
      <c r="Q3399" s="1" t="s">
        <v>118</v>
      </c>
      <c r="S3399" s="1">
        <v>16702346089</v>
      </c>
      <c r="U3399" s="1">
        <v>5613</v>
      </c>
      <c r="V3399" s="1" t="s">
        <v>119</v>
      </c>
      <c r="X3399" s="1" t="s">
        <v>6567</v>
      </c>
      <c r="Y3399" s="1" t="s">
        <v>8989</v>
      </c>
      <c r="Z3399" s="1" t="s">
        <v>671</v>
      </c>
      <c r="AA3399" s="1" t="s">
        <v>5247</v>
      </c>
      <c r="AB3399" s="1" t="s">
        <v>8988</v>
      </c>
      <c r="AD3399" s="1" t="s">
        <v>167</v>
      </c>
      <c r="AE3399" s="1" t="s">
        <v>117</v>
      </c>
      <c r="AF3399" s="9">
        <v>96950</v>
      </c>
      <c r="AG3399" s="1" t="s">
        <v>118</v>
      </c>
      <c r="AI3399" s="1">
        <v>16702346089</v>
      </c>
      <c r="AK3399" s="1" t="s">
        <v>8990</v>
      </c>
      <c r="BC3399" s="1" t="str">
        <f>"15-1151.00"</f>
        <v>15-1151.00</v>
      </c>
      <c r="BD3399" s="1" t="s">
        <v>2470</v>
      </c>
      <c r="BE3399" s="1" t="s">
        <v>17333</v>
      </c>
      <c r="BF3399" s="1" t="s">
        <v>13367</v>
      </c>
      <c r="BG3399" s="1">
        <v>1</v>
      </c>
      <c r="BI3399" s="2">
        <v>44409</v>
      </c>
      <c r="BJ3399" s="2">
        <v>44804</v>
      </c>
      <c r="BM3399" s="1">
        <v>40</v>
      </c>
      <c r="BN3399" s="1">
        <v>0</v>
      </c>
      <c r="BO3399" s="1">
        <v>8</v>
      </c>
      <c r="BP3399" s="1">
        <v>8</v>
      </c>
      <c r="BQ3399" s="1">
        <v>8</v>
      </c>
      <c r="BR3399" s="1">
        <v>8</v>
      </c>
      <c r="BS3399" s="1">
        <v>8</v>
      </c>
      <c r="BT3399" s="1">
        <v>0</v>
      </c>
      <c r="BU3399" s="1" t="str">
        <f>"8:00 AM"</f>
        <v>8:00 AM</v>
      </c>
      <c r="BV3399" s="1" t="str">
        <f>"5:00 PM"</f>
        <v>5:00 PM</v>
      </c>
      <c r="BW3399" s="1" t="s">
        <v>392</v>
      </c>
      <c r="BX3399" s="1">
        <v>1</v>
      </c>
      <c r="BY3399" s="1">
        <v>24</v>
      </c>
      <c r="BZ3399" s="1" t="s">
        <v>112</v>
      </c>
      <c r="CB3399" s="4" t="s">
        <v>17334</v>
      </c>
      <c r="CC3399" s="1" t="s">
        <v>17335</v>
      </c>
      <c r="CE3399" s="1" t="s">
        <v>167</v>
      </c>
      <c r="CF3399" s="1" t="s">
        <v>117</v>
      </c>
      <c r="CG3399" s="1">
        <v>96950</v>
      </c>
      <c r="CH3399" s="3">
        <v>12.19</v>
      </c>
      <c r="CI3399" s="3">
        <v>12.19</v>
      </c>
      <c r="CL3399" s="1" t="s">
        <v>137</v>
      </c>
      <c r="CN3399" s="1" t="s">
        <v>139</v>
      </c>
      <c r="CP3399" s="1" t="s">
        <v>112</v>
      </c>
      <c r="CQ3399" s="1" t="s">
        <v>111</v>
      </c>
      <c r="CR3399" s="1" t="s">
        <v>112</v>
      </c>
      <c r="CS3399" s="1" t="s">
        <v>112</v>
      </c>
      <c r="CT3399" s="1" t="s">
        <v>138</v>
      </c>
      <c r="CU3399" s="1" t="s">
        <v>111</v>
      </c>
      <c r="CV3399" s="1" t="s">
        <v>111</v>
      </c>
      <c r="CW3399" s="1" t="s">
        <v>17336</v>
      </c>
      <c r="CX3399" s="1">
        <v>16702346089</v>
      </c>
      <c r="CY3399" s="1" t="s">
        <v>8990</v>
      </c>
      <c r="CZ3399" s="1" t="s">
        <v>138</v>
      </c>
      <c r="DA3399" s="1" t="s">
        <v>111</v>
      </c>
      <c r="DB3399" s="1" t="s">
        <v>112</v>
      </c>
    </row>
    <row r="3400" spans="1:111" ht="15.6" customHeight="1" x14ac:dyDescent="0.25">
      <c r="A3400" s="1" t="s">
        <v>17343</v>
      </c>
      <c r="B3400" s="1" t="s">
        <v>109</v>
      </c>
      <c r="C3400" s="2">
        <v>44369.842546064814</v>
      </c>
      <c r="D3400" s="2">
        <v>44427</v>
      </c>
      <c r="E3400" s="1" t="s">
        <v>180</v>
      </c>
      <c r="G3400" s="1" t="s">
        <v>111</v>
      </c>
      <c r="H3400" s="1" t="s">
        <v>112</v>
      </c>
      <c r="I3400" s="1" t="s">
        <v>112</v>
      </c>
      <c r="J3400" s="1" t="s">
        <v>1168</v>
      </c>
      <c r="L3400" s="1" t="s">
        <v>1169</v>
      </c>
      <c r="M3400" s="1" t="s">
        <v>1170</v>
      </c>
      <c r="N3400" s="1" t="s">
        <v>116</v>
      </c>
      <c r="O3400" s="1" t="s">
        <v>117</v>
      </c>
      <c r="P3400" s="9">
        <v>96950</v>
      </c>
      <c r="Q3400" s="1" t="s">
        <v>118</v>
      </c>
      <c r="R3400" s="1" t="s">
        <v>116</v>
      </c>
      <c r="S3400" s="1">
        <v>16705887746</v>
      </c>
      <c r="T3400" s="1">
        <v>0</v>
      </c>
      <c r="U3400" s="1">
        <v>236220</v>
      </c>
      <c r="V3400" s="1" t="s">
        <v>119</v>
      </c>
      <c r="X3400" s="1" t="s">
        <v>1171</v>
      </c>
      <c r="Y3400" s="1" t="s">
        <v>1172</v>
      </c>
      <c r="AA3400" s="1" t="s">
        <v>1173</v>
      </c>
      <c r="AB3400" s="1" t="s">
        <v>1169</v>
      </c>
      <c r="AC3400" s="1" t="s">
        <v>1170</v>
      </c>
      <c r="AD3400" s="1" t="s">
        <v>116</v>
      </c>
      <c r="AE3400" s="1" t="s">
        <v>117</v>
      </c>
      <c r="AF3400" s="9">
        <v>96950</v>
      </c>
      <c r="AG3400" s="1" t="s">
        <v>118</v>
      </c>
      <c r="AH3400" s="1" t="s">
        <v>116</v>
      </c>
      <c r="AI3400" s="1">
        <v>16717773710</v>
      </c>
      <c r="AJ3400" s="1">
        <v>0</v>
      </c>
      <c r="AK3400" s="1" t="s">
        <v>1174</v>
      </c>
      <c r="BC3400" s="1" t="str">
        <f>"47-2031.00"</f>
        <v>47-2031.00</v>
      </c>
      <c r="BD3400" s="1" t="s">
        <v>10475</v>
      </c>
      <c r="BE3400" s="1" t="s">
        <v>10476</v>
      </c>
      <c r="BF3400" s="1" t="s">
        <v>10477</v>
      </c>
      <c r="BG3400" s="1">
        <v>20</v>
      </c>
      <c r="BI3400" s="2">
        <v>44470</v>
      </c>
      <c r="BJ3400" s="2">
        <v>45565</v>
      </c>
      <c r="BM3400" s="1">
        <v>40</v>
      </c>
      <c r="BN3400" s="1">
        <v>0</v>
      </c>
      <c r="BO3400" s="1">
        <v>8</v>
      </c>
      <c r="BP3400" s="1">
        <v>8</v>
      </c>
      <c r="BQ3400" s="1">
        <v>8</v>
      </c>
      <c r="BR3400" s="1">
        <v>8</v>
      </c>
      <c r="BS3400" s="1">
        <v>8</v>
      </c>
      <c r="BT3400" s="1">
        <v>0</v>
      </c>
      <c r="BU3400" s="1" t="str">
        <f>"8:00 AM"</f>
        <v>8:00 AM</v>
      </c>
      <c r="BV3400" s="1" t="str">
        <f>"5:00 PM"</f>
        <v>5:00 PM</v>
      </c>
      <c r="BW3400" s="1" t="s">
        <v>135</v>
      </c>
      <c r="BX3400" s="1">
        <v>0</v>
      </c>
      <c r="BY3400" s="1">
        <v>12</v>
      </c>
      <c r="BZ3400" s="1" t="s">
        <v>112</v>
      </c>
      <c r="CB3400" s="4" t="s">
        <v>10478</v>
      </c>
      <c r="CC3400" s="1" t="s">
        <v>1169</v>
      </c>
      <c r="CD3400" s="1" t="s">
        <v>1170</v>
      </c>
      <c r="CE3400" s="1" t="s">
        <v>116</v>
      </c>
      <c r="CF3400" s="1" t="s">
        <v>117</v>
      </c>
      <c r="CG3400" s="1">
        <v>96950</v>
      </c>
      <c r="CH3400" s="3">
        <v>13.78</v>
      </c>
      <c r="CI3400" s="3">
        <v>13.78</v>
      </c>
      <c r="CJ3400" s="3">
        <v>20.67</v>
      </c>
      <c r="CK3400" s="3">
        <v>20.67</v>
      </c>
      <c r="CL3400" s="1" t="s">
        <v>137</v>
      </c>
      <c r="CN3400" s="1" t="s">
        <v>139</v>
      </c>
      <c r="CP3400" s="1" t="s">
        <v>112</v>
      </c>
      <c r="CQ3400" s="1" t="s">
        <v>111</v>
      </c>
      <c r="CR3400" s="1" t="s">
        <v>111</v>
      </c>
      <c r="CS3400" s="1" t="s">
        <v>111</v>
      </c>
      <c r="CT3400" s="1" t="s">
        <v>138</v>
      </c>
      <c r="CU3400" s="1" t="s">
        <v>111</v>
      </c>
      <c r="CV3400" s="1" t="s">
        <v>138</v>
      </c>
      <c r="CW3400" s="1" t="s">
        <v>1179</v>
      </c>
      <c r="CX3400" s="1">
        <v>16705887746</v>
      </c>
      <c r="CY3400" s="1" t="s">
        <v>1174</v>
      </c>
      <c r="CZ3400" s="1" t="s">
        <v>428</v>
      </c>
      <c r="DA3400" s="1" t="s">
        <v>112</v>
      </c>
      <c r="DB3400" s="1" t="s">
        <v>112</v>
      </c>
    </row>
    <row r="3401" spans="1:111" ht="15.6" customHeight="1" x14ac:dyDescent="0.25">
      <c r="A3401" s="1" t="s">
        <v>17354</v>
      </c>
      <c r="B3401" s="1" t="s">
        <v>109</v>
      </c>
      <c r="C3401" s="2">
        <v>44391.273115277778</v>
      </c>
      <c r="D3401" s="2">
        <v>44460</v>
      </c>
      <c r="E3401" s="1" t="s">
        <v>180</v>
      </c>
      <c r="G3401" s="1" t="s">
        <v>112</v>
      </c>
      <c r="H3401" s="1" t="s">
        <v>112</v>
      </c>
      <c r="I3401" s="1" t="s">
        <v>112</v>
      </c>
      <c r="J3401" s="1" t="s">
        <v>939</v>
      </c>
      <c r="K3401" s="1" t="s">
        <v>940</v>
      </c>
      <c r="L3401" s="1" t="s">
        <v>941</v>
      </c>
      <c r="M3401" s="1" t="s">
        <v>942</v>
      </c>
      <c r="N3401" s="1" t="s">
        <v>116</v>
      </c>
      <c r="O3401" s="1" t="s">
        <v>117</v>
      </c>
      <c r="P3401" s="9">
        <v>96950</v>
      </c>
      <c r="Q3401" s="1" t="s">
        <v>118</v>
      </c>
      <c r="S3401" s="1">
        <v>16702352883</v>
      </c>
      <c r="U3401" s="1">
        <v>561320</v>
      </c>
      <c r="V3401" s="1" t="s">
        <v>119</v>
      </c>
      <c r="X3401" s="1" t="s">
        <v>943</v>
      </c>
      <c r="Y3401" s="1" t="s">
        <v>944</v>
      </c>
      <c r="Z3401" s="1" t="s">
        <v>945</v>
      </c>
      <c r="AA3401" s="1" t="s">
        <v>357</v>
      </c>
      <c r="AB3401" s="1" t="s">
        <v>941</v>
      </c>
      <c r="AC3401" s="1" t="s">
        <v>942</v>
      </c>
      <c r="AD3401" s="1" t="s">
        <v>116</v>
      </c>
      <c r="AE3401" s="1" t="s">
        <v>117</v>
      </c>
      <c r="AF3401" s="9">
        <v>96950</v>
      </c>
      <c r="AG3401" s="1" t="s">
        <v>118</v>
      </c>
      <c r="AI3401" s="1">
        <v>16702352883</v>
      </c>
      <c r="AK3401" s="1" t="s">
        <v>946</v>
      </c>
      <c r="BC3401" s="1" t="str">
        <f>"41-2031.00"</f>
        <v>41-2031.00</v>
      </c>
      <c r="BD3401" s="1" t="s">
        <v>743</v>
      </c>
      <c r="BE3401" s="1" t="s">
        <v>17355</v>
      </c>
      <c r="BF3401" s="1" t="s">
        <v>12179</v>
      </c>
      <c r="BG3401" s="1">
        <v>3</v>
      </c>
      <c r="BI3401" s="2">
        <v>44470</v>
      </c>
      <c r="BJ3401" s="2">
        <v>44834</v>
      </c>
      <c r="BM3401" s="1">
        <v>35</v>
      </c>
      <c r="BN3401" s="1">
        <v>0</v>
      </c>
      <c r="BO3401" s="1">
        <v>7</v>
      </c>
      <c r="BP3401" s="1">
        <v>7</v>
      </c>
      <c r="BQ3401" s="1">
        <v>7</v>
      </c>
      <c r="BR3401" s="1">
        <v>7</v>
      </c>
      <c r="BS3401" s="1">
        <v>7</v>
      </c>
      <c r="BT3401" s="1">
        <v>0</v>
      </c>
      <c r="BU3401" s="1" t="str">
        <f>"9:00 AM"</f>
        <v>9:00 AM</v>
      </c>
      <c r="BV3401" s="1" t="str">
        <f>"5:00 PM"</f>
        <v>5:00 PM</v>
      </c>
      <c r="BW3401" s="1" t="s">
        <v>135</v>
      </c>
      <c r="BX3401" s="1">
        <v>3</v>
      </c>
      <c r="BY3401" s="1">
        <v>3</v>
      </c>
      <c r="BZ3401" s="1" t="s">
        <v>112</v>
      </c>
      <c r="CB3401" s="4" t="s">
        <v>17356</v>
      </c>
      <c r="CC3401" s="1" t="s">
        <v>941</v>
      </c>
      <c r="CD3401" s="1" t="s">
        <v>942</v>
      </c>
      <c r="CE3401" s="1" t="s">
        <v>116</v>
      </c>
      <c r="CF3401" s="1" t="s">
        <v>117</v>
      </c>
      <c r="CG3401" s="1">
        <v>96950</v>
      </c>
      <c r="CH3401" s="3">
        <v>8.48</v>
      </c>
      <c r="CI3401" s="3">
        <v>8.48</v>
      </c>
      <c r="CJ3401" s="3">
        <v>12.72</v>
      </c>
      <c r="CK3401" s="3">
        <v>12.72</v>
      </c>
      <c r="CL3401" s="1" t="s">
        <v>137</v>
      </c>
      <c r="CM3401" s="1" t="s">
        <v>138</v>
      </c>
      <c r="CN3401" s="1" t="s">
        <v>139</v>
      </c>
      <c r="CP3401" s="1" t="s">
        <v>112</v>
      </c>
      <c r="CQ3401" s="1" t="s">
        <v>111</v>
      </c>
      <c r="CR3401" s="1" t="s">
        <v>112</v>
      </c>
      <c r="CS3401" s="1" t="s">
        <v>111</v>
      </c>
      <c r="CT3401" s="1" t="s">
        <v>111</v>
      </c>
      <c r="CU3401" s="1" t="s">
        <v>111</v>
      </c>
      <c r="CV3401" s="1" t="s">
        <v>138</v>
      </c>
      <c r="CW3401" s="1" t="s">
        <v>138</v>
      </c>
      <c r="CX3401" s="1">
        <v>16702352883</v>
      </c>
      <c r="CY3401" s="1" t="s">
        <v>946</v>
      </c>
      <c r="CZ3401" s="1" t="s">
        <v>138</v>
      </c>
      <c r="DA3401" s="1" t="s">
        <v>111</v>
      </c>
      <c r="DB3401" s="1" t="s">
        <v>112</v>
      </c>
    </row>
    <row r="3402" spans="1:111" ht="15.6" customHeight="1" x14ac:dyDescent="0.25">
      <c r="A3402" s="1" t="s">
        <v>17357</v>
      </c>
      <c r="B3402" s="1" t="s">
        <v>109</v>
      </c>
      <c r="C3402" s="2">
        <v>44404.425509722219</v>
      </c>
      <c r="D3402" s="2">
        <v>44462</v>
      </c>
      <c r="E3402" s="1" t="s">
        <v>180</v>
      </c>
      <c r="G3402" s="1" t="s">
        <v>112</v>
      </c>
      <c r="H3402" s="1" t="s">
        <v>112</v>
      </c>
      <c r="I3402" s="1" t="s">
        <v>112</v>
      </c>
      <c r="J3402" s="1" t="s">
        <v>13996</v>
      </c>
      <c r="K3402" s="1" t="s">
        <v>7016</v>
      </c>
      <c r="L3402" s="1" t="s">
        <v>7025</v>
      </c>
      <c r="N3402" s="1" t="s">
        <v>167</v>
      </c>
      <c r="O3402" s="1" t="s">
        <v>117</v>
      </c>
      <c r="P3402" s="9">
        <v>96950</v>
      </c>
      <c r="Q3402" s="1" t="s">
        <v>118</v>
      </c>
      <c r="S3402" s="1">
        <v>16702339442</v>
      </c>
      <c r="U3402" s="1">
        <v>443142</v>
      </c>
      <c r="V3402" s="1" t="s">
        <v>119</v>
      </c>
      <c r="X3402" s="1" t="s">
        <v>7018</v>
      </c>
      <c r="Y3402" s="1" t="s">
        <v>7019</v>
      </c>
      <c r="Z3402" s="1" t="s">
        <v>7020</v>
      </c>
      <c r="AA3402" s="1" t="s">
        <v>171</v>
      </c>
      <c r="AB3402" s="1" t="s">
        <v>7025</v>
      </c>
      <c r="AD3402" s="1" t="s">
        <v>167</v>
      </c>
      <c r="AE3402" s="1" t="s">
        <v>117</v>
      </c>
      <c r="AF3402" s="9">
        <v>96950</v>
      </c>
      <c r="AG3402" s="1" t="s">
        <v>118</v>
      </c>
      <c r="AI3402" s="1">
        <v>16702339442</v>
      </c>
      <c r="AK3402" s="1" t="s">
        <v>7022</v>
      </c>
      <c r="BC3402" s="1" t="str">
        <f>"13-2011.01"</f>
        <v>13-2011.01</v>
      </c>
      <c r="BD3402" s="1" t="s">
        <v>932</v>
      </c>
      <c r="BE3402" s="1" t="s">
        <v>17358</v>
      </c>
      <c r="BF3402" s="1" t="s">
        <v>759</v>
      </c>
      <c r="BG3402" s="1">
        <v>1</v>
      </c>
      <c r="BI3402" s="2">
        <v>44501</v>
      </c>
      <c r="BJ3402" s="2">
        <v>44865</v>
      </c>
      <c r="BM3402" s="1">
        <v>40</v>
      </c>
      <c r="BN3402" s="1">
        <v>0</v>
      </c>
      <c r="BO3402" s="1">
        <v>8</v>
      </c>
      <c r="BP3402" s="1">
        <v>8</v>
      </c>
      <c r="BQ3402" s="1">
        <v>8</v>
      </c>
      <c r="BR3402" s="1">
        <v>8</v>
      </c>
      <c r="BS3402" s="1">
        <v>8</v>
      </c>
      <c r="BT3402" s="1">
        <v>0</v>
      </c>
      <c r="BU3402" s="1" t="str">
        <f>"8:00 AM"</f>
        <v>8:00 AM</v>
      </c>
      <c r="BV3402" s="1" t="str">
        <f>"5:00 PM"</f>
        <v>5:00 PM</v>
      </c>
      <c r="BW3402" s="1" t="s">
        <v>193</v>
      </c>
      <c r="BX3402" s="1">
        <v>0</v>
      </c>
      <c r="BY3402" s="1">
        <v>48</v>
      </c>
      <c r="BZ3402" s="1" t="s">
        <v>112</v>
      </c>
      <c r="CB3402" s="1" t="s">
        <v>17359</v>
      </c>
      <c r="CC3402" s="1" t="s">
        <v>7025</v>
      </c>
      <c r="CE3402" s="1" t="s">
        <v>167</v>
      </c>
      <c r="CF3402" s="1" t="s">
        <v>117</v>
      </c>
      <c r="CG3402" s="1">
        <v>96950</v>
      </c>
      <c r="CH3402" s="3">
        <v>14.85</v>
      </c>
      <c r="CI3402" s="3">
        <v>14.85</v>
      </c>
      <c r="CJ3402" s="3">
        <v>22.28</v>
      </c>
      <c r="CK3402" s="3">
        <v>22.28</v>
      </c>
      <c r="CL3402" s="1" t="s">
        <v>137</v>
      </c>
      <c r="CN3402" s="1" t="s">
        <v>139</v>
      </c>
      <c r="CP3402" s="1" t="s">
        <v>112</v>
      </c>
      <c r="CQ3402" s="1" t="s">
        <v>111</v>
      </c>
      <c r="CR3402" s="1" t="s">
        <v>112</v>
      </c>
      <c r="CS3402" s="1" t="s">
        <v>111</v>
      </c>
      <c r="CT3402" s="1" t="s">
        <v>138</v>
      </c>
      <c r="CU3402" s="1" t="s">
        <v>111</v>
      </c>
      <c r="CV3402" s="1" t="s">
        <v>138</v>
      </c>
      <c r="CW3402" s="1" t="s">
        <v>17360</v>
      </c>
      <c r="CX3402" s="1">
        <v>16702339442</v>
      </c>
      <c r="CY3402" s="1" t="s">
        <v>17361</v>
      </c>
      <c r="CZ3402" s="1" t="s">
        <v>138</v>
      </c>
      <c r="DA3402" s="1" t="s">
        <v>111</v>
      </c>
      <c r="DB3402" s="1" t="s">
        <v>112</v>
      </c>
    </row>
    <row r="3403" spans="1:111" ht="15.6" customHeight="1" x14ac:dyDescent="0.25">
      <c r="A3403" s="1" t="s">
        <v>17362</v>
      </c>
      <c r="B3403" s="1" t="s">
        <v>109</v>
      </c>
      <c r="C3403" s="2">
        <v>44408.379471643515</v>
      </c>
      <c r="D3403" s="2">
        <v>44462</v>
      </c>
      <c r="E3403" s="1" t="s">
        <v>110</v>
      </c>
      <c r="F3403" s="2">
        <v>44468.833333333336</v>
      </c>
      <c r="G3403" s="1" t="s">
        <v>112</v>
      </c>
      <c r="H3403" s="1" t="s">
        <v>112</v>
      </c>
      <c r="I3403" s="1" t="s">
        <v>112</v>
      </c>
      <c r="J3403" s="1" t="s">
        <v>2880</v>
      </c>
      <c r="K3403" s="1" t="s">
        <v>138</v>
      </c>
      <c r="L3403" s="1" t="s">
        <v>2881</v>
      </c>
      <c r="M3403" s="1" t="s">
        <v>2882</v>
      </c>
      <c r="N3403" s="1" t="s">
        <v>116</v>
      </c>
      <c r="O3403" s="1" t="s">
        <v>117</v>
      </c>
      <c r="P3403" s="9">
        <v>96950</v>
      </c>
      <c r="Q3403" s="1" t="s">
        <v>118</v>
      </c>
      <c r="R3403" s="1" t="s">
        <v>138</v>
      </c>
      <c r="S3403" s="1">
        <v>16702352000</v>
      </c>
      <c r="U3403" s="1">
        <v>56144</v>
      </c>
      <c r="V3403" s="1" t="s">
        <v>119</v>
      </c>
      <c r="X3403" s="1" t="s">
        <v>721</v>
      </c>
      <c r="Y3403" s="1" t="s">
        <v>2883</v>
      </c>
      <c r="Z3403" s="1" t="s">
        <v>2884</v>
      </c>
      <c r="AA3403" s="1" t="s">
        <v>373</v>
      </c>
      <c r="AB3403" s="1" t="s">
        <v>2881</v>
      </c>
      <c r="AC3403" s="1" t="s">
        <v>12905</v>
      </c>
      <c r="AD3403" s="1" t="s">
        <v>116</v>
      </c>
      <c r="AE3403" s="1" t="s">
        <v>117</v>
      </c>
      <c r="AF3403" s="9">
        <v>96950</v>
      </c>
      <c r="AG3403" s="1" t="s">
        <v>118</v>
      </c>
      <c r="AH3403" s="1" t="s">
        <v>138</v>
      </c>
      <c r="AI3403" s="1">
        <v>16702352000</v>
      </c>
      <c r="AK3403" s="1" t="s">
        <v>12906</v>
      </c>
      <c r="BC3403" s="1" t="str">
        <f>"41-9041.00"</f>
        <v>41-9041.00</v>
      </c>
      <c r="BD3403" s="1" t="s">
        <v>2886</v>
      </c>
      <c r="BE3403" s="1" t="s">
        <v>12907</v>
      </c>
      <c r="BF3403" s="1" t="s">
        <v>2888</v>
      </c>
      <c r="BG3403" s="1">
        <v>2</v>
      </c>
      <c r="BI3403" s="2">
        <v>44470</v>
      </c>
      <c r="BJ3403" s="2">
        <v>44834</v>
      </c>
      <c r="BM3403" s="1">
        <v>35</v>
      </c>
      <c r="BN3403" s="1">
        <v>0</v>
      </c>
      <c r="BO3403" s="1">
        <v>7</v>
      </c>
      <c r="BP3403" s="1">
        <v>7</v>
      </c>
      <c r="BQ3403" s="1">
        <v>7</v>
      </c>
      <c r="BR3403" s="1">
        <v>7</v>
      </c>
      <c r="BS3403" s="1">
        <v>7</v>
      </c>
      <c r="BT3403" s="1">
        <v>0</v>
      </c>
      <c r="BU3403" s="1" t="str">
        <f>"8:00 AM"</f>
        <v>8:00 AM</v>
      </c>
      <c r="BV3403" s="1" t="str">
        <f>"4:00 PM"</f>
        <v>4:00 PM</v>
      </c>
      <c r="BW3403" s="1" t="s">
        <v>135</v>
      </c>
      <c r="BX3403" s="1">
        <v>0</v>
      </c>
      <c r="BY3403" s="1">
        <v>0</v>
      </c>
      <c r="BZ3403" s="1" t="s">
        <v>112</v>
      </c>
      <c r="CB3403" s="1" t="s">
        <v>230</v>
      </c>
      <c r="CC3403" s="1" t="s">
        <v>2882</v>
      </c>
      <c r="CD3403" s="1" t="s">
        <v>2131</v>
      </c>
      <c r="CE3403" s="1" t="s">
        <v>116</v>
      </c>
      <c r="CF3403" s="1" t="s">
        <v>117</v>
      </c>
      <c r="CG3403" s="1">
        <v>96950</v>
      </c>
      <c r="CH3403" s="3">
        <v>9.9600000000000009</v>
      </c>
      <c r="CI3403" s="3">
        <v>9.9600000000000009</v>
      </c>
      <c r="CJ3403" s="3">
        <v>14.94</v>
      </c>
      <c r="CK3403" s="3">
        <v>14.94</v>
      </c>
      <c r="CL3403" s="1" t="s">
        <v>137</v>
      </c>
      <c r="CM3403" s="1" t="s">
        <v>230</v>
      </c>
      <c r="CN3403" s="1" t="s">
        <v>139</v>
      </c>
      <c r="CP3403" s="1" t="s">
        <v>112</v>
      </c>
      <c r="CQ3403" s="1" t="s">
        <v>111</v>
      </c>
      <c r="CR3403" s="1" t="s">
        <v>112</v>
      </c>
      <c r="CS3403" s="1" t="s">
        <v>111</v>
      </c>
      <c r="CT3403" s="1" t="s">
        <v>138</v>
      </c>
      <c r="CU3403" s="1" t="s">
        <v>111</v>
      </c>
      <c r="CV3403" s="1" t="s">
        <v>138</v>
      </c>
      <c r="CW3403" s="1" t="s">
        <v>2889</v>
      </c>
      <c r="CX3403" s="1">
        <v>16702352000</v>
      </c>
      <c r="CY3403" s="1" t="s">
        <v>2885</v>
      </c>
      <c r="CZ3403" s="1" t="s">
        <v>138</v>
      </c>
      <c r="DA3403" s="1" t="s">
        <v>111</v>
      </c>
      <c r="DB3403" s="1" t="s">
        <v>112</v>
      </c>
    </row>
    <row r="3404" spans="1:111" ht="15.6" customHeight="1" x14ac:dyDescent="0.25">
      <c r="A3404" s="1" t="s">
        <v>17363</v>
      </c>
      <c r="B3404" s="1" t="s">
        <v>109</v>
      </c>
      <c r="C3404" s="2">
        <v>44419.211501041667</v>
      </c>
      <c r="D3404" s="2">
        <v>44463</v>
      </c>
      <c r="E3404" s="1" t="s">
        <v>110</v>
      </c>
      <c r="F3404" s="2">
        <v>44468.833333333336</v>
      </c>
      <c r="G3404" s="1" t="s">
        <v>111</v>
      </c>
      <c r="H3404" s="1" t="s">
        <v>112</v>
      </c>
      <c r="I3404" s="1" t="s">
        <v>112</v>
      </c>
      <c r="J3404" s="1" t="s">
        <v>17364</v>
      </c>
      <c r="K3404" s="1" t="s">
        <v>17365</v>
      </c>
      <c r="L3404" s="1" t="s">
        <v>17366</v>
      </c>
      <c r="M3404" s="1" t="s">
        <v>1130</v>
      </c>
      <c r="N3404" s="1" t="s">
        <v>116</v>
      </c>
      <c r="O3404" s="1" t="s">
        <v>117</v>
      </c>
      <c r="P3404" s="9">
        <v>96950</v>
      </c>
      <c r="Q3404" s="1" t="s">
        <v>118</v>
      </c>
      <c r="R3404" s="1" t="s">
        <v>719</v>
      </c>
      <c r="S3404" s="1">
        <v>16702353939</v>
      </c>
      <c r="U3404" s="1">
        <v>72232</v>
      </c>
      <c r="V3404" s="1" t="s">
        <v>119</v>
      </c>
      <c r="X3404" s="1" t="s">
        <v>3525</v>
      </c>
      <c r="Y3404" s="1" t="s">
        <v>17367</v>
      </c>
      <c r="AA3404" s="1" t="s">
        <v>8825</v>
      </c>
      <c r="AB3404" s="1" t="s">
        <v>17366</v>
      </c>
      <c r="AC3404" s="1" t="s">
        <v>1130</v>
      </c>
      <c r="AD3404" s="1" t="s">
        <v>116</v>
      </c>
      <c r="AE3404" s="1" t="s">
        <v>117</v>
      </c>
      <c r="AF3404" s="9">
        <v>96950</v>
      </c>
      <c r="AG3404" s="1" t="s">
        <v>118</v>
      </c>
      <c r="AH3404" s="1" t="s">
        <v>719</v>
      </c>
      <c r="AI3404" s="1">
        <v>16702353939</v>
      </c>
      <c r="AK3404" s="1" t="s">
        <v>17368</v>
      </c>
      <c r="BC3404" s="1" t="str">
        <f>"35-2011.00"</f>
        <v>35-2011.00</v>
      </c>
      <c r="BD3404" s="1" t="s">
        <v>265</v>
      </c>
      <c r="BE3404" s="1" t="s">
        <v>17369</v>
      </c>
      <c r="BF3404" s="1" t="s">
        <v>154</v>
      </c>
      <c r="BG3404" s="1">
        <v>2</v>
      </c>
      <c r="BI3404" s="2">
        <v>44470</v>
      </c>
      <c r="BJ3404" s="2">
        <v>44834</v>
      </c>
      <c r="BM3404" s="1">
        <v>35</v>
      </c>
      <c r="BN3404" s="1">
        <v>0</v>
      </c>
      <c r="BO3404" s="1">
        <v>5</v>
      </c>
      <c r="BP3404" s="1">
        <v>6</v>
      </c>
      <c r="BQ3404" s="1">
        <v>6</v>
      </c>
      <c r="BR3404" s="1">
        <v>5</v>
      </c>
      <c r="BS3404" s="1">
        <v>6</v>
      </c>
      <c r="BT3404" s="1">
        <v>7</v>
      </c>
      <c r="BU3404" s="1" t="str">
        <f>"8:00 AM"</f>
        <v>8:00 AM</v>
      </c>
      <c r="BV3404" s="1" t="str">
        <f>"3:00 PM"</f>
        <v>3:00 PM</v>
      </c>
      <c r="BW3404" s="1" t="s">
        <v>135</v>
      </c>
      <c r="BX3404" s="1">
        <v>0</v>
      </c>
      <c r="BY3404" s="1">
        <v>3</v>
      </c>
      <c r="BZ3404" s="1" t="s">
        <v>112</v>
      </c>
      <c r="CB3404" s="4" t="s">
        <v>17370</v>
      </c>
      <c r="CC3404" s="1" t="s">
        <v>17366</v>
      </c>
      <c r="CD3404" s="1" t="s">
        <v>1130</v>
      </c>
      <c r="CE3404" s="1" t="s">
        <v>116</v>
      </c>
      <c r="CF3404" s="1" t="s">
        <v>117</v>
      </c>
      <c r="CG3404" s="1">
        <v>96950</v>
      </c>
      <c r="CH3404" s="3">
        <v>8.35</v>
      </c>
      <c r="CI3404" s="3">
        <v>8.35</v>
      </c>
      <c r="CJ3404" s="3">
        <v>0</v>
      </c>
      <c r="CK3404" s="3">
        <v>0</v>
      </c>
      <c r="CL3404" s="1" t="s">
        <v>137</v>
      </c>
      <c r="CM3404" s="1" t="s">
        <v>168</v>
      </c>
      <c r="CN3404" s="1" t="s">
        <v>139</v>
      </c>
      <c r="CP3404" s="1" t="s">
        <v>112</v>
      </c>
      <c r="CQ3404" s="1" t="s">
        <v>111</v>
      </c>
      <c r="CR3404" s="1" t="s">
        <v>112</v>
      </c>
      <c r="CS3404" s="1" t="s">
        <v>112</v>
      </c>
      <c r="CT3404" s="1" t="s">
        <v>138</v>
      </c>
      <c r="CU3404" s="1" t="s">
        <v>111</v>
      </c>
      <c r="CV3404" s="1" t="s">
        <v>138</v>
      </c>
      <c r="CW3404" s="1" t="s">
        <v>331</v>
      </c>
      <c r="CX3404" s="1">
        <v>16702353939</v>
      </c>
      <c r="CY3404" s="1" t="s">
        <v>17368</v>
      </c>
      <c r="CZ3404" s="1" t="s">
        <v>138</v>
      </c>
      <c r="DA3404" s="1" t="s">
        <v>111</v>
      </c>
      <c r="DB3404" s="1" t="s">
        <v>112</v>
      </c>
    </row>
    <row r="3405" spans="1:111" ht="15.6" customHeight="1" x14ac:dyDescent="0.25">
      <c r="A3405" s="1" t="s">
        <v>17373</v>
      </c>
      <c r="B3405" s="1" t="s">
        <v>109</v>
      </c>
      <c r="C3405" s="2">
        <v>44391.356801504633</v>
      </c>
      <c r="D3405" s="2">
        <v>44453</v>
      </c>
      <c r="E3405" s="1" t="s">
        <v>180</v>
      </c>
      <c r="G3405" s="1" t="s">
        <v>112</v>
      </c>
      <c r="H3405" s="1" t="s">
        <v>112</v>
      </c>
      <c r="I3405" s="1" t="s">
        <v>112</v>
      </c>
      <c r="J3405" s="1" t="s">
        <v>1693</v>
      </c>
      <c r="L3405" s="1" t="s">
        <v>1694</v>
      </c>
      <c r="M3405" s="1" t="s">
        <v>1695</v>
      </c>
      <c r="N3405" s="1" t="s">
        <v>863</v>
      </c>
      <c r="O3405" s="1" t="s">
        <v>117</v>
      </c>
      <c r="P3405" s="9">
        <v>96950</v>
      </c>
      <c r="Q3405" s="1" t="s">
        <v>118</v>
      </c>
      <c r="S3405" s="1">
        <v>16702345828</v>
      </c>
      <c r="U3405" s="1">
        <v>2362</v>
      </c>
      <c r="V3405" s="1" t="s">
        <v>119</v>
      </c>
      <c r="X3405" s="1" t="s">
        <v>1696</v>
      </c>
      <c r="Y3405" s="1" t="s">
        <v>1697</v>
      </c>
      <c r="AA3405" s="1" t="s">
        <v>171</v>
      </c>
      <c r="AB3405" s="1" t="s">
        <v>1694</v>
      </c>
      <c r="AC3405" s="1" t="s">
        <v>1695</v>
      </c>
      <c r="AD3405" s="1" t="s">
        <v>863</v>
      </c>
      <c r="AE3405" s="1" t="s">
        <v>117</v>
      </c>
      <c r="AF3405" s="9">
        <v>96950</v>
      </c>
      <c r="AG3405" s="1" t="s">
        <v>118</v>
      </c>
      <c r="AI3405" s="1">
        <v>16702345828</v>
      </c>
      <c r="AK3405" s="1" t="s">
        <v>1698</v>
      </c>
      <c r="BC3405" s="1" t="str">
        <f>"43-3031.00"</f>
        <v>43-3031.00</v>
      </c>
      <c r="BD3405" s="1" t="s">
        <v>389</v>
      </c>
      <c r="BE3405" s="1" t="s">
        <v>17374</v>
      </c>
      <c r="BF3405" s="1" t="s">
        <v>763</v>
      </c>
      <c r="BG3405" s="1">
        <v>1</v>
      </c>
      <c r="BI3405" s="2">
        <v>44470</v>
      </c>
      <c r="BJ3405" s="2">
        <v>44834</v>
      </c>
      <c r="BM3405" s="1">
        <v>40</v>
      </c>
      <c r="BN3405" s="1">
        <v>0</v>
      </c>
      <c r="BO3405" s="1">
        <v>8</v>
      </c>
      <c r="BP3405" s="1">
        <v>8</v>
      </c>
      <c r="BQ3405" s="1">
        <v>8</v>
      </c>
      <c r="BR3405" s="1">
        <v>8</v>
      </c>
      <c r="BS3405" s="1">
        <v>8</v>
      </c>
      <c r="BT3405" s="1">
        <v>0</v>
      </c>
      <c r="BU3405" s="1" t="str">
        <f>"8:00 AM"</f>
        <v>8:00 AM</v>
      </c>
      <c r="BV3405" s="1" t="str">
        <f>"5:00 PM"</f>
        <v>5:00 PM</v>
      </c>
      <c r="BW3405" s="1" t="s">
        <v>392</v>
      </c>
      <c r="BX3405" s="1">
        <v>0</v>
      </c>
      <c r="BY3405" s="1">
        <v>24</v>
      </c>
      <c r="BZ3405" s="1" t="s">
        <v>112</v>
      </c>
      <c r="CB3405" s="1" t="s">
        <v>331</v>
      </c>
      <c r="CC3405" s="1" t="s">
        <v>1694</v>
      </c>
      <c r="CD3405" s="1" t="s">
        <v>1695</v>
      </c>
      <c r="CE3405" s="1" t="s">
        <v>863</v>
      </c>
      <c r="CF3405" s="1" t="s">
        <v>117</v>
      </c>
      <c r="CG3405" s="1">
        <v>96950</v>
      </c>
      <c r="CH3405" s="3">
        <v>9.49</v>
      </c>
      <c r="CI3405" s="3">
        <v>9.49</v>
      </c>
      <c r="CJ3405" s="3">
        <v>14.24</v>
      </c>
      <c r="CK3405" s="3">
        <v>14.24</v>
      </c>
      <c r="CL3405" s="1" t="s">
        <v>137</v>
      </c>
      <c r="CN3405" s="1" t="s">
        <v>218</v>
      </c>
      <c r="CP3405" s="1" t="s">
        <v>112</v>
      </c>
      <c r="CQ3405" s="1" t="s">
        <v>111</v>
      </c>
      <c r="CR3405" s="1" t="s">
        <v>112</v>
      </c>
      <c r="CS3405" s="1" t="s">
        <v>111</v>
      </c>
      <c r="CT3405" s="1" t="s">
        <v>138</v>
      </c>
      <c r="CU3405" s="1" t="s">
        <v>111</v>
      </c>
      <c r="CV3405" s="1" t="s">
        <v>138</v>
      </c>
      <c r="CW3405" s="1" t="s">
        <v>331</v>
      </c>
      <c r="CX3405" s="1">
        <v>16702345828</v>
      </c>
      <c r="CY3405" s="1" t="s">
        <v>1698</v>
      </c>
      <c r="CZ3405" s="1" t="s">
        <v>138</v>
      </c>
      <c r="DA3405" s="1" t="s">
        <v>111</v>
      </c>
      <c r="DB3405" s="1" t="s">
        <v>112</v>
      </c>
      <c r="DC3405" s="1" t="s">
        <v>1701</v>
      </c>
      <c r="DD3405" s="1" t="s">
        <v>1702</v>
      </c>
      <c r="DF3405" s="1" t="s">
        <v>1703</v>
      </c>
      <c r="DG3405" s="1" t="s">
        <v>1704</v>
      </c>
    </row>
    <row r="3406" spans="1:111" ht="15.6" customHeight="1" x14ac:dyDescent="0.25">
      <c r="A3406" s="1" t="s">
        <v>17384</v>
      </c>
      <c r="B3406" s="1" t="s">
        <v>109</v>
      </c>
      <c r="C3406" s="2">
        <v>44057.014210416666</v>
      </c>
      <c r="D3406" s="2">
        <v>44151</v>
      </c>
      <c r="E3406" s="1" t="s">
        <v>180</v>
      </c>
      <c r="G3406" s="1" t="s">
        <v>112</v>
      </c>
      <c r="H3406" s="1" t="s">
        <v>112</v>
      </c>
      <c r="I3406" s="1" t="s">
        <v>112</v>
      </c>
      <c r="J3406" s="1" t="s">
        <v>4379</v>
      </c>
      <c r="L3406" s="1" t="s">
        <v>17385</v>
      </c>
      <c r="N3406" s="1" t="s">
        <v>116</v>
      </c>
      <c r="O3406" s="1" t="s">
        <v>117</v>
      </c>
      <c r="P3406" s="9">
        <v>96950</v>
      </c>
      <c r="Q3406" s="1" t="s">
        <v>118</v>
      </c>
      <c r="S3406" s="1">
        <v>16702355009</v>
      </c>
      <c r="U3406" s="1">
        <v>561311</v>
      </c>
      <c r="V3406" s="1" t="s">
        <v>119</v>
      </c>
      <c r="X3406" s="1" t="s">
        <v>804</v>
      </c>
      <c r="Y3406" s="1" t="s">
        <v>4373</v>
      </c>
      <c r="Z3406" s="1" t="s">
        <v>10112</v>
      </c>
      <c r="AA3406" s="1" t="s">
        <v>245</v>
      </c>
      <c r="AB3406" s="1" t="s">
        <v>10111</v>
      </c>
      <c r="AC3406" s="1" t="s">
        <v>4377</v>
      </c>
      <c r="AD3406" s="1" t="s">
        <v>116</v>
      </c>
      <c r="AE3406" s="1" t="s">
        <v>117</v>
      </c>
      <c r="AF3406" s="9">
        <v>96950</v>
      </c>
      <c r="AG3406" s="1" t="s">
        <v>118</v>
      </c>
      <c r="AI3406" s="1">
        <v>16702355009</v>
      </c>
      <c r="AK3406" s="1" t="s">
        <v>4378</v>
      </c>
      <c r="BC3406" s="1" t="str">
        <f>"43-3031.00"</f>
        <v>43-3031.00</v>
      </c>
      <c r="BD3406" s="1" t="s">
        <v>389</v>
      </c>
      <c r="BE3406" s="1" t="s">
        <v>17386</v>
      </c>
      <c r="BF3406" s="1" t="s">
        <v>17387</v>
      </c>
      <c r="BG3406" s="1">
        <v>4</v>
      </c>
      <c r="BI3406" s="2">
        <v>44105</v>
      </c>
      <c r="BJ3406" s="2">
        <v>44469</v>
      </c>
      <c r="BM3406" s="1">
        <v>35</v>
      </c>
      <c r="BN3406" s="1">
        <v>0</v>
      </c>
      <c r="BO3406" s="1">
        <v>7</v>
      </c>
      <c r="BP3406" s="1">
        <v>7</v>
      </c>
      <c r="BQ3406" s="1">
        <v>7</v>
      </c>
      <c r="BR3406" s="1">
        <v>7</v>
      </c>
      <c r="BS3406" s="1">
        <v>7</v>
      </c>
      <c r="BT3406" s="1">
        <v>0</v>
      </c>
      <c r="BU3406" s="1" t="str">
        <f>"9:00 PM"</f>
        <v>9:00 PM</v>
      </c>
      <c r="BV3406" s="1" t="str">
        <f>"6:00 PM"</f>
        <v>6:00 PM</v>
      </c>
      <c r="BW3406" s="1" t="s">
        <v>392</v>
      </c>
      <c r="BX3406" s="1">
        <v>0</v>
      </c>
      <c r="BY3406" s="1">
        <v>12</v>
      </c>
      <c r="BZ3406" s="1" t="s">
        <v>112</v>
      </c>
      <c r="CA3406" s="1">
        <v>0</v>
      </c>
      <c r="CB3406" s="1" t="s">
        <v>17388</v>
      </c>
      <c r="CC3406" s="1" t="s">
        <v>17389</v>
      </c>
      <c r="CD3406" s="1" t="s">
        <v>812</v>
      </c>
      <c r="CE3406" s="1" t="s">
        <v>167</v>
      </c>
      <c r="CF3406" s="1" t="s">
        <v>117</v>
      </c>
      <c r="CG3406" s="1">
        <v>96950</v>
      </c>
      <c r="CH3406" s="3">
        <v>13.9</v>
      </c>
      <c r="CI3406" s="3">
        <v>13.9</v>
      </c>
      <c r="CJ3406" s="3">
        <v>20.85</v>
      </c>
      <c r="CK3406" s="3">
        <v>20.85</v>
      </c>
      <c r="CL3406" s="1" t="s">
        <v>137</v>
      </c>
      <c r="CM3406" s="1" t="s">
        <v>17390</v>
      </c>
      <c r="CN3406" s="1" t="s">
        <v>139</v>
      </c>
      <c r="CP3406" s="1" t="s">
        <v>112</v>
      </c>
      <c r="CQ3406" s="1" t="s">
        <v>111</v>
      </c>
      <c r="CR3406" s="1" t="s">
        <v>112</v>
      </c>
      <c r="CS3406" s="1" t="s">
        <v>111</v>
      </c>
      <c r="CT3406" s="1" t="s">
        <v>138</v>
      </c>
      <c r="CU3406" s="1" t="s">
        <v>111</v>
      </c>
      <c r="CV3406" s="1" t="s">
        <v>111</v>
      </c>
      <c r="CW3406" s="1" t="s">
        <v>17391</v>
      </c>
      <c r="CX3406" s="1">
        <v>16702355009</v>
      </c>
      <c r="CY3406" s="1" t="s">
        <v>4378</v>
      </c>
      <c r="CZ3406" s="1" t="s">
        <v>138</v>
      </c>
      <c r="DA3406" s="1" t="s">
        <v>111</v>
      </c>
      <c r="DB3406" s="1" t="s">
        <v>112</v>
      </c>
    </row>
    <row r="3407" spans="1:111" ht="15.6" customHeight="1" x14ac:dyDescent="0.25">
      <c r="A3407" s="1" t="s">
        <v>17392</v>
      </c>
      <c r="B3407" s="1" t="s">
        <v>109</v>
      </c>
      <c r="C3407" s="2">
        <v>44019.13329351852</v>
      </c>
      <c r="D3407" s="2">
        <v>44105</v>
      </c>
      <c r="E3407" s="1" t="s">
        <v>110</v>
      </c>
      <c r="F3407" s="2">
        <v>44096.833333333336</v>
      </c>
      <c r="G3407" s="1" t="s">
        <v>111</v>
      </c>
      <c r="H3407" s="1" t="s">
        <v>112</v>
      </c>
      <c r="I3407" s="1" t="s">
        <v>112</v>
      </c>
      <c r="J3407" s="1" t="s">
        <v>15717</v>
      </c>
      <c r="K3407" s="1" t="s">
        <v>15718</v>
      </c>
      <c r="L3407" s="1" t="s">
        <v>15719</v>
      </c>
      <c r="N3407" s="1" t="s">
        <v>116</v>
      </c>
      <c r="O3407" s="1" t="s">
        <v>117</v>
      </c>
      <c r="P3407" s="9">
        <v>96950</v>
      </c>
      <c r="Q3407" s="1" t="s">
        <v>118</v>
      </c>
      <c r="R3407" s="1" t="s">
        <v>719</v>
      </c>
      <c r="S3407" s="1">
        <v>16702356899</v>
      </c>
      <c r="U3407" s="1">
        <v>445110</v>
      </c>
      <c r="V3407" s="1" t="s">
        <v>119</v>
      </c>
      <c r="X3407" s="1" t="s">
        <v>1614</v>
      </c>
      <c r="Y3407" s="1" t="s">
        <v>1615</v>
      </c>
      <c r="AA3407" s="1" t="s">
        <v>973</v>
      </c>
      <c r="AB3407" s="1" t="s">
        <v>15719</v>
      </c>
      <c r="AD3407" s="1" t="s">
        <v>116</v>
      </c>
      <c r="AE3407" s="1" t="s">
        <v>117</v>
      </c>
      <c r="AF3407" s="9">
        <v>96950</v>
      </c>
      <c r="AG3407" s="1" t="s">
        <v>118</v>
      </c>
      <c r="AI3407" s="1">
        <v>16702356899</v>
      </c>
      <c r="AK3407" s="1" t="s">
        <v>15720</v>
      </c>
      <c r="BC3407" s="1" t="str">
        <f>"41-1011.00"</f>
        <v>41-1011.00</v>
      </c>
      <c r="BD3407" s="1" t="s">
        <v>975</v>
      </c>
      <c r="BE3407" s="1" t="s">
        <v>17393</v>
      </c>
      <c r="BF3407" s="1" t="s">
        <v>17394</v>
      </c>
      <c r="BG3407" s="1">
        <v>1</v>
      </c>
      <c r="BI3407" s="2">
        <v>44097</v>
      </c>
      <c r="BJ3407" s="2">
        <v>44461</v>
      </c>
      <c r="BM3407" s="1">
        <v>35</v>
      </c>
      <c r="BN3407" s="1">
        <v>0</v>
      </c>
      <c r="BO3407" s="1">
        <v>7</v>
      </c>
      <c r="BP3407" s="1">
        <v>7</v>
      </c>
      <c r="BQ3407" s="1">
        <v>7</v>
      </c>
      <c r="BR3407" s="1">
        <v>7</v>
      </c>
      <c r="BS3407" s="1">
        <v>7</v>
      </c>
      <c r="BT3407" s="1">
        <v>0</v>
      </c>
      <c r="BU3407" s="1" t="str">
        <f>"9:00 AM"</f>
        <v>9:00 AM</v>
      </c>
      <c r="BV3407" s="1" t="str">
        <f>"5:00 PM"</f>
        <v>5:00 PM</v>
      </c>
      <c r="BW3407" s="1" t="s">
        <v>135</v>
      </c>
      <c r="BX3407" s="1">
        <v>0</v>
      </c>
      <c r="BY3407" s="1">
        <v>12</v>
      </c>
      <c r="BZ3407" s="1" t="s">
        <v>111</v>
      </c>
      <c r="CA3407" s="1">
        <v>2</v>
      </c>
      <c r="CB3407" s="1" t="s">
        <v>719</v>
      </c>
      <c r="CC3407" s="1" t="s">
        <v>15723</v>
      </c>
      <c r="CD3407" s="1" t="s">
        <v>17395</v>
      </c>
      <c r="CE3407" s="1" t="s">
        <v>116</v>
      </c>
      <c r="CF3407" s="1" t="s">
        <v>117</v>
      </c>
      <c r="CG3407" s="1">
        <v>96950</v>
      </c>
      <c r="CH3407" s="3">
        <v>9.4600000000000009</v>
      </c>
      <c r="CI3407" s="3">
        <v>10</v>
      </c>
      <c r="CJ3407" s="3">
        <v>14.19</v>
      </c>
      <c r="CK3407" s="3">
        <v>15</v>
      </c>
      <c r="CL3407" s="1" t="s">
        <v>137</v>
      </c>
      <c r="CM3407" s="1" t="s">
        <v>719</v>
      </c>
      <c r="CN3407" s="1" t="s">
        <v>139</v>
      </c>
      <c r="CP3407" s="1" t="s">
        <v>112</v>
      </c>
      <c r="CQ3407" s="1" t="s">
        <v>111</v>
      </c>
      <c r="CR3407" s="1" t="s">
        <v>112</v>
      </c>
      <c r="CS3407" s="1" t="s">
        <v>111</v>
      </c>
      <c r="CT3407" s="1" t="s">
        <v>138</v>
      </c>
      <c r="CU3407" s="1" t="s">
        <v>111</v>
      </c>
      <c r="CV3407" s="1" t="s">
        <v>138</v>
      </c>
      <c r="CW3407" s="1" t="s">
        <v>719</v>
      </c>
      <c r="CX3407" s="1">
        <v>16702356899</v>
      </c>
      <c r="CY3407" s="1" t="s">
        <v>15720</v>
      </c>
      <c r="CZ3407" s="1" t="s">
        <v>716</v>
      </c>
      <c r="DA3407" s="1" t="s">
        <v>111</v>
      </c>
      <c r="DB3407" s="1" t="s">
        <v>112</v>
      </c>
    </row>
    <row r="3408" spans="1:111" ht="15.6" customHeight="1" x14ac:dyDescent="0.25">
      <c r="A3408" s="1" t="s">
        <v>17400</v>
      </c>
      <c r="B3408" s="1" t="s">
        <v>109</v>
      </c>
      <c r="C3408" s="2">
        <v>44044.075508564812</v>
      </c>
      <c r="D3408" s="2">
        <v>44110</v>
      </c>
      <c r="E3408" s="1" t="s">
        <v>180</v>
      </c>
      <c r="G3408" s="1" t="s">
        <v>112</v>
      </c>
      <c r="H3408" s="1" t="s">
        <v>112</v>
      </c>
      <c r="I3408" s="1" t="s">
        <v>112</v>
      </c>
      <c r="J3408" s="1" t="s">
        <v>17401</v>
      </c>
      <c r="K3408" s="1" t="s">
        <v>2227</v>
      </c>
      <c r="L3408" s="1" t="s">
        <v>1998</v>
      </c>
      <c r="M3408" s="1" t="s">
        <v>2234</v>
      </c>
      <c r="N3408" s="1" t="s">
        <v>167</v>
      </c>
      <c r="O3408" s="1" t="s">
        <v>117</v>
      </c>
      <c r="P3408" s="9">
        <v>96950</v>
      </c>
      <c r="Q3408" s="1" t="s">
        <v>118</v>
      </c>
      <c r="R3408" s="1" t="s">
        <v>117</v>
      </c>
      <c r="S3408" s="1">
        <v>16707893323</v>
      </c>
      <c r="U3408" s="1">
        <v>445220</v>
      </c>
      <c r="V3408" s="1" t="s">
        <v>119</v>
      </c>
      <c r="X3408" s="1" t="s">
        <v>2230</v>
      </c>
      <c r="Y3408" s="1" t="s">
        <v>2231</v>
      </c>
      <c r="Z3408" s="1" t="s">
        <v>2232</v>
      </c>
      <c r="AA3408" s="1" t="s">
        <v>2233</v>
      </c>
      <c r="AB3408" s="1" t="s">
        <v>1998</v>
      </c>
      <c r="AC3408" s="1" t="s">
        <v>2234</v>
      </c>
      <c r="AD3408" s="1" t="s">
        <v>167</v>
      </c>
      <c r="AE3408" s="1" t="s">
        <v>117</v>
      </c>
      <c r="AF3408" s="9">
        <v>96950</v>
      </c>
      <c r="AG3408" s="1" t="s">
        <v>118</v>
      </c>
      <c r="AH3408" s="1" t="s">
        <v>117</v>
      </c>
      <c r="AI3408" s="1">
        <v>16707893323</v>
      </c>
      <c r="AK3408" s="1" t="s">
        <v>2235</v>
      </c>
      <c r="BC3408" s="1" t="str">
        <f>"41-4012.00"</f>
        <v>41-4012.00</v>
      </c>
      <c r="BD3408" s="1" t="s">
        <v>313</v>
      </c>
      <c r="BE3408" s="1" t="s">
        <v>17402</v>
      </c>
      <c r="BF3408" s="1" t="s">
        <v>17403</v>
      </c>
      <c r="BG3408" s="1">
        <v>1</v>
      </c>
      <c r="BI3408" s="2">
        <v>44105</v>
      </c>
      <c r="BJ3408" s="2">
        <v>44469</v>
      </c>
      <c r="BM3408" s="1">
        <v>35</v>
      </c>
      <c r="BN3408" s="1">
        <v>0</v>
      </c>
      <c r="BO3408" s="1">
        <v>7</v>
      </c>
      <c r="BP3408" s="1">
        <v>7</v>
      </c>
      <c r="BQ3408" s="1">
        <v>7</v>
      </c>
      <c r="BR3408" s="1">
        <v>7</v>
      </c>
      <c r="BS3408" s="1">
        <v>7</v>
      </c>
      <c r="BT3408" s="1">
        <v>0</v>
      </c>
      <c r="BU3408" s="1" t="str">
        <f>"8:00 AM"</f>
        <v>8:00 AM</v>
      </c>
      <c r="BV3408" s="1" t="str">
        <f>"5:00 PM"</f>
        <v>5:00 PM</v>
      </c>
      <c r="BW3408" s="1" t="s">
        <v>135</v>
      </c>
      <c r="BX3408" s="1">
        <v>0</v>
      </c>
      <c r="BY3408" s="1">
        <v>12</v>
      </c>
      <c r="BZ3408" s="1" t="s">
        <v>112</v>
      </c>
      <c r="CA3408" s="1">
        <v>0</v>
      </c>
      <c r="CB3408" s="1" t="s">
        <v>17404</v>
      </c>
      <c r="CC3408" s="1" t="s">
        <v>17405</v>
      </c>
      <c r="CD3408" s="1" t="s">
        <v>17406</v>
      </c>
      <c r="CE3408" s="1" t="s">
        <v>167</v>
      </c>
      <c r="CF3408" s="1" t="s">
        <v>117</v>
      </c>
      <c r="CG3408" s="1">
        <v>96950</v>
      </c>
      <c r="CH3408" s="3">
        <v>13.06</v>
      </c>
      <c r="CI3408" s="3">
        <v>13.06</v>
      </c>
      <c r="CJ3408" s="3">
        <v>19.59</v>
      </c>
      <c r="CK3408" s="3">
        <v>19.59</v>
      </c>
      <c r="CL3408" s="1" t="s">
        <v>137</v>
      </c>
      <c r="CN3408" s="1" t="s">
        <v>139</v>
      </c>
      <c r="CP3408" s="1" t="s">
        <v>112</v>
      </c>
      <c r="CQ3408" s="1" t="s">
        <v>111</v>
      </c>
      <c r="CR3408" s="1" t="s">
        <v>112</v>
      </c>
      <c r="CS3408" s="1" t="s">
        <v>111</v>
      </c>
      <c r="CT3408" s="1" t="s">
        <v>138</v>
      </c>
      <c r="CU3408" s="1" t="s">
        <v>138</v>
      </c>
      <c r="CV3408" s="1" t="s">
        <v>138</v>
      </c>
      <c r="CW3408" s="1" t="s">
        <v>138</v>
      </c>
      <c r="CX3408" s="1">
        <v>16707893323</v>
      </c>
      <c r="CY3408" s="1" t="s">
        <v>2235</v>
      </c>
      <c r="CZ3408" s="1" t="s">
        <v>168</v>
      </c>
      <c r="DA3408" s="1" t="s">
        <v>111</v>
      </c>
      <c r="DB3408" s="1" t="s">
        <v>112</v>
      </c>
      <c r="DC3408" s="1" t="s">
        <v>2230</v>
      </c>
      <c r="DD3408" s="1" t="s">
        <v>2231</v>
      </c>
      <c r="DE3408" s="1" t="s">
        <v>829</v>
      </c>
      <c r="DF3408" s="1" t="s">
        <v>17407</v>
      </c>
      <c r="DG3408" s="1" t="s">
        <v>2235</v>
      </c>
    </row>
    <row r="3409" spans="1:111" ht="15.6" customHeight="1" x14ac:dyDescent="0.25">
      <c r="A3409" s="1" t="s">
        <v>17415</v>
      </c>
      <c r="B3409" s="1" t="s">
        <v>109</v>
      </c>
      <c r="C3409" s="2">
        <v>44088.30250740741</v>
      </c>
      <c r="D3409" s="2">
        <v>44172</v>
      </c>
      <c r="E3409" s="1" t="s">
        <v>110</v>
      </c>
      <c r="F3409" s="2">
        <v>44103.833333333336</v>
      </c>
      <c r="G3409" s="1" t="s">
        <v>111</v>
      </c>
      <c r="H3409" s="1" t="s">
        <v>112</v>
      </c>
      <c r="I3409" s="1" t="s">
        <v>112</v>
      </c>
      <c r="J3409" s="1" t="s">
        <v>2960</v>
      </c>
      <c r="K3409" s="1" t="s">
        <v>2961</v>
      </c>
      <c r="L3409" s="1" t="s">
        <v>2962</v>
      </c>
      <c r="N3409" s="1" t="s">
        <v>116</v>
      </c>
      <c r="O3409" s="1" t="s">
        <v>117</v>
      </c>
      <c r="P3409" s="9">
        <v>96950</v>
      </c>
      <c r="Q3409" s="1" t="s">
        <v>118</v>
      </c>
      <c r="S3409" s="1">
        <v>16702874242</v>
      </c>
      <c r="U3409" s="1">
        <v>722511</v>
      </c>
      <c r="V3409" s="1" t="s">
        <v>119</v>
      </c>
      <c r="X3409" s="1" t="s">
        <v>2963</v>
      </c>
      <c r="Y3409" s="1" t="s">
        <v>4200</v>
      </c>
      <c r="AA3409" s="1" t="s">
        <v>245</v>
      </c>
      <c r="AB3409" s="1" t="s">
        <v>2965</v>
      </c>
      <c r="AD3409" s="1" t="s">
        <v>116</v>
      </c>
      <c r="AE3409" s="1" t="s">
        <v>117</v>
      </c>
      <c r="AF3409" s="9">
        <v>96950</v>
      </c>
      <c r="AG3409" s="1" t="s">
        <v>118</v>
      </c>
      <c r="AI3409" s="1">
        <v>16702874242</v>
      </c>
      <c r="AK3409" s="1" t="s">
        <v>2966</v>
      </c>
      <c r="BC3409" s="1" t="str">
        <f>"35-3031.00"</f>
        <v>35-3031.00</v>
      </c>
      <c r="BD3409" s="1" t="s">
        <v>174</v>
      </c>
      <c r="BE3409" s="1" t="s">
        <v>2967</v>
      </c>
      <c r="BF3409" s="1" t="s">
        <v>2968</v>
      </c>
      <c r="BG3409" s="1">
        <v>1</v>
      </c>
      <c r="BI3409" s="2">
        <v>44105</v>
      </c>
      <c r="BJ3409" s="2">
        <v>44469</v>
      </c>
      <c r="BM3409" s="1">
        <v>40</v>
      </c>
      <c r="BN3409" s="1">
        <v>4</v>
      </c>
      <c r="BO3409" s="1">
        <v>6</v>
      </c>
      <c r="BP3409" s="1">
        <v>6</v>
      </c>
      <c r="BQ3409" s="1">
        <v>6</v>
      </c>
      <c r="BR3409" s="1">
        <v>6</v>
      </c>
      <c r="BS3409" s="1">
        <v>6</v>
      </c>
      <c r="BT3409" s="1">
        <v>6</v>
      </c>
      <c r="BU3409" s="1" t="str">
        <f>"4:00 PM"</f>
        <v>4:00 PM</v>
      </c>
      <c r="BV3409" s="1" t="str">
        <f>"10:00 PM"</f>
        <v>10:00 PM</v>
      </c>
      <c r="BW3409" s="1" t="s">
        <v>230</v>
      </c>
      <c r="BX3409" s="1">
        <v>0</v>
      </c>
      <c r="BY3409" s="1">
        <v>6</v>
      </c>
      <c r="BZ3409" s="1" t="s">
        <v>112</v>
      </c>
      <c r="CA3409" s="1">
        <v>0</v>
      </c>
      <c r="CB3409" s="1" t="s">
        <v>2969</v>
      </c>
      <c r="CC3409" s="1" t="s">
        <v>2970</v>
      </c>
      <c r="CE3409" s="1" t="s">
        <v>116</v>
      </c>
      <c r="CF3409" s="1" t="s">
        <v>117</v>
      </c>
      <c r="CG3409" s="1">
        <v>96950</v>
      </c>
      <c r="CH3409" s="3">
        <v>9.23</v>
      </c>
      <c r="CI3409" s="3">
        <v>9.23</v>
      </c>
      <c r="CJ3409" s="3">
        <v>13.85</v>
      </c>
      <c r="CK3409" s="3">
        <v>13.85</v>
      </c>
      <c r="CL3409" s="1" t="s">
        <v>137</v>
      </c>
      <c r="CM3409" s="1" t="s">
        <v>138</v>
      </c>
      <c r="CN3409" s="1" t="s">
        <v>139</v>
      </c>
      <c r="CP3409" s="1" t="s">
        <v>112</v>
      </c>
      <c r="CQ3409" s="1" t="s">
        <v>111</v>
      </c>
      <c r="CR3409" s="1" t="s">
        <v>112</v>
      </c>
      <c r="CS3409" s="1" t="s">
        <v>111</v>
      </c>
      <c r="CT3409" s="1" t="s">
        <v>138</v>
      </c>
      <c r="CU3409" s="1" t="s">
        <v>111</v>
      </c>
      <c r="CV3409" s="1" t="s">
        <v>111</v>
      </c>
      <c r="CW3409" s="1" t="s">
        <v>138</v>
      </c>
      <c r="CX3409" s="1">
        <v>16702874242</v>
      </c>
      <c r="CY3409" s="1" t="s">
        <v>2966</v>
      </c>
      <c r="CZ3409" s="1" t="s">
        <v>138</v>
      </c>
      <c r="DA3409" s="1" t="s">
        <v>111</v>
      </c>
      <c r="DB3409" s="1" t="s">
        <v>112</v>
      </c>
    </row>
    <row r="3410" spans="1:111" ht="15.6" customHeight="1" x14ac:dyDescent="0.25">
      <c r="A3410" s="1" t="s">
        <v>17416</v>
      </c>
      <c r="B3410" s="1" t="s">
        <v>109</v>
      </c>
      <c r="C3410" s="2">
        <v>44034.075096643515</v>
      </c>
      <c r="D3410" s="2">
        <v>44126</v>
      </c>
      <c r="E3410" s="1" t="s">
        <v>110</v>
      </c>
      <c r="F3410" s="2">
        <v>44103.833333333336</v>
      </c>
      <c r="G3410" s="1" t="s">
        <v>112</v>
      </c>
      <c r="H3410" s="1" t="s">
        <v>112</v>
      </c>
      <c r="I3410" s="1" t="s">
        <v>112</v>
      </c>
      <c r="J3410" s="1" t="s">
        <v>2519</v>
      </c>
      <c r="K3410" s="1" t="s">
        <v>2520</v>
      </c>
      <c r="L3410" s="1" t="s">
        <v>2521</v>
      </c>
      <c r="M3410" s="1" t="s">
        <v>2522</v>
      </c>
      <c r="N3410" s="1" t="s">
        <v>116</v>
      </c>
      <c r="O3410" s="1" t="s">
        <v>117</v>
      </c>
      <c r="P3410" s="9">
        <v>96950</v>
      </c>
      <c r="Q3410" s="1" t="s">
        <v>118</v>
      </c>
      <c r="S3410" s="1">
        <v>16702346284</v>
      </c>
      <c r="U3410" s="1">
        <v>7139</v>
      </c>
      <c r="V3410" s="1" t="s">
        <v>119</v>
      </c>
      <c r="X3410" s="1" t="s">
        <v>2523</v>
      </c>
      <c r="Y3410" s="1" t="s">
        <v>2524</v>
      </c>
      <c r="AA3410" s="1" t="s">
        <v>245</v>
      </c>
      <c r="AB3410" s="1" t="s">
        <v>2522</v>
      </c>
      <c r="AD3410" s="1" t="s">
        <v>116</v>
      </c>
      <c r="AE3410" s="1" t="s">
        <v>117</v>
      </c>
      <c r="AF3410" s="9">
        <v>96950</v>
      </c>
      <c r="AG3410" s="1" t="s">
        <v>118</v>
      </c>
      <c r="AI3410" s="1">
        <v>16702346284</v>
      </c>
      <c r="AK3410" s="1" t="s">
        <v>2525</v>
      </c>
      <c r="BC3410" s="1" t="str">
        <f>"25-3021.00"</f>
        <v>25-3021.00</v>
      </c>
      <c r="BD3410" s="1" t="s">
        <v>327</v>
      </c>
      <c r="BE3410" s="1" t="s">
        <v>2526</v>
      </c>
      <c r="BF3410" s="1" t="s">
        <v>2527</v>
      </c>
      <c r="BG3410" s="1">
        <v>1</v>
      </c>
      <c r="BI3410" s="2">
        <v>44105</v>
      </c>
      <c r="BJ3410" s="2">
        <v>44469</v>
      </c>
      <c r="BM3410" s="1">
        <v>35</v>
      </c>
      <c r="BN3410" s="1">
        <v>0</v>
      </c>
      <c r="BO3410" s="1">
        <v>7</v>
      </c>
      <c r="BP3410" s="1">
        <v>7</v>
      </c>
      <c r="BQ3410" s="1">
        <v>7</v>
      </c>
      <c r="BR3410" s="1">
        <v>7</v>
      </c>
      <c r="BS3410" s="1">
        <v>7</v>
      </c>
      <c r="BT3410" s="1">
        <v>0</v>
      </c>
      <c r="BU3410" s="1" t="str">
        <f>"9:00 AM"</f>
        <v>9:00 AM</v>
      </c>
      <c r="BV3410" s="1" t="str">
        <f>"5:00 PM"</f>
        <v>5:00 PM</v>
      </c>
      <c r="BW3410" s="1" t="s">
        <v>135</v>
      </c>
      <c r="BX3410" s="1">
        <v>0</v>
      </c>
      <c r="BY3410" s="1">
        <v>24</v>
      </c>
      <c r="BZ3410" s="1" t="s">
        <v>112</v>
      </c>
      <c r="CA3410" s="1">
        <v>0</v>
      </c>
      <c r="CB3410" s="1" t="s">
        <v>17417</v>
      </c>
      <c r="CC3410" s="1" t="s">
        <v>560</v>
      </c>
      <c r="CD3410" s="1" t="s">
        <v>2522</v>
      </c>
      <c r="CE3410" s="1" t="s">
        <v>116</v>
      </c>
      <c r="CF3410" s="1" t="s">
        <v>117</v>
      </c>
      <c r="CG3410" s="1">
        <v>96950</v>
      </c>
      <c r="CH3410" s="3">
        <v>22.66</v>
      </c>
      <c r="CI3410" s="3">
        <v>22.66</v>
      </c>
      <c r="CJ3410" s="3">
        <v>33.99</v>
      </c>
      <c r="CK3410" s="3">
        <v>33.99</v>
      </c>
      <c r="CL3410" s="1" t="s">
        <v>137</v>
      </c>
      <c r="CN3410" s="1" t="s">
        <v>139</v>
      </c>
      <c r="CP3410" s="1" t="s">
        <v>112</v>
      </c>
      <c r="CQ3410" s="1" t="s">
        <v>111</v>
      </c>
      <c r="CR3410" s="1" t="s">
        <v>111</v>
      </c>
      <c r="CS3410" s="1" t="s">
        <v>111</v>
      </c>
      <c r="CT3410" s="1" t="s">
        <v>111</v>
      </c>
      <c r="CU3410" s="1" t="s">
        <v>111</v>
      </c>
      <c r="CV3410" s="1" t="s">
        <v>111</v>
      </c>
      <c r="CW3410" s="1" t="s">
        <v>1004</v>
      </c>
      <c r="CX3410" s="1">
        <v>16702346284</v>
      </c>
      <c r="CY3410" s="1" t="s">
        <v>2525</v>
      </c>
      <c r="CZ3410" s="1" t="s">
        <v>138</v>
      </c>
      <c r="DA3410" s="1" t="s">
        <v>111</v>
      </c>
      <c r="DB3410" s="1" t="s">
        <v>112</v>
      </c>
    </row>
    <row r="3411" spans="1:111" ht="15.6" customHeight="1" x14ac:dyDescent="0.25">
      <c r="A3411" s="1" t="s">
        <v>17438</v>
      </c>
      <c r="B3411" s="1" t="s">
        <v>109</v>
      </c>
      <c r="C3411" s="2">
        <v>44106.151807638889</v>
      </c>
      <c r="D3411" s="2">
        <v>44144</v>
      </c>
      <c r="E3411" s="1" t="s">
        <v>110</v>
      </c>
      <c r="F3411" s="2">
        <v>44226.791666666664</v>
      </c>
      <c r="G3411" s="1" t="s">
        <v>112</v>
      </c>
      <c r="H3411" s="1" t="s">
        <v>112</v>
      </c>
      <c r="I3411" s="1" t="s">
        <v>112</v>
      </c>
      <c r="J3411" s="1" t="s">
        <v>784</v>
      </c>
      <c r="K3411" s="1" t="s">
        <v>785</v>
      </c>
      <c r="L3411" s="1" t="s">
        <v>17439</v>
      </c>
      <c r="M3411" s="1" t="s">
        <v>786</v>
      </c>
      <c r="N3411" s="1" t="s">
        <v>116</v>
      </c>
      <c r="O3411" s="1" t="s">
        <v>117</v>
      </c>
      <c r="P3411" s="9">
        <v>96950</v>
      </c>
      <c r="Q3411" s="1" t="s">
        <v>118</v>
      </c>
      <c r="R3411" s="1" t="s">
        <v>719</v>
      </c>
      <c r="S3411" s="1">
        <v>16703236877</v>
      </c>
      <c r="U3411" s="1">
        <v>62161</v>
      </c>
      <c r="V3411" s="1" t="s">
        <v>119</v>
      </c>
      <c r="X3411" s="1" t="s">
        <v>686</v>
      </c>
      <c r="Y3411" s="1" t="s">
        <v>687</v>
      </c>
      <c r="Z3411" s="1" t="s">
        <v>688</v>
      </c>
      <c r="AA3411" s="1" t="s">
        <v>245</v>
      </c>
      <c r="AB3411" s="1" t="s">
        <v>689</v>
      </c>
      <c r="AD3411" s="1" t="s">
        <v>690</v>
      </c>
      <c r="AE3411" s="1" t="s">
        <v>691</v>
      </c>
      <c r="AF3411" s="9">
        <v>96931</v>
      </c>
      <c r="AG3411" s="1" t="s">
        <v>118</v>
      </c>
      <c r="AH3411" s="1" t="s">
        <v>719</v>
      </c>
      <c r="AI3411" s="1">
        <v>16716498746</v>
      </c>
      <c r="AJ3411" s="1">
        <v>203</v>
      </c>
      <c r="AK3411" s="1" t="s">
        <v>692</v>
      </c>
      <c r="BC3411" s="1" t="str">
        <f>"29-1141.00"</f>
        <v>29-1141.00</v>
      </c>
      <c r="BD3411" s="1" t="s">
        <v>1381</v>
      </c>
      <c r="BE3411" s="1" t="s">
        <v>17440</v>
      </c>
      <c r="BF3411" s="1" t="s">
        <v>1383</v>
      </c>
      <c r="BG3411" s="1">
        <v>6</v>
      </c>
      <c r="BI3411" s="2">
        <v>44180</v>
      </c>
      <c r="BJ3411" s="2">
        <v>44544</v>
      </c>
      <c r="BM3411" s="1">
        <v>40</v>
      </c>
      <c r="BN3411" s="1">
        <v>0</v>
      </c>
      <c r="BO3411" s="1">
        <v>8</v>
      </c>
      <c r="BP3411" s="1">
        <v>8</v>
      </c>
      <c r="BQ3411" s="1">
        <v>8</v>
      </c>
      <c r="BR3411" s="1">
        <v>8</v>
      </c>
      <c r="BS3411" s="1">
        <v>5</v>
      </c>
      <c r="BT3411" s="1">
        <v>3</v>
      </c>
      <c r="BU3411" s="1" t="str">
        <f>"8:30 AM"</f>
        <v>8:30 AM</v>
      </c>
      <c r="BV3411" s="1" t="str">
        <f>"5:30 PM"</f>
        <v>5:30 PM</v>
      </c>
      <c r="BW3411" s="1" t="s">
        <v>392</v>
      </c>
      <c r="BX3411" s="1">
        <v>0</v>
      </c>
      <c r="BY3411" s="1">
        <v>0</v>
      </c>
      <c r="BZ3411" s="1" t="s">
        <v>112</v>
      </c>
      <c r="CA3411" s="1">
        <v>0</v>
      </c>
      <c r="CB3411" s="4" t="s">
        <v>17441</v>
      </c>
      <c r="CC3411" s="1" t="s">
        <v>17442</v>
      </c>
      <c r="CD3411" s="1" t="s">
        <v>786</v>
      </c>
      <c r="CE3411" s="1" t="s">
        <v>116</v>
      </c>
      <c r="CF3411" s="1" t="s">
        <v>117</v>
      </c>
      <c r="CG3411" s="1">
        <v>96950</v>
      </c>
      <c r="CH3411" s="3">
        <v>24.81</v>
      </c>
      <c r="CI3411" s="3">
        <v>24.81</v>
      </c>
      <c r="CL3411" s="1" t="s">
        <v>2411</v>
      </c>
      <c r="CN3411" s="1" t="s">
        <v>139</v>
      </c>
      <c r="CP3411" s="1" t="s">
        <v>112</v>
      </c>
      <c r="CQ3411" s="1" t="s">
        <v>111</v>
      </c>
      <c r="CR3411" s="1" t="s">
        <v>111</v>
      </c>
      <c r="CS3411" s="1" t="s">
        <v>112</v>
      </c>
      <c r="CT3411" s="1" t="s">
        <v>138</v>
      </c>
      <c r="CU3411" s="1" t="s">
        <v>111</v>
      </c>
      <c r="CV3411" s="1" t="s">
        <v>138</v>
      </c>
      <c r="CW3411" s="1" t="s">
        <v>698</v>
      </c>
      <c r="CX3411" s="1">
        <v>16713236877</v>
      </c>
      <c r="CY3411" s="1" t="s">
        <v>699</v>
      </c>
      <c r="CZ3411" s="1" t="s">
        <v>138</v>
      </c>
      <c r="DA3411" s="1" t="s">
        <v>111</v>
      </c>
      <c r="DB3411" s="1" t="s">
        <v>112</v>
      </c>
    </row>
    <row r="3412" spans="1:111" ht="15.6" customHeight="1" x14ac:dyDescent="0.25">
      <c r="A3412" s="1" t="s">
        <v>17443</v>
      </c>
      <c r="B3412" s="1" t="s">
        <v>109</v>
      </c>
      <c r="C3412" s="2">
        <v>44076.878064699071</v>
      </c>
      <c r="D3412" s="2">
        <v>44165</v>
      </c>
      <c r="E3412" s="1" t="s">
        <v>110</v>
      </c>
      <c r="F3412" s="2">
        <v>44103.833333333336</v>
      </c>
      <c r="G3412" s="1" t="s">
        <v>111</v>
      </c>
      <c r="H3412" s="1" t="s">
        <v>112</v>
      </c>
      <c r="I3412" s="1" t="s">
        <v>112</v>
      </c>
      <c r="J3412" s="1" t="s">
        <v>9241</v>
      </c>
      <c r="K3412" s="1" t="s">
        <v>17444</v>
      </c>
      <c r="L3412" s="1" t="s">
        <v>17445</v>
      </c>
      <c r="M3412" s="1" t="s">
        <v>13702</v>
      </c>
      <c r="N3412" s="1" t="s">
        <v>116</v>
      </c>
      <c r="O3412" s="1" t="s">
        <v>117</v>
      </c>
      <c r="P3412" s="9">
        <v>96950</v>
      </c>
      <c r="Q3412" s="1" t="s">
        <v>118</v>
      </c>
      <c r="S3412" s="1">
        <v>16704881688</v>
      </c>
      <c r="U3412" s="1">
        <v>72111</v>
      </c>
      <c r="V3412" s="1" t="s">
        <v>119</v>
      </c>
      <c r="X3412" s="1" t="s">
        <v>9245</v>
      </c>
      <c r="Y3412" s="1" t="s">
        <v>6542</v>
      </c>
      <c r="AA3412" s="1" t="s">
        <v>3284</v>
      </c>
      <c r="AB3412" s="1" t="s">
        <v>17445</v>
      </c>
      <c r="AC3412" s="1" t="s">
        <v>9244</v>
      </c>
      <c r="AD3412" s="1" t="s">
        <v>116</v>
      </c>
      <c r="AE3412" s="1" t="s">
        <v>117</v>
      </c>
      <c r="AF3412" s="9">
        <v>96950</v>
      </c>
      <c r="AG3412" s="1" t="s">
        <v>118</v>
      </c>
      <c r="AI3412" s="1">
        <v>16704881688</v>
      </c>
      <c r="AK3412" s="1" t="s">
        <v>9246</v>
      </c>
      <c r="BC3412" s="1" t="str">
        <f>"11-1021.00"</f>
        <v>11-1021.00</v>
      </c>
      <c r="BD3412" s="1" t="s">
        <v>248</v>
      </c>
      <c r="BE3412" s="1" t="s">
        <v>17446</v>
      </c>
      <c r="BF3412" s="1" t="s">
        <v>9248</v>
      </c>
      <c r="BG3412" s="1">
        <v>1</v>
      </c>
      <c r="BI3412" s="2">
        <v>44105</v>
      </c>
      <c r="BJ3412" s="2">
        <v>44469</v>
      </c>
      <c r="BM3412" s="1">
        <v>40</v>
      </c>
      <c r="BN3412" s="1">
        <v>0</v>
      </c>
      <c r="BO3412" s="1">
        <v>8</v>
      </c>
      <c r="BP3412" s="1">
        <v>8</v>
      </c>
      <c r="BQ3412" s="1">
        <v>8</v>
      </c>
      <c r="BR3412" s="1">
        <v>8</v>
      </c>
      <c r="BS3412" s="1">
        <v>8</v>
      </c>
      <c r="BT3412" s="1">
        <v>0</v>
      </c>
      <c r="BU3412" s="1" t="str">
        <f>"8:00 AM"</f>
        <v>8:00 AM</v>
      </c>
      <c r="BV3412" s="1" t="str">
        <f>"5:00 PM"</f>
        <v>5:00 PM</v>
      </c>
      <c r="BW3412" s="1" t="s">
        <v>135</v>
      </c>
      <c r="BX3412" s="1">
        <v>0</v>
      </c>
      <c r="BY3412" s="1">
        <v>12</v>
      </c>
      <c r="BZ3412" s="1" t="s">
        <v>111</v>
      </c>
      <c r="CA3412" s="1">
        <v>3</v>
      </c>
      <c r="CB3412" s="1" t="s">
        <v>9249</v>
      </c>
      <c r="CC3412" s="1" t="s">
        <v>17447</v>
      </c>
      <c r="CD3412" s="1" t="s">
        <v>13702</v>
      </c>
      <c r="CE3412" s="1" t="s">
        <v>116</v>
      </c>
      <c r="CF3412" s="1" t="s">
        <v>117</v>
      </c>
      <c r="CG3412" s="1">
        <v>96950</v>
      </c>
      <c r="CH3412" s="3">
        <v>17.63</v>
      </c>
      <c r="CI3412" s="3">
        <v>17.63</v>
      </c>
      <c r="CJ3412" s="3">
        <v>26.45</v>
      </c>
      <c r="CK3412" s="3">
        <v>26.45</v>
      </c>
      <c r="CL3412" s="1" t="s">
        <v>137</v>
      </c>
      <c r="CM3412" s="1" t="s">
        <v>362</v>
      </c>
      <c r="CN3412" s="1" t="s">
        <v>139</v>
      </c>
      <c r="CP3412" s="1" t="s">
        <v>112</v>
      </c>
      <c r="CQ3412" s="1" t="s">
        <v>111</v>
      </c>
      <c r="CR3412" s="1" t="s">
        <v>112</v>
      </c>
      <c r="CS3412" s="1" t="s">
        <v>111</v>
      </c>
      <c r="CT3412" s="1" t="s">
        <v>138</v>
      </c>
      <c r="CU3412" s="1" t="s">
        <v>111</v>
      </c>
      <c r="CV3412" s="1" t="s">
        <v>138</v>
      </c>
      <c r="CW3412" s="1" t="s">
        <v>17448</v>
      </c>
      <c r="CX3412" s="1">
        <v>16704881688</v>
      </c>
      <c r="CY3412" s="1" t="s">
        <v>9246</v>
      </c>
      <c r="CZ3412" s="1" t="s">
        <v>138</v>
      </c>
      <c r="DA3412" s="1" t="s">
        <v>111</v>
      </c>
      <c r="DB3412" s="1" t="s">
        <v>112</v>
      </c>
    </row>
    <row r="3413" spans="1:111" ht="15.6" customHeight="1" x14ac:dyDescent="0.25">
      <c r="A3413" s="1" t="s">
        <v>17449</v>
      </c>
      <c r="B3413" s="1" t="s">
        <v>109</v>
      </c>
      <c r="C3413" s="2">
        <v>44040.406843055556</v>
      </c>
      <c r="D3413" s="2">
        <v>44110</v>
      </c>
      <c r="E3413" s="1" t="s">
        <v>110</v>
      </c>
      <c r="F3413" s="2">
        <v>44103.833333333336</v>
      </c>
      <c r="G3413" s="1" t="s">
        <v>111</v>
      </c>
      <c r="H3413" s="1" t="s">
        <v>112</v>
      </c>
      <c r="I3413" s="1" t="s">
        <v>112</v>
      </c>
      <c r="J3413" s="1" t="s">
        <v>9479</v>
      </c>
      <c r="K3413" s="1" t="s">
        <v>9480</v>
      </c>
      <c r="L3413" s="1" t="s">
        <v>9481</v>
      </c>
      <c r="M3413" s="1" t="s">
        <v>1197</v>
      </c>
      <c r="N3413" s="1" t="s">
        <v>167</v>
      </c>
      <c r="O3413" s="1" t="s">
        <v>117</v>
      </c>
      <c r="P3413" s="9">
        <v>96950</v>
      </c>
      <c r="Q3413" s="1" t="s">
        <v>118</v>
      </c>
      <c r="S3413" s="1">
        <v>16702332013</v>
      </c>
      <c r="U3413" s="1">
        <v>2382</v>
      </c>
      <c r="V3413" s="1" t="s">
        <v>119</v>
      </c>
      <c r="X3413" s="1" t="s">
        <v>9482</v>
      </c>
      <c r="Y3413" s="1" t="s">
        <v>9483</v>
      </c>
      <c r="Z3413" s="1" t="s">
        <v>3848</v>
      </c>
      <c r="AA3413" s="1" t="s">
        <v>9484</v>
      </c>
      <c r="AB3413" s="1" t="s">
        <v>9485</v>
      </c>
      <c r="AD3413" s="1" t="s">
        <v>167</v>
      </c>
      <c r="AE3413" s="1" t="s">
        <v>117</v>
      </c>
      <c r="AF3413" s="9">
        <v>96950</v>
      </c>
      <c r="AG3413" s="1" t="s">
        <v>118</v>
      </c>
      <c r="AI3413" s="1">
        <v>16702332013</v>
      </c>
      <c r="AK3413" s="1" t="s">
        <v>9486</v>
      </c>
      <c r="BC3413" s="1" t="str">
        <f>"49-3042.00"</f>
        <v>49-3042.00</v>
      </c>
      <c r="BD3413" s="1" t="s">
        <v>1089</v>
      </c>
      <c r="BE3413" s="1" t="s">
        <v>9487</v>
      </c>
      <c r="BF3413" s="1" t="s">
        <v>1091</v>
      </c>
      <c r="BG3413" s="1">
        <v>1</v>
      </c>
      <c r="BI3413" s="2">
        <v>44105</v>
      </c>
      <c r="BJ3413" s="2">
        <v>45199</v>
      </c>
      <c r="BM3413" s="1">
        <v>35</v>
      </c>
      <c r="BN3413" s="1">
        <v>0</v>
      </c>
      <c r="BO3413" s="1">
        <v>7</v>
      </c>
      <c r="BP3413" s="1">
        <v>7</v>
      </c>
      <c r="BQ3413" s="1">
        <v>7</v>
      </c>
      <c r="BR3413" s="1">
        <v>7</v>
      </c>
      <c r="BS3413" s="1">
        <v>7</v>
      </c>
      <c r="BT3413" s="1">
        <v>0</v>
      </c>
      <c r="BU3413" s="1" t="str">
        <f>"8:30 AM"</f>
        <v>8:30 AM</v>
      </c>
      <c r="BV3413" s="1" t="str">
        <f>"4:30 PM"</f>
        <v>4:30 PM</v>
      </c>
      <c r="BW3413" s="1" t="s">
        <v>230</v>
      </c>
      <c r="BX3413" s="1">
        <v>0</v>
      </c>
      <c r="BY3413" s="1">
        <v>24</v>
      </c>
      <c r="BZ3413" s="1" t="s">
        <v>112</v>
      </c>
      <c r="CA3413" s="1">
        <v>0</v>
      </c>
      <c r="CB3413" s="4" t="s">
        <v>17450</v>
      </c>
      <c r="CC3413" s="1" t="s">
        <v>17451</v>
      </c>
      <c r="CD3413" s="1" t="s">
        <v>9489</v>
      </c>
      <c r="CE3413" s="1" t="s">
        <v>116</v>
      </c>
      <c r="CF3413" s="1" t="s">
        <v>117</v>
      </c>
      <c r="CG3413" s="1">
        <v>96950</v>
      </c>
      <c r="CH3413" s="3">
        <v>18.77</v>
      </c>
      <c r="CI3413" s="3">
        <v>18.77</v>
      </c>
      <c r="CJ3413" s="3">
        <v>0</v>
      </c>
      <c r="CK3413" s="3">
        <v>0</v>
      </c>
      <c r="CL3413" s="1" t="s">
        <v>137</v>
      </c>
      <c r="CM3413" s="1" t="s">
        <v>230</v>
      </c>
      <c r="CN3413" s="1" t="s">
        <v>139</v>
      </c>
      <c r="CP3413" s="1" t="s">
        <v>112</v>
      </c>
      <c r="CQ3413" s="1" t="s">
        <v>111</v>
      </c>
      <c r="CR3413" s="1" t="s">
        <v>112</v>
      </c>
      <c r="CS3413" s="1" t="s">
        <v>112</v>
      </c>
      <c r="CT3413" s="1" t="s">
        <v>138</v>
      </c>
      <c r="CU3413" s="1" t="s">
        <v>111</v>
      </c>
      <c r="CV3413" s="1" t="s">
        <v>138</v>
      </c>
      <c r="CW3413" s="1" t="s">
        <v>1633</v>
      </c>
      <c r="CX3413" s="1">
        <v>16702871097</v>
      </c>
      <c r="CY3413" s="1" t="s">
        <v>9492</v>
      </c>
      <c r="CZ3413" s="1" t="s">
        <v>138</v>
      </c>
      <c r="DA3413" s="1" t="s">
        <v>111</v>
      </c>
      <c r="DB3413" s="1" t="s">
        <v>112</v>
      </c>
      <c r="DC3413" s="1" t="s">
        <v>17452</v>
      </c>
      <c r="DD3413" s="1" t="s">
        <v>9483</v>
      </c>
      <c r="DE3413" s="1" t="s">
        <v>3848</v>
      </c>
      <c r="DF3413" s="1" t="s">
        <v>9480</v>
      </c>
      <c r="DG3413" s="1" t="s">
        <v>9492</v>
      </c>
    </row>
    <row r="3414" spans="1:111" ht="15.6" customHeight="1" x14ac:dyDescent="0.25">
      <c r="A3414" s="1" t="s">
        <v>17461</v>
      </c>
      <c r="B3414" s="1" t="s">
        <v>109</v>
      </c>
      <c r="C3414" s="2">
        <v>44036.026378009257</v>
      </c>
      <c r="D3414" s="2">
        <v>44118</v>
      </c>
      <c r="E3414" s="1" t="s">
        <v>180</v>
      </c>
      <c r="G3414" s="1" t="s">
        <v>111</v>
      </c>
      <c r="H3414" s="1" t="s">
        <v>112</v>
      </c>
      <c r="I3414" s="1" t="s">
        <v>112</v>
      </c>
      <c r="J3414" s="1" t="s">
        <v>2017</v>
      </c>
      <c r="L3414" s="1" t="s">
        <v>17462</v>
      </c>
      <c r="M3414" s="1" t="s">
        <v>4860</v>
      </c>
      <c r="N3414" s="1" t="s">
        <v>116</v>
      </c>
      <c r="O3414" s="1" t="s">
        <v>117</v>
      </c>
      <c r="P3414" s="9">
        <v>96950</v>
      </c>
      <c r="Q3414" s="1" t="s">
        <v>118</v>
      </c>
      <c r="S3414" s="1">
        <v>16702358165</v>
      </c>
      <c r="U3414" s="1">
        <v>52421</v>
      </c>
      <c r="V3414" s="1" t="s">
        <v>119</v>
      </c>
      <c r="X3414" s="1" t="s">
        <v>2440</v>
      </c>
      <c r="Y3414" s="1" t="s">
        <v>2441</v>
      </c>
      <c r="Z3414" s="1" t="s">
        <v>2019</v>
      </c>
      <c r="AA3414" s="1" t="s">
        <v>245</v>
      </c>
      <c r="AB3414" s="1" t="s">
        <v>3670</v>
      </c>
      <c r="AD3414" s="1" t="s">
        <v>116</v>
      </c>
      <c r="AE3414" s="1" t="s">
        <v>117</v>
      </c>
      <c r="AF3414" s="9">
        <v>96950</v>
      </c>
      <c r="AG3414" s="1" t="s">
        <v>118</v>
      </c>
      <c r="AI3414" s="1">
        <v>16702358165</v>
      </c>
      <c r="AK3414" s="1" t="s">
        <v>2021</v>
      </c>
      <c r="BC3414" s="1" t="str">
        <f>"11-1021.00"</f>
        <v>11-1021.00</v>
      </c>
      <c r="BD3414" s="1" t="s">
        <v>248</v>
      </c>
      <c r="BE3414" s="1" t="s">
        <v>17463</v>
      </c>
      <c r="BF3414" s="1" t="s">
        <v>373</v>
      </c>
      <c r="BG3414" s="1">
        <v>1</v>
      </c>
      <c r="BI3414" s="2">
        <v>44105</v>
      </c>
      <c r="BJ3414" s="2">
        <v>45199</v>
      </c>
      <c r="BM3414" s="1">
        <v>40</v>
      </c>
      <c r="BN3414" s="1">
        <v>0</v>
      </c>
      <c r="BO3414" s="1">
        <v>8</v>
      </c>
      <c r="BP3414" s="1">
        <v>8</v>
      </c>
      <c r="BQ3414" s="1">
        <v>8</v>
      </c>
      <c r="BR3414" s="1">
        <v>8</v>
      </c>
      <c r="BS3414" s="1">
        <v>8</v>
      </c>
      <c r="BT3414" s="1">
        <v>0</v>
      </c>
      <c r="BU3414" s="1" t="str">
        <f>"8:30 AM"</f>
        <v>8:30 AM</v>
      </c>
      <c r="BV3414" s="1" t="str">
        <f>"5:30 PM"</f>
        <v>5:30 PM</v>
      </c>
      <c r="BW3414" s="1" t="s">
        <v>193</v>
      </c>
      <c r="BX3414" s="1">
        <v>0</v>
      </c>
      <c r="BY3414" s="1">
        <v>24</v>
      </c>
      <c r="BZ3414" s="1" t="s">
        <v>111</v>
      </c>
      <c r="CA3414" s="1">
        <v>6</v>
      </c>
      <c r="CB3414" s="4" t="s">
        <v>17464</v>
      </c>
      <c r="CC3414" s="1" t="s">
        <v>17462</v>
      </c>
      <c r="CD3414" s="1" t="s">
        <v>4860</v>
      </c>
      <c r="CE3414" s="1" t="s">
        <v>116</v>
      </c>
      <c r="CF3414" s="1" t="s">
        <v>117</v>
      </c>
      <c r="CG3414" s="1">
        <v>96950</v>
      </c>
      <c r="CH3414" s="3">
        <v>30.92</v>
      </c>
      <c r="CI3414" s="3">
        <v>30.92</v>
      </c>
      <c r="CJ3414" s="3">
        <v>0</v>
      </c>
      <c r="CK3414" s="3">
        <v>0</v>
      </c>
      <c r="CL3414" s="1" t="s">
        <v>137</v>
      </c>
      <c r="CN3414" s="1" t="s">
        <v>139</v>
      </c>
      <c r="CP3414" s="1" t="s">
        <v>112</v>
      </c>
      <c r="CQ3414" s="1" t="s">
        <v>111</v>
      </c>
      <c r="CR3414" s="1" t="s">
        <v>112</v>
      </c>
      <c r="CS3414" s="1" t="s">
        <v>112</v>
      </c>
      <c r="CT3414" s="1" t="s">
        <v>138</v>
      </c>
      <c r="CU3414" s="1" t="s">
        <v>111</v>
      </c>
      <c r="CV3414" s="1" t="s">
        <v>138</v>
      </c>
      <c r="CW3414" s="1" t="s">
        <v>1633</v>
      </c>
      <c r="CX3414" s="1">
        <v>16702358165</v>
      </c>
      <c r="CY3414" s="1" t="s">
        <v>2021</v>
      </c>
      <c r="CZ3414" s="1" t="s">
        <v>138</v>
      </c>
      <c r="DA3414" s="1" t="s">
        <v>111</v>
      </c>
      <c r="DB3414" s="1" t="s">
        <v>112</v>
      </c>
      <c r="DC3414" s="1" t="s">
        <v>2440</v>
      </c>
      <c r="DD3414" s="1" t="s">
        <v>2441</v>
      </c>
      <c r="DE3414" s="1" t="s">
        <v>2029</v>
      </c>
      <c r="DF3414" s="1" t="s">
        <v>2017</v>
      </c>
      <c r="DG3414" s="1" t="s">
        <v>17465</v>
      </c>
    </row>
    <row r="3415" spans="1:111" ht="15.6" customHeight="1" x14ac:dyDescent="0.25">
      <c r="A3415" s="1" t="s">
        <v>17478</v>
      </c>
      <c r="B3415" s="1" t="s">
        <v>109</v>
      </c>
      <c r="C3415" s="2">
        <v>44161.938887037039</v>
      </c>
      <c r="D3415" s="2">
        <v>44222</v>
      </c>
      <c r="E3415" s="1" t="s">
        <v>110</v>
      </c>
      <c r="F3415" s="2">
        <v>44103.833333333336</v>
      </c>
      <c r="G3415" s="1" t="s">
        <v>111</v>
      </c>
      <c r="H3415" s="1" t="s">
        <v>112</v>
      </c>
      <c r="I3415" s="1" t="s">
        <v>112</v>
      </c>
      <c r="J3415" s="1" t="s">
        <v>17479</v>
      </c>
      <c r="K3415" s="1" t="s">
        <v>17480</v>
      </c>
      <c r="L3415" s="1" t="s">
        <v>17481</v>
      </c>
      <c r="N3415" s="1" t="s">
        <v>167</v>
      </c>
      <c r="O3415" s="1" t="s">
        <v>117</v>
      </c>
      <c r="P3415" s="9">
        <v>96950</v>
      </c>
      <c r="Q3415" s="1" t="s">
        <v>118</v>
      </c>
      <c r="S3415" s="1">
        <v>16702870689</v>
      </c>
      <c r="U3415" s="1">
        <v>333111</v>
      </c>
      <c r="V3415" s="1" t="s">
        <v>119</v>
      </c>
      <c r="X3415" s="1" t="s">
        <v>17482</v>
      </c>
      <c r="Y3415" s="1" t="s">
        <v>17483</v>
      </c>
      <c r="Z3415" s="1" t="s">
        <v>17484</v>
      </c>
      <c r="AA3415" s="1" t="s">
        <v>5685</v>
      </c>
      <c r="AB3415" s="1" t="s">
        <v>17481</v>
      </c>
      <c r="AD3415" s="1" t="s">
        <v>167</v>
      </c>
      <c r="AE3415" s="1" t="s">
        <v>117</v>
      </c>
      <c r="AF3415" s="9">
        <v>96950</v>
      </c>
      <c r="AG3415" s="1" t="s">
        <v>118</v>
      </c>
      <c r="AI3415" s="1">
        <v>16702870689</v>
      </c>
      <c r="AK3415" s="1" t="s">
        <v>12852</v>
      </c>
      <c r="BC3415" s="1" t="str">
        <f>"45-2093.00"</f>
        <v>45-2093.00</v>
      </c>
      <c r="BD3415" s="1" t="s">
        <v>7938</v>
      </c>
      <c r="BE3415" s="1" t="s">
        <v>17485</v>
      </c>
      <c r="BF3415" s="1" t="s">
        <v>2401</v>
      </c>
      <c r="BG3415" s="1">
        <v>2</v>
      </c>
      <c r="BI3415" s="2">
        <v>44105</v>
      </c>
      <c r="BJ3415" s="2">
        <v>45199</v>
      </c>
      <c r="BM3415" s="1">
        <v>40</v>
      </c>
      <c r="BN3415" s="1">
        <v>0</v>
      </c>
      <c r="BO3415" s="1">
        <v>8</v>
      </c>
      <c r="BP3415" s="1">
        <v>8</v>
      </c>
      <c r="BQ3415" s="1">
        <v>8</v>
      </c>
      <c r="BR3415" s="1">
        <v>8</v>
      </c>
      <c r="BS3415" s="1">
        <v>8</v>
      </c>
      <c r="BT3415" s="1">
        <v>0</v>
      </c>
      <c r="BU3415" s="1" t="str">
        <f>"6:00 AM"</f>
        <v>6:00 AM</v>
      </c>
      <c r="BV3415" s="1" t="str">
        <f>"3:00 PM"</f>
        <v>3:00 PM</v>
      </c>
      <c r="BW3415" s="1" t="s">
        <v>230</v>
      </c>
      <c r="BX3415" s="1">
        <v>0</v>
      </c>
      <c r="BY3415" s="1">
        <v>3</v>
      </c>
      <c r="BZ3415" s="1" t="s">
        <v>112</v>
      </c>
      <c r="CA3415" s="1">
        <v>0</v>
      </c>
      <c r="CB3415" s="1" t="s">
        <v>17486</v>
      </c>
      <c r="CC3415" s="1" t="s">
        <v>17487</v>
      </c>
      <c r="CE3415" s="1" t="s">
        <v>167</v>
      </c>
      <c r="CF3415" s="1" t="s">
        <v>117</v>
      </c>
      <c r="CG3415" s="1">
        <v>96950</v>
      </c>
      <c r="CH3415" s="3">
        <v>9.85</v>
      </c>
      <c r="CI3415" s="3">
        <v>9.85</v>
      </c>
      <c r="CJ3415" s="3">
        <v>0</v>
      </c>
      <c r="CK3415" s="3">
        <v>0</v>
      </c>
      <c r="CL3415" s="1" t="s">
        <v>137</v>
      </c>
      <c r="CM3415" s="1" t="s">
        <v>5876</v>
      </c>
      <c r="CN3415" s="1" t="s">
        <v>139</v>
      </c>
      <c r="CP3415" s="1" t="s">
        <v>112</v>
      </c>
      <c r="CQ3415" s="1" t="s">
        <v>111</v>
      </c>
      <c r="CR3415" s="1" t="s">
        <v>112</v>
      </c>
      <c r="CS3415" s="1" t="s">
        <v>112</v>
      </c>
      <c r="CT3415" s="1" t="s">
        <v>138</v>
      </c>
      <c r="CU3415" s="1" t="s">
        <v>111</v>
      </c>
      <c r="CV3415" s="1" t="s">
        <v>138</v>
      </c>
      <c r="CW3415" s="1" t="s">
        <v>1633</v>
      </c>
      <c r="CX3415" s="1">
        <v>16702870689</v>
      </c>
      <c r="CY3415" s="1" t="s">
        <v>12852</v>
      </c>
      <c r="CZ3415" s="1" t="s">
        <v>138</v>
      </c>
      <c r="DA3415" s="1" t="s">
        <v>111</v>
      </c>
      <c r="DB3415" s="1" t="s">
        <v>112</v>
      </c>
      <c r="DC3415" s="1" t="s">
        <v>17488</v>
      </c>
      <c r="DD3415" s="1" t="s">
        <v>12851</v>
      </c>
      <c r="DE3415" s="1" t="s">
        <v>1747</v>
      </c>
      <c r="DF3415" s="1" t="s">
        <v>17480</v>
      </c>
      <c r="DG3415" s="1" t="s">
        <v>12852</v>
      </c>
    </row>
    <row r="3416" spans="1:111" ht="15.6" customHeight="1" x14ac:dyDescent="0.25">
      <c r="A3416" s="1" t="s">
        <v>17489</v>
      </c>
      <c r="B3416" s="1" t="s">
        <v>109</v>
      </c>
      <c r="C3416" s="2">
        <v>44210.118885185184</v>
      </c>
      <c r="D3416" s="2">
        <v>44264</v>
      </c>
      <c r="E3416" s="1" t="s">
        <v>180</v>
      </c>
      <c r="G3416" s="1" t="s">
        <v>112</v>
      </c>
      <c r="H3416" s="1" t="s">
        <v>112</v>
      </c>
      <c r="I3416" s="1" t="s">
        <v>112</v>
      </c>
      <c r="J3416" s="1" t="s">
        <v>784</v>
      </c>
      <c r="K3416" s="1" t="s">
        <v>785</v>
      </c>
      <c r="L3416" s="1" t="s">
        <v>2383</v>
      </c>
      <c r="M3416" s="1" t="s">
        <v>786</v>
      </c>
      <c r="N3416" s="1" t="s">
        <v>116</v>
      </c>
      <c r="O3416" s="1" t="s">
        <v>117</v>
      </c>
      <c r="P3416" s="9">
        <v>96950</v>
      </c>
      <c r="Q3416" s="1" t="s">
        <v>118</v>
      </c>
      <c r="R3416" s="1" t="s">
        <v>719</v>
      </c>
      <c r="S3416" s="1">
        <v>16703236877</v>
      </c>
      <c r="U3416" s="1">
        <v>62161</v>
      </c>
      <c r="V3416" s="1" t="s">
        <v>119</v>
      </c>
      <c r="X3416" s="1" t="s">
        <v>686</v>
      </c>
      <c r="Y3416" s="1" t="s">
        <v>687</v>
      </c>
      <c r="Z3416" s="1" t="s">
        <v>688</v>
      </c>
      <c r="AA3416" s="1" t="s">
        <v>245</v>
      </c>
      <c r="AB3416" s="1" t="s">
        <v>689</v>
      </c>
      <c r="AD3416" s="1" t="s">
        <v>690</v>
      </c>
      <c r="AE3416" s="1" t="s">
        <v>691</v>
      </c>
      <c r="AF3416" s="9">
        <v>96931</v>
      </c>
      <c r="AG3416" s="1" t="s">
        <v>118</v>
      </c>
      <c r="AH3416" s="1" t="s">
        <v>719</v>
      </c>
      <c r="AI3416" s="1">
        <v>16716498746</v>
      </c>
      <c r="AJ3416" s="1">
        <v>203</v>
      </c>
      <c r="AK3416" s="1" t="s">
        <v>692</v>
      </c>
      <c r="BC3416" s="1" t="str">
        <f>"43-6014.00"</f>
        <v>43-6014.00</v>
      </c>
      <c r="BD3416" s="1" t="s">
        <v>3652</v>
      </c>
      <c r="BE3416" s="1" t="s">
        <v>17490</v>
      </c>
      <c r="BF3416" s="1" t="s">
        <v>17491</v>
      </c>
      <c r="BG3416" s="1">
        <v>5</v>
      </c>
      <c r="BI3416" s="2">
        <v>44326</v>
      </c>
      <c r="BJ3416" s="2">
        <v>44690</v>
      </c>
      <c r="BM3416" s="1">
        <v>40</v>
      </c>
      <c r="BN3416" s="1">
        <v>0</v>
      </c>
      <c r="BO3416" s="1">
        <v>8</v>
      </c>
      <c r="BP3416" s="1">
        <v>8</v>
      </c>
      <c r="BQ3416" s="1">
        <v>8</v>
      </c>
      <c r="BR3416" s="1">
        <v>8</v>
      </c>
      <c r="BS3416" s="1">
        <v>5</v>
      </c>
      <c r="BT3416" s="1">
        <v>3</v>
      </c>
      <c r="BU3416" s="1" t="str">
        <f>"8:30 AM"</f>
        <v>8:30 AM</v>
      </c>
      <c r="BV3416" s="1" t="str">
        <f>"5:30 PM"</f>
        <v>5:30 PM</v>
      </c>
      <c r="BW3416" s="1" t="s">
        <v>135</v>
      </c>
      <c r="BX3416" s="1">
        <v>0</v>
      </c>
      <c r="BY3416" s="1">
        <v>6</v>
      </c>
      <c r="BZ3416" s="1" t="s">
        <v>112</v>
      </c>
      <c r="CA3416" s="1">
        <v>0</v>
      </c>
      <c r="CB3416" s="1" t="s">
        <v>362</v>
      </c>
      <c r="CC3416" s="1" t="s">
        <v>2383</v>
      </c>
      <c r="CD3416" s="1" t="s">
        <v>786</v>
      </c>
      <c r="CE3416" s="1" t="s">
        <v>116</v>
      </c>
      <c r="CF3416" s="1" t="s">
        <v>117</v>
      </c>
      <c r="CG3416" s="1">
        <v>96950</v>
      </c>
      <c r="CH3416" s="3">
        <v>10.33</v>
      </c>
      <c r="CI3416" s="3">
        <v>10.33</v>
      </c>
      <c r="CJ3416" s="3">
        <v>15.5</v>
      </c>
      <c r="CK3416" s="3">
        <v>15.5</v>
      </c>
      <c r="CL3416" s="1" t="s">
        <v>137</v>
      </c>
      <c r="CN3416" s="1" t="s">
        <v>139</v>
      </c>
      <c r="CP3416" s="1" t="s">
        <v>112</v>
      </c>
      <c r="CQ3416" s="1" t="s">
        <v>111</v>
      </c>
      <c r="CR3416" s="1" t="s">
        <v>112</v>
      </c>
      <c r="CS3416" s="1" t="s">
        <v>111</v>
      </c>
      <c r="CT3416" s="1" t="s">
        <v>138</v>
      </c>
      <c r="CU3416" s="1" t="s">
        <v>111</v>
      </c>
      <c r="CV3416" s="1" t="s">
        <v>138</v>
      </c>
      <c r="CW3416" s="1" t="s">
        <v>17492</v>
      </c>
      <c r="CX3416" s="1">
        <v>16703236877</v>
      </c>
      <c r="CY3416" s="1" t="s">
        <v>699</v>
      </c>
      <c r="CZ3416" s="1" t="s">
        <v>138</v>
      </c>
      <c r="DA3416" s="1" t="s">
        <v>111</v>
      </c>
      <c r="DB3416" s="1" t="s">
        <v>112</v>
      </c>
    </row>
    <row r="3417" spans="1:111" ht="15.6" customHeight="1" x14ac:dyDescent="0.25">
      <c r="A3417" s="1" t="s">
        <v>17493</v>
      </c>
      <c r="B3417" s="1" t="s">
        <v>109</v>
      </c>
      <c r="C3417" s="2">
        <v>44232.116175347219</v>
      </c>
      <c r="D3417" s="2">
        <v>44278</v>
      </c>
      <c r="E3417" s="1" t="s">
        <v>180</v>
      </c>
      <c r="G3417" s="1" t="s">
        <v>112</v>
      </c>
      <c r="H3417" s="1" t="s">
        <v>112</v>
      </c>
      <c r="I3417" s="1" t="s">
        <v>112</v>
      </c>
      <c r="J3417" s="1" t="s">
        <v>791</v>
      </c>
      <c r="K3417" s="1" t="s">
        <v>792</v>
      </c>
      <c r="L3417" s="1" t="s">
        <v>2383</v>
      </c>
      <c r="M3417" s="1" t="s">
        <v>793</v>
      </c>
      <c r="N3417" s="1" t="s">
        <v>116</v>
      </c>
      <c r="O3417" s="1" t="s">
        <v>117</v>
      </c>
      <c r="P3417" s="9">
        <v>96950</v>
      </c>
      <c r="Q3417" s="1" t="s">
        <v>118</v>
      </c>
      <c r="R3417" s="1" t="s">
        <v>719</v>
      </c>
      <c r="S3417" s="1">
        <v>16703236877</v>
      </c>
      <c r="U3417" s="1">
        <v>6216</v>
      </c>
      <c r="V3417" s="1" t="s">
        <v>119</v>
      </c>
      <c r="X3417" s="1" t="s">
        <v>686</v>
      </c>
      <c r="Y3417" s="1" t="s">
        <v>687</v>
      </c>
      <c r="Z3417" s="1" t="s">
        <v>688</v>
      </c>
      <c r="AA3417" s="1" t="s">
        <v>245</v>
      </c>
      <c r="AB3417" s="1" t="s">
        <v>17494</v>
      </c>
      <c r="AD3417" s="1" t="s">
        <v>690</v>
      </c>
      <c r="AE3417" s="1" t="s">
        <v>691</v>
      </c>
      <c r="AF3417" s="9">
        <v>96931</v>
      </c>
      <c r="AG3417" s="1" t="s">
        <v>118</v>
      </c>
      <c r="AH3417" s="1" t="s">
        <v>719</v>
      </c>
      <c r="AI3417" s="1">
        <v>16716498746</v>
      </c>
      <c r="AJ3417" s="1">
        <v>203</v>
      </c>
      <c r="AK3417" s="1" t="s">
        <v>692</v>
      </c>
      <c r="BC3417" s="1" t="str">
        <f>"21-1093.00"</f>
        <v>21-1093.00</v>
      </c>
      <c r="BD3417" s="1" t="s">
        <v>7602</v>
      </c>
      <c r="BE3417" s="1" t="s">
        <v>17495</v>
      </c>
      <c r="BF3417" s="1" t="s">
        <v>17496</v>
      </c>
      <c r="BG3417" s="1">
        <v>2</v>
      </c>
      <c r="BI3417" s="2">
        <v>44331</v>
      </c>
      <c r="BJ3417" s="2">
        <v>44695</v>
      </c>
      <c r="BM3417" s="1">
        <v>40</v>
      </c>
      <c r="BN3417" s="1">
        <v>0</v>
      </c>
      <c r="BO3417" s="1">
        <v>8</v>
      </c>
      <c r="BP3417" s="1">
        <v>8</v>
      </c>
      <c r="BQ3417" s="1">
        <v>8</v>
      </c>
      <c r="BR3417" s="1">
        <v>8</v>
      </c>
      <c r="BS3417" s="1">
        <v>5</v>
      </c>
      <c r="BT3417" s="1">
        <v>3</v>
      </c>
      <c r="BU3417" s="1" t="str">
        <f>"8:30 AM"</f>
        <v>8:30 AM</v>
      </c>
      <c r="BV3417" s="1" t="str">
        <f>"5:30 PM"</f>
        <v>5:30 PM</v>
      </c>
      <c r="BW3417" s="1" t="s">
        <v>392</v>
      </c>
      <c r="BX3417" s="1">
        <v>0</v>
      </c>
      <c r="BY3417" s="1">
        <v>0</v>
      </c>
      <c r="BZ3417" s="1" t="s">
        <v>112</v>
      </c>
      <c r="CA3417" s="1">
        <v>0</v>
      </c>
      <c r="CB3417" s="1" t="s">
        <v>7603</v>
      </c>
      <c r="CC3417" s="1" t="s">
        <v>2383</v>
      </c>
      <c r="CD3417" s="1" t="s">
        <v>793</v>
      </c>
      <c r="CE3417" s="1" t="s">
        <v>116</v>
      </c>
      <c r="CF3417" s="1" t="s">
        <v>117</v>
      </c>
      <c r="CG3417" s="1">
        <v>96950</v>
      </c>
      <c r="CH3417" s="3">
        <v>14.74</v>
      </c>
      <c r="CI3417" s="3">
        <v>14.74</v>
      </c>
      <c r="CL3417" s="1" t="s">
        <v>137</v>
      </c>
      <c r="CN3417" s="1" t="s">
        <v>139</v>
      </c>
      <c r="CP3417" s="1" t="s">
        <v>112</v>
      </c>
      <c r="CQ3417" s="1" t="s">
        <v>111</v>
      </c>
      <c r="CR3417" s="1" t="s">
        <v>112</v>
      </c>
      <c r="CS3417" s="1" t="s">
        <v>112</v>
      </c>
      <c r="CT3417" s="1" t="s">
        <v>138</v>
      </c>
      <c r="CU3417" s="1" t="s">
        <v>111</v>
      </c>
      <c r="CV3417" s="1" t="s">
        <v>138</v>
      </c>
      <c r="CW3417" s="1" t="s">
        <v>797</v>
      </c>
      <c r="CX3417" s="1">
        <v>16703236877</v>
      </c>
      <c r="CY3417" s="1" t="s">
        <v>699</v>
      </c>
      <c r="CZ3417" s="1" t="s">
        <v>138</v>
      </c>
      <c r="DA3417" s="1" t="s">
        <v>111</v>
      </c>
      <c r="DB3417" s="1" t="s">
        <v>112</v>
      </c>
    </row>
    <row r="3418" spans="1:111" ht="15.6" customHeight="1" x14ac:dyDescent="0.25">
      <c r="A3418" s="1" t="s">
        <v>17497</v>
      </c>
      <c r="B3418" s="1" t="s">
        <v>109</v>
      </c>
      <c r="C3418" s="2">
        <v>44204.052926620374</v>
      </c>
      <c r="D3418" s="2">
        <v>44280</v>
      </c>
      <c r="E3418" s="1" t="s">
        <v>180</v>
      </c>
      <c r="G3418" s="1" t="s">
        <v>111</v>
      </c>
      <c r="H3418" s="1" t="s">
        <v>111</v>
      </c>
      <c r="I3418" s="1" t="s">
        <v>112</v>
      </c>
      <c r="J3418" s="1" t="s">
        <v>14761</v>
      </c>
      <c r="K3418" s="1" t="s">
        <v>17498</v>
      </c>
      <c r="L3418" s="1" t="s">
        <v>17499</v>
      </c>
      <c r="M3418" s="1" t="s">
        <v>5093</v>
      </c>
      <c r="N3418" s="1" t="s">
        <v>167</v>
      </c>
      <c r="O3418" s="1" t="s">
        <v>117</v>
      </c>
      <c r="P3418" s="9">
        <v>96950</v>
      </c>
      <c r="Q3418" s="1" t="s">
        <v>118</v>
      </c>
      <c r="R3418" s="1" t="s">
        <v>3498</v>
      </c>
      <c r="S3418" s="1">
        <v>16707897900</v>
      </c>
      <c r="U3418" s="1">
        <v>531120</v>
      </c>
      <c r="V3418" s="1" t="s">
        <v>119</v>
      </c>
      <c r="X3418" s="1" t="s">
        <v>17500</v>
      </c>
      <c r="Y3418" s="1" t="s">
        <v>17501</v>
      </c>
      <c r="Z3418" s="1" t="s">
        <v>2598</v>
      </c>
      <c r="AA3418" s="1" t="s">
        <v>4104</v>
      </c>
      <c r="AB3418" s="1" t="s">
        <v>17499</v>
      </c>
      <c r="AC3418" s="1" t="s">
        <v>5093</v>
      </c>
      <c r="AD3418" s="1" t="s">
        <v>167</v>
      </c>
      <c r="AE3418" s="1" t="s">
        <v>117</v>
      </c>
      <c r="AF3418" s="9">
        <v>96950</v>
      </c>
      <c r="AG3418" s="1" t="s">
        <v>118</v>
      </c>
      <c r="AH3418" s="1" t="s">
        <v>14764</v>
      </c>
      <c r="AI3418" s="1">
        <v>16707897900</v>
      </c>
      <c r="AK3418" s="1" t="s">
        <v>823</v>
      </c>
      <c r="BC3418" s="1" t="str">
        <f>"37-2011.00"</f>
        <v>37-2011.00</v>
      </c>
      <c r="BD3418" s="1" t="s">
        <v>676</v>
      </c>
      <c r="BE3418" s="1" t="s">
        <v>17502</v>
      </c>
      <c r="BF3418" s="1" t="s">
        <v>4104</v>
      </c>
      <c r="BG3418" s="1">
        <v>1</v>
      </c>
      <c r="BI3418" s="2">
        <v>44286</v>
      </c>
      <c r="BJ3418" s="2">
        <v>44651</v>
      </c>
      <c r="BM3418" s="1">
        <v>40</v>
      </c>
      <c r="BN3418" s="1">
        <v>0</v>
      </c>
      <c r="BO3418" s="1">
        <v>8</v>
      </c>
      <c r="BP3418" s="1">
        <v>8</v>
      </c>
      <c r="BQ3418" s="1">
        <v>8</v>
      </c>
      <c r="BR3418" s="1">
        <v>8</v>
      </c>
      <c r="BS3418" s="1">
        <v>8</v>
      </c>
      <c r="BT3418" s="1">
        <v>0</v>
      </c>
      <c r="BU3418" s="1" t="str">
        <f>"8:00 AM"</f>
        <v>8:00 AM</v>
      </c>
      <c r="BV3418" s="1" t="str">
        <f>"5:00 PM"</f>
        <v>5:00 PM</v>
      </c>
      <c r="BW3418" s="1" t="s">
        <v>135</v>
      </c>
      <c r="BX3418" s="1">
        <v>0</v>
      </c>
      <c r="BY3418" s="1">
        <v>3</v>
      </c>
      <c r="BZ3418" s="1" t="s">
        <v>112</v>
      </c>
      <c r="CA3418" s="1">
        <v>0</v>
      </c>
      <c r="CB3418" s="1" t="s">
        <v>17503</v>
      </c>
      <c r="CC3418" s="1" t="s">
        <v>17499</v>
      </c>
      <c r="CD3418" s="1" t="s">
        <v>5093</v>
      </c>
      <c r="CE3418" s="1" t="s">
        <v>167</v>
      </c>
      <c r="CF3418" s="1" t="s">
        <v>117</v>
      </c>
      <c r="CG3418" s="1">
        <v>96950</v>
      </c>
      <c r="CH3418" s="3">
        <v>10.42</v>
      </c>
      <c r="CI3418" s="3">
        <v>10.42</v>
      </c>
      <c r="CJ3418" s="3">
        <v>15.63</v>
      </c>
      <c r="CK3418" s="3">
        <v>15.63</v>
      </c>
      <c r="CL3418" s="1" t="s">
        <v>137</v>
      </c>
      <c r="CM3418" s="1" t="s">
        <v>230</v>
      </c>
      <c r="CN3418" s="1" t="s">
        <v>139</v>
      </c>
      <c r="CP3418" s="1" t="s">
        <v>112</v>
      </c>
      <c r="CQ3418" s="1" t="s">
        <v>111</v>
      </c>
      <c r="CR3418" s="1" t="s">
        <v>111</v>
      </c>
      <c r="CS3418" s="1" t="s">
        <v>111</v>
      </c>
      <c r="CT3418" s="1" t="s">
        <v>138</v>
      </c>
      <c r="CU3418" s="1" t="s">
        <v>111</v>
      </c>
      <c r="CV3418" s="1" t="s">
        <v>111</v>
      </c>
      <c r="CW3418" s="1" t="s">
        <v>17504</v>
      </c>
      <c r="CX3418" s="1">
        <v>16702885092</v>
      </c>
      <c r="CY3418" s="1" t="s">
        <v>823</v>
      </c>
      <c r="CZ3418" s="1" t="s">
        <v>230</v>
      </c>
      <c r="DA3418" s="1" t="s">
        <v>111</v>
      </c>
      <c r="DB3418" s="1" t="s">
        <v>112</v>
      </c>
      <c r="DC3418" s="1" t="s">
        <v>17500</v>
      </c>
      <c r="DD3418" s="1" t="s">
        <v>17501</v>
      </c>
      <c r="DE3418" s="1" t="s">
        <v>2497</v>
      </c>
    </row>
    <row r="3419" spans="1:111" ht="15.6" customHeight="1" x14ac:dyDescent="0.25">
      <c r="A3419" s="1" t="s">
        <v>17506</v>
      </c>
      <c r="B3419" s="1" t="s">
        <v>109</v>
      </c>
      <c r="C3419" s="2">
        <v>44307.133199421296</v>
      </c>
      <c r="D3419" s="2">
        <v>44327</v>
      </c>
      <c r="E3419" s="1" t="s">
        <v>180</v>
      </c>
      <c r="G3419" s="1" t="s">
        <v>112</v>
      </c>
      <c r="H3419" s="1" t="s">
        <v>112</v>
      </c>
      <c r="I3419" s="1" t="s">
        <v>112</v>
      </c>
      <c r="J3419" s="1" t="s">
        <v>3007</v>
      </c>
      <c r="K3419" s="1" t="s">
        <v>3008</v>
      </c>
      <c r="L3419" s="1" t="s">
        <v>3009</v>
      </c>
      <c r="M3419" s="1" t="s">
        <v>3010</v>
      </c>
      <c r="N3419" s="1" t="s">
        <v>167</v>
      </c>
      <c r="O3419" s="1" t="s">
        <v>117</v>
      </c>
      <c r="P3419" s="9">
        <v>96950</v>
      </c>
      <c r="Q3419" s="1" t="s">
        <v>118</v>
      </c>
      <c r="R3419" s="1" t="s">
        <v>1856</v>
      </c>
      <c r="S3419" s="1">
        <v>16702356533</v>
      </c>
      <c r="U3419" s="1">
        <v>236220</v>
      </c>
      <c r="V3419" s="1" t="s">
        <v>119</v>
      </c>
      <c r="X3419" s="1" t="s">
        <v>2138</v>
      </c>
      <c r="Y3419" s="1" t="s">
        <v>554</v>
      </c>
      <c r="Z3419" s="1" t="s">
        <v>3011</v>
      </c>
      <c r="AA3419" s="1" t="s">
        <v>528</v>
      </c>
      <c r="AB3419" s="1" t="s">
        <v>3009</v>
      </c>
      <c r="AC3419" s="1" t="s">
        <v>3010</v>
      </c>
      <c r="AD3419" s="1" t="s">
        <v>167</v>
      </c>
      <c r="AE3419" s="1" t="s">
        <v>117</v>
      </c>
      <c r="AF3419" s="9">
        <v>96950</v>
      </c>
      <c r="AG3419" s="1" t="s">
        <v>118</v>
      </c>
      <c r="AH3419" s="1" t="s">
        <v>1856</v>
      </c>
      <c r="AI3419" s="1">
        <v>16702356533</v>
      </c>
      <c r="AK3419" s="1" t="s">
        <v>3012</v>
      </c>
      <c r="BC3419" s="1" t="str">
        <f>"47-2051.00"</f>
        <v>47-2051.00</v>
      </c>
      <c r="BD3419" s="1" t="s">
        <v>295</v>
      </c>
      <c r="BE3419" s="1" t="s">
        <v>3013</v>
      </c>
      <c r="BF3419" s="1" t="s">
        <v>295</v>
      </c>
      <c r="BG3419" s="1">
        <v>10</v>
      </c>
      <c r="BI3419" s="2">
        <v>44408</v>
      </c>
      <c r="BJ3419" s="2">
        <v>44774</v>
      </c>
      <c r="BM3419" s="1">
        <v>35</v>
      </c>
      <c r="BN3419" s="1">
        <v>0</v>
      </c>
      <c r="BO3419" s="1">
        <v>7</v>
      </c>
      <c r="BP3419" s="1">
        <v>7</v>
      </c>
      <c r="BQ3419" s="1">
        <v>7</v>
      </c>
      <c r="BR3419" s="1">
        <v>7</v>
      </c>
      <c r="BS3419" s="1">
        <v>7</v>
      </c>
      <c r="BT3419" s="1">
        <v>0</v>
      </c>
      <c r="BU3419" s="1" t="str">
        <f>"8:00 AM"</f>
        <v>8:00 AM</v>
      </c>
      <c r="BV3419" s="1" t="str">
        <f>"4:00 PM"</f>
        <v>4:00 PM</v>
      </c>
      <c r="BW3419" s="1" t="s">
        <v>230</v>
      </c>
      <c r="BX3419" s="1">
        <v>0</v>
      </c>
      <c r="BY3419" s="1">
        <v>12</v>
      </c>
      <c r="BZ3419" s="1" t="s">
        <v>112</v>
      </c>
      <c r="CA3419" s="1">
        <v>0</v>
      </c>
      <c r="CB3419" s="1" t="s">
        <v>17507</v>
      </c>
      <c r="CC3419" s="1" t="s">
        <v>3009</v>
      </c>
      <c r="CD3419" s="1" t="s">
        <v>3010</v>
      </c>
      <c r="CE3419" s="1" t="s">
        <v>167</v>
      </c>
      <c r="CF3419" s="1" t="s">
        <v>117</v>
      </c>
      <c r="CG3419" s="1">
        <v>96950</v>
      </c>
      <c r="CH3419" s="3">
        <v>8.34</v>
      </c>
      <c r="CI3419" s="3">
        <v>9</v>
      </c>
      <c r="CJ3419" s="3">
        <v>12.51</v>
      </c>
      <c r="CK3419" s="3">
        <v>13.5</v>
      </c>
      <c r="CL3419" s="1" t="s">
        <v>137</v>
      </c>
      <c r="CM3419" s="1" t="s">
        <v>138</v>
      </c>
      <c r="CN3419" s="1" t="s">
        <v>139</v>
      </c>
      <c r="CP3419" s="1" t="s">
        <v>112</v>
      </c>
      <c r="CQ3419" s="1" t="s">
        <v>111</v>
      </c>
      <c r="CR3419" s="1" t="s">
        <v>111</v>
      </c>
      <c r="CS3419" s="1" t="s">
        <v>111</v>
      </c>
      <c r="CT3419" s="1" t="s">
        <v>138</v>
      </c>
      <c r="CU3419" s="1" t="s">
        <v>111</v>
      </c>
      <c r="CV3419" s="1" t="s">
        <v>111</v>
      </c>
      <c r="CW3419" s="1" t="s">
        <v>3015</v>
      </c>
      <c r="CX3419" s="1">
        <v>16702352653</v>
      </c>
      <c r="CY3419" s="1" t="s">
        <v>3012</v>
      </c>
      <c r="CZ3419" s="1" t="s">
        <v>380</v>
      </c>
      <c r="DA3419" s="1" t="s">
        <v>111</v>
      </c>
      <c r="DB3419" s="1" t="s">
        <v>112</v>
      </c>
    </row>
    <row r="3420" spans="1:111" ht="15.6" customHeight="1" x14ac:dyDescent="0.25">
      <c r="A3420" s="1" t="s">
        <v>17517</v>
      </c>
      <c r="B3420" s="1" t="s">
        <v>109</v>
      </c>
      <c r="C3420" s="2">
        <v>44218.027725462962</v>
      </c>
      <c r="D3420" s="2">
        <v>44270</v>
      </c>
      <c r="E3420" s="1" t="s">
        <v>180</v>
      </c>
      <c r="G3420" s="1" t="s">
        <v>112</v>
      </c>
      <c r="H3420" s="1" t="s">
        <v>112</v>
      </c>
      <c r="I3420" s="1" t="s">
        <v>112</v>
      </c>
      <c r="J3420" s="1" t="s">
        <v>4994</v>
      </c>
      <c r="L3420" s="1" t="s">
        <v>4995</v>
      </c>
      <c r="N3420" s="1" t="s">
        <v>167</v>
      </c>
      <c r="O3420" s="1" t="s">
        <v>117</v>
      </c>
      <c r="P3420" s="9">
        <v>96950</v>
      </c>
      <c r="Q3420" s="1" t="s">
        <v>118</v>
      </c>
      <c r="S3420" s="1">
        <v>16702330020</v>
      </c>
      <c r="U3420" s="1">
        <v>2362</v>
      </c>
      <c r="V3420" s="1" t="s">
        <v>119</v>
      </c>
      <c r="X3420" s="1" t="s">
        <v>4996</v>
      </c>
      <c r="Y3420" s="1" t="s">
        <v>4997</v>
      </c>
      <c r="AA3420" s="1" t="s">
        <v>343</v>
      </c>
      <c r="AB3420" s="1" t="s">
        <v>4995</v>
      </c>
      <c r="AD3420" s="1" t="s">
        <v>167</v>
      </c>
      <c r="AE3420" s="1" t="s">
        <v>117</v>
      </c>
      <c r="AF3420" s="9">
        <v>96950</v>
      </c>
      <c r="AG3420" s="1" t="s">
        <v>118</v>
      </c>
      <c r="AI3420" s="1">
        <v>16702330020</v>
      </c>
      <c r="AK3420" s="1" t="s">
        <v>4998</v>
      </c>
      <c r="BC3420" s="1" t="str">
        <f>"49-2098.00"</f>
        <v>49-2098.00</v>
      </c>
      <c r="BD3420" s="1" t="s">
        <v>5195</v>
      </c>
      <c r="BE3420" s="1" t="s">
        <v>17518</v>
      </c>
      <c r="BF3420" s="1" t="s">
        <v>5195</v>
      </c>
      <c r="BG3420" s="1">
        <v>20</v>
      </c>
      <c r="BI3420" s="2">
        <v>44242</v>
      </c>
      <c r="BJ3420" s="2">
        <v>44469</v>
      </c>
      <c r="BM3420" s="1">
        <v>40</v>
      </c>
      <c r="BN3420" s="1">
        <v>0</v>
      </c>
      <c r="BO3420" s="1">
        <v>8</v>
      </c>
      <c r="BP3420" s="1">
        <v>8</v>
      </c>
      <c r="BQ3420" s="1">
        <v>8</v>
      </c>
      <c r="BR3420" s="1">
        <v>8</v>
      </c>
      <c r="BS3420" s="1">
        <v>8</v>
      </c>
      <c r="BT3420" s="1">
        <v>0</v>
      </c>
      <c r="BU3420" s="1" t="str">
        <f>"9:00 AM"</f>
        <v>9:00 AM</v>
      </c>
      <c r="BV3420" s="1" t="str">
        <f>"6:00 PM"</f>
        <v>6:00 PM</v>
      </c>
      <c r="BW3420" s="1" t="s">
        <v>135</v>
      </c>
      <c r="BX3420" s="1">
        <v>0</v>
      </c>
      <c r="BY3420" s="1">
        <v>24</v>
      </c>
      <c r="BZ3420" s="1" t="s">
        <v>112</v>
      </c>
      <c r="CA3420" s="1">
        <v>0</v>
      </c>
      <c r="CB3420" s="4" t="s">
        <v>17519</v>
      </c>
      <c r="CC3420" s="1" t="s">
        <v>404</v>
      </c>
      <c r="CD3420" s="1" t="s">
        <v>167</v>
      </c>
      <c r="CE3420" s="1" t="s">
        <v>399</v>
      </c>
      <c r="CF3420" s="1" t="s">
        <v>117</v>
      </c>
      <c r="CG3420" s="1">
        <v>96950</v>
      </c>
      <c r="CH3420" s="3">
        <v>14.63</v>
      </c>
      <c r="CI3420" s="3">
        <v>14.63</v>
      </c>
      <c r="CJ3420" s="3">
        <v>21.94</v>
      </c>
      <c r="CK3420" s="3">
        <v>21.94</v>
      </c>
      <c r="CL3420" s="1" t="s">
        <v>137</v>
      </c>
      <c r="CM3420" s="1" t="s">
        <v>138</v>
      </c>
      <c r="CN3420" s="1" t="s">
        <v>139</v>
      </c>
      <c r="CP3420" s="1" t="s">
        <v>112</v>
      </c>
      <c r="CQ3420" s="1" t="s">
        <v>111</v>
      </c>
      <c r="CR3420" s="1" t="s">
        <v>112</v>
      </c>
      <c r="CS3420" s="1" t="s">
        <v>111</v>
      </c>
      <c r="CT3420" s="1" t="s">
        <v>138</v>
      </c>
      <c r="CU3420" s="1" t="s">
        <v>111</v>
      </c>
      <c r="CV3420" s="1" t="s">
        <v>138</v>
      </c>
      <c r="CW3420" s="1" t="s">
        <v>138</v>
      </c>
      <c r="CX3420" s="1">
        <v>16706702330</v>
      </c>
      <c r="CY3420" s="1" t="s">
        <v>4998</v>
      </c>
      <c r="CZ3420" s="1" t="s">
        <v>138</v>
      </c>
      <c r="DA3420" s="1" t="s">
        <v>111</v>
      </c>
      <c r="DB3420" s="1" t="s">
        <v>112</v>
      </c>
    </row>
    <row r="3421" spans="1:111" ht="15.6" customHeight="1" x14ac:dyDescent="0.25">
      <c r="A3421" s="1" t="s">
        <v>17526</v>
      </c>
      <c r="B3421" s="1" t="s">
        <v>109</v>
      </c>
      <c r="C3421" s="2">
        <v>44292.152751620371</v>
      </c>
      <c r="D3421" s="2">
        <v>44323</v>
      </c>
      <c r="E3421" s="1" t="s">
        <v>110</v>
      </c>
      <c r="F3421" s="2">
        <v>44468.833333333336</v>
      </c>
      <c r="G3421" s="1" t="s">
        <v>112</v>
      </c>
      <c r="H3421" s="1" t="s">
        <v>112</v>
      </c>
      <c r="I3421" s="1" t="s">
        <v>112</v>
      </c>
      <c r="J3421" s="1" t="s">
        <v>5933</v>
      </c>
      <c r="L3421" s="1" t="s">
        <v>895</v>
      </c>
      <c r="M3421" s="1" t="s">
        <v>896</v>
      </c>
      <c r="N3421" s="1" t="s">
        <v>167</v>
      </c>
      <c r="O3421" s="1" t="s">
        <v>117</v>
      </c>
      <c r="P3421" s="9">
        <v>96950</v>
      </c>
      <c r="Q3421" s="1" t="s">
        <v>118</v>
      </c>
      <c r="S3421" s="1">
        <v>16702341726</v>
      </c>
      <c r="U3421" s="1">
        <v>311812</v>
      </c>
      <c r="V3421" s="1" t="s">
        <v>119</v>
      </c>
      <c r="X3421" s="1" t="s">
        <v>5935</v>
      </c>
      <c r="Y3421" s="1" t="s">
        <v>5936</v>
      </c>
      <c r="Z3421" s="1" t="s">
        <v>5937</v>
      </c>
      <c r="AA3421" s="1" t="s">
        <v>528</v>
      </c>
      <c r="AB3421" s="1" t="s">
        <v>895</v>
      </c>
      <c r="AC3421" s="1" t="s">
        <v>896</v>
      </c>
      <c r="AD3421" s="1" t="s">
        <v>167</v>
      </c>
      <c r="AE3421" s="1" t="s">
        <v>117</v>
      </c>
      <c r="AF3421" s="9">
        <v>96950</v>
      </c>
      <c r="AG3421" s="1" t="s">
        <v>118</v>
      </c>
      <c r="AI3421" s="1">
        <v>16702341726</v>
      </c>
      <c r="AK3421" s="1" t="s">
        <v>900</v>
      </c>
      <c r="BC3421" s="1" t="str">
        <f>"51-3011.00"</f>
        <v>51-3011.00</v>
      </c>
      <c r="BD3421" s="1" t="s">
        <v>1079</v>
      </c>
      <c r="BE3421" s="1" t="s">
        <v>7224</v>
      </c>
      <c r="BF3421" s="1" t="s">
        <v>1079</v>
      </c>
      <c r="BG3421" s="1">
        <v>4</v>
      </c>
      <c r="BI3421" s="2">
        <v>44470</v>
      </c>
      <c r="BJ3421" s="2">
        <v>44834</v>
      </c>
      <c r="BM3421" s="1">
        <v>35</v>
      </c>
      <c r="BN3421" s="1">
        <v>5</v>
      </c>
      <c r="BO3421" s="1">
        <v>5</v>
      </c>
      <c r="BP3421" s="1">
        <v>5</v>
      </c>
      <c r="BQ3421" s="1">
        <v>5</v>
      </c>
      <c r="BR3421" s="1">
        <v>5</v>
      </c>
      <c r="BS3421" s="1">
        <v>5</v>
      </c>
      <c r="BT3421" s="1">
        <v>5</v>
      </c>
      <c r="BU3421" s="1" t="str">
        <f>"5:00 AM"</f>
        <v>5:00 AM</v>
      </c>
      <c r="BV3421" s="1" t="str">
        <f>"7:00 PM"</f>
        <v>7:00 PM</v>
      </c>
      <c r="BW3421" s="1" t="s">
        <v>135</v>
      </c>
      <c r="BX3421" s="1">
        <v>0</v>
      </c>
      <c r="BY3421" s="1">
        <v>12</v>
      </c>
      <c r="BZ3421" s="1" t="s">
        <v>112</v>
      </c>
      <c r="CA3421" s="1">
        <v>0</v>
      </c>
      <c r="CB3421" s="4" t="s">
        <v>17527</v>
      </c>
      <c r="CC3421" s="1" t="s">
        <v>895</v>
      </c>
      <c r="CD3421" s="1" t="s">
        <v>896</v>
      </c>
      <c r="CE3421" s="1" t="s">
        <v>167</v>
      </c>
      <c r="CF3421" s="1" t="s">
        <v>117</v>
      </c>
      <c r="CG3421" s="1">
        <v>96950</v>
      </c>
      <c r="CH3421" s="3">
        <v>7.9</v>
      </c>
      <c r="CI3421" s="3">
        <v>7.9</v>
      </c>
      <c r="CJ3421" s="3">
        <v>11.85</v>
      </c>
      <c r="CK3421" s="3">
        <v>11.85</v>
      </c>
      <c r="CL3421" s="1" t="s">
        <v>137</v>
      </c>
      <c r="CM3421" s="1" t="s">
        <v>905</v>
      </c>
      <c r="CN3421" s="1" t="s">
        <v>139</v>
      </c>
      <c r="CP3421" s="1" t="s">
        <v>112</v>
      </c>
      <c r="CQ3421" s="1" t="s">
        <v>111</v>
      </c>
      <c r="CR3421" s="1" t="s">
        <v>112</v>
      </c>
      <c r="CS3421" s="1" t="s">
        <v>111</v>
      </c>
      <c r="CT3421" s="1" t="s">
        <v>138</v>
      </c>
      <c r="CU3421" s="1" t="s">
        <v>111</v>
      </c>
      <c r="CV3421" s="1" t="s">
        <v>138</v>
      </c>
      <c r="CW3421" s="1" t="s">
        <v>906</v>
      </c>
      <c r="CX3421" s="1">
        <v>16702341726</v>
      </c>
      <c r="CY3421" s="1" t="s">
        <v>907</v>
      </c>
      <c r="CZ3421" s="1" t="s">
        <v>230</v>
      </c>
      <c r="DA3421" s="1" t="s">
        <v>111</v>
      </c>
      <c r="DB3421" s="1" t="s">
        <v>112</v>
      </c>
    </row>
    <row r="3422" spans="1:111" ht="15.6" customHeight="1" x14ac:dyDescent="0.25">
      <c r="A3422" s="1" t="s">
        <v>17531</v>
      </c>
      <c r="B3422" s="1" t="s">
        <v>109</v>
      </c>
      <c r="C3422" s="2">
        <v>44290.810010069443</v>
      </c>
      <c r="D3422" s="2">
        <v>44316</v>
      </c>
      <c r="E3422" s="1" t="s">
        <v>110</v>
      </c>
      <c r="F3422" s="2">
        <v>44468.833333333336</v>
      </c>
      <c r="G3422" s="1" t="s">
        <v>111</v>
      </c>
      <c r="H3422" s="1" t="s">
        <v>112</v>
      </c>
      <c r="I3422" s="1" t="s">
        <v>112</v>
      </c>
      <c r="J3422" s="1" t="s">
        <v>1526</v>
      </c>
      <c r="L3422" s="1" t="s">
        <v>1527</v>
      </c>
      <c r="N3422" s="1" t="s">
        <v>116</v>
      </c>
      <c r="O3422" s="1" t="s">
        <v>117</v>
      </c>
      <c r="P3422" s="9">
        <v>96950</v>
      </c>
      <c r="Q3422" s="1" t="s">
        <v>118</v>
      </c>
      <c r="S3422" s="1">
        <v>16702875665</v>
      </c>
      <c r="U3422" s="1">
        <v>44131</v>
      </c>
      <c r="V3422" s="1" t="s">
        <v>119</v>
      </c>
      <c r="X3422" s="1" t="s">
        <v>1528</v>
      </c>
      <c r="Y3422" s="1" t="s">
        <v>1529</v>
      </c>
      <c r="AA3422" s="1" t="s">
        <v>1530</v>
      </c>
      <c r="AB3422" s="1" t="s">
        <v>1531</v>
      </c>
      <c r="AD3422" s="1" t="s">
        <v>167</v>
      </c>
      <c r="AE3422" s="1" t="s">
        <v>117</v>
      </c>
      <c r="AF3422" s="9">
        <v>96950</v>
      </c>
      <c r="AG3422" s="1" t="s">
        <v>118</v>
      </c>
      <c r="AI3422" s="1">
        <v>16702875665</v>
      </c>
      <c r="AK3422" s="1" t="s">
        <v>1532</v>
      </c>
      <c r="BC3422" s="1" t="str">
        <f>"49-2096.00"</f>
        <v>49-2096.00</v>
      </c>
      <c r="BD3422" s="1" t="s">
        <v>1533</v>
      </c>
      <c r="BE3422" s="1" t="s">
        <v>1534</v>
      </c>
      <c r="BF3422" s="1" t="s">
        <v>1535</v>
      </c>
      <c r="BG3422" s="1">
        <v>1</v>
      </c>
      <c r="BI3422" s="2">
        <v>44470</v>
      </c>
      <c r="BJ3422" s="2">
        <v>44834</v>
      </c>
      <c r="BM3422" s="1">
        <v>35</v>
      </c>
      <c r="BN3422" s="1">
        <v>0</v>
      </c>
      <c r="BO3422" s="1">
        <v>7</v>
      </c>
      <c r="BP3422" s="1">
        <v>7</v>
      </c>
      <c r="BQ3422" s="1">
        <v>7</v>
      </c>
      <c r="BR3422" s="1">
        <v>7</v>
      </c>
      <c r="BS3422" s="1">
        <v>7</v>
      </c>
      <c r="BT3422" s="1">
        <v>0</v>
      </c>
      <c r="BU3422" s="1" t="str">
        <f>"9:00 AM"</f>
        <v>9:00 AM</v>
      </c>
      <c r="BV3422" s="1" t="str">
        <f>"5:00 PM"</f>
        <v>5:00 PM</v>
      </c>
      <c r="BW3422" s="1" t="s">
        <v>135</v>
      </c>
      <c r="BX3422" s="1">
        <v>0</v>
      </c>
      <c r="BY3422" s="1">
        <v>12</v>
      </c>
      <c r="BZ3422" s="1" t="s">
        <v>112</v>
      </c>
      <c r="CA3422" s="1">
        <v>0</v>
      </c>
      <c r="CB3422" s="4" t="s">
        <v>1536</v>
      </c>
      <c r="CC3422" s="1" t="s">
        <v>1537</v>
      </c>
      <c r="CE3422" s="1" t="s">
        <v>167</v>
      </c>
      <c r="CF3422" s="1" t="s">
        <v>117</v>
      </c>
      <c r="CG3422" s="1">
        <v>96950</v>
      </c>
      <c r="CH3422" s="3">
        <v>13.28</v>
      </c>
      <c r="CI3422" s="3">
        <v>13.5</v>
      </c>
      <c r="CJ3422" s="3">
        <v>19.920000000000002</v>
      </c>
      <c r="CK3422" s="3">
        <v>20.25</v>
      </c>
      <c r="CL3422" s="1" t="s">
        <v>137</v>
      </c>
      <c r="CN3422" s="1" t="s">
        <v>139</v>
      </c>
      <c r="CP3422" s="1" t="s">
        <v>112</v>
      </c>
      <c r="CQ3422" s="1" t="s">
        <v>111</v>
      </c>
      <c r="CR3422" s="1" t="s">
        <v>112</v>
      </c>
      <c r="CS3422" s="1" t="s">
        <v>111</v>
      </c>
      <c r="CT3422" s="1" t="s">
        <v>138</v>
      </c>
      <c r="CU3422" s="1" t="s">
        <v>111</v>
      </c>
      <c r="CV3422" s="1" t="s">
        <v>138</v>
      </c>
      <c r="CW3422" s="1" t="s">
        <v>1538</v>
      </c>
      <c r="CX3422" s="1">
        <v>16702358938</v>
      </c>
      <c r="CY3422" s="1" t="s">
        <v>1532</v>
      </c>
      <c r="CZ3422" s="1" t="s">
        <v>428</v>
      </c>
      <c r="DA3422" s="1" t="s">
        <v>111</v>
      </c>
      <c r="DB3422" s="1" t="s">
        <v>112</v>
      </c>
    </row>
    <row r="3423" spans="1:111" ht="15.6" customHeight="1" x14ac:dyDescent="0.25">
      <c r="A3423" s="1" t="s">
        <v>17563</v>
      </c>
      <c r="B3423" s="1" t="s">
        <v>109</v>
      </c>
      <c r="C3423" s="2">
        <v>44368.817126273148</v>
      </c>
      <c r="D3423" s="2">
        <v>44390</v>
      </c>
      <c r="E3423" s="1" t="s">
        <v>180</v>
      </c>
      <c r="G3423" s="1" t="s">
        <v>112</v>
      </c>
      <c r="H3423" s="1" t="s">
        <v>112</v>
      </c>
      <c r="I3423" s="1" t="s">
        <v>112</v>
      </c>
      <c r="J3423" s="1" t="s">
        <v>1168</v>
      </c>
      <c r="L3423" s="1" t="s">
        <v>1169</v>
      </c>
      <c r="M3423" s="1" t="s">
        <v>1170</v>
      </c>
      <c r="N3423" s="1" t="s">
        <v>116</v>
      </c>
      <c r="O3423" s="1" t="s">
        <v>117</v>
      </c>
      <c r="P3423" s="9">
        <v>96950</v>
      </c>
      <c r="Q3423" s="1" t="s">
        <v>118</v>
      </c>
      <c r="R3423" s="1" t="s">
        <v>116</v>
      </c>
      <c r="S3423" s="1">
        <v>16705887746</v>
      </c>
      <c r="T3423" s="1">
        <v>0</v>
      </c>
      <c r="U3423" s="1">
        <v>236220</v>
      </c>
      <c r="V3423" s="1" t="s">
        <v>119</v>
      </c>
      <c r="X3423" s="1" t="s">
        <v>1171</v>
      </c>
      <c r="Y3423" s="1" t="s">
        <v>1172</v>
      </c>
      <c r="AA3423" s="1" t="s">
        <v>1173</v>
      </c>
      <c r="AB3423" s="1" t="s">
        <v>1169</v>
      </c>
      <c r="AC3423" s="1" t="s">
        <v>1170</v>
      </c>
      <c r="AD3423" s="1" t="s">
        <v>116</v>
      </c>
      <c r="AE3423" s="1" t="s">
        <v>117</v>
      </c>
      <c r="AF3423" s="9">
        <v>96950</v>
      </c>
      <c r="AG3423" s="1" t="s">
        <v>118</v>
      </c>
      <c r="AH3423" s="1" t="s">
        <v>116</v>
      </c>
      <c r="AI3423" s="1">
        <v>16717777310</v>
      </c>
      <c r="AJ3423" s="1">
        <v>0</v>
      </c>
      <c r="AK3423" s="1" t="s">
        <v>1174</v>
      </c>
      <c r="BC3423" s="1" t="str">
        <f>"47-2221.00"</f>
        <v>47-2221.00</v>
      </c>
      <c r="BD3423" s="1" t="s">
        <v>492</v>
      </c>
      <c r="BE3423" s="1" t="s">
        <v>6116</v>
      </c>
      <c r="BF3423" s="1" t="s">
        <v>6117</v>
      </c>
      <c r="BG3423" s="1">
        <v>10</v>
      </c>
      <c r="BI3423" s="2">
        <v>44470</v>
      </c>
      <c r="BJ3423" s="2">
        <v>45565</v>
      </c>
      <c r="BM3423" s="1">
        <v>40</v>
      </c>
      <c r="BN3423" s="1">
        <v>0</v>
      </c>
      <c r="BO3423" s="1">
        <v>8</v>
      </c>
      <c r="BP3423" s="1">
        <v>8</v>
      </c>
      <c r="BQ3423" s="1">
        <v>8</v>
      </c>
      <c r="BR3423" s="1">
        <v>8</v>
      </c>
      <c r="BS3423" s="1">
        <v>8</v>
      </c>
      <c r="BT3423" s="1">
        <v>0</v>
      </c>
      <c r="BU3423" s="1" t="str">
        <f>"8:00 AM"</f>
        <v>8:00 AM</v>
      </c>
      <c r="BV3423" s="1" t="str">
        <f>"5:00 PM"</f>
        <v>5:00 PM</v>
      </c>
      <c r="BW3423" s="1" t="s">
        <v>135</v>
      </c>
      <c r="BX3423" s="1">
        <v>0</v>
      </c>
      <c r="BY3423" s="1">
        <v>12</v>
      </c>
      <c r="BZ3423" s="1" t="s">
        <v>112</v>
      </c>
      <c r="CB3423" s="4" t="s">
        <v>17564</v>
      </c>
      <c r="CC3423" s="1" t="s">
        <v>1169</v>
      </c>
      <c r="CD3423" s="1" t="s">
        <v>1170</v>
      </c>
      <c r="CE3423" s="1" t="s">
        <v>116</v>
      </c>
      <c r="CF3423" s="1" t="s">
        <v>117</v>
      </c>
      <c r="CG3423" s="1">
        <v>96950</v>
      </c>
      <c r="CH3423" s="3">
        <v>10.039999999999999</v>
      </c>
      <c r="CJ3423" s="3">
        <v>15.06</v>
      </c>
      <c r="CL3423" s="1" t="s">
        <v>137</v>
      </c>
      <c r="CN3423" s="1" t="s">
        <v>139</v>
      </c>
      <c r="CP3423" s="1" t="s">
        <v>112</v>
      </c>
      <c r="CQ3423" s="1" t="s">
        <v>112</v>
      </c>
      <c r="CR3423" s="1" t="s">
        <v>112</v>
      </c>
      <c r="CS3423" s="1" t="s">
        <v>111</v>
      </c>
      <c r="CT3423" s="1" t="s">
        <v>138</v>
      </c>
      <c r="CU3423" s="1" t="s">
        <v>111</v>
      </c>
      <c r="CV3423" s="1" t="s">
        <v>138</v>
      </c>
      <c r="CW3423" s="1" t="s">
        <v>12801</v>
      </c>
      <c r="CX3423" s="1">
        <v>16705887746</v>
      </c>
      <c r="CY3423" s="1" t="s">
        <v>1174</v>
      </c>
      <c r="CZ3423" s="1" t="s">
        <v>380</v>
      </c>
      <c r="DA3423" s="1" t="s">
        <v>111</v>
      </c>
      <c r="DB3423" s="1" t="s">
        <v>112</v>
      </c>
    </row>
    <row r="3424" spans="1:111" ht="15.6" customHeight="1" x14ac:dyDescent="0.25">
      <c r="A3424" s="1" t="s">
        <v>17565</v>
      </c>
      <c r="B3424" s="1" t="s">
        <v>109</v>
      </c>
      <c r="C3424" s="2">
        <v>44341.88247384259</v>
      </c>
      <c r="D3424" s="2">
        <v>44362</v>
      </c>
      <c r="E3424" s="1" t="s">
        <v>110</v>
      </c>
      <c r="F3424" s="2">
        <v>44468.833333333336</v>
      </c>
      <c r="G3424" s="1" t="s">
        <v>112</v>
      </c>
      <c r="H3424" s="1" t="s">
        <v>112</v>
      </c>
      <c r="I3424" s="1" t="s">
        <v>112</v>
      </c>
      <c r="J3424" s="1" t="s">
        <v>1138</v>
      </c>
      <c r="K3424" s="1" t="s">
        <v>1139</v>
      </c>
      <c r="L3424" s="1" t="s">
        <v>1140</v>
      </c>
      <c r="M3424" s="1" t="s">
        <v>1141</v>
      </c>
      <c r="N3424" s="1" t="s">
        <v>157</v>
      </c>
      <c r="O3424" s="1" t="s">
        <v>117</v>
      </c>
      <c r="P3424" s="9">
        <v>96950</v>
      </c>
      <c r="Q3424" s="1" t="s">
        <v>118</v>
      </c>
      <c r="S3424" s="1">
        <v>16702888868</v>
      </c>
      <c r="U3424" s="1">
        <v>44511</v>
      </c>
      <c r="V3424" s="1" t="s">
        <v>119</v>
      </c>
      <c r="X3424" s="1" t="s">
        <v>1142</v>
      </c>
      <c r="Y3424" s="1" t="s">
        <v>1143</v>
      </c>
      <c r="AA3424" s="1" t="s">
        <v>245</v>
      </c>
      <c r="AB3424" s="1" t="s">
        <v>1140</v>
      </c>
      <c r="AC3424" s="1" t="s">
        <v>1144</v>
      </c>
      <c r="AD3424" s="1" t="s">
        <v>157</v>
      </c>
      <c r="AE3424" s="1" t="s">
        <v>117</v>
      </c>
      <c r="AF3424" s="9">
        <v>96950</v>
      </c>
      <c r="AG3424" s="1" t="s">
        <v>118</v>
      </c>
      <c r="AI3424" s="1">
        <v>16702888868</v>
      </c>
      <c r="AK3424" s="1" t="s">
        <v>1145</v>
      </c>
      <c r="BC3424" s="1" t="str">
        <f>"43-3031.00"</f>
        <v>43-3031.00</v>
      </c>
      <c r="BD3424" s="1" t="s">
        <v>389</v>
      </c>
      <c r="BE3424" s="1" t="s">
        <v>1146</v>
      </c>
      <c r="BF3424" s="1" t="s">
        <v>1147</v>
      </c>
      <c r="BG3424" s="1">
        <v>2</v>
      </c>
      <c r="BI3424" s="2">
        <v>44470</v>
      </c>
      <c r="BJ3424" s="2">
        <v>44834</v>
      </c>
      <c r="BM3424" s="1">
        <v>35</v>
      </c>
      <c r="BN3424" s="1">
        <v>0</v>
      </c>
      <c r="BO3424" s="1">
        <v>7</v>
      </c>
      <c r="BP3424" s="1">
        <v>7</v>
      </c>
      <c r="BQ3424" s="1">
        <v>7</v>
      </c>
      <c r="BR3424" s="1">
        <v>7</v>
      </c>
      <c r="BS3424" s="1">
        <v>7</v>
      </c>
      <c r="BT3424" s="1">
        <v>0</v>
      </c>
      <c r="BU3424" s="1" t="str">
        <f>"9:00 AM"</f>
        <v>9:00 AM</v>
      </c>
      <c r="BV3424" s="1" t="str">
        <f>"5:00 PM"</f>
        <v>5:00 PM</v>
      </c>
      <c r="BW3424" s="1" t="s">
        <v>135</v>
      </c>
      <c r="BX3424" s="1">
        <v>0</v>
      </c>
      <c r="BY3424" s="1">
        <v>12</v>
      </c>
      <c r="BZ3424" s="1" t="s">
        <v>112</v>
      </c>
      <c r="CB3424" s="4" t="s">
        <v>1148</v>
      </c>
      <c r="CC3424" s="1" t="s">
        <v>1140</v>
      </c>
      <c r="CD3424" s="1" t="s">
        <v>1144</v>
      </c>
      <c r="CE3424" s="1" t="s">
        <v>116</v>
      </c>
      <c r="CF3424" s="1" t="s">
        <v>117</v>
      </c>
      <c r="CG3424" s="1">
        <v>96950</v>
      </c>
      <c r="CH3424" s="3">
        <v>9.49</v>
      </c>
      <c r="CI3424" s="3">
        <v>9.49</v>
      </c>
      <c r="CJ3424" s="3">
        <v>14.23</v>
      </c>
      <c r="CK3424" s="3">
        <v>14.23</v>
      </c>
      <c r="CL3424" s="1" t="s">
        <v>137</v>
      </c>
      <c r="CM3424" s="1" t="s">
        <v>138</v>
      </c>
      <c r="CN3424" s="1" t="s">
        <v>139</v>
      </c>
      <c r="CP3424" s="1" t="s">
        <v>112</v>
      </c>
      <c r="CQ3424" s="1" t="s">
        <v>111</v>
      </c>
      <c r="CR3424" s="1" t="s">
        <v>112</v>
      </c>
      <c r="CS3424" s="1" t="s">
        <v>111</v>
      </c>
      <c r="CT3424" s="1" t="s">
        <v>138</v>
      </c>
      <c r="CU3424" s="1" t="s">
        <v>111</v>
      </c>
      <c r="CV3424" s="1" t="s">
        <v>111</v>
      </c>
      <c r="CW3424" s="1" t="s">
        <v>1149</v>
      </c>
      <c r="CX3424" s="1">
        <v>16702888868</v>
      </c>
      <c r="CY3424" s="1" t="s">
        <v>1150</v>
      </c>
      <c r="CZ3424" s="1" t="s">
        <v>138</v>
      </c>
      <c r="DA3424" s="1" t="s">
        <v>111</v>
      </c>
      <c r="DB3424" s="1" t="s">
        <v>112</v>
      </c>
    </row>
    <row r="3425" spans="1:111" ht="15.6" customHeight="1" x14ac:dyDescent="0.25">
      <c r="A3425" s="1" t="s">
        <v>17574</v>
      </c>
      <c r="B3425" s="1" t="s">
        <v>109</v>
      </c>
      <c r="C3425" s="2">
        <v>44292.14592141204</v>
      </c>
      <c r="D3425" s="2">
        <v>44341</v>
      </c>
      <c r="E3425" s="1" t="s">
        <v>110</v>
      </c>
      <c r="F3425" s="2">
        <v>44468.833333333336</v>
      </c>
      <c r="G3425" s="1" t="s">
        <v>111</v>
      </c>
      <c r="H3425" s="1" t="s">
        <v>112</v>
      </c>
      <c r="I3425" s="1" t="s">
        <v>112</v>
      </c>
      <c r="J3425" s="1" t="s">
        <v>2984</v>
      </c>
      <c r="K3425" s="1" t="s">
        <v>2985</v>
      </c>
      <c r="L3425" s="1" t="s">
        <v>2986</v>
      </c>
      <c r="M3425" s="1" t="s">
        <v>2987</v>
      </c>
      <c r="N3425" s="1" t="s">
        <v>167</v>
      </c>
      <c r="O3425" s="1" t="s">
        <v>117</v>
      </c>
      <c r="P3425" s="9">
        <v>96950</v>
      </c>
      <c r="Q3425" s="1" t="s">
        <v>118</v>
      </c>
      <c r="S3425" s="1">
        <v>16702368888</v>
      </c>
      <c r="T3425" s="1">
        <v>8821</v>
      </c>
      <c r="U3425" s="1">
        <v>71391</v>
      </c>
      <c r="V3425" s="1" t="s">
        <v>119</v>
      </c>
      <c r="X3425" s="1" t="s">
        <v>2988</v>
      </c>
      <c r="Y3425" s="1" t="s">
        <v>2989</v>
      </c>
      <c r="AA3425" s="1" t="s">
        <v>2990</v>
      </c>
      <c r="AB3425" s="1" t="s">
        <v>2986</v>
      </c>
      <c r="AC3425" s="1" t="s">
        <v>2987</v>
      </c>
      <c r="AD3425" s="1" t="s">
        <v>167</v>
      </c>
      <c r="AE3425" s="1" t="s">
        <v>117</v>
      </c>
      <c r="AF3425" s="9">
        <v>96950</v>
      </c>
      <c r="AG3425" s="1" t="s">
        <v>118</v>
      </c>
      <c r="AI3425" s="1">
        <v>16702368888</v>
      </c>
      <c r="AJ3425" s="1">
        <v>8821</v>
      </c>
      <c r="AK3425" s="1" t="s">
        <v>2991</v>
      </c>
      <c r="BC3425" s="1" t="str">
        <f>"49-9071.00"</f>
        <v>49-9071.00</v>
      </c>
      <c r="BD3425" s="1" t="s">
        <v>214</v>
      </c>
      <c r="BE3425" s="1" t="s">
        <v>13883</v>
      </c>
      <c r="BF3425" s="1" t="s">
        <v>4431</v>
      </c>
      <c r="BG3425" s="1">
        <v>1</v>
      </c>
      <c r="BI3425" s="2">
        <v>44470</v>
      </c>
      <c r="BJ3425" s="2">
        <v>45565</v>
      </c>
      <c r="BM3425" s="1">
        <v>35</v>
      </c>
      <c r="BN3425" s="1">
        <v>0</v>
      </c>
      <c r="BO3425" s="1">
        <v>7</v>
      </c>
      <c r="BP3425" s="1">
        <v>7</v>
      </c>
      <c r="BQ3425" s="1">
        <v>7</v>
      </c>
      <c r="BR3425" s="1">
        <v>7</v>
      </c>
      <c r="BS3425" s="1">
        <v>7</v>
      </c>
      <c r="BT3425" s="1">
        <v>0</v>
      </c>
      <c r="BU3425" s="1" t="str">
        <f>"8:00 AM"</f>
        <v>8:00 AM</v>
      </c>
      <c r="BV3425" s="1" t="str">
        <f>"4:00 PM"</f>
        <v>4:00 PM</v>
      </c>
      <c r="BW3425" s="1" t="s">
        <v>135</v>
      </c>
      <c r="BX3425" s="1">
        <v>0</v>
      </c>
      <c r="BY3425" s="1">
        <v>12</v>
      </c>
      <c r="BZ3425" s="1" t="s">
        <v>112</v>
      </c>
      <c r="CA3425" s="1">
        <v>0</v>
      </c>
      <c r="CB3425" s="1" t="s">
        <v>13884</v>
      </c>
      <c r="CC3425" s="1" t="s">
        <v>2986</v>
      </c>
      <c r="CD3425" s="1" t="s">
        <v>2987</v>
      </c>
      <c r="CE3425" s="1" t="s">
        <v>167</v>
      </c>
      <c r="CF3425" s="1" t="s">
        <v>117</v>
      </c>
      <c r="CG3425" s="1">
        <v>96950</v>
      </c>
      <c r="CH3425" s="3">
        <v>8.7100000000000009</v>
      </c>
      <c r="CI3425" s="3">
        <v>8.7100000000000009</v>
      </c>
      <c r="CJ3425" s="3">
        <v>13.07</v>
      </c>
      <c r="CK3425" s="3">
        <v>13.07</v>
      </c>
      <c r="CL3425" s="1" t="s">
        <v>137</v>
      </c>
      <c r="CM3425" s="1" t="s">
        <v>230</v>
      </c>
      <c r="CN3425" s="1" t="s">
        <v>139</v>
      </c>
      <c r="CP3425" s="1" t="s">
        <v>112</v>
      </c>
      <c r="CQ3425" s="1" t="s">
        <v>111</v>
      </c>
      <c r="CR3425" s="1" t="s">
        <v>112</v>
      </c>
      <c r="CS3425" s="1" t="s">
        <v>111</v>
      </c>
      <c r="CT3425" s="1" t="s">
        <v>138</v>
      </c>
      <c r="CU3425" s="1" t="s">
        <v>111</v>
      </c>
      <c r="CV3425" s="1" t="s">
        <v>111</v>
      </c>
      <c r="CW3425" s="1" t="s">
        <v>2995</v>
      </c>
      <c r="CX3425" s="1">
        <v>16702368888</v>
      </c>
      <c r="CY3425" s="1" t="s">
        <v>2991</v>
      </c>
      <c r="CZ3425" s="1" t="s">
        <v>380</v>
      </c>
      <c r="DA3425" s="1" t="s">
        <v>111</v>
      </c>
      <c r="DB3425" s="1" t="s">
        <v>112</v>
      </c>
      <c r="DC3425" s="1" t="s">
        <v>2988</v>
      </c>
      <c r="DD3425" s="1" t="s">
        <v>2989</v>
      </c>
      <c r="DF3425" s="1" t="s">
        <v>2984</v>
      </c>
      <c r="DG3425" s="1" t="s">
        <v>2991</v>
      </c>
    </row>
    <row r="3426" spans="1:111" ht="15.6" customHeight="1" x14ac:dyDescent="0.25">
      <c r="A3426" s="1" t="s">
        <v>17575</v>
      </c>
      <c r="B3426" s="1" t="s">
        <v>109</v>
      </c>
      <c r="C3426" s="2">
        <v>44305.501784259257</v>
      </c>
      <c r="D3426" s="2">
        <v>44348</v>
      </c>
      <c r="E3426" s="1" t="s">
        <v>110</v>
      </c>
      <c r="F3426" s="2">
        <v>44468.833333333336</v>
      </c>
      <c r="G3426" s="1" t="s">
        <v>112</v>
      </c>
      <c r="H3426" s="1" t="s">
        <v>112</v>
      </c>
      <c r="I3426" s="1" t="s">
        <v>112</v>
      </c>
      <c r="J3426" s="1" t="s">
        <v>633</v>
      </c>
      <c r="L3426" s="1" t="s">
        <v>634</v>
      </c>
      <c r="N3426" s="1" t="s">
        <v>167</v>
      </c>
      <c r="O3426" s="1" t="s">
        <v>117</v>
      </c>
      <c r="P3426" s="9">
        <v>96950</v>
      </c>
      <c r="Q3426" s="1" t="s">
        <v>118</v>
      </c>
      <c r="S3426" s="1">
        <v>16702358722</v>
      </c>
      <c r="U3426" s="1">
        <v>561720</v>
      </c>
      <c r="V3426" s="1" t="s">
        <v>119</v>
      </c>
      <c r="X3426" s="1" t="s">
        <v>636</v>
      </c>
      <c r="Y3426" s="1" t="s">
        <v>637</v>
      </c>
      <c r="Z3426" s="1" t="s">
        <v>638</v>
      </c>
      <c r="AA3426" s="1" t="s">
        <v>639</v>
      </c>
      <c r="AB3426" s="1" t="s">
        <v>1000</v>
      </c>
      <c r="AD3426" s="1" t="s">
        <v>167</v>
      </c>
      <c r="AE3426" s="1" t="s">
        <v>117</v>
      </c>
      <c r="AF3426" s="9">
        <v>96950</v>
      </c>
      <c r="AG3426" s="1" t="s">
        <v>118</v>
      </c>
      <c r="AI3426" s="1">
        <v>16709890917</v>
      </c>
      <c r="AK3426" s="1" t="s">
        <v>641</v>
      </c>
      <c r="BC3426" s="1" t="str">
        <f>"37-3011.00"</f>
        <v>37-3011.00</v>
      </c>
      <c r="BD3426" s="1" t="s">
        <v>726</v>
      </c>
      <c r="BE3426" s="1" t="s">
        <v>1691</v>
      </c>
      <c r="BF3426" s="1" t="s">
        <v>726</v>
      </c>
      <c r="BG3426" s="1">
        <v>5</v>
      </c>
      <c r="BI3426" s="2">
        <v>44470</v>
      </c>
      <c r="BJ3426" s="2">
        <v>44834</v>
      </c>
      <c r="BM3426" s="1">
        <v>35</v>
      </c>
      <c r="BN3426" s="1">
        <v>0</v>
      </c>
      <c r="BO3426" s="1">
        <v>7</v>
      </c>
      <c r="BP3426" s="1">
        <v>7</v>
      </c>
      <c r="BQ3426" s="1">
        <v>7</v>
      </c>
      <c r="BR3426" s="1">
        <v>7</v>
      </c>
      <c r="BS3426" s="1">
        <v>7</v>
      </c>
      <c r="BT3426" s="1">
        <v>0</v>
      </c>
      <c r="BU3426" s="1" t="str">
        <f>"9:00 AM"</f>
        <v>9:00 AM</v>
      </c>
      <c r="BV3426" s="1" t="str">
        <f>"5:00 PM"</f>
        <v>5:00 PM</v>
      </c>
      <c r="BW3426" s="1" t="s">
        <v>230</v>
      </c>
      <c r="BX3426" s="1">
        <v>0</v>
      </c>
      <c r="BY3426" s="1">
        <v>3</v>
      </c>
      <c r="BZ3426" s="1" t="s">
        <v>112</v>
      </c>
      <c r="CA3426" s="1">
        <v>0</v>
      </c>
      <c r="CB3426" s="4" t="s">
        <v>643</v>
      </c>
      <c r="CC3426" s="1" t="s">
        <v>634</v>
      </c>
      <c r="CE3426" s="1" t="s">
        <v>167</v>
      </c>
      <c r="CF3426" s="1" t="s">
        <v>117</v>
      </c>
      <c r="CG3426" s="1">
        <v>96950</v>
      </c>
      <c r="CH3426" s="3">
        <v>8.5</v>
      </c>
      <c r="CI3426" s="3">
        <v>8.5</v>
      </c>
      <c r="CJ3426" s="3">
        <v>12.75</v>
      </c>
      <c r="CK3426" s="3">
        <v>12.75</v>
      </c>
      <c r="CL3426" s="1" t="s">
        <v>137</v>
      </c>
      <c r="CN3426" s="1" t="s">
        <v>139</v>
      </c>
      <c r="CP3426" s="1" t="s">
        <v>111</v>
      </c>
      <c r="CQ3426" s="1" t="s">
        <v>111</v>
      </c>
      <c r="CR3426" s="1" t="s">
        <v>111</v>
      </c>
      <c r="CS3426" s="1" t="s">
        <v>111</v>
      </c>
      <c r="CT3426" s="1" t="s">
        <v>111</v>
      </c>
      <c r="CU3426" s="1" t="s">
        <v>111</v>
      </c>
      <c r="CV3426" s="1" t="s">
        <v>111</v>
      </c>
      <c r="CW3426" s="1" t="s">
        <v>1004</v>
      </c>
      <c r="CX3426" s="1">
        <v>16709890917</v>
      </c>
      <c r="CY3426" s="1" t="s">
        <v>641</v>
      </c>
      <c r="CZ3426" s="1" t="s">
        <v>645</v>
      </c>
      <c r="DA3426" s="1" t="s">
        <v>111</v>
      </c>
      <c r="DB3426" s="1" t="s">
        <v>112</v>
      </c>
    </row>
    <row r="3427" spans="1:111" ht="15.6" customHeight="1" x14ac:dyDescent="0.25">
      <c r="A3427" s="1" t="s">
        <v>17580</v>
      </c>
      <c r="B3427" s="1" t="s">
        <v>109</v>
      </c>
      <c r="C3427" s="2">
        <v>44244.81079826389</v>
      </c>
      <c r="D3427" s="2">
        <v>44279</v>
      </c>
      <c r="E3427" s="1" t="s">
        <v>180</v>
      </c>
      <c r="G3427" s="1" t="s">
        <v>111</v>
      </c>
      <c r="H3427" s="1" t="s">
        <v>112</v>
      </c>
      <c r="I3427" s="1" t="s">
        <v>112</v>
      </c>
      <c r="J3427" s="1" t="s">
        <v>2984</v>
      </c>
      <c r="K3427" s="1" t="s">
        <v>4543</v>
      </c>
      <c r="L3427" s="1" t="s">
        <v>2986</v>
      </c>
      <c r="M3427" s="1" t="s">
        <v>2987</v>
      </c>
      <c r="N3427" s="1" t="s">
        <v>167</v>
      </c>
      <c r="O3427" s="1" t="s">
        <v>117</v>
      </c>
      <c r="P3427" s="9">
        <v>96950</v>
      </c>
      <c r="Q3427" s="1" t="s">
        <v>118</v>
      </c>
      <c r="S3427" s="1">
        <v>1670236888</v>
      </c>
      <c r="T3427" s="1">
        <v>8821</v>
      </c>
      <c r="U3427" s="1">
        <v>713910</v>
      </c>
      <c r="V3427" s="1" t="s">
        <v>119</v>
      </c>
      <c r="X3427" s="1" t="s">
        <v>2988</v>
      </c>
      <c r="Y3427" s="1" t="s">
        <v>2989</v>
      </c>
      <c r="AA3427" s="1" t="s">
        <v>2990</v>
      </c>
      <c r="AB3427" s="1" t="s">
        <v>2986</v>
      </c>
      <c r="AC3427" s="1" t="s">
        <v>2987</v>
      </c>
      <c r="AD3427" s="1" t="s">
        <v>167</v>
      </c>
      <c r="AE3427" s="1" t="s">
        <v>117</v>
      </c>
      <c r="AF3427" s="9">
        <v>96950</v>
      </c>
      <c r="AG3427" s="1" t="s">
        <v>118</v>
      </c>
      <c r="AI3427" s="1">
        <v>3806702368888</v>
      </c>
      <c r="AJ3427" s="1">
        <v>8821</v>
      </c>
      <c r="AK3427" s="1" t="s">
        <v>2991</v>
      </c>
      <c r="BC3427" s="1" t="str">
        <f>"15-1152.00"</f>
        <v>15-1152.00</v>
      </c>
      <c r="BD3427" s="1" t="s">
        <v>543</v>
      </c>
      <c r="BE3427" s="1" t="s">
        <v>5909</v>
      </c>
      <c r="BF3427" s="1" t="s">
        <v>5910</v>
      </c>
      <c r="BG3427" s="1">
        <v>1</v>
      </c>
      <c r="BI3427" s="2">
        <v>44364</v>
      </c>
      <c r="BJ3427" s="2">
        <v>45199</v>
      </c>
      <c r="BM3427" s="1">
        <v>35</v>
      </c>
      <c r="BN3427" s="1">
        <v>5</v>
      </c>
      <c r="BO3427" s="1">
        <v>5</v>
      </c>
      <c r="BP3427" s="1">
        <v>5</v>
      </c>
      <c r="BQ3427" s="1">
        <v>5</v>
      </c>
      <c r="BR3427" s="1">
        <v>5</v>
      </c>
      <c r="BS3427" s="1">
        <v>5</v>
      </c>
      <c r="BT3427" s="1">
        <v>5</v>
      </c>
      <c r="BU3427" s="1" t="str">
        <f>"9:00 AM"</f>
        <v>9:00 AM</v>
      </c>
      <c r="BV3427" s="1" t="str">
        <f>"2:00 PM"</f>
        <v>2:00 PM</v>
      </c>
      <c r="BW3427" s="1" t="s">
        <v>193</v>
      </c>
      <c r="BX3427" s="1">
        <v>0</v>
      </c>
      <c r="BY3427" s="1">
        <v>24</v>
      </c>
      <c r="BZ3427" s="1" t="s">
        <v>111</v>
      </c>
      <c r="CA3427" s="1">
        <v>1</v>
      </c>
      <c r="CB3427" s="4" t="s">
        <v>17581</v>
      </c>
      <c r="CC3427" s="1" t="s">
        <v>2986</v>
      </c>
      <c r="CD3427" s="1" t="s">
        <v>2987</v>
      </c>
      <c r="CE3427" s="1" t="s">
        <v>167</v>
      </c>
      <c r="CF3427" s="1" t="s">
        <v>117</v>
      </c>
      <c r="CG3427" s="1">
        <v>96950</v>
      </c>
      <c r="CH3427" s="3">
        <v>13.59</v>
      </c>
      <c r="CI3427" s="3">
        <v>13.59</v>
      </c>
      <c r="CJ3427" s="3">
        <v>20.39</v>
      </c>
      <c r="CK3427" s="3">
        <v>20.39</v>
      </c>
      <c r="CL3427" s="1" t="s">
        <v>137</v>
      </c>
      <c r="CM3427" s="1" t="s">
        <v>230</v>
      </c>
      <c r="CN3427" s="1" t="s">
        <v>139</v>
      </c>
      <c r="CP3427" s="1" t="s">
        <v>112</v>
      </c>
      <c r="CQ3427" s="1" t="s">
        <v>111</v>
      </c>
      <c r="CR3427" s="1" t="s">
        <v>111</v>
      </c>
      <c r="CS3427" s="1" t="s">
        <v>111</v>
      </c>
      <c r="CT3427" s="1" t="s">
        <v>138</v>
      </c>
      <c r="CU3427" s="1" t="s">
        <v>111</v>
      </c>
      <c r="CV3427" s="1" t="s">
        <v>111</v>
      </c>
      <c r="CW3427" s="1" t="s">
        <v>2995</v>
      </c>
      <c r="CX3427" s="1">
        <v>16702368888</v>
      </c>
      <c r="CY3427" s="1" t="s">
        <v>2991</v>
      </c>
      <c r="CZ3427" s="1" t="s">
        <v>380</v>
      </c>
      <c r="DA3427" s="1" t="s">
        <v>111</v>
      </c>
      <c r="DB3427" s="1" t="s">
        <v>112</v>
      </c>
      <c r="DC3427" s="1" t="s">
        <v>2988</v>
      </c>
      <c r="DD3427" s="1" t="s">
        <v>2989</v>
      </c>
      <c r="DF3427" s="1" t="s">
        <v>2984</v>
      </c>
      <c r="DG3427" s="1" t="s">
        <v>2991</v>
      </c>
    </row>
    <row r="3428" spans="1:111" ht="15.6" customHeight="1" x14ac:dyDescent="0.25">
      <c r="A3428" s="1" t="s">
        <v>17582</v>
      </c>
      <c r="B3428" s="1" t="s">
        <v>109</v>
      </c>
      <c r="C3428" s="2">
        <v>44232.114228819446</v>
      </c>
      <c r="D3428" s="2">
        <v>44279</v>
      </c>
      <c r="E3428" s="1" t="s">
        <v>180</v>
      </c>
      <c r="G3428" s="1" t="s">
        <v>112</v>
      </c>
      <c r="H3428" s="1" t="s">
        <v>112</v>
      </c>
      <c r="I3428" s="1" t="s">
        <v>112</v>
      </c>
      <c r="J3428" s="1" t="s">
        <v>682</v>
      </c>
      <c r="K3428" s="1" t="s">
        <v>683</v>
      </c>
      <c r="L3428" s="1" t="s">
        <v>684</v>
      </c>
      <c r="M3428" s="1" t="s">
        <v>685</v>
      </c>
      <c r="N3428" s="1" t="s">
        <v>116</v>
      </c>
      <c r="O3428" s="1" t="s">
        <v>117</v>
      </c>
      <c r="P3428" s="9">
        <v>96950</v>
      </c>
      <c r="Q3428" s="1" t="s">
        <v>118</v>
      </c>
      <c r="R3428" s="1" t="s">
        <v>138</v>
      </c>
      <c r="S3428" s="1">
        <v>16703236877</v>
      </c>
      <c r="U3428" s="1">
        <v>62134</v>
      </c>
      <c r="V3428" s="1" t="s">
        <v>119</v>
      </c>
      <c r="X3428" s="1" t="s">
        <v>686</v>
      </c>
      <c r="Y3428" s="1" t="s">
        <v>687</v>
      </c>
      <c r="Z3428" s="1" t="s">
        <v>688</v>
      </c>
      <c r="AA3428" s="1" t="s">
        <v>245</v>
      </c>
      <c r="AB3428" s="1" t="s">
        <v>689</v>
      </c>
      <c r="AD3428" s="1" t="s">
        <v>690</v>
      </c>
      <c r="AE3428" s="1" t="s">
        <v>691</v>
      </c>
      <c r="AF3428" s="9">
        <v>96931</v>
      </c>
      <c r="AG3428" s="1" t="s">
        <v>118</v>
      </c>
      <c r="AH3428" s="1" t="s">
        <v>138</v>
      </c>
      <c r="AI3428" s="1">
        <v>16716498746</v>
      </c>
      <c r="AJ3428" s="1">
        <v>203</v>
      </c>
      <c r="AK3428" s="1" t="s">
        <v>692</v>
      </c>
      <c r="BC3428" s="1" t="str">
        <f>"31-2022.00"</f>
        <v>31-2022.00</v>
      </c>
      <c r="BD3428" s="1" t="s">
        <v>693</v>
      </c>
      <c r="BE3428" s="1" t="s">
        <v>694</v>
      </c>
      <c r="BF3428" s="1" t="s">
        <v>695</v>
      </c>
      <c r="BG3428" s="1">
        <v>4</v>
      </c>
      <c r="BI3428" s="2">
        <v>44331</v>
      </c>
      <c r="BJ3428" s="2">
        <v>44695</v>
      </c>
      <c r="BM3428" s="1">
        <v>40</v>
      </c>
      <c r="BN3428" s="1">
        <v>0</v>
      </c>
      <c r="BO3428" s="1">
        <v>8</v>
      </c>
      <c r="BP3428" s="1">
        <v>8</v>
      </c>
      <c r="BQ3428" s="1">
        <v>8</v>
      </c>
      <c r="BR3428" s="1">
        <v>8</v>
      </c>
      <c r="BS3428" s="1">
        <v>5</v>
      </c>
      <c r="BT3428" s="1">
        <v>3</v>
      </c>
      <c r="BU3428" s="1" t="str">
        <f>"8:30 AM"</f>
        <v>8:30 AM</v>
      </c>
      <c r="BV3428" s="1" t="str">
        <f>"5:30 PM"</f>
        <v>5:30 PM</v>
      </c>
      <c r="BW3428" s="1" t="s">
        <v>392</v>
      </c>
      <c r="BX3428" s="1">
        <v>0</v>
      </c>
      <c r="BY3428" s="1">
        <v>0</v>
      </c>
      <c r="BZ3428" s="1" t="s">
        <v>112</v>
      </c>
      <c r="CA3428" s="1">
        <v>0</v>
      </c>
      <c r="CB3428" s="1" t="s">
        <v>6995</v>
      </c>
      <c r="CC3428" s="1" t="s">
        <v>697</v>
      </c>
      <c r="CD3428" s="1" t="s">
        <v>685</v>
      </c>
      <c r="CE3428" s="1" t="s">
        <v>116</v>
      </c>
      <c r="CF3428" s="1" t="s">
        <v>117</v>
      </c>
      <c r="CG3428" s="1">
        <v>96950</v>
      </c>
      <c r="CH3428" s="3">
        <v>9.9600000000000009</v>
      </c>
      <c r="CI3428" s="3">
        <v>9.9600000000000009</v>
      </c>
      <c r="CJ3428" s="3">
        <v>14.94</v>
      </c>
      <c r="CK3428" s="3">
        <v>14.94</v>
      </c>
      <c r="CL3428" s="1" t="s">
        <v>137</v>
      </c>
      <c r="CN3428" s="1" t="s">
        <v>139</v>
      </c>
      <c r="CP3428" s="1" t="s">
        <v>112</v>
      </c>
      <c r="CQ3428" s="1" t="s">
        <v>111</v>
      </c>
      <c r="CR3428" s="1" t="s">
        <v>112</v>
      </c>
      <c r="CS3428" s="1" t="s">
        <v>111</v>
      </c>
      <c r="CT3428" s="1" t="s">
        <v>138</v>
      </c>
      <c r="CU3428" s="1" t="s">
        <v>111</v>
      </c>
      <c r="CV3428" s="1" t="s">
        <v>138</v>
      </c>
      <c r="CW3428" s="1" t="s">
        <v>797</v>
      </c>
      <c r="CX3428" s="1">
        <v>16703236877</v>
      </c>
      <c r="CY3428" s="1" t="s">
        <v>699</v>
      </c>
      <c r="CZ3428" s="1" t="s">
        <v>138</v>
      </c>
      <c r="DA3428" s="1" t="s">
        <v>111</v>
      </c>
      <c r="DB3428" s="1" t="s">
        <v>112</v>
      </c>
    </row>
    <row r="3429" spans="1:111" ht="15.6" customHeight="1" x14ac:dyDescent="0.25">
      <c r="A3429" s="1" t="s">
        <v>17597</v>
      </c>
      <c r="B3429" s="1" t="s">
        <v>109</v>
      </c>
      <c r="C3429" s="2">
        <v>44322.411172800923</v>
      </c>
      <c r="D3429" s="2">
        <v>44341</v>
      </c>
      <c r="E3429" s="1" t="s">
        <v>110</v>
      </c>
      <c r="F3429" s="2">
        <v>44458.833333333336</v>
      </c>
      <c r="G3429" s="1" t="s">
        <v>111</v>
      </c>
      <c r="H3429" s="1" t="s">
        <v>111</v>
      </c>
      <c r="I3429" s="1" t="s">
        <v>112</v>
      </c>
      <c r="J3429" s="1" t="s">
        <v>11879</v>
      </c>
      <c r="K3429" s="1" t="s">
        <v>569</v>
      </c>
      <c r="L3429" s="1" t="s">
        <v>570</v>
      </c>
      <c r="M3429" s="1" t="s">
        <v>10643</v>
      </c>
      <c r="N3429" s="1" t="s">
        <v>116</v>
      </c>
      <c r="O3429" s="1" t="s">
        <v>117</v>
      </c>
      <c r="P3429" s="9">
        <v>96950</v>
      </c>
      <c r="Q3429" s="1" t="s">
        <v>118</v>
      </c>
      <c r="S3429" s="1">
        <v>16702871135</v>
      </c>
      <c r="U3429" s="1">
        <v>56132</v>
      </c>
      <c r="V3429" s="1" t="s">
        <v>119</v>
      </c>
      <c r="X3429" s="1" t="s">
        <v>7871</v>
      </c>
      <c r="Y3429" s="1" t="s">
        <v>7872</v>
      </c>
      <c r="Z3429" s="1" t="s">
        <v>7873</v>
      </c>
      <c r="AA3429" s="1" t="s">
        <v>373</v>
      </c>
      <c r="AB3429" s="1" t="s">
        <v>10644</v>
      </c>
      <c r="AC3429" s="1" t="s">
        <v>10645</v>
      </c>
      <c r="AD3429" s="1" t="s">
        <v>116</v>
      </c>
      <c r="AE3429" s="1" t="s">
        <v>117</v>
      </c>
      <c r="AF3429" s="9">
        <v>96950</v>
      </c>
      <c r="AG3429" s="1" t="s">
        <v>118</v>
      </c>
      <c r="AI3429" s="1">
        <v>16702871135</v>
      </c>
      <c r="AK3429" s="1" t="s">
        <v>575</v>
      </c>
      <c r="BC3429" s="1" t="str">
        <f>"37-2011.00"</f>
        <v>37-2011.00</v>
      </c>
      <c r="BD3429" s="1" t="s">
        <v>676</v>
      </c>
      <c r="BE3429" s="1" t="s">
        <v>10646</v>
      </c>
      <c r="BF3429" s="1" t="s">
        <v>678</v>
      </c>
      <c r="BG3429" s="1">
        <v>3</v>
      </c>
      <c r="BI3429" s="2">
        <v>44470</v>
      </c>
      <c r="BJ3429" s="2">
        <v>45565</v>
      </c>
      <c r="BM3429" s="1">
        <v>35</v>
      </c>
      <c r="BN3429" s="1">
        <v>0</v>
      </c>
      <c r="BO3429" s="1">
        <v>7</v>
      </c>
      <c r="BP3429" s="1">
        <v>7</v>
      </c>
      <c r="BQ3429" s="1">
        <v>7</v>
      </c>
      <c r="BR3429" s="1">
        <v>7</v>
      </c>
      <c r="BS3429" s="1">
        <v>7</v>
      </c>
      <c r="BT3429" s="1">
        <v>0</v>
      </c>
      <c r="BU3429" s="1" t="str">
        <f t="shared" ref="BU3429:BU3435" si="87">"8:00 AM"</f>
        <v>8:00 AM</v>
      </c>
      <c r="BV3429" s="1" t="str">
        <f>"4:00 PM"</f>
        <v>4:00 PM</v>
      </c>
      <c r="BW3429" s="1" t="s">
        <v>135</v>
      </c>
      <c r="BX3429" s="1">
        <v>0</v>
      </c>
      <c r="BY3429" s="1">
        <v>12</v>
      </c>
      <c r="BZ3429" s="1" t="s">
        <v>112</v>
      </c>
      <c r="CB3429" s="1" t="s">
        <v>17598</v>
      </c>
      <c r="CC3429" s="1" t="s">
        <v>10648</v>
      </c>
      <c r="CD3429" s="1" t="s">
        <v>570</v>
      </c>
      <c r="CE3429" s="1" t="s">
        <v>116</v>
      </c>
      <c r="CF3429" s="1" t="s">
        <v>117</v>
      </c>
      <c r="CG3429" s="1">
        <v>96950</v>
      </c>
      <c r="CH3429" s="3">
        <v>8.0500000000000007</v>
      </c>
      <c r="CI3429" s="3">
        <v>8.0500000000000007</v>
      </c>
      <c r="CJ3429" s="3">
        <v>12.07</v>
      </c>
      <c r="CK3429" s="3">
        <v>12.07</v>
      </c>
      <c r="CL3429" s="1" t="s">
        <v>137</v>
      </c>
      <c r="CM3429" s="1" t="s">
        <v>582</v>
      </c>
      <c r="CN3429" s="1" t="s">
        <v>139</v>
      </c>
      <c r="CP3429" s="1" t="s">
        <v>112</v>
      </c>
      <c r="CQ3429" s="1" t="s">
        <v>111</v>
      </c>
      <c r="CR3429" s="1" t="s">
        <v>111</v>
      </c>
      <c r="CS3429" s="1" t="s">
        <v>111</v>
      </c>
      <c r="CT3429" s="1" t="s">
        <v>138</v>
      </c>
      <c r="CU3429" s="1" t="s">
        <v>111</v>
      </c>
      <c r="CV3429" s="1" t="s">
        <v>138</v>
      </c>
      <c r="CW3429" s="1" t="s">
        <v>583</v>
      </c>
      <c r="CX3429" s="1">
        <v>16707837461</v>
      </c>
      <c r="CY3429" s="1" t="s">
        <v>575</v>
      </c>
      <c r="CZ3429" s="1" t="s">
        <v>428</v>
      </c>
      <c r="DA3429" s="1" t="s">
        <v>111</v>
      </c>
      <c r="DB3429" s="1" t="s">
        <v>112</v>
      </c>
    </row>
    <row r="3430" spans="1:111" ht="15.6" customHeight="1" x14ac:dyDescent="0.25">
      <c r="A3430" s="1" t="s">
        <v>17607</v>
      </c>
      <c r="B3430" s="1" t="s">
        <v>109</v>
      </c>
      <c r="C3430" s="2">
        <v>44357.012222916666</v>
      </c>
      <c r="D3430" s="2">
        <v>44376</v>
      </c>
      <c r="E3430" s="1" t="s">
        <v>180</v>
      </c>
      <c r="G3430" s="1" t="s">
        <v>112</v>
      </c>
      <c r="H3430" s="1" t="s">
        <v>112</v>
      </c>
      <c r="I3430" s="1" t="s">
        <v>112</v>
      </c>
      <c r="J3430" s="1" t="s">
        <v>1246</v>
      </c>
      <c r="L3430" s="1" t="s">
        <v>1247</v>
      </c>
      <c r="M3430" s="1" t="s">
        <v>1248</v>
      </c>
      <c r="N3430" s="1" t="s">
        <v>167</v>
      </c>
      <c r="O3430" s="1" t="s">
        <v>117</v>
      </c>
      <c r="P3430" s="9">
        <v>96950</v>
      </c>
      <c r="Q3430" s="1" t="s">
        <v>118</v>
      </c>
      <c r="R3430" s="1" t="s">
        <v>242</v>
      </c>
      <c r="S3430" s="1">
        <v>16707891106</v>
      </c>
      <c r="U3430" s="1">
        <v>56132</v>
      </c>
      <c r="V3430" s="1" t="s">
        <v>119</v>
      </c>
      <c r="X3430" s="1" t="s">
        <v>1249</v>
      </c>
      <c r="Y3430" s="1" t="s">
        <v>1250</v>
      </c>
      <c r="Z3430" s="1" t="s">
        <v>1251</v>
      </c>
      <c r="AA3430" s="1" t="s">
        <v>1252</v>
      </c>
      <c r="AB3430" s="1" t="s">
        <v>1247</v>
      </c>
      <c r="AC3430" s="1" t="s">
        <v>1248</v>
      </c>
      <c r="AD3430" s="1" t="s">
        <v>167</v>
      </c>
      <c r="AE3430" s="1" t="s">
        <v>117</v>
      </c>
      <c r="AF3430" s="9">
        <v>96950</v>
      </c>
      <c r="AG3430" s="1" t="s">
        <v>118</v>
      </c>
      <c r="AH3430" s="1" t="s">
        <v>242</v>
      </c>
      <c r="AI3430" s="1">
        <v>16707891106</v>
      </c>
      <c r="AK3430" s="1" t="s">
        <v>1253</v>
      </c>
      <c r="BC3430" s="1" t="str">
        <f>"37-2012.00"</f>
        <v>37-2012.00</v>
      </c>
      <c r="BD3430" s="1" t="s">
        <v>576</v>
      </c>
      <c r="BE3430" s="1" t="s">
        <v>1254</v>
      </c>
      <c r="BF3430" s="1" t="s">
        <v>1255</v>
      </c>
      <c r="BG3430" s="1">
        <v>10</v>
      </c>
      <c r="BI3430" s="2">
        <v>44470</v>
      </c>
      <c r="BJ3430" s="2">
        <v>44834</v>
      </c>
      <c r="BM3430" s="1">
        <v>35</v>
      </c>
      <c r="BN3430" s="1">
        <v>0</v>
      </c>
      <c r="BO3430" s="1">
        <v>7</v>
      </c>
      <c r="BP3430" s="1">
        <v>7</v>
      </c>
      <c r="BQ3430" s="1">
        <v>7</v>
      </c>
      <c r="BR3430" s="1">
        <v>7</v>
      </c>
      <c r="BS3430" s="1">
        <v>7</v>
      </c>
      <c r="BT3430" s="1">
        <v>0</v>
      </c>
      <c r="BU3430" s="1" t="str">
        <f t="shared" si="87"/>
        <v>8:00 AM</v>
      </c>
      <c r="BV3430" s="1" t="str">
        <f>"4:30 PM"</f>
        <v>4:30 PM</v>
      </c>
      <c r="BW3430" s="1" t="s">
        <v>135</v>
      </c>
      <c r="BX3430" s="1">
        <v>3</v>
      </c>
      <c r="BY3430" s="1">
        <v>6</v>
      </c>
      <c r="BZ3430" s="1" t="s">
        <v>112</v>
      </c>
      <c r="CB3430" s="4" t="s">
        <v>1256</v>
      </c>
      <c r="CC3430" s="1" t="s">
        <v>1247</v>
      </c>
      <c r="CD3430" s="1" t="s">
        <v>1248</v>
      </c>
      <c r="CE3430" s="1" t="s">
        <v>167</v>
      </c>
      <c r="CF3430" s="1" t="s">
        <v>117</v>
      </c>
      <c r="CG3430" s="1">
        <v>96950</v>
      </c>
      <c r="CH3430" s="3">
        <v>7.59</v>
      </c>
      <c r="CI3430" s="3">
        <v>7.59</v>
      </c>
      <c r="CJ3430" s="3">
        <v>11.39</v>
      </c>
      <c r="CK3430" s="3">
        <v>11.39</v>
      </c>
      <c r="CL3430" s="1" t="s">
        <v>137</v>
      </c>
      <c r="CM3430" s="1" t="s">
        <v>1257</v>
      </c>
      <c r="CN3430" s="1" t="s">
        <v>139</v>
      </c>
      <c r="CP3430" s="1" t="s">
        <v>112</v>
      </c>
      <c r="CQ3430" s="1" t="s">
        <v>111</v>
      </c>
      <c r="CR3430" s="1" t="s">
        <v>112</v>
      </c>
      <c r="CS3430" s="1" t="s">
        <v>111</v>
      </c>
      <c r="CT3430" s="1" t="s">
        <v>111</v>
      </c>
      <c r="CU3430" s="1" t="s">
        <v>111</v>
      </c>
      <c r="CV3430" s="1" t="s">
        <v>138</v>
      </c>
      <c r="CW3430" s="1" t="s">
        <v>1258</v>
      </c>
      <c r="CX3430" s="1">
        <v>16707891106</v>
      </c>
      <c r="CY3430" s="1" t="s">
        <v>1253</v>
      </c>
      <c r="CZ3430" s="1" t="s">
        <v>380</v>
      </c>
      <c r="DA3430" s="1" t="s">
        <v>111</v>
      </c>
      <c r="DB3430" s="1" t="s">
        <v>112</v>
      </c>
    </row>
    <row r="3431" spans="1:111" ht="15.6" customHeight="1" x14ac:dyDescent="0.25">
      <c r="A3431" s="1" t="s">
        <v>17619</v>
      </c>
      <c r="B3431" s="1" t="s">
        <v>109</v>
      </c>
      <c r="C3431" s="2">
        <v>44325.794869328703</v>
      </c>
      <c r="D3431" s="2">
        <v>44372</v>
      </c>
      <c r="E3431" s="1" t="s">
        <v>180</v>
      </c>
      <c r="G3431" s="1" t="s">
        <v>111</v>
      </c>
      <c r="H3431" s="1" t="s">
        <v>112</v>
      </c>
      <c r="I3431" s="1" t="s">
        <v>112</v>
      </c>
      <c r="J3431" s="1" t="s">
        <v>10467</v>
      </c>
      <c r="L3431" s="1" t="s">
        <v>862</v>
      </c>
      <c r="M3431" s="1" t="s">
        <v>10468</v>
      </c>
      <c r="N3431" s="1" t="s">
        <v>167</v>
      </c>
      <c r="O3431" s="1" t="s">
        <v>117</v>
      </c>
      <c r="P3431" s="9">
        <v>96950</v>
      </c>
      <c r="Q3431" s="1" t="s">
        <v>118</v>
      </c>
      <c r="S3431" s="1">
        <v>16702334673</v>
      </c>
      <c r="U3431" s="1">
        <v>221114</v>
      </c>
      <c r="V3431" s="1" t="s">
        <v>119</v>
      </c>
      <c r="X3431" s="1" t="s">
        <v>864</v>
      </c>
      <c r="Y3431" s="1" t="s">
        <v>865</v>
      </c>
      <c r="AA3431" s="1" t="s">
        <v>10469</v>
      </c>
      <c r="AB3431" s="1" t="s">
        <v>862</v>
      </c>
      <c r="AC3431" s="1" t="s">
        <v>10468</v>
      </c>
      <c r="AD3431" s="1" t="s">
        <v>167</v>
      </c>
      <c r="AE3431" s="1" t="s">
        <v>117</v>
      </c>
      <c r="AF3431" s="9">
        <v>96950</v>
      </c>
      <c r="AG3431" s="1" t="s">
        <v>118</v>
      </c>
      <c r="AI3431" s="1">
        <v>16702334673</v>
      </c>
      <c r="AK3431" s="1" t="s">
        <v>867</v>
      </c>
      <c r="BC3431" s="1" t="str">
        <f>"47-2231.00"</f>
        <v>47-2231.00</v>
      </c>
      <c r="BD3431" s="1" t="s">
        <v>13025</v>
      </c>
      <c r="BE3431" s="1" t="s">
        <v>17620</v>
      </c>
      <c r="BF3431" s="1" t="s">
        <v>14239</v>
      </c>
      <c r="BG3431" s="1">
        <v>1</v>
      </c>
      <c r="BI3431" s="2">
        <v>44348</v>
      </c>
      <c r="BJ3431" s="2">
        <v>44469</v>
      </c>
      <c r="BM3431" s="1">
        <v>40</v>
      </c>
      <c r="BN3431" s="1">
        <v>0</v>
      </c>
      <c r="BO3431" s="1">
        <v>8</v>
      </c>
      <c r="BP3431" s="1">
        <v>8</v>
      </c>
      <c r="BQ3431" s="1">
        <v>8</v>
      </c>
      <c r="BR3431" s="1">
        <v>8</v>
      </c>
      <c r="BS3431" s="1">
        <v>8</v>
      </c>
      <c r="BT3431" s="1">
        <v>0</v>
      </c>
      <c r="BU3431" s="1" t="str">
        <f t="shared" si="87"/>
        <v>8:00 AM</v>
      </c>
      <c r="BV3431" s="1" t="str">
        <f>"5:00 PM"</f>
        <v>5:00 PM</v>
      </c>
      <c r="BW3431" s="1" t="s">
        <v>135</v>
      </c>
      <c r="BX3431" s="1">
        <v>0</v>
      </c>
      <c r="BY3431" s="1">
        <v>12</v>
      </c>
      <c r="BZ3431" s="1" t="s">
        <v>111</v>
      </c>
      <c r="CA3431" s="1">
        <v>6</v>
      </c>
      <c r="CB3431" s="4" t="s">
        <v>17621</v>
      </c>
      <c r="CC3431" s="1" t="s">
        <v>872</v>
      </c>
      <c r="CD3431" s="1" t="s">
        <v>863</v>
      </c>
      <c r="CE3431" s="1" t="s">
        <v>167</v>
      </c>
      <c r="CF3431" s="1" t="s">
        <v>117</v>
      </c>
      <c r="CG3431" s="1">
        <v>96950</v>
      </c>
      <c r="CH3431" s="3">
        <v>10.039999999999999</v>
      </c>
      <c r="CI3431" s="3">
        <v>10.039999999999999</v>
      </c>
      <c r="CJ3431" s="3">
        <v>15.06</v>
      </c>
      <c r="CK3431" s="3">
        <v>15.06</v>
      </c>
      <c r="CL3431" s="1" t="s">
        <v>137</v>
      </c>
      <c r="CN3431" s="1" t="s">
        <v>218</v>
      </c>
      <c r="CP3431" s="1" t="s">
        <v>112</v>
      </c>
      <c r="CQ3431" s="1" t="s">
        <v>111</v>
      </c>
      <c r="CR3431" s="1" t="s">
        <v>112</v>
      </c>
      <c r="CS3431" s="1" t="s">
        <v>111</v>
      </c>
      <c r="CT3431" s="1" t="s">
        <v>111</v>
      </c>
      <c r="CU3431" s="1" t="s">
        <v>111</v>
      </c>
      <c r="CV3431" s="1" t="s">
        <v>138</v>
      </c>
      <c r="CW3431" s="1" t="s">
        <v>230</v>
      </c>
      <c r="CX3431" s="1">
        <v>16702334673</v>
      </c>
      <c r="CY3431" s="1" t="s">
        <v>867</v>
      </c>
      <c r="CZ3431" s="1" t="s">
        <v>10473</v>
      </c>
      <c r="DA3431" s="1" t="s">
        <v>111</v>
      </c>
      <c r="DB3431" s="1" t="s">
        <v>112</v>
      </c>
    </row>
    <row r="3432" spans="1:111" ht="15.6" customHeight="1" x14ac:dyDescent="0.25">
      <c r="A3432" s="1" t="s">
        <v>17622</v>
      </c>
      <c r="B3432" s="1" t="s">
        <v>109</v>
      </c>
      <c r="C3432" s="2">
        <v>44340.391692245372</v>
      </c>
      <c r="D3432" s="2">
        <v>44398</v>
      </c>
      <c r="E3432" s="1" t="s">
        <v>110</v>
      </c>
      <c r="F3432" s="2">
        <v>44468.833333333336</v>
      </c>
      <c r="G3432" s="1" t="s">
        <v>112</v>
      </c>
      <c r="H3432" s="1" t="s">
        <v>112</v>
      </c>
      <c r="I3432" s="1" t="s">
        <v>112</v>
      </c>
      <c r="J3432" s="1" t="s">
        <v>1353</v>
      </c>
      <c r="K3432" s="1" t="s">
        <v>1354</v>
      </c>
      <c r="L3432" s="1" t="s">
        <v>1356</v>
      </c>
      <c r="N3432" s="1" t="s">
        <v>116</v>
      </c>
      <c r="O3432" s="1" t="s">
        <v>117</v>
      </c>
      <c r="P3432" s="9">
        <v>96950</v>
      </c>
      <c r="Q3432" s="1" t="s">
        <v>118</v>
      </c>
      <c r="S3432" s="1">
        <v>16702872161</v>
      </c>
      <c r="U3432" s="1">
        <v>561612</v>
      </c>
      <c r="V3432" s="1" t="s">
        <v>119</v>
      </c>
      <c r="X3432" s="1" t="s">
        <v>1357</v>
      </c>
      <c r="Y3432" s="1" t="s">
        <v>17623</v>
      </c>
      <c r="AA3432" s="1" t="s">
        <v>973</v>
      </c>
      <c r="AB3432" s="1" t="s">
        <v>1355</v>
      </c>
      <c r="AD3432" s="1" t="s">
        <v>116</v>
      </c>
      <c r="AE3432" s="1" t="s">
        <v>117</v>
      </c>
      <c r="AF3432" s="9">
        <v>96950</v>
      </c>
      <c r="AG3432" s="1" t="s">
        <v>118</v>
      </c>
      <c r="AI3432" s="1">
        <v>16702872161</v>
      </c>
      <c r="AK3432" s="1" t="s">
        <v>1359</v>
      </c>
      <c r="BC3432" s="1" t="str">
        <f>"49-9071.00"</f>
        <v>49-9071.00</v>
      </c>
      <c r="BD3432" s="1" t="s">
        <v>214</v>
      </c>
      <c r="BE3432" s="1" t="s">
        <v>17624</v>
      </c>
      <c r="BF3432" s="1" t="s">
        <v>7707</v>
      </c>
      <c r="BG3432" s="1">
        <v>1</v>
      </c>
      <c r="BI3432" s="2">
        <v>44470</v>
      </c>
      <c r="BJ3432" s="2">
        <v>44834</v>
      </c>
      <c r="BM3432" s="1">
        <v>35</v>
      </c>
      <c r="BN3432" s="1">
        <v>0</v>
      </c>
      <c r="BO3432" s="1">
        <v>7</v>
      </c>
      <c r="BP3432" s="1">
        <v>7</v>
      </c>
      <c r="BQ3432" s="1">
        <v>7</v>
      </c>
      <c r="BR3432" s="1">
        <v>7</v>
      </c>
      <c r="BS3432" s="1">
        <v>7</v>
      </c>
      <c r="BT3432" s="1">
        <v>0</v>
      </c>
      <c r="BU3432" s="1" t="str">
        <f t="shared" si="87"/>
        <v>8:00 AM</v>
      </c>
      <c r="BV3432" s="1" t="str">
        <f>"5:00 PM"</f>
        <v>5:00 PM</v>
      </c>
      <c r="BW3432" s="1" t="s">
        <v>135</v>
      </c>
      <c r="BX3432" s="1">
        <v>0</v>
      </c>
      <c r="BY3432" s="1">
        <v>24</v>
      </c>
      <c r="BZ3432" s="1" t="s">
        <v>112</v>
      </c>
      <c r="CB3432" s="1" t="s">
        <v>17625</v>
      </c>
      <c r="CC3432" s="1" t="s">
        <v>1355</v>
      </c>
      <c r="CD3432" s="1" t="s">
        <v>1356</v>
      </c>
      <c r="CE3432" s="1" t="s">
        <v>116</v>
      </c>
      <c r="CF3432" s="1" t="s">
        <v>117</v>
      </c>
      <c r="CG3432" s="1">
        <v>96950</v>
      </c>
      <c r="CH3432" s="3">
        <v>8.7100000000000009</v>
      </c>
      <c r="CI3432" s="3">
        <v>8.7100000000000009</v>
      </c>
      <c r="CJ3432" s="3">
        <v>13.06</v>
      </c>
      <c r="CK3432" s="3">
        <v>13.06</v>
      </c>
      <c r="CL3432" s="1" t="s">
        <v>137</v>
      </c>
      <c r="CN3432" s="1" t="s">
        <v>139</v>
      </c>
      <c r="CP3432" s="1" t="s">
        <v>112</v>
      </c>
      <c r="CQ3432" s="1" t="s">
        <v>111</v>
      </c>
      <c r="CR3432" s="1" t="s">
        <v>112</v>
      </c>
      <c r="CS3432" s="1" t="s">
        <v>111</v>
      </c>
      <c r="CT3432" s="1" t="s">
        <v>138</v>
      </c>
      <c r="CU3432" s="1" t="s">
        <v>111</v>
      </c>
      <c r="CV3432" s="1" t="s">
        <v>138</v>
      </c>
      <c r="CW3432" s="1" t="s">
        <v>1364</v>
      </c>
      <c r="CX3432" s="1">
        <v>16702872161</v>
      </c>
      <c r="CY3432" s="1" t="s">
        <v>1359</v>
      </c>
      <c r="CZ3432" s="1" t="s">
        <v>168</v>
      </c>
      <c r="DA3432" s="1" t="s">
        <v>111</v>
      </c>
      <c r="DB3432" s="1" t="s">
        <v>112</v>
      </c>
      <c r="DC3432" s="1" t="s">
        <v>1357</v>
      </c>
      <c r="DD3432" s="1" t="s">
        <v>1365</v>
      </c>
      <c r="DF3432" s="1" t="s">
        <v>1366</v>
      </c>
      <c r="DG3432" s="1" t="s">
        <v>1359</v>
      </c>
    </row>
    <row r="3433" spans="1:111" ht="15.6" customHeight="1" x14ac:dyDescent="0.25">
      <c r="A3433" s="1" t="s">
        <v>17627</v>
      </c>
      <c r="B3433" s="1" t="s">
        <v>109</v>
      </c>
      <c r="C3433" s="2">
        <v>44354.125387268519</v>
      </c>
      <c r="D3433" s="2">
        <v>44412</v>
      </c>
      <c r="E3433" s="1" t="s">
        <v>180</v>
      </c>
      <c r="G3433" s="1" t="s">
        <v>112</v>
      </c>
      <c r="H3433" s="1" t="s">
        <v>112</v>
      </c>
      <c r="I3433" s="1" t="s">
        <v>112</v>
      </c>
      <c r="J3433" s="1" t="s">
        <v>482</v>
      </c>
      <c r="K3433" s="1" t="s">
        <v>4015</v>
      </c>
      <c r="L3433" s="1" t="s">
        <v>484</v>
      </c>
      <c r="M3433" s="1" t="s">
        <v>4016</v>
      </c>
      <c r="N3433" s="1" t="s">
        <v>116</v>
      </c>
      <c r="O3433" s="1" t="s">
        <v>117</v>
      </c>
      <c r="P3433" s="9">
        <v>96950</v>
      </c>
      <c r="Q3433" s="1" t="s">
        <v>118</v>
      </c>
      <c r="S3433" s="1">
        <v>16704836526</v>
      </c>
      <c r="U3433" s="1">
        <v>488510</v>
      </c>
      <c r="V3433" s="1" t="s">
        <v>119</v>
      </c>
      <c r="X3433" s="1" t="s">
        <v>17628</v>
      </c>
      <c r="Y3433" s="1" t="s">
        <v>487</v>
      </c>
      <c r="Z3433" s="1" t="s">
        <v>488</v>
      </c>
      <c r="AA3433" s="1" t="s">
        <v>489</v>
      </c>
      <c r="AB3433" s="1" t="s">
        <v>484</v>
      </c>
      <c r="AC3433" s="1" t="s">
        <v>4016</v>
      </c>
      <c r="AD3433" s="1" t="s">
        <v>116</v>
      </c>
      <c r="AE3433" s="1" t="s">
        <v>117</v>
      </c>
      <c r="AF3433" s="9">
        <v>96950</v>
      </c>
      <c r="AG3433" s="1" t="s">
        <v>118</v>
      </c>
      <c r="AH3433" s="1" t="s">
        <v>4751</v>
      </c>
      <c r="AI3433" s="1">
        <v>16704836526</v>
      </c>
      <c r="AK3433" s="1" t="s">
        <v>491</v>
      </c>
      <c r="BC3433" s="1" t="str">
        <f>"41-4012.00"</f>
        <v>41-4012.00</v>
      </c>
      <c r="BD3433" s="1" t="s">
        <v>313</v>
      </c>
      <c r="BE3433" s="1" t="s">
        <v>17629</v>
      </c>
      <c r="BF3433" s="1" t="s">
        <v>17630</v>
      </c>
      <c r="BG3433" s="1">
        <v>2</v>
      </c>
      <c r="BI3433" s="2">
        <v>44470</v>
      </c>
      <c r="BJ3433" s="2">
        <v>44834</v>
      </c>
      <c r="BM3433" s="1">
        <v>40</v>
      </c>
      <c r="BN3433" s="1">
        <v>0</v>
      </c>
      <c r="BO3433" s="1">
        <v>8</v>
      </c>
      <c r="BP3433" s="1">
        <v>8</v>
      </c>
      <c r="BQ3433" s="1">
        <v>8</v>
      </c>
      <c r="BR3433" s="1">
        <v>8</v>
      </c>
      <c r="BS3433" s="1">
        <v>8</v>
      </c>
      <c r="BT3433" s="1">
        <v>0</v>
      </c>
      <c r="BU3433" s="1" t="str">
        <f t="shared" si="87"/>
        <v>8:00 AM</v>
      </c>
      <c r="BV3433" s="1" t="str">
        <f>"5:00 PM"</f>
        <v>5:00 PM</v>
      </c>
      <c r="BW3433" s="1" t="s">
        <v>392</v>
      </c>
      <c r="BX3433" s="1">
        <v>0</v>
      </c>
      <c r="BY3433" s="1">
        <v>12</v>
      </c>
      <c r="BZ3433" s="1" t="s">
        <v>112</v>
      </c>
      <c r="CB3433" s="1" t="s">
        <v>4445</v>
      </c>
      <c r="CC3433" s="1" t="s">
        <v>496</v>
      </c>
      <c r="CD3433" s="1" t="s">
        <v>4016</v>
      </c>
      <c r="CE3433" s="1" t="s">
        <v>116</v>
      </c>
      <c r="CF3433" s="1" t="s">
        <v>117</v>
      </c>
      <c r="CG3433" s="1">
        <v>96950</v>
      </c>
      <c r="CH3433" s="3">
        <v>10.52</v>
      </c>
      <c r="CI3433" s="3">
        <v>10.52</v>
      </c>
      <c r="CJ3433" s="3">
        <v>15.78</v>
      </c>
      <c r="CK3433" s="3">
        <v>15.78</v>
      </c>
      <c r="CL3433" s="1" t="s">
        <v>137</v>
      </c>
      <c r="CM3433" s="1" t="s">
        <v>331</v>
      </c>
      <c r="CN3433" s="1" t="s">
        <v>139</v>
      </c>
      <c r="CP3433" s="1" t="s">
        <v>111</v>
      </c>
      <c r="CQ3433" s="1" t="s">
        <v>111</v>
      </c>
      <c r="CR3433" s="1" t="s">
        <v>112</v>
      </c>
      <c r="CS3433" s="1" t="s">
        <v>111</v>
      </c>
      <c r="CT3433" s="1" t="s">
        <v>138</v>
      </c>
      <c r="CU3433" s="1" t="s">
        <v>111</v>
      </c>
      <c r="CV3433" s="1" t="s">
        <v>138</v>
      </c>
      <c r="CW3433" s="1" t="s">
        <v>17631</v>
      </c>
      <c r="CX3433" s="1">
        <v>16704836526</v>
      </c>
      <c r="CY3433" s="1" t="s">
        <v>491</v>
      </c>
      <c r="CZ3433" s="1" t="s">
        <v>138</v>
      </c>
      <c r="DA3433" s="1" t="s">
        <v>111</v>
      </c>
      <c r="DB3433" s="1" t="s">
        <v>112</v>
      </c>
    </row>
    <row r="3434" spans="1:111" ht="15.6" customHeight="1" x14ac:dyDescent="0.25">
      <c r="A3434" s="1" t="s">
        <v>17632</v>
      </c>
      <c r="B3434" s="1" t="s">
        <v>109</v>
      </c>
      <c r="C3434" s="2">
        <v>44364.858340162034</v>
      </c>
      <c r="D3434" s="2">
        <v>44413</v>
      </c>
      <c r="E3434" s="1" t="s">
        <v>110</v>
      </c>
      <c r="F3434" s="2">
        <v>44468.833333333336</v>
      </c>
      <c r="G3434" s="1" t="s">
        <v>112</v>
      </c>
      <c r="H3434" s="1" t="s">
        <v>112</v>
      </c>
      <c r="I3434" s="1" t="s">
        <v>112</v>
      </c>
      <c r="J3434" s="1" t="s">
        <v>6209</v>
      </c>
      <c r="L3434" s="1" t="s">
        <v>6210</v>
      </c>
      <c r="N3434" s="1" t="s">
        <v>116</v>
      </c>
      <c r="O3434" s="1" t="s">
        <v>117</v>
      </c>
      <c r="P3434" s="9">
        <v>96950</v>
      </c>
      <c r="Q3434" s="1" t="s">
        <v>118</v>
      </c>
      <c r="S3434" s="1">
        <v>16702345911</v>
      </c>
      <c r="U3434" s="1">
        <v>441110</v>
      </c>
      <c r="V3434" s="1" t="s">
        <v>119</v>
      </c>
      <c r="X3434" s="1" t="s">
        <v>6211</v>
      </c>
      <c r="Y3434" s="1" t="s">
        <v>10671</v>
      </c>
      <c r="Z3434" s="1" t="s">
        <v>972</v>
      </c>
      <c r="AA3434" s="1" t="s">
        <v>6213</v>
      </c>
      <c r="AB3434" s="1" t="s">
        <v>6210</v>
      </c>
      <c r="AD3434" s="1" t="s">
        <v>116</v>
      </c>
      <c r="AE3434" s="1" t="s">
        <v>117</v>
      </c>
      <c r="AF3434" s="9">
        <v>96950</v>
      </c>
      <c r="AG3434" s="1" t="s">
        <v>118</v>
      </c>
      <c r="AI3434" s="1">
        <v>16702345911</v>
      </c>
      <c r="AK3434" s="1" t="s">
        <v>9071</v>
      </c>
      <c r="AL3434" s="1" t="s">
        <v>653</v>
      </c>
      <c r="AM3434" s="1" t="s">
        <v>6215</v>
      </c>
      <c r="AN3434" s="1" t="s">
        <v>6216</v>
      </c>
      <c r="AO3434" s="1" t="s">
        <v>972</v>
      </c>
      <c r="AP3434" s="1" t="s">
        <v>6217</v>
      </c>
      <c r="AQ3434" s="1" t="s">
        <v>6218</v>
      </c>
      <c r="AR3434" s="1" t="s">
        <v>6219</v>
      </c>
      <c r="AS3434" s="1" t="s">
        <v>691</v>
      </c>
      <c r="AT3434" s="9">
        <v>96910</v>
      </c>
      <c r="AU3434" s="1" t="s">
        <v>118</v>
      </c>
      <c r="AW3434" s="1">
        <v>16714779084</v>
      </c>
      <c r="AY3434" s="1" t="s">
        <v>6220</v>
      </c>
      <c r="AZ3434" s="1" t="s">
        <v>6221</v>
      </c>
      <c r="BA3434" s="1" t="s">
        <v>691</v>
      </c>
      <c r="BB3434" s="1" t="s">
        <v>6222</v>
      </c>
      <c r="BC3434" s="1" t="str">
        <f>"49-3021.00"</f>
        <v>49-3021.00</v>
      </c>
      <c r="BD3434" s="1" t="s">
        <v>280</v>
      </c>
      <c r="BE3434" s="1" t="s">
        <v>6223</v>
      </c>
      <c r="BF3434" s="1" t="s">
        <v>6224</v>
      </c>
      <c r="BG3434" s="1">
        <v>2</v>
      </c>
      <c r="BI3434" s="2">
        <v>44470</v>
      </c>
      <c r="BJ3434" s="2">
        <v>44834</v>
      </c>
      <c r="BM3434" s="1">
        <v>40</v>
      </c>
      <c r="BN3434" s="1">
        <v>0</v>
      </c>
      <c r="BO3434" s="1">
        <v>8</v>
      </c>
      <c r="BP3434" s="1">
        <v>8</v>
      </c>
      <c r="BQ3434" s="1">
        <v>8</v>
      </c>
      <c r="BR3434" s="1">
        <v>8</v>
      </c>
      <c r="BS3434" s="1">
        <v>8</v>
      </c>
      <c r="BT3434" s="1">
        <v>0</v>
      </c>
      <c r="BU3434" s="1" t="str">
        <f t="shared" si="87"/>
        <v>8:00 AM</v>
      </c>
      <c r="BV3434" s="1" t="str">
        <f>"5:00 PM"</f>
        <v>5:00 PM</v>
      </c>
      <c r="BW3434" s="1" t="s">
        <v>135</v>
      </c>
      <c r="BX3434" s="1">
        <v>0</v>
      </c>
      <c r="BY3434" s="1">
        <v>12</v>
      </c>
      <c r="BZ3434" s="1" t="s">
        <v>112</v>
      </c>
      <c r="CB3434" s="4" t="s">
        <v>6225</v>
      </c>
      <c r="CC3434" s="1" t="s">
        <v>6209</v>
      </c>
      <c r="CD3434" s="1" t="s">
        <v>1757</v>
      </c>
      <c r="CE3434" s="1" t="s">
        <v>116</v>
      </c>
      <c r="CF3434" s="1" t="s">
        <v>117</v>
      </c>
      <c r="CG3434" s="1">
        <v>96950</v>
      </c>
      <c r="CH3434" s="3">
        <v>13.26</v>
      </c>
      <c r="CI3434" s="3">
        <v>13.26</v>
      </c>
      <c r="CJ3434" s="3">
        <v>19.89</v>
      </c>
      <c r="CK3434" s="3">
        <v>19.89</v>
      </c>
      <c r="CL3434" s="1" t="s">
        <v>137</v>
      </c>
      <c r="CN3434" s="1" t="s">
        <v>139</v>
      </c>
      <c r="CP3434" s="1" t="s">
        <v>112</v>
      </c>
      <c r="CQ3434" s="1" t="s">
        <v>111</v>
      </c>
      <c r="CR3434" s="1" t="s">
        <v>112</v>
      </c>
      <c r="CS3434" s="1" t="s">
        <v>111</v>
      </c>
      <c r="CT3434" s="1" t="s">
        <v>138</v>
      </c>
      <c r="CU3434" s="1" t="s">
        <v>111</v>
      </c>
      <c r="CV3434" s="1" t="s">
        <v>138</v>
      </c>
      <c r="CW3434" s="1" t="s">
        <v>6226</v>
      </c>
      <c r="CX3434" s="1">
        <v>16702345911</v>
      </c>
      <c r="CY3434" s="1" t="s">
        <v>6227</v>
      </c>
      <c r="CZ3434" s="1" t="s">
        <v>6228</v>
      </c>
      <c r="DA3434" s="1" t="s">
        <v>111</v>
      </c>
      <c r="DB3434" s="1" t="s">
        <v>112</v>
      </c>
    </row>
    <row r="3435" spans="1:111" ht="15.6" customHeight="1" x14ac:dyDescent="0.25">
      <c r="A3435" s="1" t="s">
        <v>17663</v>
      </c>
      <c r="B3435" s="1" t="s">
        <v>109</v>
      </c>
      <c r="C3435" s="2">
        <v>44329.896508680555</v>
      </c>
      <c r="D3435" s="2">
        <v>44358</v>
      </c>
      <c r="E3435" s="1" t="s">
        <v>110</v>
      </c>
      <c r="F3435" s="2">
        <v>44468.833333333336</v>
      </c>
      <c r="G3435" s="1" t="s">
        <v>111</v>
      </c>
      <c r="H3435" s="1" t="s">
        <v>112</v>
      </c>
      <c r="I3435" s="1" t="s">
        <v>112</v>
      </c>
      <c r="J3435" s="1" t="s">
        <v>951</v>
      </c>
      <c r="L3435" s="1" t="s">
        <v>4098</v>
      </c>
      <c r="M3435" s="1" t="s">
        <v>4098</v>
      </c>
      <c r="N3435" s="1" t="s">
        <v>879</v>
      </c>
      <c r="O3435" s="1" t="s">
        <v>117</v>
      </c>
      <c r="P3435" s="9">
        <v>96950</v>
      </c>
      <c r="Q3435" s="1" t="s">
        <v>118</v>
      </c>
      <c r="S3435" s="1">
        <v>16702346445</v>
      </c>
      <c r="T3435" s="1">
        <v>2263</v>
      </c>
      <c r="U3435" s="1">
        <v>53111</v>
      </c>
      <c r="V3435" s="1" t="s">
        <v>119</v>
      </c>
      <c r="X3435" s="1" t="s">
        <v>953</v>
      </c>
      <c r="Y3435" s="1" t="s">
        <v>954</v>
      </c>
      <c r="AA3435" s="1" t="s">
        <v>955</v>
      </c>
      <c r="AB3435" s="1" t="s">
        <v>4098</v>
      </c>
      <c r="AC3435" s="1" t="s">
        <v>4098</v>
      </c>
      <c r="AD3435" s="1" t="s">
        <v>879</v>
      </c>
      <c r="AE3435" s="1" t="s">
        <v>117</v>
      </c>
      <c r="AF3435" s="9">
        <v>96950</v>
      </c>
      <c r="AG3435" s="1" t="s">
        <v>118</v>
      </c>
      <c r="AI3435" s="1">
        <v>16702346445</v>
      </c>
      <c r="AJ3435" s="1">
        <v>2263</v>
      </c>
      <c r="AK3435" s="1" t="s">
        <v>956</v>
      </c>
      <c r="BC3435" s="1" t="str">
        <f>"13-2011.01"</f>
        <v>13-2011.01</v>
      </c>
      <c r="BD3435" s="1" t="s">
        <v>932</v>
      </c>
      <c r="BE3435" s="1" t="s">
        <v>13626</v>
      </c>
      <c r="BF3435" s="1" t="s">
        <v>2910</v>
      </c>
      <c r="BG3435" s="1">
        <v>1</v>
      </c>
      <c r="BI3435" s="2">
        <v>44470</v>
      </c>
      <c r="BJ3435" s="2">
        <v>45199</v>
      </c>
      <c r="BM3435" s="1">
        <v>40</v>
      </c>
      <c r="BN3435" s="1">
        <v>0</v>
      </c>
      <c r="BO3435" s="1">
        <v>8</v>
      </c>
      <c r="BP3435" s="1">
        <v>8</v>
      </c>
      <c r="BQ3435" s="1">
        <v>8</v>
      </c>
      <c r="BR3435" s="1">
        <v>8</v>
      </c>
      <c r="BS3435" s="1">
        <v>8</v>
      </c>
      <c r="BT3435" s="1">
        <v>0</v>
      </c>
      <c r="BU3435" s="1" t="str">
        <f t="shared" si="87"/>
        <v>8:00 AM</v>
      </c>
      <c r="BV3435" s="1" t="str">
        <f>"5:00 PM"</f>
        <v>5:00 PM</v>
      </c>
      <c r="BW3435" s="1" t="s">
        <v>392</v>
      </c>
      <c r="BX3435" s="1">
        <v>0</v>
      </c>
      <c r="BY3435" s="1">
        <v>24</v>
      </c>
      <c r="BZ3435" s="1" t="s">
        <v>112</v>
      </c>
      <c r="CB3435" s="4" t="s">
        <v>17664</v>
      </c>
      <c r="CC3435" s="1" t="s">
        <v>4098</v>
      </c>
      <c r="CD3435" s="1" t="s">
        <v>4098</v>
      </c>
      <c r="CE3435" s="1" t="s">
        <v>879</v>
      </c>
      <c r="CF3435" s="1" t="s">
        <v>117</v>
      </c>
      <c r="CG3435" s="1">
        <v>96950</v>
      </c>
      <c r="CH3435" s="3">
        <v>14.85</v>
      </c>
      <c r="CI3435" s="3">
        <v>14.85</v>
      </c>
      <c r="CJ3435" s="3">
        <v>22.28</v>
      </c>
      <c r="CK3435" s="3">
        <v>22.28</v>
      </c>
      <c r="CL3435" s="1" t="s">
        <v>137</v>
      </c>
      <c r="CM3435" s="1" t="s">
        <v>960</v>
      </c>
      <c r="CN3435" s="1" t="s">
        <v>139</v>
      </c>
      <c r="CP3435" s="1" t="s">
        <v>112</v>
      </c>
      <c r="CQ3435" s="1" t="s">
        <v>111</v>
      </c>
      <c r="CR3435" s="1" t="s">
        <v>112</v>
      </c>
      <c r="CS3435" s="1" t="s">
        <v>112</v>
      </c>
      <c r="CT3435" s="1" t="s">
        <v>138</v>
      </c>
      <c r="CU3435" s="1" t="s">
        <v>138</v>
      </c>
      <c r="CV3435" s="1" t="s">
        <v>138</v>
      </c>
      <c r="CW3435" s="1" t="s">
        <v>138</v>
      </c>
      <c r="CX3435" s="1">
        <v>16702346445</v>
      </c>
      <c r="CY3435" s="1" t="s">
        <v>956</v>
      </c>
      <c r="CZ3435" s="1" t="s">
        <v>138</v>
      </c>
      <c r="DA3435" s="1" t="s">
        <v>111</v>
      </c>
      <c r="DB3435" s="1" t="s">
        <v>112</v>
      </c>
      <c r="DC3435" s="1" t="s">
        <v>953</v>
      </c>
      <c r="DD3435" s="1" t="s">
        <v>954</v>
      </c>
      <c r="DF3435" s="1" t="s">
        <v>951</v>
      </c>
      <c r="DG3435" s="1" t="s">
        <v>956</v>
      </c>
    </row>
    <row r="3436" spans="1:111" ht="15.6" customHeight="1" x14ac:dyDescent="0.25">
      <c r="A3436" s="1" t="s">
        <v>17675</v>
      </c>
      <c r="B3436" s="1" t="s">
        <v>109</v>
      </c>
      <c r="C3436" s="2">
        <v>44302.239000810187</v>
      </c>
      <c r="D3436" s="2">
        <v>44344</v>
      </c>
      <c r="E3436" s="1" t="s">
        <v>110</v>
      </c>
      <c r="F3436" s="2">
        <v>44468.833333333336</v>
      </c>
      <c r="G3436" s="1" t="s">
        <v>111</v>
      </c>
      <c r="H3436" s="1" t="s">
        <v>112</v>
      </c>
      <c r="I3436" s="1" t="s">
        <v>112</v>
      </c>
      <c r="J3436" s="1" t="s">
        <v>3925</v>
      </c>
      <c r="K3436" s="1" t="s">
        <v>3926</v>
      </c>
      <c r="L3436" s="1" t="s">
        <v>3927</v>
      </c>
      <c r="N3436" s="1" t="s">
        <v>116</v>
      </c>
      <c r="O3436" s="1" t="s">
        <v>117</v>
      </c>
      <c r="P3436" s="9">
        <v>96950</v>
      </c>
      <c r="Q3436" s="1" t="s">
        <v>118</v>
      </c>
      <c r="S3436" s="1">
        <v>16702331818</v>
      </c>
      <c r="U3436" s="1">
        <v>812112</v>
      </c>
      <c r="V3436" s="1" t="s">
        <v>119</v>
      </c>
      <c r="X3436" s="1" t="s">
        <v>210</v>
      </c>
      <c r="Y3436" s="1" t="s">
        <v>3928</v>
      </c>
      <c r="AA3436" s="1" t="s">
        <v>528</v>
      </c>
      <c r="AB3436" s="1" t="s">
        <v>3929</v>
      </c>
      <c r="AD3436" s="1" t="s">
        <v>116</v>
      </c>
      <c r="AE3436" s="1" t="s">
        <v>117</v>
      </c>
      <c r="AF3436" s="9">
        <v>96950</v>
      </c>
      <c r="AG3436" s="1" t="s">
        <v>118</v>
      </c>
      <c r="AI3436" s="1">
        <v>16704837119</v>
      </c>
      <c r="AK3436" s="1" t="s">
        <v>3930</v>
      </c>
      <c r="BC3436" s="1" t="str">
        <f>"31-9011.00"</f>
        <v>31-9011.00</v>
      </c>
      <c r="BD3436" s="1" t="s">
        <v>947</v>
      </c>
      <c r="BE3436" s="1" t="s">
        <v>3931</v>
      </c>
      <c r="BF3436" s="1" t="s">
        <v>3932</v>
      </c>
      <c r="BG3436" s="1">
        <v>3</v>
      </c>
      <c r="BI3436" s="2">
        <v>44470</v>
      </c>
      <c r="BJ3436" s="2">
        <v>45565</v>
      </c>
      <c r="BM3436" s="1">
        <v>40</v>
      </c>
      <c r="BN3436" s="1">
        <v>0</v>
      </c>
      <c r="BO3436" s="1">
        <v>6</v>
      </c>
      <c r="BP3436" s="1">
        <v>6</v>
      </c>
      <c r="BQ3436" s="1">
        <v>7</v>
      </c>
      <c r="BR3436" s="1">
        <v>7</v>
      </c>
      <c r="BS3436" s="1">
        <v>7</v>
      </c>
      <c r="BT3436" s="1">
        <v>7</v>
      </c>
      <c r="BU3436" s="1" t="str">
        <f>"2:00 PM"</f>
        <v>2:00 PM</v>
      </c>
      <c r="BV3436" s="1" t="str">
        <f>"9:00 PM"</f>
        <v>9:00 PM</v>
      </c>
      <c r="BW3436" s="1" t="s">
        <v>230</v>
      </c>
      <c r="BX3436" s="1">
        <v>0</v>
      </c>
      <c r="BY3436" s="1">
        <v>12</v>
      </c>
      <c r="BZ3436" s="1" t="s">
        <v>112</v>
      </c>
      <c r="CA3436" s="1">
        <v>0</v>
      </c>
      <c r="CB3436" s="4" t="s">
        <v>3933</v>
      </c>
      <c r="CC3436" s="1" t="s">
        <v>3934</v>
      </c>
      <c r="CE3436" s="1" t="s">
        <v>116</v>
      </c>
      <c r="CF3436" s="1" t="s">
        <v>117</v>
      </c>
      <c r="CG3436" s="1">
        <v>96950</v>
      </c>
      <c r="CH3436" s="3">
        <v>10.6</v>
      </c>
      <c r="CI3436" s="3">
        <v>11</v>
      </c>
      <c r="CJ3436" s="3">
        <v>15.9</v>
      </c>
      <c r="CK3436" s="3">
        <v>16.5</v>
      </c>
      <c r="CL3436" s="1" t="s">
        <v>137</v>
      </c>
      <c r="CN3436" s="1" t="s">
        <v>139</v>
      </c>
      <c r="CP3436" s="1" t="s">
        <v>112</v>
      </c>
      <c r="CQ3436" s="1" t="s">
        <v>111</v>
      </c>
      <c r="CR3436" s="1" t="s">
        <v>111</v>
      </c>
      <c r="CS3436" s="1" t="s">
        <v>111</v>
      </c>
      <c r="CT3436" s="1" t="s">
        <v>111</v>
      </c>
      <c r="CU3436" s="1" t="s">
        <v>111</v>
      </c>
      <c r="CV3436" s="1" t="s">
        <v>111</v>
      </c>
      <c r="CW3436" s="1" t="s">
        <v>3935</v>
      </c>
      <c r="CX3436" s="1">
        <v>16702331818</v>
      </c>
      <c r="CY3436" s="1" t="s">
        <v>3930</v>
      </c>
      <c r="CZ3436" s="1" t="s">
        <v>138</v>
      </c>
      <c r="DA3436" s="1" t="s">
        <v>111</v>
      </c>
      <c r="DB3436" s="1" t="s">
        <v>112</v>
      </c>
    </row>
    <row r="3437" spans="1:111" ht="15.6" customHeight="1" x14ac:dyDescent="0.25">
      <c r="A3437" s="1" t="s">
        <v>17682</v>
      </c>
      <c r="B3437" s="1" t="s">
        <v>109</v>
      </c>
      <c r="C3437" s="2">
        <v>44375.925179513892</v>
      </c>
      <c r="D3437" s="2">
        <v>44432</v>
      </c>
      <c r="E3437" s="1" t="s">
        <v>110</v>
      </c>
      <c r="F3437" s="2">
        <v>44468.833333333336</v>
      </c>
      <c r="G3437" s="1" t="s">
        <v>111</v>
      </c>
      <c r="H3437" s="1" t="s">
        <v>112</v>
      </c>
      <c r="I3437" s="1" t="s">
        <v>112</v>
      </c>
      <c r="J3437" s="1" t="s">
        <v>15136</v>
      </c>
      <c r="K3437" s="1" t="s">
        <v>15137</v>
      </c>
      <c r="L3437" s="1" t="s">
        <v>15138</v>
      </c>
      <c r="N3437" s="1" t="s">
        <v>167</v>
      </c>
      <c r="O3437" s="1" t="s">
        <v>117</v>
      </c>
      <c r="P3437" s="9">
        <v>96950</v>
      </c>
      <c r="Q3437" s="1" t="s">
        <v>118</v>
      </c>
      <c r="S3437" s="1">
        <v>16709893291</v>
      </c>
      <c r="U3437" s="1">
        <v>56179</v>
      </c>
      <c r="V3437" s="1" t="s">
        <v>119</v>
      </c>
      <c r="X3437" s="1" t="s">
        <v>6671</v>
      </c>
      <c r="Y3437" s="1" t="s">
        <v>6568</v>
      </c>
      <c r="Z3437" s="1" t="s">
        <v>686</v>
      </c>
      <c r="AA3437" s="1" t="s">
        <v>245</v>
      </c>
      <c r="AB3437" s="1" t="s">
        <v>6711</v>
      </c>
      <c r="AD3437" s="1" t="s">
        <v>116</v>
      </c>
      <c r="AE3437" s="1" t="s">
        <v>117</v>
      </c>
      <c r="AF3437" s="9">
        <v>96950</v>
      </c>
      <c r="AG3437" s="1" t="s">
        <v>118</v>
      </c>
      <c r="AI3437" s="1">
        <v>16709893291</v>
      </c>
      <c r="AK3437" s="1" t="s">
        <v>6673</v>
      </c>
      <c r="BC3437" s="1" t="str">
        <f>"11-1021.00"</f>
        <v>11-1021.00</v>
      </c>
      <c r="BD3437" s="1" t="s">
        <v>248</v>
      </c>
      <c r="BE3437" s="1" t="s">
        <v>15139</v>
      </c>
      <c r="BF3437" s="1" t="s">
        <v>964</v>
      </c>
      <c r="BG3437" s="1">
        <v>1</v>
      </c>
      <c r="BI3437" s="2">
        <v>44470</v>
      </c>
      <c r="BJ3437" s="2">
        <v>45565</v>
      </c>
      <c r="BM3437" s="1">
        <v>40</v>
      </c>
      <c r="BN3437" s="1">
        <v>0</v>
      </c>
      <c r="BO3437" s="1">
        <v>8</v>
      </c>
      <c r="BP3437" s="1">
        <v>8</v>
      </c>
      <c r="BQ3437" s="1">
        <v>8</v>
      </c>
      <c r="BR3437" s="1">
        <v>8</v>
      </c>
      <c r="BS3437" s="1">
        <v>8</v>
      </c>
      <c r="BT3437" s="1">
        <v>0</v>
      </c>
      <c r="BU3437" s="1" t="str">
        <f>"8:00 AM"</f>
        <v>8:00 AM</v>
      </c>
      <c r="BV3437" s="1" t="str">
        <f>"5:00 PM"</f>
        <v>5:00 PM</v>
      </c>
      <c r="BW3437" s="1" t="s">
        <v>135</v>
      </c>
      <c r="BX3437" s="1">
        <v>0</v>
      </c>
      <c r="BY3437" s="1">
        <v>36</v>
      </c>
      <c r="BZ3437" s="1" t="s">
        <v>111</v>
      </c>
      <c r="CA3437" s="1">
        <v>50</v>
      </c>
      <c r="CB3437" s="4" t="s">
        <v>15140</v>
      </c>
      <c r="CC3437" s="1" t="s">
        <v>15141</v>
      </c>
      <c r="CE3437" s="1" t="s">
        <v>116</v>
      </c>
      <c r="CF3437" s="1" t="s">
        <v>117</v>
      </c>
      <c r="CG3437" s="1">
        <v>96950</v>
      </c>
      <c r="CH3437" s="3">
        <v>22.55</v>
      </c>
      <c r="CI3437" s="3">
        <v>30</v>
      </c>
      <c r="CJ3437" s="3">
        <v>33.82</v>
      </c>
      <c r="CK3437" s="3">
        <v>45</v>
      </c>
      <c r="CL3437" s="1" t="s">
        <v>137</v>
      </c>
      <c r="CM3437" s="1" t="s">
        <v>362</v>
      </c>
      <c r="CN3437" s="1" t="s">
        <v>139</v>
      </c>
      <c r="CP3437" s="1" t="s">
        <v>112</v>
      </c>
      <c r="CQ3437" s="1" t="s">
        <v>111</v>
      </c>
      <c r="CR3437" s="1" t="s">
        <v>111</v>
      </c>
      <c r="CS3437" s="1" t="s">
        <v>111</v>
      </c>
      <c r="CT3437" s="1" t="s">
        <v>138</v>
      </c>
      <c r="CU3437" s="1" t="s">
        <v>111</v>
      </c>
      <c r="CV3437" s="1" t="s">
        <v>138</v>
      </c>
      <c r="CW3437" s="1" t="s">
        <v>17683</v>
      </c>
      <c r="CX3437" s="1">
        <v>16709893291</v>
      </c>
      <c r="CY3437" s="1" t="s">
        <v>6673</v>
      </c>
      <c r="CZ3437" s="1" t="s">
        <v>138</v>
      </c>
      <c r="DA3437" s="1" t="s">
        <v>111</v>
      </c>
      <c r="DB3437" s="1" t="s">
        <v>112</v>
      </c>
    </row>
    <row r="3438" spans="1:111" ht="15.6" customHeight="1" x14ac:dyDescent="0.25">
      <c r="A3438" s="1" t="s">
        <v>17691</v>
      </c>
      <c r="B3438" s="1" t="s">
        <v>109</v>
      </c>
      <c r="C3438" s="2">
        <v>44383.197596990743</v>
      </c>
      <c r="D3438" s="2">
        <v>44438</v>
      </c>
      <c r="E3438" s="1" t="s">
        <v>110</v>
      </c>
      <c r="F3438" s="2">
        <v>44421.833333333336</v>
      </c>
      <c r="G3438" s="1" t="s">
        <v>111</v>
      </c>
      <c r="H3438" s="1" t="s">
        <v>112</v>
      </c>
      <c r="I3438" s="1" t="s">
        <v>112</v>
      </c>
      <c r="J3438" s="1" t="s">
        <v>7960</v>
      </c>
      <c r="L3438" s="1" t="s">
        <v>17692</v>
      </c>
      <c r="M3438" s="1" t="s">
        <v>17693</v>
      </c>
      <c r="N3438" s="1" t="s">
        <v>116</v>
      </c>
      <c r="O3438" s="1" t="s">
        <v>117</v>
      </c>
      <c r="P3438" s="9">
        <v>96950</v>
      </c>
      <c r="Q3438" s="1" t="s">
        <v>118</v>
      </c>
      <c r="R3438" s="1" t="s">
        <v>138</v>
      </c>
      <c r="S3438" s="1">
        <v>16702342066</v>
      </c>
      <c r="T3438" s="1">
        <v>0</v>
      </c>
      <c r="U3438" s="1">
        <v>56172</v>
      </c>
      <c r="V3438" s="1" t="s">
        <v>119</v>
      </c>
      <c r="X3438" s="1" t="s">
        <v>7146</v>
      </c>
      <c r="Y3438" s="1" t="s">
        <v>5347</v>
      </c>
      <c r="Z3438" s="1" t="s">
        <v>7147</v>
      </c>
      <c r="AA3438" s="1" t="s">
        <v>773</v>
      </c>
      <c r="AB3438" s="1" t="s">
        <v>17692</v>
      </c>
      <c r="AC3438" s="1" t="s">
        <v>17693</v>
      </c>
      <c r="AD3438" s="1" t="s">
        <v>167</v>
      </c>
      <c r="AE3438" s="1" t="s">
        <v>117</v>
      </c>
      <c r="AF3438" s="9">
        <v>96950</v>
      </c>
      <c r="AG3438" s="1" t="s">
        <v>118</v>
      </c>
      <c r="AH3438" s="1" t="s">
        <v>138</v>
      </c>
      <c r="AI3438" s="1">
        <v>16702338600</v>
      </c>
      <c r="AJ3438" s="1">
        <v>0</v>
      </c>
      <c r="AK3438" s="1" t="s">
        <v>7150</v>
      </c>
      <c r="BC3438" s="1" t="str">
        <f>"37-2012.00"</f>
        <v>37-2012.00</v>
      </c>
      <c r="BD3438" s="1" t="s">
        <v>576</v>
      </c>
      <c r="BE3438" s="1" t="s">
        <v>17694</v>
      </c>
      <c r="BF3438" s="1" t="s">
        <v>17695</v>
      </c>
      <c r="BG3438" s="1">
        <v>1</v>
      </c>
      <c r="BI3438" s="2">
        <v>44423</v>
      </c>
      <c r="BJ3438" s="2">
        <v>45518</v>
      </c>
      <c r="BM3438" s="1">
        <v>40</v>
      </c>
      <c r="BN3438" s="1">
        <v>0</v>
      </c>
      <c r="BO3438" s="1">
        <v>8</v>
      </c>
      <c r="BP3438" s="1">
        <v>8</v>
      </c>
      <c r="BQ3438" s="1">
        <v>8</v>
      </c>
      <c r="BR3438" s="1">
        <v>8</v>
      </c>
      <c r="BS3438" s="1">
        <v>8</v>
      </c>
      <c r="BT3438" s="1">
        <v>0</v>
      </c>
      <c r="BU3438" s="1" t="str">
        <f>"8:00 AM"</f>
        <v>8:00 AM</v>
      </c>
      <c r="BV3438" s="1" t="str">
        <f>"5:00 PM"</f>
        <v>5:00 PM</v>
      </c>
      <c r="BW3438" s="1" t="s">
        <v>230</v>
      </c>
      <c r="BX3438" s="1">
        <v>0</v>
      </c>
      <c r="BY3438" s="1">
        <v>12</v>
      </c>
      <c r="BZ3438" s="1" t="s">
        <v>112</v>
      </c>
      <c r="CB3438" s="1" t="s">
        <v>168</v>
      </c>
      <c r="CC3438" s="1" t="s">
        <v>17692</v>
      </c>
      <c r="CD3438" s="1" t="s">
        <v>17693</v>
      </c>
      <c r="CE3438" s="1" t="s">
        <v>167</v>
      </c>
      <c r="CF3438" s="1" t="s">
        <v>117</v>
      </c>
      <c r="CG3438" s="1">
        <v>96950</v>
      </c>
      <c r="CH3438" s="3">
        <v>7.59</v>
      </c>
      <c r="CJ3438" s="3">
        <v>11.39</v>
      </c>
      <c r="CL3438" s="1" t="s">
        <v>137</v>
      </c>
      <c r="CM3438" s="1" t="s">
        <v>168</v>
      </c>
      <c r="CN3438" s="1" t="s">
        <v>139</v>
      </c>
      <c r="CP3438" s="1" t="s">
        <v>111</v>
      </c>
      <c r="CQ3438" s="1" t="s">
        <v>111</v>
      </c>
      <c r="CR3438" s="1" t="s">
        <v>112</v>
      </c>
      <c r="CS3438" s="1" t="s">
        <v>111</v>
      </c>
      <c r="CT3438" s="1" t="s">
        <v>138</v>
      </c>
      <c r="CU3438" s="1" t="s">
        <v>111</v>
      </c>
      <c r="CV3438" s="1" t="s">
        <v>138</v>
      </c>
      <c r="CW3438" s="1" t="s">
        <v>168</v>
      </c>
      <c r="CX3438" s="1">
        <v>16702342066</v>
      </c>
      <c r="CY3438" s="1" t="s">
        <v>7150</v>
      </c>
      <c r="CZ3438" s="1" t="s">
        <v>168</v>
      </c>
      <c r="DA3438" s="1" t="s">
        <v>111</v>
      </c>
      <c r="DB3438" s="1" t="s">
        <v>112</v>
      </c>
    </row>
    <row r="3439" spans="1:111" ht="15.6" customHeight="1" x14ac:dyDescent="0.25">
      <c r="A3439" s="1" t="s">
        <v>17756</v>
      </c>
      <c r="B3439" s="1" t="s">
        <v>109</v>
      </c>
      <c r="C3439" s="2">
        <v>44339.07268946759</v>
      </c>
      <c r="D3439" s="2">
        <v>44405</v>
      </c>
      <c r="E3439" s="1" t="s">
        <v>110</v>
      </c>
      <c r="F3439" s="2">
        <v>44468.833333333336</v>
      </c>
      <c r="G3439" s="1" t="s">
        <v>112</v>
      </c>
      <c r="H3439" s="1" t="s">
        <v>112</v>
      </c>
      <c r="I3439" s="1" t="s">
        <v>112</v>
      </c>
      <c r="J3439" s="1" t="s">
        <v>4254</v>
      </c>
      <c r="K3439" s="1" t="s">
        <v>15093</v>
      </c>
      <c r="L3439" s="1" t="s">
        <v>4257</v>
      </c>
      <c r="M3439" s="1" t="s">
        <v>4256</v>
      </c>
      <c r="N3439" s="1" t="s">
        <v>116</v>
      </c>
      <c r="O3439" s="1" t="s">
        <v>117</v>
      </c>
      <c r="P3439" s="9">
        <v>96950</v>
      </c>
      <c r="Q3439" s="1" t="s">
        <v>118</v>
      </c>
      <c r="S3439" s="1">
        <v>16702346666</v>
      </c>
      <c r="U3439" s="1">
        <v>44511</v>
      </c>
      <c r="V3439" s="1" t="s">
        <v>119</v>
      </c>
      <c r="X3439" s="1" t="s">
        <v>723</v>
      </c>
      <c r="Y3439" s="1" t="s">
        <v>15094</v>
      </c>
      <c r="Z3439" s="1" t="s">
        <v>4259</v>
      </c>
      <c r="AA3439" s="1" t="s">
        <v>973</v>
      </c>
      <c r="AB3439" s="1" t="s">
        <v>4256</v>
      </c>
      <c r="AC3439" s="1" t="s">
        <v>4257</v>
      </c>
      <c r="AD3439" s="1" t="s">
        <v>116</v>
      </c>
      <c r="AE3439" s="1" t="s">
        <v>117</v>
      </c>
      <c r="AF3439" s="9">
        <v>96950</v>
      </c>
      <c r="AG3439" s="1" t="s">
        <v>118</v>
      </c>
      <c r="AI3439" s="1">
        <v>16702346666</v>
      </c>
      <c r="AK3439" s="1" t="s">
        <v>4260</v>
      </c>
      <c r="BC3439" s="1" t="str">
        <f>"41-2011.00"</f>
        <v>41-2011.00</v>
      </c>
      <c r="BD3439" s="1" t="s">
        <v>2143</v>
      </c>
      <c r="BE3439" s="1" t="s">
        <v>15095</v>
      </c>
      <c r="BF3439" s="1" t="s">
        <v>3433</v>
      </c>
      <c r="BG3439" s="1">
        <v>1</v>
      </c>
      <c r="BI3439" s="2">
        <v>44470</v>
      </c>
      <c r="BJ3439" s="2">
        <v>44834</v>
      </c>
      <c r="BM3439" s="1">
        <v>35</v>
      </c>
      <c r="BN3439" s="1">
        <v>0</v>
      </c>
      <c r="BO3439" s="1">
        <v>8</v>
      </c>
      <c r="BP3439" s="1">
        <v>8</v>
      </c>
      <c r="BQ3439" s="1">
        <v>7</v>
      </c>
      <c r="BR3439" s="1">
        <v>7</v>
      </c>
      <c r="BS3439" s="1">
        <v>5</v>
      </c>
      <c r="BT3439" s="1">
        <v>0</v>
      </c>
      <c r="BU3439" s="1" t="str">
        <f>"8:00 AM"</f>
        <v>8:00 AM</v>
      </c>
      <c r="BV3439" s="1" t="str">
        <f>"5:00 PM"</f>
        <v>5:00 PM</v>
      </c>
      <c r="BW3439" s="1" t="s">
        <v>135</v>
      </c>
      <c r="BX3439" s="1">
        <v>0</v>
      </c>
      <c r="BY3439" s="1">
        <v>12</v>
      </c>
      <c r="BZ3439" s="1" t="s">
        <v>112</v>
      </c>
      <c r="CB3439" s="4" t="s">
        <v>15096</v>
      </c>
      <c r="CC3439" s="1" t="s">
        <v>4257</v>
      </c>
      <c r="CD3439" s="1" t="s">
        <v>4256</v>
      </c>
      <c r="CE3439" s="1" t="s">
        <v>116</v>
      </c>
      <c r="CF3439" s="1" t="s">
        <v>117</v>
      </c>
      <c r="CG3439" s="1">
        <v>96950</v>
      </c>
      <c r="CH3439" s="3">
        <v>8.39</v>
      </c>
      <c r="CI3439" s="3">
        <v>8.39</v>
      </c>
      <c r="CJ3439" s="3">
        <v>12.58</v>
      </c>
      <c r="CK3439" s="3">
        <v>12.58</v>
      </c>
      <c r="CL3439" s="1" t="s">
        <v>137</v>
      </c>
      <c r="CM3439" s="1" t="s">
        <v>138</v>
      </c>
      <c r="CN3439" s="1" t="s">
        <v>139</v>
      </c>
      <c r="CP3439" s="1" t="s">
        <v>112</v>
      </c>
      <c r="CQ3439" s="1" t="s">
        <v>111</v>
      </c>
      <c r="CR3439" s="1" t="s">
        <v>112</v>
      </c>
      <c r="CS3439" s="1" t="s">
        <v>111</v>
      </c>
      <c r="CT3439" s="1" t="s">
        <v>138</v>
      </c>
      <c r="CU3439" s="1" t="s">
        <v>111</v>
      </c>
      <c r="CV3439" s="1" t="s">
        <v>138</v>
      </c>
      <c r="CW3439" s="1" t="s">
        <v>4265</v>
      </c>
      <c r="CX3439" s="1">
        <v>16702346666</v>
      </c>
      <c r="CY3439" s="1" t="s">
        <v>4260</v>
      </c>
      <c r="CZ3439" s="1" t="s">
        <v>138</v>
      </c>
      <c r="DA3439" s="1" t="s">
        <v>111</v>
      </c>
      <c r="DB3439" s="1" t="s">
        <v>112</v>
      </c>
      <c r="DC3439" s="1" t="s">
        <v>4266</v>
      </c>
      <c r="DD3439" s="1" t="s">
        <v>4267</v>
      </c>
      <c r="DE3439" s="1" t="s">
        <v>2497</v>
      </c>
      <c r="DF3439" s="1" t="s">
        <v>4254</v>
      </c>
      <c r="DG3439" s="1" t="s">
        <v>4260</v>
      </c>
    </row>
    <row r="3440" spans="1:111" ht="15.6" customHeight="1" x14ac:dyDescent="0.25">
      <c r="A3440" s="1" t="s">
        <v>17757</v>
      </c>
      <c r="B3440" s="1" t="s">
        <v>109</v>
      </c>
      <c r="C3440" s="2">
        <v>44405.103884722223</v>
      </c>
      <c r="D3440" s="2">
        <v>44448</v>
      </c>
      <c r="E3440" s="1" t="s">
        <v>180</v>
      </c>
      <c r="G3440" s="1" t="s">
        <v>112</v>
      </c>
      <c r="H3440" s="1" t="s">
        <v>112</v>
      </c>
      <c r="I3440" s="1" t="s">
        <v>112</v>
      </c>
      <c r="J3440" s="1" t="s">
        <v>1246</v>
      </c>
      <c r="L3440" s="1" t="s">
        <v>1247</v>
      </c>
      <c r="M3440" s="1" t="s">
        <v>1248</v>
      </c>
      <c r="N3440" s="1" t="s">
        <v>167</v>
      </c>
      <c r="O3440" s="1" t="s">
        <v>117</v>
      </c>
      <c r="P3440" s="9">
        <v>96950</v>
      </c>
      <c r="Q3440" s="1" t="s">
        <v>118</v>
      </c>
      <c r="R3440" s="1" t="s">
        <v>242</v>
      </c>
      <c r="S3440" s="1">
        <v>16707891106</v>
      </c>
      <c r="U3440" s="1">
        <v>56132</v>
      </c>
      <c r="V3440" s="1" t="s">
        <v>119</v>
      </c>
      <c r="X3440" s="1" t="s">
        <v>1249</v>
      </c>
      <c r="Y3440" s="1" t="s">
        <v>1250</v>
      </c>
      <c r="Z3440" s="1" t="s">
        <v>1251</v>
      </c>
      <c r="AA3440" s="1" t="s">
        <v>1252</v>
      </c>
      <c r="AB3440" s="1" t="s">
        <v>1247</v>
      </c>
      <c r="AC3440" s="1" t="s">
        <v>1248</v>
      </c>
      <c r="AD3440" s="1" t="s">
        <v>167</v>
      </c>
      <c r="AE3440" s="1" t="s">
        <v>117</v>
      </c>
      <c r="AF3440" s="9">
        <v>96950</v>
      </c>
      <c r="AG3440" s="1" t="s">
        <v>118</v>
      </c>
      <c r="AH3440" s="1" t="s">
        <v>242</v>
      </c>
      <c r="AI3440" s="1">
        <v>16707891106</v>
      </c>
      <c r="AK3440" s="1" t="s">
        <v>1253</v>
      </c>
      <c r="BC3440" s="1" t="str">
        <f>"37-2012.00"</f>
        <v>37-2012.00</v>
      </c>
      <c r="BD3440" s="1" t="s">
        <v>576</v>
      </c>
      <c r="BE3440" s="1" t="s">
        <v>1254</v>
      </c>
      <c r="BF3440" s="1" t="s">
        <v>1255</v>
      </c>
      <c r="BG3440" s="1">
        <v>5</v>
      </c>
      <c r="BI3440" s="2">
        <v>44470</v>
      </c>
      <c r="BJ3440" s="2">
        <v>44834</v>
      </c>
      <c r="BM3440" s="1">
        <v>35</v>
      </c>
      <c r="BN3440" s="1">
        <v>0</v>
      </c>
      <c r="BO3440" s="1">
        <v>7</v>
      </c>
      <c r="BP3440" s="1">
        <v>7</v>
      </c>
      <c r="BQ3440" s="1">
        <v>7</v>
      </c>
      <c r="BR3440" s="1">
        <v>7</v>
      </c>
      <c r="BS3440" s="1">
        <v>7</v>
      </c>
      <c r="BT3440" s="1">
        <v>0</v>
      </c>
      <c r="BU3440" s="1" t="str">
        <f>"7:00 AM"</f>
        <v>7:00 AM</v>
      </c>
      <c r="BV3440" s="1" t="str">
        <f>"3:00 PM"</f>
        <v>3:00 PM</v>
      </c>
      <c r="BW3440" s="1" t="s">
        <v>135</v>
      </c>
      <c r="BX3440" s="1">
        <v>3</v>
      </c>
      <c r="BY3440" s="1">
        <v>3</v>
      </c>
      <c r="BZ3440" s="1" t="s">
        <v>112</v>
      </c>
      <c r="CB3440" s="4" t="s">
        <v>17758</v>
      </c>
      <c r="CC3440" s="1" t="s">
        <v>1247</v>
      </c>
      <c r="CD3440" s="1" t="s">
        <v>1248</v>
      </c>
      <c r="CE3440" s="1" t="s">
        <v>167</v>
      </c>
      <c r="CF3440" s="1" t="s">
        <v>117</v>
      </c>
      <c r="CG3440" s="1">
        <v>96950</v>
      </c>
      <c r="CH3440" s="3">
        <v>7.59</v>
      </c>
      <c r="CI3440" s="3">
        <v>7.59</v>
      </c>
      <c r="CJ3440" s="3">
        <v>11.39</v>
      </c>
      <c r="CK3440" s="3">
        <v>11.39</v>
      </c>
      <c r="CL3440" s="1" t="s">
        <v>137</v>
      </c>
      <c r="CM3440" s="1" t="s">
        <v>17759</v>
      </c>
      <c r="CN3440" s="1" t="s">
        <v>139</v>
      </c>
      <c r="CP3440" s="1" t="s">
        <v>112</v>
      </c>
      <c r="CQ3440" s="1" t="s">
        <v>111</v>
      </c>
      <c r="CR3440" s="1" t="s">
        <v>112</v>
      </c>
      <c r="CS3440" s="1" t="s">
        <v>111</v>
      </c>
      <c r="CT3440" s="1" t="s">
        <v>111</v>
      </c>
      <c r="CU3440" s="1" t="s">
        <v>111</v>
      </c>
      <c r="CV3440" s="1" t="s">
        <v>138</v>
      </c>
      <c r="CW3440" s="1" t="s">
        <v>1351</v>
      </c>
      <c r="CX3440" s="1">
        <v>16707891106</v>
      </c>
      <c r="CY3440" s="1" t="s">
        <v>1253</v>
      </c>
      <c r="CZ3440" s="1" t="s">
        <v>380</v>
      </c>
      <c r="DA3440" s="1" t="s">
        <v>111</v>
      </c>
      <c r="DB3440" s="1" t="s">
        <v>112</v>
      </c>
    </row>
    <row r="3441" spans="1:111" ht="15.6" customHeight="1" x14ac:dyDescent="0.25">
      <c r="A3441" s="1" t="s">
        <v>17767</v>
      </c>
      <c r="B3441" s="1" t="s">
        <v>109</v>
      </c>
      <c r="C3441" s="2">
        <v>44390.05034814815</v>
      </c>
      <c r="D3441" s="2">
        <v>44447</v>
      </c>
      <c r="E3441" s="1" t="s">
        <v>110</v>
      </c>
      <c r="F3441" s="2">
        <v>44469.833333333336</v>
      </c>
      <c r="G3441" s="1" t="s">
        <v>112</v>
      </c>
      <c r="H3441" s="1" t="s">
        <v>112</v>
      </c>
      <c r="I3441" s="1" t="s">
        <v>112</v>
      </c>
      <c r="J3441" s="1" t="s">
        <v>5543</v>
      </c>
      <c r="K3441" s="1" t="s">
        <v>6693</v>
      </c>
      <c r="L3441" s="1" t="s">
        <v>6694</v>
      </c>
      <c r="M3441" s="1" t="s">
        <v>6695</v>
      </c>
      <c r="N3441" s="1" t="s">
        <v>1197</v>
      </c>
      <c r="O3441" s="1" t="s">
        <v>117</v>
      </c>
      <c r="P3441" s="9">
        <v>96950</v>
      </c>
      <c r="Q3441" s="1" t="s">
        <v>118</v>
      </c>
      <c r="R3441" s="1" t="s">
        <v>138</v>
      </c>
      <c r="S3441" s="1">
        <v>16702333839</v>
      </c>
      <c r="U3441" s="1">
        <v>722515</v>
      </c>
      <c r="V3441" s="1" t="s">
        <v>119</v>
      </c>
      <c r="X3441" s="1" t="s">
        <v>5544</v>
      </c>
      <c r="Y3441" s="1" t="s">
        <v>5545</v>
      </c>
      <c r="Z3441" s="1" t="s">
        <v>1319</v>
      </c>
      <c r="AA3441" s="1" t="s">
        <v>387</v>
      </c>
      <c r="AB3441" s="1" t="s">
        <v>6694</v>
      </c>
      <c r="AC3441" s="1" t="s">
        <v>6695</v>
      </c>
      <c r="AD3441" s="1" t="s">
        <v>1197</v>
      </c>
      <c r="AE3441" s="1" t="s">
        <v>117</v>
      </c>
      <c r="AF3441" s="9">
        <v>96950</v>
      </c>
      <c r="AG3441" s="1" t="s">
        <v>118</v>
      </c>
      <c r="AH3441" s="1" t="s">
        <v>138</v>
      </c>
      <c r="AI3441" s="1">
        <v>16702333839</v>
      </c>
      <c r="AK3441" s="1" t="s">
        <v>5546</v>
      </c>
      <c r="BC3441" s="1" t="str">
        <f>"35-2021.00"</f>
        <v>35-2021.00</v>
      </c>
      <c r="BD3441" s="1" t="s">
        <v>851</v>
      </c>
      <c r="BE3441" s="1" t="s">
        <v>6696</v>
      </c>
      <c r="BF3441" s="1" t="s">
        <v>6697</v>
      </c>
      <c r="BG3441" s="1">
        <v>15</v>
      </c>
      <c r="BI3441" s="2">
        <v>44470</v>
      </c>
      <c r="BJ3441" s="2">
        <v>44834</v>
      </c>
      <c r="BM3441" s="1">
        <v>35</v>
      </c>
      <c r="BN3441" s="1">
        <v>7</v>
      </c>
      <c r="BO3441" s="1">
        <v>0</v>
      </c>
      <c r="BP3441" s="1">
        <v>7</v>
      </c>
      <c r="BQ3441" s="1">
        <v>7</v>
      </c>
      <c r="BR3441" s="1">
        <v>0</v>
      </c>
      <c r="BS3441" s="1">
        <v>7</v>
      </c>
      <c r="BT3441" s="1">
        <v>7</v>
      </c>
      <c r="BU3441" s="1" t="str">
        <f>"10:00 AM"</f>
        <v>10:00 AM</v>
      </c>
      <c r="BV3441" s="1" t="str">
        <f>"6:00 PM"</f>
        <v>6:00 PM</v>
      </c>
      <c r="BW3441" s="1" t="s">
        <v>135</v>
      </c>
      <c r="BX3441" s="1">
        <v>0</v>
      </c>
      <c r="BY3441" s="1">
        <v>3</v>
      </c>
      <c r="BZ3441" s="1" t="s">
        <v>112</v>
      </c>
      <c r="CB3441" s="1" t="s">
        <v>6698</v>
      </c>
      <c r="CC3441" s="1" t="s">
        <v>6694</v>
      </c>
      <c r="CD3441" s="1" t="s">
        <v>6695</v>
      </c>
      <c r="CE3441" s="1" t="s">
        <v>116</v>
      </c>
      <c r="CF3441" s="1" t="s">
        <v>117</v>
      </c>
      <c r="CG3441" s="1">
        <v>96950</v>
      </c>
      <c r="CH3441" s="3">
        <v>7.99</v>
      </c>
      <c r="CI3441" s="3">
        <v>7.99</v>
      </c>
      <c r="CJ3441" s="3">
        <v>11.98</v>
      </c>
      <c r="CK3441" s="3">
        <v>11.98</v>
      </c>
      <c r="CL3441" s="1" t="s">
        <v>137</v>
      </c>
      <c r="CM3441" s="1" t="s">
        <v>17768</v>
      </c>
      <c r="CN3441" s="1" t="s">
        <v>139</v>
      </c>
      <c r="CP3441" s="1" t="s">
        <v>112</v>
      </c>
      <c r="CQ3441" s="1" t="s">
        <v>111</v>
      </c>
      <c r="CR3441" s="1" t="s">
        <v>111</v>
      </c>
      <c r="CS3441" s="1" t="s">
        <v>111</v>
      </c>
      <c r="CT3441" s="1" t="s">
        <v>138</v>
      </c>
      <c r="CU3441" s="1" t="s">
        <v>111</v>
      </c>
      <c r="CV3441" s="1" t="s">
        <v>111</v>
      </c>
      <c r="CW3441" s="1" t="s">
        <v>17769</v>
      </c>
      <c r="CX3441" s="1">
        <v>16702333839</v>
      </c>
      <c r="CY3441" s="1" t="s">
        <v>5546</v>
      </c>
      <c r="CZ3441" s="1" t="s">
        <v>138</v>
      </c>
      <c r="DA3441" s="1" t="s">
        <v>111</v>
      </c>
      <c r="DB3441" s="1" t="s">
        <v>112</v>
      </c>
    </row>
    <row r="3442" spans="1:111" ht="15.6" customHeight="1" x14ac:dyDescent="0.25">
      <c r="A3442" s="1" t="s">
        <v>17773</v>
      </c>
      <c r="B3442" s="1" t="s">
        <v>109</v>
      </c>
      <c r="C3442" s="2">
        <v>44375.943114699076</v>
      </c>
      <c r="D3442" s="2">
        <v>44431</v>
      </c>
      <c r="E3442" s="1" t="s">
        <v>180</v>
      </c>
      <c r="G3442" s="1" t="s">
        <v>111</v>
      </c>
      <c r="H3442" s="1" t="s">
        <v>112</v>
      </c>
      <c r="I3442" s="1" t="s">
        <v>112</v>
      </c>
      <c r="J3442" s="1" t="s">
        <v>6668</v>
      </c>
      <c r="K3442" s="1" t="s">
        <v>6669</v>
      </c>
      <c r="L3442" s="1" t="s">
        <v>6670</v>
      </c>
      <c r="N3442" s="1" t="s">
        <v>167</v>
      </c>
      <c r="O3442" s="1" t="s">
        <v>117</v>
      </c>
      <c r="P3442" s="9">
        <v>96950</v>
      </c>
      <c r="Q3442" s="1" t="s">
        <v>118</v>
      </c>
      <c r="S3442" s="1">
        <v>16709893291</v>
      </c>
      <c r="U3442" s="1">
        <v>56179</v>
      </c>
      <c r="V3442" s="1" t="s">
        <v>119</v>
      </c>
      <c r="X3442" s="1" t="s">
        <v>6671</v>
      </c>
      <c r="Y3442" s="1" t="s">
        <v>6568</v>
      </c>
      <c r="Z3442" s="1" t="s">
        <v>686</v>
      </c>
      <c r="AA3442" s="1" t="s">
        <v>245</v>
      </c>
      <c r="AB3442" s="1" t="s">
        <v>6672</v>
      </c>
      <c r="AD3442" s="1" t="s">
        <v>116</v>
      </c>
      <c r="AE3442" s="1" t="s">
        <v>117</v>
      </c>
      <c r="AF3442" s="9">
        <v>96950</v>
      </c>
      <c r="AG3442" s="1" t="s">
        <v>118</v>
      </c>
      <c r="AI3442" s="1">
        <v>16709893291</v>
      </c>
      <c r="AK3442" s="1" t="s">
        <v>6673</v>
      </c>
      <c r="BC3442" s="1" t="str">
        <f>"43-9061.00"</f>
        <v>43-9061.00</v>
      </c>
      <c r="BD3442" s="1" t="s">
        <v>375</v>
      </c>
      <c r="BE3442" s="1" t="s">
        <v>6674</v>
      </c>
      <c r="BF3442" s="1" t="s">
        <v>6675</v>
      </c>
      <c r="BG3442" s="1">
        <v>3</v>
      </c>
      <c r="BI3442" s="2">
        <v>44470</v>
      </c>
      <c r="BJ3442" s="2">
        <v>45565</v>
      </c>
      <c r="BM3442" s="1">
        <v>40</v>
      </c>
      <c r="BN3442" s="1">
        <v>0</v>
      </c>
      <c r="BO3442" s="1">
        <v>8</v>
      </c>
      <c r="BP3442" s="1">
        <v>8</v>
      </c>
      <c r="BQ3442" s="1">
        <v>8</v>
      </c>
      <c r="BR3442" s="1">
        <v>8</v>
      </c>
      <c r="BS3442" s="1">
        <v>8</v>
      </c>
      <c r="BT3442" s="1">
        <v>0</v>
      </c>
      <c r="BU3442" s="1" t="str">
        <f>"8:00 AM"</f>
        <v>8:00 AM</v>
      </c>
      <c r="BV3442" s="1" t="str">
        <f>"5:00 PM"</f>
        <v>5:00 PM</v>
      </c>
      <c r="BW3442" s="1" t="s">
        <v>135</v>
      </c>
      <c r="BX3442" s="1">
        <v>0</v>
      </c>
      <c r="BY3442" s="1">
        <v>12</v>
      </c>
      <c r="BZ3442" s="1" t="s">
        <v>112</v>
      </c>
      <c r="CB3442" s="1" t="s">
        <v>6676</v>
      </c>
      <c r="CC3442" s="1" t="s">
        <v>6670</v>
      </c>
      <c r="CE3442" s="1" t="s">
        <v>167</v>
      </c>
      <c r="CF3442" s="1" t="s">
        <v>117</v>
      </c>
      <c r="CG3442" s="1">
        <v>96950</v>
      </c>
      <c r="CH3442" s="3">
        <v>11.05</v>
      </c>
      <c r="CI3442" s="3">
        <v>11.5</v>
      </c>
      <c r="CJ3442" s="3">
        <v>16.57</v>
      </c>
      <c r="CK3442" s="3">
        <v>17.25</v>
      </c>
      <c r="CL3442" s="1" t="s">
        <v>137</v>
      </c>
      <c r="CM3442" s="1" t="s">
        <v>331</v>
      </c>
      <c r="CN3442" s="1" t="s">
        <v>139</v>
      </c>
      <c r="CP3442" s="1" t="s">
        <v>112</v>
      </c>
      <c r="CQ3442" s="1" t="s">
        <v>111</v>
      </c>
      <c r="CR3442" s="1" t="s">
        <v>111</v>
      </c>
      <c r="CS3442" s="1" t="s">
        <v>111</v>
      </c>
      <c r="CT3442" s="1" t="s">
        <v>138</v>
      </c>
      <c r="CU3442" s="1" t="s">
        <v>111</v>
      </c>
      <c r="CV3442" s="1" t="s">
        <v>138</v>
      </c>
      <c r="CW3442" s="1" t="s">
        <v>17683</v>
      </c>
      <c r="CX3442" s="1">
        <v>16709893291</v>
      </c>
      <c r="CY3442" s="1" t="s">
        <v>6673</v>
      </c>
      <c r="CZ3442" s="1" t="s">
        <v>138</v>
      </c>
      <c r="DA3442" s="1" t="s">
        <v>111</v>
      </c>
      <c r="DB3442" s="1" t="s">
        <v>112</v>
      </c>
    </row>
    <row r="3443" spans="1:111" ht="15.6" customHeight="1" x14ac:dyDescent="0.25">
      <c r="A3443" s="1" t="s">
        <v>17797</v>
      </c>
      <c r="B3443" s="1" t="s">
        <v>109</v>
      </c>
      <c r="C3443" s="2">
        <v>44391.302018402777</v>
      </c>
      <c r="D3443" s="2">
        <v>44454</v>
      </c>
      <c r="E3443" s="1" t="s">
        <v>180</v>
      </c>
      <c r="G3443" s="1" t="s">
        <v>112</v>
      </c>
      <c r="H3443" s="1" t="s">
        <v>112</v>
      </c>
      <c r="I3443" s="1" t="s">
        <v>112</v>
      </c>
      <c r="J3443" s="1" t="s">
        <v>939</v>
      </c>
      <c r="K3443" s="1" t="s">
        <v>940</v>
      </c>
      <c r="L3443" s="1" t="s">
        <v>941</v>
      </c>
      <c r="M3443" s="1" t="s">
        <v>942</v>
      </c>
      <c r="N3443" s="1" t="s">
        <v>116</v>
      </c>
      <c r="O3443" s="1" t="s">
        <v>117</v>
      </c>
      <c r="P3443" s="9">
        <v>96950</v>
      </c>
      <c r="Q3443" s="1" t="s">
        <v>118</v>
      </c>
      <c r="S3443" s="1">
        <v>16702352883</v>
      </c>
      <c r="U3443" s="1">
        <v>561320</v>
      </c>
      <c r="V3443" s="1" t="s">
        <v>119</v>
      </c>
      <c r="X3443" s="1" t="s">
        <v>943</v>
      </c>
      <c r="Y3443" s="1" t="s">
        <v>944</v>
      </c>
      <c r="Z3443" s="1" t="s">
        <v>945</v>
      </c>
      <c r="AA3443" s="1" t="s">
        <v>357</v>
      </c>
      <c r="AB3443" s="1" t="s">
        <v>941</v>
      </c>
      <c r="AC3443" s="1" t="s">
        <v>942</v>
      </c>
      <c r="AD3443" s="1" t="s">
        <v>116</v>
      </c>
      <c r="AE3443" s="1" t="s">
        <v>117</v>
      </c>
      <c r="AF3443" s="9">
        <v>96950</v>
      </c>
      <c r="AG3443" s="1" t="s">
        <v>118</v>
      </c>
      <c r="AI3443" s="1">
        <v>16702352883</v>
      </c>
      <c r="AK3443" s="1" t="s">
        <v>946</v>
      </c>
      <c r="BC3443" s="1" t="str">
        <f>"39-9011.00"</f>
        <v>39-9011.00</v>
      </c>
      <c r="BD3443" s="1" t="s">
        <v>1448</v>
      </c>
      <c r="BE3443" s="1" t="s">
        <v>17798</v>
      </c>
      <c r="BF3443" s="1" t="s">
        <v>7168</v>
      </c>
      <c r="BG3443" s="1">
        <v>3</v>
      </c>
      <c r="BI3443" s="2">
        <v>44470</v>
      </c>
      <c r="BJ3443" s="2">
        <v>44834</v>
      </c>
      <c r="BM3443" s="1">
        <v>35</v>
      </c>
      <c r="BN3443" s="1">
        <v>0</v>
      </c>
      <c r="BO3443" s="1">
        <v>7</v>
      </c>
      <c r="BP3443" s="1">
        <v>7</v>
      </c>
      <c r="BQ3443" s="1">
        <v>7</v>
      </c>
      <c r="BR3443" s="1">
        <v>7</v>
      </c>
      <c r="BS3443" s="1">
        <v>7</v>
      </c>
      <c r="BT3443" s="1">
        <v>0</v>
      </c>
      <c r="BU3443" s="1" t="str">
        <f>"8:00 AM"</f>
        <v>8:00 AM</v>
      </c>
      <c r="BV3443" s="1" t="str">
        <f>"4:00 PM"</f>
        <v>4:00 PM</v>
      </c>
      <c r="BW3443" s="1" t="s">
        <v>135</v>
      </c>
      <c r="BX3443" s="1">
        <v>6</v>
      </c>
      <c r="BY3443" s="1">
        <v>12</v>
      </c>
      <c r="BZ3443" s="1" t="s">
        <v>112</v>
      </c>
      <c r="CB3443" s="4" t="s">
        <v>17799</v>
      </c>
      <c r="CC3443" s="1" t="s">
        <v>941</v>
      </c>
      <c r="CD3443" s="1" t="s">
        <v>942</v>
      </c>
      <c r="CE3443" s="1" t="s">
        <v>116</v>
      </c>
      <c r="CF3443" s="1" t="s">
        <v>117</v>
      </c>
      <c r="CG3443" s="1">
        <v>96950</v>
      </c>
      <c r="CH3443" s="3">
        <v>7.48</v>
      </c>
      <c r="CI3443" s="3">
        <v>7.48</v>
      </c>
      <c r="CJ3443" s="3">
        <v>11.22</v>
      </c>
      <c r="CK3443" s="3">
        <v>11.22</v>
      </c>
      <c r="CL3443" s="1" t="s">
        <v>137</v>
      </c>
      <c r="CM3443" s="1" t="s">
        <v>138</v>
      </c>
      <c r="CN3443" s="1" t="s">
        <v>139</v>
      </c>
      <c r="CP3443" s="1" t="s">
        <v>112</v>
      </c>
      <c r="CQ3443" s="1" t="s">
        <v>111</v>
      </c>
      <c r="CR3443" s="1" t="s">
        <v>112</v>
      </c>
      <c r="CS3443" s="1" t="s">
        <v>111</v>
      </c>
      <c r="CT3443" s="1" t="s">
        <v>111</v>
      </c>
      <c r="CU3443" s="1" t="s">
        <v>111</v>
      </c>
      <c r="CV3443" s="1" t="s">
        <v>138</v>
      </c>
      <c r="CW3443" s="1" t="s">
        <v>138</v>
      </c>
      <c r="CX3443" s="1">
        <v>16702352883</v>
      </c>
      <c r="CY3443" s="1" t="s">
        <v>946</v>
      </c>
      <c r="CZ3443" s="1" t="s">
        <v>138</v>
      </c>
      <c r="DA3443" s="1" t="s">
        <v>111</v>
      </c>
      <c r="DB3443" s="1" t="s">
        <v>112</v>
      </c>
    </row>
    <row r="3444" spans="1:111" ht="15.6" customHeight="1" x14ac:dyDescent="0.25">
      <c r="A3444" s="1" t="s">
        <v>17801</v>
      </c>
      <c r="B3444" s="1" t="s">
        <v>109</v>
      </c>
      <c r="C3444" s="2">
        <v>44019.3445130787</v>
      </c>
      <c r="D3444" s="2">
        <v>44105</v>
      </c>
      <c r="E3444" s="1" t="s">
        <v>110</v>
      </c>
      <c r="F3444" s="2">
        <v>44103.833333333336</v>
      </c>
      <c r="G3444" s="1" t="s">
        <v>111</v>
      </c>
      <c r="H3444" s="1" t="s">
        <v>112</v>
      </c>
      <c r="I3444" s="1" t="s">
        <v>112</v>
      </c>
      <c r="J3444" s="1" t="s">
        <v>11459</v>
      </c>
      <c r="L3444" s="1" t="s">
        <v>11460</v>
      </c>
      <c r="M3444" s="1" t="s">
        <v>1206</v>
      </c>
      <c r="N3444" s="1" t="s">
        <v>116</v>
      </c>
      <c r="O3444" s="1" t="s">
        <v>117</v>
      </c>
      <c r="P3444" s="9">
        <v>96950</v>
      </c>
      <c r="Q3444" s="1" t="s">
        <v>118</v>
      </c>
      <c r="R3444" s="1" t="s">
        <v>719</v>
      </c>
      <c r="S3444" s="1">
        <v>16704330105</v>
      </c>
      <c r="U3444" s="1">
        <v>61162</v>
      </c>
      <c r="V3444" s="1" t="s">
        <v>119</v>
      </c>
      <c r="X3444" s="1" t="s">
        <v>7598</v>
      </c>
      <c r="Y3444" s="1" t="s">
        <v>11461</v>
      </c>
      <c r="AA3444" s="1" t="s">
        <v>245</v>
      </c>
      <c r="AB3444" s="1" t="s">
        <v>11460</v>
      </c>
      <c r="AC3444" s="1" t="s">
        <v>1206</v>
      </c>
      <c r="AD3444" s="1" t="s">
        <v>116</v>
      </c>
      <c r="AE3444" s="1" t="s">
        <v>117</v>
      </c>
      <c r="AF3444" s="9">
        <v>96950</v>
      </c>
      <c r="AG3444" s="1" t="s">
        <v>118</v>
      </c>
      <c r="AH3444" s="1" t="s">
        <v>719</v>
      </c>
      <c r="AI3444" s="1">
        <v>16704330105</v>
      </c>
      <c r="AK3444" s="1" t="s">
        <v>11462</v>
      </c>
      <c r="BC3444" s="1" t="str">
        <f>"25-9031.00"</f>
        <v>25-9031.00</v>
      </c>
      <c r="BD3444" s="1" t="s">
        <v>11463</v>
      </c>
      <c r="BE3444" s="1" t="s">
        <v>11464</v>
      </c>
      <c r="BF3444" s="1" t="s">
        <v>11465</v>
      </c>
      <c r="BG3444" s="1">
        <v>1</v>
      </c>
      <c r="BI3444" s="2">
        <v>44105</v>
      </c>
      <c r="BJ3444" s="2">
        <v>44469</v>
      </c>
      <c r="BM3444" s="1">
        <v>35</v>
      </c>
      <c r="BN3444" s="1">
        <v>0</v>
      </c>
      <c r="BO3444" s="1">
        <v>7</v>
      </c>
      <c r="BP3444" s="1">
        <v>7</v>
      </c>
      <c r="BQ3444" s="1">
        <v>7</v>
      </c>
      <c r="BR3444" s="1">
        <v>7</v>
      </c>
      <c r="BS3444" s="1">
        <v>7</v>
      </c>
      <c r="BT3444" s="1">
        <v>0</v>
      </c>
      <c r="BU3444" s="1" t="str">
        <f>"9:00 AM"</f>
        <v>9:00 AM</v>
      </c>
      <c r="BV3444" s="1" t="str">
        <f>"5:00 PM"</f>
        <v>5:00 PM</v>
      </c>
      <c r="BW3444" s="1" t="s">
        <v>230</v>
      </c>
      <c r="BX3444" s="1">
        <v>0</v>
      </c>
      <c r="BY3444" s="1">
        <v>12</v>
      </c>
      <c r="BZ3444" s="1" t="s">
        <v>112</v>
      </c>
      <c r="CA3444" s="1">
        <v>0</v>
      </c>
      <c r="CB3444" s="1" t="s">
        <v>719</v>
      </c>
      <c r="CC3444" s="1" t="s">
        <v>11466</v>
      </c>
      <c r="CD3444" s="1" t="s">
        <v>11467</v>
      </c>
      <c r="CE3444" s="1" t="s">
        <v>116</v>
      </c>
      <c r="CF3444" s="1" t="s">
        <v>117</v>
      </c>
      <c r="CG3444" s="1">
        <v>96950</v>
      </c>
      <c r="CH3444" s="3">
        <v>11.77</v>
      </c>
      <c r="CI3444" s="3">
        <v>11.77</v>
      </c>
      <c r="CJ3444" s="3">
        <v>17.66</v>
      </c>
      <c r="CK3444" s="3">
        <v>17.66</v>
      </c>
      <c r="CL3444" s="1" t="s">
        <v>137</v>
      </c>
      <c r="CM3444" s="1" t="s">
        <v>719</v>
      </c>
      <c r="CN3444" s="1" t="s">
        <v>139</v>
      </c>
      <c r="CP3444" s="1" t="s">
        <v>112</v>
      </c>
      <c r="CQ3444" s="1" t="s">
        <v>111</v>
      </c>
      <c r="CR3444" s="1" t="s">
        <v>112</v>
      </c>
      <c r="CS3444" s="1" t="s">
        <v>111</v>
      </c>
      <c r="CT3444" s="1" t="s">
        <v>138</v>
      </c>
      <c r="CU3444" s="1" t="s">
        <v>111</v>
      </c>
      <c r="CV3444" s="1" t="s">
        <v>138</v>
      </c>
      <c r="CW3444" s="1" t="s">
        <v>719</v>
      </c>
      <c r="CX3444" s="1">
        <v>16704839999</v>
      </c>
      <c r="CY3444" s="1" t="s">
        <v>11462</v>
      </c>
      <c r="CZ3444" s="1" t="s">
        <v>716</v>
      </c>
      <c r="DA3444" s="1" t="s">
        <v>111</v>
      </c>
      <c r="DB3444" s="1" t="s">
        <v>112</v>
      </c>
    </row>
    <row r="3445" spans="1:111" ht="15.6" customHeight="1" x14ac:dyDescent="0.25">
      <c r="A3445" s="1" t="s">
        <v>17802</v>
      </c>
      <c r="B3445" s="1" t="s">
        <v>109</v>
      </c>
      <c r="C3445" s="2">
        <v>44019.777684490742</v>
      </c>
      <c r="D3445" s="2">
        <v>44106</v>
      </c>
      <c r="E3445" s="1" t="s">
        <v>110</v>
      </c>
      <c r="F3445" s="2">
        <v>44103.833333333336</v>
      </c>
      <c r="G3445" s="1" t="s">
        <v>112</v>
      </c>
      <c r="H3445" s="1" t="s">
        <v>112</v>
      </c>
      <c r="I3445" s="1" t="s">
        <v>112</v>
      </c>
      <c r="J3445" s="1" t="s">
        <v>5960</v>
      </c>
      <c r="K3445" s="1" t="s">
        <v>5960</v>
      </c>
      <c r="L3445" s="1" t="s">
        <v>5961</v>
      </c>
      <c r="N3445" s="1" t="s">
        <v>116</v>
      </c>
      <c r="O3445" s="1" t="s">
        <v>117</v>
      </c>
      <c r="P3445" s="9">
        <v>96950</v>
      </c>
      <c r="Q3445" s="1" t="s">
        <v>118</v>
      </c>
      <c r="R3445" s="1" t="s">
        <v>168</v>
      </c>
      <c r="S3445" s="1">
        <v>16707890152</v>
      </c>
      <c r="U3445" s="1">
        <v>56132</v>
      </c>
      <c r="V3445" s="1" t="s">
        <v>119</v>
      </c>
      <c r="X3445" s="1" t="s">
        <v>4482</v>
      </c>
      <c r="Y3445" s="1" t="s">
        <v>4483</v>
      </c>
      <c r="Z3445" s="1" t="s">
        <v>4484</v>
      </c>
      <c r="AA3445" s="1" t="s">
        <v>245</v>
      </c>
      <c r="AB3445" s="1" t="s">
        <v>5961</v>
      </c>
      <c r="AD3445" s="1" t="s">
        <v>116</v>
      </c>
      <c r="AE3445" s="1" t="s">
        <v>117</v>
      </c>
      <c r="AF3445" s="9">
        <v>96950</v>
      </c>
      <c r="AG3445" s="1" t="s">
        <v>118</v>
      </c>
      <c r="AH3445" s="1" t="s">
        <v>138</v>
      </c>
      <c r="AI3445" s="1">
        <v>16707890152</v>
      </c>
      <c r="AK3445" s="1" t="s">
        <v>4486</v>
      </c>
      <c r="BC3445" s="1" t="str">
        <f>"49-9071.00"</f>
        <v>49-9071.00</v>
      </c>
      <c r="BD3445" s="1" t="s">
        <v>214</v>
      </c>
      <c r="BE3445" s="1" t="s">
        <v>17803</v>
      </c>
      <c r="BF3445" s="1" t="s">
        <v>3680</v>
      </c>
      <c r="BG3445" s="1">
        <v>10</v>
      </c>
      <c r="BI3445" s="2">
        <v>44105</v>
      </c>
      <c r="BJ3445" s="2">
        <v>44469</v>
      </c>
      <c r="BM3445" s="1">
        <v>35</v>
      </c>
      <c r="BN3445" s="1">
        <v>0</v>
      </c>
      <c r="BO3445" s="1">
        <v>7</v>
      </c>
      <c r="BP3445" s="1">
        <v>7</v>
      </c>
      <c r="BQ3445" s="1">
        <v>7</v>
      </c>
      <c r="BR3445" s="1">
        <v>7</v>
      </c>
      <c r="BS3445" s="1">
        <v>7</v>
      </c>
      <c r="BT3445" s="1">
        <v>0</v>
      </c>
      <c r="BU3445" s="1" t="str">
        <f>"9:00 AM"</f>
        <v>9:00 AM</v>
      </c>
      <c r="BV3445" s="1" t="str">
        <f>"5:00 PM"</f>
        <v>5:00 PM</v>
      </c>
      <c r="BW3445" s="1" t="s">
        <v>135</v>
      </c>
      <c r="BX3445" s="1">
        <v>0</v>
      </c>
      <c r="BY3445" s="1">
        <v>24</v>
      </c>
      <c r="BZ3445" s="1" t="s">
        <v>112</v>
      </c>
      <c r="CA3445" s="1">
        <v>0</v>
      </c>
      <c r="CB3445" s="4" t="s">
        <v>17804</v>
      </c>
      <c r="CC3445" s="1" t="s">
        <v>5961</v>
      </c>
      <c r="CE3445" s="1" t="s">
        <v>116</v>
      </c>
      <c r="CF3445" s="1" t="s">
        <v>117</v>
      </c>
      <c r="CG3445" s="1">
        <v>96950</v>
      </c>
      <c r="CH3445" s="3">
        <v>8.33</v>
      </c>
      <c r="CI3445" s="3">
        <v>8.33</v>
      </c>
      <c r="CJ3445" s="3">
        <v>12.5</v>
      </c>
      <c r="CK3445" s="3">
        <v>12.5</v>
      </c>
      <c r="CL3445" s="1" t="s">
        <v>137</v>
      </c>
      <c r="CM3445" s="1" t="s">
        <v>138</v>
      </c>
      <c r="CN3445" s="1" t="s">
        <v>139</v>
      </c>
      <c r="CP3445" s="1" t="s">
        <v>112</v>
      </c>
      <c r="CQ3445" s="1" t="s">
        <v>111</v>
      </c>
      <c r="CR3445" s="1" t="s">
        <v>112</v>
      </c>
      <c r="CS3445" s="1" t="s">
        <v>111</v>
      </c>
      <c r="CT3445" s="1" t="s">
        <v>138</v>
      </c>
      <c r="CU3445" s="1" t="s">
        <v>111</v>
      </c>
      <c r="CV3445" s="1" t="s">
        <v>138</v>
      </c>
      <c r="CW3445" s="1" t="s">
        <v>1555</v>
      </c>
      <c r="CX3445" s="1">
        <v>16707890152</v>
      </c>
      <c r="CY3445" s="1" t="s">
        <v>4486</v>
      </c>
      <c r="CZ3445" s="1" t="s">
        <v>168</v>
      </c>
      <c r="DA3445" s="1" t="s">
        <v>111</v>
      </c>
      <c r="DB3445" s="1" t="s">
        <v>112</v>
      </c>
    </row>
    <row r="3446" spans="1:111" ht="15.6" customHeight="1" x14ac:dyDescent="0.25">
      <c r="A3446" s="1" t="s">
        <v>17806</v>
      </c>
      <c r="B3446" s="1" t="s">
        <v>109</v>
      </c>
      <c r="C3446" s="2">
        <v>44017.871290740739</v>
      </c>
      <c r="D3446" s="2">
        <v>44105</v>
      </c>
      <c r="E3446" s="1" t="s">
        <v>180</v>
      </c>
      <c r="G3446" s="1" t="s">
        <v>112</v>
      </c>
      <c r="H3446" s="1" t="s">
        <v>112</v>
      </c>
      <c r="I3446" s="1" t="s">
        <v>112</v>
      </c>
      <c r="J3446" s="1" t="s">
        <v>17807</v>
      </c>
      <c r="K3446" s="1" t="s">
        <v>17808</v>
      </c>
      <c r="L3446" s="1" t="s">
        <v>6455</v>
      </c>
      <c r="M3446" s="1" t="s">
        <v>6454</v>
      </c>
      <c r="N3446" s="1" t="s">
        <v>157</v>
      </c>
      <c r="O3446" s="1" t="s">
        <v>117</v>
      </c>
      <c r="P3446" s="9">
        <v>96950</v>
      </c>
      <c r="Q3446" s="1" t="s">
        <v>118</v>
      </c>
      <c r="S3446" s="1">
        <v>16702338866</v>
      </c>
      <c r="U3446" s="1">
        <v>53211</v>
      </c>
      <c r="V3446" s="1" t="s">
        <v>119</v>
      </c>
      <c r="X3446" s="1" t="s">
        <v>1868</v>
      </c>
      <c r="Y3446" s="1" t="s">
        <v>12955</v>
      </c>
      <c r="AA3446" s="1" t="s">
        <v>2308</v>
      </c>
      <c r="AB3446" s="1" t="s">
        <v>6455</v>
      </c>
      <c r="AC3446" s="1" t="s">
        <v>6454</v>
      </c>
      <c r="AD3446" s="1" t="s">
        <v>157</v>
      </c>
      <c r="AE3446" s="1" t="s">
        <v>117</v>
      </c>
      <c r="AF3446" s="9">
        <v>96950</v>
      </c>
      <c r="AG3446" s="1" t="s">
        <v>118</v>
      </c>
      <c r="AI3446" s="1">
        <v>16702338866</v>
      </c>
      <c r="AK3446" s="1" t="s">
        <v>6457</v>
      </c>
      <c r="BC3446" s="1" t="str">
        <f>"49-9071.00"</f>
        <v>49-9071.00</v>
      </c>
      <c r="BD3446" s="1" t="s">
        <v>214</v>
      </c>
      <c r="BE3446" s="1" t="s">
        <v>17809</v>
      </c>
      <c r="BF3446" s="1" t="s">
        <v>1032</v>
      </c>
      <c r="BG3446" s="1">
        <v>2</v>
      </c>
      <c r="BI3446" s="2">
        <v>44105</v>
      </c>
      <c r="BJ3446" s="2">
        <v>44469</v>
      </c>
      <c r="BM3446" s="1">
        <v>35</v>
      </c>
      <c r="BN3446" s="1">
        <v>0</v>
      </c>
      <c r="BO3446" s="1">
        <v>7</v>
      </c>
      <c r="BP3446" s="1">
        <v>7</v>
      </c>
      <c r="BQ3446" s="1">
        <v>7</v>
      </c>
      <c r="BR3446" s="1">
        <v>7</v>
      </c>
      <c r="BS3446" s="1">
        <v>7</v>
      </c>
      <c r="BT3446" s="1">
        <v>0</v>
      </c>
      <c r="BU3446" s="1" t="str">
        <f>"9:00 AM"</f>
        <v>9:00 AM</v>
      </c>
      <c r="BV3446" s="1" t="str">
        <f>"5:00 PM"</f>
        <v>5:00 PM</v>
      </c>
      <c r="BW3446" s="1" t="s">
        <v>135</v>
      </c>
      <c r="BX3446" s="1">
        <v>0</v>
      </c>
      <c r="BY3446" s="1">
        <v>12</v>
      </c>
      <c r="BZ3446" s="1" t="s">
        <v>112</v>
      </c>
      <c r="CA3446" s="1">
        <v>0</v>
      </c>
      <c r="CB3446" s="4" t="s">
        <v>17810</v>
      </c>
      <c r="CC3446" s="1" t="s">
        <v>6455</v>
      </c>
      <c r="CD3446" s="1" t="s">
        <v>6454</v>
      </c>
      <c r="CE3446" s="1" t="s">
        <v>157</v>
      </c>
      <c r="CF3446" s="1" t="s">
        <v>117</v>
      </c>
      <c r="CG3446" s="1">
        <v>96950</v>
      </c>
      <c r="CH3446" s="3">
        <v>8.33</v>
      </c>
      <c r="CI3446" s="3">
        <v>8.33</v>
      </c>
      <c r="CJ3446" s="3">
        <v>12.49</v>
      </c>
      <c r="CK3446" s="3">
        <v>12.49</v>
      </c>
      <c r="CL3446" s="1" t="s">
        <v>137</v>
      </c>
      <c r="CM3446" s="1" t="s">
        <v>138</v>
      </c>
      <c r="CN3446" s="1" t="s">
        <v>139</v>
      </c>
      <c r="CP3446" s="1" t="s">
        <v>112</v>
      </c>
      <c r="CQ3446" s="1" t="s">
        <v>111</v>
      </c>
      <c r="CR3446" s="1" t="s">
        <v>112</v>
      </c>
      <c r="CS3446" s="1" t="s">
        <v>111</v>
      </c>
      <c r="CT3446" s="1" t="s">
        <v>138</v>
      </c>
      <c r="CU3446" s="1" t="s">
        <v>111</v>
      </c>
      <c r="CV3446" s="1" t="s">
        <v>111</v>
      </c>
      <c r="CW3446" s="1" t="s">
        <v>1034</v>
      </c>
      <c r="CX3446" s="1">
        <v>16702338866</v>
      </c>
      <c r="CY3446" s="1" t="s">
        <v>6457</v>
      </c>
      <c r="CZ3446" s="1" t="s">
        <v>138</v>
      </c>
      <c r="DA3446" s="1" t="s">
        <v>111</v>
      </c>
      <c r="DB3446" s="1" t="s">
        <v>112</v>
      </c>
    </row>
    <row r="3447" spans="1:111" ht="15.6" customHeight="1" x14ac:dyDescent="0.25">
      <c r="A3447" s="1" t="s">
        <v>17811</v>
      </c>
      <c r="B3447" s="1" t="s">
        <v>109</v>
      </c>
      <c r="C3447" s="2">
        <v>44137.753017013885</v>
      </c>
      <c r="D3447" s="2">
        <v>44172</v>
      </c>
      <c r="E3447" s="1" t="s">
        <v>110</v>
      </c>
      <c r="F3447" s="2">
        <v>44103.833333333336</v>
      </c>
      <c r="G3447" s="1" t="s">
        <v>112</v>
      </c>
      <c r="H3447" s="1" t="s">
        <v>112</v>
      </c>
      <c r="I3447" s="1" t="s">
        <v>112</v>
      </c>
      <c r="J3447" s="1" t="s">
        <v>843</v>
      </c>
      <c r="K3447" s="1" t="s">
        <v>844</v>
      </c>
      <c r="L3447" s="1" t="s">
        <v>845</v>
      </c>
      <c r="M3447" s="1" t="s">
        <v>846</v>
      </c>
      <c r="N3447" s="1" t="s">
        <v>847</v>
      </c>
      <c r="O3447" s="1" t="s">
        <v>117</v>
      </c>
      <c r="P3447" s="9">
        <v>96951</v>
      </c>
      <c r="Q3447" s="1" t="s">
        <v>118</v>
      </c>
      <c r="R3447" s="1" t="s">
        <v>117</v>
      </c>
      <c r="S3447" s="1">
        <v>16705320350</v>
      </c>
      <c r="U3447" s="1">
        <v>445110</v>
      </c>
      <c r="V3447" s="1" t="s">
        <v>119</v>
      </c>
      <c r="X3447" s="1" t="s">
        <v>772</v>
      </c>
      <c r="Y3447" s="1" t="s">
        <v>848</v>
      </c>
      <c r="Z3447" s="1" t="s">
        <v>849</v>
      </c>
      <c r="AA3447" s="1" t="s">
        <v>403</v>
      </c>
      <c r="AB3447" s="1" t="s">
        <v>845</v>
      </c>
      <c r="AC3447" s="1" t="s">
        <v>846</v>
      </c>
      <c r="AD3447" s="1" t="s">
        <v>847</v>
      </c>
      <c r="AE3447" s="1" t="s">
        <v>117</v>
      </c>
      <c r="AF3447" s="9">
        <v>96951</v>
      </c>
      <c r="AG3447" s="1" t="s">
        <v>118</v>
      </c>
      <c r="AH3447" s="1" t="s">
        <v>117</v>
      </c>
      <c r="AI3447" s="1">
        <v>16705320350</v>
      </c>
      <c r="AK3447" s="1" t="s">
        <v>850</v>
      </c>
      <c r="BC3447" s="1" t="str">
        <f>"35-2021.00"</f>
        <v>35-2021.00</v>
      </c>
      <c r="BD3447" s="1" t="s">
        <v>851</v>
      </c>
      <c r="BE3447" s="1" t="s">
        <v>17812</v>
      </c>
      <c r="BF3447" s="1" t="s">
        <v>853</v>
      </c>
      <c r="BG3447" s="1">
        <v>2</v>
      </c>
      <c r="BI3447" s="2">
        <v>44105</v>
      </c>
      <c r="BJ3447" s="2">
        <v>44469</v>
      </c>
      <c r="BM3447" s="1">
        <v>40</v>
      </c>
      <c r="BN3447" s="1">
        <v>0</v>
      </c>
      <c r="BO3447" s="1">
        <v>8</v>
      </c>
      <c r="BP3447" s="1">
        <v>8</v>
      </c>
      <c r="BQ3447" s="1">
        <v>8</v>
      </c>
      <c r="BR3447" s="1">
        <v>8</v>
      </c>
      <c r="BS3447" s="1">
        <v>8</v>
      </c>
      <c r="BT3447" s="1">
        <v>0</v>
      </c>
      <c r="BU3447" s="1" t="str">
        <f>"8:00 AM"</f>
        <v>8:00 AM</v>
      </c>
      <c r="BV3447" s="1" t="str">
        <f>"5:00 PM"</f>
        <v>5:00 PM</v>
      </c>
      <c r="BW3447" s="1" t="s">
        <v>135</v>
      </c>
      <c r="BX3447" s="1">
        <v>0</v>
      </c>
      <c r="BY3447" s="1">
        <v>3</v>
      </c>
      <c r="BZ3447" s="1" t="s">
        <v>112</v>
      </c>
      <c r="CA3447" s="1">
        <v>0</v>
      </c>
      <c r="CB3447" s="1" t="s">
        <v>1310</v>
      </c>
      <c r="CC3447" s="1" t="s">
        <v>845</v>
      </c>
      <c r="CD3447" s="1" t="s">
        <v>11484</v>
      </c>
      <c r="CE3447" s="1" t="s">
        <v>847</v>
      </c>
      <c r="CF3447" s="1" t="s">
        <v>117</v>
      </c>
      <c r="CG3447" s="1">
        <v>96951</v>
      </c>
      <c r="CH3447" s="3">
        <v>7.99</v>
      </c>
      <c r="CI3447" s="3">
        <v>7.99</v>
      </c>
      <c r="CJ3447" s="3">
        <v>11.99</v>
      </c>
      <c r="CK3447" s="3">
        <v>11.99</v>
      </c>
      <c r="CL3447" s="1" t="s">
        <v>137</v>
      </c>
      <c r="CM3447" s="1" t="s">
        <v>362</v>
      </c>
      <c r="CN3447" s="1" t="s">
        <v>139</v>
      </c>
      <c r="CP3447" s="1" t="s">
        <v>112</v>
      </c>
      <c r="CQ3447" s="1" t="s">
        <v>111</v>
      </c>
      <c r="CR3447" s="1" t="s">
        <v>111</v>
      </c>
      <c r="CS3447" s="1" t="s">
        <v>111</v>
      </c>
      <c r="CT3447" s="1" t="s">
        <v>111</v>
      </c>
      <c r="CU3447" s="1" t="s">
        <v>111</v>
      </c>
      <c r="CV3447" s="1" t="s">
        <v>111</v>
      </c>
      <c r="CW3447" s="1" t="s">
        <v>11485</v>
      </c>
      <c r="CX3447" s="1">
        <v>16705320350</v>
      </c>
      <c r="CY3447" s="1" t="s">
        <v>850</v>
      </c>
      <c r="CZ3447" s="1" t="s">
        <v>858</v>
      </c>
      <c r="DA3447" s="1" t="s">
        <v>111</v>
      </c>
      <c r="DB3447" s="1" t="s">
        <v>112</v>
      </c>
    </row>
    <row r="3448" spans="1:111" ht="15.6" customHeight="1" x14ac:dyDescent="0.25">
      <c r="A3448" s="1" t="s">
        <v>17813</v>
      </c>
      <c r="B3448" s="1" t="s">
        <v>109</v>
      </c>
      <c r="C3448" s="2">
        <v>44074.937061458331</v>
      </c>
      <c r="D3448" s="2">
        <v>44158</v>
      </c>
      <c r="E3448" s="1" t="s">
        <v>110</v>
      </c>
      <c r="F3448" s="2">
        <v>44103.833333333336</v>
      </c>
      <c r="G3448" s="1" t="s">
        <v>111</v>
      </c>
      <c r="H3448" s="1" t="s">
        <v>112</v>
      </c>
      <c r="I3448" s="1" t="s">
        <v>112</v>
      </c>
      <c r="J3448" s="1" t="s">
        <v>17814</v>
      </c>
      <c r="K3448" s="1" t="s">
        <v>362</v>
      </c>
      <c r="L3448" s="1" t="s">
        <v>17815</v>
      </c>
      <c r="M3448" s="1" t="s">
        <v>17816</v>
      </c>
      <c r="N3448" s="1" t="s">
        <v>116</v>
      </c>
      <c r="O3448" s="1" t="s">
        <v>117</v>
      </c>
      <c r="P3448" s="9">
        <v>96950</v>
      </c>
      <c r="Q3448" s="1" t="s">
        <v>118</v>
      </c>
      <c r="S3448" s="1">
        <v>16702333988</v>
      </c>
      <c r="U3448" s="1">
        <v>611630</v>
      </c>
      <c r="V3448" s="1" t="s">
        <v>119</v>
      </c>
      <c r="X3448" s="1" t="s">
        <v>9272</v>
      </c>
      <c r="Y3448" s="1" t="s">
        <v>9273</v>
      </c>
      <c r="Z3448" s="1" t="s">
        <v>9274</v>
      </c>
      <c r="AA3448" s="1" t="s">
        <v>724</v>
      </c>
      <c r="AB3448" s="1" t="s">
        <v>17815</v>
      </c>
      <c r="AC3448" s="1" t="s">
        <v>17816</v>
      </c>
      <c r="AD3448" s="1" t="s">
        <v>116</v>
      </c>
      <c r="AE3448" s="1" t="s">
        <v>117</v>
      </c>
      <c r="AF3448" s="9">
        <v>96950</v>
      </c>
      <c r="AG3448" s="1" t="s">
        <v>118</v>
      </c>
      <c r="AI3448" s="1">
        <v>16702333988</v>
      </c>
      <c r="AK3448" s="1" t="s">
        <v>3393</v>
      </c>
      <c r="BC3448" s="1" t="str">
        <f>"43-3031.00"</f>
        <v>43-3031.00</v>
      </c>
      <c r="BD3448" s="1" t="s">
        <v>389</v>
      </c>
      <c r="BE3448" s="1" t="s">
        <v>17817</v>
      </c>
      <c r="BF3448" s="1" t="s">
        <v>6923</v>
      </c>
      <c r="BG3448" s="1">
        <v>1</v>
      </c>
      <c r="BI3448" s="2">
        <v>44105</v>
      </c>
      <c r="BJ3448" s="2">
        <v>44469</v>
      </c>
      <c r="BM3448" s="1">
        <v>35</v>
      </c>
      <c r="BN3448" s="1">
        <v>0</v>
      </c>
      <c r="BO3448" s="1">
        <v>7</v>
      </c>
      <c r="BP3448" s="1">
        <v>7</v>
      </c>
      <c r="BQ3448" s="1">
        <v>7</v>
      </c>
      <c r="BR3448" s="1">
        <v>7</v>
      </c>
      <c r="BS3448" s="1">
        <v>7</v>
      </c>
      <c r="BT3448" s="1">
        <v>0</v>
      </c>
      <c r="BU3448" s="1" t="str">
        <f>"9:00 AM"</f>
        <v>9:00 AM</v>
      </c>
      <c r="BV3448" s="1" t="str">
        <f>"6:00 PM"</f>
        <v>6:00 PM</v>
      </c>
      <c r="BW3448" s="1" t="s">
        <v>135</v>
      </c>
      <c r="BX3448" s="1">
        <v>0</v>
      </c>
      <c r="BY3448" s="1">
        <v>24</v>
      </c>
      <c r="BZ3448" s="1" t="s">
        <v>112</v>
      </c>
      <c r="CA3448" s="1">
        <v>0</v>
      </c>
      <c r="CB3448" s="1" t="s">
        <v>17818</v>
      </c>
      <c r="CC3448" s="1" t="s">
        <v>17816</v>
      </c>
      <c r="CD3448" s="1" t="s">
        <v>17815</v>
      </c>
      <c r="CE3448" s="1" t="s">
        <v>116</v>
      </c>
      <c r="CF3448" s="1" t="s">
        <v>117</v>
      </c>
      <c r="CG3448" s="1">
        <v>96950</v>
      </c>
      <c r="CH3448" s="3">
        <v>9.8699999999999992</v>
      </c>
      <c r="CI3448" s="3">
        <v>9.8699999999999992</v>
      </c>
      <c r="CJ3448" s="3">
        <v>14.81</v>
      </c>
      <c r="CK3448" s="3">
        <v>14.81</v>
      </c>
      <c r="CL3448" s="1" t="s">
        <v>137</v>
      </c>
      <c r="CM3448" s="1" t="s">
        <v>362</v>
      </c>
      <c r="CN3448" s="1" t="s">
        <v>139</v>
      </c>
      <c r="CP3448" s="1" t="s">
        <v>112</v>
      </c>
      <c r="CQ3448" s="1" t="s">
        <v>111</v>
      </c>
      <c r="CR3448" s="1" t="s">
        <v>112</v>
      </c>
      <c r="CS3448" s="1" t="s">
        <v>111</v>
      </c>
      <c r="CT3448" s="1" t="s">
        <v>138</v>
      </c>
      <c r="CU3448" s="1" t="s">
        <v>111</v>
      </c>
      <c r="CV3448" s="1" t="s">
        <v>138</v>
      </c>
      <c r="CW3448" s="1" t="s">
        <v>3395</v>
      </c>
      <c r="CX3448" s="1">
        <v>16702333988</v>
      </c>
      <c r="CY3448" s="1" t="s">
        <v>3393</v>
      </c>
      <c r="CZ3448" s="1" t="s">
        <v>138</v>
      </c>
      <c r="DA3448" s="1" t="s">
        <v>111</v>
      </c>
      <c r="DB3448" s="1" t="s">
        <v>112</v>
      </c>
    </row>
    <row r="3449" spans="1:111" ht="15.6" customHeight="1" x14ac:dyDescent="0.25">
      <c r="A3449" s="1" t="s">
        <v>17830</v>
      </c>
      <c r="B3449" s="1" t="s">
        <v>109</v>
      </c>
      <c r="C3449" s="2">
        <v>44036.188036805557</v>
      </c>
      <c r="D3449" s="2">
        <v>44110</v>
      </c>
      <c r="E3449" s="1" t="s">
        <v>110</v>
      </c>
      <c r="F3449" s="2">
        <v>44103.833333333336</v>
      </c>
      <c r="G3449" s="1" t="s">
        <v>111</v>
      </c>
      <c r="H3449" s="1" t="s">
        <v>112</v>
      </c>
      <c r="I3449" s="1" t="s">
        <v>112</v>
      </c>
      <c r="J3449" s="1" t="s">
        <v>17831</v>
      </c>
      <c r="L3449" s="1" t="s">
        <v>17832</v>
      </c>
      <c r="N3449" s="1" t="s">
        <v>116</v>
      </c>
      <c r="O3449" s="1" t="s">
        <v>117</v>
      </c>
      <c r="P3449" s="9">
        <v>96950</v>
      </c>
      <c r="Q3449" s="1" t="s">
        <v>118</v>
      </c>
      <c r="S3449" s="1">
        <v>16704835519</v>
      </c>
      <c r="U3449" s="1">
        <v>56152</v>
      </c>
      <c r="V3449" s="1" t="s">
        <v>119</v>
      </c>
      <c r="X3449" s="1" t="s">
        <v>210</v>
      </c>
      <c r="Y3449" s="1" t="s">
        <v>1801</v>
      </c>
      <c r="AA3449" s="1" t="s">
        <v>373</v>
      </c>
      <c r="AB3449" s="1" t="s">
        <v>17832</v>
      </c>
      <c r="AD3449" s="1" t="s">
        <v>116</v>
      </c>
      <c r="AE3449" s="1" t="s">
        <v>117</v>
      </c>
      <c r="AF3449" s="9">
        <v>96950</v>
      </c>
      <c r="AG3449" s="1" t="s">
        <v>118</v>
      </c>
      <c r="AI3449" s="1">
        <v>16704835519</v>
      </c>
      <c r="AK3449" s="1" t="s">
        <v>17833</v>
      </c>
      <c r="BC3449" s="1" t="str">
        <f>"39-7011.00"</f>
        <v>39-7011.00</v>
      </c>
      <c r="BD3449" s="1" t="s">
        <v>1435</v>
      </c>
      <c r="BE3449" s="1" t="s">
        <v>17834</v>
      </c>
      <c r="BF3449" s="1" t="s">
        <v>3755</v>
      </c>
      <c r="BG3449" s="1">
        <v>1</v>
      </c>
      <c r="BI3449" s="2">
        <v>44105</v>
      </c>
      <c r="BJ3449" s="2">
        <v>44469</v>
      </c>
      <c r="BM3449" s="1">
        <v>35</v>
      </c>
      <c r="BN3449" s="1">
        <v>0</v>
      </c>
      <c r="BO3449" s="1">
        <v>7</v>
      </c>
      <c r="BP3449" s="1">
        <v>7</v>
      </c>
      <c r="BQ3449" s="1">
        <v>7</v>
      </c>
      <c r="BR3449" s="1">
        <v>7</v>
      </c>
      <c r="BS3449" s="1">
        <v>7</v>
      </c>
      <c r="BT3449" s="1">
        <v>0</v>
      </c>
      <c r="BU3449" s="1" t="str">
        <f>"9:00 AM"</f>
        <v>9:00 AM</v>
      </c>
      <c r="BV3449" s="1" t="str">
        <f>"5:00 PM"</f>
        <v>5:00 PM</v>
      </c>
      <c r="BW3449" s="1" t="s">
        <v>135</v>
      </c>
      <c r="BX3449" s="1">
        <v>0</v>
      </c>
      <c r="BY3449" s="1">
        <v>6</v>
      </c>
      <c r="BZ3449" s="1" t="s">
        <v>112</v>
      </c>
      <c r="CA3449" s="1">
        <v>0</v>
      </c>
      <c r="CB3449" s="1" t="s">
        <v>17835</v>
      </c>
      <c r="CC3449" s="1" t="s">
        <v>17832</v>
      </c>
      <c r="CE3449" s="1" t="s">
        <v>116</v>
      </c>
      <c r="CF3449" s="1" t="s">
        <v>117</v>
      </c>
      <c r="CG3449" s="1">
        <v>96950</v>
      </c>
      <c r="CH3449" s="3">
        <v>9.48</v>
      </c>
      <c r="CI3449" s="3">
        <v>9.48</v>
      </c>
      <c r="CJ3449" s="3">
        <v>14.22</v>
      </c>
      <c r="CK3449" s="3">
        <v>14.22</v>
      </c>
      <c r="CL3449" s="1" t="s">
        <v>137</v>
      </c>
      <c r="CN3449" s="1" t="s">
        <v>139</v>
      </c>
      <c r="CP3449" s="1" t="s">
        <v>112</v>
      </c>
      <c r="CQ3449" s="1" t="s">
        <v>111</v>
      </c>
      <c r="CR3449" s="1" t="s">
        <v>112</v>
      </c>
      <c r="CS3449" s="1" t="s">
        <v>111</v>
      </c>
      <c r="CT3449" s="1" t="s">
        <v>138</v>
      </c>
      <c r="CU3449" s="1" t="s">
        <v>111</v>
      </c>
      <c r="CV3449" s="1" t="s">
        <v>138</v>
      </c>
      <c r="CW3449" s="1" t="s">
        <v>2313</v>
      </c>
      <c r="CX3449" s="1">
        <v>16704835519</v>
      </c>
      <c r="CY3449" s="1" t="s">
        <v>17833</v>
      </c>
      <c r="CZ3449" s="1" t="s">
        <v>138</v>
      </c>
      <c r="DA3449" s="1" t="s">
        <v>111</v>
      </c>
      <c r="DB3449" s="1" t="s">
        <v>112</v>
      </c>
      <c r="DC3449" s="1" t="s">
        <v>210</v>
      </c>
      <c r="DD3449" s="1" t="s">
        <v>1801</v>
      </c>
      <c r="DF3449" s="1" t="s">
        <v>17831</v>
      </c>
      <c r="DG3449" s="1" t="s">
        <v>17833</v>
      </c>
    </row>
    <row r="3450" spans="1:111" ht="15.6" customHeight="1" x14ac:dyDescent="0.25">
      <c r="A3450" s="1" t="s">
        <v>17858</v>
      </c>
      <c r="B3450" s="1" t="s">
        <v>109</v>
      </c>
      <c r="C3450" s="2">
        <v>44067.189314583331</v>
      </c>
      <c r="D3450" s="2">
        <v>44124</v>
      </c>
      <c r="E3450" s="1" t="s">
        <v>180</v>
      </c>
      <c r="G3450" s="1" t="s">
        <v>112</v>
      </c>
      <c r="H3450" s="1" t="s">
        <v>112</v>
      </c>
      <c r="I3450" s="1" t="s">
        <v>112</v>
      </c>
      <c r="J3450" s="1" t="s">
        <v>17859</v>
      </c>
      <c r="K3450" s="1" t="s">
        <v>138</v>
      </c>
      <c r="L3450" s="1" t="s">
        <v>17860</v>
      </c>
      <c r="M3450" s="1" t="s">
        <v>9101</v>
      </c>
      <c r="N3450" s="1" t="s">
        <v>116</v>
      </c>
      <c r="O3450" s="1" t="s">
        <v>117</v>
      </c>
      <c r="P3450" s="9">
        <v>96950</v>
      </c>
      <c r="Q3450" s="1" t="s">
        <v>118</v>
      </c>
      <c r="R3450" s="1" t="s">
        <v>138</v>
      </c>
      <c r="S3450" s="1">
        <v>16702875525</v>
      </c>
      <c r="U3450" s="1">
        <v>81121</v>
      </c>
      <c r="V3450" s="1" t="s">
        <v>119</v>
      </c>
      <c r="X3450" s="1" t="s">
        <v>9096</v>
      </c>
      <c r="Y3450" s="1" t="s">
        <v>2858</v>
      </c>
      <c r="Z3450" s="1" t="s">
        <v>17861</v>
      </c>
      <c r="AA3450" s="1" t="s">
        <v>245</v>
      </c>
      <c r="AB3450" s="1" t="s">
        <v>17860</v>
      </c>
      <c r="AC3450" s="1" t="s">
        <v>9101</v>
      </c>
      <c r="AD3450" s="1" t="s">
        <v>116</v>
      </c>
      <c r="AE3450" s="1" t="s">
        <v>117</v>
      </c>
      <c r="AF3450" s="9">
        <v>96950</v>
      </c>
      <c r="AG3450" s="1" t="s">
        <v>118</v>
      </c>
      <c r="AH3450" s="1" t="s">
        <v>138</v>
      </c>
      <c r="AI3450" s="1">
        <v>16702875525</v>
      </c>
      <c r="AK3450" s="1" t="s">
        <v>17862</v>
      </c>
      <c r="BC3450" s="1" t="str">
        <f>"49-2092.00"</f>
        <v>49-2092.00</v>
      </c>
      <c r="BD3450" s="1" t="s">
        <v>17863</v>
      </c>
      <c r="BE3450" s="1" t="s">
        <v>17864</v>
      </c>
      <c r="BF3450" s="1" t="s">
        <v>17865</v>
      </c>
      <c r="BG3450" s="1">
        <v>10</v>
      </c>
      <c r="BI3450" s="2">
        <v>44105</v>
      </c>
      <c r="BJ3450" s="2">
        <v>44469</v>
      </c>
      <c r="BM3450" s="1">
        <v>40</v>
      </c>
      <c r="BN3450" s="1">
        <v>0</v>
      </c>
      <c r="BO3450" s="1">
        <v>8</v>
      </c>
      <c r="BP3450" s="1">
        <v>8</v>
      </c>
      <c r="BQ3450" s="1">
        <v>8</v>
      </c>
      <c r="BR3450" s="1">
        <v>8</v>
      </c>
      <c r="BS3450" s="1">
        <v>8</v>
      </c>
      <c r="BT3450" s="1">
        <v>0</v>
      </c>
      <c r="BU3450" s="1" t="str">
        <f>"8:00 AM"</f>
        <v>8:00 AM</v>
      </c>
      <c r="BV3450" s="1" t="str">
        <f>"5:00 PM"</f>
        <v>5:00 PM</v>
      </c>
      <c r="BW3450" s="1" t="s">
        <v>135</v>
      </c>
      <c r="BX3450" s="1">
        <v>0</v>
      </c>
      <c r="BY3450" s="1">
        <v>24</v>
      </c>
      <c r="BZ3450" s="1" t="s">
        <v>112</v>
      </c>
      <c r="CA3450" s="1">
        <v>0</v>
      </c>
      <c r="CB3450" s="1" t="s">
        <v>362</v>
      </c>
      <c r="CC3450" s="1" t="s">
        <v>17866</v>
      </c>
      <c r="CE3450" s="1" t="s">
        <v>116</v>
      </c>
      <c r="CF3450" s="1" t="s">
        <v>117</v>
      </c>
      <c r="CG3450" s="1">
        <v>96950</v>
      </c>
      <c r="CH3450" s="3">
        <v>15.91</v>
      </c>
      <c r="CI3450" s="3">
        <v>15.91</v>
      </c>
      <c r="CJ3450" s="3">
        <v>23.67</v>
      </c>
      <c r="CK3450" s="3">
        <v>23.67</v>
      </c>
      <c r="CL3450" s="1" t="s">
        <v>1999</v>
      </c>
      <c r="CM3450" s="1" t="s">
        <v>138</v>
      </c>
      <c r="CN3450" s="1" t="s">
        <v>139</v>
      </c>
      <c r="CP3450" s="1" t="s">
        <v>112</v>
      </c>
      <c r="CQ3450" s="1" t="s">
        <v>111</v>
      </c>
      <c r="CR3450" s="1" t="s">
        <v>111</v>
      </c>
      <c r="CS3450" s="1" t="s">
        <v>111</v>
      </c>
      <c r="CT3450" s="1" t="s">
        <v>138</v>
      </c>
      <c r="CU3450" s="1" t="s">
        <v>111</v>
      </c>
      <c r="CV3450" s="1" t="s">
        <v>138</v>
      </c>
      <c r="CW3450" s="1" t="s">
        <v>138</v>
      </c>
      <c r="CX3450" s="1">
        <v>16702875525</v>
      </c>
      <c r="CY3450" s="1" t="s">
        <v>17862</v>
      </c>
      <c r="CZ3450" s="1" t="s">
        <v>138</v>
      </c>
      <c r="DA3450" s="1" t="s">
        <v>111</v>
      </c>
      <c r="DB3450" s="1" t="s">
        <v>112</v>
      </c>
    </row>
    <row r="3451" spans="1:111" ht="15.6" customHeight="1" x14ac:dyDescent="0.25">
      <c r="A3451" s="1" t="s">
        <v>17887</v>
      </c>
      <c r="B3451" s="1" t="s">
        <v>109</v>
      </c>
      <c r="C3451" s="2">
        <v>44036.041465740738</v>
      </c>
      <c r="D3451" s="2">
        <v>44110</v>
      </c>
      <c r="E3451" s="1" t="s">
        <v>110</v>
      </c>
      <c r="F3451" s="2">
        <v>44102.833333333336</v>
      </c>
      <c r="G3451" s="1" t="s">
        <v>111</v>
      </c>
      <c r="H3451" s="1" t="s">
        <v>112</v>
      </c>
      <c r="I3451" s="1" t="s">
        <v>112</v>
      </c>
      <c r="J3451" s="1" t="s">
        <v>2370</v>
      </c>
      <c r="K3451" s="1" t="s">
        <v>2371</v>
      </c>
      <c r="L3451" s="1" t="s">
        <v>415</v>
      </c>
      <c r="N3451" s="1" t="s">
        <v>167</v>
      </c>
      <c r="O3451" s="1" t="s">
        <v>117</v>
      </c>
      <c r="P3451" s="9">
        <v>96950</v>
      </c>
      <c r="Q3451" s="1" t="s">
        <v>118</v>
      </c>
      <c r="S3451" s="1">
        <v>16702888338</v>
      </c>
      <c r="U3451" s="1">
        <v>53211</v>
      </c>
      <c r="V3451" s="1" t="s">
        <v>119</v>
      </c>
      <c r="X3451" s="1" t="s">
        <v>416</v>
      </c>
      <c r="Y3451" s="1" t="s">
        <v>417</v>
      </c>
      <c r="Z3451" s="1" t="s">
        <v>418</v>
      </c>
      <c r="AA3451" s="1" t="s">
        <v>171</v>
      </c>
      <c r="AB3451" s="1" t="s">
        <v>415</v>
      </c>
      <c r="AD3451" s="1" t="s">
        <v>167</v>
      </c>
      <c r="AE3451" s="1" t="s">
        <v>117</v>
      </c>
      <c r="AF3451" s="9">
        <v>96950</v>
      </c>
      <c r="AG3451" s="1" t="s">
        <v>118</v>
      </c>
      <c r="AI3451" s="1">
        <v>16702888338</v>
      </c>
      <c r="AK3451" s="1" t="s">
        <v>420</v>
      </c>
      <c r="BC3451" s="1" t="str">
        <f>"49-3023.01"</f>
        <v>49-3023.01</v>
      </c>
      <c r="BD3451" s="1" t="s">
        <v>608</v>
      </c>
      <c r="BE3451" s="1" t="s">
        <v>2373</v>
      </c>
      <c r="BF3451" s="1" t="s">
        <v>2374</v>
      </c>
      <c r="BG3451" s="1">
        <v>1</v>
      </c>
      <c r="BI3451" s="2">
        <v>44105</v>
      </c>
      <c r="BJ3451" s="2">
        <v>44469</v>
      </c>
      <c r="BM3451" s="1">
        <v>35</v>
      </c>
      <c r="BN3451" s="1">
        <v>0</v>
      </c>
      <c r="BO3451" s="1">
        <v>7</v>
      </c>
      <c r="BP3451" s="1">
        <v>7</v>
      </c>
      <c r="BQ3451" s="1">
        <v>7</v>
      </c>
      <c r="BR3451" s="1">
        <v>7</v>
      </c>
      <c r="BS3451" s="1">
        <v>7</v>
      </c>
      <c r="BT3451" s="1">
        <v>0</v>
      </c>
      <c r="BU3451" s="1" t="str">
        <f>"8:00 AM"</f>
        <v>8:00 AM</v>
      </c>
      <c r="BV3451" s="1" t="str">
        <f>"4:00 PM"</f>
        <v>4:00 PM</v>
      </c>
      <c r="BW3451" s="1" t="s">
        <v>135</v>
      </c>
      <c r="BX3451" s="1">
        <v>0</v>
      </c>
      <c r="BY3451" s="1">
        <v>6</v>
      </c>
      <c r="BZ3451" s="1" t="s">
        <v>112</v>
      </c>
      <c r="CA3451" s="1">
        <v>0</v>
      </c>
      <c r="CB3451" s="4" t="s">
        <v>2375</v>
      </c>
      <c r="CC3451" s="1" t="s">
        <v>425</v>
      </c>
      <c r="CD3451" s="1" t="s">
        <v>426</v>
      </c>
      <c r="CE3451" s="1" t="s">
        <v>167</v>
      </c>
      <c r="CF3451" s="1" t="s">
        <v>117</v>
      </c>
      <c r="CG3451" s="1">
        <v>96950</v>
      </c>
      <c r="CH3451" s="3">
        <v>14.71</v>
      </c>
      <c r="CI3451" s="3">
        <v>14.71</v>
      </c>
      <c r="CJ3451" s="3">
        <v>22.06</v>
      </c>
      <c r="CK3451" s="3">
        <v>22.06</v>
      </c>
      <c r="CL3451" s="1" t="s">
        <v>137</v>
      </c>
      <c r="CN3451" s="1" t="s">
        <v>139</v>
      </c>
      <c r="CP3451" s="1" t="s">
        <v>112</v>
      </c>
      <c r="CQ3451" s="1" t="s">
        <v>111</v>
      </c>
      <c r="CR3451" s="1" t="s">
        <v>112</v>
      </c>
      <c r="CS3451" s="1" t="s">
        <v>111</v>
      </c>
      <c r="CT3451" s="1" t="s">
        <v>138</v>
      </c>
      <c r="CU3451" s="1" t="s">
        <v>111</v>
      </c>
      <c r="CV3451" s="1" t="s">
        <v>138</v>
      </c>
      <c r="CW3451" s="1" t="s">
        <v>3422</v>
      </c>
      <c r="CX3451" s="1">
        <v>16702888338</v>
      </c>
      <c r="CY3451" s="1" t="s">
        <v>420</v>
      </c>
      <c r="CZ3451" s="1" t="s">
        <v>428</v>
      </c>
      <c r="DA3451" s="1" t="s">
        <v>111</v>
      </c>
      <c r="DB3451" s="1" t="s">
        <v>112</v>
      </c>
    </row>
    <row r="3452" spans="1:111" ht="15.6" customHeight="1" x14ac:dyDescent="0.25">
      <c r="A3452" s="1" t="s">
        <v>17888</v>
      </c>
      <c r="B3452" s="1" t="s">
        <v>109</v>
      </c>
      <c r="C3452" s="2">
        <v>44045.737458796299</v>
      </c>
      <c r="D3452" s="2">
        <v>44126</v>
      </c>
      <c r="E3452" s="1" t="s">
        <v>180</v>
      </c>
      <c r="G3452" s="1" t="s">
        <v>112</v>
      </c>
      <c r="H3452" s="1" t="s">
        <v>112</v>
      </c>
      <c r="I3452" s="1" t="s">
        <v>112</v>
      </c>
      <c r="J3452" s="1" t="s">
        <v>2017</v>
      </c>
      <c r="L3452" s="1" t="s">
        <v>2018</v>
      </c>
      <c r="N3452" s="1" t="s">
        <v>116</v>
      </c>
      <c r="O3452" s="1" t="s">
        <v>117</v>
      </c>
      <c r="P3452" s="9">
        <v>96950</v>
      </c>
      <c r="Q3452" s="1" t="s">
        <v>118</v>
      </c>
      <c r="S3452" s="1">
        <v>16702358165</v>
      </c>
      <c r="U3452" s="1">
        <v>561110</v>
      </c>
      <c r="V3452" s="1" t="s">
        <v>119</v>
      </c>
      <c r="X3452" s="1" t="s">
        <v>2440</v>
      </c>
      <c r="Y3452" s="1" t="s">
        <v>2441</v>
      </c>
      <c r="Z3452" s="1" t="s">
        <v>2019</v>
      </c>
      <c r="AA3452" s="1" t="s">
        <v>245</v>
      </c>
      <c r="AB3452" s="1" t="s">
        <v>3670</v>
      </c>
      <c r="AD3452" s="1" t="s">
        <v>116</v>
      </c>
      <c r="AE3452" s="1" t="s">
        <v>117</v>
      </c>
      <c r="AF3452" s="9">
        <v>96950</v>
      </c>
      <c r="AG3452" s="1" t="s">
        <v>118</v>
      </c>
      <c r="AI3452" s="1">
        <v>16702358165</v>
      </c>
      <c r="AK3452" s="1" t="s">
        <v>2021</v>
      </c>
      <c r="BC3452" s="1" t="str">
        <f>"43-9061.00"</f>
        <v>43-9061.00</v>
      </c>
      <c r="BD3452" s="1" t="s">
        <v>375</v>
      </c>
      <c r="BE3452" s="1" t="s">
        <v>3671</v>
      </c>
      <c r="BF3452" s="1" t="s">
        <v>14718</v>
      </c>
      <c r="BG3452" s="1">
        <v>1</v>
      </c>
      <c r="BI3452" s="2">
        <v>44105</v>
      </c>
      <c r="BJ3452" s="2">
        <v>45199</v>
      </c>
      <c r="BM3452" s="1">
        <v>40</v>
      </c>
      <c r="BN3452" s="1">
        <v>0</v>
      </c>
      <c r="BO3452" s="1">
        <v>8</v>
      </c>
      <c r="BP3452" s="1">
        <v>8</v>
      </c>
      <c r="BQ3452" s="1">
        <v>8</v>
      </c>
      <c r="BR3452" s="1">
        <v>8</v>
      </c>
      <c r="BS3452" s="1">
        <v>8</v>
      </c>
      <c r="BT3452" s="1">
        <v>0</v>
      </c>
      <c r="BU3452" s="1" t="str">
        <f>"8:30 AM"</f>
        <v>8:30 AM</v>
      </c>
      <c r="BV3452" s="1" t="str">
        <f>"5:30 PM"</f>
        <v>5:30 PM</v>
      </c>
      <c r="BW3452" s="1" t="s">
        <v>135</v>
      </c>
      <c r="BX3452" s="1">
        <v>0</v>
      </c>
      <c r="BY3452" s="1">
        <v>12</v>
      </c>
      <c r="BZ3452" s="1" t="s">
        <v>112</v>
      </c>
      <c r="CA3452" s="1">
        <v>0</v>
      </c>
      <c r="CB3452" s="4" t="s">
        <v>17889</v>
      </c>
      <c r="CC3452" s="1" t="s">
        <v>3674</v>
      </c>
      <c r="CD3452" s="1" t="s">
        <v>3675</v>
      </c>
      <c r="CE3452" s="1" t="s">
        <v>116</v>
      </c>
      <c r="CF3452" s="1" t="s">
        <v>117</v>
      </c>
      <c r="CG3452" s="1">
        <v>96950</v>
      </c>
      <c r="CH3452" s="3">
        <v>11.15</v>
      </c>
      <c r="CI3452" s="3">
        <v>11.15</v>
      </c>
      <c r="CJ3452" s="3">
        <v>0</v>
      </c>
      <c r="CK3452" s="3">
        <v>0</v>
      </c>
      <c r="CL3452" s="1" t="s">
        <v>137</v>
      </c>
      <c r="CM3452" s="1" t="s">
        <v>230</v>
      </c>
      <c r="CN3452" s="1" t="s">
        <v>139</v>
      </c>
      <c r="CP3452" s="1" t="s">
        <v>112</v>
      </c>
      <c r="CQ3452" s="1" t="s">
        <v>111</v>
      </c>
      <c r="CR3452" s="1" t="s">
        <v>112</v>
      </c>
      <c r="CS3452" s="1" t="s">
        <v>112</v>
      </c>
      <c r="CT3452" s="1" t="s">
        <v>138</v>
      </c>
      <c r="CU3452" s="1" t="s">
        <v>111</v>
      </c>
      <c r="CV3452" s="1" t="s">
        <v>138</v>
      </c>
      <c r="CW3452" s="1" t="s">
        <v>1633</v>
      </c>
      <c r="CX3452" s="1">
        <v>16702358165</v>
      </c>
      <c r="CY3452" s="1" t="s">
        <v>2021</v>
      </c>
      <c r="CZ3452" s="1" t="s">
        <v>138</v>
      </c>
      <c r="DA3452" s="1" t="s">
        <v>111</v>
      </c>
      <c r="DB3452" s="1" t="s">
        <v>112</v>
      </c>
      <c r="DC3452" s="1" t="s">
        <v>2027</v>
      </c>
      <c r="DD3452" s="1" t="s">
        <v>2028</v>
      </c>
      <c r="DE3452" s="1" t="s">
        <v>17890</v>
      </c>
      <c r="DF3452" s="1" t="s">
        <v>2030</v>
      </c>
      <c r="DG3452" s="1" t="s">
        <v>2021</v>
      </c>
    </row>
    <row r="3453" spans="1:111" ht="15.6" customHeight="1" x14ac:dyDescent="0.25">
      <c r="A3453" s="1" t="s">
        <v>17902</v>
      </c>
      <c r="B3453" s="1" t="s">
        <v>109</v>
      </c>
      <c r="C3453" s="2">
        <v>44055.881450347224</v>
      </c>
      <c r="D3453" s="2">
        <v>44169</v>
      </c>
      <c r="E3453" s="1" t="s">
        <v>180</v>
      </c>
      <c r="G3453" s="1" t="s">
        <v>112</v>
      </c>
      <c r="H3453" s="1" t="s">
        <v>112</v>
      </c>
      <c r="I3453" s="1" t="s">
        <v>112</v>
      </c>
      <c r="J3453" s="1" t="s">
        <v>17903</v>
      </c>
      <c r="L3453" s="1" t="s">
        <v>12888</v>
      </c>
      <c r="M3453" s="1" t="s">
        <v>12889</v>
      </c>
      <c r="N3453" s="1" t="s">
        <v>812</v>
      </c>
      <c r="O3453" s="1" t="s">
        <v>117</v>
      </c>
      <c r="P3453" s="9">
        <v>96950</v>
      </c>
      <c r="Q3453" s="1" t="s">
        <v>118</v>
      </c>
      <c r="S3453" s="1">
        <v>16702334646</v>
      </c>
      <c r="U3453" s="1">
        <v>6216</v>
      </c>
      <c r="V3453" s="1" t="s">
        <v>119</v>
      </c>
      <c r="X3453" s="1" t="s">
        <v>987</v>
      </c>
      <c r="Y3453" s="1" t="s">
        <v>5749</v>
      </c>
      <c r="AA3453" s="1" t="s">
        <v>5750</v>
      </c>
      <c r="AB3453" s="1" t="s">
        <v>12888</v>
      </c>
      <c r="AC3453" s="1" t="s">
        <v>12889</v>
      </c>
      <c r="AD3453" s="1" t="s">
        <v>812</v>
      </c>
      <c r="AE3453" s="1" t="s">
        <v>117</v>
      </c>
      <c r="AF3453" s="9">
        <v>96950</v>
      </c>
      <c r="AG3453" s="1" t="s">
        <v>118</v>
      </c>
      <c r="AI3453" s="1">
        <v>16702334646</v>
      </c>
      <c r="AK3453" s="1" t="s">
        <v>5752</v>
      </c>
      <c r="BC3453" s="1" t="str">
        <f>"29-2099.06"</f>
        <v>29-2099.06</v>
      </c>
      <c r="BD3453" s="1" t="s">
        <v>3660</v>
      </c>
      <c r="BE3453" s="1" t="s">
        <v>17904</v>
      </c>
      <c r="BF3453" s="1" t="s">
        <v>17905</v>
      </c>
      <c r="BG3453" s="1">
        <v>10</v>
      </c>
      <c r="BI3453" s="2">
        <v>44105</v>
      </c>
      <c r="BJ3453" s="2">
        <v>44469</v>
      </c>
      <c r="BM3453" s="1">
        <v>40</v>
      </c>
      <c r="BN3453" s="1">
        <v>0</v>
      </c>
      <c r="BO3453" s="1">
        <v>8</v>
      </c>
      <c r="BP3453" s="1">
        <v>8</v>
      </c>
      <c r="BQ3453" s="1">
        <v>8</v>
      </c>
      <c r="BR3453" s="1">
        <v>8</v>
      </c>
      <c r="BS3453" s="1">
        <v>8</v>
      </c>
      <c r="BT3453" s="1">
        <v>0</v>
      </c>
      <c r="BU3453" s="1" t="str">
        <f>"8:00 AM"</f>
        <v>8:00 AM</v>
      </c>
      <c r="BV3453" s="1" t="str">
        <f>"5:00 PM"</f>
        <v>5:00 PM</v>
      </c>
      <c r="BW3453" s="1" t="s">
        <v>392</v>
      </c>
      <c r="BX3453" s="1">
        <v>0</v>
      </c>
      <c r="BY3453" s="1">
        <v>24</v>
      </c>
      <c r="BZ3453" s="1" t="s">
        <v>112</v>
      </c>
      <c r="CA3453" s="1">
        <v>0</v>
      </c>
      <c r="CB3453" s="4" t="s">
        <v>17906</v>
      </c>
      <c r="CC3453" s="1" t="s">
        <v>12888</v>
      </c>
      <c r="CD3453" s="1" t="s">
        <v>17907</v>
      </c>
      <c r="CE3453" s="1" t="s">
        <v>812</v>
      </c>
      <c r="CF3453" s="1" t="s">
        <v>117</v>
      </c>
      <c r="CG3453" s="1">
        <v>96950</v>
      </c>
      <c r="CH3453" s="3">
        <v>12.81</v>
      </c>
      <c r="CI3453" s="3">
        <v>12.81</v>
      </c>
      <c r="CJ3453" s="3">
        <v>19.22</v>
      </c>
      <c r="CK3453" s="3">
        <v>19.22</v>
      </c>
      <c r="CL3453" s="1" t="s">
        <v>137</v>
      </c>
      <c r="CN3453" s="1" t="s">
        <v>139</v>
      </c>
      <c r="CP3453" s="1" t="s">
        <v>112</v>
      </c>
      <c r="CQ3453" s="1" t="s">
        <v>111</v>
      </c>
      <c r="CR3453" s="1" t="s">
        <v>112</v>
      </c>
      <c r="CS3453" s="1" t="s">
        <v>111</v>
      </c>
      <c r="CT3453" s="1" t="s">
        <v>138</v>
      </c>
      <c r="CU3453" s="1" t="s">
        <v>111</v>
      </c>
      <c r="CV3453" s="1" t="s">
        <v>138</v>
      </c>
      <c r="CW3453" s="1" t="s">
        <v>331</v>
      </c>
      <c r="CX3453" s="1">
        <v>16702334646</v>
      </c>
      <c r="CY3453" s="1" t="s">
        <v>5756</v>
      </c>
      <c r="CZ3453" s="1" t="s">
        <v>138</v>
      </c>
      <c r="DA3453" s="1" t="s">
        <v>111</v>
      </c>
      <c r="DB3453" s="1" t="s">
        <v>112</v>
      </c>
      <c r="DC3453" s="1" t="s">
        <v>1701</v>
      </c>
      <c r="DD3453" s="1" t="s">
        <v>1702</v>
      </c>
      <c r="DF3453" s="1" t="s">
        <v>1703</v>
      </c>
      <c r="DG3453" s="1" t="s">
        <v>1704</v>
      </c>
    </row>
    <row r="3454" spans="1:111" ht="15.6" customHeight="1" x14ac:dyDescent="0.25">
      <c r="A3454" s="1" t="s">
        <v>17912</v>
      </c>
      <c r="B3454" s="1" t="s">
        <v>109</v>
      </c>
      <c r="C3454" s="2">
        <v>44044.986065740741</v>
      </c>
      <c r="D3454" s="2">
        <v>44118</v>
      </c>
      <c r="E3454" s="1" t="s">
        <v>180</v>
      </c>
      <c r="G3454" s="1" t="s">
        <v>111</v>
      </c>
      <c r="H3454" s="1" t="s">
        <v>112</v>
      </c>
      <c r="I3454" s="1" t="s">
        <v>112</v>
      </c>
      <c r="J3454" s="1" t="s">
        <v>5543</v>
      </c>
      <c r="L3454" s="1" t="s">
        <v>6694</v>
      </c>
      <c r="M3454" s="1" t="s">
        <v>6695</v>
      </c>
      <c r="N3454" s="1" t="s">
        <v>1197</v>
      </c>
      <c r="O3454" s="1" t="s">
        <v>117</v>
      </c>
      <c r="P3454" s="9">
        <v>96950</v>
      </c>
      <c r="Q3454" s="1" t="s">
        <v>118</v>
      </c>
      <c r="R3454" s="1" t="s">
        <v>138</v>
      </c>
      <c r="S3454" s="1">
        <v>16702333839</v>
      </c>
      <c r="U3454" s="1">
        <v>236220</v>
      </c>
      <c r="V3454" s="1" t="s">
        <v>119</v>
      </c>
      <c r="X3454" s="1" t="s">
        <v>5544</v>
      </c>
      <c r="Y3454" s="1" t="s">
        <v>5545</v>
      </c>
      <c r="Z3454" s="1" t="s">
        <v>1319</v>
      </c>
      <c r="AA3454" s="1" t="s">
        <v>387</v>
      </c>
      <c r="AB3454" s="1" t="s">
        <v>6694</v>
      </c>
      <c r="AC3454" s="1" t="s">
        <v>6695</v>
      </c>
      <c r="AD3454" s="1" t="s">
        <v>1197</v>
      </c>
      <c r="AE3454" s="1" t="s">
        <v>117</v>
      </c>
      <c r="AF3454" s="9">
        <v>96950</v>
      </c>
      <c r="AG3454" s="1" t="s">
        <v>118</v>
      </c>
      <c r="AH3454" s="1" t="s">
        <v>138</v>
      </c>
      <c r="AI3454" s="1">
        <v>16702333839</v>
      </c>
      <c r="AK3454" s="1" t="s">
        <v>5546</v>
      </c>
      <c r="BC3454" s="1" t="str">
        <f>"47-2061.00"</f>
        <v>47-2061.00</v>
      </c>
      <c r="BD3454" s="1" t="s">
        <v>1116</v>
      </c>
      <c r="BE3454" s="1" t="s">
        <v>17913</v>
      </c>
      <c r="BF3454" s="1" t="s">
        <v>1118</v>
      </c>
      <c r="BG3454" s="1">
        <v>10</v>
      </c>
      <c r="BI3454" s="2">
        <v>44105</v>
      </c>
      <c r="BJ3454" s="2">
        <v>44469</v>
      </c>
      <c r="BM3454" s="1">
        <v>35</v>
      </c>
      <c r="BN3454" s="1">
        <v>0</v>
      </c>
      <c r="BO3454" s="1">
        <v>7</v>
      </c>
      <c r="BP3454" s="1">
        <v>7</v>
      </c>
      <c r="BQ3454" s="1">
        <v>7</v>
      </c>
      <c r="BR3454" s="1">
        <v>7</v>
      </c>
      <c r="BS3454" s="1">
        <v>7</v>
      </c>
      <c r="BT3454" s="1">
        <v>0</v>
      </c>
      <c r="BU3454" s="1" t="str">
        <f>"8:00 AM"</f>
        <v>8:00 AM</v>
      </c>
      <c r="BV3454" s="1" t="str">
        <f>"5:00 PM"</f>
        <v>5:00 PM</v>
      </c>
      <c r="BW3454" s="1" t="s">
        <v>135</v>
      </c>
      <c r="BX3454" s="1">
        <v>0</v>
      </c>
      <c r="BY3454" s="1">
        <v>12</v>
      </c>
      <c r="BZ3454" s="1" t="s">
        <v>112</v>
      </c>
      <c r="CA3454" s="1">
        <v>0</v>
      </c>
      <c r="CB3454" s="4" t="s">
        <v>17914</v>
      </c>
      <c r="CC3454" s="1" t="s">
        <v>6694</v>
      </c>
      <c r="CD3454" s="1" t="s">
        <v>6695</v>
      </c>
      <c r="CE3454" s="1" t="s">
        <v>1197</v>
      </c>
      <c r="CF3454" s="1" t="s">
        <v>117</v>
      </c>
      <c r="CG3454" s="1">
        <v>96950</v>
      </c>
      <c r="CH3454" s="3">
        <v>8.09</v>
      </c>
      <c r="CI3454" s="3">
        <v>8.09</v>
      </c>
      <c r="CJ3454" s="3">
        <v>12.13</v>
      </c>
      <c r="CK3454" s="3">
        <v>12.13</v>
      </c>
      <c r="CL3454" s="1" t="s">
        <v>137</v>
      </c>
      <c r="CM3454" s="1" t="s">
        <v>17390</v>
      </c>
      <c r="CN3454" s="1" t="s">
        <v>139</v>
      </c>
      <c r="CP3454" s="1" t="s">
        <v>112</v>
      </c>
      <c r="CQ3454" s="1" t="s">
        <v>111</v>
      </c>
      <c r="CR3454" s="1" t="s">
        <v>111</v>
      </c>
      <c r="CS3454" s="1" t="s">
        <v>111</v>
      </c>
      <c r="CT3454" s="1" t="s">
        <v>138</v>
      </c>
      <c r="CU3454" s="1" t="s">
        <v>111</v>
      </c>
      <c r="CV3454" s="1" t="s">
        <v>111</v>
      </c>
      <c r="CW3454" s="1" t="s">
        <v>17915</v>
      </c>
      <c r="CX3454" s="1">
        <v>16702333839</v>
      </c>
      <c r="CY3454" s="1" t="s">
        <v>5546</v>
      </c>
      <c r="CZ3454" s="1" t="s">
        <v>138</v>
      </c>
      <c r="DA3454" s="1" t="s">
        <v>111</v>
      </c>
      <c r="DB3454" s="1" t="s">
        <v>112</v>
      </c>
    </row>
    <row r="3455" spans="1:111" ht="15.6" customHeight="1" x14ac:dyDescent="0.25">
      <c r="A3455" s="1" t="s">
        <v>17918</v>
      </c>
      <c r="B3455" s="1" t="s">
        <v>109</v>
      </c>
      <c r="C3455" s="2">
        <v>44032.801798263892</v>
      </c>
      <c r="D3455" s="2">
        <v>44111</v>
      </c>
      <c r="E3455" s="1" t="s">
        <v>110</v>
      </c>
      <c r="F3455" s="2">
        <v>44102.833333333336</v>
      </c>
      <c r="G3455" s="1" t="s">
        <v>111</v>
      </c>
      <c r="H3455" s="1" t="s">
        <v>112</v>
      </c>
      <c r="I3455" s="1" t="s">
        <v>112</v>
      </c>
      <c r="J3455" s="1" t="s">
        <v>17919</v>
      </c>
      <c r="L3455" s="1" t="s">
        <v>17920</v>
      </c>
      <c r="M3455" s="1" t="s">
        <v>17921</v>
      </c>
      <c r="N3455" s="1" t="s">
        <v>167</v>
      </c>
      <c r="O3455" s="1" t="s">
        <v>117</v>
      </c>
      <c r="P3455" s="9">
        <v>96950</v>
      </c>
      <c r="Q3455" s="1" t="s">
        <v>118</v>
      </c>
      <c r="S3455" s="1">
        <v>16702569483</v>
      </c>
      <c r="U3455" s="1">
        <v>491110</v>
      </c>
      <c r="V3455" s="1" t="s">
        <v>119</v>
      </c>
      <c r="X3455" s="1" t="s">
        <v>1701</v>
      </c>
      <c r="Y3455" s="1" t="s">
        <v>17922</v>
      </c>
      <c r="Z3455" s="1" t="s">
        <v>17923</v>
      </c>
      <c r="AA3455" s="1" t="s">
        <v>639</v>
      </c>
      <c r="AB3455" s="1" t="s">
        <v>17924</v>
      </c>
      <c r="AD3455" s="1" t="s">
        <v>167</v>
      </c>
      <c r="AE3455" s="1" t="s">
        <v>117</v>
      </c>
      <c r="AF3455" s="9">
        <v>96950</v>
      </c>
      <c r="AG3455" s="1" t="s">
        <v>118</v>
      </c>
      <c r="AI3455" s="1">
        <v>16702569483</v>
      </c>
      <c r="AK3455" s="1" t="s">
        <v>17925</v>
      </c>
      <c r="BC3455" s="1" t="str">
        <f>"53-3032.00"</f>
        <v>53-3032.00</v>
      </c>
      <c r="BD3455" s="1" t="s">
        <v>991</v>
      </c>
      <c r="BE3455" s="1" t="s">
        <v>17926</v>
      </c>
      <c r="BF3455" s="1" t="s">
        <v>17927</v>
      </c>
      <c r="BG3455" s="1">
        <v>1</v>
      </c>
      <c r="BI3455" s="2">
        <v>44105</v>
      </c>
      <c r="BJ3455" s="2">
        <v>44469</v>
      </c>
      <c r="BM3455" s="1">
        <v>35</v>
      </c>
      <c r="BN3455" s="1">
        <v>0</v>
      </c>
      <c r="BO3455" s="1">
        <v>7</v>
      </c>
      <c r="BP3455" s="1">
        <v>7</v>
      </c>
      <c r="BQ3455" s="1">
        <v>7</v>
      </c>
      <c r="BR3455" s="1">
        <v>7</v>
      </c>
      <c r="BS3455" s="1">
        <v>7</v>
      </c>
      <c r="BT3455" s="1">
        <v>0</v>
      </c>
      <c r="BU3455" s="1" t="str">
        <f>"8:00 AM"</f>
        <v>8:00 AM</v>
      </c>
      <c r="BV3455" s="1" t="str">
        <f>"4:00 PM"</f>
        <v>4:00 PM</v>
      </c>
      <c r="BW3455" s="1" t="s">
        <v>135</v>
      </c>
      <c r="BX3455" s="1">
        <v>0</v>
      </c>
      <c r="BY3455" s="1">
        <v>6</v>
      </c>
      <c r="BZ3455" s="1" t="s">
        <v>112</v>
      </c>
      <c r="CA3455" s="1">
        <v>0</v>
      </c>
      <c r="CB3455" s="1" t="s">
        <v>17928</v>
      </c>
      <c r="CC3455" s="1" t="s">
        <v>17920</v>
      </c>
      <c r="CD3455" s="1" t="s">
        <v>17921</v>
      </c>
      <c r="CE3455" s="1" t="s">
        <v>167</v>
      </c>
      <c r="CF3455" s="1" t="s">
        <v>117</v>
      </c>
      <c r="CG3455" s="1">
        <v>96950</v>
      </c>
      <c r="CH3455" s="3">
        <v>13.85</v>
      </c>
      <c r="CI3455" s="3">
        <v>13.85</v>
      </c>
      <c r="CJ3455" s="3">
        <v>20.77</v>
      </c>
      <c r="CK3455" s="3">
        <v>20.77</v>
      </c>
      <c r="CL3455" s="1" t="s">
        <v>137</v>
      </c>
      <c r="CN3455" s="1" t="s">
        <v>139</v>
      </c>
      <c r="CP3455" s="1" t="s">
        <v>112</v>
      </c>
      <c r="CQ3455" s="1" t="s">
        <v>111</v>
      </c>
      <c r="CR3455" s="1" t="s">
        <v>112</v>
      </c>
      <c r="CS3455" s="1" t="s">
        <v>111</v>
      </c>
      <c r="CT3455" s="1" t="s">
        <v>138</v>
      </c>
      <c r="CU3455" s="1" t="s">
        <v>111</v>
      </c>
      <c r="CV3455" s="1" t="s">
        <v>138</v>
      </c>
      <c r="CW3455" s="1" t="s">
        <v>3422</v>
      </c>
      <c r="CX3455" s="1">
        <v>16702569483</v>
      </c>
      <c r="CY3455" s="1" t="s">
        <v>17925</v>
      </c>
      <c r="CZ3455" s="1" t="s">
        <v>428</v>
      </c>
      <c r="DA3455" s="1" t="s">
        <v>111</v>
      </c>
      <c r="DB3455" s="1" t="s">
        <v>112</v>
      </c>
    </row>
    <row r="3456" spans="1:111" ht="15.6" customHeight="1" x14ac:dyDescent="0.25">
      <c r="A3456" s="1" t="s">
        <v>17929</v>
      </c>
      <c r="B3456" s="1" t="s">
        <v>109</v>
      </c>
      <c r="C3456" s="2">
        <v>44073.380377777779</v>
      </c>
      <c r="D3456" s="2">
        <v>44160</v>
      </c>
      <c r="E3456" s="1" t="s">
        <v>110</v>
      </c>
      <c r="F3456" s="2">
        <v>44103.833333333336</v>
      </c>
      <c r="G3456" s="1" t="s">
        <v>111</v>
      </c>
      <c r="H3456" s="1" t="s">
        <v>112</v>
      </c>
      <c r="I3456" s="1" t="s">
        <v>112</v>
      </c>
      <c r="J3456" s="1" t="s">
        <v>11523</v>
      </c>
      <c r="K3456" s="1" t="s">
        <v>11524</v>
      </c>
      <c r="L3456" s="1" t="s">
        <v>1550</v>
      </c>
      <c r="M3456" s="1" t="s">
        <v>11525</v>
      </c>
      <c r="N3456" s="1" t="s">
        <v>116</v>
      </c>
      <c r="O3456" s="1" t="s">
        <v>117</v>
      </c>
      <c r="P3456" s="9">
        <v>96950</v>
      </c>
      <c r="Q3456" s="1" t="s">
        <v>118</v>
      </c>
      <c r="R3456" s="1" t="s">
        <v>138</v>
      </c>
      <c r="S3456" s="1">
        <v>16709897798</v>
      </c>
      <c r="U3456" s="1">
        <v>56152</v>
      </c>
      <c r="V3456" s="1" t="s">
        <v>119</v>
      </c>
      <c r="X3456" s="1" t="s">
        <v>17930</v>
      </c>
      <c r="Y3456" s="1" t="s">
        <v>17931</v>
      </c>
      <c r="AA3456" s="1" t="s">
        <v>3755</v>
      </c>
      <c r="AB3456" s="1" t="s">
        <v>1550</v>
      </c>
      <c r="AC3456" s="1" t="s">
        <v>11525</v>
      </c>
      <c r="AD3456" s="1" t="s">
        <v>116</v>
      </c>
      <c r="AE3456" s="1" t="s">
        <v>117</v>
      </c>
      <c r="AF3456" s="9">
        <v>96950</v>
      </c>
      <c r="AG3456" s="1" t="s">
        <v>118</v>
      </c>
      <c r="AH3456" s="1" t="s">
        <v>138</v>
      </c>
      <c r="AI3456" s="1">
        <v>16709897798</v>
      </c>
      <c r="AK3456" s="1" t="s">
        <v>11527</v>
      </c>
      <c r="BC3456" s="1" t="str">
        <f>"39-7011.00"</f>
        <v>39-7011.00</v>
      </c>
      <c r="BD3456" s="1" t="s">
        <v>1435</v>
      </c>
      <c r="BE3456" s="1" t="s">
        <v>17932</v>
      </c>
      <c r="BF3456" s="1" t="s">
        <v>3755</v>
      </c>
      <c r="BG3456" s="1">
        <v>1</v>
      </c>
      <c r="BI3456" s="2">
        <v>44105</v>
      </c>
      <c r="BJ3456" s="2">
        <v>44469</v>
      </c>
      <c r="BM3456" s="1">
        <v>35</v>
      </c>
      <c r="BN3456" s="1">
        <v>0</v>
      </c>
      <c r="BO3456" s="1">
        <v>7</v>
      </c>
      <c r="BP3456" s="1">
        <v>7</v>
      </c>
      <c r="BQ3456" s="1">
        <v>7</v>
      </c>
      <c r="BR3456" s="1">
        <v>7</v>
      </c>
      <c r="BS3456" s="1">
        <v>7</v>
      </c>
      <c r="BT3456" s="1">
        <v>0</v>
      </c>
      <c r="BU3456" s="1" t="str">
        <f>"9:00 AM"</f>
        <v>9:00 AM</v>
      </c>
      <c r="BV3456" s="1" t="str">
        <f>"5:00 PM"</f>
        <v>5:00 PM</v>
      </c>
      <c r="BW3456" s="1" t="s">
        <v>135</v>
      </c>
      <c r="BX3456" s="1">
        <v>0</v>
      </c>
      <c r="BY3456" s="1">
        <v>24</v>
      </c>
      <c r="BZ3456" s="1" t="s">
        <v>112</v>
      </c>
      <c r="CA3456" s="1">
        <v>0</v>
      </c>
      <c r="CB3456" s="4" t="s">
        <v>11529</v>
      </c>
      <c r="CC3456" s="1" t="s">
        <v>1550</v>
      </c>
      <c r="CD3456" s="1" t="s">
        <v>11525</v>
      </c>
      <c r="CE3456" s="1" t="s">
        <v>116</v>
      </c>
      <c r="CF3456" s="1" t="s">
        <v>117</v>
      </c>
      <c r="CG3456" s="1">
        <v>96950</v>
      </c>
      <c r="CH3456" s="3">
        <v>9.48</v>
      </c>
      <c r="CI3456" s="3">
        <v>9.48</v>
      </c>
      <c r="CJ3456" s="3">
        <v>14.22</v>
      </c>
      <c r="CK3456" s="3">
        <v>14.22</v>
      </c>
      <c r="CL3456" s="1" t="s">
        <v>137</v>
      </c>
      <c r="CM3456" s="1" t="s">
        <v>138</v>
      </c>
      <c r="CN3456" s="1" t="s">
        <v>139</v>
      </c>
      <c r="CP3456" s="1" t="s">
        <v>112</v>
      </c>
      <c r="CQ3456" s="1" t="s">
        <v>111</v>
      </c>
      <c r="CR3456" s="1" t="s">
        <v>112</v>
      </c>
      <c r="CS3456" s="1" t="s">
        <v>111</v>
      </c>
      <c r="CT3456" s="1" t="s">
        <v>138</v>
      </c>
      <c r="CU3456" s="1" t="s">
        <v>111</v>
      </c>
      <c r="CV3456" s="1" t="s">
        <v>138</v>
      </c>
      <c r="CW3456" s="1" t="s">
        <v>17933</v>
      </c>
      <c r="CX3456" s="1">
        <v>16709897798</v>
      </c>
      <c r="CY3456" s="1" t="s">
        <v>11527</v>
      </c>
      <c r="CZ3456" s="1" t="s">
        <v>138</v>
      </c>
      <c r="DA3456" s="1" t="s">
        <v>111</v>
      </c>
      <c r="DB3456" s="1" t="s">
        <v>112</v>
      </c>
    </row>
    <row r="3457" spans="1:111" ht="15.6" customHeight="1" x14ac:dyDescent="0.25">
      <c r="A3457" s="1" t="s">
        <v>17937</v>
      </c>
      <c r="B3457" s="1" t="s">
        <v>109</v>
      </c>
      <c r="C3457" s="2">
        <v>44118.131593634258</v>
      </c>
      <c r="D3457" s="2">
        <v>44168</v>
      </c>
      <c r="E3457" s="1" t="s">
        <v>110</v>
      </c>
      <c r="F3457" s="2">
        <v>44103.833333333336</v>
      </c>
      <c r="G3457" s="1" t="s">
        <v>112</v>
      </c>
      <c r="H3457" s="1" t="s">
        <v>112</v>
      </c>
      <c r="I3457" s="1" t="s">
        <v>112</v>
      </c>
      <c r="J3457" s="1" t="s">
        <v>5856</v>
      </c>
      <c r="K3457" s="1" t="s">
        <v>6756</v>
      </c>
      <c r="L3457" s="1" t="s">
        <v>5858</v>
      </c>
      <c r="M3457" s="1" t="s">
        <v>5015</v>
      </c>
      <c r="N3457" s="1" t="s">
        <v>167</v>
      </c>
      <c r="O3457" s="1" t="s">
        <v>117</v>
      </c>
      <c r="P3457" s="9">
        <v>96950</v>
      </c>
      <c r="Q3457" s="1" t="s">
        <v>118</v>
      </c>
      <c r="S3457" s="1">
        <v>16707898261</v>
      </c>
      <c r="U3457" s="1">
        <v>45439</v>
      </c>
      <c r="V3457" s="1" t="s">
        <v>119</v>
      </c>
      <c r="X3457" s="1" t="s">
        <v>5859</v>
      </c>
      <c r="Y3457" s="1" t="s">
        <v>5860</v>
      </c>
      <c r="Z3457" s="1" t="s">
        <v>5861</v>
      </c>
      <c r="AA3457" s="1" t="s">
        <v>171</v>
      </c>
      <c r="AB3457" s="1" t="s">
        <v>17938</v>
      </c>
      <c r="AC3457" s="1" t="s">
        <v>5015</v>
      </c>
      <c r="AD3457" s="1" t="s">
        <v>167</v>
      </c>
      <c r="AE3457" s="1" t="s">
        <v>117</v>
      </c>
      <c r="AF3457" s="9">
        <v>96950</v>
      </c>
      <c r="AG3457" s="1" t="s">
        <v>118</v>
      </c>
      <c r="AI3457" s="1">
        <v>16707898261</v>
      </c>
      <c r="AK3457" s="1" t="s">
        <v>5863</v>
      </c>
      <c r="BC3457" s="1" t="str">
        <f>"11-1021.00"</f>
        <v>11-1021.00</v>
      </c>
      <c r="BD3457" s="1" t="s">
        <v>248</v>
      </c>
      <c r="BE3457" s="1" t="s">
        <v>17939</v>
      </c>
      <c r="BF3457" s="1" t="s">
        <v>528</v>
      </c>
      <c r="BG3457" s="1">
        <v>1</v>
      </c>
      <c r="BI3457" s="2">
        <v>44150</v>
      </c>
      <c r="BJ3457" s="2">
        <v>44469</v>
      </c>
      <c r="BM3457" s="1">
        <v>40</v>
      </c>
      <c r="BN3457" s="1">
        <v>0</v>
      </c>
      <c r="BO3457" s="1">
        <v>8</v>
      </c>
      <c r="BP3457" s="1">
        <v>8</v>
      </c>
      <c r="BQ3457" s="1">
        <v>8</v>
      </c>
      <c r="BR3457" s="1">
        <v>8</v>
      </c>
      <c r="BS3457" s="1">
        <v>8</v>
      </c>
      <c r="BT3457" s="1">
        <v>0</v>
      </c>
      <c r="BU3457" s="1" t="str">
        <f>"10:00 AM"</f>
        <v>10:00 AM</v>
      </c>
      <c r="BV3457" s="1" t="str">
        <f>"7:00 PM"</f>
        <v>7:00 PM</v>
      </c>
      <c r="BW3457" s="1" t="s">
        <v>193</v>
      </c>
      <c r="BX3457" s="1">
        <v>0</v>
      </c>
      <c r="BY3457" s="1">
        <v>36</v>
      </c>
      <c r="BZ3457" s="1" t="s">
        <v>111</v>
      </c>
      <c r="CA3457" s="1">
        <v>3</v>
      </c>
      <c r="CB3457" s="1" t="s">
        <v>17940</v>
      </c>
      <c r="CC3457" s="1" t="s">
        <v>17941</v>
      </c>
      <c r="CD3457" s="1" t="s">
        <v>3086</v>
      </c>
      <c r="CE3457" s="1" t="s">
        <v>167</v>
      </c>
      <c r="CF3457" s="1" t="s">
        <v>117</v>
      </c>
      <c r="CG3457" s="1">
        <v>96950</v>
      </c>
      <c r="CH3457" s="3">
        <v>30.92</v>
      </c>
      <c r="CI3457" s="3">
        <v>30.92</v>
      </c>
      <c r="CJ3457" s="3">
        <v>46.98</v>
      </c>
      <c r="CK3457" s="3">
        <v>46.98</v>
      </c>
      <c r="CL3457" s="1" t="s">
        <v>137</v>
      </c>
      <c r="CM3457" s="1" t="s">
        <v>138</v>
      </c>
      <c r="CN3457" s="1" t="s">
        <v>139</v>
      </c>
      <c r="CP3457" s="1" t="s">
        <v>112</v>
      </c>
      <c r="CQ3457" s="1" t="s">
        <v>111</v>
      </c>
      <c r="CR3457" s="1" t="s">
        <v>112</v>
      </c>
      <c r="CS3457" s="1" t="s">
        <v>111</v>
      </c>
      <c r="CT3457" s="1" t="s">
        <v>111</v>
      </c>
      <c r="CU3457" s="1" t="s">
        <v>111</v>
      </c>
      <c r="CV3457" s="1" t="s">
        <v>138</v>
      </c>
      <c r="CW3457" s="1" t="s">
        <v>138</v>
      </c>
      <c r="CX3457" s="1">
        <v>16707898261</v>
      </c>
      <c r="CY3457" s="1" t="s">
        <v>5863</v>
      </c>
      <c r="CZ3457" s="1" t="s">
        <v>13904</v>
      </c>
      <c r="DA3457" s="1" t="s">
        <v>111</v>
      </c>
      <c r="DB3457" s="1" t="s">
        <v>112</v>
      </c>
    </row>
    <row r="3458" spans="1:111" ht="15.6" customHeight="1" x14ac:dyDescent="0.25">
      <c r="A3458" s="1" t="s">
        <v>17948</v>
      </c>
      <c r="B3458" s="1" t="s">
        <v>109</v>
      </c>
      <c r="C3458" s="2">
        <v>44056.301245717594</v>
      </c>
      <c r="D3458" s="2">
        <v>44137</v>
      </c>
      <c r="E3458" s="1" t="s">
        <v>110</v>
      </c>
      <c r="F3458" s="2">
        <v>44103.833333333336</v>
      </c>
      <c r="G3458" s="1" t="s">
        <v>111</v>
      </c>
      <c r="H3458" s="1" t="s">
        <v>112</v>
      </c>
      <c r="I3458" s="1" t="s">
        <v>112</v>
      </c>
      <c r="J3458" s="1" t="s">
        <v>9188</v>
      </c>
      <c r="K3458" s="1" t="s">
        <v>9189</v>
      </c>
      <c r="L3458" s="1" t="s">
        <v>760</v>
      </c>
      <c r="M3458" s="1" t="s">
        <v>9190</v>
      </c>
      <c r="N3458" s="1" t="s">
        <v>116</v>
      </c>
      <c r="O3458" s="1" t="s">
        <v>117</v>
      </c>
      <c r="P3458" s="9">
        <v>96950</v>
      </c>
      <c r="Q3458" s="1" t="s">
        <v>118</v>
      </c>
      <c r="S3458" s="1">
        <v>16704836371</v>
      </c>
      <c r="U3458" s="1">
        <v>722515</v>
      </c>
      <c r="V3458" s="1" t="s">
        <v>119</v>
      </c>
      <c r="X3458" s="1" t="s">
        <v>2076</v>
      </c>
      <c r="Y3458" s="1" t="s">
        <v>9191</v>
      </c>
      <c r="Z3458" s="1" t="s">
        <v>9192</v>
      </c>
      <c r="AA3458" s="1" t="s">
        <v>245</v>
      </c>
      <c r="AB3458" s="1" t="s">
        <v>760</v>
      </c>
      <c r="AC3458" s="1" t="s">
        <v>9190</v>
      </c>
      <c r="AD3458" s="1" t="s">
        <v>116</v>
      </c>
      <c r="AE3458" s="1" t="s">
        <v>117</v>
      </c>
      <c r="AF3458" s="9">
        <v>96950</v>
      </c>
      <c r="AG3458" s="1" t="s">
        <v>118</v>
      </c>
      <c r="AI3458" s="1">
        <v>16704836371</v>
      </c>
      <c r="AK3458" s="1" t="s">
        <v>9193</v>
      </c>
      <c r="BC3458" s="1" t="str">
        <f>"35-2014.00"</f>
        <v>35-2014.00</v>
      </c>
      <c r="BD3458" s="1" t="s">
        <v>152</v>
      </c>
      <c r="BE3458" s="1" t="s">
        <v>13475</v>
      </c>
      <c r="BF3458" s="1" t="s">
        <v>229</v>
      </c>
      <c r="BG3458" s="1">
        <v>1</v>
      </c>
      <c r="BI3458" s="2">
        <v>44105</v>
      </c>
      <c r="BJ3458" s="2">
        <v>44469</v>
      </c>
      <c r="BM3458" s="1">
        <v>35</v>
      </c>
      <c r="BN3458" s="1">
        <v>0</v>
      </c>
      <c r="BO3458" s="1">
        <v>7</v>
      </c>
      <c r="BP3458" s="1">
        <v>7</v>
      </c>
      <c r="BQ3458" s="1">
        <v>7</v>
      </c>
      <c r="BR3458" s="1">
        <v>7</v>
      </c>
      <c r="BS3458" s="1">
        <v>7</v>
      </c>
      <c r="BT3458" s="1">
        <v>0</v>
      </c>
      <c r="BU3458" s="1" t="str">
        <f>"9:00 AM"</f>
        <v>9:00 AM</v>
      </c>
      <c r="BV3458" s="1" t="str">
        <f>"5:00 PM"</f>
        <v>5:00 PM</v>
      </c>
      <c r="BW3458" s="1" t="s">
        <v>230</v>
      </c>
      <c r="BX3458" s="1">
        <v>0</v>
      </c>
      <c r="BY3458" s="1">
        <v>12</v>
      </c>
      <c r="BZ3458" s="1" t="s">
        <v>112</v>
      </c>
      <c r="CA3458" s="1">
        <v>0</v>
      </c>
      <c r="CB3458" s="1" t="s">
        <v>230</v>
      </c>
      <c r="CC3458" s="1" t="s">
        <v>754</v>
      </c>
      <c r="CD3458" s="1" t="s">
        <v>9190</v>
      </c>
      <c r="CE3458" s="1" t="s">
        <v>167</v>
      </c>
      <c r="CF3458" s="1" t="s">
        <v>117</v>
      </c>
      <c r="CG3458" s="1">
        <v>96950</v>
      </c>
      <c r="CH3458" s="3">
        <v>10.68</v>
      </c>
      <c r="CI3458" s="3">
        <v>10.68</v>
      </c>
      <c r="CJ3458" s="3">
        <v>16.02</v>
      </c>
      <c r="CK3458" s="3">
        <v>16.02</v>
      </c>
      <c r="CL3458" s="1" t="s">
        <v>137</v>
      </c>
      <c r="CN3458" s="1" t="s">
        <v>139</v>
      </c>
      <c r="CP3458" s="1" t="s">
        <v>112</v>
      </c>
      <c r="CQ3458" s="1" t="s">
        <v>111</v>
      </c>
      <c r="CR3458" s="1" t="s">
        <v>111</v>
      </c>
      <c r="CS3458" s="1" t="s">
        <v>111</v>
      </c>
      <c r="CT3458" s="1" t="s">
        <v>111</v>
      </c>
      <c r="CU3458" s="1" t="s">
        <v>111</v>
      </c>
      <c r="CV3458" s="1" t="s">
        <v>111</v>
      </c>
      <c r="CW3458" s="1" t="s">
        <v>1004</v>
      </c>
      <c r="CX3458" s="1">
        <v>16704836371</v>
      </c>
      <c r="CY3458" s="1" t="s">
        <v>9193</v>
      </c>
      <c r="CZ3458" s="1" t="s">
        <v>138</v>
      </c>
      <c r="DA3458" s="1" t="s">
        <v>111</v>
      </c>
      <c r="DB3458" s="1" t="s">
        <v>112</v>
      </c>
    </row>
    <row r="3459" spans="1:111" ht="15.6" customHeight="1" x14ac:dyDescent="0.25">
      <c r="A3459" s="1" t="s">
        <v>17971</v>
      </c>
      <c r="B3459" s="1" t="s">
        <v>109</v>
      </c>
      <c r="C3459" s="2">
        <v>44130.068159027775</v>
      </c>
      <c r="D3459" s="2">
        <v>44187</v>
      </c>
      <c r="E3459" s="1" t="s">
        <v>180</v>
      </c>
      <c r="G3459" s="1" t="s">
        <v>112</v>
      </c>
      <c r="H3459" s="1" t="s">
        <v>112</v>
      </c>
      <c r="I3459" s="1" t="s">
        <v>112</v>
      </c>
      <c r="J3459" s="1" t="s">
        <v>16343</v>
      </c>
      <c r="K3459" s="1" t="s">
        <v>138</v>
      </c>
      <c r="L3459" s="1" t="s">
        <v>16346</v>
      </c>
      <c r="M3459" s="1" t="s">
        <v>1290</v>
      </c>
      <c r="N3459" s="1" t="s">
        <v>167</v>
      </c>
      <c r="O3459" s="1" t="s">
        <v>117</v>
      </c>
      <c r="P3459" s="9">
        <v>96950</v>
      </c>
      <c r="Q3459" s="1" t="s">
        <v>118</v>
      </c>
      <c r="S3459" s="1">
        <v>16702345091</v>
      </c>
      <c r="U3459" s="1">
        <v>524126</v>
      </c>
      <c r="V3459" s="1" t="s">
        <v>119</v>
      </c>
      <c r="X3459" s="1" t="s">
        <v>1468</v>
      </c>
      <c r="Y3459" s="1" t="s">
        <v>17972</v>
      </c>
      <c r="Z3459" s="1" t="s">
        <v>539</v>
      </c>
      <c r="AA3459" s="1" t="s">
        <v>528</v>
      </c>
      <c r="AB3459" s="1" t="s">
        <v>16346</v>
      </c>
      <c r="AC3459" s="1" t="s">
        <v>1290</v>
      </c>
      <c r="AD3459" s="1" t="s">
        <v>167</v>
      </c>
      <c r="AE3459" s="1" t="s">
        <v>117</v>
      </c>
      <c r="AF3459" s="9">
        <v>96950</v>
      </c>
      <c r="AG3459" s="1" t="s">
        <v>118</v>
      </c>
      <c r="AI3459" s="1">
        <v>16702345091</v>
      </c>
      <c r="AK3459" s="1" t="s">
        <v>16347</v>
      </c>
      <c r="AL3459" s="1" t="s">
        <v>653</v>
      </c>
      <c r="AM3459" s="1" t="s">
        <v>16348</v>
      </c>
      <c r="AN3459" s="1" t="s">
        <v>16349</v>
      </c>
      <c r="AO3459" s="1" t="s">
        <v>16350</v>
      </c>
      <c r="AP3459" s="1" t="s">
        <v>1290</v>
      </c>
      <c r="AQ3459" s="1" t="s">
        <v>17973</v>
      </c>
      <c r="AR3459" s="1" t="s">
        <v>167</v>
      </c>
      <c r="AS3459" s="1" t="s">
        <v>117</v>
      </c>
      <c r="AT3459" s="9">
        <v>96950</v>
      </c>
      <c r="AU3459" s="1" t="s">
        <v>118</v>
      </c>
      <c r="AW3459" s="1">
        <v>16702347455</v>
      </c>
      <c r="AY3459" s="1" t="s">
        <v>16352</v>
      </c>
      <c r="AZ3459" s="1" t="s">
        <v>16353</v>
      </c>
      <c r="BA3459" s="1" t="s">
        <v>117</v>
      </c>
      <c r="BB3459" s="1" t="s">
        <v>16354</v>
      </c>
      <c r="BC3459" s="1" t="str">
        <f>"13-2011.01"</f>
        <v>13-2011.01</v>
      </c>
      <c r="BD3459" s="1" t="s">
        <v>932</v>
      </c>
      <c r="BE3459" s="1" t="s">
        <v>17974</v>
      </c>
      <c r="BF3459" s="1" t="s">
        <v>511</v>
      </c>
      <c r="BG3459" s="1">
        <v>1</v>
      </c>
      <c r="BI3459" s="2">
        <v>44105</v>
      </c>
      <c r="BJ3459" s="2">
        <v>44469</v>
      </c>
      <c r="BM3459" s="1">
        <v>35</v>
      </c>
      <c r="BN3459" s="1">
        <v>0</v>
      </c>
      <c r="BO3459" s="1">
        <v>7</v>
      </c>
      <c r="BP3459" s="1">
        <v>7</v>
      </c>
      <c r="BQ3459" s="1">
        <v>7</v>
      </c>
      <c r="BR3459" s="1">
        <v>7</v>
      </c>
      <c r="BS3459" s="1">
        <v>7</v>
      </c>
      <c r="BT3459" s="1">
        <v>0</v>
      </c>
      <c r="BU3459" s="1" t="str">
        <f>"9:00 AM"</f>
        <v>9:00 AM</v>
      </c>
      <c r="BV3459" s="1" t="str">
        <f>"5:00 PM"</f>
        <v>5:00 PM</v>
      </c>
      <c r="BW3459" s="1" t="s">
        <v>193</v>
      </c>
      <c r="BX3459" s="1">
        <v>0</v>
      </c>
      <c r="BY3459" s="1">
        <v>48</v>
      </c>
      <c r="BZ3459" s="1" t="s">
        <v>112</v>
      </c>
      <c r="CA3459" s="1">
        <v>0</v>
      </c>
      <c r="CB3459" s="1" t="s">
        <v>17975</v>
      </c>
      <c r="CC3459" s="1" t="s">
        <v>16346</v>
      </c>
      <c r="CD3459" s="1" t="s">
        <v>17976</v>
      </c>
      <c r="CE3459" s="1" t="s">
        <v>167</v>
      </c>
      <c r="CF3459" s="1" t="s">
        <v>117</v>
      </c>
      <c r="CG3459" s="1">
        <v>96950</v>
      </c>
      <c r="CH3459" s="3">
        <v>14.85</v>
      </c>
      <c r="CI3459" s="3">
        <v>26.04</v>
      </c>
      <c r="CJ3459" s="3">
        <v>22.27</v>
      </c>
      <c r="CK3459" s="3">
        <v>39.06</v>
      </c>
      <c r="CL3459" s="1" t="s">
        <v>137</v>
      </c>
      <c r="CN3459" s="1" t="s">
        <v>139</v>
      </c>
      <c r="CP3459" s="1" t="s">
        <v>112</v>
      </c>
      <c r="CQ3459" s="1" t="s">
        <v>111</v>
      </c>
      <c r="CR3459" s="1" t="s">
        <v>112</v>
      </c>
      <c r="CS3459" s="1" t="s">
        <v>111</v>
      </c>
      <c r="CT3459" s="1" t="s">
        <v>138</v>
      </c>
      <c r="CU3459" s="1" t="s">
        <v>111</v>
      </c>
      <c r="CV3459" s="1" t="s">
        <v>138</v>
      </c>
      <c r="CW3459" s="1" t="s">
        <v>230</v>
      </c>
      <c r="CX3459" s="1">
        <v>16702345091</v>
      </c>
      <c r="CY3459" s="1" t="s">
        <v>16347</v>
      </c>
      <c r="CZ3459" s="1" t="s">
        <v>138</v>
      </c>
      <c r="DA3459" s="1" t="s">
        <v>111</v>
      </c>
      <c r="DB3459" s="1" t="s">
        <v>112</v>
      </c>
    </row>
    <row r="3460" spans="1:111" ht="15.6" customHeight="1" x14ac:dyDescent="0.25">
      <c r="A3460" s="1" t="s">
        <v>18001</v>
      </c>
      <c r="B3460" s="1" t="s">
        <v>109</v>
      </c>
      <c r="C3460" s="2">
        <v>44200.947026273148</v>
      </c>
      <c r="D3460" s="2">
        <v>44265</v>
      </c>
      <c r="E3460" s="1" t="s">
        <v>180</v>
      </c>
      <c r="G3460" s="1" t="s">
        <v>112</v>
      </c>
      <c r="H3460" s="1" t="s">
        <v>112</v>
      </c>
      <c r="I3460" s="1" t="s">
        <v>112</v>
      </c>
      <c r="J3460" s="1" t="s">
        <v>2096</v>
      </c>
      <c r="K3460" s="1" t="s">
        <v>2097</v>
      </c>
      <c r="L3460" s="1" t="s">
        <v>2098</v>
      </c>
      <c r="N3460" s="1" t="s">
        <v>116</v>
      </c>
      <c r="O3460" s="1" t="s">
        <v>117</v>
      </c>
      <c r="P3460" s="9">
        <v>96950</v>
      </c>
      <c r="Q3460" s="1" t="s">
        <v>118</v>
      </c>
      <c r="S3460" s="1">
        <v>16707830330</v>
      </c>
      <c r="U3460" s="1">
        <v>72251</v>
      </c>
      <c r="V3460" s="1" t="s">
        <v>119</v>
      </c>
      <c r="X3460" s="1" t="s">
        <v>1010</v>
      </c>
      <c r="Y3460" s="1" t="s">
        <v>2099</v>
      </c>
      <c r="Z3460" s="1" t="s">
        <v>362</v>
      </c>
      <c r="AA3460" s="1" t="s">
        <v>171</v>
      </c>
      <c r="AB3460" s="1" t="s">
        <v>2098</v>
      </c>
      <c r="AD3460" s="1" t="s">
        <v>167</v>
      </c>
      <c r="AE3460" s="1" t="s">
        <v>117</v>
      </c>
      <c r="AF3460" s="9">
        <v>96950</v>
      </c>
      <c r="AG3460" s="1" t="s">
        <v>118</v>
      </c>
      <c r="AI3460" s="1">
        <v>16707830330</v>
      </c>
      <c r="AK3460" s="1" t="s">
        <v>2100</v>
      </c>
      <c r="BC3460" s="1" t="str">
        <f>"11-9051.00"</f>
        <v>11-9051.00</v>
      </c>
      <c r="BD3460" s="1" t="s">
        <v>2101</v>
      </c>
      <c r="BE3460" s="1" t="s">
        <v>2102</v>
      </c>
      <c r="BF3460" s="1" t="s">
        <v>357</v>
      </c>
      <c r="BG3460" s="1">
        <v>1</v>
      </c>
      <c r="BI3460" s="2">
        <v>44197</v>
      </c>
      <c r="BJ3460" s="2">
        <v>44459</v>
      </c>
      <c r="BM3460" s="1">
        <v>40</v>
      </c>
      <c r="BN3460" s="1">
        <v>0</v>
      </c>
      <c r="BO3460" s="1">
        <v>8</v>
      </c>
      <c r="BP3460" s="1">
        <v>8</v>
      </c>
      <c r="BQ3460" s="1">
        <v>8</v>
      </c>
      <c r="BR3460" s="1">
        <v>8</v>
      </c>
      <c r="BS3460" s="1">
        <v>8</v>
      </c>
      <c r="BT3460" s="1">
        <v>0</v>
      </c>
      <c r="BU3460" s="1" t="str">
        <f>"9:00 AM"</f>
        <v>9:00 AM</v>
      </c>
      <c r="BV3460" s="1" t="str">
        <f>"6:00 PM"</f>
        <v>6:00 PM</v>
      </c>
      <c r="BW3460" s="1" t="s">
        <v>230</v>
      </c>
      <c r="BX3460" s="1">
        <v>0</v>
      </c>
      <c r="BY3460" s="1">
        <v>12</v>
      </c>
      <c r="BZ3460" s="1" t="s">
        <v>111</v>
      </c>
      <c r="CA3460" s="1">
        <v>3</v>
      </c>
      <c r="CB3460" s="4" t="s">
        <v>18002</v>
      </c>
      <c r="CC3460" s="1" t="s">
        <v>2104</v>
      </c>
      <c r="CE3460" s="1" t="s">
        <v>116</v>
      </c>
      <c r="CF3460" s="1" t="s">
        <v>117</v>
      </c>
      <c r="CG3460" s="1">
        <v>96950</v>
      </c>
      <c r="CH3460" s="3">
        <v>19.47</v>
      </c>
      <c r="CI3460" s="3">
        <v>19.47</v>
      </c>
      <c r="CJ3460" s="3">
        <v>0</v>
      </c>
      <c r="CK3460" s="3">
        <v>0</v>
      </c>
      <c r="CL3460" s="1" t="s">
        <v>137</v>
      </c>
      <c r="CM3460" s="1" t="s">
        <v>230</v>
      </c>
      <c r="CN3460" s="1" t="s">
        <v>139</v>
      </c>
      <c r="CP3460" s="1" t="s">
        <v>112</v>
      </c>
      <c r="CQ3460" s="1" t="s">
        <v>111</v>
      </c>
      <c r="CR3460" s="1" t="s">
        <v>112</v>
      </c>
      <c r="CS3460" s="1" t="s">
        <v>112</v>
      </c>
      <c r="CT3460" s="1" t="s">
        <v>138</v>
      </c>
      <c r="CU3460" s="1" t="s">
        <v>111</v>
      </c>
      <c r="CV3460" s="1" t="s">
        <v>138</v>
      </c>
      <c r="CW3460" s="1" t="s">
        <v>1633</v>
      </c>
      <c r="CX3460" s="1">
        <v>16702874234</v>
      </c>
      <c r="CY3460" s="1" t="s">
        <v>2100</v>
      </c>
      <c r="CZ3460" s="1" t="s">
        <v>138</v>
      </c>
      <c r="DA3460" s="1" t="s">
        <v>111</v>
      </c>
      <c r="DB3460" s="1" t="s">
        <v>112</v>
      </c>
      <c r="DC3460" s="1" t="s">
        <v>1010</v>
      </c>
      <c r="DD3460" s="1" t="s">
        <v>2099</v>
      </c>
      <c r="DE3460" s="1" t="s">
        <v>168</v>
      </c>
      <c r="DF3460" s="1" t="s">
        <v>18003</v>
      </c>
      <c r="DG3460" s="1" t="s">
        <v>2100</v>
      </c>
    </row>
    <row r="3461" spans="1:111" ht="15.6" customHeight="1" x14ac:dyDescent="0.25">
      <c r="A3461" s="1" t="s">
        <v>18005</v>
      </c>
      <c r="B3461" s="1" t="s">
        <v>109</v>
      </c>
      <c r="C3461" s="2">
        <v>44244.129791087966</v>
      </c>
      <c r="D3461" s="2">
        <v>44298</v>
      </c>
      <c r="E3461" s="1" t="s">
        <v>180</v>
      </c>
      <c r="G3461" s="1" t="s">
        <v>112</v>
      </c>
      <c r="H3461" s="1" t="s">
        <v>112</v>
      </c>
      <c r="I3461" s="1" t="s">
        <v>112</v>
      </c>
      <c r="J3461" s="1" t="s">
        <v>18006</v>
      </c>
      <c r="K3461" s="1" t="s">
        <v>18007</v>
      </c>
      <c r="L3461" s="1" t="s">
        <v>18008</v>
      </c>
      <c r="N3461" s="1" t="s">
        <v>167</v>
      </c>
      <c r="O3461" s="1" t="s">
        <v>117</v>
      </c>
      <c r="P3461" s="9">
        <v>96950</v>
      </c>
      <c r="Q3461" s="1" t="s">
        <v>118</v>
      </c>
      <c r="R3461" s="1" t="s">
        <v>117</v>
      </c>
      <c r="S3461" s="1">
        <v>16702344010</v>
      </c>
      <c r="U3461" s="1">
        <v>561320</v>
      </c>
      <c r="V3461" s="1" t="s">
        <v>119</v>
      </c>
      <c r="X3461" s="1" t="s">
        <v>18009</v>
      </c>
      <c r="Y3461" s="1" t="s">
        <v>18010</v>
      </c>
      <c r="Z3461" s="1" t="s">
        <v>18011</v>
      </c>
      <c r="AA3461" s="1" t="s">
        <v>528</v>
      </c>
      <c r="AB3461" s="1" t="s">
        <v>18012</v>
      </c>
      <c r="AC3461" s="1" t="s">
        <v>10778</v>
      </c>
      <c r="AD3461" s="1" t="s">
        <v>167</v>
      </c>
      <c r="AE3461" s="1" t="s">
        <v>117</v>
      </c>
      <c r="AF3461" s="9">
        <v>96950</v>
      </c>
      <c r="AG3461" s="1" t="s">
        <v>118</v>
      </c>
      <c r="AH3461" s="1" t="s">
        <v>117</v>
      </c>
      <c r="AI3461" s="1">
        <v>16702854775</v>
      </c>
      <c r="AK3461" s="1" t="s">
        <v>18013</v>
      </c>
      <c r="BC3461" s="1" t="str">
        <f>"49-9071.00"</f>
        <v>49-9071.00</v>
      </c>
      <c r="BD3461" s="1" t="s">
        <v>214</v>
      </c>
      <c r="BE3461" s="1" t="s">
        <v>18014</v>
      </c>
      <c r="BF3461" s="1" t="s">
        <v>839</v>
      </c>
      <c r="BG3461" s="1">
        <v>8</v>
      </c>
      <c r="BI3461" s="2">
        <v>44305</v>
      </c>
      <c r="BJ3461" s="2">
        <v>44666</v>
      </c>
      <c r="BM3461" s="1">
        <v>48</v>
      </c>
      <c r="BN3461" s="1">
        <v>0</v>
      </c>
      <c r="BO3461" s="1">
        <v>8</v>
      </c>
      <c r="BP3461" s="1">
        <v>8</v>
      </c>
      <c r="BQ3461" s="1">
        <v>8</v>
      </c>
      <c r="BR3461" s="1">
        <v>8</v>
      </c>
      <c r="BS3461" s="1">
        <v>8</v>
      </c>
      <c r="BT3461" s="1">
        <v>8</v>
      </c>
      <c r="BU3461" s="1" t="str">
        <f>"8:00 AM"</f>
        <v>8:00 AM</v>
      </c>
      <c r="BV3461" s="1" t="str">
        <f>"5:00 PM"</f>
        <v>5:00 PM</v>
      </c>
      <c r="BW3461" s="1" t="s">
        <v>135</v>
      </c>
      <c r="BX3461" s="1">
        <v>0</v>
      </c>
      <c r="BY3461" s="1">
        <v>12</v>
      </c>
      <c r="BZ3461" s="1" t="s">
        <v>112</v>
      </c>
      <c r="CA3461" s="1">
        <v>0</v>
      </c>
      <c r="CB3461" s="1" t="s">
        <v>18015</v>
      </c>
      <c r="CC3461" s="1" t="s">
        <v>18008</v>
      </c>
      <c r="CE3461" s="1" t="s">
        <v>167</v>
      </c>
      <c r="CF3461" s="1" t="s">
        <v>117</v>
      </c>
      <c r="CG3461" s="1">
        <v>96950</v>
      </c>
      <c r="CH3461" s="3">
        <v>8.7100000000000009</v>
      </c>
      <c r="CI3461" s="3">
        <v>8.75</v>
      </c>
      <c r="CJ3461" s="3">
        <v>13.07</v>
      </c>
      <c r="CK3461" s="3">
        <v>13.13</v>
      </c>
      <c r="CL3461" s="1" t="s">
        <v>137</v>
      </c>
      <c r="CM3461" s="1" t="s">
        <v>719</v>
      </c>
      <c r="CN3461" s="1" t="s">
        <v>139</v>
      </c>
      <c r="CP3461" s="1" t="s">
        <v>112</v>
      </c>
      <c r="CQ3461" s="1" t="s">
        <v>111</v>
      </c>
      <c r="CR3461" s="1" t="s">
        <v>112</v>
      </c>
      <c r="CS3461" s="1" t="s">
        <v>111</v>
      </c>
      <c r="CT3461" s="1" t="s">
        <v>138</v>
      </c>
      <c r="CU3461" s="1" t="s">
        <v>111</v>
      </c>
      <c r="CV3461" s="1" t="s">
        <v>138</v>
      </c>
      <c r="CW3461" s="1" t="s">
        <v>719</v>
      </c>
      <c r="CX3461" s="1">
        <v>16702344010</v>
      </c>
      <c r="CY3461" s="1" t="s">
        <v>18013</v>
      </c>
      <c r="CZ3461" s="1" t="s">
        <v>138</v>
      </c>
      <c r="DA3461" s="1" t="s">
        <v>111</v>
      </c>
      <c r="DB3461" s="1" t="s">
        <v>112</v>
      </c>
    </row>
    <row r="3462" spans="1:111" ht="15.6" customHeight="1" x14ac:dyDescent="0.25">
      <c r="A3462" s="1" t="s">
        <v>18016</v>
      </c>
      <c r="B3462" s="1" t="s">
        <v>109</v>
      </c>
      <c r="C3462" s="2">
        <v>44210.117528819443</v>
      </c>
      <c r="D3462" s="2">
        <v>44263</v>
      </c>
      <c r="E3462" s="1" t="s">
        <v>180</v>
      </c>
      <c r="G3462" s="1" t="s">
        <v>112</v>
      </c>
      <c r="H3462" s="1" t="s">
        <v>112</v>
      </c>
      <c r="I3462" s="1" t="s">
        <v>112</v>
      </c>
      <c r="J3462" s="1" t="s">
        <v>784</v>
      </c>
      <c r="K3462" s="1" t="s">
        <v>785</v>
      </c>
      <c r="L3462" s="1" t="s">
        <v>4912</v>
      </c>
      <c r="M3462" s="1" t="s">
        <v>786</v>
      </c>
      <c r="N3462" s="1" t="s">
        <v>116</v>
      </c>
      <c r="O3462" s="1" t="s">
        <v>117</v>
      </c>
      <c r="P3462" s="9">
        <v>96950</v>
      </c>
      <c r="Q3462" s="1" t="s">
        <v>118</v>
      </c>
      <c r="R3462" s="1" t="s">
        <v>719</v>
      </c>
      <c r="S3462" s="1">
        <v>16703236877</v>
      </c>
      <c r="U3462" s="1">
        <v>62161</v>
      </c>
      <c r="V3462" s="1" t="s">
        <v>119</v>
      </c>
      <c r="X3462" s="1" t="s">
        <v>686</v>
      </c>
      <c r="Y3462" s="1" t="s">
        <v>687</v>
      </c>
      <c r="Z3462" s="1" t="s">
        <v>688</v>
      </c>
      <c r="AA3462" s="1" t="s">
        <v>245</v>
      </c>
      <c r="AB3462" s="1" t="s">
        <v>689</v>
      </c>
      <c r="AD3462" s="1" t="s">
        <v>690</v>
      </c>
      <c r="AE3462" s="1" t="s">
        <v>691</v>
      </c>
      <c r="AF3462" s="9">
        <v>96931</v>
      </c>
      <c r="AG3462" s="1" t="s">
        <v>118</v>
      </c>
      <c r="AH3462" s="1" t="s">
        <v>719</v>
      </c>
      <c r="AI3462" s="1">
        <v>16716498746</v>
      </c>
      <c r="AJ3462" s="1">
        <v>203</v>
      </c>
      <c r="AK3462" s="1" t="s">
        <v>692</v>
      </c>
      <c r="BC3462" s="1" t="str">
        <f>"41-1012.00"</f>
        <v>41-1012.00</v>
      </c>
      <c r="BD3462" s="1" t="s">
        <v>8460</v>
      </c>
      <c r="BE3462" s="1" t="s">
        <v>13072</v>
      </c>
      <c r="BF3462" s="1" t="s">
        <v>8461</v>
      </c>
      <c r="BG3462" s="1">
        <v>3</v>
      </c>
      <c r="BI3462" s="2">
        <v>44326</v>
      </c>
      <c r="BJ3462" s="2">
        <v>44690</v>
      </c>
      <c r="BM3462" s="1">
        <v>40</v>
      </c>
      <c r="BN3462" s="1">
        <v>0</v>
      </c>
      <c r="BO3462" s="1">
        <v>8</v>
      </c>
      <c r="BP3462" s="1">
        <v>8</v>
      </c>
      <c r="BQ3462" s="1">
        <v>8</v>
      </c>
      <c r="BR3462" s="1">
        <v>8</v>
      </c>
      <c r="BS3462" s="1">
        <v>5</v>
      </c>
      <c r="BT3462" s="1">
        <v>3</v>
      </c>
      <c r="BU3462" s="1" t="str">
        <f>"8:30 AM"</f>
        <v>8:30 AM</v>
      </c>
      <c r="BV3462" s="1" t="str">
        <f>"5:30 PM"</f>
        <v>5:30 PM</v>
      </c>
      <c r="BW3462" s="1" t="s">
        <v>392</v>
      </c>
      <c r="BX3462" s="1">
        <v>0</v>
      </c>
      <c r="BY3462" s="1">
        <v>12</v>
      </c>
      <c r="BZ3462" s="1" t="s">
        <v>111</v>
      </c>
      <c r="CA3462" s="1">
        <v>3</v>
      </c>
      <c r="CB3462" s="1" t="s">
        <v>362</v>
      </c>
      <c r="CC3462" s="1" t="s">
        <v>2410</v>
      </c>
      <c r="CD3462" s="1" t="s">
        <v>786</v>
      </c>
      <c r="CE3462" s="1" t="s">
        <v>116</v>
      </c>
      <c r="CF3462" s="1" t="s">
        <v>117</v>
      </c>
      <c r="CG3462" s="1">
        <v>96950</v>
      </c>
      <c r="CH3462" s="3">
        <v>10.119999999999999</v>
      </c>
      <c r="CI3462" s="3">
        <v>10.119999999999999</v>
      </c>
      <c r="CJ3462" s="3">
        <v>15.18</v>
      </c>
      <c r="CK3462" s="3">
        <v>15.18</v>
      </c>
      <c r="CL3462" s="1" t="s">
        <v>137</v>
      </c>
      <c r="CN3462" s="1" t="s">
        <v>139</v>
      </c>
      <c r="CP3462" s="1" t="s">
        <v>112</v>
      </c>
      <c r="CQ3462" s="1" t="s">
        <v>111</v>
      </c>
      <c r="CR3462" s="1" t="s">
        <v>112</v>
      </c>
      <c r="CS3462" s="1" t="s">
        <v>111</v>
      </c>
      <c r="CT3462" s="1" t="s">
        <v>138</v>
      </c>
      <c r="CU3462" s="1" t="s">
        <v>111</v>
      </c>
      <c r="CV3462" s="1" t="s">
        <v>138</v>
      </c>
      <c r="CW3462" s="1" t="s">
        <v>2568</v>
      </c>
      <c r="CX3462" s="1">
        <v>16703236877</v>
      </c>
      <c r="CY3462" s="1" t="s">
        <v>699</v>
      </c>
      <c r="CZ3462" s="1" t="s">
        <v>138</v>
      </c>
      <c r="DA3462" s="1" t="s">
        <v>111</v>
      </c>
      <c r="DB3462" s="1" t="s">
        <v>112</v>
      </c>
    </row>
    <row r="3463" spans="1:111" ht="15.6" customHeight="1" x14ac:dyDescent="0.25">
      <c r="A3463" s="1" t="s">
        <v>18034</v>
      </c>
      <c r="B3463" s="1" t="s">
        <v>109</v>
      </c>
      <c r="C3463" s="2">
        <v>44308.96905925926</v>
      </c>
      <c r="D3463" s="2">
        <v>44329</v>
      </c>
      <c r="E3463" s="1" t="s">
        <v>110</v>
      </c>
      <c r="F3463" s="2">
        <v>44467.833333333336</v>
      </c>
      <c r="G3463" s="1" t="s">
        <v>111</v>
      </c>
      <c r="H3463" s="1" t="s">
        <v>112</v>
      </c>
      <c r="I3463" s="1" t="s">
        <v>112</v>
      </c>
      <c r="J3463" s="1" t="s">
        <v>12153</v>
      </c>
      <c r="K3463" s="1" t="s">
        <v>12154</v>
      </c>
      <c r="L3463" s="1" t="s">
        <v>12155</v>
      </c>
      <c r="N3463" s="1" t="s">
        <v>116</v>
      </c>
      <c r="O3463" s="1" t="s">
        <v>117</v>
      </c>
      <c r="P3463" s="9">
        <v>96950</v>
      </c>
      <c r="Q3463" s="1" t="s">
        <v>118</v>
      </c>
      <c r="S3463" s="1">
        <v>16702333200</v>
      </c>
      <c r="U3463" s="1">
        <v>53111</v>
      </c>
      <c r="V3463" s="1" t="s">
        <v>119</v>
      </c>
      <c r="X3463" s="1" t="s">
        <v>756</v>
      </c>
      <c r="Y3463" s="1" t="s">
        <v>757</v>
      </c>
      <c r="Z3463" s="1" t="s">
        <v>758</v>
      </c>
      <c r="AA3463" s="1" t="s">
        <v>759</v>
      </c>
      <c r="AB3463" s="1" t="s">
        <v>760</v>
      </c>
      <c r="AD3463" s="1" t="s">
        <v>116</v>
      </c>
      <c r="AE3463" s="1" t="s">
        <v>117</v>
      </c>
      <c r="AF3463" s="9">
        <v>96950</v>
      </c>
      <c r="AG3463" s="1" t="s">
        <v>118</v>
      </c>
      <c r="AI3463" s="1">
        <v>16702875435</v>
      </c>
      <c r="AK3463" s="1" t="s">
        <v>761</v>
      </c>
      <c r="BC3463" s="1" t="str">
        <f>"49-9071.00"</f>
        <v>49-9071.00</v>
      </c>
      <c r="BD3463" s="1" t="s">
        <v>214</v>
      </c>
      <c r="BE3463" s="1" t="s">
        <v>12156</v>
      </c>
      <c r="BF3463" s="1" t="s">
        <v>5971</v>
      </c>
      <c r="BG3463" s="1">
        <v>1</v>
      </c>
      <c r="BI3463" s="2">
        <v>44470</v>
      </c>
      <c r="BJ3463" s="2">
        <v>44834</v>
      </c>
      <c r="BM3463" s="1">
        <v>40</v>
      </c>
      <c r="BN3463" s="1">
        <v>0</v>
      </c>
      <c r="BO3463" s="1">
        <v>8</v>
      </c>
      <c r="BP3463" s="1">
        <v>8</v>
      </c>
      <c r="BQ3463" s="1">
        <v>8</v>
      </c>
      <c r="BR3463" s="1">
        <v>8</v>
      </c>
      <c r="BS3463" s="1">
        <v>8</v>
      </c>
      <c r="BT3463" s="1">
        <v>0</v>
      </c>
      <c r="BU3463" s="1" t="str">
        <f>"8:00 AM"</f>
        <v>8:00 AM</v>
      </c>
      <c r="BV3463" s="1" t="str">
        <f>"5:00 PM"</f>
        <v>5:00 PM</v>
      </c>
      <c r="BW3463" s="1" t="s">
        <v>135</v>
      </c>
      <c r="BX3463" s="1">
        <v>0</v>
      </c>
      <c r="BY3463" s="1">
        <v>24</v>
      </c>
      <c r="BZ3463" s="1" t="s">
        <v>112</v>
      </c>
      <c r="CA3463" s="1">
        <v>0</v>
      </c>
      <c r="CB3463" s="1" t="s">
        <v>12157</v>
      </c>
      <c r="CC3463" s="1" t="s">
        <v>12158</v>
      </c>
      <c r="CD3463" s="1" t="s">
        <v>12155</v>
      </c>
      <c r="CE3463" s="1" t="s">
        <v>167</v>
      </c>
      <c r="CF3463" s="1" t="s">
        <v>117</v>
      </c>
      <c r="CG3463" s="1">
        <v>96950</v>
      </c>
      <c r="CH3463" s="3">
        <v>8.7100000000000009</v>
      </c>
      <c r="CI3463" s="3">
        <v>9.35</v>
      </c>
      <c r="CJ3463" s="3">
        <v>13.07</v>
      </c>
      <c r="CK3463" s="3">
        <v>14.03</v>
      </c>
      <c r="CL3463" s="1" t="s">
        <v>137</v>
      </c>
      <c r="CN3463" s="1" t="s">
        <v>139</v>
      </c>
      <c r="CP3463" s="1" t="s">
        <v>112</v>
      </c>
      <c r="CQ3463" s="1" t="s">
        <v>111</v>
      </c>
      <c r="CR3463" s="1" t="s">
        <v>112</v>
      </c>
      <c r="CS3463" s="1" t="s">
        <v>111</v>
      </c>
      <c r="CT3463" s="1" t="s">
        <v>138</v>
      </c>
      <c r="CU3463" s="1" t="s">
        <v>111</v>
      </c>
      <c r="CV3463" s="1" t="s">
        <v>138</v>
      </c>
      <c r="CW3463" s="1" t="s">
        <v>4175</v>
      </c>
      <c r="CX3463" s="1">
        <v>16702875435</v>
      </c>
      <c r="CY3463" s="1" t="s">
        <v>761</v>
      </c>
      <c r="CZ3463" s="1" t="s">
        <v>331</v>
      </c>
      <c r="DA3463" s="1" t="s">
        <v>111</v>
      </c>
      <c r="DB3463" s="1" t="s">
        <v>112</v>
      </c>
    </row>
    <row r="3464" spans="1:111" ht="15.6" customHeight="1" x14ac:dyDescent="0.25">
      <c r="A3464" s="1" t="s">
        <v>18035</v>
      </c>
      <c r="B3464" s="1" t="s">
        <v>109</v>
      </c>
      <c r="C3464" s="2">
        <v>44244.877568750002</v>
      </c>
      <c r="D3464" s="2">
        <v>44293</v>
      </c>
      <c r="E3464" s="1" t="s">
        <v>180</v>
      </c>
      <c r="G3464" s="1" t="s">
        <v>112</v>
      </c>
      <c r="H3464" s="1" t="s">
        <v>112</v>
      </c>
      <c r="I3464" s="1" t="s">
        <v>112</v>
      </c>
      <c r="J3464" s="1" t="s">
        <v>18036</v>
      </c>
      <c r="K3464" s="1" t="s">
        <v>18037</v>
      </c>
      <c r="L3464" s="1" t="s">
        <v>11656</v>
      </c>
      <c r="N3464" s="1" t="s">
        <v>167</v>
      </c>
      <c r="O3464" s="1" t="s">
        <v>117</v>
      </c>
      <c r="P3464" s="9">
        <v>96950</v>
      </c>
      <c r="Q3464" s="1" t="s">
        <v>118</v>
      </c>
      <c r="S3464" s="1">
        <v>16704834111</v>
      </c>
      <c r="U3464" s="1">
        <v>811412</v>
      </c>
      <c r="V3464" s="1" t="s">
        <v>119</v>
      </c>
      <c r="X3464" s="1" t="s">
        <v>262</v>
      </c>
      <c r="Y3464" s="1" t="s">
        <v>18038</v>
      </c>
      <c r="Z3464" s="1" t="s">
        <v>18039</v>
      </c>
      <c r="AA3464" s="1" t="s">
        <v>18040</v>
      </c>
      <c r="AB3464" s="1" t="s">
        <v>18041</v>
      </c>
      <c r="AD3464" s="1" t="s">
        <v>167</v>
      </c>
      <c r="AE3464" s="1" t="s">
        <v>117</v>
      </c>
      <c r="AF3464" s="9">
        <v>96950</v>
      </c>
      <c r="AG3464" s="1" t="s">
        <v>118</v>
      </c>
      <c r="AI3464" s="1">
        <v>16704834111</v>
      </c>
      <c r="AK3464" s="1" t="s">
        <v>11657</v>
      </c>
      <c r="BC3464" s="1" t="str">
        <f>"49-9021.01"</f>
        <v>49-9021.01</v>
      </c>
      <c r="BD3464" s="1" t="s">
        <v>3944</v>
      </c>
      <c r="BE3464" s="1" t="s">
        <v>18042</v>
      </c>
      <c r="BF3464" s="1" t="s">
        <v>11659</v>
      </c>
      <c r="BG3464" s="1">
        <v>2</v>
      </c>
      <c r="BI3464" s="2">
        <v>44249</v>
      </c>
      <c r="BJ3464" s="2">
        <v>44469</v>
      </c>
      <c r="BM3464" s="1">
        <v>35</v>
      </c>
      <c r="BN3464" s="1">
        <v>0</v>
      </c>
      <c r="BO3464" s="1">
        <v>7</v>
      </c>
      <c r="BP3464" s="1">
        <v>7</v>
      </c>
      <c r="BQ3464" s="1">
        <v>7</v>
      </c>
      <c r="BR3464" s="1">
        <v>7</v>
      </c>
      <c r="BS3464" s="1">
        <v>7</v>
      </c>
      <c r="BT3464" s="1">
        <v>0</v>
      </c>
      <c r="BU3464" s="1" t="str">
        <f>"9:00 AM"</f>
        <v>9:00 AM</v>
      </c>
      <c r="BV3464" s="1" t="str">
        <f>"5:00 PM"</f>
        <v>5:00 PM</v>
      </c>
      <c r="BW3464" s="1" t="s">
        <v>135</v>
      </c>
      <c r="BX3464" s="1">
        <v>0</v>
      </c>
      <c r="BY3464" s="1">
        <v>24</v>
      </c>
      <c r="BZ3464" s="1" t="s">
        <v>112</v>
      </c>
      <c r="CA3464" s="1">
        <v>0</v>
      </c>
      <c r="CB3464" s="1" t="s">
        <v>18043</v>
      </c>
      <c r="CC3464" s="1" t="s">
        <v>5574</v>
      </c>
      <c r="CE3464" s="1" t="s">
        <v>167</v>
      </c>
      <c r="CF3464" s="1" t="s">
        <v>117</v>
      </c>
      <c r="CG3464" s="1">
        <v>96950</v>
      </c>
      <c r="CH3464" s="3">
        <v>9.0299999999999994</v>
      </c>
      <c r="CI3464" s="3">
        <v>9.0299999999999994</v>
      </c>
      <c r="CJ3464" s="3">
        <v>13.55</v>
      </c>
      <c r="CK3464" s="3">
        <v>13.55</v>
      </c>
      <c r="CL3464" s="1" t="s">
        <v>137</v>
      </c>
      <c r="CN3464" s="1" t="s">
        <v>139</v>
      </c>
      <c r="CP3464" s="1" t="s">
        <v>112</v>
      </c>
      <c r="CQ3464" s="1" t="s">
        <v>111</v>
      </c>
      <c r="CR3464" s="1" t="s">
        <v>111</v>
      </c>
      <c r="CS3464" s="1" t="s">
        <v>111</v>
      </c>
      <c r="CT3464" s="1" t="s">
        <v>111</v>
      </c>
      <c r="CU3464" s="1" t="s">
        <v>111</v>
      </c>
      <c r="CV3464" s="1" t="s">
        <v>111</v>
      </c>
      <c r="CW3464" s="1" t="s">
        <v>18044</v>
      </c>
      <c r="CX3464" s="1">
        <v>16702349267</v>
      </c>
      <c r="CY3464" s="1" t="s">
        <v>11657</v>
      </c>
      <c r="CZ3464" s="1" t="s">
        <v>138</v>
      </c>
      <c r="DA3464" s="1" t="s">
        <v>111</v>
      </c>
      <c r="DB3464" s="1" t="s">
        <v>112</v>
      </c>
    </row>
    <row r="3465" spans="1:111" ht="15.6" customHeight="1" x14ac:dyDescent="0.25">
      <c r="A3465" s="1" t="s">
        <v>18050</v>
      </c>
      <c r="B3465" s="1" t="s">
        <v>109</v>
      </c>
      <c r="C3465" s="2">
        <v>44264.063141666666</v>
      </c>
      <c r="D3465" s="2">
        <v>44301</v>
      </c>
      <c r="E3465" s="1" t="s">
        <v>110</v>
      </c>
      <c r="F3465" s="2">
        <v>44437.833333333336</v>
      </c>
      <c r="G3465" s="1" t="s">
        <v>112</v>
      </c>
      <c r="H3465" s="1" t="s">
        <v>112</v>
      </c>
      <c r="I3465" s="1" t="s">
        <v>112</v>
      </c>
      <c r="J3465" s="1" t="s">
        <v>18051</v>
      </c>
      <c r="K3465" s="1" t="s">
        <v>18052</v>
      </c>
      <c r="L3465" s="1" t="s">
        <v>7305</v>
      </c>
      <c r="M3465" s="1" t="s">
        <v>1412</v>
      </c>
      <c r="N3465" s="1" t="s">
        <v>116</v>
      </c>
      <c r="O3465" s="1" t="s">
        <v>117</v>
      </c>
      <c r="P3465" s="9">
        <v>96950</v>
      </c>
      <c r="Q3465" s="1" t="s">
        <v>118</v>
      </c>
      <c r="R3465" s="1" t="s">
        <v>362</v>
      </c>
      <c r="S3465" s="1">
        <v>16702357270</v>
      </c>
      <c r="T3465" s="1">
        <v>0</v>
      </c>
      <c r="U3465" s="1">
        <v>44812</v>
      </c>
      <c r="V3465" s="1" t="s">
        <v>119</v>
      </c>
      <c r="X3465" s="1" t="s">
        <v>721</v>
      </c>
      <c r="Y3465" s="1" t="s">
        <v>18053</v>
      </c>
      <c r="Z3465" s="1" t="s">
        <v>7406</v>
      </c>
      <c r="AA3465" s="1" t="s">
        <v>373</v>
      </c>
      <c r="AB3465" s="1" t="s">
        <v>7304</v>
      </c>
      <c r="AC3465" s="1" t="s">
        <v>1412</v>
      </c>
      <c r="AD3465" s="1" t="s">
        <v>116</v>
      </c>
      <c r="AE3465" s="1" t="s">
        <v>117</v>
      </c>
      <c r="AF3465" s="9">
        <v>96950</v>
      </c>
      <c r="AG3465" s="1" t="s">
        <v>118</v>
      </c>
      <c r="AH3465" s="1" t="s">
        <v>362</v>
      </c>
      <c r="AI3465" s="1">
        <v>16702357270</v>
      </c>
      <c r="AJ3465" s="1">
        <v>0</v>
      </c>
      <c r="AK3465" s="1" t="s">
        <v>7409</v>
      </c>
      <c r="BC3465" s="1" t="str">
        <f>"51-6031.00"</f>
        <v>51-6031.00</v>
      </c>
      <c r="BD3465" s="1" t="s">
        <v>11014</v>
      </c>
      <c r="BE3465" s="1" t="s">
        <v>18054</v>
      </c>
      <c r="BF3465" s="1" t="s">
        <v>11016</v>
      </c>
      <c r="BG3465" s="1">
        <v>1</v>
      </c>
      <c r="BI3465" s="2">
        <v>44440</v>
      </c>
      <c r="BJ3465" s="2">
        <v>44803</v>
      </c>
      <c r="BM3465" s="1">
        <v>35</v>
      </c>
      <c r="BN3465" s="1">
        <v>0</v>
      </c>
      <c r="BO3465" s="1">
        <v>7</v>
      </c>
      <c r="BP3465" s="1">
        <v>7</v>
      </c>
      <c r="BQ3465" s="1">
        <v>7</v>
      </c>
      <c r="BR3465" s="1">
        <v>7</v>
      </c>
      <c r="BS3465" s="1">
        <v>7</v>
      </c>
      <c r="BT3465" s="1">
        <v>0</v>
      </c>
      <c r="BU3465" s="1" t="str">
        <f>"8:00 AM"</f>
        <v>8:00 AM</v>
      </c>
      <c r="BV3465" s="1" t="str">
        <f>"4:00 PM"</f>
        <v>4:00 PM</v>
      </c>
      <c r="BW3465" s="1" t="s">
        <v>230</v>
      </c>
      <c r="BX3465" s="1">
        <v>3</v>
      </c>
      <c r="BY3465" s="1">
        <v>3</v>
      </c>
      <c r="BZ3465" s="1" t="s">
        <v>112</v>
      </c>
      <c r="CA3465" s="1">
        <v>0</v>
      </c>
      <c r="CB3465" s="1" t="s">
        <v>18055</v>
      </c>
      <c r="CC3465" s="1" t="s">
        <v>7304</v>
      </c>
      <c r="CD3465" s="1" t="s">
        <v>1412</v>
      </c>
      <c r="CE3465" s="1" t="s">
        <v>116</v>
      </c>
      <c r="CF3465" s="1" t="s">
        <v>117</v>
      </c>
      <c r="CG3465" s="1">
        <v>96950</v>
      </c>
      <c r="CH3465" s="3">
        <v>8.51</v>
      </c>
      <c r="CI3465" s="3">
        <v>8.51</v>
      </c>
      <c r="CL3465" s="1" t="s">
        <v>137</v>
      </c>
      <c r="CM3465" s="1" t="s">
        <v>138</v>
      </c>
      <c r="CN3465" s="1" t="s">
        <v>139</v>
      </c>
      <c r="CP3465" s="1" t="s">
        <v>112</v>
      </c>
      <c r="CQ3465" s="1" t="s">
        <v>111</v>
      </c>
      <c r="CR3465" s="1" t="s">
        <v>112</v>
      </c>
      <c r="CS3465" s="1" t="s">
        <v>112</v>
      </c>
      <c r="CT3465" s="1" t="s">
        <v>138</v>
      </c>
      <c r="CU3465" s="1" t="s">
        <v>111</v>
      </c>
      <c r="CV3465" s="1" t="s">
        <v>138</v>
      </c>
      <c r="CW3465" s="1" t="s">
        <v>138</v>
      </c>
      <c r="CX3465" s="1">
        <v>16702357270</v>
      </c>
      <c r="CY3465" s="1" t="s">
        <v>7409</v>
      </c>
      <c r="CZ3465" s="1" t="s">
        <v>428</v>
      </c>
      <c r="DA3465" s="1" t="s">
        <v>111</v>
      </c>
      <c r="DB3465" s="1" t="s">
        <v>112</v>
      </c>
    </row>
    <row r="3466" spans="1:111" ht="15.6" customHeight="1" x14ac:dyDescent="0.25">
      <c r="A3466" s="1" t="s">
        <v>18075</v>
      </c>
      <c r="B3466" s="1" t="s">
        <v>109</v>
      </c>
      <c r="C3466" s="2">
        <v>44275.071386574076</v>
      </c>
      <c r="D3466" s="2">
        <v>44330</v>
      </c>
      <c r="E3466" s="1" t="s">
        <v>180</v>
      </c>
      <c r="G3466" s="1" t="s">
        <v>111</v>
      </c>
      <c r="H3466" s="1" t="s">
        <v>111</v>
      </c>
      <c r="I3466" s="1" t="s">
        <v>112</v>
      </c>
      <c r="J3466" s="1" t="s">
        <v>924</v>
      </c>
      <c r="K3466" s="1" t="s">
        <v>925</v>
      </c>
      <c r="L3466" s="1" t="s">
        <v>935</v>
      </c>
      <c r="M3466" s="1" t="s">
        <v>927</v>
      </c>
      <c r="N3466" s="1" t="s">
        <v>116</v>
      </c>
      <c r="O3466" s="1" t="s">
        <v>117</v>
      </c>
      <c r="P3466" s="9">
        <v>96950</v>
      </c>
      <c r="Q3466" s="1" t="s">
        <v>118</v>
      </c>
      <c r="R3466" s="1" t="s">
        <v>138</v>
      </c>
      <c r="S3466" s="1">
        <v>16702341071</v>
      </c>
      <c r="U3466" s="1">
        <v>56132</v>
      </c>
      <c r="V3466" s="1" t="s">
        <v>119</v>
      </c>
      <c r="X3466" s="1" t="s">
        <v>928</v>
      </c>
      <c r="Y3466" s="1" t="s">
        <v>3265</v>
      </c>
      <c r="Z3466" s="1" t="s">
        <v>930</v>
      </c>
      <c r="AA3466" s="1" t="s">
        <v>373</v>
      </c>
      <c r="AB3466" s="1" t="s">
        <v>935</v>
      </c>
      <c r="AC3466" s="1" t="s">
        <v>927</v>
      </c>
      <c r="AD3466" s="1" t="s">
        <v>116</v>
      </c>
      <c r="AE3466" s="1" t="s">
        <v>117</v>
      </c>
      <c r="AF3466" s="9">
        <v>96950</v>
      </c>
      <c r="AG3466" s="1" t="s">
        <v>118</v>
      </c>
      <c r="AH3466" s="1" t="s">
        <v>138</v>
      </c>
      <c r="AI3466" s="1">
        <v>16702341071</v>
      </c>
      <c r="AK3466" s="1" t="s">
        <v>931</v>
      </c>
      <c r="BC3466" s="1" t="str">
        <f>"35-3031.00"</f>
        <v>35-3031.00</v>
      </c>
      <c r="BD3466" s="1" t="s">
        <v>174</v>
      </c>
      <c r="BE3466" s="1" t="s">
        <v>16516</v>
      </c>
      <c r="BF3466" s="1" t="s">
        <v>3258</v>
      </c>
      <c r="BG3466" s="1">
        <v>15</v>
      </c>
      <c r="BI3466" s="2">
        <v>44105</v>
      </c>
      <c r="BJ3466" s="2">
        <v>44469</v>
      </c>
      <c r="BM3466" s="1">
        <v>40</v>
      </c>
      <c r="BN3466" s="1">
        <v>0</v>
      </c>
      <c r="BO3466" s="1">
        <v>8</v>
      </c>
      <c r="BP3466" s="1">
        <v>8</v>
      </c>
      <c r="BQ3466" s="1">
        <v>8</v>
      </c>
      <c r="BR3466" s="1">
        <v>8</v>
      </c>
      <c r="BS3466" s="1">
        <v>8</v>
      </c>
      <c r="BT3466" s="1">
        <v>0</v>
      </c>
      <c r="BU3466" s="1" t="str">
        <f>"8:00 AM"</f>
        <v>8:00 AM</v>
      </c>
      <c r="BV3466" s="1" t="str">
        <f>"5:00 PM"</f>
        <v>5:00 PM</v>
      </c>
      <c r="BW3466" s="1" t="s">
        <v>135</v>
      </c>
      <c r="BX3466" s="1">
        <v>0</v>
      </c>
      <c r="BY3466" s="1">
        <v>12</v>
      </c>
      <c r="BZ3466" s="1" t="s">
        <v>112</v>
      </c>
      <c r="CA3466" s="1">
        <v>0</v>
      </c>
      <c r="CB3466" s="1" t="s">
        <v>18076</v>
      </c>
      <c r="CC3466" s="1" t="s">
        <v>16518</v>
      </c>
      <c r="CD3466" s="1" t="s">
        <v>927</v>
      </c>
      <c r="CE3466" s="1" t="s">
        <v>116</v>
      </c>
      <c r="CF3466" s="1" t="s">
        <v>117</v>
      </c>
      <c r="CG3466" s="1">
        <v>96950</v>
      </c>
      <c r="CH3466" s="3">
        <v>8.5</v>
      </c>
      <c r="CJ3466" s="3">
        <v>12.75</v>
      </c>
      <c r="CL3466" s="1" t="s">
        <v>137</v>
      </c>
      <c r="CM3466" s="1" t="s">
        <v>18077</v>
      </c>
      <c r="CN3466" s="1" t="s">
        <v>139</v>
      </c>
      <c r="CP3466" s="1" t="s">
        <v>112</v>
      </c>
      <c r="CQ3466" s="1" t="s">
        <v>111</v>
      </c>
      <c r="CR3466" s="1" t="s">
        <v>111</v>
      </c>
      <c r="CS3466" s="1" t="s">
        <v>111</v>
      </c>
      <c r="CT3466" s="1" t="s">
        <v>138</v>
      </c>
      <c r="CU3466" s="1" t="s">
        <v>111</v>
      </c>
      <c r="CV3466" s="1" t="s">
        <v>111</v>
      </c>
      <c r="CW3466" s="1" t="s">
        <v>16520</v>
      </c>
      <c r="CX3466" s="1">
        <v>16702341071</v>
      </c>
      <c r="CY3466" s="1" t="s">
        <v>931</v>
      </c>
      <c r="CZ3466" s="1" t="s">
        <v>380</v>
      </c>
      <c r="DA3466" s="1" t="s">
        <v>111</v>
      </c>
      <c r="DB3466" s="1" t="s">
        <v>112</v>
      </c>
    </row>
    <row r="3467" spans="1:111" ht="15.6" customHeight="1" x14ac:dyDescent="0.25">
      <c r="A3467" s="1" t="s">
        <v>18090</v>
      </c>
      <c r="B3467" s="1" t="s">
        <v>109</v>
      </c>
      <c r="C3467" s="2">
        <v>44326.91785740741</v>
      </c>
      <c r="D3467" s="2">
        <v>44356</v>
      </c>
      <c r="E3467" s="1" t="s">
        <v>110</v>
      </c>
      <c r="F3467" s="2">
        <v>44468.833333333336</v>
      </c>
      <c r="G3467" s="1" t="s">
        <v>112</v>
      </c>
      <c r="H3467" s="1" t="s">
        <v>112</v>
      </c>
      <c r="I3467" s="1" t="s">
        <v>112</v>
      </c>
      <c r="J3467" s="1" t="s">
        <v>8987</v>
      </c>
      <c r="K3467" s="1" t="s">
        <v>8987</v>
      </c>
      <c r="L3467" s="1" t="s">
        <v>8988</v>
      </c>
      <c r="N3467" s="1" t="s">
        <v>167</v>
      </c>
      <c r="O3467" s="1" t="s">
        <v>117</v>
      </c>
      <c r="P3467" s="9">
        <v>96950</v>
      </c>
      <c r="Q3467" s="1" t="s">
        <v>118</v>
      </c>
      <c r="S3467" s="1">
        <v>16702346089</v>
      </c>
      <c r="U3467" s="1">
        <v>5613</v>
      </c>
      <c r="V3467" s="1" t="s">
        <v>2479</v>
      </c>
      <c r="W3467" s="1" t="s">
        <v>111</v>
      </c>
      <c r="X3467" s="1" t="s">
        <v>6567</v>
      </c>
      <c r="Y3467" s="1" t="s">
        <v>8989</v>
      </c>
      <c r="Z3467" s="1" t="s">
        <v>671</v>
      </c>
      <c r="AA3467" s="1" t="s">
        <v>2242</v>
      </c>
      <c r="AB3467" s="1" t="s">
        <v>8988</v>
      </c>
      <c r="AD3467" s="1" t="s">
        <v>167</v>
      </c>
      <c r="AE3467" s="1" t="s">
        <v>117</v>
      </c>
      <c r="AF3467" s="9">
        <v>96950</v>
      </c>
      <c r="AG3467" s="1" t="s">
        <v>118</v>
      </c>
      <c r="AI3467" s="1">
        <v>16702346089</v>
      </c>
      <c r="AK3467" s="1" t="s">
        <v>8990</v>
      </c>
      <c r="BC3467" s="1" t="str">
        <f>"49-9071.00"</f>
        <v>49-9071.00</v>
      </c>
      <c r="BD3467" s="1" t="s">
        <v>214</v>
      </c>
      <c r="BE3467" s="1" t="s">
        <v>18091</v>
      </c>
      <c r="BF3467" s="1" t="s">
        <v>839</v>
      </c>
      <c r="BG3467" s="1">
        <v>2</v>
      </c>
      <c r="BI3467" s="2">
        <v>44470</v>
      </c>
      <c r="BJ3467" s="2">
        <v>44834</v>
      </c>
      <c r="BM3467" s="1">
        <v>40</v>
      </c>
      <c r="BN3467" s="1">
        <v>0</v>
      </c>
      <c r="BO3467" s="1">
        <v>8</v>
      </c>
      <c r="BP3467" s="1">
        <v>8</v>
      </c>
      <c r="BQ3467" s="1">
        <v>8</v>
      </c>
      <c r="BR3467" s="1">
        <v>8</v>
      </c>
      <c r="BS3467" s="1">
        <v>8</v>
      </c>
      <c r="BT3467" s="1">
        <v>0</v>
      </c>
      <c r="BU3467" s="1" t="str">
        <f>"7:30 AM"</f>
        <v>7:30 AM</v>
      </c>
      <c r="BV3467" s="1" t="str">
        <f>"4:30 PM"</f>
        <v>4:30 PM</v>
      </c>
      <c r="BW3467" s="1" t="s">
        <v>135</v>
      </c>
      <c r="BX3467" s="1">
        <v>1</v>
      </c>
      <c r="BY3467" s="1">
        <v>6</v>
      </c>
      <c r="BZ3467" s="1" t="s">
        <v>112</v>
      </c>
      <c r="CA3467" s="1">
        <v>2</v>
      </c>
      <c r="CB3467" s="4" t="s">
        <v>18092</v>
      </c>
      <c r="CC3467" s="1" t="s">
        <v>17335</v>
      </c>
      <c r="CE3467" s="1" t="s">
        <v>167</v>
      </c>
      <c r="CF3467" s="1" t="s">
        <v>117</v>
      </c>
      <c r="CG3467" s="1">
        <v>96950</v>
      </c>
      <c r="CH3467" s="3">
        <v>8.7100000000000009</v>
      </c>
      <c r="CI3467" s="3">
        <v>8.7100000000000009</v>
      </c>
      <c r="CJ3467" s="3">
        <v>13.06</v>
      </c>
      <c r="CK3467" s="3">
        <v>13.06</v>
      </c>
      <c r="CL3467" s="1" t="s">
        <v>137</v>
      </c>
      <c r="CN3467" s="1" t="s">
        <v>139</v>
      </c>
      <c r="CP3467" s="1" t="s">
        <v>112</v>
      </c>
      <c r="CQ3467" s="1" t="s">
        <v>111</v>
      </c>
      <c r="CR3467" s="1" t="s">
        <v>112</v>
      </c>
      <c r="CS3467" s="1" t="s">
        <v>111</v>
      </c>
      <c r="CT3467" s="1" t="s">
        <v>111</v>
      </c>
      <c r="CU3467" s="1" t="s">
        <v>111</v>
      </c>
      <c r="CV3467" s="1" t="s">
        <v>111</v>
      </c>
      <c r="CW3467" s="1" t="s">
        <v>6573</v>
      </c>
      <c r="CX3467" s="1">
        <v>16702346089</v>
      </c>
      <c r="CY3467" s="1" t="s">
        <v>8990</v>
      </c>
      <c r="CZ3467" s="1" t="s">
        <v>138</v>
      </c>
      <c r="DA3467" s="1" t="s">
        <v>111</v>
      </c>
      <c r="DB3467" s="1" t="s">
        <v>111</v>
      </c>
    </row>
    <row r="3468" spans="1:111" ht="15.6" customHeight="1" x14ac:dyDescent="0.25">
      <c r="A3468" s="1" t="s">
        <v>18096</v>
      </c>
      <c r="B3468" s="1" t="s">
        <v>109</v>
      </c>
      <c r="C3468" s="2">
        <v>44341.915754166665</v>
      </c>
      <c r="D3468" s="2">
        <v>44378</v>
      </c>
      <c r="E3468" s="1" t="s">
        <v>110</v>
      </c>
      <c r="F3468" s="2">
        <v>44468.833333333336</v>
      </c>
      <c r="G3468" s="1" t="s">
        <v>111</v>
      </c>
      <c r="H3468" s="1" t="s">
        <v>112</v>
      </c>
      <c r="I3468" s="1" t="s">
        <v>112</v>
      </c>
      <c r="J3468" s="1" t="s">
        <v>12939</v>
      </c>
      <c r="K3468" s="1" t="s">
        <v>12940</v>
      </c>
      <c r="L3468" s="1" t="s">
        <v>1918</v>
      </c>
      <c r="M3468" s="1" t="s">
        <v>1919</v>
      </c>
      <c r="N3468" s="1" t="s">
        <v>167</v>
      </c>
      <c r="O3468" s="1" t="s">
        <v>117</v>
      </c>
      <c r="P3468" s="9">
        <v>96950</v>
      </c>
      <c r="Q3468" s="1" t="s">
        <v>118</v>
      </c>
      <c r="S3468" s="1">
        <v>16703226130</v>
      </c>
      <c r="U3468" s="1">
        <v>312112</v>
      </c>
      <c r="V3468" s="1" t="s">
        <v>119</v>
      </c>
      <c r="X3468" s="1" t="s">
        <v>12942</v>
      </c>
      <c r="Y3468" s="1" t="s">
        <v>12943</v>
      </c>
      <c r="Z3468" s="1" t="s">
        <v>12944</v>
      </c>
      <c r="AA3468" s="1" t="s">
        <v>12945</v>
      </c>
      <c r="AB3468" s="1" t="s">
        <v>1918</v>
      </c>
      <c r="AC3468" s="1" t="s">
        <v>1919</v>
      </c>
      <c r="AD3468" s="1" t="s">
        <v>167</v>
      </c>
      <c r="AE3468" s="1" t="s">
        <v>117</v>
      </c>
      <c r="AF3468" s="9">
        <v>96950</v>
      </c>
      <c r="AG3468" s="1" t="s">
        <v>118</v>
      </c>
      <c r="AH3468" s="1" t="s">
        <v>168</v>
      </c>
      <c r="AI3468" s="1">
        <v>16703226130</v>
      </c>
      <c r="AK3468" s="1" t="s">
        <v>1923</v>
      </c>
      <c r="BC3468" s="1" t="str">
        <f>"49-9071.00"</f>
        <v>49-9071.00</v>
      </c>
      <c r="BD3468" s="1" t="s">
        <v>214</v>
      </c>
      <c r="BE3468" s="1" t="s">
        <v>18097</v>
      </c>
      <c r="BF3468" s="1" t="s">
        <v>16314</v>
      </c>
      <c r="BG3468" s="1">
        <v>2</v>
      </c>
      <c r="BI3468" s="2">
        <v>44470</v>
      </c>
      <c r="BJ3468" s="2">
        <v>44834</v>
      </c>
      <c r="BM3468" s="1">
        <v>40</v>
      </c>
      <c r="BN3468" s="1">
        <v>0</v>
      </c>
      <c r="BO3468" s="1">
        <v>8</v>
      </c>
      <c r="BP3468" s="1">
        <v>8</v>
      </c>
      <c r="BQ3468" s="1">
        <v>8</v>
      </c>
      <c r="BR3468" s="1">
        <v>8</v>
      </c>
      <c r="BS3468" s="1">
        <v>8</v>
      </c>
      <c r="BT3468" s="1">
        <v>0</v>
      </c>
      <c r="BU3468" s="1" t="str">
        <f>"8:00 AM"</f>
        <v>8:00 AM</v>
      </c>
      <c r="BV3468" s="1" t="str">
        <f>"5:00 PM"</f>
        <v>5:00 PM</v>
      </c>
      <c r="BW3468" s="1" t="s">
        <v>135</v>
      </c>
      <c r="BX3468" s="1">
        <v>6</v>
      </c>
      <c r="BY3468" s="1">
        <v>0</v>
      </c>
      <c r="BZ3468" s="1" t="s">
        <v>112</v>
      </c>
      <c r="CB3468" s="1" t="s">
        <v>18098</v>
      </c>
      <c r="CC3468" s="1" t="s">
        <v>1918</v>
      </c>
      <c r="CD3468" s="1" t="s">
        <v>1919</v>
      </c>
      <c r="CE3468" s="1" t="s">
        <v>167</v>
      </c>
      <c r="CF3468" s="1" t="s">
        <v>117</v>
      </c>
      <c r="CG3468" s="1">
        <v>96950</v>
      </c>
      <c r="CH3468" s="3">
        <v>8.7100000000000009</v>
      </c>
      <c r="CI3468" s="3">
        <v>8.7100000000000009</v>
      </c>
      <c r="CJ3468" s="3">
        <v>13.07</v>
      </c>
      <c r="CK3468" s="3">
        <v>13.07</v>
      </c>
      <c r="CL3468" s="1" t="s">
        <v>137</v>
      </c>
      <c r="CM3468" s="1" t="s">
        <v>168</v>
      </c>
      <c r="CN3468" s="1" t="s">
        <v>139</v>
      </c>
      <c r="CP3468" s="1" t="s">
        <v>112</v>
      </c>
      <c r="CQ3468" s="1" t="s">
        <v>111</v>
      </c>
      <c r="CR3468" s="1" t="s">
        <v>112</v>
      </c>
      <c r="CS3468" s="1" t="s">
        <v>111</v>
      </c>
      <c r="CT3468" s="1" t="s">
        <v>111</v>
      </c>
      <c r="CU3468" s="1" t="s">
        <v>111</v>
      </c>
      <c r="CV3468" s="1" t="s">
        <v>138</v>
      </c>
      <c r="CW3468" s="1" t="s">
        <v>18099</v>
      </c>
      <c r="CX3468" s="1">
        <v>16703226130</v>
      </c>
      <c r="CY3468" s="1" t="s">
        <v>1923</v>
      </c>
      <c r="CZ3468" s="1" t="s">
        <v>428</v>
      </c>
      <c r="DA3468" s="1" t="s">
        <v>111</v>
      </c>
      <c r="DB3468" s="1" t="s">
        <v>112</v>
      </c>
    </row>
    <row r="3469" spans="1:111" ht="15.6" customHeight="1" x14ac:dyDescent="0.25">
      <c r="A3469" s="1" t="s">
        <v>18102</v>
      </c>
      <c r="B3469" s="1" t="s">
        <v>109</v>
      </c>
      <c r="C3469" s="2">
        <v>44306.286611805554</v>
      </c>
      <c r="D3469" s="2">
        <v>44343</v>
      </c>
      <c r="E3469" s="1" t="s">
        <v>110</v>
      </c>
      <c r="F3469" s="2">
        <v>44468.833333333336</v>
      </c>
      <c r="G3469" s="1" t="s">
        <v>111</v>
      </c>
      <c r="H3469" s="1" t="s">
        <v>112</v>
      </c>
      <c r="I3469" s="1" t="s">
        <v>112</v>
      </c>
      <c r="J3469" s="1" t="s">
        <v>3278</v>
      </c>
      <c r="K3469" s="1" t="s">
        <v>3279</v>
      </c>
      <c r="L3469" s="1" t="s">
        <v>3280</v>
      </c>
      <c r="M3469" s="1" t="s">
        <v>3281</v>
      </c>
      <c r="N3469" s="1" t="s">
        <v>116</v>
      </c>
      <c r="O3469" s="1" t="s">
        <v>117</v>
      </c>
      <c r="P3469" s="9">
        <v>96950</v>
      </c>
      <c r="Q3469" s="1" t="s">
        <v>118</v>
      </c>
      <c r="S3469" s="1">
        <v>16702353285</v>
      </c>
      <c r="U3469" s="1">
        <v>81111</v>
      </c>
      <c r="V3469" s="1" t="s">
        <v>119</v>
      </c>
      <c r="X3469" s="1" t="s">
        <v>3282</v>
      </c>
      <c r="Y3469" s="1" t="s">
        <v>3283</v>
      </c>
      <c r="Z3469" s="1" t="s">
        <v>3109</v>
      </c>
      <c r="AA3469" s="1" t="s">
        <v>3284</v>
      </c>
      <c r="AB3469" s="1" t="s">
        <v>3280</v>
      </c>
      <c r="AC3469" s="1" t="s">
        <v>3281</v>
      </c>
      <c r="AD3469" s="1" t="s">
        <v>116</v>
      </c>
      <c r="AE3469" s="1" t="s">
        <v>117</v>
      </c>
      <c r="AF3469" s="9">
        <v>96950</v>
      </c>
      <c r="AG3469" s="1" t="s">
        <v>118</v>
      </c>
      <c r="AI3469" s="1">
        <v>16702353285</v>
      </c>
      <c r="AK3469" s="1" t="s">
        <v>3285</v>
      </c>
      <c r="BC3469" s="1" t="str">
        <f>"43-3031.00"</f>
        <v>43-3031.00</v>
      </c>
      <c r="BD3469" s="1" t="s">
        <v>389</v>
      </c>
      <c r="BE3469" s="1" t="s">
        <v>11265</v>
      </c>
      <c r="BF3469" s="1" t="s">
        <v>1766</v>
      </c>
      <c r="BG3469" s="1">
        <v>1</v>
      </c>
      <c r="BI3469" s="2">
        <v>44470</v>
      </c>
      <c r="BJ3469" s="2">
        <v>45565</v>
      </c>
      <c r="BM3469" s="1">
        <v>40</v>
      </c>
      <c r="BN3469" s="1">
        <v>0</v>
      </c>
      <c r="BO3469" s="1">
        <v>8</v>
      </c>
      <c r="BP3469" s="1">
        <v>8</v>
      </c>
      <c r="BQ3469" s="1">
        <v>8</v>
      </c>
      <c r="BR3469" s="1">
        <v>8</v>
      </c>
      <c r="BS3469" s="1">
        <v>8</v>
      </c>
      <c r="BT3469" s="1">
        <v>0</v>
      </c>
      <c r="BU3469" s="1" t="str">
        <f>"8:00 AM"</f>
        <v>8:00 AM</v>
      </c>
      <c r="BV3469" s="1" t="str">
        <f>"5:00 PM"</f>
        <v>5:00 PM</v>
      </c>
      <c r="BW3469" s="1" t="s">
        <v>135</v>
      </c>
      <c r="BX3469" s="1">
        <v>0</v>
      </c>
      <c r="BY3469" s="1">
        <v>12</v>
      </c>
      <c r="BZ3469" s="1" t="s">
        <v>112</v>
      </c>
      <c r="CA3469" s="1">
        <v>0</v>
      </c>
      <c r="CB3469" s="1" t="s">
        <v>230</v>
      </c>
      <c r="CC3469" s="1" t="s">
        <v>3280</v>
      </c>
      <c r="CD3469" s="1" t="s">
        <v>3281</v>
      </c>
      <c r="CE3469" s="1" t="s">
        <v>116</v>
      </c>
      <c r="CF3469" s="1" t="s">
        <v>117</v>
      </c>
      <c r="CG3469" s="1">
        <v>96950</v>
      </c>
      <c r="CH3469" s="3">
        <v>9.49</v>
      </c>
      <c r="CI3469" s="3">
        <v>9.49</v>
      </c>
      <c r="CJ3469" s="3">
        <v>14.23</v>
      </c>
      <c r="CK3469" s="3">
        <v>14.23</v>
      </c>
      <c r="CL3469" s="1" t="s">
        <v>137</v>
      </c>
      <c r="CM3469" s="1" t="s">
        <v>362</v>
      </c>
      <c r="CN3469" s="1" t="s">
        <v>139</v>
      </c>
      <c r="CP3469" s="1" t="s">
        <v>112</v>
      </c>
      <c r="CQ3469" s="1" t="s">
        <v>111</v>
      </c>
      <c r="CR3469" s="1" t="s">
        <v>112</v>
      </c>
      <c r="CS3469" s="1" t="s">
        <v>111</v>
      </c>
      <c r="CT3469" s="1" t="s">
        <v>138</v>
      </c>
      <c r="CU3469" s="1" t="s">
        <v>111</v>
      </c>
      <c r="CV3469" s="1" t="s">
        <v>138</v>
      </c>
      <c r="CW3469" s="1" t="s">
        <v>3288</v>
      </c>
      <c r="CX3469" s="1">
        <v>16702353285</v>
      </c>
      <c r="CY3469" s="1" t="s">
        <v>3285</v>
      </c>
      <c r="CZ3469" s="1" t="s">
        <v>138</v>
      </c>
      <c r="DA3469" s="1" t="s">
        <v>111</v>
      </c>
      <c r="DB3469" s="1" t="s">
        <v>112</v>
      </c>
      <c r="DC3469" s="1" t="s">
        <v>3282</v>
      </c>
      <c r="DD3469" s="1" t="s">
        <v>3283</v>
      </c>
      <c r="DE3469" s="1" t="s">
        <v>448</v>
      </c>
      <c r="DF3469" s="1" t="s">
        <v>138</v>
      </c>
      <c r="DG3469" s="1" t="s">
        <v>138</v>
      </c>
    </row>
    <row r="3470" spans="1:111" ht="15.6" customHeight="1" x14ac:dyDescent="0.25">
      <c r="A3470" s="1" t="s">
        <v>18195</v>
      </c>
      <c r="B3470" s="1" t="s">
        <v>109</v>
      </c>
      <c r="C3470" s="2">
        <v>44383.110639930557</v>
      </c>
      <c r="D3470" s="2">
        <v>44410</v>
      </c>
      <c r="E3470" s="1" t="s">
        <v>180</v>
      </c>
      <c r="G3470" s="1" t="s">
        <v>112</v>
      </c>
      <c r="H3470" s="1" t="s">
        <v>112</v>
      </c>
      <c r="I3470" s="1" t="s">
        <v>112</v>
      </c>
      <c r="J3470" s="1" t="s">
        <v>18196</v>
      </c>
      <c r="K3470" s="1" t="s">
        <v>4242</v>
      </c>
      <c r="L3470" s="1" t="s">
        <v>18197</v>
      </c>
      <c r="M3470" s="1" t="s">
        <v>18198</v>
      </c>
      <c r="N3470" s="1" t="s">
        <v>157</v>
      </c>
      <c r="O3470" s="1" t="s">
        <v>117</v>
      </c>
      <c r="P3470" s="9">
        <v>96950</v>
      </c>
      <c r="Q3470" s="1" t="s">
        <v>118</v>
      </c>
      <c r="S3470" s="1">
        <v>16702342127</v>
      </c>
      <c r="U3470" s="1">
        <v>56132</v>
      </c>
      <c r="V3470" s="1" t="s">
        <v>119</v>
      </c>
      <c r="X3470" s="1" t="s">
        <v>4245</v>
      </c>
      <c r="Y3470" s="1" t="s">
        <v>4246</v>
      </c>
      <c r="Z3470" s="1" t="s">
        <v>4247</v>
      </c>
      <c r="AA3470" s="1" t="s">
        <v>357</v>
      </c>
      <c r="AB3470" s="1" t="s">
        <v>18197</v>
      </c>
      <c r="AC3470" s="1" t="s">
        <v>18198</v>
      </c>
      <c r="AD3470" s="1" t="s">
        <v>157</v>
      </c>
      <c r="AE3470" s="1" t="s">
        <v>117</v>
      </c>
      <c r="AF3470" s="9">
        <v>96950</v>
      </c>
      <c r="AG3470" s="1" t="s">
        <v>118</v>
      </c>
      <c r="AI3470" s="1">
        <v>16702342127</v>
      </c>
      <c r="AK3470" s="1" t="s">
        <v>4249</v>
      </c>
      <c r="BC3470" s="1" t="str">
        <f>"37-2011.00"</f>
        <v>37-2011.00</v>
      </c>
      <c r="BD3470" s="1" t="s">
        <v>676</v>
      </c>
      <c r="BE3470" s="1" t="s">
        <v>18199</v>
      </c>
      <c r="BF3470" s="1" t="s">
        <v>18200</v>
      </c>
      <c r="BG3470" s="1">
        <v>6</v>
      </c>
      <c r="BI3470" s="2">
        <v>44470</v>
      </c>
      <c r="BJ3470" s="2">
        <v>44834</v>
      </c>
      <c r="BM3470" s="1">
        <v>35</v>
      </c>
      <c r="BN3470" s="1">
        <v>0</v>
      </c>
      <c r="BO3470" s="1">
        <v>7</v>
      </c>
      <c r="BP3470" s="1">
        <v>7</v>
      </c>
      <c r="BQ3470" s="1">
        <v>7</v>
      </c>
      <c r="BR3470" s="1">
        <v>7</v>
      </c>
      <c r="BS3470" s="1">
        <v>7</v>
      </c>
      <c r="BT3470" s="1">
        <v>0</v>
      </c>
      <c r="BU3470" s="1" t="str">
        <f>"9:00 AM"</f>
        <v>9:00 AM</v>
      </c>
      <c r="BV3470" s="1" t="str">
        <f>"5:00 PM"</f>
        <v>5:00 PM</v>
      </c>
      <c r="BW3470" s="1" t="s">
        <v>135</v>
      </c>
      <c r="BX3470" s="1">
        <v>0</v>
      </c>
      <c r="BY3470" s="1">
        <v>3</v>
      </c>
      <c r="BZ3470" s="1" t="s">
        <v>112</v>
      </c>
      <c r="CB3470" s="4" t="s">
        <v>4049</v>
      </c>
      <c r="CC3470" s="1" t="s">
        <v>18197</v>
      </c>
      <c r="CD3470" s="1" t="s">
        <v>18198</v>
      </c>
      <c r="CE3470" s="1" t="s">
        <v>157</v>
      </c>
      <c r="CF3470" s="1" t="s">
        <v>117</v>
      </c>
      <c r="CG3470" s="1">
        <v>96950</v>
      </c>
      <c r="CH3470" s="3">
        <v>8.0500000000000007</v>
      </c>
      <c r="CI3470" s="3">
        <v>8.0500000000000007</v>
      </c>
      <c r="CJ3470" s="3">
        <v>12.07</v>
      </c>
      <c r="CK3470" s="3">
        <v>12.07</v>
      </c>
      <c r="CL3470" s="1" t="s">
        <v>137</v>
      </c>
      <c r="CM3470" s="1" t="s">
        <v>138</v>
      </c>
      <c r="CN3470" s="1" t="s">
        <v>139</v>
      </c>
      <c r="CP3470" s="1" t="s">
        <v>112</v>
      </c>
      <c r="CQ3470" s="1" t="s">
        <v>111</v>
      </c>
      <c r="CR3470" s="1" t="s">
        <v>112</v>
      </c>
      <c r="CS3470" s="1" t="s">
        <v>111</v>
      </c>
      <c r="CT3470" s="1" t="s">
        <v>138</v>
      </c>
      <c r="CU3470" s="1" t="s">
        <v>111</v>
      </c>
      <c r="CV3470" s="1" t="s">
        <v>111</v>
      </c>
      <c r="CW3470" s="1" t="s">
        <v>1034</v>
      </c>
      <c r="CX3470" s="1">
        <v>16702342127</v>
      </c>
      <c r="CY3470" s="1" t="s">
        <v>4249</v>
      </c>
      <c r="CZ3470" s="1" t="s">
        <v>138</v>
      </c>
      <c r="DA3470" s="1" t="s">
        <v>111</v>
      </c>
      <c r="DB3470" s="1" t="s">
        <v>112</v>
      </c>
    </row>
    <row r="3471" spans="1:111" ht="15.6" customHeight="1" x14ac:dyDescent="0.25">
      <c r="A3471" s="1" t="s">
        <v>18236</v>
      </c>
      <c r="B3471" s="1" t="s">
        <v>109</v>
      </c>
      <c r="C3471" s="2">
        <v>44331.128356597219</v>
      </c>
      <c r="D3471" s="2">
        <v>44371</v>
      </c>
      <c r="E3471" s="1" t="s">
        <v>110</v>
      </c>
      <c r="F3471" s="2">
        <v>44468.833333333336</v>
      </c>
      <c r="G3471" s="1" t="s">
        <v>112</v>
      </c>
      <c r="H3471" s="1" t="s">
        <v>112</v>
      </c>
      <c r="I3471" s="1" t="s">
        <v>112</v>
      </c>
      <c r="J3471" s="1" t="s">
        <v>5465</v>
      </c>
      <c r="K3471" s="1" t="s">
        <v>5466</v>
      </c>
      <c r="L3471" s="1" t="s">
        <v>926</v>
      </c>
      <c r="M3471" s="1" t="s">
        <v>6559</v>
      </c>
      <c r="N3471" s="1" t="s">
        <v>116</v>
      </c>
      <c r="O3471" s="1" t="s">
        <v>117</v>
      </c>
      <c r="P3471" s="9">
        <v>96950</v>
      </c>
      <c r="Q3471" s="1" t="s">
        <v>118</v>
      </c>
      <c r="S3471" s="1">
        <v>16707836993</v>
      </c>
      <c r="U3471" s="1">
        <v>44522</v>
      </c>
      <c r="V3471" s="1" t="s">
        <v>119</v>
      </c>
      <c r="X3471" s="1" t="s">
        <v>5468</v>
      </c>
      <c r="Y3471" s="1" t="s">
        <v>5469</v>
      </c>
      <c r="Z3471" s="1" t="s">
        <v>5470</v>
      </c>
      <c r="AA3471" s="1" t="s">
        <v>1184</v>
      </c>
      <c r="AB3471" s="1" t="s">
        <v>926</v>
      </c>
      <c r="AC3471" s="1" t="s">
        <v>18237</v>
      </c>
      <c r="AD3471" s="1" t="s">
        <v>116</v>
      </c>
      <c r="AE3471" s="1" t="s">
        <v>117</v>
      </c>
      <c r="AF3471" s="9">
        <v>96950</v>
      </c>
      <c r="AG3471" s="1" t="s">
        <v>118</v>
      </c>
      <c r="AI3471" s="1">
        <v>16707836993</v>
      </c>
      <c r="AK3471" s="1" t="s">
        <v>5472</v>
      </c>
      <c r="BC3471" s="1" t="str">
        <f>"45-3011.00"</f>
        <v>45-3011.00</v>
      </c>
      <c r="BD3471" s="1" t="s">
        <v>5473</v>
      </c>
      <c r="BE3471" s="1" t="s">
        <v>18238</v>
      </c>
      <c r="BF3471" s="1" t="s">
        <v>18239</v>
      </c>
      <c r="BG3471" s="1">
        <v>2</v>
      </c>
      <c r="BI3471" s="2">
        <v>44470</v>
      </c>
      <c r="BJ3471" s="2">
        <v>44834</v>
      </c>
      <c r="BM3471" s="1">
        <v>40</v>
      </c>
      <c r="BN3471" s="1">
        <v>0</v>
      </c>
      <c r="BO3471" s="1">
        <v>8</v>
      </c>
      <c r="BP3471" s="1">
        <v>8</v>
      </c>
      <c r="BQ3471" s="1">
        <v>8</v>
      </c>
      <c r="BR3471" s="1">
        <v>8</v>
      </c>
      <c r="BS3471" s="1">
        <v>8</v>
      </c>
      <c r="BT3471" s="1">
        <v>0</v>
      </c>
      <c r="BU3471" s="1" t="str">
        <f>"8:00 AM"</f>
        <v>8:00 AM</v>
      </c>
      <c r="BV3471" s="1" t="str">
        <f>"5:00 PM"</f>
        <v>5:00 PM</v>
      </c>
      <c r="BW3471" s="1" t="s">
        <v>230</v>
      </c>
      <c r="BX3471" s="1">
        <v>0</v>
      </c>
      <c r="BY3471" s="1">
        <v>3</v>
      </c>
      <c r="BZ3471" s="1" t="s">
        <v>112</v>
      </c>
      <c r="CB3471" s="1" t="s">
        <v>18240</v>
      </c>
      <c r="CC3471" s="1" t="s">
        <v>5467</v>
      </c>
      <c r="CD3471" s="1" t="s">
        <v>1130</v>
      </c>
      <c r="CE3471" s="1" t="s">
        <v>157</v>
      </c>
      <c r="CF3471" s="1" t="s">
        <v>117</v>
      </c>
      <c r="CG3471" s="1">
        <v>96950</v>
      </c>
      <c r="CH3471" s="3">
        <v>13.21</v>
      </c>
      <c r="CI3471" s="3">
        <v>13.21</v>
      </c>
      <c r="CJ3471" s="3">
        <v>0</v>
      </c>
      <c r="CK3471" s="3">
        <v>0</v>
      </c>
      <c r="CL3471" s="1" t="s">
        <v>137</v>
      </c>
      <c r="CM3471" s="1" t="s">
        <v>362</v>
      </c>
      <c r="CN3471" s="1" t="s">
        <v>139</v>
      </c>
      <c r="CP3471" s="1" t="s">
        <v>112</v>
      </c>
      <c r="CQ3471" s="1" t="s">
        <v>111</v>
      </c>
      <c r="CR3471" s="1" t="s">
        <v>112</v>
      </c>
      <c r="CS3471" s="1" t="s">
        <v>112</v>
      </c>
      <c r="CT3471" s="1" t="s">
        <v>138</v>
      </c>
      <c r="CU3471" s="1" t="s">
        <v>111</v>
      </c>
      <c r="CV3471" s="1" t="s">
        <v>138</v>
      </c>
      <c r="CW3471" s="1" t="s">
        <v>362</v>
      </c>
      <c r="CX3471" s="1">
        <v>16707836993</v>
      </c>
      <c r="CY3471" s="1" t="s">
        <v>5472</v>
      </c>
      <c r="CZ3471" s="1" t="s">
        <v>138</v>
      </c>
      <c r="DA3471" s="1" t="s">
        <v>111</v>
      </c>
      <c r="DB3471" s="1" t="s">
        <v>112</v>
      </c>
    </row>
    <row r="3472" spans="1:111" ht="15.6" customHeight="1" x14ac:dyDescent="0.25">
      <c r="A3472" s="1" t="s">
        <v>18290</v>
      </c>
      <c r="B3472" s="1" t="s">
        <v>109</v>
      </c>
      <c r="C3472" s="2">
        <v>44369.132427777775</v>
      </c>
      <c r="D3472" s="2">
        <v>44413</v>
      </c>
      <c r="E3472" s="1" t="s">
        <v>180</v>
      </c>
      <c r="G3472" s="1" t="s">
        <v>112</v>
      </c>
      <c r="H3472" s="1" t="s">
        <v>112</v>
      </c>
      <c r="I3472" s="1" t="s">
        <v>112</v>
      </c>
      <c r="J3472" s="1" t="s">
        <v>752</v>
      </c>
      <c r="K3472" s="1" t="s">
        <v>753</v>
      </c>
      <c r="L3472" s="1" t="s">
        <v>755</v>
      </c>
      <c r="N3472" s="1" t="s">
        <v>167</v>
      </c>
      <c r="O3472" s="1" t="s">
        <v>117</v>
      </c>
      <c r="P3472" s="9">
        <v>96950</v>
      </c>
      <c r="Q3472" s="1" t="s">
        <v>118</v>
      </c>
      <c r="S3472" s="1">
        <v>16702332421</v>
      </c>
      <c r="U3472" s="1">
        <v>722513</v>
      </c>
      <c r="V3472" s="1" t="s">
        <v>119</v>
      </c>
      <c r="X3472" s="1" t="s">
        <v>756</v>
      </c>
      <c r="Y3472" s="1" t="s">
        <v>757</v>
      </c>
      <c r="Z3472" s="1" t="s">
        <v>2497</v>
      </c>
      <c r="AA3472" s="1" t="s">
        <v>759</v>
      </c>
      <c r="AB3472" s="1" t="s">
        <v>18291</v>
      </c>
      <c r="AD3472" s="1" t="s">
        <v>116</v>
      </c>
      <c r="AE3472" s="1" t="s">
        <v>117</v>
      </c>
      <c r="AF3472" s="9">
        <v>96950</v>
      </c>
      <c r="AG3472" s="1" t="s">
        <v>118</v>
      </c>
      <c r="AI3472" s="1">
        <v>16702875435</v>
      </c>
      <c r="AK3472" s="1" t="s">
        <v>761</v>
      </c>
      <c r="BC3472" s="1" t="str">
        <f>"13-2011.01"</f>
        <v>13-2011.01</v>
      </c>
      <c r="BD3472" s="1" t="s">
        <v>932</v>
      </c>
      <c r="BE3472" s="1" t="s">
        <v>18292</v>
      </c>
      <c r="BF3472" s="1" t="s">
        <v>18293</v>
      </c>
      <c r="BG3472" s="1">
        <v>1</v>
      </c>
      <c r="BI3472" s="2">
        <v>44470</v>
      </c>
      <c r="BJ3472" s="2">
        <v>44834</v>
      </c>
      <c r="BM3472" s="1">
        <v>35</v>
      </c>
      <c r="BN3472" s="1">
        <v>0</v>
      </c>
      <c r="BO3472" s="1">
        <v>7</v>
      </c>
      <c r="BP3472" s="1">
        <v>7</v>
      </c>
      <c r="BQ3472" s="1">
        <v>7</v>
      </c>
      <c r="BR3472" s="1">
        <v>7</v>
      </c>
      <c r="BS3472" s="1">
        <v>7</v>
      </c>
      <c r="BT3472" s="1">
        <v>0</v>
      </c>
      <c r="BU3472" s="1" t="str">
        <f>"8:00 AM"</f>
        <v>8:00 AM</v>
      </c>
      <c r="BV3472" s="1" t="str">
        <f>"4:00 PM"</f>
        <v>4:00 PM</v>
      </c>
      <c r="BW3472" s="1" t="s">
        <v>193</v>
      </c>
      <c r="BX3472" s="1">
        <v>0</v>
      </c>
      <c r="BY3472" s="1">
        <v>24</v>
      </c>
      <c r="BZ3472" s="1" t="s">
        <v>112</v>
      </c>
      <c r="CB3472" s="1" t="s">
        <v>18294</v>
      </c>
      <c r="CC3472" s="1" t="s">
        <v>754</v>
      </c>
      <c r="CD3472" s="1" t="s">
        <v>16192</v>
      </c>
      <c r="CE3472" s="1" t="s">
        <v>167</v>
      </c>
      <c r="CF3472" s="1" t="s">
        <v>117</v>
      </c>
      <c r="CG3472" s="1">
        <v>96950</v>
      </c>
      <c r="CH3472" s="3">
        <v>14.85</v>
      </c>
      <c r="CI3472" s="3">
        <v>14.85</v>
      </c>
      <c r="CJ3472" s="3">
        <v>22.28</v>
      </c>
      <c r="CK3472" s="3">
        <v>22.28</v>
      </c>
      <c r="CL3472" s="1" t="s">
        <v>137</v>
      </c>
      <c r="CN3472" s="1" t="s">
        <v>139</v>
      </c>
      <c r="CP3472" s="1" t="s">
        <v>112</v>
      </c>
      <c r="CQ3472" s="1" t="s">
        <v>111</v>
      </c>
      <c r="CR3472" s="1" t="s">
        <v>112</v>
      </c>
      <c r="CS3472" s="1" t="s">
        <v>111</v>
      </c>
      <c r="CT3472" s="1" t="s">
        <v>138</v>
      </c>
      <c r="CU3472" s="1" t="s">
        <v>138</v>
      </c>
      <c r="CV3472" s="1" t="s">
        <v>138</v>
      </c>
      <c r="CW3472" s="1" t="s">
        <v>4175</v>
      </c>
      <c r="CX3472" s="1">
        <v>16702332421</v>
      </c>
      <c r="CY3472" s="1" t="s">
        <v>761</v>
      </c>
      <c r="CZ3472" s="1" t="s">
        <v>138</v>
      </c>
      <c r="DA3472" s="1" t="s">
        <v>111</v>
      </c>
      <c r="DB3472" s="1" t="s">
        <v>112</v>
      </c>
    </row>
    <row r="3473" spans="1:111" ht="15.6" customHeight="1" x14ac:dyDescent="0.25">
      <c r="A3473" s="1" t="s">
        <v>18295</v>
      </c>
      <c r="B3473" s="1" t="s">
        <v>109</v>
      </c>
      <c r="C3473" s="2">
        <v>44353.876699884262</v>
      </c>
      <c r="D3473" s="2">
        <v>44392</v>
      </c>
      <c r="E3473" s="1" t="s">
        <v>180</v>
      </c>
      <c r="G3473" s="1" t="s">
        <v>112</v>
      </c>
      <c r="H3473" s="1" t="s">
        <v>112</v>
      </c>
      <c r="I3473" s="1" t="s">
        <v>112</v>
      </c>
      <c r="J3473" s="1" t="s">
        <v>3144</v>
      </c>
      <c r="K3473" s="1" t="s">
        <v>10409</v>
      </c>
      <c r="L3473" s="1" t="s">
        <v>3146</v>
      </c>
      <c r="M3473" s="1" t="s">
        <v>3147</v>
      </c>
      <c r="N3473" s="1" t="s">
        <v>116</v>
      </c>
      <c r="O3473" s="1" t="s">
        <v>117</v>
      </c>
      <c r="P3473" s="9">
        <v>96950</v>
      </c>
      <c r="Q3473" s="1" t="s">
        <v>118</v>
      </c>
      <c r="S3473" s="1">
        <v>16702341361</v>
      </c>
      <c r="U3473" s="1">
        <v>442110</v>
      </c>
      <c r="V3473" s="1" t="s">
        <v>119</v>
      </c>
      <c r="X3473" s="1" t="s">
        <v>2357</v>
      </c>
      <c r="Y3473" s="1" t="s">
        <v>10410</v>
      </c>
      <c r="AA3473" s="1" t="s">
        <v>245</v>
      </c>
      <c r="AB3473" s="1" t="s">
        <v>3146</v>
      </c>
      <c r="AC3473" s="1" t="s">
        <v>3147</v>
      </c>
      <c r="AD3473" s="1" t="s">
        <v>116</v>
      </c>
      <c r="AE3473" s="1" t="s">
        <v>117</v>
      </c>
      <c r="AF3473" s="9">
        <v>96950</v>
      </c>
      <c r="AG3473" s="1" t="s">
        <v>118</v>
      </c>
      <c r="AH3473" s="1" t="s">
        <v>3147</v>
      </c>
      <c r="AI3473" s="1">
        <v>16702341361</v>
      </c>
      <c r="AK3473" s="1" t="s">
        <v>3149</v>
      </c>
      <c r="BC3473" s="1" t="str">
        <f>"49-9071.00"</f>
        <v>49-9071.00</v>
      </c>
      <c r="BD3473" s="1" t="s">
        <v>214</v>
      </c>
      <c r="BE3473" s="1" t="s">
        <v>10411</v>
      </c>
      <c r="BF3473" s="1" t="s">
        <v>10412</v>
      </c>
      <c r="BG3473" s="1">
        <v>2</v>
      </c>
      <c r="BI3473" s="2">
        <v>44470</v>
      </c>
      <c r="BJ3473" s="2">
        <v>44834</v>
      </c>
      <c r="BM3473" s="1">
        <v>35</v>
      </c>
      <c r="BN3473" s="1">
        <v>0</v>
      </c>
      <c r="BO3473" s="1">
        <v>7</v>
      </c>
      <c r="BP3473" s="1">
        <v>7</v>
      </c>
      <c r="BQ3473" s="1">
        <v>7</v>
      </c>
      <c r="BR3473" s="1">
        <v>7</v>
      </c>
      <c r="BS3473" s="1">
        <v>7</v>
      </c>
      <c r="BT3473" s="1">
        <v>0</v>
      </c>
      <c r="BU3473" s="1" t="str">
        <f>"8:00 AM"</f>
        <v>8:00 AM</v>
      </c>
      <c r="BV3473" s="1" t="str">
        <f>"4:00 PM"</f>
        <v>4:00 PM</v>
      </c>
      <c r="BW3473" s="1" t="s">
        <v>135</v>
      </c>
      <c r="BX3473" s="1">
        <v>0</v>
      </c>
      <c r="BY3473" s="1">
        <v>3</v>
      </c>
      <c r="BZ3473" s="1" t="s">
        <v>112</v>
      </c>
      <c r="CB3473" s="4" t="s">
        <v>18296</v>
      </c>
      <c r="CC3473" s="1" t="s">
        <v>10414</v>
      </c>
      <c r="CD3473" s="1" t="s">
        <v>3147</v>
      </c>
      <c r="CE3473" s="1" t="s">
        <v>116</v>
      </c>
      <c r="CF3473" s="1" t="s">
        <v>117</v>
      </c>
      <c r="CG3473" s="1">
        <v>96950</v>
      </c>
      <c r="CH3473" s="3">
        <v>8.7100000000000009</v>
      </c>
      <c r="CI3473" s="3">
        <v>8.7100000000000009</v>
      </c>
      <c r="CJ3473" s="3">
        <v>13.07</v>
      </c>
      <c r="CK3473" s="3">
        <v>13.07</v>
      </c>
      <c r="CL3473" s="1" t="s">
        <v>137</v>
      </c>
      <c r="CM3473" s="1" t="s">
        <v>362</v>
      </c>
      <c r="CN3473" s="1" t="s">
        <v>139</v>
      </c>
      <c r="CP3473" s="1" t="s">
        <v>112</v>
      </c>
      <c r="CQ3473" s="1" t="s">
        <v>111</v>
      </c>
      <c r="CR3473" s="1" t="s">
        <v>112</v>
      </c>
      <c r="CS3473" s="1" t="s">
        <v>111</v>
      </c>
      <c r="CT3473" s="1" t="s">
        <v>138</v>
      </c>
      <c r="CU3473" s="1" t="s">
        <v>111</v>
      </c>
      <c r="CV3473" s="1" t="s">
        <v>138</v>
      </c>
      <c r="CW3473" s="1" t="s">
        <v>10415</v>
      </c>
      <c r="CX3473" s="1">
        <v>16702341361</v>
      </c>
      <c r="CY3473" s="1" t="s">
        <v>3149</v>
      </c>
      <c r="CZ3473" s="1" t="s">
        <v>138</v>
      </c>
      <c r="DA3473" s="1" t="s">
        <v>111</v>
      </c>
      <c r="DB3473" s="1" t="s">
        <v>112</v>
      </c>
    </row>
    <row r="3474" spans="1:111" ht="15.6" customHeight="1" x14ac:dyDescent="0.25">
      <c r="A3474" s="1" t="s">
        <v>18329</v>
      </c>
      <c r="B3474" s="1" t="s">
        <v>109</v>
      </c>
      <c r="C3474" s="2">
        <v>44336.653750694444</v>
      </c>
      <c r="D3474" s="2">
        <v>44398</v>
      </c>
      <c r="E3474" s="1" t="s">
        <v>110</v>
      </c>
      <c r="F3474" s="2">
        <v>44466.833333333336</v>
      </c>
      <c r="G3474" s="1" t="s">
        <v>112</v>
      </c>
      <c r="H3474" s="1" t="s">
        <v>112</v>
      </c>
      <c r="I3474" s="1" t="s">
        <v>112</v>
      </c>
      <c r="J3474" s="1" t="s">
        <v>1123</v>
      </c>
      <c r="K3474" s="1" t="s">
        <v>3955</v>
      </c>
      <c r="L3474" s="1" t="s">
        <v>1125</v>
      </c>
      <c r="M3474" s="1" t="s">
        <v>1126</v>
      </c>
      <c r="N3474" s="1" t="s">
        <v>116</v>
      </c>
      <c r="O3474" s="1" t="s">
        <v>117</v>
      </c>
      <c r="P3474" s="9">
        <v>96950</v>
      </c>
      <c r="Q3474" s="1" t="s">
        <v>118</v>
      </c>
      <c r="R3474" s="1" t="s">
        <v>117</v>
      </c>
      <c r="S3474" s="1">
        <v>16702341795</v>
      </c>
      <c r="U3474" s="1">
        <v>45399</v>
      </c>
      <c r="V3474" s="1" t="s">
        <v>119</v>
      </c>
      <c r="X3474" s="1" t="s">
        <v>1127</v>
      </c>
      <c r="Y3474" s="1" t="s">
        <v>848</v>
      </c>
      <c r="Z3474" s="1" t="s">
        <v>1128</v>
      </c>
      <c r="AA3474" s="1" t="s">
        <v>1129</v>
      </c>
      <c r="AB3474" s="1" t="s">
        <v>1125</v>
      </c>
      <c r="AC3474" s="1" t="s">
        <v>1130</v>
      </c>
      <c r="AD3474" s="1" t="s">
        <v>116</v>
      </c>
      <c r="AE3474" s="1" t="s">
        <v>117</v>
      </c>
      <c r="AF3474" s="9">
        <v>96950</v>
      </c>
      <c r="AG3474" s="1" t="s">
        <v>118</v>
      </c>
      <c r="AH3474" s="1" t="s">
        <v>117</v>
      </c>
      <c r="AI3474" s="1">
        <v>16702341795</v>
      </c>
      <c r="AK3474" s="1" t="s">
        <v>1131</v>
      </c>
      <c r="BC3474" s="1" t="str">
        <f>"41-1011.00"</f>
        <v>41-1011.00</v>
      </c>
      <c r="BD3474" s="1" t="s">
        <v>975</v>
      </c>
      <c r="BE3474" s="1" t="s">
        <v>3956</v>
      </c>
      <c r="BF3474" s="1" t="s">
        <v>14536</v>
      </c>
      <c r="BG3474" s="1">
        <v>1</v>
      </c>
      <c r="BI3474" s="2">
        <v>44468</v>
      </c>
      <c r="BJ3474" s="2">
        <v>44832</v>
      </c>
      <c r="BM3474" s="1">
        <v>35</v>
      </c>
      <c r="BN3474" s="1">
        <v>6</v>
      </c>
      <c r="BO3474" s="1">
        <v>6</v>
      </c>
      <c r="BP3474" s="1">
        <v>5</v>
      </c>
      <c r="BQ3474" s="1">
        <v>6</v>
      </c>
      <c r="BR3474" s="1">
        <v>0</v>
      </c>
      <c r="BS3474" s="1">
        <v>6</v>
      </c>
      <c r="BT3474" s="1">
        <v>6</v>
      </c>
      <c r="BU3474" s="1" t="str">
        <f>"6:00 AM"</f>
        <v>6:00 AM</v>
      </c>
      <c r="BV3474" s="1" t="str">
        <f>"7:00 PM"</f>
        <v>7:00 PM</v>
      </c>
      <c r="BW3474" s="1" t="s">
        <v>135</v>
      </c>
      <c r="BX3474" s="1">
        <v>0</v>
      </c>
      <c r="BY3474" s="1">
        <v>12</v>
      </c>
      <c r="BZ3474" s="1" t="s">
        <v>111</v>
      </c>
      <c r="CA3474" s="1">
        <v>8</v>
      </c>
      <c r="CB3474" s="1" t="s">
        <v>18330</v>
      </c>
      <c r="CC3474" s="1" t="s">
        <v>3959</v>
      </c>
      <c r="CD3474" s="1" t="s">
        <v>3960</v>
      </c>
      <c r="CE3474" s="1" t="s">
        <v>116</v>
      </c>
      <c r="CF3474" s="1" t="s">
        <v>117</v>
      </c>
      <c r="CG3474" s="1">
        <v>96950</v>
      </c>
      <c r="CH3474" s="3">
        <v>9.98</v>
      </c>
      <c r="CI3474" s="3">
        <v>9.98</v>
      </c>
      <c r="CJ3474" s="3">
        <v>14.97</v>
      </c>
      <c r="CK3474" s="3">
        <v>14.97</v>
      </c>
      <c r="CL3474" s="1" t="s">
        <v>137</v>
      </c>
      <c r="CM3474" s="1" t="s">
        <v>138</v>
      </c>
      <c r="CN3474" s="1" t="s">
        <v>139</v>
      </c>
      <c r="CP3474" s="1" t="s">
        <v>112</v>
      </c>
      <c r="CQ3474" s="1" t="s">
        <v>111</v>
      </c>
      <c r="CR3474" s="1" t="s">
        <v>112</v>
      </c>
      <c r="CS3474" s="1" t="s">
        <v>111</v>
      </c>
      <c r="CT3474" s="1" t="s">
        <v>138</v>
      </c>
      <c r="CU3474" s="1" t="s">
        <v>111</v>
      </c>
      <c r="CV3474" s="1" t="s">
        <v>111</v>
      </c>
      <c r="CW3474" s="1" t="s">
        <v>3961</v>
      </c>
      <c r="CX3474" s="1">
        <v>16702341795</v>
      </c>
      <c r="CY3474" s="1" t="s">
        <v>1135</v>
      </c>
      <c r="CZ3474" s="1" t="s">
        <v>1136</v>
      </c>
      <c r="DA3474" s="1" t="s">
        <v>111</v>
      </c>
      <c r="DB3474" s="1" t="s">
        <v>112</v>
      </c>
    </row>
    <row r="3475" spans="1:111" ht="15.6" customHeight="1" x14ac:dyDescent="0.25">
      <c r="A3475" s="1" t="s">
        <v>18352</v>
      </c>
      <c r="B3475" s="1" t="s">
        <v>109</v>
      </c>
      <c r="C3475" s="2">
        <v>44391.264990625001</v>
      </c>
      <c r="D3475" s="2">
        <v>44460</v>
      </c>
      <c r="E3475" s="1" t="s">
        <v>180</v>
      </c>
      <c r="G3475" s="1" t="s">
        <v>112</v>
      </c>
      <c r="H3475" s="1" t="s">
        <v>112</v>
      </c>
      <c r="I3475" s="1" t="s">
        <v>112</v>
      </c>
      <c r="J3475" s="1" t="s">
        <v>939</v>
      </c>
      <c r="K3475" s="1" t="s">
        <v>940</v>
      </c>
      <c r="L3475" s="1" t="s">
        <v>941</v>
      </c>
      <c r="M3475" s="1" t="s">
        <v>942</v>
      </c>
      <c r="N3475" s="1" t="s">
        <v>116</v>
      </c>
      <c r="O3475" s="1" t="s">
        <v>117</v>
      </c>
      <c r="P3475" s="9">
        <v>96950</v>
      </c>
      <c r="Q3475" s="1" t="s">
        <v>118</v>
      </c>
      <c r="S3475" s="1">
        <v>16702352883</v>
      </c>
      <c r="U3475" s="1">
        <v>561320</v>
      </c>
      <c r="V3475" s="1" t="s">
        <v>119</v>
      </c>
      <c r="X3475" s="1" t="s">
        <v>943</v>
      </c>
      <c r="Y3475" s="1" t="s">
        <v>944</v>
      </c>
      <c r="Z3475" s="1" t="s">
        <v>945</v>
      </c>
      <c r="AA3475" s="1" t="s">
        <v>357</v>
      </c>
      <c r="AB3475" s="1" t="s">
        <v>941</v>
      </c>
      <c r="AC3475" s="1" t="s">
        <v>942</v>
      </c>
      <c r="AD3475" s="1" t="s">
        <v>116</v>
      </c>
      <c r="AE3475" s="1" t="s">
        <v>117</v>
      </c>
      <c r="AF3475" s="9">
        <v>96950</v>
      </c>
      <c r="AG3475" s="1" t="s">
        <v>118</v>
      </c>
      <c r="AI3475" s="1">
        <v>16702352883</v>
      </c>
      <c r="AK3475" s="1" t="s">
        <v>946</v>
      </c>
      <c r="BC3475" s="1" t="str">
        <f>"43-3031.00"</f>
        <v>43-3031.00</v>
      </c>
      <c r="BD3475" s="1" t="s">
        <v>389</v>
      </c>
      <c r="BE3475" s="1" t="s">
        <v>18353</v>
      </c>
      <c r="BF3475" s="1" t="s">
        <v>18354</v>
      </c>
      <c r="BG3475" s="1">
        <v>3</v>
      </c>
      <c r="BI3475" s="2">
        <v>44409</v>
      </c>
      <c r="BJ3475" s="2">
        <v>44773</v>
      </c>
      <c r="BM3475" s="1">
        <v>35</v>
      </c>
      <c r="BN3475" s="1">
        <v>0</v>
      </c>
      <c r="BO3475" s="1">
        <v>7</v>
      </c>
      <c r="BP3475" s="1">
        <v>7</v>
      </c>
      <c r="BQ3475" s="1">
        <v>7</v>
      </c>
      <c r="BR3475" s="1">
        <v>7</v>
      </c>
      <c r="BS3475" s="1">
        <v>7</v>
      </c>
      <c r="BT3475" s="1">
        <v>0</v>
      </c>
      <c r="BU3475" s="1" t="str">
        <f>"9:00 AM"</f>
        <v>9:00 AM</v>
      </c>
      <c r="BV3475" s="1" t="str">
        <f>"5:00 PM"</f>
        <v>5:00 PM</v>
      </c>
      <c r="BW3475" s="1" t="s">
        <v>135</v>
      </c>
      <c r="BX3475" s="1">
        <v>6</v>
      </c>
      <c r="BY3475" s="1">
        <v>12</v>
      </c>
      <c r="BZ3475" s="1" t="s">
        <v>112</v>
      </c>
      <c r="CB3475" s="4" t="s">
        <v>18355</v>
      </c>
      <c r="CC3475" s="1" t="s">
        <v>941</v>
      </c>
      <c r="CD3475" s="1" t="s">
        <v>942</v>
      </c>
      <c r="CE3475" s="1" t="s">
        <v>116</v>
      </c>
      <c r="CF3475" s="1" t="s">
        <v>117</v>
      </c>
      <c r="CG3475" s="1">
        <v>96950</v>
      </c>
      <c r="CH3475" s="3">
        <v>10.16</v>
      </c>
      <c r="CI3475" s="3">
        <v>10.16</v>
      </c>
      <c r="CJ3475" s="3">
        <v>15.24</v>
      </c>
      <c r="CK3475" s="3">
        <v>15.24</v>
      </c>
      <c r="CL3475" s="1" t="s">
        <v>137</v>
      </c>
      <c r="CM3475" s="1" t="s">
        <v>138</v>
      </c>
      <c r="CN3475" s="1" t="s">
        <v>139</v>
      </c>
      <c r="CP3475" s="1" t="s">
        <v>112</v>
      </c>
      <c r="CQ3475" s="1" t="s">
        <v>111</v>
      </c>
      <c r="CR3475" s="1" t="s">
        <v>112</v>
      </c>
      <c r="CS3475" s="1" t="s">
        <v>111</v>
      </c>
      <c r="CT3475" s="1" t="s">
        <v>111</v>
      </c>
      <c r="CU3475" s="1" t="s">
        <v>111</v>
      </c>
      <c r="CV3475" s="1" t="s">
        <v>138</v>
      </c>
      <c r="CW3475" s="1" t="s">
        <v>138</v>
      </c>
      <c r="CX3475" s="1">
        <v>16702352883</v>
      </c>
      <c r="CY3475" s="1" t="s">
        <v>946</v>
      </c>
      <c r="CZ3475" s="1" t="s">
        <v>138</v>
      </c>
      <c r="DA3475" s="1" t="s">
        <v>111</v>
      </c>
      <c r="DB3475" s="1" t="s">
        <v>112</v>
      </c>
    </row>
    <row r="3476" spans="1:111" ht="15.6" customHeight="1" x14ac:dyDescent="0.25">
      <c r="A3476" s="1" t="s">
        <v>18356</v>
      </c>
      <c r="B3476" s="1" t="s">
        <v>109</v>
      </c>
      <c r="C3476" s="2">
        <v>44404.050059606481</v>
      </c>
      <c r="D3476" s="2">
        <v>44462</v>
      </c>
      <c r="E3476" s="1" t="s">
        <v>180</v>
      </c>
      <c r="G3476" s="1" t="s">
        <v>112</v>
      </c>
      <c r="H3476" s="1" t="s">
        <v>112</v>
      </c>
      <c r="I3476" s="1" t="s">
        <v>112</v>
      </c>
      <c r="J3476" s="1" t="s">
        <v>1138</v>
      </c>
      <c r="K3476" s="1" t="s">
        <v>1139</v>
      </c>
      <c r="L3476" s="1" t="s">
        <v>1140</v>
      </c>
      <c r="M3476" s="1" t="s">
        <v>1144</v>
      </c>
      <c r="N3476" s="1" t="s">
        <v>116</v>
      </c>
      <c r="O3476" s="1" t="s">
        <v>117</v>
      </c>
      <c r="P3476" s="9">
        <v>96950</v>
      </c>
      <c r="Q3476" s="1" t="s">
        <v>118</v>
      </c>
      <c r="S3476" s="1">
        <v>16702888868</v>
      </c>
      <c r="U3476" s="1">
        <v>44511</v>
      </c>
      <c r="V3476" s="1" t="s">
        <v>119</v>
      </c>
      <c r="X3476" s="1" t="s">
        <v>1142</v>
      </c>
      <c r="Y3476" s="1" t="s">
        <v>1143</v>
      </c>
      <c r="AA3476" s="1" t="s">
        <v>2308</v>
      </c>
      <c r="AB3476" s="1" t="s">
        <v>1140</v>
      </c>
      <c r="AC3476" s="1" t="s">
        <v>1144</v>
      </c>
      <c r="AD3476" s="1" t="s">
        <v>116</v>
      </c>
      <c r="AE3476" s="1" t="s">
        <v>117</v>
      </c>
      <c r="AF3476" s="9">
        <v>96950</v>
      </c>
      <c r="AG3476" s="1" t="s">
        <v>118</v>
      </c>
      <c r="AI3476" s="1">
        <v>16702888868</v>
      </c>
      <c r="AK3476" s="1" t="s">
        <v>1145</v>
      </c>
      <c r="BC3476" s="1" t="str">
        <f>"49-9071.00"</f>
        <v>49-9071.00</v>
      </c>
      <c r="BD3476" s="1" t="s">
        <v>214</v>
      </c>
      <c r="BE3476" s="1" t="s">
        <v>18357</v>
      </c>
      <c r="BF3476" s="1" t="s">
        <v>8437</v>
      </c>
      <c r="BG3476" s="1">
        <v>2</v>
      </c>
      <c r="BI3476" s="2">
        <v>44470</v>
      </c>
      <c r="BJ3476" s="2">
        <v>44834</v>
      </c>
      <c r="BM3476" s="1">
        <v>35</v>
      </c>
      <c r="BN3476" s="1">
        <v>0</v>
      </c>
      <c r="BO3476" s="1">
        <v>7</v>
      </c>
      <c r="BP3476" s="1">
        <v>7</v>
      </c>
      <c r="BQ3476" s="1">
        <v>7</v>
      </c>
      <c r="BR3476" s="1">
        <v>7</v>
      </c>
      <c r="BS3476" s="1">
        <v>7</v>
      </c>
      <c r="BT3476" s="1">
        <v>0</v>
      </c>
      <c r="BU3476" s="1" t="str">
        <f>"9:00 AM"</f>
        <v>9:00 AM</v>
      </c>
      <c r="BV3476" s="1" t="str">
        <f>"5:00 PM"</f>
        <v>5:00 PM</v>
      </c>
      <c r="BW3476" s="1" t="s">
        <v>135</v>
      </c>
      <c r="BX3476" s="1">
        <v>0</v>
      </c>
      <c r="BY3476" s="1">
        <v>12</v>
      </c>
      <c r="BZ3476" s="1" t="s">
        <v>112</v>
      </c>
      <c r="CB3476" s="1" t="s">
        <v>18358</v>
      </c>
      <c r="CC3476" s="1" t="s">
        <v>1140</v>
      </c>
      <c r="CD3476" s="1" t="s">
        <v>1144</v>
      </c>
      <c r="CE3476" s="1" t="s">
        <v>116</v>
      </c>
      <c r="CF3476" s="1" t="s">
        <v>117</v>
      </c>
      <c r="CG3476" s="1">
        <v>96950</v>
      </c>
      <c r="CH3476" s="3">
        <v>8.7100000000000009</v>
      </c>
      <c r="CI3476" s="3">
        <v>8.7100000000000009</v>
      </c>
      <c r="CJ3476" s="3">
        <v>13.06</v>
      </c>
      <c r="CK3476" s="3">
        <v>13.06</v>
      </c>
      <c r="CL3476" s="1" t="s">
        <v>137</v>
      </c>
      <c r="CM3476" s="1" t="s">
        <v>138</v>
      </c>
      <c r="CN3476" s="1" t="s">
        <v>139</v>
      </c>
      <c r="CP3476" s="1" t="s">
        <v>112</v>
      </c>
      <c r="CQ3476" s="1" t="s">
        <v>111</v>
      </c>
      <c r="CR3476" s="1" t="s">
        <v>112</v>
      </c>
      <c r="CS3476" s="1" t="s">
        <v>111</v>
      </c>
      <c r="CT3476" s="1" t="s">
        <v>138</v>
      </c>
      <c r="CU3476" s="1" t="s">
        <v>111</v>
      </c>
      <c r="CV3476" s="1" t="s">
        <v>111</v>
      </c>
      <c r="CW3476" s="1" t="s">
        <v>1034</v>
      </c>
      <c r="CX3476" s="1">
        <v>16702888868</v>
      </c>
      <c r="CY3476" s="1" t="s">
        <v>1150</v>
      </c>
      <c r="CZ3476" s="1" t="s">
        <v>138</v>
      </c>
      <c r="DA3476" s="1" t="s">
        <v>111</v>
      </c>
      <c r="DB3476" s="1" t="s">
        <v>112</v>
      </c>
    </row>
    <row r="3477" spans="1:111" ht="15.6" customHeight="1" x14ac:dyDescent="0.25">
      <c r="A3477" s="1" t="s">
        <v>18365</v>
      </c>
      <c r="B3477" s="1" t="s">
        <v>109</v>
      </c>
      <c r="C3477" s="2">
        <v>44378.784752083331</v>
      </c>
      <c r="D3477" s="2">
        <v>44454</v>
      </c>
      <c r="E3477" s="1" t="s">
        <v>180</v>
      </c>
      <c r="G3477" s="1" t="s">
        <v>111</v>
      </c>
      <c r="H3477" s="1" t="s">
        <v>112</v>
      </c>
      <c r="I3477" s="1" t="s">
        <v>112</v>
      </c>
      <c r="J3477" s="1" t="s">
        <v>18366</v>
      </c>
      <c r="K3477" s="1" t="s">
        <v>138</v>
      </c>
      <c r="L3477" s="1" t="s">
        <v>18367</v>
      </c>
      <c r="M3477" s="1" t="s">
        <v>138</v>
      </c>
      <c r="N3477" s="1" t="s">
        <v>167</v>
      </c>
      <c r="O3477" s="1" t="s">
        <v>117</v>
      </c>
      <c r="P3477" s="9">
        <v>96950</v>
      </c>
      <c r="Q3477" s="1" t="s">
        <v>118</v>
      </c>
      <c r="R3477" s="1" t="s">
        <v>117</v>
      </c>
      <c r="S3477" s="1">
        <v>16707895375</v>
      </c>
      <c r="U3477" s="1">
        <v>561612</v>
      </c>
      <c r="V3477" s="1" t="s">
        <v>119</v>
      </c>
      <c r="X3477" s="1" t="s">
        <v>18368</v>
      </c>
      <c r="Y3477" s="1" t="s">
        <v>18369</v>
      </c>
      <c r="Z3477" s="1" t="s">
        <v>18370</v>
      </c>
      <c r="AA3477" s="1" t="s">
        <v>528</v>
      </c>
      <c r="AB3477" s="1" t="s">
        <v>18367</v>
      </c>
      <c r="AC3477" s="1" t="s">
        <v>138</v>
      </c>
      <c r="AD3477" s="1" t="s">
        <v>167</v>
      </c>
      <c r="AE3477" s="1" t="s">
        <v>117</v>
      </c>
      <c r="AF3477" s="9">
        <v>96950</v>
      </c>
      <c r="AG3477" s="1" t="s">
        <v>118</v>
      </c>
      <c r="AH3477" s="1" t="s">
        <v>117</v>
      </c>
      <c r="AI3477" s="1">
        <v>16707895375</v>
      </c>
      <c r="AK3477" s="1" t="s">
        <v>18371</v>
      </c>
      <c r="BC3477" s="1" t="str">
        <f>"43-6014.00"</f>
        <v>43-6014.00</v>
      </c>
      <c r="BD3477" s="1" t="s">
        <v>3652</v>
      </c>
      <c r="BE3477" s="1" t="s">
        <v>18372</v>
      </c>
      <c r="BF3477" s="1" t="s">
        <v>1859</v>
      </c>
      <c r="BG3477" s="1">
        <v>1</v>
      </c>
      <c r="BI3477" s="2">
        <v>44440</v>
      </c>
      <c r="BJ3477" s="2">
        <v>44804</v>
      </c>
      <c r="BM3477" s="1">
        <v>35</v>
      </c>
      <c r="BN3477" s="1">
        <v>0</v>
      </c>
      <c r="BO3477" s="1">
        <v>7</v>
      </c>
      <c r="BP3477" s="1">
        <v>7</v>
      </c>
      <c r="BQ3477" s="1">
        <v>7</v>
      </c>
      <c r="BR3477" s="1">
        <v>7</v>
      </c>
      <c r="BS3477" s="1">
        <v>7</v>
      </c>
      <c r="BT3477" s="1">
        <v>0</v>
      </c>
      <c r="BU3477" s="1" t="str">
        <f>"9:00 AM"</f>
        <v>9:00 AM</v>
      </c>
      <c r="BV3477" s="1" t="str">
        <f>"12:00 PM"</f>
        <v>12:00 PM</v>
      </c>
      <c r="BW3477" s="1" t="s">
        <v>135</v>
      </c>
      <c r="BX3477" s="1">
        <v>0</v>
      </c>
      <c r="BY3477" s="1">
        <v>12</v>
      </c>
      <c r="BZ3477" s="1" t="s">
        <v>112</v>
      </c>
      <c r="CB3477" s="1" t="s">
        <v>230</v>
      </c>
      <c r="CC3477" s="1" t="s">
        <v>399</v>
      </c>
      <c r="CD3477" s="1" t="s">
        <v>138</v>
      </c>
      <c r="CE3477" s="1" t="s">
        <v>167</v>
      </c>
      <c r="CF3477" s="1" t="s">
        <v>117</v>
      </c>
      <c r="CG3477" s="1">
        <v>96950</v>
      </c>
      <c r="CH3477" s="3">
        <v>10.33</v>
      </c>
      <c r="CI3477" s="3">
        <v>10.33</v>
      </c>
      <c r="CJ3477" s="3">
        <v>15.5</v>
      </c>
      <c r="CK3477" s="3">
        <v>15.5</v>
      </c>
      <c r="CL3477" s="1" t="s">
        <v>137</v>
      </c>
      <c r="CM3477" s="1" t="s">
        <v>230</v>
      </c>
      <c r="CN3477" s="1" t="s">
        <v>139</v>
      </c>
      <c r="CP3477" s="1" t="s">
        <v>112</v>
      </c>
      <c r="CQ3477" s="1" t="s">
        <v>111</v>
      </c>
      <c r="CR3477" s="1" t="s">
        <v>112</v>
      </c>
      <c r="CS3477" s="1" t="s">
        <v>111</v>
      </c>
      <c r="CT3477" s="1" t="s">
        <v>138</v>
      </c>
      <c r="CU3477" s="1" t="s">
        <v>111</v>
      </c>
      <c r="CV3477" s="1" t="s">
        <v>138</v>
      </c>
      <c r="CW3477" s="1" t="s">
        <v>2889</v>
      </c>
      <c r="CX3477" s="1">
        <v>16707895375</v>
      </c>
      <c r="CY3477" s="1" t="s">
        <v>18371</v>
      </c>
      <c r="CZ3477" s="1" t="s">
        <v>138</v>
      </c>
      <c r="DA3477" s="1" t="s">
        <v>111</v>
      </c>
      <c r="DB3477" s="1" t="s">
        <v>112</v>
      </c>
    </row>
    <row r="3478" spans="1:111" ht="15.6" customHeight="1" x14ac:dyDescent="0.25">
      <c r="A3478" s="1" t="s">
        <v>18379</v>
      </c>
      <c r="B3478" s="1" t="s">
        <v>109</v>
      </c>
      <c r="C3478" s="2">
        <v>44031.807940856481</v>
      </c>
      <c r="D3478" s="2">
        <v>44106</v>
      </c>
      <c r="E3478" s="1" t="s">
        <v>110</v>
      </c>
      <c r="F3478" s="2">
        <v>44102.833333333336</v>
      </c>
      <c r="G3478" s="1" t="s">
        <v>111</v>
      </c>
      <c r="H3478" s="1" t="s">
        <v>112</v>
      </c>
      <c r="I3478" s="1" t="s">
        <v>112</v>
      </c>
      <c r="J3478" s="1" t="s">
        <v>7649</v>
      </c>
      <c r="L3478" s="1" t="s">
        <v>7650</v>
      </c>
      <c r="N3478" s="1" t="s">
        <v>167</v>
      </c>
      <c r="O3478" s="1" t="s">
        <v>117</v>
      </c>
      <c r="P3478" s="9">
        <v>96950</v>
      </c>
      <c r="Q3478" s="1" t="s">
        <v>118</v>
      </c>
      <c r="S3478" s="1">
        <v>16702349013</v>
      </c>
      <c r="U3478" s="1">
        <v>52232</v>
      </c>
      <c r="V3478" s="1" t="s">
        <v>119</v>
      </c>
      <c r="X3478" s="1" t="s">
        <v>7651</v>
      </c>
      <c r="Y3478" s="1" t="s">
        <v>7652</v>
      </c>
      <c r="Z3478" s="1" t="s">
        <v>7653</v>
      </c>
      <c r="AA3478" s="1" t="s">
        <v>171</v>
      </c>
      <c r="AB3478" s="1" t="s">
        <v>7650</v>
      </c>
      <c r="AD3478" s="1" t="s">
        <v>167</v>
      </c>
      <c r="AE3478" s="1" t="s">
        <v>117</v>
      </c>
      <c r="AF3478" s="9">
        <v>96950</v>
      </c>
      <c r="AG3478" s="1" t="s">
        <v>118</v>
      </c>
      <c r="AI3478" s="1">
        <v>16702349013</v>
      </c>
      <c r="AK3478" s="1" t="s">
        <v>7655</v>
      </c>
      <c r="BC3478" s="1" t="str">
        <f>"43-4051.00"</f>
        <v>43-4051.00</v>
      </c>
      <c r="BD3478" s="1" t="s">
        <v>2452</v>
      </c>
      <c r="BE3478" s="1" t="s">
        <v>10136</v>
      </c>
      <c r="BF3478" s="1" t="s">
        <v>10137</v>
      </c>
      <c r="BG3478" s="1">
        <v>1</v>
      </c>
      <c r="BI3478" s="2">
        <v>44105</v>
      </c>
      <c r="BJ3478" s="2">
        <v>44469</v>
      </c>
      <c r="BM3478" s="1">
        <v>35</v>
      </c>
      <c r="BN3478" s="1">
        <v>0</v>
      </c>
      <c r="BO3478" s="1">
        <v>7</v>
      </c>
      <c r="BP3478" s="1">
        <v>7</v>
      </c>
      <c r="BQ3478" s="1">
        <v>7</v>
      </c>
      <c r="BR3478" s="1">
        <v>7</v>
      </c>
      <c r="BS3478" s="1">
        <v>7</v>
      </c>
      <c r="BT3478" s="1">
        <v>0</v>
      </c>
      <c r="BU3478" s="1" t="str">
        <f>"9:00 AM"</f>
        <v>9:00 AM</v>
      </c>
      <c r="BV3478" s="1" t="str">
        <f>"5:00 PM"</f>
        <v>5:00 PM</v>
      </c>
      <c r="BW3478" s="1" t="s">
        <v>135</v>
      </c>
      <c r="BX3478" s="1">
        <v>0</v>
      </c>
      <c r="BY3478" s="1">
        <v>6</v>
      </c>
      <c r="BZ3478" s="1" t="s">
        <v>112</v>
      </c>
      <c r="CA3478" s="1">
        <v>0</v>
      </c>
      <c r="CB3478" s="4" t="s">
        <v>10138</v>
      </c>
      <c r="CC3478" s="1" t="s">
        <v>7659</v>
      </c>
      <c r="CD3478" s="1" t="s">
        <v>10139</v>
      </c>
      <c r="CE3478" s="1">
        <v>96950</v>
      </c>
      <c r="CF3478" s="1" t="s">
        <v>117</v>
      </c>
      <c r="CG3478" s="1">
        <v>96950</v>
      </c>
      <c r="CH3478" s="3">
        <v>12.57</v>
      </c>
      <c r="CI3478" s="3">
        <v>12.57</v>
      </c>
      <c r="CJ3478" s="3">
        <v>18.850000000000001</v>
      </c>
      <c r="CK3478" s="3">
        <v>18.850000000000001</v>
      </c>
      <c r="CL3478" s="1" t="s">
        <v>137</v>
      </c>
      <c r="CN3478" s="1" t="s">
        <v>139</v>
      </c>
      <c r="CP3478" s="1" t="s">
        <v>112</v>
      </c>
      <c r="CQ3478" s="1" t="s">
        <v>111</v>
      </c>
      <c r="CR3478" s="1" t="s">
        <v>112</v>
      </c>
      <c r="CS3478" s="1" t="s">
        <v>111</v>
      </c>
      <c r="CT3478" s="1" t="s">
        <v>138</v>
      </c>
      <c r="CU3478" s="1" t="s">
        <v>111</v>
      </c>
      <c r="CV3478" s="1" t="s">
        <v>138</v>
      </c>
      <c r="CW3478" s="1" t="s">
        <v>3422</v>
      </c>
      <c r="CX3478" s="1">
        <v>16702349013</v>
      </c>
      <c r="CY3478" s="1" t="s">
        <v>7655</v>
      </c>
      <c r="CZ3478" s="1" t="s">
        <v>428</v>
      </c>
      <c r="DA3478" s="1" t="s">
        <v>111</v>
      </c>
      <c r="DB3478" s="1" t="s">
        <v>112</v>
      </c>
    </row>
    <row r="3479" spans="1:111" ht="15.6" customHeight="1" x14ac:dyDescent="0.25">
      <c r="A3479" s="1" t="s">
        <v>18397</v>
      </c>
      <c r="B3479" s="1" t="s">
        <v>109</v>
      </c>
      <c r="C3479" s="2">
        <v>44106.084125694448</v>
      </c>
      <c r="D3479" s="2">
        <v>44144</v>
      </c>
      <c r="E3479" s="1" t="s">
        <v>110</v>
      </c>
      <c r="F3479" s="2">
        <v>44103.833333333336</v>
      </c>
      <c r="G3479" s="1" t="s">
        <v>112</v>
      </c>
      <c r="H3479" s="1" t="s">
        <v>112</v>
      </c>
      <c r="I3479" s="1" t="s">
        <v>112</v>
      </c>
      <c r="J3479" s="1" t="s">
        <v>784</v>
      </c>
      <c r="K3479" s="1" t="s">
        <v>785</v>
      </c>
      <c r="L3479" s="1" t="s">
        <v>17439</v>
      </c>
      <c r="M3479" s="1" t="s">
        <v>786</v>
      </c>
      <c r="N3479" s="1" t="s">
        <v>116</v>
      </c>
      <c r="O3479" s="1" t="s">
        <v>117</v>
      </c>
      <c r="P3479" s="9">
        <v>96950</v>
      </c>
      <c r="Q3479" s="1" t="s">
        <v>118</v>
      </c>
      <c r="R3479" s="1" t="s">
        <v>719</v>
      </c>
      <c r="S3479" s="1">
        <v>16703236877</v>
      </c>
      <c r="U3479" s="1">
        <v>62161</v>
      </c>
      <c r="V3479" s="1" t="s">
        <v>119</v>
      </c>
      <c r="X3479" s="1" t="s">
        <v>686</v>
      </c>
      <c r="Y3479" s="1" t="s">
        <v>687</v>
      </c>
      <c r="Z3479" s="1" t="s">
        <v>688</v>
      </c>
      <c r="AA3479" s="1" t="s">
        <v>245</v>
      </c>
      <c r="AB3479" s="1" t="s">
        <v>689</v>
      </c>
      <c r="AD3479" s="1" t="s">
        <v>690</v>
      </c>
      <c r="AE3479" s="1" t="s">
        <v>691</v>
      </c>
      <c r="AF3479" s="9">
        <v>96931</v>
      </c>
      <c r="AG3479" s="1" t="s">
        <v>118</v>
      </c>
      <c r="AH3479" s="1" t="s">
        <v>719</v>
      </c>
      <c r="AI3479" s="1">
        <v>16716498746</v>
      </c>
      <c r="AJ3479" s="1">
        <v>203</v>
      </c>
      <c r="AK3479" s="1" t="s">
        <v>692</v>
      </c>
      <c r="BC3479" s="1" t="str">
        <f>"29-1141.00"</f>
        <v>29-1141.00</v>
      </c>
      <c r="BD3479" s="1" t="s">
        <v>1381</v>
      </c>
      <c r="BE3479" s="1" t="s">
        <v>17440</v>
      </c>
      <c r="BF3479" s="1" t="s">
        <v>1383</v>
      </c>
      <c r="BG3479" s="1">
        <v>5</v>
      </c>
      <c r="BI3479" s="2">
        <v>44105</v>
      </c>
      <c r="BJ3479" s="2">
        <v>44469</v>
      </c>
      <c r="BM3479" s="1">
        <v>40</v>
      </c>
      <c r="BN3479" s="1">
        <v>0</v>
      </c>
      <c r="BO3479" s="1">
        <v>8</v>
      </c>
      <c r="BP3479" s="1">
        <v>8</v>
      </c>
      <c r="BQ3479" s="1">
        <v>8</v>
      </c>
      <c r="BR3479" s="1">
        <v>8</v>
      </c>
      <c r="BS3479" s="1">
        <v>5</v>
      </c>
      <c r="BT3479" s="1">
        <v>3</v>
      </c>
      <c r="BU3479" s="1" t="str">
        <f>"8:30 AM"</f>
        <v>8:30 AM</v>
      </c>
      <c r="BV3479" s="1" t="str">
        <f>"5:30 PM"</f>
        <v>5:30 PM</v>
      </c>
      <c r="BW3479" s="1" t="s">
        <v>392</v>
      </c>
      <c r="BX3479" s="1">
        <v>0</v>
      </c>
      <c r="BY3479" s="1">
        <v>0</v>
      </c>
      <c r="BZ3479" s="1" t="s">
        <v>112</v>
      </c>
      <c r="CA3479" s="1">
        <v>0</v>
      </c>
      <c r="CB3479" s="4" t="s">
        <v>17441</v>
      </c>
      <c r="CC3479" s="1" t="s">
        <v>17442</v>
      </c>
      <c r="CD3479" s="1" t="s">
        <v>786</v>
      </c>
      <c r="CE3479" s="1" t="s">
        <v>116</v>
      </c>
      <c r="CF3479" s="1" t="s">
        <v>117</v>
      </c>
      <c r="CG3479" s="1">
        <v>96950</v>
      </c>
      <c r="CH3479" s="3">
        <v>24.81</v>
      </c>
      <c r="CI3479" s="3">
        <v>24.81</v>
      </c>
      <c r="CL3479" s="1" t="s">
        <v>2411</v>
      </c>
      <c r="CN3479" s="1" t="s">
        <v>139</v>
      </c>
      <c r="CP3479" s="1" t="s">
        <v>112</v>
      </c>
      <c r="CQ3479" s="1" t="s">
        <v>111</v>
      </c>
      <c r="CR3479" s="1" t="s">
        <v>111</v>
      </c>
      <c r="CS3479" s="1" t="s">
        <v>112</v>
      </c>
      <c r="CT3479" s="1" t="s">
        <v>138</v>
      </c>
      <c r="CU3479" s="1" t="s">
        <v>111</v>
      </c>
      <c r="CV3479" s="1" t="s">
        <v>138</v>
      </c>
      <c r="CW3479" s="1" t="s">
        <v>2568</v>
      </c>
      <c r="CX3479" s="1">
        <v>16703236877</v>
      </c>
      <c r="CY3479" s="1" t="s">
        <v>699</v>
      </c>
      <c r="CZ3479" s="1" t="s">
        <v>138</v>
      </c>
      <c r="DA3479" s="1" t="s">
        <v>111</v>
      </c>
      <c r="DB3479" s="1" t="s">
        <v>112</v>
      </c>
    </row>
    <row r="3480" spans="1:111" ht="15.6" customHeight="1" x14ac:dyDescent="0.25">
      <c r="A3480" s="1" t="s">
        <v>18398</v>
      </c>
      <c r="B3480" s="1" t="s">
        <v>109</v>
      </c>
      <c r="C3480" s="2">
        <v>44088.281185995373</v>
      </c>
      <c r="D3480" s="2">
        <v>44172</v>
      </c>
      <c r="E3480" s="1" t="s">
        <v>110</v>
      </c>
      <c r="F3480" s="2">
        <v>44103.833333333336</v>
      </c>
      <c r="G3480" s="1" t="s">
        <v>111</v>
      </c>
      <c r="H3480" s="1" t="s">
        <v>112</v>
      </c>
      <c r="I3480" s="1" t="s">
        <v>112</v>
      </c>
      <c r="J3480" s="1" t="s">
        <v>2960</v>
      </c>
      <c r="K3480" s="1" t="s">
        <v>2961</v>
      </c>
      <c r="L3480" s="1" t="s">
        <v>2965</v>
      </c>
      <c r="N3480" s="1" t="s">
        <v>116</v>
      </c>
      <c r="O3480" s="1" t="s">
        <v>117</v>
      </c>
      <c r="P3480" s="9">
        <v>9650</v>
      </c>
      <c r="Q3480" s="1" t="s">
        <v>118</v>
      </c>
      <c r="S3480" s="1">
        <v>16702874242</v>
      </c>
      <c r="U3480" s="1">
        <v>722511</v>
      </c>
      <c r="V3480" s="1" t="s">
        <v>119</v>
      </c>
      <c r="X3480" s="1" t="s">
        <v>2963</v>
      </c>
      <c r="Y3480" s="1" t="s">
        <v>4200</v>
      </c>
      <c r="AA3480" s="1" t="s">
        <v>245</v>
      </c>
      <c r="AB3480" s="1" t="s">
        <v>2965</v>
      </c>
      <c r="AD3480" s="1" t="s">
        <v>116</v>
      </c>
      <c r="AE3480" s="1" t="s">
        <v>117</v>
      </c>
      <c r="AF3480" s="9">
        <v>96950</v>
      </c>
      <c r="AG3480" s="1" t="s">
        <v>118</v>
      </c>
      <c r="AI3480" s="1">
        <v>16702874242</v>
      </c>
      <c r="AK3480" s="1" t="s">
        <v>2966</v>
      </c>
      <c r="BC3480" s="1" t="str">
        <f>"35-2014.00"</f>
        <v>35-2014.00</v>
      </c>
      <c r="BD3480" s="1" t="s">
        <v>152</v>
      </c>
      <c r="BE3480" s="1" t="s">
        <v>4201</v>
      </c>
      <c r="BF3480" s="1" t="s">
        <v>154</v>
      </c>
      <c r="BG3480" s="1">
        <v>2</v>
      </c>
      <c r="BI3480" s="2">
        <v>44105</v>
      </c>
      <c r="BJ3480" s="2">
        <v>44469</v>
      </c>
      <c r="BM3480" s="1">
        <v>40</v>
      </c>
      <c r="BN3480" s="1">
        <v>4</v>
      </c>
      <c r="BO3480" s="1">
        <v>6</v>
      </c>
      <c r="BP3480" s="1">
        <v>6</v>
      </c>
      <c r="BQ3480" s="1">
        <v>6</v>
      </c>
      <c r="BR3480" s="1">
        <v>6</v>
      </c>
      <c r="BS3480" s="1">
        <v>6</v>
      </c>
      <c r="BT3480" s="1">
        <v>6</v>
      </c>
      <c r="BU3480" s="1" t="str">
        <f>"4:00 PM"</f>
        <v>4:00 PM</v>
      </c>
      <c r="BV3480" s="1" t="str">
        <f>"10:00 PM"</f>
        <v>10:00 PM</v>
      </c>
      <c r="BW3480" s="1" t="s">
        <v>230</v>
      </c>
      <c r="BX3480" s="1">
        <v>0</v>
      </c>
      <c r="BY3480" s="1">
        <v>6</v>
      </c>
      <c r="BZ3480" s="1" t="s">
        <v>112</v>
      </c>
      <c r="CA3480" s="1">
        <v>0</v>
      </c>
      <c r="CB3480" s="1" t="s">
        <v>4202</v>
      </c>
      <c r="CC3480" s="1" t="s">
        <v>2970</v>
      </c>
      <c r="CE3480" s="1" t="s">
        <v>116</v>
      </c>
      <c r="CF3480" s="1" t="s">
        <v>117</v>
      </c>
      <c r="CG3480" s="1">
        <v>96950</v>
      </c>
      <c r="CH3480" s="3">
        <v>10.68</v>
      </c>
      <c r="CI3480" s="3">
        <v>10.68</v>
      </c>
      <c r="CJ3480" s="3">
        <v>16.02</v>
      </c>
      <c r="CK3480" s="3">
        <v>16.02</v>
      </c>
      <c r="CL3480" s="1" t="s">
        <v>137</v>
      </c>
      <c r="CM3480" s="1" t="s">
        <v>362</v>
      </c>
      <c r="CN3480" s="1" t="s">
        <v>139</v>
      </c>
      <c r="CP3480" s="1" t="s">
        <v>112</v>
      </c>
      <c r="CQ3480" s="1" t="s">
        <v>111</v>
      </c>
      <c r="CR3480" s="1" t="s">
        <v>112</v>
      </c>
      <c r="CS3480" s="1" t="s">
        <v>111</v>
      </c>
      <c r="CT3480" s="1" t="s">
        <v>138</v>
      </c>
      <c r="CU3480" s="1" t="s">
        <v>111</v>
      </c>
      <c r="CV3480" s="1" t="s">
        <v>111</v>
      </c>
      <c r="CW3480" s="1" t="s">
        <v>138</v>
      </c>
      <c r="CX3480" s="1">
        <v>16706702874</v>
      </c>
      <c r="CY3480" s="1" t="s">
        <v>2966</v>
      </c>
      <c r="CZ3480" s="1" t="s">
        <v>138</v>
      </c>
      <c r="DA3480" s="1" t="s">
        <v>111</v>
      </c>
      <c r="DB3480" s="1" t="s">
        <v>112</v>
      </c>
    </row>
    <row r="3481" spans="1:111" ht="15.6" customHeight="1" x14ac:dyDescent="0.25">
      <c r="A3481" s="1" t="s">
        <v>18399</v>
      </c>
      <c r="B3481" s="1" t="s">
        <v>109</v>
      </c>
      <c r="C3481" s="2">
        <v>44050.119814583333</v>
      </c>
      <c r="D3481" s="2">
        <v>44125</v>
      </c>
      <c r="E3481" s="1" t="s">
        <v>180</v>
      </c>
      <c r="G3481" s="1" t="s">
        <v>112</v>
      </c>
      <c r="H3481" s="1" t="s">
        <v>112</v>
      </c>
      <c r="I3481" s="1" t="s">
        <v>112</v>
      </c>
      <c r="J3481" s="1" t="s">
        <v>18400</v>
      </c>
      <c r="K3481" s="1" t="s">
        <v>18401</v>
      </c>
      <c r="L3481" s="1" t="s">
        <v>3019</v>
      </c>
      <c r="M3481" s="1" t="s">
        <v>2228</v>
      </c>
      <c r="N3481" s="1" t="s">
        <v>2228</v>
      </c>
      <c r="O3481" s="1" t="s">
        <v>117</v>
      </c>
      <c r="P3481" s="9">
        <v>96950</v>
      </c>
      <c r="Q3481" s="1" t="s">
        <v>118</v>
      </c>
      <c r="S3481" s="1">
        <v>16702877095</v>
      </c>
      <c r="U3481" s="1">
        <v>236220</v>
      </c>
      <c r="V3481" s="1" t="s">
        <v>119</v>
      </c>
      <c r="X3481" s="1" t="s">
        <v>3021</v>
      </c>
      <c r="Y3481" s="1" t="s">
        <v>3022</v>
      </c>
      <c r="Z3481" s="1" t="s">
        <v>3023</v>
      </c>
      <c r="AA3481" s="1" t="s">
        <v>18402</v>
      </c>
      <c r="AB3481" s="1" t="s">
        <v>3019</v>
      </c>
      <c r="AC3481" s="1" t="s">
        <v>2228</v>
      </c>
      <c r="AD3481" s="1" t="s">
        <v>2228</v>
      </c>
      <c r="AE3481" s="1" t="s">
        <v>117</v>
      </c>
      <c r="AF3481" s="9">
        <v>96950</v>
      </c>
      <c r="AG3481" s="1" t="s">
        <v>118</v>
      </c>
      <c r="AI3481" s="1">
        <v>16702877095</v>
      </c>
      <c r="AK3481" s="1" t="s">
        <v>3025</v>
      </c>
      <c r="BC3481" s="1" t="str">
        <f>"47-2061.00"</f>
        <v>47-2061.00</v>
      </c>
      <c r="BD3481" s="1" t="s">
        <v>1116</v>
      </c>
      <c r="BE3481" s="1" t="s">
        <v>18403</v>
      </c>
      <c r="BF3481" s="1" t="s">
        <v>18404</v>
      </c>
      <c r="BG3481" s="1">
        <v>6</v>
      </c>
      <c r="BI3481" s="2">
        <v>44105</v>
      </c>
      <c r="BJ3481" s="2">
        <v>44469</v>
      </c>
      <c r="BM3481" s="1">
        <v>40</v>
      </c>
      <c r="BN3481" s="1">
        <v>0</v>
      </c>
      <c r="BO3481" s="1">
        <v>8</v>
      </c>
      <c r="BP3481" s="1">
        <v>8</v>
      </c>
      <c r="BQ3481" s="1">
        <v>8</v>
      </c>
      <c r="BR3481" s="1">
        <v>8</v>
      </c>
      <c r="BS3481" s="1">
        <v>8</v>
      </c>
      <c r="BT3481" s="1">
        <v>0</v>
      </c>
      <c r="BU3481" s="1" t="str">
        <f>"8:00 AM"</f>
        <v>8:00 AM</v>
      </c>
      <c r="BV3481" s="1" t="str">
        <f>"5:00 PM"</f>
        <v>5:00 PM</v>
      </c>
      <c r="BW3481" s="1" t="s">
        <v>230</v>
      </c>
      <c r="BX3481" s="1">
        <v>0</v>
      </c>
      <c r="BY3481" s="1">
        <v>12</v>
      </c>
      <c r="BZ3481" s="1" t="s">
        <v>112</v>
      </c>
      <c r="CA3481" s="1">
        <v>0</v>
      </c>
      <c r="CB3481" s="4" t="s">
        <v>18405</v>
      </c>
      <c r="CC3481" s="1" t="s">
        <v>16487</v>
      </c>
      <c r="CE3481" s="1" t="s">
        <v>167</v>
      </c>
      <c r="CF3481" s="1" t="s">
        <v>117</v>
      </c>
      <c r="CG3481" s="1">
        <v>96950</v>
      </c>
      <c r="CH3481" s="3">
        <v>11.2</v>
      </c>
      <c r="CI3481" s="3">
        <v>11.2</v>
      </c>
      <c r="CJ3481" s="3">
        <v>16.8</v>
      </c>
      <c r="CK3481" s="3">
        <v>16.8</v>
      </c>
      <c r="CL3481" s="1" t="s">
        <v>137</v>
      </c>
      <c r="CN3481" s="1" t="s">
        <v>139</v>
      </c>
      <c r="CP3481" s="1" t="s">
        <v>112</v>
      </c>
      <c r="CQ3481" s="1" t="s">
        <v>111</v>
      </c>
      <c r="CR3481" s="1" t="s">
        <v>112</v>
      </c>
      <c r="CS3481" s="1" t="s">
        <v>111</v>
      </c>
      <c r="CT3481" s="1" t="s">
        <v>138</v>
      </c>
      <c r="CU3481" s="1" t="s">
        <v>111</v>
      </c>
      <c r="CV3481" s="1" t="s">
        <v>138</v>
      </c>
      <c r="CW3481" s="1" t="s">
        <v>18406</v>
      </c>
      <c r="CX3481" s="1">
        <v>16702877095</v>
      </c>
      <c r="CY3481" s="1" t="s">
        <v>3025</v>
      </c>
      <c r="CZ3481" s="1" t="s">
        <v>138</v>
      </c>
      <c r="DA3481" s="1" t="s">
        <v>111</v>
      </c>
      <c r="DB3481" s="1" t="s">
        <v>112</v>
      </c>
    </row>
    <row r="3482" spans="1:111" ht="15.6" customHeight="1" x14ac:dyDescent="0.25">
      <c r="A3482" s="1" t="s">
        <v>18410</v>
      </c>
      <c r="B3482" s="1" t="s">
        <v>109</v>
      </c>
      <c r="C3482" s="2">
        <v>44088.915201504627</v>
      </c>
      <c r="D3482" s="2">
        <v>44166</v>
      </c>
      <c r="E3482" s="1" t="s">
        <v>180</v>
      </c>
      <c r="G3482" s="1" t="s">
        <v>111</v>
      </c>
      <c r="H3482" s="1" t="s">
        <v>112</v>
      </c>
      <c r="I3482" s="1" t="s">
        <v>112</v>
      </c>
      <c r="J3482" s="1" t="s">
        <v>2493</v>
      </c>
      <c r="L3482" s="1" t="s">
        <v>2494</v>
      </c>
      <c r="N3482" s="1" t="s">
        <v>116</v>
      </c>
      <c r="O3482" s="1" t="s">
        <v>117</v>
      </c>
      <c r="P3482" s="9">
        <v>96950</v>
      </c>
      <c r="Q3482" s="1" t="s">
        <v>118</v>
      </c>
      <c r="S3482" s="1">
        <v>16704832564</v>
      </c>
      <c r="U3482" s="1">
        <v>81211</v>
      </c>
      <c r="V3482" s="1" t="s">
        <v>119</v>
      </c>
      <c r="X3482" s="1" t="s">
        <v>2495</v>
      </c>
      <c r="Y3482" s="1" t="s">
        <v>2496</v>
      </c>
      <c r="Z3482" s="1" t="s">
        <v>2497</v>
      </c>
      <c r="AA3482" s="1" t="s">
        <v>245</v>
      </c>
      <c r="AB3482" s="1" t="s">
        <v>2494</v>
      </c>
      <c r="AC3482" s="1" t="s">
        <v>2498</v>
      </c>
      <c r="AD3482" s="1" t="s">
        <v>167</v>
      </c>
      <c r="AE3482" s="1" t="s">
        <v>117</v>
      </c>
      <c r="AF3482" s="9">
        <v>96950</v>
      </c>
      <c r="AG3482" s="1" t="s">
        <v>118</v>
      </c>
      <c r="AI3482" s="1">
        <v>16704832564</v>
      </c>
      <c r="AK3482" s="1" t="s">
        <v>2499</v>
      </c>
      <c r="BC3482" s="1" t="str">
        <f>"31-9011.00"</f>
        <v>31-9011.00</v>
      </c>
      <c r="BD3482" s="1" t="s">
        <v>947</v>
      </c>
      <c r="BE3482" s="1" t="s">
        <v>2500</v>
      </c>
      <c r="BF3482" s="1" t="s">
        <v>949</v>
      </c>
      <c r="BG3482" s="1">
        <v>2</v>
      </c>
      <c r="BI3482" s="2">
        <v>44105</v>
      </c>
      <c r="BJ3482" s="2">
        <v>45199</v>
      </c>
      <c r="BM3482" s="1">
        <v>40</v>
      </c>
      <c r="BN3482" s="1">
        <v>0</v>
      </c>
      <c r="BO3482" s="1">
        <v>8</v>
      </c>
      <c r="BP3482" s="1">
        <v>8</v>
      </c>
      <c r="BQ3482" s="1">
        <v>8</v>
      </c>
      <c r="BR3482" s="1">
        <v>8</v>
      </c>
      <c r="BS3482" s="1">
        <v>8</v>
      </c>
      <c r="BT3482" s="1">
        <v>0</v>
      </c>
      <c r="BU3482" s="1" t="str">
        <f>"9:00 AM"</f>
        <v>9:00 AM</v>
      </c>
      <c r="BV3482" s="1" t="str">
        <f>"6:00 PM"</f>
        <v>6:00 PM</v>
      </c>
      <c r="BW3482" s="1" t="s">
        <v>230</v>
      </c>
      <c r="BX3482" s="1">
        <v>0</v>
      </c>
      <c r="BY3482" s="1">
        <v>6</v>
      </c>
      <c r="BZ3482" s="1" t="s">
        <v>112</v>
      </c>
      <c r="CA3482" s="1">
        <v>0</v>
      </c>
      <c r="CB3482" s="4" t="s">
        <v>2501</v>
      </c>
      <c r="CC3482" s="1" t="s">
        <v>2502</v>
      </c>
      <c r="CE3482" s="1" t="s">
        <v>116</v>
      </c>
      <c r="CF3482" s="1" t="s">
        <v>117</v>
      </c>
      <c r="CG3482" s="1">
        <v>96950</v>
      </c>
      <c r="CH3482" s="3">
        <v>12.22</v>
      </c>
      <c r="CI3482" s="3">
        <v>12.22</v>
      </c>
      <c r="CJ3482" s="3">
        <v>0</v>
      </c>
      <c r="CK3482" s="3">
        <v>0</v>
      </c>
      <c r="CL3482" s="1" t="s">
        <v>137</v>
      </c>
      <c r="CN3482" s="1" t="s">
        <v>139</v>
      </c>
      <c r="CP3482" s="1" t="s">
        <v>112</v>
      </c>
      <c r="CQ3482" s="1" t="s">
        <v>111</v>
      </c>
      <c r="CR3482" s="1" t="s">
        <v>112</v>
      </c>
      <c r="CS3482" s="1" t="s">
        <v>112</v>
      </c>
      <c r="CT3482" s="1" t="s">
        <v>138</v>
      </c>
      <c r="CU3482" s="1" t="s">
        <v>111</v>
      </c>
      <c r="CV3482" s="1" t="s">
        <v>138</v>
      </c>
      <c r="CW3482" s="1" t="s">
        <v>1633</v>
      </c>
      <c r="CX3482" s="1">
        <v>16702871097</v>
      </c>
      <c r="CY3482" s="1" t="s">
        <v>2499</v>
      </c>
      <c r="CZ3482" s="1" t="s">
        <v>138</v>
      </c>
      <c r="DA3482" s="1" t="s">
        <v>111</v>
      </c>
      <c r="DB3482" s="1" t="s">
        <v>112</v>
      </c>
      <c r="DC3482" s="1" t="s">
        <v>2495</v>
      </c>
      <c r="DD3482" s="1" t="s">
        <v>2496</v>
      </c>
      <c r="DE3482" s="1" t="s">
        <v>2497</v>
      </c>
      <c r="DF3482" s="1" t="s">
        <v>2493</v>
      </c>
      <c r="DG3482" s="1" t="s">
        <v>2499</v>
      </c>
    </row>
    <row r="3483" spans="1:111" ht="15.6" customHeight="1" x14ac:dyDescent="0.25">
      <c r="A3483" s="1" t="s">
        <v>18411</v>
      </c>
      <c r="B3483" s="1" t="s">
        <v>109</v>
      </c>
      <c r="C3483" s="2">
        <v>44082.759880902777</v>
      </c>
      <c r="D3483" s="2">
        <v>44174</v>
      </c>
      <c r="E3483" s="1" t="s">
        <v>180</v>
      </c>
      <c r="G3483" s="1" t="s">
        <v>112</v>
      </c>
      <c r="H3483" s="1" t="s">
        <v>112</v>
      </c>
      <c r="I3483" s="1" t="s">
        <v>112</v>
      </c>
      <c r="J3483" s="1" t="s">
        <v>5304</v>
      </c>
      <c r="K3483" s="1" t="s">
        <v>138</v>
      </c>
      <c r="L3483" s="1" t="s">
        <v>5305</v>
      </c>
      <c r="M3483" s="1" t="s">
        <v>5306</v>
      </c>
      <c r="N3483" s="1" t="s">
        <v>157</v>
      </c>
      <c r="O3483" s="1" t="s">
        <v>117</v>
      </c>
      <c r="P3483" s="9">
        <v>96950</v>
      </c>
      <c r="Q3483" s="1" t="s">
        <v>118</v>
      </c>
      <c r="R3483" s="1" t="s">
        <v>138</v>
      </c>
      <c r="S3483" s="1">
        <v>16702347859</v>
      </c>
      <c r="U3483" s="1">
        <v>54111</v>
      </c>
      <c r="V3483" s="1" t="s">
        <v>119</v>
      </c>
      <c r="X3483" s="1" t="s">
        <v>2482</v>
      </c>
      <c r="Y3483" s="1" t="s">
        <v>10046</v>
      </c>
      <c r="Z3483" s="1" t="s">
        <v>4660</v>
      </c>
      <c r="AA3483" s="1" t="s">
        <v>5307</v>
      </c>
      <c r="AB3483" s="1" t="s">
        <v>5305</v>
      </c>
      <c r="AC3483" s="1" t="s">
        <v>5306</v>
      </c>
      <c r="AD3483" s="1" t="s">
        <v>157</v>
      </c>
      <c r="AE3483" s="1" t="s">
        <v>117</v>
      </c>
      <c r="AF3483" s="9">
        <v>96950</v>
      </c>
      <c r="AG3483" s="1" t="s">
        <v>118</v>
      </c>
      <c r="AH3483" s="1" t="s">
        <v>138</v>
      </c>
      <c r="AI3483" s="1">
        <v>16702347859</v>
      </c>
      <c r="AK3483" s="1" t="s">
        <v>5309</v>
      </c>
      <c r="BC3483" s="1" t="str">
        <f>"13-2011.01"</f>
        <v>13-2011.01</v>
      </c>
      <c r="BD3483" s="1" t="s">
        <v>932</v>
      </c>
      <c r="BE3483" s="1" t="s">
        <v>10047</v>
      </c>
      <c r="BF3483" s="1" t="s">
        <v>759</v>
      </c>
      <c r="BG3483" s="1">
        <v>1</v>
      </c>
      <c r="BI3483" s="2">
        <v>44105</v>
      </c>
      <c r="BJ3483" s="2">
        <v>44469</v>
      </c>
      <c r="BM3483" s="1">
        <v>40</v>
      </c>
      <c r="BN3483" s="1">
        <v>0</v>
      </c>
      <c r="BO3483" s="1">
        <v>8</v>
      </c>
      <c r="BP3483" s="1">
        <v>8</v>
      </c>
      <c r="BQ3483" s="1">
        <v>8</v>
      </c>
      <c r="BR3483" s="1">
        <v>8</v>
      </c>
      <c r="BS3483" s="1">
        <v>8</v>
      </c>
      <c r="BT3483" s="1">
        <v>0</v>
      </c>
      <c r="BU3483" s="1" t="str">
        <f>"8:00 AM"</f>
        <v>8:00 AM</v>
      </c>
      <c r="BV3483" s="1" t="str">
        <f>"5:00 PM"</f>
        <v>5:00 PM</v>
      </c>
      <c r="BW3483" s="1" t="s">
        <v>193</v>
      </c>
      <c r="BX3483" s="1">
        <v>0</v>
      </c>
      <c r="BY3483" s="1">
        <v>36</v>
      </c>
      <c r="BZ3483" s="1" t="s">
        <v>112</v>
      </c>
      <c r="CA3483" s="1">
        <v>0</v>
      </c>
      <c r="CB3483" s="1" t="s">
        <v>18412</v>
      </c>
      <c r="CC3483" s="1" t="s">
        <v>5305</v>
      </c>
      <c r="CD3483" s="1" t="s">
        <v>9018</v>
      </c>
      <c r="CE3483" s="1" t="s">
        <v>116</v>
      </c>
      <c r="CF3483" s="1" t="s">
        <v>117</v>
      </c>
      <c r="CG3483" s="1">
        <v>96950</v>
      </c>
      <c r="CH3483" s="3">
        <v>25.1</v>
      </c>
      <c r="CI3483" s="3">
        <v>25.1</v>
      </c>
      <c r="CJ3483" s="3">
        <v>37.65</v>
      </c>
      <c r="CK3483" s="3">
        <v>37.65</v>
      </c>
      <c r="CL3483" s="1" t="s">
        <v>137</v>
      </c>
      <c r="CM3483" s="1" t="s">
        <v>10049</v>
      </c>
      <c r="CN3483" s="1" t="s">
        <v>139</v>
      </c>
      <c r="CP3483" s="1" t="s">
        <v>112</v>
      </c>
      <c r="CQ3483" s="1" t="s">
        <v>111</v>
      </c>
      <c r="CR3483" s="1" t="s">
        <v>112</v>
      </c>
      <c r="CS3483" s="1" t="s">
        <v>111</v>
      </c>
      <c r="CT3483" s="1" t="s">
        <v>138</v>
      </c>
      <c r="CU3483" s="1" t="s">
        <v>111</v>
      </c>
      <c r="CV3483" s="1" t="s">
        <v>138</v>
      </c>
      <c r="CW3483" s="1" t="s">
        <v>138</v>
      </c>
      <c r="CX3483" s="1">
        <v>16702347859</v>
      </c>
      <c r="CY3483" s="1" t="s">
        <v>18413</v>
      </c>
      <c r="CZ3483" s="1" t="s">
        <v>138</v>
      </c>
      <c r="DA3483" s="1" t="s">
        <v>111</v>
      </c>
      <c r="DB3483" s="1" t="s">
        <v>112</v>
      </c>
    </row>
    <row r="3484" spans="1:111" ht="15.6" customHeight="1" x14ac:dyDescent="0.25">
      <c r="A3484" s="1" t="s">
        <v>18414</v>
      </c>
      <c r="B3484" s="1" t="s">
        <v>109</v>
      </c>
      <c r="C3484" s="2">
        <v>44082.443768171295</v>
      </c>
      <c r="D3484" s="2">
        <v>44165</v>
      </c>
      <c r="E3484" s="1" t="s">
        <v>110</v>
      </c>
      <c r="F3484" s="2">
        <v>44103.833333333336</v>
      </c>
      <c r="G3484" s="1" t="s">
        <v>111</v>
      </c>
      <c r="H3484" s="1" t="s">
        <v>112</v>
      </c>
      <c r="I3484" s="1" t="s">
        <v>112</v>
      </c>
      <c r="J3484" s="1" t="s">
        <v>4518</v>
      </c>
      <c r="K3484" s="1" t="s">
        <v>18298</v>
      </c>
      <c r="L3484" s="1" t="s">
        <v>4519</v>
      </c>
      <c r="N3484" s="1" t="s">
        <v>167</v>
      </c>
      <c r="O3484" s="1" t="s">
        <v>117</v>
      </c>
      <c r="P3484" s="9">
        <v>96950</v>
      </c>
      <c r="Q3484" s="1" t="s">
        <v>118</v>
      </c>
      <c r="S3484" s="1">
        <v>16702333063</v>
      </c>
      <c r="U3484" s="1">
        <v>561520</v>
      </c>
      <c r="V3484" s="1" t="s">
        <v>119</v>
      </c>
      <c r="X3484" s="1" t="s">
        <v>4520</v>
      </c>
      <c r="Y3484" s="1" t="s">
        <v>4591</v>
      </c>
      <c r="AA3484" s="1" t="s">
        <v>4667</v>
      </c>
      <c r="AB3484" s="1" t="s">
        <v>4519</v>
      </c>
      <c r="AD3484" s="1" t="s">
        <v>167</v>
      </c>
      <c r="AE3484" s="1" t="s">
        <v>117</v>
      </c>
      <c r="AF3484" s="9">
        <v>96950</v>
      </c>
      <c r="AG3484" s="1" t="s">
        <v>118</v>
      </c>
      <c r="AI3484" s="1">
        <v>16702333063</v>
      </c>
      <c r="AK3484" s="1" t="s">
        <v>4525</v>
      </c>
      <c r="BC3484" s="1" t="str">
        <f>"39-7011.00"</f>
        <v>39-7011.00</v>
      </c>
      <c r="BD3484" s="1" t="s">
        <v>1435</v>
      </c>
      <c r="BE3484" s="1" t="s">
        <v>18299</v>
      </c>
      <c r="BF3484" s="1" t="s">
        <v>3755</v>
      </c>
      <c r="BG3484" s="1">
        <v>6</v>
      </c>
      <c r="BI3484" s="2">
        <v>44105</v>
      </c>
      <c r="BJ3484" s="2">
        <v>44469</v>
      </c>
      <c r="BM3484" s="1">
        <v>40</v>
      </c>
      <c r="BN3484" s="1">
        <v>0</v>
      </c>
      <c r="BO3484" s="1">
        <v>8</v>
      </c>
      <c r="BP3484" s="1">
        <v>8</v>
      </c>
      <c r="BQ3484" s="1">
        <v>8</v>
      </c>
      <c r="BR3484" s="1">
        <v>8</v>
      </c>
      <c r="BS3484" s="1">
        <v>8</v>
      </c>
      <c r="BT3484" s="1">
        <v>0</v>
      </c>
      <c r="BU3484" s="1" t="str">
        <f>"8:00 AM"</f>
        <v>8:00 AM</v>
      </c>
      <c r="BV3484" s="1" t="str">
        <f>"5:00 PM"</f>
        <v>5:00 PM</v>
      </c>
      <c r="BW3484" s="1" t="s">
        <v>135</v>
      </c>
      <c r="BX3484" s="1">
        <v>0</v>
      </c>
      <c r="BY3484" s="1">
        <v>24</v>
      </c>
      <c r="BZ3484" s="1" t="s">
        <v>112</v>
      </c>
      <c r="CA3484" s="1">
        <v>0</v>
      </c>
      <c r="CB3484" s="4" t="s">
        <v>18415</v>
      </c>
      <c r="CC3484" s="1" t="s">
        <v>13527</v>
      </c>
      <c r="CE3484" s="1" t="s">
        <v>116</v>
      </c>
      <c r="CF3484" s="1" t="s">
        <v>117</v>
      </c>
      <c r="CG3484" s="1">
        <v>96950</v>
      </c>
      <c r="CH3484" s="3">
        <v>11.17</v>
      </c>
      <c r="CI3484" s="3">
        <v>11.17</v>
      </c>
      <c r="CJ3484" s="3">
        <v>16.760000000000002</v>
      </c>
      <c r="CK3484" s="3">
        <v>16.760000000000002</v>
      </c>
      <c r="CL3484" s="1" t="s">
        <v>137</v>
      </c>
      <c r="CM3484" s="1" t="s">
        <v>362</v>
      </c>
      <c r="CN3484" s="1" t="s">
        <v>139</v>
      </c>
      <c r="CP3484" s="1" t="s">
        <v>112</v>
      </c>
      <c r="CQ3484" s="1" t="s">
        <v>111</v>
      </c>
      <c r="CR3484" s="1" t="s">
        <v>112</v>
      </c>
      <c r="CS3484" s="1" t="s">
        <v>111</v>
      </c>
      <c r="CT3484" s="1" t="s">
        <v>138</v>
      </c>
      <c r="CU3484" s="1" t="s">
        <v>138</v>
      </c>
      <c r="CV3484" s="1" t="s">
        <v>138</v>
      </c>
      <c r="CW3484" s="1" t="s">
        <v>1731</v>
      </c>
      <c r="CX3484" s="1">
        <v>16702333063</v>
      </c>
      <c r="CY3484" s="1" t="s">
        <v>4525</v>
      </c>
      <c r="CZ3484" s="1" t="s">
        <v>138</v>
      </c>
      <c r="DA3484" s="1" t="s">
        <v>111</v>
      </c>
      <c r="DB3484" s="1" t="s">
        <v>112</v>
      </c>
    </row>
    <row r="3485" spans="1:111" ht="15.6" customHeight="1" x14ac:dyDescent="0.25">
      <c r="A3485" s="1" t="s">
        <v>18427</v>
      </c>
      <c r="B3485" s="1" t="s">
        <v>109</v>
      </c>
      <c r="C3485" s="2">
        <v>44172.039769907409</v>
      </c>
      <c r="D3485" s="2">
        <v>44229</v>
      </c>
      <c r="E3485" s="1" t="s">
        <v>180</v>
      </c>
      <c r="G3485" s="1" t="s">
        <v>112</v>
      </c>
      <c r="H3485" s="1" t="s">
        <v>112</v>
      </c>
      <c r="I3485" s="1" t="s">
        <v>112</v>
      </c>
      <c r="J3485" s="1" t="s">
        <v>791</v>
      </c>
      <c r="K3485" s="1" t="s">
        <v>792</v>
      </c>
      <c r="L3485" s="1" t="s">
        <v>2383</v>
      </c>
      <c r="M3485" s="1" t="s">
        <v>793</v>
      </c>
      <c r="N3485" s="1" t="s">
        <v>116</v>
      </c>
      <c r="O3485" s="1" t="s">
        <v>117</v>
      </c>
      <c r="P3485" s="9">
        <v>96950</v>
      </c>
      <c r="Q3485" s="1" t="s">
        <v>118</v>
      </c>
      <c r="R3485" s="1" t="s">
        <v>719</v>
      </c>
      <c r="S3485" s="1">
        <v>16703236877</v>
      </c>
      <c r="U3485" s="1">
        <v>6216</v>
      </c>
      <c r="V3485" s="1" t="s">
        <v>119</v>
      </c>
      <c r="X3485" s="1" t="s">
        <v>686</v>
      </c>
      <c r="Y3485" s="1" t="s">
        <v>687</v>
      </c>
      <c r="Z3485" s="1" t="s">
        <v>688</v>
      </c>
      <c r="AA3485" s="1" t="s">
        <v>245</v>
      </c>
      <c r="AB3485" s="1" t="s">
        <v>17494</v>
      </c>
      <c r="AD3485" s="1" t="s">
        <v>690</v>
      </c>
      <c r="AE3485" s="1" t="s">
        <v>691</v>
      </c>
      <c r="AF3485" s="9">
        <v>96931</v>
      </c>
      <c r="AG3485" s="1" t="s">
        <v>118</v>
      </c>
      <c r="AH3485" s="1" t="s">
        <v>719</v>
      </c>
      <c r="AI3485" s="1">
        <v>16716498746</v>
      </c>
      <c r="AJ3485" s="1">
        <v>203</v>
      </c>
      <c r="AK3485" s="1" t="s">
        <v>692</v>
      </c>
      <c r="BC3485" s="1" t="str">
        <f>"21-1093.00"</f>
        <v>21-1093.00</v>
      </c>
      <c r="BD3485" s="1" t="s">
        <v>7602</v>
      </c>
      <c r="BE3485" s="1" t="s">
        <v>17495</v>
      </c>
      <c r="BF3485" s="1" t="s">
        <v>17496</v>
      </c>
      <c r="BG3485" s="1">
        <v>2</v>
      </c>
      <c r="BI3485" s="2">
        <v>44270</v>
      </c>
      <c r="BJ3485" s="2">
        <v>44634</v>
      </c>
      <c r="BM3485" s="1">
        <v>40</v>
      </c>
      <c r="BN3485" s="1">
        <v>0</v>
      </c>
      <c r="BO3485" s="1">
        <v>8</v>
      </c>
      <c r="BP3485" s="1">
        <v>8</v>
      </c>
      <c r="BQ3485" s="1">
        <v>8</v>
      </c>
      <c r="BR3485" s="1">
        <v>8</v>
      </c>
      <c r="BS3485" s="1">
        <v>5</v>
      </c>
      <c r="BT3485" s="1">
        <v>3</v>
      </c>
      <c r="BU3485" s="1" t="str">
        <f>"8:30 AM"</f>
        <v>8:30 AM</v>
      </c>
      <c r="BV3485" s="1" t="str">
        <f>"5:30 PM"</f>
        <v>5:30 PM</v>
      </c>
      <c r="BW3485" s="1" t="s">
        <v>392</v>
      </c>
      <c r="BX3485" s="1">
        <v>0</v>
      </c>
      <c r="BY3485" s="1">
        <v>0</v>
      </c>
      <c r="BZ3485" s="1" t="s">
        <v>112</v>
      </c>
      <c r="CA3485" s="1">
        <v>0</v>
      </c>
      <c r="CB3485" s="1" t="s">
        <v>7603</v>
      </c>
      <c r="CC3485" s="1" t="s">
        <v>2383</v>
      </c>
      <c r="CD3485" s="1" t="s">
        <v>793</v>
      </c>
      <c r="CE3485" s="1" t="s">
        <v>116</v>
      </c>
      <c r="CF3485" s="1" t="s">
        <v>117</v>
      </c>
      <c r="CG3485" s="1">
        <v>96950</v>
      </c>
      <c r="CH3485" s="3">
        <v>14.74</v>
      </c>
      <c r="CI3485" s="3">
        <v>14.74</v>
      </c>
      <c r="CL3485" s="1" t="s">
        <v>137</v>
      </c>
      <c r="CN3485" s="1" t="s">
        <v>139</v>
      </c>
      <c r="CP3485" s="1" t="s">
        <v>112</v>
      </c>
      <c r="CQ3485" s="1" t="s">
        <v>111</v>
      </c>
      <c r="CR3485" s="1" t="s">
        <v>112</v>
      </c>
      <c r="CS3485" s="1" t="s">
        <v>112</v>
      </c>
      <c r="CT3485" s="1" t="s">
        <v>138</v>
      </c>
      <c r="CU3485" s="1" t="s">
        <v>111</v>
      </c>
      <c r="CV3485" s="1" t="s">
        <v>138</v>
      </c>
      <c r="CW3485" s="1" t="s">
        <v>698</v>
      </c>
      <c r="CX3485" s="1">
        <v>16703236877</v>
      </c>
      <c r="CY3485" s="1" t="s">
        <v>699</v>
      </c>
      <c r="CZ3485" s="1" t="s">
        <v>138</v>
      </c>
      <c r="DA3485" s="1" t="s">
        <v>111</v>
      </c>
      <c r="DB3485" s="1" t="s">
        <v>112</v>
      </c>
    </row>
    <row r="3486" spans="1:111" ht="15.6" customHeight="1" x14ac:dyDescent="0.25">
      <c r="A3486" s="1" t="s">
        <v>18428</v>
      </c>
      <c r="B3486" s="1" t="s">
        <v>109</v>
      </c>
      <c r="C3486" s="2">
        <v>43998.109329861109</v>
      </c>
      <c r="D3486" s="2">
        <v>44113</v>
      </c>
      <c r="E3486" s="1" t="s">
        <v>110</v>
      </c>
      <c r="F3486" s="2">
        <v>44103.833333333336</v>
      </c>
      <c r="G3486" s="1" t="s">
        <v>111</v>
      </c>
      <c r="H3486" s="1" t="s">
        <v>112</v>
      </c>
      <c r="I3486" s="1" t="s">
        <v>112</v>
      </c>
      <c r="J3486" s="1" t="s">
        <v>18429</v>
      </c>
      <c r="K3486" s="1" t="s">
        <v>138</v>
      </c>
      <c r="L3486" s="1" t="s">
        <v>18430</v>
      </c>
      <c r="M3486" s="1" t="s">
        <v>18431</v>
      </c>
      <c r="N3486" s="1" t="s">
        <v>116</v>
      </c>
      <c r="O3486" s="1" t="s">
        <v>117</v>
      </c>
      <c r="P3486" s="9">
        <v>96950</v>
      </c>
      <c r="Q3486" s="1" t="s">
        <v>118</v>
      </c>
      <c r="R3486" s="1" t="s">
        <v>138</v>
      </c>
      <c r="S3486" s="1">
        <v>16702342829</v>
      </c>
      <c r="U3486" s="1">
        <v>53111</v>
      </c>
      <c r="V3486" s="1" t="s">
        <v>119</v>
      </c>
      <c r="X3486" s="1" t="s">
        <v>18432</v>
      </c>
      <c r="Y3486" s="1" t="s">
        <v>18433</v>
      </c>
      <c r="Z3486" s="1" t="s">
        <v>138</v>
      </c>
      <c r="AA3486" s="1" t="s">
        <v>18434</v>
      </c>
      <c r="AB3486" s="1" t="s">
        <v>18435</v>
      </c>
      <c r="AC3486" s="1" t="s">
        <v>18436</v>
      </c>
      <c r="AD3486" s="1" t="s">
        <v>116</v>
      </c>
      <c r="AE3486" s="1" t="s">
        <v>117</v>
      </c>
      <c r="AF3486" s="9">
        <v>96950</v>
      </c>
      <c r="AG3486" s="1" t="s">
        <v>118</v>
      </c>
      <c r="AH3486" s="1" t="s">
        <v>138</v>
      </c>
      <c r="AI3486" s="1">
        <v>16702342829</v>
      </c>
      <c r="AK3486" s="1" t="s">
        <v>18437</v>
      </c>
      <c r="BC3486" s="1" t="str">
        <f>"49-9071.00"</f>
        <v>49-9071.00</v>
      </c>
      <c r="BD3486" s="1" t="s">
        <v>214</v>
      </c>
      <c r="BE3486" s="1" t="s">
        <v>18438</v>
      </c>
      <c r="BF3486" s="1" t="s">
        <v>214</v>
      </c>
      <c r="BG3486" s="1">
        <v>1</v>
      </c>
      <c r="BI3486" s="2">
        <v>44105</v>
      </c>
      <c r="BJ3486" s="2">
        <v>44469</v>
      </c>
      <c r="BM3486" s="1">
        <v>44</v>
      </c>
      <c r="BN3486" s="1">
        <v>0</v>
      </c>
      <c r="BO3486" s="1">
        <v>8</v>
      </c>
      <c r="BP3486" s="1">
        <v>8</v>
      </c>
      <c r="BQ3486" s="1">
        <v>8</v>
      </c>
      <c r="BR3486" s="1">
        <v>8</v>
      </c>
      <c r="BS3486" s="1">
        <v>8</v>
      </c>
      <c r="BT3486" s="1">
        <v>4</v>
      </c>
      <c r="BU3486" s="1" t="str">
        <f>"8:00 AM"</f>
        <v>8:00 AM</v>
      </c>
      <c r="BV3486" s="1" t="str">
        <f>"5:00 PM"</f>
        <v>5:00 PM</v>
      </c>
      <c r="BW3486" s="1" t="s">
        <v>135</v>
      </c>
      <c r="BX3486" s="1">
        <v>24</v>
      </c>
      <c r="BY3486" s="1">
        <v>24</v>
      </c>
      <c r="BZ3486" s="1" t="s">
        <v>112</v>
      </c>
      <c r="CA3486" s="1">
        <v>0</v>
      </c>
      <c r="CB3486" s="1" t="s">
        <v>18439</v>
      </c>
      <c r="CC3486" s="1" t="s">
        <v>18430</v>
      </c>
      <c r="CD3486" s="1" t="s">
        <v>18440</v>
      </c>
      <c r="CE3486" s="1" t="s">
        <v>116</v>
      </c>
      <c r="CF3486" s="1" t="s">
        <v>117</v>
      </c>
      <c r="CG3486" s="1">
        <v>96950</v>
      </c>
      <c r="CH3486" s="3">
        <v>8.33</v>
      </c>
      <c r="CI3486" s="3">
        <v>8.33</v>
      </c>
      <c r="CJ3486" s="3">
        <v>12.5</v>
      </c>
      <c r="CK3486" s="3">
        <v>12.5</v>
      </c>
      <c r="CL3486" s="1" t="s">
        <v>137</v>
      </c>
      <c r="CM3486" s="1" t="s">
        <v>138</v>
      </c>
      <c r="CN3486" s="1" t="s">
        <v>139</v>
      </c>
      <c r="CP3486" s="1" t="s">
        <v>112</v>
      </c>
      <c r="CQ3486" s="1" t="s">
        <v>111</v>
      </c>
      <c r="CR3486" s="1" t="s">
        <v>111</v>
      </c>
      <c r="CS3486" s="1" t="s">
        <v>111</v>
      </c>
      <c r="CT3486" s="1" t="s">
        <v>111</v>
      </c>
      <c r="CU3486" s="1" t="s">
        <v>111</v>
      </c>
      <c r="CV3486" s="1" t="s">
        <v>138</v>
      </c>
      <c r="CW3486" s="1" t="s">
        <v>18441</v>
      </c>
      <c r="CX3486" s="1">
        <v>16702342829</v>
      </c>
      <c r="CY3486" s="1" t="s">
        <v>18437</v>
      </c>
      <c r="CZ3486" s="1" t="s">
        <v>138</v>
      </c>
      <c r="DA3486" s="1" t="s">
        <v>111</v>
      </c>
      <c r="DB3486" s="1" t="s">
        <v>112</v>
      </c>
    </row>
    <row r="3487" spans="1:111" ht="15.6" customHeight="1" x14ac:dyDescent="0.25">
      <c r="A3487" s="1" t="s">
        <v>18449</v>
      </c>
      <c r="B3487" s="1" t="s">
        <v>109</v>
      </c>
      <c r="C3487" s="2">
        <v>44089.827456134262</v>
      </c>
      <c r="D3487" s="2">
        <v>44133</v>
      </c>
      <c r="E3487" s="1" t="s">
        <v>180</v>
      </c>
      <c r="G3487" s="1" t="s">
        <v>112</v>
      </c>
      <c r="H3487" s="1" t="s">
        <v>112</v>
      </c>
      <c r="I3487" s="1" t="s">
        <v>112</v>
      </c>
      <c r="J3487" s="1" t="s">
        <v>7800</v>
      </c>
      <c r="K3487" s="1" t="s">
        <v>7801</v>
      </c>
      <c r="L3487" s="1" t="s">
        <v>1993</v>
      </c>
      <c r="N3487" s="1" t="s">
        <v>738</v>
      </c>
      <c r="O3487" s="1" t="s">
        <v>117</v>
      </c>
      <c r="P3487" s="9">
        <v>96950</v>
      </c>
      <c r="Q3487" s="1" t="s">
        <v>118</v>
      </c>
      <c r="S3487" s="1">
        <v>16704838845</v>
      </c>
      <c r="U3487" s="1">
        <v>452319</v>
      </c>
      <c r="V3487" s="1" t="s">
        <v>119</v>
      </c>
      <c r="X3487" s="1" t="s">
        <v>1994</v>
      </c>
      <c r="Y3487" s="1" t="s">
        <v>1995</v>
      </c>
      <c r="AA3487" s="1" t="s">
        <v>343</v>
      </c>
      <c r="AB3487" s="1" t="s">
        <v>1993</v>
      </c>
      <c r="AD3487" s="1" t="s">
        <v>167</v>
      </c>
      <c r="AE3487" s="1" t="s">
        <v>117</v>
      </c>
      <c r="AF3487" s="9">
        <v>96950</v>
      </c>
      <c r="AG3487" s="1" t="s">
        <v>118</v>
      </c>
      <c r="AI3487" s="1">
        <v>16704838845</v>
      </c>
      <c r="AK3487" s="1" t="s">
        <v>1996</v>
      </c>
      <c r="BC3487" s="1" t="str">
        <f>"41-2031.00"</f>
        <v>41-2031.00</v>
      </c>
      <c r="BD3487" s="1" t="s">
        <v>743</v>
      </c>
      <c r="BE3487" s="1" t="s">
        <v>7802</v>
      </c>
      <c r="BF3487" s="1" t="s">
        <v>7803</v>
      </c>
      <c r="BG3487" s="1">
        <v>3</v>
      </c>
      <c r="BI3487" s="2">
        <v>44104</v>
      </c>
      <c r="BJ3487" s="2">
        <v>44469</v>
      </c>
      <c r="BM3487" s="1">
        <v>36</v>
      </c>
      <c r="BN3487" s="1">
        <v>0</v>
      </c>
      <c r="BO3487" s="1">
        <v>6</v>
      </c>
      <c r="BP3487" s="1">
        <v>6</v>
      </c>
      <c r="BQ3487" s="1">
        <v>6</v>
      </c>
      <c r="BR3487" s="1">
        <v>6</v>
      </c>
      <c r="BS3487" s="1">
        <v>6</v>
      </c>
      <c r="BT3487" s="1">
        <v>6</v>
      </c>
      <c r="BU3487" s="1" t="str">
        <f>"10:00 AM"</f>
        <v>10:00 AM</v>
      </c>
      <c r="BV3487" s="1" t="str">
        <f>"10:00 PM"</f>
        <v>10:00 PM</v>
      </c>
      <c r="BW3487" s="1" t="s">
        <v>230</v>
      </c>
      <c r="BX3487" s="1">
        <v>0</v>
      </c>
      <c r="BY3487" s="1">
        <v>0</v>
      </c>
      <c r="BZ3487" s="1" t="s">
        <v>112</v>
      </c>
      <c r="CA3487" s="1">
        <v>0</v>
      </c>
      <c r="CB3487" s="1" t="s">
        <v>168</v>
      </c>
      <c r="CC3487" s="1" t="s">
        <v>1998</v>
      </c>
      <c r="CE3487" s="1" t="s">
        <v>167</v>
      </c>
      <c r="CF3487" s="1" t="s">
        <v>117</v>
      </c>
      <c r="CG3487" s="1">
        <v>96950</v>
      </c>
      <c r="CH3487" s="3">
        <v>11.52</v>
      </c>
      <c r="CI3487" s="3">
        <v>11.52</v>
      </c>
      <c r="CJ3487" s="3">
        <v>17.28</v>
      </c>
      <c r="CK3487" s="3">
        <v>17.28</v>
      </c>
      <c r="CL3487" s="1" t="s">
        <v>137</v>
      </c>
      <c r="CM3487" s="1" t="s">
        <v>168</v>
      </c>
      <c r="CN3487" s="1" t="s">
        <v>139</v>
      </c>
      <c r="CP3487" s="1" t="s">
        <v>112</v>
      </c>
      <c r="CQ3487" s="1" t="s">
        <v>111</v>
      </c>
      <c r="CR3487" s="1" t="s">
        <v>112</v>
      </c>
      <c r="CS3487" s="1" t="s">
        <v>112</v>
      </c>
      <c r="CT3487" s="1" t="s">
        <v>138</v>
      </c>
      <c r="CU3487" s="1" t="s">
        <v>111</v>
      </c>
      <c r="CV3487" s="1" t="s">
        <v>138</v>
      </c>
      <c r="CW3487" s="1" t="s">
        <v>168</v>
      </c>
      <c r="CX3487" s="1">
        <v>16704838845</v>
      </c>
      <c r="CY3487" s="1" t="s">
        <v>1996</v>
      </c>
      <c r="CZ3487" s="1" t="s">
        <v>168</v>
      </c>
      <c r="DA3487" s="1" t="s">
        <v>111</v>
      </c>
      <c r="DB3487" s="1" t="s">
        <v>112</v>
      </c>
    </row>
    <row r="3488" spans="1:111" ht="15.6" customHeight="1" x14ac:dyDescent="0.25">
      <c r="A3488" s="1" t="s">
        <v>18450</v>
      </c>
      <c r="B3488" s="1" t="s">
        <v>109</v>
      </c>
      <c r="C3488" s="2">
        <v>44089.835535879633</v>
      </c>
      <c r="D3488" s="2">
        <v>44133</v>
      </c>
      <c r="E3488" s="1" t="s">
        <v>110</v>
      </c>
      <c r="F3488" s="2">
        <v>44102.833333333336</v>
      </c>
      <c r="G3488" s="1" t="s">
        <v>111</v>
      </c>
      <c r="H3488" s="1" t="s">
        <v>112</v>
      </c>
      <c r="I3488" s="1" t="s">
        <v>112</v>
      </c>
      <c r="J3488" s="1" t="s">
        <v>7800</v>
      </c>
      <c r="K3488" s="1" t="s">
        <v>7801</v>
      </c>
      <c r="L3488" s="1" t="s">
        <v>1993</v>
      </c>
      <c r="N3488" s="1" t="s">
        <v>738</v>
      </c>
      <c r="O3488" s="1" t="s">
        <v>117</v>
      </c>
      <c r="P3488" s="9">
        <v>96950</v>
      </c>
      <c r="Q3488" s="1" t="s">
        <v>118</v>
      </c>
      <c r="S3488" s="1">
        <v>16704838845</v>
      </c>
      <c r="U3488" s="1">
        <v>452319</v>
      </c>
      <c r="V3488" s="1" t="s">
        <v>119</v>
      </c>
      <c r="X3488" s="1" t="s">
        <v>1994</v>
      </c>
      <c r="Y3488" s="1" t="s">
        <v>1995</v>
      </c>
      <c r="AA3488" s="1" t="s">
        <v>343</v>
      </c>
      <c r="AB3488" s="1" t="s">
        <v>1993</v>
      </c>
      <c r="AD3488" s="1" t="s">
        <v>167</v>
      </c>
      <c r="AE3488" s="1" t="s">
        <v>117</v>
      </c>
      <c r="AF3488" s="9">
        <v>96950</v>
      </c>
      <c r="AG3488" s="1" t="s">
        <v>118</v>
      </c>
      <c r="AI3488" s="1">
        <v>16704838845</v>
      </c>
      <c r="AK3488" s="1" t="s">
        <v>1996</v>
      </c>
      <c r="BC3488" s="1" t="str">
        <f>"41-2031.00"</f>
        <v>41-2031.00</v>
      </c>
      <c r="BD3488" s="1" t="s">
        <v>743</v>
      </c>
      <c r="BE3488" s="1" t="s">
        <v>7802</v>
      </c>
      <c r="BF3488" s="1" t="s">
        <v>7803</v>
      </c>
      <c r="BG3488" s="1">
        <v>6</v>
      </c>
      <c r="BI3488" s="2">
        <v>44104</v>
      </c>
      <c r="BJ3488" s="2">
        <v>44469</v>
      </c>
      <c r="BM3488" s="1">
        <v>36</v>
      </c>
      <c r="BN3488" s="1">
        <v>0</v>
      </c>
      <c r="BO3488" s="1">
        <v>6</v>
      </c>
      <c r="BP3488" s="1">
        <v>6</v>
      </c>
      <c r="BQ3488" s="1">
        <v>6</v>
      </c>
      <c r="BR3488" s="1">
        <v>6</v>
      </c>
      <c r="BS3488" s="1">
        <v>6</v>
      </c>
      <c r="BT3488" s="1">
        <v>6</v>
      </c>
      <c r="BU3488" s="1" t="str">
        <f>"10:00 AM"</f>
        <v>10:00 AM</v>
      </c>
      <c r="BV3488" s="1" t="str">
        <f>"10:00 PM"</f>
        <v>10:00 PM</v>
      </c>
      <c r="BW3488" s="1" t="s">
        <v>230</v>
      </c>
      <c r="BX3488" s="1">
        <v>0</v>
      </c>
      <c r="BY3488" s="1">
        <v>0</v>
      </c>
      <c r="BZ3488" s="1" t="s">
        <v>112</v>
      </c>
      <c r="CA3488" s="1">
        <v>0</v>
      </c>
      <c r="CB3488" s="1" t="s">
        <v>168</v>
      </c>
      <c r="CC3488" s="1" t="s">
        <v>1998</v>
      </c>
      <c r="CE3488" s="1" t="s">
        <v>167</v>
      </c>
      <c r="CF3488" s="1" t="s">
        <v>117</v>
      </c>
      <c r="CG3488" s="1">
        <v>96950</v>
      </c>
      <c r="CH3488" s="3">
        <v>11.52</v>
      </c>
      <c r="CI3488" s="3">
        <v>11.52</v>
      </c>
      <c r="CJ3488" s="3">
        <v>17.28</v>
      </c>
      <c r="CK3488" s="3">
        <v>17.28</v>
      </c>
      <c r="CL3488" s="1" t="s">
        <v>1999</v>
      </c>
      <c r="CM3488" s="1" t="s">
        <v>168</v>
      </c>
      <c r="CN3488" s="1" t="s">
        <v>139</v>
      </c>
      <c r="CP3488" s="1" t="s">
        <v>112</v>
      </c>
      <c r="CQ3488" s="1" t="s">
        <v>111</v>
      </c>
      <c r="CR3488" s="1" t="s">
        <v>112</v>
      </c>
      <c r="CS3488" s="1" t="s">
        <v>112</v>
      </c>
      <c r="CT3488" s="1" t="s">
        <v>138</v>
      </c>
      <c r="CU3488" s="1" t="s">
        <v>111</v>
      </c>
      <c r="CV3488" s="1" t="s">
        <v>138</v>
      </c>
      <c r="CW3488" s="1" t="s">
        <v>168</v>
      </c>
      <c r="CX3488" s="1">
        <v>16704838845</v>
      </c>
      <c r="CY3488" s="1" t="s">
        <v>1996</v>
      </c>
      <c r="CZ3488" s="1" t="s">
        <v>168</v>
      </c>
      <c r="DA3488" s="1" t="s">
        <v>111</v>
      </c>
      <c r="DB3488" s="1" t="s">
        <v>112</v>
      </c>
    </row>
    <row r="3489" spans="1:111" ht="15.6" customHeight="1" x14ac:dyDescent="0.25">
      <c r="A3489" s="1" t="s">
        <v>18454</v>
      </c>
      <c r="B3489" s="1" t="s">
        <v>109</v>
      </c>
      <c r="C3489" s="2">
        <v>44069.434653009259</v>
      </c>
      <c r="D3489" s="2">
        <v>44125</v>
      </c>
      <c r="E3489" s="1" t="s">
        <v>180</v>
      </c>
      <c r="G3489" s="1" t="s">
        <v>111</v>
      </c>
      <c r="H3489" s="1" t="s">
        <v>112</v>
      </c>
      <c r="I3489" s="1" t="s">
        <v>112</v>
      </c>
      <c r="J3489" s="1" t="s">
        <v>4518</v>
      </c>
      <c r="K3489" s="1" t="s">
        <v>12829</v>
      </c>
      <c r="L3489" s="1" t="s">
        <v>4519</v>
      </c>
      <c r="N3489" s="1" t="s">
        <v>167</v>
      </c>
      <c r="O3489" s="1" t="s">
        <v>117</v>
      </c>
      <c r="P3489" s="9">
        <v>96950</v>
      </c>
      <c r="Q3489" s="1" t="s">
        <v>118</v>
      </c>
      <c r="S3489" s="1">
        <v>16702333063</v>
      </c>
      <c r="U3489" s="1">
        <v>722511</v>
      </c>
      <c r="V3489" s="1" t="s">
        <v>119</v>
      </c>
      <c r="X3489" s="1" t="s">
        <v>4520</v>
      </c>
      <c r="Y3489" s="1" t="s">
        <v>4591</v>
      </c>
      <c r="AA3489" s="1" t="s">
        <v>4523</v>
      </c>
      <c r="AB3489" s="1" t="s">
        <v>4519</v>
      </c>
      <c r="AD3489" s="1" t="s">
        <v>167</v>
      </c>
      <c r="AE3489" s="1" t="s">
        <v>117</v>
      </c>
      <c r="AF3489" s="9">
        <v>96950</v>
      </c>
      <c r="AG3489" s="1" t="s">
        <v>118</v>
      </c>
      <c r="AI3489" s="1">
        <v>16702333063</v>
      </c>
      <c r="AK3489" s="1" t="s">
        <v>4525</v>
      </c>
      <c r="BC3489" s="1" t="str">
        <f>"35-2014.00"</f>
        <v>35-2014.00</v>
      </c>
      <c r="BD3489" s="1" t="s">
        <v>152</v>
      </c>
      <c r="BE3489" s="1" t="s">
        <v>12830</v>
      </c>
      <c r="BF3489" s="1" t="s">
        <v>4595</v>
      </c>
      <c r="BG3489" s="1">
        <v>2</v>
      </c>
      <c r="BI3489" s="2">
        <v>44105</v>
      </c>
      <c r="BJ3489" s="2">
        <v>44469</v>
      </c>
      <c r="BM3489" s="1">
        <v>40</v>
      </c>
      <c r="BN3489" s="1">
        <v>0</v>
      </c>
      <c r="BO3489" s="1">
        <v>0</v>
      </c>
      <c r="BP3489" s="1">
        <v>8</v>
      </c>
      <c r="BQ3489" s="1">
        <v>8</v>
      </c>
      <c r="BR3489" s="1">
        <v>8</v>
      </c>
      <c r="BS3489" s="1">
        <v>8</v>
      </c>
      <c r="BT3489" s="1">
        <v>8</v>
      </c>
      <c r="BU3489" s="1" t="str">
        <f>"11:00 AM"</f>
        <v>11:00 AM</v>
      </c>
      <c r="BV3489" s="1" t="str">
        <f>"8:00 PM"</f>
        <v>8:00 PM</v>
      </c>
      <c r="BW3489" s="1" t="s">
        <v>135</v>
      </c>
      <c r="BX3489" s="1">
        <v>0</v>
      </c>
      <c r="BY3489" s="1">
        <v>9</v>
      </c>
      <c r="BZ3489" s="1" t="s">
        <v>112</v>
      </c>
      <c r="CA3489" s="1">
        <v>0</v>
      </c>
      <c r="CB3489" s="1" t="e">
        <f>- must be familiar with Korean cuisine and its different spices.
- must KNOW HOW do to Korean sauces. - - must KNOW HOW to do different Korean soup bases.
- must be familiar with Korean food preparation and dishes.</f>
        <v>#NAME?</v>
      </c>
      <c r="CC3489" s="1" t="s">
        <v>4597</v>
      </c>
      <c r="CE3489" s="1" t="s">
        <v>116</v>
      </c>
      <c r="CF3489" s="1" t="s">
        <v>117</v>
      </c>
      <c r="CG3489" s="1">
        <v>96950</v>
      </c>
      <c r="CH3489" s="3">
        <v>10.68</v>
      </c>
      <c r="CI3489" s="3">
        <v>10.68</v>
      </c>
      <c r="CJ3489" s="3">
        <v>16.02</v>
      </c>
      <c r="CK3489" s="3">
        <v>16.02</v>
      </c>
      <c r="CL3489" s="1" t="s">
        <v>137</v>
      </c>
      <c r="CM3489" s="1" t="s">
        <v>362</v>
      </c>
      <c r="CN3489" s="1" t="s">
        <v>139</v>
      </c>
      <c r="CP3489" s="1" t="s">
        <v>112</v>
      </c>
      <c r="CQ3489" s="1" t="s">
        <v>111</v>
      </c>
      <c r="CR3489" s="1" t="s">
        <v>112</v>
      </c>
      <c r="CS3489" s="1" t="s">
        <v>111</v>
      </c>
      <c r="CT3489" s="1" t="s">
        <v>138</v>
      </c>
      <c r="CU3489" s="1" t="s">
        <v>138</v>
      </c>
      <c r="CV3489" s="1" t="s">
        <v>138</v>
      </c>
      <c r="CW3489" s="1" t="s">
        <v>1731</v>
      </c>
      <c r="CX3489" s="1">
        <v>16702333063</v>
      </c>
      <c r="CY3489" s="1" t="s">
        <v>4525</v>
      </c>
      <c r="CZ3489" s="1" t="s">
        <v>138</v>
      </c>
      <c r="DA3489" s="1" t="s">
        <v>112</v>
      </c>
      <c r="DB3489" s="1" t="s">
        <v>112</v>
      </c>
    </row>
    <row r="3490" spans="1:111" ht="15.6" customHeight="1" x14ac:dyDescent="0.25">
      <c r="A3490" s="1" t="s">
        <v>18465</v>
      </c>
      <c r="B3490" s="1" t="s">
        <v>109</v>
      </c>
      <c r="C3490" s="2">
        <v>44155.013809490738</v>
      </c>
      <c r="D3490" s="2">
        <v>44194</v>
      </c>
      <c r="E3490" s="1" t="s">
        <v>180</v>
      </c>
      <c r="G3490" s="1" t="s">
        <v>112</v>
      </c>
      <c r="H3490" s="1" t="s">
        <v>112</v>
      </c>
      <c r="I3490" s="1" t="s">
        <v>112</v>
      </c>
      <c r="J3490" s="1" t="s">
        <v>8530</v>
      </c>
      <c r="K3490" s="1" t="s">
        <v>8531</v>
      </c>
      <c r="L3490" s="1" t="s">
        <v>8532</v>
      </c>
      <c r="N3490" s="1" t="s">
        <v>116</v>
      </c>
      <c r="O3490" s="1" t="s">
        <v>117</v>
      </c>
      <c r="P3490" s="9">
        <v>96950</v>
      </c>
      <c r="Q3490" s="1" t="s">
        <v>118</v>
      </c>
      <c r="S3490" s="1">
        <v>16702348011</v>
      </c>
      <c r="U3490" s="1">
        <v>445110</v>
      </c>
      <c r="V3490" s="1" t="s">
        <v>119</v>
      </c>
      <c r="X3490" s="1" t="s">
        <v>4427</v>
      </c>
      <c r="Y3490" s="1" t="s">
        <v>5631</v>
      </c>
      <c r="AA3490" s="1" t="s">
        <v>245</v>
      </c>
      <c r="AB3490" s="1" t="s">
        <v>8532</v>
      </c>
      <c r="AD3490" s="1" t="s">
        <v>116</v>
      </c>
      <c r="AE3490" s="1" t="s">
        <v>117</v>
      </c>
      <c r="AF3490" s="9">
        <v>96950</v>
      </c>
      <c r="AG3490" s="1" t="s">
        <v>118</v>
      </c>
      <c r="AI3490" s="1">
        <v>16702348011</v>
      </c>
      <c r="AK3490" s="1" t="s">
        <v>8533</v>
      </c>
      <c r="BC3490" s="1" t="str">
        <f>"53-3033.00"</f>
        <v>53-3033.00</v>
      </c>
      <c r="BD3490" s="1" t="s">
        <v>5372</v>
      </c>
      <c r="BE3490" s="1" t="s">
        <v>18466</v>
      </c>
      <c r="BF3490" s="1" t="s">
        <v>14036</v>
      </c>
      <c r="BG3490" s="1">
        <v>7</v>
      </c>
      <c r="BI3490" s="2">
        <v>44181</v>
      </c>
      <c r="BJ3490" s="2">
        <v>44469</v>
      </c>
      <c r="BM3490" s="1">
        <v>35</v>
      </c>
      <c r="BN3490" s="1">
        <v>0</v>
      </c>
      <c r="BO3490" s="1">
        <v>7</v>
      </c>
      <c r="BP3490" s="1">
        <v>7</v>
      </c>
      <c r="BQ3490" s="1">
        <v>7</v>
      </c>
      <c r="BR3490" s="1">
        <v>7</v>
      </c>
      <c r="BS3490" s="1">
        <v>7</v>
      </c>
      <c r="BT3490" s="1">
        <v>0</v>
      </c>
      <c r="BU3490" s="1" t="str">
        <f>"8:00 AM"</f>
        <v>8:00 AM</v>
      </c>
      <c r="BV3490" s="1" t="str">
        <f>"4:00 PM"</f>
        <v>4:00 PM</v>
      </c>
      <c r="BW3490" s="1" t="s">
        <v>135</v>
      </c>
      <c r="BX3490" s="1">
        <v>0</v>
      </c>
      <c r="BY3490" s="1">
        <v>12</v>
      </c>
      <c r="BZ3490" s="1" t="s">
        <v>112</v>
      </c>
      <c r="CA3490" s="1">
        <v>0</v>
      </c>
      <c r="CB3490" s="4" t="s">
        <v>8536</v>
      </c>
      <c r="CC3490" s="1" t="s">
        <v>8532</v>
      </c>
      <c r="CE3490" s="1" t="s">
        <v>116</v>
      </c>
      <c r="CF3490" s="1" t="s">
        <v>117</v>
      </c>
      <c r="CG3490" s="1">
        <v>96950</v>
      </c>
      <c r="CH3490" s="3">
        <v>7.68</v>
      </c>
      <c r="CI3490" s="3">
        <v>7.68</v>
      </c>
      <c r="CJ3490" s="3">
        <v>11.52</v>
      </c>
      <c r="CK3490" s="3">
        <v>11.52</v>
      </c>
      <c r="CL3490" s="1" t="s">
        <v>137</v>
      </c>
      <c r="CM3490" s="1" t="s">
        <v>138</v>
      </c>
      <c r="CN3490" s="1" t="s">
        <v>139</v>
      </c>
      <c r="CP3490" s="1" t="s">
        <v>112</v>
      </c>
      <c r="CQ3490" s="1" t="s">
        <v>111</v>
      </c>
      <c r="CR3490" s="1" t="s">
        <v>112</v>
      </c>
      <c r="CS3490" s="1" t="s">
        <v>111</v>
      </c>
      <c r="CT3490" s="1" t="s">
        <v>138</v>
      </c>
      <c r="CU3490" s="1" t="s">
        <v>111</v>
      </c>
      <c r="CV3490" s="1" t="s">
        <v>138</v>
      </c>
      <c r="CW3490" s="1" t="s">
        <v>18467</v>
      </c>
      <c r="CX3490" s="1">
        <v>16702348011</v>
      </c>
      <c r="CY3490" s="1" t="s">
        <v>8533</v>
      </c>
      <c r="CZ3490" s="1" t="s">
        <v>138</v>
      </c>
      <c r="DA3490" s="1" t="s">
        <v>111</v>
      </c>
      <c r="DB3490" s="1" t="s">
        <v>112</v>
      </c>
    </row>
    <row r="3491" spans="1:111" ht="15.6" customHeight="1" x14ac:dyDescent="0.25">
      <c r="A3491" s="1" t="s">
        <v>18468</v>
      </c>
      <c r="B3491" s="1" t="s">
        <v>109</v>
      </c>
      <c r="C3491" s="2">
        <v>44131.836815972223</v>
      </c>
      <c r="D3491" s="2">
        <v>44196</v>
      </c>
      <c r="E3491" s="1" t="s">
        <v>180</v>
      </c>
      <c r="G3491" s="1" t="s">
        <v>111</v>
      </c>
      <c r="H3491" s="1" t="s">
        <v>112</v>
      </c>
      <c r="I3491" s="1" t="s">
        <v>112</v>
      </c>
      <c r="J3491" s="1" t="s">
        <v>1809</v>
      </c>
      <c r="L3491" s="1" t="s">
        <v>1810</v>
      </c>
      <c r="N3491" s="1" t="s">
        <v>167</v>
      </c>
      <c r="O3491" s="1" t="s">
        <v>117</v>
      </c>
      <c r="P3491" s="9">
        <v>96950</v>
      </c>
      <c r="Q3491" s="1" t="s">
        <v>118</v>
      </c>
      <c r="S3491" s="1">
        <v>16702338040</v>
      </c>
      <c r="U3491" s="1">
        <v>53111</v>
      </c>
      <c r="V3491" s="1" t="s">
        <v>119</v>
      </c>
      <c r="X3491" s="1" t="s">
        <v>14201</v>
      </c>
      <c r="Y3491" s="1" t="s">
        <v>14202</v>
      </c>
      <c r="Z3491" s="1" t="s">
        <v>588</v>
      </c>
      <c r="AA3491" s="1" t="s">
        <v>2091</v>
      </c>
      <c r="AB3491" s="1" t="s">
        <v>1810</v>
      </c>
      <c r="AD3491" s="1" t="s">
        <v>167</v>
      </c>
      <c r="AE3491" s="1" t="s">
        <v>117</v>
      </c>
      <c r="AF3491" s="9">
        <v>96950</v>
      </c>
      <c r="AG3491" s="1" t="s">
        <v>118</v>
      </c>
      <c r="AI3491" s="1">
        <v>16702338040</v>
      </c>
      <c r="AK3491" s="1" t="s">
        <v>590</v>
      </c>
      <c r="BC3491" s="1" t="str">
        <f>"27-1024.00"</f>
        <v>27-1024.00</v>
      </c>
      <c r="BD3491" s="1" t="s">
        <v>3137</v>
      </c>
      <c r="BE3491" s="1" t="s">
        <v>14203</v>
      </c>
      <c r="BF3491" s="1" t="s">
        <v>7468</v>
      </c>
      <c r="BG3491" s="1">
        <v>1</v>
      </c>
      <c r="BI3491" s="2">
        <v>44166</v>
      </c>
      <c r="BJ3491" s="2">
        <v>45199</v>
      </c>
      <c r="BM3491" s="1">
        <v>40</v>
      </c>
      <c r="BN3491" s="1">
        <v>0</v>
      </c>
      <c r="BO3491" s="1">
        <v>8</v>
      </c>
      <c r="BP3491" s="1">
        <v>8</v>
      </c>
      <c r="BQ3491" s="1">
        <v>8</v>
      </c>
      <c r="BR3491" s="1">
        <v>8</v>
      </c>
      <c r="BS3491" s="1">
        <v>8</v>
      </c>
      <c r="BT3491" s="1">
        <v>0</v>
      </c>
      <c r="BU3491" s="1" t="str">
        <f>"9:00 AM"</f>
        <v>9:00 AM</v>
      </c>
      <c r="BV3491" s="1" t="str">
        <f>"5:00 PM"</f>
        <v>5:00 PM</v>
      </c>
      <c r="BW3491" s="1" t="s">
        <v>135</v>
      </c>
      <c r="BX3491" s="1">
        <v>3</v>
      </c>
      <c r="BY3491" s="1">
        <v>6</v>
      </c>
      <c r="BZ3491" s="1" t="s">
        <v>112</v>
      </c>
      <c r="CA3491" s="1">
        <v>0</v>
      </c>
      <c r="CB3491" s="4" t="s">
        <v>9953</v>
      </c>
      <c r="CC3491" s="1" t="s">
        <v>1810</v>
      </c>
      <c r="CE3491" s="1" t="s">
        <v>167</v>
      </c>
      <c r="CF3491" s="1" t="s">
        <v>117</v>
      </c>
      <c r="CG3491" s="1">
        <v>96950</v>
      </c>
      <c r="CH3491" s="3">
        <v>8.93</v>
      </c>
      <c r="CI3491" s="3">
        <v>9</v>
      </c>
      <c r="CJ3491" s="3">
        <v>13.4</v>
      </c>
      <c r="CK3491" s="3">
        <v>13.5</v>
      </c>
      <c r="CL3491" s="1" t="s">
        <v>137</v>
      </c>
      <c r="CN3491" s="1" t="s">
        <v>139</v>
      </c>
      <c r="CP3491" s="1" t="s">
        <v>112</v>
      </c>
      <c r="CQ3491" s="1" t="s">
        <v>111</v>
      </c>
      <c r="CR3491" s="1" t="s">
        <v>112</v>
      </c>
      <c r="CS3491" s="1" t="s">
        <v>111</v>
      </c>
      <c r="CT3491" s="1" t="s">
        <v>111</v>
      </c>
      <c r="CU3491" s="1" t="s">
        <v>111</v>
      </c>
      <c r="CV3491" s="1" t="s">
        <v>138</v>
      </c>
      <c r="CW3491" s="1" t="s">
        <v>593</v>
      </c>
      <c r="CX3491" s="1">
        <v>16702338040</v>
      </c>
      <c r="CY3491" s="1" t="s">
        <v>590</v>
      </c>
      <c r="CZ3491" s="1" t="s">
        <v>138</v>
      </c>
      <c r="DA3491" s="1" t="s">
        <v>111</v>
      </c>
      <c r="DB3491" s="1" t="s">
        <v>112</v>
      </c>
    </row>
    <row r="3492" spans="1:111" ht="15.6" customHeight="1" x14ac:dyDescent="0.25">
      <c r="A3492" s="1" t="s">
        <v>18473</v>
      </c>
      <c r="B3492" s="1" t="s">
        <v>109</v>
      </c>
      <c r="C3492" s="2">
        <v>44168.871168055557</v>
      </c>
      <c r="D3492" s="2">
        <v>44208</v>
      </c>
      <c r="E3492" s="1" t="s">
        <v>180</v>
      </c>
      <c r="G3492" s="1" t="s">
        <v>111</v>
      </c>
      <c r="H3492" s="1" t="s">
        <v>111</v>
      </c>
      <c r="I3492" s="1" t="s">
        <v>112</v>
      </c>
      <c r="J3492" s="1" t="s">
        <v>2328</v>
      </c>
      <c r="K3492" s="1" t="s">
        <v>13918</v>
      </c>
      <c r="L3492" s="1" t="s">
        <v>4930</v>
      </c>
      <c r="M3492" s="1" t="s">
        <v>2334</v>
      </c>
      <c r="N3492" s="1" t="s">
        <v>116</v>
      </c>
      <c r="O3492" s="1" t="s">
        <v>117</v>
      </c>
      <c r="P3492" s="9">
        <v>96950</v>
      </c>
      <c r="Q3492" s="1" t="s">
        <v>118</v>
      </c>
      <c r="S3492" s="1">
        <v>16707838292</v>
      </c>
      <c r="U3492" s="1">
        <v>722511</v>
      </c>
      <c r="V3492" s="1" t="s">
        <v>119</v>
      </c>
      <c r="X3492" s="1" t="s">
        <v>2332</v>
      </c>
      <c r="Y3492" s="1" t="s">
        <v>2333</v>
      </c>
      <c r="AA3492" s="1" t="s">
        <v>171</v>
      </c>
      <c r="AB3492" s="1" t="s">
        <v>4929</v>
      </c>
      <c r="AC3492" s="1" t="s">
        <v>2334</v>
      </c>
      <c r="AD3492" s="1" t="s">
        <v>116</v>
      </c>
      <c r="AE3492" s="1" t="s">
        <v>117</v>
      </c>
      <c r="AF3492" s="9">
        <v>96950</v>
      </c>
      <c r="AG3492" s="1" t="s">
        <v>118</v>
      </c>
      <c r="AI3492" s="1">
        <v>16707838292</v>
      </c>
      <c r="AK3492" s="1" t="s">
        <v>2335</v>
      </c>
      <c r="BC3492" s="1" t="str">
        <f>"43-3031.00"</f>
        <v>43-3031.00</v>
      </c>
      <c r="BD3492" s="1" t="s">
        <v>389</v>
      </c>
      <c r="BE3492" s="1" t="s">
        <v>18474</v>
      </c>
      <c r="BF3492" s="1" t="s">
        <v>18475</v>
      </c>
      <c r="BG3492" s="1">
        <v>1</v>
      </c>
      <c r="BI3492" s="2">
        <v>44105</v>
      </c>
      <c r="BJ3492" s="2">
        <v>44469</v>
      </c>
      <c r="BM3492" s="1">
        <v>40</v>
      </c>
      <c r="BN3492" s="1">
        <v>0</v>
      </c>
      <c r="BO3492" s="1">
        <v>8</v>
      </c>
      <c r="BP3492" s="1">
        <v>8</v>
      </c>
      <c r="BQ3492" s="1">
        <v>8</v>
      </c>
      <c r="BR3492" s="1">
        <v>8</v>
      </c>
      <c r="BS3492" s="1">
        <v>8</v>
      </c>
      <c r="BT3492" s="1">
        <v>0</v>
      </c>
      <c r="BU3492" s="1" t="str">
        <f>"8:00 AM"</f>
        <v>8:00 AM</v>
      </c>
      <c r="BV3492" s="1" t="str">
        <f>"5:00 PM"</f>
        <v>5:00 PM</v>
      </c>
      <c r="BW3492" s="1" t="s">
        <v>392</v>
      </c>
      <c r="BX3492" s="1">
        <v>0</v>
      </c>
      <c r="BY3492" s="1">
        <v>6</v>
      </c>
      <c r="BZ3492" s="1" t="s">
        <v>112</v>
      </c>
      <c r="CA3492" s="1">
        <v>0</v>
      </c>
      <c r="CB3492" s="1" t="s">
        <v>138</v>
      </c>
      <c r="CC3492" s="1" t="s">
        <v>4930</v>
      </c>
      <c r="CD3492" s="1" t="s">
        <v>2334</v>
      </c>
      <c r="CE3492" s="1" t="s">
        <v>116</v>
      </c>
      <c r="CF3492" s="1" t="s">
        <v>117</v>
      </c>
      <c r="CG3492" s="1">
        <v>96950</v>
      </c>
      <c r="CH3492" s="3">
        <v>9.49</v>
      </c>
      <c r="CI3492" s="3">
        <v>9.49</v>
      </c>
      <c r="CJ3492" s="3">
        <v>14.24</v>
      </c>
      <c r="CK3492" s="3">
        <v>14.24</v>
      </c>
      <c r="CL3492" s="1" t="s">
        <v>137</v>
      </c>
      <c r="CN3492" s="1" t="s">
        <v>139</v>
      </c>
      <c r="CP3492" s="1" t="s">
        <v>112</v>
      </c>
      <c r="CQ3492" s="1" t="s">
        <v>111</v>
      </c>
      <c r="CR3492" s="1" t="s">
        <v>112</v>
      </c>
      <c r="CS3492" s="1" t="s">
        <v>111</v>
      </c>
      <c r="CT3492" s="1" t="s">
        <v>138</v>
      </c>
      <c r="CU3492" s="1" t="s">
        <v>111</v>
      </c>
      <c r="CV3492" s="1" t="s">
        <v>138</v>
      </c>
      <c r="CW3492" s="1" t="s">
        <v>2337</v>
      </c>
      <c r="CX3492" s="1">
        <v>16707838292</v>
      </c>
      <c r="CY3492" s="1" t="s">
        <v>2335</v>
      </c>
      <c r="CZ3492" s="1" t="s">
        <v>138</v>
      </c>
      <c r="DA3492" s="1" t="s">
        <v>111</v>
      </c>
      <c r="DB3492" s="1" t="s">
        <v>112</v>
      </c>
    </row>
    <row r="3493" spans="1:111" ht="15.6" customHeight="1" x14ac:dyDescent="0.25">
      <c r="A3493" s="1" t="s">
        <v>18485</v>
      </c>
      <c r="B3493" s="1" t="s">
        <v>109</v>
      </c>
      <c r="C3493" s="2">
        <v>44292.992197800922</v>
      </c>
      <c r="D3493" s="2">
        <v>44328</v>
      </c>
      <c r="E3493" s="1" t="s">
        <v>110</v>
      </c>
      <c r="F3493" s="2">
        <v>44468.833333333336</v>
      </c>
      <c r="G3493" s="1" t="s">
        <v>111</v>
      </c>
      <c r="H3493" s="1" t="s">
        <v>112</v>
      </c>
      <c r="I3493" s="1" t="s">
        <v>112</v>
      </c>
      <c r="J3493" s="1" t="s">
        <v>3747</v>
      </c>
      <c r="K3493" s="1" t="s">
        <v>17011</v>
      </c>
      <c r="L3493" s="1" t="s">
        <v>3752</v>
      </c>
      <c r="M3493" s="1" t="s">
        <v>3750</v>
      </c>
      <c r="N3493" s="1" t="s">
        <v>116</v>
      </c>
      <c r="O3493" s="1" t="s">
        <v>117</v>
      </c>
      <c r="P3493" s="9">
        <v>96950</v>
      </c>
      <c r="Q3493" s="1" t="s">
        <v>118</v>
      </c>
      <c r="S3493" s="1">
        <v>16705889899</v>
      </c>
      <c r="U3493" s="1">
        <v>721191</v>
      </c>
      <c r="V3493" s="1" t="s">
        <v>119</v>
      </c>
      <c r="X3493" s="1" t="s">
        <v>1911</v>
      </c>
      <c r="Y3493" s="1" t="s">
        <v>3751</v>
      </c>
      <c r="AA3493" s="1" t="s">
        <v>245</v>
      </c>
      <c r="AB3493" s="1" t="s">
        <v>3752</v>
      </c>
      <c r="AC3493" s="1" t="s">
        <v>3750</v>
      </c>
      <c r="AD3493" s="1" t="s">
        <v>116</v>
      </c>
      <c r="AE3493" s="1" t="s">
        <v>117</v>
      </c>
      <c r="AF3493" s="9">
        <v>96950</v>
      </c>
      <c r="AG3493" s="1" t="s">
        <v>118</v>
      </c>
      <c r="AI3493" s="1">
        <v>16705889899</v>
      </c>
      <c r="AK3493" s="1" t="s">
        <v>3753</v>
      </c>
      <c r="BC3493" s="1" t="str">
        <f>"11-1021.00"</f>
        <v>11-1021.00</v>
      </c>
      <c r="BD3493" s="1" t="s">
        <v>248</v>
      </c>
      <c r="BE3493" s="1" t="s">
        <v>18486</v>
      </c>
      <c r="BF3493" s="1" t="s">
        <v>18487</v>
      </c>
      <c r="BG3493" s="1">
        <v>1</v>
      </c>
      <c r="BI3493" s="2">
        <v>44470</v>
      </c>
      <c r="BJ3493" s="2">
        <v>44834</v>
      </c>
      <c r="BM3493" s="1">
        <v>40</v>
      </c>
      <c r="BN3493" s="1">
        <v>0</v>
      </c>
      <c r="BO3493" s="1">
        <v>8</v>
      </c>
      <c r="BP3493" s="1">
        <v>8</v>
      </c>
      <c r="BQ3493" s="1">
        <v>8</v>
      </c>
      <c r="BR3493" s="1">
        <v>8</v>
      </c>
      <c r="BS3493" s="1">
        <v>8</v>
      </c>
      <c r="BT3493" s="1">
        <v>0</v>
      </c>
      <c r="BU3493" s="1" t="str">
        <f>"9:00 AM"</f>
        <v>9:00 AM</v>
      </c>
      <c r="BV3493" s="1" t="str">
        <f>"5:00 PM"</f>
        <v>5:00 PM</v>
      </c>
      <c r="BW3493" s="1" t="s">
        <v>193</v>
      </c>
      <c r="BX3493" s="1">
        <v>0</v>
      </c>
      <c r="BY3493" s="1">
        <v>24</v>
      </c>
      <c r="BZ3493" s="1" t="s">
        <v>111</v>
      </c>
      <c r="CA3493" s="1">
        <v>4</v>
      </c>
      <c r="CB3493" s="4" t="s">
        <v>18488</v>
      </c>
      <c r="CC3493" s="1" t="s">
        <v>3752</v>
      </c>
      <c r="CD3493" s="1" t="s">
        <v>3750</v>
      </c>
      <c r="CE3493" s="1" t="s">
        <v>116</v>
      </c>
      <c r="CF3493" s="1" t="s">
        <v>117</v>
      </c>
      <c r="CG3493" s="1">
        <v>96950</v>
      </c>
      <c r="CH3493" s="3">
        <v>22.55</v>
      </c>
      <c r="CI3493" s="3">
        <v>22.55</v>
      </c>
      <c r="CJ3493" s="3">
        <v>33.83</v>
      </c>
      <c r="CK3493" s="3">
        <v>33.83</v>
      </c>
      <c r="CL3493" s="1" t="s">
        <v>137</v>
      </c>
      <c r="CM3493" s="1" t="s">
        <v>138</v>
      </c>
      <c r="CN3493" s="1" t="s">
        <v>139</v>
      </c>
      <c r="CP3493" s="1" t="s">
        <v>112</v>
      </c>
      <c r="CQ3493" s="1" t="s">
        <v>111</v>
      </c>
      <c r="CR3493" s="1" t="s">
        <v>112</v>
      </c>
      <c r="CS3493" s="1" t="s">
        <v>111</v>
      </c>
      <c r="CT3493" s="1" t="s">
        <v>138</v>
      </c>
      <c r="CU3493" s="1" t="s">
        <v>111</v>
      </c>
      <c r="CV3493" s="1" t="s">
        <v>138</v>
      </c>
      <c r="CW3493" s="1" t="s">
        <v>300</v>
      </c>
      <c r="CX3493" s="1">
        <v>16705889899</v>
      </c>
      <c r="CY3493" s="1" t="s">
        <v>3753</v>
      </c>
      <c r="CZ3493" s="1" t="s">
        <v>138</v>
      </c>
      <c r="DA3493" s="1" t="s">
        <v>111</v>
      </c>
      <c r="DB3493" s="1" t="s">
        <v>112</v>
      </c>
    </row>
    <row r="3494" spans="1:111" ht="15.6" customHeight="1" x14ac:dyDescent="0.25">
      <c r="A3494" s="1" t="s">
        <v>18529</v>
      </c>
      <c r="B3494" s="1" t="s">
        <v>109</v>
      </c>
      <c r="C3494" s="2">
        <v>44277.099365393522</v>
      </c>
      <c r="D3494" s="2">
        <v>44308</v>
      </c>
      <c r="E3494" s="1" t="s">
        <v>110</v>
      </c>
      <c r="F3494" s="2">
        <v>44375.833333333336</v>
      </c>
      <c r="G3494" s="1" t="s">
        <v>111</v>
      </c>
      <c r="H3494" s="1" t="s">
        <v>112</v>
      </c>
      <c r="I3494" s="1" t="s">
        <v>112</v>
      </c>
      <c r="J3494" s="1" t="s">
        <v>1414</v>
      </c>
      <c r="K3494" s="1" t="s">
        <v>1415</v>
      </c>
      <c r="L3494" s="1" t="s">
        <v>1416</v>
      </c>
      <c r="N3494" s="1" t="s">
        <v>116</v>
      </c>
      <c r="O3494" s="1" t="s">
        <v>117</v>
      </c>
      <c r="P3494" s="9">
        <v>96950</v>
      </c>
      <c r="Q3494" s="1" t="s">
        <v>118</v>
      </c>
      <c r="S3494" s="1">
        <v>16702335100</v>
      </c>
      <c r="U3494" s="1">
        <v>71329</v>
      </c>
      <c r="V3494" s="1" t="s">
        <v>119</v>
      </c>
      <c r="X3494" s="1" t="s">
        <v>1417</v>
      </c>
      <c r="Y3494" s="1" t="s">
        <v>1418</v>
      </c>
      <c r="AA3494" s="1" t="s">
        <v>373</v>
      </c>
      <c r="AB3494" s="1" t="s">
        <v>1416</v>
      </c>
      <c r="AD3494" s="1" t="s">
        <v>116</v>
      </c>
      <c r="AE3494" s="1" t="s">
        <v>117</v>
      </c>
      <c r="AF3494" s="9">
        <v>96950</v>
      </c>
      <c r="AG3494" s="1" t="s">
        <v>118</v>
      </c>
      <c r="AI3494" s="1">
        <v>16702335100</v>
      </c>
      <c r="AK3494" s="1" t="s">
        <v>1419</v>
      </c>
      <c r="BC3494" s="1" t="str">
        <f>"41-2012.00"</f>
        <v>41-2012.00</v>
      </c>
      <c r="BD3494" s="1" t="s">
        <v>1420</v>
      </c>
      <c r="BE3494" s="1" t="s">
        <v>1421</v>
      </c>
      <c r="BF3494" s="1" t="s">
        <v>1422</v>
      </c>
      <c r="BG3494" s="1">
        <v>2</v>
      </c>
      <c r="BI3494" s="2">
        <v>44377</v>
      </c>
      <c r="BJ3494" s="2">
        <v>45106</v>
      </c>
      <c r="BM3494" s="1">
        <v>35</v>
      </c>
      <c r="BN3494" s="1">
        <v>0</v>
      </c>
      <c r="BO3494" s="1">
        <v>7</v>
      </c>
      <c r="BP3494" s="1">
        <v>7</v>
      </c>
      <c r="BQ3494" s="1">
        <v>7</v>
      </c>
      <c r="BR3494" s="1">
        <v>7</v>
      </c>
      <c r="BS3494" s="1">
        <v>7</v>
      </c>
      <c r="BT3494" s="1">
        <v>0</v>
      </c>
      <c r="BU3494" s="1" t="str">
        <f>"9:00 AM"</f>
        <v>9:00 AM</v>
      </c>
      <c r="BV3494" s="1" t="str">
        <f>"5:00 PM"</f>
        <v>5:00 PM</v>
      </c>
      <c r="BW3494" s="1" t="s">
        <v>135</v>
      </c>
      <c r="BX3494" s="1">
        <v>1</v>
      </c>
      <c r="BY3494" s="1">
        <v>6</v>
      </c>
      <c r="BZ3494" s="1" t="s">
        <v>112</v>
      </c>
      <c r="CA3494" s="1">
        <v>0</v>
      </c>
      <c r="CB3494" s="1" t="e">
        <f>-SHOULD have EXPERIENCED in POKER ROOM CASHIERING.
-SHOULD have Knowledge in GAMING ROOM PROCEDURES ESPECIALLY in COLLECTION.
-SHOULD KNOW HOW to WORK AS AVAILABLE BASED  ON THE WORK LOAD
-WILLING to WORK MIDNIGHT SHIFT AS WELL AS OTHERS.</f>
        <v>#NAME?</v>
      </c>
      <c r="CC3494" s="1" t="s">
        <v>1423</v>
      </c>
      <c r="CD3494" s="1" t="s">
        <v>1416</v>
      </c>
      <c r="CE3494" s="1" t="s">
        <v>116</v>
      </c>
      <c r="CF3494" s="1" t="s">
        <v>117</v>
      </c>
      <c r="CG3494" s="1">
        <v>96950</v>
      </c>
      <c r="CH3494" s="3">
        <v>8.73</v>
      </c>
      <c r="CI3494" s="3">
        <v>8.73</v>
      </c>
      <c r="CJ3494" s="3">
        <v>13.1</v>
      </c>
      <c r="CK3494" s="3">
        <v>13.1</v>
      </c>
      <c r="CL3494" s="1" t="s">
        <v>137</v>
      </c>
      <c r="CN3494" s="1" t="s">
        <v>139</v>
      </c>
      <c r="CP3494" s="1" t="s">
        <v>112</v>
      </c>
      <c r="CQ3494" s="1" t="s">
        <v>111</v>
      </c>
      <c r="CR3494" s="1" t="s">
        <v>111</v>
      </c>
      <c r="CS3494" s="1" t="s">
        <v>111</v>
      </c>
      <c r="CT3494" s="1" t="s">
        <v>111</v>
      </c>
      <c r="CU3494" s="1" t="s">
        <v>111</v>
      </c>
      <c r="CV3494" s="1" t="s">
        <v>111</v>
      </c>
      <c r="CW3494" s="1" t="s">
        <v>12254</v>
      </c>
      <c r="CX3494" s="1">
        <v>16702335100</v>
      </c>
      <c r="CY3494" s="1" t="s">
        <v>1419</v>
      </c>
      <c r="CZ3494" s="1" t="s">
        <v>138</v>
      </c>
      <c r="DA3494" s="1" t="s">
        <v>111</v>
      </c>
      <c r="DB3494" s="1" t="s">
        <v>112</v>
      </c>
    </row>
    <row r="3495" spans="1:111" ht="15.6" customHeight="1" x14ac:dyDescent="0.25">
      <c r="A3495" s="1" t="s">
        <v>18531</v>
      </c>
      <c r="B3495" s="1" t="s">
        <v>109</v>
      </c>
      <c r="C3495" s="2">
        <v>44299.83634386574</v>
      </c>
      <c r="D3495" s="2">
        <v>44340</v>
      </c>
      <c r="E3495" s="1" t="s">
        <v>110</v>
      </c>
      <c r="F3495" s="2">
        <v>44468.833333333336</v>
      </c>
      <c r="G3495" s="1" t="s">
        <v>111</v>
      </c>
      <c r="H3495" s="1" t="s">
        <v>112</v>
      </c>
      <c r="I3495" s="1" t="s">
        <v>112</v>
      </c>
      <c r="J3495" s="1" t="s">
        <v>2904</v>
      </c>
      <c r="K3495" s="1" t="s">
        <v>2905</v>
      </c>
      <c r="L3495" s="1" t="s">
        <v>2906</v>
      </c>
      <c r="M3495" s="1" t="s">
        <v>2823</v>
      </c>
      <c r="N3495" s="1" t="s">
        <v>167</v>
      </c>
      <c r="O3495" s="1" t="s">
        <v>117</v>
      </c>
      <c r="P3495" s="9">
        <v>96950</v>
      </c>
      <c r="Q3495" s="1" t="s">
        <v>118</v>
      </c>
      <c r="S3495" s="1">
        <v>16702353027</v>
      </c>
      <c r="U3495" s="1">
        <v>722310</v>
      </c>
      <c r="V3495" s="1" t="s">
        <v>119</v>
      </c>
      <c r="X3495" s="1" t="s">
        <v>2907</v>
      </c>
      <c r="Y3495" s="1" t="s">
        <v>2908</v>
      </c>
      <c r="Z3495" s="1" t="s">
        <v>2909</v>
      </c>
      <c r="AA3495" s="1" t="s">
        <v>2910</v>
      </c>
      <c r="AB3495" s="1" t="s">
        <v>2906</v>
      </c>
      <c r="AC3495" s="1" t="s">
        <v>2823</v>
      </c>
      <c r="AD3495" s="1" t="s">
        <v>167</v>
      </c>
      <c r="AE3495" s="1" t="s">
        <v>117</v>
      </c>
      <c r="AF3495" s="9">
        <v>96950</v>
      </c>
      <c r="AG3495" s="1" t="s">
        <v>118</v>
      </c>
      <c r="AI3495" s="1">
        <v>16702353027</v>
      </c>
      <c r="AK3495" s="1" t="s">
        <v>2829</v>
      </c>
      <c r="BC3495" s="1" t="str">
        <f>"43-5081.03"</f>
        <v>43-5081.03</v>
      </c>
      <c r="BD3495" s="1" t="s">
        <v>868</v>
      </c>
      <c r="BE3495" s="1" t="s">
        <v>2911</v>
      </c>
      <c r="BF3495" s="1" t="s">
        <v>2912</v>
      </c>
      <c r="BG3495" s="1">
        <v>1</v>
      </c>
      <c r="BI3495" s="2">
        <v>44470</v>
      </c>
      <c r="BJ3495" s="2">
        <v>45565</v>
      </c>
      <c r="BM3495" s="1">
        <v>35</v>
      </c>
      <c r="BN3495" s="1">
        <v>0</v>
      </c>
      <c r="BO3495" s="1">
        <v>7</v>
      </c>
      <c r="BP3495" s="1">
        <v>7</v>
      </c>
      <c r="BQ3495" s="1">
        <v>7</v>
      </c>
      <c r="BR3495" s="1">
        <v>7</v>
      </c>
      <c r="BS3495" s="1">
        <v>7</v>
      </c>
      <c r="BT3495" s="1">
        <v>0</v>
      </c>
      <c r="BU3495" s="1" t="str">
        <f>"6:00 AM"</f>
        <v>6:00 AM</v>
      </c>
      <c r="BV3495" s="1" t="str">
        <f>"1:00 PM"</f>
        <v>1:00 PM</v>
      </c>
      <c r="BW3495" s="1" t="s">
        <v>135</v>
      </c>
      <c r="BX3495" s="1">
        <v>0</v>
      </c>
      <c r="BY3495" s="1">
        <v>12</v>
      </c>
      <c r="BZ3495" s="1" t="s">
        <v>112</v>
      </c>
      <c r="CA3495" s="1">
        <v>0</v>
      </c>
      <c r="CB3495" s="4" t="s">
        <v>2913</v>
      </c>
      <c r="CC3495" s="1" t="s">
        <v>2906</v>
      </c>
      <c r="CD3495" s="1" t="s">
        <v>2823</v>
      </c>
      <c r="CE3495" s="1" t="s">
        <v>167</v>
      </c>
      <c r="CF3495" s="1" t="s">
        <v>117</v>
      </c>
      <c r="CG3495" s="1">
        <v>96950</v>
      </c>
      <c r="CH3495" s="3">
        <v>7.58</v>
      </c>
      <c r="CI3495" s="3">
        <v>11.28</v>
      </c>
      <c r="CJ3495" s="3">
        <v>11.37</v>
      </c>
      <c r="CK3495" s="3">
        <v>16.920000000000002</v>
      </c>
      <c r="CL3495" s="1" t="s">
        <v>137</v>
      </c>
      <c r="CM3495" s="1" t="s">
        <v>362</v>
      </c>
      <c r="CN3495" s="1" t="s">
        <v>139</v>
      </c>
      <c r="CP3495" s="1" t="s">
        <v>112</v>
      </c>
      <c r="CQ3495" s="1" t="s">
        <v>111</v>
      </c>
      <c r="CR3495" s="1" t="s">
        <v>112</v>
      </c>
      <c r="CS3495" s="1" t="s">
        <v>111</v>
      </c>
      <c r="CT3495" s="1" t="s">
        <v>138</v>
      </c>
      <c r="CU3495" s="1" t="s">
        <v>111</v>
      </c>
      <c r="CV3495" s="1" t="s">
        <v>138</v>
      </c>
      <c r="CW3495" s="1" t="s">
        <v>2832</v>
      </c>
      <c r="CX3495" s="1">
        <v>16702353027</v>
      </c>
      <c r="CY3495" s="1" t="s">
        <v>2829</v>
      </c>
      <c r="CZ3495" s="1" t="s">
        <v>138</v>
      </c>
      <c r="DA3495" s="1" t="s">
        <v>111</v>
      </c>
      <c r="DB3495" s="1" t="s">
        <v>112</v>
      </c>
    </row>
    <row r="3496" spans="1:111" ht="15.6" customHeight="1" x14ac:dyDescent="0.25">
      <c r="A3496" s="1" t="s">
        <v>18566</v>
      </c>
      <c r="B3496" s="1" t="s">
        <v>109</v>
      </c>
      <c r="C3496" s="2">
        <v>44322.891303356482</v>
      </c>
      <c r="D3496" s="2">
        <v>44378</v>
      </c>
      <c r="E3496" s="1" t="s">
        <v>110</v>
      </c>
      <c r="F3496" s="2">
        <v>44469.833333333336</v>
      </c>
      <c r="G3496" s="1" t="s">
        <v>112</v>
      </c>
      <c r="H3496" s="1" t="s">
        <v>112</v>
      </c>
      <c r="I3496" s="1" t="s">
        <v>112</v>
      </c>
      <c r="J3496" s="1" t="s">
        <v>18567</v>
      </c>
      <c r="K3496" s="1" t="s">
        <v>18568</v>
      </c>
      <c r="L3496" s="1" t="s">
        <v>18569</v>
      </c>
      <c r="N3496" s="1" t="s">
        <v>116</v>
      </c>
      <c r="O3496" s="1" t="s">
        <v>117</v>
      </c>
      <c r="P3496" s="9">
        <v>96950</v>
      </c>
      <c r="Q3496" s="1" t="s">
        <v>118</v>
      </c>
      <c r="S3496" s="1">
        <v>16703230097</v>
      </c>
      <c r="U3496" s="1">
        <v>445110</v>
      </c>
      <c r="V3496" s="1" t="s">
        <v>119</v>
      </c>
      <c r="X3496" s="1" t="s">
        <v>1010</v>
      </c>
      <c r="Y3496" s="1" t="s">
        <v>12882</v>
      </c>
      <c r="AA3496" s="1" t="s">
        <v>461</v>
      </c>
      <c r="AB3496" s="1" t="s">
        <v>18569</v>
      </c>
      <c r="AD3496" s="1" t="s">
        <v>116</v>
      </c>
      <c r="AE3496" s="1" t="s">
        <v>117</v>
      </c>
      <c r="AF3496" s="9">
        <v>96950</v>
      </c>
      <c r="AG3496" s="1" t="s">
        <v>118</v>
      </c>
      <c r="AI3496" s="1">
        <v>16703230097</v>
      </c>
      <c r="AK3496" s="1" t="s">
        <v>620</v>
      </c>
      <c r="AL3496" s="1" t="s">
        <v>125</v>
      </c>
      <c r="AM3496" s="1" t="s">
        <v>621</v>
      </c>
      <c r="AN3496" s="1" t="s">
        <v>622</v>
      </c>
      <c r="AP3496" s="1" t="s">
        <v>1284</v>
      </c>
      <c r="AR3496" s="1" t="s">
        <v>116</v>
      </c>
      <c r="AS3496" s="1" t="s">
        <v>117</v>
      </c>
      <c r="AT3496" s="9">
        <v>96950</v>
      </c>
      <c r="AU3496" s="1" t="s">
        <v>118</v>
      </c>
      <c r="AW3496" s="1">
        <v>16702353403</v>
      </c>
      <c r="AY3496" s="1" t="s">
        <v>1871</v>
      </c>
      <c r="AZ3496" s="1" t="s">
        <v>626</v>
      </c>
      <c r="BC3496" s="1" t="str">
        <f>"37-2011.00"</f>
        <v>37-2011.00</v>
      </c>
      <c r="BD3496" s="1" t="s">
        <v>676</v>
      </c>
      <c r="BE3496" s="1" t="s">
        <v>18570</v>
      </c>
      <c r="BF3496" s="1" t="s">
        <v>578</v>
      </c>
      <c r="BG3496" s="1">
        <v>1</v>
      </c>
      <c r="BI3496" s="2">
        <v>44471</v>
      </c>
      <c r="BJ3496" s="2">
        <v>44835</v>
      </c>
      <c r="BM3496" s="1">
        <v>35</v>
      </c>
      <c r="BN3496" s="1">
        <v>0</v>
      </c>
      <c r="BO3496" s="1">
        <v>7</v>
      </c>
      <c r="BP3496" s="1">
        <v>7</v>
      </c>
      <c r="BQ3496" s="1">
        <v>7</v>
      </c>
      <c r="BR3496" s="1">
        <v>7</v>
      </c>
      <c r="BS3496" s="1">
        <v>7</v>
      </c>
      <c r="BT3496" s="1">
        <v>0</v>
      </c>
      <c r="BU3496" s="1" t="str">
        <f>"9:00 AM"</f>
        <v>9:00 AM</v>
      </c>
      <c r="BV3496" s="1" t="str">
        <f>"5:00 PM"</f>
        <v>5:00 PM</v>
      </c>
      <c r="BW3496" s="1" t="s">
        <v>135</v>
      </c>
      <c r="BX3496" s="1">
        <v>0</v>
      </c>
      <c r="BY3496" s="1">
        <v>12</v>
      </c>
      <c r="BZ3496" s="1" t="s">
        <v>112</v>
      </c>
      <c r="CB3496" s="4" t="s">
        <v>18571</v>
      </c>
      <c r="CC3496" s="1" t="s">
        <v>18572</v>
      </c>
      <c r="CD3496" s="1" t="s">
        <v>18569</v>
      </c>
      <c r="CE3496" s="1" t="s">
        <v>116</v>
      </c>
      <c r="CF3496" s="1" t="s">
        <v>117</v>
      </c>
      <c r="CG3496" s="1">
        <v>96950</v>
      </c>
      <c r="CH3496" s="3">
        <v>8.0500000000000007</v>
      </c>
      <c r="CI3496" s="3">
        <v>8.0500000000000007</v>
      </c>
      <c r="CJ3496" s="3">
        <v>12.08</v>
      </c>
      <c r="CK3496" s="3">
        <v>12.08</v>
      </c>
      <c r="CL3496" s="1" t="s">
        <v>137</v>
      </c>
      <c r="CN3496" s="1" t="s">
        <v>139</v>
      </c>
      <c r="CP3496" s="1" t="s">
        <v>112</v>
      </c>
      <c r="CQ3496" s="1" t="s">
        <v>111</v>
      </c>
      <c r="CR3496" s="1" t="s">
        <v>112</v>
      </c>
      <c r="CS3496" s="1" t="s">
        <v>111</v>
      </c>
      <c r="CT3496" s="1" t="s">
        <v>138</v>
      </c>
      <c r="CU3496" s="1" t="s">
        <v>111</v>
      </c>
      <c r="CV3496" s="1" t="s">
        <v>138</v>
      </c>
      <c r="CW3496" s="1" t="s">
        <v>631</v>
      </c>
      <c r="CX3496" s="1">
        <v>16703230097</v>
      </c>
      <c r="CY3496" s="1" t="s">
        <v>620</v>
      </c>
      <c r="CZ3496" s="1" t="s">
        <v>138</v>
      </c>
      <c r="DA3496" s="1" t="s">
        <v>111</v>
      </c>
      <c r="DB3496" s="1" t="s">
        <v>112</v>
      </c>
    </row>
    <row r="3497" spans="1:111" ht="15.6" customHeight="1" x14ac:dyDescent="0.25">
      <c r="A3497" s="1" t="s">
        <v>18605</v>
      </c>
      <c r="B3497" s="1" t="s">
        <v>109</v>
      </c>
      <c r="C3497" s="2">
        <v>44315.245530671295</v>
      </c>
      <c r="D3497" s="2">
        <v>44368</v>
      </c>
      <c r="E3497" s="1" t="s">
        <v>110</v>
      </c>
      <c r="F3497" s="2">
        <v>44468.833333333336</v>
      </c>
      <c r="G3497" s="1" t="s">
        <v>111</v>
      </c>
      <c r="H3497" s="1" t="s">
        <v>112</v>
      </c>
      <c r="I3497" s="1" t="s">
        <v>112</v>
      </c>
      <c r="J3497" s="1" t="s">
        <v>2758</v>
      </c>
      <c r="K3497" s="1" t="s">
        <v>1979</v>
      </c>
      <c r="L3497" s="1" t="s">
        <v>941</v>
      </c>
      <c r="M3497" s="1" t="s">
        <v>942</v>
      </c>
      <c r="N3497" s="1" t="s">
        <v>116</v>
      </c>
      <c r="O3497" s="1" t="s">
        <v>117</v>
      </c>
      <c r="P3497" s="9">
        <v>96950</v>
      </c>
      <c r="Q3497" s="1" t="s">
        <v>118</v>
      </c>
      <c r="S3497" s="1">
        <v>16702352883</v>
      </c>
      <c r="U3497" s="1">
        <v>561320</v>
      </c>
      <c r="V3497" s="1" t="s">
        <v>119</v>
      </c>
      <c r="X3497" s="1" t="s">
        <v>943</v>
      </c>
      <c r="Y3497" s="1" t="s">
        <v>944</v>
      </c>
      <c r="Z3497" s="1" t="s">
        <v>945</v>
      </c>
      <c r="AA3497" s="1" t="s">
        <v>373</v>
      </c>
      <c r="AB3497" s="1" t="s">
        <v>941</v>
      </c>
      <c r="AC3497" s="1" t="s">
        <v>942</v>
      </c>
      <c r="AD3497" s="1" t="s">
        <v>116</v>
      </c>
      <c r="AE3497" s="1" t="s">
        <v>117</v>
      </c>
      <c r="AF3497" s="9">
        <v>96950</v>
      </c>
      <c r="AG3497" s="1" t="s">
        <v>118</v>
      </c>
      <c r="AI3497" s="1">
        <v>16702352883</v>
      </c>
      <c r="AK3497" s="1" t="s">
        <v>530</v>
      </c>
      <c r="BC3497" s="1" t="str">
        <f>"37-2012.00"</f>
        <v>37-2012.00</v>
      </c>
      <c r="BD3497" s="1" t="s">
        <v>576</v>
      </c>
      <c r="BE3497" s="1" t="s">
        <v>5157</v>
      </c>
      <c r="BF3497" s="1" t="s">
        <v>5158</v>
      </c>
      <c r="BG3497" s="1">
        <v>5</v>
      </c>
      <c r="BI3497" s="2">
        <v>44470</v>
      </c>
      <c r="BJ3497" s="2">
        <v>45565</v>
      </c>
      <c r="BM3497" s="1">
        <v>35</v>
      </c>
      <c r="BN3497" s="1">
        <v>0</v>
      </c>
      <c r="BO3497" s="1">
        <v>7</v>
      </c>
      <c r="BP3497" s="1">
        <v>7</v>
      </c>
      <c r="BQ3497" s="1">
        <v>7</v>
      </c>
      <c r="BR3497" s="1">
        <v>7</v>
      </c>
      <c r="BS3497" s="1">
        <v>7</v>
      </c>
      <c r="BT3497" s="1">
        <v>0</v>
      </c>
      <c r="BU3497" s="1" t="str">
        <f>"8:00 AM"</f>
        <v>8:00 AM</v>
      </c>
      <c r="BV3497" s="1" t="str">
        <f>"4:00 PM"</f>
        <v>4:00 PM</v>
      </c>
      <c r="BW3497" s="1" t="s">
        <v>135</v>
      </c>
      <c r="BX3497" s="1">
        <v>3</v>
      </c>
      <c r="BY3497" s="1">
        <v>3</v>
      </c>
      <c r="BZ3497" s="1" t="s">
        <v>112</v>
      </c>
      <c r="CA3497" s="1">
        <v>0</v>
      </c>
      <c r="CB3497" s="4" t="s">
        <v>18606</v>
      </c>
      <c r="CC3497" s="1" t="s">
        <v>941</v>
      </c>
      <c r="CD3497" s="1" t="s">
        <v>942</v>
      </c>
      <c r="CE3497" s="1" t="s">
        <v>116</v>
      </c>
      <c r="CF3497" s="1" t="s">
        <v>117</v>
      </c>
      <c r="CG3497" s="1">
        <v>96950</v>
      </c>
      <c r="CH3497" s="3">
        <v>7.59</v>
      </c>
      <c r="CI3497" s="3">
        <v>7.59</v>
      </c>
      <c r="CJ3497" s="3">
        <v>11.39</v>
      </c>
      <c r="CK3497" s="3">
        <v>11.39</v>
      </c>
      <c r="CL3497" s="1" t="s">
        <v>137</v>
      </c>
      <c r="CM3497" s="1" t="s">
        <v>138</v>
      </c>
      <c r="CN3497" s="1" t="s">
        <v>139</v>
      </c>
      <c r="CP3497" s="1" t="s">
        <v>112</v>
      </c>
      <c r="CQ3497" s="1" t="s">
        <v>111</v>
      </c>
      <c r="CR3497" s="1" t="s">
        <v>112</v>
      </c>
      <c r="CS3497" s="1" t="s">
        <v>111</v>
      </c>
      <c r="CT3497" s="1" t="s">
        <v>111</v>
      </c>
      <c r="CU3497" s="1" t="s">
        <v>111</v>
      </c>
      <c r="CV3497" s="1" t="s">
        <v>138</v>
      </c>
      <c r="CW3497" s="1" t="s">
        <v>138</v>
      </c>
      <c r="CX3497" s="1">
        <v>16702352883</v>
      </c>
      <c r="CY3497" s="1" t="s">
        <v>530</v>
      </c>
      <c r="CZ3497" s="1" t="s">
        <v>138</v>
      </c>
      <c r="DA3497" s="1" t="s">
        <v>111</v>
      </c>
      <c r="DB3497" s="1" t="s">
        <v>112</v>
      </c>
    </row>
    <row r="3498" spans="1:111" ht="15.6" customHeight="1" x14ac:dyDescent="0.25">
      <c r="A3498" s="1" t="s">
        <v>18643</v>
      </c>
      <c r="B3498" s="1" t="s">
        <v>109</v>
      </c>
      <c r="C3498" s="2">
        <v>44348.182054282406</v>
      </c>
      <c r="D3498" s="2">
        <v>44397</v>
      </c>
      <c r="E3498" s="1" t="s">
        <v>110</v>
      </c>
      <c r="F3498" s="2">
        <v>44468.833333333336</v>
      </c>
      <c r="G3498" s="1" t="s">
        <v>111</v>
      </c>
      <c r="H3498" s="1" t="s">
        <v>112</v>
      </c>
      <c r="I3498" s="1" t="s">
        <v>112</v>
      </c>
      <c r="J3498" s="1" t="s">
        <v>2668</v>
      </c>
      <c r="K3498" s="1" t="s">
        <v>2669</v>
      </c>
      <c r="L3498" s="1" t="s">
        <v>2670</v>
      </c>
      <c r="M3498" s="1" t="s">
        <v>2671</v>
      </c>
      <c r="N3498" s="1" t="s">
        <v>116</v>
      </c>
      <c r="O3498" s="1" t="s">
        <v>117</v>
      </c>
      <c r="P3498" s="9">
        <v>96950</v>
      </c>
      <c r="Q3498" s="1" t="s">
        <v>118</v>
      </c>
      <c r="S3498" s="1">
        <v>16702346485</v>
      </c>
      <c r="U3498" s="1">
        <v>812112</v>
      </c>
      <c r="V3498" s="1" t="s">
        <v>119</v>
      </c>
      <c r="X3498" s="1" t="s">
        <v>1052</v>
      </c>
      <c r="Y3498" s="1" t="s">
        <v>2672</v>
      </c>
      <c r="Z3498" s="1" t="s">
        <v>2673</v>
      </c>
      <c r="AA3498" s="1" t="s">
        <v>373</v>
      </c>
      <c r="AB3498" s="1" t="s">
        <v>2670</v>
      </c>
      <c r="AC3498" s="1" t="s">
        <v>2674</v>
      </c>
      <c r="AD3498" s="1" t="s">
        <v>116</v>
      </c>
      <c r="AE3498" s="1" t="s">
        <v>117</v>
      </c>
      <c r="AF3498" s="9">
        <v>96950</v>
      </c>
      <c r="AG3498" s="1" t="s">
        <v>118</v>
      </c>
      <c r="AI3498" s="1">
        <v>16702346485</v>
      </c>
      <c r="AK3498" s="1" t="s">
        <v>2675</v>
      </c>
      <c r="BC3498" s="1" t="str">
        <f>"39-5012.00"</f>
        <v>39-5012.00</v>
      </c>
      <c r="BD3498" s="1" t="s">
        <v>1831</v>
      </c>
      <c r="BE3498" s="1" t="s">
        <v>2676</v>
      </c>
      <c r="BF3498" s="1" t="s">
        <v>2677</v>
      </c>
      <c r="BG3498" s="1">
        <v>2</v>
      </c>
      <c r="BI3498" s="2">
        <v>44470</v>
      </c>
      <c r="BJ3498" s="2">
        <v>45565</v>
      </c>
      <c r="BM3498" s="1">
        <v>35</v>
      </c>
      <c r="BN3498" s="1">
        <v>7</v>
      </c>
      <c r="BO3498" s="1">
        <v>0</v>
      </c>
      <c r="BP3498" s="1">
        <v>0</v>
      </c>
      <c r="BQ3498" s="1">
        <v>7</v>
      </c>
      <c r="BR3498" s="1">
        <v>7</v>
      </c>
      <c r="BS3498" s="1">
        <v>7</v>
      </c>
      <c r="BT3498" s="1">
        <v>7</v>
      </c>
      <c r="BU3498" s="1" t="str">
        <f>"11:00 AM"</f>
        <v>11:00 AM</v>
      </c>
      <c r="BV3498" s="1" t="str">
        <f>"7:00 PM"</f>
        <v>7:00 PM</v>
      </c>
      <c r="BW3498" s="1" t="s">
        <v>135</v>
      </c>
      <c r="BX3498" s="1">
        <v>0</v>
      </c>
      <c r="BY3498" s="1">
        <v>12</v>
      </c>
      <c r="BZ3498" s="1" t="s">
        <v>112</v>
      </c>
      <c r="CB3498" s="1" t="s">
        <v>138</v>
      </c>
      <c r="CC3498" s="1" t="s">
        <v>2670</v>
      </c>
      <c r="CD3498" s="1" t="s">
        <v>2678</v>
      </c>
      <c r="CE3498" s="1" t="s">
        <v>116</v>
      </c>
      <c r="CF3498" s="1" t="s">
        <v>117</v>
      </c>
      <c r="CG3498" s="1">
        <v>96950</v>
      </c>
      <c r="CH3498" s="3">
        <v>8.08</v>
      </c>
      <c r="CI3498" s="3">
        <v>8.5</v>
      </c>
      <c r="CJ3498" s="3">
        <v>12.12</v>
      </c>
      <c r="CK3498" s="3">
        <v>12.75</v>
      </c>
      <c r="CL3498" s="1" t="s">
        <v>137</v>
      </c>
      <c r="CM3498" s="1" t="s">
        <v>138</v>
      </c>
      <c r="CN3498" s="1" t="s">
        <v>139</v>
      </c>
      <c r="CP3498" s="1" t="s">
        <v>112</v>
      </c>
      <c r="CQ3498" s="1" t="s">
        <v>111</v>
      </c>
      <c r="CR3498" s="1" t="s">
        <v>112</v>
      </c>
      <c r="CS3498" s="1" t="s">
        <v>111</v>
      </c>
      <c r="CT3498" s="1" t="s">
        <v>138</v>
      </c>
      <c r="CU3498" s="1" t="s">
        <v>111</v>
      </c>
      <c r="CV3498" s="1" t="s">
        <v>138</v>
      </c>
      <c r="CW3498" s="1" t="s">
        <v>362</v>
      </c>
      <c r="CX3498" s="1">
        <v>16702346485</v>
      </c>
      <c r="CY3498" s="1" t="s">
        <v>2675</v>
      </c>
      <c r="CZ3498" s="1" t="s">
        <v>716</v>
      </c>
      <c r="DA3498" s="1" t="s">
        <v>111</v>
      </c>
      <c r="DB3498" s="1" t="s">
        <v>112</v>
      </c>
    </row>
    <row r="3499" spans="1:111" ht="15.6" customHeight="1" x14ac:dyDescent="0.25">
      <c r="A3499" s="1" t="s">
        <v>18647</v>
      </c>
      <c r="B3499" s="1" t="s">
        <v>109</v>
      </c>
      <c r="C3499" s="2">
        <v>44376.021525231481</v>
      </c>
      <c r="D3499" s="2">
        <v>44435</v>
      </c>
      <c r="E3499" s="1" t="s">
        <v>180</v>
      </c>
      <c r="G3499" s="1" t="s">
        <v>112</v>
      </c>
      <c r="H3499" s="1" t="s">
        <v>112</v>
      </c>
      <c r="I3499" s="1" t="s">
        <v>112</v>
      </c>
      <c r="J3499" s="1" t="s">
        <v>18648</v>
      </c>
      <c r="K3499" s="1" t="s">
        <v>18649</v>
      </c>
      <c r="L3499" s="1" t="s">
        <v>8795</v>
      </c>
      <c r="M3499" s="1" t="s">
        <v>138</v>
      </c>
      <c r="N3499" s="1" t="s">
        <v>116</v>
      </c>
      <c r="O3499" s="1" t="s">
        <v>117</v>
      </c>
      <c r="P3499" s="9">
        <v>96950</v>
      </c>
      <c r="Q3499" s="1" t="s">
        <v>118</v>
      </c>
      <c r="S3499" s="1">
        <v>16704845868</v>
      </c>
      <c r="U3499" s="1">
        <v>53111</v>
      </c>
      <c r="V3499" s="1" t="s">
        <v>119</v>
      </c>
      <c r="X3499" s="1" t="s">
        <v>1614</v>
      </c>
      <c r="Y3499" s="1" t="s">
        <v>1615</v>
      </c>
      <c r="AA3499" s="1" t="s">
        <v>973</v>
      </c>
      <c r="AB3499" s="1" t="s">
        <v>8795</v>
      </c>
      <c r="AC3499" s="1" t="s">
        <v>138</v>
      </c>
      <c r="AD3499" s="1" t="s">
        <v>116</v>
      </c>
      <c r="AE3499" s="1" t="s">
        <v>117</v>
      </c>
      <c r="AF3499" s="9">
        <v>96950</v>
      </c>
      <c r="AG3499" s="1" t="s">
        <v>118</v>
      </c>
      <c r="AI3499" s="1">
        <v>16704845868</v>
      </c>
      <c r="AK3499" s="1" t="s">
        <v>8796</v>
      </c>
      <c r="BC3499" s="1" t="str">
        <f>"49-9071.00"</f>
        <v>49-9071.00</v>
      </c>
      <c r="BD3499" s="1" t="s">
        <v>214</v>
      </c>
      <c r="BE3499" s="1" t="s">
        <v>18650</v>
      </c>
      <c r="BF3499" s="1" t="s">
        <v>18651</v>
      </c>
      <c r="BG3499" s="1">
        <v>2</v>
      </c>
      <c r="BI3499" s="2">
        <v>44470</v>
      </c>
      <c r="BJ3499" s="2">
        <v>44834</v>
      </c>
      <c r="BM3499" s="1">
        <v>40</v>
      </c>
      <c r="BN3499" s="1">
        <v>0</v>
      </c>
      <c r="BO3499" s="1">
        <v>8</v>
      </c>
      <c r="BP3499" s="1">
        <v>8</v>
      </c>
      <c r="BQ3499" s="1">
        <v>8</v>
      </c>
      <c r="BR3499" s="1">
        <v>8</v>
      </c>
      <c r="BS3499" s="1">
        <v>8</v>
      </c>
      <c r="BT3499" s="1">
        <v>0</v>
      </c>
      <c r="BU3499" s="1" t="str">
        <f>"8:00 AM"</f>
        <v>8:00 AM</v>
      </c>
      <c r="BV3499" s="1" t="str">
        <f>"5:00 PM"</f>
        <v>5:00 PM</v>
      </c>
      <c r="BW3499" s="1" t="s">
        <v>135</v>
      </c>
      <c r="BX3499" s="1">
        <v>0</v>
      </c>
      <c r="BY3499" s="1">
        <v>12</v>
      </c>
      <c r="BZ3499" s="1" t="s">
        <v>112</v>
      </c>
      <c r="CB3499" s="4" t="s">
        <v>18652</v>
      </c>
      <c r="CC3499" s="1" t="s">
        <v>8795</v>
      </c>
      <c r="CD3499" s="1" t="s">
        <v>138</v>
      </c>
      <c r="CE3499" s="1" t="s">
        <v>116</v>
      </c>
      <c r="CF3499" s="1" t="s">
        <v>117</v>
      </c>
      <c r="CG3499" s="1">
        <v>96950</v>
      </c>
      <c r="CH3499" s="3">
        <v>8.7100000000000009</v>
      </c>
      <c r="CI3499" s="3">
        <v>8.7100000000000009</v>
      </c>
      <c r="CJ3499" s="3">
        <v>13.07</v>
      </c>
      <c r="CK3499" s="3">
        <v>13.07</v>
      </c>
      <c r="CL3499" s="1" t="s">
        <v>137</v>
      </c>
      <c r="CM3499" s="1" t="s">
        <v>168</v>
      </c>
      <c r="CN3499" s="1" t="s">
        <v>139</v>
      </c>
      <c r="CP3499" s="1" t="s">
        <v>112</v>
      </c>
      <c r="CQ3499" s="1" t="s">
        <v>111</v>
      </c>
      <c r="CR3499" s="1" t="s">
        <v>112</v>
      </c>
      <c r="CS3499" s="1" t="s">
        <v>111</v>
      </c>
      <c r="CT3499" s="1" t="s">
        <v>138</v>
      </c>
      <c r="CU3499" s="1" t="s">
        <v>111</v>
      </c>
      <c r="CV3499" s="1" t="s">
        <v>138</v>
      </c>
      <c r="CW3499" s="1" t="s">
        <v>10537</v>
      </c>
      <c r="CX3499" s="1">
        <v>16704845868</v>
      </c>
      <c r="CY3499" s="1" t="s">
        <v>8796</v>
      </c>
      <c r="CZ3499" s="1" t="s">
        <v>138</v>
      </c>
      <c r="DA3499" s="1" t="s">
        <v>111</v>
      </c>
      <c r="DB3499" s="1" t="s">
        <v>112</v>
      </c>
    </row>
    <row r="3500" spans="1:111" ht="15.6" customHeight="1" x14ac:dyDescent="0.25">
      <c r="A3500" s="1" t="s">
        <v>18657</v>
      </c>
      <c r="B3500" s="1" t="s">
        <v>109</v>
      </c>
      <c r="C3500" s="2">
        <v>44308.687755902778</v>
      </c>
      <c r="D3500" s="2">
        <v>44355</v>
      </c>
      <c r="E3500" s="1" t="s">
        <v>180</v>
      </c>
      <c r="G3500" s="1" t="s">
        <v>112</v>
      </c>
      <c r="H3500" s="1" t="s">
        <v>112</v>
      </c>
      <c r="I3500" s="1" t="s">
        <v>112</v>
      </c>
      <c r="J3500" s="1" t="s">
        <v>6035</v>
      </c>
      <c r="L3500" s="1" t="s">
        <v>6036</v>
      </c>
      <c r="M3500" s="1" t="s">
        <v>6037</v>
      </c>
      <c r="N3500" s="1" t="s">
        <v>116</v>
      </c>
      <c r="O3500" s="1" t="s">
        <v>117</v>
      </c>
      <c r="P3500" s="9">
        <v>96950</v>
      </c>
      <c r="Q3500" s="1" t="s">
        <v>118</v>
      </c>
      <c r="S3500" s="1">
        <v>16702358722</v>
      </c>
      <c r="U3500" s="1">
        <v>541211</v>
      </c>
      <c r="V3500" s="1" t="s">
        <v>119</v>
      </c>
      <c r="X3500" s="1" t="s">
        <v>6038</v>
      </c>
      <c r="Y3500" s="1" t="s">
        <v>1544</v>
      </c>
      <c r="Z3500" s="1" t="s">
        <v>9588</v>
      </c>
      <c r="AA3500" s="1" t="s">
        <v>6039</v>
      </c>
      <c r="AB3500" s="1" t="s">
        <v>6036</v>
      </c>
      <c r="AC3500" s="1" t="s">
        <v>6037</v>
      </c>
      <c r="AD3500" s="1" t="s">
        <v>116</v>
      </c>
      <c r="AE3500" s="1" t="s">
        <v>117</v>
      </c>
      <c r="AF3500" s="9">
        <v>96950</v>
      </c>
      <c r="AG3500" s="1" t="s">
        <v>118</v>
      </c>
      <c r="AI3500" s="1">
        <v>16702358722</v>
      </c>
      <c r="AK3500" s="1" t="s">
        <v>641</v>
      </c>
      <c r="BC3500" s="1" t="str">
        <f>"13-2011.01"</f>
        <v>13-2011.01</v>
      </c>
      <c r="BD3500" s="1" t="s">
        <v>932</v>
      </c>
      <c r="BE3500" s="1" t="s">
        <v>9590</v>
      </c>
      <c r="BF3500" s="1" t="s">
        <v>759</v>
      </c>
      <c r="BG3500" s="1">
        <v>1</v>
      </c>
      <c r="BI3500" s="2">
        <v>44348</v>
      </c>
      <c r="BJ3500" s="2">
        <v>44712</v>
      </c>
      <c r="BM3500" s="1">
        <v>40</v>
      </c>
      <c r="BN3500" s="1">
        <v>0</v>
      </c>
      <c r="BO3500" s="1">
        <v>8</v>
      </c>
      <c r="BP3500" s="1">
        <v>8</v>
      </c>
      <c r="BQ3500" s="1">
        <v>8</v>
      </c>
      <c r="BR3500" s="1">
        <v>8</v>
      </c>
      <c r="BS3500" s="1">
        <v>8</v>
      </c>
      <c r="BT3500" s="1">
        <v>0</v>
      </c>
      <c r="BU3500" s="1" t="str">
        <f>"8:00 AM"</f>
        <v>8:00 AM</v>
      </c>
      <c r="BV3500" s="1" t="str">
        <f>"5:00 PM"</f>
        <v>5:00 PM</v>
      </c>
      <c r="BW3500" s="1" t="s">
        <v>193</v>
      </c>
      <c r="BX3500" s="1">
        <v>0</v>
      </c>
      <c r="BY3500" s="1">
        <v>12</v>
      </c>
      <c r="BZ3500" s="1" t="s">
        <v>112</v>
      </c>
      <c r="CA3500" s="1">
        <v>0</v>
      </c>
      <c r="CB3500" s="1" t="s">
        <v>6041</v>
      </c>
      <c r="CC3500" s="1" t="s">
        <v>9591</v>
      </c>
      <c r="CD3500" s="1" t="s">
        <v>6037</v>
      </c>
      <c r="CE3500" s="1" t="s">
        <v>116</v>
      </c>
      <c r="CF3500" s="1" t="s">
        <v>117</v>
      </c>
      <c r="CG3500" s="1">
        <v>96950</v>
      </c>
      <c r="CH3500" s="3">
        <v>14.85</v>
      </c>
      <c r="CI3500" s="3">
        <v>14.85</v>
      </c>
      <c r="CJ3500" s="3">
        <v>22.28</v>
      </c>
      <c r="CK3500" s="3">
        <v>22.28</v>
      </c>
      <c r="CL3500" s="1" t="s">
        <v>137</v>
      </c>
      <c r="CN3500" s="1" t="s">
        <v>139</v>
      </c>
      <c r="CP3500" s="1" t="s">
        <v>112</v>
      </c>
      <c r="CQ3500" s="1" t="s">
        <v>111</v>
      </c>
      <c r="CR3500" s="1" t="s">
        <v>112</v>
      </c>
      <c r="CS3500" s="1" t="s">
        <v>111</v>
      </c>
      <c r="CT3500" s="1" t="s">
        <v>138</v>
      </c>
      <c r="CU3500" s="1" t="s">
        <v>111</v>
      </c>
      <c r="CV3500" s="1" t="s">
        <v>138</v>
      </c>
      <c r="CW3500" s="1" t="s">
        <v>18658</v>
      </c>
      <c r="CX3500" s="1">
        <v>16702358722</v>
      </c>
      <c r="CY3500" s="1" t="s">
        <v>641</v>
      </c>
      <c r="CZ3500" s="1" t="s">
        <v>6043</v>
      </c>
      <c r="DA3500" s="1" t="s">
        <v>111</v>
      </c>
      <c r="DB3500" s="1" t="s">
        <v>112</v>
      </c>
    </row>
    <row r="3501" spans="1:111" ht="15.6" customHeight="1" x14ac:dyDescent="0.25">
      <c r="A3501" s="1" t="s">
        <v>18673</v>
      </c>
      <c r="B3501" s="1" t="s">
        <v>109</v>
      </c>
      <c r="C3501" s="2">
        <v>44348.074219560185</v>
      </c>
      <c r="D3501" s="2">
        <v>44378</v>
      </c>
      <c r="E3501" s="1" t="s">
        <v>110</v>
      </c>
      <c r="F3501" s="2">
        <v>44468.833333333336</v>
      </c>
      <c r="G3501" s="1" t="s">
        <v>112</v>
      </c>
      <c r="H3501" s="1" t="s">
        <v>112</v>
      </c>
      <c r="I3501" s="1" t="s">
        <v>112</v>
      </c>
      <c r="J3501" s="1" t="s">
        <v>18674</v>
      </c>
      <c r="K3501" s="1" t="s">
        <v>18675</v>
      </c>
      <c r="L3501" s="1" t="s">
        <v>18676</v>
      </c>
      <c r="N3501" s="1" t="s">
        <v>167</v>
      </c>
      <c r="O3501" s="1" t="s">
        <v>117</v>
      </c>
      <c r="P3501" s="9">
        <v>96950</v>
      </c>
      <c r="Q3501" s="1" t="s">
        <v>118</v>
      </c>
      <c r="R3501" s="1" t="s">
        <v>117</v>
      </c>
      <c r="S3501" s="1">
        <v>16702341795</v>
      </c>
      <c r="U3501" s="1">
        <v>722511</v>
      </c>
      <c r="V3501" s="1" t="s">
        <v>119</v>
      </c>
      <c r="X3501" s="1" t="s">
        <v>8362</v>
      </c>
      <c r="Y3501" s="1" t="s">
        <v>201</v>
      </c>
      <c r="Z3501" s="1" t="s">
        <v>10015</v>
      </c>
      <c r="AA3501" s="1" t="s">
        <v>10016</v>
      </c>
      <c r="AB3501" s="1" t="s">
        <v>18676</v>
      </c>
      <c r="AD3501" s="1" t="s">
        <v>167</v>
      </c>
      <c r="AE3501" s="1" t="s">
        <v>117</v>
      </c>
      <c r="AF3501" s="9">
        <v>96950</v>
      </c>
      <c r="AG3501" s="1" t="s">
        <v>118</v>
      </c>
      <c r="AH3501" s="1" t="s">
        <v>117</v>
      </c>
      <c r="AI3501" s="1">
        <v>16702341795</v>
      </c>
      <c r="AK3501" s="1" t="s">
        <v>1135</v>
      </c>
      <c r="BC3501" s="1" t="str">
        <f>"11-1021.00"</f>
        <v>11-1021.00</v>
      </c>
      <c r="BD3501" s="1" t="s">
        <v>248</v>
      </c>
      <c r="BE3501" s="1" t="s">
        <v>18677</v>
      </c>
      <c r="BF3501" s="1" t="s">
        <v>528</v>
      </c>
      <c r="BG3501" s="1">
        <v>1</v>
      </c>
      <c r="BI3501" s="2">
        <v>44470</v>
      </c>
      <c r="BJ3501" s="2">
        <v>44834</v>
      </c>
      <c r="BM3501" s="1">
        <v>40</v>
      </c>
      <c r="BN3501" s="1">
        <v>0</v>
      </c>
      <c r="BO3501" s="1">
        <v>6</v>
      </c>
      <c r="BP3501" s="1">
        <v>6</v>
      </c>
      <c r="BQ3501" s="1">
        <v>7</v>
      </c>
      <c r="BR3501" s="1">
        <v>7</v>
      </c>
      <c r="BS3501" s="1">
        <v>7</v>
      </c>
      <c r="BT3501" s="1">
        <v>7</v>
      </c>
      <c r="BU3501" s="1" t="str">
        <f>"9:00 AM"</f>
        <v>9:00 AM</v>
      </c>
      <c r="BV3501" s="1" t="str">
        <f>"11:00 PM"</f>
        <v>11:00 PM</v>
      </c>
      <c r="BW3501" s="1" t="s">
        <v>193</v>
      </c>
      <c r="BX3501" s="1">
        <v>0</v>
      </c>
      <c r="BY3501" s="1">
        <v>24</v>
      </c>
      <c r="BZ3501" s="1" t="s">
        <v>111</v>
      </c>
      <c r="CA3501" s="1">
        <v>35</v>
      </c>
      <c r="CB3501" s="4" t="s">
        <v>18678</v>
      </c>
      <c r="CC3501" s="1" t="s">
        <v>13502</v>
      </c>
      <c r="CD3501" s="1" t="s">
        <v>18679</v>
      </c>
      <c r="CE3501" s="1" t="s">
        <v>116</v>
      </c>
      <c r="CF3501" s="1" t="s">
        <v>117</v>
      </c>
      <c r="CG3501" s="1">
        <v>96950</v>
      </c>
      <c r="CH3501" s="3">
        <v>22.55</v>
      </c>
      <c r="CI3501" s="3">
        <v>22.55</v>
      </c>
      <c r="CJ3501" s="3">
        <v>0</v>
      </c>
      <c r="CK3501" s="3">
        <v>0</v>
      </c>
      <c r="CL3501" s="1" t="s">
        <v>137</v>
      </c>
      <c r="CM3501" s="1" t="s">
        <v>138</v>
      </c>
      <c r="CN3501" s="1" t="s">
        <v>139</v>
      </c>
      <c r="CP3501" s="1" t="s">
        <v>112</v>
      </c>
      <c r="CQ3501" s="1" t="s">
        <v>111</v>
      </c>
      <c r="CR3501" s="1" t="s">
        <v>112</v>
      </c>
      <c r="CS3501" s="1" t="s">
        <v>112</v>
      </c>
      <c r="CT3501" s="1" t="s">
        <v>138</v>
      </c>
      <c r="CU3501" s="1" t="s">
        <v>111</v>
      </c>
      <c r="CV3501" s="1" t="s">
        <v>138</v>
      </c>
      <c r="CW3501" s="1" t="s">
        <v>18680</v>
      </c>
      <c r="CX3501" s="1">
        <v>16702341795</v>
      </c>
      <c r="CY3501" s="1" t="s">
        <v>1131</v>
      </c>
      <c r="CZ3501" s="1" t="s">
        <v>1136</v>
      </c>
      <c r="DA3501" s="1" t="s">
        <v>111</v>
      </c>
      <c r="DB3501" s="1" t="s">
        <v>112</v>
      </c>
    </row>
    <row r="3502" spans="1:111" ht="15.6" customHeight="1" x14ac:dyDescent="0.25">
      <c r="A3502" s="1" t="s">
        <v>18681</v>
      </c>
      <c r="B3502" s="1" t="s">
        <v>109</v>
      </c>
      <c r="C3502" s="2">
        <v>44380.094284722225</v>
      </c>
      <c r="D3502" s="2">
        <v>44435</v>
      </c>
      <c r="E3502" s="1" t="s">
        <v>180</v>
      </c>
      <c r="G3502" s="1" t="s">
        <v>111</v>
      </c>
      <c r="H3502" s="1" t="s">
        <v>112</v>
      </c>
      <c r="I3502" s="1" t="s">
        <v>112</v>
      </c>
      <c r="J3502" s="1" t="s">
        <v>1168</v>
      </c>
      <c r="L3502" s="1" t="s">
        <v>1169</v>
      </c>
      <c r="M3502" s="1" t="s">
        <v>1170</v>
      </c>
      <c r="N3502" s="1" t="s">
        <v>116</v>
      </c>
      <c r="O3502" s="1" t="s">
        <v>117</v>
      </c>
      <c r="P3502" s="9">
        <v>96950</v>
      </c>
      <c r="Q3502" s="1" t="s">
        <v>118</v>
      </c>
      <c r="R3502" s="1" t="s">
        <v>116</v>
      </c>
      <c r="S3502" s="1">
        <v>16705887746</v>
      </c>
      <c r="T3502" s="1">
        <v>0</v>
      </c>
      <c r="U3502" s="1">
        <v>236220</v>
      </c>
      <c r="V3502" s="1" t="s">
        <v>119</v>
      </c>
      <c r="X3502" s="1" t="s">
        <v>1171</v>
      </c>
      <c r="Y3502" s="1" t="s">
        <v>1172</v>
      </c>
      <c r="AA3502" s="1" t="s">
        <v>1173</v>
      </c>
      <c r="AB3502" s="1" t="s">
        <v>1169</v>
      </c>
      <c r="AC3502" s="1" t="s">
        <v>1170</v>
      </c>
      <c r="AD3502" s="1" t="s">
        <v>116</v>
      </c>
      <c r="AE3502" s="1" t="s">
        <v>117</v>
      </c>
      <c r="AF3502" s="9">
        <v>96950</v>
      </c>
      <c r="AG3502" s="1" t="s">
        <v>118</v>
      </c>
      <c r="AH3502" s="1" t="s">
        <v>116</v>
      </c>
      <c r="AI3502" s="1">
        <v>16717773710</v>
      </c>
      <c r="AK3502" s="1" t="s">
        <v>1174</v>
      </c>
      <c r="BC3502" s="1" t="str">
        <f>"47-2031.00"</f>
        <v>47-2031.00</v>
      </c>
      <c r="BD3502" s="1" t="s">
        <v>10475</v>
      </c>
      <c r="BE3502" s="1" t="s">
        <v>10476</v>
      </c>
      <c r="BF3502" s="1" t="s">
        <v>10477</v>
      </c>
      <c r="BG3502" s="1">
        <v>10</v>
      </c>
      <c r="BI3502" s="2">
        <v>44470</v>
      </c>
      <c r="BJ3502" s="2">
        <v>45565</v>
      </c>
      <c r="BM3502" s="1">
        <v>40</v>
      </c>
      <c r="BN3502" s="1">
        <v>0</v>
      </c>
      <c r="BO3502" s="1">
        <v>8</v>
      </c>
      <c r="BP3502" s="1">
        <v>8</v>
      </c>
      <c r="BQ3502" s="1">
        <v>8</v>
      </c>
      <c r="BR3502" s="1">
        <v>8</v>
      </c>
      <c r="BS3502" s="1">
        <v>8</v>
      </c>
      <c r="BT3502" s="1">
        <v>0</v>
      </c>
      <c r="BU3502" s="1" t="str">
        <f>"8:00 PM"</f>
        <v>8:00 PM</v>
      </c>
      <c r="BV3502" s="1" t="str">
        <f>"5:00 PM"</f>
        <v>5:00 PM</v>
      </c>
      <c r="BW3502" s="1" t="s">
        <v>135</v>
      </c>
      <c r="BX3502" s="1">
        <v>0</v>
      </c>
      <c r="BY3502" s="1">
        <v>12</v>
      </c>
      <c r="BZ3502" s="1" t="s">
        <v>112</v>
      </c>
      <c r="CB3502" s="4" t="s">
        <v>10478</v>
      </c>
      <c r="CC3502" s="1" t="s">
        <v>1169</v>
      </c>
      <c r="CD3502" s="1" t="s">
        <v>1170</v>
      </c>
      <c r="CE3502" s="1" t="s">
        <v>116</v>
      </c>
      <c r="CF3502" s="1" t="s">
        <v>117</v>
      </c>
      <c r="CG3502" s="1">
        <v>96950</v>
      </c>
      <c r="CH3502" s="3">
        <v>13.78</v>
      </c>
      <c r="CI3502" s="3">
        <v>13.78</v>
      </c>
      <c r="CJ3502" s="3">
        <v>20.67</v>
      </c>
      <c r="CK3502" s="3">
        <v>20.67</v>
      </c>
      <c r="CL3502" s="1" t="s">
        <v>137</v>
      </c>
      <c r="CN3502" s="1" t="s">
        <v>139</v>
      </c>
      <c r="CP3502" s="1" t="s">
        <v>112</v>
      </c>
      <c r="CQ3502" s="1" t="s">
        <v>111</v>
      </c>
      <c r="CR3502" s="1" t="s">
        <v>111</v>
      </c>
      <c r="CS3502" s="1" t="s">
        <v>111</v>
      </c>
      <c r="CT3502" s="1" t="s">
        <v>138</v>
      </c>
      <c r="CU3502" s="1" t="s">
        <v>111</v>
      </c>
      <c r="CV3502" s="1" t="s">
        <v>138</v>
      </c>
      <c r="CW3502" s="1" t="s">
        <v>18682</v>
      </c>
      <c r="CX3502" s="1">
        <v>16717773710</v>
      </c>
      <c r="CY3502" s="1" t="s">
        <v>18683</v>
      </c>
      <c r="CZ3502" s="1" t="s">
        <v>428</v>
      </c>
      <c r="DA3502" s="1" t="s">
        <v>111</v>
      </c>
      <c r="DB3502" s="1" t="s">
        <v>112</v>
      </c>
    </row>
    <row r="3503" spans="1:111" ht="15.6" customHeight="1" x14ac:dyDescent="0.25">
      <c r="A3503" s="1" t="s">
        <v>18704</v>
      </c>
      <c r="B3503" s="1" t="s">
        <v>109</v>
      </c>
      <c r="C3503" s="2">
        <v>44354.14539247685</v>
      </c>
      <c r="D3503" s="2">
        <v>44403</v>
      </c>
      <c r="E3503" s="1" t="s">
        <v>110</v>
      </c>
      <c r="F3503" s="2">
        <v>44468.833333333336</v>
      </c>
      <c r="G3503" s="1" t="s">
        <v>112</v>
      </c>
      <c r="H3503" s="1" t="s">
        <v>112</v>
      </c>
      <c r="I3503" s="1" t="s">
        <v>112</v>
      </c>
      <c r="J3503" s="1" t="s">
        <v>3359</v>
      </c>
      <c r="K3503" s="1" t="s">
        <v>3360</v>
      </c>
      <c r="L3503" s="1" t="s">
        <v>3361</v>
      </c>
      <c r="N3503" s="1" t="s">
        <v>167</v>
      </c>
      <c r="O3503" s="1" t="s">
        <v>117</v>
      </c>
      <c r="P3503" s="9">
        <v>96950</v>
      </c>
      <c r="Q3503" s="1" t="s">
        <v>118</v>
      </c>
      <c r="S3503" s="1">
        <v>16702345900</v>
      </c>
      <c r="T3503" s="1">
        <v>563</v>
      </c>
      <c r="U3503" s="1">
        <v>721110</v>
      </c>
      <c r="V3503" s="1" t="s">
        <v>119</v>
      </c>
      <c r="X3503" s="1" t="s">
        <v>3362</v>
      </c>
      <c r="Y3503" s="1" t="s">
        <v>3363</v>
      </c>
      <c r="AA3503" s="1" t="s">
        <v>3235</v>
      </c>
      <c r="AB3503" s="1" t="s">
        <v>3361</v>
      </c>
      <c r="AD3503" s="1" t="s">
        <v>167</v>
      </c>
      <c r="AE3503" s="1" t="s">
        <v>117</v>
      </c>
      <c r="AF3503" s="9">
        <v>96950</v>
      </c>
      <c r="AG3503" s="1" t="s">
        <v>118</v>
      </c>
      <c r="AI3503" s="1">
        <v>16702345900</v>
      </c>
      <c r="AJ3503" s="1">
        <v>563</v>
      </c>
      <c r="AK3503" s="1" t="s">
        <v>3364</v>
      </c>
      <c r="BC3503" s="1" t="str">
        <f>"35-3031.00"</f>
        <v>35-3031.00</v>
      </c>
      <c r="BD3503" s="1" t="s">
        <v>174</v>
      </c>
      <c r="BE3503" s="1" t="s">
        <v>18705</v>
      </c>
      <c r="BF3503" s="1" t="s">
        <v>18706</v>
      </c>
      <c r="BG3503" s="1">
        <v>1</v>
      </c>
      <c r="BI3503" s="2">
        <v>44470</v>
      </c>
      <c r="BJ3503" s="2">
        <v>44834</v>
      </c>
      <c r="BM3503" s="1">
        <v>40</v>
      </c>
      <c r="BN3503" s="1">
        <v>7</v>
      </c>
      <c r="BO3503" s="1">
        <v>7</v>
      </c>
      <c r="BP3503" s="1">
        <v>0</v>
      </c>
      <c r="BQ3503" s="1">
        <v>6</v>
      </c>
      <c r="BR3503" s="1">
        <v>6</v>
      </c>
      <c r="BS3503" s="1">
        <v>7</v>
      </c>
      <c r="BT3503" s="1">
        <v>7</v>
      </c>
      <c r="BU3503" s="1" t="str">
        <f>"6:30 AM"</f>
        <v>6:30 AM</v>
      </c>
      <c r="BV3503" s="1" t="str">
        <f>"2:30 PM"</f>
        <v>2:30 PM</v>
      </c>
      <c r="BW3503" s="1" t="s">
        <v>135</v>
      </c>
      <c r="BX3503" s="1">
        <v>0</v>
      </c>
      <c r="BY3503" s="1">
        <v>0</v>
      </c>
      <c r="BZ3503" s="1" t="s">
        <v>112</v>
      </c>
      <c r="CB3503" s="1" t="s">
        <v>3367</v>
      </c>
      <c r="CC3503" s="1" t="s">
        <v>3368</v>
      </c>
      <c r="CE3503" s="1" t="s">
        <v>167</v>
      </c>
      <c r="CF3503" s="1" t="s">
        <v>117</v>
      </c>
      <c r="CG3503" s="1">
        <v>96950</v>
      </c>
      <c r="CH3503" s="3">
        <v>8.5</v>
      </c>
      <c r="CI3503" s="3">
        <v>8.5</v>
      </c>
      <c r="CJ3503" s="3">
        <v>12.75</v>
      </c>
      <c r="CK3503" s="3">
        <v>12.75</v>
      </c>
      <c r="CL3503" s="1" t="s">
        <v>137</v>
      </c>
      <c r="CN3503" s="1" t="s">
        <v>139</v>
      </c>
      <c r="CP3503" s="1" t="s">
        <v>112</v>
      </c>
      <c r="CQ3503" s="1" t="s">
        <v>111</v>
      </c>
      <c r="CR3503" s="1" t="s">
        <v>112</v>
      </c>
      <c r="CS3503" s="1" t="s">
        <v>111</v>
      </c>
      <c r="CT3503" s="1" t="s">
        <v>138</v>
      </c>
      <c r="CU3503" s="1" t="s">
        <v>111</v>
      </c>
      <c r="CV3503" s="1" t="s">
        <v>138</v>
      </c>
      <c r="CW3503" s="1" t="s">
        <v>3369</v>
      </c>
      <c r="CX3503" s="1">
        <v>16702345900</v>
      </c>
      <c r="CY3503" s="1" t="s">
        <v>3364</v>
      </c>
      <c r="CZ3503" s="1" t="s">
        <v>138</v>
      </c>
      <c r="DA3503" s="1" t="s">
        <v>111</v>
      </c>
      <c r="DB3503" s="1" t="s">
        <v>112</v>
      </c>
    </row>
    <row r="3504" spans="1:111" ht="15.6" customHeight="1" x14ac:dyDescent="0.25">
      <c r="A3504" s="1" t="s">
        <v>18739</v>
      </c>
      <c r="B3504" s="1" t="s">
        <v>109</v>
      </c>
      <c r="C3504" s="2">
        <v>44378.319244675928</v>
      </c>
      <c r="D3504" s="2">
        <v>44434</v>
      </c>
      <c r="E3504" s="1" t="s">
        <v>180</v>
      </c>
      <c r="G3504" s="1" t="s">
        <v>112</v>
      </c>
      <c r="H3504" s="1" t="s">
        <v>112</v>
      </c>
      <c r="I3504" s="1" t="s">
        <v>112</v>
      </c>
      <c r="J3504" s="1" t="s">
        <v>18740</v>
      </c>
      <c r="K3504" s="1" t="s">
        <v>18741</v>
      </c>
      <c r="L3504" s="1" t="s">
        <v>4256</v>
      </c>
      <c r="M3504" s="1" t="s">
        <v>4257</v>
      </c>
      <c r="N3504" s="1" t="s">
        <v>116</v>
      </c>
      <c r="O3504" s="1" t="s">
        <v>117</v>
      </c>
      <c r="P3504" s="9">
        <v>96950</v>
      </c>
      <c r="Q3504" s="1" t="s">
        <v>118</v>
      </c>
      <c r="S3504" s="1">
        <v>16702878201</v>
      </c>
      <c r="U3504" s="1">
        <v>53111</v>
      </c>
      <c r="V3504" s="1" t="s">
        <v>119</v>
      </c>
      <c r="X3504" s="1" t="s">
        <v>4266</v>
      </c>
      <c r="Y3504" s="1" t="s">
        <v>15097</v>
      </c>
      <c r="Z3504" s="1" t="s">
        <v>18742</v>
      </c>
      <c r="AA3504" s="1" t="s">
        <v>245</v>
      </c>
      <c r="AB3504" s="1" t="s">
        <v>4256</v>
      </c>
      <c r="AC3504" s="1" t="s">
        <v>4257</v>
      </c>
      <c r="AD3504" s="1" t="s">
        <v>116</v>
      </c>
      <c r="AE3504" s="1" t="s">
        <v>117</v>
      </c>
      <c r="AF3504" s="9">
        <v>96950</v>
      </c>
      <c r="AG3504" s="1" t="s">
        <v>118</v>
      </c>
      <c r="AI3504" s="1">
        <v>16702878201</v>
      </c>
      <c r="AK3504" s="1" t="s">
        <v>18743</v>
      </c>
      <c r="BC3504" s="1" t="str">
        <f>"49-9071.00"</f>
        <v>49-9071.00</v>
      </c>
      <c r="BD3504" s="1" t="s">
        <v>214</v>
      </c>
      <c r="BE3504" s="1" t="s">
        <v>18744</v>
      </c>
      <c r="BF3504" s="1" t="s">
        <v>839</v>
      </c>
      <c r="BG3504" s="1">
        <v>1</v>
      </c>
      <c r="BI3504" s="2">
        <v>44470</v>
      </c>
      <c r="BJ3504" s="2">
        <v>44834</v>
      </c>
      <c r="BM3504" s="1">
        <v>35</v>
      </c>
      <c r="BN3504" s="1">
        <v>0</v>
      </c>
      <c r="BO3504" s="1">
        <v>7</v>
      </c>
      <c r="BP3504" s="1">
        <v>7</v>
      </c>
      <c r="BQ3504" s="1">
        <v>7</v>
      </c>
      <c r="BR3504" s="1">
        <v>7</v>
      </c>
      <c r="BS3504" s="1">
        <v>7</v>
      </c>
      <c r="BT3504" s="1">
        <v>0</v>
      </c>
      <c r="BU3504" s="1" t="str">
        <f>"8:00 AM"</f>
        <v>8:00 AM</v>
      </c>
      <c r="BV3504" s="1" t="str">
        <f>"4:00 PM"</f>
        <v>4:00 PM</v>
      </c>
      <c r="BW3504" s="1" t="s">
        <v>135</v>
      </c>
      <c r="BX3504" s="1">
        <v>0</v>
      </c>
      <c r="BY3504" s="1">
        <v>24</v>
      </c>
      <c r="BZ3504" s="1" t="s">
        <v>112</v>
      </c>
      <c r="CB3504" s="4" t="s">
        <v>18745</v>
      </c>
      <c r="CC3504" s="1" t="s">
        <v>4257</v>
      </c>
      <c r="CD3504" s="1" t="s">
        <v>4256</v>
      </c>
      <c r="CE3504" s="1" t="s">
        <v>116</v>
      </c>
      <c r="CF3504" s="1" t="s">
        <v>117</v>
      </c>
      <c r="CG3504" s="1">
        <v>96950</v>
      </c>
      <c r="CH3504" s="3">
        <v>8.7100000000000009</v>
      </c>
      <c r="CI3504" s="3">
        <v>8.7100000000000009</v>
      </c>
      <c r="CJ3504" s="3">
        <v>13.06</v>
      </c>
      <c r="CK3504" s="3">
        <v>13.06</v>
      </c>
      <c r="CL3504" s="1" t="s">
        <v>137</v>
      </c>
      <c r="CM3504" s="1" t="s">
        <v>138</v>
      </c>
      <c r="CN3504" s="1" t="s">
        <v>139</v>
      </c>
      <c r="CP3504" s="1" t="s">
        <v>112</v>
      </c>
      <c r="CQ3504" s="1" t="s">
        <v>111</v>
      </c>
      <c r="CR3504" s="1" t="s">
        <v>112</v>
      </c>
      <c r="CS3504" s="1" t="s">
        <v>111</v>
      </c>
      <c r="CT3504" s="1" t="s">
        <v>138</v>
      </c>
      <c r="CU3504" s="1" t="s">
        <v>111</v>
      </c>
      <c r="CV3504" s="1" t="s">
        <v>138</v>
      </c>
      <c r="CW3504" s="1" t="s">
        <v>4265</v>
      </c>
      <c r="CX3504" s="1">
        <v>16702878201</v>
      </c>
      <c r="CY3504" s="1" t="s">
        <v>18743</v>
      </c>
      <c r="CZ3504" s="1" t="s">
        <v>138</v>
      </c>
      <c r="DA3504" s="1" t="s">
        <v>111</v>
      </c>
      <c r="DB3504" s="1" t="s">
        <v>112</v>
      </c>
      <c r="DC3504" s="1" t="s">
        <v>1076</v>
      </c>
      <c r="DD3504" s="1" t="s">
        <v>18746</v>
      </c>
      <c r="DF3504" s="1" t="s">
        <v>18740</v>
      </c>
      <c r="DG3504" s="1" t="s">
        <v>18743</v>
      </c>
    </row>
    <row r="3505" spans="1:111" ht="15.6" customHeight="1" x14ac:dyDescent="0.25">
      <c r="A3505" s="1" t="s">
        <v>18755</v>
      </c>
      <c r="B3505" s="1" t="s">
        <v>109</v>
      </c>
      <c r="C3505" s="2">
        <v>44404.052935300926</v>
      </c>
      <c r="D3505" s="2">
        <v>44448</v>
      </c>
      <c r="E3505" s="1" t="s">
        <v>180</v>
      </c>
      <c r="G3505" s="1" t="s">
        <v>112</v>
      </c>
      <c r="H3505" s="1" t="s">
        <v>112</v>
      </c>
      <c r="I3505" s="1" t="s">
        <v>112</v>
      </c>
      <c r="J3505" s="1" t="s">
        <v>1138</v>
      </c>
      <c r="K3505" s="1" t="s">
        <v>1139</v>
      </c>
      <c r="L3505" s="1" t="s">
        <v>1140</v>
      </c>
      <c r="M3505" s="1" t="s">
        <v>1144</v>
      </c>
      <c r="N3505" s="1" t="s">
        <v>116</v>
      </c>
      <c r="O3505" s="1" t="s">
        <v>117</v>
      </c>
      <c r="P3505" s="9">
        <v>96950</v>
      </c>
      <c r="Q3505" s="1" t="s">
        <v>118</v>
      </c>
      <c r="S3505" s="1">
        <v>16702888868</v>
      </c>
      <c r="U3505" s="1">
        <v>44511</v>
      </c>
      <c r="V3505" s="1" t="s">
        <v>119</v>
      </c>
      <c r="X3505" s="1" t="s">
        <v>1142</v>
      </c>
      <c r="Y3505" s="1" t="s">
        <v>1143</v>
      </c>
      <c r="AA3505" s="1" t="s">
        <v>2308</v>
      </c>
      <c r="AB3505" s="1" t="s">
        <v>1140</v>
      </c>
      <c r="AC3505" s="1" t="s">
        <v>1144</v>
      </c>
      <c r="AD3505" s="1" t="s">
        <v>116</v>
      </c>
      <c r="AE3505" s="1" t="s">
        <v>117</v>
      </c>
      <c r="AF3505" s="9">
        <v>96950</v>
      </c>
      <c r="AG3505" s="1" t="s">
        <v>118</v>
      </c>
      <c r="AI3505" s="1">
        <v>16702888868</v>
      </c>
      <c r="AK3505" s="1" t="s">
        <v>1145</v>
      </c>
      <c r="BC3505" s="1" t="str">
        <f>"49-9071.00"</f>
        <v>49-9071.00</v>
      </c>
      <c r="BD3505" s="1" t="s">
        <v>214</v>
      </c>
      <c r="BE3505" s="1" t="s">
        <v>18357</v>
      </c>
      <c r="BF3505" s="1" t="s">
        <v>1069</v>
      </c>
      <c r="BG3505" s="1">
        <v>2</v>
      </c>
      <c r="BI3505" s="2">
        <v>44423</v>
      </c>
      <c r="BJ3505" s="2">
        <v>44787</v>
      </c>
      <c r="BM3505" s="1">
        <v>35</v>
      </c>
      <c r="BN3505" s="1">
        <v>0</v>
      </c>
      <c r="BO3505" s="1">
        <v>7</v>
      </c>
      <c r="BP3505" s="1">
        <v>7</v>
      </c>
      <c r="BQ3505" s="1">
        <v>7</v>
      </c>
      <c r="BR3505" s="1">
        <v>7</v>
      </c>
      <c r="BS3505" s="1">
        <v>7</v>
      </c>
      <c r="BT3505" s="1">
        <v>0</v>
      </c>
      <c r="BU3505" s="1" t="str">
        <f>"9:00 AM"</f>
        <v>9:00 AM</v>
      </c>
      <c r="BV3505" s="1" t="str">
        <f>"5:00 PM"</f>
        <v>5:00 PM</v>
      </c>
      <c r="BW3505" s="1" t="s">
        <v>135</v>
      </c>
      <c r="BX3505" s="1">
        <v>0</v>
      </c>
      <c r="BY3505" s="1">
        <v>12</v>
      </c>
      <c r="BZ3505" s="1" t="s">
        <v>112</v>
      </c>
      <c r="CB3505" s="4" t="s">
        <v>1033</v>
      </c>
      <c r="CC3505" s="1" t="s">
        <v>1140</v>
      </c>
      <c r="CD3505" s="1" t="s">
        <v>1144</v>
      </c>
      <c r="CE3505" s="1" t="s">
        <v>116</v>
      </c>
      <c r="CF3505" s="1" t="s">
        <v>117</v>
      </c>
      <c r="CG3505" s="1">
        <v>96950</v>
      </c>
      <c r="CH3505" s="3">
        <v>8.7100000000000009</v>
      </c>
      <c r="CI3505" s="3">
        <v>8.7100000000000009</v>
      </c>
      <c r="CJ3505" s="3">
        <v>13.06</v>
      </c>
      <c r="CK3505" s="3">
        <v>13.06</v>
      </c>
      <c r="CL3505" s="1" t="s">
        <v>137</v>
      </c>
      <c r="CM3505" s="1" t="s">
        <v>138</v>
      </c>
      <c r="CN3505" s="1" t="s">
        <v>139</v>
      </c>
      <c r="CP3505" s="1" t="s">
        <v>112</v>
      </c>
      <c r="CQ3505" s="1" t="s">
        <v>111</v>
      </c>
      <c r="CR3505" s="1" t="s">
        <v>112</v>
      </c>
      <c r="CS3505" s="1" t="s">
        <v>111</v>
      </c>
      <c r="CT3505" s="1" t="s">
        <v>138</v>
      </c>
      <c r="CU3505" s="1" t="s">
        <v>111</v>
      </c>
      <c r="CV3505" s="1" t="s">
        <v>111</v>
      </c>
      <c r="CW3505" s="1" t="s">
        <v>1034</v>
      </c>
      <c r="CX3505" s="1">
        <v>16702888868</v>
      </c>
      <c r="CY3505" s="1" t="s">
        <v>1150</v>
      </c>
      <c r="CZ3505" s="1" t="s">
        <v>138</v>
      </c>
      <c r="DA3505" s="1" t="s">
        <v>111</v>
      </c>
      <c r="DB3505" s="1" t="s">
        <v>112</v>
      </c>
    </row>
    <row r="3506" spans="1:111" ht="15.6" customHeight="1" x14ac:dyDescent="0.25">
      <c r="A3506" s="1" t="s">
        <v>18770</v>
      </c>
      <c r="B3506" s="1" t="s">
        <v>109</v>
      </c>
      <c r="C3506" s="2">
        <v>44354.793819907405</v>
      </c>
      <c r="D3506" s="2">
        <v>44404</v>
      </c>
      <c r="E3506" s="1" t="s">
        <v>180</v>
      </c>
      <c r="G3506" s="1" t="s">
        <v>112</v>
      </c>
      <c r="H3506" s="1" t="s">
        <v>112</v>
      </c>
      <c r="I3506" s="1" t="s">
        <v>112</v>
      </c>
      <c r="J3506" s="1" t="s">
        <v>18771</v>
      </c>
      <c r="L3506" s="1" t="s">
        <v>5162</v>
      </c>
      <c r="M3506" s="1" t="s">
        <v>5405</v>
      </c>
      <c r="N3506" s="1" t="s">
        <v>167</v>
      </c>
      <c r="O3506" s="1" t="s">
        <v>117</v>
      </c>
      <c r="P3506" s="9">
        <v>96950</v>
      </c>
      <c r="Q3506" s="1" t="s">
        <v>118</v>
      </c>
      <c r="S3506" s="1">
        <v>16702335503</v>
      </c>
      <c r="U3506" s="1">
        <v>561320</v>
      </c>
      <c r="V3506" s="1" t="s">
        <v>119</v>
      </c>
      <c r="X3506" s="1" t="s">
        <v>2464</v>
      </c>
      <c r="Y3506" s="1" t="s">
        <v>5163</v>
      </c>
      <c r="Z3506" s="1" t="s">
        <v>5164</v>
      </c>
      <c r="AA3506" s="1" t="s">
        <v>171</v>
      </c>
      <c r="AB3506" s="1" t="s">
        <v>5162</v>
      </c>
      <c r="AD3506" s="1" t="s">
        <v>167</v>
      </c>
      <c r="AE3506" s="1" t="s">
        <v>117</v>
      </c>
      <c r="AF3506" s="9">
        <v>96950</v>
      </c>
      <c r="AG3506" s="1" t="s">
        <v>118</v>
      </c>
      <c r="AI3506" s="1">
        <v>16702335503</v>
      </c>
      <c r="AK3506" s="1" t="s">
        <v>5165</v>
      </c>
      <c r="BC3506" s="1" t="str">
        <f>"47-2061.00"</f>
        <v>47-2061.00</v>
      </c>
      <c r="BD3506" s="1" t="s">
        <v>1116</v>
      </c>
      <c r="BE3506" s="1" t="s">
        <v>5406</v>
      </c>
      <c r="BF3506" s="1" t="s">
        <v>2094</v>
      </c>
      <c r="BG3506" s="1">
        <v>10</v>
      </c>
      <c r="BI3506" s="2">
        <v>44470</v>
      </c>
      <c r="BJ3506" s="2">
        <v>44834</v>
      </c>
      <c r="BM3506" s="1">
        <v>40</v>
      </c>
      <c r="BN3506" s="1">
        <v>0</v>
      </c>
      <c r="BO3506" s="1">
        <v>8</v>
      </c>
      <c r="BP3506" s="1">
        <v>8</v>
      </c>
      <c r="BQ3506" s="1">
        <v>8</v>
      </c>
      <c r="BR3506" s="1">
        <v>8</v>
      </c>
      <c r="BS3506" s="1">
        <v>8</v>
      </c>
      <c r="BT3506" s="1">
        <v>0</v>
      </c>
      <c r="BU3506" s="1" t="str">
        <f>"8:00 AM"</f>
        <v>8:00 AM</v>
      </c>
      <c r="BV3506" s="1" t="str">
        <f>"5:00 PM"</f>
        <v>5:00 PM</v>
      </c>
      <c r="BW3506" s="1" t="s">
        <v>135</v>
      </c>
      <c r="BX3506" s="1">
        <v>0</v>
      </c>
      <c r="BY3506" s="1">
        <v>12</v>
      </c>
      <c r="BZ3506" s="1" t="s">
        <v>112</v>
      </c>
      <c r="CB3506" s="1" t="s">
        <v>18772</v>
      </c>
      <c r="CC3506" s="1" t="s">
        <v>5168</v>
      </c>
      <c r="CD3506" s="1" t="s">
        <v>5408</v>
      </c>
      <c r="CE3506" s="1" t="s">
        <v>167</v>
      </c>
      <c r="CF3506" s="1" t="s">
        <v>117</v>
      </c>
      <c r="CG3506" s="1">
        <v>96950</v>
      </c>
      <c r="CH3506" s="3">
        <v>8.9700000000000006</v>
      </c>
      <c r="CI3506" s="3">
        <v>8.9700000000000006</v>
      </c>
      <c r="CJ3506" s="3">
        <v>13.46</v>
      </c>
      <c r="CK3506" s="3">
        <v>13.46</v>
      </c>
      <c r="CL3506" s="1" t="s">
        <v>137</v>
      </c>
      <c r="CM3506" s="1" t="s">
        <v>230</v>
      </c>
      <c r="CN3506" s="1" t="s">
        <v>139</v>
      </c>
      <c r="CP3506" s="1" t="s">
        <v>112</v>
      </c>
      <c r="CQ3506" s="1" t="s">
        <v>111</v>
      </c>
      <c r="CR3506" s="1" t="s">
        <v>111</v>
      </c>
      <c r="CS3506" s="1" t="s">
        <v>111</v>
      </c>
      <c r="CT3506" s="1" t="s">
        <v>138</v>
      </c>
      <c r="CU3506" s="1" t="s">
        <v>111</v>
      </c>
      <c r="CV3506" s="1" t="s">
        <v>138</v>
      </c>
      <c r="CW3506" s="1" t="s">
        <v>5409</v>
      </c>
      <c r="CX3506" s="1">
        <v>16702335503</v>
      </c>
      <c r="CY3506" s="1" t="s">
        <v>5165</v>
      </c>
      <c r="CZ3506" s="1" t="s">
        <v>138</v>
      </c>
      <c r="DA3506" s="1" t="s">
        <v>111</v>
      </c>
      <c r="DB3506" s="1" t="s">
        <v>112</v>
      </c>
    </row>
    <row r="3507" spans="1:111" ht="15.6" customHeight="1" x14ac:dyDescent="0.25">
      <c r="A3507" s="1" t="s">
        <v>18775</v>
      </c>
      <c r="B3507" s="1" t="s">
        <v>109</v>
      </c>
      <c r="C3507" s="2">
        <v>44397.138303125001</v>
      </c>
      <c r="D3507" s="2">
        <v>44466</v>
      </c>
      <c r="E3507" s="1" t="s">
        <v>180</v>
      </c>
      <c r="G3507" s="1" t="s">
        <v>112</v>
      </c>
      <c r="H3507" s="1" t="s">
        <v>112</v>
      </c>
      <c r="I3507" s="1" t="s">
        <v>112</v>
      </c>
      <c r="J3507" s="1" t="s">
        <v>18776</v>
      </c>
      <c r="L3507" s="1" t="s">
        <v>18777</v>
      </c>
      <c r="N3507" s="1" t="s">
        <v>116</v>
      </c>
      <c r="O3507" s="1" t="s">
        <v>117</v>
      </c>
      <c r="P3507" s="9">
        <v>96950</v>
      </c>
      <c r="Q3507" s="1" t="s">
        <v>118</v>
      </c>
      <c r="R3507" s="1" t="s">
        <v>242</v>
      </c>
      <c r="S3507" s="1">
        <v>16702345020</v>
      </c>
      <c r="U3507" s="1">
        <v>72251</v>
      </c>
      <c r="V3507" s="1" t="s">
        <v>119</v>
      </c>
      <c r="X3507" s="1" t="s">
        <v>6542</v>
      </c>
      <c r="Y3507" s="1" t="s">
        <v>18778</v>
      </c>
      <c r="AA3507" s="1" t="s">
        <v>357</v>
      </c>
      <c r="AB3507" s="1" t="s">
        <v>18777</v>
      </c>
      <c r="AD3507" s="1" t="s">
        <v>116</v>
      </c>
      <c r="AE3507" s="1" t="s">
        <v>117</v>
      </c>
      <c r="AF3507" s="9">
        <v>96950</v>
      </c>
      <c r="AG3507" s="1" t="s">
        <v>118</v>
      </c>
      <c r="AH3507" s="1" t="s">
        <v>242</v>
      </c>
      <c r="AI3507" s="1">
        <v>16702345020</v>
      </c>
      <c r="AK3507" s="1" t="s">
        <v>18779</v>
      </c>
      <c r="BC3507" s="1" t="str">
        <f>"35-2014.00"</f>
        <v>35-2014.00</v>
      </c>
      <c r="BD3507" s="1" t="s">
        <v>152</v>
      </c>
      <c r="BE3507" s="1" t="s">
        <v>18780</v>
      </c>
      <c r="BF3507" s="1" t="s">
        <v>154</v>
      </c>
      <c r="BG3507" s="1">
        <v>2</v>
      </c>
      <c r="BI3507" s="2">
        <v>44470</v>
      </c>
      <c r="BJ3507" s="2">
        <v>44834</v>
      </c>
      <c r="BM3507" s="1">
        <v>35</v>
      </c>
      <c r="BN3507" s="1">
        <v>0</v>
      </c>
      <c r="BO3507" s="1">
        <v>7</v>
      </c>
      <c r="BP3507" s="1">
        <v>7</v>
      </c>
      <c r="BQ3507" s="1">
        <v>7</v>
      </c>
      <c r="BR3507" s="1">
        <v>7</v>
      </c>
      <c r="BS3507" s="1">
        <v>7</v>
      </c>
      <c r="BT3507" s="1">
        <v>0</v>
      </c>
      <c r="BU3507" s="1" t="str">
        <f>"10:00 AM"</f>
        <v>10:00 AM</v>
      </c>
      <c r="BV3507" s="1" t="str">
        <f>"7:00 PM"</f>
        <v>7:00 PM</v>
      </c>
      <c r="BW3507" s="1" t="s">
        <v>135</v>
      </c>
      <c r="BX3507" s="1">
        <v>3</v>
      </c>
      <c r="BY3507" s="1">
        <v>12</v>
      </c>
      <c r="BZ3507" s="1" t="s">
        <v>112</v>
      </c>
      <c r="CB3507" s="4" t="s">
        <v>18781</v>
      </c>
      <c r="CC3507" s="1" t="s">
        <v>2131</v>
      </c>
      <c r="CE3507" s="1" t="s">
        <v>116</v>
      </c>
      <c r="CF3507" s="1" t="s">
        <v>117</v>
      </c>
      <c r="CG3507" s="1">
        <v>96950</v>
      </c>
      <c r="CH3507" s="3">
        <v>8.17</v>
      </c>
      <c r="CI3507" s="3">
        <v>8.17</v>
      </c>
      <c r="CJ3507" s="3">
        <v>12.26</v>
      </c>
      <c r="CK3507" s="3">
        <v>12.26</v>
      </c>
      <c r="CL3507" s="1" t="s">
        <v>137</v>
      </c>
      <c r="CM3507" s="1" t="s">
        <v>18782</v>
      </c>
      <c r="CN3507" s="1" t="s">
        <v>139</v>
      </c>
      <c r="CP3507" s="1" t="s">
        <v>112</v>
      </c>
      <c r="CQ3507" s="1" t="s">
        <v>111</v>
      </c>
      <c r="CR3507" s="1" t="s">
        <v>112</v>
      </c>
      <c r="CS3507" s="1" t="s">
        <v>111</v>
      </c>
      <c r="CT3507" s="1" t="s">
        <v>111</v>
      </c>
      <c r="CU3507" s="1" t="s">
        <v>111</v>
      </c>
      <c r="CV3507" s="1" t="s">
        <v>138</v>
      </c>
      <c r="CW3507" s="1" t="s">
        <v>6882</v>
      </c>
      <c r="CX3507" s="1">
        <v>16702345020</v>
      </c>
      <c r="CY3507" s="1" t="s">
        <v>18783</v>
      </c>
      <c r="CZ3507" s="1" t="s">
        <v>380</v>
      </c>
      <c r="DA3507" s="1" t="s">
        <v>111</v>
      </c>
      <c r="DB3507" s="1" t="s">
        <v>112</v>
      </c>
    </row>
    <row r="3508" spans="1:111" ht="15.6" customHeight="1" x14ac:dyDescent="0.25">
      <c r="A3508" s="1" t="s">
        <v>18792</v>
      </c>
      <c r="B3508" s="1" t="s">
        <v>109</v>
      </c>
      <c r="C3508" s="2">
        <v>44400.118878125002</v>
      </c>
      <c r="D3508" s="2">
        <v>44456</v>
      </c>
      <c r="E3508" s="1" t="s">
        <v>110</v>
      </c>
      <c r="F3508" s="2">
        <v>44468.833333333336</v>
      </c>
      <c r="G3508" s="1" t="s">
        <v>112</v>
      </c>
      <c r="H3508" s="1" t="s">
        <v>112</v>
      </c>
      <c r="I3508" s="1" t="s">
        <v>112</v>
      </c>
      <c r="J3508" s="1" t="s">
        <v>18793</v>
      </c>
      <c r="K3508" s="1" t="s">
        <v>2905</v>
      </c>
      <c r="L3508" s="1" t="s">
        <v>2822</v>
      </c>
      <c r="M3508" s="1" t="s">
        <v>2823</v>
      </c>
      <c r="N3508" s="1" t="s">
        <v>167</v>
      </c>
      <c r="O3508" s="1" t="s">
        <v>117</v>
      </c>
      <c r="P3508" s="9">
        <v>96950</v>
      </c>
      <c r="Q3508" s="1" t="s">
        <v>118</v>
      </c>
      <c r="S3508" s="1">
        <v>16702353027</v>
      </c>
      <c r="U3508" s="1">
        <v>722310</v>
      </c>
      <c r="V3508" s="1" t="s">
        <v>119</v>
      </c>
      <c r="X3508" s="1" t="s">
        <v>2907</v>
      </c>
      <c r="Y3508" s="1" t="s">
        <v>7216</v>
      </c>
      <c r="Z3508" s="1" t="s">
        <v>7217</v>
      </c>
      <c r="AA3508" s="1" t="s">
        <v>2910</v>
      </c>
      <c r="AB3508" s="1" t="s">
        <v>2822</v>
      </c>
      <c r="AC3508" s="1" t="s">
        <v>2823</v>
      </c>
      <c r="AD3508" s="1" t="s">
        <v>167</v>
      </c>
      <c r="AE3508" s="1" t="s">
        <v>117</v>
      </c>
      <c r="AF3508" s="9">
        <v>96950</v>
      </c>
      <c r="AG3508" s="1" t="s">
        <v>118</v>
      </c>
      <c r="AI3508" s="1">
        <v>16702353027</v>
      </c>
      <c r="AK3508" s="1" t="s">
        <v>2898</v>
      </c>
      <c r="BC3508" s="1" t="str">
        <f>"43-5081.03"</f>
        <v>43-5081.03</v>
      </c>
      <c r="BD3508" s="1" t="s">
        <v>868</v>
      </c>
      <c r="BE3508" s="1" t="s">
        <v>18794</v>
      </c>
      <c r="BF3508" s="1" t="s">
        <v>2912</v>
      </c>
      <c r="BG3508" s="1">
        <v>1</v>
      </c>
      <c r="BI3508" s="2">
        <v>44470</v>
      </c>
      <c r="BJ3508" s="2">
        <v>44834</v>
      </c>
      <c r="BM3508" s="1">
        <v>35</v>
      </c>
      <c r="BN3508" s="1">
        <v>0</v>
      </c>
      <c r="BO3508" s="1">
        <v>7</v>
      </c>
      <c r="BP3508" s="1">
        <v>7</v>
      </c>
      <c r="BQ3508" s="1">
        <v>7</v>
      </c>
      <c r="BR3508" s="1">
        <v>7</v>
      </c>
      <c r="BS3508" s="1">
        <v>7</v>
      </c>
      <c r="BT3508" s="1">
        <v>0</v>
      </c>
      <c r="BU3508" s="1" t="str">
        <f>"8:00 AM"</f>
        <v>8:00 AM</v>
      </c>
      <c r="BV3508" s="1" t="str">
        <f>"3:00 PM"</f>
        <v>3:00 PM</v>
      </c>
      <c r="BW3508" s="1" t="s">
        <v>135</v>
      </c>
      <c r="BX3508" s="1">
        <v>0</v>
      </c>
      <c r="BY3508" s="1">
        <v>12</v>
      </c>
      <c r="BZ3508" s="1" t="s">
        <v>112</v>
      </c>
      <c r="CB3508" s="4" t="s">
        <v>18795</v>
      </c>
      <c r="CC3508" s="1" t="s">
        <v>2822</v>
      </c>
      <c r="CD3508" s="1" t="s">
        <v>2823</v>
      </c>
      <c r="CE3508" s="1" t="s">
        <v>167</v>
      </c>
      <c r="CF3508" s="1" t="s">
        <v>117</v>
      </c>
      <c r="CG3508" s="1">
        <v>96950</v>
      </c>
      <c r="CH3508" s="3">
        <v>7.58</v>
      </c>
      <c r="CI3508" s="3">
        <v>7.75</v>
      </c>
      <c r="CJ3508" s="3">
        <v>11.37</v>
      </c>
      <c r="CK3508" s="3">
        <v>11.63</v>
      </c>
      <c r="CL3508" s="1" t="s">
        <v>137</v>
      </c>
      <c r="CM3508" s="1" t="s">
        <v>15558</v>
      </c>
      <c r="CN3508" s="1" t="s">
        <v>139</v>
      </c>
      <c r="CP3508" s="1" t="s">
        <v>112</v>
      </c>
      <c r="CQ3508" s="1" t="s">
        <v>111</v>
      </c>
      <c r="CR3508" s="1" t="s">
        <v>112</v>
      </c>
      <c r="CS3508" s="1" t="s">
        <v>111</v>
      </c>
      <c r="CT3508" s="1" t="s">
        <v>138</v>
      </c>
      <c r="CU3508" s="1" t="s">
        <v>111</v>
      </c>
      <c r="CV3508" s="1" t="s">
        <v>138</v>
      </c>
      <c r="CW3508" s="1" t="s">
        <v>2902</v>
      </c>
      <c r="CX3508" s="1">
        <v>16702353027</v>
      </c>
      <c r="CY3508" s="1" t="s">
        <v>2829</v>
      </c>
      <c r="CZ3508" s="1" t="s">
        <v>138</v>
      </c>
      <c r="DA3508" s="1" t="s">
        <v>111</v>
      </c>
      <c r="DB3508" s="1" t="s">
        <v>112</v>
      </c>
    </row>
    <row r="3509" spans="1:111" ht="15.6" customHeight="1" x14ac:dyDescent="0.25">
      <c r="A3509" s="1" t="s">
        <v>18797</v>
      </c>
      <c r="B3509" s="1" t="s">
        <v>109</v>
      </c>
      <c r="C3509" s="2">
        <v>44025.256450231478</v>
      </c>
      <c r="D3509" s="2">
        <v>44106</v>
      </c>
      <c r="E3509" s="1" t="s">
        <v>110</v>
      </c>
      <c r="F3509" s="2">
        <v>44103.833333333336</v>
      </c>
      <c r="G3509" s="1" t="s">
        <v>112</v>
      </c>
      <c r="H3509" s="1" t="s">
        <v>112</v>
      </c>
      <c r="I3509" s="1" t="s">
        <v>112</v>
      </c>
      <c r="J3509" s="1" t="s">
        <v>13532</v>
      </c>
      <c r="K3509" s="1" t="s">
        <v>940</v>
      </c>
      <c r="L3509" s="1" t="s">
        <v>941</v>
      </c>
      <c r="M3509" s="1" t="s">
        <v>17944</v>
      </c>
      <c r="N3509" s="1" t="s">
        <v>167</v>
      </c>
      <c r="O3509" s="1" t="s">
        <v>117</v>
      </c>
      <c r="P3509" s="9">
        <v>96950</v>
      </c>
      <c r="Q3509" s="1" t="s">
        <v>118</v>
      </c>
      <c r="S3509" s="1">
        <v>16702352883</v>
      </c>
      <c r="U3509" s="1">
        <v>561320</v>
      </c>
      <c r="V3509" s="1" t="s">
        <v>119</v>
      </c>
      <c r="X3509" s="1" t="s">
        <v>525</v>
      </c>
      <c r="Y3509" s="1" t="s">
        <v>526</v>
      </c>
      <c r="Z3509" s="1" t="s">
        <v>527</v>
      </c>
      <c r="AA3509" s="1" t="s">
        <v>1276</v>
      </c>
      <c r="AB3509" s="1" t="s">
        <v>523</v>
      </c>
      <c r="AC3509" s="1" t="s">
        <v>529</v>
      </c>
      <c r="AD3509" s="1" t="s">
        <v>167</v>
      </c>
      <c r="AE3509" s="1" t="s">
        <v>117</v>
      </c>
      <c r="AF3509" s="9">
        <v>96950</v>
      </c>
      <c r="AG3509" s="1" t="s">
        <v>118</v>
      </c>
      <c r="AI3509" s="1">
        <v>16702352883</v>
      </c>
      <c r="AK3509" s="1" t="s">
        <v>946</v>
      </c>
      <c r="BC3509" s="1" t="str">
        <f>"51-3011.00"</f>
        <v>51-3011.00</v>
      </c>
      <c r="BD3509" s="1" t="s">
        <v>1079</v>
      </c>
      <c r="BE3509" s="1" t="s">
        <v>17945</v>
      </c>
      <c r="BF3509" s="1" t="s">
        <v>3366</v>
      </c>
      <c r="BG3509" s="1">
        <v>2</v>
      </c>
      <c r="BI3509" s="2">
        <v>44105</v>
      </c>
      <c r="BJ3509" s="2">
        <v>44469</v>
      </c>
      <c r="BM3509" s="1">
        <v>35</v>
      </c>
      <c r="BN3509" s="1">
        <v>0</v>
      </c>
      <c r="BO3509" s="1">
        <v>7</v>
      </c>
      <c r="BP3509" s="1">
        <v>0</v>
      </c>
      <c r="BQ3509" s="1">
        <v>7</v>
      </c>
      <c r="BR3509" s="1">
        <v>7</v>
      </c>
      <c r="BS3509" s="1">
        <v>7</v>
      </c>
      <c r="BT3509" s="1">
        <v>7</v>
      </c>
      <c r="BU3509" s="1" t="str">
        <f>"7:00 AM"</f>
        <v>7:00 AM</v>
      </c>
      <c r="BV3509" s="1" t="str">
        <f>"2:00 PM"</f>
        <v>2:00 PM</v>
      </c>
      <c r="BW3509" s="1" t="s">
        <v>135</v>
      </c>
      <c r="BX3509" s="1">
        <v>6</v>
      </c>
      <c r="BY3509" s="1">
        <v>12</v>
      </c>
      <c r="BZ3509" s="1" t="s">
        <v>112</v>
      </c>
      <c r="CA3509" s="1">
        <v>0</v>
      </c>
      <c r="CB3509" s="4" t="s">
        <v>18798</v>
      </c>
      <c r="CC3509" s="1" t="s">
        <v>941</v>
      </c>
      <c r="CD3509" s="1" t="s">
        <v>17947</v>
      </c>
      <c r="CE3509" s="1" t="s">
        <v>167</v>
      </c>
      <c r="CF3509" s="1" t="s">
        <v>117</v>
      </c>
      <c r="CG3509" s="1">
        <v>96950</v>
      </c>
      <c r="CH3509" s="3">
        <v>10.27</v>
      </c>
      <c r="CI3509" s="3">
        <v>10.27</v>
      </c>
      <c r="CJ3509" s="3">
        <v>15.41</v>
      </c>
      <c r="CK3509" s="3">
        <v>15.41</v>
      </c>
      <c r="CL3509" s="1" t="s">
        <v>137</v>
      </c>
      <c r="CM3509" s="1" t="s">
        <v>138</v>
      </c>
      <c r="CN3509" s="1" t="s">
        <v>139</v>
      </c>
      <c r="CP3509" s="1" t="s">
        <v>112</v>
      </c>
      <c r="CQ3509" s="1" t="s">
        <v>111</v>
      </c>
      <c r="CR3509" s="1" t="s">
        <v>112</v>
      </c>
      <c r="CS3509" s="1" t="s">
        <v>111</v>
      </c>
      <c r="CT3509" s="1" t="s">
        <v>111</v>
      </c>
      <c r="CU3509" s="1" t="s">
        <v>111</v>
      </c>
      <c r="CV3509" s="1" t="s">
        <v>138</v>
      </c>
      <c r="CW3509" s="1" t="s">
        <v>138</v>
      </c>
      <c r="CX3509" s="1">
        <v>16702352883</v>
      </c>
      <c r="CY3509" s="1" t="s">
        <v>946</v>
      </c>
      <c r="CZ3509" s="1" t="s">
        <v>138</v>
      </c>
      <c r="DA3509" s="1" t="s">
        <v>111</v>
      </c>
      <c r="DB3509" s="1" t="s">
        <v>112</v>
      </c>
    </row>
    <row r="3510" spans="1:111" ht="15.6" customHeight="1" x14ac:dyDescent="0.25">
      <c r="A3510" s="1" t="s">
        <v>18812</v>
      </c>
      <c r="B3510" s="1" t="s">
        <v>109</v>
      </c>
      <c r="C3510" s="2">
        <v>44055.063566203702</v>
      </c>
      <c r="D3510" s="2">
        <v>44105</v>
      </c>
      <c r="E3510" s="1" t="s">
        <v>110</v>
      </c>
      <c r="F3510" s="2">
        <v>44103.833333333336</v>
      </c>
      <c r="G3510" s="1" t="s">
        <v>111</v>
      </c>
      <c r="H3510" s="1" t="s">
        <v>112</v>
      </c>
      <c r="I3510" s="1" t="s">
        <v>112</v>
      </c>
      <c r="J3510" s="1" t="s">
        <v>701</v>
      </c>
      <c r="L3510" s="1" t="s">
        <v>702</v>
      </c>
      <c r="M3510" s="1" t="s">
        <v>703</v>
      </c>
      <c r="N3510" s="1" t="s">
        <v>167</v>
      </c>
      <c r="O3510" s="1" t="s">
        <v>117</v>
      </c>
      <c r="P3510" s="9">
        <v>96950</v>
      </c>
      <c r="Q3510" s="1" t="s">
        <v>118</v>
      </c>
      <c r="S3510" s="1">
        <v>16702353716</v>
      </c>
      <c r="U3510" s="1">
        <v>56152</v>
      </c>
      <c r="V3510" s="1" t="s">
        <v>119</v>
      </c>
      <c r="X3510" s="1" t="s">
        <v>704</v>
      </c>
      <c r="Y3510" s="1" t="s">
        <v>705</v>
      </c>
      <c r="AA3510" s="1" t="s">
        <v>706</v>
      </c>
      <c r="AB3510" s="1" t="s">
        <v>702</v>
      </c>
      <c r="AC3510" s="1" t="s">
        <v>703</v>
      </c>
      <c r="AD3510" s="1" t="s">
        <v>167</v>
      </c>
      <c r="AE3510" s="1" t="s">
        <v>117</v>
      </c>
      <c r="AF3510" s="9">
        <v>96950</v>
      </c>
      <c r="AG3510" s="1" t="s">
        <v>118</v>
      </c>
      <c r="AI3510" s="1">
        <v>16702852190</v>
      </c>
      <c r="AK3510" s="1" t="s">
        <v>709</v>
      </c>
      <c r="BC3510" s="1" t="str">
        <f>"43-3031.00"</f>
        <v>43-3031.00</v>
      </c>
      <c r="BD3510" s="1" t="s">
        <v>389</v>
      </c>
      <c r="BE3510" s="1" t="s">
        <v>18813</v>
      </c>
      <c r="BF3510" s="1" t="s">
        <v>1045</v>
      </c>
      <c r="BG3510" s="1">
        <v>1</v>
      </c>
      <c r="BI3510" s="2">
        <v>44105</v>
      </c>
      <c r="BJ3510" s="2">
        <v>44469</v>
      </c>
      <c r="BM3510" s="1">
        <v>35</v>
      </c>
      <c r="BN3510" s="1">
        <v>0</v>
      </c>
      <c r="BO3510" s="1">
        <v>7</v>
      </c>
      <c r="BP3510" s="1">
        <v>7</v>
      </c>
      <c r="BQ3510" s="1">
        <v>7</v>
      </c>
      <c r="BR3510" s="1">
        <v>7</v>
      </c>
      <c r="BS3510" s="1">
        <v>7</v>
      </c>
      <c r="BT3510" s="1">
        <v>0</v>
      </c>
      <c r="BU3510" s="1" t="str">
        <f>"9:00 AM"</f>
        <v>9:00 AM</v>
      </c>
      <c r="BV3510" s="1" t="str">
        <f>"5:00 PM"</f>
        <v>5:00 PM</v>
      </c>
      <c r="BW3510" s="1" t="s">
        <v>392</v>
      </c>
      <c r="BX3510" s="1">
        <v>0</v>
      </c>
      <c r="BY3510" s="1">
        <v>24</v>
      </c>
      <c r="BZ3510" s="1" t="s">
        <v>112</v>
      </c>
      <c r="CA3510" s="1">
        <v>0</v>
      </c>
      <c r="CB3510" s="1" t="s">
        <v>18814</v>
      </c>
      <c r="CC3510" s="1" t="s">
        <v>702</v>
      </c>
      <c r="CD3510" s="1" t="s">
        <v>703</v>
      </c>
      <c r="CE3510" s="1" t="s">
        <v>167</v>
      </c>
      <c r="CF3510" s="1" t="s">
        <v>117</v>
      </c>
      <c r="CG3510" s="1">
        <v>96950</v>
      </c>
      <c r="CH3510" s="3">
        <v>13.9</v>
      </c>
      <c r="CI3510" s="3">
        <v>14.9</v>
      </c>
      <c r="CJ3510" s="3">
        <v>20.85</v>
      </c>
      <c r="CK3510" s="3">
        <v>22.35</v>
      </c>
      <c r="CL3510" s="1" t="s">
        <v>137</v>
      </c>
      <c r="CM3510" s="1" t="s">
        <v>713</v>
      </c>
      <c r="CN3510" s="1" t="s">
        <v>139</v>
      </c>
      <c r="CP3510" s="1" t="s">
        <v>112</v>
      </c>
      <c r="CQ3510" s="1" t="s">
        <v>111</v>
      </c>
      <c r="CR3510" s="1" t="s">
        <v>112</v>
      </c>
      <c r="CS3510" s="1" t="s">
        <v>111</v>
      </c>
      <c r="CT3510" s="1" t="s">
        <v>111</v>
      </c>
      <c r="CU3510" s="1" t="s">
        <v>111</v>
      </c>
      <c r="CV3510" s="1" t="s">
        <v>138</v>
      </c>
      <c r="CW3510" s="1" t="s">
        <v>714</v>
      </c>
      <c r="CX3510" s="1">
        <v>16702353716</v>
      </c>
      <c r="CY3510" s="1" t="s">
        <v>715</v>
      </c>
      <c r="CZ3510" s="1" t="s">
        <v>716</v>
      </c>
      <c r="DA3510" s="1" t="s">
        <v>111</v>
      </c>
      <c r="DB3510" s="1" t="s">
        <v>112</v>
      </c>
    </row>
    <row r="3511" spans="1:111" ht="15.6" customHeight="1" x14ac:dyDescent="0.25">
      <c r="A3511" s="1" t="s">
        <v>18827</v>
      </c>
      <c r="B3511" s="1" t="s">
        <v>109</v>
      </c>
      <c r="C3511" s="2">
        <v>44068.042816203706</v>
      </c>
      <c r="D3511" s="2">
        <v>44160</v>
      </c>
      <c r="E3511" s="1" t="s">
        <v>180</v>
      </c>
      <c r="G3511" s="1" t="s">
        <v>112</v>
      </c>
      <c r="H3511" s="1" t="s">
        <v>112</v>
      </c>
      <c r="I3511" s="1" t="s">
        <v>112</v>
      </c>
      <c r="J3511" s="1" t="s">
        <v>2032</v>
      </c>
      <c r="K3511" s="1" t="s">
        <v>2032</v>
      </c>
      <c r="L3511" s="1" t="s">
        <v>2033</v>
      </c>
      <c r="M3511" s="1" t="s">
        <v>18828</v>
      </c>
      <c r="N3511" s="1" t="s">
        <v>167</v>
      </c>
      <c r="O3511" s="1" t="s">
        <v>117</v>
      </c>
      <c r="P3511" s="9">
        <v>96950</v>
      </c>
      <c r="Q3511" s="1" t="s">
        <v>118</v>
      </c>
      <c r="S3511" s="1">
        <v>16703221558</v>
      </c>
      <c r="U3511" s="1">
        <v>236220</v>
      </c>
      <c r="V3511" s="1" t="s">
        <v>119</v>
      </c>
      <c r="X3511" s="1" t="s">
        <v>2034</v>
      </c>
      <c r="Y3511" s="1" t="s">
        <v>2035</v>
      </c>
      <c r="AA3511" s="1" t="s">
        <v>171</v>
      </c>
      <c r="AB3511" s="1" t="s">
        <v>2033</v>
      </c>
      <c r="AD3511" s="1" t="s">
        <v>167</v>
      </c>
      <c r="AE3511" s="1" t="s">
        <v>117</v>
      </c>
      <c r="AF3511" s="9">
        <v>96950</v>
      </c>
      <c r="AG3511" s="1" t="s">
        <v>118</v>
      </c>
      <c r="AI3511" s="1">
        <v>16703221558</v>
      </c>
      <c r="AK3511" s="1" t="s">
        <v>2036</v>
      </c>
      <c r="BC3511" s="1" t="str">
        <f>"47-2061.00"</f>
        <v>47-2061.00</v>
      </c>
      <c r="BD3511" s="1" t="s">
        <v>1116</v>
      </c>
      <c r="BE3511" s="1" t="s">
        <v>18829</v>
      </c>
      <c r="BF3511" s="1" t="s">
        <v>2094</v>
      </c>
      <c r="BG3511" s="1">
        <v>8</v>
      </c>
      <c r="BI3511" s="2">
        <v>44105</v>
      </c>
      <c r="BJ3511" s="2">
        <v>44469</v>
      </c>
      <c r="BM3511" s="1">
        <v>40</v>
      </c>
      <c r="BN3511" s="1">
        <v>0</v>
      </c>
      <c r="BO3511" s="1">
        <v>8</v>
      </c>
      <c r="BP3511" s="1">
        <v>8</v>
      </c>
      <c r="BQ3511" s="1">
        <v>8</v>
      </c>
      <c r="BR3511" s="1">
        <v>8</v>
      </c>
      <c r="BS3511" s="1">
        <v>8</v>
      </c>
      <c r="BT3511" s="1">
        <v>0</v>
      </c>
      <c r="BU3511" s="1" t="str">
        <f>"8:00 AM"</f>
        <v>8:00 AM</v>
      </c>
      <c r="BV3511" s="1" t="str">
        <f>"5:00 PM"</f>
        <v>5:00 PM</v>
      </c>
      <c r="BW3511" s="1" t="s">
        <v>230</v>
      </c>
      <c r="BX3511" s="1">
        <v>0</v>
      </c>
      <c r="BY3511" s="1">
        <v>12</v>
      </c>
      <c r="BZ3511" s="1" t="s">
        <v>112</v>
      </c>
      <c r="CA3511" s="1">
        <v>0</v>
      </c>
      <c r="CB3511" s="1" t="s">
        <v>18830</v>
      </c>
      <c r="CC3511" s="1" t="s">
        <v>18831</v>
      </c>
      <c r="CD3511" s="1" t="s">
        <v>18832</v>
      </c>
      <c r="CE3511" s="1" t="s">
        <v>167</v>
      </c>
      <c r="CF3511" s="1" t="s">
        <v>117</v>
      </c>
      <c r="CG3511" s="1">
        <v>96950</v>
      </c>
      <c r="CH3511" s="3">
        <v>11.2</v>
      </c>
      <c r="CI3511" s="3">
        <v>11.25</v>
      </c>
      <c r="CJ3511" s="3">
        <v>16.8</v>
      </c>
      <c r="CK3511" s="3">
        <v>16.88</v>
      </c>
      <c r="CL3511" s="1" t="s">
        <v>137</v>
      </c>
      <c r="CM3511" s="1" t="s">
        <v>230</v>
      </c>
      <c r="CN3511" s="1" t="s">
        <v>139</v>
      </c>
      <c r="CP3511" s="1" t="s">
        <v>112</v>
      </c>
      <c r="CQ3511" s="1" t="s">
        <v>111</v>
      </c>
      <c r="CR3511" s="1" t="s">
        <v>111</v>
      </c>
      <c r="CS3511" s="1" t="s">
        <v>111</v>
      </c>
      <c r="CT3511" s="1" t="s">
        <v>138</v>
      </c>
      <c r="CU3511" s="1" t="s">
        <v>111</v>
      </c>
      <c r="CV3511" s="1" t="s">
        <v>138</v>
      </c>
      <c r="CW3511" s="1" t="s">
        <v>11521</v>
      </c>
      <c r="CX3511" s="1">
        <v>16703221558</v>
      </c>
      <c r="CY3511" s="1" t="s">
        <v>2036</v>
      </c>
      <c r="CZ3511" s="1" t="s">
        <v>138</v>
      </c>
      <c r="DA3511" s="1" t="s">
        <v>111</v>
      </c>
      <c r="DB3511" s="1" t="s">
        <v>112</v>
      </c>
    </row>
    <row r="3512" spans="1:111" ht="15.6" customHeight="1" x14ac:dyDescent="0.25">
      <c r="A3512" s="1" t="s">
        <v>18833</v>
      </c>
      <c r="B3512" s="1" t="s">
        <v>109</v>
      </c>
      <c r="C3512" s="2">
        <v>44099.133417476849</v>
      </c>
      <c r="D3512" s="2">
        <v>44180</v>
      </c>
      <c r="E3512" s="1" t="s">
        <v>180</v>
      </c>
      <c r="F3512" s="2">
        <v>44103.833333333336</v>
      </c>
      <c r="G3512" s="1" t="s">
        <v>112</v>
      </c>
      <c r="H3512" s="1" t="s">
        <v>112</v>
      </c>
      <c r="I3512" s="1" t="s">
        <v>112</v>
      </c>
      <c r="J3512" s="1" t="s">
        <v>5867</v>
      </c>
      <c r="K3512" s="1" t="s">
        <v>5868</v>
      </c>
      <c r="L3512" s="1" t="s">
        <v>5869</v>
      </c>
      <c r="N3512" s="1" t="s">
        <v>847</v>
      </c>
      <c r="O3512" s="1" t="s">
        <v>117</v>
      </c>
      <c r="P3512" s="9">
        <v>96951</v>
      </c>
      <c r="Q3512" s="1" t="s">
        <v>118</v>
      </c>
      <c r="S3512" s="1">
        <v>16705321266</v>
      </c>
      <c r="U3512" s="1">
        <v>72251</v>
      </c>
      <c r="V3512" s="1" t="s">
        <v>119</v>
      </c>
      <c r="X3512" s="1" t="s">
        <v>5870</v>
      </c>
      <c r="Y3512" s="1" t="s">
        <v>5871</v>
      </c>
      <c r="Z3512" s="1" t="s">
        <v>138</v>
      </c>
      <c r="AA3512" s="1" t="s">
        <v>1028</v>
      </c>
      <c r="AB3512" s="1" t="s">
        <v>5869</v>
      </c>
      <c r="AD3512" s="1" t="s">
        <v>847</v>
      </c>
      <c r="AE3512" s="1" t="s">
        <v>117</v>
      </c>
      <c r="AF3512" s="9">
        <v>96951</v>
      </c>
      <c r="AG3512" s="1" t="s">
        <v>118</v>
      </c>
      <c r="AI3512" s="1">
        <v>16705321266</v>
      </c>
      <c r="AK3512" s="1" t="s">
        <v>5872</v>
      </c>
      <c r="BC3512" s="1" t="str">
        <f>"35-2014.00"</f>
        <v>35-2014.00</v>
      </c>
      <c r="BD3512" s="1" t="s">
        <v>152</v>
      </c>
      <c r="BE3512" s="1" t="s">
        <v>15153</v>
      </c>
      <c r="BF3512" s="1" t="s">
        <v>154</v>
      </c>
      <c r="BG3512" s="1">
        <v>2</v>
      </c>
      <c r="BI3512" s="2">
        <v>44105</v>
      </c>
      <c r="BJ3512" s="2">
        <v>44469</v>
      </c>
      <c r="BM3512" s="1">
        <v>40</v>
      </c>
      <c r="BN3512" s="1">
        <v>0</v>
      </c>
      <c r="BO3512" s="1">
        <v>8</v>
      </c>
      <c r="BP3512" s="1">
        <v>8</v>
      </c>
      <c r="BQ3512" s="1">
        <v>8</v>
      </c>
      <c r="BR3512" s="1">
        <v>8</v>
      </c>
      <c r="BS3512" s="1">
        <v>8</v>
      </c>
      <c r="BT3512" s="1">
        <v>0</v>
      </c>
      <c r="BU3512" s="1" t="str">
        <f>"9:00 AM"</f>
        <v>9:00 AM</v>
      </c>
      <c r="BV3512" s="1" t="str">
        <f>"6:00 PM"</f>
        <v>6:00 PM</v>
      </c>
      <c r="BW3512" s="1" t="s">
        <v>230</v>
      </c>
      <c r="BX3512" s="1">
        <v>0</v>
      </c>
      <c r="BY3512" s="1">
        <v>12</v>
      </c>
      <c r="BZ3512" s="1" t="s">
        <v>112</v>
      </c>
      <c r="CA3512" s="1">
        <v>0</v>
      </c>
      <c r="CB3512" s="4" t="s">
        <v>18834</v>
      </c>
      <c r="CC3512" s="1" t="s">
        <v>15155</v>
      </c>
      <c r="CE3512" s="1" t="s">
        <v>847</v>
      </c>
      <c r="CF3512" s="1" t="s">
        <v>117</v>
      </c>
      <c r="CG3512" s="1">
        <v>96951</v>
      </c>
      <c r="CH3512" s="3">
        <v>10.68</v>
      </c>
      <c r="CI3512" s="3">
        <v>10.68</v>
      </c>
      <c r="CJ3512" s="3">
        <v>0</v>
      </c>
      <c r="CK3512" s="3">
        <v>0</v>
      </c>
      <c r="CL3512" s="1" t="s">
        <v>137</v>
      </c>
      <c r="CM3512" s="1" t="s">
        <v>10784</v>
      </c>
      <c r="CN3512" s="1" t="s">
        <v>139</v>
      </c>
      <c r="CP3512" s="1" t="s">
        <v>112</v>
      </c>
      <c r="CQ3512" s="1" t="s">
        <v>111</v>
      </c>
      <c r="CR3512" s="1" t="s">
        <v>112</v>
      </c>
      <c r="CS3512" s="1" t="s">
        <v>112</v>
      </c>
      <c r="CT3512" s="1" t="s">
        <v>138</v>
      </c>
      <c r="CU3512" s="1" t="s">
        <v>111</v>
      </c>
      <c r="CV3512" s="1" t="s">
        <v>138</v>
      </c>
      <c r="CW3512" s="1" t="s">
        <v>1633</v>
      </c>
      <c r="CX3512" s="1">
        <v>16706705312</v>
      </c>
      <c r="CY3512" s="1" t="s">
        <v>5877</v>
      </c>
      <c r="CZ3512" s="1" t="s">
        <v>138</v>
      </c>
      <c r="DA3512" s="1" t="s">
        <v>111</v>
      </c>
      <c r="DB3512" s="1" t="s">
        <v>112</v>
      </c>
      <c r="DC3512" s="1" t="s">
        <v>5870</v>
      </c>
      <c r="DD3512" s="1" t="s">
        <v>5871</v>
      </c>
      <c r="DE3512" s="1" t="s">
        <v>3532</v>
      </c>
      <c r="DF3512" s="1" t="s">
        <v>8321</v>
      </c>
      <c r="DG3512" s="1" t="s">
        <v>5877</v>
      </c>
    </row>
    <row r="3513" spans="1:111" ht="15.6" customHeight="1" x14ac:dyDescent="0.25">
      <c r="A3513" s="1" t="s">
        <v>18875</v>
      </c>
      <c r="B3513" s="1" t="s">
        <v>109</v>
      </c>
      <c r="C3513" s="2">
        <v>44033.046924652779</v>
      </c>
      <c r="D3513" s="2">
        <v>44130</v>
      </c>
      <c r="E3513" s="1" t="s">
        <v>110</v>
      </c>
      <c r="F3513" s="2">
        <v>44103.833333333336</v>
      </c>
      <c r="G3513" s="1" t="s">
        <v>111</v>
      </c>
      <c r="H3513" s="1" t="s">
        <v>112</v>
      </c>
      <c r="I3513" s="1" t="s">
        <v>112</v>
      </c>
      <c r="J3513" s="1" t="s">
        <v>3642</v>
      </c>
      <c r="K3513" s="1" t="s">
        <v>3643</v>
      </c>
      <c r="L3513" s="1" t="s">
        <v>3644</v>
      </c>
      <c r="M3513" s="1" t="s">
        <v>3645</v>
      </c>
      <c r="N3513" s="1" t="s">
        <v>116</v>
      </c>
      <c r="O3513" s="1" t="s">
        <v>117</v>
      </c>
      <c r="P3513" s="9">
        <v>96950</v>
      </c>
      <c r="Q3513" s="1" t="s">
        <v>118</v>
      </c>
      <c r="R3513" s="1" t="s">
        <v>3646</v>
      </c>
      <c r="S3513" s="1">
        <v>16706702343</v>
      </c>
      <c r="U3513" s="1">
        <v>61111</v>
      </c>
      <c r="V3513" s="1" t="s">
        <v>119</v>
      </c>
      <c r="X3513" s="1" t="s">
        <v>3647</v>
      </c>
      <c r="Y3513" s="1" t="s">
        <v>3648</v>
      </c>
      <c r="Z3513" s="1" t="s">
        <v>3649</v>
      </c>
      <c r="AA3513" s="1" t="s">
        <v>245</v>
      </c>
      <c r="AB3513" s="1" t="s">
        <v>3650</v>
      </c>
      <c r="AC3513" s="1" t="s">
        <v>3645</v>
      </c>
      <c r="AD3513" s="1" t="s">
        <v>116</v>
      </c>
      <c r="AE3513" s="1" t="s">
        <v>117</v>
      </c>
      <c r="AF3513" s="9">
        <v>96950</v>
      </c>
      <c r="AG3513" s="1" t="s">
        <v>118</v>
      </c>
      <c r="AH3513" s="1" t="s">
        <v>3646</v>
      </c>
      <c r="AI3513" s="1">
        <v>16706702343</v>
      </c>
      <c r="AK3513" s="1" t="s">
        <v>3651</v>
      </c>
      <c r="BC3513" s="1" t="str">
        <f>"43-6014.00"</f>
        <v>43-6014.00</v>
      </c>
      <c r="BD3513" s="1" t="s">
        <v>3652</v>
      </c>
      <c r="BE3513" s="1" t="s">
        <v>3653</v>
      </c>
      <c r="BF3513" s="1" t="s">
        <v>2273</v>
      </c>
      <c r="BG3513" s="1">
        <v>2</v>
      </c>
      <c r="BI3513" s="2">
        <v>44105</v>
      </c>
      <c r="BJ3513" s="2">
        <v>44469</v>
      </c>
      <c r="BM3513" s="1">
        <v>40</v>
      </c>
      <c r="BN3513" s="1">
        <v>0</v>
      </c>
      <c r="BO3513" s="1">
        <v>8</v>
      </c>
      <c r="BP3513" s="1">
        <v>8</v>
      </c>
      <c r="BQ3513" s="1">
        <v>8</v>
      </c>
      <c r="BR3513" s="1">
        <v>8</v>
      </c>
      <c r="BS3513" s="1">
        <v>8</v>
      </c>
      <c r="BT3513" s="1">
        <v>0</v>
      </c>
      <c r="BU3513" s="1" t="str">
        <f>"8:00 AM"</f>
        <v>8:00 AM</v>
      </c>
      <c r="BV3513" s="1" t="str">
        <f>"5:00 PM"</f>
        <v>5:00 PM</v>
      </c>
      <c r="BW3513" s="1" t="s">
        <v>135</v>
      </c>
      <c r="BX3513" s="1">
        <v>0</v>
      </c>
      <c r="BY3513" s="1">
        <v>12</v>
      </c>
      <c r="BZ3513" s="1" t="s">
        <v>112</v>
      </c>
      <c r="CA3513" s="1">
        <v>0</v>
      </c>
      <c r="CB3513" s="1" t="s">
        <v>3654</v>
      </c>
      <c r="CC3513" s="1" t="s">
        <v>3655</v>
      </c>
      <c r="CD3513" s="1" t="s">
        <v>3645</v>
      </c>
      <c r="CE3513" s="1" t="s">
        <v>116</v>
      </c>
      <c r="CF3513" s="1" t="s">
        <v>117</v>
      </c>
      <c r="CG3513" s="1">
        <v>96950</v>
      </c>
      <c r="CH3513" s="3">
        <v>15.97</v>
      </c>
      <c r="CI3513" s="3">
        <v>15.97</v>
      </c>
      <c r="CL3513" s="1" t="s">
        <v>137</v>
      </c>
      <c r="CM3513" s="1" t="s">
        <v>168</v>
      </c>
      <c r="CN3513" s="1" t="s">
        <v>139</v>
      </c>
      <c r="CP3513" s="1" t="s">
        <v>112</v>
      </c>
      <c r="CQ3513" s="1" t="s">
        <v>111</v>
      </c>
      <c r="CR3513" s="1" t="s">
        <v>112</v>
      </c>
      <c r="CS3513" s="1" t="s">
        <v>112</v>
      </c>
      <c r="CT3513" s="1" t="s">
        <v>138</v>
      </c>
      <c r="CU3513" s="1" t="s">
        <v>111</v>
      </c>
      <c r="CV3513" s="1" t="s">
        <v>138</v>
      </c>
      <c r="CW3513" s="1" t="s">
        <v>18876</v>
      </c>
      <c r="CX3513" s="1">
        <v>16702343203</v>
      </c>
      <c r="CY3513" s="1" t="s">
        <v>3651</v>
      </c>
      <c r="CZ3513" s="1" t="s">
        <v>168</v>
      </c>
      <c r="DA3513" s="1" t="s">
        <v>111</v>
      </c>
      <c r="DB3513" s="1" t="s">
        <v>112</v>
      </c>
    </row>
    <row r="3514" spans="1:111" ht="15.6" customHeight="1" x14ac:dyDescent="0.25">
      <c r="A3514" s="1" t="s">
        <v>18881</v>
      </c>
      <c r="B3514" s="1" t="s">
        <v>109</v>
      </c>
      <c r="C3514" s="2">
        <v>44061.991669907409</v>
      </c>
      <c r="D3514" s="2">
        <v>44169</v>
      </c>
      <c r="E3514" s="1" t="s">
        <v>180</v>
      </c>
      <c r="G3514" s="1" t="s">
        <v>112</v>
      </c>
      <c r="H3514" s="1" t="s">
        <v>112</v>
      </c>
      <c r="I3514" s="1" t="s">
        <v>112</v>
      </c>
      <c r="J3514" s="1" t="s">
        <v>351</v>
      </c>
      <c r="K3514" s="1" t="s">
        <v>18882</v>
      </c>
      <c r="L3514" s="1" t="s">
        <v>352</v>
      </c>
      <c r="M3514" s="1" t="s">
        <v>353</v>
      </c>
      <c r="N3514" s="1" t="s">
        <v>116</v>
      </c>
      <c r="O3514" s="1" t="s">
        <v>117</v>
      </c>
      <c r="P3514" s="9">
        <v>96950</v>
      </c>
      <c r="Q3514" s="1" t="s">
        <v>118</v>
      </c>
      <c r="R3514" s="1" t="s">
        <v>138</v>
      </c>
      <c r="S3514" s="1">
        <v>16702873622</v>
      </c>
      <c r="U3514" s="1">
        <v>236220</v>
      </c>
      <c r="V3514" s="1" t="s">
        <v>119</v>
      </c>
      <c r="X3514" s="1" t="s">
        <v>354</v>
      </c>
      <c r="Y3514" s="1" t="s">
        <v>355</v>
      </c>
      <c r="Z3514" s="1" t="s">
        <v>356</v>
      </c>
      <c r="AA3514" s="1" t="s">
        <v>357</v>
      </c>
      <c r="AB3514" s="1" t="s">
        <v>352</v>
      </c>
      <c r="AC3514" s="1" t="s">
        <v>353</v>
      </c>
      <c r="AD3514" s="1" t="s">
        <v>116</v>
      </c>
      <c r="AE3514" s="1" t="s">
        <v>117</v>
      </c>
      <c r="AF3514" s="9">
        <v>96950</v>
      </c>
      <c r="AG3514" s="1" t="s">
        <v>118</v>
      </c>
      <c r="AH3514" s="1" t="s">
        <v>138</v>
      </c>
      <c r="AI3514" s="1">
        <v>16702873622</v>
      </c>
      <c r="AK3514" s="1" t="s">
        <v>358</v>
      </c>
      <c r="BC3514" s="1" t="str">
        <f>"51-7011.00"</f>
        <v>51-7011.00</v>
      </c>
      <c r="BD3514" s="1" t="s">
        <v>1587</v>
      </c>
      <c r="BE3514" s="1" t="s">
        <v>18883</v>
      </c>
      <c r="BF3514" s="1" t="s">
        <v>18884</v>
      </c>
      <c r="BG3514" s="1">
        <v>2</v>
      </c>
      <c r="BI3514" s="2">
        <v>44105</v>
      </c>
      <c r="BJ3514" s="2">
        <v>44469</v>
      </c>
      <c r="BM3514" s="1">
        <v>40</v>
      </c>
      <c r="BN3514" s="1">
        <v>0</v>
      </c>
      <c r="BO3514" s="1">
        <v>8</v>
      </c>
      <c r="BP3514" s="1">
        <v>8</v>
      </c>
      <c r="BQ3514" s="1">
        <v>8</v>
      </c>
      <c r="BR3514" s="1">
        <v>8</v>
      </c>
      <c r="BS3514" s="1">
        <v>8</v>
      </c>
      <c r="BT3514" s="1">
        <v>0</v>
      </c>
      <c r="BU3514" s="1" t="str">
        <f>"8:00 AM"</f>
        <v>8:00 AM</v>
      </c>
      <c r="BV3514" s="1" t="str">
        <f>"5:00 PM"</f>
        <v>5:00 PM</v>
      </c>
      <c r="BW3514" s="1" t="s">
        <v>135</v>
      </c>
      <c r="BX3514" s="1">
        <v>0</v>
      </c>
      <c r="BY3514" s="1">
        <v>12</v>
      </c>
      <c r="BZ3514" s="1" t="s">
        <v>112</v>
      </c>
      <c r="CA3514" s="1">
        <v>0</v>
      </c>
      <c r="CB3514" s="4" t="s">
        <v>18885</v>
      </c>
      <c r="CC3514" s="1" t="s">
        <v>14106</v>
      </c>
      <c r="CD3514" s="1" t="s">
        <v>1130</v>
      </c>
      <c r="CE3514" s="1" t="s">
        <v>116</v>
      </c>
      <c r="CF3514" s="1" t="s">
        <v>117</v>
      </c>
      <c r="CG3514" s="1">
        <v>96950</v>
      </c>
      <c r="CH3514" s="3">
        <v>12.84</v>
      </c>
      <c r="CI3514" s="3">
        <v>12.84</v>
      </c>
      <c r="CJ3514" s="3">
        <v>19.260000000000002</v>
      </c>
      <c r="CK3514" s="3">
        <v>19.260000000000002</v>
      </c>
      <c r="CL3514" s="1" t="s">
        <v>137</v>
      </c>
      <c r="CM3514" s="1" t="s">
        <v>138</v>
      </c>
      <c r="CN3514" s="1" t="s">
        <v>139</v>
      </c>
      <c r="CP3514" s="1" t="s">
        <v>111</v>
      </c>
      <c r="CQ3514" s="1" t="s">
        <v>111</v>
      </c>
      <c r="CR3514" s="1" t="s">
        <v>111</v>
      </c>
      <c r="CS3514" s="1" t="s">
        <v>111</v>
      </c>
      <c r="CT3514" s="1" t="s">
        <v>138</v>
      </c>
      <c r="CU3514" s="1" t="s">
        <v>111</v>
      </c>
      <c r="CV3514" s="1" t="s">
        <v>138</v>
      </c>
      <c r="CW3514" s="1" t="s">
        <v>138</v>
      </c>
      <c r="CX3514" s="1">
        <v>16702873622</v>
      </c>
      <c r="CY3514" s="1" t="s">
        <v>18886</v>
      </c>
      <c r="CZ3514" s="1" t="s">
        <v>138</v>
      </c>
      <c r="DA3514" s="1" t="s">
        <v>111</v>
      </c>
      <c r="DB3514" s="1" t="s">
        <v>112</v>
      </c>
    </row>
    <row r="3515" spans="1:111" ht="15.6" customHeight="1" x14ac:dyDescent="0.25">
      <c r="A3515" s="1" t="s">
        <v>18905</v>
      </c>
      <c r="B3515" s="1" t="s">
        <v>109</v>
      </c>
      <c r="C3515" s="2">
        <v>44031.900546527781</v>
      </c>
      <c r="D3515" s="2">
        <v>44112</v>
      </c>
      <c r="E3515" s="1" t="s">
        <v>110</v>
      </c>
      <c r="F3515" s="2">
        <v>44103.833333333336</v>
      </c>
      <c r="G3515" s="1" t="s">
        <v>111</v>
      </c>
      <c r="H3515" s="1" t="s">
        <v>112</v>
      </c>
      <c r="I3515" s="1" t="s">
        <v>112</v>
      </c>
      <c r="J3515" s="1" t="s">
        <v>18906</v>
      </c>
      <c r="K3515" s="1" t="s">
        <v>18907</v>
      </c>
      <c r="L3515" s="1" t="s">
        <v>18908</v>
      </c>
      <c r="M3515" s="1" t="s">
        <v>18909</v>
      </c>
      <c r="N3515" s="1" t="s">
        <v>167</v>
      </c>
      <c r="O3515" s="1" t="s">
        <v>117</v>
      </c>
      <c r="P3515" s="9">
        <v>96950</v>
      </c>
      <c r="Q3515" s="1" t="s">
        <v>118</v>
      </c>
      <c r="R3515" s="1" t="s">
        <v>5717</v>
      </c>
      <c r="S3515" s="1">
        <v>16702343203</v>
      </c>
      <c r="U3515" s="1">
        <v>61111</v>
      </c>
      <c r="V3515" s="1" t="s">
        <v>119</v>
      </c>
      <c r="X3515" s="1" t="s">
        <v>3647</v>
      </c>
      <c r="Y3515" s="1" t="s">
        <v>4987</v>
      </c>
      <c r="Z3515" s="1" t="s">
        <v>3649</v>
      </c>
      <c r="AA3515" s="1" t="s">
        <v>245</v>
      </c>
      <c r="AB3515" s="1" t="s">
        <v>3644</v>
      </c>
      <c r="AC3515" s="1" t="s">
        <v>18910</v>
      </c>
      <c r="AD3515" s="1" t="s">
        <v>116</v>
      </c>
      <c r="AE3515" s="1" t="s">
        <v>117</v>
      </c>
      <c r="AF3515" s="9">
        <v>96950</v>
      </c>
      <c r="AG3515" s="1" t="s">
        <v>118</v>
      </c>
      <c r="AH3515" s="1" t="s">
        <v>3646</v>
      </c>
      <c r="AI3515" s="1">
        <v>16702343203</v>
      </c>
      <c r="AK3515" s="1" t="s">
        <v>3651</v>
      </c>
      <c r="BC3515" s="1" t="str">
        <f>"25-2021.00"</f>
        <v>25-2021.00</v>
      </c>
      <c r="BD3515" s="1" t="s">
        <v>1408</v>
      </c>
      <c r="BE3515" s="1" t="s">
        <v>18911</v>
      </c>
      <c r="BF3515" s="1" t="s">
        <v>18912</v>
      </c>
      <c r="BG3515" s="1">
        <v>2</v>
      </c>
      <c r="BI3515" s="2">
        <v>44105</v>
      </c>
      <c r="BJ3515" s="2">
        <v>44469</v>
      </c>
      <c r="BM3515" s="1">
        <v>40</v>
      </c>
      <c r="BN3515" s="1">
        <v>0</v>
      </c>
      <c r="BO3515" s="1">
        <v>8</v>
      </c>
      <c r="BP3515" s="1">
        <v>8</v>
      </c>
      <c r="BQ3515" s="1">
        <v>8</v>
      </c>
      <c r="BR3515" s="1">
        <v>8</v>
      </c>
      <c r="BS3515" s="1">
        <v>8</v>
      </c>
      <c r="BT3515" s="1">
        <v>0</v>
      </c>
      <c r="BU3515" s="1" t="str">
        <f>"8:00 AM"</f>
        <v>8:00 AM</v>
      </c>
      <c r="BV3515" s="1" t="str">
        <f>"5:00 PM"</f>
        <v>5:00 PM</v>
      </c>
      <c r="BW3515" s="1" t="s">
        <v>193</v>
      </c>
      <c r="BX3515" s="1">
        <v>0</v>
      </c>
      <c r="BY3515" s="1">
        <v>12</v>
      </c>
      <c r="BZ3515" s="1" t="s">
        <v>112</v>
      </c>
      <c r="CA3515" s="1">
        <v>0</v>
      </c>
      <c r="CB3515" s="1" t="s">
        <v>18913</v>
      </c>
      <c r="CC3515" s="1" t="s">
        <v>4991</v>
      </c>
      <c r="CD3515" s="1" t="s">
        <v>18909</v>
      </c>
      <c r="CE3515" s="1" t="s">
        <v>879</v>
      </c>
      <c r="CF3515" s="1" t="s">
        <v>117</v>
      </c>
      <c r="CG3515" s="1">
        <v>96950</v>
      </c>
      <c r="CH3515" s="3">
        <v>19.73</v>
      </c>
      <c r="CI3515" s="3">
        <v>19.73</v>
      </c>
      <c r="CL3515" s="1" t="s">
        <v>1999</v>
      </c>
      <c r="CN3515" s="1" t="s">
        <v>139</v>
      </c>
      <c r="CP3515" s="1" t="s">
        <v>112</v>
      </c>
      <c r="CQ3515" s="1" t="s">
        <v>111</v>
      </c>
      <c r="CR3515" s="1" t="s">
        <v>112</v>
      </c>
      <c r="CS3515" s="1" t="s">
        <v>112</v>
      </c>
      <c r="CT3515" s="1" t="s">
        <v>138</v>
      </c>
      <c r="CU3515" s="1" t="s">
        <v>111</v>
      </c>
      <c r="CV3515" s="1" t="s">
        <v>138</v>
      </c>
      <c r="CW3515" s="1" t="s">
        <v>18914</v>
      </c>
      <c r="CX3515" s="1">
        <v>16706702343</v>
      </c>
      <c r="CY3515" s="1" t="s">
        <v>3651</v>
      </c>
      <c r="CZ3515" s="1" t="s">
        <v>168</v>
      </c>
      <c r="DA3515" s="1" t="s">
        <v>111</v>
      </c>
      <c r="DB3515" s="1" t="s">
        <v>112</v>
      </c>
    </row>
    <row r="3516" spans="1:111" ht="15.6" customHeight="1" x14ac:dyDescent="0.25">
      <c r="A3516" s="1" t="s">
        <v>18915</v>
      </c>
      <c r="B3516" s="1" t="s">
        <v>109</v>
      </c>
      <c r="C3516" s="2">
        <v>44141.157814699072</v>
      </c>
      <c r="D3516" s="2">
        <v>44173</v>
      </c>
      <c r="E3516" s="1" t="s">
        <v>180</v>
      </c>
      <c r="G3516" s="1" t="s">
        <v>111</v>
      </c>
      <c r="H3516" s="1" t="s">
        <v>112</v>
      </c>
      <c r="I3516" s="1" t="s">
        <v>112</v>
      </c>
      <c r="J3516" s="1" t="s">
        <v>2269</v>
      </c>
      <c r="K3516" s="1" t="s">
        <v>2270</v>
      </c>
      <c r="L3516" s="1" t="s">
        <v>2271</v>
      </c>
      <c r="M3516" s="1" t="s">
        <v>2272</v>
      </c>
      <c r="N3516" s="1" t="s">
        <v>116</v>
      </c>
      <c r="O3516" s="1" t="s">
        <v>117</v>
      </c>
      <c r="P3516" s="9">
        <v>96950</v>
      </c>
      <c r="Q3516" s="1" t="s">
        <v>118</v>
      </c>
      <c r="R3516" s="1" t="s">
        <v>117</v>
      </c>
      <c r="S3516" s="1">
        <v>16718881388</v>
      </c>
      <c r="U3516" s="1">
        <v>11199</v>
      </c>
      <c r="V3516" s="1" t="s">
        <v>119</v>
      </c>
      <c r="X3516" s="1" t="s">
        <v>2179</v>
      </c>
      <c r="Y3516" s="1" t="s">
        <v>2180</v>
      </c>
      <c r="Z3516" s="1" t="s">
        <v>2181</v>
      </c>
      <c r="AA3516" s="1" t="s">
        <v>2273</v>
      </c>
      <c r="AB3516" s="1" t="s">
        <v>2178</v>
      </c>
      <c r="AD3516" s="1" t="s">
        <v>116</v>
      </c>
      <c r="AE3516" s="1" t="s">
        <v>117</v>
      </c>
      <c r="AF3516" s="9">
        <v>96950</v>
      </c>
      <c r="AG3516" s="1" t="s">
        <v>118</v>
      </c>
      <c r="AH3516" s="1" t="s">
        <v>117</v>
      </c>
      <c r="AI3516" s="1">
        <v>16718881388</v>
      </c>
      <c r="AK3516" s="1" t="s">
        <v>2182</v>
      </c>
      <c r="BC3516" s="1" t="str">
        <f>"45-2092.02"</f>
        <v>45-2092.02</v>
      </c>
      <c r="BD3516" s="1" t="s">
        <v>2274</v>
      </c>
      <c r="BE3516" s="1" t="s">
        <v>2275</v>
      </c>
      <c r="BF3516" s="1" t="s">
        <v>2276</v>
      </c>
      <c r="BG3516" s="1">
        <v>1</v>
      </c>
      <c r="BI3516" s="2">
        <v>44260</v>
      </c>
      <c r="BJ3516" s="2">
        <v>44624</v>
      </c>
      <c r="BM3516" s="1">
        <v>35</v>
      </c>
      <c r="BN3516" s="1">
        <v>0</v>
      </c>
      <c r="BO3516" s="1">
        <v>7</v>
      </c>
      <c r="BP3516" s="1">
        <v>7</v>
      </c>
      <c r="BQ3516" s="1">
        <v>7</v>
      </c>
      <c r="BR3516" s="1">
        <v>7</v>
      </c>
      <c r="BS3516" s="1">
        <v>7</v>
      </c>
      <c r="BT3516" s="1">
        <v>0</v>
      </c>
      <c r="BU3516" s="1" t="str">
        <f>"8:00 AM"</f>
        <v>8:00 AM</v>
      </c>
      <c r="BV3516" s="1" t="str">
        <f>"4:00 PM"</f>
        <v>4:00 PM</v>
      </c>
      <c r="BW3516" s="1" t="s">
        <v>230</v>
      </c>
      <c r="BX3516" s="1">
        <v>0</v>
      </c>
      <c r="BY3516" s="1">
        <v>3</v>
      </c>
      <c r="BZ3516" s="1" t="s">
        <v>112</v>
      </c>
      <c r="CA3516" s="1">
        <v>0</v>
      </c>
      <c r="CB3516" s="1" t="s">
        <v>2277</v>
      </c>
      <c r="CC3516" s="1" t="s">
        <v>18916</v>
      </c>
      <c r="CD3516" s="1" t="s">
        <v>138</v>
      </c>
      <c r="CE3516" s="1" t="s">
        <v>116</v>
      </c>
      <c r="CF3516" s="1" t="s">
        <v>117</v>
      </c>
      <c r="CG3516" s="1">
        <v>96950</v>
      </c>
      <c r="CH3516" s="3">
        <v>9.91</v>
      </c>
      <c r="CI3516" s="3">
        <v>9.91</v>
      </c>
      <c r="CJ3516" s="3">
        <v>14.86</v>
      </c>
      <c r="CK3516" s="3">
        <v>14.86</v>
      </c>
      <c r="CL3516" s="1" t="s">
        <v>137</v>
      </c>
      <c r="CM3516" s="1" t="s">
        <v>138</v>
      </c>
      <c r="CN3516" s="1" t="s">
        <v>139</v>
      </c>
      <c r="CP3516" s="1" t="s">
        <v>112</v>
      </c>
      <c r="CQ3516" s="1" t="s">
        <v>111</v>
      </c>
      <c r="CR3516" s="1" t="s">
        <v>111</v>
      </c>
      <c r="CS3516" s="1" t="s">
        <v>111</v>
      </c>
      <c r="CT3516" s="1" t="s">
        <v>138</v>
      </c>
      <c r="CU3516" s="1" t="s">
        <v>111</v>
      </c>
      <c r="CV3516" s="1" t="s">
        <v>138</v>
      </c>
      <c r="CW3516" s="1" t="s">
        <v>138</v>
      </c>
      <c r="CX3516" s="1">
        <v>16718881388</v>
      </c>
      <c r="CY3516" s="1" t="s">
        <v>2182</v>
      </c>
      <c r="CZ3516" s="1" t="s">
        <v>138</v>
      </c>
      <c r="DA3516" s="1" t="s">
        <v>111</v>
      </c>
      <c r="DB3516" s="1" t="s">
        <v>112</v>
      </c>
    </row>
    <row r="3517" spans="1:111" ht="15.6" customHeight="1" x14ac:dyDescent="0.25">
      <c r="A3517" s="1" t="s">
        <v>18929</v>
      </c>
      <c r="B3517" s="1" t="s">
        <v>109</v>
      </c>
      <c r="C3517" s="2">
        <v>44046.904580439812</v>
      </c>
      <c r="D3517" s="2">
        <v>44119</v>
      </c>
      <c r="E3517" s="1" t="s">
        <v>180</v>
      </c>
      <c r="G3517" s="1" t="s">
        <v>112</v>
      </c>
      <c r="H3517" s="1" t="s">
        <v>112</v>
      </c>
      <c r="I3517" s="1" t="s">
        <v>112</v>
      </c>
      <c r="J3517" s="1" t="s">
        <v>2302</v>
      </c>
      <c r="K3517" s="1" t="s">
        <v>2303</v>
      </c>
      <c r="L3517" s="1" t="s">
        <v>2304</v>
      </c>
      <c r="N3517" s="1" t="s">
        <v>116</v>
      </c>
      <c r="O3517" s="1" t="s">
        <v>117</v>
      </c>
      <c r="P3517" s="9">
        <v>96950</v>
      </c>
      <c r="Q3517" s="1" t="s">
        <v>118</v>
      </c>
      <c r="S3517" s="1">
        <v>16702352743</v>
      </c>
      <c r="U3517" s="1">
        <v>56132</v>
      </c>
      <c r="V3517" s="1" t="s">
        <v>119</v>
      </c>
      <c r="X3517" s="1" t="s">
        <v>2952</v>
      </c>
      <c r="Y3517" s="1" t="s">
        <v>2307</v>
      </c>
      <c r="Z3517" s="1" t="s">
        <v>486</v>
      </c>
      <c r="AA3517" s="1" t="s">
        <v>1028</v>
      </c>
      <c r="AB3517" s="1" t="s">
        <v>2304</v>
      </c>
      <c r="AD3517" s="1" t="s">
        <v>116</v>
      </c>
      <c r="AE3517" s="1" t="s">
        <v>117</v>
      </c>
      <c r="AF3517" s="9">
        <v>96950</v>
      </c>
      <c r="AG3517" s="1" t="s">
        <v>118</v>
      </c>
      <c r="AI3517" s="1">
        <v>16702352743</v>
      </c>
      <c r="AK3517" s="1" t="s">
        <v>2309</v>
      </c>
      <c r="BC3517" s="1" t="str">
        <f>"37-2011.00"</f>
        <v>37-2011.00</v>
      </c>
      <c r="BD3517" s="1" t="s">
        <v>676</v>
      </c>
      <c r="BE3517" s="1" t="s">
        <v>18930</v>
      </c>
      <c r="BF3517" s="1" t="s">
        <v>578</v>
      </c>
      <c r="BG3517" s="1">
        <v>10</v>
      </c>
      <c r="BI3517" s="2">
        <v>44105</v>
      </c>
      <c r="BJ3517" s="2">
        <v>44469</v>
      </c>
      <c r="BM3517" s="1">
        <v>35</v>
      </c>
      <c r="BN3517" s="1">
        <v>0</v>
      </c>
      <c r="BO3517" s="1">
        <v>7</v>
      </c>
      <c r="BP3517" s="1">
        <v>7</v>
      </c>
      <c r="BQ3517" s="1">
        <v>7</v>
      </c>
      <c r="BR3517" s="1">
        <v>7</v>
      </c>
      <c r="BS3517" s="1">
        <v>7</v>
      </c>
      <c r="BT3517" s="1">
        <v>0</v>
      </c>
      <c r="BU3517" s="1" t="str">
        <f>"9:00 AM"</f>
        <v>9:00 AM</v>
      </c>
      <c r="BV3517" s="1" t="str">
        <f>"5:00 PM"</f>
        <v>5:00 PM</v>
      </c>
      <c r="BW3517" s="1" t="s">
        <v>135</v>
      </c>
      <c r="BX3517" s="1">
        <v>0</v>
      </c>
      <c r="BY3517" s="1">
        <v>12</v>
      </c>
      <c r="BZ3517" s="1" t="s">
        <v>112</v>
      </c>
      <c r="CA3517" s="1">
        <v>0</v>
      </c>
      <c r="CB3517" s="4" t="s">
        <v>18931</v>
      </c>
      <c r="CC3517" s="1" t="s">
        <v>2304</v>
      </c>
      <c r="CE3517" s="1" t="s">
        <v>116</v>
      </c>
      <c r="CF3517" s="1" t="s">
        <v>117</v>
      </c>
      <c r="CG3517" s="1">
        <v>96950</v>
      </c>
      <c r="CH3517" s="3">
        <v>10.42</v>
      </c>
      <c r="CI3517" s="3">
        <v>10.42</v>
      </c>
      <c r="CJ3517" s="3">
        <v>15.63</v>
      </c>
      <c r="CK3517" s="3">
        <v>15.63</v>
      </c>
      <c r="CL3517" s="1" t="s">
        <v>137</v>
      </c>
      <c r="CM3517" s="1" t="s">
        <v>138</v>
      </c>
      <c r="CN3517" s="1" t="s">
        <v>139</v>
      </c>
      <c r="CP3517" s="1" t="s">
        <v>112</v>
      </c>
      <c r="CQ3517" s="1" t="s">
        <v>111</v>
      </c>
      <c r="CR3517" s="1" t="s">
        <v>111</v>
      </c>
      <c r="CS3517" s="1" t="s">
        <v>111</v>
      </c>
      <c r="CT3517" s="1" t="s">
        <v>138</v>
      </c>
      <c r="CU3517" s="1" t="s">
        <v>111</v>
      </c>
      <c r="CV3517" s="1" t="s">
        <v>111</v>
      </c>
      <c r="CW3517" s="1" t="s">
        <v>14148</v>
      </c>
      <c r="CX3517" s="1">
        <v>16702352743</v>
      </c>
      <c r="CY3517" s="1" t="s">
        <v>2309</v>
      </c>
      <c r="CZ3517" s="1" t="s">
        <v>138</v>
      </c>
      <c r="DA3517" s="1" t="s">
        <v>111</v>
      </c>
      <c r="DB3517" s="1" t="s">
        <v>112</v>
      </c>
    </row>
    <row r="3518" spans="1:111" ht="15.6" customHeight="1" x14ac:dyDescent="0.25">
      <c r="A3518" s="1" t="s">
        <v>18980</v>
      </c>
      <c r="B3518" s="1" t="s">
        <v>109</v>
      </c>
      <c r="C3518" s="2">
        <v>44232.122561689815</v>
      </c>
      <c r="D3518" s="2">
        <v>44245</v>
      </c>
      <c r="E3518" s="1" t="s">
        <v>180</v>
      </c>
      <c r="G3518" s="1" t="s">
        <v>112</v>
      </c>
      <c r="H3518" s="1" t="s">
        <v>112</v>
      </c>
      <c r="I3518" s="1" t="s">
        <v>112</v>
      </c>
      <c r="J3518" s="1" t="s">
        <v>791</v>
      </c>
      <c r="K3518" s="1" t="s">
        <v>792</v>
      </c>
      <c r="L3518" s="1" t="s">
        <v>2383</v>
      </c>
      <c r="M3518" s="1" t="s">
        <v>793</v>
      </c>
      <c r="N3518" s="1" t="s">
        <v>116</v>
      </c>
      <c r="O3518" s="1" t="s">
        <v>117</v>
      </c>
      <c r="P3518" s="9">
        <v>96950</v>
      </c>
      <c r="Q3518" s="1" t="s">
        <v>118</v>
      </c>
      <c r="R3518" s="1" t="s">
        <v>719</v>
      </c>
      <c r="S3518" s="1">
        <v>16703236877</v>
      </c>
      <c r="U3518" s="1">
        <v>62161</v>
      </c>
      <c r="V3518" s="1" t="s">
        <v>119</v>
      </c>
      <c r="X3518" s="1" t="s">
        <v>686</v>
      </c>
      <c r="Y3518" s="1" t="s">
        <v>687</v>
      </c>
      <c r="Z3518" s="1" t="s">
        <v>688</v>
      </c>
      <c r="AA3518" s="1" t="s">
        <v>245</v>
      </c>
      <c r="AB3518" s="1" t="s">
        <v>689</v>
      </c>
      <c r="AC3518" s="1" t="s">
        <v>13050</v>
      </c>
      <c r="AD3518" s="1" t="s">
        <v>690</v>
      </c>
      <c r="AE3518" s="1" t="s">
        <v>691</v>
      </c>
      <c r="AF3518" s="9">
        <v>96931</v>
      </c>
      <c r="AG3518" s="1" t="s">
        <v>118</v>
      </c>
      <c r="AH3518" s="1" t="s">
        <v>719</v>
      </c>
      <c r="AI3518" s="1">
        <v>16716498746</v>
      </c>
      <c r="AJ3518" s="1">
        <v>203</v>
      </c>
      <c r="AK3518" s="1" t="s">
        <v>692</v>
      </c>
      <c r="BC3518" s="1" t="str">
        <f>"21-1021.00"</f>
        <v>21-1021.00</v>
      </c>
      <c r="BD3518" s="1" t="s">
        <v>13051</v>
      </c>
      <c r="BE3518" s="1" t="s">
        <v>13052</v>
      </c>
      <c r="BF3518" s="1" t="s">
        <v>13053</v>
      </c>
      <c r="BG3518" s="1">
        <v>2</v>
      </c>
      <c r="BI3518" s="2">
        <v>44331</v>
      </c>
      <c r="BJ3518" s="2">
        <v>44695</v>
      </c>
      <c r="BM3518" s="1">
        <v>40</v>
      </c>
      <c r="BN3518" s="1">
        <v>0</v>
      </c>
      <c r="BO3518" s="1">
        <v>8</v>
      </c>
      <c r="BP3518" s="1">
        <v>8</v>
      </c>
      <c r="BQ3518" s="1">
        <v>8</v>
      </c>
      <c r="BR3518" s="1">
        <v>8</v>
      </c>
      <c r="BS3518" s="1">
        <v>5</v>
      </c>
      <c r="BT3518" s="1">
        <v>3</v>
      </c>
      <c r="BU3518" s="1" t="str">
        <f>"8:30 AM"</f>
        <v>8:30 AM</v>
      </c>
      <c r="BV3518" s="1" t="str">
        <f>"5:30 PM"</f>
        <v>5:30 PM</v>
      </c>
      <c r="BW3518" s="1" t="s">
        <v>392</v>
      </c>
      <c r="BX3518" s="1">
        <v>0</v>
      </c>
      <c r="BY3518" s="1">
        <v>6</v>
      </c>
      <c r="BZ3518" s="1" t="s">
        <v>112</v>
      </c>
      <c r="CA3518" s="1">
        <v>0</v>
      </c>
      <c r="CB3518" s="4" t="s">
        <v>18981</v>
      </c>
      <c r="CC3518" s="1" t="s">
        <v>4912</v>
      </c>
      <c r="CD3518" s="1" t="s">
        <v>793</v>
      </c>
      <c r="CE3518" s="1" t="s">
        <v>116</v>
      </c>
      <c r="CF3518" s="1" t="s">
        <v>117</v>
      </c>
      <c r="CG3518" s="1">
        <v>96950</v>
      </c>
      <c r="CH3518" s="3">
        <v>13.53</v>
      </c>
      <c r="CI3518" s="3">
        <v>13.53</v>
      </c>
      <c r="CL3518" s="1" t="s">
        <v>137</v>
      </c>
      <c r="CN3518" s="1" t="s">
        <v>139</v>
      </c>
      <c r="CP3518" s="1" t="s">
        <v>112</v>
      </c>
      <c r="CQ3518" s="1" t="s">
        <v>111</v>
      </c>
      <c r="CR3518" s="1" t="s">
        <v>112</v>
      </c>
      <c r="CS3518" s="1" t="s">
        <v>112</v>
      </c>
      <c r="CT3518" s="1" t="s">
        <v>138</v>
      </c>
      <c r="CU3518" s="1" t="s">
        <v>111</v>
      </c>
      <c r="CV3518" s="1" t="s">
        <v>138</v>
      </c>
      <c r="CW3518" s="1" t="s">
        <v>4515</v>
      </c>
      <c r="CX3518" s="1">
        <v>16703236877</v>
      </c>
      <c r="CY3518" s="1" t="s">
        <v>699</v>
      </c>
      <c r="CZ3518" s="1" t="s">
        <v>138</v>
      </c>
      <c r="DA3518" s="1" t="s">
        <v>111</v>
      </c>
      <c r="DB3518" s="1" t="s">
        <v>112</v>
      </c>
    </row>
    <row r="3519" spans="1:111" ht="15.6" customHeight="1" x14ac:dyDescent="0.25">
      <c r="A3519" s="1" t="s">
        <v>18988</v>
      </c>
      <c r="B3519" s="1" t="s">
        <v>109</v>
      </c>
      <c r="C3519" s="2">
        <v>44287.079804976849</v>
      </c>
      <c r="D3519" s="2">
        <v>44312</v>
      </c>
      <c r="E3519" s="1" t="s">
        <v>180</v>
      </c>
      <c r="G3519" s="1" t="s">
        <v>111</v>
      </c>
      <c r="H3519" s="1" t="s">
        <v>112</v>
      </c>
      <c r="I3519" s="1" t="s">
        <v>112</v>
      </c>
      <c r="J3519" s="1" t="s">
        <v>11225</v>
      </c>
      <c r="K3519" s="1" t="s">
        <v>9480</v>
      </c>
      <c r="L3519" s="1" t="s">
        <v>11226</v>
      </c>
      <c r="M3519" s="1" t="s">
        <v>1197</v>
      </c>
      <c r="N3519" s="1" t="s">
        <v>116</v>
      </c>
      <c r="O3519" s="1" t="s">
        <v>117</v>
      </c>
      <c r="P3519" s="9">
        <v>96950</v>
      </c>
      <c r="Q3519" s="1" t="s">
        <v>118</v>
      </c>
      <c r="S3519" s="1">
        <v>16702332013</v>
      </c>
      <c r="U3519" s="1">
        <v>5619</v>
      </c>
      <c r="V3519" s="1" t="s">
        <v>119</v>
      </c>
      <c r="X3519" s="1" t="s">
        <v>9482</v>
      </c>
      <c r="Y3519" s="1" t="s">
        <v>9483</v>
      </c>
      <c r="Z3519" s="1" t="s">
        <v>3848</v>
      </c>
      <c r="AA3519" s="1" t="s">
        <v>403</v>
      </c>
      <c r="AB3519" s="1" t="s">
        <v>2494</v>
      </c>
      <c r="AD3519" s="1" t="s">
        <v>116</v>
      </c>
      <c r="AE3519" s="1" t="s">
        <v>117</v>
      </c>
      <c r="AF3519" s="9">
        <v>96950</v>
      </c>
      <c r="AG3519" s="1" t="s">
        <v>118</v>
      </c>
      <c r="AI3519" s="1">
        <v>16702332013</v>
      </c>
      <c r="AK3519" s="1" t="s">
        <v>9486</v>
      </c>
      <c r="BC3519" s="1" t="str">
        <f>"49-9071.00"</f>
        <v>49-9071.00</v>
      </c>
      <c r="BD3519" s="1" t="s">
        <v>214</v>
      </c>
      <c r="BE3519" s="1" t="s">
        <v>11227</v>
      </c>
      <c r="BF3519" s="1" t="s">
        <v>839</v>
      </c>
      <c r="BG3519" s="1">
        <v>1</v>
      </c>
      <c r="BI3519" s="2">
        <v>44256</v>
      </c>
      <c r="BJ3519" s="2">
        <v>45199</v>
      </c>
      <c r="BM3519" s="1">
        <v>40</v>
      </c>
      <c r="BN3519" s="1">
        <v>0</v>
      </c>
      <c r="BO3519" s="1">
        <v>8</v>
      </c>
      <c r="BP3519" s="1">
        <v>8</v>
      </c>
      <c r="BQ3519" s="1">
        <v>8</v>
      </c>
      <c r="BR3519" s="1">
        <v>8</v>
      </c>
      <c r="BS3519" s="1">
        <v>8</v>
      </c>
      <c r="BT3519" s="1">
        <v>0</v>
      </c>
      <c r="BU3519" s="1" t="str">
        <f>"8:00 AM"</f>
        <v>8:00 AM</v>
      </c>
      <c r="BV3519" s="1" t="str">
        <f>"5:00 PM"</f>
        <v>5:00 PM</v>
      </c>
      <c r="BW3519" s="1" t="s">
        <v>230</v>
      </c>
      <c r="BX3519" s="1">
        <v>0</v>
      </c>
      <c r="BY3519" s="1">
        <v>12</v>
      </c>
      <c r="BZ3519" s="1" t="s">
        <v>112</v>
      </c>
      <c r="CA3519" s="1">
        <v>0</v>
      </c>
      <c r="CB3519" s="1" t="s">
        <v>18989</v>
      </c>
      <c r="CC3519" s="1" t="s">
        <v>11229</v>
      </c>
      <c r="CD3519" s="1" t="s">
        <v>9490</v>
      </c>
      <c r="CE3519" s="1" t="s">
        <v>116</v>
      </c>
      <c r="CF3519" s="1" t="s">
        <v>117</v>
      </c>
      <c r="CG3519" s="1">
        <v>96950</v>
      </c>
      <c r="CH3519" s="3">
        <v>8.7100000000000009</v>
      </c>
      <c r="CI3519" s="3">
        <v>8.7100000000000009</v>
      </c>
      <c r="CJ3519" s="3">
        <v>0</v>
      </c>
      <c r="CK3519" s="3">
        <v>0</v>
      </c>
      <c r="CL3519" s="1" t="s">
        <v>137</v>
      </c>
      <c r="CM3519" s="1" t="s">
        <v>331</v>
      </c>
      <c r="CN3519" s="1" t="s">
        <v>139</v>
      </c>
      <c r="CP3519" s="1" t="s">
        <v>112</v>
      </c>
      <c r="CQ3519" s="1" t="s">
        <v>111</v>
      </c>
      <c r="CR3519" s="1" t="s">
        <v>112</v>
      </c>
      <c r="CS3519" s="1" t="s">
        <v>112</v>
      </c>
      <c r="CT3519" s="1" t="s">
        <v>138</v>
      </c>
      <c r="CU3519" s="1" t="s">
        <v>111</v>
      </c>
      <c r="CV3519" s="1" t="s">
        <v>138</v>
      </c>
      <c r="CW3519" s="1" t="s">
        <v>8786</v>
      </c>
      <c r="CX3519" s="1">
        <v>16702874234</v>
      </c>
      <c r="CY3519" s="1" t="s">
        <v>9492</v>
      </c>
      <c r="CZ3519" s="1" t="s">
        <v>138</v>
      </c>
      <c r="DA3519" s="1" t="s">
        <v>112</v>
      </c>
      <c r="DB3519" s="1" t="s">
        <v>112</v>
      </c>
      <c r="DC3519" s="1" t="s">
        <v>18990</v>
      </c>
      <c r="DD3519" s="1" t="s">
        <v>9483</v>
      </c>
      <c r="DE3519" s="1" t="s">
        <v>3848</v>
      </c>
      <c r="DF3519" s="1" t="s">
        <v>18991</v>
      </c>
      <c r="DG3519" s="1" t="s">
        <v>18992</v>
      </c>
    </row>
    <row r="3520" spans="1:111" ht="15.6" customHeight="1" x14ac:dyDescent="0.25">
      <c r="A3520" s="1" t="s">
        <v>19023</v>
      </c>
      <c r="B3520" s="1" t="s">
        <v>109</v>
      </c>
      <c r="C3520" s="2">
        <v>44232.119461574075</v>
      </c>
      <c r="D3520" s="2">
        <v>44279</v>
      </c>
      <c r="E3520" s="1" t="s">
        <v>180</v>
      </c>
      <c r="G3520" s="1" t="s">
        <v>112</v>
      </c>
      <c r="H3520" s="1" t="s">
        <v>112</v>
      </c>
      <c r="I3520" s="1" t="s">
        <v>112</v>
      </c>
      <c r="J3520" s="1" t="s">
        <v>791</v>
      </c>
      <c r="K3520" s="1" t="s">
        <v>792</v>
      </c>
      <c r="L3520" s="1" t="s">
        <v>2383</v>
      </c>
      <c r="M3520" s="1" t="s">
        <v>793</v>
      </c>
      <c r="N3520" s="1" t="s">
        <v>116</v>
      </c>
      <c r="O3520" s="1" t="s">
        <v>117</v>
      </c>
      <c r="P3520" s="9">
        <v>96950</v>
      </c>
      <c r="Q3520" s="1" t="s">
        <v>118</v>
      </c>
      <c r="R3520" s="1" t="s">
        <v>719</v>
      </c>
      <c r="S3520" s="1">
        <v>16703236877</v>
      </c>
      <c r="U3520" s="1">
        <v>62161</v>
      </c>
      <c r="V3520" s="1" t="s">
        <v>119</v>
      </c>
      <c r="X3520" s="1" t="s">
        <v>686</v>
      </c>
      <c r="Y3520" s="1" t="s">
        <v>687</v>
      </c>
      <c r="Z3520" s="1" t="s">
        <v>688</v>
      </c>
      <c r="AA3520" s="1" t="s">
        <v>245</v>
      </c>
      <c r="AB3520" s="1" t="s">
        <v>689</v>
      </c>
      <c r="AD3520" s="1" t="s">
        <v>690</v>
      </c>
      <c r="AE3520" s="1" t="s">
        <v>691</v>
      </c>
      <c r="AF3520" s="9">
        <v>96931</v>
      </c>
      <c r="AG3520" s="1" t="s">
        <v>118</v>
      </c>
      <c r="AH3520" s="1" t="s">
        <v>719</v>
      </c>
      <c r="AI3520" s="1">
        <v>16716498746</v>
      </c>
      <c r="AJ3520" s="1">
        <v>203</v>
      </c>
      <c r="AK3520" s="1" t="s">
        <v>692</v>
      </c>
      <c r="BC3520" s="1" t="str">
        <f>"49-9062.00"</f>
        <v>49-9062.00</v>
      </c>
      <c r="BD3520" s="1" t="s">
        <v>5549</v>
      </c>
      <c r="BE3520" s="1" t="s">
        <v>15305</v>
      </c>
      <c r="BF3520" s="1" t="s">
        <v>8687</v>
      </c>
      <c r="BG3520" s="1">
        <v>3</v>
      </c>
      <c r="BI3520" s="2">
        <v>44331</v>
      </c>
      <c r="BJ3520" s="2">
        <v>44695</v>
      </c>
      <c r="BM3520" s="1">
        <v>40</v>
      </c>
      <c r="BN3520" s="1">
        <v>0</v>
      </c>
      <c r="BO3520" s="1">
        <v>8</v>
      </c>
      <c r="BP3520" s="1">
        <v>8</v>
      </c>
      <c r="BQ3520" s="1">
        <v>8</v>
      </c>
      <c r="BR3520" s="1">
        <v>8</v>
      </c>
      <c r="BS3520" s="1">
        <v>5</v>
      </c>
      <c r="BT3520" s="1">
        <v>3</v>
      </c>
      <c r="BU3520" s="1" t="str">
        <f>"8:30 AM"</f>
        <v>8:30 AM</v>
      </c>
      <c r="BV3520" s="1" t="str">
        <f>"5:30 PM"</f>
        <v>5:30 PM</v>
      </c>
      <c r="BW3520" s="1" t="s">
        <v>135</v>
      </c>
      <c r="BX3520" s="1">
        <v>0</v>
      </c>
      <c r="BY3520" s="1">
        <v>6</v>
      </c>
      <c r="BZ3520" s="1" t="s">
        <v>112</v>
      </c>
      <c r="CA3520" s="1">
        <v>0</v>
      </c>
      <c r="CB3520" s="1" t="s">
        <v>15306</v>
      </c>
      <c r="CC3520" s="1" t="s">
        <v>2383</v>
      </c>
      <c r="CD3520" s="1" t="s">
        <v>793</v>
      </c>
      <c r="CE3520" s="1" t="s">
        <v>116</v>
      </c>
      <c r="CF3520" s="1" t="s">
        <v>117</v>
      </c>
      <c r="CG3520" s="1">
        <v>96950</v>
      </c>
      <c r="CH3520" s="3">
        <v>8.9</v>
      </c>
      <c r="CI3520" s="3">
        <v>8.9</v>
      </c>
      <c r="CJ3520" s="3">
        <v>13.35</v>
      </c>
      <c r="CK3520" s="3">
        <v>13.35</v>
      </c>
      <c r="CL3520" s="1" t="s">
        <v>137</v>
      </c>
      <c r="CN3520" s="1" t="s">
        <v>139</v>
      </c>
      <c r="CP3520" s="1" t="s">
        <v>112</v>
      </c>
      <c r="CQ3520" s="1" t="s">
        <v>111</v>
      </c>
      <c r="CR3520" s="1" t="s">
        <v>112</v>
      </c>
      <c r="CS3520" s="1" t="s">
        <v>111</v>
      </c>
      <c r="CT3520" s="1" t="s">
        <v>138</v>
      </c>
      <c r="CU3520" s="1" t="s">
        <v>111</v>
      </c>
      <c r="CV3520" s="1" t="s">
        <v>138</v>
      </c>
      <c r="CW3520" s="1" t="s">
        <v>797</v>
      </c>
      <c r="CX3520" s="1">
        <v>16703236877</v>
      </c>
      <c r="CY3520" s="1" t="s">
        <v>699</v>
      </c>
      <c r="CZ3520" s="1" t="s">
        <v>138</v>
      </c>
      <c r="DA3520" s="1" t="s">
        <v>111</v>
      </c>
      <c r="DB3520" s="1" t="s">
        <v>112</v>
      </c>
    </row>
    <row r="3521" spans="1:111" ht="15.6" customHeight="1" x14ac:dyDescent="0.25">
      <c r="A3521" s="1" t="s">
        <v>19089</v>
      </c>
      <c r="B3521" s="1" t="s">
        <v>109</v>
      </c>
      <c r="C3521" s="2">
        <v>44302.244183333336</v>
      </c>
      <c r="D3521" s="2">
        <v>44348</v>
      </c>
      <c r="E3521" s="1" t="s">
        <v>110</v>
      </c>
      <c r="F3521" s="2">
        <v>44468.833333333336</v>
      </c>
      <c r="G3521" s="1" t="s">
        <v>112</v>
      </c>
      <c r="H3521" s="1" t="s">
        <v>112</v>
      </c>
      <c r="I3521" s="1" t="s">
        <v>112</v>
      </c>
      <c r="J3521" s="1" t="s">
        <v>9132</v>
      </c>
      <c r="K3521" s="1" t="s">
        <v>3926</v>
      </c>
      <c r="L3521" s="1" t="s">
        <v>9133</v>
      </c>
      <c r="N3521" s="1" t="s">
        <v>116</v>
      </c>
      <c r="O3521" s="1" t="s">
        <v>117</v>
      </c>
      <c r="P3521" s="9">
        <v>96950</v>
      </c>
      <c r="Q3521" s="1" t="s">
        <v>118</v>
      </c>
      <c r="S3521" s="1">
        <v>16702331818</v>
      </c>
      <c r="U3521" s="1">
        <v>812112</v>
      </c>
      <c r="V3521" s="1" t="s">
        <v>119</v>
      </c>
      <c r="X3521" s="1" t="s">
        <v>3928</v>
      </c>
      <c r="Y3521" s="1" t="s">
        <v>210</v>
      </c>
      <c r="AA3521" s="1" t="s">
        <v>373</v>
      </c>
      <c r="AB3521" s="1" t="s">
        <v>9133</v>
      </c>
      <c r="AD3521" s="1" t="s">
        <v>116</v>
      </c>
      <c r="AE3521" s="1" t="s">
        <v>117</v>
      </c>
      <c r="AF3521" s="9">
        <v>96950</v>
      </c>
      <c r="AG3521" s="1" t="s">
        <v>118</v>
      </c>
      <c r="AI3521" s="1">
        <v>16702331818</v>
      </c>
      <c r="AK3521" s="1" t="s">
        <v>3930</v>
      </c>
      <c r="BC3521" s="1" t="str">
        <f>"49-9071.00"</f>
        <v>49-9071.00</v>
      </c>
      <c r="BD3521" s="1" t="s">
        <v>214</v>
      </c>
      <c r="BE3521" s="1" t="s">
        <v>14981</v>
      </c>
      <c r="BF3521" s="1" t="s">
        <v>14982</v>
      </c>
      <c r="BG3521" s="1">
        <v>3</v>
      </c>
      <c r="BI3521" s="2">
        <v>44470</v>
      </c>
      <c r="BJ3521" s="2">
        <v>44834</v>
      </c>
      <c r="BM3521" s="1">
        <v>40</v>
      </c>
      <c r="BN3521" s="1">
        <v>0</v>
      </c>
      <c r="BO3521" s="1">
        <v>6</v>
      </c>
      <c r="BP3521" s="1">
        <v>6</v>
      </c>
      <c r="BQ3521" s="1">
        <v>7</v>
      </c>
      <c r="BR3521" s="1">
        <v>7</v>
      </c>
      <c r="BS3521" s="1">
        <v>7</v>
      </c>
      <c r="BT3521" s="1">
        <v>7</v>
      </c>
      <c r="BU3521" s="1" t="str">
        <f>"10:00 AM"</f>
        <v>10:00 AM</v>
      </c>
      <c r="BV3521" s="1" t="str">
        <f>"5:00 PM"</f>
        <v>5:00 PM</v>
      </c>
      <c r="BW3521" s="1" t="s">
        <v>230</v>
      </c>
      <c r="BX3521" s="1">
        <v>0</v>
      </c>
      <c r="BY3521" s="1">
        <v>12</v>
      </c>
      <c r="BZ3521" s="1" t="s">
        <v>112</v>
      </c>
      <c r="CA3521" s="1">
        <v>0</v>
      </c>
      <c r="CB3521" s="4" t="s">
        <v>14983</v>
      </c>
      <c r="CC3521" s="1" t="s">
        <v>9133</v>
      </c>
      <c r="CE3521" s="1" t="s">
        <v>116</v>
      </c>
      <c r="CF3521" s="1" t="s">
        <v>117</v>
      </c>
      <c r="CG3521" s="1">
        <v>96950</v>
      </c>
      <c r="CH3521" s="3">
        <v>8.7100000000000009</v>
      </c>
      <c r="CI3521" s="3">
        <v>9</v>
      </c>
      <c r="CJ3521" s="3">
        <v>13.06</v>
      </c>
      <c r="CK3521" s="3">
        <v>13.5</v>
      </c>
      <c r="CL3521" s="1" t="s">
        <v>137</v>
      </c>
      <c r="CN3521" s="1" t="s">
        <v>139</v>
      </c>
      <c r="CP3521" s="1" t="s">
        <v>112</v>
      </c>
      <c r="CQ3521" s="1" t="s">
        <v>111</v>
      </c>
      <c r="CR3521" s="1" t="s">
        <v>111</v>
      </c>
      <c r="CS3521" s="1" t="s">
        <v>111</v>
      </c>
      <c r="CT3521" s="1" t="s">
        <v>111</v>
      </c>
      <c r="CU3521" s="1" t="s">
        <v>111</v>
      </c>
      <c r="CV3521" s="1" t="s">
        <v>111</v>
      </c>
      <c r="CW3521" s="1" t="s">
        <v>3935</v>
      </c>
      <c r="CX3521" s="1">
        <v>16702331818</v>
      </c>
      <c r="CY3521" s="1" t="s">
        <v>3930</v>
      </c>
      <c r="CZ3521" s="1" t="s">
        <v>138</v>
      </c>
      <c r="DA3521" s="1" t="s">
        <v>111</v>
      </c>
      <c r="DB3521" s="1" t="s">
        <v>112</v>
      </c>
    </row>
    <row r="3522" spans="1:111" ht="15.6" customHeight="1" x14ac:dyDescent="0.25">
      <c r="A3522" s="1" t="s">
        <v>19090</v>
      </c>
      <c r="B3522" s="1" t="s">
        <v>109</v>
      </c>
      <c r="C3522" s="2">
        <v>44322.889508912034</v>
      </c>
      <c r="D3522" s="2">
        <v>44369</v>
      </c>
      <c r="E3522" s="1" t="s">
        <v>110</v>
      </c>
      <c r="F3522" s="2">
        <v>44469.833333333336</v>
      </c>
      <c r="G3522" s="1" t="s">
        <v>112</v>
      </c>
      <c r="H3522" s="1" t="s">
        <v>112</v>
      </c>
      <c r="I3522" s="1" t="s">
        <v>112</v>
      </c>
      <c r="J3522" s="1" t="s">
        <v>10711</v>
      </c>
      <c r="K3522" s="1" t="s">
        <v>10712</v>
      </c>
      <c r="L3522" s="1" t="s">
        <v>9507</v>
      </c>
      <c r="N3522" s="1" t="s">
        <v>116</v>
      </c>
      <c r="O3522" s="1" t="s">
        <v>117</v>
      </c>
      <c r="P3522" s="9">
        <v>96950</v>
      </c>
      <c r="Q3522" s="1" t="s">
        <v>118</v>
      </c>
      <c r="S3522" s="1">
        <v>16702858623</v>
      </c>
      <c r="U3522" s="1">
        <v>71329</v>
      </c>
      <c r="V3522" s="1" t="s">
        <v>119</v>
      </c>
      <c r="X3522" s="1" t="s">
        <v>2262</v>
      </c>
      <c r="Y3522" s="1" t="s">
        <v>9509</v>
      </c>
      <c r="AA3522" s="1" t="s">
        <v>461</v>
      </c>
      <c r="AB3522" s="1" t="s">
        <v>9507</v>
      </c>
      <c r="AD3522" s="1" t="s">
        <v>116</v>
      </c>
      <c r="AE3522" s="1" t="s">
        <v>117</v>
      </c>
      <c r="AF3522" s="9">
        <v>96950</v>
      </c>
      <c r="AG3522" s="1" t="s">
        <v>118</v>
      </c>
      <c r="AI3522" s="1">
        <v>16702858623</v>
      </c>
      <c r="AK3522" s="1" t="s">
        <v>620</v>
      </c>
      <c r="AL3522" s="1" t="s">
        <v>125</v>
      </c>
      <c r="AM3522" s="1" t="s">
        <v>621</v>
      </c>
      <c r="AN3522" s="1" t="s">
        <v>622</v>
      </c>
      <c r="AP3522" s="1" t="s">
        <v>1284</v>
      </c>
      <c r="AR3522" s="1" t="s">
        <v>116</v>
      </c>
      <c r="AS3522" s="1" t="s">
        <v>117</v>
      </c>
      <c r="AT3522" s="9">
        <v>96950</v>
      </c>
      <c r="AU3522" s="1" t="s">
        <v>118</v>
      </c>
      <c r="AW3522" s="1">
        <v>16702353403</v>
      </c>
      <c r="AY3522" s="1" t="s">
        <v>1871</v>
      </c>
      <c r="AZ3522" s="1" t="s">
        <v>626</v>
      </c>
      <c r="BC3522" s="1" t="str">
        <f>"41-2012.00"</f>
        <v>41-2012.00</v>
      </c>
      <c r="BD3522" s="1" t="s">
        <v>1420</v>
      </c>
      <c r="BE3522" s="1" t="s">
        <v>10714</v>
      </c>
      <c r="BF3522" s="1" t="s">
        <v>1422</v>
      </c>
      <c r="BG3522" s="1">
        <v>1</v>
      </c>
      <c r="BI3522" s="2">
        <v>44471</v>
      </c>
      <c r="BJ3522" s="2">
        <v>44835</v>
      </c>
      <c r="BM3522" s="1">
        <v>35</v>
      </c>
      <c r="BN3522" s="1">
        <v>0</v>
      </c>
      <c r="BO3522" s="1">
        <v>7</v>
      </c>
      <c r="BP3522" s="1">
        <v>7</v>
      </c>
      <c r="BQ3522" s="1">
        <v>7</v>
      </c>
      <c r="BR3522" s="1">
        <v>7</v>
      </c>
      <c r="BS3522" s="1">
        <v>7</v>
      </c>
      <c r="BT3522" s="1">
        <v>0</v>
      </c>
      <c r="BU3522" s="1" t="str">
        <f>"9:00 AM"</f>
        <v>9:00 AM</v>
      </c>
      <c r="BV3522" s="1" t="str">
        <f>"5:00 PM"</f>
        <v>5:00 PM</v>
      </c>
      <c r="BW3522" s="1" t="s">
        <v>135</v>
      </c>
      <c r="BX3522" s="1">
        <v>0</v>
      </c>
      <c r="BY3522" s="1">
        <v>12</v>
      </c>
      <c r="BZ3522" s="1" t="s">
        <v>112</v>
      </c>
      <c r="CB3522" s="1" t="s">
        <v>12533</v>
      </c>
      <c r="CC3522" s="1" t="s">
        <v>10716</v>
      </c>
      <c r="CD3522" s="1" t="s">
        <v>9507</v>
      </c>
      <c r="CE3522" s="1" t="s">
        <v>116</v>
      </c>
      <c r="CF3522" s="1" t="s">
        <v>117</v>
      </c>
      <c r="CG3522" s="1">
        <v>96950</v>
      </c>
      <c r="CH3522" s="3">
        <v>8.73</v>
      </c>
      <c r="CI3522" s="3">
        <v>8.73</v>
      </c>
      <c r="CJ3522" s="3">
        <v>13.1</v>
      </c>
      <c r="CK3522" s="3">
        <v>13.1</v>
      </c>
      <c r="CL3522" s="1" t="s">
        <v>137</v>
      </c>
      <c r="CN3522" s="1" t="s">
        <v>139</v>
      </c>
      <c r="CP3522" s="1" t="s">
        <v>112</v>
      </c>
      <c r="CQ3522" s="1" t="s">
        <v>111</v>
      </c>
      <c r="CR3522" s="1" t="s">
        <v>112</v>
      </c>
      <c r="CS3522" s="1" t="s">
        <v>111</v>
      </c>
      <c r="CT3522" s="1" t="s">
        <v>138</v>
      </c>
      <c r="CU3522" s="1" t="s">
        <v>111</v>
      </c>
      <c r="CV3522" s="1" t="s">
        <v>138</v>
      </c>
      <c r="CW3522" s="1" t="s">
        <v>631</v>
      </c>
      <c r="CX3522" s="1">
        <v>16702858623</v>
      </c>
      <c r="CY3522" s="1" t="s">
        <v>620</v>
      </c>
      <c r="CZ3522" s="1" t="s">
        <v>138</v>
      </c>
      <c r="DA3522" s="1" t="s">
        <v>111</v>
      </c>
      <c r="DB3522" s="1" t="s">
        <v>112</v>
      </c>
    </row>
    <row r="3523" spans="1:111" ht="15.6" customHeight="1" x14ac:dyDescent="0.25">
      <c r="A3523" s="1" t="s">
        <v>19118</v>
      </c>
      <c r="B3523" s="1" t="s">
        <v>109</v>
      </c>
      <c r="C3523" s="2">
        <v>44298.836981944442</v>
      </c>
      <c r="D3523" s="2">
        <v>44349</v>
      </c>
      <c r="E3523" s="1" t="s">
        <v>110</v>
      </c>
      <c r="F3523" s="2">
        <v>44466.833333333336</v>
      </c>
      <c r="G3523" s="1" t="s">
        <v>111</v>
      </c>
      <c r="H3523" s="1" t="s">
        <v>112</v>
      </c>
      <c r="I3523" s="1" t="s">
        <v>112</v>
      </c>
      <c r="J3523" s="1" t="s">
        <v>4096</v>
      </c>
      <c r="L3523" s="1" t="s">
        <v>4097</v>
      </c>
      <c r="M3523" s="1" t="s">
        <v>4097</v>
      </c>
      <c r="N3523" s="1" t="s">
        <v>167</v>
      </c>
      <c r="O3523" s="1" t="s">
        <v>117</v>
      </c>
      <c r="P3523" s="9">
        <v>96950</v>
      </c>
      <c r="Q3523" s="1" t="s">
        <v>118</v>
      </c>
      <c r="S3523" s="1">
        <v>16702346445</v>
      </c>
      <c r="T3523" s="1">
        <v>2263</v>
      </c>
      <c r="U3523" s="1">
        <v>72251</v>
      </c>
      <c r="V3523" s="1" t="s">
        <v>119</v>
      </c>
      <c r="X3523" s="1" t="s">
        <v>953</v>
      </c>
      <c r="Y3523" s="1" t="s">
        <v>954</v>
      </c>
      <c r="AA3523" s="1" t="s">
        <v>955</v>
      </c>
      <c r="AB3523" s="1" t="s">
        <v>4098</v>
      </c>
      <c r="AC3523" s="1" t="s">
        <v>4098</v>
      </c>
      <c r="AD3523" s="1" t="s">
        <v>879</v>
      </c>
      <c r="AE3523" s="1" t="s">
        <v>117</v>
      </c>
      <c r="AF3523" s="9">
        <v>96950</v>
      </c>
      <c r="AG3523" s="1" t="s">
        <v>118</v>
      </c>
      <c r="AI3523" s="1">
        <v>16702346445</v>
      </c>
      <c r="AJ3523" s="1">
        <v>2263</v>
      </c>
      <c r="AK3523" s="1" t="s">
        <v>956</v>
      </c>
      <c r="BC3523" s="1" t="str">
        <f>"35-1012.00"</f>
        <v>35-1012.00</v>
      </c>
      <c r="BD3523" s="1" t="s">
        <v>1372</v>
      </c>
      <c r="BE3523" s="1" t="s">
        <v>19119</v>
      </c>
      <c r="BF3523" s="1" t="s">
        <v>19120</v>
      </c>
      <c r="BG3523" s="1">
        <v>1</v>
      </c>
      <c r="BI3523" s="2">
        <v>44468</v>
      </c>
      <c r="BJ3523" s="2">
        <v>45197</v>
      </c>
      <c r="BM3523" s="1">
        <v>35</v>
      </c>
      <c r="BN3523" s="1">
        <v>0</v>
      </c>
      <c r="BO3523" s="1">
        <v>7</v>
      </c>
      <c r="BP3523" s="1">
        <v>7</v>
      </c>
      <c r="BQ3523" s="1">
        <v>7</v>
      </c>
      <c r="BR3523" s="1">
        <v>7</v>
      </c>
      <c r="BS3523" s="1">
        <v>7</v>
      </c>
      <c r="BT3523" s="1">
        <v>0</v>
      </c>
      <c r="BU3523" s="1" t="str">
        <f>"6:00 AM"</f>
        <v>6:00 AM</v>
      </c>
      <c r="BV3523" s="1" t="str">
        <f>"2:00 PM"</f>
        <v>2:00 PM</v>
      </c>
      <c r="BW3523" s="1" t="s">
        <v>135</v>
      </c>
      <c r="BX3523" s="1">
        <v>0</v>
      </c>
      <c r="BY3523" s="1">
        <v>6</v>
      </c>
      <c r="BZ3523" s="1" t="s">
        <v>111</v>
      </c>
      <c r="CA3523" s="1">
        <v>13</v>
      </c>
      <c r="CB3523" s="4" t="s">
        <v>19121</v>
      </c>
      <c r="CC3523" s="1" t="s">
        <v>4097</v>
      </c>
      <c r="CD3523" s="1" t="s">
        <v>4097</v>
      </c>
      <c r="CE3523" s="1" t="s">
        <v>879</v>
      </c>
      <c r="CF3523" s="1" t="s">
        <v>117</v>
      </c>
      <c r="CG3523" s="1">
        <v>96950</v>
      </c>
      <c r="CH3523" s="3">
        <v>10.039999999999999</v>
      </c>
      <c r="CI3523" s="3">
        <v>10.039999999999999</v>
      </c>
      <c r="CJ3523" s="3">
        <v>15.06</v>
      </c>
      <c r="CK3523" s="3">
        <v>15.06</v>
      </c>
      <c r="CL3523" s="1" t="s">
        <v>137</v>
      </c>
      <c r="CM3523" s="1" t="s">
        <v>960</v>
      </c>
      <c r="CN3523" s="1" t="s">
        <v>139</v>
      </c>
      <c r="CP3523" s="1" t="s">
        <v>112</v>
      </c>
      <c r="CQ3523" s="1" t="s">
        <v>111</v>
      </c>
      <c r="CR3523" s="1" t="s">
        <v>112</v>
      </c>
      <c r="CS3523" s="1" t="s">
        <v>111</v>
      </c>
      <c r="CT3523" s="1" t="s">
        <v>138</v>
      </c>
      <c r="CU3523" s="1" t="s">
        <v>111</v>
      </c>
      <c r="CV3523" s="1" t="s">
        <v>138</v>
      </c>
      <c r="CW3523" s="1" t="s">
        <v>138</v>
      </c>
      <c r="CX3523" s="1">
        <v>16702346445</v>
      </c>
      <c r="CY3523" s="1" t="s">
        <v>956</v>
      </c>
      <c r="CZ3523" s="1" t="s">
        <v>138</v>
      </c>
      <c r="DA3523" s="1" t="s">
        <v>111</v>
      </c>
      <c r="DB3523" s="1" t="s">
        <v>112</v>
      </c>
      <c r="DC3523" s="1" t="s">
        <v>953</v>
      </c>
      <c r="DD3523" s="1" t="s">
        <v>954</v>
      </c>
      <c r="DF3523" s="1" t="s">
        <v>4096</v>
      </c>
      <c r="DG3523" s="1" t="s">
        <v>956</v>
      </c>
    </row>
    <row r="3524" spans="1:111" ht="15.6" customHeight="1" x14ac:dyDescent="0.25">
      <c r="A3524" s="1" t="s">
        <v>19129</v>
      </c>
      <c r="B3524" s="1" t="s">
        <v>109</v>
      </c>
      <c r="C3524" s="2">
        <v>44304.839374189818</v>
      </c>
      <c r="D3524" s="2">
        <v>44337</v>
      </c>
      <c r="E3524" s="1" t="s">
        <v>110</v>
      </c>
      <c r="F3524" s="2">
        <v>44468.833333333336</v>
      </c>
      <c r="G3524" s="1" t="s">
        <v>112</v>
      </c>
      <c r="H3524" s="1" t="s">
        <v>112</v>
      </c>
      <c r="I3524" s="1" t="s">
        <v>112</v>
      </c>
      <c r="J3524" s="1" t="s">
        <v>3917</v>
      </c>
      <c r="L3524" s="1" t="s">
        <v>3693</v>
      </c>
      <c r="N3524" s="1" t="s">
        <v>1759</v>
      </c>
      <c r="O3524" s="1" t="s">
        <v>117</v>
      </c>
      <c r="P3524" s="9">
        <v>96952</v>
      </c>
      <c r="Q3524" s="1" t="s">
        <v>118</v>
      </c>
      <c r="S3524" s="1">
        <v>16704330422</v>
      </c>
      <c r="U3524" s="1">
        <v>236220</v>
      </c>
      <c r="V3524" s="1" t="s">
        <v>119</v>
      </c>
      <c r="X3524" s="1" t="s">
        <v>3694</v>
      </c>
      <c r="Y3524" s="1" t="s">
        <v>3695</v>
      </c>
      <c r="Z3524" s="1" t="s">
        <v>1787</v>
      </c>
      <c r="AA3524" s="1" t="s">
        <v>245</v>
      </c>
      <c r="AB3524" s="1" t="s">
        <v>3693</v>
      </c>
      <c r="AD3524" s="1" t="s">
        <v>1759</v>
      </c>
      <c r="AE3524" s="1" t="s">
        <v>117</v>
      </c>
      <c r="AF3524" s="9">
        <v>96952</v>
      </c>
      <c r="AG3524" s="1" t="s">
        <v>118</v>
      </c>
      <c r="AI3524" s="1">
        <v>16704330422</v>
      </c>
      <c r="AK3524" s="1" t="s">
        <v>3696</v>
      </c>
      <c r="BC3524" s="1" t="str">
        <f>"49-9071.00"</f>
        <v>49-9071.00</v>
      </c>
      <c r="BD3524" s="1" t="s">
        <v>214</v>
      </c>
      <c r="BE3524" s="1" t="s">
        <v>11937</v>
      </c>
      <c r="BF3524" s="1" t="s">
        <v>214</v>
      </c>
      <c r="BG3524" s="1">
        <v>4</v>
      </c>
      <c r="BI3524" s="2">
        <v>44470</v>
      </c>
      <c r="BJ3524" s="2">
        <v>44834</v>
      </c>
      <c r="BM3524" s="1">
        <v>40</v>
      </c>
      <c r="BN3524" s="1">
        <v>0</v>
      </c>
      <c r="BO3524" s="1">
        <v>8</v>
      </c>
      <c r="BP3524" s="1">
        <v>8</v>
      </c>
      <c r="BQ3524" s="1">
        <v>8</v>
      </c>
      <c r="BR3524" s="1">
        <v>8</v>
      </c>
      <c r="BS3524" s="1">
        <v>8</v>
      </c>
      <c r="BT3524" s="1">
        <v>0</v>
      </c>
      <c r="BU3524" s="1" t="str">
        <f>"7:30 AM"</f>
        <v>7:30 AM</v>
      </c>
      <c r="BV3524" s="1" t="str">
        <f>"4:30 PM"</f>
        <v>4:30 PM</v>
      </c>
      <c r="BW3524" s="1" t="s">
        <v>230</v>
      </c>
      <c r="BX3524" s="1">
        <v>0</v>
      </c>
      <c r="BY3524" s="1">
        <v>12</v>
      </c>
      <c r="BZ3524" s="1" t="s">
        <v>112</v>
      </c>
      <c r="CA3524" s="1">
        <v>0</v>
      </c>
      <c r="CB3524" s="1" t="s">
        <v>11938</v>
      </c>
      <c r="CC3524" s="1" t="s">
        <v>3921</v>
      </c>
      <c r="CE3524" s="1" t="s">
        <v>259</v>
      </c>
      <c r="CF3524" s="1" t="s">
        <v>117</v>
      </c>
      <c r="CG3524" s="1">
        <v>96952</v>
      </c>
      <c r="CH3524" s="3">
        <v>8.7100000000000009</v>
      </c>
      <c r="CI3524" s="3">
        <v>8.7100000000000009</v>
      </c>
      <c r="CJ3524" s="3">
        <v>13.07</v>
      </c>
      <c r="CK3524" s="3">
        <v>13.07</v>
      </c>
      <c r="CL3524" s="1" t="s">
        <v>137</v>
      </c>
      <c r="CM3524" s="1" t="s">
        <v>3922</v>
      </c>
      <c r="CN3524" s="1" t="s">
        <v>139</v>
      </c>
      <c r="CP3524" s="1" t="s">
        <v>112</v>
      </c>
      <c r="CQ3524" s="1" t="s">
        <v>111</v>
      </c>
      <c r="CR3524" s="1" t="s">
        <v>111</v>
      </c>
      <c r="CS3524" s="1" t="s">
        <v>111</v>
      </c>
      <c r="CT3524" s="1" t="s">
        <v>138</v>
      </c>
      <c r="CU3524" s="1" t="s">
        <v>111</v>
      </c>
      <c r="CV3524" s="1" t="s">
        <v>111</v>
      </c>
      <c r="CW3524" s="1" t="s">
        <v>19130</v>
      </c>
      <c r="CX3524" s="1">
        <v>16704330422</v>
      </c>
      <c r="CY3524" s="1" t="s">
        <v>3696</v>
      </c>
      <c r="CZ3524" s="1" t="s">
        <v>138</v>
      </c>
      <c r="DA3524" s="1" t="s">
        <v>111</v>
      </c>
      <c r="DB3524" s="1" t="s">
        <v>112</v>
      </c>
    </row>
    <row r="3525" spans="1:111" ht="15.6" customHeight="1" x14ac:dyDescent="0.25">
      <c r="A3525" s="1" t="s">
        <v>19131</v>
      </c>
      <c r="B3525" s="1" t="s">
        <v>109</v>
      </c>
      <c r="C3525" s="2">
        <v>44300.877788194448</v>
      </c>
      <c r="D3525" s="2">
        <v>44340</v>
      </c>
      <c r="E3525" s="1" t="s">
        <v>110</v>
      </c>
      <c r="F3525" s="2">
        <v>44468.833333333336</v>
      </c>
      <c r="G3525" s="1" t="s">
        <v>111</v>
      </c>
      <c r="H3525" s="1" t="s">
        <v>112</v>
      </c>
      <c r="I3525" s="1" t="s">
        <v>112</v>
      </c>
      <c r="J3525" s="1" t="s">
        <v>2552</v>
      </c>
      <c r="K3525" s="1" t="s">
        <v>2553</v>
      </c>
      <c r="L3525" s="1" t="s">
        <v>3742</v>
      </c>
      <c r="M3525" s="1" t="s">
        <v>2555</v>
      </c>
      <c r="N3525" s="1" t="s">
        <v>116</v>
      </c>
      <c r="O3525" s="1" t="s">
        <v>117</v>
      </c>
      <c r="P3525" s="9">
        <v>96950</v>
      </c>
      <c r="Q3525" s="1" t="s">
        <v>118</v>
      </c>
      <c r="S3525" s="1">
        <v>16702880407</v>
      </c>
      <c r="T3525" s="1">
        <v>33</v>
      </c>
      <c r="U3525" s="1">
        <v>212312</v>
      </c>
      <c r="V3525" s="1" t="s">
        <v>119</v>
      </c>
      <c r="X3525" s="1" t="s">
        <v>2556</v>
      </c>
      <c r="Y3525" s="1" t="s">
        <v>1544</v>
      </c>
      <c r="Z3525" s="1" t="s">
        <v>656</v>
      </c>
      <c r="AA3525" s="1" t="s">
        <v>2557</v>
      </c>
      <c r="AB3525" s="1" t="s">
        <v>2561</v>
      </c>
      <c r="AC3525" s="1" t="s">
        <v>2555</v>
      </c>
      <c r="AD3525" s="1" t="s">
        <v>116</v>
      </c>
      <c r="AE3525" s="1" t="s">
        <v>117</v>
      </c>
      <c r="AF3525" s="9">
        <v>96950</v>
      </c>
      <c r="AG3525" s="1" t="s">
        <v>118</v>
      </c>
      <c r="AI3525" s="1">
        <v>16702880407</v>
      </c>
      <c r="AJ3525" s="1">
        <v>33</v>
      </c>
      <c r="AK3525" s="1" t="s">
        <v>279</v>
      </c>
      <c r="BC3525" s="1" t="str">
        <f>"53-3032.00"</f>
        <v>53-3032.00</v>
      </c>
      <c r="BD3525" s="1" t="s">
        <v>991</v>
      </c>
      <c r="BE3525" s="1" t="s">
        <v>10952</v>
      </c>
      <c r="BF3525" s="1" t="s">
        <v>4066</v>
      </c>
      <c r="BG3525" s="1">
        <v>2</v>
      </c>
      <c r="BI3525" s="2">
        <v>44470</v>
      </c>
      <c r="BJ3525" s="2">
        <v>45565</v>
      </c>
      <c r="BM3525" s="1">
        <v>40</v>
      </c>
      <c r="BN3525" s="1">
        <v>0</v>
      </c>
      <c r="BO3525" s="1">
        <v>8</v>
      </c>
      <c r="BP3525" s="1">
        <v>8</v>
      </c>
      <c r="BQ3525" s="1">
        <v>8</v>
      </c>
      <c r="BR3525" s="1">
        <v>8</v>
      </c>
      <c r="BS3525" s="1">
        <v>8</v>
      </c>
      <c r="BT3525" s="1">
        <v>0</v>
      </c>
      <c r="BU3525" s="1" t="str">
        <f>"7:00 AM"</f>
        <v>7:00 AM</v>
      </c>
      <c r="BV3525" s="1" t="str">
        <f>"3:30 PM"</f>
        <v>3:30 PM</v>
      </c>
      <c r="BW3525" s="1" t="s">
        <v>135</v>
      </c>
      <c r="BX3525" s="1">
        <v>0</v>
      </c>
      <c r="BY3525" s="1">
        <v>12</v>
      </c>
      <c r="BZ3525" s="1" t="s">
        <v>112</v>
      </c>
      <c r="CA3525" s="1">
        <v>0</v>
      </c>
      <c r="CB3525" s="1" t="s">
        <v>19132</v>
      </c>
      <c r="CC3525" s="1" t="s">
        <v>3742</v>
      </c>
      <c r="CD3525" s="1" t="s">
        <v>2555</v>
      </c>
      <c r="CE3525" s="1" t="s">
        <v>116</v>
      </c>
      <c r="CF3525" s="1" t="s">
        <v>117</v>
      </c>
      <c r="CG3525" s="1">
        <v>96950</v>
      </c>
      <c r="CH3525" s="3">
        <v>9.1999999999999993</v>
      </c>
      <c r="CI3525" s="3">
        <v>11</v>
      </c>
      <c r="CJ3525" s="3">
        <v>13.8</v>
      </c>
      <c r="CK3525" s="3">
        <v>16.5</v>
      </c>
      <c r="CL3525" s="1" t="s">
        <v>137</v>
      </c>
      <c r="CM3525" s="1" t="s">
        <v>138</v>
      </c>
      <c r="CN3525" s="1" t="s">
        <v>218</v>
      </c>
      <c r="CP3525" s="1" t="s">
        <v>112</v>
      </c>
      <c r="CQ3525" s="1" t="s">
        <v>111</v>
      </c>
      <c r="CR3525" s="1" t="s">
        <v>112</v>
      </c>
      <c r="CS3525" s="1" t="s">
        <v>111</v>
      </c>
      <c r="CT3525" s="1" t="s">
        <v>138</v>
      </c>
      <c r="CU3525" s="1" t="s">
        <v>111</v>
      </c>
      <c r="CV3525" s="1" t="s">
        <v>138</v>
      </c>
      <c r="CW3525" s="1" t="s">
        <v>19133</v>
      </c>
      <c r="CX3525" s="1">
        <v>16702880407</v>
      </c>
      <c r="CY3525" s="1" t="s">
        <v>279</v>
      </c>
      <c r="CZ3525" s="1" t="s">
        <v>380</v>
      </c>
      <c r="DA3525" s="1" t="s">
        <v>111</v>
      </c>
      <c r="DB3525" s="1" t="s">
        <v>112</v>
      </c>
      <c r="DC3525" s="1" t="s">
        <v>362</v>
      </c>
    </row>
    <row r="3526" spans="1:111" ht="15.6" customHeight="1" x14ac:dyDescent="0.25">
      <c r="A3526" s="1" t="s">
        <v>19144</v>
      </c>
      <c r="B3526" s="1" t="s">
        <v>109</v>
      </c>
      <c r="C3526" s="2">
        <v>44321.831566666668</v>
      </c>
      <c r="D3526" s="2">
        <v>44375</v>
      </c>
      <c r="E3526" s="1" t="s">
        <v>110</v>
      </c>
      <c r="F3526" s="2">
        <v>44468.833333333336</v>
      </c>
      <c r="G3526" s="1" t="s">
        <v>112</v>
      </c>
      <c r="H3526" s="1" t="s">
        <v>112</v>
      </c>
      <c r="I3526" s="1" t="s">
        <v>112</v>
      </c>
      <c r="J3526" s="1" t="s">
        <v>4031</v>
      </c>
      <c r="L3526" s="1" t="s">
        <v>4032</v>
      </c>
      <c r="M3526" s="1" t="s">
        <v>4033</v>
      </c>
      <c r="N3526" s="1" t="s">
        <v>1197</v>
      </c>
      <c r="O3526" s="1" t="s">
        <v>117</v>
      </c>
      <c r="P3526" s="9">
        <v>96950</v>
      </c>
      <c r="Q3526" s="1" t="s">
        <v>118</v>
      </c>
      <c r="R3526" s="1" t="s">
        <v>138</v>
      </c>
      <c r="S3526" s="1">
        <v>16702338880</v>
      </c>
      <c r="T3526" s="1">
        <v>225</v>
      </c>
      <c r="U3526" s="1">
        <v>53131</v>
      </c>
      <c r="V3526" s="1" t="s">
        <v>119</v>
      </c>
      <c r="X3526" s="1" t="s">
        <v>4034</v>
      </c>
      <c r="Y3526" s="1" t="s">
        <v>4035</v>
      </c>
      <c r="Z3526" s="1" t="s">
        <v>4036</v>
      </c>
      <c r="AA3526" s="1" t="s">
        <v>3672</v>
      </c>
      <c r="AB3526" s="1" t="s">
        <v>4032</v>
      </c>
      <c r="AC3526" s="1" t="s">
        <v>4033</v>
      </c>
      <c r="AD3526" s="1" t="s">
        <v>339</v>
      </c>
      <c r="AE3526" s="1" t="s">
        <v>117</v>
      </c>
      <c r="AF3526" s="9">
        <v>96950</v>
      </c>
      <c r="AG3526" s="1" t="s">
        <v>118</v>
      </c>
      <c r="AH3526" s="1" t="s">
        <v>138</v>
      </c>
      <c r="AI3526" s="1">
        <v>16702338880</v>
      </c>
      <c r="AJ3526" s="1">
        <v>225</v>
      </c>
      <c r="AK3526" s="1" t="s">
        <v>4037</v>
      </c>
      <c r="BC3526" s="1" t="str">
        <f>"43-3031.00"</f>
        <v>43-3031.00</v>
      </c>
      <c r="BD3526" s="1" t="s">
        <v>389</v>
      </c>
      <c r="BE3526" s="1" t="s">
        <v>19145</v>
      </c>
      <c r="BF3526" s="1" t="s">
        <v>6830</v>
      </c>
      <c r="BG3526" s="1">
        <v>1</v>
      </c>
      <c r="BI3526" s="2">
        <v>44470</v>
      </c>
      <c r="BJ3526" s="2">
        <v>44834</v>
      </c>
      <c r="BM3526" s="1">
        <v>35</v>
      </c>
      <c r="BN3526" s="1">
        <v>5</v>
      </c>
      <c r="BO3526" s="1">
        <v>6</v>
      </c>
      <c r="BP3526" s="1">
        <v>6</v>
      </c>
      <c r="BQ3526" s="1">
        <v>6</v>
      </c>
      <c r="BR3526" s="1">
        <v>6</v>
      </c>
      <c r="BS3526" s="1">
        <v>6</v>
      </c>
      <c r="BT3526" s="1">
        <v>0</v>
      </c>
      <c r="BU3526" s="1" t="str">
        <f>"9:00 AM"</f>
        <v>9:00 AM</v>
      </c>
      <c r="BV3526" s="1" t="str">
        <f>"4:00 PM"</f>
        <v>4:00 PM</v>
      </c>
      <c r="BW3526" s="1" t="s">
        <v>135</v>
      </c>
      <c r="BX3526" s="1">
        <v>0</v>
      </c>
      <c r="BY3526" s="1">
        <v>12</v>
      </c>
      <c r="BZ3526" s="1" t="s">
        <v>112</v>
      </c>
      <c r="CB3526" s="1" t="s">
        <v>19146</v>
      </c>
      <c r="CC3526" s="1" t="s">
        <v>4032</v>
      </c>
      <c r="CD3526" s="1" t="s">
        <v>4033</v>
      </c>
      <c r="CE3526" s="1" t="s">
        <v>1197</v>
      </c>
      <c r="CF3526" s="1" t="s">
        <v>117</v>
      </c>
      <c r="CG3526" s="1">
        <v>96950</v>
      </c>
      <c r="CH3526" s="3">
        <v>9.49</v>
      </c>
      <c r="CI3526" s="3">
        <v>9.49</v>
      </c>
      <c r="CJ3526" s="3">
        <v>14.24</v>
      </c>
      <c r="CK3526" s="3">
        <v>14.24</v>
      </c>
      <c r="CL3526" s="1" t="s">
        <v>137</v>
      </c>
      <c r="CM3526" s="1" t="s">
        <v>362</v>
      </c>
      <c r="CN3526" s="1" t="s">
        <v>139</v>
      </c>
      <c r="CP3526" s="1" t="s">
        <v>112</v>
      </c>
      <c r="CQ3526" s="1" t="s">
        <v>111</v>
      </c>
      <c r="CR3526" s="1" t="s">
        <v>111</v>
      </c>
      <c r="CS3526" s="1" t="s">
        <v>111</v>
      </c>
      <c r="CT3526" s="1" t="s">
        <v>138</v>
      </c>
      <c r="CU3526" s="1" t="s">
        <v>111</v>
      </c>
      <c r="CV3526" s="1" t="s">
        <v>111</v>
      </c>
      <c r="CW3526" s="1" t="s">
        <v>19147</v>
      </c>
      <c r="CX3526" s="1">
        <v>16702338880</v>
      </c>
      <c r="CY3526" s="1" t="s">
        <v>4037</v>
      </c>
      <c r="CZ3526" s="1" t="s">
        <v>230</v>
      </c>
      <c r="DA3526" s="1" t="s">
        <v>111</v>
      </c>
      <c r="DB3526" s="1" t="s">
        <v>112</v>
      </c>
    </row>
    <row r="3527" spans="1:111" ht="15.6" customHeight="1" x14ac:dyDescent="0.25">
      <c r="A3527" s="1" t="s">
        <v>19174</v>
      </c>
      <c r="B3527" s="1" t="s">
        <v>109</v>
      </c>
      <c r="C3527" s="2">
        <v>44321.27974849537</v>
      </c>
      <c r="D3527" s="2">
        <v>44375</v>
      </c>
      <c r="E3527" s="1" t="s">
        <v>180</v>
      </c>
      <c r="G3527" s="1" t="s">
        <v>112</v>
      </c>
      <c r="H3527" s="1" t="s">
        <v>112</v>
      </c>
      <c r="I3527" s="1" t="s">
        <v>112</v>
      </c>
      <c r="J3527" s="1" t="s">
        <v>1168</v>
      </c>
      <c r="L3527" s="1" t="s">
        <v>1169</v>
      </c>
      <c r="M3527" s="1" t="s">
        <v>1170</v>
      </c>
      <c r="N3527" s="1" t="s">
        <v>116</v>
      </c>
      <c r="O3527" s="1" t="s">
        <v>117</v>
      </c>
      <c r="P3527" s="9">
        <v>96950</v>
      </c>
      <c r="Q3527" s="1" t="s">
        <v>118</v>
      </c>
      <c r="R3527" s="1" t="s">
        <v>116</v>
      </c>
      <c r="S3527" s="1">
        <v>16705887746</v>
      </c>
      <c r="T3527" s="1">
        <v>0</v>
      </c>
      <c r="U3527" s="1">
        <v>236220</v>
      </c>
      <c r="V3527" s="1" t="s">
        <v>119</v>
      </c>
      <c r="X3527" s="1" t="s">
        <v>1171</v>
      </c>
      <c r="Y3527" s="1" t="s">
        <v>1172</v>
      </c>
      <c r="AA3527" s="1" t="s">
        <v>1173</v>
      </c>
      <c r="AB3527" s="1" t="s">
        <v>1169</v>
      </c>
      <c r="AC3527" s="1" t="s">
        <v>1170</v>
      </c>
      <c r="AD3527" s="1" t="s">
        <v>116</v>
      </c>
      <c r="AE3527" s="1" t="s">
        <v>117</v>
      </c>
      <c r="AF3527" s="9">
        <v>96950</v>
      </c>
      <c r="AG3527" s="1" t="s">
        <v>118</v>
      </c>
      <c r="AH3527" s="1" t="s">
        <v>116</v>
      </c>
      <c r="AI3527" s="1">
        <v>16717773710</v>
      </c>
      <c r="AJ3527" s="1">
        <v>0</v>
      </c>
      <c r="AK3527" s="1" t="s">
        <v>1174</v>
      </c>
      <c r="BC3527" s="1" t="str">
        <f>"47-2073.00"</f>
        <v>47-2073.00</v>
      </c>
      <c r="BD3527" s="1" t="s">
        <v>514</v>
      </c>
      <c r="BE3527" s="1" t="s">
        <v>16197</v>
      </c>
      <c r="BF3527" s="1" t="s">
        <v>16198</v>
      </c>
      <c r="BG3527" s="1">
        <v>6</v>
      </c>
      <c r="BI3527" s="2">
        <v>44440</v>
      </c>
      <c r="BJ3527" s="2">
        <v>44804</v>
      </c>
      <c r="BM3527" s="1">
        <v>40</v>
      </c>
      <c r="BN3527" s="1">
        <v>0</v>
      </c>
      <c r="BO3527" s="1">
        <v>8</v>
      </c>
      <c r="BP3527" s="1">
        <v>8</v>
      </c>
      <c r="BQ3527" s="1">
        <v>8</v>
      </c>
      <c r="BR3527" s="1">
        <v>8</v>
      </c>
      <c r="BS3527" s="1">
        <v>8</v>
      </c>
      <c r="BT3527" s="1">
        <v>0</v>
      </c>
      <c r="BU3527" s="1" t="str">
        <f>"8:00 AM"</f>
        <v>8:00 AM</v>
      </c>
      <c r="BV3527" s="1" t="str">
        <f>"5:00 PM"</f>
        <v>5:00 PM</v>
      </c>
      <c r="BW3527" s="1" t="s">
        <v>135</v>
      </c>
      <c r="BX3527" s="1">
        <v>0</v>
      </c>
      <c r="BY3527" s="1">
        <v>12</v>
      </c>
      <c r="BZ3527" s="1" t="s">
        <v>112</v>
      </c>
      <c r="CA3527" s="1">
        <v>0</v>
      </c>
      <c r="CB3527" s="1" t="s">
        <v>16199</v>
      </c>
      <c r="CC3527" s="1" t="s">
        <v>1169</v>
      </c>
      <c r="CD3527" s="1" t="s">
        <v>1170</v>
      </c>
      <c r="CE3527" s="1" t="s">
        <v>116</v>
      </c>
      <c r="CF3527" s="1" t="s">
        <v>117</v>
      </c>
      <c r="CG3527" s="1">
        <v>96950</v>
      </c>
      <c r="CH3527" s="3">
        <v>10.44</v>
      </c>
      <c r="CJ3527" s="3">
        <v>15.66</v>
      </c>
      <c r="CL3527" s="1" t="s">
        <v>137</v>
      </c>
      <c r="CN3527" s="1" t="s">
        <v>139</v>
      </c>
      <c r="CP3527" s="1" t="s">
        <v>112</v>
      </c>
      <c r="CQ3527" s="1" t="s">
        <v>111</v>
      </c>
      <c r="CR3527" s="1" t="s">
        <v>111</v>
      </c>
      <c r="CS3527" s="1" t="s">
        <v>111</v>
      </c>
      <c r="CT3527" s="1" t="s">
        <v>138</v>
      </c>
      <c r="CU3527" s="1" t="s">
        <v>111</v>
      </c>
      <c r="CV3527" s="1" t="s">
        <v>138</v>
      </c>
      <c r="CW3527" s="1" t="s">
        <v>1179</v>
      </c>
      <c r="CX3527" s="1">
        <v>16705887746</v>
      </c>
      <c r="CY3527" s="1" t="s">
        <v>1174</v>
      </c>
      <c r="CZ3527" s="1" t="s">
        <v>380</v>
      </c>
      <c r="DA3527" s="1" t="s">
        <v>111</v>
      </c>
      <c r="DB3527" s="1" t="s">
        <v>112</v>
      </c>
    </row>
    <row r="3528" spans="1:111" ht="15.6" customHeight="1" x14ac:dyDescent="0.25">
      <c r="A3528" s="1" t="s">
        <v>19187</v>
      </c>
      <c r="B3528" s="1" t="s">
        <v>109</v>
      </c>
      <c r="C3528" s="2">
        <v>44322.875231134261</v>
      </c>
      <c r="D3528" s="2">
        <v>44358</v>
      </c>
      <c r="E3528" s="1" t="s">
        <v>110</v>
      </c>
      <c r="F3528" s="2">
        <v>44469.833333333336</v>
      </c>
      <c r="G3528" s="1" t="s">
        <v>111</v>
      </c>
      <c r="H3528" s="1" t="s">
        <v>112</v>
      </c>
      <c r="I3528" s="1" t="s">
        <v>112</v>
      </c>
      <c r="J3528" s="1" t="s">
        <v>4491</v>
      </c>
      <c r="K3528" s="1" t="s">
        <v>4492</v>
      </c>
      <c r="L3528" s="1" t="s">
        <v>4493</v>
      </c>
      <c r="N3528" s="1" t="s">
        <v>116</v>
      </c>
      <c r="O3528" s="1" t="s">
        <v>117</v>
      </c>
      <c r="P3528" s="9">
        <v>96950</v>
      </c>
      <c r="Q3528" s="1" t="s">
        <v>118</v>
      </c>
      <c r="S3528" s="1">
        <v>16702354663</v>
      </c>
      <c r="U3528" s="1">
        <v>72251</v>
      </c>
      <c r="V3528" s="1" t="s">
        <v>119</v>
      </c>
      <c r="X3528" s="1" t="s">
        <v>656</v>
      </c>
      <c r="Y3528" s="1" t="s">
        <v>4494</v>
      </c>
      <c r="AA3528" s="1" t="s">
        <v>387</v>
      </c>
      <c r="AB3528" s="1" t="s">
        <v>4493</v>
      </c>
      <c r="AD3528" s="1" t="s">
        <v>116</v>
      </c>
      <c r="AE3528" s="1" t="s">
        <v>117</v>
      </c>
      <c r="AF3528" s="9">
        <v>96950</v>
      </c>
      <c r="AG3528" s="1" t="s">
        <v>118</v>
      </c>
      <c r="AI3528" s="1">
        <v>16702354663</v>
      </c>
      <c r="AK3528" s="1" t="s">
        <v>620</v>
      </c>
      <c r="AL3528" s="1" t="s">
        <v>125</v>
      </c>
      <c r="AM3528" s="1" t="s">
        <v>621</v>
      </c>
      <c r="AN3528" s="1" t="s">
        <v>622</v>
      </c>
      <c r="AP3528" s="1" t="s">
        <v>1284</v>
      </c>
      <c r="AR3528" s="1" t="s">
        <v>116</v>
      </c>
      <c r="AS3528" s="1" t="s">
        <v>117</v>
      </c>
      <c r="AT3528" s="9">
        <v>96950</v>
      </c>
      <c r="AU3528" s="1" t="s">
        <v>118</v>
      </c>
      <c r="AW3528" s="1">
        <v>16702353403</v>
      </c>
      <c r="AY3528" s="1" t="s">
        <v>1871</v>
      </c>
      <c r="AZ3528" s="1" t="s">
        <v>626</v>
      </c>
      <c r="BC3528" s="1" t="str">
        <f>"11-9051.00"</f>
        <v>11-9051.00</v>
      </c>
      <c r="BD3528" s="1" t="s">
        <v>2101</v>
      </c>
      <c r="BE3528" s="1" t="s">
        <v>6358</v>
      </c>
      <c r="BF3528" s="1" t="s">
        <v>6359</v>
      </c>
      <c r="BG3528" s="1">
        <v>1</v>
      </c>
      <c r="BI3528" s="2">
        <v>44471</v>
      </c>
      <c r="BJ3528" s="2">
        <v>45566</v>
      </c>
      <c r="BM3528" s="1">
        <v>35</v>
      </c>
      <c r="BN3528" s="1">
        <v>0</v>
      </c>
      <c r="BO3528" s="1">
        <v>7</v>
      </c>
      <c r="BP3528" s="1">
        <v>7</v>
      </c>
      <c r="BQ3528" s="1">
        <v>7</v>
      </c>
      <c r="BR3528" s="1">
        <v>7</v>
      </c>
      <c r="BS3528" s="1">
        <v>7</v>
      </c>
      <c r="BT3528" s="1">
        <v>0</v>
      </c>
      <c r="BU3528" s="1" t="str">
        <f>"9:00 AM"</f>
        <v>9:00 AM</v>
      </c>
      <c r="BV3528" s="1" t="str">
        <f>"5:00 PM"</f>
        <v>5:00 PM</v>
      </c>
      <c r="BW3528" s="1" t="s">
        <v>135</v>
      </c>
      <c r="BX3528" s="1">
        <v>0</v>
      </c>
      <c r="BY3528" s="1">
        <v>12</v>
      </c>
      <c r="BZ3528" s="1" t="s">
        <v>111</v>
      </c>
      <c r="CA3528" s="1">
        <v>2</v>
      </c>
      <c r="CB3528" s="1" t="s">
        <v>19188</v>
      </c>
      <c r="CC3528" s="1" t="s">
        <v>2214</v>
      </c>
      <c r="CD3528" s="1" t="s">
        <v>4493</v>
      </c>
      <c r="CE3528" s="1" t="s">
        <v>116</v>
      </c>
      <c r="CF3528" s="1" t="s">
        <v>117</v>
      </c>
      <c r="CG3528" s="1">
        <v>96950</v>
      </c>
      <c r="CH3528" s="3">
        <v>19.309999999999999</v>
      </c>
      <c r="CI3528" s="3">
        <v>19.309999999999999</v>
      </c>
      <c r="CL3528" s="1" t="s">
        <v>137</v>
      </c>
      <c r="CN3528" s="1" t="s">
        <v>139</v>
      </c>
      <c r="CP3528" s="1" t="s">
        <v>112</v>
      </c>
      <c r="CQ3528" s="1" t="s">
        <v>111</v>
      </c>
      <c r="CR3528" s="1" t="s">
        <v>112</v>
      </c>
      <c r="CS3528" s="1" t="s">
        <v>112</v>
      </c>
      <c r="CT3528" s="1" t="s">
        <v>138</v>
      </c>
      <c r="CU3528" s="1" t="s">
        <v>111</v>
      </c>
      <c r="CV3528" s="1" t="s">
        <v>138</v>
      </c>
      <c r="CW3528" s="1" t="s">
        <v>631</v>
      </c>
      <c r="CX3528" s="1">
        <v>16702354663</v>
      </c>
      <c r="CY3528" s="1" t="s">
        <v>620</v>
      </c>
      <c r="CZ3528" s="1" t="s">
        <v>138</v>
      </c>
      <c r="DA3528" s="1" t="s">
        <v>111</v>
      </c>
      <c r="DB3528" s="1" t="s">
        <v>112</v>
      </c>
    </row>
    <row r="3529" spans="1:111" ht="15.6" customHeight="1" x14ac:dyDescent="0.25">
      <c r="A3529" s="1" t="s">
        <v>19194</v>
      </c>
      <c r="B3529" s="1" t="s">
        <v>109</v>
      </c>
      <c r="C3529" s="2">
        <v>44375.052791203707</v>
      </c>
      <c r="D3529" s="2">
        <v>44432</v>
      </c>
      <c r="E3529" s="1" t="s">
        <v>110</v>
      </c>
      <c r="F3529" s="2">
        <v>44517.791666666664</v>
      </c>
      <c r="G3529" s="1" t="s">
        <v>112</v>
      </c>
      <c r="H3529" s="1" t="s">
        <v>112</v>
      </c>
      <c r="I3529" s="1" t="s">
        <v>112</v>
      </c>
      <c r="J3529" s="1" t="s">
        <v>7215</v>
      </c>
      <c r="K3529" s="1" t="s">
        <v>2905</v>
      </c>
      <c r="L3529" s="1" t="s">
        <v>2906</v>
      </c>
      <c r="M3529" s="1" t="s">
        <v>2823</v>
      </c>
      <c r="N3529" s="1" t="s">
        <v>167</v>
      </c>
      <c r="O3529" s="1" t="s">
        <v>117</v>
      </c>
      <c r="P3529" s="9">
        <v>96950</v>
      </c>
      <c r="Q3529" s="1" t="s">
        <v>118</v>
      </c>
      <c r="S3529" s="1">
        <v>16702353027</v>
      </c>
      <c r="U3529" s="1">
        <v>722310</v>
      </c>
      <c r="V3529" s="1" t="s">
        <v>119</v>
      </c>
      <c r="X3529" s="1" t="s">
        <v>2907</v>
      </c>
      <c r="Y3529" s="1" t="s">
        <v>7216</v>
      </c>
      <c r="Z3529" s="1" t="s">
        <v>7217</v>
      </c>
      <c r="AA3529" s="1" t="s">
        <v>511</v>
      </c>
      <c r="AB3529" s="1" t="s">
        <v>2822</v>
      </c>
      <c r="AC3529" s="1" t="s">
        <v>2823</v>
      </c>
      <c r="AD3529" s="1" t="s">
        <v>167</v>
      </c>
      <c r="AE3529" s="1" t="s">
        <v>117</v>
      </c>
      <c r="AF3529" s="9">
        <v>96950</v>
      </c>
      <c r="AG3529" s="1" t="s">
        <v>118</v>
      </c>
      <c r="AI3529" s="1">
        <v>16702353027</v>
      </c>
      <c r="AK3529" s="1" t="s">
        <v>2898</v>
      </c>
      <c r="BC3529" s="1" t="str">
        <f>"35-2012.00"</f>
        <v>35-2012.00</v>
      </c>
      <c r="BD3529" s="1" t="s">
        <v>5019</v>
      </c>
      <c r="BE3529" s="1" t="s">
        <v>7218</v>
      </c>
      <c r="BF3529" s="1" t="s">
        <v>229</v>
      </c>
      <c r="BG3529" s="1">
        <v>1</v>
      </c>
      <c r="BI3529" s="2">
        <v>44519</v>
      </c>
      <c r="BJ3529" s="2">
        <v>44883</v>
      </c>
      <c r="BM3529" s="1">
        <v>35</v>
      </c>
      <c r="BN3529" s="1">
        <v>0</v>
      </c>
      <c r="BO3529" s="1">
        <v>7</v>
      </c>
      <c r="BP3529" s="1">
        <v>7</v>
      </c>
      <c r="BQ3529" s="1">
        <v>7</v>
      </c>
      <c r="BR3529" s="1">
        <v>7</v>
      </c>
      <c r="BS3529" s="1">
        <v>7</v>
      </c>
      <c r="BT3529" s="1">
        <v>0</v>
      </c>
      <c r="BU3529" s="1" t="str">
        <f>"3:00 AM"</f>
        <v>3:00 AM</v>
      </c>
      <c r="BV3529" s="1" t="str">
        <f>"10:00 AM"</f>
        <v>10:00 AM</v>
      </c>
      <c r="BW3529" s="1" t="s">
        <v>135</v>
      </c>
      <c r="BX3529" s="1">
        <v>0</v>
      </c>
      <c r="BY3529" s="1">
        <v>12</v>
      </c>
      <c r="BZ3529" s="1" t="s">
        <v>112</v>
      </c>
      <c r="CB3529" s="4" t="s">
        <v>19195</v>
      </c>
      <c r="CC3529" s="1" t="s">
        <v>7220</v>
      </c>
      <c r="CD3529" s="1" t="s">
        <v>2828</v>
      </c>
      <c r="CE3529" s="1" t="s">
        <v>157</v>
      </c>
      <c r="CF3529" s="1" t="s">
        <v>117</v>
      </c>
      <c r="CG3529" s="1">
        <v>96950</v>
      </c>
      <c r="CH3529" s="3">
        <v>8.81</v>
      </c>
      <c r="CI3529" s="3">
        <v>9.24</v>
      </c>
      <c r="CJ3529" s="3">
        <v>13.22</v>
      </c>
      <c r="CK3529" s="3">
        <v>13.86</v>
      </c>
      <c r="CL3529" s="1" t="s">
        <v>137</v>
      </c>
      <c r="CM3529" s="1" t="s">
        <v>362</v>
      </c>
      <c r="CN3529" s="1" t="s">
        <v>139</v>
      </c>
      <c r="CP3529" s="1" t="s">
        <v>112</v>
      </c>
      <c r="CQ3529" s="1" t="s">
        <v>111</v>
      </c>
      <c r="CR3529" s="1" t="s">
        <v>112</v>
      </c>
      <c r="CS3529" s="1" t="s">
        <v>111</v>
      </c>
      <c r="CT3529" s="1" t="s">
        <v>138</v>
      </c>
      <c r="CU3529" s="1" t="s">
        <v>111</v>
      </c>
      <c r="CV3529" s="1" t="s">
        <v>138</v>
      </c>
      <c r="CW3529" s="1" t="s">
        <v>19196</v>
      </c>
      <c r="CX3529" s="1">
        <v>16702353027</v>
      </c>
      <c r="CY3529" s="1" t="s">
        <v>2829</v>
      </c>
      <c r="CZ3529" s="1" t="s">
        <v>138</v>
      </c>
      <c r="DA3529" s="1" t="s">
        <v>111</v>
      </c>
      <c r="DB3529" s="1" t="s">
        <v>112</v>
      </c>
    </row>
    <row r="3530" spans="1:111" ht="15.6" customHeight="1" x14ac:dyDescent="0.25">
      <c r="A3530" s="1" t="s">
        <v>19198</v>
      </c>
      <c r="B3530" s="1" t="s">
        <v>109</v>
      </c>
      <c r="C3530" s="2">
        <v>44331.027815046298</v>
      </c>
      <c r="D3530" s="2">
        <v>44398</v>
      </c>
      <c r="E3530" s="1" t="s">
        <v>110</v>
      </c>
      <c r="F3530" s="2">
        <v>44468.833333333336</v>
      </c>
      <c r="G3530" s="1" t="s">
        <v>112</v>
      </c>
      <c r="H3530" s="1" t="s">
        <v>112</v>
      </c>
      <c r="I3530" s="1" t="s">
        <v>112</v>
      </c>
      <c r="J3530" s="1" t="s">
        <v>5746</v>
      </c>
      <c r="L3530" s="1" t="s">
        <v>19199</v>
      </c>
      <c r="M3530" s="1" t="s">
        <v>5748</v>
      </c>
      <c r="N3530" s="1" t="s">
        <v>167</v>
      </c>
      <c r="O3530" s="1" t="s">
        <v>117</v>
      </c>
      <c r="P3530" s="9">
        <v>96950</v>
      </c>
      <c r="Q3530" s="1" t="s">
        <v>118</v>
      </c>
      <c r="S3530" s="1">
        <v>16702334646</v>
      </c>
      <c r="U3530" s="1">
        <v>6216</v>
      </c>
      <c r="V3530" s="1" t="s">
        <v>119</v>
      </c>
      <c r="X3530" s="1" t="s">
        <v>987</v>
      </c>
      <c r="Y3530" s="1" t="s">
        <v>5749</v>
      </c>
      <c r="AA3530" s="1" t="s">
        <v>19200</v>
      </c>
      <c r="AB3530" s="1" t="s">
        <v>19199</v>
      </c>
      <c r="AC3530" s="1" t="s">
        <v>5748</v>
      </c>
      <c r="AD3530" s="1" t="s">
        <v>167</v>
      </c>
      <c r="AE3530" s="1" t="s">
        <v>117</v>
      </c>
      <c r="AF3530" s="9">
        <v>96950</v>
      </c>
      <c r="AG3530" s="1" t="s">
        <v>118</v>
      </c>
      <c r="AI3530" s="1">
        <v>16702334646</v>
      </c>
      <c r="AK3530" s="1" t="s">
        <v>5752</v>
      </c>
      <c r="BC3530" s="1" t="str">
        <f>"29-1141.00"</f>
        <v>29-1141.00</v>
      </c>
      <c r="BD3530" s="1" t="s">
        <v>1381</v>
      </c>
      <c r="BE3530" s="1" t="s">
        <v>19201</v>
      </c>
      <c r="BF3530" s="1" t="s">
        <v>7030</v>
      </c>
      <c r="BG3530" s="1">
        <v>10</v>
      </c>
      <c r="BI3530" s="2">
        <v>44470</v>
      </c>
      <c r="BJ3530" s="2">
        <v>44834</v>
      </c>
      <c r="BM3530" s="1">
        <v>40</v>
      </c>
      <c r="BN3530" s="1">
        <v>0</v>
      </c>
      <c r="BO3530" s="1">
        <v>8</v>
      </c>
      <c r="BP3530" s="1">
        <v>8</v>
      </c>
      <c r="BQ3530" s="1">
        <v>8</v>
      </c>
      <c r="BR3530" s="1">
        <v>8</v>
      </c>
      <c r="BS3530" s="1">
        <v>8</v>
      </c>
      <c r="BT3530" s="1">
        <v>0</v>
      </c>
      <c r="BU3530" s="1" t="str">
        <f>"8:00 AM"</f>
        <v>8:00 AM</v>
      </c>
      <c r="BV3530" s="1" t="str">
        <f>"5:00 PM"</f>
        <v>5:00 PM</v>
      </c>
      <c r="BW3530" s="1" t="s">
        <v>392</v>
      </c>
      <c r="BX3530" s="1">
        <v>0</v>
      </c>
      <c r="BY3530" s="1">
        <v>24</v>
      </c>
      <c r="BZ3530" s="1" t="s">
        <v>112</v>
      </c>
      <c r="CB3530" s="1" t="s">
        <v>19202</v>
      </c>
      <c r="CC3530" s="1" t="s">
        <v>19199</v>
      </c>
      <c r="CD3530" s="1" t="s">
        <v>5748</v>
      </c>
      <c r="CE3530" s="1" t="s">
        <v>167</v>
      </c>
      <c r="CF3530" s="1" t="s">
        <v>117</v>
      </c>
      <c r="CG3530" s="1">
        <v>96950</v>
      </c>
      <c r="CH3530" s="3">
        <v>27.92</v>
      </c>
      <c r="CI3530" s="3">
        <v>27.92</v>
      </c>
      <c r="CL3530" s="1" t="s">
        <v>137</v>
      </c>
      <c r="CM3530" s="1" t="s">
        <v>362</v>
      </c>
      <c r="CN3530" s="1" t="s">
        <v>139</v>
      </c>
      <c r="CP3530" s="1" t="s">
        <v>112</v>
      </c>
      <c r="CQ3530" s="1" t="s">
        <v>111</v>
      </c>
      <c r="CR3530" s="1" t="s">
        <v>112</v>
      </c>
      <c r="CS3530" s="1" t="s">
        <v>112</v>
      </c>
      <c r="CT3530" s="1" t="s">
        <v>138</v>
      </c>
      <c r="CU3530" s="1" t="s">
        <v>111</v>
      </c>
      <c r="CV3530" s="1" t="s">
        <v>138</v>
      </c>
      <c r="CW3530" s="1" t="s">
        <v>362</v>
      </c>
      <c r="CX3530" s="1">
        <v>16702334646</v>
      </c>
      <c r="CY3530" s="1" t="s">
        <v>12892</v>
      </c>
      <c r="CZ3530" s="1" t="s">
        <v>138</v>
      </c>
      <c r="DA3530" s="1" t="s">
        <v>111</v>
      </c>
      <c r="DB3530" s="1" t="s">
        <v>112</v>
      </c>
      <c r="DC3530" s="1" t="s">
        <v>1701</v>
      </c>
      <c r="DD3530" s="1" t="s">
        <v>1702</v>
      </c>
      <c r="DF3530" s="1" t="s">
        <v>1703</v>
      </c>
      <c r="DG3530" s="1" t="s">
        <v>1704</v>
      </c>
    </row>
    <row r="3531" spans="1:111" ht="15.6" customHeight="1" x14ac:dyDescent="0.25">
      <c r="A3531" s="1" t="s">
        <v>19217</v>
      </c>
      <c r="B3531" s="1" t="s">
        <v>109</v>
      </c>
      <c r="C3531" s="2">
        <v>44378.364136921293</v>
      </c>
      <c r="D3531" s="2">
        <v>44410</v>
      </c>
      <c r="E3531" s="1" t="s">
        <v>180</v>
      </c>
      <c r="G3531" s="1" t="s">
        <v>112</v>
      </c>
      <c r="H3531" s="1" t="s">
        <v>112</v>
      </c>
      <c r="I3531" s="1" t="s">
        <v>112</v>
      </c>
      <c r="J3531" s="1" t="s">
        <v>19218</v>
      </c>
      <c r="K3531" s="1" t="s">
        <v>19219</v>
      </c>
      <c r="L3531" s="1" t="s">
        <v>1355</v>
      </c>
      <c r="M3531" s="1" t="s">
        <v>2248</v>
      </c>
      <c r="N3531" s="1" t="s">
        <v>116</v>
      </c>
      <c r="O3531" s="1" t="s">
        <v>117</v>
      </c>
      <c r="P3531" s="9">
        <v>96950</v>
      </c>
      <c r="Q3531" s="1" t="s">
        <v>118</v>
      </c>
      <c r="S3531" s="1">
        <v>16702872161</v>
      </c>
      <c r="U3531" s="1">
        <v>236115</v>
      </c>
      <c r="V3531" s="1" t="s">
        <v>119</v>
      </c>
      <c r="X3531" s="1" t="s">
        <v>1357</v>
      </c>
      <c r="Y3531" s="1" t="s">
        <v>1365</v>
      </c>
      <c r="AA3531" s="1" t="s">
        <v>973</v>
      </c>
      <c r="AB3531" s="1" t="s">
        <v>19220</v>
      </c>
      <c r="AC3531" s="1" t="s">
        <v>1355</v>
      </c>
      <c r="AD3531" s="1" t="s">
        <v>116</v>
      </c>
      <c r="AE3531" s="1" t="s">
        <v>117</v>
      </c>
      <c r="AF3531" s="9">
        <v>96950</v>
      </c>
      <c r="AG3531" s="1" t="s">
        <v>118</v>
      </c>
      <c r="AI3531" s="1">
        <v>16702872161</v>
      </c>
      <c r="AK3531" s="1" t="s">
        <v>1359</v>
      </c>
      <c r="BC3531" s="1" t="str">
        <f>"49-9071.00"</f>
        <v>49-9071.00</v>
      </c>
      <c r="BD3531" s="1" t="s">
        <v>214</v>
      </c>
      <c r="BE3531" s="1" t="s">
        <v>19221</v>
      </c>
      <c r="BF3531" s="1" t="s">
        <v>1069</v>
      </c>
      <c r="BG3531" s="1">
        <v>3</v>
      </c>
      <c r="BI3531" s="2">
        <v>44470</v>
      </c>
      <c r="BJ3531" s="2">
        <v>44834</v>
      </c>
      <c r="BM3531" s="1">
        <v>35</v>
      </c>
      <c r="BN3531" s="1">
        <v>0</v>
      </c>
      <c r="BO3531" s="1">
        <v>7</v>
      </c>
      <c r="BP3531" s="1">
        <v>7</v>
      </c>
      <c r="BQ3531" s="1">
        <v>7</v>
      </c>
      <c r="BR3531" s="1">
        <v>7</v>
      </c>
      <c r="BS3531" s="1">
        <v>7</v>
      </c>
      <c r="BT3531" s="1">
        <v>0</v>
      </c>
      <c r="BU3531" s="1" t="str">
        <f>"8:00 AM"</f>
        <v>8:00 AM</v>
      </c>
      <c r="BV3531" s="1" t="str">
        <f>"4:00 PM"</f>
        <v>4:00 PM</v>
      </c>
      <c r="BW3531" s="1" t="s">
        <v>135</v>
      </c>
      <c r="BX3531" s="1">
        <v>0</v>
      </c>
      <c r="BY3531" s="1">
        <v>24</v>
      </c>
      <c r="BZ3531" s="1" t="s">
        <v>112</v>
      </c>
      <c r="CB3531" s="1" t="s">
        <v>12046</v>
      </c>
      <c r="CC3531" s="1" t="s">
        <v>1355</v>
      </c>
      <c r="CD3531" s="1" t="s">
        <v>2248</v>
      </c>
      <c r="CE3531" s="1" t="s">
        <v>116</v>
      </c>
      <c r="CF3531" s="1" t="s">
        <v>117</v>
      </c>
      <c r="CG3531" s="1">
        <v>96950</v>
      </c>
      <c r="CH3531" s="3">
        <v>8.7100000000000009</v>
      </c>
      <c r="CI3531" s="3">
        <v>8.7100000000000009</v>
      </c>
      <c r="CJ3531" s="3">
        <v>13.06</v>
      </c>
      <c r="CK3531" s="3">
        <v>13.06</v>
      </c>
      <c r="CL3531" s="1" t="s">
        <v>137</v>
      </c>
      <c r="CM3531" s="1" t="s">
        <v>168</v>
      </c>
      <c r="CN3531" s="1" t="s">
        <v>139</v>
      </c>
      <c r="CP3531" s="1" t="s">
        <v>112</v>
      </c>
      <c r="CQ3531" s="1" t="s">
        <v>111</v>
      </c>
      <c r="CR3531" s="1" t="s">
        <v>112</v>
      </c>
      <c r="CS3531" s="1" t="s">
        <v>112</v>
      </c>
      <c r="CT3531" s="1" t="s">
        <v>138</v>
      </c>
      <c r="CU3531" s="1" t="s">
        <v>111</v>
      </c>
      <c r="CV3531" s="1" t="s">
        <v>138</v>
      </c>
      <c r="CW3531" s="1" t="s">
        <v>19222</v>
      </c>
      <c r="CX3531" s="1">
        <v>16702872161</v>
      </c>
      <c r="CY3531" s="1" t="s">
        <v>19223</v>
      </c>
      <c r="CZ3531" s="1" t="s">
        <v>168</v>
      </c>
      <c r="DA3531" s="1" t="s">
        <v>111</v>
      </c>
      <c r="DB3531" s="1" t="s">
        <v>112</v>
      </c>
      <c r="DC3531" s="1" t="s">
        <v>1357</v>
      </c>
      <c r="DD3531" s="1" t="s">
        <v>1365</v>
      </c>
      <c r="DF3531" s="1" t="s">
        <v>1366</v>
      </c>
      <c r="DG3531" s="1" t="s">
        <v>1359</v>
      </c>
    </row>
    <row r="3532" spans="1:111" ht="15.6" customHeight="1" x14ac:dyDescent="0.25">
      <c r="A3532" s="1" t="s">
        <v>19239</v>
      </c>
      <c r="B3532" s="1" t="s">
        <v>109</v>
      </c>
      <c r="C3532" s="2">
        <v>44351.156131249998</v>
      </c>
      <c r="D3532" s="2">
        <v>44405</v>
      </c>
      <c r="E3532" s="1" t="s">
        <v>180</v>
      </c>
      <c r="G3532" s="1" t="s">
        <v>112</v>
      </c>
      <c r="H3532" s="1" t="s">
        <v>112</v>
      </c>
      <c r="I3532" s="1" t="s">
        <v>112</v>
      </c>
      <c r="J3532" s="1" t="s">
        <v>19240</v>
      </c>
      <c r="K3532" s="1" t="s">
        <v>17876</v>
      </c>
      <c r="L3532" s="1" t="s">
        <v>17877</v>
      </c>
      <c r="N3532" s="1" t="s">
        <v>116</v>
      </c>
      <c r="O3532" s="1" t="s">
        <v>117</v>
      </c>
      <c r="P3532" s="9">
        <v>96950</v>
      </c>
      <c r="Q3532" s="1" t="s">
        <v>118</v>
      </c>
      <c r="S3532" s="1">
        <v>16707898360</v>
      </c>
      <c r="U3532" s="1">
        <v>56132</v>
      </c>
      <c r="V3532" s="1" t="s">
        <v>119</v>
      </c>
      <c r="X3532" s="1" t="s">
        <v>19241</v>
      </c>
      <c r="Y3532" s="1" t="s">
        <v>19242</v>
      </c>
      <c r="Z3532" s="1" t="s">
        <v>10177</v>
      </c>
      <c r="AA3532" s="1" t="s">
        <v>15053</v>
      </c>
      <c r="AB3532" s="1" t="s">
        <v>19243</v>
      </c>
      <c r="AD3532" s="1" t="s">
        <v>116</v>
      </c>
      <c r="AE3532" s="1" t="s">
        <v>117</v>
      </c>
      <c r="AF3532" s="9">
        <v>96950</v>
      </c>
      <c r="AG3532" s="1" t="s">
        <v>118</v>
      </c>
      <c r="AI3532" s="1">
        <v>16707898360</v>
      </c>
      <c r="AK3532" s="1" t="s">
        <v>15055</v>
      </c>
      <c r="BC3532" s="1" t="str">
        <f>"49-9071.00"</f>
        <v>49-9071.00</v>
      </c>
      <c r="BD3532" s="1" t="s">
        <v>214</v>
      </c>
      <c r="BE3532" s="1" t="s">
        <v>19244</v>
      </c>
      <c r="BF3532" s="1" t="s">
        <v>2311</v>
      </c>
      <c r="BG3532" s="1">
        <v>5</v>
      </c>
      <c r="BI3532" s="2">
        <v>44470</v>
      </c>
      <c r="BJ3532" s="2">
        <v>44834</v>
      </c>
      <c r="BM3532" s="1">
        <v>35</v>
      </c>
      <c r="BN3532" s="1">
        <v>0</v>
      </c>
      <c r="BO3532" s="1">
        <v>7</v>
      </c>
      <c r="BP3532" s="1">
        <v>7</v>
      </c>
      <c r="BQ3532" s="1">
        <v>7</v>
      </c>
      <c r="BR3532" s="1">
        <v>7</v>
      </c>
      <c r="BS3532" s="1">
        <v>7</v>
      </c>
      <c r="BT3532" s="1">
        <v>0</v>
      </c>
      <c r="BU3532" s="1" t="str">
        <f>"9:00 AM"</f>
        <v>9:00 AM</v>
      </c>
      <c r="BV3532" s="1" t="str">
        <f>"5:00 PM"</f>
        <v>5:00 PM</v>
      </c>
      <c r="BW3532" s="1" t="s">
        <v>135</v>
      </c>
      <c r="BX3532" s="1">
        <v>0</v>
      </c>
      <c r="BY3532" s="1">
        <v>24</v>
      </c>
      <c r="BZ3532" s="1" t="s">
        <v>112</v>
      </c>
      <c r="CB3532" s="4" t="s">
        <v>19245</v>
      </c>
      <c r="CC3532" s="1" t="s">
        <v>17883</v>
      </c>
      <c r="CD3532" s="1" t="s">
        <v>19246</v>
      </c>
      <c r="CE3532" s="1" t="s">
        <v>116</v>
      </c>
      <c r="CF3532" s="1" t="s">
        <v>117</v>
      </c>
      <c r="CG3532" s="1">
        <v>96950</v>
      </c>
      <c r="CH3532" s="3">
        <v>8.7100000000000009</v>
      </c>
      <c r="CI3532" s="3">
        <v>8.7100000000000009</v>
      </c>
      <c r="CJ3532" s="3">
        <v>0</v>
      </c>
      <c r="CK3532" s="3">
        <v>0</v>
      </c>
      <c r="CL3532" s="1" t="s">
        <v>137</v>
      </c>
      <c r="CM3532" s="1" t="s">
        <v>138</v>
      </c>
      <c r="CN3532" s="1" t="s">
        <v>139</v>
      </c>
      <c r="CP3532" s="1" t="s">
        <v>112</v>
      </c>
      <c r="CQ3532" s="1" t="s">
        <v>111</v>
      </c>
      <c r="CR3532" s="1" t="s">
        <v>112</v>
      </c>
      <c r="CS3532" s="1" t="s">
        <v>112</v>
      </c>
      <c r="CT3532" s="1" t="s">
        <v>138</v>
      </c>
      <c r="CU3532" s="1" t="s">
        <v>111</v>
      </c>
      <c r="CV3532" s="1" t="s">
        <v>138</v>
      </c>
      <c r="CW3532" s="1" t="s">
        <v>2958</v>
      </c>
      <c r="CX3532" s="1">
        <v>16707898360</v>
      </c>
      <c r="CY3532" s="1" t="s">
        <v>15055</v>
      </c>
      <c r="CZ3532" s="1" t="s">
        <v>138</v>
      </c>
      <c r="DA3532" s="1" t="s">
        <v>111</v>
      </c>
      <c r="DB3532" s="1" t="s">
        <v>112</v>
      </c>
    </row>
    <row r="3533" spans="1:111" ht="15.6" customHeight="1" x14ac:dyDescent="0.25">
      <c r="A3533" s="1" t="s">
        <v>19260</v>
      </c>
      <c r="B3533" s="1" t="s">
        <v>109</v>
      </c>
      <c r="C3533" s="2">
        <v>44407.006076388891</v>
      </c>
      <c r="D3533" s="2">
        <v>44449</v>
      </c>
      <c r="E3533" s="1" t="s">
        <v>110</v>
      </c>
      <c r="F3533" s="2">
        <v>44468.833333333336</v>
      </c>
      <c r="G3533" s="1" t="s">
        <v>112</v>
      </c>
      <c r="H3533" s="1" t="s">
        <v>112</v>
      </c>
      <c r="I3533" s="1" t="s">
        <v>112</v>
      </c>
      <c r="J3533" s="1" t="s">
        <v>4315</v>
      </c>
      <c r="K3533" s="1" t="s">
        <v>5590</v>
      </c>
      <c r="L3533" s="1" t="s">
        <v>5591</v>
      </c>
      <c r="M3533" s="1" t="s">
        <v>5592</v>
      </c>
      <c r="N3533" s="1" t="s">
        <v>116</v>
      </c>
      <c r="O3533" s="1" t="s">
        <v>117</v>
      </c>
      <c r="P3533" s="9">
        <v>96950</v>
      </c>
      <c r="Q3533" s="1" t="s">
        <v>118</v>
      </c>
      <c r="R3533" s="1" t="s">
        <v>719</v>
      </c>
      <c r="S3533" s="1">
        <v>16702347326</v>
      </c>
      <c r="U3533" s="1">
        <v>611110</v>
      </c>
      <c r="V3533" s="1" t="s">
        <v>119</v>
      </c>
      <c r="X3533" s="1" t="s">
        <v>5593</v>
      </c>
      <c r="Y3533" s="1" t="s">
        <v>5594</v>
      </c>
      <c r="AA3533" s="1" t="s">
        <v>1788</v>
      </c>
      <c r="AB3533" s="1" t="s">
        <v>5591</v>
      </c>
      <c r="AC3533" s="1" t="s">
        <v>5592</v>
      </c>
      <c r="AD3533" s="1" t="s">
        <v>116</v>
      </c>
      <c r="AE3533" s="1" t="s">
        <v>117</v>
      </c>
      <c r="AF3533" s="9">
        <v>96950</v>
      </c>
      <c r="AG3533" s="1" t="s">
        <v>118</v>
      </c>
      <c r="AH3533" s="1" t="s">
        <v>719</v>
      </c>
      <c r="AI3533" s="1">
        <v>16702347326</v>
      </c>
      <c r="AK3533" s="1" t="s">
        <v>5595</v>
      </c>
      <c r="BC3533" s="1" t="str">
        <f>"25-2011.00"</f>
        <v>25-2011.00</v>
      </c>
      <c r="BD3533" s="1" t="s">
        <v>5596</v>
      </c>
      <c r="BE3533" s="1" t="s">
        <v>5597</v>
      </c>
      <c r="BF3533" s="1" t="s">
        <v>5598</v>
      </c>
      <c r="BG3533" s="1">
        <v>1</v>
      </c>
      <c r="BI3533" s="2">
        <v>44470</v>
      </c>
      <c r="BJ3533" s="2">
        <v>44834</v>
      </c>
      <c r="BM3533" s="1">
        <v>35</v>
      </c>
      <c r="BN3533" s="1">
        <v>0</v>
      </c>
      <c r="BO3533" s="1">
        <v>7</v>
      </c>
      <c r="BP3533" s="1">
        <v>7</v>
      </c>
      <c r="BQ3533" s="1">
        <v>7</v>
      </c>
      <c r="BR3533" s="1">
        <v>7</v>
      </c>
      <c r="BS3533" s="1">
        <v>7</v>
      </c>
      <c r="BT3533" s="1">
        <v>0</v>
      </c>
      <c r="BU3533" s="1" t="str">
        <f>"7:00 AM"</f>
        <v>7:00 AM</v>
      </c>
      <c r="BV3533" s="1" t="str">
        <f>"3:00 PM"</f>
        <v>3:00 PM</v>
      </c>
      <c r="BW3533" s="1" t="s">
        <v>392</v>
      </c>
      <c r="BX3533" s="1">
        <v>1</v>
      </c>
      <c r="BY3533" s="1">
        <v>12</v>
      </c>
      <c r="BZ3533" s="1" t="s">
        <v>112</v>
      </c>
      <c r="CB3533" s="1" t="s">
        <v>5599</v>
      </c>
      <c r="CC3533" s="1" t="s">
        <v>5600</v>
      </c>
      <c r="CD3533" s="1" t="s">
        <v>5601</v>
      </c>
      <c r="CE3533" s="1" t="s">
        <v>116</v>
      </c>
      <c r="CF3533" s="1" t="s">
        <v>117</v>
      </c>
      <c r="CG3533" s="1">
        <v>96950</v>
      </c>
      <c r="CH3533" s="3">
        <v>19.45</v>
      </c>
      <c r="CI3533" s="3">
        <v>19.45</v>
      </c>
      <c r="CJ3533" s="3">
        <v>29.18</v>
      </c>
      <c r="CK3533" s="3">
        <v>29.18</v>
      </c>
      <c r="CL3533" s="1" t="s">
        <v>137</v>
      </c>
      <c r="CM3533" s="1" t="s">
        <v>3532</v>
      </c>
      <c r="CN3533" s="1" t="s">
        <v>139</v>
      </c>
      <c r="CP3533" s="1" t="s">
        <v>112</v>
      </c>
      <c r="CQ3533" s="1" t="s">
        <v>111</v>
      </c>
      <c r="CR3533" s="1" t="s">
        <v>112</v>
      </c>
      <c r="CS3533" s="1" t="s">
        <v>111</v>
      </c>
      <c r="CT3533" s="1" t="s">
        <v>138</v>
      </c>
      <c r="CU3533" s="1" t="s">
        <v>111</v>
      </c>
      <c r="CV3533" s="1" t="s">
        <v>138</v>
      </c>
      <c r="CW3533" s="1" t="s">
        <v>719</v>
      </c>
      <c r="CX3533" s="1">
        <v>16702347326</v>
      </c>
      <c r="CY3533" s="1" t="s">
        <v>5595</v>
      </c>
      <c r="CZ3533" s="1" t="s">
        <v>716</v>
      </c>
      <c r="DA3533" s="1" t="s">
        <v>111</v>
      </c>
      <c r="DB3533" s="1" t="s">
        <v>112</v>
      </c>
    </row>
    <row r="3534" spans="1:111" ht="15.6" customHeight="1" x14ac:dyDescent="0.25">
      <c r="A3534" s="1" t="s">
        <v>19261</v>
      </c>
      <c r="B3534" s="1" t="s">
        <v>109</v>
      </c>
      <c r="C3534" s="2">
        <v>44395.963543287035</v>
      </c>
      <c r="D3534" s="2">
        <v>44453</v>
      </c>
      <c r="E3534" s="1" t="s">
        <v>180</v>
      </c>
      <c r="G3534" s="1" t="s">
        <v>111</v>
      </c>
      <c r="H3534" s="1" t="s">
        <v>112</v>
      </c>
      <c r="I3534" s="1" t="s">
        <v>112</v>
      </c>
      <c r="J3534" s="1" t="s">
        <v>4363</v>
      </c>
      <c r="K3534" s="1" t="s">
        <v>4364</v>
      </c>
      <c r="L3534" s="1" t="s">
        <v>4365</v>
      </c>
      <c r="M3534" s="1" t="s">
        <v>6719</v>
      </c>
      <c r="N3534" s="1" t="s">
        <v>116</v>
      </c>
      <c r="O3534" s="1" t="s">
        <v>117</v>
      </c>
      <c r="P3534" s="9">
        <v>96950</v>
      </c>
      <c r="Q3534" s="1" t="s">
        <v>118</v>
      </c>
      <c r="R3534" s="1" t="s">
        <v>138</v>
      </c>
      <c r="S3534" s="1">
        <v>16702340545</v>
      </c>
      <c r="U3534" s="1">
        <v>722310</v>
      </c>
      <c r="V3534" s="1" t="s">
        <v>119</v>
      </c>
      <c r="X3534" s="1" t="s">
        <v>4367</v>
      </c>
      <c r="Y3534" s="1" t="s">
        <v>4368</v>
      </c>
      <c r="Z3534" s="1" t="s">
        <v>402</v>
      </c>
      <c r="AA3534" s="1" t="s">
        <v>6720</v>
      </c>
      <c r="AB3534" s="1" t="s">
        <v>19262</v>
      </c>
      <c r="AD3534" s="1" t="s">
        <v>116</v>
      </c>
      <c r="AE3534" s="1" t="s">
        <v>117</v>
      </c>
      <c r="AF3534" s="9">
        <v>96950</v>
      </c>
      <c r="AG3534" s="1" t="s">
        <v>118</v>
      </c>
      <c r="AH3534" s="1" t="s">
        <v>138</v>
      </c>
      <c r="AI3534" s="1">
        <v>16702340545</v>
      </c>
      <c r="AK3534" s="1" t="s">
        <v>4371</v>
      </c>
      <c r="AL3534" s="1" t="s">
        <v>125</v>
      </c>
      <c r="AM3534" s="1" t="s">
        <v>4372</v>
      </c>
      <c r="AN3534" s="1" t="s">
        <v>4373</v>
      </c>
      <c r="AO3534" s="1" t="s">
        <v>4374</v>
      </c>
      <c r="AP3534" s="1" t="s">
        <v>16239</v>
      </c>
      <c r="AQ3534" s="1" t="s">
        <v>4376</v>
      </c>
      <c r="AR3534" s="1" t="s">
        <v>4377</v>
      </c>
      <c r="AS3534" s="1" t="s">
        <v>117</v>
      </c>
      <c r="AT3534" s="9">
        <v>96950</v>
      </c>
      <c r="AU3534" s="1" t="s">
        <v>118</v>
      </c>
      <c r="AV3534" s="1" t="s">
        <v>138</v>
      </c>
      <c r="AW3534" s="1">
        <v>16702355009</v>
      </c>
      <c r="AY3534" s="1" t="s">
        <v>4378</v>
      </c>
      <c r="AZ3534" s="1" t="s">
        <v>4379</v>
      </c>
      <c r="BC3534" s="1" t="str">
        <f>"49-9071.00"</f>
        <v>49-9071.00</v>
      </c>
      <c r="BD3534" s="1" t="s">
        <v>214</v>
      </c>
      <c r="BE3534" s="1" t="s">
        <v>16241</v>
      </c>
      <c r="BF3534" s="1" t="s">
        <v>678</v>
      </c>
      <c r="BG3534" s="1">
        <v>1</v>
      </c>
      <c r="BI3534" s="2">
        <v>44470</v>
      </c>
      <c r="BJ3534" s="2">
        <v>44834</v>
      </c>
      <c r="BM3534" s="1">
        <v>35</v>
      </c>
      <c r="BN3534" s="1">
        <v>0</v>
      </c>
      <c r="BO3534" s="1">
        <v>7</v>
      </c>
      <c r="BP3534" s="1">
        <v>7</v>
      </c>
      <c r="BQ3534" s="1">
        <v>7</v>
      </c>
      <c r="BR3534" s="1">
        <v>7</v>
      </c>
      <c r="BS3534" s="1">
        <v>7</v>
      </c>
      <c r="BT3534" s="1">
        <v>0</v>
      </c>
      <c r="BU3534" s="1" t="str">
        <f>"8:00 AM"</f>
        <v>8:00 AM</v>
      </c>
      <c r="BV3534" s="1" t="str">
        <f>"5:00 PM"</f>
        <v>5:00 PM</v>
      </c>
      <c r="BW3534" s="1" t="s">
        <v>135</v>
      </c>
      <c r="BX3534" s="1">
        <v>0</v>
      </c>
      <c r="BY3534" s="1">
        <v>24</v>
      </c>
      <c r="BZ3534" s="1" t="s">
        <v>112</v>
      </c>
      <c r="CB3534" s="1" t="s">
        <v>16242</v>
      </c>
      <c r="CC3534" s="1" t="s">
        <v>16243</v>
      </c>
      <c r="CD3534" s="1" t="s">
        <v>6725</v>
      </c>
      <c r="CE3534" s="1" t="s">
        <v>116</v>
      </c>
      <c r="CF3534" s="1" t="s">
        <v>117</v>
      </c>
      <c r="CG3534" s="1">
        <v>96950</v>
      </c>
      <c r="CH3534" s="3">
        <v>9</v>
      </c>
      <c r="CI3534" s="3">
        <v>9</v>
      </c>
      <c r="CJ3534" s="3">
        <v>13.5</v>
      </c>
      <c r="CK3534" s="3">
        <v>13.5</v>
      </c>
      <c r="CL3534" s="1" t="s">
        <v>137</v>
      </c>
      <c r="CM3534" s="1" t="s">
        <v>19263</v>
      </c>
      <c r="CN3534" s="1" t="s">
        <v>139</v>
      </c>
      <c r="CP3534" s="1" t="s">
        <v>112</v>
      </c>
      <c r="CQ3534" s="1" t="s">
        <v>111</v>
      </c>
      <c r="CR3534" s="1" t="s">
        <v>111</v>
      </c>
      <c r="CS3534" s="1" t="s">
        <v>111</v>
      </c>
      <c r="CT3534" s="1" t="s">
        <v>138</v>
      </c>
      <c r="CU3534" s="1" t="s">
        <v>111</v>
      </c>
      <c r="CV3534" s="1" t="s">
        <v>111</v>
      </c>
      <c r="CW3534" s="1" t="s">
        <v>19264</v>
      </c>
      <c r="CX3534" s="1">
        <v>16702355009</v>
      </c>
      <c r="CY3534" s="1" t="s">
        <v>4378</v>
      </c>
      <c r="CZ3534" s="1" t="s">
        <v>138</v>
      </c>
      <c r="DA3534" s="1" t="s">
        <v>111</v>
      </c>
      <c r="DB3534" s="1" t="s">
        <v>112</v>
      </c>
    </row>
    <row r="3535" spans="1:111" ht="15.6" customHeight="1" x14ac:dyDescent="0.25">
      <c r="A3535" s="1" t="s">
        <v>19265</v>
      </c>
      <c r="B3535" s="1" t="s">
        <v>109</v>
      </c>
      <c r="C3535" s="2">
        <v>44354.149284953703</v>
      </c>
      <c r="D3535" s="2">
        <v>44403</v>
      </c>
      <c r="E3535" s="1" t="s">
        <v>110</v>
      </c>
      <c r="F3535" s="2">
        <v>44468.833333333336</v>
      </c>
      <c r="G3535" s="1" t="s">
        <v>112</v>
      </c>
      <c r="H3535" s="1" t="s">
        <v>112</v>
      </c>
      <c r="I3535" s="1" t="s">
        <v>112</v>
      </c>
      <c r="J3535" s="1" t="s">
        <v>3359</v>
      </c>
      <c r="K3535" s="1" t="s">
        <v>3360</v>
      </c>
      <c r="L3535" s="1" t="s">
        <v>3361</v>
      </c>
      <c r="N3535" s="1" t="s">
        <v>167</v>
      </c>
      <c r="O3535" s="1" t="s">
        <v>117</v>
      </c>
      <c r="P3535" s="9">
        <v>96950</v>
      </c>
      <c r="Q3535" s="1" t="s">
        <v>118</v>
      </c>
      <c r="S3535" s="1">
        <v>16702345900</v>
      </c>
      <c r="T3535" s="1">
        <v>563</v>
      </c>
      <c r="U3535" s="1">
        <v>721110</v>
      </c>
      <c r="V3535" s="1" t="s">
        <v>119</v>
      </c>
      <c r="X3535" s="1" t="s">
        <v>3362</v>
      </c>
      <c r="Y3535" s="1" t="s">
        <v>3363</v>
      </c>
      <c r="AA3535" s="1" t="s">
        <v>3235</v>
      </c>
      <c r="AB3535" s="1" t="s">
        <v>3361</v>
      </c>
      <c r="AD3535" s="1" t="s">
        <v>167</v>
      </c>
      <c r="AE3535" s="1" t="s">
        <v>117</v>
      </c>
      <c r="AF3535" s="9">
        <v>96950</v>
      </c>
      <c r="AG3535" s="1" t="s">
        <v>118</v>
      </c>
      <c r="AI3535" s="1">
        <v>16702345900</v>
      </c>
      <c r="AJ3535" s="1">
        <v>563</v>
      </c>
      <c r="AK3535" s="1" t="s">
        <v>3364</v>
      </c>
      <c r="BC3535" s="1" t="str">
        <f>"35-3031.00"</f>
        <v>35-3031.00</v>
      </c>
      <c r="BD3535" s="1" t="s">
        <v>174</v>
      </c>
      <c r="BE3535" s="1" t="s">
        <v>18705</v>
      </c>
      <c r="BF3535" s="1" t="s">
        <v>18706</v>
      </c>
      <c r="BG3535" s="1">
        <v>1</v>
      </c>
      <c r="BI3535" s="2">
        <v>44470</v>
      </c>
      <c r="BJ3535" s="2">
        <v>44834</v>
      </c>
      <c r="BM3535" s="1">
        <v>40</v>
      </c>
      <c r="BN3535" s="1">
        <v>7</v>
      </c>
      <c r="BO3535" s="1">
        <v>7</v>
      </c>
      <c r="BP3535" s="1">
        <v>0</v>
      </c>
      <c r="BQ3535" s="1">
        <v>6</v>
      </c>
      <c r="BR3535" s="1">
        <v>6</v>
      </c>
      <c r="BS3535" s="1">
        <v>7</v>
      </c>
      <c r="BT3535" s="1">
        <v>7</v>
      </c>
      <c r="BU3535" s="1" t="str">
        <f>"3:00 PM"</f>
        <v>3:00 PM</v>
      </c>
      <c r="BV3535" s="1" t="str">
        <f>"11:00 PM"</f>
        <v>11:00 PM</v>
      </c>
      <c r="BW3535" s="1" t="s">
        <v>135</v>
      </c>
      <c r="BX3535" s="1">
        <v>0</v>
      </c>
      <c r="BY3535" s="1">
        <v>0</v>
      </c>
      <c r="BZ3535" s="1" t="s">
        <v>112</v>
      </c>
      <c r="CB3535" s="1" t="s">
        <v>3367</v>
      </c>
      <c r="CC3535" s="1" t="s">
        <v>3368</v>
      </c>
      <c r="CE3535" s="1" t="s">
        <v>167</v>
      </c>
      <c r="CF3535" s="1" t="s">
        <v>117</v>
      </c>
      <c r="CG3535" s="1">
        <v>96950</v>
      </c>
      <c r="CH3535" s="3">
        <v>8.5</v>
      </c>
      <c r="CI3535" s="3">
        <v>8.5</v>
      </c>
      <c r="CJ3535" s="3">
        <v>12.75</v>
      </c>
      <c r="CK3535" s="3">
        <v>12.75</v>
      </c>
      <c r="CL3535" s="1" t="s">
        <v>137</v>
      </c>
      <c r="CN3535" s="1" t="s">
        <v>139</v>
      </c>
      <c r="CP3535" s="1" t="s">
        <v>112</v>
      </c>
      <c r="CQ3535" s="1" t="s">
        <v>111</v>
      </c>
      <c r="CR3535" s="1" t="s">
        <v>112</v>
      </c>
      <c r="CS3535" s="1" t="s">
        <v>111</v>
      </c>
      <c r="CT3535" s="1" t="s">
        <v>138</v>
      </c>
      <c r="CU3535" s="1" t="s">
        <v>111</v>
      </c>
      <c r="CV3535" s="1" t="s">
        <v>138</v>
      </c>
      <c r="CW3535" s="1" t="s">
        <v>3369</v>
      </c>
      <c r="CX3535" s="1">
        <v>16702345900</v>
      </c>
      <c r="CY3535" s="1" t="s">
        <v>3364</v>
      </c>
      <c r="CZ3535" s="1" t="s">
        <v>138</v>
      </c>
      <c r="DA3535" s="1" t="s">
        <v>111</v>
      </c>
      <c r="DB3535" s="1" t="s">
        <v>112</v>
      </c>
    </row>
    <row r="3536" spans="1:111" ht="15.6" customHeight="1" x14ac:dyDescent="0.25">
      <c r="A3536" s="1" t="s">
        <v>19284</v>
      </c>
      <c r="B3536" s="1" t="s">
        <v>109</v>
      </c>
      <c r="C3536" s="2">
        <v>44348.031820717595</v>
      </c>
      <c r="D3536" s="2">
        <v>44397</v>
      </c>
      <c r="E3536" s="1" t="s">
        <v>110</v>
      </c>
      <c r="F3536" s="2">
        <v>44468.833333333336</v>
      </c>
      <c r="G3536" s="1" t="s">
        <v>112</v>
      </c>
      <c r="H3536" s="1" t="s">
        <v>112</v>
      </c>
      <c r="I3536" s="1" t="s">
        <v>112</v>
      </c>
      <c r="J3536" s="1" t="s">
        <v>442</v>
      </c>
      <c r="K3536" s="1" t="s">
        <v>443</v>
      </c>
      <c r="L3536" s="1" t="s">
        <v>445</v>
      </c>
      <c r="M3536" s="1" t="s">
        <v>444</v>
      </c>
      <c r="N3536" s="1" t="s">
        <v>167</v>
      </c>
      <c r="O3536" s="1" t="s">
        <v>117</v>
      </c>
      <c r="P3536" s="9">
        <v>96950</v>
      </c>
      <c r="Q3536" s="1" t="s">
        <v>118</v>
      </c>
      <c r="R3536" s="1" t="s">
        <v>242</v>
      </c>
      <c r="S3536" s="1">
        <v>16702336669</v>
      </c>
      <c r="U3536" s="1">
        <v>56152</v>
      </c>
      <c r="V3536" s="1" t="s">
        <v>119</v>
      </c>
      <c r="X3536" s="1" t="s">
        <v>446</v>
      </c>
      <c r="Y3536" s="1" t="s">
        <v>447</v>
      </c>
      <c r="Z3536" s="1" t="s">
        <v>448</v>
      </c>
      <c r="AA3536" s="1" t="s">
        <v>343</v>
      </c>
      <c r="AB3536" s="1" t="s">
        <v>445</v>
      </c>
      <c r="AC3536" s="1" t="s">
        <v>444</v>
      </c>
      <c r="AD3536" s="1" t="s">
        <v>167</v>
      </c>
      <c r="AE3536" s="1" t="s">
        <v>117</v>
      </c>
      <c r="AF3536" s="9">
        <v>96950</v>
      </c>
      <c r="AG3536" s="1" t="s">
        <v>118</v>
      </c>
      <c r="AH3536" s="1" t="s">
        <v>242</v>
      </c>
      <c r="AI3536" s="1">
        <v>16702336669</v>
      </c>
      <c r="AK3536" s="1" t="s">
        <v>449</v>
      </c>
      <c r="BC3536" s="1" t="str">
        <f>"11-1021.00"</f>
        <v>11-1021.00</v>
      </c>
      <c r="BD3536" s="1" t="s">
        <v>248</v>
      </c>
      <c r="BE3536" s="1" t="s">
        <v>19285</v>
      </c>
      <c r="BF3536" s="1" t="s">
        <v>528</v>
      </c>
      <c r="BG3536" s="1">
        <v>1</v>
      </c>
      <c r="BI3536" s="2">
        <v>44470</v>
      </c>
      <c r="BJ3536" s="2">
        <v>44834</v>
      </c>
      <c r="BM3536" s="1">
        <v>35</v>
      </c>
      <c r="BN3536" s="1">
        <v>0</v>
      </c>
      <c r="BO3536" s="1">
        <v>7</v>
      </c>
      <c r="BP3536" s="1">
        <v>7</v>
      </c>
      <c r="BQ3536" s="1">
        <v>7</v>
      </c>
      <c r="BR3536" s="1">
        <v>7</v>
      </c>
      <c r="BS3536" s="1">
        <v>7</v>
      </c>
      <c r="BT3536" s="1">
        <v>0</v>
      </c>
      <c r="BU3536" s="1" t="str">
        <f>"8:00 AM"</f>
        <v>8:00 AM</v>
      </c>
      <c r="BV3536" s="1" t="str">
        <f>"4:30 PM"</f>
        <v>4:30 PM</v>
      </c>
      <c r="BW3536" s="1" t="s">
        <v>135</v>
      </c>
      <c r="BX3536" s="1">
        <v>3</v>
      </c>
      <c r="BY3536" s="1">
        <v>12</v>
      </c>
      <c r="BZ3536" s="1" t="s">
        <v>111</v>
      </c>
      <c r="CA3536" s="1">
        <v>1</v>
      </c>
      <c r="CB3536" s="4" t="s">
        <v>19286</v>
      </c>
      <c r="CC3536" s="1" t="s">
        <v>445</v>
      </c>
      <c r="CD3536" s="1" t="s">
        <v>444</v>
      </c>
      <c r="CE3536" s="1" t="s">
        <v>167</v>
      </c>
      <c r="CF3536" s="1" t="s">
        <v>117</v>
      </c>
      <c r="CG3536" s="1">
        <v>96950</v>
      </c>
      <c r="CH3536" s="3">
        <v>22.55</v>
      </c>
      <c r="CI3536" s="3">
        <v>22.55</v>
      </c>
      <c r="CJ3536" s="3">
        <v>33.83</v>
      </c>
      <c r="CK3536" s="3">
        <v>33.83</v>
      </c>
      <c r="CL3536" s="1" t="s">
        <v>137</v>
      </c>
      <c r="CM3536" s="1" t="s">
        <v>1522</v>
      </c>
      <c r="CN3536" s="1" t="s">
        <v>139</v>
      </c>
      <c r="CP3536" s="1" t="s">
        <v>112</v>
      </c>
      <c r="CQ3536" s="1" t="s">
        <v>111</v>
      </c>
      <c r="CR3536" s="1" t="s">
        <v>112</v>
      </c>
      <c r="CS3536" s="1" t="s">
        <v>111</v>
      </c>
      <c r="CT3536" s="1" t="s">
        <v>111</v>
      </c>
      <c r="CU3536" s="1" t="s">
        <v>111</v>
      </c>
      <c r="CV3536" s="1" t="s">
        <v>111</v>
      </c>
      <c r="CW3536" s="1" t="s">
        <v>1351</v>
      </c>
      <c r="CX3536" s="1">
        <v>16707891106</v>
      </c>
      <c r="CY3536" s="1" t="s">
        <v>1253</v>
      </c>
      <c r="CZ3536" s="1" t="s">
        <v>380</v>
      </c>
      <c r="DA3536" s="1" t="s">
        <v>111</v>
      </c>
      <c r="DB3536" s="1" t="s">
        <v>112</v>
      </c>
    </row>
    <row r="3537" spans="1:111" ht="15.6" customHeight="1" x14ac:dyDescent="0.25">
      <c r="A3537" s="1" t="s">
        <v>19320</v>
      </c>
      <c r="B3537" s="1" t="s">
        <v>109</v>
      </c>
      <c r="C3537" s="2">
        <v>44019.227494328705</v>
      </c>
      <c r="D3537" s="2">
        <v>44105</v>
      </c>
      <c r="E3537" s="1" t="s">
        <v>110</v>
      </c>
      <c r="F3537" s="2">
        <v>44103.833333333336</v>
      </c>
      <c r="G3537" s="1" t="s">
        <v>112</v>
      </c>
      <c r="H3537" s="1" t="s">
        <v>112</v>
      </c>
      <c r="I3537" s="1" t="s">
        <v>112</v>
      </c>
      <c r="J3537" s="1" t="s">
        <v>3425</v>
      </c>
      <c r="K3537" s="1" t="s">
        <v>3426</v>
      </c>
      <c r="L3537" s="1" t="s">
        <v>3427</v>
      </c>
      <c r="M3537" s="1" t="s">
        <v>115</v>
      </c>
      <c r="N3537" s="1" t="s">
        <v>116</v>
      </c>
      <c r="O3537" s="1" t="s">
        <v>117</v>
      </c>
      <c r="P3537" s="9">
        <v>96950</v>
      </c>
      <c r="Q3537" s="1" t="s">
        <v>118</v>
      </c>
      <c r="R3537" s="1" t="s">
        <v>719</v>
      </c>
      <c r="S3537" s="1">
        <v>16702356899</v>
      </c>
      <c r="U3537" s="1">
        <v>445110</v>
      </c>
      <c r="V3537" s="1" t="s">
        <v>119</v>
      </c>
      <c r="X3537" s="1" t="s">
        <v>3428</v>
      </c>
      <c r="Y3537" s="1" t="s">
        <v>3429</v>
      </c>
      <c r="AA3537" s="1" t="s">
        <v>357</v>
      </c>
      <c r="AB3537" s="1" t="s">
        <v>3427</v>
      </c>
      <c r="AC3537" s="1" t="s">
        <v>115</v>
      </c>
      <c r="AD3537" s="1" t="s">
        <v>116</v>
      </c>
      <c r="AE3537" s="1" t="s">
        <v>117</v>
      </c>
      <c r="AF3537" s="9">
        <v>96950</v>
      </c>
      <c r="AG3537" s="1" t="s">
        <v>118</v>
      </c>
      <c r="AI3537" s="1">
        <v>16702356899</v>
      </c>
      <c r="AK3537" s="1" t="s">
        <v>3431</v>
      </c>
      <c r="BC3537" s="1" t="str">
        <f>"49-9071.00"</f>
        <v>49-9071.00</v>
      </c>
      <c r="BD3537" s="1" t="s">
        <v>214</v>
      </c>
      <c r="BE3537" s="1" t="s">
        <v>19321</v>
      </c>
      <c r="BF3537" s="1" t="s">
        <v>15786</v>
      </c>
      <c r="BG3537" s="1">
        <v>1</v>
      </c>
      <c r="BI3537" s="2">
        <v>44105</v>
      </c>
      <c r="BJ3537" s="2">
        <v>44469</v>
      </c>
      <c r="BM3537" s="1">
        <v>35</v>
      </c>
      <c r="BN3537" s="1">
        <v>0</v>
      </c>
      <c r="BO3537" s="1">
        <v>7</v>
      </c>
      <c r="BP3537" s="1">
        <v>7</v>
      </c>
      <c r="BQ3537" s="1">
        <v>7</v>
      </c>
      <c r="BR3537" s="1">
        <v>7</v>
      </c>
      <c r="BS3537" s="1">
        <v>7</v>
      </c>
      <c r="BT3537" s="1">
        <v>0</v>
      </c>
      <c r="BU3537" s="1" t="str">
        <f>"9:00 AM"</f>
        <v>9:00 AM</v>
      </c>
      <c r="BV3537" s="1" t="str">
        <f>"5:00 PM"</f>
        <v>5:00 PM</v>
      </c>
      <c r="BW3537" s="1" t="s">
        <v>135</v>
      </c>
      <c r="BX3537" s="1">
        <v>0</v>
      </c>
      <c r="BY3537" s="1">
        <v>6</v>
      </c>
      <c r="BZ3537" s="1" t="s">
        <v>112</v>
      </c>
      <c r="CA3537" s="1">
        <v>0</v>
      </c>
      <c r="CB3537" s="1" t="s">
        <v>719</v>
      </c>
      <c r="CC3537" s="1" t="s">
        <v>3434</v>
      </c>
      <c r="CD3537" s="1" t="s">
        <v>3426</v>
      </c>
      <c r="CE3537" s="1" t="s">
        <v>116</v>
      </c>
      <c r="CF3537" s="1" t="s">
        <v>117</v>
      </c>
      <c r="CG3537" s="1">
        <v>96950</v>
      </c>
      <c r="CH3537" s="3">
        <v>8.33</v>
      </c>
      <c r="CI3537" s="3">
        <v>8.33</v>
      </c>
      <c r="CJ3537" s="3">
        <v>12.5</v>
      </c>
      <c r="CK3537" s="3">
        <v>12.5</v>
      </c>
      <c r="CL3537" s="1" t="s">
        <v>137</v>
      </c>
      <c r="CM3537" s="1" t="s">
        <v>719</v>
      </c>
      <c r="CN3537" s="1" t="s">
        <v>139</v>
      </c>
      <c r="CP3537" s="1" t="s">
        <v>112</v>
      </c>
      <c r="CQ3537" s="1" t="s">
        <v>111</v>
      </c>
      <c r="CR3537" s="1" t="s">
        <v>112</v>
      </c>
      <c r="CS3537" s="1" t="s">
        <v>111</v>
      </c>
      <c r="CT3537" s="1" t="s">
        <v>138</v>
      </c>
      <c r="CU3537" s="1" t="s">
        <v>111</v>
      </c>
      <c r="CV3537" s="1" t="s">
        <v>138</v>
      </c>
      <c r="CW3537" s="1" t="s">
        <v>719</v>
      </c>
      <c r="CX3537" s="1">
        <v>16702356899</v>
      </c>
      <c r="CY3537" s="1" t="s">
        <v>3431</v>
      </c>
      <c r="CZ3537" s="1" t="s">
        <v>716</v>
      </c>
      <c r="DA3537" s="1" t="s">
        <v>111</v>
      </c>
      <c r="DB3537" s="1" t="s">
        <v>112</v>
      </c>
    </row>
    <row r="3538" spans="1:111" ht="15.6" customHeight="1" x14ac:dyDescent="0.25">
      <c r="A3538" s="1" t="s">
        <v>19322</v>
      </c>
      <c r="B3538" s="1" t="s">
        <v>109</v>
      </c>
      <c r="C3538" s="2">
        <v>44047.121491203703</v>
      </c>
      <c r="D3538" s="2">
        <v>44111</v>
      </c>
      <c r="E3538" s="1" t="s">
        <v>110</v>
      </c>
      <c r="F3538" s="2">
        <v>44102.833333333336</v>
      </c>
      <c r="G3538" s="1" t="s">
        <v>111</v>
      </c>
      <c r="H3538" s="1" t="s">
        <v>112</v>
      </c>
      <c r="I3538" s="1" t="s">
        <v>112</v>
      </c>
      <c r="J3538" s="1" t="s">
        <v>482</v>
      </c>
      <c r="K3538" s="1" t="s">
        <v>483</v>
      </c>
      <c r="L3538" s="1" t="s">
        <v>12996</v>
      </c>
      <c r="M3538" s="1" t="s">
        <v>490</v>
      </c>
      <c r="N3538" s="1" t="s">
        <v>116</v>
      </c>
      <c r="O3538" s="1" t="s">
        <v>117</v>
      </c>
      <c r="P3538" s="9">
        <v>96950</v>
      </c>
      <c r="Q3538" s="1" t="s">
        <v>118</v>
      </c>
      <c r="S3538" s="1">
        <v>16704836526</v>
      </c>
      <c r="U3538" s="1">
        <v>236220</v>
      </c>
      <c r="V3538" s="1" t="s">
        <v>119</v>
      </c>
      <c r="X3538" s="1" t="s">
        <v>486</v>
      </c>
      <c r="Y3538" s="1" t="s">
        <v>487</v>
      </c>
      <c r="Z3538" s="1" t="s">
        <v>488</v>
      </c>
      <c r="AA3538" s="1" t="s">
        <v>964</v>
      </c>
      <c r="AB3538" s="1" t="s">
        <v>10826</v>
      </c>
      <c r="AC3538" s="1" t="s">
        <v>485</v>
      </c>
      <c r="AD3538" s="1" t="s">
        <v>116</v>
      </c>
      <c r="AE3538" s="1" t="s">
        <v>117</v>
      </c>
      <c r="AF3538" s="9">
        <v>96950</v>
      </c>
      <c r="AG3538" s="1" t="s">
        <v>118</v>
      </c>
      <c r="AI3538" s="1">
        <v>16704836526</v>
      </c>
      <c r="AK3538" s="1" t="s">
        <v>491</v>
      </c>
      <c r="BC3538" s="1" t="str">
        <f>"49-9071.00"</f>
        <v>49-9071.00</v>
      </c>
      <c r="BD3538" s="1" t="s">
        <v>214</v>
      </c>
      <c r="BE3538" s="1" t="s">
        <v>19323</v>
      </c>
      <c r="BF3538" s="1" t="s">
        <v>19324</v>
      </c>
      <c r="BG3538" s="1">
        <v>3</v>
      </c>
      <c r="BI3538" s="2">
        <v>44105</v>
      </c>
      <c r="BJ3538" s="2">
        <v>44469</v>
      </c>
      <c r="BM3538" s="1">
        <v>40</v>
      </c>
      <c r="BN3538" s="1">
        <v>0</v>
      </c>
      <c r="BO3538" s="1">
        <v>8</v>
      </c>
      <c r="BP3538" s="1">
        <v>8</v>
      </c>
      <c r="BQ3538" s="1">
        <v>8</v>
      </c>
      <c r="BR3538" s="1">
        <v>8</v>
      </c>
      <c r="BS3538" s="1">
        <v>8</v>
      </c>
      <c r="BT3538" s="1">
        <v>0</v>
      </c>
      <c r="BU3538" s="1" t="str">
        <f>"8:00 AM"</f>
        <v>8:00 AM</v>
      </c>
      <c r="BV3538" s="1" t="str">
        <f>"5:00 PM"</f>
        <v>5:00 PM</v>
      </c>
      <c r="BW3538" s="1" t="s">
        <v>135</v>
      </c>
      <c r="BX3538" s="1">
        <v>0</v>
      </c>
      <c r="BY3538" s="1">
        <v>12</v>
      </c>
      <c r="BZ3538" s="1" t="s">
        <v>112</v>
      </c>
      <c r="CA3538" s="1">
        <v>0</v>
      </c>
      <c r="CB3538" s="4" t="s">
        <v>12999</v>
      </c>
      <c r="CC3538" s="1" t="s">
        <v>10826</v>
      </c>
      <c r="CD3538" s="1" t="s">
        <v>490</v>
      </c>
      <c r="CE3538" s="1" t="s">
        <v>116</v>
      </c>
      <c r="CF3538" s="1" t="s">
        <v>117</v>
      </c>
      <c r="CG3538" s="1">
        <v>96950</v>
      </c>
      <c r="CH3538" s="3">
        <v>12.64</v>
      </c>
      <c r="CI3538" s="3">
        <v>12.64</v>
      </c>
      <c r="CJ3538" s="3">
        <v>18.96</v>
      </c>
      <c r="CK3538" s="3">
        <v>18.96</v>
      </c>
      <c r="CL3538" s="1" t="s">
        <v>137</v>
      </c>
      <c r="CM3538" s="1" t="s">
        <v>331</v>
      </c>
      <c r="CN3538" s="1" t="s">
        <v>139</v>
      </c>
      <c r="CP3538" s="1" t="s">
        <v>111</v>
      </c>
      <c r="CQ3538" s="1" t="s">
        <v>111</v>
      </c>
      <c r="CR3538" s="1" t="s">
        <v>112</v>
      </c>
      <c r="CS3538" s="1" t="s">
        <v>111</v>
      </c>
      <c r="CT3538" s="1" t="s">
        <v>138</v>
      </c>
      <c r="CU3538" s="1" t="s">
        <v>111</v>
      </c>
      <c r="CV3538" s="1" t="s">
        <v>138</v>
      </c>
      <c r="CW3538" s="1" t="s">
        <v>331</v>
      </c>
      <c r="CX3538" s="1">
        <v>16704836526</v>
      </c>
      <c r="CY3538" s="1" t="s">
        <v>491</v>
      </c>
      <c r="CZ3538" s="1" t="s">
        <v>138</v>
      </c>
      <c r="DA3538" s="1" t="s">
        <v>111</v>
      </c>
      <c r="DB3538" s="1" t="s">
        <v>112</v>
      </c>
    </row>
    <row r="3539" spans="1:111" ht="15.6" customHeight="1" x14ac:dyDescent="0.25">
      <c r="A3539" s="1" t="s">
        <v>19326</v>
      </c>
      <c r="B3539" s="1" t="s">
        <v>109</v>
      </c>
      <c r="C3539" s="2">
        <v>44076.416815509256</v>
      </c>
      <c r="D3539" s="2">
        <v>44165</v>
      </c>
      <c r="E3539" s="1" t="s">
        <v>110</v>
      </c>
      <c r="F3539" s="2">
        <v>44103.833333333336</v>
      </c>
      <c r="G3539" s="1" t="s">
        <v>111</v>
      </c>
      <c r="H3539" s="1" t="s">
        <v>112</v>
      </c>
      <c r="I3539" s="1" t="s">
        <v>112</v>
      </c>
      <c r="J3539" s="1" t="s">
        <v>3522</v>
      </c>
      <c r="K3539" s="1" t="s">
        <v>19327</v>
      </c>
      <c r="L3539" s="1" t="s">
        <v>19328</v>
      </c>
      <c r="N3539" s="1" t="s">
        <v>116</v>
      </c>
      <c r="O3539" s="1" t="s">
        <v>117</v>
      </c>
      <c r="P3539" s="9">
        <v>96950</v>
      </c>
      <c r="Q3539" s="1" t="s">
        <v>118</v>
      </c>
      <c r="S3539" s="1">
        <v>16704831164</v>
      </c>
      <c r="U3539" s="1">
        <v>722513</v>
      </c>
      <c r="V3539" s="1" t="s">
        <v>119</v>
      </c>
      <c r="X3539" s="1" t="s">
        <v>19329</v>
      </c>
      <c r="Y3539" s="1" t="s">
        <v>19330</v>
      </c>
      <c r="Z3539" s="1" t="s">
        <v>138</v>
      </c>
      <c r="AA3539" s="1" t="s">
        <v>357</v>
      </c>
      <c r="AB3539" s="1" t="s">
        <v>3524</v>
      </c>
      <c r="AD3539" s="1" t="s">
        <v>116</v>
      </c>
      <c r="AE3539" s="1" t="s">
        <v>117</v>
      </c>
      <c r="AF3539" s="9">
        <v>96950</v>
      </c>
      <c r="AG3539" s="1" t="s">
        <v>118</v>
      </c>
      <c r="AI3539" s="1">
        <v>16704831164</v>
      </c>
      <c r="AK3539" s="1" t="s">
        <v>3527</v>
      </c>
      <c r="BC3539" s="1" t="str">
        <f>"11-2021.00"</f>
        <v>11-2021.00</v>
      </c>
      <c r="BD3539" s="1" t="s">
        <v>7678</v>
      </c>
      <c r="BE3539" s="1" t="s">
        <v>19331</v>
      </c>
      <c r="BF3539" s="1" t="s">
        <v>19332</v>
      </c>
      <c r="BG3539" s="1">
        <v>1</v>
      </c>
      <c r="BI3539" s="2">
        <v>44105</v>
      </c>
      <c r="BJ3539" s="2">
        <v>45199</v>
      </c>
      <c r="BM3539" s="1">
        <v>35</v>
      </c>
      <c r="BN3539" s="1">
        <v>0</v>
      </c>
      <c r="BO3539" s="1">
        <v>7</v>
      </c>
      <c r="BP3539" s="1">
        <v>7</v>
      </c>
      <c r="BQ3539" s="1">
        <v>7</v>
      </c>
      <c r="BR3539" s="1">
        <v>7</v>
      </c>
      <c r="BS3539" s="1">
        <v>7</v>
      </c>
      <c r="BT3539" s="1">
        <v>0</v>
      </c>
      <c r="BU3539" s="1" t="str">
        <f>"8:30 AM"</f>
        <v>8:30 AM</v>
      </c>
      <c r="BV3539" s="1" t="str">
        <f>"5:30 PM"</f>
        <v>5:30 PM</v>
      </c>
      <c r="BW3539" s="1" t="s">
        <v>135</v>
      </c>
      <c r="BX3539" s="1">
        <v>0</v>
      </c>
      <c r="BY3539" s="1">
        <v>12</v>
      </c>
      <c r="BZ3539" s="1" t="s">
        <v>112</v>
      </c>
      <c r="CA3539" s="1">
        <v>0</v>
      </c>
      <c r="CB3539" s="4" t="s">
        <v>19333</v>
      </c>
      <c r="CC3539" s="1" t="s">
        <v>19334</v>
      </c>
      <c r="CE3539" s="1" t="s">
        <v>116</v>
      </c>
      <c r="CF3539" s="1" t="s">
        <v>117</v>
      </c>
      <c r="CG3539" s="1">
        <v>96950</v>
      </c>
      <c r="CH3539" s="3">
        <v>27.93</v>
      </c>
      <c r="CI3539" s="3">
        <v>27.93</v>
      </c>
      <c r="CJ3539" s="3">
        <v>0</v>
      </c>
      <c r="CK3539" s="3">
        <v>0</v>
      </c>
      <c r="CL3539" s="1" t="s">
        <v>137</v>
      </c>
      <c r="CM3539" s="1" t="s">
        <v>230</v>
      </c>
      <c r="CN3539" s="1" t="s">
        <v>139</v>
      </c>
      <c r="CP3539" s="1" t="s">
        <v>112</v>
      </c>
      <c r="CQ3539" s="1" t="s">
        <v>111</v>
      </c>
      <c r="CR3539" s="1" t="s">
        <v>112</v>
      </c>
      <c r="CS3539" s="1" t="s">
        <v>112</v>
      </c>
      <c r="CT3539" s="1" t="s">
        <v>138</v>
      </c>
      <c r="CU3539" s="1" t="s">
        <v>111</v>
      </c>
      <c r="CV3539" s="1" t="s">
        <v>138</v>
      </c>
      <c r="CW3539" s="1" t="s">
        <v>1633</v>
      </c>
      <c r="CX3539" s="1">
        <v>16704831164</v>
      </c>
      <c r="CY3539" s="1" t="s">
        <v>3531</v>
      </c>
      <c r="CZ3539" s="1" t="s">
        <v>138</v>
      </c>
      <c r="DA3539" s="1" t="s">
        <v>111</v>
      </c>
      <c r="DB3539" s="1" t="s">
        <v>112</v>
      </c>
      <c r="DC3539" s="1" t="s">
        <v>3525</v>
      </c>
      <c r="DD3539" s="1" t="s">
        <v>3526</v>
      </c>
      <c r="DE3539" s="1" t="s">
        <v>3532</v>
      </c>
      <c r="DF3539" s="1" t="s">
        <v>3522</v>
      </c>
      <c r="DG3539" s="1" t="s">
        <v>3531</v>
      </c>
    </row>
    <row r="3540" spans="1:111" ht="15.6" customHeight="1" x14ac:dyDescent="0.25">
      <c r="A3540" s="1" t="s">
        <v>19338</v>
      </c>
      <c r="B3540" s="1" t="s">
        <v>109</v>
      </c>
      <c r="C3540" s="2">
        <v>44080.190081134257</v>
      </c>
      <c r="D3540" s="2">
        <v>44165</v>
      </c>
      <c r="E3540" s="1" t="s">
        <v>180</v>
      </c>
      <c r="G3540" s="1" t="s">
        <v>112</v>
      </c>
      <c r="H3540" s="1" t="s">
        <v>112</v>
      </c>
      <c r="I3540" s="1" t="s">
        <v>112</v>
      </c>
      <c r="J3540" s="1" t="s">
        <v>19339</v>
      </c>
      <c r="K3540" s="1" t="s">
        <v>19340</v>
      </c>
      <c r="L3540" s="1" t="s">
        <v>19341</v>
      </c>
      <c r="N3540" s="1" t="s">
        <v>167</v>
      </c>
      <c r="O3540" s="1" t="s">
        <v>117</v>
      </c>
      <c r="P3540" s="9">
        <v>96950</v>
      </c>
      <c r="Q3540" s="1" t="s">
        <v>118</v>
      </c>
      <c r="S3540" s="1">
        <v>16703227709</v>
      </c>
      <c r="U3540" s="1">
        <v>54162</v>
      </c>
      <c r="V3540" s="1" t="s">
        <v>119</v>
      </c>
      <c r="X3540" s="1" t="s">
        <v>19342</v>
      </c>
      <c r="Y3540" s="1" t="s">
        <v>19343</v>
      </c>
      <c r="Z3540" s="1" t="s">
        <v>17726</v>
      </c>
      <c r="AA3540" s="1" t="s">
        <v>171</v>
      </c>
      <c r="AB3540" s="1" t="s">
        <v>19341</v>
      </c>
      <c r="AD3540" s="1" t="s">
        <v>167</v>
      </c>
      <c r="AE3540" s="1" t="s">
        <v>117</v>
      </c>
      <c r="AF3540" s="9">
        <v>96950</v>
      </c>
      <c r="AG3540" s="1" t="s">
        <v>118</v>
      </c>
      <c r="AI3540" s="1">
        <v>16703227709</v>
      </c>
      <c r="AK3540" s="1" t="s">
        <v>19344</v>
      </c>
      <c r="AL3540" s="1" t="s">
        <v>653</v>
      </c>
      <c r="AM3540" s="1" t="s">
        <v>19345</v>
      </c>
      <c r="AN3540" s="1" t="s">
        <v>19346</v>
      </c>
      <c r="AO3540" s="1" t="s">
        <v>19347</v>
      </c>
      <c r="AP3540" s="1" t="s">
        <v>19348</v>
      </c>
      <c r="AR3540" s="1" t="s">
        <v>167</v>
      </c>
      <c r="AS3540" s="1" t="s">
        <v>117</v>
      </c>
      <c r="AT3540" s="9">
        <v>96950</v>
      </c>
      <c r="AU3540" s="1" t="s">
        <v>118</v>
      </c>
      <c r="AW3540" s="1">
        <v>16702349480</v>
      </c>
      <c r="AY3540" s="1" t="s">
        <v>19349</v>
      </c>
      <c r="AZ3540" s="1" t="s">
        <v>19350</v>
      </c>
      <c r="BA3540" s="1" t="s">
        <v>117</v>
      </c>
      <c r="BB3540" s="1" t="s">
        <v>19351</v>
      </c>
      <c r="BC3540" s="1" t="str">
        <f>"49-9071.00"</f>
        <v>49-9071.00</v>
      </c>
      <c r="BD3540" s="1" t="s">
        <v>214</v>
      </c>
      <c r="BE3540" s="1" t="s">
        <v>19352</v>
      </c>
      <c r="BF3540" s="1" t="s">
        <v>5787</v>
      </c>
      <c r="BG3540" s="1">
        <v>5</v>
      </c>
      <c r="BI3540" s="2">
        <v>44105</v>
      </c>
      <c r="BJ3540" s="2">
        <v>44469</v>
      </c>
      <c r="BM3540" s="1">
        <v>40</v>
      </c>
      <c r="BN3540" s="1">
        <v>0</v>
      </c>
      <c r="BO3540" s="1">
        <v>8</v>
      </c>
      <c r="BP3540" s="1">
        <v>8</v>
      </c>
      <c r="BQ3540" s="1">
        <v>8</v>
      </c>
      <c r="BR3540" s="1">
        <v>8</v>
      </c>
      <c r="BS3540" s="1">
        <v>8</v>
      </c>
      <c r="BT3540" s="1">
        <v>0</v>
      </c>
      <c r="BU3540" s="1" t="str">
        <f>"8:00 AM"</f>
        <v>8:00 AM</v>
      </c>
      <c r="BV3540" s="1" t="str">
        <f>"5:00 PM"</f>
        <v>5:00 PM</v>
      </c>
      <c r="BW3540" s="1" t="s">
        <v>230</v>
      </c>
      <c r="BX3540" s="1">
        <v>0</v>
      </c>
      <c r="BY3540" s="1">
        <v>12</v>
      </c>
      <c r="BZ3540" s="1" t="s">
        <v>112</v>
      </c>
      <c r="CA3540" s="1">
        <v>0</v>
      </c>
      <c r="CB3540" s="1" t="s">
        <v>19353</v>
      </c>
      <c r="CC3540" s="1" t="s">
        <v>19354</v>
      </c>
      <c r="CE3540" s="1" t="s">
        <v>167</v>
      </c>
      <c r="CF3540" s="1" t="s">
        <v>117</v>
      </c>
      <c r="CG3540" s="1">
        <v>96950</v>
      </c>
      <c r="CH3540" s="3">
        <v>12.67</v>
      </c>
      <c r="CI3540" s="3">
        <v>12.7</v>
      </c>
      <c r="CJ3540" s="3">
        <v>19.010000000000002</v>
      </c>
      <c r="CK3540" s="3">
        <v>19.05</v>
      </c>
      <c r="CL3540" s="1" t="s">
        <v>137</v>
      </c>
      <c r="CM3540" s="1" t="s">
        <v>230</v>
      </c>
      <c r="CN3540" s="1" t="s">
        <v>139</v>
      </c>
      <c r="CP3540" s="1" t="s">
        <v>111</v>
      </c>
      <c r="CQ3540" s="1" t="s">
        <v>111</v>
      </c>
      <c r="CR3540" s="1" t="s">
        <v>111</v>
      </c>
      <c r="CS3540" s="1" t="s">
        <v>111</v>
      </c>
      <c r="CT3540" s="1" t="s">
        <v>138</v>
      </c>
      <c r="CU3540" s="1" t="s">
        <v>111</v>
      </c>
      <c r="CV3540" s="1" t="s">
        <v>138</v>
      </c>
      <c r="CW3540" s="1" t="s">
        <v>230</v>
      </c>
      <c r="CX3540" s="1">
        <v>16703227709</v>
      </c>
      <c r="CY3540" s="1" t="s">
        <v>19344</v>
      </c>
      <c r="CZ3540" s="1" t="s">
        <v>138</v>
      </c>
      <c r="DA3540" s="1" t="s">
        <v>111</v>
      </c>
      <c r="DB3540" s="1" t="s">
        <v>112</v>
      </c>
      <c r="DC3540" s="1" t="s">
        <v>19345</v>
      </c>
      <c r="DD3540" s="1" t="s">
        <v>19346</v>
      </c>
      <c r="DE3540" s="1" t="s">
        <v>448</v>
      </c>
      <c r="DF3540" s="1" t="s">
        <v>19355</v>
      </c>
      <c r="DG3540" s="1" t="s">
        <v>19349</v>
      </c>
    </row>
    <row r="3541" spans="1:111" ht="15.6" customHeight="1" x14ac:dyDescent="0.25">
      <c r="A3541" s="1" t="s">
        <v>19360</v>
      </c>
      <c r="B3541" s="1" t="s">
        <v>109</v>
      </c>
      <c r="C3541" s="2">
        <v>44040.987680555554</v>
      </c>
      <c r="D3541" s="2">
        <v>44118</v>
      </c>
      <c r="E3541" s="1" t="s">
        <v>110</v>
      </c>
      <c r="F3541" s="2">
        <v>44100.833333333336</v>
      </c>
      <c r="G3541" s="1" t="s">
        <v>111</v>
      </c>
      <c r="H3541" s="1" t="s">
        <v>112</v>
      </c>
      <c r="I3541" s="1" t="s">
        <v>112</v>
      </c>
      <c r="J3541" s="1" t="s">
        <v>9363</v>
      </c>
      <c r="K3541" s="1" t="s">
        <v>9364</v>
      </c>
      <c r="L3541" s="1" t="s">
        <v>9365</v>
      </c>
      <c r="M3541" s="1" t="s">
        <v>3464</v>
      </c>
      <c r="N3541" s="1" t="s">
        <v>167</v>
      </c>
      <c r="O3541" s="1" t="s">
        <v>117</v>
      </c>
      <c r="P3541" s="9">
        <v>96950</v>
      </c>
      <c r="Q3541" s="1" t="s">
        <v>118</v>
      </c>
      <c r="R3541" s="1" t="s">
        <v>138</v>
      </c>
      <c r="S3541" s="1">
        <v>16706702027</v>
      </c>
      <c r="U3541" s="1">
        <v>517312</v>
      </c>
      <c r="V3541" s="1" t="s">
        <v>119</v>
      </c>
      <c r="X3541" s="1" t="s">
        <v>9366</v>
      </c>
      <c r="Y3541" s="1" t="s">
        <v>9367</v>
      </c>
      <c r="Z3541" s="1" t="s">
        <v>9368</v>
      </c>
      <c r="AA3541" s="1" t="s">
        <v>9369</v>
      </c>
      <c r="AB3541" s="1" t="s">
        <v>9365</v>
      </c>
      <c r="AC3541" s="1" t="s">
        <v>3464</v>
      </c>
      <c r="AD3541" s="1" t="s">
        <v>167</v>
      </c>
      <c r="AE3541" s="1" t="s">
        <v>117</v>
      </c>
      <c r="AF3541" s="9">
        <v>96950</v>
      </c>
      <c r="AG3541" s="1" t="s">
        <v>118</v>
      </c>
      <c r="AH3541" s="1" t="s">
        <v>138</v>
      </c>
      <c r="AI3541" s="1">
        <v>16702342027</v>
      </c>
      <c r="AK3541" s="1" t="s">
        <v>9370</v>
      </c>
      <c r="BC3541" s="1" t="str">
        <f>"49-2022.00"</f>
        <v>49-2022.00</v>
      </c>
      <c r="BD3541" s="1" t="s">
        <v>14013</v>
      </c>
      <c r="BE3541" s="1" t="s">
        <v>19361</v>
      </c>
      <c r="BF3541" s="1" t="s">
        <v>19362</v>
      </c>
      <c r="BG3541" s="1">
        <v>2</v>
      </c>
      <c r="BI3541" s="2">
        <v>44102</v>
      </c>
      <c r="BJ3541" s="2">
        <v>44468</v>
      </c>
      <c r="BM3541" s="1">
        <v>40</v>
      </c>
      <c r="BN3541" s="1">
        <v>0</v>
      </c>
      <c r="BO3541" s="1">
        <v>8</v>
      </c>
      <c r="BP3541" s="1">
        <v>8</v>
      </c>
      <c r="BQ3541" s="1">
        <v>8</v>
      </c>
      <c r="BR3541" s="1">
        <v>8</v>
      </c>
      <c r="BS3541" s="1">
        <v>8</v>
      </c>
      <c r="BT3541" s="1">
        <v>0</v>
      </c>
      <c r="BU3541" s="1" t="str">
        <f>"8:00 AM"</f>
        <v>8:00 AM</v>
      </c>
      <c r="BV3541" s="1" t="str">
        <f>"5:00 PM"</f>
        <v>5:00 PM</v>
      </c>
      <c r="BW3541" s="1" t="s">
        <v>135</v>
      </c>
      <c r="BX3541" s="1">
        <v>0</v>
      </c>
      <c r="BY3541" s="1">
        <v>24</v>
      </c>
      <c r="BZ3541" s="1" t="s">
        <v>112</v>
      </c>
      <c r="CA3541" s="1">
        <v>0</v>
      </c>
      <c r="CB3541" s="1" t="s">
        <v>19363</v>
      </c>
      <c r="CC3541" s="1" t="s">
        <v>1038</v>
      </c>
      <c r="CD3541" s="1" t="s">
        <v>9374</v>
      </c>
      <c r="CE3541" s="1" t="s">
        <v>167</v>
      </c>
      <c r="CF3541" s="1" t="s">
        <v>117</v>
      </c>
      <c r="CG3541" s="1">
        <v>96950</v>
      </c>
      <c r="CH3541" s="3">
        <v>19.98</v>
      </c>
      <c r="CI3541" s="3">
        <v>19.98</v>
      </c>
      <c r="CJ3541" s="3">
        <v>29.97</v>
      </c>
      <c r="CK3541" s="3">
        <v>29.97</v>
      </c>
      <c r="CL3541" s="1" t="s">
        <v>137</v>
      </c>
      <c r="CM3541" s="1" t="s">
        <v>19364</v>
      </c>
      <c r="CN3541" s="1" t="s">
        <v>139</v>
      </c>
      <c r="CP3541" s="1" t="s">
        <v>111</v>
      </c>
      <c r="CQ3541" s="1" t="s">
        <v>111</v>
      </c>
      <c r="CR3541" s="1" t="s">
        <v>112</v>
      </c>
      <c r="CS3541" s="1" t="s">
        <v>111</v>
      </c>
      <c r="CT3541" s="1" t="s">
        <v>138</v>
      </c>
      <c r="CU3541" s="1" t="s">
        <v>111</v>
      </c>
      <c r="CV3541" s="1" t="s">
        <v>138</v>
      </c>
      <c r="CW3541" s="1" t="s">
        <v>138</v>
      </c>
      <c r="CX3541" s="1">
        <v>16702346600</v>
      </c>
      <c r="CY3541" s="1" t="s">
        <v>9370</v>
      </c>
      <c r="CZ3541" s="1" t="s">
        <v>19365</v>
      </c>
      <c r="DA3541" s="1" t="s">
        <v>111</v>
      </c>
      <c r="DB3541" s="1" t="s">
        <v>112</v>
      </c>
    </row>
    <row r="3542" spans="1:111" ht="15.6" customHeight="1" x14ac:dyDescent="0.25">
      <c r="A3542" s="1" t="s">
        <v>19366</v>
      </c>
      <c r="B3542" s="1" t="s">
        <v>109</v>
      </c>
      <c r="C3542" s="2">
        <v>44060.987064814813</v>
      </c>
      <c r="D3542" s="2">
        <v>44118</v>
      </c>
      <c r="E3542" s="1" t="s">
        <v>110</v>
      </c>
      <c r="F3542" s="2">
        <v>44103.833333333336</v>
      </c>
      <c r="G3542" s="1" t="s">
        <v>111</v>
      </c>
      <c r="H3542" s="1" t="s">
        <v>112</v>
      </c>
      <c r="I3542" s="1" t="s">
        <v>112</v>
      </c>
      <c r="J3542" s="1" t="s">
        <v>5758</v>
      </c>
      <c r="L3542" s="1" t="s">
        <v>5759</v>
      </c>
      <c r="N3542" s="1" t="s">
        <v>116</v>
      </c>
      <c r="O3542" s="1" t="s">
        <v>117</v>
      </c>
      <c r="P3542" s="9">
        <v>96950</v>
      </c>
      <c r="Q3542" s="1" t="s">
        <v>118</v>
      </c>
      <c r="S3542" s="1">
        <v>16702342838</v>
      </c>
      <c r="U3542" s="1">
        <v>42512</v>
      </c>
      <c r="V3542" s="1" t="s">
        <v>119</v>
      </c>
      <c r="X3542" s="1" t="s">
        <v>5760</v>
      </c>
      <c r="Y3542" s="1" t="s">
        <v>5761</v>
      </c>
      <c r="Z3542" s="1" t="s">
        <v>138</v>
      </c>
      <c r="AA3542" s="1" t="s">
        <v>245</v>
      </c>
      <c r="AB3542" s="1" t="s">
        <v>5759</v>
      </c>
      <c r="AD3542" s="1" t="s">
        <v>116</v>
      </c>
      <c r="AE3542" s="1" t="s">
        <v>117</v>
      </c>
      <c r="AF3542" s="9">
        <v>96950</v>
      </c>
      <c r="AG3542" s="1" t="s">
        <v>118</v>
      </c>
      <c r="AI3542" s="1">
        <v>16702342838</v>
      </c>
      <c r="AK3542" s="1" t="s">
        <v>5762</v>
      </c>
      <c r="BC3542" s="1" t="str">
        <f>"11-1021.00"</f>
        <v>11-1021.00</v>
      </c>
      <c r="BD3542" s="1" t="s">
        <v>248</v>
      </c>
      <c r="BE3542" s="1" t="s">
        <v>5763</v>
      </c>
      <c r="BF3542" s="1" t="s">
        <v>5764</v>
      </c>
      <c r="BG3542" s="1">
        <v>1</v>
      </c>
      <c r="BI3542" s="2">
        <v>44105</v>
      </c>
      <c r="BJ3542" s="2">
        <v>45199</v>
      </c>
      <c r="BM3542" s="1">
        <v>40</v>
      </c>
      <c r="BN3542" s="1">
        <v>0</v>
      </c>
      <c r="BO3542" s="1">
        <v>8</v>
      </c>
      <c r="BP3542" s="1">
        <v>8</v>
      </c>
      <c r="BQ3542" s="1">
        <v>8</v>
      </c>
      <c r="BR3542" s="1">
        <v>8</v>
      </c>
      <c r="BS3542" s="1">
        <v>8</v>
      </c>
      <c r="BT3542" s="1">
        <v>0</v>
      </c>
      <c r="BU3542" s="1" t="str">
        <f>"8:30 AM"</f>
        <v>8:30 AM</v>
      </c>
      <c r="BV3542" s="1" t="str">
        <f>"5:30 PM"</f>
        <v>5:30 PM</v>
      </c>
      <c r="BW3542" s="1" t="s">
        <v>230</v>
      </c>
      <c r="BX3542" s="1">
        <v>0</v>
      </c>
      <c r="BY3542" s="1">
        <v>12</v>
      </c>
      <c r="BZ3542" s="1" t="s">
        <v>111</v>
      </c>
      <c r="CA3542" s="1">
        <v>4</v>
      </c>
      <c r="CB3542" s="4" t="s">
        <v>19367</v>
      </c>
      <c r="CC3542" s="1" t="s">
        <v>19368</v>
      </c>
      <c r="CE3542" s="1" t="s">
        <v>116</v>
      </c>
      <c r="CF3542" s="1" t="s">
        <v>117</v>
      </c>
      <c r="CG3542" s="1">
        <v>96950</v>
      </c>
      <c r="CH3542" s="3">
        <v>30.92</v>
      </c>
      <c r="CI3542" s="3">
        <v>30.92</v>
      </c>
      <c r="CJ3542" s="3">
        <v>0</v>
      </c>
      <c r="CK3542" s="3">
        <v>0</v>
      </c>
      <c r="CL3542" s="1" t="s">
        <v>137</v>
      </c>
      <c r="CM3542" s="1" t="s">
        <v>230</v>
      </c>
      <c r="CN3542" s="1" t="s">
        <v>139</v>
      </c>
      <c r="CP3542" s="1" t="s">
        <v>112</v>
      </c>
      <c r="CQ3542" s="1" t="s">
        <v>111</v>
      </c>
      <c r="CR3542" s="1" t="s">
        <v>112</v>
      </c>
      <c r="CS3542" s="1" t="s">
        <v>112</v>
      </c>
      <c r="CT3542" s="1" t="s">
        <v>138</v>
      </c>
      <c r="CU3542" s="1" t="s">
        <v>111</v>
      </c>
      <c r="CV3542" s="1" t="s">
        <v>138</v>
      </c>
      <c r="CW3542" s="1" t="s">
        <v>1633</v>
      </c>
      <c r="CX3542" s="1">
        <v>16702342838</v>
      </c>
      <c r="CY3542" s="1" t="s">
        <v>5769</v>
      </c>
      <c r="CZ3542" s="1" t="s">
        <v>138</v>
      </c>
      <c r="DA3542" s="1" t="s">
        <v>111</v>
      </c>
      <c r="DB3542" s="1" t="s">
        <v>112</v>
      </c>
      <c r="DC3542" s="1" t="s">
        <v>5760</v>
      </c>
      <c r="DD3542" s="1" t="s">
        <v>5761</v>
      </c>
      <c r="DE3542" s="1" t="s">
        <v>3532</v>
      </c>
      <c r="DF3542" s="1" t="s">
        <v>5758</v>
      </c>
      <c r="DG3542" s="1" t="s">
        <v>5769</v>
      </c>
    </row>
    <row r="3543" spans="1:111" ht="15.6" customHeight="1" x14ac:dyDescent="0.25">
      <c r="A3543" s="1" t="s">
        <v>19393</v>
      </c>
      <c r="B3543" s="1" t="s">
        <v>109</v>
      </c>
      <c r="C3543" s="2">
        <v>44056.30471365741</v>
      </c>
      <c r="D3543" s="2">
        <v>44144</v>
      </c>
      <c r="E3543" s="1" t="s">
        <v>110</v>
      </c>
      <c r="F3543" s="2">
        <v>44103.833333333336</v>
      </c>
      <c r="G3543" s="1" t="s">
        <v>112</v>
      </c>
      <c r="H3543" s="1" t="s">
        <v>112</v>
      </c>
      <c r="I3543" s="1" t="s">
        <v>112</v>
      </c>
      <c r="J3543" s="1" t="s">
        <v>9188</v>
      </c>
      <c r="K3543" s="1" t="s">
        <v>9189</v>
      </c>
      <c r="L3543" s="1" t="s">
        <v>760</v>
      </c>
      <c r="M3543" s="1" t="s">
        <v>9190</v>
      </c>
      <c r="N3543" s="1" t="s">
        <v>116</v>
      </c>
      <c r="O3543" s="1" t="s">
        <v>117</v>
      </c>
      <c r="P3543" s="9">
        <v>96950</v>
      </c>
      <c r="Q3543" s="1" t="s">
        <v>118</v>
      </c>
      <c r="S3543" s="1">
        <v>16704836371</v>
      </c>
      <c r="U3543" s="1">
        <v>722515</v>
      </c>
      <c r="V3543" s="1" t="s">
        <v>119</v>
      </c>
      <c r="X3543" s="1" t="s">
        <v>2076</v>
      </c>
      <c r="Y3543" s="1" t="s">
        <v>9191</v>
      </c>
      <c r="Z3543" s="1" t="s">
        <v>9192</v>
      </c>
      <c r="AA3543" s="1" t="s">
        <v>245</v>
      </c>
      <c r="AB3543" s="1" t="s">
        <v>760</v>
      </c>
      <c r="AC3543" s="1" t="s">
        <v>9190</v>
      </c>
      <c r="AD3543" s="1" t="s">
        <v>116</v>
      </c>
      <c r="AE3543" s="1" t="s">
        <v>117</v>
      </c>
      <c r="AF3543" s="9">
        <v>96950</v>
      </c>
      <c r="AG3543" s="1" t="s">
        <v>118</v>
      </c>
      <c r="AI3543" s="1">
        <v>16704836371</v>
      </c>
      <c r="AK3543" s="1" t="s">
        <v>9193</v>
      </c>
      <c r="BC3543" s="1" t="str">
        <f>"35-2014.00"</f>
        <v>35-2014.00</v>
      </c>
      <c r="BD3543" s="1" t="s">
        <v>152</v>
      </c>
      <c r="BE3543" s="1" t="s">
        <v>13475</v>
      </c>
      <c r="BF3543" s="1" t="s">
        <v>229</v>
      </c>
      <c r="BG3543" s="1">
        <v>1</v>
      </c>
      <c r="BI3543" s="2">
        <v>44105</v>
      </c>
      <c r="BJ3543" s="2">
        <v>44469</v>
      </c>
      <c r="BM3543" s="1">
        <v>35</v>
      </c>
      <c r="BN3543" s="1">
        <v>0</v>
      </c>
      <c r="BO3543" s="1">
        <v>7</v>
      </c>
      <c r="BP3543" s="1">
        <v>7</v>
      </c>
      <c r="BQ3543" s="1">
        <v>7</v>
      </c>
      <c r="BR3543" s="1">
        <v>7</v>
      </c>
      <c r="BS3543" s="1">
        <v>7</v>
      </c>
      <c r="BT3543" s="1">
        <v>0</v>
      </c>
      <c r="BU3543" s="1" t="str">
        <f>"9:00 AM"</f>
        <v>9:00 AM</v>
      </c>
      <c r="BV3543" s="1" t="str">
        <f>"5:00 PM"</f>
        <v>5:00 PM</v>
      </c>
      <c r="BW3543" s="1" t="s">
        <v>230</v>
      </c>
      <c r="BX3543" s="1">
        <v>0</v>
      </c>
      <c r="BY3543" s="1">
        <v>12</v>
      </c>
      <c r="BZ3543" s="1" t="s">
        <v>112</v>
      </c>
      <c r="CA3543" s="1">
        <v>0</v>
      </c>
      <c r="CB3543" s="1" t="s">
        <v>230</v>
      </c>
      <c r="CC3543" s="1" t="s">
        <v>754</v>
      </c>
      <c r="CD3543" s="1" t="s">
        <v>9190</v>
      </c>
      <c r="CE3543" s="1" t="s">
        <v>167</v>
      </c>
      <c r="CF3543" s="1" t="s">
        <v>117</v>
      </c>
      <c r="CG3543" s="1">
        <v>96950</v>
      </c>
      <c r="CH3543" s="3">
        <v>10.68</v>
      </c>
      <c r="CI3543" s="3">
        <v>10.68</v>
      </c>
      <c r="CJ3543" s="3">
        <v>16.02</v>
      </c>
      <c r="CK3543" s="3">
        <v>16.02</v>
      </c>
      <c r="CL3543" s="1" t="s">
        <v>137</v>
      </c>
      <c r="CN3543" s="1" t="s">
        <v>139</v>
      </c>
      <c r="CP3543" s="1" t="s">
        <v>112</v>
      </c>
      <c r="CQ3543" s="1" t="s">
        <v>111</v>
      </c>
      <c r="CR3543" s="1" t="s">
        <v>111</v>
      </c>
      <c r="CS3543" s="1" t="s">
        <v>111</v>
      </c>
      <c r="CT3543" s="1" t="s">
        <v>111</v>
      </c>
      <c r="CU3543" s="1" t="s">
        <v>111</v>
      </c>
      <c r="CV3543" s="1" t="s">
        <v>111</v>
      </c>
      <c r="CW3543" s="1" t="s">
        <v>1004</v>
      </c>
      <c r="CX3543" s="1">
        <v>16704836371</v>
      </c>
      <c r="CY3543" s="1" t="s">
        <v>9193</v>
      </c>
      <c r="CZ3543" s="1" t="s">
        <v>138</v>
      </c>
      <c r="DA3543" s="1" t="s">
        <v>111</v>
      </c>
      <c r="DB3543" s="1" t="s">
        <v>112</v>
      </c>
    </row>
    <row r="3544" spans="1:111" ht="15.6" customHeight="1" x14ac:dyDescent="0.25">
      <c r="A3544" s="1" t="s">
        <v>19407</v>
      </c>
      <c r="B3544" s="1" t="s">
        <v>109</v>
      </c>
      <c r="C3544" s="2">
        <v>44036.09137534722</v>
      </c>
      <c r="D3544" s="2">
        <v>44117</v>
      </c>
      <c r="E3544" s="1" t="s">
        <v>110</v>
      </c>
      <c r="F3544" s="2">
        <v>44102.833333333336</v>
      </c>
      <c r="G3544" s="1" t="s">
        <v>111</v>
      </c>
      <c r="H3544" s="1" t="s">
        <v>112</v>
      </c>
      <c r="I3544" s="1" t="s">
        <v>112</v>
      </c>
      <c r="J3544" s="1" t="s">
        <v>413</v>
      </c>
      <c r="K3544" s="1" t="s">
        <v>414</v>
      </c>
      <c r="L3544" s="1" t="s">
        <v>415</v>
      </c>
      <c r="N3544" s="1" t="s">
        <v>167</v>
      </c>
      <c r="O3544" s="1" t="s">
        <v>117</v>
      </c>
      <c r="P3544" s="9">
        <v>96950</v>
      </c>
      <c r="Q3544" s="1" t="s">
        <v>118</v>
      </c>
      <c r="S3544" s="1">
        <v>16702888338</v>
      </c>
      <c r="U3544" s="1">
        <v>53211</v>
      </c>
      <c r="V3544" s="1" t="s">
        <v>119</v>
      </c>
      <c r="X3544" s="1" t="s">
        <v>416</v>
      </c>
      <c r="Y3544" s="1" t="s">
        <v>417</v>
      </c>
      <c r="Z3544" s="1" t="s">
        <v>418</v>
      </c>
      <c r="AA3544" s="1" t="s">
        <v>171</v>
      </c>
      <c r="AB3544" s="1" t="s">
        <v>415</v>
      </c>
      <c r="AD3544" s="1" t="s">
        <v>167</v>
      </c>
      <c r="AE3544" s="1" t="s">
        <v>117</v>
      </c>
      <c r="AF3544" s="9">
        <v>96950</v>
      </c>
      <c r="AG3544" s="1" t="s">
        <v>118</v>
      </c>
      <c r="AI3544" s="1">
        <v>16702888338</v>
      </c>
      <c r="AK3544" s="1" t="s">
        <v>420</v>
      </c>
      <c r="BC3544" s="1" t="str">
        <f>"43-4161.00"</f>
        <v>43-4161.00</v>
      </c>
      <c r="BD3544" s="1" t="s">
        <v>10659</v>
      </c>
      <c r="BE3544" s="1" t="s">
        <v>19408</v>
      </c>
      <c r="BF3544" s="1" t="s">
        <v>19409</v>
      </c>
      <c r="BG3544" s="1">
        <v>1</v>
      </c>
      <c r="BI3544" s="2">
        <v>44105</v>
      </c>
      <c r="BJ3544" s="2">
        <v>44469</v>
      </c>
      <c r="BM3544" s="1">
        <v>35</v>
      </c>
      <c r="BN3544" s="1">
        <v>0</v>
      </c>
      <c r="BO3544" s="1">
        <v>7</v>
      </c>
      <c r="BP3544" s="1">
        <v>7</v>
      </c>
      <c r="BQ3544" s="1">
        <v>7</v>
      </c>
      <c r="BR3544" s="1">
        <v>7</v>
      </c>
      <c r="BS3544" s="1">
        <v>7</v>
      </c>
      <c r="BT3544" s="1">
        <v>0</v>
      </c>
      <c r="BU3544" s="1" t="str">
        <f>"8:00 AM"</f>
        <v>8:00 AM</v>
      </c>
      <c r="BV3544" s="1" t="str">
        <f>"5:00 PM"</f>
        <v>5:00 PM</v>
      </c>
      <c r="BW3544" s="1" t="s">
        <v>135</v>
      </c>
      <c r="BX3544" s="1">
        <v>0</v>
      </c>
      <c r="BY3544" s="1">
        <v>6</v>
      </c>
      <c r="BZ3544" s="1" t="s">
        <v>112</v>
      </c>
      <c r="CA3544" s="1">
        <v>0</v>
      </c>
      <c r="CB3544" s="4" t="s">
        <v>19410</v>
      </c>
      <c r="CC3544" s="1" t="s">
        <v>425</v>
      </c>
      <c r="CD3544" s="1" t="s">
        <v>426</v>
      </c>
      <c r="CE3544" s="1" t="s">
        <v>167</v>
      </c>
      <c r="CF3544" s="1" t="s">
        <v>117</v>
      </c>
      <c r="CG3544" s="1">
        <v>96950</v>
      </c>
      <c r="CH3544" s="3">
        <v>17.45</v>
      </c>
      <c r="CI3544" s="3">
        <v>17.45</v>
      </c>
      <c r="CJ3544" s="3">
        <v>26.17</v>
      </c>
      <c r="CK3544" s="3">
        <v>26.17</v>
      </c>
      <c r="CL3544" s="1" t="s">
        <v>137</v>
      </c>
      <c r="CN3544" s="1" t="s">
        <v>139</v>
      </c>
      <c r="CP3544" s="1" t="s">
        <v>112</v>
      </c>
      <c r="CQ3544" s="1" t="s">
        <v>111</v>
      </c>
      <c r="CR3544" s="1" t="s">
        <v>112</v>
      </c>
      <c r="CS3544" s="1" t="s">
        <v>111</v>
      </c>
      <c r="CT3544" s="1" t="s">
        <v>138</v>
      </c>
      <c r="CU3544" s="1" t="s">
        <v>111</v>
      </c>
      <c r="CV3544" s="1" t="s">
        <v>138</v>
      </c>
      <c r="CW3544" s="1" t="s">
        <v>3422</v>
      </c>
      <c r="CX3544" s="1">
        <v>16702888338</v>
      </c>
      <c r="CY3544" s="1" t="s">
        <v>420</v>
      </c>
      <c r="CZ3544" s="1" t="s">
        <v>428</v>
      </c>
      <c r="DA3544" s="1" t="s">
        <v>111</v>
      </c>
      <c r="DB3544" s="1" t="s">
        <v>112</v>
      </c>
    </row>
    <row r="3545" spans="1:111" ht="15.6" customHeight="1" x14ac:dyDescent="0.25">
      <c r="A3545" s="1" t="s">
        <v>19428</v>
      </c>
      <c r="B3545" s="1" t="s">
        <v>109</v>
      </c>
      <c r="C3545" s="2">
        <v>44172.051822337962</v>
      </c>
      <c r="D3545" s="2">
        <v>44225</v>
      </c>
      <c r="E3545" s="1" t="s">
        <v>180</v>
      </c>
      <c r="G3545" s="1" t="s">
        <v>112</v>
      </c>
      <c r="H3545" s="1" t="s">
        <v>112</v>
      </c>
      <c r="I3545" s="1" t="s">
        <v>112</v>
      </c>
      <c r="J3545" s="1" t="s">
        <v>682</v>
      </c>
      <c r="K3545" s="1" t="s">
        <v>683</v>
      </c>
      <c r="L3545" s="1" t="s">
        <v>684</v>
      </c>
      <c r="M3545" s="1" t="s">
        <v>685</v>
      </c>
      <c r="N3545" s="1" t="s">
        <v>116</v>
      </c>
      <c r="O3545" s="1" t="s">
        <v>117</v>
      </c>
      <c r="P3545" s="9">
        <v>96950</v>
      </c>
      <c r="Q3545" s="1" t="s">
        <v>118</v>
      </c>
      <c r="R3545" s="1" t="s">
        <v>138</v>
      </c>
      <c r="S3545" s="1">
        <v>16703236877</v>
      </c>
      <c r="U3545" s="1">
        <v>62134</v>
      </c>
      <c r="V3545" s="1" t="s">
        <v>119</v>
      </c>
      <c r="X3545" s="1" t="s">
        <v>686</v>
      </c>
      <c r="Y3545" s="1" t="s">
        <v>687</v>
      </c>
      <c r="Z3545" s="1" t="s">
        <v>688</v>
      </c>
      <c r="AA3545" s="1" t="s">
        <v>245</v>
      </c>
      <c r="AB3545" s="1" t="s">
        <v>7844</v>
      </c>
      <c r="AD3545" s="1" t="s">
        <v>690</v>
      </c>
      <c r="AE3545" s="1" t="s">
        <v>691</v>
      </c>
      <c r="AF3545" s="9">
        <v>96931</v>
      </c>
      <c r="AG3545" s="1" t="s">
        <v>118</v>
      </c>
      <c r="AH3545" s="1" t="s">
        <v>138</v>
      </c>
      <c r="AI3545" s="1">
        <v>16716498746</v>
      </c>
      <c r="AJ3545" s="1">
        <v>203</v>
      </c>
      <c r="AK3545" s="1" t="s">
        <v>692</v>
      </c>
      <c r="BC3545" s="1" t="str">
        <f>"29-1123.00"</f>
        <v>29-1123.00</v>
      </c>
      <c r="BD3545" s="1" t="s">
        <v>4961</v>
      </c>
      <c r="BE3545" s="1" t="s">
        <v>18493</v>
      </c>
      <c r="BF3545" s="1" t="s">
        <v>4963</v>
      </c>
      <c r="BG3545" s="1">
        <v>2</v>
      </c>
      <c r="BI3545" s="2">
        <v>44270</v>
      </c>
      <c r="BJ3545" s="2">
        <v>44634</v>
      </c>
      <c r="BM3545" s="1">
        <v>40</v>
      </c>
      <c r="BN3545" s="1">
        <v>0</v>
      </c>
      <c r="BO3545" s="1">
        <v>8</v>
      </c>
      <c r="BP3545" s="1">
        <v>8</v>
      </c>
      <c r="BQ3545" s="1">
        <v>8</v>
      </c>
      <c r="BR3545" s="1">
        <v>8</v>
      </c>
      <c r="BS3545" s="1">
        <v>5</v>
      </c>
      <c r="BT3545" s="1">
        <v>3</v>
      </c>
      <c r="BU3545" s="1" t="str">
        <f>"8:30 AM"</f>
        <v>8:30 AM</v>
      </c>
      <c r="BV3545" s="1" t="str">
        <f>"5:30 PM"</f>
        <v>5:30 PM</v>
      </c>
      <c r="BW3545" s="1" t="s">
        <v>193</v>
      </c>
      <c r="BX3545" s="1">
        <v>0</v>
      </c>
      <c r="BY3545" s="1">
        <v>0</v>
      </c>
      <c r="BZ3545" s="1" t="s">
        <v>112</v>
      </c>
      <c r="CA3545" s="1">
        <v>0</v>
      </c>
      <c r="CB3545" s="1" t="s">
        <v>6995</v>
      </c>
      <c r="CC3545" s="1" t="s">
        <v>684</v>
      </c>
      <c r="CD3545" s="1" t="s">
        <v>685</v>
      </c>
      <c r="CE3545" s="1" t="s">
        <v>116</v>
      </c>
      <c r="CF3545" s="1" t="s">
        <v>117</v>
      </c>
      <c r="CG3545" s="1">
        <v>96950</v>
      </c>
      <c r="CH3545" s="3">
        <v>43.18</v>
      </c>
      <c r="CI3545" s="3">
        <v>43.18</v>
      </c>
      <c r="CL3545" s="1" t="s">
        <v>137</v>
      </c>
      <c r="CN3545" s="1" t="s">
        <v>139</v>
      </c>
      <c r="CP3545" s="1" t="s">
        <v>112</v>
      </c>
      <c r="CQ3545" s="1" t="s">
        <v>111</v>
      </c>
      <c r="CR3545" s="1" t="s">
        <v>112</v>
      </c>
      <c r="CS3545" s="1" t="s">
        <v>112</v>
      </c>
      <c r="CT3545" s="1" t="s">
        <v>138</v>
      </c>
      <c r="CU3545" s="1" t="s">
        <v>111</v>
      </c>
      <c r="CV3545" s="1" t="s">
        <v>138</v>
      </c>
      <c r="CW3545" s="1" t="s">
        <v>698</v>
      </c>
      <c r="CX3545" s="1">
        <v>16703236877</v>
      </c>
      <c r="CY3545" s="1" t="s">
        <v>699</v>
      </c>
      <c r="CZ3545" s="1" t="s">
        <v>138</v>
      </c>
      <c r="DA3545" s="1" t="s">
        <v>111</v>
      </c>
      <c r="DB3545" s="1" t="s">
        <v>112</v>
      </c>
    </row>
    <row r="3546" spans="1:111" ht="15.6" customHeight="1" x14ac:dyDescent="0.25">
      <c r="A3546" s="1" t="s">
        <v>19440</v>
      </c>
      <c r="B3546" s="1" t="s">
        <v>109</v>
      </c>
      <c r="C3546" s="2">
        <v>44070.050955671293</v>
      </c>
      <c r="D3546" s="2">
        <v>44160</v>
      </c>
      <c r="E3546" s="1" t="s">
        <v>110</v>
      </c>
      <c r="F3546" s="2">
        <v>44103.833333333336</v>
      </c>
      <c r="G3546" s="1" t="s">
        <v>111</v>
      </c>
      <c r="H3546" s="1" t="s">
        <v>112</v>
      </c>
      <c r="I3546" s="1" t="s">
        <v>112</v>
      </c>
      <c r="J3546" s="1" t="s">
        <v>735</v>
      </c>
      <c r="K3546" s="1" t="s">
        <v>19441</v>
      </c>
      <c r="L3546" s="1" t="s">
        <v>19442</v>
      </c>
      <c r="M3546" s="1" t="s">
        <v>16474</v>
      </c>
      <c r="N3546" s="1" t="s">
        <v>738</v>
      </c>
      <c r="O3546" s="1" t="s">
        <v>117</v>
      </c>
      <c r="P3546" s="9">
        <v>96950</v>
      </c>
      <c r="Q3546" s="1" t="s">
        <v>118</v>
      </c>
      <c r="R3546" s="1" t="s">
        <v>242</v>
      </c>
      <c r="S3546" s="1">
        <v>16702333112</v>
      </c>
      <c r="T3546" s="1">
        <v>0</v>
      </c>
      <c r="U3546" s="1">
        <v>452319</v>
      </c>
      <c r="V3546" s="1" t="s">
        <v>119</v>
      </c>
      <c r="X3546" s="1" t="s">
        <v>739</v>
      </c>
      <c r="Y3546" s="1" t="s">
        <v>740</v>
      </c>
      <c r="Z3546" s="1" t="s">
        <v>4053</v>
      </c>
      <c r="AA3546" s="1" t="s">
        <v>171</v>
      </c>
      <c r="AB3546" s="1" t="s">
        <v>748</v>
      </c>
      <c r="AC3546" s="1" t="s">
        <v>19443</v>
      </c>
      <c r="AD3546" s="1" t="s">
        <v>116</v>
      </c>
      <c r="AE3546" s="1" t="s">
        <v>117</v>
      </c>
      <c r="AF3546" s="9">
        <v>96950</v>
      </c>
      <c r="AG3546" s="1" t="s">
        <v>118</v>
      </c>
      <c r="AH3546" s="1" t="s">
        <v>242</v>
      </c>
      <c r="AI3546" s="1">
        <v>16702333112</v>
      </c>
      <c r="AJ3546" s="1">
        <v>0</v>
      </c>
      <c r="AK3546" s="1" t="s">
        <v>742</v>
      </c>
      <c r="BC3546" s="1" t="str">
        <f>"49-3023.01"</f>
        <v>49-3023.01</v>
      </c>
      <c r="BD3546" s="1" t="s">
        <v>608</v>
      </c>
      <c r="BE3546" s="1" t="s">
        <v>19444</v>
      </c>
      <c r="BF3546" s="1" t="s">
        <v>19445</v>
      </c>
      <c r="BG3546" s="1">
        <v>1</v>
      </c>
      <c r="BI3546" s="2">
        <v>44105</v>
      </c>
      <c r="BJ3546" s="2">
        <v>45199</v>
      </c>
      <c r="BM3546" s="1">
        <v>35</v>
      </c>
      <c r="BN3546" s="1">
        <v>0</v>
      </c>
      <c r="BO3546" s="1">
        <v>6</v>
      </c>
      <c r="BP3546" s="1">
        <v>6</v>
      </c>
      <c r="BQ3546" s="1">
        <v>6</v>
      </c>
      <c r="BR3546" s="1">
        <v>6</v>
      </c>
      <c r="BS3546" s="1">
        <v>6</v>
      </c>
      <c r="BT3546" s="1">
        <v>5</v>
      </c>
      <c r="BU3546" s="1" t="str">
        <f>"8:00 AM"</f>
        <v>8:00 AM</v>
      </c>
      <c r="BV3546" s="1" t="str">
        <f>"5:00 PM"</f>
        <v>5:00 PM</v>
      </c>
      <c r="BW3546" s="1" t="s">
        <v>135</v>
      </c>
      <c r="BX3546" s="1">
        <v>0</v>
      </c>
      <c r="BY3546" s="1">
        <v>24</v>
      </c>
      <c r="BZ3546" s="1" t="s">
        <v>112</v>
      </c>
      <c r="CA3546" s="1">
        <v>0</v>
      </c>
      <c r="CB3546" s="1" t="s">
        <v>19446</v>
      </c>
      <c r="CC3546" s="1" t="s">
        <v>19447</v>
      </c>
      <c r="CD3546" s="1" t="s">
        <v>19448</v>
      </c>
      <c r="CE3546" s="1" t="s">
        <v>167</v>
      </c>
      <c r="CF3546" s="1" t="s">
        <v>117</v>
      </c>
      <c r="CG3546" s="1">
        <v>96950</v>
      </c>
      <c r="CH3546" s="3">
        <v>14.71</v>
      </c>
      <c r="CI3546" s="3">
        <v>14.71</v>
      </c>
      <c r="CJ3546" s="3">
        <v>22.07</v>
      </c>
      <c r="CK3546" s="3">
        <v>22.07</v>
      </c>
      <c r="CL3546" s="1" t="s">
        <v>137</v>
      </c>
      <c r="CM3546" s="1" t="s">
        <v>749</v>
      </c>
      <c r="CN3546" s="1" t="s">
        <v>139</v>
      </c>
      <c r="CP3546" s="1" t="s">
        <v>112</v>
      </c>
      <c r="CQ3546" s="1" t="s">
        <v>111</v>
      </c>
      <c r="CR3546" s="1" t="s">
        <v>111</v>
      </c>
      <c r="CS3546" s="1" t="s">
        <v>111</v>
      </c>
      <c r="CT3546" s="1" t="s">
        <v>138</v>
      </c>
      <c r="CU3546" s="1" t="s">
        <v>111</v>
      </c>
      <c r="CV3546" s="1" t="s">
        <v>138</v>
      </c>
      <c r="CW3546" s="1" t="s">
        <v>19449</v>
      </c>
      <c r="CX3546" s="1">
        <v>16702333112</v>
      </c>
      <c r="CY3546" s="1" t="s">
        <v>742</v>
      </c>
      <c r="CZ3546" s="1" t="s">
        <v>168</v>
      </c>
      <c r="DA3546" s="1" t="s">
        <v>111</v>
      </c>
      <c r="DB3546" s="1" t="s">
        <v>112</v>
      </c>
    </row>
    <row r="3547" spans="1:111" ht="15.6" customHeight="1" x14ac:dyDescent="0.25">
      <c r="A3547" s="1" t="s">
        <v>19450</v>
      </c>
      <c r="B3547" s="1" t="s">
        <v>109</v>
      </c>
      <c r="C3547" s="2">
        <v>44077.053112731483</v>
      </c>
      <c r="D3547" s="2">
        <v>44165</v>
      </c>
      <c r="E3547" s="1" t="s">
        <v>110</v>
      </c>
      <c r="F3547" s="2">
        <v>44103.833333333336</v>
      </c>
      <c r="G3547" s="1" t="s">
        <v>111</v>
      </c>
      <c r="H3547" s="1" t="s">
        <v>112</v>
      </c>
      <c r="I3547" s="1" t="s">
        <v>112</v>
      </c>
      <c r="J3547" s="1" t="s">
        <v>3642</v>
      </c>
      <c r="K3547" s="1" t="s">
        <v>3643</v>
      </c>
      <c r="L3547" s="1" t="s">
        <v>3644</v>
      </c>
      <c r="M3547" s="1" t="s">
        <v>19451</v>
      </c>
      <c r="N3547" s="1" t="s">
        <v>116</v>
      </c>
      <c r="O3547" s="1" t="s">
        <v>117</v>
      </c>
      <c r="P3547" s="9">
        <v>96950</v>
      </c>
      <c r="Q3547" s="1" t="s">
        <v>118</v>
      </c>
      <c r="R3547" s="1" t="s">
        <v>3646</v>
      </c>
      <c r="S3547" s="1">
        <v>16702343203</v>
      </c>
      <c r="U3547" s="1">
        <v>6111</v>
      </c>
      <c r="V3547" s="1" t="s">
        <v>119</v>
      </c>
      <c r="X3547" s="1" t="s">
        <v>3647</v>
      </c>
      <c r="Y3547" s="1" t="s">
        <v>4987</v>
      </c>
      <c r="Z3547" s="1" t="s">
        <v>3649</v>
      </c>
      <c r="AA3547" s="1" t="s">
        <v>245</v>
      </c>
      <c r="AB3547" s="1" t="s">
        <v>3644</v>
      </c>
      <c r="AC3547" s="1" t="s">
        <v>3645</v>
      </c>
      <c r="AD3547" s="1" t="s">
        <v>167</v>
      </c>
      <c r="AE3547" s="1" t="s">
        <v>117</v>
      </c>
      <c r="AF3547" s="9">
        <v>96950</v>
      </c>
      <c r="AG3547" s="1" t="s">
        <v>118</v>
      </c>
      <c r="AH3547" s="1" t="s">
        <v>3646</v>
      </c>
      <c r="AI3547" s="1">
        <v>16702343203</v>
      </c>
      <c r="AK3547" s="1" t="s">
        <v>3651</v>
      </c>
      <c r="BC3547" s="1" t="str">
        <f>"25-2021.00"</f>
        <v>25-2021.00</v>
      </c>
      <c r="BD3547" s="1" t="s">
        <v>1408</v>
      </c>
      <c r="BE3547" s="1" t="s">
        <v>19452</v>
      </c>
      <c r="BF3547" s="1" t="s">
        <v>18912</v>
      </c>
      <c r="BG3547" s="1">
        <v>1</v>
      </c>
      <c r="BI3547" s="2">
        <v>44105</v>
      </c>
      <c r="BJ3547" s="2">
        <v>45199</v>
      </c>
      <c r="BM3547" s="1">
        <v>40</v>
      </c>
      <c r="BN3547" s="1">
        <v>0</v>
      </c>
      <c r="BO3547" s="1">
        <v>8</v>
      </c>
      <c r="BP3547" s="1">
        <v>8</v>
      </c>
      <c r="BQ3547" s="1">
        <v>8</v>
      </c>
      <c r="BR3547" s="1">
        <v>8</v>
      </c>
      <c r="BS3547" s="1">
        <v>8</v>
      </c>
      <c r="BT3547" s="1">
        <v>0</v>
      </c>
      <c r="BU3547" s="1" t="str">
        <f>"8:00 AM"</f>
        <v>8:00 AM</v>
      </c>
      <c r="BV3547" s="1" t="str">
        <f>"5:00 PM"</f>
        <v>5:00 PM</v>
      </c>
      <c r="BW3547" s="1" t="s">
        <v>193</v>
      </c>
      <c r="BX3547" s="1">
        <v>0</v>
      </c>
      <c r="BY3547" s="1">
        <v>12</v>
      </c>
      <c r="BZ3547" s="1" t="s">
        <v>112</v>
      </c>
      <c r="CA3547" s="1">
        <v>0</v>
      </c>
      <c r="CB3547" s="1" t="s">
        <v>19453</v>
      </c>
      <c r="CC3547" s="1" t="s">
        <v>19454</v>
      </c>
      <c r="CD3547" s="1" t="s">
        <v>3645</v>
      </c>
      <c r="CE3547" s="1" t="s">
        <v>167</v>
      </c>
      <c r="CF3547" s="1" t="s">
        <v>117</v>
      </c>
      <c r="CG3547" s="1">
        <v>96950</v>
      </c>
      <c r="CH3547" s="3">
        <v>49940</v>
      </c>
      <c r="CI3547" s="3">
        <v>49940</v>
      </c>
      <c r="CL3547" s="1" t="s">
        <v>7259</v>
      </c>
      <c r="CN3547" s="1" t="s">
        <v>139</v>
      </c>
      <c r="CP3547" s="1" t="s">
        <v>112</v>
      </c>
      <c r="CQ3547" s="1" t="s">
        <v>111</v>
      </c>
      <c r="CR3547" s="1" t="s">
        <v>111</v>
      </c>
      <c r="CS3547" s="1" t="s">
        <v>112</v>
      </c>
      <c r="CT3547" s="1" t="s">
        <v>138</v>
      </c>
      <c r="CU3547" s="1" t="s">
        <v>111</v>
      </c>
      <c r="CV3547" s="1" t="s">
        <v>138</v>
      </c>
      <c r="CW3547" s="1" t="s">
        <v>19455</v>
      </c>
      <c r="CX3547" s="1">
        <v>16702343203</v>
      </c>
      <c r="CY3547" s="1" t="s">
        <v>3651</v>
      </c>
      <c r="CZ3547" s="1" t="s">
        <v>138</v>
      </c>
      <c r="DA3547" s="1" t="s">
        <v>111</v>
      </c>
      <c r="DB3547" s="1" t="s">
        <v>112</v>
      </c>
    </row>
    <row r="3548" spans="1:111" ht="15.6" customHeight="1" x14ac:dyDescent="0.25">
      <c r="A3548" s="1" t="s">
        <v>19456</v>
      </c>
      <c r="B3548" s="1" t="s">
        <v>109</v>
      </c>
      <c r="C3548" s="2">
        <v>44034.759360763892</v>
      </c>
      <c r="D3548" s="2">
        <v>44117</v>
      </c>
      <c r="E3548" s="1" t="s">
        <v>110</v>
      </c>
      <c r="F3548" s="2">
        <v>44103.833333333336</v>
      </c>
      <c r="G3548" s="1" t="s">
        <v>111</v>
      </c>
      <c r="H3548" s="1" t="s">
        <v>112</v>
      </c>
      <c r="I3548" s="1" t="s">
        <v>112</v>
      </c>
      <c r="J3548" s="1" t="s">
        <v>7675</v>
      </c>
      <c r="L3548" s="1" t="s">
        <v>11605</v>
      </c>
      <c r="N3548" s="1" t="s">
        <v>116</v>
      </c>
      <c r="O3548" s="1" t="s">
        <v>117</v>
      </c>
      <c r="P3548" s="9">
        <v>96950</v>
      </c>
      <c r="Q3548" s="1" t="s">
        <v>118</v>
      </c>
      <c r="S3548" s="1">
        <v>16702350467</v>
      </c>
      <c r="U3548" s="1">
        <v>445110</v>
      </c>
      <c r="V3548" s="1" t="s">
        <v>119</v>
      </c>
      <c r="X3548" s="1" t="s">
        <v>6542</v>
      </c>
      <c r="Y3548" s="1" t="s">
        <v>6543</v>
      </c>
      <c r="Z3548" s="1" t="s">
        <v>138</v>
      </c>
      <c r="AA3548" s="1" t="s">
        <v>245</v>
      </c>
      <c r="AB3548" s="1" t="s">
        <v>19457</v>
      </c>
      <c r="AD3548" s="1" t="s">
        <v>116</v>
      </c>
      <c r="AE3548" s="1" t="s">
        <v>117</v>
      </c>
      <c r="AF3548" s="9">
        <v>96950</v>
      </c>
      <c r="AG3548" s="1" t="s">
        <v>118</v>
      </c>
      <c r="AI3548" s="1">
        <v>16702350467</v>
      </c>
      <c r="AK3548" s="1" t="s">
        <v>7677</v>
      </c>
      <c r="BC3548" s="1" t="str">
        <f>"41-1011.00"</f>
        <v>41-1011.00</v>
      </c>
      <c r="BD3548" s="1" t="s">
        <v>975</v>
      </c>
      <c r="BE3548" s="1" t="s">
        <v>19458</v>
      </c>
      <c r="BF3548" s="1" t="s">
        <v>977</v>
      </c>
      <c r="BG3548" s="1">
        <v>1</v>
      </c>
      <c r="BI3548" s="2">
        <v>44105</v>
      </c>
      <c r="BJ3548" s="2">
        <v>45199</v>
      </c>
      <c r="BM3548" s="1">
        <v>40</v>
      </c>
      <c r="BN3548" s="1">
        <v>0</v>
      </c>
      <c r="BO3548" s="1">
        <v>8</v>
      </c>
      <c r="BP3548" s="1">
        <v>8</v>
      </c>
      <c r="BQ3548" s="1">
        <v>8</v>
      </c>
      <c r="BR3548" s="1">
        <v>8</v>
      </c>
      <c r="BS3548" s="1">
        <v>8</v>
      </c>
      <c r="BT3548" s="1">
        <v>0</v>
      </c>
      <c r="BU3548" s="1" t="str">
        <f>"7:00 AM"</f>
        <v>7:00 AM</v>
      </c>
      <c r="BV3548" s="1" t="str">
        <f>"4:00 PM"</f>
        <v>4:00 PM</v>
      </c>
      <c r="BW3548" s="1" t="s">
        <v>230</v>
      </c>
      <c r="BX3548" s="1">
        <v>0</v>
      </c>
      <c r="BY3548" s="1">
        <v>12</v>
      </c>
      <c r="BZ3548" s="1" t="s">
        <v>111</v>
      </c>
      <c r="CA3548" s="1">
        <v>3</v>
      </c>
      <c r="CB3548" s="4" t="s">
        <v>19459</v>
      </c>
      <c r="CC3548" s="1" t="s">
        <v>19460</v>
      </c>
      <c r="CE3548" s="1" t="s">
        <v>116</v>
      </c>
      <c r="CF3548" s="1" t="s">
        <v>117</v>
      </c>
      <c r="CG3548" s="1">
        <v>96950</v>
      </c>
      <c r="CH3548" s="3">
        <v>15.15</v>
      </c>
      <c r="CI3548" s="3">
        <v>15.2</v>
      </c>
      <c r="CJ3548" s="3">
        <v>22.73</v>
      </c>
      <c r="CK3548" s="3">
        <v>22.8</v>
      </c>
      <c r="CL3548" s="1" t="s">
        <v>137</v>
      </c>
      <c r="CM3548" s="1" t="s">
        <v>230</v>
      </c>
      <c r="CN3548" s="1" t="s">
        <v>139</v>
      </c>
      <c r="CP3548" s="1" t="s">
        <v>112</v>
      </c>
      <c r="CQ3548" s="1" t="s">
        <v>111</v>
      </c>
      <c r="CR3548" s="1" t="s">
        <v>112</v>
      </c>
      <c r="CS3548" s="1" t="s">
        <v>111</v>
      </c>
      <c r="CT3548" s="1" t="s">
        <v>138</v>
      </c>
      <c r="CU3548" s="1" t="s">
        <v>111</v>
      </c>
      <c r="CV3548" s="1" t="s">
        <v>138</v>
      </c>
      <c r="CW3548" s="1" t="s">
        <v>1633</v>
      </c>
      <c r="CX3548" s="1">
        <v>16702350467</v>
      </c>
      <c r="CY3548" s="1" t="s">
        <v>7682</v>
      </c>
      <c r="CZ3548" s="1" t="s">
        <v>138</v>
      </c>
      <c r="DA3548" s="1" t="s">
        <v>111</v>
      </c>
      <c r="DB3548" s="1" t="s">
        <v>112</v>
      </c>
      <c r="DC3548" s="1" t="s">
        <v>6542</v>
      </c>
      <c r="DD3548" s="1" t="s">
        <v>6543</v>
      </c>
      <c r="DE3548" s="1" t="s">
        <v>168</v>
      </c>
      <c r="DF3548" s="1" t="s">
        <v>7675</v>
      </c>
      <c r="DG3548" s="1" t="s">
        <v>7682</v>
      </c>
    </row>
    <row r="3549" spans="1:111" ht="15.6" customHeight="1" x14ac:dyDescent="0.25">
      <c r="A3549" s="1" t="s">
        <v>19461</v>
      </c>
      <c r="B3549" s="1" t="s">
        <v>109</v>
      </c>
      <c r="C3549" s="2">
        <v>44062.233674768519</v>
      </c>
      <c r="D3549" s="2">
        <v>44151</v>
      </c>
      <c r="E3549" s="1" t="s">
        <v>180</v>
      </c>
      <c r="G3549" s="1" t="s">
        <v>112</v>
      </c>
      <c r="H3549" s="1" t="s">
        <v>112</v>
      </c>
      <c r="I3549" s="1" t="s">
        <v>112</v>
      </c>
      <c r="J3549" s="1" t="s">
        <v>19462</v>
      </c>
      <c r="K3549" s="1" t="s">
        <v>19463</v>
      </c>
      <c r="L3549" s="1" t="s">
        <v>2248</v>
      </c>
      <c r="N3549" s="1" t="s">
        <v>116</v>
      </c>
      <c r="O3549" s="1" t="s">
        <v>117</v>
      </c>
      <c r="P3549" s="9">
        <v>96950</v>
      </c>
      <c r="Q3549" s="1" t="s">
        <v>118</v>
      </c>
      <c r="R3549" s="1" t="s">
        <v>138</v>
      </c>
      <c r="S3549" s="1">
        <v>16702872161</v>
      </c>
      <c r="U3549" s="1">
        <v>561612</v>
      </c>
      <c r="V3549" s="1" t="s">
        <v>119</v>
      </c>
      <c r="X3549" s="1" t="s">
        <v>12723</v>
      </c>
      <c r="Y3549" s="1" t="s">
        <v>1358</v>
      </c>
      <c r="AA3549" s="1" t="s">
        <v>1028</v>
      </c>
      <c r="AB3549" s="1" t="s">
        <v>2248</v>
      </c>
      <c r="AD3549" s="1" t="s">
        <v>116</v>
      </c>
      <c r="AE3549" s="1" t="s">
        <v>117</v>
      </c>
      <c r="AF3549" s="9">
        <v>96950</v>
      </c>
      <c r="AG3549" s="1" t="s">
        <v>118</v>
      </c>
      <c r="AH3549" s="1" t="s">
        <v>138</v>
      </c>
      <c r="AI3549" s="1">
        <v>16702872161</v>
      </c>
      <c r="AK3549" s="1" t="s">
        <v>2249</v>
      </c>
      <c r="BC3549" s="1" t="str">
        <f>"37-2011.00"</f>
        <v>37-2011.00</v>
      </c>
      <c r="BD3549" s="1" t="s">
        <v>676</v>
      </c>
      <c r="BE3549" s="1" t="s">
        <v>19464</v>
      </c>
      <c r="BF3549" s="1" t="s">
        <v>578</v>
      </c>
      <c r="BG3549" s="1">
        <v>2</v>
      </c>
      <c r="BI3549" s="2">
        <v>44105</v>
      </c>
      <c r="BJ3549" s="2">
        <v>44469</v>
      </c>
      <c r="BM3549" s="1">
        <v>40</v>
      </c>
      <c r="BN3549" s="1">
        <v>0</v>
      </c>
      <c r="BO3549" s="1">
        <v>8</v>
      </c>
      <c r="BP3549" s="1">
        <v>8</v>
      </c>
      <c r="BQ3549" s="1">
        <v>8</v>
      </c>
      <c r="BR3549" s="1">
        <v>8</v>
      </c>
      <c r="BS3549" s="1">
        <v>8</v>
      </c>
      <c r="BT3549" s="1">
        <v>0</v>
      </c>
      <c r="BU3549" s="1" t="str">
        <f>"8:00 AM"</f>
        <v>8:00 AM</v>
      </c>
      <c r="BV3549" s="1" t="str">
        <f>"5:00 PM"</f>
        <v>5:00 PM</v>
      </c>
      <c r="BW3549" s="1" t="s">
        <v>135</v>
      </c>
      <c r="BX3549" s="1">
        <v>0</v>
      </c>
      <c r="BY3549" s="1">
        <v>12</v>
      </c>
      <c r="BZ3549" s="1" t="s">
        <v>112</v>
      </c>
      <c r="CA3549" s="1">
        <v>0</v>
      </c>
      <c r="CB3549" s="1" t="s">
        <v>2251</v>
      </c>
      <c r="CC3549" s="1" t="s">
        <v>2248</v>
      </c>
      <c r="CD3549" s="1" t="s">
        <v>19465</v>
      </c>
      <c r="CE3549" s="1" t="s">
        <v>116</v>
      </c>
      <c r="CF3549" s="1" t="s">
        <v>117</v>
      </c>
      <c r="CG3549" s="1">
        <v>96950</v>
      </c>
      <c r="CH3549" s="3">
        <v>10.42</v>
      </c>
      <c r="CI3549" s="3">
        <v>10.42</v>
      </c>
      <c r="CJ3549" s="3">
        <v>15.63</v>
      </c>
      <c r="CK3549" s="3">
        <v>15.63</v>
      </c>
      <c r="CL3549" s="1" t="s">
        <v>137</v>
      </c>
      <c r="CN3549" s="1" t="s">
        <v>139</v>
      </c>
      <c r="CP3549" s="1" t="s">
        <v>112</v>
      </c>
      <c r="CQ3549" s="1" t="s">
        <v>111</v>
      </c>
      <c r="CR3549" s="1" t="s">
        <v>112</v>
      </c>
      <c r="CS3549" s="1" t="s">
        <v>111</v>
      </c>
      <c r="CT3549" s="1" t="s">
        <v>138</v>
      </c>
      <c r="CU3549" s="1" t="s">
        <v>111</v>
      </c>
      <c r="CV3549" s="1" t="s">
        <v>138</v>
      </c>
      <c r="CW3549" s="1" t="s">
        <v>2253</v>
      </c>
      <c r="CX3549" s="1">
        <v>16702872161</v>
      </c>
      <c r="CY3549" s="1" t="s">
        <v>2249</v>
      </c>
      <c r="CZ3549" s="1" t="s">
        <v>168</v>
      </c>
      <c r="DA3549" s="1" t="s">
        <v>111</v>
      </c>
      <c r="DB3549" s="1" t="s">
        <v>112</v>
      </c>
      <c r="DC3549" s="1" t="s">
        <v>1357</v>
      </c>
      <c r="DD3549" s="1" t="s">
        <v>1358</v>
      </c>
      <c r="DF3549" s="1" t="s">
        <v>19463</v>
      </c>
      <c r="DG3549" s="1" t="s">
        <v>2249</v>
      </c>
    </row>
    <row r="3550" spans="1:111" ht="15.6" customHeight="1" x14ac:dyDescent="0.25">
      <c r="A3550" s="1" t="s">
        <v>19466</v>
      </c>
      <c r="B3550" s="1" t="s">
        <v>109</v>
      </c>
      <c r="C3550" s="2">
        <v>44078.283676157407</v>
      </c>
      <c r="D3550" s="2">
        <v>44160</v>
      </c>
      <c r="E3550" s="1" t="s">
        <v>110</v>
      </c>
      <c r="F3550" s="2">
        <v>44104.833333333336</v>
      </c>
      <c r="G3550" s="1" t="s">
        <v>112</v>
      </c>
      <c r="H3550" s="1" t="s">
        <v>112</v>
      </c>
      <c r="I3550" s="1" t="s">
        <v>112</v>
      </c>
      <c r="J3550" s="1" t="s">
        <v>7671</v>
      </c>
      <c r="K3550" s="1" t="s">
        <v>522</v>
      </c>
      <c r="L3550" s="1" t="s">
        <v>523</v>
      </c>
      <c r="M3550" s="1" t="s">
        <v>529</v>
      </c>
      <c r="N3550" s="1" t="s">
        <v>167</v>
      </c>
      <c r="O3550" s="1" t="s">
        <v>117</v>
      </c>
      <c r="P3550" s="9">
        <v>96950</v>
      </c>
      <c r="Q3550" s="1" t="s">
        <v>118</v>
      </c>
      <c r="S3550" s="1">
        <v>16702352883</v>
      </c>
      <c r="U3550" s="1">
        <v>561320</v>
      </c>
      <c r="V3550" s="1" t="s">
        <v>119</v>
      </c>
      <c r="X3550" s="1" t="s">
        <v>525</v>
      </c>
      <c r="Y3550" s="1" t="s">
        <v>526</v>
      </c>
      <c r="Z3550" s="1" t="s">
        <v>527</v>
      </c>
      <c r="AA3550" s="1" t="s">
        <v>528</v>
      </c>
      <c r="AB3550" s="1" t="s">
        <v>523</v>
      </c>
      <c r="AC3550" s="1" t="s">
        <v>529</v>
      </c>
      <c r="AD3550" s="1" t="s">
        <v>167</v>
      </c>
      <c r="AE3550" s="1" t="s">
        <v>117</v>
      </c>
      <c r="AF3550" s="9">
        <v>96950</v>
      </c>
      <c r="AG3550" s="1" t="s">
        <v>118</v>
      </c>
      <c r="AI3550" s="1">
        <v>16702352883</v>
      </c>
      <c r="AK3550" s="1" t="s">
        <v>530</v>
      </c>
      <c r="BC3550" s="1" t="str">
        <f>"43-3031.00"</f>
        <v>43-3031.00</v>
      </c>
      <c r="BD3550" s="1" t="s">
        <v>389</v>
      </c>
      <c r="BE3550" s="1" t="s">
        <v>7672</v>
      </c>
      <c r="BF3550" s="1" t="s">
        <v>389</v>
      </c>
      <c r="BG3550" s="1">
        <v>5</v>
      </c>
      <c r="BI3550" s="2">
        <v>44105</v>
      </c>
      <c r="BJ3550" s="2">
        <v>44469</v>
      </c>
      <c r="BM3550" s="1">
        <v>35</v>
      </c>
      <c r="BN3550" s="1">
        <v>0</v>
      </c>
      <c r="BO3550" s="1">
        <v>7</v>
      </c>
      <c r="BP3550" s="1">
        <v>7</v>
      </c>
      <c r="BQ3550" s="1">
        <v>7</v>
      </c>
      <c r="BR3550" s="1">
        <v>7</v>
      </c>
      <c r="BS3550" s="1">
        <v>7</v>
      </c>
      <c r="BT3550" s="1">
        <v>0</v>
      </c>
      <c r="BU3550" s="1" t="str">
        <f>"10:00 AM"</f>
        <v>10:00 AM</v>
      </c>
      <c r="BV3550" s="1" t="str">
        <f>"5:00 PM"</f>
        <v>5:00 PM</v>
      </c>
      <c r="BW3550" s="1" t="s">
        <v>135</v>
      </c>
      <c r="BX3550" s="1">
        <v>6</v>
      </c>
      <c r="BY3550" s="1">
        <v>12</v>
      </c>
      <c r="BZ3550" s="1" t="s">
        <v>112</v>
      </c>
      <c r="CA3550" s="1">
        <v>0</v>
      </c>
      <c r="CB3550" s="4" t="s">
        <v>7673</v>
      </c>
      <c r="CC3550" s="1" t="s">
        <v>523</v>
      </c>
      <c r="CD3550" s="1" t="s">
        <v>529</v>
      </c>
      <c r="CE3550" s="1" t="s">
        <v>167</v>
      </c>
      <c r="CF3550" s="1" t="s">
        <v>117</v>
      </c>
      <c r="CG3550" s="1">
        <v>96950</v>
      </c>
      <c r="CH3550" s="3">
        <v>13.9</v>
      </c>
      <c r="CI3550" s="3">
        <v>13.9</v>
      </c>
      <c r="CJ3550" s="3">
        <v>20.85</v>
      </c>
      <c r="CK3550" s="3">
        <v>20.85</v>
      </c>
      <c r="CL3550" s="1" t="s">
        <v>137</v>
      </c>
      <c r="CM3550" s="1" t="s">
        <v>138</v>
      </c>
      <c r="CN3550" s="1" t="s">
        <v>139</v>
      </c>
      <c r="CP3550" s="1" t="s">
        <v>112</v>
      </c>
      <c r="CQ3550" s="1" t="s">
        <v>111</v>
      </c>
      <c r="CR3550" s="1" t="s">
        <v>112</v>
      </c>
      <c r="CS3550" s="1" t="s">
        <v>111</v>
      </c>
      <c r="CT3550" s="1" t="s">
        <v>111</v>
      </c>
      <c r="CU3550" s="1" t="s">
        <v>111</v>
      </c>
      <c r="CV3550" s="1" t="s">
        <v>138</v>
      </c>
      <c r="CW3550" s="1" t="s">
        <v>138</v>
      </c>
      <c r="CX3550" s="1">
        <v>16702352883</v>
      </c>
      <c r="CY3550" s="1" t="s">
        <v>530</v>
      </c>
      <c r="CZ3550" s="1" t="s">
        <v>138</v>
      </c>
      <c r="DA3550" s="1" t="s">
        <v>111</v>
      </c>
      <c r="DB3550" s="1" t="s">
        <v>112</v>
      </c>
    </row>
    <row r="3551" spans="1:111" ht="15.6" customHeight="1" x14ac:dyDescent="0.25">
      <c r="A3551" s="1" t="s">
        <v>19477</v>
      </c>
      <c r="B3551" s="1" t="s">
        <v>109</v>
      </c>
      <c r="C3551" s="2">
        <v>44178.975495833336</v>
      </c>
      <c r="D3551" s="2">
        <v>44207</v>
      </c>
      <c r="E3551" s="1" t="s">
        <v>180</v>
      </c>
      <c r="G3551" s="1" t="s">
        <v>111</v>
      </c>
      <c r="H3551" s="1" t="s">
        <v>112</v>
      </c>
      <c r="I3551" s="1" t="s">
        <v>112</v>
      </c>
      <c r="J3551" s="1" t="s">
        <v>2460</v>
      </c>
      <c r="K3551" s="1" t="s">
        <v>2461</v>
      </c>
      <c r="L3551" s="1" t="s">
        <v>2462</v>
      </c>
      <c r="M3551" s="1" t="s">
        <v>2463</v>
      </c>
      <c r="N3551" s="1" t="s">
        <v>167</v>
      </c>
      <c r="O3551" s="1" t="s">
        <v>117</v>
      </c>
      <c r="P3551" s="9">
        <v>96950</v>
      </c>
      <c r="Q3551" s="1" t="s">
        <v>118</v>
      </c>
      <c r="S3551" s="1">
        <v>16702342902</v>
      </c>
      <c r="T3551" s="1">
        <v>128</v>
      </c>
      <c r="U3551" s="1">
        <v>62111</v>
      </c>
      <c r="V3551" s="1" t="s">
        <v>119</v>
      </c>
      <c r="X3551" s="1" t="s">
        <v>2464</v>
      </c>
      <c r="Y3551" s="1" t="s">
        <v>3659</v>
      </c>
      <c r="Z3551" s="1" t="s">
        <v>2466</v>
      </c>
      <c r="AA3551" s="1" t="s">
        <v>2467</v>
      </c>
      <c r="AB3551" s="1" t="s">
        <v>2462</v>
      </c>
      <c r="AC3551" s="1" t="s">
        <v>2463</v>
      </c>
      <c r="AD3551" s="1" t="s">
        <v>167</v>
      </c>
      <c r="AE3551" s="1" t="s">
        <v>117</v>
      </c>
      <c r="AF3551" s="9">
        <v>96950</v>
      </c>
      <c r="AG3551" s="1" t="s">
        <v>118</v>
      </c>
      <c r="AI3551" s="1">
        <v>16702342902</v>
      </c>
      <c r="AJ3551" s="1">
        <v>128</v>
      </c>
      <c r="AK3551" s="1" t="s">
        <v>2469</v>
      </c>
      <c r="BC3551" s="1" t="str">
        <f>"29-2099.06"</f>
        <v>29-2099.06</v>
      </c>
      <c r="BD3551" s="1" t="s">
        <v>3660</v>
      </c>
      <c r="BE3551" s="1" t="s">
        <v>3661</v>
      </c>
      <c r="BF3551" s="1" t="s">
        <v>3482</v>
      </c>
      <c r="BG3551" s="1">
        <v>2</v>
      </c>
      <c r="BI3551" s="2">
        <v>44179</v>
      </c>
      <c r="BJ3551" s="2">
        <v>44469</v>
      </c>
      <c r="BM3551" s="1">
        <v>40</v>
      </c>
      <c r="BN3551" s="1">
        <v>0</v>
      </c>
      <c r="BO3551" s="1">
        <v>8</v>
      </c>
      <c r="BP3551" s="1">
        <v>8</v>
      </c>
      <c r="BQ3551" s="1">
        <v>8</v>
      </c>
      <c r="BR3551" s="1">
        <v>8</v>
      </c>
      <c r="BS3551" s="1">
        <v>8</v>
      </c>
      <c r="BT3551" s="1">
        <v>0</v>
      </c>
      <c r="BU3551" s="1" t="str">
        <f>"8:00 AM"</f>
        <v>8:00 AM</v>
      </c>
      <c r="BV3551" s="1" t="str">
        <f>"5:00 PM"</f>
        <v>5:00 PM</v>
      </c>
      <c r="BW3551" s="1" t="s">
        <v>392</v>
      </c>
      <c r="BX3551" s="1">
        <v>0</v>
      </c>
      <c r="BY3551" s="1">
        <v>6</v>
      </c>
      <c r="BZ3551" s="1" t="s">
        <v>112</v>
      </c>
      <c r="CA3551" s="1">
        <v>0</v>
      </c>
      <c r="CB3551" s="1" t="s">
        <v>3662</v>
      </c>
      <c r="CC3551" s="1" t="s">
        <v>2474</v>
      </c>
      <c r="CE3551" s="1" t="s">
        <v>167</v>
      </c>
      <c r="CF3551" s="1" t="s">
        <v>117</v>
      </c>
      <c r="CG3551" s="1">
        <v>96950</v>
      </c>
      <c r="CH3551" s="3">
        <v>15.24</v>
      </c>
      <c r="CI3551" s="3">
        <v>15.24</v>
      </c>
      <c r="CJ3551" s="3">
        <v>22.86</v>
      </c>
      <c r="CK3551" s="3">
        <v>22.86</v>
      </c>
      <c r="CL3551" s="1" t="s">
        <v>137</v>
      </c>
      <c r="CM3551" s="1" t="s">
        <v>138</v>
      </c>
      <c r="CN3551" s="1" t="s">
        <v>139</v>
      </c>
      <c r="CP3551" s="1" t="s">
        <v>112</v>
      </c>
      <c r="CQ3551" s="1" t="s">
        <v>111</v>
      </c>
      <c r="CR3551" s="1" t="s">
        <v>112</v>
      </c>
      <c r="CS3551" s="1" t="s">
        <v>111</v>
      </c>
      <c r="CT3551" s="1" t="s">
        <v>138</v>
      </c>
      <c r="CU3551" s="1" t="s">
        <v>138</v>
      </c>
      <c r="CV3551" s="1" t="s">
        <v>138</v>
      </c>
      <c r="CW3551" s="1" t="s">
        <v>2475</v>
      </c>
      <c r="CX3551" s="1">
        <v>16702342902</v>
      </c>
      <c r="CY3551" s="1" t="s">
        <v>2469</v>
      </c>
      <c r="CZ3551" s="1" t="s">
        <v>138</v>
      </c>
      <c r="DA3551" s="1" t="s">
        <v>111</v>
      </c>
      <c r="DB3551" s="1" t="s">
        <v>112</v>
      </c>
    </row>
    <row r="3552" spans="1:111" ht="15.6" customHeight="1" x14ac:dyDescent="0.25">
      <c r="A3552" s="1" t="s">
        <v>19478</v>
      </c>
      <c r="B3552" s="1" t="s">
        <v>109</v>
      </c>
      <c r="C3552" s="2">
        <v>44172.816324074076</v>
      </c>
      <c r="D3552" s="2">
        <v>44222</v>
      </c>
      <c r="E3552" s="1" t="s">
        <v>180</v>
      </c>
      <c r="G3552" s="1" t="s">
        <v>111</v>
      </c>
      <c r="H3552" s="1" t="s">
        <v>112</v>
      </c>
      <c r="I3552" s="1" t="s">
        <v>112</v>
      </c>
      <c r="J3552" s="1" t="s">
        <v>14029</v>
      </c>
      <c r="K3552" s="1" t="s">
        <v>144</v>
      </c>
      <c r="L3552" s="1" t="s">
        <v>4174</v>
      </c>
      <c r="N3552" s="1" t="s">
        <v>116</v>
      </c>
      <c r="O3552" s="1" t="s">
        <v>117</v>
      </c>
      <c r="P3552" s="9">
        <v>96950</v>
      </c>
      <c r="Q3552" s="1" t="s">
        <v>118</v>
      </c>
      <c r="R3552" s="1" t="s">
        <v>138</v>
      </c>
      <c r="S3552" s="1">
        <v>16702346601</v>
      </c>
      <c r="T3552" s="1">
        <v>711</v>
      </c>
      <c r="U3552" s="1">
        <v>72111</v>
      </c>
      <c r="V3552" s="1" t="s">
        <v>119</v>
      </c>
      <c r="X3552" s="1" t="s">
        <v>4584</v>
      </c>
      <c r="Y3552" s="1" t="s">
        <v>4576</v>
      </c>
      <c r="Z3552" s="1" t="s">
        <v>14030</v>
      </c>
      <c r="AA3552" s="1" t="s">
        <v>4585</v>
      </c>
      <c r="AB3552" s="1" t="s">
        <v>150</v>
      </c>
      <c r="AD3552" s="1" t="s">
        <v>116</v>
      </c>
      <c r="AE3552" s="1" t="s">
        <v>117</v>
      </c>
      <c r="AF3552" s="9">
        <v>96950</v>
      </c>
      <c r="AG3552" s="1" t="s">
        <v>118</v>
      </c>
      <c r="AH3552" s="1" t="s">
        <v>138</v>
      </c>
      <c r="AI3552" s="1">
        <v>16702346601</v>
      </c>
      <c r="AJ3552" s="1">
        <v>711</v>
      </c>
      <c r="AK3552" s="1" t="s">
        <v>151</v>
      </c>
      <c r="BC3552" s="1" t="str">
        <f>"15-1142.00"</f>
        <v>15-1142.00</v>
      </c>
      <c r="BD3552" s="1" t="s">
        <v>19479</v>
      </c>
      <c r="BE3552" s="1" t="s">
        <v>19480</v>
      </c>
      <c r="BF3552" s="1" t="s">
        <v>19481</v>
      </c>
      <c r="BG3552" s="1">
        <v>1</v>
      </c>
      <c r="BI3552" s="2">
        <v>44228</v>
      </c>
      <c r="BJ3552" s="2">
        <v>44469</v>
      </c>
      <c r="BM3552" s="1">
        <v>40</v>
      </c>
      <c r="BN3552" s="1">
        <v>0</v>
      </c>
      <c r="BO3552" s="1">
        <v>8</v>
      </c>
      <c r="BP3552" s="1">
        <v>8</v>
      </c>
      <c r="BQ3552" s="1">
        <v>8</v>
      </c>
      <c r="BR3552" s="1">
        <v>8</v>
      </c>
      <c r="BS3552" s="1">
        <v>8</v>
      </c>
      <c r="BT3552" s="1">
        <v>0</v>
      </c>
      <c r="BU3552" s="1" t="str">
        <f>"8:00 AM"</f>
        <v>8:00 AM</v>
      </c>
      <c r="BV3552" s="1" t="str">
        <f>"5:00 PM"</f>
        <v>5:00 PM</v>
      </c>
      <c r="BW3552" s="1" t="s">
        <v>193</v>
      </c>
      <c r="BX3552" s="1">
        <v>0</v>
      </c>
      <c r="BY3552" s="1">
        <v>24</v>
      </c>
      <c r="BZ3552" s="1" t="s">
        <v>112</v>
      </c>
      <c r="CA3552" s="1">
        <v>0</v>
      </c>
      <c r="CB3552" s="1" t="s">
        <v>19482</v>
      </c>
      <c r="CC3552" s="1" t="s">
        <v>144</v>
      </c>
      <c r="CD3552" s="1" t="s">
        <v>4174</v>
      </c>
      <c r="CE3552" s="1" t="s">
        <v>116</v>
      </c>
      <c r="CF3552" s="1" t="s">
        <v>117</v>
      </c>
      <c r="CG3552" s="1">
        <v>96950</v>
      </c>
      <c r="CH3552" s="3">
        <v>3660.8</v>
      </c>
      <c r="CI3552" s="3">
        <v>3660.8</v>
      </c>
      <c r="CJ3552" s="3">
        <v>0</v>
      </c>
      <c r="CK3552" s="3">
        <v>0</v>
      </c>
      <c r="CL3552" s="1" t="s">
        <v>4581</v>
      </c>
      <c r="CM3552" s="1" t="s">
        <v>5737</v>
      </c>
      <c r="CN3552" s="1" t="s">
        <v>139</v>
      </c>
      <c r="CP3552" s="1" t="s">
        <v>112</v>
      </c>
      <c r="CQ3552" s="1" t="s">
        <v>111</v>
      </c>
      <c r="CR3552" s="1" t="s">
        <v>112</v>
      </c>
      <c r="CS3552" s="1" t="s">
        <v>112</v>
      </c>
      <c r="CT3552" s="1" t="s">
        <v>111</v>
      </c>
      <c r="CU3552" s="1" t="s">
        <v>111</v>
      </c>
      <c r="CV3552" s="1" t="s">
        <v>138</v>
      </c>
      <c r="CW3552" s="1" t="s">
        <v>4582</v>
      </c>
      <c r="CX3552" s="1">
        <v>16702346601</v>
      </c>
      <c r="CY3552" s="1" t="s">
        <v>160</v>
      </c>
      <c r="CZ3552" s="1" t="s">
        <v>161</v>
      </c>
      <c r="DA3552" s="1" t="s">
        <v>111</v>
      </c>
      <c r="DB3552" s="1" t="s">
        <v>112</v>
      </c>
    </row>
    <row r="3553" spans="1:111" ht="15.6" customHeight="1" x14ac:dyDescent="0.25">
      <c r="A3553" s="1" t="s">
        <v>19493</v>
      </c>
      <c r="B3553" s="1" t="s">
        <v>109</v>
      </c>
      <c r="C3553" s="2">
        <v>44174.987241898147</v>
      </c>
      <c r="D3553" s="2">
        <v>44223</v>
      </c>
      <c r="E3553" s="1" t="s">
        <v>180</v>
      </c>
      <c r="G3553" s="1" t="s">
        <v>112</v>
      </c>
      <c r="H3553" s="1" t="s">
        <v>112</v>
      </c>
      <c r="I3553" s="1" t="s">
        <v>112</v>
      </c>
      <c r="J3553" s="1" t="s">
        <v>11925</v>
      </c>
      <c r="K3553" s="1" t="s">
        <v>138</v>
      </c>
      <c r="L3553" s="1" t="s">
        <v>11926</v>
      </c>
      <c r="M3553" s="1" t="s">
        <v>19494</v>
      </c>
      <c r="N3553" s="1" t="s">
        <v>116</v>
      </c>
      <c r="O3553" s="1" t="s">
        <v>117</v>
      </c>
      <c r="P3553" s="9">
        <v>96950</v>
      </c>
      <c r="Q3553" s="1" t="s">
        <v>118</v>
      </c>
      <c r="R3553" s="1" t="s">
        <v>168</v>
      </c>
      <c r="S3553" s="1">
        <v>16704843028</v>
      </c>
      <c r="U3553" s="1">
        <v>42361</v>
      </c>
      <c r="V3553" s="1" t="s">
        <v>119</v>
      </c>
      <c r="X3553" s="1" t="s">
        <v>11928</v>
      </c>
      <c r="Y3553" s="1" t="s">
        <v>11929</v>
      </c>
      <c r="Z3553" s="1" t="s">
        <v>1747</v>
      </c>
      <c r="AA3553" s="1" t="s">
        <v>245</v>
      </c>
      <c r="AB3553" s="1" t="s">
        <v>11926</v>
      </c>
      <c r="AC3553" s="1" t="s">
        <v>19495</v>
      </c>
      <c r="AD3553" s="1" t="s">
        <v>116</v>
      </c>
      <c r="AE3553" s="1" t="s">
        <v>117</v>
      </c>
      <c r="AF3553" s="9">
        <v>96950</v>
      </c>
      <c r="AG3553" s="1" t="s">
        <v>118</v>
      </c>
      <c r="AH3553" s="1" t="s">
        <v>168</v>
      </c>
      <c r="AI3553" s="1">
        <v>16704843028</v>
      </c>
      <c r="AK3553" s="1" t="s">
        <v>11930</v>
      </c>
      <c r="BC3553" s="1" t="str">
        <f>"49-9071.00"</f>
        <v>49-9071.00</v>
      </c>
      <c r="BD3553" s="1" t="s">
        <v>214</v>
      </c>
      <c r="BE3553" s="1" t="s">
        <v>19496</v>
      </c>
      <c r="BF3553" s="1" t="s">
        <v>1069</v>
      </c>
      <c r="BG3553" s="1">
        <v>6</v>
      </c>
      <c r="BI3553" s="2">
        <v>44105</v>
      </c>
      <c r="BJ3553" s="2">
        <v>44469</v>
      </c>
      <c r="BM3553" s="1">
        <v>35</v>
      </c>
      <c r="BN3553" s="1">
        <v>0</v>
      </c>
      <c r="BO3553" s="1">
        <v>7</v>
      </c>
      <c r="BP3553" s="1">
        <v>7</v>
      </c>
      <c r="BQ3553" s="1">
        <v>7</v>
      </c>
      <c r="BR3553" s="1">
        <v>7</v>
      </c>
      <c r="BS3553" s="1">
        <v>7</v>
      </c>
      <c r="BT3553" s="1">
        <v>0</v>
      </c>
      <c r="BU3553" s="1" t="str">
        <f>"8:00 AM"</f>
        <v>8:00 AM</v>
      </c>
      <c r="BV3553" s="1" t="str">
        <f>"4:00 AM"</f>
        <v>4:00 AM</v>
      </c>
      <c r="BW3553" s="1" t="s">
        <v>135</v>
      </c>
      <c r="BX3553" s="1">
        <v>0</v>
      </c>
      <c r="BY3553" s="1">
        <v>24</v>
      </c>
      <c r="BZ3553" s="1" t="s">
        <v>112</v>
      </c>
      <c r="CA3553" s="1">
        <v>0</v>
      </c>
      <c r="CB3553" s="4" t="s">
        <v>19497</v>
      </c>
      <c r="CC3553" s="1" t="s">
        <v>11926</v>
      </c>
      <c r="CD3553" s="1" t="s">
        <v>19494</v>
      </c>
      <c r="CE3553" s="1" t="s">
        <v>116</v>
      </c>
      <c r="CF3553" s="1" t="s">
        <v>117</v>
      </c>
      <c r="CG3553" s="1">
        <v>96950</v>
      </c>
      <c r="CH3553" s="3">
        <v>12.64</v>
      </c>
      <c r="CI3553" s="3">
        <v>12.64</v>
      </c>
      <c r="CJ3553" s="3">
        <v>18.96</v>
      </c>
      <c r="CK3553" s="3">
        <v>18.96</v>
      </c>
      <c r="CL3553" s="1" t="s">
        <v>137</v>
      </c>
      <c r="CM3553" s="1" t="s">
        <v>138</v>
      </c>
      <c r="CN3553" s="1" t="s">
        <v>139</v>
      </c>
      <c r="CP3553" s="1" t="s">
        <v>112</v>
      </c>
      <c r="CQ3553" s="1" t="s">
        <v>111</v>
      </c>
      <c r="CR3553" s="1" t="s">
        <v>112</v>
      </c>
      <c r="CS3553" s="1" t="s">
        <v>111</v>
      </c>
      <c r="CT3553" s="1" t="s">
        <v>138</v>
      </c>
      <c r="CU3553" s="1" t="s">
        <v>111</v>
      </c>
      <c r="CV3553" s="1" t="s">
        <v>111</v>
      </c>
      <c r="CW3553" s="1" t="s">
        <v>1149</v>
      </c>
      <c r="CX3553" s="1">
        <v>16704843028</v>
      </c>
      <c r="CY3553" s="1" t="s">
        <v>11930</v>
      </c>
      <c r="CZ3553" s="1" t="s">
        <v>168</v>
      </c>
      <c r="DA3553" s="1" t="s">
        <v>111</v>
      </c>
      <c r="DB3553" s="1" t="s">
        <v>112</v>
      </c>
      <c r="DC3553" s="1" t="s">
        <v>19498</v>
      </c>
      <c r="DD3553" s="1" t="s">
        <v>19499</v>
      </c>
      <c r="DE3553" s="1" t="s">
        <v>11676</v>
      </c>
      <c r="DF3553" s="1" t="s">
        <v>11925</v>
      </c>
      <c r="DG3553" s="1" t="s">
        <v>11930</v>
      </c>
    </row>
    <row r="3554" spans="1:111" ht="15.6" customHeight="1" x14ac:dyDescent="0.25">
      <c r="A3554" s="1" t="s">
        <v>19519</v>
      </c>
      <c r="B3554" s="1" t="s">
        <v>109</v>
      </c>
      <c r="C3554" s="2">
        <v>44228.745983217595</v>
      </c>
      <c r="D3554" s="2">
        <v>44238</v>
      </c>
      <c r="E3554" s="1" t="s">
        <v>110</v>
      </c>
      <c r="F3554" s="2">
        <v>44407.833333333336</v>
      </c>
      <c r="G3554" s="1" t="s">
        <v>111</v>
      </c>
      <c r="H3554" s="1" t="s">
        <v>112</v>
      </c>
      <c r="I3554" s="1" t="s">
        <v>112</v>
      </c>
      <c r="J3554" s="1" t="s">
        <v>1006</v>
      </c>
      <c r="K3554" s="1" t="s">
        <v>19520</v>
      </c>
      <c r="L3554" s="1" t="s">
        <v>1008</v>
      </c>
      <c r="M3554" s="1" t="s">
        <v>116</v>
      </c>
      <c r="N3554" s="1" t="s">
        <v>1009</v>
      </c>
      <c r="O3554" s="1" t="s">
        <v>117</v>
      </c>
      <c r="P3554" s="9">
        <v>96950</v>
      </c>
      <c r="Q3554" s="1" t="s">
        <v>118</v>
      </c>
      <c r="S3554" s="1">
        <v>16702353313</v>
      </c>
      <c r="U3554" s="1">
        <v>72251</v>
      </c>
      <c r="V3554" s="1" t="s">
        <v>119</v>
      </c>
      <c r="X3554" s="1" t="s">
        <v>1010</v>
      </c>
      <c r="Y3554" s="1" t="s">
        <v>1011</v>
      </c>
      <c r="AA3554" s="1" t="s">
        <v>373</v>
      </c>
      <c r="AB3554" s="1" t="s">
        <v>1008</v>
      </c>
      <c r="AC3554" s="1" t="s">
        <v>116</v>
      </c>
      <c r="AD3554" s="1" t="s">
        <v>1009</v>
      </c>
      <c r="AE3554" s="1" t="s">
        <v>117</v>
      </c>
      <c r="AF3554" s="9">
        <v>96950</v>
      </c>
      <c r="AG3554" s="1" t="s">
        <v>118</v>
      </c>
      <c r="AI3554" s="1">
        <v>16702353313</v>
      </c>
      <c r="AK3554" s="1" t="s">
        <v>1012</v>
      </c>
      <c r="BC3554" s="1" t="str">
        <f>"35-3021.00"</f>
        <v>35-3021.00</v>
      </c>
      <c r="BD3554" s="1" t="s">
        <v>2867</v>
      </c>
      <c r="BE3554" s="1" t="s">
        <v>19521</v>
      </c>
      <c r="BF3554" s="1" t="s">
        <v>19522</v>
      </c>
      <c r="BG3554" s="1">
        <v>2</v>
      </c>
      <c r="BI3554" s="2">
        <v>44105</v>
      </c>
      <c r="BJ3554" s="2">
        <v>45199</v>
      </c>
      <c r="BM3554" s="1">
        <v>36</v>
      </c>
      <c r="BN3554" s="1">
        <v>6</v>
      </c>
      <c r="BO3554" s="1">
        <v>0</v>
      </c>
      <c r="BP3554" s="1">
        <v>6</v>
      </c>
      <c r="BQ3554" s="1">
        <v>6</v>
      </c>
      <c r="BR3554" s="1">
        <v>6</v>
      </c>
      <c r="BS3554" s="1">
        <v>6</v>
      </c>
      <c r="BT3554" s="1">
        <v>6</v>
      </c>
      <c r="BU3554" s="1" t="str">
        <f>"12:00 AM"</f>
        <v>12:00 AM</v>
      </c>
      <c r="BV3554" s="1" t="str">
        <f>"6:00 PM"</f>
        <v>6:00 PM</v>
      </c>
      <c r="BW3554" s="1" t="s">
        <v>135</v>
      </c>
      <c r="BX3554" s="1">
        <v>0</v>
      </c>
      <c r="BY3554" s="1">
        <v>3</v>
      </c>
      <c r="BZ3554" s="1" t="s">
        <v>112</v>
      </c>
      <c r="CA3554" s="1">
        <v>0</v>
      </c>
      <c r="CB3554" s="1" t="s">
        <v>19523</v>
      </c>
      <c r="CC3554" s="1" t="s">
        <v>1017</v>
      </c>
      <c r="CD3554" s="1" t="s">
        <v>116</v>
      </c>
      <c r="CE3554" s="1" t="s">
        <v>1009</v>
      </c>
      <c r="CF3554" s="1" t="s">
        <v>117</v>
      </c>
      <c r="CG3554" s="1">
        <v>96950</v>
      </c>
      <c r="CH3554" s="3">
        <v>8.15</v>
      </c>
      <c r="CI3554" s="3">
        <v>8.15</v>
      </c>
      <c r="CL3554" s="1" t="s">
        <v>137</v>
      </c>
      <c r="CM3554" s="1" t="s">
        <v>362</v>
      </c>
      <c r="CN3554" s="1" t="s">
        <v>139</v>
      </c>
      <c r="CP3554" s="1" t="s">
        <v>112</v>
      </c>
      <c r="CQ3554" s="1" t="s">
        <v>111</v>
      </c>
      <c r="CR3554" s="1" t="s">
        <v>112</v>
      </c>
      <c r="CS3554" s="1" t="s">
        <v>112</v>
      </c>
      <c r="CT3554" s="1" t="s">
        <v>138</v>
      </c>
      <c r="CU3554" s="1" t="s">
        <v>111</v>
      </c>
      <c r="CV3554" s="1" t="s">
        <v>138</v>
      </c>
      <c r="CW3554" s="1" t="s">
        <v>362</v>
      </c>
      <c r="CX3554" s="1">
        <v>16702353313</v>
      </c>
      <c r="CY3554" s="1" t="s">
        <v>1012</v>
      </c>
      <c r="CZ3554" s="1" t="s">
        <v>138</v>
      </c>
      <c r="DA3554" s="1" t="s">
        <v>111</v>
      </c>
      <c r="DB3554" s="1" t="s">
        <v>112</v>
      </c>
      <c r="DC3554" s="1" t="s">
        <v>1018</v>
      </c>
      <c r="DD3554" s="1" t="s">
        <v>11772</v>
      </c>
      <c r="DE3554" s="1" t="s">
        <v>202</v>
      </c>
      <c r="DF3554" s="1" t="s">
        <v>1006</v>
      </c>
      <c r="DG3554" s="1" t="s">
        <v>1012</v>
      </c>
    </row>
    <row r="3555" spans="1:111" ht="15.6" customHeight="1" x14ac:dyDescent="0.25">
      <c r="A3555" s="1" t="s">
        <v>19581</v>
      </c>
      <c r="B3555" s="1" t="s">
        <v>109</v>
      </c>
      <c r="C3555" s="2">
        <v>44292.898397337965</v>
      </c>
      <c r="D3555" s="2">
        <v>44327</v>
      </c>
      <c r="E3555" s="1" t="s">
        <v>110</v>
      </c>
      <c r="F3555" s="2">
        <v>44468.833333333336</v>
      </c>
      <c r="G3555" s="1" t="s">
        <v>111</v>
      </c>
      <c r="H3555" s="1" t="s">
        <v>112</v>
      </c>
      <c r="I3555" s="1" t="s">
        <v>112</v>
      </c>
      <c r="J3555" s="1" t="s">
        <v>7906</v>
      </c>
      <c r="L3555" s="1" t="s">
        <v>7907</v>
      </c>
      <c r="M3555" s="1" t="s">
        <v>7908</v>
      </c>
      <c r="N3555" s="1" t="s">
        <v>116</v>
      </c>
      <c r="O3555" s="1" t="s">
        <v>117</v>
      </c>
      <c r="P3555" s="9">
        <v>96950</v>
      </c>
      <c r="Q3555" s="1" t="s">
        <v>118</v>
      </c>
      <c r="S3555" s="1">
        <v>16702874118</v>
      </c>
      <c r="U3555" s="1">
        <v>56141</v>
      </c>
      <c r="V3555" s="1" t="s">
        <v>119</v>
      </c>
      <c r="X3555" s="1" t="s">
        <v>7909</v>
      </c>
      <c r="Y3555" s="1" t="s">
        <v>7910</v>
      </c>
      <c r="AA3555" s="1" t="s">
        <v>461</v>
      </c>
      <c r="AB3555" s="1" t="s">
        <v>7907</v>
      </c>
      <c r="AC3555" s="1" t="s">
        <v>7908</v>
      </c>
      <c r="AD3555" s="1" t="s">
        <v>116</v>
      </c>
      <c r="AE3555" s="1" t="s">
        <v>117</v>
      </c>
      <c r="AF3555" s="9">
        <v>96950</v>
      </c>
      <c r="AG3555" s="1" t="s">
        <v>118</v>
      </c>
      <c r="AI3555" s="1">
        <v>16702874118</v>
      </c>
      <c r="AK3555" s="1" t="s">
        <v>7911</v>
      </c>
      <c r="BC3555" s="1" t="str">
        <f>"27-3091.00"</f>
        <v>27-3091.00</v>
      </c>
      <c r="BD3555" s="1" t="s">
        <v>1239</v>
      </c>
      <c r="BE3555" s="1" t="s">
        <v>19036</v>
      </c>
      <c r="BF3555" s="1" t="s">
        <v>1287</v>
      </c>
      <c r="BG3555" s="1">
        <v>1</v>
      </c>
      <c r="BI3555" s="2">
        <v>44470</v>
      </c>
      <c r="BJ3555" s="2">
        <v>44834</v>
      </c>
      <c r="BM3555" s="1">
        <v>40</v>
      </c>
      <c r="BN3555" s="1">
        <v>0</v>
      </c>
      <c r="BO3555" s="1">
        <v>8</v>
      </c>
      <c r="BP3555" s="1">
        <v>8</v>
      </c>
      <c r="BQ3555" s="1">
        <v>8</v>
      </c>
      <c r="BR3555" s="1">
        <v>8</v>
      </c>
      <c r="BS3555" s="1">
        <v>8</v>
      </c>
      <c r="BT3555" s="1">
        <v>0</v>
      </c>
      <c r="BU3555" s="1" t="str">
        <f>"9:00 AM"</f>
        <v>9:00 AM</v>
      </c>
      <c r="BV3555" s="1" t="str">
        <f>"5:00 AM"</f>
        <v>5:00 AM</v>
      </c>
      <c r="BW3555" s="1" t="s">
        <v>193</v>
      </c>
      <c r="BX3555" s="1">
        <v>0</v>
      </c>
      <c r="BY3555" s="1">
        <v>12</v>
      </c>
      <c r="BZ3555" s="1" t="s">
        <v>112</v>
      </c>
      <c r="CA3555" s="1">
        <v>0</v>
      </c>
      <c r="CB3555" s="4" t="s">
        <v>19582</v>
      </c>
      <c r="CC3555" s="1" t="s">
        <v>7907</v>
      </c>
      <c r="CD3555" s="1" t="s">
        <v>7908</v>
      </c>
      <c r="CE3555" s="1" t="s">
        <v>116</v>
      </c>
      <c r="CF3555" s="1" t="s">
        <v>117</v>
      </c>
      <c r="CG3555" s="1">
        <v>96950</v>
      </c>
      <c r="CH3555" s="3">
        <v>13.19</v>
      </c>
      <c r="CI3555" s="3">
        <v>13.19</v>
      </c>
      <c r="CJ3555" s="3">
        <v>19.79</v>
      </c>
      <c r="CK3555" s="3">
        <v>19.79</v>
      </c>
      <c r="CL3555" s="1" t="s">
        <v>137</v>
      </c>
      <c r="CM3555" s="1" t="s">
        <v>138</v>
      </c>
      <c r="CN3555" s="1" t="s">
        <v>139</v>
      </c>
      <c r="CP3555" s="1" t="s">
        <v>112</v>
      </c>
      <c r="CQ3555" s="1" t="s">
        <v>111</v>
      </c>
      <c r="CR3555" s="1" t="s">
        <v>112</v>
      </c>
      <c r="CS3555" s="1" t="s">
        <v>111</v>
      </c>
      <c r="CT3555" s="1" t="s">
        <v>138</v>
      </c>
      <c r="CU3555" s="1" t="s">
        <v>111</v>
      </c>
      <c r="CV3555" s="1" t="s">
        <v>138</v>
      </c>
      <c r="CW3555" s="1" t="s">
        <v>300</v>
      </c>
      <c r="CX3555" s="1">
        <v>16702874118</v>
      </c>
      <c r="CY3555" s="1" t="s">
        <v>7911</v>
      </c>
      <c r="CZ3555" s="1" t="s">
        <v>138</v>
      </c>
      <c r="DA3555" s="1" t="s">
        <v>111</v>
      </c>
      <c r="DB3555" s="1" t="s">
        <v>112</v>
      </c>
    </row>
    <row r="3556" spans="1:111" ht="15.6" customHeight="1" x14ac:dyDescent="0.25">
      <c r="A3556" s="1" t="s">
        <v>19596</v>
      </c>
      <c r="B3556" s="1" t="s">
        <v>109</v>
      </c>
      <c r="C3556" s="2">
        <v>44322.893035532405</v>
      </c>
      <c r="D3556" s="2">
        <v>44384</v>
      </c>
      <c r="E3556" s="1" t="s">
        <v>110</v>
      </c>
      <c r="F3556" s="2">
        <v>44469.833333333336</v>
      </c>
      <c r="G3556" s="1" t="s">
        <v>112</v>
      </c>
      <c r="H3556" s="1" t="s">
        <v>112</v>
      </c>
      <c r="I3556" s="1" t="s">
        <v>112</v>
      </c>
      <c r="J3556" s="1" t="s">
        <v>18567</v>
      </c>
      <c r="K3556" s="1" t="s">
        <v>18568</v>
      </c>
      <c r="L3556" s="1" t="s">
        <v>18569</v>
      </c>
      <c r="N3556" s="1" t="s">
        <v>116</v>
      </c>
      <c r="O3556" s="1" t="s">
        <v>117</v>
      </c>
      <c r="P3556" s="9">
        <v>96950</v>
      </c>
      <c r="Q3556" s="1" t="s">
        <v>118</v>
      </c>
      <c r="S3556" s="1">
        <v>16703230097</v>
      </c>
      <c r="U3556" s="1">
        <v>44511</v>
      </c>
      <c r="V3556" s="1" t="s">
        <v>119</v>
      </c>
      <c r="X3556" s="1" t="s">
        <v>1010</v>
      </c>
      <c r="Y3556" s="1" t="s">
        <v>12882</v>
      </c>
      <c r="AA3556" s="1" t="s">
        <v>461</v>
      </c>
      <c r="AB3556" s="1" t="s">
        <v>18569</v>
      </c>
      <c r="AD3556" s="1" t="s">
        <v>116</v>
      </c>
      <c r="AE3556" s="1" t="s">
        <v>117</v>
      </c>
      <c r="AF3556" s="9">
        <v>96950</v>
      </c>
      <c r="AG3556" s="1" t="s">
        <v>118</v>
      </c>
      <c r="AI3556" s="1">
        <v>16703230097</v>
      </c>
      <c r="AK3556" s="1" t="s">
        <v>620</v>
      </c>
      <c r="AL3556" s="1" t="s">
        <v>125</v>
      </c>
      <c r="AM3556" s="1" t="s">
        <v>621</v>
      </c>
      <c r="AN3556" s="1" t="s">
        <v>622</v>
      </c>
      <c r="AP3556" s="1" t="s">
        <v>1284</v>
      </c>
      <c r="AR3556" s="1" t="s">
        <v>116</v>
      </c>
      <c r="AS3556" s="1" t="s">
        <v>117</v>
      </c>
      <c r="AT3556" s="9">
        <v>96950</v>
      </c>
      <c r="AU3556" s="1" t="s">
        <v>118</v>
      </c>
      <c r="AW3556" s="1">
        <v>16703230097</v>
      </c>
      <c r="AY3556" s="1" t="s">
        <v>1871</v>
      </c>
      <c r="AZ3556" s="1" t="s">
        <v>626</v>
      </c>
      <c r="BC3556" s="1" t="str">
        <f>"41-2011.00"</f>
        <v>41-2011.00</v>
      </c>
      <c r="BD3556" s="1" t="s">
        <v>2143</v>
      </c>
      <c r="BE3556" s="1" t="s">
        <v>19597</v>
      </c>
      <c r="BF3556" s="1" t="s">
        <v>3433</v>
      </c>
      <c r="BG3556" s="1">
        <v>1</v>
      </c>
      <c r="BI3556" s="2">
        <v>44471</v>
      </c>
      <c r="BJ3556" s="2">
        <v>44835</v>
      </c>
      <c r="BM3556" s="1">
        <v>35</v>
      </c>
      <c r="BN3556" s="1">
        <v>0</v>
      </c>
      <c r="BO3556" s="1">
        <v>7</v>
      </c>
      <c r="BP3556" s="1">
        <v>7</v>
      </c>
      <c r="BQ3556" s="1">
        <v>7</v>
      </c>
      <c r="BR3556" s="1">
        <v>7</v>
      </c>
      <c r="BS3556" s="1">
        <v>7</v>
      </c>
      <c r="BT3556" s="1">
        <v>0</v>
      </c>
      <c r="BU3556" s="1" t="str">
        <f>"9:00 AM"</f>
        <v>9:00 AM</v>
      </c>
      <c r="BV3556" s="1" t="str">
        <f>"5:00 PM"</f>
        <v>5:00 PM</v>
      </c>
      <c r="BW3556" s="1" t="s">
        <v>135</v>
      </c>
      <c r="BX3556" s="1">
        <v>0</v>
      </c>
      <c r="BY3556" s="1">
        <v>12</v>
      </c>
      <c r="BZ3556" s="1" t="s">
        <v>112</v>
      </c>
      <c r="CB3556" s="1" t="s">
        <v>19598</v>
      </c>
      <c r="CC3556" s="1" t="s">
        <v>18572</v>
      </c>
      <c r="CD3556" s="1" t="s">
        <v>18569</v>
      </c>
      <c r="CE3556" s="1" t="s">
        <v>116</v>
      </c>
      <c r="CF3556" s="1" t="s">
        <v>117</v>
      </c>
      <c r="CG3556" s="1">
        <v>96950</v>
      </c>
      <c r="CH3556" s="3">
        <v>8.39</v>
      </c>
      <c r="CI3556" s="3">
        <v>8.39</v>
      </c>
      <c r="CJ3556" s="3">
        <v>12.59</v>
      </c>
      <c r="CK3556" s="3">
        <v>12.59</v>
      </c>
      <c r="CL3556" s="1" t="s">
        <v>137</v>
      </c>
      <c r="CN3556" s="1" t="s">
        <v>139</v>
      </c>
      <c r="CP3556" s="1" t="s">
        <v>112</v>
      </c>
      <c r="CQ3556" s="1" t="s">
        <v>111</v>
      </c>
      <c r="CR3556" s="1" t="s">
        <v>112</v>
      </c>
      <c r="CS3556" s="1" t="s">
        <v>111</v>
      </c>
      <c r="CT3556" s="1" t="s">
        <v>138</v>
      </c>
      <c r="CU3556" s="1" t="s">
        <v>111</v>
      </c>
      <c r="CV3556" s="1" t="s">
        <v>138</v>
      </c>
      <c r="CW3556" s="1" t="s">
        <v>631</v>
      </c>
      <c r="CX3556" s="1">
        <v>16703230097</v>
      </c>
      <c r="CY3556" s="1" t="s">
        <v>620</v>
      </c>
      <c r="CZ3556" s="1" t="s">
        <v>138</v>
      </c>
      <c r="DA3556" s="1" t="s">
        <v>111</v>
      </c>
      <c r="DB3556" s="1" t="s">
        <v>112</v>
      </c>
    </row>
    <row r="3557" spans="1:111" ht="15.6" customHeight="1" x14ac:dyDescent="0.25">
      <c r="A3557" s="1" t="s">
        <v>19608</v>
      </c>
      <c r="B3557" s="1" t="s">
        <v>109</v>
      </c>
      <c r="C3557" s="2">
        <v>44294.327533912037</v>
      </c>
      <c r="D3557" s="2">
        <v>44343</v>
      </c>
      <c r="E3557" s="1" t="s">
        <v>110</v>
      </c>
      <c r="F3557" s="2">
        <v>44468.833333333336</v>
      </c>
      <c r="G3557" s="1" t="s">
        <v>111</v>
      </c>
      <c r="H3557" s="1" t="s">
        <v>112</v>
      </c>
      <c r="I3557" s="1" t="s">
        <v>112</v>
      </c>
      <c r="J3557" s="1" t="s">
        <v>5084</v>
      </c>
      <c r="K3557" s="1" t="s">
        <v>138</v>
      </c>
      <c r="L3557" s="1" t="s">
        <v>5085</v>
      </c>
      <c r="M3557" s="1" t="s">
        <v>5086</v>
      </c>
      <c r="N3557" s="1" t="s">
        <v>167</v>
      </c>
      <c r="O3557" s="1" t="s">
        <v>117</v>
      </c>
      <c r="P3557" s="9">
        <v>96950</v>
      </c>
      <c r="Q3557" s="1" t="s">
        <v>118</v>
      </c>
      <c r="R3557" s="1" t="s">
        <v>117</v>
      </c>
      <c r="S3557" s="1">
        <v>16702880928</v>
      </c>
      <c r="U3557" s="1">
        <v>8111</v>
      </c>
      <c r="V3557" s="1" t="s">
        <v>119</v>
      </c>
      <c r="X3557" s="1" t="s">
        <v>5087</v>
      </c>
      <c r="Y3557" s="1" t="s">
        <v>5088</v>
      </c>
      <c r="Z3557" s="1" t="s">
        <v>5089</v>
      </c>
      <c r="AA3557" s="1" t="s">
        <v>171</v>
      </c>
      <c r="AB3557" s="1" t="s">
        <v>5085</v>
      </c>
      <c r="AC3557" s="1" t="s">
        <v>138</v>
      </c>
      <c r="AD3557" s="1" t="s">
        <v>167</v>
      </c>
      <c r="AE3557" s="1" t="s">
        <v>117</v>
      </c>
      <c r="AF3557" s="9">
        <v>96950</v>
      </c>
      <c r="AG3557" s="1" t="s">
        <v>118</v>
      </c>
      <c r="AH3557" s="1" t="s">
        <v>117</v>
      </c>
      <c r="AI3557" s="1">
        <v>16702880928</v>
      </c>
      <c r="AK3557" s="1" t="s">
        <v>5090</v>
      </c>
      <c r="BC3557" s="1" t="str">
        <f>"11-1021.00"</f>
        <v>11-1021.00</v>
      </c>
      <c r="BD3557" s="1" t="s">
        <v>248</v>
      </c>
      <c r="BE3557" s="1" t="s">
        <v>7592</v>
      </c>
      <c r="BF3557" s="1" t="s">
        <v>5897</v>
      </c>
      <c r="BG3557" s="1">
        <v>1</v>
      </c>
      <c r="BI3557" s="2">
        <v>44470</v>
      </c>
      <c r="BJ3557" s="2">
        <v>44834</v>
      </c>
      <c r="BM3557" s="1">
        <v>40</v>
      </c>
      <c r="BN3557" s="1">
        <v>0</v>
      </c>
      <c r="BO3557" s="1">
        <v>8</v>
      </c>
      <c r="BP3557" s="1">
        <v>8</v>
      </c>
      <c r="BQ3557" s="1">
        <v>8</v>
      </c>
      <c r="BR3557" s="1">
        <v>8</v>
      </c>
      <c r="BS3557" s="1">
        <v>8</v>
      </c>
      <c r="BT3557" s="1">
        <v>0</v>
      </c>
      <c r="BU3557" s="1" t="str">
        <f>"8:00 AM"</f>
        <v>8:00 AM</v>
      </c>
      <c r="BV3557" s="1" t="str">
        <f>"5:00 PM"</f>
        <v>5:00 PM</v>
      </c>
      <c r="BW3557" s="1" t="s">
        <v>392</v>
      </c>
      <c r="BX3557" s="1">
        <v>0</v>
      </c>
      <c r="BY3557" s="1">
        <v>24</v>
      </c>
      <c r="BZ3557" s="1" t="s">
        <v>111</v>
      </c>
      <c r="CA3557" s="1">
        <v>7</v>
      </c>
      <c r="CB3557" s="1" t="s">
        <v>230</v>
      </c>
      <c r="CC3557" s="1" t="s">
        <v>5093</v>
      </c>
      <c r="CD3557" s="1" t="s">
        <v>5094</v>
      </c>
      <c r="CE3557" s="1" t="s">
        <v>167</v>
      </c>
      <c r="CF3557" s="1" t="s">
        <v>117</v>
      </c>
      <c r="CG3557" s="1">
        <v>96950</v>
      </c>
      <c r="CH3557" s="3">
        <v>22.55</v>
      </c>
      <c r="CI3557" s="3">
        <v>22.55</v>
      </c>
      <c r="CJ3557" s="3">
        <v>33.83</v>
      </c>
      <c r="CK3557" s="3">
        <v>33.83</v>
      </c>
      <c r="CL3557" s="1" t="s">
        <v>137</v>
      </c>
      <c r="CM3557" s="1" t="s">
        <v>230</v>
      </c>
      <c r="CN3557" s="1" t="s">
        <v>139</v>
      </c>
      <c r="CP3557" s="1" t="s">
        <v>112</v>
      </c>
      <c r="CQ3557" s="1" t="s">
        <v>111</v>
      </c>
      <c r="CR3557" s="1" t="s">
        <v>112</v>
      </c>
      <c r="CS3557" s="1" t="s">
        <v>111</v>
      </c>
      <c r="CT3557" s="1" t="s">
        <v>138</v>
      </c>
      <c r="CU3557" s="1" t="s">
        <v>111</v>
      </c>
      <c r="CV3557" s="1" t="s">
        <v>138</v>
      </c>
      <c r="CW3557" s="1" t="s">
        <v>2889</v>
      </c>
      <c r="CX3557" s="1">
        <v>16702880928</v>
      </c>
      <c r="CY3557" s="1" t="s">
        <v>5090</v>
      </c>
      <c r="CZ3557" s="1" t="s">
        <v>138</v>
      </c>
      <c r="DA3557" s="1" t="s">
        <v>111</v>
      </c>
      <c r="DB3557" s="1" t="s">
        <v>112</v>
      </c>
    </row>
    <row r="3558" spans="1:111" ht="15.6" customHeight="1" x14ac:dyDescent="0.25">
      <c r="A3558" s="1" t="s">
        <v>19612</v>
      </c>
      <c r="B3558" s="1" t="s">
        <v>109</v>
      </c>
      <c r="C3558" s="2">
        <v>44340.736757523147</v>
      </c>
      <c r="D3558" s="2">
        <v>44356</v>
      </c>
      <c r="E3558" s="1" t="s">
        <v>110</v>
      </c>
      <c r="F3558" s="2">
        <v>44468.833333333336</v>
      </c>
      <c r="G3558" s="1" t="s">
        <v>112</v>
      </c>
      <c r="H3558" s="1" t="s">
        <v>112</v>
      </c>
      <c r="I3558" s="1" t="s">
        <v>112</v>
      </c>
      <c r="J3558" s="1" t="s">
        <v>9971</v>
      </c>
      <c r="K3558" s="1" t="s">
        <v>18638</v>
      </c>
      <c r="L3558" s="1" t="s">
        <v>9978</v>
      </c>
      <c r="M3558" s="1" t="s">
        <v>9979</v>
      </c>
      <c r="N3558" s="1" t="s">
        <v>167</v>
      </c>
      <c r="O3558" s="1" t="s">
        <v>117</v>
      </c>
      <c r="P3558" s="9">
        <v>96950</v>
      </c>
      <c r="Q3558" s="1" t="s">
        <v>118</v>
      </c>
      <c r="S3558" s="1">
        <v>16702332374</v>
      </c>
      <c r="U3558" s="1">
        <v>56142</v>
      </c>
      <c r="V3558" s="1" t="s">
        <v>119</v>
      </c>
      <c r="X3558" s="1" t="s">
        <v>9975</v>
      </c>
      <c r="Y3558" s="1" t="s">
        <v>9976</v>
      </c>
      <c r="Z3558" s="1" t="s">
        <v>9977</v>
      </c>
      <c r="AA3558" s="1" t="s">
        <v>171</v>
      </c>
      <c r="AB3558" s="1" t="s">
        <v>9978</v>
      </c>
      <c r="AC3558" s="1" t="s">
        <v>9979</v>
      </c>
      <c r="AD3558" s="1" t="s">
        <v>167</v>
      </c>
      <c r="AE3558" s="1" t="s">
        <v>117</v>
      </c>
      <c r="AF3558" s="9">
        <v>96950</v>
      </c>
      <c r="AG3558" s="1" t="s">
        <v>118</v>
      </c>
      <c r="AI3558" s="1">
        <v>16702332374</v>
      </c>
      <c r="AK3558" s="1" t="s">
        <v>9980</v>
      </c>
      <c r="BC3558" s="1" t="str">
        <f>"43-4051.00"</f>
        <v>43-4051.00</v>
      </c>
      <c r="BD3558" s="1" t="s">
        <v>2452</v>
      </c>
      <c r="BE3558" s="1" t="s">
        <v>18639</v>
      </c>
      <c r="BF3558" s="1" t="s">
        <v>18640</v>
      </c>
      <c r="BG3558" s="1">
        <v>1</v>
      </c>
      <c r="BI3558" s="2">
        <v>44470</v>
      </c>
      <c r="BJ3558" s="2">
        <v>44834</v>
      </c>
      <c r="BM3558" s="1">
        <v>40</v>
      </c>
      <c r="BN3558" s="1">
        <v>0</v>
      </c>
      <c r="BO3558" s="1">
        <v>8</v>
      </c>
      <c r="BP3558" s="1">
        <v>8</v>
      </c>
      <c r="BQ3558" s="1">
        <v>8</v>
      </c>
      <c r="BR3558" s="1">
        <v>8</v>
      </c>
      <c r="BS3558" s="1">
        <v>8</v>
      </c>
      <c r="BT3558" s="1">
        <v>0</v>
      </c>
      <c r="BU3558" s="1" t="str">
        <f>"9:00 AM"</f>
        <v>9:00 AM</v>
      </c>
      <c r="BV3558" s="1" t="str">
        <f>"5:00 PM"</f>
        <v>5:00 PM</v>
      </c>
      <c r="BW3558" s="1" t="s">
        <v>135</v>
      </c>
      <c r="BX3558" s="1">
        <v>0</v>
      </c>
      <c r="BY3558" s="1">
        <v>12</v>
      </c>
      <c r="BZ3558" s="1" t="s">
        <v>112</v>
      </c>
      <c r="CB3558" s="1" t="s">
        <v>19613</v>
      </c>
      <c r="CC3558" s="1" t="s">
        <v>9979</v>
      </c>
      <c r="CE3558" s="1" t="s">
        <v>167</v>
      </c>
      <c r="CF3558" s="1" t="s">
        <v>117</v>
      </c>
      <c r="CG3558" s="1">
        <v>96950</v>
      </c>
      <c r="CH3558" s="3">
        <v>9.2200000000000006</v>
      </c>
      <c r="CI3558" s="3">
        <v>9.2200000000000006</v>
      </c>
      <c r="CJ3558" s="3">
        <v>13.83</v>
      </c>
      <c r="CK3558" s="3">
        <v>13.83</v>
      </c>
      <c r="CL3558" s="1" t="s">
        <v>137</v>
      </c>
      <c r="CM3558" s="1" t="s">
        <v>1474</v>
      </c>
      <c r="CN3558" s="1" t="s">
        <v>139</v>
      </c>
      <c r="CP3558" s="1" t="s">
        <v>112</v>
      </c>
      <c r="CQ3558" s="1" t="s">
        <v>111</v>
      </c>
      <c r="CR3558" s="1" t="s">
        <v>112</v>
      </c>
      <c r="CS3558" s="1" t="s">
        <v>111</v>
      </c>
      <c r="CT3558" s="1" t="s">
        <v>138</v>
      </c>
      <c r="CU3558" s="1" t="s">
        <v>111</v>
      </c>
      <c r="CV3558" s="1" t="s">
        <v>138</v>
      </c>
      <c r="CW3558" s="1" t="s">
        <v>5146</v>
      </c>
      <c r="CX3558" s="1">
        <v>16702332374</v>
      </c>
      <c r="CY3558" s="1" t="s">
        <v>9980</v>
      </c>
      <c r="CZ3558" s="1" t="s">
        <v>138</v>
      </c>
      <c r="DA3558" s="1" t="s">
        <v>111</v>
      </c>
      <c r="DB3558" s="1" t="s">
        <v>112</v>
      </c>
    </row>
    <row r="3559" spans="1:111" ht="15.6" customHeight="1" x14ac:dyDescent="0.25">
      <c r="A3559" s="1" t="s">
        <v>19622</v>
      </c>
      <c r="B3559" s="1" t="s">
        <v>109</v>
      </c>
      <c r="C3559" s="2">
        <v>44306.291184953705</v>
      </c>
      <c r="D3559" s="2">
        <v>44336</v>
      </c>
      <c r="E3559" s="1" t="s">
        <v>180</v>
      </c>
      <c r="G3559" s="1" t="s">
        <v>112</v>
      </c>
      <c r="H3559" s="1" t="s">
        <v>112</v>
      </c>
      <c r="I3559" s="1" t="s">
        <v>112</v>
      </c>
      <c r="J3559" s="1" t="s">
        <v>18619</v>
      </c>
      <c r="L3559" s="1" t="s">
        <v>2732</v>
      </c>
      <c r="M3559" s="1" t="s">
        <v>1757</v>
      </c>
      <c r="N3559" s="1" t="s">
        <v>1759</v>
      </c>
      <c r="O3559" s="1" t="s">
        <v>117</v>
      </c>
      <c r="P3559" s="9">
        <v>96952</v>
      </c>
      <c r="Q3559" s="1" t="s">
        <v>118</v>
      </c>
      <c r="S3559" s="1">
        <v>16704331577</v>
      </c>
      <c r="U3559" s="1">
        <v>721120</v>
      </c>
      <c r="V3559" s="1" t="s">
        <v>119</v>
      </c>
      <c r="X3559" s="1" t="s">
        <v>1234</v>
      </c>
      <c r="Y3559" s="1" t="s">
        <v>1235</v>
      </c>
      <c r="Z3559" s="1" t="s">
        <v>18621</v>
      </c>
      <c r="AA3559" s="1" t="s">
        <v>18622</v>
      </c>
      <c r="AB3559" s="1" t="s">
        <v>2732</v>
      </c>
      <c r="AC3559" s="1" t="s">
        <v>1757</v>
      </c>
      <c r="AD3559" s="1" t="s">
        <v>1759</v>
      </c>
      <c r="AE3559" s="1" t="s">
        <v>117</v>
      </c>
      <c r="AF3559" s="9">
        <v>96952</v>
      </c>
      <c r="AG3559" s="1" t="s">
        <v>118</v>
      </c>
      <c r="AI3559" s="1">
        <v>16704331577</v>
      </c>
      <c r="AK3559" s="1" t="s">
        <v>18623</v>
      </c>
      <c r="BC3559" s="1" t="str">
        <f>"11-1021.00"</f>
        <v>11-1021.00</v>
      </c>
      <c r="BD3559" s="1" t="s">
        <v>248</v>
      </c>
      <c r="BE3559" s="1" t="s">
        <v>19623</v>
      </c>
      <c r="BF3559" s="1" t="s">
        <v>5897</v>
      </c>
      <c r="BG3559" s="1">
        <v>1</v>
      </c>
      <c r="BI3559" s="2">
        <v>44378</v>
      </c>
      <c r="BJ3559" s="2">
        <v>44742</v>
      </c>
      <c r="BM3559" s="1">
        <v>40</v>
      </c>
      <c r="BN3559" s="1">
        <v>0</v>
      </c>
      <c r="BO3559" s="1">
        <v>8</v>
      </c>
      <c r="BP3559" s="1">
        <v>8</v>
      </c>
      <c r="BQ3559" s="1">
        <v>8</v>
      </c>
      <c r="BR3559" s="1">
        <v>8</v>
      </c>
      <c r="BS3559" s="1">
        <v>8</v>
      </c>
      <c r="BT3559" s="1">
        <v>0</v>
      </c>
      <c r="BU3559" s="1" t="str">
        <f>"8:00 AM"</f>
        <v>8:00 AM</v>
      </c>
      <c r="BV3559" s="1" t="str">
        <f>"5:00 PM"</f>
        <v>5:00 PM</v>
      </c>
      <c r="BW3559" s="1" t="s">
        <v>392</v>
      </c>
      <c r="BX3559" s="1">
        <v>1</v>
      </c>
      <c r="BY3559" s="1">
        <v>24</v>
      </c>
      <c r="BZ3559" s="1" t="s">
        <v>111</v>
      </c>
      <c r="CA3559" s="1">
        <v>1</v>
      </c>
      <c r="CB3559" s="4" t="s">
        <v>19624</v>
      </c>
      <c r="CC3559" s="1" t="s">
        <v>19625</v>
      </c>
      <c r="CD3559" s="1" t="s">
        <v>267</v>
      </c>
      <c r="CE3559" s="1" t="s">
        <v>19626</v>
      </c>
      <c r="CF3559" s="1" t="s">
        <v>117</v>
      </c>
      <c r="CG3559" s="1">
        <v>96952</v>
      </c>
      <c r="CH3559" s="3">
        <v>22.55</v>
      </c>
      <c r="CI3559" s="3">
        <v>22.55</v>
      </c>
      <c r="CJ3559" s="3">
        <v>0</v>
      </c>
      <c r="CK3559" s="3">
        <v>0</v>
      </c>
      <c r="CL3559" s="1" t="s">
        <v>137</v>
      </c>
      <c r="CM3559" s="1" t="s">
        <v>331</v>
      </c>
      <c r="CN3559" s="1" t="s">
        <v>139</v>
      </c>
      <c r="CP3559" s="1" t="s">
        <v>112</v>
      </c>
      <c r="CQ3559" s="1" t="s">
        <v>111</v>
      </c>
      <c r="CR3559" s="1" t="s">
        <v>112</v>
      </c>
      <c r="CS3559" s="1" t="s">
        <v>112</v>
      </c>
      <c r="CT3559" s="1" t="s">
        <v>138</v>
      </c>
      <c r="CU3559" s="1" t="s">
        <v>111</v>
      </c>
      <c r="CV3559" s="1" t="s">
        <v>138</v>
      </c>
      <c r="CW3559" s="1" t="s">
        <v>18628</v>
      </c>
      <c r="CX3559" s="1">
        <v>16704331577</v>
      </c>
      <c r="CY3559" s="1" t="s">
        <v>18623</v>
      </c>
      <c r="CZ3559" s="1" t="s">
        <v>18629</v>
      </c>
      <c r="DA3559" s="1" t="s">
        <v>111</v>
      </c>
      <c r="DB3559" s="1" t="s">
        <v>112</v>
      </c>
    </row>
    <row r="3560" spans="1:111" ht="15.6" customHeight="1" x14ac:dyDescent="0.25">
      <c r="A3560" s="1" t="s">
        <v>19629</v>
      </c>
      <c r="B3560" s="1" t="s">
        <v>109</v>
      </c>
      <c r="C3560" s="2">
        <v>44310.340009143518</v>
      </c>
      <c r="D3560" s="2">
        <v>44361</v>
      </c>
      <c r="E3560" s="1" t="s">
        <v>110</v>
      </c>
      <c r="F3560" s="2">
        <v>44369.833333333336</v>
      </c>
      <c r="G3560" s="1" t="s">
        <v>112</v>
      </c>
      <c r="H3560" s="1" t="s">
        <v>112</v>
      </c>
      <c r="I3560" s="1" t="s">
        <v>112</v>
      </c>
      <c r="J3560" s="1" t="s">
        <v>7387</v>
      </c>
      <c r="K3560" s="1" t="s">
        <v>7388</v>
      </c>
      <c r="L3560" s="1" t="s">
        <v>7389</v>
      </c>
      <c r="M3560" s="1" t="s">
        <v>7390</v>
      </c>
      <c r="N3560" s="1" t="s">
        <v>116</v>
      </c>
      <c r="O3560" s="1" t="s">
        <v>117</v>
      </c>
      <c r="P3560" s="9">
        <v>96950</v>
      </c>
      <c r="Q3560" s="1" t="s">
        <v>118</v>
      </c>
      <c r="S3560" s="1">
        <v>16707837461</v>
      </c>
      <c r="U3560" s="1">
        <v>56132</v>
      </c>
      <c r="V3560" s="1" t="s">
        <v>119</v>
      </c>
      <c r="X3560" s="1" t="s">
        <v>671</v>
      </c>
      <c r="Y3560" s="1" t="s">
        <v>7391</v>
      </c>
      <c r="Z3560" s="1" t="s">
        <v>7392</v>
      </c>
      <c r="AA3560" s="1" t="s">
        <v>373</v>
      </c>
      <c r="AB3560" s="1" t="s">
        <v>7393</v>
      </c>
      <c r="AC3560" s="1" t="s">
        <v>7394</v>
      </c>
      <c r="AD3560" s="1" t="s">
        <v>116</v>
      </c>
      <c r="AE3560" s="1" t="s">
        <v>117</v>
      </c>
      <c r="AF3560" s="9">
        <v>96950</v>
      </c>
      <c r="AG3560" s="1" t="s">
        <v>118</v>
      </c>
      <c r="AI3560" s="1">
        <v>16707837461</v>
      </c>
      <c r="AK3560" s="1" t="s">
        <v>575</v>
      </c>
      <c r="BC3560" s="1" t="str">
        <f>"35-2014.00"</f>
        <v>35-2014.00</v>
      </c>
      <c r="BD3560" s="1" t="s">
        <v>152</v>
      </c>
      <c r="BE3560" s="1" t="s">
        <v>7395</v>
      </c>
      <c r="BF3560" s="1" t="s">
        <v>154</v>
      </c>
      <c r="BG3560" s="1">
        <v>6</v>
      </c>
      <c r="BI3560" s="2">
        <v>44470</v>
      </c>
      <c r="BJ3560" s="2">
        <v>44834</v>
      </c>
      <c r="BM3560" s="1">
        <v>35</v>
      </c>
      <c r="BN3560" s="1">
        <v>0</v>
      </c>
      <c r="BO3560" s="1">
        <v>7</v>
      </c>
      <c r="BP3560" s="1">
        <v>7</v>
      </c>
      <c r="BQ3560" s="1">
        <v>7</v>
      </c>
      <c r="BR3560" s="1">
        <v>7</v>
      </c>
      <c r="BS3560" s="1">
        <v>7</v>
      </c>
      <c r="BT3560" s="1">
        <v>0</v>
      </c>
      <c r="BU3560" s="1" t="str">
        <f>"9:00 AM"</f>
        <v>9:00 AM</v>
      </c>
      <c r="BV3560" s="1" t="str">
        <f>"5:00 PM"</f>
        <v>5:00 PM</v>
      </c>
      <c r="BW3560" s="1" t="s">
        <v>135</v>
      </c>
      <c r="BX3560" s="1">
        <v>0</v>
      </c>
      <c r="BY3560" s="1">
        <v>12</v>
      </c>
      <c r="BZ3560" s="1" t="s">
        <v>112</v>
      </c>
      <c r="CA3560" s="1">
        <v>0</v>
      </c>
      <c r="CB3560" s="1" t="s">
        <v>19630</v>
      </c>
      <c r="CC3560" s="1" t="s">
        <v>7390</v>
      </c>
      <c r="CD3560" s="1" t="s">
        <v>7397</v>
      </c>
      <c r="CE3560" s="1" t="s">
        <v>116</v>
      </c>
      <c r="CF3560" s="1" t="s">
        <v>117</v>
      </c>
      <c r="CG3560" s="1">
        <v>96950</v>
      </c>
      <c r="CH3560" s="3">
        <v>8.68</v>
      </c>
      <c r="CI3560" s="3">
        <v>8.68</v>
      </c>
      <c r="CJ3560" s="3">
        <v>13.02</v>
      </c>
      <c r="CK3560" s="3">
        <v>13.02</v>
      </c>
      <c r="CL3560" s="1" t="s">
        <v>137</v>
      </c>
      <c r="CM3560" s="1" t="s">
        <v>582</v>
      </c>
      <c r="CN3560" s="1" t="s">
        <v>139</v>
      </c>
      <c r="CP3560" s="1" t="s">
        <v>112</v>
      </c>
      <c r="CQ3560" s="1" t="s">
        <v>111</v>
      </c>
      <c r="CR3560" s="1" t="s">
        <v>111</v>
      </c>
      <c r="CS3560" s="1" t="s">
        <v>111</v>
      </c>
      <c r="CT3560" s="1" t="s">
        <v>138</v>
      </c>
      <c r="CU3560" s="1" t="s">
        <v>111</v>
      </c>
      <c r="CV3560" s="1" t="s">
        <v>138</v>
      </c>
      <c r="CW3560" s="1" t="s">
        <v>583</v>
      </c>
      <c r="CX3560" s="1">
        <v>16707837461</v>
      </c>
      <c r="CY3560" s="1" t="s">
        <v>575</v>
      </c>
      <c r="CZ3560" s="1" t="s">
        <v>428</v>
      </c>
      <c r="DA3560" s="1" t="s">
        <v>111</v>
      </c>
      <c r="DB3560" s="1" t="s">
        <v>112</v>
      </c>
    </row>
    <row r="3561" spans="1:111" ht="15.6" customHeight="1" x14ac:dyDescent="0.25">
      <c r="A3561" s="1" t="s">
        <v>19657</v>
      </c>
      <c r="B3561" s="1" t="s">
        <v>109</v>
      </c>
      <c r="C3561" s="2">
        <v>44302.036570717595</v>
      </c>
      <c r="D3561" s="2">
        <v>44351</v>
      </c>
      <c r="E3561" s="1" t="s">
        <v>110</v>
      </c>
      <c r="F3561" s="2">
        <v>44468.833333333336</v>
      </c>
      <c r="G3561" s="1" t="s">
        <v>111</v>
      </c>
      <c r="H3561" s="1" t="s">
        <v>112</v>
      </c>
      <c r="I3561" s="1" t="s">
        <v>112</v>
      </c>
      <c r="J3561" s="1" t="s">
        <v>8417</v>
      </c>
      <c r="L3561" s="1" t="s">
        <v>8418</v>
      </c>
      <c r="M3561" s="1" t="s">
        <v>8419</v>
      </c>
      <c r="N3561" s="1" t="s">
        <v>116</v>
      </c>
      <c r="O3561" s="1" t="s">
        <v>117</v>
      </c>
      <c r="P3561" s="9">
        <v>96950</v>
      </c>
      <c r="Q3561" s="1" t="s">
        <v>118</v>
      </c>
      <c r="S3561" s="1">
        <v>16706701610</v>
      </c>
      <c r="U3561" s="1">
        <v>221114</v>
      </c>
      <c r="V3561" s="1" t="s">
        <v>119</v>
      </c>
      <c r="X3561" s="1" t="s">
        <v>1745</v>
      </c>
      <c r="Y3561" s="1" t="s">
        <v>1746</v>
      </c>
      <c r="AA3561" s="1" t="s">
        <v>245</v>
      </c>
      <c r="AB3561" s="1" t="s">
        <v>8420</v>
      </c>
      <c r="AC3561" s="1" t="s">
        <v>8419</v>
      </c>
      <c r="AD3561" s="1" t="s">
        <v>116</v>
      </c>
      <c r="AE3561" s="1" t="s">
        <v>117</v>
      </c>
      <c r="AF3561" s="9">
        <v>96950</v>
      </c>
      <c r="AG3561" s="1" t="s">
        <v>118</v>
      </c>
      <c r="AI3561" s="1">
        <v>16702311610</v>
      </c>
      <c r="AK3561" s="1" t="s">
        <v>8421</v>
      </c>
      <c r="BC3561" s="1" t="str">
        <f>"49-9071.00"</f>
        <v>49-9071.00</v>
      </c>
      <c r="BD3561" s="1" t="s">
        <v>214</v>
      </c>
      <c r="BE3561" s="1" t="s">
        <v>8422</v>
      </c>
      <c r="BF3561" s="1" t="s">
        <v>1069</v>
      </c>
      <c r="BG3561" s="1">
        <v>1</v>
      </c>
      <c r="BI3561" s="2">
        <v>44470</v>
      </c>
      <c r="BJ3561" s="2">
        <v>44834</v>
      </c>
      <c r="BM3561" s="1">
        <v>35</v>
      </c>
      <c r="BN3561" s="1">
        <v>0</v>
      </c>
      <c r="BO3561" s="1">
        <v>7</v>
      </c>
      <c r="BP3561" s="1">
        <v>7</v>
      </c>
      <c r="BQ3561" s="1">
        <v>7</v>
      </c>
      <c r="BR3561" s="1">
        <v>7</v>
      </c>
      <c r="BS3561" s="1">
        <v>7</v>
      </c>
      <c r="BT3561" s="1">
        <v>0</v>
      </c>
      <c r="BU3561" s="1" t="str">
        <f>"8:00 AM"</f>
        <v>8:00 AM</v>
      </c>
      <c r="BV3561" s="1" t="str">
        <f>"4:00 PM"</f>
        <v>4:00 PM</v>
      </c>
      <c r="BW3561" s="1" t="s">
        <v>135</v>
      </c>
      <c r="BX3561" s="1">
        <v>0</v>
      </c>
      <c r="BY3561" s="1">
        <v>12</v>
      </c>
      <c r="BZ3561" s="1" t="s">
        <v>112</v>
      </c>
      <c r="CA3561" s="1">
        <v>0</v>
      </c>
      <c r="CB3561" s="1" t="s">
        <v>8423</v>
      </c>
      <c r="CC3561" s="1" t="s">
        <v>8424</v>
      </c>
      <c r="CD3561" s="1" t="s">
        <v>8419</v>
      </c>
      <c r="CE3561" s="1" t="s">
        <v>116</v>
      </c>
      <c r="CF3561" s="1" t="s">
        <v>117</v>
      </c>
      <c r="CG3561" s="1">
        <v>96950</v>
      </c>
      <c r="CH3561" s="3">
        <v>8.7100000000000009</v>
      </c>
      <c r="CI3561" s="3">
        <v>8.7100000000000009</v>
      </c>
      <c r="CJ3561" s="3">
        <v>13.07</v>
      </c>
      <c r="CK3561" s="3">
        <v>13.07</v>
      </c>
      <c r="CL3561" s="1" t="s">
        <v>137</v>
      </c>
      <c r="CN3561" s="1" t="s">
        <v>139</v>
      </c>
      <c r="CP3561" s="1" t="s">
        <v>112</v>
      </c>
      <c r="CQ3561" s="1" t="s">
        <v>111</v>
      </c>
      <c r="CR3561" s="1" t="s">
        <v>112</v>
      </c>
      <c r="CS3561" s="1" t="s">
        <v>112</v>
      </c>
      <c r="CT3561" s="1" t="s">
        <v>138</v>
      </c>
      <c r="CU3561" s="1" t="s">
        <v>111</v>
      </c>
      <c r="CV3561" s="1" t="s">
        <v>138</v>
      </c>
      <c r="CW3561" s="1" t="s">
        <v>138</v>
      </c>
      <c r="CX3561" s="1">
        <v>16702341610</v>
      </c>
      <c r="CY3561" s="1" t="s">
        <v>8421</v>
      </c>
      <c r="CZ3561" s="1" t="s">
        <v>138</v>
      </c>
      <c r="DA3561" s="1" t="s">
        <v>111</v>
      </c>
      <c r="DB3561" s="1" t="s">
        <v>112</v>
      </c>
    </row>
    <row r="3562" spans="1:111" ht="15.6" customHeight="1" x14ac:dyDescent="0.25">
      <c r="A3562" s="1" t="s">
        <v>19664</v>
      </c>
      <c r="B3562" s="1" t="s">
        <v>109</v>
      </c>
      <c r="C3562" s="2">
        <v>44292.122687384261</v>
      </c>
      <c r="D3562" s="2">
        <v>44333</v>
      </c>
      <c r="E3562" s="1" t="s">
        <v>110</v>
      </c>
      <c r="F3562" s="2">
        <v>44466.833333333336</v>
      </c>
      <c r="G3562" s="1" t="s">
        <v>111</v>
      </c>
      <c r="H3562" s="1" t="s">
        <v>112</v>
      </c>
      <c r="I3562" s="1" t="s">
        <v>112</v>
      </c>
      <c r="J3562" s="1" t="s">
        <v>5132</v>
      </c>
      <c r="L3562" s="1" t="s">
        <v>5133</v>
      </c>
      <c r="M3562" s="1" t="s">
        <v>5133</v>
      </c>
      <c r="N3562" s="1" t="s">
        <v>167</v>
      </c>
      <c r="O3562" s="1" t="s">
        <v>117</v>
      </c>
      <c r="P3562" s="9">
        <v>96950</v>
      </c>
      <c r="Q3562" s="1" t="s">
        <v>118</v>
      </c>
      <c r="S3562" s="1">
        <v>16702346445</v>
      </c>
      <c r="T3562" s="1">
        <v>2263</v>
      </c>
      <c r="U3562" s="1">
        <v>4411</v>
      </c>
      <c r="V3562" s="1" t="s">
        <v>119</v>
      </c>
      <c r="X3562" s="1" t="s">
        <v>953</v>
      </c>
      <c r="Y3562" s="1" t="s">
        <v>3602</v>
      </c>
      <c r="AA3562" s="1" t="s">
        <v>955</v>
      </c>
      <c r="AB3562" s="1" t="s">
        <v>1088</v>
      </c>
      <c r="AC3562" s="1" t="s">
        <v>1088</v>
      </c>
      <c r="AD3562" s="1" t="s">
        <v>167</v>
      </c>
      <c r="AE3562" s="1" t="s">
        <v>117</v>
      </c>
      <c r="AF3562" s="9">
        <v>96950</v>
      </c>
      <c r="AG3562" s="1" t="s">
        <v>118</v>
      </c>
      <c r="AI3562" s="1">
        <v>16702346445</v>
      </c>
      <c r="AJ3562" s="1">
        <v>2263</v>
      </c>
      <c r="AK3562" s="1" t="s">
        <v>956</v>
      </c>
      <c r="BC3562" s="1" t="str">
        <f>"49-3023.01"</f>
        <v>49-3023.01</v>
      </c>
      <c r="BD3562" s="1" t="s">
        <v>608</v>
      </c>
      <c r="BE3562" s="1" t="s">
        <v>16588</v>
      </c>
      <c r="BF3562" s="1" t="s">
        <v>3964</v>
      </c>
      <c r="BG3562" s="1">
        <v>2</v>
      </c>
      <c r="BI3562" s="2">
        <v>44468</v>
      </c>
      <c r="BJ3562" s="2">
        <v>45197</v>
      </c>
      <c r="BM3562" s="1">
        <v>35</v>
      </c>
      <c r="BN3562" s="1">
        <v>0</v>
      </c>
      <c r="BO3562" s="1">
        <v>7</v>
      </c>
      <c r="BP3562" s="1">
        <v>7</v>
      </c>
      <c r="BQ3562" s="1">
        <v>7</v>
      </c>
      <c r="BR3562" s="1">
        <v>7</v>
      </c>
      <c r="BS3562" s="1">
        <v>7</v>
      </c>
      <c r="BT3562" s="1">
        <v>0</v>
      </c>
      <c r="BU3562" s="1" t="str">
        <f>"9:00 AM"</f>
        <v>9:00 AM</v>
      </c>
      <c r="BV3562" s="1" t="str">
        <f>"5:00 PM"</f>
        <v>5:00 PM</v>
      </c>
      <c r="BW3562" s="1" t="s">
        <v>135</v>
      </c>
      <c r="BX3562" s="1">
        <v>0</v>
      </c>
      <c r="BY3562" s="1">
        <v>12</v>
      </c>
      <c r="BZ3562" s="1" t="s">
        <v>112</v>
      </c>
      <c r="CA3562" s="1">
        <v>0</v>
      </c>
      <c r="CB3562" s="4" t="s">
        <v>19665</v>
      </c>
      <c r="CC3562" s="1" t="s">
        <v>5133</v>
      </c>
      <c r="CD3562" s="1" t="s">
        <v>5133</v>
      </c>
      <c r="CE3562" s="1" t="s">
        <v>167</v>
      </c>
      <c r="CF3562" s="1" t="s">
        <v>117</v>
      </c>
      <c r="CG3562" s="1">
        <v>96950</v>
      </c>
      <c r="CH3562" s="3">
        <v>8.75</v>
      </c>
      <c r="CI3562" s="3">
        <v>8.75</v>
      </c>
      <c r="CJ3562" s="3">
        <v>13.13</v>
      </c>
      <c r="CK3562" s="3">
        <v>13.13</v>
      </c>
      <c r="CL3562" s="1" t="s">
        <v>137</v>
      </c>
      <c r="CM3562" s="1" t="s">
        <v>1093</v>
      </c>
      <c r="CN3562" s="1" t="s">
        <v>139</v>
      </c>
      <c r="CP3562" s="1" t="s">
        <v>112</v>
      </c>
      <c r="CQ3562" s="1" t="s">
        <v>111</v>
      </c>
      <c r="CR3562" s="1" t="s">
        <v>112</v>
      </c>
      <c r="CS3562" s="1" t="s">
        <v>111</v>
      </c>
      <c r="CT3562" s="1" t="s">
        <v>138</v>
      </c>
      <c r="CU3562" s="1" t="s">
        <v>111</v>
      </c>
      <c r="CV3562" s="1" t="s">
        <v>138</v>
      </c>
      <c r="CW3562" s="1" t="s">
        <v>138</v>
      </c>
      <c r="CX3562" s="1">
        <v>16702346445</v>
      </c>
      <c r="CY3562" s="1" t="s">
        <v>956</v>
      </c>
      <c r="CZ3562" s="1" t="s">
        <v>138</v>
      </c>
      <c r="DA3562" s="1" t="s">
        <v>111</v>
      </c>
      <c r="DB3562" s="1" t="s">
        <v>112</v>
      </c>
      <c r="DC3562" s="1" t="s">
        <v>953</v>
      </c>
      <c r="DD3562" s="1" t="s">
        <v>954</v>
      </c>
      <c r="DF3562" s="1" t="s">
        <v>5132</v>
      </c>
      <c r="DG3562" s="1" t="s">
        <v>956</v>
      </c>
    </row>
    <row r="3563" spans="1:111" ht="15.6" customHeight="1" x14ac:dyDescent="0.25">
      <c r="A3563" s="1" t="s">
        <v>19674</v>
      </c>
      <c r="B3563" s="1" t="s">
        <v>109</v>
      </c>
      <c r="C3563" s="2">
        <v>44342.821921759256</v>
      </c>
      <c r="D3563" s="2">
        <v>44363</v>
      </c>
      <c r="E3563" s="1" t="s">
        <v>110</v>
      </c>
      <c r="F3563" s="2">
        <v>44468.833333333336</v>
      </c>
      <c r="G3563" s="1" t="s">
        <v>112</v>
      </c>
      <c r="H3563" s="1" t="s">
        <v>112</v>
      </c>
      <c r="I3563" s="1" t="s">
        <v>112</v>
      </c>
      <c r="J3563" s="1" t="s">
        <v>1021</v>
      </c>
      <c r="K3563" s="1" t="s">
        <v>1022</v>
      </c>
      <c r="L3563" s="1" t="s">
        <v>1023</v>
      </c>
      <c r="M3563" s="1" t="s">
        <v>1029</v>
      </c>
      <c r="N3563" s="1" t="s">
        <v>157</v>
      </c>
      <c r="O3563" s="1" t="s">
        <v>117</v>
      </c>
      <c r="P3563" s="9">
        <v>96950</v>
      </c>
      <c r="Q3563" s="1" t="s">
        <v>118</v>
      </c>
      <c r="S3563" s="1">
        <v>16702341595</v>
      </c>
      <c r="U3563" s="1">
        <v>23821</v>
      </c>
      <c r="V3563" s="1" t="s">
        <v>119</v>
      </c>
      <c r="X3563" s="1" t="s">
        <v>1265</v>
      </c>
      <c r="Y3563" s="1" t="s">
        <v>1266</v>
      </c>
      <c r="Z3563" s="1" t="s">
        <v>4046</v>
      </c>
      <c r="AA3563" s="1" t="s">
        <v>1028</v>
      </c>
      <c r="AB3563" s="1" t="s">
        <v>1023</v>
      </c>
      <c r="AC3563" s="1" t="s">
        <v>1029</v>
      </c>
      <c r="AD3563" s="1" t="s">
        <v>157</v>
      </c>
      <c r="AE3563" s="1" t="s">
        <v>117</v>
      </c>
      <c r="AF3563" s="9">
        <v>96950</v>
      </c>
      <c r="AG3563" s="1" t="s">
        <v>118</v>
      </c>
      <c r="AI3563" s="1">
        <v>16702341595</v>
      </c>
      <c r="AK3563" s="1" t="s">
        <v>1030</v>
      </c>
      <c r="BC3563" s="1" t="str">
        <f>"47-2111.00"</f>
        <v>47-2111.00</v>
      </c>
      <c r="BD3563" s="1" t="s">
        <v>1792</v>
      </c>
      <c r="BE3563" s="1" t="s">
        <v>6627</v>
      </c>
      <c r="BF3563" s="1" t="s">
        <v>1794</v>
      </c>
      <c r="BG3563" s="1">
        <v>6</v>
      </c>
      <c r="BI3563" s="2">
        <v>44470</v>
      </c>
      <c r="BJ3563" s="2">
        <v>44834</v>
      </c>
      <c r="BM3563" s="1">
        <v>35</v>
      </c>
      <c r="BN3563" s="1">
        <v>0</v>
      </c>
      <c r="BO3563" s="1">
        <v>7</v>
      </c>
      <c r="BP3563" s="1">
        <v>7</v>
      </c>
      <c r="BQ3563" s="1">
        <v>7</v>
      </c>
      <c r="BR3563" s="1">
        <v>7</v>
      </c>
      <c r="BS3563" s="1">
        <v>7</v>
      </c>
      <c r="BT3563" s="1">
        <v>0</v>
      </c>
      <c r="BU3563" s="1" t="str">
        <f>"9:00 AM"</f>
        <v>9:00 AM</v>
      </c>
      <c r="BV3563" s="1" t="str">
        <f>"5:00 PM"</f>
        <v>5:00 PM</v>
      </c>
      <c r="BW3563" s="1" t="s">
        <v>135</v>
      </c>
      <c r="BX3563" s="1">
        <v>0</v>
      </c>
      <c r="BY3563" s="1">
        <v>12</v>
      </c>
      <c r="BZ3563" s="1" t="s">
        <v>112</v>
      </c>
      <c r="CB3563" s="4" t="s">
        <v>16566</v>
      </c>
      <c r="CC3563" s="1" t="s">
        <v>1023</v>
      </c>
      <c r="CD3563" s="1" t="s">
        <v>1029</v>
      </c>
      <c r="CE3563" s="1" t="s">
        <v>157</v>
      </c>
      <c r="CF3563" s="1" t="s">
        <v>117</v>
      </c>
      <c r="CG3563" s="1">
        <v>96950</v>
      </c>
      <c r="CH3563" s="3">
        <v>10.53</v>
      </c>
      <c r="CI3563" s="3">
        <v>10.53</v>
      </c>
      <c r="CJ3563" s="3">
        <v>15.79</v>
      </c>
      <c r="CK3563" s="3">
        <v>15.79</v>
      </c>
      <c r="CL3563" s="1" t="s">
        <v>137</v>
      </c>
      <c r="CM3563" s="1" t="s">
        <v>138</v>
      </c>
      <c r="CN3563" s="1" t="s">
        <v>139</v>
      </c>
      <c r="CP3563" s="1" t="s">
        <v>112</v>
      </c>
      <c r="CQ3563" s="1" t="s">
        <v>111</v>
      </c>
      <c r="CR3563" s="1" t="s">
        <v>112</v>
      </c>
      <c r="CS3563" s="1" t="s">
        <v>111</v>
      </c>
      <c r="CT3563" s="1" t="s">
        <v>138</v>
      </c>
      <c r="CU3563" s="1" t="s">
        <v>111</v>
      </c>
      <c r="CV3563" s="1" t="s">
        <v>111</v>
      </c>
      <c r="CW3563" s="1" t="s">
        <v>1149</v>
      </c>
      <c r="CX3563" s="1">
        <v>16702341595</v>
      </c>
      <c r="CY3563" s="1" t="s">
        <v>1030</v>
      </c>
      <c r="CZ3563" s="1" t="s">
        <v>138</v>
      </c>
      <c r="DA3563" s="1" t="s">
        <v>111</v>
      </c>
      <c r="DB3563" s="1" t="s">
        <v>112</v>
      </c>
    </row>
    <row r="3564" spans="1:111" ht="15.6" customHeight="1" x14ac:dyDescent="0.25">
      <c r="A3564" s="1" t="s">
        <v>19694</v>
      </c>
      <c r="B3564" s="1" t="s">
        <v>109</v>
      </c>
      <c r="C3564" s="2">
        <v>44362.023806712961</v>
      </c>
      <c r="D3564" s="2">
        <v>44410</v>
      </c>
      <c r="E3564" s="1" t="s">
        <v>110</v>
      </c>
      <c r="F3564" s="2">
        <v>44468.833333333336</v>
      </c>
      <c r="G3564" s="1" t="s">
        <v>111</v>
      </c>
      <c r="H3564" s="1" t="s">
        <v>112</v>
      </c>
      <c r="I3564" s="1" t="s">
        <v>112</v>
      </c>
      <c r="J3564" s="1" t="s">
        <v>701</v>
      </c>
      <c r="L3564" s="1" t="s">
        <v>3293</v>
      </c>
      <c r="M3564" s="1" t="s">
        <v>3294</v>
      </c>
      <c r="N3564" s="1" t="s">
        <v>167</v>
      </c>
      <c r="O3564" s="1" t="s">
        <v>117</v>
      </c>
      <c r="P3564" s="9">
        <v>96950</v>
      </c>
      <c r="Q3564" s="1" t="s">
        <v>118</v>
      </c>
      <c r="S3564" s="1">
        <v>16702353715</v>
      </c>
      <c r="U3564" s="1">
        <v>56152</v>
      </c>
      <c r="V3564" s="1" t="s">
        <v>119</v>
      </c>
      <c r="X3564" s="1" t="s">
        <v>704</v>
      </c>
      <c r="Y3564" s="1" t="s">
        <v>705</v>
      </c>
      <c r="AA3564" s="1" t="s">
        <v>706</v>
      </c>
      <c r="AB3564" s="1" t="s">
        <v>11900</v>
      </c>
      <c r="AC3564" s="1" t="s">
        <v>3294</v>
      </c>
      <c r="AD3564" s="1" t="s">
        <v>167</v>
      </c>
      <c r="AE3564" s="1" t="s">
        <v>117</v>
      </c>
      <c r="AF3564" s="9">
        <v>96950</v>
      </c>
      <c r="AG3564" s="1" t="s">
        <v>118</v>
      </c>
      <c r="AI3564" s="1">
        <v>16702353715</v>
      </c>
      <c r="AK3564" s="1" t="s">
        <v>709</v>
      </c>
      <c r="BC3564" s="1" t="str">
        <f>"43-3031.00"</f>
        <v>43-3031.00</v>
      </c>
      <c r="BD3564" s="1" t="s">
        <v>389</v>
      </c>
      <c r="BE3564" s="1" t="s">
        <v>11872</v>
      </c>
      <c r="BF3564" s="1" t="s">
        <v>1045</v>
      </c>
      <c r="BG3564" s="1">
        <v>1</v>
      </c>
      <c r="BI3564" s="2">
        <v>44470</v>
      </c>
      <c r="BJ3564" s="2">
        <v>44834</v>
      </c>
      <c r="BM3564" s="1">
        <v>35</v>
      </c>
      <c r="BN3564" s="1">
        <v>0</v>
      </c>
      <c r="BO3564" s="1">
        <v>7</v>
      </c>
      <c r="BP3564" s="1">
        <v>7</v>
      </c>
      <c r="BQ3564" s="1">
        <v>7</v>
      </c>
      <c r="BR3564" s="1">
        <v>7</v>
      </c>
      <c r="BS3564" s="1">
        <v>7</v>
      </c>
      <c r="BT3564" s="1">
        <v>0</v>
      </c>
      <c r="BU3564" s="1" t="str">
        <f>"8:00 AM"</f>
        <v>8:00 AM</v>
      </c>
      <c r="BV3564" s="1" t="str">
        <f>"4:00 PM"</f>
        <v>4:00 PM</v>
      </c>
      <c r="BW3564" s="1" t="s">
        <v>392</v>
      </c>
      <c r="BX3564" s="1">
        <v>0</v>
      </c>
      <c r="BY3564" s="1">
        <v>24</v>
      </c>
      <c r="BZ3564" s="1" t="s">
        <v>112</v>
      </c>
      <c r="CB3564" s="1" t="s">
        <v>19695</v>
      </c>
      <c r="CC3564" s="1" t="s">
        <v>11874</v>
      </c>
      <c r="CD3564" s="1" t="s">
        <v>3294</v>
      </c>
      <c r="CE3564" s="1" t="s">
        <v>167</v>
      </c>
      <c r="CF3564" s="1" t="s">
        <v>117</v>
      </c>
      <c r="CG3564" s="1">
        <v>96950</v>
      </c>
      <c r="CH3564" s="3">
        <v>9.49</v>
      </c>
      <c r="CI3564" s="3">
        <v>10.49</v>
      </c>
      <c r="CJ3564" s="3">
        <v>14.24</v>
      </c>
      <c r="CK3564" s="3">
        <v>15.74</v>
      </c>
      <c r="CL3564" s="1" t="s">
        <v>137</v>
      </c>
      <c r="CM3564" s="1" t="s">
        <v>713</v>
      </c>
      <c r="CN3564" s="1" t="s">
        <v>139</v>
      </c>
      <c r="CP3564" s="1" t="s">
        <v>112</v>
      </c>
      <c r="CQ3564" s="1" t="s">
        <v>111</v>
      </c>
      <c r="CR3564" s="1" t="s">
        <v>112</v>
      </c>
      <c r="CS3564" s="1" t="s">
        <v>111</v>
      </c>
      <c r="CT3564" s="1" t="s">
        <v>111</v>
      </c>
      <c r="CU3564" s="1" t="s">
        <v>111</v>
      </c>
      <c r="CV3564" s="1" t="s">
        <v>138</v>
      </c>
      <c r="CW3564" s="1" t="s">
        <v>714</v>
      </c>
      <c r="CX3564" s="1">
        <v>16702353715</v>
      </c>
      <c r="CY3564" s="1" t="s">
        <v>3005</v>
      </c>
      <c r="CZ3564" s="1" t="s">
        <v>428</v>
      </c>
      <c r="DA3564" s="1" t="s">
        <v>111</v>
      </c>
      <c r="DB3564" s="1" t="s">
        <v>112</v>
      </c>
    </row>
    <row r="3565" spans="1:111" ht="15.6" customHeight="1" x14ac:dyDescent="0.25">
      <c r="A3565" s="1" t="s">
        <v>19713</v>
      </c>
      <c r="B3565" s="1" t="s">
        <v>109</v>
      </c>
      <c r="C3565" s="2">
        <v>44344.807456828705</v>
      </c>
      <c r="D3565" s="2">
        <v>44403</v>
      </c>
      <c r="E3565" s="1" t="s">
        <v>110</v>
      </c>
      <c r="F3565" s="2">
        <v>44466.833333333336</v>
      </c>
      <c r="G3565" s="1" t="s">
        <v>112</v>
      </c>
      <c r="H3565" s="1" t="s">
        <v>112</v>
      </c>
      <c r="I3565" s="1" t="s">
        <v>112</v>
      </c>
      <c r="J3565" s="1" t="s">
        <v>1123</v>
      </c>
      <c r="K3565" s="1" t="s">
        <v>3955</v>
      </c>
      <c r="L3565" s="1" t="s">
        <v>1125</v>
      </c>
      <c r="M3565" s="1" t="s">
        <v>1126</v>
      </c>
      <c r="N3565" s="1" t="s">
        <v>116</v>
      </c>
      <c r="O3565" s="1" t="s">
        <v>117</v>
      </c>
      <c r="P3565" s="9">
        <v>96950</v>
      </c>
      <c r="Q3565" s="1" t="s">
        <v>118</v>
      </c>
      <c r="R3565" s="1" t="s">
        <v>117</v>
      </c>
      <c r="S3565" s="1">
        <v>16702341795</v>
      </c>
      <c r="U3565" s="1">
        <v>45399</v>
      </c>
      <c r="V3565" s="1" t="s">
        <v>119</v>
      </c>
      <c r="X3565" s="1" t="s">
        <v>1127</v>
      </c>
      <c r="Y3565" s="1" t="s">
        <v>848</v>
      </c>
      <c r="Z3565" s="1" t="s">
        <v>1128</v>
      </c>
      <c r="AA3565" s="1" t="s">
        <v>1129</v>
      </c>
      <c r="AB3565" s="1" t="s">
        <v>1125</v>
      </c>
      <c r="AC3565" s="1" t="s">
        <v>1130</v>
      </c>
      <c r="AD3565" s="1" t="s">
        <v>116</v>
      </c>
      <c r="AE3565" s="1" t="s">
        <v>117</v>
      </c>
      <c r="AF3565" s="9">
        <v>96950</v>
      </c>
      <c r="AG3565" s="1" t="s">
        <v>118</v>
      </c>
      <c r="AH3565" s="1" t="s">
        <v>117</v>
      </c>
      <c r="AI3565" s="1">
        <v>16702341795</v>
      </c>
      <c r="AK3565" s="1" t="s">
        <v>1135</v>
      </c>
      <c r="BC3565" s="1" t="str">
        <f>"51-3021.00"</f>
        <v>51-3021.00</v>
      </c>
      <c r="BD3565" s="1" t="s">
        <v>4564</v>
      </c>
      <c r="BE3565" s="1" t="s">
        <v>4819</v>
      </c>
      <c r="BF3565" s="1" t="s">
        <v>4565</v>
      </c>
      <c r="BG3565" s="1">
        <v>1</v>
      </c>
      <c r="BI3565" s="2">
        <v>44468</v>
      </c>
      <c r="BJ3565" s="2">
        <v>44832</v>
      </c>
      <c r="BM3565" s="1">
        <v>0</v>
      </c>
      <c r="BN3565" s="1">
        <v>0</v>
      </c>
      <c r="BO3565" s="1">
        <v>0</v>
      </c>
      <c r="BP3565" s="1">
        <v>0</v>
      </c>
      <c r="BQ3565" s="1">
        <v>0</v>
      </c>
      <c r="BR3565" s="1">
        <v>0</v>
      </c>
      <c r="BS3565" s="1">
        <v>0</v>
      </c>
      <c r="BT3565" s="1">
        <v>0</v>
      </c>
      <c r="BU3565" s="1" t="str">
        <f>"8:00 AM"</f>
        <v>8:00 AM</v>
      </c>
      <c r="BV3565" s="1" t="str">
        <f t="shared" ref="BV3565:BV3577" si="88">"5:00 PM"</f>
        <v>5:00 PM</v>
      </c>
      <c r="BW3565" s="1" t="s">
        <v>135</v>
      </c>
      <c r="BX3565" s="1">
        <v>0</v>
      </c>
      <c r="BY3565" s="1">
        <v>3</v>
      </c>
      <c r="BZ3565" s="1" t="s">
        <v>112</v>
      </c>
      <c r="CB3565" s="1" t="s">
        <v>4820</v>
      </c>
      <c r="CC3565" s="1" t="s">
        <v>3959</v>
      </c>
      <c r="CD3565" s="1" t="s">
        <v>3960</v>
      </c>
      <c r="CE3565" s="1" t="s">
        <v>116</v>
      </c>
      <c r="CF3565" s="1" t="s">
        <v>117</v>
      </c>
      <c r="CG3565" s="1">
        <v>96950</v>
      </c>
      <c r="CH3565" s="3">
        <v>7.97</v>
      </c>
      <c r="CI3565" s="3">
        <v>9.49</v>
      </c>
      <c r="CJ3565" s="3">
        <v>11.95</v>
      </c>
      <c r="CK3565" s="3">
        <v>14.23</v>
      </c>
      <c r="CL3565" s="1" t="s">
        <v>137</v>
      </c>
      <c r="CN3565" s="1" t="s">
        <v>139</v>
      </c>
      <c r="CP3565" s="1" t="s">
        <v>112</v>
      </c>
      <c r="CQ3565" s="1" t="s">
        <v>111</v>
      </c>
      <c r="CR3565" s="1" t="s">
        <v>112</v>
      </c>
      <c r="CS3565" s="1" t="s">
        <v>111</v>
      </c>
      <c r="CT3565" s="1" t="s">
        <v>138</v>
      </c>
      <c r="CU3565" s="1" t="s">
        <v>111</v>
      </c>
      <c r="CV3565" s="1" t="s">
        <v>138</v>
      </c>
      <c r="CW3565" s="1" t="s">
        <v>9703</v>
      </c>
      <c r="CX3565" s="1">
        <v>16702341795</v>
      </c>
      <c r="CY3565" s="1" t="s">
        <v>1135</v>
      </c>
      <c r="CZ3565" s="1" t="s">
        <v>1136</v>
      </c>
      <c r="DA3565" s="1" t="s">
        <v>111</v>
      </c>
      <c r="DB3565" s="1" t="s">
        <v>112</v>
      </c>
    </row>
    <row r="3566" spans="1:111" ht="15.6" customHeight="1" x14ac:dyDescent="0.25">
      <c r="A3566" s="1" t="s">
        <v>19714</v>
      </c>
      <c r="B3566" s="1" t="s">
        <v>109</v>
      </c>
      <c r="C3566" s="2">
        <v>44375.862867129632</v>
      </c>
      <c r="D3566" s="2">
        <v>44432</v>
      </c>
      <c r="E3566" s="1" t="s">
        <v>110</v>
      </c>
      <c r="F3566" s="2">
        <v>44468.833333333336</v>
      </c>
      <c r="G3566" s="1" t="s">
        <v>112</v>
      </c>
      <c r="H3566" s="1" t="s">
        <v>112</v>
      </c>
      <c r="I3566" s="1" t="s">
        <v>112</v>
      </c>
      <c r="J3566" s="1" t="s">
        <v>15136</v>
      </c>
      <c r="K3566" s="1" t="s">
        <v>15137</v>
      </c>
      <c r="L3566" s="1" t="s">
        <v>15138</v>
      </c>
      <c r="N3566" s="1" t="s">
        <v>167</v>
      </c>
      <c r="O3566" s="1" t="s">
        <v>117</v>
      </c>
      <c r="P3566" s="9">
        <v>96950</v>
      </c>
      <c r="Q3566" s="1" t="s">
        <v>118</v>
      </c>
      <c r="S3566" s="1">
        <v>16709893291</v>
      </c>
      <c r="U3566" s="1">
        <v>56179</v>
      </c>
      <c r="V3566" s="1" t="s">
        <v>119</v>
      </c>
      <c r="X3566" s="1" t="s">
        <v>6671</v>
      </c>
      <c r="Y3566" s="1" t="s">
        <v>6568</v>
      </c>
      <c r="Z3566" s="1" t="s">
        <v>686</v>
      </c>
      <c r="AA3566" s="1" t="s">
        <v>245</v>
      </c>
      <c r="AB3566" s="1" t="s">
        <v>6711</v>
      </c>
      <c r="AD3566" s="1" t="s">
        <v>116</v>
      </c>
      <c r="AE3566" s="1" t="s">
        <v>117</v>
      </c>
      <c r="AF3566" s="9">
        <v>96950</v>
      </c>
      <c r="AG3566" s="1" t="s">
        <v>118</v>
      </c>
      <c r="AI3566" s="1">
        <v>16709893291</v>
      </c>
      <c r="AK3566" s="1" t="s">
        <v>6673</v>
      </c>
      <c r="BC3566" s="1" t="str">
        <f>"11-1021.00"</f>
        <v>11-1021.00</v>
      </c>
      <c r="BD3566" s="1" t="s">
        <v>248</v>
      </c>
      <c r="BE3566" s="1" t="s">
        <v>15139</v>
      </c>
      <c r="BF3566" s="1" t="s">
        <v>964</v>
      </c>
      <c r="BG3566" s="1">
        <v>1</v>
      </c>
      <c r="BI3566" s="2">
        <v>44470</v>
      </c>
      <c r="BJ3566" s="2">
        <v>44834</v>
      </c>
      <c r="BM3566" s="1">
        <v>40</v>
      </c>
      <c r="BN3566" s="1">
        <v>0</v>
      </c>
      <c r="BO3566" s="1">
        <v>8</v>
      </c>
      <c r="BP3566" s="1">
        <v>8</v>
      </c>
      <c r="BQ3566" s="1">
        <v>8</v>
      </c>
      <c r="BR3566" s="1">
        <v>8</v>
      </c>
      <c r="BS3566" s="1">
        <v>8</v>
      </c>
      <c r="BT3566" s="1">
        <v>0</v>
      </c>
      <c r="BU3566" s="1" t="str">
        <f>"8:00 AM"</f>
        <v>8:00 AM</v>
      </c>
      <c r="BV3566" s="1" t="str">
        <f t="shared" si="88"/>
        <v>5:00 PM</v>
      </c>
      <c r="BW3566" s="1" t="s">
        <v>135</v>
      </c>
      <c r="BX3566" s="1">
        <v>0</v>
      </c>
      <c r="BY3566" s="1">
        <v>36</v>
      </c>
      <c r="BZ3566" s="1" t="s">
        <v>111</v>
      </c>
      <c r="CA3566" s="1">
        <v>50</v>
      </c>
      <c r="CB3566" s="4" t="s">
        <v>15140</v>
      </c>
      <c r="CC3566" s="1" t="s">
        <v>15141</v>
      </c>
      <c r="CE3566" s="1" t="s">
        <v>116</v>
      </c>
      <c r="CF3566" s="1" t="s">
        <v>117</v>
      </c>
      <c r="CG3566" s="1">
        <v>96950</v>
      </c>
      <c r="CH3566" s="3">
        <v>22.55</v>
      </c>
      <c r="CI3566" s="3">
        <v>25</v>
      </c>
      <c r="CJ3566" s="3">
        <v>33.82</v>
      </c>
      <c r="CK3566" s="3">
        <v>37.5</v>
      </c>
      <c r="CL3566" s="1" t="s">
        <v>137</v>
      </c>
      <c r="CM3566" s="1" t="s">
        <v>362</v>
      </c>
      <c r="CN3566" s="1" t="s">
        <v>139</v>
      </c>
      <c r="CP3566" s="1" t="s">
        <v>112</v>
      </c>
      <c r="CQ3566" s="1" t="s">
        <v>111</v>
      </c>
      <c r="CR3566" s="1" t="s">
        <v>111</v>
      </c>
      <c r="CS3566" s="1" t="s">
        <v>111</v>
      </c>
      <c r="CT3566" s="1" t="s">
        <v>138</v>
      </c>
      <c r="CU3566" s="1" t="s">
        <v>111</v>
      </c>
      <c r="CV3566" s="1" t="s">
        <v>138</v>
      </c>
      <c r="CW3566" s="1" t="s">
        <v>19715</v>
      </c>
      <c r="CX3566" s="1">
        <v>16709893291</v>
      </c>
      <c r="CY3566" s="1" t="s">
        <v>6673</v>
      </c>
      <c r="CZ3566" s="1" t="s">
        <v>138</v>
      </c>
      <c r="DA3566" s="1" t="s">
        <v>111</v>
      </c>
      <c r="DB3566" s="1" t="s">
        <v>112</v>
      </c>
    </row>
    <row r="3567" spans="1:111" ht="15.6" customHeight="1" x14ac:dyDescent="0.25">
      <c r="A3567" s="1" t="s">
        <v>19732</v>
      </c>
      <c r="B3567" s="1" t="s">
        <v>109</v>
      </c>
      <c r="C3567" s="2">
        <v>44362.230259143522</v>
      </c>
      <c r="D3567" s="2">
        <v>44407</v>
      </c>
      <c r="E3567" s="1" t="s">
        <v>180</v>
      </c>
      <c r="G3567" s="1" t="s">
        <v>112</v>
      </c>
      <c r="H3567" s="1" t="s">
        <v>112</v>
      </c>
      <c r="I3567" s="1" t="s">
        <v>112</v>
      </c>
      <c r="J3567" s="1" t="s">
        <v>3327</v>
      </c>
      <c r="K3567" s="1" t="s">
        <v>3328</v>
      </c>
      <c r="L3567" s="1" t="s">
        <v>4237</v>
      </c>
      <c r="M3567" s="1" t="s">
        <v>3330</v>
      </c>
      <c r="N3567" s="1" t="s">
        <v>116</v>
      </c>
      <c r="O3567" s="1" t="s">
        <v>117</v>
      </c>
      <c r="P3567" s="9">
        <v>96950</v>
      </c>
      <c r="Q3567" s="1" t="s">
        <v>118</v>
      </c>
      <c r="R3567" s="1" t="s">
        <v>116</v>
      </c>
      <c r="S3567" s="1">
        <v>16702342664</v>
      </c>
      <c r="T3567" s="1">
        <v>0</v>
      </c>
      <c r="U3567" s="1">
        <v>561320</v>
      </c>
      <c r="V3567" s="1" t="s">
        <v>119</v>
      </c>
      <c r="X3567" s="1" t="s">
        <v>3331</v>
      </c>
      <c r="Y3567" s="1" t="s">
        <v>3332</v>
      </c>
      <c r="Z3567" s="1" t="s">
        <v>3333</v>
      </c>
      <c r="AA3567" s="1" t="s">
        <v>3334</v>
      </c>
      <c r="AB3567" s="1" t="s">
        <v>4237</v>
      </c>
      <c r="AC3567" s="1" t="s">
        <v>3330</v>
      </c>
      <c r="AD3567" s="1" t="s">
        <v>116</v>
      </c>
      <c r="AE3567" s="1" t="s">
        <v>117</v>
      </c>
      <c r="AF3567" s="9">
        <v>96950</v>
      </c>
      <c r="AG3567" s="1" t="s">
        <v>118</v>
      </c>
      <c r="AH3567" s="1" t="s">
        <v>116</v>
      </c>
      <c r="AI3567" s="1">
        <v>16702342664</v>
      </c>
      <c r="AJ3567" s="1">
        <v>0</v>
      </c>
      <c r="AK3567" s="1" t="s">
        <v>3335</v>
      </c>
      <c r="BC3567" s="1" t="str">
        <f>"37-2012.00"</f>
        <v>37-2012.00</v>
      </c>
      <c r="BD3567" s="1" t="s">
        <v>576</v>
      </c>
      <c r="BE3567" s="1" t="s">
        <v>4238</v>
      </c>
      <c r="BF3567" s="1" t="s">
        <v>2956</v>
      </c>
      <c r="BG3567" s="1">
        <v>10</v>
      </c>
      <c r="BI3567" s="2">
        <v>44470</v>
      </c>
      <c r="BJ3567" s="2">
        <v>44834</v>
      </c>
      <c r="BM3567" s="1">
        <v>40</v>
      </c>
      <c r="BN3567" s="1">
        <v>0</v>
      </c>
      <c r="BO3567" s="1">
        <v>8</v>
      </c>
      <c r="BP3567" s="1">
        <v>8</v>
      </c>
      <c r="BQ3567" s="1">
        <v>8</v>
      </c>
      <c r="BR3567" s="1">
        <v>8</v>
      </c>
      <c r="BS3567" s="1">
        <v>8</v>
      </c>
      <c r="BT3567" s="1">
        <v>0</v>
      </c>
      <c r="BU3567" s="1" t="str">
        <f>"8:00 AM"</f>
        <v>8:00 AM</v>
      </c>
      <c r="BV3567" s="1" t="str">
        <f t="shared" si="88"/>
        <v>5:00 PM</v>
      </c>
      <c r="BW3567" s="1" t="s">
        <v>135</v>
      </c>
      <c r="BX3567" s="1">
        <v>0</v>
      </c>
      <c r="BY3567" s="1">
        <v>3</v>
      </c>
      <c r="BZ3567" s="1" t="s">
        <v>112</v>
      </c>
      <c r="CB3567" s="1" t="s">
        <v>4239</v>
      </c>
      <c r="CC3567" s="1" t="s">
        <v>4237</v>
      </c>
      <c r="CD3567" s="1" t="s">
        <v>3330</v>
      </c>
      <c r="CE3567" s="1" t="s">
        <v>116</v>
      </c>
      <c r="CF3567" s="1" t="s">
        <v>117</v>
      </c>
      <c r="CG3567" s="1">
        <v>96950</v>
      </c>
      <c r="CH3567" s="3">
        <v>7.59</v>
      </c>
      <c r="CI3567" s="3">
        <v>7.59</v>
      </c>
      <c r="CJ3567" s="3">
        <v>11.39</v>
      </c>
      <c r="CK3567" s="3">
        <v>11.39</v>
      </c>
      <c r="CL3567" s="1" t="s">
        <v>137</v>
      </c>
      <c r="CM3567" s="1" t="s">
        <v>138</v>
      </c>
      <c r="CN3567" s="1" t="s">
        <v>139</v>
      </c>
      <c r="CP3567" s="1" t="s">
        <v>112</v>
      </c>
      <c r="CQ3567" s="1" t="s">
        <v>111</v>
      </c>
      <c r="CR3567" s="1" t="s">
        <v>112</v>
      </c>
      <c r="CS3567" s="1" t="s">
        <v>111</v>
      </c>
      <c r="CT3567" s="1" t="s">
        <v>138</v>
      </c>
      <c r="CU3567" s="1" t="s">
        <v>111</v>
      </c>
      <c r="CV3567" s="1" t="s">
        <v>138</v>
      </c>
      <c r="CW3567" s="1" t="s">
        <v>1179</v>
      </c>
      <c r="CX3567" s="1">
        <v>16702342664</v>
      </c>
      <c r="CY3567" s="1" t="s">
        <v>3335</v>
      </c>
      <c r="CZ3567" s="1" t="s">
        <v>380</v>
      </c>
      <c r="DA3567" s="1" t="s">
        <v>111</v>
      </c>
      <c r="DB3567" s="1" t="s">
        <v>112</v>
      </c>
    </row>
    <row r="3568" spans="1:111" ht="15.6" customHeight="1" x14ac:dyDescent="0.25">
      <c r="A3568" s="1" t="s">
        <v>19758</v>
      </c>
      <c r="B3568" s="1" t="s">
        <v>109</v>
      </c>
      <c r="C3568" s="2">
        <v>44376.076591087964</v>
      </c>
      <c r="D3568" s="2">
        <v>44432</v>
      </c>
      <c r="E3568" s="1" t="s">
        <v>180</v>
      </c>
      <c r="G3568" s="1" t="s">
        <v>112</v>
      </c>
      <c r="H3568" s="1" t="s">
        <v>112</v>
      </c>
      <c r="I3568" s="1" t="s">
        <v>112</v>
      </c>
      <c r="J3568" s="1" t="s">
        <v>4528</v>
      </c>
      <c r="K3568" s="1" t="s">
        <v>4529</v>
      </c>
      <c r="L3568" s="1" t="s">
        <v>4530</v>
      </c>
      <c r="M3568" s="1" t="s">
        <v>3330</v>
      </c>
      <c r="N3568" s="1" t="s">
        <v>157</v>
      </c>
      <c r="O3568" s="1" t="s">
        <v>117</v>
      </c>
      <c r="P3568" s="9">
        <v>96950</v>
      </c>
      <c r="Q3568" s="1" t="s">
        <v>118</v>
      </c>
      <c r="R3568" s="1" t="s">
        <v>116</v>
      </c>
      <c r="S3568" s="1">
        <v>16702342664</v>
      </c>
      <c r="T3568" s="1">
        <v>0</v>
      </c>
      <c r="U3568" s="1">
        <v>236220</v>
      </c>
      <c r="V3568" s="1" t="s">
        <v>119</v>
      </c>
      <c r="X3568" s="1" t="s">
        <v>3331</v>
      </c>
      <c r="Y3568" s="1" t="s">
        <v>4533</v>
      </c>
      <c r="Z3568" s="1" t="s">
        <v>4534</v>
      </c>
      <c r="AA3568" s="1" t="s">
        <v>4535</v>
      </c>
      <c r="AB3568" s="1" t="s">
        <v>4530</v>
      </c>
      <c r="AC3568" s="1" t="s">
        <v>4531</v>
      </c>
      <c r="AD3568" s="1" t="s">
        <v>157</v>
      </c>
      <c r="AE3568" s="1" t="s">
        <v>117</v>
      </c>
      <c r="AF3568" s="9">
        <v>96950</v>
      </c>
      <c r="AG3568" s="1" t="s">
        <v>118</v>
      </c>
      <c r="AH3568" s="1" t="s">
        <v>116</v>
      </c>
      <c r="AI3568" s="1">
        <v>16702342664</v>
      </c>
      <c r="AJ3568" s="1">
        <v>0</v>
      </c>
      <c r="AK3568" s="1" t="s">
        <v>4536</v>
      </c>
      <c r="BC3568" s="1" t="str">
        <f>"17-3011.00"</f>
        <v>17-3011.00</v>
      </c>
      <c r="BD3568" s="1" t="s">
        <v>9293</v>
      </c>
      <c r="BE3568" s="1" t="s">
        <v>9294</v>
      </c>
      <c r="BF3568" s="1" t="s">
        <v>9295</v>
      </c>
      <c r="BG3568" s="1">
        <v>2</v>
      </c>
      <c r="BI3568" s="2">
        <v>44470</v>
      </c>
      <c r="BJ3568" s="2">
        <v>45565</v>
      </c>
      <c r="BM3568" s="1">
        <v>40</v>
      </c>
      <c r="BN3568" s="1">
        <v>0</v>
      </c>
      <c r="BO3568" s="1">
        <v>8</v>
      </c>
      <c r="BP3568" s="1">
        <v>8</v>
      </c>
      <c r="BQ3568" s="1">
        <v>8</v>
      </c>
      <c r="BR3568" s="1">
        <v>8</v>
      </c>
      <c r="BS3568" s="1">
        <v>8</v>
      </c>
      <c r="BT3568" s="1">
        <v>0</v>
      </c>
      <c r="BU3568" s="1" t="str">
        <f>"8:00 AM"</f>
        <v>8:00 AM</v>
      </c>
      <c r="BV3568" s="1" t="str">
        <f t="shared" si="88"/>
        <v>5:00 PM</v>
      </c>
      <c r="BW3568" s="1" t="s">
        <v>193</v>
      </c>
      <c r="BX3568" s="1">
        <v>0</v>
      </c>
      <c r="BY3568" s="1">
        <v>12</v>
      </c>
      <c r="BZ3568" s="1" t="s">
        <v>112</v>
      </c>
      <c r="CB3568" s="1" t="s">
        <v>9296</v>
      </c>
      <c r="CC3568" s="1" t="s">
        <v>4530</v>
      </c>
      <c r="CD3568" s="1" t="s">
        <v>4531</v>
      </c>
      <c r="CE3568" s="1" t="s">
        <v>157</v>
      </c>
      <c r="CF3568" s="1" t="s">
        <v>117</v>
      </c>
      <c r="CG3568" s="1">
        <v>96950</v>
      </c>
      <c r="CH3568" s="3">
        <v>15.86</v>
      </c>
      <c r="CI3568" s="3">
        <v>15.86</v>
      </c>
      <c r="CJ3568" s="3">
        <v>23.79</v>
      </c>
      <c r="CK3568" s="3">
        <v>23.79</v>
      </c>
      <c r="CL3568" s="1" t="s">
        <v>137</v>
      </c>
      <c r="CN3568" s="1" t="s">
        <v>139</v>
      </c>
      <c r="CP3568" s="1" t="s">
        <v>112</v>
      </c>
      <c r="CQ3568" s="1" t="s">
        <v>111</v>
      </c>
      <c r="CR3568" s="1" t="s">
        <v>111</v>
      </c>
      <c r="CS3568" s="1" t="s">
        <v>111</v>
      </c>
      <c r="CT3568" s="1" t="s">
        <v>138</v>
      </c>
      <c r="CU3568" s="1" t="s">
        <v>111</v>
      </c>
      <c r="CV3568" s="1" t="s">
        <v>138</v>
      </c>
      <c r="CW3568" s="1" t="s">
        <v>1179</v>
      </c>
      <c r="CX3568" s="1">
        <v>16702342664</v>
      </c>
      <c r="CY3568" s="1" t="s">
        <v>9297</v>
      </c>
      <c r="CZ3568" s="1" t="s">
        <v>428</v>
      </c>
      <c r="DA3568" s="1" t="s">
        <v>111</v>
      </c>
      <c r="DB3568" s="1" t="s">
        <v>112</v>
      </c>
    </row>
    <row r="3569" spans="1:111" ht="15.6" customHeight="1" x14ac:dyDescent="0.25">
      <c r="A3569" s="1" t="s">
        <v>19759</v>
      </c>
      <c r="B3569" s="1" t="s">
        <v>109</v>
      </c>
      <c r="C3569" s="2">
        <v>44368.864236458336</v>
      </c>
      <c r="D3569" s="2">
        <v>44397</v>
      </c>
      <c r="E3569" s="1" t="s">
        <v>110</v>
      </c>
      <c r="F3569" s="2">
        <v>44469.833333333336</v>
      </c>
      <c r="G3569" s="1" t="s">
        <v>111</v>
      </c>
      <c r="H3569" s="1" t="s">
        <v>112</v>
      </c>
      <c r="I3569" s="1" t="s">
        <v>112</v>
      </c>
      <c r="J3569" s="1" t="s">
        <v>1401</v>
      </c>
      <c r="K3569" s="1" t="s">
        <v>1402</v>
      </c>
      <c r="L3569" s="1" t="s">
        <v>1403</v>
      </c>
      <c r="N3569" s="1" t="s">
        <v>116</v>
      </c>
      <c r="O3569" s="1" t="s">
        <v>117</v>
      </c>
      <c r="P3569" s="9">
        <v>96950</v>
      </c>
      <c r="Q3569" s="1" t="s">
        <v>118</v>
      </c>
      <c r="S3569" s="1">
        <v>16702352855</v>
      </c>
      <c r="U3569" s="1">
        <v>61163</v>
      </c>
      <c r="V3569" s="1" t="s">
        <v>119</v>
      </c>
      <c r="X3569" s="1" t="s">
        <v>1404</v>
      </c>
      <c r="Y3569" s="1" t="s">
        <v>1405</v>
      </c>
      <c r="AA3569" s="1" t="s">
        <v>245</v>
      </c>
      <c r="AB3569" s="1" t="s">
        <v>1403</v>
      </c>
      <c r="AD3569" s="1" t="s">
        <v>116</v>
      </c>
      <c r="AE3569" s="1" t="s">
        <v>117</v>
      </c>
      <c r="AF3569" s="9">
        <v>96950</v>
      </c>
      <c r="AG3569" s="1" t="s">
        <v>118</v>
      </c>
      <c r="AI3569" s="1">
        <v>16702352855</v>
      </c>
      <c r="AK3569" s="1" t="s">
        <v>620</v>
      </c>
      <c r="AL3569" s="1" t="s">
        <v>125</v>
      </c>
      <c r="AM3569" s="1" t="s">
        <v>621</v>
      </c>
      <c r="AN3569" s="1" t="s">
        <v>622</v>
      </c>
      <c r="AP3569" s="1" t="s">
        <v>1284</v>
      </c>
      <c r="AR3569" s="1" t="s">
        <v>116</v>
      </c>
      <c r="AS3569" s="1" t="s">
        <v>117</v>
      </c>
      <c r="AT3569" s="9">
        <v>96950</v>
      </c>
      <c r="AU3569" s="1" t="s">
        <v>118</v>
      </c>
      <c r="AW3569" s="1">
        <v>16702352855</v>
      </c>
      <c r="AY3569" s="1" t="s">
        <v>1871</v>
      </c>
      <c r="AZ3569" s="1" t="s">
        <v>626</v>
      </c>
      <c r="BC3569" s="1" t="str">
        <f>"25-2021.00"</f>
        <v>25-2021.00</v>
      </c>
      <c r="BD3569" s="1" t="s">
        <v>1408</v>
      </c>
      <c r="BE3569" s="1" t="s">
        <v>1409</v>
      </c>
      <c r="BF3569" s="1" t="s">
        <v>1410</v>
      </c>
      <c r="BG3569" s="1">
        <v>1</v>
      </c>
      <c r="BI3569" s="2">
        <v>44471</v>
      </c>
      <c r="BJ3569" s="2">
        <v>45566</v>
      </c>
      <c r="BM3569" s="1">
        <v>35</v>
      </c>
      <c r="BN3569" s="1">
        <v>0</v>
      </c>
      <c r="BO3569" s="1">
        <v>7</v>
      </c>
      <c r="BP3569" s="1">
        <v>7</v>
      </c>
      <c r="BQ3569" s="1">
        <v>7</v>
      </c>
      <c r="BR3569" s="1">
        <v>7</v>
      </c>
      <c r="BS3569" s="1">
        <v>7</v>
      </c>
      <c r="BT3569" s="1">
        <v>0</v>
      </c>
      <c r="BU3569" s="1" t="str">
        <f>"9:00 AM"</f>
        <v>9:00 AM</v>
      </c>
      <c r="BV3569" s="1" t="str">
        <f t="shared" si="88"/>
        <v>5:00 PM</v>
      </c>
      <c r="BW3569" s="1" t="s">
        <v>135</v>
      </c>
      <c r="BX3569" s="1">
        <v>0</v>
      </c>
      <c r="BY3569" s="1">
        <v>24</v>
      </c>
      <c r="BZ3569" s="1" t="s">
        <v>112</v>
      </c>
      <c r="CB3569" s="1" t="s">
        <v>19760</v>
      </c>
      <c r="CC3569" s="1" t="s">
        <v>1412</v>
      </c>
      <c r="CD3569" s="1" t="s">
        <v>1403</v>
      </c>
      <c r="CE3569" s="1" t="s">
        <v>116</v>
      </c>
      <c r="CF3569" s="1" t="s">
        <v>117</v>
      </c>
      <c r="CG3569" s="1">
        <v>96950</v>
      </c>
      <c r="CH3569" s="3">
        <v>13.21</v>
      </c>
      <c r="CI3569" s="3">
        <v>13.21</v>
      </c>
      <c r="CJ3569" s="3">
        <v>19.82</v>
      </c>
      <c r="CK3569" s="3">
        <v>19.82</v>
      </c>
      <c r="CL3569" s="1" t="s">
        <v>137</v>
      </c>
      <c r="CN3569" s="1" t="s">
        <v>139</v>
      </c>
      <c r="CP3569" s="1" t="s">
        <v>112</v>
      </c>
      <c r="CQ3569" s="1" t="s">
        <v>111</v>
      </c>
      <c r="CR3569" s="1" t="s">
        <v>112</v>
      </c>
      <c r="CS3569" s="1" t="s">
        <v>111</v>
      </c>
      <c r="CT3569" s="1" t="s">
        <v>138</v>
      </c>
      <c r="CU3569" s="1" t="s">
        <v>111</v>
      </c>
      <c r="CV3569" s="1" t="s">
        <v>138</v>
      </c>
      <c r="CW3569" s="1" t="s">
        <v>631</v>
      </c>
      <c r="CX3569" s="1">
        <v>16702352855</v>
      </c>
      <c r="CY3569" s="1" t="s">
        <v>620</v>
      </c>
      <c r="CZ3569" s="1" t="s">
        <v>138</v>
      </c>
      <c r="DA3569" s="1" t="s">
        <v>111</v>
      </c>
      <c r="DB3569" s="1" t="s">
        <v>112</v>
      </c>
    </row>
    <row r="3570" spans="1:111" ht="15.6" customHeight="1" x14ac:dyDescent="0.25">
      <c r="A3570" s="1" t="s">
        <v>19761</v>
      </c>
      <c r="B3570" s="1" t="s">
        <v>109</v>
      </c>
      <c r="C3570" s="2">
        <v>44344.24239097222</v>
      </c>
      <c r="D3570" s="2">
        <v>44390</v>
      </c>
      <c r="E3570" s="1" t="s">
        <v>110</v>
      </c>
      <c r="F3570" s="2">
        <v>44468.833333333336</v>
      </c>
      <c r="G3570" s="1" t="s">
        <v>111</v>
      </c>
      <c r="H3570" s="1" t="s">
        <v>111</v>
      </c>
      <c r="I3570" s="1" t="s">
        <v>112</v>
      </c>
      <c r="J3570" s="1" t="s">
        <v>1781</v>
      </c>
      <c r="K3570" s="1" t="s">
        <v>1782</v>
      </c>
      <c r="L3570" s="1" t="s">
        <v>1783</v>
      </c>
      <c r="M3570" s="1" t="s">
        <v>9885</v>
      </c>
      <c r="N3570" s="1" t="s">
        <v>116</v>
      </c>
      <c r="O3570" s="1" t="s">
        <v>117</v>
      </c>
      <c r="P3570" s="9">
        <v>96950</v>
      </c>
      <c r="Q3570" s="1" t="s">
        <v>118</v>
      </c>
      <c r="R3570" s="1" t="s">
        <v>138</v>
      </c>
      <c r="S3570" s="1">
        <v>16703236652</v>
      </c>
      <c r="U3570" s="1">
        <v>236220</v>
      </c>
      <c r="V3570" s="1" t="s">
        <v>119</v>
      </c>
      <c r="X3570" s="1" t="s">
        <v>1785</v>
      </c>
      <c r="Y3570" s="1" t="s">
        <v>1786</v>
      </c>
      <c r="Z3570" s="1" t="s">
        <v>1787</v>
      </c>
      <c r="AA3570" s="1" t="s">
        <v>1788</v>
      </c>
      <c r="AB3570" s="1" t="s">
        <v>9886</v>
      </c>
      <c r="AC3570" s="1" t="s">
        <v>9885</v>
      </c>
      <c r="AD3570" s="1" t="s">
        <v>116</v>
      </c>
      <c r="AE3570" s="1" t="s">
        <v>117</v>
      </c>
      <c r="AF3570" s="9">
        <v>96950</v>
      </c>
      <c r="AG3570" s="1" t="s">
        <v>118</v>
      </c>
      <c r="AH3570" s="1" t="s">
        <v>138</v>
      </c>
      <c r="AI3570" s="1">
        <v>16703236652</v>
      </c>
      <c r="AK3570" s="1" t="s">
        <v>1791</v>
      </c>
      <c r="BC3570" s="1" t="str">
        <f>"51-2041.00"</f>
        <v>51-2041.00</v>
      </c>
      <c r="BD3570" s="1" t="s">
        <v>7828</v>
      </c>
      <c r="BE3570" s="1" t="s">
        <v>9887</v>
      </c>
      <c r="BF3570" s="1" t="s">
        <v>9888</v>
      </c>
      <c r="BG3570" s="1">
        <v>3</v>
      </c>
      <c r="BI3570" s="2">
        <v>44470</v>
      </c>
      <c r="BJ3570" s="2">
        <v>44834</v>
      </c>
      <c r="BM3570" s="1">
        <v>40</v>
      </c>
      <c r="BN3570" s="1">
        <v>0</v>
      </c>
      <c r="BO3570" s="1">
        <v>8</v>
      </c>
      <c r="BP3570" s="1">
        <v>8</v>
      </c>
      <c r="BQ3570" s="1">
        <v>8</v>
      </c>
      <c r="BR3570" s="1">
        <v>8</v>
      </c>
      <c r="BS3570" s="1">
        <v>8</v>
      </c>
      <c r="BT3570" s="1">
        <v>0</v>
      </c>
      <c r="BU3570" s="1" t="str">
        <f t="shared" ref="BU3570:BU3577" si="89">"8:00 AM"</f>
        <v>8:00 AM</v>
      </c>
      <c r="BV3570" s="1" t="str">
        <f t="shared" si="88"/>
        <v>5:00 PM</v>
      </c>
      <c r="BW3570" s="1" t="s">
        <v>135</v>
      </c>
      <c r="BX3570" s="1">
        <v>0</v>
      </c>
      <c r="BY3570" s="1">
        <v>12</v>
      </c>
      <c r="BZ3570" s="1" t="s">
        <v>112</v>
      </c>
      <c r="CB3570" s="1" t="s">
        <v>362</v>
      </c>
      <c r="CC3570" s="1" t="s">
        <v>9889</v>
      </c>
      <c r="CE3570" s="1" t="s">
        <v>116</v>
      </c>
      <c r="CF3570" s="1" t="s">
        <v>117</v>
      </c>
      <c r="CG3570" s="1">
        <v>96950</v>
      </c>
      <c r="CH3570" s="3">
        <v>14.26</v>
      </c>
      <c r="CI3570" s="3">
        <v>14.26</v>
      </c>
      <c r="CJ3570" s="3">
        <v>21.39</v>
      </c>
      <c r="CK3570" s="3">
        <v>21.39</v>
      </c>
      <c r="CL3570" s="1" t="s">
        <v>137</v>
      </c>
      <c r="CM3570" s="1" t="s">
        <v>138</v>
      </c>
      <c r="CN3570" s="1" t="s">
        <v>139</v>
      </c>
      <c r="CP3570" s="1" t="s">
        <v>112</v>
      </c>
      <c r="CQ3570" s="1" t="s">
        <v>111</v>
      </c>
      <c r="CR3570" s="1" t="s">
        <v>111</v>
      </c>
      <c r="CS3570" s="1" t="s">
        <v>111</v>
      </c>
      <c r="CT3570" s="1" t="s">
        <v>138</v>
      </c>
      <c r="CU3570" s="1" t="s">
        <v>111</v>
      </c>
      <c r="CV3570" s="1" t="s">
        <v>138</v>
      </c>
      <c r="CW3570" s="1" t="s">
        <v>12795</v>
      </c>
      <c r="CX3570" s="1">
        <v>16703236652</v>
      </c>
      <c r="CY3570" s="1" t="s">
        <v>1791</v>
      </c>
      <c r="CZ3570" s="1" t="s">
        <v>138</v>
      </c>
      <c r="DA3570" s="1" t="s">
        <v>111</v>
      </c>
      <c r="DB3570" s="1" t="s">
        <v>112</v>
      </c>
    </row>
    <row r="3571" spans="1:111" ht="15.6" customHeight="1" x14ac:dyDescent="0.25">
      <c r="A3571" s="1" t="s">
        <v>19768</v>
      </c>
      <c r="B3571" s="1" t="s">
        <v>109</v>
      </c>
      <c r="C3571" s="2">
        <v>44369.870030092592</v>
      </c>
      <c r="D3571" s="2">
        <v>44424</v>
      </c>
      <c r="E3571" s="1" t="s">
        <v>180</v>
      </c>
      <c r="G3571" s="1" t="s">
        <v>111</v>
      </c>
      <c r="H3571" s="1" t="s">
        <v>112</v>
      </c>
      <c r="I3571" s="1" t="s">
        <v>112</v>
      </c>
      <c r="J3571" s="1" t="s">
        <v>1168</v>
      </c>
      <c r="L3571" s="1" t="s">
        <v>1169</v>
      </c>
      <c r="M3571" s="1" t="s">
        <v>1170</v>
      </c>
      <c r="N3571" s="1" t="s">
        <v>116</v>
      </c>
      <c r="O3571" s="1" t="s">
        <v>117</v>
      </c>
      <c r="P3571" s="9">
        <v>96950</v>
      </c>
      <c r="Q3571" s="1" t="s">
        <v>118</v>
      </c>
      <c r="R3571" s="1" t="s">
        <v>116</v>
      </c>
      <c r="S3571" s="1">
        <v>16705887746</v>
      </c>
      <c r="T3571" s="1">
        <v>0</v>
      </c>
      <c r="U3571" s="1">
        <v>23622</v>
      </c>
      <c r="V3571" s="1" t="s">
        <v>119</v>
      </c>
      <c r="X3571" s="1" t="s">
        <v>1171</v>
      </c>
      <c r="Y3571" s="1" t="s">
        <v>1172</v>
      </c>
      <c r="AA3571" s="1" t="s">
        <v>1173</v>
      </c>
      <c r="AB3571" s="1" t="s">
        <v>1169</v>
      </c>
      <c r="AC3571" s="1" t="s">
        <v>1170</v>
      </c>
      <c r="AD3571" s="1" t="s">
        <v>116</v>
      </c>
      <c r="AE3571" s="1" t="s">
        <v>117</v>
      </c>
      <c r="AF3571" s="9">
        <v>96950</v>
      </c>
      <c r="AG3571" s="1" t="s">
        <v>118</v>
      </c>
      <c r="AH3571" s="1" t="s">
        <v>116</v>
      </c>
      <c r="AI3571" s="1">
        <v>16717773710</v>
      </c>
      <c r="AJ3571" s="1">
        <v>0</v>
      </c>
      <c r="AK3571" s="1" t="s">
        <v>1174</v>
      </c>
      <c r="BC3571" s="1" t="str">
        <f>"47-2051.00"</f>
        <v>47-2051.00</v>
      </c>
      <c r="BD3571" s="1" t="s">
        <v>295</v>
      </c>
      <c r="BE3571" s="1" t="s">
        <v>5138</v>
      </c>
      <c r="BF3571" s="1" t="s">
        <v>1335</v>
      </c>
      <c r="BG3571" s="1">
        <v>15</v>
      </c>
      <c r="BI3571" s="2">
        <v>44470</v>
      </c>
      <c r="BJ3571" s="2">
        <v>45565</v>
      </c>
      <c r="BM3571" s="1">
        <v>40</v>
      </c>
      <c r="BN3571" s="1">
        <v>0</v>
      </c>
      <c r="BO3571" s="1">
        <v>8</v>
      </c>
      <c r="BP3571" s="1">
        <v>8</v>
      </c>
      <c r="BQ3571" s="1">
        <v>8</v>
      </c>
      <c r="BR3571" s="1">
        <v>8</v>
      </c>
      <c r="BS3571" s="1">
        <v>8</v>
      </c>
      <c r="BT3571" s="1">
        <v>0</v>
      </c>
      <c r="BU3571" s="1" t="str">
        <f t="shared" si="89"/>
        <v>8:00 AM</v>
      </c>
      <c r="BV3571" s="1" t="str">
        <f t="shared" si="88"/>
        <v>5:00 PM</v>
      </c>
      <c r="BW3571" s="1" t="s">
        <v>135</v>
      </c>
      <c r="BX3571" s="1">
        <v>0</v>
      </c>
      <c r="BY3571" s="1">
        <v>3</v>
      </c>
      <c r="BZ3571" s="1" t="s">
        <v>112</v>
      </c>
      <c r="CB3571" s="4" t="s">
        <v>19769</v>
      </c>
      <c r="CC3571" s="1" t="s">
        <v>1169</v>
      </c>
      <c r="CD3571" s="1" t="s">
        <v>1170</v>
      </c>
      <c r="CE3571" s="1" t="s">
        <v>116</v>
      </c>
      <c r="CF3571" s="1" t="s">
        <v>117</v>
      </c>
      <c r="CG3571" s="1">
        <v>96950</v>
      </c>
      <c r="CH3571" s="3">
        <v>8.34</v>
      </c>
      <c r="CJ3571" s="3">
        <v>12.51</v>
      </c>
      <c r="CL3571" s="1" t="s">
        <v>137</v>
      </c>
      <c r="CN3571" s="1" t="s">
        <v>139</v>
      </c>
      <c r="CP3571" s="1" t="s">
        <v>112</v>
      </c>
      <c r="CQ3571" s="1" t="s">
        <v>111</v>
      </c>
      <c r="CR3571" s="1" t="s">
        <v>111</v>
      </c>
      <c r="CS3571" s="1" t="s">
        <v>111</v>
      </c>
      <c r="CT3571" s="1" t="s">
        <v>138</v>
      </c>
      <c r="CU3571" s="1" t="s">
        <v>111</v>
      </c>
      <c r="CV3571" s="1" t="s">
        <v>138</v>
      </c>
      <c r="CW3571" s="1" t="s">
        <v>1179</v>
      </c>
      <c r="CX3571" s="1">
        <v>16705887746</v>
      </c>
      <c r="CY3571" s="1" t="s">
        <v>1174</v>
      </c>
      <c r="CZ3571" s="1" t="s">
        <v>380</v>
      </c>
      <c r="DA3571" s="1" t="s">
        <v>111</v>
      </c>
      <c r="DB3571" s="1" t="s">
        <v>112</v>
      </c>
    </row>
    <row r="3572" spans="1:111" ht="15.6" customHeight="1" x14ac:dyDescent="0.25">
      <c r="A3572" s="1" t="s">
        <v>19773</v>
      </c>
      <c r="B3572" s="1" t="s">
        <v>109</v>
      </c>
      <c r="C3572" s="2">
        <v>44354.801342013889</v>
      </c>
      <c r="D3572" s="2">
        <v>44405</v>
      </c>
      <c r="E3572" s="1" t="s">
        <v>180</v>
      </c>
      <c r="G3572" s="1" t="s">
        <v>111</v>
      </c>
      <c r="H3572" s="1" t="s">
        <v>112</v>
      </c>
      <c r="I3572" s="1" t="s">
        <v>112</v>
      </c>
      <c r="J3572" s="1" t="s">
        <v>18771</v>
      </c>
      <c r="L3572" s="1" t="s">
        <v>5162</v>
      </c>
      <c r="M3572" s="1" t="s">
        <v>5405</v>
      </c>
      <c r="N3572" s="1" t="s">
        <v>167</v>
      </c>
      <c r="O3572" s="1" t="s">
        <v>117</v>
      </c>
      <c r="P3572" s="9">
        <v>96950</v>
      </c>
      <c r="Q3572" s="1" t="s">
        <v>118</v>
      </c>
      <c r="S3572" s="1">
        <v>16702335503</v>
      </c>
      <c r="U3572" s="1">
        <v>561320</v>
      </c>
      <c r="V3572" s="1" t="s">
        <v>119</v>
      </c>
      <c r="X3572" s="1" t="s">
        <v>2464</v>
      </c>
      <c r="Y3572" s="1" t="s">
        <v>5163</v>
      </c>
      <c r="Z3572" s="1" t="s">
        <v>5164</v>
      </c>
      <c r="AA3572" s="1" t="s">
        <v>171</v>
      </c>
      <c r="AB3572" s="1" t="s">
        <v>5162</v>
      </c>
      <c r="AD3572" s="1" t="s">
        <v>167</v>
      </c>
      <c r="AE3572" s="1" t="s">
        <v>117</v>
      </c>
      <c r="AF3572" s="9">
        <v>96950</v>
      </c>
      <c r="AG3572" s="1" t="s">
        <v>118</v>
      </c>
      <c r="AI3572" s="1">
        <v>16702335503</v>
      </c>
      <c r="AK3572" s="1" t="s">
        <v>5165</v>
      </c>
      <c r="BC3572" s="1" t="str">
        <f>"47-2061.00"</f>
        <v>47-2061.00</v>
      </c>
      <c r="BD3572" s="1" t="s">
        <v>1116</v>
      </c>
      <c r="BE3572" s="1" t="s">
        <v>5406</v>
      </c>
      <c r="BF3572" s="1" t="s">
        <v>2094</v>
      </c>
      <c r="BG3572" s="1">
        <v>10</v>
      </c>
      <c r="BI3572" s="2">
        <v>44470</v>
      </c>
      <c r="BJ3572" s="2">
        <v>44834</v>
      </c>
      <c r="BM3572" s="1">
        <v>40</v>
      </c>
      <c r="BN3572" s="1">
        <v>0</v>
      </c>
      <c r="BO3572" s="1">
        <v>8</v>
      </c>
      <c r="BP3572" s="1">
        <v>8</v>
      </c>
      <c r="BQ3572" s="1">
        <v>8</v>
      </c>
      <c r="BR3572" s="1">
        <v>8</v>
      </c>
      <c r="BS3572" s="1">
        <v>8</v>
      </c>
      <c r="BT3572" s="1">
        <v>0</v>
      </c>
      <c r="BU3572" s="1" t="str">
        <f t="shared" si="89"/>
        <v>8:00 AM</v>
      </c>
      <c r="BV3572" s="1" t="str">
        <f t="shared" si="88"/>
        <v>5:00 PM</v>
      </c>
      <c r="BW3572" s="1" t="s">
        <v>135</v>
      </c>
      <c r="BX3572" s="1">
        <v>0</v>
      </c>
      <c r="BY3572" s="1">
        <v>12</v>
      </c>
      <c r="BZ3572" s="1" t="s">
        <v>112</v>
      </c>
      <c r="CB3572" s="1" t="s">
        <v>19774</v>
      </c>
      <c r="CC3572" s="1" t="s">
        <v>5168</v>
      </c>
      <c r="CD3572" s="1" t="s">
        <v>5408</v>
      </c>
      <c r="CE3572" s="1" t="s">
        <v>167</v>
      </c>
      <c r="CF3572" s="1" t="s">
        <v>117</v>
      </c>
      <c r="CG3572" s="1">
        <v>96950</v>
      </c>
      <c r="CH3572" s="3">
        <v>8.9700000000000006</v>
      </c>
      <c r="CI3572" s="3">
        <v>8.9700000000000006</v>
      </c>
      <c r="CJ3572" s="3">
        <v>13.46</v>
      </c>
      <c r="CK3572" s="3">
        <v>13.46</v>
      </c>
      <c r="CL3572" s="1" t="s">
        <v>137</v>
      </c>
      <c r="CM3572" s="1" t="s">
        <v>230</v>
      </c>
      <c r="CN3572" s="1" t="s">
        <v>139</v>
      </c>
      <c r="CP3572" s="1" t="s">
        <v>112</v>
      </c>
      <c r="CQ3572" s="1" t="s">
        <v>111</v>
      </c>
      <c r="CR3572" s="1" t="s">
        <v>112</v>
      </c>
      <c r="CS3572" s="1" t="s">
        <v>111</v>
      </c>
      <c r="CT3572" s="1" t="s">
        <v>138</v>
      </c>
      <c r="CU3572" s="1" t="s">
        <v>111</v>
      </c>
      <c r="CV3572" s="1" t="s">
        <v>138</v>
      </c>
      <c r="CW3572" s="1" t="s">
        <v>5409</v>
      </c>
      <c r="CX3572" s="1">
        <v>16702335503</v>
      </c>
      <c r="CY3572" s="1" t="s">
        <v>5410</v>
      </c>
      <c r="CZ3572" s="1" t="s">
        <v>138</v>
      </c>
      <c r="DA3572" s="1" t="s">
        <v>111</v>
      </c>
      <c r="DB3572" s="1" t="s">
        <v>112</v>
      </c>
    </row>
    <row r="3573" spans="1:111" ht="15.6" customHeight="1" x14ac:dyDescent="0.25">
      <c r="A3573" s="1" t="s">
        <v>19775</v>
      </c>
      <c r="B3573" s="1" t="s">
        <v>109</v>
      </c>
      <c r="C3573" s="2">
        <v>44379.032040393518</v>
      </c>
      <c r="D3573" s="2">
        <v>44435</v>
      </c>
      <c r="E3573" s="1" t="s">
        <v>110</v>
      </c>
      <c r="F3573" s="2">
        <v>44468.833333333336</v>
      </c>
      <c r="G3573" s="1" t="s">
        <v>111</v>
      </c>
      <c r="H3573" s="1" t="s">
        <v>112</v>
      </c>
      <c r="I3573" s="1" t="s">
        <v>112</v>
      </c>
      <c r="J3573" s="1" t="s">
        <v>6575</v>
      </c>
      <c r="K3573" s="1" t="s">
        <v>6575</v>
      </c>
      <c r="L3573" s="1" t="s">
        <v>6576</v>
      </c>
      <c r="M3573" s="1" t="s">
        <v>6577</v>
      </c>
      <c r="N3573" s="1" t="s">
        <v>116</v>
      </c>
      <c r="O3573" s="1" t="s">
        <v>117</v>
      </c>
      <c r="P3573" s="9">
        <v>96950</v>
      </c>
      <c r="Q3573" s="1" t="s">
        <v>118</v>
      </c>
      <c r="S3573" s="1">
        <v>16703223858</v>
      </c>
      <c r="U3573" s="1">
        <v>488510</v>
      </c>
      <c r="V3573" s="1" t="s">
        <v>119</v>
      </c>
      <c r="X3573" s="1" t="s">
        <v>1645</v>
      </c>
      <c r="Y3573" s="1" t="s">
        <v>3158</v>
      </c>
      <c r="Z3573" s="1" t="s">
        <v>6578</v>
      </c>
      <c r="AA3573" s="1" t="s">
        <v>245</v>
      </c>
      <c r="AB3573" s="1" t="s">
        <v>7663</v>
      </c>
      <c r="AC3573" s="1" t="s">
        <v>6577</v>
      </c>
      <c r="AD3573" s="1" t="s">
        <v>6579</v>
      </c>
      <c r="AE3573" s="1" t="s">
        <v>117</v>
      </c>
      <c r="AF3573" s="9">
        <v>96950</v>
      </c>
      <c r="AG3573" s="1" t="s">
        <v>118</v>
      </c>
      <c r="AI3573" s="1">
        <v>16703223858</v>
      </c>
      <c r="AK3573" s="1" t="s">
        <v>6580</v>
      </c>
      <c r="BC3573" s="1" t="str">
        <f>"49-9071.00"</f>
        <v>49-9071.00</v>
      </c>
      <c r="BD3573" s="1" t="s">
        <v>214</v>
      </c>
      <c r="BE3573" s="1" t="s">
        <v>19776</v>
      </c>
      <c r="BF3573" s="1" t="s">
        <v>19777</v>
      </c>
      <c r="BG3573" s="1">
        <v>1</v>
      </c>
      <c r="BI3573" s="2">
        <v>44470</v>
      </c>
      <c r="BJ3573" s="2">
        <v>45565</v>
      </c>
      <c r="BM3573" s="1">
        <v>40</v>
      </c>
      <c r="BN3573" s="1">
        <v>0</v>
      </c>
      <c r="BO3573" s="1">
        <v>8</v>
      </c>
      <c r="BP3573" s="1">
        <v>4</v>
      </c>
      <c r="BQ3573" s="1">
        <v>8</v>
      </c>
      <c r="BR3573" s="1">
        <v>8</v>
      </c>
      <c r="BS3573" s="1">
        <v>8</v>
      </c>
      <c r="BT3573" s="1">
        <v>4</v>
      </c>
      <c r="BU3573" s="1" t="str">
        <f t="shared" si="89"/>
        <v>8:00 AM</v>
      </c>
      <c r="BV3573" s="1" t="str">
        <f t="shared" si="88"/>
        <v>5:00 PM</v>
      </c>
      <c r="BW3573" s="1" t="s">
        <v>135</v>
      </c>
      <c r="BX3573" s="1">
        <v>0</v>
      </c>
      <c r="BY3573" s="1">
        <v>36</v>
      </c>
      <c r="BZ3573" s="1" t="s">
        <v>112</v>
      </c>
      <c r="CB3573" s="1" t="s">
        <v>19778</v>
      </c>
      <c r="CC3573" s="1" t="s">
        <v>6576</v>
      </c>
      <c r="CD3573" s="1" t="s">
        <v>6577</v>
      </c>
      <c r="CE3573" s="1" t="s">
        <v>116</v>
      </c>
      <c r="CF3573" s="1" t="s">
        <v>117</v>
      </c>
      <c r="CG3573" s="1">
        <v>96950</v>
      </c>
      <c r="CH3573" s="3">
        <v>8.7100000000000009</v>
      </c>
      <c r="CI3573" s="3">
        <v>12</v>
      </c>
      <c r="CJ3573" s="3">
        <v>13.07</v>
      </c>
      <c r="CK3573" s="3">
        <v>18</v>
      </c>
      <c r="CL3573" s="1" t="s">
        <v>137</v>
      </c>
      <c r="CM3573" s="1" t="s">
        <v>168</v>
      </c>
      <c r="CN3573" s="1" t="s">
        <v>139</v>
      </c>
      <c r="CP3573" s="1" t="s">
        <v>112</v>
      </c>
      <c r="CQ3573" s="1" t="s">
        <v>111</v>
      </c>
      <c r="CR3573" s="1" t="s">
        <v>112</v>
      </c>
      <c r="CS3573" s="1" t="s">
        <v>111</v>
      </c>
      <c r="CT3573" s="1" t="s">
        <v>111</v>
      </c>
      <c r="CU3573" s="1" t="s">
        <v>111</v>
      </c>
      <c r="CV3573" s="1" t="s">
        <v>138</v>
      </c>
      <c r="CW3573" s="1" t="s">
        <v>19779</v>
      </c>
      <c r="CX3573" s="1">
        <v>16703223858</v>
      </c>
      <c r="CY3573" s="1" t="s">
        <v>6580</v>
      </c>
      <c r="CZ3573" s="1" t="s">
        <v>331</v>
      </c>
      <c r="DA3573" s="1" t="s">
        <v>111</v>
      </c>
      <c r="DB3573" s="1" t="s">
        <v>112</v>
      </c>
    </row>
    <row r="3574" spans="1:111" ht="15.6" customHeight="1" x14ac:dyDescent="0.25">
      <c r="A3574" s="1" t="s">
        <v>19781</v>
      </c>
      <c r="B3574" s="1" t="s">
        <v>109</v>
      </c>
      <c r="C3574" s="2">
        <v>44354.385252430555</v>
      </c>
      <c r="D3574" s="2">
        <v>44410</v>
      </c>
      <c r="E3574" s="1" t="s">
        <v>110</v>
      </c>
      <c r="F3574" s="2">
        <v>44468.833333333336</v>
      </c>
      <c r="G3574" s="1" t="s">
        <v>112</v>
      </c>
      <c r="H3574" s="1" t="s">
        <v>112</v>
      </c>
      <c r="I3574" s="1" t="s">
        <v>112</v>
      </c>
      <c r="J3574" s="1" t="s">
        <v>19782</v>
      </c>
      <c r="K3574" s="1" t="s">
        <v>9673</v>
      </c>
      <c r="L3574" s="1" t="s">
        <v>1130</v>
      </c>
      <c r="M3574" s="1" t="s">
        <v>138</v>
      </c>
      <c r="N3574" s="1" t="s">
        <v>116</v>
      </c>
      <c r="O3574" s="1" t="s">
        <v>117</v>
      </c>
      <c r="P3574" s="9">
        <v>96950</v>
      </c>
      <c r="Q3574" s="1" t="s">
        <v>118</v>
      </c>
      <c r="S3574" s="1">
        <v>16704845868</v>
      </c>
      <c r="U3574" s="1">
        <v>72251</v>
      </c>
      <c r="V3574" s="1" t="s">
        <v>119</v>
      </c>
      <c r="X3574" s="1" t="s">
        <v>1614</v>
      </c>
      <c r="Y3574" s="1" t="s">
        <v>1615</v>
      </c>
      <c r="AA3574" s="1" t="s">
        <v>343</v>
      </c>
      <c r="AB3574" s="1" t="s">
        <v>1130</v>
      </c>
      <c r="AC3574" s="1" t="s">
        <v>138</v>
      </c>
      <c r="AD3574" s="1" t="s">
        <v>116</v>
      </c>
      <c r="AE3574" s="1" t="s">
        <v>117</v>
      </c>
      <c r="AF3574" s="9">
        <v>96950</v>
      </c>
      <c r="AG3574" s="1" t="s">
        <v>118</v>
      </c>
      <c r="AI3574" s="1">
        <v>16704845868</v>
      </c>
      <c r="AK3574" s="1" t="s">
        <v>1616</v>
      </c>
      <c r="BC3574" s="1" t="str">
        <f>"35-2014.00"</f>
        <v>35-2014.00</v>
      </c>
      <c r="BD3574" s="1" t="s">
        <v>152</v>
      </c>
      <c r="BE3574" s="1" t="s">
        <v>19783</v>
      </c>
      <c r="BF3574" s="1" t="s">
        <v>2350</v>
      </c>
      <c r="BG3574" s="1">
        <v>2</v>
      </c>
      <c r="BI3574" s="2">
        <v>44470</v>
      </c>
      <c r="BJ3574" s="2">
        <v>44834</v>
      </c>
      <c r="BM3574" s="1">
        <v>40</v>
      </c>
      <c r="BN3574" s="1">
        <v>0</v>
      </c>
      <c r="BO3574" s="1">
        <v>8</v>
      </c>
      <c r="BP3574" s="1">
        <v>8</v>
      </c>
      <c r="BQ3574" s="1">
        <v>8</v>
      </c>
      <c r="BR3574" s="1">
        <v>8</v>
      </c>
      <c r="BS3574" s="1">
        <v>8</v>
      </c>
      <c r="BT3574" s="1">
        <v>0</v>
      </c>
      <c r="BU3574" s="1" t="str">
        <f t="shared" si="89"/>
        <v>8:00 AM</v>
      </c>
      <c r="BV3574" s="1" t="str">
        <f t="shared" si="88"/>
        <v>5:00 PM</v>
      </c>
      <c r="BW3574" s="1" t="s">
        <v>230</v>
      </c>
      <c r="BX3574" s="1">
        <v>0</v>
      </c>
      <c r="BY3574" s="1">
        <v>12</v>
      </c>
      <c r="BZ3574" s="1" t="s">
        <v>112</v>
      </c>
      <c r="CB3574" s="1" t="s">
        <v>19784</v>
      </c>
      <c r="CC3574" s="1" t="s">
        <v>1130</v>
      </c>
      <c r="CD3574" s="1" t="s">
        <v>138</v>
      </c>
      <c r="CE3574" s="1" t="s">
        <v>116</v>
      </c>
      <c r="CF3574" s="1" t="s">
        <v>117</v>
      </c>
      <c r="CG3574" s="1">
        <v>96950</v>
      </c>
      <c r="CH3574" s="3">
        <v>8.68</v>
      </c>
      <c r="CI3574" s="3">
        <v>8.68</v>
      </c>
      <c r="CJ3574" s="3">
        <v>13.02</v>
      </c>
      <c r="CK3574" s="3">
        <v>13.02</v>
      </c>
      <c r="CL3574" s="1" t="s">
        <v>137</v>
      </c>
      <c r="CM3574" s="1" t="s">
        <v>138</v>
      </c>
      <c r="CN3574" s="1" t="s">
        <v>139</v>
      </c>
      <c r="CP3574" s="1" t="s">
        <v>112</v>
      </c>
      <c r="CQ3574" s="1" t="s">
        <v>111</v>
      </c>
      <c r="CR3574" s="1" t="s">
        <v>112</v>
      </c>
      <c r="CS3574" s="1" t="s">
        <v>111</v>
      </c>
      <c r="CT3574" s="1" t="s">
        <v>138</v>
      </c>
      <c r="CU3574" s="1" t="s">
        <v>111</v>
      </c>
      <c r="CV3574" s="1" t="s">
        <v>138</v>
      </c>
      <c r="CW3574" s="1" t="s">
        <v>1620</v>
      </c>
      <c r="CX3574" s="1">
        <v>16704845868</v>
      </c>
      <c r="CY3574" s="1" t="s">
        <v>1616</v>
      </c>
      <c r="CZ3574" s="1" t="s">
        <v>138</v>
      </c>
      <c r="DA3574" s="1" t="s">
        <v>111</v>
      </c>
      <c r="DB3574" s="1" t="s">
        <v>112</v>
      </c>
    </row>
    <row r="3575" spans="1:111" ht="15.6" customHeight="1" x14ac:dyDescent="0.25">
      <c r="A3575" s="1" t="s">
        <v>19832</v>
      </c>
      <c r="B3575" s="1" t="s">
        <v>109</v>
      </c>
      <c r="C3575" s="2">
        <v>44369.867776620369</v>
      </c>
      <c r="D3575" s="2">
        <v>44427</v>
      </c>
      <c r="E3575" s="1" t="s">
        <v>180</v>
      </c>
      <c r="G3575" s="1" t="s">
        <v>111</v>
      </c>
      <c r="H3575" s="1" t="s">
        <v>112</v>
      </c>
      <c r="I3575" s="1" t="s">
        <v>112</v>
      </c>
      <c r="J3575" s="1" t="s">
        <v>1168</v>
      </c>
      <c r="L3575" s="1" t="s">
        <v>1169</v>
      </c>
      <c r="M3575" s="1" t="s">
        <v>1170</v>
      </c>
      <c r="N3575" s="1" t="s">
        <v>116</v>
      </c>
      <c r="O3575" s="1" t="s">
        <v>117</v>
      </c>
      <c r="P3575" s="9">
        <v>96950</v>
      </c>
      <c r="Q3575" s="1" t="s">
        <v>118</v>
      </c>
      <c r="R3575" s="1" t="s">
        <v>116</v>
      </c>
      <c r="S3575" s="1">
        <v>16705887746</v>
      </c>
      <c r="T3575" s="1">
        <v>0</v>
      </c>
      <c r="U3575" s="1">
        <v>236220</v>
      </c>
      <c r="V3575" s="1" t="s">
        <v>119</v>
      </c>
      <c r="X3575" s="1" t="s">
        <v>1171</v>
      </c>
      <c r="Y3575" s="1" t="s">
        <v>1172</v>
      </c>
      <c r="AA3575" s="1" t="s">
        <v>1173</v>
      </c>
      <c r="AB3575" s="1" t="s">
        <v>1169</v>
      </c>
      <c r="AC3575" s="1" t="s">
        <v>1170</v>
      </c>
      <c r="AD3575" s="1" t="s">
        <v>116</v>
      </c>
      <c r="AE3575" s="1" t="s">
        <v>117</v>
      </c>
      <c r="AF3575" s="9">
        <v>96950</v>
      </c>
      <c r="AG3575" s="1" t="s">
        <v>118</v>
      </c>
      <c r="AH3575" s="1" t="s">
        <v>116</v>
      </c>
      <c r="AI3575" s="1">
        <v>16717773710</v>
      </c>
      <c r="AJ3575" s="1">
        <v>0</v>
      </c>
      <c r="AK3575" s="1" t="s">
        <v>1174</v>
      </c>
      <c r="BC3575" s="1" t="str">
        <f>"47-2111.00"</f>
        <v>47-2111.00</v>
      </c>
      <c r="BD3575" s="1" t="s">
        <v>1792</v>
      </c>
      <c r="BE3575" s="1" t="s">
        <v>19833</v>
      </c>
      <c r="BF3575" s="1" t="s">
        <v>7640</v>
      </c>
      <c r="BG3575" s="1">
        <v>15</v>
      </c>
      <c r="BI3575" s="2">
        <v>44470</v>
      </c>
      <c r="BJ3575" s="2">
        <v>45565</v>
      </c>
      <c r="BM3575" s="1">
        <v>40</v>
      </c>
      <c r="BN3575" s="1">
        <v>0</v>
      </c>
      <c r="BO3575" s="1">
        <v>8</v>
      </c>
      <c r="BP3575" s="1">
        <v>8</v>
      </c>
      <c r="BQ3575" s="1">
        <v>8</v>
      </c>
      <c r="BR3575" s="1">
        <v>8</v>
      </c>
      <c r="BS3575" s="1">
        <v>8</v>
      </c>
      <c r="BT3575" s="1">
        <v>0</v>
      </c>
      <c r="BU3575" s="1" t="str">
        <f t="shared" si="89"/>
        <v>8:00 AM</v>
      </c>
      <c r="BV3575" s="1" t="str">
        <f t="shared" si="88"/>
        <v>5:00 PM</v>
      </c>
      <c r="BW3575" s="1" t="s">
        <v>135</v>
      </c>
      <c r="BX3575" s="1">
        <v>0</v>
      </c>
      <c r="BY3575" s="1">
        <v>12</v>
      </c>
      <c r="BZ3575" s="1" t="s">
        <v>112</v>
      </c>
      <c r="CB3575" s="4" t="s">
        <v>19834</v>
      </c>
      <c r="CC3575" s="1" t="s">
        <v>1169</v>
      </c>
      <c r="CD3575" s="1" t="s">
        <v>1170</v>
      </c>
      <c r="CE3575" s="1" t="s">
        <v>116</v>
      </c>
      <c r="CF3575" s="1" t="s">
        <v>117</v>
      </c>
      <c r="CG3575" s="1">
        <v>96950</v>
      </c>
      <c r="CH3575" s="3">
        <v>10.53</v>
      </c>
      <c r="CJ3575" s="3">
        <v>15.79</v>
      </c>
      <c r="CL3575" s="1" t="s">
        <v>137</v>
      </c>
      <c r="CN3575" s="1" t="s">
        <v>139</v>
      </c>
      <c r="CP3575" s="1" t="s">
        <v>112</v>
      </c>
      <c r="CQ3575" s="1" t="s">
        <v>111</v>
      </c>
      <c r="CR3575" s="1" t="s">
        <v>111</v>
      </c>
      <c r="CS3575" s="1" t="s">
        <v>111</v>
      </c>
      <c r="CT3575" s="1" t="s">
        <v>138</v>
      </c>
      <c r="CU3575" s="1" t="s">
        <v>111</v>
      </c>
      <c r="CV3575" s="1" t="s">
        <v>138</v>
      </c>
      <c r="CW3575" s="1" t="s">
        <v>12801</v>
      </c>
      <c r="CX3575" s="1">
        <v>16705887746</v>
      </c>
      <c r="CY3575" s="1" t="s">
        <v>1174</v>
      </c>
      <c r="CZ3575" s="1" t="s">
        <v>380</v>
      </c>
      <c r="DA3575" s="1" t="s">
        <v>111</v>
      </c>
      <c r="DB3575" s="1" t="s">
        <v>112</v>
      </c>
    </row>
    <row r="3576" spans="1:111" ht="15.6" customHeight="1" x14ac:dyDescent="0.25">
      <c r="A3576" s="1" t="s">
        <v>19852</v>
      </c>
      <c r="B3576" s="1" t="s">
        <v>109</v>
      </c>
      <c r="C3576" s="2">
        <v>44034.188434143522</v>
      </c>
      <c r="D3576" s="2">
        <v>44106</v>
      </c>
      <c r="E3576" s="1" t="s">
        <v>110</v>
      </c>
      <c r="F3576" s="2">
        <v>44103.833333333336</v>
      </c>
      <c r="G3576" s="1" t="s">
        <v>111</v>
      </c>
      <c r="H3576" s="1" t="s">
        <v>112</v>
      </c>
      <c r="I3576" s="1" t="s">
        <v>112</v>
      </c>
      <c r="J3576" s="1" t="s">
        <v>17479</v>
      </c>
      <c r="K3576" s="1" t="s">
        <v>17480</v>
      </c>
      <c r="L3576" s="1" t="s">
        <v>17481</v>
      </c>
      <c r="N3576" s="1" t="s">
        <v>167</v>
      </c>
      <c r="O3576" s="1" t="s">
        <v>117</v>
      </c>
      <c r="P3576" s="9">
        <v>96950</v>
      </c>
      <c r="Q3576" s="1" t="s">
        <v>118</v>
      </c>
      <c r="S3576" s="1">
        <v>16702870689</v>
      </c>
      <c r="U3576" s="1">
        <v>333111</v>
      </c>
      <c r="V3576" s="1" t="s">
        <v>119</v>
      </c>
      <c r="X3576" s="1" t="s">
        <v>17482</v>
      </c>
      <c r="Y3576" s="1" t="s">
        <v>17483</v>
      </c>
      <c r="Z3576" s="1" t="s">
        <v>17484</v>
      </c>
      <c r="AA3576" s="1" t="s">
        <v>5685</v>
      </c>
      <c r="AB3576" s="1" t="s">
        <v>17481</v>
      </c>
      <c r="AD3576" s="1" t="s">
        <v>167</v>
      </c>
      <c r="AE3576" s="1" t="s">
        <v>117</v>
      </c>
      <c r="AF3576" s="9">
        <v>96950</v>
      </c>
      <c r="AG3576" s="1" t="s">
        <v>118</v>
      </c>
      <c r="AI3576" s="1">
        <v>16702870689</v>
      </c>
      <c r="AK3576" s="1" t="s">
        <v>12852</v>
      </c>
      <c r="BC3576" s="1" t="str">
        <f>"45-2093.00"</f>
        <v>45-2093.00</v>
      </c>
      <c r="BD3576" s="1" t="s">
        <v>7938</v>
      </c>
      <c r="BE3576" s="1" t="s">
        <v>17485</v>
      </c>
      <c r="BF3576" s="1" t="s">
        <v>2401</v>
      </c>
      <c r="BG3576" s="1">
        <v>2</v>
      </c>
      <c r="BI3576" s="2">
        <v>44105</v>
      </c>
      <c r="BJ3576" s="2">
        <v>45199</v>
      </c>
      <c r="BM3576" s="1">
        <v>40</v>
      </c>
      <c r="BN3576" s="1">
        <v>0</v>
      </c>
      <c r="BO3576" s="1">
        <v>8</v>
      </c>
      <c r="BP3576" s="1">
        <v>8</v>
      </c>
      <c r="BQ3576" s="1">
        <v>8</v>
      </c>
      <c r="BR3576" s="1">
        <v>8</v>
      </c>
      <c r="BS3576" s="1">
        <v>8</v>
      </c>
      <c r="BT3576" s="1">
        <v>0</v>
      </c>
      <c r="BU3576" s="1" t="str">
        <f t="shared" si="89"/>
        <v>8:00 AM</v>
      </c>
      <c r="BV3576" s="1" t="str">
        <f t="shared" si="88"/>
        <v>5:00 PM</v>
      </c>
      <c r="BW3576" s="1" t="s">
        <v>230</v>
      </c>
      <c r="BX3576" s="1">
        <v>0</v>
      </c>
      <c r="BY3576" s="1">
        <v>3</v>
      </c>
      <c r="BZ3576" s="1" t="s">
        <v>112</v>
      </c>
      <c r="CA3576" s="1">
        <v>0</v>
      </c>
      <c r="CB3576" s="1" t="s">
        <v>19853</v>
      </c>
      <c r="CC3576" s="1" t="s">
        <v>17487</v>
      </c>
      <c r="CE3576" s="1" t="s">
        <v>167</v>
      </c>
      <c r="CF3576" s="1" t="s">
        <v>117</v>
      </c>
      <c r="CG3576" s="1">
        <v>96950</v>
      </c>
      <c r="CH3576" s="3">
        <v>9.85</v>
      </c>
      <c r="CI3576" s="3">
        <v>9.9</v>
      </c>
      <c r="CJ3576" s="3">
        <v>14.78</v>
      </c>
      <c r="CK3576" s="3">
        <v>14.85</v>
      </c>
      <c r="CL3576" s="1" t="s">
        <v>137</v>
      </c>
      <c r="CM3576" s="1" t="s">
        <v>230</v>
      </c>
      <c r="CN3576" s="1" t="s">
        <v>139</v>
      </c>
      <c r="CP3576" s="1" t="s">
        <v>112</v>
      </c>
      <c r="CQ3576" s="1" t="s">
        <v>111</v>
      </c>
      <c r="CR3576" s="1" t="s">
        <v>112</v>
      </c>
      <c r="CS3576" s="1" t="s">
        <v>111</v>
      </c>
      <c r="CT3576" s="1" t="s">
        <v>138</v>
      </c>
      <c r="CU3576" s="1" t="s">
        <v>111</v>
      </c>
      <c r="CV3576" s="1" t="s">
        <v>138</v>
      </c>
      <c r="CW3576" s="1" t="s">
        <v>1633</v>
      </c>
      <c r="CX3576" s="1">
        <v>16702870689</v>
      </c>
      <c r="CY3576" s="1" t="s">
        <v>12852</v>
      </c>
      <c r="CZ3576" s="1" t="s">
        <v>138</v>
      </c>
      <c r="DA3576" s="1" t="s">
        <v>111</v>
      </c>
      <c r="DB3576" s="1" t="s">
        <v>112</v>
      </c>
      <c r="DC3576" s="1" t="s">
        <v>19854</v>
      </c>
      <c r="DD3576" s="1" t="s">
        <v>17483</v>
      </c>
      <c r="DE3576" s="1" t="s">
        <v>4855</v>
      </c>
      <c r="DF3576" s="1" t="s">
        <v>17479</v>
      </c>
      <c r="DG3576" s="1" t="s">
        <v>12852</v>
      </c>
    </row>
    <row r="3577" spans="1:111" ht="15.6" customHeight="1" x14ac:dyDescent="0.25">
      <c r="A3577" s="1" t="s">
        <v>19859</v>
      </c>
      <c r="B3577" s="1" t="s">
        <v>109</v>
      </c>
      <c r="C3577" s="2">
        <v>44034.170571643517</v>
      </c>
      <c r="D3577" s="2">
        <v>44109</v>
      </c>
      <c r="E3577" s="1" t="s">
        <v>180</v>
      </c>
      <c r="G3577" s="1" t="s">
        <v>112</v>
      </c>
      <c r="H3577" s="1" t="s">
        <v>112</v>
      </c>
      <c r="I3577" s="1" t="s">
        <v>112</v>
      </c>
      <c r="J3577" s="1" t="s">
        <v>8724</v>
      </c>
      <c r="L3577" s="1" t="s">
        <v>14048</v>
      </c>
      <c r="N3577" s="1" t="s">
        <v>116</v>
      </c>
      <c r="O3577" s="1" t="s">
        <v>117</v>
      </c>
      <c r="P3577" s="9">
        <v>96950</v>
      </c>
      <c r="Q3577" s="1" t="s">
        <v>118</v>
      </c>
      <c r="S3577" s="1">
        <v>16702873247</v>
      </c>
      <c r="U3577" s="1">
        <v>561720</v>
      </c>
      <c r="V3577" s="1" t="s">
        <v>119</v>
      </c>
      <c r="X3577" s="1" t="s">
        <v>848</v>
      </c>
      <c r="Y3577" s="1" t="s">
        <v>5695</v>
      </c>
      <c r="Z3577" s="1" t="s">
        <v>5696</v>
      </c>
      <c r="AA3577" s="1" t="s">
        <v>759</v>
      </c>
      <c r="AB3577" s="1" t="s">
        <v>5697</v>
      </c>
      <c r="AD3577" s="1" t="s">
        <v>116</v>
      </c>
      <c r="AE3577" s="1" t="s">
        <v>117</v>
      </c>
      <c r="AF3577" s="9">
        <v>96950</v>
      </c>
      <c r="AG3577" s="1" t="s">
        <v>118</v>
      </c>
      <c r="AI3577" s="1">
        <v>16702873247</v>
      </c>
      <c r="AK3577" s="1" t="s">
        <v>10072</v>
      </c>
      <c r="BC3577" s="1" t="str">
        <f>"37-2011.00"</f>
        <v>37-2011.00</v>
      </c>
      <c r="BD3577" s="1" t="s">
        <v>676</v>
      </c>
      <c r="BE3577" s="1" t="s">
        <v>14049</v>
      </c>
      <c r="BF3577" s="1" t="s">
        <v>578</v>
      </c>
      <c r="BG3577" s="1">
        <v>15</v>
      </c>
      <c r="BI3577" s="2">
        <v>44105</v>
      </c>
      <c r="BJ3577" s="2">
        <v>44469</v>
      </c>
      <c r="BM3577" s="1">
        <v>40</v>
      </c>
      <c r="BN3577" s="1">
        <v>0</v>
      </c>
      <c r="BO3577" s="1">
        <v>8</v>
      </c>
      <c r="BP3577" s="1">
        <v>8</v>
      </c>
      <c r="BQ3577" s="1">
        <v>8</v>
      </c>
      <c r="BR3577" s="1">
        <v>8</v>
      </c>
      <c r="BS3577" s="1">
        <v>8</v>
      </c>
      <c r="BT3577" s="1">
        <v>0</v>
      </c>
      <c r="BU3577" s="1" t="str">
        <f t="shared" si="89"/>
        <v>8:00 AM</v>
      </c>
      <c r="BV3577" s="1" t="str">
        <f t="shared" si="88"/>
        <v>5:00 PM</v>
      </c>
      <c r="BW3577" s="1" t="s">
        <v>230</v>
      </c>
      <c r="BX3577" s="1">
        <v>0</v>
      </c>
      <c r="BY3577" s="1">
        <v>0</v>
      </c>
      <c r="BZ3577" s="1" t="s">
        <v>112</v>
      </c>
      <c r="CA3577" s="1">
        <v>0</v>
      </c>
      <c r="CB3577" s="1" t="s">
        <v>362</v>
      </c>
      <c r="CC3577" s="1" t="s">
        <v>14050</v>
      </c>
      <c r="CE3577" s="1" t="s">
        <v>116</v>
      </c>
      <c r="CF3577" s="1" t="s">
        <v>117</v>
      </c>
      <c r="CG3577" s="1">
        <v>96950</v>
      </c>
      <c r="CH3577" s="3">
        <v>10.42</v>
      </c>
      <c r="CI3577" s="3">
        <v>10.42</v>
      </c>
      <c r="CJ3577" s="3">
        <v>15.63</v>
      </c>
      <c r="CK3577" s="3">
        <v>15.63</v>
      </c>
      <c r="CL3577" s="1" t="s">
        <v>137</v>
      </c>
      <c r="CN3577" s="1" t="s">
        <v>139</v>
      </c>
      <c r="CP3577" s="1" t="s">
        <v>112</v>
      </c>
      <c r="CQ3577" s="1" t="s">
        <v>111</v>
      </c>
      <c r="CR3577" s="1" t="s">
        <v>111</v>
      </c>
      <c r="CS3577" s="1" t="s">
        <v>111</v>
      </c>
      <c r="CT3577" s="1" t="s">
        <v>138</v>
      </c>
      <c r="CU3577" s="1" t="s">
        <v>111</v>
      </c>
      <c r="CV3577" s="1" t="s">
        <v>138</v>
      </c>
      <c r="CW3577" s="1" t="s">
        <v>14051</v>
      </c>
      <c r="CX3577" s="1">
        <v>16716833844</v>
      </c>
      <c r="CY3577" s="1" t="s">
        <v>8731</v>
      </c>
      <c r="CZ3577" s="1" t="s">
        <v>138</v>
      </c>
      <c r="DA3577" s="1" t="s">
        <v>111</v>
      </c>
      <c r="DB3577" s="1" t="s">
        <v>112</v>
      </c>
    </row>
    <row r="3578" spans="1:111" ht="15.6" customHeight="1" x14ac:dyDescent="0.25">
      <c r="A3578" s="1" t="s">
        <v>19868</v>
      </c>
      <c r="B3578" s="1" t="s">
        <v>109</v>
      </c>
      <c r="C3578" s="2">
        <v>44106.087911574075</v>
      </c>
      <c r="D3578" s="2">
        <v>44144</v>
      </c>
      <c r="E3578" s="1" t="s">
        <v>180</v>
      </c>
      <c r="G3578" s="1" t="s">
        <v>112</v>
      </c>
      <c r="H3578" s="1" t="s">
        <v>112</v>
      </c>
      <c r="I3578" s="1" t="s">
        <v>112</v>
      </c>
      <c r="J3578" s="1" t="s">
        <v>784</v>
      </c>
      <c r="K3578" s="1" t="s">
        <v>785</v>
      </c>
      <c r="L3578" s="1" t="s">
        <v>17439</v>
      </c>
      <c r="M3578" s="1" t="s">
        <v>786</v>
      </c>
      <c r="N3578" s="1" t="s">
        <v>116</v>
      </c>
      <c r="O3578" s="1" t="s">
        <v>117</v>
      </c>
      <c r="P3578" s="9">
        <v>96950</v>
      </c>
      <c r="Q3578" s="1" t="s">
        <v>118</v>
      </c>
      <c r="R3578" s="1" t="s">
        <v>719</v>
      </c>
      <c r="S3578" s="1">
        <v>16703236877</v>
      </c>
      <c r="U3578" s="1">
        <v>62161</v>
      </c>
      <c r="V3578" s="1" t="s">
        <v>119</v>
      </c>
      <c r="X3578" s="1" t="s">
        <v>686</v>
      </c>
      <c r="Y3578" s="1" t="s">
        <v>687</v>
      </c>
      <c r="Z3578" s="1" t="s">
        <v>688</v>
      </c>
      <c r="AA3578" s="1" t="s">
        <v>245</v>
      </c>
      <c r="AB3578" s="1" t="s">
        <v>689</v>
      </c>
      <c r="AD3578" s="1" t="s">
        <v>690</v>
      </c>
      <c r="AE3578" s="1" t="s">
        <v>691</v>
      </c>
      <c r="AF3578" s="9">
        <v>96931</v>
      </c>
      <c r="AG3578" s="1" t="s">
        <v>118</v>
      </c>
      <c r="AH3578" s="1" t="s">
        <v>719</v>
      </c>
      <c r="AI3578" s="1">
        <v>16716498746</v>
      </c>
      <c r="AJ3578" s="1">
        <v>203</v>
      </c>
      <c r="AK3578" s="1" t="s">
        <v>692</v>
      </c>
      <c r="BC3578" s="1" t="str">
        <f>"29-1141.00"</f>
        <v>29-1141.00</v>
      </c>
      <c r="BD3578" s="1" t="s">
        <v>1381</v>
      </c>
      <c r="BE3578" s="1" t="s">
        <v>17440</v>
      </c>
      <c r="BF3578" s="1" t="s">
        <v>1383</v>
      </c>
      <c r="BG3578" s="1">
        <v>6</v>
      </c>
      <c r="BI3578" s="2">
        <v>44105</v>
      </c>
      <c r="BJ3578" s="2">
        <v>44469</v>
      </c>
      <c r="BM3578" s="1">
        <v>40</v>
      </c>
      <c r="BN3578" s="1">
        <v>0</v>
      </c>
      <c r="BO3578" s="1">
        <v>8</v>
      </c>
      <c r="BP3578" s="1">
        <v>8</v>
      </c>
      <c r="BQ3578" s="1">
        <v>8</v>
      </c>
      <c r="BR3578" s="1">
        <v>8</v>
      </c>
      <c r="BS3578" s="1">
        <v>5</v>
      </c>
      <c r="BT3578" s="1">
        <v>3</v>
      </c>
      <c r="BU3578" s="1" t="str">
        <f>"5:30 AM"</f>
        <v>5:30 AM</v>
      </c>
      <c r="BV3578" s="1" t="str">
        <f>"8:30 PM"</f>
        <v>8:30 PM</v>
      </c>
      <c r="BW3578" s="1" t="s">
        <v>392</v>
      </c>
      <c r="BX3578" s="1">
        <v>0</v>
      </c>
      <c r="BY3578" s="1">
        <v>0</v>
      </c>
      <c r="BZ3578" s="1" t="s">
        <v>112</v>
      </c>
      <c r="CA3578" s="1">
        <v>0</v>
      </c>
      <c r="CB3578" s="4" t="s">
        <v>17441</v>
      </c>
      <c r="CC3578" s="1" t="s">
        <v>17442</v>
      </c>
      <c r="CD3578" s="1" t="s">
        <v>786</v>
      </c>
      <c r="CE3578" s="1" t="s">
        <v>116</v>
      </c>
      <c r="CF3578" s="1" t="s">
        <v>117</v>
      </c>
      <c r="CG3578" s="1">
        <v>96950</v>
      </c>
      <c r="CH3578" s="3">
        <v>24.81</v>
      </c>
      <c r="CI3578" s="3">
        <v>24.81</v>
      </c>
      <c r="CL3578" s="1" t="s">
        <v>2411</v>
      </c>
      <c r="CN3578" s="1" t="s">
        <v>139</v>
      </c>
      <c r="CP3578" s="1" t="s">
        <v>112</v>
      </c>
      <c r="CQ3578" s="1" t="s">
        <v>111</v>
      </c>
      <c r="CR3578" s="1" t="s">
        <v>111</v>
      </c>
      <c r="CS3578" s="1" t="s">
        <v>112</v>
      </c>
      <c r="CT3578" s="1" t="s">
        <v>138</v>
      </c>
      <c r="CU3578" s="1" t="s">
        <v>111</v>
      </c>
      <c r="CV3578" s="1" t="s">
        <v>138</v>
      </c>
      <c r="CW3578" s="1" t="s">
        <v>2568</v>
      </c>
      <c r="CX3578" s="1">
        <v>16713236877</v>
      </c>
      <c r="CY3578" s="1" t="s">
        <v>699</v>
      </c>
      <c r="CZ3578" s="1" t="s">
        <v>138</v>
      </c>
      <c r="DA3578" s="1" t="s">
        <v>111</v>
      </c>
      <c r="DB3578" s="1" t="s">
        <v>112</v>
      </c>
    </row>
    <row r="3579" spans="1:111" ht="15.6" customHeight="1" x14ac:dyDescent="0.25">
      <c r="A3579" s="1" t="s">
        <v>19869</v>
      </c>
      <c r="B3579" s="1" t="s">
        <v>109</v>
      </c>
      <c r="C3579" s="2">
        <v>44073.866407291665</v>
      </c>
      <c r="D3579" s="2">
        <v>44153</v>
      </c>
      <c r="E3579" s="1" t="s">
        <v>180</v>
      </c>
      <c r="G3579" s="1" t="s">
        <v>112</v>
      </c>
      <c r="H3579" s="1" t="s">
        <v>112</v>
      </c>
      <c r="I3579" s="1" t="s">
        <v>112</v>
      </c>
      <c r="J3579" s="1" t="s">
        <v>6610</v>
      </c>
      <c r="K3579" s="1" t="s">
        <v>19870</v>
      </c>
      <c r="L3579" s="1" t="s">
        <v>6611</v>
      </c>
      <c r="M3579" s="1" t="s">
        <v>6612</v>
      </c>
      <c r="N3579" s="1" t="s">
        <v>997</v>
      </c>
      <c r="O3579" s="1" t="s">
        <v>117</v>
      </c>
      <c r="P3579" s="9">
        <v>96951</v>
      </c>
      <c r="Q3579" s="1" t="s">
        <v>118</v>
      </c>
      <c r="R3579" s="1" t="s">
        <v>138</v>
      </c>
      <c r="S3579" s="1">
        <v>16705320363</v>
      </c>
      <c r="U3579" s="1">
        <v>44511</v>
      </c>
      <c r="V3579" s="1" t="s">
        <v>119</v>
      </c>
      <c r="X3579" s="1" t="s">
        <v>6613</v>
      </c>
      <c r="Y3579" s="1" t="s">
        <v>6614</v>
      </c>
      <c r="Z3579" s="1" t="s">
        <v>6615</v>
      </c>
      <c r="AA3579" s="1" t="s">
        <v>822</v>
      </c>
      <c r="AB3579" s="1" t="s">
        <v>6611</v>
      </c>
      <c r="AC3579" s="1" t="s">
        <v>6612</v>
      </c>
      <c r="AD3579" s="1" t="s">
        <v>997</v>
      </c>
      <c r="AE3579" s="1" t="s">
        <v>117</v>
      </c>
      <c r="AF3579" s="9">
        <v>96951</v>
      </c>
      <c r="AG3579" s="1" t="s">
        <v>118</v>
      </c>
      <c r="AH3579" s="1" t="s">
        <v>138</v>
      </c>
      <c r="AI3579" s="1">
        <v>16705320363</v>
      </c>
      <c r="AK3579" s="1" t="s">
        <v>6616</v>
      </c>
      <c r="BC3579" s="1" t="str">
        <f>"49-9071.00"</f>
        <v>49-9071.00</v>
      </c>
      <c r="BD3579" s="1" t="s">
        <v>214</v>
      </c>
      <c r="BE3579" s="1" t="s">
        <v>19871</v>
      </c>
      <c r="BF3579" s="1" t="s">
        <v>2391</v>
      </c>
      <c r="BG3579" s="1">
        <v>1</v>
      </c>
      <c r="BI3579" s="2">
        <v>44105</v>
      </c>
      <c r="BJ3579" s="2">
        <v>44469</v>
      </c>
      <c r="BM3579" s="1">
        <v>35</v>
      </c>
      <c r="BN3579" s="1">
        <v>0</v>
      </c>
      <c r="BO3579" s="1">
        <v>7</v>
      </c>
      <c r="BP3579" s="1">
        <v>7</v>
      </c>
      <c r="BQ3579" s="1">
        <v>7</v>
      </c>
      <c r="BR3579" s="1">
        <v>7</v>
      </c>
      <c r="BS3579" s="1">
        <v>7</v>
      </c>
      <c r="BT3579" s="1">
        <v>0</v>
      </c>
      <c r="BU3579" s="1" t="str">
        <f>"9:00 AM"</f>
        <v>9:00 AM</v>
      </c>
      <c r="BV3579" s="1" t="str">
        <f>"5:00 PM"</f>
        <v>5:00 PM</v>
      </c>
      <c r="BW3579" s="1" t="s">
        <v>135</v>
      </c>
      <c r="BX3579" s="1">
        <v>0</v>
      </c>
      <c r="BY3579" s="1">
        <v>24</v>
      </c>
      <c r="BZ3579" s="1" t="s">
        <v>112</v>
      </c>
      <c r="CA3579" s="1">
        <v>0</v>
      </c>
      <c r="CB3579" s="1" t="s">
        <v>19872</v>
      </c>
      <c r="CC3579" s="1" t="s">
        <v>19873</v>
      </c>
      <c r="CD3579" s="1" t="s">
        <v>6612</v>
      </c>
      <c r="CE3579" s="1" t="s">
        <v>997</v>
      </c>
      <c r="CF3579" s="1" t="s">
        <v>117</v>
      </c>
      <c r="CG3579" s="1">
        <v>96951</v>
      </c>
      <c r="CH3579" s="3">
        <v>12.64</v>
      </c>
      <c r="CI3579" s="3">
        <v>12.64</v>
      </c>
      <c r="CJ3579" s="3">
        <v>18.96</v>
      </c>
      <c r="CK3579" s="3">
        <v>18.96</v>
      </c>
      <c r="CL3579" s="1" t="s">
        <v>137</v>
      </c>
      <c r="CM3579" s="1" t="s">
        <v>138</v>
      </c>
      <c r="CN3579" s="1" t="s">
        <v>139</v>
      </c>
      <c r="CP3579" s="1" t="s">
        <v>112</v>
      </c>
      <c r="CQ3579" s="1" t="s">
        <v>111</v>
      </c>
      <c r="CR3579" s="1" t="s">
        <v>112</v>
      </c>
      <c r="CS3579" s="1" t="s">
        <v>111</v>
      </c>
      <c r="CT3579" s="1" t="s">
        <v>138</v>
      </c>
      <c r="CU3579" s="1" t="s">
        <v>111</v>
      </c>
      <c r="CV3579" s="1" t="s">
        <v>138</v>
      </c>
      <c r="CW3579" s="1" t="s">
        <v>19874</v>
      </c>
      <c r="CX3579" s="1">
        <v>16705320363</v>
      </c>
      <c r="CY3579" s="1" t="s">
        <v>6616</v>
      </c>
      <c r="CZ3579" s="1" t="s">
        <v>138</v>
      </c>
      <c r="DA3579" s="1" t="s">
        <v>111</v>
      </c>
      <c r="DB3579" s="1" t="s">
        <v>112</v>
      </c>
    </row>
    <row r="3580" spans="1:111" ht="15.6" customHeight="1" x14ac:dyDescent="0.25">
      <c r="A3580" s="1" t="s">
        <v>19875</v>
      </c>
      <c r="B3580" s="1" t="s">
        <v>109</v>
      </c>
      <c r="C3580" s="2">
        <v>44076.475925347222</v>
      </c>
      <c r="D3580" s="2">
        <v>44165</v>
      </c>
      <c r="E3580" s="1" t="s">
        <v>180</v>
      </c>
      <c r="G3580" s="1" t="s">
        <v>111</v>
      </c>
      <c r="H3580" s="1" t="s">
        <v>112</v>
      </c>
      <c r="I3580" s="1" t="s">
        <v>112</v>
      </c>
      <c r="J3580" s="1" t="s">
        <v>4850</v>
      </c>
      <c r="K3580" s="1" t="s">
        <v>4851</v>
      </c>
      <c r="L3580" s="1" t="s">
        <v>4852</v>
      </c>
      <c r="N3580" s="1" t="s">
        <v>116</v>
      </c>
      <c r="O3580" s="1" t="s">
        <v>117</v>
      </c>
      <c r="P3580" s="9">
        <v>96950</v>
      </c>
      <c r="Q3580" s="1" t="s">
        <v>118</v>
      </c>
      <c r="S3580" s="1">
        <v>16702341745</v>
      </c>
      <c r="U3580" s="1">
        <v>81231</v>
      </c>
      <c r="V3580" s="1" t="s">
        <v>119</v>
      </c>
      <c r="X3580" s="1" t="s">
        <v>4853</v>
      </c>
      <c r="Y3580" s="1" t="s">
        <v>4854</v>
      </c>
      <c r="Z3580" s="1" t="s">
        <v>4855</v>
      </c>
      <c r="AA3580" s="1" t="s">
        <v>4856</v>
      </c>
      <c r="AB3580" s="1" t="s">
        <v>4852</v>
      </c>
      <c r="AD3580" s="1" t="s">
        <v>116</v>
      </c>
      <c r="AE3580" s="1" t="s">
        <v>117</v>
      </c>
      <c r="AF3580" s="9">
        <v>96950</v>
      </c>
      <c r="AG3580" s="1" t="s">
        <v>118</v>
      </c>
      <c r="AI3580" s="1">
        <v>16702341745</v>
      </c>
      <c r="AK3580" s="1" t="s">
        <v>4857</v>
      </c>
      <c r="BC3580" s="1" t="str">
        <f>"37-1011.00"</f>
        <v>37-1011.00</v>
      </c>
      <c r="BD3580" s="1" t="s">
        <v>2800</v>
      </c>
      <c r="BE3580" s="1" t="s">
        <v>4858</v>
      </c>
      <c r="BF3580" s="1" t="s">
        <v>2265</v>
      </c>
      <c r="BG3580" s="1">
        <v>1</v>
      </c>
      <c r="BI3580" s="2">
        <v>44105</v>
      </c>
      <c r="BJ3580" s="2">
        <v>45199</v>
      </c>
      <c r="BM3580" s="1">
        <v>40</v>
      </c>
      <c r="BN3580" s="1">
        <v>0</v>
      </c>
      <c r="BO3580" s="1">
        <v>8</v>
      </c>
      <c r="BP3580" s="1">
        <v>8</v>
      </c>
      <c r="BQ3580" s="1">
        <v>8</v>
      </c>
      <c r="BR3580" s="1">
        <v>8</v>
      </c>
      <c r="BS3580" s="1">
        <v>8</v>
      </c>
      <c r="BT3580" s="1">
        <v>0</v>
      </c>
      <c r="BU3580" s="1" t="str">
        <f>"8:30 AM"</f>
        <v>8:30 AM</v>
      </c>
      <c r="BV3580" s="1" t="str">
        <f>"5:30 PM"</f>
        <v>5:30 PM</v>
      </c>
      <c r="BW3580" s="1" t="s">
        <v>135</v>
      </c>
      <c r="BX3580" s="1">
        <v>0</v>
      </c>
      <c r="BY3580" s="1">
        <v>12</v>
      </c>
      <c r="BZ3580" s="1" t="s">
        <v>111</v>
      </c>
      <c r="CA3580" s="1">
        <v>4</v>
      </c>
      <c r="CB3580" s="1" t="s">
        <v>19876</v>
      </c>
      <c r="CC3580" s="1" t="s">
        <v>4860</v>
      </c>
      <c r="CD3580" s="1" t="s">
        <v>4861</v>
      </c>
      <c r="CE3580" s="1" t="s">
        <v>116</v>
      </c>
      <c r="CF3580" s="1" t="s">
        <v>117</v>
      </c>
      <c r="CG3580" s="1">
        <v>96950</v>
      </c>
      <c r="CH3580" s="3">
        <v>15.06</v>
      </c>
      <c r="CI3580" s="3">
        <v>15.06</v>
      </c>
      <c r="CJ3580" s="3">
        <v>0</v>
      </c>
      <c r="CK3580" s="3">
        <v>0</v>
      </c>
      <c r="CL3580" s="1" t="s">
        <v>137</v>
      </c>
      <c r="CM3580" s="1" t="s">
        <v>230</v>
      </c>
      <c r="CN3580" s="1" t="s">
        <v>139</v>
      </c>
      <c r="CP3580" s="1" t="s">
        <v>112</v>
      </c>
      <c r="CQ3580" s="1" t="s">
        <v>111</v>
      </c>
      <c r="CR3580" s="1" t="s">
        <v>112</v>
      </c>
      <c r="CS3580" s="1" t="s">
        <v>112</v>
      </c>
      <c r="CT3580" s="1" t="s">
        <v>138</v>
      </c>
      <c r="CU3580" s="1" t="s">
        <v>111</v>
      </c>
      <c r="CV3580" s="1" t="s">
        <v>138</v>
      </c>
      <c r="CW3580" s="1" t="s">
        <v>4862</v>
      </c>
      <c r="CX3580" s="1">
        <v>16702341745</v>
      </c>
      <c r="CY3580" s="1" t="s">
        <v>4863</v>
      </c>
      <c r="CZ3580" s="1" t="s">
        <v>138</v>
      </c>
      <c r="DA3580" s="1" t="s">
        <v>111</v>
      </c>
      <c r="DB3580" s="1" t="s">
        <v>112</v>
      </c>
      <c r="DC3580" s="1" t="s">
        <v>4864</v>
      </c>
      <c r="DD3580" s="1" t="s">
        <v>4865</v>
      </c>
      <c r="DE3580" s="1" t="s">
        <v>402</v>
      </c>
      <c r="DF3580" s="1" t="s">
        <v>19877</v>
      </c>
      <c r="DG3580" s="1" t="s">
        <v>4863</v>
      </c>
    </row>
    <row r="3581" spans="1:111" ht="15.6" customHeight="1" x14ac:dyDescent="0.25">
      <c r="A3581" s="1" t="s">
        <v>19879</v>
      </c>
      <c r="B3581" s="1" t="s">
        <v>109</v>
      </c>
      <c r="C3581" s="2">
        <v>44075.021427546293</v>
      </c>
      <c r="D3581" s="2">
        <v>44125</v>
      </c>
      <c r="E3581" s="1" t="s">
        <v>110</v>
      </c>
      <c r="F3581" s="2">
        <v>44103.833333333336</v>
      </c>
      <c r="G3581" s="1" t="s">
        <v>111</v>
      </c>
      <c r="H3581" s="1" t="s">
        <v>112</v>
      </c>
      <c r="I3581" s="1" t="s">
        <v>112</v>
      </c>
      <c r="J3581" s="1" t="s">
        <v>1742</v>
      </c>
      <c r="K3581" s="1" t="s">
        <v>138</v>
      </c>
      <c r="L3581" s="1" t="s">
        <v>19880</v>
      </c>
      <c r="M3581" s="1" t="s">
        <v>19881</v>
      </c>
      <c r="N3581" s="1" t="s">
        <v>116</v>
      </c>
      <c r="O3581" s="1" t="s">
        <v>117</v>
      </c>
      <c r="P3581" s="9">
        <v>96950</v>
      </c>
      <c r="Q3581" s="1" t="s">
        <v>118</v>
      </c>
      <c r="R3581" s="1" t="s">
        <v>138</v>
      </c>
      <c r="S3581" s="1">
        <v>16702346647</v>
      </c>
      <c r="U3581" s="1">
        <v>624410</v>
      </c>
      <c r="V3581" s="1" t="s">
        <v>119</v>
      </c>
      <c r="X3581" s="1" t="s">
        <v>3631</v>
      </c>
      <c r="Y3581" s="1" t="s">
        <v>19882</v>
      </c>
      <c r="AA3581" s="1" t="s">
        <v>461</v>
      </c>
      <c r="AB3581" s="1" t="s">
        <v>19880</v>
      </c>
      <c r="AC3581" s="1" t="s">
        <v>19881</v>
      </c>
      <c r="AD3581" s="1" t="s">
        <v>116</v>
      </c>
      <c r="AE3581" s="1" t="s">
        <v>117</v>
      </c>
      <c r="AF3581" s="9">
        <v>96950</v>
      </c>
      <c r="AG3581" s="1" t="s">
        <v>118</v>
      </c>
      <c r="AH3581" s="1" t="s">
        <v>138</v>
      </c>
      <c r="AI3581" s="1">
        <v>16702346647</v>
      </c>
      <c r="AK3581" s="1" t="s">
        <v>1748</v>
      </c>
      <c r="BC3581" s="1" t="str">
        <f>"39-9011.00"</f>
        <v>39-9011.00</v>
      </c>
      <c r="BD3581" s="1" t="s">
        <v>1448</v>
      </c>
      <c r="BE3581" s="1" t="s">
        <v>19883</v>
      </c>
      <c r="BF3581" s="1" t="s">
        <v>19884</v>
      </c>
      <c r="BG3581" s="1">
        <v>6</v>
      </c>
      <c r="BI3581" s="2">
        <v>44105</v>
      </c>
      <c r="BJ3581" s="2">
        <v>44469</v>
      </c>
      <c r="BM3581" s="1">
        <v>40</v>
      </c>
      <c r="BN3581" s="1">
        <v>0</v>
      </c>
      <c r="BO3581" s="1">
        <v>8</v>
      </c>
      <c r="BP3581" s="1">
        <v>8</v>
      </c>
      <c r="BQ3581" s="1">
        <v>8</v>
      </c>
      <c r="BR3581" s="1">
        <v>8</v>
      </c>
      <c r="BS3581" s="1">
        <v>8</v>
      </c>
      <c r="BT3581" s="1">
        <v>0</v>
      </c>
      <c r="BU3581" s="1" t="str">
        <f>"8:00 AM"</f>
        <v>8:00 AM</v>
      </c>
      <c r="BV3581" s="1" t="str">
        <f>"5:00 PM"</f>
        <v>5:00 PM</v>
      </c>
      <c r="BW3581" s="1" t="s">
        <v>135</v>
      </c>
      <c r="BX3581" s="1">
        <v>0</v>
      </c>
      <c r="BY3581" s="1">
        <v>6</v>
      </c>
      <c r="BZ3581" s="1" t="s">
        <v>112</v>
      </c>
      <c r="CA3581" s="1">
        <v>0</v>
      </c>
      <c r="CB3581" s="1" t="s">
        <v>19885</v>
      </c>
      <c r="CC3581" s="1" t="s">
        <v>19880</v>
      </c>
      <c r="CD3581" s="1" t="s">
        <v>19881</v>
      </c>
      <c r="CE3581" s="1" t="s">
        <v>116</v>
      </c>
      <c r="CF3581" s="1" t="s">
        <v>117</v>
      </c>
      <c r="CG3581" s="1">
        <v>96950</v>
      </c>
      <c r="CH3581" s="3">
        <v>7.27</v>
      </c>
      <c r="CI3581" s="3">
        <v>7.27</v>
      </c>
      <c r="CJ3581" s="3">
        <v>10.91</v>
      </c>
      <c r="CK3581" s="3">
        <v>10.91</v>
      </c>
      <c r="CL3581" s="1" t="s">
        <v>137</v>
      </c>
      <c r="CM3581" s="1" t="s">
        <v>138</v>
      </c>
      <c r="CN3581" s="1" t="s">
        <v>139</v>
      </c>
      <c r="CP3581" s="1" t="s">
        <v>112</v>
      </c>
      <c r="CQ3581" s="1" t="s">
        <v>111</v>
      </c>
      <c r="CR3581" s="1" t="s">
        <v>112</v>
      </c>
      <c r="CS3581" s="1" t="s">
        <v>111</v>
      </c>
      <c r="CT3581" s="1" t="s">
        <v>138</v>
      </c>
      <c r="CU3581" s="1" t="s">
        <v>111</v>
      </c>
      <c r="CV3581" s="1" t="s">
        <v>138</v>
      </c>
      <c r="CW3581" s="1" t="s">
        <v>138</v>
      </c>
      <c r="CX3581" s="1">
        <v>16702346647</v>
      </c>
      <c r="CY3581" s="1" t="s">
        <v>1748</v>
      </c>
      <c r="CZ3581" s="1" t="s">
        <v>138</v>
      </c>
      <c r="DA3581" s="1" t="s">
        <v>111</v>
      </c>
      <c r="DB3581" s="1" t="s">
        <v>112</v>
      </c>
    </row>
    <row r="3582" spans="1:111" ht="15.6" customHeight="1" x14ac:dyDescent="0.25">
      <c r="A3582" s="1" t="s">
        <v>19892</v>
      </c>
      <c r="B3582" s="1" t="s">
        <v>109</v>
      </c>
      <c r="C3582" s="2">
        <v>44054.990272916664</v>
      </c>
      <c r="D3582" s="2">
        <v>44106</v>
      </c>
      <c r="E3582" s="1" t="s">
        <v>180</v>
      </c>
      <c r="G3582" s="1" t="s">
        <v>111</v>
      </c>
      <c r="H3582" s="1" t="s">
        <v>112</v>
      </c>
      <c r="I3582" s="1" t="s">
        <v>112</v>
      </c>
      <c r="J3582" s="1" t="s">
        <v>13031</v>
      </c>
      <c r="K3582" s="1" t="s">
        <v>13032</v>
      </c>
      <c r="L3582" s="1" t="s">
        <v>445</v>
      </c>
      <c r="M3582" s="1" t="s">
        <v>1038</v>
      </c>
      <c r="N3582" s="1" t="s">
        <v>167</v>
      </c>
      <c r="O3582" s="1" t="s">
        <v>117</v>
      </c>
      <c r="P3582" s="9">
        <v>96950</v>
      </c>
      <c r="Q3582" s="1" t="s">
        <v>118</v>
      </c>
      <c r="S3582" s="1">
        <v>16702855943</v>
      </c>
      <c r="U3582" s="1">
        <v>72251</v>
      </c>
      <c r="V3582" s="1" t="s">
        <v>119</v>
      </c>
      <c r="X3582" s="1" t="s">
        <v>11551</v>
      </c>
      <c r="Y3582" s="1" t="s">
        <v>11552</v>
      </c>
      <c r="Z3582" s="1" t="s">
        <v>11553</v>
      </c>
      <c r="AA3582" s="1" t="s">
        <v>13033</v>
      </c>
      <c r="AB3582" s="1" t="s">
        <v>11554</v>
      </c>
      <c r="AD3582" s="1" t="s">
        <v>167</v>
      </c>
      <c r="AE3582" s="1" t="s">
        <v>117</v>
      </c>
      <c r="AF3582" s="9">
        <v>96950</v>
      </c>
      <c r="AG3582" s="1" t="s">
        <v>118</v>
      </c>
      <c r="AI3582" s="1">
        <v>16702855943</v>
      </c>
      <c r="AK3582" s="1" t="s">
        <v>6709</v>
      </c>
      <c r="BC3582" s="1" t="str">
        <f>"35-2014.00"</f>
        <v>35-2014.00</v>
      </c>
      <c r="BD3582" s="1" t="s">
        <v>152</v>
      </c>
      <c r="BE3582" s="1" t="s">
        <v>13034</v>
      </c>
      <c r="BF3582" s="1" t="s">
        <v>592</v>
      </c>
      <c r="BG3582" s="1">
        <v>1</v>
      </c>
      <c r="BI3582" s="2">
        <v>44105</v>
      </c>
      <c r="BJ3582" s="2">
        <v>44469</v>
      </c>
      <c r="BM3582" s="1">
        <v>35</v>
      </c>
      <c r="BN3582" s="1">
        <v>0</v>
      </c>
      <c r="BO3582" s="1">
        <v>7</v>
      </c>
      <c r="BP3582" s="1">
        <v>7</v>
      </c>
      <c r="BQ3582" s="1">
        <v>7</v>
      </c>
      <c r="BR3582" s="1">
        <v>7</v>
      </c>
      <c r="BS3582" s="1">
        <v>7</v>
      </c>
      <c r="BT3582" s="1">
        <v>0</v>
      </c>
      <c r="BU3582" s="1" t="str">
        <f>"8:00 AM"</f>
        <v>8:00 AM</v>
      </c>
      <c r="BV3582" s="1" t="str">
        <f>"4:00 PM"</f>
        <v>4:00 PM</v>
      </c>
      <c r="BW3582" s="1" t="s">
        <v>135</v>
      </c>
      <c r="BX3582" s="1">
        <v>0</v>
      </c>
      <c r="BY3582" s="1">
        <v>6</v>
      </c>
      <c r="BZ3582" s="1" t="s">
        <v>112</v>
      </c>
      <c r="CA3582" s="1">
        <v>0</v>
      </c>
      <c r="CB3582" s="4" t="s">
        <v>13035</v>
      </c>
      <c r="CC3582" s="1" t="s">
        <v>445</v>
      </c>
      <c r="CD3582" s="1" t="s">
        <v>1038</v>
      </c>
      <c r="CE3582" s="1" t="s">
        <v>167</v>
      </c>
      <c r="CF3582" s="1" t="s">
        <v>117</v>
      </c>
      <c r="CG3582" s="1">
        <v>96950</v>
      </c>
      <c r="CH3582" s="3">
        <v>10.68</v>
      </c>
      <c r="CI3582" s="3">
        <v>10.68</v>
      </c>
      <c r="CJ3582" s="3">
        <v>16.02</v>
      </c>
      <c r="CK3582" s="3">
        <v>16.02</v>
      </c>
      <c r="CL3582" s="1" t="s">
        <v>137</v>
      </c>
      <c r="CN3582" s="1" t="s">
        <v>139</v>
      </c>
      <c r="CP3582" s="1" t="s">
        <v>112</v>
      </c>
      <c r="CQ3582" s="1" t="s">
        <v>111</v>
      </c>
      <c r="CR3582" s="1" t="s">
        <v>112</v>
      </c>
      <c r="CS3582" s="1" t="s">
        <v>111</v>
      </c>
      <c r="CT3582" s="1" t="s">
        <v>138</v>
      </c>
      <c r="CU3582" s="1" t="s">
        <v>111</v>
      </c>
      <c r="CV3582" s="1" t="s">
        <v>138</v>
      </c>
      <c r="CW3582" s="1" t="s">
        <v>3422</v>
      </c>
      <c r="CX3582" s="1">
        <v>16709895165</v>
      </c>
      <c r="CY3582" s="1" t="s">
        <v>6709</v>
      </c>
      <c r="CZ3582" s="1" t="s">
        <v>428</v>
      </c>
      <c r="DA3582" s="1" t="s">
        <v>112</v>
      </c>
      <c r="DB3582" s="1" t="s">
        <v>112</v>
      </c>
    </row>
    <row r="3583" spans="1:111" ht="15.6" customHeight="1" x14ac:dyDescent="0.25">
      <c r="A3583" s="1" t="s">
        <v>19903</v>
      </c>
      <c r="B3583" s="1" t="s">
        <v>109</v>
      </c>
      <c r="C3583" s="2">
        <v>44073.963674421298</v>
      </c>
      <c r="D3583" s="2">
        <v>44160</v>
      </c>
      <c r="E3583" s="1" t="s">
        <v>110</v>
      </c>
      <c r="F3583" s="2">
        <v>44240.791666666664</v>
      </c>
      <c r="G3583" s="1" t="s">
        <v>112</v>
      </c>
      <c r="H3583" s="1" t="s">
        <v>112</v>
      </c>
      <c r="I3583" s="1" t="s">
        <v>112</v>
      </c>
      <c r="J3583" s="1" t="s">
        <v>5960</v>
      </c>
      <c r="L3583" s="1" t="s">
        <v>5961</v>
      </c>
      <c r="N3583" s="1" t="s">
        <v>116</v>
      </c>
      <c r="O3583" s="1" t="s">
        <v>117</v>
      </c>
      <c r="P3583" s="9">
        <v>96950</v>
      </c>
      <c r="Q3583" s="1" t="s">
        <v>118</v>
      </c>
      <c r="R3583" s="1" t="s">
        <v>168</v>
      </c>
      <c r="S3583" s="1">
        <v>16707890152</v>
      </c>
      <c r="U3583" s="1">
        <v>56132</v>
      </c>
      <c r="V3583" s="1" t="s">
        <v>119</v>
      </c>
      <c r="X3583" s="1" t="s">
        <v>4482</v>
      </c>
      <c r="Y3583" s="1" t="s">
        <v>4483</v>
      </c>
      <c r="Z3583" s="1" t="s">
        <v>4484</v>
      </c>
      <c r="AA3583" s="1" t="s">
        <v>245</v>
      </c>
      <c r="AB3583" s="1" t="s">
        <v>5961</v>
      </c>
      <c r="AD3583" s="1" t="s">
        <v>116</v>
      </c>
      <c r="AE3583" s="1" t="s">
        <v>117</v>
      </c>
      <c r="AF3583" s="9">
        <v>96950</v>
      </c>
      <c r="AG3583" s="1" t="s">
        <v>118</v>
      </c>
      <c r="AH3583" s="1" t="s">
        <v>138</v>
      </c>
      <c r="AI3583" s="1">
        <v>16707890152</v>
      </c>
      <c r="AK3583" s="1" t="s">
        <v>4486</v>
      </c>
      <c r="BC3583" s="1" t="str">
        <f>"13-2011.01"</f>
        <v>13-2011.01</v>
      </c>
      <c r="BD3583" s="1" t="s">
        <v>932</v>
      </c>
      <c r="BE3583" s="1" t="s">
        <v>19904</v>
      </c>
      <c r="BF3583" s="1" t="s">
        <v>759</v>
      </c>
      <c r="BG3583" s="1">
        <v>1</v>
      </c>
      <c r="BI3583" s="2">
        <v>44242</v>
      </c>
      <c r="BJ3583" s="2">
        <v>44606</v>
      </c>
      <c r="BM3583" s="1">
        <v>40</v>
      </c>
      <c r="BN3583" s="1">
        <v>0</v>
      </c>
      <c r="BO3583" s="1">
        <v>8</v>
      </c>
      <c r="BP3583" s="1">
        <v>8</v>
      </c>
      <c r="BQ3583" s="1">
        <v>8</v>
      </c>
      <c r="BR3583" s="1">
        <v>8</v>
      </c>
      <c r="BS3583" s="1">
        <v>8</v>
      </c>
      <c r="BT3583" s="1">
        <v>0</v>
      </c>
      <c r="BU3583" s="1" t="str">
        <f>"8:00 AM"</f>
        <v>8:00 AM</v>
      </c>
      <c r="BV3583" s="1" t="str">
        <f>"5:00 PM"</f>
        <v>5:00 PM</v>
      </c>
      <c r="BW3583" s="1" t="s">
        <v>193</v>
      </c>
      <c r="BX3583" s="1">
        <v>0</v>
      </c>
      <c r="BY3583" s="1">
        <v>48</v>
      </c>
      <c r="BZ3583" s="1" t="s">
        <v>112</v>
      </c>
      <c r="CA3583" s="1">
        <v>0</v>
      </c>
      <c r="CB3583" s="1" t="s">
        <v>8602</v>
      </c>
      <c r="CC3583" s="1" t="s">
        <v>5961</v>
      </c>
      <c r="CE3583" s="1" t="s">
        <v>116</v>
      </c>
      <c r="CF3583" s="1" t="s">
        <v>117</v>
      </c>
      <c r="CG3583" s="1">
        <v>96950</v>
      </c>
      <c r="CH3583" s="3">
        <v>25.1</v>
      </c>
      <c r="CI3583" s="3">
        <v>25.1</v>
      </c>
      <c r="CJ3583" s="3">
        <v>37.65</v>
      </c>
      <c r="CK3583" s="3">
        <v>37.65</v>
      </c>
      <c r="CL3583" s="1" t="s">
        <v>137</v>
      </c>
      <c r="CM3583" s="1" t="s">
        <v>168</v>
      </c>
      <c r="CN3583" s="1" t="s">
        <v>139</v>
      </c>
      <c r="CP3583" s="1" t="s">
        <v>112</v>
      </c>
      <c r="CQ3583" s="1" t="s">
        <v>111</v>
      </c>
      <c r="CR3583" s="1" t="s">
        <v>112</v>
      </c>
      <c r="CS3583" s="1" t="s">
        <v>111</v>
      </c>
      <c r="CT3583" s="1" t="s">
        <v>138</v>
      </c>
      <c r="CU3583" s="1" t="s">
        <v>111</v>
      </c>
      <c r="CV3583" s="1" t="s">
        <v>138</v>
      </c>
      <c r="CW3583" s="1" t="s">
        <v>1555</v>
      </c>
      <c r="CX3583" s="1">
        <v>16702342856</v>
      </c>
      <c r="CY3583" s="1" t="s">
        <v>4486</v>
      </c>
      <c r="CZ3583" s="1" t="s">
        <v>168</v>
      </c>
      <c r="DA3583" s="1" t="s">
        <v>111</v>
      </c>
      <c r="DB3583" s="1" t="s">
        <v>112</v>
      </c>
    </row>
    <row r="3584" spans="1:111" ht="15.6" customHeight="1" x14ac:dyDescent="0.25">
      <c r="A3584" s="1" t="s">
        <v>19905</v>
      </c>
      <c r="B3584" s="1" t="s">
        <v>109</v>
      </c>
      <c r="C3584" s="2">
        <v>44040.131699189813</v>
      </c>
      <c r="D3584" s="2">
        <v>44117</v>
      </c>
      <c r="E3584" s="1" t="s">
        <v>110</v>
      </c>
      <c r="F3584" s="2">
        <v>44103.833333333336</v>
      </c>
      <c r="G3584" s="1" t="s">
        <v>112</v>
      </c>
      <c r="H3584" s="1" t="s">
        <v>112</v>
      </c>
      <c r="I3584" s="1" t="s">
        <v>112</v>
      </c>
      <c r="J3584" s="1" t="s">
        <v>6575</v>
      </c>
      <c r="K3584" s="1" t="s">
        <v>6575</v>
      </c>
      <c r="L3584" s="1" t="s">
        <v>7662</v>
      </c>
      <c r="M3584" s="1" t="s">
        <v>6577</v>
      </c>
      <c r="N3584" s="1" t="s">
        <v>6579</v>
      </c>
      <c r="O3584" s="1" t="s">
        <v>117</v>
      </c>
      <c r="P3584" s="9">
        <v>96950</v>
      </c>
      <c r="Q3584" s="1" t="s">
        <v>118</v>
      </c>
      <c r="R3584" s="1" t="s">
        <v>116</v>
      </c>
      <c r="S3584" s="1">
        <v>16703223858</v>
      </c>
      <c r="U3584" s="1">
        <v>488510</v>
      </c>
      <c r="V3584" s="1" t="s">
        <v>119</v>
      </c>
      <c r="X3584" s="1" t="s">
        <v>1645</v>
      </c>
      <c r="Y3584" s="1" t="s">
        <v>3158</v>
      </c>
      <c r="Z3584" s="1" t="s">
        <v>6578</v>
      </c>
      <c r="AA3584" s="1" t="s">
        <v>245</v>
      </c>
      <c r="AB3584" s="1" t="s">
        <v>19906</v>
      </c>
      <c r="AC3584" s="1" t="s">
        <v>19907</v>
      </c>
      <c r="AD3584" s="1" t="s">
        <v>6579</v>
      </c>
      <c r="AE3584" s="1" t="s">
        <v>117</v>
      </c>
      <c r="AF3584" s="9">
        <v>96950</v>
      </c>
      <c r="AG3584" s="1" t="s">
        <v>118</v>
      </c>
      <c r="AH3584" s="1" t="s">
        <v>116</v>
      </c>
      <c r="AI3584" s="1">
        <v>16703223858</v>
      </c>
      <c r="AK3584" s="1" t="s">
        <v>6580</v>
      </c>
      <c r="BC3584" s="1" t="str">
        <f>"13-2011.01"</f>
        <v>13-2011.01</v>
      </c>
      <c r="BD3584" s="1" t="s">
        <v>932</v>
      </c>
      <c r="BE3584" s="1" t="s">
        <v>19908</v>
      </c>
      <c r="BF3584" s="1" t="s">
        <v>759</v>
      </c>
      <c r="BG3584" s="1">
        <v>1</v>
      </c>
      <c r="BI3584" s="2">
        <v>44105</v>
      </c>
      <c r="BJ3584" s="2">
        <v>44469</v>
      </c>
      <c r="BM3584" s="1">
        <v>40</v>
      </c>
      <c r="BN3584" s="1">
        <v>0</v>
      </c>
      <c r="BO3584" s="1">
        <v>8</v>
      </c>
      <c r="BP3584" s="1">
        <v>8</v>
      </c>
      <c r="BQ3584" s="1">
        <v>8</v>
      </c>
      <c r="BR3584" s="1">
        <v>8</v>
      </c>
      <c r="BS3584" s="1">
        <v>8</v>
      </c>
      <c r="BT3584" s="1">
        <v>0</v>
      </c>
      <c r="BU3584" s="1" t="str">
        <f>"8:00 AM"</f>
        <v>8:00 AM</v>
      </c>
      <c r="BV3584" s="1" t="str">
        <f>"5:00 PM"</f>
        <v>5:00 PM</v>
      </c>
      <c r="BW3584" s="1" t="s">
        <v>193</v>
      </c>
      <c r="BX3584" s="1">
        <v>0</v>
      </c>
      <c r="BY3584" s="1">
        <v>36</v>
      </c>
      <c r="BZ3584" s="1" t="s">
        <v>112</v>
      </c>
      <c r="CA3584" s="1">
        <v>0</v>
      </c>
      <c r="CB3584" s="1" t="s">
        <v>19909</v>
      </c>
      <c r="CC3584" s="1" t="s">
        <v>14085</v>
      </c>
      <c r="CD3584" s="1" t="s">
        <v>14086</v>
      </c>
      <c r="CE3584" s="1" t="s">
        <v>11617</v>
      </c>
      <c r="CF3584" s="1" t="s">
        <v>117</v>
      </c>
      <c r="CG3584" s="1">
        <v>96950</v>
      </c>
      <c r="CH3584" s="3">
        <v>12.86</v>
      </c>
      <c r="CI3584" s="3">
        <v>16.399999999999999</v>
      </c>
      <c r="CJ3584" s="3">
        <v>19.29</v>
      </c>
      <c r="CK3584" s="3">
        <v>24.6</v>
      </c>
      <c r="CL3584" s="1" t="s">
        <v>137</v>
      </c>
      <c r="CM3584" s="1" t="s">
        <v>168</v>
      </c>
      <c r="CN3584" s="1" t="s">
        <v>139</v>
      </c>
      <c r="CP3584" s="1" t="s">
        <v>112</v>
      </c>
      <c r="CQ3584" s="1" t="s">
        <v>111</v>
      </c>
      <c r="CR3584" s="1" t="s">
        <v>112</v>
      </c>
      <c r="CS3584" s="1" t="s">
        <v>111</v>
      </c>
      <c r="CT3584" s="1" t="s">
        <v>111</v>
      </c>
      <c r="CU3584" s="1" t="s">
        <v>111</v>
      </c>
      <c r="CV3584" s="1" t="s">
        <v>138</v>
      </c>
      <c r="CW3584" s="1" t="s">
        <v>19910</v>
      </c>
      <c r="CX3584" s="1">
        <v>16703223858</v>
      </c>
      <c r="CY3584" s="1" t="s">
        <v>6580</v>
      </c>
      <c r="CZ3584" s="1" t="s">
        <v>168</v>
      </c>
      <c r="DA3584" s="1" t="s">
        <v>111</v>
      </c>
      <c r="DB3584" s="1" t="s">
        <v>112</v>
      </c>
    </row>
    <row r="3585" spans="1:111" ht="15.6" customHeight="1" x14ac:dyDescent="0.25">
      <c r="A3585" s="1" t="s">
        <v>19923</v>
      </c>
      <c r="B3585" s="1" t="s">
        <v>109</v>
      </c>
      <c r="C3585" s="2">
        <v>44102.798897337962</v>
      </c>
      <c r="D3585" s="2">
        <v>44176</v>
      </c>
      <c r="E3585" s="1" t="s">
        <v>180</v>
      </c>
      <c r="G3585" s="1" t="s">
        <v>112</v>
      </c>
      <c r="H3585" s="1" t="s">
        <v>112</v>
      </c>
      <c r="I3585" s="1" t="s">
        <v>112</v>
      </c>
      <c r="J3585" s="1" t="s">
        <v>633</v>
      </c>
      <c r="L3585" s="1" t="s">
        <v>3582</v>
      </c>
      <c r="M3585" s="1" t="s">
        <v>2866</v>
      </c>
      <c r="N3585" s="1" t="s">
        <v>167</v>
      </c>
      <c r="O3585" s="1" t="s">
        <v>117</v>
      </c>
      <c r="P3585" s="9">
        <v>96950</v>
      </c>
      <c r="Q3585" s="1" t="s">
        <v>118</v>
      </c>
      <c r="S3585" s="1">
        <v>16702358722</v>
      </c>
      <c r="U3585" s="1">
        <v>56172</v>
      </c>
      <c r="V3585" s="1" t="s">
        <v>119</v>
      </c>
      <c r="X3585" s="1" t="s">
        <v>636</v>
      </c>
      <c r="Y3585" s="1" t="s">
        <v>637</v>
      </c>
      <c r="Z3585" s="1" t="s">
        <v>638</v>
      </c>
      <c r="AA3585" s="1" t="s">
        <v>639</v>
      </c>
      <c r="AB3585" s="1" t="s">
        <v>640</v>
      </c>
      <c r="AD3585" s="1" t="s">
        <v>167</v>
      </c>
      <c r="AE3585" s="1" t="s">
        <v>117</v>
      </c>
      <c r="AF3585" s="9">
        <v>96950</v>
      </c>
      <c r="AG3585" s="1" t="s">
        <v>118</v>
      </c>
      <c r="AI3585" s="1">
        <v>16709890917</v>
      </c>
      <c r="AK3585" s="1" t="s">
        <v>641</v>
      </c>
      <c r="BC3585" s="1" t="str">
        <f>"37-2012.00"</f>
        <v>37-2012.00</v>
      </c>
      <c r="BD3585" s="1" t="s">
        <v>576</v>
      </c>
      <c r="BE3585" s="1" t="s">
        <v>3583</v>
      </c>
      <c r="BF3585" s="1" t="s">
        <v>1002</v>
      </c>
      <c r="BG3585" s="1">
        <v>2</v>
      </c>
      <c r="BI3585" s="2">
        <v>44105</v>
      </c>
      <c r="BJ3585" s="2">
        <v>44469</v>
      </c>
      <c r="BM3585" s="1">
        <v>35</v>
      </c>
      <c r="BN3585" s="1">
        <v>0</v>
      </c>
      <c r="BO3585" s="1">
        <v>7</v>
      </c>
      <c r="BP3585" s="1">
        <v>7</v>
      </c>
      <c r="BQ3585" s="1">
        <v>7</v>
      </c>
      <c r="BR3585" s="1">
        <v>7</v>
      </c>
      <c r="BS3585" s="1">
        <v>7</v>
      </c>
      <c r="BT3585" s="1">
        <v>0</v>
      </c>
      <c r="BU3585" s="1" t="str">
        <f>"9:00 AM"</f>
        <v>9:00 AM</v>
      </c>
      <c r="BV3585" s="1" t="str">
        <f>"5:00 PM"</f>
        <v>5:00 PM</v>
      </c>
      <c r="BW3585" s="1" t="s">
        <v>230</v>
      </c>
      <c r="BX3585" s="1">
        <v>0</v>
      </c>
      <c r="BY3585" s="1">
        <v>3</v>
      </c>
      <c r="BZ3585" s="1" t="s">
        <v>112</v>
      </c>
      <c r="CA3585" s="1">
        <v>0</v>
      </c>
      <c r="CB3585" s="4" t="s">
        <v>1003</v>
      </c>
      <c r="CC3585" s="1" t="s">
        <v>634</v>
      </c>
      <c r="CE3585" s="1" t="s">
        <v>167</v>
      </c>
      <c r="CF3585" s="1" t="s">
        <v>117</v>
      </c>
      <c r="CG3585" s="1">
        <v>96950</v>
      </c>
      <c r="CH3585" s="3">
        <v>9.41</v>
      </c>
      <c r="CI3585" s="3">
        <v>9.41</v>
      </c>
      <c r="CJ3585" s="3">
        <v>14.12</v>
      </c>
      <c r="CK3585" s="3">
        <v>14.12</v>
      </c>
      <c r="CL3585" s="1" t="s">
        <v>137</v>
      </c>
      <c r="CN3585" s="1" t="s">
        <v>139</v>
      </c>
      <c r="CP3585" s="1" t="s">
        <v>111</v>
      </c>
      <c r="CQ3585" s="1" t="s">
        <v>111</v>
      </c>
      <c r="CR3585" s="1" t="s">
        <v>111</v>
      </c>
      <c r="CS3585" s="1" t="s">
        <v>111</v>
      </c>
      <c r="CT3585" s="1" t="s">
        <v>111</v>
      </c>
      <c r="CU3585" s="1" t="s">
        <v>111</v>
      </c>
      <c r="CV3585" s="1" t="s">
        <v>111</v>
      </c>
      <c r="CW3585" s="1" t="s">
        <v>19924</v>
      </c>
      <c r="CX3585" s="1">
        <v>16709890917</v>
      </c>
      <c r="CY3585" s="1" t="s">
        <v>641</v>
      </c>
      <c r="CZ3585" s="1" t="s">
        <v>645</v>
      </c>
      <c r="DA3585" s="1" t="s">
        <v>111</v>
      </c>
      <c r="DB3585" s="1" t="s">
        <v>112</v>
      </c>
    </row>
    <row r="3586" spans="1:111" ht="15.6" customHeight="1" x14ac:dyDescent="0.25">
      <c r="A3586" s="1" t="s">
        <v>19934</v>
      </c>
      <c r="B3586" s="1" t="s">
        <v>109</v>
      </c>
      <c r="C3586" s="2">
        <v>44120.067475231481</v>
      </c>
      <c r="D3586" s="2">
        <v>44141</v>
      </c>
      <c r="E3586" s="1" t="s">
        <v>180</v>
      </c>
      <c r="G3586" s="1" t="s">
        <v>111</v>
      </c>
      <c r="H3586" s="1" t="s">
        <v>112</v>
      </c>
      <c r="I3586" s="1" t="s">
        <v>112</v>
      </c>
      <c r="J3586" s="1" t="s">
        <v>19935</v>
      </c>
      <c r="K3586" s="1" t="s">
        <v>362</v>
      </c>
      <c r="L3586" s="1" t="s">
        <v>19936</v>
      </c>
      <c r="M3586" s="1" t="s">
        <v>19937</v>
      </c>
      <c r="N3586" s="1" t="s">
        <v>116</v>
      </c>
      <c r="O3586" s="1" t="s">
        <v>117</v>
      </c>
      <c r="P3586" s="9">
        <v>96950</v>
      </c>
      <c r="Q3586" s="1" t="s">
        <v>118</v>
      </c>
      <c r="S3586" s="1">
        <v>16702854732</v>
      </c>
      <c r="U3586" s="1">
        <v>114111</v>
      </c>
      <c r="V3586" s="1" t="s">
        <v>119</v>
      </c>
      <c r="X3586" s="1" t="s">
        <v>721</v>
      </c>
      <c r="Y3586" s="1" t="s">
        <v>19938</v>
      </c>
      <c r="Z3586" s="1" t="s">
        <v>6519</v>
      </c>
      <c r="AA3586" s="1" t="s">
        <v>1028</v>
      </c>
      <c r="AB3586" s="1" t="s">
        <v>19936</v>
      </c>
      <c r="AC3586" s="1" t="s">
        <v>19937</v>
      </c>
      <c r="AD3586" s="1" t="s">
        <v>116</v>
      </c>
      <c r="AE3586" s="1" t="s">
        <v>117</v>
      </c>
      <c r="AF3586" s="9">
        <v>96950</v>
      </c>
      <c r="AG3586" s="1" t="s">
        <v>118</v>
      </c>
      <c r="AI3586" s="1">
        <v>16702854732</v>
      </c>
      <c r="AK3586" s="1" t="s">
        <v>19939</v>
      </c>
      <c r="BC3586" s="1" t="str">
        <f>"45-3011.00"</f>
        <v>45-3011.00</v>
      </c>
      <c r="BD3586" s="1" t="s">
        <v>5473</v>
      </c>
      <c r="BE3586" s="1" t="s">
        <v>19940</v>
      </c>
      <c r="BF3586" s="1" t="s">
        <v>19941</v>
      </c>
      <c r="BG3586" s="1">
        <v>1</v>
      </c>
      <c r="BI3586" s="2">
        <v>44136</v>
      </c>
      <c r="BJ3586" s="2">
        <v>44500</v>
      </c>
      <c r="BM3586" s="1">
        <v>30</v>
      </c>
      <c r="BN3586" s="1">
        <v>0</v>
      </c>
      <c r="BO3586" s="1">
        <v>6</v>
      </c>
      <c r="BP3586" s="1">
        <v>6</v>
      </c>
      <c r="BQ3586" s="1">
        <v>6</v>
      </c>
      <c r="BR3586" s="1">
        <v>6</v>
      </c>
      <c r="BS3586" s="1">
        <v>6</v>
      </c>
      <c r="BT3586" s="1">
        <v>0</v>
      </c>
      <c r="BU3586" s="1" t="str">
        <f>"8:00 AM"</f>
        <v>8:00 AM</v>
      </c>
      <c r="BV3586" s="1" t="str">
        <f>"5:00 PM"</f>
        <v>5:00 PM</v>
      </c>
      <c r="BW3586" s="1" t="s">
        <v>135</v>
      </c>
      <c r="BX3586" s="1">
        <v>0</v>
      </c>
      <c r="BY3586" s="1">
        <v>6</v>
      </c>
      <c r="BZ3586" s="1" t="s">
        <v>112</v>
      </c>
      <c r="CA3586" s="1">
        <v>0</v>
      </c>
      <c r="CB3586" s="1" t="s">
        <v>362</v>
      </c>
      <c r="CC3586" s="1" t="s">
        <v>19937</v>
      </c>
      <c r="CD3586" s="1" t="s">
        <v>19936</v>
      </c>
      <c r="CE3586" s="1" t="s">
        <v>116</v>
      </c>
      <c r="CF3586" s="1" t="s">
        <v>117</v>
      </c>
      <c r="CG3586" s="1">
        <v>96950</v>
      </c>
      <c r="CH3586" s="3">
        <v>13.21</v>
      </c>
      <c r="CI3586" s="3">
        <v>13.21</v>
      </c>
      <c r="CJ3586" s="3">
        <v>19.82</v>
      </c>
      <c r="CK3586" s="3">
        <v>19.82</v>
      </c>
      <c r="CL3586" s="1" t="s">
        <v>137</v>
      </c>
      <c r="CM3586" s="1" t="s">
        <v>362</v>
      </c>
      <c r="CN3586" s="1" t="s">
        <v>139</v>
      </c>
      <c r="CP3586" s="1" t="s">
        <v>112</v>
      </c>
      <c r="CQ3586" s="1" t="s">
        <v>111</v>
      </c>
      <c r="CR3586" s="1" t="s">
        <v>112</v>
      </c>
      <c r="CS3586" s="1" t="s">
        <v>111</v>
      </c>
      <c r="CT3586" s="1" t="s">
        <v>138</v>
      </c>
      <c r="CU3586" s="1" t="s">
        <v>111</v>
      </c>
      <c r="CV3586" s="1" t="s">
        <v>138</v>
      </c>
      <c r="CW3586" s="1" t="s">
        <v>3395</v>
      </c>
      <c r="CX3586" s="1">
        <v>16702854732</v>
      </c>
      <c r="CY3586" s="1" t="s">
        <v>19939</v>
      </c>
      <c r="CZ3586" s="1" t="s">
        <v>138</v>
      </c>
      <c r="DA3586" s="1" t="s">
        <v>111</v>
      </c>
      <c r="DB3586" s="1" t="s">
        <v>112</v>
      </c>
    </row>
    <row r="3587" spans="1:111" ht="15.6" customHeight="1" x14ac:dyDescent="0.25">
      <c r="A3587" s="1" t="s">
        <v>19950</v>
      </c>
      <c r="B3587" s="1" t="s">
        <v>109</v>
      </c>
      <c r="C3587" s="2">
        <v>44070.881459027776</v>
      </c>
      <c r="D3587" s="2">
        <v>44158</v>
      </c>
      <c r="E3587" s="1" t="s">
        <v>110</v>
      </c>
      <c r="F3587" s="2">
        <v>44103.833333333336</v>
      </c>
      <c r="G3587" s="1" t="s">
        <v>111</v>
      </c>
      <c r="H3587" s="1" t="s">
        <v>112</v>
      </c>
      <c r="I3587" s="1" t="s">
        <v>112</v>
      </c>
      <c r="J3587" s="1" t="s">
        <v>19951</v>
      </c>
      <c r="K3587" s="1" t="s">
        <v>19952</v>
      </c>
      <c r="L3587" s="1" t="s">
        <v>9243</v>
      </c>
      <c r="M3587" s="1" t="s">
        <v>5666</v>
      </c>
      <c r="N3587" s="1" t="s">
        <v>116</v>
      </c>
      <c r="O3587" s="1" t="s">
        <v>117</v>
      </c>
      <c r="P3587" s="9">
        <v>96950</v>
      </c>
      <c r="Q3587" s="1" t="s">
        <v>118</v>
      </c>
      <c r="S3587" s="1">
        <v>16707835497</v>
      </c>
      <c r="U3587" s="1">
        <v>45322</v>
      </c>
      <c r="V3587" s="1" t="s">
        <v>119</v>
      </c>
      <c r="X3587" s="1" t="s">
        <v>7953</v>
      </c>
      <c r="Y3587" s="1" t="s">
        <v>19953</v>
      </c>
      <c r="Z3587" s="1" t="s">
        <v>19954</v>
      </c>
      <c r="AA3587" s="1" t="s">
        <v>373</v>
      </c>
      <c r="AB3587" s="1" t="s">
        <v>9243</v>
      </c>
      <c r="AC3587" s="1" t="s">
        <v>5666</v>
      </c>
      <c r="AD3587" s="1" t="s">
        <v>116</v>
      </c>
      <c r="AE3587" s="1" t="s">
        <v>117</v>
      </c>
      <c r="AF3587" s="9">
        <v>96950</v>
      </c>
      <c r="AG3587" s="1" t="s">
        <v>118</v>
      </c>
      <c r="AI3587" s="1">
        <v>16707835497</v>
      </c>
      <c r="AK3587" s="1" t="s">
        <v>19955</v>
      </c>
      <c r="BC3587" s="1" t="str">
        <f>"27-1026.00"</f>
        <v>27-1026.00</v>
      </c>
      <c r="BD3587" s="1" t="s">
        <v>406</v>
      </c>
      <c r="BE3587" s="1" t="s">
        <v>19956</v>
      </c>
      <c r="BF3587" s="1" t="s">
        <v>19957</v>
      </c>
      <c r="BG3587" s="1">
        <v>2</v>
      </c>
      <c r="BI3587" s="2">
        <v>44105</v>
      </c>
      <c r="BJ3587" s="2">
        <v>44469</v>
      </c>
      <c r="BM3587" s="1">
        <v>40</v>
      </c>
      <c r="BN3587" s="1">
        <v>0</v>
      </c>
      <c r="BO3587" s="1">
        <v>8</v>
      </c>
      <c r="BP3587" s="1">
        <v>8</v>
      </c>
      <c r="BQ3587" s="1">
        <v>8</v>
      </c>
      <c r="BR3587" s="1">
        <v>8</v>
      </c>
      <c r="BS3587" s="1">
        <v>8</v>
      </c>
      <c r="BT3587" s="1">
        <v>0</v>
      </c>
      <c r="BU3587" s="1" t="str">
        <f>"10:00 AM"</f>
        <v>10:00 AM</v>
      </c>
      <c r="BV3587" s="1" t="str">
        <f>"7:00 PM"</f>
        <v>7:00 PM</v>
      </c>
      <c r="BW3587" s="1" t="s">
        <v>135</v>
      </c>
      <c r="BX3587" s="1">
        <v>0</v>
      </c>
      <c r="BY3587" s="1">
        <v>0</v>
      </c>
      <c r="BZ3587" s="1" t="s">
        <v>112</v>
      </c>
      <c r="CA3587" s="1">
        <v>0</v>
      </c>
      <c r="CB3587" s="1" t="s">
        <v>19958</v>
      </c>
      <c r="CC3587" s="1" t="s">
        <v>19959</v>
      </c>
      <c r="CD3587" s="1" t="s">
        <v>5666</v>
      </c>
      <c r="CE3587" s="1" t="s">
        <v>116</v>
      </c>
      <c r="CF3587" s="1" t="s">
        <v>117</v>
      </c>
      <c r="CG3587" s="1">
        <v>96950</v>
      </c>
      <c r="CH3587" s="3">
        <v>9.59</v>
      </c>
      <c r="CI3587" s="3">
        <v>9.59</v>
      </c>
      <c r="CJ3587" s="3">
        <v>14.39</v>
      </c>
      <c r="CK3587" s="3">
        <v>14.39</v>
      </c>
      <c r="CL3587" s="1" t="s">
        <v>137</v>
      </c>
      <c r="CM3587" s="1" t="s">
        <v>362</v>
      </c>
      <c r="CN3587" s="1" t="s">
        <v>139</v>
      </c>
      <c r="CP3587" s="1" t="s">
        <v>112</v>
      </c>
      <c r="CQ3587" s="1" t="s">
        <v>111</v>
      </c>
      <c r="CR3587" s="1" t="s">
        <v>112</v>
      </c>
      <c r="CS3587" s="1" t="s">
        <v>111</v>
      </c>
      <c r="CT3587" s="1" t="s">
        <v>138</v>
      </c>
      <c r="CU3587" s="1" t="s">
        <v>111</v>
      </c>
      <c r="CV3587" s="1" t="s">
        <v>138</v>
      </c>
      <c r="CW3587" s="1" t="s">
        <v>19960</v>
      </c>
      <c r="CX3587" s="1">
        <v>16707895497</v>
      </c>
      <c r="CY3587" s="1" t="s">
        <v>19961</v>
      </c>
      <c r="CZ3587" s="1" t="s">
        <v>138</v>
      </c>
      <c r="DA3587" s="1" t="s">
        <v>111</v>
      </c>
      <c r="DB3587" s="1" t="s">
        <v>112</v>
      </c>
    </row>
    <row r="3588" spans="1:111" ht="15.6" customHeight="1" x14ac:dyDescent="0.25">
      <c r="A3588" s="1" t="s">
        <v>19962</v>
      </c>
      <c r="B3588" s="1" t="s">
        <v>109</v>
      </c>
      <c r="C3588" s="2">
        <v>44062.107217476849</v>
      </c>
      <c r="D3588" s="2">
        <v>44152</v>
      </c>
      <c r="E3588" s="1" t="s">
        <v>110</v>
      </c>
      <c r="F3588" s="2">
        <v>44102.833333333336</v>
      </c>
      <c r="G3588" s="1" t="s">
        <v>111</v>
      </c>
      <c r="H3588" s="1" t="s">
        <v>112</v>
      </c>
      <c r="I3588" s="1" t="s">
        <v>112</v>
      </c>
      <c r="J3588" s="1" t="s">
        <v>5084</v>
      </c>
      <c r="K3588" s="1" t="s">
        <v>19963</v>
      </c>
      <c r="L3588" s="1" t="s">
        <v>5085</v>
      </c>
      <c r="M3588" s="1" t="s">
        <v>168</v>
      </c>
      <c r="N3588" s="1" t="s">
        <v>167</v>
      </c>
      <c r="O3588" s="1" t="s">
        <v>117</v>
      </c>
      <c r="P3588" s="9">
        <v>96950</v>
      </c>
      <c r="Q3588" s="1" t="s">
        <v>118</v>
      </c>
      <c r="R3588" s="1" t="s">
        <v>117</v>
      </c>
      <c r="S3588" s="1">
        <v>16702880928</v>
      </c>
      <c r="T3588" s="1">
        <v>0</v>
      </c>
      <c r="U3588" s="1">
        <v>8111</v>
      </c>
      <c r="V3588" s="1" t="s">
        <v>119</v>
      </c>
      <c r="X3588" s="1" t="s">
        <v>5087</v>
      </c>
      <c r="Y3588" s="1" t="s">
        <v>5088</v>
      </c>
      <c r="Z3588" s="1" t="s">
        <v>5089</v>
      </c>
      <c r="AA3588" s="1" t="s">
        <v>5057</v>
      </c>
      <c r="AB3588" s="1" t="s">
        <v>5085</v>
      </c>
      <c r="AD3588" s="1" t="s">
        <v>167</v>
      </c>
      <c r="AE3588" s="1" t="s">
        <v>117</v>
      </c>
      <c r="AF3588" s="9">
        <v>96950</v>
      </c>
      <c r="AG3588" s="1" t="s">
        <v>118</v>
      </c>
      <c r="AH3588" s="1" t="s">
        <v>117</v>
      </c>
      <c r="AI3588" s="1">
        <v>16702880928</v>
      </c>
      <c r="AK3588" s="1" t="s">
        <v>5090</v>
      </c>
      <c r="AL3588" s="1" t="s">
        <v>653</v>
      </c>
      <c r="AM3588" s="1" t="s">
        <v>1683</v>
      </c>
      <c r="AN3588" s="1" t="s">
        <v>10861</v>
      </c>
      <c r="AP3588" s="1" t="s">
        <v>10862</v>
      </c>
      <c r="AQ3588" s="1" t="s">
        <v>5086</v>
      </c>
      <c r="AR3588" s="1" t="s">
        <v>167</v>
      </c>
      <c r="AS3588" s="1" t="s">
        <v>117</v>
      </c>
      <c r="AT3588" s="9">
        <v>96950</v>
      </c>
      <c r="AU3588" s="1" t="s">
        <v>118</v>
      </c>
      <c r="AV3588" s="1" t="s">
        <v>117</v>
      </c>
      <c r="AW3588" s="1">
        <v>16702331255</v>
      </c>
      <c r="AX3588" s="1">
        <v>0</v>
      </c>
      <c r="AY3588" s="1" t="s">
        <v>10863</v>
      </c>
      <c r="AZ3588" s="1" t="s">
        <v>19964</v>
      </c>
      <c r="BA3588" s="1" t="s">
        <v>691</v>
      </c>
      <c r="BB3588" s="1" t="s">
        <v>10865</v>
      </c>
      <c r="BC3588" s="1" t="str">
        <f>"49-3023.01"</f>
        <v>49-3023.01</v>
      </c>
      <c r="BD3588" s="1" t="s">
        <v>608</v>
      </c>
      <c r="BE3588" s="1" t="s">
        <v>19965</v>
      </c>
      <c r="BF3588" s="1" t="s">
        <v>5092</v>
      </c>
      <c r="BG3588" s="1">
        <v>1</v>
      </c>
      <c r="BI3588" s="2">
        <v>44105</v>
      </c>
      <c r="BJ3588" s="2">
        <v>44469</v>
      </c>
      <c r="BM3588" s="1">
        <v>40</v>
      </c>
      <c r="BN3588" s="1">
        <v>0</v>
      </c>
      <c r="BO3588" s="1">
        <v>8</v>
      </c>
      <c r="BP3588" s="1">
        <v>8</v>
      </c>
      <c r="BQ3588" s="1">
        <v>8</v>
      </c>
      <c r="BR3588" s="1">
        <v>8</v>
      </c>
      <c r="BS3588" s="1">
        <v>8</v>
      </c>
      <c r="BT3588" s="1">
        <v>0</v>
      </c>
      <c r="BU3588" s="1" t="str">
        <f>"8:00 AM"</f>
        <v>8:00 AM</v>
      </c>
      <c r="BV3588" s="1" t="str">
        <f>"5:00 PM"</f>
        <v>5:00 PM</v>
      </c>
      <c r="BW3588" s="1" t="s">
        <v>135</v>
      </c>
      <c r="BX3588" s="1">
        <v>0</v>
      </c>
      <c r="BY3588" s="1">
        <v>3</v>
      </c>
      <c r="BZ3588" s="1" t="s">
        <v>112</v>
      </c>
      <c r="CA3588" s="1">
        <v>0</v>
      </c>
      <c r="CB3588" s="1" t="s">
        <v>230</v>
      </c>
      <c r="CC3588" s="1" t="s">
        <v>19966</v>
      </c>
      <c r="CD3588" s="1" t="s">
        <v>5093</v>
      </c>
      <c r="CE3588" s="1" t="s">
        <v>167</v>
      </c>
      <c r="CF3588" s="1" t="s">
        <v>117</v>
      </c>
      <c r="CG3588" s="1">
        <v>96950</v>
      </c>
      <c r="CH3588" s="3">
        <v>7.98</v>
      </c>
      <c r="CI3588" s="3">
        <v>7.98</v>
      </c>
      <c r="CJ3588" s="3">
        <v>11.97</v>
      </c>
      <c r="CK3588" s="3">
        <v>11.97</v>
      </c>
      <c r="CL3588" s="1" t="s">
        <v>137</v>
      </c>
      <c r="CM3588" s="1" t="s">
        <v>230</v>
      </c>
      <c r="CN3588" s="1" t="s">
        <v>139</v>
      </c>
      <c r="CP3588" s="1" t="s">
        <v>112</v>
      </c>
      <c r="CQ3588" s="1" t="s">
        <v>111</v>
      </c>
      <c r="CR3588" s="1" t="s">
        <v>112</v>
      </c>
      <c r="CS3588" s="1" t="s">
        <v>111</v>
      </c>
      <c r="CT3588" s="1" t="s">
        <v>138</v>
      </c>
      <c r="CU3588" s="1" t="s">
        <v>111</v>
      </c>
      <c r="CV3588" s="1" t="s">
        <v>138</v>
      </c>
      <c r="CW3588" s="1" t="s">
        <v>230</v>
      </c>
      <c r="CX3588" s="1">
        <v>16702880928</v>
      </c>
      <c r="CY3588" s="1" t="s">
        <v>5090</v>
      </c>
      <c r="CZ3588" s="1" t="s">
        <v>138</v>
      </c>
      <c r="DA3588" s="1" t="s">
        <v>111</v>
      </c>
      <c r="DB3588" s="1" t="s">
        <v>112</v>
      </c>
      <c r="DC3588" s="1" t="s">
        <v>1683</v>
      </c>
      <c r="DD3588" s="1" t="s">
        <v>10861</v>
      </c>
      <c r="DF3588" s="1" t="s">
        <v>10864</v>
      </c>
      <c r="DG3588" s="1" t="s">
        <v>10863</v>
      </c>
    </row>
    <row r="3589" spans="1:111" ht="15.6" customHeight="1" x14ac:dyDescent="0.25">
      <c r="A3589" s="1" t="s">
        <v>19972</v>
      </c>
      <c r="B3589" s="1" t="s">
        <v>109</v>
      </c>
      <c r="C3589" s="2">
        <v>44062.24335960648</v>
      </c>
      <c r="D3589" s="2">
        <v>44173</v>
      </c>
      <c r="E3589" s="1" t="s">
        <v>180</v>
      </c>
      <c r="G3589" s="1" t="s">
        <v>111</v>
      </c>
      <c r="H3589" s="1" t="s">
        <v>112</v>
      </c>
      <c r="I3589" s="1" t="s">
        <v>112</v>
      </c>
      <c r="J3589" s="1" t="s">
        <v>19973</v>
      </c>
      <c r="K3589" s="1" t="s">
        <v>19974</v>
      </c>
      <c r="L3589" s="1" t="s">
        <v>19975</v>
      </c>
      <c r="N3589" s="1" t="s">
        <v>116</v>
      </c>
      <c r="O3589" s="1" t="s">
        <v>117</v>
      </c>
      <c r="P3589" s="9">
        <v>96950</v>
      </c>
      <c r="Q3589" s="1" t="s">
        <v>118</v>
      </c>
      <c r="R3589" s="1" t="s">
        <v>1954</v>
      </c>
      <c r="S3589" s="1">
        <v>16707898059</v>
      </c>
      <c r="U3589" s="1">
        <v>811412</v>
      </c>
      <c r="V3589" s="1" t="s">
        <v>119</v>
      </c>
      <c r="X3589" s="1" t="s">
        <v>19976</v>
      </c>
      <c r="Y3589" s="1" t="s">
        <v>19977</v>
      </c>
      <c r="Z3589" s="1" t="s">
        <v>19978</v>
      </c>
      <c r="AA3589" s="1" t="s">
        <v>964</v>
      </c>
      <c r="AB3589" s="1" t="s">
        <v>19975</v>
      </c>
      <c r="AD3589" s="1" t="s">
        <v>116</v>
      </c>
      <c r="AE3589" s="1" t="s">
        <v>117</v>
      </c>
      <c r="AF3589" s="9">
        <v>96950</v>
      </c>
      <c r="AG3589" s="1" t="s">
        <v>118</v>
      </c>
      <c r="AH3589" s="1" t="s">
        <v>1954</v>
      </c>
      <c r="AI3589" s="1">
        <v>16707898059</v>
      </c>
      <c r="AK3589" s="1" t="s">
        <v>19979</v>
      </c>
      <c r="BC3589" s="1" t="str">
        <f>"49-9021.01"</f>
        <v>49-9021.01</v>
      </c>
      <c r="BD3589" s="1" t="s">
        <v>3944</v>
      </c>
      <c r="BE3589" s="1" t="s">
        <v>19980</v>
      </c>
      <c r="BF3589" s="1" t="s">
        <v>19981</v>
      </c>
      <c r="BG3589" s="1">
        <v>5</v>
      </c>
      <c r="BI3589" s="2">
        <v>44105</v>
      </c>
      <c r="BJ3589" s="2">
        <v>44469</v>
      </c>
      <c r="BM3589" s="1">
        <v>35</v>
      </c>
      <c r="BN3589" s="1">
        <v>0</v>
      </c>
      <c r="BO3589" s="1">
        <v>7</v>
      </c>
      <c r="BP3589" s="1">
        <v>7</v>
      </c>
      <c r="BQ3589" s="1">
        <v>7</v>
      </c>
      <c r="BR3589" s="1">
        <v>7</v>
      </c>
      <c r="BS3589" s="1">
        <v>7</v>
      </c>
      <c r="BT3589" s="1">
        <v>0</v>
      </c>
      <c r="BU3589" s="1" t="str">
        <f>"9:00 AM"</f>
        <v>9:00 AM</v>
      </c>
      <c r="BV3589" s="1" t="str">
        <f>"5:00 PM"</f>
        <v>5:00 PM</v>
      </c>
      <c r="BW3589" s="1" t="s">
        <v>135</v>
      </c>
      <c r="BX3589" s="1">
        <v>12</v>
      </c>
      <c r="BY3589" s="1">
        <v>12</v>
      </c>
      <c r="BZ3589" s="1" t="s">
        <v>112</v>
      </c>
      <c r="CA3589" s="1">
        <v>0</v>
      </c>
      <c r="CB3589" s="1" t="s">
        <v>19982</v>
      </c>
      <c r="CC3589" s="1" t="s">
        <v>19983</v>
      </c>
      <c r="CD3589" s="1" t="s">
        <v>19984</v>
      </c>
      <c r="CE3589" s="1" t="s">
        <v>116</v>
      </c>
      <c r="CF3589" s="1" t="s">
        <v>117</v>
      </c>
      <c r="CG3589" s="1">
        <v>96950</v>
      </c>
      <c r="CH3589" s="3">
        <v>18.059999999999999</v>
      </c>
      <c r="CI3589" s="3">
        <v>18.100000000000001</v>
      </c>
      <c r="CJ3589" s="3">
        <v>27.09</v>
      </c>
      <c r="CK3589" s="3">
        <v>27.15</v>
      </c>
      <c r="CL3589" s="1" t="s">
        <v>137</v>
      </c>
      <c r="CM3589" s="1" t="s">
        <v>138</v>
      </c>
      <c r="CN3589" s="1" t="s">
        <v>139</v>
      </c>
      <c r="CP3589" s="1" t="s">
        <v>112</v>
      </c>
      <c r="CQ3589" s="1" t="s">
        <v>111</v>
      </c>
      <c r="CR3589" s="1" t="s">
        <v>112</v>
      </c>
      <c r="CS3589" s="1" t="s">
        <v>111</v>
      </c>
      <c r="CT3589" s="1" t="s">
        <v>138</v>
      </c>
      <c r="CU3589" s="1" t="s">
        <v>111</v>
      </c>
      <c r="CV3589" s="1" t="s">
        <v>138</v>
      </c>
      <c r="CW3589" s="1" t="s">
        <v>19985</v>
      </c>
      <c r="CX3589" s="1">
        <v>16707898059</v>
      </c>
      <c r="CY3589" s="1" t="s">
        <v>19979</v>
      </c>
      <c r="CZ3589" s="1" t="s">
        <v>138</v>
      </c>
      <c r="DA3589" s="1" t="s">
        <v>111</v>
      </c>
      <c r="DB3589" s="1" t="s">
        <v>112</v>
      </c>
    </row>
    <row r="3590" spans="1:111" ht="15.6" customHeight="1" x14ac:dyDescent="0.25">
      <c r="A3590" s="1" t="s">
        <v>19986</v>
      </c>
      <c r="B3590" s="1" t="s">
        <v>109</v>
      </c>
      <c r="C3590" s="2">
        <v>44082.151789930555</v>
      </c>
      <c r="D3590" s="2">
        <v>44165</v>
      </c>
      <c r="E3590" s="1" t="s">
        <v>180</v>
      </c>
      <c r="G3590" s="1" t="s">
        <v>112</v>
      </c>
      <c r="H3590" s="1" t="s">
        <v>112</v>
      </c>
      <c r="I3590" s="1" t="s">
        <v>112</v>
      </c>
      <c r="J3590" s="1" t="s">
        <v>5191</v>
      </c>
      <c r="L3590" s="1" t="s">
        <v>5192</v>
      </c>
      <c r="N3590" s="1" t="s">
        <v>116</v>
      </c>
      <c r="O3590" s="1" t="s">
        <v>117</v>
      </c>
      <c r="P3590" s="9">
        <v>96950</v>
      </c>
      <c r="Q3590" s="1" t="s">
        <v>118</v>
      </c>
      <c r="S3590" s="1">
        <v>16702330020</v>
      </c>
      <c r="U3590" s="1">
        <v>2362</v>
      </c>
      <c r="V3590" s="1" t="s">
        <v>119</v>
      </c>
      <c r="X3590" s="1" t="s">
        <v>5193</v>
      </c>
      <c r="Y3590" s="1" t="s">
        <v>5194</v>
      </c>
      <c r="AA3590" s="1" t="s">
        <v>973</v>
      </c>
      <c r="AB3590" s="1" t="s">
        <v>5192</v>
      </c>
      <c r="AD3590" s="1" t="s">
        <v>116</v>
      </c>
      <c r="AE3590" s="1" t="s">
        <v>117</v>
      </c>
      <c r="AF3590" s="9">
        <v>96950</v>
      </c>
      <c r="AG3590" s="1" t="s">
        <v>118</v>
      </c>
      <c r="AI3590" s="1">
        <v>16702330020</v>
      </c>
      <c r="AK3590" s="1" t="s">
        <v>4998</v>
      </c>
      <c r="BC3590" s="1" t="str">
        <f>"51-2092.00"</f>
        <v>51-2092.00</v>
      </c>
      <c r="BD3590" s="1" t="s">
        <v>18564</v>
      </c>
      <c r="BE3590" s="1" t="s">
        <v>19987</v>
      </c>
      <c r="BF3590" s="1" t="s">
        <v>18564</v>
      </c>
      <c r="BG3590" s="1">
        <v>10</v>
      </c>
      <c r="BI3590" s="2">
        <v>44105</v>
      </c>
      <c r="BJ3590" s="2">
        <v>44469</v>
      </c>
      <c r="BM3590" s="1">
        <v>40</v>
      </c>
      <c r="BN3590" s="1">
        <v>0</v>
      </c>
      <c r="BO3590" s="1">
        <v>8</v>
      </c>
      <c r="BP3590" s="1">
        <v>8</v>
      </c>
      <c r="BQ3590" s="1">
        <v>8</v>
      </c>
      <c r="BR3590" s="1">
        <v>8</v>
      </c>
      <c r="BS3590" s="1">
        <v>8</v>
      </c>
      <c r="BT3590" s="1">
        <v>0</v>
      </c>
      <c r="BU3590" s="1" t="str">
        <f>"9:00 AM"</f>
        <v>9:00 AM</v>
      </c>
      <c r="BV3590" s="1" t="str">
        <f>"6:00 PM"</f>
        <v>6:00 PM</v>
      </c>
      <c r="BW3590" s="1" t="s">
        <v>135</v>
      </c>
      <c r="BX3590" s="1">
        <v>0</v>
      </c>
      <c r="BY3590" s="1">
        <v>12</v>
      </c>
      <c r="BZ3590" s="1" t="s">
        <v>112</v>
      </c>
      <c r="CA3590" s="1">
        <v>0</v>
      </c>
      <c r="CB3590" s="4" t="s">
        <v>19988</v>
      </c>
      <c r="CC3590" s="1" t="s">
        <v>397</v>
      </c>
      <c r="CD3590" s="1" t="s">
        <v>116</v>
      </c>
      <c r="CE3590" s="1" t="s">
        <v>1009</v>
      </c>
      <c r="CF3590" s="1" t="s">
        <v>117</v>
      </c>
      <c r="CG3590" s="1">
        <v>96950</v>
      </c>
      <c r="CH3590" s="3">
        <v>12.02</v>
      </c>
      <c r="CI3590" s="3">
        <v>12.02</v>
      </c>
      <c r="CJ3590" s="3">
        <v>18.03</v>
      </c>
      <c r="CK3590" s="3">
        <v>18.03</v>
      </c>
      <c r="CL3590" s="1" t="s">
        <v>137</v>
      </c>
      <c r="CM3590" s="1" t="s">
        <v>138</v>
      </c>
      <c r="CN3590" s="1" t="s">
        <v>139</v>
      </c>
      <c r="CP3590" s="1" t="s">
        <v>112</v>
      </c>
      <c r="CQ3590" s="1" t="s">
        <v>111</v>
      </c>
      <c r="CR3590" s="1" t="s">
        <v>112</v>
      </c>
      <c r="CS3590" s="1" t="s">
        <v>111</v>
      </c>
      <c r="CT3590" s="1" t="s">
        <v>138</v>
      </c>
      <c r="CU3590" s="1" t="s">
        <v>111</v>
      </c>
      <c r="CV3590" s="1" t="s">
        <v>138</v>
      </c>
      <c r="CW3590" s="1" t="s">
        <v>138</v>
      </c>
      <c r="CX3590" s="1">
        <v>16702330020</v>
      </c>
      <c r="CY3590" s="1" t="s">
        <v>4998</v>
      </c>
      <c r="CZ3590" s="1" t="s">
        <v>138</v>
      </c>
      <c r="DA3590" s="1" t="s">
        <v>111</v>
      </c>
      <c r="DB3590" s="1" t="s">
        <v>112</v>
      </c>
    </row>
    <row r="3591" spans="1:111" ht="15.6" customHeight="1" x14ac:dyDescent="0.25">
      <c r="A3591" s="1" t="s">
        <v>19989</v>
      </c>
      <c r="B3591" s="1" t="s">
        <v>109</v>
      </c>
      <c r="C3591" s="2">
        <v>44070.086098148146</v>
      </c>
      <c r="D3591" s="2">
        <v>44165</v>
      </c>
      <c r="E3591" s="1" t="s">
        <v>110</v>
      </c>
      <c r="F3591" s="2">
        <v>44103.833333333336</v>
      </c>
      <c r="G3591" s="1" t="s">
        <v>112</v>
      </c>
      <c r="H3591" s="1" t="s">
        <v>112</v>
      </c>
      <c r="I3591" s="1" t="s">
        <v>112</v>
      </c>
      <c r="J3591" s="1" t="s">
        <v>19990</v>
      </c>
      <c r="K3591" s="1" t="s">
        <v>19991</v>
      </c>
      <c r="L3591" s="1" t="s">
        <v>19992</v>
      </c>
      <c r="M3591" s="1" t="s">
        <v>19993</v>
      </c>
      <c r="N3591" s="1" t="s">
        <v>267</v>
      </c>
      <c r="O3591" s="1" t="s">
        <v>117</v>
      </c>
      <c r="P3591" s="9">
        <v>96952</v>
      </c>
      <c r="Q3591" s="1" t="s">
        <v>118</v>
      </c>
      <c r="R3591" s="1" t="s">
        <v>138</v>
      </c>
      <c r="S3591" s="1">
        <v>16704330780</v>
      </c>
      <c r="U3591" s="1">
        <v>71329</v>
      </c>
      <c r="V3591" s="1" t="s">
        <v>119</v>
      </c>
      <c r="X3591" s="1" t="s">
        <v>16266</v>
      </c>
      <c r="Y3591" s="1" t="s">
        <v>19994</v>
      </c>
      <c r="Z3591" s="1" t="s">
        <v>138</v>
      </c>
      <c r="AA3591" s="1" t="s">
        <v>19995</v>
      </c>
      <c r="AB3591" s="1" t="s">
        <v>267</v>
      </c>
      <c r="AC3591" s="1" t="s">
        <v>19996</v>
      </c>
      <c r="AD3591" s="1" t="s">
        <v>267</v>
      </c>
      <c r="AE3591" s="1" t="s">
        <v>117</v>
      </c>
      <c r="AF3591" s="9">
        <v>96952</v>
      </c>
      <c r="AG3591" s="1" t="s">
        <v>118</v>
      </c>
      <c r="AH3591" s="1" t="s">
        <v>138</v>
      </c>
      <c r="AI3591" s="1">
        <v>16702870780</v>
      </c>
      <c r="AK3591" s="1" t="s">
        <v>19997</v>
      </c>
      <c r="BC3591" s="1" t="str">
        <f>"41-2012.00"</f>
        <v>41-2012.00</v>
      </c>
      <c r="BD3591" s="1" t="s">
        <v>1420</v>
      </c>
      <c r="BE3591" s="1" t="s">
        <v>19998</v>
      </c>
      <c r="BF3591" s="1" t="s">
        <v>19999</v>
      </c>
      <c r="BG3591" s="1">
        <v>3</v>
      </c>
      <c r="BI3591" s="2">
        <v>44105</v>
      </c>
      <c r="BJ3591" s="2">
        <v>44469</v>
      </c>
      <c r="BM3591" s="1">
        <v>40</v>
      </c>
      <c r="BN3591" s="1">
        <v>0</v>
      </c>
      <c r="BO3591" s="1">
        <v>8</v>
      </c>
      <c r="BP3591" s="1">
        <v>8</v>
      </c>
      <c r="BQ3591" s="1">
        <v>8</v>
      </c>
      <c r="BR3591" s="1">
        <v>8</v>
      </c>
      <c r="BS3591" s="1">
        <v>8</v>
      </c>
      <c r="BT3591" s="1">
        <v>0</v>
      </c>
      <c r="BU3591" s="1" t="str">
        <f>"8:00 AM"</f>
        <v>8:00 AM</v>
      </c>
      <c r="BV3591" s="1" t="str">
        <f>"4:00 PM"</f>
        <v>4:00 PM</v>
      </c>
      <c r="BW3591" s="1" t="s">
        <v>135</v>
      </c>
      <c r="BX3591" s="1">
        <v>1</v>
      </c>
      <c r="BY3591" s="1">
        <v>12</v>
      </c>
      <c r="BZ3591" s="1" t="s">
        <v>112</v>
      </c>
      <c r="CA3591" s="1">
        <v>0</v>
      </c>
      <c r="CB3591" s="4" t="s">
        <v>20000</v>
      </c>
      <c r="CC3591" s="1" t="s">
        <v>19992</v>
      </c>
      <c r="CD3591" s="1" t="s">
        <v>19993</v>
      </c>
      <c r="CE3591" s="1" t="s">
        <v>267</v>
      </c>
      <c r="CF3591" s="1" t="s">
        <v>117</v>
      </c>
      <c r="CG3591" s="1">
        <v>96952</v>
      </c>
      <c r="CH3591" s="3">
        <v>9.56</v>
      </c>
      <c r="CI3591" s="3">
        <v>9.56</v>
      </c>
      <c r="CJ3591" s="3">
        <v>14.34</v>
      </c>
      <c r="CK3591" s="3">
        <v>14.34</v>
      </c>
      <c r="CL3591" s="1" t="s">
        <v>137</v>
      </c>
      <c r="CM3591" s="1" t="s">
        <v>138</v>
      </c>
      <c r="CN3591" s="1" t="s">
        <v>139</v>
      </c>
      <c r="CP3591" s="1" t="s">
        <v>112</v>
      </c>
      <c r="CQ3591" s="1" t="s">
        <v>111</v>
      </c>
      <c r="CR3591" s="1" t="s">
        <v>112</v>
      </c>
      <c r="CS3591" s="1" t="s">
        <v>111</v>
      </c>
      <c r="CT3591" s="1" t="s">
        <v>111</v>
      </c>
      <c r="CU3591" s="1" t="s">
        <v>111</v>
      </c>
      <c r="CV3591" s="1" t="s">
        <v>138</v>
      </c>
      <c r="CW3591" s="1" t="s">
        <v>138</v>
      </c>
      <c r="CX3591" s="1">
        <v>16702870780</v>
      </c>
      <c r="CY3591" s="1" t="s">
        <v>19997</v>
      </c>
      <c r="CZ3591" s="1" t="s">
        <v>138</v>
      </c>
      <c r="DA3591" s="1" t="s">
        <v>111</v>
      </c>
      <c r="DB3591" s="1" t="s">
        <v>112</v>
      </c>
    </row>
    <row r="3592" spans="1:111" ht="15.6" customHeight="1" x14ac:dyDescent="0.25">
      <c r="A3592" s="1" t="s">
        <v>20001</v>
      </c>
      <c r="B3592" s="1" t="s">
        <v>109</v>
      </c>
      <c r="C3592" s="2">
        <v>44036.460350578702</v>
      </c>
      <c r="D3592" s="2">
        <v>44124</v>
      </c>
      <c r="E3592" s="1" t="s">
        <v>110</v>
      </c>
      <c r="F3592" s="2">
        <v>44103.833333333336</v>
      </c>
      <c r="G3592" s="1" t="s">
        <v>111</v>
      </c>
      <c r="H3592" s="1" t="s">
        <v>112</v>
      </c>
      <c r="I3592" s="1" t="s">
        <v>112</v>
      </c>
      <c r="J3592" s="1" t="s">
        <v>4518</v>
      </c>
      <c r="K3592" s="1" t="s">
        <v>4664</v>
      </c>
      <c r="L3592" s="1" t="s">
        <v>4519</v>
      </c>
      <c r="N3592" s="1" t="s">
        <v>167</v>
      </c>
      <c r="O3592" s="1" t="s">
        <v>117</v>
      </c>
      <c r="P3592" s="9">
        <v>96950</v>
      </c>
      <c r="Q3592" s="1" t="s">
        <v>118</v>
      </c>
      <c r="R3592" s="1" t="s">
        <v>138</v>
      </c>
      <c r="S3592" s="1">
        <v>16702333063</v>
      </c>
      <c r="U3592" s="1">
        <v>561520</v>
      </c>
      <c r="V3592" s="1" t="s">
        <v>119</v>
      </c>
      <c r="X3592" s="1" t="s">
        <v>1553</v>
      </c>
      <c r="Y3592" s="1" t="s">
        <v>4666</v>
      </c>
      <c r="AA3592" s="1" t="s">
        <v>4667</v>
      </c>
      <c r="AB3592" s="1" t="s">
        <v>4519</v>
      </c>
      <c r="AD3592" s="1" t="s">
        <v>167</v>
      </c>
      <c r="AE3592" s="1" t="s">
        <v>117</v>
      </c>
      <c r="AF3592" s="9">
        <v>96950</v>
      </c>
      <c r="AG3592" s="1" t="s">
        <v>118</v>
      </c>
      <c r="AH3592" s="1" t="s">
        <v>138</v>
      </c>
      <c r="AI3592" s="1">
        <v>16702333063</v>
      </c>
      <c r="AK3592" s="1" t="s">
        <v>4525</v>
      </c>
      <c r="BC3592" s="1" t="str">
        <f>"43-3031.00"</f>
        <v>43-3031.00</v>
      </c>
      <c r="BD3592" s="1" t="s">
        <v>389</v>
      </c>
      <c r="BE3592" s="1" t="s">
        <v>12298</v>
      </c>
      <c r="BF3592" s="1" t="s">
        <v>1279</v>
      </c>
      <c r="BG3592" s="1">
        <v>1</v>
      </c>
      <c r="BI3592" s="2">
        <v>44105</v>
      </c>
      <c r="BJ3592" s="2">
        <v>44469</v>
      </c>
      <c r="BM3592" s="1">
        <v>40</v>
      </c>
      <c r="BN3592" s="1">
        <v>0</v>
      </c>
      <c r="BO3592" s="1">
        <v>8</v>
      </c>
      <c r="BP3592" s="1">
        <v>8</v>
      </c>
      <c r="BQ3592" s="1">
        <v>8</v>
      </c>
      <c r="BR3592" s="1">
        <v>8</v>
      </c>
      <c r="BS3592" s="1">
        <v>8</v>
      </c>
      <c r="BT3592" s="1">
        <v>0</v>
      </c>
      <c r="BU3592" s="1" t="str">
        <f>"9:00 AM"</f>
        <v>9:00 AM</v>
      </c>
      <c r="BV3592" s="1" t="str">
        <f>"6:00 PM"</f>
        <v>6:00 PM</v>
      </c>
      <c r="BW3592" s="1" t="s">
        <v>392</v>
      </c>
      <c r="BX3592" s="1">
        <v>0</v>
      </c>
      <c r="BY3592" s="1">
        <v>24</v>
      </c>
      <c r="BZ3592" s="1" t="s">
        <v>111</v>
      </c>
      <c r="CA3592" s="1">
        <v>3</v>
      </c>
      <c r="CB3592" s="4" t="s">
        <v>12299</v>
      </c>
      <c r="CC3592" s="1" t="s">
        <v>12300</v>
      </c>
      <c r="CE3592" s="1" t="s">
        <v>116</v>
      </c>
      <c r="CF3592" s="1" t="s">
        <v>117</v>
      </c>
      <c r="CG3592" s="1">
        <v>96950</v>
      </c>
      <c r="CH3592" s="3">
        <v>9.8699999999999992</v>
      </c>
      <c r="CI3592" s="3">
        <v>9.8699999999999992</v>
      </c>
      <c r="CJ3592" s="3">
        <v>14.8</v>
      </c>
      <c r="CK3592" s="3">
        <v>14.8</v>
      </c>
      <c r="CL3592" s="1" t="s">
        <v>1999</v>
      </c>
      <c r="CM3592" s="1" t="s">
        <v>138</v>
      </c>
      <c r="CN3592" s="1" t="s">
        <v>139</v>
      </c>
      <c r="CP3592" s="1" t="s">
        <v>112</v>
      </c>
      <c r="CQ3592" s="1" t="s">
        <v>111</v>
      </c>
      <c r="CR3592" s="1" t="s">
        <v>112</v>
      </c>
      <c r="CS3592" s="1" t="s">
        <v>111</v>
      </c>
      <c r="CT3592" s="1" t="s">
        <v>138</v>
      </c>
      <c r="CU3592" s="1" t="s">
        <v>138</v>
      </c>
      <c r="CV3592" s="1" t="s">
        <v>138</v>
      </c>
      <c r="CW3592" s="1" t="s">
        <v>138</v>
      </c>
      <c r="CX3592" s="1">
        <v>16702333063</v>
      </c>
      <c r="CY3592" s="1" t="s">
        <v>4525</v>
      </c>
      <c r="CZ3592" s="1" t="s">
        <v>138</v>
      </c>
      <c r="DA3592" s="1" t="s">
        <v>111</v>
      </c>
      <c r="DB3592" s="1" t="s">
        <v>112</v>
      </c>
    </row>
    <row r="3593" spans="1:111" ht="15.6" customHeight="1" x14ac:dyDescent="0.25">
      <c r="A3593" s="1" t="s">
        <v>20002</v>
      </c>
      <c r="B3593" s="1" t="s">
        <v>109</v>
      </c>
      <c r="C3593" s="2">
        <v>44093.364972337964</v>
      </c>
      <c r="D3593" s="2">
        <v>44134</v>
      </c>
      <c r="E3593" s="1" t="s">
        <v>180</v>
      </c>
      <c r="G3593" s="1" t="s">
        <v>112</v>
      </c>
      <c r="H3593" s="1" t="s">
        <v>112</v>
      </c>
      <c r="I3593" s="1" t="s">
        <v>112</v>
      </c>
      <c r="J3593" s="1" t="s">
        <v>5831</v>
      </c>
      <c r="K3593" s="1" t="s">
        <v>5832</v>
      </c>
      <c r="L3593" s="1" t="s">
        <v>5833</v>
      </c>
      <c r="N3593" s="1" t="s">
        <v>116</v>
      </c>
      <c r="O3593" s="1" t="s">
        <v>117</v>
      </c>
      <c r="P3593" s="9">
        <v>96950</v>
      </c>
      <c r="Q3593" s="1" t="s">
        <v>118</v>
      </c>
      <c r="S3593" s="1">
        <v>16702851820</v>
      </c>
      <c r="U3593" s="1">
        <v>62441</v>
      </c>
      <c r="V3593" s="1" t="s">
        <v>119</v>
      </c>
      <c r="X3593" s="1" t="s">
        <v>1219</v>
      </c>
      <c r="Y3593" s="1" t="s">
        <v>5834</v>
      </c>
      <c r="Z3593" s="1" t="s">
        <v>5835</v>
      </c>
      <c r="AA3593" s="1" t="s">
        <v>724</v>
      </c>
      <c r="AB3593" s="1" t="s">
        <v>5836</v>
      </c>
      <c r="AD3593" s="1" t="s">
        <v>116</v>
      </c>
      <c r="AE3593" s="1" t="s">
        <v>117</v>
      </c>
      <c r="AF3593" s="9">
        <v>96950</v>
      </c>
      <c r="AG3593" s="1" t="s">
        <v>118</v>
      </c>
      <c r="AI3593" s="1">
        <v>16702851820</v>
      </c>
      <c r="AK3593" s="1" t="s">
        <v>5837</v>
      </c>
      <c r="BC3593" s="1" t="str">
        <f>"39-9011.00"</f>
        <v>39-9011.00</v>
      </c>
      <c r="BD3593" s="1" t="s">
        <v>1448</v>
      </c>
      <c r="BE3593" s="1" t="s">
        <v>5838</v>
      </c>
      <c r="BF3593" s="1" t="s">
        <v>5839</v>
      </c>
      <c r="BG3593" s="1">
        <v>3</v>
      </c>
      <c r="BI3593" s="2">
        <v>44105</v>
      </c>
      <c r="BJ3593" s="2">
        <v>44104</v>
      </c>
      <c r="BM3593" s="1">
        <v>35</v>
      </c>
      <c r="BN3593" s="1">
        <v>0</v>
      </c>
      <c r="BO3593" s="1">
        <v>7</v>
      </c>
      <c r="BP3593" s="1">
        <v>7</v>
      </c>
      <c r="BQ3593" s="1">
        <v>7</v>
      </c>
      <c r="BR3593" s="1">
        <v>7</v>
      </c>
      <c r="BS3593" s="1">
        <v>7</v>
      </c>
      <c r="BT3593" s="1">
        <v>0</v>
      </c>
      <c r="BU3593" s="1" t="str">
        <f>"9:00 PM"</f>
        <v>9:00 PM</v>
      </c>
      <c r="BV3593" s="1" t="str">
        <f>"4:00 PM"</f>
        <v>4:00 PM</v>
      </c>
      <c r="BW3593" s="1" t="s">
        <v>135</v>
      </c>
      <c r="BX3593" s="1">
        <v>0</v>
      </c>
      <c r="BY3593" s="1">
        <v>12</v>
      </c>
      <c r="BZ3593" s="1" t="s">
        <v>112</v>
      </c>
      <c r="CA3593" s="1">
        <v>0</v>
      </c>
      <c r="CB3593" s="1" t="s">
        <v>20003</v>
      </c>
      <c r="CC3593" s="1" t="s">
        <v>5467</v>
      </c>
      <c r="CD3593" s="1" t="s">
        <v>5841</v>
      </c>
      <c r="CE3593" s="1" t="s">
        <v>116</v>
      </c>
      <c r="CF3593" s="1" t="s">
        <v>117</v>
      </c>
      <c r="CG3593" s="1">
        <v>96950</v>
      </c>
      <c r="CH3593" s="3">
        <v>9.15</v>
      </c>
      <c r="CI3593" s="3">
        <v>9.15</v>
      </c>
      <c r="CJ3593" s="3">
        <v>13.73</v>
      </c>
      <c r="CK3593" s="3">
        <v>13.73</v>
      </c>
      <c r="CL3593" s="1" t="s">
        <v>137</v>
      </c>
      <c r="CM3593" s="1" t="s">
        <v>1474</v>
      </c>
      <c r="CN3593" s="1" t="s">
        <v>139</v>
      </c>
      <c r="CP3593" s="1" t="s">
        <v>112</v>
      </c>
      <c r="CQ3593" s="1" t="s">
        <v>111</v>
      </c>
      <c r="CR3593" s="1" t="s">
        <v>112</v>
      </c>
      <c r="CS3593" s="1" t="s">
        <v>111</v>
      </c>
      <c r="CT3593" s="1" t="s">
        <v>138</v>
      </c>
      <c r="CU3593" s="1" t="s">
        <v>111</v>
      </c>
      <c r="CV3593" s="1" t="s">
        <v>138</v>
      </c>
      <c r="CW3593" s="1" t="s">
        <v>5146</v>
      </c>
      <c r="CX3593" s="1">
        <v>16702851820</v>
      </c>
      <c r="CY3593" s="1" t="s">
        <v>5837</v>
      </c>
      <c r="CZ3593" s="1" t="s">
        <v>138</v>
      </c>
      <c r="DA3593" s="1" t="s">
        <v>111</v>
      </c>
      <c r="DB3593" s="1" t="s">
        <v>112</v>
      </c>
    </row>
    <row r="3594" spans="1:111" ht="15.6" customHeight="1" x14ac:dyDescent="0.25">
      <c r="A3594" s="1" t="s">
        <v>20004</v>
      </c>
      <c r="B3594" s="1" t="s">
        <v>109</v>
      </c>
      <c r="C3594" s="2">
        <v>44084.937406481484</v>
      </c>
      <c r="D3594" s="2">
        <v>44173</v>
      </c>
      <c r="E3594" s="1" t="s">
        <v>180</v>
      </c>
      <c r="G3594" s="1" t="s">
        <v>112</v>
      </c>
      <c r="H3594" s="1" t="s">
        <v>112</v>
      </c>
      <c r="I3594" s="1" t="s">
        <v>112</v>
      </c>
      <c r="J3594" s="1" t="s">
        <v>13524</v>
      </c>
      <c r="K3594" s="1" t="s">
        <v>13525</v>
      </c>
      <c r="L3594" s="1" t="s">
        <v>14803</v>
      </c>
      <c r="M3594" s="1" t="s">
        <v>8198</v>
      </c>
      <c r="N3594" s="1" t="s">
        <v>116</v>
      </c>
      <c r="O3594" s="1" t="s">
        <v>117</v>
      </c>
      <c r="P3594" s="9">
        <v>96950</v>
      </c>
      <c r="Q3594" s="1" t="s">
        <v>118</v>
      </c>
      <c r="R3594" s="1" t="s">
        <v>138</v>
      </c>
      <c r="S3594" s="1">
        <v>16702331333</v>
      </c>
      <c r="U3594" s="1">
        <v>72111</v>
      </c>
      <c r="V3594" s="1" t="s">
        <v>119</v>
      </c>
      <c r="X3594" s="1" t="s">
        <v>243</v>
      </c>
      <c r="Y3594" s="1" t="s">
        <v>13526</v>
      </c>
      <c r="AA3594" s="1" t="s">
        <v>245</v>
      </c>
      <c r="AB3594" s="1" t="s">
        <v>13527</v>
      </c>
      <c r="AD3594" s="1" t="s">
        <v>116</v>
      </c>
      <c r="AE3594" s="1" t="s">
        <v>117</v>
      </c>
      <c r="AF3594" s="9">
        <v>96950</v>
      </c>
      <c r="AG3594" s="1" t="s">
        <v>118</v>
      </c>
      <c r="AI3594" s="1">
        <v>16702331333</v>
      </c>
      <c r="AK3594" s="1" t="s">
        <v>1726</v>
      </c>
      <c r="BC3594" s="1" t="str">
        <f>"37-2012.00"</f>
        <v>37-2012.00</v>
      </c>
      <c r="BD3594" s="1" t="s">
        <v>576</v>
      </c>
      <c r="BE3594" s="1" t="s">
        <v>14804</v>
      </c>
      <c r="BF3594" s="1" t="s">
        <v>578</v>
      </c>
      <c r="BG3594" s="1">
        <v>2</v>
      </c>
      <c r="BI3594" s="2">
        <v>44105</v>
      </c>
      <c r="BJ3594" s="2">
        <v>44469</v>
      </c>
      <c r="BM3594" s="1">
        <v>40</v>
      </c>
      <c r="BN3594" s="1">
        <v>0</v>
      </c>
      <c r="BO3594" s="1">
        <v>8</v>
      </c>
      <c r="BP3594" s="1">
        <v>8</v>
      </c>
      <c r="BQ3594" s="1">
        <v>8</v>
      </c>
      <c r="BR3594" s="1">
        <v>8</v>
      </c>
      <c r="BS3594" s="1">
        <v>8</v>
      </c>
      <c r="BT3594" s="1">
        <v>0</v>
      </c>
      <c r="BU3594" s="1" t="str">
        <f>"8:00 AM"</f>
        <v>8:00 AM</v>
      </c>
      <c r="BV3594" s="1" t="str">
        <f>"5:00 PM"</f>
        <v>5:00 PM</v>
      </c>
      <c r="BW3594" s="1" t="s">
        <v>135</v>
      </c>
      <c r="BX3594" s="1">
        <v>0</v>
      </c>
      <c r="BY3594" s="1">
        <v>3</v>
      </c>
      <c r="BZ3594" s="1" t="s">
        <v>112</v>
      </c>
      <c r="CA3594" s="1">
        <v>0</v>
      </c>
      <c r="CB3594" s="4" t="s">
        <v>20005</v>
      </c>
      <c r="CC3594" s="1" t="s">
        <v>13527</v>
      </c>
      <c r="CE3594" s="1" t="s">
        <v>116</v>
      </c>
      <c r="CF3594" s="1" t="s">
        <v>117</v>
      </c>
      <c r="CG3594" s="1">
        <v>96950</v>
      </c>
      <c r="CH3594" s="3">
        <v>9.41</v>
      </c>
      <c r="CI3594" s="3">
        <v>9.41</v>
      </c>
      <c r="CJ3594" s="3">
        <v>14.12</v>
      </c>
      <c r="CK3594" s="3">
        <v>14.12</v>
      </c>
      <c r="CL3594" s="1" t="s">
        <v>137</v>
      </c>
      <c r="CM3594" s="1" t="s">
        <v>362</v>
      </c>
      <c r="CN3594" s="1" t="s">
        <v>139</v>
      </c>
      <c r="CP3594" s="1" t="s">
        <v>112</v>
      </c>
      <c r="CQ3594" s="1" t="s">
        <v>111</v>
      </c>
      <c r="CR3594" s="1" t="s">
        <v>112</v>
      </c>
      <c r="CS3594" s="1" t="s">
        <v>112</v>
      </c>
      <c r="CT3594" s="1" t="s">
        <v>138</v>
      </c>
      <c r="CU3594" s="1" t="s">
        <v>138</v>
      </c>
      <c r="CV3594" s="1" t="s">
        <v>138</v>
      </c>
      <c r="CW3594" s="1" t="s">
        <v>1731</v>
      </c>
      <c r="CX3594" s="1">
        <v>16702331333</v>
      </c>
      <c r="CY3594" s="1" t="s">
        <v>1726</v>
      </c>
      <c r="CZ3594" s="1" t="s">
        <v>138</v>
      </c>
      <c r="DA3594" s="1" t="s">
        <v>111</v>
      </c>
      <c r="DB3594" s="1" t="s">
        <v>112</v>
      </c>
    </row>
    <row r="3595" spans="1:111" ht="15.6" customHeight="1" x14ac:dyDescent="0.25">
      <c r="A3595" s="1" t="s">
        <v>20016</v>
      </c>
      <c r="B3595" s="1" t="s">
        <v>109</v>
      </c>
      <c r="C3595" s="2">
        <v>44209.035512847222</v>
      </c>
      <c r="D3595" s="2">
        <v>44230</v>
      </c>
      <c r="E3595" s="1" t="s">
        <v>180</v>
      </c>
      <c r="G3595" s="1" t="s">
        <v>112</v>
      </c>
      <c r="H3595" s="1" t="s">
        <v>112</v>
      </c>
      <c r="I3595" s="1" t="s">
        <v>112</v>
      </c>
      <c r="J3595" s="1" t="s">
        <v>6139</v>
      </c>
      <c r="K3595" s="1" t="s">
        <v>4348</v>
      </c>
      <c r="L3595" s="1" t="s">
        <v>4349</v>
      </c>
      <c r="M3595" s="1" t="s">
        <v>4350</v>
      </c>
      <c r="N3595" s="1" t="s">
        <v>116</v>
      </c>
      <c r="O3595" s="1" t="s">
        <v>117</v>
      </c>
      <c r="P3595" s="9">
        <v>96950</v>
      </c>
      <c r="Q3595" s="1" t="s">
        <v>118</v>
      </c>
      <c r="S3595" s="1">
        <v>16703223311</v>
      </c>
      <c r="T3595" s="1">
        <v>4503</v>
      </c>
      <c r="U3595" s="1">
        <v>72111</v>
      </c>
      <c r="V3595" s="1" t="s">
        <v>119</v>
      </c>
      <c r="X3595" s="1" t="s">
        <v>656</v>
      </c>
      <c r="Y3595" s="1" t="s">
        <v>6140</v>
      </c>
      <c r="AA3595" s="1" t="s">
        <v>1129</v>
      </c>
      <c r="AB3595" s="1" t="s">
        <v>4349</v>
      </c>
      <c r="AC3595" s="1" t="s">
        <v>4350</v>
      </c>
      <c r="AD3595" s="1" t="s">
        <v>116</v>
      </c>
      <c r="AE3595" s="1" t="s">
        <v>117</v>
      </c>
      <c r="AF3595" s="9">
        <v>96950</v>
      </c>
      <c r="AG3595" s="1" t="s">
        <v>118</v>
      </c>
      <c r="AI3595" s="1">
        <v>16703223311</v>
      </c>
      <c r="AJ3595" s="1">
        <v>4503</v>
      </c>
      <c r="AK3595" s="1" t="s">
        <v>6141</v>
      </c>
      <c r="BC3595" s="1" t="str">
        <f>"43-3031.00"</f>
        <v>43-3031.00</v>
      </c>
      <c r="BD3595" s="1" t="s">
        <v>389</v>
      </c>
      <c r="BE3595" s="1" t="s">
        <v>20017</v>
      </c>
      <c r="BF3595" s="1" t="s">
        <v>1766</v>
      </c>
      <c r="BG3595" s="1">
        <v>1</v>
      </c>
      <c r="BI3595" s="2">
        <v>44317</v>
      </c>
      <c r="BJ3595" s="2">
        <v>44681</v>
      </c>
      <c r="BM3595" s="1">
        <v>40</v>
      </c>
      <c r="BN3595" s="1">
        <v>0</v>
      </c>
      <c r="BO3595" s="1">
        <v>8</v>
      </c>
      <c r="BP3595" s="1">
        <v>8</v>
      </c>
      <c r="BQ3595" s="1">
        <v>8</v>
      </c>
      <c r="BR3595" s="1">
        <v>8</v>
      </c>
      <c r="BS3595" s="1">
        <v>8</v>
      </c>
      <c r="BT3595" s="1">
        <v>0</v>
      </c>
      <c r="BU3595" s="1" t="str">
        <f>"8:00 AM"</f>
        <v>8:00 AM</v>
      </c>
      <c r="BV3595" s="1" t="str">
        <f>"5:00 PM"</f>
        <v>5:00 PM</v>
      </c>
      <c r="BW3595" s="1" t="s">
        <v>135</v>
      </c>
      <c r="BX3595" s="1">
        <v>0</v>
      </c>
      <c r="BY3595" s="1">
        <v>12</v>
      </c>
      <c r="BZ3595" s="1" t="s">
        <v>112</v>
      </c>
      <c r="CA3595" s="1">
        <v>0</v>
      </c>
      <c r="CB3595" s="1" t="s">
        <v>20018</v>
      </c>
      <c r="CC3595" s="1" t="s">
        <v>4349</v>
      </c>
      <c r="CD3595" s="1" t="s">
        <v>4350</v>
      </c>
      <c r="CE3595" s="1" t="s">
        <v>116</v>
      </c>
      <c r="CF3595" s="1" t="s">
        <v>117</v>
      </c>
      <c r="CG3595" s="1">
        <v>96950</v>
      </c>
      <c r="CH3595" s="3">
        <v>9.8699999999999992</v>
      </c>
      <c r="CI3595" s="3">
        <v>9.8699999999999992</v>
      </c>
      <c r="CJ3595" s="3">
        <v>14.81</v>
      </c>
      <c r="CK3595" s="3">
        <v>14.81</v>
      </c>
      <c r="CL3595" s="1" t="s">
        <v>137</v>
      </c>
      <c r="CM3595" s="1" t="s">
        <v>20019</v>
      </c>
      <c r="CN3595" s="1" t="s">
        <v>139</v>
      </c>
      <c r="CP3595" s="1" t="s">
        <v>112</v>
      </c>
      <c r="CQ3595" s="1" t="s">
        <v>111</v>
      </c>
      <c r="CR3595" s="1" t="s">
        <v>112</v>
      </c>
      <c r="CS3595" s="1" t="s">
        <v>111</v>
      </c>
      <c r="CT3595" s="1" t="s">
        <v>138</v>
      </c>
      <c r="CU3595" s="1" t="s">
        <v>111</v>
      </c>
      <c r="CV3595" s="1" t="s">
        <v>111</v>
      </c>
      <c r="CW3595" s="1" t="s">
        <v>20020</v>
      </c>
      <c r="CX3595" s="1">
        <v>16703223311</v>
      </c>
      <c r="CY3595" s="1" t="s">
        <v>4357</v>
      </c>
      <c r="CZ3595" s="1" t="s">
        <v>4358</v>
      </c>
      <c r="DA3595" s="1" t="s">
        <v>111</v>
      </c>
      <c r="DB3595" s="1" t="s">
        <v>112</v>
      </c>
      <c r="DC3595" s="1" t="s">
        <v>20021</v>
      </c>
      <c r="DD3595" s="1" t="s">
        <v>20022</v>
      </c>
      <c r="DE3595" s="1" t="s">
        <v>972</v>
      </c>
      <c r="DF3595" s="1" t="s">
        <v>20023</v>
      </c>
      <c r="DG3595" s="1" t="s">
        <v>13962</v>
      </c>
    </row>
    <row r="3596" spans="1:111" ht="15.6" customHeight="1" x14ac:dyDescent="0.25">
      <c r="A3596" s="1" t="s">
        <v>20025</v>
      </c>
      <c r="B3596" s="1" t="s">
        <v>109</v>
      </c>
      <c r="C3596" s="2">
        <v>44166.741147222223</v>
      </c>
      <c r="D3596" s="2">
        <v>44188</v>
      </c>
      <c r="E3596" s="1" t="s">
        <v>110</v>
      </c>
      <c r="F3596" s="2">
        <v>44103.833333333336</v>
      </c>
      <c r="G3596" s="1" t="s">
        <v>112</v>
      </c>
      <c r="H3596" s="1" t="s">
        <v>112</v>
      </c>
      <c r="I3596" s="1" t="s">
        <v>112</v>
      </c>
      <c r="J3596" s="1" t="s">
        <v>2519</v>
      </c>
      <c r="K3596" s="1" t="s">
        <v>2520</v>
      </c>
      <c r="L3596" s="1" t="s">
        <v>2521</v>
      </c>
      <c r="M3596" s="1" t="s">
        <v>2522</v>
      </c>
      <c r="N3596" s="1" t="s">
        <v>116</v>
      </c>
      <c r="O3596" s="1" t="s">
        <v>117</v>
      </c>
      <c r="P3596" s="9">
        <v>96950</v>
      </c>
      <c r="Q3596" s="1" t="s">
        <v>118</v>
      </c>
      <c r="S3596" s="1">
        <v>16702346284</v>
      </c>
      <c r="U3596" s="1">
        <v>7139</v>
      </c>
      <c r="V3596" s="1" t="s">
        <v>119</v>
      </c>
      <c r="X3596" s="1" t="s">
        <v>2523</v>
      </c>
      <c r="Y3596" s="1" t="s">
        <v>2524</v>
      </c>
      <c r="AA3596" s="1" t="s">
        <v>245</v>
      </c>
      <c r="AB3596" s="1" t="s">
        <v>2522</v>
      </c>
      <c r="AD3596" s="1" t="s">
        <v>116</v>
      </c>
      <c r="AE3596" s="1" t="s">
        <v>117</v>
      </c>
      <c r="AF3596" s="9">
        <v>96950</v>
      </c>
      <c r="AG3596" s="1" t="s">
        <v>118</v>
      </c>
      <c r="AI3596" s="1">
        <v>16702346284</v>
      </c>
      <c r="AK3596" s="1" t="s">
        <v>2525</v>
      </c>
      <c r="BC3596" s="1" t="str">
        <f>"25-3021.00"</f>
        <v>25-3021.00</v>
      </c>
      <c r="BD3596" s="1" t="s">
        <v>327</v>
      </c>
      <c r="BE3596" s="1" t="s">
        <v>2526</v>
      </c>
      <c r="BF3596" s="1" t="s">
        <v>2527</v>
      </c>
      <c r="BG3596" s="1">
        <v>1</v>
      </c>
      <c r="BI3596" s="2">
        <v>44256</v>
      </c>
      <c r="BJ3596" s="2">
        <v>44620</v>
      </c>
      <c r="BM3596" s="1">
        <v>35</v>
      </c>
      <c r="BN3596" s="1">
        <v>0</v>
      </c>
      <c r="BO3596" s="1">
        <v>7</v>
      </c>
      <c r="BP3596" s="1">
        <v>7</v>
      </c>
      <c r="BQ3596" s="1">
        <v>7</v>
      </c>
      <c r="BR3596" s="1">
        <v>7</v>
      </c>
      <c r="BS3596" s="1">
        <v>7</v>
      </c>
      <c r="BT3596" s="1">
        <v>0</v>
      </c>
      <c r="BU3596" s="1" t="str">
        <f>"9:00 AM"</f>
        <v>9:00 AM</v>
      </c>
      <c r="BV3596" s="1" t="str">
        <f>"5:00 PM"</f>
        <v>5:00 PM</v>
      </c>
      <c r="BW3596" s="1" t="s">
        <v>135</v>
      </c>
      <c r="BX3596" s="1">
        <v>0</v>
      </c>
      <c r="BY3596" s="1">
        <v>24</v>
      </c>
      <c r="BZ3596" s="1" t="s">
        <v>112</v>
      </c>
      <c r="CA3596" s="1">
        <v>0</v>
      </c>
      <c r="CB3596" s="1" t="s">
        <v>14851</v>
      </c>
      <c r="CC3596" s="1" t="s">
        <v>560</v>
      </c>
      <c r="CD3596" s="1" t="s">
        <v>2522</v>
      </c>
      <c r="CE3596" s="1" t="s">
        <v>116</v>
      </c>
      <c r="CF3596" s="1" t="s">
        <v>117</v>
      </c>
      <c r="CG3596" s="1">
        <v>96950</v>
      </c>
      <c r="CH3596" s="3">
        <v>22.66</v>
      </c>
      <c r="CI3596" s="3">
        <v>22.66</v>
      </c>
      <c r="CJ3596" s="3">
        <v>33.99</v>
      </c>
      <c r="CK3596" s="3">
        <v>33.99</v>
      </c>
      <c r="CL3596" s="1" t="s">
        <v>137</v>
      </c>
      <c r="CN3596" s="1" t="s">
        <v>139</v>
      </c>
      <c r="CP3596" s="1" t="s">
        <v>112</v>
      </c>
      <c r="CQ3596" s="1" t="s">
        <v>111</v>
      </c>
      <c r="CR3596" s="1" t="s">
        <v>111</v>
      </c>
      <c r="CS3596" s="1" t="s">
        <v>111</v>
      </c>
      <c r="CT3596" s="1" t="s">
        <v>111</v>
      </c>
      <c r="CU3596" s="1" t="s">
        <v>111</v>
      </c>
      <c r="CV3596" s="1" t="s">
        <v>111</v>
      </c>
      <c r="CW3596" s="1" t="s">
        <v>1004</v>
      </c>
      <c r="CX3596" s="1">
        <v>16702346284</v>
      </c>
      <c r="CY3596" s="1" t="s">
        <v>2525</v>
      </c>
      <c r="CZ3596" s="1" t="s">
        <v>138</v>
      </c>
      <c r="DA3596" s="1" t="s">
        <v>111</v>
      </c>
      <c r="DB3596" s="1" t="s">
        <v>112</v>
      </c>
    </row>
    <row r="3597" spans="1:111" ht="15.6" customHeight="1" x14ac:dyDescent="0.25">
      <c r="A3597" s="1" t="s">
        <v>20026</v>
      </c>
      <c r="B3597" s="1" t="s">
        <v>109</v>
      </c>
      <c r="C3597" s="2">
        <v>44166.744371643515</v>
      </c>
      <c r="D3597" s="2">
        <v>44188</v>
      </c>
      <c r="E3597" s="1" t="s">
        <v>110</v>
      </c>
      <c r="F3597" s="2">
        <v>44103.833333333336</v>
      </c>
      <c r="G3597" s="1" t="s">
        <v>112</v>
      </c>
      <c r="H3597" s="1" t="s">
        <v>112</v>
      </c>
      <c r="I3597" s="1" t="s">
        <v>112</v>
      </c>
      <c r="J3597" s="1" t="s">
        <v>2519</v>
      </c>
      <c r="K3597" s="1" t="s">
        <v>2520</v>
      </c>
      <c r="L3597" s="1" t="s">
        <v>2521</v>
      </c>
      <c r="M3597" s="1" t="s">
        <v>2522</v>
      </c>
      <c r="N3597" s="1" t="s">
        <v>116</v>
      </c>
      <c r="O3597" s="1" t="s">
        <v>117</v>
      </c>
      <c r="P3597" s="9">
        <v>96950</v>
      </c>
      <c r="Q3597" s="1" t="s">
        <v>118</v>
      </c>
      <c r="S3597" s="1">
        <v>16702346284</v>
      </c>
      <c r="U3597" s="1">
        <v>7139</v>
      </c>
      <c r="V3597" s="1" t="s">
        <v>119</v>
      </c>
      <c r="X3597" s="1" t="s">
        <v>2523</v>
      </c>
      <c r="Y3597" s="1" t="s">
        <v>2524</v>
      </c>
      <c r="AA3597" s="1" t="s">
        <v>245</v>
      </c>
      <c r="AB3597" s="1" t="s">
        <v>2522</v>
      </c>
      <c r="AD3597" s="1" t="s">
        <v>116</v>
      </c>
      <c r="AE3597" s="1" t="s">
        <v>117</v>
      </c>
      <c r="AF3597" s="9">
        <v>96950</v>
      </c>
      <c r="AG3597" s="1" t="s">
        <v>118</v>
      </c>
      <c r="AI3597" s="1">
        <v>16702346284</v>
      </c>
      <c r="AK3597" s="1" t="s">
        <v>2525</v>
      </c>
      <c r="BC3597" s="1" t="str">
        <f>"25-3021.00"</f>
        <v>25-3021.00</v>
      </c>
      <c r="BD3597" s="1" t="s">
        <v>327</v>
      </c>
      <c r="BE3597" s="1" t="s">
        <v>2526</v>
      </c>
      <c r="BF3597" s="1" t="s">
        <v>2527</v>
      </c>
      <c r="BG3597" s="1">
        <v>1</v>
      </c>
      <c r="BI3597" s="2">
        <v>44256</v>
      </c>
      <c r="BJ3597" s="2">
        <v>44620</v>
      </c>
      <c r="BM3597" s="1">
        <v>35</v>
      </c>
      <c r="BN3597" s="1">
        <v>0</v>
      </c>
      <c r="BO3597" s="1">
        <v>7</v>
      </c>
      <c r="BP3597" s="1">
        <v>7</v>
      </c>
      <c r="BQ3597" s="1">
        <v>7</v>
      </c>
      <c r="BR3597" s="1">
        <v>7</v>
      </c>
      <c r="BS3597" s="1">
        <v>7</v>
      </c>
      <c r="BT3597" s="1">
        <v>0</v>
      </c>
      <c r="BU3597" s="1" t="str">
        <f>"9:00 AM"</f>
        <v>9:00 AM</v>
      </c>
      <c r="BV3597" s="1" t="str">
        <f>"5:00 PM"</f>
        <v>5:00 PM</v>
      </c>
      <c r="BW3597" s="1" t="s">
        <v>230</v>
      </c>
      <c r="BX3597" s="1">
        <v>0</v>
      </c>
      <c r="BY3597" s="1">
        <v>24</v>
      </c>
      <c r="BZ3597" s="1" t="s">
        <v>112</v>
      </c>
      <c r="CA3597" s="1">
        <v>0</v>
      </c>
      <c r="CB3597" s="1" t="s">
        <v>14851</v>
      </c>
      <c r="CC3597" s="1" t="s">
        <v>560</v>
      </c>
      <c r="CD3597" s="1" t="s">
        <v>2522</v>
      </c>
      <c r="CE3597" s="1" t="s">
        <v>116</v>
      </c>
      <c r="CF3597" s="1" t="s">
        <v>117</v>
      </c>
      <c r="CG3597" s="1">
        <v>96950</v>
      </c>
      <c r="CH3597" s="3">
        <v>22.66</v>
      </c>
      <c r="CI3597" s="3">
        <v>22.66</v>
      </c>
      <c r="CJ3597" s="3">
        <v>33.99</v>
      </c>
      <c r="CK3597" s="3">
        <v>33.99</v>
      </c>
      <c r="CL3597" s="1" t="s">
        <v>137</v>
      </c>
      <c r="CN3597" s="1" t="s">
        <v>139</v>
      </c>
      <c r="CP3597" s="1" t="s">
        <v>112</v>
      </c>
      <c r="CQ3597" s="1" t="s">
        <v>111</v>
      </c>
      <c r="CR3597" s="1" t="s">
        <v>111</v>
      </c>
      <c r="CS3597" s="1" t="s">
        <v>111</v>
      </c>
      <c r="CT3597" s="1" t="s">
        <v>111</v>
      </c>
      <c r="CU3597" s="1" t="s">
        <v>111</v>
      </c>
      <c r="CV3597" s="1" t="s">
        <v>111</v>
      </c>
      <c r="CW3597" s="1" t="s">
        <v>1004</v>
      </c>
      <c r="CX3597" s="1">
        <v>16702346284</v>
      </c>
      <c r="CY3597" s="1" t="s">
        <v>2525</v>
      </c>
      <c r="CZ3597" s="1" t="s">
        <v>138</v>
      </c>
      <c r="DA3597" s="1" t="s">
        <v>111</v>
      </c>
      <c r="DB3597" s="1" t="s">
        <v>112</v>
      </c>
    </row>
    <row r="3598" spans="1:111" ht="15.6" customHeight="1" x14ac:dyDescent="0.25">
      <c r="A3598" s="1" t="s">
        <v>20032</v>
      </c>
      <c r="B3598" s="1" t="s">
        <v>109</v>
      </c>
      <c r="C3598" s="2">
        <v>44243.047106134261</v>
      </c>
      <c r="D3598" s="2">
        <v>44272</v>
      </c>
      <c r="E3598" s="1" t="s">
        <v>110</v>
      </c>
      <c r="F3598" s="2">
        <v>44375.833333333336</v>
      </c>
      <c r="G3598" s="1" t="s">
        <v>111</v>
      </c>
      <c r="H3598" s="1" t="s">
        <v>112</v>
      </c>
      <c r="I3598" s="1" t="s">
        <v>112</v>
      </c>
      <c r="J3598" s="1" t="s">
        <v>1414</v>
      </c>
      <c r="K3598" s="1" t="s">
        <v>1415</v>
      </c>
      <c r="L3598" s="1" t="s">
        <v>1416</v>
      </c>
      <c r="N3598" s="1" t="s">
        <v>116</v>
      </c>
      <c r="O3598" s="1" t="s">
        <v>117</v>
      </c>
      <c r="P3598" s="9">
        <v>96950</v>
      </c>
      <c r="Q3598" s="1" t="s">
        <v>118</v>
      </c>
      <c r="S3598" s="1">
        <v>16702335100</v>
      </c>
      <c r="U3598" s="1">
        <v>71329</v>
      </c>
      <c r="V3598" s="1" t="s">
        <v>119</v>
      </c>
      <c r="X3598" s="1" t="s">
        <v>1417</v>
      </c>
      <c r="Y3598" s="1" t="s">
        <v>5928</v>
      </c>
      <c r="AA3598" s="1" t="s">
        <v>373</v>
      </c>
      <c r="AB3598" s="1" t="s">
        <v>1416</v>
      </c>
      <c r="AD3598" s="1" t="s">
        <v>116</v>
      </c>
      <c r="AE3598" s="1" t="s">
        <v>117</v>
      </c>
      <c r="AF3598" s="9">
        <v>96950</v>
      </c>
      <c r="AG3598" s="1" t="s">
        <v>118</v>
      </c>
      <c r="AI3598" s="1">
        <v>16702335100</v>
      </c>
      <c r="AK3598" s="1" t="s">
        <v>1419</v>
      </c>
      <c r="BC3598" s="1" t="str">
        <f>"41-2012.00"</f>
        <v>41-2012.00</v>
      </c>
      <c r="BD3598" s="1" t="s">
        <v>1420</v>
      </c>
      <c r="BE3598" s="1" t="s">
        <v>1421</v>
      </c>
      <c r="BF3598" s="1" t="s">
        <v>1422</v>
      </c>
      <c r="BG3598" s="1">
        <v>1</v>
      </c>
      <c r="BI3598" s="2">
        <v>44377</v>
      </c>
      <c r="BJ3598" s="2">
        <v>44741</v>
      </c>
      <c r="BM3598" s="1">
        <v>40</v>
      </c>
      <c r="BN3598" s="1">
        <v>8</v>
      </c>
      <c r="BO3598" s="1">
        <v>0</v>
      </c>
      <c r="BP3598" s="1">
        <v>8</v>
      </c>
      <c r="BQ3598" s="1">
        <v>8</v>
      </c>
      <c r="BR3598" s="1">
        <v>8</v>
      </c>
      <c r="BS3598" s="1">
        <v>8</v>
      </c>
      <c r="BT3598" s="1">
        <v>0</v>
      </c>
      <c r="BU3598" s="1" t="str">
        <f>"4:00 PM"</f>
        <v>4:00 PM</v>
      </c>
      <c r="BV3598" s="1" t="str">
        <f>"12:00 AM"</f>
        <v>12:00 AM</v>
      </c>
      <c r="BW3598" s="1" t="s">
        <v>135</v>
      </c>
      <c r="BX3598" s="1">
        <v>1</v>
      </c>
      <c r="BY3598" s="1">
        <v>6</v>
      </c>
      <c r="BZ3598" s="1" t="s">
        <v>112</v>
      </c>
      <c r="CA3598" s="1">
        <v>0</v>
      </c>
      <c r="CB3598" s="1" t="e">
        <f>-SHOULD have EXPERIENCED in POKER ROOM CASHIERING.
-SHOULD have Knowledge in GAMING ROOM PROCEDURES ESPECIALLY in COLLECTION.
-SHOULD KNOW HOW to WORK AS AVAILABLE BASED  ON THE WORK LOAD
-WILLING to WORK MIDNIGHT SHIFT AS WELL AS OTHERS.</f>
        <v>#NAME?</v>
      </c>
      <c r="CC3598" s="1" t="s">
        <v>1423</v>
      </c>
      <c r="CD3598" s="1" t="s">
        <v>1416</v>
      </c>
      <c r="CE3598" s="1" t="s">
        <v>116</v>
      </c>
      <c r="CF3598" s="1" t="s">
        <v>117</v>
      </c>
      <c r="CG3598" s="1">
        <v>96950</v>
      </c>
      <c r="CH3598" s="3">
        <v>8.73</v>
      </c>
      <c r="CI3598" s="3">
        <v>8.73</v>
      </c>
      <c r="CJ3598" s="3">
        <v>13.1</v>
      </c>
      <c r="CK3598" s="3">
        <v>13.1</v>
      </c>
      <c r="CL3598" s="1" t="s">
        <v>137</v>
      </c>
      <c r="CN3598" s="1" t="s">
        <v>139</v>
      </c>
      <c r="CP3598" s="1" t="s">
        <v>112</v>
      </c>
      <c r="CQ3598" s="1" t="s">
        <v>111</v>
      </c>
      <c r="CR3598" s="1" t="s">
        <v>112</v>
      </c>
      <c r="CS3598" s="1" t="s">
        <v>111</v>
      </c>
      <c r="CT3598" s="1" t="s">
        <v>111</v>
      </c>
      <c r="CU3598" s="1" t="s">
        <v>111</v>
      </c>
      <c r="CV3598" s="1" t="s">
        <v>138</v>
      </c>
      <c r="CW3598" s="1" t="s">
        <v>5931</v>
      </c>
      <c r="CX3598" s="1">
        <v>16702335100</v>
      </c>
      <c r="CY3598" s="1" t="s">
        <v>1419</v>
      </c>
      <c r="CZ3598" s="1" t="s">
        <v>138</v>
      </c>
      <c r="DA3598" s="1" t="s">
        <v>111</v>
      </c>
      <c r="DB3598" s="1" t="s">
        <v>112</v>
      </c>
    </row>
    <row r="3599" spans="1:111" ht="15.6" customHeight="1" x14ac:dyDescent="0.25">
      <c r="A3599" s="1" t="s">
        <v>20039</v>
      </c>
      <c r="B3599" s="1" t="s">
        <v>109</v>
      </c>
      <c r="C3599" s="2">
        <v>44215.283192592593</v>
      </c>
      <c r="D3599" s="2">
        <v>44271</v>
      </c>
      <c r="E3599" s="1" t="s">
        <v>180</v>
      </c>
      <c r="G3599" s="1" t="s">
        <v>112</v>
      </c>
      <c r="H3599" s="1" t="s">
        <v>111</v>
      </c>
      <c r="I3599" s="1" t="s">
        <v>112</v>
      </c>
      <c r="J3599" s="1" t="s">
        <v>15359</v>
      </c>
      <c r="K3599" s="1" t="s">
        <v>15360</v>
      </c>
      <c r="L3599" s="1" t="s">
        <v>15361</v>
      </c>
      <c r="M3599" s="1" t="s">
        <v>15362</v>
      </c>
      <c r="N3599" s="1" t="s">
        <v>167</v>
      </c>
      <c r="O3599" s="1" t="s">
        <v>117</v>
      </c>
      <c r="P3599" s="9">
        <v>96950</v>
      </c>
      <c r="Q3599" s="1" t="s">
        <v>118</v>
      </c>
      <c r="S3599" s="1">
        <v>16702859600</v>
      </c>
      <c r="U3599" s="1">
        <v>445299</v>
      </c>
      <c r="V3599" s="1" t="s">
        <v>119</v>
      </c>
      <c r="X3599" s="1" t="s">
        <v>15363</v>
      </c>
      <c r="Y3599" s="1" t="s">
        <v>15364</v>
      </c>
      <c r="Z3599" s="1" t="s">
        <v>3848</v>
      </c>
      <c r="AA3599" s="1" t="s">
        <v>1276</v>
      </c>
      <c r="AB3599" s="1" t="s">
        <v>15361</v>
      </c>
      <c r="AC3599" s="1" t="s">
        <v>339</v>
      </c>
      <c r="AD3599" s="1" t="s">
        <v>167</v>
      </c>
      <c r="AE3599" s="1" t="s">
        <v>117</v>
      </c>
      <c r="AF3599" s="9">
        <v>96950</v>
      </c>
      <c r="AG3599" s="1" t="s">
        <v>118</v>
      </c>
      <c r="AI3599" s="1">
        <v>16707837461</v>
      </c>
      <c r="AK3599" s="1" t="s">
        <v>575</v>
      </c>
      <c r="BC3599" s="1" t="str">
        <f>"35-2011.00"</f>
        <v>35-2011.00</v>
      </c>
      <c r="BD3599" s="1" t="s">
        <v>265</v>
      </c>
      <c r="BE3599" s="1" t="s">
        <v>15365</v>
      </c>
      <c r="BF3599" s="1" t="s">
        <v>229</v>
      </c>
      <c r="BG3599" s="1">
        <v>2</v>
      </c>
      <c r="BI3599" s="2">
        <v>44227</v>
      </c>
      <c r="BJ3599" s="2">
        <v>44591</v>
      </c>
      <c r="BM3599" s="1">
        <v>35</v>
      </c>
      <c r="BN3599" s="1">
        <v>0</v>
      </c>
      <c r="BO3599" s="1">
        <v>7</v>
      </c>
      <c r="BP3599" s="1">
        <v>7</v>
      </c>
      <c r="BQ3599" s="1">
        <v>7</v>
      </c>
      <c r="BR3599" s="1">
        <v>7</v>
      </c>
      <c r="BS3599" s="1">
        <v>7</v>
      </c>
      <c r="BT3599" s="1">
        <v>0</v>
      </c>
      <c r="BU3599" s="1" t="str">
        <f>"9:00 AM"</f>
        <v>9:00 AM</v>
      </c>
      <c r="BV3599" s="1" t="str">
        <f>"5:00 PM"</f>
        <v>5:00 PM</v>
      </c>
      <c r="BW3599" s="1" t="s">
        <v>135</v>
      </c>
      <c r="BX3599" s="1">
        <v>0</v>
      </c>
      <c r="BY3599" s="1">
        <v>3</v>
      </c>
      <c r="BZ3599" s="1" t="s">
        <v>112</v>
      </c>
      <c r="CA3599" s="1">
        <v>0</v>
      </c>
      <c r="CB3599" s="1" t="s">
        <v>15366</v>
      </c>
      <c r="CC3599" s="1" t="s">
        <v>15362</v>
      </c>
      <c r="CD3599" s="1" t="s">
        <v>15361</v>
      </c>
      <c r="CE3599" s="1" t="s">
        <v>167</v>
      </c>
      <c r="CF3599" s="1" t="s">
        <v>117</v>
      </c>
      <c r="CG3599" s="1">
        <v>96950</v>
      </c>
      <c r="CH3599" s="3">
        <v>8.81</v>
      </c>
      <c r="CI3599" s="3">
        <v>8.81</v>
      </c>
      <c r="CJ3599" s="3">
        <v>13.21</v>
      </c>
      <c r="CK3599" s="3">
        <v>13.21</v>
      </c>
      <c r="CL3599" s="1" t="s">
        <v>137</v>
      </c>
      <c r="CM3599" s="1" t="s">
        <v>582</v>
      </c>
      <c r="CN3599" s="1" t="s">
        <v>139</v>
      </c>
      <c r="CP3599" s="1" t="s">
        <v>112</v>
      </c>
      <c r="CQ3599" s="1" t="s">
        <v>111</v>
      </c>
      <c r="CR3599" s="1" t="s">
        <v>111</v>
      </c>
      <c r="CS3599" s="1" t="s">
        <v>111</v>
      </c>
      <c r="CT3599" s="1" t="s">
        <v>138</v>
      </c>
      <c r="CU3599" s="1" t="s">
        <v>111</v>
      </c>
      <c r="CV3599" s="1" t="s">
        <v>138</v>
      </c>
      <c r="CW3599" s="1" t="s">
        <v>583</v>
      </c>
      <c r="CX3599" s="1">
        <v>16707837461</v>
      </c>
      <c r="CY3599" s="1" t="s">
        <v>575</v>
      </c>
      <c r="CZ3599" s="1" t="s">
        <v>428</v>
      </c>
      <c r="DA3599" s="1" t="s">
        <v>111</v>
      </c>
      <c r="DB3599" s="1" t="s">
        <v>112</v>
      </c>
    </row>
    <row r="3600" spans="1:111" ht="15.6" customHeight="1" x14ac:dyDescent="0.25">
      <c r="A3600" s="1" t="s">
        <v>20040</v>
      </c>
      <c r="B3600" s="1" t="s">
        <v>109</v>
      </c>
      <c r="C3600" s="2">
        <v>44231.317494097224</v>
      </c>
      <c r="D3600" s="2">
        <v>44270</v>
      </c>
      <c r="E3600" s="1" t="s">
        <v>180</v>
      </c>
      <c r="G3600" s="1" t="s">
        <v>112</v>
      </c>
      <c r="H3600" s="1" t="s">
        <v>112</v>
      </c>
      <c r="I3600" s="1" t="s">
        <v>112</v>
      </c>
      <c r="J3600" s="1" t="s">
        <v>2949</v>
      </c>
      <c r="K3600" s="1" t="s">
        <v>20041</v>
      </c>
      <c r="L3600" s="1" t="s">
        <v>2304</v>
      </c>
      <c r="M3600" s="1" t="s">
        <v>2305</v>
      </c>
      <c r="N3600" s="1" t="s">
        <v>116</v>
      </c>
      <c r="O3600" s="1" t="s">
        <v>117</v>
      </c>
      <c r="P3600" s="9">
        <v>96950</v>
      </c>
      <c r="Q3600" s="1" t="s">
        <v>118</v>
      </c>
      <c r="R3600" s="1" t="s">
        <v>168</v>
      </c>
      <c r="S3600" s="1">
        <v>16702352743</v>
      </c>
      <c r="U3600" s="1">
        <v>561320</v>
      </c>
      <c r="V3600" s="1" t="s">
        <v>119</v>
      </c>
      <c r="X3600" s="1" t="s">
        <v>2952</v>
      </c>
      <c r="Y3600" s="1" t="s">
        <v>2307</v>
      </c>
      <c r="Z3600" s="1" t="s">
        <v>2497</v>
      </c>
      <c r="AA3600" s="1" t="s">
        <v>12395</v>
      </c>
      <c r="AB3600" s="1" t="s">
        <v>2304</v>
      </c>
      <c r="AC3600" s="1" t="s">
        <v>2305</v>
      </c>
      <c r="AD3600" s="1" t="s">
        <v>116</v>
      </c>
      <c r="AE3600" s="1" t="s">
        <v>117</v>
      </c>
      <c r="AF3600" s="9">
        <v>96950</v>
      </c>
      <c r="AG3600" s="1" t="s">
        <v>118</v>
      </c>
      <c r="AI3600" s="1">
        <v>16702352743</v>
      </c>
      <c r="AK3600" s="1" t="s">
        <v>2954</v>
      </c>
      <c r="BC3600" s="1" t="str">
        <f>"37-2012.00"</f>
        <v>37-2012.00</v>
      </c>
      <c r="BD3600" s="1" t="s">
        <v>576</v>
      </c>
      <c r="BE3600" s="1" t="s">
        <v>20042</v>
      </c>
      <c r="BF3600" s="1" t="s">
        <v>2956</v>
      </c>
      <c r="BG3600" s="1">
        <v>10</v>
      </c>
      <c r="BI3600" s="2">
        <v>44348</v>
      </c>
      <c r="BJ3600" s="2">
        <v>44712</v>
      </c>
      <c r="BM3600" s="1">
        <v>35</v>
      </c>
      <c r="BN3600" s="1">
        <v>0</v>
      </c>
      <c r="BO3600" s="1">
        <v>7</v>
      </c>
      <c r="BP3600" s="1">
        <v>7</v>
      </c>
      <c r="BQ3600" s="1">
        <v>7</v>
      </c>
      <c r="BR3600" s="1">
        <v>7</v>
      </c>
      <c r="BS3600" s="1">
        <v>7</v>
      </c>
      <c r="BT3600" s="1">
        <v>0</v>
      </c>
      <c r="BU3600" s="1" t="str">
        <f>"8:00 AM"</f>
        <v>8:00 AM</v>
      </c>
      <c r="BV3600" s="1" t="str">
        <f>"4:00 PM"</f>
        <v>4:00 PM</v>
      </c>
      <c r="BW3600" s="1" t="s">
        <v>230</v>
      </c>
      <c r="BX3600" s="1">
        <v>1</v>
      </c>
      <c r="BY3600" s="1">
        <v>1</v>
      </c>
      <c r="BZ3600" s="1" t="s">
        <v>112</v>
      </c>
      <c r="CA3600" s="1">
        <v>0</v>
      </c>
      <c r="CB3600" s="1" t="s">
        <v>20043</v>
      </c>
      <c r="CC3600" s="1" t="s">
        <v>2304</v>
      </c>
      <c r="CD3600" s="1" t="s">
        <v>20044</v>
      </c>
      <c r="CE3600" s="1" t="s">
        <v>116</v>
      </c>
      <c r="CF3600" s="1" t="s">
        <v>117</v>
      </c>
      <c r="CG3600" s="1">
        <v>96950</v>
      </c>
      <c r="CH3600" s="3">
        <v>7.59</v>
      </c>
      <c r="CI3600" s="3">
        <v>7.65</v>
      </c>
      <c r="CJ3600" s="3">
        <v>11.39</v>
      </c>
      <c r="CK3600" s="3">
        <v>11.48</v>
      </c>
      <c r="CL3600" s="1" t="s">
        <v>137</v>
      </c>
      <c r="CM3600" s="1" t="s">
        <v>362</v>
      </c>
      <c r="CN3600" s="1" t="s">
        <v>139</v>
      </c>
      <c r="CP3600" s="1" t="s">
        <v>112</v>
      </c>
      <c r="CQ3600" s="1" t="s">
        <v>111</v>
      </c>
      <c r="CR3600" s="1" t="s">
        <v>111</v>
      </c>
      <c r="CS3600" s="1" t="s">
        <v>111</v>
      </c>
      <c r="CT3600" s="1" t="s">
        <v>111</v>
      </c>
      <c r="CU3600" s="1" t="s">
        <v>111</v>
      </c>
      <c r="CV3600" s="1" t="s">
        <v>111</v>
      </c>
      <c r="CW3600" s="1" t="s">
        <v>12399</v>
      </c>
      <c r="CX3600" s="1">
        <v>16702352743</v>
      </c>
      <c r="CY3600" s="1" t="s">
        <v>2954</v>
      </c>
      <c r="CZ3600" s="1" t="s">
        <v>20045</v>
      </c>
      <c r="DA3600" s="1" t="s">
        <v>111</v>
      </c>
      <c r="DB3600" s="1" t="s">
        <v>112</v>
      </c>
    </row>
    <row r="3601" spans="1:111" ht="15.6" customHeight="1" x14ac:dyDescent="0.25">
      <c r="A3601" s="1" t="s">
        <v>20046</v>
      </c>
      <c r="B3601" s="1" t="s">
        <v>109</v>
      </c>
      <c r="C3601" s="2">
        <v>44292.360103009261</v>
      </c>
      <c r="D3601" s="2">
        <v>44322</v>
      </c>
      <c r="E3601" s="1" t="s">
        <v>110</v>
      </c>
      <c r="F3601" s="2">
        <v>44468.833333333336</v>
      </c>
      <c r="G3601" s="1" t="s">
        <v>111</v>
      </c>
      <c r="H3601" s="1" t="s">
        <v>112</v>
      </c>
      <c r="I3601" s="1" t="s">
        <v>112</v>
      </c>
      <c r="J3601" s="1" t="s">
        <v>1541</v>
      </c>
      <c r="K3601" s="1" t="s">
        <v>1542</v>
      </c>
      <c r="L3601" s="1" t="s">
        <v>1543</v>
      </c>
      <c r="M3601" s="1" t="s">
        <v>1197</v>
      </c>
      <c r="N3601" s="1" t="s">
        <v>116</v>
      </c>
      <c r="O3601" s="1" t="s">
        <v>117</v>
      </c>
      <c r="P3601" s="9">
        <v>96950</v>
      </c>
      <c r="Q3601" s="1" t="s">
        <v>118</v>
      </c>
      <c r="R3601" s="1" t="s">
        <v>117</v>
      </c>
      <c r="S3601" s="1">
        <v>16702332275</v>
      </c>
      <c r="U3601" s="1">
        <v>52229</v>
      </c>
      <c r="V3601" s="1" t="s">
        <v>119</v>
      </c>
      <c r="X3601" s="1" t="s">
        <v>1544</v>
      </c>
      <c r="Y3601" s="1" t="s">
        <v>1545</v>
      </c>
      <c r="Z3601" s="1" t="s">
        <v>1546</v>
      </c>
      <c r="AA3601" s="1" t="s">
        <v>461</v>
      </c>
      <c r="AB3601" s="1" t="s">
        <v>1543</v>
      </c>
      <c r="AC3601" s="1" t="s">
        <v>1197</v>
      </c>
      <c r="AD3601" s="1" t="s">
        <v>116</v>
      </c>
      <c r="AE3601" s="1" t="s">
        <v>117</v>
      </c>
      <c r="AF3601" s="9">
        <v>96950</v>
      </c>
      <c r="AG3601" s="1" t="s">
        <v>118</v>
      </c>
      <c r="AH3601" s="1" t="s">
        <v>117</v>
      </c>
      <c r="AI3601" s="1">
        <v>16702332275</v>
      </c>
      <c r="AK3601" s="1" t="s">
        <v>1547</v>
      </c>
      <c r="BC3601" s="1" t="str">
        <f>"13-2011.01"</f>
        <v>13-2011.01</v>
      </c>
      <c r="BD3601" s="1" t="s">
        <v>932</v>
      </c>
      <c r="BE3601" s="1" t="s">
        <v>1548</v>
      </c>
      <c r="BF3601" s="1" t="s">
        <v>759</v>
      </c>
      <c r="BG3601" s="1">
        <v>2</v>
      </c>
      <c r="BI3601" s="2">
        <v>44470</v>
      </c>
      <c r="BJ3601" s="2">
        <v>44834</v>
      </c>
      <c r="BM3601" s="1">
        <v>40</v>
      </c>
      <c r="BN3601" s="1">
        <v>0</v>
      </c>
      <c r="BO3601" s="1">
        <v>8</v>
      </c>
      <c r="BP3601" s="1">
        <v>8</v>
      </c>
      <c r="BQ3601" s="1">
        <v>8</v>
      </c>
      <c r="BR3601" s="1">
        <v>8</v>
      </c>
      <c r="BS3601" s="1">
        <v>8</v>
      </c>
      <c r="BT3601" s="1">
        <v>0</v>
      </c>
      <c r="BU3601" s="1" t="str">
        <f>"8:00 AM"</f>
        <v>8:00 AM</v>
      </c>
      <c r="BV3601" s="1" t="str">
        <f>"5:00 PM"</f>
        <v>5:00 PM</v>
      </c>
      <c r="BW3601" s="1" t="s">
        <v>135</v>
      </c>
      <c r="BX3601" s="1">
        <v>0</v>
      </c>
      <c r="BY3601" s="1">
        <v>12</v>
      </c>
      <c r="BZ3601" s="1" t="s">
        <v>112</v>
      </c>
      <c r="CA3601" s="1">
        <v>0</v>
      </c>
      <c r="CB3601" s="1" t="s">
        <v>1549</v>
      </c>
      <c r="CC3601" s="1" t="s">
        <v>1543</v>
      </c>
      <c r="CD3601" s="1" t="s">
        <v>1197</v>
      </c>
      <c r="CE3601" s="1" t="s">
        <v>116</v>
      </c>
      <c r="CF3601" s="1" t="s">
        <v>117</v>
      </c>
      <c r="CG3601" s="1">
        <v>96950</v>
      </c>
      <c r="CH3601" s="3">
        <v>14.85</v>
      </c>
      <c r="CI3601" s="3">
        <v>15</v>
      </c>
      <c r="CJ3601" s="3">
        <v>0</v>
      </c>
      <c r="CK3601" s="3">
        <v>0</v>
      </c>
      <c r="CL3601" s="1" t="s">
        <v>137</v>
      </c>
      <c r="CM3601" s="1" t="s">
        <v>138</v>
      </c>
      <c r="CN3601" s="1" t="s">
        <v>218</v>
      </c>
      <c r="CP3601" s="1" t="s">
        <v>112</v>
      </c>
      <c r="CQ3601" s="1" t="s">
        <v>111</v>
      </c>
      <c r="CR3601" s="1" t="s">
        <v>111</v>
      </c>
      <c r="CS3601" s="1" t="s">
        <v>112</v>
      </c>
      <c r="CT3601" s="1" t="s">
        <v>138</v>
      </c>
      <c r="CU3601" s="1" t="s">
        <v>111</v>
      </c>
      <c r="CV3601" s="1" t="s">
        <v>138</v>
      </c>
      <c r="CW3601" s="1" t="s">
        <v>1324</v>
      </c>
      <c r="CX3601" s="1">
        <v>16702332275</v>
      </c>
      <c r="CY3601" s="1" t="s">
        <v>20047</v>
      </c>
      <c r="CZ3601" s="1" t="s">
        <v>138</v>
      </c>
      <c r="DA3601" s="1" t="s">
        <v>111</v>
      </c>
      <c r="DB3601" s="1" t="s">
        <v>112</v>
      </c>
    </row>
    <row r="3602" spans="1:111" ht="15.6" customHeight="1" x14ac:dyDescent="0.25">
      <c r="A3602" s="1" t="s">
        <v>20053</v>
      </c>
      <c r="B3602" s="1" t="s">
        <v>109</v>
      </c>
      <c r="C3602" s="2">
        <v>44290.811957523147</v>
      </c>
      <c r="D3602" s="2">
        <v>44320</v>
      </c>
      <c r="E3602" s="1" t="s">
        <v>110</v>
      </c>
      <c r="F3602" s="2">
        <v>44468.833333333336</v>
      </c>
      <c r="G3602" s="1" t="s">
        <v>112</v>
      </c>
      <c r="H3602" s="1" t="s">
        <v>112</v>
      </c>
      <c r="I3602" s="1" t="s">
        <v>112</v>
      </c>
      <c r="J3602" s="1" t="s">
        <v>4031</v>
      </c>
      <c r="L3602" s="1" t="s">
        <v>4032</v>
      </c>
      <c r="M3602" s="1" t="s">
        <v>4033</v>
      </c>
      <c r="N3602" s="1" t="s">
        <v>1197</v>
      </c>
      <c r="O3602" s="1" t="s">
        <v>117</v>
      </c>
      <c r="P3602" s="9">
        <v>96950</v>
      </c>
      <c r="Q3602" s="1" t="s">
        <v>118</v>
      </c>
      <c r="R3602" s="1" t="s">
        <v>138</v>
      </c>
      <c r="S3602" s="1">
        <v>16702338880</v>
      </c>
      <c r="T3602" s="1">
        <v>225</v>
      </c>
      <c r="U3602" s="1">
        <v>53131</v>
      </c>
      <c r="V3602" s="1" t="s">
        <v>119</v>
      </c>
      <c r="X3602" s="1" t="s">
        <v>4034</v>
      </c>
      <c r="Y3602" s="1" t="s">
        <v>4035</v>
      </c>
      <c r="Z3602" s="1" t="s">
        <v>4036</v>
      </c>
      <c r="AA3602" s="1" t="s">
        <v>3672</v>
      </c>
      <c r="AB3602" s="1" t="s">
        <v>4032</v>
      </c>
      <c r="AC3602" s="1" t="s">
        <v>4033</v>
      </c>
      <c r="AD3602" s="1" t="s">
        <v>339</v>
      </c>
      <c r="AE3602" s="1" t="s">
        <v>117</v>
      </c>
      <c r="AF3602" s="9">
        <v>96950</v>
      </c>
      <c r="AG3602" s="1" t="s">
        <v>118</v>
      </c>
      <c r="AH3602" s="1" t="s">
        <v>138</v>
      </c>
      <c r="AI3602" s="1">
        <v>16702338880</v>
      </c>
      <c r="AJ3602" s="1">
        <v>225</v>
      </c>
      <c r="AK3602" s="1" t="s">
        <v>4037</v>
      </c>
      <c r="BC3602" s="1" t="str">
        <f>"43-3031.00"</f>
        <v>43-3031.00</v>
      </c>
      <c r="BD3602" s="1" t="s">
        <v>389</v>
      </c>
      <c r="BE3602" s="1" t="s">
        <v>19145</v>
      </c>
      <c r="BF3602" s="1" t="s">
        <v>6830</v>
      </c>
      <c r="BG3602" s="1">
        <v>1</v>
      </c>
      <c r="BI3602" s="2">
        <v>44470</v>
      </c>
      <c r="BJ3602" s="2">
        <v>44834</v>
      </c>
      <c r="BM3602" s="1">
        <v>35</v>
      </c>
      <c r="BN3602" s="1">
        <v>6</v>
      </c>
      <c r="BO3602" s="1">
        <v>6</v>
      </c>
      <c r="BP3602" s="1">
        <v>0</v>
      </c>
      <c r="BQ3602" s="1">
        <v>6</v>
      </c>
      <c r="BR3602" s="1">
        <v>6</v>
      </c>
      <c r="BS3602" s="1">
        <v>6</v>
      </c>
      <c r="BT3602" s="1">
        <v>5</v>
      </c>
      <c r="BU3602" s="1" t="str">
        <f>"9:00 AM"</f>
        <v>9:00 AM</v>
      </c>
      <c r="BV3602" s="1" t="str">
        <f>"4:00 PM"</f>
        <v>4:00 PM</v>
      </c>
      <c r="BW3602" s="1" t="s">
        <v>135</v>
      </c>
      <c r="BX3602" s="1">
        <v>0</v>
      </c>
      <c r="BY3602" s="1">
        <v>12</v>
      </c>
      <c r="BZ3602" s="1" t="s">
        <v>112</v>
      </c>
      <c r="CA3602" s="1">
        <v>0</v>
      </c>
      <c r="CB3602" s="1" t="s">
        <v>19146</v>
      </c>
      <c r="CC3602" s="1" t="s">
        <v>4032</v>
      </c>
      <c r="CD3602" s="1" t="s">
        <v>4033</v>
      </c>
      <c r="CE3602" s="1" t="s">
        <v>1197</v>
      </c>
      <c r="CF3602" s="1" t="s">
        <v>117</v>
      </c>
      <c r="CG3602" s="1">
        <v>96950</v>
      </c>
      <c r="CH3602" s="3">
        <v>9.49</v>
      </c>
      <c r="CI3602" s="3">
        <v>9.49</v>
      </c>
      <c r="CJ3602" s="3">
        <v>14.24</v>
      </c>
      <c r="CK3602" s="3">
        <v>14.24</v>
      </c>
      <c r="CL3602" s="1" t="s">
        <v>137</v>
      </c>
      <c r="CM3602" s="1" t="s">
        <v>362</v>
      </c>
      <c r="CN3602" s="1" t="s">
        <v>139</v>
      </c>
      <c r="CP3602" s="1" t="s">
        <v>112</v>
      </c>
      <c r="CQ3602" s="1" t="s">
        <v>111</v>
      </c>
      <c r="CR3602" s="1" t="s">
        <v>111</v>
      </c>
      <c r="CS3602" s="1" t="s">
        <v>111</v>
      </c>
      <c r="CT3602" s="1" t="s">
        <v>138</v>
      </c>
      <c r="CU3602" s="1" t="s">
        <v>111</v>
      </c>
      <c r="CV3602" s="1" t="s">
        <v>111</v>
      </c>
      <c r="CW3602" s="1" t="s">
        <v>20054</v>
      </c>
      <c r="CX3602" s="1">
        <v>16702338880</v>
      </c>
      <c r="CY3602" s="1" t="s">
        <v>4037</v>
      </c>
      <c r="CZ3602" s="1" t="s">
        <v>4041</v>
      </c>
      <c r="DA3602" s="1" t="s">
        <v>111</v>
      </c>
      <c r="DB3602" s="1" t="s">
        <v>112</v>
      </c>
    </row>
    <row r="3603" spans="1:111" ht="15.6" customHeight="1" x14ac:dyDescent="0.25">
      <c r="A3603" s="1" t="s">
        <v>20062</v>
      </c>
      <c r="B3603" s="1" t="s">
        <v>109</v>
      </c>
      <c r="C3603" s="2">
        <v>44295.426680555553</v>
      </c>
      <c r="D3603" s="2">
        <v>44320</v>
      </c>
      <c r="E3603" s="1" t="s">
        <v>180</v>
      </c>
      <c r="G3603" s="1" t="s">
        <v>111</v>
      </c>
      <c r="H3603" s="1" t="s">
        <v>112</v>
      </c>
      <c r="I3603" s="1" t="s">
        <v>112</v>
      </c>
      <c r="J3603" s="1" t="s">
        <v>1246</v>
      </c>
      <c r="L3603" s="1" t="s">
        <v>1247</v>
      </c>
      <c r="M3603" s="1" t="s">
        <v>1248</v>
      </c>
      <c r="N3603" s="1" t="s">
        <v>167</v>
      </c>
      <c r="O3603" s="1" t="s">
        <v>117</v>
      </c>
      <c r="P3603" s="9">
        <v>96950</v>
      </c>
      <c r="Q3603" s="1" t="s">
        <v>118</v>
      </c>
      <c r="S3603" s="1">
        <v>16707891106</v>
      </c>
      <c r="U3603" s="1">
        <v>531110</v>
      </c>
      <c r="V3603" s="1" t="s">
        <v>119</v>
      </c>
      <c r="X3603" s="1" t="s">
        <v>1514</v>
      </c>
      <c r="Y3603" s="1" t="s">
        <v>1515</v>
      </c>
      <c r="Z3603" s="1" t="s">
        <v>1516</v>
      </c>
      <c r="AA3603" s="1" t="s">
        <v>1517</v>
      </c>
      <c r="AB3603" s="1" t="s">
        <v>1518</v>
      </c>
      <c r="AC3603" s="1" t="s">
        <v>1248</v>
      </c>
      <c r="AD3603" s="1" t="s">
        <v>167</v>
      </c>
      <c r="AE3603" s="1" t="s">
        <v>117</v>
      </c>
      <c r="AF3603" s="9">
        <v>96950</v>
      </c>
      <c r="AG3603" s="1" t="s">
        <v>118</v>
      </c>
      <c r="AI3603" s="1">
        <v>16707891106</v>
      </c>
      <c r="AK3603" s="1" t="s">
        <v>1253</v>
      </c>
      <c r="BC3603" s="1" t="str">
        <f>"49-9071.00"</f>
        <v>49-9071.00</v>
      </c>
      <c r="BD3603" s="1" t="s">
        <v>214</v>
      </c>
      <c r="BE3603" s="1" t="s">
        <v>1519</v>
      </c>
      <c r="BF3603" s="1" t="s">
        <v>1520</v>
      </c>
      <c r="BG3603" s="1">
        <v>7</v>
      </c>
      <c r="BI3603" s="2">
        <v>44347</v>
      </c>
      <c r="BJ3603" s="2">
        <v>44711</v>
      </c>
      <c r="BM3603" s="1">
        <v>40</v>
      </c>
      <c r="BN3603" s="1">
        <v>0</v>
      </c>
      <c r="BO3603" s="1">
        <v>8</v>
      </c>
      <c r="BP3603" s="1">
        <v>8</v>
      </c>
      <c r="BQ3603" s="1">
        <v>8</v>
      </c>
      <c r="BR3603" s="1">
        <v>8</v>
      </c>
      <c r="BS3603" s="1">
        <v>8</v>
      </c>
      <c r="BT3603" s="1">
        <v>0</v>
      </c>
      <c r="BU3603" s="1" t="str">
        <f>"8:00 AM"</f>
        <v>8:00 AM</v>
      </c>
      <c r="BV3603" s="1" t="str">
        <f>"5:00 AM"</f>
        <v>5:00 AM</v>
      </c>
      <c r="BW3603" s="1" t="s">
        <v>135</v>
      </c>
      <c r="BX3603" s="1">
        <v>0</v>
      </c>
      <c r="BY3603" s="1">
        <v>12</v>
      </c>
      <c r="BZ3603" s="1" t="s">
        <v>112</v>
      </c>
      <c r="CA3603" s="1">
        <v>0</v>
      </c>
      <c r="CB3603" s="4" t="s">
        <v>17352</v>
      </c>
      <c r="CC3603" s="1" t="s">
        <v>1247</v>
      </c>
      <c r="CD3603" s="1" t="s">
        <v>1248</v>
      </c>
      <c r="CE3603" s="1" t="s">
        <v>167</v>
      </c>
      <c r="CF3603" s="1" t="s">
        <v>117</v>
      </c>
      <c r="CG3603" s="1">
        <v>96950</v>
      </c>
      <c r="CH3603" s="3">
        <v>8.7100000000000009</v>
      </c>
      <c r="CI3603" s="3">
        <v>8.7100000000000009</v>
      </c>
      <c r="CJ3603" s="3">
        <v>13.07</v>
      </c>
      <c r="CK3603" s="3">
        <v>13.07</v>
      </c>
      <c r="CL3603" s="1" t="s">
        <v>137</v>
      </c>
      <c r="CN3603" s="1" t="s">
        <v>139</v>
      </c>
      <c r="CP3603" s="1" t="s">
        <v>112</v>
      </c>
      <c r="CQ3603" s="1" t="s">
        <v>111</v>
      </c>
      <c r="CR3603" s="1" t="s">
        <v>111</v>
      </c>
      <c r="CS3603" s="1" t="s">
        <v>111</v>
      </c>
      <c r="CT3603" s="1" t="s">
        <v>138</v>
      </c>
      <c r="CU3603" s="1" t="s">
        <v>111</v>
      </c>
      <c r="CV3603" s="1" t="s">
        <v>111</v>
      </c>
      <c r="CW3603" s="1" t="s">
        <v>349</v>
      </c>
      <c r="CX3603" s="1">
        <v>16707891106</v>
      </c>
      <c r="CY3603" s="1" t="s">
        <v>1253</v>
      </c>
      <c r="CZ3603" s="1" t="s">
        <v>138</v>
      </c>
      <c r="DA3603" s="1" t="s">
        <v>111</v>
      </c>
      <c r="DB3603" s="1" t="s">
        <v>112</v>
      </c>
    </row>
    <row r="3604" spans="1:111" ht="15.6" customHeight="1" x14ac:dyDescent="0.25">
      <c r="A3604" s="1" t="s">
        <v>20090</v>
      </c>
      <c r="B3604" s="1" t="s">
        <v>109</v>
      </c>
      <c r="C3604" s="2">
        <v>44351.862600578701</v>
      </c>
      <c r="D3604" s="2">
        <v>44386</v>
      </c>
      <c r="E3604" s="1" t="s">
        <v>180</v>
      </c>
      <c r="G3604" s="1" t="s">
        <v>112</v>
      </c>
      <c r="H3604" s="1" t="s">
        <v>112</v>
      </c>
      <c r="I3604" s="1" t="s">
        <v>112</v>
      </c>
      <c r="J3604" s="1" t="s">
        <v>4110</v>
      </c>
      <c r="K3604" s="1" t="s">
        <v>3169</v>
      </c>
      <c r="L3604" s="1" t="s">
        <v>4111</v>
      </c>
      <c r="N3604" s="1" t="s">
        <v>116</v>
      </c>
      <c r="O3604" s="1" t="s">
        <v>117</v>
      </c>
      <c r="P3604" s="9">
        <v>96950</v>
      </c>
      <c r="Q3604" s="1" t="s">
        <v>118</v>
      </c>
      <c r="S3604" s="1">
        <v>16702336060</v>
      </c>
      <c r="U3604" s="1">
        <v>56132</v>
      </c>
      <c r="V3604" s="1" t="s">
        <v>119</v>
      </c>
      <c r="X3604" s="1" t="s">
        <v>4112</v>
      </c>
      <c r="Y3604" s="1" t="s">
        <v>4113</v>
      </c>
      <c r="Z3604" s="1" t="s">
        <v>4114</v>
      </c>
      <c r="AA3604" s="1" t="s">
        <v>1028</v>
      </c>
      <c r="AB3604" s="1" t="s">
        <v>4111</v>
      </c>
      <c r="AD3604" s="1" t="s">
        <v>116</v>
      </c>
      <c r="AE3604" s="1" t="s">
        <v>117</v>
      </c>
      <c r="AF3604" s="9">
        <v>96950</v>
      </c>
      <c r="AG3604" s="1" t="s">
        <v>118</v>
      </c>
      <c r="AI3604" s="1">
        <v>16702336060</v>
      </c>
      <c r="AK3604" s="1" t="s">
        <v>4115</v>
      </c>
      <c r="BC3604" s="1" t="str">
        <f>"35-3031.00"</f>
        <v>35-3031.00</v>
      </c>
      <c r="BD3604" s="1" t="s">
        <v>174</v>
      </c>
      <c r="BE3604" s="1" t="s">
        <v>17270</v>
      </c>
      <c r="BF3604" s="1" t="s">
        <v>10625</v>
      </c>
      <c r="BG3604" s="1">
        <v>1</v>
      </c>
      <c r="BI3604" s="2">
        <v>44470</v>
      </c>
      <c r="BJ3604" s="2">
        <v>44834</v>
      </c>
      <c r="BM3604" s="1">
        <v>35</v>
      </c>
      <c r="BN3604" s="1">
        <v>0</v>
      </c>
      <c r="BO3604" s="1">
        <v>7</v>
      </c>
      <c r="BP3604" s="1">
        <v>7</v>
      </c>
      <c r="BQ3604" s="1">
        <v>7</v>
      </c>
      <c r="BR3604" s="1">
        <v>7</v>
      </c>
      <c r="BS3604" s="1">
        <v>7</v>
      </c>
      <c r="BT3604" s="1">
        <v>0</v>
      </c>
      <c r="BU3604" s="1" t="str">
        <f>"9:00 AM"</f>
        <v>9:00 AM</v>
      </c>
      <c r="BV3604" s="1" t="str">
        <f>"5:00 PM"</f>
        <v>5:00 PM</v>
      </c>
      <c r="BW3604" s="1" t="s">
        <v>230</v>
      </c>
      <c r="BX3604" s="1">
        <v>0</v>
      </c>
      <c r="BY3604" s="1">
        <v>3</v>
      </c>
      <c r="BZ3604" s="1" t="s">
        <v>112</v>
      </c>
      <c r="CB3604" s="1" t="s">
        <v>3175</v>
      </c>
      <c r="CC3604" s="1" t="s">
        <v>4111</v>
      </c>
      <c r="CE3604" s="1" t="s">
        <v>116</v>
      </c>
      <c r="CF3604" s="1" t="s">
        <v>117</v>
      </c>
      <c r="CG3604" s="1">
        <v>96950</v>
      </c>
      <c r="CH3604" s="3">
        <v>8.5</v>
      </c>
      <c r="CI3604" s="3">
        <v>8.5</v>
      </c>
      <c r="CJ3604" s="3">
        <v>12.75</v>
      </c>
      <c r="CK3604" s="3">
        <v>12.75</v>
      </c>
      <c r="CL3604" s="1" t="s">
        <v>137</v>
      </c>
      <c r="CN3604" s="1" t="s">
        <v>218</v>
      </c>
      <c r="CP3604" s="1" t="s">
        <v>112</v>
      </c>
      <c r="CQ3604" s="1" t="s">
        <v>111</v>
      </c>
      <c r="CR3604" s="1" t="s">
        <v>112</v>
      </c>
      <c r="CS3604" s="1" t="s">
        <v>111</v>
      </c>
      <c r="CT3604" s="1" t="s">
        <v>138</v>
      </c>
      <c r="CU3604" s="1" t="s">
        <v>111</v>
      </c>
      <c r="CV3604" s="1" t="s">
        <v>138</v>
      </c>
      <c r="CW3604" s="1" t="s">
        <v>2313</v>
      </c>
      <c r="CX3604" s="1">
        <v>16702336060</v>
      </c>
      <c r="CY3604" s="1" t="s">
        <v>4115</v>
      </c>
      <c r="CZ3604" s="1" t="s">
        <v>138</v>
      </c>
      <c r="DA3604" s="1" t="s">
        <v>111</v>
      </c>
      <c r="DB3604" s="1" t="s">
        <v>112</v>
      </c>
      <c r="DC3604" s="1" t="s">
        <v>4112</v>
      </c>
      <c r="DD3604" s="1" t="s">
        <v>4113</v>
      </c>
      <c r="DF3604" s="1" t="s">
        <v>7400</v>
      </c>
      <c r="DG3604" s="1" t="s">
        <v>4115</v>
      </c>
    </row>
    <row r="3605" spans="1:111" ht="15.6" customHeight="1" x14ac:dyDescent="0.25">
      <c r="A3605" s="1" t="s">
        <v>20091</v>
      </c>
      <c r="B3605" s="1" t="s">
        <v>109</v>
      </c>
      <c r="C3605" s="2">
        <v>44289.061338657404</v>
      </c>
      <c r="D3605" s="2">
        <v>44340</v>
      </c>
      <c r="E3605" s="1" t="s">
        <v>110</v>
      </c>
      <c r="F3605" s="2">
        <v>44468.833333333336</v>
      </c>
      <c r="G3605" s="1" t="s">
        <v>111</v>
      </c>
      <c r="H3605" s="1" t="s">
        <v>112</v>
      </c>
      <c r="I3605" s="1" t="s">
        <v>112</v>
      </c>
      <c r="J3605" s="1" t="s">
        <v>4051</v>
      </c>
      <c r="K3605" s="1" t="s">
        <v>4051</v>
      </c>
      <c r="L3605" s="1" t="s">
        <v>17296</v>
      </c>
      <c r="N3605" s="1" t="s">
        <v>167</v>
      </c>
      <c r="O3605" s="1" t="s">
        <v>117</v>
      </c>
      <c r="P3605" s="9">
        <v>96950</v>
      </c>
      <c r="Q3605" s="1" t="s">
        <v>118</v>
      </c>
      <c r="R3605" s="1" t="s">
        <v>242</v>
      </c>
      <c r="S3605" s="1">
        <v>16702333112</v>
      </c>
      <c r="T3605" s="1">
        <v>0</v>
      </c>
      <c r="U3605" s="1">
        <v>452319</v>
      </c>
      <c r="V3605" s="1" t="s">
        <v>119</v>
      </c>
      <c r="X3605" s="1" t="s">
        <v>739</v>
      </c>
      <c r="Y3605" s="1" t="s">
        <v>740</v>
      </c>
      <c r="Z3605" s="1" t="s">
        <v>4053</v>
      </c>
      <c r="AA3605" s="1" t="s">
        <v>171</v>
      </c>
      <c r="AB3605" s="1" t="s">
        <v>13798</v>
      </c>
      <c r="AD3605" s="1" t="s">
        <v>879</v>
      </c>
      <c r="AE3605" s="1" t="s">
        <v>117</v>
      </c>
      <c r="AF3605" s="9">
        <v>96950</v>
      </c>
      <c r="AG3605" s="1" t="s">
        <v>118</v>
      </c>
      <c r="AH3605" s="1" t="s">
        <v>242</v>
      </c>
      <c r="AI3605" s="1">
        <v>16702333112</v>
      </c>
      <c r="AJ3605" s="1">
        <v>0</v>
      </c>
      <c r="AK3605" s="1" t="s">
        <v>742</v>
      </c>
      <c r="BC3605" s="1" t="str">
        <f>"49-9071.00"</f>
        <v>49-9071.00</v>
      </c>
      <c r="BD3605" s="1" t="s">
        <v>214</v>
      </c>
      <c r="BE3605" s="1" t="s">
        <v>17297</v>
      </c>
      <c r="BF3605" s="1" t="s">
        <v>12309</v>
      </c>
      <c r="BG3605" s="1">
        <v>2</v>
      </c>
      <c r="BI3605" s="2">
        <v>44470</v>
      </c>
      <c r="BJ3605" s="2">
        <v>44834</v>
      </c>
      <c r="BM3605" s="1">
        <v>35</v>
      </c>
      <c r="BN3605" s="1">
        <v>5</v>
      </c>
      <c r="BO3605" s="1">
        <v>0</v>
      </c>
      <c r="BP3605" s="1">
        <v>6</v>
      </c>
      <c r="BQ3605" s="1">
        <v>6</v>
      </c>
      <c r="BR3605" s="1">
        <v>6</v>
      </c>
      <c r="BS3605" s="1">
        <v>6</v>
      </c>
      <c r="BT3605" s="1">
        <v>6</v>
      </c>
      <c r="BU3605" s="1" t="str">
        <f>"8:00 AM"</f>
        <v>8:00 AM</v>
      </c>
      <c r="BV3605" s="1" t="str">
        <f>"5:00 PM"</f>
        <v>5:00 PM</v>
      </c>
      <c r="BW3605" s="1" t="s">
        <v>135</v>
      </c>
      <c r="BX3605" s="1">
        <v>0</v>
      </c>
      <c r="BY3605" s="1">
        <v>24</v>
      </c>
      <c r="BZ3605" s="1" t="s">
        <v>112</v>
      </c>
      <c r="CA3605" s="1">
        <v>0</v>
      </c>
      <c r="CB3605" s="1" t="s">
        <v>17298</v>
      </c>
      <c r="CC3605" s="1" t="s">
        <v>17299</v>
      </c>
      <c r="CE3605" s="1" t="s">
        <v>167</v>
      </c>
      <c r="CF3605" s="1" t="s">
        <v>117</v>
      </c>
      <c r="CG3605" s="1">
        <v>96950</v>
      </c>
      <c r="CH3605" s="3">
        <v>8.7100000000000009</v>
      </c>
      <c r="CI3605" s="3">
        <v>8.7100000000000009</v>
      </c>
      <c r="CJ3605" s="3">
        <v>13.06</v>
      </c>
      <c r="CK3605" s="3">
        <v>13.06</v>
      </c>
      <c r="CL3605" s="1" t="s">
        <v>137</v>
      </c>
      <c r="CM3605" s="1" t="s">
        <v>8782</v>
      </c>
      <c r="CN3605" s="1" t="s">
        <v>139</v>
      </c>
      <c r="CP3605" s="1" t="s">
        <v>112</v>
      </c>
      <c r="CQ3605" s="1" t="s">
        <v>111</v>
      </c>
      <c r="CR3605" s="1" t="s">
        <v>111</v>
      </c>
      <c r="CS3605" s="1" t="s">
        <v>111</v>
      </c>
      <c r="CT3605" s="1" t="s">
        <v>138</v>
      </c>
      <c r="CU3605" s="1" t="s">
        <v>111</v>
      </c>
      <c r="CV3605" s="1" t="s">
        <v>138</v>
      </c>
      <c r="CW3605" s="1" t="s">
        <v>20092</v>
      </c>
      <c r="CX3605" s="1">
        <v>16702333112</v>
      </c>
      <c r="CY3605" s="1" t="s">
        <v>742</v>
      </c>
      <c r="CZ3605" s="1" t="s">
        <v>331</v>
      </c>
      <c r="DA3605" s="1" t="s">
        <v>111</v>
      </c>
      <c r="DB3605" s="1" t="s">
        <v>112</v>
      </c>
      <c r="DC3605" s="1" t="s">
        <v>3532</v>
      </c>
    </row>
    <row r="3606" spans="1:111" ht="15.6" customHeight="1" x14ac:dyDescent="0.25">
      <c r="A3606" s="1" t="s">
        <v>20111</v>
      </c>
      <c r="B3606" s="1" t="s">
        <v>109</v>
      </c>
      <c r="C3606" s="2">
        <v>44306.186277199071</v>
      </c>
      <c r="D3606" s="2">
        <v>44355</v>
      </c>
      <c r="E3606" s="1" t="s">
        <v>110</v>
      </c>
      <c r="F3606" s="2">
        <v>44468.833333333336</v>
      </c>
      <c r="G3606" s="1" t="s">
        <v>111</v>
      </c>
      <c r="H3606" s="1" t="s">
        <v>111</v>
      </c>
      <c r="I3606" s="1" t="s">
        <v>112</v>
      </c>
      <c r="J3606" s="1" t="s">
        <v>1887</v>
      </c>
      <c r="L3606" s="1" t="s">
        <v>1888</v>
      </c>
      <c r="N3606" s="1" t="s">
        <v>116</v>
      </c>
      <c r="O3606" s="1" t="s">
        <v>117</v>
      </c>
      <c r="P3606" s="9">
        <v>96950</v>
      </c>
      <c r="Q3606" s="1" t="s">
        <v>118</v>
      </c>
      <c r="S3606" s="1">
        <v>16703227734</v>
      </c>
      <c r="U3606" s="1">
        <v>561520</v>
      </c>
      <c r="V3606" s="1" t="s">
        <v>119</v>
      </c>
      <c r="X3606" s="1" t="s">
        <v>1889</v>
      </c>
      <c r="Y3606" s="1" t="s">
        <v>1890</v>
      </c>
      <c r="Z3606" s="1" t="s">
        <v>307</v>
      </c>
      <c r="AA3606" s="1" t="s">
        <v>245</v>
      </c>
      <c r="AB3606" s="1" t="s">
        <v>1888</v>
      </c>
      <c r="AD3606" s="1" t="s">
        <v>116</v>
      </c>
      <c r="AE3606" s="1" t="s">
        <v>117</v>
      </c>
      <c r="AF3606" s="9">
        <v>96950</v>
      </c>
      <c r="AG3606" s="1" t="s">
        <v>118</v>
      </c>
      <c r="AI3606" s="1">
        <v>16703227734</v>
      </c>
      <c r="AK3606" s="1" t="s">
        <v>1891</v>
      </c>
      <c r="BC3606" s="1" t="str">
        <f>"43-3031.00"</f>
        <v>43-3031.00</v>
      </c>
      <c r="BD3606" s="1" t="s">
        <v>389</v>
      </c>
      <c r="BE3606" s="1" t="s">
        <v>16031</v>
      </c>
      <c r="BF3606" s="1" t="s">
        <v>16032</v>
      </c>
      <c r="BG3606" s="1">
        <v>1</v>
      </c>
      <c r="BI3606" s="2">
        <v>44470</v>
      </c>
      <c r="BJ3606" s="2">
        <v>45565</v>
      </c>
      <c r="BM3606" s="1">
        <v>35</v>
      </c>
      <c r="BN3606" s="1">
        <v>0</v>
      </c>
      <c r="BO3606" s="1">
        <v>7</v>
      </c>
      <c r="BP3606" s="1">
        <v>7</v>
      </c>
      <c r="BQ3606" s="1">
        <v>7</v>
      </c>
      <c r="BR3606" s="1">
        <v>7</v>
      </c>
      <c r="BS3606" s="1">
        <v>7</v>
      </c>
      <c r="BT3606" s="1">
        <v>0</v>
      </c>
      <c r="BU3606" s="1" t="str">
        <f>"8:00 AM"</f>
        <v>8:00 AM</v>
      </c>
      <c r="BV3606" s="1" t="str">
        <f>"4:00 PM"</f>
        <v>4:00 PM</v>
      </c>
      <c r="BW3606" s="1" t="s">
        <v>392</v>
      </c>
      <c r="BX3606" s="1">
        <v>0</v>
      </c>
      <c r="BY3606" s="1">
        <v>12</v>
      </c>
      <c r="BZ3606" s="1" t="s">
        <v>112</v>
      </c>
      <c r="CA3606" s="1">
        <v>0</v>
      </c>
      <c r="CB3606" s="1" t="s">
        <v>16033</v>
      </c>
      <c r="CC3606" s="1" t="s">
        <v>16034</v>
      </c>
      <c r="CE3606" s="1" t="s">
        <v>116</v>
      </c>
      <c r="CF3606" s="1" t="s">
        <v>117</v>
      </c>
      <c r="CG3606" s="1">
        <v>96950</v>
      </c>
      <c r="CH3606" s="3">
        <v>9.49</v>
      </c>
      <c r="CI3606" s="3">
        <v>11</v>
      </c>
      <c r="CJ3606" s="3">
        <v>14.24</v>
      </c>
      <c r="CK3606" s="3">
        <v>16.5</v>
      </c>
      <c r="CL3606" s="1" t="s">
        <v>137</v>
      </c>
      <c r="CM3606" s="1" t="s">
        <v>362</v>
      </c>
      <c r="CN3606" s="1" t="s">
        <v>139</v>
      </c>
      <c r="CP3606" s="1" t="s">
        <v>112</v>
      </c>
      <c r="CQ3606" s="1" t="s">
        <v>111</v>
      </c>
      <c r="CR3606" s="1" t="s">
        <v>112</v>
      </c>
      <c r="CS3606" s="1" t="s">
        <v>111</v>
      </c>
      <c r="CT3606" s="1" t="s">
        <v>138</v>
      </c>
      <c r="CU3606" s="1" t="s">
        <v>111</v>
      </c>
      <c r="CV3606" s="1" t="s">
        <v>138</v>
      </c>
      <c r="CW3606" s="1" t="s">
        <v>5229</v>
      </c>
      <c r="CX3606" s="1">
        <v>16703227734</v>
      </c>
      <c r="CY3606" s="1" t="s">
        <v>1891</v>
      </c>
      <c r="CZ3606" s="1" t="s">
        <v>138</v>
      </c>
      <c r="DA3606" s="1" t="s">
        <v>111</v>
      </c>
      <c r="DB3606" s="1" t="s">
        <v>112</v>
      </c>
    </row>
    <row r="3607" spans="1:111" ht="15.6" customHeight="1" x14ac:dyDescent="0.25">
      <c r="A3607" s="1" t="s">
        <v>20156</v>
      </c>
      <c r="B3607" s="1" t="s">
        <v>109</v>
      </c>
      <c r="C3607" s="2">
        <v>44333.109617245369</v>
      </c>
      <c r="D3607" s="2">
        <v>44354</v>
      </c>
      <c r="E3607" s="1" t="s">
        <v>110</v>
      </c>
      <c r="F3607" s="2">
        <v>44468.833333333336</v>
      </c>
      <c r="G3607" s="1" t="s">
        <v>112</v>
      </c>
      <c r="H3607" s="1" t="s">
        <v>112</v>
      </c>
      <c r="I3607" s="1" t="s">
        <v>112</v>
      </c>
      <c r="J3607" s="1" t="s">
        <v>18205</v>
      </c>
      <c r="K3607" s="1" t="s">
        <v>18206</v>
      </c>
      <c r="L3607" s="1" t="s">
        <v>1460</v>
      </c>
      <c r="M3607" s="1" t="s">
        <v>138</v>
      </c>
      <c r="N3607" s="1" t="s">
        <v>116</v>
      </c>
      <c r="O3607" s="1" t="s">
        <v>117</v>
      </c>
      <c r="P3607" s="9">
        <v>96950</v>
      </c>
      <c r="Q3607" s="1" t="s">
        <v>118</v>
      </c>
      <c r="S3607" s="1">
        <v>16702851863</v>
      </c>
      <c r="U3607" s="1">
        <v>44512</v>
      </c>
      <c r="V3607" s="1" t="s">
        <v>119</v>
      </c>
      <c r="X3607" s="1" t="s">
        <v>7934</v>
      </c>
      <c r="Y3607" s="1" t="s">
        <v>7935</v>
      </c>
      <c r="AA3607" s="1" t="s">
        <v>5382</v>
      </c>
      <c r="AB3607" s="1" t="s">
        <v>1460</v>
      </c>
      <c r="AC3607" s="1" t="s">
        <v>138</v>
      </c>
      <c r="AD3607" s="1" t="s">
        <v>116</v>
      </c>
      <c r="AE3607" s="1" t="s">
        <v>117</v>
      </c>
      <c r="AF3607" s="9">
        <v>96950</v>
      </c>
      <c r="AG3607" s="1" t="s">
        <v>118</v>
      </c>
      <c r="AI3607" s="1">
        <v>16702851863</v>
      </c>
      <c r="AK3607" s="1" t="s">
        <v>18207</v>
      </c>
      <c r="BC3607" s="1" t="str">
        <f>"41-1011.00"</f>
        <v>41-1011.00</v>
      </c>
      <c r="BD3607" s="1" t="s">
        <v>975</v>
      </c>
      <c r="BE3607" s="1" t="s">
        <v>18208</v>
      </c>
      <c r="BF3607" s="1" t="s">
        <v>8974</v>
      </c>
      <c r="BG3607" s="1">
        <v>1</v>
      </c>
      <c r="BI3607" s="2">
        <v>44470</v>
      </c>
      <c r="BJ3607" s="2">
        <v>44834</v>
      </c>
      <c r="BM3607" s="1">
        <v>40</v>
      </c>
      <c r="BN3607" s="1">
        <v>0</v>
      </c>
      <c r="BO3607" s="1">
        <v>8</v>
      </c>
      <c r="BP3607" s="1">
        <v>8</v>
      </c>
      <c r="BQ3607" s="1">
        <v>8</v>
      </c>
      <c r="BR3607" s="1">
        <v>8</v>
      </c>
      <c r="BS3607" s="1">
        <v>8</v>
      </c>
      <c r="BT3607" s="1">
        <v>0</v>
      </c>
      <c r="BU3607" s="1" t="str">
        <f>"8:00 AM"</f>
        <v>8:00 AM</v>
      </c>
      <c r="BV3607" s="1" t="str">
        <f>"5:00 PM"</f>
        <v>5:00 PM</v>
      </c>
      <c r="BW3607" s="1" t="s">
        <v>135</v>
      </c>
      <c r="BX3607" s="1">
        <v>0</v>
      </c>
      <c r="BY3607" s="1">
        <v>24</v>
      </c>
      <c r="BZ3607" s="1" t="s">
        <v>112</v>
      </c>
      <c r="CB3607" s="4" t="s">
        <v>20157</v>
      </c>
      <c r="CC3607" s="1" t="s">
        <v>1460</v>
      </c>
      <c r="CD3607" s="1" t="s">
        <v>20158</v>
      </c>
      <c r="CE3607" s="1" t="s">
        <v>116</v>
      </c>
      <c r="CF3607" s="1" t="s">
        <v>117</v>
      </c>
      <c r="CG3607" s="1">
        <v>96950</v>
      </c>
      <c r="CH3607" s="3">
        <v>9.98</v>
      </c>
      <c r="CI3607" s="3">
        <v>9.98</v>
      </c>
      <c r="CJ3607" s="3">
        <v>14.98</v>
      </c>
      <c r="CK3607" s="3">
        <v>14.98</v>
      </c>
      <c r="CL3607" s="1" t="s">
        <v>137</v>
      </c>
      <c r="CM3607" s="1" t="s">
        <v>138</v>
      </c>
      <c r="CN3607" s="1" t="s">
        <v>139</v>
      </c>
      <c r="CP3607" s="1" t="s">
        <v>112</v>
      </c>
      <c r="CQ3607" s="1" t="s">
        <v>111</v>
      </c>
      <c r="CR3607" s="1" t="s">
        <v>112</v>
      </c>
      <c r="CS3607" s="1" t="s">
        <v>111</v>
      </c>
      <c r="CT3607" s="1" t="s">
        <v>138</v>
      </c>
      <c r="CU3607" s="1" t="s">
        <v>111</v>
      </c>
      <c r="CV3607" s="1" t="s">
        <v>138</v>
      </c>
      <c r="CW3607" s="1" t="s">
        <v>1620</v>
      </c>
      <c r="CX3607" s="1">
        <v>16702851863</v>
      </c>
      <c r="CY3607" s="1" t="s">
        <v>18207</v>
      </c>
      <c r="CZ3607" s="1" t="s">
        <v>138</v>
      </c>
      <c r="DA3607" s="1" t="s">
        <v>111</v>
      </c>
      <c r="DB3607" s="1" t="s">
        <v>112</v>
      </c>
    </row>
    <row r="3608" spans="1:111" ht="15.6" customHeight="1" x14ac:dyDescent="0.25">
      <c r="A3608" s="1" t="s">
        <v>20166</v>
      </c>
      <c r="B3608" s="1" t="s">
        <v>109</v>
      </c>
      <c r="C3608" s="2">
        <v>44361.177411226854</v>
      </c>
      <c r="D3608" s="2">
        <v>44411</v>
      </c>
      <c r="E3608" s="1" t="s">
        <v>110</v>
      </c>
      <c r="F3608" s="2">
        <v>44468.833333333336</v>
      </c>
      <c r="G3608" s="1" t="s">
        <v>112</v>
      </c>
      <c r="H3608" s="1" t="s">
        <v>112</v>
      </c>
      <c r="I3608" s="1" t="s">
        <v>112</v>
      </c>
      <c r="J3608" s="1" t="s">
        <v>20167</v>
      </c>
      <c r="K3608" s="1" t="s">
        <v>138</v>
      </c>
      <c r="L3608" s="1" t="s">
        <v>11351</v>
      </c>
      <c r="N3608" s="1" t="s">
        <v>167</v>
      </c>
      <c r="O3608" s="1" t="s">
        <v>117</v>
      </c>
      <c r="P3608" s="9">
        <v>96950</v>
      </c>
      <c r="Q3608" s="1" t="s">
        <v>118</v>
      </c>
      <c r="S3608" s="1">
        <v>16702354000</v>
      </c>
      <c r="U3608" s="1">
        <v>48819</v>
      </c>
      <c r="V3608" s="1" t="s">
        <v>119</v>
      </c>
      <c r="X3608" s="1" t="s">
        <v>11352</v>
      </c>
      <c r="Y3608" s="1" t="s">
        <v>1786</v>
      </c>
      <c r="Z3608" s="1" t="s">
        <v>11353</v>
      </c>
      <c r="AA3608" s="1" t="s">
        <v>245</v>
      </c>
      <c r="AB3608" s="1" t="s">
        <v>11351</v>
      </c>
      <c r="AD3608" s="1" t="s">
        <v>167</v>
      </c>
      <c r="AE3608" s="1" t="s">
        <v>117</v>
      </c>
      <c r="AF3608" s="9">
        <v>96950</v>
      </c>
      <c r="AG3608" s="1" t="s">
        <v>118</v>
      </c>
      <c r="AI3608" s="1">
        <v>16702354000</v>
      </c>
      <c r="AK3608" s="1" t="s">
        <v>11354</v>
      </c>
      <c r="BC3608" s="1" t="str">
        <f>"37-2011.00"</f>
        <v>37-2011.00</v>
      </c>
      <c r="BD3608" s="1" t="s">
        <v>676</v>
      </c>
      <c r="BE3608" s="1" t="s">
        <v>20168</v>
      </c>
      <c r="BF3608" s="1" t="s">
        <v>20169</v>
      </c>
      <c r="BG3608" s="1">
        <v>1</v>
      </c>
      <c r="BI3608" s="2">
        <v>44470</v>
      </c>
      <c r="BJ3608" s="2">
        <v>44834</v>
      </c>
      <c r="BM3608" s="1">
        <v>35</v>
      </c>
      <c r="BN3608" s="1">
        <v>0</v>
      </c>
      <c r="BO3608" s="1">
        <v>6</v>
      </c>
      <c r="BP3608" s="1">
        <v>6</v>
      </c>
      <c r="BQ3608" s="1">
        <v>6</v>
      </c>
      <c r="BR3608" s="1">
        <v>6</v>
      </c>
      <c r="BS3608" s="1">
        <v>6</v>
      </c>
      <c r="BT3608" s="1">
        <v>5</v>
      </c>
      <c r="BU3608" s="1" t="str">
        <f>"1:30 AM"</f>
        <v>1:30 AM</v>
      </c>
      <c r="BV3608" s="1" t="str">
        <f>"7:30 AM"</f>
        <v>7:30 AM</v>
      </c>
      <c r="BW3608" s="1" t="s">
        <v>135</v>
      </c>
      <c r="BX3608" s="1">
        <v>0</v>
      </c>
      <c r="BY3608" s="1">
        <v>12</v>
      </c>
      <c r="BZ3608" s="1" t="s">
        <v>112</v>
      </c>
      <c r="CB3608" s="1" t="s">
        <v>138</v>
      </c>
      <c r="CC3608" s="1" t="s">
        <v>6725</v>
      </c>
      <c r="CD3608" s="1" t="s">
        <v>15908</v>
      </c>
      <c r="CE3608" s="1" t="s">
        <v>116</v>
      </c>
      <c r="CF3608" s="1" t="s">
        <v>117</v>
      </c>
      <c r="CG3608" s="1">
        <v>96950</v>
      </c>
      <c r="CH3608" s="3">
        <v>8.0500000000000007</v>
      </c>
      <c r="CI3608" s="3">
        <v>8.0500000000000007</v>
      </c>
      <c r="CJ3608" s="3">
        <v>12.08</v>
      </c>
      <c r="CK3608" s="3">
        <v>12.08</v>
      </c>
      <c r="CL3608" s="1" t="s">
        <v>137</v>
      </c>
      <c r="CM3608" s="1" t="s">
        <v>138</v>
      </c>
      <c r="CN3608" s="1" t="s">
        <v>139</v>
      </c>
      <c r="CP3608" s="1" t="s">
        <v>112</v>
      </c>
      <c r="CQ3608" s="1" t="s">
        <v>111</v>
      </c>
      <c r="CR3608" s="1" t="s">
        <v>112</v>
      </c>
      <c r="CS3608" s="1" t="s">
        <v>111</v>
      </c>
      <c r="CT3608" s="1" t="s">
        <v>138</v>
      </c>
      <c r="CU3608" s="1" t="s">
        <v>111</v>
      </c>
      <c r="CV3608" s="1" t="s">
        <v>138</v>
      </c>
      <c r="CW3608" s="1" t="s">
        <v>5901</v>
      </c>
      <c r="CX3608" s="1">
        <v>16702354000</v>
      </c>
      <c r="CY3608" s="1" t="s">
        <v>11354</v>
      </c>
      <c r="CZ3608" s="1" t="s">
        <v>138</v>
      </c>
      <c r="DA3608" s="1" t="s">
        <v>111</v>
      </c>
      <c r="DB3608" s="1" t="s">
        <v>112</v>
      </c>
      <c r="DC3608" s="1" t="s">
        <v>719</v>
      </c>
    </row>
    <row r="3609" spans="1:111" ht="15.6" customHeight="1" x14ac:dyDescent="0.25">
      <c r="A3609" s="1" t="s">
        <v>20188</v>
      </c>
      <c r="B3609" s="1" t="s">
        <v>109</v>
      </c>
      <c r="C3609" s="2">
        <v>44333.10604583333</v>
      </c>
      <c r="D3609" s="2">
        <v>44372</v>
      </c>
      <c r="E3609" s="1" t="s">
        <v>110</v>
      </c>
      <c r="F3609" s="2">
        <v>44468.833333333336</v>
      </c>
      <c r="G3609" s="1" t="s">
        <v>112</v>
      </c>
      <c r="H3609" s="1" t="s">
        <v>112</v>
      </c>
      <c r="I3609" s="1" t="s">
        <v>112</v>
      </c>
      <c r="J3609" s="1" t="s">
        <v>9241</v>
      </c>
      <c r="K3609" s="1" t="s">
        <v>9242</v>
      </c>
      <c r="L3609" s="1" t="s">
        <v>9243</v>
      </c>
      <c r="M3609" s="1" t="s">
        <v>9244</v>
      </c>
      <c r="N3609" s="1" t="s">
        <v>116</v>
      </c>
      <c r="O3609" s="1" t="s">
        <v>117</v>
      </c>
      <c r="P3609" s="9">
        <v>96950</v>
      </c>
      <c r="Q3609" s="1" t="s">
        <v>118</v>
      </c>
      <c r="S3609" s="1">
        <v>16704847880</v>
      </c>
      <c r="U3609" s="1">
        <v>72111</v>
      </c>
      <c r="V3609" s="1" t="s">
        <v>119</v>
      </c>
      <c r="X3609" s="1" t="s">
        <v>9245</v>
      </c>
      <c r="Y3609" s="1" t="s">
        <v>6542</v>
      </c>
      <c r="AA3609" s="1" t="s">
        <v>3284</v>
      </c>
      <c r="AB3609" s="1" t="s">
        <v>9243</v>
      </c>
      <c r="AC3609" s="1" t="s">
        <v>9244</v>
      </c>
      <c r="AD3609" s="1" t="s">
        <v>116</v>
      </c>
      <c r="AE3609" s="1" t="s">
        <v>117</v>
      </c>
      <c r="AF3609" s="9">
        <v>96950</v>
      </c>
      <c r="AG3609" s="1" t="s">
        <v>118</v>
      </c>
      <c r="AI3609" s="1">
        <v>16704847880</v>
      </c>
      <c r="AK3609" s="1" t="s">
        <v>9246</v>
      </c>
      <c r="BC3609" s="1" t="str">
        <f>"11-1021.00"</f>
        <v>11-1021.00</v>
      </c>
      <c r="BD3609" s="1" t="s">
        <v>248</v>
      </c>
      <c r="BE3609" s="1" t="s">
        <v>9247</v>
      </c>
      <c r="BF3609" s="1" t="s">
        <v>9248</v>
      </c>
      <c r="BG3609" s="1">
        <v>1</v>
      </c>
      <c r="BI3609" s="2">
        <v>44470</v>
      </c>
      <c r="BJ3609" s="2">
        <v>44834</v>
      </c>
      <c r="BM3609" s="1">
        <v>40</v>
      </c>
      <c r="BN3609" s="1">
        <v>0</v>
      </c>
      <c r="BO3609" s="1">
        <v>8</v>
      </c>
      <c r="BP3609" s="1">
        <v>8</v>
      </c>
      <c r="BQ3609" s="1">
        <v>8</v>
      </c>
      <c r="BR3609" s="1">
        <v>8</v>
      </c>
      <c r="BS3609" s="1">
        <v>8</v>
      </c>
      <c r="BT3609" s="1">
        <v>0</v>
      </c>
      <c r="BU3609" s="1" t="str">
        <f>"8:00 AM"</f>
        <v>8:00 AM</v>
      </c>
      <c r="BV3609" s="1" t="str">
        <f>"5:00 PM"</f>
        <v>5:00 PM</v>
      </c>
      <c r="BW3609" s="1" t="s">
        <v>135</v>
      </c>
      <c r="BX3609" s="1">
        <v>0</v>
      </c>
      <c r="BY3609" s="1">
        <v>12</v>
      </c>
      <c r="BZ3609" s="1" t="s">
        <v>111</v>
      </c>
      <c r="CA3609" s="1">
        <v>3</v>
      </c>
      <c r="CB3609" s="1" t="s">
        <v>9249</v>
      </c>
      <c r="CC3609" s="1" t="s">
        <v>9243</v>
      </c>
      <c r="CD3609" s="1" t="s">
        <v>9244</v>
      </c>
      <c r="CE3609" s="1" t="s">
        <v>116</v>
      </c>
      <c r="CF3609" s="1" t="s">
        <v>117</v>
      </c>
      <c r="CG3609" s="1">
        <v>96950</v>
      </c>
      <c r="CH3609" s="3">
        <v>22.55</v>
      </c>
      <c r="CI3609" s="3">
        <v>22.55</v>
      </c>
      <c r="CJ3609" s="3">
        <v>33.82</v>
      </c>
      <c r="CK3609" s="3">
        <v>33.82</v>
      </c>
      <c r="CL3609" s="1" t="s">
        <v>137</v>
      </c>
      <c r="CM3609" s="1" t="s">
        <v>362</v>
      </c>
      <c r="CN3609" s="1" t="s">
        <v>139</v>
      </c>
      <c r="CP3609" s="1" t="s">
        <v>112</v>
      </c>
      <c r="CQ3609" s="1" t="s">
        <v>111</v>
      </c>
      <c r="CR3609" s="1" t="s">
        <v>112</v>
      </c>
      <c r="CS3609" s="1" t="s">
        <v>111</v>
      </c>
      <c r="CT3609" s="1" t="s">
        <v>138</v>
      </c>
      <c r="CU3609" s="1" t="s">
        <v>111</v>
      </c>
      <c r="CV3609" s="1" t="s">
        <v>138</v>
      </c>
      <c r="CW3609" s="1" t="s">
        <v>3288</v>
      </c>
      <c r="CX3609" s="1">
        <v>16704847880</v>
      </c>
      <c r="CY3609" s="1" t="s">
        <v>9246</v>
      </c>
      <c r="CZ3609" s="1" t="s">
        <v>138</v>
      </c>
      <c r="DA3609" s="1" t="s">
        <v>111</v>
      </c>
      <c r="DB3609" s="1" t="s">
        <v>112</v>
      </c>
      <c r="DC3609" s="1" t="s">
        <v>9245</v>
      </c>
      <c r="DD3609" s="1" t="s">
        <v>9250</v>
      </c>
      <c r="DF3609" s="1" t="s">
        <v>9251</v>
      </c>
      <c r="DG3609" s="1" t="s">
        <v>9246</v>
      </c>
    </row>
    <row r="3610" spans="1:111" ht="15.6" customHeight="1" x14ac:dyDescent="0.25">
      <c r="A3610" s="1" t="s">
        <v>20190</v>
      </c>
      <c r="B3610" s="1" t="s">
        <v>109</v>
      </c>
      <c r="C3610" s="2">
        <v>44333.888932060188</v>
      </c>
      <c r="D3610" s="2">
        <v>44355</v>
      </c>
      <c r="E3610" s="1" t="s">
        <v>110</v>
      </c>
      <c r="F3610" s="2">
        <v>44462.833333333336</v>
      </c>
      <c r="G3610" s="1" t="s">
        <v>112</v>
      </c>
      <c r="H3610" s="1" t="s">
        <v>112</v>
      </c>
      <c r="I3610" s="1" t="s">
        <v>112</v>
      </c>
      <c r="J3610" s="1" t="s">
        <v>1929</v>
      </c>
      <c r="K3610" s="1" t="s">
        <v>19754</v>
      </c>
      <c r="L3610" s="1" t="s">
        <v>1935</v>
      </c>
      <c r="N3610" s="1" t="s">
        <v>116</v>
      </c>
      <c r="O3610" s="1" t="s">
        <v>117</v>
      </c>
      <c r="P3610" s="9">
        <v>96950</v>
      </c>
      <c r="Q3610" s="1" t="s">
        <v>118</v>
      </c>
      <c r="R3610" s="1" t="s">
        <v>138</v>
      </c>
      <c r="S3610" s="1">
        <v>16702347898</v>
      </c>
      <c r="U3610" s="1">
        <v>56132</v>
      </c>
      <c r="V3610" s="1" t="s">
        <v>119</v>
      </c>
      <c r="X3610" s="1" t="s">
        <v>1932</v>
      </c>
      <c r="Y3610" s="1" t="s">
        <v>1933</v>
      </c>
      <c r="Z3610" s="1" t="s">
        <v>1934</v>
      </c>
      <c r="AA3610" s="1" t="s">
        <v>759</v>
      </c>
      <c r="AB3610" s="1" t="s">
        <v>1935</v>
      </c>
      <c r="AD3610" s="1" t="s">
        <v>116</v>
      </c>
      <c r="AE3610" s="1" t="s">
        <v>117</v>
      </c>
      <c r="AF3610" s="9">
        <v>96950</v>
      </c>
      <c r="AG3610" s="1" t="s">
        <v>118</v>
      </c>
      <c r="AH3610" s="1" t="s">
        <v>138</v>
      </c>
      <c r="AI3610" s="1">
        <v>16702347898</v>
      </c>
      <c r="AK3610" s="1" t="s">
        <v>8938</v>
      </c>
      <c r="BC3610" s="1" t="str">
        <f>"49-9071.00"</f>
        <v>49-9071.00</v>
      </c>
      <c r="BD3610" s="1" t="s">
        <v>214</v>
      </c>
      <c r="BE3610" s="1" t="s">
        <v>19755</v>
      </c>
      <c r="BF3610" s="1" t="s">
        <v>19756</v>
      </c>
      <c r="BG3610" s="1">
        <v>2</v>
      </c>
      <c r="BI3610" s="2">
        <v>44464</v>
      </c>
      <c r="BJ3610" s="2">
        <v>44828</v>
      </c>
      <c r="BM3610" s="1">
        <v>35</v>
      </c>
      <c r="BN3610" s="1">
        <v>0</v>
      </c>
      <c r="BO3610" s="1">
        <v>7</v>
      </c>
      <c r="BP3610" s="1">
        <v>7</v>
      </c>
      <c r="BQ3610" s="1">
        <v>7</v>
      </c>
      <c r="BR3610" s="1">
        <v>7</v>
      </c>
      <c r="BS3610" s="1">
        <v>7</v>
      </c>
      <c r="BT3610" s="1">
        <v>0</v>
      </c>
      <c r="BU3610" s="1" t="str">
        <f>"8:00 AM"</f>
        <v>8:00 AM</v>
      </c>
      <c r="BV3610" s="1" t="str">
        <f>"4:00 PM"</f>
        <v>4:00 PM</v>
      </c>
      <c r="BW3610" s="1" t="s">
        <v>135</v>
      </c>
      <c r="BX3610" s="1">
        <v>0</v>
      </c>
      <c r="BY3610" s="1">
        <v>12</v>
      </c>
      <c r="BZ3610" s="1" t="s">
        <v>112</v>
      </c>
      <c r="CB3610" s="4" t="s">
        <v>20191</v>
      </c>
      <c r="CC3610" s="1" t="s">
        <v>1940</v>
      </c>
      <c r="CD3610" s="1" t="s">
        <v>1935</v>
      </c>
      <c r="CE3610" s="1" t="s">
        <v>116</v>
      </c>
      <c r="CF3610" s="1" t="s">
        <v>117</v>
      </c>
      <c r="CG3610" s="1">
        <v>96950</v>
      </c>
      <c r="CH3610" s="3">
        <v>8.7100000000000009</v>
      </c>
      <c r="CI3610" s="3">
        <v>8.8000000000000007</v>
      </c>
      <c r="CJ3610" s="3">
        <v>13.07</v>
      </c>
      <c r="CK3610" s="3">
        <v>13.2</v>
      </c>
      <c r="CL3610" s="1" t="s">
        <v>137</v>
      </c>
      <c r="CM3610" s="1" t="s">
        <v>8942</v>
      </c>
      <c r="CN3610" s="1" t="s">
        <v>139</v>
      </c>
      <c r="CP3610" s="1" t="s">
        <v>112</v>
      </c>
      <c r="CQ3610" s="1" t="s">
        <v>111</v>
      </c>
      <c r="CR3610" s="1" t="s">
        <v>112</v>
      </c>
      <c r="CS3610" s="1" t="s">
        <v>111</v>
      </c>
      <c r="CT3610" s="1" t="s">
        <v>138</v>
      </c>
      <c r="CU3610" s="1" t="s">
        <v>111</v>
      </c>
      <c r="CV3610" s="1" t="s">
        <v>138</v>
      </c>
      <c r="CW3610" s="1" t="s">
        <v>1942</v>
      </c>
      <c r="CX3610" s="1">
        <v>16702859057</v>
      </c>
      <c r="CY3610" s="1" t="s">
        <v>20192</v>
      </c>
      <c r="CZ3610" s="1" t="s">
        <v>138</v>
      </c>
      <c r="DA3610" s="1" t="s">
        <v>111</v>
      </c>
      <c r="DB3610" s="1" t="s">
        <v>112</v>
      </c>
    </row>
    <row r="3611" spans="1:111" ht="15.6" customHeight="1" x14ac:dyDescent="0.25">
      <c r="A3611" s="1" t="s">
        <v>20223</v>
      </c>
      <c r="B3611" s="1" t="s">
        <v>109</v>
      </c>
      <c r="C3611" s="2">
        <v>44321.297749537036</v>
      </c>
      <c r="D3611" s="2">
        <v>44341</v>
      </c>
      <c r="E3611" s="1" t="s">
        <v>180</v>
      </c>
      <c r="G3611" s="1" t="s">
        <v>112</v>
      </c>
      <c r="H3611" s="1" t="s">
        <v>112</v>
      </c>
      <c r="I3611" s="1" t="s">
        <v>112</v>
      </c>
      <c r="J3611" s="1" t="s">
        <v>1168</v>
      </c>
      <c r="L3611" s="1" t="s">
        <v>1169</v>
      </c>
      <c r="M3611" s="1" t="s">
        <v>1170</v>
      </c>
      <c r="N3611" s="1" t="s">
        <v>116</v>
      </c>
      <c r="O3611" s="1" t="s">
        <v>117</v>
      </c>
      <c r="P3611" s="9">
        <v>96950</v>
      </c>
      <c r="Q3611" s="1" t="s">
        <v>118</v>
      </c>
      <c r="R3611" s="1" t="s">
        <v>116</v>
      </c>
      <c r="S3611" s="1">
        <v>16705887746</v>
      </c>
      <c r="T3611" s="1">
        <v>0</v>
      </c>
      <c r="U3611" s="1">
        <v>23622</v>
      </c>
      <c r="V3611" s="1" t="s">
        <v>119</v>
      </c>
      <c r="X3611" s="1" t="s">
        <v>1171</v>
      </c>
      <c r="Y3611" s="1" t="s">
        <v>1172</v>
      </c>
      <c r="AA3611" s="1" t="s">
        <v>1173</v>
      </c>
      <c r="AB3611" s="1" t="s">
        <v>1169</v>
      </c>
      <c r="AC3611" s="1" t="s">
        <v>1170</v>
      </c>
      <c r="AD3611" s="1" t="s">
        <v>116</v>
      </c>
      <c r="AE3611" s="1" t="s">
        <v>117</v>
      </c>
      <c r="AF3611" s="9">
        <v>96950</v>
      </c>
      <c r="AG3611" s="1" t="s">
        <v>118</v>
      </c>
      <c r="AH3611" s="1" t="s">
        <v>116</v>
      </c>
      <c r="AI3611" s="1">
        <v>16717773710</v>
      </c>
      <c r="AJ3611" s="1">
        <v>0</v>
      </c>
      <c r="AK3611" s="1" t="s">
        <v>1174</v>
      </c>
      <c r="BC3611" s="1" t="str">
        <f>"51-4122.00"</f>
        <v>51-4122.00</v>
      </c>
      <c r="BD3611" s="1" t="s">
        <v>6410</v>
      </c>
      <c r="BE3611" s="1" t="s">
        <v>6411</v>
      </c>
      <c r="BF3611" s="1" t="s">
        <v>6412</v>
      </c>
      <c r="BG3611" s="1">
        <v>2</v>
      </c>
      <c r="BI3611" s="2">
        <v>44440</v>
      </c>
      <c r="BJ3611" s="2">
        <v>44804</v>
      </c>
      <c r="BM3611" s="1">
        <v>40</v>
      </c>
      <c r="BN3611" s="1">
        <v>0</v>
      </c>
      <c r="BO3611" s="1">
        <v>8</v>
      </c>
      <c r="BP3611" s="1">
        <v>8</v>
      </c>
      <c r="BQ3611" s="1">
        <v>8</v>
      </c>
      <c r="BR3611" s="1">
        <v>8</v>
      </c>
      <c r="BS3611" s="1">
        <v>8</v>
      </c>
      <c r="BT3611" s="1">
        <v>0</v>
      </c>
      <c r="BU3611" s="1" t="str">
        <f>"8:00 AM"</f>
        <v>8:00 AM</v>
      </c>
      <c r="BV3611" s="1" t="str">
        <f>"5:00 PM"</f>
        <v>5:00 PM</v>
      </c>
      <c r="BW3611" s="1" t="s">
        <v>135</v>
      </c>
      <c r="BX3611" s="1">
        <v>0</v>
      </c>
      <c r="BY3611" s="1">
        <v>12</v>
      </c>
      <c r="BZ3611" s="1" t="s">
        <v>112</v>
      </c>
      <c r="CA3611" s="1">
        <v>0</v>
      </c>
      <c r="CB3611" s="1" t="s">
        <v>20224</v>
      </c>
      <c r="CC3611" s="1" t="s">
        <v>1169</v>
      </c>
      <c r="CD3611" s="1" t="s">
        <v>1170</v>
      </c>
      <c r="CE3611" s="1" t="s">
        <v>116</v>
      </c>
      <c r="CF3611" s="1" t="s">
        <v>117</v>
      </c>
      <c r="CG3611" s="1">
        <v>96950</v>
      </c>
      <c r="CH3611" s="3">
        <v>13.35</v>
      </c>
      <c r="CJ3611" s="3">
        <v>20.03</v>
      </c>
      <c r="CL3611" s="1" t="s">
        <v>137</v>
      </c>
      <c r="CM3611" s="1" t="s">
        <v>138</v>
      </c>
      <c r="CN3611" s="1" t="s">
        <v>139</v>
      </c>
      <c r="CP3611" s="1" t="s">
        <v>112</v>
      </c>
      <c r="CQ3611" s="1" t="s">
        <v>111</v>
      </c>
      <c r="CR3611" s="1" t="s">
        <v>111</v>
      </c>
      <c r="CS3611" s="1" t="s">
        <v>111</v>
      </c>
      <c r="CT3611" s="1" t="s">
        <v>138</v>
      </c>
      <c r="CU3611" s="1" t="s">
        <v>111</v>
      </c>
      <c r="CV3611" s="1" t="s">
        <v>138</v>
      </c>
      <c r="CW3611" s="1" t="s">
        <v>6414</v>
      </c>
      <c r="CX3611" s="1">
        <v>16705887746</v>
      </c>
      <c r="CY3611" s="1" t="s">
        <v>1174</v>
      </c>
      <c r="CZ3611" s="1" t="s">
        <v>380</v>
      </c>
      <c r="DA3611" s="1" t="s">
        <v>111</v>
      </c>
      <c r="DB3611" s="1" t="s">
        <v>112</v>
      </c>
    </row>
    <row r="3612" spans="1:111" ht="15.6" customHeight="1" x14ac:dyDescent="0.25">
      <c r="A3612" s="1" t="s">
        <v>20225</v>
      </c>
      <c r="B3612" s="1" t="s">
        <v>109</v>
      </c>
      <c r="C3612" s="2">
        <v>44350.206095254631</v>
      </c>
      <c r="D3612" s="2">
        <v>44385</v>
      </c>
      <c r="E3612" s="1" t="s">
        <v>180</v>
      </c>
      <c r="G3612" s="1" t="s">
        <v>112</v>
      </c>
      <c r="H3612" s="1" t="s">
        <v>112</v>
      </c>
      <c r="I3612" s="1" t="s">
        <v>112</v>
      </c>
      <c r="J3612" s="1" t="s">
        <v>5191</v>
      </c>
      <c r="L3612" s="1" t="s">
        <v>5192</v>
      </c>
      <c r="N3612" s="1" t="s">
        <v>116</v>
      </c>
      <c r="O3612" s="1" t="s">
        <v>117</v>
      </c>
      <c r="P3612" s="9">
        <v>96950</v>
      </c>
      <c r="Q3612" s="1" t="s">
        <v>118</v>
      </c>
      <c r="S3612" s="1">
        <v>16702330020</v>
      </c>
      <c r="U3612" s="1">
        <v>2362</v>
      </c>
      <c r="V3612" s="1" t="s">
        <v>119</v>
      </c>
      <c r="X3612" s="1" t="s">
        <v>5193</v>
      </c>
      <c r="Y3612" s="1" t="s">
        <v>5194</v>
      </c>
      <c r="AA3612" s="1" t="s">
        <v>973</v>
      </c>
      <c r="AB3612" s="1" t="s">
        <v>5192</v>
      </c>
      <c r="AD3612" s="1" t="s">
        <v>116</v>
      </c>
      <c r="AE3612" s="1" t="s">
        <v>117</v>
      </c>
      <c r="AF3612" s="9">
        <v>96950</v>
      </c>
      <c r="AG3612" s="1" t="s">
        <v>118</v>
      </c>
      <c r="AI3612" s="1">
        <v>16702330020</v>
      </c>
      <c r="AK3612" s="1" t="s">
        <v>4998</v>
      </c>
      <c r="BC3612" s="1" t="str">
        <f>"49-9095.00"</f>
        <v>49-9095.00</v>
      </c>
      <c r="BD3612" s="1" t="s">
        <v>10259</v>
      </c>
      <c r="BE3612" s="1" t="s">
        <v>20226</v>
      </c>
      <c r="BF3612" s="1" t="s">
        <v>10259</v>
      </c>
      <c r="BG3612" s="1">
        <v>25</v>
      </c>
      <c r="BI3612" s="2">
        <v>44470</v>
      </c>
      <c r="BJ3612" s="2">
        <v>44834</v>
      </c>
      <c r="BM3612" s="1">
        <v>40</v>
      </c>
      <c r="BN3612" s="1">
        <v>0</v>
      </c>
      <c r="BO3612" s="1">
        <v>8</v>
      </c>
      <c r="BP3612" s="1">
        <v>8</v>
      </c>
      <c r="BQ3612" s="1">
        <v>8</v>
      </c>
      <c r="BR3612" s="1">
        <v>8</v>
      </c>
      <c r="BS3612" s="1">
        <v>8</v>
      </c>
      <c r="BT3612" s="1">
        <v>0</v>
      </c>
      <c r="BU3612" s="1" t="str">
        <f>"9:00 AM"</f>
        <v>9:00 AM</v>
      </c>
      <c r="BV3612" s="1" t="str">
        <f>"6:00 PM"</f>
        <v>6:00 PM</v>
      </c>
      <c r="BW3612" s="1" t="s">
        <v>135</v>
      </c>
      <c r="BX3612" s="1">
        <v>25</v>
      </c>
      <c r="BY3612" s="1">
        <v>12</v>
      </c>
      <c r="BZ3612" s="1" t="s">
        <v>112</v>
      </c>
      <c r="CB3612" s="1" t="s">
        <v>9027</v>
      </c>
      <c r="CC3612" s="1" t="s">
        <v>397</v>
      </c>
      <c r="CD3612" s="1" t="s">
        <v>116</v>
      </c>
      <c r="CE3612" s="1" t="s">
        <v>1009</v>
      </c>
      <c r="CF3612" s="1" t="s">
        <v>117</v>
      </c>
      <c r="CG3612" s="1">
        <v>96950</v>
      </c>
      <c r="CH3612" s="3">
        <v>11.38</v>
      </c>
      <c r="CI3612" s="3">
        <v>11.38</v>
      </c>
      <c r="CJ3612" s="3">
        <v>17.07</v>
      </c>
      <c r="CK3612" s="3">
        <v>17.07</v>
      </c>
      <c r="CL3612" s="1" t="s">
        <v>137</v>
      </c>
      <c r="CM3612" s="1" t="s">
        <v>138</v>
      </c>
      <c r="CN3612" s="1" t="s">
        <v>139</v>
      </c>
      <c r="CP3612" s="1" t="s">
        <v>112</v>
      </c>
      <c r="CQ3612" s="1" t="s">
        <v>111</v>
      </c>
      <c r="CR3612" s="1" t="s">
        <v>112</v>
      </c>
      <c r="CS3612" s="1" t="s">
        <v>111</v>
      </c>
      <c r="CT3612" s="1" t="s">
        <v>138</v>
      </c>
      <c r="CU3612" s="1" t="s">
        <v>111</v>
      </c>
      <c r="CV3612" s="1" t="s">
        <v>138</v>
      </c>
      <c r="CW3612" s="1" t="s">
        <v>138</v>
      </c>
      <c r="CX3612" s="1">
        <v>16702330020</v>
      </c>
      <c r="CY3612" s="1" t="s">
        <v>4998</v>
      </c>
      <c r="CZ3612" s="1" t="s">
        <v>138</v>
      </c>
      <c r="DA3612" s="1" t="s">
        <v>111</v>
      </c>
      <c r="DB3612" s="1" t="s">
        <v>112</v>
      </c>
    </row>
    <row r="3613" spans="1:111" ht="15.6" customHeight="1" x14ac:dyDescent="0.25">
      <c r="A3613" s="1" t="s">
        <v>20297</v>
      </c>
      <c r="B3613" s="1" t="s">
        <v>109</v>
      </c>
      <c r="C3613" s="2">
        <v>44342.908369675926</v>
      </c>
      <c r="D3613" s="2">
        <v>44397</v>
      </c>
      <c r="E3613" s="1" t="s">
        <v>110</v>
      </c>
      <c r="F3613" s="2">
        <v>44469.833333333336</v>
      </c>
      <c r="G3613" s="1" t="s">
        <v>112</v>
      </c>
      <c r="H3613" s="1" t="s">
        <v>112</v>
      </c>
      <c r="I3613" s="1" t="s">
        <v>112</v>
      </c>
      <c r="J3613" s="1" t="s">
        <v>7533</v>
      </c>
      <c r="K3613" s="1" t="s">
        <v>18212</v>
      </c>
      <c r="L3613" s="1" t="s">
        <v>1870</v>
      </c>
      <c r="N3613" s="1" t="s">
        <v>116</v>
      </c>
      <c r="O3613" s="1" t="s">
        <v>117</v>
      </c>
      <c r="P3613" s="9">
        <v>96950</v>
      </c>
      <c r="Q3613" s="1" t="s">
        <v>118</v>
      </c>
      <c r="S3613" s="1">
        <v>16702357690</v>
      </c>
      <c r="U3613" s="1">
        <v>444130</v>
      </c>
      <c r="V3613" s="1" t="s">
        <v>119</v>
      </c>
      <c r="X3613" s="1" t="s">
        <v>621</v>
      </c>
      <c r="Y3613" s="1" t="s">
        <v>622</v>
      </c>
      <c r="AA3613" s="1" t="s">
        <v>387</v>
      </c>
      <c r="AB3613" s="1" t="s">
        <v>1870</v>
      </c>
      <c r="AD3613" s="1" t="s">
        <v>116</v>
      </c>
      <c r="AE3613" s="1" t="s">
        <v>117</v>
      </c>
      <c r="AF3613" s="9">
        <v>96950</v>
      </c>
      <c r="AG3613" s="1" t="s">
        <v>118</v>
      </c>
      <c r="AI3613" s="1">
        <v>16702357690</v>
      </c>
      <c r="AK3613" s="1" t="s">
        <v>620</v>
      </c>
      <c r="BC3613" s="1" t="str">
        <f>"41-2031.00"</f>
        <v>41-2031.00</v>
      </c>
      <c r="BD3613" s="1" t="s">
        <v>743</v>
      </c>
      <c r="BE3613" s="1" t="s">
        <v>18213</v>
      </c>
      <c r="BF3613" s="1" t="s">
        <v>6171</v>
      </c>
      <c r="BG3613" s="1">
        <v>1</v>
      </c>
      <c r="BI3613" s="2">
        <v>44470</v>
      </c>
      <c r="BJ3613" s="2">
        <v>44836</v>
      </c>
      <c r="BM3613" s="1">
        <v>35</v>
      </c>
      <c r="BN3613" s="1">
        <v>0</v>
      </c>
      <c r="BO3613" s="1">
        <v>7</v>
      </c>
      <c r="BP3613" s="1">
        <v>7</v>
      </c>
      <c r="BQ3613" s="1">
        <v>7</v>
      </c>
      <c r="BR3613" s="1">
        <v>7</v>
      </c>
      <c r="BS3613" s="1">
        <v>7</v>
      </c>
      <c r="BT3613" s="1">
        <v>0</v>
      </c>
      <c r="BU3613" s="1" t="str">
        <f>"9:00 AM"</f>
        <v>9:00 AM</v>
      </c>
      <c r="BV3613" s="1" t="str">
        <f>"5:00 PM"</f>
        <v>5:00 PM</v>
      </c>
      <c r="BW3613" s="1" t="s">
        <v>135</v>
      </c>
      <c r="BX3613" s="1">
        <v>0</v>
      </c>
      <c r="BY3613" s="1">
        <v>12</v>
      </c>
      <c r="BZ3613" s="1" t="s">
        <v>112</v>
      </c>
      <c r="CB3613" s="1" t="s">
        <v>18214</v>
      </c>
      <c r="CC3613" s="1" t="s">
        <v>7534</v>
      </c>
      <c r="CD3613" s="1" t="s">
        <v>1870</v>
      </c>
      <c r="CE3613" s="1" t="s">
        <v>116</v>
      </c>
      <c r="CF3613" s="1" t="s">
        <v>117</v>
      </c>
      <c r="CG3613" s="1">
        <v>96950</v>
      </c>
      <c r="CH3613" s="3">
        <v>8.7100000000000009</v>
      </c>
      <c r="CI3613" s="3">
        <v>8.7100000000000009</v>
      </c>
      <c r="CJ3613" s="3">
        <v>13.07</v>
      </c>
      <c r="CK3613" s="3">
        <v>13.07</v>
      </c>
      <c r="CL3613" s="1" t="s">
        <v>137</v>
      </c>
      <c r="CN3613" s="1" t="s">
        <v>139</v>
      </c>
      <c r="CP3613" s="1" t="s">
        <v>112</v>
      </c>
      <c r="CQ3613" s="1" t="s">
        <v>111</v>
      </c>
      <c r="CR3613" s="1" t="s">
        <v>112</v>
      </c>
      <c r="CS3613" s="1" t="s">
        <v>111</v>
      </c>
      <c r="CT3613" s="1" t="s">
        <v>138</v>
      </c>
      <c r="CU3613" s="1" t="s">
        <v>111</v>
      </c>
      <c r="CV3613" s="1" t="s">
        <v>138</v>
      </c>
      <c r="CW3613" s="1" t="s">
        <v>7444</v>
      </c>
      <c r="CX3613" s="1">
        <v>16702357690</v>
      </c>
      <c r="CY3613" s="1" t="s">
        <v>620</v>
      </c>
      <c r="CZ3613" s="1" t="s">
        <v>138</v>
      </c>
      <c r="DA3613" s="1" t="s">
        <v>111</v>
      </c>
      <c r="DB3613" s="1" t="s">
        <v>112</v>
      </c>
    </row>
    <row r="3614" spans="1:111" ht="15.6" customHeight="1" x14ac:dyDescent="0.25">
      <c r="A3614" s="1" t="s">
        <v>20302</v>
      </c>
      <c r="B3614" s="1" t="s">
        <v>109</v>
      </c>
      <c r="C3614" s="2">
        <v>44356.626354976848</v>
      </c>
      <c r="D3614" s="2">
        <v>44399</v>
      </c>
      <c r="E3614" s="1" t="s">
        <v>180</v>
      </c>
      <c r="G3614" s="1" t="s">
        <v>111</v>
      </c>
      <c r="H3614" s="1" t="s">
        <v>112</v>
      </c>
      <c r="I3614" s="1" t="s">
        <v>112</v>
      </c>
      <c r="J3614" s="1" t="s">
        <v>12630</v>
      </c>
      <c r="K3614" s="1" t="s">
        <v>3317</v>
      </c>
      <c r="L3614" s="1" t="s">
        <v>20303</v>
      </c>
      <c r="M3614" s="1" t="s">
        <v>1757</v>
      </c>
      <c r="N3614" s="1" t="s">
        <v>1759</v>
      </c>
      <c r="O3614" s="1" t="s">
        <v>117</v>
      </c>
      <c r="P3614" s="9">
        <v>96952</v>
      </c>
      <c r="Q3614" s="1" t="s">
        <v>118</v>
      </c>
      <c r="S3614" s="1">
        <v>16704330123</v>
      </c>
      <c r="U3614" s="1">
        <v>72251</v>
      </c>
      <c r="V3614" s="1" t="s">
        <v>119</v>
      </c>
      <c r="X3614" s="1" t="s">
        <v>3321</v>
      </c>
      <c r="Y3614" s="1" t="s">
        <v>3322</v>
      </c>
      <c r="Z3614" s="1" t="s">
        <v>20304</v>
      </c>
      <c r="AA3614" s="1" t="s">
        <v>245</v>
      </c>
      <c r="AB3614" s="1" t="s">
        <v>3318</v>
      </c>
      <c r="AC3614" s="1" t="s">
        <v>1757</v>
      </c>
      <c r="AD3614" s="1" t="s">
        <v>1759</v>
      </c>
      <c r="AE3614" s="1" t="s">
        <v>117</v>
      </c>
      <c r="AF3614" s="9">
        <v>96952</v>
      </c>
      <c r="AG3614" s="1" t="s">
        <v>118</v>
      </c>
      <c r="AI3614" s="1">
        <v>16704330123</v>
      </c>
      <c r="AK3614" s="1" t="s">
        <v>3324</v>
      </c>
      <c r="BC3614" s="1" t="str">
        <f>"13-2011.01"</f>
        <v>13-2011.01</v>
      </c>
      <c r="BD3614" s="1" t="s">
        <v>932</v>
      </c>
      <c r="BE3614" s="1" t="s">
        <v>20305</v>
      </c>
      <c r="BF3614" s="1" t="s">
        <v>759</v>
      </c>
      <c r="BG3614" s="1">
        <v>2</v>
      </c>
      <c r="BI3614" s="2">
        <v>44470</v>
      </c>
      <c r="BJ3614" s="2">
        <v>44834</v>
      </c>
      <c r="BM3614" s="1">
        <v>35</v>
      </c>
      <c r="BN3614" s="1">
        <v>12</v>
      </c>
      <c r="BO3614" s="1">
        <v>0</v>
      </c>
      <c r="BP3614" s="1">
        <v>0</v>
      </c>
      <c r="BQ3614" s="1">
        <v>0</v>
      </c>
      <c r="BR3614" s="1">
        <v>0</v>
      </c>
      <c r="BS3614" s="1">
        <v>11</v>
      </c>
      <c r="BT3614" s="1">
        <v>12</v>
      </c>
      <c r="BU3614" s="1" t="str">
        <f>"7:00 AM"</f>
        <v>7:00 AM</v>
      </c>
      <c r="BV3614" s="1" t="str">
        <f>"7:00 PM"</f>
        <v>7:00 PM</v>
      </c>
      <c r="BW3614" s="1" t="s">
        <v>193</v>
      </c>
      <c r="BX3614" s="1">
        <v>0</v>
      </c>
      <c r="BY3614" s="1">
        <v>24</v>
      </c>
      <c r="BZ3614" s="1" t="s">
        <v>112</v>
      </c>
      <c r="CB3614" s="1" t="s">
        <v>20306</v>
      </c>
      <c r="CC3614" s="1" t="s">
        <v>3318</v>
      </c>
      <c r="CD3614" s="1" t="s">
        <v>3319</v>
      </c>
      <c r="CE3614" s="1" t="s">
        <v>3320</v>
      </c>
      <c r="CF3614" s="1" t="s">
        <v>117</v>
      </c>
      <c r="CG3614" s="1">
        <v>96952</v>
      </c>
      <c r="CH3614" s="3">
        <v>14.85</v>
      </c>
      <c r="CI3614" s="3">
        <v>14.85</v>
      </c>
      <c r="CJ3614" s="3">
        <v>22.28</v>
      </c>
      <c r="CK3614" s="3">
        <v>22.28</v>
      </c>
      <c r="CL3614" s="1" t="s">
        <v>137</v>
      </c>
      <c r="CM3614" s="1" t="s">
        <v>331</v>
      </c>
      <c r="CN3614" s="1" t="s">
        <v>139</v>
      </c>
      <c r="CP3614" s="1" t="s">
        <v>112</v>
      </c>
      <c r="CQ3614" s="1" t="s">
        <v>111</v>
      </c>
      <c r="CR3614" s="1" t="s">
        <v>112</v>
      </c>
      <c r="CS3614" s="1" t="s">
        <v>111</v>
      </c>
      <c r="CT3614" s="1" t="s">
        <v>138</v>
      </c>
      <c r="CU3614" s="1" t="s">
        <v>111</v>
      </c>
      <c r="CV3614" s="1" t="s">
        <v>138</v>
      </c>
      <c r="CW3614" s="1" t="s">
        <v>1439</v>
      </c>
      <c r="CX3614" s="1">
        <v>16707832999</v>
      </c>
      <c r="CY3614" s="1" t="s">
        <v>3324</v>
      </c>
      <c r="CZ3614" s="1" t="s">
        <v>331</v>
      </c>
      <c r="DA3614" s="1" t="s">
        <v>111</v>
      </c>
      <c r="DB3614" s="1" t="s">
        <v>112</v>
      </c>
    </row>
    <row r="3615" spans="1:111" ht="15.6" customHeight="1" x14ac:dyDescent="0.25">
      <c r="A3615" s="1" t="s">
        <v>20312</v>
      </c>
      <c r="B3615" s="1" t="s">
        <v>109</v>
      </c>
      <c r="C3615" s="2">
        <v>44356.010406597219</v>
      </c>
      <c r="D3615" s="2">
        <v>44405</v>
      </c>
      <c r="E3615" s="1" t="s">
        <v>180</v>
      </c>
      <c r="G3615" s="1" t="s">
        <v>111</v>
      </c>
      <c r="H3615" s="1" t="s">
        <v>112</v>
      </c>
      <c r="I3615" s="1" t="s">
        <v>112</v>
      </c>
      <c r="J3615" s="1" t="s">
        <v>15702</v>
      </c>
      <c r="L3615" s="1" t="s">
        <v>1531</v>
      </c>
      <c r="N3615" s="1" t="s">
        <v>167</v>
      </c>
      <c r="O3615" s="1" t="s">
        <v>117</v>
      </c>
      <c r="P3615" s="9">
        <v>96950</v>
      </c>
      <c r="Q3615" s="1" t="s">
        <v>118</v>
      </c>
      <c r="S3615" s="1">
        <v>16702358938</v>
      </c>
      <c r="U3615" s="1">
        <v>32311</v>
      </c>
      <c r="V3615" s="1" t="s">
        <v>119</v>
      </c>
      <c r="X3615" s="1" t="s">
        <v>1528</v>
      </c>
      <c r="Y3615" s="1" t="s">
        <v>1529</v>
      </c>
      <c r="AA3615" s="1" t="s">
        <v>1276</v>
      </c>
      <c r="AB3615" s="1" t="s">
        <v>1531</v>
      </c>
      <c r="AD3615" s="1" t="s">
        <v>167</v>
      </c>
      <c r="AE3615" s="1" t="s">
        <v>117</v>
      </c>
      <c r="AF3615" s="9">
        <v>96950</v>
      </c>
      <c r="AG3615" s="1" t="s">
        <v>118</v>
      </c>
      <c r="AI3615" s="1">
        <v>16702358938</v>
      </c>
      <c r="AK3615" s="1" t="s">
        <v>15703</v>
      </c>
      <c r="BC3615" s="1" t="str">
        <f>"27-1024.00"</f>
        <v>27-1024.00</v>
      </c>
      <c r="BD3615" s="1" t="s">
        <v>3137</v>
      </c>
      <c r="BE3615" s="1" t="s">
        <v>20313</v>
      </c>
      <c r="BF3615" s="1" t="s">
        <v>3591</v>
      </c>
      <c r="BG3615" s="1">
        <v>1</v>
      </c>
      <c r="BI3615" s="2">
        <v>44470</v>
      </c>
      <c r="BJ3615" s="2">
        <v>44834</v>
      </c>
      <c r="BM3615" s="1">
        <v>35</v>
      </c>
      <c r="BN3615" s="1">
        <v>0</v>
      </c>
      <c r="BO3615" s="1">
        <v>7</v>
      </c>
      <c r="BP3615" s="1">
        <v>7</v>
      </c>
      <c r="BQ3615" s="1">
        <v>7</v>
      </c>
      <c r="BR3615" s="1">
        <v>7</v>
      </c>
      <c r="BS3615" s="1">
        <v>7</v>
      </c>
      <c r="BT3615" s="1">
        <v>0</v>
      </c>
      <c r="BU3615" s="1" t="str">
        <f>"9:00 AM"</f>
        <v>9:00 AM</v>
      </c>
      <c r="BV3615" s="1" t="str">
        <f>"5:00 PM"</f>
        <v>5:00 PM</v>
      </c>
      <c r="BW3615" s="1" t="s">
        <v>135</v>
      </c>
      <c r="BX3615" s="1">
        <v>0</v>
      </c>
      <c r="BY3615" s="1">
        <v>12</v>
      </c>
      <c r="BZ3615" s="1" t="s">
        <v>112</v>
      </c>
      <c r="CA3615" s="1">
        <v>0</v>
      </c>
      <c r="CB3615" s="4" t="s">
        <v>20314</v>
      </c>
      <c r="CC3615" s="1" t="s">
        <v>1531</v>
      </c>
      <c r="CE3615" s="1" t="s">
        <v>167</v>
      </c>
      <c r="CF3615" s="1" t="s">
        <v>117</v>
      </c>
      <c r="CG3615" s="1">
        <v>96950</v>
      </c>
      <c r="CH3615" s="3">
        <v>8.93</v>
      </c>
      <c r="CI3615" s="3">
        <v>9</v>
      </c>
      <c r="CJ3615" s="3">
        <v>13.39</v>
      </c>
      <c r="CK3615" s="3">
        <v>13.5</v>
      </c>
      <c r="CL3615" s="1" t="s">
        <v>137</v>
      </c>
      <c r="CN3615" s="1" t="s">
        <v>139</v>
      </c>
      <c r="CP3615" s="1" t="s">
        <v>112</v>
      </c>
      <c r="CQ3615" s="1" t="s">
        <v>111</v>
      </c>
      <c r="CR3615" s="1" t="s">
        <v>112</v>
      </c>
      <c r="CS3615" s="1" t="s">
        <v>111</v>
      </c>
      <c r="CT3615" s="1" t="s">
        <v>138</v>
      </c>
      <c r="CU3615" s="1" t="s">
        <v>111</v>
      </c>
      <c r="CV3615" s="1" t="s">
        <v>138</v>
      </c>
      <c r="CW3615" s="1" t="s">
        <v>1538</v>
      </c>
      <c r="CX3615" s="1">
        <v>16702358938</v>
      </c>
      <c r="CY3615" s="1" t="s">
        <v>15703</v>
      </c>
      <c r="CZ3615" s="1" t="s">
        <v>428</v>
      </c>
      <c r="DA3615" s="1" t="s">
        <v>111</v>
      </c>
      <c r="DB3615" s="1" t="s">
        <v>112</v>
      </c>
    </row>
    <row r="3616" spans="1:111" ht="15.6" customHeight="1" x14ac:dyDescent="0.25">
      <c r="A3616" s="1" t="s">
        <v>20317</v>
      </c>
      <c r="B3616" s="1" t="s">
        <v>109</v>
      </c>
      <c r="C3616" s="2">
        <v>44358.874447337963</v>
      </c>
      <c r="D3616" s="2">
        <v>44410</v>
      </c>
      <c r="E3616" s="1" t="s">
        <v>110</v>
      </c>
      <c r="F3616" s="2">
        <v>44468.833333333336</v>
      </c>
      <c r="G3616" s="1" t="s">
        <v>112</v>
      </c>
      <c r="H3616" s="1" t="s">
        <v>112</v>
      </c>
      <c r="I3616" s="1" t="s">
        <v>112</v>
      </c>
      <c r="J3616" s="1" t="s">
        <v>1733</v>
      </c>
      <c r="K3616" s="1" t="s">
        <v>20318</v>
      </c>
      <c r="L3616" s="1" t="s">
        <v>1197</v>
      </c>
      <c r="M3616" s="1" t="s">
        <v>138</v>
      </c>
      <c r="N3616" s="1" t="s">
        <v>116</v>
      </c>
      <c r="O3616" s="1" t="s">
        <v>117</v>
      </c>
      <c r="P3616" s="9">
        <v>96950</v>
      </c>
      <c r="Q3616" s="1" t="s">
        <v>118</v>
      </c>
      <c r="S3616" s="1">
        <v>16702859009</v>
      </c>
      <c r="U3616" s="1">
        <v>56152</v>
      </c>
      <c r="V3616" s="1" t="s">
        <v>119</v>
      </c>
      <c r="X3616" s="1" t="s">
        <v>1735</v>
      </c>
      <c r="Y3616" s="1" t="s">
        <v>1736</v>
      </c>
      <c r="AA3616" s="1" t="s">
        <v>245</v>
      </c>
      <c r="AB3616" s="1" t="s">
        <v>1197</v>
      </c>
      <c r="AC3616" s="1" t="s">
        <v>138</v>
      </c>
      <c r="AD3616" s="1" t="s">
        <v>116</v>
      </c>
      <c r="AE3616" s="1" t="s">
        <v>117</v>
      </c>
      <c r="AF3616" s="9">
        <v>96950</v>
      </c>
      <c r="AG3616" s="1" t="s">
        <v>118</v>
      </c>
      <c r="AI3616" s="1">
        <v>16702859009</v>
      </c>
      <c r="AK3616" s="1" t="s">
        <v>1737</v>
      </c>
      <c r="BC3616" s="1" t="str">
        <f>"27-3091.00"</f>
        <v>27-3091.00</v>
      </c>
      <c r="BD3616" s="1" t="s">
        <v>1239</v>
      </c>
      <c r="BE3616" s="1" t="s">
        <v>20319</v>
      </c>
      <c r="BF3616" s="1" t="s">
        <v>20320</v>
      </c>
      <c r="BG3616" s="1">
        <v>4</v>
      </c>
      <c r="BI3616" s="2">
        <v>44470</v>
      </c>
      <c r="BJ3616" s="2">
        <v>44834</v>
      </c>
      <c r="BM3616" s="1">
        <v>40</v>
      </c>
      <c r="BN3616" s="1">
        <v>0</v>
      </c>
      <c r="BO3616" s="1">
        <v>8</v>
      </c>
      <c r="BP3616" s="1">
        <v>8</v>
      </c>
      <c r="BQ3616" s="1">
        <v>8</v>
      </c>
      <c r="BR3616" s="1">
        <v>8</v>
      </c>
      <c r="BS3616" s="1">
        <v>8</v>
      </c>
      <c r="BT3616" s="1">
        <v>0</v>
      </c>
      <c r="BU3616" s="1" t="str">
        <f>"8:00 AM"</f>
        <v>8:00 AM</v>
      </c>
      <c r="BV3616" s="1" t="str">
        <f>"5:00 PM"</f>
        <v>5:00 PM</v>
      </c>
      <c r="BW3616" s="1" t="s">
        <v>193</v>
      </c>
      <c r="BX3616" s="1">
        <v>0</v>
      </c>
      <c r="BY3616" s="1">
        <v>24</v>
      </c>
      <c r="BZ3616" s="1" t="s">
        <v>112</v>
      </c>
      <c r="CB3616" s="1" t="s">
        <v>20321</v>
      </c>
      <c r="CC3616" s="1" t="s">
        <v>1197</v>
      </c>
      <c r="CD3616" s="1" t="s">
        <v>138</v>
      </c>
      <c r="CE3616" s="1" t="s">
        <v>116</v>
      </c>
      <c r="CF3616" s="1" t="s">
        <v>117</v>
      </c>
      <c r="CG3616" s="1">
        <v>96950</v>
      </c>
      <c r="CH3616" s="3">
        <v>13.19</v>
      </c>
      <c r="CI3616" s="3">
        <v>13.19</v>
      </c>
      <c r="CJ3616" s="3">
        <v>19.79</v>
      </c>
      <c r="CK3616" s="3">
        <v>19.79</v>
      </c>
      <c r="CL3616" s="1" t="s">
        <v>137</v>
      </c>
      <c r="CM3616" s="1" t="s">
        <v>138</v>
      </c>
      <c r="CN3616" s="1" t="s">
        <v>139</v>
      </c>
      <c r="CP3616" s="1" t="s">
        <v>112</v>
      </c>
      <c r="CQ3616" s="1" t="s">
        <v>111</v>
      </c>
      <c r="CR3616" s="1" t="s">
        <v>112</v>
      </c>
      <c r="CS3616" s="1" t="s">
        <v>111</v>
      </c>
      <c r="CT3616" s="1" t="s">
        <v>138</v>
      </c>
      <c r="CU3616" s="1" t="s">
        <v>111</v>
      </c>
      <c r="CV3616" s="1" t="s">
        <v>138</v>
      </c>
      <c r="CW3616" s="1" t="s">
        <v>1620</v>
      </c>
      <c r="CX3616" s="1">
        <v>16702859009</v>
      </c>
      <c r="CY3616" s="1" t="s">
        <v>1737</v>
      </c>
      <c r="CZ3616" s="1" t="s">
        <v>138</v>
      </c>
      <c r="DA3616" s="1" t="s">
        <v>111</v>
      </c>
      <c r="DB3616" s="1" t="s">
        <v>112</v>
      </c>
    </row>
    <row r="3617" spans="1:111" ht="15.6" customHeight="1" x14ac:dyDescent="0.25">
      <c r="A3617" s="1" t="s">
        <v>20330</v>
      </c>
      <c r="B3617" s="1" t="s">
        <v>109</v>
      </c>
      <c r="C3617" s="2">
        <v>44363.116743634258</v>
      </c>
      <c r="D3617" s="2">
        <v>44413</v>
      </c>
      <c r="E3617" s="1" t="s">
        <v>110</v>
      </c>
      <c r="F3617" s="2">
        <v>44468.833333333336</v>
      </c>
      <c r="G3617" s="1" t="s">
        <v>112</v>
      </c>
      <c r="H3617" s="1" t="s">
        <v>112</v>
      </c>
      <c r="I3617" s="1" t="s">
        <v>112</v>
      </c>
      <c r="J3617" s="1" t="s">
        <v>19294</v>
      </c>
      <c r="K3617" s="1" t="s">
        <v>19295</v>
      </c>
      <c r="L3617" s="1" t="s">
        <v>5379</v>
      </c>
      <c r="N3617" s="1" t="s">
        <v>116</v>
      </c>
      <c r="O3617" s="1" t="s">
        <v>117</v>
      </c>
      <c r="P3617" s="9">
        <v>96950</v>
      </c>
      <c r="Q3617" s="1" t="s">
        <v>118</v>
      </c>
      <c r="S3617" s="1">
        <v>16704845868</v>
      </c>
      <c r="U3617" s="1">
        <v>4451</v>
      </c>
      <c r="V3617" s="1" t="s">
        <v>119</v>
      </c>
      <c r="X3617" s="1" t="s">
        <v>1614</v>
      </c>
      <c r="Y3617" s="1" t="s">
        <v>1615</v>
      </c>
      <c r="AA3617" s="1" t="s">
        <v>973</v>
      </c>
      <c r="AB3617" s="1" t="s">
        <v>5379</v>
      </c>
      <c r="AD3617" s="1" t="s">
        <v>116</v>
      </c>
      <c r="AE3617" s="1" t="s">
        <v>117</v>
      </c>
      <c r="AF3617" s="9">
        <v>96950</v>
      </c>
      <c r="AG3617" s="1" t="s">
        <v>118</v>
      </c>
      <c r="AI3617" s="1">
        <v>16704845868</v>
      </c>
      <c r="AK3617" s="1" t="s">
        <v>5383</v>
      </c>
      <c r="BC3617" s="1" t="str">
        <f>"11-1021.00"</f>
        <v>11-1021.00</v>
      </c>
      <c r="BD3617" s="1" t="s">
        <v>248</v>
      </c>
      <c r="BE3617" s="1" t="s">
        <v>20331</v>
      </c>
      <c r="BF3617" s="1" t="s">
        <v>20332</v>
      </c>
      <c r="BG3617" s="1">
        <v>1</v>
      </c>
      <c r="BI3617" s="2">
        <v>44470</v>
      </c>
      <c r="BJ3617" s="2">
        <v>44834</v>
      </c>
      <c r="BM3617" s="1">
        <v>40</v>
      </c>
      <c r="BN3617" s="1">
        <v>0</v>
      </c>
      <c r="BO3617" s="1">
        <v>8</v>
      </c>
      <c r="BP3617" s="1">
        <v>8</v>
      </c>
      <c r="BQ3617" s="1">
        <v>8</v>
      </c>
      <c r="BR3617" s="1">
        <v>8</v>
      </c>
      <c r="BS3617" s="1">
        <v>8</v>
      </c>
      <c r="BT3617" s="1">
        <v>0</v>
      </c>
      <c r="BU3617" s="1" t="str">
        <f>"8:00 AM"</f>
        <v>8:00 AM</v>
      </c>
      <c r="BV3617" s="1" t="str">
        <f>"5:00 PM"</f>
        <v>5:00 PM</v>
      </c>
      <c r="BW3617" s="1" t="s">
        <v>135</v>
      </c>
      <c r="BX3617" s="1">
        <v>0</v>
      </c>
      <c r="BY3617" s="1">
        <v>24</v>
      </c>
      <c r="BZ3617" s="1" t="s">
        <v>112</v>
      </c>
      <c r="CB3617" s="1" t="s">
        <v>9170</v>
      </c>
      <c r="CC3617" s="1" t="s">
        <v>17207</v>
      </c>
      <c r="CE3617" s="1" t="s">
        <v>116</v>
      </c>
      <c r="CF3617" s="1" t="s">
        <v>117</v>
      </c>
      <c r="CG3617" s="1">
        <v>96950</v>
      </c>
      <c r="CH3617" s="3">
        <v>22.55</v>
      </c>
      <c r="CI3617" s="3">
        <v>22.55</v>
      </c>
      <c r="CJ3617" s="3">
        <v>33.83</v>
      </c>
      <c r="CK3617" s="3">
        <v>33.83</v>
      </c>
      <c r="CL3617" s="1" t="s">
        <v>137</v>
      </c>
      <c r="CM3617" s="1" t="s">
        <v>138</v>
      </c>
      <c r="CN3617" s="1" t="s">
        <v>139</v>
      </c>
      <c r="CP3617" s="1" t="s">
        <v>112</v>
      </c>
      <c r="CQ3617" s="1" t="s">
        <v>111</v>
      </c>
      <c r="CR3617" s="1" t="s">
        <v>112</v>
      </c>
      <c r="CS3617" s="1" t="s">
        <v>111</v>
      </c>
      <c r="CT3617" s="1" t="s">
        <v>138</v>
      </c>
      <c r="CU3617" s="1" t="s">
        <v>111</v>
      </c>
      <c r="CV3617" s="1" t="s">
        <v>138</v>
      </c>
      <c r="CW3617" s="1" t="s">
        <v>1620</v>
      </c>
      <c r="CX3617" s="1">
        <v>16704845868</v>
      </c>
      <c r="CY3617" s="1" t="s">
        <v>5383</v>
      </c>
      <c r="CZ3617" s="1" t="s">
        <v>138</v>
      </c>
      <c r="DA3617" s="1" t="s">
        <v>111</v>
      </c>
      <c r="DB3617" s="1" t="s">
        <v>112</v>
      </c>
    </row>
    <row r="3618" spans="1:111" ht="15.6" customHeight="1" x14ac:dyDescent="0.25">
      <c r="A3618" s="1" t="s">
        <v>20339</v>
      </c>
      <c r="B3618" s="1" t="s">
        <v>109</v>
      </c>
      <c r="C3618" s="2">
        <v>44390.471720138892</v>
      </c>
      <c r="D3618" s="2">
        <v>44447</v>
      </c>
      <c r="E3618" s="1" t="s">
        <v>180</v>
      </c>
      <c r="G3618" s="1" t="s">
        <v>111</v>
      </c>
      <c r="H3618" s="1" t="s">
        <v>112</v>
      </c>
      <c r="I3618" s="1" t="s">
        <v>112</v>
      </c>
      <c r="J3618" s="1" t="s">
        <v>8377</v>
      </c>
      <c r="K3618" s="1" t="s">
        <v>18697</v>
      </c>
      <c r="L3618" s="1" t="s">
        <v>18698</v>
      </c>
      <c r="M3618" s="1" t="s">
        <v>6541</v>
      </c>
      <c r="N3618" s="1" t="s">
        <v>116</v>
      </c>
      <c r="O3618" s="1" t="s">
        <v>117</v>
      </c>
      <c r="P3618" s="9">
        <v>96950</v>
      </c>
      <c r="Q3618" s="1" t="s">
        <v>118</v>
      </c>
      <c r="R3618" s="1" t="s">
        <v>117</v>
      </c>
      <c r="S3618" s="1">
        <v>16702350467</v>
      </c>
      <c r="U3618" s="1">
        <v>484110</v>
      </c>
      <c r="V3618" s="1" t="s">
        <v>119</v>
      </c>
      <c r="X3618" s="1" t="s">
        <v>6542</v>
      </c>
      <c r="Y3618" s="1" t="s">
        <v>6543</v>
      </c>
      <c r="Z3618" s="1" t="s">
        <v>138</v>
      </c>
      <c r="AA3618" s="1" t="s">
        <v>245</v>
      </c>
      <c r="AB3618" s="1" t="s">
        <v>6540</v>
      </c>
      <c r="AC3618" s="1" t="s">
        <v>6541</v>
      </c>
      <c r="AD3618" s="1" t="s">
        <v>116</v>
      </c>
      <c r="AE3618" s="1" t="s">
        <v>117</v>
      </c>
      <c r="AF3618" s="9">
        <v>96950</v>
      </c>
      <c r="AG3618" s="1" t="s">
        <v>118</v>
      </c>
      <c r="AH3618" s="1" t="s">
        <v>117</v>
      </c>
      <c r="AI3618" s="1">
        <v>16702350467</v>
      </c>
      <c r="AK3618" s="1" t="s">
        <v>6544</v>
      </c>
      <c r="BC3618" s="1" t="str">
        <f>"53-3032.00"</f>
        <v>53-3032.00</v>
      </c>
      <c r="BD3618" s="1" t="s">
        <v>991</v>
      </c>
      <c r="BE3618" s="1" t="s">
        <v>18699</v>
      </c>
      <c r="BF3618" s="1" t="s">
        <v>18700</v>
      </c>
      <c r="BG3618" s="1">
        <v>1</v>
      </c>
      <c r="BI3618" s="2">
        <v>44470</v>
      </c>
      <c r="BJ3618" s="2">
        <v>45565</v>
      </c>
      <c r="BM3618" s="1">
        <v>40</v>
      </c>
      <c r="BN3618" s="1">
        <v>0</v>
      </c>
      <c r="BO3618" s="1">
        <v>8</v>
      </c>
      <c r="BP3618" s="1">
        <v>8</v>
      </c>
      <c r="BQ3618" s="1">
        <v>8</v>
      </c>
      <c r="BR3618" s="1">
        <v>8</v>
      </c>
      <c r="BS3618" s="1">
        <v>8</v>
      </c>
      <c r="BT3618" s="1">
        <v>0</v>
      </c>
      <c r="BU3618" s="1" t="str">
        <f>"8:00 AM"</f>
        <v>8:00 AM</v>
      </c>
      <c r="BV3618" s="1" t="str">
        <f>"5:00 PM"</f>
        <v>5:00 PM</v>
      </c>
      <c r="BW3618" s="1" t="s">
        <v>135</v>
      </c>
      <c r="BX3618" s="1">
        <v>0</v>
      </c>
      <c r="BY3618" s="1">
        <v>24</v>
      </c>
      <c r="BZ3618" s="1" t="s">
        <v>112</v>
      </c>
      <c r="CB3618" s="1" t="s">
        <v>18701</v>
      </c>
      <c r="CC3618" s="1" t="s">
        <v>6540</v>
      </c>
      <c r="CD3618" s="1" t="s">
        <v>6541</v>
      </c>
      <c r="CE3618" s="1" t="s">
        <v>116</v>
      </c>
      <c r="CF3618" s="1" t="s">
        <v>117</v>
      </c>
      <c r="CG3618" s="1">
        <v>96950</v>
      </c>
      <c r="CH3618" s="3">
        <v>9.0500000000000007</v>
      </c>
      <c r="CI3618" s="3">
        <v>9.0500000000000007</v>
      </c>
      <c r="CJ3618" s="3">
        <v>13.58</v>
      </c>
      <c r="CK3618" s="3">
        <v>13.58</v>
      </c>
      <c r="CL3618" s="1" t="s">
        <v>137</v>
      </c>
      <c r="CM3618" s="1" t="s">
        <v>138</v>
      </c>
      <c r="CN3618" s="1" t="s">
        <v>139</v>
      </c>
      <c r="CP3618" s="1" t="s">
        <v>112</v>
      </c>
      <c r="CQ3618" s="1" t="s">
        <v>111</v>
      </c>
      <c r="CR3618" s="1" t="s">
        <v>112</v>
      </c>
      <c r="CS3618" s="1" t="s">
        <v>111</v>
      </c>
      <c r="CT3618" s="1" t="s">
        <v>138</v>
      </c>
      <c r="CU3618" s="1" t="s">
        <v>111</v>
      </c>
      <c r="CV3618" s="1" t="s">
        <v>138</v>
      </c>
      <c r="CW3618" s="1" t="s">
        <v>6547</v>
      </c>
      <c r="CX3618" s="1">
        <v>16702350467</v>
      </c>
      <c r="CY3618" s="1" t="s">
        <v>6544</v>
      </c>
      <c r="CZ3618" s="1" t="s">
        <v>138</v>
      </c>
      <c r="DA3618" s="1" t="s">
        <v>111</v>
      </c>
      <c r="DB3618" s="1" t="s">
        <v>112</v>
      </c>
    </row>
    <row r="3619" spans="1:111" ht="15.6" customHeight="1" x14ac:dyDescent="0.25">
      <c r="A3619" s="1" t="s">
        <v>20340</v>
      </c>
      <c r="B3619" s="1" t="s">
        <v>109</v>
      </c>
      <c r="C3619" s="2">
        <v>44405.09112488426</v>
      </c>
      <c r="D3619" s="2">
        <v>44448</v>
      </c>
      <c r="E3619" s="1" t="s">
        <v>180</v>
      </c>
      <c r="G3619" s="1" t="s">
        <v>112</v>
      </c>
      <c r="H3619" s="1" t="s">
        <v>112</v>
      </c>
      <c r="I3619" s="1" t="s">
        <v>112</v>
      </c>
      <c r="J3619" s="1" t="s">
        <v>1246</v>
      </c>
      <c r="L3619" s="1" t="s">
        <v>1247</v>
      </c>
      <c r="M3619" s="1" t="s">
        <v>7609</v>
      </c>
      <c r="N3619" s="1" t="s">
        <v>167</v>
      </c>
      <c r="O3619" s="1" t="s">
        <v>117</v>
      </c>
      <c r="P3619" s="9">
        <v>96950</v>
      </c>
      <c r="Q3619" s="1" t="s">
        <v>118</v>
      </c>
      <c r="R3619" s="1" t="s">
        <v>242</v>
      </c>
      <c r="S3619" s="1">
        <v>16707891106</v>
      </c>
      <c r="U3619" s="1">
        <v>56132</v>
      </c>
      <c r="V3619" s="1" t="s">
        <v>119</v>
      </c>
      <c r="X3619" s="1" t="s">
        <v>1249</v>
      </c>
      <c r="Y3619" s="1" t="s">
        <v>1250</v>
      </c>
      <c r="Z3619" s="1" t="s">
        <v>1251</v>
      </c>
      <c r="AA3619" s="1" t="s">
        <v>1252</v>
      </c>
      <c r="AB3619" s="1" t="s">
        <v>1247</v>
      </c>
      <c r="AC3619" s="1" t="s">
        <v>1248</v>
      </c>
      <c r="AD3619" s="1" t="s">
        <v>167</v>
      </c>
      <c r="AE3619" s="1" t="s">
        <v>117</v>
      </c>
      <c r="AF3619" s="9">
        <v>96950</v>
      </c>
      <c r="AG3619" s="1" t="s">
        <v>118</v>
      </c>
      <c r="AH3619" s="1" t="s">
        <v>242</v>
      </c>
      <c r="AI3619" s="1">
        <v>16707891106</v>
      </c>
      <c r="AK3619" s="1" t="s">
        <v>1253</v>
      </c>
      <c r="BC3619" s="1" t="str">
        <f>"43-3031.00"</f>
        <v>43-3031.00</v>
      </c>
      <c r="BD3619" s="1" t="s">
        <v>389</v>
      </c>
      <c r="BE3619" s="1" t="s">
        <v>20341</v>
      </c>
      <c r="BF3619" s="1" t="s">
        <v>1045</v>
      </c>
      <c r="BG3619" s="1">
        <v>3</v>
      </c>
      <c r="BI3619" s="2">
        <v>44470</v>
      </c>
      <c r="BJ3619" s="2">
        <v>44834</v>
      </c>
      <c r="BM3619" s="1">
        <v>35</v>
      </c>
      <c r="BN3619" s="1">
        <v>0</v>
      </c>
      <c r="BO3619" s="1">
        <v>7</v>
      </c>
      <c r="BP3619" s="1">
        <v>7</v>
      </c>
      <c r="BQ3619" s="1">
        <v>7</v>
      </c>
      <c r="BR3619" s="1">
        <v>7</v>
      </c>
      <c r="BS3619" s="1">
        <v>7</v>
      </c>
      <c r="BT3619" s="1">
        <v>0</v>
      </c>
      <c r="BU3619" s="1" t="str">
        <f>"9:00 AM"</f>
        <v>9:00 AM</v>
      </c>
      <c r="BV3619" s="1" t="str">
        <f>"4:00 PM"</f>
        <v>4:00 PM</v>
      </c>
      <c r="BW3619" s="1" t="s">
        <v>392</v>
      </c>
      <c r="BX3619" s="1">
        <v>3</v>
      </c>
      <c r="BY3619" s="1">
        <v>12</v>
      </c>
      <c r="BZ3619" s="1" t="s">
        <v>112</v>
      </c>
      <c r="CB3619" s="4" t="s">
        <v>20342</v>
      </c>
      <c r="CC3619" s="1" t="s">
        <v>339</v>
      </c>
      <c r="CE3619" s="1" t="s">
        <v>167</v>
      </c>
      <c r="CF3619" s="1" t="s">
        <v>117</v>
      </c>
      <c r="CG3619" s="1">
        <v>96950</v>
      </c>
      <c r="CH3619" s="3">
        <v>9.49</v>
      </c>
      <c r="CI3619" s="3">
        <v>9.49</v>
      </c>
      <c r="CJ3619" s="3">
        <v>14.24</v>
      </c>
      <c r="CK3619" s="3">
        <v>14.24</v>
      </c>
      <c r="CL3619" s="1" t="s">
        <v>137</v>
      </c>
      <c r="CM3619" s="1" t="s">
        <v>8431</v>
      </c>
      <c r="CN3619" s="1" t="s">
        <v>139</v>
      </c>
      <c r="CP3619" s="1" t="s">
        <v>112</v>
      </c>
      <c r="CQ3619" s="1" t="s">
        <v>111</v>
      </c>
      <c r="CR3619" s="1" t="s">
        <v>112</v>
      </c>
      <c r="CS3619" s="1" t="s">
        <v>111</v>
      </c>
      <c r="CT3619" s="1" t="s">
        <v>111</v>
      </c>
      <c r="CU3619" s="1" t="s">
        <v>111</v>
      </c>
      <c r="CV3619" s="1" t="s">
        <v>138</v>
      </c>
      <c r="CW3619" s="1" t="s">
        <v>1351</v>
      </c>
      <c r="CX3619" s="1">
        <v>16707891106</v>
      </c>
      <c r="CY3619" s="1" t="s">
        <v>1253</v>
      </c>
      <c r="CZ3619" s="1" t="s">
        <v>380</v>
      </c>
      <c r="DA3619" s="1" t="s">
        <v>111</v>
      </c>
      <c r="DB3619" s="1" t="s">
        <v>112</v>
      </c>
    </row>
    <row r="3620" spans="1:111" ht="15.6" customHeight="1" x14ac:dyDescent="0.25">
      <c r="A3620" s="1" t="s">
        <v>20343</v>
      </c>
      <c r="B3620" s="1" t="s">
        <v>109</v>
      </c>
      <c r="C3620" s="2">
        <v>44402.358718518517</v>
      </c>
      <c r="D3620" s="2">
        <v>44447</v>
      </c>
      <c r="E3620" s="1" t="s">
        <v>180</v>
      </c>
      <c r="G3620" s="1" t="s">
        <v>111</v>
      </c>
      <c r="H3620" s="1" t="s">
        <v>112</v>
      </c>
      <c r="I3620" s="1" t="s">
        <v>112</v>
      </c>
      <c r="J3620" s="1" t="s">
        <v>4518</v>
      </c>
      <c r="K3620" s="1" t="s">
        <v>4518</v>
      </c>
      <c r="L3620" s="1" t="s">
        <v>4519</v>
      </c>
      <c r="N3620" s="1" t="s">
        <v>167</v>
      </c>
      <c r="O3620" s="1" t="s">
        <v>117</v>
      </c>
      <c r="P3620" s="9">
        <v>96950</v>
      </c>
      <c r="Q3620" s="1" t="s">
        <v>118</v>
      </c>
      <c r="S3620" s="1">
        <v>16702877375</v>
      </c>
      <c r="U3620" s="1">
        <v>812199</v>
      </c>
      <c r="V3620" s="1" t="s">
        <v>119</v>
      </c>
      <c r="X3620" s="1" t="s">
        <v>4520</v>
      </c>
      <c r="Y3620" s="1" t="s">
        <v>4521</v>
      </c>
      <c r="Z3620" s="1" t="s">
        <v>4522</v>
      </c>
      <c r="AA3620" s="1" t="s">
        <v>4523</v>
      </c>
      <c r="AB3620" s="1" t="s">
        <v>4524</v>
      </c>
      <c r="AD3620" s="1" t="s">
        <v>116</v>
      </c>
      <c r="AE3620" s="1" t="s">
        <v>117</v>
      </c>
      <c r="AF3620" s="9">
        <v>96950</v>
      </c>
      <c r="AG3620" s="1" t="s">
        <v>118</v>
      </c>
      <c r="AI3620" s="1">
        <v>16702877375</v>
      </c>
      <c r="AK3620" s="1" t="s">
        <v>4525</v>
      </c>
      <c r="BC3620" s="1" t="str">
        <f>"31-9011.00"</f>
        <v>31-9011.00</v>
      </c>
      <c r="BD3620" s="1" t="s">
        <v>947</v>
      </c>
      <c r="BE3620" s="1" t="s">
        <v>4526</v>
      </c>
      <c r="BF3620" s="1" t="s">
        <v>949</v>
      </c>
      <c r="BG3620" s="1">
        <v>3</v>
      </c>
      <c r="BI3620" s="2">
        <v>44470</v>
      </c>
      <c r="BJ3620" s="2">
        <v>44834</v>
      </c>
      <c r="BM3620" s="1">
        <v>36</v>
      </c>
      <c r="BN3620" s="1">
        <v>0</v>
      </c>
      <c r="BO3620" s="1">
        <v>6</v>
      </c>
      <c r="BP3620" s="1">
        <v>6</v>
      </c>
      <c r="BQ3620" s="1">
        <v>6</v>
      </c>
      <c r="BR3620" s="1">
        <v>6</v>
      </c>
      <c r="BS3620" s="1">
        <v>6</v>
      </c>
      <c r="BT3620" s="1">
        <v>6</v>
      </c>
      <c r="BU3620" s="1" t="str">
        <f>"3:00 PM"</f>
        <v>3:00 PM</v>
      </c>
      <c r="BV3620" s="1" t="str">
        <f>"10:00 PM"</f>
        <v>10:00 PM</v>
      </c>
      <c r="BW3620" s="1" t="s">
        <v>135</v>
      </c>
      <c r="BX3620" s="1">
        <v>0</v>
      </c>
      <c r="BY3620" s="1">
        <v>24</v>
      </c>
      <c r="BZ3620" s="1" t="s">
        <v>112</v>
      </c>
      <c r="CB3620" s="1" t="e">
        <f>-must have CERTIFICATION FROM PREVIOUS EMPLOYER AS a MASSAGE THERAPIST or CERTIFICATION FROM a TRAINING FACILITY AS a MASSAGE THERAPIST FOR BOTH US and NON US APPLIANT.
-must have a HEALTH CERTIFICATE CLEARANCE FOR BOTH US and NON US APPLICANT.</f>
        <v>#NAME?</v>
      </c>
      <c r="CC3620" s="1" t="s">
        <v>2505</v>
      </c>
      <c r="CE3620" s="1" t="s">
        <v>116</v>
      </c>
      <c r="CF3620" s="1" t="s">
        <v>117</v>
      </c>
      <c r="CG3620" s="1">
        <v>96950</v>
      </c>
      <c r="CH3620" s="3">
        <v>12.35</v>
      </c>
      <c r="CI3620" s="3">
        <v>12.35</v>
      </c>
      <c r="CJ3620" s="3">
        <v>18.53</v>
      </c>
      <c r="CK3620" s="3">
        <v>18.53</v>
      </c>
      <c r="CL3620" s="1" t="s">
        <v>137</v>
      </c>
      <c r="CM3620" s="1" t="s">
        <v>362</v>
      </c>
      <c r="CN3620" s="1" t="s">
        <v>139</v>
      </c>
      <c r="CP3620" s="1" t="s">
        <v>112</v>
      </c>
      <c r="CQ3620" s="1" t="s">
        <v>111</v>
      </c>
      <c r="CR3620" s="1" t="s">
        <v>112</v>
      </c>
      <c r="CS3620" s="1" t="s">
        <v>111</v>
      </c>
      <c r="CT3620" s="1" t="s">
        <v>138</v>
      </c>
      <c r="CU3620" s="1" t="s">
        <v>138</v>
      </c>
      <c r="CV3620" s="1" t="s">
        <v>138</v>
      </c>
      <c r="CW3620" s="1" t="s">
        <v>1731</v>
      </c>
      <c r="CX3620" s="1">
        <v>16702877375</v>
      </c>
      <c r="CY3620" s="1" t="s">
        <v>4525</v>
      </c>
      <c r="CZ3620" s="1" t="s">
        <v>138</v>
      </c>
      <c r="DA3620" s="1" t="s">
        <v>111</v>
      </c>
      <c r="DB3620" s="1" t="s">
        <v>112</v>
      </c>
    </row>
    <row r="3621" spans="1:111" ht="15.6" customHeight="1" x14ac:dyDescent="0.25">
      <c r="A3621" s="1" t="s">
        <v>20346</v>
      </c>
      <c r="B3621" s="1" t="s">
        <v>109</v>
      </c>
      <c r="C3621" s="2">
        <v>44382.111558564815</v>
      </c>
      <c r="D3621" s="2">
        <v>44438</v>
      </c>
      <c r="E3621" s="1" t="s">
        <v>180</v>
      </c>
      <c r="G3621" s="1" t="s">
        <v>112</v>
      </c>
      <c r="H3621" s="1" t="s">
        <v>112</v>
      </c>
      <c r="I3621" s="1" t="s">
        <v>112</v>
      </c>
      <c r="J3621" s="1" t="s">
        <v>5654</v>
      </c>
      <c r="K3621" s="1" t="s">
        <v>15474</v>
      </c>
      <c r="L3621" s="1" t="s">
        <v>5656</v>
      </c>
      <c r="N3621" s="1" t="s">
        <v>116</v>
      </c>
      <c r="O3621" s="1" t="s">
        <v>117</v>
      </c>
      <c r="P3621" s="9">
        <v>96950</v>
      </c>
      <c r="Q3621" s="1" t="s">
        <v>118</v>
      </c>
      <c r="S3621" s="1">
        <v>16702886108</v>
      </c>
      <c r="U3621" s="1">
        <v>236220</v>
      </c>
      <c r="V3621" s="1" t="s">
        <v>119</v>
      </c>
      <c r="X3621" s="1" t="s">
        <v>1010</v>
      </c>
      <c r="Y3621" s="1" t="s">
        <v>5657</v>
      </c>
      <c r="AA3621" s="1" t="s">
        <v>245</v>
      </c>
      <c r="AB3621" s="1" t="s">
        <v>5656</v>
      </c>
      <c r="AD3621" s="1" t="s">
        <v>116</v>
      </c>
      <c r="AE3621" s="1" t="s">
        <v>117</v>
      </c>
      <c r="AF3621" s="9">
        <v>96950</v>
      </c>
      <c r="AG3621" s="1" t="s">
        <v>118</v>
      </c>
      <c r="AI3621" s="1">
        <v>16702886108</v>
      </c>
      <c r="AK3621" s="1" t="s">
        <v>5659</v>
      </c>
      <c r="BC3621" s="1" t="str">
        <f>"17-3022.00"</f>
        <v>17-3022.00</v>
      </c>
      <c r="BD3621" s="1" t="s">
        <v>602</v>
      </c>
      <c r="BE3621" s="1" t="s">
        <v>20347</v>
      </c>
      <c r="BF3621" s="1" t="s">
        <v>3405</v>
      </c>
      <c r="BG3621" s="1">
        <v>3</v>
      </c>
      <c r="BI3621" s="2">
        <v>44470</v>
      </c>
      <c r="BJ3621" s="2">
        <v>44834</v>
      </c>
      <c r="BM3621" s="1">
        <v>40</v>
      </c>
      <c r="BN3621" s="1">
        <v>0</v>
      </c>
      <c r="BO3621" s="1">
        <v>8</v>
      </c>
      <c r="BP3621" s="1">
        <v>8</v>
      </c>
      <c r="BQ3621" s="1">
        <v>8</v>
      </c>
      <c r="BR3621" s="1">
        <v>8</v>
      </c>
      <c r="BS3621" s="1">
        <v>8</v>
      </c>
      <c r="BT3621" s="1">
        <v>0</v>
      </c>
      <c r="BU3621" s="1" t="str">
        <f>"8:00 AM"</f>
        <v>8:00 AM</v>
      </c>
      <c r="BV3621" s="1" t="str">
        <f>"5:00 PM"</f>
        <v>5:00 PM</v>
      </c>
      <c r="BW3621" s="1" t="s">
        <v>392</v>
      </c>
      <c r="BX3621" s="1">
        <v>0</v>
      </c>
      <c r="BY3621" s="1">
        <v>12</v>
      </c>
      <c r="BZ3621" s="1" t="s">
        <v>112</v>
      </c>
      <c r="CB3621" s="1" t="s">
        <v>20348</v>
      </c>
      <c r="CC3621" s="1" t="s">
        <v>12149</v>
      </c>
      <c r="CE3621" s="1" t="s">
        <v>116</v>
      </c>
      <c r="CF3621" s="1" t="s">
        <v>117</v>
      </c>
      <c r="CG3621" s="1">
        <v>96950</v>
      </c>
      <c r="CH3621" s="3">
        <v>17.25</v>
      </c>
      <c r="CI3621" s="3">
        <v>17.25</v>
      </c>
      <c r="CJ3621" s="3">
        <v>25.88</v>
      </c>
      <c r="CK3621" s="3">
        <v>25.88</v>
      </c>
      <c r="CL3621" s="1" t="s">
        <v>137</v>
      </c>
      <c r="CM3621" s="1" t="s">
        <v>168</v>
      </c>
      <c r="CN3621" s="1" t="s">
        <v>139</v>
      </c>
      <c r="CP3621" s="1" t="s">
        <v>112</v>
      </c>
      <c r="CQ3621" s="1" t="s">
        <v>111</v>
      </c>
      <c r="CR3621" s="1" t="s">
        <v>111</v>
      </c>
      <c r="CS3621" s="1" t="s">
        <v>111</v>
      </c>
      <c r="CT3621" s="1" t="s">
        <v>138</v>
      </c>
      <c r="CU3621" s="1" t="s">
        <v>111</v>
      </c>
      <c r="CV3621" s="1" t="s">
        <v>111</v>
      </c>
      <c r="CW3621" s="1" t="s">
        <v>20349</v>
      </c>
      <c r="CX3621" s="1">
        <v>16702886108</v>
      </c>
      <c r="CY3621" s="1" t="s">
        <v>5659</v>
      </c>
      <c r="CZ3621" s="1" t="s">
        <v>138</v>
      </c>
      <c r="DA3621" s="1" t="s">
        <v>111</v>
      </c>
      <c r="DB3621" s="1" t="s">
        <v>112</v>
      </c>
      <c r="DC3621" s="1" t="s">
        <v>10913</v>
      </c>
      <c r="DD3621" s="1" t="s">
        <v>5657</v>
      </c>
      <c r="DF3621" s="1" t="s">
        <v>5654</v>
      </c>
      <c r="DG3621" s="1" t="s">
        <v>5659</v>
      </c>
    </row>
    <row r="3622" spans="1:111" ht="15.6" customHeight="1" x14ac:dyDescent="0.25">
      <c r="A3622" s="1" t="s">
        <v>20374</v>
      </c>
      <c r="B3622" s="1" t="s">
        <v>109</v>
      </c>
      <c r="C3622" s="2">
        <v>44362.333461689814</v>
      </c>
      <c r="D3622" s="2">
        <v>44407</v>
      </c>
      <c r="E3622" s="1" t="s">
        <v>180</v>
      </c>
      <c r="G3622" s="1" t="s">
        <v>112</v>
      </c>
      <c r="H3622" s="1" t="s">
        <v>112</v>
      </c>
      <c r="I3622" s="1" t="s">
        <v>112</v>
      </c>
      <c r="J3622" s="1" t="s">
        <v>3017</v>
      </c>
      <c r="K3622" s="1" t="s">
        <v>20375</v>
      </c>
      <c r="L3622" s="1" t="s">
        <v>3019</v>
      </c>
      <c r="M3622" s="1" t="s">
        <v>3020</v>
      </c>
      <c r="N3622" s="1" t="s">
        <v>116</v>
      </c>
      <c r="O3622" s="1" t="s">
        <v>117</v>
      </c>
      <c r="P3622" s="9">
        <v>96950</v>
      </c>
      <c r="Q3622" s="1" t="s">
        <v>118</v>
      </c>
      <c r="S3622" s="1">
        <v>16702877095</v>
      </c>
      <c r="U3622" s="1">
        <v>236220</v>
      </c>
      <c r="V3622" s="1" t="s">
        <v>119</v>
      </c>
      <c r="X3622" s="1" t="s">
        <v>3021</v>
      </c>
      <c r="Y3622" s="1" t="s">
        <v>3022</v>
      </c>
      <c r="Z3622" s="1" t="s">
        <v>3023</v>
      </c>
      <c r="AA3622" s="1" t="s">
        <v>20376</v>
      </c>
      <c r="AB3622" s="1" t="s">
        <v>3019</v>
      </c>
      <c r="AC3622" s="1" t="s">
        <v>3020</v>
      </c>
      <c r="AD3622" s="1" t="s">
        <v>116</v>
      </c>
      <c r="AE3622" s="1" t="s">
        <v>117</v>
      </c>
      <c r="AF3622" s="9">
        <v>96950</v>
      </c>
      <c r="AG3622" s="1" t="s">
        <v>118</v>
      </c>
      <c r="AI3622" s="1">
        <v>16702877095</v>
      </c>
      <c r="AK3622" s="1" t="s">
        <v>3025</v>
      </c>
      <c r="BC3622" s="1" t="str">
        <f>"47-2051.00"</f>
        <v>47-2051.00</v>
      </c>
      <c r="BD3622" s="1" t="s">
        <v>295</v>
      </c>
      <c r="BE3622" s="1" t="s">
        <v>20377</v>
      </c>
      <c r="BF3622" s="1" t="s">
        <v>20378</v>
      </c>
      <c r="BG3622" s="1">
        <v>5</v>
      </c>
      <c r="BI3622" s="2">
        <v>44470</v>
      </c>
      <c r="BJ3622" s="2">
        <v>44834</v>
      </c>
      <c r="BM3622" s="1">
        <v>40</v>
      </c>
      <c r="BN3622" s="1">
        <v>0</v>
      </c>
      <c r="BO3622" s="1">
        <v>8</v>
      </c>
      <c r="BP3622" s="1">
        <v>8</v>
      </c>
      <c r="BQ3622" s="1">
        <v>8</v>
      </c>
      <c r="BR3622" s="1">
        <v>8</v>
      </c>
      <c r="BS3622" s="1">
        <v>8</v>
      </c>
      <c r="BT3622" s="1">
        <v>0</v>
      </c>
      <c r="BU3622" s="1" t="str">
        <f>"8:00 AM"</f>
        <v>8:00 AM</v>
      </c>
      <c r="BV3622" s="1" t="str">
        <f>"5:00 PM"</f>
        <v>5:00 PM</v>
      </c>
      <c r="BW3622" s="1" t="s">
        <v>230</v>
      </c>
      <c r="BX3622" s="1">
        <v>0</v>
      </c>
      <c r="BY3622" s="1">
        <v>6</v>
      </c>
      <c r="BZ3622" s="1" t="s">
        <v>112</v>
      </c>
      <c r="CB3622" s="1" t="s">
        <v>20379</v>
      </c>
      <c r="CC3622" s="1" t="s">
        <v>3019</v>
      </c>
      <c r="CD3622" s="1" t="s">
        <v>3020</v>
      </c>
      <c r="CE3622" s="1" t="s">
        <v>116</v>
      </c>
      <c r="CF3622" s="1" t="s">
        <v>117</v>
      </c>
      <c r="CG3622" s="1">
        <v>96950</v>
      </c>
      <c r="CH3622" s="3">
        <v>8.34</v>
      </c>
      <c r="CI3622" s="3">
        <v>8.34</v>
      </c>
      <c r="CJ3622" s="3">
        <v>12.51</v>
      </c>
      <c r="CK3622" s="3">
        <v>12.51</v>
      </c>
      <c r="CL3622" s="1" t="s">
        <v>137</v>
      </c>
      <c r="CN3622" s="1" t="s">
        <v>139</v>
      </c>
      <c r="CP3622" s="1" t="s">
        <v>111</v>
      </c>
      <c r="CQ3622" s="1" t="s">
        <v>111</v>
      </c>
      <c r="CR3622" s="1" t="s">
        <v>112</v>
      </c>
      <c r="CS3622" s="1" t="s">
        <v>111</v>
      </c>
      <c r="CT3622" s="1" t="s">
        <v>138</v>
      </c>
      <c r="CU3622" s="1" t="s">
        <v>111</v>
      </c>
      <c r="CV3622" s="1" t="s">
        <v>138</v>
      </c>
      <c r="CW3622" s="1" t="s">
        <v>20380</v>
      </c>
      <c r="CX3622" s="1">
        <v>16702877095</v>
      </c>
      <c r="CY3622" s="1" t="s">
        <v>3025</v>
      </c>
      <c r="CZ3622" s="1" t="s">
        <v>138</v>
      </c>
      <c r="DA3622" s="1" t="s">
        <v>111</v>
      </c>
      <c r="DB3622" s="1" t="s">
        <v>112</v>
      </c>
    </row>
    <row r="3623" spans="1:111" ht="15.6" customHeight="1" x14ac:dyDescent="0.25">
      <c r="A3623" s="1" t="s">
        <v>20381</v>
      </c>
      <c r="B3623" s="1" t="s">
        <v>109</v>
      </c>
      <c r="C3623" s="2">
        <v>44397.135038310182</v>
      </c>
      <c r="D3623" s="2">
        <v>44461</v>
      </c>
      <c r="E3623" s="1" t="s">
        <v>180</v>
      </c>
      <c r="G3623" s="1" t="s">
        <v>112</v>
      </c>
      <c r="H3623" s="1" t="s">
        <v>112</v>
      </c>
      <c r="I3623" s="1" t="s">
        <v>112</v>
      </c>
      <c r="J3623" s="1" t="s">
        <v>20382</v>
      </c>
      <c r="L3623" s="1" t="s">
        <v>20383</v>
      </c>
      <c r="N3623" s="1" t="s">
        <v>116</v>
      </c>
      <c r="O3623" s="1" t="s">
        <v>117</v>
      </c>
      <c r="P3623" s="9">
        <v>96950</v>
      </c>
      <c r="Q3623" s="1" t="s">
        <v>118</v>
      </c>
      <c r="R3623" s="1" t="s">
        <v>242</v>
      </c>
      <c r="S3623" s="1">
        <v>16702345020</v>
      </c>
      <c r="U3623" s="1">
        <v>722511</v>
      </c>
      <c r="V3623" s="1" t="s">
        <v>119</v>
      </c>
      <c r="X3623" s="1" t="s">
        <v>6542</v>
      </c>
      <c r="Y3623" s="1" t="s">
        <v>18778</v>
      </c>
      <c r="AA3623" s="1" t="s">
        <v>357</v>
      </c>
      <c r="AB3623" s="1" t="s">
        <v>18777</v>
      </c>
      <c r="AD3623" s="1" t="s">
        <v>116</v>
      </c>
      <c r="AE3623" s="1" t="s">
        <v>117</v>
      </c>
      <c r="AF3623" s="9">
        <v>96950</v>
      </c>
      <c r="AG3623" s="1" t="s">
        <v>118</v>
      </c>
      <c r="AH3623" s="1" t="s">
        <v>242</v>
      </c>
      <c r="AI3623" s="1">
        <v>16702345020</v>
      </c>
      <c r="AK3623" s="1" t="s">
        <v>18779</v>
      </c>
      <c r="BC3623" s="1" t="str">
        <f>"49-9071.00"</f>
        <v>49-9071.00</v>
      </c>
      <c r="BD3623" s="1" t="s">
        <v>214</v>
      </c>
      <c r="BE3623" s="1" t="s">
        <v>20384</v>
      </c>
      <c r="BF3623" s="1" t="s">
        <v>1293</v>
      </c>
      <c r="BG3623" s="1">
        <v>2</v>
      </c>
      <c r="BI3623" s="2">
        <v>44470</v>
      </c>
      <c r="BJ3623" s="2">
        <v>44834</v>
      </c>
      <c r="BM3623" s="1">
        <v>35</v>
      </c>
      <c r="BN3623" s="1">
        <v>0</v>
      </c>
      <c r="BO3623" s="1">
        <v>7</v>
      </c>
      <c r="BP3623" s="1">
        <v>7</v>
      </c>
      <c r="BQ3623" s="1">
        <v>7</v>
      </c>
      <c r="BR3623" s="1">
        <v>7</v>
      </c>
      <c r="BS3623" s="1">
        <v>7</v>
      </c>
      <c r="BT3623" s="1">
        <v>0</v>
      </c>
      <c r="BU3623" s="1" t="str">
        <f>"8:00 PM"</f>
        <v>8:00 PM</v>
      </c>
      <c r="BV3623" s="1" t="str">
        <f>"4:00 PM"</f>
        <v>4:00 PM</v>
      </c>
      <c r="BW3623" s="1" t="s">
        <v>135</v>
      </c>
      <c r="BX3623" s="1">
        <v>3</v>
      </c>
      <c r="BY3623" s="1">
        <v>12</v>
      </c>
      <c r="BZ3623" s="1" t="s">
        <v>112</v>
      </c>
      <c r="CB3623" s="4" t="s">
        <v>20385</v>
      </c>
      <c r="CC3623" s="1" t="s">
        <v>2131</v>
      </c>
      <c r="CE3623" s="1" t="s">
        <v>116</v>
      </c>
      <c r="CF3623" s="1" t="s">
        <v>117</v>
      </c>
      <c r="CG3623" s="1">
        <v>96950</v>
      </c>
      <c r="CH3623" s="3">
        <v>8.7200000000000006</v>
      </c>
      <c r="CI3623" s="3">
        <v>8.7200000000000006</v>
      </c>
      <c r="CJ3623" s="3">
        <v>13.08</v>
      </c>
      <c r="CK3623" s="3">
        <v>13.08</v>
      </c>
      <c r="CL3623" s="1" t="s">
        <v>137</v>
      </c>
      <c r="CM3623" s="1" t="s">
        <v>20386</v>
      </c>
      <c r="CN3623" s="1" t="s">
        <v>139</v>
      </c>
      <c r="CP3623" s="1" t="s">
        <v>112</v>
      </c>
      <c r="CQ3623" s="1" t="s">
        <v>111</v>
      </c>
      <c r="CR3623" s="1" t="s">
        <v>112</v>
      </c>
      <c r="CS3623" s="1" t="s">
        <v>111</v>
      </c>
      <c r="CT3623" s="1" t="s">
        <v>111</v>
      </c>
      <c r="CU3623" s="1" t="s">
        <v>111</v>
      </c>
      <c r="CV3623" s="1" t="s">
        <v>138</v>
      </c>
      <c r="CW3623" s="1" t="s">
        <v>6882</v>
      </c>
      <c r="CX3623" s="1">
        <v>16702345020</v>
      </c>
      <c r="CY3623" s="1" t="s">
        <v>18779</v>
      </c>
      <c r="CZ3623" s="1" t="s">
        <v>380</v>
      </c>
      <c r="DA3623" s="1" t="s">
        <v>111</v>
      </c>
      <c r="DB3623" s="1" t="s">
        <v>112</v>
      </c>
    </row>
    <row r="3624" spans="1:111" ht="15.6" customHeight="1" x14ac:dyDescent="0.25">
      <c r="A3624" s="1" t="s">
        <v>20397</v>
      </c>
      <c r="B3624" s="1" t="s">
        <v>109</v>
      </c>
      <c r="C3624" s="2">
        <v>44027.11010046296</v>
      </c>
      <c r="D3624" s="2">
        <v>44105</v>
      </c>
      <c r="E3624" s="1" t="s">
        <v>110</v>
      </c>
      <c r="F3624" s="2">
        <v>44097.833333333336</v>
      </c>
      <c r="G3624" s="1" t="s">
        <v>111</v>
      </c>
      <c r="H3624" s="1" t="s">
        <v>112</v>
      </c>
      <c r="I3624" s="1" t="s">
        <v>112</v>
      </c>
      <c r="J3624" s="1" t="s">
        <v>143</v>
      </c>
      <c r="K3624" s="1" t="s">
        <v>156</v>
      </c>
      <c r="L3624" s="1" t="s">
        <v>145</v>
      </c>
      <c r="N3624" s="1" t="s">
        <v>116</v>
      </c>
      <c r="O3624" s="1" t="s">
        <v>117</v>
      </c>
      <c r="P3624" s="9">
        <v>96950</v>
      </c>
      <c r="Q3624" s="1" t="s">
        <v>118</v>
      </c>
      <c r="R3624" s="1" t="s">
        <v>138</v>
      </c>
      <c r="S3624" s="1">
        <v>16702346601</v>
      </c>
      <c r="T3624" s="1">
        <v>711</v>
      </c>
      <c r="U3624" s="1">
        <v>72111</v>
      </c>
      <c r="V3624" s="1" t="s">
        <v>119</v>
      </c>
      <c r="X3624" s="1" t="s">
        <v>146</v>
      </c>
      <c r="Y3624" s="1" t="s">
        <v>147</v>
      </c>
      <c r="Z3624" s="1" t="s">
        <v>148</v>
      </c>
      <c r="AA3624" s="1" t="s">
        <v>149</v>
      </c>
      <c r="AB3624" s="1" t="s">
        <v>150</v>
      </c>
      <c r="AD3624" s="1" t="s">
        <v>157</v>
      </c>
      <c r="AE3624" s="1" t="s">
        <v>117</v>
      </c>
      <c r="AF3624" s="9">
        <v>96950</v>
      </c>
      <c r="AG3624" s="1" t="s">
        <v>118</v>
      </c>
      <c r="AH3624" s="1" t="s">
        <v>138</v>
      </c>
      <c r="AI3624" s="1">
        <v>16702346601</v>
      </c>
      <c r="AJ3624" s="1">
        <v>711</v>
      </c>
      <c r="AK3624" s="1" t="s">
        <v>151</v>
      </c>
      <c r="BC3624" s="1" t="str">
        <f>"15-1121.00"</f>
        <v>15-1121.00</v>
      </c>
      <c r="BD3624" s="1" t="s">
        <v>20398</v>
      </c>
      <c r="BE3624" s="1" t="s">
        <v>20399</v>
      </c>
      <c r="BF3624" s="1" t="s">
        <v>20400</v>
      </c>
      <c r="BG3624" s="1">
        <v>1</v>
      </c>
      <c r="BI3624" s="2">
        <v>44099</v>
      </c>
      <c r="BJ3624" s="2">
        <v>44463</v>
      </c>
      <c r="BM3624" s="1">
        <v>35</v>
      </c>
      <c r="BN3624" s="1">
        <v>0</v>
      </c>
      <c r="BO3624" s="1">
        <v>7</v>
      </c>
      <c r="BP3624" s="1">
        <v>7</v>
      </c>
      <c r="BQ3624" s="1">
        <v>7</v>
      </c>
      <c r="BR3624" s="1">
        <v>7</v>
      </c>
      <c r="BS3624" s="1">
        <v>7</v>
      </c>
      <c r="BT3624" s="1">
        <v>0</v>
      </c>
      <c r="BU3624" s="1" t="str">
        <f>"7:00 AM"</f>
        <v>7:00 AM</v>
      </c>
      <c r="BV3624" s="1" t="str">
        <f>"2:30 PM"</f>
        <v>2:30 PM</v>
      </c>
      <c r="BW3624" s="1" t="s">
        <v>193</v>
      </c>
      <c r="BX3624" s="1">
        <v>0</v>
      </c>
      <c r="BY3624" s="1">
        <v>24</v>
      </c>
      <c r="BZ3624" s="1" t="s">
        <v>112</v>
      </c>
      <c r="CA3624" s="1">
        <v>0</v>
      </c>
      <c r="CB3624" s="1" t="s">
        <v>20401</v>
      </c>
      <c r="CC3624" s="1" t="s">
        <v>156</v>
      </c>
      <c r="CD3624" s="1" t="s">
        <v>145</v>
      </c>
      <c r="CE3624" s="1" t="s">
        <v>157</v>
      </c>
      <c r="CF3624" s="1" t="s">
        <v>117</v>
      </c>
      <c r="CG3624" s="1">
        <v>96950</v>
      </c>
      <c r="CH3624" s="3">
        <v>4472</v>
      </c>
      <c r="CI3624" s="3">
        <v>4472</v>
      </c>
      <c r="CL3624" s="1" t="s">
        <v>4581</v>
      </c>
      <c r="CM3624" s="1" t="s">
        <v>158</v>
      </c>
      <c r="CN3624" s="1" t="s">
        <v>139</v>
      </c>
      <c r="CP3624" s="1" t="s">
        <v>112</v>
      </c>
      <c r="CQ3624" s="1" t="s">
        <v>111</v>
      </c>
      <c r="CR3624" s="1" t="s">
        <v>112</v>
      </c>
      <c r="CS3624" s="1" t="s">
        <v>112</v>
      </c>
      <c r="CT3624" s="1" t="s">
        <v>111</v>
      </c>
      <c r="CU3624" s="1" t="s">
        <v>111</v>
      </c>
      <c r="CV3624" s="1" t="s">
        <v>138</v>
      </c>
      <c r="CW3624" s="1" t="s">
        <v>4582</v>
      </c>
      <c r="CX3624" s="1">
        <v>16702346601</v>
      </c>
      <c r="CY3624" s="1" t="s">
        <v>160</v>
      </c>
      <c r="CZ3624" s="1" t="s">
        <v>161</v>
      </c>
      <c r="DA3624" s="1" t="s">
        <v>111</v>
      </c>
      <c r="DB3624" s="1" t="s">
        <v>112</v>
      </c>
    </row>
    <row r="3625" spans="1:111" ht="15.6" customHeight="1" x14ac:dyDescent="0.25">
      <c r="A3625" s="1" t="s">
        <v>20415</v>
      </c>
      <c r="B3625" s="1" t="s">
        <v>109</v>
      </c>
      <c r="C3625" s="2">
        <v>44069.072132175927</v>
      </c>
      <c r="D3625" s="2">
        <v>44125</v>
      </c>
      <c r="E3625" s="1" t="s">
        <v>110</v>
      </c>
      <c r="F3625" s="2">
        <v>44103.833333333336</v>
      </c>
      <c r="G3625" s="1" t="s">
        <v>111</v>
      </c>
      <c r="H3625" s="1" t="s">
        <v>112</v>
      </c>
      <c r="I3625" s="1" t="s">
        <v>112</v>
      </c>
      <c r="J3625" s="1" t="s">
        <v>735</v>
      </c>
      <c r="K3625" s="1" t="s">
        <v>19441</v>
      </c>
      <c r="L3625" s="1" t="s">
        <v>20416</v>
      </c>
      <c r="N3625" s="1" t="s">
        <v>738</v>
      </c>
      <c r="O3625" s="1" t="s">
        <v>117</v>
      </c>
      <c r="P3625" s="9">
        <v>96950</v>
      </c>
      <c r="Q3625" s="1" t="s">
        <v>118</v>
      </c>
      <c r="R3625" s="1" t="s">
        <v>242</v>
      </c>
      <c r="S3625" s="1">
        <v>16702333112</v>
      </c>
      <c r="T3625" s="1">
        <v>0</v>
      </c>
      <c r="U3625" s="1">
        <v>452319</v>
      </c>
      <c r="V3625" s="1" t="s">
        <v>119</v>
      </c>
      <c r="X3625" s="1" t="s">
        <v>1581</v>
      </c>
      <c r="Y3625" s="1" t="s">
        <v>4779</v>
      </c>
      <c r="Z3625" s="1" t="s">
        <v>112</v>
      </c>
      <c r="AA3625" s="1" t="s">
        <v>245</v>
      </c>
      <c r="AB3625" s="1" t="s">
        <v>737</v>
      </c>
      <c r="AD3625" s="1" t="s">
        <v>116</v>
      </c>
      <c r="AE3625" s="1" t="s">
        <v>117</v>
      </c>
      <c r="AF3625" s="9">
        <v>96950</v>
      </c>
      <c r="AG3625" s="1" t="s">
        <v>118</v>
      </c>
      <c r="AH3625" s="1" t="s">
        <v>242</v>
      </c>
      <c r="AI3625" s="1">
        <v>16702333112</v>
      </c>
      <c r="AJ3625" s="1">
        <v>0</v>
      </c>
      <c r="AK3625" s="1" t="s">
        <v>742</v>
      </c>
      <c r="BC3625" s="1" t="str">
        <f>"41-1011.00"</f>
        <v>41-1011.00</v>
      </c>
      <c r="BD3625" s="1" t="s">
        <v>975</v>
      </c>
      <c r="BE3625" s="1" t="s">
        <v>20417</v>
      </c>
      <c r="BF3625" s="1" t="s">
        <v>20418</v>
      </c>
      <c r="BG3625" s="1">
        <v>1</v>
      </c>
      <c r="BI3625" s="2">
        <v>44105</v>
      </c>
      <c r="BJ3625" s="2">
        <v>45199</v>
      </c>
      <c r="BM3625" s="1">
        <v>35</v>
      </c>
      <c r="BN3625" s="1">
        <v>5</v>
      </c>
      <c r="BO3625" s="1">
        <v>5</v>
      </c>
      <c r="BP3625" s="1">
        <v>5</v>
      </c>
      <c r="BQ3625" s="1">
        <v>5</v>
      </c>
      <c r="BR3625" s="1">
        <v>5</v>
      </c>
      <c r="BS3625" s="1">
        <v>5</v>
      </c>
      <c r="BT3625" s="1">
        <v>5</v>
      </c>
      <c r="BU3625" s="1" t="str">
        <f>"8:00 AM"</f>
        <v>8:00 AM</v>
      </c>
      <c r="BV3625" s="1" t="str">
        <f>"4:00 PM"</f>
        <v>4:00 PM</v>
      </c>
      <c r="BW3625" s="1" t="s">
        <v>135</v>
      </c>
      <c r="BX3625" s="1">
        <v>0</v>
      </c>
      <c r="BY3625" s="1">
        <v>12</v>
      </c>
      <c r="BZ3625" s="1" t="s">
        <v>111</v>
      </c>
      <c r="CA3625" s="1">
        <v>3</v>
      </c>
      <c r="CB3625" s="1" t="s">
        <v>20419</v>
      </c>
      <c r="CC3625" s="1" t="s">
        <v>748</v>
      </c>
      <c r="CD3625" s="1" t="s">
        <v>13798</v>
      </c>
      <c r="CE3625" s="1" t="s">
        <v>116</v>
      </c>
      <c r="CF3625" s="1" t="s">
        <v>117</v>
      </c>
      <c r="CG3625" s="1">
        <v>96950</v>
      </c>
      <c r="CH3625" s="3">
        <v>15.15</v>
      </c>
      <c r="CI3625" s="3">
        <v>15.15</v>
      </c>
      <c r="CJ3625" s="3">
        <v>22.73</v>
      </c>
      <c r="CK3625" s="3">
        <v>22.73</v>
      </c>
      <c r="CL3625" s="1" t="s">
        <v>137</v>
      </c>
      <c r="CM3625" s="1" t="s">
        <v>749</v>
      </c>
      <c r="CN3625" s="1" t="s">
        <v>139</v>
      </c>
      <c r="CP3625" s="1" t="s">
        <v>112</v>
      </c>
      <c r="CQ3625" s="1" t="s">
        <v>111</v>
      </c>
      <c r="CR3625" s="1" t="s">
        <v>111</v>
      </c>
      <c r="CS3625" s="1" t="s">
        <v>111</v>
      </c>
      <c r="CT3625" s="1" t="s">
        <v>138</v>
      </c>
      <c r="CU3625" s="1" t="s">
        <v>138</v>
      </c>
      <c r="CV3625" s="1" t="s">
        <v>138</v>
      </c>
      <c r="CW3625" s="1" t="s">
        <v>20420</v>
      </c>
      <c r="CX3625" s="1">
        <v>16702333112</v>
      </c>
      <c r="CY3625" s="1" t="s">
        <v>742</v>
      </c>
      <c r="CZ3625" s="1" t="s">
        <v>168</v>
      </c>
      <c r="DA3625" s="1" t="s">
        <v>111</v>
      </c>
      <c r="DB3625" s="1" t="s">
        <v>112</v>
      </c>
    </row>
    <row r="3626" spans="1:111" ht="15.6" customHeight="1" x14ac:dyDescent="0.25">
      <c r="A3626" s="1" t="s">
        <v>20424</v>
      </c>
      <c r="B3626" s="1" t="s">
        <v>109</v>
      </c>
      <c r="C3626" s="2">
        <v>44139.823833912036</v>
      </c>
      <c r="D3626" s="2">
        <v>44152</v>
      </c>
      <c r="E3626" s="1" t="s">
        <v>180</v>
      </c>
      <c r="G3626" s="1" t="s">
        <v>112</v>
      </c>
      <c r="H3626" s="1" t="s">
        <v>112</v>
      </c>
      <c r="I3626" s="1" t="s">
        <v>112</v>
      </c>
      <c r="J3626" s="1" t="s">
        <v>1095</v>
      </c>
      <c r="K3626" s="1" t="s">
        <v>1260</v>
      </c>
      <c r="L3626" s="1" t="s">
        <v>410</v>
      </c>
      <c r="N3626" s="1" t="s">
        <v>167</v>
      </c>
      <c r="O3626" s="1" t="s">
        <v>117</v>
      </c>
      <c r="P3626" s="9">
        <v>96950</v>
      </c>
      <c r="Q3626" s="1" t="s">
        <v>118</v>
      </c>
      <c r="S3626" s="1">
        <v>16702336927</v>
      </c>
      <c r="U3626" s="1">
        <v>236220</v>
      </c>
      <c r="V3626" s="1" t="s">
        <v>119</v>
      </c>
      <c r="X3626" s="1" t="s">
        <v>1097</v>
      </c>
      <c r="Y3626" s="1" t="s">
        <v>1098</v>
      </c>
      <c r="Z3626" s="1" t="s">
        <v>1099</v>
      </c>
      <c r="AA3626" s="1" t="s">
        <v>245</v>
      </c>
      <c r="AB3626" s="1" t="s">
        <v>1100</v>
      </c>
      <c r="AD3626" s="1" t="s">
        <v>116</v>
      </c>
      <c r="AE3626" s="1" t="s">
        <v>117</v>
      </c>
      <c r="AF3626" s="9">
        <v>96950</v>
      </c>
      <c r="AG3626" s="1" t="s">
        <v>118</v>
      </c>
      <c r="AI3626" s="1">
        <v>16702336927</v>
      </c>
      <c r="AK3626" s="1" t="s">
        <v>1101</v>
      </c>
      <c r="BC3626" s="1" t="str">
        <f>"17-3011.02"</f>
        <v>17-3011.02</v>
      </c>
      <c r="BD3626" s="1" t="s">
        <v>13694</v>
      </c>
      <c r="BE3626" s="1" t="s">
        <v>20425</v>
      </c>
      <c r="BF3626" s="1" t="s">
        <v>20426</v>
      </c>
      <c r="BG3626" s="1">
        <v>3</v>
      </c>
      <c r="BI3626" s="2">
        <v>44256</v>
      </c>
      <c r="BJ3626" s="2">
        <v>44620</v>
      </c>
      <c r="BM3626" s="1">
        <v>40</v>
      </c>
      <c r="BN3626" s="1">
        <v>0</v>
      </c>
      <c r="BO3626" s="1">
        <v>8</v>
      </c>
      <c r="BP3626" s="1">
        <v>8</v>
      </c>
      <c r="BQ3626" s="1">
        <v>8</v>
      </c>
      <c r="BR3626" s="1">
        <v>8</v>
      </c>
      <c r="BS3626" s="1">
        <v>8</v>
      </c>
      <c r="BT3626" s="1">
        <v>0</v>
      </c>
      <c r="BU3626" s="1" t="str">
        <f>"8:00 AM"</f>
        <v>8:00 AM</v>
      </c>
      <c r="BV3626" s="1" t="str">
        <f>"5:00 PM"</f>
        <v>5:00 PM</v>
      </c>
      <c r="BW3626" s="1" t="s">
        <v>392</v>
      </c>
      <c r="BX3626" s="1">
        <v>0</v>
      </c>
      <c r="BY3626" s="1">
        <v>36</v>
      </c>
      <c r="BZ3626" s="1" t="s">
        <v>112</v>
      </c>
      <c r="CA3626" s="1">
        <v>0</v>
      </c>
      <c r="CB3626" s="1" t="s">
        <v>20427</v>
      </c>
      <c r="CC3626" s="1" t="s">
        <v>410</v>
      </c>
      <c r="CE3626" s="1" t="s">
        <v>167</v>
      </c>
      <c r="CF3626" s="1" t="s">
        <v>117</v>
      </c>
      <c r="CG3626" s="1">
        <v>96950</v>
      </c>
      <c r="CH3626" s="3">
        <v>15.86</v>
      </c>
      <c r="CI3626" s="3">
        <v>15.86</v>
      </c>
      <c r="CJ3626" s="3">
        <v>23.79</v>
      </c>
      <c r="CK3626" s="3">
        <v>23.79</v>
      </c>
      <c r="CL3626" s="1" t="s">
        <v>137</v>
      </c>
      <c r="CN3626" s="1" t="s">
        <v>139</v>
      </c>
      <c r="CP3626" s="1" t="s">
        <v>112</v>
      </c>
      <c r="CQ3626" s="1" t="s">
        <v>111</v>
      </c>
      <c r="CR3626" s="1" t="s">
        <v>111</v>
      </c>
      <c r="CS3626" s="1" t="s">
        <v>111</v>
      </c>
      <c r="CT3626" s="1" t="s">
        <v>138</v>
      </c>
      <c r="CU3626" s="1" t="s">
        <v>111</v>
      </c>
      <c r="CV3626" s="1" t="s">
        <v>138</v>
      </c>
      <c r="CW3626" s="1" t="s">
        <v>411</v>
      </c>
      <c r="CX3626" s="1">
        <v>16702336927</v>
      </c>
      <c r="CY3626" s="1" t="s">
        <v>1101</v>
      </c>
      <c r="CZ3626" s="1" t="s">
        <v>138</v>
      </c>
      <c r="DA3626" s="1" t="s">
        <v>111</v>
      </c>
      <c r="DB3626" s="1" t="s">
        <v>112</v>
      </c>
    </row>
    <row r="3627" spans="1:111" ht="15.6" customHeight="1" x14ac:dyDescent="0.25">
      <c r="A3627" s="1" t="s">
        <v>20434</v>
      </c>
      <c r="B3627" s="1" t="s">
        <v>109</v>
      </c>
      <c r="C3627" s="2">
        <v>44045.732713541664</v>
      </c>
      <c r="D3627" s="2">
        <v>44126</v>
      </c>
      <c r="E3627" s="1" t="s">
        <v>180</v>
      </c>
      <c r="G3627" s="1" t="s">
        <v>111</v>
      </c>
      <c r="H3627" s="1" t="s">
        <v>112</v>
      </c>
      <c r="I3627" s="1" t="s">
        <v>112</v>
      </c>
      <c r="J3627" s="1" t="s">
        <v>2017</v>
      </c>
      <c r="L3627" s="1" t="s">
        <v>6132</v>
      </c>
      <c r="N3627" s="1" t="s">
        <v>116</v>
      </c>
      <c r="O3627" s="1" t="s">
        <v>117</v>
      </c>
      <c r="P3627" s="9">
        <v>96950</v>
      </c>
      <c r="Q3627" s="1" t="s">
        <v>118</v>
      </c>
      <c r="S3627" s="1">
        <v>16702358165</v>
      </c>
      <c r="U3627" s="1">
        <v>5412</v>
      </c>
      <c r="V3627" s="1" t="s">
        <v>119</v>
      </c>
      <c r="X3627" s="1" t="s">
        <v>2440</v>
      </c>
      <c r="Y3627" s="1" t="s">
        <v>2441</v>
      </c>
      <c r="Z3627" s="1" t="s">
        <v>2019</v>
      </c>
      <c r="AA3627" s="1" t="s">
        <v>171</v>
      </c>
      <c r="AB3627" s="1" t="s">
        <v>3670</v>
      </c>
      <c r="AD3627" s="1" t="s">
        <v>116</v>
      </c>
      <c r="AE3627" s="1" t="s">
        <v>117</v>
      </c>
      <c r="AF3627" s="9">
        <v>96950</v>
      </c>
      <c r="AG3627" s="1" t="s">
        <v>118</v>
      </c>
      <c r="AI3627" s="1">
        <v>16702358165</v>
      </c>
      <c r="AK3627" s="1" t="s">
        <v>2021</v>
      </c>
      <c r="BC3627" s="1" t="str">
        <f>"43-3031.00"</f>
        <v>43-3031.00</v>
      </c>
      <c r="BD3627" s="1" t="s">
        <v>389</v>
      </c>
      <c r="BE3627" s="1" t="s">
        <v>6133</v>
      </c>
      <c r="BF3627" s="1" t="s">
        <v>511</v>
      </c>
      <c r="BG3627" s="1">
        <v>1</v>
      </c>
      <c r="BI3627" s="2">
        <v>44105</v>
      </c>
      <c r="BJ3627" s="2">
        <v>45199</v>
      </c>
      <c r="BM3627" s="1">
        <v>40</v>
      </c>
      <c r="BN3627" s="1">
        <v>0</v>
      </c>
      <c r="BO3627" s="1">
        <v>8</v>
      </c>
      <c r="BP3627" s="1">
        <v>8</v>
      </c>
      <c r="BQ3627" s="1">
        <v>8</v>
      </c>
      <c r="BR3627" s="1">
        <v>8</v>
      </c>
      <c r="BS3627" s="1">
        <v>8</v>
      </c>
      <c r="BT3627" s="1">
        <v>0</v>
      </c>
      <c r="BU3627" s="1" t="str">
        <f>"8:30 AM"</f>
        <v>8:30 AM</v>
      </c>
      <c r="BV3627" s="1" t="str">
        <f>"5:30 PM"</f>
        <v>5:30 PM</v>
      </c>
      <c r="BW3627" s="1" t="s">
        <v>392</v>
      </c>
      <c r="BX3627" s="1">
        <v>0</v>
      </c>
      <c r="BY3627" s="1">
        <v>12</v>
      </c>
      <c r="BZ3627" s="1" t="s">
        <v>112</v>
      </c>
      <c r="CA3627" s="1">
        <v>0</v>
      </c>
      <c r="CB3627" s="4" t="s">
        <v>20435</v>
      </c>
      <c r="CC3627" s="1" t="s">
        <v>6132</v>
      </c>
      <c r="CE3627" s="1" t="s">
        <v>116</v>
      </c>
      <c r="CF3627" s="1" t="s">
        <v>117</v>
      </c>
      <c r="CG3627" s="1">
        <v>96950</v>
      </c>
      <c r="CH3627" s="3">
        <v>13.9</v>
      </c>
      <c r="CI3627" s="3">
        <v>13.9</v>
      </c>
      <c r="CJ3627" s="3">
        <v>0</v>
      </c>
      <c r="CK3627" s="3">
        <v>0</v>
      </c>
      <c r="CL3627" s="1" t="s">
        <v>137</v>
      </c>
      <c r="CM3627" s="1" t="s">
        <v>362</v>
      </c>
      <c r="CN3627" s="1" t="s">
        <v>139</v>
      </c>
      <c r="CP3627" s="1" t="s">
        <v>112</v>
      </c>
      <c r="CQ3627" s="1" t="s">
        <v>111</v>
      </c>
      <c r="CR3627" s="1" t="s">
        <v>112</v>
      </c>
      <c r="CS3627" s="1" t="s">
        <v>112</v>
      </c>
      <c r="CT3627" s="1" t="s">
        <v>138</v>
      </c>
      <c r="CU3627" s="1" t="s">
        <v>111</v>
      </c>
      <c r="CV3627" s="1" t="s">
        <v>138</v>
      </c>
      <c r="CW3627" s="1" t="s">
        <v>6135</v>
      </c>
      <c r="CX3627" s="1">
        <v>16702358165</v>
      </c>
      <c r="CY3627" s="1" t="s">
        <v>2021</v>
      </c>
      <c r="CZ3627" s="1" t="s">
        <v>138</v>
      </c>
      <c r="DA3627" s="1" t="s">
        <v>111</v>
      </c>
      <c r="DB3627" s="1" t="s">
        <v>112</v>
      </c>
      <c r="DC3627" s="1" t="s">
        <v>2440</v>
      </c>
      <c r="DD3627" s="1" t="s">
        <v>2441</v>
      </c>
      <c r="DE3627" s="1" t="s">
        <v>2029</v>
      </c>
      <c r="DF3627" s="1" t="s">
        <v>6136</v>
      </c>
      <c r="DG3627" s="1" t="s">
        <v>20436</v>
      </c>
    </row>
    <row r="3628" spans="1:111" ht="15.6" customHeight="1" x14ac:dyDescent="0.25">
      <c r="A3628" s="1" t="s">
        <v>20437</v>
      </c>
      <c r="B3628" s="1" t="s">
        <v>109</v>
      </c>
      <c r="C3628" s="2">
        <v>44081.934654513891</v>
      </c>
      <c r="D3628" s="2">
        <v>44125</v>
      </c>
      <c r="E3628" s="1" t="s">
        <v>180</v>
      </c>
      <c r="G3628" s="1" t="s">
        <v>112</v>
      </c>
      <c r="H3628" s="1" t="s">
        <v>112</v>
      </c>
      <c r="I3628" s="1" t="s">
        <v>112</v>
      </c>
      <c r="J3628" s="1" t="s">
        <v>1463</v>
      </c>
      <c r="K3628" s="1" t="s">
        <v>19861</v>
      </c>
      <c r="L3628" s="1" t="s">
        <v>19862</v>
      </c>
      <c r="M3628" s="1" t="s">
        <v>17985</v>
      </c>
      <c r="N3628" s="1" t="s">
        <v>167</v>
      </c>
      <c r="O3628" s="1" t="s">
        <v>117</v>
      </c>
      <c r="P3628" s="9">
        <v>96950</v>
      </c>
      <c r="Q3628" s="1" t="s">
        <v>118</v>
      </c>
      <c r="S3628" s="1">
        <v>16702349227</v>
      </c>
      <c r="U3628" s="1">
        <v>722511</v>
      </c>
      <c r="V3628" s="1" t="s">
        <v>119</v>
      </c>
      <c r="X3628" s="1" t="s">
        <v>19863</v>
      </c>
      <c r="Y3628" s="1" t="s">
        <v>19864</v>
      </c>
      <c r="Z3628" s="1" t="s">
        <v>275</v>
      </c>
      <c r="AA3628" s="1" t="s">
        <v>171</v>
      </c>
      <c r="AB3628" s="1" t="s">
        <v>17985</v>
      </c>
      <c r="AD3628" s="1" t="s">
        <v>167</v>
      </c>
      <c r="AE3628" s="1" t="s">
        <v>117</v>
      </c>
      <c r="AF3628" s="9">
        <v>96950</v>
      </c>
      <c r="AG3628" s="1" t="s">
        <v>118</v>
      </c>
      <c r="AI3628" s="1">
        <v>16702349226</v>
      </c>
      <c r="AK3628" s="1" t="s">
        <v>1470</v>
      </c>
      <c r="BC3628" s="1" t="str">
        <f>"35-2014.00"</f>
        <v>35-2014.00</v>
      </c>
      <c r="BD3628" s="1" t="s">
        <v>152</v>
      </c>
      <c r="BE3628" s="1" t="s">
        <v>19865</v>
      </c>
      <c r="BF3628" s="1" t="s">
        <v>229</v>
      </c>
      <c r="BG3628" s="1">
        <v>2</v>
      </c>
      <c r="BI3628" s="2">
        <v>44105</v>
      </c>
      <c r="BJ3628" s="2">
        <v>44469</v>
      </c>
      <c r="BM3628" s="1">
        <v>36</v>
      </c>
      <c r="BN3628" s="1">
        <v>6</v>
      </c>
      <c r="BO3628" s="1">
        <v>0</v>
      </c>
      <c r="BP3628" s="1">
        <v>6</v>
      </c>
      <c r="BQ3628" s="1">
        <v>6</v>
      </c>
      <c r="BR3628" s="1">
        <v>6</v>
      </c>
      <c r="BS3628" s="1">
        <v>6</v>
      </c>
      <c r="BT3628" s="1">
        <v>6</v>
      </c>
      <c r="BU3628" s="1" t="str">
        <f>"10:00 AM"</f>
        <v>10:00 AM</v>
      </c>
      <c r="BV3628" s="1" t="str">
        <f>"4:00 PM"</f>
        <v>4:00 PM</v>
      </c>
      <c r="BW3628" s="1" t="s">
        <v>135</v>
      </c>
      <c r="BX3628" s="1">
        <v>0</v>
      </c>
      <c r="BY3628" s="1">
        <v>3</v>
      </c>
      <c r="BZ3628" s="1" t="s">
        <v>112</v>
      </c>
      <c r="CA3628" s="1">
        <v>0</v>
      </c>
      <c r="CB3628" s="1" t="s">
        <v>19866</v>
      </c>
      <c r="CC3628" s="1" t="s">
        <v>19867</v>
      </c>
      <c r="CE3628" s="1" t="s">
        <v>167</v>
      </c>
      <c r="CF3628" s="1" t="s">
        <v>117</v>
      </c>
      <c r="CG3628" s="1">
        <v>96950</v>
      </c>
      <c r="CH3628" s="3">
        <v>10.68</v>
      </c>
      <c r="CI3628" s="3">
        <v>10.68</v>
      </c>
      <c r="CJ3628" s="3">
        <v>16.02</v>
      </c>
      <c r="CK3628" s="3">
        <v>16.02</v>
      </c>
      <c r="CL3628" s="1" t="s">
        <v>137</v>
      </c>
      <c r="CM3628" s="1" t="s">
        <v>1474</v>
      </c>
      <c r="CN3628" s="1" t="s">
        <v>139</v>
      </c>
      <c r="CP3628" s="1" t="s">
        <v>112</v>
      </c>
      <c r="CQ3628" s="1" t="s">
        <v>111</v>
      </c>
      <c r="CR3628" s="1" t="s">
        <v>112</v>
      </c>
      <c r="CS3628" s="1" t="s">
        <v>111</v>
      </c>
      <c r="CT3628" s="1" t="s">
        <v>138</v>
      </c>
      <c r="CU3628" s="1" t="s">
        <v>111</v>
      </c>
      <c r="CV3628" s="1" t="s">
        <v>138</v>
      </c>
      <c r="CW3628" s="1" t="s">
        <v>1475</v>
      </c>
      <c r="CX3628" s="1">
        <v>16702349226</v>
      </c>
      <c r="CY3628" s="1" t="s">
        <v>1470</v>
      </c>
      <c r="CZ3628" s="1" t="s">
        <v>138</v>
      </c>
      <c r="DA3628" s="1" t="s">
        <v>111</v>
      </c>
      <c r="DB3628" s="1" t="s">
        <v>112</v>
      </c>
    </row>
    <row r="3629" spans="1:111" ht="15.6" customHeight="1" x14ac:dyDescent="0.25">
      <c r="A3629" s="1" t="s">
        <v>20442</v>
      </c>
      <c r="B3629" s="1" t="s">
        <v>109</v>
      </c>
      <c r="C3629" s="2">
        <v>44082.448248726854</v>
      </c>
      <c r="D3629" s="2">
        <v>44172</v>
      </c>
      <c r="E3629" s="1" t="s">
        <v>180</v>
      </c>
      <c r="G3629" s="1" t="s">
        <v>111</v>
      </c>
      <c r="H3629" s="1" t="s">
        <v>112</v>
      </c>
      <c r="I3629" s="1" t="s">
        <v>112</v>
      </c>
      <c r="J3629" s="1" t="s">
        <v>4518</v>
      </c>
      <c r="K3629" s="1" t="s">
        <v>18298</v>
      </c>
      <c r="L3629" s="1" t="s">
        <v>4519</v>
      </c>
      <c r="N3629" s="1" t="s">
        <v>167</v>
      </c>
      <c r="O3629" s="1" t="s">
        <v>117</v>
      </c>
      <c r="P3629" s="9">
        <v>96950</v>
      </c>
      <c r="Q3629" s="1" t="s">
        <v>118</v>
      </c>
      <c r="S3629" s="1">
        <v>16702333063</v>
      </c>
      <c r="U3629" s="1">
        <v>561520</v>
      </c>
      <c r="V3629" s="1" t="s">
        <v>119</v>
      </c>
      <c r="X3629" s="1" t="s">
        <v>4520</v>
      </c>
      <c r="Y3629" s="1" t="s">
        <v>4591</v>
      </c>
      <c r="AA3629" s="1" t="s">
        <v>4667</v>
      </c>
      <c r="AB3629" s="1" t="s">
        <v>4519</v>
      </c>
      <c r="AD3629" s="1" t="s">
        <v>167</v>
      </c>
      <c r="AE3629" s="1" t="s">
        <v>117</v>
      </c>
      <c r="AF3629" s="9">
        <v>96950</v>
      </c>
      <c r="AG3629" s="1" t="s">
        <v>118</v>
      </c>
      <c r="AI3629" s="1">
        <v>16702333063</v>
      </c>
      <c r="AK3629" s="1" t="s">
        <v>4525</v>
      </c>
      <c r="BC3629" s="1" t="str">
        <f>"39-7011.00"</f>
        <v>39-7011.00</v>
      </c>
      <c r="BD3629" s="1" t="s">
        <v>1435</v>
      </c>
      <c r="BE3629" s="1" t="s">
        <v>18299</v>
      </c>
      <c r="BF3629" s="1" t="s">
        <v>3755</v>
      </c>
      <c r="BG3629" s="1">
        <v>4</v>
      </c>
      <c r="BI3629" s="2">
        <v>44105</v>
      </c>
      <c r="BJ3629" s="2">
        <v>44469</v>
      </c>
      <c r="BM3629" s="1">
        <v>40</v>
      </c>
      <c r="BN3629" s="1">
        <v>0</v>
      </c>
      <c r="BO3629" s="1">
        <v>8</v>
      </c>
      <c r="BP3629" s="1">
        <v>8</v>
      </c>
      <c r="BQ3629" s="1">
        <v>8</v>
      </c>
      <c r="BR3629" s="1">
        <v>8</v>
      </c>
      <c r="BS3629" s="1">
        <v>8</v>
      </c>
      <c r="BT3629" s="1">
        <v>0</v>
      </c>
      <c r="BU3629" s="1" t="str">
        <f>"8:00 AM"</f>
        <v>8:00 AM</v>
      </c>
      <c r="BV3629" s="1" t="str">
        <f>"5:00 PM"</f>
        <v>5:00 PM</v>
      </c>
      <c r="BW3629" s="1" t="s">
        <v>135</v>
      </c>
      <c r="BX3629" s="1">
        <v>0</v>
      </c>
      <c r="BY3629" s="1">
        <v>24</v>
      </c>
      <c r="BZ3629" s="1" t="s">
        <v>112</v>
      </c>
      <c r="CA3629" s="1">
        <v>0</v>
      </c>
      <c r="CB3629" s="4" t="s">
        <v>18415</v>
      </c>
      <c r="CC3629" s="1" t="s">
        <v>13527</v>
      </c>
      <c r="CE3629" s="1" t="s">
        <v>116</v>
      </c>
      <c r="CF3629" s="1" t="s">
        <v>117</v>
      </c>
      <c r="CG3629" s="1">
        <v>96950</v>
      </c>
      <c r="CH3629" s="3">
        <v>11.17</v>
      </c>
      <c r="CI3629" s="3">
        <v>11.17</v>
      </c>
      <c r="CJ3629" s="3">
        <v>16.760000000000002</v>
      </c>
      <c r="CK3629" s="3">
        <v>16.760000000000002</v>
      </c>
      <c r="CL3629" s="1" t="s">
        <v>137</v>
      </c>
      <c r="CM3629" s="1" t="s">
        <v>362</v>
      </c>
      <c r="CN3629" s="1" t="s">
        <v>139</v>
      </c>
      <c r="CP3629" s="1" t="s">
        <v>112</v>
      </c>
      <c r="CQ3629" s="1" t="s">
        <v>111</v>
      </c>
      <c r="CR3629" s="1" t="s">
        <v>112</v>
      </c>
      <c r="CS3629" s="1" t="s">
        <v>111</v>
      </c>
      <c r="CT3629" s="1" t="s">
        <v>138</v>
      </c>
      <c r="CU3629" s="1" t="s">
        <v>138</v>
      </c>
      <c r="CV3629" s="1" t="s">
        <v>138</v>
      </c>
      <c r="CW3629" s="1" t="s">
        <v>1731</v>
      </c>
      <c r="CX3629" s="1">
        <v>16702333063</v>
      </c>
      <c r="CY3629" s="1" t="s">
        <v>4525</v>
      </c>
      <c r="CZ3629" s="1" t="s">
        <v>138</v>
      </c>
      <c r="DA3629" s="1" t="s">
        <v>111</v>
      </c>
      <c r="DB3629" s="1" t="s">
        <v>112</v>
      </c>
    </row>
    <row r="3630" spans="1:111" ht="15.6" customHeight="1" x14ac:dyDescent="0.25">
      <c r="A3630" s="1" t="s">
        <v>20451</v>
      </c>
      <c r="B3630" s="1" t="s">
        <v>109</v>
      </c>
      <c r="C3630" s="2">
        <v>44052.960204861112</v>
      </c>
      <c r="D3630" s="2">
        <v>44134</v>
      </c>
      <c r="E3630" s="1" t="s">
        <v>180</v>
      </c>
      <c r="G3630" s="1" t="s">
        <v>111</v>
      </c>
      <c r="H3630" s="1" t="s">
        <v>112</v>
      </c>
      <c r="I3630" s="1" t="s">
        <v>112</v>
      </c>
      <c r="J3630" s="1" t="s">
        <v>6842</v>
      </c>
      <c r="L3630" s="1" t="s">
        <v>6843</v>
      </c>
      <c r="M3630" s="1" t="s">
        <v>6844</v>
      </c>
      <c r="N3630" s="1" t="s">
        <v>116</v>
      </c>
      <c r="O3630" s="1" t="s">
        <v>117</v>
      </c>
      <c r="P3630" s="9">
        <v>96950</v>
      </c>
      <c r="Q3630" s="1" t="s">
        <v>118</v>
      </c>
      <c r="R3630" s="1" t="s">
        <v>138</v>
      </c>
      <c r="S3630" s="1">
        <v>16702330744</v>
      </c>
      <c r="U3630" s="1">
        <v>488320</v>
      </c>
      <c r="V3630" s="1" t="s">
        <v>119</v>
      </c>
      <c r="X3630" s="1" t="s">
        <v>4877</v>
      </c>
      <c r="Y3630" s="1" t="s">
        <v>4878</v>
      </c>
      <c r="Z3630" s="1" t="s">
        <v>1544</v>
      </c>
      <c r="AA3630" s="1" t="s">
        <v>5534</v>
      </c>
      <c r="AB3630" s="1" t="s">
        <v>6845</v>
      </c>
      <c r="AC3630" s="1" t="s">
        <v>6846</v>
      </c>
      <c r="AD3630" s="1" t="s">
        <v>116</v>
      </c>
      <c r="AE3630" s="1" t="s">
        <v>117</v>
      </c>
      <c r="AF3630" s="9">
        <v>96950</v>
      </c>
      <c r="AG3630" s="1" t="s">
        <v>118</v>
      </c>
      <c r="AH3630" s="1" t="s">
        <v>138</v>
      </c>
      <c r="AI3630" s="1">
        <v>16702330744</v>
      </c>
      <c r="AK3630" s="1" t="s">
        <v>6847</v>
      </c>
      <c r="BC3630" s="1" t="str">
        <f>"49-9071.00"</f>
        <v>49-9071.00</v>
      </c>
      <c r="BD3630" s="1" t="s">
        <v>214</v>
      </c>
      <c r="BE3630" s="1" t="s">
        <v>6848</v>
      </c>
      <c r="BF3630" s="1" t="s">
        <v>5031</v>
      </c>
      <c r="BG3630" s="1">
        <v>2</v>
      </c>
      <c r="BI3630" s="2">
        <v>44105</v>
      </c>
      <c r="BJ3630" s="2">
        <v>45199</v>
      </c>
      <c r="BM3630" s="1">
        <v>40</v>
      </c>
      <c r="BN3630" s="1">
        <v>0</v>
      </c>
      <c r="BO3630" s="1">
        <v>8</v>
      </c>
      <c r="BP3630" s="1">
        <v>8</v>
      </c>
      <c r="BQ3630" s="1">
        <v>8</v>
      </c>
      <c r="BR3630" s="1">
        <v>8</v>
      </c>
      <c r="BS3630" s="1">
        <v>8</v>
      </c>
      <c r="BT3630" s="1">
        <v>0</v>
      </c>
      <c r="BU3630" s="1" t="str">
        <f>"8:00 AM"</f>
        <v>8:00 AM</v>
      </c>
      <c r="BV3630" s="1" t="str">
        <f>"5:00 PM"</f>
        <v>5:00 PM</v>
      </c>
      <c r="BW3630" s="1" t="s">
        <v>135</v>
      </c>
      <c r="BX3630" s="1">
        <v>0</v>
      </c>
      <c r="BY3630" s="1">
        <v>24</v>
      </c>
      <c r="BZ3630" s="1" t="s">
        <v>112</v>
      </c>
      <c r="CA3630" s="1">
        <v>0</v>
      </c>
      <c r="CB3630" s="1" t="s">
        <v>11123</v>
      </c>
      <c r="CC3630" s="1" t="s">
        <v>6849</v>
      </c>
      <c r="CD3630" s="1" t="s">
        <v>4883</v>
      </c>
      <c r="CE3630" s="1" t="s">
        <v>6850</v>
      </c>
      <c r="CF3630" s="1" t="s">
        <v>117</v>
      </c>
      <c r="CG3630" s="1">
        <v>96950</v>
      </c>
      <c r="CH3630" s="3">
        <v>12.64</v>
      </c>
      <c r="CI3630" s="3">
        <v>12.64</v>
      </c>
      <c r="CJ3630" s="3">
        <v>18.96</v>
      </c>
      <c r="CK3630" s="3">
        <v>18.96</v>
      </c>
      <c r="CL3630" s="1" t="s">
        <v>137</v>
      </c>
      <c r="CM3630" s="1" t="s">
        <v>138</v>
      </c>
      <c r="CN3630" s="1" t="s">
        <v>139</v>
      </c>
      <c r="CP3630" s="1" t="s">
        <v>112</v>
      </c>
      <c r="CQ3630" s="1" t="s">
        <v>111</v>
      </c>
      <c r="CR3630" s="1" t="s">
        <v>111</v>
      </c>
      <c r="CS3630" s="1" t="s">
        <v>111</v>
      </c>
      <c r="CT3630" s="1" t="s">
        <v>138</v>
      </c>
      <c r="CU3630" s="1" t="s">
        <v>111</v>
      </c>
      <c r="CV3630" s="1" t="s">
        <v>138</v>
      </c>
      <c r="CW3630" s="1" t="s">
        <v>138</v>
      </c>
      <c r="CX3630" s="1">
        <v>16702330744</v>
      </c>
      <c r="CY3630" s="1" t="s">
        <v>4879</v>
      </c>
      <c r="CZ3630" s="1" t="s">
        <v>138</v>
      </c>
      <c r="DA3630" s="1" t="s">
        <v>111</v>
      </c>
      <c r="DB3630" s="1" t="s">
        <v>112</v>
      </c>
    </row>
    <row r="3631" spans="1:111" ht="15.6" customHeight="1" x14ac:dyDescent="0.25">
      <c r="A3631" s="1" t="s">
        <v>20456</v>
      </c>
      <c r="B3631" s="1" t="s">
        <v>109</v>
      </c>
      <c r="C3631" s="2">
        <v>44068.098161689813</v>
      </c>
      <c r="D3631" s="2">
        <v>44123</v>
      </c>
      <c r="E3631" s="1" t="s">
        <v>180</v>
      </c>
      <c r="G3631" s="1" t="s">
        <v>112</v>
      </c>
      <c r="H3631" s="1" t="s">
        <v>112</v>
      </c>
      <c r="I3631" s="1" t="s">
        <v>112</v>
      </c>
      <c r="J3631" s="1" t="s">
        <v>11423</v>
      </c>
      <c r="K3631" s="1" t="s">
        <v>20457</v>
      </c>
      <c r="L3631" s="1" t="s">
        <v>20458</v>
      </c>
      <c r="M3631" s="1" t="s">
        <v>2214</v>
      </c>
      <c r="N3631" s="1" t="s">
        <v>116</v>
      </c>
      <c r="O3631" s="1" t="s">
        <v>117</v>
      </c>
      <c r="P3631" s="9">
        <v>96950</v>
      </c>
      <c r="Q3631" s="1" t="s">
        <v>118</v>
      </c>
      <c r="S3631" s="1">
        <v>16702359981</v>
      </c>
      <c r="U3631" s="1">
        <v>721191</v>
      </c>
      <c r="V3631" s="1" t="s">
        <v>119</v>
      </c>
      <c r="X3631" s="1" t="s">
        <v>2076</v>
      </c>
      <c r="Y3631" s="1" t="s">
        <v>2215</v>
      </c>
      <c r="AA3631" s="1" t="s">
        <v>461</v>
      </c>
      <c r="AB3631" s="1" t="s">
        <v>20459</v>
      </c>
      <c r="AC3631" s="1" t="s">
        <v>2214</v>
      </c>
      <c r="AD3631" s="1" t="s">
        <v>116</v>
      </c>
      <c r="AE3631" s="1" t="s">
        <v>117</v>
      </c>
      <c r="AF3631" s="9">
        <v>96950</v>
      </c>
      <c r="AG3631" s="1" t="s">
        <v>118</v>
      </c>
      <c r="AI3631" s="1">
        <v>16702359981</v>
      </c>
      <c r="AK3631" s="1" t="s">
        <v>20460</v>
      </c>
      <c r="BC3631" s="1" t="str">
        <f>"43-1011.00"</f>
        <v>43-1011.00</v>
      </c>
      <c r="BD3631" s="1" t="s">
        <v>421</v>
      </c>
      <c r="BE3631" s="1" t="s">
        <v>20461</v>
      </c>
      <c r="BF3631" s="1" t="s">
        <v>6917</v>
      </c>
      <c r="BG3631" s="1">
        <v>1</v>
      </c>
      <c r="BI3631" s="2">
        <v>44105</v>
      </c>
      <c r="BJ3631" s="2">
        <v>45199</v>
      </c>
      <c r="BM3631" s="1">
        <v>40</v>
      </c>
      <c r="BN3631" s="1">
        <v>0</v>
      </c>
      <c r="BO3631" s="1">
        <v>8</v>
      </c>
      <c r="BP3631" s="1">
        <v>8</v>
      </c>
      <c r="BQ3631" s="1">
        <v>8</v>
      </c>
      <c r="BR3631" s="1">
        <v>8</v>
      </c>
      <c r="BS3631" s="1">
        <v>8</v>
      </c>
      <c r="BT3631" s="1">
        <v>0</v>
      </c>
      <c r="BU3631" s="1" t="str">
        <f>"9:00 AM"</f>
        <v>9:00 AM</v>
      </c>
      <c r="BV3631" s="1" t="str">
        <f>"6:00 PM"</f>
        <v>6:00 PM</v>
      </c>
      <c r="BW3631" s="1" t="s">
        <v>230</v>
      </c>
      <c r="BX3631" s="1">
        <v>0</v>
      </c>
      <c r="BY3631" s="1">
        <v>24</v>
      </c>
      <c r="BZ3631" s="1" t="s">
        <v>111</v>
      </c>
      <c r="CA3631" s="1">
        <v>1</v>
      </c>
      <c r="CB3631" s="1" t="s">
        <v>20462</v>
      </c>
      <c r="CC3631" s="1" t="s">
        <v>20458</v>
      </c>
      <c r="CD3631" s="1" t="s">
        <v>2214</v>
      </c>
      <c r="CE3631" s="1" t="s">
        <v>116</v>
      </c>
      <c r="CF3631" s="1" t="s">
        <v>117</v>
      </c>
      <c r="CG3631" s="1">
        <v>96950</v>
      </c>
      <c r="CH3631" s="3">
        <v>20.100000000000001</v>
      </c>
      <c r="CI3631" s="3">
        <v>20.100000000000001</v>
      </c>
      <c r="CJ3631" s="3">
        <v>30.15</v>
      </c>
      <c r="CK3631" s="3">
        <v>30.15</v>
      </c>
      <c r="CL3631" s="1" t="s">
        <v>137</v>
      </c>
      <c r="CM3631" s="1" t="s">
        <v>20463</v>
      </c>
      <c r="CN3631" s="1" t="s">
        <v>139</v>
      </c>
      <c r="CP3631" s="1" t="s">
        <v>112</v>
      </c>
      <c r="CQ3631" s="1" t="s">
        <v>111</v>
      </c>
      <c r="CR3631" s="1" t="s">
        <v>111</v>
      </c>
      <c r="CS3631" s="1" t="s">
        <v>111</v>
      </c>
      <c r="CT3631" s="1" t="s">
        <v>138</v>
      </c>
      <c r="CU3631" s="1" t="s">
        <v>111</v>
      </c>
      <c r="CV3631" s="1" t="s">
        <v>111</v>
      </c>
      <c r="CW3631" s="1" t="s">
        <v>20464</v>
      </c>
      <c r="CX3631" s="1">
        <v>16702359981</v>
      </c>
      <c r="CY3631" s="1" t="s">
        <v>20460</v>
      </c>
      <c r="CZ3631" s="1" t="s">
        <v>428</v>
      </c>
      <c r="DA3631" s="1" t="s">
        <v>111</v>
      </c>
      <c r="DB3631" s="1" t="s">
        <v>112</v>
      </c>
      <c r="DC3631" s="1" t="s">
        <v>2222</v>
      </c>
      <c r="DD3631" s="1" t="s">
        <v>2223</v>
      </c>
      <c r="DE3631" s="1" t="s">
        <v>1747</v>
      </c>
      <c r="DF3631" s="1" t="s">
        <v>2224</v>
      </c>
      <c r="DG3631" s="1" t="s">
        <v>20465</v>
      </c>
    </row>
    <row r="3632" spans="1:111" ht="15.6" customHeight="1" x14ac:dyDescent="0.25">
      <c r="A3632" s="1" t="s">
        <v>20481</v>
      </c>
      <c r="B3632" s="1" t="s">
        <v>109</v>
      </c>
      <c r="C3632" s="2">
        <v>44059.812279166668</v>
      </c>
      <c r="D3632" s="2">
        <v>44147</v>
      </c>
      <c r="E3632" s="1" t="s">
        <v>110</v>
      </c>
      <c r="F3632" s="2">
        <v>44102.833333333336</v>
      </c>
      <c r="G3632" s="1" t="s">
        <v>111</v>
      </c>
      <c r="H3632" s="1" t="s">
        <v>112</v>
      </c>
      <c r="I3632" s="1" t="s">
        <v>112</v>
      </c>
      <c r="J3632" s="1" t="s">
        <v>7002</v>
      </c>
      <c r="L3632" s="1" t="s">
        <v>3412</v>
      </c>
      <c r="N3632" s="1" t="s">
        <v>167</v>
      </c>
      <c r="O3632" s="1" t="s">
        <v>117</v>
      </c>
      <c r="P3632" s="9">
        <v>96950</v>
      </c>
      <c r="Q3632" s="1" t="s">
        <v>118</v>
      </c>
      <c r="S3632" s="1">
        <v>16702343926</v>
      </c>
      <c r="T3632" s="1">
        <v>103</v>
      </c>
      <c r="U3632" s="1">
        <v>6215</v>
      </c>
      <c r="V3632" s="1" t="s">
        <v>119</v>
      </c>
      <c r="X3632" s="1" t="s">
        <v>890</v>
      </c>
      <c r="Y3632" s="1" t="s">
        <v>5616</v>
      </c>
      <c r="Z3632" s="1" t="s">
        <v>5617</v>
      </c>
      <c r="AA3632" s="1" t="s">
        <v>528</v>
      </c>
      <c r="AB3632" s="1" t="s">
        <v>3412</v>
      </c>
      <c r="AD3632" s="1" t="s">
        <v>167</v>
      </c>
      <c r="AE3632" s="1" t="s">
        <v>117</v>
      </c>
      <c r="AF3632" s="9">
        <v>96950</v>
      </c>
      <c r="AG3632" s="1" t="s">
        <v>118</v>
      </c>
      <c r="AI3632" s="1">
        <v>16702343926</v>
      </c>
      <c r="AJ3632" s="1">
        <v>103</v>
      </c>
      <c r="AK3632" s="1" t="s">
        <v>5619</v>
      </c>
      <c r="BC3632" s="1" t="str">
        <f>"29-1141.00"</f>
        <v>29-1141.00</v>
      </c>
      <c r="BD3632" s="1" t="s">
        <v>1381</v>
      </c>
      <c r="BE3632" s="1" t="s">
        <v>20482</v>
      </c>
      <c r="BF3632" s="1" t="s">
        <v>7030</v>
      </c>
      <c r="BG3632" s="1">
        <v>1</v>
      </c>
      <c r="BI3632" s="2">
        <v>44105</v>
      </c>
      <c r="BJ3632" s="2">
        <v>44469</v>
      </c>
      <c r="BM3632" s="1">
        <v>40</v>
      </c>
      <c r="BN3632" s="1">
        <v>0</v>
      </c>
      <c r="BO3632" s="1">
        <v>8</v>
      </c>
      <c r="BP3632" s="1">
        <v>8</v>
      </c>
      <c r="BQ3632" s="1">
        <v>8</v>
      </c>
      <c r="BR3632" s="1">
        <v>8</v>
      </c>
      <c r="BS3632" s="1">
        <v>8</v>
      </c>
      <c r="BT3632" s="1">
        <v>0</v>
      </c>
      <c r="BU3632" s="1" t="str">
        <f>"8:00 AM"</f>
        <v>8:00 AM</v>
      </c>
      <c r="BV3632" s="1" t="str">
        <f>"5:00 PM"</f>
        <v>5:00 PM</v>
      </c>
      <c r="BW3632" s="1" t="s">
        <v>392</v>
      </c>
      <c r="BX3632" s="1">
        <v>0</v>
      </c>
      <c r="BY3632" s="1">
        <v>12</v>
      </c>
      <c r="BZ3632" s="1" t="s">
        <v>112</v>
      </c>
      <c r="CA3632" s="1">
        <v>0</v>
      </c>
      <c r="CB3632" s="1" t="s">
        <v>20483</v>
      </c>
      <c r="CC3632" s="1" t="s">
        <v>7005</v>
      </c>
      <c r="CD3632" s="1" t="s">
        <v>3231</v>
      </c>
      <c r="CE3632" s="1" t="s">
        <v>167</v>
      </c>
      <c r="CF3632" s="1" t="s">
        <v>117</v>
      </c>
      <c r="CG3632" s="1">
        <v>96950</v>
      </c>
      <c r="CH3632" s="3">
        <v>17.059999999999999</v>
      </c>
      <c r="CI3632" s="3">
        <v>25</v>
      </c>
      <c r="CJ3632" s="3">
        <v>25.59</v>
      </c>
      <c r="CK3632" s="3">
        <v>37.5</v>
      </c>
      <c r="CL3632" s="1" t="s">
        <v>137</v>
      </c>
      <c r="CN3632" s="1" t="s">
        <v>139</v>
      </c>
      <c r="CP3632" s="1" t="s">
        <v>112</v>
      </c>
      <c r="CQ3632" s="1" t="s">
        <v>111</v>
      </c>
      <c r="CR3632" s="1" t="s">
        <v>112</v>
      </c>
      <c r="CS3632" s="1" t="s">
        <v>111</v>
      </c>
      <c r="CT3632" s="1" t="s">
        <v>138</v>
      </c>
      <c r="CU3632" s="1" t="s">
        <v>111</v>
      </c>
      <c r="CV3632" s="1" t="s">
        <v>138</v>
      </c>
      <c r="CW3632" s="1" t="s">
        <v>20484</v>
      </c>
      <c r="CX3632" s="1">
        <v>16702343926</v>
      </c>
      <c r="CY3632" s="1" t="s">
        <v>5619</v>
      </c>
      <c r="CZ3632" s="1" t="s">
        <v>428</v>
      </c>
      <c r="DA3632" s="1" t="s">
        <v>111</v>
      </c>
      <c r="DB3632" s="1" t="s">
        <v>112</v>
      </c>
    </row>
    <row r="3633" spans="1:111" ht="15.6" customHeight="1" x14ac:dyDescent="0.25">
      <c r="A3633" s="1" t="s">
        <v>20492</v>
      </c>
      <c r="B3633" s="1" t="s">
        <v>109</v>
      </c>
      <c r="C3633" s="2">
        <v>44066.979570254633</v>
      </c>
      <c r="D3633" s="2">
        <v>44187</v>
      </c>
      <c r="E3633" s="1" t="s">
        <v>180</v>
      </c>
      <c r="G3633" s="1" t="s">
        <v>112</v>
      </c>
      <c r="H3633" s="1" t="s">
        <v>112</v>
      </c>
      <c r="I3633" s="1" t="s">
        <v>112</v>
      </c>
      <c r="J3633" s="1" t="s">
        <v>1338</v>
      </c>
      <c r="K3633" s="1" t="s">
        <v>1339</v>
      </c>
      <c r="L3633" s="1" t="s">
        <v>1345</v>
      </c>
      <c r="M3633" s="1" t="s">
        <v>1346</v>
      </c>
      <c r="N3633" s="1" t="s">
        <v>116</v>
      </c>
      <c r="O3633" s="1" t="s">
        <v>117</v>
      </c>
      <c r="P3633" s="9">
        <v>96950</v>
      </c>
      <c r="Q3633" s="1" t="s">
        <v>118</v>
      </c>
      <c r="R3633" s="1" t="s">
        <v>242</v>
      </c>
      <c r="S3633" s="1">
        <v>16702344000</v>
      </c>
      <c r="U3633" s="1">
        <v>561320</v>
      </c>
      <c r="V3633" s="1" t="s">
        <v>119</v>
      </c>
      <c r="X3633" s="1" t="s">
        <v>1342</v>
      </c>
      <c r="Y3633" s="1" t="s">
        <v>1343</v>
      </c>
      <c r="Z3633" s="1" t="s">
        <v>1344</v>
      </c>
      <c r="AA3633" s="1" t="s">
        <v>245</v>
      </c>
      <c r="AB3633" s="1" t="s">
        <v>1345</v>
      </c>
      <c r="AC3633" s="1" t="s">
        <v>1346</v>
      </c>
      <c r="AD3633" s="1" t="s">
        <v>116</v>
      </c>
      <c r="AE3633" s="1" t="s">
        <v>117</v>
      </c>
      <c r="AF3633" s="9">
        <v>96950</v>
      </c>
      <c r="AG3633" s="1" t="s">
        <v>118</v>
      </c>
      <c r="AH3633" s="1" t="s">
        <v>242</v>
      </c>
      <c r="AI3633" s="1">
        <v>16702344000</v>
      </c>
      <c r="AK3633" s="1" t="s">
        <v>1347</v>
      </c>
      <c r="BC3633" s="1" t="str">
        <f>"49-9071.00"</f>
        <v>49-9071.00</v>
      </c>
      <c r="BD3633" s="1" t="s">
        <v>214</v>
      </c>
      <c r="BE3633" s="1" t="s">
        <v>17935</v>
      </c>
      <c r="BF3633" s="1" t="s">
        <v>214</v>
      </c>
      <c r="BG3633" s="1">
        <v>5</v>
      </c>
      <c r="BI3633" s="2">
        <v>44186</v>
      </c>
      <c r="BJ3633" s="2">
        <v>44550</v>
      </c>
      <c r="BM3633" s="1">
        <v>35</v>
      </c>
      <c r="BN3633" s="1">
        <v>0</v>
      </c>
      <c r="BO3633" s="1">
        <v>7</v>
      </c>
      <c r="BP3633" s="1">
        <v>7</v>
      </c>
      <c r="BQ3633" s="1">
        <v>7</v>
      </c>
      <c r="BR3633" s="1">
        <v>7</v>
      </c>
      <c r="BS3633" s="1">
        <v>7</v>
      </c>
      <c r="BT3633" s="1">
        <v>0</v>
      </c>
      <c r="BU3633" s="1" t="str">
        <f>"8:00 AM"</f>
        <v>8:00 AM</v>
      </c>
      <c r="BV3633" s="1" t="str">
        <f>"4:30 PM"</f>
        <v>4:30 PM</v>
      </c>
      <c r="BW3633" s="1" t="s">
        <v>135</v>
      </c>
      <c r="BX3633" s="1">
        <v>3</v>
      </c>
      <c r="BY3633" s="1">
        <v>12</v>
      </c>
      <c r="BZ3633" s="1" t="s">
        <v>112</v>
      </c>
      <c r="CA3633" s="1">
        <v>0</v>
      </c>
      <c r="CB3633" s="4" t="s">
        <v>20493</v>
      </c>
      <c r="CC3633" s="1" t="s">
        <v>1948</v>
      </c>
      <c r="CD3633" s="1" t="s">
        <v>1345</v>
      </c>
      <c r="CE3633" s="1" t="s">
        <v>116</v>
      </c>
      <c r="CF3633" s="1" t="s">
        <v>117</v>
      </c>
      <c r="CG3633" s="1">
        <v>96950</v>
      </c>
      <c r="CH3633" s="3">
        <v>8.33</v>
      </c>
      <c r="CI3633" s="3">
        <v>8.33</v>
      </c>
      <c r="CJ3633" s="3">
        <v>12.49</v>
      </c>
      <c r="CK3633" s="3">
        <v>12.49</v>
      </c>
      <c r="CL3633" s="1" t="s">
        <v>137</v>
      </c>
      <c r="CM3633" s="1" t="s">
        <v>1257</v>
      </c>
      <c r="CN3633" s="1" t="s">
        <v>139</v>
      </c>
      <c r="CP3633" s="1" t="s">
        <v>112</v>
      </c>
      <c r="CQ3633" s="1" t="s">
        <v>111</v>
      </c>
      <c r="CR3633" s="1" t="s">
        <v>112</v>
      </c>
      <c r="CS3633" s="1" t="s">
        <v>111</v>
      </c>
      <c r="CT3633" s="1" t="s">
        <v>111</v>
      </c>
      <c r="CU3633" s="1" t="s">
        <v>111</v>
      </c>
      <c r="CV3633" s="1" t="s">
        <v>138</v>
      </c>
      <c r="CW3633" s="1" t="s">
        <v>1351</v>
      </c>
      <c r="CX3633" s="1">
        <v>16702344000</v>
      </c>
      <c r="CY3633" s="1" t="s">
        <v>1347</v>
      </c>
      <c r="CZ3633" s="1" t="s">
        <v>380</v>
      </c>
      <c r="DA3633" s="1" t="s">
        <v>111</v>
      </c>
      <c r="DB3633" s="1" t="s">
        <v>112</v>
      </c>
      <c r="DC3633" s="1" t="s">
        <v>1342</v>
      </c>
      <c r="DD3633" s="1" t="s">
        <v>1343</v>
      </c>
      <c r="DE3633" s="1" t="s">
        <v>236</v>
      </c>
      <c r="DF3633" s="1" t="s">
        <v>1338</v>
      </c>
      <c r="DG3633" s="1" t="s">
        <v>1347</v>
      </c>
    </row>
    <row r="3634" spans="1:111" ht="15.6" customHeight="1" x14ac:dyDescent="0.25">
      <c r="A3634" s="1" t="s">
        <v>20495</v>
      </c>
      <c r="B3634" s="1" t="s">
        <v>109</v>
      </c>
      <c r="C3634" s="2">
        <v>44139.82353321759</v>
      </c>
      <c r="D3634" s="2">
        <v>44172</v>
      </c>
      <c r="E3634" s="1" t="s">
        <v>180</v>
      </c>
      <c r="G3634" s="1" t="s">
        <v>112</v>
      </c>
      <c r="H3634" s="1" t="s">
        <v>112</v>
      </c>
      <c r="I3634" s="1" t="s">
        <v>112</v>
      </c>
      <c r="J3634" s="1" t="s">
        <v>2444</v>
      </c>
      <c r="K3634" s="1" t="s">
        <v>138</v>
      </c>
      <c r="L3634" s="1" t="s">
        <v>2445</v>
      </c>
      <c r="M3634" s="1" t="s">
        <v>2446</v>
      </c>
      <c r="N3634" s="1" t="s">
        <v>259</v>
      </c>
      <c r="O3634" s="1" t="s">
        <v>117</v>
      </c>
      <c r="P3634" s="9">
        <v>96952</v>
      </c>
      <c r="Q3634" s="1" t="s">
        <v>118</v>
      </c>
      <c r="R3634" s="1" t="s">
        <v>138</v>
      </c>
      <c r="S3634" s="1">
        <v>16704339989</v>
      </c>
      <c r="U3634" s="1">
        <v>481111</v>
      </c>
      <c r="V3634" s="1" t="s">
        <v>119</v>
      </c>
      <c r="X3634" s="1" t="s">
        <v>6858</v>
      </c>
      <c r="Y3634" s="1" t="s">
        <v>2448</v>
      </c>
      <c r="Z3634" s="1" t="s">
        <v>2449</v>
      </c>
      <c r="AA3634" s="1" t="s">
        <v>1568</v>
      </c>
      <c r="AB3634" s="1" t="s">
        <v>2445</v>
      </c>
      <c r="AC3634" s="1" t="s">
        <v>2446</v>
      </c>
      <c r="AD3634" s="1" t="s">
        <v>259</v>
      </c>
      <c r="AE3634" s="1" t="s">
        <v>117</v>
      </c>
      <c r="AF3634" s="9">
        <v>96952</v>
      </c>
      <c r="AG3634" s="1" t="s">
        <v>118</v>
      </c>
      <c r="AH3634" s="1" t="s">
        <v>138</v>
      </c>
      <c r="AI3634" s="1">
        <v>16704339989</v>
      </c>
      <c r="AK3634" s="1" t="s">
        <v>2451</v>
      </c>
      <c r="BC3634" s="1" t="str">
        <f>"49-3011.00"</f>
        <v>49-3011.00</v>
      </c>
      <c r="BD3634" s="1" t="s">
        <v>15904</v>
      </c>
      <c r="BE3634" s="1" t="s">
        <v>17978</v>
      </c>
      <c r="BF3634" s="1" t="s">
        <v>17979</v>
      </c>
      <c r="BG3634" s="1">
        <v>2</v>
      </c>
      <c r="BI3634" s="2">
        <v>44228</v>
      </c>
      <c r="BJ3634" s="2">
        <v>44592</v>
      </c>
      <c r="BM3634" s="1">
        <v>40</v>
      </c>
      <c r="BN3634" s="1">
        <v>0</v>
      </c>
      <c r="BO3634" s="1">
        <v>8</v>
      </c>
      <c r="BP3634" s="1">
        <v>8</v>
      </c>
      <c r="BQ3634" s="1">
        <v>8</v>
      </c>
      <c r="BR3634" s="1">
        <v>8</v>
      </c>
      <c r="BS3634" s="1">
        <v>8</v>
      </c>
      <c r="BT3634" s="1">
        <v>0</v>
      </c>
      <c r="BU3634" s="1" t="str">
        <f>"8:00 AM"</f>
        <v>8:00 AM</v>
      </c>
      <c r="BV3634" s="1" t="str">
        <f>"5:00 PM"</f>
        <v>5:00 PM</v>
      </c>
      <c r="BW3634" s="1" t="s">
        <v>135</v>
      </c>
      <c r="BX3634" s="1">
        <v>30</v>
      </c>
      <c r="BY3634" s="1">
        <v>24</v>
      </c>
      <c r="BZ3634" s="1" t="s">
        <v>112</v>
      </c>
      <c r="CA3634" s="1">
        <v>0</v>
      </c>
      <c r="CB3634" s="1" t="s">
        <v>20496</v>
      </c>
      <c r="CC3634" s="1" t="s">
        <v>2445</v>
      </c>
      <c r="CD3634" s="1" t="s">
        <v>2446</v>
      </c>
      <c r="CE3634" s="1" t="s">
        <v>259</v>
      </c>
      <c r="CF3634" s="1" t="s">
        <v>117</v>
      </c>
      <c r="CG3634" s="1">
        <v>96952</v>
      </c>
      <c r="CH3634" s="3">
        <v>10.67</v>
      </c>
      <c r="CI3634" s="3">
        <v>15.63</v>
      </c>
      <c r="CL3634" s="1" t="s">
        <v>137</v>
      </c>
      <c r="CM3634" s="1" t="s">
        <v>138</v>
      </c>
      <c r="CN3634" s="1" t="s">
        <v>139</v>
      </c>
      <c r="CP3634" s="1" t="s">
        <v>112</v>
      </c>
      <c r="CQ3634" s="1" t="s">
        <v>111</v>
      </c>
      <c r="CR3634" s="1" t="s">
        <v>112</v>
      </c>
      <c r="CS3634" s="1" t="s">
        <v>112</v>
      </c>
      <c r="CT3634" s="1" t="s">
        <v>111</v>
      </c>
      <c r="CU3634" s="1" t="s">
        <v>111</v>
      </c>
      <c r="CV3634" s="1" t="s">
        <v>138</v>
      </c>
      <c r="CW3634" s="1" t="s">
        <v>2456</v>
      </c>
      <c r="CX3634" s="1">
        <v>16704339989</v>
      </c>
      <c r="CY3634" s="1" t="s">
        <v>2457</v>
      </c>
      <c r="CZ3634" s="1" t="s">
        <v>2458</v>
      </c>
      <c r="DA3634" s="1" t="s">
        <v>111</v>
      </c>
      <c r="DB3634" s="1" t="s">
        <v>112</v>
      </c>
    </row>
    <row r="3635" spans="1:111" ht="15.6" customHeight="1" x14ac:dyDescent="0.25">
      <c r="A3635" s="1" t="s">
        <v>20499</v>
      </c>
      <c r="B3635" s="1" t="s">
        <v>109</v>
      </c>
      <c r="C3635" s="2">
        <v>44067.170065046295</v>
      </c>
      <c r="D3635" s="2">
        <v>44139</v>
      </c>
      <c r="E3635" s="1" t="s">
        <v>180</v>
      </c>
      <c r="G3635" s="1" t="s">
        <v>111</v>
      </c>
      <c r="H3635" s="1" t="s">
        <v>112</v>
      </c>
      <c r="I3635" s="1" t="s">
        <v>112</v>
      </c>
      <c r="J3635" s="1" t="s">
        <v>12005</v>
      </c>
      <c r="K3635" s="1" t="s">
        <v>12006</v>
      </c>
      <c r="L3635" s="1" t="s">
        <v>20500</v>
      </c>
      <c r="M3635" s="1" t="s">
        <v>12007</v>
      </c>
      <c r="N3635" s="1" t="s">
        <v>167</v>
      </c>
      <c r="O3635" s="1" t="s">
        <v>117</v>
      </c>
      <c r="P3635" s="9">
        <v>96950</v>
      </c>
      <c r="Q3635" s="1" t="s">
        <v>118</v>
      </c>
      <c r="R3635" s="1" t="s">
        <v>117</v>
      </c>
      <c r="S3635" s="1">
        <v>16702330744</v>
      </c>
      <c r="U3635" s="1">
        <v>48832</v>
      </c>
      <c r="V3635" s="1" t="s">
        <v>119</v>
      </c>
      <c r="X3635" s="1" t="s">
        <v>12008</v>
      </c>
      <c r="Y3635" s="1" t="s">
        <v>12009</v>
      </c>
      <c r="Z3635" s="1" t="s">
        <v>275</v>
      </c>
      <c r="AA3635" s="1" t="s">
        <v>528</v>
      </c>
      <c r="AB3635" s="1" t="s">
        <v>20500</v>
      </c>
      <c r="AC3635" s="1" t="s">
        <v>12007</v>
      </c>
      <c r="AD3635" s="1" t="s">
        <v>167</v>
      </c>
      <c r="AE3635" s="1" t="s">
        <v>117</v>
      </c>
      <c r="AF3635" s="9">
        <v>96950</v>
      </c>
      <c r="AG3635" s="1" t="s">
        <v>118</v>
      </c>
      <c r="AH3635" s="1" t="s">
        <v>117</v>
      </c>
      <c r="AI3635" s="1">
        <v>16702330744</v>
      </c>
      <c r="AK3635" s="1" t="s">
        <v>6847</v>
      </c>
      <c r="BC3635" s="1" t="str">
        <f>"13-2011.01"</f>
        <v>13-2011.01</v>
      </c>
      <c r="BD3635" s="1" t="s">
        <v>932</v>
      </c>
      <c r="BE3635" s="1" t="s">
        <v>20501</v>
      </c>
      <c r="BF3635" s="1" t="s">
        <v>511</v>
      </c>
      <c r="BG3635" s="1">
        <v>1</v>
      </c>
      <c r="BI3635" s="2">
        <v>44105</v>
      </c>
      <c r="BJ3635" s="2">
        <v>45199</v>
      </c>
      <c r="BM3635" s="1">
        <v>35</v>
      </c>
      <c r="BN3635" s="1">
        <v>0</v>
      </c>
      <c r="BO3635" s="1">
        <v>7</v>
      </c>
      <c r="BP3635" s="1">
        <v>7</v>
      </c>
      <c r="BQ3635" s="1">
        <v>7</v>
      </c>
      <c r="BR3635" s="1">
        <v>7</v>
      </c>
      <c r="BS3635" s="1">
        <v>7</v>
      </c>
      <c r="BT3635" s="1">
        <v>0</v>
      </c>
      <c r="BU3635" s="1" t="str">
        <f>"9:00 AM"</f>
        <v>9:00 AM</v>
      </c>
      <c r="BV3635" s="1" t="str">
        <f>"5:00 PM"</f>
        <v>5:00 PM</v>
      </c>
      <c r="BW3635" s="1" t="s">
        <v>193</v>
      </c>
      <c r="BX3635" s="1">
        <v>0</v>
      </c>
      <c r="BY3635" s="1">
        <v>48</v>
      </c>
      <c r="BZ3635" s="1" t="s">
        <v>112</v>
      </c>
      <c r="CA3635" s="1">
        <v>0</v>
      </c>
      <c r="CB3635" s="1" t="s">
        <v>20502</v>
      </c>
      <c r="CC3635" s="1" t="s">
        <v>12013</v>
      </c>
      <c r="CD3635" s="1" t="s">
        <v>12014</v>
      </c>
      <c r="CE3635" s="1" t="s">
        <v>167</v>
      </c>
      <c r="CF3635" s="1" t="s">
        <v>117</v>
      </c>
      <c r="CG3635" s="1">
        <v>96950</v>
      </c>
      <c r="CH3635" s="3">
        <v>25.1</v>
      </c>
      <c r="CI3635" s="3">
        <v>25.1</v>
      </c>
      <c r="CJ3635" s="3">
        <v>37.65</v>
      </c>
      <c r="CK3635" s="3">
        <v>37.65</v>
      </c>
      <c r="CL3635" s="1" t="s">
        <v>137</v>
      </c>
      <c r="CM3635" s="1" t="s">
        <v>230</v>
      </c>
      <c r="CN3635" s="1" t="s">
        <v>139</v>
      </c>
      <c r="CP3635" s="1" t="s">
        <v>112</v>
      </c>
      <c r="CQ3635" s="1" t="s">
        <v>111</v>
      </c>
      <c r="CR3635" s="1" t="s">
        <v>112</v>
      </c>
      <c r="CS3635" s="1" t="s">
        <v>111</v>
      </c>
      <c r="CT3635" s="1" t="s">
        <v>138</v>
      </c>
      <c r="CU3635" s="1" t="s">
        <v>138</v>
      </c>
      <c r="CV3635" s="1" t="s">
        <v>138</v>
      </c>
      <c r="CW3635" s="1" t="s">
        <v>20503</v>
      </c>
      <c r="CX3635" s="1">
        <v>16702330744</v>
      </c>
      <c r="CY3635" s="1" t="s">
        <v>6847</v>
      </c>
      <c r="CZ3635" s="1" t="s">
        <v>138</v>
      </c>
      <c r="DA3635" s="1" t="s">
        <v>111</v>
      </c>
      <c r="DB3635" s="1" t="s">
        <v>112</v>
      </c>
      <c r="DC3635" s="1" t="s">
        <v>12008</v>
      </c>
      <c r="DD3635" s="1" t="s">
        <v>12009</v>
      </c>
      <c r="DE3635" s="1" t="s">
        <v>829</v>
      </c>
      <c r="DF3635" s="1" t="s">
        <v>12005</v>
      </c>
      <c r="DG3635" s="1" t="s">
        <v>6847</v>
      </c>
    </row>
    <row r="3636" spans="1:111" ht="15.6" customHeight="1" x14ac:dyDescent="0.25">
      <c r="A3636" s="1" t="s">
        <v>20511</v>
      </c>
      <c r="B3636" s="1" t="s">
        <v>109</v>
      </c>
      <c r="C3636" s="2">
        <v>44019.077096412038</v>
      </c>
      <c r="D3636" s="2">
        <v>44112</v>
      </c>
      <c r="E3636" s="1" t="s">
        <v>180</v>
      </c>
      <c r="G3636" s="1" t="s">
        <v>112</v>
      </c>
      <c r="H3636" s="1" t="s">
        <v>112</v>
      </c>
      <c r="I3636" s="1" t="s">
        <v>112</v>
      </c>
      <c r="J3636" s="1" t="s">
        <v>791</v>
      </c>
      <c r="K3636" s="1" t="s">
        <v>792</v>
      </c>
      <c r="L3636" s="1" t="s">
        <v>2383</v>
      </c>
      <c r="M3636" s="1" t="s">
        <v>786</v>
      </c>
      <c r="N3636" s="1" t="s">
        <v>116</v>
      </c>
      <c r="O3636" s="1" t="s">
        <v>117</v>
      </c>
      <c r="P3636" s="9">
        <v>96950</v>
      </c>
      <c r="Q3636" s="1" t="s">
        <v>118</v>
      </c>
      <c r="R3636" s="1" t="s">
        <v>719</v>
      </c>
      <c r="S3636" s="1">
        <v>16703236877</v>
      </c>
      <c r="U3636" s="1">
        <v>62161</v>
      </c>
      <c r="V3636" s="1" t="s">
        <v>119</v>
      </c>
      <c r="X3636" s="1" t="s">
        <v>686</v>
      </c>
      <c r="Y3636" s="1" t="s">
        <v>687</v>
      </c>
      <c r="Z3636" s="1" t="s">
        <v>688</v>
      </c>
      <c r="AA3636" s="1" t="s">
        <v>245</v>
      </c>
      <c r="AB3636" s="1" t="s">
        <v>689</v>
      </c>
      <c r="AD3636" s="1" t="s">
        <v>690</v>
      </c>
      <c r="AE3636" s="1" t="s">
        <v>691</v>
      </c>
      <c r="AF3636" s="9">
        <v>96931</v>
      </c>
      <c r="AG3636" s="1" t="s">
        <v>118</v>
      </c>
      <c r="AH3636" s="1" t="s">
        <v>719</v>
      </c>
      <c r="AI3636" s="1">
        <v>16716498746</v>
      </c>
      <c r="AJ3636" s="1">
        <v>203</v>
      </c>
      <c r="AK3636" s="1" t="s">
        <v>692</v>
      </c>
      <c r="BC3636" s="1" t="str">
        <f>"21-1021.00"</f>
        <v>21-1021.00</v>
      </c>
      <c r="BD3636" s="1" t="s">
        <v>13051</v>
      </c>
      <c r="BE3636" s="1" t="s">
        <v>20512</v>
      </c>
      <c r="BF3636" s="1" t="s">
        <v>20513</v>
      </c>
      <c r="BG3636" s="1">
        <v>2</v>
      </c>
      <c r="BI3636" s="2">
        <v>44136</v>
      </c>
      <c r="BJ3636" s="2">
        <v>44500</v>
      </c>
      <c r="BM3636" s="1">
        <v>40</v>
      </c>
      <c r="BN3636" s="1">
        <v>0</v>
      </c>
      <c r="BO3636" s="1">
        <v>8</v>
      </c>
      <c r="BP3636" s="1">
        <v>8</v>
      </c>
      <c r="BQ3636" s="1">
        <v>8</v>
      </c>
      <c r="BR3636" s="1">
        <v>8</v>
      </c>
      <c r="BS3636" s="1">
        <v>5</v>
      </c>
      <c r="BT3636" s="1">
        <v>3</v>
      </c>
      <c r="BU3636" s="1" t="str">
        <f>"8:30 AM"</f>
        <v>8:30 AM</v>
      </c>
      <c r="BV3636" s="1" t="str">
        <f>"5:30 PM"</f>
        <v>5:30 PM</v>
      </c>
      <c r="BW3636" s="1" t="s">
        <v>392</v>
      </c>
      <c r="BX3636" s="1">
        <v>0</v>
      </c>
      <c r="BY3636" s="1">
        <v>0</v>
      </c>
      <c r="BZ3636" s="1" t="s">
        <v>112</v>
      </c>
      <c r="CA3636" s="1">
        <v>0</v>
      </c>
      <c r="CB3636" s="1" t="s">
        <v>230</v>
      </c>
      <c r="CC3636" s="1" t="s">
        <v>2383</v>
      </c>
      <c r="CD3636" s="1" t="s">
        <v>793</v>
      </c>
      <c r="CE3636" s="1" t="s">
        <v>116</v>
      </c>
      <c r="CF3636" s="1" t="s">
        <v>117</v>
      </c>
      <c r="CG3636" s="1">
        <v>96950</v>
      </c>
      <c r="CH3636" s="3">
        <v>13.37</v>
      </c>
      <c r="CI3636" s="3">
        <v>13.37</v>
      </c>
      <c r="CL3636" s="1" t="s">
        <v>137</v>
      </c>
      <c r="CM3636" s="1" t="s">
        <v>20514</v>
      </c>
      <c r="CN3636" s="1" t="s">
        <v>139</v>
      </c>
      <c r="CP3636" s="1" t="s">
        <v>112</v>
      </c>
      <c r="CQ3636" s="1" t="s">
        <v>111</v>
      </c>
      <c r="CR3636" s="1" t="s">
        <v>112</v>
      </c>
      <c r="CS3636" s="1" t="s">
        <v>112</v>
      </c>
      <c r="CT3636" s="1" t="s">
        <v>138</v>
      </c>
      <c r="CU3636" s="1" t="s">
        <v>111</v>
      </c>
      <c r="CV3636" s="1" t="s">
        <v>138</v>
      </c>
      <c r="CW3636" s="1" t="s">
        <v>698</v>
      </c>
      <c r="CX3636" s="1">
        <v>16703236877</v>
      </c>
      <c r="CY3636" s="1" t="s">
        <v>699</v>
      </c>
      <c r="CZ3636" s="1" t="s">
        <v>138</v>
      </c>
      <c r="DA3636" s="1" t="s">
        <v>111</v>
      </c>
      <c r="DB3636" s="1" t="s">
        <v>112</v>
      </c>
    </row>
    <row r="3637" spans="1:111" ht="15.6" customHeight="1" x14ac:dyDescent="0.25">
      <c r="A3637" s="1" t="s">
        <v>20521</v>
      </c>
      <c r="B3637" s="1" t="s">
        <v>109</v>
      </c>
      <c r="C3637" s="2">
        <v>44171.876095833337</v>
      </c>
      <c r="D3637" s="2">
        <v>44224</v>
      </c>
      <c r="E3637" s="1" t="s">
        <v>110</v>
      </c>
      <c r="F3637" s="2">
        <v>44099.833333333336</v>
      </c>
      <c r="G3637" s="1" t="s">
        <v>111</v>
      </c>
      <c r="H3637" s="1" t="s">
        <v>112</v>
      </c>
      <c r="I3637" s="1" t="s">
        <v>112</v>
      </c>
      <c r="J3637" s="1" t="s">
        <v>14029</v>
      </c>
      <c r="K3637" s="1" t="s">
        <v>144</v>
      </c>
      <c r="L3637" s="1" t="s">
        <v>4174</v>
      </c>
      <c r="N3637" s="1" t="s">
        <v>116</v>
      </c>
      <c r="O3637" s="1" t="s">
        <v>117</v>
      </c>
      <c r="P3637" s="9">
        <v>96950</v>
      </c>
      <c r="Q3637" s="1" t="s">
        <v>118</v>
      </c>
      <c r="R3637" s="1" t="s">
        <v>138</v>
      </c>
      <c r="S3637" s="1">
        <v>16702346601</v>
      </c>
      <c r="T3637" s="1">
        <v>711</v>
      </c>
      <c r="U3637" s="1">
        <v>72111</v>
      </c>
      <c r="V3637" s="1" t="s">
        <v>119</v>
      </c>
      <c r="X3637" s="1" t="s">
        <v>4584</v>
      </c>
      <c r="Y3637" s="1" t="s">
        <v>4576</v>
      </c>
      <c r="Z3637" s="1" t="s">
        <v>14030</v>
      </c>
      <c r="AA3637" s="1" t="s">
        <v>4585</v>
      </c>
      <c r="AB3637" s="1" t="s">
        <v>150</v>
      </c>
      <c r="AD3637" s="1" t="s">
        <v>116</v>
      </c>
      <c r="AE3637" s="1" t="s">
        <v>117</v>
      </c>
      <c r="AF3637" s="9">
        <v>96950</v>
      </c>
      <c r="AG3637" s="1" t="s">
        <v>118</v>
      </c>
      <c r="AH3637" s="1" t="s">
        <v>138</v>
      </c>
      <c r="AI3637" s="1">
        <v>16702346601</v>
      </c>
      <c r="AJ3637" s="1">
        <v>711</v>
      </c>
      <c r="AK3637" s="1" t="s">
        <v>151</v>
      </c>
      <c r="BC3637" s="1" t="str">
        <f>"15-1142.00"</f>
        <v>15-1142.00</v>
      </c>
      <c r="BD3637" s="1" t="s">
        <v>19479</v>
      </c>
      <c r="BE3637" s="1" t="s">
        <v>19480</v>
      </c>
      <c r="BF3637" s="1" t="s">
        <v>19481</v>
      </c>
      <c r="BG3637" s="1">
        <v>1</v>
      </c>
      <c r="BI3637" s="2">
        <v>44169</v>
      </c>
      <c r="BJ3637" s="2">
        <v>44377</v>
      </c>
      <c r="BM3637" s="1">
        <v>40</v>
      </c>
      <c r="BN3637" s="1">
        <v>0</v>
      </c>
      <c r="BO3637" s="1">
        <v>8</v>
      </c>
      <c r="BP3637" s="1">
        <v>8</v>
      </c>
      <c r="BQ3637" s="1">
        <v>8</v>
      </c>
      <c r="BR3637" s="1">
        <v>8</v>
      </c>
      <c r="BS3637" s="1">
        <v>8</v>
      </c>
      <c r="BT3637" s="1">
        <v>0</v>
      </c>
      <c r="BU3637" s="1" t="str">
        <f>"8:00 AM"</f>
        <v>8:00 AM</v>
      </c>
      <c r="BV3637" s="1" t="str">
        <f>"5:00 PM"</f>
        <v>5:00 PM</v>
      </c>
      <c r="BW3637" s="1" t="s">
        <v>193</v>
      </c>
      <c r="BX3637" s="1">
        <v>0</v>
      </c>
      <c r="BY3637" s="1">
        <v>24</v>
      </c>
      <c r="BZ3637" s="1" t="s">
        <v>112</v>
      </c>
      <c r="CA3637" s="1">
        <v>0</v>
      </c>
      <c r="CB3637" s="1" t="s">
        <v>19482</v>
      </c>
      <c r="CC3637" s="1" t="s">
        <v>144</v>
      </c>
      <c r="CD3637" s="1" t="s">
        <v>4174</v>
      </c>
      <c r="CE3637" s="1" t="s">
        <v>116</v>
      </c>
      <c r="CF3637" s="1" t="s">
        <v>117</v>
      </c>
      <c r="CG3637" s="1">
        <v>96950</v>
      </c>
      <c r="CH3637" s="3">
        <v>3660.8</v>
      </c>
      <c r="CI3637" s="3">
        <v>3660.8</v>
      </c>
      <c r="CJ3637" s="3">
        <v>0</v>
      </c>
      <c r="CK3637" s="3">
        <v>0</v>
      </c>
      <c r="CL3637" s="1" t="s">
        <v>4581</v>
      </c>
      <c r="CM3637" s="1" t="s">
        <v>158</v>
      </c>
      <c r="CN3637" s="1" t="s">
        <v>139</v>
      </c>
      <c r="CP3637" s="1" t="s">
        <v>112</v>
      </c>
      <c r="CQ3637" s="1" t="s">
        <v>111</v>
      </c>
      <c r="CR3637" s="1" t="s">
        <v>112</v>
      </c>
      <c r="CS3637" s="1" t="s">
        <v>112</v>
      </c>
      <c r="CT3637" s="1" t="s">
        <v>111</v>
      </c>
      <c r="CU3637" s="1" t="s">
        <v>111</v>
      </c>
      <c r="CV3637" s="1" t="s">
        <v>138</v>
      </c>
      <c r="CW3637" s="1" t="s">
        <v>4582</v>
      </c>
      <c r="CX3637" s="1">
        <v>16702346601</v>
      </c>
      <c r="CY3637" s="1" t="s">
        <v>160</v>
      </c>
      <c r="CZ3637" s="1" t="s">
        <v>161</v>
      </c>
      <c r="DA3637" s="1" t="s">
        <v>111</v>
      </c>
      <c r="DB3637" s="1" t="s">
        <v>112</v>
      </c>
    </row>
    <row r="3638" spans="1:111" ht="15.6" customHeight="1" x14ac:dyDescent="0.25">
      <c r="A3638" s="1" t="s">
        <v>20522</v>
      </c>
      <c r="B3638" s="1" t="s">
        <v>109</v>
      </c>
      <c r="C3638" s="2">
        <v>44173.738614351852</v>
      </c>
      <c r="D3638" s="2">
        <v>44223</v>
      </c>
      <c r="E3638" s="1" t="s">
        <v>180</v>
      </c>
      <c r="G3638" s="1" t="s">
        <v>111</v>
      </c>
      <c r="H3638" s="1" t="s">
        <v>112</v>
      </c>
      <c r="I3638" s="1" t="s">
        <v>112</v>
      </c>
      <c r="J3638" s="1" t="s">
        <v>20523</v>
      </c>
      <c r="K3638" s="1" t="s">
        <v>20523</v>
      </c>
      <c r="L3638" s="1" t="s">
        <v>754</v>
      </c>
      <c r="M3638" s="1" t="s">
        <v>20524</v>
      </c>
      <c r="N3638" s="1" t="s">
        <v>116</v>
      </c>
      <c r="O3638" s="1" t="s">
        <v>117</v>
      </c>
      <c r="P3638" s="9">
        <v>96950</v>
      </c>
      <c r="Q3638" s="1" t="s">
        <v>118</v>
      </c>
      <c r="S3638" s="1">
        <v>16702333200</v>
      </c>
      <c r="U3638" s="1">
        <v>53112</v>
      </c>
      <c r="V3638" s="1" t="s">
        <v>119</v>
      </c>
      <c r="X3638" s="1" t="s">
        <v>756</v>
      </c>
      <c r="Y3638" s="1" t="s">
        <v>757</v>
      </c>
      <c r="AA3638" s="1" t="s">
        <v>759</v>
      </c>
      <c r="AB3638" s="1" t="s">
        <v>397</v>
      </c>
      <c r="AC3638" s="1" t="s">
        <v>1197</v>
      </c>
      <c r="AD3638" s="1" t="s">
        <v>116</v>
      </c>
      <c r="AE3638" s="1" t="s">
        <v>117</v>
      </c>
      <c r="AF3638" s="9">
        <v>96950</v>
      </c>
      <c r="AG3638" s="1" t="s">
        <v>118</v>
      </c>
      <c r="AI3638" s="1">
        <v>16702875435</v>
      </c>
      <c r="AK3638" s="1" t="s">
        <v>761</v>
      </c>
      <c r="BC3638" s="1" t="str">
        <f>"13-2011.01"</f>
        <v>13-2011.01</v>
      </c>
      <c r="BD3638" s="1" t="s">
        <v>932</v>
      </c>
      <c r="BE3638" s="1" t="s">
        <v>20525</v>
      </c>
      <c r="BF3638" s="1" t="s">
        <v>511</v>
      </c>
      <c r="BG3638" s="1">
        <v>1</v>
      </c>
      <c r="BI3638" s="2">
        <v>44256</v>
      </c>
      <c r="BJ3638" s="2">
        <v>44620</v>
      </c>
      <c r="BM3638" s="1">
        <v>35</v>
      </c>
      <c r="BN3638" s="1">
        <v>0</v>
      </c>
      <c r="BO3638" s="1">
        <v>7</v>
      </c>
      <c r="BP3638" s="1">
        <v>7</v>
      </c>
      <c r="BQ3638" s="1">
        <v>7</v>
      </c>
      <c r="BR3638" s="1">
        <v>7</v>
      </c>
      <c r="BS3638" s="1">
        <v>7</v>
      </c>
      <c r="BT3638" s="1">
        <v>0</v>
      </c>
      <c r="BU3638" s="1" t="str">
        <f>"8:00 AM"</f>
        <v>8:00 AM</v>
      </c>
      <c r="BV3638" s="1" t="str">
        <f>"4:00 PM"</f>
        <v>4:00 PM</v>
      </c>
      <c r="BW3638" s="1" t="s">
        <v>193</v>
      </c>
      <c r="BX3638" s="1">
        <v>0</v>
      </c>
      <c r="BY3638" s="1">
        <v>24</v>
      </c>
      <c r="BZ3638" s="1" t="s">
        <v>112</v>
      </c>
      <c r="CA3638" s="1">
        <v>0</v>
      </c>
      <c r="CB3638" s="1" t="s">
        <v>18294</v>
      </c>
      <c r="CC3638" s="1" t="s">
        <v>20526</v>
      </c>
      <c r="CD3638" s="1" t="s">
        <v>339</v>
      </c>
      <c r="CE3638" s="1" t="s">
        <v>167</v>
      </c>
      <c r="CF3638" s="1" t="s">
        <v>117</v>
      </c>
      <c r="CG3638" s="1">
        <v>96950</v>
      </c>
      <c r="CH3638" s="3">
        <v>14.85</v>
      </c>
      <c r="CI3638" s="3">
        <v>14.85</v>
      </c>
      <c r="CJ3638" s="3">
        <v>22.28</v>
      </c>
      <c r="CK3638" s="3">
        <v>22.28</v>
      </c>
      <c r="CL3638" s="1" t="s">
        <v>137</v>
      </c>
      <c r="CN3638" s="1" t="s">
        <v>139</v>
      </c>
      <c r="CP3638" s="1" t="s">
        <v>112</v>
      </c>
      <c r="CQ3638" s="1" t="s">
        <v>111</v>
      </c>
      <c r="CR3638" s="1" t="s">
        <v>112</v>
      </c>
      <c r="CS3638" s="1" t="s">
        <v>111</v>
      </c>
      <c r="CT3638" s="1" t="s">
        <v>138</v>
      </c>
      <c r="CU3638" s="1" t="s">
        <v>138</v>
      </c>
      <c r="CV3638" s="1" t="s">
        <v>138</v>
      </c>
      <c r="CW3638" s="1" t="s">
        <v>5973</v>
      </c>
      <c r="CX3638" s="1">
        <v>16702333200</v>
      </c>
      <c r="CY3638" s="1" t="s">
        <v>761</v>
      </c>
      <c r="CZ3638" s="1" t="s">
        <v>138</v>
      </c>
      <c r="DA3638" s="1" t="s">
        <v>111</v>
      </c>
      <c r="DB3638" s="1" t="s">
        <v>112</v>
      </c>
    </row>
    <row r="3639" spans="1:111" ht="15.6" customHeight="1" x14ac:dyDescent="0.25">
      <c r="A3639" s="1" t="s">
        <v>20527</v>
      </c>
      <c r="B3639" s="1" t="s">
        <v>109</v>
      </c>
      <c r="C3639" s="2">
        <v>44137.355237962962</v>
      </c>
      <c r="D3639" s="2">
        <v>44186</v>
      </c>
      <c r="E3639" s="1" t="s">
        <v>180</v>
      </c>
      <c r="G3639" s="1" t="s">
        <v>112</v>
      </c>
      <c r="H3639" s="1" t="s">
        <v>111</v>
      </c>
      <c r="I3639" s="1" t="s">
        <v>112</v>
      </c>
      <c r="J3639" s="1" t="s">
        <v>5538</v>
      </c>
      <c r="K3639" s="1" t="s">
        <v>5539</v>
      </c>
      <c r="L3639" s="1" t="s">
        <v>9791</v>
      </c>
      <c r="M3639" s="1" t="s">
        <v>5540</v>
      </c>
      <c r="N3639" s="1" t="s">
        <v>116</v>
      </c>
      <c r="O3639" s="1" t="s">
        <v>117</v>
      </c>
      <c r="P3639" s="9">
        <v>96950</v>
      </c>
      <c r="Q3639" s="1" t="s">
        <v>118</v>
      </c>
      <c r="S3639" s="1">
        <v>16702854805</v>
      </c>
      <c r="U3639" s="1">
        <v>238910</v>
      </c>
      <c r="V3639" s="1" t="s">
        <v>119</v>
      </c>
      <c r="X3639" s="1" t="s">
        <v>3525</v>
      </c>
      <c r="Y3639" s="1" t="s">
        <v>20528</v>
      </c>
      <c r="AA3639" s="1" t="s">
        <v>245</v>
      </c>
      <c r="AB3639" s="1" t="s">
        <v>20529</v>
      </c>
      <c r="AC3639" s="1" t="s">
        <v>5540</v>
      </c>
      <c r="AD3639" s="1" t="s">
        <v>116</v>
      </c>
      <c r="AE3639" s="1" t="s">
        <v>117</v>
      </c>
      <c r="AF3639" s="9">
        <v>96950</v>
      </c>
      <c r="AG3639" s="1" t="s">
        <v>118</v>
      </c>
      <c r="AI3639" s="1">
        <v>16702854805</v>
      </c>
      <c r="AK3639" s="1" t="s">
        <v>575</v>
      </c>
      <c r="BC3639" s="1" t="str">
        <f>"49-3042.00"</f>
        <v>49-3042.00</v>
      </c>
      <c r="BD3639" s="1" t="s">
        <v>1089</v>
      </c>
      <c r="BE3639" s="1" t="s">
        <v>20530</v>
      </c>
      <c r="BF3639" s="1" t="s">
        <v>7867</v>
      </c>
      <c r="BG3639" s="1">
        <v>4</v>
      </c>
      <c r="BI3639" s="2">
        <v>44150</v>
      </c>
      <c r="BJ3639" s="2">
        <v>44514</v>
      </c>
      <c r="BM3639" s="1">
        <v>40</v>
      </c>
      <c r="BN3639" s="1">
        <v>0</v>
      </c>
      <c r="BO3639" s="1">
        <v>8</v>
      </c>
      <c r="BP3639" s="1">
        <v>8</v>
      </c>
      <c r="BQ3639" s="1">
        <v>8</v>
      </c>
      <c r="BR3639" s="1">
        <v>8</v>
      </c>
      <c r="BS3639" s="1">
        <v>8</v>
      </c>
      <c r="BT3639" s="1">
        <v>0</v>
      </c>
      <c r="BU3639" s="1" t="str">
        <f>"8:00 AM"</f>
        <v>8:00 AM</v>
      </c>
      <c r="BV3639" s="1" t="str">
        <f>"5:00 PM"</f>
        <v>5:00 PM</v>
      </c>
      <c r="BW3639" s="1" t="s">
        <v>135</v>
      </c>
      <c r="BX3639" s="1">
        <v>0</v>
      </c>
      <c r="BY3639" s="1">
        <v>24</v>
      </c>
      <c r="BZ3639" s="1" t="s">
        <v>112</v>
      </c>
      <c r="CA3639" s="1">
        <v>0</v>
      </c>
      <c r="CB3639" s="1" t="s">
        <v>20531</v>
      </c>
      <c r="CC3639" s="1" t="s">
        <v>9791</v>
      </c>
      <c r="CD3639" s="1" t="s">
        <v>5540</v>
      </c>
      <c r="CE3639" s="1" t="s">
        <v>116</v>
      </c>
      <c r="CF3639" s="1" t="s">
        <v>117</v>
      </c>
      <c r="CG3639" s="1">
        <v>96950</v>
      </c>
      <c r="CH3639" s="3">
        <v>10.050000000000001</v>
      </c>
      <c r="CI3639" s="3">
        <v>10.050000000000001</v>
      </c>
      <c r="CJ3639" s="3">
        <v>15.07</v>
      </c>
      <c r="CK3639" s="3">
        <v>15.07</v>
      </c>
      <c r="CL3639" s="1" t="s">
        <v>137</v>
      </c>
      <c r="CM3639" s="1" t="s">
        <v>582</v>
      </c>
      <c r="CN3639" s="1" t="s">
        <v>139</v>
      </c>
      <c r="CP3639" s="1" t="s">
        <v>112</v>
      </c>
      <c r="CQ3639" s="1" t="s">
        <v>111</v>
      </c>
      <c r="CR3639" s="1" t="s">
        <v>111</v>
      </c>
      <c r="CS3639" s="1" t="s">
        <v>111</v>
      </c>
      <c r="CT3639" s="1" t="s">
        <v>138</v>
      </c>
      <c r="CU3639" s="1" t="s">
        <v>111</v>
      </c>
      <c r="CV3639" s="1" t="s">
        <v>111</v>
      </c>
      <c r="CW3639" s="1" t="s">
        <v>583</v>
      </c>
      <c r="CX3639" s="1">
        <v>16702854805</v>
      </c>
      <c r="CY3639" s="1" t="s">
        <v>575</v>
      </c>
      <c r="CZ3639" s="1" t="s">
        <v>428</v>
      </c>
      <c r="DA3639" s="1" t="s">
        <v>111</v>
      </c>
      <c r="DB3639" s="1" t="s">
        <v>112</v>
      </c>
    </row>
    <row r="3640" spans="1:111" ht="15.6" customHeight="1" x14ac:dyDescent="0.25">
      <c r="A3640" s="1" t="s">
        <v>20532</v>
      </c>
      <c r="B3640" s="1" t="s">
        <v>109</v>
      </c>
      <c r="C3640" s="2">
        <v>44173.30405752315</v>
      </c>
      <c r="D3640" s="2">
        <v>44194</v>
      </c>
      <c r="E3640" s="1" t="s">
        <v>180</v>
      </c>
      <c r="G3640" s="1" t="s">
        <v>112</v>
      </c>
      <c r="H3640" s="1" t="s">
        <v>112</v>
      </c>
      <c r="I3640" s="1" t="s">
        <v>112</v>
      </c>
      <c r="J3640" s="1" t="s">
        <v>3799</v>
      </c>
      <c r="K3640" s="1" t="s">
        <v>3800</v>
      </c>
      <c r="L3640" s="1" t="s">
        <v>3801</v>
      </c>
      <c r="N3640" s="1" t="s">
        <v>167</v>
      </c>
      <c r="O3640" s="1" t="s">
        <v>117</v>
      </c>
      <c r="P3640" s="9">
        <v>96950</v>
      </c>
      <c r="Q3640" s="1" t="s">
        <v>118</v>
      </c>
      <c r="S3640" s="1">
        <v>16702861656</v>
      </c>
      <c r="U3640" s="1">
        <v>722410</v>
      </c>
      <c r="V3640" s="1" t="s">
        <v>119</v>
      </c>
      <c r="X3640" s="1" t="s">
        <v>19425</v>
      </c>
      <c r="Y3640" s="1" t="s">
        <v>3804</v>
      </c>
      <c r="Z3640" s="1" t="s">
        <v>202</v>
      </c>
      <c r="AA3640" s="1" t="s">
        <v>1568</v>
      </c>
      <c r="AB3640" s="1" t="s">
        <v>3801</v>
      </c>
      <c r="AD3640" s="1" t="s">
        <v>167</v>
      </c>
      <c r="AE3640" s="1" t="s">
        <v>117</v>
      </c>
      <c r="AF3640" s="9">
        <v>96950</v>
      </c>
      <c r="AG3640" s="1" t="s">
        <v>118</v>
      </c>
      <c r="AI3640" s="1">
        <v>16702861656</v>
      </c>
      <c r="AK3640" s="1" t="s">
        <v>3806</v>
      </c>
      <c r="AL3640" s="1" t="s">
        <v>125</v>
      </c>
      <c r="AM3640" s="1" t="s">
        <v>1566</v>
      </c>
      <c r="AN3640" s="1" t="s">
        <v>3807</v>
      </c>
      <c r="AP3640" s="1" t="s">
        <v>1565</v>
      </c>
      <c r="AQ3640" s="1" t="s">
        <v>20533</v>
      </c>
      <c r="AR3640" s="1" t="s">
        <v>167</v>
      </c>
      <c r="AS3640" s="1" t="s">
        <v>117</v>
      </c>
      <c r="AT3640" s="9">
        <v>96950</v>
      </c>
      <c r="AU3640" s="1" t="s">
        <v>118</v>
      </c>
      <c r="AW3640" s="1">
        <v>16702875139</v>
      </c>
      <c r="AY3640" s="1" t="s">
        <v>1570</v>
      </c>
      <c r="AZ3640" s="1" t="s">
        <v>1563</v>
      </c>
      <c r="BC3640" s="1" t="str">
        <f>"35-3031.00"</f>
        <v>35-3031.00</v>
      </c>
      <c r="BD3640" s="1" t="s">
        <v>174</v>
      </c>
      <c r="BE3640" s="1" t="s">
        <v>3808</v>
      </c>
      <c r="BF3640" s="1" t="s">
        <v>3809</v>
      </c>
      <c r="BG3640" s="1">
        <v>1</v>
      </c>
      <c r="BI3640" s="2">
        <v>44256</v>
      </c>
      <c r="BJ3640" s="2">
        <v>44620</v>
      </c>
      <c r="BM3640" s="1">
        <v>35</v>
      </c>
      <c r="BN3640" s="1">
        <v>5</v>
      </c>
      <c r="BO3640" s="1">
        <v>5</v>
      </c>
      <c r="BP3640" s="1">
        <v>5</v>
      </c>
      <c r="BQ3640" s="1">
        <v>5</v>
      </c>
      <c r="BR3640" s="1">
        <v>5</v>
      </c>
      <c r="BS3640" s="1">
        <v>5</v>
      </c>
      <c r="BT3640" s="1">
        <v>5</v>
      </c>
      <c r="BU3640" s="1" t="str">
        <f>"8:00 PM"</f>
        <v>8:00 PM</v>
      </c>
      <c r="BV3640" s="1" t="str">
        <f>"1:00 AM"</f>
        <v>1:00 AM</v>
      </c>
      <c r="BW3640" s="1" t="s">
        <v>230</v>
      </c>
      <c r="BX3640" s="1">
        <v>0</v>
      </c>
      <c r="BY3640" s="1">
        <v>6</v>
      </c>
      <c r="BZ3640" s="1" t="s">
        <v>112</v>
      </c>
      <c r="CA3640" s="1">
        <v>0</v>
      </c>
      <c r="CB3640" s="1" t="s">
        <v>20534</v>
      </c>
      <c r="CC3640" s="1" t="s">
        <v>18307</v>
      </c>
      <c r="CD3640" s="1" t="s">
        <v>3801</v>
      </c>
      <c r="CE3640" s="1" t="s">
        <v>167</v>
      </c>
      <c r="CF3640" s="1" t="s">
        <v>117</v>
      </c>
      <c r="CG3640" s="1">
        <v>96950</v>
      </c>
      <c r="CH3640" s="3">
        <v>8.11</v>
      </c>
      <c r="CI3640" s="3">
        <v>8.11</v>
      </c>
      <c r="CJ3640" s="3">
        <v>12.17</v>
      </c>
      <c r="CK3640" s="3">
        <v>12.17</v>
      </c>
      <c r="CL3640" s="1" t="s">
        <v>137</v>
      </c>
      <c r="CM3640" s="1" t="s">
        <v>230</v>
      </c>
      <c r="CN3640" s="1" t="s">
        <v>139</v>
      </c>
      <c r="CP3640" s="1" t="s">
        <v>112</v>
      </c>
      <c r="CQ3640" s="1" t="s">
        <v>111</v>
      </c>
      <c r="CR3640" s="1" t="s">
        <v>112</v>
      </c>
      <c r="CS3640" s="1" t="s">
        <v>111</v>
      </c>
      <c r="CT3640" s="1" t="s">
        <v>138</v>
      </c>
      <c r="CU3640" s="1" t="s">
        <v>111</v>
      </c>
      <c r="CV3640" s="1" t="s">
        <v>138</v>
      </c>
      <c r="CW3640" s="1" t="s">
        <v>20535</v>
      </c>
      <c r="CX3640" s="1">
        <v>16702861656</v>
      </c>
      <c r="CY3640" s="1" t="s">
        <v>3806</v>
      </c>
      <c r="CZ3640" s="1" t="s">
        <v>331</v>
      </c>
      <c r="DA3640" s="1" t="s">
        <v>111</v>
      </c>
      <c r="DB3640" s="1" t="s">
        <v>112</v>
      </c>
      <c r="DC3640" s="1" t="s">
        <v>1566</v>
      </c>
      <c r="DD3640" s="1" t="s">
        <v>3807</v>
      </c>
      <c r="DF3640" s="1" t="s">
        <v>1563</v>
      </c>
      <c r="DG3640" s="1" t="s">
        <v>1570</v>
      </c>
    </row>
    <row r="3641" spans="1:111" ht="15.6" customHeight="1" x14ac:dyDescent="0.25">
      <c r="A3641" s="1" t="s">
        <v>20553</v>
      </c>
      <c r="B3641" s="1" t="s">
        <v>109</v>
      </c>
      <c r="C3641" s="2">
        <v>44188.217132407408</v>
      </c>
      <c r="D3641" s="2">
        <v>44245</v>
      </c>
      <c r="E3641" s="1" t="s">
        <v>110</v>
      </c>
      <c r="F3641" s="2">
        <v>44103.833333333336</v>
      </c>
      <c r="G3641" s="1" t="s">
        <v>111</v>
      </c>
      <c r="H3641" s="1" t="s">
        <v>112</v>
      </c>
      <c r="I3641" s="1" t="s">
        <v>112</v>
      </c>
      <c r="J3641" s="1" t="s">
        <v>5758</v>
      </c>
      <c r="L3641" s="1" t="s">
        <v>5759</v>
      </c>
      <c r="N3641" s="1" t="s">
        <v>116</v>
      </c>
      <c r="O3641" s="1" t="s">
        <v>117</v>
      </c>
      <c r="P3641" s="9">
        <v>96950</v>
      </c>
      <c r="Q3641" s="1" t="s">
        <v>118</v>
      </c>
      <c r="S3641" s="1">
        <v>16702342838</v>
      </c>
      <c r="U3641" s="1">
        <v>42512</v>
      </c>
      <c r="V3641" s="1" t="s">
        <v>119</v>
      </c>
      <c r="X3641" s="1" t="s">
        <v>5760</v>
      </c>
      <c r="Y3641" s="1" t="s">
        <v>5761</v>
      </c>
      <c r="Z3641" s="1" t="s">
        <v>138</v>
      </c>
      <c r="AA3641" s="1" t="s">
        <v>245</v>
      </c>
      <c r="AB3641" s="1" t="s">
        <v>5759</v>
      </c>
      <c r="AD3641" s="1" t="s">
        <v>116</v>
      </c>
      <c r="AE3641" s="1" t="s">
        <v>117</v>
      </c>
      <c r="AF3641" s="9">
        <v>96950</v>
      </c>
      <c r="AG3641" s="1" t="s">
        <v>118</v>
      </c>
      <c r="AI3641" s="1">
        <v>16702342838</v>
      </c>
      <c r="AK3641" s="1" t="s">
        <v>5762</v>
      </c>
      <c r="BC3641" s="1" t="str">
        <f>"11-2022.00"</f>
        <v>11-2022.00</v>
      </c>
      <c r="BD3641" s="1" t="s">
        <v>1013</v>
      </c>
      <c r="BE3641" s="1" t="s">
        <v>10804</v>
      </c>
      <c r="BF3641" s="1" t="s">
        <v>1015</v>
      </c>
      <c r="BG3641" s="1">
        <v>1</v>
      </c>
      <c r="BI3641" s="2">
        <v>44105</v>
      </c>
      <c r="BJ3641" s="2">
        <v>45199</v>
      </c>
      <c r="BM3641" s="1">
        <v>40</v>
      </c>
      <c r="BN3641" s="1">
        <v>0</v>
      </c>
      <c r="BO3641" s="1">
        <v>8</v>
      </c>
      <c r="BP3641" s="1">
        <v>8</v>
      </c>
      <c r="BQ3641" s="1">
        <v>8</v>
      </c>
      <c r="BR3641" s="1">
        <v>8</v>
      </c>
      <c r="BS3641" s="1">
        <v>8</v>
      </c>
      <c r="BT3641" s="1">
        <v>0</v>
      </c>
      <c r="BU3641" s="1" t="str">
        <f>"8:00 AM"</f>
        <v>8:00 AM</v>
      </c>
      <c r="BV3641" s="1" t="str">
        <f>"5:00 PM"</f>
        <v>5:00 PM</v>
      </c>
      <c r="BW3641" s="1" t="s">
        <v>230</v>
      </c>
      <c r="BX3641" s="1">
        <v>0</v>
      </c>
      <c r="BY3641" s="1">
        <v>12</v>
      </c>
      <c r="BZ3641" s="1" t="s">
        <v>112</v>
      </c>
      <c r="CA3641" s="1">
        <v>0</v>
      </c>
      <c r="CB3641" s="4" t="s">
        <v>20554</v>
      </c>
      <c r="CC3641" s="1" t="s">
        <v>20555</v>
      </c>
      <c r="CE3641" s="1" t="s">
        <v>116</v>
      </c>
      <c r="CF3641" s="1" t="s">
        <v>117</v>
      </c>
      <c r="CG3641" s="1">
        <v>96950</v>
      </c>
      <c r="CH3641" s="3">
        <v>30.42</v>
      </c>
      <c r="CI3641" s="3">
        <v>30.42</v>
      </c>
      <c r="CJ3641" s="3">
        <v>0</v>
      </c>
      <c r="CK3641" s="3">
        <v>0</v>
      </c>
      <c r="CL3641" s="1" t="s">
        <v>137</v>
      </c>
      <c r="CM3641" s="1" t="s">
        <v>230</v>
      </c>
      <c r="CN3641" s="1" t="s">
        <v>139</v>
      </c>
      <c r="CP3641" s="1" t="s">
        <v>112</v>
      </c>
      <c r="CQ3641" s="1" t="s">
        <v>111</v>
      </c>
      <c r="CR3641" s="1" t="s">
        <v>112</v>
      </c>
      <c r="CS3641" s="1" t="s">
        <v>112</v>
      </c>
      <c r="CT3641" s="1" t="s">
        <v>138</v>
      </c>
      <c r="CU3641" s="1" t="s">
        <v>111</v>
      </c>
      <c r="CV3641" s="1" t="s">
        <v>138</v>
      </c>
      <c r="CW3641" s="1" t="s">
        <v>1633</v>
      </c>
      <c r="CX3641" s="1">
        <v>16702873381</v>
      </c>
      <c r="CY3641" s="1" t="s">
        <v>5762</v>
      </c>
      <c r="CZ3641" s="1" t="s">
        <v>138</v>
      </c>
      <c r="DA3641" s="1" t="s">
        <v>111</v>
      </c>
      <c r="DB3641" s="1" t="s">
        <v>112</v>
      </c>
      <c r="DC3641" s="1" t="s">
        <v>5760</v>
      </c>
      <c r="DD3641" s="1" t="s">
        <v>5761</v>
      </c>
      <c r="DF3641" s="1" t="s">
        <v>5758</v>
      </c>
      <c r="DG3641" s="1" t="s">
        <v>5769</v>
      </c>
    </row>
    <row r="3642" spans="1:111" ht="15.6" customHeight="1" x14ac:dyDescent="0.25">
      <c r="A3642" s="1" t="s">
        <v>20566</v>
      </c>
      <c r="B3642" s="1" t="s">
        <v>109</v>
      </c>
      <c r="C3642" s="2">
        <v>44217.219163310183</v>
      </c>
      <c r="D3642" s="2">
        <v>44270</v>
      </c>
      <c r="E3642" s="1" t="s">
        <v>180</v>
      </c>
      <c r="G3642" s="1" t="s">
        <v>112</v>
      </c>
      <c r="H3642" s="1" t="s">
        <v>112</v>
      </c>
      <c r="I3642" s="1" t="s">
        <v>112</v>
      </c>
      <c r="J3642" s="1" t="s">
        <v>4994</v>
      </c>
      <c r="L3642" s="1" t="s">
        <v>4995</v>
      </c>
      <c r="N3642" s="1" t="s">
        <v>167</v>
      </c>
      <c r="O3642" s="1" t="s">
        <v>117</v>
      </c>
      <c r="P3642" s="9">
        <v>96950</v>
      </c>
      <c r="Q3642" s="1" t="s">
        <v>118</v>
      </c>
      <c r="S3642" s="1">
        <v>16702330020</v>
      </c>
      <c r="U3642" s="1">
        <v>2362</v>
      </c>
      <c r="V3642" s="1" t="s">
        <v>119</v>
      </c>
      <c r="X3642" s="1" t="s">
        <v>4996</v>
      </c>
      <c r="Y3642" s="1" t="s">
        <v>4997</v>
      </c>
      <c r="AA3642" s="1" t="s">
        <v>343</v>
      </c>
      <c r="AB3642" s="1" t="s">
        <v>4995</v>
      </c>
      <c r="AD3642" s="1" t="s">
        <v>167</v>
      </c>
      <c r="AE3642" s="1" t="s">
        <v>117</v>
      </c>
      <c r="AF3642" s="9">
        <v>96950</v>
      </c>
      <c r="AG3642" s="1" t="s">
        <v>118</v>
      </c>
      <c r="AI3642" s="1">
        <v>16702330020</v>
      </c>
      <c r="AK3642" s="1" t="s">
        <v>4998</v>
      </c>
      <c r="BC3642" s="1" t="str">
        <f>"51-7041.00"</f>
        <v>51-7041.00</v>
      </c>
      <c r="BD3642" s="1" t="s">
        <v>17105</v>
      </c>
      <c r="BE3642" s="1" t="s">
        <v>20567</v>
      </c>
      <c r="BF3642" s="1" t="s">
        <v>17105</v>
      </c>
      <c r="BG3642" s="1">
        <v>20</v>
      </c>
      <c r="BI3642" s="2">
        <v>44242</v>
      </c>
      <c r="BJ3642" s="2">
        <v>44469</v>
      </c>
      <c r="BM3642" s="1">
        <v>40</v>
      </c>
      <c r="BN3642" s="1">
        <v>0</v>
      </c>
      <c r="BO3642" s="1">
        <v>8</v>
      </c>
      <c r="BP3642" s="1">
        <v>8</v>
      </c>
      <c r="BQ3642" s="1">
        <v>8</v>
      </c>
      <c r="BR3642" s="1">
        <v>8</v>
      </c>
      <c r="BS3642" s="1">
        <v>8</v>
      </c>
      <c r="BT3642" s="1">
        <v>0</v>
      </c>
      <c r="BU3642" s="1" t="str">
        <f>"9:00 AM"</f>
        <v>9:00 AM</v>
      </c>
      <c r="BV3642" s="1" t="str">
        <f>"6:00 PM"</f>
        <v>6:00 PM</v>
      </c>
      <c r="BW3642" s="1" t="s">
        <v>135</v>
      </c>
      <c r="BX3642" s="1">
        <v>0</v>
      </c>
      <c r="BY3642" s="1">
        <v>12</v>
      </c>
      <c r="BZ3642" s="1" t="s">
        <v>112</v>
      </c>
      <c r="CA3642" s="1">
        <v>0</v>
      </c>
      <c r="CB3642" s="4" t="s">
        <v>20568</v>
      </c>
      <c r="CC3642" s="1" t="s">
        <v>404</v>
      </c>
      <c r="CD3642" s="1" t="s">
        <v>167</v>
      </c>
      <c r="CE3642" s="1" t="s">
        <v>399</v>
      </c>
      <c r="CF3642" s="1" t="s">
        <v>117</v>
      </c>
      <c r="CG3642" s="1">
        <v>96950</v>
      </c>
      <c r="CH3642" s="3">
        <v>10.67</v>
      </c>
      <c r="CI3642" s="3">
        <v>10.67</v>
      </c>
      <c r="CJ3642" s="3">
        <v>16</v>
      </c>
      <c r="CK3642" s="3">
        <v>16</v>
      </c>
      <c r="CL3642" s="1" t="s">
        <v>137</v>
      </c>
      <c r="CM3642" s="1" t="s">
        <v>138</v>
      </c>
      <c r="CN3642" s="1" t="s">
        <v>139</v>
      </c>
      <c r="CP3642" s="1" t="s">
        <v>112</v>
      </c>
      <c r="CQ3642" s="1" t="s">
        <v>111</v>
      </c>
      <c r="CR3642" s="1" t="s">
        <v>112</v>
      </c>
      <c r="CS3642" s="1" t="s">
        <v>111</v>
      </c>
      <c r="CT3642" s="1" t="s">
        <v>138</v>
      </c>
      <c r="CU3642" s="1" t="s">
        <v>111</v>
      </c>
      <c r="CV3642" s="1" t="s">
        <v>138</v>
      </c>
      <c r="CW3642" s="1" t="s">
        <v>138</v>
      </c>
      <c r="CX3642" s="1">
        <v>16702330020</v>
      </c>
      <c r="CY3642" s="1" t="s">
        <v>4998</v>
      </c>
      <c r="CZ3642" s="1" t="s">
        <v>138</v>
      </c>
      <c r="DA3642" s="1" t="s">
        <v>111</v>
      </c>
      <c r="DB3642" s="1" t="s">
        <v>112</v>
      </c>
    </row>
    <row r="3643" spans="1:111" ht="15.6" customHeight="1" x14ac:dyDescent="0.25">
      <c r="A3643" s="1" t="s">
        <v>20569</v>
      </c>
      <c r="B3643" s="1" t="s">
        <v>109</v>
      </c>
      <c r="C3643" s="2">
        <v>44231.966529166668</v>
      </c>
      <c r="D3643" s="2">
        <v>44291</v>
      </c>
      <c r="E3643" s="1" t="s">
        <v>180</v>
      </c>
      <c r="G3643" s="1" t="s">
        <v>112</v>
      </c>
      <c r="H3643" s="1" t="s">
        <v>112</v>
      </c>
      <c r="I3643" s="1" t="s">
        <v>112</v>
      </c>
      <c r="J3643" s="1" t="s">
        <v>18619</v>
      </c>
      <c r="L3643" s="1" t="s">
        <v>2732</v>
      </c>
      <c r="M3643" s="1" t="s">
        <v>1757</v>
      </c>
      <c r="N3643" s="1" t="s">
        <v>1759</v>
      </c>
      <c r="O3643" s="1" t="s">
        <v>117</v>
      </c>
      <c r="P3643" s="9">
        <v>96952</v>
      </c>
      <c r="Q3643" s="1" t="s">
        <v>118</v>
      </c>
      <c r="S3643" s="1">
        <v>16704331577</v>
      </c>
      <c r="U3643" s="1">
        <v>721120</v>
      </c>
      <c r="V3643" s="1" t="s">
        <v>119</v>
      </c>
      <c r="X3643" s="1" t="s">
        <v>20570</v>
      </c>
      <c r="Y3643" s="1" t="s">
        <v>20571</v>
      </c>
      <c r="Z3643" s="1" t="s">
        <v>434</v>
      </c>
      <c r="AA3643" s="1" t="s">
        <v>20572</v>
      </c>
      <c r="AB3643" s="1" t="s">
        <v>2732</v>
      </c>
      <c r="AC3643" s="1" t="s">
        <v>1757</v>
      </c>
      <c r="AD3643" s="1" t="s">
        <v>1759</v>
      </c>
      <c r="AE3643" s="1" t="s">
        <v>117</v>
      </c>
      <c r="AF3643" s="9">
        <v>96952</v>
      </c>
      <c r="AG3643" s="1" t="s">
        <v>118</v>
      </c>
      <c r="AI3643" s="1">
        <v>16704331577</v>
      </c>
      <c r="AK3643" s="1" t="s">
        <v>18623</v>
      </c>
      <c r="BC3643" s="1" t="str">
        <f>"11-1021.00"</f>
        <v>11-1021.00</v>
      </c>
      <c r="BD3643" s="1" t="s">
        <v>248</v>
      </c>
      <c r="BE3643" s="1" t="s">
        <v>19623</v>
      </c>
      <c r="BF3643" s="1" t="s">
        <v>5897</v>
      </c>
      <c r="BG3643" s="1">
        <v>1</v>
      </c>
      <c r="BI3643" s="2">
        <v>44287</v>
      </c>
      <c r="BJ3643" s="2">
        <v>44651</v>
      </c>
      <c r="BM3643" s="1">
        <v>40</v>
      </c>
      <c r="BN3643" s="1">
        <v>0</v>
      </c>
      <c r="BO3643" s="1">
        <v>8</v>
      </c>
      <c r="BP3643" s="1">
        <v>8</v>
      </c>
      <c r="BQ3643" s="1">
        <v>8</v>
      </c>
      <c r="BR3643" s="1">
        <v>8</v>
      </c>
      <c r="BS3643" s="1">
        <v>8</v>
      </c>
      <c r="BT3643" s="1">
        <v>0</v>
      </c>
      <c r="BU3643" s="1" t="str">
        <f>"8:00 AM"</f>
        <v>8:00 AM</v>
      </c>
      <c r="BV3643" s="1" t="str">
        <f>"5:00 PM"</f>
        <v>5:00 PM</v>
      </c>
      <c r="BW3643" s="1" t="s">
        <v>193</v>
      </c>
      <c r="BX3643" s="1">
        <v>1</v>
      </c>
      <c r="BY3643" s="1">
        <v>24</v>
      </c>
      <c r="BZ3643" s="1" t="s">
        <v>111</v>
      </c>
      <c r="CA3643" s="1">
        <v>1</v>
      </c>
      <c r="CB3643" s="4" t="s">
        <v>20573</v>
      </c>
      <c r="CC3643" s="1" t="s">
        <v>19625</v>
      </c>
      <c r="CD3643" s="1" t="s">
        <v>267</v>
      </c>
      <c r="CE3643" s="1" t="s">
        <v>19626</v>
      </c>
      <c r="CF3643" s="1" t="s">
        <v>117</v>
      </c>
      <c r="CG3643" s="1">
        <v>96952</v>
      </c>
      <c r="CH3643" s="3">
        <v>22.55</v>
      </c>
      <c r="CI3643" s="3">
        <v>22.55</v>
      </c>
      <c r="CL3643" s="1" t="s">
        <v>137</v>
      </c>
      <c r="CM3643" s="1" t="s">
        <v>138</v>
      </c>
      <c r="CN3643" s="1" t="s">
        <v>139</v>
      </c>
      <c r="CP3643" s="1" t="s">
        <v>112</v>
      </c>
      <c r="CQ3643" s="1" t="s">
        <v>111</v>
      </c>
      <c r="CR3643" s="1" t="s">
        <v>112</v>
      </c>
      <c r="CS3643" s="1" t="s">
        <v>112</v>
      </c>
      <c r="CT3643" s="1" t="s">
        <v>138</v>
      </c>
      <c r="CU3643" s="1" t="s">
        <v>111</v>
      </c>
      <c r="CV3643" s="1" t="s">
        <v>138</v>
      </c>
      <c r="CW3643" s="1" t="s">
        <v>20574</v>
      </c>
      <c r="CX3643" s="1">
        <v>16704331577</v>
      </c>
      <c r="CY3643" s="1" t="s">
        <v>18623</v>
      </c>
      <c r="CZ3643" s="1" t="s">
        <v>18629</v>
      </c>
      <c r="DA3643" s="1" t="s">
        <v>111</v>
      </c>
      <c r="DB3643" s="1" t="s">
        <v>112</v>
      </c>
    </row>
    <row r="3644" spans="1:111" ht="15.6" customHeight="1" x14ac:dyDescent="0.25">
      <c r="A3644" s="1" t="s">
        <v>20598</v>
      </c>
      <c r="B3644" s="1" t="s">
        <v>109</v>
      </c>
      <c r="C3644" s="2">
        <v>44265.044246527781</v>
      </c>
      <c r="D3644" s="2">
        <v>44299</v>
      </c>
      <c r="E3644" s="1" t="s">
        <v>110</v>
      </c>
      <c r="F3644" s="2">
        <v>44437.833333333336</v>
      </c>
      <c r="G3644" s="1" t="s">
        <v>111</v>
      </c>
      <c r="H3644" s="1" t="s">
        <v>112</v>
      </c>
      <c r="I3644" s="1" t="s">
        <v>112</v>
      </c>
      <c r="J3644" s="1" t="s">
        <v>2972</v>
      </c>
      <c r="K3644" s="1" t="s">
        <v>138</v>
      </c>
      <c r="L3644" s="1" t="s">
        <v>2973</v>
      </c>
      <c r="M3644" s="1" t="s">
        <v>115</v>
      </c>
      <c r="N3644" s="1" t="s">
        <v>116</v>
      </c>
      <c r="O3644" s="1" t="s">
        <v>117</v>
      </c>
      <c r="P3644" s="9">
        <v>96950</v>
      </c>
      <c r="Q3644" s="1" t="s">
        <v>118</v>
      </c>
      <c r="R3644" s="1" t="s">
        <v>362</v>
      </c>
      <c r="S3644" s="1">
        <v>16702357011</v>
      </c>
      <c r="T3644" s="1">
        <v>0</v>
      </c>
      <c r="U3644" s="1">
        <v>5613</v>
      </c>
      <c r="V3644" s="1" t="s">
        <v>119</v>
      </c>
      <c r="X3644" s="1" t="s">
        <v>721</v>
      </c>
      <c r="Y3644" s="1" t="s">
        <v>2974</v>
      </c>
      <c r="Z3644" s="1" t="s">
        <v>2975</v>
      </c>
      <c r="AA3644" s="1" t="s">
        <v>461</v>
      </c>
      <c r="AB3644" s="1" t="s">
        <v>2976</v>
      </c>
      <c r="AC3644" s="1" t="s">
        <v>115</v>
      </c>
      <c r="AD3644" s="1" t="s">
        <v>116</v>
      </c>
      <c r="AE3644" s="1" t="s">
        <v>117</v>
      </c>
      <c r="AF3644" s="9">
        <v>96950</v>
      </c>
      <c r="AG3644" s="1" t="s">
        <v>118</v>
      </c>
      <c r="AH3644" s="1" t="s">
        <v>362</v>
      </c>
      <c r="AI3644" s="1">
        <v>16702357011</v>
      </c>
      <c r="AJ3644" s="1">
        <v>0</v>
      </c>
      <c r="AK3644" s="1" t="s">
        <v>2977</v>
      </c>
      <c r="BC3644" s="1" t="str">
        <f>"37-2012.00"</f>
        <v>37-2012.00</v>
      </c>
      <c r="BD3644" s="1" t="s">
        <v>576</v>
      </c>
      <c r="BE3644" s="1" t="s">
        <v>2978</v>
      </c>
      <c r="BF3644" s="1" t="s">
        <v>2979</v>
      </c>
      <c r="BG3644" s="1">
        <v>1</v>
      </c>
      <c r="BI3644" s="2">
        <v>44440</v>
      </c>
      <c r="BJ3644" s="2">
        <v>45534</v>
      </c>
      <c r="BM3644" s="1">
        <v>35</v>
      </c>
      <c r="BN3644" s="1">
        <v>0</v>
      </c>
      <c r="BO3644" s="1">
        <v>7</v>
      </c>
      <c r="BP3644" s="1">
        <v>7</v>
      </c>
      <c r="BQ3644" s="1">
        <v>7</v>
      </c>
      <c r="BR3644" s="1">
        <v>7</v>
      </c>
      <c r="BS3644" s="1">
        <v>7</v>
      </c>
      <c r="BT3644" s="1">
        <v>0</v>
      </c>
      <c r="BU3644" s="1" t="str">
        <f>"8:00 AM"</f>
        <v>8:00 AM</v>
      </c>
      <c r="BV3644" s="1" t="str">
        <f>"4:00 PM"</f>
        <v>4:00 PM</v>
      </c>
      <c r="BW3644" s="1" t="s">
        <v>135</v>
      </c>
      <c r="BX3644" s="1">
        <v>0</v>
      </c>
      <c r="BY3644" s="1">
        <v>3</v>
      </c>
      <c r="BZ3644" s="1" t="s">
        <v>112</v>
      </c>
      <c r="CA3644" s="1">
        <v>0</v>
      </c>
      <c r="CB3644" s="1" t="s">
        <v>20599</v>
      </c>
      <c r="CC3644" s="1" t="s">
        <v>2981</v>
      </c>
      <c r="CD3644" s="1" t="s">
        <v>2982</v>
      </c>
      <c r="CE3644" s="1" t="s">
        <v>116</v>
      </c>
      <c r="CF3644" s="1" t="s">
        <v>117</v>
      </c>
      <c r="CG3644" s="1">
        <v>96950</v>
      </c>
      <c r="CH3644" s="3">
        <v>7.59</v>
      </c>
      <c r="CI3644" s="3">
        <v>7.59</v>
      </c>
      <c r="CL3644" s="1" t="s">
        <v>137</v>
      </c>
      <c r="CM3644" s="1" t="s">
        <v>138</v>
      </c>
      <c r="CN3644" s="1" t="s">
        <v>139</v>
      </c>
      <c r="CP3644" s="1" t="s">
        <v>112</v>
      </c>
      <c r="CQ3644" s="1" t="s">
        <v>111</v>
      </c>
      <c r="CR3644" s="1" t="s">
        <v>112</v>
      </c>
      <c r="CS3644" s="1" t="s">
        <v>112</v>
      </c>
      <c r="CT3644" s="1" t="s">
        <v>138</v>
      </c>
      <c r="CU3644" s="1" t="s">
        <v>111</v>
      </c>
      <c r="CV3644" s="1" t="s">
        <v>138</v>
      </c>
      <c r="CW3644" s="1" t="s">
        <v>138</v>
      </c>
      <c r="CX3644" s="1">
        <v>16702357011</v>
      </c>
      <c r="CY3644" s="1" t="s">
        <v>2977</v>
      </c>
      <c r="CZ3644" s="1" t="s">
        <v>428</v>
      </c>
      <c r="DA3644" s="1" t="s">
        <v>111</v>
      </c>
      <c r="DB3644" s="1" t="s">
        <v>112</v>
      </c>
    </row>
    <row r="3645" spans="1:111" ht="15.6" customHeight="1" x14ac:dyDescent="0.25">
      <c r="A3645" s="1" t="s">
        <v>20638</v>
      </c>
      <c r="B3645" s="1" t="s">
        <v>109</v>
      </c>
      <c r="C3645" s="2">
        <v>44298.001044907411</v>
      </c>
      <c r="D3645" s="2">
        <v>44337</v>
      </c>
      <c r="E3645" s="1" t="s">
        <v>110</v>
      </c>
      <c r="F3645" s="2">
        <v>44468.833333333336</v>
      </c>
      <c r="G3645" s="1" t="s">
        <v>112</v>
      </c>
      <c r="H3645" s="1" t="s">
        <v>112</v>
      </c>
      <c r="I3645" s="1" t="s">
        <v>112</v>
      </c>
      <c r="J3645" s="1" t="s">
        <v>3718</v>
      </c>
      <c r="K3645" s="1" t="s">
        <v>3719</v>
      </c>
      <c r="L3645" s="1" t="s">
        <v>12684</v>
      </c>
      <c r="N3645" s="1" t="s">
        <v>116</v>
      </c>
      <c r="O3645" s="1" t="s">
        <v>117</v>
      </c>
      <c r="P3645" s="9">
        <v>96950</v>
      </c>
      <c r="Q3645" s="1" t="s">
        <v>118</v>
      </c>
      <c r="R3645" s="1" t="s">
        <v>138</v>
      </c>
      <c r="S3645" s="1">
        <v>16702350064</v>
      </c>
      <c r="U3645" s="1">
        <v>236220</v>
      </c>
      <c r="V3645" s="1" t="s">
        <v>119</v>
      </c>
      <c r="X3645" s="1" t="s">
        <v>3721</v>
      </c>
      <c r="Y3645" s="1" t="s">
        <v>3722</v>
      </c>
      <c r="Z3645" s="1" t="s">
        <v>385</v>
      </c>
      <c r="AA3645" s="1" t="s">
        <v>973</v>
      </c>
      <c r="AB3645" s="1" t="s">
        <v>12684</v>
      </c>
      <c r="AD3645" s="1" t="s">
        <v>116</v>
      </c>
      <c r="AE3645" s="1" t="s">
        <v>117</v>
      </c>
      <c r="AF3645" s="9">
        <v>96950</v>
      </c>
      <c r="AG3645" s="1" t="s">
        <v>118</v>
      </c>
      <c r="AH3645" s="1" t="s">
        <v>138</v>
      </c>
      <c r="AI3645" s="1">
        <v>16702350064</v>
      </c>
      <c r="AK3645" s="1" t="s">
        <v>3723</v>
      </c>
      <c r="BC3645" s="1" t="str">
        <f>"49-9071.00"</f>
        <v>49-9071.00</v>
      </c>
      <c r="BD3645" s="1" t="s">
        <v>214</v>
      </c>
      <c r="BE3645" s="1" t="s">
        <v>12685</v>
      </c>
      <c r="BF3645" s="1" t="s">
        <v>4443</v>
      </c>
      <c r="BG3645" s="1">
        <v>1</v>
      </c>
      <c r="BI3645" s="2">
        <v>44470</v>
      </c>
      <c r="BJ3645" s="2">
        <v>44834</v>
      </c>
      <c r="BM3645" s="1">
        <v>40</v>
      </c>
      <c r="BN3645" s="1">
        <v>0</v>
      </c>
      <c r="BO3645" s="1">
        <v>8</v>
      </c>
      <c r="BP3645" s="1">
        <v>8</v>
      </c>
      <c r="BQ3645" s="1">
        <v>8</v>
      </c>
      <c r="BR3645" s="1">
        <v>8</v>
      </c>
      <c r="BS3645" s="1">
        <v>8</v>
      </c>
      <c r="BT3645" s="1">
        <v>0</v>
      </c>
      <c r="BU3645" s="1" t="str">
        <f>"8:00 AM"</f>
        <v>8:00 AM</v>
      </c>
      <c r="BV3645" s="1" t="str">
        <f>"5:00 PM"</f>
        <v>5:00 PM</v>
      </c>
      <c r="BW3645" s="1" t="s">
        <v>135</v>
      </c>
      <c r="BX3645" s="1">
        <v>0</v>
      </c>
      <c r="BY3645" s="1">
        <v>24</v>
      </c>
      <c r="BZ3645" s="1" t="s">
        <v>112</v>
      </c>
      <c r="CA3645" s="1">
        <v>0</v>
      </c>
      <c r="CB3645" s="1" t="s">
        <v>12686</v>
      </c>
      <c r="CC3645" s="1" t="s">
        <v>3720</v>
      </c>
      <c r="CE3645" s="1" t="s">
        <v>116</v>
      </c>
      <c r="CF3645" s="1" t="s">
        <v>117</v>
      </c>
      <c r="CG3645" s="1">
        <v>96950</v>
      </c>
      <c r="CH3645" s="3">
        <v>8.7100000000000009</v>
      </c>
      <c r="CI3645" s="3">
        <v>9</v>
      </c>
      <c r="CJ3645" s="3">
        <v>13.07</v>
      </c>
      <c r="CK3645" s="3">
        <v>13.5</v>
      </c>
      <c r="CL3645" s="1" t="s">
        <v>137</v>
      </c>
      <c r="CN3645" s="1" t="s">
        <v>139</v>
      </c>
      <c r="CP3645" s="1" t="s">
        <v>112</v>
      </c>
      <c r="CQ3645" s="1" t="s">
        <v>111</v>
      </c>
      <c r="CR3645" s="1" t="s">
        <v>112</v>
      </c>
      <c r="CS3645" s="1" t="s">
        <v>111</v>
      </c>
      <c r="CT3645" s="1" t="s">
        <v>138</v>
      </c>
      <c r="CU3645" s="1" t="s">
        <v>111</v>
      </c>
      <c r="CV3645" s="1" t="s">
        <v>138</v>
      </c>
      <c r="CW3645" s="1" t="s">
        <v>3726</v>
      </c>
      <c r="CX3645" s="1">
        <v>16702350064</v>
      </c>
      <c r="CY3645" s="1" t="s">
        <v>3723</v>
      </c>
      <c r="CZ3645" s="1" t="s">
        <v>138</v>
      </c>
      <c r="DA3645" s="1" t="s">
        <v>111</v>
      </c>
      <c r="DB3645" s="1" t="s">
        <v>112</v>
      </c>
    </row>
    <row r="3646" spans="1:111" ht="15.6" customHeight="1" x14ac:dyDescent="0.25">
      <c r="A3646" s="1" t="s">
        <v>20654</v>
      </c>
      <c r="B3646" s="1" t="s">
        <v>109</v>
      </c>
      <c r="C3646" s="2">
        <v>44368.126538078701</v>
      </c>
      <c r="D3646" s="2">
        <v>44386</v>
      </c>
      <c r="E3646" s="1" t="s">
        <v>180</v>
      </c>
      <c r="G3646" s="1" t="s">
        <v>112</v>
      </c>
      <c r="H3646" s="1" t="s">
        <v>112</v>
      </c>
      <c r="I3646" s="1" t="s">
        <v>112</v>
      </c>
      <c r="J3646" s="1" t="s">
        <v>3561</v>
      </c>
      <c r="K3646" s="1" t="s">
        <v>3995</v>
      </c>
      <c r="L3646" s="1" t="s">
        <v>3996</v>
      </c>
      <c r="M3646" s="1" t="s">
        <v>3997</v>
      </c>
      <c r="N3646" s="1" t="s">
        <v>1759</v>
      </c>
      <c r="O3646" s="1" t="s">
        <v>117</v>
      </c>
      <c r="P3646" s="9">
        <v>96952</v>
      </c>
      <c r="Q3646" s="1" t="s">
        <v>118</v>
      </c>
      <c r="S3646" s="1">
        <v>16702874740</v>
      </c>
      <c r="U3646" s="1">
        <v>11199</v>
      </c>
      <c r="V3646" s="1" t="s">
        <v>119</v>
      </c>
      <c r="X3646" s="1" t="s">
        <v>723</v>
      </c>
      <c r="Y3646" s="1" t="s">
        <v>3563</v>
      </c>
      <c r="Z3646" s="1" t="s">
        <v>10327</v>
      </c>
      <c r="AA3646" s="1" t="s">
        <v>403</v>
      </c>
      <c r="AB3646" s="1" t="s">
        <v>3996</v>
      </c>
      <c r="AC3646" s="1" t="s">
        <v>3997</v>
      </c>
      <c r="AD3646" s="1" t="s">
        <v>1759</v>
      </c>
      <c r="AE3646" s="1" t="s">
        <v>117</v>
      </c>
      <c r="AF3646" s="9">
        <v>96952</v>
      </c>
      <c r="AG3646" s="1" t="s">
        <v>118</v>
      </c>
      <c r="AI3646" s="1">
        <v>16702874740</v>
      </c>
      <c r="AK3646" s="1" t="s">
        <v>3998</v>
      </c>
      <c r="BC3646" s="1" t="str">
        <f>"45-2092.02"</f>
        <v>45-2092.02</v>
      </c>
      <c r="BD3646" s="1" t="s">
        <v>2274</v>
      </c>
      <c r="BE3646" s="1" t="s">
        <v>3999</v>
      </c>
      <c r="BF3646" s="1" t="s">
        <v>2401</v>
      </c>
      <c r="BG3646" s="1">
        <v>3</v>
      </c>
      <c r="BI3646" s="2">
        <v>44470</v>
      </c>
      <c r="BJ3646" s="2">
        <v>44834</v>
      </c>
      <c r="BM3646" s="1">
        <v>40</v>
      </c>
      <c r="BN3646" s="1">
        <v>0</v>
      </c>
      <c r="BO3646" s="1">
        <v>8</v>
      </c>
      <c r="BP3646" s="1">
        <v>8</v>
      </c>
      <c r="BQ3646" s="1">
        <v>8</v>
      </c>
      <c r="BR3646" s="1">
        <v>8</v>
      </c>
      <c r="BS3646" s="1">
        <v>8</v>
      </c>
      <c r="BT3646" s="1">
        <v>0</v>
      </c>
      <c r="BU3646" s="1" t="str">
        <f>"7:00 AM"</f>
        <v>7:00 AM</v>
      </c>
      <c r="BV3646" s="1" t="str">
        <f>"4:00 PM"</f>
        <v>4:00 PM</v>
      </c>
      <c r="BW3646" s="1" t="s">
        <v>230</v>
      </c>
      <c r="BX3646" s="1">
        <v>0</v>
      </c>
      <c r="BY3646" s="1">
        <v>3</v>
      </c>
      <c r="BZ3646" s="1" t="s">
        <v>112</v>
      </c>
      <c r="CB3646" s="1" t="s">
        <v>4000</v>
      </c>
      <c r="CC3646" s="1" t="s">
        <v>3996</v>
      </c>
      <c r="CD3646" s="1" t="s">
        <v>3997</v>
      </c>
      <c r="CE3646" s="1" t="s">
        <v>1759</v>
      </c>
      <c r="CF3646" s="1" t="s">
        <v>117</v>
      </c>
      <c r="CG3646" s="1">
        <v>96952</v>
      </c>
      <c r="CH3646" s="3">
        <v>9.91</v>
      </c>
      <c r="CI3646" s="3">
        <v>9.91</v>
      </c>
      <c r="CJ3646" s="3">
        <v>14.86</v>
      </c>
      <c r="CK3646" s="3">
        <v>14.86</v>
      </c>
      <c r="CL3646" s="1" t="s">
        <v>137</v>
      </c>
      <c r="CM3646" s="1" t="s">
        <v>362</v>
      </c>
      <c r="CN3646" s="1" t="s">
        <v>139</v>
      </c>
      <c r="CP3646" s="1" t="s">
        <v>112</v>
      </c>
      <c r="CQ3646" s="1" t="s">
        <v>111</v>
      </c>
      <c r="CR3646" s="1" t="s">
        <v>112</v>
      </c>
      <c r="CS3646" s="1" t="s">
        <v>111</v>
      </c>
      <c r="CT3646" s="1" t="s">
        <v>138</v>
      </c>
      <c r="CU3646" s="1" t="s">
        <v>111</v>
      </c>
      <c r="CV3646" s="1" t="s">
        <v>138</v>
      </c>
      <c r="CW3646" s="1" t="s">
        <v>362</v>
      </c>
      <c r="CX3646" s="1">
        <v>16704338668</v>
      </c>
      <c r="CY3646" s="1" t="s">
        <v>20655</v>
      </c>
      <c r="CZ3646" s="1" t="s">
        <v>138</v>
      </c>
      <c r="DA3646" s="1" t="s">
        <v>111</v>
      </c>
      <c r="DB3646" s="1" t="s">
        <v>112</v>
      </c>
    </row>
    <row r="3647" spans="1:111" ht="15.6" customHeight="1" x14ac:dyDescent="0.25">
      <c r="A3647" s="1" t="s">
        <v>20669</v>
      </c>
      <c r="B3647" s="1" t="s">
        <v>109</v>
      </c>
      <c r="C3647" s="2">
        <v>44332.112387384259</v>
      </c>
      <c r="D3647" s="2">
        <v>44378</v>
      </c>
      <c r="E3647" s="1" t="s">
        <v>110</v>
      </c>
      <c r="F3647" s="2">
        <v>44468.833333333336</v>
      </c>
      <c r="G3647" s="1" t="s">
        <v>112</v>
      </c>
      <c r="H3647" s="1" t="s">
        <v>112</v>
      </c>
      <c r="I3647" s="1" t="s">
        <v>112</v>
      </c>
      <c r="J3647" s="1" t="s">
        <v>20670</v>
      </c>
      <c r="K3647" s="1" t="s">
        <v>13537</v>
      </c>
      <c r="L3647" s="1" t="s">
        <v>20671</v>
      </c>
      <c r="N3647" s="1" t="s">
        <v>167</v>
      </c>
      <c r="O3647" s="1" t="s">
        <v>117</v>
      </c>
      <c r="P3647" s="9">
        <v>96950</v>
      </c>
      <c r="Q3647" s="1" t="s">
        <v>118</v>
      </c>
      <c r="R3647" s="1" t="s">
        <v>362</v>
      </c>
      <c r="S3647" s="1">
        <v>16702877733</v>
      </c>
      <c r="U3647" s="1">
        <v>312112</v>
      </c>
      <c r="V3647" s="1" t="s">
        <v>119</v>
      </c>
      <c r="X3647" s="1" t="s">
        <v>13540</v>
      </c>
      <c r="Y3647" s="1" t="s">
        <v>13541</v>
      </c>
      <c r="Z3647" s="1" t="s">
        <v>20672</v>
      </c>
      <c r="AA3647" s="1" t="s">
        <v>245</v>
      </c>
      <c r="AB3647" s="1" t="s">
        <v>13538</v>
      </c>
      <c r="AD3647" s="1" t="s">
        <v>167</v>
      </c>
      <c r="AE3647" s="1" t="s">
        <v>117</v>
      </c>
      <c r="AF3647" s="9">
        <v>96950</v>
      </c>
      <c r="AG3647" s="1" t="s">
        <v>118</v>
      </c>
      <c r="AH3647" s="1" t="s">
        <v>138</v>
      </c>
      <c r="AI3647" s="1">
        <v>16702877733</v>
      </c>
      <c r="AK3647" s="1" t="s">
        <v>2079</v>
      </c>
      <c r="BC3647" s="1" t="str">
        <f>"53-3031.00"</f>
        <v>53-3031.00</v>
      </c>
      <c r="BD3647" s="1" t="s">
        <v>3272</v>
      </c>
      <c r="BE3647" s="1" t="s">
        <v>20673</v>
      </c>
      <c r="BF3647" s="1" t="s">
        <v>11111</v>
      </c>
      <c r="BG3647" s="1">
        <v>3</v>
      </c>
      <c r="BI3647" s="2">
        <v>44470</v>
      </c>
      <c r="BJ3647" s="2">
        <v>44834</v>
      </c>
      <c r="BM3647" s="1">
        <v>40</v>
      </c>
      <c r="BN3647" s="1">
        <v>0</v>
      </c>
      <c r="BO3647" s="1">
        <v>8</v>
      </c>
      <c r="BP3647" s="1">
        <v>8</v>
      </c>
      <c r="BQ3647" s="1">
        <v>8</v>
      </c>
      <c r="BR3647" s="1">
        <v>8</v>
      </c>
      <c r="BS3647" s="1">
        <v>8</v>
      </c>
      <c r="BT3647" s="1">
        <v>0</v>
      </c>
      <c r="BU3647" s="1" t="str">
        <f>"8:00 AM"</f>
        <v>8:00 AM</v>
      </c>
      <c r="BV3647" s="1" t="str">
        <f>"5:00 PM"</f>
        <v>5:00 PM</v>
      </c>
      <c r="BW3647" s="1" t="s">
        <v>230</v>
      </c>
      <c r="BX3647" s="1">
        <v>0</v>
      </c>
      <c r="BY3647" s="1">
        <v>0</v>
      </c>
      <c r="BZ3647" s="1" t="s">
        <v>112</v>
      </c>
      <c r="CB3647" s="1" t="s">
        <v>20674</v>
      </c>
      <c r="CC3647" s="1" t="s">
        <v>20675</v>
      </c>
      <c r="CE3647" s="1" t="s">
        <v>116</v>
      </c>
      <c r="CF3647" s="1" t="s">
        <v>117</v>
      </c>
      <c r="CG3647" s="1">
        <v>96950</v>
      </c>
      <c r="CH3647" s="3">
        <v>8</v>
      </c>
      <c r="CI3647" s="3">
        <v>8</v>
      </c>
      <c r="CJ3647" s="3">
        <v>12</v>
      </c>
      <c r="CK3647" s="3">
        <v>12</v>
      </c>
      <c r="CL3647" s="1" t="s">
        <v>137</v>
      </c>
      <c r="CM3647" s="1" t="s">
        <v>230</v>
      </c>
      <c r="CN3647" s="1" t="s">
        <v>139</v>
      </c>
      <c r="CP3647" s="1" t="s">
        <v>112</v>
      </c>
      <c r="CQ3647" s="1" t="s">
        <v>111</v>
      </c>
      <c r="CR3647" s="1" t="s">
        <v>112</v>
      </c>
      <c r="CS3647" s="1" t="s">
        <v>111</v>
      </c>
      <c r="CT3647" s="1" t="s">
        <v>138</v>
      </c>
      <c r="CU3647" s="1" t="s">
        <v>111</v>
      </c>
      <c r="CV3647" s="1" t="s">
        <v>138</v>
      </c>
      <c r="CW3647" s="1" t="s">
        <v>230</v>
      </c>
      <c r="CX3647" s="1">
        <v>16702877733</v>
      </c>
      <c r="CY3647" s="1" t="s">
        <v>2079</v>
      </c>
      <c r="CZ3647" s="1" t="s">
        <v>168</v>
      </c>
      <c r="DA3647" s="1" t="s">
        <v>111</v>
      </c>
      <c r="DB3647" s="1" t="s">
        <v>112</v>
      </c>
    </row>
    <row r="3648" spans="1:111" ht="15.6" customHeight="1" x14ac:dyDescent="0.25">
      <c r="A3648" s="1" t="s">
        <v>20679</v>
      </c>
      <c r="B3648" s="1" t="s">
        <v>109</v>
      </c>
      <c r="C3648" s="2">
        <v>44319.012600694441</v>
      </c>
      <c r="D3648" s="2">
        <v>44334</v>
      </c>
      <c r="E3648" s="1" t="s">
        <v>110</v>
      </c>
      <c r="F3648" s="2">
        <v>44468.833333333336</v>
      </c>
      <c r="G3648" s="1" t="s">
        <v>111</v>
      </c>
      <c r="H3648" s="1" t="s">
        <v>112</v>
      </c>
      <c r="I3648" s="1" t="s">
        <v>112</v>
      </c>
      <c r="J3648" s="1" t="s">
        <v>5960</v>
      </c>
      <c r="L3648" s="1" t="s">
        <v>5961</v>
      </c>
      <c r="N3648" s="1" t="s">
        <v>116</v>
      </c>
      <c r="O3648" s="1" t="s">
        <v>117</v>
      </c>
      <c r="P3648" s="9">
        <v>96950</v>
      </c>
      <c r="Q3648" s="1" t="s">
        <v>118</v>
      </c>
      <c r="S3648" s="1">
        <v>16707890152</v>
      </c>
      <c r="U3648" s="1">
        <v>56132</v>
      </c>
      <c r="V3648" s="1" t="s">
        <v>119</v>
      </c>
      <c r="X3648" s="1" t="s">
        <v>4482</v>
      </c>
      <c r="Y3648" s="1" t="s">
        <v>4483</v>
      </c>
      <c r="Z3648" s="1" t="s">
        <v>4484</v>
      </c>
      <c r="AA3648" s="1" t="s">
        <v>245</v>
      </c>
      <c r="AB3648" s="1" t="s">
        <v>10622</v>
      </c>
      <c r="AD3648" s="1" t="s">
        <v>116</v>
      </c>
      <c r="AE3648" s="1" t="s">
        <v>117</v>
      </c>
      <c r="AF3648" s="9">
        <v>96950</v>
      </c>
      <c r="AG3648" s="1" t="s">
        <v>118</v>
      </c>
      <c r="AH3648" s="1" t="s">
        <v>138</v>
      </c>
      <c r="AI3648" s="1">
        <v>16707890152</v>
      </c>
      <c r="AK3648" s="1" t="s">
        <v>4486</v>
      </c>
      <c r="BC3648" s="1" t="str">
        <f>"37-3011.00"</f>
        <v>37-3011.00</v>
      </c>
      <c r="BD3648" s="1" t="s">
        <v>726</v>
      </c>
      <c r="BE3648" s="1" t="s">
        <v>11903</v>
      </c>
      <c r="BF3648" s="1" t="s">
        <v>11904</v>
      </c>
      <c r="BG3648" s="1">
        <v>5</v>
      </c>
      <c r="BI3648" s="2">
        <v>44470</v>
      </c>
      <c r="BJ3648" s="2">
        <v>45565</v>
      </c>
      <c r="BM3648" s="1">
        <v>35</v>
      </c>
      <c r="BN3648" s="1">
        <v>0</v>
      </c>
      <c r="BO3648" s="1">
        <v>7</v>
      </c>
      <c r="BP3648" s="1">
        <v>7</v>
      </c>
      <c r="BQ3648" s="1">
        <v>7</v>
      </c>
      <c r="BR3648" s="1">
        <v>7</v>
      </c>
      <c r="BS3648" s="1">
        <v>7</v>
      </c>
      <c r="BT3648" s="1">
        <v>0</v>
      </c>
      <c r="BU3648" s="1" t="str">
        <f>"7:00 AM"</f>
        <v>7:00 AM</v>
      </c>
      <c r="BV3648" s="1" t="str">
        <f>"3:00 PM"</f>
        <v>3:00 PM</v>
      </c>
      <c r="BW3648" s="1" t="s">
        <v>135</v>
      </c>
      <c r="BX3648" s="1">
        <v>0</v>
      </c>
      <c r="BY3648" s="1">
        <v>3</v>
      </c>
      <c r="BZ3648" s="1" t="s">
        <v>112</v>
      </c>
      <c r="CA3648" s="1">
        <v>0</v>
      </c>
      <c r="CB3648" s="4" t="s">
        <v>11905</v>
      </c>
      <c r="CC3648" s="1" t="s">
        <v>4485</v>
      </c>
      <c r="CE3648" s="1" t="s">
        <v>116</v>
      </c>
      <c r="CF3648" s="1" t="s">
        <v>117</v>
      </c>
      <c r="CG3648" s="1">
        <v>96950</v>
      </c>
      <c r="CH3648" s="3">
        <v>8.5</v>
      </c>
      <c r="CI3648" s="3">
        <v>8.5</v>
      </c>
      <c r="CJ3648" s="3">
        <v>12.75</v>
      </c>
      <c r="CK3648" s="3">
        <v>12.75</v>
      </c>
      <c r="CL3648" s="1" t="s">
        <v>137</v>
      </c>
      <c r="CM3648" s="1" t="s">
        <v>138</v>
      </c>
      <c r="CN3648" s="1" t="s">
        <v>139</v>
      </c>
      <c r="CP3648" s="1" t="s">
        <v>112</v>
      </c>
      <c r="CQ3648" s="1" t="s">
        <v>111</v>
      </c>
      <c r="CR3648" s="1" t="s">
        <v>112</v>
      </c>
      <c r="CS3648" s="1" t="s">
        <v>111</v>
      </c>
      <c r="CT3648" s="1" t="s">
        <v>138</v>
      </c>
      <c r="CU3648" s="1" t="s">
        <v>111</v>
      </c>
      <c r="CV3648" s="1" t="s">
        <v>138</v>
      </c>
      <c r="CW3648" s="1" t="s">
        <v>1555</v>
      </c>
      <c r="CX3648" s="1">
        <v>16702342856</v>
      </c>
      <c r="CY3648" s="1" t="s">
        <v>4486</v>
      </c>
      <c r="CZ3648" s="1" t="s">
        <v>168</v>
      </c>
      <c r="DA3648" s="1" t="s">
        <v>111</v>
      </c>
      <c r="DB3648" s="1" t="s">
        <v>112</v>
      </c>
    </row>
    <row r="3649" spans="1:111" ht="15.6" customHeight="1" x14ac:dyDescent="0.25">
      <c r="A3649" s="1" t="s">
        <v>20694</v>
      </c>
      <c r="B3649" s="1" t="s">
        <v>109</v>
      </c>
      <c r="C3649" s="2">
        <v>44337.069122569446</v>
      </c>
      <c r="D3649" s="2">
        <v>44362</v>
      </c>
      <c r="E3649" s="1" t="s">
        <v>110</v>
      </c>
      <c r="F3649" s="2">
        <v>44407.833333333336</v>
      </c>
      <c r="G3649" s="1" t="s">
        <v>112</v>
      </c>
      <c r="H3649" s="1" t="s">
        <v>112</v>
      </c>
      <c r="I3649" s="1" t="s">
        <v>112</v>
      </c>
      <c r="J3649" s="1" t="s">
        <v>6442</v>
      </c>
      <c r="L3649" s="1" t="s">
        <v>1518</v>
      </c>
      <c r="M3649" s="1" t="s">
        <v>1248</v>
      </c>
      <c r="N3649" s="1" t="s">
        <v>167</v>
      </c>
      <c r="O3649" s="1" t="s">
        <v>117</v>
      </c>
      <c r="P3649" s="9">
        <v>96950</v>
      </c>
      <c r="Q3649" s="1" t="s">
        <v>118</v>
      </c>
      <c r="R3649" s="1" t="s">
        <v>242</v>
      </c>
      <c r="S3649" s="1">
        <v>16707891106</v>
      </c>
      <c r="U3649" s="1">
        <v>56132</v>
      </c>
      <c r="V3649" s="1" t="s">
        <v>119</v>
      </c>
      <c r="X3649" s="1" t="s">
        <v>1514</v>
      </c>
      <c r="Y3649" s="1" t="s">
        <v>1515</v>
      </c>
      <c r="Z3649" s="1" t="s">
        <v>1516</v>
      </c>
      <c r="AA3649" s="1" t="s">
        <v>1517</v>
      </c>
      <c r="AB3649" s="1" t="s">
        <v>1247</v>
      </c>
      <c r="AC3649" s="1" t="s">
        <v>1248</v>
      </c>
      <c r="AD3649" s="1" t="s">
        <v>167</v>
      </c>
      <c r="AE3649" s="1" t="s">
        <v>117</v>
      </c>
      <c r="AF3649" s="9">
        <v>96950</v>
      </c>
      <c r="AG3649" s="1" t="s">
        <v>118</v>
      </c>
      <c r="AH3649" s="1" t="s">
        <v>242</v>
      </c>
      <c r="AI3649" s="1">
        <v>16707891106</v>
      </c>
      <c r="AK3649" s="1" t="s">
        <v>1253</v>
      </c>
      <c r="BC3649" s="1" t="str">
        <f>"35-2021.00"</f>
        <v>35-2021.00</v>
      </c>
      <c r="BD3649" s="1" t="s">
        <v>851</v>
      </c>
      <c r="BE3649" s="1" t="s">
        <v>15390</v>
      </c>
      <c r="BF3649" s="1" t="s">
        <v>15391</v>
      </c>
      <c r="BG3649" s="1">
        <v>3</v>
      </c>
      <c r="BI3649" s="2">
        <v>44409</v>
      </c>
      <c r="BJ3649" s="2">
        <v>44773</v>
      </c>
      <c r="BM3649" s="1">
        <v>35</v>
      </c>
      <c r="BN3649" s="1">
        <v>0</v>
      </c>
      <c r="BO3649" s="1">
        <v>7</v>
      </c>
      <c r="BP3649" s="1">
        <v>7</v>
      </c>
      <c r="BQ3649" s="1">
        <v>7</v>
      </c>
      <c r="BR3649" s="1">
        <v>7</v>
      </c>
      <c r="BS3649" s="1">
        <v>7</v>
      </c>
      <c r="BT3649" s="1">
        <v>0</v>
      </c>
      <c r="BU3649" s="1" t="str">
        <f>"8:00 AM"</f>
        <v>8:00 AM</v>
      </c>
      <c r="BV3649" s="1" t="str">
        <f>"4:30 PM"</f>
        <v>4:30 PM</v>
      </c>
      <c r="BW3649" s="1" t="s">
        <v>135</v>
      </c>
      <c r="BX3649" s="1">
        <v>3</v>
      </c>
      <c r="BY3649" s="1">
        <v>3</v>
      </c>
      <c r="BZ3649" s="1" t="s">
        <v>112</v>
      </c>
      <c r="CB3649" s="1" t="s">
        <v>20695</v>
      </c>
      <c r="CC3649" s="1" t="s">
        <v>1247</v>
      </c>
      <c r="CD3649" s="1" t="s">
        <v>1248</v>
      </c>
      <c r="CE3649" s="1" t="s">
        <v>167</v>
      </c>
      <c r="CF3649" s="1" t="s">
        <v>117</v>
      </c>
      <c r="CG3649" s="1">
        <v>96950</v>
      </c>
      <c r="CH3649" s="3">
        <v>7.99</v>
      </c>
      <c r="CI3649" s="3">
        <v>7.99</v>
      </c>
      <c r="CJ3649" s="3">
        <v>11.99</v>
      </c>
      <c r="CK3649" s="3">
        <v>11.99</v>
      </c>
      <c r="CL3649" s="1" t="s">
        <v>137</v>
      </c>
      <c r="CM3649" s="1" t="s">
        <v>1522</v>
      </c>
      <c r="CN3649" s="1" t="s">
        <v>139</v>
      </c>
      <c r="CP3649" s="1" t="s">
        <v>112</v>
      </c>
      <c r="CQ3649" s="1" t="s">
        <v>111</v>
      </c>
      <c r="CR3649" s="1" t="s">
        <v>112</v>
      </c>
      <c r="CS3649" s="1" t="s">
        <v>111</v>
      </c>
      <c r="CT3649" s="1" t="s">
        <v>111</v>
      </c>
      <c r="CU3649" s="1" t="s">
        <v>111</v>
      </c>
      <c r="CV3649" s="1" t="s">
        <v>138</v>
      </c>
      <c r="CW3649" s="1" t="s">
        <v>1351</v>
      </c>
      <c r="CX3649" s="1">
        <v>16707891106</v>
      </c>
      <c r="CY3649" s="1" t="s">
        <v>1253</v>
      </c>
      <c r="CZ3649" s="1" t="s">
        <v>380</v>
      </c>
      <c r="DA3649" s="1" t="s">
        <v>111</v>
      </c>
      <c r="DB3649" s="1" t="s">
        <v>112</v>
      </c>
    </row>
    <row r="3650" spans="1:111" ht="15.6" customHeight="1" x14ac:dyDescent="0.25">
      <c r="A3650" s="1" t="s">
        <v>20699</v>
      </c>
      <c r="B3650" s="1" t="s">
        <v>109</v>
      </c>
      <c r="C3650" s="2">
        <v>44371.05032638889</v>
      </c>
      <c r="D3650" s="2">
        <v>44419</v>
      </c>
      <c r="E3650" s="1" t="s">
        <v>180</v>
      </c>
      <c r="G3650" s="1" t="s">
        <v>112</v>
      </c>
      <c r="H3650" s="1" t="s">
        <v>112</v>
      </c>
      <c r="I3650" s="1" t="s">
        <v>112</v>
      </c>
      <c r="J3650" s="1" t="s">
        <v>3107</v>
      </c>
      <c r="L3650" s="1" t="s">
        <v>4437</v>
      </c>
      <c r="M3650" s="1" t="s">
        <v>3110</v>
      </c>
      <c r="N3650" s="1" t="s">
        <v>116</v>
      </c>
      <c r="O3650" s="1" t="s">
        <v>117</v>
      </c>
      <c r="P3650" s="9">
        <v>96950</v>
      </c>
      <c r="Q3650" s="1" t="s">
        <v>118</v>
      </c>
      <c r="R3650" s="1" t="s">
        <v>1954</v>
      </c>
      <c r="S3650" s="1">
        <v>16702881463</v>
      </c>
      <c r="U3650" s="1">
        <v>561320</v>
      </c>
      <c r="V3650" s="1" t="s">
        <v>119</v>
      </c>
      <c r="X3650" s="1" t="s">
        <v>2482</v>
      </c>
      <c r="Y3650" s="1" t="s">
        <v>1646</v>
      </c>
      <c r="Z3650" s="1" t="s">
        <v>3109</v>
      </c>
      <c r="AA3650" s="1" t="s">
        <v>373</v>
      </c>
      <c r="AB3650" s="1" t="s">
        <v>4437</v>
      </c>
      <c r="AC3650" s="1" t="s">
        <v>3110</v>
      </c>
      <c r="AD3650" s="1" t="s">
        <v>116</v>
      </c>
      <c r="AE3650" s="1" t="s">
        <v>117</v>
      </c>
      <c r="AF3650" s="9">
        <v>96950</v>
      </c>
      <c r="AG3650" s="1" t="s">
        <v>118</v>
      </c>
      <c r="AH3650" s="1" t="s">
        <v>1954</v>
      </c>
      <c r="AI3650" s="1">
        <v>16702881463</v>
      </c>
      <c r="AK3650" s="1" t="s">
        <v>3111</v>
      </c>
      <c r="BC3650" s="1" t="str">
        <f>"13-2011.01"</f>
        <v>13-2011.01</v>
      </c>
      <c r="BD3650" s="1" t="s">
        <v>932</v>
      </c>
      <c r="BE3650" s="1" t="s">
        <v>17320</v>
      </c>
      <c r="BF3650" s="1" t="s">
        <v>759</v>
      </c>
      <c r="BG3650" s="1">
        <v>2</v>
      </c>
      <c r="BI3650" s="2">
        <v>44470</v>
      </c>
      <c r="BJ3650" s="2">
        <v>44834</v>
      </c>
      <c r="BM3650" s="1">
        <v>35</v>
      </c>
      <c r="BN3650" s="1">
        <v>0</v>
      </c>
      <c r="BO3650" s="1">
        <v>7</v>
      </c>
      <c r="BP3650" s="1">
        <v>7</v>
      </c>
      <c r="BQ3650" s="1">
        <v>7</v>
      </c>
      <c r="BR3650" s="1">
        <v>7</v>
      </c>
      <c r="BS3650" s="1">
        <v>7</v>
      </c>
      <c r="BT3650" s="1">
        <v>0</v>
      </c>
      <c r="BU3650" s="1" t="str">
        <f>"9:00 AM"</f>
        <v>9:00 AM</v>
      </c>
      <c r="BV3650" s="1" t="str">
        <f>"5:00 PM"</f>
        <v>5:00 PM</v>
      </c>
      <c r="BW3650" s="1" t="s">
        <v>193</v>
      </c>
      <c r="BX3650" s="1">
        <v>3</v>
      </c>
      <c r="BY3650" s="1">
        <v>12</v>
      </c>
      <c r="BZ3650" s="1" t="s">
        <v>111</v>
      </c>
      <c r="CA3650" s="1">
        <v>5</v>
      </c>
      <c r="CB3650" s="4" t="s">
        <v>20700</v>
      </c>
      <c r="CC3650" s="1" t="s">
        <v>20701</v>
      </c>
      <c r="CD3650" s="1" t="s">
        <v>3110</v>
      </c>
      <c r="CE3650" s="1" t="s">
        <v>116</v>
      </c>
      <c r="CF3650" s="1" t="s">
        <v>117</v>
      </c>
      <c r="CG3650" s="1">
        <v>96950</v>
      </c>
      <c r="CH3650" s="3">
        <v>14.85</v>
      </c>
      <c r="CI3650" s="3">
        <v>14.85</v>
      </c>
      <c r="CJ3650" s="3">
        <v>22.28</v>
      </c>
      <c r="CK3650" s="3">
        <v>22.28</v>
      </c>
      <c r="CL3650" s="1" t="s">
        <v>137</v>
      </c>
      <c r="CM3650" s="1" t="s">
        <v>362</v>
      </c>
      <c r="CN3650" s="1" t="s">
        <v>139</v>
      </c>
      <c r="CP3650" s="1" t="s">
        <v>112</v>
      </c>
      <c r="CQ3650" s="1" t="s">
        <v>111</v>
      </c>
      <c r="CR3650" s="1" t="s">
        <v>111</v>
      </c>
      <c r="CS3650" s="1" t="s">
        <v>111</v>
      </c>
      <c r="CT3650" s="1" t="s">
        <v>111</v>
      </c>
      <c r="CU3650" s="1" t="s">
        <v>111</v>
      </c>
      <c r="CV3650" s="1" t="s">
        <v>111</v>
      </c>
      <c r="CW3650" s="1" t="s">
        <v>7514</v>
      </c>
      <c r="CX3650" s="1">
        <v>16702881463</v>
      </c>
      <c r="CY3650" s="1" t="s">
        <v>3111</v>
      </c>
      <c r="CZ3650" s="1" t="s">
        <v>138</v>
      </c>
      <c r="DA3650" s="1" t="s">
        <v>111</v>
      </c>
      <c r="DB3650" s="1" t="s">
        <v>112</v>
      </c>
    </row>
    <row r="3651" spans="1:111" ht="15.6" customHeight="1" x14ac:dyDescent="0.25">
      <c r="A3651" s="1" t="s">
        <v>20703</v>
      </c>
      <c r="B3651" s="1" t="s">
        <v>109</v>
      </c>
      <c r="C3651" s="2">
        <v>44375.930204398152</v>
      </c>
      <c r="D3651" s="2">
        <v>44432</v>
      </c>
      <c r="E3651" s="1" t="s">
        <v>110</v>
      </c>
      <c r="F3651" s="2">
        <v>44468.833333333336</v>
      </c>
      <c r="G3651" s="1" t="s">
        <v>111</v>
      </c>
      <c r="H3651" s="1" t="s">
        <v>112</v>
      </c>
      <c r="I3651" s="1" t="s">
        <v>112</v>
      </c>
      <c r="J3651" s="1" t="s">
        <v>6668</v>
      </c>
      <c r="K3651" s="1" t="s">
        <v>6669</v>
      </c>
      <c r="L3651" s="1" t="s">
        <v>15138</v>
      </c>
      <c r="N3651" s="1" t="s">
        <v>167</v>
      </c>
      <c r="O3651" s="1" t="s">
        <v>117</v>
      </c>
      <c r="P3651" s="9">
        <v>96950</v>
      </c>
      <c r="Q3651" s="1" t="s">
        <v>118</v>
      </c>
      <c r="S3651" s="1">
        <v>16709893291</v>
      </c>
      <c r="U3651" s="1">
        <v>56179</v>
      </c>
      <c r="V3651" s="1" t="s">
        <v>119</v>
      </c>
      <c r="X3651" s="1" t="s">
        <v>6671</v>
      </c>
      <c r="Y3651" s="1" t="s">
        <v>6568</v>
      </c>
      <c r="Z3651" s="1" t="s">
        <v>686</v>
      </c>
      <c r="AA3651" s="1" t="s">
        <v>245</v>
      </c>
      <c r="AB3651" s="1" t="s">
        <v>6672</v>
      </c>
      <c r="AD3651" s="1" t="s">
        <v>116</v>
      </c>
      <c r="AE3651" s="1" t="s">
        <v>117</v>
      </c>
      <c r="AF3651" s="9">
        <v>96950</v>
      </c>
      <c r="AG3651" s="1" t="s">
        <v>118</v>
      </c>
      <c r="AI3651" s="1">
        <v>16709893291</v>
      </c>
      <c r="AK3651" s="1" t="s">
        <v>6673</v>
      </c>
      <c r="BC3651" s="1" t="str">
        <f>"13-2011.01"</f>
        <v>13-2011.01</v>
      </c>
      <c r="BD3651" s="1" t="s">
        <v>932</v>
      </c>
      <c r="BE3651" s="1" t="s">
        <v>16040</v>
      </c>
      <c r="BF3651" s="1" t="s">
        <v>759</v>
      </c>
      <c r="BG3651" s="1">
        <v>1</v>
      </c>
      <c r="BI3651" s="2">
        <v>44470</v>
      </c>
      <c r="BJ3651" s="2">
        <v>45565</v>
      </c>
      <c r="BM3651" s="1">
        <v>40</v>
      </c>
      <c r="BN3651" s="1">
        <v>0</v>
      </c>
      <c r="BO3651" s="1">
        <v>8</v>
      </c>
      <c r="BP3651" s="1">
        <v>8</v>
      </c>
      <c r="BQ3651" s="1">
        <v>8</v>
      </c>
      <c r="BR3651" s="1">
        <v>8</v>
      </c>
      <c r="BS3651" s="1">
        <v>8</v>
      </c>
      <c r="BT3651" s="1">
        <v>0</v>
      </c>
      <c r="BU3651" s="1" t="str">
        <f>"8:00 AM"</f>
        <v>8:00 AM</v>
      </c>
      <c r="BV3651" s="1" t="str">
        <f>"5:00 PM"</f>
        <v>5:00 PM</v>
      </c>
      <c r="BW3651" s="1" t="s">
        <v>193</v>
      </c>
      <c r="BX3651" s="1">
        <v>0</v>
      </c>
      <c r="BY3651" s="1">
        <v>48</v>
      </c>
      <c r="BZ3651" s="1" t="s">
        <v>111</v>
      </c>
      <c r="CA3651" s="1">
        <v>5</v>
      </c>
      <c r="CB3651" s="4" t="s">
        <v>16041</v>
      </c>
      <c r="CC3651" s="1" t="s">
        <v>16042</v>
      </c>
      <c r="CE3651" s="1" t="s">
        <v>167</v>
      </c>
      <c r="CF3651" s="1" t="s">
        <v>117</v>
      </c>
      <c r="CG3651" s="1">
        <v>96950</v>
      </c>
      <c r="CH3651" s="3">
        <v>14.85</v>
      </c>
      <c r="CI3651" s="3">
        <v>20</v>
      </c>
      <c r="CJ3651" s="3">
        <v>22.27</v>
      </c>
      <c r="CK3651" s="3">
        <v>30</v>
      </c>
      <c r="CL3651" s="1" t="s">
        <v>137</v>
      </c>
      <c r="CM3651" s="1" t="s">
        <v>331</v>
      </c>
      <c r="CN3651" s="1" t="s">
        <v>139</v>
      </c>
      <c r="CP3651" s="1" t="s">
        <v>112</v>
      </c>
      <c r="CQ3651" s="1" t="s">
        <v>111</v>
      </c>
      <c r="CR3651" s="1" t="s">
        <v>111</v>
      </c>
      <c r="CS3651" s="1" t="s">
        <v>111</v>
      </c>
      <c r="CT3651" s="1" t="s">
        <v>138</v>
      </c>
      <c r="CU3651" s="1" t="s">
        <v>111</v>
      </c>
      <c r="CV3651" s="1" t="s">
        <v>138</v>
      </c>
      <c r="CW3651" s="1" t="s">
        <v>17683</v>
      </c>
      <c r="CX3651" s="1">
        <v>16709893291</v>
      </c>
      <c r="CY3651" s="1" t="s">
        <v>6673</v>
      </c>
      <c r="CZ3651" s="1" t="s">
        <v>138</v>
      </c>
      <c r="DA3651" s="1" t="s">
        <v>111</v>
      </c>
      <c r="DB3651" s="1" t="s">
        <v>112</v>
      </c>
    </row>
    <row r="3652" spans="1:111" ht="15.6" customHeight="1" x14ac:dyDescent="0.25">
      <c r="A3652" s="1" t="s">
        <v>20708</v>
      </c>
      <c r="B3652" s="1" t="s">
        <v>109</v>
      </c>
      <c r="C3652" s="2">
        <v>44306.016526851854</v>
      </c>
      <c r="D3652" s="2">
        <v>44348</v>
      </c>
      <c r="E3652" s="1" t="s">
        <v>110</v>
      </c>
      <c r="F3652" s="2">
        <v>44469.833333333336</v>
      </c>
      <c r="G3652" s="1" t="s">
        <v>112</v>
      </c>
      <c r="H3652" s="1" t="s">
        <v>112</v>
      </c>
      <c r="I3652" s="1" t="s">
        <v>112</v>
      </c>
      <c r="J3652" s="1" t="s">
        <v>9123</v>
      </c>
      <c r="K3652" s="1" t="s">
        <v>9123</v>
      </c>
      <c r="L3652" s="1" t="s">
        <v>6472</v>
      </c>
      <c r="M3652" s="1" t="s">
        <v>6473</v>
      </c>
      <c r="N3652" s="1" t="s">
        <v>167</v>
      </c>
      <c r="O3652" s="1" t="s">
        <v>117</v>
      </c>
      <c r="P3652" s="9">
        <v>96950</v>
      </c>
      <c r="Q3652" s="1" t="s">
        <v>118</v>
      </c>
      <c r="S3652" s="1">
        <v>16702357642</v>
      </c>
      <c r="U3652" s="1">
        <v>56173</v>
      </c>
      <c r="V3652" s="1" t="s">
        <v>119</v>
      </c>
      <c r="X3652" s="1" t="s">
        <v>6474</v>
      </c>
      <c r="Y3652" s="1" t="s">
        <v>6475</v>
      </c>
      <c r="Z3652" s="1" t="s">
        <v>6476</v>
      </c>
      <c r="AA3652" s="1" t="s">
        <v>6477</v>
      </c>
      <c r="AB3652" s="1" t="s">
        <v>6472</v>
      </c>
      <c r="AC3652" s="1" t="s">
        <v>6473</v>
      </c>
      <c r="AD3652" s="1" t="s">
        <v>167</v>
      </c>
      <c r="AE3652" s="1" t="s">
        <v>117</v>
      </c>
      <c r="AF3652" s="9">
        <v>96950</v>
      </c>
      <c r="AG3652" s="1" t="s">
        <v>118</v>
      </c>
      <c r="AI3652" s="1">
        <v>16702357642</v>
      </c>
      <c r="AK3652" s="1" t="s">
        <v>9124</v>
      </c>
      <c r="BC3652" s="1" t="str">
        <f>"37-3011.00"</f>
        <v>37-3011.00</v>
      </c>
      <c r="BD3652" s="1" t="s">
        <v>726</v>
      </c>
      <c r="BE3652" s="1" t="s">
        <v>9125</v>
      </c>
      <c r="BF3652" s="1" t="s">
        <v>6480</v>
      </c>
      <c r="BG3652" s="1">
        <v>4</v>
      </c>
      <c r="BI3652" s="2">
        <v>44471</v>
      </c>
      <c r="BJ3652" s="2">
        <v>44835</v>
      </c>
      <c r="BM3652" s="1">
        <v>35</v>
      </c>
      <c r="BN3652" s="1">
        <v>0</v>
      </c>
      <c r="BO3652" s="1">
        <v>7</v>
      </c>
      <c r="BP3652" s="1">
        <v>7</v>
      </c>
      <c r="BQ3652" s="1">
        <v>7</v>
      </c>
      <c r="BR3652" s="1">
        <v>7</v>
      </c>
      <c r="BS3652" s="1">
        <v>7</v>
      </c>
      <c r="BT3652" s="1">
        <v>0</v>
      </c>
      <c r="BU3652" s="1" t="str">
        <f>"8:00 AM"</f>
        <v>8:00 AM</v>
      </c>
      <c r="BV3652" s="1" t="str">
        <f>"4:00 PM"</f>
        <v>4:00 PM</v>
      </c>
      <c r="BW3652" s="1" t="s">
        <v>135</v>
      </c>
      <c r="BX3652" s="1">
        <v>0</v>
      </c>
      <c r="BY3652" s="1">
        <v>3</v>
      </c>
      <c r="BZ3652" s="1" t="s">
        <v>112</v>
      </c>
      <c r="CA3652" s="1">
        <v>0</v>
      </c>
      <c r="CB3652" s="1" t="s">
        <v>9126</v>
      </c>
      <c r="CC3652" s="1" t="s">
        <v>4384</v>
      </c>
      <c r="CD3652" s="1" t="s">
        <v>138</v>
      </c>
      <c r="CE3652" s="1" t="s">
        <v>167</v>
      </c>
      <c r="CF3652" s="1" t="s">
        <v>117</v>
      </c>
      <c r="CG3652" s="1">
        <v>96950</v>
      </c>
      <c r="CH3652" s="3">
        <v>8.5</v>
      </c>
      <c r="CI3652" s="3">
        <v>8.5</v>
      </c>
      <c r="CL3652" s="1" t="s">
        <v>137</v>
      </c>
      <c r="CM3652" s="1" t="s">
        <v>138</v>
      </c>
      <c r="CN3652" s="1" t="s">
        <v>139</v>
      </c>
      <c r="CP3652" s="1" t="s">
        <v>112</v>
      </c>
      <c r="CQ3652" s="1" t="s">
        <v>111</v>
      </c>
      <c r="CR3652" s="1" t="s">
        <v>111</v>
      </c>
      <c r="CS3652" s="1" t="s">
        <v>111</v>
      </c>
      <c r="CT3652" s="1" t="s">
        <v>138</v>
      </c>
      <c r="CU3652" s="1" t="s">
        <v>111</v>
      </c>
      <c r="CV3652" s="1" t="s">
        <v>138</v>
      </c>
      <c r="CW3652" s="1" t="s">
        <v>138</v>
      </c>
      <c r="CX3652" s="1">
        <v>16702357642</v>
      </c>
      <c r="CY3652" s="1" t="s">
        <v>9124</v>
      </c>
      <c r="CZ3652" s="1" t="s">
        <v>138</v>
      </c>
      <c r="DA3652" s="1" t="s">
        <v>111</v>
      </c>
      <c r="DB3652" s="1" t="s">
        <v>112</v>
      </c>
    </row>
    <row r="3653" spans="1:111" ht="15.6" customHeight="1" x14ac:dyDescent="0.25">
      <c r="A3653" s="1" t="s">
        <v>20710</v>
      </c>
      <c r="B3653" s="1" t="s">
        <v>109</v>
      </c>
      <c r="C3653" s="2">
        <v>44344.943887499998</v>
      </c>
      <c r="D3653" s="2">
        <v>44363</v>
      </c>
      <c r="E3653" s="1" t="s">
        <v>110</v>
      </c>
      <c r="F3653" s="2">
        <v>44468.833333333336</v>
      </c>
      <c r="G3653" s="1" t="s">
        <v>112</v>
      </c>
      <c r="H3653" s="1" t="s">
        <v>112</v>
      </c>
      <c r="I3653" s="1" t="s">
        <v>112</v>
      </c>
      <c r="J3653" s="1" t="s">
        <v>2949</v>
      </c>
      <c r="K3653" s="1" t="s">
        <v>2950</v>
      </c>
      <c r="L3653" s="1" t="s">
        <v>2305</v>
      </c>
      <c r="N3653" s="1" t="s">
        <v>116</v>
      </c>
      <c r="O3653" s="1" t="s">
        <v>117</v>
      </c>
      <c r="P3653" s="9">
        <v>96950</v>
      </c>
      <c r="Q3653" s="1" t="s">
        <v>118</v>
      </c>
      <c r="R3653" s="1" t="s">
        <v>138</v>
      </c>
      <c r="S3653" s="1">
        <v>16702352743</v>
      </c>
      <c r="U3653" s="1">
        <v>561320</v>
      </c>
      <c r="V3653" s="1" t="s">
        <v>119</v>
      </c>
      <c r="X3653" s="1" t="s">
        <v>2952</v>
      </c>
      <c r="Y3653" s="1" t="s">
        <v>2307</v>
      </c>
      <c r="Z3653" s="1" t="s">
        <v>2953</v>
      </c>
      <c r="AA3653" s="1" t="s">
        <v>245</v>
      </c>
      <c r="AB3653" s="1" t="s">
        <v>2304</v>
      </c>
      <c r="AD3653" s="1" t="s">
        <v>116</v>
      </c>
      <c r="AE3653" s="1" t="s">
        <v>117</v>
      </c>
      <c r="AF3653" s="9">
        <v>96950</v>
      </c>
      <c r="AG3653" s="1" t="s">
        <v>118</v>
      </c>
      <c r="AH3653" s="1" t="s">
        <v>138</v>
      </c>
      <c r="AI3653" s="1">
        <v>16702352743</v>
      </c>
      <c r="AK3653" s="1" t="s">
        <v>2954</v>
      </c>
      <c r="BC3653" s="1" t="str">
        <f>"49-9071.00"</f>
        <v>49-9071.00</v>
      </c>
      <c r="BD3653" s="1" t="s">
        <v>214</v>
      </c>
      <c r="BE3653" s="1" t="s">
        <v>9903</v>
      </c>
      <c r="BF3653" s="1" t="s">
        <v>4420</v>
      </c>
      <c r="BG3653" s="1">
        <v>10</v>
      </c>
      <c r="BI3653" s="2">
        <v>44470</v>
      </c>
      <c r="BJ3653" s="2">
        <v>44835</v>
      </c>
      <c r="BM3653" s="1">
        <v>35</v>
      </c>
      <c r="BN3653" s="1">
        <v>0</v>
      </c>
      <c r="BO3653" s="1">
        <v>7</v>
      </c>
      <c r="BP3653" s="1">
        <v>7</v>
      </c>
      <c r="BQ3653" s="1">
        <v>7</v>
      </c>
      <c r="BR3653" s="1">
        <v>7</v>
      </c>
      <c r="BS3653" s="1">
        <v>7</v>
      </c>
      <c r="BT3653" s="1">
        <v>0</v>
      </c>
      <c r="BU3653" s="1" t="str">
        <f>"8:00 AM"</f>
        <v>8:00 AM</v>
      </c>
      <c r="BV3653" s="1" t="str">
        <f>"4:00 PM"</f>
        <v>4:00 PM</v>
      </c>
      <c r="BW3653" s="1" t="s">
        <v>230</v>
      </c>
      <c r="BX3653" s="1">
        <v>0</v>
      </c>
      <c r="BY3653" s="1">
        <v>12</v>
      </c>
      <c r="BZ3653" s="1" t="s">
        <v>112</v>
      </c>
      <c r="CB3653" s="1" t="s">
        <v>20711</v>
      </c>
      <c r="CC3653" s="1" t="s">
        <v>2304</v>
      </c>
      <c r="CE3653" s="1" t="s">
        <v>167</v>
      </c>
      <c r="CF3653" s="1" t="s">
        <v>117</v>
      </c>
      <c r="CG3653" s="1">
        <v>96950</v>
      </c>
      <c r="CH3653" s="3">
        <v>8.7100000000000009</v>
      </c>
      <c r="CI3653" s="3">
        <v>8.75</v>
      </c>
      <c r="CJ3653" s="3">
        <v>13.07</v>
      </c>
      <c r="CK3653" s="3">
        <v>13.13</v>
      </c>
      <c r="CL3653" s="1" t="s">
        <v>137</v>
      </c>
      <c r="CM3653" s="1" t="s">
        <v>331</v>
      </c>
      <c r="CN3653" s="1" t="s">
        <v>139</v>
      </c>
      <c r="CP3653" s="1" t="s">
        <v>111</v>
      </c>
      <c r="CQ3653" s="1" t="s">
        <v>111</v>
      </c>
      <c r="CR3653" s="1" t="s">
        <v>111</v>
      </c>
      <c r="CS3653" s="1" t="s">
        <v>111</v>
      </c>
      <c r="CT3653" s="1" t="s">
        <v>138</v>
      </c>
      <c r="CU3653" s="1" t="s">
        <v>111</v>
      </c>
      <c r="CV3653" s="1" t="s">
        <v>111</v>
      </c>
      <c r="CW3653" s="1" t="s">
        <v>2958</v>
      </c>
      <c r="CX3653" s="1">
        <v>16702352743</v>
      </c>
      <c r="CY3653" s="1" t="s">
        <v>2954</v>
      </c>
      <c r="CZ3653" s="1" t="s">
        <v>168</v>
      </c>
      <c r="DA3653" s="1" t="s">
        <v>111</v>
      </c>
      <c r="DB3653" s="1" t="s">
        <v>112</v>
      </c>
    </row>
    <row r="3654" spans="1:111" ht="15.6" customHeight="1" x14ac:dyDescent="0.25">
      <c r="A3654" s="1" t="s">
        <v>20732</v>
      </c>
      <c r="B3654" s="1" t="s">
        <v>109</v>
      </c>
      <c r="C3654" s="2">
        <v>44364.297050231478</v>
      </c>
      <c r="D3654" s="2">
        <v>44414</v>
      </c>
      <c r="E3654" s="1" t="s">
        <v>110</v>
      </c>
      <c r="F3654" s="2">
        <v>44468.833333333336</v>
      </c>
      <c r="G3654" s="1" t="s">
        <v>112</v>
      </c>
      <c r="H3654" s="1" t="s">
        <v>112</v>
      </c>
      <c r="I3654" s="1" t="s">
        <v>112</v>
      </c>
      <c r="J3654" s="1" t="s">
        <v>20733</v>
      </c>
      <c r="K3654" s="1" t="s">
        <v>20734</v>
      </c>
      <c r="L3654" s="1" t="s">
        <v>20735</v>
      </c>
      <c r="M3654" s="1" t="s">
        <v>138</v>
      </c>
      <c r="N3654" s="1" t="s">
        <v>116</v>
      </c>
      <c r="O3654" s="1" t="s">
        <v>117</v>
      </c>
      <c r="P3654" s="9">
        <v>96950</v>
      </c>
      <c r="Q3654" s="1" t="s">
        <v>118</v>
      </c>
      <c r="R3654" s="1" t="s">
        <v>242</v>
      </c>
      <c r="S3654" s="1">
        <v>16702336866</v>
      </c>
      <c r="U3654" s="1">
        <v>7225</v>
      </c>
      <c r="V3654" s="1" t="s">
        <v>119</v>
      </c>
      <c r="X3654" s="1" t="s">
        <v>5320</v>
      </c>
      <c r="Y3654" s="1" t="s">
        <v>16299</v>
      </c>
      <c r="Z3654" s="1" t="s">
        <v>723</v>
      </c>
      <c r="AA3654" s="1" t="s">
        <v>973</v>
      </c>
      <c r="AB3654" s="1" t="s">
        <v>20735</v>
      </c>
      <c r="AC3654" s="1" t="s">
        <v>138</v>
      </c>
      <c r="AD3654" s="1" t="s">
        <v>116</v>
      </c>
      <c r="AE3654" s="1" t="s">
        <v>117</v>
      </c>
      <c r="AF3654" s="9">
        <v>96950</v>
      </c>
      <c r="AG3654" s="1" t="s">
        <v>118</v>
      </c>
      <c r="AH3654" s="1" t="s">
        <v>242</v>
      </c>
      <c r="AI3654" s="1">
        <v>16702336866</v>
      </c>
      <c r="AK3654" s="1" t="s">
        <v>20736</v>
      </c>
      <c r="BC3654" s="1" t="str">
        <f>"35-2014.00"</f>
        <v>35-2014.00</v>
      </c>
      <c r="BD3654" s="1" t="s">
        <v>152</v>
      </c>
      <c r="BE3654" s="1" t="s">
        <v>20737</v>
      </c>
      <c r="BF3654" s="1" t="s">
        <v>154</v>
      </c>
      <c r="BG3654" s="1">
        <v>1</v>
      </c>
      <c r="BI3654" s="2">
        <v>44470</v>
      </c>
      <c r="BJ3654" s="2">
        <v>44834</v>
      </c>
      <c r="BM3654" s="1">
        <v>35</v>
      </c>
      <c r="BN3654" s="1">
        <v>0</v>
      </c>
      <c r="BO3654" s="1">
        <v>7</v>
      </c>
      <c r="BP3654" s="1">
        <v>7</v>
      </c>
      <c r="BQ3654" s="1">
        <v>7</v>
      </c>
      <c r="BR3654" s="1">
        <v>7</v>
      </c>
      <c r="BS3654" s="1">
        <v>7</v>
      </c>
      <c r="BT3654" s="1">
        <v>0</v>
      </c>
      <c r="BU3654" s="1" t="str">
        <f>"11:00 AM"</f>
        <v>11:00 AM</v>
      </c>
      <c r="BV3654" s="1" t="str">
        <f>"9:00 PM"</f>
        <v>9:00 PM</v>
      </c>
      <c r="BW3654" s="1" t="s">
        <v>135</v>
      </c>
      <c r="BX3654" s="1">
        <v>0</v>
      </c>
      <c r="BY3654" s="1">
        <v>12</v>
      </c>
      <c r="BZ3654" s="1" t="s">
        <v>112</v>
      </c>
      <c r="CB3654" s="4" t="s">
        <v>20738</v>
      </c>
      <c r="CC3654" s="1" t="s">
        <v>20735</v>
      </c>
      <c r="CD3654" s="1" t="s">
        <v>138</v>
      </c>
      <c r="CE3654" s="1" t="s">
        <v>116</v>
      </c>
      <c r="CF3654" s="1" t="s">
        <v>117</v>
      </c>
      <c r="CG3654" s="1">
        <v>96950</v>
      </c>
      <c r="CH3654" s="3">
        <v>8.68</v>
      </c>
      <c r="CI3654" s="3">
        <v>8.68</v>
      </c>
      <c r="CJ3654" s="3">
        <v>13.02</v>
      </c>
      <c r="CK3654" s="3">
        <v>13.02</v>
      </c>
      <c r="CL3654" s="1" t="s">
        <v>137</v>
      </c>
      <c r="CM3654" s="1" t="s">
        <v>20739</v>
      </c>
      <c r="CN3654" s="1" t="s">
        <v>139</v>
      </c>
      <c r="CP3654" s="1" t="s">
        <v>112</v>
      </c>
      <c r="CQ3654" s="1" t="s">
        <v>111</v>
      </c>
      <c r="CR3654" s="1" t="s">
        <v>112</v>
      </c>
      <c r="CS3654" s="1" t="s">
        <v>111</v>
      </c>
      <c r="CT3654" s="1" t="s">
        <v>138</v>
      </c>
      <c r="CU3654" s="1" t="s">
        <v>111</v>
      </c>
      <c r="CV3654" s="1" t="s">
        <v>138</v>
      </c>
      <c r="CW3654" s="1" t="s">
        <v>980</v>
      </c>
      <c r="CX3654" s="1">
        <v>16702336866</v>
      </c>
      <c r="CY3654" s="1" t="s">
        <v>20740</v>
      </c>
      <c r="CZ3654" s="1" t="s">
        <v>138</v>
      </c>
      <c r="DA3654" s="1" t="s">
        <v>111</v>
      </c>
      <c r="DB3654" s="1" t="s">
        <v>112</v>
      </c>
    </row>
    <row r="3655" spans="1:111" ht="15.6" customHeight="1" x14ac:dyDescent="0.25">
      <c r="A3655" s="1" t="s">
        <v>20753</v>
      </c>
      <c r="B3655" s="1" t="s">
        <v>109</v>
      </c>
      <c r="C3655" s="2">
        <v>44350.413893171295</v>
      </c>
      <c r="D3655" s="2">
        <v>44398</v>
      </c>
      <c r="E3655" s="1" t="s">
        <v>180</v>
      </c>
      <c r="G3655" s="1" t="s">
        <v>111</v>
      </c>
      <c r="H3655" s="1" t="s">
        <v>112</v>
      </c>
      <c r="I3655" s="1" t="s">
        <v>112</v>
      </c>
      <c r="J3655" s="1" t="s">
        <v>4518</v>
      </c>
      <c r="K3655" s="1" t="s">
        <v>18298</v>
      </c>
      <c r="L3655" s="1" t="s">
        <v>4519</v>
      </c>
      <c r="N3655" s="1" t="s">
        <v>167</v>
      </c>
      <c r="O3655" s="1" t="s">
        <v>117</v>
      </c>
      <c r="P3655" s="9">
        <v>96950</v>
      </c>
      <c r="Q3655" s="1" t="s">
        <v>118</v>
      </c>
      <c r="S3655" s="1">
        <v>16702877375</v>
      </c>
      <c r="U3655" s="1">
        <v>56152</v>
      </c>
      <c r="V3655" s="1" t="s">
        <v>119</v>
      </c>
      <c r="X3655" s="1" t="s">
        <v>1553</v>
      </c>
      <c r="Y3655" s="1" t="s">
        <v>4666</v>
      </c>
      <c r="AA3655" s="1" t="s">
        <v>4667</v>
      </c>
      <c r="AB3655" s="1" t="s">
        <v>20754</v>
      </c>
      <c r="AC3655" s="1" t="s">
        <v>6552</v>
      </c>
      <c r="AD3655" s="1" t="s">
        <v>116</v>
      </c>
      <c r="AE3655" s="1" t="s">
        <v>117</v>
      </c>
      <c r="AF3655" s="9">
        <v>96950</v>
      </c>
      <c r="AG3655" s="1" t="s">
        <v>118</v>
      </c>
      <c r="AI3655" s="1">
        <v>16702877375</v>
      </c>
      <c r="AK3655" s="1" t="s">
        <v>4525</v>
      </c>
      <c r="BC3655" s="1" t="str">
        <f>"43-3031.00"</f>
        <v>43-3031.00</v>
      </c>
      <c r="BD3655" s="1" t="s">
        <v>389</v>
      </c>
      <c r="BE3655" s="1" t="s">
        <v>20755</v>
      </c>
      <c r="BF3655" s="1" t="s">
        <v>1279</v>
      </c>
      <c r="BG3655" s="1">
        <v>2</v>
      </c>
      <c r="BI3655" s="2">
        <v>44470</v>
      </c>
      <c r="BJ3655" s="2">
        <v>45565</v>
      </c>
      <c r="BM3655" s="1">
        <v>35</v>
      </c>
      <c r="BN3655" s="1">
        <v>0</v>
      </c>
      <c r="BO3655" s="1">
        <v>7</v>
      </c>
      <c r="BP3655" s="1">
        <v>7</v>
      </c>
      <c r="BQ3655" s="1">
        <v>7</v>
      </c>
      <c r="BR3655" s="1">
        <v>7</v>
      </c>
      <c r="BS3655" s="1">
        <v>7</v>
      </c>
      <c r="BT3655" s="1">
        <v>0</v>
      </c>
      <c r="BU3655" s="1" t="str">
        <f>"9:00 AM"</f>
        <v>9:00 AM</v>
      </c>
      <c r="BV3655" s="1" t="str">
        <f>"5:00 PM"</f>
        <v>5:00 PM</v>
      </c>
      <c r="BW3655" s="1" t="s">
        <v>392</v>
      </c>
      <c r="BX3655" s="1">
        <v>0</v>
      </c>
      <c r="BY3655" s="1">
        <v>24</v>
      </c>
      <c r="BZ3655" s="1" t="s">
        <v>111</v>
      </c>
      <c r="CA3655" s="1">
        <v>2</v>
      </c>
      <c r="CB3655" s="1" t="s">
        <v>20756</v>
      </c>
      <c r="CC3655" s="1" t="s">
        <v>1730</v>
      </c>
      <c r="CD3655" s="1" t="s">
        <v>6552</v>
      </c>
      <c r="CE3655" s="1" t="s">
        <v>116</v>
      </c>
      <c r="CF3655" s="1" t="s">
        <v>117</v>
      </c>
      <c r="CG3655" s="1">
        <v>96950</v>
      </c>
      <c r="CH3655" s="3">
        <v>9.49</v>
      </c>
      <c r="CI3655" s="3">
        <v>9.49</v>
      </c>
      <c r="CJ3655" s="3">
        <v>14.24</v>
      </c>
      <c r="CK3655" s="3">
        <v>14.24</v>
      </c>
      <c r="CL3655" s="1" t="s">
        <v>137</v>
      </c>
      <c r="CM3655" s="1" t="s">
        <v>362</v>
      </c>
      <c r="CN3655" s="1" t="s">
        <v>139</v>
      </c>
      <c r="CP3655" s="1" t="s">
        <v>112</v>
      </c>
      <c r="CQ3655" s="1" t="s">
        <v>111</v>
      </c>
      <c r="CR3655" s="1" t="s">
        <v>112</v>
      </c>
      <c r="CS3655" s="1" t="s">
        <v>111</v>
      </c>
      <c r="CT3655" s="1" t="s">
        <v>138</v>
      </c>
      <c r="CU3655" s="1" t="s">
        <v>138</v>
      </c>
      <c r="CV3655" s="1" t="s">
        <v>138</v>
      </c>
      <c r="CW3655" s="1" t="s">
        <v>1731</v>
      </c>
      <c r="CX3655" s="1">
        <v>16702877375</v>
      </c>
      <c r="CY3655" s="1" t="s">
        <v>4525</v>
      </c>
      <c r="CZ3655" s="1" t="s">
        <v>138</v>
      </c>
      <c r="DA3655" s="1" t="s">
        <v>111</v>
      </c>
      <c r="DB3655" s="1" t="s">
        <v>112</v>
      </c>
    </row>
    <row r="3656" spans="1:111" ht="15.6" customHeight="1" x14ac:dyDescent="0.25">
      <c r="A3656" s="1" t="s">
        <v>20780</v>
      </c>
      <c r="B3656" s="1" t="s">
        <v>109</v>
      </c>
      <c r="C3656" s="2">
        <v>44378.166438541666</v>
      </c>
      <c r="D3656" s="2">
        <v>44434</v>
      </c>
      <c r="E3656" s="1" t="s">
        <v>180</v>
      </c>
      <c r="G3656" s="1" t="s">
        <v>112</v>
      </c>
      <c r="H3656" s="1" t="s">
        <v>112</v>
      </c>
      <c r="I3656" s="1" t="s">
        <v>112</v>
      </c>
      <c r="J3656" s="1" t="s">
        <v>1622</v>
      </c>
      <c r="K3656" s="1" t="s">
        <v>1623</v>
      </c>
      <c r="L3656" s="1" t="s">
        <v>3058</v>
      </c>
      <c r="N3656" s="1" t="s">
        <v>116</v>
      </c>
      <c r="O3656" s="1" t="s">
        <v>117</v>
      </c>
      <c r="P3656" s="9">
        <v>96950</v>
      </c>
      <c r="Q3656" s="1" t="s">
        <v>118</v>
      </c>
      <c r="S3656" s="1">
        <v>16702339032</v>
      </c>
      <c r="U3656" s="1">
        <v>8112</v>
      </c>
      <c r="V3656" s="1" t="s">
        <v>119</v>
      </c>
      <c r="X3656" s="1" t="s">
        <v>1625</v>
      </c>
      <c r="Y3656" s="1" t="s">
        <v>1626</v>
      </c>
      <c r="Z3656" s="1" t="s">
        <v>434</v>
      </c>
      <c r="AA3656" s="1" t="s">
        <v>1332</v>
      </c>
      <c r="AB3656" s="1" t="s">
        <v>3058</v>
      </c>
      <c r="AD3656" s="1" t="s">
        <v>116</v>
      </c>
      <c r="AE3656" s="1" t="s">
        <v>117</v>
      </c>
      <c r="AF3656" s="9">
        <v>96950</v>
      </c>
      <c r="AG3656" s="1" t="s">
        <v>118</v>
      </c>
      <c r="AI3656" s="1">
        <v>16702339032</v>
      </c>
      <c r="AK3656" s="1" t="s">
        <v>1628</v>
      </c>
      <c r="BC3656" s="1" t="str">
        <f>"49-3023.01"</f>
        <v>49-3023.01</v>
      </c>
      <c r="BD3656" s="1" t="s">
        <v>608</v>
      </c>
      <c r="BE3656" s="1" t="s">
        <v>20781</v>
      </c>
      <c r="BF3656" s="1" t="s">
        <v>20782</v>
      </c>
      <c r="BG3656" s="1">
        <v>1</v>
      </c>
      <c r="BI3656" s="2">
        <v>44470</v>
      </c>
      <c r="BJ3656" s="2">
        <v>44834</v>
      </c>
      <c r="BM3656" s="1">
        <v>40</v>
      </c>
      <c r="BN3656" s="1">
        <v>0</v>
      </c>
      <c r="BO3656" s="1">
        <v>8</v>
      </c>
      <c r="BP3656" s="1">
        <v>8</v>
      </c>
      <c r="BQ3656" s="1">
        <v>8</v>
      </c>
      <c r="BR3656" s="1">
        <v>8</v>
      </c>
      <c r="BS3656" s="1">
        <v>8</v>
      </c>
      <c r="BT3656" s="1">
        <v>0</v>
      </c>
      <c r="BU3656" s="1" t="str">
        <f>"8:00 AM"</f>
        <v>8:00 AM</v>
      </c>
      <c r="BV3656" s="1" t="str">
        <f>"5:00 PM"</f>
        <v>5:00 PM</v>
      </c>
      <c r="BW3656" s="1" t="s">
        <v>230</v>
      </c>
      <c r="BX3656" s="1">
        <v>0</v>
      </c>
      <c r="BY3656" s="1">
        <v>12</v>
      </c>
      <c r="BZ3656" s="1" t="s">
        <v>112</v>
      </c>
      <c r="CB3656" s="4" t="s">
        <v>20783</v>
      </c>
      <c r="CC3656" s="1" t="s">
        <v>3061</v>
      </c>
      <c r="CE3656" s="1" t="s">
        <v>116</v>
      </c>
      <c r="CF3656" s="1" t="s">
        <v>117</v>
      </c>
      <c r="CG3656" s="1">
        <v>96950</v>
      </c>
      <c r="CH3656" s="3">
        <v>8.75</v>
      </c>
      <c r="CI3656" s="3">
        <v>8.75</v>
      </c>
      <c r="CJ3656" s="3">
        <v>0</v>
      </c>
      <c r="CK3656" s="3">
        <v>0</v>
      </c>
      <c r="CL3656" s="1" t="s">
        <v>137</v>
      </c>
      <c r="CM3656" s="1" t="s">
        <v>230</v>
      </c>
      <c r="CN3656" s="1" t="s">
        <v>139</v>
      </c>
      <c r="CP3656" s="1" t="s">
        <v>112</v>
      </c>
      <c r="CQ3656" s="1" t="s">
        <v>111</v>
      </c>
      <c r="CR3656" s="1" t="s">
        <v>112</v>
      </c>
      <c r="CS3656" s="1" t="s">
        <v>112</v>
      </c>
      <c r="CT3656" s="1" t="s">
        <v>138</v>
      </c>
      <c r="CU3656" s="1" t="s">
        <v>111</v>
      </c>
      <c r="CV3656" s="1" t="s">
        <v>138</v>
      </c>
      <c r="CW3656" s="1" t="s">
        <v>20784</v>
      </c>
      <c r="CX3656" s="1">
        <v>16702339032</v>
      </c>
      <c r="CY3656" s="1" t="s">
        <v>1628</v>
      </c>
      <c r="CZ3656" s="1" t="s">
        <v>138</v>
      </c>
      <c r="DA3656" s="1" t="s">
        <v>111</v>
      </c>
      <c r="DB3656" s="1" t="s">
        <v>112</v>
      </c>
      <c r="DC3656" s="1" t="s">
        <v>1625</v>
      </c>
      <c r="DD3656" s="1" t="s">
        <v>1626</v>
      </c>
      <c r="DE3656" s="1" t="s">
        <v>1236</v>
      </c>
      <c r="DF3656" s="1" t="s">
        <v>1622</v>
      </c>
      <c r="DG3656" s="1" t="s">
        <v>1628</v>
      </c>
    </row>
    <row r="3657" spans="1:111" ht="15.6" customHeight="1" x14ac:dyDescent="0.25">
      <c r="A3657" s="1" t="s">
        <v>20791</v>
      </c>
      <c r="B3657" s="1" t="s">
        <v>109</v>
      </c>
      <c r="C3657" s="2">
        <v>44396.001931018516</v>
      </c>
      <c r="D3657" s="2">
        <v>44453</v>
      </c>
      <c r="E3657" s="1" t="s">
        <v>180</v>
      </c>
      <c r="G3657" s="1" t="s">
        <v>111</v>
      </c>
      <c r="H3657" s="1" t="s">
        <v>112</v>
      </c>
      <c r="I3657" s="1" t="s">
        <v>112</v>
      </c>
      <c r="J3657" s="1" t="s">
        <v>6718</v>
      </c>
      <c r="K3657" s="1" t="s">
        <v>4364</v>
      </c>
      <c r="L3657" s="1" t="s">
        <v>4365</v>
      </c>
      <c r="M3657" s="1" t="s">
        <v>6719</v>
      </c>
      <c r="N3657" s="1" t="s">
        <v>116</v>
      </c>
      <c r="O3657" s="1" t="s">
        <v>117</v>
      </c>
      <c r="P3657" s="9">
        <v>96950</v>
      </c>
      <c r="Q3657" s="1" t="s">
        <v>118</v>
      </c>
      <c r="R3657" s="1" t="s">
        <v>138</v>
      </c>
      <c r="S3657" s="1">
        <v>16702355009</v>
      </c>
      <c r="U3657" s="1">
        <v>722310</v>
      </c>
      <c r="V3657" s="1" t="s">
        <v>119</v>
      </c>
      <c r="X3657" s="1" t="s">
        <v>4367</v>
      </c>
      <c r="Y3657" s="1" t="s">
        <v>4368</v>
      </c>
      <c r="Z3657" s="1" t="s">
        <v>402</v>
      </c>
      <c r="AA3657" s="1" t="s">
        <v>6720</v>
      </c>
      <c r="AB3657" s="1" t="s">
        <v>4370</v>
      </c>
      <c r="AD3657" s="1" t="s">
        <v>116</v>
      </c>
      <c r="AE3657" s="1" t="s">
        <v>117</v>
      </c>
      <c r="AF3657" s="9">
        <v>96950</v>
      </c>
      <c r="AG3657" s="1" t="s">
        <v>118</v>
      </c>
      <c r="AH3657" s="1" t="s">
        <v>138</v>
      </c>
      <c r="AI3657" s="1">
        <v>16702340545</v>
      </c>
      <c r="AK3657" s="1" t="s">
        <v>4371</v>
      </c>
      <c r="AL3657" s="1" t="s">
        <v>125</v>
      </c>
      <c r="AM3657" s="1" t="s">
        <v>4372</v>
      </c>
      <c r="AN3657" s="1" t="s">
        <v>4373</v>
      </c>
      <c r="AO3657" s="1" t="s">
        <v>4374</v>
      </c>
      <c r="AP3657" s="1" t="s">
        <v>6721</v>
      </c>
      <c r="AQ3657" s="1" t="s">
        <v>4376</v>
      </c>
      <c r="AR3657" s="1" t="s">
        <v>4377</v>
      </c>
      <c r="AS3657" s="1" t="s">
        <v>117</v>
      </c>
      <c r="AT3657" s="9">
        <v>96950</v>
      </c>
      <c r="AU3657" s="1" t="s">
        <v>118</v>
      </c>
      <c r="AV3657" s="1" t="s">
        <v>138</v>
      </c>
      <c r="AW3657" s="1">
        <v>16702355009</v>
      </c>
      <c r="AY3657" s="1" t="s">
        <v>4378</v>
      </c>
      <c r="AZ3657" s="1" t="s">
        <v>4379</v>
      </c>
      <c r="BC3657" s="1" t="str">
        <f>"35-3022.00"</f>
        <v>35-3022.00</v>
      </c>
      <c r="BD3657" s="1" t="s">
        <v>4475</v>
      </c>
      <c r="BE3657" s="1" t="s">
        <v>20792</v>
      </c>
      <c r="BF3657" s="1" t="s">
        <v>20793</v>
      </c>
      <c r="BG3657" s="1">
        <v>1</v>
      </c>
      <c r="BI3657" s="2">
        <v>44470</v>
      </c>
      <c r="BJ3657" s="2">
        <v>45199</v>
      </c>
      <c r="BM3657" s="1">
        <v>35</v>
      </c>
      <c r="BN3657" s="1">
        <v>0</v>
      </c>
      <c r="BO3657" s="1">
        <v>7</v>
      </c>
      <c r="BP3657" s="1">
        <v>7</v>
      </c>
      <c r="BQ3657" s="1">
        <v>7</v>
      </c>
      <c r="BR3657" s="1">
        <v>7</v>
      </c>
      <c r="BS3657" s="1">
        <v>7</v>
      </c>
      <c r="BT3657" s="1">
        <v>0</v>
      </c>
      <c r="BU3657" s="1" t="str">
        <f>"8:00 AM"</f>
        <v>8:00 AM</v>
      </c>
      <c r="BV3657" s="1" t="str">
        <f>"4:00 PM"</f>
        <v>4:00 PM</v>
      </c>
      <c r="BW3657" s="1" t="s">
        <v>135</v>
      </c>
      <c r="BX3657" s="1">
        <v>0</v>
      </c>
      <c r="BY3657" s="1">
        <v>3</v>
      </c>
      <c r="BZ3657" s="1" t="s">
        <v>112</v>
      </c>
      <c r="CB3657" s="1" t="s">
        <v>20794</v>
      </c>
      <c r="CC3657" s="1" t="s">
        <v>1940</v>
      </c>
      <c r="CD3657" s="1" t="s">
        <v>6725</v>
      </c>
      <c r="CE3657" s="1" t="s">
        <v>116</v>
      </c>
      <c r="CF3657" s="1" t="s">
        <v>117</v>
      </c>
      <c r="CG3657" s="1">
        <v>96950</v>
      </c>
      <c r="CH3657" s="3">
        <v>8.15</v>
      </c>
      <c r="CI3657" s="3">
        <v>8.15</v>
      </c>
      <c r="CJ3657" s="3">
        <v>12.22</v>
      </c>
      <c r="CK3657" s="3">
        <v>12.22</v>
      </c>
      <c r="CL3657" s="1" t="s">
        <v>137</v>
      </c>
      <c r="CM3657" s="1" t="s">
        <v>20795</v>
      </c>
      <c r="CN3657" s="1" t="s">
        <v>139</v>
      </c>
      <c r="CP3657" s="1" t="s">
        <v>112</v>
      </c>
      <c r="CQ3657" s="1" t="s">
        <v>111</v>
      </c>
      <c r="CR3657" s="1" t="s">
        <v>111</v>
      </c>
      <c r="CS3657" s="1" t="s">
        <v>111</v>
      </c>
      <c r="CT3657" s="1" t="s">
        <v>138</v>
      </c>
      <c r="CU3657" s="1" t="s">
        <v>111</v>
      </c>
      <c r="CV3657" s="1" t="s">
        <v>111</v>
      </c>
      <c r="CW3657" s="1" t="s">
        <v>20796</v>
      </c>
      <c r="CX3657" s="1">
        <v>16702355009</v>
      </c>
      <c r="CY3657" s="1" t="s">
        <v>4378</v>
      </c>
      <c r="CZ3657" s="1" t="s">
        <v>138</v>
      </c>
      <c r="DA3657" s="1" t="s">
        <v>112</v>
      </c>
      <c r="DB3657" s="1" t="s">
        <v>112</v>
      </c>
    </row>
    <row r="3658" spans="1:111" ht="15.6" customHeight="1" x14ac:dyDescent="0.25">
      <c r="A3658" s="1" t="s">
        <v>20797</v>
      </c>
      <c r="B3658" s="1" t="s">
        <v>109</v>
      </c>
      <c r="C3658" s="2">
        <v>44362.219231134259</v>
      </c>
      <c r="D3658" s="2">
        <v>44407</v>
      </c>
      <c r="E3658" s="1" t="s">
        <v>110</v>
      </c>
      <c r="F3658" s="2">
        <v>44468.833333333336</v>
      </c>
      <c r="G3658" s="1" t="s">
        <v>112</v>
      </c>
      <c r="H3658" s="1" t="s">
        <v>112</v>
      </c>
      <c r="I3658" s="1" t="s">
        <v>112</v>
      </c>
      <c r="J3658" s="1" t="s">
        <v>3327</v>
      </c>
      <c r="K3658" s="1" t="s">
        <v>3328</v>
      </c>
      <c r="L3658" s="1" t="s">
        <v>4237</v>
      </c>
      <c r="M3658" s="1" t="s">
        <v>3330</v>
      </c>
      <c r="N3658" s="1" t="s">
        <v>116</v>
      </c>
      <c r="O3658" s="1" t="s">
        <v>117</v>
      </c>
      <c r="P3658" s="9">
        <v>96950</v>
      </c>
      <c r="Q3658" s="1" t="s">
        <v>118</v>
      </c>
      <c r="R3658" s="1" t="s">
        <v>116</v>
      </c>
      <c r="S3658" s="1">
        <v>16702342664</v>
      </c>
      <c r="T3658" s="1">
        <v>0</v>
      </c>
      <c r="U3658" s="1">
        <v>561320</v>
      </c>
      <c r="V3658" s="1" t="s">
        <v>119</v>
      </c>
      <c r="X3658" s="1" t="s">
        <v>3331</v>
      </c>
      <c r="Y3658" s="1" t="s">
        <v>3332</v>
      </c>
      <c r="Z3658" s="1" t="s">
        <v>3333</v>
      </c>
      <c r="AA3658" s="1" t="s">
        <v>3334</v>
      </c>
      <c r="AB3658" s="1" t="s">
        <v>4237</v>
      </c>
      <c r="AC3658" s="1" t="s">
        <v>3330</v>
      </c>
      <c r="AD3658" s="1" t="s">
        <v>116</v>
      </c>
      <c r="AE3658" s="1" t="s">
        <v>117</v>
      </c>
      <c r="AF3658" s="9">
        <v>96950</v>
      </c>
      <c r="AG3658" s="1" t="s">
        <v>118</v>
      </c>
      <c r="AH3658" s="1" t="s">
        <v>116</v>
      </c>
      <c r="AI3658" s="1">
        <v>16702342664</v>
      </c>
      <c r="AJ3658" s="1">
        <v>0</v>
      </c>
      <c r="AK3658" s="1" t="s">
        <v>3335</v>
      </c>
      <c r="BC3658" s="1" t="str">
        <f>"37-2012.00"</f>
        <v>37-2012.00</v>
      </c>
      <c r="BD3658" s="1" t="s">
        <v>576</v>
      </c>
      <c r="BE3658" s="1" t="s">
        <v>4238</v>
      </c>
      <c r="BF3658" s="1" t="s">
        <v>2956</v>
      </c>
      <c r="BG3658" s="1">
        <v>10</v>
      </c>
      <c r="BI3658" s="2">
        <v>44470</v>
      </c>
      <c r="BJ3658" s="2">
        <v>44834</v>
      </c>
      <c r="BM3658" s="1">
        <v>40</v>
      </c>
      <c r="BN3658" s="1">
        <v>0</v>
      </c>
      <c r="BO3658" s="1">
        <v>8</v>
      </c>
      <c r="BP3658" s="1">
        <v>8</v>
      </c>
      <c r="BQ3658" s="1">
        <v>8</v>
      </c>
      <c r="BR3658" s="1">
        <v>8</v>
      </c>
      <c r="BS3658" s="1">
        <v>8</v>
      </c>
      <c r="BT3658" s="1">
        <v>0</v>
      </c>
      <c r="BU3658" s="1" t="str">
        <f>"8:00 AM"</f>
        <v>8:00 AM</v>
      </c>
      <c r="BV3658" s="1" t="str">
        <f>"5:00 PM"</f>
        <v>5:00 PM</v>
      </c>
      <c r="BW3658" s="1" t="s">
        <v>135</v>
      </c>
      <c r="BX3658" s="1">
        <v>0</v>
      </c>
      <c r="BY3658" s="1">
        <v>3</v>
      </c>
      <c r="BZ3658" s="1" t="s">
        <v>112</v>
      </c>
      <c r="CB3658" s="1" t="s">
        <v>4239</v>
      </c>
      <c r="CC3658" s="1" t="s">
        <v>4237</v>
      </c>
      <c r="CD3658" s="1" t="s">
        <v>3330</v>
      </c>
      <c r="CE3658" s="1" t="s">
        <v>116</v>
      </c>
      <c r="CF3658" s="1" t="s">
        <v>117</v>
      </c>
      <c r="CG3658" s="1">
        <v>96950</v>
      </c>
      <c r="CH3658" s="3">
        <v>7.59</v>
      </c>
      <c r="CI3658" s="3">
        <v>7.59</v>
      </c>
      <c r="CJ3658" s="3">
        <v>11.39</v>
      </c>
      <c r="CK3658" s="3">
        <v>11.39</v>
      </c>
      <c r="CL3658" s="1" t="s">
        <v>137</v>
      </c>
      <c r="CM3658" s="1" t="s">
        <v>138</v>
      </c>
      <c r="CN3658" s="1" t="s">
        <v>139</v>
      </c>
      <c r="CP3658" s="1" t="s">
        <v>112</v>
      </c>
      <c r="CQ3658" s="1" t="s">
        <v>111</v>
      </c>
      <c r="CR3658" s="1" t="s">
        <v>112</v>
      </c>
      <c r="CS3658" s="1" t="s">
        <v>111</v>
      </c>
      <c r="CT3658" s="1" t="s">
        <v>138</v>
      </c>
      <c r="CU3658" s="1" t="s">
        <v>111</v>
      </c>
      <c r="CV3658" s="1" t="s">
        <v>138</v>
      </c>
      <c r="CW3658" s="1" t="s">
        <v>12801</v>
      </c>
      <c r="CX3658" s="1">
        <v>16702342664</v>
      </c>
      <c r="CY3658" s="1" t="s">
        <v>3335</v>
      </c>
      <c r="CZ3658" s="1" t="s">
        <v>380</v>
      </c>
      <c r="DA3658" s="1" t="s">
        <v>111</v>
      </c>
      <c r="DB3658" s="1" t="s">
        <v>112</v>
      </c>
    </row>
    <row r="3659" spans="1:111" ht="15.6" customHeight="1" x14ac:dyDescent="0.25">
      <c r="A3659" s="1" t="s">
        <v>20802</v>
      </c>
      <c r="B3659" s="1" t="s">
        <v>109</v>
      </c>
      <c r="C3659" s="2">
        <v>44375.877817708337</v>
      </c>
      <c r="D3659" s="2">
        <v>44432</v>
      </c>
      <c r="E3659" s="1" t="s">
        <v>110</v>
      </c>
      <c r="F3659" s="2">
        <v>44468.833333333336</v>
      </c>
      <c r="G3659" s="1" t="s">
        <v>112</v>
      </c>
      <c r="H3659" s="1" t="s">
        <v>112</v>
      </c>
      <c r="I3659" s="1" t="s">
        <v>112</v>
      </c>
      <c r="J3659" s="1" t="s">
        <v>6668</v>
      </c>
      <c r="K3659" s="1" t="s">
        <v>6669</v>
      </c>
      <c r="L3659" s="1" t="s">
        <v>6670</v>
      </c>
      <c r="N3659" s="1" t="s">
        <v>167</v>
      </c>
      <c r="O3659" s="1" t="s">
        <v>117</v>
      </c>
      <c r="P3659" s="9">
        <v>96950</v>
      </c>
      <c r="Q3659" s="1" t="s">
        <v>118</v>
      </c>
      <c r="S3659" s="1">
        <v>16709893291</v>
      </c>
      <c r="U3659" s="1">
        <v>56179</v>
      </c>
      <c r="V3659" s="1" t="s">
        <v>119</v>
      </c>
      <c r="X3659" s="1" t="s">
        <v>6671</v>
      </c>
      <c r="Y3659" s="1" t="s">
        <v>6568</v>
      </c>
      <c r="Z3659" s="1" t="s">
        <v>686</v>
      </c>
      <c r="AA3659" s="1" t="s">
        <v>245</v>
      </c>
      <c r="AB3659" s="1" t="s">
        <v>6711</v>
      </c>
      <c r="AD3659" s="1" t="s">
        <v>116</v>
      </c>
      <c r="AE3659" s="1" t="s">
        <v>117</v>
      </c>
      <c r="AF3659" s="9">
        <v>96950</v>
      </c>
      <c r="AG3659" s="1" t="s">
        <v>118</v>
      </c>
      <c r="AI3659" s="1">
        <v>16709893291</v>
      </c>
      <c r="AK3659" s="1" t="s">
        <v>6673</v>
      </c>
      <c r="BC3659" s="1" t="str">
        <f>"43-6011.00"</f>
        <v>43-6011.00</v>
      </c>
      <c r="BD3659" s="1" t="s">
        <v>6712</v>
      </c>
      <c r="BE3659" s="1" t="s">
        <v>6713</v>
      </c>
      <c r="BF3659" s="1" t="s">
        <v>6714</v>
      </c>
      <c r="BG3659" s="1">
        <v>1</v>
      </c>
      <c r="BI3659" s="2">
        <v>44470</v>
      </c>
      <c r="BJ3659" s="2">
        <v>44834</v>
      </c>
      <c r="BM3659" s="1">
        <v>40</v>
      </c>
      <c r="BN3659" s="1">
        <v>0</v>
      </c>
      <c r="BO3659" s="1">
        <v>8</v>
      </c>
      <c r="BP3659" s="1">
        <v>8</v>
      </c>
      <c r="BQ3659" s="1">
        <v>8</v>
      </c>
      <c r="BR3659" s="1">
        <v>8</v>
      </c>
      <c r="BS3659" s="1">
        <v>8</v>
      </c>
      <c r="BT3659" s="1">
        <v>0</v>
      </c>
      <c r="BU3659" s="1" t="str">
        <f>"8:00 AM"</f>
        <v>8:00 AM</v>
      </c>
      <c r="BV3659" s="1" t="str">
        <f>"5:00 PM"</f>
        <v>5:00 PM</v>
      </c>
      <c r="BW3659" s="1" t="s">
        <v>135</v>
      </c>
      <c r="BX3659" s="1">
        <v>0</v>
      </c>
      <c r="BY3659" s="1">
        <v>12</v>
      </c>
      <c r="BZ3659" s="1" t="s">
        <v>112</v>
      </c>
      <c r="CB3659" s="1" t="s">
        <v>6715</v>
      </c>
      <c r="CC3659" s="1" t="s">
        <v>6716</v>
      </c>
      <c r="CE3659" s="1" t="s">
        <v>116</v>
      </c>
      <c r="CF3659" s="1" t="s">
        <v>117</v>
      </c>
      <c r="CG3659" s="1">
        <v>96950</v>
      </c>
      <c r="CH3659" s="3">
        <v>15.45</v>
      </c>
      <c r="CI3659" s="3">
        <v>17</v>
      </c>
      <c r="CJ3659" s="3">
        <v>23.17</v>
      </c>
      <c r="CK3659" s="3">
        <v>25.5</v>
      </c>
      <c r="CL3659" s="1" t="s">
        <v>137</v>
      </c>
      <c r="CM3659" s="1" t="s">
        <v>362</v>
      </c>
      <c r="CN3659" s="1" t="s">
        <v>139</v>
      </c>
      <c r="CP3659" s="1" t="s">
        <v>112</v>
      </c>
      <c r="CQ3659" s="1" t="s">
        <v>111</v>
      </c>
      <c r="CR3659" s="1" t="s">
        <v>111</v>
      </c>
      <c r="CS3659" s="1" t="s">
        <v>111</v>
      </c>
      <c r="CT3659" s="1" t="s">
        <v>138</v>
      </c>
      <c r="CU3659" s="1" t="s">
        <v>111</v>
      </c>
      <c r="CV3659" s="1" t="s">
        <v>138</v>
      </c>
      <c r="CW3659" s="1" t="s">
        <v>20803</v>
      </c>
      <c r="CX3659" s="1">
        <v>16709893291</v>
      </c>
      <c r="CY3659" s="1" t="s">
        <v>6673</v>
      </c>
      <c r="CZ3659" s="1" t="s">
        <v>138</v>
      </c>
      <c r="DA3659" s="1" t="s">
        <v>111</v>
      </c>
      <c r="DB3659" s="1" t="s">
        <v>112</v>
      </c>
    </row>
    <row r="3660" spans="1:111" ht="15.6" customHeight="1" x14ac:dyDescent="0.25">
      <c r="A3660" s="1" t="s">
        <v>20804</v>
      </c>
      <c r="B3660" s="1" t="s">
        <v>109</v>
      </c>
      <c r="C3660" s="2">
        <v>44371.044384259258</v>
      </c>
      <c r="D3660" s="2">
        <v>44427</v>
      </c>
      <c r="E3660" s="1" t="s">
        <v>180</v>
      </c>
      <c r="G3660" s="1" t="s">
        <v>112</v>
      </c>
      <c r="H3660" s="1" t="s">
        <v>112</v>
      </c>
      <c r="I3660" s="1" t="s">
        <v>112</v>
      </c>
      <c r="J3660" s="1" t="s">
        <v>20805</v>
      </c>
      <c r="K3660" s="1" t="s">
        <v>20805</v>
      </c>
      <c r="L3660" s="1" t="s">
        <v>3189</v>
      </c>
      <c r="N3660" s="1" t="s">
        <v>116</v>
      </c>
      <c r="O3660" s="1" t="s">
        <v>117</v>
      </c>
      <c r="P3660" s="9">
        <v>96950</v>
      </c>
      <c r="Q3660" s="1" t="s">
        <v>118</v>
      </c>
      <c r="R3660" s="1" t="s">
        <v>738</v>
      </c>
      <c r="S3660" s="1">
        <v>16707830213</v>
      </c>
      <c r="U3660" s="1">
        <v>722511</v>
      </c>
      <c r="V3660" s="1" t="s">
        <v>119</v>
      </c>
      <c r="X3660" s="1" t="s">
        <v>3190</v>
      </c>
      <c r="Y3660" s="1" t="s">
        <v>3191</v>
      </c>
      <c r="Z3660" s="1" t="s">
        <v>686</v>
      </c>
      <c r="AA3660" s="1" t="s">
        <v>461</v>
      </c>
      <c r="AB3660" s="1" t="s">
        <v>3189</v>
      </c>
      <c r="AD3660" s="1" t="s">
        <v>116</v>
      </c>
      <c r="AE3660" s="1" t="s">
        <v>117</v>
      </c>
      <c r="AF3660" s="9">
        <v>96950</v>
      </c>
      <c r="AG3660" s="1" t="s">
        <v>118</v>
      </c>
      <c r="AH3660" s="1" t="s">
        <v>116</v>
      </c>
      <c r="AI3660" s="1">
        <v>16707830213</v>
      </c>
      <c r="AK3660" s="1" t="s">
        <v>3192</v>
      </c>
      <c r="BC3660" s="1" t="str">
        <f>"35-2014.00"</f>
        <v>35-2014.00</v>
      </c>
      <c r="BD3660" s="1" t="s">
        <v>152</v>
      </c>
      <c r="BE3660" s="1" t="s">
        <v>20806</v>
      </c>
      <c r="BF3660" s="1" t="s">
        <v>154</v>
      </c>
      <c r="BG3660" s="1">
        <v>2</v>
      </c>
      <c r="BI3660" s="2">
        <v>44470</v>
      </c>
      <c r="BJ3660" s="2">
        <v>44834</v>
      </c>
      <c r="BM3660" s="1">
        <v>40</v>
      </c>
      <c r="BN3660" s="1">
        <v>0</v>
      </c>
      <c r="BO3660" s="1">
        <v>8</v>
      </c>
      <c r="BP3660" s="1">
        <v>8</v>
      </c>
      <c r="BQ3660" s="1">
        <v>8</v>
      </c>
      <c r="BR3660" s="1">
        <v>8</v>
      </c>
      <c r="BS3660" s="1">
        <v>8</v>
      </c>
      <c r="BT3660" s="1">
        <v>0</v>
      </c>
      <c r="BU3660" s="1" t="str">
        <f>"10:00 AM"</f>
        <v>10:00 AM</v>
      </c>
      <c r="BV3660" s="1" t="str">
        <f>"10:00 PM"</f>
        <v>10:00 PM</v>
      </c>
      <c r="BW3660" s="1" t="s">
        <v>135</v>
      </c>
      <c r="BX3660" s="1">
        <v>0</v>
      </c>
      <c r="BY3660" s="1">
        <v>6</v>
      </c>
      <c r="BZ3660" s="1" t="s">
        <v>112</v>
      </c>
      <c r="CB3660" s="1" t="s">
        <v>20807</v>
      </c>
      <c r="CC3660" s="1" t="s">
        <v>1757</v>
      </c>
      <c r="CE3660" s="1" t="s">
        <v>116</v>
      </c>
      <c r="CF3660" s="1" t="s">
        <v>117</v>
      </c>
      <c r="CG3660" s="1">
        <v>96950</v>
      </c>
      <c r="CH3660" s="3">
        <v>7.74</v>
      </c>
      <c r="CI3660" s="3">
        <v>7.8</v>
      </c>
      <c r="CJ3660" s="3">
        <v>11.61</v>
      </c>
      <c r="CK3660" s="3">
        <v>11.7</v>
      </c>
      <c r="CL3660" s="1" t="s">
        <v>137</v>
      </c>
      <c r="CM3660" s="1" t="s">
        <v>138</v>
      </c>
      <c r="CN3660" s="1" t="s">
        <v>139</v>
      </c>
      <c r="CP3660" s="1" t="s">
        <v>112</v>
      </c>
      <c r="CQ3660" s="1" t="s">
        <v>111</v>
      </c>
      <c r="CR3660" s="1" t="s">
        <v>112</v>
      </c>
      <c r="CS3660" s="1" t="s">
        <v>111</v>
      </c>
      <c r="CT3660" s="1" t="s">
        <v>138</v>
      </c>
      <c r="CU3660" s="1" t="s">
        <v>111</v>
      </c>
      <c r="CV3660" s="1" t="s">
        <v>138</v>
      </c>
      <c r="CW3660" s="1" t="s">
        <v>4511</v>
      </c>
      <c r="CX3660" s="1">
        <v>16707830213</v>
      </c>
      <c r="CY3660" s="1" t="s">
        <v>3192</v>
      </c>
      <c r="CZ3660" s="1" t="s">
        <v>428</v>
      </c>
      <c r="DA3660" s="1" t="s">
        <v>111</v>
      </c>
      <c r="DB3660" s="1" t="s">
        <v>112</v>
      </c>
    </row>
    <row r="3661" spans="1:111" ht="15.6" customHeight="1" x14ac:dyDescent="0.25">
      <c r="A3661" s="1" t="s">
        <v>20832</v>
      </c>
      <c r="B3661" s="1" t="s">
        <v>109</v>
      </c>
      <c r="C3661" s="2">
        <v>44397.160223611114</v>
      </c>
      <c r="D3661" s="2">
        <v>44461</v>
      </c>
      <c r="E3661" s="1" t="s">
        <v>180</v>
      </c>
      <c r="G3661" s="1" t="s">
        <v>112</v>
      </c>
      <c r="H3661" s="1" t="s">
        <v>112</v>
      </c>
      <c r="I3661" s="1" t="s">
        <v>112</v>
      </c>
      <c r="J3661" s="1" t="s">
        <v>3359</v>
      </c>
      <c r="K3661" s="1" t="s">
        <v>3360</v>
      </c>
      <c r="L3661" s="1" t="s">
        <v>3361</v>
      </c>
      <c r="N3661" s="1" t="s">
        <v>167</v>
      </c>
      <c r="O3661" s="1" t="s">
        <v>117</v>
      </c>
      <c r="P3661" s="9">
        <v>96950</v>
      </c>
      <c r="Q3661" s="1" t="s">
        <v>118</v>
      </c>
      <c r="S3661" s="1">
        <v>16702345900</v>
      </c>
      <c r="T3661" s="1">
        <v>574</v>
      </c>
      <c r="U3661" s="1">
        <v>721110</v>
      </c>
      <c r="V3661" s="1" t="s">
        <v>119</v>
      </c>
      <c r="X3661" s="1" t="s">
        <v>3362</v>
      </c>
      <c r="Y3661" s="1" t="s">
        <v>3363</v>
      </c>
      <c r="AA3661" s="1" t="s">
        <v>3235</v>
      </c>
      <c r="AB3661" s="1" t="s">
        <v>3361</v>
      </c>
      <c r="AD3661" s="1" t="s">
        <v>167</v>
      </c>
      <c r="AE3661" s="1" t="s">
        <v>117</v>
      </c>
      <c r="AF3661" s="9">
        <v>96950</v>
      </c>
      <c r="AG3661" s="1" t="s">
        <v>118</v>
      </c>
      <c r="AI3661" s="1">
        <v>16702345900</v>
      </c>
      <c r="AJ3661" s="1">
        <v>574</v>
      </c>
      <c r="AK3661" s="1" t="s">
        <v>3364</v>
      </c>
      <c r="BC3661" s="1" t="str">
        <f>"35-2014.00"</f>
        <v>35-2014.00</v>
      </c>
      <c r="BD3661" s="1" t="s">
        <v>152</v>
      </c>
      <c r="BE3661" s="1" t="s">
        <v>14011</v>
      </c>
      <c r="BF3661" s="1" t="s">
        <v>229</v>
      </c>
      <c r="BG3661" s="1">
        <v>1</v>
      </c>
      <c r="BI3661" s="2">
        <v>44470</v>
      </c>
      <c r="BJ3661" s="2">
        <v>44834</v>
      </c>
      <c r="BM3661" s="1">
        <v>40</v>
      </c>
      <c r="BN3661" s="1">
        <v>7</v>
      </c>
      <c r="BO3661" s="1">
        <v>7</v>
      </c>
      <c r="BP3661" s="1">
        <v>6</v>
      </c>
      <c r="BQ3661" s="1">
        <v>0</v>
      </c>
      <c r="BR3661" s="1">
        <v>6</v>
      </c>
      <c r="BS3661" s="1">
        <v>7</v>
      </c>
      <c r="BT3661" s="1">
        <v>7</v>
      </c>
      <c r="BU3661" s="1" t="str">
        <f>"3:00 PM"</f>
        <v>3:00 PM</v>
      </c>
      <c r="BV3661" s="1" t="str">
        <f>"10:30 PM"</f>
        <v>10:30 PM</v>
      </c>
      <c r="BW3661" s="1" t="s">
        <v>135</v>
      </c>
      <c r="BX3661" s="1">
        <v>0</v>
      </c>
      <c r="BY3661" s="1">
        <v>12</v>
      </c>
      <c r="BZ3661" s="1" t="s">
        <v>112</v>
      </c>
      <c r="CB3661" s="1" t="s">
        <v>3367</v>
      </c>
      <c r="CC3661" s="1" t="s">
        <v>3368</v>
      </c>
      <c r="CE3661" s="1" t="s">
        <v>167</v>
      </c>
      <c r="CF3661" s="1" t="s">
        <v>117</v>
      </c>
      <c r="CG3661" s="1">
        <v>96950</v>
      </c>
      <c r="CH3661" s="3">
        <v>8.17</v>
      </c>
      <c r="CI3661" s="3">
        <v>8.17</v>
      </c>
      <c r="CJ3661" s="3">
        <v>12.25</v>
      </c>
      <c r="CK3661" s="3">
        <v>12.25</v>
      </c>
      <c r="CL3661" s="1" t="s">
        <v>137</v>
      </c>
      <c r="CN3661" s="1" t="s">
        <v>139</v>
      </c>
      <c r="CP3661" s="1" t="s">
        <v>112</v>
      </c>
      <c r="CQ3661" s="1" t="s">
        <v>111</v>
      </c>
      <c r="CR3661" s="1" t="s">
        <v>112</v>
      </c>
      <c r="CS3661" s="1" t="s">
        <v>111</v>
      </c>
      <c r="CT3661" s="1" t="s">
        <v>138</v>
      </c>
      <c r="CU3661" s="1" t="s">
        <v>111</v>
      </c>
      <c r="CV3661" s="1" t="s">
        <v>138</v>
      </c>
      <c r="CW3661" s="1" t="s">
        <v>3369</v>
      </c>
      <c r="CX3661" s="1">
        <v>16702345900</v>
      </c>
      <c r="CY3661" s="1" t="s">
        <v>3364</v>
      </c>
      <c r="CZ3661" s="1" t="s">
        <v>138</v>
      </c>
      <c r="DA3661" s="1" t="s">
        <v>111</v>
      </c>
      <c r="DB3661" s="1" t="s">
        <v>112</v>
      </c>
    </row>
    <row r="3662" spans="1:111" ht="15.6" customHeight="1" x14ac:dyDescent="0.25">
      <c r="A3662" s="1" t="s">
        <v>20834</v>
      </c>
      <c r="B3662" s="1" t="s">
        <v>109</v>
      </c>
      <c r="C3662" s="2">
        <v>44401.326977083336</v>
      </c>
      <c r="D3662" s="2">
        <v>44462</v>
      </c>
      <c r="E3662" s="1" t="s">
        <v>110</v>
      </c>
      <c r="F3662" s="2">
        <v>44468.833333333336</v>
      </c>
      <c r="G3662" s="1" t="s">
        <v>112</v>
      </c>
      <c r="H3662" s="1" t="s">
        <v>112</v>
      </c>
      <c r="I3662" s="1" t="s">
        <v>112</v>
      </c>
      <c r="J3662" s="1" t="s">
        <v>3118</v>
      </c>
      <c r="K3662" s="1" t="s">
        <v>20835</v>
      </c>
      <c r="L3662" s="1" t="s">
        <v>9166</v>
      </c>
      <c r="N3662" s="1" t="s">
        <v>116</v>
      </c>
      <c r="O3662" s="1" t="s">
        <v>117</v>
      </c>
      <c r="P3662" s="9">
        <v>96950</v>
      </c>
      <c r="Q3662" s="1" t="s">
        <v>118</v>
      </c>
      <c r="S3662" s="1">
        <v>16704830326</v>
      </c>
      <c r="U3662" s="1">
        <v>4451</v>
      </c>
      <c r="V3662" s="1" t="s">
        <v>119</v>
      </c>
      <c r="X3662" s="1" t="s">
        <v>3120</v>
      </c>
      <c r="Y3662" s="1" t="s">
        <v>3121</v>
      </c>
      <c r="Z3662" s="1" t="s">
        <v>3122</v>
      </c>
      <c r="AA3662" s="1" t="s">
        <v>245</v>
      </c>
      <c r="AB3662" s="1" t="s">
        <v>9166</v>
      </c>
      <c r="AD3662" s="1" t="s">
        <v>116</v>
      </c>
      <c r="AE3662" s="1" t="s">
        <v>117</v>
      </c>
      <c r="AF3662" s="9">
        <v>96950</v>
      </c>
      <c r="AG3662" s="1" t="s">
        <v>118</v>
      </c>
      <c r="AI3662" s="1">
        <v>16704830326</v>
      </c>
      <c r="AK3662" s="1" t="s">
        <v>3123</v>
      </c>
      <c r="BC3662" s="1" t="str">
        <f>"41-1011.00"</f>
        <v>41-1011.00</v>
      </c>
      <c r="BD3662" s="1" t="s">
        <v>975</v>
      </c>
      <c r="BE3662" s="1" t="s">
        <v>9168</v>
      </c>
      <c r="BF3662" s="1" t="s">
        <v>9169</v>
      </c>
      <c r="BG3662" s="1">
        <v>1</v>
      </c>
      <c r="BI3662" s="2">
        <v>44470</v>
      </c>
      <c r="BJ3662" s="2">
        <v>44834</v>
      </c>
      <c r="BM3662" s="1">
        <v>40</v>
      </c>
      <c r="BN3662" s="1">
        <v>0</v>
      </c>
      <c r="BO3662" s="1">
        <v>8</v>
      </c>
      <c r="BP3662" s="1">
        <v>8</v>
      </c>
      <c r="BQ3662" s="1">
        <v>8</v>
      </c>
      <c r="BR3662" s="1">
        <v>8</v>
      </c>
      <c r="BS3662" s="1">
        <v>8</v>
      </c>
      <c r="BT3662" s="1">
        <v>0</v>
      </c>
      <c r="BU3662" s="1" t="str">
        <f>"8:00 AM"</f>
        <v>8:00 AM</v>
      </c>
      <c r="BV3662" s="1" t="str">
        <f>"5:00 PM"</f>
        <v>5:00 PM</v>
      </c>
      <c r="BW3662" s="1" t="s">
        <v>230</v>
      </c>
      <c r="BX3662" s="1">
        <v>0</v>
      </c>
      <c r="BY3662" s="1">
        <v>12</v>
      </c>
      <c r="BZ3662" s="1" t="s">
        <v>112</v>
      </c>
      <c r="CB3662" s="1" t="s">
        <v>12109</v>
      </c>
      <c r="CC3662" s="1" t="s">
        <v>9166</v>
      </c>
      <c r="CE3662" s="1" t="s">
        <v>116</v>
      </c>
      <c r="CF3662" s="1" t="s">
        <v>117</v>
      </c>
      <c r="CG3662" s="1">
        <v>96950</v>
      </c>
      <c r="CH3662" s="3">
        <v>9.98</v>
      </c>
      <c r="CI3662" s="3">
        <v>9.98</v>
      </c>
      <c r="CJ3662" s="3">
        <v>14.97</v>
      </c>
      <c r="CK3662" s="3">
        <v>14.97</v>
      </c>
      <c r="CL3662" s="1" t="s">
        <v>137</v>
      </c>
      <c r="CM3662" s="1" t="s">
        <v>138</v>
      </c>
      <c r="CN3662" s="1" t="s">
        <v>139</v>
      </c>
      <c r="CP3662" s="1" t="s">
        <v>112</v>
      </c>
      <c r="CQ3662" s="1" t="s">
        <v>111</v>
      </c>
      <c r="CR3662" s="1" t="s">
        <v>112</v>
      </c>
      <c r="CS3662" s="1" t="s">
        <v>111</v>
      </c>
      <c r="CT3662" s="1" t="s">
        <v>138</v>
      </c>
      <c r="CU3662" s="1" t="s">
        <v>111</v>
      </c>
      <c r="CV3662" s="1" t="s">
        <v>138</v>
      </c>
      <c r="CW3662" s="1" t="s">
        <v>7234</v>
      </c>
      <c r="CX3662" s="1">
        <v>16704830326</v>
      </c>
      <c r="CY3662" s="1" t="s">
        <v>3123</v>
      </c>
      <c r="CZ3662" s="1" t="s">
        <v>138</v>
      </c>
      <c r="DA3662" s="1" t="s">
        <v>111</v>
      </c>
      <c r="DB3662" s="1" t="s">
        <v>112</v>
      </c>
    </row>
    <row r="3663" spans="1:111" ht="15.6" customHeight="1" x14ac:dyDescent="0.25">
      <c r="A3663" s="1" t="s">
        <v>20836</v>
      </c>
      <c r="B3663" s="1" t="s">
        <v>109</v>
      </c>
      <c r="C3663" s="2">
        <v>44412.153447222219</v>
      </c>
      <c r="D3663" s="2">
        <v>44454</v>
      </c>
      <c r="E3663" s="1" t="s">
        <v>110</v>
      </c>
      <c r="F3663" s="2">
        <v>44104.833333333336</v>
      </c>
      <c r="G3663" s="1" t="s">
        <v>112</v>
      </c>
      <c r="H3663" s="1" t="s">
        <v>112</v>
      </c>
      <c r="I3663" s="1" t="s">
        <v>112</v>
      </c>
      <c r="J3663" s="1" t="s">
        <v>12126</v>
      </c>
      <c r="L3663" s="1" t="s">
        <v>12127</v>
      </c>
      <c r="M3663" s="1" t="s">
        <v>4376</v>
      </c>
      <c r="N3663" s="1" t="s">
        <v>4377</v>
      </c>
      <c r="O3663" s="1" t="s">
        <v>117</v>
      </c>
      <c r="P3663" s="9">
        <v>96950</v>
      </c>
      <c r="Q3663" s="1" t="s">
        <v>118</v>
      </c>
      <c r="S3663" s="1">
        <v>16702355009</v>
      </c>
      <c r="U3663" s="1">
        <v>561311</v>
      </c>
      <c r="V3663" s="1" t="s">
        <v>119</v>
      </c>
      <c r="X3663" s="1" t="s">
        <v>4372</v>
      </c>
      <c r="Y3663" s="1" t="s">
        <v>4373</v>
      </c>
      <c r="Z3663" s="1" t="s">
        <v>12128</v>
      </c>
      <c r="AA3663" s="1" t="s">
        <v>245</v>
      </c>
      <c r="AB3663" s="1" t="s">
        <v>4375</v>
      </c>
      <c r="AC3663" s="1" t="s">
        <v>4376</v>
      </c>
      <c r="AD3663" s="1" t="s">
        <v>4377</v>
      </c>
      <c r="AE3663" s="1" t="s">
        <v>117</v>
      </c>
      <c r="AF3663" s="9">
        <v>96950</v>
      </c>
      <c r="AG3663" s="1" t="s">
        <v>118</v>
      </c>
      <c r="AI3663" s="1">
        <v>16702355009</v>
      </c>
      <c r="AK3663" s="1" t="s">
        <v>4378</v>
      </c>
      <c r="BC3663" s="1" t="str">
        <f>"43-3031.00"</f>
        <v>43-3031.00</v>
      </c>
      <c r="BD3663" s="1" t="s">
        <v>389</v>
      </c>
      <c r="BE3663" s="1" t="s">
        <v>12129</v>
      </c>
      <c r="BF3663" s="1" t="s">
        <v>11331</v>
      </c>
      <c r="BG3663" s="1">
        <v>5</v>
      </c>
      <c r="BI3663" s="2">
        <v>44470</v>
      </c>
      <c r="BJ3663" s="2">
        <v>44104</v>
      </c>
      <c r="BM3663" s="1">
        <v>35</v>
      </c>
      <c r="BN3663" s="1">
        <v>0</v>
      </c>
      <c r="BO3663" s="1">
        <v>7</v>
      </c>
      <c r="BP3663" s="1">
        <v>7</v>
      </c>
      <c r="BQ3663" s="1">
        <v>7</v>
      </c>
      <c r="BR3663" s="1">
        <v>7</v>
      </c>
      <c r="BS3663" s="1">
        <v>7</v>
      </c>
      <c r="BT3663" s="1">
        <v>0</v>
      </c>
      <c r="BU3663" s="1" t="str">
        <f>"9:00 AM"</f>
        <v>9:00 AM</v>
      </c>
      <c r="BV3663" s="1" t="str">
        <f>"4:00 PM"</f>
        <v>4:00 PM</v>
      </c>
      <c r="BW3663" s="1" t="s">
        <v>392</v>
      </c>
      <c r="BX3663" s="1">
        <v>0</v>
      </c>
      <c r="BY3663" s="1">
        <v>12</v>
      </c>
      <c r="BZ3663" s="1" t="s">
        <v>112</v>
      </c>
      <c r="CB3663" s="1" t="s">
        <v>20837</v>
      </c>
      <c r="CC3663" s="1" t="s">
        <v>4375</v>
      </c>
      <c r="CD3663" s="1" t="s">
        <v>4376</v>
      </c>
      <c r="CE3663" s="1" t="s">
        <v>4377</v>
      </c>
      <c r="CF3663" s="1" t="s">
        <v>117</v>
      </c>
      <c r="CG3663" s="1">
        <v>96950</v>
      </c>
      <c r="CH3663" s="3">
        <v>10.16</v>
      </c>
      <c r="CI3663" s="3">
        <v>10.16</v>
      </c>
      <c r="CJ3663" s="3">
        <v>15.24</v>
      </c>
      <c r="CK3663" s="3">
        <v>15.24</v>
      </c>
      <c r="CL3663" s="1" t="s">
        <v>137</v>
      </c>
      <c r="CM3663" s="1" t="s">
        <v>7714</v>
      </c>
      <c r="CN3663" s="1" t="s">
        <v>139</v>
      </c>
      <c r="CP3663" s="1" t="s">
        <v>112</v>
      </c>
      <c r="CQ3663" s="1" t="s">
        <v>111</v>
      </c>
      <c r="CR3663" s="1" t="s">
        <v>111</v>
      </c>
      <c r="CS3663" s="1" t="s">
        <v>111</v>
      </c>
      <c r="CT3663" s="1" t="s">
        <v>138</v>
      </c>
      <c r="CU3663" s="1" t="s">
        <v>111</v>
      </c>
      <c r="CV3663" s="1" t="s">
        <v>111</v>
      </c>
      <c r="CW3663" s="1" t="s">
        <v>20838</v>
      </c>
      <c r="CX3663" s="1">
        <v>16702355009</v>
      </c>
      <c r="CY3663" s="1" t="s">
        <v>4378</v>
      </c>
      <c r="CZ3663" s="1" t="s">
        <v>138</v>
      </c>
      <c r="DA3663" s="1" t="s">
        <v>111</v>
      </c>
      <c r="DB3663" s="1" t="s">
        <v>112</v>
      </c>
    </row>
    <row r="3664" spans="1:111" ht="15.6" customHeight="1" x14ac:dyDescent="0.25">
      <c r="A3664" s="1" t="s">
        <v>20849</v>
      </c>
      <c r="B3664" s="1" t="s">
        <v>109</v>
      </c>
      <c r="C3664" s="2">
        <v>44052.049091550929</v>
      </c>
      <c r="D3664" s="2">
        <v>44151</v>
      </c>
      <c r="E3664" s="1" t="s">
        <v>110</v>
      </c>
      <c r="F3664" s="2">
        <v>44103.833333333336</v>
      </c>
      <c r="G3664" s="1" t="s">
        <v>112</v>
      </c>
      <c r="H3664" s="1" t="s">
        <v>112</v>
      </c>
      <c r="I3664" s="1" t="s">
        <v>112</v>
      </c>
      <c r="J3664" s="1" t="s">
        <v>468</v>
      </c>
      <c r="K3664" s="1" t="s">
        <v>469</v>
      </c>
      <c r="L3664" s="1" t="s">
        <v>470</v>
      </c>
      <c r="M3664" s="1" t="s">
        <v>339</v>
      </c>
      <c r="N3664" s="1" t="s">
        <v>167</v>
      </c>
      <c r="O3664" s="1" t="s">
        <v>117</v>
      </c>
      <c r="P3664" s="9">
        <v>96950</v>
      </c>
      <c r="Q3664" s="1" t="s">
        <v>118</v>
      </c>
      <c r="S3664" s="1">
        <v>16702379950</v>
      </c>
      <c r="U3664" s="1">
        <v>721120</v>
      </c>
      <c r="V3664" s="1" t="s">
        <v>119</v>
      </c>
      <c r="X3664" s="1" t="s">
        <v>498</v>
      </c>
      <c r="Y3664" s="1" t="s">
        <v>499</v>
      </c>
      <c r="AA3664" s="1" t="s">
        <v>473</v>
      </c>
      <c r="AB3664" s="1" t="s">
        <v>470</v>
      </c>
      <c r="AC3664" s="1" t="s">
        <v>339</v>
      </c>
      <c r="AD3664" s="1" t="s">
        <v>167</v>
      </c>
      <c r="AE3664" s="1" t="s">
        <v>117</v>
      </c>
      <c r="AF3664" s="9">
        <v>96950</v>
      </c>
      <c r="AG3664" s="1" t="s">
        <v>118</v>
      </c>
      <c r="AI3664" s="1">
        <v>16702379950</v>
      </c>
      <c r="AK3664" s="1" t="s">
        <v>474</v>
      </c>
      <c r="BC3664" s="1" t="str">
        <f>"11-9199.02"</f>
        <v>11-9199.02</v>
      </c>
      <c r="BD3664" s="1" t="s">
        <v>20850</v>
      </c>
      <c r="BE3664" s="1" t="s">
        <v>20851</v>
      </c>
      <c r="BF3664" s="1" t="s">
        <v>20852</v>
      </c>
      <c r="BG3664" s="1">
        <v>1</v>
      </c>
      <c r="BI3664" s="2">
        <v>44105</v>
      </c>
      <c r="BJ3664" s="2">
        <v>44469</v>
      </c>
      <c r="BM3664" s="1">
        <v>35</v>
      </c>
      <c r="BN3664" s="1">
        <v>0</v>
      </c>
      <c r="BO3664" s="1">
        <v>7</v>
      </c>
      <c r="BP3664" s="1">
        <v>7</v>
      </c>
      <c r="BQ3664" s="1">
        <v>7</v>
      </c>
      <c r="BR3664" s="1">
        <v>7</v>
      </c>
      <c r="BS3664" s="1">
        <v>7</v>
      </c>
      <c r="BT3664" s="1">
        <v>0</v>
      </c>
      <c r="BU3664" s="1" t="str">
        <f>"9:00 AM"</f>
        <v>9:00 AM</v>
      </c>
      <c r="BV3664" s="1" t="str">
        <f>"5:00 PM"</f>
        <v>5:00 PM</v>
      </c>
      <c r="BW3664" s="1" t="s">
        <v>392</v>
      </c>
      <c r="BX3664" s="1">
        <v>0</v>
      </c>
      <c r="BY3664" s="1">
        <v>48</v>
      </c>
      <c r="BZ3664" s="1" t="s">
        <v>111</v>
      </c>
      <c r="CA3664" s="1">
        <v>5</v>
      </c>
      <c r="CB3664" s="1" t="s">
        <v>20853</v>
      </c>
      <c r="CC3664" s="1" t="s">
        <v>470</v>
      </c>
      <c r="CD3664" s="1" t="s">
        <v>339</v>
      </c>
      <c r="CE3664" s="1" t="s">
        <v>167</v>
      </c>
      <c r="CF3664" s="1" t="s">
        <v>117</v>
      </c>
      <c r="CG3664" s="1">
        <v>96950</v>
      </c>
      <c r="CH3664" s="3">
        <v>65000</v>
      </c>
      <c r="CI3664" s="3">
        <v>65000</v>
      </c>
      <c r="CL3664" s="1" t="s">
        <v>7259</v>
      </c>
      <c r="CN3664" s="1" t="s">
        <v>139</v>
      </c>
      <c r="CP3664" s="1" t="s">
        <v>112</v>
      </c>
      <c r="CQ3664" s="1" t="s">
        <v>111</v>
      </c>
      <c r="CR3664" s="1" t="s">
        <v>111</v>
      </c>
      <c r="CS3664" s="1" t="s">
        <v>112</v>
      </c>
      <c r="CT3664" s="1" t="s">
        <v>138</v>
      </c>
      <c r="CU3664" s="1" t="s">
        <v>111</v>
      </c>
      <c r="CV3664" s="1" t="s">
        <v>111</v>
      </c>
      <c r="CW3664" s="1" t="s">
        <v>479</v>
      </c>
      <c r="CX3664" s="1">
        <v>16702379900</v>
      </c>
      <c r="CY3664" s="1" t="s">
        <v>480</v>
      </c>
      <c r="CZ3664" s="1" t="s">
        <v>138</v>
      </c>
      <c r="DA3664" s="1" t="s">
        <v>111</v>
      </c>
      <c r="DB3664" s="1" t="s">
        <v>112</v>
      </c>
    </row>
    <row r="3665" spans="1:111" ht="15.6" customHeight="1" x14ac:dyDescent="0.25">
      <c r="A3665" s="1" t="s">
        <v>20866</v>
      </c>
      <c r="B3665" s="1" t="s">
        <v>109</v>
      </c>
      <c r="C3665" s="2">
        <v>44070.010211574074</v>
      </c>
      <c r="D3665" s="2">
        <v>44160</v>
      </c>
      <c r="E3665" s="1" t="s">
        <v>110</v>
      </c>
      <c r="F3665" s="2">
        <v>44103.833333333336</v>
      </c>
      <c r="G3665" s="1" t="s">
        <v>111</v>
      </c>
      <c r="H3665" s="1" t="s">
        <v>112</v>
      </c>
      <c r="I3665" s="1" t="s">
        <v>112</v>
      </c>
      <c r="J3665" s="1" t="s">
        <v>735</v>
      </c>
      <c r="K3665" s="1" t="s">
        <v>735</v>
      </c>
      <c r="L3665" s="1" t="s">
        <v>19442</v>
      </c>
      <c r="M3665" s="1" t="s">
        <v>20867</v>
      </c>
      <c r="N3665" s="1" t="s">
        <v>738</v>
      </c>
      <c r="O3665" s="1" t="s">
        <v>117</v>
      </c>
      <c r="P3665" s="9">
        <v>96950</v>
      </c>
      <c r="Q3665" s="1" t="s">
        <v>118</v>
      </c>
      <c r="R3665" s="1" t="s">
        <v>242</v>
      </c>
      <c r="S3665" s="1">
        <v>16702333112</v>
      </c>
      <c r="T3665" s="1">
        <v>0</v>
      </c>
      <c r="U3665" s="1">
        <v>452319</v>
      </c>
      <c r="V3665" s="1" t="s">
        <v>119</v>
      </c>
      <c r="X3665" s="1" t="s">
        <v>1581</v>
      </c>
      <c r="Y3665" s="1" t="s">
        <v>4779</v>
      </c>
      <c r="Z3665" s="1" t="s">
        <v>20868</v>
      </c>
      <c r="AA3665" s="1" t="s">
        <v>245</v>
      </c>
      <c r="AB3665" s="1" t="s">
        <v>4778</v>
      </c>
      <c r="AC3665" s="1" t="s">
        <v>20869</v>
      </c>
      <c r="AD3665" s="1" t="s">
        <v>116</v>
      </c>
      <c r="AE3665" s="1" t="s">
        <v>117</v>
      </c>
      <c r="AF3665" s="9">
        <v>96950</v>
      </c>
      <c r="AG3665" s="1" t="s">
        <v>118</v>
      </c>
      <c r="AH3665" s="1" t="s">
        <v>242</v>
      </c>
      <c r="AI3665" s="1">
        <v>16702333112</v>
      </c>
      <c r="AJ3665" s="1">
        <v>0</v>
      </c>
      <c r="AK3665" s="1" t="s">
        <v>742</v>
      </c>
      <c r="BC3665" s="1" t="str">
        <f>"43-1011.00"</f>
        <v>43-1011.00</v>
      </c>
      <c r="BD3665" s="1" t="s">
        <v>421</v>
      </c>
      <c r="BE3665" s="1" t="s">
        <v>20870</v>
      </c>
      <c r="BF3665" s="1" t="s">
        <v>8780</v>
      </c>
      <c r="BG3665" s="1">
        <v>1</v>
      </c>
      <c r="BI3665" s="2">
        <v>44105</v>
      </c>
      <c r="BJ3665" s="2">
        <v>45199</v>
      </c>
      <c r="BM3665" s="1">
        <v>35</v>
      </c>
      <c r="BN3665" s="1">
        <v>0</v>
      </c>
      <c r="BO3665" s="1">
        <v>7</v>
      </c>
      <c r="BP3665" s="1">
        <v>7</v>
      </c>
      <c r="BQ3665" s="1">
        <v>7</v>
      </c>
      <c r="BR3665" s="1">
        <v>7</v>
      </c>
      <c r="BS3665" s="1">
        <v>7</v>
      </c>
      <c r="BT3665" s="1">
        <v>0</v>
      </c>
      <c r="BU3665" s="1" t="str">
        <f>"8:00 AM"</f>
        <v>8:00 AM</v>
      </c>
      <c r="BV3665" s="1" t="str">
        <f>"5:00 PM"</f>
        <v>5:00 PM</v>
      </c>
      <c r="BW3665" s="1" t="s">
        <v>392</v>
      </c>
      <c r="BX3665" s="1">
        <v>0</v>
      </c>
      <c r="BY3665" s="1">
        <v>24</v>
      </c>
      <c r="BZ3665" s="1" t="s">
        <v>111</v>
      </c>
      <c r="CA3665" s="1">
        <v>12</v>
      </c>
      <c r="CB3665" s="1" t="s">
        <v>20871</v>
      </c>
      <c r="CC3665" s="1" t="s">
        <v>20872</v>
      </c>
      <c r="CE3665" s="1" t="s">
        <v>116</v>
      </c>
      <c r="CF3665" s="1" t="s">
        <v>117</v>
      </c>
      <c r="CG3665" s="1">
        <v>96950</v>
      </c>
      <c r="CH3665" s="3">
        <v>20.100000000000001</v>
      </c>
      <c r="CI3665" s="3">
        <v>20.100000000000001</v>
      </c>
      <c r="CJ3665" s="3">
        <v>30.15</v>
      </c>
      <c r="CK3665" s="3">
        <v>30.15</v>
      </c>
      <c r="CL3665" s="1" t="s">
        <v>137</v>
      </c>
      <c r="CM3665" s="1" t="s">
        <v>749</v>
      </c>
      <c r="CN3665" s="1" t="s">
        <v>139</v>
      </c>
      <c r="CP3665" s="1" t="s">
        <v>112</v>
      </c>
      <c r="CQ3665" s="1" t="s">
        <v>111</v>
      </c>
      <c r="CR3665" s="1" t="s">
        <v>111</v>
      </c>
      <c r="CS3665" s="1" t="s">
        <v>111</v>
      </c>
      <c r="CT3665" s="1" t="s">
        <v>138</v>
      </c>
      <c r="CU3665" s="1" t="s">
        <v>138</v>
      </c>
      <c r="CV3665" s="1" t="s">
        <v>138</v>
      </c>
      <c r="CW3665" s="1" t="s">
        <v>20873</v>
      </c>
      <c r="CX3665" s="1">
        <v>16702333112</v>
      </c>
      <c r="CY3665" s="1" t="s">
        <v>742</v>
      </c>
      <c r="CZ3665" s="1" t="s">
        <v>168</v>
      </c>
      <c r="DA3665" s="1" t="s">
        <v>111</v>
      </c>
      <c r="DB3665" s="1" t="s">
        <v>112</v>
      </c>
    </row>
    <row r="3666" spans="1:111" ht="15.6" customHeight="1" x14ac:dyDescent="0.25">
      <c r="A3666" s="1" t="s">
        <v>20880</v>
      </c>
      <c r="B3666" s="1" t="s">
        <v>109</v>
      </c>
      <c r="C3666" s="2">
        <v>44034.778249074072</v>
      </c>
      <c r="D3666" s="2">
        <v>44110</v>
      </c>
      <c r="E3666" s="1" t="s">
        <v>110</v>
      </c>
      <c r="F3666" s="2">
        <v>44103.833333333336</v>
      </c>
      <c r="G3666" s="1" t="s">
        <v>111</v>
      </c>
      <c r="H3666" s="1" t="s">
        <v>112</v>
      </c>
      <c r="I3666" s="1" t="s">
        <v>112</v>
      </c>
      <c r="J3666" s="1" t="s">
        <v>7675</v>
      </c>
      <c r="L3666" s="1" t="s">
        <v>11605</v>
      </c>
      <c r="M3666" s="1" t="s">
        <v>507</v>
      </c>
      <c r="N3666" s="1" t="s">
        <v>167</v>
      </c>
      <c r="O3666" s="1" t="s">
        <v>117</v>
      </c>
      <c r="P3666" s="9">
        <v>96950</v>
      </c>
      <c r="Q3666" s="1" t="s">
        <v>118</v>
      </c>
      <c r="S3666" s="1">
        <v>16702350467</v>
      </c>
      <c r="U3666" s="1">
        <v>44511</v>
      </c>
      <c r="V3666" s="1" t="s">
        <v>119</v>
      </c>
      <c r="X3666" s="1" t="s">
        <v>6542</v>
      </c>
      <c r="Y3666" s="1" t="s">
        <v>6543</v>
      </c>
      <c r="AA3666" s="1" t="s">
        <v>171</v>
      </c>
      <c r="AB3666" s="1" t="s">
        <v>11605</v>
      </c>
      <c r="AD3666" s="1" t="s">
        <v>879</v>
      </c>
      <c r="AE3666" s="1" t="s">
        <v>117</v>
      </c>
      <c r="AF3666" s="9">
        <v>96950</v>
      </c>
      <c r="AG3666" s="1" t="s">
        <v>118</v>
      </c>
      <c r="AI3666" s="1">
        <v>16702350467</v>
      </c>
      <c r="AK3666" s="1" t="s">
        <v>7682</v>
      </c>
      <c r="BC3666" s="1" t="str">
        <f>"41-1011.00"</f>
        <v>41-1011.00</v>
      </c>
      <c r="BD3666" s="1" t="s">
        <v>975</v>
      </c>
      <c r="BE3666" s="1" t="s">
        <v>20881</v>
      </c>
      <c r="BF3666" s="1" t="s">
        <v>2265</v>
      </c>
      <c r="BG3666" s="1">
        <v>1</v>
      </c>
      <c r="BI3666" s="2">
        <v>44105</v>
      </c>
      <c r="BJ3666" s="2">
        <v>45199</v>
      </c>
      <c r="BM3666" s="1">
        <v>40</v>
      </c>
      <c r="BN3666" s="1">
        <v>0</v>
      </c>
      <c r="BO3666" s="1">
        <v>8</v>
      </c>
      <c r="BP3666" s="1">
        <v>8</v>
      </c>
      <c r="BQ3666" s="1">
        <v>8</v>
      </c>
      <c r="BR3666" s="1">
        <v>8</v>
      </c>
      <c r="BS3666" s="1">
        <v>8</v>
      </c>
      <c r="BT3666" s="1">
        <v>0</v>
      </c>
      <c r="BU3666" s="1" t="str">
        <f>"8:00 AM"</f>
        <v>8:00 AM</v>
      </c>
      <c r="BV3666" s="1" t="str">
        <f>"5:00 PM"</f>
        <v>5:00 PM</v>
      </c>
      <c r="BW3666" s="1" t="s">
        <v>135</v>
      </c>
      <c r="BX3666" s="1">
        <v>0</v>
      </c>
      <c r="BY3666" s="1">
        <v>12</v>
      </c>
      <c r="BZ3666" s="1" t="s">
        <v>111</v>
      </c>
      <c r="CA3666" s="1">
        <v>5</v>
      </c>
      <c r="CB3666" s="4" t="s">
        <v>20882</v>
      </c>
      <c r="CC3666" s="1" t="s">
        <v>20883</v>
      </c>
      <c r="CE3666" s="1" t="s">
        <v>167</v>
      </c>
      <c r="CF3666" s="1" t="s">
        <v>117</v>
      </c>
      <c r="CG3666" s="1">
        <v>96950</v>
      </c>
      <c r="CH3666" s="3">
        <v>9.4600000000000009</v>
      </c>
      <c r="CI3666" s="3">
        <v>9.5</v>
      </c>
      <c r="CJ3666" s="3">
        <v>14.19</v>
      </c>
      <c r="CK3666" s="3">
        <v>14.25</v>
      </c>
      <c r="CL3666" s="1" t="s">
        <v>137</v>
      </c>
      <c r="CM3666" s="1" t="s">
        <v>230</v>
      </c>
      <c r="CN3666" s="1" t="s">
        <v>139</v>
      </c>
      <c r="CP3666" s="1" t="s">
        <v>112</v>
      </c>
      <c r="CQ3666" s="1" t="s">
        <v>111</v>
      </c>
      <c r="CR3666" s="1" t="s">
        <v>112</v>
      </c>
      <c r="CS3666" s="1" t="s">
        <v>111</v>
      </c>
      <c r="CT3666" s="1" t="s">
        <v>138</v>
      </c>
      <c r="CU3666" s="1" t="s">
        <v>111</v>
      </c>
      <c r="CV3666" s="1" t="s">
        <v>138</v>
      </c>
      <c r="CW3666" s="1" t="s">
        <v>20784</v>
      </c>
      <c r="CX3666" s="1">
        <v>16702350467</v>
      </c>
      <c r="CY3666" s="1" t="s">
        <v>7682</v>
      </c>
      <c r="CZ3666" s="1" t="s">
        <v>138</v>
      </c>
      <c r="DA3666" s="1" t="s">
        <v>111</v>
      </c>
      <c r="DB3666" s="1" t="s">
        <v>112</v>
      </c>
      <c r="DC3666" s="1" t="s">
        <v>6542</v>
      </c>
      <c r="DD3666" s="1" t="s">
        <v>6543</v>
      </c>
      <c r="DE3666" s="1" t="s">
        <v>168</v>
      </c>
      <c r="DF3666" s="1" t="s">
        <v>7683</v>
      </c>
      <c r="DG3666" s="1" t="s">
        <v>7682</v>
      </c>
    </row>
    <row r="3667" spans="1:111" ht="15.6" customHeight="1" x14ac:dyDescent="0.25">
      <c r="A3667" s="1" t="s">
        <v>20887</v>
      </c>
      <c r="B3667" s="1" t="s">
        <v>109</v>
      </c>
      <c r="C3667" s="2">
        <v>44133.055153587964</v>
      </c>
      <c r="D3667" s="2">
        <v>44153</v>
      </c>
      <c r="E3667" s="1" t="s">
        <v>180</v>
      </c>
      <c r="G3667" s="1" t="s">
        <v>111</v>
      </c>
      <c r="H3667" s="1" t="s">
        <v>111</v>
      </c>
      <c r="I3667" s="1" t="s">
        <v>112</v>
      </c>
      <c r="J3667" s="1" t="s">
        <v>14761</v>
      </c>
      <c r="K3667" s="1" t="s">
        <v>14762</v>
      </c>
      <c r="L3667" s="1" t="s">
        <v>14763</v>
      </c>
      <c r="M3667" s="1" t="s">
        <v>167</v>
      </c>
      <c r="N3667" s="1" t="s">
        <v>5093</v>
      </c>
      <c r="O3667" s="1" t="s">
        <v>117</v>
      </c>
      <c r="P3667" s="9">
        <v>96950</v>
      </c>
      <c r="Q3667" s="1" t="s">
        <v>118</v>
      </c>
      <c r="R3667" s="1" t="s">
        <v>14764</v>
      </c>
      <c r="S3667" s="1">
        <v>16702885032</v>
      </c>
      <c r="T3667" s="1">
        <v>0</v>
      </c>
      <c r="U3667" s="1">
        <v>236116</v>
      </c>
      <c r="V3667" s="1" t="s">
        <v>119</v>
      </c>
      <c r="X3667" s="1" t="s">
        <v>987</v>
      </c>
      <c r="Y3667" s="1" t="s">
        <v>14765</v>
      </c>
      <c r="Z3667" s="1" t="s">
        <v>14766</v>
      </c>
      <c r="AA3667" s="1" t="s">
        <v>14767</v>
      </c>
      <c r="AB3667" s="1" t="s">
        <v>14763</v>
      </c>
      <c r="AC3667" s="1" t="s">
        <v>167</v>
      </c>
      <c r="AD3667" s="1" t="s">
        <v>5093</v>
      </c>
      <c r="AE3667" s="1" t="s">
        <v>117</v>
      </c>
      <c r="AF3667" s="9">
        <v>96950</v>
      </c>
      <c r="AG3667" s="1" t="s">
        <v>118</v>
      </c>
      <c r="AH3667" s="1" t="s">
        <v>14764</v>
      </c>
      <c r="AI3667" s="1">
        <v>16702885032</v>
      </c>
      <c r="AK3667" s="1" t="s">
        <v>823</v>
      </c>
      <c r="BC3667" s="1" t="str">
        <f>"37-2011.00"</f>
        <v>37-2011.00</v>
      </c>
      <c r="BD3667" s="1" t="s">
        <v>676</v>
      </c>
      <c r="BE3667" s="1" t="s">
        <v>14768</v>
      </c>
      <c r="BF3667" s="1" t="s">
        <v>4104</v>
      </c>
      <c r="BG3667" s="1">
        <v>1</v>
      </c>
      <c r="BI3667" s="2">
        <v>44105</v>
      </c>
      <c r="BJ3667" s="2">
        <v>44469</v>
      </c>
      <c r="BM3667" s="1">
        <v>40</v>
      </c>
      <c r="BN3667" s="1">
        <v>0</v>
      </c>
      <c r="BO3667" s="1">
        <v>8</v>
      </c>
      <c r="BP3667" s="1">
        <v>8</v>
      </c>
      <c r="BQ3667" s="1">
        <v>8</v>
      </c>
      <c r="BR3667" s="1">
        <v>8</v>
      </c>
      <c r="BS3667" s="1">
        <v>8</v>
      </c>
      <c r="BT3667" s="1">
        <v>0</v>
      </c>
      <c r="BU3667" s="1" t="str">
        <f>"7:30 AM"</f>
        <v>7:30 AM</v>
      </c>
      <c r="BV3667" s="1" t="str">
        <f>"4:30 PM"</f>
        <v>4:30 PM</v>
      </c>
      <c r="BW3667" s="1" t="s">
        <v>135</v>
      </c>
      <c r="BX3667" s="1">
        <v>0</v>
      </c>
      <c r="BY3667" s="1">
        <v>36</v>
      </c>
      <c r="BZ3667" s="1" t="s">
        <v>112</v>
      </c>
      <c r="CA3667" s="1">
        <v>0</v>
      </c>
      <c r="CB3667" s="1" t="s">
        <v>14769</v>
      </c>
      <c r="CC3667" s="1" t="s">
        <v>14763</v>
      </c>
      <c r="CD3667" s="1" t="s">
        <v>167</v>
      </c>
      <c r="CE3667" s="1" t="s">
        <v>5093</v>
      </c>
      <c r="CF3667" s="1" t="s">
        <v>117</v>
      </c>
      <c r="CG3667" s="1">
        <v>96950</v>
      </c>
      <c r="CH3667" s="3">
        <v>10.42</v>
      </c>
      <c r="CI3667" s="3">
        <v>10.42</v>
      </c>
      <c r="CJ3667" s="3">
        <v>15.63</v>
      </c>
      <c r="CK3667" s="3">
        <v>15.63</v>
      </c>
      <c r="CL3667" s="1" t="s">
        <v>137</v>
      </c>
      <c r="CM3667" s="1" t="s">
        <v>20888</v>
      </c>
      <c r="CN3667" s="1" t="s">
        <v>139</v>
      </c>
      <c r="CP3667" s="1" t="s">
        <v>112</v>
      </c>
      <c r="CQ3667" s="1" t="s">
        <v>111</v>
      </c>
      <c r="CR3667" s="1" t="s">
        <v>111</v>
      </c>
      <c r="CS3667" s="1" t="s">
        <v>111</v>
      </c>
      <c r="CT3667" s="1" t="s">
        <v>111</v>
      </c>
      <c r="CU3667" s="1" t="s">
        <v>111</v>
      </c>
      <c r="CV3667" s="1" t="s">
        <v>111</v>
      </c>
      <c r="CW3667" s="1" t="s">
        <v>20889</v>
      </c>
      <c r="CX3667" s="1">
        <v>16702885032</v>
      </c>
      <c r="CY3667" s="1" t="s">
        <v>823</v>
      </c>
      <c r="CZ3667" s="1" t="s">
        <v>138</v>
      </c>
      <c r="DA3667" s="1" t="s">
        <v>111</v>
      </c>
      <c r="DB3667" s="1" t="s">
        <v>112</v>
      </c>
      <c r="DC3667" s="1" t="s">
        <v>987</v>
      </c>
      <c r="DD3667" s="1" t="s">
        <v>14765</v>
      </c>
      <c r="DE3667" s="1" t="s">
        <v>892</v>
      </c>
      <c r="DF3667" s="1" t="s">
        <v>20890</v>
      </c>
      <c r="DG3667" s="1" t="s">
        <v>823</v>
      </c>
    </row>
    <row r="3668" spans="1:111" ht="15.6" customHeight="1" x14ac:dyDescent="0.25">
      <c r="A3668" s="1" t="s">
        <v>20891</v>
      </c>
      <c r="B3668" s="1" t="s">
        <v>109</v>
      </c>
      <c r="C3668" s="2">
        <v>44049.410441319444</v>
      </c>
      <c r="D3668" s="2">
        <v>44125</v>
      </c>
      <c r="E3668" s="1" t="s">
        <v>180</v>
      </c>
      <c r="G3668" s="1" t="s">
        <v>111</v>
      </c>
      <c r="H3668" s="1" t="s">
        <v>112</v>
      </c>
      <c r="I3668" s="1" t="s">
        <v>112</v>
      </c>
      <c r="J3668" s="1" t="s">
        <v>10722</v>
      </c>
      <c r="K3668" s="1" t="s">
        <v>138</v>
      </c>
      <c r="L3668" s="1" t="s">
        <v>10059</v>
      </c>
      <c r="M3668" s="1" t="s">
        <v>10060</v>
      </c>
      <c r="N3668" s="1" t="s">
        <v>116</v>
      </c>
      <c r="O3668" s="1" t="s">
        <v>117</v>
      </c>
      <c r="P3668" s="9">
        <v>96950</v>
      </c>
      <c r="Q3668" s="1" t="s">
        <v>118</v>
      </c>
      <c r="R3668" s="1" t="s">
        <v>138</v>
      </c>
      <c r="S3668" s="1">
        <v>16707885795</v>
      </c>
      <c r="U3668" s="1">
        <v>561320</v>
      </c>
      <c r="V3668" s="1" t="s">
        <v>119</v>
      </c>
      <c r="X3668" s="1" t="s">
        <v>10061</v>
      </c>
      <c r="Y3668" s="1" t="s">
        <v>10062</v>
      </c>
      <c r="Z3668" s="1" t="s">
        <v>10063</v>
      </c>
      <c r="AA3668" s="1" t="s">
        <v>2483</v>
      </c>
      <c r="AB3668" s="1" t="s">
        <v>10060</v>
      </c>
      <c r="AD3668" s="1" t="s">
        <v>116</v>
      </c>
      <c r="AE3668" s="1" t="s">
        <v>117</v>
      </c>
      <c r="AF3668" s="9">
        <v>96950</v>
      </c>
      <c r="AG3668" s="1" t="s">
        <v>118</v>
      </c>
      <c r="AH3668" s="1" t="s">
        <v>138</v>
      </c>
      <c r="AI3668" s="1">
        <v>16707885795</v>
      </c>
      <c r="AK3668" s="1" t="s">
        <v>10064</v>
      </c>
      <c r="BC3668" s="1" t="str">
        <f>"37-1012.00"</f>
        <v>37-1012.00</v>
      </c>
      <c r="BD3668" s="1" t="s">
        <v>7617</v>
      </c>
      <c r="BE3668" s="1" t="s">
        <v>20892</v>
      </c>
      <c r="BF3668" s="1" t="s">
        <v>20893</v>
      </c>
      <c r="BG3668" s="1">
        <v>2</v>
      </c>
      <c r="BI3668" s="2">
        <v>44105</v>
      </c>
      <c r="BJ3668" s="2">
        <v>44469</v>
      </c>
      <c r="BM3668" s="1">
        <v>35</v>
      </c>
      <c r="BN3668" s="1">
        <v>0</v>
      </c>
      <c r="BO3668" s="1">
        <v>7</v>
      </c>
      <c r="BP3668" s="1">
        <v>7</v>
      </c>
      <c r="BQ3668" s="1">
        <v>7</v>
      </c>
      <c r="BR3668" s="1">
        <v>7</v>
      </c>
      <c r="BS3668" s="1">
        <v>7</v>
      </c>
      <c r="BT3668" s="1">
        <v>0</v>
      </c>
      <c r="BU3668" s="1" t="str">
        <f>"9:00 AM"</f>
        <v>9:00 AM</v>
      </c>
      <c r="BV3668" s="1" t="str">
        <f>"5:00 PM"</f>
        <v>5:00 PM</v>
      </c>
      <c r="BW3668" s="1" t="s">
        <v>135</v>
      </c>
      <c r="BX3668" s="1">
        <v>1</v>
      </c>
      <c r="BY3668" s="1">
        <v>1</v>
      </c>
      <c r="BZ3668" s="1" t="s">
        <v>111</v>
      </c>
      <c r="CA3668" s="1">
        <v>4</v>
      </c>
      <c r="CB3668" s="4" t="s">
        <v>20894</v>
      </c>
      <c r="CC3668" s="1" t="s">
        <v>10059</v>
      </c>
      <c r="CD3668" s="1" t="s">
        <v>10060</v>
      </c>
      <c r="CE3668" s="1" t="s">
        <v>116</v>
      </c>
      <c r="CF3668" s="1" t="s">
        <v>117</v>
      </c>
      <c r="CG3668" s="1">
        <v>96950</v>
      </c>
      <c r="CH3668" s="3">
        <v>14.55</v>
      </c>
      <c r="CI3668" s="3">
        <v>14.55</v>
      </c>
      <c r="CJ3668" s="3">
        <v>21.83</v>
      </c>
      <c r="CK3668" s="3">
        <v>21.83</v>
      </c>
      <c r="CL3668" s="1" t="s">
        <v>137</v>
      </c>
      <c r="CM3668" s="1" t="s">
        <v>362</v>
      </c>
      <c r="CN3668" s="1" t="s">
        <v>139</v>
      </c>
      <c r="CP3668" s="1" t="s">
        <v>112</v>
      </c>
      <c r="CQ3668" s="1" t="s">
        <v>111</v>
      </c>
      <c r="CR3668" s="1" t="s">
        <v>111</v>
      </c>
      <c r="CS3668" s="1" t="s">
        <v>111</v>
      </c>
      <c r="CT3668" s="1" t="s">
        <v>111</v>
      </c>
      <c r="CU3668" s="1" t="s">
        <v>111</v>
      </c>
      <c r="CV3668" s="1" t="s">
        <v>111</v>
      </c>
      <c r="CW3668" s="1" t="s">
        <v>20895</v>
      </c>
      <c r="CX3668" s="1">
        <v>16707885795</v>
      </c>
      <c r="CY3668" s="1" t="s">
        <v>10064</v>
      </c>
      <c r="CZ3668" s="1" t="s">
        <v>161</v>
      </c>
      <c r="DA3668" s="1" t="s">
        <v>111</v>
      </c>
      <c r="DB3668" s="1" t="s">
        <v>112</v>
      </c>
    </row>
    <row r="3669" spans="1:111" ht="15.6" customHeight="1" x14ac:dyDescent="0.25">
      <c r="A3669" s="1" t="s">
        <v>20910</v>
      </c>
      <c r="B3669" s="1" t="s">
        <v>109</v>
      </c>
      <c r="C3669" s="2">
        <v>44141.195258101849</v>
      </c>
      <c r="D3669" s="2">
        <v>44173</v>
      </c>
      <c r="E3669" s="1" t="s">
        <v>180</v>
      </c>
      <c r="G3669" s="1" t="s">
        <v>112</v>
      </c>
      <c r="H3669" s="1" t="s">
        <v>112</v>
      </c>
      <c r="I3669" s="1" t="s">
        <v>112</v>
      </c>
      <c r="J3669" s="1" t="s">
        <v>2339</v>
      </c>
      <c r="K3669" s="1" t="s">
        <v>2340</v>
      </c>
      <c r="L3669" s="1" t="s">
        <v>2178</v>
      </c>
      <c r="N3669" s="1" t="s">
        <v>116</v>
      </c>
      <c r="O3669" s="1" t="s">
        <v>117</v>
      </c>
      <c r="P3669" s="9">
        <v>96950</v>
      </c>
      <c r="Q3669" s="1" t="s">
        <v>118</v>
      </c>
      <c r="R3669" s="1" t="s">
        <v>117</v>
      </c>
      <c r="S3669" s="1">
        <v>16718881388</v>
      </c>
      <c r="U3669" s="1">
        <v>811111</v>
      </c>
      <c r="V3669" s="1" t="s">
        <v>119</v>
      </c>
      <c r="X3669" s="1" t="s">
        <v>2179</v>
      </c>
      <c r="Y3669" s="1" t="s">
        <v>2180</v>
      </c>
      <c r="Z3669" s="1" t="s">
        <v>2181</v>
      </c>
      <c r="AA3669" s="1" t="s">
        <v>387</v>
      </c>
      <c r="AB3669" s="1" t="s">
        <v>2178</v>
      </c>
      <c r="AD3669" s="1" t="s">
        <v>116</v>
      </c>
      <c r="AE3669" s="1" t="s">
        <v>117</v>
      </c>
      <c r="AF3669" s="9">
        <v>96950</v>
      </c>
      <c r="AG3669" s="1" t="s">
        <v>118</v>
      </c>
      <c r="AH3669" s="1" t="s">
        <v>117</v>
      </c>
      <c r="AI3669" s="1">
        <v>16718881388</v>
      </c>
      <c r="AK3669" s="1" t="s">
        <v>2182</v>
      </c>
      <c r="BC3669" s="1" t="str">
        <f>"49-3023.01"</f>
        <v>49-3023.01</v>
      </c>
      <c r="BD3669" s="1" t="s">
        <v>608</v>
      </c>
      <c r="BE3669" s="1" t="s">
        <v>2341</v>
      </c>
      <c r="BF3669" s="1" t="s">
        <v>2342</v>
      </c>
      <c r="BG3669" s="1">
        <v>1</v>
      </c>
      <c r="BI3669" s="2">
        <v>44260</v>
      </c>
      <c r="BJ3669" s="2">
        <v>44624</v>
      </c>
      <c r="BM3669" s="1">
        <v>40</v>
      </c>
      <c r="BN3669" s="1">
        <v>0</v>
      </c>
      <c r="BO3669" s="1">
        <v>8</v>
      </c>
      <c r="BP3669" s="1">
        <v>8</v>
      </c>
      <c r="BQ3669" s="1">
        <v>8</v>
      </c>
      <c r="BR3669" s="1">
        <v>8</v>
      </c>
      <c r="BS3669" s="1">
        <v>8</v>
      </c>
      <c r="BT3669" s="1">
        <v>0</v>
      </c>
      <c r="BU3669" s="1" t="str">
        <f>"8:00 AM"</f>
        <v>8:00 AM</v>
      </c>
      <c r="BV3669" s="1" t="str">
        <f>"5:00 PM"</f>
        <v>5:00 PM</v>
      </c>
      <c r="BW3669" s="1" t="s">
        <v>230</v>
      </c>
      <c r="BX3669" s="1">
        <v>0</v>
      </c>
      <c r="BY3669" s="1">
        <v>6</v>
      </c>
      <c r="BZ3669" s="1" t="s">
        <v>112</v>
      </c>
      <c r="CA3669" s="1">
        <v>0</v>
      </c>
      <c r="CB3669" s="1" t="s">
        <v>2343</v>
      </c>
      <c r="CC3669" s="1" t="s">
        <v>2178</v>
      </c>
      <c r="CD3669" s="1" t="s">
        <v>138</v>
      </c>
      <c r="CE3669" s="1" t="s">
        <v>116</v>
      </c>
      <c r="CF3669" s="1" t="s">
        <v>117</v>
      </c>
      <c r="CG3669" s="1">
        <v>96950</v>
      </c>
      <c r="CH3669" s="3">
        <v>14.71</v>
      </c>
      <c r="CI3669" s="3">
        <v>14.71</v>
      </c>
      <c r="CJ3669" s="3">
        <v>22.06</v>
      </c>
      <c r="CK3669" s="3">
        <v>22.06</v>
      </c>
      <c r="CL3669" s="1" t="s">
        <v>137</v>
      </c>
      <c r="CM3669" s="1" t="s">
        <v>138</v>
      </c>
      <c r="CN3669" s="1" t="s">
        <v>139</v>
      </c>
      <c r="CP3669" s="1" t="s">
        <v>112</v>
      </c>
      <c r="CQ3669" s="1" t="s">
        <v>111</v>
      </c>
      <c r="CR3669" s="1" t="s">
        <v>111</v>
      </c>
      <c r="CS3669" s="1" t="s">
        <v>111</v>
      </c>
      <c r="CT3669" s="1" t="s">
        <v>138</v>
      </c>
      <c r="CU3669" s="1" t="s">
        <v>111</v>
      </c>
      <c r="CV3669" s="1" t="s">
        <v>138</v>
      </c>
      <c r="CW3669" s="1" t="s">
        <v>138</v>
      </c>
      <c r="CX3669" s="1">
        <v>16718881388</v>
      </c>
      <c r="CY3669" s="1" t="s">
        <v>2182</v>
      </c>
      <c r="CZ3669" s="1" t="s">
        <v>138</v>
      </c>
      <c r="DA3669" s="1" t="s">
        <v>111</v>
      </c>
      <c r="DB3669" s="1" t="s">
        <v>112</v>
      </c>
    </row>
    <row r="3670" spans="1:111" ht="15.6" customHeight="1" x14ac:dyDescent="0.25">
      <c r="A3670" s="1" t="s">
        <v>20920</v>
      </c>
      <c r="B3670" s="1" t="s">
        <v>109</v>
      </c>
      <c r="C3670" s="2">
        <v>44131.85918738426</v>
      </c>
      <c r="D3670" s="2">
        <v>44168</v>
      </c>
      <c r="E3670" s="1" t="s">
        <v>180</v>
      </c>
      <c r="G3670" s="1" t="s">
        <v>112</v>
      </c>
      <c r="H3670" s="1" t="s">
        <v>112</v>
      </c>
      <c r="I3670" s="1" t="s">
        <v>112</v>
      </c>
      <c r="J3670" s="1" t="s">
        <v>482</v>
      </c>
      <c r="K3670" s="1" t="s">
        <v>20921</v>
      </c>
      <c r="L3670" s="1" t="s">
        <v>496</v>
      </c>
      <c r="M3670" s="1" t="s">
        <v>20922</v>
      </c>
      <c r="N3670" s="1" t="s">
        <v>116</v>
      </c>
      <c r="O3670" s="1" t="s">
        <v>117</v>
      </c>
      <c r="P3670" s="9">
        <v>96950</v>
      </c>
      <c r="Q3670" s="1" t="s">
        <v>118</v>
      </c>
      <c r="S3670" s="1">
        <v>16704836526</v>
      </c>
      <c r="U3670" s="1">
        <v>236220</v>
      </c>
      <c r="V3670" s="1" t="s">
        <v>119</v>
      </c>
      <c r="X3670" s="1" t="s">
        <v>486</v>
      </c>
      <c r="Y3670" s="1" t="s">
        <v>487</v>
      </c>
      <c r="Z3670" s="1" t="s">
        <v>488</v>
      </c>
      <c r="AA3670" s="1" t="s">
        <v>964</v>
      </c>
      <c r="AB3670" s="1" t="s">
        <v>496</v>
      </c>
      <c r="AC3670" s="1" t="s">
        <v>20923</v>
      </c>
      <c r="AD3670" s="1" t="s">
        <v>157</v>
      </c>
      <c r="AE3670" s="1" t="s">
        <v>117</v>
      </c>
      <c r="AF3670" s="9">
        <v>96950</v>
      </c>
      <c r="AG3670" s="1" t="s">
        <v>118</v>
      </c>
      <c r="AI3670" s="1">
        <v>16704836526</v>
      </c>
      <c r="AK3670" s="1" t="s">
        <v>491</v>
      </c>
      <c r="BC3670" s="1" t="str">
        <f>"47-2111.00"</f>
        <v>47-2111.00</v>
      </c>
      <c r="BD3670" s="1" t="s">
        <v>1792</v>
      </c>
      <c r="BE3670" s="1" t="s">
        <v>20924</v>
      </c>
      <c r="BF3670" s="1" t="s">
        <v>1794</v>
      </c>
      <c r="BG3670" s="1">
        <v>5</v>
      </c>
      <c r="BI3670" s="2">
        <v>44136</v>
      </c>
      <c r="BJ3670" s="2">
        <v>44469</v>
      </c>
      <c r="BM3670" s="1">
        <v>40</v>
      </c>
      <c r="BN3670" s="1">
        <v>0</v>
      </c>
      <c r="BO3670" s="1">
        <v>8</v>
      </c>
      <c r="BP3670" s="1">
        <v>8</v>
      </c>
      <c r="BQ3670" s="1">
        <v>8</v>
      </c>
      <c r="BR3670" s="1">
        <v>8</v>
      </c>
      <c r="BS3670" s="1">
        <v>8</v>
      </c>
      <c r="BT3670" s="1">
        <v>0</v>
      </c>
      <c r="BU3670" s="1" t="str">
        <f>"8:00 AM"</f>
        <v>8:00 AM</v>
      </c>
      <c r="BV3670" s="1" t="str">
        <f>"5:00 PM"</f>
        <v>5:00 PM</v>
      </c>
      <c r="BW3670" s="1" t="s">
        <v>135</v>
      </c>
      <c r="BX3670" s="1">
        <v>0</v>
      </c>
      <c r="BY3670" s="1">
        <v>24</v>
      </c>
      <c r="BZ3670" s="1" t="s">
        <v>112</v>
      </c>
      <c r="CA3670" s="1">
        <v>0</v>
      </c>
      <c r="CB3670" s="4" t="s">
        <v>20925</v>
      </c>
      <c r="CC3670" s="1" t="s">
        <v>484</v>
      </c>
      <c r="CD3670" s="1" t="s">
        <v>485</v>
      </c>
      <c r="CE3670" s="1" t="s">
        <v>116</v>
      </c>
      <c r="CF3670" s="1" t="s">
        <v>117</v>
      </c>
      <c r="CG3670" s="1">
        <v>96950</v>
      </c>
      <c r="CH3670" s="3">
        <v>10.53</v>
      </c>
      <c r="CI3670" s="3">
        <v>10.53</v>
      </c>
      <c r="CJ3670" s="3">
        <v>15.8</v>
      </c>
      <c r="CK3670" s="3">
        <v>15.8</v>
      </c>
      <c r="CL3670" s="1" t="s">
        <v>137</v>
      </c>
      <c r="CM3670" s="1" t="s">
        <v>331</v>
      </c>
      <c r="CN3670" s="1" t="s">
        <v>139</v>
      </c>
      <c r="CP3670" s="1" t="s">
        <v>111</v>
      </c>
      <c r="CQ3670" s="1" t="s">
        <v>111</v>
      </c>
      <c r="CR3670" s="1" t="s">
        <v>112</v>
      </c>
      <c r="CS3670" s="1" t="s">
        <v>111</v>
      </c>
      <c r="CT3670" s="1" t="s">
        <v>138</v>
      </c>
      <c r="CU3670" s="1" t="s">
        <v>111</v>
      </c>
      <c r="CV3670" s="1" t="s">
        <v>138</v>
      </c>
      <c r="CW3670" s="1" t="s">
        <v>331</v>
      </c>
      <c r="CX3670" s="1">
        <v>16704836526</v>
      </c>
      <c r="CY3670" s="1" t="s">
        <v>491</v>
      </c>
      <c r="CZ3670" s="1" t="s">
        <v>138</v>
      </c>
      <c r="DA3670" s="1" t="s">
        <v>111</v>
      </c>
      <c r="DB3670" s="1" t="s">
        <v>112</v>
      </c>
    </row>
    <row r="3671" spans="1:111" ht="15.6" customHeight="1" x14ac:dyDescent="0.25">
      <c r="A3671" s="1" t="s">
        <v>20931</v>
      </c>
      <c r="B3671" s="1" t="s">
        <v>109</v>
      </c>
      <c r="C3671" s="2">
        <v>44030.476889351849</v>
      </c>
      <c r="D3671" s="2">
        <v>44110</v>
      </c>
      <c r="E3671" s="1" t="s">
        <v>110</v>
      </c>
      <c r="F3671" s="2">
        <v>44104.833333333336</v>
      </c>
      <c r="G3671" s="1" t="s">
        <v>112</v>
      </c>
      <c r="H3671" s="1" t="s">
        <v>112</v>
      </c>
      <c r="I3671" s="1" t="s">
        <v>112</v>
      </c>
      <c r="J3671" s="1" t="s">
        <v>12246</v>
      </c>
      <c r="K3671" s="1" t="s">
        <v>12247</v>
      </c>
      <c r="L3671" s="1" t="s">
        <v>760</v>
      </c>
      <c r="M3671" s="1" t="s">
        <v>12248</v>
      </c>
      <c r="N3671" s="1" t="s">
        <v>116</v>
      </c>
      <c r="O3671" s="1" t="s">
        <v>117</v>
      </c>
      <c r="P3671" s="9">
        <v>96950</v>
      </c>
      <c r="Q3671" s="1" t="s">
        <v>118</v>
      </c>
      <c r="S3671" s="1">
        <v>16707893089</v>
      </c>
      <c r="U3671" s="1">
        <v>722511</v>
      </c>
      <c r="V3671" s="1" t="s">
        <v>119</v>
      </c>
      <c r="X3671" s="1" t="s">
        <v>12249</v>
      </c>
      <c r="Y3671" s="1" t="s">
        <v>12250</v>
      </c>
      <c r="AA3671" s="1" t="s">
        <v>461</v>
      </c>
      <c r="AB3671" s="1" t="s">
        <v>760</v>
      </c>
      <c r="AC3671" s="1" t="s">
        <v>12248</v>
      </c>
      <c r="AD3671" s="1" t="s">
        <v>116</v>
      </c>
      <c r="AE3671" s="1" t="s">
        <v>117</v>
      </c>
      <c r="AF3671" s="9">
        <v>96950</v>
      </c>
      <c r="AG3671" s="1" t="s">
        <v>118</v>
      </c>
      <c r="AI3671" s="1">
        <v>16707893089</v>
      </c>
      <c r="AK3671" s="1" t="s">
        <v>12251</v>
      </c>
      <c r="BC3671" s="1" t="str">
        <f>"35-2014.00"</f>
        <v>35-2014.00</v>
      </c>
      <c r="BD3671" s="1" t="s">
        <v>152</v>
      </c>
      <c r="BE3671" s="1" t="s">
        <v>12252</v>
      </c>
      <c r="BF3671" s="1" t="s">
        <v>154</v>
      </c>
      <c r="BG3671" s="1">
        <v>1</v>
      </c>
      <c r="BI3671" s="2">
        <v>44106</v>
      </c>
      <c r="BJ3671" s="2">
        <v>44470</v>
      </c>
      <c r="BM3671" s="1">
        <v>35</v>
      </c>
      <c r="BN3671" s="1">
        <v>0</v>
      </c>
      <c r="BO3671" s="1">
        <v>7</v>
      </c>
      <c r="BP3671" s="1">
        <v>7</v>
      </c>
      <c r="BQ3671" s="1">
        <v>7</v>
      </c>
      <c r="BR3671" s="1">
        <v>7</v>
      </c>
      <c r="BS3671" s="1">
        <v>7</v>
      </c>
      <c r="BT3671" s="1">
        <v>0</v>
      </c>
      <c r="BU3671" s="1" t="str">
        <f>"11:00 AM"</f>
        <v>11:00 AM</v>
      </c>
      <c r="BV3671" s="1" t="str">
        <f>"7:00 PM"</f>
        <v>7:00 PM</v>
      </c>
      <c r="BW3671" s="1" t="s">
        <v>135</v>
      </c>
      <c r="BX3671" s="1">
        <v>0</v>
      </c>
      <c r="BY3671" s="1">
        <v>12</v>
      </c>
      <c r="BZ3671" s="1" t="s">
        <v>112</v>
      </c>
      <c r="CA3671" s="1">
        <v>0</v>
      </c>
      <c r="CB3671" s="1" t="s">
        <v>230</v>
      </c>
      <c r="CC3671" s="1" t="s">
        <v>760</v>
      </c>
      <c r="CD3671" s="1" t="s">
        <v>12248</v>
      </c>
      <c r="CE3671" s="1" t="s">
        <v>116</v>
      </c>
      <c r="CF3671" s="1" t="s">
        <v>117</v>
      </c>
      <c r="CG3671" s="1">
        <v>96950</v>
      </c>
      <c r="CH3671" s="3">
        <v>10.68</v>
      </c>
      <c r="CI3671" s="3">
        <v>10.68</v>
      </c>
      <c r="CJ3671" s="3">
        <v>16.02</v>
      </c>
      <c r="CK3671" s="3">
        <v>16.02</v>
      </c>
      <c r="CL3671" s="1" t="s">
        <v>137</v>
      </c>
      <c r="CN3671" s="1" t="s">
        <v>139</v>
      </c>
      <c r="CP3671" s="1" t="s">
        <v>112</v>
      </c>
      <c r="CQ3671" s="1" t="s">
        <v>111</v>
      </c>
      <c r="CR3671" s="1" t="s">
        <v>111</v>
      </c>
      <c r="CS3671" s="1" t="s">
        <v>111</v>
      </c>
      <c r="CT3671" s="1" t="s">
        <v>111</v>
      </c>
      <c r="CU3671" s="1" t="s">
        <v>111</v>
      </c>
      <c r="CV3671" s="1" t="s">
        <v>111</v>
      </c>
      <c r="CW3671" s="1" t="s">
        <v>1004</v>
      </c>
      <c r="CX3671" s="1">
        <v>16707893089</v>
      </c>
      <c r="CY3671" s="1" t="s">
        <v>12251</v>
      </c>
      <c r="CZ3671" s="1" t="s">
        <v>138</v>
      </c>
      <c r="DA3671" s="1" t="s">
        <v>111</v>
      </c>
      <c r="DB3671" s="1" t="s">
        <v>112</v>
      </c>
    </row>
    <row r="3672" spans="1:111" ht="15.6" customHeight="1" x14ac:dyDescent="0.25">
      <c r="A3672" s="1" t="s">
        <v>20949</v>
      </c>
      <c r="B3672" s="1" t="s">
        <v>109</v>
      </c>
      <c r="C3672" s="2">
        <v>44050.401004861109</v>
      </c>
      <c r="D3672" s="2">
        <v>44130</v>
      </c>
      <c r="E3672" s="1" t="s">
        <v>180</v>
      </c>
      <c r="G3672" s="1" t="s">
        <v>112</v>
      </c>
      <c r="H3672" s="1" t="s">
        <v>112</v>
      </c>
      <c r="I3672" s="1" t="s">
        <v>112</v>
      </c>
      <c r="J3672" s="1" t="s">
        <v>1799</v>
      </c>
      <c r="K3672" s="1" t="s">
        <v>1799</v>
      </c>
      <c r="L3672" s="1" t="s">
        <v>3538</v>
      </c>
      <c r="N3672" s="1" t="s">
        <v>116</v>
      </c>
      <c r="O3672" s="1" t="s">
        <v>117</v>
      </c>
      <c r="P3672" s="9">
        <v>96950</v>
      </c>
      <c r="Q3672" s="1" t="s">
        <v>118</v>
      </c>
      <c r="R3672" s="1" t="s">
        <v>116</v>
      </c>
      <c r="S3672" s="1">
        <v>16702345577</v>
      </c>
      <c r="U3672" s="1">
        <v>236220</v>
      </c>
      <c r="V3672" s="1" t="s">
        <v>119</v>
      </c>
      <c r="X3672" s="1" t="s">
        <v>1801</v>
      </c>
      <c r="Y3672" s="1" t="s">
        <v>4837</v>
      </c>
      <c r="Z3672" s="1" t="s">
        <v>1813</v>
      </c>
      <c r="AA3672" s="1" t="s">
        <v>245</v>
      </c>
      <c r="AB3672" s="1" t="s">
        <v>3538</v>
      </c>
      <c r="AD3672" s="1" t="s">
        <v>116</v>
      </c>
      <c r="AE3672" s="1" t="s">
        <v>117</v>
      </c>
      <c r="AF3672" s="9">
        <v>96950</v>
      </c>
      <c r="AG3672" s="1" t="s">
        <v>118</v>
      </c>
      <c r="AH3672" s="1" t="s">
        <v>116</v>
      </c>
      <c r="AI3672" s="1">
        <v>16702345577</v>
      </c>
      <c r="AK3672" s="1" t="s">
        <v>1803</v>
      </c>
      <c r="BC3672" s="1" t="str">
        <f>"49-9071.00"</f>
        <v>49-9071.00</v>
      </c>
      <c r="BD3672" s="1" t="s">
        <v>214</v>
      </c>
      <c r="BE3672" s="1" t="s">
        <v>4838</v>
      </c>
      <c r="BF3672" s="1" t="s">
        <v>4839</v>
      </c>
      <c r="BG3672" s="1">
        <v>10</v>
      </c>
      <c r="BI3672" s="2">
        <v>44105</v>
      </c>
      <c r="BJ3672" s="2">
        <v>44469</v>
      </c>
      <c r="BM3672" s="1">
        <v>40</v>
      </c>
      <c r="BN3672" s="1">
        <v>0</v>
      </c>
      <c r="BO3672" s="1">
        <v>8</v>
      </c>
      <c r="BP3672" s="1">
        <v>8</v>
      </c>
      <c r="BQ3672" s="1">
        <v>8</v>
      </c>
      <c r="BR3672" s="1">
        <v>8</v>
      </c>
      <c r="BS3672" s="1">
        <v>8</v>
      </c>
      <c r="BT3672" s="1">
        <v>0</v>
      </c>
      <c r="BU3672" s="1" t="str">
        <f>"8:00 AM"</f>
        <v>8:00 AM</v>
      </c>
      <c r="BV3672" s="1" t="str">
        <f>"5:00 PM"</f>
        <v>5:00 PM</v>
      </c>
      <c r="BW3672" s="1" t="s">
        <v>135</v>
      </c>
      <c r="BX3672" s="1">
        <v>6</v>
      </c>
      <c r="BY3672" s="1">
        <v>12</v>
      </c>
      <c r="BZ3672" s="1" t="s">
        <v>112</v>
      </c>
      <c r="CA3672" s="1">
        <v>0</v>
      </c>
      <c r="CB3672" s="1" t="s">
        <v>362</v>
      </c>
      <c r="CC3672" s="1" t="s">
        <v>1805</v>
      </c>
      <c r="CD3672" s="1" t="s">
        <v>1806</v>
      </c>
      <c r="CE3672" s="1" t="s">
        <v>116</v>
      </c>
      <c r="CF3672" s="1" t="s">
        <v>117</v>
      </c>
      <c r="CG3672" s="1">
        <v>96950</v>
      </c>
      <c r="CH3672" s="3">
        <v>8.33</v>
      </c>
      <c r="CI3672" s="3">
        <v>8.33</v>
      </c>
      <c r="CJ3672" s="3">
        <v>12.5</v>
      </c>
      <c r="CK3672" s="3">
        <v>12.5</v>
      </c>
      <c r="CL3672" s="1" t="s">
        <v>137</v>
      </c>
      <c r="CM3672" s="1" t="s">
        <v>138</v>
      </c>
      <c r="CN3672" s="1" t="s">
        <v>139</v>
      </c>
      <c r="CP3672" s="1" t="s">
        <v>112</v>
      </c>
      <c r="CQ3672" s="1" t="s">
        <v>111</v>
      </c>
      <c r="CR3672" s="1" t="s">
        <v>111</v>
      </c>
      <c r="CS3672" s="1" t="s">
        <v>111</v>
      </c>
      <c r="CT3672" s="1" t="s">
        <v>111</v>
      </c>
      <c r="CU3672" s="1" t="s">
        <v>111</v>
      </c>
      <c r="CV3672" s="1" t="s">
        <v>111</v>
      </c>
      <c r="CW3672" s="1" t="s">
        <v>20950</v>
      </c>
      <c r="CX3672" s="1">
        <v>16702345577</v>
      </c>
      <c r="CY3672" s="1" t="s">
        <v>1803</v>
      </c>
      <c r="CZ3672" s="1" t="s">
        <v>168</v>
      </c>
      <c r="DA3672" s="1" t="s">
        <v>111</v>
      </c>
      <c r="DB3672" s="1" t="s">
        <v>112</v>
      </c>
    </row>
    <row r="3673" spans="1:111" ht="15.6" customHeight="1" x14ac:dyDescent="0.25">
      <c r="A3673" s="1" t="s">
        <v>20955</v>
      </c>
      <c r="B3673" s="1" t="s">
        <v>109</v>
      </c>
      <c r="C3673" s="2">
        <v>44143.835942361111</v>
      </c>
      <c r="D3673" s="2">
        <v>44202</v>
      </c>
      <c r="E3673" s="1" t="s">
        <v>110</v>
      </c>
      <c r="F3673" s="2">
        <v>44241.791666666664</v>
      </c>
      <c r="G3673" s="1" t="s">
        <v>112</v>
      </c>
      <c r="H3673" s="1" t="s">
        <v>112</v>
      </c>
      <c r="I3673" s="1" t="s">
        <v>112</v>
      </c>
      <c r="J3673" s="1" t="s">
        <v>5960</v>
      </c>
      <c r="K3673" s="1" t="s">
        <v>5960</v>
      </c>
      <c r="L3673" s="1" t="s">
        <v>5961</v>
      </c>
      <c r="M3673" s="1" t="s">
        <v>5962</v>
      </c>
      <c r="N3673" s="1" t="s">
        <v>116</v>
      </c>
      <c r="O3673" s="1" t="s">
        <v>117</v>
      </c>
      <c r="P3673" s="9">
        <v>96950</v>
      </c>
      <c r="Q3673" s="1" t="s">
        <v>118</v>
      </c>
      <c r="S3673" s="1">
        <v>16702342856</v>
      </c>
      <c r="U3673" s="1">
        <v>561320</v>
      </c>
      <c r="V3673" s="1" t="s">
        <v>119</v>
      </c>
      <c r="X3673" s="1" t="s">
        <v>4482</v>
      </c>
      <c r="Y3673" s="1" t="s">
        <v>4483</v>
      </c>
      <c r="Z3673" s="1" t="s">
        <v>4484</v>
      </c>
      <c r="AA3673" s="1" t="s">
        <v>245</v>
      </c>
      <c r="AB3673" s="1" t="s">
        <v>5961</v>
      </c>
      <c r="AC3673" s="1" t="s">
        <v>5962</v>
      </c>
      <c r="AD3673" s="1" t="s">
        <v>116</v>
      </c>
      <c r="AE3673" s="1" t="s">
        <v>117</v>
      </c>
      <c r="AF3673" s="9">
        <v>96950</v>
      </c>
      <c r="AG3673" s="1" t="s">
        <v>118</v>
      </c>
      <c r="AH3673" s="1" t="s">
        <v>138</v>
      </c>
      <c r="AI3673" s="1">
        <v>16702342856</v>
      </c>
      <c r="AK3673" s="1" t="s">
        <v>4486</v>
      </c>
      <c r="BC3673" s="1" t="str">
        <f>"13-2011.01"</f>
        <v>13-2011.01</v>
      </c>
      <c r="BD3673" s="1" t="s">
        <v>932</v>
      </c>
      <c r="BE3673" s="1" t="s">
        <v>8601</v>
      </c>
      <c r="BF3673" s="1" t="s">
        <v>759</v>
      </c>
      <c r="BG3673" s="1">
        <v>1</v>
      </c>
      <c r="BI3673" s="2">
        <v>44242</v>
      </c>
      <c r="BJ3673" s="2">
        <v>44606</v>
      </c>
      <c r="BM3673" s="1">
        <v>40</v>
      </c>
      <c r="BN3673" s="1">
        <v>0</v>
      </c>
      <c r="BO3673" s="1">
        <v>8</v>
      </c>
      <c r="BP3673" s="1">
        <v>8</v>
      </c>
      <c r="BQ3673" s="1">
        <v>8</v>
      </c>
      <c r="BR3673" s="1">
        <v>8</v>
      </c>
      <c r="BS3673" s="1">
        <v>8</v>
      </c>
      <c r="BT3673" s="1">
        <v>0</v>
      </c>
      <c r="BU3673" s="1" t="str">
        <f>"8:00 AM"</f>
        <v>8:00 AM</v>
      </c>
      <c r="BV3673" s="1" t="str">
        <f>"5:00 PM"</f>
        <v>5:00 PM</v>
      </c>
      <c r="BW3673" s="1" t="s">
        <v>193</v>
      </c>
      <c r="BX3673" s="1">
        <v>0</v>
      </c>
      <c r="BY3673" s="1">
        <v>48</v>
      </c>
      <c r="BZ3673" s="1" t="s">
        <v>112</v>
      </c>
      <c r="CA3673" s="1">
        <v>0</v>
      </c>
      <c r="CB3673" s="1" t="s">
        <v>8602</v>
      </c>
      <c r="CC3673" s="1" t="s">
        <v>5961</v>
      </c>
      <c r="CD3673" s="1" t="s">
        <v>5962</v>
      </c>
      <c r="CE3673" s="1" t="s">
        <v>116</v>
      </c>
      <c r="CF3673" s="1" t="s">
        <v>117</v>
      </c>
      <c r="CG3673" s="1">
        <v>96950</v>
      </c>
      <c r="CH3673" s="3">
        <v>14.85</v>
      </c>
      <c r="CI3673" s="3">
        <v>14.85</v>
      </c>
      <c r="CJ3673" s="3">
        <v>22.28</v>
      </c>
      <c r="CK3673" s="3">
        <v>22.28</v>
      </c>
      <c r="CL3673" s="1" t="s">
        <v>137</v>
      </c>
      <c r="CM3673" s="1" t="s">
        <v>168</v>
      </c>
      <c r="CN3673" s="1" t="s">
        <v>139</v>
      </c>
      <c r="CP3673" s="1" t="s">
        <v>112</v>
      </c>
      <c r="CQ3673" s="1" t="s">
        <v>111</v>
      </c>
      <c r="CR3673" s="1" t="s">
        <v>112</v>
      </c>
      <c r="CS3673" s="1" t="s">
        <v>111</v>
      </c>
      <c r="CT3673" s="1" t="s">
        <v>138</v>
      </c>
      <c r="CU3673" s="1" t="s">
        <v>111</v>
      </c>
      <c r="CV3673" s="1" t="s">
        <v>138</v>
      </c>
      <c r="CW3673" s="1" t="s">
        <v>1555</v>
      </c>
      <c r="CX3673" s="1">
        <v>16702342856</v>
      </c>
      <c r="CY3673" s="1" t="s">
        <v>4486</v>
      </c>
      <c r="CZ3673" s="1" t="s">
        <v>168</v>
      </c>
      <c r="DA3673" s="1" t="s">
        <v>111</v>
      </c>
      <c r="DB3673" s="1" t="s">
        <v>112</v>
      </c>
    </row>
    <row r="3674" spans="1:111" ht="15.6" customHeight="1" x14ac:dyDescent="0.25">
      <c r="A3674" s="1" t="s">
        <v>20982</v>
      </c>
      <c r="B3674" s="1" t="s">
        <v>109</v>
      </c>
      <c r="C3674" s="2">
        <v>44234.817687962961</v>
      </c>
      <c r="D3674" s="2">
        <v>44270</v>
      </c>
      <c r="E3674" s="1" t="s">
        <v>110</v>
      </c>
      <c r="F3674" s="2">
        <v>44285.833333333336</v>
      </c>
      <c r="G3674" s="1" t="s">
        <v>112</v>
      </c>
      <c r="H3674" s="1" t="s">
        <v>112</v>
      </c>
      <c r="I3674" s="1" t="s">
        <v>112</v>
      </c>
      <c r="J3674" s="1" t="s">
        <v>4966</v>
      </c>
      <c r="K3674" s="1" t="s">
        <v>4967</v>
      </c>
      <c r="L3674" s="1" t="s">
        <v>4968</v>
      </c>
      <c r="M3674" s="1" t="s">
        <v>20983</v>
      </c>
      <c r="N3674" s="1" t="s">
        <v>116</v>
      </c>
      <c r="O3674" s="1" t="s">
        <v>117</v>
      </c>
      <c r="P3674" s="9">
        <v>96950</v>
      </c>
      <c r="Q3674" s="1" t="s">
        <v>118</v>
      </c>
      <c r="S3674" s="1">
        <v>16702343977</v>
      </c>
      <c r="U3674" s="1">
        <v>811111</v>
      </c>
      <c r="V3674" s="1" t="s">
        <v>119</v>
      </c>
      <c r="X3674" s="1" t="s">
        <v>656</v>
      </c>
      <c r="Y3674" s="1" t="s">
        <v>4969</v>
      </c>
      <c r="AA3674" s="1" t="s">
        <v>245</v>
      </c>
      <c r="AB3674" s="1" t="s">
        <v>4968</v>
      </c>
      <c r="AD3674" s="1" t="s">
        <v>116</v>
      </c>
      <c r="AE3674" s="1" t="s">
        <v>117</v>
      </c>
      <c r="AF3674" s="9">
        <v>96950</v>
      </c>
      <c r="AG3674" s="1" t="s">
        <v>118</v>
      </c>
      <c r="AI3674" s="1">
        <v>16702343977</v>
      </c>
      <c r="AK3674" s="1" t="s">
        <v>4970</v>
      </c>
      <c r="BC3674" s="1" t="str">
        <f>"51-9122.00"</f>
        <v>51-9122.00</v>
      </c>
      <c r="BD3674" s="1" t="s">
        <v>824</v>
      </c>
      <c r="BE3674" s="1" t="s">
        <v>20984</v>
      </c>
      <c r="BF3674" s="1" t="s">
        <v>6224</v>
      </c>
      <c r="BG3674" s="1">
        <v>1</v>
      </c>
      <c r="BI3674" s="2">
        <v>44287</v>
      </c>
      <c r="BJ3674" s="2">
        <v>44651</v>
      </c>
      <c r="BM3674" s="1">
        <v>40</v>
      </c>
      <c r="BN3674" s="1">
        <v>0</v>
      </c>
      <c r="BO3674" s="1">
        <v>8</v>
      </c>
      <c r="BP3674" s="1">
        <v>8</v>
      </c>
      <c r="BQ3674" s="1">
        <v>8</v>
      </c>
      <c r="BR3674" s="1">
        <v>8</v>
      </c>
      <c r="BS3674" s="1">
        <v>8</v>
      </c>
      <c r="BT3674" s="1">
        <v>0</v>
      </c>
      <c r="BU3674" s="1" t="str">
        <f>"8:00 AM"</f>
        <v>8:00 AM</v>
      </c>
      <c r="BV3674" s="1" t="str">
        <f>"5:00 PM"</f>
        <v>5:00 PM</v>
      </c>
      <c r="BW3674" s="1" t="s">
        <v>135</v>
      </c>
      <c r="BX3674" s="1">
        <v>0</v>
      </c>
      <c r="BY3674" s="1">
        <v>3</v>
      </c>
      <c r="BZ3674" s="1" t="s">
        <v>112</v>
      </c>
      <c r="CA3674" s="1">
        <v>0</v>
      </c>
      <c r="CB3674" s="1" t="s">
        <v>20985</v>
      </c>
      <c r="CC3674" s="1" t="s">
        <v>20986</v>
      </c>
      <c r="CD3674" s="1" t="s">
        <v>20983</v>
      </c>
      <c r="CE3674" s="1" t="s">
        <v>157</v>
      </c>
      <c r="CF3674" s="1" t="s">
        <v>117</v>
      </c>
      <c r="CG3674" s="1">
        <v>96950</v>
      </c>
      <c r="CH3674" s="3">
        <v>12.52</v>
      </c>
      <c r="CI3674" s="3">
        <v>12.52</v>
      </c>
      <c r="CJ3674" s="3">
        <v>18.78</v>
      </c>
      <c r="CK3674" s="3">
        <v>18.78</v>
      </c>
      <c r="CL3674" s="1" t="s">
        <v>137</v>
      </c>
      <c r="CN3674" s="1" t="s">
        <v>139</v>
      </c>
      <c r="CP3674" s="1" t="s">
        <v>112</v>
      </c>
      <c r="CQ3674" s="1" t="s">
        <v>111</v>
      </c>
      <c r="CR3674" s="1" t="s">
        <v>112</v>
      </c>
      <c r="CS3674" s="1" t="s">
        <v>112</v>
      </c>
      <c r="CT3674" s="1" t="s">
        <v>138</v>
      </c>
      <c r="CU3674" s="1" t="s">
        <v>111</v>
      </c>
      <c r="CV3674" s="1" t="s">
        <v>138</v>
      </c>
      <c r="CW3674" s="1" t="s">
        <v>20987</v>
      </c>
      <c r="CX3674" s="1">
        <v>16702343977</v>
      </c>
      <c r="CY3674" s="1" t="s">
        <v>4970</v>
      </c>
      <c r="CZ3674" s="1" t="s">
        <v>138</v>
      </c>
      <c r="DA3674" s="1" t="s">
        <v>111</v>
      </c>
      <c r="DB3674" s="1" t="s">
        <v>112</v>
      </c>
    </row>
    <row r="3675" spans="1:111" ht="15.6" customHeight="1" x14ac:dyDescent="0.25">
      <c r="A3675" s="1" t="s">
        <v>20990</v>
      </c>
      <c r="B3675" s="1" t="s">
        <v>109</v>
      </c>
      <c r="C3675" s="2">
        <v>44286.269371759263</v>
      </c>
      <c r="D3675" s="2">
        <v>44326</v>
      </c>
      <c r="E3675" s="1" t="s">
        <v>180</v>
      </c>
      <c r="G3675" s="1" t="s">
        <v>111</v>
      </c>
      <c r="H3675" s="1" t="s">
        <v>112</v>
      </c>
      <c r="I3675" s="1" t="s">
        <v>112</v>
      </c>
      <c r="J3675" s="1" t="s">
        <v>2731</v>
      </c>
      <c r="L3675" s="1" t="s">
        <v>1757</v>
      </c>
      <c r="M3675" s="1" t="s">
        <v>2732</v>
      </c>
      <c r="N3675" s="1" t="s">
        <v>1759</v>
      </c>
      <c r="O3675" s="1" t="s">
        <v>117</v>
      </c>
      <c r="P3675" s="9">
        <v>96952</v>
      </c>
      <c r="Q3675" s="1" t="s">
        <v>118</v>
      </c>
      <c r="R3675" s="1" t="s">
        <v>242</v>
      </c>
      <c r="S3675" s="1">
        <v>16702863383</v>
      </c>
      <c r="U3675" s="1">
        <v>483212</v>
      </c>
      <c r="V3675" s="1" t="s">
        <v>119</v>
      </c>
      <c r="X3675" s="1" t="s">
        <v>2733</v>
      </c>
      <c r="Y3675" s="1" t="s">
        <v>2734</v>
      </c>
      <c r="AA3675" s="1" t="s">
        <v>2735</v>
      </c>
      <c r="AB3675" s="1" t="s">
        <v>1757</v>
      </c>
      <c r="AC3675" s="1" t="s">
        <v>2732</v>
      </c>
      <c r="AD3675" s="1" t="s">
        <v>1759</v>
      </c>
      <c r="AE3675" s="1" t="s">
        <v>117</v>
      </c>
      <c r="AF3675" s="9">
        <v>96952</v>
      </c>
      <c r="AG3675" s="1" t="s">
        <v>118</v>
      </c>
      <c r="AH3675" s="1" t="s">
        <v>242</v>
      </c>
      <c r="AI3675" s="1">
        <v>16702863383</v>
      </c>
      <c r="AK3675" s="1" t="s">
        <v>2736</v>
      </c>
      <c r="BC3675" s="1" t="str">
        <f>"53-5011.00"</f>
        <v>53-5011.00</v>
      </c>
      <c r="BD3675" s="1" t="s">
        <v>7034</v>
      </c>
      <c r="BE3675" s="1" t="s">
        <v>20991</v>
      </c>
      <c r="BF3675" s="1" t="s">
        <v>20992</v>
      </c>
      <c r="BG3675" s="1">
        <v>6</v>
      </c>
      <c r="BI3675" s="2">
        <v>44348</v>
      </c>
      <c r="BJ3675" s="2">
        <v>44712</v>
      </c>
      <c r="BM3675" s="1">
        <v>40</v>
      </c>
      <c r="BN3675" s="1">
        <v>6</v>
      </c>
      <c r="BO3675" s="1">
        <v>6</v>
      </c>
      <c r="BP3675" s="1">
        <v>6</v>
      </c>
      <c r="BQ3675" s="1">
        <v>5</v>
      </c>
      <c r="BR3675" s="1">
        <v>5</v>
      </c>
      <c r="BS3675" s="1">
        <v>6</v>
      </c>
      <c r="BT3675" s="1">
        <v>6</v>
      </c>
      <c r="BU3675" s="1" t="str">
        <f>"7:00 AM"</f>
        <v>7:00 AM</v>
      </c>
      <c r="BV3675" s="1" t="str">
        <f>"1:00 PM"</f>
        <v>1:00 PM</v>
      </c>
      <c r="BW3675" s="1" t="s">
        <v>230</v>
      </c>
      <c r="BX3675" s="1">
        <v>6</v>
      </c>
      <c r="BY3675" s="1">
        <v>12</v>
      </c>
      <c r="BZ3675" s="1" t="s">
        <v>112</v>
      </c>
      <c r="CA3675" s="1">
        <v>0</v>
      </c>
      <c r="CB3675" s="4" t="s">
        <v>20993</v>
      </c>
      <c r="CC3675" s="1" t="s">
        <v>2741</v>
      </c>
      <c r="CD3675" s="1" t="s">
        <v>2742</v>
      </c>
      <c r="CE3675" s="1" t="s">
        <v>1759</v>
      </c>
      <c r="CF3675" s="1" t="s">
        <v>117</v>
      </c>
      <c r="CG3675" s="1">
        <v>96952</v>
      </c>
      <c r="CH3675" s="3">
        <v>14.52</v>
      </c>
      <c r="CI3675" s="3">
        <v>15</v>
      </c>
      <c r="CJ3675" s="3">
        <v>21.78</v>
      </c>
      <c r="CK3675" s="3">
        <v>22.5</v>
      </c>
      <c r="CL3675" s="1" t="s">
        <v>137</v>
      </c>
      <c r="CM3675" s="1" t="s">
        <v>11945</v>
      </c>
      <c r="CN3675" s="1" t="s">
        <v>139</v>
      </c>
      <c r="CP3675" s="1" t="s">
        <v>112</v>
      </c>
      <c r="CQ3675" s="1" t="s">
        <v>111</v>
      </c>
      <c r="CR3675" s="1" t="s">
        <v>112</v>
      </c>
      <c r="CS3675" s="1" t="s">
        <v>111</v>
      </c>
      <c r="CT3675" s="1" t="s">
        <v>111</v>
      </c>
      <c r="CU3675" s="1" t="s">
        <v>111</v>
      </c>
      <c r="CV3675" s="1" t="s">
        <v>138</v>
      </c>
      <c r="CW3675" s="1" t="s">
        <v>2743</v>
      </c>
      <c r="CX3675" s="1">
        <v>16702863383</v>
      </c>
      <c r="CY3675" s="1" t="s">
        <v>2736</v>
      </c>
      <c r="CZ3675" s="1" t="s">
        <v>138</v>
      </c>
      <c r="DA3675" s="1" t="s">
        <v>111</v>
      </c>
      <c r="DB3675" s="1" t="s">
        <v>112</v>
      </c>
    </row>
    <row r="3676" spans="1:111" ht="15.6" customHeight="1" x14ac:dyDescent="0.25">
      <c r="A3676" s="1" t="s">
        <v>20994</v>
      </c>
      <c r="B3676" s="1" t="s">
        <v>109</v>
      </c>
      <c r="C3676" s="2">
        <v>44300.04298564815</v>
      </c>
      <c r="D3676" s="2">
        <v>44330</v>
      </c>
      <c r="E3676" s="1" t="s">
        <v>110</v>
      </c>
      <c r="F3676" s="2">
        <v>44468.833333333336</v>
      </c>
      <c r="G3676" s="1" t="s">
        <v>111</v>
      </c>
      <c r="H3676" s="1" t="s">
        <v>112</v>
      </c>
      <c r="I3676" s="1" t="s">
        <v>112</v>
      </c>
      <c r="J3676" s="1" t="s">
        <v>3064</v>
      </c>
      <c r="K3676" s="1" t="s">
        <v>3065</v>
      </c>
      <c r="L3676" s="1" t="s">
        <v>3066</v>
      </c>
      <c r="M3676" s="1" t="s">
        <v>3067</v>
      </c>
      <c r="N3676" s="1" t="s">
        <v>116</v>
      </c>
      <c r="O3676" s="1" t="s">
        <v>117</v>
      </c>
      <c r="P3676" s="9">
        <v>96950</v>
      </c>
      <c r="Q3676" s="1" t="s">
        <v>118</v>
      </c>
      <c r="S3676" s="1">
        <v>16702352351</v>
      </c>
      <c r="U3676" s="1">
        <v>722410</v>
      </c>
      <c r="V3676" s="1" t="s">
        <v>119</v>
      </c>
      <c r="X3676" s="1" t="s">
        <v>2076</v>
      </c>
      <c r="Y3676" s="1" t="s">
        <v>3068</v>
      </c>
      <c r="Z3676" s="1" t="s">
        <v>3069</v>
      </c>
      <c r="AA3676" s="1" t="s">
        <v>245</v>
      </c>
      <c r="AB3676" s="1" t="s">
        <v>3067</v>
      </c>
      <c r="AC3676" s="1" t="s">
        <v>3066</v>
      </c>
      <c r="AD3676" s="1" t="s">
        <v>116</v>
      </c>
      <c r="AE3676" s="1" t="s">
        <v>117</v>
      </c>
      <c r="AF3676" s="9">
        <v>96950</v>
      </c>
      <c r="AG3676" s="1" t="s">
        <v>118</v>
      </c>
      <c r="AI3676" s="1">
        <v>16702352351</v>
      </c>
      <c r="AK3676" s="1" t="s">
        <v>2216</v>
      </c>
      <c r="BC3676" s="1" t="str">
        <f>"41-1011.00"</f>
        <v>41-1011.00</v>
      </c>
      <c r="BD3676" s="1" t="s">
        <v>975</v>
      </c>
      <c r="BE3676" s="1" t="s">
        <v>3070</v>
      </c>
      <c r="BF3676" s="1" t="s">
        <v>2265</v>
      </c>
      <c r="BG3676" s="1">
        <v>1</v>
      </c>
      <c r="BI3676" s="2">
        <v>44470</v>
      </c>
      <c r="BJ3676" s="2">
        <v>45566</v>
      </c>
      <c r="BM3676" s="1">
        <v>40</v>
      </c>
      <c r="BN3676" s="1">
        <v>0</v>
      </c>
      <c r="BO3676" s="1">
        <v>8</v>
      </c>
      <c r="BP3676" s="1">
        <v>8</v>
      </c>
      <c r="BQ3676" s="1">
        <v>8</v>
      </c>
      <c r="BR3676" s="1">
        <v>8</v>
      </c>
      <c r="BS3676" s="1">
        <v>8</v>
      </c>
      <c r="BT3676" s="1">
        <v>0</v>
      </c>
      <c r="BU3676" s="1" t="str">
        <f>"5:00 PM"</f>
        <v>5:00 PM</v>
      </c>
      <c r="BV3676" s="1" t="str">
        <f>"1:00 AM"</f>
        <v>1:00 AM</v>
      </c>
      <c r="BW3676" s="1" t="s">
        <v>230</v>
      </c>
      <c r="BX3676" s="1">
        <v>0</v>
      </c>
      <c r="BY3676" s="1">
        <v>36</v>
      </c>
      <c r="BZ3676" s="1" t="s">
        <v>111</v>
      </c>
      <c r="CA3676" s="1">
        <v>2</v>
      </c>
      <c r="CB3676" s="1" t="s">
        <v>20995</v>
      </c>
      <c r="CC3676" s="1" t="s">
        <v>3066</v>
      </c>
      <c r="CD3676" s="1" t="s">
        <v>3067</v>
      </c>
      <c r="CE3676" s="1" t="s">
        <v>116</v>
      </c>
      <c r="CF3676" s="1" t="s">
        <v>117</v>
      </c>
      <c r="CG3676" s="1">
        <v>96950</v>
      </c>
      <c r="CH3676" s="3">
        <v>9.98</v>
      </c>
      <c r="CI3676" s="3">
        <v>9.98</v>
      </c>
      <c r="CJ3676" s="3">
        <v>14.97</v>
      </c>
      <c r="CK3676" s="3">
        <v>14.97</v>
      </c>
      <c r="CL3676" s="1" t="s">
        <v>137</v>
      </c>
      <c r="CM3676" s="1" t="s">
        <v>20996</v>
      </c>
      <c r="CN3676" s="1" t="s">
        <v>139</v>
      </c>
      <c r="CP3676" s="1" t="s">
        <v>112</v>
      </c>
      <c r="CQ3676" s="1" t="s">
        <v>111</v>
      </c>
      <c r="CR3676" s="1" t="s">
        <v>111</v>
      </c>
      <c r="CS3676" s="1" t="s">
        <v>111</v>
      </c>
      <c r="CT3676" s="1" t="s">
        <v>138</v>
      </c>
      <c r="CU3676" s="1" t="s">
        <v>111</v>
      </c>
      <c r="CV3676" s="1" t="s">
        <v>111</v>
      </c>
      <c r="CW3676" s="1" t="s">
        <v>20997</v>
      </c>
      <c r="CX3676" s="1">
        <v>16702352351</v>
      </c>
      <c r="CY3676" s="1" t="s">
        <v>2216</v>
      </c>
      <c r="CZ3676" s="1" t="s">
        <v>428</v>
      </c>
      <c r="DA3676" s="1" t="s">
        <v>111</v>
      </c>
      <c r="DB3676" s="1" t="s">
        <v>112</v>
      </c>
      <c r="DC3676" s="1" t="s">
        <v>2222</v>
      </c>
      <c r="DD3676" s="1" t="s">
        <v>2223</v>
      </c>
      <c r="DE3676" s="1" t="s">
        <v>1747</v>
      </c>
      <c r="DF3676" s="1" t="s">
        <v>2224</v>
      </c>
      <c r="DG3676" s="1" t="s">
        <v>2216</v>
      </c>
    </row>
    <row r="3677" spans="1:111" ht="15.6" customHeight="1" x14ac:dyDescent="0.25">
      <c r="A3677" s="1" t="s">
        <v>21002</v>
      </c>
      <c r="B3677" s="1" t="s">
        <v>109</v>
      </c>
      <c r="C3677" s="2">
        <v>44322.864517361108</v>
      </c>
      <c r="D3677" s="2">
        <v>44372</v>
      </c>
      <c r="E3677" s="1" t="s">
        <v>110</v>
      </c>
      <c r="F3677" s="2">
        <v>44469.833333333336</v>
      </c>
      <c r="G3677" s="1" t="s">
        <v>112</v>
      </c>
      <c r="H3677" s="1" t="s">
        <v>112</v>
      </c>
      <c r="I3677" s="1" t="s">
        <v>112</v>
      </c>
      <c r="J3677" s="1" t="s">
        <v>19763</v>
      </c>
      <c r="L3677" s="1" t="s">
        <v>19764</v>
      </c>
      <c r="N3677" s="1" t="s">
        <v>116</v>
      </c>
      <c r="O3677" s="1" t="s">
        <v>117</v>
      </c>
      <c r="P3677" s="9">
        <v>96950</v>
      </c>
      <c r="Q3677" s="1" t="s">
        <v>118</v>
      </c>
      <c r="S3677" s="1">
        <v>16702859694</v>
      </c>
      <c r="U3677" s="1">
        <v>531110</v>
      </c>
      <c r="V3677" s="1" t="s">
        <v>119</v>
      </c>
      <c r="X3677" s="1" t="s">
        <v>2357</v>
      </c>
      <c r="Y3677" s="1" t="s">
        <v>8281</v>
      </c>
      <c r="AA3677" s="1" t="s">
        <v>387</v>
      </c>
      <c r="AB3677" s="1" t="s">
        <v>19764</v>
      </c>
      <c r="AD3677" s="1" t="s">
        <v>116</v>
      </c>
      <c r="AE3677" s="1" t="s">
        <v>117</v>
      </c>
      <c r="AF3677" s="9">
        <v>96950</v>
      </c>
      <c r="AG3677" s="1" t="s">
        <v>118</v>
      </c>
      <c r="AI3677" s="1">
        <v>16702859694</v>
      </c>
      <c r="AK3677" s="1" t="s">
        <v>620</v>
      </c>
      <c r="AL3677" s="1" t="s">
        <v>125</v>
      </c>
      <c r="AM3677" s="1" t="s">
        <v>621</v>
      </c>
      <c r="AN3677" s="1" t="s">
        <v>622</v>
      </c>
      <c r="AP3677" s="1" t="s">
        <v>1284</v>
      </c>
      <c r="AR3677" s="1" t="s">
        <v>116</v>
      </c>
      <c r="AS3677" s="1" t="s">
        <v>117</v>
      </c>
      <c r="AT3677" s="9">
        <v>96950</v>
      </c>
      <c r="AU3677" s="1" t="s">
        <v>118</v>
      </c>
      <c r="AW3677" s="1">
        <v>16702353403</v>
      </c>
      <c r="AY3677" s="1" t="s">
        <v>1871</v>
      </c>
      <c r="AZ3677" s="1" t="s">
        <v>626</v>
      </c>
      <c r="BC3677" s="1" t="str">
        <f>"43-3031.00"</f>
        <v>43-3031.00</v>
      </c>
      <c r="BD3677" s="1" t="s">
        <v>389</v>
      </c>
      <c r="BE3677" s="1" t="s">
        <v>19765</v>
      </c>
      <c r="BF3677" s="1" t="s">
        <v>19766</v>
      </c>
      <c r="BG3677" s="1">
        <v>2</v>
      </c>
      <c r="BI3677" s="2">
        <v>44471</v>
      </c>
      <c r="BJ3677" s="2">
        <v>44835</v>
      </c>
      <c r="BM3677" s="1">
        <v>35</v>
      </c>
      <c r="BN3677" s="1">
        <v>0</v>
      </c>
      <c r="BO3677" s="1">
        <v>7</v>
      </c>
      <c r="BP3677" s="1">
        <v>7</v>
      </c>
      <c r="BQ3677" s="1">
        <v>7</v>
      </c>
      <c r="BR3677" s="1">
        <v>7</v>
      </c>
      <c r="BS3677" s="1">
        <v>7</v>
      </c>
      <c r="BT3677" s="1">
        <v>0</v>
      </c>
      <c r="BU3677" s="1" t="str">
        <f>"9:00 AM"</f>
        <v>9:00 AM</v>
      </c>
      <c r="BV3677" s="1" t="str">
        <f>"5:00 PM"</f>
        <v>5:00 PM</v>
      </c>
      <c r="BW3677" s="1" t="s">
        <v>135</v>
      </c>
      <c r="BX3677" s="1">
        <v>0</v>
      </c>
      <c r="BY3677" s="1">
        <v>12</v>
      </c>
      <c r="BZ3677" s="1" t="s">
        <v>112</v>
      </c>
      <c r="CB3677" s="1" t="s">
        <v>21003</v>
      </c>
      <c r="CC3677" s="1" t="s">
        <v>5319</v>
      </c>
      <c r="CD3677" s="1" t="s">
        <v>19764</v>
      </c>
      <c r="CE3677" s="1" t="s">
        <v>116</v>
      </c>
      <c r="CF3677" s="1" t="s">
        <v>117</v>
      </c>
      <c r="CG3677" s="1">
        <v>96950</v>
      </c>
      <c r="CH3677" s="3">
        <v>9.49</v>
      </c>
      <c r="CI3677" s="3">
        <v>9.49</v>
      </c>
      <c r="CJ3677" s="3">
        <v>14.24</v>
      </c>
      <c r="CK3677" s="3">
        <v>14.24</v>
      </c>
      <c r="CL3677" s="1" t="s">
        <v>137</v>
      </c>
      <c r="CN3677" s="1" t="s">
        <v>139</v>
      </c>
      <c r="CP3677" s="1" t="s">
        <v>112</v>
      </c>
      <c r="CQ3677" s="1" t="s">
        <v>111</v>
      </c>
      <c r="CR3677" s="1" t="s">
        <v>112</v>
      </c>
      <c r="CS3677" s="1" t="s">
        <v>111</v>
      </c>
      <c r="CT3677" s="1" t="s">
        <v>138</v>
      </c>
      <c r="CU3677" s="1" t="s">
        <v>111</v>
      </c>
      <c r="CV3677" s="1" t="s">
        <v>138</v>
      </c>
      <c r="CW3677" s="1" t="s">
        <v>631</v>
      </c>
      <c r="CX3677" s="1">
        <v>16702859694</v>
      </c>
      <c r="CY3677" s="1" t="s">
        <v>620</v>
      </c>
      <c r="CZ3677" s="1" t="s">
        <v>138</v>
      </c>
      <c r="DA3677" s="1" t="s">
        <v>111</v>
      </c>
      <c r="DB3677" s="1" t="s">
        <v>112</v>
      </c>
    </row>
    <row r="3678" spans="1:111" ht="15.6" customHeight="1" x14ac:dyDescent="0.25">
      <c r="A3678" s="1" t="s">
        <v>21022</v>
      </c>
      <c r="B3678" s="1" t="s">
        <v>109</v>
      </c>
      <c r="C3678" s="2">
        <v>44321.29327962963</v>
      </c>
      <c r="D3678" s="2">
        <v>44341</v>
      </c>
      <c r="E3678" s="1" t="s">
        <v>180</v>
      </c>
      <c r="G3678" s="1" t="s">
        <v>112</v>
      </c>
      <c r="H3678" s="1" t="s">
        <v>112</v>
      </c>
      <c r="I3678" s="1" t="s">
        <v>112</v>
      </c>
      <c r="J3678" s="1" t="s">
        <v>1168</v>
      </c>
      <c r="L3678" s="1" t="s">
        <v>1169</v>
      </c>
      <c r="M3678" s="1" t="s">
        <v>1170</v>
      </c>
      <c r="N3678" s="1" t="s">
        <v>116</v>
      </c>
      <c r="O3678" s="1" t="s">
        <v>117</v>
      </c>
      <c r="P3678" s="9">
        <v>96950</v>
      </c>
      <c r="Q3678" s="1" t="s">
        <v>118</v>
      </c>
      <c r="R3678" s="1" t="s">
        <v>116</v>
      </c>
      <c r="S3678" s="1">
        <v>16705887746</v>
      </c>
      <c r="T3678" s="1">
        <v>0</v>
      </c>
      <c r="U3678" s="1">
        <v>236220</v>
      </c>
      <c r="V3678" s="1" t="s">
        <v>119</v>
      </c>
      <c r="X3678" s="1" t="s">
        <v>1171</v>
      </c>
      <c r="Y3678" s="1" t="s">
        <v>1172</v>
      </c>
      <c r="AA3678" s="1" t="s">
        <v>1173</v>
      </c>
      <c r="AB3678" s="1" t="s">
        <v>1169</v>
      </c>
      <c r="AC3678" s="1" t="s">
        <v>1170</v>
      </c>
      <c r="AD3678" s="1" t="s">
        <v>116</v>
      </c>
      <c r="AE3678" s="1" t="s">
        <v>117</v>
      </c>
      <c r="AF3678" s="9">
        <v>96950</v>
      </c>
      <c r="AG3678" s="1" t="s">
        <v>118</v>
      </c>
      <c r="AH3678" s="1" t="s">
        <v>116</v>
      </c>
      <c r="AI3678" s="1">
        <v>16717773710</v>
      </c>
      <c r="AJ3678" s="1">
        <v>0</v>
      </c>
      <c r="AK3678" s="1" t="s">
        <v>1174</v>
      </c>
      <c r="BC3678" s="1" t="str">
        <f>"47-2111.00"</f>
        <v>47-2111.00</v>
      </c>
      <c r="BD3678" s="1" t="s">
        <v>1792</v>
      </c>
      <c r="BE3678" s="1" t="s">
        <v>19833</v>
      </c>
      <c r="BF3678" s="1" t="s">
        <v>7640</v>
      </c>
      <c r="BG3678" s="1">
        <v>15</v>
      </c>
      <c r="BI3678" s="2">
        <v>44440</v>
      </c>
      <c r="BJ3678" s="2">
        <v>44804</v>
      </c>
      <c r="BM3678" s="1">
        <v>40</v>
      </c>
      <c r="BN3678" s="1">
        <v>0</v>
      </c>
      <c r="BO3678" s="1">
        <v>8</v>
      </c>
      <c r="BP3678" s="1">
        <v>8</v>
      </c>
      <c r="BQ3678" s="1">
        <v>8</v>
      </c>
      <c r="BR3678" s="1">
        <v>8</v>
      </c>
      <c r="BS3678" s="1">
        <v>8</v>
      </c>
      <c r="BT3678" s="1">
        <v>0</v>
      </c>
      <c r="BU3678" s="1" t="str">
        <f>"8:00 AM"</f>
        <v>8:00 AM</v>
      </c>
      <c r="BV3678" s="1" t="str">
        <f>"5:00 PM"</f>
        <v>5:00 PM</v>
      </c>
      <c r="BW3678" s="1" t="s">
        <v>135</v>
      </c>
      <c r="BX3678" s="1">
        <v>0</v>
      </c>
      <c r="BY3678" s="1">
        <v>12</v>
      </c>
      <c r="BZ3678" s="1" t="s">
        <v>112</v>
      </c>
      <c r="CA3678" s="1">
        <v>0</v>
      </c>
      <c r="CB3678" s="4" t="s">
        <v>21023</v>
      </c>
      <c r="CC3678" s="1" t="s">
        <v>1169</v>
      </c>
      <c r="CD3678" s="1" t="s">
        <v>1170</v>
      </c>
      <c r="CE3678" s="1" t="s">
        <v>116</v>
      </c>
      <c r="CF3678" s="1" t="s">
        <v>117</v>
      </c>
      <c r="CG3678" s="1">
        <v>96950</v>
      </c>
      <c r="CH3678" s="3">
        <v>10.53</v>
      </c>
      <c r="CJ3678" s="3">
        <v>15.09</v>
      </c>
      <c r="CL3678" s="1" t="s">
        <v>137</v>
      </c>
      <c r="CM3678" s="1" t="s">
        <v>138</v>
      </c>
      <c r="CN3678" s="1" t="s">
        <v>139</v>
      </c>
      <c r="CP3678" s="1" t="s">
        <v>112</v>
      </c>
      <c r="CQ3678" s="1" t="s">
        <v>111</v>
      </c>
      <c r="CR3678" s="1" t="s">
        <v>111</v>
      </c>
      <c r="CS3678" s="1" t="s">
        <v>111</v>
      </c>
      <c r="CT3678" s="1" t="s">
        <v>138</v>
      </c>
      <c r="CU3678" s="1" t="s">
        <v>111</v>
      </c>
      <c r="CV3678" s="1" t="s">
        <v>138</v>
      </c>
      <c r="CW3678" s="1" t="s">
        <v>12801</v>
      </c>
      <c r="CX3678" s="1">
        <v>16705887746</v>
      </c>
      <c r="CY3678" s="1" t="s">
        <v>1174</v>
      </c>
      <c r="CZ3678" s="1" t="s">
        <v>380</v>
      </c>
      <c r="DA3678" s="1" t="s">
        <v>111</v>
      </c>
      <c r="DB3678" s="1" t="s">
        <v>112</v>
      </c>
    </row>
    <row r="3679" spans="1:111" ht="15.6" customHeight="1" x14ac:dyDescent="0.25">
      <c r="A3679" s="1" t="s">
        <v>21050</v>
      </c>
      <c r="B3679" s="1" t="s">
        <v>109</v>
      </c>
      <c r="C3679" s="2">
        <v>44302.240026273146</v>
      </c>
      <c r="D3679" s="2">
        <v>44348</v>
      </c>
      <c r="E3679" s="1" t="s">
        <v>110</v>
      </c>
      <c r="F3679" s="2">
        <v>44468.833333333336</v>
      </c>
      <c r="G3679" s="1" t="s">
        <v>112</v>
      </c>
      <c r="H3679" s="1" t="s">
        <v>112</v>
      </c>
      <c r="I3679" s="1" t="s">
        <v>112</v>
      </c>
      <c r="J3679" s="1" t="s">
        <v>9132</v>
      </c>
      <c r="K3679" s="1" t="s">
        <v>3926</v>
      </c>
      <c r="L3679" s="1" t="s">
        <v>9133</v>
      </c>
      <c r="N3679" s="1" t="s">
        <v>116</v>
      </c>
      <c r="O3679" s="1" t="s">
        <v>117</v>
      </c>
      <c r="P3679" s="9">
        <v>96950</v>
      </c>
      <c r="Q3679" s="1" t="s">
        <v>118</v>
      </c>
      <c r="S3679" s="1">
        <v>16702331818</v>
      </c>
      <c r="U3679" s="1">
        <v>812112</v>
      </c>
      <c r="V3679" s="1" t="s">
        <v>119</v>
      </c>
      <c r="X3679" s="1" t="s">
        <v>210</v>
      </c>
      <c r="Y3679" s="1" t="s">
        <v>3928</v>
      </c>
      <c r="AA3679" s="1" t="s">
        <v>373</v>
      </c>
      <c r="AB3679" s="1" t="s">
        <v>9133</v>
      </c>
      <c r="AD3679" s="1" t="s">
        <v>116</v>
      </c>
      <c r="AE3679" s="1" t="s">
        <v>117</v>
      </c>
      <c r="AF3679" s="9">
        <v>96950</v>
      </c>
      <c r="AG3679" s="1" t="s">
        <v>118</v>
      </c>
      <c r="AI3679" s="1">
        <v>16702331818</v>
      </c>
      <c r="AK3679" s="1" t="s">
        <v>3930</v>
      </c>
      <c r="BC3679" s="1" t="str">
        <f>"39-5012.00"</f>
        <v>39-5012.00</v>
      </c>
      <c r="BD3679" s="1" t="s">
        <v>1831</v>
      </c>
      <c r="BE3679" s="1" t="s">
        <v>13097</v>
      </c>
      <c r="BF3679" s="1" t="s">
        <v>3394</v>
      </c>
      <c r="BG3679" s="1">
        <v>2</v>
      </c>
      <c r="BI3679" s="2">
        <v>44470</v>
      </c>
      <c r="BJ3679" s="2">
        <v>44834</v>
      </c>
      <c r="BM3679" s="1">
        <v>40</v>
      </c>
      <c r="BN3679" s="1">
        <v>0</v>
      </c>
      <c r="BO3679" s="1">
        <v>6</v>
      </c>
      <c r="BP3679" s="1">
        <v>6</v>
      </c>
      <c r="BQ3679" s="1">
        <v>7</v>
      </c>
      <c r="BR3679" s="1">
        <v>7</v>
      </c>
      <c r="BS3679" s="1">
        <v>7</v>
      </c>
      <c r="BT3679" s="1">
        <v>7</v>
      </c>
      <c r="BU3679" s="1" t="str">
        <f>"12:00 PM"</f>
        <v>12:00 PM</v>
      </c>
      <c r="BV3679" s="1" t="str">
        <f>"8:00 PM"</f>
        <v>8:00 PM</v>
      </c>
      <c r="BW3679" s="1" t="s">
        <v>230</v>
      </c>
      <c r="BX3679" s="1">
        <v>0</v>
      </c>
      <c r="BY3679" s="1">
        <v>12</v>
      </c>
      <c r="BZ3679" s="1" t="s">
        <v>112</v>
      </c>
      <c r="CA3679" s="1">
        <v>0</v>
      </c>
      <c r="CB3679" s="4" t="s">
        <v>21051</v>
      </c>
      <c r="CC3679" s="1" t="s">
        <v>9133</v>
      </c>
      <c r="CE3679" s="1" t="s">
        <v>116</v>
      </c>
      <c r="CF3679" s="1" t="s">
        <v>117</v>
      </c>
      <c r="CG3679" s="1">
        <v>96950</v>
      </c>
      <c r="CH3679" s="3">
        <v>8.08</v>
      </c>
      <c r="CI3679" s="3">
        <v>8.5</v>
      </c>
      <c r="CJ3679" s="3">
        <v>12.12</v>
      </c>
      <c r="CK3679" s="3">
        <v>12.75</v>
      </c>
      <c r="CL3679" s="1" t="s">
        <v>137</v>
      </c>
      <c r="CN3679" s="1" t="s">
        <v>139</v>
      </c>
      <c r="CP3679" s="1" t="s">
        <v>112</v>
      </c>
      <c r="CQ3679" s="1" t="s">
        <v>111</v>
      </c>
      <c r="CR3679" s="1" t="s">
        <v>111</v>
      </c>
      <c r="CS3679" s="1" t="s">
        <v>111</v>
      </c>
      <c r="CT3679" s="1" t="s">
        <v>111</v>
      </c>
      <c r="CU3679" s="1" t="s">
        <v>111</v>
      </c>
      <c r="CV3679" s="1" t="s">
        <v>111</v>
      </c>
      <c r="CW3679" s="1" t="s">
        <v>21052</v>
      </c>
      <c r="CX3679" s="1">
        <v>16702331818</v>
      </c>
      <c r="CY3679" s="1" t="s">
        <v>3930</v>
      </c>
      <c r="CZ3679" s="1" t="s">
        <v>138</v>
      </c>
      <c r="DA3679" s="1" t="s">
        <v>111</v>
      </c>
      <c r="DB3679" s="1" t="s">
        <v>112</v>
      </c>
    </row>
    <row r="3680" spans="1:111" ht="15.6" customHeight="1" x14ac:dyDescent="0.25">
      <c r="A3680" s="1" t="s">
        <v>21055</v>
      </c>
      <c r="B3680" s="1" t="s">
        <v>109</v>
      </c>
      <c r="C3680" s="2">
        <v>44318.000234143517</v>
      </c>
      <c r="D3680" s="2">
        <v>44357</v>
      </c>
      <c r="E3680" s="1" t="s">
        <v>180</v>
      </c>
      <c r="G3680" s="1" t="s">
        <v>111</v>
      </c>
      <c r="H3680" s="1" t="s">
        <v>112</v>
      </c>
      <c r="I3680" s="1" t="s">
        <v>112</v>
      </c>
      <c r="J3680" s="1" t="s">
        <v>1670</v>
      </c>
      <c r="L3680" s="1" t="s">
        <v>1671</v>
      </c>
      <c r="M3680" s="1" t="s">
        <v>138</v>
      </c>
      <c r="N3680" s="1" t="s">
        <v>116</v>
      </c>
      <c r="O3680" s="1" t="s">
        <v>117</v>
      </c>
      <c r="P3680" s="9">
        <v>96950</v>
      </c>
      <c r="Q3680" s="1" t="s">
        <v>118</v>
      </c>
      <c r="S3680" s="1">
        <v>16707836970</v>
      </c>
      <c r="U3680" s="1">
        <v>23822</v>
      </c>
      <c r="V3680" s="1" t="s">
        <v>119</v>
      </c>
      <c r="X3680" s="1" t="s">
        <v>1672</v>
      </c>
      <c r="Y3680" s="1" t="s">
        <v>1673</v>
      </c>
      <c r="Z3680" s="1" t="s">
        <v>1674</v>
      </c>
      <c r="AA3680" s="1" t="s">
        <v>461</v>
      </c>
      <c r="AB3680" s="1" t="s">
        <v>1671</v>
      </c>
      <c r="AD3680" s="1" t="s">
        <v>116</v>
      </c>
      <c r="AE3680" s="1" t="s">
        <v>117</v>
      </c>
      <c r="AF3680" s="9">
        <v>96950</v>
      </c>
      <c r="AG3680" s="1" t="s">
        <v>118</v>
      </c>
      <c r="AI3680" s="1">
        <v>16707836970</v>
      </c>
      <c r="AK3680" s="1" t="s">
        <v>1675</v>
      </c>
      <c r="BC3680" s="1" t="str">
        <f>"43-3031.00"</f>
        <v>43-3031.00</v>
      </c>
      <c r="BD3680" s="1" t="s">
        <v>389</v>
      </c>
      <c r="BE3680" s="1" t="s">
        <v>1676</v>
      </c>
      <c r="BF3680" s="1" t="s">
        <v>1279</v>
      </c>
      <c r="BG3680" s="1">
        <v>1</v>
      </c>
      <c r="BI3680" s="2">
        <v>44409</v>
      </c>
      <c r="BJ3680" s="2">
        <v>45504</v>
      </c>
      <c r="BM3680" s="1">
        <v>40</v>
      </c>
      <c r="BN3680" s="1">
        <v>0</v>
      </c>
      <c r="BO3680" s="1">
        <v>8</v>
      </c>
      <c r="BP3680" s="1">
        <v>8</v>
      </c>
      <c r="BQ3680" s="1">
        <v>8</v>
      </c>
      <c r="BR3680" s="1">
        <v>8</v>
      </c>
      <c r="BS3680" s="1">
        <v>8</v>
      </c>
      <c r="BT3680" s="1">
        <v>0</v>
      </c>
      <c r="BU3680" s="1" t="str">
        <f>"8:00 AM"</f>
        <v>8:00 AM</v>
      </c>
      <c r="BV3680" s="1" t="str">
        <f>"5:00 PM"</f>
        <v>5:00 PM</v>
      </c>
      <c r="BW3680" s="1" t="s">
        <v>135</v>
      </c>
      <c r="BX3680" s="1">
        <v>0</v>
      </c>
      <c r="BY3680" s="1">
        <v>12</v>
      </c>
      <c r="BZ3680" s="1" t="s">
        <v>112</v>
      </c>
      <c r="CA3680" s="1">
        <v>0</v>
      </c>
      <c r="CB3680" s="1" t="s">
        <v>138</v>
      </c>
      <c r="CC3680" s="1" t="s">
        <v>1677</v>
      </c>
      <c r="CD3680" s="1" t="s">
        <v>138</v>
      </c>
      <c r="CE3680" s="1" t="s">
        <v>116</v>
      </c>
      <c r="CF3680" s="1" t="s">
        <v>117</v>
      </c>
      <c r="CG3680" s="1">
        <v>96950</v>
      </c>
      <c r="CH3680" s="3">
        <v>9.49</v>
      </c>
      <c r="CI3680" s="3">
        <v>9.49</v>
      </c>
      <c r="CJ3680" s="3">
        <v>14.24</v>
      </c>
      <c r="CK3680" s="3">
        <v>14.24</v>
      </c>
      <c r="CL3680" s="1" t="s">
        <v>137</v>
      </c>
      <c r="CN3680" s="1" t="s">
        <v>139</v>
      </c>
      <c r="CP3680" s="1" t="s">
        <v>112</v>
      </c>
      <c r="CQ3680" s="1" t="s">
        <v>111</v>
      </c>
      <c r="CR3680" s="1" t="s">
        <v>111</v>
      </c>
      <c r="CS3680" s="1" t="s">
        <v>111</v>
      </c>
      <c r="CT3680" s="1" t="s">
        <v>138</v>
      </c>
      <c r="CU3680" s="1" t="s">
        <v>111</v>
      </c>
      <c r="CV3680" s="1" t="s">
        <v>111</v>
      </c>
      <c r="CW3680" s="1" t="s">
        <v>10076</v>
      </c>
      <c r="CX3680" s="1">
        <v>16702854122</v>
      </c>
      <c r="CY3680" s="1" t="s">
        <v>1675</v>
      </c>
      <c r="CZ3680" s="1" t="s">
        <v>138</v>
      </c>
      <c r="DA3680" s="1" t="s">
        <v>111</v>
      </c>
      <c r="DB3680" s="1" t="s">
        <v>112</v>
      </c>
    </row>
    <row r="3681" spans="1:111" ht="15.6" customHeight="1" x14ac:dyDescent="0.25">
      <c r="A3681" s="1" t="s">
        <v>21088</v>
      </c>
      <c r="B3681" s="1" t="s">
        <v>109</v>
      </c>
      <c r="C3681" s="2">
        <v>44295.514409722222</v>
      </c>
      <c r="D3681" s="2">
        <v>44348</v>
      </c>
      <c r="E3681" s="1" t="s">
        <v>110</v>
      </c>
      <c r="F3681" s="2">
        <v>44468.833333333336</v>
      </c>
      <c r="G3681" s="1" t="s">
        <v>111</v>
      </c>
      <c r="H3681" s="1" t="s">
        <v>112</v>
      </c>
      <c r="I3681" s="1" t="s">
        <v>112</v>
      </c>
      <c r="J3681" s="1" t="s">
        <v>2289</v>
      </c>
      <c r="L3681" s="1" t="s">
        <v>2290</v>
      </c>
      <c r="M3681" s="1" t="s">
        <v>2291</v>
      </c>
      <c r="N3681" s="1" t="s">
        <v>116</v>
      </c>
      <c r="O3681" s="1" t="s">
        <v>117</v>
      </c>
      <c r="P3681" s="9">
        <v>96950</v>
      </c>
      <c r="Q3681" s="1" t="s">
        <v>118</v>
      </c>
      <c r="S3681" s="1">
        <v>16702356238</v>
      </c>
      <c r="U3681" s="1">
        <v>56132</v>
      </c>
      <c r="V3681" s="1" t="s">
        <v>119</v>
      </c>
      <c r="X3681" s="1" t="s">
        <v>2292</v>
      </c>
      <c r="Y3681" s="1" t="s">
        <v>2293</v>
      </c>
      <c r="Z3681" s="1" t="s">
        <v>2294</v>
      </c>
      <c r="AA3681" s="1" t="s">
        <v>2295</v>
      </c>
      <c r="AB3681" s="1" t="s">
        <v>2290</v>
      </c>
      <c r="AC3681" s="1" t="s">
        <v>2291</v>
      </c>
      <c r="AD3681" s="1" t="s">
        <v>116</v>
      </c>
      <c r="AE3681" s="1" t="s">
        <v>117</v>
      </c>
      <c r="AF3681" s="9">
        <v>96950</v>
      </c>
      <c r="AG3681" s="1" t="s">
        <v>118</v>
      </c>
      <c r="AI3681" s="1">
        <v>16702356238</v>
      </c>
      <c r="AK3681" s="1" t="s">
        <v>2296</v>
      </c>
      <c r="BC3681" s="1" t="str">
        <f>"37-2011.00"</f>
        <v>37-2011.00</v>
      </c>
      <c r="BD3681" s="1" t="s">
        <v>676</v>
      </c>
      <c r="BE3681" s="1" t="s">
        <v>12609</v>
      </c>
      <c r="BF3681" s="1" t="s">
        <v>2298</v>
      </c>
      <c r="BG3681" s="1">
        <v>15</v>
      </c>
      <c r="BI3681" s="2">
        <v>44470</v>
      </c>
      <c r="BJ3681" s="2">
        <v>44834</v>
      </c>
      <c r="BM3681" s="1">
        <v>35</v>
      </c>
      <c r="BN3681" s="1">
        <v>0</v>
      </c>
      <c r="BO3681" s="1">
        <v>7</v>
      </c>
      <c r="BP3681" s="1">
        <v>7</v>
      </c>
      <c r="BQ3681" s="1">
        <v>7</v>
      </c>
      <c r="BR3681" s="1">
        <v>7</v>
      </c>
      <c r="BS3681" s="1">
        <v>7</v>
      </c>
      <c r="BT3681" s="1">
        <v>0</v>
      </c>
      <c r="BU3681" s="1" t="str">
        <f>"8:00 AM"</f>
        <v>8:00 AM</v>
      </c>
      <c r="BV3681" s="1" t="str">
        <f>"4:00 PM"</f>
        <v>4:00 PM</v>
      </c>
      <c r="BW3681" s="1" t="s">
        <v>135</v>
      </c>
      <c r="BX3681" s="1">
        <v>0</v>
      </c>
      <c r="BY3681" s="1">
        <v>3</v>
      </c>
      <c r="BZ3681" s="1" t="s">
        <v>112</v>
      </c>
      <c r="CA3681" s="1">
        <v>0</v>
      </c>
      <c r="CB3681" s="1" t="s">
        <v>12610</v>
      </c>
      <c r="CC3681" s="1" t="s">
        <v>12611</v>
      </c>
      <c r="CD3681" s="1" t="s">
        <v>12612</v>
      </c>
      <c r="CE3681" s="1" t="s">
        <v>116</v>
      </c>
      <c r="CF3681" s="1" t="s">
        <v>117</v>
      </c>
      <c r="CG3681" s="1">
        <v>96950</v>
      </c>
      <c r="CH3681" s="3">
        <v>8.0500000000000007</v>
      </c>
      <c r="CI3681" s="3">
        <v>8.0500000000000007</v>
      </c>
      <c r="CJ3681" s="3">
        <v>12.08</v>
      </c>
      <c r="CK3681" s="3">
        <v>12.08</v>
      </c>
      <c r="CL3681" s="1" t="s">
        <v>137</v>
      </c>
      <c r="CM3681" s="1" t="s">
        <v>138</v>
      </c>
      <c r="CN3681" s="1" t="s">
        <v>139</v>
      </c>
      <c r="CP3681" s="1" t="s">
        <v>112</v>
      </c>
      <c r="CQ3681" s="1" t="s">
        <v>111</v>
      </c>
      <c r="CR3681" s="1" t="s">
        <v>112</v>
      </c>
      <c r="CS3681" s="1" t="s">
        <v>111</v>
      </c>
      <c r="CT3681" s="1" t="s">
        <v>138</v>
      </c>
      <c r="CU3681" s="1" t="s">
        <v>111</v>
      </c>
      <c r="CV3681" s="1" t="s">
        <v>111</v>
      </c>
      <c r="CW3681" s="1" t="s">
        <v>3314</v>
      </c>
      <c r="CX3681" s="1">
        <v>16702356238</v>
      </c>
      <c r="CY3681" s="1" t="s">
        <v>2296</v>
      </c>
      <c r="CZ3681" s="1" t="s">
        <v>138</v>
      </c>
      <c r="DA3681" s="1" t="s">
        <v>111</v>
      </c>
      <c r="DB3681" s="1" t="s">
        <v>112</v>
      </c>
    </row>
    <row r="3682" spans="1:111" ht="15.6" customHeight="1" x14ac:dyDescent="0.25">
      <c r="A3682" s="1" t="s">
        <v>21089</v>
      </c>
      <c r="B3682" s="1" t="s">
        <v>109</v>
      </c>
      <c r="C3682" s="2">
        <v>44322.871223148148</v>
      </c>
      <c r="D3682" s="2">
        <v>44358</v>
      </c>
      <c r="E3682" s="1" t="s">
        <v>110</v>
      </c>
      <c r="F3682" s="2">
        <v>44469.833333333336</v>
      </c>
      <c r="G3682" s="1" t="s">
        <v>111</v>
      </c>
      <c r="H3682" s="1" t="s">
        <v>112</v>
      </c>
      <c r="I3682" s="1" t="s">
        <v>112</v>
      </c>
      <c r="J3682" s="1" t="s">
        <v>4491</v>
      </c>
      <c r="K3682" s="1" t="s">
        <v>4492</v>
      </c>
      <c r="L3682" s="1" t="s">
        <v>4493</v>
      </c>
      <c r="N3682" s="1" t="s">
        <v>116</v>
      </c>
      <c r="O3682" s="1" t="s">
        <v>117</v>
      </c>
      <c r="P3682" s="9">
        <v>96950</v>
      </c>
      <c r="Q3682" s="1" t="s">
        <v>118</v>
      </c>
      <c r="S3682" s="1">
        <v>16702354663</v>
      </c>
      <c r="U3682" s="1">
        <v>7225</v>
      </c>
      <c r="V3682" s="1" t="s">
        <v>119</v>
      </c>
      <c r="X3682" s="1" t="s">
        <v>656</v>
      </c>
      <c r="Y3682" s="1" t="s">
        <v>4494</v>
      </c>
      <c r="AA3682" s="1" t="s">
        <v>387</v>
      </c>
      <c r="AB3682" s="1" t="s">
        <v>4493</v>
      </c>
      <c r="AD3682" s="1" t="s">
        <v>116</v>
      </c>
      <c r="AE3682" s="1" t="s">
        <v>117</v>
      </c>
      <c r="AF3682" s="9">
        <v>96950</v>
      </c>
      <c r="AG3682" s="1" t="s">
        <v>118</v>
      </c>
      <c r="AI3682" s="1">
        <v>16702354663</v>
      </c>
      <c r="AK3682" s="1" t="s">
        <v>620</v>
      </c>
      <c r="AL3682" s="1" t="s">
        <v>125</v>
      </c>
      <c r="AM3682" s="1" t="s">
        <v>621</v>
      </c>
      <c r="AN3682" s="1" t="s">
        <v>622</v>
      </c>
      <c r="AP3682" s="1" t="s">
        <v>1284</v>
      </c>
      <c r="AR3682" s="1" t="s">
        <v>116</v>
      </c>
      <c r="AS3682" s="1" t="s">
        <v>117</v>
      </c>
      <c r="AT3682" s="9">
        <v>96950</v>
      </c>
      <c r="AU3682" s="1" t="s">
        <v>118</v>
      </c>
      <c r="AW3682" s="1">
        <v>16702353403</v>
      </c>
      <c r="AY3682" s="1" t="s">
        <v>1871</v>
      </c>
      <c r="AZ3682" s="1" t="s">
        <v>626</v>
      </c>
      <c r="BC3682" s="1" t="str">
        <f>"35-2014.00"</f>
        <v>35-2014.00</v>
      </c>
      <c r="BD3682" s="1" t="s">
        <v>152</v>
      </c>
      <c r="BE3682" s="1" t="s">
        <v>4495</v>
      </c>
      <c r="BF3682" s="1" t="s">
        <v>154</v>
      </c>
      <c r="BG3682" s="1">
        <v>1</v>
      </c>
      <c r="BI3682" s="2">
        <v>44471</v>
      </c>
      <c r="BJ3682" s="2">
        <v>45566</v>
      </c>
      <c r="BM3682" s="1">
        <v>35</v>
      </c>
      <c r="BN3682" s="1">
        <v>0</v>
      </c>
      <c r="BO3682" s="1">
        <v>7</v>
      </c>
      <c r="BP3682" s="1">
        <v>7</v>
      </c>
      <c r="BQ3682" s="1">
        <v>7</v>
      </c>
      <c r="BR3682" s="1">
        <v>7</v>
      </c>
      <c r="BS3682" s="1">
        <v>7</v>
      </c>
      <c r="BT3682" s="1">
        <v>0</v>
      </c>
      <c r="BU3682" s="1" t="str">
        <f>"9:00 AM"</f>
        <v>9:00 AM</v>
      </c>
      <c r="BV3682" s="1" t="str">
        <f>"5:00 PM"</f>
        <v>5:00 PM</v>
      </c>
      <c r="BW3682" s="1" t="s">
        <v>135</v>
      </c>
      <c r="BX3682" s="1">
        <v>0</v>
      </c>
      <c r="BY3682" s="1">
        <v>12</v>
      </c>
      <c r="BZ3682" s="1" t="s">
        <v>112</v>
      </c>
      <c r="CB3682" s="1" t="s">
        <v>4496</v>
      </c>
      <c r="CC3682" s="1" t="s">
        <v>2214</v>
      </c>
      <c r="CD3682" s="1" t="s">
        <v>4493</v>
      </c>
      <c r="CE3682" s="1" t="s">
        <v>116</v>
      </c>
      <c r="CF3682" s="1" t="s">
        <v>117</v>
      </c>
      <c r="CG3682" s="1">
        <v>96950</v>
      </c>
      <c r="CH3682" s="3">
        <v>8.68</v>
      </c>
      <c r="CI3682" s="3">
        <v>8.68</v>
      </c>
      <c r="CJ3682" s="3">
        <v>13.02</v>
      </c>
      <c r="CK3682" s="3">
        <v>13.02</v>
      </c>
      <c r="CL3682" s="1" t="s">
        <v>137</v>
      </c>
      <c r="CN3682" s="1" t="s">
        <v>139</v>
      </c>
      <c r="CP3682" s="1" t="s">
        <v>112</v>
      </c>
      <c r="CQ3682" s="1" t="s">
        <v>111</v>
      </c>
      <c r="CR3682" s="1" t="s">
        <v>112</v>
      </c>
      <c r="CS3682" s="1" t="s">
        <v>111</v>
      </c>
      <c r="CT3682" s="1" t="s">
        <v>138</v>
      </c>
      <c r="CU3682" s="1" t="s">
        <v>111</v>
      </c>
      <c r="CV3682" s="1" t="s">
        <v>138</v>
      </c>
      <c r="CW3682" s="1" t="s">
        <v>631</v>
      </c>
      <c r="CX3682" s="1">
        <v>16702354663</v>
      </c>
      <c r="CY3682" s="1" t="s">
        <v>21090</v>
      </c>
      <c r="CZ3682" s="1" t="s">
        <v>138</v>
      </c>
      <c r="DA3682" s="1" t="s">
        <v>111</v>
      </c>
      <c r="DB3682" s="1" t="s">
        <v>112</v>
      </c>
    </row>
    <row r="3683" spans="1:111" ht="15.6" customHeight="1" x14ac:dyDescent="0.25">
      <c r="A3683" s="1" t="s">
        <v>21109</v>
      </c>
      <c r="B3683" s="1" t="s">
        <v>109</v>
      </c>
      <c r="C3683" s="2">
        <v>44341.890199652778</v>
      </c>
      <c r="D3683" s="2">
        <v>44397</v>
      </c>
      <c r="E3683" s="1" t="s">
        <v>110</v>
      </c>
      <c r="F3683" s="2">
        <v>44469.833333333336</v>
      </c>
      <c r="G3683" s="1" t="s">
        <v>112</v>
      </c>
      <c r="H3683" s="1" t="s">
        <v>112</v>
      </c>
      <c r="I3683" s="1" t="s">
        <v>112</v>
      </c>
      <c r="J3683" s="1" t="s">
        <v>21110</v>
      </c>
      <c r="L3683" s="1" t="s">
        <v>21111</v>
      </c>
      <c r="N3683" s="1" t="s">
        <v>116</v>
      </c>
      <c r="O3683" s="1" t="s">
        <v>117</v>
      </c>
      <c r="P3683" s="9">
        <v>96950</v>
      </c>
      <c r="Q3683" s="1" t="s">
        <v>118</v>
      </c>
      <c r="S3683" s="1">
        <v>16709898683</v>
      </c>
      <c r="U3683" s="1">
        <v>813110</v>
      </c>
      <c r="V3683" s="1" t="s">
        <v>119</v>
      </c>
      <c r="X3683" s="1" t="s">
        <v>621</v>
      </c>
      <c r="Y3683" s="1" t="s">
        <v>622</v>
      </c>
      <c r="AA3683" s="1" t="s">
        <v>461</v>
      </c>
      <c r="AB3683" s="1" t="s">
        <v>21111</v>
      </c>
      <c r="AD3683" s="1" t="s">
        <v>116</v>
      </c>
      <c r="AE3683" s="1" t="s">
        <v>117</v>
      </c>
      <c r="AF3683" s="9">
        <v>96950</v>
      </c>
      <c r="AG3683" s="1" t="s">
        <v>118</v>
      </c>
      <c r="AI3683" s="1">
        <v>16709898683</v>
      </c>
      <c r="AK3683" s="1" t="s">
        <v>620</v>
      </c>
      <c r="BC3683" s="1" t="str">
        <f>"21-2011.00"</f>
        <v>21-2011.00</v>
      </c>
      <c r="BD3683" s="1" t="s">
        <v>10972</v>
      </c>
      <c r="BE3683" s="1" t="s">
        <v>21112</v>
      </c>
      <c r="BF3683" s="1" t="s">
        <v>21113</v>
      </c>
      <c r="BG3683" s="1">
        <v>1</v>
      </c>
      <c r="BI3683" s="2">
        <v>44471</v>
      </c>
      <c r="BJ3683" s="2">
        <v>44835</v>
      </c>
      <c r="BM3683" s="1">
        <v>35</v>
      </c>
      <c r="BN3683" s="1">
        <v>0</v>
      </c>
      <c r="BO3683" s="1">
        <v>7</v>
      </c>
      <c r="BP3683" s="1">
        <v>7</v>
      </c>
      <c r="BQ3683" s="1">
        <v>7</v>
      </c>
      <c r="BR3683" s="1">
        <v>7</v>
      </c>
      <c r="BS3683" s="1">
        <v>7</v>
      </c>
      <c r="BT3683" s="1">
        <v>0</v>
      </c>
      <c r="BU3683" s="1" t="str">
        <f>"9:00 AM"</f>
        <v>9:00 AM</v>
      </c>
      <c r="BV3683" s="1" t="str">
        <f>"5:00 PM"</f>
        <v>5:00 PM</v>
      </c>
      <c r="BW3683" s="1" t="s">
        <v>392</v>
      </c>
      <c r="BX3683" s="1">
        <v>0</v>
      </c>
      <c r="BY3683" s="1">
        <v>60</v>
      </c>
      <c r="BZ3683" s="1" t="s">
        <v>112</v>
      </c>
      <c r="CB3683" s="1" t="s">
        <v>21114</v>
      </c>
      <c r="CC3683" s="1" t="s">
        <v>21115</v>
      </c>
      <c r="CD3683" s="1" t="s">
        <v>21111</v>
      </c>
      <c r="CE3683" s="1" t="s">
        <v>116</v>
      </c>
      <c r="CF3683" s="1" t="s">
        <v>117</v>
      </c>
      <c r="CG3683" s="1">
        <v>96950</v>
      </c>
      <c r="CH3683" s="3">
        <v>12.49</v>
      </c>
      <c r="CI3683" s="3">
        <v>12.49</v>
      </c>
      <c r="CJ3683" s="3">
        <v>18.739999999999998</v>
      </c>
      <c r="CK3683" s="3">
        <v>18.739999999999998</v>
      </c>
      <c r="CL3683" s="1" t="s">
        <v>137</v>
      </c>
      <c r="CN3683" s="1" t="s">
        <v>139</v>
      </c>
      <c r="CP3683" s="1" t="s">
        <v>112</v>
      </c>
      <c r="CQ3683" s="1" t="s">
        <v>111</v>
      </c>
      <c r="CR3683" s="1" t="s">
        <v>112</v>
      </c>
      <c r="CS3683" s="1" t="s">
        <v>111</v>
      </c>
      <c r="CT3683" s="1" t="s">
        <v>138</v>
      </c>
      <c r="CU3683" s="1" t="s">
        <v>111</v>
      </c>
      <c r="CV3683" s="1" t="s">
        <v>138</v>
      </c>
      <c r="CW3683" s="1" t="s">
        <v>631</v>
      </c>
      <c r="CX3683" s="1">
        <v>16709898663</v>
      </c>
      <c r="CY3683" s="1" t="s">
        <v>620</v>
      </c>
      <c r="CZ3683" s="1" t="s">
        <v>138</v>
      </c>
      <c r="DA3683" s="1" t="s">
        <v>111</v>
      </c>
      <c r="DB3683" s="1" t="s">
        <v>112</v>
      </c>
    </row>
    <row r="3684" spans="1:111" ht="15.6" customHeight="1" x14ac:dyDescent="0.25">
      <c r="A3684" s="1" t="s">
        <v>21116</v>
      </c>
      <c r="B3684" s="1" t="s">
        <v>109</v>
      </c>
      <c r="C3684" s="2">
        <v>44344.047206134259</v>
      </c>
      <c r="D3684" s="2">
        <v>44397</v>
      </c>
      <c r="E3684" s="1" t="s">
        <v>110</v>
      </c>
      <c r="F3684" s="2">
        <v>44467.833333333336</v>
      </c>
      <c r="G3684" s="1" t="s">
        <v>111</v>
      </c>
      <c r="H3684" s="1" t="s">
        <v>111</v>
      </c>
      <c r="I3684" s="1" t="s">
        <v>112</v>
      </c>
      <c r="J3684" s="1" t="s">
        <v>1781</v>
      </c>
      <c r="K3684" s="1" t="s">
        <v>1782</v>
      </c>
      <c r="L3684" s="1" t="s">
        <v>1783</v>
      </c>
      <c r="M3684" s="1" t="s">
        <v>1784</v>
      </c>
      <c r="N3684" s="1" t="s">
        <v>116</v>
      </c>
      <c r="O3684" s="1" t="s">
        <v>117</v>
      </c>
      <c r="P3684" s="9">
        <v>96950</v>
      </c>
      <c r="Q3684" s="1" t="s">
        <v>118</v>
      </c>
      <c r="R3684" s="1" t="s">
        <v>362</v>
      </c>
      <c r="S3684" s="1">
        <v>16703236652</v>
      </c>
      <c r="U3684" s="1">
        <v>23622</v>
      </c>
      <c r="V3684" s="1" t="s">
        <v>119</v>
      </c>
      <c r="X3684" s="1" t="s">
        <v>1785</v>
      </c>
      <c r="Y3684" s="1" t="s">
        <v>1786</v>
      </c>
      <c r="Z3684" s="1" t="s">
        <v>1787</v>
      </c>
      <c r="AA3684" s="1" t="s">
        <v>1788</v>
      </c>
      <c r="AB3684" s="1" t="s">
        <v>1789</v>
      </c>
      <c r="AC3684" s="1" t="s">
        <v>1790</v>
      </c>
      <c r="AD3684" s="1" t="s">
        <v>116</v>
      </c>
      <c r="AE3684" s="1" t="s">
        <v>117</v>
      </c>
      <c r="AF3684" s="9">
        <v>96950</v>
      </c>
      <c r="AG3684" s="1" t="s">
        <v>118</v>
      </c>
      <c r="AH3684" s="1" t="s">
        <v>116</v>
      </c>
      <c r="AI3684" s="1">
        <v>16703236652</v>
      </c>
      <c r="AK3684" s="1" t="s">
        <v>1791</v>
      </c>
      <c r="BC3684" s="1" t="str">
        <f>"47-2111.00"</f>
        <v>47-2111.00</v>
      </c>
      <c r="BD3684" s="1" t="s">
        <v>1792</v>
      </c>
      <c r="BE3684" s="1" t="s">
        <v>1793</v>
      </c>
      <c r="BF3684" s="1" t="s">
        <v>1794</v>
      </c>
      <c r="BG3684" s="1">
        <v>2</v>
      </c>
      <c r="BI3684" s="2">
        <v>44470</v>
      </c>
      <c r="BJ3684" s="2">
        <v>45565</v>
      </c>
      <c r="BM3684" s="1">
        <v>40</v>
      </c>
      <c r="BN3684" s="1">
        <v>0</v>
      </c>
      <c r="BO3684" s="1">
        <v>8</v>
      </c>
      <c r="BP3684" s="1">
        <v>8</v>
      </c>
      <c r="BQ3684" s="1">
        <v>8</v>
      </c>
      <c r="BR3684" s="1">
        <v>8</v>
      </c>
      <c r="BS3684" s="1">
        <v>8</v>
      </c>
      <c r="BT3684" s="1">
        <v>0</v>
      </c>
      <c r="BU3684" s="1" t="str">
        <f>"8:00 AM"</f>
        <v>8:00 AM</v>
      </c>
      <c r="BV3684" s="1" t="str">
        <f>"5:00 PM"</f>
        <v>5:00 PM</v>
      </c>
      <c r="BW3684" s="1" t="s">
        <v>135</v>
      </c>
      <c r="BX3684" s="1">
        <v>0</v>
      </c>
      <c r="BY3684" s="1">
        <v>12</v>
      </c>
      <c r="BZ3684" s="1" t="s">
        <v>112</v>
      </c>
      <c r="CB3684" s="1" t="s">
        <v>331</v>
      </c>
      <c r="CC3684" s="1" t="s">
        <v>1796</v>
      </c>
      <c r="CE3684" s="1" t="s">
        <v>116</v>
      </c>
      <c r="CF3684" s="1" t="s">
        <v>117</v>
      </c>
      <c r="CG3684" s="1">
        <v>96950</v>
      </c>
      <c r="CH3684" s="3">
        <v>10.53</v>
      </c>
      <c r="CI3684" s="3">
        <v>10.53</v>
      </c>
      <c r="CJ3684" s="3">
        <v>15.8</v>
      </c>
      <c r="CK3684" s="3">
        <v>15.8</v>
      </c>
      <c r="CL3684" s="1" t="s">
        <v>137</v>
      </c>
      <c r="CM3684" s="1" t="s">
        <v>138</v>
      </c>
      <c r="CN3684" s="1" t="s">
        <v>139</v>
      </c>
      <c r="CP3684" s="1" t="s">
        <v>112</v>
      </c>
      <c r="CQ3684" s="1" t="s">
        <v>111</v>
      </c>
      <c r="CR3684" s="1" t="s">
        <v>112</v>
      </c>
      <c r="CS3684" s="1" t="s">
        <v>111</v>
      </c>
      <c r="CT3684" s="1" t="s">
        <v>138</v>
      </c>
      <c r="CU3684" s="1" t="s">
        <v>111</v>
      </c>
      <c r="CV3684" s="1" t="s">
        <v>138</v>
      </c>
      <c r="CW3684" s="1" t="s">
        <v>12795</v>
      </c>
      <c r="CX3684" s="1">
        <v>16703236652</v>
      </c>
      <c r="CY3684" s="1" t="s">
        <v>1791</v>
      </c>
      <c r="CZ3684" s="1" t="s">
        <v>138</v>
      </c>
      <c r="DA3684" s="1" t="s">
        <v>111</v>
      </c>
      <c r="DB3684" s="1" t="s">
        <v>112</v>
      </c>
    </row>
    <row r="3685" spans="1:111" ht="15.6" customHeight="1" x14ac:dyDescent="0.25">
      <c r="A3685" s="1" t="s">
        <v>21117</v>
      </c>
      <c r="B3685" s="1" t="s">
        <v>109</v>
      </c>
      <c r="C3685" s="2">
        <v>44361.26177488426</v>
      </c>
      <c r="D3685" s="2">
        <v>44414</v>
      </c>
      <c r="E3685" s="1" t="s">
        <v>110</v>
      </c>
      <c r="F3685" s="2">
        <v>44468.833333333336</v>
      </c>
      <c r="G3685" s="1" t="s">
        <v>112</v>
      </c>
      <c r="H3685" s="1" t="s">
        <v>112</v>
      </c>
      <c r="I3685" s="1" t="s">
        <v>112</v>
      </c>
      <c r="J3685" s="1" t="s">
        <v>2949</v>
      </c>
      <c r="K3685" s="1" t="s">
        <v>2950</v>
      </c>
      <c r="L3685" s="1" t="s">
        <v>2305</v>
      </c>
      <c r="N3685" s="1" t="s">
        <v>116</v>
      </c>
      <c r="O3685" s="1" t="s">
        <v>117</v>
      </c>
      <c r="P3685" s="9">
        <v>96950</v>
      </c>
      <c r="Q3685" s="1" t="s">
        <v>118</v>
      </c>
      <c r="R3685" s="1" t="s">
        <v>138</v>
      </c>
      <c r="S3685" s="1">
        <v>16702352743</v>
      </c>
      <c r="U3685" s="1">
        <v>561320</v>
      </c>
      <c r="V3685" s="1" t="s">
        <v>119</v>
      </c>
      <c r="X3685" s="1" t="s">
        <v>2952</v>
      </c>
      <c r="Y3685" s="1" t="s">
        <v>2307</v>
      </c>
      <c r="Z3685" s="1" t="s">
        <v>2953</v>
      </c>
      <c r="AA3685" s="1" t="s">
        <v>245</v>
      </c>
      <c r="AB3685" s="1" t="s">
        <v>2304</v>
      </c>
      <c r="AD3685" s="1" t="s">
        <v>116</v>
      </c>
      <c r="AE3685" s="1" t="s">
        <v>117</v>
      </c>
      <c r="AF3685" s="9">
        <v>96950</v>
      </c>
      <c r="AG3685" s="1" t="s">
        <v>118</v>
      </c>
      <c r="AH3685" s="1" t="s">
        <v>138</v>
      </c>
      <c r="AI3685" s="1">
        <v>16702352743</v>
      </c>
      <c r="AK3685" s="1" t="s">
        <v>2954</v>
      </c>
      <c r="BC3685" s="1" t="str">
        <f>"49-9071.00"</f>
        <v>49-9071.00</v>
      </c>
      <c r="BD3685" s="1" t="s">
        <v>214</v>
      </c>
      <c r="BE3685" s="1" t="s">
        <v>9903</v>
      </c>
      <c r="BF3685" s="1" t="s">
        <v>4420</v>
      </c>
      <c r="BG3685" s="1">
        <v>10</v>
      </c>
      <c r="BI3685" s="2">
        <v>44470</v>
      </c>
      <c r="BJ3685" s="2">
        <v>44834</v>
      </c>
      <c r="BM3685" s="1">
        <v>35</v>
      </c>
      <c r="BN3685" s="1">
        <v>0</v>
      </c>
      <c r="BO3685" s="1">
        <v>7</v>
      </c>
      <c r="BP3685" s="1">
        <v>7</v>
      </c>
      <c r="BQ3685" s="1">
        <v>7</v>
      </c>
      <c r="BR3685" s="1">
        <v>7</v>
      </c>
      <c r="BS3685" s="1">
        <v>7</v>
      </c>
      <c r="BT3685" s="1">
        <v>0</v>
      </c>
      <c r="BU3685" s="1" t="str">
        <f>"8:00 AM"</f>
        <v>8:00 AM</v>
      </c>
      <c r="BV3685" s="1" t="str">
        <f>"4:00 PM"</f>
        <v>4:00 PM</v>
      </c>
      <c r="BW3685" s="1" t="s">
        <v>230</v>
      </c>
      <c r="BX3685" s="1">
        <v>1</v>
      </c>
      <c r="BY3685" s="1">
        <v>12</v>
      </c>
      <c r="BZ3685" s="1" t="s">
        <v>112</v>
      </c>
      <c r="CB3685" s="1" t="s">
        <v>19251</v>
      </c>
      <c r="CC3685" s="1" t="s">
        <v>2304</v>
      </c>
      <c r="CE3685" s="1" t="s">
        <v>167</v>
      </c>
      <c r="CF3685" s="1" t="s">
        <v>117</v>
      </c>
      <c r="CG3685" s="1">
        <v>96950</v>
      </c>
      <c r="CH3685" s="3">
        <v>8.7100000000000009</v>
      </c>
      <c r="CI3685" s="3">
        <v>8.75</v>
      </c>
      <c r="CJ3685" s="3">
        <v>13.07</v>
      </c>
      <c r="CK3685" s="3">
        <v>13.13</v>
      </c>
      <c r="CL3685" s="1" t="s">
        <v>137</v>
      </c>
      <c r="CM3685" s="1" t="s">
        <v>331</v>
      </c>
      <c r="CN3685" s="1" t="s">
        <v>139</v>
      </c>
      <c r="CP3685" s="1" t="s">
        <v>111</v>
      </c>
      <c r="CQ3685" s="1" t="s">
        <v>111</v>
      </c>
      <c r="CR3685" s="1" t="s">
        <v>111</v>
      </c>
      <c r="CS3685" s="1" t="s">
        <v>111</v>
      </c>
      <c r="CT3685" s="1" t="s">
        <v>111</v>
      </c>
      <c r="CU3685" s="1" t="s">
        <v>111</v>
      </c>
      <c r="CV3685" s="1" t="s">
        <v>138</v>
      </c>
      <c r="CW3685" s="1" t="s">
        <v>9905</v>
      </c>
      <c r="CX3685" s="1">
        <v>16702352743</v>
      </c>
      <c r="CY3685" s="1" t="s">
        <v>2954</v>
      </c>
      <c r="CZ3685" s="1" t="s">
        <v>331</v>
      </c>
      <c r="DA3685" s="1" t="s">
        <v>111</v>
      </c>
      <c r="DB3685" s="1" t="s">
        <v>112</v>
      </c>
    </row>
    <row r="3686" spans="1:111" ht="15.6" customHeight="1" x14ac:dyDescent="0.25">
      <c r="A3686" s="1" t="s">
        <v>21130</v>
      </c>
      <c r="B3686" s="1" t="s">
        <v>109</v>
      </c>
      <c r="C3686" s="2">
        <v>44363.118002546296</v>
      </c>
      <c r="D3686" s="2">
        <v>44410</v>
      </c>
      <c r="E3686" s="1" t="s">
        <v>180</v>
      </c>
      <c r="G3686" s="1" t="s">
        <v>112</v>
      </c>
      <c r="H3686" s="1" t="s">
        <v>112</v>
      </c>
      <c r="I3686" s="1" t="s">
        <v>112</v>
      </c>
      <c r="J3686" s="1" t="s">
        <v>21131</v>
      </c>
      <c r="K3686" s="1" t="s">
        <v>21132</v>
      </c>
      <c r="L3686" s="1" t="s">
        <v>21133</v>
      </c>
      <c r="N3686" s="1" t="s">
        <v>116</v>
      </c>
      <c r="O3686" s="1" t="s">
        <v>117</v>
      </c>
      <c r="P3686" s="9">
        <v>96950</v>
      </c>
      <c r="Q3686" s="1" t="s">
        <v>118</v>
      </c>
      <c r="S3686" s="1">
        <v>16702331180</v>
      </c>
      <c r="U3686" s="1">
        <v>7225</v>
      </c>
      <c r="V3686" s="1" t="s">
        <v>119</v>
      </c>
      <c r="X3686" s="1" t="s">
        <v>756</v>
      </c>
      <c r="Y3686" s="1" t="s">
        <v>757</v>
      </c>
      <c r="Z3686" s="1" t="s">
        <v>2497</v>
      </c>
      <c r="AA3686" s="1" t="s">
        <v>759</v>
      </c>
      <c r="AB3686" s="1" t="s">
        <v>16193</v>
      </c>
      <c r="AD3686" s="1" t="s">
        <v>116</v>
      </c>
      <c r="AE3686" s="1" t="s">
        <v>117</v>
      </c>
      <c r="AF3686" s="9">
        <v>96950</v>
      </c>
      <c r="AG3686" s="1" t="s">
        <v>118</v>
      </c>
      <c r="AI3686" s="1">
        <v>16702875435</v>
      </c>
      <c r="AK3686" s="1" t="s">
        <v>761</v>
      </c>
      <c r="BC3686" s="1" t="str">
        <f>"35-2014.00"</f>
        <v>35-2014.00</v>
      </c>
      <c r="BD3686" s="1" t="s">
        <v>152</v>
      </c>
      <c r="BE3686" s="1" t="s">
        <v>21134</v>
      </c>
      <c r="BF3686" s="1" t="s">
        <v>154</v>
      </c>
      <c r="BG3686" s="1">
        <v>3</v>
      </c>
      <c r="BI3686" s="2">
        <v>44470</v>
      </c>
      <c r="BJ3686" s="2">
        <v>44834</v>
      </c>
      <c r="BM3686" s="1">
        <v>35</v>
      </c>
      <c r="BN3686" s="1">
        <v>7</v>
      </c>
      <c r="BO3686" s="1">
        <v>0</v>
      </c>
      <c r="BP3686" s="1">
        <v>7</v>
      </c>
      <c r="BQ3686" s="1">
        <v>7</v>
      </c>
      <c r="BR3686" s="1">
        <v>0</v>
      </c>
      <c r="BS3686" s="1">
        <v>7</v>
      </c>
      <c r="BT3686" s="1">
        <v>7</v>
      </c>
      <c r="BU3686" s="1" t="str">
        <f>"10:00 AM"</f>
        <v>10:00 AM</v>
      </c>
      <c r="BV3686" s="1" t="str">
        <f>"9:00 PM"</f>
        <v>9:00 PM</v>
      </c>
      <c r="BW3686" s="1" t="s">
        <v>135</v>
      </c>
      <c r="BX3686" s="1">
        <v>0</v>
      </c>
      <c r="BY3686" s="1">
        <v>6</v>
      </c>
      <c r="BZ3686" s="1" t="s">
        <v>112</v>
      </c>
      <c r="CB3686" s="1" t="s">
        <v>21135</v>
      </c>
      <c r="CC3686" s="1" t="s">
        <v>760</v>
      </c>
      <c r="CE3686" s="1" t="s">
        <v>116</v>
      </c>
      <c r="CF3686" s="1" t="s">
        <v>117</v>
      </c>
      <c r="CG3686" s="1">
        <v>96950</v>
      </c>
      <c r="CH3686" s="3">
        <v>8.68</v>
      </c>
      <c r="CI3686" s="3">
        <v>8.68</v>
      </c>
      <c r="CJ3686" s="3">
        <v>13.02</v>
      </c>
      <c r="CK3686" s="3">
        <v>13.02</v>
      </c>
      <c r="CL3686" s="1" t="s">
        <v>137</v>
      </c>
      <c r="CN3686" s="1" t="s">
        <v>139</v>
      </c>
      <c r="CP3686" s="1" t="s">
        <v>112</v>
      </c>
      <c r="CQ3686" s="1" t="s">
        <v>111</v>
      </c>
      <c r="CR3686" s="1" t="s">
        <v>112</v>
      </c>
      <c r="CS3686" s="1" t="s">
        <v>112</v>
      </c>
      <c r="CT3686" s="1" t="s">
        <v>138</v>
      </c>
      <c r="CU3686" s="1" t="s">
        <v>138</v>
      </c>
      <c r="CV3686" s="1" t="s">
        <v>138</v>
      </c>
      <c r="CW3686" s="1" t="s">
        <v>4175</v>
      </c>
      <c r="CX3686" s="1">
        <v>16702331180</v>
      </c>
      <c r="CY3686" s="1" t="s">
        <v>761</v>
      </c>
      <c r="CZ3686" s="1" t="s">
        <v>138</v>
      </c>
      <c r="DA3686" s="1" t="s">
        <v>111</v>
      </c>
      <c r="DB3686" s="1" t="s">
        <v>112</v>
      </c>
    </row>
    <row r="3687" spans="1:111" ht="15.6" customHeight="1" x14ac:dyDescent="0.25">
      <c r="A3687" s="1" t="s">
        <v>21140</v>
      </c>
      <c r="B3687" s="1" t="s">
        <v>109</v>
      </c>
      <c r="C3687" s="2">
        <v>44375.935617476855</v>
      </c>
      <c r="D3687" s="2">
        <v>44432</v>
      </c>
      <c r="E3687" s="1" t="s">
        <v>110</v>
      </c>
      <c r="F3687" s="2">
        <v>44468.833333333336</v>
      </c>
      <c r="G3687" s="1" t="s">
        <v>111</v>
      </c>
      <c r="H3687" s="1" t="s">
        <v>112</v>
      </c>
      <c r="I3687" s="1" t="s">
        <v>112</v>
      </c>
      <c r="J3687" s="1" t="s">
        <v>6668</v>
      </c>
      <c r="K3687" s="1" t="s">
        <v>6669</v>
      </c>
      <c r="L3687" s="1" t="s">
        <v>6670</v>
      </c>
      <c r="N3687" s="1" t="s">
        <v>167</v>
      </c>
      <c r="O3687" s="1" t="s">
        <v>117</v>
      </c>
      <c r="P3687" s="9">
        <v>96950</v>
      </c>
      <c r="Q3687" s="1" t="s">
        <v>118</v>
      </c>
      <c r="S3687" s="1">
        <v>16709893291</v>
      </c>
      <c r="U3687" s="1">
        <v>56179</v>
      </c>
      <c r="V3687" s="1" t="s">
        <v>119</v>
      </c>
      <c r="X3687" s="1" t="s">
        <v>6671</v>
      </c>
      <c r="Y3687" s="1" t="s">
        <v>6568</v>
      </c>
      <c r="Z3687" s="1" t="s">
        <v>686</v>
      </c>
      <c r="AA3687" s="1" t="s">
        <v>245</v>
      </c>
      <c r="AB3687" s="1" t="s">
        <v>6711</v>
      </c>
      <c r="AD3687" s="1" t="s">
        <v>116</v>
      </c>
      <c r="AE3687" s="1" t="s">
        <v>117</v>
      </c>
      <c r="AF3687" s="9">
        <v>96950</v>
      </c>
      <c r="AG3687" s="1" t="s">
        <v>118</v>
      </c>
      <c r="AI3687" s="1">
        <v>16709893291</v>
      </c>
      <c r="AK3687" s="1" t="s">
        <v>6673</v>
      </c>
      <c r="BC3687" s="1" t="str">
        <f>"43-6011.00"</f>
        <v>43-6011.00</v>
      </c>
      <c r="BD3687" s="1" t="s">
        <v>6712</v>
      </c>
      <c r="BE3687" s="1" t="s">
        <v>6713</v>
      </c>
      <c r="BF3687" s="1" t="s">
        <v>6714</v>
      </c>
      <c r="BG3687" s="1">
        <v>1</v>
      </c>
      <c r="BI3687" s="2">
        <v>44470</v>
      </c>
      <c r="BJ3687" s="2">
        <v>45565</v>
      </c>
      <c r="BM3687" s="1">
        <v>40</v>
      </c>
      <c r="BN3687" s="1">
        <v>0</v>
      </c>
      <c r="BO3687" s="1">
        <v>8</v>
      </c>
      <c r="BP3687" s="1">
        <v>8</v>
      </c>
      <c r="BQ3687" s="1">
        <v>8</v>
      </c>
      <c r="BR3687" s="1">
        <v>8</v>
      </c>
      <c r="BS3687" s="1">
        <v>8</v>
      </c>
      <c r="BT3687" s="1">
        <v>0</v>
      </c>
      <c r="BU3687" s="1" t="str">
        <f>"8:00 AM"</f>
        <v>8:00 AM</v>
      </c>
      <c r="BV3687" s="1" t="str">
        <f>"5:00 PM"</f>
        <v>5:00 PM</v>
      </c>
      <c r="BW3687" s="1" t="s">
        <v>135</v>
      </c>
      <c r="BX3687" s="1">
        <v>0</v>
      </c>
      <c r="BY3687" s="1">
        <v>12</v>
      </c>
      <c r="BZ3687" s="1" t="s">
        <v>112</v>
      </c>
      <c r="CB3687" s="1" t="s">
        <v>6715</v>
      </c>
      <c r="CC3687" s="1" t="s">
        <v>6716</v>
      </c>
      <c r="CE3687" s="1" t="s">
        <v>116</v>
      </c>
      <c r="CF3687" s="1" t="s">
        <v>117</v>
      </c>
      <c r="CG3687" s="1">
        <v>96950</v>
      </c>
      <c r="CH3687" s="3">
        <v>15.45</v>
      </c>
      <c r="CI3687" s="3">
        <v>20</v>
      </c>
      <c r="CJ3687" s="3">
        <v>23.17</v>
      </c>
      <c r="CK3687" s="3">
        <v>30</v>
      </c>
      <c r="CL3687" s="1" t="s">
        <v>137</v>
      </c>
      <c r="CM3687" s="1" t="s">
        <v>331</v>
      </c>
      <c r="CN3687" s="1" t="s">
        <v>139</v>
      </c>
      <c r="CP3687" s="1" t="s">
        <v>112</v>
      </c>
      <c r="CQ3687" s="1" t="s">
        <v>111</v>
      </c>
      <c r="CR3687" s="1" t="s">
        <v>111</v>
      </c>
      <c r="CS3687" s="1" t="s">
        <v>111</v>
      </c>
      <c r="CT3687" s="1" t="s">
        <v>138</v>
      </c>
      <c r="CU3687" s="1" t="s">
        <v>111</v>
      </c>
      <c r="CV3687" s="1" t="s">
        <v>138</v>
      </c>
      <c r="CW3687" s="1" t="s">
        <v>17683</v>
      </c>
      <c r="CX3687" s="1">
        <v>16709893291</v>
      </c>
      <c r="CY3687" s="1" t="s">
        <v>6673</v>
      </c>
      <c r="CZ3687" s="1" t="s">
        <v>138</v>
      </c>
      <c r="DA3687" s="1" t="s">
        <v>111</v>
      </c>
      <c r="DB3687" s="1" t="s">
        <v>112</v>
      </c>
    </row>
    <row r="3688" spans="1:111" ht="15.6" customHeight="1" x14ac:dyDescent="0.25">
      <c r="A3688" s="1" t="s">
        <v>21141</v>
      </c>
      <c r="B3688" s="1" t="s">
        <v>109</v>
      </c>
      <c r="C3688" s="2">
        <v>44378.374572916669</v>
      </c>
      <c r="D3688" s="2">
        <v>44447</v>
      </c>
      <c r="E3688" s="1" t="s">
        <v>180</v>
      </c>
      <c r="G3688" s="1" t="s">
        <v>112</v>
      </c>
      <c r="H3688" s="1" t="s">
        <v>112</v>
      </c>
      <c r="I3688" s="1" t="s">
        <v>112</v>
      </c>
      <c r="J3688" s="1" t="s">
        <v>1353</v>
      </c>
      <c r="K3688" s="1" t="s">
        <v>1354</v>
      </c>
      <c r="L3688" s="1" t="s">
        <v>1355</v>
      </c>
      <c r="M3688" s="1" t="s">
        <v>1356</v>
      </c>
      <c r="N3688" s="1" t="s">
        <v>116</v>
      </c>
      <c r="O3688" s="1" t="s">
        <v>117</v>
      </c>
      <c r="P3688" s="9">
        <v>96950</v>
      </c>
      <c r="Q3688" s="1" t="s">
        <v>118</v>
      </c>
      <c r="S3688" s="1">
        <v>16702872161</v>
      </c>
      <c r="U3688" s="1">
        <v>561612</v>
      </c>
      <c r="V3688" s="1" t="s">
        <v>119</v>
      </c>
      <c r="X3688" s="1" t="s">
        <v>1357</v>
      </c>
      <c r="Y3688" s="1" t="s">
        <v>1358</v>
      </c>
      <c r="AA3688" s="1" t="s">
        <v>973</v>
      </c>
      <c r="AB3688" s="1" t="s">
        <v>1355</v>
      </c>
      <c r="AC3688" s="1" t="s">
        <v>1356</v>
      </c>
      <c r="AD3688" s="1" t="s">
        <v>116</v>
      </c>
      <c r="AE3688" s="1" t="s">
        <v>117</v>
      </c>
      <c r="AF3688" s="9">
        <v>96950</v>
      </c>
      <c r="AG3688" s="1" t="s">
        <v>118</v>
      </c>
      <c r="AI3688" s="1">
        <v>16702872161</v>
      </c>
      <c r="AK3688" s="1" t="s">
        <v>1359</v>
      </c>
      <c r="BC3688" s="1" t="str">
        <f>"33-9032.00"</f>
        <v>33-9032.00</v>
      </c>
      <c r="BD3688" s="1" t="s">
        <v>1360</v>
      </c>
      <c r="BE3688" s="1" t="s">
        <v>1361</v>
      </c>
      <c r="BF3688" s="1" t="s">
        <v>1362</v>
      </c>
      <c r="BG3688" s="1">
        <v>3</v>
      </c>
      <c r="BI3688" s="2">
        <v>44470</v>
      </c>
      <c r="BJ3688" s="2">
        <v>44834</v>
      </c>
      <c r="BM3688" s="1">
        <v>35</v>
      </c>
      <c r="BN3688" s="1">
        <v>0</v>
      </c>
      <c r="BO3688" s="1">
        <v>7</v>
      </c>
      <c r="BP3688" s="1">
        <v>7</v>
      </c>
      <c r="BQ3688" s="1">
        <v>7</v>
      </c>
      <c r="BR3688" s="1">
        <v>7</v>
      </c>
      <c r="BS3688" s="1">
        <v>7</v>
      </c>
      <c r="BT3688" s="1">
        <v>0</v>
      </c>
      <c r="BU3688" s="1" t="str">
        <f>"9:00 AM"</f>
        <v>9:00 AM</v>
      </c>
      <c r="BV3688" s="1" t="str">
        <f>"5:00 PM"</f>
        <v>5:00 PM</v>
      </c>
      <c r="BW3688" s="1" t="s">
        <v>135</v>
      </c>
      <c r="BX3688" s="1">
        <v>0</v>
      </c>
      <c r="BY3688" s="1">
        <v>12</v>
      </c>
      <c r="BZ3688" s="1" t="s">
        <v>112</v>
      </c>
      <c r="CB3688" s="1" t="s">
        <v>1363</v>
      </c>
      <c r="CC3688" s="1" t="s">
        <v>1355</v>
      </c>
      <c r="CD3688" s="1" t="s">
        <v>1356</v>
      </c>
      <c r="CE3688" s="1" t="s">
        <v>116</v>
      </c>
      <c r="CF3688" s="1" t="s">
        <v>117</v>
      </c>
      <c r="CG3688" s="1">
        <v>96950</v>
      </c>
      <c r="CH3688" s="3">
        <v>7.7</v>
      </c>
      <c r="CI3688" s="3">
        <v>7.7</v>
      </c>
      <c r="CJ3688" s="3">
        <v>11.55</v>
      </c>
      <c r="CK3688" s="3">
        <v>11.55</v>
      </c>
      <c r="CL3688" s="1" t="s">
        <v>137</v>
      </c>
      <c r="CM3688" s="1" t="s">
        <v>168</v>
      </c>
      <c r="CN3688" s="1" t="s">
        <v>139</v>
      </c>
      <c r="CP3688" s="1" t="s">
        <v>112</v>
      </c>
      <c r="CQ3688" s="1" t="s">
        <v>111</v>
      </c>
      <c r="CR3688" s="1" t="s">
        <v>112</v>
      </c>
      <c r="CS3688" s="1" t="s">
        <v>111</v>
      </c>
      <c r="CT3688" s="1" t="s">
        <v>138</v>
      </c>
      <c r="CU3688" s="1" t="s">
        <v>111</v>
      </c>
      <c r="CV3688" s="1" t="s">
        <v>138</v>
      </c>
      <c r="CW3688" s="1" t="s">
        <v>1720</v>
      </c>
      <c r="CX3688" s="1">
        <v>16702872161</v>
      </c>
      <c r="CY3688" s="1" t="s">
        <v>1359</v>
      </c>
      <c r="CZ3688" s="1" t="s">
        <v>168</v>
      </c>
      <c r="DA3688" s="1" t="s">
        <v>111</v>
      </c>
      <c r="DB3688" s="1" t="s">
        <v>112</v>
      </c>
      <c r="DC3688" s="1" t="s">
        <v>1357</v>
      </c>
      <c r="DD3688" s="1" t="s">
        <v>1358</v>
      </c>
      <c r="DF3688" s="1" t="s">
        <v>1366</v>
      </c>
      <c r="DG3688" s="1" t="s">
        <v>1359</v>
      </c>
    </row>
    <row r="3689" spans="1:111" ht="15.6" customHeight="1" x14ac:dyDescent="0.25">
      <c r="A3689" s="1" t="s">
        <v>21156</v>
      </c>
      <c r="B3689" s="1" t="s">
        <v>109</v>
      </c>
      <c r="C3689" s="2">
        <v>44341.082396180558</v>
      </c>
      <c r="D3689" s="2">
        <v>44392</v>
      </c>
      <c r="E3689" s="1" t="s">
        <v>180</v>
      </c>
      <c r="G3689" s="1" t="s">
        <v>112</v>
      </c>
      <c r="H3689" s="1" t="s">
        <v>112</v>
      </c>
      <c r="I3689" s="1" t="s">
        <v>112</v>
      </c>
      <c r="J3689" s="1" t="s">
        <v>1425</v>
      </c>
      <c r="K3689" s="1" t="s">
        <v>1426</v>
      </c>
      <c r="L3689" s="1" t="s">
        <v>1427</v>
      </c>
      <c r="M3689" s="1" t="s">
        <v>1428</v>
      </c>
      <c r="N3689" s="1" t="s">
        <v>167</v>
      </c>
      <c r="O3689" s="1" t="s">
        <v>117</v>
      </c>
      <c r="P3689" s="9">
        <v>96950</v>
      </c>
      <c r="Q3689" s="1" t="s">
        <v>118</v>
      </c>
      <c r="S3689" s="1">
        <v>16707831118</v>
      </c>
      <c r="U3689" s="1">
        <v>56152</v>
      </c>
      <c r="V3689" s="1" t="s">
        <v>119</v>
      </c>
      <c r="X3689" s="1" t="s">
        <v>1429</v>
      </c>
      <c r="Y3689" s="1" t="s">
        <v>1430</v>
      </c>
      <c r="AA3689" s="1" t="s">
        <v>1431</v>
      </c>
      <c r="AB3689" s="1" t="s">
        <v>1432</v>
      </c>
      <c r="AC3689" s="1" t="s">
        <v>1433</v>
      </c>
      <c r="AD3689" s="1" t="s">
        <v>167</v>
      </c>
      <c r="AE3689" s="1" t="s">
        <v>117</v>
      </c>
      <c r="AF3689" s="9">
        <v>96950</v>
      </c>
      <c r="AG3689" s="1" t="s">
        <v>118</v>
      </c>
      <c r="AI3689" s="1">
        <v>16707831118</v>
      </c>
      <c r="AK3689" s="1" t="s">
        <v>1434</v>
      </c>
      <c r="BC3689" s="1" t="str">
        <f>"39-7011.00"</f>
        <v>39-7011.00</v>
      </c>
      <c r="BD3689" s="1" t="s">
        <v>1435</v>
      </c>
      <c r="BE3689" s="1" t="s">
        <v>1436</v>
      </c>
      <c r="BF3689" s="1" t="s">
        <v>1437</v>
      </c>
      <c r="BG3689" s="1">
        <v>2</v>
      </c>
      <c r="BI3689" s="2">
        <v>44378</v>
      </c>
      <c r="BJ3689" s="2">
        <v>44742</v>
      </c>
      <c r="BM3689" s="1">
        <v>40</v>
      </c>
      <c r="BN3689" s="1">
        <v>8</v>
      </c>
      <c r="BO3689" s="1">
        <v>0</v>
      </c>
      <c r="BP3689" s="1">
        <v>0</v>
      </c>
      <c r="BQ3689" s="1">
        <v>8</v>
      </c>
      <c r="BR3689" s="1">
        <v>8</v>
      </c>
      <c r="BS3689" s="1">
        <v>8</v>
      </c>
      <c r="BT3689" s="1">
        <v>8</v>
      </c>
      <c r="BU3689" s="1" t="str">
        <f>"8:00 AM"</f>
        <v>8:00 AM</v>
      </c>
      <c r="BV3689" s="1" t="str">
        <f>"5:00 PM"</f>
        <v>5:00 PM</v>
      </c>
      <c r="BW3689" s="1" t="s">
        <v>135</v>
      </c>
      <c r="BX3689" s="1">
        <v>0</v>
      </c>
      <c r="BY3689" s="1">
        <v>6</v>
      </c>
      <c r="BZ3689" s="1" t="s">
        <v>112</v>
      </c>
      <c r="CB3689" s="1" t="s">
        <v>1438</v>
      </c>
      <c r="CC3689" s="1" t="s">
        <v>1427</v>
      </c>
      <c r="CD3689" s="1" t="s">
        <v>1433</v>
      </c>
      <c r="CE3689" s="1" t="s">
        <v>167</v>
      </c>
      <c r="CF3689" s="1" t="s">
        <v>117</v>
      </c>
      <c r="CG3689" s="1">
        <v>96950</v>
      </c>
      <c r="CH3689" s="3">
        <v>12.14</v>
      </c>
      <c r="CI3689" s="3">
        <v>12.14</v>
      </c>
      <c r="CJ3689" s="3">
        <v>18.21</v>
      </c>
      <c r="CK3689" s="3">
        <v>18.21</v>
      </c>
      <c r="CL3689" s="1" t="s">
        <v>137</v>
      </c>
      <c r="CM3689" s="1" t="s">
        <v>331</v>
      </c>
      <c r="CN3689" s="1" t="s">
        <v>139</v>
      </c>
      <c r="CP3689" s="1" t="s">
        <v>112</v>
      </c>
      <c r="CQ3689" s="1" t="s">
        <v>111</v>
      </c>
      <c r="CR3689" s="1" t="s">
        <v>112</v>
      </c>
      <c r="CS3689" s="1" t="s">
        <v>111</v>
      </c>
      <c r="CT3689" s="1" t="s">
        <v>138</v>
      </c>
      <c r="CU3689" s="1" t="s">
        <v>111</v>
      </c>
      <c r="CV3689" s="1" t="s">
        <v>138</v>
      </c>
      <c r="CW3689" s="1" t="s">
        <v>1439</v>
      </c>
      <c r="CX3689" s="1">
        <v>16707831118</v>
      </c>
      <c r="CY3689" s="1" t="s">
        <v>1434</v>
      </c>
      <c r="CZ3689" s="1" t="s">
        <v>331</v>
      </c>
      <c r="DA3689" s="1" t="s">
        <v>111</v>
      </c>
      <c r="DB3689" s="1" t="s">
        <v>112</v>
      </c>
    </row>
    <row r="3690" spans="1:111" ht="15.6" customHeight="1" x14ac:dyDescent="0.25">
      <c r="A3690" s="1" t="s">
        <v>21157</v>
      </c>
      <c r="B3690" s="1" t="s">
        <v>109</v>
      </c>
      <c r="C3690" s="2">
        <v>44384.14632777778</v>
      </c>
      <c r="D3690" s="2">
        <v>44438</v>
      </c>
      <c r="E3690" s="1" t="s">
        <v>180</v>
      </c>
      <c r="G3690" s="1" t="s">
        <v>112</v>
      </c>
      <c r="H3690" s="1" t="s">
        <v>112</v>
      </c>
      <c r="I3690" s="1" t="s">
        <v>112</v>
      </c>
      <c r="J3690" s="1" t="s">
        <v>791</v>
      </c>
      <c r="K3690" s="1" t="s">
        <v>792</v>
      </c>
      <c r="L3690" s="1" t="s">
        <v>1379</v>
      </c>
      <c r="M3690" s="1" t="s">
        <v>1380</v>
      </c>
      <c r="N3690" s="1" t="s">
        <v>116</v>
      </c>
      <c r="O3690" s="1" t="s">
        <v>117</v>
      </c>
      <c r="P3690" s="9">
        <v>96950</v>
      </c>
      <c r="Q3690" s="1" t="s">
        <v>118</v>
      </c>
      <c r="R3690" s="1" t="s">
        <v>719</v>
      </c>
      <c r="S3690" s="1">
        <v>16703236877</v>
      </c>
      <c r="U3690" s="1">
        <v>6216</v>
      </c>
      <c r="V3690" s="1" t="s">
        <v>119</v>
      </c>
      <c r="X3690" s="1" t="s">
        <v>686</v>
      </c>
      <c r="Y3690" s="1" t="s">
        <v>687</v>
      </c>
      <c r="Z3690" s="1" t="s">
        <v>688</v>
      </c>
      <c r="AA3690" s="1" t="s">
        <v>245</v>
      </c>
      <c r="AB3690" s="1" t="s">
        <v>689</v>
      </c>
      <c r="AD3690" s="1" t="s">
        <v>18349</v>
      </c>
      <c r="AE3690" s="1" t="s">
        <v>117</v>
      </c>
      <c r="AF3690" s="9">
        <v>96931</v>
      </c>
      <c r="AG3690" s="1" t="s">
        <v>118</v>
      </c>
      <c r="AH3690" s="1" t="s">
        <v>719</v>
      </c>
      <c r="AI3690" s="1">
        <v>16716498746</v>
      </c>
      <c r="AJ3690" s="1">
        <v>203</v>
      </c>
      <c r="AK3690" s="1" t="s">
        <v>692</v>
      </c>
      <c r="BC3690" s="1" t="str">
        <f>"31-2021.00"</f>
        <v>31-2021.00</v>
      </c>
      <c r="BD3690" s="1" t="s">
        <v>2406</v>
      </c>
      <c r="BE3690" s="1" t="s">
        <v>21158</v>
      </c>
      <c r="BF3690" s="1" t="s">
        <v>2408</v>
      </c>
      <c r="BG3690" s="1">
        <v>3</v>
      </c>
      <c r="BI3690" s="2">
        <v>44470</v>
      </c>
      <c r="BJ3690" s="2">
        <v>44834</v>
      </c>
      <c r="BM3690" s="1">
        <v>40</v>
      </c>
      <c r="BN3690" s="1">
        <v>0</v>
      </c>
      <c r="BO3690" s="1">
        <v>8</v>
      </c>
      <c r="BP3690" s="1">
        <v>8</v>
      </c>
      <c r="BQ3690" s="1">
        <v>8</v>
      </c>
      <c r="BR3690" s="1">
        <v>8</v>
      </c>
      <c r="BS3690" s="1">
        <v>5</v>
      </c>
      <c r="BT3690" s="1">
        <v>3</v>
      </c>
      <c r="BU3690" s="1" t="str">
        <f>"8:30 AM"</f>
        <v>8:30 AM</v>
      </c>
      <c r="BV3690" s="1" t="str">
        <f>"5:30 PM"</f>
        <v>5:30 PM</v>
      </c>
      <c r="BW3690" s="1" t="s">
        <v>392</v>
      </c>
      <c r="BX3690" s="1">
        <v>0</v>
      </c>
      <c r="BY3690" s="1">
        <v>0</v>
      </c>
      <c r="BZ3690" s="1" t="s">
        <v>112</v>
      </c>
      <c r="CB3690" s="1" t="s">
        <v>2409</v>
      </c>
      <c r="CC3690" s="1" t="s">
        <v>1379</v>
      </c>
      <c r="CD3690" s="1" t="s">
        <v>1380</v>
      </c>
      <c r="CE3690" s="1" t="s">
        <v>116</v>
      </c>
      <c r="CF3690" s="1" t="s">
        <v>117</v>
      </c>
      <c r="CG3690" s="1">
        <v>96950</v>
      </c>
      <c r="CH3690" s="3">
        <v>19.420000000000002</v>
      </c>
      <c r="CI3690" s="3">
        <v>19.420000000000002</v>
      </c>
      <c r="CL3690" s="1" t="s">
        <v>137</v>
      </c>
      <c r="CN3690" s="1" t="s">
        <v>139</v>
      </c>
      <c r="CP3690" s="1" t="s">
        <v>112</v>
      </c>
      <c r="CQ3690" s="1" t="s">
        <v>111</v>
      </c>
      <c r="CR3690" s="1" t="s">
        <v>112</v>
      </c>
      <c r="CS3690" s="1" t="s">
        <v>112</v>
      </c>
      <c r="CT3690" s="1" t="s">
        <v>138</v>
      </c>
      <c r="CU3690" s="1" t="s">
        <v>111</v>
      </c>
      <c r="CV3690" s="1" t="s">
        <v>138</v>
      </c>
      <c r="CW3690" s="1" t="s">
        <v>698</v>
      </c>
      <c r="CX3690" s="1">
        <v>16703236877</v>
      </c>
      <c r="CY3690" s="1" t="s">
        <v>699</v>
      </c>
      <c r="CZ3690" s="1" t="s">
        <v>138</v>
      </c>
      <c r="DA3690" s="1" t="s">
        <v>111</v>
      </c>
      <c r="DB3690" s="1" t="s">
        <v>112</v>
      </c>
    </row>
    <row r="3691" spans="1:111" ht="15.6" customHeight="1" x14ac:dyDescent="0.25">
      <c r="A3691" s="1" t="s">
        <v>21166</v>
      </c>
      <c r="B3691" s="1" t="s">
        <v>109</v>
      </c>
      <c r="C3691" s="2">
        <v>44360.921906249998</v>
      </c>
      <c r="D3691" s="2">
        <v>44410</v>
      </c>
      <c r="E3691" s="1" t="s">
        <v>110</v>
      </c>
      <c r="F3691" s="2">
        <v>44468.833333333336</v>
      </c>
      <c r="G3691" s="1" t="s">
        <v>111</v>
      </c>
      <c r="H3691" s="1" t="s">
        <v>112</v>
      </c>
      <c r="I3691" s="1" t="s">
        <v>112</v>
      </c>
      <c r="J3691" s="1" t="s">
        <v>10662</v>
      </c>
      <c r="K3691" s="1" t="s">
        <v>3706</v>
      </c>
      <c r="L3691" s="1" t="s">
        <v>10663</v>
      </c>
      <c r="M3691" s="1" t="s">
        <v>230</v>
      </c>
      <c r="N3691" s="1" t="s">
        <v>167</v>
      </c>
      <c r="O3691" s="1" t="s">
        <v>117</v>
      </c>
      <c r="P3691" s="9">
        <v>96950</v>
      </c>
      <c r="Q3691" s="1" t="s">
        <v>118</v>
      </c>
      <c r="S3691" s="1">
        <v>16702343000</v>
      </c>
      <c r="T3691" s="1">
        <v>110</v>
      </c>
      <c r="U3691" s="1">
        <v>813110</v>
      </c>
      <c r="V3691" s="1" t="s">
        <v>119</v>
      </c>
      <c r="X3691" s="1" t="s">
        <v>10664</v>
      </c>
      <c r="Y3691" s="1" t="s">
        <v>10665</v>
      </c>
      <c r="Z3691" s="1" t="s">
        <v>638</v>
      </c>
      <c r="AA3691" s="1" t="s">
        <v>10666</v>
      </c>
      <c r="AB3691" s="1" t="s">
        <v>10663</v>
      </c>
      <c r="AC3691" s="1" t="s">
        <v>230</v>
      </c>
      <c r="AD3691" s="1" t="s">
        <v>167</v>
      </c>
      <c r="AE3691" s="1" t="s">
        <v>117</v>
      </c>
      <c r="AF3691" s="9">
        <v>96950</v>
      </c>
      <c r="AG3691" s="1" t="s">
        <v>118</v>
      </c>
      <c r="AH3691" s="1" t="s">
        <v>7505</v>
      </c>
      <c r="AI3691" s="1">
        <v>16702343000</v>
      </c>
      <c r="AJ3691" s="1">
        <v>110</v>
      </c>
      <c r="AK3691" s="1" t="s">
        <v>10667</v>
      </c>
      <c r="BC3691" s="1" t="str">
        <f>"43-6014.00"</f>
        <v>43-6014.00</v>
      </c>
      <c r="BD3691" s="1" t="s">
        <v>3652</v>
      </c>
      <c r="BE3691" s="1" t="s">
        <v>13982</v>
      </c>
      <c r="BF3691" s="1" t="s">
        <v>13983</v>
      </c>
      <c r="BG3691" s="1">
        <v>1</v>
      </c>
      <c r="BI3691" s="2">
        <v>44470</v>
      </c>
      <c r="BJ3691" s="2">
        <v>45565</v>
      </c>
      <c r="BM3691" s="1">
        <v>37.5</v>
      </c>
      <c r="BN3691" s="1">
        <v>4</v>
      </c>
      <c r="BO3691" s="1">
        <v>0</v>
      </c>
      <c r="BP3691" s="1">
        <v>7</v>
      </c>
      <c r="BQ3691" s="1">
        <v>6</v>
      </c>
      <c r="BR3691" s="1">
        <v>7</v>
      </c>
      <c r="BS3691" s="1">
        <v>6</v>
      </c>
      <c r="BT3691" s="1">
        <v>7.5</v>
      </c>
      <c r="BU3691" s="1" t="str">
        <f>"9:00 AM"</f>
        <v>9:00 AM</v>
      </c>
      <c r="BV3691" s="1" t="str">
        <f>"5:00 PM"</f>
        <v>5:00 PM</v>
      </c>
      <c r="BW3691" s="1" t="s">
        <v>135</v>
      </c>
      <c r="BX3691" s="1">
        <v>0</v>
      </c>
      <c r="BY3691" s="1">
        <v>12</v>
      </c>
      <c r="BZ3691" s="1" t="s">
        <v>112</v>
      </c>
      <c r="CB3691" s="1" t="s">
        <v>21167</v>
      </c>
      <c r="CC3691" s="1" t="s">
        <v>13984</v>
      </c>
      <c r="CD3691" s="1" t="s">
        <v>7505</v>
      </c>
      <c r="CE3691" s="1" t="s">
        <v>167</v>
      </c>
      <c r="CF3691" s="1" t="s">
        <v>117</v>
      </c>
      <c r="CG3691" s="1">
        <v>96950</v>
      </c>
      <c r="CH3691" s="3">
        <v>10.33</v>
      </c>
      <c r="CI3691" s="3">
        <v>10.33</v>
      </c>
      <c r="CJ3691" s="3">
        <v>15.5</v>
      </c>
      <c r="CK3691" s="3">
        <v>15.5</v>
      </c>
      <c r="CL3691" s="1" t="s">
        <v>137</v>
      </c>
      <c r="CN3691" s="1" t="s">
        <v>139</v>
      </c>
      <c r="CP3691" s="1" t="s">
        <v>112</v>
      </c>
      <c r="CQ3691" s="1" t="s">
        <v>111</v>
      </c>
      <c r="CR3691" s="1" t="s">
        <v>112</v>
      </c>
      <c r="CS3691" s="1" t="s">
        <v>111</v>
      </c>
      <c r="CT3691" s="1" t="s">
        <v>138</v>
      </c>
      <c r="CU3691" s="1" t="s">
        <v>138</v>
      </c>
      <c r="CV3691" s="1" t="s">
        <v>138</v>
      </c>
      <c r="CW3691" s="1" t="s">
        <v>21168</v>
      </c>
      <c r="CX3691" s="1">
        <v>16702343000</v>
      </c>
      <c r="CY3691" s="1" t="s">
        <v>10667</v>
      </c>
      <c r="CZ3691" s="1" t="s">
        <v>10668</v>
      </c>
      <c r="DA3691" s="1" t="s">
        <v>111</v>
      </c>
      <c r="DB3691" s="1" t="s">
        <v>112</v>
      </c>
    </row>
    <row r="3692" spans="1:111" ht="15.6" customHeight="1" x14ac:dyDescent="0.25">
      <c r="A3692" s="1" t="s">
        <v>21170</v>
      </c>
      <c r="B3692" s="1" t="s">
        <v>109</v>
      </c>
      <c r="C3692" s="2">
        <v>44378.057523379626</v>
      </c>
      <c r="D3692" s="2">
        <v>44397</v>
      </c>
      <c r="E3692" s="1" t="s">
        <v>110</v>
      </c>
      <c r="F3692" s="2">
        <v>44467.833333333336</v>
      </c>
      <c r="G3692" s="1" t="s">
        <v>112</v>
      </c>
      <c r="H3692" s="1" t="s">
        <v>112</v>
      </c>
      <c r="I3692" s="1" t="s">
        <v>112</v>
      </c>
      <c r="J3692" s="1" t="s">
        <v>2032</v>
      </c>
      <c r="K3692" s="1" t="s">
        <v>2032</v>
      </c>
      <c r="L3692" s="1" t="s">
        <v>2033</v>
      </c>
      <c r="N3692" s="1" t="s">
        <v>167</v>
      </c>
      <c r="O3692" s="1" t="s">
        <v>117</v>
      </c>
      <c r="P3692" s="9">
        <v>96950</v>
      </c>
      <c r="Q3692" s="1" t="s">
        <v>118</v>
      </c>
      <c r="S3692" s="1">
        <v>16703221558</v>
      </c>
      <c r="U3692" s="1">
        <v>5324</v>
      </c>
      <c r="V3692" s="1" t="s">
        <v>119</v>
      </c>
      <c r="X3692" s="1" t="s">
        <v>2034</v>
      </c>
      <c r="Y3692" s="1" t="s">
        <v>2035</v>
      </c>
      <c r="AA3692" s="1" t="s">
        <v>171</v>
      </c>
      <c r="AB3692" s="1" t="s">
        <v>2033</v>
      </c>
      <c r="AD3692" s="1" t="s">
        <v>167</v>
      </c>
      <c r="AE3692" s="1" t="s">
        <v>117</v>
      </c>
      <c r="AF3692" s="9">
        <v>96950</v>
      </c>
      <c r="AG3692" s="1" t="s">
        <v>118</v>
      </c>
      <c r="AH3692" s="1" t="s">
        <v>167</v>
      </c>
      <c r="AI3692" s="1">
        <v>16703221558</v>
      </c>
      <c r="AK3692" s="1" t="s">
        <v>2036</v>
      </c>
      <c r="BC3692" s="1" t="str">
        <f>"53-3032.00"</f>
        <v>53-3032.00</v>
      </c>
      <c r="BD3692" s="1" t="s">
        <v>991</v>
      </c>
      <c r="BE3692" s="1" t="s">
        <v>5126</v>
      </c>
      <c r="BF3692" s="1" t="s">
        <v>991</v>
      </c>
      <c r="BG3692" s="1">
        <v>10</v>
      </c>
      <c r="BI3692" s="2">
        <v>44470</v>
      </c>
      <c r="BJ3692" s="2">
        <v>44834</v>
      </c>
      <c r="BM3692" s="1">
        <v>40</v>
      </c>
      <c r="BN3692" s="1">
        <v>0</v>
      </c>
      <c r="BO3692" s="1">
        <v>8</v>
      </c>
      <c r="BP3692" s="1">
        <v>8</v>
      </c>
      <c r="BQ3692" s="1">
        <v>8</v>
      </c>
      <c r="BR3692" s="1">
        <v>8</v>
      </c>
      <c r="BS3692" s="1">
        <v>8</v>
      </c>
      <c r="BT3692" s="1">
        <v>0</v>
      </c>
      <c r="BU3692" s="1" t="str">
        <f>"8:00 AM"</f>
        <v>8:00 AM</v>
      </c>
      <c r="BV3692" s="1" t="str">
        <f>"5:00 PM"</f>
        <v>5:00 PM</v>
      </c>
      <c r="BW3692" s="1" t="s">
        <v>230</v>
      </c>
      <c r="BX3692" s="1">
        <v>0</v>
      </c>
      <c r="BY3692" s="1">
        <v>12</v>
      </c>
      <c r="BZ3692" s="1" t="s">
        <v>112</v>
      </c>
      <c r="CB3692" s="4" t="s">
        <v>5127</v>
      </c>
      <c r="CC3692" s="1" t="s">
        <v>5128</v>
      </c>
      <c r="CD3692" s="1" t="s">
        <v>5129</v>
      </c>
      <c r="CE3692" s="1" t="s">
        <v>167</v>
      </c>
      <c r="CF3692" s="1" t="s">
        <v>117</v>
      </c>
      <c r="CG3692" s="1">
        <v>96950</v>
      </c>
      <c r="CH3692" s="3">
        <v>9.1999999999999993</v>
      </c>
      <c r="CI3692" s="3">
        <v>9.1999999999999993</v>
      </c>
      <c r="CJ3692" s="3">
        <v>13.8</v>
      </c>
      <c r="CK3692" s="3">
        <v>13.8</v>
      </c>
      <c r="CL3692" s="1" t="s">
        <v>137</v>
      </c>
      <c r="CM3692" s="1" t="s">
        <v>230</v>
      </c>
      <c r="CN3692" s="1" t="s">
        <v>139</v>
      </c>
      <c r="CP3692" s="1" t="s">
        <v>112</v>
      </c>
      <c r="CQ3692" s="1" t="s">
        <v>111</v>
      </c>
      <c r="CR3692" s="1" t="s">
        <v>112</v>
      </c>
      <c r="CS3692" s="1" t="s">
        <v>111</v>
      </c>
      <c r="CT3692" s="1" t="s">
        <v>138</v>
      </c>
      <c r="CU3692" s="1" t="s">
        <v>111</v>
      </c>
      <c r="CV3692" s="1" t="s">
        <v>138</v>
      </c>
      <c r="CW3692" s="1" t="s">
        <v>17319</v>
      </c>
      <c r="CX3692" s="1">
        <v>16703221558</v>
      </c>
      <c r="CY3692" s="1" t="s">
        <v>2036</v>
      </c>
      <c r="CZ3692" s="1" t="s">
        <v>230</v>
      </c>
      <c r="DA3692" s="1" t="s">
        <v>111</v>
      </c>
      <c r="DB3692" s="1" t="s">
        <v>112</v>
      </c>
    </row>
    <row r="3693" spans="1:111" ht="15.6" customHeight="1" x14ac:dyDescent="0.25">
      <c r="A3693" s="1" t="s">
        <v>21171</v>
      </c>
      <c r="B3693" s="1" t="s">
        <v>109</v>
      </c>
      <c r="C3693" s="2">
        <v>44354.163369444446</v>
      </c>
      <c r="D3693" s="2">
        <v>44399</v>
      </c>
      <c r="E3693" s="1" t="s">
        <v>180</v>
      </c>
      <c r="G3693" s="1" t="s">
        <v>112</v>
      </c>
      <c r="H3693" s="1" t="s">
        <v>112</v>
      </c>
      <c r="I3693" s="1" t="s">
        <v>112</v>
      </c>
      <c r="J3693" s="1" t="s">
        <v>11359</v>
      </c>
      <c r="K3693" s="1" t="s">
        <v>11360</v>
      </c>
      <c r="L3693" s="1" t="s">
        <v>11361</v>
      </c>
      <c r="M3693" s="1" t="s">
        <v>138</v>
      </c>
      <c r="N3693" s="1" t="s">
        <v>116</v>
      </c>
      <c r="O3693" s="1" t="s">
        <v>117</v>
      </c>
      <c r="P3693" s="9">
        <v>96950</v>
      </c>
      <c r="Q3693" s="1" t="s">
        <v>118</v>
      </c>
      <c r="R3693" s="1" t="s">
        <v>138</v>
      </c>
      <c r="S3693" s="1">
        <v>16702340801</v>
      </c>
      <c r="U3693" s="1">
        <v>44419</v>
      </c>
      <c r="V3693" s="1" t="s">
        <v>119</v>
      </c>
      <c r="X3693" s="1" t="s">
        <v>11319</v>
      </c>
      <c r="Y3693" s="1" t="s">
        <v>11362</v>
      </c>
      <c r="Z3693" s="1" t="s">
        <v>11363</v>
      </c>
      <c r="AA3693" s="1" t="s">
        <v>2483</v>
      </c>
      <c r="AB3693" s="1" t="s">
        <v>15670</v>
      </c>
      <c r="AC3693" s="1" t="s">
        <v>138</v>
      </c>
      <c r="AD3693" s="1" t="s">
        <v>690</v>
      </c>
      <c r="AE3693" s="1" t="s">
        <v>117</v>
      </c>
      <c r="AF3693" s="9">
        <v>96913</v>
      </c>
      <c r="AG3693" s="1" t="s">
        <v>118</v>
      </c>
      <c r="AH3693" s="1" t="s">
        <v>138</v>
      </c>
      <c r="AI3693" s="1">
        <v>16718981741</v>
      </c>
      <c r="AK3693" s="1" t="s">
        <v>11365</v>
      </c>
      <c r="BC3693" s="1" t="str">
        <f>"41-4012.00"</f>
        <v>41-4012.00</v>
      </c>
      <c r="BD3693" s="1" t="s">
        <v>313</v>
      </c>
      <c r="BE3693" s="1" t="s">
        <v>21172</v>
      </c>
      <c r="BF3693" s="1" t="s">
        <v>3151</v>
      </c>
      <c r="BG3693" s="1">
        <v>3</v>
      </c>
      <c r="BI3693" s="2">
        <v>44470</v>
      </c>
      <c r="BJ3693" s="2">
        <v>44834</v>
      </c>
      <c r="BM3693" s="1">
        <v>40</v>
      </c>
      <c r="BN3693" s="1">
        <v>0</v>
      </c>
      <c r="BO3693" s="1">
        <v>8</v>
      </c>
      <c r="BP3693" s="1">
        <v>8</v>
      </c>
      <c r="BQ3693" s="1">
        <v>8</v>
      </c>
      <c r="BR3693" s="1">
        <v>8</v>
      </c>
      <c r="BS3693" s="1">
        <v>8</v>
      </c>
      <c r="BT3693" s="1">
        <v>0</v>
      </c>
      <c r="BU3693" s="1" t="str">
        <f>"8:00 AM"</f>
        <v>8:00 AM</v>
      </c>
      <c r="BV3693" s="1" t="str">
        <f>"5:00 PM"</f>
        <v>5:00 PM</v>
      </c>
      <c r="BW3693" s="1" t="s">
        <v>135</v>
      </c>
      <c r="BX3693" s="1">
        <v>0</v>
      </c>
      <c r="BY3693" s="1">
        <v>12</v>
      </c>
      <c r="BZ3693" s="1" t="s">
        <v>112</v>
      </c>
      <c r="CB3693" s="1" t="s">
        <v>21173</v>
      </c>
      <c r="CC3693" s="1" t="s">
        <v>11368</v>
      </c>
      <c r="CD3693" s="1" t="s">
        <v>138</v>
      </c>
      <c r="CE3693" s="1" t="s">
        <v>116</v>
      </c>
      <c r="CF3693" s="1" t="s">
        <v>117</v>
      </c>
      <c r="CG3693" s="1">
        <v>96950</v>
      </c>
      <c r="CH3693" s="3">
        <v>10.52</v>
      </c>
      <c r="CI3693" s="3">
        <v>10.52</v>
      </c>
      <c r="CJ3693" s="3">
        <v>15.78</v>
      </c>
      <c r="CK3693" s="3">
        <v>15.78</v>
      </c>
      <c r="CL3693" s="1" t="s">
        <v>137</v>
      </c>
      <c r="CM3693" s="1" t="s">
        <v>138</v>
      </c>
      <c r="CN3693" s="1" t="s">
        <v>139</v>
      </c>
      <c r="CP3693" s="1" t="s">
        <v>112</v>
      </c>
      <c r="CQ3693" s="1" t="s">
        <v>111</v>
      </c>
      <c r="CR3693" s="1" t="s">
        <v>112</v>
      </c>
      <c r="CS3693" s="1" t="s">
        <v>111</v>
      </c>
      <c r="CT3693" s="1" t="s">
        <v>138</v>
      </c>
      <c r="CU3693" s="1" t="s">
        <v>111</v>
      </c>
      <c r="CV3693" s="1" t="s">
        <v>138</v>
      </c>
      <c r="CW3693" s="1" t="s">
        <v>11369</v>
      </c>
      <c r="CX3693" s="1">
        <v>16702340801</v>
      </c>
      <c r="CY3693" s="1" t="s">
        <v>11370</v>
      </c>
      <c r="CZ3693" s="1" t="s">
        <v>138</v>
      </c>
      <c r="DA3693" s="1" t="s">
        <v>111</v>
      </c>
      <c r="DB3693" s="1" t="s">
        <v>112</v>
      </c>
    </row>
    <row r="3694" spans="1:111" ht="15.6" customHeight="1" x14ac:dyDescent="0.25">
      <c r="A3694" s="1" t="s">
        <v>21174</v>
      </c>
      <c r="B3694" s="1" t="s">
        <v>109</v>
      </c>
      <c r="C3694" s="2">
        <v>44375.882778472223</v>
      </c>
      <c r="D3694" s="2">
        <v>44433</v>
      </c>
      <c r="E3694" s="1" t="s">
        <v>180</v>
      </c>
      <c r="G3694" s="1" t="s">
        <v>112</v>
      </c>
      <c r="H3694" s="1" t="s">
        <v>112</v>
      </c>
      <c r="I3694" s="1" t="s">
        <v>112</v>
      </c>
      <c r="J3694" s="1" t="s">
        <v>9861</v>
      </c>
      <c r="L3694" s="1" t="s">
        <v>9862</v>
      </c>
      <c r="M3694" s="1" t="s">
        <v>9863</v>
      </c>
      <c r="N3694" s="1" t="s">
        <v>116</v>
      </c>
      <c r="O3694" s="1" t="s">
        <v>117</v>
      </c>
      <c r="P3694" s="9">
        <v>96950</v>
      </c>
      <c r="Q3694" s="1" t="s">
        <v>118</v>
      </c>
      <c r="S3694" s="1">
        <v>16704833670</v>
      </c>
      <c r="T3694" s="1">
        <v>0</v>
      </c>
      <c r="U3694" s="1">
        <v>56152</v>
      </c>
      <c r="V3694" s="1" t="s">
        <v>119</v>
      </c>
      <c r="X3694" s="1" t="s">
        <v>3525</v>
      </c>
      <c r="Y3694" s="1" t="s">
        <v>9864</v>
      </c>
      <c r="AA3694" s="1" t="s">
        <v>245</v>
      </c>
      <c r="AB3694" s="1" t="s">
        <v>9862</v>
      </c>
      <c r="AC3694" s="1" t="s">
        <v>9863</v>
      </c>
      <c r="AD3694" s="1" t="s">
        <v>116</v>
      </c>
      <c r="AE3694" s="1" t="s">
        <v>117</v>
      </c>
      <c r="AF3694" s="9">
        <v>96950</v>
      </c>
      <c r="AG3694" s="1" t="s">
        <v>118</v>
      </c>
      <c r="AI3694" s="1">
        <v>16704833670</v>
      </c>
      <c r="AJ3694" s="1">
        <v>0</v>
      </c>
      <c r="AK3694" s="1" t="s">
        <v>9865</v>
      </c>
      <c r="BC3694" s="1" t="str">
        <f>"43-1011.00"</f>
        <v>43-1011.00</v>
      </c>
      <c r="BD3694" s="1" t="s">
        <v>421</v>
      </c>
      <c r="BE3694" s="1" t="s">
        <v>21175</v>
      </c>
      <c r="BF3694" s="1" t="s">
        <v>10247</v>
      </c>
      <c r="BG3694" s="1">
        <v>1</v>
      </c>
      <c r="BI3694" s="2">
        <v>44470</v>
      </c>
      <c r="BJ3694" s="2">
        <v>44834</v>
      </c>
      <c r="BM3694" s="1">
        <v>40</v>
      </c>
      <c r="BN3694" s="1">
        <v>0</v>
      </c>
      <c r="BO3694" s="1">
        <v>8</v>
      </c>
      <c r="BP3694" s="1">
        <v>8</v>
      </c>
      <c r="BQ3694" s="1">
        <v>8</v>
      </c>
      <c r="BR3694" s="1">
        <v>8</v>
      </c>
      <c r="BS3694" s="1">
        <v>8</v>
      </c>
      <c r="BT3694" s="1">
        <v>0</v>
      </c>
      <c r="BU3694" s="1" t="str">
        <f>"8:00 AM"</f>
        <v>8:00 AM</v>
      </c>
      <c r="BV3694" s="1" t="str">
        <f>"5:00 PM"</f>
        <v>5:00 PM</v>
      </c>
      <c r="BW3694" s="1" t="s">
        <v>135</v>
      </c>
      <c r="BX3694" s="1">
        <v>0</v>
      </c>
      <c r="BY3694" s="1">
        <v>24</v>
      </c>
      <c r="BZ3694" s="1" t="s">
        <v>112</v>
      </c>
      <c r="CB3694" s="1" t="s">
        <v>21176</v>
      </c>
      <c r="CC3694" s="1" t="s">
        <v>9862</v>
      </c>
      <c r="CD3694" s="1" t="s">
        <v>9863</v>
      </c>
      <c r="CE3694" s="1" t="s">
        <v>116</v>
      </c>
      <c r="CF3694" s="1" t="s">
        <v>117</v>
      </c>
      <c r="CG3694" s="1">
        <v>96950</v>
      </c>
      <c r="CH3694" s="3">
        <v>13.62</v>
      </c>
      <c r="CI3694" s="3">
        <v>13.62</v>
      </c>
      <c r="CJ3694" s="3">
        <v>20.43</v>
      </c>
      <c r="CK3694" s="3">
        <v>20.43</v>
      </c>
      <c r="CL3694" s="1" t="s">
        <v>137</v>
      </c>
      <c r="CM3694" s="1" t="s">
        <v>138</v>
      </c>
      <c r="CN3694" s="1" t="s">
        <v>139</v>
      </c>
      <c r="CP3694" s="1" t="s">
        <v>112</v>
      </c>
      <c r="CQ3694" s="1" t="s">
        <v>111</v>
      </c>
      <c r="CR3694" s="1" t="s">
        <v>112</v>
      </c>
      <c r="CS3694" s="1" t="s">
        <v>111</v>
      </c>
      <c r="CT3694" s="1" t="s">
        <v>138</v>
      </c>
      <c r="CU3694" s="1" t="s">
        <v>111</v>
      </c>
      <c r="CV3694" s="1" t="s">
        <v>138</v>
      </c>
      <c r="CW3694" s="1" t="s">
        <v>138</v>
      </c>
      <c r="CX3694" s="1">
        <v>16704833670</v>
      </c>
      <c r="CY3694" s="1" t="s">
        <v>9865</v>
      </c>
      <c r="CZ3694" s="1" t="s">
        <v>138</v>
      </c>
      <c r="DA3694" s="1" t="s">
        <v>111</v>
      </c>
      <c r="DB3694" s="1" t="s">
        <v>112</v>
      </c>
      <c r="DC3694" s="1" t="s">
        <v>3525</v>
      </c>
      <c r="DD3694" s="1" t="s">
        <v>9864</v>
      </c>
      <c r="DF3694" s="1" t="s">
        <v>9861</v>
      </c>
      <c r="DG3694" s="1" t="s">
        <v>9865</v>
      </c>
    </row>
    <row r="3695" spans="1:111" ht="15.6" customHeight="1" x14ac:dyDescent="0.25">
      <c r="A3695" s="1" t="s">
        <v>21188</v>
      </c>
      <c r="B3695" s="1" t="s">
        <v>109</v>
      </c>
      <c r="C3695" s="2">
        <v>44378.83231539352</v>
      </c>
      <c r="D3695" s="2">
        <v>44434</v>
      </c>
      <c r="E3695" s="1" t="s">
        <v>180</v>
      </c>
      <c r="G3695" s="1" t="s">
        <v>112</v>
      </c>
      <c r="H3695" s="1" t="s">
        <v>112</v>
      </c>
      <c r="I3695" s="1" t="s">
        <v>112</v>
      </c>
      <c r="J3695" s="1" t="s">
        <v>2668</v>
      </c>
      <c r="K3695" s="1" t="s">
        <v>2669</v>
      </c>
      <c r="L3695" s="1" t="s">
        <v>2670</v>
      </c>
      <c r="M3695" s="1" t="s">
        <v>2671</v>
      </c>
      <c r="N3695" s="1" t="s">
        <v>116</v>
      </c>
      <c r="O3695" s="1" t="s">
        <v>117</v>
      </c>
      <c r="P3695" s="9">
        <v>96950</v>
      </c>
      <c r="Q3695" s="1" t="s">
        <v>118</v>
      </c>
      <c r="S3695" s="1">
        <v>16702346485</v>
      </c>
      <c r="U3695" s="1">
        <v>812112</v>
      </c>
      <c r="V3695" s="1" t="s">
        <v>119</v>
      </c>
      <c r="X3695" s="1" t="s">
        <v>1052</v>
      </c>
      <c r="Y3695" s="1" t="s">
        <v>2672</v>
      </c>
      <c r="Z3695" s="1" t="s">
        <v>2673</v>
      </c>
      <c r="AA3695" s="1" t="s">
        <v>373</v>
      </c>
      <c r="AB3695" s="1" t="s">
        <v>2670</v>
      </c>
      <c r="AC3695" s="1" t="s">
        <v>2674</v>
      </c>
      <c r="AD3695" s="1" t="s">
        <v>116</v>
      </c>
      <c r="AE3695" s="1" t="s">
        <v>117</v>
      </c>
      <c r="AF3695" s="9">
        <v>96950</v>
      </c>
      <c r="AG3695" s="1" t="s">
        <v>118</v>
      </c>
      <c r="AI3695" s="1">
        <v>16702346485</v>
      </c>
      <c r="AK3695" s="1" t="s">
        <v>2675</v>
      </c>
      <c r="BC3695" s="1" t="str">
        <f>"39-5012.00"</f>
        <v>39-5012.00</v>
      </c>
      <c r="BD3695" s="1" t="s">
        <v>1831</v>
      </c>
      <c r="BE3695" s="1" t="s">
        <v>2676</v>
      </c>
      <c r="BF3695" s="1" t="s">
        <v>2677</v>
      </c>
      <c r="BG3695" s="1">
        <v>3</v>
      </c>
      <c r="BI3695" s="2">
        <v>44470</v>
      </c>
      <c r="BJ3695" s="2">
        <v>44834</v>
      </c>
      <c r="BM3695" s="1">
        <v>35</v>
      </c>
      <c r="BN3695" s="1">
        <v>7</v>
      </c>
      <c r="BO3695" s="1">
        <v>0</v>
      </c>
      <c r="BP3695" s="1">
        <v>0</v>
      </c>
      <c r="BQ3695" s="1">
        <v>7</v>
      </c>
      <c r="BR3695" s="1">
        <v>7</v>
      </c>
      <c r="BS3695" s="1">
        <v>7</v>
      </c>
      <c r="BT3695" s="1">
        <v>7</v>
      </c>
      <c r="BU3695" s="1" t="str">
        <f>"11:00 AM"</f>
        <v>11:00 AM</v>
      </c>
      <c r="BV3695" s="1" t="str">
        <f>"7:00 PM"</f>
        <v>7:00 PM</v>
      </c>
      <c r="BW3695" s="1" t="s">
        <v>135</v>
      </c>
      <c r="BX3695" s="1">
        <v>0</v>
      </c>
      <c r="BY3695" s="1">
        <v>12</v>
      </c>
      <c r="BZ3695" s="1" t="s">
        <v>112</v>
      </c>
      <c r="CB3695" s="1" t="s">
        <v>138</v>
      </c>
      <c r="CC3695" s="1" t="s">
        <v>2670</v>
      </c>
      <c r="CD3695" s="1" t="s">
        <v>2678</v>
      </c>
      <c r="CE3695" s="1" t="s">
        <v>116</v>
      </c>
      <c r="CF3695" s="1" t="s">
        <v>117</v>
      </c>
      <c r="CG3695" s="1">
        <v>96950</v>
      </c>
      <c r="CH3695" s="3">
        <v>8.08</v>
      </c>
      <c r="CI3695" s="3">
        <v>8.08</v>
      </c>
      <c r="CJ3695" s="3">
        <v>12.12</v>
      </c>
      <c r="CK3695" s="3">
        <v>12.12</v>
      </c>
      <c r="CL3695" s="1" t="s">
        <v>137</v>
      </c>
      <c r="CM3695" s="1" t="s">
        <v>138</v>
      </c>
      <c r="CN3695" s="1" t="s">
        <v>139</v>
      </c>
      <c r="CP3695" s="1" t="s">
        <v>112</v>
      </c>
      <c r="CQ3695" s="1" t="s">
        <v>111</v>
      </c>
      <c r="CR3695" s="1" t="s">
        <v>112</v>
      </c>
      <c r="CS3695" s="1" t="s">
        <v>111</v>
      </c>
      <c r="CT3695" s="1" t="s">
        <v>138</v>
      </c>
      <c r="CU3695" s="1" t="s">
        <v>111</v>
      </c>
      <c r="CV3695" s="1" t="s">
        <v>138</v>
      </c>
      <c r="CW3695" s="1" t="s">
        <v>362</v>
      </c>
      <c r="CX3695" s="1">
        <v>16702346485</v>
      </c>
      <c r="CY3695" s="1" t="s">
        <v>2675</v>
      </c>
      <c r="CZ3695" s="1" t="s">
        <v>716</v>
      </c>
      <c r="DA3695" s="1" t="s">
        <v>111</v>
      </c>
      <c r="DB3695" s="1" t="s">
        <v>112</v>
      </c>
    </row>
    <row r="3696" spans="1:111" ht="15.6" customHeight="1" x14ac:dyDescent="0.25">
      <c r="A3696" s="1" t="s">
        <v>21189</v>
      </c>
      <c r="B3696" s="1" t="s">
        <v>109</v>
      </c>
      <c r="C3696" s="2">
        <v>44331.923571874999</v>
      </c>
      <c r="D3696" s="2">
        <v>44400</v>
      </c>
      <c r="E3696" s="1" t="s">
        <v>110</v>
      </c>
      <c r="F3696" s="2">
        <v>44463.833333333336</v>
      </c>
      <c r="G3696" s="1" t="s">
        <v>111</v>
      </c>
      <c r="H3696" s="1" t="s">
        <v>112</v>
      </c>
      <c r="I3696" s="1" t="s">
        <v>112</v>
      </c>
      <c r="J3696" s="1" t="s">
        <v>6188</v>
      </c>
      <c r="K3696" s="1" t="s">
        <v>6189</v>
      </c>
      <c r="L3696" s="1" t="s">
        <v>6190</v>
      </c>
      <c r="N3696" s="1" t="s">
        <v>116</v>
      </c>
      <c r="O3696" s="1" t="s">
        <v>117</v>
      </c>
      <c r="P3696" s="9">
        <v>96950</v>
      </c>
      <c r="Q3696" s="1" t="s">
        <v>118</v>
      </c>
      <c r="R3696" s="1" t="s">
        <v>362</v>
      </c>
      <c r="S3696" s="1">
        <v>16702859535</v>
      </c>
      <c r="U3696" s="1">
        <v>81211</v>
      </c>
      <c r="V3696" s="1" t="s">
        <v>119</v>
      </c>
      <c r="X3696" s="1" t="s">
        <v>6191</v>
      </c>
      <c r="Y3696" s="1" t="s">
        <v>6192</v>
      </c>
      <c r="Z3696" s="1" t="s">
        <v>402</v>
      </c>
      <c r="AA3696" s="1" t="s">
        <v>373</v>
      </c>
      <c r="AB3696" s="1" t="s">
        <v>15041</v>
      </c>
      <c r="AD3696" s="1" t="s">
        <v>116</v>
      </c>
      <c r="AE3696" s="1" t="s">
        <v>117</v>
      </c>
      <c r="AF3696" s="9">
        <v>96950</v>
      </c>
      <c r="AG3696" s="1" t="s">
        <v>118</v>
      </c>
      <c r="AH3696" s="1" t="s">
        <v>362</v>
      </c>
      <c r="AI3696" s="1">
        <v>16702859535</v>
      </c>
      <c r="AK3696" s="1" t="s">
        <v>6194</v>
      </c>
      <c r="BC3696" s="1" t="str">
        <f>"39-5012.00"</f>
        <v>39-5012.00</v>
      </c>
      <c r="BD3696" s="1" t="s">
        <v>1831</v>
      </c>
      <c r="BE3696" s="1" t="s">
        <v>21190</v>
      </c>
      <c r="BF3696" s="1" t="s">
        <v>6195</v>
      </c>
      <c r="BG3696" s="1">
        <v>4</v>
      </c>
      <c r="BI3696" s="2">
        <v>44465</v>
      </c>
      <c r="BJ3696" s="2">
        <v>44829</v>
      </c>
      <c r="BM3696" s="1">
        <v>35</v>
      </c>
      <c r="BN3696" s="1">
        <v>7</v>
      </c>
      <c r="BO3696" s="1">
        <v>0</v>
      </c>
      <c r="BP3696" s="1">
        <v>7</v>
      </c>
      <c r="BQ3696" s="1">
        <v>7</v>
      </c>
      <c r="BR3696" s="1">
        <v>0</v>
      </c>
      <c r="BS3696" s="1">
        <v>7</v>
      </c>
      <c r="BT3696" s="1">
        <v>7</v>
      </c>
      <c r="BU3696" s="1" t="str">
        <f>"9:00 AM"</f>
        <v>9:00 AM</v>
      </c>
      <c r="BV3696" s="1" t="str">
        <f>"5:00 PM"</f>
        <v>5:00 PM</v>
      </c>
      <c r="BW3696" s="1" t="s">
        <v>135</v>
      </c>
      <c r="BX3696" s="1">
        <v>0</v>
      </c>
      <c r="BY3696" s="1">
        <v>12</v>
      </c>
      <c r="BZ3696" s="1" t="s">
        <v>112</v>
      </c>
      <c r="CB3696" s="1" t="s">
        <v>362</v>
      </c>
      <c r="CC3696" s="1" t="s">
        <v>2804</v>
      </c>
      <c r="CD3696" s="1" t="s">
        <v>2804</v>
      </c>
      <c r="CE3696" s="1" t="s">
        <v>116</v>
      </c>
      <c r="CF3696" s="1" t="s">
        <v>117</v>
      </c>
      <c r="CG3696" s="1">
        <v>96950</v>
      </c>
      <c r="CH3696" s="3">
        <v>8.08</v>
      </c>
      <c r="CI3696" s="3">
        <v>8.08</v>
      </c>
      <c r="CJ3696" s="3">
        <v>12.12</v>
      </c>
      <c r="CK3696" s="3">
        <v>12.12</v>
      </c>
      <c r="CL3696" s="1" t="s">
        <v>137</v>
      </c>
      <c r="CN3696" s="1" t="s">
        <v>139</v>
      </c>
      <c r="CP3696" s="1" t="s">
        <v>112</v>
      </c>
      <c r="CQ3696" s="1" t="s">
        <v>111</v>
      </c>
      <c r="CR3696" s="1" t="s">
        <v>112</v>
      </c>
      <c r="CS3696" s="1" t="s">
        <v>111</v>
      </c>
      <c r="CT3696" s="1" t="s">
        <v>138</v>
      </c>
      <c r="CU3696" s="1" t="s">
        <v>111</v>
      </c>
      <c r="CV3696" s="1" t="s">
        <v>138</v>
      </c>
      <c r="CW3696" s="1" t="s">
        <v>21191</v>
      </c>
      <c r="CX3696" s="1">
        <v>16706702859</v>
      </c>
      <c r="CY3696" s="1" t="s">
        <v>6194</v>
      </c>
      <c r="CZ3696" s="1" t="s">
        <v>873</v>
      </c>
      <c r="DA3696" s="1" t="s">
        <v>111</v>
      </c>
      <c r="DB3696" s="1" t="s">
        <v>112</v>
      </c>
    </row>
    <row r="3697" spans="1:111" ht="15.6" customHeight="1" x14ac:dyDescent="0.25">
      <c r="A3697" s="1" t="s">
        <v>21217</v>
      </c>
      <c r="B3697" s="1" t="s">
        <v>109</v>
      </c>
      <c r="C3697" s="2">
        <v>44417.096415624997</v>
      </c>
      <c r="D3697" s="2">
        <v>44466</v>
      </c>
      <c r="E3697" s="1" t="s">
        <v>110</v>
      </c>
      <c r="F3697" s="2">
        <v>44421.833333333336</v>
      </c>
      <c r="G3697" s="1" t="s">
        <v>112</v>
      </c>
      <c r="H3697" s="1" t="s">
        <v>112</v>
      </c>
      <c r="I3697" s="1" t="s">
        <v>112</v>
      </c>
      <c r="J3697" s="1" t="s">
        <v>7960</v>
      </c>
      <c r="L3697" s="1" t="s">
        <v>17692</v>
      </c>
      <c r="M3697" s="1" t="s">
        <v>17693</v>
      </c>
      <c r="N3697" s="1" t="s">
        <v>116</v>
      </c>
      <c r="O3697" s="1" t="s">
        <v>117</v>
      </c>
      <c r="P3697" s="9">
        <v>96950</v>
      </c>
      <c r="Q3697" s="1" t="s">
        <v>118</v>
      </c>
      <c r="R3697" s="1" t="s">
        <v>138</v>
      </c>
      <c r="S3697" s="1">
        <v>16702342066</v>
      </c>
      <c r="T3697" s="1">
        <v>0</v>
      </c>
      <c r="U3697" s="1">
        <v>56172</v>
      </c>
      <c r="V3697" s="1" t="s">
        <v>119</v>
      </c>
      <c r="X3697" s="1" t="s">
        <v>7146</v>
      </c>
      <c r="Y3697" s="1" t="s">
        <v>5347</v>
      </c>
      <c r="Z3697" s="1" t="s">
        <v>7147</v>
      </c>
      <c r="AA3697" s="1" t="s">
        <v>773</v>
      </c>
      <c r="AB3697" s="1" t="s">
        <v>17692</v>
      </c>
      <c r="AC3697" s="1" t="s">
        <v>17693</v>
      </c>
      <c r="AD3697" s="1" t="s">
        <v>167</v>
      </c>
      <c r="AE3697" s="1" t="s">
        <v>117</v>
      </c>
      <c r="AF3697" s="9">
        <v>96950</v>
      </c>
      <c r="AG3697" s="1" t="s">
        <v>118</v>
      </c>
      <c r="AH3697" s="1" t="s">
        <v>138</v>
      </c>
      <c r="AI3697" s="1">
        <v>16702338600</v>
      </c>
      <c r="AJ3697" s="1">
        <v>0</v>
      </c>
      <c r="AK3697" s="1" t="s">
        <v>7150</v>
      </c>
      <c r="BC3697" s="1" t="str">
        <f>"37-2012.00"</f>
        <v>37-2012.00</v>
      </c>
      <c r="BD3697" s="1" t="s">
        <v>576</v>
      </c>
      <c r="BE3697" s="1" t="s">
        <v>17694</v>
      </c>
      <c r="BF3697" s="1" t="s">
        <v>17695</v>
      </c>
      <c r="BG3697" s="1">
        <v>1</v>
      </c>
      <c r="BI3697" s="2">
        <v>44423</v>
      </c>
      <c r="BJ3697" s="2">
        <v>45518</v>
      </c>
      <c r="BM3697" s="1">
        <v>40</v>
      </c>
      <c r="BN3697" s="1">
        <v>0</v>
      </c>
      <c r="BO3697" s="1">
        <v>8</v>
      </c>
      <c r="BP3697" s="1">
        <v>8</v>
      </c>
      <c r="BQ3697" s="1">
        <v>8</v>
      </c>
      <c r="BR3697" s="1">
        <v>8</v>
      </c>
      <c r="BS3697" s="1">
        <v>8</v>
      </c>
      <c r="BT3697" s="1">
        <v>0</v>
      </c>
      <c r="BU3697" s="1" t="str">
        <f>"8:00 AM"</f>
        <v>8:00 AM</v>
      </c>
      <c r="BV3697" s="1" t="str">
        <f>"5:00 PM"</f>
        <v>5:00 PM</v>
      </c>
      <c r="BW3697" s="1" t="s">
        <v>230</v>
      </c>
      <c r="BX3697" s="1">
        <v>0</v>
      </c>
      <c r="BY3697" s="1">
        <v>12</v>
      </c>
      <c r="BZ3697" s="1" t="s">
        <v>112</v>
      </c>
      <c r="CB3697" s="1" t="s">
        <v>138</v>
      </c>
      <c r="CC3697" s="1" t="s">
        <v>17692</v>
      </c>
      <c r="CD3697" s="1" t="s">
        <v>17693</v>
      </c>
      <c r="CE3697" s="1" t="s">
        <v>167</v>
      </c>
      <c r="CF3697" s="1" t="s">
        <v>117</v>
      </c>
      <c r="CG3697" s="1">
        <v>96950</v>
      </c>
      <c r="CH3697" s="3">
        <v>7.59</v>
      </c>
      <c r="CI3697" s="3">
        <v>7.59</v>
      </c>
      <c r="CJ3697" s="3">
        <v>11.39</v>
      </c>
      <c r="CK3697" s="3">
        <v>11.39</v>
      </c>
      <c r="CL3697" s="1" t="s">
        <v>137</v>
      </c>
      <c r="CM3697" s="1" t="s">
        <v>168</v>
      </c>
      <c r="CN3697" s="1" t="s">
        <v>139</v>
      </c>
      <c r="CP3697" s="1" t="s">
        <v>111</v>
      </c>
      <c r="CQ3697" s="1" t="s">
        <v>111</v>
      </c>
      <c r="CR3697" s="1" t="s">
        <v>112</v>
      </c>
      <c r="CS3697" s="1" t="s">
        <v>111</v>
      </c>
      <c r="CT3697" s="1" t="s">
        <v>138</v>
      </c>
      <c r="CU3697" s="1" t="s">
        <v>111</v>
      </c>
      <c r="CV3697" s="1" t="s">
        <v>138</v>
      </c>
      <c r="CW3697" s="1" t="s">
        <v>168</v>
      </c>
      <c r="CX3697" s="1">
        <v>16702342066</v>
      </c>
      <c r="CY3697" s="1" t="s">
        <v>7150</v>
      </c>
      <c r="CZ3697" s="1" t="s">
        <v>168</v>
      </c>
      <c r="DA3697" s="1" t="s">
        <v>111</v>
      </c>
      <c r="DB3697" s="1" t="s">
        <v>112</v>
      </c>
    </row>
    <row r="3698" spans="1:111" ht="15.6" customHeight="1" x14ac:dyDescent="0.25">
      <c r="A3698" s="1" t="s">
        <v>21218</v>
      </c>
      <c r="B3698" s="1" t="s">
        <v>109</v>
      </c>
      <c r="C3698" s="2">
        <v>44403.772991203703</v>
      </c>
      <c r="D3698" s="2">
        <v>44462</v>
      </c>
      <c r="E3698" s="1" t="s">
        <v>180</v>
      </c>
      <c r="G3698" s="1" t="s">
        <v>111</v>
      </c>
      <c r="H3698" s="1" t="s">
        <v>112</v>
      </c>
      <c r="I3698" s="1" t="s">
        <v>112</v>
      </c>
      <c r="J3698" s="1" t="s">
        <v>5584</v>
      </c>
      <c r="K3698" s="1" t="s">
        <v>5584</v>
      </c>
      <c r="L3698" s="1" t="s">
        <v>5585</v>
      </c>
      <c r="M3698" s="1" t="s">
        <v>5586</v>
      </c>
      <c r="N3698" s="1" t="s">
        <v>997</v>
      </c>
      <c r="O3698" s="1" t="s">
        <v>117</v>
      </c>
      <c r="P3698" s="9">
        <v>96951</v>
      </c>
      <c r="Q3698" s="1" t="s">
        <v>118</v>
      </c>
      <c r="R3698" s="1" t="s">
        <v>1856</v>
      </c>
      <c r="S3698" s="1">
        <v>16705326225</v>
      </c>
      <c r="U3698" s="1">
        <v>48851</v>
      </c>
      <c r="V3698" s="1" t="s">
        <v>119</v>
      </c>
      <c r="X3698" s="1" t="s">
        <v>541</v>
      </c>
      <c r="Y3698" s="1" t="s">
        <v>5587</v>
      </c>
      <c r="Z3698" s="1" t="s">
        <v>892</v>
      </c>
      <c r="AA3698" s="1" t="s">
        <v>5588</v>
      </c>
      <c r="AB3698" s="1" t="s">
        <v>5585</v>
      </c>
      <c r="AC3698" s="1" t="s">
        <v>5586</v>
      </c>
      <c r="AD3698" s="1" t="s">
        <v>997</v>
      </c>
      <c r="AE3698" s="1" t="s">
        <v>117</v>
      </c>
      <c r="AF3698" s="9">
        <v>96951</v>
      </c>
      <c r="AG3698" s="1" t="s">
        <v>118</v>
      </c>
      <c r="AH3698" s="1" t="s">
        <v>1856</v>
      </c>
      <c r="AI3698" s="1">
        <v>16705326225</v>
      </c>
      <c r="AK3698" s="1" t="s">
        <v>5589</v>
      </c>
      <c r="BC3698" s="1" t="str">
        <f>"43-5011.00"</f>
        <v>43-5011.00</v>
      </c>
      <c r="BD3698" s="1" t="s">
        <v>2022</v>
      </c>
      <c r="BE3698" s="1" t="s">
        <v>15696</v>
      </c>
      <c r="BF3698" s="1" t="s">
        <v>2695</v>
      </c>
      <c r="BG3698" s="1">
        <v>1</v>
      </c>
      <c r="BI3698" s="2">
        <v>44470</v>
      </c>
      <c r="BJ3698" s="2">
        <v>45565</v>
      </c>
      <c r="BM3698" s="1">
        <v>40</v>
      </c>
      <c r="BN3698" s="1">
        <v>0</v>
      </c>
      <c r="BO3698" s="1">
        <v>0</v>
      </c>
      <c r="BP3698" s="1">
        <v>8</v>
      </c>
      <c r="BQ3698" s="1">
        <v>8</v>
      </c>
      <c r="BR3698" s="1">
        <v>8</v>
      </c>
      <c r="BS3698" s="1">
        <v>8</v>
      </c>
      <c r="BT3698" s="1">
        <v>8</v>
      </c>
      <c r="BU3698" s="1" t="str">
        <f>"8:00 AM"</f>
        <v>8:00 AM</v>
      </c>
      <c r="BV3698" s="1" t="str">
        <f>"6:00 PM"</f>
        <v>6:00 PM</v>
      </c>
      <c r="BW3698" s="1" t="s">
        <v>135</v>
      </c>
      <c r="BX3698" s="1">
        <v>0</v>
      </c>
      <c r="BY3698" s="1">
        <v>3</v>
      </c>
      <c r="BZ3698" s="1" t="s">
        <v>112</v>
      </c>
      <c r="CB3698" s="1" t="s">
        <v>21219</v>
      </c>
      <c r="CC3698" s="1" t="s">
        <v>13046</v>
      </c>
      <c r="CD3698" s="1" t="s">
        <v>13047</v>
      </c>
      <c r="CE3698" s="1" t="s">
        <v>997</v>
      </c>
      <c r="CF3698" s="1" t="s">
        <v>117</v>
      </c>
      <c r="CG3698" s="1">
        <v>96951</v>
      </c>
      <c r="CH3698" s="3">
        <v>8.5</v>
      </c>
      <c r="CI3698" s="3">
        <v>8.5</v>
      </c>
      <c r="CJ3698" s="3">
        <v>12.75</v>
      </c>
      <c r="CK3698" s="3">
        <v>12.75</v>
      </c>
      <c r="CL3698" s="1" t="s">
        <v>137</v>
      </c>
      <c r="CM3698" s="1" t="s">
        <v>331</v>
      </c>
      <c r="CN3698" s="1" t="s">
        <v>139</v>
      </c>
      <c r="CP3698" s="1" t="s">
        <v>112</v>
      </c>
      <c r="CQ3698" s="1" t="s">
        <v>111</v>
      </c>
      <c r="CR3698" s="1" t="s">
        <v>112</v>
      </c>
      <c r="CS3698" s="1" t="s">
        <v>112</v>
      </c>
      <c r="CT3698" s="1" t="s">
        <v>138</v>
      </c>
      <c r="CU3698" s="1" t="s">
        <v>111</v>
      </c>
      <c r="CV3698" s="1" t="s">
        <v>138</v>
      </c>
      <c r="CW3698" s="1" t="s">
        <v>21220</v>
      </c>
      <c r="CX3698" s="1">
        <v>16705326225</v>
      </c>
      <c r="CY3698" s="1" t="s">
        <v>5589</v>
      </c>
      <c r="CZ3698" s="1" t="s">
        <v>380</v>
      </c>
      <c r="DA3698" s="1" t="s">
        <v>111</v>
      </c>
      <c r="DB3698" s="1" t="s">
        <v>112</v>
      </c>
    </row>
    <row r="3699" spans="1:111" ht="15.6" customHeight="1" x14ac:dyDescent="0.25">
      <c r="A3699" s="1" t="s">
        <v>21231</v>
      </c>
      <c r="B3699" s="1" t="s">
        <v>109</v>
      </c>
      <c r="C3699" s="2">
        <v>44025.139424884263</v>
      </c>
      <c r="D3699" s="2">
        <v>44105</v>
      </c>
      <c r="E3699" s="1" t="s">
        <v>110</v>
      </c>
      <c r="F3699" s="2">
        <v>44103.833333333336</v>
      </c>
      <c r="G3699" s="1" t="s">
        <v>112</v>
      </c>
      <c r="H3699" s="1" t="s">
        <v>112</v>
      </c>
      <c r="I3699" s="1" t="s">
        <v>112</v>
      </c>
      <c r="J3699" s="1" t="s">
        <v>5856</v>
      </c>
      <c r="K3699" s="1" t="s">
        <v>6756</v>
      </c>
      <c r="L3699" s="1" t="s">
        <v>5858</v>
      </c>
      <c r="M3699" s="1" t="s">
        <v>5015</v>
      </c>
      <c r="N3699" s="1" t="s">
        <v>167</v>
      </c>
      <c r="O3699" s="1" t="s">
        <v>117</v>
      </c>
      <c r="P3699" s="9">
        <v>96950</v>
      </c>
      <c r="Q3699" s="1" t="s">
        <v>118</v>
      </c>
      <c r="S3699" s="1">
        <v>16707898261</v>
      </c>
      <c r="U3699" s="1">
        <v>45439</v>
      </c>
      <c r="V3699" s="1" t="s">
        <v>119</v>
      </c>
      <c r="X3699" s="1" t="s">
        <v>5859</v>
      </c>
      <c r="Y3699" s="1" t="s">
        <v>5860</v>
      </c>
      <c r="Z3699" s="1" t="s">
        <v>5861</v>
      </c>
      <c r="AA3699" s="1" t="s">
        <v>171</v>
      </c>
      <c r="AB3699" s="1" t="s">
        <v>17938</v>
      </c>
      <c r="AC3699" s="1" t="s">
        <v>5015</v>
      </c>
      <c r="AD3699" s="1" t="s">
        <v>167</v>
      </c>
      <c r="AE3699" s="1" t="s">
        <v>117</v>
      </c>
      <c r="AF3699" s="9">
        <v>96950</v>
      </c>
      <c r="AG3699" s="1" t="s">
        <v>118</v>
      </c>
      <c r="AI3699" s="1">
        <v>16707898261</v>
      </c>
      <c r="AK3699" s="1" t="s">
        <v>5863</v>
      </c>
      <c r="BC3699" s="1" t="str">
        <f>"11-1021.00"</f>
        <v>11-1021.00</v>
      </c>
      <c r="BD3699" s="1" t="s">
        <v>248</v>
      </c>
      <c r="BE3699" s="1" t="s">
        <v>17939</v>
      </c>
      <c r="BF3699" s="1" t="s">
        <v>528</v>
      </c>
      <c r="BG3699" s="1">
        <v>1</v>
      </c>
      <c r="BI3699" s="2">
        <v>44105</v>
      </c>
      <c r="BJ3699" s="2">
        <v>44469</v>
      </c>
      <c r="BM3699" s="1">
        <v>40</v>
      </c>
      <c r="BN3699" s="1">
        <v>0</v>
      </c>
      <c r="BO3699" s="1">
        <v>8</v>
      </c>
      <c r="BP3699" s="1">
        <v>8</v>
      </c>
      <c r="BQ3699" s="1">
        <v>8</v>
      </c>
      <c r="BR3699" s="1">
        <v>8</v>
      </c>
      <c r="BS3699" s="1">
        <v>8</v>
      </c>
      <c r="BT3699" s="1">
        <v>0</v>
      </c>
      <c r="BU3699" s="1" t="str">
        <f>"8:00 AM"</f>
        <v>8:00 AM</v>
      </c>
      <c r="BV3699" s="1" t="str">
        <f>"5:00 PM"</f>
        <v>5:00 PM</v>
      </c>
      <c r="BW3699" s="1" t="s">
        <v>193</v>
      </c>
      <c r="BX3699" s="1">
        <v>0</v>
      </c>
      <c r="BY3699" s="1">
        <v>60</v>
      </c>
      <c r="BZ3699" s="1" t="s">
        <v>111</v>
      </c>
      <c r="CA3699" s="1">
        <v>3</v>
      </c>
      <c r="CB3699" s="1" t="s">
        <v>17940</v>
      </c>
      <c r="CC3699" s="1" t="s">
        <v>21232</v>
      </c>
      <c r="CD3699" s="1" t="s">
        <v>5015</v>
      </c>
      <c r="CE3699" s="1" t="s">
        <v>167</v>
      </c>
      <c r="CF3699" s="1" t="s">
        <v>117</v>
      </c>
      <c r="CG3699" s="1">
        <v>96950</v>
      </c>
      <c r="CH3699" s="3">
        <v>30.92</v>
      </c>
      <c r="CI3699" s="3">
        <v>30.92</v>
      </c>
      <c r="CJ3699" s="3">
        <v>46.38</v>
      </c>
      <c r="CK3699" s="3">
        <v>46.38</v>
      </c>
      <c r="CL3699" s="1" t="s">
        <v>137</v>
      </c>
      <c r="CM3699" s="1" t="s">
        <v>138</v>
      </c>
      <c r="CN3699" s="1" t="s">
        <v>139</v>
      </c>
      <c r="CP3699" s="1" t="s">
        <v>112</v>
      </c>
      <c r="CQ3699" s="1" t="s">
        <v>111</v>
      </c>
      <c r="CR3699" s="1" t="s">
        <v>112</v>
      </c>
      <c r="CS3699" s="1" t="s">
        <v>111</v>
      </c>
      <c r="CT3699" s="1" t="s">
        <v>138</v>
      </c>
      <c r="CU3699" s="1" t="s">
        <v>138</v>
      </c>
      <c r="CV3699" s="1" t="s">
        <v>138</v>
      </c>
      <c r="CW3699" s="1" t="s">
        <v>138</v>
      </c>
      <c r="CX3699" s="1">
        <v>16707898261</v>
      </c>
      <c r="CY3699" s="1" t="s">
        <v>5863</v>
      </c>
      <c r="CZ3699" s="1" t="s">
        <v>168</v>
      </c>
      <c r="DA3699" s="1" t="s">
        <v>111</v>
      </c>
      <c r="DB3699" s="1" t="s">
        <v>112</v>
      </c>
    </row>
    <row r="3700" spans="1:111" ht="15.6" customHeight="1" x14ac:dyDescent="0.25">
      <c r="A3700" s="1" t="s">
        <v>21236</v>
      </c>
      <c r="B3700" s="1" t="s">
        <v>109</v>
      </c>
      <c r="C3700" s="2">
        <v>44021.988744097223</v>
      </c>
      <c r="D3700" s="2">
        <v>44106</v>
      </c>
      <c r="E3700" s="1" t="s">
        <v>110</v>
      </c>
      <c r="F3700" s="2">
        <v>44105.833333333336</v>
      </c>
      <c r="G3700" s="1" t="s">
        <v>111</v>
      </c>
      <c r="H3700" s="1" t="s">
        <v>112</v>
      </c>
      <c r="I3700" s="1" t="s">
        <v>112</v>
      </c>
      <c r="J3700" s="1" t="s">
        <v>16865</v>
      </c>
      <c r="L3700" s="1" t="s">
        <v>11740</v>
      </c>
      <c r="M3700" s="1" t="s">
        <v>16870</v>
      </c>
      <c r="N3700" s="1" t="s">
        <v>116</v>
      </c>
      <c r="O3700" s="1" t="s">
        <v>117</v>
      </c>
      <c r="P3700" s="9">
        <v>96950</v>
      </c>
      <c r="Q3700" s="1" t="s">
        <v>118</v>
      </c>
      <c r="S3700" s="1">
        <v>16702346259</v>
      </c>
      <c r="T3700" s="1">
        <v>3</v>
      </c>
      <c r="U3700" s="1">
        <v>323111</v>
      </c>
      <c r="V3700" s="1" t="s">
        <v>119</v>
      </c>
      <c r="X3700" s="1" t="s">
        <v>184</v>
      </c>
      <c r="Y3700" s="1" t="s">
        <v>10202</v>
      </c>
      <c r="Z3700" s="1" t="s">
        <v>20570</v>
      </c>
      <c r="AA3700" s="1" t="s">
        <v>10203</v>
      </c>
      <c r="AB3700" s="1" t="s">
        <v>21237</v>
      </c>
      <c r="AC3700" s="1" t="s">
        <v>21238</v>
      </c>
      <c r="AD3700" s="1" t="s">
        <v>116</v>
      </c>
      <c r="AE3700" s="1" t="s">
        <v>117</v>
      </c>
      <c r="AF3700" s="9">
        <v>96950</v>
      </c>
      <c r="AG3700" s="1" t="s">
        <v>118</v>
      </c>
      <c r="AH3700" s="1" t="s">
        <v>21239</v>
      </c>
      <c r="AI3700" s="1">
        <v>16702346259</v>
      </c>
      <c r="AJ3700" s="1">
        <v>3</v>
      </c>
      <c r="AK3700" s="1" t="s">
        <v>10205</v>
      </c>
      <c r="BC3700" s="1" t="str">
        <f>"27-1013.00"</f>
        <v>27-1013.00</v>
      </c>
      <c r="BD3700" s="1" t="s">
        <v>21240</v>
      </c>
      <c r="BE3700" s="1" t="s">
        <v>21241</v>
      </c>
      <c r="BF3700" s="1" t="s">
        <v>21242</v>
      </c>
      <c r="BG3700" s="1">
        <v>1</v>
      </c>
      <c r="BI3700" s="2">
        <v>44107</v>
      </c>
      <c r="BJ3700" s="2">
        <v>45201</v>
      </c>
      <c r="BM3700" s="1">
        <v>35</v>
      </c>
      <c r="BN3700" s="1">
        <v>0</v>
      </c>
      <c r="BO3700" s="1">
        <v>7</v>
      </c>
      <c r="BP3700" s="1">
        <v>7</v>
      </c>
      <c r="BQ3700" s="1">
        <v>7</v>
      </c>
      <c r="BR3700" s="1">
        <v>7</v>
      </c>
      <c r="BS3700" s="1">
        <v>7</v>
      </c>
      <c r="BT3700" s="1">
        <v>0</v>
      </c>
      <c r="BU3700" s="1" t="str">
        <f>"8:00 AM"</f>
        <v>8:00 AM</v>
      </c>
      <c r="BV3700" s="1" t="str">
        <f>"4:00 PM"</f>
        <v>4:00 PM</v>
      </c>
      <c r="BW3700" s="1" t="s">
        <v>392</v>
      </c>
      <c r="BX3700" s="1">
        <v>0</v>
      </c>
      <c r="BY3700" s="1">
        <v>24</v>
      </c>
      <c r="BZ3700" s="1" t="s">
        <v>112</v>
      </c>
      <c r="CA3700" s="1">
        <v>0</v>
      </c>
      <c r="CB3700" s="1" t="s">
        <v>21243</v>
      </c>
      <c r="CC3700" s="1" t="s">
        <v>11740</v>
      </c>
      <c r="CD3700" s="1" t="s">
        <v>21244</v>
      </c>
      <c r="CE3700" s="1" t="s">
        <v>21239</v>
      </c>
      <c r="CF3700" s="1" t="s">
        <v>117</v>
      </c>
      <c r="CG3700" s="1">
        <v>96950</v>
      </c>
      <c r="CH3700" s="3">
        <v>21.51</v>
      </c>
      <c r="CI3700" s="3">
        <v>21.51</v>
      </c>
      <c r="CJ3700" s="3">
        <v>32.26</v>
      </c>
      <c r="CK3700" s="3">
        <v>32.26</v>
      </c>
      <c r="CL3700" s="1" t="s">
        <v>137</v>
      </c>
      <c r="CM3700" s="1" t="s">
        <v>168</v>
      </c>
      <c r="CN3700" s="1" t="s">
        <v>139</v>
      </c>
      <c r="CP3700" s="1" t="s">
        <v>112</v>
      </c>
      <c r="CQ3700" s="1" t="s">
        <v>111</v>
      </c>
      <c r="CR3700" s="1" t="s">
        <v>112</v>
      </c>
      <c r="CS3700" s="1" t="s">
        <v>111</v>
      </c>
      <c r="CT3700" s="1" t="s">
        <v>138</v>
      </c>
      <c r="CU3700" s="1" t="s">
        <v>111</v>
      </c>
      <c r="CV3700" s="1" t="s">
        <v>138</v>
      </c>
      <c r="CW3700" s="1" t="s">
        <v>21245</v>
      </c>
      <c r="CX3700" s="1">
        <v>16706702346</v>
      </c>
      <c r="CY3700" s="1" t="s">
        <v>10205</v>
      </c>
      <c r="CZ3700" s="1" t="s">
        <v>168</v>
      </c>
      <c r="DA3700" s="1" t="s">
        <v>111</v>
      </c>
      <c r="DB3700" s="1" t="s">
        <v>112</v>
      </c>
      <c r="DC3700" s="1" t="s">
        <v>10211</v>
      </c>
      <c r="DD3700" s="1" t="s">
        <v>10212</v>
      </c>
      <c r="DE3700" s="1" t="s">
        <v>448</v>
      </c>
      <c r="DF3700" s="1" t="s">
        <v>10199</v>
      </c>
      <c r="DG3700" s="1" t="s">
        <v>10205</v>
      </c>
    </row>
    <row r="3701" spans="1:111" ht="15.6" customHeight="1" x14ac:dyDescent="0.25">
      <c r="A3701" s="1" t="s">
        <v>21246</v>
      </c>
      <c r="B3701" s="1" t="s">
        <v>109</v>
      </c>
      <c r="C3701" s="2">
        <v>44050.457040277775</v>
      </c>
      <c r="D3701" s="2">
        <v>44140</v>
      </c>
      <c r="E3701" s="1" t="s">
        <v>180</v>
      </c>
      <c r="G3701" s="1" t="s">
        <v>111</v>
      </c>
      <c r="H3701" s="1" t="s">
        <v>112</v>
      </c>
      <c r="I3701" s="1" t="s">
        <v>112</v>
      </c>
      <c r="J3701" s="1" t="s">
        <v>21247</v>
      </c>
      <c r="K3701" s="1" t="s">
        <v>138</v>
      </c>
      <c r="L3701" s="1" t="s">
        <v>21248</v>
      </c>
      <c r="M3701" s="1" t="s">
        <v>21249</v>
      </c>
      <c r="N3701" s="1" t="s">
        <v>116</v>
      </c>
      <c r="O3701" s="1" t="s">
        <v>117</v>
      </c>
      <c r="P3701" s="9">
        <v>96950</v>
      </c>
      <c r="Q3701" s="1" t="s">
        <v>118</v>
      </c>
      <c r="R3701" s="1" t="s">
        <v>138</v>
      </c>
      <c r="S3701" s="1">
        <v>16707885795</v>
      </c>
      <c r="T3701" s="1">
        <v>0</v>
      </c>
      <c r="U3701" s="1">
        <v>561320</v>
      </c>
      <c r="V3701" s="1" t="s">
        <v>119</v>
      </c>
      <c r="X3701" s="1" t="s">
        <v>10061</v>
      </c>
      <c r="Y3701" s="1" t="s">
        <v>10062</v>
      </c>
      <c r="Z3701" s="1" t="s">
        <v>10063</v>
      </c>
      <c r="AA3701" s="1" t="s">
        <v>357</v>
      </c>
      <c r="AB3701" s="1" t="s">
        <v>10059</v>
      </c>
      <c r="AC3701" s="1" t="s">
        <v>10060</v>
      </c>
      <c r="AD3701" s="1" t="s">
        <v>116</v>
      </c>
      <c r="AE3701" s="1" t="s">
        <v>117</v>
      </c>
      <c r="AF3701" s="9">
        <v>96950</v>
      </c>
      <c r="AG3701" s="1" t="s">
        <v>118</v>
      </c>
      <c r="AH3701" s="1" t="s">
        <v>138</v>
      </c>
      <c r="AI3701" s="1">
        <v>16707885795</v>
      </c>
      <c r="AJ3701" s="1">
        <v>0</v>
      </c>
      <c r="AK3701" s="1" t="s">
        <v>10064</v>
      </c>
      <c r="BC3701" s="1" t="str">
        <f>"13-2011.01"</f>
        <v>13-2011.01</v>
      </c>
      <c r="BD3701" s="1" t="s">
        <v>932</v>
      </c>
      <c r="BE3701" s="1" t="s">
        <v>21250</v>
      </c>
      <c r="BF3701" s="1" t="s">
        <v>759</v>
      </c>
      <c r="BG3701" s="1">
        <v>2</v>
      </c>
      <c r="BI3701" s="2">
        <v>44105</v>
      </c>
      <c r="BJ3701" s="2">
        <v>44469</v>
      </c>
      <c r="BM3701" s="1">
        <v>35</v>
      </c>
      <c r="BN3701" s="1">
        <v>0</v>
      </c>
      <c r="BO3701" s="1">
        <v>7</v>
      </c>
      <c r="BP3701" s="1">
        <v>7</v>
      </c>
      <c r="BQ3701" s="1">
        <v>7</v>
      </c>
      <c r="BR3701" s="1">
        <v>7</v>
      </c>
      <c r="BS3701" s="1">
        <v>7</v>
      </c>
      <c r="BT3701" s="1">
        <v>0</v>
      </c>
      <c r="BU3701" s="1" t="str">
        <f>"9:00 AM"</f>
        <v>9:00 AM</v>
      </c>
      <c r="BV3701" s="1" t="str">
        <f>"5:00 PM"</f>
        <v>5:00 PM</v>
      </c>
      <c r="BW3701" s="1" t="s">
        <v>193</v>
      </c>
      <c r="BX3701" s="1">
        <v>3</v>
      </c>
      <c r="BY3701" s="1">
        <v>6</v>
      </c>
      <c r="BZ3701" s="1" t="s">
        <v>112</v>
      </c>
      <c r="CA3701" s="1">
        <v>0</v>
      </c>
      <c r="CB3701" s="4" t="s">
        <v>21251</v>
      </c>
      <c r="CC3701" s="1" t="s">
        <v>10059</v>
      </c>
      <c r="CD3701" s="1" t="s">
        <v>21252</v>
      </c>
      <c r="CE3701" s="1" t="s">
        <v>116</v>
      </c>
      <c r="CF3701" s="1" t="s">
        <v>117</v>
      </c>
      <c r="CG3701" s="1">
        <v>96950</v>
      </c>
      <c r="CH3701" s="3">
        <v>25.1</v>
      </c>
      <c r="CI3701" s="3">
        <v>25.1</v>
      </c>
      <c r="CJ3701" s="3">
        <v>37.65</v>
      </c>
      <c r="CK3701" s="3">
        <v>37.65</v>
      </c>
      <c r="CL3701" s="1" t="s">
        <v>137</v>
      </c>
      <c r="CM3701" s="1" t="s">
        <v>331</v>
      </c>
      <c r="CN3701" s="1" t="s">
        <v>139</v>
      </c>
      <c r="CP3701" s="1" t="s">
        <v>112</v>
      </c>
      <c r="CQ3701" s="1" t="s">
        <v>111</v>
      </c>
      <c r="CR3701" s="1" t="s">
        <v>111</v>
      </c>
      <c r="CS3701" s="1" t="s">
        <v>111</v>
      </c>
      <c r="CT3701" s="1" t="s">
        <v>111</v>
      </c>
      <c r="CU3701" s="1" t="s">
        <v>111</v>
      </c>
      <c r="CV3701" s="1" t="s">
        <v>111</v>
      </c>
      <c r="CW3701" s="1" t="s">
        <v>15839</v>
      </c>
      <c r="CX3701" s="1">
        <v>16707885795</v>
      </c>
      <c r="CY3701" s="1" t="s">
        <v>10064</v>
      </c>
      <c r="CZ3701" s="1" t="s">
        <v>161</v>
      </c>
      <c r="DA3701" s="1" t="s">
        <v>111</v>
      </c>
      <c r="DB3701" s="1" t="s">
        <v>112</v>
      </c>
    </row>
    <row r="3702" spans="1:111" ht="15.6" customHeight="1" x14ac:dyDescent="0.25">
      <c r="A3702" s="1" t="s">
        <v>21253</v>
      </c>
      <c r="B3702" s="1" t="s">
        <v>109</v>
      </c>
      <c r="C3702" s="2">
        <v>44025.257479976855</v>
      </c>
      <c r="D3702" s="2">
        <v>44133</v>
      </c>
      <c r="E3702" s="1" t="s">
        <v>110</v>
      </c>
      <c r="F3702" s="2">
        <v>44103.833333333336</v>
      </c>
      <c r="G3702" s="1" t="s">
        <v>112</v>
      </c>
      <c r="H3702" s="1" t="s">
        <v>112</v>
      </c>
      <c r="I3702" s="1" t="s">
        <v>112</v>
      </c>
      <c r="J3702" s="1" t="s">
        <v>8454</v>
      </c>
      <c r="K3702" s="1" t="s">
        <v>21254</v>
      </c>
      <c r="L3702" s="1" t="s">
        <v>3135</v>
      </c>
      <c r="M3702" s="1" t="s">
        <v>2026</v>
      </c>
      <c r="N3702" s="1" t="s">
        <v>167</v>
      </c>
      <c r="O3702" s="1" t="s">
        <v>117</v>
      </c>
      <c r="P3702" s="9">
        <v>96950</v>
      </c>
      <c r="Q3702" s="1" t="s">
        <v>118</v>
      </c>
      <c r="S3702" s="1">
        <v>16702348286</v>
      </c>
      <c r="U3702" s="1">
        <v>32311</v>
      </c>
      <c r="V3702" s="1" t="s">
        <v>119</v>
      </c>
      <c r="X3702" s="1" t="s">
        <v>8455</v>
      </c>
      <c r="Y3702" s="1" t="s">
        <v>8456</v>
      </c>
      <c r="Z3702" s="1" t="s">
        <v>8457</v>
      </c>
      <c r="AA3702" s="1" t="s">
        <v>1332</v>
      </c>
      <c r="AB3702" s="1" t="s">
        <v>3129</v>
      </c>
      <c r="AC3702" s="1" t="s">
        <v>1212</v>
      </c>
      <c r="AD3702" s="1" t="s">
        <v>116</v>
      </c>
      <c r="AE3702" s="1" t="s">
        <v>117</v>
      </c>
      <c r="AF3702" s="9">
        <v>96950</v>
      </c>
      <c r="AG3702" s="1" t="s">
        <v>118</v>
      </c>
      <c r="AI3702" s="1">
        <v>16702348286</v>
      </c>
      <c r="AK3702" s="1" t="s">
        <v>3142</v>
      </c>
      <c r="BC3702" s="1" t="str">
        <f>"51-6052.00"</f>
        <v>51-6052.00</v>
      </c>
      <c r="BD3702" s="1" t="s">
        <v>1224</v>
      </c>
      <c r="BE3702" s="1" t="s">
        <v>21255</v>
      </c>
      <c r="BF3702" s="1" t="s">
        <v>2184</v>
      </c>
      <c r="BG3702" s="1">
        <v>1</v>
      </c>
      <c r="BI3702" s="2">
        <v>44105</v>
      </c>
      <c r="BJ3702" s="2">
        <v>44469</v>
      </c>
      <c r="BM3702" s="1">
        <v>35</v>
      </c>
      <c r="BN3702" s="1">
        <v>0</v>
      </c>
      <c r="BO3702" s="1">
        <v>7</v>
      </c>
      <c r="BP3702" s="1">
        <v>7</v>
      </c>
      <c r="BQ3702" s="1">
        <v>7</v>
      </c>
      <c r="BR3702" s="1">
        <v>7</v>
      </c>
      <c r="BS3702" s="1">
        <v>7</v>
      </c>
      <c r="BT3702" s="1">
        <v>0</v>
      </c>
      <c r="BU3702" s="1" t="str">
        <f>"10:00 AM"</f>
        <v>10:00 AM</v>
      </c>
      <c r="BV3702" s="1" t="str">
        <f>"5:00 PM"</f>
        <v>5:00 PM</v>
      </c>
      <c r="BW3702" s="1" t="s">
        <v>135</v>
      </c>
      <c r="BX3702" s="1">
        <v>0</v>
      </c>
      <c r="BY3702" s="1">
        <v>12</v>
      </c>
      <c r="BZ3702" s="1" t="s">
        <v>112</v>
      </c>
      <c r="CA3702" s="1">
        <v>0</v>
      </c>
      <c r="CB3702" s="1" t="s">
        <v>21256</v>
      </c>
      <c r="CC3702" s="1" t="s">
        <v>3135</v>
      </c>
      <c r="CD3702" s="1" t="s">
        <v>2026</v>
      </c>
      <c r="CE3702" s="1" t="s">
        <v>167</v>
      </c>
      <c r="CF3702" s="1" t="s">
        <v>117</v>
      </c>
      <c r="CG3702" s="1">
        <v>96950</v>
      </c>
      <c r="CH3702" s="3">
        <v>10.08</v>
      </c>
      <c r="CI3702" s="3">
        <v>10.08</v>
      </c>
      <c r="CJ3702" s="3">
        <v>15.12</v>
      </c>
      <c r="CK3702" s="3">
        <v>15.12</v>
      </c>
      <c r="CL3702" s="1" t="s">
        <v>137</v>
      </c>
      <c r="CM3702" s="1" t="s">
        <v>1474</v>
      </c>
      <c r="CN3702" s="1" t="s">
        <v>139</v>
      </c>
      <c r="CP3702" s="1" t="s">
        <v>112</v>
      </c>
      <c r="CQ3702" s="1" t="s">
        <v>111</v>
      </c>
      <c r="CR3702" s="1" t="s">
        <v>112</v>
      </c>
      <c r="CS3702" s="1" t="s">
        <v>111</v>
      </c>
      <c r="CT3702" s="1" t="s">
        <v>138</v>
      </c>
      <c r="CU3702" s="1" t="s">
        <v>111</v>
      </c>
      <c r="CV3702" s="1" t="s">
        <v>138</v>
      </c>
      <c r="CW3702" s="1" t="s">
        <v>21257</v>
      </c>
      <c r="CX3702" s="1">
        <v>16702348286</v>
      </c>
      <c r="CY3702" s="1" t="s">
        <v>3136</v>
      </c>
      <c r="CZ3702" s="1" t="s">
        <v>138</v>
      </c>
      <c r="DA3702" s="1" t="s">
        <v>111</v>
      </c>
      <c r="DB3702" s="1" t="s">
        <v>112</v>
      </c>
    </row>
    <row r="3703" spans="1:111" ht="15.6" customHeight="1" x14ac:dyDescent="0.25">
      <c r="A3703" s="1" t="s">
        <v>21267</v>
      </c>
      <c r="B3703" s="1" t="s">
        <v>109</v>
      </c>
      <c r="C3703" s="2">
        <v>44025.988524537039</v>
      </c>
      <c r="D3703" s="2">
        <v>44105</v>
      </c>
      <c r="E3703" s="1" t="s">
        <v>110</v>
      </c>
      <c r="F3703" s="2">
        <v>44103.833333333336</v>
      </c>
      <c r="G3703" s="1" t="s">
        <v>111</v>
      </c>
      <c r="H3703" s="1" t="s">
        <v>111</v>
      </c>
      <c r="I3703" s="1" t="s">
        <v>112</v>
      </c>
      <c r="J3703" s="1" t="s">
        <v>12330</v>
      </c>
      <c r="K3703" s="1" t="s">
        <v>138</v>
      </c>
      <c r="L3703" s="1" t="s">
        <v>12331</v>
      </c>
      <c r="N3703" s="1" t="s">
        <v>21268</v>
      </c>
      <c r="O3703" s="1" t="s">
        <v>117</v>
      </c>
      <c r="P3703" s="9">
        <v>96950</v>
      </c>
      <c r="Q3703" s="1" t="s">
        <v>118</v>
      </c>
      <c r="R3703" s="1" t="s">
        <v>138</v>
      </c>
      <c r="S3703" s="1">
        <v>16702565473</v>
      </c>
      <c r="U3703" s="1">
        <v>611620</v>
      </c>
      <c r="V3703" s="1" t="s">
        <v>119</v>
      </c>
      <c r="X3703" s="1" t="s">
        <v>12333</v>
      </c>
      <c r="Y3703" s="1" t="s">
        <v>12334</v>
      </c>
      <c r="Z3703" s="1" t="s">
        <v>138</v>
      </c>
      <c r="AA3703" s="1" t="s">
        <v>171</v>
      </c>
      <c r="AB3703" s="1" t="s">
        <v>12331</v>
      </c>
      <c r="AD3703" s="1" t="s">
        <v>21269</v>
      </c>
      <c r="AE3703" s="1" t="s">
        <v>117</v>
      </c>
      <c r="AF3703" s="9">
        <v>96950</v>
      </c>
      <c r="AG3703" s="1" t="s">
        <v>118</v>
      </c>
      <c r="AH3703" s="1" t="s">
        <v>138</v>
      </c>
      <c r="AI3703" s="1">
        <v>16702565473</v>
      </c>
      <c r="AK3703" s="1" t="s">
        <v>12335</v>
      </c>
      <c r="BC3703" s="1" t="str">
        <f>"25-3021.00"</f>
        <v>25-3021.00</v>
      </c>
      <c r="BD3703" s="1" t="s">
        <v>327</v>
      </c>
      <c r="BE3703" s="1" t="s">
        <v>21270</v>
      </c>
      <c r="BF3703" s="1" t="s">
        <v>21271</v>
      </c>
      <c r="BG3703" s="1">
        <v>1</v>
      </c>
      <c r="BI3703" s="2">
        <v>44105</v>
      </c>
      <c r="BJ3703" s="2">
        <v>44469</v>
      </c>
      <c r="BM3703" s="1">
        <v>40</v>
      </c>
      <c r="BN3703" s="1">
        <v>8</v>
      </c>
      <c r="BO3703" s="1">
        <v>8</v>
      </c>
      <c r="BP3703" s="1">
        <v>8</v>
      </c>
      <c r="BQ3703" s="1">
        <v>8</v>
      </c>
      <c r="BR3703" s="1">
        <v>8</v>
      </c>
      <c r="BS3703" s="1">
        <v>0</v>
      </c>
      <c r="BT3703" s="1">
        <v>0</v>
      </c>
      <c r="BU3703" s="1" t="str">
        <f>"7:30 AM"</f>
        <v>7:30 AM</v>
      </c>
      <c r="BV3703" s="1" t="str">
        <f>"4:30 PM"</f>
        <v>4:30 PM</v>
      </c>
      <c r="BW3703" s="1" t="s">
        <v>135</v>
      </c>
      <c r="BX3703" s="1">
        <v>3</v>
      </c>
      <c r="BY3703" s="1">
        <v>24</v>
      </c>
      <c r="BZ3703" s="1" t="s">
        <v>112</v>
      </c>
      <c r="CA3703" s="1">
        <v>0</v>
      </c>
      <c r="CB3703" s="4" t="s">
        <v>21272</v>
      </c>
      <c r="CC3703" s="1" t="s">
        <v>12331</v>
      </c>
      <c r="CE3703" s="1" t="s">
        <v>21269</v>
      </c>
      <c r="CF3703" s="1" t="s">
        <v>117</v>
      </c>
      <c r="CG3703" s="1">
        <v>96950</v>
      </c>
      <c r="CH3703" s="3">
        <v>22.66</v>
      </c>
      <c r="CI3703" s="3">
        <v>22.66</v>
      </c>
      <c r="CJ3703" s="3">
        <v>33.99</v>
      </c>
      <c r="CK3703" s="3">
        <v>33.99</v>
      </c>
      <c r="CL3703" s="1" t="s">
        <v>137</v>
      </c>
      <c r="CM3703" s="1" t="s">
        <v>138</v>
      </c>
      <c r="CN3703" s="1" t="s">
        <v>139</v>
      </c>
      <c r="CP3703" s="1" t="s">
        <v>112</v>
      </c>
      <c r="CQ3703" s="1" t="s">
        <v>111</v>
      </c>
      <c r="CR3703" s="1" t="s">
        <v>111</v>
      </c>
      <c r="CS3703" s="1" t="s">
        <v>111</v>
      </c>
      <c r="CT3703" s="1" t="s">
        <v>111</v>
      </c>
      <c r="CU3703" s="1" t="s">
        <v>111</v>
      </c>
      <c r="CV3703" s="1" t="s">
        <v>111</v>
      </c>
      <c r="CW3703" s="1" t="s">
        <v>15858</v>
      </c>
      <c r="CX3703" s="1">
        <v>16702565473</v>
      </c>
      <c r="CY3703" s="1" t="s">
        <v>12335</v>
      </c>
      <c r="CZ3703" s="1" t="s">
        <v>138</v>
      </c>
      <c r="DA3703" s="1" t="s">
        <v>111</v>
      </c>
      <c r="DB3703" s="1" t="s">
        <v>112</v>
      </c>
    </row>
    <row r="3704" spans="1:111" ht="15.6" customHeight="1" x14ac:dyDescent="0.25">
      <c r="A3704" s="1" t="s">
        <v>21273</v>
      </c>
      <c r="B3704" s="1" t="s">
        <v>109</v>
      </c>
      <c r="C3704" s="2">
        <v>44079.200252083334</v>
      </c>
      <c r="D3704" s="2">
        <v>44131</v>
      </c>
      <c r="E3704" s="1" t="s">
        <v>180</v>
      </c>
      <c r="G3704" s="1" t="s">
        <v>111</v>
      </c>
      <c r="H3704" s="1" t="s">
        <v>112</v>
      </c>
      <c r="I3704" s="1" t="s">
        <v>112</v>
      </c>
      <c r="J3704" s="1" t="s">
        <v>4850</v>
      </c>
      <c r="K3704" s="1" t="s">
        <v>4851</v>
      </c>
      <c r="L3704" s="1" t="s">
        <v>15806</v>
      </c>
      <c r="N3704" s="1" t="s">
        <v>116</v>
      </c>
      <c r="O3704" s="1" t="s">
        <v>117</v>
      </c>
      <c r="P3704" s="9">
        <v>96950</v>
      </c>
      <c r="Q3704" s="1" t="s">
        <v>118</v>
      </c>
      <c r="S3704" s="1">
        <v>16702341745</v>
      </c>
      <c r="U3704" s="1">
        <v>81231</v>
      </c>
      <c r="V3704" s="1" t="s">
        <v>119</v>
      </c>
      <c r="X3704" s="1" t="s">
        <v>4853</v>
      </c>
      <c r="Y3704" s="1" t="s">
        <v>4854</v>
      </c>
      <c r="Z3704" s="1" t="s">
        <v>4855</v>
      </c>
      <c r="AA3704" s="1" t="s">
        <v>4856</v>
      </c>
      <c r="AB3704" s="1" t="s">
        <v>4852</v>
      </c>
      <c r="AD3704" s="1" t="s">
        <v>116</v>
      </c>
      <c r="AE3704" s="1" t="s">
        <v>117</v>
      </c>
      <c r="AF3704" s="9">
        <v>96950</v>
      </c>
      <c r="AG3704" s="1" t="s">
        <v>118</v>
      </c>
      <c r="AI3704" s="1">
        <v>16702341745</v>
      </c>
      <c r="AK3704" s="1" t="s">
        <v>4857</v>
      </c>
      <c r="BC3704" s="1" t="str">
        <f>"11-1021.00"</f>
        <v>11-1021.00</v>
      </c>
      <c r="BD3704" s="1" t="s">
        <v>248</v>
      </c>
      <c r="BE3704" s="1" t="s">
        <v>21274</v>
      </c>
      <c r="BF3704" s="1" t="s">
        <v>964</v>
      </c>
      <c r="BG3704" s="1">
        <v>1</v>
      </c>
      <c r="BI3704" s="2">
        <v>44105</v>
      </c>
      <c r="BJ3704" s="2">
        <v>45199</v>
      </c>
      <c r="BM3704" s="1">
        <v>35</v>
      </c>
      <c r="BN3704" s="1">
        <v>0</v>
      </c>
      <c r="BO3704" s="1">
        <v>7</v>
      </c>
      <c r="BP3704" s="1">
        <v>7</v>
      </c>
      <c r="BQ3704" s="1">
        <v>7</v>
      </c>
      <c r="BR3704" s="1">
        <v>7</v>
      </c>
      <c r="BS3704" s="1">
        <v>7</v>
      </c>
      <c r="BT3704" s="1">
        <v>0</v>
      </c>
      <c r="BU3704" s="1" t="str">
        <f>"9:00 AM"</f>
        <v>9:00 AM</v>
      </c>
      <c r="BV3704" s="1" t="str">
        <f>"4:00 PM"</f>
        <v>4:00 PM</v>
      </c>
      <c r="BW3704" s="1" t="s">
        <v>230</v>
      </c>
      <c r="BX3704" s="1">
        <v>0</v>
      </c>
      <c r="BY3704" s="1">
        <v>12</v>
      </c>
      <c r="BZ3704" s="1" t="s">
        <v>111</v>
      </c>
      <c r="CA3704" s="1">
        <v>4</v>
      </c>
      <c r="CB3704" s="4" t="s">
        <v>21275</v>
      </c>
      <c r="CC3704" s="1" t="s">
        <v>4860</v>
      </c>
      <c r="CD3704" s="1" t="s">
        <v>21276</v>
      </c>
      <c r="CE3704" s="1" t="s">
        <v>116</v>
      </c>
      <c r="CF3704" s="1" t="s">
        <v>117</v>
      </c>
      <c r="CG3704" s="1">
        <v>96950</v>
      </c>
      <c r="CH3704" s="3">
        <v>30.92</v>
      </c>
      <c r="CI3704" s="3">
        <v>30.92</v>
      </c>
      <c r="CJ3704" s="3">
        <v>0</v>
      </c>
      <c r="CK3704" s="3">
        <v>0</v>
      </c>
      <c r="CL3704" s="1" t="s">
        <v>137</v>
      </c>
      <c r="CM3704" s="1" t="s">
        <v>230</v>
      </c>
      <c r="CN3704" s="1" t="s">
        <v>218</v>
      </c>
      <c r="CP3704" s="1" t="s">
        <v>112</v>
      </c>
      <c r="CQ3704" s="1" t="s">
        <v>111</v>
      </c>
      <c r="CR3704" s="1" t="s">
        <v>112</v>
      </c>
      <c r="CS3704" s="1" t="s">
        <v>112</v>
      </c>
      <c r="CT3704" s="1" t="s">
        <v>138</v>
      </c>
      <c r="CU3704" s="1" t="s">
        <v>111</v>
      </c>
      <c r="CV3704" s="1" t="s">
        <v>138</v>
      </c>
      <c r="CW3704" s="1" t="s">
        <v>1633</v>
      </c>
      <c r="CX3704" s="1">
        <v>16702871097</v>
      </c>
      <c r="CY3704" s="1" t="s">
        <v>4863</v>
      </c>
      <c r="CZ3704" s="1" t="s">
        <v>138</v>
      </c>
      <c r="DA3704" s="1" t="s">
        <v>112</v>
      </c>
      <c r="DB3704" s="1" t="s">
        <v>112</v>
      </c>
      <c r="DC3704" s="1" t="s">
        <v>21277</v>
      </c>
      <c r="DD3704" s="1" t="s">
        <v>4854</v>
      </c>
      <c r="DE3704" s="1" t="s">
        <v>402</v>
      </c>
      <c r="DF3704" s="1" t="s">
        <v>21278</v>
      </c>
    </row>
    <row r="3705" spans="1:111" ht="15.6" customHeight="1" x14ac:dyDescent="0.25">
      <c r="A3705" s="1" t="s">
        <v>21284</v>
      </c>
      <c r="B3705" s="1" t="s">
        <v>109</v>
      </c>
      <c r="C3705" s="2">
        <v>44061.078596180552</v>
      </c>
      <c r="D3705" s="2">
        <v>44111</v>
      </c>
      <c r="E3705" s="1" t="s">
        <v>180</v>
      </c>
      <c r="G3705" s="1" t="s">
        <v>111</v>
      </c>
      <c r="H3705" s="1" t="s">
        <v>112</v>
      </c>
      <c r="I3705" s="1" t="s">
        <v>112</v>
      </c>
      <c r="J3705" s="1" t="s">
        <v>2634</v>
      </c>
      <c r="K3705" s="1" t="s">
        <v>719</v>
      </c>
      <c r="L3705" s="1" t="s">
        <v>21285</v>
      </c>
      <c r="M3705" s="1" t="s">
        <v>21286</v>
      </c>
      <c r="N3705" s="1" t="s">
        <v>2775</v>
      </c>
      <c r="O3705" s="1" t="s">
        <v>117</v>
      </c>
      <c r="P3705" s="9">
        <v>96950</v>
      </c>
      <c r="Q3705" s="1" t="s">
        <v>118</v>
      </c>
      <c r="R3705" s="1" t="s">
        <v>138</v>
      </c>
      <c r="S3705" s="1">
        <v>16703227415</v>
      </c>
      <c r="U3705" s="1">
        <v>42472</v>
      </c>
      <c r="V3705" s="1" t="s">
        <v>119</v>
      </c>
      <c r="X3705" s="1" t="s">
        <v>385</v>
      </c>
      <c r="Y3705" s="1" t="s">
        <v>386</v>
      </c>
      <c r="Z3705" s="1" t="s">
        <v>138</v>
      </c>
      <c r="AA3705" s="1" t="s">
        <v>387</v>
      </c>
      <c r="AB3705" s="1" t="s">
        <v>21285</v>
      </c>
      <c r="AC3705" s="1" t="s">
        <v>21286</v>
      </c>
      <c r="AD3705" s="1" t="s">
        <v>2775</v>
      </c>
      <c r="AE3705" s="1" t="s">
        <v>117</v>
      </c>
      <c r="AF3705" s="9">
        <v>96950</v>
      </c>
      <c r="AG3705" s="1" t="s">
        <v>118</v>
      </c>
      <c r="AH3705" s="1" t="s">
        <v>138</v>
      </c>
      <c r="AI3705" s="1">
        <v>16703227415</v>
      </c>
      <c r="AK3705" s="1" t="s">
        <v>2642</v>
      </c>
      <c r="BC3705" s="1" t="str">
        <f>"49-3023.01"</f>
        <v>49-3023.01</v>
      </c>
      <c r="BD3705" s="1" t="s">
        <v>608</v>
      </c>
      <c r="BE3705" s="1" t="s">
        <v>21287</v>
      </c>
      <c r="BF3705" s="1" t="s">
        <v>21288</v>
      </c>
      <c r="BG3705" s="1">
        <v>1</v>
      </c>
      <c r="BI3705" s="2">
        <v>44105</v>
      </c>
      <c r="BJ3705" s="2">
        <v>44469</v>
      </c>
      <c r="BM3705" s="1">
        <v>40</v>
      </c>
      <c r="BN3705" s="1">
        <v>0</v>
      </c>
      <c r="BO3705" s="1">
        <v>8</v>
      </c>
      <c r="BP3705" s="1">
        <v>8</v>
      </c>
      <c r="BQ3705" s="1">
        <v>8</v>
      </c>
      <c r="BR3705" s="1">
        <v>8</v>
      </c>
      <c r="BS3705" s="1">
        <v>8</v>
      </c>
      <c r="BT3705" s="1">
        <v>0</v>
      </c>
      <c r="BU3705" s="1" t="str">
        <f>"8:00 AM"</f>
        <v>8:00 AM</v>
      </c>
      <c r="BV3705" s="1" t="str">
        <f t="shared" ref="BV3705:BV3710" si="90">"5:00 PM"</f>
        <v>5:00 PM</v>
      </c>
      <c r="BW3705" s="1" t="s">
        <v>135</v>
      </c>
      <c r="BX3705" s="1">
        <v>0</v>
      </c>
      <c r="BY3705" s="1">
        <v>24</v>
      </c>
      <c r="BZ3705" s="1" t="s">
        <v>112</v>
      </c>
      <c r="CA3705" s="1">
        <v>0</v>
      </c>
      <c r="CB3705" s="1" t="s">
        <v>21289</v>
      </c>
      <c r="CC3705" s="1" t="s">
        <v>21285</v>
      </c>
      <c r="CD3705" s="1" t="s">
        <v>21286</v>
      </c>
      <c r="CE3705" s="1" t="s">
        <v>2775</v>
      </c>
      <c r="CF3705" s="1" t="s">
        <v>117</v>
      </c>
      <c r="CG3705" s="1">
        <v>96950</v>
      </c>
      <c r="CH3705" s="3">
        <v>7.98</v>
      </c>
      <c r="CI3705" s="3">
        <v>9.3000000000000007</v>
      </c>
      <c r="CJ3705" s="3">
        <v>11.97</v>
      </c>
      <c r="CK3705" s="3">
        <v>13.95</v>
      </c>
      <c r="CL3705" s="1" t="s">
        <v>137</v>
      </c>
      <c r="CM3705" s="1" t="s">
        <v>362</v>
      </c>
      <c r="CN3705" s="1" t="s">
        <v>139</v>
      </c>
      <c r="CP3705" s="1" t="s">
        <v>112</v>
      </c>
      <c r="CQ3705" s="1" t="s">
        <v>111</v>
      </c>
      <c r="CR3705" s="1" t="s">
        <v>112</v>
      </c>
      <c r="CS3705" s="1" t="s">
        <v>111</v>
      </c>
      <c r="CT3705" s="1" t="s">
        <v>111</v>
      </c>
      <c r="CU3705" s="1" t="s">
        <v>111</v>
      </c>
      <c r="CV3705" s="1" t="s">
        <v>138</v>
      </c>
      <c r="CW3705" s="1" t="s">
        <v>21290</v>
      </c>
      <c r="CX3705" s="1">
        <v>16703227415</v>
      </c>
      <c r="CY3705" s="1" t="s">
        <v>2642</v>
      </c>
      <c r="CZ3705" s="1" t="s">
        <v>138</v>
      </c>
      <c r="DA3705" s="1" t="s">
        <v>111</v>
      </c>
      <c r="DB3705" s="1" t="s">
        <v>112</v>
      </c>
      <c r="DC3705" s="1" t="s">
        <v>719</v>
      </c>
    </row>
    <row r="3706" spans="1:111" ht="15.6" customHeight="1" x14ac:dyDescent="0.25">
      <c r="A3706" s="1" t="s">
        <v>21303</v>
      </c>
      <c r="B3706" s="1" t="s">
        <v>109</v>
      </c>
      <c r="C3706" s="2">
        <v>44047.084928703705</v>
      </c>
      <c r="D3706" s="2">
        <v>44111</v>
      </c>
      <c r="E3706" s="1" t="s">
        <v>110</v>
      </c>
      <c r="F3706" s="2">
        <v>44103.833333333336</v>
      </c>
      <c r="G3706" s="1" t="s">
        <v>112</v>
      </c>
      <c r="H3706" s="1" t="s">
        <v>112</v>
      </c>
      <c r="I3706" s="1" t="s">
        <v>112</v>
      </c>
      <c r="J3706" s="1" t="s">
        <v>482</v>
      </c>
      <c r="K3706" s="1" t="s">
        <v>21304</v>
      </c>
      <c r="L3706" s="1" t="s">
        <v>12996</v>
      </c>
      <c r="M3706" s="1" t="s">
        <v>485</v>
      </c>
      <c r="N3706" s="1" t="s">
        <v>116</v>
      </c>
      <c r="O3706" s="1" t="s">
        <v>117</v>
      </c>
      <c r="P3706" s="9">
        <v>96950</v>
      </c>
      <c r="Q3706" s="1" t="s">
        <v>118</v>
      </c>
      <c r="S3706" s="1">
        <v>16704836526</v>
      </c>
      <c r="U3706" s="1">
        <v>488510</v>
      </c>
      <c r="V3706" s="1" t="s">
        <v>119</v>
      </c>
      <c r="X3706" s="1" t="s">
        <v>486</v>
      </c>
      <c r="Y3706" s="1" t="s">
        <v>487</v>
      </c>
      <c r="Z3706" s="1" t="s">
        <v>488</v>
      </c>
      <c r="AA3706" s="1" t="s">
        <v>964</v>
      </c>
      <c r="AB3706" s="1" t="s">
        <v>10826</v>
      </c>
      <c r="AC3706" s="1" t="s">
        <v>485</v>
      </c>
      <c r="AD3706" s="1" t="s">
        <v>157</v>
      </c>
      <c r="AE3706" s="1" t="s">
        <v>117</v>
      </c>
      <c r="AF3706" s="9">
        <v>96950</v>
      </c>
      <c r="AG3706" s="1" t="s">
        <v>118</v>
      </c>
      <c r="AI3706" s="1">
        <v>16706704836</v>
      </c>
      <c r="AK3706" s="1" t="s">
        <v>491</v>
      </c>
      <c r="BC3706" s="1" t="str">
        <f>"41-4012.00"</f>
        <v>41-4012.00</v>
      </c>
      <c r="BD3706" s="1" t="s">
        <v>313</v>
      </c>
      <c r="BE3706" s="1" t="s">
        <v>21305</v>
      </c>
      <c r="BF3706" s="1" t="s">
        <v>3151</v>
      </c>
      <c r="BG3706" s="1">
        <v>1</v>
      </c>
      <c r="BI3706" s="2">
        <v>44105</v>
      </c>
      <c r="BJ3706" s="2">
        <v>44469</v>
      </c>
      <c r="BM3706" s="1">
        <v>40</v>
      </c>
      <c r="BN3706" s="1">
        <v>0</v>
      </c>
      <c r="BO3706" s="1">
        <v>8</v>
      </c>
      <c r="BP3706" s="1">
        <v>8</v>
      </c>
      <c r="BQ3706" s="1">
        <v>8</v>
      </c>
      <c r="BR3706" s="1">
        <v>8</v>
      </c>
      <c r="BS3706" s="1">
        <v>8</v>
      </c>
      <c r="BT3706" s="1">
        <v>0</v>
      </c>
      <c r="BU3706" s="1" t="str">
        <f>"8:00 AM"</f>
        <v>8:00 AM</v>
      </c>
      <c r="BV3706" s="1" t="str">
        <f t="shared" si="90"/>
        <v>5:00 PM</v>
      </c>
      <c r="BW3706" s="1" t="s">
        <v>392</v>
      </c>
      <c r="BX3706" s="1">
        <v>0</v>
      </c>
      <c r="BY3706" s="1">
        <v>12</v>
      </c>
      <c r="BZ3706" s="1" t="s">
        <v>112</v>
      </c>
      <c r="CA3706" s="1">
        <v>0</v>
      </c>
      <c r="CB3706" s="4" t="s">
        <v>21306</v>
      </c>
      <c r="CC3706" s="1" t="s">
        <v>12996</v>
      </c>
      <c r="CD3706" s="1" t="s">
        <v>7490</v>
      </c>
      <c r="CE3706" s="1" t="s">
        <v>116</v>
      </c>
      <c r="CF3706" s="1" t="s">
        <v>117</v>
      </c>
      <c r="CG3706" s="1">
        <v>96950</v>
      </c>
      <c r="CH3706" s="3">
        <v>13.06</v>
      </c>
      <c r="CI3706" s="3">
        <v>13.06</v>
      </c>
      <c r="CJ3706" s="3">
        <v>19.59</v>
      </c>
      <c r="CK3706" s="3">
        <v>19.59</v>
      </c>
      <c r="CL3706" s="1" t="s">
        <v>137</v>
      </c>
      <c r="CM3706" s="1" t="s">
        <v>331</v>
      </c>
      <c r="CN3706" s="1" t="s">
        <v>139</v>
      </c>
      <c r="CP3706" s="1" t="s">
        <v>112</v>
      </c>
      <c r="CQ3706" s="1" t="s">
        <v>111</v>
      </c>
      <c r="CR3706" s="1" t="s">
        <v>112</v>
      </c>
      <c r="CS3706" s="1" t="s">
        <v>111</v>
      </c>
      <c r="CT3706" s="1" t="s">
        <v>138</v>
      </c>
      <c r="CU3706" s="1" t="s">
        <v>111</v>
      </c>
      <c r="CV3706" s="1" t="s">
        <v>138</v>
      </c>
      <c r="CW3706" s="1" t="s">
        <v>331</v>
      </c>
      <c r="CX3706" s="1">
        <v>16704836526</v>
      </c>
      <c r="CY3706" s="1" t="s">
        <v>491</v>
      </c>
      <c r="CZ3706" s="1" t="s">
        <v>138</v>
      </c>
      <c r="DA3706" s="1" t="s">
        <v>111</v>
      </c>
      <c r="DB3706" s="1" t="s">
        <v>112</v>
      </c>
    </row>
    <row r="3707" spans="1:111" ht="15.6" customHeight="1" x14ac:dyDescent="0.25">
      <c r="A3707" s="1" t="s">
        <v>21312</v>
      </c>
      <c r="B3707" s="1" t="s">
        <v>109</v>
      </c>
      <c r="C3707" s="2">
        <v>44077.84118703704</v>
      </c>
      <c r="D3707" s="2">
        <v>44165</v>
      </c>
      <c r="E3707" s="1" t="s">
        <v>110</v>
      </c>
      <c r="F3707" s="2">
        <v>44103.833333333336</v>
      </c>
      <c r="G3707" s="1" t="s">
        <v>111</v>
      </c>
      <c r="H3707" s="1" t="s">
        <v>112</v>
      </c>
      <c r="I3707" s="1" t="s">
        <v>112</v>
      </c>
      <c r="J3707" s="1" t="s">
        <v>9241</v>
      </c>
      <c r="K3707" s="1" t="s">
        <v>21313</v>
      </c>
      <c r="L3707" s="1" t="s">
        <v>17445</v>
      </c>
      <c r="M3707" s="1" t="s">
        <v>13702</v>
      </c>
      <c r="N3707" s="1" t="s">
        <v>116</v>
      </c>
      <c r="O3707" s="1" t="s">
        <v>117</v>
      </c>
      <c r="P3707" s="9">
        <v>96950</v>
      </c>
      <c r="Q3707" s="1" t="s">
        <v>118</v>
      </c>
      <c r="S3707" s="1">
        <v>16704881688</v>
      </c>
      <c r="U3707" s="1">
        <v>72111</v>
      </c>
      <c r="V3707" s="1" t="s">
        <v>119</v>
      </c>
      <c r="X3707" s="1" t="s">
        <v>9245</v>
      </c>
      <c r="Y3707" s="1" t="s">
        <v>6542</v>
      </c>
      <c r="AA3707" s="1" t="s">
        <v>3284</v>
      </c>
      <c r="AB3707" s="1" t="s">
        <v>17445</v>
      </c>
      <c r="AC3707" s="1" t="s">
        <v>9244</v>
      </c>
      <c r="AD3707" s="1" t="s">
        <v>116</v>
      </c>
      <c r="AE3707" s="1" t="s">
        <v>117</v>
      </c>
      <c r="AF3707" s="9">
        <v>96950</v>
      </c>
      <c r="AG3707" s="1" t="s">
        <v>118</v>
      </c>
      <c r="AI3707" s="1">
        <v>16704881688</v>
      </c>
      <c r="AK3707" s="1" t="s">
        <v>9246</v>
      </c>
      <c r="BC3707" s="1" t="str">
        <f>"11-1021.00"</f>
        <v>11-1021.00</v>
      </c>
      <c r="BD3707" s="1" t="s">
        <v>248</v>
      </c>
      <c r="BE3707" s="1" t="s">
        <v>21314</v>
      </c>
      <c r="BF3707" s="1" t="s">
        <v>9248</v>
      </c>
      <c r="BG3707" s="1">
        <v>1</v>
      </c>
      <c r="BI3707" s="2">
        <v>44105</v>
      </c>
      <c r="BJ3707" s="2">
        <v>44469</v>
      </c>
      <c r="BM3707" s="1">
        <v>40</v>
      </c>
      <c r="BN3707" s="1">
        <v>0</v>
      </c>
      <c r="BO3707" s="1">
        <v>8</v>
      </c>
      <c r="BP3707" s="1">
        <v>8</v>
      </c>
      <c r="BQ3707" s="1">
        <v>8</v>
      </c>
      <c r="BR3707" s="1">
        <v>8</v>
      </c>
      <c r="BS3707" s="1">
        <v>8</v>
      </c>
      <c r="BT3707" s="1">
        <v>0</v>
      </c>
      <c r="BU3707" s="1" t="str">
        <f>"8:00 AM"</f>
        <v>8:00 AM</v>
      </c>
      <c r="BV3707" s="1" t="str">
        <f t="shared" si="90"/>
        <v>5:00 PM</v>
      </c>
      <c r="BW3707" s="1" t="s">
        <v>135</v>
      </c>
      <c r="BX3707" s="1">
        <v>0</v>
      </c>
      <c r="BY3707" s="1">
        <v>12</v>
      </c>
      <c r="BZ3707" s="1" t="s">
        <v>111</v>
      </c>
      <c r="CA3707" s="1">
        <v>3</v>
      </c>
      <c r="CB3707" s="1" t="s">
        <v>21315</v>
      </c>
      <c r="CC3707" s="1" t="s">
        <v>17445</v>
      </c>
      <c r="CD3707" s="1" t="s">
        <v>13702</v>
      </c>
      <c r="CE3707" s="1" t="s">
        <v>116</v>
      </c>
      <c r="CF3707" s="1" t="s">
        <v>117</v>
      </c>
      <c r="CG3707" s="1">
        <v>96950</v>
      </c>
      <c r="CH3707" s="3">
        <v>30.92</v>
      </c>
      <c r="CI3707" s="3">
        <v>30.92</v>
      </c>
      <c r="CJ3707" s="3">
        <v>46.38</v>
      </c>
      <c r="CK3707" s="3">
        <v>46.38</v>
      </c>
      <c r="CL3707" s="1" t="s">
        <v>137</v>
      </c>
      <c r="CM3707" s="1" t="s">
        <v>331</v>
      </c>
      <c r="CN3707" s="1" t="s">
        <v>139</v>
      </c>
      <c r="CP3707" s="1" t="s">
        <v>112</v>
      </c>
      <c r="CQ3707" s="1" t="s">
        <v>111</v>
      </c>
      <c r="CR3707" s="1" t="s">
        <v>112</v>
      </c>
      <c r="CS3707" s="1" t="s">
        <v>111</v>
      </c>
      <c r="CT3707" s="1" t="s">
        <v>138</v>
      </c>
      <c r="CU3707" s="1" t="s">
        <v>111</v>
      </c>
      <c r="CV3707" s="1" t="s">
        <v>138</v>
      </c>
      <c r="CW3707" s="1" t="s">
        <v>21316</v>
      </c>
      <c r="CX3707" s="1">
        <v>16704881688</v>
      </c>
      <c r="CY3707" s="1" t="s">
        <v>9246</v>
      </c>
      <c r="CZ3707" s="1" t="s">
        <v>138</v>
      </c>
      <c r="DA3707" s="1" t="s">
        <v>111</v>
      </c>
      <c r="DB3707" s="1" t="s">
        <v>112</v>
      </c>
    </row>
    <row r="3708" spans="1:111" ht="15.6" customHeight="1" x14ac:dyDescent="0.25">
      <c r="A3708" s="1" t="s">
        <v>21324</v>
      </c>
      <c r="B3708" s="1" t="s">
        <v>109</v>
      </c>
      <c r="C3708" s="2">
        <v>44038.051313888885</v>
      </c>
      <c r="D3708" s="2">
        <v>44117</v>
      </c>
      <c r="E3708" s="1" t="s">
        <v>110</v>
      </c>
      <c r="F3708" s="2">
        <v>44103.833333333336</v>
      </c>
      <c r="G3708" s="1" t="s">
        <v>112</v>
      </c>
      <c r="H3708" s="1" t="s">
        <v>112</v>
      </c>
      <c r="I3708" s="1" t="s">
        <v>112</v>
      </c>
      <c r="J3708" s="1" t="s">
        <v>4379</v>
      </c>
      <c r="K3708" s="1" t="s">
        <v>138</v>
      </c>
      <c r="L3708" s="1" t="s">
        <v>10838</v>
      </c>
      <c r="N3708" s="1" t="s">
        <v>116</v>
      </c>
      <c r="O3708" s="1" t="s">
        <v>117</v>
      </c>
      <c r="P3708" s="9">
        <v>96950</v>
      </c>
      <c r="Q3708" s="1" t="s">
        <v>118</v>
      </c>
      <c r="R3708" s="1" t="s">
        <v>138</v>
      </c>
      <c r="S3708" s="1">
        <v>16702355009</v>
      </c>
      <c r="U3708" s="1">
        <v>561320</v>
      </c>
      <c r="V3708" s="1" t="s">
        <v>2479</v>
      </c>
      <c r="W3708" s="1" t="s">
        <v>111</v>
      </c>
      <c r="X3708" s="1" t="s">
        <v>4372</v>
      </c>
      <c r="Y3708" s="1" t="s">
        <v>4373</v>
      </c>
      <c r="Z3708" s="1" t="s">
        <v>4374</v>
      </c>
      <c r="AA3708" s="1" t="s">
        <v>2295</v>
      </c>
      <c r="AB3708" s="1" t="s">
        <v>10838</v>
      </c>
      <c r="AD3708" s="1" t="s">
        <v>116</v>
      </c>
      <c r="AE3708" s="1" t="s">
        <v>117</v>
      </c>
      <c r="AF3708" s="9">
        <v>96950</v>
      </c>
      <c r="AG3708" s="1" t="s">
        <v>118</v>
      </c>
      <c r="AH3708" s="1" t="s">
        <v>138</v>
      </c>
      <c r="AI3708" s="1">
        <v>16702355009</v>
      </c>
      <c r="AK3708" s="1" t="s">
        <v>10658</v>
      </c>
      <c r="BC3708" s="1" t="str">
        <f>"43-4081.00"</f>
        <v>43-4081.00</v>
      </c>
      <c r="BD3708" s="1" t="s">
        <v>3862</v>
      </c>
      <c r="BE3708" s="1" t="s">
        <v>21325</v>
      </c>
      <c r="BF3708" s="1" t="s">
        <v>21326</v>
      </c>
      <c r="BG3708" s="1">
        <v>15</v>
      </c>
      <c r="BI3708" s="2">
        <v>44105</v>
      </c>
      <c r="BJ3708" s="2">
        <v>44469</v>
      </c>
      <c r="BM3708" s="1">
        <v>35</v>
      </c>
      <c r="BN3708" s="1">
        <v>0</v>
      </c>
      <c r="BO3708" s="1">
        <v>7</v>
      </c>
      <c r="BP3708" s="1">
        <v>7</v>
      </c>
      <c r="BQ3708" s="1">
        <v>7</v>
      </c>
      <c r="BR3708" s="1">
        <v>7</v>
      </c>
      <c r="BS3708" s="1">
        <v>7</v>
      </c>
      <c r="BT3708" s="1">
        <v>0</v>
      </c>
      <c r="BU3708" s="1" t="str">
        <f>"9:00 AM"</f>
        <v>9:00 AM</v>
      </c>
      <c r="BV3708" s="1" t="str">
        <f t="shared" si="90"/>
        <v>5:00 PM</v>
      </c>
      <c r="BW3708" s="1" t="s">
        <v>135</v>
      </c>
      <c r="BX3708" s="1">
        <v>1</v>
      </c>
      <c r="BY3708" s="1">
        <v>6</v>
      </c>
      <c r="BZ3708" s="1" t="s">
        <v>112</v>
      </c>
      <c r="CA3708" s="1">
        <v>0</v>
      </c>
      <c r="CB3708" s="1" t="s">
        <v>21327</v>
      </c>
      <c r="CC3708" s="1" t="s">
        <v>10842</v>
      </c>
      <c r="CD3708" s="1" t="s">
        <v>10838</v>
      </c>
      <c r="CE3708" s="1" t="s">
        <v>116</v>
      </c>
      <c r="CF3708" s="1" t="s">
        <v>117</v>
      </c>
      <c r="CG3708" s="1">
        <v>96950</v>
      </c>
      <c r="CH3708" s="3">
        <v>7.72</v>
      </c>
      <c r="CI3708" s="3">
        <v>7.8</v>
      </c>
      <c r="CJ3708" s="3">
        <v>11.58</v>
      </c>
      <c r="CK3708" s="3">
        <v>11.7</v>
      </c>
      <c r="CL3708" s="1" t="s">
        <v>137</v>
      </c>
      <c r="CM3708" s="1" t="s">
        <v>138</v>
      </c>
      <c r="CN3708" s="1" t="s">
        <v>139</v>
      </c>
      <c r="CP3708" s="1" t="s">
        <v>112</v>
      </c>
      <c r="CQ3708" s="1" t="s">
        <v>111</v>
      </c>
      <c r="CR3708" s="1" t="s">
        <v>112</v>
      </c>
      <c r="CS3708" s="1" t="s">
        <v>111</v>
      </c>
      <c r="CT3708" s="1" t="s">
        <v>111</v>
      </c>
      <c r="CU3708" s="1" t="s">
        <v>111</v>
      </c>
      <c r="CV3708" s="1" t="s">
        <v>111</v>
      </c>
      <c r="CW3708" s="1" t="s">
        <v>21328</v>
      </c>
      <c r="CX3708" s="1">
        <v>16702355009</v>
      </c>
      <c r="CY3708" s="1" t="s">
        <v>10658</v>
      </c>
      <c r="CZ3708" s="1" t="s">
        <v>716</v>
      </c>
      <c r="DA3708" s="1" t="s">
        <v>111</v>
      </c>
      <c r="DB3708" s="1" t="s">
        <v>111</v>
      </c>
    </row>
    <row r="3709" spans="1:111" ht="15.6" customHeight="1" x14ac:dyDescent="0.25">
      <c r="A3709" s="1" t="s">
        <v>21365</v>
      </c>
      <c r="B3709" s="1" t="s">
        <v>109</v>
      </c>
      <c r="C3709" s="2">
        <v>44091.874040509261</v>
      </c>
      <c r="D3709" s="2">
        <v>44175</v>
      </c>
      <c r="E3709" s="1" t="s">
        <v>110</v>
      </c>
      <c r="F3709" s="2">
        <v>44103.833333333336</v>
      </c>
      <c r="G3709" s="1" t="s">
        <v>112</v>
      </c>
      <c r="H3709" s="1" t="s">
        <v>112</v>
      </c>
      <c r="I3709" s="1" t="s">
        <v>112</v>
      </c>
      <c r="J3709" s="1" t="s">
        <v>15107</v>
      </c>
      <c r="K3709" s="1" t="s">
        <v>138</v>
      </c>
      <c r="L3709" s="1" t="s">
        <v>1753</v>
      </c>
      <c r="M3709" s="1" t="s">
        <v>15109</v>
      </c>
      <c r="N3709" s="1" t="s">
        <v>116</v>
      </c>
      <c r="O3709" s="1" t="s">
        <v>117</v>
      </c>
      <c r="P3709" s="9">
        <v>96950</v>
      </c>
      <c r="Q3709" s="1" t="s">
        <v>118</v>
      </c>
      <c r="R3709" s="1" t="s">
        <v>138</v>
      </c>
      <c r="S3709" s="1">
        <v>16702343800</v>
      </c>
      <c r="U3709" s="1">
        <v>541219</v>
      </c>
      <c r="V3709" s="1" t="s">
        <v>119</v>
      </c>
      <c r="X3709" s="1" t="s">
        <v>21366</v>
      </c>
      <c r="Y3709" s="1" t="s">
        <v>15111</v>
      </c>
      <c r="Z3709" s="1" t="s">
        <v>15112</v>
      </c>
      <c r="AA3709" s="1" t="s">
        <v>245</v>
      </c>
      <c r="AB3709" s="1" t="s">
        <v>1753</v>
      </c>
      <c r="AC3709" s="1" t="s">
        <v>15109</v>
      </c>
      <c r="AD3709" s="1" t="s">
        <v>116</v>
      </c>
      <c r="AE3709" s="1" t="s">
        <v>117</v>
      </c>
      <c r="AF3709" s="9">
        <v>96950</v>
      </c>
      <c r="AG3709" s="1" t="s">
        <v>118</v>
      </c>
      <c r="AH3709" s="1" t="s">
        <v>138</v>
      </c>
      <c r="AI3709" s="1">
        <v>16702343800</v>
      </c>
      <c r="AK3709" s="1" t="s">
        <v>15113</v>
      </c>
      <c r="BC3709" s="1" t="str">
        <f>"43-3031.00"</f>
        <v>43-3031.00</v>
      </c>
      <c r="BD3709" s="1" t="s">
        <v>389</v>
      </c>
      <c r="BE3709" s="1" t="s">
        <v>21367</v>
      </c>
      <c r="BF3709" s="1" t="s">
        <v>15115</v>
      </c>
      <c r="BG3709" s="1">
        <v>1</v>
      </c>
      <c r="BI3709" s="2">
        <v>44105</v>
      </c>
      <c r="BJ3709" s="2">
        <v>44469</v>
      </c>
      <c r="BM3709" s="1">
        <v>40</v>
      </c>
      <c r="BN3709" s="1">
        <v>0</v>
      </c>
      <c r="BO3709" s="1">
        <v>8</v>
      </c>
      <c r="BP3709" s="1">
        <v>8</v>
      </c>
      <c r="BQ3709" s="1">
        <v>8</v>
      </c>
      <c r="BR3709" s="1">
        <v>8</v>
      </c>
      <c r="BS3709" s="1">
        <v>8</v>
      </c>
      <c r="BT3709" s="1">
        <v>0</v>
      </c>
      <c r="BU3709" s="1" t="str">
        <f>"8:00 AM"</f>
        <v>8:00 AM</v>
      </c>
      <c r="BV3709" s="1" t="str">
        <f t="shared" si="90"/>
        <v>5:00 PM</v>
      </c>
      <c r="BW3709" s="1" t="s">
        <v>392</v>
      </c>
      <c r="BX3709" s="1">
        <v>0</v>
      </c>
      <c r="BY3709" s="1">
        <v>24</v>
      </c>
      <c r="BZ3709" s="1" t="s">
        <v>112</v>
      </c>
      <c r="CA3709" s="1">
        <v>0</v>
      </c>
      <c r="CB3709" s="1" t="s">
        <v>21368</v>
      </c>
      <c r="CC3709" s="1" t="s">
        <v>21369</v>
      </c>
      <c r="CD3709" s="1" t="s">
        <v>3464</v>
      </c>
      <c r="CE3709" s="1" t="s">
        <v>116</v>
      </c>
      <c r="CF3709" s="1" t="s">
        <v>117</v>
      </c>
      <c r="CG3709" s="1">
        <v>96950</v>
      </c>
      <c r="CH3709" s="3">
        <v>13.9</v>
      </c>
      <c r="CI3709" s="3">
        <v>13.9</v>
      </c>
      <c r="CJ3709" s="3">
        <v>20.85</v>
      </c>
      <c r="CK3709" s="3">
        <v>20.85</v>
      </c>
      <c r="CL3709" s="1" t="s">
        <v>137</v>
      </c>
      <c r="CM3709" s="1" t="s">
        <v>138</v>
      </c>
      <c r="CN3709" s="1" t="s">
        <v>139</v>
      </c>
      <c r="CP3709" s="1" t="s">
        <v>112</v>
      </c>
      <c r="CQ3709" s="1" t="s">
        <v>111</v>
      </c>
      <c r="CR3709" s="1" t="s">
        <v>112</v>
      </c>
      <c r="CS3709" s="1" t="s">
        <v>111</v>
      </c>
      <c r="CT3709" s="1" t="s">
        <v>138</v>
      </c>
      <c r="CU3709" s="1" t="s">
        <v>138</v>
      </c>
      <c r="CV3709" s="1" t="s">
        <v>138</v>
      </c>
      <c r="CW3709" s="1" t="s">
        <v>21370</v>
      </c>
      <c r="CX3709" s="1">
        <v>16702343800</v>
      </c>
      <c r="CY3709" s="1" t="s">
        <v>15113</v>
      </c>
      <c r="CZ3709" s="1" t="s">
        <v>138</v>
      </c>
      <c r="DA3709" s="1" t="s">
        <v>111</v>
      </c>
      <c r="DB3709" s="1" t="s">
        <v>112</v>
      </c>
    </row>
    <row r="3710" spans="1:111" ht="15.6" customHeight="1" x14ac:dyDescent="0.25">
      <c r="A3710" s="1" t="s">
        <v>21387</v>
      </c>
      <c r="B3710" s="1" t="s">
        <v>109</v>
      </c>
      <c r="C3710" s="2">
        <v>44167.955337268519</v>
      </c>
      <c r="D3710" s="2">
        <v>44224</v>
      </c>
      <c r="E3710" s="1" t="s">
        <v>180</v>
      </c>
      <c r="G3710" s="1" t="s">
        <v>111</v>
      </c>
      <c r="H3710" s="1" t="s">
        <v>112</v>
      </c>
      <c r="I3710" s="1" t="s">
        <v>112</v>
      </c>
      <c r="J3710" s="1" t="s">
        <v>11225</v>
      </c>
      <c r="K3710" s="1" t="s">
        <v>9480</v>
      </c>
      <c r="L3710" s="1" t="s">
        <v>11226</v>
      </c>
      <c r="M3710" s="1" t="s">
        <v>1197</v>
      </c>
      <c r="N3710" s="1" t="s">
        <v>116</v>
      </c>
      <c r="O3710" s="1" t="s">
        <v>117</v>
      </c>
      <c r="P3710" s="9">
        <v>96950</v>
      </c>
      <c r="Q3710" s="1" t="s">
        <v>118</v>
      </c>
      <c r="S3710" s="1">
        <v>16702332013</v>
      </c>
      <c r="U3710" s="1">
        <v>5619</v>
      </c>
      <c r="V3710" s="1" t="s">
        <v>119</v>
      </c>
      <c r="X3710" s="1" t="s">
        <v>9482</v>
      </c>
      <c r="Y3710" s="1" t="s">
        <v>9483</v>
      </c>
      <c r="Z3710" s="1" t="s">
        <v>3848</v>
      </c>
      <c r="AA3710" s="1" t="s">
        <v>403</v>
      </c>
      <c r="AB3710" s="1" t="s">
        <v>2494</v>
      </c>
      <c r="AD3710" s="1" t="s">
        <v>116</v>
      </c>
      <c r="AE3710" s="1" t="s">
        <v>117</v>
      </c>
      <c r="AF3710" s="9">
        <v>96950</v>
      </c>
      <c r="AG3710" s="1" t="s">
        <v>118</v>
      </c>
      <c r="AI3710" s="1">
        <v>16702332013</v>
      </c>
      <c r="AK3710" s="1" t="s">
        <v>9486</v>
      </c>
      <c r="BC3710" s="1" t="str">
        <f>"49-9071.00"</f>
        <v>49-9071.00</v>
      </c>
      <c r="BD3710" s="1" t="s">
        <v>214</v>
      </c>
      <c r="BE3710" s="1" t="s">
        <v>11227</v>
      </c>
      <c r="BF3710" s="1" t="s">
        <v>839</v>
      </c>
      <c r="BG3710" s="1">
        <v>1</v>
      </c>
      <c r="BI3710" s="2">
        <v>44197</v>
      </c>
      <c r="BJ3710" s="2">
        <v>45199</v>
      </c>
      <c r="BM3710" s="1">
        <v>40</v>
      </c>
      <c r="BN3710" s="1">
        <v>0</v>
      </c>
      <c r="BO3710" s="1">
        <v>8</v>
      </c>
      <c r="BP3710" s="1">
        <v>8</v>
      </c>
      <c r="BQ3710" s="1">
        <v>8</v>
      </c>
      <c r="BR3710" s="1">
        <v>8</v>
      </c>
      <c r="BS3710" s="1">
        <v>8</v>
      </c>
      <c r="BT3710" s="1">
        <v>0</v>
      </c>
      <c r="BU3710" s="1" t="str">
        <f>"8:00 AM"</f>
        <v>8:00 AM</v>
      </c>
      <c r="BV3710" s="1" t="str">
        <f t="shared" si="90"/>
        <v>5:00 PM</v>
      </c>
      <c r="BW3710" s="1" t="s">
        <v>230</v>
      </c>
      <c r="BX3710" s="1">
        <v>0</v>
      </c>
      <c r="BY3710" s="1">
        <v>6</v>
      </c>
      <c r="BZ3710" s="1" t="s">
        <v>112</v>
      </c>
      <c r="CA3710" s="1">
        <v>0</v>
      </c>
      <c r="CB3710" s="1" t="s">
        <v>21388</v>
      </c>
      <c r="CC3710" s="1" t="s">
        <v>11229</v>
      </c>
      <c r="CD3710" s="1" t="s">
        <v>9490</v>
      </c>
      <c r="CE3710" s="1" t="s">
        <v>116</v>
      </c>
      <c r="CF3710" s="1" t="s">
        <v>117</v>
      </c>
      <c r="CG3710" s="1">
        <v>96950</v>
      </c>
      <c r="CH3710" s="3">
        <v>8.7100000000000009</v>
      </c>
      <c r="CI3710" s="3">
        <v>8.7100000000000009</v>
      </c>
      <c r="CJ3710" s="3">
        <v>0</v>
      </c>
      <c r="CK3710" s="3">
        <v>0</v>
      </c>
      <c r="CL3710" s="1" t="s">
        <v>137</v>
      </c>
      <c r="CM3710" s="1" t="s">
        <v>230</v>
      </c>
      <c r="CN3710" s="1" t="s">
        <v>139</v>
      </c>
      <c r="CP3710" s="1" t="s">
        <v>112</v>
      </c>
      <c r="CQ3710" s="1" t="s">
        <v>111</v>
      </c>
      <c r="CR3710" s="1" t="s">
        <v>112</v>
      </c>
      <c r="CS3710" s="1" t="s">
        <v>112</v>
      </c>
      <c r="CT3710" s="1" t="s">
        <v>138</v>
      </c>
      <c r="CU3710" s="1" t="s">
        <v>111</v>
      </c>
      <c r="CV3710" s="1" t="s">
        <v>138</v>
      </c>
      <c r="CW3710" s="1" t="s">
        <v>1633</v>
      </c>
      <c r="CX3710" s="1">
        <v>16702874234</v>
      </c>
      <c r="CY3710" s="1" t="s">
        <v>9491</v>
      </c>
      <c r="CZ3710" s="1" t="s">
        <v>138</v>
      </c>
      <c r="DA3710" s="1" t="s">
        <v>111</v>
      </c>
      <c r="DB3710" s="1" t="s">
        <v>112</v>
      </c>
      <c r="DC3710" s="1" t="s">
        <v>21389</v>
      </c>
      <c r="DD3710" s="1" t="s">
        <v>9483</v>
      </c>
      <c r="DE3710" s="1" t="s">
        <v>3848</v>
      </c>
      <c r="DF3710" s="1" t="s">
        <v>21390</v>
      </c>
      <c r="DG3710" s="1" t="s">
        <v>9492</v>
      </c>
    </row>
    <row r="3711" spans="1:111" ht="15.6" customHeight="1" x14ac:dyDescent="0.25">
      <c r="A3711" s="1" t="s">
        <v>21402</v>
      </c>
      <c r="B3711" s="1" t="s">
        <v>109</v>
      </c>
      <c r="C3711" s="2">
        <v>44143.42279733796</v>
      </c>
      <c r="D3711" s="2">
        <v>44188</v>
      </c>
      <c r="E3711" s="1" t="s">
        <v>180</v>
      </c>
      <c r="G3711" s="1" t="s">
        <v>112</v>
      </c>
      <c r="H3711" s="1" t="s">
        <v>112</v>
      </c>
      <c r="I3711" s="1" t="s">
        <v>112</v>
      </c>
      <c r="J3711" s="1" t="s">
        <v>15031</v>
      </c>
      <c r="K3711" s="1" t="s">
        <v>15032</v>
      </c>
      <c r="L3711" s="1" t="s">
        <v>15033</v>
      </c>
      <c r="N3711" s="1" t="s">
        <v>738</v>
      </c>
      <c r="O3711" s="1" t="s">
        <v>117</v>
      </c>
      <c r="P3711" s="9">
        <v>96950</v>
      </c>
      <c r="Q3711" s="1" t="s">
        <v>118</v>
      </c>
      <c r="S3711" s="1">
        <v>16702876661</v>
      </c>
      <c r="U3711" s="1">
        <v>561520</v>
      </c>
      <c r="V3711" s="1" t="s">
        <v>119</v>
      </c>
      <c r="X3711" s="1" t="s">
        <v>1657</v>
      </c>
      <c r="Y3711" s="1" t="s">
        <v>1658</v>
      </c>
      <c r="AA3711" s="1" t="s">
        <v>15034</v>
      </c>
      <c r="AB3711" s="1" t="s">
        <v>21403</v>
      </c>
      <c r="AD3711" s="1" t="s">
        <v>738</v>
      </c>
      <c r="AE3711" s="1" t="s">
        <v>117</v>
      </c>
      <c r="AF3711" s="9">
        <v>96950</v>
      </c>
      <c r="AG3711" s="1" t="s">
        <v>118</v>
      </c>
      <c r="AI3711" s="1">
        <v>16702876661</v>
      </c>
      <c r="AK3711" s="1" t="s">
        <v>15035</v>
      </c>
      <c r="BC3711" s="1" t="str">
        <f>"39-7011.00"</f>
        <v>39-7011.00</v>
      </c>
      <c r="BD3711" s="1" t="s">
        <v>1435</v>
      </c>
      <c r="BE3711" s="1" t="s">
        <v>15284</v>
      </c>
      <c r="BF3711" s="1" t="s">
        <v>5568</v>
      </c>
      <c r="BG3711" s="1">
        <v>3</v>
      </c>
      <c r="BI3711" s="2">
        <v>44166</v>
      </c>
      <c r="BJ3711" s="2">
        <v>44469</v>
      </c>
      <c r="BM3711" s="1">
        <v>35</v>
      </c>
      <c r="BN3711" s="1">
        <v>7</v>
      </c>
      <c r="BO3711" s="1">
        <v>0</v>
      </c>
      <c r="BP3711" s="1">
        <v>7</v>
      </c>
      <c r="BQ3711" s="1">
        <v>7</v>
      </c>
      <c r="BR3711" s="1">
        <v>0</v>
      </c>
      <c r="BS3711" s="1">
        <v>7</v>
      </c>
      <c r="BT3711" s="1">
        <v>7</v>
      </c>
      <c r="BU3711" s="1" t="str">
        <f>"2:00 AM"</f>
        <v>2:00 AM</v>
      </c>
      <c r="BV3711" s="1" t="str">
        <f>"9:00 AM"</f>
        <v>9:00 AM</v>
      </c>
      <c r="BW3711" s="1" t="s">
        <v>230</v>
      </c>
      <c r="BX3711" s="1">
        <v>0</v>
      </c>
      <c r="BY3711" s="1">
        <v>12</v>
      </c>
      <c r="BZ3711" s="1" t="s">
        <v>112</v>
      </c>
      <c r="CA3711" s="1">
        <v>0</v>
      </c>
      <c r="CB3711" s="1" t="s">
        <v>21404</v>
      </c>
      <c r="CC3711" s="1" t="s">
        <v>21405</v>
      </c>
      <c r="CE3711" s="1" t="s">
        <v>167</v>
      </c>
      <c r="CF3711" s="1" t="s">
        <v>117</v>
      </c>
      <c r="CG3711" s="1">
        <v>96950</v>
      </c>
      <c r="CH3711" s="3">
        <v>12.14</v>
      </c>
      <c r="CI3711" s="3">
        <v>12.14</v>
      </c>
      <c r="CJ3711" s="3">
        <v>18.21</v>
      </c>
      <c r="CK3711" s="3">
        <v>18.21</v>
      </c>
      <c r="CL3711" s="1" t="s">
        <v>137</v>
      </c>
      <c r="CM3711" s="1" t="s">
        <v>362</v>
      </c>
      <c r="CN3711" s="1" t="s">
        <v>139</v>
      </c>
      <c r="CP3711" s="1" t="s">
        <v>112</v>
      </c>
      <c r="CQ3711" s="1" t="s">
        <v>111</v>
      </c>
      <c r="CR3711" s="1" t="s">
        <v>112</v>
      </c>
      <c r="CS3711" s="1" t="s">
        <v>111</v>
      </c>
      <c r="CT3711" s="1" t="s">
        <v>138</v>
      </c>
      <c r="CU3711" s="1" t="s">
        <v>111</v>
      </c>
      <c r="CV3711" s="1" t="s">
        <v>138</v>
      </c>
      <c r="CW3711" s="1" t="s">
        <v>362</v>
      </c>
      <c r="CX3711" s="1">
        <v>16702876661</v>
      </c>
      <c r="CY3711" s="1" t="s">
        <v>15035</v>
      </c>
      <c r="CZ3711" s="1" t="s">
        <v>138</v>
      </c>
      <c r="DA3711" s="1" t="s">
        <v>111</v>
      </c>
      <c r="DB3711" s="1" t="s">
        <v>112</v>
      </c>
    </row>
    <row r="3712" spans="1:111" ht="15.6" customHeight="1" x14ac:dyDescent="0.25">
      <c r="A3712" s="1" t="s">
        <v>21414</v>
      </c>
      <c r="B3712" s="1" t="s">
        <v>109</v>
      </c>
      <c r="C3712" s="2">
        <v>44154.997908564816</v>
      </c>
      <c r="D3712" s="2">
        <v>44203</v>
      </c>
      <c r="E3712" s="1" t="s">
        <v>110</v>
      </c>
      <c r="F3712" s="2">
        <v>44103.833333333336</v>
      </c>
      <c r="G3712" s="1" t="s">
        <v>111</v>
      </c>
      <c r="H3712" s="1" t="s">
        <v>112</v>
      </c>
      <c r="I3712" s="1" t="s">
        <v>112</v>
      </c>
      <c r="J3712" s="1" t="s">
        <v>3614</v>
      </c>
      <c r="K3712" s="1" t="s">
        <v>3615</v>
      </c>
      <c r="L3712" s="1" t="s">
        <v>21415</v>
      </c>
      <c r="M3712" s="1" t="s">
        <v>426</v>
      </c>
      <c r="N3712" s="1" t="s">
        <v>167</v>
      </c>
      <c r="O3712" s="1" t="s">
        <v>117</v>
      </c>
      <c r="P3712" s="9">
        <v>96950</v>
      </c>
      <c r="Q3712" s="1" t="s">
        <v>118</v>
      </c>
      <c r="R3712" s="1" t="s">
        <v>117</v>
      </c>
      <c r="S3712" s="1">
        <v>16702358233</v>
      </c>
      <c r="U3712" s="1">
        <v>44512</v>
      </c>
      <c r="V3712" s="1" t="s">
        <v>119</v>
      </c>
      <c r="X3712" s="1" t="s">
        <v>3617</v>
      </c>
      <c r="Y3712" s="1" t="s">
        <v>3618</v>
      </c>
      <c r="Z3712" s="1" t="s">
        <v>3619</v>
      </c>
      <c r="AA3712" s="1" t="s">
        <v>822</v>
      </c>
      <c r="AB3712" s="1" t="s">
        <v>130</v>
      </c>
      <c r="AC3712" s="1" t="s">
        <v>138</v>
      </c>
      <c r="AD3712" s="1" t="s">
        <v>116</v>
      </c>
      <c r="AE3712" s="1" t="s">
        <v>117</v>
      </c>
      <c r="AF3712" s="9">
        <v>96950</v>
      </c>
      <c r="AG3712" s="1" t="s">
        <v>118</v>
      </c>
      <c r="AH3712" s="1" t="s">
        <v>117</v>
      </c>
      <c r="AI3712" s="1">
        <v>16702358233</v>
      </c>
      <c r="AK3712" s="1" t="s">
        <v>3620</v>
      </c>
      <c r="BC3712" s="1" t="str">
        <f>"27-1024.00"</f>
        <v>27-1024.00</v>
      </c>
      <c r="BD3712" s="1" t="s">
        <v>3137</v>
      </c>
      <c r="BE3712" s="1" t="s">
        <v>21416</v>
      </c>
      <c r="BF3712" s="1" t="s">
        <v>3591</v>
      </c>
      <c r="BG3712" s="1">
        <v>1</v>
      </c>
      <c r="BI3712" s="2">
        <v>44105</v>
      </c>
      <c r="BJ3712" s="2">
        <v>45199</v>
      </c>
      <c r="BM3712" s="1">
        <v>40</v>
      </c>
      <c r="BN3712" s="1">
        <v>0</v>
      </c>
      <c r="BO3712" s="1">
        <v>8</v>
      </c>
      <c r="BP3712" s="1">
        <v>8</v>
      </c>
      <c r="BQ3712" s="1">
        <v>8</v>
      </c>
      <c r="BR3712" s="1">
        <v>8</v>
      </c>
      <c r="BS3712" s="1">
        <v>8</v>
      </c>
      <c r="BT3712" s="1">
        <v>0</v>
      </c>
      <c r="BU3712" s="1" t="str">
        <f>"8:00 AM"</f>
        <v>8:00 AM</v>
      </c>
      <c r="BV3712" s="1" t="str">
        <f>"5:00 PM"</f>
        <v>5:00 PM</v>
      </c>
      <c r="BW3712" s="1" t="s">
        <v>135</v>
      </c>
      <c r="BX3712" s="1">
        <v>0</v>
      </c>
      <c r="BY3712" s="1">
        <v>12</v>
      </c>
      <c r="BZ3712" s="1" t="s">
        <v>112</v>
      </c>
      <c r="CA3712" s="1">
        <v>0</v>
      </c>
      <c r="CB3712" s="1" t="s">
        <v>21417</v>
      </c>
      <c r="CC3712" s="1" t="s">
        <v>21418</v>
      </c>
      <c r="CD3712" s="1" t="s">
        <v>21419</v>
      </c>
      <c r="CE3712" s="1" t="s">
        <v>167</v>
      </c>
      <c r="CF3712" s="1" t="s">
        <v>117</v>
      </c>
      <c r="CG3712" s="1">
        <v>96950</v>
      </c>
      <c r="CH3712" s="3">
        <v>8.93</v>
      </c>
      <c r="CI3712" s="3">
        <v>8.93</v>
      </c>
      <c r="CJ3712" s="3">
        <v>13.4</v>
      </c>
      <c r="CK3712" s="3">
        <v>13.4</v>
      </c>
      <c r="CL3712" s="1" t="s">
        <v>137</v>
      </c>
      <c r="CM3712" s="1" t="s">
        <v>138</v>
      </c>
      <c r="CN3712" s="1" t="s">
        <v>139</v>
      </c>
      <c r="CP3712" s="1" t="s">
        <v>112</v>
      </c>
      <c r="CQ3712" s="1" t="s">
        <v>111</v>
      </c>
      <c r="CR3712" s="1" t="s">
        <v>112</v>
      </c>
      <c r="CS3712" s="1" t="s">
        <v>111</v>
      </c>
      <c r="CT3712" s="1" t="s">
        <v>138</v>
      </c>
      <c r="CU3712" s="1" t="s">
        <v>138</v>
      </c>
      <c r="CV3712" s="1" t="s">
        <v>138</v>
      </c>
      <c r="CW3712" s="1" t="s">
        <v>138</v>
      </c>
      <c r="CX3712" s="1">
        <v>16702358233</v>
      </c>
      <c r="CY3712" s="1" t="s">
        <v>3620</v>
      </c>
      <c r="CZ3712" s="1" t="s">
        <v>138</v>
      </c>
      <c r="DA3712" s="1" t="s">
        <v>111</v>
      </c>
      <c r="DB3712" s="1" t="s">
        <v>112</v>
      </c>
      <c r="DC3712" s="1" t="s">
        <v>3617</v>
      </c>
      <c r="DD3712" s="1" t="s">
        <v>3618</v>
      </c>
      <c r="DE3712" s="1" t="s">
        <v>402</v>
      </c>
      <c r="DF3712" s="1" t="s">
        <v>3625</v>
      </c>
      <c r="DG3712" s="1" t="s">
        <v>3620</v>
      </c>
    </row>
    <row r="3713" spans="1:111" ht="15.6" customHeight="1" x14ac:dyDescent="0.25">
      <c r="A3713" s="1" t="s">
        <v>21432</v>
      </c>
      <c r="B3713" s="1" t="s">
        <v>109</v>
      </c>
      <c r="C3713" s="2">
        <v>44210.098195949075</v>
      </c>
      <c r="D3713" s="2">
        <v>44251</v>
      </c>
      <c r="E3713" s="1" t="s">
        <v>110</v>
      </c>
      <c r="F3713" s="2">
        <v>44346.833333333336</v>
      </c>
      <c r="G3713" s="1" t="s">
        <v>112</v>
      </c>
      <c r="H3713" s="1" t="s">
        <v>112</v>
      </c>
      <c r="I3713" s="1" t="s">
        <v>112</v>
      </c>
      <c r="J3713" s="1" t="s">
        <v>7960</v>
      </c>
      <c r="L3713" s="1" t="s">
        <v>7961</v>
      </c>
      <c r="N3713" s="1" t="s">
        <v>116</v>
      </c>
      <c r="O3713" s="1" t="s">
        <v>117</v>
      </c>
      <c r="P3713" s="9">
        <v>96950</v>
      </c>
      <c r="Q3713" s="1" t="s">
        <v>118</v>
      </c>
      <c r="R3713" s="1" t="s">
        <v>1954</v>
      </c>
      <c r="S3713" s="1">
        <v>16702342066</v>
      </c>
      <c r="T3713" s="1">
        <v>0</v>
      </c>
      <c r="U3713" s="1">
        <v>56172</v>
      </c>
      <c r="V3713" s="1" t="s">
        <v>119</v>
      </c>
      <c r="X3713" s="1" t="s">
        <v>7146</v>
      </c>
      <c r="Y3713" s="1" t="s">
        <v>5347</v>
      </c>
      <c r="Z3713" s="1" t="s">
        <v>7147</v>
      </c>
      <c r="AA3713" s="1" t="s">
        <v>773</v>
      </c>
      <c r="AB3713" s="1" t="s">
        <v>7962</v>
      </c>
      <c r="AC3713" s="1" t="s">
        <v>7963</v>
      </c>
      <c r="AD3713" s="1" t="s">
        <v>116</v>
      </c>
      <c r="AE3713" s="1" t="s">
        <v>117</v>
      </c>
      <c r="AF3713" s="9">
        <v>96950</v>
      </c>
      <c r="AG3713" s="1" t="s">
        <v>118</v>
      </c>
      <c r="AH3713" s="1" t="s">
        <v>1954</v>
      </c>
      <c r="AI3713" s="1">
        <v>16702338600</v>
      </c>
      <c r="AJ3713" s="1">
        <v>229</v>
      </c>
      <c r="AK3713" s="1" t="s">
        <v>7150</v>
      </c>
      <c r="BC3713" s="1" t="str">
        <f>"49-9071.00"</f>
        <v>49-9071.00</v>
      </c>
      <c r="BD3713" s="1" t="s">
        <v>214</v>
      </c>
      <c r="BE3713" s="1" t="s">
        <v>7964</v>
      </c>
      <c r="BF3713" s="1" t="s">
        <v>7965</v>
      </c>
      <c r="BG3713" s="1">
        <v>1</v>
      </c>
      <c r="BI3713" s="2">
        <v>44348</v>
      </c>
      <c r="BJ3713" s="2">
        <v>44712</v>
      </c>
      <c r="BM3713" s="1">
        <v>40</v>
      </c>
      <c r="BN3713" s="1">
        <v>0</v>
      </c>
      <c r="BO3713" s="1">
        <v>8</v>
      </c>
      <c r="BP3713" s="1">
        <v>8</v>
      </c>
      <c r="BQ3713" s="1">
        <v>8</v>
      </c>
      <c r="BR3713" s="1">
        <v>8</v>
      </c>
      <c r="BS3713" s="1">
        <v>8</v>
      </c>
      <c r="BT3713" s="1">
        <v>0</v>
      </c>
      <c r="BU3713" s="1" t="str">
        <f>"8:00 AM"</f>
        <v>8:00 AM</v>
      </c>
      <c r="BV3713" s="1" t="str">
        <f>"5:00 PM"</f>
        <v>5:00 PM</v>
      </c>
      <c r="BW3713" s="1" t="s">
        <v>230</v>
      </c>
      <c r="BX3713" s="1">
        <v>0</v>
      </c>
      <c r="BY3713" s="1">
        <v>24</v>
      </c>
      <c r="BZ3713" s="1" t="s">
        <v>112</v>
      </c>
      <c r="CA3713" s="1">
        <v>0</v>
      </c>
      <c r="CB3713" s="4" t="s">
        <v>21433</v>
      </c>
      <c r="CC3713" s="1" t="s">
        <v>7966</v>
      </c>
      <c r="CD3713" s="1" t="s">
        <v>7967</v>
      </c>
      <c r="CE3713" s="1" t="s">
        <v>116</v>
      </c>
      <c r="CF3713" s="1" t="s">
        <v>117</v>
      </c>
      <c r="CG3713" s="1">
        <v>96950</v>
      </c>
      <c r="CH3713" s="3">
        <v>8.7100000000000009</v>
      </c>
      <c r="CI3713" s="3">
        <v>9</v>
      </c>
      <c r="CJ3713" s="3">
        <v>13.06</v>
      </c>
      <c r="CK3713" s="3">
        <v>13.5</v>
      </c>
      <c r="CL3713" s="1" t="s">
        <v>137</v>
      </c>
      <c r="CM3713" s="1" t="s">
        <v>168</v>
      </c>
      <c r="CN3713" s="1" t="s">
        <v>139</v>
      </c>
      <c r="CP3713" s="1" t="s">
        <v>111</v>
      </c>
      <c r="CQ3713" s="1" t="s">
        <v>111</v>
      </c>
      <c r="CR3713" s="1" t="s">
        <v>112</v>
      </c>
      <c r="CS3713" s="1" t="s">
        <v>111</v>
      </c>
      <c r="CT3713" s="1" t="s">
        <v>138</v>
      </c>
      <c r="CU3713" s="1" t="s">
        <v>111</v>
      </c>
      <c r="CV3713" s="1" t="s">
        <v>138</v>
      </c>
      <c r="CW3713" s="1" t="s">
        <v>168</v>
      </c>
      <c r="CX3713" s="1">
        <v>16702342066</v>
      </c>
      <c r="CY3713" s="1" t="s">
        <v>7150</v>
      </c>
      <c r="CZ3713" s="1" t="s">
        <v>168</v>
      </c>
      <c r="DA3713" s="1" t="s">
        <v>111</v>
      </c>
      <c r="DB3713" s="1" t="s">
        <v>112</v>
      </c>
    </row>
    <row r="3714" spans="1:111" ht="15.6" customHeight="1" x14ac:dyDescent="0.25">
      <c r="A3714" s="1" t="s">
        <v>21434</v>
      </c>
      <c r="B3714" s="1" t="s">
        <v>109</v>
      </c>
      <c r="C3714" s="2">
        <v>44284.880412615741</v>
      </c>
      <c r="D3714" s="2">
        <v>44327</v>
      </c>
      <c r="E3714" s="1" t="s">
        <v>180</v>
      </c>
      <c r="G3714" s="1" t="s">
        <v>111</v>
      </c>
      <c r="H3714" s="1" t="s">
        <v>112</v>
      </c>
      <c r="I3714" s="1" t="s">
        <v>112</v>
      </c>
      <c r="J3714" s="1" t="s">
        <v>3762</v>
      </c>
      <c r="L3714" s="1" t="s">
        <v>3764</v>
      </c>
      <c r="N3714" s="1" t="s">
        <v>116</v>
      </c>
      <c r="O3714" s="1" t="s">
        <v>117</v>
      </c>
      <c r="P3714" s="9">
        <v>96950</v>
      </c>
      <c r="Q3714" s="1" t="s">
        <v>118</v>
      </c>
      <c r="S3714" s="1">
        <v>16702331199</v>
      </c>
      <c r="U3714" s="1">
        <v>5323</v>
      </c>
      <c r="V3714" s="1" t="s">
        <v>119</v>
      </c>
      <c r="X3714" s="1" t="s">
        <v>3344</v>
      </c>
      <c r="Y3714" s="1" t="s">
        <v>10053</v>
      </c>
      <c r="Z3714" s="1" t="s">
        <v>10921</v>
      </c>
      <c r="AA3714" s="1" t="s">
        <v>2308</v>
      </c>
      <c r="AB3714" s="1" t="s">
        <v>3764</v>
      </c>
      <c r="AD3714" s="1" t="s">
        <v>157</v>
      </c>
      <c r="AE3714" s="1" t="s">
        <v>117</v>
      </c>
      <c r="AF3714" s="9">
        <v>96950</v>
      </c>
      <c r="AG3714" s="1" t="s">
        <v>118</v>
      </c>
      <c r="AI3714" s="1">
        <v>16702331199</v>
      </c>
      <c r="AK3714" s="1" t="s">
        <v>3768</v>
      </c>
      <c r="BC3714" s="1" t="str">
        <f>"49-3021.00"</f>
        <v>49-3021.00</v>
      </c>
      <c r="BD3714" s="1" t="s">
        <v>280</v>
      </c>
      <c r="BE3714" s="1" t="s">
        <v>21435</v>
      </c>
      <c r="BF3714" s="1" t="s">
        <v>11053</v>
      </c>
      <c r="BG3714" s="1">
        <v>1</v>
      </c>
      <c r="BI3714" s="2">
        <v>44285</v>
      </c>
      <c r="BJ3714" s="2">
        <v>44649</v>
      </c>
      <c r="BM3714" s="1">
        <v>40</v>
      </c>
      <c r="BN3714" s="1">
        <v>0</v>
      </c>
      <c r="BO3714" s="1">
        <v>8</v>
      </c>
      <c r="BP3714" s="1">
        <v>8</v>
      </c>
      <c r="BQ3714" s="1">
        <v>8</v>
      </c>
      <c r="BR3714" s="1">
        <v>8</v>
      </c>
      <c r="BS3714" s="1">
        <v>8</v>
      </c>
      <c r="BT3714" s="1">
        <v>0</v>
      </c>
      <c r="BU3714" s="1" t="str">
        <f>"8:00 AM"</f>
        <v>8:00 AM</v>
      </c>
      <c r="BV3714" s="1" t="str">
        <f>"5:00 PM"</f>
        <v>5:00 PM</v>
      </c>
      <c r="BW3714" s="1" t="s">
        <v>135</v>
      </c>
      <c r="BX3714" s="1">
        <v>0</v>
      </c>
      <c r="BY3714" s="1">
        <v>12</v>
      </c>
      <c r="BZ3714" s="1" t="s">
        <v>112</v>
      </c>
      <c r="CA3714" s="1">
        <v>0</v>
      </c>
      <c r="CB3714" s="4" t="s">
        <v>21436</v>
      </c>
      <c r="CC3714" s="1" t="s">
        <v>21437</v>
      </c>
      <c r="CE3714" s="1" t="s">
        <v>157</v>
      </c>
      <c r="CF3714" s="1" t="s">
        <v>117</v>
      </c>
      <c r="CG3714" s="1">
        <v>96950</v>
      </c>
      <c r="CH3714" s="3">
        <v>9.6999999999999993</v>
      </c>
      <c r="CI3714" s="3">
        <v>9.6999999999999993</v>
      </c>
      <c r="CJ3714" s="3">
        <v>14.55</v>
      </c>
      <c r="CK3714" s="3">
        <v>14.55</v>
      </c>
      <c r="CL3714" s="1" t="s">
        <v>137</v>
      </c>
      <c r="CN3714" s="1" t="s">
        <v>139</v>
      </c>
      <c r="CP3714" s="1" t="s">
        <v>112</v>
      </c>
      <c r="CQ3714" s="1" t="s">
        <v>111</v>
      </c>
      <c r="CR3714" s="1" t="s">
        <v>111</v>
      </c>
      <c r="CS3714" s="1" t="s">
        <v>111</v>
      </c>
      <c r="CT3714" s="1" t="s">
        <v>138</v>
      </c>
      <c r="CU3714" s="1" t="s">
        <v>111</v>
      </c>
      <c r="CV3714" s="1" t="s">
        <v>138</v>
      </c>
      <c r="CW3714" s="1" t="s">
        <v>168</v>
      </c>
      <c r="CX3714" s="1">
        <v>16702331199</v>
      </c>
      <c r="CY3714" s="1" t="s">
        <v>3768</v>
      </c>
      <c r="CZ3714" s="1" t="s">
        <v>168</v>
      </c>
      <c r="DA3714" s="1" t="s">
        <v>111</v>
      </c>
      <c r="DB3714" s="1" t="s">
        <v>112</v>
      </c>
    </row>
    <row r="3715" spans="1:111" ht="15.6" customHeight="1" x14ac:dyDescent="0.25">
      <c r="A3715" s="1" t="s">
        <v>21453</v>
      </c>
      <c r="B3715" s="1" t="s">
        <v>109</v>
      </c>
      <c r="C3715" s="2">
        <v>44246.920017476848</v>
      </c>
      <c r="D3715" s="2">
        <v>44302</v>
      </c>
      <c r="E3715" s="1" t="s">
        <v>180</v>
      </c>
      <c r="G3715" s="1" t="s">
        <v>111</v>
      </c>
      <c r="H3715" s="1" t="s">
        <v>112</v>
      </c>
      <c r="I3715" s="1" t="s">
        <v>112</v>
      </c>
      <c r="J3715" s="1" t="s">
        <v>9517</v>
      </c>
      <c r="L3715" s="1" t="s">
        <v>9518</v>
      </c>
      <c r="M3715" s="1" t="s">
        <v>9519</v>
      </c>
      <c r="N3715" s="1" t="s">
        <v>116</v>
      </c>
      <c r="O3715" s="1" t="s">
        <v>117</v>
      </c>
      <c r="P3715" s="9">
        <v>96950</v>
      </c>
      <c r="Q3715" s="1" t="s">
        <v>118</v>
      </c>
      <c r="S3715" s="1">
        <v>16702343600</v>
      </c>
      <c r="U3715" s="1">
        <v>722511</v>
      </c>
      <c r="V3715" s="1" t="s">
        <v>119</v>
      </c>
      <c r="X3715" s="1" t="s">
        <v>9520</v>
      </c>
      <c r="Y3715" s="1" t="s">
        <v>9521</v>
      </c>
      <c r="Z3715" s="1" t="s">
        <v>9522</v>
      </c>
      <c r="AA3715" s="1" t="s">
        <v>6039</v>
      </c>
      <c r="AB3715" s="1" t="s">
        <v>9518</v>
      </c>
      <c r="AC3715" s="1" t="s">
        <v>9519</v>
      </c>
      <c r="AD3715" s="1" t="s">
        <v>116</v>
      </c>
      <c r="AE3715" s="1" t="s">
        <v>117</v>
      </c>
      <c r="AF3715" s="9">
        <v>96950</v>
      </c>
      <c r="AG3715" s="1" t="s">
        <v>118</v>
      </c>
      <c r="AI3715" s="1">
        <v>16702343600</v>
      </c>
      <c r="AK3715" s="1" t="s">
        <v>9523</v>
      </c>
      <c r="BC3715" s="1" t="str">
        <f>"35-3021.00"</f>
        <v>35-3021.00</v>
      </c>
      <c r="BD3715" s="1" t="s">
        <v>2867</v>
      </c>
      <c r="BE3715" s="1" t="s">
        <v>9524</v>
      </c>
      <c r="BF3715" s="1" t="s">
        <v>7335</v>
      </c>
      <c r="BG3715" s="1">
        <v>2</v>
      </c>
      <c r="BI3715" s="2">
        <v>44287</v>
      </c>
      <c r="BJ3715" s="2">
        <v>45382</v>
      </c>
      <c r="BM3715" s="1">
        <v>35</v>
      </c>
      <c r="BN3715" s="1">
        <v>0</v>
      </c>
      <c r="BO3715" s="1">
        <v>7</v>
      </c>
      <c r="BP3715" s="1">
        <v>7</v>
      </c>
      <c r="BQ3715" s="1">
        <v>7</v>
      </c>
      <c r="BR3715" s="1">
        <v>7</v>
      </c>
      <c r="BS3715" s="1">
        <v>7</v>
      </c>
      <c r="BT3715" s="1">
        <v>0</v>
      </c>
      <c r="BU3715" s="1" t="str">
        <f>"11:00 AM"</f>
        <v>11:00 AM</v>
      </c>
      <c r="BV3715" s="1" t="str">
        <f>"6:00 PM"</f>
        <v>6:00 PM</v>
      </c>
      <c r="BW3715" s="1" t="s">
        <v>135</v>
      </c>
      <c r="BX3715" s="1">
        <v>3</v>
      </c>
      <c r="BY3715" s="1">
        <v>3</v>
      </c>
      <c r="BZ3715" s="1" t="s">
        <v>112</v>
      </c>
      <c r="CA3715" s="1">
        <v>0</v>
      </c>
      <c r="CB3715" s="4" t="s">
        <v>9525</v>
      </c>
      <c r="CC3715" s="1" t="s">
        <v>9518</v>
      </c>
      <c r="CD3715" s="1" t="s">
        <v>9519</v>
      </c>
      <c r="CE3715" s="1" t="s">
        <v>116</v>
      </c>
      <c r="CF3715" s="1" t="s">
        <v>117</v>
      </c>
      <c r="CG3715" s="1">
        <v>96950</v>
      </c>
      <c r="CH3715" s="3">
        <v>8.15</v>
      </c>
      <c r="CI3715" s="3">
        <v>8.5</v>
      </c>
      <c r="CJ3715" s="3">
        <v>12.23</v>
      </c>
      <c r="CK3715" s="3">
        <v>12.75</v>
      </c>
      <c r="CL3715" s="1" t="s">
        <v>137</v>
      </c>
      <c r="CN3715" s="1" t="s">
        <v>139</v>
      </c>
      <c r="CP3715" s="1" t="s">
        <v>112</v>
      </c>
      <c r="CQ3715" s="1" t="s">
        <v>111</v>
      </c>
      <c r="CR3715" s="1" t="s">
        <v>112</v>
      </c>
      <c r="CS3715" s="1" t="s">
        <v>111</v>
      </c>
      <c r="CT3715" s="1" t="s">
        <v>111</v>
      </c>
      <c r="CU3715" s="1" t="s">
        <v>111</v>
      </c>
      <c r="CV3715" s="1" t="s">
        <v>138</v>
      </c>
      <c r="CW3715" s="1" t="s">
        <v>719</v>
      </c>
      <c r="CX3715" s="1">
        <v>16702343600</v>
      </c>
      <c r="CY3715" s="1" t="s">
        <v>9526</v>
      </c>
      <c r="CZ3715" s="1" t="s">
        <v>138</v>
      </c>
      <c r="DA3715" s="1" t="s">
        <v>111</v>
      </c>
      <c r="DB3715" s="1" t="s">
        <v>112</v>
      </c>
    </row>
    <row r="3716" spans="1:111" ht="15.6" customHeight="1" x14ac:dyDescent="0.25">
      <c r="A3716" s="1" t="s">
        <v>21454</v>
      </c>
      <c r="B3716" s="1" t="s">
        <v>109</v>
      </c>
      <c r="C3716" s="2">
        <v>44232.121308912036</v>
      </c>
      <c r="D3716" s="2">
        <v>44279</v>
      </c>
      <c r="E3716" s="1" t="s">
        <v>180</v>
      </c>
      <c r="G3716" s="1" t="s">
        <v>112</v>
      </c>
      <c r="H3716" s="1" t="s">
        <v>112</v>
      </c>
      <c r="I3716" s="1" t="s">
        <v>112</v>
      </c>
      <c r="J3716" s="1" t="s">
        <v>791</v>
      </c>
      <c r="K3716" s="1" t="s">
        <v>792</v>
      </c>
      <c r="L3716" s="1" t="s">
        <v>4912</v>
      </c>
      <c r="M3716" s="1" t="s">
        <v>793</v>
      </c>
      <c r="N3716" s="1" t="s">
        <v>116</v>
      </c>
      <c r="O3716" s="1" t="s">
        <v>117</v>
      </c>
      <c r="P3716" s="9">
        <v>96950</v>
      </c>
      <c r="Q3716" s="1" t="s">
        <v>118</v>
      </c>
      <c r="R3716" s="1" t="s">
        <v>719</v>
      </c>
      <c r="S3716" s="1">
        <v>16703236877</v>
      </c>
      <c r="U3716" s="1">
        <v>62161</v>
      </c>
      <c r="V3716" s="1" t="s">
        <v>119</v>
      </c>
      <c r="X3716" s="1" t="s">
        <v>686</v>
      </c>
      <c r="Y3716" s="1" t="s">
        <v>687</v>
      </c>
      <c r="Z3716" s="1" t="s">
        <v>688</v>
      </c>
      <c r="AA3716" s="1" t="s">
        <v>245</v>
      </c>
      <c r="AB3716" s="1" t="s">
        <v>689</v>
      </c>
      <c r="AD3716" s="1" t="s">
        <v>690</v>
      </c>
      <c r="AE3716" s="1" t="s">
        <v>691</v>
      </c>
      <c r="AF3716" s="9">
        <v>96931</v>
      </c>
      <c r="AG3716" s="1" t="s">
        <v>118</v>
      </c>
      <c r="AH3716" s="1" t="s">
        <v>719</v>
      </c>
      <c r="AI3716" s="1">
        <v>16716498746</v>
      </c>
      <c r="AJ3716" s="1">
        <v>203</v>
      </c>
      <c r="AK3716" s="1" t="s">
        <v>692</v>
      </c>
      <c r="BC3716" s="1" t="str">
        <f>"43-1011.00"</f>
        <v>43-1011.00</v>
      </c>
      <c r="BD3716" s="1" t="s">
        <v>421</v>
      </c>
      <c r="BE3716" s="1" t="s">
        <v>14848</v>
      </c>
      <c r="BF3716" s="1" t="s">
        <v>14849</v>
      </c>
      <c r="BG3716" s="1">
        <v>1</v>
      </c>
      <c r="BI3716" s="2">
        <v>44331</v>
      </c>
      <c r="BJ3716" s="2">
        <v>44695</v>
      </c>
      <c r="BM3716" s="1">
        <v>40</v>
      </c>
      <c r="BN3716" s="1">
        <v>0</v>
      </c>
      <c r="BO3716" s="1">
        <v>8</v>
      </c>
      <c r="BP3716" s="1">
        <v>8</v>
      </c>
      <c r="BQ3716" s="1">
        <v>8</v>
      </c>
      <c r="BR3716" s="1">
        <v>8</v>
      </c>
      <c r="BS3716" s="1">
        <v>5</v>
      </c>
      <c r="BT3716" s="1">
        <v>3</v>
      </c>
      <c r="BU3716" s="1" t="str">
        <f>"8:30 AM"</f>
        <v>8:30 AM</v>
      </c>
      <c r="BV3716" s="1" t="str">
        <f>"5:30 PM"</f>
        <v>5:30 PM</v>
      </c>
      <c r="BW3716" s="1" t="s">
        <v>392</v>
      </c>
      <c r="BX3716" s="1">
        <v>0</v>
      </c>
      <c r="BY3716" s="1">
        <v>12</v>
      </c>
      <c r="BZ3716" s="1" t="s">
        <v>111</v>
      </c>
      <c r="CA3716" s="1">
        <v>3</v>
      </c>
      <c r="CB3716" s="1" t="s">
        <v>362</v>
      </c>
      <c r="CC3716" s="1" t="s">
        <v>2383</v>
      </c>
      <c r="CD3716" s="1" t="s">
        <v>793</v>
      </c>
      <c r="CE3716" s="1" t="s">
        <v>116</v>
      </c>
      <c r="CF3716" s="1" t="s">
        <v>117</v>
      </c>
      <c r="CG3716" s="1">
        <v>96950</v>
      </c>
      <c r="CH3716" s="3">
        <v>13.62</v>
      </c>
      <c r="CI3716" s="3">
        <v>13.62</v>
      </c>
      <c r="CL3716" s="1" t="s">
        <v>137</v>
      </c>
      <c r="CN3716" s="1" t="s">
        <v>139</v>
      </c>
      <c r="CP3716" s="1" t="s">
        <v>112</v>
      </c>
      <c r="CQ3716" s="1" t="s">
        <v>111</v>
      </c>
      <c r="CR3716" s="1" t="s">
        <v>112</v>
      </c>
      <c r="CS3716" s="1" t="s">
        <v>112</v>
      </c>
      <c r="CT3716" s="1" t="s">
        <v>138</v>
      </c>
      <c r="CU3716" s="1" t="s">
        <v>111</v>
      </c>
      <c r="CV3716" s="1" t="s">
        <v>138</v>
      </c>
      <c r="CW3716" s="1" t="s">
        <v>4515</v>
      </c>
      <c r="CX3716" s="1">
        <v>16703236877</v>
      </c>
      <c r="CY3716" s="1" t="s">
        <v>699</v>
      </c>
      <c r="CZ3716" s="1" t="s">
        <v>138</v>
      </c>
      <c r="DA3716" s="1" t="s">
        <v>111</v>
      </c>
      <c r="DB3716" s="1" t="s">
        <v>112</v>
      </c>
    </row>
    <row r="3717" spans="1:111" ht="15.6" customHeight="1" x14ac:dyDescent="0.25">
      <c r="A3717" s="1" t="s">
        <v>21471</v>
      </c>
      <c r="B3717" s="1" t="s">
        <v>109</v>
      </c>
      <c r="C3717" s="2">
        <v>44292.101257060189</v>
      </c>
      <c r="D3717" s="2">
        <v>44322</v>
      </c>
      <c r="E3717" s="1" t="s">
        <v>110</v>
      </c>
      <c r="F3717" s="2">
        <v>44466.833333333336</v>
      </c>
      <c r="G3717" s="1" t="s">
        <v>111</v>
      </c>
      <c r="H3717" s="1" t="s">
        <v>112</v>
      </c>
      <c r="I3717" s="1" t="s">
        <v>112</v>
      </c>
      <c r="J3717" s="1" t="s">
        <v>9637</v>
      </c>
      <c r="K3717" s="1" t="s">
        <v>5333</v>
      </c>
      <c r="L3717" s="1" t="s">
        <v>11697</v>
      </c>
      <c r="M3717" s="1" t="s">
        <v>11697</v>
      </c>
      <c r="N3717" s="1" t="s">
        <v>167</v>
      </c>
      <c r="O3717" s="1" t="s">
        <v>117</v>
      </c>
      <c r="P3717" s="9">
        <v>96950</v>
      </c>
      <c r="Q3717" s="1" t="s">
        <v>118</v>
      </c>
      <c r="S3717" s="1">
        <v>16702346445</v>
      </c>
      <c r="T3717" s="1">
        <v>2263</v>
      </c>
      <c r="U3717" s="1">
        <v>452311</v>
      </c>
      <c r="V3717" s="1" t="s">
        <v>119</v>
      </c>
      <c r="X3717" s="1" t="s">
        <v>953</v>
      </c>
      <c r="Y3717" s="1" t="s">
        <v>954</v>
      </c>
      <c r="AA3717" s="1" t="s">
        <v>955</v>
      </c>
      <c r="AB3717" s="1" t="s">
        <v>1088</v>
      </c>
      <c r="AC3717" s="1" t="s">
        <v>1088</v>
      </c>
      <c r="AD3717" s="1" t="s">
        <v>167</v>
      </c>
      <c r="AE3717" s="1" t="s">
        <v>117</v>
      </c>
      <c r="AF3717" s="9">
        <v>96950</v>
      </c>
      <c r="AG3717" s="1" t="s">
        <v>118</v>
      </c>
      <c r="AI3717" s="1">
        <v>16702346445</v>
      </c>
      <c r="AJ3717" s="1">
        <v>2263</v>
      </c>
      <c r="AK3717" s="1" t="s">
        <v>956</v>
      </c>
      <c r="BC3717" s="1" t="str">
        <f>"37-3011.00"</f>
        <v>37-3011.00</v>
      </c>
      <c r="BD3717" s="1" t="s">
        <v>726</v>
      </c>
      <c r="BE3717" s="1" t="s">
        <v>21005</v>
      </c>
      <c r="BF3717" s="1" t="s">
        <v>21006</v>
      </c>
      <c r="BG3717" s="1">
        <v>1</v>
      </c>
      <c r="BI3717" s="2">
        <v>44468</v>
      </c>
      <c r="BJ3717" s="2">
        <v>45197</v>
      </c>
      <c r="BM3717" s="1">
        <v>40</v>
      </c>
      <c r="BN3717" s="1">
        <v>0</v>
      </c>
      <c r="BO3717" s="1">
        <v>8</v>
      </c>
      <c r="BP3717" s="1">
        <v>8</v>
      </c>
      <c r="BQ3717" s="1">
        <v>8</v>
      </c>
      <c r="BR3717" s="1">
        <v>8</v>
      </c>
      <c r="BS3717" s="1">
        <v>8</v>
      </c>
      <c r="BT3717" s="1">
        <v>0</v>
      </c>
      <c r="BU3717" s="1" t="str">
        <f>"10:00 AM"</f>
        <v>10:00 AM</v>
      </c>
      <c r="BV3717" s="1" t="str">
        <f>"7:00 PM"</f>
        <v>7:00 PM</v>
      </c>
      <c r="BW3717" s="1" t="s">
        <v>135</v>
      </c>
      <c r="BX3717" s="1">
        <v>0</v>
      </c>
      <c r="BY3717" s="1">
        <v>3</v>
      </c>
      <c r="BZ3717" s="1" t="s">
        <v>112</v>
      </c>
      <c r="CA3717" s="1">
        <v>0</v>
      </c>
      <c r="CB3717" s="4" t="s">
        <v>21472</v>
      </c>
      <c r="CC3717" s="1" t="s">
        <v>11697</v>
      </c>
      <c r="CD3717" s="1" t="s">
        <v>11697</v>
      </c>
      <c r="CE3717" s="1" t="s">
        <v>167</v>
      </c>
      <c r="CF3717" s="1" t="s">
        <v>117</v>
      </c>
      <c r="CG3717" s="1">
        <v>96950</v>
      </c>
      <c r="CH3717" s="3">
        <v>8.5</v>
      </c>
      <c r="CI3717" s="3">
        <v>8.5</v>
      </c>
      <c r="CJ3717" s="3">
        <v>12.75</v>
      </c>
      <c r="CK3717" s="3">
        <v>12.75</v>
      </c>
      <c r="CL3717" s="1" t="s">
        <v>137</v>
      </c>
      <c r="CM3717" s="1" t="s">
        <v>960</v>
      </c>
      <c r="CN3717" s="1" t="s">
        <v>139</v>
      </c>
      <c r="CP3717" s="1" t="s">
        <v>112</v>
      </c>
      <c r="CQ3717" s="1" t="s">
        <v>111</v>
      </c>
      <c r="CR3717" s="1" t="s">
        <v>112</v>
      </c>
      <c r="CS3717" s="1" t="s">
        <v>111</v>
      </c>
      <c r="CT3717" s="1" t="s">
        <v>138</v>
      </c>
      <c r="CU3717" s="1" t="s">
        <v>111</v>
      </c>
      <c r="CV3717" s="1" t="s">
        <v>138</v>
      </c>
      <c r="CW3717" s="1" t="s">
        <v>138</v>
      </c>
      <c r="CX3717" s="1">
        <v>16702346445</v>
      </c>
      <c r="CY3717" s="1" t="s">
        <v>956</v>
      </c>
      <c r="CZ3717" s="1" t="s">
        <v>138</v>
      </c>
      <c r="DA3717" s="1" t="s">
        <v>111</v>
      </c>
      <c r="DB3717" s="1" t="s">
        <v>112</v>
      </c>
      <c r="DC3717" s="1" t="s">
        <v>953</v>
      </c>
      <c r="DD3717" s="1" t="s">
        <v>954</v>
      </c>
      <c r="DF3717" s="1" t="s">
        <v>9642</v>
      </c>
      <c r="DG3717" s="1" t="s">
        <v>956</v>
      </c>
    </row>
    <row r="3718" spans="1:111" ht="15.6" customHeight="1" x14ac:dyDescent="0.25">
      <c r="A3718" s="1" t="s">
        <v>21479</v>
      </c>
      <c r="B3718" s="1" t="s">
        <v>109</v>
      </c>
      <c r="C3718" s="2">
        <v>44321.240856481483</v>
      </c>
      <c r="D3718" s="2">
        <v>44337</v>
      </c>
      <c r="E3718" s="1" t="s">
        <v>180</v>
      </c>
      <c r="G3718" s="1" t="s">
        <v>112</v>
      </c>
      <c r="H3718" s="1" t="s">
        <v>112</v>
      </c>
      <c r="I3718" s="1" t="s">
        <v>112</v>
      </c>
      <c r="J3718" s="1" t="s">
        <v>1168</v>
      </c>
      <c r="L3718" s="1" t="s">
        <v>1169</v>
      </c>
      <c r="M3718" s="1" t="s">
        <v>1170</v>
      </c>
      <c r="N3718" s="1" t="s">
        <v>116</v>
      </c>
      <c r="O3718" s="1" t="s">
        <v>117</v>
      </c>
      <c r="P3718" s="9">
        <v>96950</v>
      </c>
      <c r="Q3718" s="1" t="s">
        <v>118</v>
      </c>
      <c r="R3718" s="1" t="s">
        <v>116</v>
      </c>
      <c r="S3718" s="1">
        <v>16705887746</v>
      </c>
      <c r="T3718" s="1">
        <v>0</v>
      </c>
      <c r="U3718" s="1">
        <v>236220</v>
      </c>
      <c r="V3718" s="1" t="s">
        <v>119</v>
      </c>
      <c r="X3718" s="1" t="s">
        <v>1171</v>
      </c>
      <c r="Y3718" s="1" t="s">
        <v>1172</v>
      </c>
      <c r="AA3718" s="1" t="s">
        <v>1173</v>
      </c>
      <c r="AB3718" s="1" t="s">
        <v>1169</v>
      </c>
      <c r="AC3718" s="1" t="s">
        <v>1170</v>
      </c>
      <c r="AD3718" s="1" t="s">
        <v>116</v>
      </c>
      <c r="AE3718" s="1" t="s">
        <v>117</v>
      </c>
      <c r="AF3718" s="9">
        <v>96950</v>
      </c>
      <c r="AG3718" s="1" t="s">
        <v>118</v>
      </c>
      <c r="AH3718" s="1" t="s">
        <v>116</v>
      </c>
      <c r="AI3718" s="1">
        <v>16717777310</v>
      </c>
      <c r="AJ3718" s="1">
        <v>0</v>
      </c>
      <c r="AK3718" s="1" t="s">
        <v>1174</v>
      </c>
      <c r="BC3718" s="1" t="str">
        <f>"47-2221.00"</f>
        <v>47-2221.00</v>
      </c>
      <c r="BD3718" s="1" t="s">
        <v>492</v>
      </c>
      <c r="BE3718" s="1" t="s">
        <v>6116</v>
      </c>
      <c r="BF3718" s="1" t="s">
        <v>6117</v>
      </c>
      <c r="BG3718" s="1">
        <v>10</v>
      </c>
      <c r="BI3718" s="2">
        <v>44439</v>
      </c>
      <c r="BJ3718" s="2">
        <v>44803</v>
      </c>
      <c r="BM3718" s="1">
        <v>40</v>
      </c>
      <c r="BN3718" s="1">
        <v>0</v>
      </c>
      <c r="BO3718" s="1">
        <v>8</v>
      </c>
      <c r="BP3718" s="1">
        <v>8</v>
      </c>
      <c r="BQ3718" s="1">
        <v>8</v>
      </c>
      <c r="BR3718" s="1">
        <v>8</v>
      </c>
      <c r="BS3718" s="1">
        <v>8</v>
      </c>
      <c r="BT3718" s="1">
        <v>0</v>
      </c>
      <c r="BU3718" s="1" t="str">
        <f>"8:00 AM"</f>
        <v>8:00 AM</v>
      </c>
      <c r="BV3718" s="1" t="str">
        <f t="shared" ref="BV3718:BV3723" si="91">"5:00 PM"</f>
        <v>5:00 PM</v>
      </c>
      <c r="BW3718" s="1" t="s">
        <v>135</v>
      </c>
      <c r="BX3718" s="1">
        <v>0</v>
      </c>
      <c r="BY3718" s="1">
        <v>12</v>
      </c>
      <c r="BZ3718" s="1" t="s">
        <v>112</v>
      </c>
      <c r="CA3718" s="1">
        <v>0</v>
      </c>
      <c r="CB3718" s="4" t="s">
        <v>6118</v>
      </c>
      <c r="CC3718" s="1" t="s">
        <v>1169</v>
      </c>
      <c r="CD3718" s="1" t="s">
        <v>1170</v>
      </c>
      <c r="CE3718" s="1" t="s">
        <v>116</v>
      </c>
      <c r="CF3718" s="1" t="s">
        <v>117</v>
      </c>
      <c r="CG3718" s="1">
        <v>96950</v>
      </c>
      <c r="CH3718" s="3">
        <v>10.039999999999999</v>
      </c>
      <c r="CJ3718" s="3">
        <v>15.06</v>
      </c>
      <c r="CL3718" s="1" t="s">
        <v>137</v>
      </c>
      <c r="CM3718" s="1" t="s">
        <v>138</v>
      </c>
      <c r="CN3718" s="1" t="s">
        <v>139</v>
      </c>
      <c r="CP3718" s="1" t="s">
        <v>112</v>
      </c>
      <c r="CQ3718" s="1" t="s">
        <v>111</v>
      </c>
      <c r="CR3718" s="1" t="s">
        <v>111</v>
      </c>
      <c r="CS3718" s="1" t="s">
        <v>111</v>
      </c>
      <c r="CT3718" s="1" t="s">
        <v>138</v>
      </c>
      <c r="CU3718" s="1" t="s">
        <v>111</v>
      </c>
      <c r="CV3718" s="1" t="s">
        <v>138</v>
      </c>
      <c r="CW3718" s="1" t="s">
        <v>12801</v>
      </c>
      <c r="CX3718" s="1">
        <v>16705887746</v>
      </c>
      <c r="CY3718" s="1" t="s">
        <v>1174</v>
      </c>
      <c r="CZ3718" s="1" t="s">
        <v>380</v>
      </c>
      <c r="DA3718" s="1" t="s">
        <v>111</v>
      </c>
      <c r="DB3718" s="1" t="s">
        <v>112</v>
      </c>
    </row>
    <row r="3719" spans="1:111" ht="15.6" customHeight="1" x14ac:dyDescent="0.25">
      <c r="A3719" s="1" t="s">
        <v>21482</v>
      </c>
      <c r="B3719" s="1" t="s">
        <v>109</v>
      </c>
      <c r="C3719" s="2">
        <v>44341.869563657405</v>
      </c>
      <c r="D3719" s="2">
        <v>44361</v>
      </c>
      <c r="E3719" s="1" t="s">
        <v>180</v>
      </c>
      <c r="G3719" s="1" t="s">
        <v>112</v>
      </c>
      <c r="H3719" s="1" t="s">
        <v>112</v>
      </c>
      <c r="I3719" s="1" t="s">
        <v>112</v>
      </c>
      <c r="J3719" s="1" t="s">
        <v>1138</v>
      </c>
      <c r="K3719" s="1" t="s">
        <v>1139</v>
      </c>
      <c r="L3719" s="1" t="s">
        <v>1140</v>
      </c>
      <c r="M3719" s="1" t="s">
        <v>1144</v>
      </c>
      <c r="N3719" s="1" t="s">
        <v>116</v>
      </c>
      <c r="O3719" s="1" t="s">
        <v>117</v>
      </c>
      <c r="P3719" s="9">
        <v>96950</v>
      </c>
      <c r="Q3719" s="1" t="s">
        <v>118</v>
      </c>
      <c r="S3719" s="1">
        <v>16702888868</v>
      </c>
      <c r="U3719" s="1">
        <v>44511</v>
      </c>
      <c r="V3719" s="1" t="s">
        <v>119</v>
      </c>
      <c r="X3719" s="1" t="s">
        <v>1142</v>
      </c>
      <c r="Y3719" s="1" t="s">
        <v>1143</v>
      </c>
      <c r="AA3719" s="1" t="s">
        <v>2308</v>
      </c>
      <c r="AB3719" s="1" t="s">
        <v>1140</v>
      </c>
      <c r="AC3719" s="1" t="s">
        <v>1144</v>
      </c>
      <c r="AD3719" s="1" t="s">
        <v>116</v>
      </c>
      <c r="AE3719" s="1" t="s">
        <v>117</v>
      </c>
      <c r="AF3719" s="9">
        <v>96950</v>
      </c>
      <c r="AG3719" s="1" t="s">
        <v>118</v>
      </c>
      <c r="AI3719" s="1">
        <v>16702888868</v>
      </c>
      <c r="AK3719" s="1" t="s">
        <v>1145</v>
      </c>
      <c r="BC3719" s="1" t="str">
        <f>"49-9071.00"</f>
        <v>49-9071.00</v>
      </c>
      <c r="BD3719" s="1" t="s">
        <v>214</v>
      </c>
      <c r="BE3719" s="1" t="s">
        <v>18357</v>
      </c>
      <c r="BF3719" s="1" t="s">
        <v>1069</v>
      </c>
      <c r="BG3719" s="1">
        <v>3</v>
      </c>
      <c r="BI3719" s="2">
        <v>44423</v>
      </c>
      <c r="BJ3719" s="2">
        <v>44787</v>
      </c>
      <c r="BM3719" s="1">
        <v>35</v>
      </c>
      <c r="BN3719" s="1">
        <v>0</v>
      </c>
      <c r="BO3719" s="1">
        <v>7</v>
      </c>
      <c r="BP3719" s="1">
        <v>7</v>
      </c>
      <c r="BQ3719" s="1">
        <v>7</v>
      </c>
      <c r="BR3719" s="1">
        <v>7</v>
      </c>
      <c r="BS3719" s="1">
        <v>7</v>
      </c>
      <c r="BT3719" s="1">
        <v>0</v>
      </c>
      <c r="BU3719" s="1" t="str">
        <f>"9:00 AM"</f>
        <v>9:00 AM</v>
      </c>
      <c r="BV3719" s="1" t="str">
        <f t="shared" si="91"/>
        <v>5:00 PM</v>
      </c>
      <c r="BW3719" s="1" t="s">
        <v>135</v>
      </c>
      <c r="BX3719" s="1">
        <v>0</v>
      </c>
      <c r="BY3719" s="1">
        <v>12</v>
      </c>
      <c r="BZ3719" s="1" t="s">
        <v>112</v>
      </c>
      <c r="CB3719" s="4" t="s">
        <v>1033</v>
      </c>
      <c r="CC3719" s="1" t="s">
        <v>1140</v>
      </c>
      <c r="CD3719" s="1" t="s">
        <v>1144</v>
      </c>
      <c r="CE3719" s="1" t="s">
        <v>116</v>
      </c>
      <c r="CF3719" s="1" t="s">
        <v>117</v>
      </c>
      <c r="CG3719" s="1">
        <v>96950</v>
      </c>
      <c r="CH3719" s="3">
        <v>8.7100000000000009</v>
      </c>
      <c r="CI3719" s="3">
        <v>8.7100000000000009</v>
      </c>
      <c r="CJ3719" s="3">
        <v>13.06</v>
      </c>
      <c r="CK3719" s="3">
        <v>13.06</v>
      </c>
      <c r="CL3719" s="1" t="s">
        <v>137</v>
      </c>
      <c r="CM3719" s="1" t="s">
        <v>138</v>
      </c>
      <c r="CN3719" s="1" t="s">
        <v>139</v>
      </c>
      <c r="CP3719" s="1" t="s">
        <v>112</v>
      </c>
      <c r="CQ3719" s="1" t="s">
        <v>111</v>
      </c>
      <c r="CR3719" s="1" t="s">
        <v>112</v>
      </c>
      <c r="CS3719" s="1" t="s">
        <v>111</v>
      </c>
      <c r="CT3719" s="1" t="s">
        <v>138</v>
      </c>
      <c r="CU3719" s="1" t="s">
        <v>111</v>
      </c>
      <c r="CV3719" s="1" t="s">
        <v>111</v>
      </c>
      <c r="CW3719" s="1" t="s">
        <v>1149</v>
      </c>
      <c r="CX3719" s="1">
        <v>16702888868</v>
      </c>
      <c r="CY3719" s="1" t="s">
        <v>1150</v>
      </c>
      <c r="CZ3719" s="1" t="s">
        <v>138</v>
      </c>
      <c r="DA3719" s="1" t="s">
        <v>111</v>
      </c>
      <c r="DB3719" s="1" t="s">
        <v>112</v>
      </c>
    </row>
    <row r="3720" spans="1:111" ht="15.6" customHeight="1" x14ac:dyDescent="0.25">
      <c r="A3720" s="1" t="s">
        <v>21483</v>
      </c>
      <c r="B3720" s="1" t="s">
        <v>109</v>
      </c>
      <c r="C3720" s="2">
        <v>44298.814090740743</v>
      </c>
      <c r="D3720" s="2">
        <v>44334</v>
      </c>
      <c r="E3720" s="1" t="s">
        <v>110</v>
      </c>
      <c r="F3720" s="2">
        <v>44468.833333333336</v>
      </c>
      <c r="G3720" s="1" t="s">
        <v>112</v>
      </c>
      <c r="H3720" s="1" t="s">
        <v>112</v>
      </c>
      <c r="I3720" s="1" t="s">
        <v>112</v>
      </c>
      <c r="J3720" s="1" t="s">
        <v>6764</v>
      </c>
      <c r="L3720" s="1" t="s">
        <v>293</v>
      </c>
      <c r="M3720" s="1" t="s">
        <v>16698</v>
      </c>
      <c r="N3720" s="1" t="s">
        <v>116</v>
      </c>
      <c r="O3720" s="1" t="s">
        <v>117</v>
      </c>
      <c r="P3720" s="9">
        <v>96950</v>
      </c>
      <c r="Q3720" s="1" t="s">
        <v>118</v>
      </c>
      <c r="S3720" s="1">
        <v>16702336969</v>
      </c>
      <c r="U3720" s="1">
        <v>236116</v>
      </c>
      <c r="V3720" s="1" t="s">
        <v>119</v>
      </c>
      <c r="X3720" s="1" t="s">
        <v>14839</v>
      </c>
      <c r="Y3720" s="1" t="s">
        <v>21484</v>
      </c>
      <c r="AA3720" s="1" t="s">
        <v>1276</v>
      </c>
      <c r="AB3720" s="1" t="s">
        <v>293</v>
      </c>
      <c r="AC3720" s="1" t="s">
        <v>16698</v>
      </c>
      <c r="AD3720" s="1" t="s">
        <v>116</v>
      </c>
      <c r="AE3720" s="1" t="s">
        <v>117</v>
      </c>
      <c r="AF3720" s="9">
        <v>96950</v>
      </c>
      <c r="AG3720" s="1" t="s">
        <v>118</v>
      </c>
      <c r="AI3720" s="1">
        <v>16702336969</v>
      </c>
      <c r="AK3720" s="1" t="s">
        <v>6769</v>
      </c>
      <c r="BC3720" s="1" t="str">
        <f>"11-9021.00"</f>
        <v>11-9021.00</v>
      </c>
      <c r="BD3720" s="1" t="s">
        <v>15732</v>
      </c>
      <c r="BE3720" s="1" t="s">
        <v>21485</v>
      </c>
      <c r="BF3720" s="1" t="s">
        <v>2542</v>
      </c>
      <c r="BG3720" s="1">
        <v>3</v>
      </c>
      <c r="BI3720" s="2">
        <v>44470</v>
      </c>
      <c r="BJ3720" s="2">
        <v>44834</v>
      </c>
      <c r="BM3720" s="1">
        <v>40</v>
      </c>
      <c r="BN3720" s="1">
        <v>0</v>
      </c>
      <c r="BO3720" s="1">
        <v>8</v>
      </c>
      <c r="BP3720" s="1">
        <v>8</v>
      </c>
      <c r="BQ3720" s="1">
        <v>8</v>
      </c>
      <c r="BR3720" s="1">
        <v>8</v>
      </c>
      <c r="BS3720" s="1">
        <v>8</v>
      </c>
      <c r="BT3720" s="1">
        <v>0</v>
      </c>
      <c r="BU3720" s="1" t="str">
        <f>"9:00 AM"</f>
        <v>9:00 AM</v>
      </c>
      <c r="BV3720" s="1" t="str">
        <f t="shared" si="91"/>
        <v>5:00 PM</v>
      </c>
      <c r="BW3720" s="1" t="s">
        <v>193</v>
      </c>
      <c r="BX3720" s="1">
        <v>0</v>
      </c>
      <c r="BY3720" s="1">
        <v>24</v>
      </c>
      <c r="BZ3720" s="1" t="s">
        <v>112</v>
      </c>
      <c r="CA3720" s="1">
        <v>0</v>
      </c>
      <c r="CB3720" s="1" t="s">
        <v>21486</v>
      </c>
      <c r="CC3720" s="1" t="s">
        <v>21487</v>
      </c>
      <c r="CD3720" s="1" t="s">
        <v>21488</v>
      </c>
      <c r="CE3720" s="1" t="s">
        <v>116</v>
      </c>
      <c r="CF3720" s="1" t="s">
        <v>117</v>
      </c>
      <c r="CG3720" s="1">
        <v>96950</v>
      </c>
      <c r="CH3720" s="3">
        <v>21.94</v>
      </c>
      <c r="CI3720" s="3">
        <v>21.94</v>
      </c>
      <c r="CJ3720" s="3">
        <v>32.909999999999997</v>
      </c>
      <c r="CK3720" s="3">
        <v>32.909999999999997</v>
      </c>
      <c r="CL3720" s="1" t="s">
        <v>137</v>
      </c>
      <c r="CM3720" s="1" t="s">
        <v>138</v>
      </c>
      <c r="CN3720" s="1" t="s">
        <v>139</v>
      </c>
      <c r="CP3720" s="1" t="s">
        <v>112</v>
      </c>
      <c r="CQ3720" s="1" t="s">
        <v>111</v>
      </c>
      <c r="CR3720" s="1" t="s">
        <v>112</v>
      </c>
      <c r="CS3720" s="1" t="s">
        <v>111</v>
      </c>
      <c r="CT3720" s="1" t="s">
        <v>138</v>
      </c>
      <c r="CU3720" s="1" t="s">
        <v>111</v>
      </c>
      <c r="CV3720" s="1" t="s">
        <v>138</v>
      </c>
      <c r="CW3720" s="1" t="s">
        <v>300</v>
      </c>
      <c r="CX3720" s="1">
        <v>16702336969</v>
      </c>
      <c r="CY3720" s="1" t="s">
        <v>6769</v>
      </c>
      <c r="CZ3720" s="1" t="s">
        <v>138</v>
      </c>
      <c r="DA3720" s="1" t="s">
        <v>111</v>
      </c>
      <c r="DB3720" s="1" t="s">
        <v>112</v>
      </c>
    </row>
    <row r="3721" spans="1:111" ht="15.6" customHeight="1" x14ac:dyDescent="0.25">
      <c r="A3721" s="1" t="s">
        <v>21491</v>
      </c>
      <c r="B3721" s="1" t="s">
        <v>109</v>
      </c>
      <c r="C3721" s="2">
        <v>44341.064309143519</v>
      </c>
      <c r="D3721" s="2">
        <v>44361</v>
      </c>
      <c r="E3721" s="1" t="s">
        <v>110</v>
      </c>
      <c r="F3721" s="2">
        <v>44315.833333333336</v>
      </c>
      <c r="G3721" s="1" t="s">
        <v>112</v>
      </c>
      <c r="H3721" s="1" t="s">
        <v>112</v>
      </c>
      <c r="I3721" s="1" t="s">
        <v>112</v>
      </c>
      <c r="J3721" s="1" t="s">
        <v>1425</v>
      </c>
      <c r="K3721" s="1" t="s">
        <v>1426</v>
      </c>
      <c r="L3721" s="1" t="s">
        <v>1427</v>
      </c>
      <c r="M3721" s="1" t="s">
        <v>1428</v>
      </c>
      <c r="N3721" s="1" t="s">
        <v>167</v>
      </c>
      <c r="O3721" s="1" t="s">
        <v>117</v>
      </c>
      <c r="P3721" s="9">
        <v>96950</v>
      </c>
      <c r="Q3721" s="1" t="s">
        <v>118</v>
      </c>
      <c r="S3721" s="1">
        <v>16707831118</v>
      </c>
      <c r="U3721" s="1">
        <v>56152</v>
      </c>
      <c r="V3721" s="1" t="s">
        <v>119</v>
      </c>
      <c r="X3721" s="1" t="s">
        <v>1429</v>
      </c>
      <c r="Y3721" s="1" t="s">
        <v>1430</v>
      </c>
      <c r="AA3721" s="1" t="s">
        <v>1431</v>
      </c>
      <c r="AB3721" s="1" t="s">
        <v>1432</v>
      </c>
      <c r="AC3721" s="1" t="s">
        <v>1433</v>
      </c>
      <c r="AD3721" s="1" t="s">
        <v>167</v>
      </c>
      <c r="AE3721" s="1" t="s">
        <v>117</v>
      </c>
      <c r="AF3721" s="9">
        <v>96950</v>
      </c>
      <c r="AG3721" s="1" t="s">
        <v>118</v>
      </c>
      <c r="AI3721" s="1">
        <v>16707831118</v>
      </c>
      <c r="AK3721" s="1" t="s">
        <v>1434</v>
      </c>
      <c r="BC3721" s="1" t="str">
        <f>"39-7011.00"</f>
        <v>39-7011.00</v>
      </c>
      <c r="BD3721" s="1" t="s">
        <v>1435</v>
      </c>
      <c r="BE3721" s="1" t="s">
        <v>1436</v>
      </c>
      <c r="BF3721" s="1" t="s">
        <v>1437</v>
      </c>
      <c r="BG3721" s="1">
        <v>2</v>
      </c>
      <c r="BI3721" s="2">
        <v>44317</v>
      </c>
      <c r="BJ3721" s="2">
        <v>44681</v>
      </c>
      <c r="BM3721" s="1">
        <v>40</v>
      </c>
      <c r="BN3721" s="1">
        <v>8</v>
      </c>
      <c r="BO3721" s="1">
        <v>0</v>
      </c>
      <c r="BP3721" s="1">
        <v>0</v>
      </c>
      <c r="BQ3721" s="1">
        <v>8</v>
      </c>
      <c r="BR3721" s="1">
        <v>8</v>
      </c>
      <c r="BS3721" s="1">
        <v>8</v>
      </c>
      <c r="BT3721" s="1">
        <v>8</v>
      </c>
      <c r="BU3721" s="1" t="str">
        <f>"8:00 AM"</f>
        <v>8:00 AM</v>
      </c>
      <c r="BV3721" s="1" t="str">
        <f t="shared" si="91"/>
        <v>5:00 PM</v>
      </c>
      <c r="BW3721" s="1" t="s">
        <v>135</v>
      </c>
      <c r="BX3721" s="1">
        <v>0</v>
      </c>
      <c r="BY3721" s="1">
        <v>6</v>
      </c>
      <c r="BZ3721" s="1" t="s">
        <v>112</v>
      </c>
      <c r="CB3721" s="1" t="s">
        <v>1438</v>
      </c>
      <c r="CC3721" s="1" t="s">
        <v>1427</v>
      </c>
      <c r="CD3721" s="1" t="s">
        <v>1433</v>
      </c>
      <c r="CE3721" s="1" t="s">
        <v>167</v>
      </c>
      <c r="CF3721" s="1" t="s">
        <v>117</v>
      </c>
      <c r="CG3721" s="1">
        <v>96950</v>
      </c>
      <c r="CH3721" s="3">
        <v>12.14</v>
      </c>
      <c r="CI3721" s="3">
        <v>12.14</v>
      </c>
      <c r="CJ3721" s="3">
        <v>18.21</v>
      </c>
      <c r="CK3721" s="3">
        <v>18.21</v>
      </c>
      <c r="CL3721" s="1" t="s">
        <v>137</v>
      </c>
      <c r="CM3721" s="1" t="s">
        <v>331</v>
      </c>
      <c r="CN3721" s="1" t="s">
        <v>139</v>
      </c>
      <c r="CP3721" s="1" t="s">
        <v>112</v>
      </c>
      <c r="CQ3721" s="1" t="s">
        <v>111</v>
      </c>
      <c r="CR3721" s="1" t="s">
        <v>112</v>
      </c>
      <c r="CS3721" s="1" t="s">
        <v>111</v>
      </c>
      <c r="CT3721" s="1" t="s">
        <v>138</v>
      </c>
      <c r="CU3721" s="1" t="s">
        <v>111</v>
      </c>
      <c r="CV3721" s="1" t="s">
        <v>138</v>
      </c>
      <c r="CW3721" s="1" t="s">
        <v>1439</v>
      </c>
      <c r="CX3721" s="1">
        <v>16707831118</v>
      </c>
      <c r="CY3721" s="1" t="s">
        <v>1434</v>
      </c>
      <c r="CZ3721" s="1" t="s">
        <v>331</v>
      </c>
      <c r="DA3721" s="1" t="s">
        <v>111</v>
      </c>
      <c r="DB3721" s="1" t="s">
        <v>112</v>
      </c>
    </row>
    <row r="3722" spans="1:111" ht="15.6" customHeight="1" x14ac:dyDescent="0.25">
      <c r="A3722" s="1" t="s">
        <v>21493</v>
      </c>
      <c r="B3722" s="1" t="s">
        <v>109</v>
      </c>
      <c r="C3722" s="2">
        <v>44329.85845162037</v>
      </c>
      <c r="D3722" s="2">
        <v>44376</v>
      </c>
      <c r="E3722" s="1" t="s">
        <v>110</v>
      </c>
      <c r="F3722" s="2">
        <v>44468.833333333336</v>
      </c>
      <c r="G3722" s="1" t="s">
        <v>111</v>
      </c>
      <c r="H3722" s="1" t="s">
        <v>112</v>
      </c>
      <c r="I3722" s="1" t="s">
        <v>112</v>
      </c>
      <c r="J3722" s="1" t="s">
        <v>951</v>
      </c>
      <c r="L3722" s="1" t="s">
        <v>952</v>
      </c>
      <c r="M3722" s="1" t="s">
        <v>952</v>
      </c>
      <c r="N3722" s="1" t="s">
        <v>167</v>
      </c>
      <c r="O3722" s="1" t="s">
        <v>117</v>
      </c>
      <c r="P3722" s="9">
        <v>96950</v>
      </c>
      <c r="Q3722" s="1" t="s">
        <v>118</v>
      </c>
      <c r="S3722" s="1">
        <v>16702346445</v>
      </c>
      <c r="T3722" s="1">
        <v>2263</v>
      </c>
      <c r="U3722" s="1">
        <v>53111</v>
      </c>
      <c r="V3722" s="1" t="s">
        <v>119</v>
      </c>
      <c r="X3722" s="1" t="s">
        <v>953</v>
      </c>
      <c r="Y3722" s="1" t="s">
        <v>954</v>
      </c>
      <c r="AA3722" s="1" t="s">
        <v>955</v>
      </c>
      <c r="AB3722" s="1" t="s">
        <v>952</v>
      </c>
      <c r="AC3722" s="1" t="s">
        <v>952</v>
      </c>
      <c r="AD3722" s="1" t="s">
        <v>167</v>
      </c>
      <c r="AE3722" s="1" t="s">
        <v>117</v>
      </c>
      <c r="AF3722" s="9">
        <v>96950</v>
      </c>
      <c r="AG3722" s="1" t="s">
        <v>118</v>
      </c>
      <c r="AI3722" s="1">
        <v>16702346445</v>
      </c>
      <c r="AJ3722" s="1">
        <v>2263</v>
      </c>
      <c r="AK3722" s="1" t="s">
        <v>956</v>
      </c>
      <c r="BC3722" s="1" t="str">
        <f>"49-9071.00"</f>
        <v>49-9071.00</v>
      </c>
      <c r="BD3722" s="1" t="s">
        <v>214</v>
      </c>
      <c r="BE3722" s="1" t="s">
        <v>13783</v>
      </c>
      <c r="BF3722" s="1" t="s">
        <v>13784</v>
      </c>
      <c r="BG3722" s="1">
        <v>1</v>
      </c>
      <c r="BI3722" s="2">
        <v>44470</v>
      </c>
      <c r="BJ3722" s="2">
        <v>45199</v>
      </c>
      <c r="BM3722" s="1">
        <v>40</v>
      </c>
      <c r="BN3722" s="1">
        <v>0</v>
      </c>
      <c r="BO3722" s="1">
        <v>8</v>
      </c>
      <c r="BP3722" s="1">
        <v>8</v>
      </c>
      <c r="BQ3722" s="1">
        <v>8</v>
      </c>
      <c r="BR3722" s="1">
        <v>8</v>
      </c>
      <c r="BS3722" s="1">
        <v>8</v>
      </c>
      <c r="BT3722" s="1">
        <v>0</v>
      </c>
      <c r="BU3722" s="1" t="str">
        <f>"8:24 AM"</f>
        <v>8:24 AM</v>
      </c>
      <c r="BV3722" s="1" t="str">
        <f t="shared" si="91"/>
        <v>5:00 PM</v>
      </c>
      <c r="BW3722" s="1" t="s">
        <v>135</v>
      </c>
      <c r="BX3722" s="1">
        <v>0</v>
      </c>
      <c r="BY3722" s="1">
        <v>12</v>
      </c>
      <c r="BZ3722" s="1" t="s">
        <v>112</v>
      </c>
      <c r="CB3722" s="4" t="s">
        <v>13785</v>
      </c>
      <c r="CC3722" s="1" t="s">
        <v>952</v>
      </c>
      <c r="CD3722" s="1" t="s">
        <v>952</v>
      </c>
      <c r="CE3722" s="1" t="s">
        <v>167</v>
      </c>
      <c r="CF3722" s="1" t="s">
        <v>117</v>
      </c>
      <c r="CG3722" s="1">
        <v>96950</v>
      </c>
      <c r="CH3722" s="3">
        <v>8.7100000000000009</v>
      </c>
      <c r="CI3722" s="3">
        <v>8.8000000000000007</v>
      </c>
      <c r="CJ3722" s="3">
        <v>13.07</v>
      </c>
      <c r="CK3722" s="3">
        <v>13.2</v>
      </c>
      <c r="CL3722" s="1" t="s">
        <v>137</v>
      </c>
      <c r="CM3722" s="1" t="s">
        <v>960</v>
      </c>
      <c r="CN3722" s="1" t="s">
        <v>139</v>
      </c>
      <c r="CP3722" s="1" t="s">
        <v>112</v>
      </c>
      <c r="CQ3722" s="1" t="s">
        <v>111</v>
      </c>
      <c r="CR3722" s="1" t="s">
        <v>112</v>
      </c>
      <c r="CS3722" s="1" t="s">
        <v>111</v>
      </c>
      <c r="CT3722" s="1" t="s">
        <v>138</v>
      </c>
      <c r="CU3722" s="1" t="s">
        <v>111</v>
      </c>
      <c r="CV3722" s="1" t="s">
        <v>138</v>
      </c>
      <c r="CW3722" s="1" t="s">
        <v>138</v>
      </c>
      <c r="CX3722" s="1">
        <v>16702346445</v>
      </c>
      <c r="CY3722" s="1" t="s">
        <v>956</v>
      </c>
      <c r="CZ3722" s="1" t="s">
        <v>138</v>
      </c>
      <c r="DA3722" s="1" t="s">
        <v>111</v>
      </c>
      <c r="DB3722" s="1" t="s">
        <v>112</v>
      </c>
      <c r="DC3722" s="1" t="s">
        <v>953</v>
      </c>
      <c r="DD3722" s="1" t="s">
        <v>954</v>
      </c>
      <c r="DF3722" s="1" t="s">
        <v>4096</v>
      </c>
      <c r="DG3722" s="1" t="s">
        <v>956</v>
      </c>
    </row>
    <row r="3723" spans="1:111" ht="15.6" customHeight="1" x14ac:dyDescent="0.25">
      <c r="A3723" s="1" t="s">
        <v>21516</v>
      </c>
      <c r="B3723" s="1" t="s">
        <v>109</v>
      </c>
      <c r="C3723" s="2">
        <v>44294.083618518518</v>
      </c>
      <c r="D3723" s="2">
        <v>44349</v>
      </c>
      <c r="E3723" s="1" t="s">
        <v>180</v>
      </c>
      <c r="G3723" s="1" t="s">
        <v>112</v>
      </c>
      <c r="H3723" s="1" t="s">
        <v>112</v>
      </c>
      <c r="I3723" s="1" t="s">
        <v>112</v>
      </c>
      <c r="J3723" s="1" t="s">
        <v>15369</v>
      </c>
      <c r="L3723" s="1" t="s">
        <v>15370</v>
      </c>
      <c r="N3723" s="1" t="s">
        <v>116</v>
      </c>
      <c r="O3723" s="1" t="s">
        <v>117</v>
      </c>
      <c r="P3723" s="9">
        <v>96950</v>
      </c>
      <c r="Q3723" s="1" t="s">
        <v>118</v>
      </c>
      <c r="S3723" s="1">
        <v>16704834488</v>
      </c>
      <c r="U3723" s="1">
        <v>236116</v>
      </c>
      <c r="V3723" s="1" t="s">
        <v>119</v>
      </c>
      <c r="X3723" s="1" t="s">
        <v>2357</v>
      </c>
      <c r="Y3723" s="1" t="s">
        <v>10303</v>
      </c>
      <c r="Z3723" s="1" t="s">
        <v>138</v>
      </c>
      <c r="AA3723" s="1" t="s">
        <v>245</v>
      </c>
      <c r="AB3723" s="1" t="s">
        <v>15371</v>
      </c>
      <c r="AD3723" s="1" t="s">
        <v>167</v>
      </c>
      <c r="AE3723" s="1" t="s">
        <v>117</v>
      </c>
      <c r="AF3723" s="9">
        <v>96950</v>
      </c>
      <c r="AG3723" s="1" t="s">
        <v>118</v>
      </c>
      <c r="AI3723" s="1">
        <v>16704834488</v>
      </c>
      <c r="AK3723" s="1" t="s">
        <v>2079</v>
      </c>
      <c r="BC3723" s="1" t="str">
        <f>"47-2031.01"</f>
        <v>47-2031.01</v>
      </c>
      <c r="BD3723" s="1" t="s">
        <v>4797</v>
      </c>
      <c r="BE3723" s="1" t="s">
        <v>15372</v>
      </c>
      <c r="BF3723" s="1" t="s">
        <v>13514</v>
      </c>
      <c r="BG3723" s="1">
        <v>2</v>
      </c>
      <c r="BI3723" s="2">
        <v>44397</v>
      </c>
      <c r="BJ3723" s="2">
        <v>44761</v>
      </c>
      <c r="BM3723" s="1">
        <v>40</v>
      </c>
      <c r="BN3723" s="1">
        <v>0</v>
      </c>
      <c r="BO3723" s="1">
        <v>8</v>
      </c>
      <c r="BP3723" s="1">
        <v>8</v>
      </c>
      <c r="BQ3723" s="1">
        <v>8</v>
      </c>
      <c r="BR3723" s="1">
        <v>8</v>
      </c>
      <c r="BS3723" s="1">
        <v>8</v>
      </c>
      <c r="BT3723" s="1">
        <v>0</v>
      </c>
      <c r="BU3723" s="1" t="str">
        <f>"8:00 AM"</f>
        <v>8:00 AM</v>
      </c>
      <c r="BV3723" s="1" t="str">
        <f t="shared" si="91"/>
        <v>5:00 PM</v>
      </c>
      <c r="BW3723" s="1" t="s">
        <v>230</v>
      </c>
      <c r="BX3723" s="1">
        <v>0</v>
      </c>
      <c r="BY3723" s="1">
        <v>12</v>
      </c>
      <c r="BZ3723" s="1" t="s">
        <v>112</v>
      </c>
      <c r="CA3723" s="1">
        <v>0</v>
      </c>
      <c r="CB3723" s="1" t="s">
        <v>138</v>
      </c>
      <c r="CC3723" s="1" t="s">
        <v>15373</v>
      </c>
      <c r="CE3723" s="1" t="s">
        <v>116</v>
      </c>
      <c r="CF3723" s="1" t="s">
        <v>117</v>
      </c>
      <c r="CG3723" s="1">
        <v>96950</v>
      </c>
      <c r="CH3723" s="3">
        <v>14</v>
      </c>
      <c r="CI3723" s="3">
        <v>14</v>
      </c>
      <c r="CJ3723" s="3">
        <v>21</v>
      </c>
      <c r="CK3723" s="3">
        <v>21</v>
      </c>
      <c r="CL3723" s="1" t="s">
        <v>137</v>
      </c>
      <c r="CM3723" s="1" t="s">
        <v>362</v>
      </c>
      <c r="CN3723" s="1" t="s">
        <v>139</v>
      </c>
      <c r="CP3723" s="1" t="s">
        <v>112</v>
      </c>
      <c r="CQ3723" s="1" t="s">
        <v>111</v>
      </c>
      <c r="CR3723" s="1" t="s">
        <v>112</v>
      </c>
      <c r="CS3723" s="1" t="s">
        <v>111</v>
      </c>
      <c r="CT3723" s="1" t="s">
        <v>138</v>
      </c>
      <c r="CU3723" s="1" t="s">
        <v>111</v>
      </c>
      <c r="CV3723" s="1" t="s">
        <v>138</v>
      </c>
      <c r="CW3723" s="1" t="s">
        <v>362</v>
      </c>
      <c r="CX3723" s="1">
        <v>16704834488</v>
      </c>
      <c r="CY3723" s="1" t="s">
        <v>2079</v>
      </c>
      <c r="CZ3723" s="1" t="s">
        <v>168</v>
      </c>
      <c r="DA3723" s="1" t="s">
        <v>111</v>
      </c>
      <c r="DB3723" s="1" t="s">
        <v>112</v>
      </c>
    </row>
    <row r="3724" spans="1:111" ht="15.6" customHeight="1" x14ac:dyDescent="0.25">
      <c r="A3724" s="1" t="s">
        <v>21519</v>
      </c>
      <c r="B3724" s="1" t="s">
        <v>109</v>
      </c>
      <c r="C3724" s="2">
        <v>44327.799436111112</v>
      </c>
      <c r="D3724" s="2">
        <v>44378</v>
      </c>
      <c r="E3724" s="1" t="s">
        <v>110</v>
      </c>
      <c r="F3724" s="2">
        <v>44468.833333333336</v>
      </c>
      <c r="G3724" s="1" t="s">
        <v>112</v>
      </c>
      <c r="H3724" s="1" t="s">
        <v>112</v>
      </c>
      <c r="I3724" s="1" t="s">
        <v>112</v>
      </c>
      <c r="J3724" s="1" t="s">
        <v>5960</v>
      </c>
      <c r="K3724" s="1" t="s">
        <v>5960</v>
      </c>
      <c r="L3724" s="1" t="s">
        <v>5961</v>
      </c>
      <c r="M3724" s="1" t="s">
        <v>5962</v>
      </c>
      <c r="N3724" s="1" t="s">
        <v>116</v>
      </c>
      <c r="O3724" s="1" t="s">
        <v>117</v>
      </c>
      <c r="P3724" s="9">
        <v>96950</v>
      </c>
      <c r="Q3724" s="1" t="s">
        <v>118</v>
      </c>
      <c r="S3724" s="1">
        <v>16702342856</v>
      </c>
      <c r="U3724" s="1">
        <v>56132</v>
      </c>
      <c r="V3724" s="1" t="s">
        <v>119</v>
      </c>
      <c r="X3724" s="1" t="s">
        <v>4482</v>
      </c>
      <c r="Y3724" s="1" t="s">
        <v>4483</v>
      </c>
      <c r="Z3724" s="1" t="s">
        <v>4484</v>
      </c>
      <c r="AA3724" s="1" t="s">
        <v>245</v>
      </c>
      <c r="AB3724" s="1" t="s">
        <v>5961</v>
      </c>
      <c r="AC3724" s="1" t="s">
        <v>5962</v>
      </c>
      <c r="AD3724" s="1" t="s">
        <v>116</v>
      </c>
      <c r="AE3724" s="1" t="s">
        <v>117</v>
      </c>
      <c r="AF3724" s="9">
        <v>96950</v>
      </c>
      <c r="AG3724" s="1" t="s">
        <v>118</v>
      </c>
      <c r="AH3724" s="1" t="s">
        <v>138</v>
      </c>
      <c r="AI3724" s="1">
        <v>16702342856</v>
      </c>
      <c r="AK3724" s="1" t="s">
        <v>4486</v>
      </c>
      <c r="BC3724" s="1" t="str">
        <f>"37-2012.00"</f>
        <v>37-2012.00</v>
      </c>
      <c r="BD3724" s="1" t="s">
        <v>576</v>
      </c>
      <c r="BE3724" s="1" t="s">
        <v>5963</v>
      </c>
      <c r="BF3724" s="1" t="s">
        <v>5964</v>
      </c>
      <c r="BG3724" s="1">
        <v>10</v>
      </c>
      <c r="BI3724" s="2">
        <v>44470</v>
      </c>
      <c r="BJ3724" s="2">
        <v>44834</v>
      </c>
      <c r="BM3724" s="1">
        <v>35</v>
      </c>
      <c r="BN3724" s="1">
        <v>0</v>
      </c>
      <c r="BO3724" s="1">
        <v>7</v>
      </c>
      <c r="BP3724" s="1">
        <v>7</v>
      </c>
      <c r="BQ3724" s="1">
        <v>7</v>
      </c>
      <c r="BR3724" s="1">
        <v>7</v>
      </c>
      <c r="BS3724" s="1">
        <v>7</v>
      </c>
      <c r="BT3724" s="1">
        <v>0</v>
      </c>
      <c r="BU3724" s="1" t="str">
        <f>"8:00 AM"</f>
        <v>8:00 AM</v>
      </c>
      <c r="BV3724" s="1" t="str">
        <f>"4:00 PM"</f>
        <v>4:00 PM</v>
      </c>
      <c r="BW3724" s="1" t="s">
        <v>135</v>
      </c>
      <c r="BX3724" s="1">
        <v>0</v>
      </c>
      <c r="BY3724" s="1">
        <v>3</v>
      </c>
      <c r="BZ3724" s="1" t="s">
        <v>112</v>
      </c>
      <c r="CB3724" s="1" t="s">
        <v>5965</v>
      </c>
      <c r="CC3724" s="1" t="s">
        <v>4485</v>
      </c>
      <c r="CE3724" s="1" t="s">
        <v>116</v>
      </c>
      <c r="CF3724" s="1" t="s">
        <v>117</v>
      </c>
      <c r="CG3724" s="1">
        <v>96950</v>
      </c>
      <c r="CH3724" s="3">
        <v>7.59</v>
      </c>
      <c r="CI3724" s="3">
        <v>7.59</v>
      </c>
      <c r="CJ3724" s="3">
        <v>11.39</v>
      </c>
      <c r="CK3724" s="3">
        <v>11.39</v>
      </c>
      <c r="CL3724" s="1" t="s">
        <v>137</v>
      </c>
      <c r="CM3724" s="1" t="s">
        <v>138</v>
      </c>
      <c r="CN3724" s="1" t="s">
        <v>139</v>
      </c>
      <c r="CP3724" s="1" t="s">
        <v>112</v>
      </c>
      <c r="CQ3724" s="1" t="s">
        <v>111</v>
      </c>
      <c r="CR3724" s="1" t="s">
        <v>112</v>
      </c>
      <c r="CS3724" s="1" t="s">
        <v>111</v>
      </c>
      <c r="CT3724" s="1" t="s">
        <v>138</v>
      </c>
      <c r="CU3724" s="1" t="s">
        <v>111</v>
      </c>
      <c r="CV3724" s="1" t="s">
        <v>138</v>
      </c>
      <c r="CW3724" s="1" t="s">
        <v>1555</v>
      </c>
      <c r="CX3724" s="1">
        <v>16702342856</v>
      </c>
      <c r="CY3724" s="1" t="s">
        <v>4486</v>
      </c>
      <c r="CZ3724" s="1" t="s">
        <v>168</v>
      </c>
      <c r="DA3724" s="1" t="s">
        <v>111</v>
      </c>
      <c r="DB3724" s="1" t="s">
        <v>112</v>
      </c>
    </row>
    <row r="3725" spans="1:111" ht="15.6" customHeight="1" x14ac:dyDescent="0.25">
      <c r="A3725" s="1" t="s">
        <v>21520</v>
      </c>
      <c r="B3725" s="1" t="s">
        <v>109</v>
      </c>
      <c r="C3725" s="2">
        <v>44378.367579513892</v>
      </c>
      <c r="D3725" s="2">
        <v>44439</v>
      </c>
      <c r="E3725" s="1" t="s">
        <v>180</v>
      </c>
      <c r="G3725" s="1" t="s">
        <v>112</v>
      </c>
      <c r="H3725" s="1" t="s">
        <v>112</v>
      </c>
      <c r="I3725" s="1" t="s">
        <v>112</v>
      </c>
      <c r="J3725" s="1" t="s">
        <v>21521</v>
      </c>
      <c r="K3725" s="1" t="s">
        <v>19219</v>
      </c>
      <c r="L3725" s="1" t="s">
        <v>1355</v>
      </c>
      <c r="M3725" s="1" t="s">
        <v>21522</v>
      </c>
      <c r="N3725" s="1" t="s">
        <v>116</v>
      </c>
      <c r="O3725" s="1" t="s">
        <v>117</v>
      </c>
      <c r="P3725" s="9">
        <v>96950</v>
      </c>
      <c r="Q3725" s="1" t="s">
        <v>118</v>
      </c>
      <c r="S3725" s="1">
        <v>16702872161</v>
      </c>
      <c r="U3725" s="1">
        <v>236116</v>
      </c>
      <c r="V3725" s="1" t="s">
        <v>119</v>
      </c>
      <c r="X3725" s="1" t="s">
        <v>1357</v>
      </c>
      <c r="Y3725" s="1" t="s">
        <v>1365</v>
      </c>
      <c r="AA3725" s="1" t="s">
        <v>973</v>
      </c>
      <c r="AB3725" s="1" t="s">
        <v>19220</v>
      </c>
      <c r="AC3725" s="1" t="s">
        <v>1355</v>
      </c>
      <c r="AD3725" s="1" t="s">
        <v>116</v>
      </c>
      <c r="AE3725" s="1" t="s">
        <v>117</v>
      </c>
      <c r="AF3725" s="9">
        <v>96950</v>
      </c>
      <c r="AG3725" s="1" t="s">
        <v>118</v>
      </c>
      <c r="AI3725" s="1">
        <v>16702872161</v>
      </c>
      <c r="AK3725" s="1" t="s">
        <v>1359</v>
      </c>
      <c r="BC3725" s="1" t="str">
        <f>"49-9071.00"</f>
        <v>49-9071.00</v>
      </c>
      <c r="BD3725" s="1" t="s">
        <v>214</v>
      </c>
      <c r="BE3725" s="1" t="s">
        <v>21523</v>
      </c>
      <c r="BF3725" s="1" t="s">
        <v>1069</v>
      </c>
      <c r="BG3725" s="1">
        <v>1</v>
      </c>
      <c r="BI3725" s="2">
        <v>44470</v>
      </c>
      <c r="BJ3725" s="2">
        <v>44834</v>
      </c>
      <c r="BM3725" s="1">
        <v>35</v>
      </c>
      <c r="BN3725" s="1">
        <v>0</v>
      </c>
      <c r="BO3725" s="1">
        <v>7</v>
      </c>
      <c r="BP3725" s="1">
        <v>7</v>
      </c>
      <c r="BQ3725" s="1">
        <v>7</v>
      </c>
      <c r="BR3725" s="1">
        <v>7</v>
      </c>
      <c r="BS3725" s="1">
        <v>7</v>
      </c>
      <c r="BT3725" s="1">
        <v>0</v>
      </c>
      <c r="BU3725" s="1" t="str">
        <f>"8:00 AM"</f>
        <v>8:00 AM</v>
      </c>
      <c r="BV3725" s="1" t="str">
        <f>"4:00 PM"</f>
        <v>4:00 PM</v>
      </c>
      <c r="BW3725" s="1" t="s">
        <v>135</v>
      </c>
      <c r="BX3725" s="1">
        <v>0</v>
      </c>
      <c r="BY3725" s="1">
        <v>24</v>
      </c>
      <c r="BZ3725" s="1" t="s">
        <v>112</v>
      </c>
      <c r="CB3725" s="1" t="s">
        <v>21524</v>
      </c>
      <c r="CC3725" s="1" t="s">
        <v>1355</v>
      </c>
      <c r="CD3725" s="1" t="s">
        <v>21525</v>
      </c>
      <c r="CE3725" s="1" t="s">
        <v>116</v>
      </c>
      <c r="CF3725" s="1" t="s">
        <v>117</v>
      </c>
      <c r="CG3725" s="1">
        <v>96950</v>
      </c>
      <c r="CH3725" s="3">
        <v>8.7100000000000009</v>
      </c>
      <c r="CI3725" s="3">
        <v>8.7100000000000009</v>
      </c>
      <c r="CJ3725" s="3">
        <v>13.06</v>
      </c>
      <c r="CK3725" s="3">
        <v>13.06</v>
      </c>
      <c r="CL3725" s="1" t="s">
        <v>137</v>
      </c>
      <c r="CM3725" s="1" t="s">
        <v>168</v>
      </c>
      <c r="CN3725" s="1" t="s">
        <v>139</v>
      </c>
      <c r="CP3725" s="1" t="s">
        <v>112</v>
      </c>
      <c r="CQ3725" s="1" t="s">
        <v>111</v>
      </c>
      <c r="CR3725" s="1" t="s">
        <v>112</v>
      </c>
      <c r="CS3725" s="1" t="s">
        <v>111</v>
      </c>
      <c r="CT3725" s="1" t="s">
        <v>138</v>
      </c>
      <c r="CU3725" s="1" t="s">
        <v>111</v>
      </c>
      <c r="CV3725" s="1" t="s">
        <v>138</v>
      </c>
      <c r="CW3725" s="1" t="s">
        <v>4265</v>
      </c>
      <c r="CX3725" s="1">
        <v>16702872161</v>
      </c>
      <c r="CY3725" s="1" t="s">
        <v>1359</v>
      </c>
      <c r="CZ3725" s="1" t="s">
        <v>168</v>
      </c>
      <c r="DA3725" s="1" t="s">
        <v>111</v>
      </c>
      <c r="DB3725" s="1" t="s">
        <v>112</v>
      </c>
      <c r="DC3725" s="1" t="s">
        <v>1357</v>
      </c>
      <c r="DD3725" s="1" t="s">
        <v>1358</v>
      </c>
      <c r="DF3725" s="1" t="s">
        <v>1366</v>
      </c>
      <c r="DG3725" s="1" t="s">
        <v>1359</v>
      </c>
    </row>
    <row r="3726" spans="1:111" ht="15.6" customHeight="1" x14ac:dyDescent="0.25">
      <c r="A3726" s="1" t="s">
        <v>21537</v>
      </c>
      <c r="B3726" s="1" t="s">
        <v>109</v>
      </c>
      <c r="C3726" s="2">
        <v>44342.817498379627</v>
      </c>
      <c r="D3726" s="2">
        <v>44362</v>
      </c>
      <c r="E3726" s="1" t="s">
        <v>180</v>
      </c>
      <c r="G3726" s="1" t="s">
        <v>112</v>
      </c>
      <c r="H3726" s="1" t="s">
        <v>112</v>
      </c>
      <c r="I3726" s="1" t="s">
        <v>112</v>
      </c>
      <c r="J3726" s="1" t="s">
        <v>1021</v>
      </c>
      <c r="K3726" s="1" t="s">
        <v>1022</v>
      </c>
      <c r="L3726" s="1" t="s">
        <v>1023</v>
      </c>
      <c r="M3726" s="1" t="s">
        <v>1024</v>
      </c>
      <c r="N3726" s="1" t="s">
        <v>116</v>
      </c>
      <c r="O3726" s="1" t="s">
        <v>117</v>
      </c>
      <c r="P3726" s="9">
        <v>96950</v>
      </c>
      <c r="Q3726" s="1" t="s">
        <v>118</v>
      </c>
      <c r="S3726" s="1">
        <v>16702341595</v>
      </c>
      <c r="U3726" s="1">
        <v>23821</v>
      </c>
      <c r="V3726" s="1" t="s">
        <v>119</v>
      </c>
      <c r="X3726" s="1" t="s">
        <v>1025</v>
      </c>
      <c r="Y3726" s="1" t="s">
        <v>1026</v>
      </c>
      <c r="Z3726" s="1" t="s">
        <v>1027</v>
      </c>
      <c r="AA3726" s="1" t="s">
        <v>1028</v>
      </c>
      <c r="AB3726" s="1" t="s">
        <v>1023</v>
      </c>
      <c r="AC3726" s="1" t="s">
        <v>1029</v>
      </c>
      <c r="AD3726" s="1" t="s">
        <v>116</v>
      </c>
      <c r="AE3726" s="1" t="s">
        <v>117</v>
      </c>
      <c r="AF3726" s="9">
        <v>96950</v>
      </c>
      <c r="AG3726" s="1" t="s">
        <v>118</v>
      </c>
      <c r="AI3726" s="1">
        <v>16702341595</v>
      </c>
      <c r="AK3726" s="1" t="s">
        <v>1030</v>
      </c>
      <c r="BC3726" s="1" t="str">
        <f>"49-9071.00"</f>
        <v>49-9071.00</v>
      </c>
      <c r="BD3726" s="1" t="s">
        <v>214</v>
      </c>
      <c r="BE3726" s="1" t="s">
        <v>1031</v>
      </c>
      <c r="BF3726" s="1" t="s">
        <v>1032</v>
      </c>
      <c r="BG3726" s="1">
        <v>6</v>
      </c>
      <c r="BI3726" s="2">
        <v>44423</v>
      </c>
      <c r="BJ3726" s="2">
        <v>44787</v>
      </c>
      <c r="BM3726" s="1">
        <v>35</v>
      </c>
      <c r="BN3726" s="1">
        <v>0</v>
      </c>
      <c r="BO3726" s="1">
        <v>7</v>
      </c>
      <c r="BP3726" s="1">
        <v>7</v>
      </c>
      <c r="BQ3726" s="1">
        <v>7</v>
      </c>
      <c r="BR3726" s="1">
        <v>7</v>
      </c>
      <c r="BS3726" s="1">
        <v>7</v>
      </c>
      <c r="BT3726" s="1">
        <v>0</v>
      </c>
      <c r="BU3726" s="1" t="str">
        <f>"9:00 AM"</f>
        <v>9:00 AM</v>
      </c>
      <c r="BV3726" s="1" t="str">
        <f>"5:00 PM"</f>
        <v>5:00 PM</v>
      </c>
      <c r="BW3726" s="1" t="s">
        <v>135</v>
      </c>
      <c r="BX3726" s="1">
        <v>0</v>
      </c>
      <c r="BY3726" s="1">
        <v>12</v>
      </c>
      <c r="BZ3726" s="1" t="s">
        <v>112</v>
      </c>
      <c r="CB3726" s="4" t="s">
        <v>1033</v>
      </c>
      <c r="CC3726" s="1" t="s">
        <v>1023</v>
      </c>
      <c r="CD3726" s="1" t="s">
        <v>1024</v>
      </c>
      <c r="CE3726" s="1" t="s">
        <v>116</v>
      </c>
      <c r="CF3726" s="1" t="s">
        <v>117</v>
      </c>
      <c r="CG3726" s="1">
        <v>96950</v>
      </c>
      <c r="CH3726" s="3">
        <v>8.7100000000000009</v>
      </c>
      <c r="CI3726" s="3">
        <v>8.7100000000000009</v>
      </c>
      <c r="CJ3726" s="3">
        <v>13.06</v>
      </c>
      <c r="CK3726" s="3">
        <v>13.06</v>
      </c>
      <c r="CL3726" s="1" t="s">
        <v>137</v>
      </c>
      <c r="CM3726" s="1" t="s">
        <v>138</v>
      </c>
      <c r="CN3726" s="1" t="s">
        <v>139</v>
      </c>
      <c r="CP3726" s="1" t="s">
        <v>112</v>
      </c>
      <c r="CQ3726" s="1" t="s">
        <v>111</v>
      </c>
      <c r="CR3726" s="1" t="s">
        <v>112</v>
      </c>
      <c r="CS3726" s="1" t="s">
        <v>111</v>
      </c>
      <c r="CT3726" s="1" t="s">
        <v>138</v>
      </c>
      <c r="CU3726" s="1" t="s">
        <v>111</v>
      </c>
      <c r="CV3726" s="1" t="s">
        <v>111</v>
      </c>
      <c r="CW3726" s="1" t="s">
        <v>1149</v>
      </c>
      <c r="CX3726" s="1">
        <v>16702341595</v>
      </c>
      <c r="CY3726" s="1" t="s">
        <v>1030</v>
      </c>
      <c r="CZ3726" s="1" t="s">
        <v>138</v>
      </c>
      <c r="DA3726" s="1" t="s">
        <v>111</v>
      </c>
      <c r="DB3726" s="1" t="s">
        <v>112</v>
      </c>
    </row>
    <row r="3727" spans="1:111" ht="15.6" customHeight="1" x14ac:dyDescent="0.25">
      <c r="A3727" s="1" t="s">
        <v>21543</v>
      </c>
      <c r="B3727" s="1" t="s">
        <v>109</v>
      </c>
      <c r="C3727" s="2">
        <v>44321.250450694446</v>
      </c>
      <c r="D3727" s="2">
        <v>44370</v>
      </c>
      <c r="E3727" s="1" t="s">
        <v>180</v>
      </c>
      <c r="G3727" s="1" t="s">
        <v>112</v>
      </c>
      <c r="H3727" s="1" t="s">
        <v>112</v>
      </c>
      <c r="I3727" s="1" t="s">
        <v>112</v>
      </c>
      <c r="J3727" s="1" t="s">
        <v>1168</v>
      </c>
      <c r="L3727" s="1" t="s">
        <v>1169</v>
      </c>
      <c r="M3727" s="1" t="s">
        <v>1170</v>
      </c>
      <c r="N3727" s="1" t="s">
        <v>116</v>
      </c>
      <c r="O3727" s="1" t="s">
        <v>117</v>
      </c>
      <c r="P3727" s="9">
        <v>96950</v>
      </c>
      <c r="Q3727" s="1" t="s">
        <v>118</v>
      </c>
      <c r="R3727" s="1" t="s">
        <v>116</v>
      </c>
      <c r="S3727" s="1">
        <v>16705887746</v>
      </c>
      <c r="T3727" s="1">
        <v>0</v>
      </c>
      <c r="U3727" s="1">
        <v>236220</v>
      </c>
      <c r="V3727" s="1" t="s">
        <v>119</v>
      </c>
      <c r="X3727" s="1" t="s">
        <v>1171</v>
      </c>
      <c r="Y3727" s="1" t="s">
        <v>1172</v>
      </c>
      <c r="AA3727" s="1" t="s">
        <v>1173</v>
      </c>
      <c r="AB3727" s="1" t="s">
        <v>1169</v>
      </c>
      <c r="AC3727" s="1" t="s">
        <v>1170</v>
      </c>
      <c r="AD3727" s="1" t="s">
        <v>116</v>
      </c>
      <c r="AE3727" s="1" t="s">
        <v>117</v>
      </c>
      <c r="AF3727" s="9">
        <v>96950</v>
      </c>
      <c r="AG3727" s="1" t="s">
        <v>118</v>
      </c>
      <c r="AH3727" s="1" t="s">
        <v>116</v>
      </c>
      <c r="AI3727" s="1">
        <v>16717773710</v>
      </c>
      <c r="AJ3727" s="1">
        <v>0</v>
      </c>
      <c r="AK3727" s="1" t="s">
        <v>1174</v>
      </c>
      <c r="BC3727" s="1" t="str">
        <f>"47-3012.00"</f>
        <v>47-3012.00</v>
      </c>
      <c r="BD3727" s="1" t="s">
        <v>5442</v>
      </c>
      <c r="BE3727" s="1" t="s">
        <v>5443</v>
      </c>
      <c r="BF3727" s="1" t="s">
        <v>5444</v>
      </c>
      <c r="BG3727" s="1">
        <v>15</v>
      </c>
      <c r="BI3727" s="2">
        <v>44440</v>
      </c>
      <c r="BJ3727" s="2">
        <v>44804</v>
      </c>
      <c r="BM3727" s="1">
        <v>40</v>
      </c>
      <c r="BN3727" s="1">
        <v>0</v>
      </c>
      <c r="BO3727" s="1">
        <v>8</v>
      </c>
      <c r="BP3727" s="1">
        <v>8</v>
      </c>
      <c r="BQ3727" s="1">
        <v>8</v>
      </c>
      <c r="BR3727" s="1">
        <v>8</v>
      </c>
      <c r="BS3727" s="1">
        <v>8</v>
      </c>
      <c r="BT3727" s="1">
        <v>0</v>
      </c>
      <c r="BU3727" s="1" t="str">
        <f>"8:00 AM"</f>
        <v>8:00 AM</v>
      </c>
      <c r="BV3727" s="1" t="str">
        <f>"5:00 PM"</f>
        <v>5:00 PM</v>
      </c>
      <c r="BW3727" s="1" t="s">
        <v>135</v>
      </c>
      <c r="BX3727" s="1">
        <v>0</v>
      </c>
      <c r="BY3727" s="1">
        <v>12</v>
      </c>
      <c r="BZ3727" s="1" t="s">
        <v>112</v>
      </c>
      <c r="CA3727" s="1">
        <v>0</v>
      </c>
      <c r="CB3727" s="4" t="s">
        <v>5445</v>
      </c>
      <c r="CC3727" s="1" t="s">
        <v>1169</v>
      </c>
      <c r="CD3727" s="1" t="s">
        <v>1170</v>
      </c>
      <c r="CE3727" s="1" t="s">
        <v>116</v>
      </c>
      <c r="CF3727" s="1" t="s">
        <v>117</v>
      </c>
      <c r="CG3727" s="1">
        <v>96950</v>
      </c>
      <c r="CH3727" s="3">
        <v>10.61</v>
      </c>
      <c r="CJ3727" s="3">
        <v>15.92</v>
      </c>
      <c r="CL3727" s="1" t="s">
        <v>137</v>
      </c>
      <c r="CM3727" s="1" t="s">
        <v>138</v>
      </c>
      <c r="CN3727" s="1" t="s">
        <v>139</v>
      </c>
      <c r="CP3727" s="1" t="s">
        <v>112</v>
      </c>
      <c r="CQ3727" s="1" t="s">
        <v>111</v>
      </c>
      <c r="CR3727" s="1" t="s">
        <v>111</v>
      </c>
      <c r="CS3727" s="1" t="s">
        <v>111</v>
      </c>
      <c r="CT3727" s="1" t="s">
        <v>138</v>
      </c>
      <c r="CU3727" s="1" t="s">
        <v>111</v>
      </c>
      <c r="CV3727" s="1" t="s">
        <v>138</v>
      </c>
      <c r="CW3727" s="1" t="s">
        <v>5446</v>
      </c>
      <c r="CX3727" s="1">
        <v>16705887746</v>
      </c>
      <c r="CY3727" s="1" t="s">
        <v>1174</v>
      </c>
      <c r="CZ3727" s="1" t="s">
        <v>380</v>
      </c>
      <c r="DA3727" s="1" t="s">
        <v>111</v>
      </c>
      <c r="DB3727" s="1" t="s">
        <v>112</v>
      </c>
    </row>
    <row r="3728" spans="1:111" ht="15.6" customHeight="1" x14ac:dyDescent="0.25">
      <c r="A3728" s="1" t="s">
        <v>21555</v>
      </c>
      <c r="B3728" s="1" t="s">
        <v>109</v>
      </c>
      <c r="C3728" s="2">
        <v>44294.335708564817</v>
      </c>
      <c r="D3728" s="2">
        <v>44342</v>
      </c>
      <c r="E3728" s="1" t="s">
        <v>110</v>
      </c>
      <c r="F3728" s="2">
        <v>44468.833333333336</v>
      </c>
      <c r="G3728" s="1" t="s">
        <v>112</v>
      </c>
      <c r="H3728" s="1" t="s">
        <v>112</v>
      </c>
      <c r="I3728" s="1" t="s">
        <v>112</v>
      </c>
      <c r="J3728" s="1" t="s">
        <v>5084</v>
      </c>
      <c r="K3728" s="1" t="s">
        <v>138</v>
      </c>
      <c r="L3728" s="1" t="s">
        <v>5085</v>
      </c>
      <c r="M3728" s="1" t="s">
        <v>5086</v>
      </c>
      <c r="N3728" s="1" t="s">
        <v>167</v>
      </c>
      <c r="O3728" s="1" t="s">
        <v>117</v>
      </c>
      <c r="P3728" s="9">
        <v>96950</v>
      </c>
      <c r="Q3728" s="1" t="s">
        <v>118</v>
      </c>
      <c r="R3728" s="1" t="s">
        <v>117</v>
      </c>
      <c r="S3728" s="1">
        <v>16702880928</v>
      </c>
      <c r="U3728" s="1">
        <v>8111</v>
      </c>
      <c r="V3728" s="1" t="s">
        <v>119</v>
      </c>
      <c r="X3728" s="1" t="s">
        <v>5087</v>
      </c>
      <c r="Y3728" s="1" t="s">
        <v>5088</v>
      </c>
      <c r="Z3728" s="1" t="s">
        <v>5089</v>
      </c>
      <c r="AA3728" s="1" t="s">
        <v>171</v>
      </c>
      <c r="AB3728" s="1" t="s">
        <v>5085</v>
      </c>
      <c r="AC3728" s="1" t="s">
        <v>5086</v>
      </c>
      <c r="AD3728" s="1" t="s">
        <v>167</v>
      </c>
      <c r="AE3728" s="1" t="s">
        <v>117</v>
      </c>
      <c r="AF3728" s="9">
        <v>96950</v>
      </c>
      <c r="AG3728" s="1" t="s">
        <v>118</v>
      </c>
      <c r="AH3728" s="1" t="s">
        <v>117</v>
      </c>
      <c r="AI3728" s="1">
        <v>16702880928</v>
      </c>
      <c r="AK3728" s="1" t="s">
        <v>5090</v>
      </c>
      <c r="BC3728" s="1" t="str">
        <f>"49-3023.01"</f>
        <v>49-3023.01</v>
      </c>
      <c r="BD3728" s="1" t="s">
        <v>608</v>
      </c>
      <c r="BE3728" s="1" t="s">
        <v>5091</v>
      </c>
      <c r="BF3728" s="1" t="s">
        <v>5092</v>
      </c>
      <c r="BG3728" s="1">
        <v>1</v>
      </c>
      <c r="BI3728" s="2">
        <v>44470</v>
      </c>
      <c r="BJ3728" s="2">
        <v>44834</v>
      </c>
      <c r="BM3728" s="1">
        <v>40</v>
      </c>
      <c r="BN3728" s="1">
        <v>0</v>
      </c>
      <c r="BO3728" s="1">
        <v>8</v>
      </c>
      <c r="BP3728" s="1">
        <v>8</v>
      </c>
      <c r="BQ3728" s="1">
        <v>8</v>
      </c>
      <c r="BR3728" s="1">
        <v>8</v>
      </c>
      <c r="BS3728" s="1">
        <v>8</v>
      </c>
      <c r="BT3728" s="1">
        <v>0</v>
      </c>
      <c r="BU3728" s="1" t="str">
        <f>"8:00 AM"</f>
        <v>8:00 AM</v>
      </c>
      <c r="BV3728" s="1" t="str">
        <f>"5:00 PM"</f>
        <v>5:00 PM</v>
      </c>
      <c r="BW3728" s="1" t="s">
        <v>135</v>
      </c>
      <c r="BX3728" s="1">
        <v>0</v>
      </c>
      <c r="BY3728" s="1">
        <v>24</v>
      </c>
      <c r="BZ3728" s="1" t="s">
        <v>112</v>
      </c>
      <c r="CA3728" s="1">
        <v>0</v>
      </c>
      <c r="CB3728" s="1" t="s">
        <v>230</v>
      </c>
      <c r="CC3728" s="1" t="s">
        <v>5093</v>
      </c>
      <c r="CD3728" s="1" t="s">
        <v>5094</v>
      </c>
      <c r="CE3728" s="1" t="s">
        <v>167</v>
      </c>
      <c r="CF3728" s="1" t="s">
        <v>117</v>
      </c>
      <c r="CG3728" s="1">
        <v>96950</v>
      </c>
      <c r="CH3728" s="3">
        <v>8.75</v>
      </c>
      <c r="CI3728" s="3">
        <v>8.75</v>
      </c>
      <c r="CJ3728" s="3">
        <v>13.13</v>
      </c>
      <c r="CK3728" s="3">
        <v>13.13</v>
      </c>
      <c r="CL3728" s="1" t="s">
        <v>137</v>
      </c>
      <c r="CM3728" s="1" t="s">
        <v>230</v>
      </c>
      <c r="CN3728" s="1" t="s">
        <v>139</v>
      </c>
      <c r="CP3728" s="1" t="s">
        <v>112</v>
      </c>
      <c r="CQ3728" s="1" t="s">
        <v>111</v>
      </c>
      <c r="CR3728" s="1" t="s">
        <v>112</v>
      </c>
      <c r="CS3728" s="1" t="s">
        <v>111</v>
      </c>
      <c r="CT3728" s="1" t="s">
        <v>138</v>
      </c>
      <c r="CU3728" s="1" t="s">
        <v>111</v>
      </c>
      <c r="CV3728" s="1" t="s">
        <v>138</v>
      </c>
      <c r="CW3728" s="1" t="s">
        <v>2889</v>
      </c>
      <c r="CX3728" s="1">
        <v>16702880928</v>
      </c>
      <c r="CY3728" s="1" t="s">
        <v>5090</v>
      </c>
      <c r="CZ3728" s="1" t="s">
        <v>138</v>
      </c>
      <c r="DA3728" s="1" t="s">
        <v>111</v>
      </c>
      <c r="DB3728" s="1" t="s">
        <v>112</v>
      </c>
    </row>
    <row r="3729" spans="1:111" ht="15.6" customHeight="1" x14ac:dyDescent="0.25">
      <c r="A3729" s="1" t="s">
        <v>21560</v>
      </c>
      <c r="B3729" s="1" t="s">
        <v>109</v>
      </c>
      <c r="C3729" s="2">
        <v>44373.329503819441</v>
      </c>
      <c r="D3729" s="2">
        <v>44432</v>
      </c>
      <c r="E3729" s="1" t="s">
        <v>110</v>
      </c>
      <c r="F3729" s="2">
        <v>44463.833333333336</v>
      </c>
      <c r="G3729" s="1" t="s">
        <v>111</v>
      </c>
      <c r="H3729" s="1" t="s">
        <v>112</v>
      </c>
      <c r="I3729" s="1" t="s">
        <v>112</v>
      </c>
      <c r="J3729" s="1" t="s">
        <v>21561</v>
      </c>
      <c r="K3729" s="1" t="s">
        <v>21562</v>
      </c>
      <c r="L3729" s="1" t="s">
        <v>21563</v>
      </c>
      <c r="M3729" s="1" t="s">
        <v>138</v>
      </c>
      <c r="N3729" s="1" t="s">
        <v>116</v>
      </c>
      <c r="O3729" s="1" t="s">
        <v>117</v>
      </c>
      <c r="P3729" s="9">
        <v>96950</v>
      </c>
      <c r="Q3729" s="1" t="s">
        <v>118</v>
      </c>
      <c r="R3729" s="1" t="s">
        <v>138</v>
      </c>
      <c r="S3729" s="1">
        <v>16702331070</v>
      </c>
      <c r="U3729" s="1">
        <v>72111</v>
      </c>
      <c r="V3729" s="1" t="s">
        <v>119</v>
      </c>
      <c r="X3729" s="1" t="s">
        <v>21564</v>
      </c>
      <c r="Y3729" s="1" t="s">
        <v>21565</v>
      </c>
      <c r="Z3729" s="1" t="s">
        <v>10193</v>
      </c>
      <c r="AA3729" s="1" t="s">
        <v>387</v>
      </c>
      <c r="AB3729" s="1" t="s">
        <v>21563</v>
      </c>
      <c r="AC3729" s="1" t="s">
        <v>138</v>
      </c>
      <c r="AD3729" s="1" t="s">
        <v>116</v>
      </c>
      <c r="AE3729" s="1" t="s">
        <v>117</v>
      </c>
      <c r="AF3729" s="9">
        <v>96950</v>
      </c>
      <c r="AG3729" s="1" t="s">
        <v>118</v>
      </c>
      <c r="AH3729" s="1" t="s">
        <v>138</v>
      </c>
      <c r="AI3729" s="1">
        <v>16702331070</v>
      </c>
      <c r="AK3729" s="1" t="s">
        <v>21566</v>
      </c>
      <c r="BC3729" s="1" t="str">
        <f>"43-4081.00"</f>
        <v>43-4081.00</v>
      </c>
      <c r="BD3729" s="1" t="s">
        <v>3862</v>
      </c>
      <c r="BE3729" s="1" t="s">
        <v>21567</v>
      </c>
      <c r="BF3729" s="1" t="s">
        <v>21568</v>
      </c>
      <c r="BG3729" s="1">
        <v>1</v>
      </c>
      <c r="BI3729" s="2">
        <v>44465</v>
      </c>
      <c r="BJ3729" s="2">
        <v>45560</v>
      </c>
      <c r="BM3729" s="1">
        <v>35</v>
      </c>
      <c r="BN3729" s="1">
        <v>5</v>
      </c>
      <c r="BO3729" s="1">
        <v>0</v>
      </c>
      <c r="BP3729" s="1">
        <v>6</v>
      </c>
      <c r="BQ3729" s="1">
        <v>6</v>
      </c>
      <c r="BR3729" s="1">
        <v>6</v>
      </c>
      <c r="BS3729" s="1">
        <v>6</v>
      </c>
      <c r="BT3729" s="1">
        <v>6</v>
      </c>
      <c r="BU3729" s="1" t="str">
        <f>"7:00 AM"</f>
        <v>7:00 AM</v>
      </c>
      <c r="BV3729" s="1" t="str">
        <f>"2:00 PM"</f>
        <v>2:00 PM</v>
      </c>
      <c r="BW3729" s="1" t="s">
        <v>135</v>
      </c>
      <c r="BX3729" s="1">
        <v>0</v>
      </c>
      <c r="BY3729" s="1">
        <v>12</v>
      </c>
      <c r="BZ3729" s="1" t="s">
        <v>112</v>
      </c>
      <c r="CB3729" s="1" t="s">
        <v>21569</v>
      </c>
      <c r="CC3729" s="1" t="s">
        <v>21570</v>
      </c>
      <c r="CD3729" s="1" t="s">
        <v>138</v>
      </c>
      <c r="CE3729" s="1" t="s">
        <v>116</v>
      </c>
      <c r="CF3729" s="1" t="s">
        <v>117</v>
      </c>
      <c r="CG3729" s="1">
        <v>96950</v>
      </c>
      <c r="CH3729" s="3">
        <v>7.98</v>
      </c>
      <c r="CI3729" s="3">
        <v>7.98</v>
      </c>
      <c r="CJ3729" s="3">
        <v>11.97</v>
      </c>
      <c r="CK3729" s="3">
        <v>11.97</v>
      </c>
      <c r="CL3729" s="1" t="s">
        <v>137</v>
      </c>
      <c r="CM3729" s="1" t="s">
        <v>138</v>
      </c>
      <c r="CN3729" s="1" t="s">
        <v>139</v>
      </c>
      <c r="CP3729" s="1" t="s">
        <v>112</v>
      </c>
      <c r="CQ3729" s="1" t="s">
        <v>111</v>
      </c>
      <c r="CR3729" s="1" t="s">
        <v>112</v>
      </c>
      <c r="CS3729" s="1" t="s">
        <v>111</v>
      </c>
      <c r="CT3729" s="1" t="s">
        <v>138</v>
      </c>
      <c r="CU3729" s="1" t="s">
        <v>111</v>
      </c>
      <c r="CV3729" s="1" t="s">
        <v>138</v>
      </c>
      <c r="CW3729" s="1" t="s">
        <v>1592</v>
      </c>
      <c r="CX3729" s="1">
        <v>16702331070</v>
      </c>
      <c r="CY3729" s="1" t="s">
        <v>21566</v>
      </c>
      <c r="CZ3729" s="1" t="s">
        <v>138</v>
      </c>
      <c r="DA3729" s="1" t="s">
        <v>111</v>
      </c>
      <c r="DB3729" s="1" t="s">
        <v>112</v>
      </c>
      <c r="DF3729" s="1" t="s">
        <v>138</v>
      </c>
      <c r="DG3729" s="1" t="s">
        <v>138</v>
      </c>
    </row>
    <row r="3730" spans="1:111" ht="15.6" customHeight="1" x14ac:dyDescent="0.25">
      <c r="A3730" s="1" t="s">
        <v>21591</v>
      </c>
      <c r="B3730" s="1" t="s">
        <v>109</v>
      </c>
      <c r="C3730" s="2">
        <v>44378.298924537034</v>
      </c>
      <c r="D3730" s="2">
        <v>44434</v>
      </c>
      <c r="E3730" s="1" t="s">
        <v>180</v>
      </c>
      <c r="G3730" s="1" t="s">
        <v>112</v>
      </c>
      <c r="H3730" s="1" t="s">
        <v>112</v>
      </c>
      <c r="I3730" s="1" t="s">
        <v>112</v>
      </c>
      <c r="J3730" s="1" t="s">
        <v>4254</v>
      </c>
      <c r="K3730" s="1" t="s">
        <v>21592</v>
      </c>
      <c r="L3730" s="1" t="s">
        <v>4256</v>
      </c>
      <c r="M3730" s="1" t="s">
        <v>4257</v>
      </c>
      <c r="N3730" s="1" t="s">
        <v>116</v>
      </c>
      <c r="O3730" s="1" t="s">
        <v>117</v>
      </c>
      <c r="P3730" s="9">
        <v>96950</v>
      </c>
      <c r="Q3730" s="1" t="s">
        <v>118</v>
      </c>
      <c r="S3730" s="1">
        <v>16702346666</v>
      </c>
      <c r="U3730" s="1">
        <v>44511</v>
      </c>
      <c r="V3730" s="1" t="s">
        <v>119</v>
      </c>
      <c r="X3730" s="1" t="s">
        <v>723</v>
      </c>
      <c r="Y3730" s="1" t="s">
        <v>4258</v>
      </c>
      <c r="Z3730" s="1" t="s">
        <v>4259</v>
      </c>
      <c r="AA3730" s="1" t="s">
        <v>973</v>
      </c>
      <c r="AB3730" s="1" t="s">
        <v>4256</v>
      </c>
      <c r="AC3730" s="1" t="s">
        <v>4257</v>
      </c>
      <c r="AD3730" s="1" t="s">
        <v>116</v>
      </c>
      <c r="AE3730" s="1" t="s">
        <v>117</v>
      </c>
      <c r="AF3730" s="9">
        <v>96950</v>
      </c>
      <c r="AG3730" s="1" t="s">
        <v>118</v>
      </c>
      <c r="AI3730" s="1">
        <v>16702346666</v>
      </c>
      <c r="AK3730" s="1" t="s">
        <v>4260</v>
      </c>
      <c r="BC3730" s="1" t="str">
        <f>"41-1011.00"</f>
        <v>41-1011.00</v>
      </c>
      <c r="BD3730" s="1" t="s">
        <v>975</v>
      </c>
      <c r="BE3730" s="1" t="s">
        <v>21593</v>
      </c>
      <c r="BF3730" s="1" t="s">
        <v>21594</v>
      </c>
      <c r="BG3730" s="1">
        <v>1</v>
      </c>
      <c r="BI3730" s="2">
        <v>44470</v>
      </c>
      <c r="BJ3730" s="2">
        <v>44834</v>
      </c>
      <c r="BM3730" s="1">
        <v>35</v>
      </c>
      <c r="BN3730" s="1">
        <v>0</v>
      </c>
      <c r="BO3730" s="1">
        <v>7</v>
      </c>
      <c r="BP3730" s="1">
        <v>7</v>
      </c>
      <c r="BQ3730" s="1">
        <v>7</v>
      </c>
      <c r="BR3730" s="1">
        <v>7</v>
      </c>
      <c r="BS3730" s="1">
        <v>7</v>
      </c>
      <c r="BT3730" s="1">
        <v>0</v>
      </c>
      <c r="BU3730" s="1" t="str">
        <f>"9:00 AM"</f>
        <v>9:00 AM</v>
      </c>
      <c r="BV3730" s="1" t="str">
        <f>"5:00 PM"</f>
        <v>5:00 PM</v>
      </c>
      <c r="BW3730" s="1" t="s">
        <v>135</v>
      </c>
      <c r="BX3730" s="1">
        <v>0</v>
      </c>
      <c r="BY3730" s="1">
        <v>12</v>
      </c>
      <c r="BZ3730" s="1" t="s">
        <v>112</v>
      </c>
      <c r="CB3730" s="4" t="s">
        <v>21595</v>
      </c>
      <c r="CC3730" s="1" t="s">
        <v>4257</v>
      </c>
      <c r="CD3730" s="1" t="s">
        <v>4256</v>
      </c>
      <c r="CE3730" s="1" t="s">
        <v>116</v>
      </c>
      <c r="CF3730" s="1" t="s">
        <v>117</v>
      </c>
      <c r="CG3730" s="1">
        <v>96950</v>
      </c>
      <c r="CH3730" s="3">
        <v>9.98</v>
      </c>
      <c r="CI3730" s="3">
        <v>9.98</v>
      </c>
      <c r="CJ3730" s="3">
        <v>14.97</v>
      </c>
      <c r="CK3730" s="3">
        <v>14.97</v>
      </c>
      <c r="CL3730" s="1" t="s">
        <v>1999</v>
      </c>
      <c r="CM3730" s="1" t="s">
        <v>138</v>
      </c>
      <c r="CN3730" s="1" t="s">
        <v>139</v>
      </c>
      <c r="CP3730" s="1" t="s">
        <v>112</v>
      </c>
      <c r="CQ3730" s="1" t="s">
        <v>111</v>
      </c>
      <c r="CR3730" s="1" t="s">
        <v>112</v>
      </c>
      <c r="CS3730" s="1" t="s">
        <v>111</v>
      </c>
      <c r="CT3730" s="1" t="s">
        <v>138</v>
      </c>
      <c r="CU3730" s="1" t="s">
        <v>111</v>
      </c>
      <c r="CV3730" s="1" t="s">
        <v>138</v>
      </c>
      <c r="CW3730" s="1" t="s">
        <v>4265</v>
      </c>
      <c r="CX3730" s="1">
        <v>16702346666</v>
      </c>
      <c r="CY3730" s="1" t="s">
        <v>4260</v>
      </c>
      <c r="CZ3730" s="1" t="s">
        <v>138</v>
      </c>
      <c r="DA3730" s="1" t="s">
        <v>111</v>
      </c>
      <c r="DB3730" s="1" t="s">
        <v>112</v>
      </c>
      <c r="DC3730" s="1" t="s">
        <v>4266</v>
      </c>
      <c r="DD3730" s="1" t="s">
        <v>15097</v>
      </c>
      <c r="DE3730" s="1" t="s">
        <v>2497</v>
      </c>
      <c r="DF3730" s="1" t="s">
        <v>4254</v>
      </c>
      <c r="DG3730" s="1" t="s">
        <v>4260</v>
      </c>
    </row>
    <row r="3731" spans="1:111" ht="15.6" customHeight="1" x14ac:dyDescent="0.25">
      <c r="A3731" s="1" t="s">
        <v>21639</v>
      </c>
      <c r="B3731" s="1" t="s">
        <v>109</v>
      </c>
      <c r="C3731" s="2">
        <v>44390.312632060188</v>
      </c>
      <c r="D3731" s="2">
        <v>44453</v>
      </c>
      <c r="E3731" s="1" t="s">
        <v>180</v>
      </c>
      <c r="G3731" s="1" t="s">
        <v>111</v>
      </c>
      <c r="H3731" s="1" t="s">
        <v>112</v>
      </c>
      <c r="I3731" s="1" t="s">
        <v>112</v>
      </c>
      <c r="J3731" s="1" t="s">
        <v>1693</v>
      </c>
      <c r="L3731" s="1" t="s">
        <v>1694</v>
      </c>
      <c r="M3731" s="1" t="s">
        <v>1695</v>
      </c>
      <c r="N3731" s="1" t="s">
        <v>863</v>
      </c>
      <c r="O3731" s="1" t="s">
        <v>117</v>
      </c>
      <c r="P3731" s="9">
        <v>96950</v>
      </c>
      <c r="Q3731" s="1" t="s">
        <v>118</v>
      </c>
      <c r="S3731" s="1">
        <v>16702345828</v>
      </c>
      <c r="U3731" s="1">
        <v>2362</v>
      </c>
      <c r="V3731" s="1" t="s">
        <v>119</v>
      </c>
      <c r="X3731" s="1" t="s">
        <v>1696</v>
      </c>
      <c r="Y3731" s="1" t="s">
        <v>1697</v>
      </c>
      <c r="AA3731" s="1" t="s">
        <v>171</v>
      </c>
      <c r="AB3731" s="1" t="s">
        <v>1694</v>
      </c>
      <c r="AC3731" s="1" t="s">
        <v>1695</v>
      </c>
      <c r="AD3731" s="1" t="s">
        <v>863</v>
      </c>
      <c r="AE3731" s="1" t="s">
        <v>117</v>
      </c>
      <c r="AF3731" s="9">
        <v>96950</v>
      </c>
      <c r="AG3731" s="1" t="s">
        <v>118</v>
      </c>
      <c r="AI3731" s="1">
        <v>16702345828</v>
      </c>
      <c r="AK3731" s="1" t="s">
        <v>1698</v>
      </c>
      <c r="BC3731" s="1" t="str">
        <f>"13-2011.01"</f>
        <v>13-2011.01</v>
      </c>
      <c r="BD3731" s="1" t="s">
        <v>932</v>
      </c>
      <c r="BE3731" s="1" t="s">
        <v>18311</v>
      </c>
      <c r="BF3731" s="1" t="s">
        <v>511</v>
      </c>
      <c r="BG3731" s="1">
        <v>1</v>
      </c>
      <c r="BI3731" s="2">
        <v>44470</v>
      </c>
      <c r="BJ3731" s="2">
        <v>45565</v>
      </c>
      <c r="BM3731" s="1">
        <v>40</v>
      </c>
      <c r="BN3731" s="1">
        <v>0</v>
      </c>
      <c r="BO3731" s="1">
        <v>8</v>
      </c>
      <c r="BP3731" s="1">
        <v>8</v>
      </c>
      <c r="BQ3731" s="1">
        <v>8</v>
      </c>
      <c r="BR3731" s="1">
        <v>8</v>
      </c>
      <c r="BS3731" s="1">
        <v>8</v>
      </c>
      <c r="BT3731" s="1">
        <v>0</v>
      </c>
      <c r="BU3731" s="1" t="str">
        <f>"8:00 AM"</f>
        <v>8:00 AM</v>
      </c>
      <c r="BV3731" s="1" t="str">
        <f>"5:00 PM"</f>
        <v>5:00 PM</v>
      </c>
      <c r="BW3731" s="1" t="s">
        <v>193</v>
      </c>
      <c r="BX3731" s="1">
        <v>0</v>
      </c>
      <c r="BY3731" s="1">
        <v>24</v>
      </c>
      <c r="BZ3731" s="1" t="s">
        <v>111</v>
      </c>
      <c r="CA3731" s="1">
        <v>1</v>
      </c>
      <c r="CB3731" s="1" t="s">
        <v>331</v>
      </c>
      <c r="CC3731" s="1" t="s">
        <v>1694</v>
      </c>
      <c r="CD3731" s="1" t="s">
        <v>1695</v>
      </c>
      <c r="CE3731" s="1" t="s">
        <v>863</v>
      </c>
      <c r="CF3731" s="1" t="s">
        <v>117</v>
      </c>
      <c r="CG3731" s="1">
        <v>96950</v>
      </c>
      <c r="CH3731" s="3">
        <v>14.85</v>
      </c>
      <c r="CI3731" s="3">
        <v>14.85</v>
      </c>
      <c r="CJ3731" s="3">
        <v>22.28</v>
      </c>
      <c r="CK3731" s="3">
        <v>22.28</v>
      </c>
      <c r="CL3731" s="1" t="s">
        <v>137</v>
      </c>
      <c r="CN3731" s="1" t="s">
        <v>139</v>
      </c>
      <c r="CP3731" s="1" t="s">
        <v>112</v>
      </c>
      <c r="CQ3731" s="1" t="s">
        <v>111</v>
      </c>
      <c r="CR3731" s="1" t="s">
        <v>112</v>
      </c>
      <c r="CS3731" s="1" t="s">
        <v>111</v>
      </c>
      <c r="CT3731" s="1" t="s">
        <v>138</v>
      </c>
      <c r="CU3731" s="1" t="s">
        <v>111</v>
      </c>
      <c r="CV3731" s="1" t="s">
        <v>138</v>
      </c>
      <c r="CW3731" s="1" t="s">
        <v>331</v>
      </c>
      <c r="CX3731" s="1">
        <v>16702345828</v>
      </c>
      <c r="CY3731" s="1" t="s">
        <v>1698</v>
      </c>
      <c r="CZ3731" s="1" t="s">
        <v>138</v>
      </c>
      <c r="DA3731" s="1" t="s">
        <v>111</v>
      </c>
      <c r="DB3731" s="1" t="s">
        <v>112</v>
      </c>
      <c r="DC3731" s="1" t="s">
        <v>1701</v>
      </c>
      <c r="DD3731" s="1" t="s">
        <v>1702</v>
      </c>
      <c r="DF3731" s="1" t="s">
        <v>1703</v>
      </c>
      <c r="DG3731" s="1" t="s">
        <v>1704</v>
      </c>
    </row>
    <row r="3732" spans="1:111" ht="15.6" customHeight="1" x14ac:dyDescent="0.25">
      <c r="A3732" s="1" t="s">
        <v>21648</v>
      </c>
      <c r="B3732" s="1" t="s">
        <v>109</v>
      </c>
      <c r="C3732" s="2">
        <v>44362.397752314813</v>
      </c>
      <c r="D3732" s="2">
        <v>44412</v>
      </c>
      <c r="E3732" s="1" t="s">
        <v>180</v>
      </c>
      <c r="G3732" s="1" t="s">
        <v>112</v>
      </c>
      <c r="H3732" s="1" t="s">
        <v>112</v>
      </c>
      <c r="I3732" s="1" t="s">
        <v>112</v>
      </c>
      <c r="J3732" s="1" t="s">
        <v>15047</v>
      </c>
      <c r="K3732" s="1" t="s">
        <v>17876</v>
      </c>
      <c r="L3732" s="1" t="s">
        <v>17877</v>
      </c>
      <c r="M3732" s="1" t="s">
        <v>138</v>
      </c>
      <c r="N3732" s="1" t="s">
        <v>116</v>
      </c>
      <c r="O3732" s="1" t="s">
        <v>117</v>
      </c>
      <c r="P3732" s="9">
        <v>96950</v>
      </c>
      <c r="Q3732" s="1" t="s">
        <v>118</v>
      </c>
      <c r="R3732" s="1" t="s">
        <v>138</v>
      </c>
      <c r="S3732" s="1">
        <v>16707898360</v>
      </c>
      <c r="U3732" s="1">
        <v>56132</v>
      </c>
      <c r="V3732" s="1" t="s">
        <v>119</v>
      </c>
      <c r="X3732" s="1" t="s">
        <v>20363</v>
      </c>
      <c r="Y3732" s="1" t="s">
        <v>20364</v>
      </c>
      <c r="Z3732" s="1" t="s">
        <v>4457</v>
      </c>
      <c r="AA3732" s="1" t="s">
        <v>357</v>
      </c>
      <c r="AB3732" s="1" t="s">
        <v>20365</v>
      </c>
      <c r="AC3732" s="1" t="s">
        <v>138</v>
      </c>
      <c r="AD3732" s="1" t="s">
        <v>116</v>
      </c>
      <c r="AE3732" s="1" t="s">
        <v>117</v>
      </c>
      <c r="AF3732" s="9">
        <v>96950</v>
      </c>
      <c r="AG3732" s="1" t="s">
        <v>118</v>
      </c>
      <c r="AH3732" s="1" t="s">
        <v>138</v>
      </c>
      <c r="AI3732" s="1">
        <v>16707898360</v>
      </c>
      <c r="AK3732" s="1" t="s">
        <v>15055</v>
      </c>
      <c r="BC3732" s="1" t="str">
        <f>"15-1199.09"</f>
        <v>15-1199.09</v>
      </c>
      <c r="BD3732" s="1" t="s">
        <v>17879</v>
      </c>
      <c r="BE3732" s="1" t="s">
        <v>20366</v>
      </c>
      <c r="BF3732" s="1" t="s">
        <v>17881</v>
      </c>
      <c r="BG3732" s="1">
        <v>1</v>
      </c>
      <c r="BI3732" s="2">
        <v>44470</v>
      </c>
      <c r="BJ3732" s="2">
        <v>44834</v>
      </c>
      <c r="BM3732" s="1">
        <v>35</v>
      </c>
      <c r="BN3732" s="1">
        <v>0</v>
      </c>
      <c r="BO3732" s="1">
        <v>7</v>
      </c>
      <c r="BP3732" s="1">
        <v>7</v>
      </c>
      <c r="BQ3732" s="1">
        <v>7</v>
      </c>
      <c r="BR3732" s="1">
        <v>7</v>
      </c>
      <c r="BS3732" s="1">
        <v>7</v>
      </c>
      <c r="BT3732" s="1">
        <v>0</v>
      </c>
      <c r="BU3732" s="1" t="str">
        <f>"9:00 AM"</f>
        <v>9:00 AM</v>
      </c>
      <c r="BV3732" s="1" t="str">
        <f>"5:00 PM"</f>
        <v>5:00 PM</v>
      </c>
      <c r="BW3732" s="1" t="s">
        <v>193</v>
      </c>
      <c r="BX3732" s="1">
        <v>0</v>
      </c>
      <c r="BY3732" s="1">
        <v>24</v>
      </c>
      <c r="BZ3732" s="1" t="s">
        <v>112</v>
      </c>
      <c r="CB3732" s="4" t="s">
        <v>20367</v>
      </c>
      <c r="CC3732" s="1" t="s">
        <v>17883</v>
      </c>
      <c r="CD3732" s="1" t="s">
        <v>138</v>
      </c>
      <c r="CE3732" s="1" t="s">
        <v>116</v>
      </c>
      <c r="CF3732" s="1" t="s">
        <v>117</v>
      </c>
      <c r="CG3732" s="1">
        <v>96950</v>
      </c>
      <c r="CH3732" s="3">
        <v>13.74</v>
      </c>
      <c r="CI3732" s="3">
        <v>13.74</v>
      </c>
      <c r="CJ3732" s="3">
        <v>0</v>
      </c>
      <c r="CK3732" s="3">
        <v>0</v>
      </c>
      <c r="CL3732" s="1" t="s">
        <v>137</v>
      </c>
      <c r="CM3732" s="1" t="s">
        <v>138</v>
      </c>
      <c r="CN3732" s="1" t="s">
        <v>139</v>
      </c>
      <c r="CP3732" s="1" t="s">
        <v>112</v>
      </c>
      <c r="CQ3732" s="1" t="s">
        <v>111</v>
      </c>
      <c r="CR3732" s="1" t="s">
        <v>112</v>
      </c>
      <c r="CS3732" s="1" t="s">
        <v>112</v>
      </c>
      <c r="CT3732" s="1" t="s">
        <v>138</v>
      </c>
      <c r="CU3732" s="1" t="s">
        <v>111</v>
      </c>
      <c r="CV3732" s="1" t="s">
        <v>138</v>
      </c>
      <c r="CW3732" s="1" t="s">
        <v>20368</v>
      </c>
      <c r="CX3732" s="1">
        <v>16707898360</v>
      </c>
      <c r="CY3732" s="1" t="s">
        <v>15055</v>
      </c>
      <c r="CZ3732" s="1" t="s">
        <v>138</v>
      </c>
      <c r="DA3732" s="1" t="s">
        <v>111</v>
      </c>
      <c r="DB3732" s="1" t="s">
        <v>112</v>
      </c>
    </row>
    <row r="3733" spans="1:111" ht="15.6" customHeight="1" x14ac:dyDescent="0.25">
      <c r="A3733" s="1" t="s">
        <v>21657</v>
      </c>
      <c r="B3733" s="1" t="s">
        <v>109</v>
      </c>
      <c r="C3733" s="2">
        <v>44396.158383912036</v>
      </c>
      <c r="D3733" s="2">
        <v>44467</v>
      </c>
      <c r="E3733" s="1" t="s">
        <v>180</v>
      </c>
      <c r="G3733" s="1" t="s">
        <v>112</v>
      </c>
      <c r="H3733" s="1" t="s">
        <v>112</v>
      </c>
      <c r="I3733" s="1" t="s">
        <v>112</v>
      </c>
      <c r="J3733" s="1" t="s">
        <v>3359</v>
      </c>
      <c r="K3733" s="1" t="s">
        <v>3360</v>
      </c>
      <c r="L3733" s="1" t="s">
        <v>3361</v>
      </c>
      <c r="N3733" s="1" t="s">
        <v>167</v>
      </c>
      <c r="O3733" s="1" t="s">
        <v>117</v>
      </c>
      <c r="P3733" s="9">
        <v>96950</v>
      </c>
      <c r="Q3733" s="1" t="s">
        <v>118</v>
      </c>
      <c r="S3733" s="1">
        <v>16702345900</v>
      </c>
      <c r="T3733" s="1">
        <v>574</v>
      </c>
      <c r="U3733" s="1">
        <v>721110</v>
      </c>
      <c r="V3733" s="1" t="s">
        <v>119</v>
      </c>
      <c r="X3733" s="1" t="s">
        <v>3362</v>
      </c>
      <c r="Y3733" s="1" t="s">
        <v>3363</v>
      </c>
      <c r="AA3733" s="1" t="s">
        <v>3235</v>
      </c>
      <c r="AB3733" s="1" t="s">
        <v>3361</v>
      </c>
      <c r="AD3733" s="1" t="s">
        <v>167</v>
      </c>
      <c r="AE3733" s="1" t="s">
        <v>117</v>
      </c>
      <c r="AF3733" s="9">
        <v>96950</v>
      </c>
      <c r="AG3733" s="1" t="s">
        <v>118</v>
      </c>
      <c r="AI3733" s="1">
        <v>16702345900</v>
      </c>
      <c r="AJ3733" s="1">
        <v>574</v>
      </c>
      <c r="AK3733" s="1" t="s">
        <v>3364</v>
      </c>
      <c r="BC3733" s="1" t="str">
        <f>"35-2014.00"</f>
        <v>35-2014.00</v>
      </c>
      <c r="BD3733" s="1" t="s">
        <v>152</v>
      </c>
      <c r="BE3733" s="1" t="s">
        <v>14011</v>
      </c>
      <c r="BF3733" s="1" t="s">
        <v>229</v>
      </c>
      <c r="BG3733" s="1">
        <v>1</v>
      </c>
      <c r="BI3733" s="2">
        <v>44470</v>
      </c>
      <c r="BJ3733" s="2">
        <v>44834</v>
      </c>
      <c r="BM3733" s="1">
        <v>40</v>
      </c>
      <c r="BN3733" s="1">
        <v>7</v>
      </c>
      <c r="BO3733" s="1">
        <v>6</v>
      </c>
      <c r="BP3733" s="1">
        <v>0</v>
      </c>
      <c r="BQ3733" s="1">
        <v>6</v>
      </c>
      <c r="BR3733" s="1">
        <v>7</v>
      </c>
      <c r="BS3733" s="1">
        <v>7</v>
      </c>
      <c r="BT3733" s="1">
        <v>7</v>
      </c>
      <c r="BU3733" s="1" t="str">
        <f>"6:00 AM"</f>
        <v>6:00 AM</v>
      </c>
      <c r="BV3733" s="1" t="str">
        <f>"2:00 PM"</f>
        <v>2:00 PM</v>
      </c>
      <c r="BW3733" s="1" t="s">
        <v>135</v>
      </c>
      <c r="BX3733" s="1">
        <v>0</v>
      </c>
      <c r="BY3733" s="1">
        <v>12</v>
      </c>
      <c r="BZ3733" s="1" t="s">
        <v>112</v>
      </c>
      <c r="CB3733" s="1" t="s">
        <v>3367</v>
      </c>
      <c r="CC3733" s="1" t="s">
        <v>3368</v>
      </c>
      <c r="CE3733" s="1" t="s">
        <v>167</v>
      </c>
      <c r="CF3733" s="1" t="s">
        <v>117</v>
      </c>
      <c r="CG3733" s="1">
        <v>96950</v>
      </c>
      <c r="CH3733" s="3">
        <v>8.17</v>
      </c>
      <c r="CI3733" s="3">
        <v>8.17</v>
      </c>
      <c r="CJ3733" s="3">
        <v>12.25</v>
      </c>
      <c r="CK3733" s="3">
        <v>12.25</v>
      </c>
      <c r="CL3733" s="1" t="s">
        <v>137</v>
      </c>
      <c r="CN3733" s="1" t="s">
        <v>139</v>
      </c>
      <c r="CP3733" s="1" t="s">
        <v>112</v>
      </c>
      <c r="CQ3733" s="1" t="s">
        <v>111</v>
      </c>
      <c r="CR3733" s="1" t="s">
        <v>112</v>
      </c>
      <c r="CS3733" s="1" t="s">
        <v>111</v>
      </c>
      <c r="CT3733" s="1" t="s">
        <v>138</v>
      </c>
      <c r="CU3733" s="1" t="s">
        <v>111</v>
      </c>
      <c r="CV3733" s="1" t="s">
        <v>138</v>
      </c>
      <c r="CW3733" s="1" t="s">
        <v>3369</v>
      </c>
      <c r="CX3733" s="1">
        <v>16702345900</v>
      </c>
      <c r="CY3733" s="1" t="s">
        <v>3364</v>
      </c>
      <c r="CZ3733" s="1" t="s">
        <v>138</v>
      </c>
      <c r="DA3733" s="1" t="s">
        <v>111</v>
      </c>
      <c r="DB3733" s="1" t="s">
        <v>112</v>
      </c>
    </row>
    <row r="3734" spans="1:111" ht="15.6" customHeight="1" x14ac:dyDescent="0.25">
      <c r="A3734" s="1" t="s">
        <v>21659</v>
      </c>
      <c r="B3734" s="1" t="s">
        <v>109</v>
      </c>
      <c r="C3734" s="2">
        <v>44424.025638541665</v>
      </c>
      <c r="D3734" s="2">
        <v>44454</v>
      </c>
      <c r="E3734" s="1" t="s">
        <v>110</v>
      </c>
      <c r="F3734" s="2">
        <v>44469.833333333336</v>
      </c>
      <c r="G3734" s="1" t="s">
        <v>112</v>
      </c>
      <c r="H3734" s="1" t="s">
        <v>112</v>
      </c>
      <c r="I3734" s="1" t="s">
        <v>112</v>
      </c>
      <c r="J3734" s="1" t="s">
        <v>10650</v>
      </c>
      <c r="L3734" s="1" t="s">
        <v>9215</v>
      </c>
      <c r="M3734" s="1" t="s">
        <v>9216</v>
      </c>
      <c r="N3734" s="1" t="s">
        <v>4377</v>
      </c>
      <c r="O3734" s="1" t="s">
        <v>117</v>
      </c>
      <c r="P3734" s="9">
        <v>96950</v>
      </c>
      <c r="Q3734" s="1" t="s">
        <v>118</v>
      </c>
      <c r="R3734" s="1" t="s">
        <v>138</v>
      </c>
      <c r="S3734" s="1">
        <v>16702355009</v>
      </c>
      <c r="U3734" s="1">
        <v>561311</v>
      </c>
      <c r="V3734" s="1" t="s">
        <v>2479</v>
      </c>
      <c r="W3734" s="1" t="s">
        <v>111</v>
      </c>
      <c r="X3734" s="1" t="s">
        <v>4372</v>
      </c>
      <c r="Y3734" s="1" t="s">
        <v>4373</v>
      </c>
      <c r="Z3734" s="1" t="s">
        <v>4374</v>
      </c>
      <c r="AA3734" s="1" t="s">
        <v>245</v>
      </c>
      <c r="AB3734" s="1" t="s">
        <v>9215</v>
      </c>
      <c r="AC3734" s="1" t="s">
        <v>9216</v>
      </c>
      <c r="AD3734" s="1" t="s">
        <v>4377</v>
      </c>
      <c r="AE3734" s="1" t="s">
        <v>117</v>
      </c>
      <c r="AF3734" s="9">
        <v>96950</v>
      </c>
      <c r="AG3734" s="1" t="s">
        <v>118</v>
      </c>
      <c r="AH3734" s="1" t="s">
        <v>138</v>
      </c>
      <c r="AI3734" s="1">
        <v>16702355009</v>
      </c>
      <c r="AK3734" s="1" t="s">
        <v>4378</v>
      </c>
      <c r="BC3734" s="1" t="str">
        <f>"49-9071.00"</f>
        <v>49-9071.00</v>
      </c>
      <c r="BD3734" s="1" t="s">
        <v>214</v>
      </c>
      <c r="BE3734" s="1" t="s">
        <v>21660</v>
      </c>
      <c r="BF3734" s="1" t="s">
        <v>7707</v>
      </c>
      <c r="BG3734" s="1">
        <v>10</v>
      </c>
      <c r="BI3734" s="2">
        <v>44470</v>
      </c>
      <c r="BJ3734" s="2">
        <v>44834</v>
      </c>
      <c r="BM3734" s="1">
        <v>35</v>
      </c>
      <c r="BN3734" s="1">
        <v>0</v>
      </c>
      <c r="BO3734" s="1">
        <v>7</v>
      </c>
      <c r="BP3734" s="1">
        <v>7</v>
      </c>
      <c r="BQ3734" s="1">
        <v>7</v>
      </c>
      <c r="BR3734" s="1">
        <v>7</v>
      </c>
      <c r="BS3734" s="1">
        <v>7</v>
      </c>
      <c r="BT3734" s="1">
        <v>0</v>
      </c>
      <c r="BU3734" s="1" t="str">
        <f>"7:00 AM"</f>
        <v>7:00 AM</v>
      </c>
      <c r="BV3734" s="1" t="str">
        <f>"4:00 PM"</f>
        <v>4:00 PM</v>
      </c>
      <c r="BW3734" s="1" t="s">
        <v>135</v>
      </c>
      <c r="BX3734" s="1">
        <v>0</v>
      </c>
      <c r="BY3734" s="1">
        <v>24</v>
      </c>
      <c r="BZ3734" s="1" t="s">
        <v>112</v>
      </c>
      <c r="CB3734" s="1" t="s">
        <v>21661</v>
      </c>
      <c r="CC3734" s="1" t="s">
        <v>21662</v>
      </c>
      <c r="CD3734" s="1" t="s">
        <v>9216</v>
      </c>
      <c r="CE3734" s="1" t="s">
        <v>4377</v>
      </c>
      <c r="CF3734" s="1" t="s">
        <v>117</v>
      </c>
      <c r="CG3734" s="1">
        <v>96950</v>
      </c>
      <c r="CH3734" s="3">
        <v>8.7100000000000009</v>
      </c>
      <c r="CI3734" s="3">
        <v>8.7100000000000009</v>
      </c>
      <c r="CJ3734" s="3">
        <v>13.06</v>
      </c>
      <c r="CK3734" s="3">
        <v>13.06</v>
      </c>
      <c r="CL3734" s="1" t="s">
        <v>137</v>
      </c>
      <c r="CM3734" s="1" t="s">
        <v>21663</v>
      </c>
      <c r="CN3734" s="1" t="s">
        <v>139</v>
      </c>
      <c r="CP3734" s="1" t="s">
        <v>112</v>
      </c>
      <c r="CQ3734" s="1" t="s">
        <v>111</v>
      </c>
      <c r="CR3734" s="1" t="s">
        <v>111</v>
      </c>
      <c r="CS3734" s="1" t="s">
        <v>111</v>
      </c>
      <c r="CT3734" s="1" t="s">
        <v>138</v>
      </c>
      <c r="CU3734" s="1" t="s">
        <v>111</v>
      </c>
      <c r="CV3734" s="1" t="s">
        <v>111</v>
      </c>
      <c r="CW3734" s="1" t="s">
        <v>21664</v>
      </c>
      <c r="CX3734" s="1">
        <v>16702355009</v>
      </c>
      <c r="CY3734" s="1" t="s">
        <v>4378</v>
      </c>
      <c r="CZ3734" s="1" t="s">
        <v>138</v>
      </c>
      <c r="DA3734" s="1" t="s">
        <v>111</v>
      </c>
      <c r="DB3734" s="1" t="s">
        <v>111</v>
      </c>
    </row>
    <row r="3735" spans="1:111" ht="15.6" customHeight="1" x14ac:dyDescent="0.25">
      <c r="A3735" s="1" t="s">
        <v>21665</v>
      </c>
      <c r="B3735" s="1" t="s">
        <v>109</v>
      </c>
      <c r="C3735" s="2">
        <v>44025.12613611111</v>
      </c>
      <c r="D3735" s="2">
        <v>44105</v>
      </c>
      <c r="E3735" s="1" t="s">
        <v>110</v>
      </c>
      <c r="F3735" s="2">
        <v>44103.833333333336</v>
      </c>
      <c r="G3735" s="1" t="s">
        <v>111</v>
      </c>
      <c r="H3735" s="1" t="s">
        <v>112</v>
      </c>
      <c r="I3735" s="1" t="s">
        <v>112</v>
      </c>
      <c r="J3735" s="1" t="s">
        <v>8383</v>
      </c>
      <c r="K3735" s="1" t="s">
        <v>168</v>
      </c>
      <c r="L3735" s="1" t="s">
        <v>8481</v>
      </c>
      <c r="M3735" s="1" t="s">
        <v>8482</v>
      </c>
      <c r="N3735" s="1" t="s">
        <v>167</v>
      </c>
      <c r="O3735" s="1" t="s">
        <v>117</v>
      </c>
      <c r="P3735" s="9">
        <v>96950</v>
      </c>
      <c r="Q3735" s="1" t="s">
        <v>118</v>
      </c>
      <c r="R3735" s="1" t="s">
        <v>117</v>
      </c>
      <c r="S3735" s="1">
        <v>16709891000</v>
      </c>
      <c r="T3735" s="1">
        <v>0</v>
      </c>
      <c r="U3735" s="1">
        <v>561320</v>
      </c>
      <c r="V3735" s="1" t="s">
        <v>119</v>
      </c>
      <c r="X3735" s="1" t="s">
        <v>8385</v>
      </c>
      <c r="Y3735" s="1" t="s">
        <v>8386</v>
      </c>
      <c r="Z3735" s="1" t="s">
        <v>8387</v>
      </c>
      <c r="AA3735" s="1" t="s">
        <v>171</v>
      </c>
      <c r="AB3735" s="1" t="s">
        <v>8388</v>
      </c>
      <c r="AC3735" s="1" t="s">
        <v>5086</v>
      </c>
      <c r="AD3735" s="1" t="s">
        <v>167</v>
      </c>
      <c r="AE3735" s="1" t="s">
        <v>117</v>
      </c>
      <c r="AF3735" s="9">
        <v>96950</v>
      </c>
      <c r="AG3735" s="1" t="s">
        <v>118</v>
      </c>
      <c r="AH3735" s="1" t="s">
        <v>117</v>
      </c>
      <c r="AI3735" s="1">
        <v>16709891000</v>
      </c>
      <c r="AJ3735" s="1">
        <v>0</v>
      </c>
      <c r="AK3735" s="1" t="s">
        <v>8389</v>
      </c>
      <c r="BC3735" s="1" t="str">
        <f>"37-2012.00"</f>
        <v>37-2012.00</v>
      </c>
      <c r="BD3735" s="1" t="s">
        <v>576</v>
      </c>
      <c r="BE3735" s="1" t="s">
        <v>21666</v>
      </c>
      <c r="BF3735" s="1" t="s">
        <v>20289</v>
      </c>
      <c r="BG3735" s="1">
        <v>1</v>
      </c>
      <c r="BI3735" s="2">
        <v>44105</v>
      </c>
      <c r="BJ3735" s="2">
        <v>44469</v>
      </c>
      <c r="BM3735" s="1">
        <v>40</v>
      </c>
      <c r="BN3735" s="1">
        <v>0</v>
      </c>
      <c r="BO3735" s="1">
        <v>8</v>
      </c>
      <c r="BP3735" s="1">
        <v>8</v>
      </c>
      <c r="BQ3735" s="1">
        <v>8</v>
      </c>
      <c r="BR3735" s="1">
        <v>8</v>
      </c>
      <c r="BS3735" s="1">
        <v>8</v>
      </c>
      <c r="BT3735" s="1">
        <v>0</v>
      </c>
      <c r="BU3735" s="1" t="str">
        <f>"8:00 AM"</f>
        <v>8:00 AM</v>
      </c>
      <c r="BV3735" s="1" t="str">
        <f>"5:00 PM"</f>
        <v>5:00 PM</v>
      </c>
      <c r="BW3735" s="1" t="s">
        <v>135</v>
      </c>
      <c r="BX3735" s="1">
        <v>0</v>
      </c>
      <c r="BY3735" s="1">
        <v>0</v>
      </c>
      <c r="BZ3735" s="1" t="s">
        <v>112</v>
      </c>
      <c r="CA3735" s="1">
        <v>0</v>
      </c>
      <c r="CB3735" s="1" t="s">
        <v>230</v>
      </c>
      <c r="CC3735" s="1" t="s">
        <v>507</v>
      </c>
      <c r="CD3735" s="1" t="s">
        <v>167</v>
      </c>
      <c r="CE3735" s="1" t="s">
        <v>167</v>
      </c>
      <c r="CF3735" s="1" t="s">
        <v>117</v>
      </c>
      <c r="CG3735" s="1">
        <v>96950</v>
      </c>
      <c r="CH3735" s="3">
        <v>9.41</v>
      </c>
      <c r="CJ3735" s="3">
        <v>14.12</v>
      </c>
      <c r="CL3735" s="1" t="s">
        <v>137</v>
      </c>
      <c r="CM3735" s="1" t="s">
        <v>10868</v>
      </c>
      <c r="CN3735" s="1" t="s">
        <v>139</v>
      </c>
      <c r="CP3735" s="1" t="s">
        <v>112</v>
      </c>
      <c r="CQ3735" s="1" t="s">
        <v>111</v>
      </c>
      <c r="CR3735" s="1" t="s">
        <v>112</v>
      </c>
      <c r="CS3735" s="1" t="s">
        <v>112</v>
      </c>
      <c r="CT3735" s="1" t="s">
        <v>138</v>
      </c>
      <c r="CU3735" s="1" t="s">
        <v>111</v>
      </c>
      <c r="CV3735" s="1" t="s">
        <v>138</v>
      </c>
      <c r="CW3735" s="1" t="s">
        <v>21667</v>
      </c>
      <c r="CX3735" s="1">
        <v>16709891000</v>
      </c>
      <c r="CY3735" s="1" t="s">
        <v>8488</v>
      </c>
      <c r="CZ3735" s="1" t="s">
        <v>138</v>
      </c>
      <c r="DA3735" s="1" t="s">
        <v>111</v>
      </c>
      <c r="DB3735" s="1" t="s">
        <v>112</v>
      </c>
      <c r="DC3735" s="1" t="s">
        <v>8385</v>
      </c>
      <c r="DD3735" s="1" t="s">
        <v>21668</v>
      </c>
      <c r="DE3735" s="1" t="s">
        <v>2769</v>
      </c>
      <c r="DF3735" s="1" t="s">
        <v>8383</v>
      </c>
      <c r="DG3735" s="1" t="s">
        <v>8488</v>
      </c>
    </row>
    <row r="3736" spans="1:111" ht="15.6" customHeight="1" x14ac:dyDescent="0.25">
      <c r="A3736" s="1" t="s">
        <v>21671</v>
      </c>
      <c r="B3736" s="1" t="s">
        <v>109</v>
      </c>
      <c r="C3736" s="2">
        <v>44034.255420601854</v>
      </c>
      <c r="D3736" s="2">
        <v>44109</v>
      </c>
      <c r="E3736" s="1" t="s">
        <v>110</v>
      </c>
      <c r="F3736" s="2">
        <v>44103.833333333336</v>
      </c>
      <c r="G3736" s="1" t="s">
        <v>112</v>
      </c>
      <c r="H3736" s="1" t="s">
        <v>112</v>
      </c>
      <c r="I3736" s="1" t="s">
        <v>112</v>
      </c>
      <c r="J3736" s="1" t="s">
        <v>5692</v>
      </c>
      <c r="K3736" s="1" t="s">
        <v>5693</v>
      </c>
      <c r="L3736" s="1" t="s">
        <v>5694</v>
      </c>
      <c r="N3736" s="1" t="s">
        <v>116</v>
      </c>
      <c r="O3736" s="1" t="s">
        <v>117</v>
      </c>
      <c r="P3736" s="9">
        <v>96950</v>
      </c>
      <c r="Q3736" s="1" t="s">
        <v>118</v>
      </c>
      <c r="S3736" s="1">
        <v>16702873247</v>
      </c>
      <c r="U3736" s="1">
        <v>23822</v>
      </c>
      <c r="V3736" s="1" t="s">
        <v>119</v>
      </c>
      <c r="X3736" s="1" t="s">
        <v>848</v>
      </c>
      <c r="Y3736" s="1" t="s">
        <v>5695</v>
      </c>
      <c r="Z3736" s="1" t="s">
        <v>5696</v>
      </c>
      <c r="AA3736" s="1" t="s">
        <v>759</v>
      </c>
      <c r="AB3736" s="1" t="s">
        <v>5697</v>
      </c>
      <c r="AD3736" s="1" t="s">
        <v>116</v>
      </c>
      <c r="AE3736" s="1" t="s">
        <v>117</v>
      </c>
      <c r="AF3736" s="9">
        <v>96950</v>
      </c>
      <c r="AG3736" s="1" t="s">
        <v>118</v>
      </c>
      <c r="AI3736" s="1">
        <v>16702873247</v>
      </c>
      <c r="AK3736" s="1" t="s">
        <v>10072</v>
      </c>
      <c r="BC3736" s="1" t="str">
        <f>"43-3031.00"</f>
        <v>43-3031.00</v>
      </c>
      <c r="BD3736" s="1" t="s">
        <v>389</v>
      </c>
      <c r="BE3736" s="1" t="s">
        <v>21672</v>
      </c>
      <c r="BF3736" s="1" t="s">
        <v>1279</v>
      </c>
      <c r="BG3736" s="1">
        <v>1</v>
      </c>
      <c r="BI3736" s="2">
        <v>44105</v>
      </c>
      <c r="BJ3736" s="2">
        <v>44469</v>
      </c>
      <c r="BM3736" s="1">
        <v>48</v>
      </c>
      <c r="BN3736" s="1">
        <v>0</v>
      </c>
      <c r="BO3736" s="1">
        <v>8</v>
      </c>
      <c r="BP3736" s="1">
        <v>8</v>
      </c>
      <c r="BQ3736" s="1">
        <v>8</v>
      </c>
      <c r="BR3736" s="1">
        <v>8</v>
      </c>
      <c r="BS3736" s="1">
        <v>8</v>
      </c>
      <c r="BT3736" s="1">
        <v>8</v>
      </c>
      <c r="BU3736" s="1" t="str">
        <f>"8:00 AM"</f>
        <v>8:00 AM</v>
      </c>
      <c r="BV3736" s="1" t="str">
        <f>"5:00 PM"</f>
        <v>5:00 PM</v>
      </c>
      <c r="BW3736" s="1" t="s">
        <v>135</v>
      </c>
      <c r="BX3736" s="1">
        <v>0</v>
      </c>
      <c r="BY3736" s="1">
        <v>12</v>
      </c>
      <c r="BZ3736" s="1" t="s">
        <v>112</v>
      </c>
      <c r="CA3736" s="1">
        <v>0</v>
      </c>
      <c r="CB3736" s="1" t="s">
        <v>138</v>
      </c>
      <c r="CC3736" s="1" t="s">
        <v>1197</v>
      </c>
      <c r="CE3736" s="1" t="s">
        <v>116</v>
      </c>
      <c r="CF3736" s="1" t="s">
        <v>117</v>
      </c>
      <c r="CG3736" s="1">
        <v>96950</v>
      </c>
      <c r="CH3736" s="3">
        <v>13.9</v>
      </c>
      <c r="CI3736" s="3">
        <v>13.9</v>
      </c>
      <c r="CJ3736" s="3">
        <v>20.85</v>
      </c>
      <c r="CK3736" s="3">
        <v>20.85</v>
      </c>
      <c r="CL3736" s="1" t="s">
        <v>137</v>
      </c>
      <c r="CN3736" s="1" t="s">
        <v>139</v>
      </c>
      <c r="CP3736" s="1" t="s">
        <v>112</v>
      </c>
      <c r="CQ3736" s="1" t="s">
        <v>111</v>
      </c>
      <c r="CR3736" s="1" t="s">
        <v>111</v>
      </c>
      <c r="CS3736" s="1" t="s">
        <v>111</v>
      </c>
      <c r="CT3736" s="1" t="s">
        <v>138</v>
      </c>
      <c r="CU3736" s="1" t="s">
        <v>111</v>
      </c>
      <c r="CV3736" s="1" t="s">
        <v>138</v>
      </c>
      <c r="CW3736" s="1" t="s">
        <v>10076</v>
      </c>
      <c r="CX3736" s="1">
        <v>16702873247</v>
      </c>
      <c r="CY3736" s="1" t="s">
        <v>5698</v>
      </c>
      <c r="CZ3736" s="1" t="s">
        <v>138</v>
      </c>
      <c r="DA3736" s="1" t="s">
        <v>111</v>
      </c>
      <c r="DB3736" s="1" t="s">
        <v>112</v>
      </c>
    </row>
    <row r="3737" spans="1:111" ht="15.6" customHeight="1" x14ac:dyDescent="0.25">
      <c r="A3737" s="1" t="s">
        <v>21686</v>
      </c>
      <c r="B3737" s="1" t="s">
        <v>109</v>
      </c>
      <c r="C3737" s="2">
        <v>44104.864959606479</v>
      </c>
      <c r="D3737" s="2">
        <v>44176</v>
      </c>
      <c r="E3737" s="1" t="s">
        <v>180</v>
      </c>
      <c r="G3737" s="1" t="s">
        <v>112</v>
      </c>
      <c r="H3737" s="1" t="s">
        <v>112</v>
      </c>
      <c r="I3737" s="1" t="s">
        <v>112</v>
      </c>
      <c r="J3737" s="1" t="s">
        <v>5960</v>
      </c>
      <c r="K3737" s="1" t="s">
        <v>5960</v>
      </c>
      <c r="L3737" s="1" t="s">
        <v>5961</v>
      </c>
      <c r="M3737" s="1" t="s">
        <v>5962</v>
      </c>
      <c r="N3737" s="1" t="s">
        <v>116</v>
      </c>
      <c r="O3737" s="1" t="s">
        <v>117</v>
      </c>
      <c r="P3737" s="9">
        <v>96950</v>
      </c>
      <c r="Q3737" s="1" t="s">
        <v>118</v>
      </c>
      <c r="R3737" s="1" t="s">
        <v>168</v>
      </c>
      <c r="S3737" s="1">
        <v>16702342856</v>
      </c>
      <c r="U3737" s="1">
        <v>56132</v>
      </c>
      <c r="V3737" s="1" t="s">
        <v>119</v>
      </c>
      <c r="X3737" s="1" t="s">
        <v>4482</v>
      </c>
      <c r="Y3737" s="1" t="s">
        <v>4483</v>
      </c>
      <c r="Z3737" s="1" t="s">
        <v>4484</v>
      </c>
      <c r="AA3737" s="1" t="s">
        <v>245</v>
      </c>
      <c r="AB3737" s="1" t="s">
        <v>5961</v>
      </c>
      <c r="AC3737" s="1" t="s">
        <v>5962</v>
      </c>
      <c r="AD3737" s="1" t="s">
        <v>116</v>
      </c>
      <c r="AE3737" s="1" t="s">
        <v>117</v>
      </c>
      <c r="AF3737" s="9">
        <v>96950</v>
      </c>
      <c r="AG3737" s="1" t="s">
        <v>118</v>
      </c>
      <c r="AH3737" s="1" t="s">
        <v>138</v>
      </c>
      <c r="AI3737" s="1">
        <v>16702342856</v>
      </c>
      <c r="AK3737" s="1" t="s">
        <v>4486</v>
      </c>
      <c r="BC3737" s="1" t="str">
        <f>"49-9071.00"</f>
        <v>49-9071.00</v>
      </c>
      <c r="BD3737" s="1" t="s">
        <v>214</v>
      </c>
      <c r="BE3737" s="1" t="s">
        <v>10456</v>
      </c>
      <c r="BF3737" s="1" t="s">
        <v>3680</v>
      </c>
      <c r="BG3737" s="1">
        <v>5</v>
      </c>
      <c r="BI3737" s="2">
        <v>44114</v>
      </c>
      <c r="BJ3737" s="2">
        <v>44478</v>
      </c>
      <c r="BM3737" s="1">
        <v>35</v>
      </c>
      <c r="BN3737" s="1">
        <v>0</v>
      </c>
      <c r="BO3737" s="1">
        <v>7</v>
      </c>
      <c r="BP3737" s="1">
        <v>7</v>
      </c>
      <c r="BQ3737" s="1">
        <v>7</v>
      </c>
      <c r="BR3737" s="1">
        <v>7</v>
      </c>
      <c r="BS3737" s="1">
        <v>7</v>
      </c>
      <c r="BT3737" s="1">
        <v>0</v>
      </c>
      <c r="BU3737" s="1" t="str">
        <f>"8:00 AM"</f>
        <v>8:00 AM</v>
      </c>
      <c r="BV3737" s="1" t="str">
        <f>"4:00 PM"</f>
        <v>4:00 PM</v>
      </c>
      <c r="BW3737" s="1" t="s">
        <v>135</v>
      </c>
      <c r="BX3737" s="1">
        <v>0</v>
      </c>
      <c r="BY3737" s="1">
        <v>24</v>
      </c>
      <c r="BZ3737" s="1" t="s">
        <v>112</v>
      </c>
      <c r="CA3737" s="1">
        <v>0</v>
      </c>
      <c r="CB3737" s="1" t="s">
        <v>10457</v>
      </c>
      <c r="CC3737" s="1" t="s">
        <v>5961</v>
      </c>
      <c r="CD3737" s="1" t="s">
        <v>5962</v>
      </c>
      <c r="CE3737" s="1" t="s">
        <v>116</v>
      </c>
      <c r="CF3737" s="1" t="s">
        <v>117</v>
      </c>
      <c r="CG3737" s="1">
        <v>96950</v>
      </c>
      <c r="CH3737" s="3">
        <v>8.7100000000000009</v>
      </c>
      <c r="CI3737" s="3">
        <v>8.7100000000000009</v>
      </c>
      <c r="CJ3737" s="3">
        <v>13.1</v>
      </c>
      <c r="CK3737" s="3">
        <v>13.1</v>
      </c>
      <c r="CL3737" s="1" t="s">
        <v>137</v>
      </c>
      <c r="CM3737" s="1" t="s">
        <v>168</v>
      </c>
      <c r="CN3737" s="1" t="s">
        <v>139</v>
      </c>
      <c r="CP3737" s="1" t="s">
        <v>112</v>
      </c>
      <c r="CQ3737" s="1" t="s">
        <v>111</v>
      </c>
      <c r="CR3737" s="1" t="s">
        <v>112</v>
      </c>
      <c r="CS3737" s="1" t="s">
        <v>111</v>
      </c>
      <c r="CT3737" s="1" t="s">
        <v>138</v>
      </c>
      <c r="CU3737" s="1" t="s">
        <v>111</v>
      </c>
      <c r="CV3737" s="1" t="s">
        <v>138</v>
      </c>
      <c r="CW3737" s="1" t="s">
        <v>1555</v>
      </c>
      <c r="CX3737" s="1">
        <v>16702342856</v>
      </c>
      <c r="CY3737" s="1" t="s">
        <v>4486</v>
      </c>
      <c r="CZ3737" s="1" t="s">
        <v>168</v>
      </c>
      <c r="DA3737" s="1" t="s">
        <v>111</v>
      </c>
      <c r="DB3737" s="1" t="s">
        <v>112</v>
      </c>
    </row>
    <row r="3738" spans="1:111" ht="15.6" customHeight="1" x14ac:dyDescent="0.25">
      <c r="A3738" s="1" t="s">
        <v>21708</v>
      </c>
      <c r="B3738" s="1" t="s">
        <v>109</v>
      </c>
      <c r="C3738" s="2">
        <v>44056.394673842595</v>
      </c>
      <c r="D3738" s="2">
        <v>44144</v>
      </c>
      <c r="E3738" s="1" t="s">
        <v>110</v>
      </c>
      <c r="F3738" s="2">
        <v>44103.833333333336</v>
      </c>
      <c r="G3738" s="1" t="s">
        <v>111</v>
      </c>
      <c r="H3738" s="1" t="s">
        <v>112</v>
      </c>
      <c r="I3738" s="1" t="s">
        <v>112</v>
      </c>
      <c r="J3738" s="1" t="s">
        <v>6035</v>
      </c>
      <c r="L3738" s="1" t="s">
        <v>21709</v>
      </c>
      <c r="N3738" s="1" t="s">
        <v>116</v>
      </c>
      <c r="O3738" s="1" t="s">
        <v>117</v>
      </c>
      <c r="P3738" s="9">
        <v>96950</v>
      </c>
      <c r="Q3738" s="1" t="s">
        <v>118</v>
      </c>
      <c r="R3738" s="1" t="s">
        <v>138</v>
      </c>
      <c r="S3738" s="1">
        <v>16702358722</v>
      </c>
      <c r="U3738" s="1">
        <v>541211</v>
      </c>
      <c r="V3738" s="1" t="s">
        <v>119</v>
      </c>
      <c r="X3738" s="1" t="s">
        <v>6038</v>
      </c>
      <c r="Y3738" s="1" t="s">
        <v>1544</v>
      </c>
      <c r="Z3738" s="1" t="s">
        <v>9588</v>
      </c>
      <c r="AA3738" s="1" t="s">
        <v>6039</v>
      </c>
      <c r="AB3738" s="1" t="s">
        <v>21710</v>
      </c>
      <c r="AC3738" s="1" t="s">
        <v>13050</v>
      </c>
      <c r="AD3738" s="1" t="s">
        <v>116</v>
      </c>
      <c r="AE3738" s="1" t="s">
        <v>117</v>
      </c>
      <c r="AF3738" s="9">
        <v>96950</v>
      </c>
      <c r="AG3738" s="1" t="s">
        <v>118</v>
      </c>
      <c r="AI3738" s="1">
        <v>16702358722</v>
      </c>
      <c r="AK3738" s="1" t="s">
        <v>21711</v>
      </c>
      <c r="BC3738" s="1" t="str">
        <f>"13-2011.02"</f>
        <v>13-2011.02</v>
      </c>
      <c r="BD3738" s="1" t="s">
        <v>21349</v>
      </c>
      <c r="BE3738" s="1" t="s">
        <v>21712</v>
      </c>
      <c r="BF3738" s="1" t="s">
        <v>21713</v>
      </c>
      <c r="BG3738" s="1">
        <v>1</v>
      </c>
      <c r="BI3738" s="2">
        <v>44105</v>
      </c>
      <c r="BJ3738" s="2">
        <v>44469</v>
      </c>
      <c r="BM3738" s="1">
        <v>40</v>
      </c>
      <c r="BN3738" s="1">
        <v>0</v>
      </c>
      <c r="BO3738" s="1">
        <v>8</v>
      </c>
      <c r="BP3738" s="1">
        <v>8</v>
      </c>
      <c r="BQ3738" s="1">
        <v>8</v>
      </c>
      <c r="BR3738" s="1">
        <v>8</v>
      </c>
      <c r="BS3738" s="1">
        <v>8</v>
      </c>
      <c r="BT3738" s="1">
        <v>0</v>
      </c>
      <c r="BU3738" s="1" t="str">
        <f>"8:00 AM"</f>
        <v>8:00 AM</v>
      </c>
      <c r="BV3738" s="1" t="str">
        <f>"5:00 PM"</f>
        <v>5:00 PM</v>
      </c>
      <c r="BW3738" s="1" t="s">
        <v>193</v>
      </c>
      <c r="BX3738" s="1">
        <v>0</v>
      </c>
      <c r="BY3738" s="1">
        <v>12</v>
      </c>
      <c r="BZ3738" s="1" t="s">
        <v>112</v>
      </c>
      <c r="CA3738" s="1">
        <v>0</v>
      </c>
      <c r="CB3738" s="1" t="s">
        <v>362</v>
      </c>
      <c r="CC3738" s="1" t="s">
        <v>21714</v>
      </c>
      <c r="CD3738" s="1" t="s">
        <v>13050</v>
      </c>
      <c r="CE3738" s="1" t="s">
        <v>116</v>
      </c>
      <c r="CF3738" s="1" t="s">
        <v>117</v>
      </c>
      <c r="CG3738" s="1">
        <v>96950</v>
      </c>
      <c r="CH3738" s="3">
        <v>12.86</v>
      </c>
      <c r="CI3738" s="3">
        <v>12.86</v>
      </c>
      <c r="CJ3738" s="3">
        <v>19.29</v>
      </c>
      <c r="CK3738" s="3">
        <v>19.29</v>
      </c>
      <c r="CL3738" s="1" t="s">
        <v>137</v>
      </c>
      <c r="CM3738" s="1" t="s">
        <v>362</v>
      </c>
      <c r="CN3738" s="1" t="s">
        <v>139</v>
      </c>
      <c r="CP3738" s="1" t="s">
        <v>112</v>
      </c>
      <c r="CQ3738" s="1" t="s">
        <v>111</v>
      </c>
      <c r="CR3738" s="1" t="s">
        <v>112</v>
      </c>
      <c r="CS3738" s="1" t="s">
        <v>111</v>
      </c>
      <c r="CT3738" s="1" t="s">
        <v>138</v>
      </c>
      <c r="CU3738" s="1" t="s">
        <v>138</v>
      </c>
      <c r="CV3738" s="1" t="s">
        <v>138</v>
      </c>
      <c r="CW3738" s="1" t="s">
        <v>21715</v>
      </c>
      <c r="CX3738" s="1">
        <v>16702358722</v>
      </c>
      <c r="CY3738" s="1" t="s">
        <v>21711</v>
      </c>
      <c r="CZ3738" s="1" t="s">
        <v>138</v>
      </c>
      <c r="DA3738" s="1" t="s">
        <v>111</v>
      </c>
      <c r="DB3738" s="1" t="s">
        <v>112</v>
      </c>
    </row>
    <row r="3739" spans="1:111" ht="15.6" customHeight="1" x14ac:dyDescent="0.25">
      <c r="A3739" s="1" t="s">
        <v>21716</v>
      </c>
      <c r="B3739" s="1" t="s">
        <v>109</v>
      </c>
      <c r="C3739" s="2">
        <v>44082.465347685182</v>
      </c>
      <c r="D3739" s="2">
        <v>44173</v>
      </c>
      <c r="E3739" s="1" t="s">
        <v>110</v>
      </c>
      <c r="F3739" s="2">
        <v>44103.833333333336</v>
      </c>
      <c r="G3739" s="1" t="s">
        <v>111</v>
      </c>
      <c r="H3739" s="1" t="s">
        <v>112</v>
      </c>
      <c r="I3739" s="1" t="s">
        <v>112</v>
      </c>
      <c r="J3739" s="1" t="s">
        <v>10095</v>
      </c>
      <c r="L3739" s="1" t="s">
        <v>4519</v>
      </c>
      <c r="N3739" s="1" t="s">
        <v>167</v>
      </c>
      <c r="O3739" s="1" t="s">
        <v>117</v>
      </c>
      <c r="P3739" s="9">
        <v>96950</v>
      </c>
      <c r="Q3739" s="1" t="s">
        <v>118</v>
      </c>
      <c r="R3739" s="1" t="s">
        <v>138</v>
      </c>
      <c r="S3739" s="1">
        <v>16702870755</v>
      </c>
      <c r="U3739" s="1">
        <v>56152</v>
      </c>
      <c r="V3739" s="1" t="s">
        <v>119</v>
      </c>
      <c r="X3739" s="1" t="s">
        <v>656</v>
      </c>
      <c r="Y3739" s="1" t="s">
        <v>10096</v>
      </c>
      <c r="Z3739" s="1" t="s">
        <v>138</v>
      </c>
      <c r="AA3739" s="1" t="s">
        <v>357</v>
      </c>
      <c r="AB3739" s="1" t="s">
        <v>760</v>
      </c>
      <c r="AD3739" s="1" t="s">
        <v>116</v>
      </c>
      <c r="AE3739" s="1" t="s">
        <v>117</v>
      </c>
      <c r="AF3739" s="9">
        <v>96950</v>
      </c>
      <c r="AG3739" s="1" t="s">
        <v>118</v>
      </c>
      <c r="AH3739" s="1" t="s">
        <v>138</v>
      </c>
      <c r="AI3739" s="1">
        <v>16702870755</v>
      </c>
      <c r="AK3739" s="1" t="s">
        <v>10097</v>
      </c>
      <c r="BC3739" s="1" t="str">
        <f>"11-1021.00"</f>
        <v>11-1021.00</v>
      </c>
      <c r="BD3739" s="1" t="s">
        <v>248</v>
      </c>
      <c r="BE3739" s="1" t="s">
        <v>10098</v>
      </c>
      <c r="BF3739" s="1" t="s">
        <v>357</v>
      </c>
      <c r="BG3739" s="1">
        <v>1</v>
      </c>
      <c r="BI3739" s="2">
        <v>44105</v>
      </c>
      <c r="BJ3739" s="2">
        <v>44469</v>
      </c>
      <c r="BM3739" s="1">
        <v>35</v>
      </c>
      <c r="BN3739" s="1">
        <v>0</v>
      </c>
      <c r="BO3739" s="1">
        <v>7</v>
      </c>
      <c r="BP3739" s="1">
        <v>7</v>
      </c>
      <c r="BQ3739" s="1">
        <v>7</v>
      </c>
      <c r="BR3739" s="1">
        <v>7</v>
      </c>
      <c r="BS3739" s="1">
        <v>7</v>
      </c>
      <c r="BT3739" s="1">
        <v>0</v>
      </c>
      <c r="BU3739" s="1" t="str">
        <f>"9:00 AM"</f>
        <v>9:00 AM</v>
      </c>
      <c r="BV3739" s="1" t="str">
        <f>"5:00 PM"</f>
        <v>5:00 PM</v>
      </c>
      <c r="BW3739" s="1" t="s">
        <v>193</v>
      </c>
      <c r="BX3739" s="1">
        <v>0</v>
      </c>
      <c r="BY3739" s="1">
        <v>36</v>
      </c>
      <c r="BZ3739" s="1" t="s">
        <v>111</v>
      </c>
      <c r="CA3739" s="1">
        <v>2</v>
      </c>
      <c r="CB3739" s="4" t="s">
        <v>10099</v>
      </c>
      <c r="CC3739" s="1" t="s">
        <v>760</v>
      </c>
      <c r="CE3739" s="1" t="s">
        <v>116</v>
      </c>
      <c r="CF3739" s="1" t="s">
        <v>117</v>
      </c>
      <c r="CG3739" s="1">
        <v>96950</v>
      </c>
      <c r="CH3739" s="3">
        <v>30.92</v>
      </c>
      <c r="CI3739" s="3">
        <v>30.92</v>
      </c>
      <c r="CJ3739" s="3">
        <v>46.38</v>
      </c>
      <c r="CK3739" s="3">
        <v>46.38</v>
      </c>
      <c r="CL3739" s="1" t="s">
        <v>137</v>
      </c>
      <c r="CM3739" s="1" t="s">
        <v>362</v>
      </c>
      <c r="CN3739" s="1" t="s">
        <v>139</v>
      </c>
      <c r="CP3739" s="1" t="s">
        <v>112</v>
      </c>
      <c r="CQ3739" s="1" t="s">
        <v>111</v>
      </c>
      <c r="CR3739" s="1" t="s">
        <v>112</v>
      </c>
      <c r="CS3739" s="1" t="s">
        <v>111</v>
      </c>
      <c r="CT3739" s="1" t="s">
        <v>138</v>
      </c>
      <c r="CU3739" s="1" t="s">
        <v>138</v>
      </c>
      <c r="CV3739" s="1" t="s">
        <v>138</v>
      </c>
      <c r="CW3739" s="1" t="s">
        <v>1731</v>
      </c>
      <c r="CX3739" s="1">
        <v>16702870755</v>
      </c>
      <c r="CY3739" s="1" t="s">
        <v>10097</v>
      </c>
      <c r="CZ3739" s="1" t="s">
        <v>138</v>
      </c>
      <c r="DA3739" s="1" t="s">
        <v>111</v>
      </c>
      <c r="DB3739" s="1" t="s">
        <v>112</v>
      </c>
    </row>
    <row r="3740" spans="1:111" ht="15.6" customHeight="1" x14ac:dyDescent="0.25">
      <c r="A3740" s="1" t="s">
        <v>21717</v>
      </c>
      <c r="B3740" s="1" t="s">
        <v>109</v>
      </c>
      <c r="C3740" s="2">
        <v>44033.097033333332</v>
      </c>
      <c r="D3740" s="2">
        <v>44113</v>
      </c>
      <c r="E3740" s="1" t="s">
        <v>180</v>
      </c>
      <c r="G3740" s="1" t="s">
        <v>112</v>
      </c>
      <c r="H3740" s="1" t="s">
        <v>112</v>
      </c>
      <c r="I3740" s="1" t="s">
        <v>112</v>
      </c>
      <c r="J3740" s="1" t="s">
        <v>13466</v>
      </c>
      <c r="K3740" s="1" t="s">
        <v>168</v>
      </c>
      <c r="L3740" s="1" t="s">
        <v>13459</v>
      </c>
      <c r="M3740" s="1" t="s">
        <v>21718</v>
      </c>
      <c r="N3740" s="1" t="s">
        <v>167</v>
      </c>
      <c r="O3740" s="1" t="s">
        <v>117</v>
      </c>
      <c r="P3740" s="9">
        <v>96950</v>
      </c>
      <c r="Q3740" s="1" t="s">
        <v>118</v>
      </c>
      <c r="R3740" s="1" t="s">
        <v>117</v>
      </c>
      <c r="S3740" s="1">
        <v>16702352000</v>
      </c>
      <c r="T3740" s="1">
        <v>0</v>
      </c>
      <c r="U3740" s="1">
        <v>561320</v>
      </c>
      <c r="V3740" s="1" t="s">
        <v>119</v>
      </c>
      <c r="X3740" s="1" t="s">
        <v>21691</v>
      </c>
      <c r="Y3740" s="1" t="s">
        <v>21719</v>
      </c>
      <c r="Z3740" s="1" t="s">
        <v>2884</v>
      </c>
      <c r="AA3740" s="1" t="s">
        <v>373</v>
      </c>
      <c r="AB3740" s="1" t="s">
        <v>2881</v>
      </c>
      <c r="AC3740" s="1" t="s">
        <v>21720</v>
      </c>
      <c r="AD3740" s="1" t="s">
        <v>116</v>
      </c>
      <c r="AE3740" s="1" t="s">
        <v>117</v>
      </c>
      <c r="AF3740" s="9">
        <v>96950</v>
      </c>
      <c r="AG3740" s="1" t="s">
        <v>118</v>
      </c>
      <c r="AH3740" s="1" t="s">
        <v>117</v>
      </c>
      <c r="AI3740" s="1">
        <v>16702352000</v>
      </c>
      <c r="AK3740" s="1" t="s">
        <v>2885</v>
      </c>
      <c r="AL3740" s="1" t="s">
        <v>653</v>
      </c>
      <c r="AM3740" s="1" t="s">
        <v>1683</v>
      </c>
      <c r="AN3740" s="1" t="s">
        <v>10861</v>
      </c>
      <c r="AP3740" s="1" t="s">
        <v>10862</v>
      </c>
      <c r="AR3740" s="1" t="s">
        <v>167</v>
      </c>
      <c r="AS3740" s="1" t="s">
        <v>117</v>
      </c>
      <c r="AT3740" s="9">
        <v>96950</v>
      </c>
      <c r="AU3740" s="1" t="s">
        <v>118</v>
      </c>
      <c r="AV3740" s="1" t="s">
        <v>117</v>
      </c>
      <c r="AW3740" s="1">
        <v>16702352000</v>
      </c>
      <c r="AX3740" s="1">
        <v>0</v>
      </c>
      <c r="AY3740" s="1" t="s">
        <v>2885</v>
      </c>
      <c r="AZ3740" s="1" t="s">
        <v>21721</v>
      </c>
      <c r="BA3740" s="1" t="s">
        <v>691</v>
      </c>
      <c r="BB3740" s="1" t="s">
        <v>10865</v>
      </c>
      <c r="BC3740" s="1" t="str">
        <f>"43-3021.02"</f>
        <v>43-3021.02</v>
      </c>
      <c r="BD3740" s="1" t="s">
        <v>5888</v>
      </c>
      <c r="BE3740" s="1" t="s">
        <v>21722</v>
      </c>
      <c r="BF3740" s="1" t="s">
        <v>21723</v>
      </c>
      <c r="BG3740" s="1">
        <v>1</v>
      </c>
      <c r="BI3740" s="2">
        <v>44105</v>
      </c>
      <c r="BJ3740" s="2">
        <v>44469</v>
      </c>
      <c r="BM3740" s="1">
        <v>0</v>
      </c>
      <c r="BN3740" s="1">
        <v>0</v>
      </c>
      <c r="BO3740" s="1">
        <v>8</v>
      </c>
      <c r="BP3740" s="1">
        <v>8</v>
      </c>
      <c r="BQ3740" s="1">
        <v>8</v>
      </c>
      <c r="BR3740" s="1">
        <v>8</v>
      </c>
      <c r="BS3740" s="1">
        <v>8</v>
      </c>
      <c r="BT3740" s="1">
        <v>0</v>
      </c>
      <c r="BU3740" s="1" t="str">
        <f>"8:00 AM"</f>
        <v>8:00 AM</v>
      </c>
      <c r="BV3740" s="1" t="str">
        <f>"5:00 PM"</f>
        <v>5:00 PM</v>
      </c>
      <c r="BW3740" s="1" t="s">
        <v>135</v>
      </c>
      <c r="BX3740" s="1">
        <v>0</v>
      </c>
      <c r="BY3740" s="1">
        <v>0</v>
      </c>
      <c r="BZ3740" s="1" t="s">
        <v>112</v>
      </c>
      <c r="CA3740" s="1">
        <v>0</v>
      </c>
      <c r="CB3740" s="1" t="s">
        <v>230</v>
      </c>
      <c r="CC3740" s="1" t="s">
        <v>13467</v>
      </c>
      <c r="CD3740" s="1" t="s">
        <v>138</v>
      </c>
      <c r="CE3740" s="1" t="s">
        <v>167</v>
      </c>
      <c r="CF3740" s="1" t="s">
        <v>117</v>
      </c>
      <c r="CG3740" s="1">
        <v>96950</v>
      </c>
      <c r="CH3740" s="3">
        <v>13.67</v>
      </c>
      <c r="CI3740" s="3">
        <v>13.67</v>
      </c>
      <c r="CJ3740" s="3">
        <v>20.51</v>
      </c>
      <c r="CK3740" s="3">
        <v>20.51</v>
      </c>
      <c r="CL3740" s="1" t="s">
        <v>137</v>
      </c>
      <c r="CM3740" s="1" t="s">
        <v>21724</v>
      </c>
      <c r="CN3740" s="1" t="s">
        <v>139</v>
      </c>
      <c r="CP3740" s="1" t="s">
        <v>112</v>
      </c>
      <c r="CQ3740" s="1" t="s">
        <v>111</v>
      </c>
      <c r="CR3740" s="1" t="s">
        <v>112</v>
      </c>
      <c r="CS3740" s="1" t="s">
        <v>111</v>
      </c>
      <c r="CT3740" s="1" t="s">
        <v>138</v>
      </c>
      <c r="CU3740" s="1" t="s">
        <v>111</v>
      </c>
      <c r="CV3740" s="1" t="s">
        <v>138</v>
      </c>
      <c r="CW3740" s="1" t="s">
        <v>21725</v>
      </c>
      <c r="CX3740" s="1">
        <v>16702352000</v>
      </c>
      <c r="CY3740" s="1" t="s">
        <v>2885</v>
      </c>
      <c r="CZ3740" s="1" t="s">
        <v>138</v>
      </c>
      <c r="DA3740" s="1" t="s">
        <v>111</v>
      </c>
      <c r="DB3740" s="1" t="s">
        <v>112</v>
      </c>
      <c r="DC3740" s="1" t="s">
        <v>1683</v>
      </c>
      <c r="DD3740" s="1" t="s">
        <v>10861</v>
      </c>
      <c r="DF3740" s="1" t="s">
        <v>10864</v>
      </c>
      <c r="DG3740" s="1" t="s">
        <v>10863</v>
      </c>
    </row>
    <row r="3741" spans="1:111" ht="15.6" customHeight="1" x14ac:dyDescent="0.25">
      <c r="A3741" s="1" t="s">
        <v>21738</v>
      </c>
      <c r="B3741" s="1" t="s">
        <v>109</v>
      </c>
      <c r="C3741" s="2">
        <v>44112.809901273147</v>
      </c>
      <c r="D3741" s="2">
        <v>44180</v>
      </c>
      <c r="E3741" s="1" t="s">
        <v>180</v>
      </c>
      <c r="G3741" s="1" t="s">
        <v>111</v>
      </c>
      <c r="H3741" s="1" t="s">
        <v>111</v>
      </c>
      <c r="I3741" s="1" t="s">
        <v>112</v>
      </c>
      <c r="J3741" s="1" t="s">
        <v>2328</v>
      </c>
      <c r="K3741" s="1" t="s">
        <v>21739</v>
      </c>
      <c r="L3741" s="1" t="s">
        <v>21740</v>
      </c>
      <c r="N3741" s="1" t="s">
        <v>339</v>
      </c>
      <c r="O3741" s="1" t="s">
        <v>117</v>
      </c>
      <c r="P3741" s="9">
        <v>96950</v>
      </c>
      <c r="Q3741" s="1" t="s">
        <v>118</v>
      </c>
      <c r="S3741" s="1">
        <v>16707838292</v>
      </c>
      <c r="U3741" s="1">
        <v>72233</v>
      </c>
      <c r="V3741" s="1" t="s">
        <v>119</v>
      </c>
      <c r="X3741" s="1" t="s">
        <v>2332</v>
      </c>
      <c r="Y3741" s="1" t="s">
        <v>2333</v>
      </c>
      <c r="Z3741" s="1" t="s">
        <v>17965</v>
      </c>
      <c r="AA3741" s="1" t="s">
        <v>171</v>
      </c>
      <c r="AB3741" s="1" t="s">
        <v>21740</v>
      </c>
      <c r="AD3741" s="1" t="s">
        <v>339</v>
      </c>
      <c r="AE3741" s="1" t="s">
        <v>117</v>
      </c>
      <c r="AF3741" s="9">
        <v>96950</v>
      </c>
      <c r="AG3741" s="1" t="s">
        <v>118</v>
      </c>
      <c r="AI3741" s="1">
        <v>16707838292</v>
      </c>
      <c r="AK3741" s="1" t="s">
        <v>2335</v>
      </c>
      <c r="BC3741" s="1" t="str">
        <f>"51-3011.00"</f>
        <v>51-3011.00</v>
      </c>
      <c r="BD3741" s="1" t="s">
        <v>1079</v>
      </c>
      <c r="BE3741" s="1" t="s">
        <v>21741</v>
      </c>
      <c r="BF3741" s="1" t="s">
        <v>1081</v>
      </c>
      <c r="BG3741" s="1">
        <v>2</v>
      </c>
      <c r="BI3741" s="2">
        <v>44105</v>
      </c>
      <c r="BJ3741" s="2">
        <v>44469</v>
      </c>
      <c r="BM3741" s="1">
        <v>40</v>
      </c>
      <c r="BN3741" s="1">
        <v>0</v>
      </c>
      <c r="BO3741" s="1">
        <v>8</v>
      </c>
      <c r="BP3741" s="1">
        <v>8</v>
      </c>
      <c r="BQ3741" s="1">
        <v>8</v>
      </c>
      <c r="BR3741" s="1">
        <v>0</v>
      </c>
      <c r="BS3741" s="1">
        <v>8</v>
      </c>
      <c r="BT3741" s="1">
        <v>8</v>
      </c>
      <c r="BU3741" s="1" t="str">
        <f>"8:00 AM"</f>
        <v>8:00 AM</v>
      </c>
      <c r="BV3741" s="1" t="str">
        <f>"5:00 PM"</f>
        <v>5:00 PM</v>
      </c>
      <c r="BW3741" s="1" t="s">
        <v>135</v>
      </c>
      <c r="BX3741" s="1">
        <v>0</v>
      </c>
      <c r="BY3741" s="1">
        <v>6</v>
      </c>
      <c r="BZ3741" s="1" t="s">
        <v>112</v>
      </c>
      <c r="CA3741" s="1">
        <v>0</v>
      </c>
      <c r="CB3741" s="4" t="s">
        <v>21742</v>
      </c>
      <c r="CC3741" s="1" t="s">
        <v>21743</v>
      </c>
      <c r="CE3741" s="1" t="s">
        <v>339</v>
      </c>
      <c r="CF3741" s="1" t="s">
        <v>117</v>
      </c>
      <c r="CG3741" s="1">
        <v>96950</v>
      </c>
      <c r="CH3741" s="3">
        <v>7.9</v>
      </c>
      <c r="CI3741" s="3">
        <v>7.9</v>
      </c>
      <c r="CJ3741" s="3">
        <v>11.85</v>
      </c>
      <c r="CK3741" s="3">
        <v>11.85</v>
      </c>
      <c r="CL3741" s="1" t="s">
        <v>137</v>
      </c>
      <c r="CN3741" s="1" t="s">
        <v>139</v>
      </c>
      <c r="CP3741" s="1" t="s">
        <v>112</v>
      </c>
      <c r="CQ3741" s="1" t="s">
        <v>111</v>
      </c>
      <c r="CR3741" s="1" t="s">
        <v>112</v>
      </c>
      <c r="CS3741" s="1" t="s">
        <v>111</v>
      </c>
      <c r="CT3741" s="1" t="s">
        <v>138</v>
      </c>
      <c r="CU3741" s="1" t="s">
        <v>111</v>
      </c>
      <c r="CV3741" s="1" t="s">
        <v>138</v>
      </c>
      <c r="CW3741" s="1" t="s">
        <v>21744</v>
      </c>
      <c r="CX3741" s="1">
        <v>16707838292</v>
      </c>
      <c r="CY3741" s="1" t="s">
        <v>2335</v>
      </c>
      <c r="CZ3741" s="1" t="s">
        <v>168</v>
      </c>
      <c r="DA3741" s="1" t="s">
        <v>111</v>
      </c>
      <c r="DB3741" s="1" t="s">
        <v>112</v>
      </c>
    </row>
    <row r="3742" spans="1:111" ht="15.6" customHeight="1" x14ac:dyDescent="0.25">
      <c r="A3742" s="1" t="s">
        <v>21749</v>
      </c>
      <c r="B3742" s="1" t="s">
        <v>109</v>
      </c>
      <c r="C3742" s="2">
        <v>44019.076548495374</v>
      </c>
      <c r="D3742" s="2">
        <v>44112</v>
      </c>
      <c r="E3742" s="1" t="s">
        <v>180</v>
      </c>
      <c r="G3742" s="1" t="s">
        <v>112</v>
      </c>
      <c r="H3742" s="1" t="s">
        <v>112</v>
      </c>
      <c r="I3742" s="1" t="s">
        <v>112</v>
      </c>
      <c r="J3742" s="1" t="s">
        <v>2378</v>
      </c>
      <c r="K3742" s="1" t="s">
        <v>792</v>
      </c>
      <c r="L3742" s="1" t="s">
        <v>2383</v>
      </c>
      <c r="M3742" s="1" t="s">
        <v>2380</v>
      </c>
      <c r="N3742" s="1" t="s">
        <v>116</v>
      </c>
      <c r="O3742" s="1" t="s">
        <v>117</v>
      </c>
      <c r="P3742" s="9">
        <v>96950</v>
      </c>
      <c r="Q3742" s="1" t="s">
        <v>118</v>
      </c>
      <c r="R3742" s="1" t="s">
        <v>719</v>
      </c>
      <c r="S3742" s="1">
        <v>16703236877</v>
      </c>
      <c r="U3742" s="1">
        <v>62161</v>
      </c>
      <c r="V3742" s="1" t="s">
        <v>119</v>
      </c>
      <c r="X3742" s="1" t="s">
        <v>686</v>
      </c>
      <c r="Y3742" s="1" t="s">
        <v>687</v>
      </c>
      <c r="Z3742" s="1" t="s">
        <v>688</v>
      </c>
      <c r="AA3742" s="1" t="s">
        <v>245</v>
      </c>
      <c r="AB3742" s="1" t="s">
        <v>689</v>
      </c>
      <c r="AD3742" s="1" t="s">
        <v>690</v>
      </c>
      <c r="AE3742" s="1" t="s">
        <v>117</v>
      </c>
      <c r="AF3742" s="9">
        <v>96931</v>
      </c>
      <c r="AG3742" s="1" t="s">
        <v>118</v>
      </c>
      <c r="AH3742" s="1" t="s">
        <v>719</v>
      </c>
      <c r="AI3742" s="1">
        <v>16716498746</v>
      </c>
      <c r="AJ3742" s="1">
        <v>203</v>
      </c>
      <c r="AK3742" s="1" t="s">
        <v>692</v>
      </c>
      <c r="BC3742" s="1" t="str">
        <f>"21-1093.00"</f>
        <v>21-1093.00</v>
      </c>
      <c r="BD3742" s="1" t="s">
        <v>7602</v>
      </c>
      <c r="BE3742" s="1" t="s">
        <v>21750</v>
      </c>
      <c r="BF3742" s="1" t="s">
        <v>21751</v>
      </c>
      <c r="BG3742" s="1">
        <v>2</v>
      </c>
      <c r="BI3742" s="2">
        <v>44136</v>
      </c>
      <c r="BJ3742" s="2">
        <v>44500</v>
      </c>
      <c r="BM3742" s="1">
        <v>40</v>
      </c>
      <c r="BN3742" s="1">
        <v>0</v>
      </c>
      <c r="BO3742" s="1">
        <v>8</v>
      </c>
      <c r="BP3742" s="1">
        <v>8</v>
      </c>
      <c r="BQ3742" s="1">
        <v>8</v>
      </c>
      <c r="BR3742" s="1">
        <v>8</v>
      </c>
      <c r="BS3742" s="1">
        <v>5</v>
      </c>
      <c r="BT3742" s="1">
        <v>3</v>
      </c>
      <c r="BU3742" s="1" t="str">
        <f>"8:30 AM"</f>
        <v>8:30 AM</v>
      </c>
      <c r="BV3742" s="1" t="str">
        <f>"5:30 PM"</f>
        <v>5:30 PM</v>
      </c>
      <c r="BW3742" s="1" t="s">
        <v>392</v>
      </c>
      <c r="BX3742" s="1">
        <v>0</v>
      </c>
      <c r="BY3742" s="1">
        <v>0</v>
      </c>
      <c r="BZ3742" s="1" t="s">
        <v>112</v>
      </c>
      <c r="CA3742" s="1">
        <v>0</v>
      </c>
      <c r="CB3742" s="1" t="s">
        <v>230</v>
      </c>
      <c r="CC3742" s="1" t="s">
        <v>2383</v>
      </c>
      <c r="CD3742" s="1" t="s">
        <v>2380</v>
      </c>
      <c r="CE3742" s="1" t="s">
        <v>116</v>
      </c>
      <c r="CF3742" s="1" t="s">
        <v>117</v>
      </c>
      <c r="CG3742" s="1">
        <v>96950</v>
      </c>
      <c r="CH3742" s="3">
        <v>13.54</v>
      </c>
      <c r="CI3742" s="3">
        <v>13.54</v>
      </c>
      <c r="CL3742" s="1" t="s">
        <v>137</v>
      </c>
      <c r="CM3742" s="1" t="s">
        <v>20514</v>
      </c>
      <c r="CN3742" s="1" t="s">
        <v>139</v>
      </c>
      <c r="CP3742" s="1" t="s">
        <v>112</v>
      </c>
      <c r="CQ3742" s="1" t="s">
        <v>111</v>
      </c>
      <c r="CR3742" s="1" t="s">
        <v>112</v>
      </c>
      <c r="CS3742" s="1" t="s">
        <v>112</v>
      </c>
      <c r="CT3742" s="1" t="s">
        <v>138</v>
      </c>
      <c r="CU3742" s="1" t="s">
        <v>111</v>
      </c>
      <c r="CV3742" s="1" t="s">
        <v>138</v>
      </c>
      <c r="CW3742" s="1" t="s">
        <v>698</v>
      </c>
      <c r="CX3742" s="1">
        <v>16703236877</v>
      </c>
      <c r="CY3742" s="1" t="s">
        <v>699</v>
      </c>
      <c r="CZ3742" s="1" t="s">
        <v>138</v>
      </c>
      <c r="DA3742" s="1" t="s">
        <v>111</v>
      </c>
      <c r="DB3742" s="1" t="s">
        <v>112</v>
      </c>
    </row>
    <row r="3743" spans="1:111" ht="15.6" customHeight="1" x14ac:dyDescent="0.25">
      <c r="A3743" s="1" t="s">
        <v>21769</v>
      </c>
      <c r="B3743" s="1" t="s">
        <v>109</v>
      </c>
      <c r="C3743" s="2">
        <v>44035.374429166666</v>
      </c>
      <c r="D3743" s="2">
        <v>44127</v>
      </c>
      <c r="E3743" s="1" t="s">
        <v>110</v>
      </c>
      <c r="F3743" s="2">
        <v>44103.833333333336</v>
      </c>
      <c r="G3743" s="1" t="s">
        <v>112</v>
      </c>
      <c r="H3743" s="1" t="s">
        <v>112</v>
      </c>
      <c r="I3743" s="1" t="s">
        <v>112</v>
      </c>
      <c r="J3743" s="1" t="s">
        <v>4379</v>
      </c>
      <c r="K3743" s="1" t="s">
        <v>138</v>
      </c>
      <c r="L3743" s="1" t="s">
        <v>10837</v>
      </c>
      <c r="M3743" s="1" t="s">
        <v>10838</v>
      </c>
      <c r="N3743" s="1" t="s">
        <v>116</v>
      </c>
      <c r="O3743" s="1" t="s">
        <v>117</v>
      </c>
      <c r="P3743" s="9">
        <v>96950</v>
      </c>
      <c r="Q3743" s="1" t="s">
        <v>118</v>
      </c>
      <c r="R3743" s="1" t="s">
        <v>138</v>
      </c>
      <c r="S3743" s="1">
        <v>16702355009</v>
      </c>
      <c r="U3743" s="1">
        <v>561320</v>
      </c>
      <c r="V3743" s="1" t="s">
        <v>2479</v>
      </c>
      <c r="W3743" s="1" t="s">
        <v>111</v>
      </c>
      <c r="X3743" s="1" t="s">
        <v>4372</v>
      </c>
      <c r="Y3743" s="1" t="s">
        <v>4373</v>
      </c>
      <c r="Z3743" s="1" t="s">
        <v>4374</v>
      </c>
      <c r="AA3743" s="1" t="s">
        <v>2295</v>
      </c>
      <c r="AB3743" s="1" t="s">
        <v>10838</v>
      </c>
      <c r="AD3743" s="1" t="s">
        <v>116</v>
      </c>
      <c r="AE3743" s="1" t="s">
        <v>117</v>
      </c>
      <c r="AF3743" s="9">
        <v>96950</v>
      </c>
      <c r="AG3743" s="1" t="s">
        <v>118</v>
      </c>
      <c r="AH3743" s="1" t="s">
        <v>138</v>
      </c>
      <c r="AI3743" s="1">
        <v>16702355009</v>
      </c>
      <c r="AK3743" s="1" t="s">
        <v>10658</v>
      </c>
      <c r="BC3743" s="1" t="str">
        <f>"35-3021.00"</f>
        <v>35-3021.00</v>
      </c>
      <c r="BD3743" s="1" t="s">
        <v>2867</v>
      </c>
      <c r="BE3743" s="1" t="s">
        <v>10839</v>
      </c>
      <c r="BF3743" s="1" t="s">
        <v>10840</v>
      </c>
      <c r="BG3743" s="1">
        <v>50</v>
      </c>
      <c r="BI3743" s="2">
        <v>44105</v>
      </c>
      <c r="BJ3743" s="2">
        <v>44469</v>
      </c>
      <c r="BM3743" s="1">
        <v>35</v>
      </c>
      <c r="BN3743" s="1">
        <v>0</v>
      </c>
      <c r="BO3743" s="1">
        <v>7</v>
      </c>
      <c r="BP3743" s="1">
        <v>7</v>
      </c>
      <c r="BQ3743" s="1">
        <v>7</v>
      </c>
      <c r="BR3743" s="1">
        <v>7</v>
      </c>
      <c r="BS3743" s="1">
        <v>7</v>
      </c>
      <c r="BT3743" s="1">
        <v>0</v>
      </c>
      <c r="BU3743" s="1" t="str">
        <f>"8:00 AM"</f>
        <v>8:00 AM</v>
      </c>
      <c r="BV3743" s="1" t="str">
        <f>"4:00 PM"</f>
        <v>4:00 PM</v>
      </c>
      <c r="BW3743" s="1" t="s">
        <v>230</v>
      </c>
      <c r="BX3743" s="1">
        <v>1</v>
      </c>
      <c r="BY3743" s="1">
        <v>3</v>
      </c>
      <c r="BZ3743" s="1" t="s">
        <v>112</v>
      </c>
      <c r="CA3743" s="1">
        <v>0</v>
      </c>
      <c r="CB3743" s="1" t="s">
        <v>10841</v>
      </c>
      <c r="CC3743" s="1" t="s">
        <v>10842</v>
      </c>
      <c r="CD3743" s="1" t="s">
        <v>10838</v>
      </c>
      <c r="CE3743" s="1" t="s">
        <v>116</v>
      </c>
      <c r="CF3743" s="1" t="s">
        <v>117</v>
      </c>
      <c r="CG3743" s="1">
        <v>96950</v>
      </c>
      <c r="CH3743" s="3">
        <v>7.41</v>
      </c>
      <c r="CI3743" s="3">
        <v>7.6</v>
      </c>
      <c r="CJ3743" s="3">
        <v>11.12</v>
      </c>
      <c r="CK3743" s="3">
        <v>11.4</v>
      </c>
      <c r="CL3743" s="1" t="s">
        <v>137</v>
      </c>
      <c r="CM3743" s="1" t="s">
        <v>331</v>
      </c>
      <c r="CN3743" s="1" t="s">
        <v>139</v>
      </c>
      <c r="CP3743" s="1" t="s">
        <v>112</v>
      </c>
      <c r="CQ3743" s="1" t="s">
        <v>111</v>
      </c>
      <c r="CR3743" s="1" t="s">
        <v>111</v>
      </c>
      <c r="CS3743" s="1" t="s">
        <v>111</v>
      </c>
      <c r="CT3743" s="1" t="s">
        <v>111</v>
      </c>
      <c r="CU3743" s="1" t="s">
        <v>111</v>
      </c>
      <c r="CV3743" s="1" t="s">
        <v>111</v>
      </c>
      <c r="CW3743" s="1" t="s">
        <v>21770</v>
      </c>
      <c r="CX3743" s="1">
        <v>16702355009</v>
      </c>
      <c r="CY3743" s="1" t="s">
        <v>10658</v>
      </c>
      <c r="CZ3743" s="1" t="s">
        <v>716</v>
      </c>
      <c r="DA3743" s="1" t="s">
        <v>111</v>
      </c>
      <c r="DB3743" s="1" t="s">
        <v>111</v>
      </c>
    </row>
    <row r="3744" spans="1:111" ht="15.6" customHeight="1" x14ac:dyDescent="0.25">
      <c r="A3744" s="1" t="s">
        <v>21798</v>
      </c>
      <c r="B3744" s="1" t="s">
        <v>109</v>
      </c>
      <c r="C3744" s="2">
        <v>44064.013502893518</v>
      </c>
      <c r="D3744" s="2">
        <v>44159</v>
      </c>
      <c r="E3744" s="1" t="s">
        <v>110</v>
      </c>
      <c r="F3744" s="2">
        <v>44103.833333333336</v>
      </c>
      <c r="G3744" s="1" t="s">
        <v>112</v>
      </c>
      <c r="H3744" s="1" t="s">
        <v>112</v>
      </c>
      <c r="I3744" s="1" t="s">
        <v>112</v>
      </c>
      <c r="J3744" s="1" t="s">
        <v>21799</v>
      </c>
      <c r="K3744" s="1" t="s">
        <v>21800</v>
      </c>
      <c r="L3744" s="1" t="s">
        <v>21801</v>
      </c>
      <c r="N3744" s="1" t="s">
        <v>116</v>
      </c>
      <c r="O3744" s="1" t="s">
        <v>117</v>
      </c>
      <c r="P3744" s="9">
        <v>96950</v>
      </c>
      <c r="Q3744" s="1" t="s">
        <v>118</v>
      </c>
      <c r="S3744" s="1">
        <v>16704835400</v>
      </c>
      <c r="U3744" s="1">
        <v>561990</v>
      </c>
      <c r="V3744" s="1" t="s">
        <v>119</v>
      </c>
      <c r="X3744" s="1" t="s">
        <v>6311</v>
      </c>
      <c r="Y3744" s="1" t="s">
        <v>6312</v>
      </c>
      <c r="AA3744" s="1" t="s">
        <v>973</v>
      </c>
      <c r="AB3744" s="1" t="s">
        <v>21801</v>
      </c>
      <c r="AD3744" s="1" t="s">
        <v>116</v>
      </c>
      <c r="AE3744" s="1" t="s">
        <v>117</v>
      </c>
      <c r="AF3744" s="9">
        <v>96950</v>
      </c>
      <c r="AG3744" s="1" t="s">
        <v>118</v>
      </c>
      <c r="AI3744" s="1">
        <v>16704835400</v>
      </c>
      <c r="AK3744" s="1" t="s">
        <v>21802</v>
      </c>
      <c r="BC3744" s="1" t="str">
        <f>"49-9092.00"</f>
        <v>49-9092.00</v>
      </c>
      <c r="BD3744" s="1" t="s">
        <v>21803</v>
      </c>
      <c r="BE3744" s="1" t="s">
        <v>21804</v>
      </c>
      <c r="BF3744" s="1" t="s">
        <v>3220</v>
      </c>
      <c r="BG3744" s="1">
        <v>1</v>
      </c>
      <c r="BI3744" s="2">
        <v>44105</v>
      </c>
      <c r="BJ3744" s="2">
        <v>44469</v>
      </c>
      <c r="BM3744" s="1">
        <v>35</v>
      </c>
      <c r="BN3744" s="1">
        <v>0</v>
      </c>
      <c r="BO3744" s="1">
        <v>7</v>
      </c>
      <c r="BP3744" s="1">
        <v>7</v>
      </c>
      <c r="BQ3744" s="1">
        <v>7</v>
      </c>
      <c r="BR3744" s="1">
        <v>7</v>
      </c>
      <c r="BS3744" s="1">
        <v>7</v>
      </c>
      <c r="BT3744" s="1">
        <v>0</v>
      </c>
      <c r="BU3744" s="1" t="str">
        <f>"9:00 AM"</f>
        <v>9:00 AM</v>
      </c>
      <c r="BV3744" s="1" t="str">
        <f>"5:00 PM"</f>
        <v>5:00 PM</v>
      </c>
      <c r="BW3744" s="1" t="s">
        <v>135</v>
      </c>
      <c r="BX3744" s="1">
        <v>0</v>
      </c>
      <c r="BY3744" s="1">
        <v>6</v>
      </c>
      <c r="BZ3744" s="1" t="s">
        <v>112</v>
      </c>
      <c r="CA3744" s="1">
        <v>0</v>
      </c>
      <c r="CB3744" s="1" t="s">
        <v>3175</v>
      </c>
      <c r="CC3744" s="1" t="s">
        <v>21801</v>
      </c>
      <c r="CE3744" s="1" t="s">
        <v>116</v>
      </c>
      <c r="CF3744" s="1" t="s">
        <v>117</v>
      </c>
      <c r="CG3744" s="1">
        <v>96950</v>
      </c>
      <c r="CH3744" s="3">
        <v>22.9</v>
      </c>
      <c r="CI3744" s="3">
        <v>22.9</v>
      </c>
      <c r="CJ3744" s="3">
        <v>34.35</v>
      </c>
      <c r="CK3744" s="3">
        <v>34.35</v>
      </c>
      <c r="CL3744" s="1" t="s">
        <v>137</v>
      </c>
      <c r="CN3744" s="1" t="s">
        <v>139</v>
      </c>
      <c r="CP3744" s="1" t="s">
        <v>112</v>
      </c>
      <c r="CQ3744" s="1" t="s">
        <v>111</v>
      </c>
      <c r="CR3744" s="1" t="s">
        <v>112</v>
      </c>
      <c r="CS3744" s="1" t="s">
        <v>111</v>
      </c>
      <c r="CT3744" s="1" t="s">
        <v>138</v>
      </c>
      <c r="CU3744" s="1" t="s">
        <v>111</v>
      </c>
      <c r="CV3744" s="1" t="s">
        <v>138</v>
      </c>
      <c r="CW3744" s="1" t="s">
        <v>2313</v>
      </c>
      <c r="CX3744" s="1">
        <v>16704835400</v>
      </c>
      <c r="CY3744" s="1" t="s">
        <v>21802</v>
      </c>
      <c r="CZ3744" s="1" t="s">
        <v>138</v>
      </c>
      <c r="DA3744" s="1" t="s">
        <v>111</v>
      </c>
      <c r="DB3744" s="1" t="s">
        <v>112</v>
      </c>
      <c r="DC3744" s="1" t="s">
        <v>6311</v>
      </c>
      <c r="DD3744" s="1" t="s">
        <v>6312</v>
      </c>
      <c r="DF3744" s="1" t="s">
        <v>21799</v>
      </c>
      <c r="DG3744" s="1" t="s">
        <v>21802</v>
      </c>
    </row>
    <row r="3745" spans="1:111" ht="15.6" customHeight="1" x14ac:dyDescent="0.25">
      <c r="A3745" s="1" t="s">
        <v>21817</v>
      </c>
      <c r="B3745" s="1" t="s">
        <v>109</v>
      </c>
      <c r="C3745" s="2">
        <v>44215.011080555552</v>
      </c>
      <c r="D3745" s="2">
        <v>44267</v>
      </c>
      <c r="E3745" s="1" t="s">
        <v>180</v>
      </c>
      <c r="G3745" s="1" t="s">
        <v>112</v>
      </c>
      <c r="H3745" s="1" t="s">
        <v>112</v>
      </c>
      <c r="I3745" s="1" t="s">
        <v>112</v>
      </c>
      <c r="J3745" s="1" t="s">
        <v>4994</v>
      </c>
      <c r="L3745" s="1" t="s">
        <v>4995</v>
      </c>
      <c r="N3745" s="1" t="s">
        <v>167</v>
      </c>
      <c r="O3745" s="1" t="s">
        <v>117</v>
      </c>
      <c r="P3745" s="9">
        <v>96950</v>
      </c>
      <c r="Q3745" s="1" t="s">
        <v>118</v>
      </c>
      <c r="S3745" s="1">
        <v>16702330020</v>
      </c>
      <c r="U3745" s="1">
        <v>2362</v>
      </c>
      <c r="V3745" s="1" t="s">
        <v>119</v>
      </c>
      <c r="X3745" s="1" t="s">
        <v>4996</v>
      </c>
      <c r="Y3745" s="1" t="s">
        <v>4997</v>
      </c>
      <c r="AA3745" s="1" t="s">
        <v>343</v>
      </c>
      <c r="AB3745" s="1" t="s">
        <v>4995</v>
      </c>
      <c r="AD3745" s="1" t="s">
        <v>167</v>
      </c>
      <c r="AE3745" s="1" t="s">
        <v>117</v>
      </c>
      <c r="AF3745" s="9">
        <v>96950</v>
      </c>
      <c r="AG3745" s="1" t="s">
        <v>118</v>
      </c>
      <c r="AI3745" s="1">
        <v>16702330020</v>
      </c>
      <c r="AK3745" s="1" t="s">
        <v>4998</v>
      </c>
      <c r="BC3745" s="1" t="str">
        <f>"37-3011.00"</f>
        <v>37-3011.00</v>
      </c>
      <c r="BD3745" s="1" t="s">
        <v>726</v>
      </c>
      <c r="BE3745" s="1" t="s">
        <v>21818</v>
      </c>
      <c r="BF3745" s="1" t="s">
        <v>726</v>
      </c>
      <c r="BG3745" s="1">
        <v>20</v>
      </c>
      <c r="BI3745" s="2">
        <v>44242</v>
      </c>
      <c r="BJ3745" s="2">
        <v>44469</v>
      </c>
      <c r="BM3745" s="1">
        <v>40</v>
      </c>
      <c r="BN3745" s="1">
        <v>0</v>
      </c>
      <c r="BO3745" s="1">
        <v>8</v>
      </c>
      <c r="BP3745" s="1">
        <v>8</v>
      </c>
      <c r="BQ3745" s="1">
        <v>8</v>
      </c>
      <c r="BR3745" s="1">
        <v>8</v>
      </c>
      <c r="BS3745" s="1">
        <v>8</v>
      </c>
      <c r="BT3745" s="1">
        <v>0</v>
      </c>
      <c r="BU3745" s="1" t="str">
        <f>"9:00 AM"</f>
        <v>9:00 AM</v>
      </c>
      <c r="BV3745" s="1" t="str">
        <f>"6:00 PM"</f>
        <v>6:00 PM</v>
      </c>
      <c r="BW3745" s="1" t="s">
        <v>135</v>
      </c>
      <c r="BX3745" s="1">
        <v>0</v>
      </c>
      <c r="BY3745" s="1">
        <v>3</v>
      </c>
      <c r="BZ3745" s="1" t="s">
        <v>112</v>
      </c>
      <c r="CA3745" s="1">
        <v>0</v>
      </c>
      <c r="CB3745" s="4" t="s">
        <v>21819</v>
      </c>
      <c r="CC3745" s="1" t="s">
        <v>404</v>
      </c>
      <c r="CD3745" s="1" t="s">
        <v>167</v>
      </c>
      <c r="CE3745" s="1" t="s">
        <v>399</v>
      </c>
      <c r="CF3745" s="1" t="s">
        <v>117</v>
      </c>
      <c r="CG3745" s="1">
        <v>96950</v>
      </c>
      <c r="CH3745" s="3">
        <v>8.5</v>
      </c>
      <c r="CI3745" s="3">
        <v>8.5</v>
      </c>
      <c r="CJ3745" s="3">
        <v>12.75</v>
      </c>
      <c r="CK3745" s="3">
        <v>12.75</v>
      </c>
      <c r="CL3745" s="1" t="s">
        <v>137</v>
      </c>
      <c r="CM3745" s="1" t="s">
        <v>138</v>
      </c>
      <c r="CN3745" s="1" t="s">
        <v>139</v>
      </c>
      <c r="CP3745" s="1" t="s">
        <v>112</v>
      </c>
      <c r="CQ3745" s="1" t="s">
        <v>111</v>
      </c>
      <c r="CR3745" s="1" t="s">
        <v>112</v>
      </c>
      <c r="CS3745" s="1" t="s">
        <v>111</v>
      </c>
      <c r="CT3745" s="1" t="s">
        <v>138</v>
      </c>
      <c r="CU3745" s="1" t="s">
        <v>111</v>
      </c>
      <c r="CV3745" s="1" t="s">
        <v>138</v>
      </c>
      <c r="CW3745" s="1" t="s">
        <v>138</v>
      </c>
      <c r="CX3745" s="1">
        <v>16702330020</v>
      </c>
      <c r="CY3745" s="1" t="s">
        <v>4998</v>
      </c>
      <c r="CZ3745" s="1" t="s">
        <v>138</v>
      </c>
      <c r="DA3745" s="1" t="s">
        <v>111</v>
      </c>
      <c r="DB3745" s="1" t="s">
        <v>112</v>
      </c>
    </row>
    <row r="3746" spans="1:111" ht="15.6" customHeight="1" x14ac:dyDescent="0.25">
      <c r="A3746" s="1" t="s">
        <v>21820</v>
      </c>
      <c r="B3746" s="1" t="s">
        <v>109</v>
      </c>
      <c r="C3746" s="2">
        <v>44216.214354282405</v>
      </c>
      <c r="D3746" s="2">
        <v>44271</v>
      </c>
      <c r="E3746" s="1" t="s">
        <v>180</v>
      </c>
      <c r="G3746" s="1" t="s">
        <v>112</v>
      </c>
      <c r="H3746" s="1" t="s">
        <v>112</v>
      </c>
      <c r="I3746" s="1" t="s">
        <v>112</v>
      </c>
      <c r="J3746" s="1" t="s">
        <v>4994</v>
      </c>
      <c r="L3746" s="1" t="s">
        <v>4995</v>
      </c>
      <c r="N3746" s="1" t="s">
        <v>167</v>
      </c>
      <c r="O3746" s="1" t="s">
        <v>117</v>
      </c>
      <c r="P3746" s="9">
        <v>96950</v>
      </c>
      <c r="Q3746" s="1" t="s">
        <v>118</v>
      </c>
      <c r="S3746" s="1">
        <v>16702330020</v>
      </c>
      <c r="U3746" s="1">
        <v>2362</v>
      </c>
      <c r="V3746" s="1" t="s">
        <v>119</v>
      </c>
      <c r="X3746" s="1" t="s">
        <v>4996</v>
      </c>
      <c r="Y3746" s="1" t="s">
        <v>4997</v>
      </c>
      <c r="AA3746" s="1" t="s">
        <v>343</v>
      </c>
      <c r="AB3746" s="1" t="s">
        <v>4995</v>
      </c>
      <c r="AD3746" s="1" t="s">
        <v>167</v>
      </c>
      <c r="AE3746" s="1" t="s">
        <v>117</v>
      </c>
      <c r="AF3746" s="9">
        <v>96950</v>
      </c>
      <c r="AG3746" s="1" t="s">
        <v>118</v>
      </c>
      <c r="AI3746" s="1">
        <v>16702330020</v>
      </c>
      <c r="AK3746" s="1" t="s">
        <v>4998</v>
      </c>
      <c r="BC3746" s="1" t="str">
        <f>"53-3033.00"</f>
        <v>53-3033.00</v>
      </c>
      <c r="BD3746" s="1" t="s">
        <v>5372</v>
      </c>
      <c r="BE3746" s="1" t="s">
        <v>21821</v>
      </c>
      <c r="BF3746" s="1" t="s">
        <v>21822</v>
      </c>
      <c r="BG3746" s="1">
        <v>20</v>
      </c>
      <c r="BI3746" s="2">
        <v>44242</v>
      </c>
      <c r="BJ3746" s="2">
        <v>44469</v>
      </c>
      <c r="BM3746" s="1">
        <v>40</v>
      </c>
      <c r="BN3746" s="1">
        <v>0</v>
      </c>
      <c r="BO3746" s="1">
        <v>8</v>
      </c>
      <c r="BP3746" s="1">
        <v>8</v>
      </c>
      <c r="BQ3746" s="1">
        <v>8</v>
      </c>
      <c r="BR3746" s="1">
        <v>8</v>
      </c>
      <c r="BS3746" s="1">
        <v>8</v>
      </c>
      <c r="BT3746" s="1">
        <v>0</v>
      </c>
      <c r="BU3746" s="1" t="str">
        <f>"9:00 AM"</f>
        <v>9:00 AM</v>
      </c>
      <c r="BV3746" s="1" t="str">
        <f>"6:00 PM"</f>
        <v>6:00 PM</v>
      </c>
      <c r="BW3746" s="1" t="s">
        <v>135</v>
      </c>
      <c r="BX3746" s="1">
        <v>0</v>
      </c>
      <c r="BY3746" s="1">
        <v>12</v>
      </c>
      <c r="BZ3746" s="1" t="s">
        <v>112</v>
      </c>
      <c r="CA3746" s="1">
        <v>0</v>
      </c>
      <c r="CB3746" s="4" t="s">
        <v>21823</v>
      </c>
      <c r="CC3746" s="1" t="s">
        <v>404</v>
      </c>
      <c r="CD3746" s="1" t="s">
        <v>167</v>
      </c>
      <c r="CE3746" s="1" t="s">
        <v>399</v>
      </c>
      <c r="CF3746" s="1" t="s">
        <v>117</v>
      </c>
      <c r="CG3746" s="1">
        <v>96950</v>
      </c>
      <c r="CH3746" s="3">
        <v>7.68</v>
      </c>
      <c r="CI3746" s="3">
        <v>7.68</v>
      </c>
      <c r="CJ3746" s="3">
        <v>11.52</v>
      </c>
      <c r="CK3746" s="3">
        <v>11.52</v>
      </c>
      <c r="CL3746" s="1" t="s">
        <v>137</v>
      </c>
      <c r="CM3746" s="1" t="s">
        <v>138</v>
      </c>
      <c r="CN3746" s="1" t="s">
        <v>139</v>
      </c>
      <c r="CP3746" s="1" t="s">
        <v>112</v>
      </c>
      <c r="CQ3746" s="1" t="s">
        <v>111</v>
      </c>
      <c r="CR3746" s="1" t="s">
        <v>112</v>
      </c>
      <c r="CS3746" s="1" t="s">
        <v>111</v>
      </c>
      <c r="CT3746" s="1" t="s">
        <v>138</v>
      </c>
      <c r="CU3746" s="1" t="s">
        <v>111</v>
      </c>
      <c r="CV3746" s="1" t="s">
        <v>138</v>
      </c>
      <c r="CW3746" s="1" t="s">
        <v>138</v>
      </c>
      <c r="CX3746" s="1">
        <v>16702330020</v>
      </c>
      <c r="CY3746" s="1" t="s">
        <v>4998</v>
      </c>
      <c r="CZ3746" s="1" t="s">
        <v>138</v>
      </c>
      <c r="DA3746" s="1" t="s">
        <v>111</v>
      </c>
      <c r="DB3746" s="1" t="s">
        <v>112</v>
      </c>
    </row>
    <row r="3747" spans="1:111" ht="15.6" customHeight="1" x14ac:dyDescent="0.25">
      <c r="A3747" s="1" t="s">
        <v>21824</v>
      </c>
      <c r="B3747" s="1" t="s">
        <v>109</v>
      </c>
      <c r="C3747" s="2">
        <v>44172.041270833332</v>
      </c>
      <c r="D3747" s="2">
        <v>44235</v>
      </c>
      <c r="E3747" s="1" t="s">
        <v>180</v>
      </c>
      <c r="G3747" s="1" t="s">
        <v>112</v>
      </c>
      <c r="H3747" s="1" t="s">
        <v>112</v>
      </c>
      <c r="I3747" s="1" t="s">
        <v>112</v>
      </c>
      <c r="J3747" s="1" t="s">
        <v>10254</v>
      </c>
      <c r="K3747" s="1" t="s">
        <v>10255</v>
      </c>
      <c r="L3747" s="1" t="s">
        <v>2383</v>
      </c>
      <c r="M3747" s="1" t="s">
        <v>10256</v>
      </c>
      <c r="N3747" s="1" t="s">
        <v>116</v>
      </c>
      <c r="O3747" s="1" t="s">
        <v>117</v>
      </c>
      <c r="P3747" s="9">
        <v>96950</v>
      </c>
      <c r="Q3747" s="1" t="s">
        <v>118</v>
      </c>
      <c r="R3747" s="1" t="s">
        <v>719</v>
      </c>
      <c r="S3747" s="1">
        <v>16703236877</v>
      </c>
      <c r="U3747" s="1">
        <v>62161</v>
      </c>
      <c r="V3747" s="1" t="s">
        <v>119</v>
      </c>
      <c r="X3747" s="1" t="s">
        <v>686</v>
      </c>
      <c r="Y3747" s="1" t="s">
        <v>687</v>
      </c>
      <c r="Z3747" s="1" t="s">
        <v>688</v>
      </c>
      <c r="AA3747" s="1" t="s">
        <v>245</v>
      </c>
      <c r="AB3747" s="1" t="s">
        <v>689</v>
      </c>
      <c r="AD3747" s="1" t="s">
        <v>690</v>
      </c>
      <c r="AE3747" s="1" t="s">
        <v>691</v>
      </c>
      <c r="AF3747" s="9">
        <v>96950</v>
      </c>
      <c r="AG3747" s="1" t="s">
        <v>118</v>
      </c>
      <c r="AH3747" s="1" t="s">
        <v>719</v>
      </c>
      <c r="AI3747" s="1">
        <v>16716498746</v>
      </c>
      <c r="AJ3747" s="1">
        <v>203</v>
      </c>
      <c r="AK3747" s="1" t="s">
        <v>692</v>
      </c>
      <c r="BC3747" s="1" t="str">
        <f>"31-9092.00"</f>
        <v>31-9092.00</v>
      </c>
      <c r="BD3747" s="1" t="s">
        <v>3787</v>
      </c>
      <c r="BE3747" s="1" t="s">
        <v>18983</v>
      </c>
      <c r="BF3747" s="1" t="s">
        <v>4325</v>
      </c>
      <c r="BG3747" s="1">
        <v>2</v>
      </c>
      <c r="BI3747" s="2">
        <v>44270</v>
      </c>
      <c r="BJ3747" s="2">
        <v>44634</v>
      </c>
      <c r="BM3747" s="1">
        <v>40</v>
      </c>
      <c r="BN3747" s="1">
        <v>0</v>
      </c>
      <c r="BO3747" s="1">
        <v>8</v>
      </c>
      <c r="BP3747" s="1">
        <v>8</v>
      </c>
      <c r="BQ3747" s="1">
        <v>8</v>
      </c>
      <c r="BR3747" s="1">
        <v>8</v>
      </c>
      <c r="BS3747" s="1">
        <v>5</v>
      </c>
      <c r="BT3747" s="1">
        <v>3</v>
      </c>
      <c r="BU3747" s="1" t="str">
        <f>"8:30 AM"</f>
        <v>8:30 AM</v>
      </c>
      <c r="BV3747" s="1" t="str">
        <f>"5:30 PM"</f>
        <v>5:30 PM</v>
      </c>
      <c r="BW3747" s="1" t="s">
        <v>135</v>
      </c>
      <c r="BX3747" s="1">
        <v>0</v>
      </c>
      <c r="BY3747" s="1">
        <v>6</v>
      </c>
      <c r="BZ3747" s="1" t="s">
        <v>112</v>
      </c>
      <c r="CA3747" s="1">
        <v>0</v>
      </c>
      <c r="CB3747" s="4" t="s">
        <v>21825</v>
      </c>
      <c r="CC3747" s="1" t="s">
        <v>2410</v>
      </c>
      <c r="CD3747" s="1" t="s">
        <v>10256</v>
      </c>
      <c r="CE3747" s="1" t="s">
        <v>116</v>
      </c>
      <c r="CF3747" s="1" t="s">
        <v>117</v>
      </c>
      <c r="CG3747" s="1">
        <v>96950</v>
      </c>
      <c r="CH3747" s="3">
        <v>11.66</v>
      </c>
      <c r="CI3747" s="3">
        <v>11.66</v>
      </c>
      <c r="CJ3747" s="3">
        <v>17.489999999999998</v>
      </c>
      <c r="CK3747" s="3">
        <v>17.489999999999998</v>
      </c>
      <c r="CL3747" s="1" t="s">
        <v>137</v>
      </c>
      <c r="CN3747" s="1" t="s">
        <v>139</v>
      </c>
      <c r="CP3747" s="1" t="s">
        <v>112</v>
      </c>
      <c r="CQ3747" s="1" t="s">
        <v>111</v>
      </c>
      <c r="CR3747" s="1" t="s">
        <v>112</v>
      </c>
      <c r="CS3747" s="1" t="s">
        <v>111</v>
      </c>
      <c r="CT3747" s="1" t="s">
        <v>138</v>
      </c>
      <c r="CU3747" s="1" t="s">
        <v>111</v>
      </c>
      <c r="CV3747" s="1" t="s">
        <v>138</v>
      </c>
      <c r="CW3747" s="1" t="s">
        <v>698</v>
      </c>
      <c r="CX3747" s="1">
        <v>16703236877</v>
      </c>
      <c r="CY3747" s="1" t="s">
        <v>699</v>
      </c>
      <c r="CZ3747" s="1" t="s">
        <v>138</v>
      </c>
      <c r="DA3747" s="1" t="s">
        <v>111</v>
      </c>
      <c r="DB3747" s="1" t="s">
        <v>112</v>
      </c>
    </row>
    <row r="3748" spans="1:111" ht="15.6" customHeight="1" x14ac:dyDescent="0.25">
      <c r="A3748" s="1" t="s">
        <v>21836</v>
      </c>
      <c r="B3748" s="1" t="s">
        <v>109</v>
      </c>
      <c r="C3748" s="2">
        <v>44278.882592245369</v>
      </c>
      <c r="D3748" s="2">
        <v>44307</v>
      </c>
      <c r="E3748" s="1" t="s">
        <v>180</v>
      </c>
      <c r="G3748" s="1" t="s">
        <v>112</v>
      </c>
      <c r="H3748" s="1" t="s">
        <v>112</v>
      </c>
      <c r="I3748" s="1" t="s">
        <v>112</v>
      </c>
      <c r="J3748" s="1" t="s">
        <v>21837</v>
      </c>
      <c r="K3748" s="1" t="s">
        <v>21838</v>
      </c>
      <c r="L3748" s="1" t="s">
        <v>19069</v>
      </c>
      <c r="N3748" s="1" t="s">
        <v>167</v>
      </c>
      <c r="O3748" s="1" t="s">
        <v>117</v>
      </c>
      <c r="P3748" s="9">
        <v>96950</v>
      </c>
      <c r="Q3748" s="1" t="s">
        <v>118</v>
      </c>
      <c r="S3748" s="1">
        <v>16702344747</v>
      </c>
      <c r="U3748" s="1">
        <v>621492</v>
      </c>
      <c r="V3748" s="1" t="s">
        <v>119</v>
      </c>
      <c r="X3748" s="1" t="s">
        <v>5937</v>
      </c>
      <c r="Y3748" s="1" t="s">
        <v>19070</v>
      </c>
      <c r="Z3748" s="1" t="s">
        <v>202</v>
      </c>
      <c r="AA3748" s="1" t="s">
        <v>21839</v>
      </c>
      <c r="AB3748" s="1" t="s">
        <v>19069</v>
      </c>
      <c r="AD3748" s="1" t="s">
        <v>167</v>
      </c>
      <c r="AE3748" s="1" t="s">
        <v>117</v>
      </c>
      <c r="AF3748" s="9">
        <v>96950</v>
      </c>
      <c r="AG3748" s="1" t="s">
        <v>118</v>
      </c>
      <c r="AI3748" s="1">
        <v>16702344747</v>
      </c>
      <c r="AK3748" s="1" t="s">
        <v>21840</v>
      </c>
      <c r="BC3748" s="1" t="str">
        <f>"29-1141.03"</f>
        <v>29-1141.03</v>
      </c>
      <c r="BD3748" s="1" t="s">
        <v>21841</v>
      </c>
      <c r="BE3748" s="1" t="s">
        <v>21842</v>
      </c>
      <c r="BF3748" s="1" t="s">
        <v>21843</v>
      </c>
      <c r="BG3748" s="1">
        <v>3</v>
      </c>
      <c r="BI3748" s="2">
        <v>44317</v>
      </c>
      <c r="BJ3748" s="2">
        <v>44681</v>
      </c>
      <c r="BM3748" s="1">
        <v>36</v>
      </c>
      <c r="BN3748" s="1">
        <v>0</v>
      </c>
      <c r="BO3748" s="1">
        <v>6</v>
      </c>
      <c r="BP3748" s="1">
        <v>6</v>
      </c>
      <c r="BQ3748" s="1">
        <v>6</v>
      </c>
      <c r="BR3748" s="1">
        <v>6</v>
      </c>
      <c r="BS3748" s="1">
        <v>6</v>
      </c>
      <c r="BT3748" s="1">
        <v>6</v>
      </c>
      <c r="BU3748" s="1" t="str">
        <f>"1:00 PM"</f>
        <v>1:00 PM</v>
      </c>
      <c r="BV3748" s="1" t="str">
        <f>"7:00 PM"</f>
        <v>7:00 PM</v>
      </c>
      <c r="BW3748" s="1" t="s">
        <v>392</v>
      </c>
      <c r="BX3748" s="1">
        <v>12</v>
      </c>
      <c r="BY3748" s="1">
        <v>12</v>
      </c>
      <c r="BZ3748" s="1" t="s">
        <v>111</v>
      </c>
      <c r="CA3748" s="1">
        <v>3</v>
      </c>
      <c r="CB3748" s="4" t="s">
        <v>21844</v>
      </c>
      <c r="CC3748" s="1" t="s">
        <v>21845</v>
      </c>
      <c r="CE3748" s="1" t="s">
        <v>167</v>
      </c>
      <c r="CF3748" s="1" t="s">
        <v>117</v>
      </c>
      <c r="CG3748" s="1">
        <v>96950</v>
      </c>
      <c r="CH3748" s="3">
        <v>22.19</v>
      </c>
      <c r="CI3748" s="3">
        <v>22.19</v>
      </c>
      <c r="CL3748" s="1" t="s">
        <v>137</v>
      </c>
      <c r="CM3748" s="1" t="s">
        <v>138</v>
      </c>
      <c r="CN3748" s="1" t="s">
        <v>139</v>
      </c>
      <c r="CP3748" s="1" t="s">
        <v>112</v>
      </c>
      <c r="CQ3748" s="1" t="s">
        <v>111</v>
      </c>
      <c r="CR3748" s="1" t="s">
        <v>112</v>
      </c>
      <c r="CS3748" s="1" t="s">
        <v>112</v>
      </c>
      <c r="CT3748" s="1" t="s">
        <v>138</v>
      </c>
      <c r="CU3748" s="1" t="s">
        <v>111</v>
      </c>
      <c r="CV3748" s="1" t="s">
        <v>138</v>
      </c>
      <c r="CW3748" s="1" t="s">
        <v>21846</v>
      </c>
      <c r="CX3748" s="1">
        <v>16702344747</v>
      </c>
      <c r="CY3748" s="1" t="s">
        <v>21840</v>
      </c>
      <c r="CZ3748" s="1" t="s">
        <v>138</v>
      </c>
      <c r="DA3748" s="1" t="s">
        <v>111</v>
      </c>
      <c r="DB3748" s="1" t="s">
        <v>112</v>
      </c>
    </row>
    <row r="3749" spans="1:111" ht="15.6" customHeight="1" x14ac:dyDescent="0.25">
      <c r="A3749" s="1" t="s">
        <v>21847</v>
      </c>
      <c r="B3749" s="1" t="s">
        <v>109</v>
      </c>
      <c r="C3749" s="2">
        <v>44215.046901967595</v>
      </c>
      <c r="D3749" s="2">
        <v>44264</v>
      </c>
      <c r="E3749" s="1" t="s">
        <v>110</v>
      </c>
      <c r="F3749" s="2">
        <v>44103.833333333336</v>
      </c>
      <c r="G3749" s="1" t="s">
        <v>111</v>
      </c>
      <c r="H3749" s="1" t="s">
        <v>112</v>
      </c>
      <c r="I3749" s="1" t="s">
        <v>112</v>
      </c>
      <c r="J3749" s="1" t="s">
        <v>735</v>
      </c>
      <c r="K3749" s="1" t="s">
        <v>735</v>
      </c>
      <c r="L3749" s="1" t="s">
        <v>8778</v>
      </c>
      <c r="M3749" s="1" t="s">
        <v>16474</v>
      </c>
      <c r="N3749" s="1" t="s">
        <v>738</v>
      </c>
      <c r="O3749" s="1" t="s">
        <v>117</v>
      </c>
      <c r="P3749" s="9">
        <v>96950</v>
      </c>
      <c r="Q3749" s="1" t="s">
        <v>118</v>
      </c>
      <c r="R3749" s="1" t="s">
        <v>242</v>
      </c>
      <c r="S3749" s="1">
        <v>16702333112</v>
      </c>
      <c r="T3749" s="1">
        <v>0</v>
      </c>
      <c r="U3749" s="1">
        <v>531110</v>
      </c>
      <c r="V3749" s="1" t="s">
        <v>119</v>
      </c>
      <c r="X3749" s="1" t="s">
        <v>739</v>
      </c>
      <c r="Y3749" s="1" t="s">
        <v>740</v>
      </c>
      <c r="Z3749" s="1" t="s">
        <v>4053</v>
      </c>
      <c r="AA3749" s="1" t="s">
        <v>171</v>
      </c>
      <c r="AB3749" s="1" t="s">
        <v>8778</v>
      </c>
      <c r="AD3749" s="1" t="s">
        <v>167</v>
      </c>
      <c r="AE3749" s="1" t="s">
        <v>117</v>
      </c>
      <c r="AF3749" s="9">
        <v>96950</v>
      </c>
      <c r="AG3749" s="1" t="s">
        <v>118</v>
      </c>
      <c r="AH3749" s="1" t="s">
        <v>242</v>
      </c>
      <c r="AI3749" s="1">
        <v>16702333112</v>
      </c>
      <c r="AJ3749" s="1">
        <v>0</v>
      </c>
      <c r="AK3749" s="1" t="s">
        <v>742</v>
      </c>
      <c r="BC3749" s="1" t="str">
        <f>"49-9071.00"</f>
        <v>49-9071.00</v>
      </c>
      <c r="BD3749" s="1" t="s">
        <v>214</v>
      </c>
      <c r="BE3749" s="1" t="s">
        <v>21848</v>
      </c>
      <c r="BF3749" s="1" t="s">
        <v>5171</v>
      </c>
      <c r="BG3749" s="1">
        <v>2</v>
      </c>
      <c r="BI3749" s="2">
        <v>44105</v>
      </c>
      <c r="BJ3749" s="2">
        <v>45199</v>
      </c>
      <c r="BM3749" s="1">
        <v>35</v>
      </c>
      <c r="BN3749" s="1">
        <v>5</v>
      </c>
      <c r="BO3749" s="1">
        <v>5</v>
      </c>
      <c r="BP3749" s="1">
        <v>5</v>
      </c>
      <c r="BQ3749" s="1">
        <v>5</v>
      </c>
      <c r="BR3749" s="1">
        <v>5</v>
      </c>
      <c r="BS3749" s="1">
        <v>5</v>
      </c>
      <c r="BT3749" s="1">
        <v>5</v>
      </c>
      <c r="BU3749" s="1" t="str">
        <f>"8:00 AM"</f>
        <v>8:00 AM</v>
      </c>
      <c r="BV3749" s="1" t="str">
        <f>"5:00 PM"</f>
        <v>5:00 PM</v>
      </c>
      <c r="BW3749" s="1" t="s">
        <v>135</v>
      </c>
      <c r="BX3749" s="1">
        <v>0</v>
      </c>
      <c r="BY3749" s="1">
        <v>24</v>
      </c>
      <c r="BZ3749" s="1" t="s">
        <v>112</v>
      </c>
      <c r="CA3749" s="1">
        <v>0</v>
      </c>
      <c r="CB3749" s="1" t="s">
        <v>21849</v>
      </c>
      <c r="CC3749" s="1" t="s">
        <v>8778</v>
      </c>
      <c r="CE3749" s="1" t="s">
        <v>167</v>
      </c>
      <c r="CF3749" s="1" t="s">
        <v>117</v>
      </c>
      <c r="CG3749" s="1">
        <v>96950</v>
      </c>
      <c r="CH3749" s="3">
        <v>8.7100000000000009</v>
      </c>
      <c r="CI3749" s="3">
        <v>8.7100000000000009</v>
      </c>
      <c r="CJ3749" s="3">
        <v>13.1</v>
      </c>
      <c r="CK3749" s="3">
        <v>13.1</v>
      </c>
      <c r="CL3749" s="1" t="s">
        <v>137</v>
      </c>
      <c r="CM3749" s="1" t="s">
        <v>749</v>
      </c>
      <c r="CN3749" s="1" t="s">
        <v>139</v>
      </c>
      <c r="CP3749" s="1" t="s">
        <v>112</v>
      </c>
      <c r="CQ3749" s="1" t="s">
        <v>111</v>
      </c>
      <c r="CR3749" s="1" t="s">
        <v>111</v>
      </c>
      <c r="CS3749" s="1" t="s">
        <v>111</v>
      </c>
      <c r="CT3749" s="1" t="s">
        <v>138</v>
      </c>
      <c r="CU3749" s="1" t="s">
        <v>111</v>
      </c>
      <c r="CV3749" s="1" t="s">
        <v>138</v>
      </c>
      <c r="CW3749" s="1" t="s">
        <v>21850</v>
      </c>
      <c r="CX3749" s="1">
        <v>16702333112</v>
      </c>
      <c r="CY3749" s="1" t="s">
        <v>742</v>
      </c>
      <c r="CZ3749" s="1" t="s">
        <v>331</v>
      </c>
      <c r="DA3749" s="1" t="s">
        <v>111</v>
      </c>
      <c r="DB3749" s="1" t="s">
        <v>112</v>
      </c>
    </row>
    <row r="3750" spans="1:111" ht="15.6" customHeight="1" x14ac:dyDescent="0.25">
      <c r="A3750" s="1" t="s">
        <v>21851</v>
      </c>
      <c r="B3750" s="1" t="s">
        <v>109</v>
      </c>
      <c r="C3750" s="2">
        <v>44250.036851041667</v>
      </c>
      <c r="D3750" s="2">
        <v>44328</v>
      </c>
      <c r="E3750" s="1" t="s">
        <v>180</v>
      </c>
      <c r="G3750" s="1" t="s">
        <v>112</v>
      </c>
      <c r="H3750" s="1" t="s">
        <v>112</v>
      </c>
      <c r="I3750" s="1" t="s">
        <v>112</v>
      </c>
      <c r="J3750" s="1" t="s">
        <v>12005</v>
      </c>
      <c r="K3750" s="1" t="s">
        <v>12006</v>
      </c>
      <c r="L3750" s="1" t="s">
        <v>12007</v>
      </c>
      <c r="M3750" s="1" t="s">
        <v>6843</v>
      </c>
      <c r="N3750" s="1" t="s">
        <v>116</v>
      </c>
      <c r="O3750" s="1" t="s">
        <v>117</v>
      </c>
      <c r="P3750" s="9">
        <v>96950</v>
      </c>
      <c r="Q3750" s="1" t="s">
        <v>118</v>
      </c>
      <c r="R3750" s="1" t="s">
        <v>117</v>
      </c>
      <c r="S3750" s="1">
        <v>16702330744</v>
      </c>
      <c r="U3750" s="1">
        <v>48832</v>
      </c>
      <c r="V3750" s="1" t="s">
        <v>119</v>
      </c>
      <c r="X3750" s="1" t="s">
        <v>12008</v>
      </c>
      <c r="Y3750" s="1" t="s">
        <v>12009</v>
      </c>
      <c r="Z3750" s="1" t="s">
        <v>275</v>
      </c>
      <c r="AA3750" s="1" t="s">
        <v>528</v>
      </c>
      <c r="AB3750" s="1" t="s">
        <v>12007</v>
      </c>
      <c r="AC3750" s="1" t="s">
        <v>6843</v>
      </c>
      <c r="AD3750" s="1" t="s">
        <v>167</v>
      </c>
      <c r="AE3750" s="1" t="s">
        <v>117</v>
      </c>
      <c r="AF3750" s="9">
        <v>96950</v>
      </c>
      <c r="AG3750" s="1" t="s">
        <v>118</v>
      </c>
      <c r="AH3750" s="1" t="s">
        <v>117</v>
      </c>
      <c r="AI3750" s="1">
        <v>16702330744</v>
      </c>
      <c r="AK3750" s="1" t="s">
        <v>6847</v>
      </c>
      <c r="BC3750" s="1" t="str">
        <f>"51-4121.06"</f>
        <v>51-4121.06</v>
      </c>
      <c r="BD3750" s="1" t="s">
        <v>12010</v>
      </c>
      <c r="BE3750" s="1" t="s">
        <v>12011</v>
      </c>
      <c r="BF3750" s="1" t="s">
        <v>12012</v>
      </c>
      <c r="BG3750" s="1">
        <v>1</v>
      </c>
      <c r="BI3750" s="2">
        <v>44270</v>
      </c>
      <c r="BJ3750" s="2">
        <v>44469</v>
      </c>
      <c r="BM3750" s="1">
        <v>40</v>
      </c>
      <c r="BN3750" s="1">
        <v>0</v>
      </c>
      <c r="BO3750" s="1">
        <v>8</v>
      </c>
      <c r="BP3750" s="1">
        <v>8</v>
      </c>
      <c r="BQ3750" s="1">
        <v>8</v>
      </c>
      <c r="BR3750" s="1">
        <v>8</v>
      </c>
      <c r="BS3750" s="1">
        <v>8</v>
      </c>
      <c r="BT3750" s="1">
        <v>0</v>
      </c>
      <c r="BU3750" s="1" t="str">
        <f>"8:00 AM"</f>
        <v>8:00 AM</v>
      </c>
      <c r="BV3750" s="1" t="str">
        <f>"5:00 PM"</f>
        <v>5:00 PM</v>
      </c>
      <c r="BW3750" s="1" t="s">
        <v>135</v>
      </c>
      <c r="BX3750" s="1">
        <v>0</v>
      </c>
      <c r="BY3750" s="1">
        <v>12</v>
      </c>
      <c r="BZ3750" s="1" t="s">
        <v>112</v>
      </c>
      <c r="CA3750" s="1">
        <v>0</v>
      </c>
      <c r="CB3750" s="1" t="s">
        <v>230</v>
      </c>
      <c r="CC3750" s="1" t="s">
        <v>12013</v>
      </c>
      <c r="CD3750" s="1" t="s">
        <v>12014</v>
      </c>
      <c r="CE3750" s="1" t="s">
        <v>116</v>
      </c>
      <c r="CF3750" s="1" t="s">
        <v>117</v>
      </c>
      <c r="CG3750" s="1">
        <v>96950</v>
      </c>
      <c r="CH3750" s="3">
        <v>18.399999999999999</v>
      </c>
      <c r="CI3750" s="3">
        <v>18.399999999999999</v>
      </c>
      <c r="CJ3750" s="3">
        <v>27.6</v>
      </c>
      <c r="CK3750" s="3">
        <v>27.6</v>
      </c>
      <c r="CL3750" s="1" t="s">
        <v>137</v>
      </c>
      <c r="CM3750" s="1" t="s">
        <v>138</v>
      </c>
      <c r="CN3750" s="1" t="s">
        <v>139</v>
      </c>
      <c r="CP3750" s="1" t="s">
        <v>112</v>
      </c>
      <c r="CQ3750" s="1" t="s">
        <v>111</v>
      </c>
      <c r="CR3750" s="1" t="s">
        <v>112</v>
      </c>
      <c r="CS3750" s="1" t="s">
        <v>111</v>
      </c>
      <c r="CT3750" s="1" t="s">
        <v>138</v>
      </c>
      <c r="CU3750" s="1" t="s">
        <v>111</v>
      </c>
      <c r="CV3750" s="1" t="s">
        <v>138</v>
      </c>
      <c r="CW3750" s="1" t="s">
        <v>138</v>
      </c>
      <c r="CX3750" s="1">
        <v>16702330744</v>
      </c>
      <c r="CY3750" s="1" t="s">
        <v>6847</v>
      </c>
      <c r="CZ3750" s="1" t="s">
        <v>138</v>
      </c>
      <c r="DA3750" s="1" t="s">
        <v>111</v>
      </c>
      <c r="DB3750" s="1" t="s">
        <v>112</v>
      </c>
    </row>
    <row r="3751" spans="1:111" ht="15.6" customHeight="1" x14ac:dyDescent="0.25">
      <c r="A3751" s="1" t="s">
        <v>21864</v>
      </c>
      <c r="B3751" s="1" t="s">
        <v>109</v>
      </c>
      <c r="C3751" s="2">
        <v>44330.022746180555</v>
      </c>
      <c r="D3751" s="2">
        <v>44385</v>
      </c>
      <c r="E3751" s="1" t="s">
        <v>110</v>
      </c>
      <c r="F3751" s="2">
        <v>44468.833333333336</v>
      </c>
      <c r="G3751" s="1" t="s">
        <v>111</v>
      </c>
      <c r="H3751" s="1" t="s">
        <v>112</v>
      </c>
      <c r="I3751" s="1" t="s">
        <v>112</v>
      </c>
      <c r="J3751" s="1" t="s">
        <v>9637</v>
      </c>
      <c r="K3751" s="1" t="s">
        <v>5333</v>
      </c>
      <c r="L3751" s="1" t="s">
        <v>9638</v>
      </c>
      <c r="M3751" s="1" t="s">
        <v>9638</v>
      </c>
      <c r="N3751" s="1" t="s">
        <v>167</v>
      </c>
      <c r="O3751" s="1" t="s">
        <v>117</v>
      </c>
      <c r="P3751" s="9">
        <v>96950</v>
      </c>
      <c r="Q3751" s="1" t="s">
        <v>118</v>
      </c>
      <c r="S3751" s="1">
        <v>16702346445</v>
      </c>
      <c r="T3751" s="1">
        <v>2263</v>
      </c>
      <c r="U3751" s="1">
        <v>452311</v>
      </c>
      <c r="V3751" s="1" t="s">
        <v>119</v>
      </c>
      <c r="X3751" s="1" t="s">
        <v>953</v>
      </c>
      <c r="Y3751" s="1" t="s">
        <v>954</v>
      </c>
      <c r="AA3751" s="1" t="s">
        <v>955</v>
      </c>
      <c r="AB3751" s="1" t="s">
        <v>1088</v>
      </c>
      <c r="AC3751" s="1" t="s">
        <v>1088</v>
      </c>
      <c r="AD3751" s="1" t="s">
        <v>167</v>
      </c>
      <c r="AE3751" s="1" t="s">
        <v>117</v>
      </c>
      <c r="AF3751" s="9">
        <v>96950</v>
      </c>
      <c r="AG3751" s="1" t="s">
        <v>118</v>
      </c>
      <c r="AI3751" s="1">
        <v>16702346445</v>
      </c>
      <c r="AJ3751" s="1">
        <v>2263</v>
      </c>
      <c r="AK3751" s="1" t="s">
        <v>956</v>
      </c>
      <c r="BC3751" s="1" t="str">
        <f>"37-2011.00"</f>
        <v>37-2011.00</v>
      </c>
      <c r="BD3751" s="1" t="s">
        <v>676</v>
      </c>
      <c r="BE3751" s="1" t="s">
        <v>9639</v>
      </c>
      <c r="BF3751" s="1" t="s">
        <v>9640</v>
      </c>
      <c r="BG3751" s="1">
        <v>1</v>
      </c>
      <c r="BI3751" s="2">
        <v>44470</v>
      </c>
      <c r="BJ3751" s="2">
        <v>45199</v>
      </c>
      <c r="BM3751" s="1">
        <v>40</v>
      </c>
      <c r="BN3751" s="1">
        <v>0</v>
      </c>
      <c r="BO3751" s="1">
        <v>8</v>
      </c>
      <c r="BP3751" s="1">
        <v>8</v>
      </c>
      <c r="BQ3751" s="1">
        <v>8</v>
      </c>
      <c r="BR3751" s="1">
        <v>8</v>
      </c>
      <c r="BS3751" s="1">
        <v>8</v>
      </c>
      <c r="BT3751" s="1">
        <v>0</v>
      </c>
      <c r="BU3751" s="1" t="str">
        <f>"10:00 AM"</f>
        <v>10:00 AM</v>
      </c>
      <c r="BV3751" s="1" t="str">
        <f>"7:00 PM"</f>
        <v>7:00 PM</v>
      </c>
      <c r="BW3751" s="1" t="s">
        <v>135</v>
      </c>
      <c r="BX3751" s="1">
        <v>0</v>
      </c>
      <c r="BY3751" s="1">
        <v>6</v>
      </c>
      <c r="BZ3751" s="1" t="s">
        <v>112</v>
      </c>
      <c r="CB3751" s="4" t="s">
        <v>21865</v>
      </c>
      <c r="CC3751" s="1" t="s">
        <v>9638</v>
      </c>
      <c r="CD3751" s="1" t="s">
        <v>9638</v>
      </c>
      <c r="CE3751" s="1" t="s">
        <v>167</v>
      </c>
      <c r="CF3751" s="1" t="s">
        <v>117</v>
      </c>
      <c r="CG3751" s="1">
        <v>96950</v>
      </c>
      <c r="CH3751" s="3">
        <v>8.0500000000000007</v>
      </c>
      <c r="CI3751" s="3">
        <v>8.0500000000000007</v>
      </c>
      <c r="CJ3751" s="3">
        <v>12.08</v>
      </c>
      <c r="CK3751" s="3">
        <v>12.08</v>
      </c>
      <c r="CL3751" s="1" t="s">
        <v>137</v>
      </c>
      <c r="CM3751" s="1" t="s">
        <v>960</v>
      </c>
      <c r="CN3751" s="1" t="s">
        <v>139</v>
      </c>
      <c r="CP3751" s="1" t="s">
        <v>112</v>
      </c>
      <c r="CQ3751" s="1" t="s">
        <v>111</v>
      </c>
      <c r="CR3751" s="1" t="s">
        <v>112</v>
      </c>
      <c r="CS3751" s="1" t="s">
        <v>111</v>
      </c>
      <c r="CT3751" s="1" t="s">
        <v>138</v>
      </c>
      <c r="CU3751" s="1" t="s">
        <v>111</v>
      </c>
      <c r="CV3751" s="1" t="s">
        <v>138</v>
      </c>
      <c r="CW3751" s="1" t="s">
        <v>138</v>
      </c>
      <c r="CX3751" s="1">
        <v>16702346445</v>
      </c>
      <c r="CY3751" s="1" t="s">
        <v>956</v>
      </c>
      <c r="CZ3751" s="1" t="s">
        <v>138</v>
      </c>
      <c r="DA3751" s="1" t="s">
        <v>111</v>
      </c>
      <c r="DB3751" s="1" t="s">
        <v>112</v>
      </c>
      <c r="DC3751" s="1" t="s">
        <v>953</v>
      </c>
      <c r="DD3751" s="1" t="s">
        <v>954</v>
      </c>
      <c r="DF3751" s="1" t="s">
        <v>9642</v>
      </c>
      <c r="DG3751" s="1" t="s">
        <v>956</v>
      </c>
    </row>
    <row r="3752" spans="1:111" ht="15.6" customHeight="1" x14ac:dyDescent="0.25">
      <c r="A3752" s="1" t="s">
        <v>21876</v>
      </c>
      <c r="B3752" s="1" t="s">
        <v>109</v>
      </c>
      <c r="C3752" s="2">
        <v>44322.877915393517</v>
      </c>
      <c r="D3752" s="2">
        <v>44375</v>
      </c>
      <c r="E3752" s="1" t="s">
        <v>110</v>
      </c>
      <c r="F3752" s="2">
        <v>44469.833333333336</v>
      </c>
      <c r="G3752" s="1" t="s">
        <v>111</v>
      </c>
      <c r="H3752" s="1" t="s">
        <v>112</v>
      </c>
      <c r="I3752" s="1" t="s">
        <v>112</v>
      </c>
      <c r="J3752" s="1" t="s">
        <v>15674</v>
      </c>
      <c r="K3752" s="1" t="s">
        <v>1866</v>
      </c>
      <c r="L3752" s="1" t="s">
        <v>1870</v>
      </c>
      <c r="N3752" s="1" t="s">
        <v>116</v>
      </c>
      <c r="O3752" s="1" t="s">
        <v>117</v>
      </c>
      <c r="P3752" s="9">
        <v>96950</v>
      </c>
      <c r="Q3752" s="1" t="s">
        <v>118</v>
      </c>
      <c r="S3752" s="1">
        <v>16709893336</v>
      </c>
      <c r="U3752" s="1">
        <v>4249</v>
      </c>
      <c r="V3752" s="1" t="s">
        <v>119</v>
      </c>
      <c r="X3752" s="1" t="s">
        <v>1868</v>
      </c>
      <c r="Y3752" s="1" t="s">
        <v>1869</v>
      </c>
      <c r="AA3752" s="1" t="s">
        <v>245</v>
      </c>
      <c r="AB3752" s="1" t="s">
        <v>1870</v>
      </c>
      <c r="AD3752" s="1" t="s">
        <v>116</v>
      </c>
      <c r="AE3752" s="1" t="s">
        <v>117</v>
      </c>
      <c r="AF3752" s="9">
        <v>96950</v>
      </c>
      <c r="AG3752" s="1" t="s">
        <v>118</v>
      </c>
      <c r="AI3752" s="1">
        <v>16709893336</v>
      </c>
      <c r="AK3752" s="1" t="s">
        <v>620</v>
      </c>
      <c r="AL3752" s="1" t="s">
        <v>125</v>
      </c>
      <c r="AM3752" s="1" t="s">
        <v>621</v>
      </c>
      <c r="AN3752" s="1" t="s">
        <v>622</v>
      </c>
      <c r="AP3752" s="1" t="s">
        <v>1284</v>
      </c>
      <c r="AR3752" s="1" t="s">
        <v>116</v>
      </c>
      <c r="AS3752" s="1" t="s">
        <v>117</v>
      </c>
      <c r="AT3752" s="9">
        <v>96950</v>
      </c>
      <c r="AU3752" s="1" t="s">
        <v>118</v>
      </c>
      <c r="AW3752" s="1">
        <v>16702353403</v>
      </c>
      <c r="AY3752" s="1" t="s">
        <v>1871</v>
      </c>
      <c r="AZ3752" s="1" t="s">
        <v>626</v>
      </c>
      <c r="BC3752" s="1" t="str">
        <f>"41-4012.00"</f>
        <v>41-4012.00</v>
      </c>
      <c r="BD3752" s="1" t="s">
        <v>313</v>
      </c>
      <c r="BE3752" s="1" t="s">
        <v>15675</v>
      </c>
      <c r="BF3752" s="1" t="s">
        <v>3151</v>
      </c>
      <c r="BG3752" s="1">
        <v>1</v>
      </c>
      <c r="BI3752" s="2">
        <v>44471</v>
      </c>
      <c r="BJ3752" s="2">
        <v>45566</v>
      </c>
      <c r="BM3752" s="1">
        <v>35</v>
      </c>
      <c r="BN3752" s="1">
        <v>0</v>
      </c>
      <c r="BO3752" s="1">
        <v>7</v>
      </c>
      <c r="BP3752" s="1">
        <v>7</v>
      </c>
      <c r="BQ3752" s="1">
        <v>7</v>
      </c>
      <c r="BR3752" s="1">
        <v>7</v>
      </c>
      <c r="BS3752" s="1">
        <v>7</v>
      </c>
      <c r="BT3752" s="1">
        <v>0</v>
      </c>
      <c r="BU3752" s="1" t="str">
        <f>"9:00 AM"</f>
        <v>9:00 AM</v>
      </c>
      <c r="BV3752" s="1" t="str">
        <f>"5:00 PM"</f>
        <v>5:00 PM</v>
      </c>
      <c r="BW3752" s="1" t="s">
        <v>135</v>
      </c>
      <c r="BX3752" s="1">
        <v>0</v>
      </c>
      <c r="BY3752" s="1">
        <v>24</v>
      </c>
      <c r="BZ3752" s="1" t="s">
        <v>112</v>
      </c>
      <c r="CB3752" s="1" t="s">
        <v>21877</v>
      </c>
      <c r="CC3752" s="1" t="s">
        <v>1875</v>
      </c>
      <c r="CD3752" s="1" t="s">
        <v>1870</v>
      </c>
      <c r="CE3752" s="1" t="s">
        <v>116</v>
      </c>
      <c r="CF3752" s="1" t="s">
        <v>117</v>
      </c>
      <c r="CG3752" s="1">
        <v>96950</v>
      </c>
      <c r="CH3752" s="3">
        <v>10.52</v>
      </c>
      <c r="CI3752" s="3">
        <v>10.52</v>
      </c>
      <c r="CJ3752" s="3">
        <v>15.78</v>
      </c>
      <c r="CK3752" s="3">
        <v>15.78</v>
      </c>
      <c r="CL3752" s="1" t="s">
        <v>137</v>
      </c>
      <c r="CN3752" s="1" t="s">
        <v>139</v>
      </c>
      <c r="CP3752" s="1" t="s">
        <v>112</v>
      </c>
      <c r="CQ3752" s="1" t="s">
        <v>111</v>
      </c>
      <c r="CR3752" s="1" t="s">
        <v>112</v>
      </c>
      <c r="CS3752" s="1" t="s">
        <v>111</v>
      </c>
      <c r="CT3752" s="1" t="s">
        <v>138</v>
      </c>
      <c r="CU3752" s="1" t="s">
        <v>111</v>
      </c>
      <c r="CV3752" s="1" t="s">
        <v>138</v>
      </c>
      <c r="CW3752" s="1" t="s">
        <v>631</v>
      </c>
      <c r="CX3752" s="1">
        <v>16709893336</v>
      </c>
      <c r="CY3752" s="1" t="s">
        <v>620</v>
      </c>
      <c r="CZ3752" s="1" t="s">
        <v>138</v>
      </c>
      <c r="DA3752" s="1" t="s">
        <v>111</v>
      </c>
      <c r="DB3752" s="1" t="s">
        <v>112</v>
      </c>
    </row>
    <row r="3753" spans="1:111" ht="15.6" customHeight="1" x14ac:dyDescent="0.25">
      <c r="A3753" s="1" t="s">
        <v>21885</v>
      </c>
      <c r="B3753" s="1" t="s">
        <v>109</v>
      </c>
      <c r="C3753" s="2">
        <v>44351.042551157407</v>
      </c>
      <c r="D3753" s="2">
        <v>44385</v>
      </c>
      <c r="E3753" s="1" t="s">
        <v>180</v>
      </c>
      <c r="G3753" s="1" t="s">
        <v>112</v>
      </c>
      <c r="H3753" s="1" t="s">
        <v>112</v>
      </c>
      <c r="I3753" s="1" t="s">
        <v>112</v>
      </c>
      <c r="J3753" s="1" t="s">
        <v>11100</v>
      </c>
      <c r="L3753" s="1" t="s">
        <v>4650</v>
      </c>
      <c r="N3753" s="1" t="s">
        <v>116</v>
      </c>
      <c r="O3753" s="1" t="s">
        <v>117</v>
      </c>
      <c r="P3753" s="9">
        <v>96950</v>
      </c>
      <c r="Q3753" s="1" t="s">
        <v>118</v>
      </c>
      <c r="S3753" s="1">
        <v>16704831971</v>
      </c>
      <c r="U3753" s="1">
        <v>531110</v>
      </c>
      <c r="V3753" s="1" t="s">
        <v>119</v>
      </c>
      <c r="X3753" s="1" t="s">
        <v>4652</v>
      </c>
      <c r="Y3753" s="1" t="s">
        <v>11092</v>
      </c>
      <c r="Z3753" s="1" t="s">
        <v>402</v>
      </c>
      <c r="AA3753" s="1" t="s">
        <v>2091</v>
      </c>
      <c r="AB3753" s="1" t="s">
        <v>11091</v>
      </c>
      <c r="AD3753" s="1" t="s">
        <v>167</v>
      </c>
      <c r="AE3753" s="1" t="s">
        <v>117</v>
      </c>
      <c r="AF3753" s="9">
        <v>96950</v>
      </c>
      <c r="AG3753" s="1" t="s">
        <v>118</v>
      </c>
      <c r="AI3753" s="1">
        <v>16704831971</v>
      </c>
      <c r="AK3753" s="1" t="s">
        <v>4655</v>
      </c>
      <c r="BC3753" s="1" t="str">
        <f>"43-3031.00"</f>
        <v>43-3031.00</v>
      </c>
      <c r="BD3753" s="1" t="s">
        <v>389</v>
      </c>
      <c r="BE3753" s="1" t="s">
        <v>21122</v>
      </c>
      <c r="BF3753" s="1" t="s">
        <v>389</v>
      </c>
      <c r="BG3753" s="1">
        <v>2</v>
      </c>
      <c r="BI3753" s="2">
        <v>44470</v>
      </c>
      <c r="BJ3753" s="2">
        <v>44834</v>
      </c>
      <c r="BM3753" s="1">
        <v>35</v>
      </c>
      <c r="BN3753" s="1">
        <v>0</v>
      </c>
      <c r="BO3753" s="1">
        <v>7</v>
      </c>
      <c r="BP3753" s="1">
        <v>7</v>
      </c>
      <c r="BQ3753" s="1">
        <v>7</v>
      </c>
      <c r="BR3753" s="1">
        <v>7</v>
      </c>
      <c r="BS3753" s="1">
        <v>7</v>
      </c>
      <c r="BT3753" s="1">
        <v>0</v>
      </c>
      <c r="BU3753" s="1" t="str">
        <f>"9:00 AM"</f>
        <v>9:00 AM</v>
      </c>
      <c r="BV3753" s="1" t="str">
        <f>"6:00 PM"</f>
        <v>6:00 PM</v>
      </c>
      <c r="BW3753" s="1" t="s">
        <v>392</v>
      </c>
      <c r="BX3753" s="1">
        <v>0</v>
      </c>
      <c r="BY3753" s="1">
        <v>24</v>
      </c>
      <c r="BZ3753" s="1" t="s">
        <v>112</v>
      </c>
      <c r="CA3753" s="1">
        <v>0</v>
      </c>
      <c r="CB3753" s="1" t="s">
        <v>21123</v>
      </c>
      <c r="CC3753" s="1" t="s">
        <v>11097</v>
      </c>
      <c r="CE3753" s="1" t="s">
        <v>167</v>
      </c>
      <c r="CF3753" s="1" t="s">
        <v>117</v>
      </c>
      <c r="CG3753" s="1">
        <v>96950</v>
      </c>
      <c r="CH3753" s="3">
        <v>9.49</v>
      </c>
      <c r="CI3753" s="3">
        <v>9.49</v>
      </c>
      <c r="CJ3753" s="3">
        <v>14.23</v>
      </c>
      <c r="CK3753" s="3">
        <v>14.23</v>
      </c>
      <c r="CL3753" s="1" t="s">
        <v>137</v>
      </c>
      <c r="CM3753" s="1" t="s">
        <v>230</v>
      </c>
      <c r="CN3753" s="1" t="s">
        <v>139</v>
      </c>
      <c r="CP3753" s="1" t="s">
        <v>112</v>
      </c>
      <c r="CQ3753" s="1" t="s">
        <v>111</v>
      </c>
      <c r="CR3753" s="1" t="s">
        <v>112</v>
      </c>
      <c r="CS3753" s="1" t="s">
        <v>111</v>
      </c>
      <c r="CT3753" s="1" t="s">
        <v>138</v>
      </c>
      <c r="CU3753" s="1" t="s">
        <v>111</v>
      </c>
      <c r="CV3753" s="1" t="s">
        <v>138</v>
      </c>
      <c r="CW3753" s="1" t="s">
        <v>21886</v>
      </c>
      <c r="CX3753" s="1">
        <v>16704831971</v>
      </c>
      <c r="CY3753" s="1" t="s">
        <v>4655</v>
      </c>
      <c r="CZ3753" s="1" t="s">
        <v>138</v>
      </c>
      <c r="DA3753" s="1" t="s">
        <v>111</v>
      </c>
      <c r="DB3753" s="1" t="s">
        <v>112</v>
      </c>
      <c r="DC3753" s="1" t="s">
        <v>4652</v>
      </c>
      <c r="DD3753" s="1" t="s">
        <v>11092</v>
      </c>
      <c r="DE3753" s="1" t="s">
        <v>402</v>
      </c>
      <c r="DF3753" s="1" t="s">
        <v>11090</v>
      </c>
      <c r="DG3753" s="1" t="s">
        <v>4655</v>
      </c>
    </row>
    <row r="3754" spans="1:111" ht="15.6" customHeight="1" x14ac:dyDescent="0.25">
      <c r="A3754" s="1" t="s">
        <v>21900</v>
      </c>
      <c r="B3754" s="1" t="s">
        <v>109</v>
      </c>
      <c r="C3754" s="2">
        <v>44306.130357291666</v>
      </c>
      <c r="D3754" s="2">
        <v>44355</v>
      </c>
      <c r="E3754" s="1" t="s">
        <v>110</v>
      </c>
      <c r="F3754" s="2">
        <v>44468.833333333336</v>
      </c>
      <c r="G3754" s="1" t="s">
        <v>112</v>
      </c>
      <c r="H3754" s="1" t="s">
        <v>112</v>
      </c>
      <c r="I3754" s="1" t="s">
        <v>112</v>
      </c>
      <c r="J3754" s="1" t="s">
        <v>5465</v>
      </c>
      <c r="K3754" s="1" t="s">
        <v>5466</v>
      </c>
      <c r="L3754" s="1" t="s">
        <v>6558</v>
      </c>
      <c r="M3754" s="1" t="s">
        <v>1130</v>
      </c>
      <c r="N3754" s="1" t="s">
        <v>116</v>
      </c>
      <c r="O3754" s="1" t="s">
        <v>117</v>
      </c>
      <c r="P3754" s="9">
        <v>96950</v>
      </c>
      <c r="Q3754" s="1" t="s">
        <v>118</v>
      </c>
      <c r="S3754" s="1">
        <v>16707836993</v>
      </c>
      <c r="U3754" s="1">
        <v>44522</v>
      </c>
      <c r="V3754" s="1" t="s">
        <v>119</v>
      </c>
      <c r="X3754" s="1" t="s">
        <v>5468</v>
      </c>
      <c r="Y3754" s="1" t="s">
        <v>5469</v>
      </c>
      <c r="Z3754" s="1" t="s">
        <v>5470</v>
      </c>
      <c r="AA3754" s="1" t="s">
        <v>1184</v>
      </c>
      <c r="AB3754" s="1" t="s">
        <v>6558</v>
      </c>
      <c r="AC3754" s="1" t="s">
        <v>1130</v>
      </c>
      <c r="AD3754" s="1" t="s">
        <v>116</v>
      </c>
      <c r="AE3754" s="1" t="s">
        <v>117</v>
      </c>
      <c r="AF3754" s="9">
        <v>96950</v>
      </c>
      <c r="AG3754" s="1" t="s">
        <v>118</v>
      </c>
      <c r="AI3754" s="1">
        <v>16707836993</v>
      </c>
      <c r="AK3754" s="1" t="s">
        <v>5472</v>
      </c>
      <c r="BC3754" s="1" t="str">
        <f>"45-3011.00"</f>
        <v>45-3011.00</v>
      </c>
      <c r="BD3754" s="1" t="s">
        <v>5473</v>
      </c>
      <c r="BE3754" s="1" t="s">
        <v>5474</v>
      </c>
      <c r="BF3754" s="1" t="s">
        <v>5475</v>
      </c>
      <c r="BG3754" s="1">
        <v>1</v>
      </c>
      <c r="BI3754" s="2">
        <v>44470</v>
      </c>
      <c r="BJ3754" s="2">
        <v>44834</v>
      </c>
      <c r="BM3754" s="1">
        <v>40</v>
      </c>
      <c r="BN3754" s="1">
        <v>0</v>
      </c>
      <c r="BO3754" s="1">
        <v>8</v>
      </c>
      <c r="BP3754" s="1">
        <v>8</v>
      </c>
      <c r="BQ3754" s="1">
        <v>8</v>
      </c>
      <c r="BR3754" s="1">
        <v>8</v>
      </c>
      <c r="BS3754" s="1">
        <v>8</v>
      </c>
      <c r="BT3754" s="1">
        <v>0</v>
      </c>
      <c r="BU3754" s="1" t="str">
        <f>"8:00 AM"</f>
        <v>8:00 AM</v>
      </c>
      <c r="BV3754" s="1" t="str">
        <f t="shared" ref="BV3754:BV3760" si="92">"5:00 PM"</f>
        <v>5:00 PM</v>
      </c>
      <c r="BW3754" s="1" t="s">
        <v>230</v>
      </c>
      <c r="BX3754" s="1">
        <v>0</v>
      </c>
      <c r="BY3754" s="1">
        <v>3</v>
      </c>
      <c r="BZ3754" s="1" t="s">
        <v>112</v>
      </c>
      <c r="CA3754" s="1">
        <v>0</v>
      </c>
      <c r="CB3754" s="1" t="s">
        <v>21901</v>
      </c>
      <c r="CC3754" s="1" t="s">
        <v>5467</v>
      </c>
      <c r="CD3754" s="1" t="s">
        <v>1130</v>
      </c>
      <c r="CE3754" s="1" t="s">
        <v>116</v>
      </c>
      <c r="CF3754" s="1" t="s">
        <v>117</v>
      </c>
      <c r="CG3754" s="1">
        <v>96950</v>
      </c>
      <c r="CH3754" s="3">
        <v>13.21</v>
      </c>
      <c r="CI3754" s="3">
        <v>13.21</v>
      </c>
      <c r="CJ3754" s="3">
        <v>0</v>
      </c>
      <c r="CK3754" s="3">
        <v>0</v>
      </c>
      <c r="CL3754" s="1" t="s">
        <v>137</v>
      </c>
      <c r="CM3754" s="1" t="s">
        <v>362</v>
      </c>
      <c r="CN3754" s="1" t="s">
        <v>139</v>
      </c>
      <c r="CP3754" s="1" t="s">
        <v>112</v>
      </c>
      <c r="CQ3754" s="1" t="s">
        <v>111</v>
      </c>
      <c r="CR3754" s="1" t="s">
        <v>112</v>
      </c>
      <c r="CS3754" s="1" t="s">
        <v>112</v>
      </c>
      <c r="CT3754" s="1" t="s">
        <v>138</v>
      </c>
      <c r="CU3754" s="1" t="s">
        <v>111</v>
      </c>
      <c r="CV3754" s="1" t="s">
        <v>138</v>
      </c>
      <c r="CW3754" s="1" t="s">
        <v>362</v>
      </c>
      <c r="CX3754" s="1">
        <v>16707836993</v>
      </c>
      <c r="CY3754" s="1" t="s">
        <v>5472</v>
      </c>
      <c r="CZ3754" s="1" t="s">
        <v>138</v>
      </c>
      <c r="DA3754" s="1" t="s">
        <v>111</v>
      </c>
      <c r="DB3754" s="1" t="s">
        <v>112</v>
      </c>
    </row>
    <row r="3755" spans="1:111" ht="15.6" customHeight="1" x14ac:dyDescent="0.25">
      <c r="A3755" s="1" t="s">
        <v>21906</v>
      </c>
      <c r="B3755" s="1" t="s">
        <v>109</v>
      </c>
      <c r="C3755" s="2">
        <v>44306.29106354167</v>
      </c>
      <c r="D3755" s="2">
        <v>44343</v>
      </c>
      <c r="E3755" s="1" t="s">
        <v>110</v>
      </c>
      <c r="F3755" s="2">
        <v>44468.833333333336</v>
      </c>
      <c r="G3755" s="1" t="s">
        <v>111</v>
      </c>
      <c r="H3755" s="1" t="s">
        <v>112</v>
      </c>
      <c r="I3755" s="1" t="s">
        <v>112</v>
      </c>
      <c r="J3755" s="1" t="s">
        <v>3278</v>
      </c>
      <c r="K3755" s="1" t="s">
        <v>3279</v>
      </c>
      <c r="L3755" s="1" t="s">
        <v>3280</v>
      </c>
      <c r="M3755" s="1" t="s">
        <v>3281</v>
      </c>
      <c r="N3755" s="1" t="s">
        <v>116</v>
      </c>
      <c r="O3755" s="1" t="s">
        <v>117</v>
      </c>
      <c r="P3755" s="9">
        <v>96950</v>
      </c>
      <c r="Q3755" s="1" t="s">
        <v>118</v>
      </c>
      <c r="S3755" s="1">
        <v>16702353285</v>
      </c>
      <c r="U3755" s="1">
        <v>81111</v>
      </c>
      <c r="V3755" s="1" t="s">
        <v>119</v>
      </c>
      <c r="X3755" s="1" t="s">
        <v>3282</v>
      </c>
      <c r="Y3755" s="1" t="s">
        <v>3283</v>
      </c>
      <c r="Z3755" s="1" t="s">
        <v>3109</v>
      </c>
      <c r="AA3755" s="1" t="s">
        <v>3284</v>
      </c>
      <c r="AB3755" s="1" t="s">
        <v>3280</v>
      </c>
      <c r="AC3755" s="1" t="s">
        <v>3281</v>
      </c>
      <c r="AD3755" s="1" t="s">
        <v>116</v>
      </c>
      <c r="AE3755" s="1" t="s">
        <v>117</v>
      </c>
      <c r="AF3755" s="9">
        <v>96950</v>
      </c>
      <c r="AG3755" s="1" t="s">
        <v>118</v>
      </c>
      <c r="AI3755" s="1">
        <v>16702353285</v>
      </c>
      <c r="AK3755" s="1" t="s">
        <v>3285</v>
      </c>
      <c r="BC3755" s="1" t="str">
        <f>"49-3023.01"</f>
        <v>49-3023.01</v>
      </c>
      <c r="BD3755" s="1" t="s">
        <v>608</v>
      </c>
      <c r="BE3755" s="1" t="s">
        <v>3286</v>
      </c>
      <c r="BF3755" s="1" t="s">
        <v>2751</v>
      </c>
      <c r="BG3755" s="1">
        <v>1</v>
      </c>
      <c r="BI3755" s="2">
        <v>44470</v>
      </c>
      <c r="BJ3755" s="2">
        <v>45565</v>
      </c>
      <c r="BM3755" s="1">
        <v>40</v>
      </c>
      <c r="BN3755" s="1">
        <v>0</v>
      </c>
      <c r="BO3755" s="1">
        <v>8</v>
      </c>
      <c r="BP3755" s="1">
        <v>8</v>
      </c>
      <c r="BQ3755" s="1">
        <v>8</v>
      </c>
      <c r="BR3755" s="1">
        <v>8</v>
      </c>
      <c r="BS3755" s="1">
        <v>8</v>
      </c>
      <c r="BT3755" s="1">
        <v>0</v>
      </c>
      <c r="BU3755" s="1" t="str">
        <f>"8:00 AM"</f>
        <v>8:00 AM</v>
      </c>
      <c r="BV3755" s="1" t="str">
        <f t="shared" si="92"/>
        <v>5:00 PM</v>
      </c>
      <c r="BW3755" s="1" t="s">
        <v>135</v>
      </c>
      <c r="BX3755" s="1">
        <v>0</v>
      </c>
      <c r="BY3755" s="1">
        <v>12</v>
      </c>
      <c r="BZ3755" s="1" t="s">
        <v>111</v>
      </c>
      <c r="CA3755" s="1">
        <v>4</v>
      </c>
      <c r="CB3755" s="1" t="s">
        <v>362</v>
      </c>
      <c r="CC3755" s="1" t="s">
        <v>3280</v>
      </c>
      <c r="CD3755" s="1" t="s">
        <v>3287</v>
      </c>
      <c r="CE3755" s="1" t="s">
        <v>116</v>
      </c>
      <c r="CF3755" s="1" t="s">
        <v>117</v>
      </c>
      <c r="CG3755" s="1">
        <v>96950</v>
      </c>
      <c r="CH3755" s="3">
        <v>8.75</v>
      </c>
      <c r="CI3755" s="3">
        <v>8.75</v>
      </c>
      <c r="CJ3755" s="3">
        <v>13.12</v>
      </c>
      <c r="CK3755" s="3">
        <v>13.12</v>
      </c>
      <c r="CL3755" s="1" t="s">
        <v>137</v>
      </c>
      <c r="CM3755" s="1" t="s">
        <v>362</v>
      </c>
      <c r="CN3755" s="1" t="s">
        <v>139</v>
      </c>
      <c r="CP3755" s="1" t="s">
        <v>112</v>
      </c>
      <c r="CQ3755" s="1" t="s">
        <v>111</v>
      </c>
      <c r="CR3755" s="1" t="s">
        <v>112</v>
      </c>
      <c r="CS3755" s="1" t="s">
        <v>111</v>
      </c>
      <c r="CT3755" s="1" t="s">
        <v>138</v>
      </c>
      <c r="CU3755" s="1" t="s">
        <v>111</v>
      </c>
      <c r="CV3755" s="1" t="s">
        <v>138</v>
      </c>
      <c r="CW3755" s="1" t="s">
        <v>3288</v>
      </c>
      <c r="CX3755" s="1">
        <v>16702353285</v>
      </c>
      <c r="CY3755" s="1" t="s">
        <v>3285</v>
      </c>
      <c r="CZ3755" s="1" t="s">
        <v>138</v>
      </c>
      <c r="DA3755" s="1" t="s">
        <v>111</v>
      </c>
      <c r="DB3755" s="1" t="s">
        <v>112</v>
      </c>
      <c r="DC3755" s="1" t="s">
        <v>3282</v>
      </c>
      <c r="DD3755" s="1" t="s">
        <v>3283</v>
      </c>
      <c r="DE3755" s="1" t="s">
        <v>448</v>
      </c>
      <c r="DF3755" s="1" t="s">
        <v>138</v>
      </c>
      <c r="DG3755" s="1" t="s">
        <v>138</v>
      </c>
    </row>
    <row r="3756" spans="1:111" ht="15.6" customHeight="1" x14ac:dyDescent="0.25">
      <c r="A3756" s="1" t="s">
        <v>21914</v>
      </c>
      <c r="B3756" s="1" t="s">
        <v>109</v>
      </c>
      <c r="C3756" s="2">
        <v>44333.097027199074</v>
      </c>
      <c r="D3756" s="2">
        <v>44378</v>
      </c>
      <c r="E3756" s="1" t="s">
        <v>110</v>
      </c>
      <c r="F3756" s="2">
        <v>44468.833333333336</v>
      </c>
      <c r="G3756" s="1" t="s">
        <v>112</v>
      </c>
      <c r="H3756" s="1" t="s">
        <v>112</v>
      </c>
      <c r="I3756" s="1" t="s">
        <v>112</v>
      </c>
      <c r="J3756" s="1" t="s">
        <v>18733</v>
      </c>
      <c r="K3756" s="1" t="s">
        <v>18734</v>
      </c>
      <c r="L3756" s="1" t="s">
        <v>1197</v>
      </c>
      <c r="M3756" s="1" t="s">
        <v>138</v>
      </c>
      <c r="N3756" s="1" t="s">
        <v>116</v>
      </c>
      <c r="O3756" s="1" t="s">
        <v>117</v>
      </c>
      <c r="P3756" s="9">
        <v>96950</v>
      </c>
      <c r="Q3756" s="1" t="s">
        <v>118</v>
      </c>
      <c r="S3756" s="1">
        <v>16702851863</v>
      </c>
      <c r="U3756" s="1">
        <v>44512</v>
      </c>
      <c r="V3756" s="1" t="s">
        <v>119</v>
      </c>
      <c r="X3756" s="1" t="s">
        <v>7120</v>
      </c>
      <c r="Y3756" s="1" t="s">
        <v>7121</v>
      </c>
      <c r="AA3756" s="1" t="s">
        <v>973</v>
      </c>
      <c r="AB3756" s="1" t="s">
        <v>1460</v>
      </c>
      <c r="AC3756" s="1" t="s">
        <v>138</v>
      </c>
      <c r="AD3756" s="1" t="s">
        <v>116</v>
      </c>
      <c r="AE3756" s="1" t="s">
        <v>117</v>
      </c>
      <c r="AF3756" s="9">
        <v>96950</v>
      </c>
      <c r="AG3756" s="1" t="s">
        <v>118</v>
      </c>
      <c r="AI3756" s="1">
        <v>16702851863</v>
      </c>
      <c r="AK3756" s="1" t="s">
        <v>18207</v>
      </c>
      <c r="BC3756" s="1" t="str">
        <f>"49-9071.00"</f>
        <v>49-9071.00</v>
      </c>
      <c r="BD3756" s="1" t="s">
        <v>214</v>
      </c>
      <c r="BE3756" s="1" t="s">
        <v>18736</v>
      </c>
      <c r="BF3756" s="1" t="s">
        <v>18737</v>
      </c>
      <c r="BG3756" s="1">
        <v>2</v>
      </c>
      <c r="BI3756" s="2">
        <v>44470</v>
      </c>
      <c r="BJ3756" s="2">
        <v>44834</v>
      </c>
      <c r="BM3756" s="1">
        <v>40</v>
      </c>
      <c r="BN3756" s="1">
        <v>0</v>
      </c>
      <c r="BO3756" s="1">
        <v>8</v>
      </c>
      <c r="BP3756" s="1">
        <v>8</v>
      </c>
      <c r="BQ3756" s="1">
        <v>8</v>
      </c>
      <c r="BR3756" s="1">
        <v>8</v>
      </c>
      <c r="BS3756" s="1">
        <v>8</v>
      </c>
      <c r="BT3756" s="1">
        <v>0</v>
      </c>
      <c r="BU3756" s="1" t="str">
        <f>"8:00 AM"</f>
        <v>8:00 AM</v>
      </c>
      <c r="BV3756" s="1" t="str">
        <f t="shared" si="92"/>
        <v>5:00 PM</v>
      </c>
      <c r="BW3756" s="1" t="s">
        <v>230</v>
      </c>
      <c r="BX3756" s="1">
        <v>0</v>
      </c>
      <c r="BY3756" s="1">
        <v>12</v>
      </c>
      <c r="BZ3756" s="1" t="s">
        <v>112</v>
      </c>
      <c r="CB3756" s="1" t="s">
        <v>21915</v>
      </c>
      <c r="CC3756" s="1" t="s">
        <v>1197</v>
      </c>
      <c r="CD3756" s="1" t="s">
        <v>138</v>
      </c>
      <c r="CE3756" s="1" t="s">
        <v>116</v>
      </c>
      <c r="CF3756" s="1" t="s">
        <v>117</v>
      </c>
      <c r="CG3756" s="1">
        <v>96950</v>
      </c>
      <c r="CH3756" s="3">
        <v>8.7100000000000009</v>
      </c>
      <c r="CI3756" s="3">
        <v>8.7100000000000009</v>
      </c>
      <c r="CJ3756" s="3">
        <v>13.06</v>
      </c>
      <c r="CK3756" s="3">
        <v>13.06</v>
      </c>
      <c r="CL3756" s="1" t="s">
        <v>137</v>
      </c>
      <c r="CM3756" s="1" t="s">
        <v>168</v>
      </c>
      <c r="CN3756" s="1" t="s">
        <v>139</v>
      </c>
      <c r="CP3756" s="1" t="s">
        <v>112</v>
      </c>
      <c r="CQ3756" s="1" t="s">
        <v>111</v>
      </c>
      <c r="CR3756" s="1" t="s">
        <v>112</v>
      </c>
      <c r="CS3756" s="1" t="s">
        <v>111</v>
      </c>
      <c r="CT3756" s="1" t="s">
        <v>138</v>
      </c>
      <c r="CU3756" s="1" t="s">
        <v>111</v>
      </c>
      <c r="CV3756" s="1" t="s">
        <v>138</v>
      </c>
      <c r="CW3756" s="1" t="s">
        <v>1620</v>
      </c>
      <c r="CX3756" s="1">
        <v>16702851863</v>
      </c>
      <c r="CY3756" s="1" t="s">
        <v>18207</v>
      </c>
      <c r="CZ3756" s="1" t="s">
        <v>138</v>
      </c>
      <c r="DA3756" s="1" t="s">
        <v>111</v>
      </c>
      <c r="DB3756" s="1" t="s">
        <v>112</v>
      </c>
    </row>
    <row r="3757" spans="1:111" ht="15.6" customHeight="1" x14ac:dyDescent="0.25">
      <c r="A3757" s="1" t="s">
        <v>21926</v>
      </c>
      <c r="B3757" s="1" t="s">
        <v>109</v>
      </c>
      <c r="C3757" s="2">
        <v>44321.282212731479</v>
      </c>
      <c r="D3757" s="2">
        <v>44337</v>
      </c>
      <c r="E3757" s="1" t="s">
        <v>180</v>
      </c>
      <c r="G3757" s="1" t="s">
        <v>112</v>
      </c>
      <c r="H3757" s="1" t="s">
        <v>112</v>
      </c>
      <c r="I3757" s="1" t="s">
        <v>112</v>
      </c>
      <c r="J3757" s="1" t="s">
        <v>1168</v>
      </c>
      <c r="L3757" s="1" t="s">
        <v>1169</v>
      </c>
      <c r="M3757" s="1" t="s">
        <v>1170</v>
      </c>
      <c r="N3757" s="1" t="s">
        <v>116</v>
      </c>
      <c r="O3757" s="1" t="s">
        <v>117</v>
      </c>
      <c r="P3757" s="9">
        <v>96950</v>
      </c>
      <c r="Q3757" s="1" t="s">
        <v>118</v>
      </c>
      <c r="R3757" s="1" t="s">
        <v>116</v>
      </c>
      <c r="S3757" s="1">
        <v>16705887746</v>
      </c>
      <c r="T3757" s="1">
        <v>0</v>
      </c>
      <c r="U3757" s="1">
        <v>236220</v>
      </c>
      <c r="V3757" s="1" t="s">
        <v>119</v>
      </c>
      <c r="X3757" s="1" t="s">
        <v>1171</v>
      </c>
      <c r="Y3757" s="1" t="s">
        <v>1172</v>
      </c>
      <c r="AA3757" s="1" t="s">
        <v>1173</v>
      </c>
      <c r="AB3757" s="1" t="s">
        <v>1169</v>
      </c>
      <c r="AC3757" s="1" t="s">
        <v>1170</v>
      </c>
      <c r="AD3757" s="1" t="s">
        <v>116</v>
      </c>
      <c r="AE3757" s="1" t="s">
        <v>117</v>
      </c>
      <c r="AF3757" s="9">
        <v>96950</v>
      </c>
      <c r="AG3757" s="1" t="s">
        <v>118</v>
      </c>
      <c r="AH3757" s="1" t="s">
        <v>116</v>
      </c>
      <c r="AI3757" s="1">
        <v>16717773710</v>
      </c>
      <c r="AJ3757" s="1">
        <v>0</v>
      </c>
      <c r="AK3757" s="1" t="s">
        <v>1174</v>
      </c>
      <c r="BC3757" s="1" t="str">
        <f>"47-2051.00"</f>
        <v>47-2051.00</v>
      </c>
      <c r="BD3757" s="1" t="s">
        <v>295</v>
      </c>
      <c r="BE3757" s="1" t="s">
        <v>5138</v>
      </c>
      <c r="BF3757" s="1" t="s">
        <v>1335</v>
      </c>
      <c r="BG3757" s="1">
        <v>10</v>
      </c>
      <c r="BI3757" s="2">
        <v>44440</v>
      </c>
      <c r="BJ3757" s="2">
        <v>44804</v>
      </c>
      <c r="BM3757" s="1">
        <v>40</v>
      </c>
      <c r="BN3757" s="1">
        <v>0</v>
      </c>
      <c r="BO3757" s="1">
        <v>8</v>
      </c>
      <c r="BP3757" s="1">
        <v>8</v>
      </c>
      <c r="BQ3757" s="1">
        <v>8</v>
      </c>
      <c r="BR3757" s="1">
        <v>8</v>
      </c>
      <c r="BS3757" s="1">
        <v>8</v>
      </c>
      <c r="BT3757" s="1">
        <v>0</v>
      </c>
      <c r="BU3757" s="1" t="str">
        <f>"8:00 AM"</f>
        <v>8:00 AM</v>
      </c>
      <c r="BV3757" s="1" t="str">
        <f t="shared" si="92"/>
        <v>5:00 PM</v>
      </c>
      <c r="BW3757" s="1" t="s">
        <v>135</v>
      </c>
      <c r="BX3757" s="1">
        <v>0</v>
      </c>
      <c r="BY3757" s="1">
        <v>6</v>
      </c>
      <c r="BZ3757" s="1" t="s">
        <v>112</v>
      </c>
      <c r="CA3757" s="1">
        <v>0</v>
      </c>
      <c r="CB3757" s="4" t="s">
        <v>5139</v>
      </c>
      <c r="CC3757" s="1" t="s">
        <v>1169</v>
      </c>
      <c r="CD3757" s="1" t="s">
        <v>1170</v>
      </c>
      <c r="CE3757" s="1" t="s">
        <v>116</v>
      </c>
      <c r="CF3757" s="1" t="s">
        <v>117</v>
      </c>
      <c r="CG3757" s="1">
        <v>96950</v>
      </c>
      <c r="CH3757" s="3">
        <v>8.34</v>
      </c>
      <c r="CJ3757" s="3">
        <v>12.51</v>
      </c>
      <c r="CL3757" s="1" t="s">
        <v>137</v>
      </c>
      <c r="CN3757" s="1" t="s">
        <v>139</v>
      </c>
      <c r="CP3757" s="1" t="s">
        <v>112</v>
      </c>
      <c r="CQ3757" s="1" t="s">
        <v>111</v>
      </c>
      <c r="CR3757" s="1" t="s">
        <v>111</v>
      </c>
      <c r="CS3757" s="1" t="s">
        <v>111</v>
      </c>
      <c r="CT3757" s="1" t="s">
        <v>138</v>
      </c>
      <c r="CU3757" s="1" t="s">
        <v>111</v>
      </c>
      <c r="CV3757" s="1" t="s">
        <v>138</v>
      </c>
      <c r="CW3757" s="1" t="s">
        <v>6119</v>
      </c>
      <c r="CX3757" s="1">
        <v>16705887746</v>
      </c>
      <c r="CY3757" s="1" t="s">
        <v>1174</v>
      </c>
      <c r="CZ3757" s="1" t="s">
        <v>380</v>
      </c>
      <c r="DA3757" s="1" t="s">
        <v>111</v>
      </c>
      <c r="DB3757" s="1" t="s">
        <v>112</v>
      </c>
    </row>
    <row r="3758" spans="1:111" ht="15.6" customHeight="1" x14ac:dyDescent="0.25">
      <c r="A3758" s="1" t="s">
        <v>21928</v>
      </c>
      <c r="B3758" s="1" t="s">
        <v>109</v>
      </c>
      <c r="C3758" s="2">
        <v>44301.041469328702</v>
      </c>
      <c r="D3758" s="2">
        <v>44355</v>
      </c>
      <c r="E3758" s="1" t="s">
        <v>180</v>
      </c>
      <c r="G3758" s="1" t="s">
        <v>112</v>
      </c>
      <c r="H3758" s="1" t="s">
        <v>112</v>
      </c>
      <c r="I3758" s="1" t="s">
        <v>112</v>
      </c>
      <c r="J3758" s="1" t="s">
        <v>14621</v>
      </c>
      <c r="K3758" s="1" t="s">
        <v>14622</v>
      </c>
      <c r="L3758" s="1" t="s">
        <v>3997</v>
      </c>
      <c r="N3758" s="1" t="s">
        <v>1759</v>
      </c>
      <c r="O3758" s="1" t="s">
        <v>117</v>
      </c>
      <c r="P3758" s="9">
        <v>96952</v>
      </c>
      <c r="Q3758" s="1" t="s">
        <v>118</v>
      </c>
      <c r="S3758" s="1">
        <v>16704338668</v>
      </c>
      <c r="U3758" s="1">
        <v>445110</v>
      </c>
      <c r="V3758" s="1" t="s">
        <v>119</v>
      </c>
      <c r="X3758" s="1" t="s">
        <v>7329</v>
      </c>
      <c r="Y3758" s="1" t="s">
        <v>7330</v>
      </c>
      <c r="AA3758" s="1" t="s">
        <v>973</v>
      </c>
      <c r="AB3758" s="1" t="s">
        <v>21929</v>
      </c>
      <c r="AD3758" s="1" t="s">
        <v>1759</v>
      </c>
      <c r="AE3758" s="1" t="s">
        <v>117</v>
      </c>
      <c r="AF3758" s="9">
        <v>96952</v>
      </c>
      <c r="AG3758" s="1" t="s">
        <v>118</v>
      </c>
      <c r="AI3758" s="1">
        <v>16704338668</v>
      </c>
      <c r="AK3758" s="1" t="s">
        <v>14624</v>
      </c>
      <c r="BC3758" s="1" t="str">
        <f>"11-1021.00"</f>
        <v>11-1021.00</v>
      </c>
      <c r="BD3758" s="1" t="s">
        <v>248</v>
      </c>
      <c r="BE3758" s="1" t="s">
        <v>21930</v>
      </c>
      <c r="BF3758" s="1" t="s">
        <v>8974</v>
      </c>
      <c r="BG3758" s="1">
        <v>1</v>
      </c>
      <c r="BI3758" s="2">
        <v>44409</v>
      </c>
      <c r="BJ3758" s="2">
        <v>44773</v>
      </c>
      <c r="BM3758" s="1">
        <v>40</v>
      </c>
      <c r="BN3758" s="1">
        <v>0</v>
      </c>
      <c r="BO3758" s="1">
        <v>8</v>
      </c>
      <c r="BP3758" s="1">
        <v>8</v>
      </c>
      <c r="BQ3758" s="1">
        <v>8</v>
      </c>
      <c r="BR3758" s="1">
        <v>8</v>
      </c>
      <c r="BS3758" s="1">
        <v>8</v>
      </c>
      <c r="BT3758" s="1">
        <v>0</v>
      </c>
      <c r="BU3758" s="1" t="str">
        <f>"8:00 AM"</f>
        <v>8:00 AM</v>
      </c>
      <c r="BV3758" s="1" t="str">
        <f t="shared" si="92"/>
        <v>5:00 PM</v>
      </c>
      <c r="BW3758" s="1" t="s">
        <v>135</v>
      </c>
      <c r="BX3758" s="1">
        <v>0</v>
      </c>
      <c r="BY3758" s="1">
        <v>36</v>
      </c>
      <c r="BZ3758" s="1" t="s">
        <v>111</v>
      </c>
      <c r="CA3758" s="1">
        <v>5</v>
      </c>
      <c r="CB3758" s="1" t="s">
        <v>21931</v>
      </c>
      <c r="CC3758" s="1" t="s">
        <v>1757</v>
      </c>
      <c r="CE3758" s="1" t="s">
        <v>1759</v>
      </c>
      <c r="CF3758" s="1" t="s">
        <v>117</v>
      </c>
      <c r="CG3758" s="1">
        <v>96952</v>
      </c>
      <c r="CH3758" s="3">
        <v>22.55</v>
      </c>
      <c r="CI3758" s="3">
        <v>22.55</v>
      </c>
      <c r="CJ3758" s="3">
        <v>33.82</v>
      </c>
      <c r="CK3758" s="3">
        <v>33.82</v>
      </c>
      <c r="CL3758" s="1" t="s">
        <v>137</v>
      </c>
      <c r="CM3758" s="1" t="s">
        <v>362</v>
      </c>
      <c r="CN3758" s="1" t="s">
        <v>139</v>
      </c>
      <c r="CP3758" s="1" t="s">
        <v>112</v>
      </c>
      <c r="CQ3758" s="1" t="s">
        <v>111</v>
      </c>
      <c r="CR3758" s="1" t="s">
        <v>112</v>
      </c>
      <c r="CS3758" s="1" t="s">
        <v>111</v>
      </c>
      <c r="CT3758" s="1" t="s">
        <v>138</v>
      </c>
      <c r="CU3758" s="1" t="s">
        <v>111</v>
      </c>
      <c r="CV3758" s="1" t="s">
        <v>138</v>
      </c>
      <c r="CW3758" s="1" t="s">
        <v>362</v>
      </c>
      <c r="CX3758" s="1">
        <v>16704338668</v>
      </c>
      <c r="CY3758" s="1" t="s">
        <v>14627</v>
      </c>
      <c r="CZ3758" s="1" t="s">
        <v>138</v>
      </c>
      <c r="DA3758" s="1" t="s">
        <v>111</v>
      </c>
      <c r="DB3758" s="1" t="s">
        <v>112</v>
      </c>
    </row>
    <row r="3759" spans="1:111" ht="15.6" customHeight="1" x14ac:dyDescent="0.25">
      <c r="A3759" s="1" t="s">
        <v>21961</v>
      </c>
      <c r="B3759" s="1" t="s">
        <v>109</v>
      </c>
      <c r="C3759" s="2">
        <v>44322.85643634259</v>
      </c>
      <c r="D3759" s="2">
        <v>44372</v>
      </c>
      <c r="E3759" s="1" t="s">
        <v>110</v>
      </c>
      <c r="F3759" s="2">
        <v>44469.833333333336</v>
      </c>
      <c r="G3759" s="1" t="s">
        <v>111</v>
      </c>
      <c r="H3759" s="1" t="s">
        <v>112</v>
      </c>
      <c r="I3759" s="1" t="s">
        <v>112</v>
      </c>
      <c r="J3759" s="1" t="s">
        <v>9286</v>
      </c>
      <c r="K3759" s="1" t="s">
        <v>9287</v>
      </c>
      <c r="L3759" s="1" t="s">
        <v>9288</v>
      </c>
      <c r="N3759" s="1" t="s">
        <v>116</v>
      </c>
      <c r="O3759" s="1" t="s">
        <v>117</v>
      </c>
      <c r="P3759" s="9">
        <v>96950</v>
      </c>
      <c r="Q3759" s="1" t="s">
        <v>118</v>
      </c>
      <c r="S3759" s="1">
        <v>16702878002</v>
      </c>
      <c r="U3759" s="1">
        <v>531110</v>
      </c>
      <c r="V3759" s="1" t="s">
        <v>119</v>
      </c>
      <c r="X3759" s="1" t="s">
        <v>617</v>
      </c>
      <c r="Y3759" s="1" t="s">
        <v>9289</v>
      </c>
      <c r="AA3759" s="1" t="s">
        <v>245</v>
      </c>
      <c r="AB3759" s="1" t="s">
        <v>9288</v>
      </c>
      <c r="AD3759" s="1" t="s">
        <v>116</v>
      </c>
      <c r="AE3759" s="1" t="s">
        <v>117</v>
      </c>
      <c r="AF3759" s="9">
        <v>96950</v>
      </c>
      <c r="AG3759" s="1" t="s">
        <v>118</v>
      </c>
      <c r="AI3759" s="1">
        <v>16702878002</v>
      </c>
      <c r="AK3759" s="1" t="s">
        <v>620</v>
      </c>
      <c r="AL3759" s="1" t="s">
        <v>125</v>
      </c>
      <c r="AM3759" s="1" t="s">
        <v>621</v>
      </c>
      <c r="AN3759" s="1" t="s">
        <v>622</v>
      </c>
      <c r="AP3759" s="1" t="s">
        <v>1284</v>
      </c>
      <c r="AR3759" s="1" t="s">
        <v>116</v>
      </c>
      <c r="AS3759" s="1" t="s">
        <v>117</v>
      </c>
      <c r="AT3759" s="9">
        <v>96950</v>
      </c>
      <c r="AU3759" s="1" t="s">
        <v>118</v>
      </c>
      <c r="AW3759" s="1">
        <v>16702353403</v>
      </c>
      <c r="AY3759" s="1" t="s">
        <v>1871</v>
      </c>
      <c r="AZ3759" s="1" t="s">
        <v>626</v>
      </c>
      <c r="BC3759" s="1" t="str">
        <f>"49-9071.00"</f>
        <v>49-9071.00</v>
      </c>
      <c r="BD3759" s="1" t="s">
        <v>214</v>
      </c>
      <c r="BE3759" s="1" t="s">
        <v>9290</v>
      </c>
      <c r="BF3759" s="1" t="s">
        <v>839</v>
      </c>
      <c r="BG3759" s="1">
        <v>1</v>
      </c>
      <c r="BI3759" s="2">
        <v>44471</v>
      </c>
      <c r="BJ3759" s="2">
        <v>45566</v>
      </c>
      <c r="BM3759" s="1">
        <v>35</v>
      </c>
      <c r="BN3759" s="1">
        <v>0</v>
      </c>
      <c r="BO3759" s="1">
        <v>7</v>
      </c>
      <c r="BP3759" s="1">
        <v>7</v>
      </c>
      <c r="BQ3759" s="1">
        <v>7</v>
      </c>
      <c r="BR3759" s="1">
        <v>7</v>
      </c>
      <c r="BS3759" s="1">
        <v>7</v>
      </c>
      <c r="BT3759" s="1">
        <v>0</v>
      </c>
      <c r="BU3759" s="1" t="str">
        <f>"9:00 AM"</f>
        <v>9:00 AM</v>
      </c>
      <c r="BV3759" s="1" t="str">
        <f t="shared" si="92"/>
        <v>5:00 PM</v>
      </c>
      <c r="BW3759" s="1" t="s">
        <v>135</v>
      </c>
      <c r="BX3759" s="1">
        <v>0</v>
      </c>
      <c r="BY3759" s="1">
        <v>24</v>
      </c>
      <c r="BZ3759" s="1" t="s">
        <v>112</v>
      </c>
      <c r="CB3759" s="1" t="s">
        <v>9291</v>
      </c>
      <c r="CC3759" s="1" t="s">
        <v>6540</v>
      </c>
      <c r="CD3759" s="1" t="s">
        <v>9288</v>
      </c>
      <c r="CE3759" s="1" t="s">
        <v>116</v>
      </c>
      <c r="CF3759" s="1" t="s">
        <v>117</v>
      </c>
      <c r="CG3759" s="1">
        <v>96950</v>
      </c>
      <c r="CH3759" s="3">
        <v>8.7100000000000009</v>
      </c>
      <c r="CI3759" s="3">
        <v>8.7100000000000009</v>
      </c>
      <c r="CJ3759" s="3">
        <v>13.07</v>
      </c>
      <c r="CK3759" s="3">
        <v>13.07</v>
      </c>
      <c r="CL3759" s="1" t="s">
        <v>137</v>
      </c>
      <c r="CN3759" s="1" t="s">
        <v>139</v>
      </c>
      <c r="CP3759" s="1" t="s">
        <v>112</v>
      </c>
      <c r="CQ3759" s="1" t="s">
        <v>111</v>
      </c>
      <c r="CR3759" s="1" t="s">
        <v>112</v>
      </c>
      <c r="CS3759" s="1" t="s">
        <v>111</v>
      </c>
      <c r="CT3759" s="1" t="s">
        <v>138</v>
      </c>
      <c r="CU3759" s="1" t="s">
        <v>111</v>
      </c>
      <c r="CV3759" s="1" t="s">
        <v>138</v>
      </c>
      <c r="CW3759" s="1" t="s">
        <v>631</v>
      </c>
      <c r="CX3759" s="1">
        <v>16702878002</v>
      </c>
      <c r="CY3759" s="1" t="s">
        <v>620</v>
      </c>
      <c r="CZ3759" s="1" t="s">
        <v>138</v>
      </c>
      <c r="DA3759" s="1" t="s">
        <v>111</v>
      </c>
      <c r="DB3759" s="1" t="s">
        <v>112</v>
      </c>
    </row>
    <row r="3760" spans="1:111" ht="15.6" customHeight="1" x14ac:dyDescent="0.25">
      <c r="A3760" s="1" t="s">
        <v>21962</v>
      </c>
      <c r="B3760" s="1" t="s">
        <v>109</v>
      </c>
      <c r="C3760" s="2">
        <v>44321.291386805555</v>
      </c>
      <c r="D3760" s="2">
        <v>44368</v>
      </c>
      <c r="E3760" s="1" t="s">
        <v>180</v>
      </c>
      <c r="G3760" s="1" t="s">
        <v>112</v>
      </c>
      <c r="H3760" s="1" t="s">
        <v>112</v>
      </c>
      <c r="I3760" s="1" t="s">
        <v>112</v>
      </c>
      <c r="J3760" s="1" t="s">
        <v>1168</v>
      </c>
      <c r="L3760" s="1" t="s">
        <v>1169</v>
      </c>
      <c r="M3760" s="1" t="s">
        <v>1170</v>
      </c>
      <c r="N3760" s="1" t="s">
        <v>116</v>
      </c>
      <c r="O3760" s="1" t="s">
        <v>117</v>
      </c>
      <c r="P3760" s="9">
        <v>96950</v>
      </c>
      <c r="Q3760" s="1" t="s">
        <v>118</v>
      </c>
      <c r="R3760" s="1" t="s">
        <v>116</v>
      </c>
      <c r="S3760" s="1">
        <v>16705887746</v>
      </c>
      <c r="T3760" s="1">
        <v>0</v>
      </c>
      <c r="U3760" s="1">
        <v>236220</v>
      </c>
      <c r="V3760" s="1" t="s">
        <v>119</v>
      </c>
      <c r="X3760" s="1" t="s">
        <v>1171</v>
      </c>
      <c r="Y3760" s="1" t="s">
        <v>1172</v>
      </c>
      <c r="AA3760" s="1" t="s">
        <v>1173</v>
      </c>
      <c r="AB3760" s="1" t="s">
        <v>1169</v>
      </c>
      <c r="AC3760" s="1" t="s">
        <v>1170</v>
      </c>
      <c r="AD3760" s="1" t="s">
        <v>116</v>
      </c>
      <c r="AE3760" s="1" t="s">
        <v>117</v>
      </c>
      <c r="AF3760" s="9">
        <v>96950</v>
      </c>
      <c r="AG3760" s="1" t="s">
        <v>118</v>
      </c>
      <c r="AH3760" s="1" t="s">
        <v>116</v>
      </c>
      <c r="AI3760" s="1">
        <v>16717773710</v>
      </c>
      <c r="AJ3760" s="1">
        <v>0</v>
      </c>
      <c r="AK3760" s="1" t="s">
        <v>1174</v>
      </c>
      <c r="BC3760" s="1" t="str">
        <f>"47-2152.01"</f>
        <v>47-2152.01</v>
      </c>
      <c r="BD3760" s="1" t="s">
        <v>12797</v>
      </c>
      <c r="BE3760" s="1" t="s">
        <v>12798</v>
      </c>
      <c r="BF3760" s="1" t="s">
        <v>12799</v>
      </c>
      <c r="BG3760" s="1">
        <v>15</v>
      </c>
      <c r="BI3760" s="2">
        <v>44440</v>
      </c>
      <c r="BJ3760" s="2">
        <v>44804</v>
      </c>
      <c r="BM3760" s="1">
        <v>40</v>
      </c>
      <c r="BN3760" s="1">
        <v>0</v>
      </c>
      <c r="BO3760" s="1">
        <v>8</v>
      </c>
      <c r="BP3760" s="1">
        <v>8</v>
      </c>
      <c r="BQ3760" s="1">
        <v>8</v>
      </c>
      <c r="BR3760" s="1">
        <v>8</v>
      </c>
      <c r="BS3760" s="1">
        <v>8</v>
      </c>
      <c r="BT3760" s="1">
        <v>0</v>
      </c>
      <c r="BU3760" s="1" t="str">
        <f>"8:00 AM"</f>
        <v>8:00 AM</v>
      </c>
      <c r="BV3760" s="1" t="str">
        <f t="shared" si="92"/>
        <v>5:00 PM</v>
      </c>
      <c r="BW3760" s="1" t="s">
        <v>135</v>
      </c>
      <c r="BX3760" s="1">
        <v>0</v>
      </c>
      <c r="BY3760" s="1">
        <v>12</v>
      </c>
      <c r="BZ3760" s="1" t="s">
        <v>112</v>
      </c>
      <c r="CA3760" s="1">
        <v>0</v>
      </c>
      <c r="CB3760" s="4" t="s">
        <v>12800</v>
      </c>
      <c r="CC3760" s="1" t="s">
        <v>1169</v>
      </c>
      <c r="CD3760" s="1" t="s">
        <v>1170</v>
      </c>
      <c r="CE3760" s="1" t="s">
        <v>116</v>
      </c>
      <c r="CF3760" s="1" t="s">
        <v>117</v>
      </c>
      <c r="CG3760" s="1">
        <v>96950</v>
      </c>
      <c r="CH3760" s="3">
        <v>10.039999999999999</v>
      </c>
      <c r="CJ3760" s="3">
        <v>15.06</v>
      </c>
      <c r="CL3760" s="1" t="s">
        <v>137</v>
      </c>
      <c r="CN3760" s="1" t="s">
        <v>139</v>
      </c>
      <c r="CP3760" s="1" t="s">
        <v>112</v>
      </c>
      <c r="CQ3760" s="1" t="s">
        <v>111</v>
      </c>
      <c r="CR3760" s="1" t="s">
        <v>111</v>
      </c>
      <c r="CS3760" s="1" t="s">
        <v>111</v>
      </c>
      <c r="CT3760" s="1" t="s">
        <v>138</v>
      </c>
      <c r="CU3760" s="1" t="s">
        <v>111</v>
      </c>
      <c r="CV3760" s="1" t="s">
        <v>138</v>
      </c>
      <c r="CW3760" s="1" t="s">
        <v>6119</v>
      </c>
      <c r="CX3760" s="1">
        <v>16705887746</v>
      </c>
      <c r="CY3760" s="1" t="s">
        <v>1174</v>
      </c>
      <c r="CZ3760" s="1" t="s">
        <v>380</v>
      </c>
      <c r="DA3760" s="1" t="s">
        <v>111</v>
      </c>
      <c r="DB3760" s="1" t="s">
        <v>112</v>
      </c>
    </row>
    <row r="3761" spans="1:111" ht="15.6" customHeight="1" x14ac:dyDescent="0.25">
      <c r="A3761" s="1" t="s">
        <v>21979</v>
      </c>
      <c r="B3761" s="1" t="s">
        <v>109</v>
      </c>
      <c r="C3761" s="2">
        <v>44369.970991898146</v>
      </c>
      <c r="D3761" s="2">
        <v>44392</v>
      </c>
      <c r="E3761" s="1" t="s">
        <v>180</v>
      </c>
      <c r="G3761" s="1" t="s">
        <v>112</v>
      </c>
      <c r="H3761" s="1" t="s">
        <v>112</v>
      </c>
      <c r="I3761" s="1" t="s">
        <v>112</v>
      </c>
      <c r="J3761" s="1" t="s">
        <v>20387</v>
      </c>
      <c r="K3761" s="1" t="s">
        <v>20388</v>
      </c>
      <c r="L3761" s="1" t="s">
        <v>20389</v>
      </c>
      <c r="M3761" s="1" t="s">
        <v>20390</v>
      </c>
      <c r="N3761" s="1" t="s">
        <v>116</v>
      </c>
      <c r="O3761" s="1" t="s">
        <v>117</v>
      </c>
      <c r="P3761" s="9">
        <v>96950</v>
      </c>
      <c r="Q3761" s="1" t="s">
        <v>118</v>
      </c>
      <c r="S3761" s="1">
        <v>16702877992</v>
      </c>
      <c r="U3761" s="1">
        <v>561612</v>
      </c>
      <c r="V3761" s="1" t="s">
        <v>119</v>
      </c>
      <c r="X3761" s="1" t="s">
        <v>17198</v>
      </c>
      <c r="Y3761" s="1" t="s">
        <v>20391</v>
      </c>
      <c r="Z3761" s="1" t="s">
        <v>20392</v>
      </c>
      <c r="AA3761" s="1" t="s">
        <v>403</v>
      </c>
      <c r="AB3761" s="1" t="s">
        <v>20389</v>
      </c>
      <c r="AC3761" s="1" t="s">
        <v>20393</v>
      </c>
      <c r="AD3761" s="1" t="s">
        <v>116</v>
      </c>
      <c r="AE3761" s="1" t="s">
        <v>117</v>
      </c>
      <c r="AF3761" s="9">
        <v>96950</v>
      </c>
      <c r="AG3761" s="1" t="s">
        <v>118</v>
      </c>
      <c r="AI3761" s="1">
        <v>16702877992</v>
      </c>
      <c r="AK3761" s="1" t="s">
        <v>20394</v>
      </c>
      <c r="BC3761" s="1" t="str">
        <f>"33-9032.00"</f>
        <v>33-9032.00</v>
      </c>
      <c r="BD3761" s="1" t="s">
        <v>1360</v>
      </c>
      <c r="BE3761" s="1" t="s">
        <v>20395</v>
      </c>
      <c r="BF3761" s="1" t="s">
        <v>5361</v>
      </c>
      <c r="BG3761" s="1">
        <v>3</v>
      </c>
      <c r="BI3761" s="2">
        <v>44470</v>
      </c>
      <c r="BJ3761" s="2">
        <v>45565</v>
      </c>
      <c r="BM3761" s="1">
        <v>40</v>
      </c>
      <c r="BN3761" s="1">
        <v>0</v>
      </c>
      <c r="BO3761" s="1">
        <v>0</v>
      </c>
      <c r="BP3761" s="1">
        <v>8</v>
      </c>
      <c r="BQ3761" s="1">
        <v>8</v>
      </c>
      <c r="BR3761" s="1">
        <v>8</v>
      </c>
      <c r="BS3761" s="1">
        <v>8</v>
      </c>
      <c r="BT3761" s="1">
        <v>8</v>
      </c>
      <c r="BU3761" s="1" t="str">
        <f>"7:00 AM"</f>
        <v>7:00 AM</v>
      </c>
      <c r="BV3761" s="1" t="str">
        <f>"4:00 PM"</f>
        <v>4:00 PM</v>
      </c>
      <c r="BW3761" s="1" t="s">
        <v>135</v>
      </c>
      <c r="BX3761" s="1">
        <v>0</v>
      </c>
      <c r="BY3761" s="1">
        <v>12</v>
      </c>
      <c r="BZ3761" s="1" t="s">
        <v>112</v>
      </c>
      <c r="CB3761" s="4" t="s">
        <v>21980</v>
      </c>
      <c r="CC3761" s="1" t="s">
        <v>20396</v>
      </c>
      <c r="CE3761" s="1" t="s">
        <v>116</v>
      </c>
      <c r="CF3761" s="1" t="s">
        <v>117</v>
      </c>
      <c r="CG3761" s="1">
        <v>96950</v>
      </c>
      <c r="CH3761" s="3">
        <v>7.7</v>
      </c>
      <c r="CI3761" s="3">
        <v>7.7</v>
      </c>
      <c r="CJ3761" s="3">
        <v>0</v>
      </c>
      <c r="CK3761" s="3">
        <v>0</v>
      </c>
      <c r="CL3761" s="1" t="s">
        <v>137</v>
      </c>
      <c r="CN3761" s="1" t="s">
        <v>139</v>
      </c>
      <c r="CP3761" s="1" t="s">
        <v>112</v>
      </c>
      <c r="CQ3761" s="1" t="s">
        <v>111</v>
      </c>
      <c r="CR3761" s="1" t="s">
        <v>112</v>
      </c>
      <c r="CS3761" s="1" t="s">
        <v>112</v>
      </c>
      <c r="CT3761" s="1" t="s">
        <v>138</v>
      </c>
      <c r="CU3761" s="1" t="s">
        <v>111</v>
      </c>
      <c r="CV3761" s="1" t="s">
        <v>138</v>
      </c>
      <c r="CW3761" s="1" t="s">
        <v>3062</v>
      </c>
      <c r="CX3761" s="1">
        <v>16702877992</v>
      </c>
      <c r="CY3761" s="1" t="s">
        <v>20394</v>
      </c>
      <c r="CZ3761" s="1" t="s">
        <v>138</v>
      </c>
      <c r="DA3761" s="1" t="s">
        <v>111</v>
      </c>
      <c r="DB3761" s="1" t="s">
        <v>112</v>
      </c>
      <c r="DC3761" s="1" t="s">
        <v>17198</v>
      </c>
      <c r="DD3761" s="1" t="s">
        <v>21981</v>
      </c>
      <c r="DE3761" s="1" t="s">
        <v>138</v>
      </c>
      <c r="DF3761" s="1" t="s">
        <v>20388</v>
      </c>
      <c r="DG3761" s="1" t="s">
        <v>20394</v>
      </c>
    </row>
    <row r="3762" spans="1:111" ht="15.6" customHeight="1" x14ac:dyDescent="0.25">
      <c r="A3762" s="1" t="s">
        <v>21988</v>
      </c>
      <c r="B3762" s="1" t="s">
        <v>109</v>
      </c>
      <c r="C3762" s="2">
        <v>44313.009129861108</v>
      </c>
      <c r="D3762" s="2">
        <v>44313</v>
      </c>
      <c r="E3762" s="1" t="s">
        <v>110</v>
      </c>
      <c r="F3762" s="2">
        <v>44469.833333333336</v>
      </c>
      <c r="G3762" s="1" t="s">
        <v>112</v>
      </c>
      <c r="H3762" s="1" t="s">
        <v>112</v>
      </c>
      <c r="I3762" s="1" t="s">
        <v>112</v>
      </c>
      <c r="J3762" s="1" t="s">
        <v>6564</v>
      </c>
      <c r="K3762" s="1" t="s">
        <v>6565</v>
      </c>
      <c r="L3762" s="1" t="s">
        <v>6566</v>
      </c>
      <c r="N3762" s="1" t="s">
        <v>116</v>
      </c>
      <c r="O3762" s="1" t="s">
        <v>117</v>
      </c>
      <c r="P3762" s="9">
        <v>96950</v>
      </c>
      <c r="Q3762" s="1" t="s">
        <v>118</v>
      </c>
      <c r="S3762" s="1">
        <v>16703227251</v>
      </c>
      <c r="U3762" s="1">
        <v>561720</v>
      </c>
      <c r="V3762" s="1" t="s">
        <v>119</v>
      </c>
      <c r="X3762" s="1" t="s">
        <v>6567</v>
      </c>
      <c r="Y3762" s="1" t="s">
        <v>2883</v>
      </c>
      <c r="Z3762" s="1" t="s">
        <v>6568</v>
      </c>
      <c r="AA3762" s="1" t="s">
        <v>245</v>
      </c>
      <c r="AB3762" s="1" t="s">
        <v>6566</v>
      </c>
      <c r="AD3762" s="1" t="s">
        <v>116</v>
      </c>
      <c r="AE3762" s="1" t="s">
        <v>117</v>
      </c>
      <c r="AF3762" s="9">
        <v>96950</v>
      </c>
      <c r="AG3762" s="1" t="s">
        <v>118</v>
      </c>
      <c r="AI3762" s="1">
        <v>16703227251</v>
      </c>
      <c r="AK3762" s="1" t="s">
        <v>6569</v>
      </c>
      <c r="BC3762" s="1" t="str">
        <f>"37-2011.00"</f>
        <v>37-2011.00</v>
      </c>
      <c r="BD3762" s="1" t="s">
        <v>676</v>
      </c>
      <c r="BE3762" s="1" t="s">
        <v>6570</v>
      </c>
      <c r="BF3762" s="1" t="s">
        <v>578</v>
      </c>
      <c r="BG3762" s="1">
        <v>4</v>
      </c>
      <c r="BI3762" s="2">
        <v>44470</v>
      </c>
      <c r="BJ3762" s="2">
        <v>44834</v>
      </c>
      <c r="BM3762" s="1">
        <v>40</v>
      </c>
      <c r="BN3762" s="1">
        <v>0</v>
      </c>
      <c r="BO3762" s="1">
        <v>8</v>
      </c>
      <c r="BP3762" s="1">
        <v>8</v>
      </c>
      <c r="BQ3762" s="1">
        <v>8</v>
      </c>
      <c r="BR3762" s="1">
        <v>8</v>
      </c>
      <c r="BS3762" s="1">
        <v>8</v>
      </c>
      <c r="BT3762" s="1">
        <v>0</v>
      </c>
      <c r="BU3762" s="1" t="str">
        <f>"7:30 AM"</f>
        <v>7:30 AM</v>
      </c>
      <c r="BV3762" s="1" t="str">
        <f>"4:30 PM"</f>
        <v>4:30 PM</v>
      </c>
      <c r="BW3762" s="1" t="s">
        <v>135</v>
      </c>
      <c r="BX3762" s="1">
        <v>0</v>
      </c>
      <c r="BY3762" s="1">
        <v>6</v>
      </c>
      <c r="BZ3762" s="1" t="s">
        <v>112</v>
      </c>
      <c r="CA3762" s="1">
        <v>0</v>
      </c>
      <c r="CB3762" s="1" t="s">
        <v>21989</v>
      </c>
      <c r="CC3762" s="1" t="s">
        <v>5487</v>
      </c>
      <c r="CD3762" s="1" t="s">
        <v>15512</v>
      </c>
      <c r="CE3762" s="1" t="s">
        <v>116</v>
      </c>
      <c r="CF3762" s="1" t="s">
        <v>117</v>
      </c>
      <c r="CG3762" s="1">
        <v>96950</v>
      </c>
      <c r="CH3762" s="3">
        <v>8.0500000000000007</v>
      </c>
      <c r="CI3762" s="3">
        <v>8.0500000000000007</v>
      </c>
      <c r="CJ3762" s="3">
        <v>12.07</v>
      </c>
      <c r="CK3762" s="3">
        <v>12.07</v>
      </c>
      <c r="CL3762" s="1" t="s">
        <v>137</v>
      </c>
      <c r="CN3762" s="1" t="s">
        <v>139</v>
      </c>
      <c r="CP3762" s="1" t="s">
        <v>112</v>
      </c>
      <c r="CQ3762" s="1" t="s">
        <v>111</v>
      </c>
      <c r="CR3762" s="1" t="s">
        <v>112</v>
      </c>
      <c r="CS3762" s="1" t="s">
        <v>111</v>
      </c>
      <c r="CT3762" s="1" t="s">
        <v>138</v>
      </c>
      <c r="CU3762" s="1" t="s">
        <v>111</v>
      </c>
      <c r="CV3762" s="1" t="s">
        <v>111</v>
      </c>
      <c r="CW3762" s="1" t="s">
        <v>8213</v>
      </c>
      <c r="CX3762" s="1">
        <v>16703227251</v>
      </c>
      <c r="CY3762" s="1" t="s">
        <v>6569</v>
      </c>
      <c r="CZ3762" s="1" t="s">
        <v>138</v>
      </c>
      <c r="DA3762" s="1" t="s">
        <v>111</v>
      </c>
      <c r="DB3762" s="1" t="s">
        <v>112</v>
      </c>
    </row>
    <row r="3763" spans="1:111" ht="15.6" customHeight="1" x14ac:dyDescent="0.25">
      <c r="A3763" s="1" t="s">
        <v>21990</v>
      </c>
      <c r="B3763" s="1" t="s">
        <v>109</v>
      </c>
      <c r="C3763" s="2">
        <v>44299.860802546296</v>
      </c>
      <c r="D3763" s="2">
        <v>44336</v>
      </c>
      <c r="E3763" s="1" t="s">
        <v>110</v>
      </c>
      <c r="F3763" s="2">
        <v>44468.833333333336</v>
      </c>
      <c r="G3763" s="1" t="s">
        <v>111</v>
      </c>
      <c r="H3763" s="1" t="s">
        <v>112</v>
      </c>
      <c r="I3763" s="1" t="s">
        <v>112</v>
      </c>
      <c r="J3763" s="1" t="s">
        <v>7215</v>
      </c>
      <c r="K3763" s="1" t="s">
        <v>2905</v>
      </c>
      <c r="L3763" s="1" t="s">
        <v>2822</v>
      </c>
      <c r="M3763" s="1" t="s">
        <v>2823</v>
      </c>
      <c r="N3763" s="1" t="s">
        <v>167</v>
      </c>
      <c r="O3763" s="1" t="s">
        <v>117</v>
      </c>
      <c r="P3763" s="9">
        <v>96950</v>
      </c>
      <c r="Q3763" s="1" t="s">
        <v>118</v>
      </c>
      <c r="S3763" s="1">
        <v>16702353027</v>
      </c>
      <c r="U3763" s="1">
        <v>722310</v>
      </c>
      <c r="V3763" s="1" t="s">
        <v>119</v>
      </c>
      <c r="X3763" s="1" t="s">
        <v>2907</v>
      </c>
      <c r="Y3763" s="1" t="s">
        <v>7216</v>
      </c>
      <c r="Z3763" s="1" t="s">
        <v>7217</v>
      </c>
      <c r="AA3763" s="1" t="s">
        <v>2910</v>
      </c>
      <c r="AB3763" s="1" t="s">
        <v>2822</v>
      </c>
      <c r="AC3763" s="1" t="s">
        <v>2823</v>
      </c>
      <c r="AD3763" s="1" t="s">
        <v>167</v>
      </c>
      <c r="AE3763" s="1" t="s">
        <v>117</v>
      </c>
      <c r="AF3763" s="9">
        <v>96950</v>
      </c>
      <c r="AG3763" s="1" t="s">
        <v>118</v>
      </c>
      <c r="AI3763" s="1">
        <v>16702353027</v>
      </c>
      <c r="AK3763" s="1" t="s">
        <v>2829</v>
      </c>
      <c r="BC3763" s="1" t="str">
        <f>"51-3011.00"</f>
        <v>51-3011.00</v>
      </c>
      <c r="BD3763" s="1" t="s">
        <v>1079</v>
      </c>
      <c r="BE3763" s="1" t="s">
        <v>20255</v>
      </c>
      <c r="BF3763" s="1" t="s">
        <v>1079</v>
      </c>
      <c r="BG3763" s="1">
        <v>1</v>
      </c>
      <c r="BI3763" s="2">
        <v>44470</v>
      </c>
      <c r="BJ3763" s="2">
        <v>45565</v>
      </c>
      <c r="BM3763" s="1">
        <v>35</v>
      </c>
      <c r="BN3763" s="1">
        <v>0</v>
      </c>
      <c r="BO3763" s="1">
        <v>7</v>
      </c>
      <c r="BP3763" s="1">
        <v>7</v>
      </c>
      <c r="BQ3763" s="1">
        <v>7</v>
      </c>
      <c r="BR3763" s="1">
        <v>7</v>
      </c>
      <c r="BS3763" s="1">
        <v>7</v>
      </c>
      <c r="BT3763" s="1">
        <v>0</v>
      </c>
      <c r="BU3763" s="1" t="str">
        <f>"4:00 AM"</f>
        <v>4:00 AM</v>
      </c>
      <c r="BV3763" s="1" t="str">
        <f>"11:00 AM"</f>
        <v>11:00 AM</v>
      </c>
      <c r="BW3763" s="1" t="s">
        <v>135</v>
      </c>
      <c r="BX3763" s="1">
        <v>0</v>
      </c>
      <c r="BY3763" s="1">
        <v>12</v>
      </c>
      <c r="BZ3763" s="1" t="s">
        <v>112</v>
      </c>
      <c r="CA3763" s="1">
        <v>0</v>
      </c>
      <c r="CB3763" s="4" t="s">
        <v>20256</v>
      </c>
      <c r="CC3763" s="1" t="s">
        <v>2822</v>
      </c>
      <c r="CD3763" s="1" t="s">
        <v>2823</v>
      </c>
      <c r="CE3763" s="1" t="s">
        <v>167</v>
      </c>
      <c r="CF3763" s="1" t="s">
        <v>117</v>
      </c>
      <c r="CG3763" s="1">
        <v>96950</v>
      </c>
      <c r="CH3763" s="3">
        <v>7.9</v>
      </c>
      <c r="CI3763" s="3">
        <v>9</v>
      </c>
      <c r="CJ3763" s="3">
        <v>11.85</v>
      </c>
      <c r="CK3763" s="3">
        <v>13.5</v>
      </c>
      <c r="CL3763" s="1" t="s">
        <v>137</v>
      </c>
      <c r="CM3763" s="1" t="s">
        <v>362</v>
      </c>
      <c r="CN3763" s="1" t="s">
        <v>139</v>
      </c>
      <c r="CP3763" s="1" t="s">
        <v>112</v>
      </c>
      <c r="CQ3763" s="1" t="s">
        <v>111</v>
      </c>
      <c r="CR3763" s="1" t="s">
        <v>112</v>
      </c>
      <c r="CS3763" s="1" t="s">
        <v>111</v>
      </c>
      <c r="CT3763" s="1" t="s">
        <v>138</v>
      </c>
      <c r="CU3763" s="1" t="s">
        <v>111</v>
      </c>
      <c r="CV3763" s="1" t="s">
        <v>138</v>
      </c>
      <c r="CW3763" s="1" t="s">
        <v>2832</v>
      </c>
      <c r="CX3763" s="1">
        <v>16702353027</v>
      </c>
      <c r="CY3763" s="1" t="s">
        <v>2829</v>
      </c>
      <c r="CZ3763" s="1" t="s">
        <v>138</v>
      </c>
      <c r="DA3763" s="1" t="s">
        <v>111</v>
      </c>
      <c r="DB3763" s="1" t="s">
        <v>112</v>
      </c>
    </row>
    <row r="3764" spans="1:111" ht="15.6" customHeight="1" x14ac:dyDescent="0.25">
      <c r="A3764" s="1" t="s">
        <v>21991</v>
      </c>
      <c r="B3764" s="1" t="s">
        <v>109</v>
      </c>
      <c r="C3764" s="2">
        <v>44353.453046296294</v>
      </c>
      <c r="D3764" s="2">
        <v>44371</v>
      </c>
      <c r="E3764" s="1" t="s">
        <v>180</v>
      </c>
      <c r="G3764" s="1" t="s">
        <v>112</v>
      </c>
      <c r="H3764" s="1" t="s">
        <v>112</v>
      </c>
      <c r="I3764" s="1" t="s">
        <v>112</v>
      </c>
      <c r="J3764" s="1" t="s">
        <v>15665</v>
      </c>
      <c r="L3764" s="1" t="s">
        <v>8086</v>
      </c>
      <c r="N3764" s="1" t="s">
        <v>167</v>
      </c>
      <c r="O3764" s="1" t="s">
        <v>117</v>
      </c>
      <c r="P3764" s="9">
        <v>96950</v>
      </c>
      <c r="Q3764" s="1" t="s">
        <v>118</v>
      </c>
      <c r="S3764" s="1">
        <v>16704838721</v>
      </c>
      <c r="U3764" s="1">
        <v>561320</v>
      </c>
      <c r="V3764" s="1" t="s">
        <v>119</v>
      </c>
      <c r="X3764" s="1" t="s">
        <v>8087</v>
      </c>
      <c r="Y3764" s="1" t="s">
        <v>8088</v>
      </c>
      <c r="Z3764" s="1" t="s">
        <v>8089</v>
      </c>
      <c r="AA3764" s="1" t="s">
        <v>10239</v>
      </c>
      <c r="AB3764" s="1" t="s">
        <v>8086</v>
      </c>
      <c r="AD3764" s="1" t="s">
        <v>167</v>
      </c>
      <c r="AE3764" s="1" t="s">
        <v>117</v>
      </c>
      <c r="AF3764" s="9">
        <v>96950</v>
      </c>
      <c r="AG3764" s="1" t="s">
        <v>118</v>
      </c>
      <c r="AI3764" s="1">
        <v>16704838721</v>
      </c>
      <c r="AK3764" s="1" t="s">
        <v>8091</v>
      </c>
      <c r="BC3764" s="1" t="str">
        <f>"35-2014.00"</f>
        <v>35-2014.00</v>
      </c>
      <c r="BD3764" s="1" t="s">
        <v>152</v>
      </c>
      <c r="BE3764" s="1" t="s">
        <v>21992</v>
      </c>
      <c r="BF3764" s="1" t="s">
        <v>229</v>
      </c>
      <c r="BG3764" s="1">
        <v>5</v>
      </c>
      <c r="BI3764" s="2">
        <v>44470</v>
      </c>
      <c r="BJ3764" s="2">
        <v>44834</v>
      </c>
      <c r="BM3764" s="1">
        <v>36</v>
      </c>
      <c r="BN3764" s="1">
        <v>0</v>
      </c>
      <c r="BO3764" s="1">
        <v>6</v>
      </c>
      <c r="BP3764" s="1">
        <v>6</v>
      </c>
      <c r="BQ3764" s="1">
        <v>6</v>
      </c>
      <c r="BR3764" s="1">
        <v>6</v>
      </c>
      <c r="BS3764" s="1">
        <v>6</v>
      </c>
      <c r="BT3764" s="1">
        <v>6</v>
      </c>
      <c r="BU3764" s="1" t="str">
        <f>"3:00 PM"</f>
        <v>3:00 PM</v>
      </c>
      <c r="BV3764" s="1" t="str">
        <f>"10:00 PM"</f>
        <v>10:00 PM</v>
      </c>
      <c r="BW3764" s="1" t="s">
        <v>135</v>
      </c>
      <c r="BX3764" s="1">
        <v>0</v>
      </c>
      <c r="BY3764" s="1">
        <v>12</v>
      </c>
      <c r="BZ3764" s="1" t="s">
        <v>112</v>
      </c>
      <c r="CB3764" s="1" t="e">
        <f>- must have ADEQUATE WORK experience AS a cook.
- must be a people person.
- must be Reliable in coming to WORK during his/her schedule.
- must be trustworthy</f>
        <v>#NAME?</v>
      </c>
      <c r="CC3764" s="1" t="s">
        <v>14949</v>
      </c>
      <c r="CE3764" s="1" t="s">
        <v>167</v>
      </c>
      <c r="CF3764" s="1" t="s">
        <v>117</v>
      </c>
      <c r="CG3764" s="1">
        <v>96950</v>
      </c>
      <c r="CH3764" s="3">
        <v>8.68</v>
      </c>
      <c r="CI3764" s="3">
        <v>8.68</v>
      </c>
      <c r="CJ3764" s="3">
        <v>13.02</v>
      </c>
      <c r="CK3764" s="3">
        <v>13.02</v>
      </c>
      <c r="CL3764" s="1" t="s">
        <v>137</v>
      </c>
      <c r="CM3764" s="1" t="s">
        <v>138</v>
      </c>
      <c r="CN3764" s="1" t="s">
        <v>139</v>
      </c>
      <c r="CP3764" s="1" t="s">
        <v>112</v>
      </c>
      <c r="CQ3764" s="1" t="s">
        <v>111</v>
      </c>
      <c r="CR3764" s="1" t="s">
        <v>112</v>
      </c>
      <c r="CS3764" s="1" t="s">
        <v>111</v>
      </c>
      <c r="CT3764" s="1" t="s">
        <v>138</v>
      </c>
      <c r="CU3764" s="1" t="s">
        <v>138</v>
      </c>
      <c r="CV3764" s="1" t="s">
        <v>138</v>
      </c>
      <c r="CW3764" s="1" t="s">
        <v>1731</v>
      </c>
      <c r="CX3764" s="1">
        <v>16704838721</v>
      </c>
      <c r="CY3764" s="1" t="s">
        <v>8091</v>
      </c>
      <c r="CZ3764" s="1" t="s">
        <v>138</v>
      </c>
      <c r="DA3764" s="1" t="s">
        <v>111</v>
      </c>
      <c r="DB3764" s="1" t="s">
        <v>112</v>
      </c>
    </row>
    <row r="3765" spans="1:111" ht="15.6" customHeight="1" x14ac:dyDescent="0.25">
      <c r="A3765" s="1" t="s">
        <v>21993</v>
      </c>
      <c r="B3765" s="1" t="s">
        <v>109</v>
      </c>
      <c r="C3765" s="2">
        <v>44293.301348148147</v>
      </c>
      <c r="D3765" s="2">
        <v>44341</v>
      </c>
      <c r="E3765" s="1" t="s">
        <v>180</v>
      </c>
      <c r="G3765" s="1" t="s">
        <v>111</v>
      </c>
      <c r="H3765" s="1" t="s">
        <v>112</v>
      </c>
      <c r="I3765" s="1" t="s">
        <v>112</v>
      </c>
      <c r="J3765" s="1" t="s">
        <v>16691</v>
      </c>
      <c r="K3765" s="1" t="s">
        <v>138</v>
      </c>
      <c r="L3765" s="1" t="s">
        <v>13269</v>
      </c>
      <c r="M3765" s="1" t="s">
        <v>138</v>
      </c>
      <c r="N3765" s="1" t="s">
        <v>167</v>
      </c>
      <c r="O3765" s="1" t="s">
        <v>117</v>
      </c>
      <c r="P3765" s="9">
        <v>96950</v>
      </c>
      <c r="Q3765" s="1" t="s">
        <v>118</v>
      </c>
      <c r="R3765" s="1" t="s">
        <v>117</v>
      </c>
      <c r="S3765" s="1">
        <v>16709891000</v>
      </c>
      <c r="U3765" s="1">
        <v>561320</v>
      </c>
      <c r="V3765" s="1" t="s">
        <v>119</v>
      </c>
      <c r="X3765" s="1" t="s">
        <v>8385</v>
      </c>
      <c r="Y3765" s="1" t="s">
        <v>8386</v>
      </c>
      <c r="Z3765" s="1" t="s">
        <v>8387</v>
      </c>
      <c r="AA3765" s="1" t="s">
        <v>171</v>
      </c>
      <c r="AB3765" s="1" t="s">
        <v>8384</v>
      </c>
      <c r="AC3765" s="1" t="s">
        <v>13269</v>
      </c>
      <c r="AD3765" s="1" t="s">
        <v>167</v>
      </c>
      <c r="AE3765" s="1" t="s">
        <v>117</v>
      </c>
      <c r="AF3765" s="9">
        <v>96950</v>
      </c>
      <c r="AG3765" s="1" t="s">
        <v>118</v>
      </c>
      <c r="AH3765" s="1" t="s">
        <v>117</v>
      </c>
      <c r="AI3765" s="1">
        <v>16709891000</v>
      </c>
      <c r="AK3765" s="1" t="s">
        <v>8389</v>
      </c>
      <c r="BC3765" s="1" t="str">
        <f>"43-9061.00"</f>
        <v>43-9061.00</v>
      </c>
      <c r="BD3765" s="1" t="s">
        <v>375</v>
      </c>
      <c r="BE3765" s="1" t="s">
        <v>16692</v>
      </c>
      <c r="BF3765" s="1" t="s">
        <v>16693</v>
      </c>
      <c r="BG3765" s="1">
        <v>2</v>
      </c>
      <c r="BI3765" s="2">
        <v>44378</v>
      </c>
      <c r="BJ3765" s="2">
        <v>44742</v>
      </c>
      <c r="BM3765" s="1">
        <v>40</v>
      </c>
      <c r="BN3765" s="1">
        <v>0</v>
      </c>
      <c r="BO3765" s="1">
        <v>8</v>
      </c>
      <c r="BP3765" s="1">
        <v>8</v>
      </c>
      <c r="BQ3765" s="1">
        <v>8</v>
      </c>
      <c r="BR3765" s="1">
        <v>8</v>
      </c>
      <c r="BS3765" s="1">
        <v>8</v>
      </c>
      <c r="BT3765" s="1">
        <v>0</v>
      </c>
      <c r="BU3765" s="1" t="str">
        <f>"8:00 AM"</f>
        <v>8:00 AM</v>
      </c>
      <c r="BV3765" s="1" t="str">
        <f>"5:00 PM"</f>
        <v>5:00 PM</v>
      </c>
      <c r="BW3765" s="1" t="s">
        <v>135</v>
      </c>
      <c r="BX3765" s="1">
        <v>0</v>
      </c>
      <c r="BY3765" s="1">
        <v>6</v>
      </c>
      <c r="BZ3765" s="1" t="s">
        <v>112</v>
      </c>
      <c r="CA3765" s="1">
        <v>0</v>
      </c>
      <c r="CB3765" s="1" t="s">
        <v>230</v>
      </c>
      <c r="CC3765" s="1" t="s">
        <v>13269</v>
      </c>
      <c r="CD3765" s="1" t="s">
        <v>138</v>
      </c>
      <c r="CE3765" s="1" t="s">
        <v>167</v>
      </c>
      <c r="CF3765" s="1" t="s">
        <v>117</v>
      </c>
      <c r="CG3765" s="1">
        <v>96950</v>
      </c>
      <c r="CH3765" s="3">
        <v>11.05</v>
      </c>
      <c r="CI3765" s="3">
        <v>11.05</v>
      </c>
      <c r="CJ3765" s="3">
        <v>16.579999999999998</v>
      </c>
      <c r="CK3765" s="3">
        <v>16.579999999999998</v>
      </c>
      <c r="CL3765" s="1" t="s">
        <v>137</v>
      </c>
      <c r="CM3765" s="1" t="s">
        <v>230</v>
      </c>
      <c r="CN3765" s="1" t="s">
        <v>139</v>
      </c>
      <c r="CP3765" s="1" t="s">
        <v>112</v>
      </c>
      <c r="CQ3765" s="1" t="s">
        <v>111</v>
      </c>
      <c r="CR3765" s="1" t="s">
        <v>112</v>
      </c>
      <c r="CS3765" s="1" t="s">
        <v>111</v>
      </c>
      <c r="CT3765" s="1" t="s">
        <v>138</v>
      </c>
      <c r="CU3765" s="1" t="s">
        <v>111</v>
      </c>
      <c r="CV3765" s="1" t="s">
        <v>138</v>
      </c>
      <c r="CW3765" s="1" t="s">
        <v>2889</v>
      </c>
      <c r="CX3765" s="1">
        <v>16709891000</v>
      </c>
      <c r="CY3765" s="1" t="s">
        <v>8389</v>
      </c>
      <c r="CZ3765" s="1" t="s">
        <v>138</v>
      </c>
      <c r="DA3765" s="1" t="s">
        <v>111</v>
      </c>
      <c r="DB3765" s="1" t="s">
        <v>112</v>
      </c>
      <c r="DC3765" s="1" t="s">
        <v>8385</v>
      </c>
      <c r="DD3765" s="1" t="s">
        <v>8386</v>
      </c>
      <c r="DE3765" s="1" t="s">
        <v>638</v>
      </c>
      <c r="DF3765" s="1" t="s">
        <v>8383</v>
      </c>
      <c r="DG3765" s="1" t="s">
        <v>8389</v>
      </c>
    </row>
    <row r="3766" spans="1:111" ht="15.6" customHeight="1" x14ac:dyDescent="0.25">
      <c r="A3766" s="1" t="s">
        <v>21998</v>
      </c>
      <c r="B3766" s="1" t="s">
        <v>109</v>
      </c>
      <c r="C3766" s="2">
        <v>44316.323702199072</v>
      </c>
      <c r="D3766" s="2">
        <v>44362</v>
      </c>
      <c r="E3766" s="1" t="s">
        <v>110</v>
      </c>
      <c r="F3766" s="2">
        <v>44468.833333333336</v>
      </c>
      <c r="G3766" s="1" t="s">
        <v>112</v>
      </c>
      <c r="H3766" s="1" t="s">
        <v>111</v>
      </c>
      <c r="I3766" s="1" t="s">
        <v>112</v>
      </c>
      <c r="J3766" s="1" t="s">
        <v>5538</v>
      </c>
      <c r="K3766" s="1" t="s">
        <v>5539</v>
      </c>
      <c r="L3766" s="1" t="s">
        <v>9791</v>
      </c>
      <c r="M3766" s="1" t="s">
        <v>13381</v>
      </c>
      <c r="N3766" s="1" t="s">
        <v>116</v>
      </c>
      <c r="O3766" s="1" t="s">
        <v>117</v>
      </c>
      <c r="P3766" s="9">
        <v>96950</v>
      </c>
      <c r="Q3766" s="1" t="s">
        <v>118</v>
      </c>
      <c r="S3766" s="1">
        <v>16702854805</v>
      </c>
      <c r="U3766" s="1">
        <v>238910</v>
      </c>
      <c r="V3766" s="1" t="s">
        <v>119</v>
      </c>
      <c r="X3766" s="1" t="s">
        <v>3525</v>
      </c>
      <c r="Y3766" s="1" t="s">
        <v>5541</v>
      </c>
      <c r="AA3766" s="1" t="s">
        <v>245</v>
      </c>
      <c r="AB3766" s="1" t="s">
        <v>9791</v>
      </c>
      <c r="AC3766" s="1" t="s">
        <v>13382</v>
      </c>
      <c r="AD3766" s="1" t="s">
        <v>116</v>
      </c>
      <c r="AE3766" s="1" t="s">
        <v>117</v>
      </c>
      <c r="AF3766" s="9">
        <v>96950</v>
      </c>
      <c r="AG3766" s="1" t="s">
        <v>118</v>
      </c>
      <c r="AI3766" s="1">
        <v>16702854805</v>
      </c>
      <c r="AK3766" s="1" t="s">
        <v>575</v>
      </c>
      <c r="BC3766" s="1" t="str">
        <f>"17-3022.00"</f>
        <v>17-3022.00</v>
      </c>
      <c r="BD3766" s="1" t="s">
        <v>602</v>
      </c>
      <c r="BE3766" s="1" t="s">
        <v>13383</v>
      </c>
      <c r="BF3766" s="1" t="s">
        <v>3405</v>
      </c>
      <c r="BG3766" s="1">
        <v>1</v>
      </c>
      <c r="BI3766" s="2">
        <v>44470</v>
      </c>
      <c r="BJ3766" s="2">
        <v>44834</v>
      </c>
      <c r="BM3766" s="1">
        <v>40</v>
      </c>
      <c r="BN3766" s="1">
        <v>0</v>
      </c>
      <c r="BO3766" s="1">
        <v>8</v>
      </c>
      <c r="BP3766" s="1">
        <v>8</v>
      </c>
      <c r="BQ3766" s="1">
        <v>8</v>
      </c>
      <c r="BR3766" s="1">
        <v>8</v>
      </c>
      <c r="BS3766" s="1">
        <v>8</v>
      </c>
      <c r="BT3766" s="1">
        <v>0</v>
      </c>
      <c r="BU3766" s="1" t="str">
        <f>"8:00 AM"</f>
        <v>8:00 AM</v>
      </c>
      <c r="BV3766" s="1" t="str">
        <f>"5:00 PM"</f>
        <v>5:00 PM</v>
      </c>
      <c r="BW3766" s="1" t="s">
        <v>392</v>
      </c>
      <c r="BX3766" s="1">
        <v>0</v>
      </c>
      <c r="BY3766" s="1">
        <v>24</v>
      </c>
      <c r="BZ3766" s="1" t="s">
        <v>112</v>
      </c>
      <c r="CA3766" s="1">
        <v>0</v>
      </c>
      <c r="CB3766" s="1" t="s">
        <v>13384</v>
      </c>
      <c r="CC3766" s="1" t="s">
        <v>9791</v>
      </c>
      <c r="CD3766" s="1" t="s">
        <v>5540</v>
      </c>
      <c r="CE3766" s="1" t="s">
        <v>157</v>
      </c>
      <c r="CF3766" s="1" t="s">
        <v>117</v>
      </c>
      <c r="CG3766" s="1">
        <v>96950</v>
      </c>
      <c r="CH3766" s="3">
        <v>17.25</v>
      </c>
      <c r="CI3766" s="3">
        <v>17.25</v>
      </c>
      <c r="CJ3766" s="3">
        <v>25.87</v>
      </c>
      <c r="CK3766" s="3">
        <v>25.87</v>
      </c>
      <c r="CL3766" s="1" t="s">
        <v>137</v>
      </c>
      <c r="CM3766" s="1" t="s">
        <v>582</v>
      </c>
      <c r="CN3766" s="1" t="s">
        <v>139</v>
      </c>
      <c r="CP3766" s="1" t="s">
        <v>112</v>
      </c>
      <c r="CQ3766" s="1" t="s">
        <v>111</v>
      </c>
      <c r="CR3766" s="1" t="s">
        <v>111</v>
      </c>
      <c r="CS3766" s="1" t="s">
        <v>111</v>
      </c>
      <c r="CT3766" s="1" t="s">
        <v>138</v>
      </c>
      <c r="CU3766" s="1" t="s">
        <v>111</v>
      </c>
      <c r="CV3766" s="1" t="s">
        <v>138</v>
      </c>
      <c r="CW3766" s="1" t="s">
        <v>583</v>
      </c>
      <c r="CX3766" s="1">
        <v>16707837461</v>
      </c>
      <c r="CY3766" s="1" t="s">
        <v>575</v>
      </c>
      <c r="CZ3766" s="1" t="s">
        <v>428</v>
      </c>
      <c r="DA3766" s="1" t="s">
        <v>111</v>
      </c>
      <c r="DB3766" s="1" t="s">
        <v>112</v>
      </c>
    </row>
    <row r="3767" spans="1:111" ht="15.6" customHeight="1" x14ac:dyDescent="0.25">
      <c r="A3767" s="1" t="s">
        <v>22021</v>
      </c>
      <c r="B3767" s="1" t="s">
        <v>109</v>
      </c>
      <c r="C3767" s="2">
        <v>44361.420022222221</v>
      </c>
      <c r="D3767" s="2">
        <v>44420</v>
      </c>
      <c r="E3767" s="1" t="s">
        <v>110</v>
      </c>
      <c r="F3767" s="2">
        <v>44469.833333333336</v>
      </c>
      <c r="G3767" s="1" t="s">
        <v>112</v>
      </c>
      <c r="H3767" s="1" t="s">
        <v>112</v>
      </c>
      <c r="I3767" s="1" t="s">
        <v>112</v>
      </c>
      <c r="J3767" s="1" t="s">
        <v>15031</v>
      </c>
      <c r="K3767" s="1" t="s">
        <v>15032</v>
      </c>
      <c r="L3767" s="1" t="s">
        <v>15033</v>
      </c>
      <c r="N3767" s="1" t="s">
        <v>738</v>
      </c>
      <c r="O3767" s="1" t="s">
        <v>117</v>
      </c>
      <c r="P3767" s="9">
        <v>96950</v>
      </c>
      <c r="Q3767" s="1" t="s">
        <v>118</v>
      </c>
      <c r="S3767" s="1">
        <v>16702876661</v>
      </c>
      <c r="U3767" s="1">
        <v>561520</v>
      </c>
      <c r="V3767" s="1" t="s">
        <v>119</v>
      </c>
      <c r="X3767" s="1" t="s">
        <v>1657</v>
      </c>
      <c r="Y3767" s="1" t="s">
        <v>1658</v>
      </c>
      <c r="AA3767" s="1" t="s">
        <v>15034</v>
      </c>
      <c r="AB3767" s="1" t="s">
        <v>15033</v>
      </c>
      <c r="AD3767" s="1" t="s">
        <v>738</v>
      </c>
      <c r="AE3767" s="1" t="s">
        <v>117</v>
      </c>
      <c r="AF3767" s="9">
        <v>96950</v>
      </c>
      <c r="AG3767" s="1" t="s">
        <v>118</v>
      </c>
      <c r="AI3767" s="1">
        <v>16702876661</v>
      </c>
      <c r="AK3767" s="1" t="s">
        <v>15035</v>
      </c>
      <c r="BC3767" s="1" t="str">
        <f>"39-7011.00"</f>
        <v>39-7011.00</v>
      </c>
      <c r="BD3767" s="1" t="s">
        <v>1435</v>
      </c>
      <c r="BE3767" s="1" t="s">
        <v>15036</v>
      </c>
      <c r="BF3767" s="1" t="s">
        <v>5568</v>
      </c>
      <c r="BG3767" s="1">
        <v>3</v>
      </c>
      <c r="BI3767" s="2">
        <v>44470</v>
      </c>
      <c r="BJ3767" s="2">
        <v>44834</v>
      </c>
      <c r="BM3767" s="1">
        <v>35</v>
      </c>
      <c r="BN3767" s="1">
        <v>0</v>
      </c>
      <c r="BO3767" s="1">
        <v>0</v>
      </c>
      <c r="BP3767" s="1">
        <v>7</v>
      </c>
      <c r="BQ3767" s="1">
        <v>7</v>
      </c>
      <c r="BR3767" s="1">
        <v>7</v>
      </c>
      <c r="BS3767" s="1">
        <v>7</v>
      </c>
      <c r="BT3767" s="1">
        <v>7</v>
      </c>
      <c r="BU3767" s="1" t="str">
        <f>"12:00 AM"</f>
        <v>12:00 AM</v>
      </c>
      <c r="BV3767" s="1" t="str">
        <f>"8:00 AM"</f>
        <v>8:00 AM</v>
      </c>
      <c r="BW3767" s="1" t="s">
        <v>230</v>
      </c>
      <c r="BX3767" s="1">
        <v>0</v>
      </c>
      <c r="BY3767" s="1">
        <v>12</v>
      </c>
      <c r="BZ3767" s="1" t="s">
        <v>112</v>
      </c>
      <c r="CB3767" s="1" t="s">
        <v>15037</v>
      </c>
      <c r="CC3767" s="1" t="s">
        <v>15038</v>
      </c>
      <c r="CE3767" s="1" t="s">
        <v>167</v>
      </c>
      <c r="CF3767" s="1" t="s">
        <v>117</v>
      </c>
      <c r="CG3767" s="1">
        <v>96950</v>
      </c>
      <c r="CH3767" s="3">
        <v>12.14</v>
      </c>
      <c r="CI3767" s="3">
        <v>12.14</v>
      </c>
      <c r="CJ3767" s="3">
        <v>18.21</v>
      </c>
      <c r="CK3767" s="3">
        <v>18.21</v>
      </c>
      <c r="CL3767" s="1" t="s">
        <v>137</v>
      </c>
      <c r="CM3767" s="1" t="s">
        <v>331</v>
      </c>
      <c r="CN3767" s="1" t="s">
        <v>139</v>
      </c>
      <c r="CP3767" s="1" t="s">
        <v>112</v>
      </c>
      <c r="CQ3767" s="1" t="s">
        <v>111</v>
      </c>
      <c r="CR3767" s="1" t="s">
        <v>112</v>
      </c>
      <c r="CS3767" s="1" t="s">
        <v>111</v>
      </c>
      <c r="CT3767" s="1" t="s">
        <v>138</v>
      </c>
      <c r="CU3767" s="1" t="s">
        <v>111</v>
      </c>
      <c r="CV3767" s="1" t="s">
        <v>138</v>
      </c>
      <c r="CW3767" s="1" t="s">
        <v>331</v>
      </c>
      <c r="CX3767" s="1">
        <v>16702876661</v>
      </c>
      <c r="CY3767" s="1" t="s">
        <v>15035</v>
      </c>
      <c r="CZ3767" s="1" t="s">
        <v>138</v>
      </c>
      <c r="DA3767" s="1" t="s">
        <v>111</v>
      </c>
      <c r="DB3767" s="1" t="s">
        <v>112</v>
      </c>
    </row>
    <row r="3768" spans="1:111" ht="15.6" customHeight="1" x14ac:dyDescent="0.25">
      <c r="A3768" s="1" t="s">
        <v>22037</v>
      </c>
      <c r="B3768" s="1" t="s">
        <v>109</v>
      </c>
      <c r="C3768" s="2">
        <v>44354.861431597223</v>
      </c>
      <c r="D3768" s="2">
        <v>44405</v>
      </c>
      <c r="E3768" s="1" t="s">
        <v>110</v>
      </c>
      <c r="F3768" s="2">
        <v>44468.833333333336</v>
      </c>
      <c r="G3768" s="1" t="s">
        <v>112</v>
      </c>
      <c r="H3768" s="1" t="s">
        <v>112</v>
      </c>
      <c r="I3768" s="1" t="s">
        <v>112</v>
      </c>
      <c r="J3768" s="1" t="s">
        <v>3359</v>
      </c>
      <c r="K3768" s="1" t="s">
        <v>3360</v>
      </c>
      <c r="L3768" s="1" t="s">
        <v>3361</v>
      </c>
      <c r="N3768" s="1" t="s">
        <v>167</v>
      </c>
      <c r="O3768" s="1" t="s">
        <v>117</v>
      </c>
      <c r="P3768" s="9">
        <v>96950</v>
      </c>
      <c r="Q3768" s="1" t="s">
        <v>118</v>
      </c>
      <c r="S3768" s="1">
        <v>16702345900</v>
      </c>
      <c r="T3768" s="1">
        <v>563</v>
      </c>
      <c r="U3768" s="1">
        <v>721110</v>
      </c>
      <c r="V3768" s="1" t="s">
        <v>119</v>
      </c>
      <c r="X3768" s="1" t="s">
        <v>3362</v>
      </c>
      <c r="Y3768" s="1" t="s">
        <v>3363</v>
      </c>
      <c r="AA3768" s="1" t="s">
        <v>3235</v>
      </c>
      <c r="AB3768" s="1" t="s">
        <v>3361</v>
      </c>
      <c r="AD3768" s="1" t="s">
        <v>167</v>
      </c>
      <c r="AE3768" s="1" t="s">
        <v>117</v>
      </c>
      <c r="AF3768" s="9">
        <v>96950</v>
      </c>
      <c r="AG3768" s="1" t="s">
        <v>118</v>
      </c>
      <c r="AI3768" s="1">
        <v>16702345900</v>
      </c>
      <c r="AJ3768" s="1">
        <v>563</v>
      </c>
      <c r="AK3768" s="1" t="s">
        <v>3364</v>
      </c>
      <c r="BC3768" s="1" t="str">
        <f>"35-9021.00"</f>
        <v>35-9021.00</v>
      </c>
      <c r="BD3768" s="1" t="s">
        <v>1160</v>
      </c>
      <c r="BE3768" s="1" t="s">
        <v>7456</v>
      </c>
      <c r="BF3768" s="1" t="s">
        <v>7457</v>
      </c>
      <c r="BG3768" s="1">
        <v>1</v>
      </c>
      <c r="BI3768" s="2">
        <v>44470</v>
      </c>
      <c r="BJ3768" s="2">
        <v>44834</v>
      </c>
      <c r="BM3768" s="1">
        <v>40</v>
      </c>
      <c r="BN3768" s="1">
        <v>7</v>
      </c>
      <c r="BO3768" s="1">
        <v>7</v>
      </c>
      <c r="BP3768" s="1">
        <v>6</v>
      </c>
      <c r="BQ3768" s="1">
        <v>0</v>
      </c>
      <c r="BR3768" s="1">
        <v>6</v>
      </c>
      <c r="BS3768" s="1">
        <v>7</v>
      </c>
      <c r="BT3768" s="1">
        <v>7</v>
      </c>
      <c r="BU3768" s="1" t="str">
        <f>"3:30 PM"</f>
        <v>3:30 PM</v>
      </c>
      <c r="BV3768" s="1" t="str">
        <f>"10:30 PM"</f>
        <v>10:30 PM</v>
      </c>
      <c r="BW3768" s="1" t="s">
        <v>135</v>
      </c>
      <c r="BX3768" s="1">
        <v>0</v>
      </c>
      <c r="BY3768" s="1">
        <v>0</v>
      </c>
      <c r="BZ3768" s="1" t="s">
        <v>112</v>
      </c>
      <c r="CB3768" s="1" t="s">
        <v>3367</v>
      </c>
      <c r="CC3768" s="1" t="s">
        <v>3368</v>
      </c>
      <c r="CE3768" s="1" t="s">
        <v>167</v>
      </c>
      <c r="CF3768" s="1" t="s">
        <v>117</v>
      </c>
      <c r="CG3768" s="1">
        <v>96950</v>
      </c>
      <c r="CH3768" s="3">
        <v>7.76</v>
      </c>
      <c r="CI3768" s="3">
        <v>7.76</v>
      </c>
      <c r="CJ3768" s="3">
        <v>11.64</v>
      </c>
      <c r="CK3768" s="3">
        <v>11.64</v>
      </c>
      <c r="CL3768" s="1" t="s">
        <v>137</v>
      </c>
      <c r="CN3768" s="1" t="s">
        <v>139</v>
      </c>
      <c r="CP3768" s="1" t="s">
        <v>112</v>
      </c>
      <c r="CQ3768" s="1" t="s">
        <v>111</v>
      </c>
      <c r="CR3768" s="1" t="s">
        <v>112</v>
      </c>
      <c r="CS3768" s="1" t="s">
        <v>111</v>
      </c>
      <c r="CT3768" s="1" t="s">
        <v>138</v>
      </c>
      <c r="CU3768" s="1" t="s">
        <v>111</v>
      </c>
      <c r="CV3768" s="1" t="s">
        <v>138</v>
      </c>
      <c r="CW3768" s="1" t="s">
        <v>3369</v>
      </c>
      <c r="CX3768" s="1">
        <v>16702345900</v>
      </c>
      <c r="CY3768" s="1" t="s">
        <v>3364</v>
      </c>
      <c r="CZ3768" s="1" t="s">
        <v>138</v>
      </c>
      <c r="DA3768" s="1" t="s">
        <v>111</v>
      </c>
      <c r="DB3768" s="1" t="s">
        <v>112</v>
      </c>
    </row>
    <row r="3769" spans="1:111" ht="15.6" customHeight="1" x14ac:dyDescent="0.25">
      <c r="A3769" s="1" t="s">
        <v>22045</v>
      </c>
      <c r="B3769" s="1" t="s">
        <v>109</v>
      </c>
      <c r="C3769" s="2">
        <v>44406.986446990741</v>
      </c>
      <c r="D3769" s="2">
        <v>44448</v>
      </c>
      <c r="E3769" s="1" t="s">
        <v>110</v>
      </c>
      <c r="F3769" s="2">
        <v>44468.833333333336</v>
      </c>
      <c r="G3769" s="1" t="s">
        <v>112</v>
      </c>
      <c r="H3769" s="1" t="s">
        <v>112</v>
      </c>
      <c r="I3769" s="1" t="s">
        <v>112</v>
      </c>
      <c r="J3769" s="1" t="s">
        <v>6728</v>
      </c>
      <c r="L3769" s="1" t="s">
        <v>6729</v>
      </c>
      <c r="M3769" s="1" t="s">
        <v>6730</v>
      </c>
      <c r="N3769" s="1" t="s">
        <v>116</v>
      </c>
      <c r="O3769" s="1" t="s">
        <v>117</v>
      </c>
      <c r="P3769" s="9">
        <v>96950</v>
      </c>
      <c r="Q3769" s="1" t="s">
        <v>118</v>
      </c>
      <c r="R3769" s="1" t="s">
        <v>138</v>
      </c>
      <c r="S3769" s="1">
        <v>16717277973</v>
      </c>
      <c r="U3769" s="1">
        <v>23821</v>
      </c>
      <c r="V3769" s="1" t="s">
        <v>119</v>
      </c>
      <c r="X3769" s="1" t="s">
        <v>899</v>
      </c>
      <c r="Y3769" s="1" t="s">
        <v>6731</v>
      </c>
      <c r="Z3769" s="1" t="s">
        <v>4367</v>
      </c>
      <c r="AA3769" s="1" t="s">
        <v>245</v>
      </c>
      <c r="AB3769" s="1" t="s">
        <v>6729</v>
      </c>
      <c r="AC3769" s="1" t="s">
        <v>6730</v>
      </c>
      <c r="AD3769" s="1" t="s">
        <v>116</v>
      </c>
      <c r="AE3769" s="1" t="s">
        <v>117</v>
      </c>
      <c r="AF3769" s="9">
        <v>96950</v>
      </c>
      <c r="AG3769" s="1" t="s">
        <v>118</v>
      </c>
      <c r="AH3769" s="1" t="s">
        <v>138</v>
      </c>
      <c r="AI3769" s="1">
        <v>16717277973</v>
      </c>
      <c r="AK3769" s="1" t="s">
        <v>6732</v>
      </c>
      <c r="AL3769" s="1" t="s">
        <v>653</v>
      </c>
      <c r="AM3769" s="1" t="s">
        <v>3050</v>
      </c>
      <c r="AN3769" s="1" t="s">
        <v>3376</v>
      </c>
      <c r="AO3769" s="1" t="s">
        <v>1868</v>
      </c>
      <c r="AP3769" s="1" t="s">
        <v>3377</v>
      </c>
      <c r="AQ3769" s="1" t="s">
        <v>1197</v>
      </c>
      <c r="AR3769" s="1" t="s">
        <v>116</v>
      </c>
      <c r="AS3769" s="1" t="s">
        <v>117</v>
      </c>
      <c r="AT3769" s="9">
        <v>96950</v>
      </c>
      <c r="AU3769" s="1" t="s">
        <v>118</v>
      </c>
      <c r="AV3769" s="1" t="s">
        <v>138</v>
      </c>
      <c r="AW3769" s="1">
        <v>16702331209</v>
      </c>
      <c r="AX3769" s="1" t="s">
        <v>138</v>
      </c>
      <c r="AY3769" s="1" t="s">
        <v>3378</v>
      </c>
      <c r="AZ3769" s="1" t="s">
        <v>3379</v>
      </c>
      <c r="BA3769" s="1" t="s">
        <v>117</v>
      </c>
      <c r="BB3769" s="1" t="s">
        <v>661</v>
      </c>
      <c r="BC3769" s="1" t="str">
        <f>"17-2071.00"</f>
        <v>17-2071.00</v>
      </c>
      <c r="BD3769" s="1" t="s">
        <v>6733</v>
      </c>
      <c r="BE3769" s="1" t="s">
        <v>6734</v>
      </c>
      <c r="BF3769" s="1" t="s">
        <v>6735</v>
      </c>
      <c r="BG3769" s="1">
        <v>1</v>
      </c>
      <c r="BI3769" s="2">
        <v>44470</v>
      </c>
      <c r="BJ3769" s="2">
        <v>44834</v>
      </c>
      <c r="BM3769" s="1">
        <v>40</v>
      </c>
      <c r="BN3769" s="1">
        <v>0</v>
      </c>
      <c r="BO3769" s="1">
        <v>8</v>
      </c>
      <c r="BP3769" s="1">
        <v>8</v>
      </c>
      <c r="BQ3769" s="1">
        <v>8</v>
      </c>
      <c r="BR3769" s="1">
        <v>8</v>
      </c>
      <c r="BS3769" s="1">
        <v>8</v>
      </c>
      <c r="BT3769" s="1">
        <v>0</v>
      </c>
      <c r="BU3769" s="1" t="str">
        <f>"8:00 AM"</f>
        <v>8:00 AM</v>
      </c>
      <c r="BV3769" s="1" t="str">
        <f>"5:00 PM"</f>
        <v>5:00 PM</v>
      </c>
      <c r="BW3769" s="1" t="s">
        <v>193</v>
      </c>
      <c r="BX3769" s="1">
        <v>0</v>
      </c>
      <c r="BY3769" s="1">
        <v>48</v>
      </c>
      <c r="BZ3769" s="1" t="s">
        <v>112</v>
      </c>
      <c r="CB3769" s="1" t="s">
        <v>6736</v>
      </c>
      <c r="CC3769" s="1" t="s">
        <v>6730</v>
      </c>
      <c r="CE3769" s="1" t="s">
        <v>116</v>
      </c>
      <c r="CF3769" s="1" t="s">
        <v>117</v>
      </c>
      <c r="CG3769" s="1">
        <v>96950</v>
      </c>
      <c r="CH3769" s="3">
        <v>23.94</v>
      </c>
      <c r="CI3769" s="3">
        <v>23.94</v>
      </c>
      <c r="CJ3769" s="3">
        <v>35.909999999999997</v>
      </c>
      <c r="CK3769" s="3">
        <v>35.909999999999997</v>
      </c>
      <c r="CL3769" s="1" t="s">
        <v>137</v>
      </c>
      <c r="CM3769" s="1" t="s">
        <v>138</v>
      </c>
      <c r="CN3769" s="1" t="s">
        <v>139</v>
      </c>
      <c r="CP3769" s="1" t="s">
        <v>112</v>
      </c>
      <c r="CQ3769" s="1" t="s">
        <v>111</v>
      </c>
      <c r="CR3769" s="1" t="s">
        <v>112</v>
      </c>
      <c r="CS3769" s="1" t="s">
        <v>111</v>
      </c>
      <c r="CT3769" s="1" t="s">
        <v>138</v>
      </c>
      <c r="CU3769" s="1" t="s">
        <v>111</v>
      </c>
      <c r="CV3769" s="1" t="s">
        <v>138</v>
      </c>
      <c r="CW3769" s="1" t="s">
        <v>138</v>
      </c>
      <c r="CX3769" s="1">
        <v>16717277973</v>
      </c>
      <c r="CY3769" s="1" t="s">
        <v>6737</v>
      </c>
      <c r="CZ3769" s="1" t="s">
        <v>138</v>
      </c>
      <c r="DA3769" s="1" t="s">
        <v>111</v>
      </c>
      <c r="DB3769" s="1" t="s">
        <v>112</v>
      </c>
      <c r="DC3769" s="1" t="s">
        <v>3050</v>
      </c>
      <c r="DD3769" s="1" t="s">
        <v>3376</v>
      </c>
      <c r="DE3769" s="1" t="s">
        <v>3384</v>
      </c>
      <c r="DF3769" s="1" t="s">
        <v>3379</v>
      </c>
      <c r="DG3769" s="1" t="s">
        <v>3378</v>
      </c>
    </row>
    <row r="3770" spans="1:111" ht="15.6" customHeight="1" x14ac:dyDescent="0.25">
      <c r="A3770" s="1" t="s">
        <v>22068</v>
      </c>
      <c r="B3770" s="1" t="s">
        <v>109</v>
      </c>
      <c r="C3770" s="2">
        <v>44393.091203472221</v>
      </c>
      <c r="D3770" s="2">
        <v>44455</v>
      </c>
      <c r="E3770" s="1" t="s">
        <v>180</v>
      </c>
      <c r="G3770" s="1" t="s">
        <v>111</v>
      </c>
      <c r="H3770" s="1" t="s">
        <v>112</v>
      </c>
      <c r="I3770" s="1" t="s">
        <v>112</v>
      </c>
      <c r="J3770" s="1" t="s">
        <v>4363</v>
      </c>
      <c r="K3770" s="1" t="s">
        <v>4364</v>
      </c>
      <c r="L3770" s="1" t="s">
        <v>4365</v>
      </c>
      <c r="M3770" s="1" t="s">
        <v>4366</v>
      </c>
      <c r="N3770" s="1" t="s">
        <v>116</v>
      </c>
      <c r="O3770" s="1" t="s">
        <v>117</v>
      </c>
      <c r="P3770" s="9">
        <v>96950</v>
      </c>
      <c r="Q3770" s="1" t="s">
        <v>118</v>
      </c>
      <c r="R3770" s="1" t="s">
        <v>138</v>
      </c>
      <c r="S3770" s="1">
        <v>16702340545</v>
      </c>
      <c r="U3770" s="1">
        <v>722310</v>
      </c>
      <c r="V3770" s="1" t="s">
        <v>119</v>
      </c>
      <c r="X3770" s="1" t="s">
        <v>4372</v>
      </c>
      <c r="Y3770" s="1" t="s">
        <v>4373</v>
      </c>
      <c r="Z3770" s="1" t="s">
        <v>4374</v>
      </c>
      <c r="AA3770" s="1" t="s">
        <v>245</v>
      </c>
      <c r="AB3770" s="1" t="s">
        <v>22069</v>
      </c>
      <c r="AC3770" s="1" t="s">
        <v>17003</v>
      </c>
      <c r="AD3770" s="1" t="s">
        <v>116</v>
      </c>
      <c r="AE3770" s="1" t="s">
        <v>117</v>
      </c>
      <c r="AF3770" s="9">
        <v>96950</v>
      </c>
      <c r="AG3770" s="1" t="s">
        <v>118</v>
      </c>
      <c r="AH3770" s="1" t="s">
        <v>138</v>
      </c>
      <c r="AI3770" s="1">
        <v>16702355009</v>
      </c>
      <c r="AK3770" s="1" t="s">
        <v>4378</v>
      </c>
      <c r="AL3770" s="1" t="s">
        <v>125</v>
      </c>
      <c r="AM3770" s="1" t="s">
        <v>4372</v>
      </c>
      <c r="AN3770" s="1" t="s">
        <v>4373</v>
      </c>
      <c r="AO3770" s="1" t="s">
        <v>4374</v>
      </c>
      <c r="AP3770" s="1" t="s">
        <v>4375</v>
      </c>
      <c r="AQ3770" s="1" t="s">
        <v>4376</v>
      </c>
      <c r="AR3770" s="1" t="s">
        <v>4377</v>
      </c>
      <c r="AS3770" s="1" t="s">
        <v>117</v>
      </c>
      <c r="AT3770" s="9">
        <v>96950</v>
      </c>
      <c r="AU3770" s="1" t="s">
        <v>118</v>
      </c>
      <c r="AV3770" s="1" t="s">
        <v>138</v>
      </c>
      <c r="AW3770" s="1">
        <v>16702355009</v>
      </c>
      <c r="AY3770" s="1" t="s">
        <v>4378</v>
      </c>
      <c r="AZ3770" s="1" t="s">
        <v>4379</v>
      </c>
      <c r="BC3770" s="1" t="str">
        <f>"49-3023.01"</f>
        <v>49-3023.01</v>
      </c>
      <c r="BD3770" s="1" t="s">
        <v>608</v>
      </c>
      <c r="BE3770" s="1" t="s">
        <v>4380</v>
      </c>
      <c r="BF3770" s="1" t="s">
        <v>4381</v>
      </c>
      <c r="BG3770" s="1">
        <v>1</v>
      </c>
      <c r="BI3770" s="2">
        <v>44470</v>
      </c>
      <c r="BJ3770" s="2">
        <v>44834</v>
      </c>
      <c r="BM3770" s="1">
        <v>35</v>
      </c>
      <c r="BN3770" s="1">
        <v>0</v>
      </c>
      <c r="BO3770" s="1">
        <v>7</v>
      </c>
      <c r="BP3770" s="1">
        <v>7</v>
      </c>
      <c r="BQ3770" s="1">
        <v>7</v>
      </c>
      <c r="BR3770" s="1">
        <v>7</v>
      </c>
      <c r="BS3770" s="1">
        <v>7</v>
      </c>
      <c r="BT3770" s="1">
        <v>0</v>
      </c>
      <c r="BU3770" s="1" t="str">
        <f>"8:00 AM"</f>
        <v>8:00 AM</v>
      </c>
      <c r="BV3770" s="1" t="str">
        <f>"5:00 PM"</f>
        <v>5:00 PM</v>
      </c>
      <c r="BW3770" s="1" t="s">
        <v>135</v>
      </c>
      <c r="BX3770" s="1">
        <v>0</v>
      </c>
      <c r="BY3770" s="1">
        <v>24</v>
      </c>
      <c r="BZ3770" s="1" t="s">
        <v>112</v>
      </c>
      <c r="CB3770" s="4" t="s">
        <v>4382</v>
      </c>
      <c r="CC3770" s="1" t="s">
        <v>4383</v>
      </c>
      <c r="CD3770" s="1" t="s">
        <v>4384</v>
      </c>
      <c r="CE3770" s="1" t="s">
        <v>167</v>
      </c>
      <c r="CF3770" s="1" t="s">
        <v>117</v>
      </c>
      <c r="CG3770" s="1">
        <v>96950</v>
      </c>
      <c r="CH3770" s="3">
        <v>9.4499999999999993</v>
      </c>
      <c r="CI3770" s="3">
        <v>9.4499999999999993</v>
      </c>
      <c r="CJ3770" s="3">
        <v>14.17</v>
      </c>
      <c r="CK3770" s="3">
        <v>14.17</v>
      </c>
      <c r="CL3770" s="1" t="s">
        <v>137</v>
      </c>
      <c r="CM3770" s="1" t="s">
        <v>21139</v>
      </c>
      <c r="CN3770" s="1" t="s">
        <v>139</v>
      </c>
      <c r="CP3770" s="1" t="s">
        <v>112</v>
      </c>
      <c r="CQ3770" s="1" t="s">
        <v>111</v>
      </c>
      <c r="CR3770" s="1" t="s">
        <v>111</v>
      </c>
      <c r="CS3770" s="1" t="s">
        <v>111</v>
      </c>
      <c r="CT3770" s="1" t="s">
        <v>138</v>
      </c>
      <c r="CU3770" s="1" t="s">
        <v>111</v>
      </c>
      <c r="CV3770" s="1" t="s">
        <v>111</v>
      </c>
      <c r="CW3770" s="1" t="s">
        <v>22070</v>
      </c>
      <c r="CX3770" s="1">
        <v>16702355009</v>
      </c>
      <c r="CY3770" s="1" t="s">
        <v>4378</v>
      </c>
      <c r="CZ3770" s="1" t="s">
        <v>138</v>
      </c>
      <c r="DA3770" s="1" t="s">
        <v>111</v>
      </c>
      <c r="DB3770" s="1" t="s">
        <v>112</v>
      </c>
    </row>
    <row r="3771" spans="1:111" ht="15.6" customHeight="1" x14ac:dyDescent="0.25">
      <c r="A3771" s="1" t="s">
        <v>22073</v>
      </c>
      <c r="B3771" s="1" t="s">
        <v>109</v>
      </c>
      <c r="C3771" s="2">
        <v>44031.81107210648</v>
      </c>
      <c r="D3771" s="2">
        <v>44106</v>
      </c>
      <c r="E3771" s="1" t="s">
        <v>110</v>
      </c>
      <c r="F3771" s="2">
        <v>44102.833333333336</v>
      </c>
      <c r="G3771" s="1" t="s">
        <v>111</v>
      </c>
      <c r="H3771" s="1" t="s">
        <v>112</v>
      </c>
      <c r="I3771" s="1" t="s">
        <v>112</v>
      </c>
      <c r="J3771" s="1" t="s">
        <v>7649</v>
      </c>
      <c r="L3771" s="1" t="s">
        <v>7650</v>
      </c>
      <c r="N3771" s="1" t="s">
        <v>167</v>
      </c>
      <c r="O3771" s="1" t="s">
        <v>117</v>
      </c>
      <c r="P3771" s="9">
        <v>96950</v>
      </c>
      <c r="Q3771" s="1" t="s">
        <v>118</v>
      </c>
      <c r="S3771" s="1">
        <v>16702349013</v>
      </c>
      <c r="U3771" s="1">
        <v>52232</v>
      </c>
      <c r="V3771" s="1" t="s">
        <v>119</v>
      </c>
      <c r="X3771" s="1" t="s">
        <v>7651</v>
      </c>
      <c r="Y3771" s="1" t="s">
        <v>7652</v>
      </c>
      <c r="Z3771" s="1" t="s">
        <v>7653</v>
      </c>
      <c r="AA3771" s="1" t="s">
        <v>171</v>
      </c>
      <c r="AB3771" s="1" t="s">
        <v>7650</v>
      </c>
      <c r="AD3771" s="1" t="s">
        <v>167</v>
      </c>
      <c r="AE3771" s="1" t="s">
        <v>117</v>
      </c>
      <c r="AF3771" s="9">
        <v>96950</v>
      </c>
      <c r="AG3771" s="1" t="s">
        <v>118</v>
      </c>
      <c r="AI3771" s="1">
        <v>16702349013</v>
      </c>
      <c r="AK3771" s="1" t="s">
        <v>7655</v>
      </c>
      <c r="BC3771" s="1" t="str">
        <f>"43-4051.00"</f>
        <v>43-4051.00</v>
      </c>
      <c r="BD3771" s="1" t="s">
        <v>2452</v>
      </c>
      <c r="BE3771" s="1" t="s">
        <v>10136</v>
      </c>
      <c r="BF3771" s="1" t="s">
        <v>10137</v>
      </c>
      <c r="BG3771" s="1">
        <v>1</v>
      </c>
      <c r="BI3771" s="2">
        <v>44105</v>
      </c>
      <c r="BJ3771" s="2">
        <v>44469</v>
      </c>
      <c r="BM3771" s="1">
        <v>35</v>
      </c>
      <c r="BN3771" s="1">
        <v>0</v>
      </c>
      <c r="BO3771" s="1">
        <v>7</v>
      </c>
      <c r="BP3771" s="1">
        <v>7</v>
      </c>
      <c r="BQ3771" s="1">
        <v>7</v>
      </c>
      <c r="BR3771" s="1">
        <v>7</v>
      </c>
      <c r="BS3771" s="1">
        <v>7</v>
      </c>
      <c r="BT3771" s="1">
        <v>0</v>
      </c>
      <c r="BU3771" s="1" t="str">
        <f>"9:00 AM"</f>
        <v>9:00 AM</v>
      </c>
      <c r="BV3771" s="1" t="str">
        <f>"5:00 PM"</f>
        <v>5:00 PM</v>
      </c>
      <c r="BW3771" s="1" t="s">
        <v>135</v>
      </c>
      <c r="BX3771" s="1">
        <v>0</v>
      </c>
      <c r="BY3771" s="1">
        <v>6</v>
      </c>
      <c r="BZ3771" s="1" t="s">
        <v>112</v>
      </c>
      <c r="CA3771" s="1">
        <v>0</v>
      </c>
      <c r="CB3771" s="4" t="s">
        <v>10138</v>
      </c>
      <c r="CC3771" s="1" t="s">
        <v>7659</v>
      </c>
      <c r="CD3771" s="1" t="s">
        <v>10139</v>
      </c>
      <c r="CE3771" s="1">
        <v>96950</v>
      </c>
      <c r="CF3771" s="1" t="s">
        <v>117</v>
      </c>
      <c r="CG3771" s="1">
        <v>96950</v>
      </c>
      <c r="CH3771" s="3">
        <v>12.57</v>
      </c>
      <c r="CI3771" s="3">
        <v>12.57</v>
      </c>
      <c r="CJ3771" s="3">
        <v>18.850000000000001</v>
      </c>
      <c r="CK3771" s="3">
        <v>18.850000000000001</v>
      </c>
      <c r="CL3771" s="1" t="s">
        <v>137</v>
      </c>
      <c r="CN3771" s="1" t="s">
        <v>139</v>
      </c>
      <c r="CP3771" s="1" t="s">
        <v>112</v>
      </c>
      <c r="CQ3771" s="1" t="s">
        <v>111</v>
      </c>
      <c r="CR3771" s="1" t="s">
        <v>112</v>
      </c>
      <c r="CS3771" s="1" t="s">
        <v>111</v>
      </c>
      <c r="CT3771" s="1" t="s">
        <v>138</v>
      </c>
      <c r="CU3771" s="1" t="s">
        <v>111</v>
      </c>
      <c r="CV3771" s="1" t="s">
        <v>138</v>
      </c>
      <c r="CW3771" s="1" t="s">
        <v>3422</v>
      </c>
      <c r="CX3771" s="1">
        <v>16702349013</v>
      </c>
      <c r="CY3771" s="1" t="s">
        <v>7655</v>
      </c>
      <c r="CZ3771" s="1" t="s">
        <v>428</v>
      </c>
      <c r="DA3771" s="1" t="s">
        <v>111</v>
      </c>
      <c r="DB3771" s="1" t="s">
        <v>112</v>
      </c>
    </row>
    <row r="3772" spans="1:111" ht="15.6" customHeight="1" x14ac:dyDescent="0.25">
      <c r="A3772" s="1" t="s">
        <v>22082</v>
      </c>
      <c r="B3772" s="1" t="s">
        <v>109</v>
      </c>
      <c r="C3772" s="2">
        <v>44033.725918402779</v>
      </c>
      <c r="D3772" s="2">
        <v>44110</v>
      </c>
      <c r="E3772" s="1" t="s">
        <v>180</v>
      </c>
      <c r="G3772" s="1" t="s">
        <v>112</v>
      </c>
      <c r="H3772" s="1" t="s">
        <v>112</v>
      </c>
      <c r="I3772" s="1" t="s">
        <v>112</v>
      </c>
      <c r="J3772" s="1" t="s">
        <v>22083</v>
      </c>
      <c r="L3772" s="1" t="s">
        <v>22084</v>
      </c>
      <c r="N3772" s="1" t="s">
        <v>157</v>
      </c>
      <c r="O3772" s="1" t="s">
        <v>117</v>
      </c>
      <c r="P3772" s="9">
        <v>96950</v>
      </c>
      <c r="Q3772" s="1" t="s">
        <v>118</v>
      </c>
      <c r="S3772" s="1">
        <v>16707837432</v>
      </c>
      <c r="U3772" s="1">
        <v>72251</v>
      </c>
      <c r="V3772" s="1" t="s">
        <v>119</v>
      </c>
      <c r="X3772" s="1" t="s">
        <v>22085</v>
      </c>
      <c r="Y3772" s="1" t="s">
        <v>22086</v>
      </c>
      <c r="Z3772" s="1" t="s">
        <v>236</v>
      </c>
      <c r="AA3772" s="1" t="s">
        <v>4248</v>
      </c>
      <c r="AB3772" s="1" t="s">
        <v>22084</v>
      </c>
      <c r="AD3772" s="1" t="s">
        <v>157</v>
      </c>
      <c r="AE3772" s="1" t="s">
        <v>117</v>
      </c>
      <c r="AF3772" s="9">
        <v>96950</v>
      </c>
      <c r="AG3772" s="1" t="s">
        <v>118</v>
      </c>
      <c r="AI3772" s="1">
        <v>16707837432</v>
      </c>
      <c r="AK3772" s="1" t="s">
        <v>16026</v>
      </c>
      <c r="BC3772" s="1" t="str">
        <f>"35-2014.00"</f>
        <v>35-2014.00</v>
      </c>
      <c r="BD3772" s="1" t="s">
        <v>152</v>
      </c>
      <c r="BE3772" s="1" t="s">
        <v>22087</v>
      </c>
      <c r="BF3772" s="1" t="s">
        <v>22088</v>
      </c>
      <c r="BG3772" s="1">
        <v>7</v>
      </c>
      <c r="BI3772" s="2">
        <v>44140</v>
      </c>
      <c r="BJ3772" s="2">
        <v>44504</v>
      </c>
      <c r="BM3772" s="1">
        <v>35</v>
      </c>
      <c r="BN3772" s="1">
        <v>0</v>
      </c>
      <c r="BO3772" s="1">
        <v>7</v>
      </c>
      <c r="BP3772" s="1">
        <v>7</v>
      </c>
      <c r="BQ3772" s="1">
        <v>7</v>
      </c>
      <c r="BR3772" s="1">
        <v>7</v>
      </c>
      <c r="BS3772" s="1">
        <v>7</v>
      </c>
      <c r="BT3772" s="1">
        <v>0</v>
      </c>
      <c r="BU3772" s="1" t="str">
        <f>"9:00 AM"</f>
        <v>9:00 AM</v>
      </c>
      <c r="BV3772" s="1" t="str">
        <f>"5:00 PM"</f>
        <v>5:00 PM</v>
      </c>
      <c r="BW3772" s="1" t="s">
        <v>135</v>
      </c>
      <c r="BX3772" s="1">
        <v>0</v>
      </c>
      <c r="BY3772" s="1">
        <v>12</v>
      </c>
      <c r="BZ3772" s="1" t="s">
        <v>112</v>
      </c>
      <c r="CA3772" s="1">
        <v>0</v>
      </c>
      <c r="CB3772" s="4" t="s">
        <v>22089</v>
      </c>
      <c r="CC3772" s="1" t="s">
        <v>22090</v>
      </c>
      <c r="CD3772" s="1" t="s">
        <v>22084</v>
      </c>
      <c r="CE3772" s="1" t="s">
        <v>157</v>
      </c>
      <c r="CF3772" s="1" t="s">
        <v>117</v>
      </c>
      <c r="CG3772" s="1">
        <v>96950</v>
      </c>
      <c r="CH3772" s="3">
        <v>7.92</v>
      </c>
      <c r="CI3772" s="3">
        <v>7.92</v>
      </c>
      <c r="CJ3772" s="3">
        <v>11.88</v>
      </c>
      <c r="CK3772" s="3">
        <v>11.88</v>
      </c>
      <c r="CL3772" s="1" t="s">
        <v>137</v>
      </c>
      <c r="CM3772" s="1" t="s">
        <v>138</v>
      </c>
      <c r="CN3772" s="1" t="s">
        <v>139</v>
      </c>
      <c r="CP3772" s="1" t="s">
        <v>112</v>
      </c>
      <c r="CQ3772" s="1" t="s">
        <v>111</v>
      </c>
      <c r="CR3772" s="1" t="s">
        <v>112</v>
      </c>
      <c r="CS3772" s="1" t="s">
        <v>111</v>
      </c>
      <c r="CT3772" s="1" t="s">
        <v>138</v>
      </c>
      <c r="CU3772" s="1" t="s">
        <v>111</v>
      </c>
      <c r="CV3772" s="1" t="s">
        <v>111</v>
      </c>
      <c r="CW3772" s="1" t="s">
        <v>1034</v>
      </c>
      <c r="CX3772" s="1">
        <v>16707837432</v>
      </c>
      <c r="CY3772" s="1" t="s">
        <v>16026</v>
      </c>
      <c r="CZ3772" s="1" t="s">
        <v>138</v>
      </c>
      <c r="DA3772" s="1" t="s">
        <v>111</v>
      </c>
      <c r="DB3772" s="1" t="s">
        <v>112</v>
      </c>
    </row>
    <row r="3773" spans="1:111" ht="15.6" customHeight="1" x14ac:dyDescent="0.25">
      <c r="A3773" s="1" t="s">
        <v>22095</v>
      </c>
      <c r="B3773" s="1" t="s">
        <v>109</v>
      </c>
      <c r="C3773" s="2">
        <v>44048.411688425927</v>
      </c>
      <c r="D3773" s="2">
        <v>44140</v>
      </c>
      <c r="E3773" s="1" t="s">
        <v>110</v>
      </c>
      <c r="F3773" s="2">
        <v>44103.833333333336</v>
      </c>
      <c r="G3773" s="1" t="s">
        <v>111</v>
      </c>
      <c r="H3773" s="1" t="s">
        <v>112</v>
      </c>
      <c r="I3773" s="1" t="s">
        <v>112</v>
      </c>
      <c r="J3773" s="1" t="s">
        <v>22096</v>
      </c>
      <c r="K3773" s="1" t="s">
        <v>22097</v>
      </c>
      <c r="L3773" s="1" t="s">
        <v>22098</v>
      </c>
      <c r="N3773" s="1" t="s">
        <v>116</v>
      </c>
      <c r="O3773" s="1" t="s">
        <v>117</v>
      </c>
      <c r="P3773" s="9">
        <v>96950</v>
      </c>
      <c r="Q3773" s="1" t="s">
        <v>118</v>
      </c>
      <c r="R3773" s="1" t="s">
        <v>138</v>
      </c>
      <c r="S3773" s="1">
        <v>16702869274</v>
      </c>
      <c r="U3773" s="1">
        <v>81211</v>
      </c>
      <c r="V3773" s="1" t="s">
        <v>119</v>
      </c>
      <c r="X3773" s="1" t="s">
        <v>22099</v>
      </c>
      <c r="Y3773" s="1" t="s">
        <v>22100</v>
      </c>
      <c r="Z3773" s="1" t="s">
        <v>22101</v>
      </c>
      <c r="AA3773" s="1" t="s">
        <v>619</v>
      </c>
      <c r="AB3773" s="1" t="s">
        <v>22102</v>
      </c>
      <c r="AD3773" s="1" t="s">
        <v>116</v>
      </c>
      <c r="AE3773" s="1" t="s">
        <v>117</v>
      </c>
      <c r="AF3773" s="9">
        <v>96950</v>
      </c>
      <c r="AG3773" s="1" t="s">
        <v>118</v>
      </c>
      <c r="AH3773" s="1" t="s">
        <v>138</v>
      </c>
      <c r="AI3773" s="1">
        <v>16702869274</v>
      </c>
      <c r="AK3773" s="1" t="s">
        <v>22103</v>
      </c>
      <c r="BC3773" s="1" t="str">
        <f>"39-5092.00"</f>
        <v>39-5092.00</v>
      </c>
      <c r="BD3773" s="1" t="s">
        <v>1571</v>
      </c>
      <c r="BE3773" s="1" t="s">
        <v>22104</v>
      </c>
      <c r="BF3773" s="1" t="s">
        <v>16962</v>
      </c>
      <c r="BG3773" s="1">
        <v>1</v>
      </c>
      <c r="BI3773" s="2">
        <v>44105</v>
      </c>
      <c r="BJ3773" s="2">
        <v>44469</v>
      </c>
      <c r="BM3773" s="1">
        <v>40</v>
      </c>
      <c r="BN3773" s="1">
        <v>0</v>
      </c>
      <c r="BO3773" s="1">
        <v>6</v>
      </c>
      <c r="BP3773" s="1">
        <v>6</v>
      </c>
      <c r="BQ3773" s="1">
        <v>7</v>
      </c>
      <c r="BR3773" s="1">
        <v>7</v>
      </c>
      <c r="BS3773" s="1">
        <v>7</v>
      </c>
      <c r="BT3773" s="1">
        <v>7</v>
      </c>
      <c r="BU3773" s="1" t="str">
        <f>"11:00 AM"</f>
        <v>11:00 AM</v>
      </c>
      <c r="BV3773" s="1" t="str">
        <f>"7:00 PM"</f>
        <v>7:00 PM</v>
      </c>
      <c r="BW3773" s="1" t="s">
        <v>135</v>
      </c>
      <c r="BX3773" s="1">
        <v>0</v>
      </c>
      <c r="BY3773" s="1">
        <v>12</v>
      </c>
      <c r="BZ3773" s="1" t="s">
        <v>111</v>
      </c>
      <c r="CA3773" s="1">
        <v>1</v>
      </c>
      <c r="CB3773" s="4" t="s">
        <v>22105</v>
      </c>
      <c r="CC3773" s="1" t="s">
        <v>22106</v>
      </c>
      <c r="CD3773" s="1" t="s">
        <v>1550</v>
      </c>
      <c r="CE3773" s="1" t="s">
        <v>116</v>
      </c>
      <c r="CF3773" s="1" t="s">
        <v>117</v>
      </c>
      <c r="CG3773" s="1">
        <v>96950</v>
      </c>
      <c r="CH3773" s="3">
        <v>9.35</v>
      </c>
      <c r="CI3773" s="3">
        <v>9.35</v>
      </c>
      <c r="CJ3773" s="3">
        <v>14.03</v>
      </c>
      <c r="CK3773" s="3">
        <v>14.03</v>
      </c>
      <c r="CL3773" s="1" t="s">
        <v>137</v>
      </c>
      <c r="CM3773" s="1" t="s">
        <v>362</v>
      </c>
      <c r="CN3773" s="1" t="s">
        <v>139</v>
      </c>
      <c r="CP3773" s="1" t="s">
        <v>112</v>
      </c>
      <c r="CQ3773" s="1" t="s">
        <v>111</v>
      </c>
      <c r="CR3773" s="1" t="s">
        <v>112</v>
      </c>
      <c r="CS3773" s="1" t="s">
        <v>111</v>
      </c>
      <c r="CT3773" s="1" t="s">
        <v>138</v>
      </c>
      <c r="CU3773" s="1" t="s">
        <v>111</v>
      </c>
      <c r="CV3773" s="1" t="s">
        <v>138</v>
      </c>
      <c r="CW3773" s="1" t="s">
        <v>362</v>
      </c>
      <c r="CX3773" s="1">
        <v>16702869274</v>
      </c>
      <c r="CY3773" s="1" t="s">
        <v>22103</v>
      </c>
      <c r="CZ3773" s="1" t="s">
        <v>138</v>
      </c>
      <c r="DA3773" s="1" t="s">
        <v>111</v>
      </c>
      <c r="DB3773" s="1" t="s">
        <v>112</v>
      </c>
    </row>
    <row r="3774" spans="1:111" ht="15.6" customHeight="1" x14ac:dyDescent="0.25">
      <c r="A3774" s="1" t="s">
        <v>22109</v>
      </c>
      <c r="B3774" s="1" t="s">
        <v>109</v>
      </c>
      <c r="C3774" s="2">
        <v>44057.445390277775</v>
      </c>
      <c r="D3774" s="2">
        <v>44147</v>
      </c>
      <c r="E3774" s="1" t="s">
        <v>110</v>
      </c>
      <c r="F3774" s="2">
        <v>44103.833333333336</v>
      </c>
      <c r="G3774" s="1" t="s">
        <v>111</v>
      </c>
      <c r="H3774" s="1" t="s">
        <v>112</v>
      </c>
      <c r="I3774" s="1" t="s">
        <v>112</v>
      </c>
      <c r="J3774" s="1" t="s">
        <v>10087</v>
      </c>
      <c r="L3774" s="1" t="s">
        <v>22110</v>
      </c>
      <c r="N3774" s="1" t="s">
        <v>116</v>
      </c>
      <c r="O3774" s="1" t="s">
        <v>117</v>
      </c>
      <c r="P3774" s="9">
        <v>96950</v>
      </c>
      <c r="Q3774" s="1" t="s">
        <v>118</v>
      </c>
      <c r="R3774" s="1" t="s">
        <v>138</v>
      </c>
      <c r="S3774" s="1">
        <v>16707838064</v>
      </c>
      <c r="U3774" s="1">
        <v>42448</v>
      </c>
      <c r="V3774" s="1" t="s">
        <v>119</v>
      </c>
      <c r="X3774" s="1" t="s">
        <v>10089</v>
      </c>
      <c r="Y3774" s="1" t="s">
        <v>10090</v>
      </c>
      <c r="Z3774" s="1" t="s">
        <v>138</v>
      </c>
      <c r="AA3774" s="1" t="s">
        <v>4667</v>
      </c>
      <c r="AB3774" s="1" t="s">
        <v>22110</v>
      </c>
      <c r="AD3774" s="1" t="s">
        <v>116</v>
      </c>
      <c r="AE3774" s="1" t="s">
        <v>117</v>
      </c>
      <c r="AF3774" s="9">
        <v>96950</v>
      </c>
      <c r="AG3774" s="1" t="s">
        <v>118</v>
      </c>
      <c r="AH3774" s="1" t="s">
        <v>138</v>
      </c>
      <c r="AI3774" s="1">
        <v>16707838064</v>
      </c>
      <c r="AK3774" s="1" t="s">
        <v>10091</v>
      </c>
      <c r="BC3774" s="1" t="str">
        <f>"41-4012.00"</f>
        <v>41-4012.00</v>
      </c>
      <c r="BD3774" s="1" t="s">
        <v>313</v>
      </c>
      <c r="BE3774" s="1" t="s">
        <v>22111</v>
      </c>
      <c r="BF3774" s="1" t="s">
        <v>3151</v>
      </c>
      <c r="BG3774" s="1">
        <v>1</v>
      </c>
      <c r="BI3774" s="2">
        <v>44105</v>
      </c>
      <c r="BJ3774" s="2">
        <v>44469</v>
      </c>
      <c r="BM3774" s="1">
        <v>40</v>
      </c>
      <c r="BN3774" s="1">
        <v>0</v>
      </c>
      <c r="BO3774" s="1">
        <v>8</v>
      </c>
      <c r="BP3774" s="1">
        <v>8</v>
      </c>
      <c r="BQ3774" s="1">
        <v>8</v>
      </c>
      <c r="BR3774" s="1">
        <v>8</v>
      </c>
      <c r="BS3774" s="1">
        <v>8</v>
      </c>
      <c r="BT3774" s="1">
        <v>0</v>
      </c>
      <c r="BU3774" s="1" t="str">
        <f>"9:00 AM"</f>
        <v>9:00 AM</v>
      </c>
      <c r="BV3774" s="1" t="str">
        <f>"6:00 PM"</f>
        <v>6:00 PM</v>
      </c>
      <c r="BW3774" s="1" t="s">
        <v>392</v>
      </c>
      <c r="BX3774" s="1">
        <v>0</v>
      </c>
      <c r="BY3774" s="1">
        <v>12</v>
      </c>
      <c r="BZ3774" s="1" t="s">
        <v>112</v>
      </c>
      <c r="CA3774" s="1">
        <v>0</v>
      </c>
      <c r="CB3774" s="4" t="s">
        <v>22112</v>
      </c>
      <c r="CC3774" s="1" t="s">
        <v>10088</v>
      </c>
      <c r="CE3774" s="1" t="s">
        <v>116</v>
      </c>
      <c r="CF3774" s="1" t="s">
        <v>117</v>
      </c>
      <c r="CG3774" s="1">
        <v>96950</v>
      </c>
      <c r="CH3774" s="3">
        <v>13.06</v>
      </c>
      <c r="CI3774" s="3">
        <v>13.06</v>
      </c>
      <c r="CJ3774" s="3">
        <v>19.59</v>
      </c>
      <c r="CK3774" s="3">
        <v>19.59</v>
      </c>
      <c r="CL3774" s="1" t="s">
        <v>137</v>
      </c>
      <c r="CM3774" s="1" t="s">
        <v>138</v>
      </c>
      <c r="CN3774" s="1" t="s">
        <v>139</v>
      </c>
      <c r="CP3774" s="1" t="s">
        <v>112</v>
      </c>
      <c r="CQ3774" s="1" t="s">
        <v>111</v>
      </c>
      <c r="CR3774" s="1" t="s">
        <v>112</v>
      </c>
      <c r="CS3774" s="1" t="s">
        <v>111</v>
      </c>
      <c r="CT3774" s="1" t="s">
        <v>138</v>
      </c>
      <c r="CU3774" s="1" t="s">
        <v>138</v>
      </c>
      <c r="CV3774" s="1" t="s">
        <v>138</v>
      </c>
      <c r="CW3774" s="1" t="s">
        <v>1731</v>
      </c>
      <c r="CX3774" s="1">
        <v>16707838064</v>
      </c>
      <c r="CY3774" s="1" t="s">
        <v>10091</v>
      </c>
      <c r="CZ3774" s="1" t="s">
        <v>138</v>
      </c>
      <c r="DA3774" s="1" t="s">
        <v>111</v>
      </c>
      <c r="DB3774" s="1" t="s">
        <v>112</v>
      </c>
    </row>
    <row r="3775" spans="1:111" ht="15.6" customHeight="1" x14ac:dyDescent="0.25">
      <c r="A3775" s="1" t="s">
        <v>22128</v>
      </c>
      <c r="B3775" s="1" t="s">
        <v>109</v>
      </c>
      <c r="C3775" s="2">
        <v>44062.229665393519</v>
      </c>
      <c r="D3775" s="2">
        <v>44152</v>
      </c>
      <c r="E3775" s="1" t="s">
        <v>180</v>
      </c>
      <c r="G3775" s="1" t="s">
        <v>112</v>
      </c>
      <c r="H3775" s="1" t="s">
        <v>112</v>
      </c>
      <c r="I3775" s="1" t="s">
        <v>112</v>
      </c>
      <c r="J3775" s="1" t="s">
        <v>19462</v>
      </c>
      <c r="K3775" s="1" t="s">
        <v>19463</v>
      </c>
      <c r="L3775" s="1" t="s">
        <v>2248</v>
      </c>
      <c r="N3775" s="1" t="s">
        <v>116</v>
      </c>
      <c r="O3775" s="1" t="s">
        <v>117</v>
      </c>
      <c r="P3775" s="9">
        <v>96950</v>
      </c>
      <c r="Q3775" s="1" t="s">
        <v>118</v>
      </c>
      <c r="R3775" s="1" t="s">
        <v>138</v>
      </c>
      <c r="S3775" s="1">
        <v>16702872161</v>
      </c>
      <c r="U3775" s="1">
        <v>561612</v>
      </c>
      <c r="V3775" s="1" t="s">
        <v>119</v>
      </c>
      <c r="X3775" s="1" t="s">
        <v>1357</v>
      </c>
      <c r="Y3775" s="1" t="s">
        <v>1358</v>
      </c>
      <c r="AA3775" s="1" t="s">
        <v>1028</v>
      </c>
      <c r="AB3775" s="1" t="s">
        <v>2248</v>
      </c>
      <c r="AD3775" s="1" t="s">
        <v>116</v>
      </c>
      <c r="AE3775" s="1" t="s">
        <v>117</v>
      </c>
      <c r="AF3775" s="9">
        <v>96950</v>
      </c>
      <c r="AG3775" s="1" t="s">
        <v>118</v>
      </c>
      <c r="AH3775" s="1" t="s">
        <v>138</v>
      </c>
      <c r="AI3775" s="1">
        <v>16702872161</v>
      </c>
      <c r="AK3775" s="1" t="s">
        <v>2249</v>
      </c>
      <c r="BC3775" s="1" t="str">
        <f>"37-2011.00"</f>
        <v>37-2011.00</v>
      </c>
      <c r="BD3775" s="1" t="s">
        <v>676</v>
      </c>
      <c r="BE3775" s="1" t="s">
        <v>22129</v>
      </c>
      <c r="BF3775" s="1" t="s">
        <v>578</v>
      </c>
      <c r="BG3775" s="1">
        <v>3</v>
      </c>
      <c r="BI3775" s="2">
        <v>44105</v>
      </c>
      <c r="BJ3775" s="2">
        <v>44469</v>
      </c>
      <c r="BM3775" s="1">
        <v>40</v>
      </c>
      <c r="BN3775" s="1">
        <v>0</v>
      </c>
      <c r="BO3775" s="1">
        <v>8</v>
      </c>
      <c r="BP3775" s="1">
        <v>8</v>
      </c>
      <c r="BQ3775" s="1">
        <v>8</v>
      </c>
      <c r="BR3775" s="1">
        <v>8</v>
      </c>
      <c r="BS3775" s="1">
        <v>8</v>
      </c>
      <c r="BT3775" s="1">
        <v>0</v>
      </c>
      <c r="BU3775" s="1" t="str">
        <f>"8:00 AM"</f>
        <v>8:00 AM</v>
      </c>
      <c r="BV3775" s="1" t="str">
        <f>"5:00 PM"</f>
        <v>5:00 PM</v>
      </c>
      <c r="BW3775" s="1" t="s">
        <v>135</v>
      </c>
      <c r="BX3775" s="1">
        <v>0</v>
      </c>
      <c r="BY3775" s="1">
        <v>12</v>
      </c>
      <c r="BZ3775" s="1" t="s">
        <v>112</v>
      </c>
      <c r="CA3775" s="1">
        <v>0</v>
      </c>
      <c r="CB3775" s="1" t="s">
        <v>2251</v>
      </c>
      <c r="CC3775" s="1" t="s">
        <v>2248</v>
      </c>
      <c r="CD3775" s="1" t="s">
        <v>22130</v>
      </c>
      <c r="CE3775" s="1" t="s">
        <v>116</v>
      </c>
      <c r="CF3775" s="1" t="s">
        <v>117</v>
      </c>
      <c r="CG3775" s="1">
        <v>96950</v>
      </c>
      <c r="CH3775" s="3">
        <v>10.42</v>
      </c>
      <c r="CI3775" s="3">
        <v>10.42</v>
      </c>
      <c r="CJ3775" s="3">
        <v>15.63</v>
      </c>
      <c r="CK3775" s="3">
        <v>15.63</v>
      </c>
      <c r="CL3775" s="1" t="s">
        <v>137</v>
      </c>
      <c r="CM3775" s="1" t="s">
        <v>168</v>
      </c>
      <c r="CN3775" s="1" t="s">
        <v>139</v>
      </c>
      <c r="CP3775" s="1" t="s">
        <v>112</v>
      </c>
      <c r="CQ3775" s="1" t="s">
        <v>111</v>
      </c>
      <c r="CR3775" s="1" t="s">
        <v>112</v>
      </c>
      <c r="CS3775" s="1" t="s">
        <v>111</v>
      </c>
      <c r="CT3775" s="1" t="s">
        <v>138</v>
      </c>
      <c r="CU3775" s="1" t="s">
        <v>111</v>
      </c>
      <c r="CV3775" s="1" t="s">
        <v>138</v>
      </c>
      <c r="CW3775" s="1" t="s">
        <v>2253</v>
      </c>
      <c r="CX3775" s="1">
        <v>16702872161</v>
      </c>
      <c r="CY3775" s="1" t="s">
        <v>2249</v>
      </c>
      <c r="CZ3775" s="1" t="s">
        <v>168</v>
      </c>
      <c r="DA3775" s="1" t="s">
        <v>111</v>
      </c>
      <c r="DB3775" s="1" t="s">
        <v>112</v>
      </c>
      <c r="DC3775" s="1" t="s">
        <v>1357</v>
      </c>
      <c r="DD3775" s="1" t="s">
        <v>1358</v>
      </c>
      <c r="DF3775" s="1" t="s">
        <v>19463</v>
      </c>
      <c r="DG3775" s="1" t="s">
        <v>2249</v>
      </c>
    </row>
    <row r="3776" spans="1:111" ht="15.6" customHeight="1" x14ac:dyDescent="0.25">
      <c r="A3776" s="1" t="s">
        <v>22135</v>
      </c>
      <c r="B3776" s="1" t="s">
        <v>109</v>
      </c>
      <c r="C3776" s="2">
        <v>44032.022878935182</v>
      </c>
      <c r="D3776" s="2">
        <v>44112</v>
      </c>
      <c r="E3776" s="1" t="s">
        <v>180</v>
      </c>
      <c r="G3776" s="1" t="s">
        <v>112</v>
      </c>
      <c r="H3776" s="1" t="s">
        <v>112</v>
      </c>
      <c r="I3776" s="1" t="s">
        <v>112</v>
      </c>
      <c r="J3776" s="1" t="s">
        <v>22136</v>
      </c>
      <c r="K3776" s="1" t="s">
        <v>22137</v>
      </c>
      <c r="L3776" s="1" t="s">
        <v>22138</v>
      </c>
      <c r="M3776" s="1" t="s">
        <v>138</v>
      </c>
      <c r="N3776" s="1" t="s">
        <v>116</v>
      </c>
      <c r="O3776" s="1" t="s">
        <v>117</v>
      </c>
      <c r="P3776" s="9">
        <v>96950</v>
      </c>
      <c r="Q3776" s="1" t="s">
        <v>118</v>
      </c>
      <c r="R3776" s="1" t="s">
        <v>242</v>
      </c>
      <c r="S3776" s="1">
        <v>16702856862</v>
      </c>
      <c r="U3776" s="1">
        <v>44413</v>
      </c>
      <c r="V3776" s="1" t="s">
        <v>119</v>
      </c>
      <c r="X3776" s="1" t="s">
        <v>12715</v>
      </c>
      <c r="Y3776" s="1" t="s">
        <v>12716</v>
      </c>
      <c r="AA3776" s="1" t="s">
        <v>973</v>
      </c>
      <c r="AB3776" s="1" t="s">
        <v>22138</v>
      </c>
      <c r="AC3776" s="1" t="s">
        <v>138</v>
      </c>
      <c r="AD3776" s="1" t="s">
        <v>116</v>
      </c>
      <c r="AE3776" s="1" t="s">
        <v>117</v>
      </c>
      <c r="AF3776" s="9">
        <v>96950</v>
      </c>
      <c r="AG3776" s="1" t="s">
        <v>118</v>
      </c>
      <c r="AH3776" s="1" t="s">
        <v>242</v>
      </c>
      <c r="AI3776" s="1">
        <v>16702856862</v>
      </c>
      <c r="AK3776" s="1" t="s">
        <v>22139</v>
      </c>
      <c r="BC3776" s="1" t="str">
        <f>"43-4051.00"</f>
        <v>43-4051.00</v>
      </c>
      <c r="BD3776" s="1" t="s">
        <v>2452</v>
      </c>
      <c r="BE3776" s="1" t="s">
        <v>22140</v>
      </c>
      <c r="BF3776" s="1" t="s">
        <v>3556</v>
      </c>
      <c r="BG3776" s="1">
        <v>1</v>
      </c>
      <c r="BI3776" s="2">
        <v>44105</v>
      </c>
      <c r="BJ3776" s="2">
        <v>44469</v>
      </c>
      <c r="BM3776" s="1">
        <v>40</v>
      </c>
      <c r="BN3776" s="1">
        <v>0</v>
      </c>
      <c r="BO3776" s="1">
        <v>8</v>
      </c>
      <c r="BP3776" s="1">
        <v>8</v>
      </c>
      <c r="BQ3776" s="1">
        <v>8</v>
      </c>
      <c r="BR3776" s="1">
        <v>8</v>
      </c>
      <c r="BS3776" s="1">
        <v>8</v>
      </c>
      <c r="BT3776" s="1">
        <v>0</v>
      </c>
      <c r="BU3776" s="1" t="str">
        <f>"8:00 AM"</f>
        <v>8:00 AM</v>
      </c>
      <c r="BV3776" s="1" t="str">
        <f>"5:00 PM"</f>
        <v>5:00 PM</v>
      </c>
      <c r="BW3776" s="1" t="s">
        <v>135</v>
      </c>
      <c r="BX3776" s="1">
        <v>0</v>
      </c>
      <c r="BY3776" s="1">
        <v>12</v>
      </c>
      <c r="BZ3776" s="1" t="s">
        <v>112</v>
      </c>
      <c r="CA3776" s="1">
        <v>0</v>
      </c>
      <c r="CB3776" s="4" t="s">
        <v>22141</v>
      </c>
      <c r="CC3776" s="1" t="s">
        <v>22138</v>
      </c>
      <c r="CD3776" s="1" t="s">
        <v>138</v>
      </c>
      <c r="CE3776" s="1" t="s">
        <v>116</v>
      </c>
      <c r="CF3776" s="1" t="s">
        <v>117</v>
      </c>
      <c r="CG3776" s="1">
        <v>96950</v>
      </c>
      <c r="CH3776" s="3">
        <v>9.26</v>
      </c>
      <c r="CI3776" s="3">
        <v>9.26</v>
      </c>
      <c r="CJ3776" s="3">
        <v>13.89</v>
      </c>
      <c r="CK3776" s="3">
        <v>13.89</v>
      </c>
      <c r="CL3776" s="1" t="s">
        <v>137</v>
      </c>
      <c r="CM3776" s="1" t="s">
        <v>22142</v>
      </c>
      <c r="CN3776" s="1" t="s">
        <v>139</v>
      </c>
      <c r="CP3776" s="1" t="s">
        <v>112</v>
      </c>
      <c r="CQ3776" s="1" t="s">
        <v>111</v>
      </c>
      <c r="CR3776" s="1" t="s">
        <v>112</v>
      </c>
      <c r="CS3776" s="1" t="s">
        <v>111</v>
      </c>
      <c r="CT3776" s="1" t="s">
        <v>138</v>
      </c>
      <c r="CU3776" s="1" t="s">
        <v>111</v>
      </c>
      <c r="CV3776" s="1" t="s">
        <v>138</v>
      </c>
      <c r="CW3776" s="1" t="s">
        <v>253</v>
      </c>
      <c r="CX3776" s="1">
        <v>16702856862</v>
      </c>
      <c r="CY3776" s="1" t="s">
        <v>16106</v>
      </c>
      <c r="CZ3776" s="1" t="s">
        <v>168</v>
      </c>
      <c r="DA3776" s="1" t="s">
        <v>111</v>
      </c>
      <c r="DB3776" s="1" t="s">
        <v>112</v>
      </c>
    </row>
    <row r="3777" spans="1:111" ht="15.6" customHeight="1" x14ac:dyDescent="0.25">
      <c r="A3777" s="1" t="s">
        <v>22150</v>
      </c>
      <c r="B3777" s="1" t="s">
        <v>109</v>
      </c>
      <c r="C3777" s="2">
        <v>44033.973859722224</v>
      </c>
      <c r="D3777" s="2">
        <v>44126</v>
      </c>
      <c r="E3777" s="1" t="s">
        <v>110</v>
      </c>
      <c r="F3777" s="2">
        <v>44103.833333333336</v>
      </c>
      <c r="G3777" s="1" t="s">
        <v>111</v>
      </c>
      <c r="H3777" s="1" t="s">
        <v>112</v>
      </c>
      <c r="I3777" s="1" t="s">
        <v>112</v>
      </c>
      <c r="J3777" s="1" t="s">
        <v>8417</v>
      </c>
      <c r="K3777" s="1" t="s">
        <v>138</v>
      </c>
      <c r="L3777" s="1" t="s">
        <v>8420</v>
      </c>
      <c r="M3777" s="1" t="s">
        <v>8419</v>
      </c>
      <c r="N3777" s="1" t="s">
        <v>116</v>
      </c>
      <c r="O3777" s="1" t="s">
        <v>117</v>
      </c>
      <c r="P3777" s="9">
        <v>96950</v>
      </c>
      <c r="Q3777" s="1" t="s">
        <v>118</v>
      </c>
      <c r="R3777" s="1" t="s">
        <v>138</v>
      </c>
      <c r="S3777" s="1">
        <v>16702341610</v>
      </c>
      <c r="U3777" s="1">
        <v>221114</v>
      </c>
      <c r="V3777" s="1" t="s">
        <v>119</v>
      </c>
      <c r="X3777" s="1" t="s">
        <v>1745</v>
      </c>
      <c r="Y3777" s="1" t="s">
        <v>1746</v>
      </c>
      <c r="AA3777" s="1" t="s">
        <v>245</v>
      </c>
      <c r="AB3777" s="1" t="s">
        <v>8420</v>
      </c>
      <c r="AC3777" s="1" t="s">
        <v>8419</v>
      </c>
      <c r="AD3777" s="1" t="s">
        <v>116</v>
      </c>
      <c r="AE3777" s="1" t="s">
        <v>117</v>
      </c>
      <c r="AF3777" s="9">
        <v>96950</v>
      </c>
      <c r="AG3777" s="1" t="s">
        <v>118</v>
      </c>
      <c r="AH3777" s="1" t="s">
        <v>138</v>
      </c>
      <c r="AI3777" s="1">
        <v>16702341610</v>
      </c>
      <c r="AK3777" s="1" t="s">
        <v>8421</v>
      </c>
      <c r="BC3777" s="1" t="str">
        <f>"49-9071.00"</f>
        <v>49-9071.00</v>
      </c>
      <c r="BD3777" s="1" t="s">
        <v>214</v>
      </c>
      <c r="BE3777" s="1" t="s">
        <v>12321</v>
      </c>
      <c r="BF3777" s="1" t="s">
        <v>1069</v>
      </c>
      <c r="BG3777" s="1">
        <v>3</v>
      </c>
      <c r="BI3777" s="2">
        <v>44105</v>
      </c>
      <c r="BJ3777" s="2">
        <v>44469</v>
      </c>
      <c r="BM3777" s="1">
        <v>40</v>
      </c>
      <c r="BN3777" s="1">
        <v>0</v>
      </c>
      <c r="BO3777" s="1">
        <v>8</v>
      </c>
      <c r="BP3777" s="1">
        <v>8</v>
      </c>
      <c r="BQ3777" s="1">
        <v>8</v>
      </c>
      <c r="BR3777" s="1">
        <v>8</v>
      </c>
      <c r="BS3777" s="1">
        <v>8</v>
      </c>
      <c r="BT3777" s="1">
        <v>0</v>
      </c>
      <c r="BU3777" s="1" t="str">
        <f>"8:00 AM"</f>
        <v>8:00 AM</v>
      </c>
      <c r="BV3777" s="1" t="str">
        <f>"5:00 PM"</f>
        <v>5:00 PM</v>
      </c>
      <c r="BW3777" s="1" t="s">
        <v>135</v>
      </c>
      <c r="BX3777" s="1">
        <v>0</v>
      </c>
      <c r="BY3777" s="1">
        <v>12</v>
      </c>
      <c r="BZ3777" s="1" t="s">
        <v>112</v>
      </c>
      <c r="CA3777" s="1">
        <v>0</v>
      </c>
      <c r="CB3777" s="1" t="s">
        <v>12322</v>
      </c>
      <c r="CC3777" s="1" t="s">
        <v>8420</v>
      </c>
      <c r="CD3777" s="1" t="s">
        <v>8419</v>
      </c>
      <c r="CE3777" s="1" t="s">
        <v>116</v>
      </c>
      <c r="CF3777" s="1" t="s">
        <v>117</v>
      </c>
      <c r="CG3777" s="1">
        <v>96950</v>
      </c>
      <c r="CH3777" s="3">
        <v>8.33</v>
      </c>
      <c r="CI3777" s="3">
        <v>8.33</v>
      </c>
      <c r="CJ3777" s="3">
        <v>12.5</v>
      </c>
      <c r="CK3777" s="3">
        <v>12.5</v>
      </c>
      <c r="CL3777" s="1" t="s">
        <v>137</v>
      </c>
      <c r="CN3777" s="1" t="s">
        <v>139</v>
      </c>
      <c r="CP3777" s="1" t="s">
        <v>112</v>
      </c>
      <c r="CQ3777" s="1" t="s">
        <v>111</v>
      </c>
      <c r="CR3777" s="1" t="s">
        <v>112</v>
      </c>
      <c r="CS3777" s="1" t="s">
        <v>111</v>
      </c>
      <c r="CT3777" s="1" t="s">
        <v>138</v>
      </c>
      <c r="CU3777" s="1" t="s">
        <v>111</v>
      </c>
      <c r="CV3777" s="1" t="s">
        <v>138</v>
      </c>
      <c r="CW3777" s="1" t="s">
        <v>138</v>
      </c>
      <c r="CX3777" s="1">
        <v>16702341610</v>
      </c>
      <c r="CY3777" s="1" t="s">
        <v>8421</v>
      </c>
      <c r="CZ3777" s="1" t="s">
        <v>138</v>
      </c>
      <c r="DA3777" s="1" t="s">
        <v>111</v>
      </c>
      <c r="DB3777" s="1" t="s">
        <v>112</v>
      </c>
    </row>
    <row r="3778" spans="1:111" ht="15.6" customHeight="1" x14ac:dyDescent="0.25">
      <c r="A3778" s="1" t="s">
        <v>22154</v>
      </c>
      <c r="B3778" s="1" t="s">
        <v>109</v>
      </c>
      <c r="C3778" s="2">
        <v>44079.207979398147</v>
      </c>
      <c r="D3778" s="2">
        <v>44124</v>
      </c>
      <c r="E3778" s="1" t="s">
        <v>180</v>
      </c>
      <c r="G3778" s="1" t="s">
        <v>112</v>
      </c>
      <c r="H3778" s="1" t="s">
        <v>112</v>
      </c>
      <c r="I3778" s="1" t="s">
        <v>112</v>
      </c>
      <c r="J3778" s="1" t="s">
        <v>4850</v>
      </c>
      <c r="K3778" s="1" t="s">
        <v>4851</v>
      </c>
      <c r="L3778" s="1" t="s">
        <v>15806</v>
      </c>
      <c r="N3778" s="1" t="s">
        <v>116</v>
      </c>
      <c r="O3778" s="1" t="s">
        <v>117</v>
      </c>
      <c r="P3778" s="9">
        <v>96950</v>
      </c>
      <c r="Q3778" s="1" t="s">
        <v>118</v>
      </c>
      <c r="S3778" s="1">
        <v>16702341745</v>
      </c>
      <c r="U3778" s="1">
        <v>81231</v>
      </c>
      <c r="V3778" s="1" t="s">
        <v>119</v>
      </c>
      <c r="X3778" s="1" t="s">
        <v>4853</v>
      </c>
      <c r="Y3778" s="1" t="s">
        <v>4854</v>
      </c>
      <c r="Z3778" s="1" t="s">
        <v>4855</v>
      </c>
      <c r="AA3778" s="1" t="s">
        <v>4856</v>
      </c>
      <c r="AB3778" s="1" t="s">
        <v>4852</v>
      </c>
      <c r="AD3778" s="1" t="s">
        <v>116</v>
      </c>
      <c r="AE3778" s="1" t="s">
        <v>117</v>
      </c>
      <c r="AF3778" s="9">
        <v>96950</v>
      </c>
      <c r="AG3778" s="1" t="s">
        <v>118</v>
      </c>
      <c r="AI3778" s="1">
        <v>16702341745</v>
      </c>
      <c r="AK3778" s="1" t="s">
        <v>4857</v>
      </c>
      <c r="BC3778" s="1" t="str">
        <f>"11-1021.00"</f>
        <v>11-1021.00</v>
      </c>
      <c r="BD3778" s="1" t="s">
        <v>248</v>
      </c>
      <c r="BE3778" s="1" t="s">
        <v>21274</v>
      </c>
      <c r="BF3778" s="1" t="s">
        <v>964</v>
      </c>
      <c r="BG3778" s="1">
        <v>1</v>
      </c>
      <c r="BI3778" s="2">
        <v>44105</v>
      </c>
      <c r="BJ3778" s="2">
        <v>44469</v>
      </c>
      <c r="BM3778" s="1">
        <v>35</v>
      </c>
      <c r="BN3778" s="1">
        <v>0</v>
      </c>
      <c r="BO3778" s="1">
        <v>7</v>
      </c>
      <c r="BP3778" s="1">
        <v>7</v>
      </c>
      <c r="BQ3778" s="1">
        <v>7</v>
      </c>
      <c r="BR3778" s="1">
        <v>7</v>
      </c>
      <c r="BS3778" s="1">
        <v>7</v>
      </c>
      <c r="BT3778" s="1">
        <v>0</v>
      </c>
      <c r="BU3778" s="1" t="str">
        <f>"9:00 AM"</f>
        <v>9:00 AM</v>
      </c>
      <c r="BV3778" s="1" t="str">
        <f>"4:00 PM"</f>
        <v>4:00 PM</v>
      </c>
      <c r="BW3778" s="1" t="s">
        <v>230</v>
      </c>
      <c r="BX3778" s="1">
        <v>0</v>
      </c>
      <c r="BY3778" s="1">
        <v>12</v>
      </c>
      <c r="BZ3778" s="1" t="s">
        <v>111</v>
      </c>
      <c r="CA3778" s="1">
        <v>5</v>
      </c>
      <c r="CB3778" s="1" t="s">
        <v>22155</v>
      </c>
      <c r="CC3778" s="1" t="s">
        <v>4860</v>
      </c>
      <c r="CD3778" s="1" t="s">
        <v>21276</v>
      </c>
      <c r="CE3778" s="1" t="s">
        <v>116</v>
      </c>
      <c r="CF3778" s="1" t="s">
        <v>117</v>
      </c>
      <c r="CG3778" s="1">
        <v>96950</v>
      </c>
      <c r="CH3778" s="3">
        <v>30.92</v>
      </c>
      <c r="CI3778" s="3">
        <v>30.92</v>
      </c>
      <c r="CJ3778" s="3">
        <v>0</v>
      </c>
      <c r="CK3778" s="3">
        <v>0</v>
      </c>
      <c r="CL3778" s="1" t="s">
        <v>137</v>
      </c>
      <c r="CM3778" s="1" t="s">
        <v>5876</v>
      </c>
      <c r="CN3778" s="1" t="s">
        <v>139</v>
      </c>
      <c r="CP3778" s="1" t="s">
        <v>112</v>
      </c>
      <c r="CQ3778" s="1" t="s">
        <v>111</v>
      </c>
      <c r="CR3778" s="1" t="s">
        <v>112</v>
      </c>
      <c r="CS3778" s="1" t="s">
        <v>112</v>
      </c>
      <c r="CT3778" s="1" t="s">
        <v>138</v>
      </c>
      <c r="CU3778" s="1" t="s">
        <v>111</v>
      </c>
      <c r="CV3778" s="1" t="s">
        <v>138</v>
      </c>
      <c r="CW3778" s="1" t="s">
        <v>1633</v>
      </c>
      <c r="CX3778" s="1">
        <v>16702871097</v>
      </c>
      <c r="CY3778" s="1" t="s">
        <v>4863</v>
      </c>
      <c r="CZ3778" s="1" t="s">
        <v>138</v>
      </c>
      <c r="DA3778" s="1" t="s">
        <v>111</v>
      </c>
      <c r="DB3778" s="1" t="s">
        <v>112</v>
      </c>
      <c r="DC3778" s="1" t="s">
        <v>4853</v>
      </c>
      <c r="DD3778" s="1" t="s">
        <v>4854</v>
      </c>
      <c r="DE3778" s="1" t="s">
        <v>402</v>
      </c>
      <c r="DF3778" s="1" t="s">
        <v>4850</v>
      </c>
      <c r="DG3778" s="1" t="s">
        <v>4863</v>
      </c>
    </row>
    <row r="3779" spans="1:111" ht="15.6" customHeight="1" x14ac:dyDescent="0.25">
      <c r="A3779" s="1" t="s">
        <v>22185</v>
      </c>
      <c r="B3779" s="1" t="s">
        <v>109</v>
      </c>
      <c r="C3779" s="2">
        <v>44160.077779976855</v>
      </c>
      <c r="D3779" s="2">
        <v>44223</v>
      </c>
      <c r="E3779" s="1" t="s">
        <v>180</v>
      </c>
      <c r="G3779" s="1" t="s">
        <v>112</v>
      </c>
      <c r="H3779" s="1" t="s">
        <v>112</v>
      </c>
      <c r="I3779" s="1" t="s">
        <v>112</v>
      </c>
      <c r="J3779" s="1" t="s">
        <v>22186</v>
      </c>
      <c r="K3779" s="1" t="s">
        <v>138</v>
      </c>
      <c r="L3779" s="1" t="s">
        <v>22187</v>
      </c>
      <c r="M3779" s="1" t="s">
        <v>22188</v>
      </c>
      <c r="N3779" s="1" t="s">
        <v>116</v>
      </c>
      <c r="O3779" s="1" t="s">
        <v>117</v>
      </c>
      <c r="P3779" s="9">
        <v>96950</v>
      </c>
      <c r="Q3779" s="1" t="s">
        <v>118</v>
      </c>
      <c r="R3779" s="1" t="s">
        <v>138</v>
      </c>
      <c r="S3779" s="1">
        <v>16702357688</v>
      </c>
      <c r="U3779" s="1">
        <v>423610</v>
      </c>
      <c r="V3779" s="1" t="s">
        <v>119</v>
      </c>
      <c r="X3779" s="1" t="s">
        <v>22189</v>
      </c>
      <c r="Y3779" s="1" t="s">
        <v>22190</v>
      </c>
      <c r="Z3779" s="1" t="s">
        <v>138</v>
      </c>
      <c r="AA3779" s="1" t="s">
        <v>245</v>
      </c>
      <c r="AB3779" s="1" t="s">
        <v>22187</v>
      </c>
      <c r="AC3779" s="1" t="s">
        <v>22188</v>
      </c>
      <c r="AD3779" s="1" t="s">
        <v>116</v>
      </c>
      <c r="AE3779" s="1" t="s">
        <v>117</v>
      </c>
      <c r="AF3779" s="9">
        <v>96950</v>
      </c>
      <c r="AG3779" s="1" t="s">
        <v>118</v>
      </c>
      <c r="AH3779" s="1" t="s">
        <v>138</v>
      </c>
      <c r="AI3779" s="1">
        <v>16707897766</v>
      </c>
      <c r="AK3779" s="1" t="s">
        <v>22191</v>
      </c>
      <c r="BC3779" s="1" t="str">
        <f>"11-1021.00"</f>
        <v>11-1021.00</v>
      </c>
      <c r="BD3779" s="1" t="s">
        <v>248</v>
      </c>
      <c r="BE3779" s="1" t="s">
        <v>22192</v>
      </c>
      <c r="BF3779" s="1" t="s">
        <v>22193</v>
      </c>
      <c r="BG3779" s="1">
        <v>1</v>
      </c>
      <c r="BI3779" s="2">
        <v>44160</v>
      </c>
      <c r="BJ3779" s="2">
        <v>44524</v>
      </c>
      <c r="BM3779" s="1">
        <v>40</v>
      </c>
      <c r="BN3779" s="1">
        <v>0</v>
      </c>
      <c r="BO3779" s="1">
        <v>8</v>
      </c>
      <c r="BP3779" s="1">
        <v>8</v>
      </c>
      <c r="BQ3779" s="1">
        <v>8</v>
      </c>
      <c r="BR3779" s="1">
        <v>8</v>
      </c>
      <c r="BS3779" s="1">
        <v>8</v>
      </c>
      <c r="BT3779" s="1">
        <v>0</v>
      </c>
      <c r="BU3779" s="1" t="str">
        <f>"8:00 AM"</f>
        <v>8:00 AM</v>
      </c>
      <c r="BV3779" s="1" t="str">
        <f>"5:00 PM"</f>
        <v>5:00 PM</v>
      </c>
      <c r="BW3779" s="1" t="s">
        <v>135</v>
      </c>
      <c r="BX3779" s="1">
        <v>0</v>
      </c>
      <c r="BY3779" s="1">
        <v>48</v>
      </c>
      <c r="BZ3779" s="1" t="s">
        <v>112</v>
      </c>
      <c r="CA3779" s="1">
        <v>0</v>
      </c>
      <c r="CB3779" s="1" t="s">
        <v>22194</v>
      </c>
      <c r="CC3779" s="1" t="s">
        <v>22195</v>
      </c>
      <c r="CD3779" s="1" t="s">
        <v>1197</v>
      </c>
      <c r="CE3779" s="1" t="s">
        <v>116</v>
      </c>
      <c r="CF3779" s="1" t="s">
        <v>117</v>
      </c>
      <c r="CG3779" s="1">
        <v>96950</v>
      </c>
      <c r="CH3779" s="3">
        <v>22.55</v>
      </c>
      <c r="CI3779" s="3">
        <v>22.55</v>
      </c>
      <c r="CJ3779" s="3">
        <v>33.83</v>
      </c>
      <c r="CK3779" s="3">
        <v>33.83</v>
      </c>
      <c r="CL3779" s="1" t="s">
        <v>137</v>
      </c>
      <c r="CM3779" s="1" t="s">
        <v>138</v>
      </c>
      <c r="CN3779" s="1" t="s">
        <v>139</v>
      </c>
      <c r="CP3779" s="1" t="s">
        <v>112</v>
      </c>
      <c r="CQ3779" s="1" t="s">
        <v>111</v>
      </c>
      <c r="CR3779" s="1" t="s">
        <v>111</v>
      </c>
      <c r="CS3779" s="1" t="s">
        <v>111</v>
      </c>
      <c r="CT3779" s="1" t="s">
        <v>138</v>
      </c>
      <c r="CU3779" s="1" t="s">
        <v>111</v>
      </c>
      <c r="CV3779" s="1" t="s">
        <v>138</v>
      </c>
      <c r="CW3779" s="1" t="s">
        <v>138</v>
      </c>
      <c r="CX3779" s="1">
        <v>16707897766</v>
      </c>
      <c r="CY3779" s="1" t="s">
        <v>22196</v>
      </c>
      <c r="CZ3779" s="1" t="s">
        <v>138</v>
      </c>
      <c r="DA3779" s="1" t="s">
        <v>111</v>
      </c>
      <c r="DB3779" s="1" t="s">
        <v>112</v>
      </c>
    </row>
    <row r="3780" spans="1:111" ht="15.6" customHeight="1" x14ac:dyDescent="0.25">
      <c r="A3780" s="1" t="s">
        <v>22209</v>
      </c>
      <c r="B3780" s="1" t="s">
        <v>109</v>
      </c>
      <c r="C3780" s="2">
        <v>44216.122747337962</v>
      </c>
      <c r="D3780" s="2">
        <v>44264</v>
      </c>
      <c r="E3780" s="1" t="s">
        <v>110</v>
      </c>
      <c r="F3780" s="2">
        <v>44104.833333333336</v>
      </c>
      <c r="G3780" s="1" t="s">
        <v>111</v>
      </c>
      <c r="H3780" s="1" t="s">
        <v>111</v>
      </c>
      <c r="I3780" s="1" t="s">
        <v>112</v>
      </c>
      <c r="J3780" s="1" t="s">
        <v>799</v>
      </c>
      <c r="K3780" s="1" t="s">
        <v>800</v>
      </c>
      <c r="L3780" s="1" t="s">
        <v>801</v>
      </c>
      <c r="N3780" s="1" t="s">
        <v>116</v>
      </c>
      <c r="O3780" s="1" t="s">
        <v>117</v>
      </c>
      <c r="P3780" s="9">
        <v>96950</v>
      </c>
      <c r="Q3780" s="1" t="s">
        <v>118</v>
      </c>
      <c r="R3780" s="1" t="s">
        <v>116</v>
      </c>
      <c r="S3780" s="1">
        <v>16707898314</v>
      </c>
      <c r="U3780" s="1">
        <v>323111</v>
      </c>
      <c r="V3780" s="1" t="s">
        <v>119</v>
      </c>
      <c r="X3780" s="1" t="s">
        <v>802</v>
      </c>
      <c r="Y3780" s="1" t="s">
        <v>803</v>
      </c>
      <c r="Z3780" s="1" t="s">
        <v>804</v>
      </c>
      <c r="AA3780" s="1" t="s">
        <v>805</v>
      </c>
      <c r="AB3780" s="1" t="s">
        <v>806</v>
      </c>
      <c r="AC3780" s="1" t="s">
        <v>11507</v>
      </c>
      <c r="AD3780" s="1" t="s">
        <v>116</v>
      </c>
      <c r="AE3780" s="1" t="s">
        <v>117</v>
      </c>
      <c r="AF3780" s="9">
        <v>96950</v>
      </c>
      <c r="AG3780" s="1" t="s">
        <v>118</v>
      </c>
      <c r="AH3780" s="1" t="s">
        <v>116</v>
      </c>
      <c r="AI3780" s="1">
        <v>16707898314</v>
      </c>
      <c r="AK3780" s="1" t="s">
        <v>806</v>
      </c>
      <c r="BC3780" s="1" t="str">
        <f>"43-3031.00"</f>
        <v>43-3031.00</v>
      </c>
      <c r="BD3780" s="1" t="s">
        <v>389</v>
      </c>
      <c r="BE3780" s="1" t="s">
        <v>11508</v>
      </c>
      <c r="BF3780" s="1" t="s">
        <v>22210</v>
      </c>
      <c r="BG3780" s="1">
        <v>1</v>
      </c>
      <c r="BI3780" s="2">
        <v>44106</v>
      </c>
      <c r="BJ3780" s="2">
        <v>44470</v>
      </c>
      <c r="BM3780" s="1">
        <v>35</v>
      </c>
      <c r="BN3780" s="1">
        <v>0</v>
      </c>
      <c r="BO3780" s="1">
        <v>7</v>
      </c>
      <c r="BP3780" s="1">
        <v>7</v>
      </c>
      <c r="BQ3780" s="1">
        <v>7</v>
      </c>
      <c r="BR3780" s="1">
        <v>7</v>
      </c>
      <c r="BS3780" s="1">
        <v>7</v>
      </c>
      <c r="BT3780" s="1">
        <v>0</v>
      </c>
      <c r="BU3780" s="1" t="str">
        <f>"9:00 AM"</f>
        <v>9:00 AM</v>
      </c>
      <c r="BV3780" s="1" t="str">
        <f>"5:00 PM"</f>
        <v>5:00 PM</v>
      </c>
      <c r="BW3780" s="1" t="s">
        <v>392</v>
      </c>
      <c r="BX3780" s="1">
        <v>0</v>
      </c>
      <c r="BY3780" s="1">
        <v>24</v>
      </c>
      <c r="BZ3780" s="1" t="s">
        <v>112</v>
      </c>
      <c r="CA3780" s="1">
        <v>0</v>
      </c>
      <c r="CB3780" s="1" t="s">
        <v>22211</v>
      </c>
      <c r="CC3780" s="1" t="s">
        <v>801</v>
      </c>
      <c r="CD3780" s="1" t="s">
        <v>4377</v>
      </c>
      <c r="CE3780" s="1" t="s">
        <v>116</v>
      </c>
      <c r="CF3780" s="1" t="s">
        <v>117</v>
      </c>
      <c r="CG3780" s="1">
        <v>96950</v>
      </c>
      <c r="CH3780" s="3">
        <v>13.9</v>
      </c>
      <c r="CI3780" s="3">
        <v>13.9</v>
      </c>
      <c r="CJ3780" s="3">
        <v>20.85</v>
      </c>
      <c r="CK3780" s="3">
        <v>20.85</v>
      </c>
      <c r="CL3780" s="1" t="s">
        <v>137</v>
      </c>
      <c r="CM3780" s="1" t="s">
        <v>362</v>
      </c>
      <c r="CN3780" s="1" t="s">
        <v>139</v>
      </c>
      <c r="CP3780" s="1" t="s">
        <v>112</v>
      </c>
      <c r="CQ3780" s="1" t="s">
        <v>111</v>
      </c>
      <c r="CR3780" s="1" t="s">
        <v>111</v>
      </c>
      <c r="CS3780" s="1" t="s">
        <v>111</v>
      </c>
      <c r="CT3780" s="1" t="s">
        <v>138</v>
      </c>
      <c r="CU3780" s="1" t="s">
        <v>138</v>
      </c>
      <c r="CV3780" s="1" t="s">
        <v>111</v>
      </c>
      <c r="CW3780" s="1" t="s">
        <v>22212</v>
      </c>
      <c r="CX3780" s="1">
        <v>16702338888</v>
      </c>
      <c r="CY3780" s="1" t="s">
        <v>806</v>
      </c>
      <c r="CZ3780" s="1" t="s">
        <v>230</v>
      </c>
      <c r="DA3780" s="1" t="s">
        <v>111</v>
      </c>
      <c r="DB3780" s="1" t="s">
        <v>112</v>
      </c>
    </row>
    <row r="3781" spans="1:111" ht="15.6" customHeight="1" x14ac:dyDescent="0.25">
      <c r="A3781" s="1" t="s">
        <v>22220</v>
      </c>
      <c r="B3781" s="1" t="s">
        <v>109</v>
      </c>
      <c r="C3781" s="2">
        <v>44216.148216319445</v>
      </c>
      <c r="D3781" s="2">
        <v>44264</v>
      </c>
      <c r="E3781" s="1" t="s">
        <v>180</v>
      </c>
      <c r="G3781" s="1" t="s">
        <v>111</v>
      </c>
      <c r="H3781" s="1" t="s">
        <v>111</v>
      </c>
      <c r="I3781" s="1" t="s">
        <v>112</v>
      </c>
      <c r="J3781" s="1" t="s">
        <v>799</v>
      </c>
      <c r="K3781" s="1" t="s">
        <v>800</v>
      </c>
      <c r="L3781" s="1" t="s">
        <v>801</v>
      </c>
      <c r="N3781" s="1" t="s">
        <v>116</v>
      </c>
      <c r="O3781" s="1" t="s">
        <v>117</v>
      </c>
      <c r="P3781" s="9">
        <v>96950</v>
      </c>
      <c r="Q3781" s="1" t="s">
        <v>118</v>
      </c>
      <c r="R3781" s="1" t="s">
        <v>116</v>
      </c>
      <c r="S3781" s="1">
        <v>16707898314</v>
      </c>
      <c r="U3781" s="1">
        <v>323111</v>
      </c>
      <c r="V3781" s="1" t="s">
        <v>119</v>
      </c>
      <c r="X3781" s="1" t="s">
        <v>802</v>
      </c>
      <c r="Y3781" s="1" t="s">
        <v>803</v>
      </c>
      <c r="Z3781" s="1" t="s">
        <v>804</v>
      </c>
      <c r="AA3781" s="1" t="s">
        <v>805</v>
      </c>
      <c r="AB3781" s="1" t="s">
        <v>801</v>
      </c>
      <c r="AD3781" s="1" t="s">
        <v>116</v>
      </c>
      <c r="AE3781" s="1" t="s">
        <v>117</v>
      </c>
      <c r="AF3781" s="9">
        <v>96950</v>
      </c>
      <c r="AG3781" s="1" t="s">
        <v>118</v>
      </c>
      <c r="AH3781" s="1" t="s">
        <v>116</v>
      </c>
      <c r="AI3781" s="1">
        <v>16707898314</v>
      </c>
      <c r="AK3781" s="1" t="s">
        <v>806</v>
      </c>
      <c r="BC3781" s="1" t="str">
        <f>"27-1024.00"</f>
        <v>27-1024.00</v>
      </c>
      <c r="BD3781" s="1" t="s">
        <v>3137</v>
      </c>
      <c r="BE3781" s="1" t="s">
        <v>15756</v>
      </c>
      <c r="BF3781" s="1" t="s">
        <v>7468</v>
      </c>
      <c r="BG3781" s="1">
        <v>1</v>
      </c>
      <c r="BI3781" s="2">
        <v>44105</v>
      </c>
      <c r="BJ3781" s="2">
        <v>44470</v>
      </c>
      <c r="BM3781" s="1">
        <v>35</v>
      </c>
      <c r="BN3781" s="1">
        <v>0</v>
      </c>
      <c r="BO3781" s="1">
        <v>7</v>
      </c>
      <c r="BP3781" s="1">
        <v>7</v>
      </c>
      <c r="BQ3781" s="1">
        <v>7</v>
      </c>
      <c r="BR3781" s="1">
        <v>7</v>
      </c>
      <c r="BS3781" s="1">
        <v>7</v>
      </c>
      <c r="BT3781" s="1">
        <v>0</v>
      </c>
      <c r="BU3781" s="1" t="str">
        <f>"9:00 AM"</f>
        <v>9:00 AM</v>
      </c>
      <c r="BV3781" s="1" t="str">
        <f>"5:00 PM"</f>
        <v>5:00 PM</v>
      </c>
      <c r="BW3781" s="1" t="s">
        <v>392</v>
      </c>
      <c r="BX3781" s="1">
        <v>0</v>
      </c>
      <c r="BY3781" s="1">
        <v>24</v>
      </c>
      <c r="BZ3781" s="1" t="s">
        <v>112</v>
      </c>
      <c r="CA3781" s="1">
        <v>0</v>
      </c>
      <c r="CB3781" s="1" t="s">
        <v>22221</v>
      </c>
      <c r="CC3781" s="1" t="s">
        <v>4377</v>
      </c>
      <c r="CD3781" s="1" t="s">
        <v>801</v>
      </c>
      <c r="CE3781" s="1" t="s">
        <v>116</v>
      </c>
      <c r="CF3781" s="1" t="s">
        <v>117</v>
      </c>
      <c r="CG3781" s="1">
        <v>96950</v>
      </c>
      <c r="CH3781" s="3">
        <v>16.47</v>
      </c>
      <c r="CI3781" s="3">
        <v>16.47</v>
      </c>
      <c r="CJ3781" s="3">
        <v>24.7</v>
      </c>
      <c r="CK3781" s="3">
        <v>24.7</v>
      </c>
      <c r="CL3781" s="1" t="s">
        <v>137</v>
      </c>
      <c r="CN3781" s="1" t="s">
        <v>139</v>
      </c>
      <c r="CP3781" s="1" t="s">
        <v>112</v>
      </c>
      <c r="CQ3781" s="1" t="s">
        <v>111</v>
      </c>
      <c r="CR3781" s="1" t="s">
        <v>111</v>
      </c>
      <c r="CS3781" s="1" t="s">
        <v>111</v>
      </c>
      <c r="CT3781" s="1" t="s">
        <v>138</v>
      </c>
      <c r="CU3781" s="1" t="s">
        <v>138</v>
      </c>
      <c r="CV3781" s="1" t="s">
        <v>111</v>
      </c>
      <c r="CW3781" s="1" t="s">
        <v>22222</v>
      </c>
      <c r="CX3781" s="1">
        <v>16702338888</v>
      </c>
      <c r="CY3781" s="1" t="s">
        <v>806</v>
      </c>
      <c r="CZ3781" s="1" t="s">
        <v>138</v>
      </c>
      <c r="DA3781" s="1" t="s">
        <v>111</v>
      </c>
      <c r="DB3781" s="1" t="s">
        <v>112</v>
      </c>
    </row>
    <row r="3782" spans="1:111" ht="15.6" customHeight="1" x14ac:dyDescent="0.25">
      <c r="A3782" s="1" t="s">
        <v>22239</v>
      </c>
      <c r="B3782" s="1" t="s">
        <v>109</v>
      </c>
      <c r="C3782" s="2">
        <v>44277.088571412038</v>
      </c>
      <c r="D3782" s="2">
        <v>44314</v>
      </c>
      <c r="E3782" s="1" t="s">
        <v>180</v>
      </c>
      <c r="G3782" s="1" t="s">
        <v>111</v>
      </c>
      <c r="H3782" s="1" t="s">
        <v>111</v>
      </c>
      <c r="I3782" s="1" t="s">
        <v>112</v>
      </c>
      <c r="J3782" s="1" t="s">
        <v>924</v>
      </c>
      <c r="K3782" s="1" t="s">
        <v>925</v>
      </c>
      <c r="L3782" s="1" t="s">
        <v>935</v>
      </c>
      <c r="M3782" s="1" t="s">
        <v>927</v>
      </c>
      <c r="N3782" s="1" t="s">
        <v>116</v>
      </c>
      <c r="O3782" s="1" t="s">
        <v>117</v>
      </c>
      <c r="P3782" s="9">
        <v>96950</v>
      </c>
      <c r="Q3782" s="1" t="s">
        <v>118</v>
      </c>
      <c r="R3782" s="1" t="s">
        <v>138</v>
      </c>
      <c r="S3782" s="1">
        <v>16702341071</v>
      </c>
      <c r="U3782" s="1">
        <v>56132</v>
      </c>
      <c r="V3782" s="1" t="s">
        <v>119</v>
      </c>
      <c r="X3782" s="1" t="s">
        <v>928</v>
      </c>
      <c r="Y3782" s="1" t="s">
        <v>3265</v>
      </c>
      <c r="Z3782" s="1" t="s">
        <v>930</v>
      </c>
      <c r="AA3782" s="1" t="s">
        <v>373</v>
      </c>
      <c r="AB3782" s="1" t="s">
        <v>935</v>
      </c>
      <c r="AC3782" s="1" t="s">
        <v>927</v>
      </c>
      <c r="AD3782" s="1" t="s">
        <v>116</v>
      </c>
      <c r="AE3782" s="1" t="s">
        <v>117</v>
      </c>
      <c r="AF3782" s="9">
        <v>96950</v>
      </c>
      <c r="AG3782" s="1" t="s">
        <v>118</v>
      </c>
      <c r="AH3782" s="1" t="s">
        <v>138</v>
      </c>
      <c r="AI3782" s="1">
        <v>16702341071</v>
      </c>
      <c r="AK3782" s="1" t="s">
        <v>931</v>
      </c>
      <c r="BC3782" s="1" t="str">
        <f>"49-9071.00"</f>
        <v>49-9071.00</v>
      </c>
      <c r="BD3782" s="1" t="s">
        <v>214</v>
      </c>
      <c r="BE3782" s="1" t="s">
        <v>17054</v>
      </c>
      <c r="BF3782" s="1" t="s">
        <v>212</v>
      </c>
      <c r="BG3782" s="1">
        <v>25</v>
      </c>
      <c r="BI3782" s="2">
        <v>44105</v>
      </c>
      <c r="BJ3782" s="2">
        <v>44469</v>
      </c>
      <c r="BM3782" s="1">
        <v>40</v>
      </c>
      <c r="BN3782" s="1">
        <v>0</v>
      </c>
      <c r="BO3782" s="1">
        <v>8</v>
      </c>
      <c r="BP3782" s="1">
        <v>8</v>
      </c>
      <c r="BQ3782" s="1">
        <v>8</v>
      </c>
      <c r="BR3782" s="1">
        <v>8</v>
      </c>
      <c r="BS3782" s="1">
        <v>8</v>
      </c>
      <c r="BT3782" s="1">
        <v>0</v>
      </c>
      <c r="BU3782" s="1" t="str">
        <f>"8:00 AM"</f>
        <v>8:00 AM</v>
      </c>
      <c r="BV3782" s="1" t="str">
        <f>"5:00 PM"</f>
        <v>5:00 PM</v>
      </c>
      <c r="BW3782" s="1" t="s">
        <v>135</v>
      </c>
      <c r="BX3782" s="1">
        <v>0</v>
      </c>
      <c r="BY3782" s="1">
        <v>12</v>
      </c>
      <c r="BZ3782" s="1" t="s">
        <v>112</v>
      </c>
      <c r="CA3782" s="1">
        <v>0</v>
      </c>
      <c r="CB3782" s="1" t="s">
        <v>22240</v>
      </c>
      <c r="CC3782" s="1" t="s">
        <v>935</v>
      </c>
      <c r="CD3782" s="1" t="s">
        <v>927</v>
      </c>
      <c r="CE3782" s="1" t="s">
        <v>116</v>
      </c>
      <c r="CF3782" s="1" t="s">
        <v>117</v>
      </c>
      <c r="CG3782" s="1">
        <v>96950</v>
      </c>
      <c r="CH3782" s="3">
        <v>8.7100000000000009</v>
      </c>
      <c r="CJ3782" s="3">
        <v>13.06</v>
      </c>
      <c r="CL3782" s="1" t="s">
        <v>137</v>
      </c>
      <c r="CM3782" s="1" t="s">
        <v>22241</v>
      </c>
      <c r="CN3782" s="1" t="s">
        <v>139</v>
      </c>
      <c r="CP3782" s="1" t="s">
        <v>112</v>
      </c>
      <c r="CQ3782" s="1" t="s">
        <v>111</v>
      </c>
      <c r="CR3782" s="1" t="s">
        <v>111</v>
      </c>
      <c r="CS3782" s="1" t="s">
        <v>111</v>
      </c>
      <c r="CT3782" s="1" t="s">
        <v>138</v>
      </c>
      <c r="CU3782" s="1" t="s">
        <v>111</v>
      </c>
      <c r="CV3782" s="1" t="s">
        <v>111</v>
      </c>
      <c r="CW3782" s="1" t="s">
        <v>16520</v>
      </c>
      <c r="CX3782" s="1">
        <v>16702341071</v>
      </c>
      <c r="CY3782" s="1" t="s">
        <v>931</v>
      </c>
      <c r="CZ3782" s="1" t="s">
        <v>380</v>
      </c>
      <c r="DA3782" s="1" t="s">
        <v>111</v>
      </c>
      <c r="DB3782" s="1" t="s">
        <v>112</v>
      </c>
    </row>
    <row r="3783" spans="1:111" ht="15.6" customHeight="1" x14ac:dyDescent="0.25">
      <c r="A3783" s="1" t="s">
        <v>22242</v>
      </c>
      <c r="B3783" s="1" t="s">
        <v>109</v>
      </c>
      <c r="C3783" s="2">
        <v>44307.085751967592</v>
      </c>
      <c r="D3783" s="2">
        <v>44320</v>
      </c>
      <c r="E3783" s="1" t="s">
        <v>110</v>
      </c>
      <c r="F3783" s="2">
        <v>44468.833333333336</v>
      </c>
      <c r="G3783" s="1" t="s">
        <v>111</v>
      </c>
      <c r="H3783" s="1" t="s">
        <v>112</v>
      </c>
      <c r="I3783" s="1" t="s">
        <v>112</v>
      </c>
      <c r="J3783" s="1" t="s">
        <v>7101</v>
      </c>
      <c r="L3783" s="1" t="s">
        <v>7102</v>
      </c>
      <c r="N3783" s="1" t="s">
        <v>116</v>
      </c>
      <c r="O3783" s="1" t="s">
        <v>117</v>
      </c>
      <c r="P3783" s="9">
        <v>96950</v>
      </c>
      <c r="Q3783" s="1" t="s">
        <v>118</v>
      </c>
      <c r="S3783" s="1">
        <v>16702347243</v>
      </c>
      <c r="U3783" s="1">
        <v>424410</v>
      </c>
      <c r="V3783" s="1" t="s">
        <v>119</v>
      </c>
      <c r="X3783" s="1" t="s">
        <v>7103</v>
      </c>
      <c r="Y3783" s="1" t="s">
        <v>7104</v>
      </c>
      <c r="AA3783" s="1" t="s">
        <v>373</v>
      </c>
      <c r="AB3783" s="1" t="s">
        <v>7102</v>
      </c>
      <c r="AD3783" s="1" t="s">
        <v>116</v>
      </c>
      <c r="AE3783" s="1" t="s">
        <v>117</v>
      </c>
      <c r="AF3783" s="9">
        <v>96950</v>
      </c>
      <c r="AG3783" s="1" t="s">
        <v>118</v>
      </c>
      <c r="AI3783" s="1">
        <v>16702347243</v>
      </c>
      <c r="AK3783" s="1" t="s">
        <v>7105</v>
      </c>
      <c r="BC3783" s="1" t="str">
        <f>"41-1011.00"</f>
        <v>41-1011.00</v>
      </c>
      <c r="BD3783" s="1" t="s">
        <v>975</v>
      </c>
      <c r="BE3783" s="1" t="s">
        <v>22243</v>
      </c>
      <c r="BF3783" s="1" t="s">
        <v>22244</v>
      </c>
      <c r="BG3783" s="1">
        <v>1</v>
      </c>
      <c r="BI3783" s="2">
        <v>44470</v>
      </c>
      <c r="BJ3783" s="2">
        <v>44834</v>
      </c>
      <c r="BM3783" s="1">
        <v>36</v>
      </c>
      <c r="BN3783" s="1">
        <v>0</v>
      </c>
      <c r="BO3783" s="1">
        <v>6</v>
      </c>
      <c r="BP3783" s="1">
        <v>6</v>
      </c>
      <c r="BQ3783" s="1">
        <v>6</v>
      </c>
      <c r="BR3783" s="1">
        <v>6</v>
      </c>
      <c r="BS3783" s="1">
        <v>6</v>
      </c>
      <c r="BT3783" s="1">
        <v>6</v>
      </c>
      <c r="BU3783" s="1" t="str">
        <f>"8:00 AM"</f>
        <v>8:00 AM</v>
      </c>
      <c r="BV3783" s="1" t="str">
        <f>"3:00 PM"</f>
        <v>3:00 PM</v>
      </c>
      <c r="BW3783" s="1" t="s">
        <v>392</v>
      </c>
      <c r="BX3783" s="1">
        <v>0</v>
      </c>
      <c r="BY3783" s="1">
        <v>12</v>
      </c>
      <c r="BZ3783" s="1" t="s">
        <v>111</v>
      </c>
      <c r="CA3783" s="1">
        <v>3</v>
      </c>
      <c r="CB3783" s="4" t="s">
        <v>22245</v>
      </c>
      <c r="CC3783" s="1" t="s">
        <v>7109</v>
      </c>
      <c r="CD3783" s="1" t="s">
        <v>7102</v>
      </c>
      <c r="CE3783" s="1" t="s">
        <v>116</v>
      </c>
      <c r="CF3783" s="1" t="s">
        <v>117</v>
      </c>
      <c r="CG3783" s="1">
        <v>96950</v>
      </c>
      <c r="CH3783" s="3">
        <v>9.98</v>
      </c>
      <c r="CI3783" s="3">
        <v>9.98</v>
      </c>
      <c r="CJ3783" s="3">
        <v>14.97</v>
      </c>
      <c r="CK3783" s="3">
        <v>14.97</v>
      </c>
      <c r="CL3783" s="1" t="s">
        <v>137</v>
      </c>
      <c r="CM3783" s="1" t="s">
        <v>138</v>
      </c>
      <c r="CN3783" s="1" t="s">
        <v>139</v>
      </c>
      <c r="CP3783" s="1" t="s">
        <v>112</v>
      </c>
      <c r="CQ3783" s="1" t="s">
        <v>111</v>
      </c>
      <c r="CR3783" s="1" t="s">
        <v>112</v>
      </c>
      <c r="CS3783" s="1" t="s">
        <v>111</v>
      </c>
      <c r="CT3783" s="1" t="s">
        <v>138</v>
      </c>
      <c r="CU3783" s="1" t="s">
        <v>111</v>
      </c>
      <c r="CV3783" s="1" t="s">
        <v>138</v>
      </c>
      <c r="CW3783" s="1" t="s">
        <v>7110</v>
      </c>
      <c r="CX3783" s="1">
        <v>16702347243</v>
      </c>
      <c r="CY3783" s="1" t="s">
        <v>7105</v>
      </c>
      <c r="CZ3783" s="1" t="s">
        <v>138</v>
      </c>
      <c r="DA3783" s="1" t="s">
        <v>111</v>
      </c>
      <c r="DB3783" s="1" t="s">
        <v>112</v>
      </c>
    </row>
    <row r="3784" spans="1:111" ht="15.6" customHeight="1" x14ac:dyDescent="0.25">
      <c r="A3784" s="1" t="s">
        <v>22255</v>
      </c>
      <c r="B3784" s="1" t="s">
        <v>109</v>
      </c>
      <c r="C3784" s="2">
        <v>44329.987441319441</v>
      </c>
      <c r="D3784" s="2">
        <v>44383</v>
      </c>
      <c r="E3784" s="1" t="s">
        <v>110</v>
      </c>
      <c r="F3784" s="2">
        <v>44469.833333333336</v>
      </c>
      <c r="G3784" s="1" t="s">
        <v>111</v>
      </c>
      <c r="H3784" s="1" t="s">
        <v>112</v>
      </c>
      <c r="I3784" s="1" t="s">
        <v>112</v>
      </c>
      <c r="J3784" s="1" t="s">
        <v>9074</v>
      </c>
      <c r="K3784" s="1" t="s">
        <v>9075</v>
      </c>
      <c r="L3784" s="1" t="s">
        <v>9076</v>
      </c>
      <c r="N3784" s="1" t="s">
        <v>116</v>
      </c>
      <c r="O3784" s="1" t="s">
        <v>117</v>
      </c>
      <c r="P3784" s="9">
        <v>96950</v>
      </c>
      <c r="Q3784" s="1" t="s">
        <v>118</v>
      </c>
      <c r="S3784" s="1">
        <v>16702852247</v>
      </c>
      <c r="U3784" s="1">
        <v>56152</v>
      </c>
      <c r="V3784" s="1" t="s">
        <v>119</v>
      </c>
      <c r="X3784" s="1" t="s">
        <v>656</v>
      </c>
      <c r="Y3784" s="1" t="s">
        <v>9077</v>
      </c>
      <c r="AA3784" s="1" t="s">
        <v>619</v>
      </c>
      <c r="AB3784" s="1" t="s">
        <v>9076</v>
      </c>
      <c r="AD3784" s="1" t="s">
        <v>116</v>
      </c>
      <c r="AE3784" s="1" t="s">
        <v>117</v>
      </c>
      <c r="AF3784" s="9">
        <v>96950</v>
      </c>
      <c r="AG3784" s="1" t="s">
        <v>118</v>
      </c>
      <c r="AI3784" s="1">
        <v>16702852247</v>
      </c>
      <c r="AK3784" s="1" t="s">
        <v>620</v>
      </c>
      <c r="AL3784" s="1" t="s">
        <v>125</v>
      </c>
      <c r="AM3784" s="1" t="s">
        <v>621</v>
      </c>
      <c r="AN3784" s="1" t="s">
        <v>622</v>
      </c>
      <c r="AP3784" s="1" t="s">
        <v>1284</v>
      </c>
      <c r="AR3784" s="1" t="s">
        <v>116</v>
      </c>
      <c r="AS3784" s="1" t="s">
        <v>117</v>
      </c>
      <c r="AT3784" s="9">
        <v>96950</v>
      </c>
      <c r="AU3784" s="1" t="s">
        <v>118</v>
      </c>
      <c r="AW3784" s="1">
        <v>16702353403</v>
      </c>
      <c r="AY3784" s="1" t="s">
        <v>1871</v>
      </c>
      <c r="AZ3784" s="1" t="s">
        <v>626</v>
      </c>
      <c r="BC3784" s="1" t="str">
        <f>"39-7011.00"</f>
        <v>39-7011.00</v>
      </c>
      <c r="BD3784" s="1" t="s">
        <v>1435</v>
      </c>
      <c r="BE3784" s="1" t="s">
        <v>9078</v>
      </c>
      <c r="BF3784" s="1" t="s">
        <v>3755</v>
      </c>
      <c r="BG3784" s="1">
        <v>1</v>
      </c>
      <c r="BI3784" s="2">
        <v>44471</v>
      </c>
      <c r="BJ3784" s="2">
        <v>45566</v>
      </c>
      <c r="BM3784" s="1">
        <v>35</v>
      </c>
      <c r="BN3784" s="1">
        <v>0</v>
      </c>
      <c r="BO3784" s="1">
        <v>7</v>
      </c>
      <c r="BP3784" s="1">
        <v>7</v>
      </c>
      <c r="BQ3784" s="1">
        <v>7</v>
      </c>
      <c r="BR3784" s="1">
        <v>7</v>
      </c>
      <c r="BS3784" s="1">
        <v>7</v>
      </c>
      <c r="BT3784" s="1">
        <v>0</v>
      </c>
      <c r="BU3784" s="1" t="str">
        <f>"9:00 AM"</f>
        <v>9:00 AM</v>
      </c>
      <c r="BV3784" s="1" t="str">
        <f>"5:00 PM"</f>
        <v>5:00 PM</v>
      </c>
      <c r="BW3784" s="1" t="s">
        <v>135</v>
      </c>
      <c r="BX3784" s="1">
        <v>0</v>
      </c>
      <c r="BY3784" s="1">
        <v>24</v>
      </c>
      <c r="BZ3784" s="1" t="s">
        <v>112</v>
      </c>
      <c r="CB3784" s="1" t="s">
        <v>21081</v>
      </c>
      <c r="CC3784" s="1" t="s">
        <v>9080</v>
      </c>
      <c r="CD3784" s="1" t="s">
        <v>9076</v>
      </c>
      <c r="CE3784" s="1" t="s">
        <v>116</v>
      </c>
      <c r="CF3784" s="1" t="s">
        <v>117</v>
      </c>
      <c r="CG3784" s="1">
        <v>96950</v>
      </c>
      <c r="CH3784" s="3">
        <v>12.14</v>
      </c>
      <c r="CI3784" s="3">
        <v>12.14</v>
      </c>
      <c r="CJ3784" s="3">
        <v>18.21</v>
      </c>
      <c r="CK3784" s="3">
        <v>18.21</v>
      </c>
      <c r="CL3784" s="1" t="s">
        <v>137</v>
      </c>
      <c r="CN3784" s="1" t="s">
        <v>139</v>
      </c>
      <c r="CP3784" s="1" t="s">
        <v>112</v>
      </c>
      <c r="CQ3784" s="1" t="s">
        <v>111</v>
      </c>
      <c r="CR3784" s="1" t="s">
        <v>112</v>
      </c>
      <c r="CS3784" s="1" t="s">
        <v>111</v>
      </c>
      <c r="CT3784" s="1" t="s">
        <v>138</v>
      </c>
      <c r="CU3784" s="1" t="s">
        <v>111</v>
      </c>
      <c r="CV3784" s="1" t="s">
        <v>138</v>
      </c>
      <c r="CW3784" s="1" t="s">
        <v>631</v>
      </c>
      <c r="CX3784" s="1">
        <v>16702852247</v>
      </c>
      <c r="CY3784" s="1" t="s">
        <v>620</v>
      </c>
      <c r="CZ3784" s="1" t="s">
        <v>138</v>
      </c>
      <c r="DA3784" s="1" t="s">
        <v>111</v>
      </c>
      <c r="DB3784" s="1" t="s">
        <v>112</v>
      </c>
    </row>
    <row r="3785" spans="1:111" ht="15.6" customHeight="1" x14ac:dyDescent="0.25">
      <c r="A3785" s="1" t="s">
        <v>22256</v>
      </c>
      <c r="B3785" s="1" t="s">
        <v>109</v>
      </c>
      <c r="C3785" s="2">
        <v>44294.30745266204</v>
      </c>
      <c r="D3785" s="2">
        <v>44306</v>
      </c>
      <c r="E3785" s="1" t="s">
        <v>110</v>
      </c>
      <c r="F3785" s="2">
        <v>44468.833333333336</v>
      </c>
      <c r="G3785" s="1" t="s">
        <v>112</v>
      </c>
      <c r="H3785" s="1" t="s">
        <v>112</v>
      </c>
      <c r="I3785" s="1" t="s">
        <v>112</v>
      </c>
      <c r="J3785" s="1" t="s">
        <v>2758</v>
      </c>
      <c r="K3785" s="1" t="s">
        <v>1979</v>
      </c>
      <c r="L3785" s="1" t="s">
        <v>941</v>
      </c>
      <c r="M3785" s="1" t="s">
        <v>942</v>
      </c>
      <c r="N3785" s="1" t="s">
        <v>116</v>
      </c>
      <c r="O3785" s="1" t="s">
        <v>117</v>
      </c>
      <c r="P3785" s="9">
        <v>96950</v>
      </c>
      <c r="Q3785" s="1" t="s">
        <v>118</v>
      </c>
      <c r="S3785" s="1">
        <v>16702352883</v>
      </c>
      <c r="U3785" s="1">
        <v>561320</v>
      </c>
      <c r="V3785" s="1" t="s">
        <v>119</v>
      </c>
      <c r="X3785" s="1" t="s">
        <v>943</v>
      </c>
      <c r="Y3785" s="1" t="s">
        <v>944</v>
      </c>
      <c r="Z3785" s="1" t="s">
        <v>945</v>
      </c>
      <c r="AA3785" s="1" t="s">
        <v>373</v>
      </c>
      <c r="AB3785" s="1" t="s">
        <v>941</v>
      </c>
      <c r="AC3785" s="1" t="s">
        <v>4283</v>
      </c>
      <c r="AD3785" s="1" t="s">
        <v>116</v>
      </c>
      <c r="AE3785" s="1" t="s">
        <v>117</v>
      </c>
      <c r="AF3785" s="9">
        <v>96950</v>
      </c>
      <c r="AG3785" s="1" t="s">
        <v>118</v>
      </c>
      <c r="AI3785" s="1">
        <v>16702352883</v>
      </c>
      <c r="AK3785" s="1" t="s">
        <v>530</v>
      </c>
      <c r="BC3785" s="1" t="str">
        <f>"43-3031.00"</f>
        <v>43-3031.00</v>
      </c>
      <c r="BD3785" s="1" t="s">
        <v>389</v>
      </c>
      <c r="BE3785" s="1" t="s">
        <v>4284</v>
      </c>
      <c r="BF3785" s="1" t="s">
        <v>4285</v>
      </c>
      <c r="BG3785" s="1">
        <v>5</v>
      </c>
      <c r="BI3785" s="2">
        <v>44470</v>
      </c>
      <c r="BJ3785" s="2">
        <v>44834</v>
      </c>
      <c r="BM3785" s="1">
        <v>35</v>
      </c>
      <c r="BN3785" s="1">
        <v>0</v>
      </c>
      <c r="BO3785" s="1">
        <v>7</v>
      </c>
      <c r="BP3785" s="1">
        <v>7</v>
      </c>
      <c r="BQ3785" s="1">
        <v>7</v>
      </c>
      <c r="BR3785" s="1">
        <v>7</v>
      </c>
      <c r="BS3785" s="1">
        <v>7</v>
      </c>
      <c r="BT3785" s="1">
        <v>0</v>
      </c>
      <c r="BU3785" s="1" t="str">
        <f>"9:00 AM"</f>
        <v>9:00 AM</v>
      </c>
      <c r="BV3785" s="1" t="str">
        <f>"5:00 PM"</f>
        <v>5:00 PM</v>
      </c>
      <c r="BW3785" s="1" t="s">
        <v>135</v>
      </c>
      <c r="BX3785" s="1">
        <v>6</v>
      </c>
      <c r="BY3785" s="1">
        <v>12</v>
      </c>
      <c r="BZ3785" s="1" t="s">
        <v>112</v>
      </c>
      <c r="CA3785" s="1">
        <v>0</v>
      </c>
      <c r="CB3785" s="4" t="s">
        <v>19000</v>
      </c>
      <c r="CC3785" s="1" t="s">
        <v>941</v>
      </c>
      <c r="CD3785" s="1" t="s">
        <v>942</v>
      </c>
      <c r="CE3785" s="1" t="s">
        <v>116</v>
      </c>
      <c r="CF3785" s="1" t="s">
        <v>117</v>
      </c>
      <c r="CG3785" s="1">
        <v>96950</v>
      </c>
      <c r="CH3785" s="3">
        <v>9.49</v>
      </c>
      <c r="CI3785" s="3">
        <v>13</v>
      </c>
      <c r="CJ3785" s="3">
        <v>14.24</v>
      </c>
      <c r="CK3785" s="3">
        <v>19.5</v>
      </c>
      <c r="CL3785" s="1" t="s">
        <v>137</v>
      </c>
      <c r="CM3785" s="1" t="s">
        <v>138</v>
      </c>
      <c r="CN3785" s="1" t="s">
        <v>139</v>
      </c>
      <c r="CP3785" s="1" t="s">
        <v>112</v>
      </c>
      <c r="CQ3785" s="1" t="s">
        <v>111</v>
      </c>
      <c r="CR3785" s="1" t="s">
        <v>112</v>
      </c>
      <c r="CS3785" s="1" t="s">
        <v>111</v>
      </c>
      <c r="CT3785" s="1" t="s">
        <v>111</v>
      </c>
      <c r="CU3785" s="1" t="s">
        <v>111</v>
      </c>
      <c r="CV3785" s="1" t="s">
        <v>138</v>
      </c>
      <c r="CW3785" s="1" t="s">
        <v>138</v>
      </c>
      <c r="CX3785" s="1">
        <v>16702352883</v>
      </c>
      <c r="CY3785" s="1" t="s">
        <v>530</v>
      </c>
      <c r="CZ3785" s="1" t="s">
        <v>138</v>
      </c>
      <c r="DA3785" s="1" t="s">
        <v>111</v>
      </c>
      <c r="DB3785" s="1" t="s">
        <v>112</v>
      </c>
    </row>
    <row r="3786" spans="1:111" ht="15.6" customHeight="1" x14ac:dyDescent="0.25">
      <c r="A3786" s="1" t="s">
        <v>22270</v>
      </c>
      <c r="B3786" s="1" t="s">
        <v>109</v>
      </c>
      <c r="C3786" s="2">
        <v>44349.407824305556</v>
      </c>
      <c r="D3786" s="2">
        <v>44383</v>
      </c>
      <c r="E3786" s="1" t="s">
        <v>110</v>
      </c>
      <c r="F3786" s="2">
        <v>44468.833333333336</v>
      </c>
      <c r="G3786" s="1" t="s">
        <v>112</v>
      </c>
      <c r="H3786" s="1" t="s">
        <v>112</v>
      </c>
      <c r="I3786" s="1" t="s">
        <v>112</v>
      </c>
      <c r="J3786" s="1" t="s">
        <v>1733</v>
      </c>
      <c r="K3786" s="1" t="s">
        <v>20318</v>
      </c>
      <c r="L3786" s="1" t="s">
        <v>1197</v>
      </c>
      <c r="M3786" s="1" t="s">
        <v>138</v>
      </c>
      <c r="N3786" s="1" t="s">
        <v>116</v>
      </c>
      <c r="O3786" s="1" t="s">
        <v>117</v>
      </c>
      <c r="P3786" s="9">
        <v>96950</v>
      </c>
      <c r="Q3786" s="1" t="s">
        <v>118</v>
      </c>
      <c r="S3786" s="1">
        <v>16702859009</v>
      </c>
      <c r="U3786" s="1">
        <v>56152</v>
      </c>
      <c r="V3786" s="1" t="s">
        <v>119</v>
      </c>
      <c r="X3786" s="1" t="s">
        <v>1735</v>
      </c>
      <c r="Y3786" s="1" t="s">
        <v>1736</v>
      </c>
      <c r="AA3786" s="1" t="s">
        <v>245</v>
      </c>
      <c r="AB3786" s="1" t="s">
        <v>1197</v>
      </c>
      <c r="AC3786" s="1" t="s">
        <v>138</v>
      </c>
      <c r="AD3786" s="1" t="s">
        <v>116</v>
      </c>
      <c r="AE3786" s="1" t="s">
        <v>117</v>
      </c>
      <c r="AF3786" s="9">
        <v>96950</v>
      </c>
      <c r="AG3786" s="1" t="s">
        <v>118</v>
      </c>
      <c r="AI3786" s="1">
        <v>16702859009</v>
      </c>
      <c r="AK3786" s="1" t="s">
        <v>1737</v>
      </c>
      <c r="BC3786" s="1" t="str">
        <f>"27-3091.00"</f>
        <v>27-3091.00</v>
      </c>
      <c r="BD3786" s="1" t="s">
        <v>1239</v>
      </c>
      <c r="BE3786" s="1" t="s">
        <v>20319</v>
      </c>
      <c r="BF3786" s="1" t="s">
        <v>20320</v>
      </c>
      <c r="BG3786" s="1">
        <v>4</v>
      </c>
      <c r="BI3786" s="2">
        <v>44470</v>
      </c>
      <c r="BJ3786" s="2">
        <v>44834</v>
      </c>
      <c r="BM3786" s="1">
        <v>40</v>
      </c>
      <c r="BN3786" s="1">
        <v>0</v>
      </c>
      <c r="BO3786" s="1">
        <v>8</v>
      </c>
      <c r="BP3786" s="1">
        <v>8</v>
      </c>
      <c r="BQ3786" s="1">
        <v>8</v>
      </c>
      <c r="BR3786" s="1">
        <v>8</v>
      </c>
      <c r="BS3786" s="1">
        <v>8</v>
      </c>
      <c r="BT3786" s="1">
        <v>0</v>
      </c>
      <c r="BU3786" s="1" t="str">
        <f>"8:00 AM"</f>
        <v>8:00 AM</v>
      </c>
      <c r="BV3786" s="1" t="str">
        <f>"5:00 PM"</f>
        <v>5:00 PM</v>
      </c>
      <c r="BW3786" s="1" t="s">
        <v>135</v>
      </c>
      <c r="BX3786" s="1">
        <v>0</v>
      </c>
      <c r="BY3786" s="1">
        <v>12</v>
      </c>
      <c r="BZ3786" s="1" t="s">
        <v>112</v>
      </c>
      <c r="CB3786" s="1" t="s">
        <v>22271</v>
      </c>
      <c r="CC3786" s="1" t="s">
        <v>1197</v>
      </c>
      <c r="CD3786" s="1" t="s">
        <v>138</v>
      </c>
      <c r="CE3786" s="1" t="s">
        <v>116</v>
      </c>
      <c r="CF3786" s="1" t="s">
        <v>117</v>
      </c>
      <c r="CG3786" s="1">
        <v>96950</v>
      </c>
      <c r="CH3786" s="3">
        <v>13.19</v>
      </c>
      <c r="CI3786" s="3">
        <v>13.19</v>
      </c>
      <c r="CJ3786" s="3">
        <v>19.79</v>
      </c>
      <c r="CK3786" s="3">
        <v>19.79</v>
      </c>
      <c r="CL3786" s="1" t="s">
        <v>137</v>
      </c>
      <c r="CM3786" s="1" t="s">
        <v>138</v>
      </c>
      <c r="CN3786" s="1" t="s">
        <v>139</v>
      </c>
      <c r="CP3786" s="1" t="s">
        <v>112</v>
      </c>
      <c r="CQ3786" s="1" t="s">
        <v>111</v>
      </c>
      <c r="CR3786" s="1" t="s">
        <v>112</v>
      </c>
      <c r="CS3786" s="1" t="s">
        <v>111</v>
      </c>
      <c r="CT3786" s="1" t="s">
        <v>138</v>
      </c>
      <c r="CU3786" s="1" t="s">
        <v>111</v>
      </c>
      <c r="CV3786" s="1" t="s">
        <v>138</v>
      </c>
      <c r="CW3786" s="1" t="s">
        <v>1620</v>
      </c>
      <c r="CX3786" s="1">
        <v>16702859009</v>
      </c>
      <c r="CY3786" s="1" t="s">
        <v>1737</v>
      </c>
      <c r="CZ3786" s="1" t="s">
        <v>138</v>
      </c>
      <c r="DA3786" s="1" t="s">
        <v>111</v>
      </c>
      <c r="DB3786" s="1" t="s">
        <v>112</v>
      </c>
    </row>
    <row r="3787" spans="1:111" ht="15.6" customHeight="1" x14ac:dyDescent="0.25">
      <c r="A3787" s="1" t="s">
        <v>22278</v>
      </c>
      <c r="B3787" s="1" t="s">
        <v>109</v>
      </c>
      <c r="C3787" s="2">
        <v>44300.340920254632</v>
      </c>
      <c r="D3787" s="2">
        <v>44344</v>
      </c>
      <c r="E3787" s="1" t="s">
        <v>110</v>
      </c>
      <c r="F3787" s="2">
        <v>44468.833333333336</v>
      </c>
      <c r="G3787" s="1" t="s">
        <v>112</v>
      </c>
      <c r="H3787" s="1" t="s">
        <v>112</v>
      </c>
      <c r="I3787" s="1" t="s">
        <v>112</v>
      </c>
      <c r="J3787" s="1" t="s">
        <v>8383</v>
      </c>
      <c r="K3787" s="1" t="s">
        <v>168</v>
      </c>
      <c r="L3787" s="1" t="s">
        <v>8481</v>
      </c>
      <c r="M3787" s="1" t="s">
        <v>8482</v>
      </c>
      <c r="N3787" s="1" t="s">
        <v>167</v>
      </c>
      <c r="O3787" s="1" t="s">
        <v>117</v>
      </c>
      <c r="P3787" s="9">
        <v>96950</v>
      </c>
      <c r="Q3787" s="1" t="s">
        <v>118</v>
      </c>
      <c r="R3787" s="1" t="s">
        <v>117</v>
      </c>
      <c r="S3787" s="1">
        <v>16709891000</v>
      </c>
      <c r="T3787" s="1">
        <v>0</v>
      </c>
      <c r="U3787" s="1">
        <v>561320</v>
      </c>
      <c r="V3787" s="1" t="s">
        <v>119</v>
      </c>
      <c r="X3787" s="1" t="s">
        <v>8385</v>
      </c>
      <c r="Y3787" s="1" t="s">
        <v>8386</v>
      </c>
      <c r="Z3787" s="1" t="s">
        <v>8387</v>
      </c>
      <c r="AA3787" s="1" t="s">
        <v>171</v>
      </c>
      <c r="AB3787" s="1" t="s">
        <v>8384</v>
      </c>
      <c r="AC3787" s="1" t="s">
        <v>5086</v>
      </c>
      <c r="AD3787" s="1" t="s">
        <v>167</v>
      </c>
      <c r="AE3787" s="1" t="s">
        <v>117</v>
      </c>
      <c r="AF3787" s="9">
        <v>96950</v>
      </c>
      <c r="AG3787" s="1" t="s">
        <v>118</v>
      </c>
      <c r="AH3787" s="1" t="s">
        <v>117</v>
      </c>
      <c r="AI3787" s="1">
        <v>16709891000</v>
      </c>
      <c r="AJ3787" s="1">
        <v>0</v>
      </c>
      <c r="AK3787" s="1" t="s">
        <v>8389</v>
      </c>
      <c r="BC3787" s="1" t="str">
        <f>"35-2021.00"</f>
        <v>35-2021.00</v>
      </c>
      <c r="BD3787" s="1" t="s">
        <v>851</v>
      </c>
      <c r="BE3787" s="1" t="s">
        <v>22279</v>
      </c>
      <c r="BF3787" s="1" t="s">
        <v>22280</v>
      </c>
      <c r="BG3787" s="1">
        <v>3</v>
      </c>
      <c r="BI3787" s="2">
        <v>44470</v>
      </c>
      <c r="BJ3787" s="2">
        <v>44834</v>
      </c>
      <c r="BM3787" s="1">
        <v>36</v>
      </c>
      <c r="BN3787" s="1">
        <v>0</v>
      </c>
      <c r="BO3787" s="1">
        <v>6</v>
      </c>
      <c r="BP3787" s="1">
        <v>6</v>
      </c>
      <c r="BQ3787" s="1">
        <v>6</v>
      </c>
      <c r="BR3787" s="1">
        <v>6</v>
      </c>
      <c r="BS3787" s="1">
        <v>6</v>
      </c>
      <c r="BT3787" s="1">
        <v>6</v>
      </c>
      <c r="BU3787" s="1" t="str">
        <f>"10:00 AM"</f>
        <v>10:00 AM</v>
      </c>
      <c r="BV3787" s="1" t="str">
        <f>"5:00 PM"</f>
        <v>5:00 PM</v>
      </c>
      <c r="BW3787" s="1" t="s">
        <v>135</v>
      </c>
      <c r="BX3787" s="1">
        <v>0</v>
      </c>
      <c r="BY3787" s="1">
        <v>0</v>
      </c>
      <c r="BZ3787" s="1" t="s">
        <v>112</v>
      </c>
      <c r="CA3787" s="1">
        <v>0</v>
      </c>
      <c r="CB3787" s="1" t="s">
        <v>230</v>
      </c>
      <c r="CC3787" s="1" t="s">
        <v>399</v>
      </c>
      <c r="CE3787" s="1" t="s">
        <v>167</v>
      </c>
      <c r="CF3787" s="1" t="s">
        <v>117</v>
      </c>
      <c r="CG3787" s="1">
        <v>96950</v>
      </c>
      <c r="CH3787" s="3">
        <v>9.58</v>
      </c>
      <c r="CI3787" s="3">
        <v>9.58</v>
      </c>
      <c r="CJ3787" s="3">
        <v>14.37</v>
      </c>
      <c r="CK3787" s="3">
        <v>14.37</v>
      </c>
      <c r="CL3787" s="1" t="s">
        <v>137</v>
      </c>
      <c r="CM3787" s="1" t="s">
        <v>230</v>
      </c>
      <c r="CN3787" s="1" t="s">
        <v>139</v>
      </c>
      <c r="CP3787" s="1" t="s">
        <v>112</v>
      </c>
      <c r="CQ3787" s="1" t="s">
        <v>111</v>
      </c>
      <c r="CR3787" s="1" t="s">
        <v>112</v>
      </c>
      <c r="CS3787" s="1" t="s">
        <v>111</v>
      </c>
      <c r="CT3787" s="1" t="s">
        <v>138</v>
      </c>
      <c r="CU3787" s="1" t="s">
        <v>111</v>
      </c>
      <c r="CV3787" s="1" t="s">
        <v>138</v>
      </c>
      <c r="CW3787" s="1" t="s">
        <v>2889</v>
      </c>
      <c r="CX3787" s="1">
        <v>16709891000</v>
      </c>
      <c r="CY3787" s="1" t="s">
        <v>8389</v>
      </c>
      <c r="CZ3787" s="1" t="s">
        <v>716</v>
      </c>
      <c r="DA3787" s="1" t="s">
        <v>111</v>
      </c>
      <c r="DB3787" s="1" t="s">
        <v>112</v>
      </c>
    </row>
    <row r="3788" spans="1:111" ht="15.6" customHeight="1" x14ac:dyDescent="0.25">
      <c r="A3788" s="1" t="s">
        <v>22298</v>
      </c>
      <c r="B3788" s="1" t="s">
        <v>109</v>
      </c>
      <c r="C3788" s="2">
        <v>44323.685395949076</v>
      </c>
      <c r="D3788" s="2">
        <v>44372</v>
      </c>
      <c r="E3788" s="1" t="s">
        <v>110</v>
      </c>
      <c r="F3788" s="2">
        <v>44468.833333333336</v>
      </c>
      <c r="G3788" s="1" t="s">
        <v>111</v>
      </c>
      <c r="H3788" s="1" t="s">
        <v>112</v>
      </c>
      <c r="I3788" s="1" t="s">
        <v>112</v>
      </c>
      <c r="J3788" s="1" t="s">
        <v>3905</v>
      </c>
      <c r="K3788" s="1" t="s">
        <v>3906</v>
      </c>
      <c r="L3788" s="1" t="s">
        <v>3907</v>
      </c>
      <c r="M3788" s="1" t="s">
        <v>1197</v>
      </c>
      <c r="N3788" s="1" t="s">
        <v>116</v>
      </c>
      <c r="O3788" s="1" t="s">
        <v>117</v>
      </c>
      <c r="P3788" s="9">
        <v>96950</v>
      </c>
      <c r="Q3788" s="1" t="s">
        <v>118</v>
      </c>
      <c r="R3788" s="1" t="s">
        <v>117</v>
      </c>
      <c r="S3788" s="1">
        <v>16719884535</v>
      </c>
      <c r="U3788" s="1">
        <v>81121</v>
      </c>
      <c r="V3788" s="1" t="s">
        <v>119</v>
      </c>
      <c r="X3788" s="1" t="s">
        <v>3908</v>
      </c>
      <c r="Y3788" s="1" t="s">
        <v>3909</v>
      </c>
      <c r="Z3788" s="1" t="s">
        <v>3910</v>
      </c>
      <c r="AA3788" s="1" t="s">
        <v>245</v>
      </c>
      <c r="AB3788" s="1" t="s">
        <v>3907</v>
      </c>
      <c r="AC3788" s="1" t="s">
        <v>1197</v>
      </c>
      <c r="AD3788" s="1" t="s">
        <v>116</v>
      </c>
      <c r="AE3788" s="1" t="s">
        <v>117</v>
      </c>
      <c r="AF3788" s="9">
        <v>96950</v>
      </c>
      <c r="AG3788" s="1" t="s">
        <v>118</v>
      </c>
      <c r="AI3788" s="1">
        <v>16719884535</v>
      </c>
      <c r="AK3788" s="1" t="s">
        <v>3911</v>
      </c>
      <c r="BC3788" s="1" t="str">
        <f>"49-9071.00"</f>
        <v>49-9071.00</v>
      </c>
      <c r="BD3788" s="1" t="s">
        <v>214</v>
      </c>
      <c r="BE3788" s="1" t="s">
        <v>3912</v>
      </c>
      <c r="BF3788" s="1" t="s">
        <v>3913</v>
      </c>
      <c r="BG3788" s="1">
        <v>4</v>
      </c>
      <c r="BI3788" s="2">
        <v>44470</v>
      </c>
      <c r="BJ3788" s="2">
        <v>44834</v>
      </c>
      <c r="BM3788" s="1">
        <v>40</v>
      </c>
      <c r="BN3788" s="1">
        <v>0</v>
      </c>
      <c r="BO3788" s="1">
        <v>8</v>
      </c>
      <c r="BP3788" s="1">
        <v>8</v>
      </c>
      <c r="BQ3788" s="1">
        <v>8</v>
      </c>
      <c r="BR3788" s="1">
        <v>8</v>
      </c>
      <c r="BS3788" s="1">
        <v>8</v>
      </c>
      <c r="BT3788" s="1">
        <v>0</v>
      </c>
      <c r="BU3788" s="1" t="str">
        <f>"8:00 AM"</f>
        <v>8:00 AM</v>
      </c>
      <c r="BV3788" s="1" t="str">
        <f>"5:00 PM"</f>
        <v>5:00 PM</v>
      </c>
      <c r="BW3788" s="1" t="s">
        <v>135</v>
      </c>
      <c r="BX3788" s="1">
        <v>0</v>
      </c>
      <c r="BY3788" s="1">
        <v>12</v>
      </c>
      <c r="BZ3788" s="1" t="s">
        <v>112</v>
      </c>
      <c r="CB3788" s="1" t="s">
        <v>3914</v>
      </c>
      <c r="CC3788" s="1" t="s">
        <v>3907</v>
      </c>
      <c r="CD3788" s="1" t="s">
        <v>1197</v>
      </c>
      <c r="CE3788" s="1" t="s">
        <v>116</v>
      </c>
      <c r="CF3788" s="1" t="s">
        <v>117</v>
      </c>
      <c r="CG3788" s="1">
        <v>96950</v>
      </c>
      <c r="CH3788" s="3">
        <v>8.7100000000000009</v>
      </c>
      <c r="CI3788" s="3">
        <v>9</v>
      </c>
      <c r="CJ3788" s="3">
        <v>13.06</v>
      </c>
      <c r="CK3788" s="3">
        <v>14.25</v>
      </c>
      <c r="CL3788" s="1" t="s">
        <v>137</v>
      </c>
      <c r="CM3788" s="1" t="s">
        <v>138</v>
      </c>
      <c r="CN3788" s="1" t="s">
        <v>218</v>
      </c>
      <c r="CP3788" s="1" t="s">
        <v>112</v>
      </c>
      <c r="CQ3788" s="1" t="s">
        <v>111</v>
      </c>
      <c r="CR3788" s="1" t="s">
        <v>111</v>
      </c>
      <c r="CS3788" s="1" t="s">
        <v>111</v>
      </c>
      <c r="CT3788" s="1" t="s">
        <v>138</v>
      </c>
      <c r="CU3788" s="1" t="s">
        <v>111</v>
      </c>
      <c r="CV3788" s="1" t="s">
        <v>138</v>
      </c>
      <c r="CW3788" s="1" t="s">
        <v>22299</v>
      </c>
      <c r="CX3788" s="1">
        <v>16719884535</v>
      </c>
      <c r="CY3788" s="1" t="s">
        <v>22300</v>
      </c>
      <c r="CZ3788" s="1" t="s">
        <v>138</v>
      </c>
      <c r="DA3788" s="1" t="s">
        <v>111</v>
      </c>
      <c r="DB3788" s="1" t="s">
        <v>112</v>
      </c>
    </row>
    <row r="3789" spans="1:111" ht="15.6" customHeight="1" x14ac:dyDescent="0.25">
      <c r="A3789" s="1" t="s">
        <v>22317</v>
      </c>
      <c r="B3789" s="1" t="s">
        <v>109</v>
      </c>
      <c r="C3789" s="2">
        <v>44356.662024537036</v>
      </c>
      <c r="D3789" s="2">
        <v>44376</v>
      </c>
      <c r="E3789" s="1" t="s">
        <v>180</v>
      </c>
      <c r="G3789" s="1" t="s">
        <v>112</v>
      </c>
      <c r="H3789" s="1" t="s">
        <v>112</v>
      </c>
      <c r="I3789" s="1" t="s">
        <v>112</v>
      </c>
      <c r="J3789" s="1" t="s">
        <v>3316</v>
      </c>
      <c r="K3789" s="1" t="s">
        <v>3317</v>
      </c>
      <c r="L3789" s="1" t="s">
        <v>3318</v>
      </c>
      <c r="M3789" s="1" t="s">
        <v>3319</v>
      </c>
      <c r="N3789" s="1" t="s">
        <v>3320</v>
      </c>
      <c r="O3789" s="1" t="s">
        <v>117</v>
      </c>
      <c r="P3789" s="9">
        <v>96952</v>
      </c>
      <c r="Q3789" s="1" t="s">
        <v>118</v>
      </c>
      <c r="S3789" s="1">
        <v>16704330123</v>
      </c>
      <c r="U3789" s="1">
        <v>72251</v>
      </c>
      <c r="V3789" s="1" t="s">
        <v>119</v>
      </c>
      <c r="X3789" s="1" t="s">
        <v>3321</v>
      </c>
      <c r="Y3789" s="1" t="s">
        <v>3322</v>
      </c>
      <c r="Z3789" s="1" t="s">
        <v>3323</v>
      </c>
      <c r="AA3789" s="1" t="s">
        <v>245</v>
      </c>
      <c r="AB3789" s="1" t="s">
        <v>3318</v>
      </c>
      <c r="AC3789" s="1" t="s">
        <v>1757</v>
      </c>
      <c r="AD3789" s="1" t="s">
        <v>1759</v>
      </c>
      <c r="AE3789" s="1" t="s">
        <v>117</v>
      </c>
      <c r="AF3789" s="9">
        <v>96952</v>
      </c>
      <c r="AG3789" s="1" t="s">
        <v>118</v>
      </c>
      <c r="AI3789" s="1">
        <v>16704330123</v>
      </c>
      <c r="AK3789" s="1" t="s">
        <v>3324</v>
      </c>
      <c r="BC3789" s="1" t="str">
        <f>"35-3022.00"</f>
        <v>35-3022.00</v>
      </c>
      <c r="BD3789" s="1" t="s">
        <v>4475</v>
      </c>
      <c r="BE3789" s="1" t="s">
        <v>22318</v>
      </c>
      <c r="BF3789" s="1" t="s">
        <v>22319</v>
      </c>
      <c r="BG3789" s="1">
        <v>5</v>
      </c>
      <c r="BI3789" s="2">
        <v>44470</v>
      </c>
      <c r="BJ3789" s="2">
        <v>44834</v>
      </c>
      <c r="BM3789" s="1">
        <v>40</v>
      </c>
      <c r="BN3789" s="1">
        <v>8</v>
      </c>
      <c r="BO3789" s="1">
        <v>0</v>
      </c>
      <c r="BP3789" s="1">
        <v>0</v>
      </c>
      <c r="BQ3789" s="1">
        <v>8</v>
      </c>
      <c r="BR3789" s="1">
        <v>8</v>
      </c>
      <c r="BS3789" s="1">
        <v>8</v>
      </c>
      <c r="BT3789" s="1">
        <v>8</v>
      </c>
      <c r="BU3789" s="1" t="str">
        <f>"6:00 AM"</f>
        <v>6:00 AM</v>
      </c>
      <c r="BV3789" s="1" t="str">
        <f>"2:00 PM"</f>
        <v>2:00 PM</v>
      </c>
      <c r="BW3789" s="1" t="s">
        <v>135</v>
      </c>
      <c r="BX3789" s="1">
        <v>0</v>
      </c>
      <c r="BY3789" s="1">
        <v>12</v>
      </c>
      <c r="BZ3789" s="1" t="s">
        <v>112</v>
      </c>
      <c r="CB3789" s="1" t="s">
        <v>331</v>
      </c>
      <c r="CC3789" s="1" t="s">
        <v>3318</v>
      </c>
      <c r="CD3789" s="1" t="s">
        <v>3319</v>
      </c>
      <c r="CE3789" s="1" t="s">
        <v>3320</v>
      </c>
      <c r="CF3789" s="1" t="s">
        <v>117</v>
      </c>
      <c r="CG3789" s="1">
        <v>96952</v>
      </c>
      <c r="CH3789" s="3">
        <v>8.15</v>
      </c>
      <c r="CI3789" s="3">
        <v>8.15</v>
      </c>
      <c r="CJ3789" s="3">
        <v>12.22</v>
      </c>
      <c r="CK3789" s="3">
        <v>12.22</v>
      </c>
      <c r="CL3789" s="1" t="s">
        <v>137</v>
      </c>
      <c r="CM3789" s="1" t="s">
        <v>362</v>
      </c>
      <c r="CN3789" s="1" t="s">
        <v>139</v>
      </c>
      <c r="CP3789" s="1" t="s">
        <v>112</v>
      </c>
      <c r="CQ3789" s="1" t="s">
        <v>111</v>
      </c>
      <c r="CR3789" s="1" t="s">
        <v>112</v>
      </c>
      <c r="CS3789" s="1" t="s">
        <v>111</v>
      </c>
      <c r="CT3789" s="1" t="s">
        <v>138</v>
      </c>
      <c r="CU3789" s="1" t="s">
        <v>111</v>
      </c>
      <c r="CV3789" s="1" t="s">
        <v>138</v>
      </c>
      <c r="CW3789" s="1" t="s">
        <v>1439</v>
      </c>
      <c r="CX3789" s="1">
        <v>16707832999</v>
      </c>
      <c r="CY3789" s="1" t="s">
        <v>3324</v>
      </c>
      <c r="CZ3789" s="1" t="s">
        <v>331</v>
      </c>
      <c r="DA3789" s="1" t="s">
        <v>111</v>
      </c>
      <c r="DB3789" s="1" t="s">
        <v>112</v>
      </c>
    </row>
    <row r="3790" spans="1:111" ht="15.6" customHeight="1" x14ac:dyDescent="0.25">
      <c r="A3790" s="1" t="s">
        <v>22372</v>
      </c>
      <c r="B3790" s="1" t="s">
        <v>109</v>
      </c>
      <c r="C3790" s="2">
        <v>44323.681464351852</v>
      </c>
      <c r="D3790" s="2">
        <v>44372</v>
      </c>
      <c r="E3790" s="1" t="s">
        <v>110</v>
      </c>
      <c r="F3790" s="2">
        <v>44468.833333333336</v>
      </c>
      <c r="G3790" s="1" t="s">
        <v>111</v>
      </c>
      <c r="H3790" s="1" t="s">
        <v>112</v>
      </c>
      <c r="I3790" s="1" t="s">
        <v>112</v>
      </c>
      <c r="J3790" s="1" t="s">
        <v>3905</v>
      </c>
      <c r="K3790" s="1" t="s">
        <v>11836</v>
      </c>
      <c r="L3790" s="1" t="s">
        <v>3907</v>
      </c>
      <c r="M3790" s="1" t="s">
        <v>1197</v>
      </c>
      <c r="N3790" s="1" t="s">
        <v>116</v>
      </c>
      <c r="O3790" s="1" t="s">
        <v>117</v>
      </c>
      <c r="P3790" s="9">
        <v>96950</v>
      </c>
      <c r="Q3790" s="1" t="s">
        <v>118</v>
      </c>
      <c r="R3790" s="1" t="s">
        <v>117</v>
      </c>
      <c r="S3790" s="1">
        <v>16719884535</v>
      </c>
      <c r="U3790" s="1">
        <v>236116</v>
      </c>
      <c r="V3790" s="1" t="s">
        <v>119</v>
      </c>
      <c r="X3790" s="1" t="s">
        <v>3908</v>
      </c>
      <c r="Y3790" s="1" t="s">
        <v>3909</v>
      </c>
      <c r="Z3790" s="1" t="s">
        <v>3910</v>
      </c>
      <c r="AA3790" s="1" t="s">
        <v>245</v>
      </c>
      <c r="AB3790" s="1" t="s">
        <v>3907</v>
      </c>
      <c r="AC3790" s="1" t="s">
        <v>1197</v>
      </c>
      <c r="AD3790" s="1" t="s">
        <v>116</v>
      </c>
      <c r="AE3790" s="1" t="s">
        <v>117</v>
      </c>
      <c r="AF3790" s="9">
        <v>96950</v>
      </c>
      <c r="AG3790" s="1" t="s">
        <v>118</v>
      </c>
      <c r="AH3790" s="1" t="s">
        <v>117</v>
      </c>
      <c r="AI3790" s="1">
        <v>16719884535</v>
      </c>
      <c r="AK3790" s="1" t="s">
        <v>3911</v>
      </c>
      <c r="BC3790" s="1" t="str">
        <f>"51-7011.00"</f>
        <v>51-7011.00</v>
      </c>
      <c r="BD3790" s="1" t="s">
        <v>1587</v>
      </c>
      <c r="BE3790" s="1" t="s">
        <v>11837</v>
      </c>
      <c r="BF3790" s="1" t="s">
        <v>8373</v>
      </c>
      <c r="BG3790" s="1">
        <v>6</v>
      </c>
      <c r="BI3790" s="2">
        <v>44470</v>
      </c>
      <c r="BJ3790" s="2">
        <v>44834</v>
      </c>
      <c r="BM3790" s="1">
        <v>40</v>
      </c>
      <c r="BN3790" s="1">
        <v>0</v>
      </c>
      <c r="BO3790" s="1">
        <v>8</v>
      </c>
      <c r="BP3790" s="1">
        <v>8</v>
      </c>
      <c r="BQ3790" s="1">
        <v>8</v>
      </c>
      <c r="BR3790" s="1">
        <v>8</v>
      </c>
      <c r="BS3790" s="1">
        <v>8</v>
      </c>
      <c r="BT3790" s="1">
        <v>0</v>
      </c>
      <c r="BU3790" s="1" t="str">
        <f>"8:00 AM"</f>
        <v>8:00 AM</v>
      </c>
      <c r="BV3790" s="1" t="str">
        <f>"5:00 PM"</f>
        <v>5:00 PM</v>
      </c>
      <c r="BW3790" s="1" t="s">
        <v>135</v>
      </c>
      <c r="BX3790" s="1">
        <v>0</v>
      </c>
      <c r="BY3790" s="1">
        <v>12</v>
      </c>
      <c r="BZ3790" s="1" t="s">
        <v>112</v>
      </c>
      <c r="CB3790" s="1" t="s">
        <v>11838</v>
      </c>
      <c r="CC3790" s="1" t="s">
        <v>3907</v>
      </c>
      <c r="CD3790" s="1" t="s">
        <v>1197</v>
      </c>
      <c r="CE3790" s="1" t="s">
        <v>116</v>
      </c>
      <c r="CF3790" s="1" t="s">
        <v>117</v>
      </c>
      <c r="CG3790" s="1">
        <v>96950</v>
      </c>
      <c r="CH3790" s="3">
        <v>12.48</v>
      </c>
      <c r="CI3790" s="3">
        <v>13</v>
      </c>
      <c r="CJ3790" s="3">
        <v>0</v>
      </c>
      <c r="CK3790" s="3">
        <v>0</v>
      </c>
      <c r="CL3790" s="1" t="s">
        <v>137</v>
      </c>
      <c r="CM3790" s="1" t="s">
        <v>138</v>
      </c>
      <c r="CN3790" s="1" t="s">
        <v>218</v>
      </c>
      <c r="CP3790" s="1" t="s">
        <v>112</v>
      </c>
      <c r="CQ3790" s="1" t="s">
        <v>111</v>
      </c>
      <c r="CR3790" s="1" t="s">
        <v>111</v>
      </c>
      <c r="CS3790" s="1" t="s">
        <v>112</v>
      </c>
      <c r="CT3790" s="1" t="s">
        <v>138</v>
      </c>
      <c r="CU3790" s="1" t="s">
        <v>111</v>
      </c>
      <c r="CV3790" s="1" t="s">
        <v>138</v>
      </c>
      <c r="CW3790" s="1" t="s">
        <v>1324</v>
      </c>
      <c r="CX3790" s="1">
        <v>16719884535</v>
      </c>
      <c r="CY3790" s="1" t="s">
        <v>3911</v>
      </c>
      <c r="CZ3790" s="1" t="s">
        <v>138</v>
      </c>
      <c r="DA3790" s="1" t="s">
        <v>111</v>
      </c>
      <c r="DB3790" s="1" t="s">
        <v>112</v>
      </c>
    </row>
    <row r="3791" spans="1:111" ht="15.6" customHeight="1" x14ac:dyDescent="0.25">
      <c r="A3791" s="1" t="s">
        <v>22397</v>
      </c>
      <c r="B3791" s="1" t="s">
        <v>109</v>
      </c>
      <c r="C3791" s="2">
        <v>44354.909561458335</v>
      </c>
      <c r="D3791" s="2">
        <v>44407</v>
      </c>
      <c r="E3791" s="1" t="s">
        <v>110</v>
      </c>
      <c r="F3791" s="2">
        <v>44468.833333333336</v>
      </c>
      <c r="G3791" s="1" t="s">
        <v>112</v>
      </c>
      <c r="H3791" s="1" t="s">
        <v>112</v>
      </c>
      <c r="I3791" s="1" t="s">
        <v>112</v>
      </c>
      <c r="J3791" s="1" t="s">
        <v>3359</v>
      </c>
      <c r="K3791" s="1" t="s">
        <v>3360</v>
      </c>
      <c r="L3791" s="1" t="s">
        <v>3361</v>
      </c>
      <c r="N3791" s="1" t="s">
        <v>167</v>
      </c>
      <c r="O3791" s="1" t="s">
        <v>117</v>
      </c>
      <c r="P3791" s="9">
        <v>96950</v>
      </c>
      <c r="Q3791" s="1" t="s">
        <v>118</v>
      </c>
      <c r="S3791" s="1">
        <v>16702345900</v>
      </c>
      <c r="T3791" s="1">
        <v>563</v>
      </c>
      <c r="U3791" s="1">
        <v>721110</v>
      </c>
      <c r="V3791" s="1" t="s">
        <v>119</v>
      </c>
      <c r="X3791" s="1" t="s">
        <v>3362</v>
      </c>
      <c r="Y3791" s="1" t="s">
        <v>3363</v>
      </c>
      <c r="AA3791" s="1" t="s">
        <v>3235</v>
      </c>
      <c r="AB3791" s="1" t="s">
        <v>3361</v>
      </c>
      <c r="AD3791" s="1" t="s">
        <v>167</v>
      </c>
      <c r="AE3791" s="1" t="s">
        <v>117</v>
      </c>
      <c r="AF3791" s="9">
        <v>96950</v>
      </c>
      <c r="AG3791" s="1" t="s">
        <v>118</v>
      </c>
      <c r="AI3791" s="1">
        <v>16702345900</v>
      </c>
      <c r="AJ3791" s="1">
        <v>563</v>
      </c>
      <c r="AK3791" s="1" t="s">
        <v>3364</v>
      </c>
      <c r="BC3791" s="1" t="str">
        <f>"13-2011.01"</f>
        <v>13-2011.01</v>
      </c>
      <c r="BD3791" s="1" t="s">
        <v>932</v>
      </c>
      <c r="BE3791" s="1" t="s">
        <v>22398</v>
      </c>
      <c r="BF3791" s="1" t="s">
        <v>511</v>
      </c>
      <c r="BG3791" s="1">
        <v>1</v>
      </c>
      <c r="BI3791" s="2">
        <v>44470</v>
      </c>
      <c r="BJ3791" s="2">
        <v>44834</v>
      </c>
      <c r="BM3791" s="1">
        <v>40</v>
      </c>
      <c r="BN3791" s="1">
        <v>0</v>
      </c>
      <c r="BO3791" s="1">
        <v>8</v>
      </c>
      <c r="BP3791" s="1">
        <v>8</v>
      </c>
      <c r="BQ3791" s="1">
        <v>8</v>
      </c>
      <c r="BR3791" s="1">
        <v>8</v>
      </c>
      <c r="BS3791" s="1">
        <v>8</v>
      </c>
      <c r="BT3791" s="1">
        <v>0</v>
      </c>
      <c r="BU3791" s="1" t="str">
        <f>"8:00 AM"</f>
        <v>8:00 AM</v>
      </c>
      <c r="BV3791" s="1" t="str">
        <f>"5:00 PM"</f>
        <v>5:00 PM</v>
      </c>
      <c r="BW3791" s="1" t="s">
        <v>135</v>
      </c>
      <c r="BX3791" s="1">
        <v>6</v>
      </c>
      <c r="BY3791" s="1">
        <v>24</v>
      </c>
      <c r="BZ3791" s="1" t="s">
        <v>112</v>
      </c>
      <c r="CB3791" s="1" t="s">
        <v>331</v>
      </c>
      <c r="CC3791" s="1" t="s">
        <v>3368</v>
      </c>
      <c r="CE3791" s="1" t="s">
        <v>167</v>
      </c>
      <c r="CF3791" s="1" t="s">
        <v>117</v>
      </c>
      <c r="CG3791" s="1">
        <v>96950</v>
      </c>
      <c r="CH3791" s="3">
        <v>14.85</v>
      </c>
      <c r="CI3791" s="3">
        <v>14.85</v>
      </c>
      <c r="CJ3791" s="3">
        <v>22.27</v>
      </c>
      <c r="CK3791" s="3">
        <v>22.27</v>
      </c>
      <c r="CL3791" s="1" t="s">
        <v>137</v>
      </c>
      <c r="CN3791" s="1" t="s">
        <v>139</v>
      </c>
      <c r="CP3791" s="1" t="s">
        <v>112</v>
      </c>
      <c r="CQ3791" s="1" t="s">
        <v>111</v>
      </c>
      <c r="CR3791" s="1" t="s">
        <v>112</v>
      </c>
      <c r="CS3791" s="1" t="s">
        <v>111</v>
      </c>
      <c r="CT3791" s="1" t="s">
        <v>111</v>
      </c>
      <c r="CU3791" s="1" t="s">
        <v>111</v>
      </c>
      <c r="CV3791" s="1" t="s">
        <v>138</v>
      </c>
      <c r="CW3791" s="1" t="s">
        <v>3369</v>
      </c>
      <c r="CX3791" s="1">
        <v>16702345900</v>
      </c>
      <c r="CY3791" s="1" t="s">
        <v>3364</v>
      </c>
      <c r="CZ3791" s="1" t="s">
        <v>138</v>
      </c>
      <c r="DA3791" s="1" t="s">
        <v>111</v>
      </c>
      <c r="DB3791" s="1" t="s">
        <v>112</v>
      </c>
    </row>
    <row r="3792" spans="1:111" ht="15.6" customHeight="1" x14ac:dyDescent="0.25">
      <c r="A3792" s="1" t="s">
        <v>22407</v>
      </c>
      <c r="B3792" s="1" t="s">
        <v>109</v>
      </c>
      <c r="C3792" s="2">
        <v>44376.052670833335</v>
      </c>
      <c r="D3792" s="2">
        <v>44433</v>
      </c>
      <c r="E3792" s="1" t="s">
        <v>180</v>
      </c>
      <c r="G3792" s="1" t="s">
        <v>112</v>
      </c>
      <c r="H3792" s="1" t="s">
        <v>112</v>
      </c>
      <c r="I3792" s="1" t="s">
        <v>112</v>
      </c>
      <c r="J3792" s="1" t="s">
        <v>455</v>
      </c>
      <c r="K3792" s="1" t="s">
        <v>6661</v>
      </c>
      <c r="L3792" s="1" t="s">
        <v>458</v>
      </c>
      <c r="M3792" s="1" t="s">
        <v>6662</v>
      </c>
      <c r="N3792" s="1" t="s">
        <v>116</v>
      </c>
      <c r="O3792" s="1" t="s">
        <v>117</v>
      </c>
      <c r="P3792" s="9">
        <v>96950</v>
      </c>
      <c r="Q3792" s="1" t="s">
        <v>118</v>
      </c>
      <c r="S3792" s="1">
        <v>16702348383</v>
      </c>
      <c r="T3792" s="1">
        <v>0</v>
      </c>
      <c r="U3792" s="1">
        <v>45439</v>
      </c>
      <c r="V3792" s="1" t="s">
        <v>119</v>
      </c>
      <c r="X3792" s="1" t="s">
        <v>459</v>
      </c>
      <c r="Y3792" s="1" t="s">
        <v>460</v>
      </c>
      <c r="Z3792" s="1" t="s">
        <v>202</v>
      </c>
      <c r="AA3792" s="1" t="s">
        <v>461</v>
      </c>
      <c r="AB3792" s="1" t="s">
        <v>458</v>
      </c>
      <c r="AC3792" s="1" t="s">
        <v>6662</v>
      </c>
      <c r="AD3792" s="1" t="s">
        <v>116</v>
      </c>
      <c r="AE3792" s="1" t="s">
        <v>117</v>
      </c>
      <c r="AF3792" s="9">
        <v>96950</v>
      </c>
      <c r="AG3792" s="1" t="s">
        <v>118</v>
      </c>
      <c r="AI3792" s="1">
        <v>16702348383</v>
      </c>
      <c r="AJ3792" s="1">
        <v>0</v>
      </c>
      <c r="AK3792" s="1" t="s">
        <v>462</v>
      </c>
      <c r="BC3792" s="1" t="str">
        <f>"49-9071.00"</f>
        <v>49-9071.00</v>
      </c>
      <c r="BD3792" s="1" t="s">
        <v>214</v>
      </c>
      <c r="BE3792" s="1" t="s">
        <v>6663</v>
      </c>
      <c r="BF3792" s="1" t="s">
        <v>6664</v>
      </c>
      <c r="BG3792" s="1">
        <v>1</v>
      </c>
      <c r="BI3792" s="2">
        <v>44470</v>
      </c>
      <c r="BJ3792" s="2">
        <v>44834</v>
      </c>
      <c r="BM3792" s="1">
        <v>40</v>
      </c>
      <c r="BN3792" s="1">
        <v>0</v>
      </c>
      <c r="BO3792" s="1">
        <v>8</v>
      </c>
      <c r="BP3792" s="1">
        <v>8</v>
      </c>
      <c r="BQ3792" s="1">
        <v>8</v>
      </c>
      <c r="BR3792" s="1">
        <v>8</v>
      </c>
      <c r="BS3792" s="1">
        <v>8</v>
      </c>
      <c r="BT3792" s="1">
        <v>0</v>
      </c>
      <c r="BU3792" s="1" t="str">
        <f>"8:00 AM"</f>
        <v>8:00 AM</v>
      </c>
      <c r="BV3792" s="1" t="str">
        <f>"5:00 PM"</f>
        <v>5:00 PM</v>
      </c>
      <c r="BW3792" s="1" t="s">
        <v>135</v>
      </c>
      <c r="BX3792" s="1">
        <v>0</v>
      </c>
      <c r="BY3792" s="1">
        <v>24</v>
      </c>
      <c r="BZ3792" s="1" t="s">
        <v>112</v>
      </c>
      <c r="CB3792" s="1" t="s">
        <v>22408</v>
      </c>
      <c r="CC3792" s="1" t="s">
        <v>458</v>
      </c>
      <c r="CD3792" s="1" t="s">
        <v>6662</v>
      </c>
      <c r="CE3792" s="1" t="s">
        <v>116</v>
      </c>
      <c r="CF3792" s="1" t="s">
        <v>117</v>
      </c>
      <c r="CG3792" s="1">
        <v>96950</v>
      </c>
      <c r="CH3792" s="3">
        <v>8.7100000000000009</v>
      </c>
      <c r="CI3792" s="3">
        <v>8.7100000000000009</v>
      </c>
      <c r="CJ3792" s="3">
        <v>13.07</v>
      </c>
      <c r="CK3792" s="3">
        <v>13.07</v>
      </c>
      <c r="CL3792" s="1" t="s">
        <v>137</v>
      </c>
      <c r="CM3792" s="1" t="s">
        <v>138</v>
      </c>
      <c r="CN3792" s="1" t="s">
        <v>139</v>
      </c>
      <c r="CP3792" s="1" t="s">
        <v>112</v>
      </c>
      <c r="CQ3792" s="1" t="s">
        <v>111</v>
      </c>
      <c r="CR3792" s="1" t="s">
        <v>112</v>
      </c>
      <c r="CS3792" s="1" t="s">
        <v>111</v>
      </c>
      <c r="CT3792" s="1" t="s">
        <v>138</v>
      </c>
      <c r="CU3792" s="1" t="s">
        <v>111</v>
      </c>
      <c r="CV3792" s="1" t="s">
        <v>138</v>
      </c>
      <c r="CW3792" s="1" t="s">
        <v>138</v>
      </c>
      <c r="CX3792" s="1">
        <v>16702348383</v>
      </c>
      <c r="CY3792" s="1" t="s">
        <v>462</v>
      </c>
      <c r="CZ3792" s="1" t="s">
        <v>138</v>
      </c>
      <c r="DA3792" s="1" t="s">
        <v>111</v>
      </c>
      <c r="DB3792" s="1" t="s">
        <v>112</v>
      </c>
      <c r="DC3792" s="1" t="s">
        <v>459</v>
      </c>
      <c r="DD3792" s="1" t="s">
        <v>460</v>
      </c>
      <c r="DF3792" s="1" t="s">
        <v>455</v>
      </c>
      <c r="DG3792" s="1" t="s">
        <v>462</v>
      </c>
    </row>
    <row r="3793" spans="1:111" ht="15.6" customHeight="1" x14ac:dyDescent="0.25">
      <c r="A3793" s="1" t="s">
        <v>22428</v>
      </c>
      <c r="B3793" s="1" t="s">
        <v>109</v>
      </c>
      <c r="C3793" s="2">
        <v>44359.070400578705</v>
      </c>
      <c r="D3793" s="2">
        <v>44405</v>
      </c>
      <c r="E3793" s="1" t="s">
        <v>180</v>
      </c>
      <c r="G3793" s="1" t="s">
        <v>112</v>
      </c>
      <c r="H3793" s="1" t="s">
        <v>112</v>
      </c>
      <c r="I3793" s="1" t="s">
        <v>112</v>
      </c>
      <c r="J3793" s="1" t="s">
        <v>1596</v>
      </c>
      <c r="K3793" s="1" t="s">
        <v>362</v>
      </c>
      <c r="L3793" s="1" t="s">
        <v>1597</v>
      </c>
      <c r="M3793" s="1" t="s">
        <v>1598</v>
      </c>
      <c r="N3793" s="1" t="s">
        <v>116</v>
      </c>
      <c r="O3793" s="1" t="s">
        <v>117</v>
      </c>
      <c r="P3793" s="9">
        <v>96950</v>
      </c>
      <c r="Q3793" s="1" t="s">
        <v>118</v>
      </c>
      <c r="R3793" s="1" t="s">
        <v>138</v>
      </c>
      <c r="S3793" s="1">
        <v>16702347900</v>
      </c>
      <c r="T3793" s="1">
        <v>803</v>
      </c>
      <c r="U3793" s="1">
        <v>236220</v>
      </c>
      <c r="V3793" s="1" t="s">
        <v>119</v>
      </c>
      <c r="X3793" s="1" t="s">
        <v>1599</v>
      </c>
      <c r="Y3793" s="1" t="s">
        <v>1600</v>
      </c>
      <c r="Z3793" s="1" t="s">
        <v>1601</v>
      </c>
      <c r="AA3793" s="1" t="s">
        <v>461</v>
      </c>
      <c r="AB3793" s="1" t="s">
        <v>1597</v>
      </c>
      <c r="AC3793" s="1" t="s">
        <v>1598</v>
      </c>
      <c r="AD3793" s="1" t="s">
        <v>116</v>
      </c>
      <c r="AE3793" s="1" t="s">
        <v>117</v>
      </c>
      <c r="AF3793" s="9">
        <v>96950</v>
      </c>
      <c r="AG3793" s="1" t="s">
        <v>118</v>
      </c>
      <c r="AH3793" s="1" t="s">
        <v>138</v>
      </c>
      <c r="AI3793" s="1">
        <v>16702347900</v>
      </c>
      <c r="AJ3793" s="1">
        <v>803</v>
      </c>
      <c r="AK3793" s="1" t="s">
        <v>1602</v>
      </c>
      <c r="BC3793" s="1" t="str">
        <f>"49-3023.01"</f>
        <v>49-3023.01</v>
      </c>
      <c r="BD3793" s="1" t="s">
        <v>608</v>
      </c>
      <c r="BE3793" s="1" t="s">
        <v>6678</v>
      </c>
      <c r="BF3793" s="1" t="s">
        <v>6679</v>
      </c>
      <c r="BG3793" s="1">
        <v>5</v>
      </c>
      <c r="BI3793" s="2">
        <v>44470</v>
      </c>
      <c r="BJ3793" s="2">
        <v>44834</v>
      </c>
      <c r="BM3793" s="1">
        <v>40</v>
      </c>
      <c r="BN3793" s="1">
        <v>0</v>
      </c>
      <c r="BO3793" s="1">
        <v>8</v>
      </c>
      <c r="BP3793" s="1">
        <v>8</v>
      </c>
      <c r="BQ3793" s="1">
        <v>8</v>
      </c>
      <c r="BR3793" s="1">
        <v>8</v>
      </c>
      <c r="BS3793" s="1">
        <v>8</v>
      </c>
      <c r="BT3793" s="1">
        <v>0</v>
      </c>
      <c r="BU3793" s="1" t="str">
        <f>"7:30 AM"</f>
        <v>7:30 AM</v>
      </c>
      <c r="BV3793" s="1" t="str">
        <f>"4:30 PM"</f>
        <v>4:30 PM</v>
      </c>
      <c r="BW3793" s="1" t="s">
        <v>135</v>
      </c>
      <c r="BX3793" s="1">
        <v>0</v>
      </c>
      <c r="BY3793" s="1">
        <v>24</v>
      </c>
      <c r="BZ3793" s="1" t="s">
        <v>112</v>
      </c>
      <c r="CB3793" s="1" t="s">
        <v>6680</v>
      </c>
      <c r="CC3793" s="1" t="s">
        <v>3682</v>
      </c>
      <c r="CD3793" s="1" t="s">
        <v>1607</v>
      </c>
      <c r="CE3793" s="1" t="s">
        <v>116</v>
      </c>
      <c r="CF3793" s="1" t="s">
        <v>117</v>
      </c>
      <c r="CG3793" s="1">
        <v>96950</v>
      </c>
      <c r="CH3793" s="3">
        <v>8.75</v>
      </c>
      <c r="CI3793" s="3">
        <v>8.75</v>
      </c>
      <c r="CJ3793" s="3">
        <v>13.13</v>
      </c>
      <c r="CK3793" s="3">
        <v>13.13</v>
      </c>
      <c r="CL3793" s="1" t="s">
        <v>137</v>
      </c>
      <c r="CM3793" s="1" t="s">
        <v>22429</v>
      </c>
      <c r="CN3793" s="1" t="s">
        <v>139</v>
      </c>
      <c r="CP3793" s="1" t="s">
        <v>112</v>
      </c>
      <c r="CQ3793" s="1" t="s">
        <v>111</v>
      </c>
      <c r="CR3793" s="1" t="s">
        <v>112</v>
      </c>
      <c r="CS3793" s="1" t="s">
        <v>111</v>
      </c>
      <c r="CT3793" s="1" t="s">
        <v>138</v>
      </c>
      <c r="CU3793" s="1" t="s">
        <v>111</v>
      </c>
      <c r="CV3793" s="1" t="s">
        <v>138</v>
      </c>
      <c r="CW3793" s="1" t="s">
        <v>3683</v>
      </c>
      <c r="CX3793" s="1">
        <v>16702347900</v>
      </c>
      <c r="CY3793" s="1" t="s">
        <v>1602</v>
      </c>
      <c r="CZ3793" s="1" t="s">
        <v>1610</v>
      </c>
      <c r="DA3793" s="1" t="s">
        <v>111</v>
      </c>
      <c r="DB3793" s="1" t="s">
        <v>112</v>
      </c>
      <c r="DC3793" s="1" t="s">
        <v>1599</v>
      </c>
      <c r="DD3793" s="1" t="s">
        <v>1600</v>
      </c>
      <c r="DE3793" s="1" t="s">
        <v>1236</v>
      </c>
      <c r="DF3793" s="1" t="s">
        <v>1596</v>
      </c>
      <c r="DG3793" s="1" t="s">
        <v>1602</v>
      </c>
    </row>
    <row r="3794" spans="1:111" ht="15.6" customHeight="1" x14ac:dyDescent="0.25">
      <c r="A3794" s="1" t="s">
        <v>22430</v>
      </c>
      <c r="B3794" s="1" t="s">
        <v>109</v>
      </c>
      <c r="C3794" s="2">
        <v>44379.132863541665</v>
      </c>
      <c r="D3794" s="2">
        <v>44441</v>
      </c>
      <c r="E3794" s="1" t="s">
        <v>110</v>
      </c>
      <c r="F3794" s="2">
        <v>44468.833333333336</v>
      </c>
      <c r="G3794" s="1" t="s">
        <v>111</v>
      </c>
      <c r="H3794" s="1" t="s">
        <v>112</v>
      </c>
      <c r="I3794" s="1" t="s">
        <v>112</v>
      </c>
      <c r="J3794" s="1" t="s">
        <v>9218</v>
      </c>
      <c r="L3794" s="1" t="s">
        <v>9219</v>
      </c>
      <c r="M3794" s="1" t="s">
        <v>9220</v>
      </c>
      <c r="N3794" s="1" t="s">
        <v>116</v>
      </c>
      <c r="O3794" s="1" t="s">
        <v>117</v>
      </c>
      <c r="P3794" s="9">
        <v>96950</v>
      </c>
      <c r="Q3794" s="1" t="s">
        <v>118</v>
      </c>
      <c r="R3794" s="1" t="s">
        <v>719</v>
      </c>
      <c r="S3794" s="1">
        <v>16704838966</v>
      </c>
      <c r="U3794" s="1">
        <v>61162</v>
      </c>
      <c r="V3794" s="1" t="s">
        <v>119</v>
      </c>
      <c r="X3794" s="1" t="s">
        <v>9221</v>
      </c>
      <c r="Y3794" s="1" t="s">
        <v>9222</v>
      </c>
      <c r="AA3794" s="1" t="s">
        <v>245</v>
      </c>
      <c r="AB3794" s="1" t="s">
        <v>9223</v>
      </c>
      <c r="AC3794" s="1" t="s">
        <v>5514</v>
      </c>
      <c r="AD3794" s="1" t="s">
        <v>116</v>
      </c>
      <c r="AE3794" s="1" t="s">
        <v>117</v>
      </c>
      <c r="AF3794" s="9">
        <v>96950</v>
      </c>
      <c r="AG3794" s="1" t="s">
        <v>118</v>
      </c>
      <c r="AH3794" s="1" t="s">
        <v>719</v>
      </c>
      <c r="AI3794" s="1">
        <v>16704838966</v>
      </c>
      <c r="AK3794" s="1" t="s">
        <v>9224</v>
      </c>
      <c r="BC3794" s="1" t="str">
        <f>"25-3021.00"</f>
        <v>25-3021.00</v>
      </c>
      <c r="BD3794" s="1" t="s">
        <v>327</v>
      </c>
      <c r="BE3794" s="1" t="s">
        <v>13931</v>
      </c>
      <c r="BF3794" s="1" t="s">
        <v>13932</v>
      </c>
      <c r="BG3794" s="1">
        <v>2</v>
      </c>
      <c r="BI3794" s="2">
        <v>44470</v>
      </c>
      <c r="BJ3794" s="2">
        <v>45565</v>
      </c>
      <c r="BM3794" s="1">
        <v>35</v>
      </c>
      <c r="BN3794" s="1">
        <v>0</v>
      </c>
      <c r="BO3794" s="1">
        <v>7</v>
      </c>
      <c r="BP3794" s="1">
        <v>7</v>
      </c>
      <c r="BQ3794" s="1">
        <v>7</v>
      </c>
      <c r="BR3794" s="1">
        <v>7</v>
      </c>
      <c r="BS3794" s="1">
        <v>7</v>
      </c>
      <c r="BT3794" s="1">
        <v>0</v>
      </c>
      <c r="BU3794" s="1" t="str">
        <f>"10:00 PM"</f>
        <v>10:00 PM</v>
      </c>
      <c r="BV3794" s="1" t="str">
        <f>"3:00 PM"</f>
        <v>3:00 PM</v>
      </c>
      <c r="BW3794" s="1" t="s">
        <v>135</v>
      </c>
      <c r="BX3794" s="1">
        <v>0</v>
      </c>
      <c r="BY3794" s="1">
        <v>12</v>
      </c>
      <c r="BZ3794" s="1" t="s">
        <v>112</v>
      </c>
      <c r="CB3794" s="1" t="s">
        <v>719</v>
      </c>
      <c r="CC3794" s="1" t="s">
        <v>9227</v>
      </c>
      <c r="CD3794" s="1" t="s">
        <v>9220</v>
      </c>
      <c r="CE3794" s="1" t="s">
        <v>116</v>
      </c>
      <c r="CF3794" s="1" t="s">
        <v>117</v>
      </c>
      <c r="CG3794" s="1">
        <v>96950</v>
      </c>
      <c r="CH3794" s="3">
        <v>28.5</v>
      </c>
      <c r="CI3794" s="3">
        <v>28.5</v>
      </c>
      <c r="CJ3794" s="3">
        <v>42.75</v>
      </c>
      <c r="CK3794" s="3">
        <v>42.75</v>
      </c>
      <c r="CL3794" s="1" t="s">
        <v>137</v>
      </c>
      <c r="CM3794" s="1" t="s">
        <v>719</v>
      </c>
      <c r="CN3794" s="1" t="s">
        <v>218</v>
      </c>
      <c r="CP3794" s="1" t="s">
        <v>112</v>
      </c>
      <c r="CQ3794" s="1" t="s">
        <v>111</v>
      </c>
      <c r="CR3794" s="1" t="s">
        <v>112</v>
      </c>
      <c r="CS3794" s="1" t="s">
        <v>112</v>
      </c>
      <c r="CT3794" s="1" t="s">
        <v>138</v>
      </c>
      <c r="CU3794" s="1" t="s">
        <v>111</v>
      </c>
      <c r="CV3794" s="1" t="s">
        <v>138</v>
      </c>
      <c r="CW3794" s="1" t="s">
        <v>719</v>
      </c>
      <c r="CX3794" s="1">
        <v>16704838966</v>
      </c>
      <c r="CY3794" s="1" t="s">
        <v>9224</v>
      </c>
      <c r="CZ3794" s="1" t="s">
        <v>716</v>
      </c>
      <c r="DA3794" s="1" t="s">
        <v>111</v>
      </c>
      <c r="DB3794" s="1" t="s">
        <v>112</v>
      </c>
    </row>
    <row r="3795" spans="1:111" ht="15.6" customHeight="1" x14ac:dyDescent="0.25">
      <c r="A3795" s="1" t="s">
        <v>22490</v>
      </c>
      <c r="B3795" s="1" t="s">
        <v>109</v>
      </c>
      <c r="C3795" s="2">
        <v>44389.205092476848</v>
      </c>
      <c r="D3795" s="2">
        <v>44460</v>
      </c>
      <c r="E3795" s="1" t="s">
        <v>180</v>
      </c>
      <c r="G3795" s="1" t="s">
        <v>112</v>
      </c>
      <c r="H3795" s="1" t="s">
        <v>112</v>
      </c>
      <c r="I3795" s="1" t="s">
        <v>112</v>
      </c>
      <c r="J3795" s="1" t="s">
        <v>2493</v>
      </c>
      <c r="L3795" s="1" t="s">
        <v>22491</v>
      </c>
      <c r="N3795" s="1" t="s">
        <v>116</v>
      </c>
      <c r="O3795" s="1" t="s">
        <v>117</v>
      </c>
      <c r="P3795" s="9">
        <v>96950</v>
      </c>
      <c r="Q3795" s="1" t="s">
        <v>118</v>
      </c>
      <c r="S3795" s="1">
        <v>16704832564</v>
      </c>
      <c r="U3795" s="1">
        <v>812112</v>
      </c>
      <c r="V3795" s="1" t="s">
        <v>119</v>
      </c>
      <c r="X3795" s="1" t="s">
        <v>2495</v>
      </c>
      <c r="Y3795" s="1" t="s">
        <v>2496</v>
      </c>
      <c r="AA3795" s="1" t="s">
        <v>245</v>
      </c>
      <c r="AB3795" s="1" t="s">
        <v>2494</v>
      </c>
      <c r="AD3795" s="1" t="s">
        <v>116</v>
      </c>
      <c r="AE3795" s="1" t="s">
        <v>117</v>
      </c>
      <c r="AF3795" s="9">
        <v>96950</v>
      </c>
      <c r="AG3795" s="1" t="s">
        <v>118</v>
      </c>
      <c r="AI3795" s="1">
        <v>16706704832</v>
      </c>
      <c r="AK3795" s="1" t="s">
        <v>2499</v>
      </c>
      <c r="BC3795" s="1" t="str">
        <f>"39-5012.00"</f>
        <v>39-5012.00</v>
      </c>
      <c r="BD3795" s="1" t="s">
        <v>1831</v>
      </c>
      <c r="BE3795" s="1" t="s">
        <v>22492</v>
      </c>
      <c r="BF3795" s="1" t="s">
        <v>3394</v>
      </c>
      <c r="BG3795" s="1">
        <v>2</v>
      </c>
      <c r="BI3795" s="2">
        <v>44470</v>
      </c>
      <c r="BJ3795" s="2">
        <v>44834</v>
      </c>
      <c r="BM3795" s="1">
        <v>40</v>
      </c>
      <c r="BN3795" s="1">
        <v>8</v>
      </c>
      <c r="BO3795" s="1">
        <v>0</v>
      </c>
      <c r="BP3795" s="1">
        <v>0</v>
      </c>
      <c r="BQ3795" s="1">
        <v>8</v>
      </c>
      <c r="BR3795" s="1">
        <v>8</v>
      </c>
      <c r="BS3795" s="1">
        <v>8</v>
      </c>
      <c r="BT3795" s="1">
        <v>8</v>
      </c>
      <c r="BU3795" s="1" t="str">
        <f>"9:00 AM"</f>
        <v>9:00 AM</v>
      </c>
      <c r="BV3795" s="1" t="str">
        <f>"6:00 PM"</f>
        <v>6:00 PM</v>
      </c>
      <c r="BW3795" s="1" t="s">
        <v>135</v>
      </c>
      <c r="BX3795" s="1">
        <v>0</v>
      </c>
      <c r="BY3795" s="1">
        <v>12</v>
      </c>
      <c r="BZ3795" s="1" t="s">
        <v>112</v>
      </c>
      <c r="CB3795" s="4" t="s">
        <v>22493</v>
      </c>
      <c r="CC3795" s="1" t="s">
        <v>22494</v>
      </c>
      <c r="CD3795" s="1" t="s">
        <v>2494</v>
      </c>
      <c r="CE3795" s="1" t="s">
        <v>116</v>
      </c>
      <c r="CF3795" s="1" t="s">
        <v>117</v>
      </c>
      <c r="CG3795" s="1">
        <v>96950</v>
      </c>
      <c r="CH3795" s="3">
        <v>7.52</v>
      </c>
      <c r="CI3795" s="3">
        <v>7.52</v>
      </c>
      <c r="CJ3795" s="3">
        <v>0</v>
      </c>
      <c r="CK3795" s="3">
        <v>0</v>
      </c>
      <c r="CL3795" s="1" t="s">
        <v>137</v>
      </c>
      <c r="CM3795" s="1" t="s">
        <v>362</v>
      </c>
      <c r="CN3795" s="1" t="s">
        <v>139</v>
      </c>
      <c r="CP3795" s="1" t="s">
        <v>112</v>
      </c>
      <c r="CQ3795" s="1" t="s">
        <v>111</v>
      </c>
      <c r="CR3795" s="1" t="s">
        <v>112</v>
      </c>
      <c r="CS3795" s="1" t="s">
        <v>112</v>
      </c>
      <c r="CT3795" s="1" t="s">
        <v>138</v>
      </c>
      <c r="CU3795" s="1" t="s">
        <v>111</v>
      </c>
      <c r="CV3795" s="1" t="s">
        <v>138</v>
      </c>
      <c r="CW3795" s="1" t="s">
        <v>3062</v>
      </c>
      <c r="CX3795" s="1">
        <v>16702874234</v>
      </c>
      <c r="CY3795" s="1" t="s">
        <v>2499</v>
      </c>
      <c r="CZ3795" s="1" t="s">
        <v>138</v>
      </c>
      <c r="DA3795" s="1" t="s">
        <v>111</v>
      </c>
      <c r="DB3795" s="1" t="s">
        <v>112</v>
      </c>
      <c r="DC3795" s="1" t="s">
        <v>2495</v>
      </c>
      <c r="DD3795" s="1" t="s">
        <v>2496</v>
      </c>
      <c r="DE3795" s="1" t="s">
        <v>2497</v>
      </c>
      <c r="DF3795" s="1" t="s">
        <v>2493</v>
      </c>
      <c r="DG3795" s="1" t="s">
        <v>2499</v>
      </c>
    </row>
    <row r="3796" spans="1:111" ht="15.6" customHeight="1" x14ac:dyDescent="0.25">
      <c r="A3796" s="1" t="s">
        <v>1105</v>
      </c>
      <c r="B3796" s="1" t="s">
        <v>1106</v>
      </c>
      <c r="C3796" s="2">
        <v>44294.031601967596</v>
      </c>
      <c r="D3796" s="2">
        <v>44328</v>
      </c>
      <c r="E3796" s="1" t="s">
        <v>110</v>
      </c>
      <c r="F3796" s="2">
        <v>44468.833333333336</v>
      </c>
      <c r="G3796" s="1" t="s">
        <v>112</v>
      </c>
      <c r="H3796" s="1" t="s">
        <v>112</v>
      </c>
      <c r="I3796" s="1" t="s">
        <v>112</v>
      </c>
      <c r="J3796" s="1" t="s">
        <v>1107</v>
      </c>
      <c r="L3796" s="1" t="s">
        <v>1108</v>
      </c>
      <c r="M3796" s="1" t="s">
        <v>1109</v>
      </c>
      <c r="N3796" s="1" t="s">
        <v>167</v>
      </c>
      <c r="O3796" s="1" t="s">
        <v>117</v>
      </c>
      <c r="P3796" s="9">
        <v>96950</v>
      </c>
      <c r="Q3796" s="1" t="s">
        <v>118</v>
      </c>
      <c r="S3796" s="1">
        <v>16702358748</v>
      </c>
      <c r="U3796" s="1">
        <v>2362</v>
      </c>
      <c r="V3796" s="1" t="s">
        <v>119</v>
      </c>
      <c r="X3796" s="1" t="s">
        <v>1110</v>
      </c>
      <c r="Y3796" s="1" t="s">
        <v>1111</v>
      </c>
      <c r="Z3796" s="1" t="s">
        <v>1112</v>
      </c>
      <c r="AA3796" s="1" t="s">
        <v>245</v>
      </c>
      <c r="AB3796" s="1" t="s">
        <v>1113</v>
      </c>
      <c r="AC3796" s="1" t="s">
        <v>1114</v>
      </c>
      <c r="AD3796" s="1" t="s">
        <v>738</v>
      </c>
      <c r="AE3796" s="1" t="s">
        <v>117</v>
      </c>
      <c r="AF3796" s="9">
        <v>96950</v>
      </c>
      <c r="AG3796" s="1" t="s">
        <v>118</v>
      </c>
      <c r="AI3796" s="1">
        <v>16702358748</v>
      </c>
      <c r="AK3796" s="1" t="s">
        <v>1115</v>
      </c>
      <c r="BC3796" s="1" t="str">
        <f>"47-2061.00"</f>
        <v>47-2061.00</v>
      </c>
      <c r="BD3796" s="1" t="s">
        <v>1116</v>
      </c>
      <c r="BE3796" s="1" t="s">
        <v>1117</v>
      </c>
      <c r="BF3796" s="1" t="s">
        <v>1118</v>
      </c>
      <c r="BG3796" s="1">
        <v>16</v>
      </c>
      <c r="BH3796" s="1">
        <v>15</v>
      </c>
      <c r="BI3796" s="2">
        <v>44470</v>
      </c>
      <c r="BJ3796" s="2">
        <v>44834</v>
      </c>
      <c r="BK3796" s="2">
        <v>44470</v>
      </c>
      <c r="BL3796" s="2">
        <v>44834</v>
      </c>
      <c r="BM3796" s="1">
        <v>35</v>
      </c>
      <c r="BN3796" s="1">
        <v>0</v>
      </c>
      <c r="BO3796" s="1">
        <v>7</v>
      </c>
      <c r="BP3796" s="1">
        <v>7</v>
      </c>
      <c r="BQ3796" s="1">
        <v>7</v>
      </c>
      <c r="BR3796" s="1">
        <v>7</v>
      </c>
      <c r="BS3796" s="1">
        <v>7</v>
      </c>
      <c r="BT3796" s="1">
        <v>0</v>
      </c>
      <c r="BU3796" s="1" t="str">
        <f>"9:00 AM"</f>
        <v>9:00 AM</v>
      </c>
      <c r="BV3796" s="1" t="str">
        <f>"5:00 PM"</f>
        <v>5:00 PM</v>
      </c>
      <c r="BW3796" s="1" t="s">
        <v>230</v>
      </c>
      <c r="BX3796" s="1">
        <v>0</v>
      </c>
      <c r="BY3796" s="1">
        <v>12</v>
      </c>
      <c r="BZ3796" s="1" t="s">
        <v>112</v>
      </c>
      <c r="CA3796" s="1">
        <v>0</v>
      </c>
      <c r="CB3796" s="1" t="s">
        <v>1119</v>
      </c>
      <c r="CC3796" s="1" t="s">
        <v>1120</v>
      </c>
      <c r="CD3796" s="1" t="s">
        <v>1009</v>
      </c>
      <c r="CE3796" s="1" t="s">
        <v>116</v>
      </c>
      <c r="CF3796" s="1" t="s">
        <v>117</v>
      </c>
      <c r="CG3796" s="1">
        <v>96950</v>
      </c>
      <c r="CH3796" s="3">
        <v>8.9700000000000006</v>
      </c>
      <c r="CI3796" s="3">
        <v>8.9700000000000006</v>
      </c>
      <c r="CJ3796" s="3">
        <v>13.45</v>
      </c>
      <c r="CK3796" s="3">
        <v>13.45</v>
      </c>
      <c r="CL3796" s="1" t="s">
        <v>137</v>
      </c>
      <c r="CN3796" s="1" t="s">
        <v>139</v>
      </c>
      <c r="CP3796" s="1" t="s">
        <v>112</v>
      </c>
      <c r="CQ3796" s="1" t="s">
        <v>111</v>
      </c>
      <c r="CR3796" s="1" t="s">
        <v>112</v>
      </c>
      <c r="CS3796" s="1" t="s">
        <v>111</v>
      </c>
      <c r="CT3796" s="1" t="s">
        <v>138</v>
      </c>
      <c r="CU3796" s="1" t="s">
        <v>111</v>
      </c>
      <c r="CV3796" s="1" t="s">
        <v>138</v>
      </c>
      <c r="CW3796" s="1" t="s">
        <v>1121</v>
      </c>
      <c r="CX3796" s="1">
        <v>16702358748</v>
      </c>
      <c r="CY3796" s="1" t="s">
        <v>1115</v>
      </c>
      <c r="CZ3796" s="1" t="s">
        <v>138</v>
      </c>
      <c r="DA3796" s="1" t="s">
        <v>111</v>
      </c>
      <c r="DB3796" s="1" t="s">
        <v>112</v>
      </c>
    </row>
    <row r="3797" spans="1:111" ht="15.6" customHeight="1" x14ac:dyDescent="0.25">
      <c r="A3797" s="1" t="s">
        <v>1151</v>
      </c>
      <c r="B3797" s="1" t="s">
        <v>1106</v>
      </c>
      <c r="C3797" s="2">
        <v>44292.094682175928</v>
      </c>
      <c r="D3797" s="2">
        <v>44356</v>
      </c>
      <c r="E3797" s="1" t="s">
        <v>110</v>
      </c>
      <c r="F3797" s="2">
        <v>44468.833333333336</v>
      </c>
      <c r="G3797" s="1" t="s">
        <v>111</v>
      </c>
      <c r="H3797" s="1" t="s">
        <v>112</v>
      </c>
      <c r="I3797" s="1" t="s">
        <v>112</v>
      </c>
      <c r="J3797" s="1" t="s">
        <v>1152</v>
      </c>
      <c r="K3797" s="1" t="s">
        <v>1153</v>
      </c>
      <c r="L3797" s="1" t="s">
        <v>1154</v>
      </c>
      <c r="M3797" s="1" t="s">
        <v>1155</v>
      </c>
      <c r="N3797" s="1" t="s">
        <v>116</v>
      </c>
      <c r="O3797" s="1" t="s">
        <v>117</v>
      </c>
      <c r="P3797" s="9">
        <v>96950</v>
      </c>
      <c r="Q3797" s="1" t="s">
        <v>118</v>
      </c>
      <c r="S3797" s="1">
        <v>16702355379</v>
      </c>
      <c r="U3797" s="1">
        <v>72251</v>
      </c>
      <c r="V3797" s="1" t="s">
        <v>119</v>
      </c>
      <c r="X3797" s="1" t="s">
        <v>1156</v>
      </c>
      <c r="Y3797" s="1" t="s">
        <v>1157</v>
      </c>
      <c r="Z3797" s="1" t="s">
        <v>1158</v>
      </c>
      <c r="AA3797" s="1" t="s">
        <v>373</v>
      </c>
      <c r="AB3797" s="1" t="s">
        <v>1154</v>
      </c>
      <c r="AC3797" s="1" t="s">
        <v>1155</v>
      </c>
      <c r="AD3797" s="1" t="s">
        <v>116</v>
      </c>
      <c r="AE3797" s="1" t="s">
        <v>117</v>
      </c>
      <c r="AF3797" s="9">
        <v>96950</v>
      </c>
      <c r="AG3797" s="1" t="s">
        <v>118</v>
      </c>
      <c r="AI3797" s="1">
        <v>16702355379</v>
      </c>
      <c r="AK3797" s="1" t="s">
        <v>1159</v>
      </c>
      <c r="BC3797" s="1" t="str">
        <f>"35-9021.00"</f>
        <v>35-9021.00</v>
      </c>
      <c r="BD3797" s="1" t="s">
        <v>1160</v>
      </c>
      <c r="BE3797" s="1" t="s">
        <v>1161</v>
      </c>
      <c r="BF3797" s="1" t="s">
        <v>1162</v>
      </c>
      <c r="BG3797" s="1">
        <v>3</v>
      </c>
      <c r="BH3797" s="1">
        <v>1</v>
      </c>
      <c r="BI3797" s="2">
        <v>44470</v>
      </c>
      <c r="BJ3797" s="2">
        <v>45565</v>
      </c>
      <c r="BK3797" s="2">
        <v>44470</v>
      </c>
      <c r="BL3797" s="2">
        <v>45565</v>
      </c>
      <c r="BM3797" s="1">
        <v>35</v>
      </c>
      <c r="BN3797" s="1">
        <v>7</v>
      </c>
      <c r="BO3797" s="1">
        <v>0</v>
      </c>
      <c r="BP3797" s="1">
        <v>7</v>
      </c>
      <c r="BQ3797" s="1">
        <v>0</v>
      </c>
      <c r="BR3797" s="1">
        <v>7</v>
      </c>
      <c r="BS3797" s="1">
        <v>7</v>
      </c>
      <c r="BT3797" s="1">
        <v>7</v>
      </c>
      <c r="BU3797" s="1" t="str">
        <f>"7:00 AM"</f>
        <v>7:00 AM</v>
      </c>
      <c r="BV3797" s="1" t="str">
        <f>"2:00 PM"</f>
        <v>2:00 PM</v>
      </c>
      <c r="BW3797" s="1" t="s">
        <v>230</v>
      </c>
      <c r="BX3797" s="1">
        <v>0</v>
      </c>
      <c r="BY3797" s="1">
        <v>3</v>
      </c>
      <c r="BZ3797" s="1" t="s">
        <v>112</v>
      </c>
      <c r="CA3797" s="1">
        <v>0</v>
      </c>
      <c r="CB3797" s="4" t="s">
        <v>1163</v>
      </c>
      <c r="CC3797" s="1" t="s">
        <v>1154</v>
      </c>
      <c r="CD3797" s="1" t="s">
        <v>1155</v>
      </c>
      <c r="CE3797" s="1" t="s">
        <v>116</v>
      </c>
      <c r="CF3797" s="1" t="s">
        <v>117</v>
      </c>
      <c r="CG3797" s="1">
        <v>96950</v>
      </c>
      <c r="CH3797" s="3">
        <v>7.76</v>
      </c>
      <c r="CJ3797" s="3">
        <v>11.64</v>
      </c>
      <c r="CL3797" s="1" t="s">
        <v>137</v>
      </c>
      <c r="CM3797" s="1" t="s">
        <v>362</v>
      </c>
      <c r="CN3797" s="1" t="s">
        <v>139</v>
      </c>
      <c r="CP3797" s="1" t="s">
        <v>112</v>
      </c>
      <c r="CQ3797" s="1" t="s">
        <v>111</v>
      </c>
      <c r="CR3797" s="1" t="s">
        <v>112</v>
      </c>
      <c r="CS3797" s="1" t="s">
        <v>111</v>
      </c>
      <c r="CT3797" s="1" t="s">
        <v>111</v>
      </c>
      <c r="CU3797" s="1" t="s">
        <v>111</v>
      </c>
      <c r="CV3797" s="1" t="s">
        <v>138</v>
      </c>
      <c r="CW3797" s="1" t="s">
        <v>1164</v>
      </c>
      <c r="CX3797" s="1">
        <v>16702355379</v>
      </c>
      <c r="CY3797" s="1" t="s">
        <v>1165</v>
      </c>
      <c r="CZ3797" s="1" t="s">
        <v>1166</v>
      </c>
      <c r="DA3797" s="1" t="s">
        <v>111</v>
      </c>
      <c r="DB3797" s="1" t="s">
        <v>112</v>
      </c>
      <c r="DF3797" s="1" t="s">
        <v>362</v>
      </c>
      <c r="DG3797" s="1" t="s">
        <v>138</v>
      </c>
    </row>
    <row r="3798" spans="1:111" ht="15.6" customHeight="1" x14ac:dyDescent="0.25">
      <c r="A3798" s="1" t="s">
        <v>1852</v>
      </c>
      <c r="B3798" s="1" t="s">
        <v>1106</v>
      </c>
      <c r="C3798" s="2">
        <v>44385.955940972221</v>
      </c>
      <c r="D3798" s="2">
        <v>44421</v>
      </c>
      <c r="E3798" s="1" t="s">
        <v>180</v>
      </c>
      <c r="G3798" s="1" t="s">
        <v>112</v>
      </c>
      <c r="H3798" s="1" t="s">
        <v>112</v>
      </c>
      <c r="I3798" s="1" t="s">
        <v>112</v>
      </c>
      <c r="J3798" s="1" t="s">
        <v>1853</v>
      </c>
      <c r="K3798" s="1" t="s">
        <v>1854</v>
      </c>
      <c r="L3798" s="1" t="s">
        <v>1855</v>
      </c>
      <c r="M3798" s="1" t="s">
        <v>167</v>
      </c>
      <c r="N3798" s="1" t="s">
        <v>426</v>
      </c>
      <c r="O3798" s="1" t="s">
        <v>117</v>
      </c>
      <c r="P3798" s="9">
        <v>96950</v>
      </c>
      <c r="Q3798" s="1" t="s">
        <v>118</v>
      </c>
      <c r="R3798" s="1" t="s">
        <v>1856</v>
      </c>
      <c r="S3798" s="1">
        <v>16702357171</v>
      </c>
      <c r="U3798" s="1">
        <v>236220</v>
      </c>
      <c r="V3798" s="1" t="s">
        <v>119</v>
      </c>
      <c r="X3798" s="1" t="s">
        <v>539</v>
      </c>
      <c r="Y3798" s="1" t="s">
        <v>1857</v>
      </c>
      <c r="Z3798" s="1" t="s">
        <v>1858</v>
      </c>
      <c r="AA3798" s="1" t="s">
        <v>1859</v>
      </c>
      <c r="AB3798" s="1" t="s">
        <v>1855</v>
      </c>
      <c r="AC3798" s="1" t="s">
        <v>167</v>
      </c>
      <c r="AD3798" s="1" t="s">
        <v>426</v>
      </c>
      <c r="AE3798" s="1" t="s">
        <v>117</v>
      </c>
      <c r="AF3798" s="9">
        <v>96950</v>
      </c>
      <c r="AG3798" s="1" t="s">
        <v>118</v>
      </c>
      <c r="AH3798" s="1" t="s">
        <v>1856</v>
      </c>
      <c r="AI3798" s="1">
        <v>16702357171</v>
      </c>
      <c r="AK3798" s="1" t="s">
        <v>1860</v>
      </c>
      <c r="BC3798" s="1" t="str">
        <f>"47-2051.00"</f>
        <v>47-2051.00</v>
      </c>
      <c r="BD3798" s="1" t="s">
        <v>295</v>
      </c>
      <c r="BE3798" s="1" t="s">
        <v>1861</v>
      </c>
      <c r="BF3798" s="1" t="s">
        <v>295</v>
      </c>
      <c r="BG3798" s="1">
        <v>12</v>
      </c>
      <c r="BH3798" s="1">
        <v>11</v>
      </c>
      <c r="BI3798" s="2">
        <v>44470</v>
      </c>
      <c r="BJ3798" s="2">
        <v>44834</v>
      </c>
      <c r="BK3798" s="2">
        <v>44470</v>
      </c>
      <c r="BL3798" s="2">
        <v>44834</v>
      </c>
      <c r="BM3798" s="1">
        <v>40</v>
      </c>
      <c r="BN3798" s="1">
        <v>0</v>
      </c>
      <c r="BO3798" s="1">
        <v>8</v>
      </c>
      <c r="BP3798" s="1">
        <v>8</v>
      </c>
      <c r="BQ3798" s="1">
        <v>8</v>
      </c>
      <c r="BR3798" s="1">
        <v>8</v>
      </c>
      <c r="BS3798" s="1">
        <v>8</v>
      </c>
      <c r="BT3798" s="1">
        <v>0</v>
      </c>
      <c r="BU3798" s="1" t="str">
        <f>"7:30 AM"</f>
        <v>7:30 AM</v>
      </c>
      <c r="BV3798" s="1" t="str">
        <f>"4:30 PM"</f>
        <v>4:30 PM</v>
      </c>
      <c r="BW3798" s="1" t="s">
        <v>135</v>
      </c>
      <c r="BX3798" s="1">
        <v>0</v>
      </c>
      <c r="BY3798" s="1">
        <v>3</v>
      </c>
      <c r="BZ3798" s="1" t="s">
        <v>112</v>
      </c>
      <c r="CB3798" s="4" t="s">
        <v>1862</v>
      </c>
      <c r="CC3798" s="1" t="s">
        <v>1855</v>
      </c>
      <c r="CD3798" s="1" t="s">
        <v>167</v>
      </c>
      <c r="CE3798" s="1" t="s">
        <v>426</v>
      </c>
      <c r="CF3798" s="1" t="s">
        <v>117</v>
      </c>
      <c r="CG3798" s="1">
        <v>96950</v>
      </c>
      <c r="CH3798" s="3">
        <v>8.24</v>
      </c>
      <c r="CI3798" s="3">
        <v>8.24</v>
      </c>
      <c r="CJ3798" s="3">
        <v>12.36</v>
      </c>
      <c r="CK3798" s="3">
        <v>12.36</v>
      </c>
      <c r="CL3798" s="1" t="s">
        <v>137</v>
      </c>
      <c r="CM3798" s="1" t="s">
        <v>168</v>
      </c>
      <c r="CN3798" s="1" t="s">
        <v>139</v>
      </c>
      <c r="CP3798" s="1" t="s">
        <v>112</v>
      </c>
      <c r="CQ3798" s="1" t="s">
        <v>111</v>
      </c>
      <c r="CR3798" s="1" t="s">
        <v>111</v>
      </c>
      <c r="CS3798" s="1" t="s">
        <v>111</v>
      </c>
      <c r="CT3798" s="1" t="s">
        <v>138</v>
      </c>
      <c r="CU3798" s="1" t="s">
        <v>111</v>
      </c>
      <c r="CV3798" s="1" t="s">
        <v>138</v>
      </c>
      <c r="CW3798" s="1" t="s">
        <v>1863</v>
      </c>
      <c r="CX3798" s="1">
        <v>16702357171</v>
      </c>
      <c r="CY3798" s="1" t="s">
        <v>1860</v>
      </c>
      <c r="CZ3798" s="1" t="s">
        <v>138</v>
      </c>
      <c r="DA3798" s="1" t="s">
        <v>111</v>
      </c>
      <c r="DB3798" s="1" t="s">
        <v>112</v>
      </c>
    </row>
    <row r="3799" spans="1:111" ht="15.6" customHeight="1" x14ac:dyDescent="0.25">
      <c r="A3799" s="1" t="s">
        <v>1876</v>
      </c>
      <c r="B3799" s="1" t="s">
        <v>1106</v>
      </c>
      <c r="C3799" s="2">
        <v>44417.160953472223</v>
      </c>
      <c r="D3799" s="2">
        <v>44463</v>
      </c>
      <c r="E3799" s="1" t="s">
        <v>110</v>
      </c>
      <c r="F3799" s="2">
        <v>44468.833333333336</v>
      </c>
      <c r="G3799" s="1" t="s">
        <v>111</v>
      </c>
      <c r="H3799" s="1" t="s">
        <v>112</v>
      </c>
      <c r="I3799" s="1" t="s">
        <v>112</v>
      </c>
      <c r="J3799" s="1" t="s">
        <v>1877</v>
      </c>
      <c r="L3799" s="1" t="s">
        <v>1878</v>
      </c>
      <c r="M3799" s="1" t="s">
        <v>760</v>
      </c>
      <c r="N3799" s="1" t="s">
        <v>116</v>
      </c>
      <c r="O3799" s="1" t="s">
        <v>117</v>
      </c>
      <c r="P3799" s="9">
        <v>96950</v>
      </c>
      <c r="Q3799" s="1" t="s">
        <v>118</v>
      </c>
      <c r="S3799" s="1">
        <v>16702350561</v>
      </c>
      <c r="T3799" s="1">
        <v>115</v>
      </c>
      <c r="U3799" s="1">
        <v>531110</v>
      </c>
      <c r="V3799" s="1" t="s">
        <v>119</v>
      </c>
      <c r="X3799" s="1" t="s">
        <v>1879</v>
      </c>
      <c r="Y3799" s="1" t="s">
        <v>1880</v>
      </c>
      <c r="Z3799" s="1" t="s">
        <v>1881</v>
      </c>
      <c r="AA3799" s="1" t="s">
        <v>1882</v>
      </c>
      <c r="AB3799" s="1" t="s">
        <v>1878</v>
      </c>
      <c r="AC3799" s="1" t="s">
        <v>760</v>
      </c>
      <c r="AD3799" s="1" t="s">
        <v>116</v>
      </c>
      <c r="AE3799" s="1" t="s">
        <v>117</v>
      </c>
      <c r="AF3799" s="9">
        <v>96950</v>
      </c>
      <c r="AG3799" s="1" t="s">
        <v>118</v>
      </c>
      <c r="AI3799" s="1">
        <v>16702350561</v>
      </c>
      <c r="AJ3799" s="1">
        <v>115</v>
      </c>
      <c r="AK3799" s="1" t="s">
        <v>917</v>
      </c>
      <c r="BC3799" s="1" t="str">
        <f>"37-2012.00"</f>
        <v>37-2012.00</v>
      </c>
      <c r="BD3799" s="1" t="s">
        <v>576</v>
      </c>
      <c r="BE3799" s="1" t="s">
        <v>1883</v>
      </c>
      <c r="BF3799" s="1" t="s">
        <v>1884</v>
      </c>
      <c r="BG3799" s="1">
        <v>10</v>
      </c>
      <c r="BH3799" s="1">
        <v>9</v>
      </c>
      <c r="BI3799" s="2">
        <v>44470</v>
      </c>
      <c r="BJ3799" s="2">
        <v>44834</v>
      </c>
      <c r="BK3799" s="2">
        <v>44470</v>
      </c>
      <c r="BL3799" s="2">
        <v>44834</v>
      </c>
      <c r="BM3799" s="1">
        <v>35</v>
      </c>
      <c r="BN3799" s="1">
        <v>0</v>
      </c>
      <c r="BO3799" s="1">
        <v>7</v>
      </c>
      <c r="BP3799" s="1">
        <v>7</v>
      </c>
      <c r="BQ3799" s="1">
        <v>7</v>
      </c>
      <c r="BR3799" s="1">
        <v>7</v>
      </c>
      <c r="BS3799" s="1">
        <v>7</v>
      </c>
      <c r="BT3799" s="1">
        <v>0</v>
      </c>
      <c r="BU3799" s="1" t="str">
        <f>"8:00 AM"</f>
        <v>8:00 AM</v>
      </c>
      <c r="BV3799" s="1" t="str">
        <f>"4:00 PM"</f>
        <v>4:00 PM</v>
      </c>
      <c r="BW3799" s="1" t="s">
        <v>135</v>
      </c>
      <c r="BX3799" s="1">
        <v>0</v>
      </c>
      <c r="BY3799" s="1">
        <v>3</v>
      </c>
      <c r="BZ3799" s="1" t="s">
        <v>112</v>
      </c>
      <c r="CB3799" s="4" t="s">
        <v>1885</v>
      </c>
      <c r="CC3799" s="1" t="s">
        <v>1886</v>
      </c>
      <c r="CD3799" s="1" t="s">
        <v>760</v>
      </c>
      <c r="CE3799" s="1" t="s">
        <v>116</v>
      </c>
      <c r="CF3799" s="1" t="s">
        <v>117</v>
      </c>
      <c r="CG3799" s="1">
        <v>96950</v>
      </c>
      <c r="CH3799" s="3">
        <v>7.45</v>
      </c>
      <c r="CI3799" s="3">
        <v>7.45</v>
      </c>
      <c r="CJ3799" s="3">
        <v>11.18</v>
      </c>
      <c r="CK3799" s="3">
        <v>11.18</v>
      </c>
      <c r="CL3799" s="1" t="s">
        <v>137</v>
      </c>
      <c r="CM3799" s="1" t="s">
        <v>922</v>
      </c>
      <c r="CN3799" s="1" t="s">
        <v>139</v>
      </c>
      <c r="CP3799" s="1" t="s">
        <v>112</v>
      </c>
      <c r="CQ3799" s="1" t="s">
        <v>111</v>
      </c>
      <c r="CR3799" s="1" t="s">
        <v>112</v>
      </c>
      <c r="CS3799" s="1" t="s">
        <v>111</v>
      </c>
      <c r="CT3799" s="1" t="s">
        <v>111</v>
      </c>
      <c r="CU3799" s="1" t="s">
        <v>111</v>
      </c>
      <c r="CV3799" s="1" t="s">
        <v>138</v>
      </c>
      <c r="CW3799" s="1" t="s">
        <v>714</v>
      </c>
      <c r="CX3799" s="1">
        <v>16702350561</v>
      </c>
      <c r="CY3799" s="1" t="s">
        <v>917</v>
      </c>
      <c r="CZ3799" s="1" t="s">
        <v>716</v>
      </c>
      <c r="DA3799" s="1" t="s">
        <v>111</v>
      </c>
      <c r="DB3799" s="1" t="s">
        <v>112</v>
      </c>
    </row>
    <row r="3800" spans="1:111" ht="15.6" customHeight="1" x14ac:dyDescent="0.25">
      <c r="A3800" s="1" t="s">
        <v>1906</v>
      </c>
      <c r="B3800" s="1" t="s">
        <v>1106</v>
      </c>
      <c r="C3800" s="2">
        <v>44417.159117013885</v>
      </c>
      <c r="D3800" s="2">
        <v>44463</v>
      </c>
      <c r="E3800" s="1" t="s">
        <v>110</v>
      </c>
      <c r="F3800" s="2">
        <v>44468.833333333336</v>
      </c>
      <c r="G3800" s="1" t="s">
        <v>112</v>
      </c>
      <c r="H3800" s="1" t="s">
        <v>112</v>
      </c>
      <c r="I3800" s="1" t="s">
        <v>112</v>
      </c>
      <c r="J3800" s="1" t="s">
        <v>1877</v>
      </c>
      <c r="L3800" s="1" t="s">
        <v>1878</v>
      </c>
      <c r="M3800" s="1" t="s">
        <v>760</v>
      </c>
      <c r="N3800" s="1" t="s">
        <v>116</v>
      </c>
      <c r="O3800" s="1" t="s">
        <v>117</v>
      </c>
      <c r="P3800" s="9">
        <v>96950</v>
      </c>
      <c r="Q3800" s="1" t="s">
        <v>118</v>
      </c>
      <c r="S3800" s="1">
        <v>16702350561</v>
      </c>
      <c r="T3800" s="1">
        <v>115</v>
      </c>
      <c r="U3800" s="1">
        <v>531110</v>
      </c>
      <c r="V3800" s="1" t="s">
        <v>119</v>
      </c>
      <c r="X3800" s="1" t="s">
        <v>1879</v>
      </c>
      <c r="Y3800" s="1" t="s">
        <v>1880</v>
      </c>
      <c r="Z3800" s="1" t="s">
        <v>1881</v>
      </c>
      <c r="AA3800" s="1" t="s">
        <v>1882</v>
      </c>
      <c r="AB3800" s="1" t="s">
        <v>1878</v>
      </c>
      <c r="AC3800" s="1" t="s">
        <v>760</v>
      </c>
      <c r="AD3800" s="1" t="s">
        <v>116</v>
      </c>
      <c r="AE3800" s="1" t="s">
        <v>117</v>
      </c>
      <c r="AF3800" s="9">
        <v>96950</v>
      </c>
      <c r="AG3800" s="1" t="s">
        <v>118</v>
      </c>
      <c r="AI3800" s="1">
        <v>16702350561</v>
      </c>
      <c r="AJ3800" s="1">
        <v>115</v>
      </c>
      <c r="AK3800" s="1" t="s">
        <v>917</v>
      </c>
      <c r="BC3800" s="1" t="str">
        <f>"37-2012.00"</f>
        <v>37-2012.00</v>
      </c>
      <c r="BD3800" s="1" t="s">
        <v>576</v>
      </c>
      <c r="BE3800" s="1" t="s">
        <v>1883</v>
      </c>
      <c r="BF3800" s="1" t="s">
        <v>1884</v>
      </c>
      <c r="BG3800" s="1">
        <v>10</v>
      </c>
      <c r="BH3800" s="1">
        <v>9</v>
      </c>
      <c r="BI3800" s="2">
        <v>44470</v>
      </c>
      <c r="BJ3800" s="2">
        <v>44834</v>
      </c>
      <c r="BK3800" s="2">
        <v>44470</v>
      </c>
      <c r="BL3800" s="2">
        <v>44834</v>
      </c>
      <c r="BM3800" s="1">
        <v>35</v>
      </c>
      <c r="BN3800" s="1">
        <v>0</v>
      </c>
      <c r="BO3800" s="1">
        <v>7</v>
      </c>
      <c r="BP3800" s="1">
        <v>7</v>
      </c>
      <c r="BQ3800" s="1">
        <v>7</v>
      </c>
      <c r="BR3800" s="1">
        <v>7</v>
      </c>
      <c r="BS3800" s="1">
        <v>7</v>
      </c>
      <c r="BT3800" s="1">
        <v>0</v>
      </c>
      <c r="BU3800" s="1" t="str">
        <f>"8:00 AM"</f>
        <v>8:00 AM</v>
      </c>
      <c r="BV3800" s="1" t="str">
        <f>"4:00 PM"</f>
        <v>4:00 PM</v>
      </c>
      <c r="BW3800" s="1" t="s">
        <v>135</v>
      </c>
      <c r="BX3800" s="1">
        <v>0</v>
      </c>
      <c r="BY3800" s="1">
        <v>3</v>
      </c>
      <c r="BZ3800" s="1" t="s">
        <v>112</v>
      </c>
      <c r="CB3800" s="4" t="s">
        <v>1885</v>
      </c>
      <c r="CC3800" s="1" t="s">
        <v>1886</v>
      </c>
      <c r="CD3800" s="1" t="s">
        <v>760</v>
      </c>
      <c r="CE3800" s="1" t="s">
        <v>116</v>
      </c>
      <c r="CF3800" s="1" t="s">
        <v>117</v>
      </c>
      <c r="CG3800" s="1">
        <v>96950</v>
      </c>
      <c r="CH3800" s="3">
        <v>7.45</v>
      </c>
      <c r="CI3800" s="3">
        <v>7.45</v>
      </c>
      <c r="CJ3800" s="3">
        <v>11.18</v>
      </c>
      <c r="CK3800" s="3">
        <v>11.18</v>
      </c>
      <c r="CL3800" s="1" t="s">
        <v>137</v>
      </c>
      <c r="CM3800" s="1" t="s">
        <v>922</v>
      </c>
      <c r="CN3800" s="1" t="s">
        <v>139</v>
      </c>
      <c r="CP3800" s="1" t="s">
        <v>112</v>
      </c>
      <c r="CQ3800" s="1" t="s">
        <v>111</v>
      </c>
      <c r="CR3800" s="1" t="s">
        <v>112</v>
      </c>
      <c r="CS3800" s="1" t="s">
        <v>111</v>
      </c>
      <c r="CT3800" s="1" t="s">
        <v>111</v>
      </c>
      <c r="CU3800" s="1" t="s">
        <v>111</v>
      </c>
      <c r="CV3800" s="1" t="s">
        <v>138</v>
      </c>
      <c r="CW3800" s="1" t="s">
        <v>714</v>
      </c>
      <c r="CX3800" s="1">
        <v>16702350561</v>
      </c>
      <c r="CY3800" s="1" t="s">
        <v>917</v>
      </c>
      <c r="CZ3800" s="1" t="s">
        <v>716</v>
      </c>
      <c r="DA3800" s="1" t="s">
        <v>111</v>
      </c>
      <c r="DB3800" s="1" t="s">
        <v>112</v>
      </c>
    </row>
    <row r="3801" spans="1:111" ht="15.6" customHeight="1" x14ac:dyDescent="0.25">
      <c r="A3801" s="1" t="s">
        <v>2529</v>
      </c>
      <c r="B3801" s="1" t="s">
        <v>1106</v>
      </c>
      <c r="C3801" s="2">
        <v>44276.890387268519</v>
      </c>
      <c r="D3801" s="2">
        <v>44309</v>
      </c>
      <c r="E3801" s="1" t="s">
        <v>180</v>
      </c>
      <c r="G3801" s="1" t="s">
        <v>111</v>
      </c>
      <c r="H3801" s="1" t="s">
        <v>112</v>
      </c>
      <c r="I3801" s="1" t="s">
        <v>112</v>
      </c>
      <c r="J3801" s="1" t="s">
        <v>2530</v>
      </c>
      <c r="K3801" s="1" t="s">
        <v>2531</v>
      </c>
      <c r="L3801" s="1" t="s">
        <v>2532</v>
      </c>
      <c r="M3801" s="1" t="s">
        <v>2272</v>
      </c>
      <c r="N3801" s="1" t="s">
        <v>116</v>
      </c>
      <c r="O3801" s="1" t="s">
        <v>117</v>
      </c>
      <c r="P3801" s="9">
        <v>96950</v>
      </c>
      <c r="Q3801" s="1" t="s">
        <v>118</v>
      </c>
      <c r="R3801" s="1" t="s">
        <v>138</v>
      </c>
      <c r="S3801" s="1">
        <v>16702346708</v>
      </c>
      <c r="U3801" s="1">
        <v>56199</v>
      </c>
      <c r="V3801" s="1" t="s">
        <v>119</v>
      </c>
      <c r="X3801" s="1" t="s">
        <v>1010</v>
      </c>
      <c r="Y3801" s="1" t="s">
        <v>2533</v>
      </c>
      <c r="AA3801" s="1" t="s">
        <v>373</v>
      </c>
      <c r="AB3801" s="1" t="s">
        <v>2532</v>
      </c>
      <c r="AC3801" s="1" t="s">
        <v>2272</v>
      </c>
      <c r="AD3801" s="1" t="s">
        <v>116</v>
      </c>
      <c r="AE3801" s="1" t="s">
        <v>117</v>
      </c>
      <c r="AF3801" s="9">
        <v>96950</v>
      </c>
      <c r="AG3801" s="1" t="s">
        <v>118</v>
      </c>
      <c r="AH3801" s="1" t="s">
        <v>138</v>
      </c>
      <c r="AI3801" s="1">
        <v>16702346708</v>
      </c>
      <c r="AK3801" s="1" t="s">
        <v>2534</v>
      </c>
      <c r="BC3801" s="1" t="str">
        <f>"49-9071.00"</f>
        <v>49-9071.00</v>
      </c>
      <c r="BD3801" s="1" t="s">
        <v>214</v>
      </c>
      <c r="BE3801" s="1" t="s">
        <v>2535</v>
      </c>
      <c r="BF3801" s="1" t="s">
        <v>2536</v>
      </c>
      <c r="BG3801" s="1">
        <v>6</v>
      </c>
      <c r="BH3801" s="1">
        <v>5</v>
      </c>
      <c r="BI3801" s="2">
        <v>44368</v>
      </c>
      <c r="BJ3801" s="2">
        <v>44732</v>
      </c>
      <c r="BK3801" s="2">
        <v>44368</v>
      </c>
      <c r="BL3801" s="2">
        <v>44732</v>
      </c>
      <c r="BM3801" s="1">
        <v>35</v>
      </c>
      <c r="BN3801" s="1">
        <v>0</v>
      </c>
      <c r="BO3801" s="1">
        <v>7</v>
      </c>
      <c r="BP3801" s="1">
        <v>7</v>
      </c>
      <c r="BQ3801" s="1">
        <v>7</v>
      </c>
      <c r="BR3801" s="1">
        <v>7</v>
      </c>
      <c r="BS3801" s="1">
        <v>7</v>
      </c>
      <c r="BT3801" s="1">
        <v>0</v>
      </c>
      <c r="BU3801" s="1" t="str">
        <f>"8:00 AM"</f>
        <v>8:00 AM</v>
      </c>
      <c r="BV3801" s="1" t="str">
        <f>"4:00 PM"</f>
        <v>4:00 PM</v>
      </c>
      <c r="BW3801" s="1" t="s">
        <v>135</v>
      </c>
      <c r="BX3801" s="1">
        <v>0</v>
      </c>
      <c r="BY3801" s="1">
        <v>12</v>
      </c>
      <c r="BZ3801" s="1" t="s">
        <v>112</v>
      </c>
      <c r="CA3801" s="1">
        <v>0</v>
      </c>
      <c r="CB3801" s="1" t="s">
        <v>2537</v>
      </c>
      <c r="CC3801" s="1" t="s">
        <v>2532</v>
      </c>
      <c r="CD3801" s="1" t="s">
        <v>2272</v>
      </c>
      <c r="CE3801" s="1" t="s">
        <v>116</v>
      </c>
      <c r="CF3801" s="1" t="s">
        <v>117</v>
      </c>
      <c r="CG3801" s="1">
        <v>96950</v>
      </c>
      <c r="CH3801" s="3">
        <v>8.7100000000000009</v>
      </c>
      <c r="CI3801" s="3">
        <v>8.7100000000000009</v>
      </c>
      <c r="CJ3801" s="3">
        <v>13.06</v>
      </c>
      <c r="CK3801" s="3">
        <v>13.06</v>
      </c>
      <c r="CL3801" s="1" t="s">
        <v>137</v>
      </c>
      <c r="CM3801" s="1" t="s">
        <v>331</v>
      </c>
      <c r="CN3801" s="1" t="s">
        <v>139</v>
      </c>
      <c r="CP3801" s="1" t="s">
        <v>112</v>
      </c>
      <c r="CQ3801" s="1" t="s">
        <v>111</v>
      </c>
      <c r="CR3801" s="1" t="s">
        <v>111</v>
      </c>
      <c r="CS3801" s="1" t="s">
        <v>111</v>
      </c>
      <c r="CT3801" s="1" t="s">
        <v>138</v>
      </c>
      <c r="CU3801" s="1" t="s">
        <v>111</v>
      </c>
      <c r="CV3801" s="1" t="s">
        <v>138</v>
      </c>
      <c r="CW3801" s="1" t="s">
        <v>2538</v>
      </c>
      <c r="CX3801" s="1">
        <v>16702346708</v>
      </c>
      <c r="CY3801" s="1" t="s">
        <v>2534</v>
      </c>
      <c r="CZ3801" s="1" t="s">
        <v>138</v>
      </c>
      <c r="DA3801" s="1" t="s">
        <v>111</v>
      </c>
      <c r="DB3801" s="1" t="s">
        <v>112</v>
      </c>
      <c r="DC3801" s="1" t="s">
        <v>2539</v>
      </c>
      <c r="DD3801" s="1" t="s">
        <v>1318</v>
      </c>
      <c r="DF3801" s="1" t="s">
        <v>2530</v>
      </c>
      <c r="DG3801" s="1" t="s">
        <v>2534</v>
      </c>
    </row>
    <row r="3802" spans="1:111" ht="15.6" customHeight="1" x14ac:dyDescent="0.25">
      <c r="A3802" s="1" t="s">
        <v>2693</v>
      </c>
      <c r="B3802" s="1" t="s">
        <v>1106</v>
      </c>
      <c r="C3802" s="2">
        <v>44291.038263773145</v>
      </c>
      <c r="D3802" s="2">
        <v>44333</v>
      </c>
      <c r="E3802" s="1" t="s">
        <v>110</v>
      </c>
      <c r="F3802" s="2">
        <v>44468.833333333336</v>
      </c>
      <c r="G3802" s="1" t="s">
        <v>111</v>
      </c>
      <c r="H3802" s="1" t="s">
        <v>112</v>
      </c>
      <c r="I3802" s="1" t="s">
        <v>112</v>
      </c>
      <c r="J3802" s="1" t="s">
        <v>983</v>
      </c>
      <c r="K3802" s="1" t="s">
        <v>984</v>
      </c>
      <c r="L3802" s="1" t="s">
        <v>985</v>
      </c>
      <c r="M3802" s="1" t="s">
        <v>986</v>
      </c>
      <c r="N3802" s="1" t="s">
        <v>167</v>
      </c>
      <c r="O3802" s="1" t="s">
        <v>117</v>
      </c>
      <c r="P3802" s="9">
        <v>96950</v>
      </c>
      <c r="Q3802" s="1" t="s">
        <v>118</v>
      </c>
      <c r="S3802" s="1">
        <v>16703221690</v>
      </c>
      <c r="T3802" s="1">
        <v>408</v>
      </c>
      <c r="U3802" s="1">
        <v>488510</v>
      </c>
      <c r="V3802" s="1" t="s">
        <v>119</v>
      </c>
      <c r="X3802" s="1" t="s">
        <v>987</v>
      </c>
      <c r="Y3802" s="1" t="s">
        <v>988</v>
      </c>
      <c r="Z3802" s="1" t="s">
        <v>989</v>
      </c>
      <c r="AA3802" s="1" t="s">
        <v>528</v>
      </c>
      <c r="AB3802" s="1" t="s">
        <v>985</v>
      </c>
      <c r="AC3802" s="1" t="s">
        <v>986</v>
      </c>
      <c r="AD3802" s="1" t="s">
        <v>167</v>
      </c>
      <c r="AE3802" s="1" t="s">
        <v>117</v>
      </c>
      <c r="AF3802" s="9">
        <v>96950</v>
      </c>
      <c r="AG3802" s="1" t="s">
        <v>118</v>
      </c>
      <c r="AI3802" s="1">
        <v>16703221690</v>
      </c>
      <c r="AJ3802" s="1">
        <v>408</v>
      </c>
      <c r="AK3802" s="1" t="s">
        <v>990</v>
      </c>
      <c r="BC3802" s="1" t="str">
        <f>"43-5011.00"</f>
        <v>43-5011.00</v>
      </c>
      <c r="BD3802" s="1" t="s">
        <v>2022</v>
      </c>
      <c r="BE3802" s="1" t="s">
        <v>2694</v>
      </c>
      <c r="BF3802" s="1" t="s">
        <v>2695</v>
      </c>
      <c r="BG3802" s="1">
        <v>10</v>
      </c>
      <c r="BH3802" s="1">
        <v>9</v>
      </c>
      <c r="BI3802" s="2">
        <v>44470</v>
      </c>
      <c r="BJ3802" s="2">
        <v>45565</v>
      </c>
      <c r="BK3802" s="2">
        <v>44470</v>
      </c>
      <c r="BL3802" s="2">
        <v>45565</v>
      </c>
      <c r="BM3802" s="1">
        <v>35</v>
      </c>
      <c r="BN3802" s="1">
        <v>0</v>
      </c>
      <c r="BO3802" s="1">
        <v>7</v>
      </c>
      <c r="BP3802" s="1">
        <v>7</v>
      </c>
      <c r="BQ3802" s="1">
        <v>7</v>
      </c>
      <c r="BR3802" s="1">
        <v>7</v>
      </c>
      <c r="BS3802" s="1">
        <v>7</v>
      </c>
      <c r="BT3802" s="1">
        <v>0</v>
      </c>
      <c r="BU3802" s="1" t="str">
        <f>"8:00 AM"</f>
        <v>8:00 AM</v>
      </c>
      <c r="BV3802" s="1" t="str">
        <f>"5:00 PM"</f>
        <v>5:00 PM</v>
      </c>
      <c r="BW3802" s="1" t="s">
        <v>135</v>
      </c>
      <c r="BX3802" s="1">
        <v>0</v>
      </c>
      <c r="BY3802" s="1">
        <v>12</v>
      </c>
      <c r="BZ3802" s="1" t="s">
        <v>112</v>
      </c>
      <c r="CA3802" s="1">
        <v>0</v>
      </c>
      <c r="CB3802" s="1" t="s">
        <v>2696</v>
      </c>
      <c r="CC3802" s="1" t="s">
        <v>985</v>
      </c>
      <c r="CD3802" s="1" t="s">
        <v>986</v>
      </c>
      <c r="CE3802" s="1" t="s">
        <v>167</v>
      </c>
      <c r="CF3802" s="1" t="s">
        <v>117</v>
      </c>
      <c r="CG3802" s="1">
        <v>96950</v>
      </c>
      <c r="CH3802" s="3">
        <v>8.16</v>
      </c>
      <c r="CI3802" s="3">
        <v>8.33</v>
      </c>
      <c r="CJ3802" s="3">
        <v>12.24</v>
      </c>
      <c r="CK3802" s="3">
        <v>12.5</v>
      </c>
      <c r="CL3802" s="1" t="s">
        <v>137</v>
      </c>
      <c r="CM3802" s="1" t="s">
        <v>922</v>
      </c>
      <c r="CN3802" s="1" t="s">
        <v>139</v>
      </c>
      <c r="CP3802" s="1" t="s">
        <v>112</v>
      </c>
      <c r="CQ3802" s="1" t="s">
        <v>111</v>
      </c>
      <c r="CR3802" s="1" t="s">
        <v>112</v>
      </c>
      <c r="CS3802" s="1" t="s">
        <v>111</v>
      </c>
      <c r="CT3802" s="1" t="s">
        <v>111</v>
      </c>
      <c r="CU3802" s="1" t="s">
        <v>111</v>
      </c>
      <c r="CV3802" s="1" t="s">
        <v>138</v>
      </c>
      <c r="CW3802" s="1" t="s">
        <v>714</v>
      </c>
      <c r="CX3802" s="1">
        <v>16703221690</v>
      </c>
      <c r="CY3802" s="1" t="s">
        <v>990</v>
      </c>
      <c r="CZ3802" s="1" t="s">
        <v>716</v>
      </c>
      <c r="DA3802" s="1" t="s">
        <v>111</v>
      </c>
      <c r="DB3802" s="1" t="s">
        <v>112</v>
      </c>
    </row>
    <row r="3803" spans="1:111" ht="15.6" customHeight="1" x14ac:dyDescent="0.25">
      <c r="A3803" s="1" t="s">
        <v>2806</v>
      </c>
      <c r="B3803" s="1" t="s">
        <v>1106</v>
      </c>
      <c r="C3803" s="2">
        <v>44315.062796527774</v>
      </c>
      <c r="D3803" s="2">
        <v>44357</v>
      </c>
      <c r="E3803" s="1" t="s">
        <v>110</v>
      </c>
      <c r="F3803" s="2">
        <v>44468.833333333336</v>
      </c>
      <c r="G3803" s="1" t="s">
        <v>111</v>
      </c>
      <c r="H3803" s="1" t="s">
        <v>112</v>
      </c>
      <c r="I3803" s="1" t="s">
        <v>112</v>
      </c>
      <c r="J3803" s="1" t="s">
        <v>2807</v>
      </c>
      <c r="K3803" s="1" t="s">
        <v>2808</v>
      </c>
      <c r="L3803" s="1" t="s">
        <v>2809</v>
      </c>
      <c r="M3803" s="1" t="s">
        <v>2810</v>
      </c>
      <c r="N3803" s="1" t="s">
        <v>116</v>
      </c>
      <c r="O3803" s="1" t="s">
        <v>117</v>
      </c>
      <c r="P3803" s="9">
        <v>96950</v>
      </c>
      <c r="Q3803" s="1" t="s">
        <v>118</v>
      </c>
      <c r="S3803" s="1">
        <v>16702880360</v>
      </c>
      <c r="U3803" s="1">
        <v>48819</v>
      </c>
      <c r="V3803" s="1" t="s">
        <v>119</v>
      </c>
      <c r="X3803" s="1" t="s">
        <v>2811</v>
      </c>
      <c r="Y3803" s="1" t="s">
        <v>2812</v>
      </c>
      <c r="Z3803" s="1" t="s">
        <v>486</v>
      </c>
      <c r="AA3803" s="1" t="s">
        <v>706</v>
      </c>
      <c r="AB3803" s="1" t="s">
        <v>2809</v>
      </c>
      <c r="AC3803" s="1" t="s">
        <v>2810</v>
      </c>
      <c r="AD3803" s="1" t="s">
        <v>116</v>
      </c>
      <c r="AE3803" s="1" t="s">
        <v>117</v>
      </c>
      <c r="AF3803" s="9">
        <v>96950</v>
      </c>
      <c r="AG3803" s="1" t="s">
        <v>118</v>
      </c>
      <c r="AI3803" s="1">
        <v>16702880360</v>
      </c>
      <c r="AK3803" s="1" t="s">
        <v>2813</v>
      </c>
      <c r="BC3803" s="1" t="str">
        <f>"49-9071.00"</f>
        <v>49-9071.00</v>
      </c>
      <c r="BD3803" s="1" t="s">
        <v>214</v>
      </c>
      <c r="BE3803" s="1" t="s">
        <v>2814</v>
      </c>
      <c r="BF3803" s="1" t="s">
        <v>2815</v>
      </c>
      <c r="BG3803" s="1">
        <v>4</v>
      </c>
      <c r="BH3803" s="1">
        <v>3</v>
      </c>
      <c r="BI3803" s="2">
        <v>44470</v>
      </c>
      <c r="BJ3803" s="2">
        <v>44834</v>
      </c>
      <c r="BK3803" s="2">
        <v>44470</v>
      </c>
      <c r="BL3803" s="2">
        <v>44834</v>
      </c>
      <c r="BM3803" s="1">
        <v>35</v>
      </c>
      <c r="BN3803" s="1">
        <v>0</v>
      </c>
      <c r="BO3803" s="1">
        <v>7</v>
      </c>
      <c r="BP3803" s="1">
        <v>7</v>
      </c>
      <c r="BQ3803" s="1">
        <v>7</v>
      </c>
      <c r="BR3803" s="1">
        <v>7</v>
      </c>
      <c r="BS3803" s="1">
        <v>7</v>
      </c>
      <c r="BT3803" s="1">
        <v>0</v>
      </c>
      <c r="BU3803" s="1" t="str">
        <f>"8:00 AM"</f>
        <v>8:00 AM</v>
      </c>
      <c r="BV3803" s="1" t="str">
        <f>"4:00 PM"</f>
        <v>4:00 PM</v>
      </c>
      <c r="BW3803" s="1" t="s">
        <v>135</v>
      </c>
      <c r="BX3803" s="1">
        <v>0</v>
      </c>
      <c r="BY3803" s="1">
        <v>24</v>
      </c>
      <c r="BZ3803" s="1" t="s">
        <v>112</v>
      </c>
      <c r="CA3803" s="1">
        <v>0</v>
      </c>
      <c r="CB3803" s="4" t="s">
        <v>2816</v>
      </c>
      <c r="CC3803" s="1" t="s">
        <v>2809</v>
      </c>
      <c r="CD3803" s="1" t="s">
        <v>2810</v>
      </c>
      <c r="CE3803" s="1" t="s">
        <v>116</v>
      </c>
      <c r="CF3803" s="1" t="s">
        <v>117</v>
      </c>
      <c r="CG3803" s="1">
        <v>96950</v>
      </c>
      <c r="CH3803" s="3">
        <v>8.7100000000000009</v>
      </c>
      <c r="CI3803" s="3">
        <v>11.25</v>
      </c>
      <c r="CJ3803" s="3">
        <v>13.07</v>
      </c>
      <c r="CK3803" s="3">
        <v>16.88</v>
      </c>
      <c r="CL3803" s="1" t="s">
        <v>137</v>
      </c>
      <c r="CM3803" s="1" t="s">
        <v>713</v>
      </c>
      <c r="CN3803" s="1" t="s">
        <v>139</v>
      </c>
      <c r="CP3803" s="1" t="s">
        <v>112</v>
      </c>
      <c r="CQ3803" s="1" t="s">
        <v>111</v>
      </c>
      <c r="CR3803" s="1" t="s">
        <v>112</v>
      </c>
      <c r="CS3803" s="1" t="s">
        <v>111</v>
      </c>
      <c r="CT3803" s="1" t="s">
        <v>111</v>
      </c>
      <c r="CU3803" s="1" t="s">
        <v>111</v>
      </c>
      <c r="CV3803" s="1" t="s">
        <v>138</v>
      </c>
      <c r="CW3803" s="1" t="s">
        <v>714</v>
      </c>
      <c r="CX3803" s="1">
        <v>16702880360</v>
      </c>
      <c r="CY3803" s="1" t="s">
        <v>2817</v>
      </c>
      <c r="CZ3803" s="1" t="s">
        <v>716</v>
      </c>
      <c r="DA3803" s="1" t="s">
        <v>111</v>
      </c>
      <c r="DB3803" s="1" t="s">
        <v>112</v>
      </c>
    </row>
    <row r="3804" spans="1:111" ht="15.6" customHeight="1" x14ac:dyDescent="0.25">
      <c r="A3804" s="1" t="s">
        <v>2840</v>
      </c>
      <c r="B3804" s="1" t="s">
        <v>1106</v>
      </c>
      <c r="C3804" s="2">
        <v>44332.071444791669</v>
      </c>
      <c r="D3804" s="2">
        <v>44364</v>
      </c>
      <c r="E3804" s="1" t="s">
        <v>110</v>
      </c>
      <c r="F3804" s="2">
        <v>44468.833333333336</v>
      </c>
      <c r="G3804" s="1" t="s">
        <v>111</v>
      </c>
      <c r="H3804" s="1" t="s">
        <v>112</v>
      </c>
      <c r="I3804" s="1" t="s">
        <v>112</v>
      </c>
      <c r="J3804" s="1" t="s">
        <v>2841</v>
      </c>
      <c r="L3804" s="1" t="s">
        <v>2842</v>
      </c>
      <c r="M3804" s="1" t="s">
        <v>2843</v>
      </c>
      <c r="N3804" s="1" t="s">
        <v>116</v>
      </c>
      <c r="O3804" s="1" t="s">
        <v>117</v>
      </c>
      <c r="P3804" s="9">
        <v>96950</v>
      </c>
      <c r="Q3804" s="1" t="s">
        <v>118</v>
      </c>
      <c r="S3804" s="1">
        <v>16702858263</v>
      </c>
      <c r="U3804" s="1">
        <v>561612</v>
      </c>
      <c r="V3804" s="1" t="s">
        <v>119</v>
      </c>
      <c r="X3804" s="1" t="s">
        <v>2844</v>
      </c>
      <c r="Y3804" s="1" t="s">
        <v>2845</v>
      </c>
      <c r="AA3804" s="1" t="s">
        <v>171</v>
      </c>
      <c r="AB3804" s="1" t="s">
        <v>2842</v>
      </c>
      <c r="AC3804" s="1" t="s">
        <v>2843</v>
      </c>
      <c r="AD3804" s="1" t="s">
        <v>167</v>
      </c>
      <c r="AE3804" s="1" t="s">
        <v>117</v>
      </c>
      <c r="AF3804" s="9">
        <v>96950</v>
      </c>
      <c r="AG3804" s="1" t="s">
        <v>118</v>
      </c>
      <c r="AH3804" s="1" t="s">
        <v>242</v>
      </c>
      <c r="AI3804" s="1">
        <v>16702858263</v>
      </c>
      <c r="AK3804" s="1" t="s">
        <v>2846</v>
      </c>
      <c r="BC3804" s="1" t="str">
        <f>"33-9032.00"</f>
        <v>33-9032.00</v>
      </c>
      <c r="BD3804" s="1" t="s">
        <v>1360</v>
      </c>
      <c r="BE3804" s="1" t="s">
        <v>2847</v>
      </c>
      <c r="BF3804" s="1" t="s">
        <v>1360</v>
      </c>
      <c r="BG3804" s="1">
        <v>10</v>
      </c>
      <c r="BH3804" s="1">
        <v>6</v>
      </c>
      <c r="BI3804" s="2">
        <v>44470</v>
      </c>
      <c r="BJ3804" s="2">
        <v>44834</v>
      </c>
      <c r="BK3804" s="2">
        <v>44470</v>
      </c>
      <c r="BL3804" s="2">
        <v>44834</v>
      </c>
      <c r="BM3804" s="1">
        <v>40</v>
      </c>
      <c r="BN3804" s="1">
        <v>0</v>
      </c>
      <c r="BO3804" s="1">
        <v>8</v>
      </c>
      <c r="BP3804" s="1">
        <v>8</v>
      </c>
      <c r="BQ3804" s="1">
        <v>8</v>
      </c>
      <c r="BR3804" s="1">
        <v>8</v>
      </c>
      <c r="BS3804" s="1">
        <v>8</v>
      </c>
      <c r="BT3804" s="1">
        <v>0</v>
      </c>
      <c r="BU3804" s="1" t="str">
        <f>"6:00 PM"</f>
        <v>6:00 PM</v>
      </c>
      <c r="BV3804" s="1" t="str">
        <f>"6:00 AM"</f>
        <v>6:00 AM</v>
      </c>
      <c r="BW3804" s="1" t="s">
        <v>230</v>
      </c>
      <c r="BX3804" s="1">
        <v>0</v>
      </c>
      <c r="BY3804" s="1">
        <v>12</v>
      </c>
      <c r="BZ3804" s="1" t="s">
        <v>112</v>
      </c>
      <c r="CB3804" s="1" t="s">
        <v>2848</v>
      </c>
      <c r="CC3804" s="1" t="s">
        <v>2849</v>
      </c>
      <c r="CD3804" s="1" t="s">
        <v>167</v>
      </c>
      <c r="CE3804" s="1" t="s">
        <v>167</v>
      </c>
      <c r="CF3804" s="1" t="s">
        <v>117</v>
      </c>
      <c r="CG3804" s="1">
        <v>96950</v>
      </c>
      <c r="CH3804" s="3">
        <v>7.7</v>
      </c>
      <c r="CI3804" s="3">
        <v>7.7</v>
      </c>
      <c r="CJ3804" s="3">
        <v>11.55</v>
      </c>
      <c r="CK3804" s="3">
        <v>11.55</v>
      </c>
      <c r="CL3804" s="1" t="s">
        <v>137</v>
      </c>
      <c r="CM3804" s="1" t="s">
        <v>2850</v>
      </c>
      <c r="CN3804" s="1" t="s">
        <v>139</v>
      </c>
      <c r="CP3804" s="1" t="s">
        <v>112</v>
      </c>
      <c r="CQ3804" s="1" t="s">
        <v>111</v>
      </c>
      <c r="CR3804" s="1" t="s">
        <v>111</v>
      </c>
      <c r="CS3804" s="1" t="s">
        <v>111</v>
      </c>
      <c r="CT3804" s="1" t="s">
        <v>138</v>
      </c>
      <c r="CU3804" s="1" t="s">
        <v>111</v>
      </c>
      <c r="CV3804" s="1" t="s">
        <v>138</v>
      </c>
      <c r="CW3804" s="1" t="s">
        <v>2851</v>
      </c>
      <c r="CX3804" s="1">
        <v>16702877468</v>
      </c>
      <c r="CY3804" s="1" t="s">
        <v>2846</v>
      </c>
      <c r="CZ3804" s="1" t="s">
        <v>138</v>
      </c>
      <c r="DA3804" s="1" t="s">
        <v>111</v>
      </c>
      <c r="DB3804" s="1" t="s">
        <v>112</v>
      </c>
    </row>
    <row r="3805" spans="1:111" ht="15.6" customHeight="1" x14ac:dyDescent="0.25">
      <c r="A3805" s="1" t="s">
        <v>3106</v>
      </c>
      <c r="B3805" s="1" t="s">
        <v>1106</v>
      </c>
      <c r="C3805" s="2">
        <v>44359.435384143515</v>
      </c>
      <c r="D3805" s="2">
        <v>44400</v>
      </c>
      <c r="E3805" s="1" t="s">
        <v>180</v>
      </c>
      <c r="G3805" s="1" t="s">
        <v>112</v>
      </c>
      <c r="H3805" s="1" t="s">
        <v>112</v>
      </c>
      <c r="I3805" s="1" t="s">
        <v>112</v>
      </c>
      <c r="J3805" s="1" t="s">
        <v>3107</v>
      </c>
      <c r="L3805" s="1" t="s">
        <v>3108</v>
      </c>
      <c r="N3805" s="1" t="s">
        <v>116</v>
      </c>
      <c r="O3805" s="1" t="s">
        <v>117</v>
      </c>
      <c r="P3805" s="9">
        <v>96950</v>
      </c>
      <c r="Q3805" s="1" t="s">
        <v>118</v>
      </c>
      <c r="R3805" s="1" t="s">
        <v>1856</v>
      </c>
      <c r="S3805" s="1">
        <v>16702881463</v>
      </c>
      <c r="U3805" s="1">
        <v>561320</v>
      </c>
      <c r="V3805" s="1" t="s">
        <v>119</v>
      </c>
      <c r="X3805" s="1" t="s">
        <v>2482</v>
      </c>
      <c r="Y3805" s="1" t="s">
        <v>1646</v>
      </c>
      <c r="Z3805" s="1" t="s">
        <v>3109</v>
      </c>
      <c r="AA3805" s="1" t="s">
        <v>373</v>
      </c>
      <c r="AB3805" s="1" t="s">
        <v>3108</v>
      </c>
      <c r="AC3805" s="1" t="s">
        <v>3110</v>
      </c>
      <c r="AD3805" s="1" t="s">
        <v>116</v>
      </c>
      <c r="AE3805" s="1" t="s">
        <v>117</v>
      </c>
      <c r="AF3805" s="9">
        <v>96950</v>
      </c>
      <c r="AG3805" s="1" t="s">
        <v>118</v>
      </c>
      <c r="AI3805" s="1">
        <v>16702881463</v>
      </c>
      <c r="AK3805" s="1" t="s">
        <v>3111</v>
      </c>
      <c r="BC3805" s="1" t="str">
        <f>"35-3021.00"</f>
        <v>35-3021.00</v>
      </c>
      <c r="BD3805" s="1" t="s">
        <v>2867</v>
      </c>
      <c r="BE3805" s="1" t="s">
        <v>3112</v>
      </c>
      <c r="BF3805" s="1" t="s">
        <v>3113</v>
      </c>
      <c r="BG3805" s="1">
        <v>20</v>
      </c>
      <c r="BH3805" s="1">
        <v>18</v>
      </c>
      <c r="BI3805" s="2">
        <v>44470</v>
      </c>
      <c r="BJ3805" s="2">
        <v>44834</v>
      </c>
      <c r="BK3805" s="2">
        <v>44470</v>
      </c>
      <c r="BL3805" s="2">
        <v>44834</v>
      </c>
      <c r="BM3805" s="1">
        <v>35</v>
      </c>
      <c r="BN3805" s="1">
        <v>0</v>
      </c>
      <c r="BO3805" s="1">
        <v>7</v>
      </c>
      <c r="BP3805" s="1">
        <v>7</v>
      </c>
      <c r="BQ3805" s="1">
        <v>7</v>
      </c>
      <c r="BR3805" s="1">
        <v>7</v>
      </c>
      <c r="BS3805" s="1">
        <v>7</v>
      </c>
      <c r="BT3805" s="1">
        <v>0</v>
      </c>
      <c r="BU3805" s="1" t="str">
        <f>"9:00 AM"</f>
        <v>9:00 AM</v>
      </c>
      <c r="BV3805" s="1" t="str">
        <f>"5:00 PM"</f>
        <v>5:00 PM</v>
      </c>
      <c r="BW3805" s="1" t="s">
        <v>135</v>
      </c>
      <c r="BX3805" s="1">
        <v>1</v>
      </c>
      <c r="BY3805" s="1">
        <v>1</v>
      </c>
      <c r="BZ3805" s="1" t="s">
        <v>112</v>
      </c>
      <c r="CA3805" s="1">
        <v>0</v>
      </c>
      <c r="CB3805" s="1" t="s">
        <v>3114</v>
      </c>
      <c r="CC3805" s="1" t="s">
        <v>3108</v>
      </c>
      <c r="CD3805" s="1" t="s">
        <v>3110</v>
      </c>
      <c r="CE3805" s="1" t="s">
        <v>116</v>
      </c>
      <c r="CF3805" s="1" t="s">
        <v>117</v>
      </c>
      <c r="CG3805" s="1">
        <v>96950</v>
      </c>
      <c r="CH3805" s="3">
        <v>8.15</v>
      </c>
      <c r="CI3805" s="3">
        <v>8.15</v>
      </c>
      <c r="CJ3805" s="3">
        <v>12.23</v>
      </c>
      <c r="CK3805" s="3">
        <v>12.23</v>
      </c>
      <c r="CL3805" s="1" t="s">
        <v>137</v>
      </c>
      <c r="CM3805" s="1" t="s">
        <v>331</v>
      </c>
      <c r="CN3805" s="1" t="s">
        <v>139</v>
      </c>
      <c r="CP3805" s="1" t="s">
        <v>112</v>
      </c>
      <c r="CQ3805" s="1" t="s">
        <v>111</v>
      </c>
      <c r="CR3805" s="1" t="s">
        <v>111</v>
      </c>
      <c r="CS3805" s="1" t="s">
        <v>111</v>
      </c>
      <c r="CT3805" s="1" t="s">
        <v>111</v>
      </c>
      <c r="CU3805" s="1" t="s">
        <v>111</v>
      </c>
      <c r="CV3805" s="1" t="s">
        <v>111</v>
      </c>
      <c r="CW3805" s="1" t="s">
        <v>3115</v>
      </c>
      <c r="CX3805" s="1">
        <v>16702881463</v>
      </c>
      <c r="CY3805" s="1" t="s">
        <v>3111</v>
      </c>
      <c r="CZ3805" s="1" t="s">
        <v>3116</v>
      </c>
      <c r="DA3805" s="1" t="s">
        <v>111</v>
      </c>
      <c r="DB3805" s="1" t="s">
        <v>112</v>
      </c>
    </row>
    <row r="3806" spans="1:111" ht="15.6" customHeight="1" x14ac:dyDescent="0.25">
      <c r="A3806" s="1" t="s">
        <v>3163</v>
      </c>
      <c r="B3806" s="1" t="s">
        <v>1106</v>
      </c>
      <c r="C3806" s="2">
        <v>44358.062624999999</v>
      </c>
      <c r="D3806" s="2">
        <v>44412</v>
      </c>
      <c r="E3806" s="1" t="s">
        <v>110</v>
      </c>
      <c r="F3806" s="2">
        <v>44468.833333333336</v>
      </c>
      <c r="G3806" s="1" t="s">
        <v>112</v>
      </c>
      <c r="H3806" s="1" t="s">
        <v>112</v>
      </c>
      <c r="I3806" s="1" t="s">
        <v>112</v>
      </c>
      <c r="J3806" s="1" t="s">
        <v>3156</v>
      </c>
      <c r="K3806" s="1" t="s">
        <v>3157</v>
      </c>
      <c r="L3806" s="1" t="s">
        <v>1644</v>
      </c>
      <c r="N3806" s="1" t="s">
        <v>116</v>
      </c>
      <c r="O3806" s="1" t="s">
        <v>117</v>
      </c>
      <c r="P3806" s="9">
        <v>96950</v>
      </c>
      <c r="Q3806" s="1" t="s">
        <v>118</v>
      </c>
      <c r="R3806" s="1" t="s">
        <v>116</v>
      </c>
      <c r="S3806" s="1">
        <v>16702358641</v>
      </c>
      <c r="U3806" s="1">
        <v>72251</v>
      </c>
      <c r="V3806" s="1" t="s">
        <v>119</v>
      </c>
      <c r="X3806" s="1" t="s">
        <v>1645</v>
      </c>
      <c r="Y3806" s="1" t="s">
        <v>3158</v>
      </c>
      <c r="Z3806" s="1" t="s">
        <v>721</v>
      </c>
      <c r="AA3806" s="1" t="s">
        <v>245</v>
      </c>
      <c r="AB3806" s="1" t="s">
        <v>1644</v>
      </c>
      <c r="AD3806" s="1" t="s">
        <v>116</v>
      </c>
      <c r="AE3806" s="1" t="s">
        <v>117</v>
      </c>
      <c r="AF3806" s="9">
        <v>96950</v>
      </c>
      <c r="AG3806" s="1" t="s">
        <v>118</v>
      </c>
      <c r="AH3806" s="1" t="s">
        <v>116</v>
      </c>
      <c r="AI3806" s="1">
        <v>16702358641</v>
      </c>
      <c r="AK3806" s="1" t="s">
        <v>3159</v>
      </c>
      <c r="BC3806" s="1" t="str">
        <f>"35-9021.00"</f>
        <v>35-9021.00</v>
      </c>
      <c r="BD3806" s="1" t="s">
        <v>1160</v>
      </c>
      <c r="BE3806" s="1" t="s">
        <v>3164</v>
      </c>
      <c r="BF3806" s="1" t="s">
        <v>3165</v>
      </c>
      <c r="BG3806" s="1">
        <v>3</v>
      </c>
      <c r="BH3806" s="1">
        <v>2</v>
      </c>
      <c r="BI3806" s="2">
        <v>44470</v>
      </c>
      <c r="BJ3806" s="2">
        <v>44834</v>
      </c>
      <c r="BK3806" s="2">
        <v>44470</v>
      </c>
      <c r="BL3806" s="2">
        <v>44834</v>
      </c>
      <c r="BM3806" s="1">
        <v>35</v>
      </c>
      <c r="BN3806" s="1">
        <v>7</v>
      </c>
      <c r="BO3806" s="1">
        <v>7</v>
      </c>
      <c r="BP3806" s="1">
        <v>0</v>
      </c>
      <c r="BQ3806" s="1">
        <v>7</v>
      </c>
      <c r="BR3806" s="1">
        <v>0</v>
      </c>
      <c r="BS3806" s="1">
        <v>7</v>
      </c>
      <c r="BT3806" s="1">
        <v>7</v>
      </c>
      <c r="BU3806" s="1" t="str">
        <f>"2:00 PM"</f>
        <v>2:00 PM</v>
      </c>
      <c r="BV3806" s="1" t="str">
        <f>"9:00 PM"</f>
        <v>9:00 PM</v>
      </c>
      <c r="BW3806" s="1" t="s">
        <v>135</v>
      </c>
      <c r="BX3806" s="1">
        <v>0</v>
      </c>
      <c r="BY3806" s="1">
        <v>3</v>
      </c>
      <c r="BZ3806" s="1" t="s">
        <v>112</v>
      </c>
      <c r="CB3806" s="1" t="s">
        <v>3166</v>
      </c>
      <c r="CC3806" s="1" t="s">
        <v>1644</v>
      </c>
      <c r="CD3806" s="1" t="s">
        <v>2839</v>
      </c>
      <c r="CE3806" s="1" t="s">
        <v>116</v>
      </c>
      <c r="CF3806" s="1" t="s">
        <v>117</v>
      </c>
      <c r="CG3806" s="1">
        <v>96950</v>
      </c>
      <c r="CH3806" s="3">
        <v>7.76</v>
      </c>
      <c r="CI3806" s="3">
        <v>7.85</v>
      </c>
      <c r="CJ3806" s="3">
        <v>11.64</v>
      </c>
      <c r="CK3806" s="3">
        <v>11.78</v>
      </c>
      <c r="CL3806" s="1" t="s">
        <v>137</v>
      </c>
      <c r="CM3806" s="1" t="s">
        <v>138</v>
      </c>
      <c r="CN3806" s="1" t="s">
        <v>139</v>
      </c>
      <c r="CP3806" s="1" t="s">
        <v>112</v>
      </c>
      <c r="CQ3806" s="1" t="s">
        <v>111</v>
      </c>
      <c r="CR3806" s="1" t="s">
        <v>112</v>
      </c>
      <c r="CS3806" s="1" t="s">
        <v>111</v>
      </c>
      <c r="CT3806" s="1" t="s">
        <v>138</v>
      </c>
      <c r="CU3806" s="1" t="s">
        <v>111</v>
      </c>
      <c r="CV3806" s="1" t="s">
        <v>138</v>
      </c>
      <c r="CW3806" s="1" t="s">
        <v>1652</v>
      </c>
      <c r="CX3806" s="1">
        <v>16702358641</v>
      </c>
      <c r="CY3806" s="1" t="s">
        <v>3159</v>
      </c>
      <c r="CZ3806" s="1" t="s">
        <v>138</v>
      </c>
      <c r="DA3806" s="1" t="s">
        <v>111</v>
      </c>
      <c r="DB3806" s="1" t="s">
        <v>112</v>
      </c>
    </row>
    <row r="3807" spans="1:111" ht="15.6" customHeight="1" x14ac:dyDescent="0.25">
      <c r="A3807" s="1" t="s">
        <v>3854</v>
      </c>
      <c r="B3807" s="1" t="s">
        <v>1106</v>
      </c>
      <c r="C3807" s="2">
        <v>44341.878366666664</v>
      </c>
      <c r="D3807" s="2">
        <v>44386</v>
      </c>
      <c r="E3807" s="1" t="s">
        <v>110</v>
      </c>
      <c r="F3807" s="2">
        <v>44468.833333333336</v>
      </c>
      <c r="G3807" s="1" t="s">
        <v>112</v>
      </c>
      <c r="H3807" s="1" t="s">
        <v>112</v>
      </c>
      <c r="I3807" s="1" t="s">
        <v>112</v>
      </c>
      <c r="J3807" s="1" t="s">
        <v>3855</v>
      </c>
      <c r="K3807" s="1" t="s">
        <v>3856</v>
      </c>
      <c r="L3807" s="1" t="s">
        <v>3857</v>
      </c>
      <c r="M3807" s="1" t="s">
        <v>3858</v>
      </c>
      <c r="N3807" s="1" t="s">
        <v>2272</v>
      </c>
      <c r="O3807" s="1" t="s">
        <v>117</v>
      </c>
      <c r="P3807" s="9">
        <v>96950</v>
      </c>
      <c r="Q3807" s="1" t="s">
        <v>118</v>
      </c>
      <c r="S3807" s="1">
        <v>16702347000</v>
      </c>
      <c r="U3807" s="1">
        <v>72111</v>
      </c>
      <c r="V3807" s="1" t="s">
        <v>119</v>
      </c>
      <c r="X3807" s="1" t="s">
        <v>2357</v>
      </c>
      <c r="Y3807" s="1" t="s">
        <v>3859</v>
      </c>
      <c r="Z3807" s="1" t="s">
        <v>138</v>
      </c>
      <c r="AA3807" s="1" t="s">
        <v>373</v>
      </c>
      <c r="AB3807" s="1" t="s">
        <v>3857</v>
      </c>
      <c r="AC3807" s="1" t="s">
        <v>3860</v>
      </c>
      <c r="AD3807" s="1" t="s">
        <v>2272</v>
      </c>
      <c r="AE3807" s="1" t="s">
        <v>117</v>
      </c>
      <c r="AF3807" s="9">
        <v>96950</v>
      </c>
      <c r="AG3807" s="1" t="s">
        <v>118</v>
      </c>
      <c r="AI3807" s="1">
        <v>16702347000</v>
      </c>
      <c r="AK3807" s="1" t="s">
        <v>3861</v>
      </c>
      <c r="BC3807" s="1" t="str">
        <f>"43-4081.00"</f>
        <v>43-4081.00</v>
      </c>
      <c r="BD3807" s="1" t="s">
        <v>3862</v>
      </c>
      <c r="BE3807" s="1" t="s">
        <v>3863</v>
      </c>
      <c r="BF3807" s="1" t="s">
        <v>3864</v>
      </c>
      <c r="BG3807" s="1">
        <v>2</v>
      </c>
      <c r="BH3807" s="1">
        <v>1</v>
      </c>
      <c r="BI3807" s="2">
        <v>44470</v>
      </c>
      <c r="BJ3807" s="2">
        <v>44834</v>
      </c>
      <c r="BK3807" s="2">
        <v>44470</v>
      </c>
      <c r="BL3807" s="2">
        <v>44834</v>
      </c>
      <c r="BM3807" s="1">
        <v>35</v>
      </c>
      <c r="BN3807" s="1">
        <v>7</v>
      </c>
      <c r="BO3807" s="1">
        <v>7</v>
      </c>
      <c r="BP3807" s="1">
        <v>7</v>
      </c>
      <c r="BQ3807" s="1">
        <v>0</v>
      </c>
      <c r="BR3807" s="1">
        <v>0</v>
      </c>
      <c r="BS3807" s="1">
        <v>7</v>
      </c>
      <c r="BT3807" s="1">
        <v>7</v>
      </c>
      <c r="BU3807" s="1" t="str">
        <f>"6:00 AM"</f>
        <v>6:00 AM</v>
      </c>
      <c r="BV3807" s="1" t="str">
        <f>"2:00 PM"</f>
        <v>2:00 PM</v>
      </c>
      <c r="BW3807" s="1" t="s">
        <v>135</v>
      </c>
      <c r="BX3807" s="1">
        <v>0</v>
      </c>
      <c r="BY3807" s="1">
        <v>3</v>
      </c>
      <c r="BZ3807" s="1" t="s">
        <v>112</v>
      </c>
      <c r="CB3807" s="4" t="s">
        <v>3865</v>
      </c>
      <c r="CC3807" s="1" t="s">
        <v>3857</v>
      </c>
      <c r="CD3807" s="1" t="s">
        <v>3860</v>
      </c>
      <c r="CE3807" s="1" t="s">
        <v>2272</v>
      </c>
      <c r="CF3807" s="1" t="s">
        <v>117</v>
      </c>
      <c r="CG3807" s="1">
        <v>96950</v>
      </c>
      <c r="CH3807" s="3">
        <v>7.98</v>
      </c>
      <c r="CI3807" s="3">
        <v>7.98</v>
      </c>
      <c r="CJ3807" s="3">
        <v>11.97</v>
      </c>
      <c r="CK3807" s="3">
        <v>11.97</v>
      </c>
      <c r="CL3807" s="1" t="s">
        <v>137</v>
      </c>
      <c r="CN3807" s="1" t="s">
        <v>139</v>
      </c>
      <c r="CP3807" s="1" t="s">
        <v>112</v>
      </c>
      <c r="CQ3807" s="1" t="s">
        <v>111</v>
      </c>
      <c r="CR3807" s="1" t="s">
        <v>112</v>
      </c>
      <c r="CS3807" s="1" t="s">
        <v>111</v>
      </c>
      <c r="CT3807" s="1" t="s">
        <v>138</v>
      </c>
      <c r="CU3807" s="1" t="s">
        <v>111</v>
      </c>
      <c r="CV3807" s="1" t="s">
        <v>111</v>
      </c>
      <c r="CW3807" s="1" t="s">
        <v>3866</v>
      </c>
      <c r="CX3807" s="1">
        <v>16702347976</v>
      </c>
      <c r="CY3807" s="1" t="s">
        <v>3867</v>
      </c>
      <c r="CZ3807" s="1" t="s">
        <v>138</v>
      </c>
      <c r="DA3807" s="1" t="s">
        <v>111</v>
      </c>
      <c r="DB3807" s="1" t="s">
        <v>112</v>
      </c>
    </row>
    <row r="3808" spans="1:111" ht="15.6" customHeight="1" x14ac:dyDescent="0.25">
      <c r="A3808" s="1" t="s">
        <v>5026</v>
      </c>
      <c r="B3808" s="1" t="s">
        <v>1106</v>
      </c>
      <c r="C3808" s="2">
        <v>44279.089739814815</v>
      </c>
      <c r="D3808" s="2">
        <v>44316</v>
      </c>
      <c r="E3808" s="1" t="s">
        <v>110</v>
      </c>
      <c r="F3808" s="2">
        <v>44407.833333333336</v>
      </c>
      <c r="G3808" s="1" t="s">
        <v>112</v>
      </c>
      <c r="H3808" s="1" t="s">
        <v>112</v>
      </c>
      <c r="I3808" s="1" t="s">
        <v>112</v>
      </c>
      <c r="J3808" s="1" t="s">
        <v>5027</v>
      </c>
      <c r="K3808" s="1" t="s">
        <v>5028</v>
      </c>
      <c r="L3808" s="1" t="s">
        <v>3857</v>
      </c>
      <c r="M3808" s="1" t="s">
        <v>3858</v>
      </c>
      <c r="N3808" s="1" t="s">
        <v>2272</v>
      </c>
      <c r="O3808" s="1" t="s">
        <v>117</v>
      </c>
      <c r="P3808" s="9">
        <v>96950</v>
      </c>
      <c r="Q3808" s="1" t="s">
        <v>118</v>
      </c>
      <c r="S3808" s="1">
        <v>16702347000</v>
      </c>
      <c r="U3808" s="1">
        <v>72111</v>
      </c>
      <c r="V3808" s="1" t="s">
        <v>119</v>
      </c>
      <c r="X3808" s="1" t="s">
        <v>2357</v>
      </c>
      <c r="Y3808" s="1" t="s">
        <v>5029</v>
      </c>
      <c r="Z3808" s="1" t="s">
        <v>138</v>
      </c>
      <c r="AA3808" s="1" t="s">
        <v>373</v>
      </c>
      <c r="AB3808" s="1" t="s">
        <v>3857</v>
      </c>
      <c r="AC3808" s="1" t="s">
        <v>3860</v>
      </c>
      <c r="AD3808" s="1" t="s">
        <v>2272</v>
      </c>
      <c r="AE3808" s="1" t="s">
        <v>117</v>
      </c>
      <c r="AF3808" s="9">
        <v>96950</v>
      </c>
      <c r="AG3808" s="1" t="s">
        <v>118</v>
      </c>
      <c r="AI3808" s="1">
        <v>16702347000</v>
      </c>
      <c r="AK3808" s="1" t="s">
        <v>3861</v>
      </c>
      <c r="BC3808" s="1" t="str">
        <f>"49-9071.00"</f>
        <v>49-9071.00</v>
      </c>
      <c r="BD3808" s="1" t="s">
        <v>214</v>
      </c>
      <c r="BE3808" s="1" t="s">
        <v>5030</v>
      </c>
      <c r="BF3808" s="1" t="s">
        <v>5031</v>
      </c>
      <c r="BG3808" s="1">
        <v>3</v>
      </c>
      <c r="BH3808" s="1">
        <v>2</v>
      </c>
      <c r="BI3808" s="2">
        <v>44409</v>
      </c>
      <c r="BJ3808" s="2">
        <v>44773</v>
      </c>
      <c r="BK3808" s="2">
        <v>44409</v>
      </c>
      <c r="BL3808" s="2">
        <v>44773</v>
      </c>
      <c r="BM3808" s="1">
        <v>35</v>
      </c>
      <c r="BN3808" s="1">
        <v>0</v>
      </c>
      <c r="BO3808" s="1">
        <v>7</v>
      </c>
      <c r="BP3808" s="1">
        <v>7</v>
      </c>
      <c r="BQ3808" s="1">
        <v>7</v>
      </c>
      <c r="BR3808" s="1">
        <v>7</v>
      </c>
      <c r="BS3808" s="1">
        <v>7</v>
      </c>
      <c r="BT3808" s="1">
        <v>0</v>
      </c>
      <c r="BU3808" s="1" t="str">
        <f>"8:00 AM"</f>
        <v>8:00 AM</v>
      </c>
      <c r="BV3808" s="1" t="str">
        <f>"4:00 PM"</f>
        <v>4:00 PM</v>
      </c>
      <c r="BW3808" s="1" t="s">
        <v>135</v>
      </c>
      <c r="BX3808" s="1">
        <v>0</v>
      </c>
      <c r="BY3808" s="1">
        <v>12</v>
      </c>
      <c r="BZ3808" s="1" t="s">
        <v>112</v>
      </c>
      <c r="CA3808" s="1">
        <v>0</v>
      </c>
      <c r="CB3808" s="4" t="s">
        <v>5032</v>
      </c>
      <c r="CC3808" s="1" t="s">
        <v>3857</v>
      </c>
      <c r="CD3808" s="1" t="s">
        <v>3858</v>
      </c>
      <c r="CE3808" s="1" t="s">
        <v>2272</v>
      </c>
      <c r="CF3808" s="1" t="s">
        <v>117</v>
      </c>
      <c r="CG3808" s="1">
        <v>96950</v>
      </c>
      <c r="CH3808" s="3">
        <v>8.7100000000000009</v>
      </c>
      <c r="CI3808" s="3">
        <v>8.7100000000000009</v>
      </c>
      <c r="CJ3808" s="3">
        <v>13.07</v>
      </c>
      <c r="CK3808" s="3">
        <v>13.07</v>
      </c>
      <c r="CL3808" s="1" t="s">
        <v>137</v>
      </c>
      <c r="CN3808" s="1" t="s">
        <v>139</v>
      </c>
      <c r="CP3808" s="1" t="s">
        <v>112</v>
      </c>
      <c r="CQ3808" s="1" t="s">
        <v>111</v>
      </c>
      <c r="CR3808" s="1" t="s">
        <v>112</v>
      </c>
      <c r="CS3808" s="1" t="s">
        <v>111</v>
      </c>
      <c r="CT3808" s="1" t="s">
        <v>138</v>
      </c>
      <c r="CU3808" s="1" t="s">
        <v>111</v>
      </c>
      <c r="CV3808" s="1" t="s">
        <v>111</v>
      </c>
      <c r="CW3808" s="1" t="s">
        <v>5033</v>
      </c>
      <c r="CX3808" s="1">
        <v>16702347000</v>
      </c>
      <c r="CY3808" s="1" t="s">
        <v>3867</v>
      </c>
      <c r="CZ3808" s="1" t="s">
        <v>138</v>
      </c>
      <c r="DA3808" s="1" t="s">
        <v>111</v>
      </c>
      <c r="DB3808" s="1" t="s">
        <v>112</v>
      </c>
    </row>
    <row r="3809" spans="1:111" ht="15.6" customHeight="1" x14ac:dyDescent="0.25">
      <c r="A3809" s="1" t="s">
        <v>5570</v>
      </c>
      <c r="B3809" s="1" t="s">
        <v>1106</v>
      </c>
      <c r="C3809" s="2">
        <v>44410.081431250001</v>
      </c>
      <c r="D3809" s="2">
        <v>44460</v>
      </c>
      <c r="E3809" s="1" t="s">
        <v>110</v>
      </c>
      <c r="F3809" s="2">
        <v>44468.833333333336</v>
      </c>
      <c r="G3809" s="1" t="s">
        <v>112</v>
      </c>
      <c r="H3809" s="1" t="s">
        <v>112</v>
      </c>
      <c r="I3809" s="1" t="s">
        <v>112</v>
      </c>
      <c r="J3809" s="1" t="s">
        <v>5571</v>
      </c>
      <c r="K3809" s="1" t="s">
        <v>5572</v>
      </c>
      <c r="L3809" s="1" t="s">
        <v>5573</v>
      </c>
      <c r="M3809" s="1" t="s">
        <v>5574</v>
      </c>
      <c r="N3809" s="1" t="s">
        <v>167</v>
      </c>
      <c r="O3809" s="1" t="s">
        <v>117</v>
      </c>
      <c r="P3809" s="9">
        <v>96950</v>
      </c>
      <c r="Q3809" s="1" t="s">
        <v>118</v>
      </c>
      <c r="S3809" s="1">
        <v>16702345878</v>
      </c>
      <c r="U3809" s="1">
        <v>72251</v>
      </c>
      <c r="V3809" s="1" t="s">
        <v>119</v>
      </c>
      <c r="X3809" s="1" t="s">
        <v>5575</v>
      </c>
      <c r="Y3809" s="1" t="s">
        <v>5576</v>
      </c>
      <c r="Z3809" s="1" t="s">
        <v>138</v>
      </c>
      <c r="AA3809" s="1" t="s">
        <v>245</v>
      </c>
      <c r="AB3809" s="1" t="s">
        <v>5577</v>
      </c>
      <c r="AC3809" s="1" t="s">
        <v>5574</v>
      </c>
      <c r="AD3809" s="1" t="s">
        <v>116</v>
      </c>
      <c r="AE3809" s="1" t="s">
        <v>117</v>
      </c>
      <c r="AF3809" s="9">
        <v>96950</v>
      </c>
      <c r="AG3809" s="1" t="s">
        <v>118</v>
      </c>
      <c r="AI3809" s="1">
        <v>16704835874</v>
      </c>
      <c r="AK3809" s="1" t="s">
        <v>5578</v>
      </c>
      <c r="BC3809" s="1" t="str">
        <f>"35-2021.00"</f>
        <v>35-2021.00</v>
      </c>
      <c r="BD3809" s="1" t="s">
        <v>851</v>
      </c>
      <c r="BE3809" s="1" t="s">
        <v>5579</v>
      </c>
      <c r="BF3809" s="1" t="s">
        <v>5580</v>
      </c>
      <c r="BG3809" s="1">
        <v>2</v>
      </c>
      <c r="BH3809" s="1">
        <v>1</v>
      </c>
      <c r="BI3809" s="2">
        <v>44470</v>
      </c>
      <c r="BJ3809" s="2">
        <v>44834</v>
      </c>
      <c r="BK3809" s="2">
        <v>44470</v>
      </c>
      <c r="BL3809" s="2">
        <v>44834</v>
      </c>
      <c r="BM3809" s="1">
        <v>35</v>
      </c>
      <c r="BN3809" s="1">
        <v>0</v>
      </c>
      <c r="BO3809" s="1">
        <v>6</v>
      </c>
      <c r="BP3809" s="1">
        <v>6</v>
      </c>
      <c r="BQ3809" s="1">
        <v>5</v>
      </c>
      <c r="BR3809" s="1">
        <v>6</v>
      </c>
      <c r="BS3809" s="1">
        <v>6</v>
      </c>
      <c r="BT3809" s="1">
        <v>6</v>
      </c>
      <c r="BU3809" s="1" t="str">
        <f>"5:00 PM"</f>
        <v>5:00 PM</v>
      </c>
      <c r="BV3809" s="1" t="str">
        <f>"11:30 PM"</f>
        <v>11:30 PM</v>
      </c>
      <c r="BW3809" s="1" t="s">
        <v>135</v>
      </c>
      <c r="BX3809" s="1">
        <v>0</v>
      </c>
      <c r="BY3809" s="1">
        <v>3</v>
      </c>
      <c r="BZ3809" s="1" t="s">
        <v>112</v>
      </c>
      <c r="CB3809" s="4" t="s">
        <v>5581</v>
      </c>
      <c r="CC3809" s="1" t="s">
        <v>5582</v>
      </c>
      <c r="CD3809" s="1" t="s">
        <v>5574</v>
      </c>
      <c r="CE3809" s="1" t="s">
        <v>167</v>
      </c>
      <c r="CF3809" s="1" t="s">
        <v>117</v>
      </c>
      <c r="CG3809" s="1">
        <v>96950</v>
      </c>
      <c r="CH3809" s="3">
        <v>7.71</v>
      </c>
      <c r="CI3809" s="3">
        <v>8.39</v>
      </c>
      <c r="CJ3809" s="3">
        <v>11.57</v>
      </c>
      <c r="CK3809" s="3">
        <v>12.59</v>
      </c>
      <c r="CL3809" s="1" t="s">
        <v>137</v>
      </c>
      <c r="CM3809" s="1" t="s">
        <v>168</v>
      </c>
      <c r="CN3809" s="1" t="s">
        <v>139</v>
      </c>
      <c r="CP3809" s="1" t="s">
        <v>112</v>
      </c>
      <c r="CQ3809" s="1" t="s">
        <v>111</v>
      </c>
      <c r="CR3809" s="1" t="s">
        <v>112</v>
      </c>
      <c r="CS3809" s="1" t="s">
        <v>111</v>
      </c>
      <c r="CT3809" s="1" t="s">
        <v>138</v>
      </c>
      <c r="CU3809" s="1" t="s">
        <v>111</v>
      </c>
      <c r="CV3809" s="1" t="s">
        <v>138</v>
      </c>
      <c r="CW3809" s="1" t="s">
        <v>5583</v>
      </c>
      <c r="CX3809" s="1">
        <v>16702345878</v>
      </c>
      <c r="CY3809" s="1" t="s">
        <v>5578</v>
      </c>
      <c r="CZ3809" s="1" t="s">
        <v>138</v>
      </c>
      <c r="DA3809" s="1" t="s">
        <v>111</v>
      </c>
      <c r="DB3809" s="1" t="s">
        <v>112</v>
      </c>
    </row>
    <row r="3810" spans="1:111" ht="15.6" customHeight="1" x14ac:dyDescent="0.25">
      <c r="A3810" s="1" t="s">
        <v>6373</v>
      </c>
      <c r="B3810" s="1" t="s">
        <v>1106</v>
      </c>
      <c r="C3810" s="2">
        <v>44364.407648263892</v>
      </c>
      <c r="D3810" s="2">
        <v>44406</v>
      </c>
      <c r="E3810" s="1" t="s">
        <v>180</v>
      </c>
      <c r="G3810" s="1" t="s">
        <v>112</v>
      </c>
      <c r="H3810" s="1" t="s">
        <v>112</v>
      </c>
      <c r="I3810" s="1" t="s">
        <v>112</v>
      </c>
      <c r="J3810" s="1" t="s">
        <v>6374</v>
      </c>
      <c r="L3810" s="1" t="s">
        <v>6375</v>
      </c>
      <c r="N3810" s="1" t="s">
        <v>116</v>
      </c>
      <c r="O3810" s="1" t="s">
        <v>117</v>
      </c>
      <c r="P3810" s="9">
        <v>96950</v>
      </c>
      <c r="Q3810" s="1" t="s">
        <v>118</v>
      </c>
      <c r="R3810" s="1" t="s">
        <v>138</v>
      </c>
      <c r="S3810" s="1">
        <v>16702330880</v>
      </c>
      <c r="U3810" s="1">
        <v>236220</v>
      </c>
      <c r="V3810" s="1" t="s">
        <v>119</v>
      </c>
      <c r="X3810" s="1" t="s">
        <v>6376</v>
      </c>
      <c r="Y3810" s="1" t="s">
        <v>6377</v>
      </c>
      <c r="Z3810" s="1" t="s">
        <v>6378</v>
      </c>
      <c r="AA3810" s="1" t="s">
        <v>973</v>
      </c>
      <c r="AB3810" s="1" t="s">
        <v>6375</v>
      </c>
      <c r="AD3810" s="1" t="s">
        <v>116</v>
      </c>
      <c r="AE3810" s="1" t="s">
        <v>117</v>
      </c>
      <c r="AF3810" s="9">
        <v>96950</v>
      </c>
      <c r="AG3810" s="1" t="s">
        <v>118</v>
      </c>
      <c r="AI3810" s="1">
        <v>16702330880</v>
      </c>
      <c r="AK3810" s="1" t="s">
        <v>6379</v>
      </c>
      <c r="BC3810" s="1" t="str">
        <f>"47-2061.00"</f>
        <v>47-2061.00</v>
      </c>
      <c r="BD3810" s="1" t="s">
        <v>1116</v>
      </c>
      <c r="BE3810" s="1" t="s">
        <v>6380</v>
      </c>
      <c r="BF3810" s="1" t="s">
        <v>1118</v>
      </c>
      <c r="BG3810" s="1">
        <v>15</v>
      </c>
      <c r="BH3810" s="1">
        <v>13</v>
      </c>
      <c r="BI3810" s="2">
        <v>44470</v>
      </c>
      <c r="BJ3810" s="2">
        <v>44834</v>
      </c>
      <c r="BK3810" s="2">
        <v>44470</v>
      </c>
      <c r="BL3810" s="2">
        <v>44834</v>
      </c>
      <c r="BM3810" s="1">
        <v>40</v>
      </c>
      <c r="BN3810" s="1">
        <v>0</v>
      </c>
      <c r="BO3810" s="1">
        <v>8</v>
      </c>
      <c r="BP3810" s="1">
        <v>8</v>
      </c>
      <c r="BQ3810" s="1">
        <v>8</v>
      </c>
      <c r="BR3810" s="1">
        <v>8</v>
      </c>
      <c r="BS3810" s="1">
        <v>8</v>
      </c>
      <c r="BT3810" s="1">
        <v>0</v>
      </c>
      <c r="BU3810" s="1" t="str">
        <f>"8:00 AM"</f>
        <v>8:00 AM</v>
      </c>
      <c r="BV3810" s="1" t="str">
        <f>"5:00 PM"</f>
        <v>5:00 PM</v>
      </c>
      <c r="BW3810" s="1" t="s">
        <v>230</v>
      </c>
      <c r="BX3810" s="1">
        <v>0</v>
      </c>
      <c r="BY3810" s="1">
        <v>12</v>
      </c>
      <c r="BZ3810" s="1" t="s">
        <v>112</v>
      </c>
      <c r="CB3810" s="1" t="s">
        <v>362</v>
      </c>
      <c r="CC3810" s="1" t="s">
        <v>6381</v>
      </c>
      <c r="CD3810" s="1" t="s">
        <v>1197</v>
      </c>
      <c r="CE3810" s="1" t="s">
        <v>116</v>
      </c>
      <c r="CF3810" s="1" t="s">
        <v>117</v>
      </c>
      <c r="CG3810" s="1">
        <v>96950</v>
      </c>
      <c r="CH3810" s="3">
        <v>8.9700000000000006</v>
      </c>
      <c r="CI3810" s="3">
        <v>8.9700000000000006</v>
      </c>
      <c r="CJ3810" s="3">
        <v>13.46</v>
      </c>
      <c r="CK3810" s="3">
        <v>13.46</v>
      </c>
      <c r="CL3810" s="1" t="s">
        <v>137</v>
      </c>
      <c r="CM3810" s="1" t="s">
        <v>138</v>
      </c>
      <c r="CN3810" s="1" t="s">
        <v>139</v>
      </c>
      <c r="CP3810" s="1" t="s">
        <v>111</v>
      </c>
      <c r="CQ3810" s="1" t="s">
        <v>111</v>
      </c>
      <c r="CR3810" s="1" t="s">
        <v>111</v>
      </c>
      <c r="CS3810" s="1" t="s">
        <v>111</v>
      </c>
      <c r="CT3810" s="1" t="s">
        <v>138</v>
      </c>
      <c r="CU3810" s="1" t="s">
        <v>111</v>
      </c>
      <c r="CV3810" s="1" t="s">
        <v>138</v>
      </c>
      <c r="CW3810" s="1" t="s">
        <v>138</v>
      </c>
      <c r="CX3810" s="1">
        <v>16702330880</v>
      </c>
      <c r="CY3810" s="1" t="s">
        <v>6382</v>
      </c>
      <c r="CZ3810" s="1" t="s">
        <v>138</v>
      </c>
      <c r="DA3810" s="1" t="s">
        <v>111</v>
      </c>
      <c r="DB3810" s="1" t="s">
        <v>112</v>
      </c>
    </row>
    <row r="3811" spans="1:111" ht="15.6" customHeight="1" x14ac:dyDescent="0.25">
      <c r="A3811" s="1" t="s">
        <v>7068</v>
      </c>
      <c r="B3811" s="1" t="s">
        <v>1106</v>
      </c>
      <c r="C3811" s="2">
        <v>44262.985113888892</v>
      </c>
      <c r="D3811" s="2">
        <v>44298</v>
      </c>
      <c r="E3811" s="1" t="s">
        <v>110</v>
      </c>
      <c r="F3811" s="2">
        <v>44407.833333333336</v>
      </c>
      <c r="G3811" s="1" t="s">
        <v>112</v>
      </c>
      <c r="H3811" s="1" t="s">
        <v>112</v>
      </c>
      <c r="I3811" s="1" t="s">
        <v>112</v>
      </c>
      <c r="J3811" s="1" t="s">
        <v>5027</v>
      </c>
      <c r="K3811" s="1" t="s">
        <v>5028</v>
      </c>
      <c r="L3811" s="1" t="s">
        <v>3857</v>
      </c>
      <c r="M3811" s="1" t="s">
        <v>3858</v>
      </c>
      <c r="N3811" s="1" t="s">
        <v>2272</v>
      </c>
      <c r="O3811" s="1" t="s">
        <v>117</v>
      </c>
      <c r="P3811" s="9">
        <v>96950</v>
      </c>
      <c r="Q3811" s="1" t="s">
        <v>118</v>
      </c>
      <c r="S3811" s="1">
        <v>16702347000</v>
      </c>
      <c r="U3811" s="1">
        <v>72111</v>
      </c>
      <c r="V3811" s="1" t="s">
        <v>119</v>
      </c>
      <c r="X3811" s="1" t="s">
        <v>2357</v>
      </c>
      <c r="Y3811" s="1" t="s">
        <v>5029</v>
      </c>
      <c r="Z3811" s="1" t="s">
        <v>138</v>
      </c>
      <c r="AA3811" s="1" t="s">
        <v>373</v>
      </c>
      <c r="AB3811" s="1" t="s">
        <v>3857</v>
      </c>
      <c r="AC3811" s="1" t="s">
        <v>3860</v>
      </c>
      <c r="AD3811" s="1" t="s">
        <v>2272</v>
      </c>
      <c r="AE3811" s="1" t="s">
        <v>117</v>
      </c>
      <c r="AF3811" s="9">
        <v>96950</v>
      </c>
      <c r="AG3811" s="1" t="s">
        <v>118</v>
      </c>
      <c r="AI3811" s="1">
        <v>16702347000</v>
      </c>
      <c r="AK3811" s="1" t="s">
        <v>3861</v>
      </c>
      <c r="BC3811" s="1" t="str">
        <f>"49-9071.00"</f>
        <v>49-9071.00</v>
      </c>
      <c r="BD3811" s="1" t="s">
        <v>214</v>
      </c>
      <c r="BE3811" s="1" t="s">
        <v>5030</v>
      </c>
      <c r="BF3811" s="1" t="s">
        <v>5031</v>
      </c>
      <c r="BG3811" s="1">
        <v>6</v>
      </c>
      <c r="BH3811" s="1">
        <v>5</v>
      </c>
      <c r="BI3811" s="2">
        <v>44409</v>
      </c>
      <c r="BJ3811" s="2">
        <v>44773</v>
      </c>
      <c r="BK3811" s="2">
        <v>44409</v>
      </c>
      <c r="BL3811" s="2">
        <v>44773</v>
      </c>
      <c r="BM3811" s="1">
        <v>35</v>
      </c>
      <c r="BN3811" s="1">
        <v>0</v>
      </c>
      <c r="BO3811" s="1">
        <v>7</v>
      </c>
      <c r="BP3811" s="1">
        <v>7</v>
      </c>
      <c r="BQ3811" s="1">
        <v>7</v>
      </c>
      <c r="BR3811" s="1">
        <v>7</v>
      </c>
      <c r="BS3811" s="1">
        <v>7</v>
      </c>
      <c r="BT3811" s="1">
        <v>0</v>
      </c>
      <c r="BU3811" s="1" t="str">
        <f>"8:00 AM"</f>
        <v>8:00 AM</v>
      </c>
      <c r="BV3811" s="1" t="str">
        <f>"4:00 PM"</f>
        <v>4:00 PM</v>
      </c>
      <c r="BW3811" s="1" t="s">
        <v>135</v>
      </c>
      <c r="BX3811" s="1">
        <v>0</v>
      </c>
      <c r="BY3811" s="1">
        <v>12</v>
      </c>
      <c r="BZ3811" s="1" t="s">
        <v>112</v>
      </c>
      <c r="CA3811" s="1">
        <v>0</v>
      </c>
      <c r="CB3811" s="4" t="s">
        <v>5032</v>
      </c>
      <c r="CC3811" s="1" t="s">
        <v>3857</v>
      </c>
      <c r="CD3811" s="1" t="s">
        <v>3858</v>
      </c>
      <c r="CE3811" s="1" t="s">
        <v>2272</v>
      </c>
      <c r="CF3811" s="1" t="s">
        <v>117</v>
      </c>
      <c r="CG3811" s="1">
        <v>96950</v>
      </c>
      <c r="CH3811" s="3">
        <v>8.7100000000000009</v>
      </c>
      <c r="CI3811" s="3">
        <v>8.7100000000000009</v>
      </c>
      <c r="CJ3811" s="3">
        <v>13.07</v>
      </c>
      <c r="CK3811" s="3">
        <v>13.07</v>
      </c>
      <c r="CL3811" s="1" t="s">
        <v>137</v>
      </c>
      <c r="CN3811" s="1" t="s">
        <v>139</v>
      </c>
      <c r="CP3811" s="1" t="s">
        <v>112</v>
      </c>
      <c r="CQ3811" s="1" t="s">
        <v>111</v>
      </c>
      <c r="CR3811" s="1" t="s">
        <v>112</v>
      </c>
      <c r="CS3811" s="1" t="s">
        <v>111</v>
      </c>
      <c r="CT3811" s="1" t="s">
        <v>138</v>
      </c>
      <c r="CU3811" s="1" t="s">
        <v>111</v>
      </c>
      <c r="CV3811" s="1" t="s">
        <v>111</v>
      </c>
      <c r="CW3811" s="1" t="s">
        <v>3866</v>
      </c>
      <c r="CX3811" s="1">
        <v>16702347000</v>
      </c>
      <c r="CY3811" s="1" t="s">
        <v>3867</v>
      </c>
      <c r="CZ3811" s="1" t="s">
        <v>138</v>
      </c>
      <c r="DA3811" s="1" t="s">
        <v>111</v>
      </c>
      <c r="DB3811" s="1" t="s">
        <v>112</v>
      </c>
    </row>
    <row r="3812" spans="1:111" ht="15.6" customHeight="1" x14ac:dyDescent="0.25">
      <c r="A3812" s="1" t="s">
        <v>7194</v>
      </c>
      <c r="B3812" s="1" t="s">
        <v>1106</v>
      </c>
      <c r="C3812" s="2">
        <v>44323.106935069445</v>
      </c>
      <c r="D3812" s="2">
        <v>44357</v>
      </c>
      <c r="E3812" s="1" t="s">
        <v>110</v>
      </c>
      <c r="F3812" s="2">
        <v>44468.833333333336</v>
      </c>
      <c r="G3812" s="1" t="s">
        <v>111</v>
      </c>
      <c r="H3812" s="1" t="s">
        <v>112</v>
      </c>
      <c r="I3812" s="1" t="s">
        <v>112</v>
      </c>
      <c r="J3812" s="1" t="s">
        <v>7195</v>
      </c>
      <c r="L3812" s="1" t="s">
        <v>7196</v>
      </c>
      <c r="M3812" s="1" t="s">
        <v>7197</v>
      </c>
      <c r="N3812" s="1" t="s">
        <v>167</v>
      </c>
      <c r="O3812" s="1" t="s">
        <v>117</v>
      </c>
      <c r="P3812" s="9">
        <v>96950</v>
      </c>
      <c r="Q3812" s="1" t="s">
        <v>118</v>
      </c>
      <c r="S3812" s="1">
        <v>16702853839</v>
      </c>
      <c r="U3812" s="1">
        <v>561612</v>
      </c>
      <c r="V3812" s="1" t="s">
        <v>119</v>
      </c>
      <c r="X3812" s="1" t="s">
        <v>7198</v>
      </c>
      <c r="Y3812" s="1" t="s">
        <v>7199</v>
      </c>
      <c r="Z3812" s="1" t="s">
        <v>3384</v>
      </c>
      <c r="AA3812" s="1" t="s">
        <v>171</v>
      </c>
      <c r="AB3812" s="1" t="s">
        <v>7196</v>
      </c>
      <c r="AC3812" s="1" t="s">
        <v>7197</v>
      </c>
      <c r="AD3812" s="1" t="s">
        <v>167</v>
      </c>
      <c r="AE3812" s="1" t="s">
        <v>117</v>
      </c>
      <c r="AF3812" s="9">
        <v>96950</v>
      </c>
      <c r="AG3812" s="1" t="s">
        <v>118</v>
      </c>
      <c r="AI3812" s="1">
        <v>16702853839</v>
      </c>
      <c r="AK3812" s="1" t="s">
        <v>7200</v>
      </c>
      <c r="BC3812" s="1" t="str">
        <f>"33-9032.00"</f>
        <v>33-9032.00</v>
      </c>
      <c r="BD3812" s="1" t="s">
        <v>1360</v>
      </c>
      <c r="BE3812" s="1" t="s">
        <v>7201</v>
      </c>
      <c r="BF3812" s="1" t="s">
        <v>1360</v>
      </c>
      <c r="BG3812" s="1">
        <v>10</v>
      </c>
      <c r="BH3812" s="1">
        <v>8</v>
      </c>
      <c r="BI3812" s="2">
        <v>44470</v>
      </c>
      <c r="BJ3812" s="2">
        <v>44834</v>
      </c>
      <c r="BK3812" s="2">
        <v>44470</v>
      </c>
      <c r="BL3812" s="2">
        <v>44834</v>
      </c>
      <c r="BM3812" s="1">
        <v>40</v>
      </c>
      <c r="BN3812" s="1">
        <v>0</v>
      </c>
      <c r="BO3812" s="1">
        <v>8</v>
      </c>
      <c r="BP3812" s="1">
        <v>8</v>
      </c>
      <c r="BQ3812" s="1">
        <v>8</v>
      </c>
      <c r="BR3812" s="1">
        <v>8</v>
      </c>
      <c r="BS3812" s="1">
        <v>0</v>
      </c>
      <c r="BT3812" s="1">
        <v>8</v>
      </c>
      <c r="BU3812" s="1" t="str">
        <f>"12:00 AM"</f>
        <v>12:00 AM</v>
      </c>
      <c r="BV3812" s="1" t="str">
        <f>"8:00 AM"</f>
        <v>8:00 AM</v>
      </c>
      <c r="BW3812" s="1" t="s">
        <v>135</v>
      </c>
      <c r="BX3812" s="1">
        <v>0</v>
      </c>
      <c r="BY3812" s="1">
        <v>12</v>
      </c>
      <c r="BZ3812" s="1" t="s">
        <v>112</v>
      </c>
      <c r="CB3812" s="4" t="s">
        <v>7202</v>
      </c>
      <c r="CC3812" s="1" t="s">
        <v>7203</v>
      </c>
      <c r="CD3812" s="1" t="s">
        <v>7204</v>
      </c>
      <c r="CE3812" s="1" t="s">
        <v>167</v>
      </c>
      <c r="CF3812" s="1" t="s">
        <v>117</v>
      </c>
      <c r="CG3812" s="1">
        <v>96950</v>
      </c>
      <c r="CH3812" s="3">
        <v>7.7</v>
      </c>
      <c r="CI3812" s="3">
        <v>7.7</v>
      </c>
      <c r="CJ3812" s="3">
        <v>11.55</v>
      </c>
      <c r="CK3812" s="3">
        <v>11.55</v>
      </c>
      <c r="CL3812" s="1" t="s">
        <v>137</v>
      </c>
      <c r="CM3812" s="1" t="s">
        <v>7205</v>
      </c>
      <c r="CN3812" s="1" t="s">
        <v>139</v>
      </c>
      <c r="CP3812" s="1" t="s">
        <v>112</v>
      </c>
      <c r="CQ3812" s="1" t="s">
        <v>111</v>
      </c>
      <c r="CR3812" s="1" t="s">
        <v>111</v>
      </c>
      <c r="CS3812" s="1" t="s">
        <v>112</v>
      </c>
      <c r="CT3812" s="1" t="s">
        <v>111</v>
      </c>
      <c r="CU3812" s="1" t="s">
        <v>111</v>
      </c>
      <c r="CV3812" s="1" t="s">
        <v>138</v>
      </c>
      <c r="CW3812" s="1" t="s">
        <v>2851</v>
      </c>
      <c r="CX3812" s="1">
        <v>16702853839</v>
      </c>
      <c r="CY3812" s="1" t="s">
        <v>7200</v>
      </c>
      <c r="CZ3812" s="1" t="s">
        <v>138</v>
      </c>
      <c r="DA3812" s="1" t="s">
        <v>111</v>
      </c>
      <c r="DB3812" s="1" t="s">
        <v>112</v>
      </c>
    </row>
    <row r="3813" spans="1:111" ht="15.6" customHeight="1" x14ac:dyDescent="0.25">
      <c r="A3813" s="1" t="s">
        <v>7477</v>
      </c>
      <c r="B3813" s="1" t="s">
        <v>1106</v>
      </c>
      <c r="C3813" s="2">
        <v>44381.986648379629</v>
      </c>
      <c r="D3813" s="2">
        <v>44438</v>
      </c>
      <c r="E3813" s="1" t="s">
        <v>110</v>
      </c>
      <c r="F3813" s="2">
        <v>44560.791666666664</v>
      </c>
      <c r="G3813" s="1" t="s">
        <v>112</v>
      </c>
      <c r="H3813" s="1" t="s">
        <v>112</v>
      </c>
      <c r="I3813" s="1" t="s">
        <v>112</v>
      </c>
      <c r="J3813" s="1" t="s">
        <v>7478</v>
      </c>
      <c r="K3813" s="1" t="s">
        <v>7479</v>
      </c>
      <c r="L3813" s="1" t="s">
        <v>7480</v>
      </c>
      <c r="M3813" s="1" t="s">
        <v>7481</v>
      </c>
      <c r="N3813" s="1" t="s">
        <v>1009</v>
      </c>
      <c r="O3813" s="1" t="s">
        <v>117</v>
      </c>
      <c r="P3813" s="9">
        <v>96950</v>
      </c>
      <c r="Q3813" s="1" t="s">
        <v>118</v>
      </c>
      <c r="R3813" s="1" t="s">
        <v>138</v>
      </c>
      <c r="S3813" s="1">
        <v>16702357354</v>
      </c>
      <c r="U3813" s="1">
        <v>81232</v>
      </c>
      <c r="V3813" s="1" t="s">
        <v>119</v>
      </c>
      <c r="X3813" s="1" t="s">
        <v>7482</v>
      </c>
      <c r="Y3813" s="1" t="s">
        <v>7483</v>
      </c>
      <c r="Z3813" s="1" t="s">
        <v>138</v>
      </c>
      <c r="AA3813" s="1" t="s">
        <v>245</v>
      </c>
      <c r="AB3813" s="1" t="s">
        <v>7480</v>
      </c>
      <c r="AC3813" s="1" t="s">
        <v>7481</v>
      </c>
      <c r="AD3813" s="1" t="s">
        <v>1009</v>
      </c>
      <c r="AE3813" s="1" t="s">
        <v>117</v>
      </c>
      <c r="AF3813" s="9">
        <v>96950</v>
      </c>
      <c r="AG3813" s="1" t="s">
        <v>118</v>
      </c>
      <c r="AH3813" s="1" t="s">
        <v>138</v>
      </c>
      <c r="AI3813" s="1">
        <v>16702357354</v>
      </c>
      <c r="AK3813" s="1" t="s">
        <v>7484</v>
      </c>
      <c r="BC3813" s="1" t="str">
        <f>"43-5081.03"</f>
        <v>43-5081.03</v>
      </c>
      <c r="BD3813" s="1" t="s">
        <v>868</v>
      </c>
      <c r="BE3813" s="1" t="s">
        <v>7485</v>
      </c>
      <c r="BF3813" s="1" t="s">
        <v>6206</v>
      </c>
      <c r="BG3813" s="1">
        <v>2</v>
      </c>
      <c r="BH3813" s="1">
        <v>1</v>
      </c>
      <c r="BI3813" s="2">
        <v>44562</v>
      </c>
      <c r="BJ3813" s="2">
        <v>44926</v>
      </c>
      <c r="BK3813" s="2">
        <v>44562</v>
      </c>
      <c r="BL3813" s="2">
        <v>44926</v>
      </c>
      <c r="BM3813" s="1">
        <v>40</v>
      </c>
      <c r="BN3813" s="1">
        <v>0</v>
      </c>
      <c r="BO3813" s="1">
        <v>8</v>
      </c>
      <c r="BP3813" s="1">
        <v>8</v>
      </c>
      <c r="BQ3813" s="1">
        <v>8</v>
      </c>
      <c r="BR3813" s="1">
        <v>8</v>
      </c>
      <c r="BS3813" s="1">
        <v>8</v>
      </c>
      <c r="BT3813" s="1">
        <v>0</v>
      </c>
      <c r="BU3813" s="1" t="str">
        <f>"8:00 AM"</f>
        <v>8:00 AM</v>
      </c>
      <c r="BV3813" s="1" t="str">
        <f>"5:00 PM"</f>
        <v>5:00 PM</v>
      </c>
      <c r="BW3813" s="1" t="s">
        <v>135</v>
      </c>
      <c r="BX3813" s="1">
        <v>0</v>
      </c>
      <c r="BY3813" s="1">
        <v>12</v>
      </c>
      <c r="BZ3813" s="1" t="s">
        <v>112</v>
      </c>
      <c r="CB3813" s="1" t="s">
        <v>7486</v>
      </c>
      <c r="CC3813" s="1" t="s">
        <v>7480</v>
      </c>
      <c r="CD3813" s="1" t="s">
        <v>7481</v>
      </c>
      <c r="CE3813" s="1" t="s">
        <v>1009</v>
      </c>
      <c r="CF3813" s="1" t="s">
        <v>117</v>
      </c>
      <c r="CG3813" s="1">
        <v>96950</v>
      </c>
      <c r="CH3813" s="3">
        <v>7.58</v>
      </c>
      <c r="CI3813" s="3">
        <v>7.58</v>
      </c>
      <c r="CJ3813" s="3">
        <v>11.37</v>
      </c>
      <c r="CK3813" s="3">
        <v>11.37</v>
      </c>
      <c r="CL3813" s="1" t="s">
        <v>137</v>
      </c>
      <c r="CM3813" s="1" t="s">
        <v>138</v>
      </c>
      <c r="CN3813" s="1" t="s">
        <v>139</v>
      </c>
      <c r="CP3813" s="1" t="s">
        <v>112</v>
      </c>
      <c r="CQ3813" s="1" t="s">
        <v>111</v>
      </c>
      <c r="CR3813" s="1" t="s">
        <v>112</v>
      </c>
      <c r="CS3813" s="1" t="s">
        <v>111</v>
      </c>
      <c r="CT3813" s="1" t="s">
        <v>138</v>
      </c>
      <c r="CU3813" s="1" t="s">
        <v>111</v>
      </c>
      <c r="CV3813" s="1" t="s">
        <v>138</v>
      </c>
      <c r="CW3813" s="1" t="s">
        <v>138</v>
      </c>
      <c r="CX3813" s="1">
        <v>16702357354</v>
      </c>
      <c r="CY3813" s="1" t="s">
        <v>7484</v>
      </c>
      <c r="CZ3813" s="1" t="s">
        <v>138</v>
      </c>
      <c r="DA3813" s="1" t="s">
        <v>111</v>
      </c>
      <c r="DB3813" s="1" t="s">
        <v>112</v>
      </c>
      <c r="DC3813" s="1" t="s">
        <v>7487</v>
      </c>
      <c r="DD3813" s="1" t="s">
        <v>7488</v>
      </c>
      <c r="DE3813" s="1" t="s">
        <v>402</v>
      </c>
      <c r="DF3813" s="1" t="s">
        <v>7478</v>
      </c>
      <c r="DG3813" s="1" t="s">
        <v>7484</v>
      </c>
    </row>
    <row r="3814" spans="1:111" ht="15.6" customHeight="1" x14ac:dyDescent="0.25">
      <c r="A3814" s="1" t="s">
        <v>7509</v>
      </c>
      <c r="B3814" s="1" t="s">
        <v>1106</v>
      </c>
      <c r="C3814" s="2">
        <v>44371.07719074074</v>
      </c>
      <c r="D3814" s="2">
        <v>44413</v>
      </c>
      <c r="E3814" s="1" t="s">
        <v>180</v>
      </c>
      <c r="G3814" s="1" t="s">
        <v>112</v>
      </c>
      <c r="H3814" s="1" t="s">
        <v>112</v>
      </c>
      <c r="I3814" s="1" t="s">
        <v>112</v>
      </c>
      <c r="J3814" s="1" t="s">
        <v>3107</v>
      </c>
      <c r="L3814" s="1" t="s">
        <v>3108</v>
      </c>
      <c r="N3814" s="1" t="s">
        <v>116</v>
      </c>
      <c r="O3814" s="1" t="s">
        <v>117</v>
      </c>
      <c r="P3814" s="9">
        <v>96950</v>
      </c>
      <c r="Q3814" s="1" t="s">
        <v>118</v>
      </c>
      <c r="S3814" s="1">
        <v>16702881463</v>
      </c>
      <c r="U3814" s="1">
        <v>56132</v>
      </c>
      <c r="V3814" s="1" t="s">
        <v>119</v>
      </c>
      <c r="X3814" s="1" t="s">
        <v>2482</v>
      </c>
      <c r="Y3814" s="1" t="s">
        <v>1646</v>
      </c>
      <c r="Z3814" s="1" t="s">
        <v>3109</v>
      </c>
      <c r="AA3814" s="1" t="s">
        <v>373</v>
      </c>
      <c r="AB3814" s="1" t="s">
        <v>3108</v>
      </c>
      <c r="AD3814" s="1" t="s">
        <v>116</v>
      </c>
      <c r="AE3814" s="1" t="s">
        <v>117</v>
      </c>
      <c r="AF3814" s="9">
        <v>96950</v>
      </c>
      <c r="AG3814" s="1" t="s">
        <v>118</v>
      </c>
      <c r="AI3814" s="1">
        <v>16702881463</v>
      </c>
      <c r="AK3814" s="1" t="s">
        <v>3111</v>
      </c>
      <c r="BC3814" s="1" t="str">
        <f>"43-6014.00"</f>
        <v>43-6014.00</v>
      </c>
      <c r="BD3814" s="1" t="s">
        <v>3652</v>
      </c>
      <c r="BE3814" s="1" t="s">
        <v>7510</v>
      </c>
      <c r="BF3814" s="1" t="s">
        <v>7511</v>
      </c>
      <c r="BG3814" s="1">
        <v>10</v>
      </c>
      <c r="BH3814" s="1">
        <v>9</v>
      </c>
      <c r="BI3814" s="2">
        <v>44470</v>
      </c>
      <c r="BJ3814" s="2">
        <v>44834</v>
      </c>
      <c r="BK3814" s="2">
        <v>44470</v>
      </c>
      <c r="BL3814" s="2">
        <v>44834</v>
      </c>
      <c r="BM3814" s="1">
        <v>35</v>
      </c>
      <c r="BN3814" s="1">
        <v>0</v>
      </c>
      <c r="BO3814" s="1">
        <v>7</v>
      </c>
      <c r="BP3814" s="1">
        <v>7</v>
      </c>
      <c r="BQ3814" s="1">
        <v>7</v>
      </c>
      <c r="BR3814" s="1">
        <v>7</v>
      </c>
      <c r="BS3814" s="1">
        <v>7</v>
      </c>
      <c r="BT3814" s="1">
        <v>0</v>
      </c>
      <c r="BU3814" s="1" t="str">
        <f>"9:00 AM"</f>
        <v>9:00 AM</v>
      </c>
      <c r="BV3814" s="1" t="str">
        <f>"5:00 PM"</f>
        <v>5:00 PM</v>
      </c>
      <c r="BW3814" s="1" t="s">
        <v>135</v>
      </c>
      <c r="BX3814" s="1">
        <v>3</v>
      </c>
      <c r="BY3814" s="1">
        <v>3</v>
      </c>
      <c r="BZ3814" s="1" t="s">
        <v>112</v>
      </c>
      <c r="CB3814" s="1" t="s">
        <v>7512</v>
      </c>
      <c r="CC3814" s="1" t="s">
        <v>7513</v>
      </c>
      <c r="CD3814" s="1" t="s">
        <v>3108</v>
      </c>
      <c r="CE3814" s="1" t="s">
        <v>116</v>
      </c>
      <c r="CF3814" s="1" t="s">
        <v>117</v>
      </c>
      <c r="CG3814" s="1">
        <v>96950</v>
      </c>
      <c r="CH3814" s="3">
        <v>10.33</v>
      </c>
      <c r="CI3814" s="3">
        <v>10.33</v>
      </c>
      <c r="CJ3814" s="3">
        <v>15.5</v>
      </c>
      <c r="CK3814" s="3">
        <v>15.5</v>
      </c>
      <c r="CL3814" s="1" t="s">
        <v>137</v>
      </c>
      <c r="CM3814" s="1" t="s">
        <v>362</v>
      </c>
      <c r="CN3814" s="1" t="s">
        <v>139</v>
      </c>
      <c r="CP3814" s="1" t="s">
        <v>112</v>
      </c>
      <c r="CQ3814" s="1" t="s">
        <v>111</v>
      </c>
      <c r="CR3814" s="1" t="s">
        <v>111</v>
      </c>
      <c r="CS3814" s="1" t="s">
        <v>111</v>
      </c>
      <c r="CT3814" s="1" t="s">
        <v>111</v>
      </c>
      <c r="CU3814" s="1" t="s">
        <v>111</v>
      </c>
      <c r="CV3814" s="1" t="s">
        <v>111</v>
      </c>
      <c r="CW3814" s="1" t="s">
        <v>7514</v>
      </c>
      <c r="CX3814" s="1">
        <v>16702881463</v>
      </c>
      <c r="CY3814" s="1" t="s">
        <v>3111</v>
      </c>
      <c r="CZ3814" s="1" t="s">
        <v>138</v>
      </c>
      <c r="DA3814" s="1" t="s">
        <v>111</v>
      </c>
      <c r="DB3814" s="1" t="s">
        <v>112</v>
      </c>
    </row>
    <row r="3815" spans="1:111" ht="15.6" customHeight="1" x14ac:dyDescent="0.25">
      <c r="A3815" s="1" t="s">
        <v>8206</v>
      </c>
      <c r="B3815" s="1" t="s">
        <v>1106</v>
      </c>
      <c r="C3815" s="2">
        <v>44314.000828356482</v>
      </c>
      <c r="D3815" s="2">
        <v>44350</v>
      </c>
      <c r="E3815" s="1" t="s">
        <v>110</v>
      </c>
      <c r="F3815" s="2">
        <v>44469.833333333336</v>
      </c>
      <c r="G3815" s="1" t="s">
        <v>112</v>
      </c>
      <c r="H3815" s="1" t="s">
        <v>112</v>
      </c>
      <c r="I3815" s="1" t="s">
        <v>112</v>
      </c>
      <c r="J3815" s="1" t="s">
        <v>6564</v>
      </c>
      <c r="K3815" s="1" t="s">
        <v>8207</v>
      </c>
      <c r="L3815" s="1" t="s">
        <v>6566</v>
      </c>
      <c r="M3815" s="1" t="s">
        <v>8208</v>
      </c>
      <c r="N3815" s="1" t="s">
        <v>116</v>
      </c>
      <c r="O3815" s="1" t="s">
        <v>117</v>
      </c>
      <c r="P3815" s="9">
        <v>96950</v>
      </c>
      <c r="Q3815" s="1" t="s">
        <v>118</v>
      </c>
      <c r="S3815" s="1">
        <v>16703227251</v>
      </c>
      <c r="U3815" s="1">
        <v>312112</v>
      </c>
      <c r="V3815" s="1" t="s">
        <v>119</v>
      </c>
      <c r="X3815" s="1" t="s">
        <v>6567</v>
      </c>
      <c r="Y3815" s="1" t="s">
        <v>2883</v>
      </c>
      <c r="Z3815" s="1" t="s">
        <v>6568</v>
      </c>
      <c r="AA3815" s="1" t="s">
        <v>245</v>
      </c>
      <c r="AB3815" s="1" t="s">
        <v>6566</v>
      </c>
      <c r="AD3815" s="1" t="s">
        <v>116</v>
      </c>
      <c r="AE3815" s="1" t="s">
        <v>117</v>
      </c>
      <c r="AF3815" s="9">
        <v>96950</v>
      </c>
      <c r="AG3815" s="1" t="s">
        <v>118</v>
      </c>
      <c r="AI3815" s="1">
        <v>16703227251</v>
      </c>
      <c r="AK3815" s="1" t="s">
        <v>6569</v>
      </c>
      <c r="BC3815" s="1" t="str">
        <f>"53-3031.00"</f>
        <v>53-3031.00</v>
      </c>
      <c r="BD3815" s="1" t="s">
        <v>3272</v>
      </c>
      <c r="BE3815" s="1" t="s">
        <v>8209</v>
      </c>
      <c r="BF3815" s="1" t="s">
        <v>8210</v>
      </c>
      <c r="BG3815" s="1">
        <v>4</v>
      </c>
      <c r="BH3815" s="1">
        <v>3</v>
      </c>
      <c r="BI3815" s="2">
        <v>44470</v>
      </c>
      <c r="BJ3815" s="2">
        <v>44834</v>
      </c>
      <c r="BK3815" s="2">
        <v>44470</v>
      </c>
      <c r="BL3815" s="2">
        <v>44834</v>
      </c>
      <c r="BM3815" s="1">
        <v>40</v>
      </c>
      <c r="BN3815" s="1">
        <v>0</v>
      </c>
      <c r="BO3815" s="1">
        <v>7</v>
      </c>
      <c r="BP3815" s="1">
        <v>7</v>
      </c>
      <c r="BQ3815" s="1">
        <v>7</v>
      </c>
      <c r="BR3815" s="1">
        <v>7</v>
      </c>
      <c r="BS3815" s="1">
        <v>7</v>
      </c>
      <c r="BT3815" s="1">
        <v>5</v>
      </c>
      <c r="BU3815" s="1" t="str">
        <f>"7:30 AM"</f>
        <v>7:30 AM</v>
      </c>
      <c r="BV3815" s="1" t="str">
        <f>"3:30 PM"</f>
        <v>3:30 PM</v>
      </c>
      <c r="BW3815" s="1" t="s">
        <v>135</v>
      </c>
      <c r="BX3815" s="1">
        <v>0</v>
      </c>
      <c r="BY3815" s="1">
        <v>6</v>
      </c>
      <c r="BZ3815" s="1" t="s">
        <v>111</v>
      </c>
      <c r="CA3815" s="1">
        <v>6</v>
      </c>
      <c r="CB3815" s="1" t="s">
        <v>8211</v>
      </c>
      <c r="CC3815" s="1" t="s">
        <v>8212</v>
      </c>
      <c r="CE3815" s="1" t="s">
        <v>116</v>
      </c>
      <c r="CF3815" s="1" t="s">
        <v>117</v>
      </c>
      <c r="CG3815" s="1">
        <v>96950</v>
      </c>
      <c r="CH3815" s="3">
        <v>7.69</v>
      </c>
      <c r="CI3815" s="3">
        <v>7.69</v>
      </c>
      <c r="CJ3815" s="3">
        <v>11.53</v>
      </c>
      <c r="CK3815" s="3">
        <v>11.53</v>
      </c>
      <c r="CL3815" s="1" t="s">
        <v>137</v>
      </c>
      <c r="CN3815" s="1" t="s">
        <v>139</v>
      </c>
      <c r="CP3815" s="1" t="s">
        <v>112</v>
      </c>
      <c r="CQ3815" s="1" t="s">
        <v>111</v>
      </c>
      <c r="CR3815" s="1" t="s">
        <v>112</v>
      </c>
      <c r="CS3815" s="1" t="s">
        <v>111</v>
      </c>
      <c r="CT3815" s="1" t="s">
        <v>138</v>
      </c>
      <c r="CU3815" s="1" t="s">
        <v>111</v>
      </c>
      <c r="CV3815" s="1" t="s">
        <v>111</v>
      </c>
      <c r="CW3815" s="1" t="s">
        <v>8213</v>
      </c>
      <c r="CX3815" s="1">
        <v>16703227251</v>
      </c>
      <c r="CY3815" s="1" t="s">
        <v>6569</v>
      </c>
      <c r="CZ3815" s="1" t="s">
        <v>138</v>
      </c>
      <c r="DA3815" s="1" t="s">
        <v>111</v>
      </c>
      <c r="DB3815" s="1" t="s">
        <v>112</v>
      </c>
    </row>
    <row r="3816" spans="1:111" ht="15.6" customHeight="1" x14ac:dyDescent="0.25">
      <c r="A3816" s="1" t="s">
        <v>8709</v>
      </c>
      <c r="B3816" s="1" t="s">
        <v>1106</v>
      </c>
      <c r="C3816" s="2">
        <v>44186.023180208336</v>
      </c>
      <c r="D3816" s="2">
        <v>44229</v>
      </c>
      <c r="E3816" s="1" t="s">
        <v>110</v>
      </c>
      <c r="F3816" s="2">
        <v>44345.833333333336</v>
      </c>
      <c r="G3816" s="1" t="s">
        <v>111</v>
      </c>
      <c r="H3816" s="1" t="s">
        <v>112</v>
      </c>
      <c r="I3816" s="1" t="s">
        <v>112</v>
      </c>
      <c r="J3816" s="1" t="s">
        <v>8710</v>
      </c>
      <c r="K3816" s="1" t="s">
        <v>138</v>
      </c>
      <c r="L3816" s="1" t="s">
        <v>8711</v>
      </c>
      <c r="N3816" s="1" t="s">
        <v>116</v>
      </c>
      <c r="O3816" s="1" t="s">
        <v>117</v>
      </c>
      <c r="P3816" s="9">
        <v>96950</v>
      </c>
      <c r="Q3816" s="1" t="s">
        <v>118</v>
      </c>
      <c r="R3816" s="1" t="s">
        <v>138</v>
      </c>
      <c r="S3816" s="1">
        <v>16702349675</v>
      </c>
      <c r="U3816" s="1">
        <v>561621</v>
      </c>
      <c r="V3816" s="1" t="s">
        <v>119</v>
      </c>
      <c r="X3816" s="1" t="s">
        <v>721</v>
      </c>
      <c r="Y3816" s="1" t="s">
        <v>8712</v>
      </c>
      <c r="Z3816" s="1" t="s">
        <v>8713</v>
      </c>
      <c r="AA3816" s="1" t="s">
        <v>8714</v>
      </c>
      <c r="AB3816" s="1" t="s">
        <v>8715</v>
      </c>
      <c r="AC3816" s="1" t="s">
        <v>8716</v>
      </c>
      <c r="AD3816" s="1" t="s">
        <v>116</v>
      </c>
      <c r="AE3816" s="1" t="s">
        <v>117</v>
      </c>
      <c r="AF3816" s="9">
        <v>96950</v>
      </c>
      <c r="AG3816" s="1" t="s">
        <v>118</v>
      </c>
      <c r="AH3816" s="1" t="s">
        <v>138</v>
      </c>
      <c r="AI3816" s="1">
        <v>16704834587</v>
      </c>
      <c r="AK3816" s="1" t="s">
        <v>8717</v>
      </c>
      <c r="BC3816" s="1" t="str">
        <f>"33-9032.00"</f>
        <v>33-9032.00</v>
      </c>
      <c r="BD3816" s="1" t="s">
        <v>1360</v>
      </c>
      <c r="BE3816" s="1" t="s">
        <v>8718</v>
      </c>
      <c r="BF3816" s="1" t="s">
        <v>8719</v>
      </c>
      <c r="BG3816" s="1">
        <v>4</v>
      </c>
      <c r="BH3816" s="1">
        <v>3</v>
      </c>
      <c r="BI3816" s="2">
        <v>44346</v>
      </c>
      <c r="BJ3816" s="2">
        <v>44711</v>
      </c>
      <c r="BK3816" s="2">
        <v>44346</v>
      </c>
      <c r="BL3816" s="2">
        <v>44711</v>
      </c>
      <c r="BM3816" s="1">
        <v>35</v>
      </c>
      <c r="BN3816" s="1">
        <v>5</v>
      </c>
      <c r="BO3816" s="1">
        <v>5</v>
      </c>
      <c r="BP3816" s="1">
        <v>5</v>
      </c>
      <c r="BQ3816" s="1">
        <v>5</v>
      </c>
      <c r="BR3816" s="1">
        <v>5</v>
      </c>
      <c r="BS3816" s="1">
        <v>5</v>
      </c>
      <c r="BT3816" s="1">
        <v>5</v>
      </c>
      <c r="BU3816" s="1" t="str">
        <f>"6:00 AM"</f>
        <v>6:00 AM</v>
      </c>
      <c r="BV3816" s="1" t="str">
        <f>"6:00 AM"</f>
        <v>6:00 AM</v>
      </c>
      <c r="BW3816" s="1" t="s">
        <v>135</v>
      </c>
      <c r="BX3816" s="1">
        <v>0</v>
      </c>
      <c r="BY3816" s="1">
        <v>12</v>
      </c>
      <c r="BZ3816" s="1" t="s">
        <v>112</v>
      </c>
      <c r="CA3816" s="1">
        <v>0</v>
      </c>
      <c r="CB3816" s="1" t="s">
        <v>8720</v>
      </c>
      <c r="CC3816" s="1" t="s">
        <v>8721</v>
      </c>
      <c r="CE3816" s="1" t="s">
        <v>116</v>
      </c>
      <c r="CF3816" s="1" t="s">
        <v>117</v>
      </c>
      <c r="CG3816" s="1">
        <v>96950</v>
      </c>
      <c r="CH3816" s="3">
        <v>7.7</v>
      </c>
      <c r="CI3816" s="3">
        <v>7.7</v>
      </c>
      <c r="CL3816" s="1" t="s">
        <v>137</v>
      </c>
      <c r="CM3816" s="1" t="s">
        <v>138</v>
      </c>
      <c r="CN3816" s="1" t="s">
        <v>139</v>
      </c>
      <c r="CP3816" s="1" t="s">
        <v>112</v>
      </c>
      <c r="CQ3816" s="1" t="s">
        <v>111</v>
      </c>
      <c r="CR3816" s="1" t="s">
        <v>112</v>
      </c>
      <c r="CS3816" s="1" t="s">
        <v>112</v>
      </c>
      <c r="CT3816" s="1" t="s">
        <v>138</v>
      </c>
      <c r="CU3816" s="1" t="s">
        <v>111</v>
      </c>
      <c r="CV3816" s="1" t="s">
        <v>138</v>
      </c>
      <c r="CW3816" s="1" t="s">
        <v>8722</v>
      </c>
      <c r="CX3816" s="1">
        <v>16702349675</v>
      </c>
      <c r="CY3816" s="1" t="s">
        <v>8717</v>
      </c>
      <c r="CZ3816" s="1" t="s">
        <v>138</v>
      </c>
      <c r="DA3816" s="1" t="s">
        <v>111</v>
      </c>
      <c r="DB3816" s="1" t="s">
        <v>112</v>
      </c>
    </row>
    <row r="3817" spans="1:111" ht="15.6" customHeight="1" x14ac:dyDescent="0.25">
      <c r="A3817" s="1" t="s">
        <v>9122</v>
      </c>
      <c r="B3817" s="1" t="s">
        <v>1106</v>
      </c>
      <c r="C3817" s="2">
        <v>44362.139770138892</v>
      </c>
      <c r="D3817" s="2">
        <v>44405</v>
      </c>
      <c r="E3817" s="1" t="s">
        <v>110</v>
      </c>
      <c r="F3817" s="2">
        <v>44469.833333333336</v>
      </c>
      <c r="G3817" s="1" t="s">
        <v>112</v>
      </c>
      <c r="H3817" s="1" t="s">
        <v>112</v>
      </c>
      <c r="I3817" s="1" t="s">
        <v>112</v>
      </c>
      <c r="J3817" s="1" t="s">
        <v>9123</v>
      </c>
      <c r="K3817" s="1" t="s">
        <v>9123</v>
      </c>
      <c r="L3817" s="1" t="s">
        <v>6472</v>
      </c>
      <c r="M3817" s="1" t="s">
        <v>6473</v>
      </c>
      <c r="N3817" s="1" t="s">
        <v>167</v>
      </c>
      <c r="O3817" s="1" t="s">
        <v>117</v>
      </c>
      <c r="P3817" s="9">
        <v>96950</v>
      </c>
      <c r="Q3817" s="1" t="s">
        <v>118</v>
      </c>
      <c r="S3817" s="1">
        <v>16702357642</v>
      </c>
      <c r="U3817" s="1">
        <v>56173</v>
      </c>
      <c r="V3817" s="1" t="s">
        <v>119</v>
      </c>
      <c r="X3817" s="1" t="s">
        <v>6474</v>
      </c>
      <c r="Y3817" s="1" t="s">
        <v>6475</v>
      </c>
      <c r="Z3817" s="1" t="s">
        <v>6476</v>
      </c>
      <c r="AA3817" s="1" t="s">
        <v>6477</v>
      </c>
      <c r="AB3817" s="1" t="s">
        <v>6472</v>
      </c>
      <c r="AC3817" s="1" t="s">
        <v>6473</v>
      </c>
      <c r="AD3817" s="1" t="s">
        <v>167</v>
      </c>
      <c r="AE3817" s="1" t="s">
        <v>117</v>
      </c>
      <c r="AF3817" s="9">
        <v>96950</v>
      </c>
      <c r="AG3817" s="1" t="s">
        <v>118</v>
      </c>
      <c r="AI3817" s="1">
        <v>16702357642</v>
      </c>
      <c r="AK3817" s="1" t="s">
        <v>9124</v>
      </c>
      <c r="BC3817" s="1" t="str">
        <f>"37-3011.00"</f>
        <v>37-3011.00</v>
      </c>
      <c r="BD3817" s="1" t="s">
        <v>726</v>
      </c>
      <c r="BE3817" s="1" t="s">
        <v>9125</v>
      </c>
      <c r="BF3817" s="1" t="s">
        <v>6480</v>
      </c>
      <c r="BG3817" s="1">
        <v>5</v>
      </c>
      <c r="BH3817" s="1">
        <v>3</v>
      </c>
      <c r="BI3817" s="2">
        <v>44471</v>
      </c>
      <c r="BJ3817" s="2">
        <v>44835</v>
      </c>
      <c r="BK3817" s="2">
        <v>44471</v>
      </c>
      <c r="BL3817" s="2">
        <v>44835</v>
      </c>
      <c r="BM3817" s="1">
        <v>35</v>
      </c>
      <c r="BN3817" s="1">
        <v>0</v>
      </c>
      <c r="BO3817" s="1">
        <v>7</v>
      </c>
      <c r="BP3817" s="1">
        <v>7</v>
      </c>
      <c r="BQ3817" s="1">
        <v>7</v>
      </c>
      <c r="BR3817" s="1">
        <v>7</v>
      </c>
      <c r="BS3817" s="1">
        <v>7</v>
      </c>
      <c r="BT3817" s="1">
        <v>0</v>
      </c>
      <c r="BU3817" s="1" t="str">
        <f>"8:00 AM"</f>
        <v>8:00 AM</v>
      </c>
      <c r="BV3817" s="1" t="str">
        <f>"4:00 PM"</f>
        <v>4:00 PM</v>
      </c>
      <c r="BW3817" s="1" t="s">
        <v>135</v>
      </c>
      <c r="BX3817" s="1">
        <v>0</v>
      </c>
      <c r="BY3817" s="1">
        <v>3</v>
      </c>
      <c r="BZ3817" s="1" t="s">
        <v>112</v>
      </c>
      <c r="CB3817" s="1" t="s">
        <v>9126</v>
      </c>
      <c r="CC3817" s="1" t="s">
        <v>4384</v>
      </c>
      <c r="CD3817" s="1" t="s">
        <v>138</v>
      </c>
      <c r="CE3817" s="1" t="s">
        <v>167</v>
      </c>
      <c r="CF3817" s="1" t="s">
        <v>117</v>
      </c>
      <c r="CG3817" s="1">
        <v>96950</v>
      </c>
      <c r="CH3817" s="3">
        <v>8.5</v>
      </c>
      <c r="CI3817" s="3">
        <v>8.5</v>
      </c>
      <c r="CJ3817" s="3">
        <v>12.75</v>
      </c>
      <c r="CK3817" s="3">
        <v>12.75</v>
      </c>
      <c r="CL3817" s="1" t="s">
        <v>137</v>
      </c>
      <c r="CM3817" s="1" t="s">
        <v>138</v>
      </c>
      <c r="CN3817" s="1" t="s">
        <v>139</v>
      </c>
      <c r="CP3817" s="1" t="s">
        <v>112</v>
      </c>
      <c r="CQ3817" s="1" t="s">
        <v>111</v>
      </c>
      <c r="CR3817" s="1" t="s">
        <v>111</v>
      </c>
      <c r="CS3817" s="1" t="s">
        <v>111</v>
      </c>
      <c r="CT3817" s="1" t="s">
        <v>138</v>
      </c>
      <c r="CU3817" s="1" t="s">
        <v>111</v>
      </c>
      <c r="CV3817" s="1" t="s">
        <v>138</v>
      </c>
      <c r="CW3817" s="1" t="s">
        <v>138</v>
      </c>
      <c r="CX3817" s="1">
        <v>16702357642</v>
      </c>
      <c r="CY3817" s="1" t="s">
        <v>9124</v>
      </c>
      <c r="CZ3817" s="1" t="s">
        <v>138</v>
      </c>
      <c r="DA3817" s="1" t="s">
        <v>111</v>
      </c>
      <c r="DB3817" s="1" t="s">
        <v>112</v>
      </c>
    </row>
    <row r="3818" spans="1:111" ht="15.6" customHeight="1" x14ac:dyDescent="0.25">
      <c r="A3818" s="1" t="s">
        <v>9138</v>
      </c>
      <c r="B3818" s="1" t="s">
        <v>1106</v>
      </c>
      <c r="C3818" s="2">
        <v>44362.228773958333</v>
      </c>
      <c r="D3818" s="2">
        <v>44407</v>
      </c>
      <c r="E3818" s="1" t="s">
        <v>110</v>
      </c>
      <c r="F3818" s="2">
        <v>44468.833333333336</v>
      </c>
      <c r="G3818" s="1" t="s">
        <v>112</v>
      </c>
      <c r="H3818" s="1" t="s">
        <v>112</v>
      </c>
      <c r="I3818" s="1" t="s">
        <v>112</v>
      </c>
      <c r="J3818" s="1" t="s">
        <v>3327</v>
      </c>
      <c r="K3818" s="1" t="s">
        <v>3328</v>
      </c>
      <c r="L3818" s="1" t="s">
        <v>4237</v>
      </c>
      <c r="M3818" s="1" t="s">
        <v>3330</v>
      </c>
      <c r="N3818" s="1" t="s">
        <v>116</v>
      </c>
      <c r="O3818" s="1" t="s">
        <v>117</v>
      </c>
      <c r="P3818" s="9">
        <v>96950</v>
      </c>
      <c r="Q3818" s="1" t="s">
        <v>118</v>
      </c>
      <c r="R3818" s="1" t="s">
        <v>116</v>
      </c>
      <c r="S3818" s="1">
        <v>16702342664</v>
      </c>
      <c r="T3818" s="1">
        <v>0</v>
      </c>
      <c r="U3818" s="1">
        <v>561320</v>
      </c>
      <c r="V3818" s="1" t="s">
        <v>119</v>
      </c>
      <c r="X3818" s="1" t="s">
        <v>3331</v>
      </c>
      <c r="Y3818" s="1" t="s">
        <v>3332</v>
      </c>
      <c r="Z3818" s="1" t="s">
        <v>3333</v>
      </c>
      <c r="AA3818" s="1" t="s">
        <v>3334</v>
      </c>
      <c r="AB3818" s="1" t="s">
        <v>4237</v>
      </c>
      <c r="AC3818" s="1" t="s">
        <v>3330</v>
      </c>
      <c r="AD3818" s="1" t="s">
        <v>116</v>
      </c>
      <c r="AE3818" s="1" t="s">
        <v>117</v>
      </c>
      <c r="AF3818" s="9">
        <v>96950</v>
      </c>
      <c r="AG3818" s="1" t="s">
        <v>118</v>
      </c>
      <c r="AH3818" s="1" t="s">
        <v>116</v>
      </c>
      <c r="AI3818" s="1">
        <v>16702342664</v>
      </c>
      <c r="AJ3818" s="1">
        <v>0</v>
      </c>
      <c r="AK3818" s="1" t="s">
        <v>3335</v>
      </c>
      <c r="BC3818" s="1" t="str">
        <f>"37-2012.00"</f>
        <v>37-2012.00</v>
      </c>
      <c r="BD3818" s="1" t="s">
        <v>576</v>
      </c>
      <c r="BE3818" s="1" t="s">
        <v>4238</v>
      </c>
      <c r="BF3818" s="1" t="s">
        <v>2956</v>
      </c>
      <c r="BG3818" s="1">
        <v>10</v>
      </c>
      <c r="BH3818" s="1">
        <v>9</v>
      </c>
      <c r="BI3818" s="2">
        <v>44470</v>
      </c>
      <c r="BJ3818" s="2">
        <v>44834</v>
      </c>
      <c r="BK3818" s="2">
        <v>44470</v>
      </c>
      <c r="BL3818" s="2">
        <v>44834</v>
      </c>
      <c r="BM3818" s="1">
        <v>40</v>
      </c>
      <c r="BN3818" s="1">
        <v>0</v>
      </c>
      <c r="BO3818" s="1">
        <v>8</v>
      </c>
      <c r="BP3818" s="1">
        <v>8</v>
      </c>
      <c r="BQ3818" s="1">
        <v>8</v>
      </c>
      <c r="BR3818" s="1">
        <v>8</v>
      </c>
      <c r="BS3818" s="1">
        <v>8</v>
      </c>
      <c r="BT3818" s="1">
        <v>0</v>
      </c>
      <c r="BU3818" s="1" t="str">
        <f>"8:00 AM"</f>
        <v>8:00 AM</v>
      </c>
      <c r="BV3818" s="1" t="str">
        <f>"5:00 PM"</f>
        <v>5:00 PM</v>
      </c>
      <c r="BW3818" s="1" t="s">
        <v>135</v>
      </c>
      <c r="BX3818" s="1">
        <v>0</v>
      </c>
      <c r="BY3818" s="1">
        <v>3</v>
      </c>
      <c r="BZ3818" s="1" t="s">
        <v>112</v>
      </c>
      <c r="CB3818" s="1" t="s">
        <v>4239</v>
      </c>
      <c r="CC3818" s="1" t="s">
        <v>4237</v>
      </c>
      <c r="CD3818" s="1" t="s">
        <v>3330</v>
      </c>
      <c r="CE3818" s="1" t="s">
        <v>116</v>
      </c>
      <c r="CF3818" s="1" t="s">
        <v>117</v>
      </c>
      <c r="CG3818" s="1">
        <v>96950</v>
      </c>
      <c r="CH3818" s="3">
        <v>7.59</v>
      </c>
      <c r="CI3818" s="3">
        <v>7.59</v>
      </c>
      <c r="CJ3818" s="3">
        <v>11.39</v>
      </c>
      <c r="CK3818" s="3">
        <v>11.39</v>
      </c>
      <c r="CL3818" s="1" t="s">
        <v>137</v>
      </c>
      <c r="CM3818" s="1" t="s">
        <v>138</v>
      </c>
      <c r="CN3818" s="1" t="s">
        <v>139</v>
      </c>
      <c r="CP3818" s="1" t="s">
        <v>112</v>
      </c>
      <c r="CQ3818" s="1" t="s">
        <v>111</v>
      </c>
      <c r="CR3818" s="1" t="s">
        <v>112</v>
      </c>
      <c r="CS3818" s="1" t="s">
        <v>111</v>
      </c>
      <c r="CT3818" s="1" t="s">
        <v>138</v>
      </c>
      <c r="CU3818" s="1" t="s">
        <v>111</v>
      </c>
      <c r="CV3818" s="1" t="s">
        <v>138</v>
      </c>
      <c r="CW3818" s="1" t="s">
        <v>1179</v>
      </c>
      <c r="CX3818" s="1">
        <v>16702342664</v>
      </c>
      <c r="CY3818" s="1" t="s">
        <v>9139</v>
      </c>
      <c r="CZ3818" s="1" t="s">
        <v>380</v>
      </c>
      <c r="DA3818" s="1" t="s">
        <v>111</v>
      </c>
      <c r="DB3818" s="1" t="s">
        <v>112</v>
      </c>
    </row>
    <row r="3819" spans="1:111" ht="15.6" customHeight="1" x14ac:dyDescent="0.25">
      <c r="A3819" s="1" t="s">
        <v>9600</v>
      </c>
      <c r="B3819" s="1" t="s">
        <v>1106</v>
      </c>
      <c r="C3819" s="2">
        <v>44292.718611226854</v>
      </c>
      <c r="D3819" s="2">
        <v>44329</v>
      </c>
      <c r="E3819" s="1" t="s">
        <v>110</v>
      </c>
      <c r="F3819" s="2">
        <v>44468.833333333336</v>
      </c>
      <c r="G3819" s="1" t="s">
        <v>111</v>
      </c>
      <c r="H3819" s="1" t="s">
        <v>112</v>
      </c>
      <c r="I3819" s="1" t="s">
        <v>112</v>
      </c>
      <c r="J3819" s="1" t="s">
        <v>9601</v>
      </c>
      <c r="K3819" s="1" t="s">
        <v>9602</v>
      </c>
      <c r="L3819" s="1" t="s">
        <v>9603</v>
      </c>
      <c r="N3819" s="1" t="s">
        <v>167</v>
      </c>
      <c r="O3819" s="1" t="s">
        <v>117</v>
      </c>
      <c r="P3819" s="9">
        <v>96950</v>
      </c>
      <c r="Q3819" s="1" t="s">
        <v>118</v>
      </c>
      <c r="S3819" s="1">
        <v>16702355002</v>
      </c>
      <c r="U3819" s="1">
        <v>561612</v>
      </c>
      <c r="V3819" s="1" t="s">
        <v>119</v>
      </c>
      <c r="X3819" s="1" t="s">
        <v>9604</v>
      </c>
      <c r="Y3819" s="1" t="s">
        <v>9605</v>
      </c>
      <c r="Z3819" s="1" t="s">
        <v>6578</v>
      </c>
      <c r="AA3819" s="1" t="s">
        <v>9606</v>
      </c>
      <c r="AB3819" s="1" t="s">
        <v>9607</v>
      </c>
      <c r="AD3819" s="1" t="s">
        <v>116</v>
      </c>
      <c r="AE3819" s="1" t="s">
        <v>117</v>
      </c>
      <c r="AF3819" s="9">
        <v>96950</v>
      </c>
      <c r="AG3819" s="1" t="s">
        <v>118</v>
      </c>
      <c r="AI3819" s="1">
        <v>16702355002</v>
      </c>
      <c r="AK3819" s="1" t="s">
        <v>9608</v>
      </c>
      <c r="BC3819" s="1" t="str">
        <f>"33-9032.00"</f>
        <v>33-9032.00</v>
      </c>
      <c r="BD3819" s="1" t="s">
        <v>1360</v>
      </c>
      <c r="BE3819" s="1" t="s">
        <v>9609</v>
      </c>
      <c r="BF3819" s="1" t="s">
        <v>6351</v>
      </c>
      <c r="BG3819" s="1">
        <v>7</v>
      </c>
      <c r="BH3819" s="1">
        <v>6</v>
      </c>
      <c r="BI3819" s="2">
        <v>44470</v>
      </c>
      <c r="BJ3819" s="2">
        <v>45565</v>
      </c>
      <c r="BK3819" s="2">
        <v>44470</v>
      </c>
      <c r="BL3819" s="2">
        <v>45565</v>
      </c>
      <c r="BM3819" s="1">
        <v>36</v>
      </c>
      <c r="BN3819" s="1">
        <v>0</v>
      </c>
      <c r="BO3819" s="1">
        <v>8</v>
      </c>
      <c r="BP3819" s="1">
        <v>8</v>
      </c>
      <c r="BQ3819" s="1">
        <v>8</v>
      </c>
      <c r="BR3819" s="1">
        <v>8</v>
      </c>
      <c r="BS3819" s="1">
        <v>4</v>
      </c>
      <c r="BT3819" s="1">
        <v>0</v>
      </c>
      <c r="BU3819" s="1" t="str">
        <f>"8:00 AM"</f>
        <v>8:00 AM</v>
      </c>
      <c r="BV3819" s="1" t="str">
        <f>"5:00 PM"</f>
        <v>5:00 PM</v>
      </c>
      <c r="BW3819" s="1" t="s">
        <v>135</v>
      </c>
      <c r="BX3819" s="1">
        <v>0</v>
      </c>
      <c r="BY3819" s="1">
        <v>12</v>
      </c>
      <c r="BZ3819" s="1" t="s">
        <v>112</v>
      </c>
      <c r="CA3819" s="1">
        <v>0</v>
      </c>
      <c r="CB3819" s="4" t="s">
        <v>9610</v>
      </c>
      <c r="CC3819" s="1" t="s">
        <v>9611</v>
      </c>
      <c r="CE3819" s="1" t="s">
        <v>116</v>
      </c>
      <c r="CF3819" s="1" t="s">
        <v>117</v>
      </c>
      <c r="CG3819" s="1">
        <v>96950</v>
      </c>
      <c r="CH3819" s="3">
        <v>7.7</v>
      </c>
      <c r="CI3819" s="3">
        <v>7.7</v>
      </c>
      <c r="CJ3819" s="3">
        <v>11.55</v>
      </c>
      <c r="CK3819" s="3">
        <v>11.55</v>
      </c>
      <c r="CL3819" s="1" t="s">
        <v>137</v>
      </c>
      <c r="CN3819" s="1" t="s">
        <v>139</v>
      </c>
      <c r="CP3819" s="1" t="s">
        <v>112</v>
      </c>
      <c r="CQ3819" s="1" t="s">
        <v>111</v>
      </c>
      <c r="CR3819" s="1" t="s">
        <v>112</v>
      </c>
      <c r="CS3819" s="1" t="s">
        <v>111</v>
      </c>
      <c r="CT3819" s="1" t="s">
        <v>111</v>
      </c>
      <c r="CU3819" s="1" t="s">
        <v>111</v>
      </c>
      <c r="CV3819" s="1" t="s">
        <v>138</v>
      </c>
      <c r="CW3819" s="1" t="s">
        <v>9612</v>
      </c>
      <c r="CX3819" s="1">
        <v>16702355002</v>
      </c>
      <c r="CY3819" s="1" t="s">
        <v>9608</v>
      </c>
      <c r="CZ3819" s="1" t="s">
        <v>168</v>
      </c>
      <c r="DA3819" s="1" t="s">
        <v>111</v>
      </c>
      <c r="DB3819" s="1" t="s">
        <v>112</v>
      </c>
    </row>
    <row r="3820" spans="1:111" ht="15.6" customHeight="1" x14ac:dyDescent="0.25">
      <c r="A3820" s="1" t="s">
        <v>10109</v>
      </c>
      <c r="B3820" s="1" t="s">
        <v>1106</v>
      </c>
      <c r="C3820" s="2">
        <v>44056.981000115738</v>
      </c>
      <c r="D3820" s="2">
        <v>44133</v>
      </c>
      <c r="E3820" s="1" t="s">
        <v>180</v>
      </c>
      <c r="G3820" s="1" t="s">
        <v>112</v>
      </c>
      <c r="H3820" s="1" t="s">
        <v>112</v>
      </c>
      <c r="I3820" s="1" t="s">
        <v>112</v>
      </c>
      <c r="J3820" s="1" t="s">
        <v>10110</v>
      </c>
      <c r="L3820" s="1" t="s">
        <v>10111</v>
      </c>
      <c r="M3820" s="1" t="s">
        <v>4377</v>
      </c>
      <c r="N3820" s="1" t="s">
        <v>116</v>
      </c>
      <c r="O3820" s="1" t="s">
        <v>117</v>
      </c>
      <c r="P3820" s="9">
        <v>96950</v>
      </c>
      <c r="Q3820" s="1" t="s">
        <v>118</v>
      </c>
      <c r="R3820" s="1" t="s">
        <v>168</v>
      </c>
      <c r="S3820" s="1">
        <v>16702355009</v>
      </c>
      <c r="U3820" s="1">
        <v>561311</v>
      </c>
      <c r="V3820" s="1" t="s">
        <v>2479</v>
      </c>
      <c r="W3820" s="1" t="s">
        <v>111</v>
      </c>
      <c r="X3820" s="1" t="s">
        <v>804</v>
      </c>
      <c r="Y3820" s="1" t="s">
        <v>4373</v>
      </c>
      <c r="Z3820" s="1" t="s">
        <v>10112</v>
      </c>
      <c r="AA3820" s="1" t="s">
        <v>245</v>
      </c>
      <c r="AB3820" s="1" t="s">
        <v>10111</v>
      </c>
      <c r="AC3820" s="1" t="s">
        <v>4377</v>
      </c>
      <c r="AD3820" s="1" t="s">
        <v>116</v>
      </c>
      <c r="AE3820" s="1" t="s">
        <v>117</v>
      </c>
      <c r="AF3820" s="9">
        <v>96950</v>
      </c>
      <c r="AG3820" s="1" t="s">
        <v>118</v>
      </c>
      <c r="AH3820" s="1" t="s">
        <v>138</v>
      </c>
      <c r="AI3820" s="1">
        <v>16702355009</v>
      </c>
      <c r="AK3820" s="1" t="s">
        <v>4378</v>
      </c>
      <c r="BC3820" s="1" t="str">
        <f>"37-2012.00"</f>
        <v>37-2012.00</v>
      </c>
      <c r="BD3820" s="1" t="s">
        <v>576</v>
      </c>
      <c r="BE3820" s="1" t="s">
        <v>10113</v>
      </c>
      <c r="BF3820" s="1" t="s">
        <v>2956</v>
      </c>
      <c r="BG3820" s="1">
        <v>50</v>
      </c>
      <c r="BH3820" s="1">
        <v>42</v>
      </c>
      <c r="BI3820" s="2">
        <v>44105</v>
      </c>
      <c r="BJ3820" s="2">
        <v>44469</v>
      </c>
      <c r="BK3820" s="2">
        <v>44133</v>
      </c>
      <c r="BL3820" s="2">
        <v>44469</v>
      </c>
      <c r="BM3820" s="1">
        <v>35</v>
      </c>
      <c r="BN3820" s="1">
        <v>7</v>
      </c>
      <c r="BO3820" s="1">
        <v>0</v>
      </c>
      <c r="BP3820" s="1">
        <v>7</v>
      </c>
      <c r="BQ3820" s="1">
        <v>7</v>
      </c>
      <c r="BR3820" s="1">
        <v>0</v>
      </c>
      <c r="BS3820" s="1">
        <v>7</v>
      </c>
      <c r="BT3820" s="1">
        <v>7</v>
      </c>
      <c r="BU3820" s="1" t="str">
        <f>"9:00 AM"</f>
        <v>9:00 AM</v>
      </c>
      <c r="BV3820" s="1" t="str">
        <f>"5:00 PM"</f>
        <v>5:00 PM</v>
      </c>
      <c r="BW3820" s="1" t="s">
        <v>135</v>
      </c>
      <c r="BX3820" s="1">
        <v>0</v>
      </c>
      <c r="BY3820" s="1">
        <v>3</v>
      </c>
      <c r="BZ3820" s="1" t="s">
        <v>112</v>
      </c>
      <c r="CA3820" s="1">
        <v>0</v>
      </c>
      <c r="CB3820" s="4" t="s">
        <v>10114</v>
      </c>
      <c r="CC3820" s="1" t="s">
        <v>10115</v>
      </c>
      <c r="CD3820" s="1" t="s">
        <v>339</v>
      </c>
      <c r="CE3820" s="1" t="s">
        <v>116</v>
      </c>
      <c r="CF3820" s="1" t="s">
        <v>117</v>
      </c>
      <c r="CG3820" s="1">
        <v>96950</v>
      </c>
      <c r="CH3820" s="3">
        <v>7.33</v>
      </c>
      <c r="CI3820" s="3">
        <v>7.33</v>
      </c>
      <c r="CJ3820" s="3">
        <v>10.99</v>
      </c>
      <c r="CK3820" s="3">
        <v>10.99</v>
      </c>
      <c r="CL3820" s="1" t="s">
        <v>137</v>
      </c>
      <c r="CM3820" s="1" t="s">
        <v>10116</v>
      </c>
      <c r="CN3820" s="1" t="s">
        <v>139</v>
      </c>
      <c r="CP3820" s="1" t="s">
        <v>112</v>
      </c>
      <c r="CQ3820" s="1" t="s">
        <v>111</v>
      </c>
      <c r="CR3820" s="1" t="s">
        <v>112</v>
      </c>
      <c r="CS3820" s="1" t="s">
        <v>111</v>
      </c>
      <c r="CT3820" s="1" t="s">
        <v>138</v>
      </c>
      <c r="CU3820" s="1" t="s">
        <v>111</v>
      </c>
      <c r="CV3820" s="1" t="s">
        <v>111</v>
      </c>
      <c r="CW3820" s="1" t="s">
        <v>10117</v>
      </c>
      <c r="CX3820" s="1">
        <v>16702355009</v>
      </c>
      <c r="CY3820" s="1" t="s">
        <v>4378</v>
      </c>
      <c r="CZ3820" s="1" t="s">
        <v>138</v>
      </c>
      <c r="DA3820" s="1" t="s">
        <v>111</v>
      </c>
      <c r="DB3820" s="1" t="s">
        <v>111</v>
      </c>
    </row>
    <row r="3821" spans="1:111" ht="15.6" customHeight="1" x14ac:dyDescent="0.25">
      <c r="A3821" s="1" t="s">
        <v>10581</v>
      </c>
      <c r="B3821" s="1" t="s">
        <v>1106</v>
      </c>
      <c r="C3821" s="2">
        <v>44350.12922372685</v>
      </c>
      <c r="D3821" s="2">
        <v>44391</v>
      </c>
      <c r="E3821" s="1" t="s">
        <v>180</v>
      </c>
      <c r="G3821" s="1" t="s">
        <v>112</v>
      </c>
      <c r="H3821" s="1" t="s">
        <v>112</v>
      </c>
      <c r="I3821" s="1" t="s">
        <v>112</v>
      </c>
      <c r="J3821" s="1" t="s">
        <v>2698</v>
      </c>
      <c r="L3821" s="1" t="s">
        <v>2699</v>
      </c>
      <c r="N3821" s="1" t="s">
        <v>997</v>
      </c>
      <c r="O3821" s="1" t="s">
        <v>117</v>
      </c>
      <c r="P3821" s="9">
        <v>96951</v>
      </c>
      <c r="Q3821" s="1" t="s">
        <v>118</v>
      </c>
      <c r="S3821" s="1">
        <v>16705321155</v>
      </c>
      <c r="U3821" s="1">
        <v>721110</v>
      </c>
      <c r="V3821" s="1" t="s">
        <v>119</v>
      </c>
      <c r="X3821" s="1" t="s">
        <v>2700</v>
      </c>
      <c r="Y3821" s="1" t="s">
        <v>2701</v>
      </c>
      <c r="Z3821" s="1" t="s">
        <v>1251</v>
      </c>
      <c r="AA3821" s="1" t="s">
        <v>2702</v>
      </c>
      <c r="AB3821" s="1" t="s">
        <v>2703</v>
      </c>
      <c r="AD3821" s="1" t="s">
        <v>2704</v>
      </c>
      <c r="AE3821" s="1" t="s">
        <v>117</v>
      </c>
      <c r="AF3821" s="9">
        <v>96913</v>
      </c>
      <c r="AG3821" s="1" t="s">
        <v>118</v>
      </c>
      <c r="AI3821" s="1">
        <v>16716453231</v>
      </c>
      <c r="AK3821" s="1" t="s">
        <v>2705</v>
      </c>
      <c r="BC3821" s="1" t="str">
        <f>"37-3011.00"</f>
        <v>37-3011.00</v>
      </c>
      <c r="BD3821" s="1" t="s">
        <v>726</v>
      </c>
      <c r="BE3821" s="1" t="s">
        <v>10582</v>
      </c>
      <c r="BF3821" s="1" t="s">
        <v>10583</v>
      </c>
      <c r="BG3821" s="1">
        <v>6</v>
      </c>
      <c r="BH3821" s="1">
        <v>5</v>
      </c>
      <c r="BI3821" s="2">
        <v>44470</v>
      </c>
      <c r="BJ3821" s="2">
        <v>44834</v>
      </c>
      <c r="BK3821" s="2">
        <v>44470</v>
      </c>
      <c r="BL3821" s="2">
        <v>44834</v>
      </c>
      <c r="BM3821" s="1">
        <v>40</v>
      </c>
      <c r="BN3821" s="1">
        <v>0</v>
      </c>
      <c r="BO3821" s="1">
        <v>8</v>
      </c>
      <c r="BP3821" s="1">
        <v>8</v>
      </c>
      <c r="BQ3821" s="1">
        <v>8</v>
      </c>
      <c r="BR3821" s="1">
        <v>8</v>
      </c>
      <c r="BS3821" s="1">
        <v>8</v>
      </c>
      <c r="BT3821" s="1">
        <v>0</v>
      </c>
      <c r="BU3821" s="1" t="str">
        <f>"6:00 AM"</f>
        <v>6:00 AM</v>
      </c>
      <c r="BV3821" s="1" t="str">
        <f>"3:00 PM"</f>
        <v>3:00 PM</v>
      </c>
      <c r="BW3821" s="1" t="s">
        <v>135</v>
      </c>
      <c r="BX3821" s="1">
        <v>0</v>
      </c>
      <c r="BY3821" s="1">
        <v>3</v>
      </c>
      <c r="BZ3821" s="1" t="s">
        <v>112</v>
      </c>
      <c r="CB3821" s="1" t="s">
        <v>10584</v>
      </c>
      <c r="CC3821" s="1" t="s">
        <v>2699</v>
      </c>
      <c r="CE3821" s="1" t="s">
        <v>997</v>
      </c>
      <c r="CF3821" s="1" t="s">
        <v>117</v>
      </c>
      <c r="CG3821" s="1">
        <v>96951</v>
      </c>
      <c r="CH3821" s="3">
        <v>8.5</v>
      </c>
      <c r="CI3821" s="3">
        <v>8.5</v>
      </c>
      <c r="CJ3821" s="3">
        <v>12.75</v>
      </c>
      <c r="CK3821" s="3">
        <v>12.75</v>
      </c>
      <c r="CL3821" s="1" t="s">
        <v>137</v>
      </c>
      <c r="CM3821" s="1" t="s">
        <v>230</v>
      </c>
      <c r="CN3821" s="1" t="s">
        <v>139</v>
      </c>
      <c r="CP3821" s="1" t="s">
        <v>112</v>
      </c>
      <c r="CQ3821" s="1" t="s">
        <v>111</v>
      </c>
      <c r="CR3821" s="1" t="s">
        <v>112</v>
      </c>
      <c r="CS3821" s="1" t="s">
        <v>111</v>
      </c>
      <c r="CT3821" s="1" t="s">
        <v>111</v>
      </c>
      <c r="CU3821" s="1" t="s">
        <v>111</v>
      </c>
      <c r="CV3821" s="1" t="s">
        <v>111</v>
      </c>
      <c r="CW3821" s="1" t="s">
        <v>10585</v>
      </c>
      <c r="CX3821" s="1">
        <v>16705321155</v>
      </c>
      <c r="CY3821" s="1" t="s">
        <v>2705</v>
      </c>
      <c r="CZ3821" s="1" t="s">
        <v>2563</v>
      </c>
      <c r="DA3821" s="1" t="s">
        <v>111</v>
      </c>
      <c r="DB3821" s="1" t="s">
        <v>112</v>
      </c>
    </row>
    <row r="3822" spans="1:111" ht="15.6" customHeight="1" x14ac:dyDescent="0.25">
      <c r="A3822" s="1" t="s">
        <v>11010</v>
      </c>
      <c r="B3822" s="1" t="s">
        <v>1106</v>
      </c>
      <c r="C3822" s="2">
        <v>44298.881356018515</v>
      </c>
      <c r="D3822" s="2">
        <v>44329</v>
      </c>
      <c r="E3822" s="1" t="s">
        <v>110</v>
      </c>
      <c r="F3822" s="2">
        <v>44468.833333333336</v>
      </c>
      <c r="G3822" s="1" t="s">
        <v>111</v>
      </c>
      <c r="H3822" s="1" t="s">
        <v>112</v>
      </c>
      <c r="I3822" s="1" t="s">
        <v>112</v>
      </c>
      <c r="J3822" s="1" t="s">
        <v>11011</v>
      </c>
      <c r="L3822" s="1" t="s">
        <v>1130</v>
      </c>
      <c r="M3822" s="1" t="s">
        <v>11012</v>
      </c>
      <c r="N3822" s="1" t="s">
        <v>116</v>
      </c>
      <c r="O3822" s="1" t="s">
        <v>117</v>
      </c>
      <c r="P3822" s="9">
        <v>96950</v>
      </c>
      <c r="Q3822" s="1" t="s">
        <v>118</v>
      </c>
      <c r="S3822" s="1">
        <v>16702876030</v>
      </c>
      <c r="U3822" s="1">
        <v>4481</v>
      </c>
      <c r="V3822" s="1" t="s">
        <v>119</v>
      </c>
      <c r="X3822" s="1" t="s">
        <v>5105</v>
      </c>
      <c r="Y3822" s="1" t="s">
        <v>6181</v>
      </c>
      <c r="Z3822" s="1" t="s">
        <v>448</v>
      </c>
      <c r="AA3822" s="1" t="s">
        <v>973</v>
      </c>
      <c r="AB3822" s="1" t="s">
        <v>1130</v>
      </c>
      <c r="AC3822" s="1" t="s">
        <v>11012</v>
      </c>
      <c r="AD3822" s="1" t="s">
        <v>116</v>
      </c>
      <c r="AE3822" s="1" t="s">
        <v>117</v>
      </c>
      <c r="AF3822" s="9">
        <v>96950</v>
      </c>
      <c r="AG3822" s="1" t="s">
        <v>118</v>
      </c>
      <c r="AI3822" s="1">
        <v>16702876030</v>
      </c>
      <c r="AK3822" s="1" t="s">
        <v>11013</v>
      </c>
      <c r="BC3822" s="1" t="str">
        <f>"51-6031.00"</f>
        <v>51-6031.00</v>
      </c>
      <c r="BD3822" s="1" t="s">
        <v>11014</v>
      </c>
      <c r="BE3822" s="1" t="s">
        <v>11015</v>
      </c>
      <c r="BF3822" s="1" t="s">
        <v>11016</v>
      </c>
      <c r="BG3822" s="1">
        <v>2</v>
      </c>
      <c r="BH3822" s="1">
        <v>2</v>
      </c>
      <c r="BI3822" s="2">
        <v>44470</v>
      </c>
      <c r="BJ3822" s="2">
        <v>45565</v>
      </c>
      <c r="BK3822" s="2">
        <v>44470</v>
      </c>
      <c r="BL3822" s="2">
        <v>44834</v>
      </c>
      <c r="BM3822" s="1">
        <v>40</v>
      </c>
      <c r="BN3822" s="1">
        <v>0</v>
      </c>
      <c r="BO3822" s="1">
        <v>8</v>
      </c>
      <c r="BP3822" s="1">
        <v>8</v>
      </c>
      <c r="BQ3822" s="1">
        <v>8</v>
      </c>
      <c r="BR3822" s="1">
        <v>8</v>
      </c>
      <c r="BS3822" s="1">
        <v>8</v>
      </c>
      <c r="BT3822" s="1">
        <v>0</v>
      </c>
      <c r="BU3822" s="1" t="str">
        <f>"8:00 AM"</f>
        <v>8:00 AM</v>
      </c>
      <c r="BV3822" s="1" t="str">
        <f>"5:00 PM"</f>
        <v>5:00 PM</v>
      </c>
      <c r="BW3822" s="1" t="s">
        <v>230</v>
      </c>
      <c r="BX3822" s="1">
        <v>0</v>
      </c>
      <c r="BY3822" s="1">
        <v>3</v>
      </c>
      <c r="BZ3822" s="1" t="s">
        <v>112</v>
      </c>
      <c r="CA3822" s="1">
        <v>0</v>
      </c>
      <c r="CB3822" s="1" t="s">
        <v>11017</v>
      </c>
      <c r="CC3822" s="1" t="s">
        <v>11018</v>
      </c>
      <c r="CD3822" s="1" t="s">
        <v>11019</v>
      </c>
      <c r="CE3822" s="1" t="s">
        <v>167</v>
      </c>
      <c r="CF3822" s="1" t="s">
        <v>117</v>
      </c>
      <c r="CG3822" s="1">
        <v>96950</v>
      </c>
      <c r="CH3822" s="3">
        <v>8.51</v>
      </c>
      <c r="CI3822" s="3">
        <v>8.51</v>
      </c>
      <c r="CJ3822" s="3">
        <v>12.77</v>
      </c>
      <c r="CK3822" s="3">
        <v>12.77</v>
      </c>
      <c r="CL3822" s="1" t="s">
        <v>137</v>
      </c>
      <c r="CM3822" s="1" t="s">
        <v>138</v>
      </c>
      <c r="CN3822" s="1" t="s">
        <v>139</v>
      </c>
      <c r="CP3822" s="1" t="s">
        <v>112</v>
      </c>
      <c r="CQ3822" s="1" t="s">
        <v>111</v>
      </c>
      <c r="CR3822" s="1" t="s">
        <v>112</v>
      </c>
      <c r="CS3822" s="1" t="s">
        <v>111</v>
      </c>
      <c r="CT3822" s="1" t="s">
        <v>138</v>
      </c>
      <c r="CU3822" s="1" t="s">
        <v>111</v>
      </c>
      <c r="CV3822" s="1" t="s">
        <v>138</v>
      </c>
      <c r="CW3822" s="1" t="s">
        <v>300</v>
      </c>
      <c r="CX3822" s="1">
        <v>16702876030</v>
      </c>
      <c r="CY3822" s="1" t="s">
        <v>11013</v>
      </c>
      <c r="CZ3822" s="1" t="s">
        <v>138</v>
      </c>
      <c r="DA3822" s="1" t="s">
        <v>111</v>
      </c>
      <c r="DB3822" s="1" t="s">
        <v>112</v>
      </c>
    </row>
    <row r="3823" spans="1:111" ht="15.6" customHeight="1" x14ac:dyDescent="0.25">
      <c r="A3823" s="1" t="s">
        <v>11148</v>
      </c>
      <c r="B3823" s="1" t="s">
        <v>1106</v>
      </c>
      <c r="C3823" s="2">
        <v>44293.975909375004</v>
      </c>
      <c r="D3823" s="2">
        <v>44334</v>
      </c>
      <c r="E3823" s="1" t="s">
        <v>110</v>
      </c>
      <c r="F3823" s="2">
        <v>44468.833333333336</v>
      </c>
      <c r="G3823" s="1" t="s">
        <v>112</v>
      </c>
      <c r="H3823" s="1" t="s">
        <v>112</v>
      </c>
      <c r="I3823" s="1" t="s">
        <v>112</v>
      </c>
      <c r="J3823" s="1" t="s">
        <v>3820</v>
      </c>
      <c r="K3823" s="1" t="s">
        <v>3821</v>
      </c>
      <c r="L3823" s="1" t="s">
        <v>3822</v>
      </c>
      <c r="M3823" s="1" t="s">
        <v>167</v>
      </c>
      <c r="N3823" s="1" t="s">
        <v>339</v>
      </c>
      <c r="O3823" s="1" t="s">
        <v>117</v>
      </c>
      <c r="P3823" s="9">
        <v>96950</v>
      </c>
      <c r="Q3823" s="1" t="s">
        <v>118</v>
      </c>
      <c r="R3823" s="1" t="s">
        <v>168</v>
      </c>
      <c r="S3823" s="1">
        <v>16702331530</v>
      </c>
      <c r="U3823" s="1">
        <v>31181</v>
      </c>
      <c r="V3823" s="1" t="s">
        <v>119</v>
      </c>
      <c r="X3823" s="1" t="s">
        <v>3823</v>
      </c>
      <c r="Y3823" s="1" t="s">
        <v>3824</v>
      </c>
      <c r="Z3823" s="1" t="s">
        <v>168</v>
      </c>
      <c r="AA3823" s="1" t="s">
        <v>3825</v>
      </c>
      <c r="AB3823" s="1" t="s">
        <v>3822</v>
      </c>
      <c r="AC3823" s="1" t="s">
        <v>167</v>
      </c>
      <c r="AD3823" s="1" t="s">
        <v>339</v>
      </c>
      <c r="AE3823" s="1" t="s">
        <v>117</v>
      </c>
      <c r="AF3823" s="9">
        <v>96950</v>
      </c>
      <c r="AG3823" s="1" t="s">
        <v>118</v>
      </c>
      <c r="AH3823" s="1" t="s">
        <v>168</v>
      </c>
      <c r="AI3823" s="1">
        <v>16702331530</v>
      </c>
      <c r="AK3823" s="1" t="s">
        <v>3826</v>
      </c>
      <c r="BC3823" s="1" t="str">
        <f>"35-2014.00"</f>
        <v>35-2014.00</v>
      </c>
      <c r="BD3823" s="1" t="s">
        <v>152</v>
      </c>
      <c r="BE3823" s="1" t="s">
        <v>11149</v>
      </c>
      <c r="BF3823" s="1" t="s">
        <v>4100</v>
      </c>
      <c r="BG3823" s="1">
        <v>9</v>
      </c>
      <c r="BH3823" s="1">
        <v>8</v>
      </c>
      <c r="BI3823" s="2">
        <v>44470</v>
      </c>
      <c r="BJ3823" s="2">
        <v>44834</v>
      </c>
      <c r="BK3823" s="2">
        <v>44470</v>
      </c>
      <c r="BL3823" s="2">
        <v>44834</v>
      </c>
      <c r="BM3823" s="1">
        <v>35</v>
      </c>
      <c r="BN3823" s="1">
        <v>0</v>
      </c>
      <c r="BO3823" s="1">
        <v>6</v>
      </c>
      <c r="BP3823" s="1">
        <v>6</v>
      </c>
      <c r="BQ3823" s="1">
        <v>6</v>
      </c>
      <c r="BR3823" s="1">
        <v>6</v>
      </c>
      <c r="BS3823" s="1">
        <v>6</v>
      </c>
      <c r="BT3823" s="1">
        <v>5</v>
      </c>
      <c r="BU3823" s="1" t="str">
        <f>"5:30 AM"</f>
        <v>5:30 AM</v>
      </c>
      <c r="BV3823" s="1" t="str">
        <f>"2:00 PM"</f>
        <v>2:00 PM</v>
      </c>
      <c r="BW3823" s="1" t="s">
        <v>135</v>
      </c>
      <c r="BX3823" s="1">
        <v>0</v>
      </c>
      <c r="BY3823" s="1">
        <v>12</v>
      </c>
      <c r="BZ3823" s="1" t="s">
        <v>112</v>
      </c>
      <c r="CA3823" s="1">
        <v>0</v>
      </c>
      <c r="CB3823" s="4" t="s">
        <v>11150</v>
      </c>
      <c r="CC3823" s="1" t="s">
        <v>3822</v>
      </c>
      <c r="CD3823" s="1" t="s">
        <v>167</v>
      </c>
      <c r="CE3823" s="1" t="s">
        <v>339</v>
      </c>
      <c r="CF3823" s="1" t="s">
        <v>117</v>
      </c>
      <c r="CG3823" s="1">
        <v>96950</v>
      </c>
      <c r="CH3823" s="3">
        <v>8.68</v>
      </c>
      <c r="CI3823" s="3">
        <v>8.68</v>
      </c>
      <c r="CJ3823" s="3">
        <v>13.02</v>
      </c>
      <c r="CK3823" s="3">
        <v>13.02</v>
      </c>
      <c r="CL3823" s="1" t="s">
        <v>137</v>
      </c>
      <c r="CM3823" s="1" t="s">
        <v>168</v>
      </c>
      <c r="CN3823" s="1" t="s">
        <v>139</v>
      </c>
      <c r="CP3823" s="1" t="s">
        <v>112</v>
      </c>
      <c r="CQ3823" s="1" t="s">
        <v>111</v>
      </c>
      <c r="CR3823" s="1" t="s">
        <v>112</v>
      </c>
      <c r="CS3823" s="1" t="s">
        <v>111</v>
      </c>
      <c r="CT3823" s="1" t="s">
        <v>138</v>
      </c>
      <c r="CU3823" s="1" t="s">
        <v>111</v>
      </c>
      <c r="CV3823" s="1" t="s">
        <v>138</v>
      </c>
      <c r="CW3823" s="1" t="s">
        <v>11151</v>
      </c>
      <c r="CX3823" s="1">
        <v>16702331530</v>
      </c>
      <c r="CY3823" s="1" t="s">
        <v>3826</v>
      </c>
      <c r="CZ3823" s="1" t="s">
        <v>3831</v>
      </c>
      <c r="DA3823" s="1" t="s">
        <v>111</v>
      </c>
      <c r="DB3823" s="1" t="s">
        <v>112</v>
      </c>
      <c r="DC3823" s="1" t="s">
        <v>3823</v>
      </c>
      <c r="DD3823" s="1" t="s">
        <v>3824</v>
      </c>
      <c r="DE3823" s="1" t="s">
        <v>168</v>
      </c>
    </row>
    <row r="3824" spans="1:111" ht="15.6" customHeight="1" x14ac:dyDescent="0.25">
      <c r="A3824" s="1" t="s">
        <v>11371</v>
      </c>
      <c r="B3824" s="1" t="s">
        <v>1106</v>
      </c>
      <c r="C3824" s="2">
        <v>44402.96707013889</v>
      </c>
      <c r="D3824" s="2">
        <v>44442</v>
      </c>
      <c r="E3824" s="1" t="s">
        <v>180</v>
      </c>
      <c r="G3824" s="1" t="s">
        <v>112</v>
      </c>
      <c r="H3824" s="1" t="s">
        <v>112</v>
      </c>
      <c r="I3824" s="1" t="s">
        <v>112</v>
      </c>
      <c r="J3824" s="1" t="s">
        <v>4347</v>
      </c>
      <c r="K3824" s="1" t="s">
        <v>4348</v>
      </c>
      <c r="L3824" s="1" t="s">
        <v>4349</v>
      </c>
      <c r="M3824" s="1" t="s">
        <v>4350</v>
      </c>
      <c r="N3824" s="1" t="s">
        <v>116</v>
      </c>
      <c r="O3824" s="1" t="s">
        <v>117</v>
      </c>
      <c r="P3824" s="9">
        <v>96950</v>
      </c>
      <c r="Q3824" s="1" t="s">
        <v>118</v>
      </c>
      <c r="S3824" s="1">
        <v>16703223311</v>
      </c>
      <c r="T3824" s="1">
        <v>4504</v>
      </c>
      <c r="U3824" s="1">
        <v>72111</v>
      </c>
      <c r="V3824" s="1" t="s">
        <v>119</v>
      </c>
      <c r="X3824" s="1" t="s">
        <v>656</v>
      </c>
      <c r="Y3824" s="1" t="s">
        <v>6140</v>
      </c>
      <c r="AA3824" s="1" t="s">
        <v>6493</v>
      </c>
      <c r="AB3824" s="1" t="s">
        <v>4349</v>
      </c>
      <c r="AC3824" s="1" t="s">
        <v>4350</v>
      </c>
      <c r="AD3824" s="1" t="s">
        <v>116</v>
      </c>
      <c r="AE3824" s="1" t="s">
        <v>117</v>
      </c>
      <c r="AF3824" s="9">
        <v>96950</v>
      </c>
      <c r="AG3824" s="1" t="s">
        <v>118</v>
      </c>
      <c r="AI3824" s="1">
        <v>16703223311</v>
      </c>
      <c r="AJ3824" s="1">
        <v>4504</v>
      </c>
      <c r="AK3824" s="1" t="s">
        <v>4352</v>
      </c>
      <c r="BC3824" s="1" t="str">
        <f>"35-9021.00"</f>
        <v>35-9021.00</v>
      </c>
      <c r="BD3824" s="1" t="s">
        <v>1160</v>
      </c>
      <c r="BE3824" s="1" t="s">
        <v>11372</v>
      </c>
      <c r="BF3824" s="1" t="s">
        <v>6493</v>
      </c>
      <c r="BG3824" s="1">
        <v>3</v>
      </c>
      <c r="BH3824" s="1">
        <v>2</v>
      </c>
      <c r="BI3824" s="2">
        <v>44470</v>
      </c>
      <c r="BJ3824" s="2">
        <v>44834</v>
      </c>
      <c r="BK3824" s="2">
        <v>44470</v>
      </c>
      <c r="BL3824" s="2">
        <v>44834</v>
      </c>
      <c r="BM3824" s="1">
        <v>40</v>
      </c>
      <c r="BN3824" s="1">
        <v>0</v>
      </c>
      <c r="BO3824" s="1">
        <v>8</v>
      </c>
      <c r="BP3824" s="1">
        <v>8</v>
      </c>
      <c r="BQ3824" s="1">
        <v>8</v>
      </c>
      <c r="BR3824" s="1">
        <v>8</v>
      </c>
      <c r="BS3824" s="1">
        <v>8</v>
      </c>
      <c r="BT3824" s="1">
        <v>0</v>
      </c>
      <c r="BU3824" s="1" t="str">
        <f>"8:00 AM"</f>
        <v>8:00 AM</v>
      </c>
      <c r="BV3824" s="1" t="str">
        <f>"5:00 PM"</f>
        <v>5:00 PM</v>
      </c>
      <c r="BW3824" s="1" t="s">
        <v>135</v>
      </c>
      <c r="BX3824" s="1">
        <v>0</v>
      </c>
      <c r="BY3824" s="1">
        <v>3</v>
      </c>
      <c r="BZ3824" s="1" t="s">
        <v>112</v>
      </c>
      <c r="CB3824" s="1" t="s">
        <v>11373</v>
      </c>
      <c r="CC3824" s="1" t="s">
        <v>4349</v>
      </c>
      <c r="CD3824" s="1" t="s">
        <v>4350</v>
      </c>
      <c r="CE3824" s="1" t="s">
        <v>116</v>
      </c>
      <c r="CF3824" s="1" t="s">
        <v>117</v>
      </c>
      <c r="CG3824" s="1">
        <v>96950</v>
      </c>
      <c r="CH3824" s="3">
        <v>7.55</v>
      </c>
      <c r="CI3824" s="3">
        <v>7.55</v>
      </c>
      <c r="CJ3824" s="3">
        <v>11.33</v>
      </c>
      <c r="CK3824" s="3">
        <v>11.33</v>
      </c>
      <c r="CL3824" s="1" t="s">
        <v>137</v>
      </c>
      <c r="CM3824" s="1" t="s">
        <v>4355</v>
      </c>
      <c r="CN3824" s="1" t="s">
        <v>139</v>
      </c>
      <c r="CP3824" s="1" t="s">
        <v>112</v>
      </c>
      <c r="CQ3824" s="1" t="s">
        <v>111</v>
      </c>
      <c r="CR3824" s="1" t="s">
        <v>112</v>
      </c>
      <c r="CS3824" s="1" t="s">
        <v>111</v>
      </c>
      <c r="CT3824" s="1" t="s">
        <v>138</v>
      </c>
      <c r="CU3824" s="1" t="s">
        <v>111</v>
      </c>
      <c r="CV3824" s="1" t="s">
        <v>111</v>
      </c>
      <c r="CW3824" s="1" t="s">
        <v>5257</v>
      </c>
      <c r="CX3824" s="1">
        <v>16703223311</v>
      </c>
      <c r="CY3824" s="1" t="s">
        <v>4357</v>
      </c>
      <c r="CZ3824" s="1" t="s">
        <v>4358</v>
      </c>
      <c r="DA3824" s="1" t="s">
        <v>111</v>
      </c>
      <c r="DB3824" s="1" t="s">
        <v>112</v>
      </c>
      <c r="DC3824" s="1" t="s">
        <v>4359</v>
      </c>
      <c r="DD3824" s="1" t="s">
        <v>4360</v>
      </c>
      <c r="DE3824" s="1" t="s">
        <v>1747</v>
      </c>
      <c r="DF3824" s="1" t="s">
        <v>4347</v>
      </c>
      <c r="DG3824" s="1" t="s">
        <v>4361</v>
      </c>
    </row>
    <row r="3825" spans="1:111" ht="15.6" customHeight="1" x14ac:dyDescent="0.25">
      <c r="A3825" s="1" t="s">
        <v>11690</v>
      </c>
      <c r="B3825" s="1" t="s">
        <v>1106</v>
      </c>
      <c r="C3825" s="2">
        <v>44155.076737615738</v>
      </c>
      <c r="D3825" s="2">
        <v>44203</v>
      </c>
      <c r="E3825" s="1" t="s">
        <v>180</v>
      </c>
      <c r="G3825" s="1" t="s">
        <v>111</v>
      </c>
      <c r="H3825" s="1" t="s">
        <v>112</v>
      </c>
      <c r="I3825" s="1" t="s">
        <v>112</v>
      </c>
      <c r="J3825" s="1" t="s">
        <v>1596</v>
      </c>
      <c r="K3825" s="1" t="s">
        <v>362</v>
      </c>
      <c r="L3825" s="1" t="s">
        <v>1597</v>
      </c>
      <c r="M3825" s="1" t="s">
        <v>1598</v>
      </c>
      <c r="N3825" s="1" t="s">
        <v>116</v>
      </c>
      <c r="O3825" s="1" t="s">
        <v>117</v>
      </c>
      <c r="P3825" s="9">
        <v>96950</v>
      </c>
      <c r="Q3825" s="1" t="s">
        <v>118</v>
      </c>
      <c r="R3825" s="1" t="s">
        <v>138</v>
      </c>
      <c r="S3825" s="1">
        <v>16702347900</v>
      </c>
      <c r="T3825" s="1">
        <v>803</v>
      </c>
      <c r="U3825" s="1">
        <v>236220</v>
      </c>
      <c r="V3825" s="1" t="s">
        <v>119</v>
      </c>
      <c r="X3825" s="1" t="s">
        <v>1599</v>
      </c>
      <c r="Y3825" s="1" t="s">
        <v>1600</v>
      </c>
      <c r="Z3825" s="1" t="s">
        <v>1601</v>
      </c>
      <c r="AA3825" s="1" t="s">
        <v>461</v>
      </c>
      <c r="AB3825" s="1" t="s">
        <v>1597</v>
      </c>
      <c r="AC3825" s="1" t="s">
        <v>3678</v>
      </c>
      <c r="AD3825" s="1" t="s">
        <v>116</v>
      </c>
      <c r="AE3825" s="1" t="s">
        <v>117</v>
      </c>
      <c r="AF3825" s="9">
        <v>96950</v>
      </c>
      <c r="AG3825" s="1" t="s">
        <v>118</v>
      </c>
      <c r="AH3825" s="1" t="s">
        <v>138</v>
      </c>
      <c r="AI3825" s="1">
        <v>16702347900</v>
      </c>
      <c r="AJ3825" s="1">
        <v>803</v>
      </c>
      <c r="AK3825" s="1" t="s">
        <v>1602</v>
      </c>
      <c r="BC3825" s="1" t="str">
        <f>"49-9071.00"</f>
        <v>49-9071.00</v>
      </c>
      <c r="BD3825" s="1" t="s">
        <v>214</v>
      </c>
      <c r="BE3825" s="1" t="s">
        <v>3679</v>
      </c>
      <c r="BF3825" s="1" t="s">
        <v>3680</v>
      </c>
      <c r="BG3825" s="1">
        <v>2</v>
      </c>
      <c r="BH3825" s="1">
        <v>1</v>
      </c>
      <c r="BI3825" s="2">
        <v>44212</v>
      </c>
      <c r="BJ3825" s="2">
        <v>45306</v>
      </c>
      <c r="BK3825" s="2">
        <v>44212</v>
      </c>
      <c r="BL3825" s="2">
        <v>45306</v>
      </c>
      <c r="BM3825" s="1">
        <v>40</v>
      </c>
      <c r="BN3825" s="1">
        <v>0</v>
      </c>
      <c r="BO3825" s="1">
        <v>8</v>
      </c>
      <c r="BP3825" s="1">
        <v>8</v>
      </c>
      <c r="BQ3825" s="1">
        <v>8</v>
      </c>
      <c r="BR3825" s="1">
        <v>8</v>
      </c>
      <c r="BS3825" s="1">
        <v>8</v>
      </c>
      <c r="BT3825" s="1">
        <v>0</v>
      </c>
      <c r="BU3825" s="1" t="str">
        <f>"7:30 AM"</f>
        <v>7:30 AM</v>
      </c>
      <c r="BV3825" s="1" t="str">
        <f>"4:30 PM"</f>
        <v>4:30 PM</v>
      </c>
      <c r="BW3825" s="1" t="s">
        <v>135</v>
      </c>
      <c r="BX3825" s="1">
        <v>0</v>
      </c>
      <c r="BY3825" s="1">
        <v>12</v>
      </c>
      <c r="BZ3825" s="1" t="s">
        <v>112</v>
      </c>
      <c r="CA3825" s="1">
        <v>0</v>
      </c>
      <c r="CB3825" s="1" t="s">
        <v>3681</v>
      </c>
      <c r="CC3825" s="1" t="s">
        <v>3682</v>
      </c>
      <c r="CD3825" s="1" t="s">
        <v>1607</v>
      </c>
      <c r="CE3825" s="1" t="s">
        <v>116</v>
      </c>
      <c r="CF3825" s="1" t="s">
        <v>117</v>
      </c>
      <c r="CG3825" s="1">
        <v>96950</v>
      </c>
      <c r="CH3825" s="3">
        <v>8.7100000000000009</v>
      </c>
      <c r="CI3825" s="3">
        <v>8.7100000000000009</v>
      </c>
      <c r="CJ3825" s="3">
        <v>13.07</v>
      </c>
      <c r="CK3825" s="3">
        <v>13.07</v>
      </c>
      <c r="CL3825" s="1" t="s">
        <v>137</v>
      </c>
      <c r="CM3825" s="1" t="s">
        <v>1608</v>
      </c>
      <c r="CN3825" s="1" t="s">
        <v>139</v>
      </c>
      <c r="CP3825" s="1" t="s">
        <v>112</v>
      </c>
      <c r="CQ3825" s="1" t="s">
        <v>111</v>
      </c>
      <c r="CR3825" s="1" t="s">
        <v>112</v>
      </c>
      <c r="CS3825" s="1" t="s">
        <v>111</v>
      </c>
      <c r="CT3825" s="1" t="s">
        <v>138</v>
      </c>
      <c r="CU3825" s="1" t="s">
        <v>111</v>
      </c>
      <c r="CV3825" s="1" t="s">
        <v>138</v>
      </c>
      <c r="CW3825" s="1" t="s">
        <v>3683</v>
      </c>
      <c r="CX3825" s="1">
        <v>16702347900</v>
      </c>
      <c r="CY3825" s="1" t="s">
        <v>1602</v>
      </c>
      <c r="CZ3825" s="1" t="s">
        <v>1610</v>
      </c>
      <c r="DA3825" s="1" t="s">
        <v>111</v>
      </c>
      <c r="DB3825" s="1" t="s">
        <v>112</v>
      </c>
      <c r="DC3825" s="1" t="s">
        <v>1599</v>
      </c>
      <c r="DD3825" s="1" t="s">
        <v>1600</v>
      </c>
      <c r="DE3825" s="1" t="s">
        <v>1236</v>
      </c>
      <c r="DF3825" s="1" t="s">
        <v>1596</v>
      </c>
      <c r="DG3825" s="1" t="s">
        <v>1602</v>
      </c>
    </row>
    <row r="3826" spans="1:111" ht="15.6" customHeight="1" x14ac:dyDescent="0.25">
      <c r="A3826" s="1" t="s">
        <v>11721</v>
      </c>
      <c r="B3826" s="1" t="s">
        <v>1106</v>
      </c>
      <c r="C3826" s="2">
        <v>44291.043833217591</v>
      </c>
      <c r="D3826" s="2">
        <v>44328</v>
      </c>
      <c r="E3826" s="1" t="s">
        <v>110</v>
      </c>
      <c r="F3826" s="2">
        <v>44468.833333333336</v>
      </c>
      <c r="G3826" s="1" t="s">
        <v>111</v>
      </c>
      <c r="H3826" s="1" t="s">
        <v>112</v>
      </c>
      <c r="I3826" s="1" t="s">
        <v>112</v>
      </c>
      <c r="J3826" s="1" t="s">
        <v>11722</v>
      </c>
      <c r="L3826" s="1" t="s">
        <v>11723</v>
      </c>
      <c r="M3826" s="1" t="s">
        <v>2775</v>
      </c>
      <c r="N3826" s="1" t="s">
        <v>116</v>
      </c>
      <c r="O3826" s="1" t="s">
        <v>117</v>
      </c>
      <c r="P3826" s="9">
        <v>96950</v>
      </c>
      <c r="Q3826" s="1" t="s">
        <v>118</v>
      </c>
      <c r="S3826" s="1">
        <v>16703220997</v>
      </c>
      <c r="U3826" s="1">
        <v>33661</v>
      </c>
      <c r="V3826" s="1" t="s">
        <v>119</v>
      </c>
      <c r="X3826" s="1" t="s">
        <v>1460</v>
      </c>
      <c r="Y3826" s="1" t="s">
        <v>11724</v>
      </c>
      <c r="Z3826" s="1" t="s">
        <v>9604</v>
      </c>
      <c r="AA3826" s="1" t="s">
        <v>11725</v>
      </c>
      <c r="AB3826" s="1" t="s">
        <v>11726</v>
      </c>
      <c r="AD3826" s="1" t="s">
        <v>167</v>
      </c>
      <c r="AE3826" s="1" t="s">
        <v>117</v>
      </c>
      <c r="AF3826" s="9">
        <v>96950</v>
      </c>
      <c r="AG3826" s="1" t="s">
        <v>118</v>
      </c>
      <c r="AI3826" s="1">
        <v>16703220997</v>
      </c>
      <c r="AK3826" s="1" t="s">
        <v>11727</v>
      </c>
      <c r="BC3826" s="1" t="str">
        <f>"49-9071.00"</f>
        <v>49-9071.00</v>
      </c>
      <c r="BD3826" s="1" t="s">
        <v>214</v>
      </c>
      <c r="BE3826" s="1" t="s">
        <v>11728</v>
      </c>
      <c r="BF3826" s="1" t="s">
        <v>1892</v>
      </c>
      <c r="BG3826" s="1">
        <v>12</v>
      </c>
      <c r="BH3826" s="1">
        <v>10</v>
      </c>
      <c r="BI3826" s="2">
        <v>44470</v>
      </c>
      <c r="BJ3826" s="2">
        <v>45565</v>
      </c>
      <c r="BK3826" s="2">
        <v>44470</v>
      </c>
      <c r="BL3826" s="2">
        <v>45565</v>
      </c>
      <c r="BM3826" s="1">
        <v>40</v>
      </c>
      <c r="BN3826" s="1">
        <v>0</v>
      </c>
      <c r="BO3826" s="1">
        <v>8</v>
      </c>
      <c r="BP3826" s="1">
        <v>8</v>
      </c>
      <c r="BQ3826" s="1">
        <v>8</v>
      </c>
      <c r="BR3826" s="1">
        <v>8</v>
      </c>
      <c r="BS3826" s="1">
        <v>8</v>
      </c>
      <c r="BT3826" s="1">
        <v>0</v>
      </c>
      <c r="BU3826" s="1" t="str">
        <f>"7:00 AM"</f>
        <v>7:00 AM</v>
      </c>
      <c r="BV3826" s="1" t="str">
        <f>"3:30 PM"</f>
        <v>3:30 PM</v>
      </c>
      <c r="BW3826" s="1" t="s">
        <v>135</v>
      </c>
      <c r="BX3826" s="1">
        <v>0</v>
      </c>
      <c r="BY3826" s="1">
        <v>6</v>
      </c>
      <c r="BZ3826" s="1" t="s">
        <v>112</v>
      </c>
      <c r="CA3826" s="1">
        <v>0</v>
      </c>
      <c r="CB3826" s="4" t="s">
        <v>11729</v>
      </c>
      <c r="CC3826" s="1" t="s">
        <v>11723</v>
      </c>
      <c r="CD3826" s="1" t="s">
        <v>2775</v>
      </c>
      <c r="CE3826" s="1" t="s">
        <v>116</v>
      </c>
      <c r="CF3826" s="1" t="s">
        <v>117</v>
      </c>
      <c r="CG3826" s="1">
        <v>96950</v>
      </c>
      <c r="CH3826" s="3">
        <v>8.7100000000000009</v>
      </c>
      <c r="CI3826" s="3">
        <v>11</v>
      </c>
      <c r="CL3826" s="1" t="s">
        <v>137</v>
      </c>
      <c r="CM3826" s="1" t="s">
        <v>9579</v>
      </c>
      <c r="CN3826" s="1" t="s">
        <v>139</v>
      </c>
      <c r="CP3826" s="1" t="s">
        <v>111</v>
      </c>
      <c r="CQ3826" s="1" t="s">
        <v>111</v>
      </c>
      <c r="CR3826" s="1" t="s">
        <v>112</v>
      </c>
      <c r="CS3826" s="1" t="s">
        <v>112</v>
      </c>
      <c r="CT3826" s="1" t="s">
        <v>138</v>
      </c>
      <c r="CU3826" s="1" t="s">
        <v>111</v>
      </c>
      <c r="CV3826" s="1" t="s">
        <v>138</v>
      </c>
      <c r="CW3826" s="1" t="s">
        <v>8722</v>
      </c>
      <c r="CX3826" s="1">
        <v>16703220970</v>
      </c>
      <c r="CY3826" s="1" t="s">
        <v>11730</v>
      </c>
      <c r="CZ3826" s="1" t="s">
        <v>11731</v>
      </c>
      <c r="DA3826" s="1" t="s">
        <v>111</v>
      </c>
      <c r="DB3826" s="1" t="s">
        <v>112</v>
      </c>
    </row>
    <row r="3827" spans="1:111" ht="15.6" customHeight="1" x14ac:dyDescent="0.25">
      <c r="A3827" s="1" t="s">
        <v>11843</v>
      </c>
      <c r="B3827" s="1" t="s">
        <v>1106</v>
      </c>
      <c r="C3827" s="2">
        <v>44298.894057175923</v>
      </c>
      <c r="D3827" s="2">
        <v>44334</v>
      </c>
      <c r="E3827" s="1" t="s">
        <v>110</v>
      </c>
      <c r="F3827" s="2">
        <v>44468.833333333336</v>
      </c>
      <c r="G3827" s="1" t="s">
        <v>111</v>
      </c>
      <c r="H3827" s="1" t="s">
        <v>112</v>
      </c>
      <c r="I3827" s="1" t="s">
        <v>112</v>
      </c>
      <c r="J3827" s="1" t="s">
        <v>11844</v>
      </c>
      <c r="K3827" s="1" t="s">
        <v>11845</v>
      </c>
      <c r="L3827" s="1" t="s">
        <v>11846</v>
      </c>
      <c r="M3827" s="1" t="s">
        <v>293</v>
      </c>
      <c r="N3827" s="1" t="s">
        <v>116</v>
      </c>
      <c r="O3827" s="1" t="s">
        <v>117</v>
      </c>
      <c r="P3827" s="9">
        <v>96950</v>
      </c>
      <c r="Q3827" s="1" t="s">
        <v>118</v>
      </c>
      <c r="S3827" s="1">
        <v>16702858875</v>
      </c>
      <c r="U3827" s="1">
        <v>81119</v>
      </c>
      <c r="V3827" s="1" t="s">
        <v>119</v>
      </c>
      <c r="X3827" s="1" t="s">
        <v>4259</v>
      </c>
      <c r="Y3827" s="1" t="s">
        <v>11847</v>
      </c>
      <c r="AA3827" s="1" t="s">
        <v>973</v>
      </c>
      <c r="AB3827" s="1" t="s">
        <v>11846</v>
      </c>
      <c r="AC3827" s="1" t="s">
        <v>293</v>
      </c>
      <c r="AD3827" s="1" t="s">
        <v>116</v>
      </c>
      <c r="AE3827" s="1" t="s">
        <v>117</v>
      </c>
      <c r="AF3827" s="9">
        <v>96950</v>
      </c>
      <c r="AG3827" s="1" t="s">
        <v>118</v>
      </c>
      <c r="AI3827" s="1">
        <v>16702858875</v>
      </c>
      <c r="AK3827" s="1" t="s">
        <v>11848</v>
      </c>
      <c r="BC3827" s="1" t="str">
        <f>"49-3093.00"</f>
        <v>49-3093.00</v>
      </c>
      <c r="BD3827" s="1" t="s">
        <v>8411</v>
      </c>
      <c r="BE3827" s="1" t="s">
        <v>11849</v>
      </c>
      <c r="BF3827" s="1" t="s">
        <v>11850</v>
      </c>
      <c r="BG3827" s="1">
        <v>3</v>
      </c>
      <c r="BH3827" s="1">
        <v>3</v>
      </c>
      <c r="BI3827" s="2">
        <v>44470</v>
      </c>
      <c r="BJ3827" s="2">
        <v>45565</v>
      </c>
      <c r="BK3827" s="2">
        <v>44470</v>
      </c>
      <c r="BL3827" s="2">
        <v>44834</v>
      </c>
      <c r="BM3827" s="1">
        <v>40</v>
      </c>
      <c r="BN3827" s="1">
        <v>0</v>
      </c>
      <c r="BO3827" s="1">
        <v>8</v>
      </c>
      <c r="BP3827" s="1">
        <v>8</v>
      </c>
      <c r="BQ3827" s="1">
        <v>8</v>
      </c>
      <c r="BR3827" s="1">
        <v>8</v>
      </c>
      <c r="BS3827" s="1">
        <v>8</v>
      </c>
      <c r="BT3827" s="1">
        <v>0</v>
      </c>
      <c r="BU3827" s="1" t="str">
        <f>"8:00 AM"</f>
        <v>8:00 AM</v>
      </c>
      <c r="BV3827" s="1" t="str">
        <f>"5:00 PM"</f>
        <v>5:00 PM</v>
      </c>
      <c r="BW3827" s="1" t="s">
        <v>135</v>
      </c>
      <c r="BX3827" s="1">
        <v>0</v>
      </c>
      <c r="BY3827" s="1">
        <v>6</v>
      </c>
      <c r="BZ3827" s="1" t="s">
        <v>112</v>
      </c>
      <c r="CA3827" s="1">
        <v>0</v>
      </c>
      <c r="CB3827" s="1" t="s">
        <v>11851</v>
      </c>
      <c r="CC3827" s="1" t="s">
        <v>11846</v>
      </c>
      <c r="CD3827" s="1" t="s">
        <v>293</v>
      </c>
      <c r="CE3827" s="1" t="s">
        <v>116</v>
      </c>
      <c r="CF3827" s="1" t="s">
        <v>117</v>
      </c>
      <c r="CG3827" s="1">
        <v>96950</v>
      </c>
      <c r="CH3827" s="3">
        <v>10.67</v>
      </c>
      <c r="CI3827" s="3">
        <v>10.67</v>
      </c>
      <c r="CJ3827" s="3">
        <v>16.010000000000002</v>
      </c>
      <c r="CK3827" s="3">
        <v>16.010000000000002</v>
      </c>
      <c r="CL3827" s="1" t="s">
        <v>137</v>
      </c>
      <c r="CM3827" s="1" t="s">
        <v>138</v>
      </c>
      <c r="CN3827" s="1" t="s">
        <v>139</v>
      </c>
      <c r="CP3827" s="1" t="s">
        <v>112</v>
      </c>
      <c r="CQ3827" s="1" t="s">
        <v>111</v>
      </c>
      <c r="CR3827" s="1" t="s">
        <v>112</v>
      </c>
      <c r="CS3827" s="1" t="s">
        <v>111</v>
      </c>
      <c r="CT3827" s="1" t="s">
        <v>138</v>
      </c>
      <c r="CU3827" s="1" t="s">
        <v>111</v>
      </c>
      <c r="CV3827" s="1" t="s">
        <v>138</v>
      </c>
      <c r="CW3827" s="1" t="s">
        <v>300</v>
      </c>
      <c r="CX3827" s="1">
        <v>16702858875</v>
      </c>
      <c r="CY3827" s="1" t="s">
        <v>11848</v>
      </c>
      <c r="CZ3827" s="1" t="s">
        <v>138</v>
      </c>
      <c r="DA3827" s="1" t="s">
        <v>111</v>
      </c>
      <c r="DB3827" s="1" t="s">
        <v>112</v>
      </c>
    </row>
    <row r="3828" spans="1:111" ht="15.6" customHeight="1" x14ac:dyDescent="0.25">
      <c r="A3828" s="1" t="s">
        <v>12171</v>
      </c>
      <c r="B3828" s="1" t="s">
        <v>1106</v>
      </c>
      <c r="C3828" s="2">
        <v>44405.45366608796</v>
      </c>
      <c r="D3828" s="2">
        <v>44459</v>
      </c>
      <c r="E3828" s="1" t="s">
        <v>180</v>
      </c>
      <c r="G3828" s="1" t="s">
        <v>112</v>
      </c>
      <c r="H3828" s="1" t="s">
        <v>112</v>
      </c>
      <c r="I3828" s="1" t="s">
        <v>112</v>
      </c>
      <c r="J3828" s="1" t="s">
        <v>12172</v>
      </c>
      <c r="L3828" s="1" t="s">
        <v>12173</v>
      </c>
      <c r="N3828" s="1" t="s">
        <v>116</v>
      </c>
      <c r="O3828" s="1" t="s">
        <v>117</v>
      </c>
      <c r="P3828" s="9">
        <v>96950</v>
      </c>
      <c r="Q3828" s="1" t="s">
        <v>118</v>
      </c>
      <c r="R3828" s="1" t="s">
        <v>1954</v>
      </c>
      <c r="S3828" s="1">
        <v>16702857107</v>
      </c>
      <c r="U3828" s="1">
        <v>448310</v>
      </c>
      <c r="V3828" s="1" t="s">
        <v>119</v>
      </c>
      <c r="X3828" s="1" t="s">
        <v>12174</v>
      </c>
      <c r="Y3828" s="1" t="s">
        <v>12175</v>
      </c>
      <c r="Z3828" s="1" t="s">
        <v>4483</v>
      </c>
      <c r="AA3828" s="1" t="s">
        <v>357</v>
      </c>
      <c r="AB3828" s="1" t="s">
        <v>12176</v>
      </c>
      <c r="AD3828" s="1" t="s">
        <v>116</v>
      </c>
      <c r="AE3828" s="1" t="s">
        <v>117</v>
      </c>
      <c r="AF3828" s="9">
        <v>96950</v>
      </c>
      <c r="AG3828" s="1" t="s">
        <v>118</v>
      </c>
      <c r="AH3828" s="1" t="s">
        <v>1954</v>
      </c>
      <c r="AI3828" s="1">
        <v>16702857107</v>
      </c>
      <c r="AK3828" s="1" t="s">
        <v>12177</v>
      </c>
      <c r="BC3828" s="1" t="str">
        <f>"41-2031.00"</f>
        <v>41-2031.00</v>
      </c>
      <c r="BD3828" s="1" t="s">
        <v>743</v>
      </c>
      <c r="BE3828" s="1" t="s">
        <v>12178</v>
      </c>
      <c r="BF3828" s="1" t="s">
        <v>12179</v>
      </c>
      <c r="BG3828" s="1">
        <v>8</v>
      </c>
      <c r="BH3828" s="1">
        <v>2</v>
      </c>
      <c r="BI3828" s="2">
        <v>44470</v>
      </c>
      <c r="BJ3828" s="2">
        <v>44834</v>
      </c>
      <c r="BK3828" s="2">
        <v>44470</v>
      </c>
      <c r="BL3828" s="2">
        <v>44834</v>
      </c>
      <c r="BM3828" s="1">
        <v>35</v>
      </c>
      <c r="BN3828" s="1">
        <v>0</v>
      </c>
      <c r="BO3828" s="1">
        <v>7</v>
      </c>
      <c r="BP3828" s="1">
        <v>7</v>
      </c>
      <c r="BQ3828" s="1">
        <v>7</v>
      </c>
      <c r="BR3828" s="1">
        <v>7</v>
      </c>
      <c r="BS3828" s="1">
        <v>7</v>
      </c>
      <c r="BT3828" s="1">
        <v>0</v>
      </c>
      <c r="BU3828" s="1" t="str">
        <f>"10:00 AM"</f>
        <v>10:00 AM</v>
      </c>
      <c r="BV3828" s="1" t="str">
        <f>"6:00 PM"</f>
        <v>6:00 PM</v>
      </c>
      <c r="BW3828" s="1" t="s">
        <v>135</v>
      </c>
      <c r="BX3828" s="1">
        <v>1</v>
      </c>
      <c r="BY3828" s="1">
        <v>1</v>
      </c>
      <c r="BZ3828" s="1" t="s">
        <v>112</v>
      </c>
      <c r="CB3828" s="4" t="s">
        <v>12180</v>
      </c>
      <c r="CC3828" s="1" t="s">
        <v>12181</v>
      </c>
      <c r="CD3828" s="1" t="s">
        <v>12182</v>
      </c>
      <c r="CE3828" s="1" t="s">
        <v>116</v>
      </c>
      <c r="CF3828" s="1" t="s">
        <v>117</v>
      </c>
      <c r="CG3828" s="1">
        <v>96950</v>
      </c>
      <c r="CH3828" s="3">
        <v>8.7100000000000009</v>
      </c>
      <c r="CI3828" s="3">
        <v>8.7100000000000009</v>
      </c>
      <c r="CJ3828" s="3">
        <v>13.07</v>
      </c>
      <c r="CK3828" s="3">
        <v>13.07</v>
      </c>
      <c r="CL3828" s="1" t="s">
        <v>137</v>
      </c>
      <c r="CM3828" s="1" t="s">
        <v>331</v>
      </c>
      <c r="CN3828" s="1" t="s">
        <v>139</v>
      </c>
      <c r="CP3828" s="1" t="s">
        <v>112</v>
      </c>
      <c r="CQ3828" s="1" t="s">
        <v>111</v>
      </c>
      <c r="CR3828" s="1" t="s">
        <v>111</v>
      </c>
      <c r="CS3828" s="1" t="s">
        <v>111</v>
      </c>
      <c r="CT3828" s="1" t="s">
        <v>111</v>
      </c>
      <c r="CU3828" s="1" t="s">
        <v>111</v>
      </c>
      <c r="CV3828" s="1" t="s">
        <v>111</v>
      </c>
      <c r="CW3828" s="1" t="s">
        <v>3115</v>
      </c>
      <c r="CX3828" s="1">
        <v>16702857107</v>
      </c>
      <c r="CY3828" s="1" t="s">
        <v>12177</v>
      </c>
      <c r="CZ3828" s="1" t="s">
        <v>873</v>
      </c>
      <c r="DA3828" s="1" t="s">
        <v>111</v>
      </c>
      <c r="DB3828" s="1" t="s">
        <v>112</v>
      </c>
    </row>
    <row r="3829" spans="1:111" ht="15.6" customHeight="1" x14ac:dyDescent="0.25">
      <c r="A3829" s="1" t="s">
        <v>12535</v>
      </c>
      <c r="B3829" s="1" t="s">
        <v>1106</v>
      </c>
      <c r="C3829" s="2">
        <v>44353.867988888887</v>
      </c>
      <c r="D3829" s="2">
        <v>44386</v>
      </c>
      <c r="E3829" s="1" t="s">
        <v>180</v>
      </c>
      <c r="G3829" s="1" t="s">
        <v>112</v>
      </c>
      <c r="H3829" s="1" t="s">
        <v>112</v>
      </c>
      <c r="I3829" s="1" t="s">
        <v>112</v>
      </c>
      <c r="J3829" s="1" t="s">
        <v>287</v>
      </c>
      <c r="L3829" s="1" t="s">
        <v>7637</v>
      </c>
      <c r="M3829" s="1" t="s">
        <v>293</v>
      </c>
      <c r="N3829" s="1" t="s">
        <v>116</v>
      </c>
      <c r="O3829" s="1" t="s">
        <v>117</v>
      </c>
      <c r="P3829" s="9">
        <v>96950</v>
      </c>
      <c r="Q3829" s="1" t="s">
        <v>118</v>
      </c>
      <c r="S3829" s="1">
        <v>16702873831</v>
      </c>
      <c r="U3829" s="1">
        <v>236116</v>
      </c>
      <c r="V3829" s="1" t="s">
        <v>119</v>
      </c>
      <c r="X3829" s="1" t="s">
        <v>7638</v>
      </c>
      <c r="Y3829" s="1" t="s">
        <v>291</v>
      </c>
      <c r="AA3829" s="1" t="s">
        <v>245</v>
      </c>
      <c r="AB3829" s="1" t="s">
        <v>7637</v>
      </c>
      <c r="AC3829" s="1" t="s">
        <v>293</v>
      </c>
      <c r="AD3829" s="1" t="s">
        <v>116</v>
      </c>
      <c r="AE3829" s="1" t="s">
        <v>117</v>
      </c>
      <c r="AF3829" s="9">
        <v>96950</v>
      </c>
      <c r="AG3829" s="1" t="s">
        <v>118</v>
      </c>
      <c r="AI3829" s="1">
        <v>16702873831</v>
      </c>
      <c r="AK3829" s="1" t="s">
        <v>294</v>
      </c>
      <c r="BC3829" s="1" t="str">
        <f>"47-2061.00"</f>
        <v>47-2061.00</v>
      </c>
      <c r="BD3829" s="1" t="s">
        <v>1116</v>
      </c>
      <c r="BE3829" s="1" t="s">
        <v>12536</v>
      </c>
      <c r="BF3829" s="1" t="s">
        <v>1262</v>
      </c>
      <c r="BG3829" s="1">
        <v>95</v>
      </c>
      <c r="BH3829" s="1">
        <v>94</v>
      </c>
      <c r="BI3829" s="2">
        <v>44470</v>
      </c>
      <c r="BJ3829" s="2">
        <v>44834</v>
      </c>
      <c r="BK3829" s="2">
        <v>44470</v>
      </c>
      <c r="BL3829" s="2">
        <v>44834</v>
      </c>
      <c r="BM3829" s="1">
        <v>40</v>
      </c>
      <c r="BN3829" s="1">
        <v>0</v>
      </c>
      <c r="BO3829" s="1">
        <v>8</v>
      </c>
      <c r="BP3829" s="1">
        <v>8</v>
      </c>
      <c r="BQ3829" s="1">
        <v>8</v>
      </c>
      <c r="BR3829" s="1">
        <v>8</v>
      </c>
      <c r="BS3829" s="1">
        <v>8</v>
      </c>
      <c r="BT3829" s="1">
        <v>0</v>
      </c>
      <c r="BU3829" s="1" t="str">
        <f>"8:00 AM"</f>
        <v>8:00 AM</v>
      </c>
      <c r="BV3829" s="1" t="str">
        <f>"5:00 PM"</f>
        <v>5:00 PM</v>
      </c>
      <c r="BW3829" s="1" t="s">
        <v>230</v>
      </c>
      <c r="BX3829" s="1">
        <v>0</v>
      </c>
      <c r="BY3829" s="1">
        <v>12</v>
      </c>
      <c r="BZ3829" s="1" t="s">
        <v>112</v>
      </c>
      <c r="CB3829" s="1" t="s">
        <v>12537</v>
      </c>
      <c r="CC3829" s="1" t="s">
        <v>299</v>
      </c>
      <c r="CD3829" s="1" t="s">
        <v>293</v>
      </c>
      <c r="CE3829" s="1" t="s">
        <v>116</v>
      </c>
      <c r="CF3829" s="1" t="s">
        <v>117</v>
      </c>
      <c r="CG3829" s="1">
        <v>96950</v>
      </c>
      <c r="CH3829" s="3">
        <v>8.9700000000000006</v>
      </c>
      <c r="CI3829" s="3">
        <v>8.9700000000000006</v>
      </c>
      <c r="CJ3829" s="3">
        <v>13.46</v>
      </c>
      <c r="CK3829" s="3">
        <v>13.46</v>
      </c>
      <c r="CL3829" s="1" t="s">
        <v>137</v>
      </c>
      <c r="CM3829" s="1" t="s">
        <v>138</v>
      </c>
      <c r="CN3829" s="1" t="s">
        <v>139</v>
      </c>
      <c r="CP3829" s="1" t="s">
        <v>112</v>
      </c>
      <c r="CQ3829" s="1" t="s">
        <v>111</v>
      </c>
      <c r="CR3829" s="1" t="s">
        <v>112</v>
      </c>
      <c r="CS3829" s="1" t="s">
        <v>111</v>
      </c>
      <c r="CT3829" s="1" t="s">
        <v>138</v>
      </c>
      <c r="CU3829" s="1" t="s">
        <v>111</v>
      </c>
      <c r="CV3829" s="1" t="s">
        <v>138</v>
      </c>
      <c r="CW3829" s="1" t="s">
        <v>300</v>
      </c>
      <c r="CX3829" s="1">
        <v>16702873831</v>
      </c>
      <c r="CY3829" s="1" t="s">
        <v>294</v>
      </c>
      <c r="CZ3829" s="1" t="s">
        <v>138</v>
      </c>
      <c r="DA3829" s="1" t="s">
        <v>111</v>
      </c>
      <c r="DB3829" s="1" t="s">
        <v>112</v>
      </c>
    </row>
    <row r="3830" spans="1:111" ht="15.6" customHeight="1" x14ac:dyDescent="0.25">
      <c r="A3830" s="1" t="s">
        <v>13281</v>
      </c>
      <c r="B3830" s="1" t="s">
        <v>1106</v>
      </c>
      <c r="C3830" s="2">
        <v>44341.835815740742</v>
      </c>
      <c r="D3830" s="2">
        <v>44385</v>
      </c>
      <c r="E3830" s="1" t="s">
        <v>110</v>
      </c>
      <c r="F3830" s="2">
        <v>44468.833333333336</v>
      </c>
      <c r="G3830" s="1" t="s">
        <v>111</v>
      </c>
      <c r="H3830" s="1" t="s">
        <v>112</v>
      </c>
      <c r="I3830" s="1" t="s">
        <v>112</v>
      </c>
      <c r="J3830" s="1" t="s">
        <v>3855</v>
      </c>
      <c r="K3830" s="1" t="s">
        <v>3856</v>
      </c>
      <c r="L3830" s="1" t="s">
        <v>8660</v>
      </c>
      <c r="M3830" s="1" t="s">
        <v>3858</v>
      </c>
      <c r="N3830" s="1" t="s">
        <v>2272</v>
      </c>
      <c r="O3830" s="1" t="s">
        <v>117</v>
      </c>
      <c r="P3830" s="9">
        <v>96950</v>
      </c>
      <c r="Q3830" s="1" t="s">
        <v>118</v>
      </c>
      <c r="S3830" s="1">
        <v>16702347000</v>
      </c>
      <c r="U3830" s="1">
        <v>72111</v>
      </c>
      <c r="V3830" s="1" t="s">
        <v>119</v>
      </c>
      <c r="X3830" s="1" t="s">
        <v>2357</v>
      </c>
      <c r="Y3830" s="1" t="s">
        <v>5029</v>
      </c>
      <c r="AA3830" s="1" t="s">
        <v>373</v>
      </c>
      <c r="AB3830" s="1" t="s">
        <v>3857</v>
      </c>
      <c r="AC3830" s="1" t="s">
        <v>3860</v>
      </c>
      <c r="AD3830" s="1" t="s">
        <v>2272</v>
      </c>
      <c r="AE3830" s="1" t="s">
        <v>117</v>
      </c>
      <c r="AF3830" s="9">
        <v>96950</v>
      </c>
      <c r="AG3830" s="1" t="s">
        <v>118</v>
      </c>
      <c r="AI3830" s="1">
        <v>16702347000</v>
      </c>
      <c r="AK3830" s="1" t="s">
        <v>3861</v>
      </c>
      <c r="BC3830" s="1" t="str">
        <f>"37-3011.00"</f>
        <v>37-3011.00</v>
      </c>
      <c r="BD3830" s="1" t="s">
        <v>726</v>
      </c>
      <c r="BE3830" s="1" t="s">
        <v>13282</v>
      </c>
      <c r="BF3830" s="1" t="s">
        <v>13283</v>
      </c>
      <c r="BG3830" s="1">
        <v>7</v>
      </c>
      <c r="BH3830" s="1">
        <v>6</v>
      </c>
      <c r="BI3830" s="2">
        <v>44470</v>
      </c>
      <c r="BJ3830" s="2">
        <v>45565</v>
      </c>
      <c r="BK3830" s="2">
        <v>44470</v>
      </c>
      <c r="BL3830" s="2">
        <v>45565</v>
      </c>
      <c r="BM3830" s="1">
        <v>35</v>
      </c>
      <c r="BN3830" s="1">
        <v>7</v>
      </c>
      <c r="BO3830" s="1">
        <v>7</v>
      </c>
      <c r="BP3830" s="1">
        <v>7</v>
      </c>
      <c r="BQ3830" s="1">
        <v>7</v>
      </c>
      <c r="BR3830" s="1">
        <v>7</v>
      </c>
      <c r="BS3830" s="1">
        <v>0</v>
      </c>
      <c r="BT3830" s="1">
        <v>0</v>
      </c>
      <c r="BU3830" s="1" t="str">
        <f>"5:00 AM"</f>
        <v>5:00 AM</v>
      </c>
      <c r="BV3830" s="1" t="str">
        <f>"1:00 PM"</f>
        <v>1:00 PM</v>
      </c>
      <c r="BW3830" s="1" t="s">
        <v>135</v>
      </c>
      <c r="BX3830" s="1">
        <v>0</v>
      </c>
      <c r="BY3830" s="1">
        <v>3</v>
      </c>
      <c r="BZ3830" s="1" t="s">
        <v>112</v>
      </c>
      <c r="CB3830" s="4" t="s">
        <v>13284</v>
      </c>
      <c r="CC3830" s="1" t="s">
        <v>3857</v>
      </c>
      <c r="CD3830" s="1" t="s">
        <v>3858</v>
      </c>
      <c r="CE3830" s="1" t="s">
        <v>2272</v>
      </c>
      <c r="CF3830" s="1" t="s">
        <v>117</v>
      </c>
      <c r="CG3830" s="1">
        <v>96950</v>
      </c>
      <c r="CH3830" s="3">
        <v>8.5</v>
      </c>
      <c r="CI3830" s="3">
        <v>9.5</v>
      </c>
      <c r="CJ3830" s="3">
        <v>12.75</v>
      </c>
      <c r="CK3830" s="3">
        <v>14.25</v>
      </c>
      <c r="CL3830" s="1" t="s">
        <v>137</v>
      </c>
      <c r="CN3830" s="1" t="s">
        <v>139</v>
      </c>
      <c r="CP3830" s="1" t="s">
        <v>112</v>
      </c>
      <c r="CQ3830" s="1" t="s">
        <v>111</v>
      </c>
      <c r="CR3830" s="1" t="s">
        <v>112</v>
      </c>
      <c r="CS3830" s="1" t="s">
        <v>111</v>
      </c>
      <c r="CT3830" s="1" t="s">
        <v>138</v>
      </c>
      <c r="CU3830" s="1" t="s">
        <v>111</v>
      </c>
      <c r="CV3830" s="1" t="s">
        <v>111</v>
      </c>
      <c r="CW3830" s="1" t="s">
        <v>3866</v>
      </c>
      <c r="CX3830" s="1">
        <v>16702347000</v>
      </c>
      <c r="CY3830" s="1" t="s">
        <v>3867</v>
      </c>
      <c r="CZ3830" s="1" t="s">
        <v>138</v>
      </c>
      <c r="DA3830" s="1" t="s">
        <v>111</v>
      </c>
      <c r="DB3830" s="1" t="s">
        <v>112</v>
      </c>
    </row>
    <row r="3831" spans="1:111" ht="15.6" customHeight="1" x14ac:dyDescent="0.25">
      <c r="A3831" s="1" t="s">
        <v>13416</v>
      </c>
      <c r="B3831" s="1" t="s">
        <v>1106</v>
      </c>
      <c r="C3831" s="2">
        <v>44397.179493634256</v>
      </c>
      <c r="D3831" s="2">
        <v>44452</v>
      </c>
      <c r="E3831" s="1" t="s">
        <v>110</v>
      </c>
      <c r="F3831" s="2">
        <v>44468.833333333336</v>
      </c>
      <c r="G3831" s="1" t="s">
        <v>112</v>
      </c>
      <c r="H3831" s="1" t="s">
        <v>112</v>
      </c>
      <c r="I3831" s="1" t="s">
        <v>112</v>
      </c>
      <c r="J3831" s="1" t="s">
        <v>1338</v>
      </c>
      <c r="K3831" s="1" t="s">
        <v>13417</v>
      </c>
      <c r="L3831" s="1" t="s">
        <v>1744</v>
      </c>
      <c r="M3831" s="1" t="s">
        <v>9768</v>
      </c>
      <c r="N3831" s="1" t="s">
        <v>116</v>
      </c>
      <c r="O3831" s="1" t="s">
        <v>117</v>
      </c>
      <c r="P3831" s="9">
        <v>96950</v>
      </c>
      <c r="Q3831" s="1" t="s">
        <v>118</v>
      </c>
      <c r="R3831" s="1" t="s">
        <v>13418</v>
      </c>
      <c r="S3831" s="1">
        <v>16702344000</v>
      </c>
      <c r="U3831" s="1">
        <v>56132</v>
      </c>
      <c r="V3831" s="1" t="s">
        <v>119</v>
      </c>
      <c r="X3831" s="1" t="s">
        <v>1342</v>
      </c>
      <c r="Y3831" s="1" t="s">
        <v>1343</v>
      </c>
      <c r="Z3831" s="1" t="s">
        <v>13419</v>
      </c>
      <c r="AA3831" s="1" t="s">
        <v>245</v>
      </c>
      <c r="AB3831" s="1" t="s">
        <v>13420</v>
      </c>
      <c r="AC3831" s="1" t="s">
        <v>9768</v>
      </c>
      <c r="AD3831" s="1" t="s">
        <v>116</v>
      </c>
      <c r="AE3831" s="1" t="s">
        <v>117</v>
      </c>
      <c r="AF3831" s="9">
        <v>96950</v>
      </c>
      <c r="AG3831" s="1" t="s">
        <v>118</v>
      </c>
      <c r="AH3831" s="1" t="s">
        <v>1954</v>
      </c>
      <c r="AI3831" s="1">
        <v>16702344000</v>
      </c>
      <c r="AK3831" s="1" t="s">
        <v>1945</v>
      </c>
      <c r="BC3831" s="1" t="str">
        <f>"49-9071.00"</f>
        <v>49-9071.00</v>
      </c>
      <c r="BD3831" s="1" t="s">
        <v>214</v>
      </c>
      <c r="BE3831" s="1" t="s">
        <v>13421</v>
      </c>
      <c r="BF3831" s="1" t="s">
        <v>1069</v>
      </c>
      <c r="BG3831" s="1">
        <v>15</v>
      </c>
      <c r="BH3831" s="1">
        <v>13</v>
      </c>
      <c r="BI3831" s="2">
        <v>44470</v>
      </c>
      <c r="BJ3831" s="2">
        <v>44834</v>
      </c>
      <c r="BK3831" s="2">
        <v>44470</v>
      </c>
      <c r="BL3831" s="2">
        <v>44834</v>
      </c>
      <c r="BM3831" s="1">
        <v>40</v>
      </c>
      <c r="BN3831" s="1">
        <v>0</v>
      </c>
      <c r="BO3831" s="1">
        <v>8</v>
      </c>
      <c r="BP3831" s="1">
        <v>8</v>
      </c>
      <c r="BQ3831" s="1">
        <v>8</v>
      </c>
      <c r="BR3831" s="1">
        <v>8</v>
      </c>
      <c r="BS3831" s="1">
        <v>8</v>
      </c>
      <c r="BT3831" s="1">
        <v>0</v>
      </c>
      <c r="BU3831" s="1" t="str">
        <f>"8:00 AM"</f>
        <v>8:00 AM</v>
      </c>
      <c r="BV3831" s="1" t="str">
        <f>"5:00 PM"</f>
        <v>5:00 PM</v>
      </c>
      <c r="BW3831" s="1" t="s">
        <v>135</v>
      </c>
      <c r="BX3831" s="1">
        <v>6</v>
      </c>
      <c r="BY3831" s="1">
        <v>6</v>
      </c>
      <c r="BZ3831" s="1" t="s">
        <v>112</v>
      </c>
      <c r="CB3831" s="1" t="s">
        <v>13422</v>
      </c>
      <c r="CC3831" s="1" t="s">
        <v>1744</v>
      </c>
      <c r="CD3831" s="1" t="s">
        <v>9768</v>
      </c>
      <c r="CE3831" s="1" t="s">
        <v>116</v>
      </c>
      <c r="CF3831" s="1" t="s">
        <v>117</v>
      </c>
      <c r="CG3831" s="1">
        <v>96950</v>
      </c>
      <c r="CH3831" s="3">
        <v>8.7100000000000009</v>
      </c>
      <c r="CI3831" s="3">
        <v>8.7100000000000009</v>
      </c>
      <c r="CJ3831" s="3">
        <v>13.07</v>
      </c>
      <c r="CK3831" s="3">
        <v>13.07</v>
      </c>
      <c r="CL3831" s="1" t="s">
        <v>137</v>
      </c>
      <c r="CM3831" s="1" t="s">
        <v>138</v>
      </c>
      <c r="CN3831" s="1" t="s">
        <v>139</v>
      </c>
      <c r="CP3831" s="1" t="s">
        <v>112</v>
      </c>
      <c r="CQ3831" s="1" t="s">
        <v>111</v>
      </c>
      <c r="CR3831" s="1" t="s">
        <v>112</v>
      </c>
      <c r="CS3831" s="1" t="s">
        <v>111</v>
      </c>
      <c r="CT3831" s="1" t="s">
        <v>111</v>
      </c>
      <c r="CU3831" s="1" t="s">
        <v>111</v>
      </c>
      <c r="CV3831" s="1" t="s">
        <v>138</v>
      </c>
      <c r="CW3831" s="1" t="s">
        <v>1950</v>
      </c>
      <c r="CX3831" s="1">
        <v>16702344000</v>
      </c>
      <c r="CY3831" s="1" t="s">
        <v>1945</v>
      </c>
      <c r="CZ3831" s="1" t="s">
        <v>138</v>
      </c>
      <c r="DA3831" s="1" t="s">
        <v>111</v>
      </c>
      <c r="DB3831" s="1" t="s">
        <v>112</v>
      </c>
    </row>
    <row r="3832" spans="1:111" ht="15.6" customHeight="1" x14ac:dyDescent="0.25">
      <c r="A3832" s="1" t="s">
        <v>13590</v>
      </c>
      <c r="B3832" s="1" t="s">
        <v>1106</v>
      </c>
      <c r="C3832" s="2">
        <v>44165.859250578702</v>
      </c>
      <c r="D3832" s="2">
        <v>44258</v>
      </c>
      <c r="E3832" s="1" t="s">
        <v>180</v>
      </c>
      <c r="G3832" s="1" t="s">
        <v>112</v>
      </c>
      <c r="H3832" s="1" t="s">
        <v>112</v>
      </c>
      <c r="I3832" s="1" t="s">
        <v>112</v>
      </c>
      <c r="J3832" s="1" t="s">
        <v>1853</v>
      </c>
      <c r="K3832" s="1" t="s">
        <v>1854</v>
      </c>
      <c r="L3832" s="1" t="s">
        <v>11202</v>
      </c>
      <c r="M3832" s="1" t="s">
        <v>167</v>
      </c>
      <c r="N3832" s="1" t="s">
        <v>426</v>
      </c>
      <c r="O3832" s="1" t="s">
        <v>117</v>
      </c>
      <c r="P3832" s="9">
        <v>96950</v>
      </c>
      <c r="Q3832" s="1" t="s">
        <v>118</v>
      </c>
      <c r="R3832" s="1" t="s">
        <v>1856</v>
      </c>
      <c r="S3832" s="1">
        <v>16702357171</v>
      </c>
      <c r="U3832" s="1">
        <v>236220</v>
      </c>
      <c r="V3832" s="1" t="s">
        <v>119</v>
      </c>
      <c r="X3832" s="1" t="s">
        <v>539</v>
      </c>
      <c r="Y3832" s="1" t="s">
        <v>1857</v>
      </c>
      <c r="Z3832" s="1" t="s">
        <v>1858</v>
      </c>
      <c r="AA3832" s="1" t="s">
        <v>1859</v>
      </c>
      <c r="AB3832" s="1" t="s">
        <v>11202</v>
      </c>
      <c r="AC3832" s="1" t="s">
        <v>167</v>
      </c>
      <c r="AD3832" s="1" t="s">
        <v>426</v>
      </c>
      <c r="AE3832" s="1" t="s">
        <v>117</v>
      </c>
      <c r="AF3832" s="9">
        <v>96950</v>
      </c>
      <c r="AG3832" s="1" t="s">
        <v>118</v>
      </c>
      <c r="AH3832" s="1" t="s">
        <v>1856</v>
      </c>
      <c r="AI3832" s="1">
        <v>16702357171</v>
      </c>
      <c r="AK3832" s="1" t="s">
        <v>1860</v>
      </c>
      <c r="BC3832" s="1" t="str">
        <f>"47-2051.00"</f>
        <v>47-2051.00</v>
      </c>
      <c r="BD3832" s="1" t="s">
        <v>295</v>
      </c>
      <c r="BE3832" s="1" t="s">
        <v>13591</v>
      </c>
      <c r="BF3832" s="1" t="s">
        <v>3535</v>
      </c>
      <c r="BG3832" s="1">
        <v>8</v>
      </c>
      <c r="BH3832" s="1">
        <v>6</v>
      </c>
      <c r="BI3832" s="2">
        <v>44231</v>
      </c>
      <c r="BJ3832" s="2">
        <v>44595</v>
      </c>
      <c r="BK3832" s="2">
        <v>44258</v>
      </c>
      <c r="BL3832" s="2">
        <v>44595</v>
      </c>
      <c r="BM3832" s="1">
        <v>40</v>
      </c>
      <c r="BN3832" s="1">
        <v>0</v>
      </c>
      <c r="BO3832" s="1">
        <v>8</v>
      </c>
      <c r="BP3832" s="1">
        <v>8</v>
      </c>
      <c r="BQ3832" s="1">
        <v>8</v>
      </c>
      <c r="BR3832" s="1">
        <v>8</v>
      </c>
      <c r="BS3832" s="1">
        <v>8</v>
      </c>
      <c r="BT3832" s="1">
        <v>0</v>
      </c>
      <c r="BU3832" s="1" t="str">
        <f>"7:30 AM"</f>
        <v>7:30 AM</v>
      </c>
      <c r="BV3832" s="1" t="str">
        <f>"4:30 PM"</f>
        <v>4:30 PM</v>
      </c>
      <c r="BW3832" s="1" t="s">
        <v>230</v>
      </c>
      <c r="BX3832" s="1">
        <v>0</v>
      </c>
      <c r="BY3832" s="1">
        <v>3</v>
      </c>
      <c r="BZ3832" s="1" t="s">
        <v>112</v>
      </c>
      <c r="CA3832" s="1">
        <v>0</v>
      </c>
      <c r="CB3832" s="4" t="s">
        <v>13592</v>
      </c>
      <c r="CC3832" s="1" t="s">
        <v>11202</v>
      </c>
      <c r="CD3832" s="1" t="s">
        <v>167</v>
      </c>
      <c r="CE3832" s="1" t="s">
        <v>426</v>
      </c>
      <c r="CF3832" s="1" t="s">
        <v>117</v>
      </c>
      <c r="CG3832" s="1">
        <v>96950</v>
      </c>
      <c r="CH3832" s="3">
        <v>8.34</v>
      </c>
      <c r="CI3832" s="3">
        <v>8.34</v>
      </c>
      <c r="CJ3832" s="3">
        <v>12.51</v>
      </c>
      <c r="CK3832" s="3">
        <v>12.51</v>
      </c>
      <c r="CL3832" s="1" t="s">
        <v>137</v>
      </c>
      <c r="CM3832" s="1" t="s">
        <v>168</v>
      </c>
      <c r="CN3832" s="1" t="s">
        <v>139</v>
      </c>
      <c r="CP3832" s="1" t="s">
        <v>112</v>
      </c>
      <c r="CQ3832" s="1" t="s">
        <v>111</v>
      </c>
      <c r="CR3832" s="1" t="s">
        <v>111</v>
      </c>
      <c r="CS3832" s="1" t="s">
        <v>112</v>
      </c>
      <c r="CT3832" s="1" t="s">
        <v>138</v>
      </c>
      <c r="CU3832" s="1" t="s">
        <v>111</v>
      </c>
      <c r="CV3832" s="1" t="s">
        <v>138</v>
      </c>
      <c r="CW3832" s="1" t="s">
        <v>10407</v>
      </c>
      <c r="CX3832" s="1">
        <v>16702357171</v>
      </c>
      <c r="CY3832" s="1" t="s">
        <v>1860</v>
      </c>
      <c r="CZ3832" s="1" t="s">
        <v>138</v>
      </c>
      <c r="DA3832" s="1" t="s">
        <v>111</v>
      </c>
      <c r="DB3832" s="1" t="s">
        <v>112</v>
      </c>
    </row>
    <row r="3833" spans="1:111" ht="15.6" customHeight="1" x14ac:dyDescent="0.25">
      <c r="A3833" s="1" t="s">
        <v>14128</v>
      </c>
      <c r="B3833" s="1" t="s">
        <v>1106</v>
      </c>
      <c r="C3833" s="2">
        <v>44171.86989224537</v>
      </c>
      <c r="D3833" s="2">
        <v>44203</v>
      </c>
      <c r="E3833" s="1" t="s">
        <v>180</v>
      </c>
      <c r="G3833" s="1" t="s">
        <v>112</v>
      </c>
      <c r="H3833" s="1" t="s">
        <v>112</v>
      </c>
      <c r="I3833" s="1" t="s">
        <v>112</v>
      </c>
      <c r="J3833" s="1" t="s">
        <v>4637</v>
      </c>
      <c r="K3833" s="1" t="s">
        <v>7008</v>
      </c>
      <c r="L3833" s="1" t="s">
        <v>4639</v>
      </c>
      <c r="N3833" s="1" t="s">
        <v>167</v>
      </c>
      <c r="O3833" s="1" t="s">
        <v>117</v>
      </c>
      <c r="P3833" s="9">
        <v>96950</v>
      </c>
      <c r="Q3833" s="1" t="s">
        <v>118</v>
      </c>
      <c r="R3833" s="1" t="s">
        <v>117</v>
      </c>
      <c r="S3833" s="1">
        <v>16702356129</v>
      </c>
      <c r="U3833" s="1">
        <v>23621</v>
      </c>
      <c r="V3833" s="1" t="s">
        <v>119</v>
      </c>
      <c r="X3833" s="1" t="s">
        <v>4640</v>
      </c>
      <c r="Y3833" s="1" t="s">
        <v>4641</v>
      </c>
      <c r="Z3833" s="1" t="s">
        <v>4642</v>
      </c>
      <c r="AA3833" s="1" t="s">
        <v>1262</v>
      </c>
      <c r="AB3833" s="1" t="s">
        <v>4639</v>
      </c>
      <c r="AD3833" s="1" t="s">
        <v>167</v>
      </c>
      <c r="AE3833" s="1" t="s">
        <v>117</v>
      </c>
      <c r="AF3833" s="9">
        <v>96950</v>
      </c>
      <c r="AG3833" s="1" t="s">
        <v>118</v>
      </c>
      <c r="AH3833" s="1" t="s">
        <v>117</v>
      </c>
      <c r="AI3833" s="1">
        <v>16702356129</v>
      </c>
      <c r="AK3833" s="1" t="s">
        <v>4643</v>
      </c>
      <c r="BC3833" s="1" t="str">
        <f>"47-2061.00"</f>
        <v>47-2061.00</v>
      </c>
      <c r="BD3833" s="1" t="s">
        <v>1116</v>
      </c>
      <c r="BE3833" s="1" t="s">
        <v>14129</v>
      </c>
      <c r="BF3833" s="1" t="s">
        <v>1118</v>
      </c>
      <c r="BG3833" s="1">
        <v>20</v>
      </c>
      <c r="BH3833" s="1">
        <v>19</v>
      </c>
      <c r="BI3833" s="2">
        <v>44270</v>
      </c>
      <c r="BJ3833" s="2">
        <v>44634</v>
      </c>
      <c r="BK3833" s="2">
        <v>44270</v>
      </c>
      <c r="BL3833" s="2">
        <v>44634</v>
      </c>
      <c r="BM3833" s="1">
        <v>40</v>
      </c>
      <c r="BN3833" s="1">
        <v>0</v>
      </c>
      <c r="BO3833" s="1">
        <v>8</v>
      </c>
      <c r="BP3833" s="1">
        <v>8</v>
      </c>
      <c r="BQ3833" s="1">
        <v>8</v>
      </c>
      <c r="BR3833" s="1">
        <v>8</v>
      </c>
      <c r="BS3833" s="1">
        <v>8</v>
      </c>
      <c r="BT3833" s="1">
        <v>0</v>
      </c>
      <c r="BU3833" s="1" t="str">
        <f t="shared" ref="BU3833:BU3839" si="93">"8:00 AM"</f>
        <v>8:00 AM</v>
      </c>
      <c r="BV3833" s="1" t="str">
        <f>"5:00 PM"</f>
        <v>5:00 PM</v>
      </c>
      <c r="BW3833" s="1" t="s">
        <v>135</v>
      </c>
      <c r="BX3833" s="1">
        <v>0</v>
      </c>
      <c r="BY3833" s="1">
        <v>12</v>
      </c>
      <c r="BZ3833" s="1" t="s">
        <v>112</v>
      </c>
      <c r="CA3833" s="1">
        <v>0</v>
      </c>
      <c r="CB3833" s="1" t="s">
        <v>14130</v>
      </c>
      <c r="CC3833" s="1" t="s">
        <v>4639</v>
      </c>
      <c r="CD3833" s="1" t="s">
        <v>4639</v>
      </c>
      <c r="CE3833" s="1" t="s">
        <v>167</v>
      </c>
      <c r="CF3833" s="1" t="s">
        <v>117</v>
      </c>
      <c r="CG3833" s="1">
        <v>96950</v>
      </c>
      <c r="CH3833" s="3">
        <v>8.9700000000000006</v>
      </c>
      <c r="CI3833" s="3">
        <v>8.9700000000000006</v>
      </c>
      <c r="CJ3833" s="3">
        <v>13.45</v>
      </c>
      <c r="CK3833" s="3">
        <v>13.45</v>
      </c>
      <c r="CL3833" s="1" t="s">
        <v>137</v>
      </c>
      <c r="CM3833" s="1" t="s">
        <v>331</v>
      </c>
      <c r="CN3833" s="1" t="s">
        <v>139</v>
      </c>
      <c r="CP3833" s="1" t="s">
        <v>112</v>
      </c>
      <c r="CQ3833" s="1" t="s">
        <v>111</v>
      </c>
      <c r="CR3833" s="1" t="s">
        <v>112</v>
      </c>
      <c r="CS3833" s="1" t="s">
        <v>111</v>
      </c>
      <c r="CT3833" s="1" t="s">
        <v>138</v>
      </c>
      <c r="CU3833" s="1" t="s">
        <v>111</v>
      </c>
      <c r="CV3833" s="1" t="s">
        <v>138</v>
      </c>
      <c r="CW3833" s="1" t="s">
        <v>14131</v>
      </c>
      <c r="CX3833" s="1">
        <v>16702356129</v>
      </c>
      <c r="CY3833" s="1" t="s">
        <v>4643</v>
      </c>
      <c r="CZ3833" s="1" t="s">
        <v>380</v>
      </c>
      <c r="DA3833" s="1" t="s">
        <v>111</v>
      </c>
      <c r="DB3833" s="1" t="s">
        <v>112</v>
      </c>
    </row>
    <row r="3834" spans="1:111" ht="15.6" customHeight="1" x14ac:dyDescent="0.25">
      <c r="A3834" s="1" t="s">
        <v>14633</v>
      </c>
      <c r="B3834" s="1" t="s">
        <v>1106</v>
      </c>
      <c r="C3834" s="2">
        <v>44381.998926736109</v>
      </c>
      <c r="D3834" s="2">
        <v>44438</v>
      </c>
      <c r="E3834" s="1" t="s">
        <v>110</v>
      </c>
      <c r="F3834" s="2">
        <v>44560.791666666664</v>
      </c>
      <c r="G3834" s="1" t="s">
        <v>112</v>
      </c>
      <c r="H3834" s="1" t="s">
        <v>112</v>
      </c>
      <c r="I3834" s="1" t="s">
        <v>112</v>
      </c>
      <c r="J3834" s="1" t="s">
        <v>7478</v>
      </c>
      <c r="K3834" s="1" t="s">
        <v>7479</v>
      </c>
      <c r="L3834" s="1" t="s">
        <v>7480</v>
      </c>
      <c r="M3834" s="1" t="s">
        <v>7481</v>
      </c>
      <c r="N3834" s="1" t="s">
        <v>1009</v>
      </c>
      <c r="O3834" s="1" t="s">
        <v>117</v>
      </c>
      <c r="P3834" s="9">
        <v>96950</v>
      </c>
      <c r="Q3834" s="1" t="s">
        <v>118</v>
      </c>
      <c r="R3834" s="1" t="s">
        <v>138</v>
      </c>
      <c r="S3834" s="1">
        <v>16702357354</v>
      </c>
      <c r="U3834" s="1">
        <v>81232</v>
      </c>
      <c r="V3834" s="1" t="s">
        <v>119</v>
      </c>
      <c r="X3834" s="1" t="s">
        <v>1010</v>
      </c>
      <c r="Y3834" s="1" t="s">
        <v>1011</v>
      </c>
      <c r="Z3834" s="1" t="s">
        <v>138</v>
      </c>
      <c r="AA3834" s="1" t="s">
        <v>387</v>
      </c>
      <c r="AB3834" s="1" t="s">
        <v>7480</v>
      </c>
      <c r="AC3834" s="1" t="s">
        <v>7481</v>
      </c>
      <c r="AD3834" s="1" t="s">
        <v>14634</v>
      </c>
      <c r="AE3834" s="1" t="s">
        <v>117</v>
      </c>
      <c r="AF3834" s="9">
        <v>96950</v>
      </c>
      <c r="AG3834" s="1" t="s">
        <v>118</v>
      </c>
      <c r="AH3834" s="1" t="s">
        <v>138</v>
      </c>
      <c r="AI3834" s="1">
        <v>16702357354</v>
      </c>
      <c r="AK3834" s="1" t="s">
        <v>7484</v>
      </c>
      <c r="BC3834" s="1" t="str">
        <f>"51-6011.00"</f>
        <v>51-6011.00</v>
      </c>
      <c r="BD3834" s="1" t="s">
        <v>4261</v>
      </c>
      <c r="BE3834" s="1" t="s">
        <v>14635</v>
      </c>
      <c r="BF3834" s="1" t="s">
        <v>14636</v>
      </c>
      <c r="BG3834" s="1">
        <v>3</v>
      </c>
      <c r="BH3834" s="1">
        <v>2</v>
      </c>
      <c r="BI3834" s="2">
        <v>44562</v>
      </c>
      <c r="BJ3834" s="2">
        <v>44926</v>
      </c>
      <c r="BK3834" s="2">
        <v>44562</v>
      </c>
      <c r="BL3834" s="2">
        <v>44926</v>
      </c>
      <c r="BM3834" s="1">
        <v>40</v>
      </c>
      <c r="BN3834" s="1">
        <v>0</v>
      </c>
      <c r="BO3834" s="1">
        <v>8</v>
      </c>
      <c r="BP3834" s="1">
        <v>8</v>
      </c>
      <c r="BQ3834" s="1">
        <v>8</v>
      </c>
      <c r="BR3834" s="1">
        <v>8</v>
      </c>
      <c r="BS3834" s="1">
        <v>8</v>
      </c>
      <c r="BT3834" s="1">
        <v>0</v>
      </c>
      <c r="BU3834" s="1" t="str">
        <f t="shared" si="93"/>
        <v>8:00 AM</v>
      </c>
      <c r="BV3834" s="1" t="str">
        <f>"5:00 PM"</f>
        <v>5:00 PM</v>
      </c>
      <c r="BW3834" s="1" t="s">
        <v>135</v>
      </c>
      <c r="BX3834" s="1">
        <v>0</v>
      </c>
      <c r="BY3834" s="1">
        <v>3</v>
      </c>
      <c r="BZ3834" s="1" t="s">
        <v>112</v>
      </c>
      <c r="CB3834" s="1" t="s">
        <v>14637</v>
      </c>
      <c r="CC3834" s="1" t="s">
        <v>7480</v>
      </c>
      <c r="CD3834" s="1" t="s">
        <v>7481</v>
      </c>
      <c r="CE3834" s="1" t="s">
        <v>1009</v>
      </c>
      <c r="CF3834" s="1" t="s">
        <v>117</v>
      </c>
      <c r="CG3834" s="1">
        <v>96950</v>
      </c>
      <c r="CH3834" s="3">
        <v>7.69</v>
      </c>
      <c r="CI3834" s="3">
        <v>7.69</v>
      </c>
      <c r="CJ3834" s="3">
        <v>11.54</v>
      </c>
      <c r="CK3834" s="3">
        <v>11.54</v>
      </c>
      <c r="CL3834" s="1" t="s">
        <v>137</v>
      </c>
      <c r="CM3834" s="1" t="s">
        <v>138</v>
      </c>
      <c r="CN3834" s="1" t="s">
        <v>139</v>
      </c>
      <c r="CP3834" s="1" t="s">
        <v>112</v>
      </c>
      <c r="CQ3834" s="1" t="s">
        <v>111</v>
      </c>
      <c r="CR3834" s="1" t="s">
        <v>112</v>
      </c>
      <c r="CS3834" s="1" t="s">
        <v>111</v>
      </c>
      <c r="CT3834" s="1" t="s">
        <v>138</v>
      </c>
      <c r="CU3834" s="1" t="s">
        <v>111</v>
      </c>
      <c r="CV3834" s="1" t="s">
        <v>138</v>
      </c>
      <c r="CW3834" s="1" t="s">
        <v>138</v>
      </c>
      <c r="CX3834" s="1">
        <v>16702357354</v>
      </c>
      <c r="CY3834" s="1" t="s">
        <v>7484</v>
      </c>
      <c r="CZ3834" s="1" t="s">
        <v>138</v>
      </c>
      <c r="DA3834" s="1" t="s">
        <v>111</v>
      </c>
      <c r="DB3834" s="1" t="s">
        <v>112</v>
      </c>
      <c r="DC3834" s="1" t="s">
        <v>7487</v>
      </c>
      <c r="DD3834" s="1" t="s">
        <v>7488</v>
      </c>
      <c r="DE3834" s="1" t="s">
        <v>402</v>
      </c>
      <c r="DF3834" s="1" t="s">
        <v>7478</v>
      </c>
      <c r="DG3834" s="1" t="s">
        <v>7484</v>
      </c>
    </row>
    <row r="3835" spans="1:111" ht="15.6" customHeight="1" x14ac:dyDescent="0.25">
      <c r="A3835" s="1" t="s">
        <v>15393</v>
      </c>
      <c r="B3835" s="1" t="s">
        <v>1106</v>
      </c>
      <c r="C3835" s="2">
        <v>44287.115457175925</v>
      </c>
      <c r="D3835" s="2">
        <v>44319</v>
      </c>
      <c r="E3835" s="1" t="s">
        <v>180</v>
      </c>
      <c r="G3835" s="1" t="s">
        <v>111</v>
      </c>
      <c r="H3835" s="1" t="s">
        <v>112</v>
      </c>
      <c r="I3835" s="1" t="s">
        <v>112</v>
      </c>
      <c r="J3835" s="1" t="s">
        <v>15394</v>
      </c>
      <c r="K3835" s="1" t="s">
        <v>15394</v>
      </c>
      <c r="L3835" s="1" t="s">
        <v>15395</v>
      </c>
      <c r="M3835" s="1" t="s">
        <v>15396</v>
      </c>
      <c r="N3835" s="1" t="s">
        <v>167</v>
      </c>
      <c r="O3835" s="1" t="s">
        <v>117</v>
      </c>
      <c r="P3835" s="9">
        <v>96950</v>
      </c>
      <c r="Q3835" s="1" t="s">
        <v>118</v>
      </c>
      <c r="R3835" s="1" t="s">
        <v>138</v>
      </c>
      <c r="S3835" s="1">
        <v>16702347645</v>
      </c>
      <c r="U3835" s="1">
        <v>541330</v>
      </c>
      <c r="V3835" s="1" t="s">
        <v>119</v>
      </c>
      <c r="X3835" s="1" t="s">
        <v>15397</v>
      </c>
      <c r="Y3835" s="1" t="s">
        <v>15398</v>
      </c>
      <c r="Z3835" s="1" t="s">
        <v>4900</v>
      </c>
      <c r="AA3835" s="1" t="s">
        <v>171</v>
      </c>
      <c r="AB3835" s="1" t="s">
        <v>15395</v>
      </c>
      <c r="AC3835" s="1" t="s">
        <v>15399</v>
      </c>
      <c r="AD3835" s="1" t="s">
        <v>167</v>
      </c>
      <c r="AE3835" s="1" t="s">
        <v>117</v>
      </c>
      <c r="AF3835" s="9">
        <v>96950</v>
      </c>
      <c r="AG3835" s="1" t="s">
        <v>118</v>
      </c>
      <c r="AH3835" s="1" t="s">
        <v>138</v>
      </c>
      <c r="AI3835" s="1">
        <v>16702857645</v>
      </c>
      <c r="AK3835" s="1" t="s">
        <v>15400</v>
      </c>
      <c r="AL3835" s="1" t="s">
        <v>653</v>
      </c>
      <c r="AM3835" s="1" t="s">
        <v>15401</v>
      </c>
      <c r="AN3835" s="1" t="s">
        <v>15402</v>
      </c>
      <c r="AO3835" s="1" t="s">
        <v>15403</v>
      </c>
      <c r="AP3835" s="1" t="s">
        <v>15404</v>
      </c>
      <c r="AQ3835" s="1" t="s">
        <v>15405</v>
      </c>
      <c r="AR3835" s="1" t="s">
        <v>167</v>
      </c>
      <c r="AS3835" s="1" t="s">
        <v>117</v>
      </c>
      <c r="AT3835" s="9">
        <v>96950</v>
      </c>
      <c r="AU3835" s="1" t="s">
        <v>118</v>
      </c>
      <c r="AV3835" s="1" t="s">
        <v>138</v>
      </c>
      <c r="AW3835" s="1">
        <v>16702342033</v>
      </c>
      <c r="AY3835" s="1" t="s">
        <v>15406</v>
      </c>
      <c r="AZ3835" s="1" t="s">
        <v>15407</v>
      </c>
      <c r="BA3835" s="1" t="s">
        <v>117</v>
      </c>
      <c r="BB3835" s="1" t="s">
        <v>15408</v>
      </c>
      <c r="BC3835" s="1" t="str">
        <f>"19-1013.00"</f>
        <v>19-1013.00</v>
      </c>
      <c r="BD3835" s="1" t="s">
        <v>15409</v>
      </c>
      <c r="BE3835" s="1" t="s">
        <v>15410</v>
      </c>
      <c r="BF3835" s="1" t="s">
        <v>15411</v>
      </c>
      <c r="BG3835" s="1">
        <v>1</v>
      </c>
      <c r="BH3835" s="1">
        <v>1</v>
      </c>
      <c r="BI3835" s="2">
        <v>44317</v>
      </c>
      <c r="BJ3835" s="2">
        <v>45412</v>
      </c>
      <c r="BK3835" s="2">
        <v>44319</v>
      </c>
      <c r="BL3835" s="2">
        <v>44682</v>
      </c>
      <c r="BM3835" s="1">
        <v>40</v>
      </c>
      <c r="BN3835" s="1">
        <v>0</v>
      </c>
      <c r="BO3835" s="1">
        <v>8</v>
      </c>
      <c r="BP3835" s="1">
        <v>8</v>
      </c>
      <c r="BQ3835" s="1">
        <v>8</v>
      </c>
      <c r="BR3835" s="1">
        <v>8</v>
      </c>
      <c r="BS3835" s="1">
        <v>8</v>
      </c>
      <c r="BT3835" s="1">
        <v>0</v>
      </c>
      <c r="BU3835" s="1" t="str">
        <f t="shared" si="93"/>
        <v>8:00 AM</v>
      </c>
      <c r="BV3835" s="1" t="str">
        <f>"5:00 PM"</f>
        <v>5:00 PM</v>
      </c>
      <c r="BW3835" s="1" t="s">
        <v>135</v>
      </c>
      <c r="BX3835" s="1">
        <v>0</v>
      </c>
      <c r="BY3835" s="1">
        <v>24</v>
      </c>
      <c r="BZ3835" s="1" t="s">
        <v>111</v>
      </c>
      <c r="CA3835" s="1">
        <v>7</v>
      </c>
      <c r="CB3835" s="1" t="s">
        <v>15412</v>
      </c>
      <c r="CC3835" s="1" t="s">
        <v>15413</v>
      </c>
      <c r="CE3835" s="1" t="s">
        <v>167</v>
      </c>
      <c r="CF3835" s="1" t="s">
        <v>117</v>
      </c>
      <c r="CG3835" s="1">
        <v>96950</v>
      </c>
      <c r="CH3835" s="3">
        <v>15</v>
      </c>
      <c r="CI3835" s="3">
        <v>15</v>
      </c>
      <c r="CJ3835" s="3">
        <v>22.5</v>
      </c>
      <c r="CK3835" s="3">
        <v>22.5</v>
      </c>
      <c r="CL3835" s="1" t="s">
        <v>137</v>
      </c>
      <c r="CM3835" s="1" t="s">
        <v>138</v>
      </c>
      <c r="CN3835" s="1" t="s">
        <v>139</v>
      </c>
      <c r="CP3835" s="1" t="s">
        <v>112</v>
      </c>
      <c r="CQ3835" s="1" t="s">
        <v>111</v>
      </c>
      <c r="CR3835" s="1" t="s">
        <v>111</v>
      </c>
      <c r="CS3835" s="1" t="s">
        <v>111</v>
      </c>
      <c r="CT3835" s="1" t="s">
        <v>111</v>
      </c>
      <c r="CU3835" s="1" t="s">
        <v>111</v>
      </c>
      <c r="CV3835" s="1" t="s">
        <v>138</v>
      </c>
      <c r="CW3835" s="1" t="s">
        <v>138</v>
      </c>
      <c r="CX3835" s="1">
        <v>16702347645</v>
      </c>
      <c r="CY3835" s="1" t="s">
        <v>15414</v>
      </c>
      <c r="CZ3835" s="1" t="s">
        <v>15415</v>
      </c>
      <c r="DA3835" s="1" t="s">
        <v>111</v>
      </c>
      <c r="DB3835" s="1" t="s">
        <v>112</v>
      </c>
    </row>
    <row r="3836" spans="1:111" ht="15.6" customHeight="1" x14ac:dyDescent="0.25">
      <c r="A3836" s="1" t="s">
        <v>15497</v>
      </c>
      <c r="B3836" s="1" t="s">
        <v>1106</v>
      </c>
      <c r="C3836" s="2">
        <v>44341.105524768522</v>
      </c>
      <c r="D3836" s="2">
        <v>44378</v>
      </c>
      <c r="E3836" s="1" t="s">
        <v>110</v>
      </c>
      <c r="F3836" s="2">
        <v>44468.833333333336</v>
      </c>
      <c r="G3836" s="1" t="s">
        <v>112</v>
      </c>
      <c r="H3836" s="1" t="s">
        <v>112</v>
      </c>
      <c r="I3836" s="1" t="s">
        <v>112</v>
      </c>
      <c r="J3836" s="1" t="s">
        <v>875</v>
      </c>
      <c r="K3836" s="1" t="s">
        <v>876</v>
      </c>
      <c r="L3836" s="1" t="s">
        <v>1368</v>
      </c>
      <c r="M3836" s="1" t="s">
        <v>878</v>
      </c>
      <c r="N3836" s="1" t="s">
        <v>167</v>
      </c>
      <c r="O3836" s="1" t="s">
        <v>117</v>
      </c>
      <c r="P3836" s="9">
        <v>96950</v>
      </c>
      <c r="Q3836" s="1" t="s">
        <v>118</v>
      </c>
      <c r="S3836" s="1">
        <v>16702347976</v>
      </c>
      <c r="T3836" s="1">
        <v>5100</v>
      </c>
      <c r="U3836" s="1">
        <v>72111</v>
      </c>
      <c r="V3836" s="1" t="s">
        <v>119</v>
      </c>
      <c r="X3836" s="1" t="s">
        <v>880</v>
      </c>
      <c r="Y3836" s="1" t="s">
        <v>881</v>
      </c>
      <c r="AA3836" s="1" t="s">
        <v>528</v>
      </c>
      <c r="AB3836" s="1" t="s">
        <v>1368</v>
      </c>
      <c r="AC3836" s="1" t="s">
        <v>878</v>
      </c>
      <c r="AD3836" s="1" t="s">
        <v>167</v>
      </c>
      <c r="AE3836" s="1" t="s">
        <v>117</v>
      </c>
      <c r="AF3836" s="9">
        <v>96950</v>
      </c>
      <c r="AG3836" s="1" t="s">
        <v>118</v>
      </c>
      <c r="AI3836" s="1">
        <v>16702347976</v>
      </c>
      <c r="AJ3836" s="1">
        <v>5100</v>
      </c>
      <c r="AK3836" s="1" t="s">
        <v>5187</v>
      </c>
      <c r="BC3836" s="1" t="str">
        <f>"49-9071.00"</f>
        <v>49-9071.00</v>
      </c>
      <c r="BD3836" s="1" t="s">
        <v>214</v>
      </c>
      <c r="BE3836" s="1" t="s">
        <v>15498</v>
      </c>
      <c r="BF3836" s="1" t="s">
        <v>4431</v>
      </c>
      <c r="BG3836" s="1">
        <v>5</v>
      </c>
      <c r="BH3836" s="1">
        <v>4</v>
      </c>
      <c r="BI3836" s="2">
        <v>44470</v>
      </c>
      <c r="BJ3836" s="2">
        <v>44834</v>
      </c>
      <c r="BK3836" s="2">
        <v>44470</v>
      </c>
      <c r="BL3836" s="2">
        <v>44834</v>
      </c>
      <c r="BM3836" s="1">
        <v>35</v>
      </c>
      <c r="BN3836" s="1">
        <v>7</v>
      </c>
      <c r="BO3836" s="1">
        <v>7</v>
      </c>
      <c r="BP3836" s="1">
        <v>7</v>
      </c>
      <c r="BQ3836" s="1">
        <v>0</v>
      </c>
      <c r="BR3836" s="1">
        <v>7</v>
      </c>
      <c r="BS3836" s="1">
        <v>0</v>
      </c>
      <c r="BT3836" s="1">
        <v>7</v>
      </c>
      <c r="BU3836" s="1" t="str">
        <f t="shared" si="93"/>
        <v>8:00 AM</v>
      </c>
      <c r="BV3836" s="1" t="str">
        <f>"4:00 PM"</f>
        <v>4:00 PM</v>
      </c>
      <c r="BW3836" s="1" t="s">
        <v>135</v>
      </c>
      <c r="BX3836" s="1">
        <v>0</v>
      </c>
      <c r="BY3836" s="1">
        <v>24</v>
      </c>
      <c r="BZ3836" s="1" t="s">
        <v>112</v>
      </c>
      <c r="CB3836" s="1" t="s">
        <v>15499</v>
      </c>
      <c r="CC3836" s="1" t="s">
        <v>1368</v>
      </c>
      <c r="CD3836" s="1" t="s">
        <v>878</v>
      </c>
      <c r="CE3836" s="1" t="s">
        <v>167</v>
      </c>
      <c r="CF3836" s="1" t="s">
        <v>117</v>
      </c>
      <c r="CG3836" s="1">
        <v>96950</v>
      </c>
      <c r="CH3836" s="3">
        <v>8.7100000000000009</v>
      </c>
      <c r="CI3836" s="3">
        <v>8.7100000000000009</v>
      </c>
      <c r="CJ3836" s="3">
        <v>13.07</v>
      </c>
      <c r="CK3836" s="3">
        <v>13.07</v>
      </c>
      <c r="CL3836" s="1" t="s">
        <v>137</v>
      </c>
      <c r="CM3836" s="1" t="s">
        <v>8968</v>
      </c>
      <c r="CN3836" s="1" t="s">
        <v>139</v>
      </c>
      <c r="CP3836" s="1" t="s">
        <v>112</v>
      </c>
      <c r="CQ3836" s="1" t="s">
        <v>111</v>
      </c>
      <c r="CR3836" s="1" t="s">
        <v>112</v>
      </c>
      <c r="CS3836" s="1" t="s">
        <v>111</v>
      </c>
      <c r="CT3836" s="1" t="s">
        <v>138</v>
      </c>
      <c r="CU3836" s="1" t="s">
        <v>111</v>
      </c>
      <c r="CV3836" s="1" t="s">
        <v>111</v>
      </c>
      <c r="CW3836" s="1" t="s">
        <v>887</v>
      </c>
      <c r="CX3836" s="1">
        <v>16702347976</v>
      </c>
      <c r="CY3836" s="1" t="s">
        <v>888</v>
      </c>
      <c r="CZ3836" s="1" t="s">
        <v>2517</v>
      </c>
      <c r="DA3836" s="1" t="s">
        <v>111</v>
      </c>
      <c r="DB3836" s="1" t="s">
        <v>112</v>
      </c>
    </row>
    <row r="3837" spans="1:111" ht="15.6" customHeight="1" x14ac:dyDescent="0.25">
      <c r="A3837" s="1" t="s">
        <v>15608</v>
      </c>
      <c r="B3837" s="1" t="s">
        <v>1106</v>
      </c>
      <c r="C3837" s="2">
        <v>44349.422890740738</v>
      </c>
      <c r="D3837" s="2">
        <v>44390</v>
      </c>
      <c r="E3837" s="1" t="s">
        <v>110</v>
      </c>
      <c r="F3837" s="2">
        <v>44468.833333333336</v>
      </c>
      <c r="G3837" s="1" t="s">
        <v>112</v>
      </c>
      <c r="H3837" s="1" t="s">
        <v>112</v>
      </c>
      <c r="I3837" s="1" t="s">
        <v>112</v>
      </c>
      <c r="J3837" s="1" t="s">
        <v>1733</v>
      </c>
      <c r="K3837" s="1" t="s">
        <v>1734</v>
      </c>
      <c r="L3837" s="1" t="s">
        <v>1197</v>
      </c>
      <c r="M3837" s="1" t="s">
        <v>138</v>
      </c>
      <c r="N3837" s="1" t="s">
        <v>116</v>
      </c>
      <c r="O3837" s="1" t="s">
        <v>117</v>
      </c>
      <c r="P3837" s="9">
        <v>96950</v>
      </c>
      <c r="Q3837" s="1" t="s">
        <v>118</v>
      </c>
      <c r="S3837" s="1">
        <v>16702859009</v>
      </c>
      <c r="U3837" s="1">
        <v>53131</v>
      </c>
      <c r="V3837" s="1" t="s">
        <v>119</v>
      </c>
      <c r="X3837" s="1" t="s">
        <v>1735</v>
      </c>
      <c r="Y3837" s="1" t="s">
        <v>1736</v>
      </c>
      <c r="AA3837" s="1" t="s">
        <v>245</v>
      </c>
      <c r="AB3837" s="1" t="s">
        <v>1197</v>
      </c>
      <c r="AC3837" s="1" t="s">
        <v>138</v>
      </c>
      <c r="AD3837" s="1" t="s">
        <v>116</v>
      </c>
      <c r="AE3837" s="1" t="s">
        <v>117</v>
      </c>
      <c r="AF3837" s="9">
        <v>96950</v>
      </c>
      <c r="AG3837" s="1" t="s">
        <v>118</v>
      </c>
      <c r="AI3837" s="1">
        <v>16706702859</v>
      </c>
      <c r="AK3837" s="1" t="s">
        <v>1737</v>
      </c>
      <c r="BC3837" s="1" t="str">
        <f>"43-4051.00"</f>
        <v>43-4051.00</v>
      </c>
      <c r="BD3837" s="1" t="s">
        <v>2452</v>
      </c>
      <c r="BE3837" s="1" t="s">
        <v>15609</v>
      </c>
      <c r="BF3837" s="1" t="s">
        <v>10137</v>
      </c>
      <c r="BG3837" s="1">
        <v>6</v>
      </c>
      <c r="BH3837" s="1">
        <v>5</v>
      </c>
      <c r="BI3837" s="2">
        <v>44470</v>
      </c>
      <c r="BJ3837" s="2">
        <v>44834</v>
      </c>
      <c r="BK3837" s="2">
        <v>44470</v>
      </c>
      <c r="BL3837" s="2">
        <v>44834</v>
      </c>
      <c r="BM3837" s="1">
        <v>40</v>
      </c>
      <c r="BN3837" s="1">
        <v>0</v>
      </c>
      <c r="BO3837" s="1">
        <v>8</v>
      </c>
      <c r="BP3837" s="1">
        <v>8</v>
      </c>
      <c r="BQ3837" s="1">
        <v>8</v>
      </c>
      <c r="BR3837" s="1">
        <v>8</v>
      </c>
      <c r="BS3837" s="1">
        <v>8</v>
      </c>
      <c r="BT3837" s="1">
        <v>0</v>
      </c>
      <c r="BU3837" s="1" t="str">
        <f t="shared" si="93"/>
        <v>8:00 AM</v>
      </c>
      <c r="BV3837" s="1" t="str">
        <f>"5:00 PM"</f>
        <v>5:00 PM</v>
      </c>
      <c r="BW3837" s="1" t="s">
        <v>135</v>
      </c>
      <c r="BX3837" s="1">
        <v>0</v>
      </c>
      <c r="BY3837" s="1">
        <v>12</v>
      </c>
      <c r="BZ3837" s="1" t="s">
        <v>112</v>
      </c>
      <c r="CB3837" s="1" t="s">
        <v>15610</v>
      </c>
      <c r="CC3837" s="1" t="s">
        <v>1197</v>
      </c>
      <c r="CD3837" s="1" t="s">
        <v>138</v>
      </c>
      <c r="CE3837" s="1" t="s">
        <v>116</v>
      </c>
      <c r="CF3837" s="1" t="s">
        <v>117</v>
      </c>
      <c r="CG3837" s="1">
        <v>96950</v>
      </c>
      <c r="CH3837" s="3">
        <v>9.2200000000000006</v>
      </c>
      <c r="CI3837" s="3">
        <v>9.2200000000000006</v>
      </c>
      <c r="CJ3837" s="3">
        <v>13.83</v>
      </c>
      <c r="CK3837" s="3">
        <v>13.83</v>
      </c>
      <c r="CL3837" s="1" t="s">
        <v>137</v>
      </c>
      <c r="CM3837" s="1" t="s">
        <v>138</v>
      </c>
      <c r="CN3837" s="1" t="s">
        <v>139</v>
      </c>
      <c r="CP3837" s="1" t="s">
        <v>112</v>
      </c>
      <c r="CQ3837" s="1" t="s">
        <v>111</v>
      </c>
      <c r="CR3837" s="1" t="s">
        <v>112</v>
      </c>
      <c r="CS3837" s="1" t="s">
        <v>111</v>
      </c>
      <c r="CT3837" s="1" t="s">
        <v>138</v>
      </c>
      <c r="CU3837" s="1" t="s">
        <v>111</v>
      </c>
      <c r="CV3837" s="1" t="s">
        <v>138</v>
      </c>
      <c r="CW3837" s="1" t="s">
        <v>1620</v>
      </c>
      <c r="CX3837" s="1">
        <v>16702859009</v>
      </c>
      <c r="CY3837" s="1" t="s">
        <v>1737</v>
      </c>
      <c r="CZ3837" s="1" t="s">
        <v>138</v>
      </c>
      <c r="DA3837" s="1" t="s">
        <v>111</v>
      </c>
      <c r="DB3837" s="1" t="s">
        <v>112</v>
      </c>
    </row>
    <row r="3838" spans="1:111" ht="15.6" customHeight="1" x14ac:dyDescent="0.25">
      <c r="A3838" s="1" t="s">
        <v>15794</v>
      </c>
      <c r="B3838" s="1" t="s">
        <v>1106</v>
      </c>
      <c r="C3838" s="2">
        <v>44050.846463078706</v>
      </c>
      <c r="D3838" s="2">
        <v>44118</v>
      </c>
      <c r="E3838" s="1" t="s">
        <v>110</v>
      </c>
      <c r="F3838" s="2">
        <v>44103.833333333336</v>
      </c>
      <c r="G3838" s="1" t="s">
        <v>111</v>
      </c>
      <c r="H3838" s="1" t="s">
        <v>112</v>
      </c>
      <c r="I3838" s="1" t="s">
        <v>112</v>
      </c>
      <c r="J3838" s="1" t="s">
        <v>12639</v>
      </c>
      <c r="K3838" s="1" t="s">
        <v>138</v>
      </c>
      <c r="L3838" s="1" t="s">
        <v>15795</v>
      </c>
      <c r="M3838" s="1" t="s">
        <v>15796</v>
      </c>
      <c r="N3838" s="1" t="s">
        <v>116</v>
      </c>
      <c r="O3838" s="1" t="s">
        <v>117</v>
      </c>
      <c r="P3838" s="9">
        <v>96950</v>
      </c>
      <c r="Q3838" s="1" t="s">
        <v>118</v>
      </c>
      <c r="R3838" s="1" t="s">
        <v>138</v>
      </c>
      <c r="S3838" s="1">
        <v>16702878109</v>
      </c>
      <c r="U3838" s="1">
        <v>722320</v>
      </c>
      <c r="V3838" s="1" t="s">
        <v>119</v>
      </c>
      <c r="X3838" s="1" t="s">
        <v>12641</v>
      </c>
      <c r="Y3838" s="1" t="s">
        <v>12642</v>
      </c>
      <c r="Z3838" s="1" t="s">
        <v>12643</v>
      </c>
      <c r="AA3838" s="1" t="s">
        <v>245</v>
      </c>
      <c r="AB3838" s="1" t="s">
        <v>15795</v>
      </c>
      <c r="AC3838" s="1" t="s">
        <v>15797</v>
      </c>
      <c r="AD3838" s="1" t="s">
        <v>116</v>
      </c>
      <c r="AE3838" s="1" t="s">
        <v>117</v>
      </c>
      <c r="AF3838" s="9">
        <v>96950</v>
      </c>
      <c r="AG3838" s="1" t="s">
        <v>118</v>
      </c>
      <c r="AH3838" s="1" t="s">
        <v>138</v>
      </c>
      <c r="AI3838" s="1">
        <v>16702878109</v>
      </c>
      <c r="AK3838" s="1" t="s">
        <v>15798</v>
      </c>
      <c r="BC3838" s="1" t="str">
        <f>"35-3021.00"</f>
        <v>35-3021.00</v>
      </c>
      <c r="BD3838" s="1" t="s">
        <v>2867</v>
      </c>
      <c r="BE3838" s="1" t="s">
        <v>15799</v>
      </c>
      <c r="BF3838" s="1" t="s">
        <v>15800</v>
      </c>
      <c r="BG3838" s="1">
        <v>4</v>
      </c>
      <c r="BH3838" s="1">
        <v>2</v>
      </c>
      <c r="BI3838" s="2">
        <v>44105</v>
      </c>
      <c r="BJ3838" s="2">
        <v>44469</v>
      </c>
      <c r="BK3838" s="2">
        <v>44118</v>
      </c>
      <c r="BL3838" s="2">
        <v>44469</v>
      </c>
      <c r="BM3838" s="1">
        <v>35</v>
      </c>
      <c r="BN3838" s="1">
        <v>0</v>
      </c>
      <c r="BO3838" s="1">
        <v>7</v>
      </c>
      <c r="BP3838" s="1">
        <v>7</v>
      </c>
      <c r="BQ3838" s="1">
        <v>7</v>
      </c>
      <c r="BR3838" s="1">
        <v>7</v>
      </c>
      <c r="BS3838" s="1">
        <v>7</v>
      </c>
      <c r="BT3838" s="1">
        <v>0</v>
      </c>
      <c r="BU3838" s="1" t="str">
        <f t="shared" si="93"/>
        <v>8:00 AM</v>
      </c>
      <c r="BV3838" s="1" t="str">
        <f>"5:00 PM"</f>
        <v>5:00 PM</v>
      </c>
      <c r="BW3838" s="1" t="s">
        <v>135</v>
      </c>
      <c r="BX3838" s="1">
        <v>1</v>
      </c>
      <c r="BY3838" s="1">
        <v>3</v>
      </c>
      <c r="BZ3838" s="1" t="s">
        <v>112</v>
      </c>
      <c r="CA3838" s="1">
        <v>0</v>
      </c>
      <c r="CB3838" s="4" t="s">
        <v>15801</v>
      </c>
      <c r="CC3838" s="1" t="s">
        <v>15795</v>
      </c>
      <c r="CD3838" s="1" t="s">
        <v>15797</v>
      </c>
      <c r="CE3838" s="1" t="s">
        <v>116</v>
      </c>
      <c r="CF3838" s="1" t="s">
        <v>117</v>
      </c>
      <c r="CG3838" s="1">
        <v>96950</v>
      </c>
      <c r="CH3838" s="3">
        <v>9.75</v>
      </c>
      <c r="CI3838" s="3">
        <v>9.75</v>
      </c>
      <c r="CJ3838" s="3">
        <v>14.63</v>
      </c>
      <c r="CK3838" s="3">
        <v>14.63</v>
      </c>
      <c r="CL3838" s="1" t="s">
        <v>137</v>
      </c>
      <c r="CM3838" s="1" t="s">
        <v>331</v>
      </c>
      <c r="CN3838" s="1" t="s">
        <v>139</v>
      </c>
      <c r="CP3838" s="1" t="s">
        <v>112</v>
      </c>
      <c r="CQ3838" s="1" t="s">
        <v>111</v>
      </c>
      <c r="CR3838" s="1" t="s">
        <v>111</v>
      </c>
      <c r="CS3838" s="1" t="s">
        <v>111</v>
      </c>
      <c r="CT3838" s="1" t="s">
        <v>111</v>
      </c>
      <c r="CU3838" s="1" t="s">
        <v>111</v>
      </c>
      <c r="CV3838" s="1" t="s">
        <v>111</v>
      </c>
      <c r="CW3838" s="1" t="s">
        <v>15802</v>
      </c>
      <c r="CX3838" s="1">
        <v>16702878109</v>
      </c>
      <c r="CY3838" s="1" t="s">
        <v>15798</v>
      </c>
      <c r="CZ3838" s="1" t="s">
        <v>161</v>
      </c>
      <c r="DA3838" s="1" t="s">
        <v>111</v>
      </c>
      <c r="DB3838" s="1" t="s">
        <v>112</v>
      </c>
    </row>
    <row r="3839" spans="1:111" ht="15.6" customHeight="1" x14ac:dyDescent="0.25">
      <c r="A3839" s="1" t="s">
        <v>15911</v>
      </c>
      <c r="B3839" s="1" t="s">
        <v>1106</v>
      </c>
      <c r="C3839" s="2">
        <v>44291.8986</v>
      </c>
      <c r="D3839" s="2">
        <v>44328</v>
      </c>
      <c r="E3839" s="1" t="s">
        <v>110</v>
      </c>
      <c r="F3839" s="2">
        <v>44468.833333333336</v>
      </c>
      <c r="G3839" s="1" t="s">
        <v>112</v>
      </c>
      <c r="H3839" s="1" t="s">
        <v>112</v>
      </c>
      <c r="I3839" s="1" t="s">
        <v>112</v>
      </c>
      <c r="J3839" s="1" t="s">
        <v>3705</v>
      </c>
      <c r="K3839" s="1" t="s">
        <v>3706</v>
      </c>
      <c r="L3839" s="1" t="s">
        <v>3707</v>
      </c>
      <c r="M3839" s="1" t="s">
        <v>3708</v>
      </c>
      <c r="N3839" s="1" t="s">
        <v>116</v>
      </c>
      <c r="O3839" s="1" t="s">
        <v>117</v>
      </c>
      <c r="P3839" s="9">
        <v>96950</v>
      </c>
      <c r="Q3839" s="1" t="s">
        <v>118</v>
      </c>
      <c r="R3839" s="1" t="s">
        <v>138</v>
      </c>
      <c r="S3839" s="1">
        <v>16702343423</v>
      </c>
      <c r="U3839" s="1">
        <v>332321</v>
      </c>
      <c r="V3839" s="1" t="s">
        <v>119</v>
      </c>
      <c r="X3839" s="1" t="s">
        <v>3709</v>
      </c>
      <c r="Y3839" s="1" t="s">
        <v>3525</v>
      </c>
      <c r="Z3839" s="1" t="s">
        <v>138</v>
      </c>
      <c r="AA3839" s="1" t="s">
        <v>3710</v>
      </c>
      <c r="AB3839" s="1" t="s">
        <v>3707</v>
      </c>
      <c r="AC3839" s="1" t="s">
        <v>3711</v>
      </c>
      <c r="AD3839" s="1" t="s">
        <v>116</v>
      </c>
      <c r="AE3839" s="1" t="s">
        <v>117</v>
      </c>
      <c r="AF3839" s="9">
        <v>96950</v>
      </c>
      <c r="AG3839" s="1" t="s">
        <v>118</v>
      </c>
      <c r="AH3839" s="1" t="s">
        <v>138</v>
      </c>
      <c r="AI3839" s="1">
        <v>16702343423</v>
      </c>
      <c r="AK3839" s="1" t="s">
        <v>3712</v>
      </c>
      <c r="BC3839" s="1" t="str">
        <f>"51-9198.00"</f>
        <v>51-9198.00</v>
      </c>
      <c r="BD3839" s="1" t="s">
        <v>1924</v>
      </c>
      <c r="BE3839" s="1" t="s">
        <v>3713</v>
      </c>
      <c r="BF3839" s="1" t="s">
        <v>3714</v>
      </c>
      <c r="BG3839" s="1">
        <v>4</v>
      </c>
      <c r="BH3839" s="1">
        <v>3</v>
      </c>
      <c r="BI3839" s="2">
        <v>44470</v>
      </c>
      <c r="BJ3839" s="2">
        <v>44834</v>
      </c>
      <c r="BK3839" s="2">
        <v>44470</v>
      </c>
      <c r="BL3839" s="2">
        <v>44834</v>
      </c>
      <c r="BM3839" s="1">
        <v>40</v>
      </c>
      <c r="BN3839" s="1">
        <v>0</v>
      </c>
      <c r="BO3839" s="1">
        <v>8</v>
      </c>
      <c r="BP3839" s="1">
        <v>8</v>
      </c>
      <c r="BQ3839" s="1">
        <v>8</v>
      </c>
      <c r="BR3839" s="1">
        <v>8</v>
      </c>
      <c r="BS3839" s="1">
        <v>8</v>
      </c>
      <c r="BT3839" s="1">
        <v>0</v>
      </c>
      <c r="BU3839" s="1" t="str">
        <f t="shared" si="93"/>
        <v>8:00 AM</v>
      </c>
      <c r="BV3839" s="1" t="str">
        <f>"5:00 PM"</f>
        <v>5:00 PM</v>
      </c>
      <c r="BW3839" s="1" t="s">
        <v>135</v>
      </c>
      <c r="BX3839" s="1">
        <v>0</v>
      </c>
      <c r="BY3839" s="1">
        <v>12</v>
      </c>
      <c r="BZ3839" s="1" t="s">
        <v>112</v>
      </c>
      <c r="CA3839" s="1">
        <v>0</v>
      </c>
      <c r="CB3839" s="1" t="s">
        <v>3715</v>
      </c>
      <c r="CC3839" s="1" t="s">
        <v>3707</v>
      </c>
      <c r="CD3839" s="1" t="s">
        <v>3708</v>
      </c>
      <c r="CE3839" s="1" t="s">
        <v>116</v>
      </c>
      <c r="CF3839" s="1" t="s">
        <v>117</v>
      </c>
      <c r="CG3839" s="1">
        <v>96950</v>
      </c>
      <c r="CH3839" s="3">
        <v>7.54</v>
      </c>
      <c r="CI3839" s="3">
        <v>7.54</v>
      </c>
      <c r="CJ3839" s="3">
        <v>11.31</v>
      </c>
      <c r="CK3839" s="3">
        <v>11.31</v>
      </c>
      <c r="CL3839" s="1" t="s">
        <v>137</v>
      </c>
      <c r="CM3839" s="1" t="s">
        <v>230</v>
      </c>
      <c r="CN3839" s="1" t="s">
        <v>139</v>
      </c>
      <c r="CP3839" s="1" t="s">
        <v>112</v>
      </c>
      <c r="CQ3839" s="1" t="s">
        <v>111</v>
      </c>
      <c r="CR3839" s="1" t="s">
        <v>111</v>
      </c>
      <c r="CS3839" s="1" t="s">
        <v>111</v>
      </c>
      <c r="CT3839" s="1" t="s">
        <v>138</v>
      </c>
      <c r="CU3839" s="1" t="s">
        <v>111</v>
      </c>
      <c r="CV3839" s="1" t="s">
        <v>138</v>
      </c>
      <c r="CW3839" s="1" t="s">
        <v>15912</v>
      </c>
      <c r="CX3839" s="1">
        <v>16702343423</v>
      </c>
      <c r="CY3839" s="1" t="s">
        <v>3712</v>
      </c>
      <c r="CZ3839" s="1" t="s">
        <v>168</v>
      </c>
      <c r="DA3839" s="1" t="s">
        <v>111</v>
      </c>
      <c r="DB3839" s="1" t="s">
        <v>112</v>
      </c>
      <c r="DC3839" s="1" t="s">
        <v>13910</v>
      </c>
    </row>
    <row r="3840" spans="1:111" ht="15.6" customHeight="1" x14ac:dyDescent="0.25">
      <c r="A3840" s="1" t="s">
        <v>16048</v>
      </c>
      <c r="B3840" s="1" t="s">
        <v>1106</v>
      </c>
      <c r="C3840" s="2">
        <v>44292.04462523148</v>
      </c>
      <c r="D3840" s="2">
        <v>44356</v>
      </c>
      <c r="E3840" s="1" t="s">
        <v>110</v>
      </c>
      <c r="F3840" s="2">
        <v>44468.833333333336</v>
      </c>
      <c r="G3840" s="1" t="s">
        <v>112</v>
      </c>
      <c r="H3840" s="1" t="s">
        <v>112</v>
      </c>
      <c r="I3840" s="1" t="s">
        <v>112</v>
      </c>
      <c r="J3840" s="1" t="s">
        <v>1152</v>
      </c>
      <c r="K3840" s="1" t="s">
        <v>1153</v>
      </c>
      <c r="L3840" s="1" t="s">
        <v>1154</v>
      </c>
      <c r="M3840" s="1" t="s">
        <v>1155</v>
      </c>
      <c r="N3840" s="1" t="s">
        <v>116</v>
      </c>
      <c r="O3840" s="1" t="s">
        <v>117</v>
      </c>
      <c r="P3840" s="9">
        <v>96950</v>
      </c>
      <c r="Q3840" s="1" t="s">
        <v>118</v>
      </c>
      <c r="S3840" s="1">
        <v>16702355379</v>
      </c>
      <c r="U3840" s="1">
        <v>72251</v>
      </c>
      <c r="V3840" s="1" t="s">
        <v>119</v>
      </c>
      <c r="X3840" s="1" t="s">
        <v>1156</v>
      </c>
      <c r="Y3840" s="1" t="s">
        <v>1157</v>
      </c>
      <c r="Z3840" s="1" t="s">
        <v>1158</v>
      </c>
      <c r="AA3840" s="1" t="s">
        <v>373</v>
      </c>
      <c r="AB3840" s="1" t="s">
        <v>1154</v>
      </c>
      <c r="AC3840" s="1" t="s">
        <v>1155</v>
      </c>
      <c r="AD3840" s="1" t="s">
        <v>116</v>
      </c>
      <c r="AE3840" s="1" t="s">
        <v>117</v>
      </c>
      <c r="AF3840" s="9">
        <v>96950</v>
      </c>
      <c r="AG3840" s="1" t="s">
        <v>118</v>
      </c>
      <c r="AI3840" s="1">
        <v>16702355379</v>
      </c>
      <c r="AK3840" s="1" t="s">
        <v>1159</v>
      </c>
      <c r="BC3840" s="1" t="str">
        <f>"35-3022.00"</f>
        <v>35-3022.00</v>
      </c>
      <c r="BD3840" s="1" t="s">
        <v>4475</v>
      </c>
      <c r="BE3840" s="1" t="s">
        <v>7190</v>
      </c>
      <c r="BF3840" s="1" t="s">
        <v>7191</v>
      </c>
      <c r="BG3840" s="1">
        <v>7</v>
      </c>
      <c r="BH3840" s="1">
        <v>6</v>
      </c>
      <c r="BI3840" s="2">
        <v>44470</v>
      </c>
      <c r="BJ3840" s="2">
        <v>44834</v>
      </c>
      <c r="BK3840" s="2">
        <v>44470</v>
      </c>
      <c r="BL3840" s="2">
        <v>44834</v>
      </c>
      <c r="BM3840" s="1">
        <v>35</v>
      </c>
      <c r="BN3840" s="1">
        <v>7</v>
      </c>
      <c r="BO3840" s="1">
        <v>0</v>
      </c>
      <c r="BP3840" s="1">
        <v>7</v>
      </c>
      <c r="BQ3840" s="1">
        <v>0</v>
      </c>
      <c r="BR3840" s="1">
        <v>7</v>
      </c>
      <c r="BS3840" s="1">
        <v>7</v>
      </c>
      <c r="BT3840" s="1">
        <v>7</v>
      </c>
      <c r="BU3840" s="1" t="str">
        <f>"7:00 AM"</f>
        <v>7:00 AM</v>
      </c>
      <c r="BV3840" s="1" t="str">
        <f>"2:00 PM"</f>
        <v>2:00 PM</v>
      </c>
      <c r="BW3840" s="1" t="s">
        <v>135</v>
      </c>
      <c r="BX3840" s="1">
        <v>0</v>
      </c>
      <c r="BY3840" s="1">
        <v>3</v>
      </c>
      <c r="BZ3840" s="1" t="s">
        <v>112</v>
      </c>
      <c r="CA3840" s="1">
        <v>0</v>
      </c>
      <c r="CB3840" s="1" t="s">
        <v>7192</v>
      </c>
      <c r="CC3840" s="1" t="s">
        <v>1154</v>
      </c>
      <c r="CD3840" s="1" t="s">
        <v>1155</v>
      </c>
      <c r="CE3840" s="1" t="s">
        <v>116</v>
      </c>
      <c r="CF3840" s="1" t="s">
        <v>117</v>
      </c>
      <c r="CG3840" s="1">
        <v>96950</v>
      </c>
      <c r="CH3840" s="3">
        <v>8.15</v>
      </c>
      <c r="CI3840" s="3">
        <v>8.5</v>
      </c>
      <c r="CJ3840" s="3">
        <v>12.22</v>
      </c>
      <c r="CK3840" s="3">
        <v>12.75</v>
      </c>
      <c r="CL3840" s="1" t="s">
        <v>137</v>
      </c>
      <c r="CM3840" s="1" t="s">
        <v>362</v>
      </c>
      <c r="CN3840" s="1" t="s">
        <v>139</v>
      </c>
      <c r="CP3840" s="1" t="s">
        <v>112</v>
      </c>
      <c r="CQ3840" s="1" t="s">
        <v>111</v>
      </c>
      <c r="CR3840" s="1" t="s">
        <v>112</v>
      </c>
      <c r="CS3840" s="1" t="s">
        <v>111</v>
      </c>
      <c r="CT3840" s="1" t="s">
        <v>111</v>
      </c>
      <c r="CU3840" s="1" t="s">
        <v>111</v>
      </c>
      <c r="CV3840" s="1" t="s">
        <v>138</v>
      </c>
      <c r="CW3840" s="1" t="s">
        <v>1164</v>
      </c>
      <c r="CX3840" s="1">
        <v>16702355379</v>
      </c>
      <c r="CY3840" s="1" t="s">
        <v>1165</v>
      </c>
      <c r="CZ3840" s="1" t="s">
        <v>1166</v>
      </c>
      <c r="DA3840" s="1" t="s">
        <v>111</v>
      </c>
      <c r="DB3840" s="1" t="s">
        <v>112</v>
      </c>
      <c r="DF3840" s="1" t="s">
        <v>230</v>
      </c>
      <c r="DG3840" s="1" t="s">
        <v>138</v>
      </c>
    </row>
    <row r="3841" spans="1:111" ht="15.6" customHeight="1" x14ac:dyDescent="0.25">
      <c r="A3841" s="1" t="s">
        <v>16135</v>
      </c>
      <c r="B3841" s="1" t="s">
        <v>1106</v>
      </c>
      <c r="C3841" s="2">
        <v>44376.826215624998</v>
      </c>
      <c r="D3841" s="2">
        <v>44425</v>
      </c>
      <c r="E3841" s="1" t="s">
        <v>180</v>
      </c>
      <c r="G3841" s="1" t="s">
        <v>112</v>
      </c>
      <c r="H3841" s="1" t="s">
        <v>112</v>
      </c>
      <c r="I3841" s="1" t="s">
        <v>112</v>
      </c>
      <c r="J3841" s="1" t="s">
        <v>6564</v>
      </c>
      <c r="K3841" s="1" t="s">
        <v>8207</v>
      </c>
      <c r="L3841" s="1" t="s">
        <v>6566</v>
      </c>
      <c r="M3841" s="1" t="s">
        <v>15512</v>
      </c>
      <c r="N3841" s="1" t="s">
        <v>116</v>
      </c>
      <c r="O3841" s="1" t="s">
        <v>117</v>
      </c>
      <c r="P3841" s="9">
        <v>96950</v>
      </c>
      <c r="Q3841" s="1" t="s">
        <v>118</v>
      </c>
      <c r="S3841" s="1">
        <v>16703227251</v>
      </c>
      <c r="U3841" s="1">
        <v>312112</v>
      </c>
      <c r="V3841" s="1" t="s">
        <v>119</v>
      </c>
      <c r="X3841" s="1" t="s">
        <v>6567</v>
      </c>
      <c r="Y3841" s="1" t="s">
        <v>2883</v>
      </c>
      <c r="Z3841" s="1" t="s">
        <v>6568</v>
      </c>
      <c r="AA3841" s="1" t="s">
        <v>245</v>
      </c>
      <c r="AB3841" s="1" t="s">
        <v>6566</v>
      </c>
      <c r="AD3841" s="1" t="s">
        <v>116</v>
      </c>
      <c r="AE3841" s="1" t="s">
        <v>117</v>
      </c>
      <c r="AF3841" s="9">
        <v>96950</v>
      </c>
      <c r="AG3841" s="1" t="s">
        <v>118</v>
      </c>
      <c r="AI3841" s="1">
        <v>16703227251</v>
      </c>
      <c r="AK3841" s="1" t="s">
        <v>6569</v>
      </c>
      <c r="BC3841" s="1" t="str">
        <f>"51-9198.00"</f>
        <v>51-9198.00</v>
      </c>
      <c r="BD3841" s="1" t="s">
        <v>1924</v>
      </c>
      <c r="BE3841" s="1" t="s">
        <v>15513</v>
      </c>
      <c r="BF3841" s="1" t="s">
        <v>15514</v>
      </c>
      <c r="BG3841" s="1">
        <v>3</v>
      </c>
      <c r="BH3841" s="1">
        <v>2</v>
      </c>
      <c r="BI3841" s="2">
        <v>44470</v>
      </c>
      <c r="BJ3841" s="2">
        <v>44834</v>
      </c>
      <c r="BK3841" s="2">
        <v>44470</v>
      </c>
      <c r="BL3841" s="2">
        <v>44834</v>
      </c>
      <c r="BM3841" s="1">
        <v>40</v>
      </c>
      <c r="BN3841" s="1">
        <v>0</v>
      </c>
      <c r="BO3841" s="1">
        <v>7</v>
      </c>
      <c r="BP3841" s="1">
        <v>7</v>
      </c>
      <c r="BQ3841" s="1">
        <v>7</v>
      </c>
      <c r="BR3841" s="1">
        <v>7</v>
      </c>
      <c r="BS3841" s="1">
        <v>7</v>
      </c>
      <c r="BT3841" s="1">
        <v>5</v>
      </c>
      <c r="BU3841" s="1" t="str">
        <f>"7:30 AM"</f>
        <v>7:30 AM</v>
      </c>
      <c r="BV3841" s="1" t="str">
        <f>"3:30 PM"</f>
        <v>3:30 PM</v>
      </c>
      <c r="BW3841" s="1" t="s">
        <v>135</v>
      </c>
      <c r="BX3841" s="1">
        <v>0</v>
      </c>
      <c r="BY3841" s="1">
        <v>6</v>
      </c>
      <c r="BZ3841" s="1" t="s">
        <v>112</v>
      </c>
      <c r="CB3841" s="4" t="s">
        <v>16136</v>
      </c>
      <c r="CC3841" s="1" t="s">
        <v>16137</v>
      </c>
      <c r="CE3841" s="1" t="s">
        <v>116</v>
      </c>
      <c r="CF3841" s="1" t="s">
        <v>117</v>
      </c>
      <c r="CG3841" s="1">
        <v>96950</v>
      </c>
      <c r="CH3841" s="3">
        <v>7.54</v>
      </c>
      <c r="CI3841" s="3">
        <v>7.54</v>
      </c>
      <c r="CJ3841" s="3">
        <v>11.31</v>
      </c>
      <c r="CK3841" s="3">
        <v>11.31</v>
      </c>
      <c r="CL3841" s="1" t="s">
        <v>137</v>
      </c>
      <c r="CN3841" s="1" t="s">
        <v>139</v>
      </c>
      <c r="CP3841" s="1" t="s">
        <v>112</v>
      </c>
      <c r="CQ3841" s="1" t="s">
        <v>111</v>
      </c>
      <c r="CR3841" s="1" t="s">
        <v>112</v>
      </c>
      <c r="CS3841" s="1" t="s">
        <v>111</v>
      </c>
      <c r="CT3841" s="1" t="s">
        <v>138</v>
      </c>
      <c r="CU3841" s="1" t="s">
        <v>111</v>
      </c>
      <c r="CV3841" s="1" t="s">
        <v>111</v>
      </c>
      <c r="CW3841" s="1" t="s">
        <v>16138</v>
      </c>
      <c r="CX3841" s="1">
        <v>16703227251</v>
      </c>
      <c r="CY3841" s="1" t="s">
        <v>6569</v>
      </c>
      <c r="CZ3841" s="1" t="s">
        <v>138</v>
      </c>
      <c r="DA3841" s="1" t="s">
        <v>111</v>
      </c>
      <c r="DB3841" s="1" t="s">
        <v>112</v>
      </c>
    </row>
    <row r="3842" spans="1:111" ht="15.6" customHeight="1" x14ac:dyDescent="0.25">
      <c r="A3842" s="1" t="s">
        <v>16188</v>
      </c>
      <c r="B3842" s="1" t="s">
        <v>1106</v>
      </c>
      <c r="C3842" s="2">
        <v>44374.847412847223</v>
      </c>
      <c r="D3842" s="2">
        <v>44424</v>
      </c>
      <c r="E3842" s="1" t="s">
        <v>180</v>
      </c>
      <c r="G3842" s="1" t="s">
        <v>112</v>
      </c>
      <c r="H3842" s="1" t="s">
        <v>112</v>
      </c>
      <c r="I3842" s="1" t="s">
        <v>112</v>
      </c>
      <c r="J3842" s="1" t="s">
        <v>1635</v>
      </c>
      <c r="L3842" s="1" t="s">
        <v>1636</v>
      </c>
      <c r="M3842" s="1" t="s">
        <v>1637</v>
      </c>
      <c r="N3842" s="1" t="s">
        <v>116</v>
      </c>
      <c r="O3842" s="1" t="s">
        <v>117</v>
      </c>
      <c r="P3842" s="9">
        <v>96950</v>
      </c>
      <c r="Q3842" s="1" t="s">
        <v>118</v>
      </c>
      <c r="S3842" s="1">
        <v>16702358748</v>
      </c>
      <c r="U3842" s="1">
        <v>2362</v>
      </c>
      <c r="V3842" s="1" t="s">
        <v>119</v>
      </c>
      <c r="X3842" s="1" t="s">
        <v>1110</v>
      </c>
      <c r="Y3842" s="1" t="s">
        <v>1111</v>
      </c>
      <c r="Z3842" s="1" t="s">
        <v>1112</v>
      </c>
      <c r="AA3842" s="1" t="s">
        <v>245</v>
      </c>
      <c r="AB3842" s="1" t="s">
        <v>1120</v>
      </c>
      <c r="AC3842" s="1" t="s">
        <v>1009</v>
      </c>
      <c r="AD3842" s="1" t="s">
        <v>116</v>
      </c>
      <c r="AE3842" s="1" t="s">
        <v>117</v>
      </c>
      <c r="AF3842" s="9">
        <v>96950</v>
      </c>
      <c r="AG3842" s="1" t="s">
        <v>118</v>
      </c>
      <c r="AI3842" s="1">
        <v>16702358748</v>
      </c>
      <c r="AK3842" s="1" t="s">
        <v>1115</v>
      </c>
      <c r="BC3842" s="1" t="str">
        <f>"47-2111.00"</f>
        <v>47-2111.00</v>
      </c>
      <c r="BD3842" s="1" t="s">
        <v>1792</v>
      </c>
      <c r="BE3842" s="1" t="s">
        <v>8201</v>
      </c>
      <c r="BF3842" s="1" t="s">
        <v>1794</v>
      </c>
      <c r="BG3842" s="1">
        <v>8</v>
      </c>
      <c r="BH3842" s="1">
        <v>7</v>
      </c>
      <c r="BI3842" s="2">
        <v>44470</v>
      </c>
      <c r="BJ3842" s="2">
        <v>44834</v>
      </c>
      <c r="BK3842" s="2">
        <v>44470</v>
      </c>
      <c r="BL3842" s="2">
        <v>44834</v>
      </c>
      <c r="BM3842" s="1">
        <v>35</v>
      </c>
      <c r="BN3842" s="1">
        <v>0</v>
      </c>
      <c r="BO3842" s="1">
        <v>7</v>
      </c>
      <c r="BP3842" s="1">
        <v>7</v>
      </c>
      <c r="BQ3842" s="1">
        <v>7</v>
      </c>
      <c r="BR3842" s="1">
        <v>7</v>
      </c>
      <c r="BS3842" s="1">
        <v>7</v>
      </c>
      <c r="BT3842" s="1">
        <v>0</v>
      </c>
      <c r="BU3842" s="1" t="str">
        <f>"9:00 AM"</f>
        <v>9:00 AM</v>
      </c>
      <c r="BV3842" s="1" t="str">
        <f>"5:00 PM"</f>
        <v>5:00 PM</v>
      </c>
      <c r="BW3842" s="1" t="s">
        <v>135</v>
      </c>
      <c r="BX3842" s="1">
        <v>0</v>
      </c>
      <c r="BY3842" s="1">
        <v>24</v>
      </c>
      <c r="BZ3842" s="1" t="s">
        <v>112</v>
      </c>
      <c r="CB3842" s="1" t="s">
        <v>8202</v>
      </c>
      <c r="CC3842" s="1" t="s">
        <v>1120</v>
      </c>
      <c r="CD3842" s="1" t="s">
        <v>1009</v>
      </c>
      <c r="CE3842" s="1" t="s">
        <v>116</v>
      </c>
      <c r="CF3842" s="1" t="s">
        <v>117</v>
      </c>
      <c r="CG3842" s="1">
        <v>96950</v>
      </c>
      <c r="CH3842" s="3">
        <v>10.53</v>
      </c>
      <c r="CI3842" s="3">
        <v>10.53</v>
      </c>
      <c r="CJ3842" s="3">
        <v>15.79</v>
      </c>
      <c r="CK3842" s="3">
        <v>15.79</v>
      </c>
      <c r="CL3842" s="1" t="s">
        <v>137</v>
      </c>
      <c r="CN3842" s="1" t="s">
        <v>139</v>
      </c>
      <c r="CP3842" s="1" t="s">
        <v>112</v>
      </c>
      <c r="CQ3842" s="1" t="s">
        <v>111</v>
      </c>
      <c r="CR3842" s="1" t="s">
        <v>112</v>
      </c>
      <c r="CS3842" s="1" t="s">
        <v>111</v>
      </c>
      <c r="CT3842" s="1" t="s">
        <v>138</v>
      </c>
      <c r="CU3842" s="1" t="s">
        <v>111</v>
      </c>
      <c r="CV3842" s="1" t="s">
        <v>138</v>
      </c>
      <c r="CW3842" s="1" t="s">
        <v>1121</v>
      </c>
      <c r="CX3842" s="1">
        <v>16702358748</v>
      </c>
      <c r="CY3842" s="1" t="s">
        <v>1115</v>
      </c>
      <c r="CZ3842" s="1" t="s">
        <v>138</v>
      </c>
      <c r="DA3842" s="1" t="s">
        <v>111</v>
      </c>
      <c r="DB3842" s="1" t="s">
        <v>112</v>
      </c>
    </row>
    <row r="3843" spans="1:111" ht="15.6" customHeight="1" x14ac:dyDescent="0.25">
      <c r="A3843" s="1" t="s">
        <v>16220</v>
      </c>
      <c r="B3843" s="1" t="s">
        <v>1106</v>
      </c>
      <c r="C3843" s="2">
        <v>44411.133296990738</v>
      </c>
      <c r="D3843" s="2">
        <v>44462</v>
      </c>
      <c r="E3843" s="1" t="s">
        <v>110</v>
      </c>
      <c r="F3843" s="2">
        <v>44468.833333333336</v>
      </c>
      <c r="G3843" s="1" t="s">
        <v>112</v>
      </c>
      <c r="H3843" s="1" t="s">
        <v>112</v>
      </c>
      <c r="I3843" s="1" t="s">
        <v>112</v>
      </c>
      <c r="J3843" s="1" t="s">
        <v>5027</v>
      </c>
      <c r="K3843" s="1" t="s">
        <v>5028</v>
      </c>
      <c r="L3843" s="1" t="s">
        <v>3857</v>
      </c>
      <c r="M3843" s="1" t="s">
        <v>3860</v>
      </c>
      <c r="N3843" s="1" t="s">
        <v>2272</v>
      </c>
      <c r="O3843" s="1" t="s">
        <v>117</v>
      </c>
      <c r="P3843" s="9">
        <v>96950</v>
      </c>
      <c r="Q3843" s="1" t="s">
        <v>118</v>
      </c>
      <c r="R3843" s="1" t="s">
        <v>1954</v>
      </c>
      <c r="S3843" s="1">
        <v>16702347000</v>
      </c>
      <c r="U3843" s="1">
        <v>72111</v>
      </c>
      <c r="V3843" s="1" t="s">
        <v>119</v>
      </c>
      <c r="X3843" s="1" t="s">
        <v>2357</v>
      </c>
      <c r="Y3843" s="1" t="s">
        <v>3859</v>
      </c>
      <c r="AA3843" s="1" t="s">
        <v>373</v>
      </c>
      <c r="AB3843" s="1" t="s">
        <v>3857</v>
      </c>
      <c r="AC3843" s="1" t="s">
        <v>3860</v>
      </c>
      <c r="AD3843" s="1" t="s">
        <v>2272</v>
      </c>
      <c r="AE3843" s="1" t="s">
        <v>117</v>
      </c>
      <c r="AF3843" s="9">
        <v>96950</v>
      </c>
      <c r="AG3843" s="1" t="s">
        <v>118</v>
      </c>
      <c r="AI3843" s="1">
        <v>16702347000</v>
      </c>
      <c r="AK3843" s="1" t="s">
        <v>3867</v>
      </c>
      <c r="BC3843" s="1" t="str">
        <f>"35-2014.00"</f>
        <v>35-2014.00</v>
      </c>
      <c r="BD3843" s="1" t="s">
        <v>152</v>
      </c>
      <c r="BE3843" s="1" t="s">
        <v>16221</v>
      </c>
      <c r="BF3843" s="1" t="s">
        <v>154</v>
      </c>
      <c r="BG3843" s="1">
        <v>5</v>
      </c>
      <c r="BH3843" s="1">
        <v>3</v>
      </c>
      <c r="BI3843" s="2">
        <v>44470</v>
      </c>
      <c r="BJ3843" s="2">
        <v>44834</v>
      </c>
      <c r="BK3843" s="2">
        <v>44470</v>
      </c>
      <c r="BL3843" s="2">
        <v>44834</v>
      </c>
      <c r="BM3843" s="1">
        <v>35</v>
      </c>
      <c r="BN3843" s="1">
        <v>0</v>
      </c>
      <c r="BO3843" s="1">
        <v>7</v>
      </c>
      <c r="BP3843" s="1">
        <v>7</v>
      </c>
      <c r="BQ3843" s="1">
        <v>7</v>
      </c>
      <c r="BR3843" s="1">
        <v>7</v>
      </c>
      <c r="BS3843" s="1">
        <v>0</v>
      </c>
      <c r="BT3843" s="1">
        <v>7</v>
      </c>
      <c r="BU3843" s="1" t="str">
        <f>"5:00 AM"</f>
        <v>5:00 AM</v>
      </c>
      <c r="BV3843" s="1" t="str">
        <f>"12:00 PM"</f>
        <v>12:00 PM</v>
      </c>
      <c r="BW3843" s="1" t="s">
        <v>135</v>
      </c>
      <c r="BX3843" s="1">
        <v>0</v>
      </c>
      <c r="BY3843" s="1">
        <v>12</v>
      </c>
      <c r="BZ3843" s="1" t="s">
        <v>112</v>
      </c>
      <c r="CB3843" s="4" t="s">
        <v>16222</v>
      </c>
      <c r="CC3843" s="1" t="s">
        <v>3857</v>
      </c>
      <c r="CD3843" s="1" t="s">
        <v>3860</v>
      </c>
      <c r="CE3843" s="1" t="s">
        <v>2272</v>
      </c>
      <c r="CF3843" s="1" t="s">
        <v>117</v>
      </c>
      <c r="CG3843" s="1">
        <v>96950</v>
      </c>
      <c r="CH3843" s="3">
        <v>8.17</v>
      </c>
      <c r="CI3843" s="3">
        <v>8.68</v>
      </c>
      <c r="CJ3843" s="3">
        <v>12.26</v>
      </c>
      <c r="CK3843" s="3">
        <v>13.02</v>
      </c>
      <c r="CL3843" s="1" t="s">
        <v>137</v>
      </c>
      <c r="CN3843" s="1" t="s">
        <v>139</v>
      </c>
      <c r="CP3843" s="1" t="s">
        <v>112</v>
      </c>
      <c r="CQ3843" s="1" t="s">
        <v>111</v>
      </c>
      <c r="CR3843" s="1" t="s">
        <v>112</v>
      </c>
      <c r="CS3843" s="1" t="s">
        <v>111</v>
      </c>
      <c r="CT3843" s="1" t="s">
        <v>138</v>
      </c>
      <c r="CU3843" s="1" t="s">
        <v>111</v>
      </c>
      <c r="CV3843" s="1" t="s">
        <v>138</v>
      </c>
      <c r="CW3843" s="1" t="s">
        <v>3866</v>
      </c>
      <c r="CX3843" s="1">
        <v>16702347000</v>
      </c>
      <c r="CY3843" s="1" t="s">
        <v>3867</v>
      </c>
      <c r="CZ3843" s="1" t="s">
        <v>138</v>
      </c>
      <c r="DA3843" s="1" t="s">
        <v>111</v>
      </c>
      <c r="DB3843" s="1" t="s">
        <v>112</v>
      </c>
    </row>
    <row r="3844" spans="1:111" ht="15.6" customHeight="1" x14ac:dyDescent="0.25">
      <c r="A3844" s="1" t="s">
        <v>16378</v>
      </c>
      <c r="B3844" s="1" t="s">
        <v>1106</v>
      </c>
      <c r="C3844" s="2">
        <v>44074.030409143517</v>
      </c>
      <c r="D3844" s="2">
        <v>44145</v>
      </c>
      <c r="E3844" s="1" t="s">
        <v>180</v>
      </c>
      <c r="G3844" s="1" t="s">
        <v>111</v>
      </c>
      <c r="H3844" s="1" t="s">
        <v>112</v>
      </c>
      <c r="I3844" s="1" t="s">
        <v>112</v>
      </c>
      <c r="J3844" s="1" t="s">
        <v>550</v>
      </c>
      <c r="K3844" s="1" t="s">
        <v>6969</v>
      </c>
      <c r="L3844" s="1" t="s">
        <v>552</v>
      </c>
      <c r="N3844" s="1" t="s">
        <v>167</v>
      </c>
      <c r="O3844" s="1" t="s">
        <v>117</v>
      </c>
      <c r="P3844" s="9">
        <v>96950</v>
      </c>
      <c r="Q3844" s="1" t="s">
        <v>118</v>
      </c>
      <c r="S3844" s="1">
        <v>16707836342</v>
      </c>
      <c r="U3844" s="1">
        <v>561720</v>
      </c>
      <c r="V3844" s="1" t="s">
        <v>119</v>
      </c>
      <c r="X3844" s="1" t="s">
        <v>553</v>
      </c>
      <c r="Y3844" s="1" t="s">
        <v>554</v>
      </c>
      <c r="Z3844" s="1" t="s">
        <v>555</v>
      </c>
      <c r="AA3844" s="1" t="s">
        <v>171</v>
      </c>
      <c r="AB3844" s="1" t="s">
        <v>552</v>
      </c>
      <c r="AD3844" s="1" t="s">
        <v>167</v>
      </c>
      <c r="AE3844" s="1" t="s">
        <v>117</v>
      </c>
      <c r="AF3844" s="9">
        <v>96950</v>
      </c>
      <c r="AG3844" s="1" t="s">
        <v>118</v>
      </c>
      <c r="AI3844" s="1">
        <v>16707836342</v>
      </c>
      <c r="AK3844" s="1" t="s">
        <v>556</v>
      </c>
      <c r="BC3844" s="1" t="str">
        <f>"37-2012.00"</f>
        <v>37-2012.00</v>
      </c>
      <c r="BD3844" s="1" t="s">
        <v>576</v>
      </c>
      <c r="BE3844" s="1" t="s">
        <v>16379</v>
      </c>
      <c r="BF3844" s="1" t="s">
        <v>16380</v>
      </c>
      <c r="BG3844" s="1">
        <v>8</v>
      </c>
      <c r="BH3844" s="1">
        <v>7</v>
      </c>
      <c r="BI3844" s="2">
        <v>44119</v>
      </c>
      <c r="BJ3844" s="2">
        <v>44469</v>
      </c>
      <c r="BK3844" s="2">
        <v>44145</v>
      </c>
      <c r="BL3844" s="2">
        <v>44469</v>
      </c>
      <c r="BM3844" s="1">
        <v>35</v>
      </c>
      <c r="BN3844" s="1">
        <v>0</v>
      </c>
      <c r="BO3844" s="1">
        <v>7</v>
      </c>
      <c r="BP3844" s="1">
        <v>7</v>
      </c>
      <c r="BQ3844" s="1">
        <v>7</v>
      </c>
      <c r="BR3844" s="1">
        <v>7</v>
      </c>
      <c r="BS3844" s="1">
        <v>7</v>
      </c>
      <c r="BT3844" s="1">
        <v>0</v>
      </c>
      <c r="BU3844" s="1" t="str">
        <f>"8:00 AM"</f>
        <v>8:00 AM</v>
      </c>
      <c r="BV3844" s="1" t="str">
        <f>"4:00 AM"</f>
        <v>4:00 AM</v>
      </c>
      <c r="BW3844" s="1" t="s">
        <v>230</v>
      </c>
      <c r="BX3844" s="1">
        <v>0</v>
      </c>
      <c r="BY3844" s="1">
        <v>0</v>
      </c>
      <c r="BZ3844" s="1" t="s">
        <v>112</v>
      </c>
      <c r="CA3844" s="1">
        <v>0</v>
      </c>
      <c r="CB3844" s="4" t="s">
        <v>16381</v>
      </c>
      <c r="CC3844" s="1" t="s">
        <v>6973</v>
      </c>
      <c r="CD3844" s="1" t="s">
        <v>560</v>
      </c>
      <c r="CE3844" s="1" t="s">
        <v>167</v>
      </c>
      <c r="CF3844" s="1" t="s">
        <v>117</v>
      </c>
      <c r="CG3844" s="1">
        <v>96950</v>
      </c>
      <c r="CH3844" s="3">
        <v>7.33</v>
      </c>
      <c r="CI3844" s="3">
        <v>7.33</v>
      </c>
      <c r="CJ3844" s="3">
        <v>10.99</v>
      </c>
      <c r="CK3844" s="3">
        <v>10.99</v>
      </c>
      <c r="CL3844" s="1" t="s">
        <v>137</v>
      </c>
      <c r="CN3844" s="1" t="s">
        <v>139</v>
      </c>
      <c r="CP3844" s="1" t="s">
        <v>112</v>
      </c>
      <c r="CQ3844" s="1" t="s">
        <v>111</v>
      </c>
      <c r="CR3844" s="1" t="s">
        <v>112</v>
      </c>
      <c r="CS3844" s="1" t="s">
        <v>111</v>
      </c>
      <c r="CT3844" s="1" t="s">
        <v>138</v>
      </c>
      <c r="CU3844" s="1" t="s">
        <v>111</v>
      </c>
      <c r="CV3844" s="1" t="s">
        <v>138</v>
      </c>
      <c r="CW3844" s="1" t="s">
        <v>2575</v>
      </c>
      <c r="CX3844" s="1">
        <v>16707836342</v>
      </c>
      <c r="CY3844" s="1" t="s">
        <v>556</v>
      </c>
      <c r="CZ3844" s="1" t="s">
        <v>428</v>
      </c>
      <c r="DA3844" s="1" t="s">
        <v>111</v>
      </c>
      <c r="DB3844" s="1" t="s">
        <v>112</v>
      </c>
    </row>
    <row r="3845" spans="1:111" ht="15.6" customHeight="1" x14ac:dyDescent="0.25">
      <c r="A3845" s="1" t="s">
        <v>16773</v>
      </c>
      <c r="B3845" s="1" t="s">
        <v>1106</v>
      </c>
      <c r="C3845" s="2">
        <v>44411.124364699077</v>
      </c>
      <c r="D3845" s="2">
        <v>44449</v>
      </c>
      <c r="E3845" s="1" t="s">
        <v>110</v>
      </c>
      <c r="F3845" s="2">
        <v>44468.833333333336</v>
      </c>
      <c r="G3845" s="1" t="s">
        <v>112</v>
      </c>
      <c r="H3845" s="1" t="s">
        <v>112</v>
      </c>
      <c r="I3845" s="1" t="s">
        <v>112</v>
      </c>
      <c r="J3845" s="1" t="s">
        <v>3855</v>
      </c>
      <c r="K3845" s="1" t="s">
        <v>3856</v>
      </c>
      <c r="L3845" s="1" t="s">
        <v>3857</v>
      </c>
      <c r="M3845" s="1" t="s">
        <v>3860</v>
      </c>
      <c r="N3845" s="1" t="s">
        <v>2272</v>
      </c>
      <c r="O3845" s="1" t="s">
        <v>117</v>
      </c>
      <c r="P3845" s="9">
        <v>96950</v>
      </c>
      <c r="Q3845" s="1" t="s">
        <v>118</v>
      </c>
      <c r="R3845" s="1" t="s">
        <v>1954</v>
      </c>
      <c r="S3845" s="1">
        <v>16702347000</v>
      </c>
      <c r="U3845" s="1">
        <v>72111</v>
      </c>
      <c r="V3845" s="1" t="s">
        <v>119</v>
      </c>
      <c r="X3845" s="1" t="s">
        <v>2357</v>
      </c>
      <c r="Y3845" s="1" t="s">
        <v>3859</v>
      </c>
      <c r="AA3845" s="1" t="s">
        <v>5534</v>
      </c>
      <c r="AB3845" s="1" t="s">
        <v>3857</v>
      </c>
      <c r="AC3845" s="1" t="s">
        <v>3860</v>
      </c>
      <c r="AD3845" s="1" t="s">
        <v>2272</v>
      </c>
      <c r="AE3845" s="1" t="s">
        <v>117</v>
      </c>
      <c r="AF3845" s="9">
        <v>96950</v>
      </c>
      <c r="AG3845" s="1" t="s">
        <v>118</v>
      </c>
      <c r="AI3845" s="1">
        <v>16702347000</v>
      </c>
      <c r="AK3845" s="1" t="s">
        <v>3867</v>
      </c>
      <c r="BC3845" s="1" t="str">
        <f>"35-3031.00"</f>
        <v>35-3031.00</v>
      </c>
      <c r="BD3845" s="1" t="s">
        <v>174</v>
      </c>
      <c r="BE3845" s="1" t="s">
        <v>16774</v>
      </c>
      <c r="BF3845" s="1" t="s">
        <v>10625</v>
      </c>
      <c r="BG3845" s="1">
        <v>5</v>
      </c>
      <c r="BH3845" s="1">
        <v>1</v>
      </c>
      <c r="BI3845" s="2">
        <v>44470</v>
      </c>
      <c r="BJ3845" s="2">
        <v>44834</v>
      </c>
      <c r="BK3845" s="2">
        <v>44470</v>
      </c>
      <c r="BL3845" s="2">
        <v>44834</v>
      </c>
      <c r="BM3845" s="1">
        <v>35</v>
      </c>
      <c r="BN3845" s="1">
        <v>7</v>
      </c>
      <c r="BO3845" s="1">
        <v>7</v>
      </c>
      <c r="BP3845" s="1">
        <v>7</v>
      </c>
      <c r="BQ3845" s="1">
        <v>7</v>
      </c>
      <c r="BR3845" s="1">
        <v>0</v>
      </c>
      <c r="BS3845" s="1">
        <v>7</v>
      </c>
      <c r="BT3845" s="1">
        <v>0</v>
      </c>
      <c r="BU3845" s="1" t="str">
        <f>"6:00 AM"</f>
        <v>6:00 AM</v>
      </c>
      <c r="BV3845" s="1" t="str">
        <f>"1:00 PM"</f>
        <v>1:00 PM</v>
      </c>
      <c r="BW3845" s="1" t="s">
        <v>135</v>
      </c>
      <c r="BX3845" s="1">
        <v>0</v>
      </c>
      <c r="BY3845" s="1">
        <v>3</v>
      </c>
      <c r="BZ3845" s="1" t="s">
        <v>112</v>
      </c>
      <c r="CB3845" s="4" t="s">
        <v>16775</v>
      </c>
      <c r="CC3845" s="1" t="s">
        <v>3857</v>
      </c>
      <c r="CD3845" s="1" t="s">
        <v>3860</v>
      </c>
      <c r="CE3845" s="1" t="s">
        <v>2272</v>
      </c>
      <c r="CF3845" s="1" t="s">
        <v>117</v>
      </c>
      <c r="CG3845" s="1">
        <v>96950</v>
      </c>
      <c r="CH3845" s="3">
        <v>7.78</v>
      </c>
      <c r="CI3845" s="3">
        <v>8.11</v>
      </c>
      <c r="CJ3845" s="3">
        <v>11.67</v>
      </c>
      <c r="CK3845" s="3">
        <v>12.17</v>
      </c>
      <c r="CL3845" s="1" t="s">
        <v>137</v>
      </c>
      <c r="CN3845" s="1" t="s">
        <v>139</v>
      </c>
      <c r="CP3845" s="1" t="s">
        <v>112</v>
      </c>
      <c r="CQ3845" s="1" t="s">
        <v>111</v>
      </c>
      <c r="CR3845" s="1" t="s">
        <v>112</v>
      </c>
      <c r="CS3845" s="1" t="s">
        <v>111</v>
      </c>
      <c r="CT3845" s="1" t="s">
        <v>138</v>
      </c>
      <c r="CU3845" s="1" t="s">
        <v>111</v>
      </c>
      <c r="CV3845" s="1" t="s">
        <v>138</v>
      </c>
      <c r="CW3845" s="1" t="s">
        <v>3866</v>
      </c>
      <c r="CX3845" s="1">
        <v>16702347000</v>
      </c>
      <c r="CY3845" s="1" t="s">
        <v>3867</v>
      </c>
      <c r="CZ3845" s="1" t="s">
        <v>138</v>
      </c>
      <c r="DA3845" s="1" t="s">
        <v>111</v>
      </c>
      <c r="DB3845" s="1" t="s">
        <v>112</v>
      </c>
    </row>
    <row r="3846" spans="1:111" ht="15.6" customHeight="1" x14ac:dyDescent="0.25">
      <c r="A3846" s="1" t="s">
        <v>16804</v>
      </c>
      <c r="B3846" s="1" t="s">
        <v>1106</v>
      </c>
      <c r="C3846" s="2">
        <v>44366.120969097225</v>
      </c>
      <c r="D3846" s="2">
        <v>44410</v>
      </c>
      <c r="E3846" s="1" t="s">
        <v>180</v>
      </c>
      <c r="G3846" s="1" t="s">
        <v>111</v>
      </c>
      <c r="H3846" s="1" t="s">
        <v>112</v>
      </c>
      <c r="I3846" s="1" t="s">
        <v>112</v>
      </c>
      <c r="J3846" s="1" t="s">
        <v>16805</v>
      </c>
      <c r="K3846" s="1" t="s">
        <v>138</v>
      </c>
      <c r="L3846" s="1" t="s">
        <v>1757</v>
      </c>
      <c r="M3846" s="1" t="s">
        <v>16806</v>
      </c>
      <c r="N3846" s="1" t="s">
        <v>1759</v>
      </c>
      <c r="O3846" s="1" t="s">
        <v>117</v>
      </c>
      <c r="P3846" s="9">
        <v>96952</v>
      </c>
      <c r="Q3846" s="1" t="s">
        <v>118</v>
      </c>
      <c r="R3846" s="1" t="s">
        <v>138</v>
      </c>
      <c r="S3846" s="1">
        <v>16702873223</v>
      </c>
      <c r="U3846" s="1">
        <v>72111</v>
      </c>
      <c r="V3846" s="1" t="s">
        <v>119</v>
      </c>
      <c r="X3846" s="1" t="s">
        <v>1776</v>
      </c>
      <c r="Y3846" s="1" t="s">
        <v>6960</v>
      </c>
      <c r="Z3846" s="1" t="s">
        <v>849</v>
      </c>
      <c r="AA3846" s="1" t="s">
        <v>1584</v>
      </c>
      <c r="AB3846" s="1" t="s">
        <v>1757</v>
      </c>
      <c r="AC3846" s="1" t="s">
        <v>16807</v>
      </c>
      <c r="AD3846" s="1" t="s">
        <v>1759</v>
      </c>
      <c r="AE3846" s="1" t="s">
        <v>117</v>
      </c>
      <c r="AF3846" s="9">
        <v>96952</v>
      </c>
      <c r="AG3846" s="1" t="s">
        <v>118</v>
      </c>
      <c r="AH3846" s="1" t="s">
        <v>138</v>
      </c>
      <c r="AI3846" s="1">
        <v>16702873223</v>
      </c>
      <c r="AK3846" s="1" t="s">
        <v>6962</v>
      </c>
      <c r="BC3846" s="1" t="str">
        <f>"37-2012.00"</f>
        <v>37-2012.00</v>
      </c>
      <c r="BD3846" s="1" t="s">
        <v>576</v>
      </c>
      <c r="BE3846" s="1" t="s">
        <v>16808</v>
      </c>
      <c r="BF3846" s="1" t="s">
        <v>16809</v>
      </c>
      <c r="BG3846" s="1">
        <v>1</v>
      </c>
      <c r="BH3846" s="1">
        <v>1</v>
      </c>
      <c r="BI3846" s="2">
        <v>44470</v>
      </c>
      <c r="BJ3846" s="2">
        <v>44836</v>
      </c>
      <c r="BK3846" s="2">
        <v>44470</v>
      </c>
      <c r="BL3846" s="2">
        <v>44835</v>
      </c>
      <c r="BM3846" s="1">
        <v>36</v>
      </c>
      <c r="BN3846" s="1">
        <v>0</v>
      </c>
      <c r="BO3846" s="1">
        <v>6</v>
      </c>
      <c r="BP3846" s="1">
        <v>6</v>
      </c>
      <c r="BQ3846" s="1">
        <v>6</v>
      </c>
      <c r="BR3846" s="1">
        <v>6</v>
      </c>
      <c r="BS3846" s="1">
        <v>6</v>
      </c>
      <c r="BT3846" s="1">
        <v>6</v>
      </c>
      <c r="BU3846" s="1" t="str">
        <f>"8:00 AM"</f>
        <v>8:00 AM</v>
      </c>
      <c r="BV3846" s="1" t="str">
        <f>"2:00 PM"</f>
        <v>2:00 PM</v>
      </c>
      <c r="BW3846" s="1" t="s">
        <v>135</v>
      </c>
      <c r="BX3846" s="1">
        <v>0</v>
      </c>
      <c r="BY3846" s="1">
        <v>3</v>
      </c>
      <c r="BZ3846" s="1" t="s">
        <v>112</v>
      </c>
      <c r="CB3846" s="1" t="s">
        <v>16810</v>
      </c>
      <c r="CC3846" s="1" t="s">
        <v>1757</v>
      </c>
      <c r="CD3846" s="1" t="s">
        <v>16811</v>
      </c>
      <c r="CE3846" s="1" t="s">
        <v>1759</v>
      </c>
      <c r="CF3846" s="1" t="s">
        <v>117</v>
      </c>
      <c r="CG3846" s="1">
        <v>96952</v>
      </c>
      <c r="CH3846" s="3">
        <v>7.59</v>
      </c>
      <c r="CI3846" s="3">
        <v>8</v>
      </c>
      <c r="CL3846" s="1" t="s">
        <v>137</v>
      </c>
      <c r="CM3846" s="1" t="s">
        <v>138</v>
      </c>
      <c r="CN3846" s="1" t="s">
        <v>139</v>
      </c>
      <c r="CP3846" s="1" t="s">
        <v>112</v>
      </c>
      <c r="CQ3846" s="1" t="s">
        <v>111</v>
      </c>
      <c r="CR3846" s="1" t="s">
        <v>111</v>
      </c>
      <c r="CS3846" s="1" t="s">
        <v>112</v>
      </c>
      <c r="CT3846" s="1" t="s">
        <v>138</v>
      </c>
      <c r="CU3846" s="1" t="s">
        <v>111</v>
      </c>
      <c r="CV3846" s="1" t="s">
        <v>138</v>
      </c>
      <c r="CW3846" s="1" t="s">
        <v>138</v>
      </c>
      <c r="CX3846" s="1">
        <v>16702873223</v>
      </c>
      <c r="CY3846" s="1" t="s">
        <v>6962</v>
      </c>
      <c r="CZ3846" s="1" t="s">
        <v>138</v>
      </c>
      <c r="DA3846" s="1" t="s">
        <v>111</v>
      </c>
      <c r="DB3846" s="1" t="s">
        <v>112</v>
      </c>
    </row>
    <row r="3847" spans="1:111" ht="15.6" customHeight="1" x14ac:dyDescent="0.25">
      <c r="A3847" s="1" t="s">
        <v>16827</v>
      </c>
      <c r="B3847" s="1" t="s">
        <v>1106</v>
      </c>
      <c r="C3847" s="2">
        <v>44368.118922569447</v>
      </c>
      <c r="D3847" s="2">
        <v>44413</v>
      </c>
      <c r="E3847" s="1" t="s">
        <v>180</v>
      </c>
      <c r="G3847" s="1" t="s">
        <v>112</v>
      </c>
      <c r="H3847" s="1" t="s">
        <v>112</v>
      </c>
      <c r="I3847" s="1" t="s">
        <v>112</v>
      </c>
      <c r="J3847" s="1" t="s">
        <v>12639</v>
      </c>
      <c r="L3847" s="1" t="s">
        <v>12640</v>
      </c>
      <c r="M3847" s="1" t="s">
        <v>9012</v>
      </c>
      <c r="N3847" s="1" t="s">
        <v>116</v>
      </c>
      <c r="O3847" s="1" t="s">
        <v>117</v>
      </c>
      <c r="P3847" s="9">
        <v>96950</v>
      </c>
      <c r="Q3847" s="1" t="s">
        <v>118</v>
      </c>
      <c r="R3847" s="1" t="s">
        <v>1954</v>
      </c>
      <c r="S3847" s="1">
        <v>16702878109</v>
      </c>
      <c r="U3847" s="1">
        <v>722320</v>
      </c>
      <c r="V3847" s="1" t="s">
        <v>119</v>
      </c>
      <c r="X3847" s="1" t="s">
        <v>12641</v>
      </c>
      <c r="Y3847" s="1" t="s">
        <v>12642</v>
      </c>
      <c r="Z3847" s="1" t="s">
        <v>12643</v>
      </c>
      <c r="AA3847" s="1" t="s">
        <v>245</v>
      </c>
      <c r="AB3847" s="1" t="s">
        <v>12640</v>
      </c>
      <c r="AC3847" s="1" t="s">
        <v>9012</v>
      </c>
      <c r="AD3847" s="1" t="s">
        <v>116</v>
      </c>
      <c r="AE3847" s="1" t="s">
        <v>117</v>
      </c>
      <c r="AF3847" s="9">
        <v>96950</v>
      </c>
      <c r="AG3847" s="1" t="s">
        <v>118</v>
      </c>
      <c r="AI3847" s="1">
        <v>16702878109</v>
      </c>
      <c r="AK3847" s="1" t="s">
        <v>12644</v>
      </c>
      <c r="BC3847" s="1" t="str">
        <f>"35-3021.00"</f>
        <v>35-3021.00</v>
      </c>
      <c r="BD3847" s="1" t="s">
        <v>2867</v>
      </c>
      <c r="BE3847" s="1" t="s">
        <v>12645</v>
      </c>
      <c r="BF3847" s="1" t="s">
        <v>12646</v>
      </c>
      <c r="BG3847" s="1">
        <v>5</v>
      </c>
      <c r="BH3847" s="1">
        <v>4</v>
      </c>
      <c r="BI3847" s="2">
        <v>44470</v>
      </c>
      <c r="BJ3847" s="2">
        <v>44834</v>
      </c>
      <c r="BK3847" s="2">
        <v>44470</v>
      </c>
      <c r="BL3847" s="2">
        <v>44834</v>
      </c>
      <c r="BM3847" s="1">
        <v>35</v>
      </c>
      <c r="BN3847" s="1">
        <v>0</v>
      </c>
      <c r="BO3847" s="1">
        <v>7</v>
      </c>
      <c r="BP3847" s="1">
        <v>7</v>
      </c>
      <c r="BQ3847" s="1">
        <v>7</v>
      </c>
      <c r="BR3847" s="1">
        <v>7</v>
      </c>
      <c r="BS3847" s="1">
        <v>7</v>
      </c>
      <c r="BT3847" s="1">
        <v>0</v>
      </c>
      <c r="BU3847" s="1" t="str">
        <f>"8:00 AM"</f>
        <v>8:00 AM</v>
      </c>
      <c r="BV3847" s="1" t="str">
        <f>"4:00 PM"</f>
        <v>4:00 PM</v>
      </c>
      <c r="BW3847" s="1" t="s">
        <v>135</v>
      </c>
      <c r="BX3847" s="1">
        <v>1</v>
      </c>
      <c r="BY3847" s="1">
        <v>3</v>
      </c>
      <c r="BZ3847" s="1" t="s">
        <v>112</v>
      </c>
      <c r="CB3847" s="1" t="s">
        <v>16828</v>
      </c>
      <c r="CC3847" s="1" t="s">
        <v>12640</v>
      </c>
      <c r="CD3847" s="1" t="s">
        <v>9012</v>
      </c>
      <c r="CE3847" s="1" t="s">
        <v>116</v>
      </c>
      <c r="CF3847" s="1" t="s">
        <v>117</v>
      </c>
      <c r="CG3847" s="1">
        <v>96950</v>
      </c>
      <c r="CH3847" s="3">
        <v>8.15</v>
      </c>
      <c r="CI3847" s="3">
        <v>8.15</v>
      </c>
      <c r="CJ3847" s="3">
        <v>12.23</v>
      </c>
      <c r="CK3847" s="3">
        <v>12.23</v>
      </c>
      <c r="CL3847" s="1" t="s">
        <v>137</v>
      </c>
      <c r="CM3847" s="1" t="s">
        <v>362</v>
      </c>
      <c r="CN3847" s="1" t="s">
        <v>139</v>
      </c>
      <c r="CP3847" s="1" t="s">
        <v>112</v>
      </c>
      <c r="CQ3847" s="1" t="s">
        <v>111</v>
      </c>
      <c r="CR3847" s="1" t="s">
        <v>111</v>
      </c>
      <c r="CS3847" s="1" t="s">
        <v>111</v>
      </c>
      <c r="CT3847" s="1" t="s">
        <v>111</v>
      </c>
      <c r="CU3847" s="1" t="s">
        <v>111</v>
      </c>
      <c r="CV3847" s="1" t="s">
        <v>111</v>
      </c>
      <c r="CW3847" s="1" t="s">
        <v>12648</v>
      </c>
      <c r="CX3847" s="1">
        <v>16702878109</v>
      </c>
      <c r="CY3847" s="1" t="s">
        <v>15798</v>
      </c>
      <c r="CZ3847" s="1" t="s">
        <v>3116</v>
      </c>
      <c r="DA3847" s="1" t="s">
        <v>111</v>
      </c>
      <c r="DB3847" s="1" t="s">
        <v>112</v>
      </c>
    </row>
    <row r="3848" spans="1:111" ht="15.6" customHeight="1" x14ac:dyDescent="0.25">
      <c r="A3848" s="1" t="s">
        <v>17268</v>
      </c>
      <c r="B3848" s="1" t="s">
        <v>1106</v>
      </c>
      <c r="C3848" s="2">
        <v>44369.842219212966</v>
      </c>
      <c r="D3848" s="2">
        <v>44426</v>
      </c>
      <c r="E3848" s="1" t="s">
        <v>180</v>
      </c>
      <c r="G3848" s="1" t="s">
        <v>111</v>
      </c>
      <c r="H3848" s="1" t="s">
        <v>112</v>
      </c>
      <c r="I3848" s="1" t="s">
        <v>112</v>
      </c>
      <c r="J3848" s="1" t="s">
        <v>1168</v>
      </c>
      <c r="L3848" s="1" t="s">
        <v>1169</v>
      </c>
      <c r="M3848" s="1" t="s">
        <v>1170</v>
      </c>
      <c r="N3848" s="1" t="s">
        <v>116</v>
      </c>
      <c r="O3848" s="1" t="s">
        <v>117</v>
      </c>
      <c r="P3848" s="9">
        <v>96950</v>
      </c>
      <c r="Q3848" s="1" t="s">
        <v>118</v>
      </c>
      <c r="R3848" s="1" t="s">
        <v>116</v>
      </c>
      <c r="S3848" s="1">
        <v>16705887746</v>
      </c>
      <c r="T3848" s="1">
        <v>0</v>
      </c>
      <c r="U3848" s="1">
        <v>236220</v>
      </c>
      <c r="V3848" s="1" t="s">
        <v>119</v>
      </c>
      <c r="X3848" s="1" t="s">
        <v>1171</v>
      </c>
      <c r="Y3848" s="1" t="s">
        <v>1172</v>
      </c>
      <c r="AA3848" s="1" t="s">
        <v>1173</v>
      </c>
      <c r="AB3848" s="1" t="s">
        <v>1169</v>
      </c>
      <c r="AC3848" s="1" t="s">
        <v>1170</v>
      </c>
      <c r="AD3848" s="1" t="s">
        <v>116</v>
      </c>
      <c r="AE3848" s="1" t="s">
        <v>117</v>
      </c>
      <c r="AF3848" s="9">
        <v>96950</v>
      </c>
      <c r="AG3848" s="1" t="s">
        <v>118</v>
      </c>
      <c r="AH3848" s="1" t="s">
        <v>116</v>
      </c>
      <c r="AI3848" s="1">
        <v>16717773710</v>
      </c>
      <c r="AJ3848" s="1">
        <v>0</v>
      </c>
      <c r="AK3848" s="1" t="s">
        <v>1174</v>
      </c>
      <c r="BC3848" s="1" t="str">
        <f>"47-2031.00"</f>
        <v>47-2031.00</v>
      </c>
      <c r="BD3848" s="1" t="s">
        <v>10475</v>
      </c>
      <c r="BE3848" s="1" t="s">
        <v>10476</v>
      </c>
      <c r="BF3848" s="1" t="s">
        <v>10477</v>
      </c>
      <c r="BG3848" s="1">
        <v>10</v>
      </c>
      <c r="BH3848" s="1">
        <v>9</v>
      </c>
      <c r="BI3848" s="2">
        <v>44470</v>
      </c>
      <c r="BJ3848" s="2">
        <v>45565</v>
      </c>
      <c r="BK3848" s="2">
        <v>44470</v>
      </c>
      <c r="BL3848" s="2">
        <v>45565</v>
      </c>
      <c r="BM3848" s="1">
        <v>40</v>
      </c>
      <c r="BN3848" s="1">
        <v>0</v>
      </c>
      <c r="BO3848" s="1">
        <v>8</v>
      </c>
      <c r="BP3848" s="1">
        <v>8</v>
      </c>
      <c r="BQ3848" s="1">
        <v>8</v>
      </c>
      <c r="BR3848" s="1">
        <v>8</v>
      </c>
      <c r="BS3848" s="1">
        <v>8</v>
      </c>
      <c r="BT3848" s="1">
        <v>0</v>
      </c>
      <c r="BU3848" s="1" t="str">
        <f>"8:00 AM"</f>
        <v>8:00 AM</v>
      </c>
      <c r="BV3848" s="1" t="str">
        <f>"5:00 PM"</f>
        <v>5:00 PM</v>
      </c>
      <c r="BW3848" s="1" t="s">
        <v>135</v>
      </c>
      <c r="BX3848" s="1">
        <v>0</v>
      </c>
      <c r="BY3848" s="1">
        <v>12</v>
      </c>
      <c r="BZ3848" s="1" t="s">
        <v>112</v>
      </c>
      <c r="CB3848" s="4" t="s">
        <v>10478</v>
      </c>
      <c r="CC3848" s="1" t="s">
        <v>1169</v>
      </c>
      <c r="CD3848" s="1" t="s">
        <v>1170</v>
      </c>
      <c r="CE3848" s="1" t="s">
        <v>116</v>
      </c>
      <c r="CF3848" s="1" t="s">
        <v>117</v>
      </c>
      <c r="CG3848" s="1">
        <v>96950</v>
      </c>
      <c r="CH3848" s="3">
        <v>13.78</v>
      </c>
      <c r="CI3848" s="3">
        <v>13.78</v>
      </c>
      <c r="CJ3848" s="3">
        <v>20.67</v>
      </c>
      <c r="CK3848" s="3">
        <v>20.67</v>
      </c>
      <c r="CL3848" s="1" t="s">
        <v>137</v>
      </c>
      <c r="CN3848" s="1" t="s">
        <v>139</v>
      </c>
      <c r="CP3848" s="1" t="s">
        <v>112</v>
      </c>
      <c r="CQ3848" s="1" t="s">
        <v>111</v>
      </c>
      <c r="CR3848" s="1" t="s">
        <v>111</v>
      </c>
      <c r="CS3848" s="1" t="s">
        <v>111</v>
      </c>
      <c r="CT3848" s="1" t="s">
        <v>138</v>
      </c>
      <c r="CU3848" s="1" t="s">
        <v>111</v>
      </c>
      <c r="CV3848" s="1" t="s">
        <v>138</v>
      </c>
      <c r="CW3848" s="1" t="s">
        <v>1179</v>
      </c>
      <c r="CX3848" s="1">
        <v>16705887746</v>
      </c>
      <c r="CY3848" s="1" t="s">
        <v>1174</v>
      </c>
      <c r="CZ3848" s="1" t="s">
        <v>428</v>
      </c>
      <c r="DA3848" s="1" t="s">
        <v>111</v>
      </c>
      <c r="DB3848" s="1" t="s">
        <v>112</v>
      </c>
    </row>
    <row r="3849" spans="1:111" ht="15.6" customHeight="1" x14ac:dyDescent="0.25">
      <c r="A3849" s="1" t="s">
        <v>17707</v>
      </c>
      <c r="B3849" s="1" t="s">
        <v>1106</v>
      </c>
      <c r="C3849" s="2">
        <v>44352.087225578704</v>
      </c>
      <c r="D3849" s="2">
        <v>44390</v>
      </c>
      <c r="E3849" s="1" t="s">
        <v>180</v>
      </c>
      <c r="G3849" s="1" t="s">
        <v>112</v>
      </c>
      <c r="H3849" s="1" t="s">
        <v>112</v>
      </c>
      <c r="I3849" s="1" t="s">
        <v>112</v>
      </c>
      <c r="J3849" s="1" t="s">
        <v>9123</v>
      </c>
      <c r="K3849" s="1" t="s">
        <v>9123</v>
      </c>
      <c r="L3849" s="1" t="s">
        <v>6472</v>
      </c>
      <c r="M3849" s="1" t="s">
        <v>6473</v>
      </c>
      <c r="N3849" s="1" t="s">
        <v>167</v>
      </c>
      <c r="O3849" s="1" t="s">
        <v>117</v>
      </c>
      <c r="P3849" s="9">
        <v>96950</v>
      </c>
      <c r="Q3849" s="1" t="s">
        <v>118</v>
      </c>
      <c r="S3849" s="1">
        <v>16702357642</v>
      </c>
      <c r="U3849" s="1">
        <v>56173</v>
      </c>
      <c r="V3849" s="1" t="s">
        <v>119</v>
      </c>
      <c r="X3849" s="1" t="s">
        <v>6474</v>
      </c>
      <c r="Y3849" s="1" t="s">
        <v>6475</v>
      </c>
      <c r="Z3849" s="1" t="s">
        <v>6476</v>
      </c>
      <c r="AA3849" s="1" t="s">
        <v>6477</v>
      </c>
      <c r="AB3849" s="1" t="s">
        <v>6472</v>
      </c>
      <c r="AC3849" s="1" t="s">
        <v>6473</v>
      </c>
      <c r="AD3849" s="1" t="s">
        <v>167</v>
      </c>
      <c r="AE3849" s="1" t="s">
        <v>117</v>
      </c>
      <c r="AF3849" s="9">
        <v>96950</v>
      </c>
      <c r="AG3849" s="1" t="s">
        <v>118</v>
      </c>
      <c r="AI3849" s="1">
        <v>16702357642</v>
      </c>
      <c r="AK3849" s="1" t="s">
        <v>9124</v>
      </c>
      <c r="BC3849" s="1" t="str">
        <f>"43-3031.00"</f>
        <v>43-3031.00</v>
      </c>
      <c r="BD3849" s="1" t="s">
        <v>389</v>
      </c>
      <c r="BE3849" s="1" t="s">
        <v>17708</v>
      </c>
      <c r="BF3849" s="1" t="s">
        <v>763</v>
      </c>
      <c r="BG3849" s="1">
        <v>4</v>
      </c>
      <c r="BH3849" s="1">
        <v>3</v>
      </c>
      <c r="BI3849" s="2">
        <v>44470</v>
      </c>
      <c r="BJ3849" s="2">
        <v>44834</v>
      </c>
      <c r="BK3849" s="2">
        <v>44470</v>
      </c>
      <c r="BL3849" s="2">
        <v>44834</v>
      </c>
      <c r="BM3849" s="1">
        <v>40</v>
      </c>
      <c r="BN3849" s="1">
        <v>0</v>
      </c>
      <c r="BO3849" s="1">
        <v>8</v>
      </c>
      <c r="BP3849" s="1">
        <v>8</v>
      </c>
      <c r="BQ3849" s="1">
        <v>8</v>
      </c>
      <c r="BR3849" s="1">
        <v>8</v>
      </c>
      <c r="BS3849" s="1">
        <v>8</v>
      </c>
      <c r="BT3849" s="1">
        <v>0</v>
      </c>
      <c r="BU3849" s="1" t="str">
        <f>"8:00 AM"</f>
        <v>8:00 AM</v>
      </c>
      <c r="BV3849" s="1" t="str">
        <f>"5:00 PM"</f>
        <v>5:00 PM</v>
      </c>
      <c r="BW3849" s="1" t="s">
        <v>392</v>
      </c>
      <c r="BX3849" s="1">
        <v>0</v>
      </c>
      <c r="BY3849" s="1">
        <v>12</v>
      </c>
      <c r="BZ3849" s="1" t="s">
        <v>112</v>
      </c>
      <c r="CB3849" s="1" t="s">
        <v>17709</v>
      </c>
      <c r="CC3849" s="1" t="s">
        <v>17710</v>
      </c>
      <c r="CD3849" s="1" t="s">
        <v>17711</v>
      </c>
      <c r="CE3849" s="1" t="s">
        <v>167</v>
      </c>
      <c r="CF3849" s="1" t="s">
        <v>117</v>
      </c>
      <c r="CG3849" s="1">
        <v>96950</v>
      </c>
      <c r="CH3849" s="3">
        <v>9.49</v>
      </c>
      <c r="CI3849" s="3">
        <v>9.49</v>
      </c>
      <c r="CJ3849" s="3">
        <v>14.24</v>
      </c>
      <c r="CK3849" s="3">
        <v>14.24</v>
      </c>
      <c r="CL3849" s="1" t="s">
        <v>137</v>
      </c>
      <c r="CM3849" s="1" t="s">
        <v>138</v>
      </c>
      <c r="CN3849" s="1" t="s">
        <v>139</v>
      </c>
      <c r="CP3849" s="1" t="s">
        <v>112</v>
      </c>
      <c r="CQ3849" s="1" t="s">
        <v>111</v>
      </c>
      <c r="CR3849" s="1" t="s">
        <v>111</v>
      </c>
      <c r="CS3849" s="1" t="s">
        <v>111</v>
      </c>
      <c r="CT3849" s="1" t="s">
        <v>138</v>
      </c>
      <c r="CU3849" s="1" t="s">
        <v>111</v>
      </c>
      <c r="CV3849" s="1" t="s">
        <v>138</v>
      </c>
      <c r="CW3849" s="1" t="s">
        <v>138</v>
      </c>
      <c r="CX3849" s="1">
        <v>16702357642</v>
      </c>
      <c r="CY3849" s="1" t="s">
        <v>9124</v>
      </c>
      <c r="CZ3849" s="1" t="s">
        <v>138</v>
      </c>
      <c r="DA3849" s="1" t="s">
        <v>111</v>
      </c>
      <c r="DB3849" s="1" t="s">
        <v>112</v>
      </c>
    </row>
    <row r="3850" spans="1:111" ht="15.6" customHeight="1" x14ac:dyDescent="0.25">
      <c r="A3850" s="1" t="s">
        <v>18159</v>
      </c>
      <c r="B3850" s="1" t="s">
        <v>1106</v>
      </c>
      <c r="C3850" s="2">
        <v>44327.019922222222</v>
      </c>
      <c r="D3850" s="2">
        <v>44355</v>
      </c>
      <c r="E3850" s="1" t="s">
        <v>110</v>
      </c>
      <c r="F3850" s="2">
        <v>44467.833333333336</v>
      </c>
      <c r="G3850" s="1" t="s">
        <v>112</v>
      </c>
      <c r="H3850" s="1" t="s">
        <v>112</v>
      </c>
      <c r="I3850" s="1" t="s">
        <v>112</v>
      </c>
      <c r="J3850" s="1" t="s">
        <v>8800</v>
      </c>
      <c r="K3850" s="1" t="s">
        <v>8801</v>
      </c>
      <c r="L3850" s="1" t="s">
        <v>9144</v>
      </c>
      <c r="M3850" s="1" t="s">
        <v>138</v>
      </c>
      <c r="N3850" s="1" t="s">
        <v>167</v>
      </c>
      <c r="O3850" s="1" t="s">
        <v>117</v>
      </c>
      <c r="P3850" s="9">
        <v>96950</v>
      </c>
      <c r="Q3850" s="1" t="s">
        <v>118</v>
      </c>
      <c r="R3850" s="1" t="s">
        <v>138</v>
      </c>
      <c r="S3850" s="1">
        <v>16703221234</v>
      </c>
      <c r="U3850" s="1">
        <v>721110</v>
      </c>
      <c r="V3850" s="1" t="s">
        <v>119</v>
      </c>
      <c r="X3850" s="1" t="s">
        <v>8803</v>
      </c>
      <c r="Y3850" s="1" t="s">
        <v>8804</v>
      </c>
      <c r="Z3850" s="1" t="s">
        <v>18160</v>
      </c>
      <c r="AA3850" s="1" t="s">
        <v>8805</v>
      </c>
      <c r="AB3850" s="1" t="s">
        <v>9144</v>
      </c>
      <c r="AC3850" s="1" t="s">
        <v>138</v>
      </c>
      <c r="AD3850" s="1" t="s">
        <v>167</v>
      </c>
      <c r="AE3850" s="1" t="s">
        <v>117</v>
      </c>
      <c r="AF3850" s="9">
        <v>96950</v>
      </c>
      <c r="AG3850" s="1" t="s">
        <v>118</v>
      </c>
      <c r="AH3850" s="1" t="s">
        <v>138</v>
      </c>
      <c r="AI3850" s="1">
        <v>16703221234</v>
      </c>
      <c r="AK3850" s="1" t="s">
        <v>8811</v>
      </c>
      <c r="BC3850" s="1" t="str">
        <f>"49-9071.00"</f>
        <v>49-9071.00</v>
      </c>
      <c r="BD3850" s="1" t="s">
        <v>214</v>
      </c>
      <c r="BE3850" s="1" t="s">
        <v>18161</v>
      </c>
      <c r="BF3850" s="1" t="s">
        <v>10018</v>
      </c>
      <c r="BG3850" s="1">
        <v>6</v>
      </c>
      <c r="BH3850" s="1">
        <v>5</v>
      </c>
      <c r="BI3850" s="2">
        <v>44470</v>
      </c>
      <c r="BJ3850" s="2">
        <v>44834</v>
      </c>
      <c r="BK3850" s="2">
        <v>44470</v>
      </c>
      <c r="BL3850" s="2">
        <v>44834</v>
      </c>
      <c r="BM3850" s="1">
        <v>40</v>
      </c>
      <c r="BN3850" s="1">
        <v>0</v>
      </c>
      <c r="BO3850" s="1">
        <v>8</v>
      </c>
      <c r="BP3850" s="1">
        <v>8</v>
      </c>
      <c r="BQ3850" s="1">
        <v>0</v>
      </c>
      <c r="BR3850" s="1">
        <v>8</v>
      </c>
      <c r="BS3850" s="1">
        <v>8</v>
      </c>
      <c r="BT3850" s="1">
        <v>8</v>
      </c>
      <c r="BU3850" s="1" t="str">
        <f>"8:00 AM"</f>
        <v>8:00 AM</v>
      </c>
      <c r="BV3850" s="1" t="str">
        <f>"10:34 PM"</f>
        <v>10:34 PM</v>
      </c>
      <c r="BW3850" s="1" t="s">
        <v>135</v>
      </c>
      <c r="BX3850" s="1">
        <v>0</v>
      </c>
      <c r="BY3850" s="1">
        <v>24</v>
      </c>
      <c r="BZ3850" s="1" t="s">
        <v>112</v>
      </c>
      <c r="CB3850" s="1" t="s">
        <v>138</v>
      </c>
      <c r="CC3850" s="1" t="s">
        <v>8801</v>
      </c>
      <c r="CD3850" s="1" t="s">
        <v>18162</v>
      </c>
      <c r="CE3850" s="1" t="s">
        <v>167</v>
      </c>
      <c r="CF3850" s="1" t="s">
        <v>117</v>
      </c>
      <c r="CG3850" s="1">
        <v>96950</v>
      </c>
      <c r="CH3850" s="3">
        <v>8.7100000000000009</v>
      </c>
      <c r="CI3850" s="3">
        <v>8.7100000000000009</v>
      </c>
      <c r="CJ3850" s="3">
        <v>13.07</v>
      </c>
      <c r="CK3850" s="3">
        <v>13.07</v>
      </c>
      <c r="CL3850" s="1" t="s">
        <v>137</v>
      </c>
      <c r="CM3850" s="1" t="s">
        <v>9150</v>
      </c>
      <c r="CN3850" s="1" t="s">
        <v>139</v>
      </c>
      <c r="CP3850" s="1" t="s">
        <v>112</v>
      </c>
      <c r="CQ3850" s="1" t="s">
        <v>111</v>
      </c>
      <c r="CR3850" s="1" t="s">
        <v>112</v>
      </c>
      <c r="CS3850" s="1" t="s">
        <v>111</v>
      </c>
      <c r="CT3850" s="1" t="s">
        <v>138</v>
      </c>
      <c r="CU3850" s="1" t="s">
        <v>111</v>
      </c>
      <c r="CV3850" s="1" t="s">
        <v>138</v>
      </c>
      <c r="CW3850" s="1" t="s">
        <v>15630</v>
      </c>
      <c r="CX3850" s="1">
        <v>16703221234</v>
      </c>
      <c r="CY3850" s="1" t="s">
        <v>8811</v>
      </c>
      <c r="CZ3850" s="1" t="s">
        <v>8812</v>
      </c>
      <c r="DA3850" s="1" t="s">
        <v>111</v>
      </c>
      <c r="DB3850" s="1" t="s">
        <v>112</v>
      </c>
    </row>
    <row r="3851" spans="1:111" ht="15.6" customHeight="1" x14ac:dyDescent="0.25">
      <c r="A3851" s="1" t="s">
        <v>18321</v>
      </c>
      <c r="B3851" s="1" t="s">
        <v>1106</v>
      </c>
      <c r="C3851" s="2">
        <v>44392.079246990739</v>
      </c>
      <c r="D3851" s="2">
        <v>44447</v>
      </c>
      <c r="E3851" s="1" t="s">
        <v>180</v>
      </c>
      <c r="G3851" s="1" t="s">
        <v>112</v>
      </c>
      <c r="H3851" s="1" t="s">
        <v>112</v>
      </c>
      <c r="I3851" s="1" t="s">
        <v>112</v>
      </c>
      <c r="J3851" s="1" t="s">
        <v>3156</v>
      </c>
      <c r="K3851" s="1" t="s">
        <v>3157</v>
      </c>
      <c r="L3851" s="1" t="s">
        <v>1644</v>
      </c>
      <c r="N3851" s="1" t="s">
        <v>116</v>
      </c>
      <c r="O3851" s="1" t="s">
        <v>117</v>
      </c>
      <c r="P3851" s="9">
        <v>96950</v>
      </c>
      <c r="Q3851" s="1" t="s">
        <v>118</v>
      </c>
      <c r="R3851" s="1" t="s">
        <v>116</v>
      </c>
      <c r="S3851" s="1">
        <v>16702358641</v>
      </c>
      <c r="U3851" s="1">
        <v>72251</v>
      </c>
      <c r="V3851" s="1" t="s">
        <v>119</v>
      </c>
      <c r="X3851" s="1" t="s">
        <v>1645</v>
      </c>
      <c r="Y3851" s="1" t="s">
        <v>3158</v>
      </c>
      <c r="Z3851" s="1" t="s">
        <v>721</v>
      </c>
      <c r="AA3851" s="1" t="s">
        <v>245</v>
      </c>
      <c r="AB3851" s="1" t="s">
        <v>1644</v>
      </c>
      <c r="AD3851" s="1" t="s">
        <v>116</v>
      </c>
      <c r="AE3851" s="1" t="s">
        <v>117</v>
      </c>
      <c r="AF3851" s="9">
        <v>96950</v>
      </c>
      <c r="AG3851" s="1" t="s">
        <v>118</v>
      </c>
      <c r="AH3851" s="1" t="s">
        <v>116</v>
      </c>
      <c r="AI3851" s="1">
        <v>16702358641</v>
      </c>
      <c r="AK3851" s="1" t="s">
        <v>3159</v>
      </c>
      <c r="BC3851" s="1" t="str">
        <f>"35-2014.00"</f>
        <v>35-2014.00</v>
      </c>
      <c r="BD3851" s="1" t="s">
        <v>152</v>
      </c>
      <c r="BE3851" s="1" t="s">
        <v>7446</v>
      </c>
      <c r="BF3851" s="1" t="s">
        <v>154</v>
      </c>
      <c r="BG3851" s="1">
        <v>2</v>
      </c>
      <c r="BH3851" s="1">
        <v>1</v>
      </c>
      <c r="BI3851" s="2">
        <v>44470</v>
      </c>
      <c r="BJ3851" s="2">
        <v>44834</v>
      </c>
      <c r="BK3851" s="2">
        <v>44470</v>
      </c>
      <c r="BL3851" s="2">
        <v>44834</v>
      </c>
      <c r="BM3851" s="1">
        <v>35</v>
      </c>
      <c r="BN3851" s="1">
        <v>7</v>
      </c>
      <c r="BO3851" s="1">
        <v>7</v>
      </c>
      <c r="BP3851" s="1">
        <v>0</v>
      </c>
      <c r="BQ3851" s="1">
        <v>7</v>
      </c>
      <c r="BR3851" s="1">
        <v>0</v>
      </c>
      <c r="BS3851" s="1">
        <v>7</v>
      </c>
      <c r="BT3851" s="1">
        <v>7</v>
      </c>
      <c r="BU3851" s="1" t="str">
        <f>"6:00 AM"</f>
        <v>6:00 AM</v>
      </c>
      <c r="BV3851" s="1" t="str">
        <f>"1:00 PM"</f>
        <v>1:00 PM</v>
      </c>
      <c r="BW3851" s="1" t="s">
        <v>135</v>
      </c>
      <c r="BX3851" s="1">
        <v>0</v>
      </c>
      <c r="BY3851" s="1">
        <v>12</v>
      </c>
      <c r="BZ3851" s="1" t="s">
        <v>112</v>
      </c>
      <c r="CB3851" s="1" t="s">
        <v>18322</v>
      </c>
      <c r="CC3851" s="1" t="s">
        <v>1644</v>
      </c>
      <c r="CD3851" s="1" t="s">
        <v>2839</v>
      </c>
      <c r="CE3851" s="1" t="s">
        <v>116</v>
      </c>
      <c r="CF3851" s="1" t="s">
        <v>117</v>
      </c>
      <c r="CG3851" s="1">
        <v>96950</v>
      </c>
      <c r="CH3851" s="3">
        <v>8.68</v>
      </c>
      <c r="CI3851" s="3">
        <v>8.68</v>
      </c>
      <c r="CJ3851" s="3">
        <v>13.02</v>
      </c>
      <c r="CK3851" s="3">
        <v>13.02</v>
      </c>
      <c r="CL3851" s="1" t="s">
        <v>137</v>
      </c>
      <c r="CM3851" s="1" t="s">
        <v>138</v>
      </c>
      <c r="CN3851" s="1" t="s">
        <v>139</v>
      </c>
      <c r="CP3851" s="1" t="s">
        <v>112</v>
      </c>
      <c r="CQ3851" s="1" t="s">
        <v>111</v>
      </c>
      <c r="CR3851" s="1" t="s">
        <v>112</v>
      </c>
      <c r="CS3851" s="1" t="s">
        <v>111</v>
      </c>
      <c r="CT3851" s="1" t="s">
        <v>138</v>
      </c>
      <c r="CU3851" s="1" t="s">
        <v>111</v>
      </c>
      <c r="CV3851" s="1" t="s">
        <v>138</v>
      </c>
      <c r="CW3851" s="1" t="s">
        <v>1652</v>
      </c>
      <c r="CX3851" s="1">
        <v>16702358641</v>
      </c>
      <c r="CY3851" s="1" t="s">
        <v>3159</v>
      </c>
      <c r="CZ3851" s="1" t="s">
        <v>168</v>
      </c>
      <c r="DA3851" s="1" t="s">
        <v>111</v>
      </c>
      <c r="DB3851" s="1" t="s">
        <v>112</v>
      </c>
    </row>
    <row r="3852" spans="1:111" ht="15.6" customHeight="1" x14ac:dyDescent="0.25">
      <c r="A3852" s="1" t="s">
        <v>18351</v>
      </c>
      <c r="B3852" s="1" t="s">
        <v>1106</v>
      </c>
      <c r="C3852" s="2">
        <v>44417.162433796293</v>
      </c>
      <c r="D3852" s="2">
        <v>44463</v>
      </c>
      <c r="E3852" s="1" t="s">
        <v>110</v>
      </c>
      <c r="F3852" s="2">
        <v>44468.833333333336</v>
      </c>
      <c r="G3852" s="1" t="s">
        <v>112</v>
      </c>
      <c r="H3852" s="1" t="s">
        <v>112</v>
      </c>
      <c r="I3852" s="1" t="s">
        <v>112</v>
      </c>
      <c r="J3852" s="1" t="s">
        <v>1877</v>
      </c>
      <c r="L3852" s="1" t="s">
        <v>1878</v>
      </c>
      <c r="M3852" s="1" t="s">
        <v>760</v>
      </c>
      <c r="N3852" s="1" t="s">
        <v>116</v>
      </c>
      <c r="O3852" s="1" t="s">
        <v>117</v>
      </c>
      <c r="P3852" s="9">
        <v>96950</v>
      </c>
      <c r="Q3852" s="1" t="s">
        <v>118</v>
      </c>
      <c r="S3852" s="1">
        <v>16702350561</v>
      </c>
      <c r="T3852" s="1">
        <v>115</v>
      </c>
      <c r="U3852" s="1">
        <v>531110</v>
      </c>
      <c r="V3852" s="1" t="s">
        <v>119</v>
      </c>
      <c r="X3852" s="1" t="s">
        <v>1879</v>
      </c>
      <c r="Y3852" s="1" t="s">
        <v>1880</v>
      </c>
      <c r="Z3852" s="1" t="s">
        <v>1881</v>
      </c>
      <c r="AA3852" s="1" t="s">
        <v>1882</v>
      </c>
      <c r="AB3852" s="1" t="s">
        <v>1878</v>
      </c>
      <c r="AC3852" s="1" t="s">
        <v>760</v>
      </c>
      <c r="AD3852" s="1" t="s">
        <v>116</v>
      </c>
      <c r="AE3852" s="1" t="s">
        <v>117</v>
      </c>
      <c r="AF3852" s="9">
        <v>96950</v>
      </c>
      <c r="AG3852" s="1" t="s">
        <v>118</v>
      </c>
      <c r="AI3852" s="1">
        <v>16702350561</v>
      </c>
      <c r="AJ3852" s="1">
        <v>115</v>
      </c>
      <c r="AK3852" s="1" t="s">
        <v>1896</v>
      </c>
      <c r="BC3852" s="1" t="str">
        <f>"49-9071.00"</f>
        <v>49-9071.00</v>
      </c>
      <c r="BD3852" s="1" t="s">
        <v>214</v>
      </c>
      <c r="BE3852" s="1" t="s">
        <v>1897</v>
      </c>
      <c r="BF3852" s="1" t="s">
        <v>1898</v>
      </c>
      <c r="BG3852" s="1">
        <v>10</v>
      </c>
      <c r="BH3852" s="1">
        <v>9</v>
      </c>
      <c r="BI3852" s="2">
        <v>44470</v>
      </c>
      <c r="BJ3852" s="2">
        <v>44834</v>
      </c>
      <c r="BK3852" s="2">
        <v>44470</v>
      </c>
      <c r="BL3852" s="2">
        <v>44834</v>
      </c>
      <c r="BM3852" s="1">
        <v>35</v>
      </c>
      <c r="BN3852" s="1">
        <v>0</v>
      </c>
      <c r="BO3852" s="1">
        <v>7</v>
      </c>
      <c r="BP3852" s="1">
        <v>7</v>
      </c>
      <c r="BQ3852" s="1">
        <v>7</v>
      </c>
      <c r="BR3852" s="1">
        <v>7</v>
      </c>
      <c r="BS3852" s="1">
        <v>7</v>
      </c>
      <c r="BT3852" s="1">
        <v>0</v>
      </c>
      <c r="BU3852" s="1" t="str">
        <f>"8:00 AM"</f>
        <v>8:00 AM</v>
      </c>
      <c r="BV3852" s="1" t="str">
        <f>"4:00 PM"</f>
        <v>4:00 PM</v>
      </c>
      <c r="BW3852" s="1" t="s">
        <v>135</v>
      </c>
      <c r="BX3852" s="1">
        <v>0</v>
      </c>
      <c r="BY3852" s="1">
        <v>24</v>
      </c>
      <c r="BZ3852" s="1" t="s">
        <v>112</v>
      </c>
      <c r="CB3852" s="1" t="s">
        <v>1899</v>
      </c>
      <c r="CC3852" s="1" t="s">
        <v>1886</v>
      </c>
      <c r="CD3852" s="1" t="s">
        <v>760</v>
      </c>
      <c r="CE3852" s="1" t="s">
        <v>116</v>
      </c>
      <c r="CF3852" s="1" t="s">
        <v>117</v>
      </c>
      <c r="CG3852" s="1">
        <v>96950</v>
      </c>
      <c r="CH3852" s="3">
        <v>8.7200000000000006</v>
      </c>
      <c r="CI3852" s="3">
        <v>8.7200000000000006</v>
      </c>
      <c r="CJ3852" s="3">
        <v>13.08</v>
      </c>
      <c r="CK3852" s="3">
        <v>13.08</v>
      </c>
      <c r="CL3852" s="1" t="s">
        <v>137</v>
      </c>
      <c r="CM3852" s="1" t="s">
        <v>922</v>
      </c>
      <c r="CN3852" s="1" t="s">
        <v>139</v>
      </c>
      <c r="CP3852" s="1" t="s">
        <v>112</v>
      </c>
      <c r="CQ3852" s="1" t="s">
        <v>111</v>
      </c>
      <c r="CR3852" s="1" t="s">
        <v>112</v>
      </c>
      <c r="CS3852" s="1" t="s">
        <v>111</v>
      </c>
      <c r="CT3852" s="1" t="s">
        <v>111</v>
      </c>
      <c r="CU3852" s="1" t="s">
        <v>111</v>
      </c>
      <c r="CV3852" s="1" t="s">
        <v>138</v>
      </c>
      <c r="CW3852" s="1" t="s">
        <v>714</v>
      </c>
      <c r="CX3852" s="1">
        <v>16702350561</v>
      </c>
      <c r="CY3852" s="1" t="s">
        <v>917</v>
      </c>
      <c r="CZ3852" s="1" t="s">
        <v>716</v>
      </c>
      <c r="DA3852" s="1" t="s">
        <v>111</v>
      </c>
      <c r="DB3852" s="1" t="s">
        <v>112</v>
      </c>
    </row>
    <row r="3853" spans="1:111" ht="15.6" customHeight="1" x14ac:dyDescent="0.25">
      <c r="A3853" s="1" t="s">
        <v>18498</v>
      </c>
      <c r="B3853" s="1" t="s">
        <v>1106</v>
      </c>
      <c r="C3853" s="2">
        <v>44292.803888657407</v>
      </c>
      <c r="D3853" s="2">
        <v>44330</v>
      </c>
      <c r="E3853" s="1" t="s">
        <v>110</v>
      </c>
      <c r="F3853" s="2">
        <v>44468.833333333336</v>
      </c>
      <c r="G3853" s="1" t="s">
        <v>112</v>
      </c>
      <c r="H3853" s="1" t="s">
        <v>112</v>
      </c>
      <c r="I3853" s="1" t="s">
        <v>112</v>
      </c>
      <c r="J3853" s="1" t="s">
        <v>11765</v>
      </c>
      <c r="K3853" s="1" t="s">
        <v>18499</v>
      </c>
      <c r="L3853" s="1" t="s">
        <v>11767</v>
      </c>
      <c r="M3853" s="1" t="s">
        <v>116</v>
      </c>
      <c r="N3853" s="1" t="s">
        <v>1009</v>
      </c>
      <c r="O3853" s="1" t="s">
        <v>117</v>
      </c>
      <c r="P3853" s="9">
        <v>96950</v>
      </c>
      <c r="Q3853" s="1" t="s">
        <v>118</v>
      </c>
      <c r="S3853" s="1">
        <v>16702353313</v>
      </c>
      <c r="U3853" s="1">
        <v>236220</v>
      </c>
      <c r="V3853" s="1" t="s">
        <v>119</v>
      </c>
      <c r="X3853" s="1" t="s">
        <v>7482</v>
      </c>
      <c r="Y3853" s="1" t="s">
        <v>7483</v>
      </c>
      <c r="AA3853" s="1" t="s">
        <v>373</v>
      </c>
      <c r="AB3853" s="1" t="s">
        <v>11767</v>
      </c>
      <c r="AC3853" s="1" t="s">
        <v>116</v>
      </c>
      <c r="AD3853" s="1" t="s">
        <v>1009</v>
      </c>
      <c r="AE3853" s="1" t="s">
        <v>117</v>
      </c>
      <c r="AF3853" s="9">
        <v>96950</v>
      </c>
      <c r="AG3853" s="1" t="s">
        <v>118</v>
      </c>
      <c r="AI3853" s="1">
        <v>16702353313</v>
      </c>
      <c r="AK3853" s="1" t="s">
        <v>1012</v>
      </c>
      <c r="BC3853" s="1" t="str">
        <f>"53-7061.00"</f>
        <v>53-7061.00</v>
      </c>
      <c r="BD3853" s="1" t="s">
        <v>7080</v>
      </c>
      <c r="BE3853" s="1" t="s">
        <v>18500</v>
      </c>
      <c r="BF3853" s="1" t="s">
        <v>18501</v>
      </c>
      <c r="BG3853" s="1">
        <v>2</v>
      </c>
      <c r="BH3853" s="1">
        <v>1</v>
      </c>
      <c r="BI3853" s="2">
        <v>44470</v>
      </c>
      <c r="BJ3853" s="2">
        <v>44834</v>
      </c>
      <c r="BK3853" s="2">
        <v>44470</v>
      </c>
      <c r="BL3853" s="2">
        <v>44834</v>
      </c>
      <c r="BM3853" s="1">
        <v>35</v>
      </c>
      <c r="BN3853" s="1">
        <v>0</v>
      </c>
      <c r="BO3853" s="1">
        <v>6</v>
      </c>
      <c r="BP3853" s="1">
        <v>6</v>
      </c>
      <c r="BQ3853" s="1">
        <v>6</v>
      </c>
      <c r="BR3853" s="1">
        <v>6</v>
      </c>
      <c r="BS3853" s="1">
        <v>6</v>
      </c>
      <c r="BT3853" s="1">
        <v>5</v>
      </c>
      <c r="BU3853" s="1" t="str">
        <f>"8:00 AM"</f>
        <v>8:00 AM</v>
      </c>
      <c r="BV3853" s="1" t="str">
        <f>"5:00 PM"</f>
        <v>5:00 PM</v>
      </c>
      <c r="BW3853" s="1" t="s">
        <v>135</v>
      </c>
      <c r="BX3853" s="1">
        <v>0</v>
      </c>
      <c r="BY3853" s="1">
        <v>12</v>
      </c>
      <c r="BZ3853" s="1" t="s">
        <v>112</v>
      </c>
      <c r="CA3853" s="1">
        <v>0</v>
      </c>
      <c r="CB3853" s="1" t="s">
        <v>18502</v>
      </c>
      <c r="CC3853" s="1" t="s">
        <v>1017</v>
      </c>
      <c r="CD3853" s="1" t="s">
        <v>18503</v>
      </c>
      <c r="CE3853" s="1" t="s">
        <v>167</v>
      </c>
      <c r="CF3853" s="1" t="s">
        <v>117</v>
      </c>
      <c r="CG3853" s="1">
        <v>96950</v>
      </c>
      <c r="CH3853" s="3">
        <v>8.0299999999999994</v>
      </c>
      <c r="CI3853" s="3">
        <v>8.0299999999999994</v>
      </c>
      <c r="CJ3853" s="3">
        <v>0</v>
      </c>
      <c r="CK3853" s="3">
        <v>0</v>
      </c>
      <c r="CL3853" s="1" t="s">
        <v>137</v>
      </c>
      <c r="CM3853" s="1" t="s">
        <v>138</v>
      </c>
      <c r="CN3853" s="1" t="s">
        <v>139</v>
      </c>
      <c r="CP3853" s="1" t="s">
        <v>111</v>
      </c>
      <c r="CQ3853" s="1" t="s">
        <v>111</v>
      </c>
      <c r="CR3853" s="1" t="s">
        <v>112</v>
      </c>
      <c r="CS3853" s="1" t="s">
        <v>112</v>
      </c>
      <c r="CT3853" s="1" t="s">
        <v>138</v>
      </c>
      <c r="CU3853" s="1" t="s">
        <v>111</v>
      </c>
      <c r="CV3853" s="1" t="s">
        <v>138</v>
      </c>
      <c r="CW3853" s="1" t="s">
        <v>138</v>
      </c>
      <c r="CX3853" s="1">
        <v>16702353313</v>
      </c>
      <c r="CY3853" s="1" t="s">
        <v>18504</v>
      </c>
      <c r="CZ3853" s="1" t="s">
        <v>138</v>
      </c>
      <c r="DA3853" s="1" t="s">
        <v>111</v>
      </c>
      <c r="DB3853" s="1" t="s">
        <v>112</v>
      </c>
      <c r="DC3853" s="1" t="s">
        <v>1018</v>
      </c>
      <c r="DD3853" s="1" t="s">
        <v>1019</v>
      </c>
      <c r="DE3853" s="1" t="s">
        <v>202</v>
      </c>
      <c r="DF3853" s="1" t="s">
        <v>1006</v>
      </c>
      <c r="DG3853" s="1" t="s">
        <v>11771</v>
      </c>
    </row>
    <row r="3854" spans="1:111" ht="15.6" customHeight="1" x14ac:dyDescent="0.25">
      <c r="A3854" s="1" t="s">
        <v>18748</v>
      </c>
      <c r="B3854" s="1" t="s">
        <v>1106</v>
      </c>
      <c r="C3854" s="2">
        <v>44362.269628472219</v>
      </c>
      <c r="D3854" s="2">
        <v>44411</v>
      </c>
      <c r="E3854" s="1" t="s">
        <v>180</v>
      </c>
      <c r="G3854" s="1" t="s">
        <v>112</v>
      </c>
      <c r="H3854" s="1" t="s">
        <v>112</v>
      </c>
      <c r="I3854" s="1" t="s">
        <v>112</v>
      </c>
      <c r="J3854" s="1" t="s">
        <v>4528</v>
      </c>
      <c r="K3854" s="1" t="s">
        <v>4529</v>
      </c>
      <c r="L3854" s="1" t="s">
        <v>4237</v>
      </c>
      <c r="M3854" s="1" t="s">
        <v>4531</v>
      </c>
      <c r="N3854" s="1" t="s">
        <v>116</v>
      </c>
      <c r="O3854" s="1" t="s">
        <v>117</v>
      </c>
      <c r="P3854" s="9">
        <v>96950</v>
      </c>
      <c r="Q3854" s="1" t="s">
        <v>118</v>
      </c>
      <c r="R3854" s="1" t="s">
        <v>116</v>
      </c>
      <c r="S3854" s="1">
        <v>16702342664</v>
      </c>
      <c r="T3854" s="1">
        <v>0</v>
      </c>
      <c r="U3854" s="1">
        <v>561320</v>
      </c>
      <c r="V3854" s="1" t="s">
        <v>119</v>
      </c>
      <c r="X3854" s="1" t="s">
        <v>4532</v>
      </c>
      <c r="Y3854" s="1" t="s">
        <v>3332</v>
      </c>
      <c r="Z3854" s="1" t="s">
        <v>4534</v>
      </c>
      <c r="AA3854" s="1" t="s">
        <v>4535</v>
      </c>
      <c r="AB3854" s="1" t="s">
        <v>4237</v>
      </c>
      <c r="AC3854" s="1" t="s">
        <v>3330</v>
      </c>
      <c r="AD3854" s="1" t="s">
        <v>157</v>
      </c>
      <c r="AE3854" s="1" t="s">
        <v>117</v>
      </c>
      <c r="AF3854" s="9">
        <v>96950</v>
      </c>
      <c r="AG3854" s="1" t="s">
        <v>118</v>
      </c>
      <c r="AH3854" s="1" t="s">
        <v>157</v>
      </c>
      <c r="AI3854" s="1">
        <v>16702342664</v>
      </c>
      <c r="AJ3854" s="1">
        <v>0</v>
      </c>
      <c r="AK3854" s="1" t="s">
        <v>4536</v>
      </c>
      <c r="BC3854" s="1" t="str">
        <f>"49-9071.00"</f>
        <v>49-9071.00</v>
      </c>
      <c r="BD3854" s="1" t="s">
        <v>214</v>
      </c>
      <c r="BE3854" s="1" t="s">
        <v>8381</v>
      </c>
      <c r="BF3854" s="1" t="s">
        <v>1032</v>
      </c>
      <c r="BG3854" s="1">
        <v>10</v>
      </c>
      <c r="BH3854" s="1">
        <v>9</v>
      </c>
      <c r="BI3854" s="2">
        <v>44470</v>
      </c>
      <c r="BJ3854" s="2">
        <v>44834</v>
      </c>
      <c r="BK3854" s="2">
        <v>44470</v>
      </c>
      <c r="BL3854" s="2">
        <v>44834</v>
      </c>
      <c r="BM3854" s="1">
        <v>40</v>
      </c>
      <c r="BN3854" s="1">
        <v>0</v>
      </c>
      <c r="BO3854" s="1">
        <v>8</v>
      </c>
      <c r="BP3854" s="1">
        <v>8</v>
      </c>
      <c r="BQ3854" s="1">
        <v>8</v>
      </c>
      <c r="BR3854" s="1">
        <v>8</v>
      </c>
      <c r="BS3854" s="1">
        <v>8</v>
      </c>
      <c r="BT3854" s="1">
        <v>0</v>
      </c>
      <c r="BU3854" s="1" t="str">
        <f>"8:00 AM"</f>
        <v>8:00 AM</v>
      </c>
      <c r="BV3854" s="1" t="str">
        <f>"5:00 PM"</f>
        <v>5:00 PM</v>
      </c>
      <c r="BW3854" s="1" t="s">
        <v>135</v>
      </c>
      <c r="BX3854" s="1">
        <v>0</v>
      </c>
      <c r="BY3854" s="1">
        <v>12</v>
      </c>
      <c r="BZ3854" s="1" t="s">
        <v>112</v>
      </c>
      <c r="CB3854" s="4" t="s">
        <v>8382</v>
      </c>
      <c r="CC3854" s="1" t="s">
        <v>4237</v>
      </c>
      <c r="CD3854" s="1" t="s">
        <v>4531</v>
      </c>
      <c r="CE3854" s="1" t="s">
        <v>157</v>
      </c>
      <c r="CF3854" s="1" t="s">
        <v>117</v>
      </c>
      <c r="CG3854" s="1">
        <v>96950</v>
      </c>
      <c r="CH3854" s="3">
        <v>8.7100000000000009</v>
      </c>
      <c r="CI3854" s="3">
        <v>8.7100000000000009</v>
      </c>
      <c r="CJ3854" s="3">
        <v>13.07</v>
      </c>
      <c r="CK3854" s="3">
        <v>13.07</v>
      </c>
      <c r="CL3854" s="1" t="s">
        <v>137</v>
      </c>
      <c r="CM3854" s="1" t="s">
        <v>138</v>
      </c>
      <c r="CN3854" s="1" t="s">
        <v>139</v>
      </c>
      <c r="CP3854" s="1" t="s">
        <v>112</v>
      </c>
      <c r="CQ3854" s="1" t="s">
        <v>111</v>
      </c>
      <c r="CR3854" s="1" t="s">
        <v>112</v>
      </c>
      <c r="CS3854" s="1" t="s">
        <v>111</v>
      </c>
      <c r="CT3854" s="1" t="s">
        <v>138</v>
      </c>
      <c r="CU3854" s="1" t="s">
        <v>111</v>
      </c>
      <c r="CV3854" s="1" t="s">
        <v>138</v>
      </c>
      <c r="CW3854" s="1" t="s">
        <v>1179</v>
      </c>
      <c r="CX3854" s="1">
        <v>16702342664</v>
      </c>
      <c r="CY3854" s="1" t="s">
        <v>4536</v>
      </c>
      <c r="CZ3854" s="1" t="s">
        <v>380</v>
      </c>
      <c r="DA3854" s="1" t="s">
        <v>111</v>
      </c>
      <c r="DB3854" s="1" t="s">
        <v>112</v>
      </c>
    </row>
    <row r="3855" spans="1:111" ht="15.6" customHeight="1" x14ac:dyDescent="0.25">
      <c r="A3855" s="1" t="s">
        <v>19400</v>
      </c>
      <c r="B3855" s="1" t="s">
        <v>1106</v>
      </c>
      <c r="C3855" s="2">
        <v>44056.147769675925</v>
      </c>
      <c r="D3855" s="2">
        <v>44123</v>
      </c>
      <c r="E3855" s="1" t="s">
        <v>110</v>
      </c>
      <c r="F3855" s="2">
        <v>44103.833333333336</v>
      </c>
      <c r="G3855" s="1" t="s">
        <v>111</v>
      </c>
      <c r="H3855" s="1" t="s">
        <v>112</v>
      </c>
      <c r="I3855" s="1" t="s">
        <v>112</v>
      </c>
      <c r="J3855" s="1" t="s">
        <v>2289</v>
      </c>
      <c r="L3855" s="1" t="s">
        <v>2290</v>
      </c>
      <c r="M3855" s="1" t="s">
        <v>2291</v>
      </c>
      <c r="N3855" s="1" t="s">
        <v>116</v>
      </c>
      <c r="O3855" s="1" t="s">
        <v>117</v>
      </c>
      <c r="P3855" s="9">
        <v>96950</v>
      </c>
      <c r="Q3855" s="1" t="s">
        <v>118</v>
      </c>
      <c r="S3855" s="1">
        <v>16702356238</v>
      </c>
      <c r="U3855" s="1">
        <v>56132</v>
      </c>
      <c r="V3855" s="1" t="s">
        <v>119</v>
      </c>
      <c r="X3855" s="1" t="s">
        <v>2292</v>
      </c>
      <c r="Y3855" s="1" t="s">
        <v>2293</v>
      </c>
      <c r="Z3855" s="1" t="s">
        <v>2294</v>
      </c>
      <c r="AA3855" s="1" t="s">
        <v>2295</v>
      </c>
      <c r="AB3855" s="1" t="s">
        <v>2290</v>
      </c>
      <c r="AC3855" s="1" t="s">
        <v>2291</v>
      </c>
      <c r="AD3855" s="1" t="s">
        <v>116</v>
      </c>
      <c r="AE3855" s="1" t="s">
        <v>117</v>
      </c>
      <c r="AF3855" s="9">
        <v>96950</v>
      </c>
      <c r="AG3855" s="1" t="s">
        <v>118</v>
      </c>
      <c r="AI3855" s="1">
        <v>16702356238</v>
      </c>
      <c r="AK3855" s="1" t="s">
        <v>2296</v>
      </c>
      <c r="BC3855" s="1" t="str">
        <f>"37-2011.00"</f>
        <v>37-2011.00</v>
      </c>
      <c r="BD3855" s="1" t="s">
        <v>676</v>
      </c>
      <c r="BE3855" s="1" t="s">
        <v>2297</v>
      </c>
      <c r="BF3855" s="1" t="s">
        <v>2298</v>
      </c>
      <c r="BG3855" s="1">
        <v>11</v>
      </c>
      <c r="BH3855" s="1">
        <v>10</v>
      </c>
      <c r="BI3855" s="2">
        <v>44105</v>
      </c>
      <c r="BJ3855" s="2">
        <v>44469</v>
      </c>
      <c r="BK3855" s="2">
        <v>44123</v>
      </c>
      <c r="BL3855" s="2">
        <v>44469</v>
      </c>
      <c r="BM3855" s="1">
        <v>35</v>
      </c>
      <c r="BN3855" s="1">
        <v>0</v>
      </c>
      <c r="BO3855" s="1">
        <v>7</v>
      </c>
      <c r="BP3855" s="1">
        <v>7</v>
      </c>
      <c r="BQ3855" s="1">
        <v>7</v>
      </c>
      <c r="BR3855" s="1">
        <v>7</v>
      </c>
      <c r="BS3855" s="1">
        <v>7</v>
      </c>
      <c r="BT3855" s="1">
        <v>0</v>
      </c>
      <c r="BU3855" s="1" t="str">
        <f>"8:00 AM"</f>
        <v>8:00 AM</v>
      </c>
      <c r="BV3855" s="1" t="str">
        <f>"4:00 PM"</f>
        <v>4:00 PM</v>
      </c>
      <c r="BW3855" s="1" t="s">
        <v>230</v>
      </c>
      <c r="BX3855" s="1">
        <v>0</v>
      </c>
      <c r="BY3855" s="1">
        <v>1</v>
      </c>
      <c r="BZ3855" s="1" t="s">
        <v>112</v>
      </c>
      <c r="CA3855" s="1">
        <v>0</v>
      </c>
      <c r="CB3855" s="1" t="s">
        <v>19401</v>
      </c>
      <c r="CC3855" s="1" t="s">
        <v>2300</v>
      </c>
      <c r="CD3855" s="1" t="s">
        <v>1460</v>
      </c>
      <c r="CE3855" s="1" t="s">
        <v>116</v>
      </c>
      <c r="CF3855" s="1" t="s">
        <v>117</v>
      </c>
      <c r="CG3855" s="1">
        <v>96950</v>
      </c>
      <c r="CH3855" s="3">
        <v>10.42</v>
      </c>
      <c r="CI3855" s="3">
        <v>10.42</v>
      </c>
      <c r="CJ3855" s="3">
        <v>15.63</v>
      </c>
      <c r="CK3855" s="3">
        <v>15.63</v>
      </c>
      <c r="CL3855" s="1" t="s">
        <v>137</v>
      </c>
      <c r="CM3855" s="1" t="s">
        <v>138</v>
      </c>
      <c r="CN3855" s="1" t="s">
        <v>139</v>
      </c>
      <c r="CP3855" s="1" t="s">
        <v>112</v>
      </c>
      <c r="CQ3855" s="1" t="s">
        <v>111</v>
      </c>
      <c r="CR3855" s="1" t="s">
        <v>112</v>
      </c>
      <c r="CS3855" s="1" t="s">
        <v>111</v>
      </c>
      <c r="CT3855" s="1" t="s">
        <v>138</v>
      </c>
      <c r="CU3855" s="1" t="s">
        <v>111</v>
      </c>
      <c r="CV3855" s="1" t="s">
        <v>111</v>
      </c>
      <c r="CW3855" s="1" t="s">
        <v>19402</v>
      </c>
      <c r="CX3855" s="1">
        <v>16702356238</v>
      </c>
      <c r="CY3855" s="1" t="s">
        <v>2296</v>
      </c>
      <c r="CZ3855" s="1" t="s">
        <v>138</v>
      </c>
      <c r="DA3855" s="1" t="s">
        <v>111</v>
      </c>
      <c r="DB3855" s="1" t="s">
        <v>112</v>
      </c>
    </row>
    <row r="3856" spans="1:111" ht="15.6" customHeight="1" x14ac:dyDescent="0.25">
      <c r="A3856" s="1" t="s">
        <v>19403</v>
      </c>
      <c r="B3856" s="1" t="s">
        <v>1106</v>
      </c>
      <c r="C3856" s="2">
        <v>44144.947547800926</v>
      </c>
      <c r="D3856" s="2">
        <v>44180</v>
      </c>
      <c r="E3856" s="1" t="s">
        <v>180</v>
      </c>
      <c r="G3856" s="1" t="s">
        <v>111</v>
      </c>
      <c r="H3856" s="1" t="s">
        <v>112</v>
      </c>
      <c r="I3856" s="1" t="s">
        <v>112</v>
      </c>
      <c r="J3856" s="1" t="s">
        <v>4739</v>
      </c>
      <c r="K3856" s="1" t="s">
        <v>4740</v>
      </c>
      <c r="L3856" s="1" t="s">
        <v>14748</v>
      </c>
      <c r="M3856" s="1" t="s">
        <v>4747</v>
      </c>
      <c r="N3856" s="1" t="s">
        <v>879</v>
      </c>
      <c r="O3856" s="1" t="s">
        <v>117</v>
      </c>
      <c r="P3856" s="9">
        <v>96950</v>
      </c>
      <c r="Q3856" s="1" t="s">
        <v>118</v>
      </c>
      <c r="S3856" s="1">
        <v>16704836526</v>
      </c>
      <c r="U3856" s="1">
        <v>236220</v>
      </c>
      <c r="V3856" s="1" t="s">
        <v>119</v>
      </c>
      <c r="X3856" s="1" t="s">
        <v>4743</v>
      </c>
      <c r="Y3856" s="1" t="s">
        <v>4744</v>
      </c>
      <c r="Z3856" s="1" t="s">
        <v>4745</v>
      </c>
      <c r="AA3856" s="1" t="s">
        <v>451</v>
      </c>
      <c r="AB3856" s="1" t="s">
        <v>14748</v>
      </c>
      <c r="AC3856" s="1" t="s">
        <v>4742</v>
      </c>
      <c r="AD3856" s="1" t="s">
        <v>879</v>
      </c>
      <c r="AE3856" s="1" t="s">
        <v>117</v>
      </c>
      <c r="AF3856" s="9">
        <v>96950</v>
      </c>
      <c r="AG3856" s="1" t="s">
        <v>118</v>
      </c>
      <c r="AI3856" s="1">
        <v>16704836526</v>
      </c>
      <c r="AK3856" s="1" t="s">
        <v>491</v>
      </c>
      <c r="BC3856" s="1" t="str">
        <f>"49-9071.00"</f>
        <v>49-9071.00</v>
      </c>
      <c r="BD3856" s="1" t="s">
        <v>214</v>
      </c>
      <c r="BE3856" s="1" t="s">
        <v>19404</v>
      </c>
      <c r="BF3856" s="1" t="s">
        <v>19405</v>
      </c>
      <c r="BG3856" s="1">
        <v>5</v>
      </c>
      <c r="BH3856" s="1">
        <v>4</v>
      </c>
      <c r="BI3856" s="2">
        <v>44145</v>
      </c>
      <c r="BJ3856" s="2">
        <v>44469</v>
      </c>
      <c r="BK3856" s="2">
        <v>44180</v>
      </c>
      <c r="BL3856" s="2">
        <v>44469</v>
      </c>
      <c r="BM3856" s="1">
        <v>40</v>
      </c>
      <c r="BN3856" s="1">
        <v>0</v>
      </c>
      <c r="BO3856" s="1">
        <v>8</v>
      </c>
      <c r="BP3856" s="1">
        <v>8</v>
      </c>
      <c r="BQ3856" s="1">
        <v>8</v>
      </c>
      <c r="BR3856" s="1">
        <v>8</v>
      </c>
      <c r="BS3856" s="1">
        <v>8</v>
      </c>
      <c r="BT3856" s="1">
        <v>0</v>
      </c>
      <c r="BU3856" s="1" t="str">
        <f>"8:00 AM"</f>
        <v>8:00 AM</v>
      </c>
      <c r="BV3856" s="1" t="str">
        <f>"5:00 PM"</f>
        <v>5:00 PM</v>
      </c>
      <c r="BW3856" s="1" t="s">
        <v>135</v>
      </c>
      <c r="BX3856" s="1">
        <v>0</v>
      </c>
      <c r="BY3856" s="1">
        <v>12</v>
      </c>
      <c r="BZ3856" s="1" t="s">
        <v>112</v>
      </c>
      <c r="CA3856" s="1">
        <v>0</v>
      </c>
      <c r="CB3856" s="1" t="s">
        <v>19406</v>
      </c>
      <c r="CC3856" s="1" t="s">
        <v>4746</v>
      </c>
      <c r="CD3856" s="1" t="s">
        <v>4742</v>
      </c>
      <c r="CE3856" s="1" t="s">
        <v>167</v>
      </c>
      <c r="CF3856" s="1" t="s">
        <v>117</v>
      </c>
      <c r="CG3856" s="1">
        <v>96950</v>
      </c>
      <c r="CH3856" s="3">
        <v>8.7100000000000009</v>
      </c>
      <c r="CI3856" s="3">
        <v>8.7100000000000009</v>
      </c>
      <c r="CJ3856" s="3">
        <v>13.07</v>
      </c>
      <c r="CK3856" s="3">
        <v>13.07</v>
      </c>
      <c r="CL3856" s="1" t="s">
        <v>137</v>
      </c>
      <c r="CM3856" s="1" t="s">
        <v>331</v>
      </c>
      <c r="CN3856" s="1" t="s">
        <v>139</v>
      </c>
      <c r="CP3856" s="1" t="s">
        <v>111</v>
      </c>
      <c r="CQ3856" s="1" t="s">
        <v>111</v>
      </c>
      <c r="CR3856" s="1" t="s">
        <v>112</v>
      </c>
      <c r="CS3856" s="1" t="s">
        <v>111</v>
      </c>
      <c r="CT3856" s="1" t="s">
        <v>138</v>
      </c>
      <c r="CU3856" s="1" t="s">
        <v>111</v>
      </c>
      <c r="CV3856" s="1" t="s">
        <v>138</v>
      </c>
      <c r="CW3856" s="1" t="s">
        <v>331</v>
      </c>
      <c r="CX3856" s="1">
        <v>16704836526</v>
      </c>
      <c r="CY3856" s="1" t="s">
        <v>491</v>
      </c>
      <c r="CZ3856" s="1" t="s">
        <v>138</v>
      </c>
      <c r="DA3856" s="1" t="s">
        <v>111</v>
      </c>
      <c r="DB3856" s="1" t="s">
        <v>112</v>
      </c>
    </row>
    <row r="3857" spans="1:111" ht="15.6" customHeight="1" x14ac:dyDescent="0.25">
      <c r="A3857" s="1" t="s">
        <v>19439</v>
      </c>
      <c r="B3857" s="1" t="s">
        <v>1106</v>
      </c>
      <c r="C3857" s="2">
        <v>44088.323579629629</v>
      </c>
      <c r="D3857" s="2">
        <v>44144</v>
      </c>
      <c r="E3857" s="1" t="s">
        <v>180</v>
      </c>
      <c r="G3857" s="1" t="s">
        <v>111</v>
      </c>
      <c r="H3857" s="1" t="s">
        <v>112</v>
      </c>
      <c r="I3857" s="1" t="s">
        <v>112</v>
      </c>
      <c r="J3857" s="1" t="s">
        <v>2960</v>
      </c>
      <c r="K3857" s="1" t="s">
        <v>2961</v>
      </c>
      <c r="L3857" s="1" t="s">
        <v>2962</v>
      </c>
      <c r="N3857" s="1" t="s">
        <v>116</v>
      </c>
      <c r="O3857" s="1" t="s">
        <v>117</v>
      </c>
      <c r="P3857" s="9">
        <v>96950</v>
      </c>
      <c r="Q3857" s="1" t="s">
        <v>118</v>
      </c>
      <c r="S3857" s="1">
        <v>16702874242</v>
      </c>
      <c r="U3857" s="1">
        <v>722511</v>
      </c>
      <c r="V3857" s="1" t="s">
        <v>119</v>
      </c>
      <c r="X3857" s="1" t="s">
        <v>2963</v>
      </c>
      <c r="Y3857" s="1" t="s">
        <v>4200</v>
      </c>
      <c r="AA3857" s="1" t="s">
        <v>245</v>
      </c>
      <c r="AB3857" s="1" t="s">
        <v>2965</v>
      </c>
      <c r="AD3857" s="1" t="s">
        <v>116</v>
      </c>
      <c r="AE3857" s="1" t="s">
        <v>117</v>
      </c>
      <c r="AF3857" s="9">
        <v>96950</v>
      </c>
      <c r="AG3857" s="1" t="s">
        <v>118</v>
      </c>
      <c r="AI3857" s="1">
        <v>16702874242</v>
      </c>
      <c r="AK3857" s="1" t="s">
        <v>2966</v>
      </c>
      <c r="BC3857" s="1" t="str">
        <f>"35-3031.00"</f>
        <v>35-3031.00</v>
      </c>
      <c r="BD3857" s="1" t="s">
        <v>174</v>
      </c>
      <c r="BE3857" s="1" t="s">
        <v>2967</v>
      </c>
      <c r="BF3857" s="1" t="s">
        <v>2968</v>
      </c>
      <c r="BG3857" s="1">
        <v>5</v>
      </c>
      <c r="BH3857" s="1">
        <v>4</v>
      </c>
      <c r="BI3857" s="2">
        <v>44105</v>
      </c>
      <c r="BJ3857" s="2">
        <v>44469</v>
      </c>
      <c r="BK3857" s="2">
        <v>44144</v>
      </c>
      <c r="BL3857" s="2">
        <v>44469</v>
      </c>
      <c r="BM3857" s="1">
        <v>40</v>
      </c>
      <c r="BN3857" s="1">
        <v>4</v>
      </c>
      <c r="BO3857" s="1">
        <v>6</v>
      </c>
      <c r="BP3857" s="1">
        <v>6</v>
      </c>
      <c r="BQ3857" s="1">
        <v>6</v>
      </c>
      <c r="BR3857" s="1">
        <v>6</v>
      </c>
      <c r="BS3857" s="1">
        <v>6</v>
      </c>
      <c r="BT3857" s="1">
        <v>6</v>
      </c>
      <c r="BU3857" s="1" t="str">
        <f>"4:00 PM"</f>
        <v>4:00 PM</v>
      </c>
      <c r="BV3857" s="1" t="str">
        <f>"10:00 PM"</f>
        <v>10:00 PM</v>
      </c>
      <c r="BW3857" s="1" t="s">
        <v>230</v>
      </c>
      <c r="BX3857" s="1">
        <v>0</v>
      </c>
      <c r="BY3857" s="1">
        <v>6</v>
      </c>
      <c r="BZ3857" s="1" t="s">
        <v>112</v>
      </c>
      <c r="CA3857" s="1">
        <v>0</v>
      </c>
      <c r="CB3857" s="1" t="s">
        <v>2969</v>
      </c>
      <c r="CC3857" s="1" t="s">
        <v>2970</v>
      </c>
      <c r="CE3857" s="1" t="s">
        <v>116</v>
      </c>
      <c r="CF3857" s="1" t="s">
        <v>117</v>
      </c>
      <c r="CG3857" s="1">
        <v>96950</v>
      </c>
      <c r="CH3857" s="3">
        <v>9.23</v>
      </c>
      <c r="CI3857" s="3">
        <v>9.23</v>
      </c>
      <c r="CJ3857" s="3">
        <v>13.85</v>
      </c>
      <c r="CK3857" s="3">
        <v>13.85</v>
      </c>
      <c r="CL3857" s="1" t="s">
        <v>137</v>
      </c>
      <c r="CM3857" s="1" t="s">
        <v>138</v>
      </c>
      <c r="CN3857" s="1" t="s">
        <v>139</v>
      </c>
      <c r="CP3857" s="1" t="s">
        <v>112</v>
      </c>
      <c r="CQ3857" s="1" t="s">
        <v>111</v>
      </c>
      <c r="CR3857" s="1" t="s">
        <v>112</v>
      </c>
      <c r="CS3857" s="1" t="s">
        <v>111</v>
      </c>
      <c r="CT3857" s="1" t="s">
        <v>138</v>
      </c>
      <c r="CU3857" s="1" t="s">
        <v>111</v>
      </c>
      <c r="CV3857" s="1" t="s">
        <v>111</v>
      </c>
      <c r="CW3857" s="1" t="s">
        <v>138</v>
      </c>
      <c r="CX3857" s="1">
        <v>16702874242</v>
      </c>
      <c r="CY3857" s="1" t="s">
        <v>2966</v>
      </c>
      <c r="CZ3857" s="1" t="s">
        <v>138</v>
      </c>
      <c r="DA3857" s="1" t="s">
        <v>111</v>
      </c>
      <c r="DB3857" s="1" t="s">
        <v>112</v>
      </c>
    </row>
    <row r="3858" spans="1:111" ht="15.6" customHeight="1" x14ac:dyDescent="0.25">
      <c r="A3858" s="1" t="s">
        <v>19805</v>
      </c>
      <c r="B3858" s="1" t="s">
        <v>1106</v>
      </c>
      <c r="C3858" s="2">
        <v>44406.023206712962</v>
      </c>
      <c r="D3858" s="2">
        <v>44449</v>
      </c>
      <c r="E3858" s="1" t="s">
        <v>180</v>
      </c>
      <c r="G3858" s="1" t="s">
        <v>112</v>
      </c>
      <c r="H3858" s="1" t="s">
        <v>112</v>
      </c>
      <c r="I3858" s="1" t="s">
        <v>112</v>
      </c>
      <c r="J3858" s="1" t="s">
        <v>3144</v>
      </c>
      <c r="K3858" s="1" t="s">
        <v>3145</v>
      </c>
      <c r="L3858" s="1" t="s">
        <v>4417</v>
      </c>
      <c r="M3858" s="1" t="s">
        <v>4418</v>
      </c>
      <c r="N3858" s="1" t="s">
        <v>116</v>
      </c>
      <c r="O3858" s="1" t="s">
        <v>117</v>
      </c>
      <c r="P3858" s="9">
        <v>96950</v>
      </c>
      <c r="Q3858" s="1" t="s">
        <v>118</v>
      </c>
      <c r="S3858" s="1">
        <v>16702341361</v>
      </c>
      <c r="U3858" s="1">
        <v>442110</v>
      </c>
      <c r="V3858" s="1" t="s">
        <v>119</v>
      </c>
      <c r="X3858" s="1" t="s">
        <v>2357</v>
      </c>
      <c r="Y3858" s="1" t="s">
        <v>3148</v>
      </c>
      <c r="Z3858" s="1" t="s">
        <v>138</v>
      </c>
      <c r="AA3858" s="1" t="s">
        <v>245</v>
      </c>
      <c r="AB3858" s="1" t="s">
        <v>4417</v>
      </c>
      <c r="AC3858" s="1" t="s">
        <v>4418</v>
      </c>
      <c r="AD3858" s="1" t="s">
        <v>116</v>
      </c>
      <c r="AE3858" s="1" t="s">
        <v>117</v>
      </c>
      <c r="AF3858" s="9">
        <v>96950</v>
      </c>
      <c r="AG3858" s="1" t="s">
        <v>118</v>
      </c>
      <c r="AI3858" s="1">
        <v>16702341361</v>
      </c>
      <c r="AK3858" s="1" t="s">
        <v>3149</v>
      </c>
      <c r="BC3858" s="1" t="str">
        <f>"49-9071.00"</f>
        <v>49-9071.00</v>
      </c>
      <c r="BD3858" s="1" t="s">
        <v>214</v>
      </c>
      <c r="BE3858" s="1" t="s">
        <v>4419</v>
      </c>
      <c r="BF3858" s="1" t="s">
        <v>4420</v>
      </c>
      <c r="BG3858" s="1">
        <v>2</v>
      </c>
      <c r="BH3858" s="1">
        <v>1</v>
      </c>
      <c r="BI3858" s="2">
        <v>44470</v>
      </c>
      <c r="BJ3858" s="2">
        <v>44834</v>
      </c>
      <c r="BK3858" s="2">
        <v>44470</v>
      </c>
      <c r="BL3858" s="2">
        <v>44834</v>
      </c>
      <c r="BM3858" s="1">
        <v>35</v>
      </c>
      <c r="BN3858" s="1">
        <v>0</v>
      </c>
      <c r="BO3858" s="1">
        <v>7</v>
      </c>
      <c r="BP3858" s="1">
        <v>7</v>
      </c>
      <c r="BQ3858" s="1">
        <v>7</v>
      </c>
      <c r="BR3858" s="1">
        <v>7</v>
      </c>
      <c r="BS3858" s="1">
        <v>7</v>
      </c>
      <c r="BT3858" s="1">
        <v>0</v>
      </c>
      <c r="BU3858" s="1" t="str">
        <f>"8:00 AM"</f>
        <v>8:00 AM</v>
      </c>
      <c r="BV3858" s="1" t="str">
        <f>"4:00 PM"</f>
        <v>4:00 PM</v>
      </c>
      <c r="BW3858" s="1" t="s">
        <v>135</v>
      </c>
      <c r="BX3858" s="1">
        <v>0</v>
      </c>
      <c r="BY3858" s="1">
        <v>0</v>
      </c>
      <c r="BZ3858" s="1" t="s">
        <v>112</v>
      </c>
      <c r="CB3858" s="4" t="s">
        <v>4421</v>
      </c>
      <c r="CC3858" s="1" t="s">
        <v>4417</v>
      </c>
      <c r="CD3858" s="1" t="s">
        <v>4418</v>
      </c>
      <c r="CE3858" s="1" t="s">
        <v>116</v>
      </c>
      <c r="CF3858" s="1" t="s">
        <v>117</v>
      </c>
      <c r="CG3858" s="1">
        <v>96950</v>
      </c>
      <c r="CH3858" s="3">
        <v>8.7200000000000006</v>
      </c>
      <c r="CI3858" s="3">
        <v>8.7200000000000006</v>
      </c>
      <c r="CJ3858" s="3">
        <v>13.08</v>
      </c>
      <c r="CK3858" s="3">
        <v>13.08</v>
      </c>
      <c r="CL3858" s="1" t="s">
        <v>137</v>
      </c>
      <c r="CM3858" s="1" t="s">
        <v>138</v>
      </c>
      <c r="CN3858" s="1" t="s">
        <v>139</v>
      </c>
      <c r="CP3858" s="1" t="s">
        <v>112</v>
      </c>
      <c r="CQ3858" s="1" t="s">
        <v>111</v>
      </c>
      <c r="CR3858" s="1" t="s">
        <v>112</v>
      </c>
      <c r="CS3858" s="1" t="s">
        <v>111</v>
      </c>
      <c r="CT3858" s="1" t="s">
        <v>138</v>
      </c>
      <c r="CU3858" s="1" t="s">
        <v>111</v>
      </c>
      <c r="CV3858" s="1" t="s">
        <v>138</v>
      </c>
      <c r="CW3858" s="1" t="s">
        <v>3154</v>
      </c>
      <c r="CX3858" s="1">
        <v>16702341361</v>
      </c>
      <c r="CY3858" s="1" t="s">
        <v>3149</v>
      </c>
      <c r="CZ3858" s="1" t="s">
        <v>138</v>
      </c>
      <c r="DA3858" s="1" t="s">
        <v>111</v>
      </c>
      <c r="DB3858" s="1" t="s">
        <v>112</v>
      </c>
    </row>
    <row r="3859" spans="1:111" ht="15.6" customHeight="1" x14ac:dyDescent="0.25">
      <c r="A3859" s="1" t="s">
        <v>19925</v>
      </c>
      <c r="B3859" s="1" t="s">
        <v>1106</v>
      </c>
      <c r="C3859" s="2">
        <v>44058.183372453706</v>
      </c>
      <c r="D3859" s="2">
        <v>44137</v>
      </c>
      <c r="E3859" s="1" t="s">
        <v>180</v>
      </c>
      <c r="G3859" s="1" t="s">
        <v>112</v>
      </c>
      <c r="H3859" s="1" t="s">
        <v>112</v>
      </c>
      <c r="I3859" s="1" t="s">
        <v>112</v>
      </c>
      <c r="J3859" s="1" t="s">
        <v>468</v>
      </c>
      <c r="K3859" s="1" t="s">
        <v>469</v>
      </c>
      <c r="L3859" s="1" t="s">
        <v>470</v>
      </c>
      <c r="M3859" s="1" t="s">
        <v>339</v>
      </c>
      <c r="N3859" s="1" t="s">
        <v>167</v>
      </c>
      <c r="O3859" s="1" t="s">
        <v>117</v>
      </c>
      <c r="P3859" s="9">
        <v>96950</v>
      </c>
      <c r="Q3859" s="1" t="s">
        <v>118</v>
      </c>
      <c r="S3859" s="1">
        <v>16702379950</v>
      </c>
      <c r="U3859" s="1">
        <v>721120</v>
      </c>
      <c r="V3859" s="1" t="s">
        <v>119</v>
      </c>
      <c r="X3859" s="1" t="s">
        <v>498</v>
      </c>
      <c r="Y3859" s="1" t="s">
        <v>499</v>
      </c>
      <c r="AA3859" s="1" t="s">
        <v>473</v>
      </c>
      <c r="AB3859" s="1" t="s">
        <v>470</v>
      </c>
      <c r="AC3859" s="1" t="s">
        <v>339</v>
      </c>
      <c r="AD3859" s="1" t="s">
        <v>167</v>
      </c>
      <c r="AE3859" s="1" t="s">
        <v>117</v>
      </c>
      <c r="AF3859" s="9">
        <v>96950</v>
      </c>
      <c r="AG3859" s="1" t="s">
        <v>118</v>
      </c>
      <c r="AI3859" s="1">
        <v>16702379950</v>
      </c>
      <c r="AK3859" s="1" t="s">
        <v>474</v>
      </c>
      <c r="BC3859" s="1" t="str">
        <f>"47-2061.00"</f>
        <v>47-2061.00</v>
      </c>
      <c r="BD3859" s="1" t="s">
        <v>1116</v>
      </c>
      <c r="BE3859" s="1" t="s">
        <v>19926</v>
      </c>
      <c r="BF3859" s="1" t="s">
        <v>2094</v>
      </c>
      <c r="BG3859" s="1">
        <v>200</v>
      </c>
      <c r="BH3859" s="1">
        <v>199</v>
      </c>
      <c r="BI3859" s="2">
        <v>44105</v>
      </c>
      <c r="BJ3859" s="2">
        <v>44469</v>
      </c>
      <c r="BK3859" s="2">
        <v>44137</v>
      </c>
      <c r="BL3859" s="2">
        <v>44469</v>
      </c>
      <c r="BM3859" s="1">
        <v>35</v>
      </c>
      <c r="BN3859" s="1">
        <v>0</v>
      </c>
      <c r="BO3859" s="1">
        <v>7</v>
      </c>
      <c r="BP3859" s="1">
        <v>7</v>
      </c>
      <c r="BQ3859" s="1">
        <v>7</v>
      </c>
      <c r="BR3859" s="1">
        <v>7</v>
      </c>
      <c r="BS3859" s="1">
        <v>7</v>
      </c>
      <c r="BT3859" s="1">
        <v>0</v>
      </c>
      <c r="BU3859" s="1" t="str">
        <f>"6:00 AM"</f>
        <v>6:00 AM</v>
      </c>
      <c r="BV3859" s="1" t="str">
        <f>"2:00 PM"</f>
        <v>2:00 PM</v>
      </c>
      <c r="BW3859" s="1" t="s">
        <v>135</v>
      </c>
      <c r="BX3859" s="1">
        <v>0</v>
      </c>
      <c r="BY3859" s="1">
        <v>12</v>
      </c>
      <c r="BZ3859" s="1" t="s">
        <v>112</v>
      </c>
      <c r="CA3859" s="1">
        <v>0</v>
      </c>
      <c r="CB3859" s="1" t="s">
        <v>19927</v>
      </c>
      <c r="CC3859" s="1" t="s">
        <v>470</v>
      </c>
      <c r="CD3859" s="1" t="s">
        <v>339</v>
      </c>
      <c r="CE3859" s="1" t="s">
        <v>167</v>
      </c>
      <c r="CF3859" s="1" t="s">
        <v>117</v>
      </c>
      <c r="CG3859" s="1">
        <v>96950</v>
      </c>
      <c r="CH3859" s="3">
        <v>11.2</v>
      </c>
      <c r="CI3859" s="3">
        <v>13.44</v>
      </c>
      <c r="CJ3859" s="3">
        <v>16.8</v>
      </c>
      <c r="CK3859" s="3">
        <v>20.16</v>
      </c>
      <c r="CL3859" s="1" t="s">
        <v>137</v>
      </c>
      <c r="CN3859" s="1" t="s">
        <v>139</v>
      </c>
      <c r="CP3859" s="1" t="s">
        <v>112</v>
      </c>
      <c r="CQ3859" s="1" t="s">
        <v>111</v>
      </c>
      <c r="CR3859" s="1" t="s">
        <v>111</v>
      </c>
      <c r="CS3859" s="1" t="s">
        <v>111</v>
      </c>
      <c r="CT3859" s="1" t="s">
        <v>138</v>
      </c>
      <c r="CU3859" s="1" t="s">
        <v>111</v>
      </c>
      <c r="CV3859" s="1" t="s">
        <v>111</v>
      </c>
      <c r="CW3859" s="1" t="s">
        <v>479</v>
      </c>
      <c r="CX3859" s="1">
        <v>16702379900</v>
      </c>
      <c r="CY3859" s="1" t="s">
        <v>480</v>
      </c>
      <c r="CZ3859" s="1" t="s">
        <v>138</v>
      </c>
      <c r="DA3859" s="1" t="s">
        <v>111</v>
      </c>
      <c r="DB3859" s="1" t="s">
        <v>112</v>
      </c>
    </row>
    <row r="3860" spans="1:111" ht="15.6" customHeight="1" x14ac:dyDescent="0.25">
      <c r="A3860" s="1" t="s">
        <v>20334</v>
      </c>
      <c r="B3860" s="1" t="s">
        <v>1106</v>
      </c>
      <c r="C3860" s="2">
        <v>44386.234022685188</v>
      </c>
      <c r="D3860" s="2">
        <v>44452</v>
      </c>
      <c r="E3860" s="1" t="s">
        <v>180</v>
      </c>
      <c r="G3860" s="1" t="s">
        <v>112</v>
      </c>
      <c r="H3860" s="1" t="s">
        <v>112</v>
      </c>
      <c r="I3860" s="1" t="s">
        <v>112</v>
      </c>
      <c r="J3860" s="1" t="s">
        <v>4347</v>
      </c>
      <c r="K3860" s="1" t="s">
        <v>4348</v>
      </c>
      <c r="L3860" s="1" t="s">
        <v>4349</v>
      </c>
      <c r="M3860" s="1" t="s">
        <v>4350</v>
      </c>
      <c r="N3860" s="1" t="s">
        <v>116</v>
      </c>
      <c r="O3860" s="1" t="s">
        <v>117</v>
      </c>
      <c r="P3860" s="9">
        <v>96950</v>
      </c>
      <c r="Q3860" s="1" t="s">
        <v>118</v>
      </c>
      <c r="S3860" s="1">
        <v>16703223311</v>
      </c>
      <c r="T3860" s="1">
        <v>4504</v>
      </c>
      <c r="U3860" s="1">
        <v>72111</v>
      </c>
      <c r="V3860" s="1" t="s">
        <v>119</v>
      </c>
      <c r="X3860" s="1" t="s">
        <v>656</v>
      </c>
      <c r="Y3860" s="1" t="s">
        <v>4351</v>
      </c>
      <c r="AA3860" s="1" t="s">
        <v>1129</v>
      </c>
      <c r="AB3860" s="1" t="s">
        <v>4349</v>
      </c>
      <c r="AC3860" s="1" t="s">
        <v>4350</v>
      </c>
      <c r="AD3860" s="1" t="s">
        <v>116</v>
      </c>
      <c r="AE3860" s="1" t="s">
        <v>117</v>
      </c>
      <c r="AF3860" s="9">
        <v>96950</v>
      </c>
      <c r="AG3860" s="1" t="s">
        <v>118</v>
      </c>
      <c r="AI3860" s="1">
        <v>16703223311</v>
      </c>
      <c r="AJ3860" s="1">
        <v>4504</v>
      </c>
      <c r="AK3860" s="1" t="s">
        <v>13962</v>
      </c>
      <c r="BC3860" s="1" t="str">
        <f>"43-4081.00"</f>
        <v>43-4081.00</v>
      </c>
      <c r="BD3860" s="1" t="s">
        <v>3862</v>
      </c>
      <c r="BE3860" s="1" t="s">
        <v>20335</v>
      </c>
      <c r="BF3860" s="1" t="s">
        <v>20336</v>
      </c>
      <c r="BG3860" s="1">
        <v>2</v>
      </c>
      <c r="BH3860" s="1">
        <v>1</v>
      </c>
      <c r="BI3860" s="2">
        <v>44470</v>
      </c>
      <c r="BJ3860" s="2">
        <v>44834</v>
      </c>
      <c r="BK3860" s="2">
        <v>44470</v>
      </c>
      <c r="BL3860" s="2">
        <v>44834</v>
      </c>
      <c r="BM3860" s="1">
        <v>40</v>
      </c>
      <c r="BN3860" s="1">
        <v>0</v>
      </c>
      <c r="BO3860" s="1">
        <v>8</v>
      </c>
      <c r="BP3860" s="1">
        <v>8</v>
      </c>
      <c r="BQ3860" s="1">
        <v>8</v>
      </c>
      <c r="BR3860" s="1">
        <v>8</v>
      </c>
      <c r="BS3860" s="1">
        <v>8</v>
      </c>
      <c r="BT3860" s="1">
        <v>0</v>
      </c>
      <c r="BU3860" s="1" t="str">
        <f>"8:00 AM"</f>
        <v>8:00 AM</v>
      </c>
      <c r="BV3860" s="1" t="str">
        <f>"5:00 PM"</f>
        <v>5:00 PM</v>
      </c>
      <c r="BW3860" s="1" t="s">
        <v>135</v>
      </c>
      <c r="BX3860" s="1">
        <v>0</v>
      </c>
      <c r="BY3860" s="1">
        <v>12</v>
      </c>
      <c r="BZ3860" s="1" t="s">
        <v>112</v>
      </c>
      <c r="CB3860" s="1" t="s">
        <v>20337</v>
      </c>
      <c r="CC3860" s="1" t="s">
        <v>4349</v>
      </c>
      <c r="CD3860" s="1" t="s">
        <v>4350</v>
      </c>
      <c r="CE3860" s="1" t="s">
        <v>116</v>
      </c>
      <c r="CF3860" s="1" t="s">
        <v>117</v>
      </c>
      <c r="CG3860" s="1">
        <v>96950</v>
      </c>
      <c r="CH3860" s="3">
        <v>9.4499999999999993</v>
      </c>
      <c r="CI3860" s="3">
        <v>9.4499999999999993</v>
      </c>
      <c r="CJ3860" s="3">
        <v>14.18</v>
      </c>
      <c r="CK3860" s="3">
        <v>14.18</v>
      </c>
      <c r="CL3860" s="1" t="s">
        <v>137</v>
      </c>
      <c r="CM3860" s="1" t="s">
        <v>4355</v>
      </c>
      <c r="CN3860" s="1" t="s">
        <v>139</v>
      </c>
      <c r="CP3860" s="1" t="s">
        <v>112</v>
      </c>
      <c r="CQ3860" s="1" t="s">
        <v>111</v>
      </c>
      <c r="CR3860" s="1" t="s">
        <v>112</v>
      </c>
      <c r="CS3860" s="1" t="s">
        <v>111</v>
      </c>
      <c r="CT3860" s="1" t="s">
        <v>138</v>
      </c>
      <c r="CU3860" s="1" t="s">
        <v>111</v>
      </c>
      <c r="CV3860" s="1" t="s">
        <v>111</v>
      </c>
      <c r="CW3860" s="1" t="s">
        <v>5257</v>
      </c>
      <c r="CX3860" s="1">
        <v>16703223311</v>
      </c>
      <c r="CY3860" s="1" t="s">
        <v>4357</v>
      </c>
      <c r="CZ3860" s="1" t="s">
        <v>4358</v>
      </c>
      <c r="DA3860" s="1" t="s">
        <v>111</v>
      </c>
      <c r="DB3860" s="1" t="s">
        <v>112</v>
      </c>
      <c r="DC3860" s="1" t="s">
        <v>4359</v>
      </c>
      <c r="DD3860" s="1" t="s">
        <v>4360</v>
      </c>
      <c r="DE3860" s="1" t="s">
        <v>1747</v>
      </c>
      <c r="DF3860" s="1" t="s">
        <v>4347</v>
      </c>
      <c r="DG3860" s="1" t="s">
        <v>4361</v>
      </c>
    </row>
    <row r="3861" spans="1:111" ht="15.6" customHeight="1" x14ac:dyDescent="0.25">
      <c r="A3861" s="1" t="s">
        <v>20404</v>
      </c>
      <c r="B3861" s="1" t="s">
        <v>1106</v>
      </c>
      <c r="C3861" s="2">
        <v>44040.207862962961</v>
      </c>
      <c r="D3861" s="2">
        <v>44152</v>
      </c>
      <c r="E3861" s="1" t="s">
        <v>180</v>
      </c>
      <c r="G3861" s="1" t="s">
        <v>111</v>
      </c>
      <c r="H3861" s="1" t="s">
        <v>112</v>
      </c>
      <c r="I3861" s="1" t="s">
        <v>112</v>
      </c>
      <c r="J3861" s="1" t="s">
        <v>20405</v>
      </c>
      <c r="K3861" s="1" t="s">
        <v>20406</v>
      </c>
      <c r="L3861" s="1" t="s">
        <v>20407</v>
      </c>
      <c r="M3861" s="1" t="s">
        <v>10652</v>
      </c>
      <c r="N3861" s="1" t="s">
        <v>116</v>
      </c>
      <c r="O3861" s="1" t="s">
        <v>117</v>
      </c>
      <c r="P3861" s="9">
        <v>96950</v>
      </c>
      <c r="Q3861" s="1" t="s">
        <v>118</v>
      </c>
      <c r="R3861" s="1" t="s">
        <v>138</v>
      </c>
      <c r="S3861" s="1">
        <v>16702355009</v>
      </c>
      <c r="U3861" s="1">
        <v>561320</v>
      </c>
      <c r="V3861" s="1" t="s">
        <v>2479</v>
      </c>
      <c r="W3861" s="1" t="s">
        <v>111</v>
      </c>
      <c r="X3861" s="1" t="s">
        <v>11429</v>
      </c>
      <c r="Y3861" s="1" t="s">
        <v>4373</v>
      </c>
      <c r="Z3861" s="1" t="s">
        <v>4372</v>
      </c>
      <c r="AA3861" s="1" t="s">
        <v>1028</v>
      </c>
      <c r="AB3861" s="1" t="s">
        <v>20407</v>
      </c>
      <c r="AC3861" s="1" t="s">
        <v>10652</v>
      </c>
      <c r="AD3861" s="1" t="s">
        <v>116</v>
      </c>
      <c r="AE3861" s="1" t="s">
        <v>117</v>
      </c>
      <c r="AF3861" s="9">
        <v>96950</v>
      </c>
      <c r="AG3861" s="1" t="s">
        <v>118</v>
      </c>
      <c r="AH3861" s="1" t="s">
        <v>138</v>
      </c>
      <c r="AI3861" s="1">
        <v>16702355009</v>
      </c>
      <c r="AK3861" s="1" t="s">
        <v>20408</v>
      </c>
      <c r="BC3861" s="1" t="str">
        <f>"35-3021.00"</f>
        <v>35-3021.00</v>
      </c>
      <c r="BD3861" s="1" t="s">
        <v>2867</v>
      </c>
      <c r="BE3861" s="1" t="s">
        <v>20409</v>
      </c>
      <c r="BF3861" s="1" t="s">
        <v>20410</v>
      </c>
      <c r="BG3861" s="1">
        <v>25</v>
      </c>
      <c r="BH3861" s="1">
        <v>20</v>
      </c>
      <c r="BI3861" s="2">
        <v>44105</v>
      </c>
      <c r="BJ3861" s="2">
        <v>44469</v>
      </c>
      <c r="BK3861" s="2">
        <v>44152</v>
      </c>
      <c r="BL3861" s="2">
        <v>44469</v>
      </c>
      <c r="BM3861" s="1">
        <v>35</v>
      </c>
      <c r="BN3861" s="1">
        <v>0</v>
      </c>
      <c r="BO3861" s="1">
        <v>7</v>
      </c>
      <c r="BP3861" s="1">
        <v>7</v>
      </c>
      <c r="BQ3861" s="1">
        <v>7</v>
      </c>
      <c r="BR3861" s="1">
        <v>7</v>
      </c>
      <c r="BS3861" s="1">
        <v>7</v>
      </c>
      <c r="BT3861" s="1">
        <v>0</v>
      </c>
      <c r="BU3861" s="1" t="str">
        <f>"8:00 AM"</f>
        <v>8:00 AM</v>
      </c>
      <c r="BV3861" s="1" t="str">
        <f>"4:00 PM"</f>
        <v>4:00 PM</v>
      </c>
      <c r="BW3861" s="1" t="s">
        <v>230</v>
      </c>
      <c r="BX3861" s="1">
        <v>1</v>
      </c>
      <c r="BY3861" s="1">
        <v>3</v>
      </c>
      <c r="BZ3861" s="1" t="s">
        <v>112</v>
      </c>
      <c r="CA3861" s="1">
        <v>0</v>
      </c>
      <c r="CB3861" s="1" t="s">
        <v>20411</v>
      </c>
      <c r="CC3861" s="1" t="s">
        <v>20407</v>
      </c>
      <c r="CD3861" s="1" t="s">
        <v>10652</v>
      </c>
      <c r="CE3861" s="1" t="s">
        <v>116</v>
      </c>
      <c r="CF3861" s="1" t="s">
        <v>117</v>
      </c>
      <c r="CG3861" s="1">
        <v>96950</v>
      </c>
      <c r="CH3861" s="3">
        <v>7.69</v>
      </c>
      <c r="CI3861" s="3">
        <v>7.75</v>
      </c>
      <c r="CJ3861" s="3">
        <v>11.54</v>
      </c>
      <c r="CK3861" s="3">
        <v>11.63</v>
      </c>
      <c r="CL3861" s="1" t="s">
        <v>137</v>
      </c>
      <c r="CM3861" s="1" t="s">
        <v>168</v>
      </c>
      <c r="CN3861" s="1" t="s">
        <v>139</v>
      </c>
      <c r="CP3861" s="1" t="s">
        <v>111</v>
      </c>
      <c r="CQ3861" s="1" t="s">
        <v>111</v>
      </c>
      <c r="CR3861" s="1" t="s">
        <v>111</v>
      </c>
      <c r="CS3861" s="1" t="s">
        <v>111</v>
      </c>
      <c r="CT3861" s="1" t="s">
        <v>111</v>
      </c>
      <c r="CU3861" s="1" t="s">
        <v>111</v>
      </c>
      <c r="CV3861" s="1" t="s">
        <v>111</v>
      </c>
      <c r="CW3861" s="1" t="s">
        <v>20412</v>
      </c>
      <c r="CX3861" s="1">
        <v>16702355009</v>
      </c>
      <c r="CY3861" s="1" t="s">
        <v>20413</v>
      </c>
      <c r="CZ3861" s="1" t="s">
        <v>716</v>
      </c>
      <c r="DA3861" s="1" t="s">
        <v>111</v>
      </c>
      <c r="DB3861" s="1" t="s">
        <v>111</v>
      </c>
    </row>
    <row r="3862" spans="1:111" ht="15.6" customHeight="1" x14ac:dyDescent="0.25">
      <c r="A3862" s="1" t="s">
        <v>20747</v>
      </c>
      <c r="B3862" s="1" t="s">
        <v>1106</v>
      </c>
      <c r="C3862" s="2">
        <v>44362.268087962962</v>
      </c>
      <c r="D3862" s="2">
        <v>44411</v>
      </c>
      <c r="E3862" s="1" t="s">
        <v>110</v>
      </c>
      <c r="F3862" s="2">
        <v>44468.833333333336</v>
      </c>
      <c r="G3862" s="1" t="s">
        <v>112</v>
      </c>
      <c r="H3862" s="1" t="s">
        <v>112</v>
      </c>
      <c r="I3862" s="1" t="s">
        <v>112</v>
      </c>
      <c r="J3862" s="1" t="s">
        <v>4528</v>
      </c>
      <c r="K3862" s="1" t="s">
        <v>4529</v>
      </c>
      <c r="L3862" s="1" t="s">
        <v>4237</v>
      </c>
      <c r="M3862" s="1" t="s">
        <v>4531</v>
      </c>
      <c r="N3862" s="1" t="s">
        <v>116</v>
      </c>
      <c r="O3862" s="1" t="s">
        <v>117</v>
      </c>
      <c r="P3862" s="9">
        <v>96950</v>
      </c>
      <c r="Q3862" s="1" t="s">
        <v>118</v>
      </c>
      <c r="R3862" s="1" t="s">
        <v>116</v>
      </c>
      <c r="S3862" s="1">
        <v>16702342664</v>
      </c>
      <c r="T3862" s="1">
        <v>0</v>
      </c>
      <c r="U3862" s="1">
        <v>561320</v>
      </c>
      <c r="V3862" s="1" t="s">
        <v>119</v>
      </c>
      <c r="X3862" s="1" t="s">
        <v>4532</v>
      </c>
      <c r="Y3862" s="1" t="s">
        <v>3332</v>
      </c>
      <c r="Z3862" s="1" t="s">
        <v>4534</v>
      </c>
      <c r="AA3862" s="1" t="s">
        <v>4535</v>
      </c>
      <c r="AB3862" s="1" t="s">
        <v>4237</v>
      </c>
      <c r="AC3862" s="1" t="s">
        <v>3330</v>
      </c>
      <c r="AD3862" s="1" t="s">
        <v>157</v>
      </c>
      <c r="AE3862" s="1" t="s">
        <v>117</v>
      </c>
      <c r="AF3862" s="9">
        <v>96950</v>
      </c>
      <c r="AG3862" s="1" t="s">
        <v>118</v>
      </c>
      <c r="AH3862" s="1" t="s">
        <v>157</v>
      </c>
      <c r="AI3862" s="1">
        <v>16702342664</v>
      </c>
      <c r="AJ3862" s="1">
        <v>0</v>
      </c>
      <c r="AK3862" s="1" t="s">
        <v>4536</v>
      </c>
      <c r="BC3862" s="1" t="str">
        <f>"49-9071.00"</f>
        <v>49-9071.00</v>
      </c>
      <c r="BD3862" s="1" t="s">
        <v>214</v>
      </c>
      <c r="BE3862" s="1" t="s">
        <v>8381</v>
      </c>
      <c r="BF3862" s="1" t="s">
        <v>1032</v>
      </c>
      <c r="BG3862" s="1">
        <v>10</v>
      </c>
      <c r="BH3862" s="1">
        <v>9</v>
      </c>
      <c r="BI3862" s="2">
        <v>44470</v>
      </c>
      <c r="BJ3862" s="2">
        <v>44834</v>
      </c>
      <c r="BK3862" s="2">
        <v>44470</v>
      </c>
      <c r="BL3862" s="2">
        <v>44834</v>
      </c>
      <c r="BM3862" s="1">
        <v>40</v>
      </c>
      <c r="BN3862" s="1">
        <v>0</v>
      </c>
      <c r="BO3862" s="1">
        <v>8</v>
      </c>
      <c r="BP3862" s="1">
        <v>8</v>
      </c>
      <c r="BQ3862" s="1">
        <v>8</v>
      </c>
      <c r="BR3862" s="1">
        <v>8</v>
      </c>
      <c r="BS3862" s="1">
        <v>8</v>
      </c>
      <c r="BT3862" s="1">
        <v>0</v>
      </c>
      <c r="BU3862" s="1" t="str">
        <f>"8:00 AM"</f>
        <v>8:00 AM</v>
      </c>
      <c r="BV3862" s="1" t="str">
        <f>"5:00 PM"</f>
        <v>5:00 PM</v>
      </c>
      <c r="BW3862" s="1" t="s">
        <v>135</v>
      </c>
      <c r="BX3862" s="1">
        <v>0</v>
      </c>
      <c r="BY3862" s="1">
        <v>12</v>
      </c>
      <c r="BZ3862" s="1" t="s">
        <v>112</v>
      </c>
      <c r="CB3862" s="4" t="s">
        <v>8382</v>
      </c>
      <c r="CC3862" s="1" t="s">
        <v>4237</v>
      </c>
      <c r="CD3862" s="1" t="s">
        <v>4531</v>
      </c>
      <c r="CE3862" s="1" t="s">
        <v>157</v>
      </c>
      <c r="CF3862" s="1" t="s">
        <v>117</v>
      </c>
      <c r="CG3862" s="1">
        <v>96950</v>
      </c>
      <c r="CH3862" s="3">
        <v>8.7100000000000009</v>
      </c>
      <c r="CI3862" s="3">
        <v>8.7100000000000009</v>
      </c>
      <c r="CJ3862" s="3">
        <v>13.07</v>
      </c>
      <c r="CK3862" s="3">
        <v>13.07</v>
      </c>
      <c r="CL3862" s="1" t="s">
        <v>137</v>
      </c>
      <c r="CM3862" s="1" t="s">
        <v>138</v>
      </c>
      <c r="CN3862" s="1" t="s">
        <v>139</v>
      </c>
      <c r="CP3862" s="1" t="s">
        <v>112</v>
      </c>
      <c r="CQ3862" s="1" t="s">
        <v>111</v>
      </c>
      <c r="CR3862" s="1" t="s">
        <v>112</v>
      </c>
      <c r="CS3862" s="1" t="s">
        <v>111</v>
      </c>
      <c r="CT3862" s="1" t="s">
        <v>138</v>
      </c>
      <c r="CU3862" s="1" t="s">
        <v>111</v>
      </c>
      <c r="CV3862" s="1" t="s">
        <v>138</v>
      </c>
      <c r="CW3862" s="1" t="s">
        <v>12801</v>
      </c>
      <c r="CX3862" s="1">
        <v>16702342664</v>
      </c>
      <c r="CY3862" s="1" t="s">
        <v>4536</v>
      </c>
      <c r="CZ3862" s="1" t="s">
        <v>380</v>
      </c>
      <c r="DA3862" s="1" t="s">
        <v>111</v>
      </c>
      <c r="DB3862" s="1" t="s">
        <v>112</v>
      </c>
    </row>
    <row r="3863" spans="1:111" ht="15.6" customHeight="1" x14ac:dyDescent="0.25">
      <c r="A3863" s="1" t="s">
        <v>20770</v>
      </c>
      <c r="B3863" s="1" t="s">
        <v>1106</v>
      </c>
      <c r="C3863" s="2">
        <v>44386.033475462966</v>
      </c>
      <c r="D3863" s="2">
        <v>44424</v>
      </c>
      <c r="E3863" s="1" t="s">
        <v>180</v>
      </c>
      <c r="G3863" s="1" t="s">
        <v>112</v>
      </c>
      <c r="H3863" s="1" t="s">
        <v>112</v>
      </c>
      <c r="I3863" s="1" t="s">
        <v>112</v>
      </c>
      <c r="J3863" s="1" t="s">
        <v>4347</v>
      </c>
      <c r="K3863" s="1" t="s">
        <v>4348</v>
      </c>
      <c r="L3863" s="1" t="s">
        <v>4349</v>
      </c>
      <c r="M3863" s="1" t="s">
        <v>4350</v>
      </c>
      <c r="N3863" s="1" t="s">
        <v>116</v>
      </c>
      <c r="O3863" s="1" t="s">
        <v>117</v>
      </c>
      <c r="P3863" s="9">
        <v>96950</v>
      </c>
      <c r="Q3863" s="1" t="s">
        <v>118</v>
      </c>
      <c r="S3863" s="1">
        <v>16703223311</v>
      </c>
      <c r="T3863" s="1">
        <v>4504</v>
      </c>
      <c r="U3863" s="1">
        <v>72111</v>
      </c>
      <c r="V3863" s="1" t="s">
        <v>119</v>
      </c>
      <c r="X3863" s="1" t="s">
        <v>656</v>
      </c>
      <c r="Y3863" s="1" t="s">
        <v>4351</v>
      </c>
      <c r="AA3863" s="1" t="s">
        <v>1129</v>
      </c>
      <c r="AB3863" s="1" t="s">
        <v>4349</v>
      </c>
      <c r="AC3863" s="1" t="s">
        <v>4350</v>
      </c>
      <c r="AD3863" s="1" t="s">
        <v>116</v>
      </c>
      <c r="AE3863" s="1" t="s">
        <v>117</v>
      </c>
      <c r="AF3863" s="9">
        <v>96950</v>
      </c>
      <c r="AG3863" s="1" t="s">
        <v>118</v>
      </c>
      <c r="AI3863" s="1">
        <v>16703223311</v>
      </c>
      <c r="AJ3863" s="1">
        <v>4504</v>
      </c>
      <c r="AK3863" s="1" t="s">
        <v>4352</v>
      </c>
      <c r="BC3863" s="1" t="str">
        <f>"35-3031.00"</f>
        <v>35-3031.00</v>
      </c>
      <c r="BD3863" s="1" t="s">
        <v>174</v>
      </c>
      <c r="BE3863" s="1" t="s">
        <v>20345</v>
      </c>
      <c r="BF3863" s="1" t="s">
        <v>4629</v>
      </c>
      <c r="BG3863" s="1">
        <v>6</v>
      </c>
      <c r="BH3863" s="1">
        <v>5</v>
      </c>
      <c r="BI3863" s="2">
        <v>44470</v>
      </c>
      <c r="BJ3863" s="2">
        <v>44834</v>
      </c>
      <c r="BK3863" s="2">
        <v>44470</v>
      </c>
      <c r="BL3863" s="2">
        <v>44834</v>
      </c>
      <c r="BM3863" s="1">
        <v>40</v>
      </c>
      <c r="BN3863" s="1">
        <v>0</v>
      </c>
      <c r="BO3863" s="1">
        <v>8</v>
      </c>
      <c r="BP3863" s="1">
        <v>8</v>
      </c>
      <c r="BQ3863" s="1">
        <v>8</v>
      </c>
      <c r="BR3863" s="1">
        <v>8</v>
      </c>
      <c r="BS3863" s="1">
        <v>8</v>
      </c>
      <c r="BT3863" s="1">
        <v>0</v>
      </c>
      <c r="BU3863" s="1" t="str">
        <f>"8:00 AM"</f>
        <v>8:00 AM</v>
      </c>
      <c r="BV3863" s="1" t="str">
        <f>"5:00 PM"</f>
        <v>5:00 PM</v>
      </c>
      <c r="BW3863" s="1" t="s">
        <v>135</v>
      </c>
      <c r="BX3863" s="1">
        <v>0</v>
      </c>
      <c r="BY3863" s="1">
        <v>3</v>
      </c>
      <c r="BZ3863" s="1" t="s">
        <v>112</v>
      </c>
      <c r="CB3863" s="1" t="s">
        <v>18320</v>
      </c>
      <c r="CC3863" s="1" t="s">
        <v>4349</v>
      </c>
      <c r="CD3863" s="1" t="s">
        <v>4350</v>
      </c>
      <c r="CE3863" s="1" t="s">
        <v>116</v>
      </c>
      <c r="CF3863" s="1" t="s">
        <v>117</v>
      </c>
      <c r="CG3863" s="1">
        <v>96950</v>
      </c>
      <c r="CH3863" s="3">
        <v>7.78</v>
      </c>
      <c r="CI3863" s="3">
        <v>7.78</v>
      </c>
      <c r="CJ3863" s="3">
        <v>11.67</v>
      </c>
      <c r="CK3863" s="3">
        <v>11.67</v>
      </c>
      <c r="CL3863" s="1" t="s">
        <v>137</v>
      </c>
      <c r="CM3863" s="1" t="s">
        <v>4355</v>
      </c>
      <c r="CN3863" s="1" t="s">
        <v>139</v>
      </c>
      <c r="CP3863" s="1" t="s">
        <v>112</v>
      </c>
      <c r="CQ3863" s="1" t="s">
        <v>111</v>
      </c>
      <c r="CR3863" s="1" t="s">
        <v>112</v>
      </c>
      <c r="CS3863" s="1" t="s">
        <v>111</v>
      </c>
      <c r="CT3863" s="1" t="s">
        <v>138</v>
      </c>
      <c r="CU3863" s="1" t="s">
        <v>111</v>
      </c>
      <c r="CV3863" s="1" t="s">
        <v>111</v>
      </c>
      <c r="CW3863" s="1" t="s">
        <v>4356</v>
      </c>
      <c r="CX3863" s="1">
        <v>16703223311</v>
      </c>
      <c r="CY3863" s="1" t="s">
        <v>4357</v>
      </c>
      <c r="CZ3863" s="1" t="s">
        <v>4358</v>
      </c>
      <c r="DA3863" s="1" t="s">
        <v>111</v>
      </c>
      <c r="DB3863" s="1" t="s">
        <v>112</v>
      </c>
      <c r="DC3863" s="1" t="s">
        <v>4359</v>
      </c>
      <c r="DD3863" s="1" t="s">
        <v>4360</v>
      </c>
      <c r="DE3863" s="1" t="s">
        <v>1747</v>
      </c>
      <c r="DF3863" s="1" t="s">
        <v>4347</v>
      </c>
      <c r="DG3863" s="1" t="s">
        <v>4361</v>
      </c>
    </row>
    <row r="3864" spans="1:111" ht="15.6" customHeight="1" x14ac:dyDescent="0.25">
      <c r="A3864" s="1" t="s">
        <v>21085</v>
      </c>
      <c r="B3864" s="1" t="s">
        <v>1106</v>
      </c>
      <c r="C3864" s="2">
        <v>44294.029252314816</v>
      </c>
      <c r="D3864" s="2">
        <v>44340</v>
      </c>
      <c r="E3864" s="1" t="s">
        <v>110</v>
      </c>
      <c r="F3864" s="2">
        <v>44468.833333333336</v>
      </c>
      <c r="G3864" s="1" t="s">
        <v>112</v>
      </c>
      <c r="H3864" s="1" t="s">
        <v>112</v>
      </c>
      <c r="I3864" s="1" t="s">
        <v>112</v>
      </c>
      <c r="J3864" s="1" t="s">
        <v>3820</v>
      </c>
      <c r="K3864" s="1" t="s">
        <v>3821</v>
      </c>
      <c r="L3864" s="1" t="s">
        <v>3822</v>
      </c>
      <c r="M3864" s="1" t="s">
        <v>167</v>
      </c>
      <c r="N3864" s="1" t="s">
        <v>339</v>
      </c>
      <c r="O3864" s="1" t="s">
        <v>117</v>
      </c>
      <c r="P3864" s="9">
        <v>96950</v>
      </c>
      <c r="Q3864" s="1" t="s">
        <v>118</v>
      </c>
      <c r="R3864" s="1" t="s">
        <v>168</v>
      </c>
      <c r="S3864" s="1">
        <v>16702331530</v>
      </c>
      <c r="U3864" s="1">
        <v>31181</v>
      </c>
      <c r="V3864" s="1" t="s">
        <v>119</v>
      </c>
      <c r="X3864" s="1" t="s">
        <v>3823</v>
      </c>
      <c r="Y3864" s="1" t="s">
        <v>3824</v>
      </c>
      <c r="Z3864" s="1" t="s">
        <v>168</v>
      </c>
      <c r="AA3864" s="1" t="s">
        <v>3825</v>
      </c>
      <c r="AB3864" s="1" t="s">
        <v>3822</v>
      </c>
      <c r="AC3864" s="1" t="s">
        <v>167</v>
      </c>
      <c r="AD3864" s="1" t="s">
        <v>339</v>
      </c>
      <c r="AE3864" s="1" t="s">
        <v>117</v>
      </c>
      <c r="AF3864" s="9">
        <v>96950</v>
      </c>
      <c r="AG3864" s="1" t="s">
        <v>118</v>
      </c>
      <c r="AH3864" s="1" t="s">
        <v>168</v>
      </c>
      <c r="AI3864" s="1">
        <v>16702331530</v>
      </c>
      <c r="AK3864" s="1" t="s">
        <v>3826</v>
      </c>
      <c r="BC3864" s="1" t="str">
        <f>"35-3031.00"</f>
        <v>35-3031.00</v>
      </c>
      <c r="BD3864" s="1" t="s">
        <v>174</v>
      </c>
      <c r="BE3864" s="1" t="s">
        <v>16720</v>
      </c>
      <c r="BF3864" s="1" t="s">
        <v>21086</v>
      </c>
      <c r="BG3864" s="1">
        <v>2</v>
      </c>
      <c r="BH3864" s="1">
        <v>1</v>
      </c>
      <c r="BI3864" s="2">
        <v>44470</v>
      </c>
      <c r="BJ3864" s="2">
        <v>44834</v>
      </c>
      <c r="BK3864" s="2">
        <v>44470</v>
      </c>
      <c r="BL3864" s="2">
        <v>44834</v>
      </c>
      <c r="BM3864" s="1">
        <v>35</v>
      </c>
      <c r="BN3864" s="1">
        <v>5</v>
      </c>
      <c r="BO3864" s="1">
        <v>5</v>
      </c>
      <c r="BP3864" s="1">
        <v>5</v>
      </c>
      <c r="BQ3864" s="1">
        <v>5</v>
      </c>
      <c r="BR3864" s="1">
        <v>5</v>
      </c>
      <c r="BS3864" s="1">
        <v>5</v>
      </c>
      <c r="BT3864" s="1">
        <v>5</v>
      </c>
      <c r="BU3864" s="1" t="str">
        <f>"10:30 AM"</f>
        <v>10:30 AM</v>
      </c>
      <c r="BV3864" s="1" t="str">
        <f>"9:30 PM"</f>
        <v>9:30 PM</v>
      </c>
      <c r="BW3864" s="1" t="s">
        <v>135</v>
      </c>
      <c r="BX3864" s="1">
        <v>0</v>
      </c>
      <c r="BY3864" s="1">
        <v>12</v>
      </c>
      <c r="BZ3864" s="1" t="s">
        <v>112</v>
      </c>
      <c r="CA3864" s="1">
        <v>0</v>
      </c>
      <c r="CB3864" s="4" t="s">
        <v>21087</v>
      </c>
      <c r="CC3864" s="1" t="s">
        <v>3822</v>
      </c>
      <c r="CD3864" s="1" t="s">
        <v>167</v>
      </c>
      <c r="CE3864" s="1" t="s">
        <v>339</v>
      </c>
      <c r="CF3864" s="1" t="s">
        <v>117</v>
      </c>
      <c r="CG3864" s="1">
        <v>96950</v>
      </c>
      <c r="CH3864" s="3">
        <v>8.5</v>
      </c>
      <c r="CI3864" s="3">
        <v>8.5</v>
      </c>
      <c r="CJ3864" s="3">
        <v>12.75</v>
      </c>
      <c r="CK3864" s="3">
        <v>12.75</v>
      </c>
      <c r="CL3864" s="1" t="s">
        <v>137</v>
      </c>
      <c r="CM3864" s="1" t="s">
        <v>168</v>
      </c>
      <c r="CN3864" s="1" t="s">
        <v>139</v>
      </c>
      <c r="CP3864" s="1" t="s">
        <v>112</v>
      </c>
      <c r="CQ3864" s="1" t="s">
        <v>111</v>
      </c>
      <c r="CR3864" s="1" t="s">
        <v>112</v>
      </c>
      <c r="CS3864" s="1" t="s">
        <v>111</v>
      </c>
      <c r="CT3864" s="1" t="s">
        <v>138</v>
      </c>
      <c r="CU3864" s="1" t="s">
        <v>111</v>
      </c>
      <c r="CV3864" s="1" t="s">
        <v>138</v>
      </c>
      <c r="CW3864" s="1" t="s">
        <v>3830</v>
      </c>
      <c r="CX3864" s="1">
        <v>16702331530</v>
      </c>
      <c r="CY3864" s="1" t="s">
        <v>3826</v>
      </c>
      <c r="CZ3864" s="1" t="s">
        <v>3831</v>
      </c>
      <c r="DA3864" s="1" t="s">
        <v>111</v>
      </c>
      <c r="DB3864" s="1" t="s">
        <v>112</v>
      </c>
      <c r="DC3864" s="1" t="s">
        <v>3823</v>
      </c>
      <c r="DD3864" s="1" t="s">
        <v>3824</v>
      </c>
      <c r="DE3864" s="1" t="s">
        <v>168</v>
      </c>
    </row>
    <row r="3865" spans="1:111" ht="15.6" customHeight="1" x14ac:dyDescent="0.25">
      <c r="A3865" s="1" t="s">
        <v>21902</v>
      </c>
      <c r="B3865" s="1" t="s">
        <v>1106</v>
      </c>
      <c r="C3865" s="2">
        <v>44332.053992824076</v>
      </c>
      <c r="D3865" s="2">
        <v>44364</v>
      </c>
      <c r="E3865" s="1" t="s">
        <v>110</v>
      </c>
      <c r="F3865" s="2">
        <v>44468.833333333336</v>
      </c>
      <c r="G3865" s="1" t="s">
        <v>111</v>
      </c>
      <c r="H3865" s="1" t="s">
        <v>112</v>
      </c>
      <c r="I3865" s="1" t="s">
        <v>112</v>
      </c>
      <c r="J3865" s="1" t="s">
        <v>2841</v>
      </c>
      <c r="L3865" s="1" t="s">
        <v>11115</v>
      </c>
      <c r="M3865" s="1" t="s">
        <v>2843</v>
      </c>
      <c r="N3865" s="1" t="s">
        <v>167</v>
      </c>
      <c r="O3865" s="1" t="s">
        <v>117</v>
      </c>
      <c r="P3865" s="9">
        <v>96950</v>
      </c>
      <c r="Q3865" s="1" t="s">
        <v>118</v>
      </c>
      <c r="R3865" s="1" t="s">
        <v>242</v>
      </c>
      <c r="S3865" s="1">
        <v>16702858263</v>
      </c>
      <c r="U3865" s="1">
        <v>561320</v>
      </c>
      <c r="V3865" s="1" t="s">
        <v>119</v>
      </c>
      <c r="X3865" s="1" t="s">
        <v>2844</v>
      </c>
      <c r="Y3865" s="1" t="s">
        <v>2845</v>
      </c>
      <c r="AA3865" s="1" t="s">
        <v>171</v>
      </c>
      <c r="AB3865" s="1" t="s">
        <v>11115</v>
      </c>
      <c r="AC3865" s="1" t="s">
        <v>2843</v>
      </c>
      <c r="AD3865" s="1" t="s">
        <v>167</v>
      </c>
      <c r="AE3865" s="1" t="s">
        <v>117</v>
      </c>
      <c r="AF3865" s="9">
        <v>96950</v>
      </c>
      <c r="AG3865" s="1" t="s">
        <v>118</v>
      </c>
      <c r="AH3865" s="1" t="s">
        <v>242</v>
      </c>
      <c r="AI3865" s="1">
        <v>16702858263</v>
      </c>
      <c r="AK3865" s="1" t="s">
        <v>2846</v>
      </c>
      <c r="BC3865" s="1" t="str">
        <f>"47-2061.00"</f>
        <v>47-2061.00</v>
      </c>
      <c r="BD3865" s="1" t="s">
        <v>1116</v>
      </c>
      <c r="BE3865" s="1" t="s">
        <v>21903</v>
      </c>
      <c r="BF3865" s="1" t="s">
        <v>1116</v>
      </c>
      <c r="BG3865" s="1">
        <v>9</v>
      </c>
      <c r="BH3865" s="1">
        <v>6</v>
      </c>
      <c r="BI3865" s="2">
        <v>44470</v>
      </c>
      <c r="BJ3865" s="2">
        <v>44834</v>
      </c>
      <c r="BK3865" s="2">
        <v>44470</v>
      </c>
      <c r="BL3865" s="2">
        <v>44834</v>
      </c>
      <c r="BM3865" s="1">
        <v>40</v>
      </c>
      <c r="BN3865" s="1">
        <v>0</v>
      </c>
      <c r="BO3865" s="1">
        <v>8</v>
      </c>
      <c r="BP3865" s="1">
        <v>8</v>
      </c>
      <c r="BQ3865" s="1">
        <v>8</v>
      </c>
      <c r="BR3865" s="1">
        <v>8</v>
      </c>
      <c r="BS3865" s="1">
        <v>8</v>
      </c>
      <c r="BT3865" s="1">
        <v>0</v>
      </c>
      <c r="BU3865" s="1" t="str">
        <f>"8:00 AM"</f>
        <v>8:00 AM</v>
      </c>
      <c r="BV3865" s="1" t="str">
        <f>"5:00 PM"</f>
        <v>5:00 PM</v>
      </c>
      <c r="BW3865" s="1" t="s">
        <v>230</v>
      </c>
      <c r="BX3865" s="1">
        <v>0</v>
      </c>
      <c r="BY3865" s="1">
        <v>9</v>
      </c>
      <c r="BZ3865" s="1" t="s">
        <v>112</v>
      </c>
      <c r="CB3865" s="4" t="s">
        <v>21904</v>
      </c>
      <c r="CC3865" s="1" t="s">
        <v>21905</v>
      </c>
      <c r="CD3865" s="1" t="s">
        <v>167</v>
      </c>
      <c r="CE3865" s="1" t="s">
        <v>167</v>
      </c>
      <c r="CF3865" s="1" t="s">
        <v>117</v>
      </c>
      <c r="CG3865" s="1">
        <v>96950</v>
      </c>
      <c r="CH3865" s="3">
        <v>8.9700000000000006</v>
      </c>
      <c r="CI3865" s="3">
        <v>8.9700000000000006</v>
      </c>
      <c r="CJ3865" s="3">
        <v>13.46</v>
      </c>
      <c r="CK3865" s="3">
        <v>13.46</v>
      </c>
      <c r="CL3865" s="1" t="s">
        <v>137</v>
      </c>
      <c r="CM3865" s="1" t="s">
        <v>138</v>
      </c>
      <c r="CN3865" s="1" t="s">
        <v>139</v>
      </c>
      <c r="CP3865" s="1" t="s">
        <v>112</v>
      </c>
      <c r="CQ3865" s="1" t="s">
        <v>111</v>
      </c>
      <c r="CR3865" s="1" t="s">
        <v>111</v>
      </c>
      <c r="CS3865" s="1" t="s">
        <v>111</v>
      </c>
      <c r="CT3865" s="1" t="s">
        <v>138</v>
      </c>
      <c r="CU3865" s="1" t="s">
        <v>111</v>
      </c>
      <c r="CV3865" s="1" t="s">
        <v>138</v>
      </c>
      <c r="CW3865" s="1" t="s">
        <v>2851</v>
      </c>
      <c r="CX3865" s="1">
        <v>16702877468</v>
      </c>
      <c r="CY3865" s="1" t="s">
        <v>2846</v>
      </c>
      <c r="CZ3865" s="1" t="s">
        <v>138</v>
      </c>
      <c r="DA3865" s="1" t="s">
        <v>111</v>
      </c>
      <c r="DB3865" s="1" t="s">
        <v>112</v>
      </c>
    </row>
    <row r="3866" spans="1:111" ht="15.6" customHeight="1" x14ac:dyDescent="0.25">
      <c r="A3866" s="1" t="s">
        <v>21907</v>
      </c>
      <c r="B3866" s="1" t="s">
        <v>1106</v>
      </c>
      <c r="C3866" s="2">
        <v>44308.105317592592</v>
      </c>
      <c r="D3866" s="2">
        <v>44370</v>
      </c>
      <c r="E3866" s="1" t="s">
        <v>110</v>
      </c>
      <c r="F3866" s="2">
        <v>44468.833333333336</v>
      </c>
      <c r="G3866" s="1" t="s">
        <v>111</v>
      </c>
      <c r="H3866" s="1" t="s">
        <v>112</v>
      </c>
      <c r="I3866" s="1" t="s">
        <v>112</v>
      </c>
      <c r="J3866" s="1" t="s">
        <v>11692</v>
      </c>
      <c r="K3866" s="1" t="s">
        <v>21908</v>
      </c>
      <c r="L3866" s="1" t="s">
        <v>4719</v>
      </c>
      <c r="N3866" s="1" t="s">
        <v>167</v>
      </c>
      <c r="O3866" s="1" t="s">
        <v>117</v>
      </c>
      <c r="P3866" s="9">
        <v>96950</v>
      </c>
      <c r="Q3866" s="1" t="s">
        <v>118</v>
      </c>
      <c r="R3866" s="1" t="s">
        <v>117</v>
      </c>
      <c r="S3866" s="1">
        <v>16702335368</v>
      </c>
      <c r="U3866" s="1">
        <v>722410</v>
      </c>
      <c r="V3866" s="1" t="s">
        <v>119</v>
      </c>
      <c r="X3866" s="1" t="s">
        <v>1219</v>
      </c>
      <c r="Y3866" s="1" t="s">
        <v>307</v>
      </c>
      <c r="Z3866" s="1" t="s">
        <v>723</v>
      </c>
      <c r="AA3866" s="1" t="s">
        <v>1332</v>
      </c>
      <c r="AB3866" s="1" t="s">
        <v>4719</v>
      </c>
      <c r="AD3866" s="1" t="s">
        <v>167</v>
      </c>
      <c r="AE3866" s="1" t="s">
        <v>117</v>
      </c>
      <c r="AF3866" s="9">
        <v>96950</v>
      </c>
      <c r="AG3866" s="1" t="s">
        <v>118</v>
      </c>
      <c r="AH3866" s="1" t="s">
        <v>117</v>
      </c>
      <c r="AI3866" s="1">
        <v>16702335368</v>
      </c>
      <c r="AK3866" s="1" t="s">
        <v>10739</v>
      </c>
      <c r="BC3866" s="1" t="str">
        <f>"35-2014.00"</f>
        <v>35-2014.00</v>
      </c>
      <c r="BD3866" s="1" t="s">
        <v>152</v>
      </c>
      <c r="BE3866" s="1" t="s">
        <v>21909</v>
      </c>
      <c r="BF3866" s="1" t="s">
        <v>229</v>
      </c>
      <c r="BG3866" s="1">
        <v>2</v>
      </c>
      <c r="BH3866" s="1">
        <v>1</v>
      </c>
      <c r="BI3866" s="2">
        <v>44470</v>
      </c>
      <c r="BJ3866" s="2">
        <v>44834</v>
      </c>
      <c r="BK3866" s="2">
        <v>44470</v>
      </c>
      <c r="BL3866" s="2">
        <v>44834</v>
      </c>
      <c r="BM3866" s="1">
        <v>35</v>
      </c>
      <c r="BN3866" s="1">
        <v>0</v>
      </c>
      <c r="BO3866" s="1">
        <v>7</v>
      </c>
      <c r="BP3866" s="1">
        <v>7</v>
      </c>
      <c r="BQ3866" s="1">
        <v>7</v>
      </c>
      <c r="BR3866" s="1">
        <v>7</v>
      </c>
      <c r="BS3866" s="1">
        <v>7</v>
      </c>
      <c r="BT3866" s="1">
        <v>0</v>
      </c>
      <c r="BU3866" s="1" t="str">
        <f>"4:30 PM"</f>
        <v>4:30 PM</v>
      </c>
      <c r="BV3866" s="1" t="str">
        <f>"11:30 PM"</f>
        <v>11:30 PM</v>
      </c>
      <c r="BW3866" s="1" t="s">
        <v>135</v>
      </c>
      <c r="BX3866" s="1">
        <v>0</v>
      </c>
      <c r="BY3866" s="1">
        <v>12</v>
      </c>
      <c r="BZ3866" s="1" t="s">
        <v>112</v>
      </c>
      <c r="CA3866" s="1">
        <v>0</v>
      </c>
      <c r="CB3866" s="1" t="s">
        <v>21910</v>
      </c>
      <c r="CC3866" s="1" t="s">
        <v>4719</v>
      </c>
      <c r="CE3866" s="1" t="s">
        <v>167</v>
      </c>
      <c r="CF3866" s="1" t="s">
        <v>117</v>
      </c>
      <c r="CG3866" s="1">
        <v>96950</v>
      </c>
      <c r="CH3866" s="3">
        <v>8.68</v>
      </c>
      <c r="CI3866" s="3">
        <v>8.68</v>
      </c>
      <c r="CJ3866" s="3">
        <v>13.02</v>
      </c>
      <c r="CK3866" s="3">
        <v>13.02</v>
      </c>
      <c r="CL3866" s="1" t="s">
        <v>137</v>
      </c>
      <c r="CM3866" s="1" t="s">
        <v>138</v>
      </c>
      <c r="CN3866" s="1" t="s">
        <v>139</v>
      </c>
      <c r="CP3866" s="1" t="s">
        <v>112</v>
      </c>
      <c r="CQ3866" s="1" t="s">
        <v>111</v>
      </c>
      <c r="CR3866" s="1" t="s">
        <v>112</v>
      </c>
      <c r="CS3866" s="1" t="s">
        <v>111</v>
      </c>
      <c r="CT3866" s="1" t="s">
        <v>111</v>
      </c>
      <c r="CU3866" s="1" t="s">
        <v>111</v>
      </c>
      <c r="CV3866" s="1" t="s">
        <v>138</v>
      </c>
      <c r="CW3866" s="1" t="s">
        <v>138</v>
      </c>
      <c r="CX3866" s="1">
        <v>16702335368</v>
      </c>
      <c r="CY3866" s="1" t="s">
        <v>10739</v>
      </c>
      <c r="CZ3866" s="1" t="s">
        <v>428</v>
      </c>
      <c r="DA3866" s="1" t="s">
        <v>111</v>
      </c>
      <c r="DB3866" s="1" t="s">
        <v>112</v>
      </c>
    </row>
    <row r="3867" spans="1:111" ht="15.6" customHeight="1" x14ac:dyDescent="0.25">
      <c r="A3867" s="1" t="s">
        <v>22028</v>
      </c>
      <c r="B3867" s="1" t="s">
        <v>1106</v>
      </c>
      <c r="C3867" s="2">
        <v>44358.05215462963</v>
      </c>
      <c r="D3867" s="2">
        <v>44412</v>
      </c>
      <c r="E3867" s="1" t="s">
        <v>110</v>
      </c>
      <c r="F3867" s="2">
        <v>44468.833333333336</v>
      </c>
      <c r="G3867" s="1" t="s">
        <v>111</v>
      </c>
      <c r="H3867" s="1" t="s">
        <v>112</v>
      </c>
      <c r="I3867" s="1" t="s">
        <v>112</v>
      </c>
      <c r="J3867" s="1" t="s">
        <v>3156</v>
      </c>
      <c r="K3867" s="1" t="s">
        <v>3157</v>
      </c>
      <c r="L3867" s="1" t="s">
        <v>1644</v>
      </c>
      <c r="N3867" s="1" t="s">
        <v>116</v>
      </c>
      <c r="O3867" s="1" t="s">
        <v>117</v>
      </c>
      <c r="P3867" s="9">
        <v>96950</v>
      </c>
      <c r="Q3867" s="1" t="s">
        <v>118</v>
      </c>
      <c r="R3867" s="1" t="s">
        <v>116</v>
      </c>
      <c r="S3867" s="1">
        <v>16702358641</v>
      </c>
      <c r="U3867" s="1">
        <v>72251</v>
      </c>
      <c r="V3867" s="1" t="s">
        <v>119</v>
      </c>
      <c r="X3867" s="1" t="s">
        <v>1645</v>
      </c>
      <c r="Y3867" s="1" t="s">
        <v>3158</v>
      </c>
      <c r="Z3867" s="1" t="s">
        <v>721</v>
      </c>
      <c r="AA3867" s="1" t="s">
        <v>245</v>
      </c>
      <c r="AB3867" s="1" t="s">
        <v>1644</v>
      </c>
      <c r="AD3867" s="1" t="s">
        <v>116</v>
      </c>
      <c r="AE3867" s="1" t="s">
        <v>117</v>
      </c>
      <c r="AF3867" s="9">
        <v>96950</v>
      </c>
      <c r="AG3867" s="1" t="s">
        <v>118</v>
      </c>
      <c r="AH3867" s="1" t="s">
        <v>116</v>
      </c>
      <c r="AI3867" s="1">
        <v>16702358641</v>
      </c>
      <c r="AK3867" s="1" t="s">
        <v>3159</v>
      </c>
      <c r="BC3867" s="1" t="str">
        <f>"35-9021.00"</f>
        <v>35-9021.00</v>
      </c>
      <c r="BD3867" s="1" t="s">
        <v>1160</v>
      </c>
      <c r="BE3867" s="1" t="s">
        <v>3164</v>
      </c>
      <c r="BF3867" s="1" t="s">
        <v>3165</v>
      </c>
      <c r="BG3867" s="1">
        <v>4</v>
      </c>
      <c r="BH3867" s="1">
        <v>3</v>
      </c>
      <c r="BI3867" s="2">
        <v>44470</v>
      </c>
      <c r="BJ3867" s="2">
        <v>45565</v>
      </c>
      <c r="BK3867" s="2">
        <v>44470</v>
      </c>
      <c r="BL3867" s="2">
        <v>45565</v>
      </c>
      <c r="BM3867" s="1">
        <v>35</v>
      </c>
      <c r="BN3867" s="1">
        <v>7</v>
      </c>
      <c r="BO3867" s="1">
        <v>7</v>
      </c>
      <c r="BP3867" s="1">
        <v>0</v>
      </c>
      <c r="BQ3867" s="1">
        <v>7</v>
      </c>
      <c r="BR3867" s="1">
        <v>0</v>
      </c>
      <c r="BS3867" s="1">
        <v>7</v>
      </c>
      <c r="BT3867" s="1">
        <v>7</v>
      </c>
      <c r="BU3867" s="1" t="str">
        <f>"6:00 AM"</f>
        <v>6:00 AM</v>
      </c>
      <c r="BV3867" s="1" t="str">
        <f>"1:00 PM"</f>
        <v>1:00 PM</v>
      </c>
      <c r="BW3867" s="1" t="s">
        <v>135</v>
      </c>
      <c r="BX3867" s="1">
        <v>0</v>
      </c>
      <c r="BY3867" s="1">
        <v>3</v>
      </c>
      <c r="BZ3867" s="1" t="s">
        <v>112</v>
      </c>
      <c r="CB3867" s="1" t="s">
        <v>3166</v>
      </c>
      <c r="CC3867" s="1" t="s">
        <v>1644</v>
      </c>
      <c r="CD3867" s="1" t="s">
        <v>2839</v>
      </c>
      <c r="CE3867" s="1" t="s">
        <v>116</v>
      </c>
      <c r="CF3867" s="1" t="s">
        <v>117</v>
      </c>
      <c r="CG3867" s="1">
        <v>96950</v>
      </c>
      <c r="CH3867" s="3">
        <v>7.76</v>
      </c>
      <c r="CI3867" s="3">
        <v>7.85</v>
      </c>
      <c r="CJ3867" s="3">
        <v>11.64</v>
      </c>
      <c r="CK3867" s="3">
        <v>11.78</v>
      </c>
      <c r="CL3867" s="1" t="s">
        <v>137</v>
      </c>
      <c r="CN3867" s="1" t="s">
        <v>139</v>
      </c>
      <c r="CP3867" s="1" t="s">
        <v>112</v>
      </c>
      <c r="CQ3867" s="1" t="s">
        <v>111</v>
      </c>
      <c r="CR3867" s="1" t="s">
        <v>112</v>
      </c>
      <c r="CS3867" s="1" t="s">
        <v>111</v>
      </c>
      <c r="CT3867" s="1" t="s">
        <v>138</v>
      </c>
      <c r="CU3867" s="1" t="s">
        <v>111</v>
      </c>
      <c r="CV3867" s="1" t="s">
        <v>138</v>
      </c>
      <c r="CW3867" s="1" t="s">
        <v>1652</v>
      </c>
      <c r="CX3867" s="1">
        <v>16702358641</v>
      </c>
      <c r="CY3867" s="1" t="s">
        <v>3159</v>
      </c>
      <c r="CZ3867" s="1" t="s">
        <v>138</v>
      </c>
      <c r="DA3867" s="1" t="s">
        <v>111</v>
      </c>
      <c r="DB3867" s="1" t="s">
        <v>112</v>
      </c>
    </row>
    <row r="3868" spans="1:111" ht="15.6" customHeight="1" x14ac:dyDescent="0.25">
      <c r="A3868" s="1" t="s">
        <v>22029</v>
      </c>
      <c r="B3868" s="1" t="s">
        <v>1106</v>
      </c>
      <c r="C3868" s="2">
        <v>44348.920334259259</v>
      </c>
      <c r="D3868" s="2">
        <v>44398</v>
      </c>
      <c r="E3868" s="1" t="s">
        <v>110</v>
      </c>
      <c r="F3868" s="2">
        <v>44469.833333333336</v>
      </c>
      <c r="G3868" s="1" t="s">
        <v>111</v>
      </c>
      <c r="H3868" s="1" t="s">
        <v>112</v>
      </c>
      <c r="I3868" s="1" t="s">
        <v>112</v>
      </c>
      <c r="J3868" s="1" t="s">
        <v>22030</v>
      </c>
      <c r="K3868" s="1" t="s">
        <v>22031</v>
      </c>
      <c r="L3868" s="1" t="s">
        <v>22032</v>
      </c>
      <c r="N3868" s="1" t="s">
        <v>116</v>
      </c>
      <c r="O3868" s="1" t="s">
        <v>117</v>
      </c>
      <c r="P3868" s="9">
        <v>96950</v>
      </c>
      <c r="Q3868" s="1" t="s">
        <v>118</v>
      </c>
      <c r="S3868" s="1">
        <v>16702331114</v>
      </c>
      <c r="U3868" s="1">
        <v>53211</v>
      </c>
      <c r="V3868" s="1" t="s">
        <v>119</v>
      </c>
      <c r="X3868" s="1" t="s">
        <v>1868</v>
      </c>
      <c r="Y3868" s="1" t="s">
        <v>22033</v>
      </c>
      <c r="AA3868" s="1" t="s">
        <v>245</v>
      </c>
      <c r="AB3868" s="1" t="s">
        <v>22032</v>
      </c>
      <c r="AD3868" s="1" t="s">
        <v>116</v>
      </c>
      <c r="AE3868" s="1" t="s">
        <v>117</v>
      </c>
      <c r="AF3868" s="9">
        <v>96950</v>
      </c>
      <c r="AG3868" s="1" t="s">
        <v>118</v>
      </c>
      <c r="AI3868" s="1">
        <v>16702331114</v>
      </c>
      <c r="AK3868" s="1" t="s">
        <v>620</v>
      </c>
      <c r="AL3868" s="1" t="s">
        <v>125</v>
      </c>
      <c r="AM3868" s="1" t="s">
        <v>621</v>
      </c>
      <c r="AN3868" s="1" t="s">
        <v>622</v>
      </c>
      <c r="AP3868" s="1" t="s">
        <v>1284</v>
      </c>
      <c r="AR3868" s="1" t="s">
        <v>116</v>
      </c>
      <c r="AS3868" s="1" t="s">
        <v>117</v>
      </c>
      <c r="AT3868" s="9">
        <v>96950</v>
      </c>
      <c r="AU3868" s="1" t="s">
        <v>118</v>
      </c>
      <c r="AW3868" s="1">
        <v>16702353403</v>
      </c>
      <c r="AY3868" s="1" t="s">
        <v>1871</v>
      </c>
      <c r="AZ3868" s="1" t="s">
        <v>626</v>
      </c>
      <c r="BC3868" s="1" t="str">
        <f>"11-2022.00"</f>
        <v>11-2022.00</v>
      </c>
      <c r="BD3868" s="1" t="s">
        <v>1013</v>
      </c>
      <c r="BE3868" s="1" t="s">
        <v>22034</v>
      </c>
      <c r="BF3868" s="1" t="s">
        <v>1015</v>
      </c>
      <c r="BG3868" s="1">
        <v>1</v>
      </c>
      <c r="BH3868" s="1">
        <v>1</v>
      </c>
      <c r="BI3868" s="2">
        <v>44471</v>
      </c>
      <c r="BJ3868" s="2">
        <v>45566</v>
      </c>
      <c r="BK3868" s="2">
        <v>44471</v>
      </c>
      <c r="BL3868" s="2">
        <v>44835</v>
      </c>
      <c r="BM3868" s="1">
        <v>35</v>
      </c>
      <c r="BN3868" s="1">
        <v>0</v>
      </c>
      <c r="BO3868" s="1">
        <v>7</v>
      </c>
      <c r="BP3868" s="1">
        <v>7</v>
      </c>
      <c r="BQ3868" s="1">
        <v>7</v>
      </c>
      <c r="BR3868" s="1">
        <v>7</v>
      </c>
      <c r="BS3868" s="1">
        <v>7</v>
      </c>
      <c r="BT3868" s="1">
        <v>0</v>
      </c>
      <c r="BU3868" s="1" t="str">
        <f>"9:00 AM"</f>
        <v>9:00 AM</v>
      </c>
      <c r="BV3868" s="1" t="str">
        <f>"5:00 PM"</f>
        <v>5:00 PM</v>
      </c>
      <c r="BW3868" s="1" t="s">
        <v>135</v>
      </c>
      <c r="BX3868" s="1">
        <v>0</v>
      </c>
      <c r="BY3868" s="1">
        <v>24</v>
      </c>
      <c r="BZ3868" s="1" t="s">
        <v>112</v>
      </c>
      <c r="CB3868" s="1" t="s">
        <v>22035</v>
      </c>
      <c r="CC3868" s="1" t="s">
        <v>22036</v>
      </c>
      <c r="CD3868" s="1" t="s">
        <v>22032</v>
      </c>
      <c r="CE3868" s="1" t="s">
        <v>116</v>
      </c>
      <c r="CF3868" s="1" t="s">
        <v>117</v>
      </c>
      <c r="CG3868" s="1">
        <v>96950</v>
      </c>
      <c r="CH3868" s="3">
        <v>15.24</v>
      </c>
      <c r="CI3868" s="3">
        <v>15.24</v>
      </c>
      <c r="CJ3868" s="3">
        <v>22.86</v>
      </c>
      <c r="CK3868" s="3">
        <v>22.86</v>
      </c>
      <c r="CL3868" s="1" t="s">
        <v>137</v>
      </c>
      <c r="CN3868" s="1" t="s">
        <v>139</v>
      </c>
      <c r="CP3868" s="1" t="s">
        <v>112</v>
      </c>
      <c r="CQ3868" s="1" t="s">
        <v>111</v>
      </c>
      <c r="CR3868" s="1" t="s">
        <v>112</v>
      </c>
      <c r="CS3868" s="1" t="s">
        <v>111</v>
      </c>
      <c r="CT3868" s="1" t="s">
        <v>138</v>
      </c>
      <c r="CU3868" s="1" t="s">
        <v>111</v>
      </c>
      <c r="CV3868" s="1" t="s">
        <v>138</v>
      </c>
      <c r="CW3868" s="1" t="s">
        <v>631</v>
      </c>
      <c r="CX3868" s="1">
        <v>16702331114</v>
      </c>
      <c r="CY3868" s="1" t="s">
        <v>620</v>
      </c>
      <c r="CZ3868" s="1" t="s">
        <v>138</v>
      </c>
      <c r="DA3868" s="1" t="s">
        <v>111</v>
      </c>
      <c r="DB3868" s="1" t="s">
        <v>112</v>
      </c>
    </row>
    <row r="3869" spans="1:111" ht="15.6" customHeight="1" x14ac:dyDescent="0.25">
      <c r="A3869" s="1" t="s">
        <v>22039</v>
      </c>
      <c r="B3869" s="1" t="s">
        <v>1106</v>
      </c>
      <c r="C3869" s="2">
        <v>44391.286104976854</v>
      </c>
      <c r="D3869" s="2">
        <v>44448</v>
      </c>
      <c r="E3869" s="1" t="s">
        <v>110</v>
      </c>
      <c r="F3869" s="2">
        <v>44468.833333333336</v>
      </c>
      <c r="G3869" s="1" t="s">
        <v>112</v>
      </c>
      <c r="H3869" s="1" t="s">
        <v>112</v>
      </c>
      <c r="I3869" s="1" t="s">
        <v>112</v>
      </c>
      <c r="J3869" s="1" t="s">
        <v>5831</v>
      </c>
      <c r="K3869" s="1" t="s">
        <v>22040</v>
      </c>
      <c r="L3869" s="1" t="s">
        <v>6666</v>
      </c>
      <c r="M3869" s="1" t="s">
        <v>22041</v>
      </c>
      <c r="N3869" s="1" t="s">
        <v>167</v>
      </c>
      <c r="O3869" s="1" t="s">
        <v>117</v>
      </c>
      <c r="P3869" s="9">
        <v>96950</v>
      </c>
      <c r="Q3869" s="1" t="s">
        <v>118</v>
      </c>
      <c r="S3869" s="1">
        <v>16702851820</v>
      </c>
      <c r="U3869" s="1">
        <v>62441</v>
      </c>
      <c r="V3869" s="1" t="s">
        <v>119</v>
      </c>
      <c r="X3869" s="1" t="s">
        <v>2598</v>
      </c>
      <c r="Y3869" s="1" t="s">
        <v>6867</v>
      </c>
      <c r="Z3869" s="1" t="s">
        <v>6868</v>
      </c>
      <c r="AA3869" s="1" t="s">
        <v>6869</v>
      </c>
      <c r="AB3869" s="1" t="s">
        <v>6865</v>
      </c>
      <c r="AC3869" s="1" t="s">
        <v>6866</v>
      </c>
      <c r="AD3869" s="1" t="s">
        <v>167</v>
      </c>
      <c r="AE3869" s="1" t="s">
        <v>117</v>
      </c>
      <c r="AF3869" s="9">
        <v>96950</v>
      </c>
      <c r="AG3869" s="1" t="s">
        <v>118</v>
      </c>
      <c r="AI3869" s="1">
        <v>16702851820</v>
      </c>
      <c r="AK3869" s="1" t="s">
        <v>5837</v>
      </c>
      <c r="BC3869" s="1" t="str">
        <f>"39-9011.00"</f>
        <v>39-9011.00</v>
      </c>
      <c r="BD3869" s="1" t="s">
        <v>1448</v>
      </c>
      <c r="BE3869" s="1" t="s">
        <v>22042</v>
      </c>
      <c r="BF3869" s="1" t="s">
        <v>17855</v>
      </c>
      <c r="BG3869" s="1">
        <v>3</v>
      </c>
      <c r="BH3869" s="1">
        <v>2</v>
      </c>
      <c r="BI3869" s="2">
        <v>44470</v>
      </c>
      <c r="BJ3869" s="2">
        <v>44834</v>
      </c>
      <c r="BK3869" s="2">
        <v>44470</v>
      </c>
      <c r="BL3869" s="2">
        <v>44834</v>
      </c>
      <c r="BM3869" s="1">
        <v>35</v>
      </c>
      <c r="BN3869" s="1">
        <v>0</v>
      </c>
      <c r="BO3869" s="1">
        <v>7</v>
      </c>
      <c r="BP3869" s="1">
        <v>7</v>
      </c>
      <c r="BQ3869" s="1">
        <v>7</v>
      </c>
      <c r="BR3869" s="1">
        <v>7</v>
      </c>
      <c r="BS3869" s="1">
        <v>7</v>
      </c>
      <c r="BT3869" s="1">
        <v>0</v>
      </c>
      <c r="BU3869" s="1" t="str">
        <f>"8:00 AM"</f>
        <v>8:00 AM</v>
      </c>
      <c r="BV3869" s="1" t="str">
        <f>"3:00 PM"</f>
        <v>3:00 PM</v>
      </c>
      <c r="BW3869" s="1" t="s">
        <v>135</v>
      </c>
      <c r="BX3869" s="1">
        <v>0</v>
      </c>
      <c r="BY3869" s="1">
        <v>12</v>
      </c>
      <c r="BZ3869" s="1" t="s">
        <v>112</v>
      </c>
      <c r="CB3869" s="4" t="s">
        <v>22043</v>
      </c>
      <c r="CC3869" s="1" t="s">
        <v>22044</v>
      </c>
      <c r="CD3869" s="1" t="s">
        <v>6865</v>
      </c>
      <c r="CE3869" s="1" t="s">
        <v>167</v>
      </c>
      <c r="CF3869" s="1" t="s">
        <v>117</v>
      </c>
      <c r="CG3869" s="1">
        <v>96950</v>
      </c>
      <c r="CH3869" s="3">
        <v>7.33</v>
      </c>
      <c r="CI3869" s="3">
        <v>7.33</v>
      </c>
      <c r="CJ3869" s="3">
        <v>11</v>
      </c>
      <c r="CK3869" s="3">
        <v>11</v>
      </c>
      <c r="CL3869" s="1" t="s">
        <v>137</v>
      </c>
      <c r="CM3869" s="1" t="s">
        <v>1474</v>
      </c>
      <c r="CN3869" s="1" t="s">
        <v>139</v>
      </c>
      <c r="CP3869" s="1" t="s">
        <v>112</v>
      </c>
      <c r="CQ3869" s="1" t="s">
        <v>111</v>
      </c>
      <c r="CR3869" s="1" t="s">
        <v>112</v>
      </c>
      <c r="CS3869" s="1" t="s">
        <v>111</v>
      </c>
      <c r="CT3869" s="1" t="s">
        <v>138</v>
      </c>
      <c r="CU3869" s="1" t="s">
        <v>111</v>
      </c>
      <c r="CV3869" s="1" t="s">
        <v>138</v>
      </c>
      <c r="CW3869" s="1" t="s">
        <v>3141</v>
      </c>
      <c r="CX3869" s="1">
        <v>16702851820</v>
      </c>
      <c r="CY3869" s="1" t="s">
        <v>5837</v>
      </c>
      <c r="CZ3869" s="1" t="s">
        <v>138</v>
      </c>
      <c r="DA3869" s="1" t="s">
        <v>111</v>
      </c>
      <c r="DB3869" s="1" t="s">
        <v>112</v>
      </c>
    </row>
    <row r="3870" spans="1:111" ht="15.6" customHeight="1" x14ac:dyDescent="0.25">
      <c r="A3870" s="1" t="s">
        <v>22091</v>
      </c>
      <c r="B3870" s="1" t="s">
        <v>1106</v>
      </c>
      <c r="C3870" s="2">
        <v>44042.93741608796</v>
      </c>
      <c r="D3870" s="2">
        <v>44112</v>
      </c>
      <c r="E3870" s="1" t="s">
        <v>180</v>
      </c>
      <c r="G3870" s="1" t="s">
        <v>111</v>
      </c>
      <c r="H3870" s="1" t="s">
        <v>111</v>
      </c>
      <c r="I3870" s="1" t="s">
        <v>112</v>
      </c>
      <c r="J3870" s="1" t="s">
        <v>4637</v>
      </c>
      <c r="K3870" s="1" t="s">
        <v>15712</v>
      </c>
      <c r="L3870" s="1" t="s">
        <v>4639</v>
      </c>
      <c r="M3870" s="1" t="s">
        <v>5728</v>
      </c>
      <c r="N3870" s="1" t="s">
        <v>167</v>
      </c>
      <c r="O3870" s="1" t="s">
        <v>117</v>
      </c>
      <c r="P3870" s="9">
        <v>96950</v>
      </c>
      <c r="Q3870" s="1" t="s">
        <v>118</v>
      </c>
      <c r="R3870" s="1" t="s">
        <v>138</v>
      </c>
      <c r="S3870" s="1">
        <v>16702356129</v>
      </c>
      <c r="U3870" s="1">
        <v>23621</v>
      </c>
      <c r="V3870" s="1" t="s">
        <v>119</v>
      </c>
      <c r="X3870" s="1" t="s">
        <v>4640</v>
      </c>
      <c r="Y3870" s="1" t="s">
        <v>4641</v>
      </c>
      <c r="Z3870" s="1" t="s">
        <v>4642</v>
      </c>
      <c r="AA3870" s="1" t="s">
        <v>964</v>
      </c>
      <c r="AB3870" s="1" t="s">
        <v>4639</v>
      </c>
      <c r="AC3870" s="1" t="s">
        <v>5728</v>
      </c>
      <c r="AD3870" s="1" t="s">
        <v>167</v>
      </c>
      <c r="AE3870" s="1" t="s">
        <v>117</v>
      </c>
      <c r="AF3870" s="9">
        <v>96950</v>
      </c>
      <c r="AG3870" s="1" t="s">
        <v>118</v>
      </c>
      <c r="AH3870" s="1" t="s">
        <v>138</v>
      </c>
      <c r="AI3870" s="1">
        <v>16707830872</v>
      </c>
      <c r="AK3870" s="1" t="s">
        <v>4643</v>
      </c>
      <c r="BC3870" s="1" t="str">
        <f>"47-3012.00"</f>
        <v>47-3012.00</v>
      </c>
      <c r="BD3870" s="1" t="s">
        <v>5442</v>
      </c>
      <c r="BE3870" s="1" t="s">
        <v>22092</v>
      </c>
      <c r="BF3870" s="1" t="s">
        <v>22093</v>
      </c>
      <c r="BG3870" s="1">
        <v>15</v>
      </c>
      <c r="BH3870" s="1">
        <v>14</v>
      </c>
      <c r="BI3870" s="2">
        <v>44105</v>
      </c>
      <c r="BJ3870" s="2">
        <v>44469</v>
      </c>
      <c r="BK3870" s="2">
        <v>44112</v>
      </c>
      <c r="BL3870" s="2">
        <v>44469</v>
      </c>
      <c r="BM3870" s="1">
        <v>40</v>
      </c>
      <c r="BN3870" s="1">
        <v>0</v>
      </c>
      <c r="BO3870" s="1">
        <v>8</v>
      </c>
      <c r="BP3870" s="1">
        <v>8</v>
      </c>
      <c r="BQ3870" s="1">
        <v>8</v>
      </c>
      <c r="BR3870" s="1">
        <v>8</v>
      </c>
      <c r="BS3870" s="1">
        <v>8</v>
      </c>
      <c r="BT3870" s="1">
        <v>0</v>
      </c>
      <c r="BU3870" s="1" t="str">
        <f>"8:00 AM"</f>
        <v>8:00 AM</v>
      </c>
      <c r="BV3870" s="1" t="str">
        <f>"5:00 PM"</f>
        <v>5:00 PM</v>
      </c>
      <c r="BW3870" s="1" t="s">
        <v>135</v>
      </c>
      <c r="BX3870" s="1">
        <v>0</v>
      </c>
      <c r="BY3870" s="1">
        <v>12</v>
      </c>
      <c r="BZ3870" s="1" t="s">
        <v>112</v>
      </c>
      <c r="CA3870" s="1">
        <v>0</v>
      </c>
      <c r="CB3870" s="4" t="s">
        <v>22094</v>
      </c>
      <c r="CC3870" s="1" t="s">
        <v>4639</v>
      </c>
      <c r="CD3870" s="1" t="s">
        <v>5728</v>
      </c>
      <c r="CE3870" s="1" t="s">
        <v>167</v>
      </c>
      <c r="CF3870" s="1" t="s">
        <v>117</v>
      </c>
      <c r="CG3870" s="1">
        <v>96950</v>
      </c>
      <c r="CH3870" s="3">
        <v>11.96</v>
      </c>
      <c r="CI3870" s="3">
        <v>11.96</v>
      </c>
      <c r="CJ3870" s="3">
        <v>17.940000000000001</v>
      </c>
      <c r="CK3870" s="3">
        <v>17.940000000000001</v>
      </c>
      <c r="CL3870" s="1" t="s">
        <v>137</v>
      </c>
      <c r="CN3870" s="1" t="s">
        <v>139</v>
      </c>
      <c r="CP3870" s="1" t="s">
        <v>112</v>
      </c>
      <c r="CQ3870" s="1" t="s">
        <v>111</v>
      </c>
      <c r="CR3870" s="1" t="s">
        <v>111</v>
      </c>
      <c r="CS3870" s="1" t="s">
        <v>111</v>
      </c>
      <c r="CT3870" s="1" t="s">
        <v>138</v>
      </c>
      <c r="CU3870" s="1" t="s">
        <v>111</v>
      </c>
      <c r="CV3870" s="1" t="s">
        <v>111</v>
      </c>
      <c r="CW3870" s="1" t="s">
        <v>3953</v>
      </c>
      <c r="CX3870" s="1">
        <v>16702356129</v>
      </c>
      <c r="CY3870" s="1" t="s">
        <v>4643</v>
      </c>
      <c r="CZ3870" s="1" t="s">
        <v>380</v>
      </c>
      <c r="DA3870" s="1" t="s">
        <v>111</v>
      </c>
      <c r="DB3870" s="1" t="s">
        <v>112</v>
      </c>
    </row>
    <row r="3871" spans="1:111" ht="15.6" customHeight="1" x14ac:dyDescent="0.25">
      <c r="A3871" s="1" t="s">
        <v>22173</v>
      </c>
      <c r="B3871" s="1" t="s">
        <v>1106</v>
      </c>
      <c r="C3871" s="2">
        <v>44153.972489699074</v>
      </c>
      <c r="D3871" s="2">
        <v>44218</v>
      </c>
      <c r="E3871" s="1" t="s">
        <v>180</v>
      </c>
      <c r="G3871" s="1" t="s">
        <v>112</v>
      </c>
      <c r="H3871" s="1" t="s">
        <v>112</v>
      </c>
      <c r="I3871" s="1" t="s">
        <v>112</v>
      </c>
      <c r="J3871" s="1" t="s">
        <v>9363</v>
      </c>
      <c r="K3871" s="1" t="s">
        <v>9364</v>
      </c>
      <c r="L3871" s="1" t="s">
        <v>9365</v>
      </c>
      <c r="M3871" s="1" t="s">
        <v>3464</v>
      </c>
      <c r="N3871" s="1" t="s">
        <v>167</v>
      </c>
      <c r="O3871" s="1" t="s">
        <v>117</v>
      </c>
      <c r="P3871" s="9">
        <v>96950</v>
      </c>
      <c r="Q3871" s="1" t="s">
        <v>118</v>
      </c>
      <c r="R3871" s="1" t="s">
        <v>719</v>
      </c>
      <c r="S3871" s="1">
        <v>16702342027</v>
      </c>
      <c r="U3871" s="1">
        <v>51731</v>
      </c>
      <c r="V3871" s="1" t="s">
        <v>119</v>
      </c>
      <c r="X3871" s="1" t="s">
        <v>9366</v>
      </c>
      <c r="Y3871" s="1" t="s">
        <v>9367</v>
      </c>
      <c r="Z3871" s="1" t="s">
        <v>9368</v>
      </c>
      <c r="AA3871" s="1" t="s">
        <v>9369</v>
      </c>
      <c r="AB3871" s="1" t="s">
        <v>9365</v>
      </c>
      <c r="AC3871" s="1" t="s">
        <v>3464</v>
      </c>
      <c r="AD3871" s="1" t="s">
        <v>167</v>
      </c>
      <c r="AE3871" s="1" t="s">
        <v>117</v>
      </c>
      <c r="AF3871" s="9">
        <v>96950</v>
      </c>
      <c r="AG3871" s="1" t="s">
        <v>118</v>
      </c>
      <c r="AI3871" s="1">
        <v>16702342027</v>
      </c>
      <c r="AK3871" s="1" t="s">
        <v>9370</v>
      </c>
      <c r="BC3871" s="1" t="str">
        <f>"49-2098.00"</f>
        <v>49-2098.00</v>
      </c>
      <c r="BD3871" s="1" t="s">
        <v>5195</v>
      </c>
      <c r="BE3871" s="1" t="s">
        <v>22174</v>
      </c>
      <c r="BF3871" s="1" t="s">
        <v>5195</v>
      </c>
      <c r="BG3871" s="1">
        <v>2</v>
      </c>
      <c r="BH3871" s="1">
        <v>1</v>
      </c>
      <c r="BI3871" s="2">
        <v>44197</v>
      </c>
      <c r="BJ3871" s="2">
        <v>44561</v>
      </c>
      <c r="BK3871" s="2">
        <v>44218</v>
      </c>
      <c r="BL3871" s="2">
        <v>44561</v>
      </c>
      <c r="BM3871" s="1">
        <v>40</v>
      </c>
      <c r="BN3871" s="1">
        <v>0</v>
      </c>
      <c r="BO3871" s="1">
        <v>8</v>
      </c>
      <c r="BP3871" s="1">
        <v>8</v>
      </c>
      <c r="BQ3871" s="1">
        <v>8</v>
      </c>
      <c r="BR3871" s="1">
        <v>8</v>
      </c>
      <c r="BS3871" s="1">
        <v>8</v>
      </c>
      <c r="BT3871" s="1">
        <v>0</v>
      </c>
      <c r="BU3871" s="1" t="str">
        <f>"8:00 AM"</f>
        <v>8:00 AM</v>
      </c>
      <c r="BV3871" s="1" t="str">
        <f>"5:00 PM"</f>
        <v>5:00 PM</v>
      </c>
      <c r="BW3871" s="1" t="s">
        <v>135</v>
      </c>
      <c r="BX3871" s="1">
        <v>0</v>
      </c>
      <c r="BY3871" s="1">
        <v>12</v>
      </c>
      <c r="BZ3871" s="1" t="s">
        <v>112</v>
      </c>
      <c r="CA3871" s="1">
        <v>0</v>
      </c>
      <c r="CB3871" s="1" t="s">
        <v>22175</v>
      </c>
      <c r="CC3871" s="1" t="s">
        <v>22176</v>
      </c>
      <c r="CE3871" s="1" t="s">
        <v>167</v>
      </c>
      <c r="CF3871" s="1" t="s">
        <v>117</v>
      </c>
      <c r="CG3871" s="1">
        <v>96950</v>
      </c>
      <c r="CH3871" s="3">
        <v>14.63</v>
      </c>
      <c r="CI3871" s="3">
        <v>14.63</v>
      </c>
      <c r="CJ3871" s="3">
        <v>21.95</v>
      </c>
      <c r="CK3871" s="3">
        <v>21.95</v>
      </c>
      <c r="CL3871" s="1" t="s">
        <v>137</v>
      </c>
      <c r="CM3871" s="1" t="s">
        <v>230</v>
      </c>
      <c r="CN3871" s="1" t="s">
        <v>139</v>
      </c>
      <c r="CP3871" s="1" t="s">
        <v>111</v>
      </c>
      <c r="CQ3871" s="1" t="s">
        <v>111</v>
      </c>
      <c r="CR3871" s="1" t="s">
        <v>112</v>
      </c>
      <c r="CS3871" s="1" t="s">
        <v>111</v>
      </c>
      <c r="CT3871" s="1" t="s">
        <v>138</v>
      </c>
      <c r="CU3871" s="1" t="s">
        <v>111</v>
      </c>
      <c r="CV3871" s="1" t="s">
        <v>138</v>
      </c>
      <c r="CW3871" s="1" t="s">
        <v>22177</v>
      </c>
      <c r="CX3871" s="1">
        <v>16702346600</v>
      </c>
      <c r="CY3871" s="1" t="s">
        <v>138</v>
      </c>
      <c r="CZ3871" s="1" t="s">
        <v>22178</v>
      </c>
      <c r="DA3871" s="1" t="s">
        <v>111</v>
      </c>
      <c r="DB3871" s="1" t="s">
        <v>112</v>
      </c>
    </row>
    <row r="3872" spans="1:111" ht="15.6" customHeight="1" x14ac:dyDescent="0.25">
      <c r="A3872" s="1" t="s">
        <v>22253</v>
      </c>
      <c r="B3872" s="1" t="s">
        <v>1106</v>
      </c>
      <c r="C3872" s="2">
        <v>44328.83536967593</v>
      </c>
      <c r="D3872" s="2">
        <v>44369</v>
      </c>
      <c r="E3872" s="1" t="s">
        <v>110</v>
      </c>
      <c r="F3872" s="2">
        <v>44467.833333333336</v>
      </c>
      <c r="G3872" s="1" t="s">
        <v>112</v>
      </c>
      <c r="H3872" s="1" t="s">
        <v>112</v>
      </c>
      <c r="I3872" s="1" t="s">
        <v>112</v>
      </c>
      <c r="J3872" s="1" t="s">
        <v>550</v>
      </c>
      <c r="K3872" s="1" t="s">
        <v>1557</v>
      </c>
      <c r="L3872" s="1" t="s">
        <v>552</v>
      </c>
      <c r="N3872" s="1" t="s">
        <v>167</v>
      </c>
      <c r="O3872" s="1" t="s">
        <v>117</v>
      </c>
      <c r="P3872" s="9">
        <v>96950</v>
      </c>
      <c r="Q3872" s="1" t="s">
        <v>118</v>
      </c>
      <c r="S3872" s="1">
        <v>16707836342</v>
      </c>
      <c r="U3872" s="1">
        <v>561320</v>
      </c>
      <c r="V3872" s="1" t="s">
        <v>119</v>
      </c>
      <c r="X3872" s="1" t="s">
        <v>553</v>
      </c>
      <c r="Y3872" s="1" t="s">
        <v>554</v>
      </c>
      <c r="Z3872" s="1" t="s">
        <v>555</v>
      </c>
      <c r="AA3872" s="1" t="s">
        <v>171</v>
      </c>
      <c r="AB3872" s="1" t="s">
        <v>552</v>
      </c>
      <c r="AD3872" s="1" t="s">
        <v>167</v>
      </c>
      <c r="AE3872" s="1" t="s">
        <v>117</v>
      </c>
      <c r="AF3872" s="9">
        <v>96950</v>
      </c>
      <c r="AG3872" s="1" t="s">
        <v>118</v>
      </c>
      <c r="AI3872" s="1">
        <v>16707836342</v>
      </c>
      <c r="AK3872" s="1" t="s">
        <v>556</v>
      </c>
      <c r="BC3872" s="1" t="str">
        <f>"37-2011.00"</f>
        <v>37-2011.00</v>
      </c>
      <c r="BD3872" s="1" t="s">
        <v>676</v>
      </c>
      <c r="BE3872" s="1" t="s">
        <v>1558</v>
      </c>
      <c r="BF3872" s="1" t="s">
        <v>1559</v>
      </c>
      <c r="BG3872" s="1">
        <v>10</v>
      </c>
      <c r="BH3872" s="1">
        <v>9</v>
      </c>
      <c r="BI3872" s="2">
        <v>44470</v>
      </c>
      <c r="BJ3872" s="2">
        <v>44834</v>
      </c>
      <c r="BK3872" s="2">
        <v>44470</v>
      </c>
      <c r="BL3872" s="2">
        <v>44834</v>
      </c>
      <c r="BM3872" s="1">
        <v>35</v>
      </c>
      <c r="BN3872" s="1">
        <v>0</v>
      </c>
      <c r="BO3872" s="1">
        <v>7</v>
      </c>
      <c r="BP3872" s="1">
        <v>7</v>
      </c>
      <c r="BQ3872" s="1">
        <v>7</v>
      </c>
      <c r="BR3872" s="1">
        <v>7</v>
      </c>
      <c r="BS3872" s="1">
        <v>7</v>
      </c>
      <c r="BT3872" s="1">
        <v>0</v>
      </c>
      <c r="BU3872" s="1" t="str">
        <f>"8:00 AM"</f>
        <v>8:00 AM</v>
      </c>
      <c r="BV3872" s="1" t="str">
        <f>"4:00 PM"</f>
        <v>4:00 PM</v>
      </c>
      <c r="BW3872" s="1" t="s">
        <v>135</v>
      </c>
      <c r="BX3872" s="1">
        <v>0</v>
      </c>
      <c r="BY3872" s="1">
        <v>6</v>
      </c>
      <c r="BZ3872" s="1" t="s">
        <v>112</v>
      </c>
      <c r="CB3872" s="4" t="s">
        <v>22254</v>
      </c>
      <c r="CC3872" s="1" t="s">
        <v>559</v>
      </c>
      <c r="CD3872" s="1" t="s">
        <v>560</v>
      </c>
      <c r="CE3872" s="1" t="s">
        <v>167</v>
      </c>
      <c r="CF3872" s="1" t="s">
        <v>117</v>
      </c>
      <c r="CG3872" s="1">
        <v>96950</v>
      </c>
      <c r="CH3872" s="3">
        <v>8.0500000000000007</v>
      </c>
      <c r="CI3872" s="3">
        <v>8.0500000000000007</v>
      </c>
      <c r="CJ3872" s="3">
        <v>12.07</v>
      </c>
      <c r="CK3872" s="3">
        <v>12.07</v>
      </c>
      <c r="CL3872" s="1" t="s">
        <v>137</v>
      </c>
      <c r="CN3872" s="1" t="s">
        <v>139</v>
      </c>
      <c r="CP3872" s="1" t="s">
        <v>112</v>
      </c>
      <c r="CQ3872" s="1" t="s">
        <v>111</v>
      </c>
      <c r="CR3872" s="1" t="s">
        <v>112</v>
      </c>
      <c r="CS3872" s="1" t="s">
        <v>111</v>
      </c>
      <c r="CT3872" s="1" t="s">
        <v>138</v>
      </c>
      <c r="CU3872" s="1" t="s">
        <v>111</v>
      </c>
      <c r="CV3872" s="1" t="s">
        <v>138</v>
      </c>
      <c r="CW3872" s="1" t="s">
        <v>2575</v>
      </c>
      <c r="CX3872" s="1">
        <v>16707836342</v>
      </c>
      <c r="CY3872" s="1" t="s">
        <v>556</v>
      </c>
      <c r="CZ3872" s="1" t="s">
        <v>428</v>
      </c>
      <c r="DA3872" s="1" t="s">
        <v>111</v>
      </c>
      <c r="DB3872" s="1" t="s">
        <v>112</v>
      </c>
    </row>
    <row r="3873" spans="1:111" ht="15.6" customHeight="1" x14ac:dyDescent="0.25">
      <c r="A3873" s="1" t="s">
        <v>22378</v>
      </c>
      <c r="B3873" s="1" t="s">
        <v>1106</v>
      </c>
      <c r="C3873" s="2">
        <v>44333.789298379626</v>
      </c>
      <c r="D3873" s="2">
        <v>44368</v>
      </c>
      <c r="E3873" s="1" t="s">
        <v>180</v>
      </c>
      <c r="G3873" s="1" t="s">
        <v>112</v>
      </c>
      <c r="H3873" s="1" t="s">
        <v>112</v>
      </c>
      <c r="I3873" s="1" t="s">
        <v>112</v>
      </c>
      <c r="J3873" s="1" t="s">
        <v>21837</v>
      </c>
      <c r="K3873" s="1" t="s">
        <v>21838</v>
      </c>
      <c r="L3873" s="1" t="s">
        <v>19069</v>
      </c>
      <c r="N3873" s="1" t="s">
        <v>167</v>
      </c>
      <c r="O3873" s="1" t="s">
        <v>117</v>
      </c>
      <c r="P3873" s="9">
        <v>96950</v>
      </c>
      <c r="Q3873" s="1" t="s">
        <v>118</v>
      </c>
      <c r="S3873" s="1">
        <v>16702344747</v>
      </c>
      <c r="U3873" s="1">
        <v>621492</v>
      </c>
      <c r="V3873" s="1" t="s">
        <v>119</v>
      </c>
      <c r="X3873" s="1" t="s">
        <v>5937</v>
      </c>
      <c r="Y3873" s="1" t="s">
        <v>19070</v>
      </c>
      <c r="Z3873" s="1" t="s">
        <v>202</v>
      </c>
      <c r="AA3873" s="1" t="s">
        <v>21839</v>
      </c>
      <c r="AB3873" s="1" t="s">
        <v>19069</v>
      </c>
      <c r="AD3873" s="1" t="s">
        <v>167</v>
      </c>
      <c r="AE3873" s="1" t="s">
        <v>117</v>
      </c>
      <c r="AF3873" s="9">
        <v>96950</v>
      </c>
      <c r="AG3873" s="1" t="s">
        <v>118</v>
      </c>
      <c r="AI3873" s="1">
        <v>16702344747</v>
      </c>
      <c r="AK3873" s="1" t="s">
        <v>21840</v>
      </c>
      <c r="BC3873" s="1" t="str">
        <f>"29-1141.03"</f>
        <v>29-1141.03</v>
      </c>
      <c r="BD3873" s="1" t="s">
        <v>21841</v>
      </c>
      <c r="BE3873" s="1" t="s">
        <v>21842</v>
      </c>
      <c r="BF3873" s="1" t="s">
        <v>21843</v>
      </c>
      <c r="BG3873" s="1">
        <v>3</v>
      </c>
      <c r="BH3873" s="1">
        <v>2</v>
      </c>
      <c r="BI3873" s="2">
        <v>44378</v>
      </c>
      <c r="BJ3873" s="2">
        <v>44742</v>
      </c>
      <c r="BK3873" s="2">
        <v>44378</v>
      </c>
      <c r="BL3873" s="2">
        <v>44742</v>
      </c>
      <c r="BM3873" s="1">
        <v>36</v>
      </c>
      <c r="BN3873" s="1">
        <v>0</v>
      </c>
      <c r="BO3873" s="1">
        <v>5</v>
      </c>
      <c r="BP3873" s="1">
        <v>7</v>
      </c>
      <c r="BQ3873" s="1">
        <v>5</v>
      </c>
      <c r="BR3873" s="1">
        <v>7</v>
      </c>
      <c r="BS3873" s="1">
        <v>5</v>
      </c>
      <c r="BT3873" s="1">
        <v>7</v>
      </c>
      <c r="BU3873" s="1" t="str">
        <f>"1:00 PM"</f>
        <v>1:00 PM</v>
      </c>
      <c r="BV3873" s="1" t="str">
        <f>"8:00 PM"</f>
        <v>8:00 PM</v>
      </c>
      <c r="BW3873" s="1" t="s">
        <v>392</v>
      </c>
      <c r="BX3873" s="1">
        <v>12</v>
      </c>
      <c r="BY3873" s="1">
        <v>12</v>
      </c>
      <c r="BZ3873" s="1" t="s">
        <v>111</v>
      </c>
      <c r="CA3873" s="1">
        <v>3</v>
      </c>
      <c r="CB3873" s="4" t="s">
        <v>22379</v>
      </c>
      <c r="CC3873" s="1" t="s">
        <v>21845</v>
      </c>
      <c r="CE3873" s="1" t="s">
        <v>167</v>
      </c>
      <c r="CF3873" s="1" t="s">
        <v>117</v>
      </c>
      <c r="CG3873" s="1">
        <v>96950</v>
      </c>
      <c r="CH3873" s="3">
        <v>22.19</v>
      </c>
      <c r="CI3873" s="3">
        <v>22.19</v>
      </c>
      <c r="CJ3873" s="3">
        <v>0</v>
      </c>
      <c r="CK3873" s="3">
        <v>0</v>
      </c>
      <c r="CL3873" s="1" t="s">
        <v>137</v>
      </c>
      <c r="CM3873" s="1" t="s">
        <v>138</v>
      </c>
      <c r="CN3873" s="1" t="s">
        <v>139</v>
      </c>
      <c r="CP3873" s="1" t="s">
        <v>112</v>
      </c>
      <c r="CQ3873" s="1" t="s">
        <v>111</v>
      </c>
      <c r="CR3873" s="1" t="s">
        <v>112</v>
      </c>
      <c r="CS3873" s="1" t="s">
        <v>112</v>
      </c>
      <c r="CT3873" s="1" t="s">
        <v>111</v>
      </c>
      <c r="CU3873" s="1" t="s">
        <v>111</v>
      </c>
      <c r="CV3873" s="1" t="s">
        <v>138</v>
      </c>
      <c r="CW3873" s="1" t="s">
        <v>22380</v>
      </c>
      <c r="CX3873" s="1">
        <v>16702344747</v>
      </c>
      <c r="CY3873" s="1" t="s">
        <v>21840</v>
      </c>
      <c r="CZ3873" s="1" t="s">
        <v>138</v>
      </c>
      <c r="DA3873" s="1" t="s">
        <v>111</v>
      </c>
      <c r="DB3873" s="1" t="s">
        <v>112</v>
      </c>
    </row>
    <row r="3874" spans="1:111" ht="15.6" customHeight="1" x14ac:dyDescent="0.25">
      <c r="A3874" s="1" t="s">
        <v>1512</v>
      </c>
      <c r="B3874" s="1" t="s">
        <v>1513</v>
      </c>
      <c r="C3874" s="2">
        <v>44373.869702083335</v>
      </c>
      <c r="D3874" s="2">
        <v>44375</v>
      </c>
      <c r="E3874" s="1" t="s">
        <v>180</v>
      </c>
      <c r="G3874" s="1" t="s">
        <v>112</v>
      </c>
      <c r="H3874" s="1" t="s">
        <v>112</v>
      </c>
      <c r="I3874" s="1" t="s">
        <v>112</v>
      </c>
      <c r="J3874" s="1" t="s">
        <v>1246</v>
      </c>
      <c r="L3874" s="1" t="s">
        <v>1247</v>
      </c>
      <c r="M3874" s="1" t="s">
        <v>1248</v>
      </c>
      <c r="N3874" s="1" t="s">
        <v>167</v>
      </c>
      <c r="O3874" s="1" t="s">
        <v>117</v>
      </c>
      <c r="P3874" s="9">
        <v>96950</v>
      </c>
      <c r="Q3874" s="1" t="s">
        <v>118</v>
      </c>
      <c r="R3874" s="1" t="s">
        <v>242</v>
      </c>
      <c r="S3874" s="1">
        <v>16707891106</v>
      </c>
      <c r="U3874" s="1">
        <v>56132</v>
      </c>
      <c r="V3874" s="1" t="s">
        <v>119</v>
      </c>
      <c r="X3874" s="1" t="s">
        <v>1514</v>
      </c>
      <c r="Y3874" s="1" t="s">
        <v>1515</v>
      </c>
      <c r="Z3874" s="1" t="s">
        <v>1516</v>
      </c>
      <c r="AA3874" s="1" t="s">
        <v>1517</v>
      </c>
      <c r="AB3874" s="1" t="s">
        <v>1518</v>
      </c>
      <c r="AC3874" s="1" t="s">
        <v>1248</v>
      </c>
      <c r="AD3874" s="1" t="s">
        <v>167</v>
      </c>
      <c r="AE3874" s="1" t="s">
        <v>117</v>
      </c>
      <c r="AF3874" s="9">
        <v>96950</v>
      </c>
      <c r="AG3874" s="1" t="s">
        <v>118</v>
      </c>
      <c r="AI3874" s="1">
        <v>16707891106</v>
      </c>
      <c r="AK3874" s="1" t="s">
        <v>1253</v>
      </c>
      <c r="BC3874" s="1" t="str">
        <f>"49-9071.00"</f>
        <v>49-9071.00</v>
      </c>
      <c r="BD3874" s="1" t="s">
        <v>214</v>
      </c>
      <c r="BE3874" s="1" t="s">
        <v>1519</v>
      </c>
      <c r="BF3874" s="1" t="s">
        <v>1520</v>
      </c>
      <c r="BG3874" s="1">
        <v>5</v>
      </c>
      <c r="BI3874" s="2">
        <v>44409</v>
      </c>
      <c r="BJ3874" s="2">
        <v>44773</v>
      </c>
      <c r="BM3874" s="1">
        <v>35</v>
      </c>
      <c r="BN3874" s="1">
        <v>0</v>
      </c>
      <c r="BO3874" s="1">
        <v>7</v>
      </c>
      <c r="BP3874" s="1">
        <v>7</v>
      </c>
      <c r="BQ3874" s="1">
        <v>7</v>
      </c>
      <c r="BR3874" s="1">
        <v>7</v>
      </c>
      <c r="BS3874" s="1">
        <v>7</v>
      </c>
      <c r="BT3874" s="1">
        <v>0</v>
      </c>
      <c r="BU3874" s="1" t="str">
        <f>"8:00 AM"</f>
        <v>8:00 AM</v>
      </c>
      <c r="BV3874" s="1" t="str">
        <f>"4:00 PM"</f>
        <v>4:00 PM</v>
      </c>
      <c r="BW3874" s="1" t="s">
        <v>135</v>
      </c>
      <c r="BX3874" s="1">
        <v>3</v>
      </c>
      <c r="BY3874" s="1">
        <v>12</v>
      </c>
      <c r="BZ3874" s="1" t="s">
        <v>112</v>
      </c>
      <c r="CB3874" s="4" t="s">
        <v>1521</v>
      </c>
      <c r="CC3874" s="1" t="s">
        <v>1247</v>
      </c>
      <c r="CD3874" s="1" t="s">
        <v>1248</v>
      </c>
      <c r="CE3874" s="1" t="s">
        <v>167</v>
      </c>
      <c r="CF3874" s="1" t="s">
        <v>117</v>
      </c>
      <c r="CG3874" s="1">
        <v>96950</v>
      </c>
      <c r="CH3874" s="3">
        <v>8.7100000000000009</v>
      </c>
      <c r="CI3874" s="3">
        <v>8.7100000000000009</v>
      </c>
      <c r="CJ3874" s="3">
        <v>13.07</v>
      </c>
      <c r="CK3874" s="3">
        <v>13.07</v>
      </c>
      <c r="CL3874" s="1" t="s">
        <v>137</v>
      </c>
      <c r="CM3874" s="1" t="s">
        <v>1522</v>
      </c>
      <c r="CN3874" s="1" t="s">
        <v>139</v>
      </c>
      <c r="CP3874" s="1" t="s">
        <v>112</v>
      </c>
      <c r="CQ3874" s="1" t="s">
        <v>111</v>
      </c>
      <c r="CR3874" s="1" t="s">
        <v>112</v>
      </c>
      <c r="CS3874" s="1" t="s">
        <v>111</v>
      </c>
      <c r="CT3874" s="1" t="s">
        <v>111</v>
      </c>
      <c r="CU3874" s="1" t="s">
        <v>111</v>
      </c>
      <c r="CV3874" s="1" t="s">
        <v>138</v>
      </c>
      <c r="CW3874" s="1" t="s">
        <v>1351</v>
      </c>
      <c r="CX3874" s="1">
        <v>16707891106</v>
      </c>
      <c r="CY3874" s="1" t="s">
        <v>1253</v>
      </c>
      <c r="CZ3874" s="1" t="s">
        <v>380</v>
      </c>
      <c r="DA3874" s="1" t="s">
        <v>111</v>
      </c>
      <c r="DB3874" s="1" t="s">
        <v>112</v>
      </c>
    </row>
    <row r="3875" spans="1:111" ht="15.6" customHeight="1" x14ac:dyDescent="0.25">
      <c r="A3875" s="1" t="s">
        <v>2377</v>
      </c>
      <c r="B3875" s="1" t="s">
        <v>1513</v>
      </c>
      <c r="C3875" s="2">
        <v>44081.853929861114</v>
      </c>
      <c r="D3875" s="2">
        <v>44112</v>
      </c>
      <c r="E3875" s="1" t="s">
        <v>180</v>
      </c>
      <c r="G3875" s="1" t="s">
        <v>112</v>
      </c>
      <c r="H3875" s="1" t="s">
        <v>112</v>
      </c>
      <c r="I3875" s="1" t="s">
        <v>112</v>
      </c>
      <c r="J3875" s="1" t="s">
        <v>2378</v>
      </c>
      <c r="K3875" s="1" t="s">
        <v>792</v>
      </c>
      <c r="L3875" s="1" t="s">
        <v>2379</v>
      </c>
      <c r="M3875" s="1" t="s">
        <v>2380</v>
      </c>
      <c r="N3875" s="1" t="s">
        <v>116</v>
      </c>
      <c r="O3875" s="1" t="s">
        <v>117</v>
      </c>
      <c r="P3875" s="9">
        <v>96950</v>
      </c>
      <c r="Q3875" s="1" t="s">
        <v>118</v>
      </c>
      <c r="R3875" s="1" t="s">
        <v>719</v>
      </c>
      <c r="S3875" s="1">
        <v>16703236877</v>
      </c>
      <c r="U3875" s="1">
        <v>62161</v>
      </c>
      <c r="V3875" s="1" t="s">
        <v>119</v>
      </c>
      <c r="X3875" s="1" t="s">
        <v>686</v>
      </c>
      <c r="Y3875" s="1" t="s">
        <v>687</v>
      </c>
      <c r="Z3875" s="1" t="s">
        <v>688</v>
      </c>
      <c r="AA3875" s="1" t="s">
        <v>245</v>
      </c>
      <c r="AB3875" s="1" t="s">
        <v>689</v>
      </c>
      <c r="AD3875" s="1" t="s">
        <v>690</v>
      </c>
      <c r="AE3875" s="1" t="s">
        <v>117</v>
      </c>
      <c r="AF3875" s="9">
        <v>96931</v>
      </c>
      <c r="AG3875" s="1" t="s">
        <v>118</v>
      </c>
      <c r="AH3875" s="1" t="s">
        <v>719</v>
      </c>
      <c r="AI3875" s="1">
        <v>16716498746</v>
      </c>
      <c r="AJ3875" s="1">
        <v>203</v>
      </c>
      <c r="AK3875" s="1" t="s">
        <v>692</v>
      </c>
      <c r="BC3875" s="1" t="str">
        <f>"31-1014.00"</f>
        <v>31-1014.00</v>
      </c>
      <c r="BD3875" s="1" t="s">
        <v>531</v>
      </c>
      <c r="BE3875" s="1" t="s">
        <v>2381</v>
      </c>
      <c r="BF3875" s="1" t="s">
        <v>788</v>
      </c>
      <c r="BG3875" s="1">
        <v>2</v>
      </c>
      <c r="BI3875" s="2">
        <v>44200</v>
      </c>
      <c r="BJ3875" s="2">
        <v>44564</v>
      </c>
      <c r="BM3875" s="1">
        <v>40</v>
      </c>
      <c r="BN3875" s="1">
        <v>0</v>
      </c>
      <c r="BO3875" s="1">
        <v>8</v>
      </c>
      <c r="BP3875" s="1">
        <v>8</v>
      </c>
      <c r="BQ3875" s="1">
        <v>5</v>
      </c>
      <c r="BR3875" s="1">
        <v>8</v>
      </c>
      <c r="BS3875" s="1">
        <v>8</v>
      </c>
      <c r="BT3875" s="1">
        <v>3</v>
      </c>
      <c r="BU3875" s="1" t="str">
        <f>"8:30 AM"</f>
        <v>8:30 AM</v>
      </c>
      <c r="BV3875" s="1" t="str">
        <f>"5:30 PM"</f>
        <v>5:30 PM</v>
      </c>
      <c r="BW3875" s="1" t="s">
        <v>135</v>
      </c>
      <c r="BX3875" s="1">
        <v>0</v>
      </c>
      <c r="BY3875" s="1">
        <v>0</v>
      </c>
      <c r="BZ3875" s="1" t="s">
        <v>112</v>
      </c>
      <c r="CA3875" s="1">
        <v>0</v>
      </c>
      <c r="CB3875" s="1" t="s">
        <v>2382</v>
      </c>
      <c r="CC3875" s="1" t="s">
        <v>2383</v>
      </c>
      <c r="CD3875" s="1" t="s">
        <v>2380</v>
      </c>
      <c r="CE3875" s="1" t="s">
        <v>116</v>
      </c>
      <c r="CF3875" s="1" t="s">
        <v>117</v>
      </c>
      <c r="CG3875" s="1">
        <v>96950</v>
      </c>
      <c r="CH3875" s="3">
        <v>9.48</v>
      </c>
      <c r="CI3875" s="3">
        <v>9.48</v>
      </c>
      <c r="CL3875" s="1" t="s">
        <v>137</v>
      </c>
      <c r="CN3875" s="1" t="s">
        <v>139</v>
      </c>
      <c r="CP3875" s="1" t="s">
        <v>112</v>
      </c>
      <c r="CQ3875" s="1" t="s">
        <v>111</v>
      </c>
      <c r="CR3875" s="1" t="s">
        <v>111</v>
      </c>
      <c r="CS3875" s="1" t="s">
        <v>111</v>
      </c>
      <c r="CT3875" s="1" t="s">
        <v>138</v>
      </c>
      <c r="CU3875" s="1" t="s">
        <v>111</v>
      </c>
      <c r="CV3875" s="1" t="s">
        <v>138</v>
      </c>
      <c r="CW3875" s="1" t="s">
        <v>698</v>
      </c>
      <c r="CX3875" s="1">
        <v>16703236877</v>
      </c>
      <c r="CY3875" s="1" t="s">
        <v>699</v>
      </c>
      <c r="CZ3875" s="1" t="s">
        <v>138</v>
      </c>
      <c r="DA3875" s="1" t="s">
        <v>111</v>
      </c>
      <c r="DB3875" s="1" t="s">
        <v>112</v>
      </c>
    </row>
    <row r="3876" spans="1:111" ht="15.6" customHeight="1" x14ac:dyDescent="0.25">
      <c r="A3876" s="1" t="s">
        <v>2403</v>
      </c>
      <c r="B3876" s="1" t="s">
        <v>1513</v>
      </c>
      <c r="C3876" s="2">
        <v>44081.855314351851</v>
      </c>
      <c r="D3876" s="2">
        <v>44111</v>
      </c>
      <c r="E3876" s="1" t="s">
        <v>180</v>
      </c>
      <c r="G3876" s="1" t="s">
        <v>112</v>
      </c>
      <c r="H3876" s="1" t="s">
        <v>112</v>
      </c>
      <c r="I3876" s="1" t="s">
        <v>112</v>
      </c>
      <c r="J3876" s="1" t="s">
        <v>2378</v>
      </c>
      <c r="K3876" s="1" t="s">
        <v>792</v>
      </c>
      <c r="L3876" s="1" t="s">
        <v>2383</v>
      </c>
      <c r="M3876" s="1" t="s">
        <v>2380</v>
      </c>
      <c r="N3876" s="1" t="s">
        <v>2404</v>
      </c>
      <c r="O3876" s="1" t="s">
        <v>117</v>
      </c>
      <c r="P3876" s="9">
        <v>96950</v>
      </c>
      <c r="Q3876" s="1" t="s">
        <v>118</v>
      </c>
      <c r="R3876" s="1" t="s">
        <v>719</v>
      </c>
      <c r="S3876" s="1">
        <v>16703236877</v>
      </c>
      <c r="U3876" s="1">
        <v>62161</v>
      </c>
      <c r="V3876" s="1" t="s">
        <v>119</v>
      </c>
      <c r="X3876" s="1" t="s">
        <v>2405</v>
      </c>
      <c r="Y3876" s="1" t="s">
        <v>687</v>
      </c>
      <c r="Z3876" s="1" t="s">
        <v>688</v>
      </c>
      <c r="AA3876" s="1" t="s">
        <v>245</v>
      </c>
      <c r="AB3876" s="1" t="s">
        <v>689</v>
      </c>
      <c r="AD3876" s="1" t="s">
        <v>690</v>
      </c>
      <c r="AE3876" s="1" t="s">
        <v>691</v>
      </c>
      <c r="AF3876" s="9">
        <v>96931</v>
      </c>
      <c r="AG3876" s="1" t="s">
        <v>118</v>
      </c>
      <c r="AH3876" s="1" t="s">
        <v>719</v>
      </c>
      <c r="AI3876" s="1">
        <v>16716498746</v>
      </c>
      <c r="AJ3876" s="1">
        <v>203</v>
      </c>
      <c r="AK3876" s="1" t="s">
        <v>692</v>
      </c>
      <c r="BC3876" s="1" t="str">
        <f>"31-2021.00"</f>
        <v>31-2021.00</v>
      </c>
      <c r="BD3876" s="1" t="s">
        <v>2406</v>
      </c>
      <c r="BE3876" s="1" t="s">
        <v>2407</v>
      </c>
      <c r="BF3876" s="1" t="s">
        <v>2408</v>
      </c>
      <c r="BG3876" s="1">
        <v>2</v>
      </c>
      <c r="BI3876" s="2">
        <v>44200</v>
      </c>
      <c r="BJ3876" s="2">
        <v>44564</v>
      </c>
      <c r="BM3876" s="1">
        <v>40</v>
      </c>
      <c r="BN3876" s="1">
        <v>0</v>
      </c>
      <c r="BO3876" s="1">
        <v>8</v>
      </c>
      <c r="BP3876" s="1">
        <v>8</v>
      </c>
      <c r="BQ3876" s="1">
        <v>8</v>
      </c>
      <c r="BR3876" s="1">
        <v>5</v>
      </c>
      <c r="BS3876" s="1">
        <v>8</v>
      </c>
      <c r="BT3876" s="1">
        <v>3</v>
      </c>
      <c r="BU3876" s="1" t="str">
        <f>"8:30 AM"</f>
        <v>8:30 AM</v>
      </c>
      <c r="BV3876" s="1" t="str">
        <f>"5:30 PM"</f>
        <v>5:30 PM</v>
      </c>
      <c r="BW3876" s="1" t="s">
        <v>392</v>
      </c>
      <c r="BX3876" s="1">
        <v>0</v>
      </c>
      <c r="BY3876" s="1">
        <v>0</v>
      </c>
      <c r="BZ3876" s="1" t="s">
        <v>112</v>
      </c>
      <c r="CA3876" s="1">
        <v>0</v>
      </c>
      <c r="CB3876" s="1" t="s">
        <v>2409</v>
      </c>
      <c r="CC3876" s="1" t="s">
        <v>2410</v>
      </c>
      <c r="CD3876" s="1" t="s">
        <v>2380</v>
      </c>
      <c r="CE3876" s="1" t="s">
        <v>116</v>
      </c>
      <c r="CF3876" s="1" t="s">
        <v>117</v>
      </c>
      <c r="CG3876" s="1">
        <v>96950</v>
      </c>
      <c r="CH3876" s="3">
        <v>26.29</v>
      </c>
      <c r="CI3876" s="3">
        <v>26.29</v>
      </c>
      <c r="CL3876" s="1" t="s">
        <v>2411</v>
      </c>
      <c r="CN3876" s="1" t="s">
        <v>139</v>
      </c>
      <c r="CP3876" s="1" t="s">
        <v>112</v>
      </c>
      <c r="CQ3876" s="1" t="s">
        <v>111</v>
      </c>
      <c r="CR3876" s="1" t="s">
        <v>111</v>
      </c>
      <c r="CS3876" s="1" t="s">
        <v>112</v>
      </c>
      <c r="CT3876" s="1" t="s">
        <v>138</v>
      </c>
      <c r="CU3876" s="1" t="s">
        <v>111</v>
      </c>
      <c r="CV3876" s="1" t="s">
        <v>138</v>
      </c>
      <c r="CW3876" s="1" t="s">
        <v>698</v>
      </c>
      <c r="CX3876" s="1">
        <v>16703236877</v>
      </c>
      <c r="CY3876" s="1" t="s">
        <v>699</v>
      </c>
      <c r="CZ3876" s="1" t="s">
        <v>138</v>
      </c>
      <c r="DA3876" s="1" t="s">
        <v>111</v>
      </c>
      <c r="DB3876" s="1" t="s">
        <v>112</v>
      </c>
    </row>
    <row r="3877" spans="1:111" ht="15.6" customHeight="1" x14ac:dyDescent="0.25">
      <c r="A3877" s="1" t="s">
        <v>3396</v>
      </c>
      <c r="B3877" s="1" t="s">
        <v>1513</v>
      </c>
      <c r="C3877" s="2">
        <v>44452.989791087966</v>
      </c>
      <c r="D3877" s="2">
        <v>44454</v>
      </c>
      <c r="E3877" s="1" t="s">
        <v>180</v>
      </c>
      <c r="G3877" s="1" t="s">
        <v>111</v>
      </c>
      <c r="H3877" s="1" t="s">
        <v>112</v>
      </c>
      <c r="I3877" s="1" t="s">
        <v>112</v>
      </c>
      <c r="J3877" s="1" t="s">
        <v>2316</v>
      </c>
      <c r="K3877" s="1" t="s">
        <v>2317</v>
      </c>
      <c r="L3877" s="1" t="s">
        <v>2318</v>
      </c>
      <c r="M3877" s="1" t="s">
        <v>2319</v>
      </c>
      <c r="N3877" s="1" t="s">
        <v>116</v>
      </c>
      <c r="O3877" s="1" t="s">
        <v>117</v>
      </c>
      <c r="P3877" s="9">
        <v>96950</v>
      </c>
      <c r="Q3877" s="1" t="s">
        <v>118</v>
      </c>
      <c r="R3877" s="1" t="s">
        <v>138</v>
      </c>
      <c r="S3877" s="1">
        <v>16702352020</v>
      </c>
      <c r="U3877" s="1">
        <v>312112</v>
      </c>
      <c r="V3877" s="1" t="s">
        <v>119</v>
      </c>
      <c r="X3877" s="1" t="s">
        <v>3397</v>
      </c>
      <c r="Y3877" s="1" t="s">
        <v>2321</v>
      </c>
      <c r="Z3877" s="1" t="s">
        <v>2320</v>
      </c>
      <c r="AA3877" s="1" t="s">
        <v>1766</v>
      </c>
      <c r="AB3877" s="1" t="s">
        <v>2318</v>
      </c>
      <c r="AC3877" s="1" t="s">
        <v>2319</v>
      </c>
      <c r="AD3877" s="1" t="s">
        <v>116</v>
      </c>
      <c r="AE3877" s="1" t="s">
        <v>117</v>
      </c>
      <c r="AF3877" s="9">
        <v>96950</v>
      </c>
      <c r="AG3877" s="1" t="s">
        <v>118</v>
      </c>
      <c r="AH3877" s="1" t="s">
        <v>138</v>
      </c>
      <c r="AI3877" s="1">
        <v>16702352020</v>
      </c>
      <c r="AK3877" s="1" t="s">
        <v>2323</v>
      </c>
      <c r="BC3877" s="1" t="str">
        <f>"43-5081.04"</f>
        <v>43-5081.04</v>
      </c>
      <c r="BD3877" s="1" t="s">
        <v>2414</v>
      </c>
      <c r="BE3877" s="1" t="s">
        <v>3398</v>
      </c>
      <c r="BF3877" s="1" t="s">
        <v>2416</v>
      </c>
      <c r="BG3877" s="1">
        <v>1</v>
      </c>
      <c r="BI3877" s="2">
        <v>44470</v>
      </c>
      <c r="BJ3877" s="2">
        <v>44834</v>
      </c>
      <c r="BM3877" s="1">
        <v>35</v>
      </c>
      <c r="BN3877" s="1">
        <v>0</v>
      </c>
      <c r="BO3877" s="1">
        <v>6</v>
      </c>
      <c r="BP3877" s="1">
        <v>6</v>
      </c>
      <c r="BQ3877" s="1">
        <v>6</v>
      </c>
      <c r="BR3877" s="1">
        <v>5</v>
      </c>
      <c r="BS3877" s="1">
        <v>6</v>
      </c>
      <c r="BT3877" s="1">
        <v>6</v>
      </c>
      <c r="BU3877" s="1" t="str">
        <f>"8:00 AM"</f>
        <v>8:00 AM</v>
      </c>
      <c r="BV3877" s="1" t="str">
        <f>"5:00 PM"</f>
        <v>5:00 PM</v>
      </c>
      <c r="BW3877" s="1" t="s">
        <v>230</v>
      </c>
      <c r="BX3877" s="1">
        <v>0</v>
      </c>
      <c r="BY3877" s="1">
        <v>12</v>
      </c>
      <c r="BZ3877" s="1" t="s">
        <v>112</v>
      </c>
      <c r="CA3877" s="1">
        <v>0</v>
      </c>
      <c r="CB3877" s="1" t="s">
        <v>3399</v>
      </c>
      <c r="CC3877" s="1" t="s">
        <v>2318</v>
      </c>
      <c r="CD3877" s="1" t="s">
        <v>2319</v>
      </c>
      <c r="CE3877" s="1" t="s">
        <v>116</v>
      </c>
      <c r="CF3877" s="1" t="s">
        <v>117</v>
      </c>
      <c r="CG3877" s="1">
        <v>96950</v>
      </c>
      <c r="CH3877" s="3">
        <v>7.58</v>
      </c>
      <c r="CI3877" s="3">
        <v>7.58</v>
      </c>
      <c r="CJ3877" s="3">
        <v>0</v>
      </c>
      <c r="CK3877" s="3">
        <v>0</v>
      </c>
      <c r="CL3877" s="1" t="s">
        <v>137</v>
      </c>
      <c r="CM3877" s="1" t="s">
        <v>138</v>
      </c>
      <c r="CN3877" s="1" t="s">
        <v>139</v>
      </c>
      <c r="CP3877" s="1" t="s">
        <v>112</v>
      </c>
      <c r="CQ3877" s="1" t="s">
        <v>111</v>
      </c>
      <c r="CR3877" s="1" t="s">
        <v>112</v>
      </c>
      <c r="CS3877" s="1" t="s">
        <v>112</v>
      </c>
      <c r="CT3877" s="1" t="s">
        <v>138</v>
      </c>
      <c r="CU3877" s="1" t="s">
        <v>111</v>
      </c>
      <c r="CV3877" s="1" t="s">
        <v>138</v>
      </c>
      <c r="CW3877" s="1" t="s">
        <v>3400</v>
      </c>
      <c r="CX3877" s="1">
        <v>16702352020</v>
      </c>
      <c r="CY3877" s="1" t="s">
        <v>2323</v>
      </c>
      <c r="CZ3877" s="1" t="s">
        <v>138</v>
      </c>
      <c r="DA3877" s="1" t="s">
        <v>111</v>
      </c>
      <c r="DB3877" s="1" t="s">
        <v>112</v>
      </c>
    </row>
    <row r="3878" spans="1:111" ht="15.6" customHeight="1" x14ac:dyDescent="0.25">
      <c r="A3878" s="1" t="s">
        <v>3949</v>
      </c>
      <c r="B3878" s="1" t="s">
        <v>1513</v>
      </c>
      <c r="C3878" s="2">
        <v>44360.375937152778</v>
      </c>
      <c r="D3878" s="2">
        <v>44371</v>
      </c>
      <c r="E3878" s="1" t="s">
        <v>180</v>
      </c>
      <c r="G3878" s="1" t="s">
        <v>111</v>
      </c>
      <c r="H3878" s="1" t="s">
        <v>111</v>
      </c>
      <c r="I3878" s="1" t="s">
        <v>111</v>
      </c>
      <c r="J3878" s="1" t="s">
        <v>924</v>
      </c>
      <c r="K3878" s="1" t="s">
        <v>3262</v>
      </c>
      <c r="L3878" s="1" t="s">
        <v>3263</v>
      </c>
      <c r="M3878" s="1" t="s">
        <v>3264</v>
      </c>
      <c r="N3878" s="1" t="s">
        <v>167</v>
      </c>
      <c r="O3878" s="1" t="s">
        <v>117</v>
      </c>
      <c r="P3878" s="9">
        <v>96950</v>
      </c>
      <c r="Q3878" s="1" t="s">
        <v>118</v>
      </c>
      <c r="R3878" s="1" t="s">
        <v>168</v>
      </c>
      <c r="S3878" s="1">
        <v>16702341071</v>
      </c>
      <c r="U3878" s="1">
        <v>56132</v>
      </c>
      <c r="V3878" s="1" t="s">
        <v>119</v>
      </c>
      <c r="X3878" s="1" t="s">
        <v>928</v>
      </c>
      <c r="Y3878" s="1" t="s">
        <v>3265</v>
      </c>
      <c r="Z3878" s="1" t="s">
        <v>930</v>
      </c>
      <c r="AA3878" s="1" t="s">
        <v>373</v>
      </c>
      <c r="AB3878" s="1" t="s">
        <v>3263</v>
      </c>
      <c r="AC3878" s="1" t="s">
        <v>3264</v>
      </c>
      <c r="AD3878" s="1" t="s">
        <v>167</v>
      </c>
      <c r="AE3878" s="1" t="s">
        <v>117</v>
      </c>
      <c r="AF3878" s="9">
        <v>96950</v>
      </c>
      <c r="AG3878" s="1" t="s">
        <v>118</v>
      </c>
      <c r="AH3878" s="1" t="s">
        <v>138</v>
      </c>
      <c r="AI3878" s="1">
        <v>16702854403</v>
      </c>
      <c r="AK3878" s="1" t="s">
        <v>931</v>
      </c>
      <c r="BC3878" s="1" t="str">
        <f>"13-2011.01"</f>
        <v>13-2011.01</v>
      </c>
      <c r="BD3878" s="1" t="s">
        <v>932</v>
      </c>
      <c r="BE3878" s="1" t="s">
        <v>3950</v>
      </c>
      <c r="BF3878" s="1" t="s">
        <v>511</v>
      </c>
      <c r="BG3878" s="1">
        <v>3</v>
      </c>
      <c r="BI3878" s="2">
        <v>44470</v>
      </c>
      <c r="BJ3878" s="2">
        <v>45565</v>
      </c>
      <c r="BM3878" s="1">
        <v>40</v>
      </c>
      <c r="BN3878" s="1">
        <v>0</v>
      </c>
      <c r="BO3878" s="1">
        <v>8</v>
      </c>
      <c r="BP3878" s="1">
        <v>8</v>
      </c>
      <c r="BQ3878" s="1">
        <v>8</v>
      </c>
      <c r="BR3878" s="1">
        <v>8</v>
      </c>
      <c r="BS3878" s="1">
        <v>8</v>
      </c>
      <c r="BT3878" s="1">
        <v>0</v>
      </c>
      <c r="BU3878" s="1" t="str">
        <f>"8:00 AM"</f>
        <v>8:00 AM</v>
      </c>
      <c r="BV3878" s="1" t="str">
        <f>"5:00 PM"</f>
        <v>5:00 PM</v>
      </c>
      <c r="BW3878" s="1" t="s">
        <v>193</v>
      </c>
      <c r="BX3878" s="1">
        <v>0</v>
      </c>
      <c r="BY3878" s="1">
        <v>36</v>
      </c>
      <c r="BZ3878" s="1" t="s">
        <v>112</v>
      </c>
      <c r="CB3878" s="4" t="s">
        <v>3951</v>
      </c>
      <c r="CC3878" s="1" t="s">
        <v>3263</v>
      </c>
      <c r="CD3878" s="1" t="s">
        <v>3264</v>
      </c>
      <c r="CE3878" s="1" t="s">
        <v>167</v>
      </c>
      <c r="CF3878" s="1" t="s">
        <v>117</v>
      </c>
      <c r="CG3878" s="1">
        <v>96950</v>
      </c>
      <c r="CH3878" s="3">
        <v>14.85</v>
      </c>
      <c r="CI3878" s="3">
        <v>14.85</v>
      </c>
      <c r="CJ3878" s="3">
        <v>22.27</v>
      </c>
      <c r="CK3878" s="3">
        <v>22.27</v>
      </c>
      <c r="CL3878" s="1" t="s">
        <v>137</v>
      </c>
      <c r="CM3878" s="1" t="s">
        <v>3952</v>
      </c>
      <c r="CN3878" s="1" t="s">
        <v>139</v>
      </c>
      <c r="CP3878" s="1" t="s">
        <v>112</v>
      </c>
      <c r="CQ3878" s="1" t="s">
        <v>111</v>
      </c>
      <c r="CR3878" s="1" t="s">
        <v>111</v>
      </c>
      <c r="CS3878" s="1" t="s">
        <v>111</v>
      </c>
      <c r="CT3878" s="1" t="s">
        <v>138</v>
      </c>
      <c r="CU3878" s="1" t="s">
        <v>111</v>
      </c>
      <c r="CV3878" s="1" t="s">
        <v>111</v>
      </c>
      <c r="CW3878" s="1" t="s">
        <v>3953</v>
      </c>
      <c r="CX3878" s="1">
        <v>16702341071</v>
      </c>
      <c r="CY3878" s="1" t="s">
        <v>931</v>
      </c>
      <c r="CZ3878" s="1" t="s">
        <v>380</v>
      </c>
      <c r="DA3878" s="1" t="s">
        <v>111</v>
      </c>
      <c r="DB3878" s="1" t="s">
        <v>112</v>
      </c>
    </row>
    <row r="3879" spans="1:111" ht="15.6" customHeight="1" x14ac:dyDescent="0.25">
      <c r="A3879" s="1" t="s">
        <v>4024</v>
      </c>
      <c r="B3879" s="1" t="s">
        <v>1513</v>
      </c>
      <c r="C3879" s="2">
        <v>44373.860255324071</v>
      </c>
      <c r="D3879" s="2">
        <v>44375</v>
      </c>
      <c r="E3879" s="1" t="s">
        <v>110</v>
      </c>
      <c r="F3879" s="2">
        <v>44468.833333333336</v>
      </c>
      <c r="G3879" s="1" t="s">
        <v>112</v>
      </c>
      <c r="H3879" s="1" t="s">
        <v>112</v>
      </c>
      <c r="I3879" s="1" t="s">
        <v>112</v>
      </c>
      <c r="J3879" s="1" t="s">
        <v>1842</v>
      </c>
      <c r="L3879" s="1" t="s">
        <v>1247</v>
      </c>
      <c r="M3879" s="1" t="s">
        <v>1248</v>
      </c>
      <c r="N3879" s="1" t="s">
        <v>167</v>
      </c>
      <c r="O3879" s="1" t="s">
        <v>117</v>
      </c>
      <c r="P3879" s="9">
        <v>96950</v>
      </c>
      <c r="Q3879" s="1" t="s">
        <v>118</v>
      </c>
      <c r="S3879" s="1">
        <v>16707891106</v>
      </c>
      <c r="U3879" s="1">
        <v>56132</v>
      </c>
      <c r="V3879" s="1" t="s">
        <v>119</v>
      </c>
      <c r="X3879" s="1" t="s">
        <v>1516</v>
      </c>
      <c r="Y3879" s="1" t="s">
        <v>1515</v>
      </c>
      <c r="Z3879" s="1" t="s">
        <v>1514</v>
      </c>
      <c r="AA3879" s="1" t="s">
        <v>1517</v>
      </c>
      <c r="AB3879" s="1" t="s">
        <v>1247</v>
      </c>
      <c r="AC3879" s="1" t="s">
        <v>1248</v>
      </c>
      <c r="AD3879" s="1" t="s">
        <v>167</v>
      </c>
      <c r="AE3879" s="1" t="s">
        <v>117</v>
      </c>
      <c r="AF3879" s="9">
        <v>96950</v>
      </c>
      <c r="AG3879" s="1" t="s">
        <v>118</v>
      </c>
      <c r="AH3879" s="1" t="s">
        <v>242</v>
      </c>
      <c r="AI3879" s="1">
        <v>16707891106</v>
      </c>
      <c r="AK3879" s="1" t="s">
        <v>1253</v>
      </c>
      <c r="BC3879" s="1" t="str">
        <f>"37-2011.00"</f>
        <v>37-2011.00</v>
      </c>
      <c r="BD3879" s="1" t="s">
        <v>676</v>
      </c>
      <c r="BE3879" s="1" t="s">
        <v>1843</v>
      </c>
      <c r="BF3879" s="1" t="s">
        <v>1844</v>
      </c>
      <c r="BG3879" s="1">
        <v>5</v>
      </c>
      <c r="BI3879" s="2">
        <v>44470</v>
      </c>
      <c r="BJ3879" s="2">
        <v>44834</v>
      </c>
      <c r="BM3879" s="1">
        <v>35</v>
      </c>
      <c r="BN3879" s="1">
        <v>0</v>
      </c>
      <c r="BO3879" s="1">
        <v>7</v>
      </c>
      <c r="BP3879" s="1">
        <v>7</v>
      </c>
      <c r="BQ3879" s="1">
        <v>7</v>
      </c>
      <c r="BR3879" s="1">
        <v>7</v>
      </c>
      <c r="BS3879" s="1">
        <v>7</v>
      </c>
      <c r="BT3879" s="1">
        <v>0</v>
      </c>
      <c r="BU3879" s="1" t="str">
        <f>"7:30 AM"</f>
        <v>7:30 AM</v>
      </c>
      <c r="BV3879" s="1" t="str">
        <f>"3:30 PM"</f>
        <v>3:30 PM</v>
      </c>
      <c r="BW3879" s="1" t="s">
        <v>135</v>
      </c>
      <c r="BX3879" s="1">
        <v>3</v>
      </c>
      <c r="BY3879" s="1">
        <v>3</v>
      </c>
      <c r="BZ3879" s="1" t="s">
        <v>112</v>
      </c>
      <c r="CB3879" s="4" t="s">
        <v>4025</v>
      </c>
      <c r="CC3879" s="1" t="s">
        <v>1247</v>
      </c>
      <c r="CD3879" s="1" t="s">
        <v>1248</v>
      </c>
      <c r="CE3879" s="1" t="s">
        <v>167</v>
      </c>
      <c r="CF3879" s="1" t="s">
        <v>117</v>
      </c>
      <c r="CG3879" s="1">
        <v>96950</v>
      </c>
      <c r="CH3879" s="3">
        <v>8.0500000000000007</v>
      </c>
      <c r="CI3879" s="3">
        <v>8.0500000000000007</v>
      </c>
      <c r="CJ3879" s="3">
        <v>12.08</v>
      </c>
      <c r="CK3879" s="3">
        <v>12.08</v>
      </c>
      <c r="CL3879" s="1" t="s">
        <v>137</v>
      </c>
      <c r="CM3879" s="1" t="s">
        <v>1522</v>
      </c>
      <c r="CN3879" s="1" t="s">
        <v>139</v>
      </c>
      <c r="CP3879" s="1" t="s">
        <v>112</v>
      </c>
      <c r="CQ3879" s="1" t="s">
        <v>111</v>
      </c>
      <c r="CR3879" s="1" t="s">
        <v>112</v>
      </c>
      <c r="CS3879" s="1" t="s">
        <v>111</v>
      </c>
      <c r="CT3879" s="1" t="s">
        <v>111</v>
      </c>
      <c r="CU3879" s="1" t="s">
        <v>111</v>
      </c>
      <c r="CV3879" s="1" t="s">
        <v>138</v>
      </c>
      <c r="CW3879" s="1" t="s">
        <v>1351</v>
      </c>
      <c r="CX3879" s="1">
        <v>16707891106</v>
      </c>
      <c r="CY3879" s="1" t="s">
        <v>1253</v>
      </c>
      <c r="CZ3879" s="1" t="s">
        <v>380</v>
      </c>
      <c r="DA3879" s="1" t="s">
        <v>111</v>
      </c>
      <c r="DB3879" s="1" t="s">
        <v>112</v>
      </c>
    </row>
    <row r="3880" spans="1:111" ht="15.6" customHeight="1" x14ac:dyDescent="0.25">
      <c r="A3880" s="1" t="s">
        <v>5817</v>
      </c>
      <c r="B3880" s="1" t="s">
        <v>1513</v>
      </c>
      <c r="C3880" s="2">
        <v>44081.857726967595</v>
      </c>
      <c r="D3880" s="2">
        <v>44110</v>
      </c>
      <c r="E3880" s="1" t="s">
        <v>180</v>
      </c>
      <c r="G3880" s="1" t="s">
        <v>112</v>
      </c>
      <c r="H3880" s="1" t="s">
        <v>112</v>
      </c>
      <c r="I3880" s="1" t="s">
        <v>112</v>
      </c>
      <c r="J3880" s="1" t="s">
        <v>2378</v>
      </c>
      <c r="K3880" s="1" t="s">
        <v>792</v>
      </c>
      <c r="L3880" s="1" t="s">
        <v>2410</v>
      </c>
      <c r="M3880" s="1" t="s">
        <v>2380</v>
      </c>
      <c r="N3880" s="1" t="s">
        <v>116</v>
      </c>
      <c r="O3880" s="1" t="s">
        <v>117</v>
      </c>
      <c r="P3880" s="9">
        <v>96950</v>
      </c>
      <c r="Q3880" s="1" t="s">
        <v>118</v>
      </c>
      <c r="R3880" s="1" t="s">
        <v>719</v>
      </c>
      <c r="S3880" s="1">
        <v>16703236877</v>
      </c>
      <c r="U3880" s="1">
        <v>62161</v>
      </c>
      <c r="V3880" s="1" t="s">
        <v>119</v>
      </c>
      <c r="X3880" s="1" t="s">
        <v>686</v>
      </c>
      <c r="Y3880" s="1" t="s">
        <v>687</v>
      </c>
      <c r="Z3880" s="1" t="s">
        <v>688</v>
      </c>
      <c r="AA3880" s="1" t="s">
        <v>245</v>
      </c>
      <c r="AB3880" s="1" t="s">
        <v>689</v>
      </c>
      <c r="AD3880" s="1" t="s">
        <v>690</v>
      </c>
      <c r="AE3880" s="1" t="s">
        <v>691</v>
      </c>
      <c r="AF3880" s="9">
        <v>96931</v>
      </c>
      <c r="AG3880" s="1" t="s">
        <v>118</v>
      </c>
      <c r="AH3880" s="1" t="s">
        <v>719</v>
      </c>
      <c r="AI3880" s="1">
        <v>16716498746</v>
      </c>
      <c r="AJ3880" s="1">
        <v>203</v>
      </c>
      <c r="AK3880" s="1" t="s">
        <v>692</v>
      </c>
      <c r="BC3880" s="1" t="str">
        <f>"49-9071.00"</f>
        <v>49-9071.00</v>
      </c>
      <c r="BD3880" s="1" t="s">
        <v>214</v>
      </c>
      <c r="BE3880" s="1" t="s">
        <v>5818</v>
      </c>
      <c r="BF3880" s="1" t="s">
        <v>5819</v>
      </c>
      <c r="BG3880" s="1">
        <v>1</v>
      </c>
      <c r="BI3880" s="2">
        <v>44200</v>
      </c>
      <c r="BJ3880" s="2">
        <v>44564</v>
      </c>
      <c r="BM3880" s="1">
        <v>40</v>
      </c>
      <c r="BN3880" s="1">
        <v>0</v>
      </c>
      <c r="BO3880" s="1">
        <v>8</v>
      </c>
      <c r="BP3880" s="1">
        <v>8</v>
      </c>
      <c r="BQ3880" s="1">
        <v>8</v>
      </c>
      <c r="BR3880" s="1">
        <v>8</v>
      </c>
      <c r="BS3880" s="1">
        <v>5</v>
      </c>
      <c r="BT3880" s="1">
        <v>3</v>
      </c>
      <c r="BU3880" s="1" t="str">
        <f>"8:30 AM"</f>
        <v>8:30 AM</v>
      </c>
      <c r="BV3880" s="1" t="str">
        <f>"5:30 PM"</f>
        <v>5:30 PM</v>
      </c>
      <c r="BW3880" s="1" t="s">
        <v>135</v>
      </c>
      <c r="BX3880" s="1">
        <v>0</v>
      </c>
      <c r="BY3880" s="1">
        <v>3</v>
      </c>
      <c r="BZ3880" s="1" t="s">
        <v>112</v>
      </c>
      <c r="CA3880" s="1">
        <v>0</v>
      </c>
      <c r="CB3880" s="1" t="s">
        <v>5820</v>
      </c>
      <c r="CC3880" s="1" t="s">
        <v>2383</v>
      </c>
      <c r="CD3880" s="1" t="s">
        <v>2380</v>
      </c>
      <c r="CE3880" s="1" t="s">
        <v>116</v>
      </c>
      <c r="CF3880" s="1" t="s">
        <v>117</v>
      </c>
      <c r="CG3880" s="1">
        <v>96950</v>
      </c>
      <c r="CH3880" s="3">
        <v>8.33</v>
      </c>
      <c r="CI3880" s="3">
        <v>8.33</v>
      </c>
      <c r="CL3880" s="1" t="s">
        <v>137</v>
      </c>
      <c r="CN3880" s="1" t="s">
        <v>139</v>
      </c>
      <c r="CP3880" s="1" t="s">
        <v>112</v>
      </c>
      <c r="CQ3880" s="1" t="s">
        <v>111</v>
      </c>
      <c r="CR3880" s="1" t="s">
        <v>112</v>
      </c>
      <c r="CS3880" s="1" t="s">
        <v>111</v>
      </c>
      <c r="CT3880" s="1" t="s">
        <v>138</v>
      </c>
      <c r="CU3880" s="1" t="s">
        <v>111</v>
      </c>
      <c r="CV3880" s="1" t="s">
        <v>138</v>
      </c>
      <c r="CW3880" s="1" t="s">
        <v>698</v>
      </c>
      <c r="CX3880" s="1">
        <v>16703236877</v>
      </c>
      <c r="CY3880" s="1" t="s">
        <v>699</v>
      </c>
      <c r="CZ3880" s="1" t="s">
        <v>138</v>
      </c>
      <c r="DA3880" s="1" t="s">
        <v>111</v>
      </c>
      <c r="DB3880" s="1" t="s">
        <v>112</v>
      </c>
    </row>
    <row r="3881" spans="1:111" ht="15.6" customHeight="1" x14ac:dyDescent="0.25">
      <c r="A3881" s="1" t="s">
        <v>6004</v>
      </c>
      <c r="B3881" s="1" t="s">
        <v>1513</v>
      </c>
      <c r="C3881" s="2">
        <v>44355.864201620374</v>
      </c>
      <c r="D3881" s="2">
        <v>44356</v>
      </c>
      <c r="E3881" s="1" t="s">
        <v>110</v>
      </c>
      <c r="F3881" s="2">
        <v>44103.833333333336</v>
      </c>
      <c r="G3881" s="1" t="s">
        <v>111</v>
      </c>
      <c r="H3881" s="1" t="s">
        <v>112</v>
      </c>
      <c r="I3881" s="1" t="s">
        <v>112</v>
      </c>
      <c r="J3881" s="1" t="s">
        <v>4498</v>
      </c>
      <c r="K3881" s="1" t="s">
        <v>4499</v>
      </c>
      <c r="L3881" s="1" t="s">
        <v>1554</v>
      </c>
      <c r="M3881" s="1" t="s">
        <v>4500</v>
      </c>
      <c r="N3881" s="1" t="s">
        <v>116</v>
      </c>
      <c r="O3881" s="1" t="s">
        <v>117</v>
      </c>
      <c r="P3881" s="9">
        <v>96950</v>
      </c>
      <c r="Q3881" s="1" t="s">
        <v>118</v>
      </c>
      <c r="R3881" s="1" t="s">
        <v>719</v>
      </c>
      <c r="S3881" s="1">
        <v>16702347492</v>
      </c>
      <c r="U3881" s="1">
        <v>722310</v>
      </c>
      <c r="V3881" s="1" t="s">
        <v>119</v>
      </c>
      <c r="X3881" s="1" t="s">
        <v>4501</v>
      </c>
      <c r="Y3881" s="1" t="s">
        <v>4502</v>
      </c>
      <c r="Z3881" s="1" t="s">
        <v>4503</v>
      </c>
      <c r="AA3881" s="1" t="s">
        <v>245</v>
      </c>
      <c r="AB3881" s="1" t="s">
        <v>1554</v>
      </c>
      <c r="AC3881" s="1" t="s">
        <v>4500</v>
      </c>
      <c r="AD3881" s="1" t="s">
        <v>116</v>
      </c>
      <c r="AE3881" s="1" t="s">
        <v>117</v>
      </c>
      <c r="AF3881" s="9">
        <v>96950</v>
      </c>
      <c r="AG3881" s="1" t="s">
        <v>118</v>
      </c>
      <c r="AH3881" s="1" t="s">
        <v>719</v>
      </c>
      <c r="AI3881" s="1">
        <v>16702347492</v>
      </c>
      <c r="AK3881" s="1" t="s">
        <v>4504</v>
      </c>
      <c r="BC3881" s="1" t="str">
        <f>"35-1012.00"</f>
        <v>35-1012.00</v>
      </c>
      <c r="BD3881" s="1" t="s">
        <v>1372</v>
      </c>
      <c r="BE3881" s="1" t="s">
        <v>6005</v>
      </c>
      <c r="BF3881" s="1" t="s">
        <v>6006</v>
      </c>
      <c r="BG3881" s="1">
        <v>2</v>
      </c>
      <c r="BI3881" s="2">
        <v>44470</v>
      </c>
      <c r="BJ3881" s="2">
        <v>45565</v>
      </c>
      <c r="BM3881" s="1">
        <v>35</v>
      </c>
      <c r="BN3881" s="1">
        <v>0</v>
      </c>
      <c r="BO3881" s="1">
        <v>7</v>
      </c>
      <c r="BP3881" s="1">
        <v>7</v>
      </c>
      <c r="BQ3881" s="1">
        <v>7</v>
      </c>
      <c r="BR3881" s="1">
        <v>7</v>
      </c>
      <c r="BS3881" s="1">
        <v>7</v>
      </c>
      <c r="BT3881" s="1">
        <v>0</v>
      </c>
      <c r="BU3881" s="1" t="str">
        <f>"8:00 AM"</f>
        <v>8:00 AM</v>
      </c>
      <c r="BV3881" s="1" t="str">
        <f>"4:00 PM"</f>
        <v>4:00 PM</v>
      </c>
      <c r="BW3881" s="1" t="s">
        <v>135</v>
      </c>
      <c r="BX3881" s="1">
        <v>0</v>
      </c>
      <c r="BY3881" s="1">
        <v>12</v>
      </c>
      <c r="BZ3881" s="1" t="s">
        <v>111</v>
      </c>
      <c r="CA3881" s="1">
        <v>5</v>
      </c>
      <c r="CB3881" s="1" t="s">
        <v>719</v>
      </c>
      <c r="CC3881" s="1" t="s">
        <v>1554</v>
      </c>
      <c r="CD3881" s="1" t="s">
        <v>4500</v>
      </c>
      <c r="CE3881" s="1" t="s">
        <v>116</v>
      </c>
      <c r="CF3881" s="1" t="s">
        <v>117</v>
      </c>
      <c r="CG3881" s="1">
        <v>96950</v>
      </c>
      <c r="CH3881" s="3">
        <v>10.039999999999999</v>
      </c>
      <c r="CI3881" s="3">
        <v>15</v>
      </c>
      <c r="CJ3881" s="3">
        <v>15.06</v>
      </c>
      <c r="CK3881" s="3">
        <v>22.5</v>
      </c>
      <c r="CL3881" s="1" t="s">
        <v>137</v>
      </c>
      <c r="CN3881" s="1" t="s">
        <v>139</v>
      </c>
      <c r="CP3881" s="1" t="s">
        <v>112</v>
      </c>
      <c r="CQ3881" s="1" t="s">
        <v>111</v>
      </c>
      <c r="CR3881" s="1" t="s">
        <v>112</v>
      </c>
      <c r="CS3881" s="1" t="s">
        <v>112</v>
      </c>
      <c r="CT3881" s="1" t="s">
        <v>138</v>
      </c>
      <c r="CU3881" s="1" t="s">
        <v>111</v>
      </c>
      <c r="CV3881" s="1" t="s">
        <v>138</v>
      </c>
      <c r="CW3881" s="1" t="s">
        <v>2313</v>
      </c>
      <c r="CX3881" s="1">
        <v>16702347492</v>
      </c>
      <c r="CY3881" s="1" t="s">
        <v>4504</v>
      </c>
      <c r="CZ3881" s="1" t="s">
        <v>716</v>
      </c>
      <c r="DA3881" s="1" t="s">
        <v>111</v>
      </c>
      <c r="DB3881" s="1" t="s">
        <v>112</v>
      </c>
    </row>
    <row r="3882" spans="1:111" ht="15.6" customHeight="1" x14ac:dyDescent="0.25">
      <c r="A3882" s="1" t="s">
        <v>7881</v>
      </c>
      <c r="B3882" s="1" t="s">
        <v>1513</v>
      </c>
      <c r="C3882" s="2">
        <v>44235.918644328704</v>
      </c>
      <c r="D3882" s="2">
        <v>44236</v>
      </c>
      <c r="E3882" s="1" t="s">
        <v>180</v>
      </c>
      <c r="G3882" s="1" t="s">
        <v>112</v>
      </c>
      <c r="H3882" s="1" t="s">
        <v>112</v>
      </c>
      <c r="I3882" s="1" t="s">
        <v>112</v>
      </c>
      <c r="J3882" s="1" t="s">
        <v>2493</v>
      </c>
      <c r="L3882" s="1" t="s">
        <v>4885</v>
      </c>
      <c r="N3882" s="1" t="s">
        <v>116</v>
      </c>
      <c r="O3882" s="1" t="s">
        <v>117</v>
      </c>
      <c r="P3882" s="9">
        <v>96950</v>
      </c>
      <c r="Q3882" s="1" t="s">
        <v>118</v>
      </c>
      <c r="S3882" s="1">
        <v>16704832564</v>
      </c>
      <c r="U3882" s="1">
        <v>81211</v>
      </c>
      <c r="V3882" s="1" t="s">
        <v>119</v>
      </c>
      <c r="X3882" s="1" t="s">
        <v>2495</v>
      </c>
      <c r="Y3882" s="1" t="s">
        <v>2496</v>
      </c>
      <c r="Z3882" s="1" t="s">
        <v>2497</v>
      </c>
      <c r="AA3882" s="1" t="s">
        <v>245</v>
      </c>
      <c r="AB3882" s="1" t="s">
        <v>2494</v>
      </c>
      <c r="AD3882" s="1" t="s">
        <v>116</v>
      </c>
      <c r="AE3882" s="1" t="s">
        <v>117</v>
      </c>
      <c r="AF3882" s="9">
        <v>96950</v>
      </c>
      <c r="AG3882" s="1" t="s">
        <v>118</v>
      </c>
      <c r="AI3882" s="1">
        <v>16704832564</v>
      </c>
      <c r="AK3882" s="1" t="s">
        <v>2499</v>
      </c>
      <c r="BC3882" s="1" t="str">
        <f>"39-5012.00"</f>
        <v>39-5012.00</v>
      </c>
      <c r="BD3882" s="1" t="s">
        <v>1831</v>
      </c>
      <c r="BE3882" s="1" t="s">
        <v>4886</v>
      </c>
      <c r="BF3882" s="1" t="s">
        <v>3394</v>
      </c>
      <c r="BG3882" s="1">
        <v>2</v>
      </c>
      <c r="BI3882" s="2">
        <v>44242</v>
      </c>
      <c r="BJ3882" s="2">
        <v>44469</v>
      </c>
      <c r="BM3882" s="1">
        <v>40</v>
      </c>
      <c r="BN3882" s="1">
        <v>0</v>
      </c>
      <c r="BO3882" s="1">
        <v>8</v>
      </c>
      <c r="BP3882" s="1">
        <v>8</v>
      </c>
      <c r="BQ3882" s="1">
        <v>8</v>
      </c>
      <c r="BR3882" s="1">
        <v>8</v>
      </c>
      <c r="BS3882" s="1">
        <v>8</v>
      </c>
      <c r="BT3882" s="1">
        <v>0</v>
      </c>
      <c r="BU3882" s="1" t="str">
        <f>"9:00 AM"</f>
        <v>9:00 AM</v>
      </c>
      <c r="BV3882" s="1" t="str">
        <f>"6:00 PM"</f>
        <v>6:00 PM</v>
      </c>
      <c r="BW3882" s="1" t="s">
        <v>230</v>
      </c>
      <c r="BX3882" s="1">
        <v>0</v>
      </c>
      <c r="BY3882" s="1">
        <v>6</v>
      </c>
      <c r="BZ3882" s="1" t="s">
        <v>112</v>
      </c>
      <c r="CA3882" s="1">
        <v>0</v>
      </c>
      <c r="CB3882" s="4" t="s">
        <v>7882</v>
      </c>
      <c r="CC3882" s="1" t="s">
        <v>4888</v>
      </c>
      <c r="CE3882" s="1" t="s">
        <v>116</v>
      </c>
      <c r="CF3882" s="1" t="s">
        <v>117</v>
      </c>
      <c r="CG3882" s="1">
        <v>96950</v>
      </c>
      <c r="CH3882" s="3">
        <v>13.01</v>
      </c>
      <c r="CI3882" s="3">
        <v>13.01</v>
      </c>
      <c r="CJ3882" s="3">
        <v>0</v>
      </c>
      <c r="CK3882" s="3">
        <v>0</v>
      </c>
      <c r="CL3882" s="1" t="s">
        <v>137</v>
      </c>
      <c r="CM3882" s="1" t="s">
        <v>7883</v>
      </c>
      <c r="CN3882" s="1" t="s">
        <v>139</v>
      </c>
      <c r="CP3882" s="1" t="s">
        <v>112</v>
      </c>
      <c r="CQ3882" s="1" t="s">
        <v>111</v>
      </c>
      <c r="CR3882" s="1" t="s">
        <v>112</v>
      </c>
      <c r="CS3882" s="1" t="s">
        <v>112</v>
      </c>
      <c r="CT3882" s="1" t="s">
        <v>138</v>
      </c>
      <c r="CU3882" s="1" t="s">
        <v>111</v>
      </c>
      <c r="CV3882" s="1" t="s">
        <v>138</v>
      </c>
      <c r="CW3882" s="1" t="s">
        <v>7884</v>
      </c>
      <c r="CX3882" s="1">
        <v>16702874234</v>
      </c>
      <c r="CY3882" s="1" t="s">
        <v>2499</v>
      </c>
      <c r="CZ3882" s="1" t="s">
        <v>138</v>
      </c>
      <c r="DA3882" s="1" t="s">
        <v>111</v>
      </c>
      <c r="DB3882" s="1" t="s">
        <v>112</v>
      </c>
      <c r="DC3882" s="1" t="s">
        <v>2495</v>
      </c>
      <c r="DD3882" s="1" t="s">
        <v>2496</v>
      </c>
      <c r="DE3882" s="1" t="s">
        <v>2497</v>
      </c>
      <c r="DF3882" s="1" t="s">
        <v>2493</v>
      </c>
      <c r="DG3882" s="1" t="s">
        <v>7885</v>
      </c>
    </row>
    <row r="3883" spans="1:111" ht="15.6" customHeight="1" x14ac:dyDescent="0.25">
      <c r="A3883" s="1" t="s">
        <v>8214</v>
      </c>
      <c r="B3883" s="1" t="s">
        <v>1513</v>
      </c>
      <c r="C3883" s="2">
        <v>44373.820956944444</v>
      </c>
      <c r="D3883" s="2">
        <v>44377</v>
      </c>
      <c r="E3883" s="1" t="s">
        <v>180</v>
      </c>
      <c r="G3883" s="1" t="s">
        <v>112</v>
      </c>
      <c r="H3883" s="1" t="s">
        <v>112</v>
      </c>
      <c r="I3883" s="1" t="s">
        <v>112</v>
      </c>
      <c r="J3883" s="1" t="s">
        <v>1246</v>
      </c>
      <c r="L3883" s="1" t="s">
        <v>1247</v>
      </c>
      <c r="M3883" s="1" t="s">
        <v>1248</v>
      </c>
      <c r="N3883" s="1" t="s">
        <v>116</v>
      </c>
      <c r="O3883" s="1" t="s">
        <v>117</v>
      </c>
      <c r="P3883" s="9">
        <v>96950</v>
      </c>
      <c r="Q3883" s="1" t="s">
        <v>118</v>
      </c>
      <c r="R3883" s="1" t="s">
        <v>242</v>
      </c>
      <c r="S3883" s="1">
        <v>16707891106</v>
      </c>
      <c r="U3883" s="1">
        <v>56132</v>
      </c>
      <c r="V3883" s="1" t="s">
        <v>119</v>
      </c>
      <c r="X3883" s="1" t="s">
        <v>1249</v>
      </c>
      <c r="Y3883" s="1" t="s">
        <v>1250</v>
      </c>
      <c r="Z3883" s="1" t="s">
        <v>1251</v>
      </c>
      <c r="AA3883" s="1" t="s">
        <v>1252</v>
      </c>
      <c r="AB3883" s="1" t="s">
        <v>1247</v>
      </c>
      <c r="AC3883" s="1" t="s">
        <v>1248</v>
      </c>
      <c r="AD3883" s="1" t="s">
        <v>167</v>
      </c>
      <c r="AE3883" s="1" t="s">
        <v>117</v>
      </c>
      <c r="AF3883" s="9">
        <v>96950</v>
      </c>
      <c r="AG3883" s="1" t="s">
        <v>118</v>
      </c>
      <c r="AH3883" s="1" t="s">
        <v>242</v>
      </c>
      <c r="AI3883" s="1">
        <v>16707891106</v>
      </c>
      <c r="AK3883" s="1" t="s">
        <v>1253</v>
      </c>
      <c r="BC3883" s="1" t="str">
        <f>"35-2021.00"</f>
        <v>35-2021.00</v>
      </c>
      <c r="BD3883" s="1" t="s">
        <v>851</v>
      </c>
      <c r="BE3883" s="1" t="s">
        <v>4330</v>
      </c>
      <c r="BF3883" s="1" t="s">
        <v>4331</v>
      </c>
      <c r="BG3883" s="1">
        <v>10</v>
      </c>
      <c r="BI3883" s="2">
        <v>44470</v>
      </c>
      <c r="BJ3883" s="2">
        <v>44834</v>
      </c>
      <c r="BM3883" s="1">
        <v>35</v>
      </c>
      <c r="BN3883" s="1">
        <v>0</v>
      </c>
      <c r="BO3883" s="1">
        <v>7</v>
      </c>
      <c r="BP3883" s="1">
        <v>7</v>
      </c>
      <c r="BQ3883" s="1">
        <v>7</v>
      </c>
      <c r="BR3883" s="1">
        <v>7</v>
      </c>
      <c r="BS3883" s="1">
        <v>7</v>
      </c>
      <c r="BT3883" s="1">
        <v>0</v>
      </c>
      <c r="BU3883" s="1" t="str">
        <f>"7:00 AM"</f>
        <v>7:00 AM</v>
      </c>
      <c r="BV3883" s="1" t="str">
        <f>"3:00 PM"</f>
        <v>3:00 PM</v>
      </c>
      <c r="BW3883" s="1" t="s">
        <v>135</v>
      </c>
      <c r="BX3883" s="1">
        <v>3</v>
      </c>
      <c r="BY3883" s="1">
        <v>3</v>
      </c>
      <c r="BZ3883" s="1" t="s">
        <v>112</v>
      </c>
      <c r="CB3883" s="4" t="s">
        <v>8215</v>
      </c>
      <c r="CC3883" s="1" t="s">
        <v>1247</v>
      </c>
      <c r="CD3883" s="1" t="s">
        <v>1248</v>
      </c>
      <c r="CE3883" s="1" t="s">
        <v>167</v>
      </c>
      <c r="CF3883" s="1" t="s">
        <v>117</v>
      </c>
      <c r="CG3883" s="1">
        <v>96950</v>
      </c>
      <c r="CH3883" s="3">
        <v>7.99</v>
      </c>
      <c r="CI3883" s="3">
        <v>7.99</v>
      </c>
      <c r="CJ3883" s="3">
        <v>11.99</v>
      </c>
      <c r="CK3883" s="3">
        <v>11.99</v>
      </c>
      <c r="CL3883" s="1" t="s">
        <v>137</v>
      </c>
      <c r="CM3883" s="1" t="s">
        <v>1522</v>
      </c>
      <c r="CN3883" s="1" t="s">
        <v>139</v>
      </c>
      <c r="CP3883" s="1" t="s">
        <v>112</v>
      </c>
      <c r="CQ3883" s="1" t="s">
        <v>111</v>
      </c>
      <c r="CR3883" s="1" t="s">
        <v>112</v>
      </c>
      <c r="CS3883" s="1" t="s">
        <v>111</v>
      </c>
      <c r="CT3883" s="1" t="s">
        <v>111</v>
      </c>
      <c r="CU3883" s="1" t="s">
        <v>111</v>
      </c>
      <c r="CV3883" s="1" t="s">
        <v>138</v>
      </c>
      <c r="CW3883" s="1" t="s">
        <v>1351</v>
      </c>
      <c r="CX3883" s="1">
        <v>16707891106</v>
      </c>
      <c r="CY3883" s="1" t="s">
        <v>1253</v>
      </c>
      <c r="CZ3883" s="1" t="s">
        <v>380</v>
      </c>
      <c r="DA3883" s="1" t="s">
        <v>111</v>
      </c>
      <c r="DB3883" s="1" t="s">
        <v>112</v>
      </c>
    </row>
    <row r="3884" spans="1:111" ht="15.6" customHeight="1" x14ac:dyDescent="0.25">
      <c r="A3884" s="1" t="s">
        <v>9141</v>
      </c>
      <c r="B3884" s="1" t="s">
        <v>1513</v>
      </c>
      <c r="C3884" s="2">
        <v>44433.35811400463</v>
      </c>
      <c r="D3884" s="2">
        <v>44441</v>
      </c>
      <c r="E3884" s="1" t="s">
        <v>180</v>
      </c>
      <c r="G3884" s="1" t="s">
        <v>112</v>
      </c>
      <c r="H3884" s="1" t="s">
        <v>112</v>
      </c>
      <c r="I3884" s="1" t="s">
        <v>112</v>
      </c>
      <c r="J3884" s="1" t="s">
        <v>1951</v>
      </c>
      <c r="K3884" s="1" t="s">
        <v>1952</v>
      </c>
      <c r="L3884" s="1" t="s">
        <v>1953</v>
      </c>
      <c r="N3884" s="1" t="s">
        <v>167</v>
      </c>
      <c r="O3884" s="1" t="s">
        <v>117</v>
      </c>
      <c r="P3884" s="9">
        <v>96950</v>
      </c>
      <c r="Q3884" s="1" t="s">
        <v>118</v>
      </c>
      <c r="R3884" s="1" t="s">
        <v>1954</v>
      </c>
      <c r="S3884" s="1">
        <v>16702339468</v>
      </c>
      <c r="U3884" s="1">
        <v>72251</v>
      </c>
      <c r="V3884" s="1" t="s">
        <v>119</v>
      </c>
      <c r="X3884" s="1" t="s">
        <v>1234</v>
      </c>
      <c r="Y3884" s="1" t="s">
        <v>1235</v>
      </c>
      <c r="AA3884" s="1" t="s">
        <v>1955</v>
      </c>
      <c r="AB3884" s="1" t="s">
        <v>1956</v>
      </c>
      <c r="AD3884" s="1" t="s">
        <v>167</v>
      </c>
      <c r="AE3884" s="1" t="s">
        <v>117</v>
      </c>
      <c r="AF3884" s="9">
        <v>96950</v>
      </c>
      <c r="AG3884" s="1" t="s">
        <v>118</v>
      </c>
      <c r="AI3884" s="1">
        <v>16702339468</v>
      </c>
      <c r="AK3884" s="1" t="s">
        <v>1957</v>
      </c>
      <c r="BC3884" s="1" t="str">
        <f>"35-2014.00"</f>
        <v>35-2014.00</v>
      </c>
      <c r="BD3884" s="1" t="s">
        <v>152</v>
      </c>
      <c r="BE3884" s="1" t="s">
        <v>1958</v>
      </c>
      <c r="BF3884" s="1" t="s">
        <v>229</v>
      </c>
      <c r="BG3884" s="1">
        <v>2</v>
      </c>
      <c r="BI3884" s="2">
        <v>44470</v>
      </c>
      <c r="BJ3884" s="2">
        <v>44834</v>
      </c>
      <c r="BM3884" s="1">
        <v>40</v>
      </c>
      <c r="BN3884" s="1">
        <v>0</v>
      </c>
      <c r="BO3884" s="1">
        <v>8</v>
      </c>
      <c r="BP3884" s="1">
        <v>8</v>
      </c>
      <c r="BQ3884" s="1">
        <v>8</v>
      </c>
      <c r="BR3884" s="1">
        <v>8</v>
      </c>
      <c r="BS3884" s="1">
        <v>8</v>
      </c>
      <c r="BT3884" s="1">
        <v>0</v>
      </c>
      <c r="BU3884" s="1" t="str">
        <f>"11:00 AM"</f>
        <v>11:00 AM</v>
      </c>
      <c r="BV3884" s="1" t="str">
        <f>"10:00 PM"</f>
        <v>10:00 PM</v>
      </c>
      <c r="BW3884" s="1" t="s">
        <v>230</v>
      </c>
      <c r="BX3884" s="1">
        <v>0</v>
      </c>
      <c r="BY3884" s="1">
        <v>12</v>
      </c>
      <c r="BZ3884" s="1" t="s">
        <v>112</v>
      </c>
      <c r="CB3884" s="4" t="s">
        <v>9142</v>
      </c>
      <c r="CC3884" s="1" t="s">
        <v>1953</v>
      </c>
      <c r="CE3884" s="1" t="s">
        <v>167</v>
      </c>
      <c r="CF3884" s="1" t="s">
        <v>117</v>
      </c>
      <c r="CG3884" s="1">
        <v>96950</v>
      </c>
      <c r="CH3884" s="3">
        <v>8.17</v>
      </c>
      <c r="CI3884" s="3">
        <v>8.17</v>
      </c>
      <c r="CJ3884" s="3">
        <v>12.26</v>
      </c>
      <c r="CK3884" s="3">
        <v>12.26</v>
      </c>
      <c r="CL3884" s="1" t="s">
        <v>137</v>
      </c>
      <c r="CN3884" s="1" t="s">
        <v>139</v>
      </c>
      <c r="CP3884" s="1" t="s">
        <v>112</v>
      </c>
      <c r="CQ3884" s="1" t="s">
        <v>111</v>
      </c>
      <c r="CR3884" s="1" t="s">
        <v>112</v>
      </c>
      <c r="CS3884" s="1" t="s">
        <v>111</v>
      </c>
      <c r="CT3884" s="1" t="s">
        <v>138</v>
      </c>
      <c r="CU3884" s="1" t="s">
        <v>111</v>
      </c>
      <c r="CV3884" s="1" t="s">
        <v>138</v>
      </c>
      <c r="CW3884" s="1" t="s">
        <v>1959</v>
      </c>
      <c r="CX3884" s="1">
        <v>16702339468</v>
      </c>
      <c r="CY3884" s="1" t="s">
        <v>1957</v>
      </c>
      <c r="CZ3884" s="1" t="s">
        <v>168</v>
      </c>
      <c r="DA3884" s="1" t="s">
        <v>111</v>
      </c>
      <c r="DB3884" s="1" t="s">
        <v>112</v>
      </c>
    </row>
    <row r="3885" spans="1:111" ht="15.6" customHeight="1" x14ac:dyDescent="0.25">
      <c r="A3885" s="1" t="s">
        <v>10395</v>
      </c>
      <c r="B3885" s="1" t="s">
        <v>1513</v>
      </c>
      <c r="C3885" s="2">
        <v>44368.851942476853</v>
      </c>
      <c r="D3885" s="2">
        <v>44369</v>
      </c>
      <c r="E3885" s="1" t="s">
        <v>110</v>
      </c>
      <c r="F3885" s="2">
        <v>44469.833333333336</v>
      </c>
      <c r="G3885" s="1" t="s">
        <v>111</v>
      </c>
      <c r="H3885" s="1" t="s">
        <v>112</v>
      </c>
      <c r="I3885" s="1" t="s">
        <v>112</v>
      </c>
      <c r="J3885" s="1" t="s">
        <v>10396</v>
      </c>
      <c r="L3885" s="1" t="s">
        <v>8280</v>
      </c>
      <c r="N3885" s="1" t="s">
        <v>116</v>
      </c>
      <c r="O3885" s="1" t="s">
        <v>117</v>
      </c>
      <c r="P3885" s="9">
        <v>96950</v>
      </c>
      <c r="Q3885" s="1" t="s">
        <v>118</v>
      </c>
      <c r="S3885" s="1">
        <v>16702857618</v>
      </c>
      <c r="U3885" s="1">
        <v>561510</v>
      </c>
      <c r="V3885" s="1" t="s">
        <v>119</v>
      </c>
      <c r="X3885" s="1" t="s">
        <v>1010</v>
      </c>
      <c r="Y3885" s="1" t="s">
        <v>10397</v>
      </c>
      <c r="AA3885" s="1" t="s">
        <v>387</v>
      </c>
      <c r="AB3885" s="1" t="s">
        <v>8280</v>
      </c>
      <c r="AD3885" s="1" t="s">
        <v>116</v>
      </c>
      <c r="AE3885" s="1" t="s">
        <v>117</v>
      </c>
      <c r="AF3885" s="9">
        <v>96950</v>
      </c>
      <c r="AG3885" s="1" t="s">
        <v>118</v>
      </c>
      <c r="AI3885" s="1">
        <v>16702857618</v>
      </c>
      <c r="AK3885" s="1" t="s">
        <v>620</v>
      </c>
      <c r="AL3885" s="1" t="s">
        <v>125</v>
      </c>
      <c r="AM3885" s="1" t="s">
        <v>621</v>
      </c>
      <c r="AN3885" s="1" t="s">
        <v>622</v>
      </c>
      <c r="AP3885" s="1" t="s">
        <v>1284</v>
      </c>
      <c r="AR3885" s="1" t="s">
        <v>116</v>
      </c>
      <c r="AS3885" s="1" t="s">
        <v>117</v>
      </c>
      <c r="AT3885" s="9">
        <v>96950</v>
      </c>
      <c r="AU3885" s="1" t="s">
        <v>118</v>
      </c>
      <c r="AW3885" s="1">
        <v>16702353403</v>
      </c>
      <c r="AY3885" s="1" t="s">
        <v>1871</v>
      </c>
      <c r="AZ3885" s="1" t="s">
        <v>626</v>
      </c>
      <c r="BC3885" s="1" t="str">
        <f>"39-7012.00"</f>
        <v>39-7012.00</v>
      </c>
      <c r="BD3885" s="1" t="s">
        <v>627</v>
      </c>
      <c r="BE3885" s="1" t="s">
        <v>10398</v>
      </c>
      <c r="BF3885" s="1" t="s">
        <v>10399</v>
      </c>
      <c r="BG3885" s="1">
        <v>1</v>
      </c>
      <c r="BI3885" s="2">
        <v>44471</v>
      </c>
      <c r="BJ3885" s="2">
        <v>45566</v>
      </c>
      <c r="BM3885" s="1">
        <v>35</v>
      </c>
      <c r="BN3885" s="1">
        <v>0</v>
      </c>
      <c r="BO3885" s="1">
        <v>7</v>
      </c>
      <c r="BP3885" s="1">
        <v>7</v>
      </c>
      <c r="BQ3885" s="1">
        <v>7</v>
      </c>
      <c r="BR3885" s="1">
        <v>7</v>
      </c>
      <c r="BS3885" s="1">
        <v>7</v>
      </c>
      <c r="BT3885" s="1">
        <v>0</v>
      </c>
      <c r="BU3885" s="1" t="str">
        <f>"9:00 AM"</f>
        <v>9:00 AM</v>
      </c>
      <c r="BV3885" s="1" t="str">
        <f>"5:00 PM"</f>
        <v>5:00 PM</v>
      </c>
      <c r="BW3885" s="1" t="s">
        <v>135</v>
      </c>
      <c r="BX3885" s="1">
        <v>0</v>
      </c>
      <c r="BY3885" s="1">
        <v>24</v>
      </c>
      <c r="BZ3885" s="1" t="s">
        <v>112</v>
      </c>
      <c r="CB3885" s="1" t="s">
        <v>10400</v>
      </c>
      <c r="CC3885" s="1" t="s">
        <v>3185</v>
      </c>
      <c r="CD3885" s="1" t="s">
        <v>8280</v>
      </c>
      <c r="CE3885" s="1" t="s">
        <v>116</v>
      </c>
      <c r="CF3885" s="1" t="s">
        <v>117</v>
      </c>
      <c r="CG3885" s="1">
        <v>96950</v>
      </c>
      <c r="CH3885" s="3">
        <v>12.73</v>
      </c>
      <c r="CI3885" s="3">
        <v>12.73</v>
      </c>
      <c r="CJ3885" s="3">
        <v>19.100000000000001</v>
      </c>
      <c r="CK3885" s="3">
        <v>19.100000000000001</v>
      </c>
      <c r="CL3885" s="1" t="s">
        <v>137</v>
      </c>
      <c r="CN3885" s="1" t="s">
        <v>139</v>
      </c>
      <c r="CP3885" s="1" t="s">
        <v>112</v>
      </c>
      <c r="CQ3885" s="1" t="s">
        <v>111</v>
      </c>
      <c r="CR3885" s="1" t="s">
        <v>112</v>
      </c>
      <c r="CS3885" s="1" t="s">
        <v>111</v>
      </c>
      <c r="CT3885" s="1" t="s">
        <v>138</v>
      </c>
      <c r="CU3885" s="1" t="s">
        <v>111</v>
      </c>
      <c r="CV3885" s="1" t="s">
        <v>138</v>
      </c>
      <c r="CW3885" s="1" t="s">
        <v>631</v>
      </c>
      <c r="CX3885" s="1">
        <v>16702857618</v>
      </c>
      <c r="CY3885" s="1" t="s">
        <v>620</v>
      </c>
      <c r="CZ3885" s="1" t="s">
        <v>138</v>
      </c>
      <c r="DA3885" s="1" t="s">
        <v>111</v>
      </c>
      <c r="DB3885" s="1" t="s">
        <v>112</v>
      </c>
    </row>
    <row r="3886" spans="1:111" ht="15.6" customHeight="1" x14ac:dyDescent="0.25">
      <c r="A3886" s="1" t="s">
        <v>10833</v>
      </c>
      <c r="B3886" s="1" t="s">
        <v>1513</v>
      </c>
      <c r="C3886" s="2">
        <v>44081.852009374998</v>
      </c>
      <c r="D3886" s="2">
        <v>44112</v>
      </c>
      <c r="E3886" s="1" t="s">
        <v>180</v>
      </c>
      <c r="G3886" s="1" t="s">
        <v>112</v>
      </c>
      <c r="H3886" s="1" t="s">
        <v>112</v>
      </c>
      <c r="I3886" s="1" t="s">
        <v>112</v>
      </c>
      <c r="J3886" s="1" t="s">
        <v>10254</v>
      </c>
      <c r="K3886" s="1" t="s">
        <v>10255</v>
      </c>
      <c r="L3886" s="1" t="s">
        <v>2383</v>
      </c>
      <c r="M3886" s="1" t="s">
        <v>10256</v>
      </c>
      <c r="N3886" s="1" t="s">
        <v>116</v>
      </c>
      <c r="O3886" s="1" t="s">
        <v>117</v>
      </c>
      <c r="P3886" s="9">
        <v>96950</v>
      </c>
      <c r="Q3886" s="1" t="s">
        <v>118</v>
      </c>
      <c r="R3886" s="1" t="s">
        <v>719</v>
      </c>
      <c r="S3886" s="1">
        <v>16703236877</v>
      </c>
      <c r="U3886" s="1">
        <v>621498</v>
      </c>
      <c r="V3886" s="1" t="s">
        <v>119</v>
      </c>
      <c r="X3886" s="1" t="s">
        <v>686</v>
      </c>
      <c r="Y3886" s="1" t="s">
        <v>687</v>
      </c>
      <c r="Z3886" s="1" t="s">
        <v>688</v>
      </c>
      <c r="AA3886" s="1" t="s">
        <v>245</v>
      </c>
      <c r="AB3886" s="1" t="s">
        <v>689</v>
      </c>
      <c r="AD3886" s="1" t="s">
        <v>690</v>
      </c>
      <c r="AE3886" s="1" t="s">
        <v>691</v>
      </c>
      <c r="AF3886" s="9">
        <v>96931</v>
      </c>
      <c r="AG3886" s="1" t="s">
        <v>118</v>
      </c>
      <c r="AH3886" s="1" t="s">
        <v>719</v>
      </c>
      <c r="AI3886" s="1">
        <v>16716498746</v>
      </c>
      <c r="AJ3886" s="1">
        <v>203</v>
      </c>
      <c r="AK3886" s="1" t="s">
        <v>692</v>
      </c>
      <c r="BC3886" s="1" t="str">
        <f>"31-9092.00"</f>
        <v>31-9092.00</v>
      </c>
      <c r="BD3886" s="1" t="s">
        <v>3787</v>
      </c>
      <c r="BE3886" s="1" t="s">
        <v>10834</v>
      </c>
      <c r="BF3886" s="1" t="s">
        <v>4325</v>
      </c>
      <c r="BG3886" s="1">
        <v>1</v>
      </c>
      <c r="BI3886" s="2">
        <v>44200</v>
      </c>
      <c r="BJ3886" s="2">
        <v>44564</v>
      </c>
      <c r="BM3886" s="1">
        <v>40</v>
      </c>
      <c r="BN3886" s="1">
        <v>0</v>
      </c>
      <c r="BO3886" s="1">
        <v>8</v>
      </c>
      <c r="BP3886" s="1">
        <v>8</v>
      </c>
      <c r="BQ3886" s="1">
        <v>8</v>
      </c>
      <c r="BR3886" s="1">
        <v>5</v>
      </c>
      <c r="BS3886" s="1">
        <v>8</v>
      </c>
      <c r="BT3886" s="1">
        <v>3</v>
      </c>
      <c r="BU3886" s="1" t="str">
        <f>"8:30 AM"</f>
        <v>8:30 AM</v>
      </c>
      <c r="BV3886" s="1" t="str">
        <f>"5:30 PM"</f>
        <v>5:30 PM</v>
      </c>
      <c r="BW3886" s="1" t="s">
        <v>135</v>
      </c>
      <c r="BX3886" s="1">
        <v>0</v>
      </c>
      <c r="BY3886" s="1">
        <v>6</v>
      </c>
      <c r="BZ3886" s="1" t="s">
        <v>112</v>
      </c>
      <c r="CA3886" s="1">
        <v>0</v>
      </c>
      <c r="CB3886" s="4" t="s">
        <v>10835</v>
      </c>
      <c r="CC3886" s="1" t="s">
        <v>2410</v>
      </c>
      <c r="CD3886" s="1" t="s">
        <v>10256</v>
      </c>
      <c r="CE3886" s="1" t="s">
        <v>116</v>
      </c>
      <c r="CF3886" s="1" t="s">
        <v>117</v>
      </c>
      <c r="CG3886" s="1">
        <v>96950</v>
      </c>
      <c r="CH3886" s="3">
        <v>12.79</v>
      </c>
      <c r="CI3886" s="3">
        <v>12.79</v>
      </c>
      <c r="CL3886" s="1" t="s">
        <v>137</v>
      </c>
      <c r="CN3886" s="1" t="s">
        <v>139</v>
      </c>
      <c r="CP3886" s="1" t="s">
        <v>112</v>
      </c>
      <c r="CQ3886" s="1" t="s">
        <v>111</v>
      </c>
      <c r="CR3886" s="1" t="s">
        <v>112</v>
      </c>
      <c r="CS3886" s="1" t="s">
        <v>112</v>
      </c>
      <c r="CT3886" s="1" t="s">
        <v>138</v>
      </c>
      <c r="CU3886" s="1" t="s">
        <v>111</v>
      </c>
      <c r="CV3886" s="1" t="s">
        <v>138</v>
      </c>
      <c r="CW3886" s="1" t="s">
        <v>698</v>
      </c>
      <c r="CX3886" s="1">
        <v>16703236877</v>
      </c>
      <c r="CY3886" s="1" t="s">
        <v>699</v>
      </c>
      <c r="CZ3886" s="1" t="s">
        <v>138</v>
      </c>
      <c r="DA3886" s="1" t="s">
        <v>111</v>
      </c>
      <c r="DB3886" s="1" t="s">
        <v>112</v>
      </c>
    </row>
    <row r="3887" spans="1:111" ht="15.6" customHeight="1" x14ac:dyDescent="0.25">
      <c r="A3887" s="1" t="s">
        <v>12737</v>
      </c>
      <c r="B3887" s="1" t="s">
        <v>1513</v>
      </c>
      <c r="C3887" s="2">
        <v>44388.975038078701</v>
      </c>
      <c r="D3887" s="2">
        <v>44411</v>
      </c>
      <c r="E3887" s="1" t="s">
        <v>110</v>
      </c>
      <c r="F3887" s="2">
        <v>44461.833333333336</v>
      </c>
      <c r="G3887" s="1" t="s">
        <v>112</v>
      </c>
      <c r="H3887" s="1" t="s">
        <v>112</v>
      </c>
      <c r="I3887" s="1" t="s">
        <v>112</v>
      </c>
      <c r="J3887" s="1" t="s">
        <v>12738</v>
      </c>
      <c r="K3887" s="1" t="s">
        <v>12739</v>
      </c>
      <c r="L3887" s="1" t="s">
        <v>12740</v>
      </c>
      <c r="M3887" s="1" t="s">
        <v>12741</v>
      </c>
      <c r="N3887" s="1" t="s">
        <v>116</v>
      </c>
      <c r="O3887" s="1" t="s">
        <v>117</v>
      </c>
      <c r="P3887" s="9">
        <v>96950</v>
      </c>
      <c r="Q3887" s="1" t="s">
        <v>118</v>
      </c>
      <c r="R3887" s="1" t="s">
        <v>719</v>
      </c>
      <c r="S3887" s="1">
        <v>16702340994</v>
      </c>
      <c r="U3887" s="1">
        <v>61162</v>
      </c>
      <c r="V3887" s="1" t="s">
        <v>119</v>
      </c>
      <c r="X3887" s="1" t="s">
        <v>656</v>
      </c>
      <c r="Y3887" s="1" t="s">
        <v>12742</v>
      </c>
      <c r="AA3887" s="1" t="s">
        <v>373</v>
      </c>
      <c r="AB3887" s="1" t="s">
        <v>12740</v>
      </c>
      <c r="AC3887" s="1" t="s">
        <v>12741</v>
      </c>
      <c r="AD3887" s="1" t="s">
        <v>116</v>
      </c>
      <c r="AE3887" s="1" t="s">
        <v>117</v>
      </c>
      <c r="AF3887" s="9">
        <v>96950</v>
      </c>
      <c r="AG3887" s="1" t="s">
        <v>118</v>
      </c>
      <c r="AH3887" s="1" t="s">
        <v>719</v>
      </c>
      <c r="AI3887" s="1">
        <v>16702340994</v>
      </c>
      <c r="AK3887" s="1" t="s">
        <v>12743</v>
      </c>
      <c r="BC3887" s="1" t="str">
        <f>"43-4181.00"</f>
        <v>43-4181.00</v>
      </c>
      <c r="BD3887" s="1" t="s">
        <v>5436</v>
      </c>
      <c r="BE3887" s="1" t="s">
        <v>12744</v>
      </c>
      <c r="BF3887" s="1" t="s">
        <v>12745</v>
      </c>
      <c r="BG3887" s="1">
        <v>1</v>
      </c>
      <c r="BI3887" s="2">
        <v>44463</v>
      </c>
      <c r="BJ3887" s="2">
        <v>44827</v>
      </c>
      <c r="BM3887" s="1">
        <v>35</v>
      </c>
      <c r="BN3887" s="1">
        <v>0</v>
      </c>
      <c r="BO3887" s="1">
        <v>7</v>
      </c>
      <c r="BP3887" s="1">
        <v>7</v>
      </c>
      <c r="BQ3887" s="1">
        <v>7</v>
      </c>
      <c r="BR3887" s="1">
        <v>7</v>
      </c>
      <c r="BS3887" s="1">
        <v>7</v>
      </c>
      <c r="BT3887" s="1">
        <v>0</v>
      </c>
      <c r="BU3887" s="1" t="str">
        <f>"9:00 AM"</f>
        <v>9:00 AM</v>
      </c>
      <c r="BV3887" s="1" t="str">
        <f>"5:00 PM"</f>
        <v>5:00 PM</v>
      </c>
      <c r="BW3887" s="1" t="s">
        <v>135</v>
      </c>
      <c r="BX3887" s="1">
        <v>0</v>
      </c>
      <c r="BY3887" s="1">
        <v>6</v>
      </c>
      <c r="BZ3887" s="1" t="s">
        <v>112</v>
      </c>
      <c r="CB3887" s="1" t="s">
        <v>719</v>
      </c>
      <c r="CC3887" s="1" t="s">
        <v>12741</v>
      </c>
      <c r="CD3887" s="1" t="s">
        <v>12746</v>
      </c>
      <c r="CE3887" s="1" t="s">
        <v>116</v>
      </c>
      <c r="CF3887" s="1" t="s">
        <v>117</v>
      </c>
      <c r="CG3887" s="1">
        <v>96950</v>
      </c>
      <c r="CH3887" s="3">
        <v>12.02</v>
      </c>
      <c r="CI3887" s="3">
        <v>12.02</v>
      </c>
      <c r="CJ3887" s="3">
        <v>18.03</v>
      </c>
      <c r="CK3887" s="3">
        <v>18.03</v>
      </c>
      <c r="CL3887" s="1" t="s">
        <v>137</v>
      </c>
      <c r="CM3887" s="1" t="s">
        <v>719</v>
      </c>
      <c r="CN3887" s="1" t="s">
        <v>139</v>
      </c>
      <c r="CP3887" s="1" t="s">
        <v>112</v>
      </c>
      <c r="CQ3887" s="1" t="s">
        <v>111</v>
      </c>
      <c r="CR3887" s="1" t="s">
        <v>112</v>
      </c>
      <c r="CS3887" s="1" t="s">
        <v>111</v>
      </c>
      <c r="CT3887" s="1" t="s">
        <v>138</v>
      </c>
      <c r="CU3887" s="1" t="s">
        <v>111</v>
      </c>
      <c r="CV3887" s="1" t="s">
        <v>138</v>
      </c>
      <c r="CW3887" s="1" t="s">
        <v>719</v>
      </c>
      <c r="CX3887" s="1">
        <v>16702340994</v>
      </c>
      <c r="CY3887" s="1" t="s">
        <v>12743</v>
      </c>
      <c r="CZ3887" s="1" t="s">
        <v>716</v>
      </c>
      <c r="DA3887" s="1" t="s">
        <v>111</v>
      </c>
      <c r="DB3887" s="1" t="s">
        <v>112</v>
      </c>
    </row>
    <row r="3888" spans="1:111" ht="15.6" customHeight="1" x14ac:dyDescent="0.25">
      <c r="A3888" s="1" t="s">
        <v>13885</v>
      </c>
      <c r="B3888" s="1" t="s">
        <v>1513</v>
      </c>
      <c r="C3888" s="2">
        <v>44352.126510879629</v>
      </c>
      <c r="D3888" s="2">
        <v>44355</v>
      </c>
      <c r="E3888" s="1" t="s">
        <v>180</v>
      </c>
      <c r="G3888" s="1" t="s">
        <v>112</v>
      </c>
      <c r="H3888" s="1" t="s">
        <v>112</v>
      </c>
      <c r="I3888" s="1" t="s">
        <v>112</v>
      </c>
      <c r="J3888" s="1" t="s">
        <v>505</v>
      </c>
      <c r="K3888" s="1" t="s">
        <v>13886</v>
      </c>
      <c r="L3888" s="1" t="s">
        <v>13887</v>
      </c>
      <c r="M3888" s="1" t="s">
        <v>5994</v>
      </c>
      <c r="N3888" s="1" t="s">
        <v>167</v>
      </c>
      <c r="O3888" s="1" t="s">
        <v>117</v>
      </c>
      <c r="P3888" s="9">
        <v>96950</v>
      </c>
      <c r="Q3888" s="1" t="s">
        <v>118</v>
      </c>
      <c r="S3888" s="1">
        <v>16702356622</v>
      </c>
      <c r="U3888" s="1">
        <v>323111</v>
      </c>
      <c r="V3888" s="1" t="s">
        <v>119</v>
      </c>
      <c r="X3888" s="1" t="s">
        <v>508</v>
      </c>
      <c r="Y3888" s="1" t="s">
        <v>509</v>
      </c>
      <c r="Z3888" s="1" t="s">
        <v>510</v>
      </c>
      <c r="AA3888" s="1" t="s">
        <v>511</v>
      </c>
      <c r="AB3888" s="1" t="s">
        <v>1291</v>
      </c>
      <c r="AC3888" s="1" t="s">
        <v>1038</v>
      </c>
      <c r="AD3888" s="1" t="s">
        <v>167</v>
      </c>
      <c r="AE3888" s="1" t="s">
        <v>117</v>
      </c>
      <c r="AF3888" s="9">
        <v>96950</v>
      </c>
      <c r="AG3888" s="1" t="s">
        <v>118</v>
      </c>
      <c r="AI3888" s="1">
        <v>16702356622</v>
      </c>
      <c r="AK3888" s="1" t="s">
        <v>513</v>
      </c>
      <c r="BC3888" s="1" t="str">
        <f>"27-1024.00"</f>
        <v>27-1024.00</v>
      </c>
      <c r="BD3888" s="1" t="s">
        <v>3137</v>
      </c>
      <c r="BE3888" s="1" t="s">
        <v>13888</v>
      </c>
      <c r="BF3888" s="1" t="s">
        <v>11095</v>
      </c>
      <c r="BG3888" s="1">
        <v>1</v>
      </c>
      <c r="BI3888" s="2">
        <v>44470</v>
      </c>
      <c r="BJ3888" s="2">
        <v>44834</v>
      </c>
      <c r="BM3888" s="1">
        <v>40</v>
      </c>
      <c r="BN3888" s="1">
        <v>0</v>
      </c>
      <c r="BO3888" s="1">
        <v>8</v>
      </c>
      <c r="BP3888" s="1">
        <v>8</v>
      </c>
      <c r="BQ3888" s="1">
        <v>8</v>
      </c>
      <c r="BR3888" s="1">
        <v>8</v>
      </c>
      <c r="BS3888" s="1">
        <v>8</v>
      </c>
      <c r="BT3888" s="1">
        <v>0</v>
      </c>
      <c r="BU3888" s="1" t="str">
        <f>"7:30 AM"</f>
        <v>7:30 AM</v>
      </c>
      <c r="BV3888" s="1" t="str">
        <f>"4:30 PM"</f>
        <v>4:30 PM</v>
      </c>
      <c r="BW3888" s="1" t="s">
        <v>135</v>
      </c>
      <c r="BX3888" s="1">
        <v>0</v>
      </c>
      <c r="BY3888" s="1">
        <v>6</v>
      </c>
      <c r="BZ3888" s="1" t="s">
        <v>112</v>
      </c>
      <c r="CA3888" s="1">
        <v>0</v>
      </c>
      <c r="CB3888" s="1" t="s">
        <v>13889</v>
      </c>
      <c r="CC3888" s="1" t="s">
        <v>13887</v>
      </c>
      <c r="CD3888" s="1" t="s">
        <v>5994</v>
      </c>
      <c r="CE3888" s="1" t="s">
        <v>167</v>
      </c>
      <c r="CF3888" s="1" t="s">
        <v>117</v>
      </c>
      <c r="CG3888" s="1">
        <v>96950</v>
      </c>
      <c r="CH3888" s="3">
        <v>8.93</v>
      </c>
      <c r="CI3888" s="3">
        <v>8.93</v>
      </c>
      <c r="CJ3888" s="3">
        <v>13.4</v>
      </c>
      <c r="CK3888" s="3">
        <v>13.4</v>
      </c>
      <c r="CL3888" s="1" t="s">
        <v>137</v>
      </c>
      <c r="CM3888" s="1" t="s">
        <v>138</v>
      </c>
      <c r="CN3888" s="1" t="s">
        <v>139</v>
      </c>
      <c r="CP3888" s="1" t="s">
        <v>112</v>
      </c>
      <c r="CQ3888" s="1" t="s">
        <v>111</v>
      </c>
      <c r="CR3888" s="1" t="s">
        <v>111</v>
      </c>
      <c r="CS3888" s="1" t="s">
        <v>111</v>
      </c>
      <c r="CT3888" s="1" t="s">
        <v>138</v>
      </c>
      <c r="CU3888" s="1" t="s">
        <v>111</v>
      </c>
      <c r="CV3888" s="1" t="s">
        <v>111</v>
      </c>
      <c r="CW3888" s="1" t="s">
        <v>13890</v>
      </c>
      <c r="CX3888" s="1">
        <v>16702356622</v>
      </c>
      <c r="CY3888" s="1" t="s">
        <v>513</v>
      </c>
      <c r="CZ3888" s="1" t="s">
        <v>138</v>
      </c>
      <c r="DA3888" s="1" t="s">
        <v>111</v>
      </c>
      <c r="DB3888" s="1" t="s">
        <v>112</v>
      </c>
    </row>
    <row r="3889" spans="1:111" ht="15.6" customHeight="1" x14ac:dyDescent="0.25">
      <c r="A3889" s="1" t="s">
        <v>14141</v>
      </c>
      <c r="B3889" s="1" t="s">
        <v>1513</v>
      </c>
      <c r="C3889" s="2">
        <v>44081.860166203704</v>
      </c>
      <c r="D3889" s="2">
        <v>44112</v>
      </c>
      <c r="E3889" s="1" t="s">
        <v>180</v>
      </c>
      <c r="G3889" s="1" t="s">
        <v>112</v>
      </c>
      <c r="H3889" s="1" t="s">
        <v>112</v>
      </c>
      <c r="I3889" s="1" t="s">
        <v>112</v>
      </c>
      <c r="J3889" s="1" t="s">
        <v>791</v>
      </c>
      <c r="K3889" s="1" t="s">
        <v>792</v>
      </c>
      <c r="L3889" s="1" t="s">
        <v>14142</v>
      </c>
      <c r="M3889" s="1" t="s">
        <v>793</v>
      </c>
      <c r="N3889" s="1" t="s">
        <v>116</v>
      </c>
      <c r="O3889" s="1" t="s">
        <v>117</v>
      </c>
      <c r="P3889" s="9">
        <v>96950</v>
      </c>
      <c r="Q3889" s="1" t="s">
        <v>118</v>
      </c>
      <c r="R3889" s="1" t="s">
        <v>719</v>
      </c>
      <c r="S3889" s="1">
        <v>16703236877</v>
      </c>
      <c r="U3889" s="1">
        <v>6216</v>
      </c>
      <c r="V3889" s="1" t="s">
        <v>119</v>
      </c>
      <c r="X3889" s="1" t="s">
        <v>686</v>
      </c>
      <c r="Y3889" s="1" t="s">
        <v>687</v>
      </c>
      <c r="Z3889" s="1" t="s">
        <v>688</v>
      </c>
      <c r="AA3889" s="1" t="s">
        <v>245</v>
      </c>
      <c r="AB3889" s="1" t="s">
        <v>689</v>
      </c>
      <c r="AD3889" s="1" t="s">
        <v>690</v>
      </c>
      <c r="AE3889" s="1" t="s">
        <v>691</v>
      </c>
      <c r="AF3889" s="9">
        <v>96931</v>
      </c>
      <c r="AG3889" s="1" t="s">
        <v>118</v>
      </c>
      <c r="AH3889" s="1" t="s">
        <v>719</v>
      </c>
      <c r="AI3889" s="1">
        <v>16716498746</v>
      </c>
      <c r="AJ3889" s="1">
        <v>203</v>
      </c>
      <c r="AK3889" s="1" t="s">
        <v>692</v>
      </c>
      <c r="BC3889" s="1" t="str">
        <f>"29-1141.00"</f>
        <v>29-1141.00</v>
      </c>
      <c r="BD3889" s="1" t="s">
        <v>1381</v>
      </c>
      <c r="BE3889" s="1" t="s">
        <v>14143</v>
      </c>
      <c r="BF3889" s="1" t="s">
        <v>1383</v>
      </c>
      <c r="BG3889" s="1">
        <v>4</v>
      </c>
      <c r="BI3889" s="2">
        <v>44200</v>
      </c>
      <c r="BJ3889" s="2">
        <v>44564</v>
      </c>
      <c r="BM3889" s="1">
        <v>40</v>
      </c>
      <c r="BN3889" s="1">
        <v>0</v>
      </c>
      <c r="BO3889" s="1">
        <v>8</v>
      </c>
      <c r="BP3889" s="1">
        <v>8</v>
      </c>
      <c r="BQ3889" s="1">
        <v>8</v>
      </c>
      <c r="BR3889" s="1">
        <v>8</v>
      </c>
      <c r="BS3889" s="1">
        <v>5</v>
      </c>
      <c r="BT3889" s="1">
        <v>3</v>
      </c>
      <c r="BU3889" s="1" t="str">
        <f>"8:30 AM"</f>
        <v>8:30 AM</v>
      </c>
      <c r="BV3889" s="1" t="str">
        <f>"5:30 PM"</f>
        <v>5:30 PM</v>
      </c>
      <c r="BW3889" s="1" t="s">
        <v>392</v>
      </c>
      <c r="BX3889" s="1">
        <v>0</v>
      </c>
      <c r="BY3889" s="1">
        <v>0</v>
      </c>
      <c r="BZ3889" s="1" t="s">
        <v>112</v>
      </c>
      <c r="CA3889" s="1">
        <v>0</v>
      </c>
      <c r="CB3889" s="4" t="s">
        <v>1384</v>
      </c>
      <c r="CC3889" s="1" t="s">
        <v>2383</v>
      </c>
      <c r="CD3889" s="1" t="s">
        <v>793</v>
      </c>
      <c r="CE3889" s="1" t="s">
        <v>116</v>
      </c>
      <c r="CF3889" s="1" t="s">
        <v>117</v>
      </c>
      <c r="CG3889" s="1">
        <v>96950</v>
      </c>
      <c r="CH3889" s="3">
        <v>24.81</v>
      </c>
      <c r="CI3889" s="3">
        <v>24.81</v>
      </c>
      <c r="CL3889" s="1" t="s">
        <v>2411</v>
      </c>
      <c r="CN3889" s="1" t="s">
        <v>139</v>
      </c>
      <c r="CP3889" s="1" t="s">
        <v>112</v>
      </c>
      <c r="CQ3889" s="1" t="s">
        <v>111</v>
      </c>
      <c r="CR3889" s="1" t="s">
        <v>111</v>
      </c>
      <c r="CS3889" s="1" t="s">
        <v>112</v>
      </c>
      <c r="CT3889" s="1" t="s">
        <v>138</v>
      </c>
      <c r="CU3889" s="1" t="s">
        <v>111</v>
      </c>
      <c r="CV3889" s="1" t="s">
        <v>138</v>
      </c>
      <c r="CW3889" s="1" t="s">
        <v>698</v>
      </c>
      <c r="CX3889" s="1">
        <v>16703236877</v>
      </c>
      <c r="CY3889" s="1" t="s">
        <v>699</v>
      </c>
      <c r="CZ3889" s="1" t="s">
        <v>138</v>
      </c>
      <c r="DA3889" s="1" t="s">
        <v>111</v>
      </c>
      <c r="DB3889" s="1" t="s">
        <v>112</v>
      </c>
    </row>
    <row r="3890" spans="1:111" ht="15.6" customHeight="1" x14ac:dyDescent="0.25">
      <c r="A3890" s="1" t="s">
        <v>14713</v>
      </c>
      <c r="B3890" s="1" t="s">
        <v>1513</v>
      </c>
      <c r="C3890" s="2">
        <v>44081.851209490742</v>
      </c>
      <c r="D3890" s="2">
        <v>44111</v>
      </c>
      <c r="E3890" s="1" t="s">
        <v>180</v>
      </c>
      <c r="G3890" s="1" t="s">
        <v>112</v>
      </c>
      <c r="H3890" s="1" t="s">
        <v>112</v>
      </c>
      <c r="I3890" s="1" t="s">
        <v>112</v>
      </c>
      <c r="J3890" s="1" t="s">
        <v>10254</v>
      </c>
      <c r="K3890" s="1" t="s">
        <v>10255</v>
      </c>
      <c r="L3890" s="1" t="s">
        <v>2383</v>
      </c>
      <c r="M3890" s="1">
        <v>101</v>
      </c>
      <c r="N3890" s="1" t="s">
        <v>116</v>
      </c>
      <c r="O3890" s="1" t="s">
        <v>117</v>
      </c>
      <c r="P3890" s="9">
        <v>96950</v>
      </c>
      <c r="Q3890" s="1" t="s">
        <v>118</v>
      </c>
      <c r="R3890" s="1" t="s">
        <v>719</v>
      </c>
      <c r="S3890" s="1">
        <v>16703236877</v>
      </c>
      <c r="U3890" s="1">
        <v>621498</v>
      </c>
      <c r="V3890" s="1" t="s">
        <v>119</v>
      </c>
      <c r="X3890" s="1" t="s">
        <v>686</v>
      </c>
      <c r="Y3890" s="1" t="s">
        <v>687</v>
      </c>
      <c r="Z3890" s="1" t="s">
        <v>688</v>
      </c>
      <c r="AA3890" s="1" t="s">
        <v>245</v>
      </c>
      <c r="AB3890" s="1" t="s">
        <v>689</v>
      </c>
      <c r="AD3890" s="1" t="s">
        <v>690</v>
      </c>
      <c r="AE3890" s="1" t="s">
        <v>691</v>
      </c>
      <c r="AF3890" s="9">
        <v>96931</v>
      </c>
      <c r="AG3890" s="1" t="s">
        <v>118</v>
      </c>
      <c r="AH3890" s="1" t="s">
        <v>719</v>
      </c>
      <c r="AI3890" s="1">
        <v>16716498746</v>
      </c>
      <c r="AJ3890" s="1">
        <v>203</v>
      </c>
      <c r="AK3890" s="1" t="s">
        <v>692</v>
      </c>
      <c r="BC3890" s="1" t="str">
        <f>"31-1014.00"</f>
        <v>31-1014.00</v>
      </c>
      <c r="BD3890" s="1" t="s">
        <v>531</v>
      </c>
      <c r="BE3890" s="1" t="s">
        <v>14714</v>
      </c>
      <c r="BF3890" s="1" t="s">
        <v>788</v>
      </c>
      <c r="BG3890" s="1">
        <v>2</v>
      </c>
      <c r="BI3890" s="2">
        <v>44200</v>
      </c>
      <c r="BJ3890" s="2">
        <v>44564</v>
      </c>
      <c r="BM3890" s="1">
        <v>40</v>
      </c>
      <c r="BN3890" s="1">
        <v>0</v>
      </c>
      <c r="BO3890" s="1">
        <v>8</v>
      </c>
      <c r="BP3890" s="1">
        <v>8</v>
      </c>
      <c r="BQ3890" s="1">
        <v>8</v>
      </c>
      <c r="BR3890" s="1">
        <v>8</v>
      </c>
      <c r="BS3890" s="1">
        <v>5</v>
      </c>
      <c r="BT3890" s="1">
        <v>3</v>
      </c>
      <c r="BU3890" s="1" t="str">
        <f>"8:30 AM"</f>
        <v>8:30 AM</v>
      </c>
      <c r="BV3890" s="1" t="str">
        <f>"5:30 PM"</f>
        <v>5:30 PM</v>
      </c>
      <c r="BW3890" s="1" t="s">
        <v>135</v>
      </c>
      <c r="BX3890" s="1">
        <v>0</v>
      </c>
      <c r="BY3890" s="1">
        <v>0</v>
      </c>
      <c r="BZ3890" s="1" t="s">
        <v>112</v>
      </c>
      <c r="CA3890" s="1">
        <v>0</v>
      </c>
      <c r="CB3890" s="1" t="s">
        <v>14715</v>
      </c>
      <c r="CC3890" s="1" t="s">
        <v>2383</v>
      </c>
      <c r="CD3890" s="1">
        <v>101</v>
      </c>
      <c r="CE3890" s="1" t="s">
        <v>116</v>
      </c>
      <c r="CF3890" s="1" t="s">
        <v>117</v>
      </c>
      <c r="CG3890" s="1">
        <v>96950</v>
      </c>
      <c r="CH3890" s="3">
        <v>9.48</v>
      </c>
      <c r="CI3890" s="3">
        <v>9.48</v>
      </c>
      <c r="CL3890" s="1" t="s">
        <v>137</v>
      </c>
      <c r="CN3890" s="1" t="s">
        <v>139</v>
      </c>
      <c r="CP3890" s="1" t="s">
        <v>112</v>
      </c>
      <c r="CQ3890" s="1" t="s">
        <v>111</v>
      </c>
      <c r="CR3890" s="1" t="s">
        <v>112</v>
      </c>
      <c r="CS3890" s="1" t="s">
        <v>111</v>
      </c>
      <c r="CT3890" s="1" t="s">
        <v>138</v>
      </c>
      <c r="CU3890" s="1" t="s">
        <v>111</v>
      </c>
      <c r="CV3890" s="1" t="s">
        <v>138</v>
      </c>
      <c r="CW3890" s="1" t="s">
        <v>698</v>
      </c>
      <c r="CX3890" s="1">
        <v>16703236877</v>
      </c>
      <c r="CY3890" s="1" t="s">
        <v>699</v>
      </c>
      <c r="CZ3890" s="1" t="s">
        <v>138</v>
      </c>
      <c r="DA3890" s="1" t="s">
        <v>111</v>
      </c>
      <c r="DB3890" s="1" t="s">
        <v>112</v>
      </c>
    </row>
    <row r="3891" spans="1:111" ht="15.6" customHeight="1" x14ac:dyDescent="0.25">
      <c r="A3891" s="1" t="s">
        <v>14760</v>
      </c>
      <c r="B3891" s="1" t="s">
        <v>1513</v>
      </c>
      <c r="C3891" s="2">
        <v>44123.928333564814</v>
      </c>
      <c r="D3891" s="2">
        <v>44124</v>
      </c>
      <c r="E3891" s="1" t="s">
        <v>180</v>
      </c>
      <c r="G3891" s="1" t="s">
        <v>111</v>
      </c>
      <c r="H3891" s="1" t="s">
        <v>111</v>
      </c>
      <c r="I3891" s="1" t="s">
        <v>112</v>
      </c>
      <c r="J3891" s="1" t="s">
        <v>14761</v>
      </c>
      <c r="K3891" s="1" t="s">
        <v>14762</v>
      </c>
      <c r="L3891" s="1" t="s">
        <v>14763</v>
      </c>
      <c r="M3891" s="1" t="s">
        <v>167</v>
      </c>
      <c r="N3891" s="1" t="s">
        <v>5093</v>
      </c>
      <c r="O3891" s="1" t="s">
        <v>117</v>
      </c>
      <c r="P3891" s="9">
        <v>96950</v>
      </c>
      <c r="Q3891" s="1" t="s">
        <v>118</v>
      </c>
      <c r="R3891" s="1" t="s">
        <v>14764</v>
      </c>
      <c r="S3891" s="1">
        <v>16702885032</v>
      </c>
      <c r="T3891" s="1">
        <v>0</v>
      </c>
      <c r="U3891" s="1">
        <v>236116</v>
      </c>
      <c r="V3891" s="1" t="s">
        <v>119</v>
      </c>
      <c r="X3891" s="1" t="s">
        <v>987</v>
      </c>
      <c r="Y3891" s="1" t="s">
        <v>14765</v>
      </c>
      <c r="Z3891" s="1" t="s">
        <v>14766</v>
      </c>
      <c r="AA3891" s="1" t="s">
        <v>14767</v>
      </c>
      <c r="AB3891" s="1" t="s">
        <v>14763</v>
      </c>
      <c r="AC3891" s="1" t="s">
        <v>167</v>
      </c>
      <c r="AD3891" s="1" t="s">
        <v>5093</v>
      </c>
      <c r="AE3891" s="1" t="s">
        <v>117</v>
      </c>
      <c r="AF3891" s="9">
        <v>96950</v>
      </c>
      <c r="AG3891" s="1" t="s">
        <v>118</v>
      </c>
      <c r="AH3891" s="1" t="s">
        <v>14764</v>
      </c>
      <c r="AI3891" s="1">
        <v>16702885032</v>
      </c>
      <c r="AK3891" s="1" t="s">
        <v>823</v>
      </c>
      <c r="BC3891" s="1" t="str">
        <f>"37-2011.00"</f>
        <v>37-2011.00</v>
      </c>
      <c r="BD3891" s="1" t="s">
        <v>676</v>
      </c>
      <c r="BE3891" s="1" t="s">
        <v>14768</v>
      </c>
      <c r="BF3891" s="1" t="s">
        <v>4104</v>
      </c>
      <c r="BG3891" s="1">
        <v>1</v>
      </c>
      <c r="BI3891" s="2">
        <v>44105</v>
      </c>
      <c r="BJ3891" s="2">
        <v>44469</v>
      </c>
      <c r="BM3891" s="1">
        <v>40</v>
      </c>
      <c r="BN3891" s="1">
        <v>0</v>
      </c>
      <c r="BO3891" s="1">
        <v>8</v>
      </c>
      <c r="BP3891" s="1">
        <v>8</v>
      </c>
      <c r="BQ3891" s="1">
        <v>8</v>
      </c>
      <c r="BR3891" s="1">
        <v>8</v>
      </c>
      <c r="BS3891" s="1">
        <v>8</v>
      </c>
      <c r="BT3891" s="1">
        <v>0</v>
      </c>
      <c r="BU3891" s="1" t="str">
        <f>"7:30 AM"</f>
        <v>7:30 AM</v>
      </c>
      <c r="BV3891" s="1" t="str">
        <f>"4:30 PM"</f>
        <v>4:30 PM</v>
      </c>
      <c r="BW3891" s="1" t="s">
        <v>135</v>
      </c>
      <c r="BX3891" s="1">
        <v>0</v>
      </c>
      <c r="BY3891" s="1">
        <v>36</v>
      </c>
      <c r="BZ3891" s="1" t="s">
        <v>112</v>
      </c>
      <c r="CA3891" s="1">
        <v>0</v>
      </c>
      <c r="CB3891" s="1" t="s">
        <v>14769</v>
      </c>
      <c r="CC3891" s="1" t="s">
        <v>14763</v>
      </c>
      <c r="CD3891" s="1" t="s">
        <v>167</v>
      </c>
      <c r="CE3891" s="1" t="s">
        <v>5093</v>
      </c>
      <c r="CF3891" s="1" t="s">
        <v>117</v>
      </c>
      <c r="CG3891" s="1">
        <v>96950</v>
      </c>
      <c r="CH3891" s="3">
        <v>10.42</v>
      </c>
      <c r="CI3891" s="3">
        <v>10.42</v>
      </c>
      <c r="CJ3891" s="3">
        <v>15.63</v>
      </c>
      <c r="CK3891" s="3">
        <v>15.63</v>
      </c>
      <c r="CL3891" s="1" t="s">
        <v>137</v>
      </c>
      <c r="CM3891" s="1" t="s">
        <v>230</v>
      </c>
      <c r="CN3891" s="1" t="s">
        <v>139</v>
      </c>
      <c r="CP3891" s="1" t="s">
        <v>112</v>
      </c>
      <c r="CQ3891" s="1" t="s">
        <v>111</v>
      </c>
      <c r="CR3891" s="1" t="s">
        <v>111</v>
      </c>
      <c r="CS3891" s="1" t="s">
        <v>111</v>
      </c>
      <c r="CT3891" s="1" t="s">
        <v>111</v>
      </c>
      <c r="CU3891" s="1" t="s">
        <v>111</v>
      </c>
      <c r="CV3891" s="1" t="s">
        <v>111</v>
      </c>
      <c r="CW3891" s="1" t="s">
        <v>828</v>
      </c>
      <c r="CX3891" s="1">
        <v>16702885032</v>
      </c>
      <c r="CY3891" s="1" t="s">
        <v>823</v>
      </c>
      <c r="CZ3891" s="1" t="s">
        <v>138</v>
      </c>
      <c r="DA3891" s="1" t="s">
        <v>111</v>
      </c>
      <c r="DB3891" s="1" t="s">
        <v>112</v>
      </c>
      <c r="DC3891" s="1" t="s">
        <v>819</v>
      </c>
      <c r="DD3891" s="1" t="s">
        <v>14770</v>
      </c>
      <c r="DE3891" s="1" t="s">
        <v>829</v>
      </c>
    </row>
    <row r="3892" spans="1:111" ht="15.6" customHeight="1" x14ac:dyDescent="0.25">
      <c r="A3892" s="1" t="s">
        <v>15217</v>
      </c>
      <c r="B3892" s="1" t="s">
        <v>1513</v>
      </c>
      <c r="C3892" s="2">
        <v>44081.86431099537</v>
      </c>
      <c r="D3892" s="2">
        <v>44111</v>
      </c>
      <c r="E3892" s="1" t="s">
        <v>180</v>
      </c>
      <c r="G3892" s="1" t="s">
        <v>112</v>
      </c>
      <c r="H3892" s="1" t="s">
        <v>112</v>
      </c>
      <c r="I3892" s="1" t="s">
        <v>112</v>
      </c>
      <c r="J3892" s="1" t="s">
        <v>784</v>
      </c>
      <c r="K3892" s="1" t="s">
        <v>785</v>
      </c>
      <c r="L3892" s="1" t="s">
        <v>2383</v>
      </c>
      <c r="M3892" s="1">
        <v>104</v>
      </c>
      <c r="N3892" s="1" t="s">
        <v>157</v>
      </c>
      <c r="O3892" s="1" t="s">
        <v>117</v>
      </c>
      <c r="P3892" s="9">
        <v>96950</v>
      </c>
      <c r="Q3892" s="1" t="s">
        <v>118</v>
      </c>
      <c r="R3892" s="1" t="s">
        <v>719</v>
      </c>
      <c r="S3892" s="1">
        <v>16703236877</v>
      </c>
      <c r="U3892" s="1">
        <v>62161</v>
      </c>
      <c r="V3892" s="1" t="s">
        <v>119</v>
      </c>
      <c r="X3892" s="1" t="s">
        <v>686</v>
      </c>
      <c r="Y3892" s="1" t="s">
        <v>687</v>
      </c>
      <c r="Z3892" s="1" t="s">
        <v>688</v>
      </c>
      <c r="AA3892" s="1" t="s">
        <v>245</v>
      </c>
      <c r="AB3892" s="1" t="s">
        <v>689</v>
      </c>
      <c r="AD3892" s="1" t="s">
        <v>690</v>
      </c>
      <c r="AE3892" s="1" t="s">
        <v>691</v>
      </c>
      <c r="AF3892" s="9">
        <v>96931</v>
      </c>
      <c r="AG3892" s="1" t="s">
        <v>118</v>
      </c>
      <c r="AH3892" s="1" t="s">
        <v>719</v>
      </c>
      <c r="AI3892" s="1">
        <v>16716498746</v>
      </c>
      <c r="AJ3892" s="1">
        <v>203</v>
      </c>
      <c r="AK3892" s="1" t="s">
        <v>692</v>
      </c>
      <c r="BC3892" s="1" t="str">
        <f>"43-4051.00"</f>
        <v>43-4051.00</v>
      </c>
      <c r="BD3892" s="1" t="s">
        <v>2452</v>
      </c>
      <c r="BE3892" s="1" t="s">
        <v>15218</v>
      </c>
      <c r="BF3892" s="1" t="s">
        <v>15219</v>
      </c>
      <c r="BG3892" s="1">
        <v>1</v>
      </c>
      <c r="BI3892" s="2">
        <v>44200</v>
      </c>
      <c r="BJ3892" s="2">
        <v>44564</v>
      </c>
      <c r="BM3892" s="1">
        <v>40</v>
      </c>
      <c r="BN3892" s="1">
        <v>0</v>
      </c>
      <c r="BO3892" s="1">
        <v>8</v>
      </c>
      <c r="BP3892" s="1">
        <v>8</v>
      </c>
      <c r="BQ3892" s="1">
        <v>8</v>
      </c>
      <c r="BR3892" s="1">
        <v>8</v>
      </c>
      <c r="BS3892" s="1">
        <v>5</v>
      </c>
      <c r="BT3892" s="1">
        <v>3</v>
      </c>
      <c r="BU3892" s="1" t="str">
        <f>"8:30 AM"</f>
        <v>8:30 AM</v>
      </c>
      <c r="BV3892" s="1" t="str">
        <f>"5:30 PM"</f>
        <v>5:30 PM</v>
      </c>
      <c r="BW3892" s="1" t="s">
        <v>135</v>
      </c>
      <c r="BX3892" s="1">
        <v>0</v>
      </c>
      <c r="BY3892" s="1">
        <v>12</v>
      </c>
      <c r="BZ3892" s="1" t="s">
        <v>112</v>
      </c>
      <c r="CA3892" s="1">
        <v>0</v>
      </c>
      <c r="CB3892" s="1" t="s">
        <v>362</v>
      </c>
      <c r="CC3892" s="1" t="s">
        <v>2410</v>
      </c>
      <c r="CD3892" s="1">
        <v>104</v>
      </c>
      <c r="CE3892" s="1" t="s">
        <v>116</v>
      </c>
      <c r="CF3892" s="1" t="s">
        <v>117</v>
      </c>
      <c r="CG3892" s="1">
        <v>96950</v>
      </c>
      <c r="CH3892" s="3">
        <v>9.26</v>
      </c>
      <c r="CI3892" s="3">
        <v>9.26</v>
      </c>
      <c r="CL3892" s="1" t="s">
        <v>137</v>
      </c>
      <c r="CN3892" s="1" t="s">
        <v>139</v>
      </c>
      <c r="CP3892" s="1" t="s">
        <v>112</v>
      </c>
      <c r="CQ3892" s="1" t="s">
        <v>111</v>
      </c>
      <c r="CR3892" s="1" t="s">
        <v>111</v>
      </c>
      <c r="CS3892" s="1" t="s">
        <v>111</v>
      </c>
      <c r="CT3892" s="1" t="s">
        <v>138</v>
      </c>
      <c r="CU3892" s="1" t="s">
        <v>111</v>
      </c>
      <c r="CV3892" s="1" t="s">
        <v>138</v>
      </c>
      <c r="CW3892" s="1" t="s">
        <v>698</v>
      </c>
      <c r="CX3892" s="1">
        <v>16703236877</v>
      </c>
      <c r="CY3892" s="1" t="s">
        <v>699</v>
      </c>
      <c r="CZ3892" s="1" t="s">
        <v>138</v>
      </c>
      <c r="DA3892" s="1" t="s">
        <v>111</v>
      </c>
      <c r="DB3892" s="1" t="s">
        <v>112</v>
      </c>
    </row>
    <row r="3893" spans="1:111" ht="15.6" customHeight="1" x14ac:dyDescent="0.25">
      <c r="A3893" s="1" t="s">
        <v>15487</v>
      </c>
      <c r="B3893" s="1" t="s">
        <v>1513</v>
      </c>
      <c r="C3893" s="2">
        <v>44362.24236261574</v>
      </c>
      <c r="D3893" s="2">
        <v>44371</v>
      </c>
      <c r="E3893" s="1" t="s">
        <v>180</v>
      </c>
      <c r="G3893" s="1" t="s">
        <v>111</v>
      </c>
      <c r="H3893" s="1" t="s">
        <v>111</v>
      </c>
      <c r="I3893" s="1" t="s">
        <v>111</v>
      </c>
      <c r="J3893" s="1" t="s">
        <v>924</v>
      </c>
      <c r="K3893" s="1" t="s">
        <v>3262</v>
      </c>
      <c r="L3893" s="1" t="s">
        <v>3263</v>
      </c>
      <c r="M3893" s="1" t="s">
        <v>3264</v>
      </c>
      <c r="N3893" s="1" t="s">
        <v>167</v>
      </c>
      <c r="O3893" s="1" t="s">
        <v>117</v>
      </c>
      <c r="P3893" s="9">
        <v>96950</v>
      </c>
      <c r="Q3893" s="1" t="s">
        <v>118</v>
      </c>
      <c r="R3893" s="1" t="s">
        <v>168</v>
      </c>
      <c r="S3893" s="1">
        <v>16702341071</v>
      </c>
      <c r="U3893" s="1">
        <v>56132</v>
      </c>
      <c r="V3893" s="1" t="s">
        <v>119</v>
      </c>
      <c r="X3893" s="1" t="s">
        <v>928</v>
      </c>
      <c r="Y3893" s="1" t="s">
        <v>3265</v>
      </c>
      <c r="Z3893" s="1" t="s">
        <v>930</v>
      </c>
      <c r="AA3893" s="1" t="s">
        <v>373</v>
      </c>
      <c r="AB3893" s="1" t="s">
        <v>3263</v>
      </c>
      <c r="AC3893" s="1" t="s">
        <v>3264</v>
      </c>
      <c r="AD3893" s="1" t="s">
        <v>167</v>
      </c>
      <c r="AE3893" s="1" t="s">
        <v>117</v>
      </c>
      <c r="AF3893" s="9">
        <v>96950</v>
      </c>
      <c r="AG3893" s="1" t="s">
        <v>118</v>
      </c>
      <c r="AH3893" s="1" t="s">
        <v>138</v>
      </c>
      <c r="AI3893" s="1">
        <v>16702854403</v>
      </c>
      <c r="AK3893" s="1" t="s">
        <v>931</v>
      </c>
      <c r="BC3893" s="1" t="str">
        <f>"35-2021.00"</f>
        <v>35-2021.00</v>
      </c>
      <c r="BD3893" s="1" t="s">
        <v>851</v>
      </c>
      <c r="BE3893" s="1" t="s">
        <v>15488</v>
      </c>
      <c r="BF3893" s="1" t="s">
        <v>5580</v>
      </c>
      <c r="BG3893" s="1">
        <v>20</v>
      </c>
      <c r="BI3893" s="2">
        <v>44470</v>
      </c>
      <c r="BJ3893" s="2">
        <v>45565</v>
      </c>
      <c r="BM3893" s="1">
        <v>40</v>
      </c>
      <c r="BN3893" s="1">
        <v>0</v>
      </c>
      <c r="BO3893" s="1">
        <v>8</v>
      </c>
      <c r="BP3893" s="1">
        <v>8</v>
      </c>
      <c r="BQ3893" s="1">
        <v>8</v>
      </c>
      <c r="BR3893" s="1">
        <v>8</v>
      </c>
      <c r="BS3893" s="1">
        <v>8</v>
      </c>
      <c r="BT3893" s="1">
        <v>0</v>
      </c>
      <c r="BU3893" s="1" t="str">
        <f>"8:00 AM"</f>
        <v>8:00 AM</v>
      </c>
      <c r="BV3893" s="1" t="str">
        <f>"5:00 PM"</f>
        <v>5:00 PM</v>
      </c>
      <c r="BW3893" s="1" t="s">
        <v>135</v>
      </c>
      <c r="BX3893" s="1">
        <v>0</v>
      </c>
      <c r="BY3893" s="1">
        <v>12</v>
      </c>
      <c r="BZ3893" s="1" t="s">
        <v>112</v>
      </c>
      <c r="CB3893" s="4" t="s">
        <v>15489</v>
      </c>
      <c r="CC3893" s="1" t="s">
        <v>3263</v>
      </c>
      <c r="CD3893" s="1" t="s">
        <v>3264</v>
      </c>
      <c r="CE3893" s="1" t="s">
        <v>167</v>
      </c>
      <c r="CF3893" s="1" t="s">
        <v>117</v>
      </c>
      <c r="CG3893" s="1">
        <v>96950</v>
      </c>
      <c r="CH3893" s="3">
        <v>7.99</v>
      </c>
      <c r="CI3893" s="3">
        <v>7.99</v>
      </c>
      <c r="CJ3893" s="3">
        <v>11.99</v>
      </c>
      <c r="CK3893" s="3">
        <v>11.99</v>
      </c>
      <c r="CL3893" s="1" t="s">
        <v>137</v>
      </c>
      <c r="CM3893" s="1" t="s">
        <v>15490</v>
      </c>
      <c r="CN3893" s="1" t="s">
        <v>139</v>
      </c>
      <c r="CP3893" s="1" t="s">
        <v>112</v>
      </c>
      <c r="CQ3893" s="1" t="s">
        <v>111</v>
      </c>
      <c r="CR3893" s="1" t="s">
        <v>111</v>
      </c>
      <c r="CS3893" s="1" t="s">
        <v>111</v>
      </c>
      <c r="CT3893" s="1" t="s">
        <v>138</v>
      </c>
      <c r="CU3893" s="1" t="s">
        <v>111</v>
      </c>
      <c r="CV3893" s="1" t="s">
        <v>111</v>
      </c>
      <c r="CW3893" s="1" t="s">
        <v>937</v>
      </c>
      <c r="CX3893" s="1">
        <v>16702341071</v>
      </c>
      <c r="CY3893" s="1" t="s">
        <v>931</v>
      </c>
      <c r="CZ3893" s="1" t="s">
        <v>380</v>
      </c>
      <c r="DA3893" s="1" t="s">
        <v>111</v>
      </c>
      <c r="DB3893" s="1" t="s">
        <v>112</v>
      </c>
    </row>
    <row r="3894" spans="1:111" ht="15.6" customHeight="1" x14ac:dyDescent="0.25">
      <c r="A3894" s="1" t="s">
        <v>16538</v>
      </c>
      <c r="B3894" s="1" t="s">
        <v>1513</v>
      </c>
      <c r="C3894" s="2">
        <v>44319.002952314811</v>
      </c>
      <c r="D3894" s="2">
        <v>44319</v>
      </c>
      <c r="E3894" s="1" t="s">
        <v>110</v>
      </c>
      <c r="F3894" s="2">
        <v>44432.833333333336</v>
      </c>
      <c r="G3894" s="1" t="s">
        <v>112</v>
      </c>
      <c r="H3894" s="1" t="s">
        <v>112</v>
      </c>
      <c r="I3894" s="1" t="s">
        <v>112</v>
      </c>
      <c r="J3894" s="1" t="s">
        <v>5960</v>
      </c>
      <c r="K3894" s="1" t="s">
        <v>5960</v>
      </c>
      <c r="L3894" s="1" t="s">
        <v>10621</v>
      </c>
      <c r="N3894" s="1" t="s">
        <v>116</v>
      </c>
      <c r="O3894" s="1" t="s">
        <v>117</v>
      </c>
      <c r="P3894" s="9">
        <v>96950</v>
      </c>
      <c r="Q3894" s="1" t="s">
        <v>118</v>
      </c>
      <c r="S3894" s="1">
        <v>16702342856</v>
      </c>
      <c r="U3894" s="1">
        <v>56132</v>
      </c>
      <c r="V3894" s="1" t="s">
        <v>119</v>
      </c>
      <c r="X3894" s="1" t="s">
        <v>4482</v>
      </c>
      <c r="Y3894" s="1" t="s">
        <v>4483</v>
      </c>
      <c r="Z3894" s="1" t="s">
        <v>4484</v>
      </c>
      <c r="AA3894" s="1" t="s">
        <v>245</v>
      </c>
      <c r="AB3894" s="1" t="s">
        <v>10622</v>
      </c>
      <c r="AD3894" s="1" t="s">
        <v>116</v>
      </c>
      <c r="AE3894" s="1" t="s">
        <v>117</v>
      </c>
      <c r="AF3894" s="9">
        <v>96950</v>
      </c>
      <c r="AG3894" s="1" t="s">
        <v>118</v>
      </c>
      <c r="AI3894" s="1">
        <v>16702342856</v>
      </c>
      <c r="AK3894" s="1" t="s">
        <v>4486</v>
      </c>
      <c r="BC3894" s="1" t="str">
        <f>"35-3031.00"</f>
        <v>35-3031.00</v>
      </c>
      <c r="BD3894" s="1" t="s">
        <v>174</v>
      </c>
      <c r="BE3894" s="1" t="s">
        <v>10624</v>
      </c>
      <c r="BF3894" s="1" t="s">
        <v>10625</v>
      </c>
      <c r="BG3894" s="1">
        <v>2</v>
      </c>
      <c r="BI3894" s="2">
        <v>44434</v>
      </c>
      <c r="BJ3894" s="2">
        <v>44798</v>
      </c>
      <c r="BM3894" s="1">
        <v>35</v>
      </c>
      <c r="BN3894" s="1">
        <v>7</v>
      </c>
      <c r="BO3894" s="1">
        <v>7</v>
      </c>
      <c r="BP3894" s="1">
        <v>0</v>
      </c>
      <c r="BQ3894" s="1">
        <v>0</v>
      </c>
      <c r="BR3894" s="1">
        <v>7</v>
      </c>
      <c r="BS3894" s="1">
        <v>7</v>
      </c>
      <c r="BT3894" s="1">
        <v>7</v>
      </c>
      <c r="BU3894" s="1" t="str">
        <f>"6:00 PM"</f>
        <v>6:00 PM</v>
      </c>
      <c r="BV3894" s="1" t="str">
        <f>"1:00 AM"</f>
        <v>1:00 AM</v>
      </c>
      <c r="BW3894" s="1" t="s">
        <v>135</v>
      </c>
      <c r="BX3894" s="1">
        <v>0</v>
      </c>
      <c r="BY3894" s="1">
        <v>12</v>
      </c>
      <c r="BZ3894" s="1" t="s">
        <v>112</v>
      </c>
      <c r="CA3894" s="1">
        <v>0</v>
      </c>
      <c r="CB3894" s="1" t="s">
        <v>16539</v>
      </c>
      <c r="CC3894" s="1" t="s">
        <v>10627</v>
      </c>
      <c r="CE3894" s="1" t="s">
        <v>738</v>
      </c>
      <c r="CF3894" s="1" t="s">
        <v>117</v>
      </c>
      <c r="CG3894" s="1">
        <v>96950</v>
      </c>
      <c r="CH3894" s="3">
        <v>8.5</v>
      </c>
      <c r="CI3894" s="3">
        <v>8.5</v>
      </c>
      <c r="CJ3894" s="3">
        <v>12.75</v>
      </c>
      <c r="CK3894" s="3">
        <v>12.75</v>
      </c>
      <c r="CL3894" s="1" t="s">
        <v>137</v>
      </c>
      <c r="CM3894" s="1" t="s">
        <v>138</v>
      </c>
      <c r="CN3894" s="1" t="s">
        <v>139</v>
      </c>
      <c r="CP3894" s="1" t="s">
        <v>112</v>
      </c>
      <c r="CQ3894" s="1" t="s">
        <v>111</v>
      </c>
      <c r="CR3894" s="1" t="s">
        <v>112</v>
      </c>
      <c r="CS3894" s="1" t="s">
        <v>111</v>
      </c>
      <c r="CT3894" s="1" t="s">
        <v>138</v>
      </c>
      <c r="CU3894" s="1" t="s">
        <v>111</v>
      </c>
      <c r="CV3894" s="1" t="s">
        <v>138</v>
      </c>
      <c r="CW3894" s="1" t="s">
        <v>1555</v>
      </c>
      <c r="CX3894" s="1">
        <v>16702342856</v>
      </c>
      <c r="CY3894" s="1" t="s">
        <v>4486</v>
      </c>
      <c r="CZ3894" s="1" t="s">
        <v>168</v>
      </c>
      <c r="DA3894" s="1" t="s">
        <v>111</v>
      </c>
      <c r="DB3894" s="1" t="s">
        <v>112</v>
      </c>
    </row>
    <row r="3895" spans="1:111" ht="15.6" customHeight="1" x14ac:dyDescent="0.25">
      <c r="A3895" s="1" t="s">
        <v>17418</v>
      </c>
      <c r="B3895" s="1" t="s">
        <v>1513</v>
      </c>
      <c r="C3895" s="2">
        <v>44081.867209722222</v>
      </c>
      <c r="D3895" s="2">
        <v>44111</v>
      </c>
      <c r="E3895" s="1" t="s">
        <v>180</v>
      </c>
      <c r="G3895" s="1" t="s">
        <v>112</v>
      </c>
      <c r="H3895" s="1" t="s">
        <v>112</v>
      </c>
      <c r="I3895" s="1" t="s">
        <v>112</v>
      </c>
      <c r="J3895" s="1" t="s">
        <v>784</v>
      </c>
      <c r="K3895" s="1" t="s">
        <v>785</v>
      </c>
      <c r="L3895" s="1" t="s">
        <v>2383</v>
      </c>
      <c r="M3895" s="1" t="s">
        <v>786</v>
      </c>
      <c r="N3895" s="1" t="s">
        <v>116</v>
      </c>
      <c r="O3895" s="1" t="s">
        <v>117</v>
      </c>
      <c r="P3895" s="9">
        <v>96950</v>
      </c>
      <c r="Q3895" s="1" t="s">
        <v>118</v>
      </c>
      <c r="R3895" s="1" t="s">
        <v>719</v>
      </c>
      <c r="S3895" s="1">
        <v>16703236877</v>
      </c>
      <c r="U3895" s="1">
        <v>62161</v>
      </c>
      <c r="V3895" s="1" t="s">
        <v>119</v>
      </c>
      <c r="X3895" s="1" t="s">
        <v>686</v>
      </c>
      <c r="Y3895" s="1" t="s">
        <v>687</v>
      </c>
      <c r="Z3895" s="1" t="s">
        <v>688</v>
      </c>
      <c r="AA3895" s="1" t="s">
        <v>245</v>
      </c>
      <c r="AB3895" s="1" t="s">
        <v>689</v>
      </c>
      <c r="AD3895" s="1" t="s">
        <v>690</v>
      </c>
      <c r="AE3895" s="1" t="s">
        <v>691</v>
      </c>
      <c r="AF3895" s="9">
        <v>96931</v>
      </c>
      <c r="AG3895" s="1" t="s">
        <v>118</v>
      </c>
      <c r="AH3895" s="1" t="s">
        <v>719</v>
      </c>
      <c r="AI3895" s="1">
        <v>16716498746</v>
      </c>
      <c r="AJ3895" s="1">
        <v>203</v>
      </c>
      <c r="AK3895" s="1" t="s">
        <v>692</v>
      </c>
      <c r="BC3895" s="1" t="str">
        <f>"43-1011.00"</f>
        <v>43-1011.00</v>
      </c>
      <c r="BD3895" s="1" t="s">
        <v>421</v>
      </c>
      <c r="BE3895" s="1" t="s">
        <v>17419</v>
      </c>
      <c r="BF3895" s="1" t="s">
        <v>17420</v>
      </c>
      <c r="BG3895" s="1">
        <v>2</v>
      </c>
      <c r="BI3895" s="2">
        <v>44200</v>
      </c>
      <c r="BJ3895" s="2">
        <v>44564</v>
      </c>
      <c r="BM3895" s="1">
        <v>40</v>
      </c>
      <c r="BN3895" s="1">
        <v>0</v>
      </c>
      <c r="BO3895" s="1">
        <v>8</v>
      </c>
      <c r="BP3895" s="1">
        <v>8</v>
      </c>
      <c r="BQ3895" s="1">
        <v>8</v>
      </c>
      <c r="BR3895" s="1">
        <v>5</v>
      </c>
      <c r="BS3895" s="1">
        <v>8</v>
      </c>
      <c r="BT3895" s="1">
        <v>3</v>
      </c>
      <c r="BU3895" s="1" t="str">
        <f>"8:30 AM"</f>
        <v>8:30 AM</v>
      </c>
      <c r="BV3895" s="1" t="str">
        <f>"5:30 PM"</f>
        <v>5:30 PM</v>
      </c>
      <c r="BW3895" s="1" t="s">
        <v>392</v>
      </c>
      <c r="BX3895" s="1">
        <v>0</v>
      </c>
      <c r="BY3895" s="1">
        <v>12</v>
      </c>
      <c r="BZ3895" s="1" t="s">
        <v>111</v>
      </c>
      <c r="CA3895" s="1">
        <v>3</v>
      </c>
      <c r="CB3895" s="1" t="s">
        <v>362</v>
      </c>
      <c r="CC3895" s="1" t="s">
        <v>2383</v>
      </c>
      <c r="CD3895" s="1" t="s">
        <v>786</v>
      </c>
      <c r="CE3895" s="1" t="s">
        <v>116</v>
      </c>
      <c r="CF3895" s="1" t="s">
        <v>117</v>
      </c>
      <c r="CG3895" s="1">
        <v>96950</v>
      </c>
      <c r="CH3895" s="3">
        <v>12.41</v>
      </c>
      <c r="CI3895" s="3">
        <v>12.41</v>
      </c>
      <c r="CL3895" s="1" t="s">
        <v>137</v>
      </c>
      <c r="CN3895" s="1" t="s">
        <v>139</v>
      </c>
      <c r="CP3895" s="1" t="s">
        <v>112</v>
      </c>
      <c r="CQ3895" s="1" t="s">
        <v>111</v>
      </c>
      <c r="CR3895" s="1" t="s">
        <v>112</v>
      </c>
      <c r="CS3895" s="1" t="s">
        <v>112</v>
      </c>
      <c r="CT3895" s="1" t="s">
        <v>138</v>
      </c>
      <c r="CU3895" s="1" t="s">
        <v>111</v>
      </c>
      <c r="CV3895" s="1" t="s">
        <v>138</v>
      </c>
      <c r="CW3895" s="1" t="s">
        <v>698</v>
      </c>
      <c r="CX3895" s="1">
        <v>16703236877</v>
      </c>
      <c r="CY3895" s="1" t="s">
        <v>699</v>
      </c>
      <c r="CZ3895" s="1" t="s">
        <v>138</v>
      </c>
      <c r="DA3895" s="1" t="s">
        <v>111</v>
      </c>
      <c r="DB3895" s="1" t="s">
        <v>112</v>
      </c>
    </row>
    <row r="3896" spans="1:111" ht="15.6" customHeight="1" x14ac:dyDescent="0.25">
      <c r="A3896" s="1" t="s">
        <v>18591</v>
      </c>
      <c r="B3896" s="1" t="s">
        <v>1513</v>
      </c>
      <c r="C3896" s="2">
        <v>44362.265029050926</v>
      </c>
      <c r="D3896" s="2">
        <v>44363</v>
      </c>
      <c r="E3896" s="1" t="s">
        <v>180</v>
      </c>
      <c r="G3896" s="1" t="s">
        <v>111</v>
      </c>
      <c r="H3896" s="1" t="s">
        <v>111</v>
      </c>
      <c r="I3896" s="1" t="s">
        <v>111</v>
      </c>
      <c r="J3896" s="1" t="s">
        <v>924</v>
      </c>
      <c r="K3896" s="1" t="s">
        <v>3262</v>
      </c>
      <c r="L3896" s="1" t="s">
        <v>3263</v>
      </c>
      <c r="M3896" s="1" t="s">
        <v>3264</v>
      </c>
      <c r="N3896" s="1" t="s">
        <v>167</v>
      </c>
      <c r="O3896" s="1" t="s">
        <v>117</v>
      </c>
      <c r="P3896" s="9">
        <v>96950</v>
      </c>
      <c r="Q3896" s="1" t="s">
        <v>118</v>
      </c>
      <c r="R3896" s="1" t="s">
        <v>168</v>
      </c>
      <c r="S3896" s="1">
        <v>16702341071</v>
      </c>
      <c r="U3896" s="1">
        <v>56132</v>
      </c>
      <c r="V3896" s="1" t="s">
        <v>119</v>
      </c>
      <c r="X3896" s="1" t="s">
        <v>928</v>
      </c>
      <c r="Y3896" s="1" t="s">
        <v>3265</v>
      </c>
      <c r="Z3896" s="1" t="s">
        <v>930</v>
      </c>
      <c r="AA3896" s="1" t="s">
        <v>373</v>
      </c>
      <c r="AB3896" s="1" t="s">
        <v>3263</v>
      </c>
      <c r="AC3896" s="1" t="s">
        <v>3264</v>
      </c>
      <c r="AD3896" s="1" t="s">
        <v>167</v>
      </c>
      <c r="AE3896" s="1" t="s">
        <v>117</v>
      </c>
      <c r="AF3896" s="9">
        <v>96950</v>
      </c>
      <c r="AG3896" s="1" t="s">
        <v>118</v>
      </c>
      <c r="AH3896" s="1" t="s">
        <v>138</v>
      </c>
      <c r="AI3896" s="1">
        <v>16702854403</v>
      </c>
      <c r="AK3896" s="1" t="s">
        <v>931</v>
      </c>
      <c r="BC3896" s="1" t="str">
        <f>"35-2014.00"</f>
        <v>35-2014.00</v>
      </c>
      <c r="BD3896" s="1" t="s">
        <v>152</v>
      </c>
      <c r="BE3896" s="1" t="s">
        <v>18592</v>
      </c>
      <c r="BF3896" s="1" t="s">
        <v>229</v>
      </c>
      <c r="BG3896" s="1">
        <v>5</v>
      </c>
      <c r="BI3896" s="2">
        <v>44470</v>
      </c>
      <c r="BJ3896" s="2">
        <v>45565</v>
      </c>
      <c r="BM3896" s="1">
        <v>40</v>
      </c>
      <c r="BN3896" s="1">
        <v>0</v>
      </c>
      <c r="BO3896" s="1">
        <v>8</v>
      </c>
      <c r="BP3896" s="1">
        <v>8</v>
      </c>
      <c r="BQ3896" s="1">
        <v>8</v>
      </c>
      <c r="BR3896" s="1">
        <v>8</v>
      </c>
      <c r="BS3896" s="1">
        <v>8</v>
      </c>
      <c r="BT3896" s="1">
        <v>0</v>
      </c>
      <c r="BU3896" s="1" t="str">
        <f>"8:00 AM"</f>
        <v>8:00 AM</v>
      </c>
      <c r="BV3896" s="1" t="str">
        <f>"5:00 PM"</f>
        <v>5:00 PM</v>
      </c>
      <c r="BW3896" s="1" t="s">
        <v>135</v>
      </c>
      <c r="BX3896" s="1">
        <v>0</v>
      </c>
      <c r="BY3896" s="1">
        <v>12</v>
      </c>
      <c r="BZ3896" s="1" t="s">
        <v>112</v>
      </c>
      <c r="CB3896" s="4" t="s">
        <v>18593</v>
      </c>
      <c r="CC3896" s="1" t="s">
        <v>3263</v>
      </c>
      <c r="CD3896" s="1" t="s">
        <v>3264</v>
      </c>
      <c r="CE3896" s="1" t="s">
        <v>167</v>
      </c>
      <c r="CF3896" s="1" t="s">
        <v>117</v>
      </c>
      <c r="CG3896" s="1">
        <v>96950</v>
      </c>
      <c r="CH3896" s="3">
        <v>8.68</v>
      </c>
      <c r="CI3896" s="3">
        <v>8.68</v>
      </c>
      <c r="CJ3896" s="3">
        <v>13.02</v>
      </c>
      <c r="CK3896" s="3">
        <v>13.02</v>
      </c>
      <c r="CL3896" s="1" t="s">
        <v>137</v>
      </c>
      <c r="CM3896" s="1" t="s">
        <v>18594</v>
      </c>
      <c r="CN3896" s="1" t="s">
        <v>139</v>
      </c>
      <c r="CP3896" s="1" t="s">
        <v>112</v>
      </c>
      <c r="CQ3896" s="1" t="s">
        <v>111</v>
      </c>
      <c r="CR3896" s="1" t="s">
        <v>111</v>
      </c>
      <c r="CS3896" s="1" t="s">
        <v>111</v>
      </c>
      <c r="CT3896" s="1" t="s">
        <v>138</v>
      </c>
      <c r="CU3896" s="1" t="s">
        <v>111</v>
      </c>
      <c r="CV3896" s="1" t="s">
        <v>111</v>
      </c>
      <c r="CW3896" s="1" t="s">
        <v>937</v>
      </c>
      <c r="CX3896" s="1">
        <v>16702341071</v>
      </c>
      <c r="CY3896" s="1" t="s">
        <v>931</v>
      </c>
      <c r="CZ3896" s="1" t="s">
        <v>2563</v>
      </c>
      <c r="DA3896" s="1" t="s">
        <v>111</v>
      </c>
      <c r="DB3896" s="1" t="s">
        <v>112</v>
      </c>
    </row>
    <row r="3897" spans="1:111" ht="15.6" customHeight="1" x14ac:dyDescent="0.25">
      <c r="A3897" s="1" t="s">
        <v>18671</v>
      </c>
      <c r="B3897" s="1" t="s">
        <v>1513</v>
      </c>
      <c r="C3897" s="2">
        <v>44360.388910995367</v>
      </c>
      <c r="D3897" s="2">
        <v>44371</v>
      </c>
      <c r="E3897" s="1" t="s">
        <v>180</v>
      </c>
      <c r="G3897" s="1" t="s">
        <v>111</v>
      </c>
      <c r="H3897" s="1" t="s">
        <v>111</v>
      </c>
      <c r="I3897" s="1" t="s">
        <v>111</v>
      </c>
      <c r="J3897" s="1" t="s">
        <v>924</v>
      </c>
      <c r="K3897" s="1" t="s">
        <v>3262</v>
      </c>
      <c r="L3897" s="1" t="s">
        <v>3263</v>
      </c>
      <c r="M3897" s="1" t="s">
        <v>3264</v>
      </c>
      <c r="N3897" s="1" t="s">
        <v>167</v>
      </c>
      <c r="O3897" s="1" t="s">
        <v>117</v>
      </c>
      <c r="P3897" s="9">
        <v>96950</v>
      </c>
      <c r="Q3897" s="1" t="s">
        <v>118</v>
      </c>
      <c r="R3897" s="1" t="s">
        <v>168</v>
      </c>
      <c r="S3897" s="1">
        <v>16702341071</v>
      </c>
      <c r="U3897" s="1">
        <v>56132</v>
      </c>
      <c r="V3897" s="1" t="s">
        <v>119</v>
      </c>
      <c r="X3897" s="1" t="s">
        <v>928</v>
      </c>
      <c r="Y3897" s="1" t="s">
        <v>3265</v>
      </c>
      <c r="Z3897" s="1" t="s">
        <v>930</v>
      </c>
      <c r="AA3897" s="1" t="s">
        <v>373</v>
      </c>
      <c r="AB3897" s="1" t="s">
        <v>3263</v>
      </c>
      <c r="AC3897" s="1" t="s">
        <v>3264</v>
      </c>
      <c r="AD3897" s="1" t="s">
        <v>167</v>
      </c>
      <c r="AE3897" s="1" t="s">
        <v>117</v>
      </c>
      <c r="AF3897" s="9">
        <v>96950</v>
      </c>
      <c r="AG3897" s="1" t="s">
        <v>118</v>
      </c>
      <c r="AH3897" s="1" t="s">
        <v>138</v>
      </c>
      <c r="AI3897" s="1">
        <v>16702854403</v>
      </c>
      <c r="AK3897" s="1" t="s">
        <v>931</v>
      </c>
      <c r="BC3897" s="1" t="str">
        <f>"13-2011.01"</f>
        <v>13-2011.01</v>
      </c>
      <c r="BD3897" s="1" t="s">
        <v>932</v>
      </c>
      <c r="BE3897" s="1" t="s">
        <v>3950</v>
      </c>
      <c r="BF3897" s="1" t="s">
        <v>511</v>
      </c>
      <c r="BG3897" s="1">
        <v>3</v>
      </c>
      <c r="BI3897" s="2">
        <v>44470</v>
      </c>
      <c r="BJ3897" s="2">
        <v>45565</v>
      </c>
      <c r="BM3897" s="1">
        <v>40</v>
      </c>
      <c r="BN3897" s="1">
        <v>0</v>
      </c>
      <c r="BO3897" s="1">
        <v>8</v>
      </c>
      <c r="BP3897" s="1">
        <v>8</v>
      </c>
      <c r="BQ3897" s="1">
        <v>8</v>
      </c>
      <c r="BR3897" s="1">
        <v>8</v>
      </c>
      <c r="BS3897" s="1">
        <v>8</v>
      </c>
      <c r="BT3897" s="1">
        <v>0</v>
      </c>
      <c r="BU3897" s="1" t="str">
        <f>"8:00 AM"</f>
        <v>8:00 AM</v>
      </c>
      <c r="BV3897" s="1" t="str">
        <f>"5:00 AM"</f>
        <v>5:00 AM</v>
      </c>
      <c r="BW3897" s="1" t="s">
        <v>193</v>
      </c>
      <c r="BX3897" s="1">
        <v>0</v>
      </c>
      <c r="BY3897" s="1">
        <v>36</v>
      </c>
      <c r="BZ3897" s="1" t="s">
        <v>112</v>
      </c>
      <c r="CB3897" s="4" t="s">
        <v>3951</v>
      </c>
      <c r="CC3897" s="1" t="s">
        <v>3263</v>
      </c>
      <c r="CD3897" s="1" t="s">
        <v>3264</v>
      </c>
      <c r="CE3897" s="1" t="s">
        <v>167</v>
      </c>
      <c r="CF3897" s="1" t="s">
        <v>117</v>
      </c>
      <c r="CG3897" s="1">
        <v>96950</v>
      </c>
      <c r="CH3897" s="3">
        <v>14.85</v>
      </c>
      <c r="CI3897" s="3">
        <v>14.85</v>
      </c>
      <c r="CJ3897" s="3">
        <v>22.27</v>
      </c>
      <c r="CK3897" s="3">
        <v>22.27</v>
      </c>
      <c r="CL3897" s="1" t="s">
        <v>137</v>
      </c>
      <c r="CM3897" s="1" t="s">
        <v>18672</v>
      </c>
      <c r="CN3897" s="1" t="s">
        <v>139</v>
      </c>
      <c r="CP3897" s="1" t="s">
        <v>112</v>
      </c>
      <c r="CQ3897" s="1" t="s">
        <v>111</v>
      </c>
      <c r="CR3897" s="1" t="s">
        <v>111</v>
      </c>
      <c r="CS3897" s="1" t="s">
        <v>111</v>
      </c>
      <c r="CT3897" s="1" t="s">
        <v>138</v>
      </c>
      <c r="CU3897" s="1" t="s">
        <v>111</v>
      </c>
      <c r="CV3897" s="1" t="s">
        <v>111</v>
      </c>
      <c r="CW3897" s="1" t="s">
        <v>937</v>
      </c>
      <c r="CX3897" s="1">
        <v>16702341071</v>
      </c>
      <c r="CY3897" s="1" t="s">
        <v>931</v>
      </c>
      <c r="CZ3897" s="1" t="s">
        <v>380</v>
      </c>
      <c r="DA3897" s="1" t="s">
        <v>111</v>
      </c>
      <c r="DB3897" s="1" t="s">
        <v>112</v>
      </c>
    </row>
    <row r="3898" spans="1:111" ht="15.6" customHeight="1" x14ac:dyDescent="0.25">
      <c r="A3898" s="1" t="s">
        <v>18926</v>
      </c>
      <c r="B3898" s="1" t="s">
        <v>1513</v>
      </c>
      <c r="C3898" s="2">
        <v>44081.862994560186</v>
      </c>
      <c r="D3898" s="2">
        <v>44111</v>
      </c>
      <c r="E3898" s="1" t="s">
        <v>180</v>
      </c>
      <c r="G3898" s="1" t="s">
        <v>112</v>
      </c>
      <c r="H3898" s="1" t="s">
        <v>112</v>
      </c>
      <c r="I3898" s="1" t="s">
        <v>112</v>
      </c>
      <c r="J3898" s="1" t="s">
        <v>784</v>
      </c>
      <c r="K3898" s="1" t="s">
        <v>785</v>
      </c>
      <c r="L3898" s="1" t="s">
        <v>2383</v>
      </c>
      <c r="M3898" s="1">
        <v>104</v>
      </c>
      <c r="N3898" s="1" t="s">
        <v>116</v>
      </c>
      <c r="O3898" s="1" t="s">
        <v>117</v>
      </c>
      <c r="P3898" s="9">
        <v>96950</v>
      </c>
      <c r="Q3898" s="1" t="s">
        <v>118</v>
      </c>
      <c r="R3898" s="1" t="s">
        <v>719</v>
      </c>
      <c r="S3898" s="1">
        <v>16703236877</v>
      </c>
      <c r="U3898" s="1">
        <v>62161</v>
      </c>
      <c r="V3898" s="1" t="s">
        <v>119</v>
      </c>
      <c r="X3898" s="1" t="s">
        <v>686</v>
      </c>
      <c r="Y3898" s="1" t="s">
        <v>687</v>
      </c>
      <c r="Z3898" s="1" t="s">
        <v>688</v>
      </c>
      <c r="AA3898" s="1" t="s">
        <v>245</v>
      </c>
      <c r="AB3898" s="1" t="s">
        <v>689</v>
      </c>
      <c r="AD3898" s="1" t="s">
        <v>690</v>
      </c>
      <c r="AE3898" s="1" t="s">
        <v>691</v>
      </c>
      <c r="AF3898" s="9">
        <v>96931</v>
      </c>
      <c r="AG3898" s="1" t="s">
        <v>118</v>
      </c>
      <c r="AH3898" s="1" t="s">
        <v>719</v>
      </c>
      <c r="AI3898" s="1">
        <v>16716498746</v>
      </c>
      <c r="AJ3898" s="1">
        <v>203</v>
      </c>
      <c r="AK3898" s="1" t="s">
        <v>692</v>
      </c>
      <c r="BC3898" s="1" t="str">
        <f>"31-1014.00"</f>
        <v>31-1014.00</v>
      </c>
      <c r="BD3898" s="1" t="s">
        <v>531</v>
      </c>
      <c r="BE3898" s="1" t="s">
        <v>18927</v>
      </c>
      <c r="BF3898" s="1" t="s">
        <v>788</v>
      </c>
      <c r="BG3898" s="1">
        <v>2</v>
      </c>
      <c r="BI3898" s="2">
        <v>44200</v>
      </c>
      <c r="BJ3898" s="2">
        <v>44564</v>
      </c>
      <c r="BM3898" s="1">
        <v>40</v>
      </c>
      <c r="BN3898" s="1">
        <v>0</v>
      </c>
      <c r="BO3898" s="1">
        <v>8</v>
      </c>
      <c r="BP3898" s="1">
        <v>8</v>
      </c>
      <c r="BQ3898" s="1">
        <v>8</v>
      </c>
      <c r="BR3898" s="1">
        <v>8</v>
      </c>
      <c r="BS3898" s="1">
        <v>5</v>
      </c>
      <c r="BT3898" s="1">
        <v>3</v>
      </c>
      <c r="BU3898" s="1" t="str">
        <f>"8:30 AM"</f>
        <v>8:30 AM</v>
      </c>
      <c r="BV3898" s="1" t="str">
        <f>"5:30 PM"</f>
        <v>5:30 PM</v>
      </c>
      <c r="BW3898" s="1" t="s">
        <v>135</v>
      </c>
      <c r="BX3898" s="1">
        <v>0</v>
      </c>
      <c r="BY3898" s="1">
        <v>0</v>
      </c>
      <c r="BZ3898" s="1" t="s">
        <v>112</v>
      </c>
      <c r="CA3898" s="1">
        <v>0</v>
      </c>
      <c r="CB3898" s="4" t="s">
        <v>18928</v>
      </c>
      <c r="CC3898" s="1" t="s">
        <v>2383</v>
      </c>
      <c r="CD3898" s="1">
        <v>104</v>
      </c>
      <c r="CE3898" s="1" t="s">
        <v>116</v>
      </c>
      <c r="CF3898" s="1" t="s">
        <v>117</v>
      </c>
      <c r="CG3898" s="1">
        <v>96950</v>
      </c>
      <c r="CH3898" s="3">
        <v>9.48</v>
      </c>
      <c r="CI3898" s="3">
        <v>9.48</v>
      </c>
      <c r="CL3898" s="1" t="s">
        <v>137</v>
      </c>
      <c r="CN3898" s="1" t="s">
        <v>139</v>
      </c>
      <c r="CP3898" s="1" t="s">
        <v>112</v>
      </c>
      <c r="CQ3898" s="1" t="s">
        <v>111</v>
      </c>
      <c r="CR3898" s="1" t="s">
        <v>111</v>
      </c>
      <c r="CS3898" s="1" t="s">
        <v>111</v>
      </c>
      <c r="CT3898" s="1" t="s">
        <v>138</v>
      </c>
      <c r="CU3898" s="1" t="s">
        <v>111</v>
      </c>
      <c r="CV3898" s="1" t="s">
        <v>138</v>
      </c>
      <c r="CW3898" s="1" t="s">
        <v>698</v>
      </c>
      <c r="CX3898" s="1">
        <v>16703236877</v>
      </c>
      <c r="CY3898" s="1" t="s">
        <v>699</v>
      </c>
      <c r="CZ3898" s="1" t="s">
        <v>138</v>
      </c>
      <c r="DA3898" s="1" t="s">
        <v>111</v>
      </c>
      <c r="DB3898" s="1" t="s">
        <v>112</v>
      </c>
    </row>
    <row r="3899" spans="1:111" ht="15.6" customHeight="1" x14ac:dyDescent="0.25">
      <c r="A3899" s="1" t="s">
        <v>19001</v>
      </c>
      <c r="B3899" s="1" t="s">
        <v>1513</v>
      </c>
      <c r="C3899" s="2">
        <v>44293.060262037034</v>
      </c>
      <c r="D3899" s="2">
        <v>44293</v>
      </c>
      <c r="E3899" s="1" t="s">
        <v>110</v>
      </c>
      <c r="F3899" s="2">
        <v>44469.833333333336</v>
      </c>
      <c r="G3899" s="1" t="s">
        <v>111</v>
      </c>
      <c r="H3899" s="1" t="s">
        <v>112</v>
      </c>
      <c r="I3899" s="1" t="s">
        <v>112</v>
      </c>
      <c r="J3899" s="1" t="s">
        <v>11809</v>
      </c>
      <c r="L3899" s="1" t="s">
        <v>11810</v>
      </c>
      <c r="N3899" s="1" t="s">
        <v>116</v>
      </c>
      <c r="O3899" s="1" t="s">
        <v>117</v>
      </c>
      <c r="P3899" s="9">
        <v>96950</v>
      </c>
      <c r="Q3899" s="1" t="s">
        <v>118</v>
      </c>
      <c r="S3899" s="1">
        <v>16702353838</v>
      </c>
      <c r="U3899" s="1">
        <v>42499</v>
      </c>
      <c r="V3899" s="1" t="s">
        <v>119</v>
      </c>
      <c r="X3899" s="1" t="s">
        <v>11811</v>
      </c>
      <c r="Y3899" s="1" t="s">
        <v>11624</v>
      </c>
      <c r="Z3899" s="1" t="s">
        <v>11812</v>
      </c>
      <c r="AA3899" s="1" t="s">
        <v>4078</v>
      </c>
      <c r="AB3899" s="1" t="s">
        <v>11810</v>
      </c>
      <c r="AD3899" s="1" t="s">
        <v>116</v>
      </c>
      <c r="AE3899" s="1" t="s">
        <v>117</v>
      </c>
      <c r="AF3899" s="9">
        <v>96950</v>
      </c>
      <c r="AG3899" s="1" t="s">
        <v>118</v>
      </c>
      <c r="AI3899" s="1">
        <v>16702353838</v>
      </c>
      <c r="AK3899" s="1" t="s">
        <v>11813</v>
      </c>
      <c r="BC3899" s="1" t="str">
        <f>"37-2011.00"</f>
        <v>37-2011.00</v>
      </c>
      <c r="BD3899" s="1" t="s">
        <v>676</v>
      </c>
      <c r="BE3899" s="1" t="s">
        <v>11814</v>
      </c>
      <c r="BF3899" s="1" t="s">
        <v>11815</v>
      </c>
      <c r="BG3899" s="1">
        <v>1</v>
      </c>
      <c r="BI3899" s="2">
        <v>44471</v>
      </c>
      <c r="BJ3899" s="2">
        <v>45566</v>
      </c>
      <c r="BM3899" s="1">
        <v>40</v>
      </c>
      <c r="BN3899" s="1">
        <v>0</v>
      </c>
      <c r="BO3899" s="1">
        <v>8</v>
      </c>
      <c r="BP3899" s="1">
        <v>8</v>
      </c>
      <c r="BQ3899" s="1">
        <v>8</v>
      </c>
      <c r="BR3899" s="1">
        <v>8</v>
      </c>
      <c r="BS3899" s="1">
        <v>8</v>
      </c>
      <c r="BT3899" s="1">
        <v>0</v>
      </c>
      <c r="BU3899" s="1" t="str">
        <f>"8:00 AM"</f>
        <v>8:00 AM</v>
      </c>
      <c r="BV3899" s="1" t="str">
        <f>"5:00 PM"</f>
        <v>5:00 PM</v>
      </c>
      <c r="BW3899" s="1" t="s">
        <v>135</v>
      </c>
      <c r="BX3899" s="1">
        <v>0</v>
      </c>
      <c r="BY3899" s="1">
        <v>12</v>
      </c>
      <c r="BZ3899" s="1" t="s">
        <v>112</v>
      </c>
      <c r="CA3899" s="1">
        <v>0</v>
      </c>
      <c r="CB3899" s="1" t="s">
        <v>11816</v>
      </c>
      <c r="CC3899" s="1" t="s">
        <v>935</v>
      </c>
      <c r="CE3899" s="1" t="s">
        <v>116</v>
      </c>
      <c r="CF3899" s="1" t="s">
        <v>117</v>
      </c>
      <c r="CG3899" s="1">
        <v>96950</v>
      </c>
      <c r="CH3899" s="3">
        <v>8.0500000000000007</v>
      </c>
      <c r="CI3899" s="3">
        <v>8.0500000000000007</v>
      </c>
      <c r="CJ3899" s="3">
        <v>12.07</v>
      </c>
      <c r="CK3899" s="3">
        <v>12.07</v>
      </c>
      <c r="CL3899" s="1" t="s">
        <v>137</v>
      </c>
      <c r="CN3899" s="1" t="s">
        <v>139</v>
      </c>
      <c r="CP3899" s="1" t="s">
        <v>112</v>
      </c>
      <c r="CQ3899" s="1" t="s">
        <v>111</v>
      </c>
      <c r="CR3899" s="1" t="s">
        <v>112</v>
      </c>
      <c r="CS3899" s="1" t="s">
        <v>111</v>
      </c>
      <c r="CT3899" s="1" t="s">
        <v>138</v>
      </c>
      <c r="CU3899" s="1" t="s">
        <v>111</v>
      </c>
      <c r="CV3899" s="1" t="s">
        <v>138</v>
      </c>
      <c r="CW3899" s="1" t="s">
        <v>15888</v>
      </c>
      <c r="CX3899" s="1">
        <v>16702353838</v>
      </c>
      <c r="CY3899" s="1" t="s">
        <v>11813</v>
      </c>
      <c r="CZ3899" s="1" t="s">
        <v>138</v>
      </c>
      <c r="DA3899" s="1" t="s">
        <v>111</v>
      </c>
      <c r="DB3899" s="1" t="s">
        <v>112</v>
      </c>
    </row>
    <row r="3900" spans="1:111" ht="15.6" customHeight="1" x14ac:dyDescent="0.25">
      <c r="A3900" s="1" t="s">
        <v>19030</v>
      </c>
      <c r="B3900" s="1" t="s">
        <v>1513</v>
      </c>
      <c r="C3900" s="2">
        <v>44361.901646527775</v>
      </c>
      <c r="D3900" s="2">
        <v>44371</v>
      </c>
      <c r="E3900" s="1" t="s">
        <v>180</v>
      </c>
      <c r="G3900" s="1" t="s">
        <v>111</v>
      </c>
      <c r="H3900" s="1" t="s">
        <v>111</v>
      </c>
      <c r="I3900" s="1" t="s">
        <v>111</v>
      </c>
      <c r="J3900" s="1" t="s">
        <v>924</v>
      </c>
      <c r="K3900" s="1" t="s">
        <v>3262</v>
      </c>
      <c r="L3900" s="1" t="s">
        <v>3263</v>
      </c>
      <c r="M3900" s="1" t="s">
        <v>3264</v>
      </c>
      <c r="N3900" s="1" t="s">
        <v>167</v>
      </c>
      <c r="O3900" s="1" t="s">
        <v>117</v>
      </c>
      <c r="P3900" s="9">
        <v>96950</v>
      </c>
      <c r="Q3900" s="1" t="s">
        <v>118</v>
      </c>
      <c r="R3900" s="1" t="s">
        <v>168</v>
      </c>
      <c r="S3900" s="1">
        <v>16702341071</v>
      </c>
      <c r="U3900" s="1">
        <v>56132</v>
      </c>
      <c r="V3900" s="1" t="s">
        <v>119</v>
      </c>
      <c r="X3900" s="1" t="s">
        <v>928</v>
      </c>
      <c r="Y3900" s="1" t="s">
        <v>3265</v>
      </c>
      <c r="Z3900" s="1" t="s">
        <v>930</v>
      </c>
      <c r="AA3900" s="1" t="s">
        <v>373</v>
      </c>
      <c r="AB3900" s="1" t="s">
        <v>3263</v>
      </c>
      <c r="AC3900" s="1" t="s">
        <v>3264</v>
      </c>
      <c r="AD3900" s="1" t="s">
        <v>167</v>
      </c>
      <c r="AE3900" s="1" t="s">
        <v>117</v>
      </c>
      <c r="AF3900" s="9">
        <v>96950</v>
      </c>
      <c r="AG3900" s="1" t="s">
        <v>118</v>
      </c>
      <c r="AH3900" s="1" t="s">
        <v>138</v>
      </c>
      <c r="AI3900" s="1">
        <v>16702854403</v>
      </c>
      <c r="AK3900" s="1" t="s">
        <v>931</v>
      </c>
      <c r="BC3900" s="1" t="str">
        <f>"49-9071.00"</f>
        <v>49-9071.00</v>
      </c>
      <c r="BD3900" s="1" t="s">
        <v>214</v>
      </c>
      <c r="BE3900" s="1" t="s">
        <v>19031</v>
      </c>
      <c r="BF3900" s="1" t="s">
        <v>214</v>
      </c>
      <c r="BG3900" s="1">
        <v>25</v>
      </c>
      <c r="BI3900" s="2">
        <v>44470</v>
      </c>
      <c r="BJ3900" s="2">
        <v>45565</v>
      </c>
      <c r="BM3900" s="1">
        <v>40</v>
      </c>
      <c r="BN3900" s="1">
        <v>0</v>
      </c>
      <c r="BO3900" s="1">
        <v>8</v>
      </c>
      <c r="BP3900" s="1">
        <v>8</v>
      </c>
      <c r="BQ3900" s="1">
        <v>8</v>
      </c>
      <c r="BR3900" s="1">
        <v>8</v>
      </c>
      <c r="BS3900" s="1">
        <v>8</v>
      </c>
      <c r="BT3900" s="1">
        <v>0</v>
      </c>
      <c r="BU3900" s="1" t="str">
        <f>"8:00 AM"</f>
        <v>8:00 AM</v>
      </c>
      <c r="BV3900" s="1" t="str">
        <f>"5:00 PM"</f>
        <v>5:00 PM</v>
      </c>
      <c r="BW3900" s="1" t="s">
        <v>135</v>
      </c>
      <c r="BX3900" s="1">
        <v>0</v>
      </c>
      <c r="BY3900" s="1">
        <v>12</v>
      </c>
      <c r="BZ3900" s="1" t="s">
        <v>112</v>
      </c>
      <c r="CB3900" s="4" t="s">
        <v>19032</v>
      </c>
      <c r="CC3900" s="1" t="s">
        <v>3263</v>
      </c>
      <c r="CD3900" s="1" t="s">
        <v>3264</v>
      </c>
      <c r="CE3900" s="1" t="s">
        <v>167</v>
      </c>
      <c r="CF3900" s="1" t="s">
        <v>117</v>
      </c>
      <c r="CG3900" s="1">
        <v>96950</v>
      </c>
      <c r="CH3900" s="3">
        <v>8.7100000000000009</v>
      </c>
      <c r="CI3900" s="3">
        <v>8.7100000000000009</v>
      </c>
      <c r="CJ3900" s="3">
        <v>13.06</v>
      </c>
      <c r="CK3900" s="3">
        <v>13.06</v>
      </c>
      <c r="CL3900" s="1" t="s">
        <v>137</v>
      </c>
      <c r="CM3900" s="1" t="s">
        <v>19033</v>
      </c>
      <c r="CN3900" s="1" t="s">
        <v>139</v>
      </c>
      <c r="CP3900" s="1" t="s">
        <v>112</v>
      </c>
      <c r="CQ3900" s="1" t="s">
        <v>111</v>
      </c>
      <c r="CR3900" s="1" t="s">
        <v>111</v>
      </c>
      <c r="CS3900" s="1" t="s">
        <v>111</v>
      </c>
      <c r="CT3900" s="1" t="s">
        <v>138</v>
      </c>
      <c r="CU3900" s="1" t="s">
        <v>111</v>
      </c>
      <c r="CV3900" s="1" t="s">
        <v>111</v>
      </c>
      <c r="CW3900" s="1" t="s">
        <v>937</v>
      </c>
      <c r="CX3900" s="1">
        <v>16702341071</v>
      </c>
      <c r="CY3900" s="1" t="s">
        <v>19034</v>
      </c>
      <c r="CZ3900" s="1" t="s">
        <v>380</v>
      </c>
      <c r="DA3900" s="1" t="s">
        <v>111</v>
      </c>
      <c r="DB3900" s="1" t="s">
        <v>112</v>
      </c>
    </row>
    <row r="3901" spans="1:111" ht="15.6" customHeight="1" x14ac:dyDescent="0.25">
      <c r="A3901" s="1" t="s">
        <v>19105</v>
      </c>
      <c r="B3901" s="1" t="s">
        <v>1513</v>
      </c>
      <c r="C3901" s="2">
        <v>44341.391484837965</v>
      </c>
      <c r="D3901" s="2">
        <v>44348</v>
      </c>
      <c r="E3901" s="1" t="s">
        <v>110</v>
      </c>
      <c r="F3901" s="2">
        <v>44407.833333333336</v>
      </c>
      <c r="G3901" s="1" t="s">
        <v>112</v>
      </c>
      <c r="H3901" s="1" t="s">
        <v>112</v>
      </c>
      <c r="I3901" s="1" t="s">
        <v>111</v>
      </c>
      <c r="J3901" s="1" t="s">
        <v>1338</v>
      </c>
      <c r="K3901" s="1" t="s">
        <v>1339</v>
      </c>
      <c r="L3901" s="1" t="s">
        <v>1345</v>
      </c>
      <c r="M3901" s="1" t="s">
        <v>9768</v>
      </c>
      <c r="N3901" s="1" t="s">
        <v>116</v>
      </c>
      <c r="O3901" s="1" t="s">
        <v>117</v>
      </c>
      <c r="P3901" s="9">
        <v>96950</v>
      </c>
      <c r="Q3901" s="1" t="s">
        <v>118</v>
      </c>
      <c r="R3901" s="1" t="s">
        <v>1954</v>
      </c>
      <c r="S3901" s="1">
        <v>16702344000</v>
      </c>
      <c r="U3901" s="1">
        <v>561320</v>
      </c>
      <c r="V3901" s="1" t="s">
        <v>2479</v>
      </c>
      <c r="W3901" s="1" t="s">
        <v>111</v>
      </c>
      <c r="X3901" s="1" t="s">
        <v>1342</v>
      </c>
      <c r="Y3901" s="1" t="s">
        <v>1343</v>
      </c>
      <c r="Z3901" s="1" t="s">
        <v>236</v>
      </c>
      <c r="AA3901" s="1" t="s">
        <v>245</v>
      </c>
      <c r="AB3901" s="1" t="s">
        <v>1345</v>
      </c>
      <c r="AC3901" s="1" t="s">
        <v>1346</v>
      </c>
      <c r="AD3901" s="1" t="s">
        <v>116</v>
      </c>
      <c r="AE3901" s="1" t="s">
        <v>117</v>
      </c>
      <c r="AF3901" s="9">
        <v>96950</v>
      </c>
      <c r="AG3901" s="1" t="s">
        <v>118</v>
      </c>
      <c r="AH3901" s="1" t="s">
        <v>1954</v>
      </c>
      <c r="AI3901" s="1">
        <v>16702344000</v>
      </c>
      <c r="AK3901" s="1" t="s">
        <v>1945</v>
      </c>
      <c r="BC3901" s="1" t="str">
        <f>"35-2021.00"</f>
        <v>35-2021.00</v>
      </c>
      <c r="BD3901" s="1" t="s">
        <v>851</v>
      </c>
      <c r="BE3901" s="1" t="s">
        <v>9769</v>
      </c>
      <c r="BF3901" s="1" t="s">
        <v>4331</v>
      </c>
      <c r="BG3901" s="1">
        <v>4</v>
      </c>
      <c r="BI3901" s="2">
        <v>44409</v>
      </c>
      <c r="BJ3901" s="2">
        <v>44773</v>
      </c>
      <c r="BM3901" s="1">
        <v>35</v>
      </c>
      <c r="BN3901" s="1">
        <v>0</v>
      </c>
      <c r="BO3901" s="1">
        <v>6</v>
      </c>
      <c r="BP3901" s="1">
        <v>6</v>
      </c>
      <c r="BQ3901" s="1">
        <v>6</v>
      </c>
      <c r="BR3901" s="1">
        <v>6</v>
      </c>
      <c r="BS3901" s="1">
        <v>6</v>
      </c>
      <c r="BT3901" s="1">
        <v>5</v>
      </c>
      <c r="BU3901" s="1" t="str">
        <f>"9:00 AM"</f>
        <v>9:00 AM</v>
      </c>
      <c r="BV3901" s="1" t="str">
        <f>"3:00 PM"</f>
        <v>3:00 PM</v>
      </c>
      <c r="BW3901" s="1" t="s">
        <v>230</v>
      </c>
      <c r="BX3901" s="1">
        <v>3</v>
      </c>
      <c r="BY3901" s="1">
        <v>24</v>
      </c>
      <c r="BZ3901" s="1" t="s">
        <v>112</v>
      </c>
      <c r="CB3901" s="1" t="s">
        <v>17353</v>
      </c>
      <c r="CC3901" s="1" t="s">
        <v>9771</v>
      </c>
      <c r="CD3901" s="1" t="s">
        <v>2805</v>
      </c>
      <c r="CE3901" s="1" t="s">
        <v>116</v>
      </c>
      <c r="CF3901" s="1" t="s">
        <v>117</v>
      </c>
      <c r="CG3901" s="1">
        <v>96950</v>
      </c>
      <c r="CH3901" s="3">
        <v>7.99</v>
      </c>
      <c r="CI3901" s="3">
        <v>7.99</v>
      </c>
      <c r="CJ3901" s="3">
        <v>11.99</v>
      </c>
      <c r="CK3901" s="3">
        <v>11.99</v>
      </c>
      <c r="CL3901" s="1" t="s">
        <v>137</v>
      </c>
      <c r="CM3901" s="1" t="s">
        <v>138</v>
      </c>
      <c r="CN3901" s="1" t="s">
        <v>139</v>
      </c>
      <c r="CP3901" s="1" t="s">
        <v>112</v>
      </c>
      <c r="CQ3901" s="1" t="s">
        <v>111</v>
      </c>
      <c r="CR3901" s="1" t="s">
        <v>112</v>
      </c>
      <c r="CS3901" s="1" t="s">
        <v>111</v>
      </c>
      <c r="CT3901" s="1" t="s">
        <v>111</v>
      </c>
      <c r="CU3901" s="1" t="s">
        <v>111</v>
      </c>
      <c r="CV3901" s="1" t="s">
        <v>138</v>
      </c>
      <c r="CW3901" s="1" t="s">
        <v>19106</v>
      </c>
      <c r="CX3901" s="1">
        <v>16702344000</v>
      </c>
      <c r="CY3901" s="1" t="s">
        <v>1945</v>
      </c>
      <c r="CZ3901" s="1" t="s">
        <v>138</v>
      </c>
      <c r="DA3901" s="1" t="s">
        <v>111</v>
      </c>
      <c r="DB3901" s="1" t="s">
        <v>111</v>
      </c>
    </row>
    <row r="3902" spans="1:111" ht="15.6" customHeight="1" x14ac:dyDescent="0.25">
      <c r="A3902" s="1" t="s">
        <v>19968</v>
      </c>
      <c r="B3902" s="1" t="s">
        <v>1513</v>
      </c>
      <c r="C3902" s="2">
        <v>44081.867767824071</v>
      </c>
      <c r="D3902" s="2">
        <v>44117</v>
      </c>
      <c r="E3902" s="1" t="s">
        <v>180</v>
      </c>
      <c r="G3902" s="1" t="s">
        <v>112</v>
      </c>
      <c r="H3902" s="1" t="s">
        <v>112</v>
      </c>
      <c r="I3902" s="1" t="s">
        <v>112</v>
      </c>
      <c r="J3902" s="1" t="s">
        <v>784</v>
      </c>
      <c r="K3902" s="1" t="s">
        <v>785</v>
      </c>
      <c r="L3902" s="1" t="s">
        <v>2383</v>
      </c>
      <c r="M3902" s="1" t="s">
        <v>786</v>
      </c>
      <c r="N3902" s="1" t="s">
        <v>116</v>
      </c>
      <c r="O3902" s="1" t="s">
        <v>117</v>
      </c>
      <c r="P3902" s="9">
        <v>96950</v>
      </c>
      <c r="Q3902" s="1" t="s">
        <v>118</v>
      </c>
      <c r="R3902" s="1" t="s">
        <v>719</v>
      </c>
      <c r="S3902" s="1">
        <v>16703236877</v>
      </c>
      <c r="U3902" s="1">
        <v>62161</v>
      </c>
      <c r="V3902" s="1" t="s">
        <v>119</v>
      </c>
      <c r="X3902" s="1" t="s">
        <v>686</v>
      </c>
      <c r="Y3902" s="1" t="s">
        <v>687</v>
      </c>
      <c r="Z3902" s="1" t="s">
        <v>688</v>
      </c>
      <c r="AA3902" s="1" t="s">
        <v>245</v>
      </c>
      <c r="AB3902" s="1" t="s">
        <v>689</v>
      </c>
      <c r="AD3902" s="1" t="s">
        <v>690</v>
      </c>
      <c r="AE3902" s="1" t="s">
        <v>691</v>
      </c>
      <c r="AF3902" s="9">
        <v>96931</v>
      </c>
      <c r="AG3902" s="1" t="s">
        <v>118</v>
      </c>
      <c r="AH3902" s="1" t="s">
        <v>719</v>
      </c>
      <c r="AI3902" s="1">
        <v>16716498746</v>
      </c>
      <c r="AJ3902" s="1">
        <v>203</v>
      </c>
      <c r="AK3902" s="1" t="s">
        <v>692</v>
      </c>
      <c r="BC3902" s="1" t="str">
        <f>"31-1011.00"</f>
        <v>31-1011.00</v>
      </c>
      <c r="BD3902" s="1" t="s">
        <v>7845</v>
      </c>
      <c r="BE3902" s="1" t="s">
        <v>19969</v>
      </c>
      <c r="BF3902" s="1" t="s">
        <v>7847</v>
      </c>
      <c r="BG3902" s="1">
        <v>3</v>
      </c>
      <c r="BI3902" s="2">
        <v>44200</v>
      </c>
      <c r="BJ3902" s="2">
        <v>44564</v>
      </c>
      <c r="BM3902" s="1">
        <v>40</v>
      </c>
      <c r="BN3902" s="1">
        <v>0</v>
      </c>
      <c r="BO3902" s="1">
        <v>8</v>
      </c>
      <c r="BP3902" s="1">
        <v>8</v>
      </c>
      <c r="BQ3902" s="1">
        <v>5</v>
      </c>
      <c r="BR3902" s="1">
        <v>8</v>
      </c>
      <c r="BS3902" s="1">
        <v>8</v>
      </c>
      <c r="BT3902" s="1">
        <v>3</v>
      </c>
      <c r="BU3902" s="1" t="str">
        <f>"8:30 AM"</f>
        <v>8:30 AM</v>
      </c>
      <c r="BV3902" s="1" t="str">
        <f>"5:30 PM"</f>
        <v>5:30 PM</v>
      </c>
      <c r="BW3902" s="1" t="s">
        <v>135</v>
      </c>
      <c r="BX3902" s="1">
        <v>0</v>
      </c>
      <c r="BY3902" s="1">
        <v>6</v>
      </c>
      <c r="BZ3902" s="1" t="s">
        <v>112</v>
      </c>
      <c r="CA3902" s="1">
        <v>0</v>
      </c>
      <c r="CB3902" s="4" t="s">
        <v>19970</v>
      </c>
      <c r="CC3902" s="1" t="s">
        <v>19971</v>
      </c>
      <c r="CD3902" s="1" t="s">
        <v>786</v>
      </c>
      <c r="CE3902" s="1" t="s">
        <v>116</v>
      </c>
      <c r="CF3902" s="1" t="s">
        <v>117</v>
      </c>
      <c r="CG3902" s="1">
        <v>96950</v>
      </c>
      <c r="CH3902" s="3">
        <v>10.02</v>
      </c>
      <c r="CI3902" s="3">
        <v>10.02</v>
      </c>
      <c r="CJ3902" s="3">
        <v>15.03</v>
      </c>
      <c r="CK3902" s="3">
        <v>15.03</v>
      </c>
      <c r="CL3902" s="1" t="s">
        <v>137</v>
      </c>
      <c r="CN3902" s="1" t="s">
        <v>139</v>
      </c>
      <c r="CP3902" s="1" t="s">
        <v>112</v>
      </c>
      <c r="CQ3902" s="1" t="s">
        <v>111</v>
      </c>
      <c r="CR3902" s="1" t="s">
        <v>111</v>
      </c>
      <c r="CS3902" s="1" t="s">
        <v>111</v>
      </c>
      <c r="CT3902" s="1" t="s">
        <v>138</v>
      </c>
      <c r="CU3902" s="1" t="s">
        <v>111</v>
      </c>
      <c r="CV3902" s="1" t="s">
        <v>138</v>
      </c>
      <c r="CW3902" s="1" t="s">
        <v>698</v>
      </c>
      <c r="CX3902" s="1">
        <v>16703236877</v>
      </c>
      <c r="CY3902" s="1" t="s">
        <v>699</v>
      </c>
      <c r="CZ3902" s="1" t="s">
        <v>138</v>
      </c>
      <c r="DA3902" s="1" t="s">
        <v>111</v>
      </c>
      <c r="DB3902" s="1" t="s">
        <v>112</v>
      </c>
    </row>
    <row r="3903" spans="1:111" ht="15.6" customHeight="1" x14ac:dyDescent="0.25">
      <c r="A3903" s="1" t="s">
        <v>20152</v>
      </c>
      <c r="B3903" s="1" t="s">
        <v>1513</v>
      </c>
      <c r="C3903" s="2">
        <v>44361.922145717595</v>
      </c>
      <c r="D3903" s="2">
        <v>44362</v>
      </c>
      <c r="E3903" s="1" t="s">
        <v>180</v>
      </c>
      <c r="G3903" s="1" t="s">
        <v>111</v>
      </c>
      <c r="H3903" s="1" t="s">
        <v>111</v>
      </c>
      <c r="I3903" s="1" t="s">
        <v>111</v>
      </c>
      <c r="J3903" s="1" t="s">
        <v>924</v>
      </c>
      <c r="K3903" s="1" t="s">
        <v>3262</v>
      </c>
      <c r="L3903" s="1" t="s">
        <v>3263</v>
      </c>
      <c r="M3903" s="1" t="s">
        <v>3264</v>
      </c>
      <c r="N3903" s="1" t="s">
        <v>167</v>
      </c>
      <c r="O3903" s="1" t="s">
        <v>117</v>
      </c>
      <c r="P3903" s="9">
        <v>96950</v>
      </c>
      <c r="Q3903" s="1" t="s">
        <v>118</v>
      </c>
      <c r="R3903" s="1" t="s">
        <v>168</v>
      </c>
      <c r="S3903" s="1">
        <v>16702341071</v>
      </c>
      <c r="U3903" s="1">
        <v>56132</v>
      </c>
      <c r="V3903" s="1" t="s">
        <v>119</v>
      </c>
      <c r="X3903" s="1" t="s">
        <v>928</v>
      </c>
      <c r="Y3903" s="1" t="s">
        <v>3265</v>
      </c>
      <c r="Z3903" s="1" t="s">
        <v>930</v>
      </c>
      <c r="AA3903" s="1" t="s">
        <v>373</v>
      </c>
      <c r="AB3903" s="1" t="s">
        <v>3263</v>
      </c>
      <c r="AC3903" s="1" t="s">
        <v>3264</v>
      </c>
      <c r="AD3903" s="1" t="s">
        <v>167</v>
      </c>
      <c r="AE3903" s="1" t="s">
        <v>117</v>
      </c>
      <c r="AF3903" s="9">
        <v>96950</v>
      </c>
      <c r="AG3903" s="1" t="s">
        <v>118</v>
      </c>
      <c r="AH3903" s="1" t="s">
        <v>138</v>
      </c>
      <c r="AI3903" s="1">
        <v>16702854403</v>
      </c>
      <c r="AK3903" s="1" t="s">
        <v>931</v>
      </c>
      <c r="BC3903" s="1" t="str">
        <f>"37-2012.00"</f>
        <v>37-2012.00</v>
      </c>
      <c r="BD3903" s="1" t="s">
        <v>576</v>
      </c>
      <c r="BE3903" s="1" t="s">
        <v>20153</v>
      </c>
      <c r="BF3903" s="1" t="s">
        <v>15494</v>
      </c>
      <c r="BG3903" s="1">
        <v>15</v>
      </c>
      <c r="BI3903" s="2">
        <v>44470</v>
      </c>
      <c r="BJ3903" s="2">
        <v>45565</v>
      </c>
      <c r="BM3903" s="1">
        <v>40</v>
      </c>
      <c r="BN3903" s="1">
        <v>0</v>
      </c>
      <c r="BO3903" s="1">
        <v>8</v>
      </c>
      <c r="BP3903" s="1">
        <v>8</v>
      </c>
      <c r="BQ3903" s="1">
        <v>8</v>
      </c>
      <c r="BR3903" s="1">
        <v>8</v>
      </c>
      <c r="BS3903" s="1">
        <v>8</v>
      </c>
      <c r="BT3903" s="1">
        <v>0</v>
      </c>
      <c r="BU3903" s="1" t="str">
        <f>"8:00 AM"</f>
        <v>8:00 AM</v>
      </c>
      <c r="BV3903" s="1" t="str">
        <f>"5:00 PM"</f>
        <v>5:00 PM</v>
      </c>
      <c r="BW3903" s="1" t="s">
        <v>135</v>
      </c>
      <c r="BX3903" s="1">
        <v>0</v>
      </c>
      <c r="BY3903" s="1">
        <v>12</v>
      </c>
      <c r="BZ3903" s="1" t="s">
        <v>112</v>
      </c>
      <c r="CB3903" s="4" t="s">
        <v>20154</v>
      </c>
      <c r="CC3903" s="1" t="s">
        <v>3263</v>
      </c>
      <c r="CD3903" s="1" t="s">
        <v>3264</v>
      </c>
      <c r="CE3903" s="1" t="s">
        <v>167</v>
      </c>
      <c r="CF3903" s="1" t="s">
        <v>117</v>
      </c>
      <c r="CG3903" s="1">
        <v>96950</v>
      </c>
      <c r="CH3903" s="3">
        <v>8.0500000000000007</v>
      </c>
      <c r="CI3903" s="3">
        <v>8.0500000000000007</v>
      </c>
      <c r="CJ3903" s="3">
        <v>12.07</v>
      </c>
      <c r="CK3903" s="3">
        <v>12.07</v>
      </c>
      <c r="CL3903" s="1" t="s">
        <v>137</v>
      </c>
      <c r="CM3903" s="1" t="s">
        <v>20155</v>
      </c>
      <c r="CN3903" s="1" t="s">
        <v>139</v>
      </c>
      <c r="CP3903" s="1" t="s">
        <v>112</v>
      </c>
      <c r="CQ3903" s="1" t="s">
        <v>111</v>
      </c>
      <c r="CR3903" s="1" t="s">
        <v>111</v>
      </c>
      <c r="CS3903" s="1" t="s">
        <v>111</v>
      </c>
      <c r="CT3903" s="1" t="s">
        <v>138</v>
      </c>
      <c r="CU3903" s="1" t="s">
        <v>111</v>
      </c>
      <c r="CV3903" s="1" t="s">
        <v>111</v>
      </c>
      <c r="CW3903" s="1" t="s">
        <v>937</v>
      </c>
      <c r="CX3903" s="1">
        <v>16702341071</v>
      </c>
      <c r="CY3903" s="1" t="s">
        <v>931</v>
      </c>
      <c r="CZ3903" s="1" t="s">
        <v>14207</v>
      </c>
      <c r="DA3903" s="1" t="s">
        <v>111</v>
      </c>
      <c r="DB3903" s="1" t="s">
        <v>112</v>
      </c>
    </row>
    <row r="3904" spans="1:111" ht="15.6" customHeight="1" x14ac:dyDescent="0.25">
      <c r="A3904" s="1" t="s">
        <v>20279</v>
      </c>
      <c r="B3904" s="1" t="s">
        <v>1513</v>
      </c>
      <c r="C3904" s="2">
        <v>44344.332329166667</v>
      </c>
      <c r="D3904" s="2">
        <v>44350</v>
      </c>
      <c r="E3904" s="1" t="s">
        <v>180</v>
      </c>
      <c r="G3904" s="1" t="s">
        <v>112</v>
      </c>
      <c r="H3904" s="1" t="s">
        <v>112</v>
      </c>
      <c r="I3904" s="1" t="s">
        <v>111</v>
      </c>
      <c r="J3904" s="1" t="s">
        <v>20280</v>
      </c>
      <c r="K3904" s="1" t="s">
        <v>20281</v>
      </c>
      <c r="L3904" s="1" t="s">
        <v>20282</v>
      </c>
      <c r="N3904" s="1" t="s">
        <v>20283</v>
      </c>
      <c r="O3904" s="1" t="s">
        <v>20284</v>
      </c>
      <c r="P3904" s="9">
        <v>63385</v>
      </c>
      <c r="Q3904" s="1" t="s">
        <v>118</v>
      </c>
      <c r="S3904" s="1">
        <v>13142291733</v>
      </c>
      <c r="U3904" s="1">
        <v>721110</v>
      </c>
      <c r="V3904" s="1" t="s">
        <v>119</v>
      </c>
      <c r="X3904" s="1" t="s">
        <v>20285</v>
      </c>
      <c r="Y3904" s="1" t="s">
        <v>20286</v>
      </c>
      <c r="AA3904" s="1" t="s">
        <v>171</v>
      </c>
      <c r="AB3904" s="1" t="s">
        <v>20282</v>
      </c>
      <c r="AD3904" s="1" t="s">
        <v>20283</v>
      </c>
      <c r="AE3904" s="1" t="s">
        <v>117</v>
      </c>
      <c r="AF3904" s="9">
        <v>63385</v>
      </c>
      <c r="AG3904" s="1" t="s">
        <v>118</v>
      </c>
      <c r="AI3904" s="1">
        <v>13142291733</v>
      </c>
      <c r="AK3904" s="1" t="s">
        <v>20287</v>
      </c>
      <c r="BC3904" s="1" t="str">
        <f>"37-2012.00"</f>
        <v>37-2012.00</v>
      </c>
      <c r="BD3904" s="1" t="s">
        <v>576</v>
      </c>
      <c r="BE3904" s="1" t="s">
        <v>20288</v>
      </c>
      <c r="BF3904" s="1" t="s">
        <v>20289</v>
      </c>
      <c r="BG3904" s="1">
        <v>8</v>
      </c>
      <c r="BI3904" s="2">
        <v>44348</v>
      </c>
      <c r="BJ3904" s="2">
        <v>45077</v>
      </c>
      <c r="BM3904" s="1">
        <v>40</v>
      </c>
      <c r="BN3904" s="1">
        <v>8</v>
      </c>
      <c r="BO3904" s="1">
        <v>0</v>
      </c>
      <c r="BP3904" s="1">
        <v>8</v>
      </c>
      <c r="BQ3904" s="1">
        <v>8</v>
      </c>
      <c r="BR3904" s="1">
        <v>0</v>
      </c>
      <c r="BS3904" s="1">
        <v>8</v>
      </c>
      <c r="BT3904" s="1">
        <v>8</v>
      </c>
      <c r="BU3904" s="1" t="str">
        <f>"9:00 AM"</f>
        <v>9:00 AM</v>
      </c>
      <c r="BV3904" s="1" t="str">
        <f>"5:00 PM"</f>
        <v>5:00 PM</v>
      </c>
      <c r="BW3904" s="1" t="s">
        <v>230</v>
      </c>
      <c r="BX3904" s="1">
        <v>1</v>
      </c>
      <c r="BY3904" s="1">
        <v>0</v>
      </c>
      <c r="BZ3904" s="1" t="s">
        <v>112</v>
      </c>
      <c r="CB3904" s="1" t="s">
        <v>230</v>
      </c>
      <c r="CC3904" s="1" t="s">
        <v>20282</v>
      </c>
      <c r="CE3904" s="1" t="s">
        <v>20283</v>
      </c>
      <c r="CF3904" s="1" t="s">
        <v>117</v>
      </c>
      <c r="CG3904" s="1">
        <v>63385</v>
      </c>
      <c r="CH3904" s="3">
        <v>11</v>
      </c>
      <c r="CI3904" s="3">
        <v>15</v>
      </c>
      <c r="CJ3904" s="3">
        <v>17</v>
      </c>
      <c r="CK3904" s="3">
        <v>22</v>
      </c>
      <c r="CL3904" s="1" t="s">
        <v>137</v>
      </c>
      <c r="CN3904" s="1" t="s">
        <v>139</v>
      </c>
      <c r="CP3904" s="1" t="s">
        <v>112</v>
      </c>
      <c r="CQ3904" s="1" t="s">
        <v>111</v>
      </c>
      <c r="CR3904" s="1" t="s">
        <v>112</v>
      </c>
      <c r="CS3904" s="1" t="s">
        <v>111</v>
      </c>
      <c r="CT3904" s="1" t="s">
        <v>111</v>
      </c>
      <c r="CU3904" s="1" t="s">
        <v>111</v>
      </c>
      <c r="CV3904" s="1" t="s">
        <v>138</v>
      </c>
      <c r="CW3904" s="1" t="s">
        <v>20290</v>
      </c>
      <c r="CX3904" s="1">
        <v>13142291733</v>
      </c>
      <c r="CY3904" s="1" t="s">
        <v>20287</v>
      </c>
      <c r="CZ3904" s="1" t="s">
        <v>138</v>
      </c>
      <c r="DA3904" s="1" t="s">
        <v>111</v>
      </c>
      <c r="DB3904" s="1" t="s">
        <v>112</v>
      </c>
      <c r="DC3904" s="1" t="s">
        <v>20285</v>
      </c>
      <c r="DD3904" s="1" t="s">
        <v>20286</v>
      </c>
      <c r="DF3904" s="1" t="s">
        <v>20280</v>
      </c>
      <c r="DG3904" s="1" t="s">
        <v>20287</v>
      </c>
    </row>
    <row r="3905" spans="1:111" ht="15.6" customHeight="1" x14ac:dyDescent="0.25">
      <c r="A3905" s="1" t="s">
        <v>20438</v>
      </c>
      <c r="B3905" s="1" t="s">
        <v>1513</v>
      </c>
      <c r="C3905" s="2">
        <v>44081.862361921296</v>
      </c>
      <c r="D3905" s="2">
        <v>44110</v>
      </c>
      <c r="E3905" s="1" t="s">
        <v>180</v>
      </c>
      <c r="G3905" s="1" t="s">
        <v>112</v>
      </c>
      <c r="H3905" s="1" t="s">
        <v>112</v>
      </c>
      <c r="I3905" s="1" t="s">
        <v>112</v>
      </c>
      <c r="J3905" s="1" t="s">
        <v>682</v>
      </c>
      <c r="K3905" s="1" t="s">
        <v>683</v>
      </c>
      <c r="L3905" s="1" t="s">
        <v>2383</v>
      </c>
      <c r="M3905" s="1" t="s">
        <v>20439</v>
      </c>
      <c r="N3905" s="1" t="s">
        <v>116</v>
      </c>
      <c r="O3905" s="1" t="s">
        <v>117</v>
      </c>
      <c r="P3905" s="9">
        <v>96950</v>
      </c>
      <c r="Q3905" s="1" t="s">
        <v>118</v>
      </c>
      <c r="R3905" s="1" t="s">
        <v>719</v>
      </c>
      <c r="S3905" s="1">
        <v>16703236877</v>
      </c>
      <c r="U3905" s="1">
        <v>62134</v>
      </c>
      <c r="V3905" s="1" t="s">
        <v>119</v>
      </c>
      <c r="X3905" s="1" t="s">
        <v>686</v>
      </c>
      <c r="Y3905" s="1" t="s">
        <v>687</v>
      </c>
      <c r="Z3905" s="1" t="s">
        <v>688</v>
      </c>
      <c r="AA3905" s="1" t="s">
        <v>245</v>
      </c>
      <c r="AB3905" s="1" t="s">
        <v>689</v>
      </c>
      <c r="AD3905" s="1" t="s">
        <v>690</v>
      </c>
      <c r="AE3905" s="1" t="s">
        <v>691</v>
      </c>
      <c r="AF3905" s="9">
        <v>96931</v>
      </c>
      <c r="AG3905" s="1" t="s">
        <v>118</v>
      </c>
      <c r="AH3905" s="1" t="s">
        <v>719</v>
      </c>
      <c r="AI3905" s="1">
        <v>16716498746</v>
      </c>
      <c r="AJ3905" s="1">
        <v>203</v>
      </c>
      <c r="AK3905" s="1" t="s">
        <v>692</v>
      </c>
      <c r="BC3905" s="1" t="str">
        <f>"31-2022.00"</f>
        <v>31-2022.00</v>
      </c>
      <c r="BD3905" s="1" t="s">
        <v>693</v>
      </c>
      <c r="BE3905" s="1" t="s">
        <v>20440</v>
      </c>
      <c r="BF3905" s="1" t="s">
        <v>20441</v>
      </c>
      <c r="BG3905" s="1">
        <v>2</v>
      </c>
      <c r="BI3905" s="2">
        <v>44200</v>
      </c>
      <c r="BJ3905" s="2">
        <v>44564</v>
      </c>
      <c r="BM3905" s="1">
        <v>40</v>
      </c>
      <c r="BN3905" s="1">
        <v>0</v>
      </c>
      <c r="BO3905" s="1">
        <v>8</v>
      </c>
      <c r="BP3905" s="1">
        <v>8</v>
      </c>
      <c r="BQ3905" s="1">
        <v>8</v>
      </c>
      <c r="BR3905" s="1">
        <v>8</v>
      </c>
      <c r="BS3905" s="1">
        <v>5</v>
      </c>
      <c r="BT3905" s="1">
        <v>3</v>
      </c>
      <c r="BU3905" s="1" t="str">
        <f t="shared" ref="BU3905:BU3910" si="94">"8:30 AM"</f>
        <v>8:30 AM</v>
      </c>
      <c r="BV3905" s="1" t="str">
        <f t="shared" ref="BV3905:BV3910" si="95">"5:30 PM"</f>
        <v>5:30 PM</v>
      </c>
      <c r="BW3905" s="1" t="s">
        <v>135</v>
      </c>
      <c r="BX3905" s="1">
        <v>0</v>
      </c>
      <c r="BY3905" s="1">
        <v>6</v>
      </c>
      <c r="BZ3905" s="1" t="s">
        <v>112</v>
      </c>
      <c r="CA3905" s="1">
        <v>0</v>
      </c>
      <c r="CB3905" s="4" t="s">
        <v>17719</v>
      </c>
      <c r="CC3905" s="1" t="s">
        <v>2383</v>
      </c>
      <c r="CD3905" s="1" t="s">
        <v>20439</v>
      </c>
      <c r="CE3905" s="1" t="s">
        <v>116</v>
      </c>
      <c r="CF3905" s="1" t="s">
        <v>117</v>
      </c>
      <c r="CG3905" s="1">
        <v>96950</v>
      </c>
      <c r="CH3905" s="3">
        <v>9.73</v>
      </c>
      <c r="CI3905" s="3">
        <v>9.73</v>
      </c>
      <c r="CL3905" s="1" t="s">
        <v>137</v>
      </c>
      <c r="CN3905" s="1" t="s">
        <v>139</v>
      </c>
      <c r="CP3905" s="1" t="s">
        <v>112</v>
      </c>
      <c r="CQ3905" s="1" t="s">
        <v>111</v>
      </c>
      <c r="CR3905" s="1" t="s">
        <v>112</v>
      </c>
      <c r="CS3905" s="1" t="s">
        <v>111</v>
      </c>
      <c r="CT3905" s="1" t="s">
        <v>138</v>
      </c>
      <c r="CU3905" s="1" t="s">
        <v>111</v>
      </c>
      <c r="CV3905" s="1" t="s">
        <v>138</v>
      </c>
      <c r="CW3905" s="1" t="s">
        <v>698</v>
      </c>
      <c r="CX3905" s="1">
        <v>16703236877</v>
      </c>
      <c r="CY3905" s="1" t="s">
        <v>699</v>
      </c>
      <c r="CZ3905" s="1" t="s">
        <v>138</v>
      </c>
      <c r="DA3905" s="1" t="s">
        <v>111</v>
      </c>
      <c r="DB3905" s="1" t="s">
        <v>112</v>
      </c>
    </row>
    <row r="3906" spans="1:111" ht="15.6" customHeight="1" x14ac:dyDescent="0.25">
      <c r="A3906" s="1" t="s">
        <v>20497</v>
      </c>
      <c r="B3906" s="1" t="s">
        <v>1513</v>
      </c>
      <c r="C3906" s="2">
        <v>44081.861706481483</v>
      </c>
      <c r="D3906" s="2">
        <v>44112</v>
      </c>
      <c r="E3906" s="1" t="s">
        <v>180</v>
      </c>
      <c r="G3906" s="1" t="s">
        <v>112</v>
      </c>
      <c r="H3906" s="1" t="s">
        <v>112</v>
      </c>
      <c r="I3906" s="1" t="s">
        <v>112</v>
      </c>
      <c r="J3906" s="1" t="s">
        <v>791</v>
      </c>
      <c r="K3906" s="1" t="s">
        <v>792</v>
      </c>
      <c r="L3906" s="1" t="s">
        <v>2383</v>
      </c>
      <c r="M3906" s="1" t="s">
        <v>793</v>
      </c>
      <c r="N3906" s="1" t="s">
        <v>116</v>
      </c>
      <c r="O3906" s="1" t="s">
        <v>117</v>
      </c>
      <c r="P3906" s="9">
        <v>96950</v>
      </c>
      <c r="Q3906" s="1" t="s">
        <v>118</v>
      </c>
      <c r="R3906" s="1" t="s">
        <v>719</v>
      </c>
      <c r="S3906" s="1">
        <v>16703236877</v>
      </c>
      <c r="U3906" s="1">
        <v>62161</v>
      </c>
      <c r="V3906" s="1" t="s">
        <v>119</v>
      </c>
      <c r="X3906" s="1" t="s">
        <v>686</v>
      </c>
      <c r="Y3906" s="1" t="s">
        <v>687</v>
      </c>
      <c r="Z3906" s="1" t="s">
        <v>688</v>
      </c>
      <c r="AA3906" s="1" t="s">
        <v>245</v>
      </c>
      <c r="AB3906" s="1" t="s">
        <v>689</v>
      </c>
      <c r="AD3906" s="1" t="s">
        <v>690</v>
      </c>
      <c r="AE3906" s="1" t="s">
        <v>691</v>
      </c>
      <c r="AF3906" s="9">
        <v>96931</v>
      </c>
      <c r="AG3906" s="1" t="s">
        <v>118</v>
      </c>
      <c r="AH3906" s="1" t="s">
        <v>719</v>
      </c>
      <c r="AI3906" s="1">
        <v>16716498746</v>
      </c>
      <c r="AJ3906" s="1">
        <v>203</v>
      </c>
      <c r="AK3906" s="1" t="s">
        <v>692</v>
      </c>
      <c r="BC3906" s="1" t="str">
        <f>"43-3031.00"</f>
        <v>43-3031.00</v>
      </c>
      <c r="BD3906" s="1" t="s">
        <v>389</v>
      </c>
      <c r="BE3906" s="1" t="s">
        <v>20498</v>
      </c>
      <c r="BF3906" s="1" t="s">
        <v>2934</v>
      </c>
      <c r="BG3906" s="1">
        <v>2</v>
      </c>
      <c r="BI3906" s="2">
        <v>44200</v>
      </c>
      <c r="BJ3906" s="2">
        <v>44564</v>
      </c>
      <c r="BM3906" s="1">
        <v>40</v>
      </c>
      <c r="BN3906" s="1">
        <v>0</v>
      </c>
      <c r="BO3906" s="1">
        <v>8</v>
      </c>
      <c r="BP3906" s="1">
        <v>8</v>
      </c>
      <c r="BQ3906" s="1">
        <v>8</v>
      </c>
      <c r="BR3906" s="1">
        <v>8</v>
      </c>
      <c r="BS3906" s="1">
        <v>8</v>
      </c>
      <c r="BT3906" s="1">
        <v>0</v>
      </c>
      <c r="BU3906" s="1" t="str">
        <f t="shared" si="94"/>
        <v>8:30 AM</v>
      </c>
      <c r="BV3906" s="1" t="str">
        <f t="shared" si="95"/>
        <v>5:30 PM</v>
      </c>
      <c r="BW3906" s="1" t="s">
        <v>230</v>
      </c>
      <c r="BX3906" s="1">
        <v>0</v>
      </c>
      <c r="BY3906" s="1">
        <v>12</v>
      </c>
      <c r="BZ3906" s="1" t="s">
        <v>112</v>
      </c>
      <c r="CA3906" s="1">
        <v>0</v>
      </c>
      <c r="CB3906" s="1" t="s">
        <v>2567</v>
      </c>
      <c r="CC3906" s="1" t="s">
        <v>2383</v>
      </c>
      <c r="CD3906" s="1" t="s">
        <v>793</v>
      </c>
      <c r="CE3906" s="1" t="s">
        <v>116</v>
      </c>
      <c r="CF3906" s="1" t="s">
        <v>117</v>
      </c>
      <c r="CG3906" s="1">
        <v>96950</v>
      </c>
      <c r="CH3906" s="3">
        <v>9.8699999999999992</v>
      </c>
      <c r="CI3906" s="3">
        <v>9.8699999999999992</v>
      </c>
      <c r="CL3906" s="1" t="s">
        <v>137</v>
      </c>
      <c r="CN3906" s="1" t="s">
        <v>139</v>
      </c>
      <c r="CP3906" s="1" t="s">
        <v>112</v>
      </c>
      <c r="CQ3906" s="1" t="s">
        <v>111</v>
      </c>
      <c r="CR3906" s="1" t="s">
        <v>112</v>
      </c>
      <c r="CS3906" s="1" t="s">
        <v>111</v>
      </c>
      <c r="CT3906" s="1" t="s">
        <v>138</v>
      </c>
      <c r="CU3906" s="1" t="s">
        <v>111</v>
      </c>
      <c r="CV3906" s="1" t="s">
        <v>138</v>
      </c>
      <c r="CW3906" s="1" t="s">
        <v>698</v>
      </c>
      <c r="CX3906" s="1">
        <v>16703236877</v>
      </c>
      <c r="CY3906" s="1" t="s">
        <v>699</v>
      </c>
      <c r="CZ3906" s="1" t="s">
        <v>138</v>
      </c>
      <c r="DA3906" s="1" t="s">
        <v>111</v>
      </c>
      <c r="DB3906" s="1" t="s">
        <v>112</v>
      </c>
    </row>
    <row r="3907" spans="1:111" ht="15.6" customHeight="1" x14ac:dyDescent="0.25">
      <c r="A3907" s="1" t="s">
        <v>21687</v>
      </c>
      <c r="B3907" s="1" t="s">
        <v>1513</v>
      </c>
      <c r="C3907" s="2">
        <v>44081.855974421298</v>
      </c>
      <c r="D3907" s="2">
        <v>44111</v>
      </c>
      <c r="E3907" s="1" t="s">
        <v>180</v>
      </c>
      <c r="G3907" s="1" t="s">
        <v>112</v>
      </c>
      <c r="H3907" s="1" t="s">
        <v>112</v>
      </c>
      <c r="I3907" s="1" t="s">
        <v>112</v>
      </c>
      <c r="J3907" s="1" t="s">
        <v>2378</v>
      </c>
      <c r="K3907" s="1" t="s">
        <v>8314</v>
      </c>
      <c r="L3907" s="1" t="s">
        <v>2383</v>
      </c>
      <c r="M3907" s="1" t="s">
        <v>2380</v>
      </c>
      <c r="N3907" s="1" t="s">
        <v>116</v>
      </c>
      <c r="O3907" s="1" t="s">
        <v>117</v>
      </c>
      <c r="P3907" s="9">
        <v>96950</v>
      </c>
      <c r="Q3907" s="1" t="s">
        <v>118</v>
      </c>
      <c r="R3907" s="1" t="s">
        <v>719</v>
      </c>
      <c r="S3907" s="1">
        <v>16703236877</v>
      </c>
      <c r="U3907" s="1">
        <v>6216</v>
      </c>
      <c r="V3907" s="1" t="s">
        <v>119</v>
      </c>
      <c r="X3907" s="1" t="s">
        <v>686</v>
      </c>
      <c r="Y3907" s="1" t="s">
        <v>687</v>
      </c>
      <c r="Z3907" s="1" t="s">
        <v>688</v>
      </c>
      <c r="AA3907" s="1" t="s">
        <v>245</v>
      </c>
      <c r="AB3907" s="1" t="s">
        <v>689</v>
      </c>
      <c r="AD3907" s="1" t="s">
        <v>690</v>
      </c>
      <c r="AE3907" s="1" t="s">
        <v>691</v>
      </c>
      <c r="AF3907" s="9">
        <v>96931</v>
      </c>
      <c r="AG3907" s="1" t="s">
        <v>118</v>
      </c>
      <c r="AH3907" s="1" t="s">
        <v>719</v>
      </c>
      <c r="AI3907" s="1">
        <v>16716498746</v>
      </c>
      <c r="AJ3907" s="1">
        <v>203</v>
      </c>
      <c r="AK3907" s="1" t="s">
        <v>692</v>
      </c>
      <c r="BC3907" s="1" t="str">
        <f>"29-1123.00"</f>
        <v>29-1123.00</v>
      </c>
      <c r="BD3907" s="1" t="s">
        <v>4961</v>
      </c>
      <c r="BE3907" s="1" t="s">
        <v>21688</v>
      </c>
      <c r="BF3907" s="1" t="s">
        <v>4963</v>
      </c>
      <c r="BG3907" s="1">
        <v>2</v>
      </c>
      <c r="BI3907" s="2">
        <v>44200</v>
      </c>
      <c r="BJ3907" s="2">
        <v>44564</v>
      </c>
      <c r="BM3907" s="1">
        <v>40</v>
      </c>
      <c r="BN3907" s="1">
        <v>0</v>
      </c>
      <c r="BO3907" s="1">
        <v>8</v>
      </c>
      <c r="BP3907" s="1">
        <v>8</v>
      </c>
      <c r="BQ3907" s="1">
        <v>8</v>
      </c>
      <c r="BR3907" s="1">
        <v>8</v>
      </c>
      <c r="BS3907" s="1">
        <v>5</v>
      </c>
      <c r="BT3907" s="1">
        <v>3</v>
      </c>
      <c r="BU3907" s="1" t="str">
        <f t="shared" si="94"/>
        <v>8:30 AM</v>
      </c>
      <c r="BV3907" s="1" t="str">
        <f t="shared" si="95"/>
        <v>5:30 PM</v>
      </c>
      <c r="BW3907" s="1" t="s">
        <v>193</v>
      </c>
      <c r="BX3907" s="1">
        <v>0</v>
      </c>
      <c r="BY3907" s="1">
        <v>0</v>
      </c>
      <c r="BZ3907" s="1" t="s">
        <v>112</v>
      </c>
      <c r="CA3907" s="1">
        <v>0</v>
      </c>
      <c r="CB3907" s="1" t="s">
        <v>6995</v>
      </c>
      <c r="CC3907" s="1" t="s">
        <v>3585</v>
      </c>
      <c r="CD3907" s="1" t="s">
        <v>2380</v>
      </c>
      <c r="CE3907" s="1" t="s">
        <v>116</v>
      </c>
      <c r="CF3907" s="1" t="s">
        <v>117</v>
      </c>
      <c r="CG3907" s="1">
        <v>96950</v>
      </c>
      <c r="CH3907" s="3">
        <v>39.65</v>
      </c>
      <c r="CI3907" s="3">
        <v>39.65</v>
      </c>
      <c r="CL3907" s="1" t="s">
        <v>2411</v>
      </c>
      <c r="CN3907" s="1" t="s">
        <v>139</v>
      </c>
      <c r="CP3907" s="1" t="s">
        <v>112</v>
      </c>
      <c r="CQ3907" s="1" t="s">
        <v>111</v>
      </c>
      <c r="CR3907" s="1" t="s">
        <v>111</v>
      </c>
      <c r="CS3907" s="1" t="s">
        <v>112</v>
      </c>
      <c r="CT3907" s="1" t="s">
        <v>138</v>
      </c>
      <c r="CU3907" s="1" t="s">
        <v>111</v>
      </c>
      <c r="CV3907" s="1" t="s">
        <v>138</v>
      </c>
      <c r="CW3907" s="1" t="s">
        <v>698</v>
      </c>
      <c r="CX3907" s="1">
        <v>16703236877</v>
      </c>
      <c r="CY3907" s="1" t="s">
        <v>699</v>
      </c>
      <c r="CZ3907" s="1" t="s">
        <v>138</v>
      </c>
      <c r="DA3907" s="1" t="s">
        <v>111</v>
      </c>
      <c r="DB3907" s="1" t="s">
        <v>112</v>
      </c>
    </row>
    <row r="3908" spans="1:111" ht="15.6" customHeight="1" x14ac:dyDescent="0.25">
      <c r="A3908" s="1" t="s">
        <v>21729</v>
      </c>
      <c r="B3908" s="1" t="s">
        <v>1513</v>
      </c>
      <c r="C3908" s="2">
        <v>44081.859107291668</v>
      </c>
      <c r="D3908" s="2">
        <v>44112</v>
      </c>
      <c r="E3908" s="1" t="s">
        <v>180</v>
      </c>
      <c r="G3908" s="1" t="s">
        <v>112</v>
      </c>
      <c r="H3908" s="1" t="s">
        <v>112</v>
      </c>
      <c r="I3908" s="1" t="s">
        <v>112</v>
      </c>
      <c r="J3908" s="1" t="s">
        <v>791</v>
      </c>
      <c r="K3908" s="1" t="s">
        <v>792</v>
      </c>
      <c r="L3908" s="1" t="s">
        <v>2383</v>
      </c>
      <c r="M3908" s="1" t="s">
        <v>793</v>
      </c>
      <c r="N3908" s="1" t="s">
        <v>116</v>
      </c>
      <c r="O3908" s="1" t="s">
        <v>117</v>
      </c>
      <c r="P3908" s="9">
        <v>96950</v>
      </c>
      <c r="Q3908" s="1" t="s">
        <v>118</v>
      </c>
      <c r="R3908" s="1" t="s">
        <v>719</v>
      </c>
      <c r="S3908" s="1">
        <v>16703236877</v>
      </c>
      <c r="U3908" s="1">
        <v>62161</v>
      </c>
      <c r="V3908" s="1" t="s">
        <v>119</v>
      </c>
      <c r="X3908" s="1" t="s">
        <v>686</v>
      </c>
      <c r="Y3908" s="1" t="s">
        <v>687</v>
      </c>
      <c r="Z3908" s="1" t="s">
        <v>688</v>
      </c>
      <c r="AA3908" s="1" t="s">
        <v>245</v>
      </c>
      <c r="AB3908" s="1" t="s">
        <v>689</v>
      </c>
      <c r="AD3908" s="1" t="s">
        <v>690</v>
      </c>
      <c r="AE3908" s="1" t="s">
        <v>691</v>
      </c>
      <c r="AF3908" s="9">
        <v>96931</v>
      </c>
      <c r="AG3908" s="1" t="s">
        <v>118</v>
      </c>
      <c r="AH3908" s="1" t="s">
        <v>719</v>
      </c>
      <c r="AI3908" s="1">
        <v>16716498746</v>
      </c>
      <c r="AJ3908" s="1">
        <v>203</v>
      </c>
      <c r="AK3908" s="1" t="s">
        <v>692</v>
      </c>
      <c r="BC3908" s="1" t="str">
        <f>"39-9021.00"</f>
        <v>39-9021.00</v>
      </c>
      <c r="BD3908" s="1" t="s">
        <v>8222</v>
      </c>
      <c r="BE3908" s="1" t="s">
        <v>21730</v>
      </c>
      <c r="BF3908" s="1" t="s">
        <v>21731</v>
      </c>
      <c r="BG3908" s="1">
        <v>3</v>
      </c>
      <c r="BI3908" s="2">
        <v>44200</v>
      </c>
      <c r="BJ3908" s="2">
        <v>44564</v>
      </c>
      <c r="BM3908" s="1">
        <v>40</v>
      </c>
      <c r="BN3908" s="1">
        <v>0</v>
      </c>
      <c r="BO3908" s="1">
        <v>8</v>
      </c>
      <c r="BP3908" s="1">
        <v>8</v>
      </c>
      <c r="BQ3908" s="1">
        <v>8</v>
      </c>
      <c r="BR3908" s="1">
        <v>8</v>
      </c>
      <c r="BS3908" s="1">
        <v>5</v>
      </c>
      <c r="BT3908" s="1">
        <v>3</v>
      </c>
      <c r="BU3908" s="1" t="str">
        <f t="shared" si="94"/>
        <v>8:30 AM</v>
      </c>
      <c r="BV3908" s="1" t="str">
        <f t="shared" si="95"/>
        <v>5:30 PM</v>
      </c>
      <c r="BW3908" s="1" t="s">
        <v>230</v>
      </c>
      <c r="BX3908" s="1">
        <v>0</v>
      </c>
      <c r="BY3908" s="1">
        <v>6</v>
      </c>
      <c r="BZ3908" s="1" t="s">
        <v>112</v>
      </c>
      <c r="CA3908" s="1">
        <v>0</v>
      </c>
      <c r="CB3908" s="1" t="s">
        <v>21732</v>
      </c>
      <c r="CC3908" s="1" t="s">
        <v>2383</v>
      </c>
      <c r="CD3908" s="1" t="s">
        <v>793</v>
      </c>
      <c r="CE3908" s="1" t="s">
        <v>116</v>
      </c>
      <c r="CF3908" s="1" t="s">
        <v>117</v>
      </c>
      <c r="CG3908" s="1">
        <v>96950</v>
      </c>
      <c r="CH3908" s="3">
        <v>8.56</v>
      </c>
      <c r="CI3908" s="3">
        <v>8.56</v>
      </c>
      <c r="CL3908" s="1" t="s">
        <v>137</v>
      </c>
      <c r="CN3908" s="1" t="s">
        <v>139</v>
      </c>
      <c r="CP3908" s="1" t="s">
        <v>112</v>
      </c>
      <c r="CQ3908" s="1" t="s">
        <v>111</v>
      </c>
      <c r="CR3908" s="1" t="s">
        <v>111</v>
      </c>
      <c r="CS3908" s="1" t="s">
        <v>111</v>
      </c>
      <c r="CT3908" s="1" t="s">
        <v>138</v>
      </c>
      <c r="CU3908" s="1" t="s">
        <v>111</v>
      </c>
      <c r="CV3908" s="1" t="s">
        <v>138</v>
      </c>
      <c r="CW3908" s="1" t="s">
        <v>698</v>
      </c>
      <c r="CX3908" s="1">
        <v>16703236877</v>
      </c>
      <c r="CY3908" s="1" t="s">
        <v>699</v>
      </c>
      <c r="CZ3908" s="1" t="s">
        <v>138</v>
      </c>
      <c r="DA3908" s="1" t="s">
        <v>111</v>
      </c>
      <c r="DB3908" s="1" t="s">
        <v>112</v>
      </c>
    </row>
    <row r="3909" spans="1:111" ht="15.6" customHeight="1" x14ac:dyDescent="0.25">
      <c r="A3909" s="1" t="s">
        <v>21733</v>
      </c>
      <c r="B3909" s="1" t="s">
        <v>1513</v>
      </c>
      <c r="C3909" s="2">
        <v>44081.853122569446</v>
      </c>
      <c r="D3909" s="2">
        <v>44111</v>
      </c>
      <c r="E3909" s="1" t="s">
        <v>180</v>
      </c>
      <c r="G3909" s="1" t="s">
        <v>112</v>
      </c>
      <c r="H3909" s="1" t="s">
        <v>112</v>
      </c>
      <c r="I3909" s="1" t="s">
        <v>112</v>
      </c>
      <c r="J3909" s="1" t="s">
        <v>10254</v>
      </c>
      <c r="K3909" s="1" t="s">
        <v>21734</v>
      </c>
      <c r="L3909" s="1" t="s">
        <v>2383</v>
      </c>
      <c r="M3909" s="1">
        <v>101</v>
      </c>
      <c r="N3909" s="1" t="s">
        <v>116</v>
      </c>
      <c r="O3909" s="1" t="s">
        <v>117</v>
      </c>
      <c r="P3909" s="9">
        <v>96950</v>
      </c>
      <c r="Q3909" s="1" t="s">
        <v>118</v>
      </c>
      <c r="R3909" s="1" t="s">
        <v>719</v>
      </c>
      <c r="S3909" s="1">
        <v>16703236877</v>
      </c>
      <c r="U3909" s="1">
        <v>621498</v>
      </c>
      <c r="V3909" s="1" t="s">
        <v>119</v>
      </c>
      <c r="X3909" s="1" t="s">
        <v>686</v>
      </c>
      <c r="Y3909" s="1" t="s">
        <v>687</v>
      </c>
      <c r="Z3909" s="1" t="s">
        <v>688</v>
      </c>
      <c r="AA3909" s="1" t="s">
        <v>245</v>
      </c>
      <c r="AB3909" s="1" t="s">
        <v>689</v>
      </c>
      <c r="AD3909" s="1" t="s">
        <v>690</v>
      </c>
      <c r="AE3909" s="1" t="s">
        <v>691</v>
      </c>
      <c r="AF3909" s="9">
        <v>96931</v>
      </c>
      <c r="AG3909" s="1" t="s">
        <v>118</v>
      </c>
      <c r="AH3909" s="1" t="s">
        <v>719</v>
      </c>
      <c r="AI3909" s="1">
        <v>16716498746</v>
      </c>
      <c r="AJ3909" s="1">
        <v>203</v>
      </c>
      <c r="AK3909" s="1" t="s">
        <v>692</v>
      </c>
      <c r="BC3909" s="1" t="str">
        <f>"49-9071.00"</f>
        <v>49-9071.00</v>
      </c>
      <c r="BD3909" s="1" t="s">
        <v>214</v>
      </c>
      <c r="BE3909" s="1" t="s">
        <v>21735</v>
      </c>
      <c r="BF3909" s="1" t="s">
        <v>8917</v>
      </c>
      <c r="BG3909" s="1">
        <v>2</v>
      </c>
      <c r="BI3909" s="2">
        <v>44200</v>
      </c>
      <c r="BJ3909" s="2">
        <v>44564</v>
      </c>
      <c r="BM3909" s="1">
        <v>40</v>
      </c>
      <c r="BN3909" s="1">
        <v>0</v>
      </c>
      <c r="BO3909" s="1">
        <v>8</v>
      </c>
      <c r="BP3909" s="1">
        <v>8</v>
      </c>
      <c r="BQ3909" s="1">
        <v>8</v>
      </c>
      <c r="BR3909" s="1">
        <v>8</v>
      </c>
      <c r="BS3909" s="1">
        <v>5</v>
      </c>
      <c r="BT3909" s="1">
        <v>3</v>
      </c>
      <c r="BU3909" s="1" t="str">
        <f t="shared" si="94"/>
        <v>8:30 AM</v>
      </c>
      <c r="BV3909" s="1" t="str">
        <f t="shared" si="95"/>
        <v>5:30 PM</v>
      </c>
      <c r="BW3909" s="1" t="s">
        <v>135</v>
      </c>
      <c r="BX3909" s="1">
        <v>0</v>
      </c>
      <c r="BY3909" s="1">
        <v>0</v>
      </c>
      <c r="BZ3909" s="1" t="s">
        <v>112</v>
      </c>
      <c r="CA3909" s="1">
        <v>0</v>
      </c>
      <c r="CB3909" s="1" t="s">
        <v>5820</v>
      </c>
      <c r="CC3909" s="1" t="s">
        <v>2410</v>
      </c>
      <c r="CD3909" s="1">
        <v>101</v>
      </c>
      <c r="CE3909" s="1" t="s">
        <v>116</v>
      </c>
      <c r="CF3909" s="1" t="s">
        <v>117</v>
      </c>
      <c r="CG3909" s="1">
        <v>96950</v>
      </c>
      <c r="CH3909" s="3">
        <v>8.33</v>
      </c>
      <c r="CI3909" s="3">
        <v>8.33</v>
      </c>
      <c r="CL3909" s="1" t="s">
        <v>137</v>
      </c>
      <c r="CN3909" s="1" t="s">
        <v>139</v>
      </c>
      <c r="CP3909" s="1" t="s">
        <v>112</v>
      </c>
      <c r="CQ3909" s="1" t="s">
        <v>111</v>
      </c>
      <c r="CR3909" s="1" t="s">
        <v>112</v>
      </c>
      <c r="CS3909" s="1" t="s">
        <v>111</v>
      </c>
      <c r="CT3909" s="1" t="s">
        <v>138</v>
      </c>
      <c r="CU3909" s="1" t="s">
        <v>111</v>
      </c>
      <c r="CV3909" s="1" t="s">
        <v>138</v>
      </c>
      <c r="CW3909" s="1" t="s">
        <v>698</v>
      </c>
      <c r="CX3909" s="1">
        <v>16703236877</v>
      </c>
      <c r="CY3909" s="1" t="s">
        <v>699</v>
      </c>
      <c r="CZ3909" s="1" t="s">
        <v>138</v>
      </c>
      <c r="DA3909" s="1" t="s">
        <v>111</v>
      </c>
      <c r="DB3909" s="1" t="s">
        <v>112</v>
      </c>
    </row>
    <row r="3910" spans="1:111" ht="15.6" customHeight="1" x14ac:dyDescent="0.25">
      <c r="A3910" s="1" t="s">
        <v>22167</v>
      </c>
      <c r="B3910" s="1" t="s">
        <v>1513</v>
      </c>
      <c r="C3910" s="2">
        <v>44081.863681712966</v>
      </c>
      <c r="D3910" s="2">
        <v>44111</v>
      </c>
      <c r="E3910" s="1" t="s">
        <v>180</v>
      </c>
      <c r="G3910" s="1" t="s">
        <v>112</v>
      </c>
      <c r="H3910" s="1" t="s">
        <v>112</v>
      </c>
      <c r="I3910" s="1" t="s">
        <v>112</v>
      </c>
      <c r="J3910" s="1" t="s">
        <v>784</v>
      </c>
      <c r="K3910" s="1" t="s">
        <v>785</v>
      </c>
      <c r="L3910" s="1" t="s">
        <v>2383</v>
      </c>
      <c r="M3910" s="1">
        <v>104</v>
      </c>
      <c r="N3910" s="1" t="s">
        <v>116</v>
      </c>
      <c r="O3910" s="1" t="s">
        <v>117</v>
      </c>
      <c r="P3910" s="9">
        <v>96950</v>
      </c>
      <c r="Q3910" s="1" t="s">
        <v>118</v>
      </c>
      <c r="R3910" s="1" t="s">
        <v>719</v>
      </c>
      <c r="S3910" s="1">
        <v>16703236877</v>
      </c>
      <c r="U3910" s="1">
        <v>62161</v>
      </c>
      <c r="V3910" s="1" t="s">
        <v>119</v>
      </c>
      <c r="X3910" s="1" t="s">
        <v>686</v>
      </c>
      <c r="Y3910" s="1" t="s">
        <v>687</v>
      </c>
      <c r="Z3910" s="1" t="s">
        <v>688</v>
      </c>
      <c r="AA3910" s="1" t="s">
        <v>245</v>
      </c>
      <c r="AB3910" s="1" t="s">
        <v>689</v>
      </c>
      <c r="AC3910" s="1">
        <v>104</v>
      </c>
      <c r="AD3910" s="1" t="s">
        <v>690</v>
      </c>
      <c r="AE3910" s="1" t="s">
        <v>691</v>
      </c>
      <c r="AF3910" s="9">
        <v>96931</v>
      </c>
      <c r="AG3910" s="1" t="s">
        <v>118</v>
      </c>
      <c r="AH3910" s="1" t="s">
        <v>719</v>
      </c>
      <c r="AI3910" s="1">
        <v>16716498746</v>
      </c>
      <c r="AJ3910" s="1">
        <v>203</v>
      </c>
      <c r="AK3910" s="1" t="s">
        <v>692</v>
      </c>
      <c r="BC3910" s="1" t="str">
        <f>"21-1021.00"</f>
        <v>21-1021.00</v>
      </c>
      <c r="BD3910" s="1" t="s">
        <v>13051</v>
      </c>
      <c r="BE3910" s="1" t="s">
        <v>22168</v>
      </c>
      <c r="BF3910" s="1" t="s">
        <v>22169</v>
      </c>
      <c r="BG3910" s="1">
        <v>2</v>
      </c>
      <c r="BI3910" s="2">
        <v>44200</v>
      </c>
      <c r="BJ3910" s="2">
        <v>44564</v>
      </c>
      <c r="BM3910" s="1">
        <v>40</v>
      </c>
      <c r="BN3910" s="1">
        <v>0</v>
      </c>
      <c r="BO3910" s="1">
        <v>8</v>
      </c>
      <c r="BP3910" s="1">
        <v>5</v>
      </c>
      <c r="BQ3910" s="1">
        <v>8</v>
      </c>
      <c r="BR3910" s="1">
        <v>8</v>
      </c>
      <c r="BS3910" s="1">
        <v>8</v>
      </c>
      <c r="BT3910" s="1">
        <v>3</v>
      </c>
      <c r="BU3910" s="1" t="str">
        <f t="shared" si="94"/>
        <v>8:30 AM</v>
      </c>
      <c r="BV3910" s="1" t="str">
        <f t="shared" si="95"/>
        <v>5:30 PM</v>
      </c>
      <c r="BW3910" s="1" t="s">
        <v>392</v>
      </c>
      <c r="BX3910" s="1">
        <v>0</v>
      </c>
      <c r="BY3910" s="1">
        <v>0</v>
      </c>
      <c r="BZ3910" s="1" t="s">
        <v>112</v>
      </c>
      <c r="CA3910" s="1">
        <v>0</v>
      </c>
      <c r="CB3910" s="4" t="s">
        <v>22170</v>
      </c>
      <c r="CC3910" s="1" t="s">
        <v>2383</v>
      </c>
      <c r="CD3910" s="1">
        <v>104</v>
      </c>
      <c r="CE3910" s="1" t="s">
        <v>116</v>
      </c>
      <c r="CF3910" s="1" t="s">
        <v>117</v>
      </c>
      <c r="CG3910" s="1">
        <v>96950</v>
      </c>
      <c r="CH3910" s="3">
        <v>13.37</v>
      </c>
      <c r="CI3910" s="3">
        <v>13.37</v>
      </c>
      <c r="CL3910" s="1" t="s">
        <v>137</v>
      </c>
      <c r="CN3910" s="1" t="s">
        <v>139</v>
      </c>
      <c r="CP3910" s="1" t="s">
        <v>112</v>
      </c>
      <c r="CQ3910" s="1" t="s">
        <v>111</v>
      </c>
      <c r="CR3910" s="1" t="s">
        <v>111</v>
      </c>
      <c r="CS3910" s="1" t="s">
        <v>112</v>
      </c>
      <c r="CT3910" s="1" t="s">
        <v>138</v>
      </c>
      <c r="CU3910" s="1" t="s">
        <v>111</v>
      </c>
      <c r="CV3910" s="1" t="s">
        <v>138</v>
      </c>
      <c r="CW3910" s="1" t="s">
        <v>698</v>
      </c>
      <c r="CX3910" s="1">
        <v>16703236877</v>
      </c>
      <c r="CY3910" s="1" t="s">
        <v>699</v>
      </c>
      <c r="CZ3910" s="1" t="s">
        <v>138</v>
      </c>
      <c r="DA3910" s="1" t="s">
        <v>111</v>
      </c>
      <c r="DB3910" s="1" t="s">
        <v>112</v>
      </c>
    </row>
    <row r="3911" spans="1:111" ht="15.6" customHeight="1" x14ac:dyDescent="0.25">
      <c r="A3911" s="1" t="s">
        <v>22347</v>
      </c>
      <c r="B3911" s="1" t="s">
        <v>1513</v>
      </c>
      <c r="C3911" s="2">
        <v>44362.254202314813</v>
      </c>
      <c r="D3911" s="2">
        <v>44372</v>
      </c>
      <c r="E3911" s="1" t="s">
        <v>180</v>
      </c>
      <c r="G3911" s="1" t="s">
        <v>111</v>
      </c>
      <c r="H3911" s="1" t="s">
        <v>111</v>
      </c>
      <c r="I3911" s="1" t="s">
        <v>111</v>
      </c>
      <c r="J3911" s="1" t="s">
        <v>924</v>
      </c>
      <c r="K3911" s="1" t="s">
        <v>3262</v>
      </c>
      <c r="L3911" s="1" t="s">
        <v>3263</v>
      </c>
      <c r="M3911" s="1" t="s">
        <v>3264</v>
      </c>
      <c r="N3911" s="1" t="s">
        <v>167</v>
      </c>
      <c r="O3911" s="1" t="s">
        <v>117</v>
      </c>
      <c r="P3911" s="9">
        <v>96950</v>
      </c>
      <c r="Q3911" s="1" t="s">
        <v>118</v>
      </c>
      <c r="R3911" s="1" t="s">
        <v>168</v>
      </c>
      <c r="S3911" s="1">
        <v>16702341071</v>
      </c>
      <c r="U3911" s="1">
        <v>56132</v>
      </c>
      <c r="V3911" s="1" t="s">
        <v>119</v>
      </c>
      <c r="X3911" s="1" t="s">
        <v>928</v>
      </c>
      <c r="Y3911" s="1" t="s">
        <v>3265</v>
      </c>
      <c r="Z3911" s="1" t="s">
        <v>930</v>
      </c>
      <c r="AA3911" s="1" t="s">
        <v>373</v>
      </c>
      <c r="AB3911" s="1" t="s">
        <v>3263</v>
      </c>
      <c r="AC3911" s="1" t="s">
        <v>3264</v>
      </c>
      <c r="AD3911" s="1" t="s">
        <v>167</v>
      </c>
      <c r="AE3911" s="1" t="s">
        <v>117</v>
      </c>
      <c r="AF3911" s="9">
        <v>96950</v>
      </c>
      <c r="AG3911" s="1" t="s">
        <v>118</v>
      </c>
      <c r="AH3911" s="1" t="s">
        <v>138</v>
      </c>
      <c r="AI3911" s="1">
        <v>16702854403</v>
      </c>
      <c r="AK3911" s="1" t="s">
        <v>931</v>
      </c>
      <c r="BC3911" s="1" t="str">
        <f>"37-2011.00"</f>
        <v>37-2011.00</v>
      </c>
      <c r="BD3911" s="1" t="s">
        <v>676</v>
      </c>
      <c r="BE3911" s="1" t="s">
        <v>22348</v>
      </c>
      <c r="BF3911" s="1" t="s">
        <v>4104</v>
      </c>
      <c r="BG3911" s="1">
        <v>17</v>
      </c>
      <c r="BI3911" s="2">
        <v>44470</v>
      </c>
      <c r="BJ3911" s="2">
        <v>45565</v>
      </c>
      <c r="BM3911" s="1">
        <v>40</v>
      </c>
      <c r="BN3911" s="1">
        <v>0</v>
      </c>
      <c r="BO3911" s="1">
        <v>8</v>
      </c>
      <c r="BP3911" s="1">
        <v>8</v>
      </c>
      <c r="BQ3911" s="1">
        <v>8</v>
      </c>
      <c r="BR3911" s="1">
        <v>8</v>
      </c>
      <c r="BS3911" s="1">
        <v>8</v>
      </c>
      <c r="BT3911" s="1">
        <v>0</v>
      </c>
      <c r="BU3911" s="1" t="str">
        <f>"8:00 AM"</f>
        <v>8:00 AM</v>
      </c>
      <c r="BV3911" s="1" t="str">
        <f>"5:00 PM"</f>
        <v>5:00 PM</v>
      </c>
      <c r="BW3911" s="1" t="s">
        <v>135</v>
      </c>
      <c r="BX3911" s="1">
        <v>0</v>
      </c>
      <c r="BY3911" s="1">
        <v>12</v>
      </c>
      <c r="BZ3911" s="1" t="s">
        <v>112</v>
      </c>
      <c r="CB3911" s="4" t="s">
        <v>22349</v>
      </c>
      <c r="CC3911" s="1" t="s">
        <v>3263</v>
      </c>
      <c r="CD3911" s="1" t="s">
        <v>3264</v>
      </c>
      <c r="CE3911" s="1" t="s">
        <v>167</v>
      </c>
      <c r="CF3911" s="1" t="s">
        <v>117</v>
      </c>
      <c r="CG3911" s="1">
        <v>96950</v>
      </c>
      <c r="CH3911" s="3">
        <v>8.0500000000000007</v>
      </c>
      <c r="CI3911" s="3">
        <v>8.0500000000000007</v>
      </c>
      <c r="CJ3911" s="3">
        <v>12.07</v>
      </c>
      <c r="CK3911" s="3">
        <v>12.07</v>
      </c>
      <c r="CL3911" s="1" t="s">
        <v>137</v>
      </c>
      <c r="CM3911" s="1" t="s">
        <v>7364</v>
      </c>
      <c r="CN3911" s="1" t="s">
        <v>139</v>
      </c>
      <c r="CP3911" s="1" t="s">
        <v>112</v>
      </c>
      <c r="CQ3911" s="1" t="s">
        <v>111</v>
      </c>
      <c r="CR3911" s="1" t="s">
        <v>111</v>
      </c>
      <c r="CS3911" s="1" t="s">
        <v>111</v>
      </c>
      <c r="CT3911" s="1" t="s">
        <v>138</v>
      </c>
      <c r="CU3911" s="1" t="s">
        <v>111</v>
      </c>
      <c r="CV3911" s="1" t="s">
        <v>111</v>
      </c>
      <c r="CW3911" s="1" t="s">
        <v>937</v>
      </c>
      <c r="CX3911" s="1">
        <v>16702341071</v>
      </c>
      <c r="CY3911" s="1" t="s">
        <v>931</v>
      </c>
      <c r="CZ3911" s="1" t="s">
        <v>380</v>
      </c>
      <c r="DA3911" s="1" t="s">
        <v>111</v>
      </c>
      <c r="DB3911" s="1" t="s">
        <v>112</v>
      </c>
    </row>
    <row r="3912" spans="1:111" ht="15.6" customHeight="1" x14ac:dyDescent="0.25">
      <c r="A3912" s="1" t="s">
        <v>141</v>
      </c>
      <c r="B3912" s="1" t="s">
        <v>142</v>
      </c>
      <c r="C3912" s="2">
        <v>44060.072774768516</v>
      </c>
      <c r="D3912" s="2">
        <v>44111</v>
      </c>
      <c r="E3912" s="1" t="s">
        <v>110</v>
      </c>
      <c r="F3912" s="2">
        <v>44103.833333333336</v>
      </c>
      <c r="G3912" s="1" t="s">
        <v>111</v>
      </c>
      <c r="H3912" s="1" t="s">
        <v>112</v>
      </c>
      <c r="I3912" s="1" t="s">
        <v>112</v>
      </c>
      <c r="J3912" s="1" t="s">
        <v>143</v>
      </c>
      <c r="K3912" s="1" t="s">
        <v>144</v>
      </c>
      <c r="L3912" s="1" t="s">
        <v>145</v>
      </c>
      <c r="N3912" s="1" t="s">
        <v>116</v>
      </c>
      <c r="O3912" s="1" t="s">
        <v>117</v>
      </c>
      <c r="P3912" s="9">
        <v>96950</v>
      </c>
      <c r="Q3912" s="1" t="s">
        <v>118</v>
      </c>
      <c r="R3912" s="1" t="s">
        <v>138</v>
      </c>
      <c r="S3912" s="1">
        <v>16702346601</v>
      </c>
      <c r="T3912" s="1">
        <v>711</v>
      </c>
      <c r="U3912" s="1">
        <v>72111</v>
      </c>
      <c r="V3912" s="1" t="s">
        <v>119</v>
      </c>
      <c r="X3912" s="1" t="s">
        <v>146</v>
      </c>
      <c r="Y3912" s="1" t="s">
        <v>147</v>
      </c>
      <c r="Z3912" s="1" t="s">
        <v>148</v>
      </c>
      <c r="AA3912" s="1" t="s">
        <v>149</v>
      </c>
      <c r="AB3912" s="1" t="s">
        <v>150</v>
      </c>
      <c r="AD3912" s="1" t="s">
        <v>116</v>
      </c>
      <c r="AE3912" s="1" t="s">
        <v>117</v>
      </c>
      <c r="AF3912" s="9">
        <v>96950</v>
      </c>
      <c r="AG3912" s="1" t="s">
        <v>118</v>
      </c>
      <c r="AH3912" s="1" t="s">
        <v>138</v>
      </c>
      <c r="AI3912" s="1">
        <v>16702346601</v>
      </c>
      <c r="AJ3912" s="1">
        <v>711</v>
      </c>
      <c r="AK3912" s="1" t="s">
        <v>151</v>
      </c>
      <c r="BC3912" s="1" t="str">
        <f>"35-2014.00"</f>
        <v>35-2014.00</v>
      </c>
      <c r="BD3912" s="1" t="s">
        <v>152</v>
      </c>
      <c r="BE3912" s="1" t="s">
        <v>153</v>
      </c>
      <c r="BF3912" s="1" t="s">
        <v>154</v>
      </c>
      <c r="BG3912" s="1">
        <v>12</v>
      </c>
      <c r="BI3912" s="2">
        <v>44105</v>
      </c>
      <c r="BJ3912" s="2">
        <v>44469</v>
      </c>
      <c r="BM3912" s="1">
        <v>35</v>
      </c>
      <c r="BN3912" s="1">
        <v>0</v>
      </c>
      <c r="BO3912" s="1">
        <v>7</v>
      </c>
      <c r="BP3912" s="1">
        <v>7</v>
      </c>
      <c r="BQ3912" s="1">
        <v>7</v>
      </c>
      <c r="BR3912" s="1">
        <v>7</v>
      </c>
      <c r="BS3912" s="1">
        <v>7</v>
      </c>
      <c r="BT3912" s="1">
        <v>0</v>
      </c>
      <c r="BU3912" s="1" t="str">
        <f>"7:30 AM"</f>
        <v>7:30 AM</v>
      </c>
      <c r="BV3912" s="1" t="str">
        <f>"2:30 PM"</f>
        <v>2:30 PM</v>
      </c>
      <c r="BW3912" s="1" t="s">
        <v>135</v>
      </c>
      <c r="BX3912" s="1">
        <v>0</v>
      </c>
      <c r="BY3912" s="1">
        <v>24</v>
      </c>
      <c r="BZ3912" s="1" t="s">
        <v>112</v>
      </c>
      <c r="CA3912" s="1">
        <v>0</v>
      </c>
      <c r="CB3912" s="1" t="s">
        <v>155</v>
      </c>
      <c r="CC3912" s="1" t="s">
        <v>156</v>
      </c>
      <c r="CD3912" s="1" t="s">
        <v>145</v>
      </c>
      <c r="CE3912" s="1" t="s">
        <v>157</v>
      </c>
      <c r="CF3912" s="1" t="s">
        <v>117</v>
      </c>
      <c r="CG3912" s="1">
        <v>96950</v>
      </c>
      <c r="CH3912" s="3">
        <v>7.92</v>
      </c>
      <c r="CI3912" s="3">
        <v>8.92</v>
      </c>
      <c r="CJ3912" s="3">
        <v>11.88</v>
      </c>
      <c r="CK3912" s="3">
        <v>13.38</v>
      </c>
      <c r="CL3912" s="1" t="s">
        <v>137</v>
      </c>
      <c r="CM3912" s="1" t="s">
        <v>158</v>
      </c>
      <c r="CN3912" s="1" t="s">
        <v>139</v>
      </c>
      <c r="CP3912" s="1" t="s">
        <v>112</v>
      </c>
      <c r="CQ3912" s="1" t="s">
        <v>111</v>
      </c>
      <c r="CR3912" s="1" t="s">
        <v>112</v>
      </c>
      <c r="CS3912" s="1" t="s">
        <v>111</v>
      </c>
      <c r="CT3912" s="1" t="s">
        <v>111</v>
      </c>
      <c r="CU3912" s="1" t="s">
        <v>111</v>
      </c>
      <c r="CV3912" s="1" t="s">
        <v>138</v>
      </c>
      <c r="CW3912" s="1" t="s">
        <v>159</v>
      </c>
      <c r="CX3912" s="1">
        <v>16702346601</v>
      </c>
      <c r="CY3912" s="1" t="s">
        <v>160</v>
      </c>
      <c r="CZ3912" s="1" t="s">
        <v>161</v>
      </c>
      <c r="DA3912" s="1" t="s">
        <v>111</v>
      </c>
      <c r="DB3912" s="1" t="s">
        <v>112</v>
      </c>
    </row>
    <row r="3913" spans="1:111" ht="15.6" customHeight="1" x14ac:dyDescent="0.25">
      <c r="A3913" s="1" t="s">
        <v>179</v>
      </c>
      <c r="B3913" s="1" t="s">
        <v>142</v>
      </c>
      <c r="C3913" s="2">
        <v>44052.747124421294</v>
      </c>
      <c r="D3913" s="2">
        <v>44123</v>
      </c>
      <c r="E3913" s="1" t="s">
        <v>180</v>
      </c>
      <c r="G3913" s="1" t="s">
        <v>112</v>
      </c>
      <c r="H3913" s="1" t="s">
        <v>112</v>
      </c>
      <c r="I3913" s="1" t="s">
        <v>112</v>
      </c>
      <c r="J3913" s="1" t="s">
        <v>181</v>
      </c>
      <c r="K3913" s="1" t="s">
        <v>138</v>
      </c>
      <c r="L3913" s="1" t="s">
        <v>182</v>
      </c>
      <c r="M3913" s="1" t="s">
        <v>183</v>
      </c>
      <c r="N3913" s="1" t="s">
        <v>116</v>
      </c>
      <c r="O3913" s="1" t="s">
        <v>117</v>
      </c>
      <c r="P3913" s="9">
        <v>96950</v>
      </c>
      <c r="Q3913" s="1" t="s">
        <v>118</v>
      </c>
      <c r="R3913" s="1" t="s">
        <v>138</v>
      </c>
      <c r="S3913" s="1">
        <v>16706644282</v>
      </c>
      <c r="T3913" s="1">
        <v>354</v>
      </c>
      <c r="U3913" s="1">
        <v>92613</v>
      </c>
      <c r="V3913" s="1" t="s">
        <v>119</v>
      </c>
      <c r="X3913" s="1" t="s">
        <v>184</v>
      </c>
      <c r="Y3913" s="1" t="s">
        <v>185</v>
      </c>
      <c r="Z3913" s="1" t="s">
        <v>186</v>
      </c>
      <c r="AA3913" s="1" t="s">
        <v>187</v>
      </c>
      <c r="AB3913" s="1" t="s">
        <v>182</v>
      </c>
      <c r="AC3913" s="1" t="s">
        <v>188</v>
      </c>
      <c r="AD3913" s="1" t="s">
        <v>116</v>
      </c>
      <c r="AE3913" s="1" t="s">
        <v>117</v>
      </c>
      <c r="AF3913" s="9">
        <v>96950</v>
      </c>
      <c r="AG3913" s="1" t="s">
        <v>118</v>
      </c>
      <c r="AH3913" s="1" t="s">
        <v>138</v>
      </c>
      <c r="AI3913" s="1">
        <v>16706644282</v>
      </c>
      <c r="AJ3913" s="1">
        <v>354</v>
      </c>
      <c r="AK3913" s="1" t="s">
        <v>189</v>
      </c>
      <c r="BC3913" s="1" t="str">
        <f>"11-9041.00"</f>
        <v>11-9041.00</v>
      </c>
      <c r="BD3913" s="1" t="s">
        <v>190</v>
      </c>
      <c r="BE3913" s="1" t="s">
        <v>191</v>
      </c>
      <c r="BF3913" s="1" t="s">
        <v>192</v>
      </c>
      <c r="BG3913" s="1">
        <v>1</v>
      </c>
      <c r="BI3913" s="2">
        <v>44105</v>
      </c>
      <c r="BJ3913" s="2">
        <v>44469</v>
      </c>
      <c r="BM3913" s="1">
        <v>40</v>
      </c>
      <c r="BN3913" s="1">
        <v>0</v>
      </c>
      <c r="BO3913" s="1">
        <v>8</v>
      </c>
      <c r="BP3913" s="1">
        <v>8</v>
      </c>
      <c r="BQ3913" s="1">
        <v>8</v>
      </c>
      <c r="BR3913" s="1">
        <v>8</v>
      </c>
      <c r="BS3913" s="1">
        <v>8</v>
      </c>
      <c r="BT3913" s="1">
        <v>0</v>
      </c>
      <c r="BU3913" s="1" t="str">
        <f>"7:30 AM"</f>
        <v>7:30 AM</v>
      </c>
      <c r="BV3913" s="1" t="str">
        <f>"4:30 PM"</f>
        <v>4:30 PM</v>
      </c>
      <c r="BW3913" s="1" t="s">
        <v>193</v>
      </c>
      <c r="BX3913" s="1">
        <v>0</v>
      </c>
      <c r="BY3913" s="1">
        <v>120</v>
      </c>
      <c r="BZ3913" s="1" t="s">
        <v>111</v>
      </c>
      <c r="CA3913" s="1">
        <v>1</v>
      </c>
      <c r="CB3913" s="1" t="s">
        <v>194</v>
      </c>
      <c r="CC3913" s="1" t="s">
        <v>195</v>
      </c>
      <c r="CD3913" s="1" t="s">
        <v>196</v>
      </c>
      <c r="CE3913" s="1" t="s">
        <v>167</v>
      </c>
      <c r="CF3913" s="1" t="s">
        <v>117</v>
      </c>
      <c r="CG3913" s="1">
        <v>96950</v>
      </c>
      <c r="CH3913" s="3">
        <v>46.47</v>
      </c>
      <c r="CI3913" s="3">
        <v>46.47</v>
      </c>
      <c r="CJ3913" s="3">
        <v>0</v>
      </c>
      <c r="CK3913" s="3">
        <v>0</v>
      </c>
      <c r="CL3913" s="1" t="s">
        <v>137</v>
      </c>
      <c r="CM3913" s="1" t="s">
        <v>138</v>
      </c>
      <c r="CN3913" s="1" t="s">
        <v>139</v>
      </c>
      <c r="CP3913" s="1" t="s">
        <v>112</v>
      </c>
      <c r="CQ3913" s="1" t="s">
        <v>111</v>
      </c>
      <c r="CR3913" s="1" t="s">
        <v>112</v>
      </c>
      <c r="CS3913" s="1" t="s">
        <v>112</v>
      </c>
      <c r="CT3913" s="1" t="s">
        <v>138</v>
      </c>
      <c r="CU3913" s="1" t="s">
        <v>138</v>
      </c>
      <c r="CV3913" s="1" t="s">
        <v>138</v>
      </c>
      <c r="CW3913" s="1" t="s">
        <v>197</v>
      </c>
      <c r="CX3913" s="1">
        <v>16706644282</v>
      </c>
      <c r="CY3913" s="1" t="s">
        <v>198</v>
      </c>
      <c r="CZ3913" s="1" t="s">
        <v>199</v>
      </c>
      <c r="DA3913" s="1" t="s">
        <v>111</v>
      </c>
      <c r="DB3913" s="1" t="s">
        <v>112</v>
      </c>
      <c r="DC3913" s="1" t="s">
        <v>200</v>
      </c>
      <c r="DD3913" s="1" t="s">
        <v>201</v>
      </c>
      <c r="DE3913" s="1" t="s">
        <v>202</v>
      </c>
      <c r="DF3913" s="1" t="s">
        <v>203</v>
      </c>
      <c r="DG3913" s="1" t="s">
        <v>204</v>
      </c>
    </row>
    <row r="3914" spans="1:111" ht="15.6" customHeight="1" x14ac:dyDescent="0.25">
      <c r="A3914" s="1" t="s">
        <v>220</v>
      </c>
      <c r="B3914" s="1" t="s">
        <v>142</v>
      </c>
      <c r="C3914" s="2">
        <v>44067.115451157406</v>
      </c>
      <c r="D3914" s="2">
        <v>44155</v>
      </c>
      <c r="E3914" s="1" t="s">
        <v>180</v>
      </c>
      <c r="G3914" s="1" t="s">
        <v>111</v>
      </c>
      <c r="H3914" s="1" t="s">
        <v>111</v>
      </c>
      <c r="I3914" s="1" t="s">
        <v>112</v>
      </c>
      <c r="J3914" s="1" t="s">
        <v>221</v>
      </c>
      <c r="K3914" s="1" t="s">
        <v>222</v>
      </c>
      <c r="L3914" s="1" t="s">
        <v>223</v>
      </c>
      <c r="M3914" s="1" t="s">
        <v>224</v>
      </c>
      <c r="N3914" s="1" t="s">
        <v>167</v>
      </c>
      <c r="O3914" s="1" t="s">
        <v>117</v>
      </c>
      <c r="P3914" s="9">
        <v>96950</v>
      </c>
      <c r="Q3914" s="1" t="s">
        <v>118</v>
      </c>
      <c r="S3914" s="1">
        <v>16702341111</v>
      </c>
      <c r="U3914" s="1">
        <v>722511</v>
      </c>
      <c r="V3914" s="1" t="s">
        <v>119</v>
      </c>
      <c r="X3914" s="1" t="s">
        <v>225</v>
      </c>
      <c r="Y3914" s="1" t="s">
        <v>226</v>
      </c>
      <c r="Z3914" s="1" t="s">
        <v>138</v>
      </c>
      <c r="AA3914" s="1" t="s">
        <v>171</v>
      </c>
      <c r="AB3914" s="1" t="s">
        <v>223</v>
      </c>
      <c r="AC3914" s="1" t="s">
        <v>224</v>
      </c>
      <c r="AD3914" s="1" t="s">
        <v>167</v>
      </c>
      <c r="AE3914" s="1" t="s">
        <v>117</v>
      </c>
      <c r="AF3914" s="9">
        <v>96950</v>
      </c>
      <c r="AG3914" s="1" t="s">
        <v>118</v>
      </c>
      <c r="AI3914" s="1">
        <v>16702341111</v>
      </c>
      <c r="AK3914" s="1" t="s">
        <v>227</v>
      </c>
      <c r="BC3914" s="1" t="str">
        <f>"35-2014.00"</f>
        <v>35-2014.00</v>
      </c>
      <c r="BD3914" s="1" t="s">
        <v>152</v>
      </c>
      <c r="BE3914" s="1" t="s">
        <v>228</v>
      </c>
      <c r="BF3914" s="1" t="s">
        <v>229</v>
      </c>
      <c r="BG3914" s="1">
        <v>1</v>
      </c>
      <c r="BI3914" s="2">
        <v>44105</v>
      </c>
      <c r="BJ3914" s="2">
        <v>44469</v>
      </c>
      <c r="BM3914" s="1">
        <v>35</v>
      </c>
      <c r="BN3914" s="1">
        <v>0</v>
      </c>
      <c r="BO3914" s="1">
        <v>6</v>
      </c>
      <c r="BP3914" s="1">
        <v>6</v>
      </c>
      <c r="BQ3914" s="1">
        <v>6</v>
      </c>
      <c r="BR3914" s="1">
        <v>6</v>
      </c>
      <c r="BS3914" s="1">
        <v>6</v>
      </c>
      <c r="BT3914" s="1">
        <v>5</v>
      </c>
      <c r="BU3914" s="1" t="str">
        <f>"11:00 AM"</f>
        <v>11:00 AM</v>
      </c>
      <c r="BV3914" s="1" t="str">
        <f>"10:00 PM"</f>
        <v>10:00 PM</v>
      </c>
      <c r="BW3914" s="1" t="s">
        <v>230</v>
      </c>
      <c r="BX3914" s="1">
        <v>0</v>
      </c>
      <c r="BY3914" s="1">
        <v>3</v>
      </c>
      <c r="BZ3914" s="1" t="s">
        <v>112</v>
      </c>
      <c r="CA3914" s="1">
        <v>2</v>
      </c>
      <c r="CB3914" s="1" t="s">
        <v>231</v>
      </c>
      <c r="CC3914" s="1" t="s">
        <v>223</v>
      </c>
      <c r="CD3914" s="1" t="s">
        <v>232</v>
      </c>
      <c r="CE3914" s="1" t="s">
        <v>167</v>
      </c>
      <c r="CF3914" s="1" t="s">
        <v>117</v>
      </c>
      <c r="CG3914" s="1">
        <v>96950</v>
      </c>
      <c r="CH3914" s="3">
        <v>10.68</v>
      </c>
      <c r="CI3914" s="3">
        <v>10.68</v>
      </c>
      <c r="CJ3914" s="3">
        <v>16.02</v>
      </c>
      <c r="CK3914" s="3">
        <v>16.02</v>
      </c>
      <c r="CL3914" s="1" t="s">
        <v>137</v>
      </c>
      <c r="CN3914" s="1" t="s">
        <v>139</v>
      </c>
      <c r="CP3914" s="1" t="s">
        <v>112</v>
      </c>
      <c r="CQ3914" s="1" t="s">
        <v>111</v>
      </c>
      <c r="CR3914" s="1" t="s">
        <v>112</v>
      </c>
      <c r="CS3914" s="1" t="s">
        <v>111</v>
      </c>
      <c r="CT3914" s="1" t="s">
        <v>111</v>
      </c>
      <c r="CU3914" s="1" t="s">
        <v>111</v>
      </c>
      <c r="CV3914" s="1" t="s">
        <v>138</v>
      </c>
      <c r="CW3914" s="1" t="s">
        <v>233</v>
      </c>
      <c r="CX3914" s="1">
        <v>16702341111</v>
      </c>
      <c r="CY3914" s="1" t="s">
        <v>227</v>
      </c>
      <c r="CZ3914" s="1" t="s">
        <v>138</v>
      </c>
      <c r="DA3914" s="1" t="s">
        <v>111</v>
      </c>
      <c r="DB3914" s="1" t="s">
        <v>112</v>
      </c>
      <c r="DC3914" s="1" t="s">
        <v>234</v>
      </c>
      <c r="DD3914" s="1" t="s">
        <v>235</v>
      </c>
      <c r="DE3914" s="1" t="s">
        <v>236</v>
      </c>
      <c r="DF3914" s="1" t="s">
        <v>221</v>
      </c>
      <c r="DG3914" s="1" t="s">
        <v>227</v>
      </c>
    </row>
    <row r="3915" spans="1:111" ht="15.6" customHeight="1" x14ac:dyDescent="0.25">
      <c r="A3915" s="1" t="s">
        <v>269</v>
      </c>
      <c r="B3915" s="1" t="s">
        <v>142</v>
      </c>
      <c r="C3915" s="2">
        <v>44070.0118693287</v>
      </c>
      <c r="D3915" s="2">
        <v>44111</v>
      </c>
      <c r="E3915" s="1" t="s">
        <v>110</v>
      </c>
      <c r="F3915" s="2">
        <v>44101.833333333336</v>
      </c>
      <c r="G3915" s="1" t="s">
        <v>111</v>
      </c>
      <c r="H3915" s="1" t="s">
        <v>112</v>
      </c>
      <c r="I3915" s="1" t="s">
        <v>112</v>
      </c>
      <c r="J3915" s="1" t="s">
        <v>270</v>
      </c>
      <c r="K3915" s="1" t="s">
        <v>271</v>
      </c>
      <c r="L3915" s="1" t="s">
        <v>272</v>
      </c>
      <c r="M3915" s="1" t="s">
        <v>273</v>
      </c>
      <c r="N3915" s="1" t="s">
        <v>116</v>
      </c>
      <c r="O3915" s="1" t="s">
        <v>117</v>
      </c>
      <c r="P3915" s="9">
        <v>96950</v>
      </c>
      <c r="Q3915" s="1" t="s">
        <v>118</v>
      </c>
      <c r="R3915" s="1" t="s">
        <v>242</v>
      </c>
      <c r="S3915" s="1">
        <v>16702880407</v>
      </c>
      <c r="T3915" s="1">
        <v>33</v>
      </c>
      <c r="U3915" s="1">
        <v>212312</v>
      </c>
      <c r="V3915" s="1" t="s">
        <v>119</v>
      </c>
      <c r="X3915" s="1" t="s">
        <v>274</v>
      </c>
      <c r="Y3915" s="1" t="s">
        <v>275</v>
      </c>
      <c r="Z3915" s="1" t="s">
        <v>276</v>
      </c>
      <c r="AA3915" s="1" t="s">
        <v>277</v>
      </c>
      <c r="AB3915" s="1" t="s">
        <v>272</v>
      </c>
      <c r="AC3915" s="1" t="s">
        <v>278</v>
      </c>
      <c r="AD3915" s="1" t="s">
        <v>116</v>
      </c>
      <c r="AE3915" s="1" t="s">
        <v>117</v>
      </c>
      <c r="AF3915" s="9">
        <v>96950</v>
      </c>
      <c r="AG3915" s="1" t="s">
        <v>118</v>
      </c>
      <c r="AH3915" s="1" t="s">
        <v>242</v>
      </c>
      <c r="AI3915" s="1">
        <v>16702880407</v>
      </c>
      <c r="AJ3915" s="1">
        <v>33</v>
      </c>
      <c r="AK3915" s="1" t="s">
        <v>279</v>
      </c>
      <c r="BC3915" s="1" t="str">
        <f>"49-3021.00"</f>
        <v>49-3021.00</v>
      </c>
      <c r="BD3915" s="1" t="s">
        <v>280</v>
      </c>
      <c r="BE3915" s="1" t="s">
        <v>281</v>
      </c>
      <c r="BF3915" s="1" t="s">
        <v>282</v>
      </c>
      <c r="BG3915" s="1">
        <v>1</v>
      </c>
      <c r="BI3915" s="2">
        <v>44105</v>
      </c>
      <c r="BJ3915" s="2">
        <v>44469</v>
      </c>
      <c r="BM3915" s="1">
        <v>40</v>
      </c>
      <c r="BN3915" s="1">
        <v>0</v>
      </c>
      <c r="BO3915" s="1">
        <v>8</v>
      </c>
      <c r="BP3915" s="1">
        <v>8</v>
      </c>
      <c r="BQ3915" s="1">
        <v>8</v>
      </c>
      <c r="BR3915" s="1">
        <v>8</v>
      </c>
      <c r="BS3915" s="1">
        <v>8</v>
      </c>
      <c r="BT3915" s="1">
        <v>0</v>
      </c>
      <c r="BU3915" s="1" t="str">
        <f>"7:00 AM"</f>
        <v>7:00 AM</v>
      </c>
      <c r="BV3915" s="1" t="str">
        <f>"3:30 PM"</f>
        <v>3:30 PM</v>
      </c>
      <c r="BW3915" s="1" t="s">
        <v>135</v>
      </c>
      <c r="BX3915" s="1">
        <v>0</v>
      </c>
      <c r="BY3915" s="1">
        <v>12</v>
      </c>
      <c r="BZ3915" s="1" t="s">
        <v>112</v>
      </c>
      <c r="CA3915" s="1">
        <v>0</v>
      </c>
      <c r="CB3915" s="1" t="s">
        <v>283</v>
      </c>
      <c r="CC3915" s="1" t="s">
        <v>284</v>
      </c>
      <c r="CD3915" s="1" t="s">
        <v>273</v>
      </c>
      <c r="CE3915" s="1" t="s">
        <v>116</v>
      </c>
      <c r="CF3915" s="1" t="s">
        <v>117</v>
      </c>
      <c r="CG3915" s="1">
        <v>96950</v>
      </c>
      <c r="CH3915" s="3">
        <v>13.18</v>
      </c>
      <c r="CI3915" s="3">
        <v>13.18</v>
      </c>
      <c r="CJ3915" s="3">
        <v>19.77</v>
      </c>
      <c r="CK3915" s="3">
        <v>19.77</v>
      </c>
      <c r="CL3915" s="1" t="s">
        <v>137</v>
      </c>
      <c r="CN3915" s="1" t="s">
        <v>218</v>
      </c>
      <c r="CP3915" s="1" t="s">
        <v>112</v>
      </c>
      <c r="CQ3915" s="1" t="s">
        <v>111</v>
      </c>
      <c r="CR3915" s="1" t="s">
        <v>111</v>
      </c>
      <c r="CS3915" s="1" t="s">
        <v>111</v>
      </c>
      <c r="CT3915" s="1" t="s">
        <v>138</v>
      </c>
      <c r="CU3915" s="1" t="s">
        <v>111</v>
      </c>
      <c r="CV3915" s="1" t="s">
        <v>138</v>
      </c>
      <c r="CW3915" s="1" t="s">
        <v>285</v>
      </c>
      <c r="CX3915" s="1">
        <v>16702880407</v>
      </c>
      <c r="CY3915" s="1" t="s">
        <v>279</v>
      </c>
      <c r="CZ3915" s="1" t="s">
        <v>138</v>
      </c>
      <c r="DA3915" s="1" t="s">
        <v>111</v>
      </c>
      <c r="DB3915" s="1" t="s">
        <v>112</v>
      </c>
    </row>
    <row r="3916" spans="1:111" ht="15.6" customHeight="1" x14ac:dyDescent="0.25">
      <c r="A3916" s="1" t="s">
        <v>441</v>
      </c>
      <c r="B3916" s="1" t="s">
        <v>142</v>
      </c>
      <c r="C3916" s="2">
        <v>44158.080574189815</v>
      </c>
      <c r="D3916" s="2">
        <v>44175</v>
      </c>
      <c r="E3916" s="1" t="s">
        <v>180</v>
      </c>
      <c r="G3916" s="1" t="s">
        <v>111</v>
      </c>
      <c r="H3916" s="1" t="s">
        <v>112</v>
      </c>
      <c r="I3916" s="1" t="s">
        <v>112</v>
      </c>
      <c r="J3916" s="1" t="s">
        <v>442</v>
      </c>
      <c r="K3916" s="1" t="s">
        <v>443</v>
      </c>
      <c r="L3916" s="1" t="s">
        <v>444</v>
      </c>
      <c r="M3916" s="1" t="s">
        <v>445</v>
      </c>
      <c r="N3916" s="1" t="s">
        <v>167</v>
      </c>
      <c r="O3916" s="1" t="s">
        <v>117</v>
      </c>
      <c r="P3916" s="9">
        <v>96950</v>
      </c>
      <c r="Q3916" s="1" t="s">
        <v>118</v>
      </c>
      <c r="R3916" s="1" t="s">
        <v>168</v>
      </c>
      <c r="S3916" s="1">
        <v>16702336669</v>
      </c>
      <c r="U3916" s="1">
        <v>56152</v>
      </c>
      <c r="V3916" s="1" t="s">
        <v>119</v>
      </c>
      <c r="X3916" s="1" t="s">
        <v>446</v>
      </c>
      <c r="Y3916" s="1" t="s">
        <v>447</v>
      </c>
      <c r="Z3916" s="1" t="s">
        <v>448</v>
      </c>
      <c r="AA3916" s="1" t="s">
        <v>343</v>
      </c>
      <c r="AB3916" s="1" t="s">
        <v>444</v>
      </c>
      <c r="AC3916" s="1" t="s">
        <v>445</v>
      </c>
      <c r="AD3916" s="1" t="s">
        <v>167</v>
      </c>
      <c r="AE3916" s="1" t="s">
        <v>117</v>
      </c>
      <c r="AF3916" s="9">
        <v>96950</v>
      </c>
      <c r="AG3916" s="1" t="s">
        <v>118</v>
      </c>
      <c r="AH3916" s="1" t="s">
        <v>168</v>
      </c>
      <c r="AI3916" s="1">
        <v>16702336669</v>
      </c>
      <c r="AK3916" s="1" t="s">
        <v>449</v>
      </c>
      <c r="BC3916" s="1" t="str">
        <f>"11-1021.00"</f>
        <v>11-1021.00</v>
      </c>
      <c r="BD3916" s="1" t="s">
        <v>248</v>
      </c>
      <c r="BE3916" s="1" t="s">
        <v>450</v>
      </c>
      <c r="BF3916" s="1" t="s">
        <v>451</v>
      </c>
      <c r="BG3916" s="1">
        <v>1</v>
      </c>
      <c r="BI3916" s="2">
        <v>44183</v>
      </c>
      <c r="BJ3916" s="2">
        <v>44547</v>
      </c>
      <c r="BM3916" s="1">
        <v>35</v>
      </c>
      <c r="BN3916" s="1">
        <v>0</v>
      </c>
      <c r="BO3916" s="1">
        <v>7</v>
      </c>
      <c r="BP3916" s="1">
        <v>7</v>
      </c>
      <c r="BQ3916" s="1">
        <v>0</v>
      </c>
      <c r="BR3916" s="1">
        <v>7</v>
      </c>
      <c r="BS3916" s="1">
        <v>7</v>
      </c>
      <c r="BT3916" s="1">
        <v>7</v>
      </c>
      <c r="BU3916" s="1" t="str">
        <f>"9:00 AM"</f>
        <v>9:00 AM</v>
      </c>
      <c r="BV3916" s="1" t="str">
        <f>"5:00 AM"</f>
        <v>5:00 AM</v>
      </c>
      <c r="BW3916" s="1" t="s">
        <v>392</v>
      </c>
      <c r="BX3916" s="1">
        <v>0</v>
      </c>
      <c r="BY3916" s="1">
        <v>12</v>
      </c>
      <c r="BZ3916" s="1" t="s">
        <v>111</v>
      </c>
      <c r="CA3916" s="1">
        <v>3</v>
      </c>
      <c r="CB3916" s="4" t="s">
        <v>452</v>
      </c>
      <c r="CC3916" s="1" t="s">
        <v>445</v>
      </c>
      <c r="CD3916" s="1" t="s">
        <v>444</v>
      </c>
      <c r="CE3916" s="1" t="s">
        <v>167</v>
      </c>
      <c r="CF3916" s="1" t="s">
        <v>117</v>
      </c>
      <c r="CG3916" s="1">
        <v>96950</v>
      </c>
      <c r="CH3916" s="3">
        <v>30.92</v>
      </c>
      <c r="CI3916" s="3">
        <v>90.92</v>
      </c>
      <c r="CJ3916" s="3">
        <v>46.38</v>
      </c>
      <c r="CK3916" s="3">
        <v>46.38</v>
      </c>
      <c r="CL3916" s="1" t="s">
        <v>137</v>
      </c>
      <c r="CN3916" s="1" t="s">
        <v>139</v>
      </c>
      <c r="CP3916" s="1" t="s">
        <v>112</v>
      </c>
      <c r="CQ3916" s="1" t="s">
        <v>111</v>
      </c>
      <c r="CR3916" s="1" t="s">
        <v>112</v>
      </c>
      <c r="CS3916" s="1" t="s">
        <v>111</v>
      </c>
      <c r="CT3916" s="1" t="s">
        <v>138</v>
      </c>
      <c r="CU3916" s="1" t="s">
        <v>111</v>
      </c>
      <c r="CV3916" s="1" t="s">
        <v>138</v>
      </c>
      <c r="CW3916" s="1" t="s">
        <v>453</v>
      </c>
      <c r="CX3916" s="1">
        <v>16702336669</v>
      </c>
      <c r="CY3916" s="1" t="s">
        <v>449</v>
      </c>
      <c r="CZ3916" s="1" t="s">
        <v>138</v>
      </c>
      <c r="DA3916" s="1" t="s">
        <v>111</v>
      </c>
      <c r="DB3916" s="1" t="s">
        <v>112</v>
      </c>
    </row>
    <row r="3917" spans="1:111" ht="15.6" customHeight="1" x14ac:dyDescent="0.25">
      <c r="A3917" s="1" t="s">
        <v>562</v>
      </c>
      <c r="B3917" s="1" t="s">
        <v>142</v>
      </c>
      <c r="C3917" s="2">
        <v>44110.159756597219</v>
      </c>
      <c r="D3917" s="2">
        <v>44169</v>
      </c>
      <c r="E3917" s="1" t="s">
        <v>180</v>
      </c>
      <c r="G3917" s="1" t="s">
        <v>112</v>
      </c>
      <c r="H3917" s="1" t="s">
        <v>112</v>
      </c>
      <c r="I3917" s="1" t="s">
        <v>112</v>
      </c>
      <c r="J3917" s="1" t="s">
        <v>468</v>
      </c>
      <c r="K3917" s="1" t="s">
        <v>469</v>
      </c>
      <c r="L3917" s="1" t="s">
        <v>470</v>
      </c>
      <c r="M3917" s="1" t="s">
        <v>339</v>
      </c>
      <c r="N3917" s="1" t="s">
        <v>167</v>
      </c>
      <c r="O3917" s="1" t="s">
        <v>117</v>
      </c>
      <c r="P3917" s="9">
        <v>96950</v>
      </c>
      <c r="Q3917" s="1" t="s">
        <v>118</v>
      </c>
      <c r="S3917" s="1">
        <v>16702379950</v>
      </c>
      <c r="U3917" s="1">
        <v>721120</v>
      </c>
      <c r="V3917" s="1" t="s">
        <v>119</v>
      </c>
      <c r="X3917" s="1" t="s">
        <v>471</v>
      </c>
      <c r="Y3917" s="1" t="s">
        <v>472</v>
      </c>
      <c r="AA3917" s="1" t="s">
        <v>473</v>
      </c>
      <c r="AB3917" s="1" t="s">
        <v>470</v>
      </c>
      <c r="AC3917" s="1" t="s">
        <v>339</v>
      </c>
      <c r="AD3917" s="1" t="s">
        <v>167</v>
      </c>
      <c r="AE3917" s="1" t="s">
        <v>117</v>
      </c>
      <c r="AF3917" s="9">
        <v>96950</v>
      </c>
      <c r="AG3917" s="1" t="s">
        <v>118</v>
      </c>
      <c r="AI3917" s="1">
        <v>16702379950</v>
      </c>
      <c r="AK3917" s="1" t="s">
        <v>474</v>
      </c>
      <c r="BC3917" s="1" t="str">
        <f>"47-2152.02"</f>
        <v>47-2152.02</v>
      </c>
      <c r="BD3917" s="1" t="s">
        <v>563</v>
      </c>
      <c r="BE3917" s="1" t="s">
        <v>564</v>
      </c>
      <c r="BF3917" s="1" t="s">
        <v>565</v>
      </c>
      <c r="BG3917" s="1">
        <v>80</v>
      </c>
      <c r="BI3917" s="2">
        <v>44105</v>
      </c>
      <c r="BJ3917" s="2">
        <v>44469</v>
      </c>
      <c r="BM3917" s="1">
        <v>35</v>
      </c>
      <c r="BN3917" s="1">
        <v>0</v>
      </c>
      <c r="BO3917" s="1">
        <v>7</v>
      </c>
      <c r="BP3917" s="1">
        <v>7</v>
      </c>
      <c r="BQ3917" s="1">
        <v>7</v>
      </c>
      <c r="BR3917" s="1">
        <v>7</v>
      </c>
      <c r="BS3917" s="1">
        <v>7</v>
      </c>
      <c r="BT3917" s="1">
        <v>0</v>
      </c>
      <c r="BU3917" s="1" t="str">
        <f>"6:00 AM"</f>
        <v>6:00 AM</v>
      </c>
      <c r="BV3917" s="1" t="str">
        <f>"2:00 PM"</f>
        <v>2:00 PM</v>
      </c>
      <c r="BW3917" s="1" t="s">
        <v>135</v>
      </c>
      <c r="BX3917" s="1">
        <v>0</v>
      </c>
      <c r="BY3917" s="1">
        <v>24</v>
      </c>
      <c r="BZ3917" s="1" t="s">
        <v>112</v>
      </c>
      <c r="CA3917" s="1">
        <v>0</v>
      </c>
      <c r="CB3917" s="1" t="s">
        <v>566</v>
      </c>
      <c r="CC3917" s="1" t="s">
        <v>470</v>
      </c>
      <c r="CD3917" s="1" t="s">
        <v>339</v>
      </c>
      <c r="CE3917" s="1" t="s">
        <v>167</v>
      </c>
      <c r="CF3917" s="1" t="s">
        <v>117</v>
      </c>
      <c r="CG3917" s="1">
        <v>96950</v>
      </c>
      <c r="CH3917" s="3">
        <v>17.22</v>
      </c>
      <c r="CI3917" s="3">
        <v>20.66</v>
      </c>
      <c r="CJ3917" s="3">
        <v>25.83</v>
      </c>
      <c r="CK3917" s="3">
        <v>30.99</v>
      </c>
      <c r="CL3917" s="1" t="s">
        <v>137</v>
      </c>
      <c r="CN3917" s="1" t="s">
        <v>139</v>
      </c>
      <c r="CP3917" s="1" t="s">
        <v>112</v>
      </c>
      <c r="CQ3917" s="1" t="s">
        <v>111</v>
      </c>
      <c r="CR3917" s="1" t="s">
        <v>111</v>
      </c>
      <c r="CS3917" s="1" t="s">
        <v>111</v>
      </c>
      <c r="CT3917" s="1" t="s">
        <v>138</v>
      </c>
      <c r="CU3917" s="1" t="s">
        <v>111</v>
      </c>
      <c r="CV3917" s="1" t="s">
        <v>111</v>
      </c>
      <c r="CW3917" s="1" t="s">
        <v>479</v>
      </c>
      <c r="CX3917" s="1">
        <v>16702379900</v>
      </c>
      <c r="CY3917" s="1" t="s">
        <v>480</v>
      </c>
      <c r="CZ3917" s="1" t="s">
        <v>138</v>
      </c>
      <c r="DA3917" s="1" t="s">
        <v>111</v>
      </c>
      <c r="DB3917" s="1" t="s">
        <v>112</v>
      </c>
    </row>
    <row r="3918" spans="1:111" ht="15.6" customHeight="1" x14ac:dyDescent="0.25">
      <c r="A3918" s="1" t="s">
        <v>961</v>
      </c>
      <c r="B3918" s="1" t="s">
        <v>142</v>
      </c>
      <c r="C3918" s="2">
        <v>44332.046193634262</v>
      </c>
      <c r="D3918" s="2">
        <v>44333</v>
      </c>
      <c r="E3918" s="1" t="s">
        <v>110</v>
      </c>
      <c r="F3918" s="2">
        <v>44468.833333333336</v>
      </c>
      <c r="G3918" s="1" t="s">
        <v>111</v>
      </c>
      <c r="H3918" s="1" t="s">
        <v>112</v>
      </c>
      <c r="I3918" s="1" t="s">
        <v>112</v>
      </c>
      <c r="J3918" s="1" t="s">
        <v>595</v>
      </c>
      <c r="L3918" s="1" t="s">
        <v>596</v>
      </c>
      <c r="M3918" s="1" t="s">
        <v>597</v>
      </c>
      <c r="N3918" s="1" t="s">
        <v>167</v>
      </c>
      <c r="O3918" s="1" t="s">
        <v>117</v>
      </c>
      <c r="P3918" s="9">
        <v>96950</v>
      </c>
      <c r="Q3918" s="1" t="s">
        <v>118</v>
      </c>
      <c r="S3918" s="1">
        <v>16702348106</v>
      </c>
      <c r="U3918" s="1">
        <v>23622</v>
      </c>
      <c r="V3918" s="1" t="s">
        <v>119</v>
      </c>
      <c r="X3918" s="1" t="s">
        <v>598</v>
      </c>
      <c r="Y3918" s="1" t="s">
        <v>599</v>
      </c>
      <c r="AA3918" s="1" t="s">
        <v>962</v>
      </c>
      <c r="AB3918" s="1" t="s">
        <v>596</v>
      </c>
      <c r="AC3918" s="1" t="s">
        <v>597</v>
      </c>
      <c r="AD3918" s="1" t="s">
        <v>167</v>
      </c>
      <c r="AE3918" s="1" t="s">
        <v>117</v>
      </c>
      <c r="AF3918" s="9">
        <v>96950</v>
      </c>
      <c r="AG3918" s="1" t="s">
        <v>118</v>
      </c>
      <c r="AI3918" s="1">
        <v>16702348106</v>
      </c>
      <c r="AK3918" s="1" t="s">
        <v>601</v>
      </c>
      <c r="BC3918" s="1" t="str">
        <f>"11-1021.00"</f>
        <v>11-1021.00</v>
      </c>
      <c r="BD3918" s="1" t="s">
        <v>248</v>
      </c>
      <c r="BE3918" s="1" t="s">
        <v>963</v>
      </c>
      <c r="BF3918" s="1" t="s">
        <v>964</v>
      </c>
      <c r="BG3918" s="1">
        <v>1</v>
      </c>
      <c r="BI3918" s="2">
        <v>44470</v>
      </c>
      <c r="BJ3918" s="2">
        <v>44834</v>
      </c>
      <c r="BM3918" s="1">
        <v>40</v>
      </c>
      <c r="BN3918" s="1">
        <v>0</v>
      </c>
      <c r="BO3918" s="1">
        <v>8</v>
      </c>
      <c r="BP3918" s="1">
        <v>8</v>
      </c>
      <c r="BQ3918" s="1">
        <v>8</v>
      </c>
      <c r="BR3918" s="1">
        <v>8</v>
      </c>
      <c r="BS3918" s="1">
        <v>8</v>
      </c>
      <c r="BT3918" s="1">
        <v>0</v>
      </c>
      <c r="BU3918" s="1" t="str">
        <f>"8:00 AM"</f>
        <v>8:00 AM</v>
      </c>
      <c r="BV3918" s="1" t="str">
        <f>"5:00 PM"</f>
        <v>5:00 PM</v>
      </c>
      <c r="BW3918" s="1" t="s">
        <v>392</v>
      </c>
      <c r="BX3918" s="1">
        <v>0</v>
      </c>
      <c r="BY3918" s="1">
        <v>42</v>
      </c>
      <c r="BZ3918" s="1" t="s">
        <v>111</v>
      </c>
      <c r="CA3918" s="1">
        <v>2</v>
      </c>
      <c r="CB3918" s="1" t="s">
        <v>965</v>
      </c>
      <c r="CC3918" s="1" t="s">
        <v>596</v>
      </c>
      <c r="CD3918" s="1" t="s">
        <v>597</v>
      </c>
      <c r="CE3918" s="1" t="s">
        <v>167</v>
      </c>
      <c r="CF3918" s="1" t="s">
        <v>117</v>
      </c>
      <c r="CG3918" s="1">
        <v>96950</v>
      </c>
      <c r="CH3918" s="3">
        <v>22.55</v>
      </c>
      <c r="CI3918" s="3">
        <v>22.55</v>
      </c>
      <c r="CJ3918" s="3">
        <v>33.83</v>
      </c>
      <c r="CK3918" s="3">
        <v>33.83</v>
      </c>
      <c r="CL3918" s="1" t="s">
        <v>137</v>
      </c>
      <c r="CN3918" s="1" t="s">
        <v>139</v>
      </c>
      <c r="CP3918" s="1" t="s">
        <v>112</v>
      </c>
      <c r="CQ3918" s="1" t="s">
        <v>111</v>
      </c>
      <c r="CR3918" s="1" t="s">
        <v>111</v>
      </c>
      <c r="CS3918" s="1" t="s">
        <v>111</v>
      </c>
      <c r="CT3918" s="1" t="s">
        <v>138</v>
      </c>
      <c r="CU3918" s="1" t="s">
        <v>111</v>
      </c>
      <c r="CV3918" s="1" t="s">
        <v>138</v>
      </c>
      <c r="CW3918" s="1" t="s">
        <v>966</v>
      </c>
      <c r="CX3918" s="1">
        <v>16702348106</v>
      </c>
      <c r="CY3918" s="1" t="s">
        <v>601</v>
      </c>
      <c r="CZ3918" s="1" t="s">
        <v>138</v>
      </c>
      <c r="DA3918" s="1" t="s">
        <v>111</v>
      </c>
      <c r="DB3918" s="1" t="s">
        <v>112</v>
      </c>
    </row>
    <row r="3919" spans="1:111" ht="15.6" customHeight="1" x14ac:dyDescent="0.25">
      <c r="A3919" s="1" t="s">
        <v>1264</v>
      </c>
      <c r="B3919" s="1" t="s">
        <v>142</v>
      </c>
      <c r="C3919" s="2">
        <v>44342.836863888886</v>
      </c>
      <c r="D3919" s="2">
        <v>44371</v>
      </c>
      <c r="E3919" s="1" t="s">
        <v>180</v>
      </c>
      <c r="G3919" s="1" t="s">
        <v>112</v>
      </c>
      <c r="H3919" s="1" t="s">
        <v>112</v>
      </c>
      <c r="I3919" s="1" t="s">
        <v>112</v>
      </c>
      <c r="J3919" s="1" t="s">
        <v>1021</v>
      </c>
      <c r="K3919" s="1" t="s">
        <v>1022</v>
      </c>
      <c r="L3919" s="1" t="s">
        <v>1023</v>
      </c>
      <c r="M3919" s="1" t="s">
        <v>1024</v>
      </c>
      <c r="N3919" s="1" t="s">
        <v>116</v>
      </c>
      <c r="O3919" s="1" t="s">
        <v>117</v>
      </c>
      <c r="P3919" s="9">
        <v>96950</v>
      </c>
      <c r="Q3919" s="1" t="s">
        <v>118</v>
      </c>
      <c r="S3919" s="1">
        <v>16702341595</v>
      </c>
      <c r="U3919" s="1">
        <v>23821</v>
      </c>
      <c r="V3919" s="1" t="s">
        <v>119</v>
      </c>
      <c r="X3919" s="1" t="s">
        <v>1265</v>
      </c>
      <c r="Y3919" s="1" t="s">
        <v>1266</v>
      </c>
      <c r="Z3919" s="1" t="s">
        <v>1027</v>
      </c>
      <c r="AA3919" s="1" t="s">
        <v>1028</v>
      </c>
      <c r="AB3919" s="1" t="s">
        <v>1023</v>
      </c>
      <c r="AC3919" s="1" t="s">
        <v>1024</v>
      </c>
      <c r="AD3919" s="1" t="s">
        <v>116</v>
      </c>
      <c r="AE3919" s="1" t="s">
        <v>117</v>
      </c>
      <c r="AF3919" s="9">
        <v>96950</v>
      </c>
      <c r="AG3919" s="1" t="s">
        <v>118</v>
      </c>
      <c r="AI3919" s="1">
        <v>16702341595</v>
      </c>
      <c r="AK3919" s="1" t="s">
        <v>1030</v>
      </c>
      <c r="BC3919" s="1" t="str">
        <f>"49-3023.01"</f>
        <v>49-3023.01</v>
      </c>
      <c r="BD3919" s="1" t="s">
        <v>608</v>
      </c>
      <c r="BE3919" s="1" t="s">
        <v>1267</v>
      </c>
      <c r="BF3919" s="1" t="s">
        <v>1268</v>
      </c>
      <c r="BG3919" s="1">
        <v>3</v>
      </c>
      <c r="BI3919" s="2">
        <v>44423</v>
      </c>
      <c r="BJ3919" s="2">
        <v>44787</v>
      </c>
      <c r="BM3919" s="1">
        <v>35</v>
      </c>
      <c r="BN3919" s="1">
        <v>0</v>
      </c>
      <c r="BO3919" s="1">
        <v>7</v>
      </c>
      <c r="BP3919" s="1">
        <v>7</v>
      </c>
      <c r="BQ3919" s="1">
        <v>7</v>
      </c>
      <c r="BR3919" s="1">
        <v>7</v>
      </c>
      <c r="BS3919" s="1">
        <v>7</v>
      </c>
      <c r="BT3919" s="1">
        <v>0</v>
      </c>
      <c r="BU3919" s="1" t="str">
        <f>"9:00 AM"</f>
        <v>9:00 AM</v>
      </c>
      <c r="BV3919" s="1" t="str">
        <f>"5:00 PM"</f>
        <v>5:00 PM</v>
      </c>
      <c r="BW3919" s="1" t="s">
        <v>135</v>
      </c>
      <c r="BX3919" s="1">
        <v>0</v>
      </c>
      <c r="BY3919" s="1">
        <v>12</v>
      </c>
      <c r="BZ3919" s="1" t="s">
        <v>112</v>
      </c>
      <c r="CB3919" s="4" t="s">
        <v>1269</v>
      </c>
      <c r="CC3919" s="1" t="s">
        <v>1023</v>
      </c>
      <c r="CD3919" s="1" t="s">
        <v>1024</v>
      </c>
      <c r="CE3919" s="1" t="s">
        <v>116</v>
      </c>
      <c r="CF3919" s="1" t="s">
        <v>117</v>
      </c>
      <c r="CG3919" s="1">
        <v>96950</v>
      </c>
      <c r="CH3919" s="3">
        <v>8.75</v>
      </c>
      <c r="CI3919" s="3">
        <v>8.75</v>
      </c>
      <c r="CJ3919" s="3">
        <v>13.12</v>
      </c>
      <c r="CK3919" s="3">
        <v>13.12</v>
      </c>
      <c r="CL3919" s="1" t="s">
        <v>137</v>
      </c>
      <c r="CM3919" s="1" t="s">
        <v>138</v>
      </c>
      <c r="CN3919" s="1" t="s">
        <v>139</v>
      </c>
      <c r="CP3919" s="1" t="s">
        <v>112</v>
      </c>
      <c r="CQ3919" s="1" t="s">
        <v>111</v>
      </c>
      <c r="CR3919" s="1" t="s">
        <v>112</v>
      </c>
      <c r="CS3919" s="1" t="s">
        <v>111</v>
      </c>
      <c r="CT3919" s="1" t="s">
        <v>138</v>
      </c>
      <c r="CU3919" s="1" t="s">
        <v>111</v>
      </c>
      <c r="CV3919" s="1" t="s">
        <v>111</v>
      </c>
      <c r="CW3919" s="1" t="s">
        <v>1034</v>
      </c>
      <c r="CX3919" s="1">
        <v>16702341595</v>
      </c>
      <c r="CY3919" s="1" t="s">
        <v>1030</v>
      </c>
      <c r="CZ3919" s="1" t="s">
        <v>138</v>
      </c>
      <c r="DA3919" s="1" t="s">
        <v>111</v>
      </c>
      <c r="DB3919" s="1" t="s">
        <v>112</v>
      </c>
    </row>
    <row r="3920" spans="1:111" ht="15.6" customHeight="1" x14ac:dyDescent="0.25">
      <c r="A3920" s="1" t="s">
        <v>1289</v>
      </c>
      <c r="B3920" s="1" t="s">
        <v>142</v>
      </c>
      <c r="C3920" s="2">
        <v>44385.960468634257</v>
      </c>
      <c r="D3920" s="2">
        <v>44390</v>
      </c>
      <c r="E3920" s="1" t="s">
        <v>110</v>
      </c>
      <c r="F3920" s="2">
        <v>44467.833333333336</v>
      </c>
      <c r="G3920" s="1" t="s">
        <v>112</v>
      </c>
      <c r="H3920" s="1" t="s">
        <v>112</v>
      </c>
      <c r="I3920" s="1" t="s">
        <v>112</v>
      </c>
      <c r="J3920" s="1" t="s">
        <v>505</v>
      </c>
      <c r="K3920" s="1" t="s">
        <v>230</v>
      </c>
      <c r="L3920" s="1" t="s">
        <v>1290</v>
      </c>
      <c r="M3920" s="1" t="s">
        <v>507</v>
      </c>
      <c r="N3920" s="1" t="s">
        <v>167</v>
      </c>
      <c r="O3920" s="1" t="s">
        <v>117</v>
      </c>
      <c r="P3920" s="9">
        <v>96950</v>
      </c>
      <c r="Q3920" s="1" t="s">
        <v>118</v>
      </c>
      <c r="S3920" s="1">
        <v>16702356622</v>
      </c>
      <c r="U3920" s="1">
        <v>236115</v>
      </c>
      <c r="V3920" s="1" t="s">
        <v>119</v>
      </c>
      <c r="X3920" s="1" t="s">
        <v>508</v>
      </c>
      <c r="Y3920" s="1" t="s">
        <v>509</v>
      </c>
      <c r="Z3920" s="1" t="s">
        <v>510</v>
      </c>
      <c r="AA3920" s="1" t="s">
        <v>511</v>
      </c>
      <c r="AB3920" s="1" t="s">
        <v>1291</v>
      </c>
      <c r="AC3920" s="1" t="s">
        <v>1038</v>
      </c>
      <c r="AD3920" s="1" t="s">
        <v>879</v>
      </c>
      <c r="AE3920" s="1" t="s">
        <v>117</v>
      </c>
      <c r="AF3920" s="9">
        <v>96950</v>
      </c>
      <c r="AG3920" s="1" t="s">
        <v>118</v>
      </c>
      <c r="AI3920" s="1">
        <v>16702356622</v>
      </c>
      <c r="AK3920" s="1" t="s">
        <v>513</v>
      </c>
      <c r="BC3920" s="1" t="str">
        <f>"49-9071.00"</f>
        <v>49-9071.00</v>
      </c>
      <c r="BD3920" s="1" t="s">
        <v>214</v>
      </c>
      <c r="BE3920" s="1" t="s">
        <v>1292</v>
      </c>
      <c r="BF3920" s="1" t="s">
        <v>1293</v>
      </c>
      <c r="BG3920" s="1">
        <v>1</v>
      </c>
      <c r="BI3920" s="2">
        <v>44470</v>
      </c>
      <c r="BJ3920" s="2">
        <v>44834</v>
      </c>
      <c r="BM3920" s="1">
        <v>40</v>
      </c>
      <c r="BN3920" s="1">
        <v>0</v>
      </c>
      <c r="BO3920" s="1">
        <v>8</v>
      </c>
      <c r="BP3920" s="1">
        <v>8</v>
      </c>
      <c r="BQ3920" s="1">
        <v>8</v>
      </c>
      <c r="BR3920" s="1">
        <v>8</v>
      </c>
      <c r="BS3920" s="1">
        <v>8</v>
      </c>
      <c r="BT3920" s="1">
        <v>0</v>
      </c>
      <c r="BU3920" s="1" t="str">
        <f>"7:30 AM"</f>
        <v>7:30 AM</v>
      </c>
      <c r="BV3920" s="1" t="str">
        <f>"4:30 PM"</f>
        <v>4:30 PM</v>
      </c>
      <c r="BW3920" s="1" t="s">
        <v>135</v>
      </c>
      <c r="BX3920" s="1">
        <v>0</v>
      </c>
      <c r="BY3920" s="1">
        <v>6</v>
      </c>
      <c r="BZ3920" s="1" t="s">
        <v>112</v>
      </c>
      <c r="CB3920" s="1" t="s">
        <v>1294</v>
      </c>
      <c r="CC3920" s="1" t="s">
        <v>818</v>
      </c>
      <c r="CE3920" s="1" t="s">
        <v>167</v>
      </c>
      <c r="CF3920" s="1" t="s">
        <v>117</v>
      </c>
      <c r="CG3920" s="1">
        <v>96950</v>
      </c>
      <c r="CH3920" s="3">
        <v>8.7200000000000006</v>
      </c>
      <c r="CI3920" s="3">
        <v>8.7200000000000006</v>
      </c>
      <c r="CJ3920" s="3">
        <v>13.08</v>
      </c>
      <c r="CK3920" s="3">
        <v>13.08</v>
      </c>
      <c r="CL3920" s="1" t="s">
        <v>137</v>
      </c>
      <c r="CN3920" s="1" t="s">
        <v>139</v>
      </c>
      <c r="CP3920" s="1" t="s">
        <v>112</v>
      </c>
      <c r="CQ3920" s="1" t="s">
        <v>111</v>
      </c>
      <c r="CR3920" s="1" t="s">
        <v>111</v>
      </c>
      <c r="CS3920" s="1" t="s">
        <v>111</v>
      </c>
      <c r="CT3920" s="1" t="s">
        <v>138</v>
      </c>
      <c r="CU3920" s="1" t="s">
        <v>111</v>
      </c>
      <c r="CV3920" s="1" t="s">
        <v>138</v>
      </c>
      <c r="CW3920" s="1" t="s">
        <v>1295</v>
      </c>
      <c r="CX3920" s="1">
        <v>16702356622</v>
      </c>
      <c r="CY3920" s="1" t="s">
        <v>513</v>
      </c>
      <c r="CZ3920" s="1" t="s">
        <v>138</v>
      </c>
      <c r="DA3920" s="1" t="s">
        <v>111</v>
      </c>
      <c r="DB3920" s="1" t="s">
        <v>112</v>
      </c>
    </row>
    <row r="3921" spans="1:111" ht="15.6" customHeight="1" x14ac:dyDescent="0.25">
      <c r="A3921" s="1" t="s">
        <v>1312</v>
      </c>
      <c r="B3921" s="1" t="s">
        <v>142</v>
      </c>
      <c r="C3921" s="2">
        <v>44294.904070486111</v>
      </c>
      <c r="D3921" s="2">
        <v>44393</v>
      </c>
      <c r="E3921" s="1" t="s">
        <v>110</v>
      </c>
      <c r="F3921" s="2">
        <v>44468.833333333336</v>
      </c>
      <c r="G3921" s="1" t="s">
        <v>112</v>
      </c>
      <c r="H3921" s="1" t="s">
        <v>112</v>
      </c>
      <c r="I3921" s="1" t="s">
        <v>112</v>
      </c>
      <c r="J3921" s="1" t="s">
        <v>999</v>
      </c>
      <c r="L3921" s="1" t="s">
        <v>634</v>
      </c>
      <c r="N3921" s="1" t="s">
        <v>167</v>
      </c>
      <c r="O3921" s="1" t="s">
        <v>117</v>
      </c>
      <c r="P3921" s="9">
        <v>96950</v>
      </c>
      <c r="Q3921" s="1" t="s">
        <v>118</v>
      </c>
      <c r="S3921" s="1">
        <v>16702358722</v>
      </c>
      <c r="U3921" s="1">
        <v>561720</v>
      </c>
      <c r="V3921" s="1" t="s">
        <v>119</v>
      </c>
      <c r="X3921" s="1" t="s">
        <v>636</v>
      </c>
      <c r="Y3921" s="1" t="s">
        <v>637</v>
      </c>
      <c r="Z3921" s="1" t="s">
        <v>638</v>
      </c>
      <c r="AA3921" s="1" t="s">
        <v>639</v>
      </c>
      <c r="AB3921" s="1" t="s">
        <v>1000</v>
      </c>
      <c r="AD3921" s="1" t="s">
        <v>167</v>
      </c>
      <c r="AE3921" s="1" t="s">
        <v>117</v>
      </c>
      <c r="AF3921" s="9">
        <v>96950</v>
      </c>
      <c r="AG3921" s="1" t="s">
        <v>118</v>
      </c>
      <c r="AI3921" s="1">
        <v>16709890917</v>
      </c>
      <c r="AK3921" s="1" t="s">
        <v>641</v>
      </c>
      <c r="BC3921" s="1" t="str">
        <f>"37-2012.00"</f>
        <v>37-2012.00</v>
      </c>
      <c r="BD3921" s="1" t="s">
        <v>576</v>
      </c>
      <c r="BE3921" s="1" t="s">
        <v>1001</v>
      </c>
      <c r="BF3921" s="1" t="s">
        <v>1002</v>
      </c>
      <c r="BG3921" s="1">
        <v>8</v>
      </c>
      <c r="BI3921" s="2">
        <v>44470</v>
      </c>
      <c r="BJ3921" s="2">
        <v>44834</v>
      </c>
      <c r="BM3921" s="1">
        <v>35</v>
      </c>
      <c r="BN3921" s="1">
        <v>0</v>
      </c>
      <c r="BO3921" s="1">
        <v>7</v>
      </c>
      <c r="BP3921" s="1">
        <v>7</v>
      </c>
      <c r="BQ3921" s="1">
        <v>7</v>
      </c>
      <c r="BR3921" s="1">
        <v>7</v>
      </c>
      <c r="BS3921" s="1">
        <v>7</v>
      </c>
      <c r="BT3921" s="1">
        <v>0</v>
      </c>
      <c r="BU3921" s="1" t="str">
        <f>"9:00 AM"</f>
        <v>9:00 AM</v>
      </c>
      <c r="BV3921" s="1" t="str">
        <f>"5:00 PM"</f>
        <v>5:00 PM</v>
      </c>
      <c r="BW3921" s="1" t="s">
        <v>230</v>
      </c>
      <c r="BX3921" s="1">
        <v>0</v>
      </c>
      <c r="BY3921" s="1">
        <v>3</v>
      </c>
      <c r="BZ3921" s="1" t="s">
        <v>112</v>
      </c>
      <c r="CA3921" s="1">
        <v>0</v>
      </c>
      <c r="CB3921" s="4" t="s">
        <v>1003</v>
      </c>
      <c r="CC3921" s="1" t="s">
        <v>634</v>
      </c>
      <c r="CE3921" s="1" t="s">
        <v>167</v>
      </c>
      <c r="CF3921" s="1" t="s">
        <v>117</v>
      </c>
      <c r="CG3921" s="1">
        <v>96950</v>
      </c>
      <c r="CH3921" s="3">
        <v>7.59</v>
      </c>
      <c r="CI3921" s="3">
        <v>7.59</v>
      </c>
      <c r="CJ3921" s="3">
        <v>11.39</v>
      </c>
      <c r="CK3921" s="3">
        <v>11.39</v>
      </c>
      <c r="CL3921" s="1" t="s">
        <v>137</v>
      </c>
      <c r="CN3921" s="1" t="s">
        <v>139</v>
      </c>
      <c r="CP3921" s="1" t="s">
        <v>111</v>
      </c>
      <c r="CQ3921" s="1" t="s">
        <v>111</v>
      </c>
      <c r="CR3921" s="1" t="s">
        <v>111</v>
      </c>
      <c r="CS3921" s="1" t="s">
        <v>111</v>
      </c>
      <c r="CT3921" s="1" t="s">
        <v>111</v>
      </c>
      <c r="CU3921" s="1" t="s">
        <v>111</v>
      </c>
      <c r="CV3921" s="1" t="s">
        <v>111</v>
      </c>
      <c r="CW3921" s="1" t="s">
        <v>1004</v>
      </c>
      <c r="CX3921" s="1">
        <v>16709890917</v>
      </c>
      <c r="CY3921" s="1" t="s">
        <v>641</v>
      </c>
      <c r="CZ3921" s="1" t="s">
        <v>645</v>
      </c>
      <c r="DA3921" s="1" t="s">
        <v>111</v>
      </c>
      <c r="DB3921" s="1" t="s">
        <v>112</v>
      </c>
    </row>
    <row r="3922" spans="1:111" ht="15.6" customHeight="1" x14ac:dyDescent="0.25">
      <c r="A3922" s="1" t="s">
        <v>1960</v>
      </c>
      <c r="B3922" s="1" t="s">
        <v>142</v>
      </c>
      <c r="C3922" s="2">
        <v>43913.972003703704</v>
      </c>
      <c r="D3922" s="2">
        <v>44137</v>
      </c>
      <c r="E3922" s="1" t="s">
        <v>110</v>
      </c>
      <c r="F3922" s="2">
        <v>44011.833333333336</v>
      </c>
      <c r="G3922" s="1" t="s">
        <v>111</v>
      </c>
      <c r="H3922" s="1" t="s">
        <v>111</v>
      </c>
      <c r="I3922" s="1" t="s">
        <v>112</v>
      </c>
      <c r="J3922" s="1" t="s">
        <v>1961</v>
      </c>
      <c r="K3922" s="1" t="s">
        <v>1961</v>
      </c>
      <c r="L3922" s="1" t="s">
        <v>1962</v>
      </c>
      <c r="M3922" s="1" t="s">
        <v>1963</v>
      </c>
      <c r="N3922" s="1" t="s">
        <v>116</v>
      </c>
      <c r="O3922" s="1" t="s">
        <v>117</v>
      </c>
      <c r="P3922" s="9">
        <v>96950</v>
      </c>
      <c r="Q3922" s="1" t="s">
        <v>118</v>
      </c>
      <c r="R3922" s="1" t="s">
        <v>242</v>
      </c>
      <c r="S3922" s="1">
        <v>16703234260</v>
      </c>
      <c r="U3922" s="1">
        <v>524114</v>
      </c>
      <c r="V3922" s="1" t="s">
        <v>119</v>
      </c>
      <c r="X3922" s="1" t="s">
        <v>1964</v>
      </c>
      <c r="Y3922" s="1" t="s">
        <v>1965</v>
      </c>
      <c r="Z3922" s="1" t="s">
        <v>1966</v>
      </c>
      <c r="AA3922" s="1" t="s">
        <v>1967</v>
      </c>
      <c r="AB3922" s="1" t="s">
        <v>1968</v>
      </c>
      <c r="AC3922" s="1" t="s">
        <v>1969</v>
      </c>
      <c r="AD3922" s="1" t="s">
        <v>116</v>
      </c>
      <c r="AE3922" s="1" t="s">
        <v>117</v>
      </c>
      <c r="AF3922" s="9">
        <v>96950</v>
      </c>
      <c r="AG3922" s="1" t="s">
        <v>118</v>
      </c>
      <c r="AH3922" s="1" t="s">
        <v>242</v>
      </c>
      <c r="AI3922" s="1">
        <v>16703234260</v>
      </c>
      <c r="AK3922" s="1" t="s">
        <v>1970</v>
      </c>
      <c r="BC3922" s="1" t="str">
        <f>"29-1141.04"</f>
        <v>29-1141.04</v>
      </c>
      <c r="BD3922" s="1" t="s">
        <v>1971</v>
      </c>
      <c r="BE3922" s="1" t="s">
        <v>1972</v>
      </c>
      <c r="BF3922" s="1" t="s">
        <v>1973</v>
      </c>
      <c r="BG3922" s="1">
        <v>1</v>
      </c>
      <c r="BI3922" s="2">
        <v>44013</v>
      </c>
      <c r="BJ3922" s="2">
        <v>45107</v>
      </c>
      <c r="BM3922" s="1">
        <v>40</v>
      </c>
      <c r="BN3922" s="1">
        <v>0</v>
      </c>
      <c r="BO3922" s="1">
        <v>8</v>
      </c>
      <c r="BP3922" s="1">
        <v>8</v>
      </c>
      <c r="BQ3922" s="1">
        <v>8</v>
      </c>
      <c r="BR3922" s="1">
        <v>8</v>
      </c>
      <c r="BS3922" s="1">
        <v>8</v>
      </c>
      <c r="BT3922" s="1">
        <v>0</v>
      </c>
      <c r="BU3922" s="1" t="str">
        <f>"8:00 AM"</f>
        <v>8:00 AM</v>
      </c>
      <c r="BV3922" s="1" t="str">
        <f>"5:00 PM"</f>
        <v>5:00 PM</v>
      </c>
      <c r="BW3922" s="1" t="s">
        <v>193</v>
      </c>
      <c r="BX3922" s="1">
        <v>0</v>
      </c>
      <c r="BY3922" s="1">
        <v>24</v>
      </c>
      <c r="BZ3922" s="1" t="s">
        <v>112</v>
      </c>
      <c r="CA3922" s="1">
        <v>0</v>
      </c>
      <c r="CB3922" s="4" t="s">
        <v>1974</v>
      </c>
      <c r="CC3922" s="1" t="s">
        <v>1975</v>
      </c>
      <c r="CD3922" s="1" t="s">
        <v>1976</v>
      </c>
      <c r="CE3922" s="1" t="s">
        <v>116</v>
      </c>
      <c r="CF3922" s="1" t="s">
        <v>117</v>
      </c>
      <c r="CG3922" s="1">
        <v>96950</v>
      </c>
      <c r="CH3922" s="3">
        <v>17.059999999999999</v>
      </c>
      <c r="CI3922" s="3">
        <v>17.059999999999999</v>
      </c>
      <c r="CJ3922" s="3">
        <v>25.59</v>
      </c>
      <c r="CK3922" s="3">
        <v>25.59</v>
      </c>
      <c r="CL3922" s="1" t="s">
        <v>137</v>
      </c>
      <c r="CM3922" s="1" t="s">
        <v>362</v>
      </c>
      <c r="CN3922" s="1" t="s">
        <v>139</v>
      </c>
      <c r="CP3922" s="1" t="s">
        <v>112</v>
      </c>
      <c r="CQ3922" s="1" t="s">
        <v>111</v>
      </c>
      <c r="CR3922" s="1" t="s">
        <v>112</v>
      </c>
      <c r="CS3922" s="1" t="s">
        <v>111</v>
      </c>
      <c r="CT3922" s="1" t="s">
        <v>138</v>
      </c>
      <c r="CU3922" s="1" t="s">
        <v>111</v>
      </c>
      <c r="CV3922" s="1" t="s">
        <v>138</v>
      </c>
      <c r="CW3922" s="1" t="s">
        <v>1134</v>
      </c>
      <c r="CX3922" s="1">
        <v>16703234260</v>
      </c>
      <c r="CY3922" s="1" t="s">
        <v>1970</v>
      </c>
      <c r="CZ3922" s="1" t="s">
        <v>138</v>
      </c>
      <c r="DA3922" s="1" t="s">
        <v>111</v>
      </c>
      <c r="DB3922" s="1" t="s">
        <v>112</v>
      </c>
      <c r="DC3922" s="1" t="s">
        <v>1964</v>
      </c>
      <c r="DD3922" s="1" t="s">
        <v>1965</v>
      </c>
      <c r="DE3922" s="1" t="s">
        <v>402</v>
      </c>
      <c r="DF3922" s="1" t="s">
        <v>1961</v>
      </c>
      <c r="DG3922" s="1" t="s">
        <v>1970</v>
      </c>
    </row>
    <row r="3923" spans="1:111" ht="15.6" customHeight="1" x14ac:dyDescent="0.25">
      <c r="A3923" s="1" t="s">
        <v>1977</v>
      </c>
      <c r="B3923" s="1" t="s">
        <v>142</v>
      </c>
      <c r="C3923" s="2">
        <v>44069.32089328704</v>
      </c>
      <c r="D3923" s="2">
        <v>44138</v>
      </c>
      <c r="E3923" s="1" t="s">
        <v>110</v>
      </c>
      <c r="F3923" s="2">
        <v>44103.833333333336</v>
      </c>
      <c r="G3923" s="1" t="s">
        <v>112</v>
      </c>
      <c r="H3923" s="1" t="s">
        <v>112</v>
      </c>
      <c r="I3923" s="1" t="s">
        <v>112</v>
      </c>
      <c r="J3923" s="1" t="s">
        <v>1978</v>
      </c>
      <c r="K3923" s="1" t="s">
        <v>1979</v>
      </c>
      <c r="L3923" s="1" t="s">
        <v>941</v>
      </c>
      <c r="M3923" s="1" t="s">
        <v>942</v>
      </c>
      <c r="N3923" s="1" t="s">
        <v>116</v>
      </c>
      <c r="O3923" s="1" t="s">
        <v>117</v>
      </c>
      <c r="P3923" s="9">
        <v>96950</v>
      </c>
      <c r="Q3923" s="1" t="s">
        <v>118</v>
      </c>
      <c r="S3923" s="1">
        <v>16702352883</v>
      </c>
      <c r="U3923" s="1">
        <v>561320</v>
      </c>
      <c r="V3923" s="1" t="s">
        <v>119</v>
      </c>
      <c r="X3923" s="1" t="s">
        <v>943</v>
      </c>
      <c r="Y3923" s="1" t="s">
        <v>944</v>
      </c>
      <c r="Z3923" s="1" t="s">
        <v>945</v>
      </c>
      <c r="AA3923" s="1" t="s">
        <v>373</v>
      </c>
      <c r="AB3923" s="1" t="s">
        <v>941</v>
      </c>
      <c r="AC3923" s="1" t="s">
        <v>942</v>
      </c>
      <c r="AD3923" s="1" t="s">
        <v>116</v>
      </c>
      <c r="AE3923" s="1" t="s">
        <v>117</v>
      </c>
      <c r="AF3923" s="9">
        <v>96950</v>
      </c>
      <c r="AG3923" s="1" t="s">
        <v>118</v>
      </c>
      <c r="AI3923" s="1">
        <v>16702352883</v>
      </c>
      <c r="AK3923" s="1" t="s">
        <v>530</v>
      </c>
      <c r="BC3923" s="1" t="str">
        <f>"49-3023.02"</f>
        <v>49-3023.02</v>
      </c>
      <c r="BD3923" s="1" t="s">
        <v>1394</v>
      </c>
      <c r="BE3923" s="1" t="s">
        <v>1980</v>
      </c>
      <c r="BF3923" s="1" t="s">
        <v>608</v>
      </c>
      <c r="BG3923" s="1">
        <v>2</v>
      </c>
      <c r="BI3923" s="2">
        <v>44105</v>
      </c>
      <c r="BJ3923" s="2">
        <v>44469</v>
      </c>
      <c r="BM3923" s="1">
        <v>35</v>
      </c>
      <c r="BN3923" s="1">
        <v>0</v>
      </c>
      <c r="BO3923" s="1">
        <v>7</v>
      </c>
      <c r="BP3923" s="1">
        <v>7</v>
      </c>
      <c r="BQ3923" s="1">
        <v>7</v>
      </c>
      <c r="BR3923" s="1">
        <v>7</v>
      </c>
      <c r="BS3923" s="1">
        <v>7</v>
      </c>
      <c r="BT3923" s="1">
        <v>0</v>
      </c>
      <c r="BU3923" s="1" t="str">
        <f>"8:00 AM"</f>
        <v>8:00 AM</v>
      </c>
      <c r="BV3923" s="1" t="str">
        <f>"4:00 PM"</f>
        <v>4:00 PM</v>
      </c>
      <c r="BW3923" s="1" t="s">
        <v>135</v>
      </c>
      <c r="BX3923" s="1">
        <v>12</v>
      </c>
      <c r="BY3923" s="1">
        <v>12</v>
      </c>
      <c r="BZ3923" s="1" t="s">
        <v>112</v>
      </c>
      <c r="CA3923" s="1">
        <v>0</v>
      </c>
      <c r="CB3923" s="4" t="s">
        <v>1981</v>
      </c>
      <c r="CC3923" s="1" t="s">
        <v>941</v>
      </c>
      <c r="CD3923" s="1" t="s">
        <v>942</v>
      </c>
      <c r="CE3923" s="1" t="s">
        <v>116</v>
      </c>
      <c r="CF3923" s="1" t="s">
        <v>117</v>
      </c>
      <c r="CG3923" s="1">
        <v>96950</v>
      </c>
      <c r="CH3923" s="3">
        <v>14.71</v>
      </c>
      <c r="CI3923" s="3">
        <v>14.71</v>
      </c>
      <c r="CJ3923" s="3">
        <v>22.07</v>
      </c>
      <c r="CK3923" s="3">
        <v>22.07</v>
      </c>
      <c r="CL3923" s="1" t="s">
        <v>137</v>
      </c>
      <c r="CM3923" s="1" t="s">
        <v>138</v>
      </c>
      <c r="CN3923" s="1" t="s">
        <v>139</v>
      </c>
      <c r="CP3923" s="1" t="s">
        <v>112</v>
      </c>
      <c r="CQ3923" s="1" t="s">
        <v>111</v>
      </c>
      <c r="CR3923" s="1" t="s">
        <v>112</v>
      </c>
      <c r="CS3923" s="1" t="s">
        <v>111</v>
      </c>
      <c r="CT3923" s="1" t="s">
        <v>111</v>
      </c>
      <c r="CU3923" s="1" t="s">
        <v>111</v>
      </c>
      <c r="CV3923" s="1" t="s">
        <v>138</v>
      </c>
      <c r="CW3923" s="1" t="s">
        <v>138</v>
      </c>
      <c r="CX3923" s="1">
        <v>167023528</v>
      </c>
      <c r="CY3923" s="1" t="s">
        <v>530</v>
      </c>
      <c r="CZ3923" s="1" t="s">
        <v>138</v>
      </c>
      <c r="DA3923" s="1" t="s">
        <v>111</v>
      </c>
      <c r="DB3923" s="1" t="s">
        <v>112</v>
      </c>
    </row>
    <row r="3924" spans="1:111" ht="15.6" customHeight="1" x14ac:dyDescent="0.25">
      <c r="A3924" s="1" t="s">
        <v>2043</v>
      </c>
      <c r="B3924" s="1" t="s">
        <v>142</v>
      </c>
      <c r="C3924" s="2">
        <v>44093.360755439811</v>
      </c>
      <c r="D3924" s="2">
        <v>44151</v>
      </c>
      <c r="E3924" s="1" t="s">
        <v>180</v>
      </c>
      <c r="G3924" s="1" t="s">
        <v>111</v>
      </c>
      <c r="H3924" s="1" t="s">
        <v>112</v>
      </c>
      <c r="I3924" s="1" t="s">
        <v>112</v>
      </c>
      <c r="J3924" s="1" t="s">
        <v>2044</v>
      </c>
      <c r="K3924" s="1" t="s">
        <v>2045</v>
      </c>
      <c r="L3924" s="1" t="s">
        <v>2046</v>
      </c>
      <c r="N3924" s="1" t="s">
        <v>116</v>
      </c>
      <c r="O3924" s="1" t="s">
        <v>117</v>
      </c>
      <c r="P3924" s="9">
        <v>96950</v>
      </c>
      <c r="Q3924" s="1" t="s">
        <v>118</v>
      </c>
      <c r="S3924" s="1">
        <v>16702343215</v>
      </c>
      <c r="U3924" s="1">
        <v>8121</v>
      </c>
      <c r="V3924" s="1" t="s">
        <v>119</v>
      </c>
      <c r="X3924" s="1" t="s">
        <v>2047</v>
      </c>
      <c r="Y3924" s="1" t="s">
        <v>2048</v>
      </c>
      <c r="Z3924" s="1" t="s">
        <v>2049</v>
      </c>
      <c r="AA3924" s="1" t="s">
        <v>2050</v>
      </c>
      <c r="AB3924" s="1" t="s">
        <v>2046</v>
      </c>
      <c r="AD3924" s="1" t="s">
        <v>116</v>
      </c>
      <c r="AE3924" s="1" t="s">
        <v>117</v>
      </c>
      <c r="AF3924" s="9">
        <v>96950</v>
      </c>
      <c r="AG3924" s="1" t="s">
        <v>118</v>
      </c>
      <c r="AI3924" s="1">
        <v>16702343215</v>
      </c>
      <c r="AK3924" s="1" t="s">
        <v>2051</v>
      </c>
      <c r="BC3924" s="1" t="str">
        <f>"39-5012.00"</f>
        <v>39-5012.00</v>
      </c>
      <c r="BD3924" s="1" t="s">
        <v>1831</v>
      </c>
      <c r="BE3924" s="1" t="s">
        <v>2052</v>
      </c>
      <c r="BF3924" s="1" t="s">
        <v>2053</v>
      </c>
      <c r="BG3924" s="1">
        <v>3</v>
      </c>
      <c r="BI3924" s="2">
        <v>44105</v>
      </c>
      <c r="BJ3924" s="2">
        <v>44469</v>
      </c>
      <c r="BM3924" s="1">
        <v>35</v>
      </c>
      <c r="BN3924" s="1">
        <v>7</v>
      </c>
      <c r="BO3924" s="1">
        <v>7</v>
      </c>
      <c r="BP3924" s="1">
        <v>7</v>
      </c>
      <c r="BQ3924" s="1">
        <v>0</v>
      </c>
      <c r="BR3924" s="1">
        <v>0</v>
      </c>
      <c r="BS3924" s="1">
        <v>7</v>
      </c>
      <c r="BT3924" s="1">
        <v>7</v>
      </c>
      <c r="BU3924" s="1" t="str">
        <f>"10:00 AM"</f>
        <v>10:00 AM</v>
      </c>
      <c r="BV3924" s="1" t="str">
        <f>"6:00 PM"</f>
        <v>6:00 PM</v>
      </c>
      <c r="BW3924" s="1" t="s">
        <v>230</v>
      </c>
      <c r="BX3924" s="1">
        <v>0</v>
      </c>
      <c r="BY3924" s="1">
        <v>24</v>
      </c>
      <c r="BZ3924" s="1" t="s">
        <v>112</v>
      </c>
      <c r="CA3924" s="1">
        <v>0</v>
      </c>
      <c r="CB3924" s="1" t="s">
        <v>138</v>
      </c>
      <c r="CC3924" s="1" t="s">
        <v>2054</v>
      </c>
      <c r="CD3924" s="1" t="s">
        <v>2055</v>
      </c>
      <c r="CE3924" s="1" t="s">
        <v>116</v>
      </c>
      <c r="CF3924" s="1" t="s">
        <v>117</v>
      </c>
      <c r="CG3924" s="1">
        <v>96950</v>
      </c>
      <c r="CH3924" s="3">
        <v>7.49</v>
      </c>
      <c r="CJ3924" s="3">
        <v>11.23</v>
      </c>
      <c r="CL3924" s="1" t="s">
        <v>137</v>
      </c>
      <c r="CN3924" s="1" t="s">
        <v>139</v>
      </c>
      <c r="CP3924" s="1" t="s">
        <v>112</v>
      </c>
      <c r="CQ3924" s="1" t="s">
        <v>111</v>
      </c>
      <c r="CR3924" s="1" t="s">
        <v>112</v>
      </c>
      <c r="CS3924" s="1" t="s">
        <v>111</v>
      </c>
      <c r="CT3924" s="1" t="s">
        <v>138</v>
      </c>
      <c r="CU3924" s="1" t="s">
        <v>111</v>
      </c>
      <c r="CV3924" s="1" t="s">
        <v>138</v>
      </c>
      <c r="CW3924" s="1" t="s">
        <v>2056</v>
      </c>
      <c r="CX3924" s="1">
        <v>16702343215</v>
      </c>
      <c r="CY3924" s="1" t="s">
        <v>2057</v>
      </c>
      <c r="CZ3924" s="1" t="s">
        <v>138</v>
      </c>
      <c r="DA3924" s="1" t="s">
        <v>111</v>
      </c>
      <c r="DB3924" s="1" t="s">
        <v>112</v>
      </c>
    </row>
    <row r="3925" spans="1:111" ht="15.6" customHeight="1" x14ac:dyDescent="0.25">
      <c r="A3925" s="1" t="s">
        <v>2133</v>
      </c>
      <c r="B3925" s="1" t="s">
        <v>142</v>
      </c>
      <c r="C3925" s="2">
        <v>44097.080623842594</v>
      </c>
      <c r="D3925" s="2">
        <v>44154</v>
      </c>
      <c r="E3925" s="1" t="s">
        <v>180</v>
      </c>
      <c r="G3925" s="1" t="s">
        <v>112</v>
      </c>
      <c r="H3925" s="1" t="s">
        <v>112</v>
      </c>
      <c r="I3925" s="1" t="s">
        <v>112</v>
      </c>
      <c r="J3925" s="1" t="s">
        <v>2134</v>
      </c>
      <c r="L3925" s="1" t="s">
        <v>2135</v>
      </c>
      <c r="M3925" s="1" t="s">
        <v>2136</v>
      </c>
      <c r="N3925" s="1" t="s">
        <v>167</v>
      </c>
      <c r="O3925" s="1" t="s">
        <v>117</v>
      </c>
      <c r="P3925" s="9">
        <v>96950</v>
      </c>
      <c r="Q3925" s="1" t="s">
        <v>118</v>
      </c>
      <c r="R3925" s="1" t="s">
        <v>2137</v>
      </c>
      <c r="S3925" s="1">
        <v>16702352653</v>
      </c>
      <c r="T3925" s="1">
        <v>324</v>
      </c>
      <c r="U3925" s="1">
        <v>424490</v>
      </c>
      <c r="V3925" s="1" t="s">
        <v>119</v>
      </c>
      <c r="X3925" s="1" t="s">
        <v>2138</v>
      </c>
      <c r="Y3925" s="1" t="s">
        <v>2139</v>
      </c>
      <c r="Z3925" s="1" t="s">
        <v>2140</v>
      </c>
      <c r="AA3925" s="1" t="s">
        <v>2141</v>
      </c>
      <c r="AB3925" s="1" t="s">
        <v>2135</v>
      </c>
      <c r="AC3925" s="1" t="s">
        <v>2136</v>
      </c>
      <c r="AD3925" s="1" t="s">
        <v>167</v>
      </c>
      <c r="AE3925" s="1" t="s">
        <v>117</v>
      </c>
      <c r="AF3925" s="9">
        <v>96950</v>
      </c>
      <c r="AG3925" s="1" t="s">
        <v>118</v>
      </c>
      <c r="AH3925" s="1" t="s">
        <v>1856</v>
      </c>
      <c r="AI3925" s="1">
        <v>16702352653</v>
      </c>
      <c r="AJ3925" s="1">
        <v>324</v>
      </c>
      <c r="AK3925" s="1" t="s">
        <v>2142</v>
      </c>
      <c r="BC3925" s="1" t="str">
        <f>"41-2011.00"</f>
        <v>41-2011.00</v>
      </c>
      <c r="BD3925" s="1" t="s">
        <v>2143</v>
      </c>
      <c r="BE3925" s="1" t="s">
        <v>2144</v>
      </c>
      <c r="BF3925" s="1" t="s">
        <v>2145</v>
      </c>
      <c r="BG3925" s="1">
        <v>1</v>
      </c>
      <c r="BI3925" s="2">
        <v>44105</v>
      </c>
      <c r="BJ3925" s="2">
        <v>45199</v>
      </c>
      <c r="BM3925" s="1">
        <v>35</v>
      </c>
      <c r="BN3925" s="1">
        <v>0</v>
      </c>
      <c r="BO3925" s="1">
        <v>7</v>
      </c>
      <c r="BP3925" s="1">
        <v>7</v>
      </c>
      <c r="BQ3925" s="1">
        <v>7</v>
      </c>
      <c r="BR3925" s="1">
        <v>7</v>
      </c>
      <c r="BS3925" s="1">
        <v>7</v>
      </c>
      <c r="BT3925" s="1">
        <v>0</v>
      </c>
      <c r="BU3925" s="1" t="str">
        <f>"8:00 AM"</f>
        <v>8:00 AM</v>
      </c>
      <c r="BV3925" s="1" t="str">
        <f>"4:00 PM"</f>
        <v>4:00 PM</v>
      </c>
      <c r="BW3925" s="1" t="s">
        <v>135</v>
      </c>
      <c r="BX3925" s="1">
        <v>0</v>
      </c>
      <c r="BY3925" s="1">
        <v>12</v>
      </c>
      <c r="BZ3925" s="1" t="s">
        <v>112</v>
      </c>
      <c r="CA3925" s="1">
        <v>0</v>
      </c>
      <c r="CB3925" s="1" t="s">
        <v>2146</v>
      </c>
      <c r="CC3925" s="1" t="s">
        <v>2135</v>
      </c>
      <c r="CD3925" s="1" t="s">
        <v>2136</v>
      </c>
      <c r="CE3925" s="1" t="s">
        <v>167</v>
      </c>
      <c r="CF3925" s="1" t="s">
        <v>117</v>
      </c>
      <c r="CG3925" s="1">
        <v>96950</v>
      </c>
      <c r="CH3925" s="3">
        <v>10.1</v>
      </c>
      <c r="CI3925" s="3">
        <v>11</v>
      </c>
      <c r="CJ3925" s="3">
        <v>15.15</v>
      </c>
      <c r="CK3925" s="3">
        <v>16.5</v>
      </c>
      <c r="CL3925" s="1" t="s">
        <v>137</v>
      </c>
      <c r="CM3925" s="1" t="s">
        <v>138</v>
      </c>
      <c r="CN3925" s="1" t="s">
        <v>139</v>
      </c>
      <c r="CP3925" s="1" t="s">
        <v>112</v>
      </c>
      <c r="CQ3925" s="1" t="s">
        <v>111</v>
      </c>
      <c r="CR3925" s="1" t="s">
        <v>112</v>
      </c>
      <c r="CS3925" s="1" t="s">
        <v>111</v>
      </c>
      <c r="CT3925" s="1" t="s">
        <v>138</v>
      </c>
      <c r="CU3925" s="1" t="s">
        <v>111</v>
      </c>
      <c r="CV3925" s="1" t="s">
        <v>138</v>
      </c>
      <c r="CW3925" s="1" t="s">
        <v>2147</v>
      </c>
      <c r="CX3925" s="1">
        <v>16702352653</v>
      </c>
      <c r="CY3925" s="1" t="s">
        <v>2148</v>
      </c>
      <c r="CZ3925" s="1" t="s">
        <v>380</v>
      </c>
      <c r="DA3925" s="1" t="s">
        <v>111</v>
      </c>
      <c r="DB3925" s="1" t="s">
        <v>112</v>
      </c>
    </row>
    <row r="3926" spans="1:111" ht="15.6" customHeight="1" x14ac:dyDescent="0.25">
      <c r="A3926" s="1" t="s">
        <v>2158</v>
      </c>
      <c r="B3926" s="1" t="s">
        <v>142</v>
      </c>
      <c r="C3926" s="2">
        <v>44103.030185648146</v>
      </c>
      <c r="D3926" s="2">
        <v>44467</v>
      </c>
      <c r="E3926" s="1" t="s">
        <v>110</v>
      </c>
      <c r="F3926" s="2">
        <v>44103.833333333336</v>
      </c>
      <c r="G3926" s="1" t="s">
        <v>111</v>
      </c>
      <c r="H3926" s="1" t="s">
        <v>112</v>
      </c>
      <c r="I3926" s="1" t="s">
        <v>112</v>
      </c>
      <c r="J3926" s="1" t="s">
        <v>2159</v>
      </c>
      <c r="K3926" s="1" t="s">
        <v>2160</v>
      </c>
      <c r="L3926" s="1" t="s">
        <v>2161</v>
      </c>
      <c r="M3926" s="1" t="s">
        <v>2162</v>
      </c>
      <c r="N3926" s="1" t="s">
        <v>167</v>
      </c>
      <c r="O3926" s="1" t="s">
        <v>117</v>
      </c>
      <c r="P3926" s="9">
        <v>96950</v>
      </c>
      <c r="Q3926" s="1" t="s">
        <v>118</v>
      </c>
      <c r="S3926" s="1">
        <v>16703237827</v>
      </c>
      <c r="U3926" s="1">
        <v>6111</v>
      </c>
      <c r="V3926" s="1" t="s">
        <v>119</v>
      </c>
      <c r="X3926" s="1" t="s">
        <v>2163</v>
      </c>
      <c r="Y3926" s="1" t="s">
        <v>1827</v>
      </c>
      <c r="Z3926" s="1" t="s">
        <v>2164</v>
      </c>
      <c r="AA3926" s="1" t="s">
        <v>2165</v>
      </c>
      <c r="AB3926" s="1" t="s">
        <v>2161</v>
      </c>
      <c r="AC3926" s="1" t="s">
        <v>2162</v>
      </c>
      <c r="AD3926" s="1" t="s">
        <v>167</v>
      </c>
      <c r="AE3926" s="1" t="s">
        <v>117</v>
      </c>
      <c r="AF3926" s="9">
        <v>96950</v>
      </c>
      <c r="AG3926" s="1" t="s">
        <v>118</v>
      </c>
      <c r="AI3926" s="1">
        <v>16703237827</v>
      </c>
      <c r="AK3926" s="1" t="s">
        <v>2166</v>
      </c>
      <c r="BC3926" s="1" t="str">
        <f>"37-2011.00"</f>
        <v>37-2011.00</v>
      </c>
      <c r="BD3926" s="1" t="s">
        <v>676</v>
      </c>
      <c r="BE3926" s="1" t="s">
        <v>2167</v>
      </c>
      <c r="BF3926" s="1" t="s">
        <v>2168</v>
      </c>
      <c r="BG3926" s="1">
        <v>1</v>
      </c>
      <c r="BI3926" s="2">
        <v>44105</v>
      </c>
      <c r="BJ3926" s="2">
        <v>44469</v>
      </c>
      <c r="BM3926" s="1">
        <v>40</v>
      </c>
      <c r="BN3926" s="1">
        <v>0</v>
      </c>
      <c r="BO3926" s="1">
        <v>7</v>
      </c>
      <c r="BP3926" s="1">
        <v>7</v>
      </c>
      <c r="BQ3926" s="1">
        <v>7</v>
      </c>
      <c r="BR3926" s="1">
        <v>7</v>
      </c>
      <c r="BS3926" s="1">
        <v>7</v>
      </c>
      <c r="BT3926" s="1">
        <v>5</v>
      </c>
      <c r="BU3926" s="1" t="str">
        <f>"3:00 PM"</f>
        <v>3:00 PM</v>
      </c>
      <c r="BV3926" s="1" t="str">
        <f>"10:00 PM"</f>
        <v>10:00 PM</v>
      </c>
      <c r="BW3926" s="1" t="s">
        <v>135</v>
      </c>
      <c r="BX3926" s="1">
        <v>0</v>
      </c>
      <c r="BY3926" s="1">
        <v>6</v>
      </c>
      <c r="BZ3926" s="1" t="s">
        <v>112</v>
      </c>
      <c r="CA3926" s="1">
        <v>0</v>
      </c>
      <c r="CB3926" s="4" t="s">
        <v>2169</v>
      </c>
      <c r="CC3926" s="1" t="s">
        <v>2170</v>
      </c>
      <c r="CD3926" s="1" t="s">
        <v>2171</v>
      </c>
      <c r="CE3926" s="1" t="s">
        <v>167</v>
      </c>
      <c r="CF3926" s="1" t="s">
        <v>117</v>
      </c>
      <c r="CG3926" s="1">
        <v>96950</v>
      </c>
      <c r="CH3926" s="3">
        <v>10.42</v>
      </c>
      <c r="CI3926" s="3">
        <v>10.42</v>
      </c>
      <c r="CJ3926" s="3">
        <v>15.63</v>
      </c>
      <c r="CK3926" s="3">
        <v>15.63</v>
      </c>
      <c r="CL3926" s="1" t="s">
        <v>137</v>
      </c>
      <c r="CM3926" s="1" t="s">
        <v>2172</v>
      </c>
      <c r="CN3926" s="1" t="s">
        <v>139</v>
      </c>
      <c r="CP3926" s="1" t="s">
        <v>112</v>
      </c>
      <c r="CQ3926" s="1" t="s">
        <v>111</v>
      </c>
      <c r="CR3926" s="1" t="s">
        <v>112</v>
      </c>
      <c r="CS3926" s="1" t="s">
        <v>111</v>
      </c>
      <c r="CT3926" s="1" t="s">
        <v>111</v>
      </c>
      <c r="CU3926" s="1" t="s">
        <v>111</v>
      </c>
      <c r="CV3926" s="1" t="s">
        <v>138</v>
      </c>
      <c r="CW3926" s="1" t="s">
        <v>2173</v>
      </c>
      <c r="CX3926" s="1">
        <v>16703237827</v>
      </c>
      <c r="CY3926" s="1" t="s">
        <v>2174</v>
      </c>
      <c r="CZ3926" s="1" t="s">
        <v>138</v>
      </c>
      <c r="DA3926" s="1" t="s">
        <v>111</v>
      </c>
      <c r="DB3926" s="1" t="s">
        <v>112</v>
      </c>
    </row>
    <row r="3927" spans="1:111" ht="15.6" customHeight="1" x14ac:dyDescent="0.25">
      <c r="A3927" s="1" t="s">
        <v>2208</v>
      </c>
      <c r="B3927" s="1" t="s">
        <v>142</v>
      </c>
      <c r="C3927" s="2">
        <v>44061.297939467593</v>
      </c>
      <c r="D3927" s="2">
        <v>44148</v>
      </c>
      <c r="E3927" s="1" t="s">
        <v>110</v>
      </c>
      <c r="F3927" s="2">
        <v>44102.833333333336</v>
      </c>
      <c r="G3927" s="1" t="s">
        <v>112</v>
      </c>
      <c r="H3927" s="1" t="s">
        <v>112</v>
      </c>
      <c r="I3927" s="1" t="s">
        <v>112</v>
      </c>
      <c r="J3927" s="1" t="s">
        <v>521</v>
      </c>
      <c r="K3927" s="1" t="s">
        <v>522</v>
      </c>
      <c r="L3927" s="1" t="s">
        <v>523</v>
      </c>
      <c r="M3927" s="1" t="s">
        <v>524</v>
      </c>
      <c r="N3927" s="1" t="s">
        <v>167</v>
      </c>
      <c r="O3927" s="1" t="s">
        <v>117</v>
      </c>
      <c r="P3927" s="9">
        <v>96950</v>
      </c>
      <c r="Q3927" s="1" t="s">
        <v>118</v>
      </c>
      <c r="S3927" s="1">
        <v>16702352883</v>
      </c>
      <c r="U3927" s="1">
        <v>561320</v>
      </c>
      <c r="V3927" s="1" t="s">
        <v>119</v>
      </c>
      <c r="X3927" s="1" t="s">
        <v>525</v>
      </c>
      <c r="Y3927" s="1" t="s">
        <v>526</v>
      </c>
      <c r="Z3927" s="1" t="s">
        <v>527</v>
      </c>
      <c r="AA3927" s="1" t="s">
        <v>528</v>
      </c>
      <c r="AB3927" s="1" t="s">
        <v>523</v>
      </c>
      <c r="AC3927" s="1" t="s">
        <v>529</v>
      </c>
      <c r="AD3927" s="1" t="s">
        <v>167</v>
      </c>
      <c r="AE3927" s="1" t="s">
        <v>117</v>
      </c>
      <c r="AF3927" s="9">
        <v>96950</v>
      </c>
      <c r="AG3927" s="1" t="s">
        <v>118</v>
      </c>
      <c r="AI3927" s="1">
        <v>16702352883</v>
      </c>
      <c r="AK3927" s="1" t="s">
        <v>530</v>
      </c>
      <c r="BC3927" s="1" t="str">
        <f>"31-1014.00"</f>
        <v>31-1014.00</v>
      </c>
      <c r="BD3927" s="1" t="s">
        <v>531</v>
      </c>
      <c r="BE3927" s="1" t="s">
        <v>532</v>
      </c>
      <c r="BF3927" s="1" t="s">
        <v>533</v>
      </c>
      <c r="BG3927" s="1">
        <v>2</v>
      </c>
      <c r="BI3927" s="2">
        <v>44105</v>
      </c>
      <c r="BJ3927" s="2">
        <v>44469</v>
      </c>
      <c r="BM3927" s="1">
        <v>35</v>
      </c>
      <c r="BN3927" s="1">
        <v>0</v>
      </c>
      <c r="BO3927" s="1">
        <v>7</v>
      </c>
      <c r="BP3927" s="1">
        <v>7</v>
      </c>
      <c r="BQ3927" s="1">
        <v>7</v>
      </c>
      <c r="BR3927" s="1">
        <v>7</v>
      </c>
      <c r="BS3927" s="1">
        <v>7</v>
      </c>
      <c r="BT3927" s="1">
        <v>0</v>
      </c>
      <c r="BU3927" s="1" t="str">
        <f>"9:00 AM"</f>
        <v>9:00 AM</v>
      </c>
      <c r="BV3927" s="1" t="str">
        <f>"4:00 PM"</f>
        <v>4:00 PM</v>
      </c>
      <c r="BW3927" s="1" t="s">
        <v>392</v>
      </c>
      <c r="BX3927" s="1">
        <v>6</v>
      </c>
      <c r="BY3927" s="1">
        <v>12</v>
      </c>
      <c r="BZ3927" s="1" t="s">
        <v>112</v>
      </c>
      <c r="CA3927" s="1">
        <v>0</v>
      </c>
      <c r="CB3927" s="4" t="s">
        <v>2209</v>
      </c>
      <c r="CC3927" s="1" t="s">
        <v>523</v>
      </c>
      <c r="CD3927" s="1" t="s">
        <v>535</v>
      </c>
      <c r="CE3927" s="1" t="s">
        <v>167</v>
      </c>
      <c r="CF3927" s="1" t="s">
        <v>117</v>
      </c>
      <c r="CG3927" s="1">
        <v>96950</v>
      </c>
      <c r="CH3927" s="3">
        <v>14.02</v>
      </c>
      <c r="CI3927" s="3">
        <v>14.02</v>
      </c>
      <c r="CJ3927" s="3">
        <v>21.03</v>
      </c>
      <c r="CK3927" s="3">
        <v>21.03</v>
      </c>
      <c r="CL3927" s="1" t="s">
        <v>137</v>
      </c>
      <c r="CM3927" s="1" t="s">
        <v>138</v>
      </c>
      <c r="CN3927" s="1" t="s">
        <v>139</v>
      </c>
      <c r="CP3927" s="1" t="s">
        <v>112</v>
      </c>
      <c r="CQ3927" s="1" t="s">
        <v>111</v>
      </c>
      <c r="CR3927" s="1" t="s">
        <v>112</v>
      </c>
      <c r="CS3927" s="1" t="s">
        <v>111</v>
      </c>
      <c r="CT3927" s="1" t="s">
        <v>111</v>
      </c>
      <c r="CU3927" s="1" t="s">
        <v>111</v>
      </c>
      <c r="CV3927" s="1" t="s">
        <v>138</v>
      </c>
      <c r="CW3927" s="1" t="s">
        <v>138</v>
      </c>
      <c r="CX3927" s="1">
        <v>16702352883</v>
      </c>
      <c r="CY3927" s="1" t="s">
        <v>530</v>
      </c>
      <c r="CZ3927" s="1" t="s">
        <v>138</v>
      </c>
      <c r="DA3927" s="1" t="s">
        <v>111</v>
      </c>
      <c r="DB3927" s="1" t="s">
        <v>112</v>
      </c>
    </row>
    <row r="3928" spans="1:111" ht="15.6" customHeight="1" x14ac:dyDescent="0.25">
      <c r="A3928" s="1" t="s">
        <v>2288</v>
      </c>
      <c r="B3928" s="1" t="s">
        <v>142</v>
      </c>
      <c r="C3928" s="2">
        <v>44084.848994907406</v>
      </c>
      <c r="D3928" s="2">
        <v>44173</v>
      </c>
      <c r="E3928" s="1" t="s">
        <v>180</v>
      </c>
      <c r="G3928" s="1" t="s">
        <v>112</v>
      </c>
      <c r="H3928" s="1" t="s">
        <v>112</v>
      </c>
      <c r="I3928" s="1" t="s">
        <v>112</v>
      </c>
      <c r="J3928" s="1" t="s">
        <v>2289</v>
      </c>
      <c r="L3928" s="1" t="s">
        <v>2290</v>
      </c>
      <c r="M3928" s="1" t="s">
        <v>2291</v>
      </c>
      <c r="N3928" s="1" t="s">
        <v>116</v>
      </c>
      <c r="O3928" s="1" t="s">
        <v>117</v>
      </c>
      <c r="P3928" s="9">
        <v>96950</v>
      </c>
      <c r="Q3928" s="1" t="s">
        <v>118</v>
      </c>
      <c r="S3928" s="1">
        <v>16702356238</v>
      </c>
      <c r="U3928" s="1">
        <v>56132</v>
      </c>
      <c r="V3928" s="1" t="s">
        <v>119</v>
      </c>
      <c r="X3928" s="1" t="s">
        <v>2292</v>
      </c>
      <c r="Y3928" s="1" t="s">
        <v>2293</v>
      </c>
      <c r="Z3928" s="1" t="s">
        <v>2294</v>
      </c>
      <c r="AA3928" s="1" t="s">
        <v>2295</v>
      </c>
      <c r="AB3928" s="1" t="s">
        <v>2290</v>
      </c>
      <c r="AC3928" s="1" t="s">
        <v>2291</v>
      </c>
      <c r="AD3928" s="1" t="s">
        <v>116</v>
      </c>
      <c r="AE3928" s="1" t="s">
        <v>117</v>
      </c>
      <c r="AF3928" s="9">
        <v>96950</v>
      </c>
      <c r="AG3928" s="1" t="s">
        <v>118</v>
      </c>
      <c r="AI3928" s="1">
        <v>16702356238</v>
      </c>
      <c r="AK3928" s="1" t="s">
        <v>2296</v>
      </c>
      <c r="BC3928" s="1" t="str">
        <f>"37-2011.00"</f>
        <v>37-2011.00</v>
      </c>
      <c r="BD3928" s="1" t="s">
        <v>676</v>
      </c>
      <c r="BE3928" s="1" t="s">
        <v>2297</v>
      </c>
      <c r="BF3928" s="1" t="s">
        <v>2298</v>
      </c>
      <c r="BG3928" s="1">
        <v>15</v>
      </c>
      <c r="BI3928" s="2">
        <v>44105</v>
      </c>
      <c r="BJ3928" s="2">
        <v>44469</v>
      </c>
      <c r="BM3928" s="1">
        <v>35</v>
      </c>
      <c r="BN3928" s="1">
        <v>0</v>
      </c>
      <c r="BO3928" s="1">
        <v>7</v>
      </c>
      <c r="BP3928" s="1">
        <v>7</v>
      </c>
      <c r="BQ3928" s="1">
        <v>7</v>
      </c>
      <c r="BR3928" s="1">
        <v>7</v>
      </c>
      <c r="BS3928" s="1">
        <v>7</v>
      </c>
      <c r="BT3928" s="1">
        <v>0</v>
      </c>
      <c r="BU3928" s="1" t="str">
        <f>"8:00 AM"</f>
        <v>8:00 AM</v>
      </c>
      <c r="BV3928" s="1" t="str">
        <f>"4:00 PM"</f>
        <v>4:00 PM</v>
      </c>
      <c r="BW3928" s="1" t="s">
        <v>135</v>
      </c>
      <c r="BX3928" s="1">
        <v>0</v>
      </c>
      <c r="BY3928" s="1">
        <v>12</v>
      </c>
      <c r="BZ3928" s="1" t="s">
        <v>112</v>
      </c>
      <c r="CA3928" s="1">
        <v>0</v>
      </c>
      <c r="CB3928" s="1" t="s">
        <v>2299</v>
      </c>
      <c r="CC3928" s="1" t="s">
        <v>2300</v>
      </c>
      <c r="CD3928" s="1" t="s">
        <v>1460</v>
      </c>
      <c r="CE3928" s="1" t="s">
        <v>116</v>
      </c>
      <c r="CF3928" s="1" t="s">
        <v>117</v>
      </c>
      <c r="CG3928" s="1">
        <v>96950</v>
      </c>
      <c r="CH3928" s="3">
        <v>10.42</v>
      </c>
      <c r="CI3928" s="3">
        <v>10.42</v>
      </c>
      <c r="CJ3928" s="3">
        <v>15.63</v>
      </c>
      <c r="CK3928" s="3">
        <v>15.63</v>
      </c>
      <c r="CL3928" s="1" t="s">
        <v>137</v>
      </c>
      <c r="CM3928" s="1" t="s">
        <v>138</v>
      </c>
      <c r="CN3928" s="1" t="s">
        <v>139</v>
      </c>
      <c r="CP3928" s="1" t="s">
        <v>112</v>
      </c>
      <c r="CQ3928" s="1" t="s">
        <v>111</v>
      </c>
      <c r="CR3928" s="1" t="s">
        <v>112</v>
      </c>
      <c r="CS3928" s="1" t="s">
        <v>111</v>
      </c>
      <c r="CT3928" s="1" t="s">
        <v>138</v>
      </c>
      <c r="CU3928" s="1" t="s">
        <v>111</v>
      </c>
      <c r="CV3928" s="1" t="s">
        <v>111</v>
      </c>
      <c r="CW3928" s="1" t="s">
        <v>138</v>
      </c>
      <c r="CX3928" s="1">
        <v>16702356238</v>
      </c>
      <c r="CY3928" s="1" t="s">
        <v>2296</v>
      </c>
      <c r="CZ3928" s="1" t="s">
        <v>138</v>
      </c>
      <c r="DA3928" s="1" t="s">
        <v>111</v>
      </c>
      <c r="DB3928" s="1" t="s">
        <v>112</v>
      </c>
    </row>
    <row r="3929" spans="1:111" ht="15.6" customHeight="1" x14ac:dyDescent="0.25">
      <c r="A3929" s="1" t="s">
        <v>2352</v>
      </c>
      <c r="B3929" s="1" t="s">
        <v>142</v>
      </c>
      <c r="C3929" s="2">
        <v>44049.19011851852</v>
      </c>
      <c r="D3929" s="2">
        <v>44124</v>
      </c>
      <c r="E3929" s="1" t="s">
        <v>110</v>
      </c>
      <c r="F3929" s="2">
        <v>44103.833333333336</v>
      </c>
      <c r="G3929" s="1" t="s">
        <v>111</v>
      </c>
      <c r="H3929" s="1" t="s">
        <v>112</v>
      </c>
      <c r="I3929" s="1" t="s">
        <v>112</v>
      </c>
      <c r="J3929" s="1" t="s">
        <v>2353</v>
      </c>
      <c r="K3929" s="1" t="s">
        <v>2354</v>
      </c>
      <c r="L3929" s="1" t="s">
        <v>2355</v>
      </c>
      <c r="M3929" s="1" t="s">
        <v>2356</v>
      </c>
      <c r="N3929" s="1" t="s">
        <v>167</v>
      </c>
      <c r="O3929" s="1" t="s">
        <v>117</v>
      </c>
      <c r="P3929" s="9">
        <v>96950</v>
      </c>
      <c r="Q3929" s="1" t="s">
        <v>118</v>
      </c>
      <c r="S3929" s="1">
        <v>16702858581</v>
      </c>
      <c r="U3929" s="1">
        <v>311421</v>
      </c>
      <c r="V3929" s="1" t="s">
        <v>119</v>
      </c>
      <c r="X3929" s="1" t="s">
        <v>2357</v>
      </c>
      <c r="Y3929" s="1" t="s">
        <v>2358</v>
      </c>
      <c r="AA3929" s="1" t="s">
        <v>1184</v>
      </c>
      <c r="AB3929" s="1" t="s">
        <v>2359</v>
      </c>
      <c r="AC3929" s="1" t="s">
        <v>2360</v>
      </c>
      <c r="AD3929" s="1" t="s">
        <v>116</v>
      </c>
      <c r="AE3929" s="1" t="s">
        <v>117</v>
      </c>
      <c r="AF3929" s="9">
        <v>96950</v>
      </c>
      <c r="AG3929" s="1" t="s">
        <v>118</v>
      </c>
      <c r="AI3929" s="1">
        <v>16704830001</v>
      </c>
      <c r="AK3929" s="1" t="s">
        <v>2361</v>
      </c>
      <c r="BC3929" s="1" t="str">
        <f>"51-9012.00"</f>
        <v>51-9012.00</v>
      </c>
      <c r="BD3929" s="1" t="s">
        <v>2362</v>
      </c>
      <c r="BE3929" s="1" t="s">
        <v>2363</v>
      </c>
      <c r="BF3929" s="1" t="s">
        <v>2364</v>
      </c>
      <c r="BG3929" s="1">
        <v>1</v>
      </c>
      <c r="BI3929" s="2">
        <v>44105</v>
      </c>
      <c r="BJ3929" s="2">
        <v>44469</v>
      </c>
      <c r="BM3929" s="1">
        <v>40</v>
      </c>
      <c r="BN3929" s="1">
        <v>0</v>
      </c>
      <c r="BO3929" s="1">
        <v>8</v>
      </c>
      <c r="BP3929" s="1">
        <v>8</v>
      </c>
      <c r="BQ3929" s="1">
        <v>8</v>
      </c>
      <c r="BR3929" s="1">
        <v>8</v>
      </c>
      <c r="BS3929" s="1">
        <v>8</v>
      </c>
      <c r="BT3929" s="1">
        <v>0</v>
      </c>
      <c r="BU3929" s="1" t="str">
        <f>"8:00 AM"</f>
        <v>8:00 AM</v>
      </c>
      <c r="BV3929" s="1" t="str">
        <f>"5:00 PM"</f>
        <v>5:00 PM</v>
      </c>
      <c r="BW3929" s="1" t="s">
        <v>135</v>
      </c>
      <c r="BX3929" s="1">
        <v>0</v>
      </c>
      <c r="BY3929" s="1">
        <v>12</v>
      </c>
      <c r="BZ3929" s="1" t="s">
        <v>112</v>
      </c>
      <c r="CA3929" s="1">
        <v>0</v>
      </c>
      <c r="CB3929" s="1" t="s">
        <v>2365</v>
      </c>
      <c r="CC3929" s="1" t="s">
        <v>2366</v>
      </c>
      <c r="CD3929" s="1" t="s">
        <v>2356</v>
      </c>
      <c r="CE3929" s="1" t="s">
        <v>116</v>
      </c>
      <c r="CF3929" s="1" t="s">
        <v>117</v>
      </c>
      <c r="CG3929" s="1">
        <v>96950</v>
      </c>
      <c r="CH3929" s="3">
        <v>15.49</v>
      </c>
      <c r="CI3929" s="3">
        <v>15.49</v>
      </c>
      <c r="CJ3929" s="3">
        <v>23.24</v>
      </c>
      <c r="CK3929" s="3">
        <v>23.24</v>
      </c>
      <c r="CL3929" s="1" t="s">
        <v>137</v>
      </c>
      <c r="CN3929" s="1" t="s">
        <v>139</v>
      </c>
      <c r="CP3929" s="1" t="s">
        <v>112</v>
      </c>
      <c r="CQ3929" s="1" t="s">
        <v>111</v>
      </c>
      <c r="CR3929" s="1" t="s">
        <v>112</v>
      </c>
      <c r="CS3929" s="1" t="s">
        <v>111</v>
      </c>
      <c r="CT3929" s="1" t="s">
        <v>138</v>
      </c>
      <c r="CU3929" s="1" t="s">
        <v>111</v>
      </c>
      <c r="CV3929" s="1" t="s">
        <v>138</v>
      </c>
      <c r="CW3929" s="1" t="s">
        <v>2367</v>
      </c>
      <c r="CX3929" s="1">
        <v>16702858581</v>
      </c>
      <c r="CY3929" s="1" t="s">
        <v>2368</v>
      </c>
      <c r="CZ3929" s="1" t="s">
        <v>138</v>
      </c>
      <c r="DA3929" s="1" t="s">
        <v>111</v>
      </c>
      <c r="DB3929" s="1" t="s">
        <v>112</v>
      </c>
    </row>
    <row r="3930" spans="1:111" ht="15.6" customHeight="1" x14ac:dyDescent="0.25">
      <c r="A3930" s="1" t="s">
        <v>2476</v>
      </c>
      <c r="B3930" s="1" t="s">
        <v>142</v>
      </c>
      <c r="C3930" s="2">
        <v>44263.317840509262</v>
      </c>
      <c r="D3930" s="2">
        <v>44306</v>
      </c>
      <c r="E3930" s="1" t="s">
        <v>110</v>
      </c>
      <c r="F3930" s="2">
        <v>44438.833333333336</v>
      </c>
      <c r="G3930" s="1" t="s">
        <v>111</v>
      </c>
      <c r="H3930" s="1" t="s">
        <v>112</v>
      </c>
      <c r="I3930" s="1" t="s">
        <v>112</v>
      </c>
      <c r="J3930" s="1" t="s">
        <v>2477</v>
      </c>
      <c r="L3930" s="1" t="s">
        <v>2070</v>
      </c>
      <c r="M3930" s="1" t="s">
        <v>2478</v>
      </c>
      <c r="N3930" s="1" t="s">
        <v>116</v>
      </c>
      <c r="O3930" s="1" t="s">
        <v>117</v>
      </c>
      <c r="P3930" s="9">
        <v>96950</v>
      </c>
      <c r="Q3930" s="1" t="s">
        <v>118</v>
      </c>
      <c r="R3930" s="1" t="s">
        <v>138</v>
      </c>
      <c r="S3930" s="1">
        <v>16702330349</v>
      </c>
      <c r="U3930" s="1">
        <v>56132</v>
      </c>
      <c r="V3930" s="1" t="s">
        <v>2479</v>
      </c>
      <c r="W3930" s="1" t="s">
        <v>111</v>
      </c>
      <c r="X3930" s="1" t="s">
        <v>2480</v>
      </c>
      <c r="Y3930" s="1" t="s">
        <v>2481</v>
      </c>
      <c r="Z3930" s="1" t="s">
        <v>2482</v>
      </c>
      <c r="AA3930" s="1" t="s">
        <v>2483</v>
      </c>
      <c r="AB3930" s="1" t="s">
        <v>2070</v>
      </c>
      <c r="AC3930" s="1" t="s">
        <v>2478</v>
      </c>
      <c r="AD3930" s="1" t="s">
        <v>116</v>
      </c>
      <c r="AE3930" s="1" t="s">
        <v>117</v>
      </c>
      <c r="AF3930" s="9">
        <v>96950</v>
      </c>
      <c r="AG3930" s="1" t="s">
        <v>118</v>
      </c>
      <c r="AH3930" s="1" t="s">
        <v>138</v>
      </c>
      <c r="AI3930" s="1">
        <v>16702330349</v>
      </c>
      <c r="AK3930" s="1" t="s">
        <v>2484</v>
      </c>
      <c r="BC3930" s="1" t="str">
        <f>"37-2012.00"</f>
        <v>37-2012.00</v>
      </c>
      <c r="BD3930" s="1" t="s">
        <v>576</v>
      </c>
      <c r="BE3930" s="1" t="s">
        <v>2485</v>
      </c>
      <c r="BF3930" s="1" t="s">
        <v>2486</v>
      </c>
      <c r="BG3930" s="1">
        <v>1</v>
      </c>
      <c r="BI3930" s="2">
        <v>44440</v>
      </c>
      <c r="BJ3930" s="2">
        <v>45535</v>
      </c>
      <c r="BM3930" s="1">
        <v>35</v>
      </c>
      <c r="BN3930" s="1">
        <v>0</v>
      </c>
      <c r="BO3930" s="1">
        <v>7</v>
      </c>
      <c r="BP3930" s="1">
        <v>7</v>
      </c>
      <c r="BQ3930" s="1">
        <v>7</v>
      </c>
      <c r="BR3930" s="1">
        <v>7</v>
      </c>
      <c r="BS3930" s="1">
        <v>7</v>
      </c>
      <c r="BT3930" s="1">
        <v>0</v>
      </c>
      <c r="BU3930" s="1" t="str">
        <f>"8:00 AM"</f>
        <v>8:00 AM</v>
      </c>
      <c r="BV3930" s="1" t="str">
        <f>"4:00 PM"</f>
        <v>4:00 PM</v>
      </c>
      <c r="BW3930" s="1" t="s">
        <v>230</v>
      </c>
      <c r="BX3930" s="1">
        <v>0</v>
      </c>
      <c r="BY3930" s="1">
        <v>3</v>
      </c>
      <c r="BZ3930" s="1" t="s">
        <v>112</v>
      </c>
      <c r="CA3930" s="1">
        <v>0</v>
      </c>
      <c r="CB3930" s="1" t="s">
        <v>2487</v>
      </c>
      <c r="CC3930" s="1" t="s">
        <v>115</v>
      </c>
      <c r="CD3930" s="1" t="s">
        <v>2488</v>
      </c>
      <c r="CE3930" s="1" t="s">
        <v>116</v>
      </c>
      <c r="CF3930" s="1" t="s">
        <v>117</v>
      </c>
      <c r="CG3930" s="1">
        <v>96950</v>
      </c>
      <c r="CH3930" s="3">
        <v>7.59</v>
      </c>
      <c r="CI3930" s="3">
        <v>7.59</v>
      </c>
      <c r="CJ3930" s="3">
        <v>0</v>
      </c>
      <c r="CK3930" s="3">
        <v>0</v>
      </c>
      <c r="CL3930" s="1" t="s">
        <v>137</v>
      </c>
      <c r="CM3930" s="1" t="s">
        <v>138</v>
      </c>
      <c r="CN3930" s="1" t="s">
        <v>139</v>
      </c>
      <c r="CP3930" s="1" t="s">
        <v>112</v>
      </c>
      <c r="CQ3930" s="1" t="s">
        <v>111</v>
      </c>
      <c r="CR3930" s="1" t="s">
        <v>112</v>
      </c>
      <c r="CS3930" s="1" t="s">
        <v>112</v>
      </c>
      <c r="CT3930" s="1" t="s">
        <v>138</v>
      </c>
      <c r="CU3930" s="1" t="s">
        <v>111</v>
      </c>
      <c r="CV3930" s="1" t="s">
        <v>138</v>
      </c>
      <c r="CW3930" s="1" t="s">
        <v>138</v>
      </c>
      <c r="CX3930" s="1">
        <v>16702330349</v>
      </c>
      <c r="CY3930" s="1" t="s">
        <v>2489</v>
      </c>
      <c r="CZ3930" s="1" t="s">
        <v>138</v>
      </c>
      <c r="DA3930" s="1" t="s">
        <v>111</v>
      </c>
      <c r="DB3930" s="1" t="s">
        <v>111</v>
      </c>
    </row>
    <row r="3931" spans="1:111" ht="15.6" customHeight="1" x14ac:dyDescent="0.25">
      <c r="A3931" s="1" t="s">
        <v>2818</v>
      </c>
      <c r="B3931" s="1" t="s">
        <v>142</v>
      </c>
      <c r="C3931" s="2">
        <v>44341.058712731479</v>
      </c>
      <c r="D3931" s="2">
        <v>44341</v>
      </c>
      <c r="E3931" s="1" t="s">
        <v>110</v>
      </c>
      <c r="F3931" s="2">
        <v>44103.833333333336</v>
      </c>
      <c r="G3931" s="1" t="s">
        <v>112</v>
      </c>
      <c r="H3931" s="1" t="s">
        <v>112</v>
      </c>
      <c r="I3931" s="1" t="s">
        <v>112</v>
      </c>
      <c r="J3931" s="1" t="s">
        <v>1425</v>
      </c>
      <c r="K3931" s="1" t="s">
        <v>1426</v>
      </c>
      <c r="L3931" s="1" t="s">
        <v>1427</v>
      </c>
      <c r="M3931" s="1" t="s">
        <v>1428</v>
      </c>
      <c r="N3931" s="1" t="s">
        <v>167</v>
      </c>
      <c r="O3931" s="1" t="s">
        <v>117</v>
      </c>
      <c r="P3931" s="9">
        <v>96950</v>
      </c>
      <c r="Q3931" s="1" t="s">
        <v>118</v>
      </c>
      <c r="S3931" s="1">
        <v>16707831118</v>
      </c>
      <c r="U3931" s="1">
        <v>56152</v>
      </c>
      <c r="V3931" s="1" t="s">
        <v>119</v>
      </c>
      <c r="X3931" s="1" t="s">
        <v>1429</v>
      </c>
      <c r="Y3931" s="1" t="s">
        <v>1430</v>
      </c>
      <c r="AA3931" s="1" t="s">
        <v>1431</v>
      </c>
      <c r="AB3931" s="1" t="s">
        <v>1432</v>
      </c>
      <c r="AC3931" s="1" t="s">
        <v>1433</v>
      </c>
      <c r="AD3931" s="1" t="s">
        <v>167</v>
      </c>
      <c r="AE3931" s="1" t="s">
        <v>117</v>
      </c>
      <c r="AF3931" s="9">
        <v>96950</v>
      </c>
      <c r="AG3931" s="1" t="s">
        <v>118</v>
      </c>
      <c r="AI3931" s="1">
        <v>16707831118</v>
      </c>
      <c r="AK3931" s="1" t="s">
        <v>1434</v>
      </c>
      <c r="BC3931" s="1" t="str">
        <f>"39-7011.00"</f>
        <v>39-7011.00</v>
      </c>
      <c r="BD3931" s="1" t="s">
        <v>1435</v>
      </c>
      <c r="BE3931" s="1" t="s">
        <v>1436</v>
      </c>
      <c r="BF3931" s="1" t="s">
        <v>1437</v>
      </c>
      <c r="BG3931" s="1">
        <v>2</v>
      </c>
      <c r="BI3931" s="2">
        <v>44105</v>
      </c>
      <c r="BJ3931" s="2">
        <v>44469</v>
      </c>
      <c r="BM3931" s="1">
        <v>40</v>
      </c>
      <c r="BN3931" s="1">
        <v>8</v>
      </c>
      <c r="BO3931" s="1">
        <v>0</v>
      </c>
      <c r="BP3931" s="1">
        <v>0</v>
      </c>
      <c r="BQ3931" s="1">
        <v>8</v>
      </c>
      <c r="BR3931" s="1">
        <v>8</v>
      </c>
      <c r="BS3931" s="1">
        <v>8</v>
      </c>
      <c r="BT3931" s="1">
        <v>8</v>
      </c>
      <c r="BU3931" s="1" t="str">
        <f>"8:00 AM"</f>
        <v>8:00 AM</v>
      </c>
      <c r="BV3931" s="1" t="str">
        <f>"5:00 PM"</f>
        <v>5:00 PM</v>
      </c>
      <c r="BW3931" s="1" t="s">
        <v>135</v>
      </c>
      <c r="BX3931" s="1">
        <v>0</v>
      </c>
      <c r="BY3931" s="1">
        <v>6</v>
      </c>
      <c r="BZ3931" s="1" t="s">
        <v>112</v>
      </c>
      <c r="CB3931" s="1" t="s">
        <v>1438</v>
      </c>
      <c r="CC3931" s="1" t="s">
        <v>1427</v>
      </c>
      <c r="CD3931" s="1" t="s">
        <v>1433</v>
      </c>
      <c r="CE3931" s="1" t="s">
        <v>167</v>
      </c>
      <c r="CF3931" s="1" t="s">
        <v>117</v>
      </c>
      <c r="CG3931" s="1">
        <v>96950</v>
      </c>
      <c r="CH3931" s="3">
        <v>12.14</v>
      </c>
      <c r="CI3931" s="3">
        <v>12.14</v>
      </c>
      <c r="CJ3931" s="3">
        <v>18.21</v>
      </c>
      <c r="CK3931" s="3">
        <v>18.21</v>
      </c>
      <c r="CL3931" s="1" t="s">
        <v>137</v>
      </c>
      <c r="CM3931" s="1" t="s">
        <v>331</v>
      </c>
      <c r="CN3931" s="1" t="s">
        <v>139</v>
      </c>
      <c r="CP3931" s="1" t="s">
        <v>112</v>
      </c>
      <c r="CQ3931" s="1" t="s">
        <v>111</v>
      </c>
      <c r="CR3931" s="1" t="s">
        <v>112</v>
      </c>
      <c r="CS3931" s="1" t="s">
        <v>111</v>
      </c>
      <c r="CT3931" s="1" t="s">
        <v>138</v>
      </c>
      <c r="CU3931" s="1" t="s">
        <v>111</v>
      </c>
      <c r="CV3931" s="1" t="s">
        <v>138</v>
      </c>
      <c r="CW3931" s="1" t="s">
        <v>1439</v>
      </c>
      <c r="CX3931" s="1">
        <v>16707831118</v>
      </c>
      <c r="CY3931" s="1" t="s">
        <v>1434</v>
      </c>
      <c r="CZ3931" s="1" t="s">
        <v>331</v>
      </c>
      <c r="DA3931" s="1" t="s">
        <v>111</v>
      </c>
      <c r="DB3931" s="1" t="s">
        <v>112</v>
      </c>
    </row>
    <row r="3932" spans="1:111" ht="15.6" customHeight="1" x14ac:dyDescent="0.25">
      <c r="A3932" s="1" t="s">
        <v>2865</v>
      </c>
      <c r="B3932" s="1" t="s">
        <v>142</v>
      </c>
      <c r="C3932" s="2">
        <v>44359.149074768517</v>
      </c>
      <c r="D3932" s="2">
        <v>44396</v>
      </c>
      <c r="E3932" s="1" t="s">
        <v>180</v>
      </c>
      <c r="G3932" s="1" t="s">
        <v>112</v>
      </c>
      <c r="H3932" s="1" t="s">
        <v>112</v>
      </c>
      <c r="I3932" s="1" t="s">
        <v>112</v>
      </c>
      <c r="J3932" s="1" t="s">
        <v>633</v>
      </c>
      <c r="L3932" s="1" t="s">
        <v>634</v>
      </c>
      <c r="M3932" s="1" t="s">
        <v>2866</v>
      </c>
      <c r="N3932" s="1" t="s">
        <v>167</v>
      </c>
      <c r="O3932" s="1" t="s">
        <v>117</v>
      </c>
      <c r="P3932" s="9">
        <v>96950</v>
      </c>
      <c r="Q3932" s="1" t="s">
        <v>118</v>
      </c>
      <c r="S3932" s="1">
        <v>16702358722</v>
      </c>
      <c r="U3932" s="1">
        <v>561720</v>
      </c>
      <c r="V3932" s="1" t="s">
        <v>2479</v>
      </c>
      <c r="W3932" s="1" t="s">
        <v>111</v>
      </c>
      <c r="X3932" s="1" t="s">
        <v>636</v>
      </c>
      <c r="Y3932" s="1" t="s">
        <v>637</v>
      </c>
      <c r="Z3932" s="1" t="s">
        <v>2769</v>
      </c>
      <c r="AA3932" s="1" t="s">
        <v>639</v>
      </c>
      <c r="AB3932" s="1" t="s">
        <v>1000</v>
      </c>
      <c r="AD3932" s="1" t="s">
        <v>167</v>
      </c>
      <c r="AE3932" s="1" t="s">
        <v>117</v>
      </c>
      <c r="AF3932" s="9">
        <v>96950</v>
      </c>
      <c r="AG3932" s="1" t="s">
        <v>118</v>
      </c>
      <c r="AI3932" s="1">
        <v>16709890917</v>
      </c>
      <c r="AK3932" s="1" t="s">
        <v>641</v>
      </c>
      <c r="BC3932" s="1" t="str">
        <f>"35-3021.00"</f>
        <v>35-3021.00</v>
      </c>
      <c r="BD3932" s="1" t="s">
        <v>2867</v>
      </c>
      <c r="BE3932" s="1" t="s">
        <v>2868</v>
      </c>
      <c r="BF3932" s="1" t="s">
        <v>2869</v>
      </c>
      <c r="BG3932" s="1">
        <v>6</v>
      </c>
      <c r="BI3932" s="2">
        <v>44470</v>
      </c>
      <c r="BJ3932" s="2">
        <v>44834</v>
      </c>
      <c r="BM3932" s="1">
        <v>35</v>
      </c>
      <c r="BN3932" s="1">
        <v>0</v>
      </c>
      <c r="BO3932" s="1">
        <v>7</v>
      </c>
      <c r="BP3932" s="1">
        <v>7</v>
      </c>
      <c r="BQ3932" s="1">
        <v>7</v>
      </c>
      <c r="BR3932" s="1">
        <v>7</v>
      </c>
      <c r="BS3932" s="1">
        <v>7</v>
      </c>
      <c r="BT3932" s="1">
        <v>0</v>
      </c>
      <c r="BU3932" s="1" t="str">
        <f>"9:00 AM"</f>
        <v>9:00 AM</v>
      </c>
      <c r="BV3932" s="1" t="str">
        <f>"5:00 PM"</f>
        <v>5:00 PM</v>
      </c>
      <c r="BW3932" s="1" t="s">
        <v>135</v>
      </c>
      <c r="BX3932" s="1">
        <v>0</v>
      </c>
      <c r="BY3932" s="1">
        <v>3</v>
      </c>
      <c r="BZ3932" s="1" t="s">
        <v>112</v>
      </c>
      <c r="CB3932" s="1" t="s">
        <v>2870</v>
      </c>
      <c r="CC3932" s="1" t="s">
        <v>2871</v>
      </c>
      <c r="CE3932" s="1" t="s">
        <v>167</v>
      </c>
      <c r="CF3932" s="1" t="s">
        <v>117</v>
      </c>
      <c r="CG3932" s="1">
        <v>96950</v>
      </c>
      <c r="CH3932" s="3">
        <v>8.15</v>
      </c>
      <c r="CI3932" s="3">
        <v>8.15</v>
      </c>
      <c r="CJ3932" s="3">
        <v>12.23</v>
      </c>
      <c r="CK3932" s="3">
        <v>12.23</v>
      </c>
      <c r="CL3932" s="1" t="s">
        <v>137</v>
      </c>
      <c r="CN3932" s="1" t="s">
        <v>139</v>
      </c>
      <c r="CP3932" s="1" t="s">
        <v>111</v>
      </c>
      <c r="CQ3932" s="1" t="s">
        <v>111</v>
      </c>
      <c r="CR3932" s="1" t="s">
        <v>111</v>
      </c>
      <c r="CS3932" s="1" t="s">
        <v>111</v>
      </c>
      <c r="CT3932" s="1" t="s">
        <v>111</v>
      </c>
      <c r="CU3932" s="1" t="s">
        <v>111</v>
      </c>
      <c r="CV3932" s="1" t="s">
        <v>111</v>
      </c>
      <c r="CW3932" s="1" t="s">
        <v>1004</v>
      </c>
      <c r="CX3932" s="1">
        <v>16709890917</v>
      </c>
      <c r="CY3932" s="1" t="s">
        <v>641</v>
      </c>
      <c r="CZ3932" s="1" t="s">
        <v>645</v>
      </c>
      <c r="DA3932" s="1" t="s">
        <v>111</v>
      </c>
      <c r="DB3932" s="1" t="s">
        <v>111</v>
      </c>
    </row>
    <row r="3933" spans="1:111" ht="15.6" customHeight="1" x14ac:dyDescent="0.25">
      <c r="A3933" s="1" t="s">
        <v>3289</v>
      </c>
      <c r="B3933" s="1" t="s">
        <v>142</v>
      </c>
      <c r="C3933" s="2">
        <v>44378.116783912039</v>
      </c>
      <c r="D3933" s="2">
        <v>44430</v>
      </c>
      <c r="E3933" s="1" t="s">
        <v>180</v>
      </c>
      <c r="G3933" s="1" t="s">
        <v>111</v>
      </c>
      <c r="H3933" s="1" t="s">
        <v>112</v>
      </c>
      <c r="I3933" s="1" t="s">
        <v>112</v>
      </c>
      <c r="J3933" s="1" t="s">
        <v>3290</v>
      </c>
      <c r="K3933" s="1" t="s">
        <v>3291</v>
      </c>
      <c r="L3933" s="1" t="s">
        <v>3292</v>
      </c>
      <c r="M3933" s="1" t="s">
        <v>3086</v>
      </c>
      <c r="N3933" s="1" t="s">
        <v>167</v>
      </c>
      <c r="O3933" s="1" t="s">
        <v>117</v>
      </c>
      <c r="P3933" s="9">
        <v>96950</v>
      </c>
      <c r="Q3933" s="1" t="s">
        <v>118</v>
      </c>
      <c r="S3933" s="1">
        <v>16702331420</v>
      </c>
      <c r="U3933" s="1">
        <v>72111</v>
      </c>
      <c r="V3933" s="1" t="s">
        <v>119</v>
      </c>
      <c r="X3933" s="1" t="s">
        <v>704</v>
      </c>
      <c r="Y3933" s="1" t="s">
        <v>705</v>
      </c>
      <c r="AA3933" s="1" t="s">
        <v>706</v>
      </c>
      <c r="AB3933" s="1" t="s">
        <v>3293</v>
      </c>
      <c r="AC3933" s="1" t="s">
        <v>3294</v>
      </c>
      <c r="AD3933" s="1" t="s">
        <v>167</v>
      </c>
      <c r="AE3933" s="1" t="s">
        <v>117</v>
      </c>
      <c r="AF3933" s="9">
        <v>96950</v>
      </c>
      <c r="AG3933" s="1" t="s">
        <v>118</v>
      </c>
      <c r="AI3933" s="1">
        <v>16702353715</v>
      </c>
      <c r="AK3933" s="1" t="s">
        <v>709</v>
      </c>
      <c r="BC3933" s="1" t="str">
        <f>"49-9071.00"</f>
        <v>49-9071.00</v>
      </c>
      <c r="BD3933" s="1" t="s">
        <v>214</v>
      </c>
      <c r="BE3933" s="1" t="s">
        <v>3295</v>
      </c>
      <c r="BF3933" s="1" t="s">
        <v>3296</v>
      </c>
      <c r="BG3933" s="1">
        <v>1</v>
      </c>
      <c r="BI3933" s="2">
        <v>44470</v>
      </c>
      <c r="BJ3933" s="2">
        <v>44834</v>
      </c>
      <c r="BM3933" s="1">
        <v>35</v>
      </c>
      <c r="BN3933" s="1">
        <v>0</v>
      </c>
      <c r="BO3933" s="1">
        <v>7</v>
      </c>
      <c r="BP3933" s="1">
        <v>7</v>
      </c>
      <c r="BQ3933" s="1">
        <v>7</v>
      </c>
      <c r="BR3933" s="1">
        <v>7</v>
      </c>
      <c r="BS3933" s="1">
        <v>7</v>
      </c>
      <c r="BT3933" s="1">
        <v>0</v>
      </c>
      <c r="BU3933" s="1" t="str">
        <f>"2:00 PM"</f>
        <v>2:00 PM</v>
      </c>
      <c r="BV3933" s="1" t="str">
        <f>"10:00 PM"</f>
        <v>10:00 PM</v>
      </c>
      <c r="BW3933" s="1" t="s">
        <v>135</v>
      </c>
      <c r="BX3933" s="1">
        <v>0</v>
      </c>
      <c r="BY3933" s="1">
        <v>12</v>
      </c>
      <c r="BZ3933" s="1" t="s">
        <v>112</v>
      </c>
      <c r="CB3933" s="1" t="s">
        <v>3297</v>
      </c>
      <c r="CC3933" s="1" t="s">
        <v>3292</v>
      </c>
      <c r="CD3933" s="1" t="s">
        <v>3086</v>
      </c>
      <c r="CE3933" s="1" t="s">
        <v>167</v>
      </c>
      <c r="CF3933" s="1" t="s">
        <v>117</v>
      </c>
      <c r="CG3933" s="1">
        <v>96950</v>
      </c>
      <c r="CH3933" s="3">
        <v>8.33</v>
      </c>
      <c r="CI3933" s="3">
        <v>9.33</v>
      </c>
      <c r="CJ3933" s="3">
        <v>12.5</v>
      </c>
      <c r="CK3933" s="3">
        <v>14</v>
      </c>
      <c r="CL3933" s="1" t="s">
        <v>137</v>
      </c>
      <c r="CM3933" s="1" t="s">
        <v>713</v>
      </c>
      <c r="CN3933" s="1" t="s">
        <v>139</v>
      </c>
      <c r="CP3933" s="1" t="s">
        <v>112</v>
      </c>
      <c r="CQ3933" s="1" t="s">
        <v>111</v>
      </c>
      <c r="CR3933" s="1" t="s">
        <v>112</v>
      </c>
      <c r="CS3933" s="1" t="s">
        <v>111</v>
      </c>
      <c r="CT3933" s="1" t="s">
        <v>111</v>
      </c>
      <c r="CU3933" s="1" t="s">
        <v>111</v>
      </c>
      <c r="CV3933" s="1" t="s">
        <v>138</v>
      </c>
      <c r="CW3933" s="1" t="s">
        <v>3298</v>
      </c>
      <c r="CX3933" s="1">
        <v>16702353715</v>
      </c>
      <c r="CY3933" s="1" t="s">
        <v>3005</v>
      </c>
      <c r="CZ3933" s="1" t="s">
        <v>716</v>
      </c>
      <c r="DA3933" s="1" t="s">
        <v>111</v>
      </c>
      <c r="DB3933" s="1" t="s">
        <v>112</v>
      </c>
    </row>
    <row r="3934" spans="1:111" ht="15.6" customHeight="1" x14ac:dyDescent="0.25">
      <c r="A3934" s="1" t="s">
        <v>3599</v>
      </c>
      <c r="B3934" s="1" t="s">
        <v>142</v>
      </c>
      <c r="C3934" s="2">
        <v>44137.055816203705</v>
      </c>
      <c r="D3934" s="2">
        <v>44140</v>
      </c>
      <c r="E3934" s="1" t="s">
        <v>110</v>
      </c>
      <c r="F3934" s="2">
        <v>44255.791666666664</v>
      </c>
      <c r="G3934" s="1" t="s">
        <v>112</v>
      </c>
      <c r="H3934" s="1" t="s">
        <v>112</v>
      </c>
      <c r="I3934" s="1" t="s">
        <v>112</v>
      </c>
      <c r="J3934" s="1" t="s">
        <v>3600</v>
      </c>
      <c r="L3934" s="1" t="s">
        <v>1088</v>
      </c>
      <c r="M3934" s="1" t="s">
        <v>1088</v>
      </c>
      <c r="N3934" s="1" t="s">
        <v>167</v>
      </c>
      <c r="O3934" s="1" t="s">
        <v>117</v>
      </c>
      <c r="P3934" s="9">
        <v>96950</v>
      </c>
      <c r="Q3934" s="1" t="s">
        <v>118</v>
      </c>
      <c r="S3934" s="1">
        <v>16702346445</v>
      </c>
      <c r="T3934" s="1">
        <v>2263</v>
      </c>
      <c r="U3934" s="1">
        <v>445110</v>
      </c>
      <c r="V3934" s="1" t="s">
        <v>119</v>
      </c>
      <c r="X3934" s="1" t="s">
        <v>3601</v>
      </c>
      <c r="Y3934" s="1" t="s">
        <v>3602</v>
      </c>
      <c r="AA3934" s="1" t="s">
        <v>2702</v>
      </c>
      <c r="AB3934" s="1" t="s">
        <v>1088</v>
      </c>
      <c r="AC3934" s="1" t="s">
        <v>1088</v>
      </c>
      <c r="AD3934" s="1" t="s">
        <v>167</v>
      </c>
      <c r="AE3934" s="1" t="s">
        <v>117</v>
      </c>
      <c r="AF3934" s="9">
        <v>96950</v>
      </c>
      <c r="AG3934" s="1" t="s">
        <v>118</v>
      </c>
      <c r="AI3934" s="1">
        <v>16702346445</v>
      </c>
      <c r="AJ3934" s="1">
        <v>2263</v>
      </c>
      <c r="AK3934" s="1" t="s">
        <v>956</v>
      </c>
      <c r="BC3934" s="1" t="str">
        <f>"41-4012.00"</f>
        <v>41-4012.00</v>
      </c>
      <c r="BD3934" s="1" t="s">
        <v>313</v>
      </c>
      <c r="BE3934" s="1" t="s">
        <v>3603</v>
      </c>
      <c r="BF3934" s="1" t="s">
        <v>3604</v>
      </c>
      <c r="BG3934" s="1">
        <v>1</v>
      </c>
      <c r="BI3934" s="2">
        <v>44257</v>
      </c>
      <c r="BJ3934" s="2">
        <v>44621</v>
      </c>
      <c r="BM3934" s="1">
        <v>40</v>
      </c>
      <c r="BN3934" s="1">
        <v>0</v>
      </c>
      <c r="BO3934" s="1">
        <v>8</v>
      </c>
      <c r="BP3934" s="1">
        <v>8</v>
      </c>
      <c r="BQ3934" s="1">
        <v>8</v>
      </c>
      <c r="BR3934" s="1">
        <v>8</v>
      </c>
      <c r="BS3934" s="1">
        <v>8</v>
      </c>
      <c r="BT3934" s="1">
        <v>0</v>
      </c>
      <c r="BU3934" s="1" t="str">
        <f>"8:00 AM"</f>
        <v>8:00 AM</v>
      </c>
      <c r="BV3934" s="1" t="str">
        <f>"5:00 PM"</f>
        <v>5:00 PM</v>
      </c>
      <c r="BW3934" s="1" t="s">
        <v>135</v>
      </c>
      <c r="BX3934" s="1">
        <v>0</v>
      </c>
      <c r="BY3934" s="1">
        <v>6</v>
      </c>
      <c r="BZ3934" s="1" t="s">
        <v>112</v>
      </c>
      <c r="CA3934" s="1">
        <v>0</v>
      </c>
      <c r="CB3934" s="4" t="s">
        <v>3605</v>
      </c>
      <c r="CC3934" s="1" t="s">
        <v>1088</v>
      </c>
      <c r="CD3934" s="1" t="s">
        <v>1088</v>
      </c>
      <c r="CE3934" s="1" t="s">
        <v>167</v>
      </c>
      <c r="CF3934" s="1" t="s">
        <v>117</v>
      </c>
      <c r="CG3934" s="1">
        <v>96950</v>
      </c>
      <c r="CH3934" s="3">
        <v>10.52</v>
      </c>
      <c r="CI3934" s="3">
        <v>10.52</v>
      </c>
      <c r="CJ3934" s="3">
        <v>15.78</v>
      </c>
      <c r="CK3934" s="3">
        <v>15.78</v>
      </c>
      <c r="CL3934" s="1" t="s">
        <v>137</v>
      </c>
      <c r="CM3934" s="1" t="s">
        <v>960</v>
      </c>
      <c r="CN3934" s="1" t="s">
        <v>139</v>
      </c>
      <c r="CP3934" s="1" t="s">
        <v>112</v>
      </c>
      <c r="CQ3934" s="1" t="s">
        <v>111</v>
      </c>
      <c r="CR3934" s="1" t="s">
        <v>112</v>
      </c>
      <c r="CS3934" s="1" t="s">
        <v>111</v>
      </c>
      <c r="CT3934" s="1" t="s">
        <v>138</v>
      </c>
      <c r="CU3934" s="1" t="s">
        <v>111</v>
      </c>
      <c r="CV3934" s="1" t="s">
        <v>138</v>
      </c>
      <c r="CW3934" s="1" t="s">
        <v>138</v>
      </c>
      <c r="CX3934" s="1">
        <v>16702346445</v>
      </c>
      <c r="CY3934" s="1" t="s">
        <v>956</v>
      </c>
      <c r="CZ3934" s="1" t="s">
        <v>138</v>
      </c>
      <c r="DA3934" s="1" t="s">
        <v>111</v>
      </c>
      <c r="DB3934" s="1" t="s">
        <v>112</v>
      </c>
      <c r="DC3934" s="1" t="s">
        <v>3601</v>
      </c>
      <c r="DD3934" s="1" t="s">
        <v>3602</v>
      </c>
      <c r="DF3934" s="1" t="s">
        <v>3606</v>
      </c>
      <c r="DG3934" s="1" t="s">
        <v>956</v>
      </c>
    </row>
    <row r="3935" spans="1:111" ht="15.6" customHeight="1" x14ac:dyDescent="0.25">
      <c r="A3935" s="1" t="s">
        <v>3738</v>
      </c>
      <c r="B3935" s="1" t="s">
        <v>142</v>
      </c>
      <c r="C3935" s="2">
        <v>44300.953739699071</v>
      </c>
      <c r="D3935" s="2">
        <v>44300</v>
      </c>
      <c r="E3935" s="1" t="s">
        <v>110</v>
      </c>
      <c r="F3935" s="2">
        <v>44468.833333333336</v>
      </c>
      <c r="G3935" s="1" t="s">
        <v>111</v>
      </c>
      <c r="H3935" s="1" t="s">
        <v>112</v>
      </c>
      <c r="I3935" s="1" t="s">
        <v>112</v>
      </c>
      <c r="J3935" s="1" t="s">
        <v>2552</v>
      </c>
      <c r="K3935" s="1" t="s">
        <v>2553</v>
      </c>
      <c r="L3935" s="1" t="s">
        <v>3739</v>
      </c>
      <c r="M3935" s="1" t="s">
        <v>2555</v>
      </c>
      <c r="N3935" s="1" t="s">
        <v>116</v>
      </c>
      <c r="O3935" s="1" t="s">
        <v>117</v>
      </c>
      <c r="P3935" s="9">
        <v>96950</v>
      </c>
      <c r="Q3935" s="1" t="s">
        <v>118</v>
      </c>
      <c r="S3935" s="1">
        <v>16702880407</v>
      </c>
      <c r="T3935" s="1">
        <v>33</v>
      </c>
      <c r="U3935" s="1">
        <v>212312</v>
      </c>
      <c r="V3935" s="1" t="s">
        <v>119</v>
      </c>
      <c r="X3935" s="1" t="s">
        <v>2556</v>
      </c>
      <c r="Y3935" s="1" t="s">
        <v>1544</v>
      </c>
      <c r="Z3935" s="1" t="s">
        <v>656</v>
      </c>
      <c r="AA3935" s="1" t="s">
        <v>2557</v>
      </c>
      <c r="AB3935" s="1" t="s">
        <v>3740</v>
      </c>
      <c r="AC3935" s="1" t="s">
        <v>2555</v>
      </c>
      <c r="AD3935" s="1" t="s">
        <v>116</v>
      </c>
      <c r="AE3935" s="1" t="s">
        <v>117</v>
      </c>
      <c r="AF3935" s="9">
        <v>96950</v>
      </c>
      <c r="AG3935" s="1" t="s">
        <v>118</v>
      </c>
      <c r="AI3935" s="1">
        <v>16702880407</v>
      </c>
      <c r="AJ3935" s="1">
        <v>33</v>
      </c>
      <c r="AK3935" s="1" t="s">
        <v>279</v>
      </c>
      <c r="BC3935" s="1" t="str">
        <f>"49-3042.00"</f>
        <v>49-3042.00</v>
      </c>
      <c r="BD3935" s="1" t="s">
        <v>1089</v>
      </c>
      <c r="BE3935" s="1" t="s">
        <v>2558</v>
      </c>
      <c r="BF3935" s="1" t="s">
        <v>2559</v>
      </c>
      <c r="BG3935" s="1">
        <v>4</v>
      </c>
      <c r="BI3935" s="2">
        <v>44470</v>
      </c>
      <c r="BJ3935" s="2">
        <v>44469</v>
      </c>
      <c r="BM3935" s="1">
        <v>40</v>
      </c>
      <c r="BN3935" s="1">
        <v>0</v>
      </c>
      <c r="BO3935" s="1">
        <v>8</v>
      </c>
      <c r="BP3935" s="1">
        <v>8</v>
      </c>
      <c r="BQ3935" s="1">
        <v>8</v>
      </c>
      <c r="BR3935" s="1">
        <v>8</v>
      </c>
      <c r="BS3935" s="1">
        <v>8</v>
      </c>
      <c r="BT3935" s="1">
        <v>0</v>
      </c>
      <c r="BU3935" s="1" t="str">
        <f>"7:00 AM"</f>
        <v>7:00 AM</v>
      </c>
      <c r="BV3935" s="1" t="str">
        <f>"3:30 PM"</f>
        <v>3:30 PM</v>
      </c>
      <c r="BW3935" s="1" t="s">
        <v>135</v>
      </c>
      <c r="BX3935" s="1">
        <v>0</v>
      </c>
      <c r="BY3935" s="1">
        <v>24</v>
      </c>
      <c r="BZ3935" s="1" t="s">
        <v>112</v>
      </c>
      <c r="CA3935" s="1">
        <v>0</v>
      </c>
      <c r="CB3935" s="1" t="s">
        <v>3741</v>
      </c>
      <c r="CC3935" s="1" t="s">
        <v>3742</v>
      </c>
      <c r="CD3935" s="1" t="s">
        <v>2555</v>
      </c>
      <c r="CE3935" s="1" t="s">
        <v>116</v>
      </c>
      <c r="CF3935" s="1" t="s">
        <v>117</v>
      </c>
      <c r="CG3935" s="1">
        <v>96950</v>
      </c>
      <c r="CH3935" s="3">
        <v>10.050000000000001</v>
      </c>
      <c r="CI3935" s="3">
        <v>12</v>
      </c>
      <c r="CJ3935" s="3">
        <v>15.08</v>
      </c>
      <c r="CK3935" s="3">
        <v>18</v>
      </c>
      <c r="CL3935" s="1" t="s">
        <v>137</v>
      </c>
      <c r="CM3935" s="1" t="s">
        <v>138</v>
      </c>
      <c r="CN3935" s="1" t="s">
        <v>218</v>
      </c>
      <c r="CP3935" s="1" t="s">
        <v>112</v>
      </c>
      <c r="CQ3935" s="1" t="s">
        <v>111</v>
      </c>
      <c r="CR3935" s="1" t="s">
        <v>112</v>
      </c>
      <c r="CS3935" s="1" t="s">
        <v>111</v>
      </c>
      <c r="CT3935" s="1" t="s">
        <v>138</v>
      </c>
      <c r="CU3935" s="1" t="s">
        <v>111</v>
      </c>
      <c r="CV3935" s="1" t="s">
        <v>138</v>
      </c>
      <c r="CW3935" s="1" t="s">
        <v>3743</v>
      </c>
      <c r="CX3935" s="1">
        <v>16702880407</v>
      </c>
      <c r="CY3935" s="1" t="s">
        <v>279</v>
      </c>
      <c r="CZ3935" s="1" t="s">
        <v>380</v>
      </c>
      <c r="DA3935" s="1" t="s">
        <v>111</v>
      </c>
      <c r="DB3935" s="1" t="s">
        <v>112</v>
      </c>
      <c r="DC3935" s="1" t="s">
        <v>362</v>
      </c>
    </row>
    <row r="3936" spans="1:111" ht="15.6" customHeight="1" x14ac:dyDescent="0.25">
      <c r="A3936" s="1" t="s">
        <v>3819</v>
      </c>
      <c r="B3936" s="1" t="s">
        <v>142</v>
      </c>
      <c r="C3936" s="2">
        <v>44293.984710185185</v>
      </c>
      <c r="D3936" s="2">
        <v>44294</v>
      </c>
      <c r="E3936" s="1" t="s">
        <v>110</v>
      </c>
      <c r="F3936" s="2">
        <v>44468.833333333336</v>
      </c>
      <c r="G3936" s="1" t="s">
        <v>112</v>
      </c>
      <c r="H3936" s="1" t="s">
        <v>112</v>
      </c>
      <c r="I3936" s="1" t="s">
        <v>112</v>
      </c>
      <c r="J3936" s="1" t="s">
        <v>3820</v>
      </c>
      <c r="K3936" s="1" t="s">
        <v>3821</v>
      </c>
      <c r="L3936" s="1" t="s">
        <v>3822</v>
      </c>
      <c r="M3936" s="1" t="s">
        <v>167</v>
      </c>
      <c r="N3936" s="1" t="s">
        <v>339</v>
      </c>
      <c r="O3936" s="1" t="s">
        <v>117</v>
      </c>
      <c r="P3936" s="9">
        <v>96950</v>
      </c>
      <c r="Q3936" s="1" t="s">
        <v>118</v>
      </c>
      <c r="R3936" s="1" t="s">
        <v>168</v>
      </c>
      <c r="S3936" s="1">
        <v>16702331530</v>
      </c>
      <c r="U3936" s="1">
        <v>31181</v>
      </c>
      <c r="V3936" s="1" t="s">
        <v>119</v>
      </c>
      <c r="X3936" s="1" t="s">
        <v>3823</v>
      </c>
      <c r="Y3936" s="1" t="s">
        <v>3824</v>
      </c>
      <c r="Z3936" s="1" t="s">
        <v>168</v>
      </c>
      <c r="AA3936" s="1" t="s">
        <v>3825</v>
      </c>
      <c r="AB3936" s="1" t="s">
        <v>3822</v>
      </c>
      <c r="AC3936" s="1" t="s">
        <v>167</v>
      </c>
      <c r="AD3936" s="1" t="s">
        <v>339</v>
      </c>
      <c r="AE3936" s="1" t="s">
        <v>117</v>
      </c>
      <c r="AF3936" s="9">
        <v>96950</v>
      </c>
      <c r="AG3936" s="1" t="s">
        <v>118</v>
      </c>
      <c r="AH3936" s="1" t="s">
        <v>168</v>
      </c>
      <c r="AI3936" s="1">
        <v>16702331530</v>
      </c>
      <c r="AK3936" s="1" t="s">
        <v>3826</v>
      </c>
      <c r="BC3936" s="1" t="str">
        <f>"35-3031.00"</f>
        <v>35-3031.00</v>
      </c>
      <c r="BD3936" s="1" t="s">
        <v>174</v>
      </c>
      <c r="BE3936" s="1" t="s">
        <v>3827</v>
      </c>
      <c r="BF3936" s="1" t="s">
        <v>3828</v>
      </c>
      <c r="BG3936" s="1">
        <v>2</v>
      </c>
      <c r="BI3936" s="2">
        <v>44470</v>
      </c>
      <c r="BJ3936" s="2">
        <v>44834</v>
      </c>
      <c r="BM3936" s="1">
        <v>35</v>
      </c>
      <c r="BN3936" s="1">
        <v>5</v>
      </c>
      <c r="BO3936" s="1">
        <v>5</v>
      </c>
      <c r="BP3936" s="1">
        <v>5</v>
      </c>
      <c r="BQ3936" s="1">
        <v>5</v>
      </c>
      <c r="BR3936" s="1">
        <v>5</v>
      </c>
      <c r="BS3936" s="1">
        <v>5</v>
      </c>
      <c r="BT3936" s="1">
        <v>5</v>
      </c>
      <c r="BU3936" s="1" t="str">
        <f>"10:30 AM"</f>
        <v>10:30 AM</v>
      </c>
      <c r="BV3936" s="1" t="str">
        <f>"9:30 PM"</f>
        <v>9:30 PM</v>
      </c>
      <c r="BW3936" s="1" t="s">
        <v>135</v>
      </c>
      <c r="BX3936" s="1">
        <v>0</v>
      </c>
      <c r="BY3936" s="1">
        <v>12</v>
      </c>
      <c r="BZ3936" s="1" t="s">
        <v>112</v>
      </c>
      <c r="CA3936" s="1">
        <v>0</v>
      </c>
      <c r="CB3936" s="4" t="s">
        <v>3829</v>
      </c>
      <c r="CC3936" s="1" t="s">
        <v>3822</v>
      </c>
      <c r="CD3936" s="1" t="s">
        <v>167</v>
      </c>
      <c r="CE3936" s="1" t="s">
        <v>339</v>
      </c>
      <c r="CF3936" s="1" t="s">
        <v>117</v>
      </c>
      <c r="CG3936" s="1">
        <v>96950</v>
      </c>
      <c r="CH3936" s="3">
        <v>8.5</v>
      </c>
      <c r="CI3936" s="3">
        <v>8.5</v>
      </c>
      <c r="CJ3936" s="3">
        <v>12.75</v>
      </c>
      <c r="CK3936" s="3">
        <v>12.75</v>
      </c>
      <c r="CL3936" s="1" t="s">
        <v>137</v>
      </c>
      <c r="CM3936" s="1" t="s">
        <v>168</v>
      </c>
      <c r="CN3936" s="1" t="s">
        <v>139</v>
      </c>
      <c r="CP3936" s="1" t="s">
        <v>112</v>
      </c>
      <c r="CQ3936" s="1" t="s">
        <v>111</v>
      </c>
      <c r="CR3936" s="1" t="s">
        <v>112</v>
      </c>
      <c r="CS3936" s="1" t="s">
        <v>111</v>
      </c>
      <c r="CT3936" s="1" t="s">
        <v>138</v>
      </c>
      <c r="CU3936" s="1" t="s">
        <v>111</v>
      </c>
      <c r="CV3936" s="1" t="s">
        <v>138</v>
      </c>
      <c r="CW3936" s="1" t="s">
        <v>3830</v>
      </c>
      <c r="CX3936" s="1">
        <v>16702331530</v>
      </c>
      <c r="CY3936" s="1" t="s">
        <v>3826</v>
      </c>
      <c r="CZ3936" s="1" t="s">
        <v>3831</v>
      </c>
      <c r="DA3936" s="1" t="s">
        <v>111</v>
      </c>
      <c r="DB3936" s="1" t="s">
        <v>112</v>
      </c>
      <c r="DC3936" s="1" t="s">
        <v>3823</v>
      </c>
      <c r="DD3936" s="1" t="s">
        <v>3824</v>
      </c>
      <c r="DE3936" s="1" t="s">
        <v>168</v>
      </c>
    </row>
    <row r="3937" spans="1:111" ht="15.6" customHeight="1" x14ac:dyDescent="0.25">
      <c r="A3937" s="1" t="s">
        <v>4045</v>
      </c>
      <c r="B3937" s="1" t="s">
        <v>142</v>
      </c>
      <c r="C3937" s="2">
        <v>44342.84998240741</v>
      </c>
      <c r="D3937" s="2">
        <v>44371</v>
      </c>
      <c r="E3937" s="1" t="s">
        <v>110</v>
      </c>
      <c r="F3937" s="2">
        <v>44457.833333333336</v>
      </c>
      <c r="G3937" s="1" t="s">
        <v>112</v>
      </c>
      <c r="H3937" s="1" t="s">
        <v>112</v>
      </c>
      <c r="I3937" s="1" t="s">
        <v>112</v>
      </c>
      <c r="J3937" s="1" t="s">
        <v>1021</v>
      </c>
      <c r="K3937" s="1" t="s">
        <v>1022</v>
      </c>
      <c r="L3937" s="1" t="s">
        <v>1023</v>
      </c>
      <c r="M3937" s="1" t="s">
        <v>1024</v>
      </c>
      <c r="N3937" s="1" t="s">
        <v>116</v>
      </c>
      <c r="O3937" s="1" t="s">
        <v>117</v>
      </c>
      <c r="P3937" s="9">
        <v>96950</v>
      </c>
      <c r="Q3937" s="1" t="s">
        <v>118</v>
      </c>
      <c r="S3937" s="1">
        <v>16702341595</v>
      </c>
      <c r="U3937" s="1">
        <v>56172</v>
      </c>
      <c r="V3937" s="1" t="s">
        <v>119</v>
      </c>
      <c r="X3937" s="1" t="s">
        <v>1265</v>
      </c>
      <c r="Y3937" s="1" t="s">
        <v>1266</v>
      </c>
      <c r="Z3937" s="1" t="s">
        <v>4046</v>
      </c>
      <c r="AA3937" s="1" t="s">
        <v>1028</v>
      </c>
      <c r="AB3937" s="1" t="s">
        <v>1023</v>
      </c>
      <c r="AC3937" s="1" t="s">
        <v>1024</v>
      </c>
      <c r="AD3937" s="1" t="s">
        <v>116</v>
      </c>
      <c r="AE3937" s="1" t="s">
        <v>117</v>
      </c>
      <c r="AF3937" s="9">
        <v>96950</v>
      </c>
      <c r="AG3937" s="1" t="s">
        <v>118</v>
      </c>
      <c r="AI3937" s="1">
        <v>16702341595</v>
      </c>
      <c r="AK3937" s="1" t="s">
        <v>1030</v>
      </c>
      <c r="BC3937" s="1" t="str">
        <f>"37-2011.00"</f>
        <v>37-2011.00</v>
      </c>
      <c r="BD3937" s="1" t="s">
        <v>676</v>
      </c>
      <c r="BE3937" s="1" t="s">
        <v>4047</v>
      </c>
      <c r="BF3937" s="1" t="s">
        <v>4048</v>
      </c>
      <c r="BG3937" s="1">
        <v>4</v>
      </c>
      <c r="BI3937" s="2">
        <v>44459</v>
      </c>
      <c r="BJ3937" s="2">
        <v>44823</v>
      </c>
      <c r="BM3937" s="1">
        <v>35</v>
      </c>
      <c r="BN3937" s="1">
        <v>0</v>
      </c>
      <c r="BO3937" s="1">
        <v>7</v>
      </c>
      <c r="BP3937" s="1">
        <v>7</v>
      </c>
      <c r="BQ3937" s="1">
        <v>7</v>
      </c>
      <c r="BR3937" s="1">
        <v>7</v>
      </c>
      <c r="BS3937" s="1">
        <v>7</v>
      </c>
      <c r="BT3937" s="1">
        <v>0</v>
      </c>
      <c r="BU3937" s="1" t="str">
        <f>"9:00 AM"</f>
        <v>9:00 AM</v>
      </c>
      <c r="BV3937" s="1" t="str">
        <f>"5:00 PM"</f>
        <v>5:00 PM</v>
      </c>
      <c r="BW3937" s="1" t="s">
        <v>135</v>
      </c>
      <c r="BX3937" s="1">
        <v>0</v>
      </c>
      <c r="BY3937" s="1">
        <v>6</v>
      </c>
      <c r="BZ3937" s="1" t="s">
        <v>112</v>
      </c>
      <c r="CB3937" s="4" t="s">
        <v>4049</v>
      </c>
      <c r="CC3937" s="1" t="s">
        <v>1023</v>
      </c>
      <c r="CD3937" s="1" t="s">
        <v>1024</v>
      </c>
      <c r="CE3937" s="1" t="s">
        <v>116</v>
      </c>
      <c r="CF3937" s="1" t="s">
        <v>117</v>
      </c>
      <c r="CG3937" s="1">
        <v>96950</v>
      </c>
      <c r="CH3937" s="3">
        <v>8.0500000000000007</v>
      </c>
      <c r="CI3937" s="3">
        <v>8.0500000000000007</v>
      </c>
      <c r="CJ3937" s="3">
        <v>12.07</v>
      </c>
      <c r="CK3937" s="3">
        <v>12.07</v>
      </c>
      <c r="CL3937" s="1" t="s">
        <v>137</v>
      </c>
      <c r="CM3937" s="1" t="s">
        <v>138</v>
      </c>
      <c r="CN3937" s="1" t="s">
        <v>139</v>
      </c>
      <c r="CP3937" s="1" t="s">
        <v>112</v>
      </c>
      <c r="CQ3937" s="1" t="s">
        <v>111</v>
      </c>
      <c r="CR3937" s="1" t="s">
        <v>112</v>
      </c>
      <c r="CS3937" s="1" t="s">
        <v>111</v>
      </c>
      <c r="CT3937" s="1" t="s">
        <v>138</v>
      </c>
      <c r="CU3937" s="1" t="s">
        <v>111</v>
      </c>
      <c r="CV3937" s="1" t="s">
        <v>111</v>
      </c>
      <c r="CW3937" s="1" t="s">
        <v>1034</v>
      </c>
      <c r="CX3937" s="1">
        <v>16702341595</v>
      </c>
      <c r="CY3937" s="1" t="s">
        <v>1030</v>
      </c>
      <c r="CZ3937" s="1" t="s">
        <v>138</v>
      </c>
      <c r="DA3937" s="1" t="s">
        <v>111</v>
      </c>
      <c r="DB3937" s="1" t="s">
        <v>112</v>
      </c>
    </row>
    <row r="3938" spans="1:111" ht="15.6" customHeight="1" x14ac:dyDescent="0.25">
      <c r="A3938" s="1" t="s">
        <v>4060</v>
      </c>
      <c r="B3938" s="1" t="s">
        <v>142</v>
      </c>
      <c r="C3938" s="2">
        <v>44356.826512962965</v>
      </c>
      <c r="D3938" s="2">
        <v>44356</v>
      </c>
      <c r="E3938" s="1" t="s">
        <v>110</v>
      </c>
      <c r="F3938" s="2">
        <v>44467.833333333336</v>
      </c>
      <c r="G3938" s="1" t="s">
        <v>112</v>
      </c>
      <c r="H3938" s="1" t="s">
        <v>112</v>
      </c>
      <c r="I3938" s="1" t="s">
        <v>112</v>
      </c>
      <c r="J3938" s="1" t="s">
        <v>4061</v>
      </c>
      <c r="K3938" s="1" t="s">
        <v>2553</v>
      </c>
      <c r="L3938" s="1" t="s">
        <v>3742</v>
      </c>
      <c r="M3938" s="1" t="s">
        <v>4062</v>
      </c>
      <c r="N3938" s="1" t="s">
        <v>4063</v>
      </c>
      <c r="O3938" s="1" t="s">
        <v>117</v>
      </c>
      <c r="P3938" s="9">
        <v>96950</v>
      </c>
      <c r="Q3938" s="1" t="s">
        <v>118</v>
      </c>
      <c r="S3938" s="1">
        <v>16702880407</v>
      </c>
      <c r="T3938" s="1">
        <v>33</v>
      </c>
      <c r="U3938" s="1">
        <v>212312</v>
      </c>
      <c r="V3938" s="1" t="s">
        <v>119</v>
      </c>
      <c r="X3938" s="1" t="s">
        <v>2556</v>
      </c>
      <c r="Y3938" s="1" t="s">
        <v>1544</v>
      </c>
      <c r="Z3938" s="1" t="s">
        <v>656</v>
      </c>
      <c r="AA3938" s="1" t="s">
        <v>373</v>
      </c>
      <c r="AB3938" s="1" t="s">
        <v>3740</v>
      </c>
      <c r="AC3938" s="1" t="s">
        <v>2555</v>
      </c>
      <c r="AD3938" s="1" t="s">
        <v>4064</v>
      </c>
      <c r="AE3938" s="1" t="s">
        <v>117</v>
      </c>
      <c r="AF3938" s="9">
        <v>96950</v>
      </c>
      <c r="AG3938" s="1" t="s">
        <v>118</v>
      </c>
      <c r="AI3938" s="1">
        <v>16702880407</v>
      </c>
      <c r="AJ3938" s="1">
        <v>33</v>
      </c>
      <c r="AK3938" s="1" t="s">
        <v>279</v>
      </c>
      <c r="BC3938" s="1" t="str">
        <f>"53-3032.00"</f>
        <v>53-3032.00</v>
      </c>
      <c r="BD3938" s="1" t="s">
        <v>991</v>
      </c>
      <c r="BE3938" s="1" t="s">
        <v>4065</v>
      </c>
      <c r="BF3938" s="1" t="s">
        <v>4066</v>
      </c>
      <c r="BG3938" s="1">
        <v>1</v>
      </c>
      <c r="BI3938" s="2">
        <v>44468</v>
      </c>
      <c r="BJ3938" s="2">
        <v>44834</v>
      </c>
      <c r="BM3938" s="1">
        <v>40</v>
      </c>
      <c r="BN3938" s="1">
        <v>0</v>
      </c>
      <c r="BO3938" s="1">
        <v>8</v>
      </c>
      <c r="BP3938" s="1">
        <v>8</v>
      </c>
      <c r="BQ3938" s="1">
        <v>8</v>
      </c>
      <c r="BR3938" s="1">
        <v>8</v>
      </c>
      <c r="BS3938" s="1">
        <v>8</v>
      </c>
      <c r="BT3938" s="1">
        <v>0</v>
      </c>
      <c r="BU3938" s="1" t="str">
        <f>"7:00 AM"</f>
        <v>7:00 AM</v>
      </c>
      <c r="BV3938" s="1" t="str">
        <f>"7:30 PM"</f>
        <v>7:30 PM</v>
      </c>
      <c r="BW3938" s="1" t="s">
        <v>135</v>
      </c>
      <c r="BX3938" s="1">
        <v>0</v>
      </c>
      <c r="BY3938" s="1">
        <v>12</v>
      </c>
      <c r="BZ3938" s="1" t="s">
        <v>112</v>
      </c>
      <c r="CB3938" s="1" t="s">
        <v>4067</v>
      </c>
      <c r="CC3938" s="1" t="s">
        <v>4068</v>
      </c>
      <c r="CD3938" s="1" t="s">
        <v>4069</v>
      </c>
      <c r="CE3938" s="1" t="s">
        <v>167</v>
      </c>
      <c r="CF3938" s="1" t="s">
        <v>117</v>
      </c>
      <c r="CG3938" s="1">
        <v>96950</v>
      </c>
      <c r="CH3938" s="3">
        <v>9.1999999999999993</v>
      </c>
      <c r="CI3938" s="3">
        <v>9.1999999999999993</v>
      </c>
      <c r="CJ3938" s="3">
        <v>13.8</v>
      </c>
      <c r="CK3938" s="3">
        <v>13.8</v>
      </c>
      <c r="CL3938" s="1" t="s">
        <v>137</v>
      </c>
      <c r="CM3938" s="1" t="s">
        <v>138</v>
      </c>
      <c r="CN3938" s="1" t="s">
        <v>218</v>
      </c>
      <c r="CP3938" s="1" t="s">
        <v>112</v>
      </c>
      <c r="CQ3938" s="1" t="s">
        <v>111</v>
      </c>
      <c r="CR3938" s="1" t="s">
        <v>112</v>
      </c>
      <c r="CS3938" s="1" t="s">
        <v>111</v>
      </c>
      <c r="CT3938" s="1" t="s">
        <v>138</v>
      </c>
      <c r="CU3938" s="1" t="s">
        <v>111</v>
      </c>
      <c r="CV3938" s="1" t="s">
        <v>138</v>
      </c>
      <c r="CW3938" s="1" t="s">
        <v>4070</v>
      </c>
      <c r="CX3938" s="1">
        <v>16702880407</v>
      </c>
      <c r="CY3938" s="1" t="s">
        <v>279</v>
      </c>
      <c r="CZ3938" s="1" t="s">
        <v>380</v>
      </c>
      <c r="DA3938" s="1" t="s">
        <v>111</v>
      </c>
      <c r="DB3938" s="1" t="s">
        <v>112</v>
      </c>
    </row>
    <row r="3939" spans="1:111" ht="15.6" customHeight="1" x14ac:dyDescent="0.25">
      <c r="A3939" s="1" t="s">
        <v>4167</v>
      </c>
      <c r="B3939" s="1" t="s">
        <v>142</v>
      </c>
      <c r="C3939" s="2">
        <v>44371.235561921298</v>
      </c>
      <c r="D3939" s="2">
        <v>44406</v>
      </c>
      <c r="E3939" s="1" t="s">
        <v>180</v>
      </c>
      <c r="G3939" s="1" t="s">
        <v>111</v>
      </c>
      <c r="H3939" s="1" t="s">
        <v>112</v>
      </c>
      <c r="I3939" s="1" t="s">
        <v>112</v>
      </c>
      <c r="J3939" s="1" t="s">
        <v>4168</v>
      </c>
      <c r="K3939" s="1" t="s">
        <v>4169</v>
      </c>
      <c r="L3939" s="1" t="s">
        <v>4170</v>
      </c>
      <c r="N3939" s="1" t="s">
        <v>167</v>
      </c>
      <c r="O3939" s="1" t="s">
        <v>117</v>
      </c>
      <c r="P3939" s="9">
        <v>96950</v>
      </c>
      <c r="Q3939" s="1" t="s">
        <v>118</v>
      </c>
      <c r="S3939" s="1">
        <v>16704837420</v>
      </c>
      <c r="U3939" s="1">
        <v>7225</v>
      </c>
      <c r="V3939" s="1" t="s">
        <v>119</v>
      </c>
      <c r="X3939" s="1" t="s">
        <v>2357</v>
      </c>
      <c r="Y3939" s="1" t="s">
        <v>2358</v>
      </c>
      <c r="AA3939" s="1" t="s">
        <v>1184</v>
      </c>
      <c r="AB3939" s="1" t="s">
        <v>4171</v>
      </c>
      <c r="AD3939" s="1" t="s">
        <v>167</v>
      </c>
      <c r="AE3939" s="1" t="s">
        <v>117</v>
      </c>
      <c r="AF3939" s="9">
        <v>96950</v>
      </c>
      <c r="AG3939" s="1" t="s">
        <v>118</v>
      </c>
      <c r="AI3939" s="1">
        <v>16704830001</v>
      </c>
      <c r="AK3939" s="1" t="s">
        <v>2361</v>
      </c>
      <c r="BC3939" s="1" t="str">
        <f>"35-2014.00"</f>
        <v>35-2014.00</v>
      </c>
      <c r="BD3939" s="1" t="s">
        <v>152</v>
      </c>
      <c r="BE3939" s="1" t="s">
        <v>4172</v>
      </c>
      <c r="BF3939" s="1" t="s">
        <v>154</v>
      </c>
      <c r="BG3939" s="1">
        <v>1</v>
      </c>
      <c r="BI3939" s="2">
        <v>44470</v>
      </c>
      <c r="BJ3939" s="2">
        <v>45565</v>
      </c>
      <c r="BM3939" s="1">
        <v>40</v>
      </c>
      <c r="BN3939" s="1">
        <v>8</v>
      </c>
      <c r="BO3939" s="1">
        <v>8</v>
      </c>
      <c r="BP3939" s="1">
        <v>0</v>
      </c>
      <c r="BQ3939" s="1">
        <v>8</v>
      </c>
      <c r="BR3939" s="1">
        <v>8</v>
      </c>
      <c r="BS3939" s="1">
        <v>0</v>
      </c>
      <c r="BT3939" s="1">
        <v>8</v>
      </c>
      <c r="BU3939" s="1" t="str">
        <f>"10:00 AM"</f>
        <v>10:00 AM</v>
      </c>
      <c r="BV3939" s="1" t="str">
        <f>"8:00 PM"</f>
        <v>8:00 PM</v>
      </c>
      <c r="BW3939" s="1" t="s">
        <v>135</v>
      </c>
      <c r="BX3939" s="1">
        <v>0</v>
      </c>
      <c r="BY3939" s="1">
        <v>12</v>
      </c>
      <c r="BZ3939" s="1" t="s">
        <v>112</v>
      </c>
      <c r="CB3939" s="1" t="s">
        <v>4173</v>
      </c>
      <c r="CC3939" s="1" t="s">
        <v>4174</v>
      </c>
      <c r="CE3939" s="1" t="s">
        <v>116</v>
      </c>
      <c r="CF3939" s="1" t="s">
        <v>117</v>
      </c>
      <c r="CG3939" s="1">
        <v>96950</v>
      </c>
      <c r="CH3939" s="3">
        <v>8.68</v>
      </c>
      <c r="CI3939" s="3">
        <v>8.68</v>
      </c>
      <c r="CJ3939" s="3">
        <v>13.02</v>
      </c>
      <c r="CK3939" s="3">
        <v>13.02</v>
      </c>
      <c r="CL3939" s="1" t="s">
        <v>137</v>
      </c>
      <c r="CN3939" s="1" t="s">
        <v>139</v>
      </c>
      <c r="CP3939" s="1" t="s">
        <v>112</v>
      </c>
      <c r="CQ3939" s="1" t="s">
        <v>111</v>
      </c>
      <c r="CR3939" s="1" t="s">
        <v>112</v>
      </c>
      <c r="CS3939" s="1" t="s">
        <v>111</v>
      </c>
      <c r="CT3939" s="1" t="s">
        <v>138</v>
      </c>
      <c r="CU3939" s="1" t="s">
        <v>138</v>
      </c>
      <c r="CV3939" s="1" t="s">
        <v>138</v>
      </c>
      <c r="CW3939" s="1" t="s">
        <v>4175</v>
      </c>
      <c r="CX3939" s="1">
        <v>16704837420</v>
      </c>
      <c r="CY3939" s="1" t="s">
        <v>4176</v>
      </c>
      <c r="CZ3939" s="1" t="s">
        <v>138</v>
      </c>
      <c r="DA3939" s="1" t="s">
        <v>111</v>
      </c>
      <c r="DB3939" s="1" t="s">
        <v>112</v>
      </c>
    </row>
    <row r="3940" spans="1:111" ht="15.6" customHeight="1" x14ac:dyDescent="0.25">
      <c r="A3940" s="1" t="s">
        <v>4177</v>
      </c>
      <c r="B3940" s="1" t="s">
        <v>142</v>
      </c>
      <c r="C3940" s="2">
        <v>44307.785741550928</v>
      </c>
      <c r="D3940" s="2">
        <v>44350</v>
      </c>
      <c r="E3940" s="1" t="s">
        <v>110</v>
      </c>
      <c r="F3940" s="2">
        <v>44468.833333333336</v>
      </c>
      <c r="G3940" s="1" t="s">
        <v>112</v>
      </c>
      <c r="H3940" s="1" t="s">
        <v>112</v>
      </c>
      <c r="I3940" s="1" t="s">
        <v>112</v>
      </c>
      <c r="J3940" s="1" t="s">
        <v>3880</v>
      </c>
      <c r="K3940" s="1" t="s">
        <v>3881</v>
      </c>
      <c r="L3940" s="1" t="s">
        <v>3882</v>
      </c>
      <c r="M3940" s="1" t="s">
        <v>3883</v>
      </c>
      <c r="N3940" s="1" t="s">
        <v>116</v>
      </c>
      <c r="O3940" s="1" t="s">
        <v>117</v>
      </c>
      <c r="P3940" s="9">
        <v>96950</v>
      </c>
      <c r="Q3940" s="1" t="s">
        <v>118</v>
      </c>
      <c r="S3940" s="1">
        <v>16702359090</v>
      </c>
      <c r="U3940" s="1">
        <v>621111</v>
      </c>
      <c r="V3940" s="1" t="s">
        <v>119</v>
      </c>
      <c r="X3940" s="1" t="s">
        <v>3884</v>
      </c>
      <c r="Y3940" s="1" t="s">
        <v>3885</v>
      </c>
      <c r="Z3940" s="1" t="s">
        <v>1747</v>
      </c>
      <c r="AA3940" s="1" t="s">
        <v>3886</v>
      </c>
      <c r="AB3940" s="1" t="s">
        <v>3882</v>
      </c>
      <c r="AC3940" s="1" t="s">
        <v>3883</v>
      </c>
      <c r="AD3940" s="1" t="s">
        <v>116</v>
      </c>
      <c r="AE3940" s="1" t="s">
        <v>117</v>
      </c>
      <c r="AF3940" s="9">
        <v>96950</v>
      </c>
      <c r="AG3940" s="1" t="s">
        <v>118</v>
      </c>
      <c r="AI3940" s="1">
        <v>16702359090</v>
      </c>
      <c r="AK3940" s="1" t="s">
        <v>3887</v>
      </c>
      <c r="BC3940" s="1" t="str">
        <f>"31-9092.00"</f>
        <v>31-9092.00</v>
      </c>
      <c r="BD3940" s="1" t="s">
        <v>3787</v>
      </c>
      <c r="BE3940" s="1" t="s">
        <v>4178</v>
      </c>
      <c r="BF3940" s="1" t="s">
        <v>4179</v>
      </c>
      <c r="BG3940" s="1">
        <v>1</v>
      </c>
      <c r="BI3940" s="2">
        <v>44470</v>
      </c>
      <c r="BJ3940" s="2">
        <v>44834</v>
      </c>
      <c r="BM3940" s="1">
        <v>40</v>
      </c>
      <c r="BN3940" s="1">
        <v>0</v>
      </c>
      <c r="BO3940" s="1">
        <v>8</v>
      </c>
      <c r="BP3940" s="1">
        <v>8</v>
      </c>
      <c r="BQ3940" s="1">
        <v>8</v>
      </c>
      <c r="BR3940" s="1">
        <v>8</v>
      </c>
      <c r="BS3940" s="1">
        <v>8</v>
      </c>
      <c r="BT3940" s="1">
        <v>0</v>
      </c>
      <c r="BU3940" s="1" t="str">
        <f>"8:00 AM"</f>
        <v>8:00 AM</v>
      </c>
      <c r="BV3940" s="1" t="str">
        <f>"5:00 PM"</f>
        <v>5:00 PM</v>
      </c>
      <c r="BW3940" s="1" t="s">
        <v>392</v>
      </c>
      <c r="BX3940" s="1">
        <v>0</v>
      </c>
      <c r="BY3940" s="1">
        <v>24</v>
      </c>
      <c r="BZ3940" s="1" t="s">
        <v>112</v>
      </c>
      <c r="CA3940" s="1">
        <v>0</v>
      </c>
      <c r="CB3940" s="4" t="s">
        <v>4180</v>
      </c>
      <c r="CC3940" s="1" t="s">
        <v>3883</v>
      </c>
      <c r="CE3940" s="1" t="s">
        <v>116</v>
      </c>
      <c r="CF3940" s="1" t="s">
        <v>117</v>
      </c>
      <c r="CG3940" s="1">
        <v>96950</v>
      </c>
      <c r="CH3940" s="3">
        <v>11.66</v>
      </c>
      <c r="CI3940" s="3">
        <v>17</v>
      </c>
      <c r="CJ3940" s="3">
        <v>17.489999999999998</v>
      </c>
      <c r="CK3940" s="3">
        <v>25.5</v>
      </c>
      <c r="CL3940" s="1" t="s">
        <v>137</v>
      </c>
      <c r="CM3940" s="1" t="s">
        <v>168</v>
      </c>
      <c r="CN3940" s="1" t="s">
        <v>139</v>
      </c>
      <c r="CP3940" s="1" t="s">
        <v>112</v>
      </c>
      <c r="CQ3940" s="1" t="s">
        <v>111</v>
      </c>
      <c r="CR3940" s="1" t="s">
        <v>112</v>
      </c>
      <c r="CS3940" s="1" t="s">
        <v>111</v>
      </c>
      <c r="CT3940" s="1" t="s">
        <v>138</v>
      </c>
      <c r="CU3940" s="1" t="s">
        <v>111</v>
      </c>
      <c r="CV3940" s="1" t="s">
        <v>138</v>
      </c>
      <c r="CW3940" s="1" t="s">
        <v>168</v>
      </c>
      <c r="CX3940" s="1">
        <v>16702359090</v>
      </c>
      <c r="CY3940" s="1" t="s">
        <v>3887</v>
      </c>
      <c r="CZ3940" s="1" t="s">
        <v>3893</v>
      </c>
      <c r="DA3940" s="1" t="s">
        <v>111</v>
      </c>
      <c r="DB3940" s="1" t="s">
        <v>112</v>
      </c>
    </row>
    <row r="3941" spans="1:111" ht="15.6" customHeight="1" x14ac:dyDescent="0.25">
      <c r="A3941" s="1" t="s">
        <v>4583</v>
      </c>
      <c r="B3941" s="1" t="s">
        <v>142</v>
      </c>
      <c r="C3941" s="2">
        <v>44027.126485763889</v>
      </c>
      <c r="D3941" s="2">
        <v>44109</v>
      </c>
      <c r="E3941" s="1" t="s">
        <v>110</v>
      </c>
      <c r="F3941" s="2">
        <v>44103.833333333336</v>
      </c>
      <c r="G3941" s="1" t="s">
        <v>112</v>
      </c>
      <c r="H3941" s="1" t="s">
        <v>112</v>
      </c>
      <c r="I3941" s="1" t="s">
        <v>112</v>
      </c>
      <c r="J3941" s="1" t="s">
        <v>143</v>
      </c>
      <c r="K3941" s="1" t="s">
        <v>144</v>
      </c>
      <c r="L3941" s="1" t="s">
        <v>145</v>
      </c>
      <c r="N3941" s="1" t="s">
        <v>116</v>
      </c>
      <c r="O3941" s="1" t="s">
        <v>117</v>
      </c>
      <c r="P3941" s="9">
        <v>96950</v>
      </c>
      <c r="Q3941" s="1" t="s">
        <v>118</v>
      </c>
      <c r="R3941" s="1" t="s">
        <v>138</v>
      </c>
      <c r="S3941" s="1">
        <v>16702346601</v>
      </c>
      <c r="T3941" s="1">
        <v>711</v>
      </c>
      <c r="U3941" s="1">
        <v>72111</v>
      </c>
      <c r="V3941" s="1" t="s">
        <v>119</v>
      </c>
      <c r="X3941" s="1" t="s">
        <v>4584</v>
      </c>
      <c r="Y3941" s="1" t="s">
        <v>4576</v>
      </c>
      <c r="Z3941" s="1" t="s">
        <v>148</v>
      </c>
      <c r="AA3941" s="1" t="s">
        <v>4585</v>
      </c>
      <c r="AB3941" s="1" t="s">
        <v>150</v>
      </c>
      <c r="AD3941" s="1" t="s">
        <v>116</v>
      </c>
      <c r="AE3941" s="1" t="s">
        <v>117</v>
      </c>
      <c r="AF3941" s="9">
        <v>96950</v>
      </c>
      <c r="AG3941" s="1" t="s">
        <v>118</v>
      </c>
      <c r="AH3941" s="1" t="s">
        <v>138</v>
      </c>
      <c r="AI3941" s="1">
        <v>16702346601</v>
      </c>
      <c r="AJ3941" s="1">
        <v>711</v>
      </c>
      <c r="AK3941" s="1" t="s">
        <v>151</v>
      </c>
      <c r="BC3941" s="1" t="str">
        <f>"43-1011.00"</f>
        <v>43-1011.00</v>
      </c>
      <c r="BD3941" s="1" t="s">
        <v>421</v>
      </c>
      <c r="BE3941" s="1" t="s">
        <v>4586</v>
      </c>
      <c r="BF3941" s="1" t="s">
        <v>4587</v>
      </c>
      <c r="BG3941" s="1">
        <v>1</v>
      </c>
      <c r="BI3941" s="2">
        <v>44105</v>
      </c>
      <c r="BJ3941" s="2">
        <v>44469</v>
      </c>
      <c r="BM3941" s="1">
        <v>35</v>
      </c>
      <c r="BN3941" s="1">
        <v>0</v>
      </c>
      <c r="BO3941" s="1">
        <v>7</v>
      </c>
      <c r="BP3941" s="1">
        <v>7</v>
      </c>
      <c r="BQ3941" s="1">
        <v>7</v>
      </c>
      <c r="BR3941" s="1">
        <v>7</v>
      </c>
      <c r="BS3941" s="1">
        <v>7</v>
      </c>
      <c r="BT3941" s="1">
        <v>0</v>
      </c>
      <c r="BU3941" s="1" t="str">
        <f>"7:00 AM"</f>
        <v>7:00 AM</v>
      </c>
      <c r="BV3941" s="1" t="str">
        <f>"2:30 PM"</f>
        <v>2:30 PM</v>
      </c>
      <c r="BW3941" s="1" t="s">
        <v>135</v>
      </c>
      <c r="BX3941" s="1">
        <v>0</v>
      </c>
      <c r="BY3941" s="1">
        <v>24</v>
      </c>
      <c r="BZ3941" s="1" t="s">
        <v>111</v>
      </c>
      <c r="CA3941" s="1">
        <v>1</v>
      </c>
      <c r="CB3941" s="1" t="s">
        <v>4580</v>
      </c>
      <c r="CC3941" s="1" t="s">
        <v>156</v>
      </c>
      <c r="CD3941" s="1" t="s">
        <v>4174</v>
      </c>
      <c r="CE3941" s="1" t="s">
        <v>116</v>
      </c>
      <c r="CF3941" s="1" t="s">
        <v>117</v>
      </c>
      <c r="CG3941" s="1">
        <v>96950</v>
      </c>
      <c r="CH3941" s="3">
        <v>3484</v>
      </c>
      <c r="CI3941" s="3">
        <v>3484</v>
      </c>
      <c r="CL3941" s="1" t="s">
        <v>4581</v>
      </c>
      <c r="CM3941" s="1" t="s">
        <v>158</v>
      </c>
      <c r="CN3941" s="1" t="s">
        <v>139</v>
      </c>
      <c r="CP3941" s="1" t="s">
        <v>112</v>
      </c>
      <c r="CQ3941" s="1" t="s">
        <v>111</v>
      </c>
      <c r="CR3941" s="1" t="s">
        <v>112</v>
      </c>
      <c r="CS3941" s="1" t="s">
        <v>112</v>
      </c>
      <c r="CT3941" s="1" t="s">
        <v>111</v>
      </c>
      <c r="CU3941" s="1" t="s">
        <v>111</v>
      </c>
      <c r="CV3941" s="1" t="s">
        <v>138</v>
      </c>
      <c r="CW3941" s="1" t="s">
        <v>4582</v>
      </c>
      <c r="CX3941" s="1">
        <v>16702346601</v>
      </c>
      <c r="CY3941" s="1" t="s">
        <v>160</v>
      </c>
      <c r="CZ3941" s="1" t="s">
        <v>161</v>
      </c>
      <c r="DA3941" s="1" t="s">
        <v>111</v>
      </c>
      <c r="DB3941" s="1" t="s">
        <v>112</v>
      </c>
    </row>
    <row r="3942" spans="1:111" ht="15.6" customHeight="1" x14ac:dyDescent="0.25">
      <c r="A3942" s="1" t="s">
        <v>4598</v>
      </c>
      <c r="B3942" s="1" t="s">
        <v>142</v>
      </c>
      <c r="C3942" s="2">
        <v>44036.192913425926</v>
      </c>
      <c r="D3942" s="2">
        <v>44111</v>
      </c>
      <c r="E3942" s="1" t="s">
        <v>110</v>
      </c>
      <c r="F3942" s="2">
        <v>44103.833333333336</v>
      </c>
      <c r="G3942" s="1" t="s">
        <v>111</v>
      </c>
      <c r="H3942" s="1" t="s">
        <v>112</v>
      </c>
      <c r="I3942" s="1" t="s">
        <v>112</v>
      </c>
      <c r="J3942" s="1" t="s">
        <v>4599</v>
      </c>
      <c r="K3942" s="1" t="s">
        <v>4600</v>
      </c>
      <c r="L3942" s="1" t="s">
        <v>397</v>
      </c>
      <c r="M3942" s="1" t="s">
        <v>1130</v>
      </c>
      <c r="N3942" s="1" t="s">
        <v>116</v>
      </c>
      <c r="O3942" s="1" t="s">
        <v>117</v>
      </c>
      <c r="P3942" s="9">
        <v>96950</v>
      </c>
      <c r="Q3942" s="1" t="s">
        <v>118</v>
      </c>
      <c r="R3942" s="1" t="s">
        <v>117</v>
      </c>
      <c r="S3942" s="1">
        <v>16702341989</v>
      </c>
      <c r="U3942" s="1">
        <v>44314</v>
      </c>
      <c r="V3942" s="1" t="s">
        <v>119</v>
      </c>
      <c r="X3942" s="1" t="s">
        <v>4601</v>
      </c>
      <c r="Y3942" s="1" t="s">
        <v>4602</v>
      </c>
      <c r="AA3942" s="1" t="s">
        <v>461</v>
      </c>
      <c r="AB3942" s="1" t="s">
        <v>397</v>
      </c>
      <c r="AC3942" s="1" t="s">
        <v>1130</v>
      </c>
      <c r="AD3942" s="1" t="s">
        <v>116</v>
      </c>
      <c r="AE3942" s="1" t="s">
        <v>117</v>
      </c>
      <c r="AF3942" s="9">
        <v>96950</v>
      </c>
      <c r="AG3942" s="1" t="s">
        <v>118</v>
      </c>
      <c r="AH3942" s="1" t="s">
        <v>117</v>
      </c>
      <c r="AI3942" s="1">
        <v>16709891999</v>
      </c>
      <c r="AK3942" s="1" t="s">
        <v>4603</v>
      </c>
      <c r="BC3942" s="1" t="str">
        <f>"49-2097.00"</f>
        <v>49-2097.00</v>
      </c>
      <c r="BD3942" s="1" t="s">
        <v>1904</v>
      </c>
      <c r="BE3942" s="1" t="s">
        <v>4604</v>
      </c>
      <c r="BF3942" s="1" t="s">
        <v>4605</v>
      </c>
      <c r="BG3942" s="1">
        <v>1</v>
      </c>
      <c r="BI3942" s="2">
        <v>44105</v>
      </c>
      <c r="BJ3942" s="2">
        <v>45199</v>
      </c>
      <c r="BM3942" s="1">
        <v>40</v>
      </c>
      <c r="BN3942" s="1">
        <v>0</v>
      </c>
      <c r="BO3942" s="1">
        <v>8</v>
      </c>
      <c r="BP3942" s="1">
        <v>8</v>
      </c>
      <c r="BQ3942" s="1">
        <v>8</v>
      </c>
      <c r="BR3942" s="1">
        <v>8</v>
      </c>
      <c r="BS3942" s="1">
        <v>8</v>
      </c>
      <c r="BT3942" s="1">
        <v>0</v>
      </c>
      <c r="BU3942" s="1" t="str">
        <f>"9:00 AM"</f>
        <v>9:00 AM</v>
      </c>
      <c r="BV3942" s="1" t="str">
        <f>"5:00 PM"</f>
        <v>5:00 PM</v>
      </c>
      <c r="BW3942" s="1" t="s">
        <v>135</v>
      </c>
      <c r="BX3942" s="1">
        <v>0</v>
      </c>
      <c r="BY3942" s="1">
        <v>24</v>
      </c>
      <c r="BZ3942" s="1" t="s">
        <v>112</v>
      </c>
      <c r="CA3942" s="1">
        <v>0</v>
      </c>
      <c r="CB3942" s="1" t="s">
        <v>4606</v>
      </c>
      <c r="CC3942" s="1" t="s">
        <v>3959</v>
      </c>
      <c r="CD3942" s="1" t="s">
        <v>4607</v>
      </c>
      <c r="CE3942" s="1" t="s">
        <v>116</v>
      </c>
      <c r="CF3942" s="1" t="s">
        <v>117</v>
      </c>
      <c r="CG3942" s="1">
        <v>96950</v>
      </c>
      <c r="CH3942" s="3">
        <v>11.87</v>
      </c>
      <c r="CI3942" s="3">
        <v>11.87</v>
      </c>
      <c r="CJ3942" s="3">
        <v>17.809999999999999</v>
      </c>
      <c r="CK3942" s="3">
        <v>17.809999999999999</v>
      </c>
      <c r="CL3942" s="1" t="s">
        <v>137</v>
      </c>
      <c r="CN3942" s="1" t="s">
        <v>139</v>
      </c>
      <c r="CP3942" s="1" t="s">
        <v>112</v>
      </c>
      <c r="CQ3942" s="1" t="s">
        <v>111</v>
      </c>
      <c r="CR3942" s="1" t="s">
        <v>112</v>
      </c>
      <c r="CS3942" s="1" t="s">
        <v>111</v>
      </c>
      <c r="CT3942" s="1" t="s">
        <v>138</v>
      </c>
      <c r="CU3942" s="1" t="s">
        <v>111</v>
      </c>
      <c r="CV3942" s="1" t="s">
        <v>138</v>
      </c>
      <c r="CW3942" s="1" t="s">
        <v>4608</v>
      </c>
      <c r="CX3942" s="1">
        <v>16702341989</v>
      </c>
      <c r="CY3942" s="1" t="s">
        <v>4603</v>
      </c>
      <c r="CZ3942" s="1" t="s">
        <v>138</v>
      </c>
      <c r="DA3942" s="1" t="s">
        <v>111</v>
      </c>
      <c r="DB3942" s="1" t="s">
        <v>112</v>
      </c>
    </row>
    <row r="3943" spans="1:111" ht="15.6" customHeight="1" x14ac:dyDescent="0.25">
      <c r="A3943" s="1" t="s">
        <v>4609</v>
      </c>
      <c r="B3943" s="1" t="s">
        <v>142</v>
      </c>
      <c r="C3943" s="2">
        <v>44054.874009375002</v>
      </c>
      <c r="D3943" s="2">
        <v>44130</v>
      </c>
      <c r="E3943" s="1" t="s">
        <v>180</v>
      </c>
      <c r="G3943" s="1" t="s">
        <v>111</v>
      </c>
      <c r="H3943" s="1" t="s">
        <v>112</v>
      </c>
      <c r="I3943" s="1" t="s">
        <v>112</v>
      </c>
      <c r="J3943" s="1" t="s">
        <v>4610</v>
      </c>
      <c r="K3943" s="1" t="s">
        <v>4611</v>
      </c>
      <c r="L3943" s="1" t="s">
        <v>4612</v>
      </c>
      <c r="M3943" s="1" t="s">
        <v>2805</v>
      </c>
      <c r="N3943" s="1" t="s">
        <v>116</v>
      </c>
      <c r="O3943" s="1" t="s">
        <v>117</v>
      </c>
      <c r="P3943" s="9">
        <v>96950</v>
      </c>
      <c r="Q3943" s="1" t="s">
        <v>118</v>
      </c>
      <c r="S3943" s="1">
        <v>16702871847</v>
      </c>
      <c r="U3943" s="1">
        <v>72111</v>
      </c>
      <c r="V3943" s="1" t="s">
        <v>119</v>
      </c>
      <c r="X3943" s="1" t="s">
        <v>4613</v>
      </c>
      <c r="Y3943" s="1" t="s">
        <v>4614</v>
      </c>
      <c r="AA3943" s="1" t="s">
        <v>373</v>
      </c>
      <c r="AB3943" s="1" t="s">
        <v>4612</v>
      </c>
      <c r="AC3943" s="1" t="s">
        <v>2805</v>
      </c>
      <c r="AD3943" s="1" t="s">
        <v>116</v>
      </c>
      <c r="AE3943" s="1" t="s">
        <v>117</v>
      </c>
      <c r="AF3943" s="9">
        <v>96950</v>
      </c>
      <c r="AG3943" s="1" t="s">
        <v>118</v>
      </c>
      <c r="AI3943" s="1">
        <v>16702871847</v>
      </c>
      <c r="AK3943" s="1" t="s">
        <v>4615</v>
      </c>
      <c r="BC3943" s="1" t="str">
        <f>"11-1021.00"</f>
        <v>11-1021.00</v>
      </c>
      <c r="BD3943" s="1" t="s">
        <v>248</v>
      </c>
      <c r="BE3943" s="1" t="s">
        <v>4616</v>
      </c>
      <c r="BF3943" s="1" t="s">
        <v>4617</v>
      </c>
      <c r="BG3943" s="1">
        <v>1</v>
      </c>
      <c r="BI3943" s="2">
        <v>44105</v>
      </c>
      <c r="BJ3943" s="2">
        <v>44469</v>
      </c>
      <c r="BM3943" s="1">
        <v>40</v>
      </c>
      <c r="BN3943" s="1">
        <v>0</v>
      </c>
      <c r="BO3943" s="1">
        <v>8</v>
      </c>
      <c r="BP3943" s="1">
        <v>8</v>
      </c>
      <c r="BQ3943" s="1">
        <v>8</v>
      </c>
      <c r="BR3943" s="1">
        <v>8</v>
      </c>
      <c r="BS3943" s="1">
        <v>8</v>
      </c>
      <c r="BT3943" s="1">
        <v>0</v>
      </c>
      <c r="BU3943" s="1" t="str">
        <f>"8:00 AM"</f>
        <v>8:00 AM</v>
      </c>
      <c r="BV3943" s="1" t="str">
        <f>"5:00 PM"</f>
        <v>5:00 PM</v>
      </c>
      <c r="BW3943" s="1" t="s">
        <v>135</v>
      </c>
      <c r="BX3943" s="1">
        <v>0</v>
      </c>
      <c r="BY3943" s="1">
        <v>24</v>
      </c>
      <c r="BZ3943" s="1" t="s">
        <v>111</v>
      </c>
      <c r="CA3943" s="1">
        <v>5</v>
      </c>
      <c r="CB3943" s="1" t="s">
        <v>4618</v>
      </c>
      <c r="CC3943" s="1" t="s">
        <v>4612</v>
      </c>
      <c r="CD3943" s="1" t="s">
        <v>2805</v>
      </c>
      <c r="CE3943" s="1" t="s">
        <v>116</v>
      </c>
      <c r="CF3943" s="1" t="s">
        <v>117</v>
      </c>
      <c r="CG3943" s="1">
        <v>96950</v>
      </c>
      <c r="CH3943" s="3">
        <v>30.92</v>
      </c>
      <c r="CI3943" s="3">
        <v>30.92</v>
      </c>
      <c r="CJ3943" s="3">
        <v>46.38</v>
      </c>
      <c r="CK3943" s="3">
        <v>46.38</v>
      </c>
      <c r="CL3943" s="1" t="s">
        <v>137</v>
      </c>
      <c r="CM3943" s="1" t="s">
        <v>138</v>
      </c>
      <c r="CN3943" s="1" t="s">
        <v>139</v>
      </c>
      <c r="CP3943" s="1" t="s">
        <v>112</v>
      </c>
      <c r="CQ3943" s="1" t="s">
        <v>111</v>
      </c>
      <c r="CR3943" s="1" t="s">
        <v>112</v>
      </c>
      <c r="CS3943" s="1" t="s">
        <v>111</v>
      </c>
      <c r="CT3943" s="1" t="s">
        <v>138</v>
      </c>
      <c r="CU3943" s="1" t="s">
        <v>111</v>
      </c>
      <c r="CV3943" s="1" t="s">
        <v>138</v>
      </c>
      <c r="CW3943" s="1" t="s">
        <v>4619</v>
      </c>
      <c r="CX3943" s="1">
        <v>16702871847</v>
      </c>
      <c r="CY3943" s="1" t="s">
        <v>4615</v>
      </c>
      <c r="CZ3943" s="1" t="s">
        <v>138</v>
      </c>
      <c r="DA3943" s="1" t="s">
        <v>111</v>
      </c>
      <c r="DB3943" s="1" t="s">
        <v>112</v>
      </c>
    </row>
    <row r="3944" spans="1:111" ht="15.6" customHeight="1" x14ac:dyDescent="0.25">
      <c r="A3944" s="1" t="s">
        <v>4633</v>
      </c>
      <c r="B3944" s="1" t="s">
        <v>142</v>
      </c>
      <c r="C3944" s="2">
        <v>44053.82433275463</v>
      </c>
      <c r="D3944" s="2">
        <v>44131</v>
      </c>
      <c r="E3944" s="1" t="s">
        <v>110</v>
      </c>
      <c r="F3944" s="2">
        <v>44103.833333333336</v>
      </c>
      <c r="G3944" s="1" t="s">
        <v>111</v>
      </c>
      <c r="H3944" s="1" t="s">
        <v>112</v>
      </c>
      <c r="I3944" s="1" t="s">
        <v>112</v>
      </c>
      <c r="J3944" s="1" t="s">
        <v>3820</v>
      </c>
      <c r="K3944" s="1" t="s">
        <v>3821</v>
      </c>
      <c r="L3944" s="1" t="s">
        <v>3822</v>
      </c>
      <c r="M3944" s="1" t="s">
        <v>167</v>
      </c>
      <c r="N3944" s="1" t="s">
        <v>339</v>
      </c>
      <c r="O3944" s="1" t="s">
        <v>117</v>
      </c>
      <c r="P3944" s="9">
        <v>96950</v>
      </c>
      <c r="Q3944" s="1" t="s">
        <v>118</v>
      </c>
      <c r="R3944" s="1" t="s">
        <v>168</v>
      </c>
      <c r="S3944" s="1">
        <v>16702331530</v>
      </c>
      <c r="U3944" s="1">
        <v>31181</v>
      </c>
      <c r="V3944" s="1" t="s">
        <v>119</v>
      </c>
      <c r="X3944" s="1" t="s">
        <v>3823</v>
      </c>
      <c r="Y3944" s="1" t="s">
        <v>3824</v>
      </c>
      <c r="Z3944" s="1" t="s">
        <v>168</v>
      </c>
      <c r="AA3944" s="1" t="s">
        <v>3825</v>
      </c>
      <c r="AB3944" s="1" t="s">
        <v>3822</v>
      </c>
      <c r="AC3944" s="1" t="s">
        <v>167</v>
      </c>
      <c r="AD3944" s="1" t="s">
        <v>339</v>
      </c>
      <c r="AE3944" s="1" t="s">
        <v>117</v>
      </c>
      <c r="AF3944" s="9">
        <v>96950</v>
      </c>
      <c r="AG3944" s="1" t="s">
        <v>118</v>
      </c>
      <c r="AH3944" s="1" t="s">
        <v>168</v>
      </c>
      <c r="AI3944" s="1">
        <v>16702331530</v>
      </c>
      <c r="AK3944" s="1" t="s">
        <v>3826</v>
      </c>
      <c r="BC3944" s="1" t="str">
        <f>"49-9071.00"</f>
        <v>49-9071.00</v>
      </c>
      <c r="BD3944" s="1" t="s">
        <v>214</v>
      </c>
      <c r="BE3944" s="1" t="s">
        <v>4634</v>
      </c>
      <c r="BF3944" s="1" t="s">
        <v>214</v>
      </c>
      <c r="BG3944" s="1">
        <v>3</v>
      </c>
      <c r="BI3944" s="2">
        <v>44105</v>
      </c>
      <c r="BJ3944" s="2">
        <v>45199</v>
      </c>
      <c r="BM3944" s="1">
        <v>35</v>
      </c>
      <c r="BN3944" s="1">
        <v>5</v>
      </c>
      <c r="BO3944" s="1">
        <v>5</v>
      </c>
      <c r="BP3944" s="1">
        <v>5</v>
      </c>
      <c r="BQ3944" s="1">
        <v>5</v>
      </c>
      <c r="BR3944" s="1">
        <v>5</v>
      </c>
      <c r="BS3944" s="1">
        <v>5</v>
      </c>
      <c r="BT3944" s="1">
        <v>5</v>
      </c>
      <c r="BU3944" s="1" t="str">
        <f>"7:00 AM"</f>
        <v>7:00 AM</v>
      </c>
      <c r="BV3944" s="1" t="str">
        <f>"4:00 PM"</f>
        <v>4:00 PM</v>
      </c>
      <c r="BW3944" s="1" t="s">
        <v>135</v>
      </c>
      <c r="BX3944" s="1">
        <v>0</v>
      </c>
      <c r="BY3944" s="1">
        <v>24</v>
      </c>
      <c r="BZ3944" s="1" t="s">
        <v>112</v>
      </c>
      <c r="CA3944" s="1">
        <v>0</v>
      </c>
      <c r="CB3944" s="4" t="s">
        <v>4635</v>
      </c>
      <c r="CC3944" s="1" t="s">
        <v>3822</v>
      </c>
      <c r="CD3944" s="1" t="s">
        <v>167</v>
      </c>
      <c r="CE3944" s="1" t="s">
        <v>339</v>
      </c>
      <c r="CF3944" s="1" t="s">
        <v>117</v>
      </c>
      <c r="CG3944" s="1">
        <v>96950</v>
      </c>
      <c r="CH3944" s="3">
        <v>12.64</v>
      </c>
      <c r="CI3944" s="3">
        <v>12.64</v>
      </c>
      <c r="CJ3944" s="3">
        <v>18.96</v>
      </c>
      <c r="CK3944" s="3">
        <v>18.96</v>
      </c>
      <c r="CL3944" s="1" t="s">
        <v>137</v>
      </c>
      <c r="CM3944" s="1" t="s">
        <v>168</v>
      </c>
      <c r="CN3944" s="1" t="s">
        <v>139</v>
      </c>
      <c r="CP3944" s="1" t="s">
        <v>112</v>
      </c>
      <c r="CQ3944" s="1" t="s">
        <v>111</v>
      </c>
      <c r="CR3944" s="1" t="s">
        <v>112</v>
      </c>
      <c r="CS3944" s="1" t="s">
        <v>111</v>
      </c>
      <c r="CT3944" s="1" t="s">
        <v>138</v>
      </c>
      <c r="CU3944" s="1" t="s">
        <v>111</v>
      </c>
      <c r="CV3944" s="1" t="s">
        <v>138</v>
      </c>
      <c r="CW3944" s="1" t="s">
        <v>3830</v>
      </c>
      <c r="CX3944" s="1">
        <v>16702331530</v>
      </c>
      <c r="CY3944" s="1" t="s">
        <v>3826</v>
      </c>
      <c r="CZ3944" s="1" t="s">
        <v>3831</v>
      </c>
      <c r="DA3944" s="1" t="s">
        <v>111</v>
      </c>
      <c r="DB3944" s="1" t="s">
        <v>112</v>
      </c>
      <c r="DC3944" s="1" t="s">
        <v>3823</v>
      </c>
      <c r="DD3944" s="1" t="s">
        <v>3824</v>
      </c>
    </row>
    <row r="3945" spans="1:111" ht="15.6" customHeight="1" x14ac:dyDescent="0.25">
      <c r="A3945" s="1" t="s">
        <v>4648</v>
      </c>
      <c r="B3945" s="1" t="s">
        <v>142</v>
      </c>
      <c r="C3945" s="2">
        <v>44028.92570266204</v>
      </c>
      <c r="D3945" s="2">
        <v>44105</v>
      </c>
      <c r="E3945" s="1" t="s">
        <v>180</v>
      </c>
      <c r="G3945" s="1" t="s">
        <v>112</v>
      </c>
      <c r="H3945" s="1" t="s">
        <v>112</v>
      </c>
      <c r="I3945" s="1" t="s">
        <v>112</v>
      </c>
      <c r="J3945" s="1" t="s">
        <v>4649</v>
      </c>
      <c r="K3945" s="1" t="s">
        <v>4649</v>
      </c>
      <c r="L3945" s="1" t="s">
        <v>4650</v>
      </c>
      <c r="M3945" s="1" t="s">
        <v>4651</v>
      </c>
      <c r="N3945" s="1" t="s">
        <v>167</v>
      </c>
      <c r="O3945" s="1" t="s">
        <v>117</v>
      </c>
      <c r="P3945" s="9">
        <v>96950</v>
      </c>
      <c r="Q3945" s="1" t="s">
        <v>118</v>
      </c>
      <c r="S3945" s="1">
        <v>16704831971</v>
      </c>
      <c r="U3945" s="1">
        <v>531110</v>
      </c>
      <c r="V3945" s="1" t="s">
        <v>119</v>
      </c>
      <c r="X3945" s="1" t="s">
        <v>4652</v>
      </c>
      <c r="Y3945" s="1" t="s">
        <v>4653</v>
      </c>
      <c r="Z3945" s="1" t="s">
        <v>4654</v>
      </c>
      <c r="AA3945" s="1" t="s">
        <v>171</v>
      </c>
      <c r="AB3945" s="1" t="s">
        <v>4650</v>
      </c>
      <c r="AD3945" s="1" t="s">
        <v>167</v>
      </c>
      <c r="AE3945" s="1" t="s">
        <v>117</v>
      </c>
      <c r="AF3945" s="9">
        <v>96950</v>
      </c>
      <c r="AG3945" s="1" t="s">
        <v>118</v>
      </c>
      <c r="AI3945" s="1">
        <v>16703234455</v>
      </c>
      <c r="AK3945" s="1" t="s">
        <v>4655</v>
      </c>
      <c r="BC3945" s="1" t="str">
        <f>"49-9071.00"</f>
        <v>49-9071.00</v>
      </c>
      <c r="BD3945" s="1" t="s">
        <v>214</v>
      </c>
      <c r="BE3945" s="1" t="s">
        <v>4656</v>
      </c>
      <c r="BF3945" s="1" t="s">
        <v>4657</v>
      </c>
      <c r="BG3945" s="1">
        <v>6</v>
      </c>
      <c r="BI3945" s="2">
        <v>44105</v>
      </c>
      <c r="BJ3945" s="2">
        <v>44469</v>
      </c>
      <c r="BM3945" s="1">
        <v>35</v>
      </c>
      <c r="BN3945" s="1">
        <v>0</v>
      </c>
      <c r="BO3945" s="1">
        <v>7</v>
      </c>
      <c r="BP3945" s="1">
        <v>7</v>
      </c>
      <c r="BQ3945" s="1">
        <v>7</v>
      </c>
      <c r="BR3945" s="1">
        <v>7</v>
      </c>
      <c r="BS3945" s="1">
        <v>7</v>
      </c>
      <c r="BT3945" s="1">
        <v>0</v>
      </c>
      <c r="BU3945" s="1" t="str">
        <f>"8:00 AM"</f>
        <v>8:00 AM</v>
      </c>
      <c r="BV3945" s="1" t="str">
        <f>"5:00 PM"</f>
        <v>5:00 PM</v>
      </c>
      <c r="BW3945" s="1" t="s">
        <v>135</v>
      </c>
      <c r="BX3945" s="1">
        <v>0</v>
      </c>
      <c r="BY3945" s="1">
        <v>2</v>
      </c>
      <c r="BZ3945" s="1" t="s">
        <v>112</v>
      </c>
      <c r="CA3945" s="1">
        <v>0</v>
      </c>
      <c r="CB3945" s="1" t="s">
        <v>4658</v>
      </c>
      <c r="CC3945" s="1" t="s">
        <v>4650</v>
      </c>
      <c r="CD3945" s="1" t="s">
        <v>4651</v>
      </c>
      <c r="CE3945" s="1" t="s">
        <v>167</v>
      </c>
      <c r="CF3945" s="1" t="s">
        <v>117</v>
      </c>
      <c r="CG3945" s="1">
        <v>96950</v>
      </c>
      <c r="CH3945" s="3">
        <v>12.64</v>
      </c>
      <c r="CI3945" s="3">
        <v>12.64</v>
      </c>
      <c r="CJ3945" s="3">
        <v>18.96</v>
      </c>
      <c r="CK3945" s="3">
        <v>18.96</v>
      </c>
      <c r="CL3945" s="1" t="s">
        <v>137</v>
      </c>
      <c r="CM3945" s="1" t="s">
        <v>230</v>
      </c>
      <c r="CN3945" s="1" t="s">
        <v>139</v>
      </c>
      <c r="CP3945" s="1" t="s">
        <v>112</v>
      </c>
      <c r="CQ3945" s="1" t="s">
        <v>111</v>
      </c>
      <c r="CR3945" s="1" t="s">
        <v>112</v>
      </c>
      <c r="CS3945" s="1" t="s">
        <v>111</v>
      </c>
      <c r="CT3945" s="1" t="s">
        <v>138</v>
      </c>
      <c r="CU3945" s="1" t="s">
        <v>111</v>
      </c>
      <c r="CV3945" s="1" t="s">
        <v>138</v>
      </c>
      <c r="CW3945" s="1" t="s">
        <v>4659</v>
      </c>
      <c r="CX3945" s="1">
        <v>16703234455</v>
      </c>
      <c r="CY3945" s="1" t="s">
        <v>4655</v>
      </c>
      <c r="CZ3945" s="1" t="s">
        <v>138</v>
      </c>
      <c r="DA3945" s="1" t="s">
        <v>111</v>
      </c>
      <c r="DB3945" s="1" t="s">
        <v>112</v>
      </c>
      <c r="DC3945" s="1" t="s">
        <v>4652</v>
      </c>
      <c r="DD3945" s="1" t="s">
        <v>4653</v>
      </c>
      <c r="DE3945" s="1" t="s">
        <v>4660</v>
      </c>
      <c r="DF3945" s="1" t="s">
        <v>4661</v>
      </c>
      <c r="DG3945" s="1" t="s">
        <v>4655</v>
      </c>
    </row>
    <row r="3946" spans="1:111" ht="15.6" customHeight="1" x14ac:dyDescent="0.25">
      <c r="A3946" s="1" t="s">
        <v>4802</v>
      </c>
      <c r="B3946" s="1" t="s">
        <v>142</v>
      </c>
      <c r="C3946" s="2">
        <v>44070.151831828705</v>
      </c>
      <c r="D3946" s="2">
        <v>44155</v>
      </c>
      <c r="E3946" s="1" t="s">
        <v>180</v>
      </c>
      <c r="G3946" s="1" t="s">
        <v>111</v>
      </c>
      <c r="H3946" s="1" t="s">
        <v>112</v>
      </c>
      <c r="I3946" s="1" t="s">
        <v>112</v>
      </c>
      <c r="J3946" s="1" t="s">
        <v>221</v>
      </c>
      <c r="K3946" s="1" t="s">
        <v>222</v>
      </c>
      <c r="L3946" s="1" t="s">
        <v>223</v>
      </c>
      <c r="M3946" s="1" t="s">
        <v>4803</v>
      </c>
      <c r="N3946" s="1" t="s">
        <v>167</v>
      </c>
      <c r="O3946" s="1" t="s">
        <v>117</v>
      </c>
      <c r="P3946" s="9">
        <v>96950</v>
      </c>
      <c r="Q3946" s="1" t="s">
        <v>118</v>
      </c>
      <c r="S3946" s="1">
        <v>16702341111</v>
      </c>
      <c r="U3946" s="1">
        <v>722511</v>
      </c>
      <c r="V3946" s="1" t="s">
        <v>119</v>
      </c>
      <c r="X3946" s="1" t="s">
        <v>225</v>
      </c>
      <c r="Y3946" s="1" t="s">
        <v>226</v>
      </c>
      <c r="Z3946" s="1" t="s">
        <v>168</v>
      </c>
      <c r="AA3946" s="1" t="s">
        <v>171</v>
      </c>
      <c r="AB3946" s="1" t="s">
        <v>223</v>
      </c>
      <c r="AC3946" s="1" t="s">
        <v>4803</v>
      </c>
      <c r="AD3946" s="1" t="s">
        <v>167</v>
      </c>
      <c r="AE3946" s="1" t="s">
        <v>117</v>
      </c>
      <c r="AF3946" s="9">
        <v>96950</v>
      </c>
      <c r="AG3946" s="1" t="s">
        <v>118</v>
      </c>
      <c r="AI3946" s="1">
        <v>16702341111</v>
      </c>
      <c r="AK3946" s="1" t="s">
        <v>227</v>
      </c>
      <c r="BC3946" s="1" t="str">
        <f>"35-3031.00"</f>
        <v>35-3031.00</v>
      </c>
      <c r="BD3946" s="1" t="s">
        <v>174</v>
      </c>
      <c r="BE3946" s="1" t="s">
        <v>4804</v>
      </c>
      <c r="BF3946" s="1" t="s">
        <v>4805</v>
      </c>
      <c r="BG3946" s="1">
        <v>1</v>
      </c>
      <c r="BI3946" s="2">
        <v>44185</v>
      </c>
      <c r="BJ3946" s="2">
        <v>44549</v>
      </c>
      <c r="BM3946" s="1">
        <v>35</v>
      </c>
      <c r="BN3946" s="1">
        <v>6</v>
      </c>
      <c r="BO3946" s="1">
        <v>6</v>
      </c>
      <c r="BP3946" s="1">
        <v>6</v>
      </c>
      <c r="BQ3946" s="1">
        <v>6</v>
      </c>
      <c r="BR3946" s="1">
        <v>6</v>
      </c>
      <c r="BS3946" s="1">
        <v>0</v>
      </c>
      <c r="BT3946" s="1">
        <v>5</v>
      </c>
      <c r="BU3946" s="1" t="str">
        <f>"11:00 AM"</f>
        <v>11:00 AM</v>
      </c>
      <c r="BV3946" s="1" t="str">
        <f>"10:00 PM"</f>
        <v>10:00 PM</v>
      </c>
      <c r="BW3946" s="1" t="s">
        <v>135</v>
      </c>
      <c r="BX3946" s="1">
        <v>0</v>
      </c>
      <c r="BY3946" s="1">
        <v>3</v>
      </c>
      <c r="BZ3946" s="1" t="s">
        <v>112</v>
      </c>
      <c r="CA3946" s="1">
        <v>2</v>
      </c>
      <c r="CB3946" s="1" t="s">
        <v>4806</v>
      </c>
      <c r="CC3946" s="1" t="s">
        <v>223</v>
      </c>
      <c r="CD3946" s="1" t="s">
        <v>4807</v>
      </c>
      <c r="CE3946" s="1" t="s">
        <v>167</v>
      </c>
      <c r="CF3946" s="1" t="s">
        <v>117</v>
      </c>
      <c r="CG3946" s="1">
        <v>96950</v>
      </c>
      <c r="CH3946" s="3">
        <v>9.23</v>
      </c>
      <c r="CI3946" s="3">
        <v>9.23</v>
      </c>
      <c r="CJ3946" s="3">
        <v>13.85</v>
      </c>
      <c r="CK3946" s="3">
        <v>13.85</v>
      </c>
      <c r="CL3946" s="1" t="s">
        <v>137</v>
      </c>
      <c r="CN3946" s="1" t="s">
        <v>139</v>
      </c>
      <c r="CP3946" s="1" t="s">
        <v>112</v>
      </c>
      <c r="CQ3946" s="1" t="s">
        <v>111</v>
      </c>
      <c r="CR3946" s="1" t="s">
        <v>112</v>
      </c>
      <c r="CS3946" s="1" t="s">
        <v>111</v>
      </c>
      <c r="CT3946" s="1" t="s">
        <v>111</v>
      </c>
      <c r="CU3946" s="1" t="s">
        <v>111</v>
      </c>
      <c r="CV3946" s="1" t="s">
        <v>138</v>
      </c>
      <c r="CW3946" s="1" t="s">
        <v>4808</v>
      </c>
      <c r="CX3946" s="1">
        <v>16702341111</v>
      </c>
      <c r="CY3946" s="1" t="s">
        <v>227</v>
      </c>
      <c r="CZ3946" s="1" t="s">
        <v>138</v>
      </c>
      <c r="DA3946" s="1" t="s">
        <v>111</v>
      </c>
      <c r="DB3946" s="1" t="s">
        <v>112</v>
      </c>
      <c r="DC3946" s="1" t="s">
        <v>234</v>
      </c>
      <c r="DD3946" s="1" t="s">
        <v>235</v>
      </c>
      <c r="DE3946" s="1" t="s">
        <v>236</v>
      </c>
      <c r="DF3946" s="1" t="s">
        <v>221</v>
      </c>
      <c r="DG3946" s="1" t="s">
        <v>227</v>
      </c>
    </row>
    <row r="3947" spans="1:111" ht="15.6" customHeight="1" x14ac:dyDescent="0.25">
      <c r="A3947" s="1" t="s">
        <v>4809</v>
      </c>
      <c r="B3947" s="1" t="s">
        <v>142</v>
      </c>
      <c r="C3947" s="2">
        <v>44138.101286689816</v>
      </c>
      <c r="D3947" s="2">
        <v>44194</v>
      </c>
      <c r="E3947" s="1" t="s">
        <v>180</v>
      </c>
      <c r="G3947" s="1" t="s">
        <v>112</v>
      </c>
      <c r="H3947" s="1" t="s">
        <v>112</v>
      </c>
      <c r="I3947" s="1" t="s">
        <v>112</v>
      </c>
      <c r="J3947" s="1" t="s">
        <v>4810</v>
      </c>
      <c r="K3947" s="1" t="s">
        <v>4811</v>
      </c>
      <c r="L3947" s="1" t="s">
        <v>2087</v>
      </c>
      <c r="N3947" s="1" t="s">
        <v>116</v>
      </c>
      <c r="O3947" s="1" t="s">
        <v>117</v>
      </c>
      <c r="P3947" s="9">
        <v>96950</v>
      </c>
      <c r="Q3947" s="1" t="s">
        <v>118</v>
      </c>
      <c r="S3947" s="1">
        <v>16702358748</v>
      </c>
      <c r="U3947" s="1">
        <v>42371</v>
      </c>
      <c r="V3947" s="1" t="s">
        <v>119</v>
      </c>
      <c r="X3947" s="1" t="s">
        <v>1110</v>
      </c>
      <c r="Y3947" s="1" t="s">
        <v>1111</v>
      </c>
      <c r="Z3947" s="1" t="s">
        <v>1112</v>
      </c>
      <c r="AA3947" s="1" t="s">
        <v>962</v>
      </c>
      <c r="AB3947" s="1" t="s">
        <v>1636</v>
      </c>
      <c r="AD3947" s="1" t="s">
        <v>116</v>
      </c>
      <c r="AE3947" s="1" t="s">
        <v>117</v>
      </c>
      <c r="AF3947" s="9">
        <v>96950</v>
      </c>
      <c r="AG3947" s="1" t="s">
        <v>118</v>
      </c>
      <c r="AI3947" s="1">
        <v>16702358748</v>
      </c>
      <c r="AK3947" s="1" t="s">
        <v>2092</v>
      </c>
      <c r="BC3947" s="1" t="str">
        <f>"43-3031.00"</f>
        <v>43-3031.00</v>
      </c>
      <c r="BD3947" s="1" t="s">
        <v>389</v>
      </c>
      <c r="BE3947" s="1" t="s">
        <v>4812</v>
      </c>
      <c r="BF3947" s="1" t="s">
        <v>2875</v>
      </c>
      <c r="BG3947" s="1">
        <v>3</v>
      </c>
      <c r="BI3947" s="2">
        <v>44197</v>
      </c>
      <c r="BJ3947" s="2">
        <v>44561</v>
      </c>
      <c r="BM3947" s="1">
        <v>35</v>
      </c>
      <c r="BN3947" s="1">
        <v>0</v>
      </c>
      <c r="BO3947" s="1">
        <v>7</v>
      </c>
      <c r="BP3947" s="1">
        <v>7</v>
      </c>
      <c r="BQ3947" s="1">
        <v>7</v>
      </c>
      <c r="BR3947" s="1">
        <v>7</v>
      </c>
      <c r="BS3947" s="1">
        <v>7</v>
      </c>
      <c r="BT3947" s="1">
        <v>0</v>
      </c>
      <c r="BU3947" s="1" t="str">
        <f>"9:00 AM"</f>
        <v>9:00 AM</v>
      </c>
      <c r="BV3947" s="1" t="str">
        <f>"5:00 PM"</f>
        <v>5:00 PM</v>
      </c>
      <c r="BW3947" s="1" t="s">
        <v>392</v>
      </c>
      <c r="BX3947" s="1">
        <v>0</v>
      </c>
      <c r="BY3947" s="1">
        <v>12</v>
      </c>
      <c r="BZ3947" s="1" t="s">
        <v>112</v>
      </c>
      <c r="CA3947" s="1">
        <v>0</v>
      </c>
      <c r="CB3947" s="1" t="s">
        <v>4813</v>
      </c>
      <c r="CC3947" s="1" t="s">
        <v>3403</v>
      </c>
      <c r="CE3947" s="1" t="s">
        <v>116</v>
      </c>
      <c r="CF3947" s="1" t="s">
        <v>117</v>
      </c>
      <c r="CG3947" s="1">
        <v>96950</v>
      </c>
      <c r="CH3947" s="3">
        <v>9.49</v>
      </c>
      <c r="CI3947" s="3">
        <v>9.49</v>
      </c>
      <c r="CJ3947" s="3">
        <v>14.23</v>
      </c>
      <c r="CK3947" s="3">
        <v>14.23</v>
      </c>
      <c r="CL3947" s="1" t="s">
        <v>137</v>
      </c>
      <c r="CN3947" s="1" t="s">
        <v>139</v>
      </c>
      <c r="CP3947" s="1" t="s">
        <v>112</v>
      </c>
      <c r="CQ3947" s="1" t="s">
        <v>111</v>
      </c>
      <c r="CR3947" s="1" t="s">
        <v>112</v>
      </c>
      <c r="CS3947" s="1" t="s">
        <v>111</v>
      </c>
      <c r="CT3947" s="1" t="s">
        <v>138</v>
      </c>
      <c r="CU3947" s="1" t="s">
        <v>111</v>
      </c>
      <c r="CV3947" s="1" t="s">
        <v>138</v>
      </c>
      <c r="CW3947" s="1" t="s">
        <v>3408</v>
      </c>
      <c r="CX3947" s="1">
        <v>16702358748</v>
      </c>
      <c r="CY3947" s="1" t="s">
        <v>2092</v>
      </c>
      <c r="CZ3947" s="1" t="s">
        <v>138</v>
      </c>
      <c r="DA3947" s="1" t="s">
        <v>111</v>
      </c>
      <c r="DB3947" s="1" t="s">
        <v>112</v>
      </c>
    </row>
    <row r="3948" spans="1:111" ht="15.6" customHeight="1" x14ac:dyDescent="0.25">
      <c r="A3948" s="1" t="s">
        <v>4841</v>
      </c>
      <c r="B3948" s="1" t="s">
        <v>142</v>
      </c>
      <c r="C3948" s="2">
        <v>44096.125859837965</v>
      </c>
      <c r="D3948" s="2">
        <v>44124</v>
      </c>
      <c r="E3948" s="1" t="s">
        <v>110</v>
      </c>
      <c r="F3948" s="2">
        <v>44133.833333333336</v>
      </c>
      <c r="G3948" s="1" t="s">
        <v>112</v>
      </c>
      <c r="H3948" s="1" t="s">
        <v>112</v>
      </c>
      <c r="I3948" s="1" t="s">
        <v>112</v>
      </c>
      <c r="J3948" s="1" t="s">
        <v>4842</v>
      </c>
      <c r="K3948" s="1" t="s">
        <v>138</v>
      </c>
      <c r="L3948" s="1" t="s">
        <v>4843</v>
      </c>
      <c r="N3948" s="1" t="s">
        <v>116</v>
      </c>
      <c r="O3948" s="1" t="s">
        <v>117</v>
      </c>
      <c r="P3948" s="9">
        <v>96950</v>
      </c>
      <c r="Q3948" s="1" t="s">
        <v>118</v>
      </c>
      <c r="S3948" s="1">
        <v>16702352810</v>
      </c>
      <c r="U3948" s="1">
        <v>42499</v>
      </c>
      <c r="V3948" s="1" t="s">
        <v>119</v>
      </c>
      <c r="X3948" s="1" t="s">
        <v>2076</v>
      </c>
      <c r="Y3948" s="1" t="s">
        <v>4844</v>
      </c>
      <c r="AA3948" s="1" t="s">
        <v>245</v>
      </c>
      <c r="AB3948" s="1" t="s">
        <v>4845</v>
      </c>
      <c r="AD3948" s="1" t="s">
        <v>116</v>
      </c>
      <c r="AE3948" s="1" t="s">
        <v>117</v>
      </c>
      <c r="AF3948" s="9">
        <v>96950</v>
      </c>
      <c r="AG3948" s="1" t="s">
        <v>118</v>
      </c>
      <c r="AI3948" s="1">
        <v>16702352810</v>
      </c>
      <c r="AK3948" s="1" t="s">
        <v>4846</v>
      </c>
      <c r="BC3948" s="1" t="str">
        <f>"11-1021.00"</f>
        <v>11-1021.00</v>
      </c>
      <c r="BD3948" s="1" t="s">
        <v>248</v>
      </c>
      <c r="BE3948" s="1" t="s">
        <v>4847</v>
      </c>
      <c r="BF3948" s="1" t="s">
        <v>373</v>
      </c>
      <c r="BG3948" s="1">
        <v>1</v>
      </c>
      <c r="BI3948" s="2">
        <v>44135</v>
      </c>
      <c r="BJ3948" s="2">
        <v>44500</v>
      </c>
      <c r="BM3948" s="1">
        <v>40</v>
      </c>
      <c r="BN3948" s="1">
        <v>0</v>
      </c>
      <c r="BO3948" s="1">
        <v>8</v>
      </c>
      <c r="BP3948" s="1">
        <v>8</v>
      </c>
      <c r="BQ3948" s="1">
        <v>8</v>
      </c>
      <c r="BR3948" s="1">
        <v>8</v>
      </c>
      <c r="BS3948" s="1">
        <v>8</v>
      </c>
      <c r="BT3948" s="1">
        <v>0</v>
      </c>
      <c r="BU3948" s="1" t="str">
        <f>"8:00 AM"</f>
        <v>8:00 AM</v>
      </c>
      <c r="BV3948" s="1" t="str">
        <f>"5:00 PM"</f>
        <v>5:00 PM</v>
      </c>
      <c r="BW3948" s="1" t="s">
        <v>135</v>
      </c>
      <c r="BX3948" s="1">
        <v>0</v>
      </c>
      <c r="BY3948" s="1">
        <v>24</v>
      </c>
      <c r="BZ3948" s="1" t="s">
        <v>111</v>
      </c>
      <c r="CA3948" s="1">
        <v>1</v>
      </c>
      <c r="CB3948" s="1" t="s">
        <v>168</v>
      </c>
      <c r="CC3948" s="1" t="s">
        <v>4848</v>
      </c>
      <c r="CE3948" s="1" t="s">
        <v>116</v>
      </c>
      <c r="CF3948" s="1" t="s">
        <v>117</v>
      </c>
      <c r="CG3948" s="1">
        <v>96950</v>
      </c>
      <c r="CH3948" s="3">
        <v>31</v>
      </c>
      <c r="CI3948" s="3">
        <v>31</v>
      </c>
      <c r="CJ3948" s="3">
        <v>46.5</v>
      </c>
      <c r="CK3948" s="3">
        <v>46.5</v>
      </c>
      <c r="CL3948" s="1" t="s">
        <v>137</v>
      </c>
      <c r="CN3948" s="1" t="s">
        <v>139</v>
      </c>
      <c r="CP3948" s="1" t="s">
        <v>112</v>
      </c>
      <c r="CQ3948" s="1" t="s">
        <v>111</v>
      </c>
      <c r="CR3948" s="1" t="s">
        <v>112</v>
      </c>
      <c r="CS3948" s="1" t="s">
        <v>111</v>
      </c>
      <c r="CT3948" s="1" t="s">
        <v>138</v>
      </c>
      <c r="CU3948" s="1" t="s">
        <v>111</v>
      </c>
      <c r="CV3948" s="1" t="s">
        <v>138</v>
      </c>
      <c r="CW3948" s="1" t="s">
        <v>168</v>
      </c>
      <c r="CX3948" s="1">
        <v>16702352810</v>
      </c>
      <c r="CY3948" s="1" t="s">
        <v>4846</v>
      </c>
      <c r="CZ3948" s="1" t="s">
        <v>138</v>
      </c>
      <c r="DA3948" s="1" t="s">
        <v>111</v>
      </c>
      <c r="DB3948" s="1" t="s">
        <v>112</v>
      </c>
    </row>
    <row r="3949" spans="1:111" ht="15.6" customHeight="1" x14ac:dyDescent="0.25">
      <c r="A3949" s="1" t="s">
        <v>4892</v>
      </c>
      <c r="B3949" s="1" t="s">
        <v>142</v>
      </c>
      <c r="C3949" s="2">
        <v>44194.792438194447</v>
      </c>
      <c r="D3949" s="2">
        <v>44216</v>
      </c>
      <c r="E3949" s="1" t="s">
        <v>110</v>
      </c>
      <c r="F3949" s="2">
        <v>44103.833333333336</v>
      </c>
      <c r="G3949" s="1" t="s">
        <v>112</v>
      </c>
      <c r="H3949" s="1" t="s">
        <v>112</v>
      </c>
      <c r="I3949" s="1" t="s">
        <v>112</v>
      </c>
      <c r="J3949" s="1" t="s">
        <v>4893</v>
      </c>
      <c r="L3949" s="1" t="s">
        <v>4894</v>
      </c>
      <c r="M3949" s="1" t="s">
        <v>4895</v>
      </c>
      <c r="N3949" s="1" t="s">
        <v>259</v>
      </c>
      <c r="O3949" s="1" t="s">
        <v>117</v>
      </c>
      <c r="P3949" s="9">
        <v>96952</v>
      </c>
      <c r="Q3949" s="1" t="s">
        <v>118</v>
      </c>
      <c r="R3949" s="1" t="s">
        <v>138</v>
      </c>
      <c r="S3949" s="1">
        <v>16704331577</v>
      </c>
      <c r="U3949" s="1">
        <v>236220</v>
      </c>
      <c r="V3949" s="1" t="s">
        <v>119</v>
      </c>
      <c r="X3949" s="1" t="s">
        <v>4896</v>
      </c>
      <c r="Y3949" s="1" t="s">
        <v>4897</v>
      </c>
      <c r="AA3949" s="1" t="s">
        <v>4898</v>
      </c>
      <c r="AB3949" s="1" t="s">
        <v>4894</v>
      </c>
      <c r="AC3949" s="1" t="s">
        <v>4895</v>
      </c>
      <c r="AD3949" s="1" t="s">
        <v>259</v>
      </c>
      <c r="AE3949" s="1" t="s">
        <v>117</v>
      </c>
      <c r="AF3949" s="9">
        <v>96952</v>
      </c>
      <c r="AG3949" s="1" t="s">
        <v>118</v>
      </c>
      <c r="AH3949" s="1" t="s">
        <v>138</v>
      </c>
      <c r="AI3949" s="1">
        <v>16704331577</v>
      </c>
      <c r="AK3949" s="1" t="s">
        <v>4899</v>
      </c>
      <c r="AL3949" s="1" t="s">
        <v>653</v>
      </c>
      <c r="AM3949" s="1" t="s">
        <v>4900</v>
      </c>
      <c r="AN3949" s="1" t="s">
        <v>4901</v>
      </c>
      <c r="AO3949" s="1" t="s">
        <v>4902</v>
      </c>
      <c r="AP3949" s="1" t="s">
        <v>4903</v>
      </c>
      <c r="AQ3949" s="1" t="s">
        <v>339</v>
      </c>
      <c r="AR3949" s="1" t="s">
        <v>167</v>
      </c>
      <c r="AS3949" s="1" t="s">
        <v>117</v>
      </c>
      <c r="AT3949" s="9">
        <v>96950</v>
      </c>
      <c r="AU3949" s="1" t="s">
        <v>118</v>
      </c>
      <c r="AV3949" s="1" t="s">
        <v>168</v>
      </c>
      <c r="AW3949" s="1">
        <v>16702331209</v>
      </c>
      <c r="AY3949" s="1" t="s">
        <v>4904</v>
      </c>
      <c r="AZ3949" s="1" t="s">
        <v>4905</v>
      </c>
      <c r="BA3949" s="1" t="s">
        <v>117</v>
      </c>
      <c r="BB3949" s="1" t="s">
        <v>4906</v>
      </c>
      <c r="BC3949" s="1" t="str">
        <f>"43-6014.00"</f>
        <v>43-6014.00</v>
      </c>
      <c r="BD3949" s="1" t="s">
        <v>3652</v>
      </c>
      <c r="BE3949" s="1" t="s">
        <v>4907</v>
      </c>
      <c r="BF3949" s="1" t="s">
        <v>1859</v>
      </c>
      <c r="BG3949" s="1">
        <v>1</v>
      </c>
      <c r="BI3949" s="2">
        <v>44105</v>
      </c>
      <c r="BJ3949" s="2">
        <v>44469</v>
      </c>
      <c r="BM3949" s="1">
        <v>40</v>
      </c>
      <c r="BN3949" s="1">
        <v>0</v>
      </c>
      <c r="BO3949" s="1">
        <v>8</v>
      </c>
      <c r="BP3949" s="1">
        <v>8</v>
      </c>
      <c r="BQ3949" s="1">
        <v>8</v>
      </c>
      <c r="BR3949" s="1">
        <v>8</v>
      </c>
      <c r="BS3949" s="1">
        <v>8</v>
      </c>
      <c r="BT3949" s="1">
        <v>0</v>
      </c>
      <c r="BU3949" s="1" t="str">
        <f>"8:00 AM"</f>
        <v>8:00 AM</v>
      </c>
      <c r="BV3949" s="1" t="str">
        <f>"5:00 PM"</f>
        <v>5:00 PM</v>
      </c>
      <c r="BW3949" s="1" t="s">
        <v>135</v>
      </c>
      <c r="BX3949" s="1">
        <v>0</v>
      </c>
      <c r="BY3949" s="1">
        <v>12</v>
      </c>
      <c r="BZ3949" s="1" t="s">
        <v>112</v>
      </c>
      <c r="CA3949" s="1">
        <v>0</v>
      </c>
      <c r="CB3949" s="1" t="s">
        <v>4908</v>
      </c>
      <c r="CC3949" s="1" t="s">
        <v>4909</v>
      </c>
      <c r="CD3949" s="1" t="s">
        <v>168</v>
      </c>
      <c r="CE3949" s="1" t="s">
        <v>167</v>
      </c>
      <c r="CF3949" s="1" t="s">
        <v>117</v>
      </c>
      <c r="CG3949" s="1">
        <v>96950</v>
      </c>
      <c r="CH3949" s="3">
        <v>10.33</v>
      </c>
      <c r="CI3949" s="3">
        <v>10.33</v>
      </c>
      <c r="CJ3949" s="3">
        <v>15.5</v>
      </c>
      <c r="CK3949" s="3">
        <v>15.5</v>
      </c>
      <c r="CL3949" s="1" t="s">
        <v>137</v>
      </c>
      <c r="CM3949" s="1" t="s">
        <v>168</v>
      </c>
      <c r="CN3949" s="1" t="s">
        <v>139</v>
      </c>
      <c r="CP3949" s="1" t="s">
        <v>112</v>
      </c>
      <c r="CQ3949" s="1" t="s">
        <v>111</v>
      </c>
      <c r="CR3949" s="1" t="s">
        <v>112</v>
      </c>
      <c r="CS3949" s="1" t="s">
        <v>111</v>
      </c>
      <c r="CT3949" s="1" t="s">
        <v>138</v>
      </c>
      <c r="CU3949" s="1" t="s">
        <v>111</v>
      </c>
      <c r="CV3949" s="1" t="s">
        <v>138</v>
      </c>
      <c r="CW3949" s="1" t="s">
        <v>168</v>
      </c>
      <c r="CX3949" s="1">
        <v>16704331577</v>
      </c>
      <c r="CY3949" s="1" t="s">
        <v>4910</v>
      </c>
      <c r="CZ3949" s="1" t="s">
        <v>168</v>
      </c>
      <c r="DA3949" s="1" t="s">
        <v>111</v>
      </c>
      <c r="DB3949" s="1" t="s">
        <v>112</v>
      </c>
      <c r="DC3949" s="1" t="s">
        <v>4900</v>
      </c>
      <c r="DD3949" s="1" t="s">
        <v>4901</v>
      </c>
      <c r="DE3949" s="1" t="s">
        <v>3384</v>
      </c>
      <c r="DF3949" s="1" t="s">
        <v>4905</v>
      </c>
      <c r="DG3949" s="1" t="s">
        <v>4904</v>
      </c>
    </row>
    <row r="3950" spans="1:111" ht="15.6" customHeight="1" x14ac:dyDescent="0.25">
      <c r="A3950" s="1" t="s">
        <v>4943</v>
      </c>
      <c r="B3950" s="1" t="s">
        <v>142</v>
      </c>
      <c r="C3950" s="2">
        <v>44201.115016435186</v>
      </c>
      <c r="D3950" s="2">
        <v>44263</v>
      </c>
      <c r="E3950" s="1" t="s">
        <v>110</v>
      </c>
      <c r="F3950" s="2">
        <v>44104.833333333336</v>
      </c>
      <c r="G3950" s="1" t="s">
        <v>111</v>
      </c>
      <c r="H3950" s="1" t="s">
        <v>112</v>
      </c>
      <c r="I3950" s="1" t="s">
        <v>112</v>
      </c>
      <c r="J3950" s="1" t="s">
        <v>4944</v>
      </c>
      <c r="K3950" s="1" t="s">
        <v>4945</v>
      </c>
      <c r="L3950" s="1" t="s">
        <v>2178</v>
      </c>
      <c r="M3950" s="1" t="s">
        <v>138</v>
      </c>
      <c r="N3950" s="1" t="s">
        <v>116</v>
      </c>
      <c r="O3950" s="1" t="s">
        <v>117</v>
      </c>
      <c r="P3950" s="9">
        <v>96950</v>
      </c>
      <c r="Q3950" s="1" t="s">
        <v>118</v>
      </c>
      <c r="R3950" s="1" t="s">
        <v>117</v>
      </c>
      <c r="S3950" s="1">
        <v>16718881388</v>
      </c>
      <c r="U3950" s="1">
        <v>56152</v>
      </c>
      <c r="V3950" s="1" t="s">
        <v>119</v>
      </c>
      <c r="X3950" s="1" t="s">
        <v>2179</v>
      </c>
      <c r="Y3950" s="1" t="s">
        <v>2180</v>
      </c>
      <c r="Z3950" s="1" t="s">
        <v>2181</v>
      </c>
      <c r="AA3950" s="1" t="s">
        <v>387</v>
      </c>
      <c r="AB3950" s="1" t="s">
        <v>2178</v>
      </c>
      <c r="AC3950" s="1" t="s">
        <v>138</v>
      </c>
      <c r="AD3950" s="1" t="s">
        <v>116</v>
      </c>
      <c r="AE3950" s="1" t="s">
        <v>117</v>
      </c>
      <c r="AF3950" s="9">
        <v>96950</v>
      </c>
      <c r="AG3950" s="1" t="s">
        <v>118</v>
      </c>
      <c r="AH3950" s="1" t="s">
        <v>117</v>
      </c>
      <c r="AI3950" s="1">
        <v>16718881388</v>
      </c>
      <c r="AK3950" s="1" t="s">
        <v>2182</v>
      </c>
      <c r="BC3950" s="1" t="str">
        <f>"39-7011.00"</f>
        <v>39-7011.00</v>
      </c>
      <c r="BD3950" s="1" t="s">
        <v>1435</v>
      </c>
      <c r="BE3950" s="1" t="s">
        <v>4946</v>
      </c>
      <c r="BF3950" s="1" t="s">
        <v>3755</v>
      </c>
      <c r="BG3950" s="1">
        <v>1</v>
      </c>
      <c r="BI3950" s="2">
        <v>44378</v>
      </c>
      <c r="BJ3950" s="2">
        <v>44744</v>
      </c>
      <c r="BM3950" s="1">
        <v>40</v>
      </c>
      <c r="BN3950" s="1">
        <v>0</v>
      </c>
      <c r="BO3950" s="1">
        <v>8</v>
      </c>
      <c r="BP3950" s="1">
        <v>8</v>
      </c>
      <c r="BQ3950" s="1">
        <v>8</v>
      </c>
      <c r="BR3950" s="1">
        <v>8</v>
      </c>
      <c r="BS3950" s="1">
        <v>8</v>
      </c>
      <c r="BT3950" s="1">
        <v>0</v>
      </c>
      <c r="BU3950" s="1" t="str">
        <f>"8:00 AM"</f>
        <v>8:00 AM</v>
      </c>
      <c r="BV3950" s="1" t="str">
        <f>"5:00 PM"</f>
        <v>5:00 PM</v>
      </c>
      <c r="BW3950" s="1" t="s">
        <v>230</v>
      </c>
      <c r="BX3950" s="1">
        <v>0</v>
      </c>
      <c r="BY3950" s="1">
        <v>6</v>
      </c>
      <c r="BZ3950" s="1" t="s">
        <v>112</v>
      </c>
      <c r="CA3950" s="1">
        <v>0</v>
      </c>
      <c r="CB3950" s="4" t="s">
        <v>4947</v>
      </c>
      <c r="CC3950" s="1" t="s">
        <v>2178</v>
      </c>
      <c r="CD3950" s="1" t="s">
        <v>138</v>
      </c>
      <c r="CE3950" s="1" t="s">
        <v>116</v>
      </c>
      <c r="CF3950" s="1" t="s">
        <v>117</v>
      </c>
      <c r="CG3950" s="1">
        <v>96950</v>
      </c>
      <c r="CH3950" s="3">
        <v>12.14</v>
      </c>
      <c r="CI3950" s="3">
        <v>12.14</v>
      </c>
      <c r="CJ3950" s="3">
        <v>18.21</v>
      </c>
      <c r="CK3950" s="3">
        <v>18.21</v>
      </c>
      <c r="CL3950" s="1" t="s">
        <v>137</v>
      </c>
      <c r="CM3950" s="1" t="s">
        <v>138</v>
      </c>
      <c r="CN3950" s="1" t="s">
        <v>139</v>
      </c>
      <c r="CP3950" s="1" t="s">
        <v>112</v>
      </c>
      <c r="CQ3950" s="1" t="s">
        <v>111</v>
      </c>
      <c r="CR3950" s="1" t="s">
        <v>111</v>
      </c>
      <c r="CS3950" s="1" t="s">
        <v>111</v>
      </c>
      <c r="CT3950" s="1" t="s">
        <v>138</v>
      </c>
      <c r="CU3950" s="1" t="s">
        <v>111</v>
      </c>
      <c r="CV3950" s="1" t="s">
        <v>138</v>
      </c>
      <c r="CW3950" s="1" t="s">
        <v>4948</v>
      </c>
      <c r="CX3950" s="1">
        <v>16718881388</v>
      </c>
      <c r="CY3950" s="1" t="s">
        <v>2182</v>
      </c>
      <c r="CZ3950" s="1" t="s">
        <v>2187</v>
      </c>
      <c r="DA3950" s="1" t="s">
        <v>111</v>
      </c>
      <c r="DB3950" s="1" t="s">
        <v>112</v>
      </c>
    </row>
    <row r="3951" spans="1:111" ht="15.6" customHeight="1" x14ac:dyDescent="0.25">
      <c r="A3951" s="1" t="s">
        <v>5190</v>
      </c>
      <c r="B3951" s="1" t="s">
        <v>142</v>
      </c>
      <c r="C3951" s="2">
        <v>44351.092871064815</v>
      </c>
      <c r="D3951" s="2">
        <v>44396</v>
      </c>
      <c r="E3951" s="1" t="s">
        <v>180</v>
      </c>
      <c r="G3951" s="1" t="s">
        <v>112</v>
      </c>
      <c r="H3951" s="1" t="s">
        <v>112</v>
      </c>
      <c r="I3951" s="1" t="s">
        <v>112</v>
      </c>
      <c r="J3951" s="1" t="s">
        <v>5191</v>
      </c>
      <c r="L3951" s="1" t="s">
        <v>5192</v>
      </c>
      <c r="N3951" s="1" t="s">
        <v>116</v>
      </c>
      <c r="O3951" s="1" t="s">
        <v>117</v>
      </c>
      <c r="P3951" s="9">
        <v>96950</v>
      </c>
      <c r="Q3951" s="1" t="s">
        <v>118</v>
      </c>
      <c r="S3951" s="1">
        <v>16702330020</v>
      </c>
      <c r="U3951" s="1">
        <v>2362</v>
      </c>
      <c r="V3951" s="1" t="s">
        <v>119</v>
      </c>
      <c r="X3951" s="1" t="s">
        <v>5193</v>
      </c>
      <c r="Y3951" s="1" t="s">
        <v>5194</v>
      </c>
      <c r="AA3951" s="1" t="s">
        <v>973</v>
      </c>
      <c r="AB3951" s="1" t="s">
        <v>5192</v>
      </c>
      <c r="AD3951" s="1" t="s">
        <v>116</v>
      </c>
      <c r="AE3951" s="1" t="s">
        <v>117</v>
      </c>
      <c r="AF3951" s="9">
        <v>96950</v>
      </c>
      <c r="AG3951" s="1" t="s">
        <v>118</v>
      </c>
      <c r="AI3951" s="1">
        <v>16702330020</v>
      </c>
      <c r="AK3951" s="1" t="s">
        <v>4998</v>
      </c>
      <c r="BC3951" s="1" t="str">
        <f>"49-2098.00"</f>
        <v>49-2098.00</v>
      </c>
      <c r="BD3951" s="1" t="s">
        <v>5195</v>
      </c>
      <c r="BE3951" s="1" t="s">
        <v>5196</v>
      </c>
      <c r="BF3951" s="1" t="s">
        <v>5195</v>
      </c>
      <c r="BG3951" s="1">
        <v>25</v>
      </c>
      <c r="BI3951" s="2">
        <v>44470</v>
      </c>
      <c r="BJ3951" s="2">
        <v>44834</v>
      </c>
      <c r="BM3951" s="1">
        <v>40</v>
      </c>
      <c r="BN3951" s="1">
        <v>0</v>
      </c>
      <c r="BO3951" s="1">
        <v>8</v>
      </c>
      <c r="BP3951" s="1">
        <v>8</v>
      </c>
      <c r="BQ3951" s="1">
        <v>8</v>
      </c>
      <c r="BR3951" s="1">
        <v>8</v>
      </c>
      <c r="BS3951" s="1">
        <v>8</v>
      </c>
      <c r="BT3951" s="1">
        <v>0</v>
      </c>
      <c r="BU3951" s="1" t="str">
        <f>"9:00 AM"</f>
        <v>9:00 AM</v>
      </c>
      <c r="BV3951" s="1" t="str">
        <f>"6:00 PM"</f>
        <v>6:00 PM</v>
      </c>
      <c r="BW3951" s="1" t="s">
        <v>135</v>
      </c>
      <c r="BX3951" s="1">
        <v>0</v>
      </c>
      <c r="BY3951" s="1">
        <v>24</v>
      </c>
      <c r="BZ3951" s="1" t="s">
        <v>112</v>
      </c>
      <c r="CB3951" s="1" t="s">
        <v>5197</v>
      </c>
      <c r="CC3951" s="1" t="s">
        <v>397</v>
      </c>
      <c r="CD3951" s="1" t="s">
        <v>116</v>
      </c>
      <c r="CE3951" s="1" t="s">
        <v>1009</v>
      </c>
      <c r="CF3951" s="1" t="s">
        <v>117</v>
      </c>
      <c r="CG3951" s="1">
        <v>96950</v>
      </c>
      <c r="CH3951" s="3">
        <v>14.63</v>
      </c>
      <c r="CI3951" s="3">
        <v>14.63</v>
      </c>
      <c r="CJ3951" s="3">
        <v>21.94</v>
      </c>
      <c r="CK3951" s="3">
        <v>21.94</v>
      </c>
      <c r="CL3951" s="1" t="s">
        <v>137</v>
      </c>
      <c r="CM3951" s="1" t="s">
        <v>138</v>
      </c>
      <c r="CN3951" s="1" t="s">
        <v>139</v>
      </c>
      <c r="CP3951" s="1" t="s">
        <v>112</v>
      </c>
      <c r="CQ3951" s="1" t="s">
        <v>111</v>
      </c>
      <c r="CR3951" s="1" t="s">
        <v>112</v>
      </c>
      <c r="CS3951" s="1" t="s">
        <v>111</v>
      </c>
      <c r="CT3951" s="1" t="s">
        <v>138</v>
      </c>
      <c r="CU3951" s="1" t="s">
        <v>111</v>
      </c>
      <c r="CV3951" s="1" t="s">
        <v>138</v>
      </c>
      <c r="CW3951" s="1" t="s">
        <v>138</v>
      </c>
      <c r="CX3951" s="1">
        <v>16702330020</v>
      </c>
      <c r="CY3951" s="1" t="s">
        <v>4998</v>
      </c>
      <c r="CZ3951" s="1" t="s">
        <v>138</v>
      </c>
      <c r="DA3951" s="1" t="s">
        <v>111</v>
      </c>
      <c r="DB3951" s="1" t="s">
        <v>112</v>
      </c>
    </row>
    <row r="3952" spans="1:111" ht="15.6" customHeight="1" x14ac:dyDescent="0.25">
      <c r="A3952" s="1" t="s">
        <v>5298</v>
      </c>
      <c r="B3952" s="1" t="s">
        <v>142</v>
      </c>
      <c r="C3952" s="2">
        <v>44333.254718402779</v>
      </c>
      <c r="D3952" s="2">
        <v>44352</v>
      </c>
      <c r="E3952" s="1" t="s">
        <v>110</v>
      </c>
      <c r="F3952" s="2">
        <v>44468.833333333336</v>
      </c>
      <c r="G3952" s="1" t="s">
        <v>111</v>
      </c>
      <c r="H3952" s="1" t="s">
        <v>112</v>
      </c>
      <c r="I3952" s="1" t="s">
        <v>112</v>
      </c>
      <c r="J3952" s="1" t="s">
        <v>4599</v>
      </c>
      <c r="K3952" s="1" t="s">
        <v>4600</v>
      </c>
      <c r="L3952" s="1" t="s">
        <v>5299</v>
      </c>
      <c r="M3952" s="1" t="s">
        <v>1130</v>
      </c>
      <c r="N3952" s="1" t="s">
        <v>116</v>
      </c>
      <c r="O3952" s="1" t="s">
        <v>117</v>
      </c>
      <c r="P3952" s="9">
        <v>96950</v>
      </c>
      <c r="Q3952" s="1" t="s">
        <v>118</v>
      </c>
      <c r="R3952" s="1" t="s">
        <v>117</v>
      </c>
      <c r="S3952" s="1">
        <v>16702341989</v>
      </c>
      <c r="U3952" s="1">
        <v>44314</v>
      </c>
      <c r="V3952" s="1" t="s">
        <v>119</v>
      </c>
      <c r="X3952" s="1" t="s">
        <v>4601</v>
      </c>
      <c r="Y3952" s="1" t="s">
        <v>4602</v>
      </c>
      <c r="AA3952" s="1" t="s">
        <v>461</v>
      </c>
      <c r="AB3952" s="1" t="s">
        <v>397</v>
      </c>
      <c r="AC3952" s="1" t="s">
        <v>1130</v>
      </c>
      <c r="AD3952" s="1" t="s">
        <v>116</v>
      </c>
      <c r="AE3952" s="1" t="s">
        <v>117</v>
      </c>
      <c r="AF3952" s="9">
        <v>96950</v>
      </c>
      <c r="AG3952" s="1" t="s">
        <v>118</v>
      </c>
      <c r="AH3952" s="1" t="s">
        <v>117</v>
      </c>
      <c r="AI3952" s="1">
        <v>16709899207</v>
      </c>
      <c r="AK3952" s="1" t="s">
        <v>4603</v>
      </c>
      <c r="BC3952" s="1" t="str">
        <f>"49-2097.00"</f>
        <v>49-2097.00</v>
      </c>
      <c r="BD3952" s="1" t="s">
        <v>1904</v>
      </c>
      <c r="BE3952" s="1" t="s">
        <v>5300</v>
      </c>
      <c r="BF3952" s="1" t="s">
        <v>4605</v>
      </c>
      <c r="BG3952" s="1">
        <v>1</v>
      </c>
      <c r="BI3952" s="2">
        <v>44470</v>
      </c>
      <c r="BJ3952" s="2">
        <v>45565</v>
      </c>
      <c r="BM3952" s="1">
        <v>40</v>
      </c>
      <c r="BN3952" s="1">
        <v>0</v>
      </c>
      <c r="BO3952" s="1">
        <v>8</v>
      </c>
      <c r="BP3952" s="1">
        <v>8</v>
      </c>
      <c r="BQ3952" s="1">
        <v>8</v>
      </c>
      <c r="BR3952" s="1">
        <v>8</v>
      </c>
      <c r="BS3952" s="1">
        <v>8</v>
      </c>
      <c r="BT3952" s="1">
        <v>0</v>
      </c>
      <c r="BU3952" s="1" t="str">
        <f>"9:00 AM"</f>
        <v>9:00 AM</v>
      </c>
      <c r="BV3952" s="1" t="str">
        <f>"5:00 PM"</f>
        <v>5:00 PM</v>
      </c>
      <c r="BW3952" s="1" t="s">
        <v>135</v>
      </c>
      <c r="BX3952" s="1">
        <v>0</v>
      </c>
      <c r="BY3952" s="1">
        <v>24</v>
      </c>
      <c r="BZ3952" s="1" t="s">
        <v>112</v>
      </c>
      <c r="CB3952" s="1" t="s">
        <v>5301</v>
      </c>
      <c r="CC3952" s="1" t="s">
        <v>397</v>
      </c>
      <c r="CD3952" s="1" t="s">
        <v>5302</v>
      </c>
      <c r="CE3952" s="1" t="s">
        <v>116</v>
      </c>
      <c r="CF3952" s="1" t="s">
        <v>117</v>
      </c>
      <c r="CG3952" s="1">
        <v>96950</v>
      </c>
      <c r="CH3952" s="3">
        <v>14.63</v>
      </c>
      <c r="CI3952" s="3">
        <v>14.63</v>
      </c>
      <c r="CJ3952" s="3">
        <v>21.95</v>
      </c>
      <c r="CK3952" s="3">
        <v>21.95</v>
      </c>
      <c r="CL3952" s="1" t="s">
        <v>137</v>
      </c>
      <c r="CN3952" s="1" t="s">
        <v>139</v>
      </c>
      <c r="CP3952" s="1" t="s">
        <v>112</v>
      </c>
      <c r="CQ3952" s="1" t="s">
        <v>111</v>
      </c>
      <c r="CR3952" s="1" t="s">
        <v>112</v>
      </c>
      <c r="CS3952" s="1" t="s">
        <v>111</v>
      </c>
      <c r="CT3952" s="1" t="s">
        <v>138</v>
      </c>
      <c r="CU3952" s="1" t="s">
        <v>111</v>
      </c>
      <c r="CV3952" s="1" t="s">
        <v>138</v>
      </c>
      <c r="CW3952" s="1" t="s">
        <v>4608</v>
      </c>
      <c r="CX3952" s="1">
        <v>16702341989</v>
      </c>
      <c r="CY3952" s="1" t="s">
        <v>4603</v>
      </c>
      <c r="CZ3952" s="1" t="s">
        <v>138</v>
      </c>
      <c r="DA3952" s="1" t="s">
        <v>111</v>
      </c>
      <c r="DB3952" s="1" t="s">
        <v>112</v>
      </c>
    </row>
    <row r="3953" spans="1:111" ht="15.6" customHeight="1" x14ac:dyDescent="0.25">
      <c r="A3953" s="1" t="s">
        <v>5303</v>
      </c>
      <c r="B3953" s="1" t="s">
        <v>142</v>
      </c>
      <c r="C3953" s="2">
        <v>44339.843398611112</v>
      </c>
      <c r="D3953" s="2">
        <v>44379</v>
      </c>
      <c r="E3953" s="1" t="s">
        <v>180</v>
      </c>
      <c r="G3953" s="1" t="s">
        <v>112</v>
      </c>
      <c r="H3953" s="1" t="s">
        <v>112</v>
      </c>
      <c r="I3953" s="1" t="s">
        <v>112</v>
      </c>
      <c r="J3953" s="1" t="s">
        <v>5304</v>
      </c>
      <c r="L3953" s="1" t="s">
        <v>5305</v>
      </c>
      <c r="M3953" s="1" t="s">
        <v>5306</v>
      </c>
      <c r="N3953" s="1" t="s">
        <v>116</v>
      </c>
      <c r="O3953" s="1" t="s">
        <v>117</v>
      </c>
      <c r="P3953" s="9">
        <v>96950</v>
      </c>
      <c r="Q3953" s="1" t="s">
        <v>118</v>
      </c>
      <c r="S3953" s="1">
        <v>16702347859</v>
      </c>
      <c r="U3953" s="1">
        <v>541110</v>
      </c>
      <c r="V3953" s="1" t="s">
        <v>119</v>
      </c>
      <c r="X3953" s="1" t="s">
        <v>2482</v>
      </c>
      <c r="Y3953" s="1" t="s">
        <v>1786</v>
      </c>
      <c r="Z3953" s="1" t="s">
        <v>4660</v>
      </c>
      <c r="AA3953" s="1" t="s">
        <v>5307</v>
      </c>
      <c r="AB3953" s="1" t="s">
        <v>5305</v>
      </c>
      <c r="AC3953" s="1" t="s">
        <v>5308</v>
      </c>
      <c r="AD3953" s="1" t="s">
        <v>167</v>
      </c>
      <c r="AE3953" s="1" t="s">
        <v>117</v>
      </c>
      <c r="AF3953" s="9">
        <v>96950</v>
      </c>
      <c r="AG3953" s="1" t="s">
        <v>118</v>
      </c>
      <c r="AI3953" s="1">
        <v>16702347859</v>
      </c>
      <c r="AK3953" s="1" t="s">
        <v>5309</v>
      </c>
      <c r="BC3953" s="1" t="str">
        <f>"13-2011.01"</f>
        <v>13-2011.01</v>
      </c>
      <c r="BD3953" s="1" t="s">
        <v>932</v>
      </c>
      <c r="BE3953" s="1" t="s">
        <v>5310</v>
      </c>
      <c r="BF3953" s="1" t="s">
        <v>759</v>
      </c>
      <c r="BG3953" s="1">
        <v>1</v>
      </c>
      <c r="BI3953" s="2">
        <v>44459</v>
      </c>
      <c r="BJ3953" s="2">
        <v>44823</v>
      </c>
      <c r="BM3953" s="1">
        <v>40</v>
      </c>
      <c r="BN3953" s="1">
        <v>0</v>
      </c>
      <c r="BO3953" s="1">
        <v>8</v>
      </c>
      <c r="BP3953" s="1">
        <v>8</v>
      </c>
      <c r="BQ3953" s="1">
        <v>8</v>
      </c>
      <c r="BR3953" s="1">
        <v>8</v>
      </c>
      <c r="BS3953" s="1">
        <v>8</v>
      </c>
      <c r="BT3953" s="1">
        <v>0</v>
      </c>
      <c r="BU3953" s="1" t="str">
        <f>"8:00 AM"</f>
        <v>8:00 AM</v>
      </c>
      <c r="BV3953" s="1" t="str">
        <f>"5:00 PM"</f>
        <v>5:00 PM</v>
      </c>
      <c r="BW3953" s="1" t="s">
        <v>193</v>
      </c>
      <c r="BX3953" s="1">
        <v>0</v>
      </c>
      <c r="BY3953" s="1">
        <v>36</v>
      </c>
      <c r="BZ3953" s="1" t="s">
        <v>112</v>
      </c>
      <c r="CB3953" s="4" t="s">
        <v>5311</v>
      </c>
      <c r="CC3953" s="1" t="s">
        <v>5312</v>
      </c>
      <c r="CD3953" s="1" t="s">
        <v>5313</v>
      </c>
      <c r="CE3953" s="1" t="s">
        <v>167</v>
      </c>
      <c r="CF3953" s="1" t="s">
        <v>117</v>
      </c>
      <c r="CG3953" s="1">
        <v>96950</v>
      </c>
      <c r="CH3953" s="3">
        <v>14.85</v>
      </c>
      <c r="CI3953" s="3">
        <v>14.85</v>
      </c>
      <c r="CJ3953" s="3">
        <v>22.28</v>
      </c>
      <c r="CK3953" s="3">
        <v>22.28</v>
      </c>
      <c r="CL3953" s="1" t="s">
        <v>137</v>
      </c>
      <c r="CM3953" s="1" t="s">
        <v>5314</v>
      </c>
      <c r="CN3953" s="1" t="s">
        <v>139</v>
      </c>
      <c r="CP3953" s="1" t="s">
        <v>112</v>
      </c>
      <c r="CQ3953" s="1" t="s">
        <v>111</v>
      </c>
      <c r="CR3953" s="1" t="s">
        <v>112</v>
      </c>
      <c r="CS3953" s="1" t="s">
        <v>111</v>
      </c>
      <c r="CT3953" s="1" t="s">
        <v>138</v>
      </c>
      <c r="CU3953" s="1" t="s">
        <v>111</v>
      </c>
      <c r="CV3953" s="1" t="s">
        <v>138</v>
      </c>
      <c r="CW3953" s="1" t="s">
        <v>138</v>
      </c>
      <c r="CX3953" s="1">
        <v>16702347859</v>
      </c>
      <c r="CY3953" s="1" t="s">
        <v>5315</v>
      </c>
      <c r="CZ3953" s="1" t="s">
        <v>138</v>
      </c>
      <c r="DA3953" s="1" t="s">
        <v>111</v>
      </c>
      <c r="DB3953" s="1" t="s">
        <v>112</v>
      </c>
    </row>
    <row r="3954" spans="1:111" ht="15.6" customHeight="1" x14ac:dyDescent="0.25">
      <c r="A3954" s="1" t="s">
        <v>5626</v>
      </c>
      <c r="B3954" s="1" t="s">
        <v>142</v>
      </c>
      <c r="C3954" s="2">
        <v>44077.012842824071</v>
      </c>
      <c r="D3954" s="2">
        <v>44118</v>
      </c>
      <c r="E3954" s="1" t="s">
        <v>110</v>
      </c>
      <c r="F3954" s="2">
        <v>44103.833333333336</v>
      </c>
      <c r="G3954" s="1" t="s">
        <v>111</v>
      </c>
      <c r="H3954" s="1" t="s">
        <v>112</v>
      </c>
      <c r="I3954" s="1" t="s">
        <v>112</v>
      </c>
      <c r="J3954" s="1" t="s">
        <v>5627</v>
      </c>
      <c r="K3954" s="1" t="s">
        <v>5628</v>
      </c>
      <c r="L3954" s="1" t="s">
        <v>5629</v>
      </c>
      <c r="M3954" s="1" t="s">
        <v>5630</v>
      </c>
      <c r="N3954" s="1" t="s">
        <v>116</v>
      </c>
      <c r="O3954" s="1" t="s">
        <v>117</v>
      </c>
      <c r="P3954" s="9">
        <v>96950</v>
      </c>
      <c r="Q3954" s="1" t="s">
        <v>118</v>
      </c>
      <c r="R3954" s="1" t="s">
        <v>138</v>
      </c>
      <c r="S3954" s="1">
        <v>16702330999</v>
      </c>
      <c r="U3954" s="1">
        <v>445110</v>
      </c>
      <c r="V3954" s="1" t="s">
        <v>119</v>
      </c>
      <c r="X3954" s="1" t="s">
        <v>4427</v>
      </c>
      <c r="Y3954" s="1" t="s">
        <v>5631</v>
      </c>
      <c r="AA3954" s="1" t="s">
        <v>245</v>
      </c>
      <c r="AB3954" s="1" t="s">
        <v>5629</v>
      </c>
      <c r="AC3954" s="1" t="s">
        <v>5630</v>
      </c>
      <c r="AD3954" s="1" t="s">
        <v>116</v>
      </c>
      <c r="AE3954" s="1" t="s">
        <v>117</v>
      </c>
      <c r="AF3954" s="9">
        <v>96950</v>
      </c>
      <c r="AG3954" s="1" t="s">
        <v>118</v>
      </c>
      <c r="AH3954" s="1" t="s">
        <v>138</v>
      </c>
      <c r="AI3954" s="1">
        <v>16702330999</v>
      </c>
      <c r="AK3954" s="1" t="s">
        <v>4956</v>
      </c>
      <c r="BC3954" s="1" t="str">
        <f>"43-5081.01"</f>
        <v>43-5081.01</v>
      </c>
      <c r="BD3954" s="1" t="s">
        <v>132</v>
      </c>
      <c r="BE3954" s="1" t="s">
        <v>5632</v>
      </c>
      <c r="BF3954" s="1" t="s">
        <v>5633</v>
      </c>
      <c r="BG3954" s="1">
        <v>1</v>
      </c>
      <c r="BI3954" s="2">
        <v>44105</v>
      </c>
      <c r="BJ3954" s="2">
        <v>44469</v>
      </c>
      <c r="BM3954" s="1">
        <v>35</v>
      </c>
      <c r="BN3954" s="1">
        <v>0</v>
      </c>
      <c r="BO3954" s="1">
        <v>7</v>
      </c>
      <c r="BP3954" s="1">
        <v>7</v>
      </c>
      <c r="BQ3954" s="1">
        <v>7</v>
      </c>
      <c r="BR3954" s="1">
        <v>7</v>
      </c>
      <c r="BS3954" s="1">
        <v>7</v>
      </c>
      <c r="BT3954" s="1">
        <v>0</v>
      </c>
      <c r="BU3954" s="1" t="str">
        <f>"8:00 AM"</f>
        <v>8:00 AM</v>
      </c>
      <c r="BV3954" s="1" t="str">
        <f>"4:00 PM"</f>
        <v>4:00 PM</v>
      </c>
      <c r="BW3954" s="1" t="s">
        <v>135</v>
      </c>
      <c r="BX3954" s="1">
        <v>0</v>
      </c>
      <c r="BY3954" s="1">
        <v>6</v>
      </c>
      <c r="BZ3954" s="1" t="s">
        <v>112</v>
      </c>
      <c r="CA3954" s="1">
        <v>0</v>
      </c>
      <c r="CB3954" s="1" t="s">
        <v>5634</v>
      </c>
      <c r="CC3954" s="1" t="s">
        <v>2805</v>
      </c>
      <c r="CE3954" s="1" t="s">
        <v>116</v>
      </c>
      <c r="CF3954" s="1" t="s">
        <v>117</v>
      </c>
      <c r="CG3954" s="1">
        <v>96950</v>
      </c>
      <c r="CH3954" s="3">
        <v>10.66</v>
      </c>
      <c r="CI3954" s="3">
        <v>10.66</v>
      </c>
      <c r="CJ3954" s="3">
        <v>15.99</v>
      </c>
      <c r="CK3954" s="3">
        <v>15.99</v>
      </c>
      <c r="CL3954" s="1" t="s">
        <v>137</v>
      </c>
      <c r="CM3954" s="1" t="s">
        <v>138</v>
      </c>
      <c r="CN3954" s="1" t="s">
        <v>139</v>
      </c>
      <c r="CP3954" s="1" t="s">
        <v>112</v>
      </c>
      <c r="CQ3954" s="1" t="s">
        <v>111</v>
      </c>
      <c r="CR3954" s="1" t="s">
        <v>112</v>
      </c>
      <c r="CS3954" s="1" t="s">
        <v>111</v>
      </c>
      <c r="CT3954" s="1" t="s">
        <v>138</v>
      </c>
      <c r="CU3954" s="1" t="s">
        <v>111</v>
      </c>
      <c r="CV3954" s="1" t="s">
        <v>138</v>
      </c>
      <c r="CW3954" s="1" t="s">
        <v>5635</v>
      </c>
      <c r="CX3954" s="1">
        <v>16702330099</v>
      </c>
      <c r="CY3954" s="1" t="s">
        <v>4956</v>
      </c>
      <c r="CZ3954" s="1" t="s">
        <v>138</v>
      </c>
      <c r="DA3954" s="1" t="s">
        <v>111</v>
      </c>
      <c r="DB3954" s="1" t="s">
        <v>112</v>
      </c>
      <c r="DC3954" s="1" t="s">
        <v>5636</v>
      </c>
      <c r="DD3954" s="1" t="s">
        <v>5637</v>
      </c>
      <c r="DE3954" s="1" t="s">
        <v>5638</v>
      </c>
      <c r="DF3954" s="1" t="s">
        <v>4950</v>
      </c>
      <c r="DG3954" s="1" t="s">
        <v>4956</v>
      </c>
    </row>
    <row r="3955" spans="1:111" ht="15.6" customHeight="1" x14ac:dyDescent="0.25">
      <c r="A3955" s="1" t="s">
        <v>5653</v>
      </c>
      <c r="B3955" s="1" t="s">
        <v>142</v>
      </c>
      <c r="C3955" s="2">
        <v>44147.049839930558</v>
      </c>
      <c r="D3955" s="2">
        <v>44208</v>
      </c>
      <c r="E3955" s="1" t="s">
        <v>180</v>
      </c>
      <c r="G3955" s="1" t="s">
        <v>112</v>
      </c>
      <c r="H3955" s="1" t="s">
        <v>112</v>
      </c>
      <c r="I3955" s="1" t="s">
        <v>112</v>
      </c>
      <c r="J3955" s="1" t="s">
        <v>5654</v>
      </c>
      <c r="K3955" s="1" t="s">
        <v>5655</v>
      </c>
      <c r="L3955" s="1" t="s">
        <v>5656</v>
      </c>
      <c r="N3955" s="1" t="s">
        <v>116</v>
      </c>
      <c r="O3955" s="1" t="s">
        <v>117</v>
      </c>
      <c r="P3955" s="9">
        <v>96950</v>
      </c>
      <c r="Q3955" s="1" t="s">
        <v>118</v>
      </c>
      <c r="S3955" s="1">
        <v>16702886108</v>
      </c>
      <c r="U3955" s="1">
        <v>236220</v>
      </c>
      <c r="V3955" s="1" t="s">
        <v>119</v>
      </c>
      <c r="X3955" s="1" t="s">
        <v>1010</v>
      </c>
      <c r="Y3955" s="1" t="s">
        <v>5657</v>
      </c>
      <c r="AA3955" s="1" t="s">
        <v>245</v>
      </c>
      <c r="AB3955" s="1" t="s">
        <v>5658</v>
      </c>
      <c r="AD3955" s="1" t="s">
        <v>116</v>
      </c>
      <c r="AE3955" s="1" t="s">
        <v>117</v>
      </c>
      <c r="AF3955" s="9">
        <v>96950</v>
      </c>
      <c r="AG3955" s="1" t="s">
        <v>118</v>
      </c>
      <c r="AI3955" s="1">
        <v>16702886108</v>
      </c>
      <c r="AK3955" s="1" t="s">
        <v>5659</v>
      </c>
      <c r="BC3955" s="1" t="str">
        <f>"47-2051.00"</f>
        <v>47-2051.00</v>
      </c>
      <c r="BD3955" s="1" t="s">
        <v>295</v>
      </c>
      <c r="BE3955" s="1" t="s">
        <v>5660</v>
      </c>
      <c r="BF3955" s="1" t="s">
        <v>5661</v>
      </c>
      <c r="BG3955" s="1">
        <v>10</v>
      </c>
      <c r="BI3955" s="2">
        <v>44147</v>
      </c>
      <c r="BJ3955" s="2">
        <v>44469</v>
      </c>
      <c r="BM3955" s="1">
        <v>40</v>
      </c>
      <c r="BN3955" s="1">
        <v>0</v>
      </c>
      <c r="BO3955" s="1">
        <v>8</v>
      </c>
      <c r="BP3955" s="1">
        <v>8</v>
      </c>
      <c r="BQ3955" s="1">
        <v>8</v>
      </c>
      <c r="BR3955" s="1">
        <v>8</v>
      </c>
      <c r="BS3955" s="1">
        <v>8</v>
      </c>
      <c r="BT3955" s="1">
        <v>0</v>
      </c>
      <c r="BU3955" s="1" t="str">
        <f>"8:00 AM"</f>
        <v>8:00 AM</v>
      </c>
      <c r="BV3955" s="1" t="str">
        <f>"5:00 PM"</f>
        <v>5:00 PM</v>
      </c>
      <c r="BW3955" s="1" t="s">
        <v>135</v>
      </c>
      <c r="BX3955" s="1">
        <v>0</v>
      </c>
      <c r="BY3955" s="1">
        <v>3</v>
      </c>
      <c r="BZ3955" s="1" t="s">
        <v>112</v>
      </c>
      <c r="CA3955" s="1">
        <v>0</v>
      </c>
      <c r="CB3955" s="1" t="s">
        <v>5662</v>
      </c>
      <c r="CC3955" s="1" t="s">
        <v>5663</v>
      </c>
      <c r="CE3955" s="1" t="s">
        <v>116</v>
      </c>
      <c r="CF3955" s="1" t="s">
        <v>117</v>
      </c>
      <c r="CG3955" s="1">
        <v>96950</v>
      </c>
      <c r="CH3955" s="3">
        <v>8.34</v>
      </c>
      <c r="CI3955" s="3">
        <v>8.34</v>
      </c>
      <c r="CJ3955" s="3">
        <v>12.51</v>
      </c>
      <c r="CK3955" s="3">
        <v>12.51</v>
      </c>
      <c r="CL3955" s="1" t="s">
        <v>137</v>
      </c>
      <c r="CM3955" s="1" t="s">
        <v>138</v>
      </c>
      <c r="CN3955" s="1" t="s">
        <v>139</v>
      </c>
      <c r="CP3955" s="1" t="s">
        <v>112</v>
      </c>
      <c r="CQ3955" s="1" t="s">
        <v>111</v>
      </c>
      <c r="CR3955" s="1" t="s">
        <v>111</v>
      </c>
      <c r="CS3955" s="1" t="s">
        <v>111</v>
      </c>
      <c r="CT3955" s="1" t="s">
        <v>138</v>
      </c>
      <c r="CU3955" s="1" t="s">
        <v>111</v>
      </c>
      <c r="CV3955" s="1" t="s">
        <v>111</v>
      </c>
      <c r="CW3955" s="1" t="s">
        <v>5664</v>
      </c>
      <c r="CX3955" s="1">
        <v>16702886108</v>
      </c>
      <c r="CY3955" s="1" t="s">
        <v>5659</v>
      </c>
      <c r="CZ3955" s="1" t="s">
        <v>138</v>
      </c>
      <c r="DA3955" s="1" t="s">
        <v>111</v>
      </c>
      <c r="DB3955" s="1" t="s">
        <v>112</v>
      </c>
      <c r="DC3955" s="1" t="s">
        <v>1010</v>
      </c>
      <c r="DD3955" s="1" t="s">
        <v>5657</v>
      </c>
      <c r="DF3955" s="1" t="s">
        <v>5654</v>
      </c>
      <c r="DG3955" s="1" t="s">
        <v>5659</v>
      </c>
    </row>
    <row r="3956" spans="1:111" ht="15.6" customHeight="1" x14ac:dyDescent="0.25">
      <c r="A3956" s="1" t="s">
        <v>5830</v>
      </c>
      <c r="B3956" s="1" t="s">
        <v>142</v>
      </c>
      <c r="C3956" s="2">
        <v>44093.372166435183</v>
      </c>
      <c r="D3956" s="2">
        <v>44171</v>
      </c>
      <c r="E3956" s="1" t="s">
        <v>110</v>
      </c>
      <c r="F3956" s="2">
        <v>44103.833333333336</v>
      </c>
      <c r="G3956" s="1" t="s">
        <v>112</v>
      </c>
      <c r="H3956" s="1" t="s">
        <v>112</v>
      </c>
      <c r="I3956" s="1" t="s">
        <v>112</v>
      </c>
      <c r="J3956" s="1" t="s">
        <v>5831</v>
      </c>
      <c r="K3956" s="1" t="s">
        <v>5832</v>
      </c>
      <c r="L3956" s="1" t="s">
        <v>5833</v>
      </c>
      <c r="N3956" s="1" t="s">
        <v>116</v>
      </c>
      <c r="O3956" s="1" t="s">
        <v>117</v>
      </c>
      <c r="P3956" s="9">
        <v>96950</v>
      </c>
      <c r="Q3956" s="1" t="s">
        <v>118</v>
      </c>
      <c r="S3956" s="1">
        <v>16702851820</v>
      </c>
      <c r="U3956" s="1">
        <v>62441</v>
      </c>
      <c r="V3956" s="1" t="s">
        <v>119</v>
      </c>
      <c r="X3956" s="1" t="s">
        <v>1219</v>
      </c>
      <c r="Y3956" s="1" t="s">
        <v>5834</v>
      </c>
      <c r="Z3956" s="1" t="s">
        <v>5835</v>
      </c>
      <c r="AA3956" s="1" t="s">
        <v>724</v>
      </c>
      <c r="AB3956" s="1" t="s">
        <v>5836</v>
      </c>
      <c r="AD3956" s="1" t="s">
        <v>116</v>
      </c>
      <c r="AE3956" s="1" t="s">
        <v>117</v>
      </c>
      <c r="AF3956" s="9">
        <v>96950</v>
      </c>
      <c r="AG3956" s="1" t="s">
        <v>118</v>
      </c>
      <c r="AI3956" s="1">
        <v>16702851820</v>
      </c>
      <c r="AK3956" s="1" t="s">
        <v>5837</v>
      </c>
      <c r="BC3956" s="1" t="str">
        <f>"39-9011.00"</f>
        <v>39-9011.00</v>
      </c>
      <c r="BD3956" s="1" t="s">
        <v>1448</v>
      </c>
      <c r="BE3956" s="1" t="s">
        <v>5838</v>
      </c>
      <c r="BF3956" s="1" t="s">
        <v>5839</v>
      </c>
      <c r="BG3956" s="1">
        <v>3</v>
      </c>
      <c r="BI3956" s="2">
        <v>44105</v>
      </c>
      <c r="BJ3956" s="2">
        <v>44469</v>
      </c>
      <c r="BM3956" s="1">
        <v>35</v>
      </c>
      <c r="BN3956" s="1">
        <v>0</v>
      </c>
      <c r="BO3956" s="1">
        <v>7</v>
      </c>
      <c r="BP3956" s="1">
        <v>7</v>
      </c>
      <c r="BQ3956" s="1">
        <v>7</v>
      </c>
      <c r="BR3956" s="1">
        <v>7</v>
      </c>
      <c r="BS3956" s="1">
        <v>7</v>
      </c>
      <c r="BT3956" s="1">
        <v>0</v>
      </c>
      <c r="BU3956" s="1" t="str">
        <f>"8:00 PM"</f>
        <v>8:00 PM</v>
      </c>
      <c r="BV3956" s="1" t="str">
        <f>"3:00 PM"</f>
        <v>3:00 PM</v>
      </c>
      <c r="BW3956" s="1" t="s">
        <v>135</v>
      </c>
      <c r="BX3956" s="1">
        <v>0</v>
      </c>
      <c r="BY3956" s="1">
        <v>12</v>
      </c>
      <c r="BZ3956" s="1" t="s">
        <v>112</v>
      </c>
      <c r="CA3956" s="1">
        <v>0</v>
      </c>
      <c r="CB3956" s="4" t="s">
        <v>5840</v>
      </c>
      <c r="CC3956" s="1" t="s">
        <v>5467</v>
      </c>
      <c r="CD3956" s="1" t="s">
        <v>5841</v>
      </c>
      <c r="CE3956" s="1" t="s">
        <v>116</v>
      </c>
      <c r="CF3956" s="1" t="s">
        <v>117</v>
      </c>
      <c r="CG3956" s="1">
        <v>96950</v>
      </c>
      <c r="CH3956" s="3">
        <v>9.15</v>
      </c>
      <c r="CI3956" s="3">
        <v>9.15</v>
      </c>
      <c r="CJ3956" s="3">
        <v>13.73</v>
      </c>
      <c r="CK3956" s="3">
        <v>13.73</v>
      </c>
      <c r="CL3956" s="1" t="s">
        <v>137</v>
      </c>
      <c r="CM3956" s="1" t="s">
        <v>1474</v>
      </c>
      <c r="CN3956" s="1" t="s">
        <v>139</v>
      </c>
      <c r="CP3956" s="1" t="s">
        <v>112</v>
      </c>
      <c r="CQ3956" s="1" t="s">
        <v>111</v>
      </c>
      <c r="CR3956" s="1" t="s">
        <v>112</v>
      </c>
      <c r="CS3956" s="1" t="s">
        <v>111</v>
      </c>
      <c r="CT3956" s="1" t="s">
        <v>138</v>
      </c>
      <c r="CU3956" s="1" t="s">
        <v>138</v>
      </c>
      <c r="CV3956" s="1" t="s">
        <v>138</v>
      </c>
      <c r="CW3956" s="1" t="s">
        <v>5146</v>
      </c>
      <c r="CX3956" s="1">
        <v>16702851820</v>
      </c>
      <c r="CY3956" s="1" t="s">
        <v>5837</v>
      </c>
      <c r="CZ3956" s="1" t="s">
        <v>138</v>
      </c>
      <c r="DA3956" s="1" t="s">
        <v>111</v>
      </c>
      <c r="DB3956" s="1" t="s">
        <v>112</v>
      </c>
    </row>
    <row r="3957" spans="1:111" ht="15.6" customHeight="1" x14ac:dyDescent="0.25">
      <c r="A3957" s="1" t="s">
        <v>5842</v>
      </c>
      <c r="B3957" s="1" t="s">
        <v>142</v>
      </c>
      <c r="C3957" s="2">
        <v>44068.832411805553</v>
      </c>
      <c r="D3957" s="2">
        <v>44144</v>
      </c>
      <c r="E3957" s="1" t="s">
        <v>110</v>
      </c>
      <c r="F3957" s="2">
        <v>44103.833333333336</v>
      </c>
      <c r="G3957" s="1" t="s">
        <v>111</v>
      </c>
      <c r="H3957" s="1" t="s">
        <v>112</v>
      </c>
      <c r="I3957" s="1" t="s">
        <v>112</v>
      </c>
      <c r="J3957" s="1" t="s">
        <v>2460</v>
      </c>
      <c r="K3957" s="1" t="s">
        <v>2461</v>
      </c>
      <c r="L3957" s="1" t="s">
        <v>2474</v>
      </c>
      <c r="N3957" s="1" t="s">
        <v>167</v>
      </c>
      <c r="O3957" s="1" t="s">
        <v>117</v>
      </c>
      <c r="P3957" s="9">
        <v>96950</v>
      </c>
      <c r="Q3957" s="1" t="s">
        <v>118</v>
      </c>
      <c r="S3957" s="1">
        <v>16702342902</v>
      </c>
      <c r="T3957" s="1">
        <v>128</v>
      </c>
      <c r="U3957" s="1">
        <v>62111</v>
      </c>
      <c r="V3957" s="1" t="s">
        <v>119</v>
      </c>
      <c r="X3957" s="1" t="s">
        <v>2482</v>
      </c>
      <c r="Y3957" s="1" t="s">
        <v>5843</v>
      </c>
      <c r="Z3957" s="1" t="s">
        <v>5844</v>
      </c>
      <c r="AA3957" s="1" t="s">
        <v>5845</v>
      </c>
      <c r="AB3957" s="1" t="s">
        <v>2468</v>
      </c>
      <c r="AD3957" s="1" t="s">
        <v>116</v>
      </c>
      <c r="AE3957" s="1" t="s">
        <v>117</v>
      </c>
      <c r="AF3957" s="9">
        <v>96950</v>
      </c>
      <c r="AG3957" s="1" t="s">
        <v>118</v>
      </c>
      <c r="AI3957" s="1">
        <v>16702342902</v>
      </c>
      <c r="AJ3957" s="1">
        <v>128</v>
      </c>
      <c r="AK3957" s="1" t="s">
        <v>2469</v>
      </c>
      <c r="BC3957" s="1" t="str">
        <f>"15-1151.00"</f>
        <v>15-1151.00</v>
      </c>
      <c r="BD3957" s="1" t="s">
        <v>2470</v>
      </c>
      <c r="BE3957" s="1" t="s">
        <v>5846</v>
      </c>
      <c r="BF3957" s="1" t="s">
        <v>4932</v>
      </c>
      <c r="BG3957" s="1">
        <v>1</v>
      </c>
      <c r="BI3957" s="2">
        <v>44105</v>
      </c>
      <c r="BJ3957" s="2">
        <v>44469</v>
      </c>
      <c r="BM3957" s="1">
        <v>40</v>
      </c>
      <c r="BN3957" s="1">
        <v>0</v>
      </c>
      <c r="BO3957" s="1">
        <v>8</v>
      </c>
      <c r="BP3957" s="1">
        <v>8</v>
      </c>
      <c r="BQ3957" s="1">
        <v>8</v>
      </c>
      <c r="BR3957" s="1">
        <v>8</v>
      </c>
      <c r="BS3957" s="1">
        <v>8</v>
      </c>
      <c r="BT3957" s="1">
        <v>0</v>
      </c>
      <c r="BU3957" s="1" t="str">
        <f>"8:00 AM"</f>
        <v>8:00 AM</v>
      </c>
      <c r="BV3957" s="1" t="str">
        <f>"5:00 PM"</f>
        <v>5:00 PM</v>
      </c>
      <c r="BW3957" s="1" t="s">
        <v>392</v>
      </c>
      <c r="BX3957" s="1">
        <v>0</v>
      </c>
      <c r="BY3957" s="1">
        <v>12</v>
      </c>
      <c r="BZ3957" s="1" t="s">
        <v>112</v>
      </c>
      <c r="CA3957" s="1">
        <v>0</v>
      </c>
      <c r="CB3957" s="4" t="s">
        <v>2473</v>
      </c>
      <c r="CC3957" s="1" t="s">
        <v>2474</v>
      </c>
      <c r="CE3957" s="1" t="s">
        <v>167</v>
      </c>
      <c r="CF3957" s="1" t="s">
        <v>117</v>
      </c>
      <c r="CG3957" s="1">
        <v>96950</v>
      </c>
      <c r="CH3957" s="3">
        <v>17.48</v>
      </c>
      <c r="CI3957" s="3">
        <v>17.48</v>
      </c>
      <c r="CL3957" s="1" t="s">
        <v>137</v>
      </c>
      <c r="CM3957" s="1" t="s">
        <v>138</v>
      </c>
      <c r="CN3957" s="1" t="s">
        <v>139</v>
      </c>
      <c r="CP3957" s="1" t="s">
        <v>112</v>
      </c>
      <c r="CQ3957" s="1" t="s">
        <v>111</v>
      </c>
      <c r="CR3957" s="1" t="s">
        <v>112</v>
      </c>
      <c r="CS3957" s="1" t="s">
        <v>112</v>
      </c>
      <c r="CT3957" s="1" t="s">
        <v>138</v>
      </c>
      <c r="CU3957" s="1" t="s">
        <v>138</v>
      </c>
      <c r="CV3957" s="1" t="s">
        <v>138</v>
      </c>
      <c r="CW3957" s="1" t="s">
        <v>2475</v>
      </c>
      <c r="CX3957" s="1">
        <v>16702342902</v>
      </c>
      <c r="CY3957" s="1" t="s">
        <v>5847</v>
      </c>
      <c r="CZ3957" s="1" t="s">
        <v>138</v>
      </c>
      <c r="DA3957" s="1" t="s">
        <v>111</v>
      </c>
      <c r="DB3957" s="1" t="s">
        <v>112</v>
      </c>
    </row>
    <row r="3958" spans="1:111" ht="15.6" customHeight="1" x14ac:dyDescent="0.25">
      <c r="A3958" s="1" t="s">
        <v>5917</v>
      </c>
      <c r="B3958" s="1" t="s">
        <v>142</v>
      </c>
      <c r="C3958" s="2">
        <v>44245.298866087964</v>
      </c>
      <c r="D3958" s="2">
        <v>44245</v>
      </c>
      <c r="E3958" s="1" t="s">
        <v>110</v>
      </c>
      <c r="F3958" s="2">
        <v>44285.833333333336</v>
      </c>
      <c r="G3958" s="1" t="s">
        <v>112</v>
      </c>
      <c r="H3958" s="1" t="s">
        <v>112</v>
      </c>
      <c r="I3958" s="1" t="s">
        <v>112</v>
      </c>
      <c r="J3958" s="1" t="s">
        <v>999</v>
      </c>
      <c r="L3958" s="1" t="s">
        <v>634</v>
      </c>
      <c r="N3958" s="1" t="s">
        <v>167</v>
      </c>
      <c r="O3958" s="1" t="s">
        <v>117</v>
      </c>
      <c r="P3958" s="9">
        <v>96950</v>
      </c>
      <c r="Q3958" s="1" t="s">
        <v>118</v>
      </c>
      <c r="S3958" s="1">
        <v>16702358722</v>
      </c>
      <c r="U3958" s="1">
        <v>561720</v>
      </c>
      <c r="V3958" s="1" t="s">
        <v>119</v>
      </c>
      <c r="X3958" s="1" t="s">
        <v>636</v>
      </c>
      <c r="Y3958" s="1" t="s">
        <v>637</v>
      </c>
      <c r="Z3958" s="1" t="s">
        <v>638</v>
      </c>
      <c r="AA3958" s="1" t="s">
        <v>639</v>
      </c>
      <c r="AB3958" s="1" t="s">
        <v>1000</v>
      </c>
      <c r="AD3958" s="1" t="s">
        <v>167</v>
      </c>
      <c r="AE3958" s="1" t="s">
        <v>117</v>
      </c>
      <c r="AF3958" s="9">
        <v>96950</v>
      </c>
      <c r="AG3958" s="1" t="s">
        <v>118</v>
      </c>
      <c r="AI3958" s="1">
        <v>16709890917</v>
      </c>
      <c r="AK3958" s="1" t="s">
        <v>641</v>
      </c>
      <c r="BC3958" s="1" t="str">
        <f>"49-9071.00"</f>
        <v>49-9071.00</v>
      </c>
      <c r="BD3958" s="1" t="s">
        <v>214</v>
      </c>
      <c r="BE3958" s="1" t="s">
        <v>1524</v>
      </c>
      <c r="BF3958" s="1" t="s">
        <v>214</v>
      </c>
      <c r="BG3958" s="1">
        <v>5</v>
      </c>
      <c r="BI3958" s="2">
        <v>44287</v>
      </c>
      <c r="BJ3958" s="2">
        <v>44651</v>
      </c>
      <c r="BM3958" s="1">
        <v>35</v>
      </c>
      <c r="BN3958" s="1">
        <v>0</v>
      </c>
      <c r="BO3958" s="1">
        <v>7</v>
      </c>
      <c r="BP3958" s="1">
        <v>7</v>
      </c>
      <c r="BQ3958" s="1">
        <v>7</v>
      </c>
      <c r="BR3958" s="1">
        <v>7</v>
      </c>
      <c r="BS3958" s="1">
        <v>7</v>
      </c>
      <c r="BT3958" s="1">
        <v>0</v>
      </c>
      <c r="BU3958" s="1" t="str">
        <f>"9:00 AM"</f>
        <v>9:00 AM</v>
      </c>
      <c r="BV3958" s="1" t="str">
        <f>"5:00 PM"</f>
        <v>5:00 PM</v>
      </c>
      <c r="BW3958" s="1" t="s">
        <v>230</v>
      </c>
      <c r="BX3958" s="1">
        <v>0</v>
      </c>
      <c r="BY3958" s="1">
        <v>6</v>
      </c>
      <c r="BZ3958" s="1" t="s">
        <v>112</v>
      </c>
      <c r="CA3958" s="1">
        <v>0</v>
      </c>
      <c r="CB3958" s="4" t="s">
        <v>643</v>
      </c>
      <c r="CC3958" s="1" t="s">
        <v>634</v>
      </c>
      <c r="CE3958" s="1" t="s">
        <v>167</v>
      </c>
      <c r="CF3958" s="1" t="s">
        <v>117</v>
      </c>
      <c r="CG3958" s="1">
        <v>96950</v>
      </c>
      <c r="CH3958" s="3">
        <v>8.7100000000000009</v>
      </c>
      <c r="CI3958" s="3">
        <v>8.7100000000000009</v>
      </c>
      <c r="CJ3958" s="3">
        <v>13.07</v>
      </c>
      <c r="CK3958" s="3">
        <v>13.07</v>
      </c>
      <c r="CL3958" s="1" t="s">
        <v>137</v>
      </c>
      <c r="CN3958" s="1" t="s">
        <v>139</v>
      </c>
      <c r="CP3958" s="1" t="s">
        <v>111</v>
      </c>
      <c r="CQ3958" s="1" t="s">
        <v>111</v>
      </c>
      <c r="CR3958" s="1" t="s">
        <v>111</v>
      </c>
      <c r="CS3958" s="1" t="s">
        <v>111</v>
      </c>
      <c r="CT3958" s="1" t="s">
        <v>138</v>
      </c>
      <c r="CU3958" s="1" t="s">
        <v>111</v>
      </c>
      <c r="CV3958" s="1" t="s">
        <v>111</v>
      </c>
      <c r="CW3958" s="1" t="s">
        <v>1004</v>
      </c>
      <c r="CX3958" s="1">
        <v>16709890917</v>
      </c>
      <c r="CY3958" s="1" t="s">
        <v>641</v>
      </c>
      <c r="CZ3958" s="1" t="s">
        <v>645</v>
      </c>
      <c r="DA3958" s="1" t="s">
        <v>111</v>
      </c>
      <c r="DB3958" s="1" t="s">
        <v>112</v>
      </c>
    </row>
    <row r="3959" spans="1:111" ht="15.6" customHeight="1" x14ac:dyDescent="0.25">
      <c r="A3959" s="1" t="s">
        <v>5941</v>
      </c>
      <c r="B3959" s="1" t="s">
        <v>142</v>
      </c>
      <c r="C3959" s="2">
        <v>44326.199228587961</v>
      </c>
      <c r="D3959" s="2">
        <v>44328</v>
      </c>
      <c r="E3959" s="1" t="s">
        <v>110</v>
      </c>
      <c r="F3959" s="2">
        <v>44468.833333333336</v>
      </c>
      <c r="G3959" s="1" t="s">
        <v>112</v>
      </c>
      <c r="H3959" s="1" t="s">
        <v>112</v>
      </c>
      <c r="I3959" s="1" t="s">
        <v>112</v>
      </c>
      <c r="J3959" s="1" t="s">
        <v>5942</v>
      </c>
      <c r="K3959" s="1" t="s">
        <v>5943</v>
      </c>
      <c r="L3959" s="1" t="s">
        <v>5944</v>
      </c>
      <c r="N3959" s="1" t="s">
        <v>116</v>
      </c>
      <c r="O3959" s="1" t="s">
        <v>117</v>
      </c>
      <c r="P3959" s="9">
        <v>96950</v>
      </c>
      <c r="Q3959" s="1" t="s">
        <v>118</v>
      </c>
      <c r="S3959" s="1">
        <v>16702889509</v>
      </c>
      <c r="U3959" s="1">
        <v>445220</v>
      </c>
      <c r="V3959" s="1" t="s">
        <v>119</v>
      </c>
      <c r="X3959" s="1" t="s">
        <v>5945</v>
      </c>
      <c r="Y3959" s="1" t="s">
        <v>5946</v>
      </c>
      <c r="AA3959" s="1" t="s">
        <v>1028</v>
      </c>
      <c r="AB3959" s="1" t="s">
        <v>5944</v>
      </c>
      <c r="AD3959" s="1" t="s">
        <v>116</v>
      </c>
      <c r="AE3959" s="1" t="s">
        <v>117</v>
      </c>
      <c r="AF3959" s="9">
        <v>96950</v>
      </c>
      <c r="AG3959" s="1" t="s">
        <v>118</v>
      </c>
      <c r="AI3959" s="1">
        <v>16702889509</v>
      </c>
      <c r="AK3959" s="1" t="s">
        <v>5947</v>
      </c>
      <c r="BC3959" s="1" t="str">
        <f>"45-3011.00"</f>
        <v>45-3011.00</v>
      </c>
      <c r="BD3959" s="1" t="s">
        <v>5473</v>
      </c>
      <c r="BE3959" s="1" t="s">
        <v>5948</v>
      </c>
      <c r="BF3959" s="1" t="s">
        <v>5475</v>
      </c>
      <c r="BG3959" s="1">
        <v>2</v>
      </c>
      <c r="BI3959" s="2">
        <v>44470</v>
      </c>
      <c r="BJ3959" s="2">
        <v>44834</v>
      </c>
      <c r="BM3959" s="1">
        <v>35</v>
      </c>
      <c r="BN3959" s="1">
        <v>0</v>
      </c>
      <c r="BO3959" s="1">
        <v>7</v>
      </c>
      <c r="BP3959" s="1">
        <v>7</v>
      </c>
      <c r="BQ3959" s="1">
        <v>7</v>
      </c>
      <c r="BR3959" s="1">
        <v>7</v>
      </c>
      <c r="BS3959" s="1">
        <v>7</v>
      </c>
      <c r="BT3959" s="1">
        <v>0</v>
      </c>
      <c r="BU3959" s="1" t="str">
        <f>"9:00 AM"</f>
        <v>9:00 AM</v>
      </c>
      <c r="BV3959" s="1" t="str">
        <f>"5:00 PM"</f>
        <v>5:00 PM</v>
      </c>
      <c r="BW3959" s="1" t="s">
        <v>230</v>
      </c>
      <c r="BX3959" s="1">
        <v>0</v>
      </c>
      <c r="BY3959" s="1">
        <v>3</v>
      </c>
      <c r="BZ3959" s="1" t="s">
        <v>112</v>
      </c>
      <c r="CB3959" s="1" t="s">
        <v>3175</v>
      </c>
      <c r="CC3959" s="1" t="s">
        <v>5944</v>
      </c>
      <c r="CE3959" s="1" t="s">
        <v>116</v>
      </c>
      <c r="CF3959" s="1" t="s">
        <v>117</v>
      </c>
      <c r="CG3959" s="1">
        <v>96950</v>
      </c>
      <c r="CH3959" s="3">
        <v>13.21</v>
      </c>
      <c r="CI3959" s="3">
        <v>13.21</v>
      </c>
      <c r="CJ3959" s="3">
        <v>19.809999999999999</v>
      </c>
      <c r="CK3959" s="3">
        <v>19.809999999999999</v>
      </c>
      <c r="CL3959" s="1" t="s">
        <v>137</v>
      </c>
      <c r="CN3959" s="1" t="s">
        <v>139</v>
      </c>
      <c r="CP3959" s="1" t="s">
        <v>112</v>
      </c>
      <c r="CQ3959" s="1" t="s">
        <v>111</v>
      </c>
      <c r="CR3959" s="1" t="s">
        <v>112</v>
      </c>
      <c r="CS3959" s="1" t="s">
        <v>111</v>
      </c>
      <c r="CT3959" s="1" t="s">
        <v>138</v>
      </c>
      <c r="CU3959" s="1" t="s">
        <v>111</v>
      </c>
      <c r="CV3959" s="1" t="s">
        <v>138</v>
      </c>
      <c r="CW3959" s="1" t="s">
        <v>2313</v>
      </c>
      <c r="CX3959" s="1">
        <v>16702889509</v>
      </c>
      <c r="CY3959" s="1" t="s">
        <v>5947</v>
      </c>
      <c r="CZ3959" s="1" t="s">
        <v>138</v>
      </c>
      <c r="DA3959" s="1" t="s">
        <v>111</v>
      </c>
      <c r="DB3959" s="1" t="s">
        <v>112</v>
      </c>
      <c r="DC3959" s="1" t="s">
        <v>5945</v>
      </c>
      <c r="DD3959" s="1" t="s">
        <v>5946</v>
      </c>
      <c r="DF3959" s="1" t="s">
        <v>5942</v>
      </c>
      <c r="DG3959" s="1" t="s">
        <v>5947</v>
      </c>
    </row>
    <row r="3960" spans="1:111" ht="15.6" customHeight="1" x14ac:dyDescent="0.25">
      <c r="A3960" s="1" t="s">
        <v>5949</v>
      </c>
      <c r="B3960" s="1" t="s">
        <v>142</v>
      </c>
      <c r="C3960" s="2">
        <v>44326.218968749999</v>
      </c>
      <c r="D3960" s="2">
        <v>44328</v>
      </c>
      <c r="E3960" s="1" t="s">
        <v>110</v>
      </c>
      <c r="F3960" s="2">
        <v>44468.833333333336</v>
      </c>
      <c r="G3960" s="1" t="s">
        <v>112</v>
      </c>
      <c r="H3960" s="1" t="s">
        <v>112</v>
      </c>
      <c r="I3960" s="1" t="s">
        <v>112</v>
      </c>
      <c r="J3960" s="1" t="s">
        <v>5950</v>
      </c>
      <c r="L3960" s="1" t="s">
        <v>1552</v>
      </c>
      <c r="N3960" s="1" t="s">
        <v>116</v>
      </c>
      <c r="O3960" s="1" t="s">
        <v>117</v>
      </c>
      <c r="P3960" s="9">
        <v>96950</v>
      </c>
      <c r="Q3960" s="1" t="s">
        <v>118</v>
      </c>
      <c r="S3960" s="1">
        <v>16702353007</v>
      </c>
      <c r="U3960" s="1">
        <v>8111</v>
      </c>
      <c r="V3960" s="1" t="s">
        <v>119</v>
      </c>
      <c r="X3960" s="1" t="s">
        <v>5951</v>
      </c>
      <c r="Y3960" s="1" t="s">
        <v>4227</v>
      </c>
      <c r="AA3960" s="1" t="s">
        <v>373</v>
      </c>
      <c r="AB3960" s="1" t="s">
        <v>1552</v>
      </c>
      <c r="AD3960" s="1" t="s">
        <v>116</v>
      </c>
      <c r="AE3960" s="1" t="s">
        <v>117</v>
      </c>
      <c r="AF3960" s="9">
        <v>96950</v>
      </c>
      <c r="AG3960" s="1" t="s">
        <v>118</v>
      </c>
      <c r="AI3960" s="1">
        <v>16702353007</v>
      </c>
      <c r="AK3960" s="1" t="s">
        <v>5952</v>
      </c>
      <c r="BC3960" s="1" t="str">
        <f>"49-9071.00"</f>
        <v>49-9071.00</v>
      </c>
      <c r="BD3960" s="1" t="s">
        <v>214</v>
      </c>
      <c r="BE3960" s="1" t="s">
        <v>5953</v>
      </c>
      <c r="BF3960" s="1" t="s">
        <v>2311</v>
      </c>
      <c r="BG3960" s="1">
        <v>2</v>
      </c>
      <c r="BI3960" s="2">
        <v>44470</v>
      </c>
      <c r="BJ3960" s="2">
        <v>44834</v>
      </c>
      <c r="BM3960" s="1">
        <v>35</v>
      </c>
      <c r="BN3960" s="1">
        <v>0</v>
      </c>
      <c r="BO3960" s="1">
        <v>7</v>
      </c>
      <c r="BP3960" s="1">
        <v>7</v>
      </c>
      <c r="BQ3960" s="1">
        <v>7</v>
      </c>
      <c r="BR3960" s="1">
        <v>7</v>
      </c>
      <c r="BS3960" s="1">
        <v>7</v>
      </c>
      <c r="BT3960" s="1">
        <v>0</v>
      </c>
      <c r="BU3960" s="1" t="str">
        <f>"9:00 AM"</f>
        <v>9:00 AM</v>
      </c>
      <c r="BV3960" s="1" t="str">
        <f>"5:00 PM"</f>
        <v>5:00 PM</v>
      </c>
      <c r="BW3960" s="1" t="s">
        <v>135</v>
      </c>
      <c r="BX3960" s="1">
        <v>0</v>
      </c>
      <c r="BY3960" s="1">
        <v>3</v>
      </c>
      <c r="BZ3960" s="1" t="s">
        <v>112</v>
      </c>
      <c r="CB3960" s="1" t="s">
        <v>3175</v>
      </c>
      <c r="CC3960" s="1" t="s">
        <v>1552</v>
      </c>
      <c r="CE3960" s="1" t="s">
        <v>116</v>
      </c>
      <c r="CF3960" s="1" t="s">
        <v>117</v>
      </c>
      <c r="CG3960" s="1">
        <v>96950</v>
      </c>
      <c r="CH3960" s="3">
        <v>8.7100000000000009</v>
      </c>
      <c r="CI3960" s="3">
        <v>8.7100000000000009</v>
      </c>
      <c r="CJ3960" s="3">
        <v>13.06</v>
      </c>
      <c r="CK3960" s="3">
        <v>13.06</v>
      </c>
      <c r="CL3960" s="1" t="s">
        <v>137</v>
      </c>
      <c r="CN3960" s="1" t="s">
        <v>139</v>
      </c>
      <c r="CP3960" s="1" t="s">
        <v>112</v>
      </c>
      <c r="CQ3960" s="1" t="s">
        <v>111</v>
      </c>
      <c r="CR3960" s="1" t="s">
        <v>112</v>
      </c>
      <c r="CS3960" s="1" t="s">
        <v>111</v>
      </c>
      <c r="CT3960" s="1" t="s">
        <v>138</v>
      </c>
      <c r="CU3960" s="1" t="s">
        <v>111</v>
      </c>
      <c r="CV3960" s="1" t="s">
        <v>138</v>
      </c>
      <c r="CW3960" s="1" t="s">
        <v>2313</v>
      </c>
      <c r="CX3960" s="1">
        <v>16702353007</v>
      </c>
      <c r="CY3960" s="1" t="s">
        <v>5952</v>
      </c>
      <c r="CZ3960" s="1" t="s">
        <v>138</v>
      </c>
      <c r="DA3960" s="1" t="s">
        <v>111</v>
      </c>
      <c r="DB3960" s="1" t="s">
        <v>112</v>
      </c>
      <c r="DC3960" s="1" t="s">
        <v>5951</v>
      </c>
      <c r="DD3960" s="1" t="s">
        <v>4227</v>
      </c>
      <c r="DF3960" s="1" t="s">
        <v>5950</v>
      </c>
      <c r="DG3960" s="1" t="s">
        <v>5952</v>
      </c>
    </row>
    <row r="3961" spans="1:111" ht="15.6" customHeight="1" x14ac:dyDescent="0.25">
      <c r="A3961" s="1" t="s">
        <v>6000</v>
      </c>
      <c r="B3961" s="1" t="s">
        <v>142</v>
      </c>
      <c r="C3961" s="2">
        <v>44293.094182986111</v>
      </c>
      <c r="D3961" s="2">
        <v>44320</v>
      </c>
      <c r="E3961" s="1" t="s">
        <v>110</v>
      </c>
      <c r="F3961" s="2">
        <v>44468.833333333336</v>
      </c>
      <c r="G3961" s="1" t="s">
        <v>111</v>
      </c>
      <c r="H3961" s="1" t="s">
        <v>112</v>
      </c>
      <c r="I3961" s="1" t="s">
        <v>112</v>
      </c>
      <c r="J3961" s="1" t="s">
        <v>909</v>
      </c>
      <c r="L3961" s="1" t="s">
        <v>910</v>
      </c>
      <c r="M3961" s="1" t="s">
        <v>754</v>
      </c>
      <c r="N3961" s="1" t="s">
        <v>167</v>
      </c>
      <c r="O3961" s="1" t="s">
        <v>117</v>
      </c>
      <c r="P3961" s="9">
        <v>96950</v>
      </c>
      <c r="Q3961" s="1" t="s">
        <v>118</v>
      </c>
      <c r="S3961" s="1">
        <v>16702350561</v>
      </c>
      <c r="T3961" s="1">
        <v>115</v>
      </c>
      <c r="U3961" s="1">
        <v>531110</v>
      </c>
      <c r="V3961" s="1" t="s">
        <v>119</v>
      </c>
      <c r="X3961" s="1" t="s">
        <v>911</v>
      </c>
      <c r="Y3961" s="1" t="s">
        <v>912</v>
      </c>
      <c r="Z3961" s="1" t="s">
        <v>913</v>
      </c>
      <c r="AA3961" s="1" t="s">
        <v>914</v>
      </c>
      <c r="AB3961" s="1" t="s">
        <v>915</v>
      </c>
      <c r="AC3961" s="1" t="s">
        <v>916</v>
      </c>
      <c r="AD3961" s="1" t="s">
        <v>167</v>
      </c>
      <c r="AE3961" s="1" t="s">
        <v>117</v>
      </c>
      <c r="AF3961" s="9">
        <v>96950</v>
      </c>
      <c r="AG3961" s="1" t="s">
        <v>118</v>
      </c>
      <c r="AI3961" s="1">
        <v>16702350561</v>
      </c>
      <c r="AJ3961" s="1">
        <v>115</v>
      </c>
      <c r="AK3961" s="1" t="s">
        <v>917</v>
      </c>
      <c r="BC3961" s="1" t="str">
        <f>"13-2011.01"</f>
        <v>13-2011.01</v>
      </c>
      <c r="BD3961" s="1" t="s">
        <v>932</v>
      </c>
      <c r="BE3961" s="1" t="s">
        <v>6001</v>
      </c>
      <c r="BF3961" s="1" t="s">
        <v>6002</v>
      </c>
      <c r="BG3961" s="1">
        <v>1</v>
      </c>
      <c r="BI3961" s="2">
        <v>44470</v>
      </c>
      <c r="BJ3961" s="2">
        <v>44834</v>
      </c>
      <c r="BM3961" s="1">
        <v>35</v>
      </c>
      <c r="BN3961" s="1">
        <v>0</v>
      </c>
      <c r="BO3961" s="1">
        <v>7</v>
      </c>
      <c r="BP3961" s="1">
        <v>7</v>
      </c>
      <c r="BQ3961" s="1">
        <v>7</v>
      </c>
      <c r="BR3961" s="1">
        <v>7</v>
      </c>
      <c r="BS3961" s="1">
        <v>7</v>
      </c>
      <c r="BT3961" s="1">
        <v>0</v>
      </c>
      <c r="BU3961" s="1" t="str">
        <f>"8:00 AM"</f>
        <v>8:00 AM</v>
      </c>
      <c r="BV3961" s="1" t="str">
        <f>"5:00 PM"</f>
        <v>5:00 PM</v>
      </c>
      <c r="BW3961" s="1" t="s">
        <v>193</v>
      </c>
      <c r="BX3961" s="1">
        <v>0</v>
      </c>
      <c r="BY3961" s="1">
        <v>48</v>
      </c>
      <c r="BZ3961" s="1" t="s">
        <v>111</v>
      </c>
      <c r="CA3961" s="1">
        <v>2</v>
      </c>
      <c r="CB3961" s="4" t="s">
        <v>6003</v>
      </c>
      <c r="CC3961" s="1" t="s">
        <v>921</v>
      </c>
      <c r="CD3961" s="1" t="s">
        <v>754</v>
      </c>
      <c r="CE3961" s="1" t="s">
        <v>167</v>
      </c>
      <c r="CF3961" s="1" t="s">
        <v>117</v>
      </c>
      <c r="CG3961" s="1">
        <v>96950</v>
      </c>
      <c r="CH3961" s="3">
        <v>14.85</v>
      </c>
      <c r="CI3961" s="3">
        <v>16</v>
      </c>
      <c r="CJ3961" s="3">
        <v>22.28</v>
      </c>
      <c r="CK3961" s="3">
        <v>24</v>
      </c>
      <c r="CL3961" s="1" t="s">
        <v>137</v>
      </c>
      <c r="CM3961" s="1" t="s">
        <v>922</v>
      </c>
      <c r="CN3961" s="1" t="s">
        <v>139</v>
      </c>
      <c r="CP3961" s="1" t="s">
        <v>112</v>
      </c>
      <c r="CQ3961" s="1" t="s">
        <v>111</v>
      </c>
      <c r="CR3961" s="1" t="s">
        <v>112</v>
      </c>
      <c r="CS3961" s="1" t="s">
        <v>111</v>
      </c>
      <c r="CT3961" s="1" t="s">
        <v>111</v>
      </c>
      <c r="CU3961" s="1" t="s">
        <v>111</v>
      </c>
      <c r="CV3961" s="1" t="s">
        <v>138</v>
      </c>
      <c r="CW3961" s="1" t="s">
        <v>714</v>
      </c>
      <c r="CX3961" s="1">
        <v>16702350561</v>
      </c>
      <c r="CY3961" s="1" t="s">
        <v>917</v>
      </c>
      <c r="CZ3961" s="1" t="s">
        <v>716</v>
      </c>
      <c r="DA3961" s="1" t="s">
        <v>111</v>
      </c>
      <c r="DB3961" s="1" t="s">
        <v>112</v>
      </c>
    </row>
    <row r="3962" spans="1:111" ht="15.6" customHeight="1" x14ac:dyDescent="0.25">
      <c r="A3962" s="1" t="s">
        <v>6131</v>
      </c>
      <c r="B3962" s="1" t="s">
        <v>142</v>
      </c>
      <c r="C3962" s="2">
        <v>44344.364303587965</v>
      </c>
      <c r="D3962" s="2">
        <v>44348</v>
      </c>
      <c r="E3962" s="1" t="s">
        <v>110</v>
      </c>
      <c r="F3962" s="2">
        <v>44103.833333333336</v>
      </c>
      <c r="G3962" s="1" t="s">
        <v>111</v>
      </c>
      <c r="H3962" s="1" t="s">
        <v>112</v>
      </c>
      <c r="I3962" s="1" t="s">
        <v>112</v>
      </c>
      <c r="J3962" s="1" t="s">
        <v>2017</v>
      </c>
      <c r="L3962" s="1" t="s">
        <v>6132</v>
      </c>
      <c r="N3962" s="1" t="s">
        <v>116</v>
      </c>
      <c r="O3962" s="1" t="s">
        <v>117</v>
      </c>
      <c r="P3962" s="9">
        <v>96950</v>
      </c>
      <c r="Q3962" s="1" t="s">
        <v>118</v>
      </c>
      <c r="S3962" s="1">
        <v>16702358165</v>
      </c>
      <c r="U3962" s="1">
        <v>5412</v>
      </c>
      <c r="V3962" s="1" t="s">
        <v>119</v>
      </c>
      <c r="X3962" s="1" t="s">
        <v>2440</v>
      </c>
      <c r="Y3962" s="1" t="s">
        <v>2441</v>
      </c>
      <c r="Z3962" s="1" t="s">
        <v>2019</v>
      </c>
      <c r="AA3962" s="1" t="s">
        <v>171</v>
      </c>
      <c r="AB3962" s="1" t="s">
        <v>3670</v>
      </c>
      <c r="AD3962" s="1" t="s">
        <v>116</v>
      </c>
      <c r="AE3962" s="1" t="s">
        <v>117</v>
      </c>
      <c r="AF3962" s="9">
        <v>96950</v>
      </c>
      <c r="AG3962" s="1" t="s">
        <v>118</v>
      </c>
      <c r="AI3962" s="1">
        <v>16702358165</v>
      </c>
      <c r="AK3962" s="1" t="s">
        <v>2021</v>
      </c>
      <c r="BC3962" s="1" t="str">
        <f>"43-3031.00"</f>
        <v>43-3031.00</v>
      </c>
      <c r="BD3962" s="1" t="s">
        <v>389</v>
      </c>
      <c r="BE3962" s="1" t="s">
        <v>6133</v>
      </c>
      <c r="BF3962" s="1" t="s">
        <v>511</v>
      </c>
      <c r="BG3962" s="1">
        <v>1</v>
      </c>
      <c r="BI3962" s="2">
        <v>44470</v>
      </c>
      <c r="BJ3962" s="2">
        <v>45199</v>
      </c>
      <c r="BM3962" s="1">
        <v>40</v>
      </c>
      <c r="BN3962" s="1">
        <v>0</v>
      </c>
      <c r="BO3962" s="1">
        <v>8</v>
      </c>
      <c r="BP3962" s="1">
        <v>8</v>
      </c>
      <c r="BQ3962" s="1">
        <v>8</v>
      </c>
      <c r="BR3962" s="1">
        <v>8</v>
      </c>
      <c r="BS3962" s="1">
        <v>8</v>
      </c>
      <c r="BT3962" s="1">
        <v>0</v>
      </c>
      <c r="BU3962" s="1" t="str">
        <f>"8:30 AM"</f>
        <v>8:30 AM</v>
      </c>
      <c r="BV3962" s="1" t="str">
        <f>"5:30 PM"</f>
        <v>5:30 PM</v>
      </c>
      <c r="BW3962" s="1" t="s">
        <v>193</v>
      </c>
      <c r="BX3962" s="1">
        <v>0</v>
      </c>
      <c r="BY3962" s="1">
        <v>12</v>
      </c>
      <c r="BZ3962" s="1" t="s">
        <v>112</v>
      </c>
      <c r="CA3962" s="1">
        <v>0</v>
      </c>
      <c r="CB3962" s="4" t="s">
        <v>6134</v>
      </c>
      <c r="CC3962" s="1" t="s">
        <v>6132</v>
      </c>
      <c r="CE3962" s="1" t="s">
        <v>116</v>
      </c>
      <c r="CF3962" s="1" t="s">
        <v>117</v>
      </c>
      <c r="CG3962" s="1">
        <v>96950</v>
      </c>
      <c r="CH3962" s="3">
        <v>13.9</v>
      </c>
      <c r="CI3962" s="3">
        <v>13.9</v>
      </c>
      <c r="CJ3962" s="3">
        <v>20.85</v>
      </c>
      <c r="CK3962" s="3">
        <v>20.85</v>
      </c>
      <c r="CL3962" s="1" t="s">
        <v>137</v>
      </c>
      <c r="CM3962" s="1" t="s">
        <v>362</v>
      </c>
      <c r="CN3962" s="1" t="s">
        <v>218</v>
      </c>
      <c r="CP3962" s="1" t="s">
        <v>112</v>
      </c>
      <c r="CQ3962" s="1" t="s">
        <v>111</v>
      </c>
      <c r="CR3962" s="1" t="s">
        <v>112</v>
      </c>
      <c r="CS3962" s="1" t="s">
        <v>111</v>
      </c>
      <c r="CT3962" s="1" t="s">
        <v>138</v>
      </c>
      <c r="CU3962" s="1" t="s">
        <v>111</v>
      </c>
      <c r="CV3962" s="1" t="s">
        <v>138</v>
      </c>
      <c r="CW3962" s="1" t="s">
        <v>6135</v>
      </c>
      <c r="CX3962" s="1" t="s">
        <v>138</v>
      </c>
      <c r="CY3962" s="1" t="s">
        <v>138</v>
      </c>
      <c r="CZ3962" s="1" t="s">
        <v>138</v>
      </c>
      <c r="DA3962" s="1" t="s">
        <v>111</v>
      </c>
      <c r="DB3962" s="1" t="s">
        <v>112</v>
      </c>
      <c r="DC3962" s="1" t="s">
        <v>2440</v>
      </c>
      <c r="DD3962" s="1" t="s">
        <v>2441</v>
      </c>
      <c r="DE3962" s="1" t="s">
        <v>2029</v>
      </c>
      <c r="DF3962" s="1" t="s">
        <v>6136</v>
      </c>
      <c r="DG3962" s="1" t="s">
        <v>6137</v>
      </c>
    </row>
    <row r="3963" spans="1:111" ht="15.6" customHeight="1" x14ac:dyDescent="0.25">
      <c r="A3963" s="1" t="s">
        <v>6138</v>
      </c>
      <c r="B3963" s="1" t="s">
        <v>142</v>
      </c>
      <c r="C3963" s="2">
        <v>44353.976515625</v>
      </c>
      <c r="D3963" s="2">
        <v>44363</v>
      </c>
      <c r="E3963" s="1" t="s">
        <v>110</v>
      </c>
      <c r="F3963" s="2">
        <v>44439.833333333336</v>
      </c>
      <c r="G3963" s="1" t="s">
        <v>112</v>
      </c>
      <c r="H3963" s="1" t="s">
        <v>112</v>
      </c>
      <c r="I3963" s="1" t="s">
        <v>112</v>
      </c>
      <c r="J3963" s="1" t="s">
        <v>6139</v>
      </c>
      <c r="K3963" s="1" t="s">
        <v>4348</v>
      </c>
      <c r="L3963" s="1" t="s">
        <v>4349</v>
      </c>
      <c r="M3963" s="1" t="s">
        <v>4350</v>
      </c>
      <c r="N3963" s="1" t="s">
        <v>116</v>
      </c>
      <c r="O3963" s="1" t="s">
        <v>117</v>
      </c>
      <c r="P3963" s="9">
        <v>96950</v>
      </c>
      <c r="Q3963" s="1" t="s">
        <v>118</v>
      </c>
      <c r="S3963" s="1">
        <v>16703223311</v>
      </c>
      <c r="T3963" s="1">
        <v>4503</v>
      </c>
      <c r="U3963" s="1">
        <v>72111</v>
      </c>
      <c r="V3963" s="1" t="s">
        <v>119</v>
      </c>
      <c r="X3963" s="1" t="s">
        <v>656</v>
      </c>
      <c r="Y3963" s="1" t="s">
        <v>6140</v>
      </c>
      <c r="AA3963" s="1" t="s">
        <v>1129</v>
      </c>
      <c r="AB3963" s="1" t="s">
        <v>4349</v>
      </c>
      <c r="AC3963" s="1" t="s">
        <v>4350</v>
      </c>
      <c r="AD3963" s="1" t="s">
        <v>116</v>
      </c>
      <c r="AE3963" s="1" t="s">
        <v>117</v>
      </c>
      <c r="AF3963" s="9">
        <v>96950</v>
      </c>
      <c r="AG3963" s="1" t="s">
        <v>118</v>
      </c>
      <c r="AI3963" s="1">
        <v>16703223311</v>
      </c>
      <c r="AJ3963" s="1">
        <v>4503</v>
      </c>
      <c r="AK3963" s="1" t="s">
        <v>6141</v>
      </c>
      <c r="BC3963" s="1" t="str">
        <f>"35-2014.00"</f>
        <v>35-2014.00</v>
      </c>
      <c r="BD3963" s="1" t="s">
        <v>152</v>
      </c>
      <c r="BE3963" s="1" t="s">
        <v>6142</v>
      </c>
      <c r="BF3963" s="1" t="s">
        <v>154</v>
      </c>
      <c r="BG3963" s="1">
        <v>5</v>
      </c>
      <c r="BI3963" s="2">
        <v>44441</v>
      </c>
      <c r="BJ3963" s="2">
        <v>44805</v>
      </c>
      <c r="BM3963" s="1">
        <v>40</v>
      </c>
      <c r="BN3963" s="1">
        <v>0</v>
      </c>
      <c r="BO3963" s="1">
        <v>8</v>
      </c>
      <c r="BP3963" s="1">
        <v>8</v>
      </c>
      <c r="BQ3963" s="1">
        <v>8</v>
      </c>
      <c r="BR3963" s="1">
        <v>8</v>
      </c>
      <c r="BS3963" s="1">
        <v>8</v>
      </c>
      <c r="BT3963" s="1">
        <v>0</v>
      </c>
      <c r="BU3963" s="1" t="str">
        <f>"8:00 AM"</f>
        <v>8:00 AM</v>
      </c>
      <c r="BV3963" s="1" t="str">
        <f>"5:00 PM"</f>
        <v>5:00 PM</v>
      </c>
      <c r="BW3963" s="1" t="s">
        <v>135</v>
      </c>
      <c r="BX3963" s="1">
        <v>0</v>
      </c>
      <c r="BY3963" s="1">
        <v>6</v>
      </c>
      <c r="BZ3963" s="1" t="s">
        <v>112</v>
      </c>
      <c r="CB3963" s="1" t="s">
        <v>6143</v>
      </c>
      <c r="CC3963" s="1" t="s">
        <v>4349</v>
      </c>
      <c r="CD3963" s="1" t="s">
        <v>4350</v>
      </c>
      <c r="CE3963" s="1" t="s">
        <v>116</v>
      </c>
      <c r="CF3963" s="1" t="s">
        <v>117</v>
      </c>
      <c r="CG3963" s="1">
        <v>96950</v>
      </c>
      <c r="CH3963" s="3">
        <v>10.68</v>
      </c>
      <c r="CI3963" s="3">
        <v>10.68</v>
      </c>
      <c r="CJ3963" s="3">
        <v>16.02</v>
      </c>
      <c r="CL3963" s="1" t="s">
        <v>137</v>
      </c>
      <c r="CM3963" s="1" t="s">
        <v>4355</v>
      </c>
      <c r="CN3963" s="1" t="s">
        <v>139</v>
      </c>
      <c r="CP3963" s="1" t="s">
        <v>112</v>
      </c>
      <c r="CQ3963" s="1" t="s">
        <v>111</v>
      </c>
      <c r="CR3963" s="1" t="s">
        <v>112</v>
      </c>
      <c r="CS3963" s="1" t="s">
        <v>111</v>
      </c>
      <c r="CT3963" s="1" t="s">
        <v>138</v>
      </c>
      <c r="CU3963" s="1" t="s">
        <v>111</v>
      </c>
      <c r="CV3963" s="1" t="s">
        <v>111</v>
      </c>
      <c r="CW3963" s="1" t="s">
        <v>6144</v>
      </c>
      <c r="CX3963" s="1">
        <v>16703223311</v>
      </c>
      <c r="CY3963" s="1" t="s">
        <v>6141</v>
      </c>
      <c r="CZ3963" s="1" t="s">
        <v>4358</v>
      </c>
      <c r="DA3963" s="1" t="s">
        <v>111</v>
      </c>
      <c r="DB3963" s="1" t="s">
        <v>112</v>
      </c>
      <c r="DC3963" s="1" t="s">
        <v>4359</v>
      </c>
      <c r="DD3963" s="1" t="s">
        <v>4360</v>
      </c>
      <c r="DE3963" s="1" t="s">
        <v>1747</v>
      </c>
      <c r="DF3963" s="1" t="s">
        <v>6139</v>
      </c>
      <c r="DG3963" s="1" t="s">
        <v>4361</v>
      </c>
    </row>
    <row r="3964" spans="1:111" ht="15.6" customHeight="1" x14ac:dyDescent="0.25">
      <c r="A3964" s="1" t="s">
        <v>6173</v>
      </c>
      <c r="B3964" s="1" t="s">
        <v>142</v>
      </c>
      <c r="C3964" s="2">
        <v>44330.888393171299</v>
      </c>
      <c r="D3964" s="2">
        <v>44342</v>
      </c>
      <c r="E3964" s="1" t="s">
        <v>110</v>
      </c>
      <c r="F3964" s="2">
        <v>44468.833333333336</v>
      </c>
      <c r="G3964" s="1" t="s">
        <v>112</v>
      </c>
      <c r="H3964" s="1" t="s">
        <v>112</v>
      </c>
      <c r="I3964" s="1" t="s">
        <v>112</v>
      </c>
      <c r="J3964" s="1" t="s">
        <v>3353</v>
      </c>
      <c r="K3964" s="1" t="s">
        <v>5771</v>
      </c>
      <c r="L3964" s="1" t="s">
        <v>3342</v>
      </c>
      <c r="N3964" s="1" t="s">
        <v>116</v>
      </c>
      <c r="O3964" s="1" t="s">
        <v>117</v>
      </c>
      <c r="P3964" s="9">
        <v>96950</v>
      </c>
      <c r="Q3964" s="1" t="s">
        <v>118</v>
      </c>
      <c r="R3964" s="1" t="s">
        <v>116</v>
      </c>
      <c r="S3964" s="1">
        <v>16702353481</v>
      </c>
      <c r="U3964" s="1">
        <v>236116</v>
      </c>
      <c r="V3964" s="1" t="s">
        <v>119</v>
      </c>
      <c r="X3964" s="1" t="s">
        <v>3344</v>
      </c>
      <c r="Y3964" s="1" t="s">
        <v>3171</v>
      </c>
      <c r="Z3964" s="1" t="s">
        <v>3345</v>
      </c>
      <c r="AA3964" s="1" t="s">
        <v>1222</v>
      </c>
      <c r="AB3964" s="1" t="s">
        <v>6174</v>
      </c>
      <c r="AD3964" s="1" t="s">
        <v>116</v>
      </c>
      <c r="AE3964" s="1" t="s">
        <v>117</v>
      </c>
      <c r="AF3964" s="9">
        <v>96950</v>
      </c>
      <c r="AG3964" s="1" t="s">
        <v>118</v>
      </c>
      <c r="AH3964" s="1" t="s">
        <v>116</v>
      </c>
      <c r="AI3964" s="1">
        <v>16702353481</v>
      </c>
      <c r="AK3964" s="1" t="s">
        <v>3346</v>
      </c>
      <c r="BC3964" s="1" t="str">
        <f>"17-3011.01"</f>
        <v>17-3011.01</v>
      </c>
      <c r="BD3964" s="1" t="s">
        <v>3356</v>
      </c>
      <c r="BE3964" s="1" t="s">
        <v>6175</v>
      </c>
      <c r="BF3964" s="1" t="s">
        <v>5282</v>
      </c>
      <c r="BG3964" s="1">
        <v>1</v>
      </c>
      <c r="BI3964" s="2">
        <v>44470</v>
      </c>
      <c r="BJ3964" s="2">
        <v>44834</v>
      </c>
      <c r="BM3964" s="1">
        <v>35</v>
      </c>
      <c r="BN3964" s="1">
        <v>0</v>
      </c>
      <c r="BO3964" s="1">
        <v>7</v>
      </c>
      <c r="BP3964" s="1">
        <v>7</v>
      </c>
      <c r="BQ3964" s="1">
        <v>7</v>
      </c>
      <c r="BR3964" s="1">
        <v>7</v>
      </c>
      <c r="BS3964" s="1">
        <v>7</v>
      </c>
      <c r="BT3964" s="1">
        <v>0</v>
      </c>
      <c r="BU3964" s="1" t="str">
        <f>"8:00 AM"</f>
        <v>8:00 AM</v>
      </c>
      <c r="BV3964" s="1" t="str">
        <f>"4:00 PM"</f>
        <v>4:00 PM</v>
      </c>
      <c r="BW3964" s="1" t="s">
        <v>392</v>
      </c>
      <c r="BX3964" s="1">
        <v>0</v>
      </c>
      <c r="BY3964" s="1">
        <v>24</v>
      </c>
      <c r="BZ3964" s="1" t="s">
        <v>112</v>
      </c>
      <c r="CB3964" s="1" t="s">
        <v>6176</v>
      </c>
      <c r="CC3964" s="1" t="s">
        <v>3342</v>
      </c>
      <c r="CE3964" s="1" t="s">
        <v>116</v>
      </c>
      <c r="CF3964" s="1" t="s">
        <v>117</v>
      </c>
      <c r="CG3964" s="1">
        <v>96950</v>
      </c>
      <c r="CH3964" s="3">
        <v>15.86</v>
      </c>
      <c r="CI3964" s="3">
        <v>15.86</v>
      </c>
      <c r="CJ3964" s="3">
        <v>23.79</v>
      </c>
      <c r="CK3964" s="3">
        <v>23.79</v>
      </c>
      <c r="CL3964" s="1" t="s">
        <v>137</v>
      </c>
      <c r="CM3964" s="1" t="s">
        <v>138</v>
      </c>
      <c r="CN3964" s="1" t="s">
        <v>139</v>
      </c>
      <c r="CP3964" s="1" t="s">
        <v>112</v>
      </c>
      <c r="CQ3964" s="1" t="s">
        <v>111</v>
      </c>
      <c r="CR3964" s="1" t="s">
        <v>112</v>
      </c>
      <c r="CS3964" s="1" t="s">
        <v>111</v>
      </c>
      <c r="CT3964" s="1" t="s">
        <v>138</v>
      </c>
      <c r="CU3964" s="1" t="s">
        <v>111</v>
      </c>
      <c r="CV3964" s="1" t="s">
        <v>111</v>
      </c>
      <c r="CW3964" s="1" t="s">
        <v>3349</v>
      </c>
      <c r="CX3964" s="1">
        <v>16702353481</v>
      </c>
      <c r="CY3964" s="1" t="s">
        <v>3346</v>
      </c>
      <c r="CZ3964" s="1" t="s">
        <v>138</v>
      </c>
      <c r="DA3964" s="1" t="s">
        <v>111</v>
      </c>
      <c r="DB3964" s="1" t="s">
        <v>112</v>
      </c>
      <c r="DC3964" s="1" t="s">
        <v>3350</v>
      </c>
      <c r="DD3964" s="1" t="s">
        <v>3351</v>
      </c>
      <c r="DE3964" s="1" t="s">
        <v>3352</v>
      </c>
      <c r="DF3964" s="1" t="s">
        <v>3340</v>
      </c>
      <c r="DG3964" s="1" t="s">
        <v>3346</v>
      </c>
    </row>
    <row r="3965" spans="1:111" ht="15.6" customHeight="1" x14ac:dyDescent="0.25">
      <c r="A3965" s="1" t="s">
        <v>6595</v>
      </c>
      <c r="B3965" s="1" t="s">
        <v>142</v>
      </c>
      <c r="C3965" s="2">
        <v>44421.097123842592</v>
      </c>
      <c r="D3965" s="2">
        <v>44421</v>
      </c>
      <c r="E3965" s="1" t="s">
        <v>110</v>
      </c>
      <c r="F3965" s="2">
        <v>44468.833333333336</v>
      </c>
      <c r="G3965" s="1" t="s">
        <v>112</v>
      </c>
      <c r="H3965" s="1" t="s">
        <v>112</v>
      </c>
      <c r="I3965" s="1" t="s">
        <v>112</v>
      </c>
      <c r="J3965" s="1" t="s">
        <v>351</v>
      </c>
      <c r="K3965" s="1" t="s">
        <v>138</v>
      </c>
      <c r="L3965" s="1" t="s">
        <v>352</v>
      </c>
      <c r="M3965" s="1" t="s">
        <v>353</v>
      </c>
      <c r="N3965" s="1" t="s">
        <v>116</v>
      </c>
      <c r="O3965" s="1" t="s">
        <v>117</v>
      </c>
      <c r="P3965" s="9">
        <v>96950</v>
      </c>
      <c r="Q3965" s="1" t="s">
        <v>118</v>
      </c>
      <c r="R3965" s="1" t="s">
        <v>138</v>
      </c>
      <c r="S3965" s="1">
        <v>16702873622</v>
      </c>
      <c r="U3965" s="1">
        <v>236220</v>
      </c>
      <c r="V3965" s="1" t="s">
        <v>119</v>
      </c>
      <c r="X3965" s="1" t="s">
        <v>354</v>
      </c>
      <c r="Y3965" s="1" t="s">
        <v>355</v>
      </c>
      <c r="Z3965" s="1" t="s">
        <v>356</v>
      </c>
      <c r="AA3965" s="1" t="s">
        <v>357</v>
      </c>
      <c r="AB3965" s="1" t="s">
        <v>352</v>
      </c>
      <c r="AC3965" s="1" t="s">
        <v>353</v>
      </c>
      <c r="AD3965" s="1" t="s">
        <v>116</v>
      </c>
      <c r="AE3965" s="1" t="s">
        <v>117</v>
      </c>
      <c r="AF3965" s="9">
        <v>96950</v>
      </c>
      <c r="AG3965" s="1" t="s">
        <v>118</v>
      </c>
      <c r="AH3965" s="1" t="s">
        <v>138</v>
      </c>
      <c r="AI3965" s="1">
        <v>16702873622</v>
      </c>
      <c r="AK3965" s="1" t="s">
        <v>358</v>
      </c>
      <c r="BC3965" s="1" t="str">
        <f>"17-3022.00"</f>
        <v>17-3022.00</v>
      </c>
      <c r="BD3965" s="1" t="s">
        <v>602</v>
      </c>
      <c r="BE3965" s="1" t="s">
        <v>6596</v>
      </c>
      <c r="BF3965" s="1" t="s">
        <v>3405</v>
      </c>
      <c r="BG3965" s="1">
        <v>1</v>
      </c>
      <c r="BI3965" s="2">
        <v>44470</v>
      </c>
      <c r="BJ3965" s="2">
        <v>44834</v>
      </c>
      <c r="BM3965" s="1">
        <v>40</v>
      </c>
      <c r="BN3965" s="1">
        <v>0</v>
      </c>
      <c r="BO3965" s="1">
        <v>8</v>
      </c>
      <c r="BP3965" s="1">
        <v>8</v>
      </c>
      <c r="BQ3965" s="1">
        <v>8</v>
      </c>
      <c r="BR3965" s="1">
        <v>8</v>
      </c>
      <c r="BS3965" s="1">
        <v>8</v>
      </c>
      <c r="BT3965" s="1">
        <v>0</v>
      </c>
      <c r="BU3965" s="1" t="str">
        <f>"8:00 AM"</f>
        <v>8:00 AM</v>
      </c>
      <c r="BV3965" s="1" t="str">
        <f t="shared" ref="BV3965:BV3971" si="96">"5:00 PM"</f>
        <v>5:00 PM</v>
      </c>
      <c r="BW3965" s="1" t="s">
        <v>135</v>
      </c>
      <c r="BX3965" s="1">
        <v>0</v>
      </c>
      <c r="BY3965" s="1">
        <v>24</v>
      </c>
      <c r="BZ3965" s="1" t="s">
        <v>112</v>
      </c>
      <c r="CB3965" s="1" t="s">
        <v>362</v>
      </c>
      <c r="CC3965" s="1" t="s">
        <v>353</v>
      </c>
      <c r="CE3965" s="1" t="s">
        <v>116</v>
      </c>
      <c r="CF3965" s="1" t="s">
        <v>117</v>
      </c>
      <c r="CG3965" s="1">
        <v>96950</v>
      </c>
      <c r="CH3965" s="3">
        <v>16.329999999999998</v>
      </c>
      <c r="CI3965" s="3">
        <v>16.329999999999998</v>
      </c>
      <c r="CJ3965" s="3">
        <v>24.5</v>
      </c>
      <c r="CK3965" s="3">
        <v>24.5</v>
      </c>
      <c r="CL3965" s="1" t="s">
        <v>137</v>
      </c>
      <c r="CM3965" s="1" t="s">
        <v>138</v>
      </c>
      <c r="CN3965" s="1" t="s">
        <v>139</v>
      </c>
      <c r="CP3965" s="1" t="s">
        <v>112</v>
      </c>
      <c r="CQ3965" s="1" t="s">
        <v>111</v>
      </c>
      <c r="CR3965" s="1" t="s">
        <v>112</v>
      </c>
      <c r="CS3965" s="1" t="s">
        <v>111</v>
      </c>
      <c r="CT3965" s="1" t="s">
        <v>138</v>
      </c>
      <c r="CU3965" s="1" t="s">
        <v>111</v>
      </c>
      <c r="CV3965" s="1" t="s">
        <v>138</v>
      </c>
      <c r="CW3965" s="1" t="s">
        <v>138</v>
      </c>
      <c r="CX3965" s="1">
        <v>16702873622</v>
      </c>
      <c r="CY3965" s="1" t="s">
        <v>358</v>
      </c>
      <c r="CZ3965" s="1" t="s">
        <v>138</v>
      </c>
      <c r="DA3965" s="1" t="s">
        <v>111</v>
      </c>
      <c r="DB3965" s="1" t="s">
        <v>112</v>
      </c>
    </row>
    <row r="3966" spans="1:111" ht="15.6" customHeight="1" x14ac:dyDescent="0.25">
      <c r="A3966" s="1" t="s">
        <v>6621</v>
      </c>
      <c r="B3966" s="1" t="s">
        <v>142</v>
      </c>
      <c r="C3966" s="2">
        <v>44386.243989930554</v>
      </c>
      <c r="D3966" s="2">
        <v>44449</v>
      </c>
      <c r="E3966" s="1" t="s">
        <v>110</v>
      </c>
      <c r="F3966" s="2">
        <v>44468.833333333336</v>
      </c>
      <c r="G3966" s="1" t="s">
        <v>112</v>
      </c>
      <c r="H3966" s="1" t="s">
        <v>112</v>
      </c>
      <c r="I3966" s="1" t="s">
        <v>112</v>
      </c>
      <c r="J3966" s="1" t="s">
        <v>4347</v>
      </c>
      <c r="K3966" s="1" t="s">
        <v>4348</v>
      </c>
      <c r="L3966" s="1" t="s">
        <v>4349</v>
      </c>
      <c r="M3966" s="1" t="s">
        <v>4350</v>
      </c>
      <c r="N3966" s="1" t="s">
        <v>116</v>
      </c>
      <c r="O3966" s="1" t="s">
        <v>117</v>
      </c>
      <c r="P3966" s="9">
        <v>96950</v>
      </c>
      <c r="Q3966" s="1" t="s">
        <v>118</v>
      </c>
      <c r="S3966" s="1">
        <v>16703223311</v>
      </c>
      <c r="T3966" s="1">
        <v>4504</v>
      </c>
      <c r="U3966" s="1">
        <v>72111</v>
      </c>
      <c r="V3966" s="1" t="s">
        <v>119</v>
      </c>
      <c r="X3966" s="1" t="s">
        <v>656</v>
      </c>
      <c r="Y3966" s="1" t="s">
        <v>4351</v>
      </c>
      <c r="AA3966" s="1" t="s">
        <v>1129</v>
      </c>
      <c r="AB3966" s="1" t="s">
        <v>4349</v>
      </c>
      <c r="AC3966" s="1" t="s">
        <v>4350</v>
      </c>
      <c r="AD3966" s="1" t="s">
        <v>116</v>
      </c>
      <c r="AE3966" s="1" t="s">
        <v>117</v>
      </c>
      <c r="AF3966" s="9">
        <v>96950</v>
      </c>
      <c r="AG3966" s="1" t="s">
        <v>118</v>
      </c>
      <c r="AI3966" s="1">
        <v>16703223311</v>
      </c>
      <c r="AJ3966" s="1">
        <v>4504</v>
      </c>
      <c r="AK3966" s="1" t="s">
        <v>4352</v>
      </c>
      <c r="BC3966" s="1" t="str">
        <f>"39-3091.00"</f>
        <v>39-3091.00</v>
      </c>
      <c r="BD3966" s="1" t="s">
        <v>6622</v>
      </c>
      <c r="BE3966" s="1" t="s">
        <v>6623</v>
      </c>
      <c r="BF3966" s="1" t="s">
        <v>6624</v>
      </c>
      <c r="BG3966" s="1">
        <v>1</v>
      </c>
      <c r="BI3966" s="2">
        <v>44470</v>
      </c>
      <c r="BJ3966" s="2">
        <v>44834</v>
      </c>
      <c r="BM3966" s="1">
        <v>40</v>
      </c>
      <c r="BN3966" s="1">
        <v>0</v>
      </c>
      <c r="BO3966" s="1">
        <v>8</v>
      </c>
      <c r="BP3966" s="1">
        <v>8</v>
      </c>
      <c r="BQ3966" s="1">
        <v>8</v>
      </c>
      <c r="BR3966" s="1">
        <v>8</v>
      </c>
      <c r="BS3966" s="1">
        <v>8</v>
      </c>
      <c r="BT3966" s="1">
        <v>0</v>
      </c>
      <c r="BU3966" s="1" t="str">
        <f>"8:00 AM"</f>
        <v>8:00 AM</v>
      </c>
      <c r="BV3966" s="1" t="str">
        <f t="shared" si="96"/>
        <v>5:00 PM</v>
      </c>
      <c r="BW3966" s="1" t="s">
        <v>135</v>
      </c>
      <c r="BX3966" s="1">
        <v>0</v>
      </c>
      <c r="BY3966" s="1">
        <v>3</v>
      </c>
      <c r="BZ3966" s="1" t="s">
        <v>111</v>
      </c>
      <c r="CA3966" s="1">
        <v>8</v>
      </c>
      <c r="CB3966" s="1" t="s">
        <v>6625</v>
      </c>
      <c r="CC3966" s="1" t="s">
        <v>4349</v>
      </c>
      <c r="CD3966" s="1" t="s">
        <v>4350</v>
      </c>
      <c r="CE3966" s="1" t="s">
        <v>116</v>
      </c>
      <c r="CF3966" s="1" t="s">
        <v>117</v>
      </c>
      <c r="CG3966" s="1">
        <v>96950</v>
      </c>
      <c r="CH3966" s="3">
        <v>7.85</v>
      </c>
      <c r="CI3966" s="3">
        <v>7.85</v>
      </c>
      <c r="CJ3966" s="3">
        <v>11.78</v>
      </c>
      <c r="CK3966" s="3">
        <v>11.78</v>
      </c>
      <c r="CL3966" s="1" t="s">
        <v>137</v>
      </c>
      <c r="CM3966" s="1" t="s">
        <v>4355</v>
      </c>
      <c r="CN3966" s="1" t="s">
        <v>139</v>
      </c>
      <c r="CP3966" s="1" t="s">
        <v>112</v>
      </c>
      <c r="CQ3966" s="1" t="s">
        <v>111</v>
      </c>
      <c r="CR3966" s="1" t="s">
        <v>112</v>
      </c>
      <c r="CS3966" s="1" t="s">
        <v>111</v>
      </c>
      <c r="CT3966" s="1" t="s">
        <v>138</v>
      </c>
      <c r="CU3966" s="1" t="s">
        <v>111</v>
      </c>
      <c r="CV3966" s="1" t="s">
        <v>111</v>
      </c>
      <c r="CW3966" s="1" t="s">
        <v>5257</v>
      </c>
      <c r="CX3966" s="1">
        <v>16703223311</v>
      </c>
      <c r="CY3966" s="1" t="s">
        <v>4357</v>
      </c>
      <c r="CZ3966" s="1" t="s">
        <v>4358</v>
      </c>
      <c r="DA3966" s="1" t="s">
        <v>111</v>
      </c>
      <c r="DB3966" s="1" t="s">
        <v>112</v>
      </c>
      <c r="DC3966" s="1" t="s">
        <v>4359</v>
      </c>
      <c r="DD3966" s="1" t="s">
        <v>4360</v>
      </c>
      <c r="DE3966" s="1" t="s">
        <v>1747</v>
      </c>
      <c r="DF3966" s="1" t="s">
        <v>4347</v>
      </c>
      <c r="DG3966" s="1" t="s">
        <v>4361</v>
      </c>
    </row>
    <row r="3967" spans="1:111" ht="15.6" customHeight="1" x14ac:dyDescent="0.25">
      <c r="A3967" s="1" t="s">
        <v>6738</v>
      </c>
      <c r="B3967" s="1" t="s">
        <v>142</v>
      </c>
      <c r="C3967" s="2">
        <v>44065.075273148148</v>
      </c>
      <c r="D3967" s="2">
        <v>44112</v>
      </c>
      <c r="E3967" s="1" t="s">
        <v>180</v>
      </c>
      <c r="G3967" s="1" t="s">
        <v>112</v>
      </c>
      <c r="H3967" s="1" t="s">
        <v>112</v>
      </c>
      <c r="I3967" s="1" t="s">
        <v>112</v>
      </c>
      <c r="J3967" s="1" t="s">
        <v>6739</v>
      </c>
      <c r="K3967" s="1" t="s">
        <v>6740</v>
      </c>
      <c r="L3967" s="1" t="s">
        <v>4651</v>
      </c>
      <c r="M3967" s="1" t="s">
        <v>167</v>
      </c>
      <c r="N3967" s="1" t="s">
        <v>6741</v>
      </c>
      <c r="O3967" s="1" t="s">
        <v>117</v>
      </c>
      <c r="P3967" s="9">
        <v>96950</v>
      </c>
      <c r="Q3967" s="1" t="s">
        <v>118</v>
      </c>
      <c r="R3967" s="1" t="s">
        <v>138</v>
      </c>
      <c r="S3967" s="1">
        <v>16702332200</v>
      </c>
      <c r="U3967" s="1">
        <v>45399</v>
      </c>
      <c r="V3967" s="1" t="s">
        <v>119</v>
      </c>
      <c r="X3967" s="1" t="s">
        <v>6742</v>
      </c>
      <c r="Y3967" s="1" t="s">
        <v>6743</v>
      </c>
      <c r="Z3967" s="1" t="s">
        <v>6744</v>
      </c>
      <c r="AA3967" s="1" t="s">
        <v>6745</v>
      </c>
      <c r="AB3967" s="1" t="s">
        <v>4651</v>
      </c>
      <c r="AC3967" s="1" t="s">
        <v>167</v>
      </c>
      <c r="AD3967" s="1" t="s">
        <v>6741</v>
      </c>
      <c r="AE3967" s="1" t="s">
        <v>117</v>
      </c>
      <c r="AF3967" s="9">
        <v>96950</v>
      </c>
      <c r="AG3967" s="1" t="s">
        <v>118</v>
      </c>
      <c r="AH3967" s="1" t="s">
        <v>138</v>
      </c>
      <c r="AI3967" s="1">
        <v>16702332200</v>
      </c>
      <c r="AK3967" s="1" t="s">
        <v>6746</v>
      </c>
      <c r="BC3967" s="1" t="str">
        <f>"27-1024.00"</f>
        <v>27-1024.00</v>
      </c>
      <c r="BD3967" s="1" t="s">
        <v>3137</v>
      </c>
      <c r="BE3967" s="1" t="s">
        <v>6747</v>
      </c>
      <c r="BF3967" s="1" t="s">
        <v>6748</v>
      </c>
      <c r="BG3967" s="1">
        <v>1</v>
      </c>
      <c r="BI3967" s="2">
        <v>44166</v>
      </c>
      <c r="BJ3967" s="2">
        <v>44530</v>
      </c>
      <c r="BM3967" s="1">
        <v>35</v>
      </c>
      <c r="BN3967" s="1">
        <v>0</v>
      </c>
      <c r="BO3967" s="1">
        <v>6</v>
      </c>
      <c r="BP3967" s="1">
        <v>6</v>
      </c>
      <c r="BQ3967" s="1">
        <v>6</v>
      </c>
      <c r="BR3967" s="1">
        <v>6</v>
      </c>
      <c r="BS3967" s="1">
        <v>6</v>
      </c>
      <c r="BT3967" s="1">
        <v>5</v>
      </c>
      <c r="BU3967" s="1" t="str">
        <f>"10:00 AM"</f>
        <v>10:00 AM</v>
      </c>
      <c r="BV3967" s="1" t="str">
        <f t="shared" si="96"/>
        <v>5:00 PM</v>
      </c>
      <c r="BW3967" s="1" t="s">
        <v>193</v>
      </c>
      <c r="BX3967" s="1">
        <v>0</v>
      </c>
      <c r="BY3967" s="1">
        <v>12</v>
      </c>
      <c r="BZ3967" s="1" t="s">
        <v>112</v>
      </c>
      <c r="CA3967" s="1">
        <v>0</v>
      </c>
      <c r="CB3967" s="4" t="s">
        <v>6749</v>
      </c>
      <c r="CC3967" s="1" t="s">
        <v>4651</v>
      </c>
      <c r="CD3967" s="1" t="s">
        <v>167</v>
      </c>
      <c r="CE3967" s="1" t="s">
        <v>6750</v>
      </c>
      <c r="CF3967" s="1" t="s">
        <v>117</v>
      </c>
      <c r="CG3967" s="1">
        <v>96950</v>
      </c>
      <c r="CH3967" s="3">
        <v>8.16</v>
      </c>
      <c r="CI3967" s="3">
        <v>8.16</v>
      </c>
      <c r="CJ3967" s="3">
        <v>12.24</v>
      </c>
      <c r="CK3967" s="3">
        <v>12.24</v>
      </c>
      <c r="CL3967" s="1" t="s">
        <v>137</v>
      </c>
      <c r="CM3967" s="1" t="s">
        <v>230</v>
      </c>
      <c r="CN3967" s="1" t="s">
        <v>139</v>
      </c>
      <c r="CP3967" s="1" t="s">
        <v>112</v>
      </c>
      <c r="CQ3967" s="1" t="s">
        <v>111</v>
      </c>
      <c r="CR3967" s="1" t="s">
        <v>112</v>
      </c>
      <c r="CS3967" s="1" t="s">
        <v>111</v>
      </c>
      <c r="CT3967" s="1" t="s">
        <v>138</v>
      </c>
      <c r="CU3967" s="1" t="s">
        <v>111</v>
      </c>
      <c r="CV3967" s="1" t="s">
        <v>138</v>
      </c>
      <c r="CW3967" s="1" t="s">
        <v>230</v>
      </c>
      <c r="CX3967" s="1">
        <v>16702332200</v>
      </c>
      <c r="CY3967" s="1" t="s">
        <v>6746</v>
      </c>
      <c r="CZ3967" s="1" t="s">
        <v>138</v>
      </c>
      <c r="DA3967" s="1" t="s">
        <v>111</v>
      </c>
      <c r="DB3967" s="1" t="s">
        <v>112</v>
      </c>
    </row>
    <row r="3968" spans="1:111" ht="15.6" customHeight="1" x14ac:dyDescent="0.25">
      <c r="A3968" s="1" t="s">
        <v>6755</v>
      </c>
      <c r="B3968" s="1" t="s">
        <v>142</v>
      </c>
      <c r="C3968" s="2">
        <v>44063.128268981483</v>
      </c>
      <c r="D3968" s="2">
        <v>44147</v>
      </c>
      <c r="E3968" s="1" t="s">
        <v>180</v>
      </c>
      <c r="G3968" s="1" t="s">
        <v>112</v>
      </c>
      <c r="H3968" s="1" t="s">
        <v>112</v>
      </c>
      <c r="I3968" s="1" t="s">
        <v>112</v>
      </c>
      <c r="J3968" s="1" t="s">
        <v>5856</v>
      </c>
      <c r="K3968" s="1" t="s">
        <v>6756</v>
      </c>
      <c r="L3968" s="1" t="s">
        <v>6757</v>
      </c>
      <c r="M3968" s="1" t="s">
        <v>5015</v>
      </c>
      <c r="N3968" s="1" t="s">
        <v>167</v>
      </c>
      <c r="O3968" s="1" t="s">
        <v>117</v>
      </c>
      <c r="P3968" s="9">
        <v>96950</v>
      </c>
      <c r="Q3968" s="1" t="s">
        <v>118</v>
      </c>
      <c r="S3968" s="1">
        <v>16707898261</v>
      </c>
      <c r="U3968" s="1">
        <v>561790</v>
      </c>
      <c r="V3968" s="1" t="s">
        <v>119</v>
      </c>
      <c r="X3968" s="1" t="s">
        <v>5859</v>
      </c>
      <c r="Y3968" s="1" t="s">
        <v>5860</v>
      </c>
      <c r="Z3968" s="1" t="s">
        <v>5861</v>
      </c>
      <c r="AA3968" s="1" t="s">
        <v>171</v>
      </c>
      <c r="AB3968" s="1" t="s">
        <v>5858</v>
      </c>
      <c r="AC3968" s="1" t="s">
        <v>6758</v>
      </c>
      <c r="AD3968" s="1" t="s">
        <v>167</v>
      </c>
      <c r="AE3968" s="1" t="s">
        <v>117</v>
      </c>
      <c r="AF3968" s="9">
        <v>96950</v>
      </c>
      <c r="AG3968" s="1" t="s">
        <v>118</v>
      </c>
      <c r="AI3968" s="1">
        <v>16707898261</v>
      </c>
      <c r="AK3968" s="1" t="s">
        <v>5863</v>
      </c>
      <c r="BC3968" s="1" t="str">
        <f>"49-9071.00"</f>
        <v>49-9071.00</v>
      </c>
      <c r="BD3968" s="1" t="s">
        <v>214</v>
      </c>
      <c r="BE3968" s="1" t="s">
        <v>6759</v>
      </c>
      <c r="BF3968" s="1" t="s">
        <v>6760</v>
      </c>
      <c r="BG3968" s="1">
        <v>2</v>
      </c>
      <c r="BI3968" s="2">
        <v>44105</v>
      </c>
      <c r="BJ3968" s="2">
        <v>44469</v>
      </c>
      <c r="BM3968" s="1">
        <v>40</v>
      </c>
      <c r="BN3968" s="1">
        <v>7</v>
      </c>
      <c r="BO3968" s="1">
        <v>7</v>
      </c>
      <c r="BP3968" s="1">
        <v>7</v>
      </c>
      <c r="BQ3968" s="1">
        <v>7</v>
      </c>
      <c r="BR3968" s="1">
        <v>6</v>
      </c>
      <c r="BS3968" s="1">
        <v>6</v>
      </c>
      <c r="BT3968" s="1">
        <v>0</v>
      </c>
      <c r="BU3968" s="1" t="str">
        <f>"8:00 AM"</f>
        <v>8:00 AM</v>
      </c>
      <c r="BV3968" s="1" t="str">
        <f t="shared" si="96"/>
        <v>5:00 PM</v>
      </c>
      <c r="BW3968" s="1" t="s">
        <v>135</v>
      </c>
      <c r="BX3968" s="1">
        <v>0</v>
      </c>
      <c r="BY3968" s="1">
        <v>24</v>
      </c>
      <c r="BZ3968" s="1" t="s">
        <v>112</v>
      </c>
      <c r="CA3968" s="1">
        <v>0</v>
      </c>
      <c r="CB3968" s="1" t="s">
        <v>6761</v>
      </c>
      <c r="CC3968" s="1" t="s">
        <v>6762</v>
      </c>
      <c r="CD3968" s="1" t="s">
        <v>3086</v>
      </c>
      <c r="CE3968" s="1" t="s">
        <v>167</v>
      </c>
      <c r="CF3968" s="1" t="s">
        <v>117</v>
      </c>
      <c r="CG3968" s="1">
        <v>96950</v>
      </c>
      <c r="CH3968" s="3">
        <v>12.64</v>
      </c>
      <c r="CI3968" s="3">
        <v>12.64</v>
      </c>
      <c r="CJ3968" s="3">
        <v>18.96</v>
      </c>
      <c r="CK3968" s="3">
        <v>18.96</v>
      </c>
      <c r="CL3968" s="1" t="s">
        <v>137</v>
      </c>
      <c r="CM3968" s="1" t="s">
        <v>168</v>
      </c>
      <c r="CN3968" s="1" t="s">
        <v>139</v>
      </c>
      <c r="CP3968" s="1" t="s">
        <v>112</v>
      </c>
      <c r="CQ3968" s="1" t="s">
        <v>111</v>
      </c>
      <c r="CR3968" s="1" t="s">
        <v>112</v>
      </c>
      <c r="CS3968" s="1" t="s">
        <v>111</v>
      </c>
      <c r="CT3968" s="1" t="s">
        <v>138</v>
      </c>
      <c r="CU3968" s="1" t="s">
        <v>111</v>
      </c>
      <c r="CV3968" s="1" t="s">
        <v>138</v>
      </c>
      <c r="CW3968" s="1" t="s">
        <v>138</v>
      </c>
      <c r="CX3968" s="1">
        <v>16707898261</v>
      </c>
      <c r="CY3968" s="1" t="s">
        <v>5863</v>
      </c>
      <c r="CZ3968" s="1" t="s">
        <v>168</v>
      </c>
      <c r="DA3968" s="1" t="s">
        <v>111</v>
      </c>
      <c r="DB3968" s="1" t="s">
        <v>112</v>
      </c>
    </row>
    <row r="3969" spans="1:111" ht="15.6" customHeight="1" x14ac:dyDescent="0.25">
      <c r="A3969" s="1" t="s">
        <v>6781</v>
      </c>
      <c r="B3969" s="1" t="s">
        <v>142</v>
      </c>
      <c r="C3969" s="2">
        <v>44060.8838525463</v>
      </c>
      <c r="D3969" s="2">
        <v>44168</v>
      </c>
      <c r="E3969" s="1" t="s">
        <v>110</v>
      </c>
      <c r="F3969" s="2">
        <v>44103.833333333336</v>
      </c>
      <c r="G3969" s="1" t="s">
        <v>112</v>
      </c>
      <c r="H3969" s="1" t="s">
        <v>112</v>
      </c>
      <c r="I3969" s="1" t="s">
        <v>112</v>
      </c>
      <c r="J3969" s="1" t="s">
        <v>843</v>
      </c>
      <c r="K3969" s="1" t="s">
        <v>844</v>
      </c>
      <c r="L3969" s="1" t="s">
        <v>845</v>
      </c>
      <c r="M3969" s="1" t="s">
        <v>846</v>
      </c>
      <c r="N3969" s="1" t="s">
        <v>847</v>
      </c>
      <c r="O3969" s="1" t="s">
        <v>117</v>
      </c>
      <c r="P3969" s="9">
        <v>96951</v>
      </c>
      <c r="Q3969" s="1" t="s">
        <v>118</v>
      </c>
      <c r="R3969" s="1" t="s">
        <v>117</v>
      </c>
      <c r="S3969" s="1">
        <v>16705320350</v>
      </c>
      <c r="U3969" s="1">
        <v>445110</v>
      </c>
      <c r="V3969" s="1" t="s">
        <v>119</v>
      </c>
      <c r="X3969" s="1" t="s">
        <v>772</v>
      </c>
      <c r="Y3969" s="1" t="s">
        <v>848</v>
      </c>
      <c r="Z3969" s="1" t="s">
        <v>849</v>
      </c>
      <c r="AA3969" s="1" t="s">
        <v>403</v>
      </c>
      <c r="AB3969" s="1" t="s">
        <v>845</v>
      </c>
      <c r="AC3969" s="1" t="s">
        <v>846</v>
      </c>
      <c r="AD3969" s="1" t="s">
        <v>847</v>
      </c>
      <c r="AE3969" s="1" t="s">
        <v>117</v>
      </c>
      <c r="AF3969" s="9">
        <v>96951</v>
      </c>
      <c r="AG3969" s="1" t="s">
        <v>118</v>
      </c>
      <c r="AH3969" s="1" t="s">
        <v>117</v>
      </c>
      <c r="AI3969" s="1">
        <v>16705320350</v>
      </c>
      <c r="AK3969" s="1" t="s">
        <v>850</v>
      </c>
      <c r="BC3969" s="1" t="str">
        <f>"43-3031.00"</f>
        <v>43-3031.00</v>
      </c>
      <c r="BD3969" s="1" t="s">
        <v>389</v>
      </c>
      <c r="BE3969" s="1" t="s">
        <v>6782</v>
      </c>
      <c r="BF3969" s="1" t="s">
        <v>6783</v>
      </c>
      <c r="BG3969" s="1">
        <v>2</v>
      </c>
      <c r="BI3969" s="2">
        <v>44105</v>
      </c>
      <c r="BJ3969" s="2">
        <v>44469</v>
      </c>
      <c r="BM3969" s="1">
        <v>40</v>
      </c>
      <c r="BN3969" s="1">
        <v>0</v>
      </c>
      <c r="BO3969" s="1">
        <v>8</v>
      </c>
      <c r="BP3969" s="1">
        <v>8</v>
      </c>
      <c r="BQ3969" s="1">
        <v>8</v>
      </c>
      <c r="BR3969" s="1">
        <v>8</v>
      </c>
      <c r="BS3969" s="1">
        <v>8</v>
      </c>
      <c r="BT3969" s="1">
        <v>0</v>
      </c>
      <c r="BU3969" s="1" t="str">
        <f>"8:00 AM"</f>
        <v>8:00 AM</v>
      </c>
      <c r="BV3969" s="1" t="str">
        <f t="shared" si="96"/>
        <v>5:00 PM</v>
      </c>
      <c r="BW3969" s="1" t="s">
        <v>392</v>
      </c>
      <c r="BX3969" s="1">
        <v>0</v>
      </c>
      <c r="BY3969" s="1">
        <v>12</v>
      </c>
      <c r="BZ3969" s="1" t="s">
        <v>112</v>
      </c>
      <c r="CA3969" s="1">
        <v>0</v>
      </c>
      <c r="CB3969" s="1" t="s">
        <v>6784</v>
      </c>
      <c r="CC3969" s="1" t="s">
        <v>845</v>
      </c>
      <c r="CD3969" s="1" t="s">
        <v>6785</v>
      </c>
      <c r="CE3969" s="1" t="s">
        <v>847</v>
      </c>
      <c r="CF3969" s="1" t="s">
        <v>117</v>
      </c>
      <c r="CG3969" s="1">
        <v>96951</v>
      </c>
      <c r="CH3969" s="3">
        <v>13.9</v>
      </c>
      <c r="CI3969" s="3">
        <v>13.9</v>
      </c>
      <c r="CJ3969" s="3">
        <v>20.85</v>
      </c>
      <c r="CK3969" s="3">
        <v>20.85</v>
      </c>
      <c r="CL3969" s="1" t="s">
        <v>137</v>
      </c>
      <c r="CM3969" s="1" t="s">
        <v>138</v>
      </c>
      <c r="CN3969" s="1" t="s">
        <v>139</v>
      </c>
      <c r="CP3969" s="1" t="s">
        <v>112</v>
      </c>
      <c r="CQ3969" s="1" t="s">
        <v>111</v>
      </c>
      <c r="CR3969" s="1" t="s">
        <v>111</v>
      </c>
      <c r="CS3969" s="1" t="s">
        <v>111</v>
      </c>
      <c r="CT3969" s="1" t="s">
        <v>111</v>
      </c>
      <c r="CU3969" s="1" t="s">
        <v>111</v>
      </c>
      <c r="CV3969" s="1" t="s">
        <v>111</v>
      </c>
      <c r="CW3969" s="1" t="s">
        <v>6786</v>
      </c>
      <c r="CX3969" s="1">
        <v>16705320350</v>
      </c>
      <c r="CY3969" s="1" t="s">
        <v>850</v>
      </c>
      <c r="CZ3969" s="1" t="s">
        <v>858</v>
      </c>
      <c r="DA3969" s="1" t="s">
        <v>111</v>
      </c>
      <c r="DB3969" s="1" t="s">
        <v>112</v>
      </c>
    </row>
    <row r="3970" spans="1:111" ht="15.6" customHeight="1" x14ac:dyDescent="0.25">
      <c r="A3970" s="1" t="s">
        <v>6787</v>
      </c>
      <c r="B3970" s="1" t="s">
        <v>142</v>
      </c>
      <c r="C3970" s="2">
        <v>44050.202599189812</v>
      </c>
      <c r="D3970" s="2">
        <v>44137</v>
      </c>
      <c r="E3970" s="1" t="s">
        <v>180</v>
      </c>
      <c r="G3970" s="1" t="s">
        <v>112</v>
      </c>
      <c r="H3970" s="1" t="s">
        <v>112</v>
      </c>
      <c r="I3970" s="1" t="s">
        <v>112</v>
      </c>
      <c r="J3970" s="1" t="s">
        <v>951</v>
      </c>
      <c r="L3970" s="1" t="s">
        <v>1088</v>
      </c>
      <c r="M3970" s="1" t="s">
        <v>1088</v>
      </c>
      <c r="N3970" s="1" t="s">
        <v>167</v>
      </c>
      <c r="O3970" s="1" t="s">
        <v>117</v>
      </c>
      <c r="P3970" s="9">
        <v>96950</v>
      </c>
      <c r="Q3970" s="1" t="s">
        <v>118</v>
      </c>
      <c r="S3970" s="1">
        <v>16702346445</v>
      </c>
      <c r="T3970" s="1">
        <v>2263</v>
      </c>
      <c r="U3970" s="1">
        <v>53111</v>
      </c>
      <c r="V3970" s="1" t="s">
        <v>119</v>
      </c>
      <c r="X3970" s="1" t="s">
        <v>3601</v>
      </c>
      <c r="Y3970" s="1" t="s">
        <v>3602</v>
      </c>
      <c r="AA3970" s="1" t="s">
        <v>2702</v>
      </c>
      <c r="AB3970" s="1" t="s">
        <v>1088</v>
      </c>
      <c r="AC3970" s="1" t="s">
        <v>1088</v>
      </c>
      <c r="AD3970" s="1" t="s">
        <v>167</v>
      </c>
      <c r="AE3970" s="1" t="s">
        <v>117</v>
      </c>
      <c r="AF3970" s="9">
        <v>96950</v>
      </c>
      <c r="AG3970" s="1" t="s">
        <v>118</v>
      </c>
      <c r="AI3970" s="1">
        <v>16702346445</v>
      </c>
      <c r="AJ3970" s="1">
        <v>2263</v>
      </c>
      <c r="AK3970" s="1" t="s">
        <v>956</v>
      </c>
      <c r="BC3970" s="1" t="str">
        <f>"49-9021.01"</f>
        <v>49-9021.01</v>
      </c>
      <c r="BD3970" s="1" t="s">
        <v>3944</v>
      </c>
      <c r="BE3970" s="1" t="s">
        <v>6788</v>
      </c>
      <c r="BF3970" s="1" t="s">
        <v>5826</v>
      </c>
      <c r="BG3970" s="1">
        <v>3</v>
      </c>
      <c r="BI3970" s="2">
        <v>44105</v>
      </c>
      <c r="BJ3970" s="2">
        <v>44469</v>
      </c>
      <c r="BM3970" s="1">
        <v>40</v>
      </c>
      <c r="BN3970" s="1">
        <v>0</v>
      </c>
      <c r="BO3970" s="1">
        <v>8</v>
      </c>
      <c r="BP3970" s="1">
        <v>8</v>
      </c>
      <c r="BQ3970" s="1">
        <v>8</v>
      </c>
      <c r="BR3970" s="1">
        <v>8</v>
      </c>
      <c r="BS3970" s="1">
        <v>8</v>
      </c>
      <c r="BT3970" s="1">
        <v>0</v>
      </c>
      <c r="BU3970" s="1" t="str">
        <f>"8:00 AM"</f>
        <v>8:00 AM</v>
      </c>
      <c r="BV3970" s="1" t="str">
        <f t="shared" si="96"/>
        <v>5:00 PM</v>
      </c>
      <c r="BW3970" s="1" t="s">
        <v>135</v>
      </c>
      <c r="BX3970" s="1">
        <v>0</v>
      </c>
      <c r="BY3970" s="1">
        <v>12</v>
      </c>
      <c r="BZ3970" s="1" t="s">
        <v>112</v>
      </c>
      <c r="CA3970" s="1">
        <v>0</v>
      </c>
      <c r="CB3970" s="4" t="s">
        <v>6789</v>
      </c>
      <c r="CC3970" s="1" t="s">
        <v>1088</v>
      </c>
      <c r="CD3970" s="1" t="s">
        <v>1088</v>
      </c>
      <c r="CE3970" s="1" t="s">
        <v>167</v>
      </c>
      <c r="CF3970" s="1" t="s">
        <v>117</v>
      </c>
      <c r="CG3970" s="1">
        <v>96950</v>
      </c>
      <c r="CH3970" s="3">
        <v>18.059999999999999</v>
      </c>
      <c r="CI3970" s="3">
        <v>18.059999999999999</v>
      </c>
      <c r="CJ3970" s="3">
        <v>27.09</v>
      </c>
      <c r="CK3970" s="3">
        <v>27.09</v>
      </c>
      <c r="CL3970" s="1" t="s">
        <v>137</v>
      </c>
      <c r="CM3970" s="1" t="s">
        <v>960</v>
      </c>
      <c r="CN3970" s="1" t="s">
        <v>139</v>
      </c>
      <c r="CP3970" s="1" t="s">
        <v>112</v>
      </c>
      <c r="CQ3970" s="1" t="s">
        <v>111</v>
      </c>
      <c r="CR3970" s="1" t="s">
        <v>112</v>
      </c>
      <c r="CS3970" s="1" t="s">
        <v>111</v>
      </c>
      <c r="CT3970" s="1" t="s">
        <v>138</v>
      </c>
      <c r="CU3970" s="1" t="s">
        <v>111</v>
      </c>
      <c r="CV3970" s="1" t="s">
        <v>138</v>
      </c>
      <c r="CW3970" s="1" t="s">
        <v>138</v>
      </c>
      <c r="CX3970" s="1">
        <v>16702346445</v>
      </c>
      <c r="CY3970" s="1" t="s">
        <v>956</v>
      </c>
      <c r="CZ3970" s="1" t="s">
        <v>138</v>
      </c>
      <c r="DA3970" s="1" t="s">
        <v>111</v>
      </c>
      <c r="DB3970" s="1" t="s">
        <v>112</v>
      </c>
      <c r="DC3970" s="1" t="s">
        <v>3601</v>
      </c>
      <c r="DD3970" s="1" t="s">
        <v>3602</v>
      </c>
      <c r="DF3970" s="1" t="s">
        <v>6790</v>
      </c>
      <c r="DG3970" s="1" t="s">
        <v>956</v>
      </c>
    </row>
    <row r="3971" spans="1:111" ht="15.6" customHeight="1" x14ac:dyDescent="0.25">
      <c r="A3971" s="1" t="s">
        <v>6791</v>
      </c>
      <c r="B3971" s="1" t="s">
        <v>142</v>
      </c>
      <c r="C3971" s="2">
        <v>44050.059127430555</v>
      </c>
      <c r="D3971" s="2">
        <v>44130</v>
      </c>
      <c r="E3971" s="1" t="s">
        <v>110</v>
      </c>
      <c r="F3971" s="2">
        <v>44103.833333333336</v>
      </c>
      <c r="G3971" s="1" t="s">
        <v>111</v>
      </c>
      <c r="H3971" s="1" t="s">
        <v>112</v>
      </c>
      <c r="I3971" s="1" t="s">
        <v>112</v>
      </c>
      <c r="J3971" s="1" t="s">
        <v>6792</v>
      </c>
      <c r="K3971" s="1" t="s">
        <v>6793</v>
      </c>
      <c r="L3971" s="1" t="s">
        <v>6794</v>
      </c>
      <c r="M3971" s="1" t="s">
        <v>167</v>
      </c>
      <c r="N3971" s="1" t="s">
        <v>339</v>
      </c>
      <c r="O3971" s="1" t="s">
        <v>117</v>
      </c>
      <c r="P3971" s="9">
        <v>96950</v>
      </c>
      <c r="Q3971" s="1" t="s">
        <v>118</v>
      </c>
      <c r="R3971" s="1" t="s">
        <v>138</v>
      </c>
      <c r="S3971" s="1">
        <v>16702886904</v>
      </c>
      <c r="U3971" s="1">
        <v>53111</v>
      </c>
      <c r="V3971" s="1" t="s">
        <v>119</v>
      </c>
      <c r="X3971" s="1" t="s">
        <v>6795</v>
      </c>
      <c r="Y3971" s="1" t="s">
        <v>2449</v>
      </c>
      <c r="Z3971" s="1" t="s">
        <v>6796</v>
      </c>
      <c r="AA3971" s="1" t="s">
        <v>1276</v>
      </c>
      <c r="AB3971" s="1" t="s">
        <v>6794</v>
      </c>
      <c r="AC3971" s="1" t="s">
        <v>167</v>
      </c>
      <c r="AD3971" s="1" t="s">
        <v>339</v>
      </c>
      <c r="AE3971" s="1" t="s">
        <v>117</v>
      </c>
      <c r="AF3971" s="9">
        <v>96950</v>
      </c>
      <c r="AG3971" s="1" t="s">
        <v>118</v>
      </c>
      <c r="AH3971" s="1" t="s">
        <v>138</v>
      </c>
      <c r="AI3971" s="1">
        <v>16709898373</v>
      </c>
      <c r="AK3971" s="1" t="s">
        <v>6797</v>
      </c>
      <c r="BC3971" s="1" t="str">
        <f>"43-3031.00"</f>
        <v>43-3031.00</v>
      </c>
      <c r="BD3971" s="1" t="s">
        <v>389</v>
      </c>
      <c r="BE3971" s="1" t="s">
        <v>6798</v>
      </c>
      <c r="BF3971" s="1" t="s">
        <v>763</v>
      </c>
      <c r="BG3971" s="1">
        <v>2</v>
      </c>
      <c r="BI3971" s="2">
        <v>44105</v>
      </c>
      <c r="BJ3971" s="2">
        <v>45199</v>
      </c>
      <c r="BM3971" s="1">
        <v>35</v>
      </c>
      <c r="BN3971" s="1">
        <v>0</v>
      </c>
      <c r="BO3971" s="1">
        <v>7</v>
      </c>
      <c r="BP3971" s="1">
        <v>7</v>
      </c>
      <c r="BQ3971" s="1">
        <v>7</v>
      </c>
      <c r="BR3971" s="1">
        <v>7</v>
      </c>
      <c r="BS3971" s="1">
        <v>7</v>
      </c>
      <c r="BT3971" s="1">
        <v>0</v>
      </c>
      <c r="BU3971" s="1" t="str">
        <f>"8:00 AM"</f>
        <v>8:00 AM</v>
      </c>
      <c r="BV3971" s="1" t="str">
        <f t="shared" si="96"/>
        <v>5:00 PM</v>
      </c>
      <c r="BW3971" s="1" t="s">
        <v>392</v>
      </c>
      <c r="BX3971" s="1">
        <v>0</v>
      </c>
      <c r="BY3971" s="1">
        <v>24</v>
      </c>
      <c r="BZ3971" s="1" t="s">
        <v>112</v>
      </c>
      <c r="CA3971" s="1">
        <v>0</v>
      </c>
      <c r="CB3971" s="1" t="s">
        <v>6799</v>
      </c>
      <c r="CC3971" s="1" t="s">
        <v>6794</v>
      </c>
      <c r="CD3971" s="1" t="s">
        <v>167</v>
      </c>
      <c r="CE3971" s="1" t="s">
        <v>339</v>
      </c>
      <c r="CF3971" s="1" t="s">
        <v>117</v>
      </c>
      <c r="CG3971" s="1">
        <v>96950</v>
      </c>
      <c r="CH3971" s="3">
        <v>9.8699999999999992</v>
      </c>
      <c r="CI3971" s="3">
        <v>9.9</v>
      </c>
      <c r="CJ3971" s="3">
        <v>14.81</v>
      </c>
      <c r="CK3971" s="3">
        <v>14.85</v>
      </c>
      <c r="CL3971" s="1" t="s">
        <v>137</v>
      </c>
      <c r="CM3971" s="1" t="s">
        <v>138</v>
      </c>
      <c r="CN3971" s="1" t="s">
        <v>139</v>
      </c>
      <c r="CP3971" s="1" t="s">
        <v>112</v>
      </c>
      <c r="CQ3971" s="1" t="s">
        <v>111</v>
      </c>
      <c r="CR3971" s="1" t="s">
        <v>112</v>
      </c>
      <c r="CS3971" s="1" t="s">
        <v>111</v>
      </c>
      <c r="CT3971" s="1" t="s">
        <v>138</v>
      </c>
      <c r="CU3971" s="1" t="s">
        <v>111</v>
      </c>
      <c r="CV3971" s="1" t="s">
        <v>138</v>
      </c>
      <c r="CW3971" s="1" t="s">
        <v>6800</v>
      </c>
      <c r="CX3971" s="1">
        <v>16702886904</v>
      </c>
      <c r="CY3971" s="1" t="s">
        <v>6797</v>
      </c>
      <c r="CZ3971" s="1" t="s">
        <v>138</v>
      </c>
      <c r="DA3971" s="1" t="s">
        <v>111</v>
      </c>
      <c r="DB3971" s="1" t="s">
        <v>112</v>
      </c>
    </row>
    <row r="3972" spans="1:111" ht="15.6" customHeight="1" x14ac:dyDescent="0.25">
      <c r="A3972" s="1" t="s">
        <v>6834</v>
      </c>
      <c r="B3972" s="1" t="s">
        <v>142</v>
      </c>
      <c r="C3972" s="2">
        <v>44104.297691435182</v>
      </c>
      <c r="D3972" s="2">
        <v>44172</v>
      </c>
      <c r="E3972" s="1" t="s">
        <v>110</v>
      </c>
      <c r="F3972" s="2">
        <v>44103.833333333336</v>
      </c>
      <c r="G3972" s="1" t="s">
        <v>112</v>
      </c>
      <c r="H3972" s="1" t="s">
        <v>112</v>
      </c>
      <c r="I3972" s="1" t="s">
        <v>112</v>
      </c>
      <c r="J3972" s="1" t="s">
        <v>6835</v>
      </c>
      <c r="K3972" s="1" t="s">
        <v>4622</v>
      </c>
      <c r="L3972" s="1" t="s">
        <v>4626</v>
      </c>
      <c r="N3972" s="1" t="s">
        <v>116</v>
      </c>
      <c r="O3972" s="1" t="s">
        <v>117</v>
      </c>
      <c r="P3972" s="9">
        <v>96950</v>
      </c>
      <c r="Q3972" s="1" t="s">
        <v>118</v>
      </c>
      <c r="S3972" s="1">
        <v>16709892288</v>
      </c>
      <c r="U3972" s="1">
        <v>72251</v>
      </c>
      <c r="V3972" s="1" t="s">
        <v>119</v>
      </c>
      <c r="X3972" s="1" t="s">
        <v>4624</v>
      </c>
      <c r="Y3972" s="1" t="s">
        <v>4625</v>
      </c>
      <c r="AA3972" s="1" t="s">
        <v>973</v>
      </c>
      <c r="AB3972" s="1" t="s">
        <v>4626</v>
      </c>
      <c r="AD3972" s="1" t="s">
        <v>116</v>
      </c>
      <c r="AE3972" s="1" t="s">
        <v>117</v>
      </c>
      <c r="AF3972" s="9">
        <v>96950</v>
      </c>
      <c r="AG3972" s="1" t="s">
        <v>118</v>
      </c>
      <c r="AI3972" s="1">
        <v>16709892288</v>
      </c>
      <c r="AK3972" s="1" t="s">
        <v>4627</v>
      </c>
      <c r="BC3972" s="1" t="str">
        <f>"35-2014.00"</f>
        <v>35-2014.00</v>
      </c>
      <c r="BD3972" s="1" t="s">
        <v>152</v>
      </c>
      <c r="BE3972" s="1" t="s">
        <v>6836</v>
      </c>
      <c r="BF3972" s="1" t="s">
        <v>154</v>
      </c>
      <c r="BG3972" s="1">
        <v>2</v>
      </c>
      <c r="BI3972" s="2">
        <v>44105</v>
      </c>
      <c r="BJ3972" s="2">
        <v>44469</v>
      </c>
      <c r="BM3972" s="1">
        <v>40</v>
      </c>
      <c r="BN3972" s="1">
        <v>6</v>
      </c>
      <c r="BO3972" s="1">
        <v>0</v>
      </c>
      <c r="BP3972" s="1">
        <v>6</v>
      </c>
      <c r="BQ3972" s="1">
        <v>6</v>
      </c>
      <c r="BR3972" s="1">
        <v>6</v>
      </c>
      <c r="BS3972" s="1">
        <v>8</v>
      </c>
      <c r="BT3972" s="1">
        <v>8</v>
      </c>
      <c r="BU3972" s="1" t="str">
        <f>"10:00 AM"</f>
        <v>10:00 AM</v>
      </c>
      <c r="BV3972" s="1" t="str">
        <f>"9:00 PM"</f>
        <v>9:00 PM</v>
      </c>
      <c r="BW3972" s="1" t="s">
        <v>135</v>
      </c>
      <c r="BX3972" s="1">
        <v>0</v>
      </c>
      <c r="BY3972" s="1">
        <v>6</v>
      </c>
      <c r="BZ3972" s="1" t="s">
        <v>112</v>
      </c>
      <c r="CA3972" s="1">
        <v>0</v>
      </c>
      <c r="CB3972" s="1" t="s">
        <v>6837</v>
      </c>
      <c r="CC3972" s="1" t="s">
        <v>6838</v>
      </c>
      <c r="CE3972" s="1" t="s">
        <v>116</v>
      </c>
      <c r="CF3972" s="1" t="s">
        <v>117</v>
      </c>
      <c r="CG3972" s="1">
        <v>96950</v>
      </c>
      <c r="CH3972" s="3">
        <v>10.68</v>
      </c>
      <c r="CI3972" s="3">
        <v>10.68</v>
      </c>
      <c r="CJ3972" s="3">
        <v>16.02</v>
      </c>
      <c r="CK3972" s="3">
        <v>16.02</v>
      </c>
      <c r="CL3972" s="1" t="s">
        <v>137</v>
      </c>
      <c r="CM3972" s="1" t="s">
        <v>230</v>
      </c>
      <c r="CN3972" s="1" t="s">
        <v>139</v>
      </c>
      <c r="CP3972" s="1" t="s">
        <v>112</v>
      </c>
      <c r="CQ3972" s="1" t="s">
        <v>111</v>
      </c>
      <c r="CR3972" s="1" t="s">
        <v>112</v>
      </c>
      <c r="CS3972" s="1" t="s">
        <v>111</v>
      </c>
      <c r="CT3972" s="1" t="s">
        <v>138</v>
      </c>
      <c r="CU3972" s="1" t="s">
        <v>111</v>
      </c>
      <c r="CV3972" s="1" t="s">
        <v>138</v>
      </c>
      <c r="CW3972" s="1" t="s">
        <v>6839</v>
      </c>
      <c r="CX3972" s="1">
        <v>16709892288</v>
      </c>
      <c r="CY3972" s="1" t="s">
        <v>6840</v>
      </c>
      <c r="CZ3972" s="1" t="s">
        <v>138</v>
      </c>
      <c r="DA3972" s="1" t="s">
        <v>111</v>
      </c>
      <c r="DB3972" s="1" t="s">
        <v>112</v>
      </c>
    </row>
    <row r="3973" spans="1:111" ht="15.6" customHeight="1" x14ac:dyDescent="0.25">
      <c r="A3973" s="1" t="s">
        <v>6898</v>
      </c>
      <c r="B3973" s="1" t="s">
        <v>142</v>
      </c>
      <c r="C3973" s="2">
        <v>44158.936968981485</v>
      </c>
      <c r="D3973" s="2">
        <v>44202</v>
      </c>
      <c r="E3973" s="1" t="s">
        <v>180</v>
      </c>
      <c r="G3973" s="1" t="s">
        <v>112</v>
      </c>
      <c r="H3973" s="1" t="s">
        <v>112</v>
      </c>
      <c r="I3973" s="1" t="s">
        <v>112</v>
      </c>
      <c r="J3973" s="1" t="s">
        <v>6899</v>
      </c>
      <c r="K3973" s="1" t="s">
        <v>6900</v>
      </c>
      <c r="L3973" s="1" t="s">
        <v>6901</v>
      </c>
      <c r="M3973" s="1" t="s">
        <v>6902</v>
      </c>
      <c r="N3973" s="1" t="s">
        <v>116</v>
      </c>
      <c r="O3973" s="1" t="s">
        <v>117</v>
      </c>
      <c r="P3973" s="9">
        <v>96950</v>
      </c>
      <c r="Q3973" s="1" t="s">
        <v>118</v>
      </c>
      <c r="S3973" s="1">
        <v>16702334397</v>
      </c>
      <c r="U3973" s="1">
        <v>713990</v>
      </c>
      <c r="V3973" s="1" t="s">
        <v>119</v>
      </c>
      <c r="X3973" s="1" t="s">
        <v>6903</v>
      </c>
      <c r="Y3973" s="1" t="s">
        <v>1787</v>
      </c>
      <c r="AA3973" s="1" t="s">
        <v>373</v>
      </c>
      <c r="AB3973" s="1" t="s">
        <v>6904</v>
      </c>
      <c r="AC3973" s="1" t="s">
        <v>6905</v>
      </c>
      <c r="AD3973" s="1" t="s">
        <v>116</v>
      </c>
      <c r="AE3973" s="1" t="s">
        <v>117</v>
      </c>
      <c r="AF3973" s="9">
        <v>96950</v>
      </c>
      <c r="AG3973" s="1" t="s">
        <v>118</v>
      </c>
      <c r="AI3973" s="1">
        <v>16702334397</v>
      </c>
      <c r="AK3973" s="1" t="s">
        <v>6906</v>
      </c>
      <c r="AL3973" s="1" t="s">
        <v>653</v>
      </c>
      <c r="AM3973" s="1" t="s">
        <v>654</v>
      </c>
      <c r="AN3973" s="1" t="s">
        <v>4767</v>
      </c>
      <c r="AO3973" s="1" t="s">
        <v>656</v>
      </c>
      <c r="AP3973" s="1" t="s">
        <v>657</v>
      </c>
      <c r="AQ3973" s="1" t="s">
        <v>658</v>
      </c>
      <c r="AR3973" s="1" t="s">
        <v>116</v>
      </c>
      <c r="AS3973" s="1" t="s">
        <v>117</v>
      </c>
      <c r="AT3973" s="9">
        <v>96950</v>
      </c>
      <c r="AU3973" s="1" t="s">
        <v>118</v>
      </c>
      <c r="AW3973" s="1">
        <v>16702330081</v>
      </c>
      <c r="AY3973" s="1" t="s">
        <v>659</v>
      </c>
      <c r="AZ3973" s="1" t="s">
        <v>4770</v>
      </c>
      <c r="BA3973" s="1" t="s">
        <v>117</v>
      </c>
      <c r="BB3973" s="1" t="s">
        <v>661</v>
      </c>
      <c r="BC3973" s="1" t="str">
        <f>"15-1151.00"</f>
        <v>15-1151.00</v>
      </c>
      <c r="BD3973" s="1" t="s">
        <v>2470</v>
      </c>
      <c r="BE3973" s="1" t="s">
        <v>6907</v>
      </c>
      <c r="BF3973" s="1" t="s">
        <v>6908</v>
      </c>
      <c r="BG3973" s="1">
        <v>1</v>
      </c>
      <c r="BI3973" s="2">
        <v>44166</v>
      </c>
      <c r="BJ3973" s="2">
        <v>44530</v>
      </c>
      <c r="BM3973" s="1">
        <v>40</v>
      </c>
      <c r="BN3973" s="1">
        <v>0</v>
      </c>
      <c r="BO3973" s="1">
        <v>8</v>
      </c>
      <c r="BP3973" s="1">
        <v>8</v>
      </c>
      <c r="BQ3973" s="1">
        <v>8</v>
      </c>
      <c r="BR3973" s="1">
        <v>8</v>
      </c>
      <c r="BS3973" s="1">
        <v>8</v>
      </c>
      <c r="BT3973" s="1">
        <v>0</v>
      </c>
      <c r="BU3973" s="1" t="str">
        <f>"8:00 AM"</f>
        <v>8:00 AM</v>
      </c>
      <c r="BV3973" s="1" t="str">
        <f>"5:00 PM"</f>
        <v>5:00 PM</v>
      </c>
      <c r="BW3973" s="1" t="s">
        <v>392</v>
      </c>
      <c r="BX3973" s="1">
        <v>0</v>
      </c>
      <c r="BY3973" s="1">
        <v>24</v>
      </c>
      <c r="BZ3973" s="1" t="s">
        <v>112</v>
      </c>
      <c r="CA3973" s="1">
        <v>0</v>
      </c>
      <c r="CB3973" s="1" t="s">
        <v>138</v>
      </c>
      <c r="CC3973" s="1" t="s">
        <v>6904</v>
      </c>
      <c r="CD3973" s="1" t="s">
        <v>6905</v>
      </c>
      <c r="CE3973" s="1" t="s">
        <v>116</v>
      </c>
      <c r="CF3973" s="1" t="s">
        <v>117</v>
      </c>
      <c r="CG3973" s="1">
        <v>96950</v>
      </c>
      <c r="CH3973" s="3">
        <v>12.19</v>
      </c>
      <c r="CI3973" s="3">
        <v>12.19</v>
      </c>
      <c r="CL3973" s="1" t="s">
        <v>137</v>
      </c>
      <c r="CM3973" s="1" t="s">
        <v>138</v>
      </c>
      <c r="CN3973" s="1" t="s">
        <v>139</v>
      </c>
      <c r="CP3973" s="1" t="s">
        <v>112</v>
      </c>
      <c r="CQ3973" s="1" t="s">
        <v>111</v>
      </c>
      <c r="CR3973" s="1" t="s">
        <v>112</v>
      </c>
      <c r="CS3973" s="1" t="s">
        <v>112</v>
      </c>
      <c r="CT3973" s="1" t="s">
        <v>138</v>
      </c>
      <c r="CU3973" s="1" t="s">
        <v>111</v>
      </c>
      <c r="CV3973" s="1" t="s">
        <v>138</v>
      </c>
      <c r="CW3973" s="1" t="s">
        <v>138</v>
      </c>
      <c r="CX3973" s="1">
        <v>16702334397</v>
      </c>
      <c r="CY3973" s="1" t="s">
        <v>6906</v>
      </c>
      <c r="CZ3973" s="1" t="s">
        <v>138</v>
      </c>
      <c r="DA3973" s="1" t="s">
        <v>111</v>
      </c>
      <c r="DB3973" s="1" t="s">
        <v>112</v>
      </c>
    </row>
    <row r="3974" spans="1:111" ht="15.6" customHeight="1" x14ac:dyDescent="0.25">
      <c r="A3974" s="1" t="s">
        <v>6945</v>
      </c>
      <c r="B3974" s="1" t="s">
        <v>142</v>
      </c>
      <c r="C3974" s="2">
        <v>44146.37278784722</v>
      </c>
      <c r="D3974" s="2">
        <v>44200</v>
      </c>
      <c r="E3974" s="1" t="s">
        <v>180</v>
      </c>
      <c r="G3974" s="1" t="s">
        <v>112</v>
      </c>
      <c r="H3974" s="1" t="s">
        <v>112</v>
      </c>
      <c r="I3974" s="1" t="s">
        <v>112</v>
      </c>
      <c r="J3974" s="1" t="s">
        <v>2096</v>
      </c>
      <c r="K3974" s="1" t="s">
        <v>5903</v>
      </c>
      <c r="L3974" s="1" t="s">
        <v>2098</v>
      </c>
      <c r="N3974" s="1" t="s">
        <v>116</v>
      </c>
      <c r="O3974" s="1" t="s">
        <v>117</v>
      </c>
      <c r="P3974" s="9">
        <v>96950</v>
      </c>
      <c r="Q3974" s="1" t="s">
        <v>118</v>
      </c>
      <c r="S3974" s="1">
        <v>16707830330</v>
      </c>
      <c r="U3974" s="1">
        <v>56172</v>
      </c>
      <c r="V3974" s="1" t="s">
        <v>119</v>
      </c>
      <c r="X3974" s="1" t="s">
        <v>1010</v>
      </c>
      <c r="Y3974" s="1" t="s">
        <v>2099</v>
      </c>
      <c r="Z3974" s="1" t="s">
        <v>362</v>
      </c>
      <c r="AA3974" s="1" t="s">
        <v>245</v>
      </c>
      <c r="AB3974" s="1" t="s">
        <v>2098</v>
      </c>
      <c r="AD3974" s="1" t="s">
        <v>116</v>
      </c>
      <c r="AE3974" s="1" t="s">
        <v>117</v>
      </c>
      <c r="AF3974" s="9">
        <v>96950</v>
      </c>
      <c r="AG3974" s="1" t="s">
        <v>118</v>
      </c>
      <c r="AI3974" s="1">
        <v>16707830330</v>
      </c>
      <c r="AK3974" s="1" t="s">
        <v>5904</v>
      </c>
      <c r="BC3974" s="1" t="str">
        <f>"37-1011.00"</f>
        <v>37-1011.00</v>
      </c>
      <c r="BD3974" s="1" t="s">
        <v>2800</v>
      </c>
      <c r="BE3974" s="1" t="s">
        <v>5905</v>
      </c>
      <c r="BF3974" s="1" t="s">
        <v>2265</v>
      </c>
      <c r="BG3974" s="1">
        <v>1</v>
      </c>
      <c r="BI3974" s="2">
        <v>44180</v>
      </c>
      <c r="BJ3974" s="2">
        <v>44469</v>
      </c>
      <c r="BM3974" s="1">
        <v>35</v>
      </c>
      <c r="BN3974" s="1">
        <v>0</v>
      </c>
      <c r="BO3974" s="1">
        <v>7</v>
      </c>
      <c r="BP3974" s="1">
        <v>7</v>
      </c>
      <c r="BQ3974" s="1">
        <v>7</v>
      </c>
      <c r="BR3974" s="1">
        <v>7</v>
      </c>
      <c r="BS3974" s="1">
        <v>7</v>
      </c>
      <c r="BT3974" s="1">
        <v>0</v>
      </c>
      <c r="BU3974" s="1" t="str">
        <f>"8:00 AM"</f>
        <v>8:00 AM</v>
      </c>
      <c r="BV3974" s="1" t="str">
        <f>"4:00 PM"</f>
        <v>4:00 PM</v>
      </c>
      <c r="BW3974" s="1" t="s">
        <v>230</v>
      </c>
      <c r="BX3974" s="1">
        <v>0</v>
      </c>
      <c r="BY3974" s="1">
        <v>12</v>
      </c>
      <c r="BZ3974" s="1" t="s">
        <v>111</v>
      </c>
      <c r="CA3974" s="1">
        <v>4</v>
      </c>
      <c r="CB3974" s="4" t="s">
        <v>6946</v>
      </c>
      <c r="CC3974" s="1" t="s">
        <v>5907</v>
      </c>
      <c r="CE3974" s="1" t="s">
        <v>116</v>
      </c>
      <c r="CF3974" s="1" t="s">
        <v>117</v>
      </c>
      <c r="CG3974" s="1">
        <v>96950</v>
      </c>
      <c r="CH3974" s="3">
        <v>15.06</v>
      </c>
      <c r="CI3974" s="3">
        <v>15.06</v>
      </c>
      <c r="CJ3974" s="3">
        <v>0</v>
      </c>
      <c r="CK3974" s="3">
        <v>0</v>
      </c>
      <c r="CL3974" s="1" t="s">
        <v>137</v>
      </c>
      <c r="CM3974" s="1" t="s">
        <v>5876</v>
      </c>
      <c r="CN3974" s="1" t="s">
        <v>139</v>
      </c>
      <c r="CP3974" s="1" t="s">
        <v>112</v>
      </c>
      <c r="CQ3974" s="1" t="s">
        <v>111</v>
      </c>
      <c r="CR3974" s="1" t="s">
        <v>112</v>
      </c>
      <c r="CS3974" s="1" t="s">
        <v>112</v>
      </c>
      <c r="CT3974" s="1" t="s">
        <v>138</v>
      </c>
      <c r="CU3974" s="1" t="s">
        <v>111</v>
      </c>
      <c r="CV3974" s="1" t="s">
        <v>138</v>
      </c>
      <c r="CW3974" s="1" t="s">
        <v>1633</v>
      </c>
      <c r="CX3974" s="1">
        <v>16707830330</v>
      </c>
      <c r="CY3974" s="1" t="s">
        <v>2100</v>
      </c>
      <c r="CZ3974" s="1" t="s">
        <v>138</v>
      </c>
      <c r="DA3974" s="1" t="s">
        <v>111</v>
      </c>
      <c r="DB3974" s="1" t="s">
        <v>112</v>
      </c>
      <c r="DC3974" s="1" t="s">
        <v>1010</v>
      </c>
      <c r="DD3974" s="1" t="s">
        <v>2099</v>
      </c>
      <c r="DE3974" s="1" t="s">
        <v>3532</v>
      </c>
      <c r="DF3974" s="1" t="s">
        <v>2096</v>
      </c>
      <c r="DG3974" s="1" t="s">
        <v>2100</v>
      </c>
    </row>
    <row r="3975" spans="1:111" ht="15.6" customHeight="1" x14ac:dyDescent="0.25">
      <c r="A3975" s="1" t="s">
        <v>7032</v>
      </c>
      <c r="B3975" s="1" t="s">
        <v>142</v>
      </c>
      <c r="C3975" s="2">
        <v>44304.777314699073</v>
      </c>
      <c r="D3975" s="2">
        <v>44328</v>
      </c>
      <c r="E3975" s="1" t="s">
        <v>110</v>
      </c>
      <c r="F3975" s="2">
        <v>44468.833333333336</v>
      </c>
      <c r="G3975" s="1" t="s">
        <v>112</v>
      </c>
      <c r="H3975" s="1" t="s">
        <v>112</v>
      </c>
      <c r="I3975" s="1" t="s">
        <v>112</v>
      </c>
      <c r="J3975" s="1" t="s">
        <v>5499</v>
      </c>
      <c r="L3975" s="1" t="s">
        <v>5500</v>
      </c>
      <c r="M3975" s="1" t="s">
        <v>7033</v>
      </c>
      <c r="N3975" s="1" t="s">
        <v>167</v>
      </c>
      <c r="O3975" s="1" t="s">
        <v>117</v>
      </c>
      <c r="P3975" s="9">
        <v>96950</v>
      </c>
      <c r="Q3975" s="1" t="s">
        <v>118</v>
      </c>
      <c r="S3975" s="1">
        <v>16703223622</v>
      </c>
      <c r="U3975" s="1">
        <v>48721</v>
      </c>
      <c r="V3975" s="1" t="s">
        <v>119</v>
      </c>
      <c r="X3975" s="1" t="s">
        <v>276</v>
      </c>
      <c r="Y3975" s="1" t="s">
        <v>5501</v>
      </c>
      <c r="AA3975" s="1" t="s">
        <v>171</v>
      </c>
      <c r="AB3975" s="1" t="s">
        <v>5500</v>
      </c>
      <c r="AC3975" s="1" t="s">
        <v>3086</v>
      </c>
      <c r="AD3975" s="1" t="s">
        <v>167</v>
      </c>
      <c r="AE3975" s="1" t="s">
        <v>117</v>
      </c>
      <c r="AF3975" s="9">
        <v>96950</v>
      </c>
      <c r="AG3975" s="1" t="s">
        <v>118</v>
      </c>
      <c r="AI3975" s="1">
        <v>16703223622</v>
      </c>
      <c r="AK3975" s="1" t="s">
        <v>5502</v>
      </c>
      <c r="BC3975" s="1" t="str">
        <f>"53-5011.00"</f>
        <v>53-5011.00</v>
      </c>
      <c r="BD3975" s="1" t="s">
        <v>7034</v>
      </c>
      <c r="BE3975" s="1" t="s">
        <v>7035</v>
      </c>
      <c r="BF3975" s="1" t="s">
        <v>7036</v>
      </c>
      <c r="BG3975" s="1">
        <v>2</v>
      </c>
      <c r="BI3975" s="2">
        <v>44470</v>
      </c>
      <c r="BJ3975" s="2">
        <v>44834</v>
      </c>
      <c r="BM3975" s="1">
        <v>36</v>
      </c>
      <c r="BN3975" s="1">
        <v>0</v>
      </c>
      <c r="BO3975" s="1">
        <v>6</v>
      </c>
      <c r="BP3975" s="1">
        <v>6</v>
      </c>
      <c r="BQ3975" s="1">
        <v>6</v>
      </c>
      <c r="BR3975" s="1">
        <v>6</v>
      </c>
      <c r="BS3975" s="1">
        <v>6</v>
      </c>
      <c r="BT3975" s="1">
        <v>6</v>
      </c>
      <c r="BU3975" s="1" t="str">
        <f>"9:00 AM"</f>
        <v>9:00 AM</v>
      </c>
      <c r="BV3975" s="1" t="str">
        <f>"4:00 PM"</f>
        <v>4:00 PM</v>
      </c>
      <c r="BW3975" s="1" t="s">
        <v>135</v>
      </c>
      <c r="BX3975" s="1">
        <v>2</v>
      </c>
      <c r="BY3975" s="1">
        <v>3</v>
      </c>
      <c r="BZ3975" s="1" t="s">
        <v>112</v>
      </c>
      <c r="CA3975" s="1">
        <v>0</v>
      </c>
      <c r="CB3975" s="1" t="s">
        <v>7037</v>
      </c>
      <c r="CC3975" s="1" t="s">
        <v>5500</v>
      </c>
      <c r="CD3975" s="1" t="s">
        <v>7033</v>
      </c>
      <c r="CE3975" s="1" t="s">
        <v>167</v>
      </c>
      <c r="CF3975" s="1" t="s">
        <v>117</v>
      </c>
      <c r="CG3975" s="1">
        <v>96950</v>
      </c>
      <c r="CH3975" s="3">
        <v>14.52</v>
      </c>
      <c r="CI3975" s="3">
        <v>14.52</v>
      </c>
      <c r="CJ3975" s="3">
        <v>21.78</v>
      </c>
      <c r="CK3975" s="3">
        <v>21.78</v>
      </c>
      <c r="CL3975" s="1" t="s">
        <v>137</v>
      </c>
      <c r="CM3975" s="1" t="s">
        <v>331</v>
      </c>
      <c r="CN3975" s="1" t="s">
        <v>139</v>
      </c>
      <c r="CP3975" s="1" t="s">
        <v>112</v>
      </c>
      <c r="CQ3975" s="1" t="s">
        <v>111</v>
      </c>
      <c r="CR3975" s="1" t="s">
        <v>112</v>
      </c>
      <c r="CS3975" s="1" t="s">
        <v>111</v>
      </c>
      <c r="CT3975" s="1" t="s">
        <v>138</v>
      </c>
      <c r="CU3975" s="1" t="s">
        <v>111</v>
      </c>
      <c r="CV3975" s="1" t="s">
        <v>138</v>
      </c>
      <c r="CW3975" s="1" t="s">
        <v>331</v>
      </c>
      <c r="CX3975" s="1">
        <v>16703223622</v>
      </c>
      <c r="CY3975" s="1" t="s">
        <v>5502</v>
      </c>
      <c r="CZ3975" s="1" t="s">
        <v>138</v>
      </c>
      <c r="DA3975" s="1" t="s">
        <v>111</v>
      </c>
      <c r="DB3975" s="1" t="s">
        <v>112</v>
      </c>
    </row>
    <row r="3976" spans="1:111" ht="15.6" customHeight="1" x14ac:dyDescent="0.25">
      <c r="A3976" s="1" t="s">
        <v>7058</v>
      </c>
      <c r="B3976" s="1" t="s">
        <v>142</v>
      </c>
      <c r="C3976" s="2">
        <v>44293.154167824076</v>
      </c>
      <c r="D3976" s="2">
        <v>44304</v>
      </c>
      <c r="E3976" s="1" t="s">
        <v>110</v>
      </c>
      <c r="F3976" s="2">
        <v>44468.833333333336</v>
      </c>
      <c r="G3976" s="1" t="s">
        <v>111</v>
      </c>
      <c r="H3976" s="1" t="s">
        <v>112</v>
      </c>
      <c r="I3976" s="1" t="s">
        <v>112</v>
      </c>
      <c r="J3976" s="1" t="s">
        <v>909</v>
      </c>
      <c r="L3976" s="1" t="s">
        <v>910</v>
      </c>
      <c r="M3976" s="1" t="s">
        <v>754</v>
      </c>
      <c r="N3976" s="1" t="s">
        <v>167</v>
      </c>
      <c r="O3976" s="1" t="s">
        <v>117</v>
      </c>
      <c r="P3976" s="9">
        <v>96950</v>
      </c>
      <c r="Q3976" s="1" t="s">
        <v>118</v>
      </c>
      <c r="S3976" s="1">
        <v>16702350561</v>
      </c>
      <c r="T3976" s="1">
        <v>115</v>
      </c>
      <c r="U3976" s="1">
        <v>531110</v>
      </c>
      <c r="V3976" s="1" t="s">
        <v>119</v>
      </c>
      <c r="X3976" s="1" t="s">
        <v>911</v>
      </c>
      <c r="Y3976" s="1" t="s">
        <v>912</v>
      </c>
      <c r="Z3976" s="1" t="s">
        <v>913</v>
      </c>
      <c r="AA3976" s="1" t="s">
        <v>914</v>
      </c>
      <c r="AB3976" s="1" t="s">
        <v>915</v>
      </c>
      <c r="AC3976" s="1" t="s">
        <v>916</v>
      </c>
      <c r="AD3976" s="1" t="s">
        <v>167</v>
      </c>
      <c r="AE3976" s="1" t="s">
        <v>117</v>
      </c>
      <c r="AF3976" s="9">
        <v>96950</v>
      </c>
      <c r="AG3976" s="1" t="s">
        <v>118</v>
      </c>
      <c r="AI3976" s="1">
        <v>16702350561</v>
      </c>
      <c r="AJ3976" s="1">
        <v>115</v>
      </c>
      <c r="AK3976" s="1" t="s">
        <v>917</v>
      </c>
      <c r="BC3976" s="1" t="str">
        <f>"11-3021.00"</f>
        <v>11-3021.00</v>
      </c>
      <c r="BD3976" s="1" t="s">
        <v>7059</v>
      </c>
      <c r="BE3976" s="1" t="s">
        <v>7060</v>
      </c>
      <c r="BF3976" s="1" t="s">
        <v>7061</v>
      </c>
      <c r="BG3976" s="1">
        <v>1</v>
      </c>
      <c r="BI3976" s="2">
        <v>44470</v>
      </c>
      <c r="BJ3976" s="2">
        <v>45565</v>
      </c>
      <c r="BM3976" s="1">
        <v>35</v>
      </c>
      <c r="BN3976" s="1">
        <v>0</v>
      </c>
      <c r="BO3976" s="1">
        <v>7</v>
      </c>
      <c r="BP3976" s="1">
        <v>7</v>
      </c>
      <c r="BQ3976" s="1">
        <v>7</v>
      </c>
      <c r="BR3976" s="1">
        <v>7</v>
      </c>
      <c r="BS3976" s="1">
        <v>7</v>
      </c>
      <c r="BT3976" s="1">
        <v>0</v>
      </c>
      <c r="BU3976" s="1" t="str">
        <f>"8:00 AM"</f>
        <v>8:00 AM</v>
      </c>
      <c r="BV3976" s="1" t="str">
        <f>"5:00 PM"</f>
        <v>5:00 PM</v>
      </c>
      <c r="BW3976" s="1" t="s">
        <v>193</v>
      </c>
      <c r="BX3976" s="1">
        <v>0</v>
      </c>
      <c r="BY3976" s="1">
        <v>36</v>
      </c>
      <c r="BZ3976" s="1" t="s">
        <v>111</v>
      </c>
      <c r="CA3976" s="1">
        <v>5</v>
      </c>
      <c r="CB3976" s="4" t="s">
        <v>7062</v>
      </c>
      <c r="CC3976" s="1" t="s">
        <v>921</v>
      </c>
      <c r="CD3976" s="1" t="s">
        <v>754</v>
      </c>
      <c r="CE3976" s="1" t="s">
        <v>167</v>
      </c>
      <c r="CF3976" s="1" t="s">
        <v>117</v>
      </c>
      <c r="CG3976" s="1">
        <v>96950</v>
      </c>
      <c r="CH3976" s="3">
        <v>21.62</v>
      </c>
      <c r="CI3976" s="3">
        <v>29</v>
      </c>
      <c r="CJ3976" s="3">
        <v>32.43</v>
      </c>
      <c r="CK3976" s="3">
        <v>43.5</v>
      </c>
      <c r="CL3976" s="1" t="s">
        <v>137</v>
      </c>
      <c r="CM3976" s="1" t="s">
        <v>922</v>
      </c>
      <c r="CN3976" s="1" t="s">
        <v>139</v>
      </c>
      <c r="CP3976" s="1" t="s">
        <v>112</v>
      </c>
      <c r="CQ3976" s="1" t="s">
        <v>111</v>
      </c>
      <c r="CR3976" s="1" t="s">
        <v>112</v>
      </c>
      <c r="CS3976" s="1" t="s">
        <v>111</v>
      </c>
      <c r="CT3976" s="1" t="s">
        <v>111</v>
      </c>
      <c r="CU3976" s="1" t="s">
        <v>111</v>
      </c>
      <c r="CV3976" s="1" t="s">
        <v>138</v>
      </c>
      <c r="CW3976" s="1" t="s">
        <v>714</v>
      </c>
      <c r="CX3976" s="1">
        <v>16702350561</v>
      </c>
      <c r="CY3976" s="1" t="s">
        <v>917</v>
      </c>
      <c r="CZ3976" s="1" t="s">
        <v>716</v>
      </c>
      <c r="DA3976" s="1" t="s">
        <v>111</v>
      </c>
      <c r="DB3976" s="1" t="s">
        <v>112</v>
      </c>
    </row>
    <row r="3977" spans="1:111" ht="15.6" customHeight="1" x14ac:dyDescent="0.25">
      <c r="A3977" s="1" t="s">
        <v>7092</v>
      </c>
      <c r="B3977" s="1" t="s">
        <v>142</v>
      </c>
      <c r="C3977" s="2">
        <v>44277.833002546293</v>
      </c>
      <c r="D3977" s="2">
        <v>44287</v>
      </c>
      <c r="E3977" s="1" t="s">
        <v>110</v>
      </c>
      <c r="F3977" s="2">
        <v>44453.833333333336</v>
      </c>
      <c r="G3977" s="1" t="s">
        <v>111</v>
      </c>
      <c r="H3977" s="1" t="s">
        <v>112</v>
      </c>
      <c r="I3977" s="1" t="s">
        <v>112</v>
      </c>
      <c r="J3977" s="1" t="s">
        <v>3474</v>
      </c>
      <c r="K3977" s="1" t="s">
        <v>138</v>
      </c>
      <c r="L3977" s="1" t="s">
        <v>3476</v>
      </c>
      <c r="M3977" s="1" t="s">
        <v>3477</v>
      </c>
      <c r="N3977" s="1" t="s">
        <v>167</v>
      </c>
      <c r="O3977" s="1" t="s">
        <v>117</v>
      </c>
      <c r="P3977" s="9">
        <v>96950</v>
      </c>
      <c r="Q3977" s="1" t="s">
        <v>118</v>
      </c>
      <c r="R3977" s="1" t="s">
        <v>138</v>
      </c>
      <c r="S3977" s="1">
        <v>16702368202</v>
      </c>
      <c r="T3977" s="1">
        <v>3554</v>
      </c>
      <c r="U3977" s="1">
        <v>62211</v>
      </c>
      <c r="V3977" s="1" t="s">
        <v>119</v>
      </c>
      <c r="X3977" s="1" t="s">
        <v>3478</v>
      </c>
      <c r="Y3977" s="1" t="s">
        <v>3479</v>
      </c>
      <c r="Z3977" s="1" t="s">
        <v>1701</v>
      </c>
      <c r="AA3977" s="1" t="s">
        <v>3480</v>
      </c>
      <c r="AB3977" s="1" t="s">
        <v>3476</v>
      </c>
      <c r="AC3977" s="1" t="s">
        <v>3477</v>
      </c>
      <c r="AD3977" s="1" t="s">
        <v>167</v>
      </c>
      <c r="AE3977" s="1" t="s">
        <v>117</v>
      </c>
      <c r="AF3977" s="9">
        <v>96950</v>
      </c>
      <c r="AG3977" s="1" t="s">
        <v>118</v>
      </c>
      <c r="AH3977" s="1" t="s">
        <v>138</v>
      </c>
      <c r="AI3977" s="1">
        <v>16702368202</v>
      </c>
      <c r="AJ3977" s="1">
        <v>3554</v>
      </c>
      <c r="AK3977" s="1" t="s">
        <v>3481</v>
      </c>
      <c r="BC3977" s="1" t="str">
        <f>"29-2052.00"</f>
        <v>29-2052.00</v>
      </c>
      <c r="BD3977" s="1" t="s">
        <v>7093</v>
      </c>
      <c r="BE3977" s="1" t="s">
        <v>7094</v>
      </c>
      <c r="BF3977" s="1" t="s">
        <v>7095</v>
      </c>
      <c r="BG3977" s="1">
        <v>3</v>
      </c>
      <c r="BI3977" s="2">
        <v>44455</v>
      </c>
      <c r="BJ3977" s="2">
        <v>45550</v>
      </c>
      <c r="BM3977" s="1">
        <v>40</v>
      </c>
      <c r="BN3977" s="1">
        <v>0</v>
      </c>
      <c r="BO3977" s="1">
        <v>10</v>
      </c>
      <c r="BP3977" s="1">
        <v>10</v>
      </c>
      <c r="BQ3977" s="1">
        <v>10</v>
      </c>
      <c r="BR3977" s="1">
        <v>10</v>
      </c>
      <c r="BS3977" s="1">
        <v>0</v>
      </c>
      <c r="BT3977" s="1">
        <v>0</v>
      </c>
      <c r="BU3977" s="1" t="str">
        <f>"7:00 AM"</f>
        <v>7:00 AM</v>
      </c>
      <c r="BV3977" s="1" t="str">
        <f>"6:00 PM"</f>
        <v>6:00 PM</v>
      </c>
      <c r="BW3977" s="1" t="s">
        <v>392</v>
      </c>
      <c r="BX3977" s="1">
        <v>0</v>
      </c>
      <c r="BY3977" s="1">
        <v>24</v>
      </c>
      <c r="BZ3977" s="1" t="s">
        <v>112</v>
      </c>
      <c r="CA3977" s="1">
        <v>0</v>
      </c>
      <c r="CB3977" s="1" t="s">
        <v>7096</v>
      </c>
      <c r="CC3977" s="1" t="s">
        <v>3476</v>
      </c>
      <c r="CD3977" s="1" t="s">
        <v>3477</v>
      </c>
      <c r="CE3977" s="1" t="s">
        <v>738</v>
      </c>
      <c r="CF3977" s="1" t="s">
        <v>117</v>
      </c>
      <c r="CG3977" s="1">
        <v>96950</v>
      </c>
      <c r="CH3977" s="3">
        <v>15.24</v>
      </c>
      <c r="CI3977" s="3">
        <v>19.239999999999998</v>
      </c>
      <c r="CJ3977" s="3">
        <v>22.86</v>
      </c>
      <c r="CK3977" s="3">
        <v>28.86</v>
      </c>
      <c r="CL3977" s="1" t="s">
        <v>137</v>
      </c>
      <c r="CM3977" s="1" t="s">
        <v>3486</v>
      </c>
      <c r="CN3977" s="1" t="s">
        <v>139</v>
      </c>
      <c r="CP3977" s="1" t="s">
        <v>111</v>
      </c>
      <c r="CQ3977" s="1" t="s">
        <v>111</v>
      </c>
      <c r="CR3977" s="1" t="s">
        <v>112</v>
      </c>
      <c r="CS3977" s="1" t="s">
        <v>111</v>
      </c>
      <c r="CT3977" s="1" t="s">
        <v>138</v>
      </c>
      <c r="CU3977" s="1" t="s">
        <v>138</v>
      </c>
      <c r="CV3977" s="1" t="s">
        <v>138</v>
      </c>
      <c r="CW3977" s="1" t="s">
        <v>3487</v>
      </c>
      <c r="CX3977" s="1">
        <v>16702368202</v>
      </c>
      <c r="CY3977" s="1" t="s">
        <v>3488</v>
      </c>
      <c r="CZ3977" s="1" t="s">
        <v>3489</v>
      </c>
      <c r="DA3977" s="1" t="s">
        <v>111</v>
      </c>
      <c r="DB3977" s="1" t="s">
        <v>112</v>
      </c>
      <c r="DC3977" s="1" t="s">
        <v>890</v>
      </c>
      <c r="DD3977" s="1" t="s">
        <v>3490</v>
      </c>
      <c r="DE3977" s="1" t="s">
        <v>3491</v>
      </c>
      <c r="DF3977" s="1" t="s">
        <v>3474</v>
      </c>
      <c r="DG3977" s="1" t="s">
        <v>3492</v>
      </c>
    </row>
    <row r="3978" spans="1:111" ht="15.6" customHeight="1" x14ac:dyDescent="0.25">
      <c r="A3978" s="1" t="s">
        <v>7097</v>
      </c>
      <c r="B3978" s="1" t="s">
        <v>142</v>
      </c>
      <c r="C3978" s="2">
        <v>44292.973750231482</v>
      </c>
      <c r="D3978" s="2">
        <v>44330</v>
      </c>
      <c r="E3978" s="1" t="s">
        <v>110</v>
      </c>
      <c r="F3978" s="2">
        <v>44468.833333333336</v>
      </c>
      <c r="G3978" s="1" t="s">
        <v>111</v>
      </c>
      <c r="H3978" s="1" t="s">
        <v>112</v>
      </c>
      <c r="I3978" s="1" t="s">
        <v>112</v>
      </c>
      <c r="J3978" s="1" t="s">
        <v>4977</v>
      </c>
      <c r="L3978" s="1" t="s">
        <v>3589</v>
      </c>
      <c r="M3978" s="1" t="s">
        <v>754</v>
      </c>
      <c r="N3978" s="1" t="s">
        <v>167</v>
      </c>
      <c r="O3978" s="1" t="s">
        <v>117</v>
      </c>
      <c r="P3978" s="9">
        <v>96950</v>
      </c>
      <c r="Q3978" s="1" t="s">
        <v>118</v>
      </c>
      <c r="S3978" s="1">
        <v>16702340560</v>
      </c>
      <c r="T3978" s="1">
        <v>115</v>
      </c>
      <c r="U3978" s="1">
        <v>511110</v>
      </c>
      <c r="V3978" s="1" t="s">
        <v>119</v>
      </c>
      <c r="X3978" s="1" t="s">
        <v>911</v>
      </c>
      <c r="Y3978" s="1" t="s">
        <v>912</v>
      </c>
      <c r="Z3978" s="1" t="s">
        <v>913</v>
      </c>
      <c r="AA3978" s="1" t="s">
        <v>171</v>
      </c>
      <c r="AB3978" s="1" t="s">
        <v>3589</v>
      </c>
      <c r="AC3978" s="1" t="s">
        <v>754</v>
      </c>
      <c r="AD3978" s="1" t="s">
        <v>167</v>
      </c>
      <c r="AE3978" s="1" t="s">
        <v>117</v>
      </c>
      <c r="AF3978" s="9">
        <v>96950</v>
      </c>
      <c r="AG3978" s="1" t="s">
        <v>118</v>
      </c>
      <c r="AI3978" s="1">
        <v>16702340560</v>
      </c>
      <c r="AJ3978" s="1">
        <v>115</v>
      </c>
      <c r="AK3978" s="1" t="s">
        <v>4978</v>
      </c>
      <c r="BC3978" s="1" t="str">
        <f>"43-3031.00"</f>
        <v>43-3031.00</v>
      </c>
      <c r="BD3978" s="1" t="s">
        <v>389</v>
      </c>
      <c r="BE3978" s="1" t="s">
        <v>7098</v>
      </c>
      <c r="BF3978" s="1" t="s">
        <v>6830</v>
      </c>
      <c r="BG3978" s="1">
        <v>1</v>
      </c>
      <c r="BI3978" s="2">
        <v>44470</v>
      </c>
      <c r="BJ3978" s="2">
        <v>44834</v>
      </c>
      <c r="BM3978" s="1">
        <v>35</v>
      </c>
      <c r="BN3978" s="1">
        <v>0</v>
      </c>
      <c r="BO3978" s="1">
        <v>7</v>
      </c>
      <c r="BP3978" s="1">
        <v>7</v>
      </c>
      <c r="BQ3978" s="1">
        <v>7</v>
      </c>
      <c r="BR3978" s="1">
        <v>7</v>
      </c>
      <c r="BS3978" s="1">
        <v>7</v>
      </c>
      <c r="BT3978" s="1">
        <v>0</v>
      </c>
      <c r="BU3978" s="1" t="str">
        <f>"8:00 AM"</f>
        <v>8:00 AM</v>
      </c>
      <c r="BV3978" s="1" t="str">
        <f>"5:00 PM"</f>
        <v>5:00 PM</v>
      </c>
      <c r="BW3978" s="1" t="s">
        <v>392</v>
      </c>
      <c r="BX3978" s="1">
        <v>0</v>
      </c>
      <c r="BY3978" s="1">
        <v>24</v>
      </c>
      <c r="BZ3978" s="1" t="s">
        <v>112</v>
      </c>
      <c r="CA3978" s="1">
        <v>0</v>
      </c>
      <c r="CB3978" s="4" t="s">
        <v>7099</v>
      </c>
      <c r="CC3978" s="1" t="s">
        <v>3589</v>
      </c>
      <c r="CD3978" s="1" t="s">
        <v>754</v>
      </c>
      <c r="CE3978" s="1" t="s">
        <v>167</v>
      </c>
      <c r="CF3978" s="1" t="s">
        <v>117</v>
      </c>
      <c r="CG3978" s="1">
        <v>96950</v>
      </c>
      <c r="CH3978" s="3">
        <v>9.49</v>
      </c>
      <c r="CI3978" s="3">
        <v>9.8699999999999992</v>
      </c>
      <c r="CJ3978" s="3">
        <v>14.24</v>
      </c>
      <c r="CK3978" s="3">
        <v>14.81</v>
      </c>
      <c r="CL3978" s="1" t="s">
        <v>137</v>
      </c>
      <c r="CM3978" s="1" t="s">
        <v>922</v>
      </c>
      <c r="CN3978" s="1" t="s">
        <v>139</v>
      </c>
      <c r="CP3978" s="1" t="s">
        <v>112</v>
      </c>
      <c r="CQ3978" s="1" t="s">
        <v>111</v>
      </c>
      <c r="CR3978" s="1" t="s">
        <v>112</v>
      </c>
      <c r="CS3978" s="1" t="s">
        <v>111</v>
      </c>
      <c r="CT3978" s="1" t="s">
        <v>111</v>
      </c>
      <c r="CU3978" s="1" t="s">
        <v>111</v>
      </c>
      <c r="CV3978" s="1" t="s">
        <v>138</v>
      </c>
      <c r="CW3978" s="1" t="s">
        <v>714</v>
      </c>
      <c r="CX3978" s="1">
        <v>16702350561</v>
      </c>
      <c r="CY3978" s="1" t="s">
        <v>4978</v>
      </c>
      <c r="CZ3978" s="1" t="s">
        <v>716</v>
      </c>
      <c r="DA3978" s="1" t="s">
        <v>111</v>
      </c>
      <c r="DB3978" s="1" t="s">
        <v>112</v>
      </c>
    </row>
    <row r="3979" spans="1:111" ht="15.6" customHeight="1" x14ac:dyDescent="0.25">
      <c r="A3979" s="1" t="s">
        <v>7111</v>
      </c>
      <c r="B3979" s="1" t="s">
        <v>142</v>
      </c>
      <c r="C3979" s="2">
        <v>44329.757999768517</v>
      </c>
      <c r="D3979" s="2">
        <v>44329</v>
      </c>
      <c r="E3979" s="1" t="s">
        <v>110</v>
      </c>
      <c r="F3979" s="2">
        <v>44467.833333333336</v>
      </c>
      <c r="G3979" s="1" t="s">
        <v>111</v>
      </c>
      <c r="H3979" s="1" t="s">
        <v>112</v>
      </c>
      <c r="I3979" s="1" t="s">
        <v>112</v>
      </c>
      <c r="J3979" s="1" t="s">
        <v>4061</v>
      </c>
      <c r="K3979" s="1" t="s">
        <v>2553</v>
      </c>
      <c r="L3979" s="1" t="s">
        <v>3742</v>
      </c>
      <c r="M3979" s="1" t="s">
        <v>2555</v>
      </c>
      <c r="N3979" s="1" t="s">
        <v>4064</v>
      </c>
      <c r="O3979" s="1" t="s">
        <v>117</v>
      </c>
      <c r="P3979" s="9">
        <v>96950</v>
      </c>
      <c r="Q3979" s="1" t="s">
        <v>118</v>
      </c>
      <c r="S3979" s="1">
        <v>16702880407</v>
      </c>
      <c r="T3979" s="1">
        <v>33</v>
      </c>
      <c r="U3979" s="1">
        <v>212312</v>
      </c>
      <c r="V3979" s="1" t="s">
        <v>119</v>
      </c>
      <c r="X3979" s="1" t="s">
        <v>2556</v>
      </c>
      <c r="Y3979" s="1" t="s">
        <v>1544</v>
      </c>
      <c r="Z3979" s="1" t="s">
        <v>656</v>
      </c>
      <c r="AA3979" s="1" t="s">
        <v>373</v>
      </c>
      <c r="AB3979" s="1" t="s">
        <v>3742</v>
      </c>
      <c r="AC3979" s="1" t="s">
        <v>2555</v>
      </c>
      <c r="AD3979" s="1" t="s">
        <v>4064</v>
      </c>
      <c r="AE3979" s="1" t="s">
        <v>117</v>
      </c>
      <c r="AF3979" s="9">
        <v>96950</v>
      </c>
      <c r="AG3979" s="1" t="s">
        <v>118</v>
      </c>
      <c r="AI3979" s="1">
        <v>16702880407</v>
      </c>
      <c r="AJ3979" s="1">
        <v>33</v>
      </c>
      <c r="AK3979" s="1" t="s">
        <v>279</v>
      </c>
      <c r="BC3979" s="1" t="str">
        <f>"53-7032.00"</f>
        <v>53-7032.00</v>
      </c>
      <c r="BD3979" s="1" t="s">
        <v>5542</v>
      </c>
      <c r="BE3979" s="1" t="s">
        <v>7112</v>
      </c>
      <c r="BF3979" s="1" t="s">
        <v>7113</v>
      </c>
      <c r="BG3979" s="1">
        <v>5</v>
      </c>
      <c r="BI3979" s="2">
        <v>44469</v>
      </c>
      <c r="BJ3979" s="2">
        <v>45564</v>
      </c>
      <c r="BM3979" s="1">
        <v>40</v>
      </c>
      <c r="BN3979" s="1">
        <v>0</v>
      </c>
      <c r="BO3979" s="1">
        <v>8</v>
      </c>
      <c r="BP3979" s="1">
        <v>8</v>
      </c>
      <c r="BQ3979" s="1">
        <v>8</v>
      </c>
      <c r="BR3979" s="1">
        <v>8</v>
      </c>
      <c r="BS3979" s="1">
        <v>8</v>
      </c>
      <c r="BT3979" s="1">
        <v>0</v>
      </c>
      <c r="BU3979" s="1" t="str">
        <f>"7:00 AM"</f>
        <v>7:00 AM</v>
      </c>
      <c r="BV3979" s="1" t="str">
        <f>"3:30 AM"</f>
        <v>3:30 AM</v>
      </c>
      <c r="BW3979" s="1" t="s">
        <v>135</v>
      </c>
      <c r="BX3979" s="1">
        <v>0</v>
      </c>
      <c r="BY3979" s="1">
        <v>12</v>
      </c>
      <c r="BZ3979" s="1" t="s">
        <v>112</v>
      </c>
      <c r="CB3979" s="1" t="s">
        <v>7114</v>
      </c>
      <c r="CC3979" s="1" t="s">
        <v>3742</v>
      </c>
      <c r="CD3979" s="1" t="s">
        <v>2555</v>
      </c>
      <c r="CE3979" s="1" t="s">
        <v>4064</v>
      </c>
      <c r="CF3979" s="1" t="s">
        <v>117</v>
      </c>
      <c r="CG3979" s="1">
        <v>96950</v>
      </c>
      <c r="CH3979" s="3">
        <v>20.309999999999999</v>
      </c>
      <c r="CI3979" s="3">
        <v>20.309999999999999</v>
      </c>
      <c r="CJ3979" s="3">
        <v>30.47</v>
      </c>
      <c r="CK3979" s="3">
        <v>30.47</v>
      </c>
      <c r="CL3979" s="1" t="s">
        <v>137</v>
      </c>
      <c r="CM3979" s="1" t="s">
        <v>138</v>
      </c>
      <c r="CN3979" s="1" t="s">
        <v>218</v>
      </c>
      <c r="CP3979" s="1" t="s">
        <v>112</v>
      </c>
      <c r="CQ3979" s="1" t="s">
        <v>111</v>
      </c>
      <c r="CR3979" s="1" t="s">
        <v>112</v>
      </c>
      <c r="CS3979" s="1" t="s">
        <v>111</v>
      </c>
      <c r="CT3979" s="1" t="s">
        <v>138</v>
      </c>
      <c r="CU3979" s="1" t="s">
        <v>111</v>
      </c>
      <c r="CV3979" s="1" t="s">
        <v>138</v>
      </c>
      <c r="CW3979" s="1" t="s">
        <v>7115</v>
      </c>
      <c r="CX3979" s="1">
        <v>16702880407</v>
      </c>
      <c r="CY3979" s="1" t="s">
        <v>279</v>
      </c>
      <c r="CZ3979" s="1" t="s">
        <v>380</v>
      </c>
      <c r="DA3979" s="1" t="s">
        <v>111</v>
      </c>
      <c r="DB3979" s="1" t="s">
        <v>112</v>
      </c>
      <c r="DC3979" s="1" t="s">
        <v>362</v>
      </c>
    </row>
    <row r="3980" spans="1:111" ht="15.6" customHeight="1" x14ac:dyDescent="0.25">
      <c r="A3980" s="1" t="s">
        <v>7238</v>
      </c>
      <c r="B3980" s="1" t="s">
        <v>142</v>
      </c>
      <c r="C3980" s="2">
        <v>44351.048772800925</v>
      </c>
      <c r="D3980" s="2">
        <v>44362</v>
      </c>
      <c r="E3980" s="1" t="s">
        <v>180</v>
      </c>
      <c r="G3980" s="1" t="s">
        <v>112</v>
      </c>
      <c r="H3980" s="1" t="s">
        <v>112</v>
      </c>
      <c r="I3980" s="1" t="s">
        <v>112</v>
      </c>
      <c r="J3980" s="1" t="s">
        <v>2997</v>
      </c>
      <c r="K3980" s="1" t="s">
        <v>2998</v>
      </c>
      <c r="L3980" s="1" t="s">
        <v>2999</v>
      </c>
      <c r="M3980" s="1" t="s">
        <v>708</v>
      </c>
      <c r="N3980" s="1" t="s">
        <v>167</v>
      </c>
      <c r="O3980" s="1" t="s">
        <v>117</v>
      </c>
      <c r="P3980" s="9">
        <v>96950</v>
      </c>
      <c r="Q3980" s="1" t="s">
        <v>118</v>
      </c>
      <c r="S3980" s="1">
        <v>16702337297</v>
      </c>
      <c r="U3980" s="1">
        <v>56152</v>
      </c>
      <c r="V3980" s="1" t="s">
        <v>119</v>
      </c>
      <c r="X3980" s="1" t="s">
        <v>704</v>
      </c>
      <c r="Y3980" s="1" t="s">
        <v>705</v>
      </c>
      <c r="AA3980" s="1" t="s">
        <v>706</v>
      </c>
      <c r="AB3980" s="1" t="s">
        <v>3000</v>
      </c>
      <c r="AC3980" s="1" t="s">
        <v>703</v>
      </c>
      <c r="AD3980" s="1" t="s">
        <v>167</v>
      </c>
      <c r="AE3980" s="1" t="s">
        <v>117</v>
      </c>
      <c r="AF3980" s="9">
        <v>96950</v>
      </c>
      <c r="AG3980" s="1" t="s">
        <v>118</v>
      </c>
      <c r="AI3980" s="1">
        <v>16702353715</v>
      </c>
      <c r="AK3980" s="1" t="s">
        <v>709</v>
      </c>
      <c r="BC3980" s="1" t="str">
        <f>"33-9011.00"</f>
        <v>33-9011.00</v>
      </c>
      <c r="BD3980" s="1" t="s">
        <v>3001</v>
      </c>
      <c r="BE3980" s="1" t="s">
        <v>3002</v>
      </c>
      <c r="BF3980" s="1" t="s">
        <v>3003</v>
      </c>
      <c r="BG3980" s="1">
        <v>1</v>
      </c>
      <c r="BI3980" s="2">
        <v>44470</v>
      </c>
      <c r="BJ3980" s="2">
        <v>44834</v>
      </c>
      <c r="BM3980" s="1">
        <v>35</v>
      </c>
      <c r="BN3980" s="1">
        <v>0</v>
      </c>
      <c r="BO3980" s="1">
        <v>7</v>
      </c>
      <c r="BP3980" s="1">
        <v>7</v>
      </c>
      <c r="BQ3980" s="1">
        <v>7</v>
      </c>
      <c r="BR3980" s="1">
        <v>7</v>
      </c>
      <c r="BS3980" s="1">
        <v>7</v>
      </c>
      <c r="BT3980" s="1">
        <v>0</v>
      </c>
      <c r="BU3980" s="1" t="str">
        <f>"9:00 AM"</f>
        <v>9:00 AM</v>
      </c>
      <c r="BV3980" s="1" t="str">
        <f>"5:00 PM"</f>
        <v>5:00 PM</v>
      </c>
      <c r="BW3980" s="1" t="s">
        <v>135</v>
      </c>
      <c r="BX3980" s="1">
        <v>3</v>
      </c>
      <c r="BY3980" s="1">
        <v>12</v>
      </c>
      <c r="BZ3980" s="1" t="s">
        <v>112</v>
      </c>
      <c r="CA3980" s="1">
        <v>0</v>
      </c>
      <c r="CB3980" s="1" t="s">
        <v>3004</v>
      </c>
      <c r="CC3980" s="1" t="s">
        <v>2999</v>
      </c>
      <c r="CD3980" s="1" t="s">
        <v>708</v>
      </c>
      <c r="CE3980" s="1" t="s">
        <v>167</v>
      </c>
      <c r="CF3980" s="1" t="s">
        <v>117</v>
      </c>
      <c r="CG3980" s="1">
        <v>96950</v>
      </c>
      <c r="CH3980" s="3">
        <v>8.08</v>
      </c>
      <c r="CI3980" s="3">
        <v>9.08</v>
      </c>
      <c r="CJ3980" s="3">
        <v>12.12</v>
      </c>
      <c r="CK3980" s="3">
        <v>13.62</v>
      </c>
      <c r="CL3980" s="1" t="s">
        <v>137</v>
      </c>
      <c r="CM3980" s="1" t="s">
        <v>713</v>
      </c>
      <c r="CN3980" s="1" t="s">
        <v>139</v>
      </c>
      <c r="CP3980" s="1" t="s">
        <v>112</v>
      </c>
      <c r="CQ3980" s="1" t="s">
        <v>111</v>
      </c>
      <c r="CR3980" s="1" t="s">
        <v>112</v>
      </c>
      <c r="CS3980" s="1" t="s">
        <v>111</v>
      </c>
      <c r="CT3980" s="1" t="s">
        <v>111</v>
      </c>
      <c r="CU3980" s="1" t="s">
        <v>111</v>
      </c>
      <c r="CV3980" s="1" t="s">
        <v>138</v>
      </c>
      <c r="CW3980" s="1" t="s">
        <v>7239</v>
      </c>
      <c r="CX3980" s="1">
        <v>16702353715</v>
      </c>
      <c r="CY3980" s="1" t="s">
        <v>3005</v>
      </c>
      <c r="CZ3980" s="1" t="s">
        <v>716</v>
      </c>
      <c r="DA3980" s="1" t="s">
        <v>111</v>
      </c>
      <c r="DB3980" s="1" t="s">
        <v>112</v>
      </c>
    </row>
    <row r="3981" spans="1:111" ht="15.6" customHeight="1" x14ac:dyDescent="0.25">
      <c r="A3981" s="1" t="s">
        <v>7240</v>
      </c>
      <c r="B3981" s="1" t="s">
        <v>142</v>
      </c>
      <c r="C3981" s="2">
        <v>44341.080916435189</v>
      </c>
      <c r="D3981" s="2">
        <v>44355</v>
      </c>
      <c r="E3981" s="1" t="s">
        <v>110</v>
      </c>
      <c r="F3981" s="2">
        <v>44468.833333333336</v>
      </c>
      <c r="G3981" s="1" t="s">
        <v>111</v>
      </c>
      <c r="H3981" s="1" t="s">
        <v>112</v>
      </c>
      <c r="I3981" s="1" t="s">
        <v>112</v>
      </c>
      <c r="J3981" s="1" t="s">
        <v>875</v>
      </c>
      <c r="K3981" s="1" t="s">
        <v>876</v>
      </c>
      <c r="L3981" s="1" t="s">
        <v>1376</v>
      </c>
      <c r="M3981" s="1" t="s">
        <v>878</v>
      </c>
      <c r="N3981" s="1" t="s">
        <v>167</v>
      </c>
      <c r="O3981" s="1" t="s">
        <v>117</v>
      </c>
      <c r="P3981" s="9">
        <v>96950</v>
      </c>
      <c r="Q3981" s="1" t="s">
        <v>118</v>
      </c>
      <c r="S3981" s="1">
        <v>16702347976</v>
      </c>
      <c r="T3981" s="1">
        <v>5100</v>
      </c>
      <c r="U3981" s="1">
        <v>72111</v>
      </c>
      <c r="V3981" s="1" t="s">
        <v>119</v>
      </c>
      <c r="X3981" s="1" t="s">
        <v>880</v>
      </c>
      <c r="Y3981" s="1" t="s">
        <v>881</v>
      </c>
      <c r="AA3981" s="1" t="s">
        <v>528</v>
      </c>
      <c r="AB3981" s="1" t="s">
        <v>1376</v>
      </c>
      <c r="AC3981" s="1" t="s">
        <v>878</v>
      </c>
      <c r="AD3981" s="1" t="s">
        <v>167</v>
      </c>
      <c r="AE3981" s="1" t="s">
        <v>117</v>
      </c>
      <c r="AF3981" s="9">
        <v>96950</v>
      </c>
      <c r="AG3981" s="1" t="s">
        <v>118</v>
      </c>
      <c r="AI3981" s="1">
        <v>16702347976</v>
      </c>
      <c r="AJ3981" s="1">
        <v>5100</v>
      </c>
      <c r="AK3981" s="1" t="s">
        <v>882</v>
      </c>
      <c r="BC3981" s="1" t="str">
        <f>"15-1151.00"</f>
        <v>15-1151.00</v>
      </c>
      <c r="BD3981" s="1" t="s">
        <v>2470</v>
      </c>
      <c r="BE3981" s="1" t="s">
        <v>7241</v>
      </c>
      <c r="BF3981" s="1" t="s">
        <v>7242</v>
      </c>
      <c r="BG3981" s="1">
        <v>1</v>
      </c>
      <c r="BI3981" s="2">
        <v>44470</v>
      </c>
      <c r="BJ3981" s="2">
        <v>44834</v>
      </c>
      <c r="BM3981" s="1">
        <v>35</v>
      </c>
      <c r="BN3981" s="1">
        <v>0</v>
      </c>
      <c r="BO3981" s="1">
        <v>7</v>
      </c>
      <c r="BP3981" s="1">
        <v>7</v>
      </c>
      <c r="BQ3981" s="1">
        <v>7</v>
      </c>
      <c r="BR3981" s="1">
        <v>7</v>
      </c>
      <c r="BS3981" s="1">
        <v>7</v>
      </c>
      <c r="BT3981" s="1">
        <v>0</v>
      </c>
      <c r="BU3981" s="1" t="str">
        <f>"8:00 AM"</f>
        <v>8:00 AM</v>
      </c>
      <c r="BV3981" s="1" t="str">
        <f>"4:00 PM"</f>
        <v>4:00 PM</v>
      </c>
      <c r="BW3981" s="1" t="s">
        <v>392</v>
      </c>
      <c r="BX3981" s="1">
        <v>0</v>
      </c>
      <c r="BY3981" s="1">
        <v>24</v>
      </c>
      <c r="BZ3981" s="1" t="s">
        <v>112</v>
      </c>
      <c r="CB3981" s="1" t="s">
        <v>7243</v>
      </c>
      <c r="CC3981" s="1" t="s">
        <v>1376</v>
      </c>
      <c r="CD3981" s="1" t="s">
        <v>878</v>
      </c>
      <c r="CE3981" s="1" t="s">
        <v>167</v>
      </c>
      <c r="CF3981" s="1" t="s">
        <v>117</v>
      </c>
      <c r="CG3981" s="1">
        <v>96950</v>
      </c>
      <c r="CH3981" s="3">
        <v>12.19</v>
      </c>
      <c r="CI3981" s="3">
        <v>12.19</v>
      </c>
      <c r="CJ3981" s="3">
        <v>18.29</v>
      </c>
      <c r="CK3981" s="3">
        <v>18.29</v>
      </c>
      <c r="CL3981" s="1" t="s">
        <v>137</v>
      </c>
      <c r="CM3981" s="1" t="s">
        <v>7244</v>
      </c>
      <c r="CN3981" s="1" t="s">
        <v>139</v>
      </c>
      <c r="CP3981" s="1" t="s">
        <v>112</v>
      </c>
      <c r="CQ3981" s="1" t="s">
        <v>111</v>
      </c>
      <c r="CR3981" s="1" t="s">
        <v>112</v>
      </c>
      <c r="CS3981" s="1" t="s">
        <v>111</v>
      </c>
      <c r="CT3981" s="1" t="s">
        <v>138</v>
      </c>
      <c r="CU3981" s="1" t="s">
        <v>111</v>
      </c>
      <c r="CV3981" s="1" t="s">
        <v>111</v>
      </c>
      <c r="CW3981" s="1" t="s">
        <v>7245</v>
      </c>
      <c r="CX3981" s="1">
        <v>16702347976</v>
      </c>
      <c r="CY3981" s="1" t="s">
        <v>7246</v>
      </c>
      <c r="CZ3981" s="1" t="s">
        <v>4198</v>
      </c>
      <c r="DA3981" s="1" t="s">
        <v>111</v>
      </c>
      <c r="DB3981" s="1" t="s">
        <v>112</v>
      </c>
    </row>
    <row r="3982" spans="1:111" ht="15.6" customHeight="1" x14ac:dyDescent="0.25">
      <c r="A3982" s="1" t="s">
        <v>7316</v>
      </c>
      <c r="B3982" s="1" t="s">
        <v>142</v>
      </c>
      <c r="C3982" s="2">
        <v>44361.366660300926</v>
      </c>
      <c r="D3982" s="2">
        <v>44411</v>
      </c>
      <c r="E3982" s="1" t="s">
        <v>180</v>
      </c>
      <c r="G3982" s="1" t="s">
        <v>112</v>
      </c>
      <c r="H3982" s="1" t="s">
        <v>112</v>
      </c>
      <c r="I3982" s="1" t="s">
        <v>112</v>
      </c>
      <c r="J3982" s="1" t="s">
        <v>7317</v>
      </c>
      <c r="K3982" s="1" t="s">
        <v>7318</v>
      </c>
      <c r="L3982" s="1" t="s">
        <v>7319</v>
      </c>
      <c r="M3982" s="1" t="s">
        <v>7320</v>
      </c>
      <c r="N3982" s="1" t="s">
        <v>116</v>
      </c>
      <c r="O3982" s="1" t="s">
        <v>117</v>
      </c>
      <c r="P3982" s="9">
        <v>96950</v>
      </c>
      <c r="Q3982" s="1" t="s">
        <v>118</v>
      </c>
      <c r="S3982" s="1">
        <v>16702352366</v>
      </c>
      <c r="U3982" s="1">
        <v>445110</v>
      </c>
      <c r="V3982" s="1" t="s">
        <v>119</v>
      </c>
      <c r="X3982" s="1" t="s">
        <v>804</v>
      </c>
      <c r="Y3982" s="1" t="s">
        <v>7321</v>
      </c>
      <c r="Z3982" s="1" t="s">
        <v>721</v>
      </c>
      <c r="AA3982" s="1" t="s">
        <v>973</v>
      </c>
      <c r="AB3982" s="1" t="s">
        <v>7319</v>
      </c>
      <c r="AC3982" s="1" t="s">
        <v>7320</v>
      </c>
      <c r="AD3982" s="1" t="s">
        <v>116</v>
      </c>
      <c r="AE3982" s="1" t="s">
        <v>117</v>
      </c>
      <c r="AF3982" s="9">
        <v>96950</v>
      </c>
      <c r="AG3982" s="1" t="s">
        <v>118</v>
      </c>
      <c r="AI3982" s="1">
        <v>16702352366</v>
      </c>
      <c r="AK3982" s="1" t="s">
        <v>7322</v>
      </c>
      <c r="BC3982" s="1" t="str">
        <f>"41-1011.00"</f>
        <v>41-1011.00</v>
      </c>
      <c r="BD3982" s="1" t="s">
        <v>975</v>
      </c>
      <c r="BE3982" s="1" t="s">
        <v>7323</v>
      </c>
      <c r="BF3982" s="1" t="s">
        <v>7324</v>
      </c>
      <c r="BG3982" s="1">
        <v>1</v>
      </c>
      <c r="BI3982" s="2">
        <v>44470</v>
      </c>
      <c r="BJ3982" s="2">
        <v>44834</v>
      </c>
      <c r="BM3982" s="1">
        <v>40</v>
      </c>
      <c r="BN3982" s="1">
        <v>0</v>
      </c>
      <c r="BO3982" s="1">
        <v>8</v>
      </c>
      <c r="BP3982" s="1">
        <v>8</v>
      </c>
      <c r="BQ3982" s="1">
        <v>8</v>
      </c>
      <c r="BR3982" s="1">
        <v>8</v>
      </c>
      <c r="BS3982" s="1">
        <v>8</v>
      </c>
      <c r="BT3982" s="1">
        <v>0</v>
      </c>
      <c r="BU3982" s="1" t="str">
        <f>"8:00 AM"</f>
        <v>8:00 AM</v>
      </c>
      <c r="BV3982" s="1" t="str">
        <f>"5:00 PM"</f>
        <v>5:00 PM</v>
      </c>
      <c r="BW3982" s="1" t="s">
        <v>135</v>
      </c>
      <c r="BX3982" s="1">
        <v>0</v>
      </c>
      <c r="BY3982" s="1">
        <v>12</v>
      </c>
      <c r="BZ3982" s="1" t="s">
        <v>111</v>
      </c>
      <c r="CA3982" s="1">
        <v>5</v>
      </c>
      <c r="CB3982" s="1" t="s">
        <v>7325</v>
      </c>
      <c r="CC3982" s="1" t="s">
        <v>7326</v>
      </c>
      <c r="CD3982" s="1" t="s">
        <v>7327</v>
      </c>
      <c r="CE3982" s="1" t="s">
        <v>167</v>
      </c>
      <c r="CF3982" s="1" t="s">
        <v>117</v>
      </c>
      <c r="CG3982" s="1">
        <v>96950</v>
      </c>
      <c r="CH3982" s="3">
        <v>9.98</v>
      </c>
      <c r="CI3982" s="3">
        <v>9.98</v>
      </c>
      <c r="CJ3982" s="3">
        <v>14.97</v>
      </c>
      <c r="CK3982" s="3">
        <v>14.97</v>
      </c>
      <c r="CL3982" s="1" t="s">
        <v>137</v>
      </c>
      <c r="CM3982" s="1" t="s">
        <v>362</v>
      </c>
      <c r="CN3982" s="1" t="s">
        <v>139</v>
      </c>
      <c r="CP3982" s="1" t="s">
        <v>112</v>
      </c>
      <c r="CQ3982" s="1" t="s">
        <v>111</v>
      </c>
      <c r="CR3982" s="1" t="s">
        <v>112</v>
      </c>
      <c r="CS3982" s="1" t="s">
        <v>111</v>
      </c>
      <c r="CT3982" s="1" t="s">
        <v>138</v>
      </c>
      <c r="CU3982" s="1" t="s">
        <v>111</v>
      </c>
      <c r="CV3982" s="1" t="s">
        <v>138</v>
      </c>
      <c r="CW3982" s="1" t="s">
        <v>362</v>
      </c>
      <c r="CX3982" s="1">
        <v>16702352366</v>
      </c>
      <c r="CY3982" s="1" t="s">
        <v>7328</v>
      </c>
      <c r="CZ3982" s="1" t="s">
        <v>138</v>
      </c>
      <c r="DA3982" s="1" t="s">
        <v>111</v>
      </c>
      <c r="DB3982" s="1" t="s">
        <v>112</v>
      </c>
      <c r="DC3982" s="1" t="s">
        <v>7329</v>
      </c>
      <c r="DD3982" s="1" t="s">
        <v>7330</v>
      </c>
      <c r="DE3982" s="1" t="s">
        <v>1747</v>
      </c>
      <c r="DF3982" s="1" t="s">
        <v>7331</v>
      </c>
      <c r="DG3982" s="1" t="s">
        <v>7332</v>
      </c>
    </row>
    <row r="3983" spans="1:111" ht="15.6" customHeight="1" x14ac:dyDescent="0.25">
      <c r="A3983" s="1" t="s">
        <v>7402</v>
      </c>
      <c r="B3983" s="1" t="s">
        <v>142</v>
      </c>
      <c r="C3983" s="2">
        <v>44344.873598726852</v>
      </c>
      <c r="D3983" s="2">
        <v>44391</v>
      </c>
      <c r="E3983" s="1" t="s">
        <v>180</v>
      </c>
      <c r="G3983" s="1" t="s">
        <v>112</v>
      </c>
      <c r="H3983" s="1" t="s">
        <v>112</v>
      </c>
      <c r="I3983" s="1" t="s">
        <v>112</v>
      </c>
      <c r="J3983" s="1" t="s">
        <v>7403</v>
      </c>
      <c r="K3983" s="1" t="s">
        <v>7404</v>
      </c>
      <c r="L3983" s="1" t="s">
        <v>7405</v>
      </c>
      <c r="M3983" s="1" t="s">
        <v>6185</v>
      </c>
      <c r="N3983" s="1" t="s">
        <v>167</v>
      </c>
      <c r="O3983" s="1" t="s">
        <v>117</v>
      </c>
      <c r="P3983" s="9">
        <v>96950</v>
      </c>
      <c r="Q3983" s="1" t="s">
        <v>118</v>
      </c>
      <c r="R3983" s="1" t="s">
        <v>331</v>
      </c>
      <c r="S3983" s="1">
        <v>16702357270</v>
      </c>
      <c r="T3983" s="1">
        <v>0</v>
      </c>
      <c r="U3983" s="1">
        <v>81211</v>
      </c>
      <c r="V3983" s="1" t="s">
        <v>119</v>
      </c>
      <c r="X3983" s="1" t="s">
        <v>7406</v>
      </c>
      <c r="Y3983" s="1" t="s">
        <v>7407</v>
      </c>
      <c r="Z3983" s="1" t="s">
        <v>3428</v>
      </c>
      <c r="AA3983" s="1" t="s">
        <v>245</v>
      </c>
      <c r="AB3983" s="1" t="s">
        <v>7408</v>
      </c>
      <c r="AC3983" s="1" t="s">
        <v>6185</v>
      </c>
      <c r="AD3983" s="1" t="s">
        <v>167</v>
      </c>
      <c r="AE3983" s="1" t="s">
        <v>117</v>
      </c>
      <c r="AF3983" s="9">
        <v>96950</v>
      </c>
      <c r="AG3983" s="1" t="s">
        <v>118</v>
      </c>
      <c r="AH3983" s="1" t="s">
        <v>331</v>
      </c>
      <c r="AI3983" s="1">
        <v>16702357270</v>
      </c>
      <c r="AJ3983" s="1">
        <v>0</v>
      </c>
      <c r="AK3983" s="1" t="s">
        <v>7409</v>
      </c>
      <c r="BC3983" s="1" t="str">
        <f>"39-5012.00"</f>
        <v>39-5012.00</v>
      </c>
      <c r="BD3983" s="1" t="s">
        <v>1831</v>
      </c>
      <c r="BE3983" s="1" t="s">
        <v>7410</v>
      </c>
      <c r="BF3983" s="1" t="s">
        <v>7411</v>
      </c>
      <c r="BG3983" s="1">
        <v>1</v>
      </c>
      <c r="BI3983" s="2">
        <v>44440</v>
      </c>
      <c r="BJ3983" s="2">
        <v>44804</v>
      </c>
      <c r="BM3983" s="1">
        <v>35</v>
      </c>
      <c r="BN3983" s="1">
        <v>0</v>
      </c>
      <c r="BO3983" s="1">
        <v>7</v>
      </c>
      <c r="BP3983" s="1">
        <v>7</v>
      </c>
      <c r="BQ3983" s="1">
        <v>7</v>
      </c>
      <c r="BR3983" s="1">
        <v>7</v>
      </c>
      <c r="BS3983" s="1">
        <v>7</v>
      </c>
      <c r="BT3983" s="1">
        <v>0</v>
      </c>
      <c r="BU3983" s="1" t="str">
        <f>"8:00 AM"</f>
        <v>8:00 AM</v>
      </c>
      <c r="BV3983" s="1" t="str">
        <f>"4:00 PM"</f>
        <v>4:00 PM</v>
      </c>
      <c r="BW3983" s="1" t="s">
        <v>135</v>
      </c>
      <c r="BX3983" s="1">
        <v>12</v>
      </c>
      <c r="BY3983" s="1">
        <v>12</v>
      </c>
      <c r="BZ3983" s="1" t="s">
        <v>112</v>
      </c>
      <c r="CB3983" s="1" t="s">
        <v>7412</v>
      </c>
      <c r="CC3983" s="1" t="s">
        <v>7413</v>
      </c>
      <c r="CD3983" s="1" t="s">
        <v>6185</v>
      </c>
      <c r="CE3983" s="1" t="s">
        <v>167</v>
      </c>
      <c r="CF3983" s="1" t="s">
        <v>117</v>
      </c>
      <c r="CG3983" s="1">
        <v>96950</v>
      </c>
      <c r="CH3983" s="3">
        <v>8.08</v>
      </c>
      <c r="CI3983" s="3">
        <v>8.08</v>
      </c>
      <c r="CL3983" s="1" t="s">
        <v>137</v>
      </c>
      <c r="CM3983" s="1" t="s">
        <v>138</v>
      </c>
      <c r="CN3983" s="1" t="s">
        <v>139</v>
      </c>
      <c r="CP3983" s="1" t="s">
        <v>112</v>
      </c>
      <c r="CQ3983" s="1" t="s">
        <v>111</v>
      </c>
      <c r="CR3983" s="1" t="s">
        <v>112</v>
      </c>
      <c r="CS3983" s="1" t="s">
        <v>112</v>
      </c>
      <c r="CT3983" s="1" t="s">
        <v>138</v>
      </c>
      <c r="CU3983" s="1" t="s">
        <v>111</v>
      </c>
      <c r="CV3983" s="1" t="s">
        <v>138</v>
      </c>
      <c r="CW3983" s="1" t="s">
        <v>138</v>
      </c>
      <c r="CX3983" s="1">
        <v>16702357270</v>
      </c>
      <c r="CY3983" s="1" t="s">
        <v>7409</v>
      </c>
      <c r="CZ3983" s="1" t="s">
        <v>428</v>
      </c>
      <c r="DA3983" s="1" t="s">
        <v>111</v>
      </c>
      <c r="DB3983" s="1" t="s">
        <v>112</v>
      </c>
    </row>
    <row r="3984" spans="1:111" ht="15.6" customHeight="1" x14ac:dyDescent="0.25">
      <c r="A3984" s="1" t="s">
        <v>7429</v>
      </c>
      <c r="B3984" s="1" t="s">
        <v>142</v>
      </c>
      <c r="C3984" s="2">
        <v>44406.910858564814</v>
      </c>
      <c r="D3984" s="2">
        <v>44407</v>
      </c>
      <c r="E3984" s="1" t="s">
        <v>110</v>
      </c>
      <c r="F3984" s="2">
        <v>44468.833333333336</v>
      </c>
      <c r="G3984" s="1" t="s">
        <v>111</v>
      </c>
      <c r="H3984" s="1" t="s">
        <v>112</v>
      </c>
      <c r="I3984" s="1" t="s">
        <v>112</v>
      </c>
      <c r="J3984" s="1" t="s">
        <v>3229</v>
      </c>
      <c r="K3984" s="1" t="s">
        <v>3230</v>
      </c>
      <c r="L3984" s="1" t="s">
        <v>3231</v>
      </c>
      <c r="M3984" s="1" t="s">
        <v>3232</v>
      </c>
      <c r="N3984" s="1" t="s">
        <v>116</v>
      </c>
      <c r="O3984" s="1" t="s">
        <v>117</v>
      </c>
      <c r="P3984" s="9">
        <v>96950</v>
      </c>
      <c r="Q3984" s="1" t="s">
        <v>118</v>
      </c>
      <c r="R3984" s="1" t="s">
        <v>138</v>
      </c>
      <c r="S3984" s="1">
        <v>16702346495</v>
      </c>
      <c r="T3984" s="1">
        <v>5840</v>
      </c>
      <c r="U3984" s="1">
        <v>72111</v>
      </c>
      <c r="V3984" s="1" t="s">
        <v>119</v>
      </c>
      <c r="X3984" s="1" t="s">
        <v>3233</v>
      </c>
      <c r="Y3984" s="1" t="s">
        <v>3234</v>
      </c>
      <c r="Z3984" s="1" t="s">
        <v>138</v>
      </c>
      <c r="AA3984" s="1" t="s">
        <v>3235</v>
      </c>
      <c r="AB3984" s="1" t="s">
        <v>3231</v>
      </c>
      <c r="AC3984" s="1" t="s">
        <v>3232</v>
      </c>
      <c r="AD3984" s="1" t="s">
        <v>116</v>
      </c>
      <c r="AE3984" s="1" t="s">
        <v>117</v>
      </c>
      <c r="AF3984" s="9">
        <v>96950</v>
      </c>
      <c r="AG3984" s="1" t="s">
        <v>118</v>
      </c>
      <c r="AH3984" s="1" t="s">
        <v>138</v>
      </c>
      <c r="AI3984" s="1">
        <v>16702346495</v>
      </c>
      <c r="AJ3984" s="1">
        <v>5840</v>
      </c>
      <c r="AK3984" s="1" t="s">
        <v>3236</v>
      </c>
      <c r="BC3984" s="1" t="str">
        <f>"11-9051.00"</f>
        <v>11-9051.00</v>
      </c>
      <c r="BD3984" s="1" t="s">
        <v>2101</v>
      </c>
      <c r="BE3984" s="1" t="s">
        <v>7430</v>
      </c>
      <c r="BF3984" s="1" t="s">
        <v>7431</v>
      </c>
      <c r="BG3984" s="1">
        <v>1</v>
      </c>
      <c r="BI3984" s="2">
        <v>44470</v>
      </c>
      <c r="BJ3984" s="2">
        <v>45565</v>
      </c>
      <c r="BM3984" s="1">
        <v>40</v>
      </c>
      <c r="BN3984" s="1">
        <v>8</v>
      </c>
      <c r="BO3984" s="1">
        <v>0</v>
      </c>
      <c r="BP3984" s="1">
        <v>8</v>
      </c>
      <c r="BQ3984" s="1">
        <v>0</v>
      </c>
      <c r="BR3984" s="1">
        <v>8</v>
      </c>
      <c r="BS3984" s="1">
        <v>8</v>
      </c>
      <c r="BT3984" s="1">
        <v>8</v>
      </c>
      <c r="BU3984" s="1" t="str">
        <f>"8:00 AM"</f>
        <v>8:00 AM</v>
      </c>
      <c r="BV3984" s="1" t="str">
        <f>"5:00 PM"</f>
        <v>5:00 PM</v>
      </c>
      <c r="BW3984" s="1" t="s">
        <v>135</v>
      </c>
      <c r="BX3984" s="1">
        <v>0</v>
      </c>
      <c r="BY3984" s="1">
        <v>12</v>
      </c>
      <c r="BZ3984" s="1" t="s">
        <v>111</v>
      </c>
      <c r="CA3984" s="1">
        <v>10</v>
      </c>
      <c r="CB3984" s="1" t="s">
        <v>7432</v>
      </c>
      <c r="CC3984" s="1" t="s">
        <v>3231</v>
      </c>
      <c r="CD3984" s="1" t="s">
        <v>3232</v>
      </c>
      <c r="CE3984" s="1" t="s">
        <v>167</v>
      </c>
      <c r="CF3984" s="1" t="s">
        <v>117</v>
      </c>
      <c r="CG3984" s="1">
        <v>96950</v>
      </c>
      <c r="CH3984" s="3">
        <v>3048.35</v>
      </c>
      <c r="CI3984" s="3">
        <v>3048.35</v>
      </c>
      <c r="CL3984" s="1" t="s">
        <v>4581</v>
      </c>
      <c r="CM3984" s="1" t="s">
        <v>3239</v>
      </c>
      <c r="CN3984" s="1" t="s">
        <v>139</v>
      </c>
      <c r="CP3984" s="1" t="s">
        <v>112</v>
      </c>
      <c r="CQ3984" s="1" t="s">
        <v>111</v>
      </c>
      <c r="CR3984" s="1" t="s">
        <v>112</v>
      </c>
      <c r="CS3984" s="1" t="s">
        <v>112</v>
      </c>
      <c r="CT3984" s="1" t="s">
        <v>111</v>
      </c>
      <c r="CU3984" s="1" t="s">
        <v>111</v>
      </c>
      <c r="CV3984" s="1" t="s">
        <v>138</v>
      </c>
      <c r="CW3984" s="1" t="s">
        <v>138</v>
      </c>
      <c r="CX3984" s="1">
        <v>16702346495</v>
      </c>
      <c r="CY3984" s="1" t="s">
        <v>3236</v>
      </c>
      <c r="CZ3984" s="1" t="s">
        <v>138</v>
      </c>
      <c r="DA3984" s="1" t="s">
        <v>111</v>
      </c>
      <c r="DB3984" s="1" t="s">
        <v>112</v>
      </c>
      <c r="DC3984" s="1" t="s">
        <v>3233</v>
      </c>
      <c r="DD3984" s="1" t="s">
        <v>3234</v>
      </c>
      <c r="DE3984" s="1" t="s">
        <v>138</v>
      </c>
      <c r="DF3984" s="1" t="s">
        <v>3229</v>
      </c>
      <c r="DG3984" s="1" t="s">
        <v>3236</v>
      </c>
    </row>
    <row r="3985" spans="1:111" ht="15.6" customHeight="1" x14ac:dyDescent="0.25">
      <c r="A3985" s="1" t="s">
        <v>7566</v>
      </c>
      <c r="B3985" s="1" t="s">
        <v>142</v>
      </c>
      <c r="C3985" s="2">
        <v>44386.162166782407</v>
      </c>
      <c r="D3985" s="2">
        <v>44449</v>
      </c>
      <c r="E3985" s="1" t="s">
        <v>180</v>
      </c>
      <c r="G3985" s="1" t="s">
        <v>112</v>
      </c>
      <c r="H3985" s="1" t="s">
        <v>112</v>
      </c>
      <c r="I3985" s="1" t="s">
        <v>112</v>
      </c>
      <c r="J3985" s="1" t="s">
        <v>4347</v>
      </c>
      <c r="K3985" s="1" t="s">
        <v>4348</v>
      </c>
      <c r="L3985" s="1" t="s">
        <v>4349</v>
      </c>
      <c r="M3985" s="1" t="s">
        <v>4350</v>
      </c>
      <c r="N3985" s="1" t="s">
        <v>116</v>
      </c>
      <c r="O3985" s="1" t="s">
        <v>117</v>
      </c>
      <c r="P3985" s="9">
        <v>96950</v>
      </c>
      <c r="Q3985" s="1" t="s">
        <v>118</v>
      </c>
      <c r="S3985" s="1">
        <v>16703223311</v>
      </c>
      <c r="T3985" s="1">
        <v>4504</v>
      </c>
      <c r="U3985" s="1">
        <v>72111</v>
      </c>
      <c r="V3985" s="1" t="s">
        <v>119</v>
      </c>
      <c r="X3985" s="1" t="s">
        <v>656</v>
      </c>
      <c r="Y3985" s="1" t="s">
        <v>4351</v>
      </c>
      <c r="AA3985" s="1" t="s">
        <v>1129</v>
      </c>
      <c r="AB3985" s="1" t="s">
        <v>4349</v>
      </c>
      <c r="AC3985" s="1" t="s">
        <v>4350</v>
      </c>
      <c r="AD3985" s="1" t="s">
        <v>116</v>
      </c>
      <c r="AE3985" s="1" t="s">
        <v>117</v>
      </c>
      <c r="AF3985" s="9">
        <v>96950</v>
      </c>
      <c r="AG3985" s="1" t="s">
        <v>118</v>
      </c>
      <c r="AI3985" s="1">
        <v>16703223311</v>
      </c>
      <c r="AJ3985" s="1">
        <v>4504</v>
      </c>
      <c r="AK3985" s="1" t="s">
        <v>4352</v>
      </c>
      <c r="BC3985" s="1" t="str">
        <f>"43-4081.00"</f>
        <v>43-4081.00</v>
      </c>
      <c r="BD3985" s="1" t="s">
        <v>3862</v>
      </c>
      <c r="BE3985" s="1" t="s">
        <v>4353</v>
      </c>
      <c r="BF3985" s="1" t="s">
        <v>3864</v>
      </c>
      <c r="BG3985" s="1">
        <v>1</v>
      </c>
      <c r="BI3985" s="2">
        <v>44470</v>
      </c>
      <c r="BJ3985" s="2">
        <v>44834</v>
      </c>
      <c r="BM3985" s="1">
        <v>40</v>
      </c>
      <c r="BN3985" s="1">
        <v>0</v>
      </c>
      <c r="BO3985" s="1">
        <v>8</v>
      </c>
      <c r="BP3985" s="1">
        <v>8</v>
      </c>
      <c r="BQ3985" s="1">
        <v>8</v>
      </c>
      <c r="BR3985" s="1">
        <v>8</v>
      </c>
      <c r="BS3985" s="1">
        <v>8</v>
      </c>
      <c r="BT3985" s="1">
        <v>0</v>
      </c>
      <c r="BU3985" s="1" t="str">
        <f>"8:00 AM"</f>
        <v>8:00 AM</v>
      </c>
      <c r="BV3985" s="1" t="str">
        <f>"5:00 PM"</f>
        <v>5:00 PM</v>
      </c>
      <c r="BW3985" s="1" t="s">
        <v>135</v>
      </c>
      <c r="BX3985" s="1">
        <v>0</v>
      </c>
      <c r="BY3985" s="1">
        <v>12</v>
      </c>
      <c r="BZ3985" s="1" t="s">
        <v>112</v>
      </c>
      <c r="CB3985" s="1" t="s">
        <v>7567</v>
      </c>
      <c r="CC3985" s="1" t="s">
        <v>4349</v>
      </c>
      <c r="CD3985" s="1" t="s">
        <v>4350</v>
      </c>
      <c r="CE3985" s="1" t="s">
        <v>116</v>
      </c>
      <c r="CF3985" s="1" t="s">
        <v>117</v>
      </c>
      <c r="CG3985" s="1">
        <v>96950</v>
      </c>
      <c r="CH3985" s="3">
        <v>9.4499999999999993</v>
      </c>
      <c r="CI3985" s="3">
        <v>9.4499999999999993</v>
      </c>
      <c r="CJ3985" s="3">
        <v>14.18</v>
      </c>
      <c r="CK3985" s="3">
        <v>14.18</v>
      </c>
      <c r="CL3985" s="1" t="s">
        <v>137</v>
      </c>
      <c r="CM3985" s="1" t="s">
        <v>4355</v>
      </c>
      <c r="CN3985" s="1" t="s">
        <v>139</v>
      </c>
      <c r="CP3985" s="1" t="s">
        <v>112</v>
      </c>
      <c r="CQ3985" s="1" t="s">
        <v>111</v>
      </c>
      <c r="CR3985" s="1" t="s">
        <v>112</v>
      </c>
      <c r="CS3985" s="1" t="s">
        <v>111</v>
      </c>
      <c r="CT3985" s="1" t="s">
        <v>138</v>
      </c>
      <c r="CU3985" s="1" t="s">
        <v>111</v>
      </c>
      <c r="CV3985" s="1" t="s">
        <v>111</v>
      </c>
      <c r="CW3985" s="1" t="s">
        <v>5257</v>
      </c>
      <c r="CX3985" s="1">
        <v>16703223311</v>
      </c>
      <c r="CY3985" s="1" t="s">
        <v>4357</v>
      </c>
      <c r="CZ3985" s="1" t="s">
        <v>4358</v>
      </c>
      <c r="DA3985" s="1" t="s">
        <v>111</v>
      </c>
      <c r="DB3985" s="1" t="s">
        <v>112</v>
      </c>
      <c r="DC3985" s="1" t="s">
        <v>4359</v>
      </c>
      <c r="DD3985" s="1" t="s">
        <v>4360</v>
      </c>
      <c r="DE3985" s="1" t="s">
        <v>1747</v>
      </c>
      <c r="DF3985" s="1" t="s">
        <v>4347</v>
      </c>
      <c r="DG3985" s="1" t="s">
        <v>4361</v>
      </c>
    </row>
    <row r="3986" spans="1:111" ht="15.6" customHeight="1" x14ac:dyDescent="0.25">
      <c r="A3986" s="1" t="s">
        <v>7608</v>
      </c>
      <c r="B3986" s="1" t="s">
        <v>142</v>
      </c>
      <c r="C3986" s="2">
        <v>44048.392019560182</v>
      </c>
      <c r="D3986" s="2">
        <v>44123</v>
      </c>
      <c r="E3986" s="1" t="s">
        <v>110</v>
      </c>
      <c r="F3986" s="2">
        <v>44103.833333333336</v>
      </c>
      <c r="G3986" s="1" t="s">
        <v>111</v>
      </c>
      <c r="H3986" s="1" t="s">
        <v>112</v>
      </c>
      <c r="I3986" s="1" t="s">
        <v>112</v>
      </c>
      <c r="J3986" s="1" t="s">
        <v>1246</v>
      </c>
      <c r="L3986" s="1" t="s">
        <v>1247</v>
      </c>
      <c r="M3986" s="1" t="s">
        <v>7609</v>
      </c>
      <c r="N3986" s="1" t="s">
        <v>167</v>
      </c>
      <c r="O3986" s="1" t="s">
        <v>117</v>
      </c>
      <c r="P3986" s="9">
        <v>96950</v>
      </c>
      <c r="Q3986" s="1" t="s">
        <v>118</v>
      </c>
      <c r="R3986" s="1" t="s">
        <v>168</v>
      </c>
      <c r="S3986" s="1">
        <v>16707891106</v>
      </c>
      <c r="U3986" s="1">
        <v>56141</v>
      </c>
      <c r="V3986" s="1" t="s">
        <v>119</v>
      </c>
      <c r="X3986" s="1" t="s">
        <v>7610</v>
      </c>
      <c r="Y3986" s="1" t="s">
        <v>322</v>
      </c>
      <c r="Z3986" s="1" t="s">
        <v>7611</v>
      </c>
      <c r="AA3986" s="1" t="s">
        <v>343</v>
      </c>
      <c r="AB3986" s="1" t="s">
        <v>1247</v>
      </c>
      <c r="AC3986" s="1" t="s">
        <v>1248</v>
      </c>
      <c r="AD3986" s="1" t="s">
        <v>167</v>
      </c>
      <c r="AE3986" s="1" t="s">
        <v>117</v>
      </c>
      <c r="AF3986" s="9">
        <v>96950</v>
      </c>
      <c r="AG3986" s="1" t="s">
        <v>118</v>
      </c>
      <c r="AH3986" s="1" t="s">
        <v>7612</v>
      </c>
      <c r="AI3986" s="1">
        <v>16707891106</v>
      </c>
      <c r="AK3986" s="1" t="s">
        <v>1253</v>
      </c>
      <c r="BC3986" s="1" t="str">
        <f>"43-3031.00"</f>
        <v>43-3031.00</v>
      </c>
      <c r="BD3986" s="1" t="s">
        <v>389</v>
      </c>
      <c r="BE3986" s="1" t="s">
        <v>7613</v>
      </c>
      <c r="BF3986" s="1" t="s">
        <v>1045</v>
      </c>
      <c r="BG3986" s="1">
        <v>1</v>
      </c>
      <c r="BI3986" s="2">
        <v>44105</v>
      </c>
      <c r="BJ3986" s="2">
        <v>45199</v>
      </c>
      <c r="BM3986" s="1">
        <v>40</v>
      </c>
      <c r="BN3986" s="1">
        <v>0</v>
      </c>
      <c r="BO3986" s="1">
        <v>7</v>
      </c>
      <c r="BP3986" s="1">
        <v>7</v>
      </c>
      <c r="BQ3986" s="1">
        <v>7</v>
      </c>
      <c r="BR3986" s="1">
        <v>7</v>
      </c>
      <c r="BS3986" s="1">
        <v>7</v>
      </c>
      <c r="BT3986" s="1">
        <v>5</v>
      </c>
      <c r="BU3986" s="1" t="str">
        <f>"9:00 AM"</f>
        <v>9:00 AM</v>
      </c>
      <c r="BV3986" s="1" t="str">
        <f>"5:00 PM"</f>
        <v>5:00 PM</v>
      </c>
      <c r="BW3986" s="1" t="s">
        <v>392</v>
      </c>
      <c r="BX3986" s="1">
        <v>12</v>
      </c>
      <c r="BY3986" s="1">
        <v>12</v>
      </c>
      <c r="BZ3986" s="1" t="s">
        <v>112</v>
      </c>
      <c r="CA3986" s="1">
        <v>0</v>
      </c>
      <c r="CB3986" s="4" t="s">
        <v>7614</v>
      </c>
      <c r="CC3986" s="1" t="s">
        <v>1247</v>
      </c>
      <c r="CD3986" s="1" t="s">
        <v>7609</v>
      </c>
      <c r="CE3986" s="1" t="s">
        <v>167</v>
      </c>
      <c r="CF3986" s="1" t="s">
        <v>117</v>
      </c>
      <c r="CG3986" s="1">
        <v>96950</v>
      </c>
      <c r="CH3986" s="3">
        <v>13.9</v>
      </c>
      <c r="CI3986" s="3">
        <v>13.9</v>
      </c>
      <c r="CJ3986" s="3">
        <v>20.85</v>
      </c>
      <c r="CK3986" s="3">
        <v>20.85</v>
      </c>
      <c r="CL3986" s="1" t="s">
        <v>137</v>
      </c>
      <c r="CM3986" s="1" t="s">
        <v>168</v>
      </c>
      <c r="CN3986" s="1" t="s">
        <v>139</v>
      </c>
      <c r="CP3986" s="1" t="s">
        <v>112</v>
      </c>
      <c r="CQ3986" s="1" t="s">
        <v>111</v>
      </c>
      <c r="CR3986" s="1" t="s">
        <v>112</v>
      </c>
      <c r="CS3986" s="1" t="s">
        <v>111</v>
      </c>
      <c r="CT3986" s="1" t="s">
        <v>138</v>
      </c>
      <c r="CU3986" s="1" t="s">
        <v>111</v>
      </c>
      <c r="CV3986" s="1" t="s">
        <v>138</v>
      </c>
      <c r="CW3986" s="1" t="s">
        <v>349</v>
      </c>
      <c r="CX3986" s="1">
        <v>16707891106</v>
      </c>
      <c r="CY3986" s="1" t="s">
        <v>1253</v>
      </c>
      <c r="CZ3986" s="1" t="s">
        <v>138</v>
      </c>
      <c r="DA3986" s="1" t="s">
        <v>111</v>
      </c>
      <c r="DB3986" s="1" t="s">
        <v>112</v>
      </c>
    </row>
    <row r="3987" spans="1:111" ht="15.6" customHeight="1" x14ac:dyDescent="0.25">
      <c r="A3987" s="1" t="s">
        <v>7621</v>
      </c>
      <c r="B3987" s="1" t="s">
        <v>142</v>
      </c>
      <c r="C3987" s="2">
        <v>44062.857144560185</v>
      </c>
      <c r="D3987" s="2">
        <v>44117</v>
      </c>
      <c r="E3987" s="1" t="s">
        <v>110</v>
      </c>
      <c r="F3987" s="2">
        <v>44103.833333333336</v>
      </c>
      <c r="G3987" s="1" t="s">
        <v>112</v>
      </c>
      <c r="H3987" s="1" t="s">
        <v>112</v>
      </c>
      <c r="I3987" s="1" t="s">
        <v>112</v>
      </c>
      <c r="J3987" s="1" t="s">
        <v>7622</v>
      </c>
      <c r="K3987" s="1" t="s">
        <v>719</v>
      </c>
      <c r="L3987" s="1" t="s">
        <v>7623</v>
      </c>
      <c r="M3987" s="1" t="s">
        <v>3708</v>
      </c>
      <c r="N3987" s="1" t="s">
        <v>5024</v>
      </c>
      <c r="O3987" s="1" t="s">
        <v>117</v>
      </c>
      <c r="P3987" s="9">
        <v>96950</v>
      </c>
      <c r="Q3987" s="1" t="s">
        <v>118</v>
      </c>
      <c r="S3987" s="1">
        <v>16702343423</v>
      </c>
      <c r="U3987" s="1">
        <v>332321</v>
      </c>
      <c r="V3987" s="1" t="s">
        <v>119</v>
      </c>
      <c r="X3987" s="1" t="s">
        <v>7624</v>
      </c>
      <c r="Y3987" s="1" t="s">
        <v>7625</v>
      </c>
      <c r="AA3987" s="1" t="s">
        <v>7626</v>
      </c>
      <c r="AB3987" s="1" t="s">
        <v>7623</v>
      </c>
      <c r="AC3987" s="1" t="s">
        <v>7627</v>
      </c>
      <c r="AD3987" s="1" t="s">
        <v>863</v>
      </c>
      <c r="AE3987" s="1" t="s">
        <v>117</v>
      </c>
      <c r="AF3987" s="9">
        <v>96950</v>
      </c>
      <c r="AG3987" s="1" t="s">
        <v>118</v>
      </c>
      <c r="AI3987" s="1">
        <v>16702343423</v>
      </c>
      <c r="AK3987" s="1" t="s">
        <v>7628</v>
      </c>
      <c r="BC3987" s="1" t="str">
        <f>"51-9198.00"</f>
        <v>51-9198.00</v>
      </c>
      <c r="BD3987" s="1" t="s">
        <v>1924</v>
      </c>
      <c r="BE3987" s="1" t="s">
        <v>7629</v>
      </c>
      <c r="BF3987" s="1" t="s">
        <v>7630</v>
      </c>
      <c r="BG3987" s="1">
        <v>6</v>
      </c>
      <c r="BI3987" s="2">
        <v>44105</v>
      </c>
      <c r="BJ3987" s="2">
        <v>44469</v>
      </c>
      <c r="BM3987" s="1">
        <v>40</v>
      </c>
      <c r="BN3987" s="1">
        <v>0</v>
      </c>
      <c r="BO3987" s="1">
        <v>8</v>
      </c>
      <c r="BP3987" s="1">
        <v>8</v>
      </c>
      <c r="BQ3987" s="1">
        <v>8</v>
      </c>
      <c r="BR3987" s="1">
        <v>8</v>
      </c>
      <c r="BS3987" s="1">
        <v>8</v>
      </c>
      <c r="BT3987" s="1">
        <v>0</v>
      </c>
      <c r="BU3987" s="1" t="str">
        <f>"8:00 AM"</f>
        <v>8:00 AM</v>
      </c>
      <c r="BV3987" s="1" t="str">
        <f>"5:00 PM"</f>
        <v>5:00 PM</v>
      </c>
      <c r="BW3987" s="1" t="s">
        <v>135</v>
      </c>
      <c r="BX3987" s="1">
        <v>0</v>
      </c>
      <c r="BY3987" s="1">
        <v>12</v>
      </c>
      <c r="BZ3987" s="1" t="s">
        <v>112</v>
      </c>
      <c r="CA3987" s="1">
        <v>0</v>
      </c>
      <c r="CB3987" s="1" t="s">
        <v>7631</v>
      </c>
      <c r="CC3987" s="1" t="s">
        <v>7623</v>
      </c>
      <c r="CD3987" s="1" t="s">
        <v>7627</v>
      </c>
      <c r="CE3987" s="1" t="s">
        <v>116</v>
      </c>
      <c r="CF3987" s="1" t="s">
        <v>117</v>
      </c>
      <c r="CG3987" s="1">
        <v>96950</v>
      </c>
      <c r="CH3987" s="3">
        <v>10.37</v>
      </c>
      <c r="CI3987" s="3">
        <v>10.37</v>
      </c>
      <c r="CJ3987" s="3">
        <v>15.56</v>
      </c>
      <c r="CK3987" s="3">
        <v>15.56</v>
      </c>
      <c r="CL3987" s="1" t="s">
        <v>137</v>
      </c>
      <c r="CM3987" s="1" t="s">
        <v>362</v>
      </c>
      <c r="CN3987" s="1" t="s">
        <v>139</v>
      </c>
      <c r="CP3987" s="1" t="s">
        <v>112</v>
      </c>
      <c r="CQ3987" s="1" t="s">
        <v>111</v>
      </c>
      <c r="CR3987" s="1" t="s">
        <v>111</v>
      </c>
      <c r="CS3987" s="1" t="s">
        <v>111</v>
      </c>
      <c r="CT3987" s="1" t="s">
        <v>111</v>
      </c>
      <c r="CU3987" s="1" t="s">
        <v>111</v>
      </c>
      <c r="CV3987" s="1" t="s">
        <v>111</v>
      </c>
      <c r="CW3987" s="1" t="s">
        <v>7632</v>
      </c>
      <c r="CX3987" s="1">
        <v>16702343423</v>
      </c>
      <c r="CY3987" s="1" t="s">
        <v>7628</v>
      </c>
      <c r="CZ3987" s="1" t="s">
        <v>168</v>
      </c>
      <c r="DA3987" s="1" t="s">
        <v>111</v>
      </c>
      <c r="DB3987" s="1" t="s">
        <v>112</v>
      </c>
    </row>
    <row r="3988" spans="1:111" ht="15.6" customHeight="1" x14ac:dyDescent="0.25">
      <c r="A3988" s="1" t="s">
        <v>7633</v>
      </c>
      <c r="B3988" s="1" t="s">
        <v>142</v>
      </c>
      <c r="C3988" s="2">
        <v>44069.275486226848</v>
      </c>
      <c r="D3988" s="2">
        <v>44138</v>
      </c>
      <c r="E3988" s="1" t="s">
        <v>180</v>
      </c>
      <c r="G3988" s="1" t="s">
        <v>112</v>
      </c>
      <c r="H3988" s="1" t="s">
        <v>112</v>
      </c>
      <c r="I3988" s="1" t="s">
        <v>112</v>
      </c>
      <c r="J3988" s="1" t="s">
        <v>1978</v>
      </c>
      <c r="K3988" s="1" t="s">
        <v>1979</v>
      </c>
      <c r="L3988" s="1" t="s">
        <v>941</v>
      </c>
      <c r="M3988" s="1" t="s">
        <v>942</v>
      </c>
      <c r="N3988" s="1" t="s">
        <v>116</v>
      </c>
      <c r="O3988" s="1" t="s">
        <v>117</v>
      </c>
      <c r="P3988" s="9">
        <v>96950</v>
      </c>
      <c r="Q3988" s="1" t="s">
        <v>118</v>
      </c>
      <c r="S3988" s="1">
        <v>16702352883</v>
      </c>
      <c r="U3988" s="1">
        <v>561320</v>
      </c>
      <c r="V3988" s="1" t="s">
        <v>119</v>
      </c>
      <c r="X3988" s="1" t="s">
        <v>525</v>
      </c>
      <c r="Y3988" s="1" t="s">
        <v>526</v>
      </c>
      <c r="Z3988" s="1" t="s">
        <v>527</v>
      </c>
      <c r="AA3988" s="1" t="s">
        <v>528</v>
      </c>
      <c r="AB3988" s="1" t="s">
        <v>941</v>
      </c>
      <c r="AC3988" s="1" t="s">
        <v>942</v>
      </c>
      <c r="AD3988" s="1" t="s">
        <v>116</v>
      </c>
      <c r="AE3988" s="1" t="s">
        <v>117</v>
      </c>
      <c r="AF3988" s="9">
        <v>96950</v>
      </c>
      <c r="AG3988" s="1" t="s">
        <v>118</v>
      </c>
      <c r="AI3988" s="1">
        <v>16702352883</v>
      </c>
      <c r="AK3988" s="1" t="s">
        <v>530</v>
      </c>
      <c r="BC3988" s="1" t="str">
        <f>"51-3011.00"</f>
        <v>51-3011.00</v>
      </c>
      <c r="BD3988" s="1" t="s">
        <v>1079</v>
      </c>
      <c r="BE3988" s="1" t="s">
        <v>7634</v>
      </c>
      <c r="BF3988" s="1" t="s">
        <v>1081</v>
      </c>
      <c r="BG3988" s="1">
        <v>4</v>
      </c>
      <c r="BI3988" s="2">
        <v>44166</v>
      </c>
      <c r="BJ3988" s="2">
        <v>44530</v>
      </c>
      <c r="BM3988" s="1">
        <v>35</v>
      </c>
      <c r="BN3988" s="1">
        <v>7</v>
      </c>
      <c r="BO3988" s="1">
        <v>7</v>
      </c>
      <c r="BP3988" s="1">
        <v>0</v>
      </c>
      <c r="BQ3988" s="1">
        <v>0</v>
      </c>
      <c r="BR3988" s="1">
        <v>7</v>
      </c>
      <c r="BS3988" s="1">
        <v>7</v>
      </c>
      <c r="BT3988" s="1">
        <v>7</v>
      </c>
      <c r="BU3988" s="1" t="str">
        <f>"6:00 AM"</f>
        <v>6:00 AM</v>
      </c>
      <c r="BV3988" s="1" t="str">
        <f>"1:00 PM"</f>
        <v>1:00 PM</v>
      </c>
      <c r="BW3988" s="1" t="s">
        <v>135</v>
      </c>
      <c r="BX3988" s="1">
        <v>12</v>
      </c>
      <c r="BY3988" s="1">
        <v>12</v>
      </c>
      <c r="BZ3988" s="1" t="s">
        <v>112</v>
      </c>
      <c r="CA3988" s="1">
        <v>0</v>
      </c>
      <c r="CB3988" s="4" t="s">
        <v>7635</v>
      </c>
      <c r="CC3988" s="1" t="s">
        <v>941</v>
      </c>
      <c r="CD3988" s="1" t="s">
        <v>942</v>
      </c>
      <c r="CE3988" s="1" t="s">
        <v>116</v>
      </c>
      <c r="CF3988" s="1" t="s">
        <v>117</v>
      </c>
      <c r="CG3988" s="1">
        <v>96950</v>
      </c>
      <c r="CH3988" s="3">
        <v>10.27</v>
      </c>
      <c r="CI3988" s="3">
        <v>10.27</v>
      </c>
      <c r="CJ3988" s="3">
        <v>15.41</v>
      </c>
      <c r="CK3988" s="3">
        <v>15.41</v>
      </c>
      <c r="CL3988" s="1" t="s">
        <v>137</v>
      </c>
      <c r="CM3988" s="1" t="s">
        <v>138</v>
      </c>
      <c r="CN3988" s="1" t="s">
        <v>139</v>
      </c>
      <c r="CP3988" s="1" t="s">
        <v>112</v>
      </c>
      <c r="CQ3988" s="1" t="s">
        <v>111</v>
      </c>
      <c r="CR3988" s="1" t="s">
        <v>112</v>
      </c>
      <c r="CS3988" s="1" t="s">
        <v>111</v>
      </c>
      <c r="CT3988" s="1" t="s">
        <v>111</v>
      </c>
      <c r="CU3988" s="1" t="s">
        <v>111</v>
      </c>
      <c r="CV3988" s="1" t="s">
        <v>138</v>
      </c>
      <c r="CW3988" s="1" t="s">
        <v>138</v>
      </c>
      <c r="CX3988" s="1">
        <v>16702352883</v>
      </c>
      <c r="CY3988" s="1" t="s">
        <v>530</v>
      </c>
      <c r="CZ3988" s="1" t="s">
        <v>138</v>
      </c>
      <c r="DA3988" s="1" t="s">
        <v>111</v>
      </c>
      <c r="DB3988" s="1" t="s">
        <v>112</v>
      </c>
    </row>
    <row r="3989" spans="1:111" ht="15.6" customHeight="1" x14ac:dyDescent="0.25">
      <c r="A3989" s="1" t="s">
        <v>7648</v>
      </c>
      <c r="B3989" s="1" t="s">
        <v>142</v>
      </c>
      <c r="C3989" s="2">
        <v>44109.958546759262</v>
      </c>
      <c r="D3989" s="2">
        <v>44142</v>
      </c>
      <c r="E3989" s="1" t="s">
        <v>180</v>
      </c>
      <c r="G3989" s="1" t="s">
        <v>111</v>
      </c>
      <c r="H3989" s="1" t="s">
        <v>112</v>
      </c>
      <c r="I3989" s="1" t="s">
        <v>112</v>
      </c>
      <c r="J3989" s="1" t="s">
        <v>7649</v>
      </c>
      <c r="L3989" s="1" t="s">
        <v>7650</v>
      </c>
      <c r="N3989" s="1" t="s">
        <v>167</v>
      </c>
      <c r="O3989" s="1" t="s">
        <v>117</v>
      </c>
      <c r="P3989" s="9">
        <v>96950</v>
      </c>
      <c r="Q3989" s="1" t="s">
        <v>118</v>
      </c>
      <c r="S3989" s="1">
        <v>16702349013</v>
      </c>
      <c r="U3989" s="1">
        <v>52232</v>
      </c>
      <c r="V3989" s="1" t="s">
        <v>119</v>
      </c>
      <c r="X3989" s="1" t="s">
        <v>7651</v>
      </c>
      <c r="Y3989" s="1" t="s">
        <v>7652</v>
      </c>
      <c r="Z3989" s="1" t="s">
        <v>7653</v>
      </c>
      <c r="AA3989" s="1" t="s">
        <v>171</v>
      </c>
      <c r="AB3989" s="1" t="s">
        <v>7654</v>
      </c>
      <c r="AD3989" s="1" t="s">
        <v>167</v>
      </c>
      <c r="AE3989" s="1" t="s">
        <v>117</v>
      </c>
      <c r="AF3989" s="9">
        <v>96950</v>
      </c>
      <c r="AG3989" s="1" t="s">
        <v>118</v>
      </c>
      <c r="AI3989" s="1">
        <v>16702349013</v>
      </c>
      <c r="AK3989" s="1" t="s">
        <v>7655</v>
      </c>
      <c r="BC3989" s="1" t="str">
        <f>"43-5071.00"</f>
        <v>43-5071.00</v>
      </c>
      <c r="BD3989" s="1" t="s">
        <v>7491</v>
      </c>
      <c r="BE3989" s="1" t="s">
        <v>7656</v>
      </c>
      <c r="BF3989" s="1" t="s">
        <v>7657</v>
      </c>
      <c r="BG3989" s="1">
        <v>1</v>
      </c>
      <c r="BI3989" s="2">
        <v>44136</v>
      </c>
      <c r="BJ3989" s="2">
        <v>44469</v>
      </c>
      <c r="BM3989" s="1">
        <v>35</v>
      </c>
      <c r="BN3989" s="1">
        <v>0</v>
      </c>
      <c r="BO3989" s="1">
        <v>7</v>
      </c>
      <c r="BP3989" s="1">
        <v>7</v>
      </c>
      <c r="BQ3989" s="1">
        <v>7</v>
      </c>
      <c r="BR3989" s="1">
        <v>7</v>
      </c>
      <c r="BS3989" s="1">
        <v>7</v>
      </c>
      <c r="BT3989" s="1">
        <v>0</v>
      </c>
      <c r="BU3989" s="1" t="str">
        <f>"9:00 AM"</f>
        <v>9:00 AM</v>
      </c>
      <c r="BV3989" s="1" t="str">
        <f>"5:00 PM"</f>
        <v>5:00 PM</v>
      </c>
      <c r="BW3989" s="1" t="s">
        <v>135</v>
      </c>
      <c r="BX3989" s="1">
        <v>0</v>
      </c>
      <c r="BY3989" s="1">
        <v>6</v>
      </c>
      <c r="BZ3989" s="1" t="s">
        <v>112</v>
      </c>
      <c r="CA3989" s="1">
        <v>0</v>
      </c>
      <c r="CB3989" s="4" t="s">
        <v>7658</v>
      </c>
      <c r="CC3989" s="1" t="s">
        <v>7659</v>
      </c>
      <c r="CD3989" s="1" t="s">
        <v>7660</v>
      </c>
      <c r="CE3989" s="1" t="s">
        <v>167</v>
      </c>
      <c r="CF3989" s="1" t="s">
        <v>117</v>
      </c>
      <c r="CG3989" s="1">
        <v>96950</v>
      </c>
      <c r="CH3989" s="3">
        <v>15.93</v>
      </c>
      <c r="CI3989" s="3">
        <v>15.93</v>
      </c>
      <c r="CJ3989" s="3">
        <v>23.89</v>
      </c>
      <c r="CK3989" s="3">
        <v>23.89</v>
      </c>
      <c r="CL3989" s="1" t="s">
        <v>137</v>
      </c>
      <c r="CN3989" s="1" t="s">
        <v>139</v>
      </c>
      <c r="CP3989" s="1" t="s">
        <v>112</v>
      </c>
      <c r="CQ3989" s="1" t="s">
        <v>111</v>
      </c>
      <c r="CR3989" s="1" t="s">
        <v>112</v>
      </c>
      <c r="CS3989" s="1" t="s">
        <v>111</v>
      </c>
      <c r="CT3989" s="1" t="s">
        <v>138</v>
      </c>
      <c r="CU3989" s="1" t="s">
        <v>111</v>
      </c>
      <c r="CV3989" s="1" t="s">
        <v>138</v>
      </c>
      <c r="CW3989" s="1" t="s">
        <v>3422</v>
      </c>
      <c r="CX3989" s="1">
        <v>16706709013</v>
      </c>
      <c r="CY3989" s="1" t="s">
        <v>7655</v>
      </c>
      <c r="CZ3989" s="1" t="s">
        <v>428</v>
      </c>
      <c r="DA3989" s="1" t="s">
        <v>111</v>
      </c>
      <c r="DB3989" s="1" t="s">
        <v>112</v>
      </c>
    </row>
    <row r="3990" spans="1:111" ht="15.6" customHeight="1" x14ac:dyDescent="0.25">
      <c r="A3990" s="1" t="s">
        <v>7729</v>
      </c>
      <c r="B3990" s="1" t="s">
        <v>142</v>
      </c>
      <c r="C3990" s="2">
        <v>44103.849887152777</v>
      </c>
      <c r="D3990" s="2">
        <v>44161</v>
      </c>
      <c r="E3990" s="1" t="s">
        <v>180</v>
      </c>
      <c r="G3990" s="1" t="s">
        <v>112</v>
      </c>
      <c r="H3990" s="1" t="s">
        <v>112</v>
      </c>
      <c r="I3990" s="1" t="s">
        <v>112</v>
      </c>
      <c r="J3990" s="1" t="s">
        <v>7730</v>
      </c>
      <c r="K3990" s="1" t="s">
        <v>7731</v>
      </c>
      <c r="L3990" s="1" t="s">
        <v>7732</v>
      </c>
      <c r="N3990" s="1" t="s">
        <v>167</v>
      </c>
      <c r="O3990" s="1" t="s">
        <v>117</v>
      </c>
      <c r="P3990" s="9">
        <v>96950</v>
      </c>
      <c r="Q3990" s="1" t="s">
        <v>118</v>
      </c>
      <c r="S3990" s="1">
        <v>16702334378</v>
      </c>
      <c r="U3990" s="1">
        <v>561520</v>
      </c>
      <c r="V3990" s="1" t="s">
        <v>119</v>
      </c>
      <c r="X3990" s="1" t="s">
        <v>7733</v>
      </c>
      <c r="Y3990" s="1" t="s">
        <v>2963</v>
      </c>
      <c r="Z3990" s="1" t="s">
        <v>7734</v>
      </c>
      <c r="AA3990" s="1" t="s">
        <v>973</v>
      </c>
      <c r="AB3990" s="1" t="s">
        <v>7732</v>
      </c>
      <c r="AD3990" s="1" t="s">
        <v>167</v>
      </c>
      <c r="AE3990" s="1" t="s">
        <v>117</v>
      </c>
      <c r="AF3990" s="9">
        <v>96950</v>
      </c>
      <c r="AG3990" s="1" t="s">
        <v>118</v>
      </c>
      <c r="AI3990" s="1">
        <v>16702334378</v>
      </c>
      <c r="AK3990" s="1" t="s">
        <v>590</v>
      </c>
      <c r="BC3990" s="1" t="str">
        <f>"41-3041.00"</f>
        <v>41-3041.00</v>
      </c>
      <c r="BD3990" s="1" t="s">
        <v>775</v>
      </c>
      <c r="BE3990" s="1" t="s">
        <v>7735</v>
      </c>
      <c r="BF3990" s="1" t="s">
        <v>7736</v>
      </c>
      <c r="BG3990" s="1">
        <v>3</v>
      </c>
      <c r="BI3990" s="2">
        <v>44166</v>
      </c>
      <c r="BJ3990" s="2">
        <v>44469</v>
      </c>
      <c r="BM3990" s="1">
        <v>40</v>
      </c>
      <c r="BN3990" s="1">
        <v>0</v>
      </c>
      <c r="BO3990" s="1">
        <v>8</v>
      </c>
      <c r="BP3990" s="1">
        <v>8</v>
      </c>
      <c r="BQ3990" s="1">
        <v>8</v>
      </c>
      <c r="BR3990" s="1">
        <v>8</v>
      </c>
      <c r="BS3990" s="1">
        <v>8</v>
      </c>
      <c r="BT3990" s="1">
        <v>0</v>
      </c>
      <c r="BU3990" s="1" t="str">
        <f>"9:00 AM"</f>
        <v>9:00 AM</v>
      </c>
      <c r="BV3990" s="1" t="str">
        <f>"5:00 PM"</f>
        <v>5:00 PM</v>
      </c>
      <c r="BW3990" s="1" t="s">
        <v>230</v>
      </c>
      <c r="BX3990" s="1">
        <v>3</v>
      </c>
      <c r="BY3990" s="1">
        <v>3</v>
      </c>
      <c r="BZ3990" s="1" t="s">
        <v>112</v>
      </c>
      <c r="CA3990" s="1">
        <v>0</v>
      </c>
      <c r="CB3990" s="1" t="s">
        <v>7737</v>
      </c>
      <c r="CC3990" s="1" t="s">
        <v>7738</v>
      </c>
      <c r="CE3990" s="1" t="s">
        <v>167</v>
      </c>
      <c r="CF3990" s="1" t="s">
        <v>117</v>
      </c>
      <c r="CG3990" s="1">
        <v>96950</v>
      </c>
      <c r="CH3990" s="3">
        <v>10.83</v>
      </c>
      <c r="CI3990" s="3">
        <v>10.9</v>
      </c>
      <c r="CJ3990" s="3">
        <v>16.25</v>
      </c>
      <c r="CK3990" s="3">
        <v>16.350000000000001</v>
      </c>
      <c r="CL3990" s="1" t="s">
        <v>137</v>
      </c>
      <c r="CM3990" s="1" t="s">
        <v>593</v>
      </c>
      <c r="CN3990" s="1" t="s">
        <v>139</v>
      </c>
      <c r="CP3990" s="1" t="s">
        <v>112</v>
      </c>
      <c r="CQ3990" s="1" t="s">
        <v>111</v>
      </c>
      <c r="CR3990" s="1" t="s">
        <v>112</v>
      </c>
      <c r="CS3990" s="1" t="s">
        <v>111</v>
      </c>
      <c r="CT3990" s="1" t="s">
        <v>111</v>
      </c>
      <c r="CU3990" s="1" t="s">
        <v>111</v>
      </c>
      <c r="CV3990" s="1" t="s">
        <v>138</v>
      </c>
      <c r="CW3990" s="1" t="s">
        <v>593</v>
      </c>
      <c r="CX3990" s="1">
        <v>16702334378</v>
      </c>
      <c r="CY3990" s="1" t="s">
        <v>590</v>
      </c>
      <c r="CZ3990" s="1" t="s">
        <v>138</v>
      </c>
      <c r="DA3990" s="1" t="s">
        <v>111</v>
      </c>
      <c r="DB3990" s="1" t="s">
        <v>112</v>
      </c>
    </row>
    <row r="3991" spans="1:111" ht="15.6" customHeight="1" x14ac:dyDescent="0.25">
      <c r="A3991" s="1" t="s">
        <v>7768</v>
      </c>
      <c r="B3991" s="1" t="s">
        <v>142</v>
      </c>
      <c r="C3991" s="2">
        <v>44060.866873032406</v>
      </c>
      <c r="D3991" s="2">
        <v>44166</v>
      </c>
      <c r="E3991" s="1" t="s">
        <v>110</v>
      </c>
      <c r="F3991" s="2">
        <v>44103.833333333336</v>
      </c>
      <c r="G3991" s="1" t="s">
        <v>112</v>
      </c>
      <c r="H3991" s="1" t="s">
        <v>112</v>
      </c>
      <c r="I3991" s="1" t="s">
        <v>112</v>
      </c>
      <c r="J3991" s="1" t="s">
        <v>843</v>
      </c>
      <c r="K3991" s="1" t="s">
        <v>844</v>
      </c>
      <c r="L3991" s="1" t="s">
        <v>845</v>
      </c>
      <c r="M3991" s="1" t="s">
        <v>846</v>
      </c>
      <c r="N3991" s="1" t="s">
        <v>847</v>
      </c>
      <c r="O3991" s="1" t="s">
        <v>117</v>
      </c>
      <c r="P3991" s="9">
        <v>96951</v>
      </c>
      <c r="Q3991" s="1" t="s">
        <v>118</v>
      </c>
      <c r="R3991" s="1" t="s">
        <v>117</v>
      </c>
      <c r="S3991" s="1">
        <v>16705320350</v>
      </c>
      <c r="U3991" s="1">
        <v>445110</v>
      </c>
      <c r="V3991" s="1" t="s">
        <v>119</v>
      </c>
      <c r="X3991" s="1" t="s">
        <v>772</v>
      </c>
      <c r="Y3991" s="1" t="s">
        <v>848</v>
      </c>
      <c r="Z3991" s="1" t="s">
        <v>849</v>
      </c>
      <c r="AA3991" s="1" t="s">
        <v>403</v>
      </c>
      <c r="AB3991" s="1" t="s">
        <v>845</v>
      </c>
      <c r="AC3991" s="1" t="s">
        <v>846</v>
      </c>
      <c r="AD3991" s="1" t="s">
        <v>847</v>
      </c>
      <c r="AE3991" s="1" t="s">
        <v>117</v>
      </c>
      <c r="AF3991" s="9">
        <v>96951</v>
      </c>
      <c r="AG3991" s="1" t="s">
        <v>118</v>
      </c>
      <c r="AH3991" s="1" t="s">
        <v>117</v>
      </c>
      <c r="AI3991" s="1">
        <v>16705320350</v>
      </c>
      <c r="AK3991" s="1" t="s">
        <v>850</v>
      </c>
      <c r="BC3991" s="1" t="str">
        <f>"37-3011.00"</f>
        <v>37-3011.00</v>
      </c>
      <c r="BD3991" s="1" t="s">
        <v>726</v>
      </c>
      <c r="BE3991" s="1" t="s">
        <v>7769</v>
      </c>
      <c r="BF3991" s="1" t="s">
        <v>7770</v>
      </c>
      <c r="BG3991" s="1">
        <v>1</v>
      </c>
      <c r="BI3991" s="2">
        <v>44105</v>
      </c>
      <c r="BJ3991" s="2">
        <v>44469</v>
      </c>
      <c r="BM3991" s="1">
        <v>40</v>
      </c>
      <c r="BN3991" s="1">
        <v>0</v>
      </c>
      <c r="BO3991" s="1">
        <v>8</v>
      </c>
      <c r="BP3991" s="1">
        <v>8</v>
      </c>
      <c r="BQ3991" s="1">
        <v>8</v>
      </c>
      <c r="BR3991" s="1">
        <v>8</v>
      </c>
      <c r="BS3991" s="1">
        <v>8</v>
      </c>
      <c r="BT3991" s="1">
        <v>0</v>
      </c>
      <c r="BU3991" s="1" t="str">
        <f>"8:00 AM"</f>
        <v>8:00 AM</v>
      </c>
      <c r="BV3991" s="1" t="str">
        <f>"5:00 PM"</f>
        <v>5:00 PM</v>
      </c>
      <c r="BW3991" s="1" t="s">
        <v>230</v>
      </c>
      <c r="BX3991" s="1">
        <v>0</v>
      </c>
      <c r="BY3991" s="1">
        <v>0</v>
      </c>
      <c r="BZ3991" s="1" t="s">
        <v>112</v>
      </c>
      <c r="CA3991" s="1">
        <v>0</v>
      </c>
      <c r="CB3991" s="1" t="s">
        <v>7771</v>
      </c>
      <c r="CC3991" s="1" t="s">
        <v>855</v>
      </c>
      <c r="CD3991" s="1" t="s">
        <v>846</v>
      </c>
      <c r="CE3991" s="1" t="s">
        <v>847</v>
      </c>
      <c r="CF3991" s="1" t="s">
        <v>117</v>
      </c>
      <c r="CG3991" s="1">
        <v>96951</v>
      </c>
      <c r="CH3991" s="3">
        <v>10.51</v>
      </c>
      <c r="CI3991" s="3">
        <v>10.51</v>
      </c>
      <c r="CJ3991" s="3">
        <v>15.76</v>
      </c>
      <c r="CK3991" s="3">
        <v>15.76</v>
      </c>
      <c r="CL3991" s="1" t="s">
        <v>137</v>
      </c>
      <c r="CM3991" s="1" t="s">
        <v>138</v>
      </c>
      <c r="CN3991" s="1" t="s">
        <v>139</v>
      </c>
      <c r="CP3991" s="1" t="s">
        <v>112</v>
      </c>
      <c r="CQ3991" s="1" t="s">
        <v>111</v>
      </c>
      <c r="CR3991" s="1" t="s">
        <v>111</v>
      </c>
      <c r="CS3991" s="1" t="s">
        <v>111</v>
      </c>
      <c r="CT3991" s="1" t="s">
        <v>111</v>
      </c>
      <c r="CU3991" s="1" t="s">
        <v>111</v>
      </c>
      <c r="CV3991" s="1" t="s">
        <v>111</v>
      </c>
      <c r="CW3991" s="1" t="s">
        <v>6786</v>
      </c>
      <c r="CX3991" s="1">
        <v>16705320350</v>
      </c>
      <c r="CY3991" s="1" t="s">
        <v>850</v>
      </c>
      <c r="CZ3991" s="1" t="s">
        <v>858</v>
      </c>
      <c r="DA3991" s="1" t="s">
        <v>111</v>
      </c>
      <c r="DB3991" s="1" t="s">
        <v>112</v>
      </c>
    </row>
    <row r="3992" spans="1:111" ht="15.6" customHeight="1" x14ac:dyDescent="0.25">
      <c r="A3992" s="1" t="s">
        <v>7942</v>
      </c>
      <c r="B3992" s="1" t="s">
        <v>142</v>
      </c>
      <c r="C3992" s="2">
        <v>44326.214667592591</v>
      </c>
      <c r="D3992" s="2">
        <v>44330</v>
      </c>
      <c r="E3992" s="1" t="s">
        <v>110</v>
      </c>
      <c r="F3992" s="2">
        <v>44468.833333333336</v>
      </c>
      <c r="G3992" s="1" t="s">
        <v>112</v>
      </c>
      <c r="H3992" s="1" t="s">
        <v>112</v>
      </c>
      <c r="I3992" s="1" t="s">
        <v>112</v>
      </c>
      <c r="J3992" s="1" t="s">
        <v>5950</v>
      </c>
      <c r="L3992" s="1" t="s">
        <v>1552</v>
      </c>
      <c r="N3992" s="1" t="s">
        <v>116</v>
      </c>
      <c r="O3992" s="1" t="s">
        <v>117</v>
      </c>
      <c r="P3992" s="9">
        <v>96950</v>
      </c>
      <c r="Q3992" s="1" t="s">
        <v>118</v>
      </c>
      <c r="S3992" s="1">
        <v>16702353007</v>
      </c>
      <c r="U3992" s="1">
        <v>8111</v>
      </c>
      <c r="V3992" s="1" t="s">
        <v>119</v>
      </c>
      <c r="X3992" s="1" t="s">
        <v>5951</v>
      </c>
      <c r="Y3992" s="1" t="s">
        <v>4227</v>
      </c>
      <c r="AA3992" s="1" t="s">
        <v>373</v>
      </c>
      <c r="AB3992" s="1" t="s">
        <v>1552</v>
      </c>
      <c r="AD3992" s="1" t="s">
        <v>116</v>
      </c>
      <c r="AE3992" s="1" t="s">
        <v>117</v>
      </c>
      <c r="AF3992" s="9">
        <v>96950</v>
      </c>
      <c r="AG3992" s="1" t="s">
        <v>118</v>
      </c>
      <c r="AI3992" s="1">
        <v>16702353007</v>
      </c>
      <c r="AK3992" s="1" t="s">
        <v>5952</v>
      </c>
      <c r="BC3992" s="1" t="str">
        <f>"49-3023.01"</f>
        <v>49-3023.01</v>
      </c>
      <c r="BD3992" s="1" t="s">
        <v>608</v>
      </c>
      <c r="BE3992" s="1" t="s">
        <v>7943</v>
      </c>
      <c r="BF3992" s="1" t="s">
        <v>2342</v>
      </c>
      <c r="BG3992" s="1">
        <v>1</v>
      </c>
      <c r="BI3992" s="2">
        <v>44470</v>
      </c>
      <c r="BJ3992" s="2">
        <v>44834</v>
      </c>
      <c r="BM3992" s="1">
        <v>35</v>
      </c>
      <c r="BN3992" s="1">
        <v>0</v>
      </c>
      <c r="BO3992" s="1">
        <v>7</v>
      </c>
      <c r="BP3992" s="1">
        <v>7</v>
      </c>
      <c r="BQ3992" s="1">
        <v>7</v>
      </c>
      <c r="BR3992" s="1">
        <v>7</v>
      </c>
      <c r="BS3992" s="1">
        <v>7</v>
      </c>
      <c r="BT3992" s="1">
        <v>0</v>
      </c>
      <c r="BU3992" s="1" t="str">
        <f>"9:00 AM"</f>
        <v>9:00 AM</v>
      </c>
      <c r="BV3992" s="1" t="str">
        <f>"5:00 PM"</f>
        <v>5:00 PM</v>
      </c>
      <c r="BW3992" s="1" t="s">
        <v>135</v>
      </c>
      <c r="BX3992" s="1">
        <v>0</v>
      </c>
      <c r="BY3992" s="1">
        <v>3</v>
      </c>
      <c r="BZ3992" s="1" t="s">
        <v>112</v>
      </c>
      <c r="CB3992" s="1" t="s">
        <v>3175</v>
      </c>
      <c r="CC3992" s="1" t="s">
        <v>1552</v>
      </c>
      <c r="CE3992" s="1" t="s">
        <v>116</v>
      </c>
      <c r="CF3992" s="1" t="s">
        <v>117</v>
      </c>
      <c r="CG3992" s="1">
        <v>96950</v>
      </c>
      <c r="CH3992" s="3">
        <v>8.75</v>
      </c>
      <c r="CI3992" s="3">
        <v>8.75</v>
      </c>
      <c r="CJ3992" s="3">
        <v>13.12</v>
      </c>
      <c r="CK3992" s="3">
        <v>13.12</v>
      </c>
      <c r="CL3992" s="1" t="s">
        <v>137</v>
      </c>
      <c r="CN3992" s="1" t="s">
        <v>139</v>
      </c>
      <c r="CP3992" s="1" t="s">
        <v>112</v>
      </c>
      <c r="CQ3992" s="1" t="s">
        <v>111</v>
      </c>
      <c r="CR3992" s="1" t="s">
        <v>112</v>
      </c>
      <c r="CS3992" s="1" t="s">
        <v>111</v>
      </c>
      <c r="CT3992" s="1" t="s">
        <v>138</v>
      </c>
      <c r="CU3992" s="1" t="s">
        <v>111</v>
      </c>
      <c r="CV3992" s="1" t="s">
        <v>138</v>
      </c>
      <c r="CW3992" s="1" t="s">
        <v>2313</v>
      </c>
      <c r="CX3992" s="1">
        <v>16702353007</v>
      </c>
      <c r="CY3992" s="1" t="s">
        <v>5952</v>
      </c>
      <c r="CZ3992" s="1" t="s">
        <v>138</v>
      </c>
      <c r="DA3992" s="1" t="s">
        <v>111</v>
      </c>
      <c r="DB3992" s="1" t="s">
        <v>112</v>
      </c>
      <c r="DC3992" s="1" t="s">
        <v>5951</v>
      </c>
      <c r="DD3992" s="1" t="s">
        <v>4227</v>
      </c>
      <c r="DF3992" s="1" t="s">
        <v>5950</v>
      </c>
      <c r="DG3992" s="1" t="s">
        <v>5952</v>
      </c>
    </row>
    <row r="3993" spans="1:111" ht="15.6" customHeight="1" x14ac:dyDescent="0.25">
      <c r="A3993" s="1" t="s">
        <v>7947</v>
      </c>
      <c r="B3993" s="1" t="s">
        <v>142</v>
      </c>
      <c r="C3993" s="2">
        <v>44299.683917245369</v>
      </c>
      <c r="D3993" s="2">
        <v>44324</v>
      </c>
      <c r="E3993" s="1" t="s">
        <v>110</v>
      </c>
      <c r="F3993" s="2">
        <v>44468.833333333336</v>
      </c>
      <c r="G3993" s="1" t="s">
        <v>112</v>
      </c>
      <c r="H3993" s="1" t="s">
        <v>112</v>
      </c>
      <c r="I3993" s="1" t="s">
        <v>112</v>
      </c>
      <c r="J3993" s="1" t="s">
        <v>7948</v>
      </c>
      <c r="K3993" s="1" t="s">
        <v>7949</v>
      </c>
      <c r="L3993" s="1" t="s">
        <v>7950</v>
      </c>
      <c r="M3993" s="1" t="s">
        <v>1009</v>
      </c>
      <c r="N3993" s="1" t="s">
        <v>116</v>
      </c>
      <c r="O3993" s="1" t="s">
        <v>117</v>
      </c>
      <c r="P3993" s="9">
        <v>96950</v>
      </c>
      <c r="Q3993" s="1" t="s">
        <v>118</v>
      </c>
      <c r="R3993" s="1" t="s">
        <v>117</v>
      </c>
      <c r="S3993" s="1">
        <v>16702355323</v>
      </c>
      <c r="U3993" s="1">
        <v>811412</v>
      </c>
      <c r="V3993" s="1" t="s">
        <v>119</v>
      </c>
      <c r="X3993" s="1" t="s">
        <v>7951</v>
      </c>
      <c r="Y3993" s="1" t="s">
        <v>7952</v>
      </c>
      <c r="Z3993" s="1" t="s">
        <v>7953</v>
      </c>
      <c r="AA3993" s="1" t="s">
        <v>245</v>
      </c>
      <c r="AB3993" s="1" t="s">
        <v>7950</v>
      </c>
      <c r="AC3993" s="1" t="s">
        <v>1009</v>
      </c>
      <c r="AD3993" s="1" t="s">
        <v>116</v>
      </c>
      <c r="AE3993" s="1" t="s">
        <v>117</v>
      </c>
      <c r="AF3993" s="9">
        <v>96950</v>
      </c>
      <c r="AG3993" s="1" t="s">
        <v>118</v>
      </c>
      <c r="AH3993" s="1" t="s">
        <v>117</v>
      </c>
      <c r="AI3993" s="1">
        <v>16702355323</v>
      </c>
      <c r="AK3993" s="1" t="s">
        <v>7954</v>
      </c>
      <c r="BC3993" s="1" t="str">
        <f>"49-9021.02"</f>
        <v>49-9021.02</v>
      </c>
      <c r="BD3993" s="1" t="s">
        <v>7955</v>
      </c>
      <c r="BE3993" s="1" t="s">
        <v>7956</v>
      </c>
      <c r="BF3993" s="1" t="s">
        <v>7957</v>
      </c>
      <c r="BG3993" s="1">
        <v>2</v>
      </c>
      <c r="BI3993" s="2">
        <v>44470</v>
      </c>
      <c r="BJ3993" s="2">
        <v>44834</v>
      </c>
      <c r="BM3993" s="1">
        <v>40</v>
      </c>
      <c r="BN3993" s="1">
        <v>0</v>
      </c>
      <c r="BO3993" s="1">
        <v>8</v>
      </c>
      <c r="BP3993" s="1">
        <v>8</v>
      </c>
      <c r="BQ3993" s="1">
        <v>8</v>
      </c>
      <c r="BR3993" s="1">
        <v>8</v>
      </c>
      <c r="BS3993" s="1">
        <v>8</v>
      </c>
      <c r="BT3993" s="1">
        <v>0</v>
      </c>
      <c r="BU3993" s="1" t="str">
        <f>"8:00 AM"</f>
        <v>8:00 AM</v>
      </c>
      <c r="BV3993" s="1" t="str">
        <f>"5:00 PM"</f>
        <v>5:00 PM</v>
      </c>
      <c r="BW3993" s="1" t="s">
        <v>135</v>
      </c>
      <c r="BX3993" s="1">
        <v>0</v>
      </c>
      <c r="BY3993" s="1">
        <v>12</v>
      </c>
      <c r="BZ3993" s="1" t="s">
        <v>112</v>
      </c>
      <c r="CA3993" s="1">
        <v>0</v>
      </c>
      <c r="CB3993" s="1" t="s">
        <v>7958</v>
      </c>
      <c r="CC3993" s="1" t="s">
        <v>7950</v>
      </c>
      <c r="CD3993" s="1" t="s">
        <v>1009</v>
      </c>
      <c r="CE3993" s="1" t="s">
        <v>116</v>
      </c>
      <c r="CF3993" s="1" t="s">
        <v>117</v>
      </c>
      <c r="CG3993" s="1">
        <v>96950</v>
      </c>
      <c r="CH3993" s="3">
        <v>9.0299999999999994</v>
      </c>
      <c r="CI3993" s="3">
        <v>9.5</v>
      </c>
      <c r="CJ3993" s="3">
        <v>13.54</v>
      </c>
      <c r="CK3993" s="3">
        <v>14.25</v>
      </c>
      <c r="CL3993" s="1" t="s">
        <v>137</v>
      </c>
      <c r="CM3993" s="1" t="s">
        <v>138</v>
      </c>
      <c r="CN3993" s="1" t="s">
        <v>218</v>
      </c>
      <c r="CP3993" s="1" t="s">
        <v>112</v>
      </c>
      <c r="CQ3993" s="1" t="s">
        <v>111</v>
      </c>
      <c r="CR3993" s="1" t="s">
        <v>111</v>
      </c>
      <c r="CS3993" s="1" t="s">
        <v>111</v>
      </c>
      <c r="CT3993" s="1" t="s">
        <v>138</v>
      </c>
      <c r="CU3993" s="1" t="s">
        <v>111</v>
      </c>
      <c r="CV3993" s="1" t="s">
        <v>138</v>
      </c>
      <c r="CW3993" s="1" t="s">
        <v>1324</v>
      </c>
      <c r="CX3993" s="1">
        <v>16702355323</v>
      </c>
      <c r="CY3993" s="1" t="s">
        <v>7954</v>
      </c>
      <c r="CZ3993" s="1" t="s">
        <v>138</v>
      </c>
      <c r="DA3993" s="1" t="s">
        <v>111</v>
      </c>
      <c r="DB3993" s="1" t="s">
        <v>112</v>
      </c>
    </row>
    <row r="3994" spans="1:111" ht="15.6" customHeight="1" x14ac:dyDescent="0.25">
      <c r="A3994" s="1" t="s">
        <v>7968</v>
      </c>
      <c r="B3994" s="1" t="s">
        <v>142</v>
      </c>
      <c r="C3994" s="2">
        <v>44315.044458912038</v>
      </c>
      <c r="D3994" s="2">
        <v>44344</v>
      </c>
      <c r="E3994" s="1" t="s">
        <v>110</v>
      </c>
      <c r="F3994" s="2">
        <v>44468.833333333336</v>
      </c>
      <c r="G3994" s="1" t="s">
        <v>111</v>
      </c>
      <c r="H3994" s="1" t="s">
        <v>112</v>
      </c>
      <c r="I3994" s="1" t="s">
        <v>112</v>
      </c>
      <c r="J3994" s="1" t="s">
        <v>1095</v>
      </c>
      <c r="K3994" s="1" t="s">
        <v>1096</v>
      </c>
      <c r="L3994" s="1" t="s">
        <v>1100</v>
      </c>
      <c r="N3994" s="1" t="s">
        <v>116</v>
      </c>
      <c r="O3994" s="1" t="s">
        <v>117</v>
      </c>
      <c r="P3994" s="9">
        <v>96950</v>
      </c>
      <c r="Q3994" s="1" t="s">
        <v>118</v>
      </c>
      <c r="S3994" s="1">
        <v>16702336927</v>
      </c>
      <c r="U3994" s="1">
        <v>561320</v>
      </c>
      <c r="V3994" s="1" t="s">
        <v>119</v>
      </c>
      <c r="X3994" s="1" t="s">
        <v>1097</v>
      </c>
      <c r="Y3994" s="1" t="s">
        <v>1098</v>
      </c>
      <c r="Z3994" s="1" t="s">
        <v>1099</v>
      </c>
      <c r="AA3994" s="1" t="s">
        <v>245</v>
      </c>
      <c r="AB3994" s="1" t="s">
        <v>1100</v>
      </c>
      <c r="AD3994" s="1" t="s">
        <v>116</v>
      </c>
      <c r="AE3994" s="1" t="s">
        <v>117</v>
      </c>
      <c r="AF3994" s="9">
        <v>96950</v>
      </c>
      <c r="AG3994" s="1" t="s">
        <v>118</v>
      </c>
      <c r="AI3994" s="1">
        <v>16702336927</v>
      </c>
      <c r="AK3994" s="1" t="s">
        <v>1101</v>
      </c>
      <c r="BC3994" s="1" t="str">
        <f>"49-9071.00"</f>
        <v>49-9071.00</v>
      </c>
      <c r="BD3994" s="1" t="s">
        <v>214</v>
      </c>
      <c r="BE3994" s="1" t="s">
        <v>4043</v>
      </c>
      <c r="BF3994" s="1" t="s">
        <v>1892</v>
      </c>
      <c r="BG3994" s="1">
        <v>3</v>
      </c>
      <c r="BI3994" s="2">
        <v>44470</v>
      </c>
      <c r="BJ3994" s="2">
        <v>45565</v>
      </c>
      <c r="BM3994" s="1">
        <v>40</v>
      </c>
      <c r="BN3994" s="1">
        <v>0</v>
      </c>
      <c r="BO3994" s="1">
        <v>8</v>
      </c>
      <c r="BP3994" s="1">
        <v>8</v>
      </c>
      <c r="BQ3994" s="1">
        <v>8</v>
      </c>
      <c r="BR3994" s="1">
        <v>8</v>
      </c>
      <c r="BS3994" s="1">
        <v>8</v>
      </c>
      <c r="BT3994" s="1">
        <v>0</v>
      </c>
      <c r="BU3994" s="1" t="str">
        <f>"7:30 AM"</f>
        <v>7:30 AM</v>
      </c>
      <c r="BV3994" s="1" t="str">
        <f>"4:30 PM"</f>
        <v>4:30 PM</v>
      </c>
      <c r="BW3994" s="1" t="s">
        <v>135</v>
      </c>
      <c r="BX3994" s="1">
        <v>0</v>
      </c>
      <c r="BY3994" s="1">
        <v>24</v>
      </c>
      <c r="BZ3994" s="1" t="s">
        <v>112</v>
      </c>
      <c r="CA3994" s="1">
        <v>0</v>
      </c>
      <c r="CB3994" s="4" t="s">
        <v>4044</v>
      </c>
      <c r="CC3994" s="1" t="s">
        <v>410</v>
      </c>
      <c r="CE3994" s="1" t="s">
        <v>167</v>
      </c>
      <c r="CF3994" s="1" t="s">
        <v>117</v>
      </c>
      <c r="CG3994" s="1">
        <v>96950</v>
      </c>
      <c r="CH3994" s="3">
        <v>8.7100000000000009</v>
      </c>
      <c r="CI3994" s="3">
        <v>8.7100000000000009</v>
      </c>
      <c r="CJ3994" s="3">
        <v>13.07</v>
      </c>
      <c r="CK3994" s="3">
        <v>13.07</v>
      </c>
      <c r="CL3994" s="1" t="s">
        <v>137</v>
      </c>
      <c r="CN3994" s="1" t="s">
        <v>139</v>
      </c>
      <c r="CP3994" s="1" t="s">
        <v>112</v>
      </c>
      <c r="CQ3994" s="1" t="s">
        <v>111</v>
      </c>
      <c r="CR3994" s="1" t="s">
        <v>111</v>
      </c>
      <c r="CS3994" s="1" t="s">
        <v>111</v>
      </c>
      <c r="CT3994" s="1" t="s">
        <v>138</v>
      </c>
      <c r="CU3994" s="1" t="s">
        <v>111</v>
      </c>
      <c r="CV3994" s="1" t="s">
        <v>138</v>
      </c>
      <c r="CW3994" s="1" t="s">
        <v>411</v>
      </c>
      <c r="CX3994" s="1">
        <v>16702336927</v>
      </c>
      <c r="CY3994" s="1" t="s">
        <v>1101</v>
      </c>
      <c r="CZ3994" s="1" t="s">
        <v>138</v>
      </c>
      <c r="DA3994" s="1" t="s">
        <v>111</v>
      </c>
      <c r="DB3994" s="1" t="s">
        <v>112</v>
      </c>
    </row>
    <row r="3995" spans="1:111" ht="15.6" customHeight="1" x14ac:dyDescent="0.25">
      <c r="A3995" s="1" t="s">
        <v>7994</v>
      </c>
      <c r="B3995" s="1" t="s">
        <v>142</v>
      </c>
      <c r="C3995" s="2">
        <v>44286.180064699074</v>
      </c>
      <c r="D3995" s="2">
        <v>44286</v>
      </c>
      <c r="E3995" s="1" t="s">
        <v>110</v>
      </c>
      <c r="F3995" s="2">
        <v>44202.791666666664</v>
      </c>
      <c r="G3995" s="1" t="s">
        <v>111</v>
      </c>
      <c r="H3995" s="1" t="s">
        <v>112</v>
      </c>
      <c r="I3995" s="1" t="s">
        <v>112</v>
      </c>
      <c r="J3995" s="1" t="s">
        <v>2731</v>
      </c>
      <c r="L3995" s="1" t="s">
        <v>1757</v>
      </c>
      <c r="M3995" s="1" t="s">
        <v>2732</v>
      </c>
      <c r="N3995" s="1" t="s">
        <v>1759</v>
      </c>
      <c r="O3995" s="1" t="s">
        <v>117</v>
      </c>
      <c r="P3995" s="9">
        <v>96952</v>
      </c>
      <c r="Q3995" s="1" t="s">
        <v>118</v>
      </c>
      <c r="R3995" s="1" t="s">
        <v>242</v>
      </c>
      <c r="S3995" s="1">
        <v>16702863383</v>
      </c>
      <c r="U3995" s="1">
        <v>483212</v>
      </c>
      <c r="V3995" s="1" t="s">
        <v>119</v>
      </c>
      <c r="X3995" s="1" t="s">
        <v>2733</v>
      </c>
      <c r="Y3995" s="1" t="s">
        <v>2734</v>
      </c>
      <c r="AA3995" s="1" t="s">
        <v>2735</v>
      </c>
      <c r="AB3995" s="1" t="s">
        <v>1757</v>
      </c>
      <c r="AC3995" s="1" t="s">
        <v>2732</v>
      </c>
      <c r="AD3995" s="1" t="s">
        <v>1759</v>
      </c>
      <c r="AE3995" s="1" t="s">
        <v>117</v>
      </c>
      <c r="AF3995" s="9">
        <v>96952</v>
      </c>
      <c r="AG3995" s="1" t="s">
        <v>118</v>
      </c>
      <c r="AH3995" s="1" t="s">
        <v>242</v>
      </c>
      <c r="AI3995" s="1">
        <v>16702863383</v>
      </c>
      <c r="AK3995" s="1" t="s">
        <v>2736</v>
      </c>
      <c r="BC3995" s="1" t="str">
        <f>"53-5031.00"</f>
        <v>53-5031.00</v>
      </c>
      <c r="BD3995" s="1" t="s">
        <v>2737</v>
      </c>
      <c r="BE3995" s="1" t="s">
        <v>2738</v>
      </c>
      <c r="BF3995" s="1" t="s">
        <v>2739</v>
      </c>
      <c r="BG3995" s="1">
        <v>2</v>
      </c>
      <c r="BI3995" s="2">
        <v>44348</v>
      </c>
      <c r="BJ3995" s="2">
        <v>44712</v>
      </c>
      <c r="BM3995" s="1">
        <v>40</v>
      </c>
      <c r="BN3995" s="1">
        <v>6</v>
      </c>
      <c r="BO3995" s="1">
        <v>6</v>
      </c>
      <c r="BP3995" s="1">
        <v>6</v>
      </c>
      <c r="BQ3995" s="1">
        <v>5</v>
      </c>
      <c r="BR3995" s="1">
        <v>5</v>
      </c>
      <c r="BS3995" s="1">
        <v>6</v>
      </c>
      <c r="BT3995" s="1">
        <v>6</v>
      </c>
      <c r="BU3995" s="1" t="str">
        <f>"7:00 AM"</f>
        <v>7:00 AM</v>
      </c>
      <c r="BV3995" s="1" t="str">
        <f>"1:00 PM"</f>
        <v>1:00 PM</v>
      </c>
      <c r="BW3995" s="1" t="s">
        <v>135</v>
      </c>
      <c r="BX3995" s="1">
        <v>6</v>
      </c>
      <c r="BY3995" s="1">
        <v>24</v>
      </c>
      <c r="BZ3995" s="1" t="s">
        <v>111</v>
      </c>
      <c r="CA3995" s="1">
        <v>1</v>
      </c>
      <c r="CB3995" s="4" t="s">
        <v>7995</v>
      </c>
      <c r="CC3995" s="1" t="s">
        <v>7996</v>
      </c>
      <c r="CD3995" s="1" t="s">
        <v>2742</v>
      </c>
      <c r="CE3995" s="1" t="s">
        <v>1759</v>
      </c>
      <c r="CF3995" s="1" t="s">
        <v>117</v>
      </c>
      <c r="CG3995" s="1">
        <v>96952</v>
      </c>
      <c r="CH3995" s="3">
        <v>26.39</v>
      </c>
      <c r="CI3995" s="3">
        <v>26.5</v>
      </c>
      <c r="CJ3995" s="3">
        <v>39.590000000000003</v>
      </c>
      <c r="CK3995" s="3">
        <v>39.75</v>
      </c>
      <c r="CL3995" s="1" t="s">
        <v>1999</v>
      </c>
      <c r="CM3995" s="1" t="s">
        <v>7997</v>
      </c>
      <c r="CN3995" s="1" t="s">
        <v>139</v>
      </c>
      <c r="CP3995" s="1" t="s">
        <v>112</v>
      </c>
      <c r="CQ3995" s="1" t="s">
        <v>111</v>
      </c>
      <c r="CR3995" s="1" t="s">
        <v>112</v>
      </c>
      <c r="CS3995" s="1" t="s">
        <v>111</v>
      </c>
      <c r="CT3995" s="1" t="s">
        <v>111</v>
      </c>
      <c r="CU3995" s="1" t="s">
        <v>111</v>
      </c>
      <c r="CV3995" s="1" t="s">
        <v>138</v>
      </c>
      <c r="CW3995" s="1" t="s">
        <v>7998</v>
      </c>
      <c r="CX3995" s="1">
        <v>16702863383</v>
      </c>
      <c r="CY3995" s="1" t="s">
        <v>2736</v>
      </c>
      <c r="CZ3995" s="1" t="s">
        <v>138</v>
      </c>
      <c r="DA3995" s="1" t="s">
        <v>111</v>
      </c>
      <c r="DB3995" s="1" t="s">
        <v>112</v>
      </c>
    </row>
    <row r="3996" spans="1:111" ht="15.6" customHeight="1" x14ac:dyDescent="0.25">
      <c r="A3996" s="1" t="s">
        <v>8002</v>
      </c>
      <c r="B3996" s="1" t="s">
        <v>142</v>
      </c>
      <c r="C3996" s="2">
        <v>44323.706665625003</v>
      </c>
      <c r="D3996" s="2">
        <v>44337</v>
      </c>
      <c r="E3996" s="1" t="s">
        <v>110</v>
      </c>
      <c r="F3996" s="2">
        <v>44468.833333333336</v>
      </c>
      <c r="G3996" s="1" t="s">
        <v>111</v>
      </c>
      <c r="H3996" s="1" t="s">
        <v>112</v>
      </c>
      <c r="I3996" s="1" t="s">
        <v>112</v>
      </c>
      <c r="J3996" s="1" t="s">
        <v>8003</v>
      </c>
      <c r="K3996" s="1" t="s">
        <v>8004</v>
      </c>
      <c r="L3996" s="1" t="s">
        <v>8005</v>
      </c>
      <c r="M3996" s="1" t="s">
        <v>7933</v>
      </c>
      <c r="N3996" s="1" t="s">
        <v>116</v>
      </c>
      <c r="O3996" s="1" t="s">
        <v>117</v>
      </c>
      <c r="P3996" s="9">
        <v>96950</v>
      </c>
      <c r="Q3996" s="1" t="s">
        <v>118</v>
      </c>
      <c r="R3996" s="1" t="s">
        <v>117</v>
      </c>
      <c r="S3996" s="1">
        <v>16702882888</v>
      </c>
      <c r="U3996" s="1">
        <v>45439</v>
      </c>
      <c r="V3996" s="1" t="s">
        <v>119</v>
      </c>
      <c r="X3996" s="1" t="s">
        <v>4259</v>
      </c>
      <c r="Y3996" s="1" t="s">
        <v>8006</v>
      </c>
      <c r="Z3996" s="1" t="s">
        <v>138</v>
      </c>
      <c r="AA3996" s="1" t="s">
        <v>461</v>
      </c>
      <c r="AB3996" s="1" t="s">
        <v>8005</v>
      </c>
      <c r="AC3996" s="1" t="s">
        <v>7933</v>
      </c>
      <c r="AD3996" s="1" t="s">
        <v>116</v>
      </c>
      <c r="AE3996" s="1" t="s">
        <v>117</v>
      </c>
      <c r="AF3996" s="9">
        <v>96950</v>
      </c>
      <c r="AG3996" s="1" t="s">
        <v>118</v>
      </c>
      <c r="AH3996" s="1" t="s">
        <v>117</v>
      </c>
      <c r="AI3996" s="1">
        <v>16702882888</v>
      </c>
      <c r="AK3996" s="1" t="s">
        <v>8007</v>
      </c>
      <c r="BC3996" s="1" t="str">
        <f>"11-2011.00"</f>
        <v>11-2011.00</v>
      </c>
      <c r="BD3996" s="1" t="s">
        <v>8008</v>
      </c>
      <c r="BE3996" s="1" t="s">
        <v>8009</v>
      </c>
      <c r="BF3996" s="1" t="s">
        <v>8010</v>
      </c>
      <c r="BG3996" s="1">
        <v>2</v>
      </c>
      <c r="BI3996" s="2">
        <v>44470</v>
      </c>
      <c r="BJ3996" s="2">
        <v>44834</v>
      </c>
      <c r="BM3996" s="1">
        <v>40</v>
      </c>
      <c r="BN3996" s="1">
        <v>0</v>
      </c>
      <c r="BO3996" s="1">
        <v>8</v>
      </c>
      <c r="BP3996" s="1">
        <v>8</v>
      </c>
      <c r="BQ3996" s="1">
        <v>8</v>
      </c>
      <c r="BR3996" s="1">
        <v>8</v>
      </c>
      <c r="BS3996" s="1">
        <v>8</v>
      </c>
      <c r="BT3996" s="1">
        <v>0</v>
      </c>
      <c r="BU3996" s="1" t="str">
        <f>"8:00 AM"</f>
        <v>8:00 AM</v>
      </c>
      <c r="BV3996" s="1" t="str">
        <f>"5:00 PM"</f>
        <v>5:00 PM</v>
      </c>
      <c r="BW3996" s="1" t="s">
        <v>135</v>
      </c>
      <c r="BX3996" s="1">
        <v>0</v>
      </c>
      <c r="BY3996" s="1">
        <v>12</v>
      </c>
      <c r="BZ3996" s="1" t="s">
        <v>112</v>
      </c>
      <c r="CB3996" s="1" t="s">
        <v>8011</v>
      </c>
      <c r="CC3996" s="1" t="s">
        <v>8012</v>
      </c>
      <c r="CD3996" s="1" t="s">
        <v>7933</v>
      </c>
      <c r="CE3996" s="1" t="s">
        <v>116</v>
      </c>
      <c r="CF3996" s="1" t="s">
        <v>117</v>
      </c>
      <c r="CG3996" s="1">
        <v>96950</v>
      </c>
      <c r="CH3996" s="3">
        <v>16.63</v>
      </c>
      <c r="CI3996" s="3">
        <v>17</v>
      </c>
      <c r="CJ3996" s="3">
        <v>0</v>
      </c>
      <c r="CK3996" s="3">
        <v>0</v>
      </c>
      <c r="CL3996" s="1" t="s">
        <v>137</v>
      </c>
      <c r="CM3996" s="1" t="s">
        <v>138</v>
      </c>
      <c r="CN3996" s="1" t="s">
        <v>218</v>
      </c>
      <c r="CP3996" s="1" t="s">
        <v>112</v>
      </c>
      <c r="CQ3996" s="1" t="s">
        <v>111</v>
      </c>
      <c r="CR3996" s="1" t="s">
        <v>111</v>
      </c>
      <c r="CS3996" s="1" t="s">
        <v>112</v>
      </c>
      <c r="CT3996" s="1" t="s">
        <v>138</v>
      </c>
      <c r="CU3996" s="1" t="s">
        <v>111</v>
      </c>
      <c r="CV3996" s="1" t="s">
        <v>138</v>
      </c>
      <c r="CW3996" s="1" t="s">
        <v>1324</v>
      </c>
      <c r="CX3996" s="1">
        <v>16702882888</v>
      </c>
      <c r="CY3996" s="1" t="s">
        <v>8007</v>
      </c>
      <c r="CZ3996" s="1" t="s">
        <v>138</v>
      </c>
      <c r="DA3996" s="1" t="s">
        <v>111</v>
      </c>
      <c r="DB3996" s="1" t="s">
        <v>112</v>
      </c>
    </row>
    <row r="3997" spans="1:111" ht="15.6" customHeight="1" x14ac:dyDescent="0.25">
      <c r="A3997" s="1" t="s">
        <v>8026</v>
      </c>
      <c r="B3997" s="1" t="s">
        <v>142</v>
      </c>
      <c r="C3997" s="2">
        <v>44321.105242129626</v>
      </c>
      <c r="D3997" s="2">
        <v>44358</v>
      </c>
      <c r="E3997" s="1" t="s">
        <v>110</v>
      </c>
      <c r="F3997" s="2">
        <v>44468.833333333336</v>
      </c>
      <c r="G3997" s="1" t="s">
        <v>112</v>
      </c>
      <c r="H3997" s="1" t="s">
        <v>112</v>
      </c>
      <c r="I3997" s="1" t="s">
        <v>112</v>
      </c>
      <c r="J3997" s="1" t="s">
        <v>999</v>
      </c>
      <c r="L3997" s="1" t="s">
        <v>634</v>
      </c>
      <c r="N3997" s="1" t="s">
        <v>167</v>
      </c>
      <c r="O3997" s="1" t="s">
        <v>117</v>
      </c>
      <c r="P3997" s="9">
        <v>96950</v>
      </c>
      <c r="Q3997" s="1" t="s">
        <v>118</v>
      </c>
      <c r="S3997" s="1">
        <v>16702358722</v>
      </c>
      <c r="U3997" s="1">
        <v>561720</v>
      </c>
      <c r="V3997" s="1" t="s">
        <v>119</v>
      </c>
      <c r="X3997" s="1" t="s">
        <v>636</v>
      </c>
      <c r="Y3997" s="1" t="s">
        <v>637</v>
      </c>
      <c r="Z3997" s="1" t="s">
        <v>638</v>
      </c>
      <c r="AA3997" s="1" t="s">
        <v>639</v>
      </c>
      <c r="AB3997" s="1" t="s">
        <v>1000</v>
      </c>
      <c r="AD3997" s="1" t="s">
        <v>167</v>
      </c>
      <c r="AE3997" s="1" t="s">
        <v>117</v>
      </c>
      <c r="AF3997" s="9">
        <v>96950</v>
      </c>
      <c r="AG3997" s="1" t="s">
        <v>118</v>
      </c>
      <c r="AI3997" s="1">
        <v>16709890917</v>
      </c>
      <c r="AK3997" s="1" t="s">
        <v>641</v>
      </c>
      <c r="BC3997" s="1" t="str">
        <f>"37-2012.00"</f>
        <v>37-2012.00</v>
      </c>
      <c r="BD3997" s="1" t="s">
        <v>576</v>
      </c>
      <c r="BE3997" s="1" t="s">
        <v>1001</v>
      </c>
      <c r="BF3997" s="1" t="s">
        <v>1002</v>
      </c>
      <c r="BG3997" s="1">
        <v>16</v>
      </c>
      <c r="BI3997" s="2">
        <v>44470</v>
      </c>
      <c r="BJ3997" s="2">
        <v>44834</v>
      </c>
      <c r="BM3997" s="1">
        <v>35</v>
      </c>
      <c r="BN3997" s="1">
        <v>0</v>
      </c>
      <c r="BO3997" s="1">
        <v>7</v>
      </c>
      <c r="BP3997" s="1">
        <v>7</v>
      </c>
      <c r="BQ3997" s="1">
        <v>7</v>
      </c>
      <c r="BR3997" s="1">
        <v>7</v>
      </c>
      <c r="BS3997" s="1">
        <v>7</v>
      </c>
      <c r="BT3997" s="1">
        <v>0</v>
      </c>
      <c r="BU3997" s="1" t="str">
        <f>"9:00 AM"</f>
        <v>9:00 AM</v>
      </c>
      <c r="BV3997" s="1" t="str">
        <f>"5:00 PM"</f>
        <v>5:00 PM</v>
      </c>
      <c r="BW3997" s="1" t="s">
        <v>230</v>
      </c>
      <c r="BX3997" s="1">
        <v>0</v>
      </c>
      <c r="BY3997" s="1">
        <v>3</v>
      </c>
      <c r="BZ3997" s="1" t="s">
        <v>112</v>
      </c>
      <c r="CB3997" s="4" t="s">
        <v>1003</v>
      </c>
      <c r="CC3997" s="1" t="s">
        <v>634</v>
      </c>
      <c r="CE3997" s="1" t="s">
        <v>167</v>
      </c>
      <c r="CF3997" s="1" t="s">
        <v>117</v>
      </c>
      <c r="CG3997" s="1">
        <v>96950</v>
      </c>
      <c r="CH3997" s="3">
        <v>7.59</v>
      </c>
      <c r="CI3997" s="3">
        <v>7.59</v>
      </c>
      <c r="CJ3997" s="3">
        <v>11.39</v>
      </c>
      <c r="CK3997" s="3">
        <v>11.39</v>
      </c>
      <c r="CL3997" s="1" t="s">
        <v>137</v>
      </c>
      <c r="CN3997" s="1" t="s">
        <v>139</v>
      </c>
      <c r="CP3997" s="1" t="s">
        <v>111</v>
      </c>
      <c r="CQ3997" s="1" t="s">
        <v>111</v>
      </c>
      <c r="CR3997" s="1" t="s">
        <v>111</v>
      </c>
      <c r="CS3997" s="1" t="s">
        <v>111</v>
      </c>
      <c r="CT3997" s="1" t="s">
        <v>111</v>
      </c>
      <c r="CU3997" s="1" t="s">
        <v>111</v>
      </c>
      <c r="CV3997" s="1" t="s">
        <v>111</v>
      </c>
      <c r="CW3997" s="1" t="s">
        <v>1004</v>
      </c>
      <c r="CX3997" s="1">
        <v>16709890917</v>
      </c>
      <c r="CY3997" s="1" t="s">
        <v>641</v>
      </c>
      <c r="CZ3997" s="1" t="s">
        <v>645</v>
      </c>
      <c r="DA3997" s="1" t="s">
        <v>111</v>
      </c>
      <c r="DB3997" s="1" t="s">
        <v>112</v>
      </c>
    </row>
    <row r="3998" spans="1:111" ht="15.6" customHeight="1" x14ac:dyDescent="0.25">
      <c r="A3998" s="1" t="s">
        <v>8070</v>
      </c>
      <c r="B3998" s="1" t="s">
        <v>142</v>
      </c>
      <c r="C3998" s="2">
        <v>44363.140385300925</v>
      </c>
      <c r="D3998" s="2">
        <v>44390</v>
      </c>
      <c r="E3998" s="1" t="s">
        <v>180</v>
      </c>
      <c r="G3998" s="1" t="s">
        <v>112</v>
      </c>
      <c r="H3998" s="1" t="s">
        <v>112</v>
      </c>
      <c r="I3998" s="1" t="s">
        <v>112</v>
      </c>
      <c r="J3998" s="1" t="s">
        <v>8071</v>
      </c>
      <c r="K3998" s="1" t="s">
        <v>8072</v>
      </c>
      <c r="L3998" s="1" t="s">
        <v>8073</v>
      </c>
      <c r="N3998" s="1" t="s">
        <v>167</v>
      </c>
      <c r="O3998" s="1" t="s">
        <v>117</v>
      </c>
      <c r="P3998" s="9">
        <v>96950</v>
      </c>
      <c r="Q3998" s="1" t="s">
        <v>118</v>
      </c>
      <c r="S3998" s="1">
        <v>16702356351</v>
      </c>
      <c r="U3998" s="1">
        <v>72251</v>
      </c>
      <c r="V3998" s="1" t="s">
        <v>119</v>
      </c>
      <c r="X3998" s="1" t="s">
        <v>8074</v>
      </c>
      <c r="Y3998" s="1" t="s">
        <v>8075</v>
      </c>
      <c r="Z3998" s="1" t="s">
        <v>8076</v>
      </c>
      <c r="AA3998" s="1" t="s">
        <v>8077</v>
      </c>
      <c r="AB3998" s="1" t="s">
        <v>8073</v>
      </c>
      <c r="AD3998" s="1" t="s">
        <v>167</v>
      </c>
      <c r="AE3998" s="1" t="s">
        <v>117</v>
      </c>
      <c r="AF3998" s="9">
        <v>96950</v>
      </c>
      <c r="AG3998" s="1" t="s">
        <v>118</v>
      </c>
      <c r="AI3998" s="1">
        <v>16702356351</v>
      </c>
      <c r="AK3998" s="1" t="s">
        <v>8078</v>
      </c>
      <c r="BC3998" s="1" t="str">
        <f>"35-1012.00"</f>
        <v>35-1012.00</v>
      </c>
      <c r="BD3998" s="1" t="s">
        <v>1372</v>
      </c>
      <c r="BE3998" s="1" t="s">
        <v>8079</v>
      </c>
      <c r="BF3998" s="1" t="s">
        <v>8080</v>
      </c>
      <c r="BG3998" s="1">
        <v>2</v>
      </c>
      <c r="BI3998" s="2">
        <v>44470</v>
      </c>
      <c r="BJ3998" s="2">
        <v>44834</v>
      </c>
      <c r="BM3998" s="1">
        <v>40</v>
      </c>
      <c r="BN3998" s="1">
        <v>6</v>
      </c>
      <c r="BO3998" s="1">
        <v>7</v>
      </c>
      <c r="BP3998" s="1">
        <v>7</v>
      </c>
      <c r="BQ3998" s="1">
        <v>0</v>
      </c>
      <c r="BR3998" s="1">
        <v>7</v>
      </c>
      <c r="BS3998" s="1">
        <v>7</v>
      </c>
      <c r="BT3998" s="1">
        <v>6</v>
      </c>
      <c r="BU3998" s="1" t="str">
        <f>"7:30 AM"</f>
        <v>7:30 AM</v>
      </c>
      <c r="BV3998" s="1" t="str">
        <f>"2:00 PM"</f>
        <v>2:00 PM</v>
      </c>
      <c r="BW3998" s="1" t="s">
        <v>135</v>
      </c>
      <c r="BX3998" s="1">
        <v>0</v>
      </c>
      <c r="BY3998" s="1">
        <v>12</v>
      </c>
      <c r="BZ3998" s="1" t="s">
        <v>111</v>
      </c>
      <c r="CA3998" s="1">
        <v>21</v>
      </c>
      <c r="CB3998" s="4" t="s">
        <v>8081</v>
      </c>
      <c r="CC3998" s="1" t="s">
        <v>8082</v>
      </c>
      <c r="CE3998" s="1" t="s">
        <v>167</v>
      </c>
      <c r="CF3998" s="1" t="s">
        <v>117</v>
      </c>
      <c r="CG3998" s="1">
        <v>96950</v>
      </c>
      <c r="CH3998" s="3">
        <v>10.039999999999999</v>
      </c>
      <c r="CI3998" s="3">
        <v>10.25</v>
      </c>
      <c r="CJ3998" s="3">
        <v>15.06</v>
      </c>
      <c r="CK3998" s="3">
        <v>15.38</v>
      </c>
      <c r="CL3998" s="1" t="s">
        <v>137</v>
      </c>
      <c r="CM3998" s="1" t="s">
        <v>230</v>
      </c>
      <c r="CN3998" s="1" t="s">
        <v>139</v>
      </c>
      <c r="CP3998" s="1" t="s">
        <v>112</v>
      </c>
      <c r="CQ3998" s="1" t="s">
        <v>111</v>
      </c>
      <c r="CR3998" s="1" t="s">
        <v>112</v>
      </c>
      <c r="CS3998" s="1" t="s">
        <v>111</v>
      </c>
      <c r="CT3998" s="1" t="s">
        <v>138</v>
      </c>
      <c r="CU3998" s="1" t="s">
        <v>111</v>
      </c>
      <c r="CV3998" s="1" t="s">
        <v>138</v>
      </c>
      <c r="CW3998" s="1" t="s">
        <v>8083</v>
      </c>
      <c r="CX3998" s="1">
        <v>16702356351</v>
      </c>
      <c r="CY3998" s="1" t="s">
        <v>8078</v>
      </c>
      <c r="CZ3998" s="1" t="s">
        <v>138</v>
      </c>
      <c r="DA3998" s="1" t="s">
        <v>111</v>
      </c>
      <c r="DB3998" s="1" t="s">
        <v>112</v>
      </c>
      <c r="DC3998" s="1" t="s">
        <v>3706</v>
      </c>
    </row>
    <row r="3999" spans="1:111" ht="15.6" customHeight="1" x14ac:dyDescent="0.25">
      <c r="A3999" s="1" t="s">
        <v>8098</v>
      </c>
      <c r="B3999" s="1" t="s">
        <v>142</v>
      </c>
      <c r="C3999" s="2">
        <v>44355.897271875001</v>
      </c>
      <c r="D3999" s="2">
        <v>44371</v>
      </c>
      <c r="E3999" s="1" t="s">
        <v>110</v>
      </c>
      <c r="F3999" s="2">
        <v>44468.833333333336</v>
      </c>
      <c r="G3999" s="1" t="s">
        <v>111</v>
      </c>
      <c r="H3999" s="1" t="s">
        <v>112</v>
      </c>
      <c r="I3999" s="1" t="s">
        <v>112</v>
      </c>
      <c r="J3999" s="1" t="s">
        <v>7212</v>
      </c>
      <c r="K3999" s="1" t="s">
        <v>8099</v>
      </c>
      <c r="L3999" s="1" t="s">
        <v>410</v>
      </c>
      <c r="N3999" s="1" t="s">
        <v>167</v>
      </c>
      <c r="O3999" s="1" t="s">
        <v>117</v>
      </c>
      <c r="P3999" s="9">
        <v>96950</v>
      </c>
      <c r="Q3999" s="1" t="s">
        <v>118</v>
      </c>
      <c r="S3999" s="1">
        <v>16702336927</v>
      </c>
      <c r="U3999" s="1">
        <v>236220</v>
      </c>
      <c r="V3999" s="1" t="s">
        <v>119</v>
      </c>
      <c r="X3999" s="1" t="s">
        <v>400</v>
      </c>
      <c r="Y3999" s="1" t="s">
        <v>2784</v>
      </c>
      <c r="Z3999" s="1" t="s">
        <v>3352</v>
      </c>
      <c r="AA3999" s="1" t="s">
        <v>171</v>
      </c>
      <c r="AB3999" s="1" t="s">
        <v>2786</v>
      </c>
      <c r="AD3999" s="1" t="s">
        <v>167</v>
      </c>
      <c r="AE3999" s="1" t="s">
        <v>117</v>
      </c>
      <c r="AF3999" s="9">
        <v>96950</v>
      </c>
      <c r="AG3999" s="1" t="s">
        <v>118</v>
      </c>
      <c r="AI3999" s="1">
        <v>16702336927</v>
      </c>
      <c r="AK3999" s="1" t="s">
        <v>1101</v>
      </c>
      <c r="BC3999" s="1" t="str">
        <f>"47-2073.00"</f>
        <v>47-2073.00</v>
      </c>
      <c r="BD3999" s="1" t="s">
        <v>514</v>
      </c>
      <c r="BE3999" s="1" t="s">
        <v>8100</v>
      </c>
      <c r="BF3999" s="1" t="s">
        <v>8101</v>
      </c>
      <c r="BG3999" s="1">
        <v>2</v>
      </c>
      <c r="BI3999" s="2">
        <v>44470</v>
      </c>
      <c r="BJ3999" s="2">
        <v>45565</v>
      </c>
      <c r="BM3999" s="1">
        <v>40</v>
      </c>
      <c r="BN3999" s="1">
        <v>0</v>
      </c>
      <c r="BO3999" s="1">
        <v>8</v>
      </c>
      <c r="BP3999" s="1">
        <v>8</v>
      </c>
      <c r="BQ3999" s="1">
        <v>8</v>
      </c>
      <c r="BR3999" s="1">
        <v>8</v>
      </c>
      <c r="BS3999" s="1">
        <v>8</v>
      </c>
      <c r="BT3999" s="1">
        <v>0</v>
      </c>
      <c r="BU3999" s="1" t="str">
        <f>"7:30 AM"</f>
        <v>7:30 AM</v>
      </c>
      <c r="BV3999" s="1" t="str">
        <f>"4:30 PM"</f>
        <v>4:30 PM</v>
      </c>
      <c r="BW3999" s="1" t="s">
        <v>135</v>
      </c>
      <c r="BX3999" s="1">
        <v>0</v>
      </c>
      <c r="BY3999" s="1">
        <v>24</v>
      </c>
      <c r="BZ3999" s="1" t="s">
        <v>112</v>
      </c>
      <c r="CB3999" s="4" t="s">
        <v>8102</v>
      </c>
      <c r="CC3999" s="1" t="s">
        <v>410</v>
      </c>
      <c r="CE3999" s="1" t="s">
        <v>167</v>
      </c>
      <c r="CF3999" s="1" t="s">
        <v>117</v>
      </c>
      <c r="CG3999" s="1">
        <v>96950</v>
      </c>
      <c r="CH3999" s="3">
        <v>10.44</v>
      </c>
      <c r="CI3999" s="3">
        <v>10.44</v>
      </c>
      <c r="CJ3999" s="3">
        <v>0</v>
      </c>
      <c r="CK3999" s="3">
        <v>0</v>
      </c>
      <c r="CL3999" s="1" t="s">
        <v>137</v>
      </c>
      <c r="CN3999" s="1" t="s">
        <v>139</v>
      </c>
      <c r="CP3999" s="1" t="s">
        <v>112</v>
      </c>
      <c r="CQ3999" s="1" t="s">
        <v>111</v>
      </c>
      <c r="CR3999" s="1" t="s">
        <v>111</v>
      </c>
      <c r="CS3999" s="1" t="s">
        <v>112</v>
      </c>
      <c r="CT3999" s="1" t="s">
        <v>138</v>
      </c>
      <c r="CU3999" s="1" t="s">
        <v>111</v>
      </c>
      <c r="CV3999" s="1" t="s">
        <v>138</v>
      </c>
      <c r="CW3999" s="1" t="s">
        <v>411</v>
      </c>
      <c r="CX3999" s="1">
        <v>16702336927</v>
      </c>
      <c r="CY3999" s="1" t="s">
        <v>1101</v>
      </c>
      <c r="CZ3999" s="1" t="s">
        <v>138</v>
      </c>
      <c r="DA3999" s="1" t="s">
        <v>112</v>
      </c>
      <c r="DB3999" s="1" t="s">
        <v>112</v>
      </c>
    </row>
    <row r="4000" spans="1:111" ht="15.6" customHeight="1" x14ac:dyDescent="0.25">
      <c r="A4000" s="1" t="s">
        <v>8147</v>
      </c>
      <c r="B4000" s="1" t="s">
        <v>142</v>
      </c>
      <c r="C4000" s="2">
        <v>44371.239621643515</v>
      </c>
      <c r="D4000" s="2">
        <v>44406</v>
      </c>
      <c r="E4000" s="1" t="s">
        <v>180</v>
      </c>
      <c r="G4000" s="1" t="s">
        <v>111</v>
      </c>
      <c r="H4000" s="1" t="s">
        <v>112</v>
      </c>
      <c r="I4000" s="1" t="s">
        <v>112</v>
      </c>
      <c r="J4000" s="1" t="s">
        <v>4168</v>
      </c>
      <c r="K4000" s="1" t="s">
        <v>4169</v>
      </c>
      <c r="L4000" s="1" t="s">
        <v>4170</v>
      </c>
      <c r="N4000" s="1" t="s">
        <v>167</v>
      </c>
      <c r="O4000" s="1" t="s">
        <v>117</v>
      </c>
      <c r="P4000" s="9">
        <v>96950</v>
      </c>
      <c r="Q4000" s="1" t="s">
        <v>118</v>
      </c>
      <c r="S4000" s="1">
        <v>16704837420</v>
      </c>
      <c r="U4000" s="1">
        <v>7225</v>
      </c>
      <c r="V4000" s="1" t="s">
        <v>119</v>
      </c>
      <c r="X4000" s="1" t="s">
        <v>2357</v>
      </c>
      <c r="Y4000" s="1" t="s">
        <v>2358</v>
      </c>
      <c r="AA4000" s="1" t="s">
        <v>1184</v>
      </c>
      <c r="AB4000" s="1" t="s">
        <v>4171</v>
      </c>
      <c r="AD4000" s="1" t="s">
        <v>167</v>
      </c>
      <c r="AE4000" s="1" t="s">
        <v>117</v>
      </c>
      <c r="AF4000" s="9">
        <v>96950</v>
      </c>
      <c r="AG4000" s="1" t="s">
        <v>118</v>
      </c>
      <c r="AI4000" s="1">
        <v>16704830001</v>
      </c>
      <c r="AK4000" s="1" t="s">
        <v>2361</v>
      </c>
      <c r="BC4000" s="1" t="str">
        <f>"35-2014.00"</f>
        <v>35-2014.00</v>
      </c>
      <c r="BD4000" s="1" t="s">
        <v>152</v>
      </c>
      <c r="BE4000" s="1" t="s">
        <v>4172</v>
      </c>
      <c r="BF4000" s="1" t="s">
        <v>154</v>
      </c>
      <c r="BG4000" s="1">
        <v>1</v>
      </c>
      <c r="BI4000" s="2">
        <v>44470</v>
      </c>
      <c r="BJ4000" s="2">
        <v>44834</v>
      </c>
      <c r="BM4000" s="1">
        <v>40</v>
      </c>
      <c r="BN4000" s="1">
        <v>0</v>
      </c>
      <c r="BO4000" s="1">
        <v>8</v>
      </c>
      <c r="BP4000" s="1">
        <v>0</v>
      </c>
      <c r="BQ4000" s="1">
        <v>8</v>
      </c>
      <c r="BR4000" s="1">
        <v>8</v>
      </c>
      <c r="BS4000" s="1">
        <v>8</v>
      </c>
      <c r="BT4000" s="1">
        <v>8</v>
      </c>
      <c r="BU4000" s="1" t="str">
        <f>"10:00 AM"</f>
        <v>10:00 AM</v>
      </c>
      <c r="BV4000" s="1" t="str">
        <f>"8:00 PM"</f>
        <v>8:00 PM</v>
      </c>
      <c r="BW4000" s="1" t="s">
        <v>135</v>
      </c>
      <c r="BX4000" s="1">
        <v>0</v>
      </c>
      <c r="BY4000" s="1">
        <v>12</v>
      </c>
      <c r="BZ4000" s="1" t="s">
        <v>112</v>
      </c>
      <c r="CB4000" s="1" t="s">
        <v>4173</v>
      </c>
      <c r="CC4000" s="1" t="s">
        <v>4174</v>
      </c>
      <c r="CE4000" s="1" t="s">
        <v>116</v>
      </c>
      <c r="CF4000" s="1" t="s">
        <v>117</v>
      </c>
      <c r="CG4000" s="1">
        <v>96950</v>
      </c>
      <c r="CH4000" s="3">
        <v>8.68</v>
      </c>
      <c r="CI4000" s="3">
        <v>8.68</v>
      </c>
      <c r="CJ4000" s="3">
        <v>13.02</v>
      </c>
      <c r="CK4000" s="3">
        <v>13.02</v>
      </c>
      <c r="CL4000" s="1" t="s">
        <v>137</v>
      </c>
      <c r="CN4000" s="1" t="s">
        <v>139</v>
      </c>
      <c r="CP4000" s="1" t="s">
        <v>112</v>
      </c>
      <c r="CQ4000" s="1" t="s">
        <v>111</v>
      </c>
      <c r="CR4000" s="1" t="s">
        <v>112</v>
      </c>
      <c r="CS4000" s="1" t="s">
        <v>112</v>
      </c>
      <c r="CT4000" s="1" t="s">
        <v>138</v>
      </c>
      <c r="CU4000" s="1" t="s">
        <v>138</v>
      </c>
      <c r="CV4000" s="1" t="s">
        <v>138</v>
      </c>
      <c r="CW4000" s="1" t="s">
        <v>4175</v>
      </c>
      <c r="CX4000" s="1">
        <v>16704837420</v>
      </c>
      <c r="CY4000" s="1" t="s">
        <v>4176</v>
      </c>
      <c r="CZ4000" s="1" t="s">
        <v>138</v>
      </c>
      <c r="DA4000" s="1" t="s">
        <v>111</v>
      </c>
      <c r="DB4000" s="1" t="s">
        <v>112</v>
      </c>
    </row>
    <row r="4001" spans="1:107" ht="15.6" customHeight="1" x14ac:dyDescent="0.25">
      <c r="A4001" s="1" t="s">
        <v>8370</v>
      </c>
      <c r="B4001" s="1" t="s">
        <v>142</v>
      </c>
      <c r="C4001" s="2">
        <v>44384.405184027775</v>
      </c>
      <c r="D4001" s="2">
        <v>44412</v>
      </c>
      <c r="E4001" s="1" t="s">
        <v>110</v>
      </c>
      <c r="F4001" s="2">
        <v>44468.833333333336</v>
      </c>
      <c r="G4001" s="1" t="s">
        <v>111</v>
      </c>
      <c r="H4001" s="1" t="s">
        <v>112</v>
      </c>
      <c r="I4001" s="1" t="s">
        <v>112</v>
      </c>
      <c r="J4001" s="1" t="s">
        <v>2577</v>
      </c>
      <c r="K4001" s="1" t="s">
        <v>2578</v>
      </c>
      <c r="L4001" s="1" t="s">
        <v>2579</v>
      </c>
      <c r="M4001" s="1" t="s">
        <v>1130</v>
      </c>
      <c r="N4001" s="1" t="s">
        <v>116</v>
      </c>
      <c r="O4001" s="1" t="s">
        <v>117</v>
      </c>
      <c r="P4001" s="9">
        <v>96950</v>
      </c>
      <c r="Q4001" s="1" t="s">
        <v>118</v>
      </c>
      <c r="R4001" s="1" t="s">
        <v>8371</v>
      </c>
      <c r="S4001" s="1">
        <v>16709898771</v>
      </c>
      <c r="U4001" s="1">
        <v>236116</v>
      </c>
      <c r="V4001" s="1" t="s">
        <v>119</v>
      </c>
      <c r="X4001" s="1" t="s">
        <v>3354</v>
      </c>
      <c r="Y4001" s="1" t="s">
        <v>3355</v>
      </c>
      <c r="Z4001" s="1" t="s">
        <v>2019</v>
      </c>
      <c r="AA4001" s="1" t="s">
        <v>357</v>
      </c>
      <c r="AB4001" s="1" t="s">
        <v>2579</v>
      </c>
      <c r="AC4001" s="1" t="s">
        <v>1130</v>
      </c>
      <c r="AD4001" s="1" t="s">
        <v>116</v>
      </c>
      <c r="AE4001" s="1" t="s">
        <v>117</v>
      </c>
      <c r="AF4001" s="9">
        <v>96950</v>
      </c>
      <c r="AG4001" s="1" t="s">
        <v>118</v>
      </c>
      <c r="AH4001" s="1" t="s">
        <v>117</v>
      </c>
      <c r="AI4001" s="1">
        <v>16709898771</v>
      </c>
      <c r="AK4001" s="1" t="s">
        <v>2581</v>
      </c>
      <c r="BC4001" s="1" t="str">
        <f>"51-7011.00"</f>
        <v>51-7011.00</v>
      </c>
      <c r="BD4001" s="1" t="s">
        <v>1587</v>
      </c>
      <c r="BE4001" s="1" t="s">
        <v>8372</v>
      </c>
      <c r="BF4001" s="1" t="s">
        <v>8373</v>
      </c>
      <c r="BG4001" s="1">
        <v>6</v>
      </c>
      <c r="BI4001" s="2">
        <v>44470</v>
      </c>
      <c r="BJ4001" s="2">
        <v>44834</v>
      </c>
      <c r="BM4001" s="1">
        <v>40</v>
      </c>
      <c r="BN4001" s="1">
        <v>0</v>
      </c>
      <c r="BO4001" s="1">
        <v>8</v>
      </c>
      <c r="BP4001" s="1">
        <v>8</v>
      </c>
      <c r="BQ4001" s="1">
        <v>8</v>
      </c>
      <c r="BR4001" s="1">
        <v>8</v>
      </c>
      <c r="BS4001" s="1">
        <v>8</v>
      </c>
      <c r="BT4001" s="1">
        <v>0</v>
      </c>
      <c r="BU4001" s="1" t="str">
        <f>"8:00 AM"</f>
        <v>8:00 AM</v>
      </c>
      <c r="BV4001" s="1" t="str">
        <f>"5:00 PM"</f>
        <v>5:00 PM</v>
      </c>
      <c r="BW4001" s="1" t="s">
        <v>135</v>
      </c>
      <c r="BX4001" s="1">
        <v>0</v>
      </c>
      <c r="BY4001" s="1">
        <v>12</v>
      </c>
      <c r="BZ4001" s="1" t="s">
        <v>112</v>
      </c>
      <c r="CB4001" s="1" t="s">
        <v>8374</v>
      </c>
      <c r="CC4001" s="1" t="s">
        <v>8375</v>
      </c>
      <c r="CD4001" s="1" t="s">
        <v>1130</v>
      </c>
      <c r="CE4001" s="1" t="s">
        <v>116</v>
      </c>
      <c r="CF4001" s="1" t="s">
        <v>117</v>
      </c>
      <c r="CG4001" s="1">
        <v>96950</v>
      </c>
      <c r="CH4001" s="3">
        <v>12.84</v>
      </c>
      <c r="CI4001" s="3">
        <v>13.5</v>
      </c>
      <c r="CJ4001" s="3">
        <v>0</v>
      </c>
      <c r="CK4001" s="3">
        <v>0</v>
      </c>
      <c r="CL4001" s="1" t="s">
        <v>137</v>
      </c>
      <c r="CM4001" s="1" t="s">
        <v>138</v>
      </c>
      <c r="CN4001" s="1" t="s">
        <v>218</v>
      </c>
      <c r="CP4001" s="1" t="s">
        <v>112</v>
      </c>
      <c r="CQ4001" s="1" t="s">
        <v>111</v>
      </c>
      <c r="CR4001" s="1" t="s">
        <v>111</v>
      </c>
      <c r="CS4001" s="1" t="s">
        <v>112</v>
      </c>
      <c r="CT4001" s="1" t="s">
        <v>138</v>
      </c>
      <c r="CU4001" s="1" t="s">
        <v>111</v>
      </c>
      <c r="CV4001" s="1" t="s">
        <v>138</v>
      </c>
      <c r="CW4001" s="1" t="s">
        <v>1324</v>
      </c>
      <c r="CX4001" s="1">
        <v>16709898771</v>
      </c>
      <c r="CY4001" s="1" t="s">
        <v>2581</v>
      </c>
      <c r="CZ4001" s="1" t="s">
        <v>138</v>
      </c>
      <c r="DA4001" s="1" t="s">
        <v>111</v>
      </c>
      <c r="DB4001" s="1" t="s">
        <v>112</v>
      </c>
    </row>
    <row r="4002" spans="1:107" ht="15.6" customHeight="1" x14ac:dyDescent="0.25">
      <c r="A4002" s="1" t="s">
        <v>8376</v>
      </c>
      <c r="B4002" s="1" t="s">
        <v>142</v>
      </c>
      <c r="C4002" s="2">
        <v>44390.453801388889</v>
      </c>
      <c r="D4002" s="2">
        <v>44390</v>
      </c>
      <c r="E4002" s="1" t="s">
        <v>110</v>
      </c>
      <c r="F4002" s="2">
        <v>44468.833333333336</v>
      </c>
      <c r="G4002" s="1" t="s">
        <v>112</v>
      </c>
      <c r="H4002" s="1" t="s">
        <v>112</v>
      </c>
      <c r="I4002" s="1" t="s">
        <v>112</v>
      </c>
      <c r="J4002" s="1" t="s">
        <v>8377</v>
      </c>
      <c r="K4002" s="1" t="s">
        <v>6539</v>
      </c>
      <c r="L4002" s="1" t="s">
        <v>6540</v>
      </c>
      <c r="M4002" s="1" t="s">
        <v>6541</v>
      </c>
      <c r="N4002" s="1" t="s">
        <v>116</v>
      </c>
      <c r="O4002" s="1" t="s">
        <v>117</v>
      </c>
      <c r="P4002" s="9">
        <v>96950</v>
      </c>
      <c r="Q4002" s="1" t="s">
        <v>118</v>
      </c>
      <c r="R4002" s="1" t="s">
        <v>117</v>
      </c>
      <c r="S4002" s="1">
        <v>16702350467</v>
      </c>
      <c r="U4002" s="1">
        <v>445110</v>
      </c>
      <c r="V4002" s="1" t="s">
        <v>119</v>
      </c>
      <c r="X4002" s="1" t="s">
        <v>6542</v>
      </c>
      <c r="Y4002" s="1" t="s">
        <v>6543</v>
      </c>
      <c r="Z4002" s="1" t="s">
        <v>138</v>
      </c>
      <c r="AA4002" s="1" t="s">
        <v>245</v>
      </c>
      <c r="AB4002" s="1" t="s">
        <v>6540</v>
      </c>
      <c r="AC4002" s="1" t="s">
        <v>6541</v>
      </c>
      <c r="AD4002" s="1" t="s">
        <v>116</v>
      </c>
      <c r="AE4002" s="1" t="s">
        <v>117</v>
      </c>
      <c r="AF4002" s="9">
        <v>96950</v>
      </c>
      <c r="AG4002" s="1" t="s">
        <v>118</v>
      </c>
      <c r="AH4002" s="1" t="s">
        <v>117</v>
      </c>
      <c r="AI4002" s="1">
        <v>16702350467</v>
      </c>
      <c r="AK4002" s="1" t="s">
        <v>6544</v>
      </c>
      <c r="BC4002" s="1" t="str">
        <f>"41-1011.00"</f>
        <v>41-1011.00</v>
      </c>
      <c r="BD4002" s="1" t="s">
        <v>975</v>
      </c>
      <c r="BE4002" s="1" t="s">
        <v>8378</v>
      </c>
      <c r="BF4002" s="1" t="s">
        <v>977</v>
      </c>
      <c r="BG4002" s="1">
        <v>2</v>
      </c>
      <c r="BI4002" s="2">
        <v>44470</v>
      </c>
      <c r="BJ4002" s="2">
        <v>44834</v>
      </c>
      <c r="BM4002" s="1">
        <v>40</v>
      </c>
      <c r="BN4002" s="1">
        <v>0</v>
      </c>
      <c r="BO4002" s="1">
        <v>8</v>
      </c>
      <c r="BP4002" s="1">
        <v>8</v>
      </c>
      <c r="BQ4002" s="1">
        <v>8</v>
      </c>
      <c r="BR4002" s="1">
        <v>8</v>
      </c>
      <c r="BS4002" s="1">
        <v>8</v>
      </c>
      <c r="BT4002" s="1">
        <v>0</v>
      </c>
      <c r="BU4002" s="1" t="str">
        <f>"8:00 AM"</f>
        <v>8:00 AM</v>
      </c>
      <c r="BV4002" s="1" t="str">
        <f>"5:00 PM"</f>
        <v>5:00 PM</v>
      </c>
      <c r="BW4002" s="1" t="s">
        <v>135</v>
      </c>
      <c r="BX4002" s="1">
        <v>0</v>
      </c>
      <c r="BY4002" s="1">
        <v>12</v>
      </c>
      <c r="BZ4002" s="1" t="s">
        <v>111</v>
      </c>
      <c r="CA4002" s="1">
        <v>2</v>
      </c>
      <c r="CB4002" s="1" t="s">
        <v>8379</v>
      </c>
      <c r="CC4002" s="1" t="s">
        <v>6540</v>
      </c>
      <c r="CD4002" s="1" t="s">
        <v>6541</v>
      </c>
      <c r="CE4002" s="1" t="s">
        <v>116</v>
      </c>
      <c r="CF4002" s="1" t="s">
        <v>117</v>
      </c>
      <c r="CG4002" s="1">
        <v>96950</v>
      </c>
      <c r="CH4002" s="3">
        <v>10.050000000000001</v>
      </c>
      <c r="CI4002" s="3">
        <v>10.050000000000001</v>
      </c>
      <c r="CJ4002" s="3">
        <v>15.08</v>
      </c>
      <c r="CK4002" s="3">
        <v>15.08</v>
      </c>
      <c r="CL4002" s="1" t="s">
        <v>1999</v>
      </c>
      <c r="CM4002" s="1" t="s">
        <v>138</v>
      </c>
      <c r="CN4002" s="1" t="s">
        <v>139</v>
      </c>
      <c r="CP4002" s="1" t="s">
        <v>112</v>
      </c>
      <c r="CQ4002" s="1" t="s">
        <v>111</v>
      </c>
      <c r="CR4002" s="1" t="s">
        <v>112</v>
      </c>
      <c r="CS4002" s="1" t="s">
        <v>111</v>
      </c>
      <c r="CT4002" s="1" t="s">
        <v>138</v>
      </c>
      <c r="CU4002" s="1" t="s">
        <v>111</v>
      </c>
      <c r="CV4002" s="1" t="s">
        <v>138</v>
      </c>
      <c r="CW4002" s="1" t="s">
        <v>6547</v>
      </c>
      <c r="CX4002" s="1">
        <v>16702350467</v>
      </c>
      <c r="CY4002" s="1" t="s">
        <v>6544</v>
      </c>
      <c r="CZ4002" s="1" t="s">
        <v>138</v>
      </c>
      <c r="DA4002" s="1" t="s">
        <v>111</v>
      </c>
      <c r="DB4002" s="1" t="s">
        <v>112</v>
      </c>
    </row>
    <row r="4003" spans="1:107" ht="15.6" customHeight="1" x14ac:dyDescent="0.25">
      <c r="A4003" s="1" t="s">
        <v>8390</v>
      </c>
      <c r="B4003" s="1" t="s">
        <v>142</v>
      </c>
      <c r="C4003" s="2">
        <v>44365.134474999999</v>
      </c>
      <c r="D4003" s="2">
        <v>44418</v>
      </c>
      <c r="E4003" s="1" t="s">
        <v>180</v>
      </c>
      <c r="G4003" s="1" t="s">
        <v>111</v>
      </c>
      <c r="H4003" s="1" t="s">
        <v>112</v>
      </c>
      <c r="I4003" s="1" t="s">
        <v>112</v>
      </c>
      <c r="J4003" s="1" t="s">
        <v>8391</v>
      </c>
      <c r="K4003" s="1" t="s">
        <v>8392</v>
      </c>
      <c r="L4003" s="1" t="s">
        <v>8393</v>
      </c>
      <c r="N4003" s="1" t="s">
        <v>116</v>
      </c>
      <c r="O4003" s="1" t="s">
        <v>117</v>
      </c>
      <c r="P4003" s="9">
        <v>96950</v>
      </c>
      <c r="Q4003" s="1" t="s">
        <v>118</v>
      </c>
      <c r="S4003" s="1">
        <v>16702345155</v>
      </c>
      <c r="U4003" s="1">
        <v>53242</v>
      </c>
      <c r="V4003" s="1" t="s">
        <v>119</v>
      </c>
      <c r="X4003" s="1" t="s">
        <v>8394</v>
      </c>
      <c r="Y4003" s="1" t="s">
        <v>7047</v>
      </c>
      <c r="AA4003" s="1" t="s">
        <v>3886</v>
      </c>
      <c r="AB4003" s="1" t="s">
        <v>8393</v>
      </c>
      <c r="AD4003" s="1" t="s">
        <v>116</v>
      </c>
      <c r="AE4003" s="1" t="s">
        <v>117</v>
      </c>
      <c r="AF4003" s="9">
        <v>96950</v>
      </c>
      <c r="AG4003" s="1" t="s">
        <v>118</v>
      </c>
      <c r="AI4003" s="1">
        <v>16702345155</v>
      </c>
      <c r="AK4003" s="1" t="s">
        <v>8395</v>
      </c>
      <c r="BC4003" s="1" t="str">
        <f>"41-2031.00"</f>
        <v>41-2031.00</v>
      </c>
      <c r="BD4003" s="1" t="s">
        <v>743</v>
      </c>
      <c r="BE4003" s="1" t="s">
        <v>8396</v>
      </c>
      <c r="BF4003" s="1" t="s">
        <v>8397</v>
      </c>
      <c r="BG4003" s="1">
        <v>1</v>
      </c>
      <c r="BI4003" s="2">
        <v>44470</v>
      </c>
      <c r="BJ4003" s="2">
        <v>45565</v>
      </c>
      <c r="BM4003" s="1">
        <v>40</v>
      </c>
      <c r="BN4003" s="1">
        <v>0</v>
      </c>
      <c r="BO4003" s="1">
        <v>8</v>
      </c>
      <c r="BP4003" s="1">
        <v>8</v>
      </c>
      <c r="BQ4003" s="1">
        <v>8</v>
      </c>
      <c r="BR4003" s="1">
        <v>8</v>
      </c>
      <c r="BS4003" s="1">
        <v>8</v>
      </c>
      <c r="BT4003" s="1">
        <v>0</v>
      </c>
      <c r="BU4003" s="1" t="str">
        <f>"8:00 AM"</f>
        <v>8:00 AM</v>
      </c>
      <c r="BV4003" s="1" t="str">
        <f>"5:00 PM"</f>
        <v>5:00 PM</v>
      </c>
      <c r="BW4003" s="1" t="s">
        <v>135</v>
      </c>
      <c r="BX4003" s="1">
        <v>0</v>
      </c>
      <c r="BY4003" s="1">
        <v>12</v>
      </c>
      <c r="BZ4003" s="1" t="s">
        <v>112</v>
      </c>
      <c r="CB4003" s="1" t="s">
        <v>8398</v>
      </c>
      <c r="CC4003" s="1" t="s">
        <v>8399</v>
      </c>
      <c r="CD4003" s="1" t="s">
        <v>818</v>
      </c>
      <c r="CE4003" s="1" t="s">
        <v>167</v>
      </c>
      <c r="CF4003" s="1" t="s">
        <v>117</v>
      </c>
      <c r="CG4003" s="1">
        <v>96950</v>
      </c>
      <c r="CH4003" s="3">
        <v>8.7100000000000009</v>
      </c>
      <c r="CI4003" s="3">
        <v>9</v>
      </c>
      <c r="CJ4003" s="3">
        <v>13.06</v>
      </c>
      <c r="CK4003" s="3">
        <v>13.5</v>
      </c>
      <c r="CL4003" s="1" t="s">
        <v>137</v>
      </c>
      <c r="CN4003" s="1" t="s">
        <v>139</v>
      </c>
      <c r="CP4003" s="1" t="s">
        <v>112</v>
      </c>
      <c r="CQ4003" s="1" t="s">
        <v>111</v>
      </c>
      <c r="CR4003" s="1" t="s">
        <v>112</v>
      </c>
      <c r="CS4003" s="1" t="s">
        <v>111</v>
      </c>
      <c r="CT4003" s="1" t="s">
        <v>138</v>
      </c>
      <c r="CU4003" s="1" t="s">
        <v>138</v>
      </c>
      <c r="CV4003" s="1" t="s">
        <v>138</v>
      </c>
      <c r="CW4003" s="1" t="s">
        <v>8400</v>
      </c>
      <c r="CX4003" s="1">
        <v>16702345155</v>
      </c>
      <c r="CY4003" s="1" t="s">
        <v>8395</v>
      </c>
      <c r="CZ4003" s="1" t="s">
        <v>8401</v>
      </c>
      <c r="DA4003" s="1" t="s">
        <v>111</v>
      </c>
      <c r="DB4003" s="1" t="s">
        <v>112</v>
      </c>
    </row>
    <row r="4004" spans="1:107" ht="15.6" customHeight="1" x14ac:dyDescent="0.25">
      <c r="A4004" s="1" t="s">
        <v>8523</v>
      </c>
      <c r="B4004" s="1" t="s">
        <v>142</v>
      </c>
      <c r="C4004" s="2">
        <v>44095.913026388887</v>
      </c>
      <c r="D4004" s="2">
        <v>44155</v>
      </c>
      <c r="E4004" s="1" t="s">
        <v>180</v>
      </c>
      <c r="G4004" s="1" t="s">
        <v>112</v>
      </c>
      <c r="H4004" s="1" t="s">
        <v>112</v>
      </c>
      <c r="I4004" s="1" t="s">
        <v>112</v>
      </c>
      <c r="J4004" s="1" t="s">
        <v>8524</v>
      </c>
      <c r="L4004" s="1" t="s">
        <v>2135</v>
      </c>
      <c r="M4004" s="1" t="s">
        <v>2136</v>
      </c>
      <c r="N4004" s="1" t="s">
        <v>167</v>
      </c>
      <c r="O4004" s="1" t="s">
        <v>8525</v>
      </c>
      <c r="P4004" s="9">
        <v>96950</v>
      </c>
      <c r="Q4004" s="1" t="s">
        <v>118</v>
      </c>
      <c r="R4004" s="1" t="s">
        <v>1856</v>
      </c>
      <c r="S4004" s="1">
        <v>16702352653</v>
      </c>
      <c r="T4004" s="1">
        <v>324</v>
      </c>
      <c r="U4004" s="1">
        <v>424490</v>
      </c>
      <c r="V4004" s="1" t="s">
        <v>119</v>
      </c>
      <c r="X4004" s="1" t="s">
        <v>2138</v>
      </c>
      <c r="Y4004" s="1" t="s">
        <v>2139</v>
      </c>
      <c r="Z4004" s="1" t="s">
        <v>2140</v>
      </c>
      <c r="AA4004" s="1" t="s">
        <v>2141</v>
      </c>
      <c r="AB4004" s="1" t="s">
        <v>2135</v>
      </c>
      <c r="AC4004" s="1" t="s">
        <v>8526</v>
      </c>
      <c r="AD4004" s="1" t="s">
        <v>167</v>
      </c>
      <c r="AE4004" s="1" t="s">
        <v>117</v>
      </c>
      <c r="AF4004" s="9">
        <v>96950</v>
      </c>
      <c r="AG4004" s="1" t="s">
        <v>118</v>
      </c>
      <c r="AH4004" s="1" t="s">
        <v>1856</v>
      </c>
      <c r="AI4004" s="1">
        <v>16702352653</v>
      </c>
      <c r="AJ4004" s="1">
        <v>324</v>
      </c>
      <c r="AK4004" s="1" t="s">
        <v>2142</v>
      </c>
      <c r="BC4004" s="1" t="str">
        <f>"43-3031.00"</f>
        <v>43-3031.00</v>
      </c>
      <c r="BD4004" s="1" t="s">
        <v>389</v>
      </c>
      <c r="BE4004" s="1" t="s">
        <v>8527</v>
      </c>
      <c r="BF4004" s="1" t="s">
        <v>763</v>
      </c>
      <c r="BG4004" s="1">
        <v>1</v>
      </c>
      <c r="BI4004" s="2">
        <v>44197</v>
      </c>
      <c r="BJ4004" s="2">
        <v>44561</v>
      </c>
      <c r="BM4004" s="1">
        <v>40</v>
      </c>
      <c r="BN4004" s="1">
        <v>0</v>
      </c>
      <c r="BO4004" s="1">
        <v>8</v>
      </c>
      <c r="BP4004" s="1">
        <v>8</v>
      </c>
      <c r="BQ4004" s="1">
        <v>8</v>
      </c>
      <c r="BR4004" s="1">
        <v>8</v>
      </c>
      <c r="BS4004" s="1">
        <v>8</v>
      </c>
      <c r="BT4004" s="1">
        <v>0</v>
      </c>
      <c r="BU4004" s="1" t="str">
        <f>"8:00 AM"</f>
        <v>8:00 AM</v>
      </c>
      <c r="BV4004" s="1" t="str">
        <f>"5:00 PM"</f>
        <v>5:00 PM</v>
      </c>
      <c r="BW4004" s="1" t="s">
        <v>392</v>
      </c>
      <c r="BX4004" s="1">
        <v>0</v>
      </c>
      <c r="BY4004" s="1">
        <v>12</v>
      </c>
      <c r="BZ4004" s="1" t="s">
        <v>112</v>
      </c>
      <c r="CA4004" s="1">
        <v>0</v>
      </c>
      <c r="CB4004" s="1" t="s">
        <v>8528</v>
      </c>
      <c r="CC4004" s="1" t="s">
        <v>2135</v>
      </c>
      <c r="CD4004" s="1" t="s">
        <v>2136</v>
      </c>
      <c r="CE4004" s="1" t="s">
        <v>167</v>
      </c>
      <c r="CF4004" s="1" t="s">
        <v>117</v>
      </c>
      <c r="CG4004" s="1">
        <v>96950</v>
      </c>
      <c r="CH4004" s="3">
        <v>13.9</v>
      </c>
      <c r="CI4004" s="3">
        <v>15</v>
      </c>
      <c r="CJ4004" s="3">
        <v>20.85</v>
      </c>
      <c r="CK4004" s="3">
        <v>22.5</v>
      </c>
      <c r="CL4004" s="1" t="s">
        <v>137</v>
      </c>
      <c r="CM4004" s="1" t="s">
        <v>138</v>
      </c>
      <c r="CN4004" s="1" t="s">
        <v>139</v>
      </c>
      <c r="CP4004" s="1" t="s">
        <v>112</v>
      </c>
      <c r="CQ4004" s="1" t="s">
        <v>111</v>
      </c>
      <c r="CR4004" s="1" t="s">
        <v>112</v>
      </c>
      <c r="CS4004" s="1" t="s">
        <v>111</v>
      </c>
      <c r="CT4004" s="1" t="s">
        <v>138</v>
      </c>
      <c r="CU4004" s="1" t="s">
        <v>111</v>
      </c>
      <c r="CV4004" s="1" t="s">
        <v>138</v>
      </c>
      <c r="CW4004" s="1" t="s">
        <v>2147</v>
      </c>
      <c r="CX4004" s="1">
        <v>16702352653</v>
      </c>
      <c r="CY4004" s="1" t="s">
        <v>2148</v>
      </c>
      <c r="CZ4004" s="1" t="s">
        <v>380</v>
      </c>
      <c r="DA4004" s="1" t="s">
        <v>111</v>
      </c>
      <c r="DB4004" s="1" t="s">
        <v>112</v>
      </c>
    </row>
    <row r="4005" spans="1:107" ht="15.6" customHeight="1" x14ac:dyDescent="0.25">
      <c r="A4005" s="1" t="s">
        <v>8529</v>
      </c>
      <c r="B4005" s="1" t="s">
        <v>142</v>
      </c>
      <c r="C4005" s="2">
        <v>44068.103547106482</v>
      </c>
      <c r="D4005" s="2">
        <v>44116</v>
      </c>
      <c r="E4005" s="1" t="s">
        <v>180</v>
      </c>
      <c r="G4005" s="1" t="s">
        <v>112</v>
      </c>
      <c r="H4005" s="1" t="s">
        <v>112</v>
      </c>
      <c r="I4005" s="1" t="s">
        <v>112</v>
      </c>
      <c r="J4005" s="1" t="s">
        <v>8530</v>
      </c>
      <c r="K4005" s="1" t="s">
        <v>8531</v>
      </c>
      <c r="L4005" s="1" t="s">
        <v>8532</v>
      </c>
      <c r="N4005" s="1" t="s">
        <v>116</v>
      </c>
      <c r="O4005" s="1" t="s">
        <v>117</v>
      </c>
      <c r="P4005" s="9">
        <v>96950</v>
      </c>
      <c r="Q4005" s="1" t="s">
        <v>118</v>
      </c>
      <c r="S4005" s="1">
        <v>16702348011</v>
      </c>
      <c r="U4005" s="1">
        <v>445110</v>
      </c>
      <c r="V4005" s="1" t="s">
        <v>119</v>
      </c>
      <c r="X4005" s="1" t="s">
        <v>4427</v>
      </c>
      <c r="Y4005" s="1" t="s">
        <v>5631</v>
      </c>
      <c r="AA4005" s="1" t="s">
        <v>245</v>
      </c>
      <c r="AB4005" s="1" t="s">
        <v>8532</v>
      </c>
      <c r="AD4005" s="1" t="s">
        <v>116</v>
      </c>
      <c r="AE4005" s="1" t="s">
        <v>117</v>
      </c>
      <c r="AF4005" s="9">
        <v>96950</v>
      </c>
      <c r="AG4005" s="1" t="s">
        <v>118</v>
      </c>
      <c r="AI4005" s="1">
        <v>16702348011</v>
      </c>
      <c r="AK4005" s="1" t="s">
        <v>8533</v>
      </c>
      <c r="BC4005" s="1" t="str">
        <f>"53-3031.00"</f>
        <v>53-3031.00</v>
      </c>
      <c r="BD4005" s="1" t="s">
        <v>3272</v>
      </c>
      <c r="BE4005" s="1" t="s">
        <v>8534</v>
      </c>
      <c r="BF4005" s="1" t="s">
        <v>8535</v>
      </c>
      <c r="BG4005" s="1">
        <v>2</v>
      </c>
      <c r="BI4005" s="2">
        <v>44105</v>
      </c>
      <c r="BJ4005" s="2">
        <v>44469</v>
      </c>
      <c r="BM4005" s="1">
        <v>35</v>
      </c>
      <c r="BN4005" s="1">
        <v>5</v>
      </c>
      <c r="BO4005" s="1">
        <v>5</v>
      </c>
      <c r="BP4005" s="1">
        <v>5</v>
      </c>
      <c r="BQ4005" s="1">
        <v>5</v>
      </c>
      <c r="BR4005" s="1">
        <v>5</v>
      </c>
      <c r="BS4005" s="1">
        <v>5</v>
      </c>
      <c r="BT4005" s="1">
        <v>5</v>
      </c>
      <c r="BU4005" s="1" t="str">
        <f>"9:00 AM"</f>
        <v>9:00 AM</v>
      </c>
      <c r="BV4005" s="1" t="str">
        <f>"3:00 PM"</f>
        <v>3:00 PM</v>
      </c>
      <c r="BW4005" s="1" t="s">
        <v>135</v>
      </c>
      <c r="BX4005" s="1">
        <v>0</v>
      </c>
      <c r="BY4005" s="1">
        <v>12</v>
      </c>
      <c r="BZ4005" s="1" t="s">
        <v>112</v>
      </c>
      <c r="CA4005" s="1">
        <v>0</v>
      </c>
      <c r="CB4005" s="4" t="s">
        <v>8536</v>
      </c>
      <c r="CC4005" s="1" t="s">
        <v>8532</v>
      </c>
      <c r="CE4005" s="1" t="s">
        <v>116</v>
      </c>
      <c r="CF4005" s="1" t="s">
        <v>117</v>
      </c>
      <c r="CG4005" s="1">
        <v>96950</v>
      </c>
      <c r="CH4005" s="3">
        <v>10.02</v>
      </c>
      <c r="CI4005" s="3">
        <v>10.02</v>
      </c>
      <c r="CJ4005" s="3">
        <v>15.03</v>
      </c>
      <c r="CK4005" s="3">
        <v>15.03</v>
      </c>
      <c r="CL4005" s="1" t="s">
        <v>137</v>
      </c>
      <c r="CM4005" s="1" t="s">
        <v>138</v>
      </c>
      <c r="CN4005" s="1" t="s">
        <v>139</v>
      </c>
      <c r="CP4005" s="1" t="s">
        <v>112</v>
      </c>
      <c r="CQ4005" s="1" t="s">
        <v>111</v>
      </c>
      <c r="CR4005" s="1" t="s">
        <v>112</v>
      </c>
      <c r="CS4005" s="1" t="s">
        <v>111</v>
      </c>
      <c r="CT4005" s="1" t="s">
        <v>138</v>
      </c>
      <c r="CU4005" s="1" t="s">
        <v>111</v>
      </c>
      <c r="CV4005" s="1" t="s">
        <v>138</v>
      </c>
      <c r="CW4005" s="1" t="s">
        <v>8537</v>
      </c>
      <c r="CX4005" s="1">
        <v>16702348011</v>
      </c>
      <c r="CY4005" s="1" t="s">
        <v>8533</v>
      </c>
      <c r="CZ4005" s="1" t="s">
        <v>138</v>
      </c>
      <c r="DA4005" s="1" t="s">
        <v>111</v>
      </c>
      <c r="DB4005" s="1" t="s">
        <v>112</v>
      </c>
    </row>
    <row r="4006" spans="1:107" ht="15.6" customHeight="1" x14ac:dyDescent="0.25">
      <c r="A4006" s="1" t="s">
        <v>8656</v>
      </c>
      <c r="B4006" s="1" t="s">
        <v>142</v>
      </c>
      <c r="C4006" s="2">
        <v>44172.067267592596</v>
      </c>
      <c r="D4006" s="2">
        <v>44209</v>
      </c>
      <c r="E4006" s="1" t="s">
        <v>180</v>
      </c>
      <c r="G4006" s="1" t="s">
        <v>111</v>
      </c>
      <c r="H4006" s="1" t="s">
        <v>112</v>
      </c>
      <c r="I4006" s="1" t="s">
        <v>112</v>
      </c>
      <c r="J4006" s="1" t="s">
        <v>5027</v>
      </c>
      <c r="K4006" s="1" t="s">
        <v>3856</v>
      </c>
      <c r="L4006" s="1" t="s">
        <v>3857</v>
      </c>
      <c r="M4006" s="1" t="s">
        <v>8657</v>
      </c>
      <c r="N4006" s="1" t="s">
        <v>116</v>
      </c>
      <c r="O4006" s="1" t="s">
        <v>117</v>
      </c>
      <c r="P4006" s="9">
        <v>96950</v>
      </c>
      <c r="Q4006" s="1" t="s">
        <v>118</v>
      </c>
      <c r="S4006" s="1">
        <v>16702347000</v>
      </c>
      <c r="U4006" s="1">
        <v>72111</v>
      </c>
      <c r="V4006" s="1" t="s">
        <v>119</v>
      </c>
      <c r="X4006" s="1" t="s">
        <v>2357</v>
      </c>
      <c r="Y4006" s="1" t="s">
        <v>5029</v>
      </c>
      <c r="Z4006" s="1" t="s">
        <v>138</v>
      </c>
      <c r="AA4006" s="1" t="s">
        <v>373</v>
      </c>
      <c r="AB4006" s="1" t="s">
        <v>3857</v>
      </c>
      <c r="AC4006" s="1" t="s">
        <v>8657</v>
      </c>
      <c r="AD4006" s="1" t="s">
        <v>116</v>
      </c>
      <c r="AE4006" s="1" t="s">
        <v>117</v>
      </c>
      <c r="AF4006" s="9">
        <v>96950</v>
      </c>
      <c r="AG4006" s="1" t="s">
        <v>118</v>
      </c>
      <c r="AI4006" s="1">
        <v>16702347000</v>
      </c>
      <c r="AK4006" s="1" t="s">
        <v>3867</v>
      </c>
      <c r="BC4006" s="1" t="str">
        <f>"13-2011.01"</f>
        <v>13-2011.01</v>
      </c>
      <c r="BD4006" s="1" t="s">
        <v>932</v>
      </c>
      <c r="BE4006" s="1" t="s">
        <v>8658</v>
      </c>
      <c r="BF4006" s="1" t="s">
        <v>7107</v>
      </c>
      <c r="BG4006" s="1">
        <v>1</v>
      </c>
      <c r="BI4006" s="2">
        <v>44262</v>
      </c>
      <c r="BJ4006" s="2">
        <v>45357</v>
      </c>
      <c r="BM4006" s="1">
        <v>35</v>
      </c>
      <c r="BN4006" s="1">
        <v>0</v>
      </c>
      <c r="BO4006" s="1">
        <v>7</v>
      </c>
      <c r="BP4006" s="1">
        <v>7</v>
      </c>
      <c r="BQ4006" s="1">
        <v>7</v>
      </c>
      <c r="BR4006" s="1">
        <v>7</v>
      </c>
      <c r="BS4006" s="1">
        <v>7</v>
      </c>
      <c r="BT4006" s="1">
        <v>0</v>
      </c>
      <c r="BU4006" s="1" t="str">
        <f>"8:00 AM"</f>
        <v>8:00 AM</v>
      </c>
      <c r="BV4006" s="1" t="str">
        <f>"4:00 PM"</f>
        <v>4:00 PM</v>
      </c>
      <c r="BW4006" s="1" t="s">
        <v>193</v>
      </c>
      <c r="BX4006" s="1">
        <v>0</v>
      </c>
      <c r="BY4006" s="1">
        <v>24</v>
      </c>
      <c r="BZ4006" s="1" t="s">
        <v>111</v>
      </c>
      <c r="CA4006" s="1">
        <v>2</v>
      </c>
      <c r="CB4006" s="4" t="s">
        <v>8659</v>
      </c>
      <c r="CC4006" s="1" t="s">
        <v>8660</v>
      </c>
      <c r="CD4006" s="1" t="s">
        <v>8657</v>
      </c>
      <c r="CE4006" s="1" t="s">
        <v>157</v>
      </c>
      <c r="CF4006" s="1" t="s">
        <v>117</v>
      </c>
      <c r="CG4006" s="1">
        <v>96950</v>
      </c>
      <c r="CH4006" s="3">
        <v>14.85</v>
      </c>
      <c r="CI4006" s="3">
        <v>14.85</v>
      </c>
      <c r="CL4006" s="1" t="s">
        <v>137</v>
      </c>
      <c r="CN4006" s="1" t="s">
        <v>139</v>
      </c>
      <c r="CP4006" s="1" t="s">
        <v>112</v>
      </c>
      <c r="CQ4006" s="1" t="s">
        <v>111</v>
      </c>
      <c r="CR4006" s="1" t="s">
        <v>112</v>
      </c>
      <c r="CS4006" s="1" t="s">
        <v>112</v>
      </c>
      <c r="CT4006" s="1" t="s">
        <v>138</v>
      </c>
      <c r="CU4006" s="1" t="s">
        <v>111</v>
      </c>
      <c r="CV4006" s="1" t="s">
        <v>111</v>
      </c>
      <c r="CW4006" s="1" t="s">
        <v>8661</v>
      </c>
      <c r="CX4006" s="1">
        <v>16702347000</v>
      </c>
      <c r="CY4006" s="1" t="s">
        <v>3867</v>
      </c>
      <c r="CZ4006" s="1" t="s">
        <v>138</v>
      </c>
      <c r="DA4006" s="1" t="s">
        <v>111</v>
      </c>
      <c r="DB4006" s="1" t="s">
        <v>112</v>
      </c>
    </row>
    <row r="4007" spans="1:107" ht="15.6" customHeight="1" x14ac:dyDescent="0.25">
      <c r="A4007" s="1" t="s">
        <v>8695</v>
      </c>
      <c r="B4007" s="1" t="s">
        <v>142</v>
      </c>
      <c r="C4007" s="2">
        <v>44216.788372337964</v>
      </c>
      <c r="D4007" s="2">
        <v>44216</v>
      </c>
      <c r="E4007" s="1" t="s">
        <v>180</v>
      </c>
      <c r="G4007" s="1" t="s">
        <v>112</v>
      </c>
      <c r="H4007" s="1" t="s">
        <v>112</v>
      </c>
      <c r="I4007" s="1" t="s">
        <v>112</v>
      </c>
      <c r="J4007" s="1" t="s">
        <v>2552</v>
      </c>
      <c r="K4007" s="1" t="s">
        <v>2553</v>
      </c>
      <c r="L4007" s="1" t="s">
        <v>2554</v>
      </c>
      <c r="M4007" s="1" t="s">
        <v>2555</v>
      </c>
      <c r="N4007" s="1" t="s">
        <v>116</v>
      </c>
      <c r="O4007" s="1" t="s">
        <v>117</v>
      </c>
      <c r="P4007" s="9">
        <v>96950</v>
      </c>
      <c r="Q4007" s="1" t="s">
        <v>118</v>
      </c>
      <c r="S4007" s="1">
        <v>16702880407</v>
      </c>
      <c r="T4007" s="1">
        <v>33</v>
      </c>
      <c r="U4007" s="1">
        <v>212312</v>
      </c>
      <c r="V4007" s="1" t="s">
        <v>119</v>
      </c>
      <c r="X4007" s="1" t="s">
        <v>2556</v>
      </c>
      <c r="Y4007" s="1" t="s">
        <v>1544</v>
      </c>
      <c r="Z4007" s="1" t="s">
        <v>656</v>
      </c>
      <c r="AA4007" s="1" t="s">
        <v>2557</v>
      </c>
      <c r="AB4007" s="1" t="s">
        <v>2554</v>
      </c>
      <c r="AC4007" s="1" t="s">
        <v>2555</v>
      </c>
      <c r="AD4007" s="1" t="s">
        <v>116</v>
      </c>
      <c r="AE4007" s="1" t="s">
        <v>117</v>
      </c>
      <c r="AF4007" s="9">
        <v>96950</v>
      </c>
      <c r="AG4007" s="1" t="s">
        <v>118</v>
      </c>
      <c r="AI4007" s="1">
        <v>16702880407</v>
      </c>
      <c r="AJ4007" s="1">
        <v>33</v>
      </c>
      <c r="AK4007" s="1" t="s">
        <v>279</v>
      </c>
      <c r="BC4007" s="1" t="str">
        <f>"49-3042.00"</f>
        <v>49-3042.00</v>
      </c>
      <c r="BD4007" s="1" t="s">
        <v>1089</v>
      </c>
      <c r="BE4007" s="1" t="s">
        <v>2558</v>
      </c>
      <c r="BF4007" s="1" t="s">
        <v>2559</v>
      </c>
      <c r="BG4007" s="1">
        <v>5</v>
      </c>
      <c r="BI4007" s="2">
        <v>44291</v>
      </c>
      <c r="BJ4007" s="2">
        <v>44655</v>
      </c>
      <c r="BM4007" s="1">
        <v>40</v>
      </c>
      <c r="BN4007" s="1">
        <v>0</v>
      </c>
      <c r="BO4007" s="1">
        <v>8</v>
      </c>
      <c r="BP4007" s="1">
        <v>8</v>
      </c>
      <c r="BQ4007" s="1">
        <v>8</v>
      </c>
      <c r="BR4007" s="1">
        <v>8</v>
      </c>
      <c r="BS4007" s="1">
        <v>8</v>
      </c>
      <c r="BT4007" s="1">
        <v>0</v>
      </c>
      <c r="BU4007" s="1" t="str">
        <f>"7:00 AM"</f>
        <v>7:00 AM</v>
      </c>
      <c r="BV4007" s="1" t="str">
        <f>"3:30 PM"</f>
        <v>3:30 PM</v>
      </c>
      <c r="BW4007" s="1" t="s">
        <v>135</v>
      </c>
      <c r="BX4007" s="1">
        <v>0</v>
      </c>
      <c r="BY4007" s="1">
        <v>24</v>
      </c>
      <c r="BZ4007" s="1" t="s">
        <v>112</v>
      </c>
      <c r="CA4007" s="1">
        <v>0</v>
      </c>
      <c r="CB4007" s="1" t="s">
        <v>8696</v>
      </c>
      <c r="CC4007" s="1" t="s">
        <v>2561</v>
      </c>
      <c r="CD4007" s="1" t="s">
        <v>2555</v>
      </c>
      <c r="CE4007" s="1" t="s">
        <v>116</v>
      </c>
      <c r="CF4007" s="1" t="s">
        <v>117</v>
      </c>
      <c r="CG4007" s="1">
        <v>96950</v>
      </c>
      <c r="CH4007" s="3">
        <v>10.050000000000001</v>
      </c>
      <c r="CJ4007" s="3">
        <v>15.08</v>
      </c>
      <c r="CL4007" s="1" t="s">
        <v>137</v>
      </c>
      <c r="CM4007" s="1" t="s">
        <v>138</v>
      </c>
      <c r="CN4007" s="1" t="s">
        <v>218</v>
      </c>
      <c r="CP4007" s="1" t="s">
        <v>112</v>
      </c>
      <c r="CQ4007" s="1" t="s">
        <v>111</v>
      </c>
      <c r="CR4007" s="1" t="s">
        <v>112</v>
      </c>
      <c r="CS4007" s="1" t="s">
        <v>111</v>
      </c>
      <c r="CT4007" s="1" t="s">
        <v>138</v>
      </c>
      <c r="CU4007" s="1" t="s">
        <v>111</v>
      </c>
      <c r="CV4007" s="1" t="s">
        <v>138</v>
      </c>
      <c r="CW4007" s="1" t="s">
        <v>8697</v>
      </c>
      <c r="CX4007" s="1">
        <v>16702880407</v>
      </c>
      <c r="CY4007" s="1" t="s">
        <v>279</v>
      </c>
      <c r="CZ4007" s="1" t="s">
        <v>2563</v>
      </c>
      <c r="DA4007" s="1" t="s">
        <v>111</v>
      </c>
      <c r="DB4007" s="1" t="s">
        <v>112</v>
      </c>
    </row>
    <row r="4008" spans="1:107" ht="15.6" customHeight="1" x14ac:dyDescent="0.25">
      <c r="A4008" s="1" t="s">
        <v>8841</v>
      </c>
      <c r="B4008" s="1" t="s">
        <v>142</v>
      </c>
      <c r="C4008" s="2">
        <v>44324.681164814814</v>
      </c>
      <c r="D4008" s="2">
        <v>44342</v>
      </c>
      <c r="E4008" s="1" t="s">
        <v>110</v>
      </c>
      <c r="F4008" s="2">
        <v>44468.833333333336</v>
      </c>
      <c r="G4008" s="1" t="s">
        <v>111</v>
      </c>
      <c r="H4008" s="1" t="s">
        <v>112</v>
      </c>
      <c r="I4008" s="1" t="s">
        <v>112</v>
      </c>
      <c r="J4008" s="1" t="s">
        <v>8041</v>
      </c>
      <c r="K4008" s="1" t="s">
        <v>8042</v>
      </c>
      <c r="L4008" s="1" t="s">
        <v>8043</v>
      </c>
      <c r="M4008" s="1" t="s">
        <v>1212</v>
      </c>
      <c r="N4008" s="1" t="s">
        <v>116</v>
      </c>
      <c r="O4008" s="1" t="s">
        <v>117</v>
      </c>
      <c r="P4008" s="9">
        <v>96950</v>
      </c>
      <c r="Q4008" s="1" t="s">
        <v>118</v>
      </c>
      <c r="R4008" s="1" t="s">
        <v>117</v>
      </c>
      <c r="S4008" s="1">
        <v>16702351024</v>
      </c>
      <c r="U4008" s="1">
        <v>811412</v>
      </c>
      <c r="V4008" s="1" t="s">
        <v>119</v>
      </c>
      <c r="X4008" s="1" t="s">
        <v>434</v>
      </c>
      <c r="Y4008" s="1" t="s">
        <v>8044</v>
      </c>
      <c r="Z4008" s="1" t="s">
        <v>8045</v>
      </c>
      <c r="AA4008" s="1" t="s">
        <v>245</v>
      </c>
      <c r="AB4008" s="1" t="s">
        <v>8043</v>
      </c>
      <c r="AC4008" s="1" t="s">
        <v>1212</v>
      </c>
      <c r="AD4008" s="1" t="s">
        <v>116</v>
      </c>
      <c r="AE4008" s="1" t="s">
        <v>117</v>
      </c>
      <c r="AF4008" s="9">
        <v>96950</v>
      </c>
      <c r="AG4008" s="1" t="s">
        <v>118</v>
      </c>
      <c r="AH4008" s="1" t="s">
        <v>117</v>
      </c>
      <c r="AI4008" s="1">
        <v>16702351024</v>
      </c>
      <c r="AK4008" s="1" t="s">
        <v>8047</v>
      </c>
      <c r="BC4008" s="1" t="str">
        <f>"49-9021.02"</f>
        <v>49-9021.02</v>
      </c>
      <c r="BD4008" s="1" t="s">
        <v>7955</v>
      </c>
      <c r="BE4008" s="1" t="s">
        <v>8048</v>
      </c>
      <c r="BF4008" s="1" t="s">
        <v>7957</v>
      </c>
      <c r="BG4008" s="1">
        <v>3</v>
      </c>
      <c r="BI4008" s="2">
        <v>44470</v>
      </c>
      <c r="BJ4008" s="2">
        <v>44834</v>
      </c>
      <c r="BM4008" s="1">
        <v>40</v>
      </c>
      <c r="BN4008" s="1">
        <v>0</v>
      </c>
      <c r="BO4008" s="1">
        <v>8</v>
      </c>
      <c r="BP4008" s="1">
        <v>8</v>
      </c>
      <c r="BQ4008" s="1">
        <v>8</v>
      </c>
      <c r="BR4008" s="1">
        <v>8</v>
      </c>
      <c r="BS4008" s="1">
        <v>8</v>
      </c>
      <c r="BT4008" s="1">
        <v>0</v>
      </c>
      <c r="BU4008" s="1" t="str">
        <f>"8:00 AM"</f>
        <v>8:00 AM</v>
      </c>
      <c r="BV4008" s="1" t="str">
        <f>"5:00 PM"</f>
        <v>5:00 PM</v>
      </c>
      <c r="BW4008" s="1" t="s">
        <v>135</v>
      </c>
      <c r="BX4008" s="1">
        <v>0</v>
      </c>
      <c r="BY4008" s="1">
        <v>12</v>
      </c>
      <c r="BZ4008" s="1" t="s">
        <v>112</v>
      </c>
      <c r="CB4008" s="1" t="s">
        <v>8049</v>
      </c>
      <c r="CC4008" s="1" t="s">
        <v>1206</v>
      </c>
      <c r="CD4008" s="1" t="s">
        <v>1212</v>
      </c>
      <c r="CE4008" s="1" t="s">
        <v>116</v>
      </c>
      <c r="CF4008" s="1" t="s">
        <v>117</v>
      </c>
      <c r="CG4008" s="1">
        <v>96950</v>
      </c>
      <c r="CH4008" s="3">
        <v>9.0299999999999994</v>
      </c>
      <c r="CI4008" s="3">
        <v>9.5</v>
      </c>
      <c r="CJ4008" s="3">
        <v>13.54</v>
      </c>
      <c r="CK4008" s="3">
        <v>14.25</v>
      </c>
      <c r="CL4008" s="1" t="s">
        <v>137</v>
      </c>
      <c r="CM4008" s="1" t="s">
        <v>138</v>
      </c>
      <c r="CN4008" s="1" t="s">
        <v>218</v>
      </c>
      <c r="CP4008" s="1" t="s">
        <v>112</v>
      </c>
      <c r="CQ4008" s="1" t="s">
        <v>111</v>
      </c>
      <c r="CR4008" s="1" t="s">
        <v>111</v>
      </c>
      <c r="CS4008" s="1" t="s">
        <v>111</v>
      </c>
      <c r="CT4008" s="1" t="s">
        <v>138</v>
      </c>
      <c r="CU4008" s="1" t="s">
        <v>111</v>
      </c>
      <c r="CV4008" s="1" t="s">
        <v>138</v>
      </c>
      <c r="CW4008" s="1" t="s">
        <v>1324</v>
      </c>
      <c r="CX4008" s="1">
        <v>16702351024</v>
      </c>
      <c r="CY4008" s="1" t="s">
        <v>8047</v>
      </c>
      <c r="CZ4008" s="1" t="s">
        <v>138</v>
      </c>
      <c r="DA4008" s="1" t="s">
        <v>111</v>
      </c>
      <c r="DB4008" s="1" t="s">
        <v>112</v>
      </c>
    </row>
    <row r="4009" spans="1:107" ht="15.6" customHeight="1" x14ac:dyDescent="0.25">
      <c r="A4009" s="1" t="s">
        <v>8858</v>
      </c>
      <c r="B4009" s="1" t="s">
        <v>142</v>
      </c>
      <c r="C4009" s="2">
        <v>44348.375975000003</v>
      </c>
      <c r="D4009" s="2">
        <v>44381</v>
      </c>
      <c r="E4009" s="1" t="s">
        <v>110</v>
      </c>
      <c r="F4009" s="2">
        <v>44468.833333333336</v>
      </c>
      <c r="G4009" s="1" t="s">
        <v>112</v>
      </c>
      <c r="H4009" s="1" t="s">
        <v>112</v>
      </c>
      <c r="I4009" s="1" t="s">
        <v>112</v>
      </c>
      <c r="J4009" s="1" t="s">
        <v>8859</v>
      </c>
      <c r="K4009" s="1" t="s">
        <v>3128</v>
      </c>
      <c r="L4009" s="1" t="s">
        <v>3129</v>
      </c>
      <c r="M4009" s="1" t="s">
        <v>3135</v>
      </c>
      <c r="N4009" s="1" t="s">
        <v>167</v>
      </c>
      <c r="O4009" s="1" t="s">
        <v>117</v>
      </c>
      <c r="P4009" s="9">
        <v>96950</v>
      </c>
      <c r="Q4009" s="1" t="s">
        <v>118</v>
      </c>
      <c r="S4009" s="1">
        <v>16702348286</v>
      </c>
      <c r="U4009" s="1">
        <v>32311</v>
      </c>
      <c r="V4009" s="1" t="s">
        <v>119</v>
      </c>
      <c r="X4009" s="1" t="s">
        <v>3131</v>
      </c>
      <c r="Y4009" s="1" t="s">
        <v>3132</v>
      </c>
      <c r="Z4009" s="1" t="s">
        <v>3133</v>
      </c>
      <c r="AA4009" s="1" t="s">
        <v>3134</v>
      </c>
      <c r="AB4009" s="1" t="s">
        <v>3129</v>
      </c>
      <c r="AC4009" s="1" t="s">
        <v>2026</v>
      </c>
      <c r="AD4009" s="1" t="s">
        <v>167</v>
      </c>
      <c r="AE4009" s="1" t="s">
        <v>117</v>
      </c>
      <c r="AF4009" s="9">
        <v>96950</v>
      </c>
      <c r="AG4009" s="1" t="s">
        <v>118</v>
      </c>
      <c r="AI4009" s="1">
        <v>16702348286</v>
      </c>
      <c r="AK4009" s="1" t="s">
        <v>3136</v>
      </c>
      <c r="BC4009" s="1" t="str">
        <f>"43-9071.00"</f>
        <v>43-9071.00</v>
      </c>
      <c r="BD4009" s="1" t="s">
        <v>8458</v>
      </c>
      <c r="BE4009" s="1" t="s">
        <v>8860</v>
      </c>
      <c r="BF4009" s="1" t="s">
        <v>8459</v>
      </c>
      <c r="BG4009" s="1">
        <v>2</v>
      </c>
      <c r="BI4009" s="2">
        <v>44470</v>
      </c>
      <c r="BJ4009" s="2">
        <v>44834</v>
      </c>
      <c r="BM4009" s="1">
        <v>48</v>
      </c>
      <c r="BN4009" s="1">
        <v>0</v>
      </c>
      <c r="BO4009" s="1">
        <v>8</v>
      </c>
      <c r="BP4009" s="1">
        <v>8</v>
      </c>
      <c r="BQ4009" s="1">
        <v>8</v>
      </c>
      <c r="BR4009" s="1">
        <v>8</v>
      </c>
      <c r="BS4009" s="1">
        <v>8</v>
      </c>
      <c r="BT4009" s="1">
        <v>8</v>
      </c>
      <c r="BU4009" s="1" t="str">
        <f>"8:00 AM"</f>
        <v>8:00 AM</v>
      </c>
      <c r="BV4009" s="1" t="str">
        <f>"4:00 PM"</f>
        <v>4:00 PM</v>
      </c>
      <c r="BW4009" s="1" t="s">
        <v>135</v>
      </c>
      <c r="BX4009" s="1">
        <v>0</v>
      </c>
      <c r="BY4009" s="1">
        <v>12</v>
      </c>
      <c r="BZ4009" s="1" t="s">
        <v>112</v>
      </c>
      <c r="CB4009" s="1" t="s">
        <v>8861</v>
      </c>
      <c r="CC4009" s="1" t="s">
        <v>3135</v>
      </c>
      <c r="CE4009" s="1" t="s">
        <v>167</v>
      </c>
      <c r="CF4009" s="1" t="s">
        <v>117</v>
      </c>
      <c r="CG4009" s="1">
        <v>96950</v>
      </c>
      <c r="CH4009" s="3">
        <v>11.05</v>
      </c>
      <c r="CI4009" s="3">
        <v>11.05</v>
      </c>
      <c r="CJ4009" s="3">
        <v>16.579999999999998</v>
      </c>
      <c r="CK4009" s="3">
        <v>16.579999999999998</v>
      </c>
      <c r="CL4009" s="1" t="s">
        <v>137</v>
      </c>
      <c r="CM4009" s="1" t="s">
        <v>8862</v>
      </c>
      <c r="CN4009" s="1" t="s">
        <v>139</v>
      </c>
      <c r="CP4009" s="1" t="s">
        <v>112</v>
      </c>
      <c r="CQ4009" s="1" t="s">
        <v>111</v>
      </c>
      <c r="CR4009" s="1" t="s">
        <v>112</v>
      </c>
      <c r="CS4009" s="1" t="s">
        <v>111</v>
      </c>
      <c r="CT4009" s="1" t="s">
        <v>138</v>
      </c>
      <c r="CU4009" s="1" t="s">
        <v>111</v>
      </c>
      <c r="CV4009" s="1" t="s">
        <v>138</v>
      </c>
      <c r="CW4009" s="1" t="s">
        <v>1475</v>
      </c>
      <c r="CX4009" s="1">
        <v>16702348286</v>
      </c>
      <c r="CY4009" s="1" t="s">
        <v>3142</v>
      </c>
      <c r="CZ4009" s="1" t="s">
        <v>138</v>
      </c>
      <c r="DA4009" s="1" t="s">
        <v>111</v>
      </c>
      <c r="DB4009" s="1" t="s">
        <v>112</v>
      </c>
    </row>
    <row r="4010" spans="1:107" ht="15.6" customHeight="1" x14ac:dyDescent="0.25">
      <c r="A4010" s="1" t="s">
        <v>8969</v>
      </c>
      <c r="B4010" s="1" t="s">
        <v>142</v>
      </c>
      <c r="C4010" s="2">
        <v>44340.998885069443</v>
      </c>
      <c r="D4010" s="2">
        <v>44371</v>
      </c>
      <c r="E4010" s="1" t="s">
        <v>110</v>
      </c>
      <c r="F4010" s="2">
        <v>44468.833333333336</v>
      </c>
      <c r="G4010" s="1" t="s">
        <v>112</v>
      </c>
      <c r="H4010" s="1" t="s">
        <v>112</v>
      </c>
      <c r="I4010" s="1" t="s">
        <v>112</v>
      </c>
      <c r="J4010" s="1" t="s">
        <v>3896</v>
      </c>
      <c r="K4010" s="1" t="s">
        <v>8970</v>
      </c>
      <c r="L4010" s="1" t="s">
        <v>3898</v>
      </c>
      <c r="M4010" s="1" t="s">
        <v>3899</v>
      </c>
      <c r="N4010" s="1" t="s">
        <v>116</v>
      </c>
      <c r="O4010" s="1" t="s">
        <v>117</v>
      </c>
      <c r="P4010" s="9">
        <v>96950</v>
      </c>
      <c r="Q4010" s="1" t="s">
        <v>118</v>
      </c>
      <c r="S4010" s="1">
        <v>16702566396</v>
      </c>
      <c r="U4010" s="1">
        <v>44511</v>
      </c>
      <c r="V4010" s="1" t="s">
        <v>119</v>
      </c>
      <c r="X4010" s="1" t="s">
        <v>8971</v>
      </c>
      <c r="Y4010" s="1" t="s">
        <v>8972</v>
      </c>
      <c r="Z4010" s="1" t="s">
        <v>1142</v>
      </c>
      <c r="AA4010" s="1" t="s">
        <v>964</v>
      </c>
      <c r="AB4010" s="1" t="s">
        <v>3898</v>
      </c>
      <c r="AC4010" s="1" t="s">
        <v>3899</v>
      </c>
      <c r="AD4010" s="1" t="s">
        <v>116</v>
      </c>
      <c r="AE4010" s="1" t="s">
        <v>117</v>
      </c>
      <c r="AF4010" s="9">
        <v>96950</v>
      </c>
      <c r="AG4010" s="1" t="s">
        <v>118</v>
      </c>
      <c r="AI4010" s="1">
        <v>16702566396</v>
      </c>
      <c r="AK4010" s="1" t="s">
        <v>3902</v>
      </c>
      <c r="BC4010" s="1" t="str">
        <f>"11-1021.00"</f>
        <v>11-1021.00</v>
      </c>
      <c r="BD4010" s="1" t="s">
        <v>248</v>
      </c>
      <c r="BE4010" s="1" t="s">
        <v>8973</v>
      </c>
      <c r="BF4010" s="1" t="s">
        <v>8974</v>
      </c>
      <c r="BG4010" s="1">
        <v>2</v>
      </c>
      <c r="BI4010" s="2">
        <v>44470</v>
      </c>
      <c r="BJ4010" s="2">
        <v>44834</v>
      </c>
      <c r="BM4010" s="1">
        <v>35</v>
      </c>
      <c r="BN4010" s="1">
        <v>0</v>
      </c>
      <c r="BO4010" s="1">
        <v>7</v>
      </c>
      <c r="BP4010" s="1">
        <v>7</v>
      </c>
      <c r="BQ4010" s="1">
        <v>7</v>
      </c>
      <c r="BR4010" s="1">
        <v>7</v>
      </c>
      <c r="BS4010" s="1">
        <v>7</v>
      </c>
      <c r="BT4010" s="1">
        <v>0</v>
      </c>
      <c r="BU4010" s="1" t="str">
        <f>"9:00 AM"</f>
        <v>9:00 AM</v>
      </c>
      <c r="BV4010" s="1" t="str">
        <f>"5:00 PM"</f>
        <v>5:00 PM</v>
      </c>
      <c r="BW4010" s="1" t="s">
        <v>135</v>
      </c>
      <c r="BX4010" s="1">
        <v>0</v>
      </c>
      <c r="BY4010" s="1">
        <v>24</v>
      </c>
      <c r="BZ4010" s="1" t="s">
        <v>111</v>
      </c>
      <c r="CA4010" s="1">
        <v>5</v>
      </c>
      <c r="CB4010" s="4" t="s">
        <v>8975</v>
      </c>
      <c r="CC4010" s="1" t="s">
        <v>3898</v>
      </c>
      <c r="CD4010" s="1" t="s">
        <v>3899</v>
      </c>
      <c r="CE4010" s="1" t="s">
        <v>116</v>
      </c>
      <c r="CF4010" s="1" t="s">
        <v>117</v>
      </c>
      <c r="CG4010" s="1">
        <v>96950</v>
      </c>
      <c r="CH4010" s="3">
        <v>22.55</v>
      </c>
      <c r="CI4010" s="3">
        <v>22.55</v>
      </c>
      <c r="CJ4010" s="3">
        <v>33.82</v>
      </c>
      <c r="CK4010" s="3">
        <v>33.82</v>
      </c>
      <c r="CL4010" s="1" t="s">
        <v>137</v>
      </c>
      <c r="CM4010" s="1" t="s">
        <v>138</v>
      </c>
      <c r="CN4010" s="1" t="s">
        <v>139</v>
      </c>
      <c r="CP4010" s="1" t="s">
        <v>112</v>
      </c>
      <c r="CQ4010" s="1" t="s">
        <v>111</v>
      </c>
      <c r="CR4010" s="1" t="s">
        <v>112</v>
      </c>
      <c r="CS4010" s="1" t="s">
        <v>111</v>
      </c>
      <c r="CT4010" s="1" t="s">
        <v>138</v>
      </c>
      <c r="CU4010" s="1" t="s">
        <v>111</v>
      </c>
      <c r="CV4010" s="1" t="s">
        <v>111</v>
      </c>
      <c r="CW4010" s="1" t="s">
        <v>1149</v>
      </c>
      <c r="CX4010" s="1">
        <v>16702566396</v>
      </c>
      <c r="CY4010" s="1" t="s">
        <v>3902</v>
      </c>
      <c r="CZ4010" s="1" t="s">
        <v>138</v>
      </c>
      <c r="DA4010" s="1" t="s">
        <v>111</v>
      </c>
      <c r="DB4010" s="1" t="s">
        <v>112</v>
      </c>
    </row>
    <row r="4011" spans="1:107" ht="15.6" customHeight="1" x14ac:dyDescent="0.25">
      <c r="A4011" s="1" t="s">
        <v>8981</v>
      </c>
      <c r="B4011" s="1" t="s">
        <v>142</v>
      </c>
      <c r="C4011" s="2">
        <v>44329.823176736114</v>
      </c>
      <c r="D4011" s="2">
        <v>44417</v>
      </c>
      <c r="E4011" s="1" t="s">
        <v>110</v>
      </c>
      <c r="F4011" s="2">
        <v>44467.833333333336</v>
      </c>
      <c r="G4011" s="1" t="s">
        <v>111</v>
      </c>
      <c r="H4011" s="1" t="s">
        <v>112</v>
      </c>
      <c r="I4011" s="1" t="s">
        <v>112</v>
      </c>
      <c r="J4011" s="1" t="s">
        <v>4061</v>
      </c>
      <c r="K4011" s="1" t="s">
        <v>2553</v>
      </c>
      <c r="L4011" s="1" t="s">
        <v>3742</v>
      </c>
      <c r="M4011" s="1" t="s">
        <v>2555</v>
      </c>
      <c r="N4011" s="1" t="s">
        <v>4064</v>
      </c>
      <c r="O4011" s="1" t="s">
        <v>117</v>
      </c>
      <c r="P4011" s="9">
        <v>96950</v>
      </c>
      <c r="Q4011" s="1" t="s">
        <v>118</v>
      </c>
      <c r="S4011" s="1">
        <v>16702880407</v>
      </c>
      <c r="T4011" s="1">
        <v>33</v>
      </c>
      <c r="U4011" s="1">
        <v>212312</v>
      </c>
      <c r="V4011" s="1" t="s">
        <v>119</v>
      </c>
      <c r="X4011" s="1" t="s">
        <v>2556</v>
      </c>
      <c r="Y4011" s="1" t="s">
        <v>1544</v>
      </c>
      <c r="Z4011" s="1" t="s">
        <v>656</v>
      </c>
      <c r="AA4011" s="1" t="s">
        <v>373</v>
      </c>
      <c r="AB4011" s="1" t="s">
        <v>3742</v>
      </c>
      <c r="AC4011" s="1" t="s">
        <v>2555</v>
      </c>
      <c r="AD4011" s="1" t="s">
        <v>4064</v>
      </c>
      <c r="AE4011" s="1" t="s">
        <v>117</v>
      </c>
      <c r="AF4011" s="9">
        <v>96950</v>
      </c>
      <c r="AG4011" s="1" t="s">
        <v>118</v>
      </c>
      <c r="AI4011" s="1">
        <v>16702880407</v>
      </c>
      <c r="AJ4011" s="1">
        <v>33</v>
      </c>
      <c r="AK4011" s="1" t="s">
        <v>279</v>
      </c>
      <c r="BC4011" s="1" t="str">
        <f>"51-4034.00"</f>
        <v>51-4034.00</v>
      </c>
      <c r="BD4011" s="1" t="s">
        <v>8982</v>
      </c>
      <c r="BE4011" s="1" t="s">
        <v>8983</v>
      </c>
      <c r="BF4011" s="1" t="s">
        <v>8984</v>
      </c>
      <c r="BG4011" s="1">
        <v>1</v>
      </c>
      <c r="BI4011" s="2">
        <v>44469</v>
      </c>
      <c r="BJ4011" s="2">
        <v>45564</v>
      </c>
      <c r="BM4011" s="1">
        <v>40</v>
      </c>
      <c r="BN4011" s="1">
        <v>0</v>
      </c>
      <c r="BO4011" s="1">
        <v>8</v>
      </c>
      <c r="BP4011" s="1">
        <v>8</v>
      </c>
      <c r="BQ4011" s="1">
        <v>8</v>
      </c>
      <c r="BR4011" s="1">
        <v>8</v>
      </c>
      <c r="BS4011" s="1">
        <v>8</v>
      </c>
      <c r="BT4011" s="1">
        <v>0</v>
      </c>
      <c r="BU4011" s="1" t="str">
        <f>"7:00 AM"</f>
        <v>7:00 AM</v>
      </c>
      <c r="BV4011" s="1" t="str">
        <f>"3:30 PM"</f>
        <v>3:30 PM</v>
      </c>
      <c r="BW4011" s="1" t="s">
        <v>135</v>
      </c>
      <c r="BX4011" s="1">
        <v>0</v>
      </c>
      <c r="BY4011" s="1">
        <v>12</v>
      </c>
      <c r="BZ4011" s="1" t="s">
        <v>112</v>
      </c>
      <c r="CB4011" s="1" t="s">
        <v>8985</v>
      </c>
      <c r="CC4011" s="1" t="s">
        <v>3742</v>
      </c>
      <c r="CD4011" s="1" t="s">
        <v>2555</v>
      </c>
      <c r="CE4011" s="1" t="s">
        <v>4064</v>
      </c>
      <c r="CF4011" s="1" t="s">
        <v>117</v>
      </c>
      <c r="CG4011" s="1">
        <v>96950</v>
      </c>
      <c r="CH4011" s="3">
        <v>13.93</v>
      </c>
      <c r="CI4011" s="3">
        <v>16.04</v>
      </c>
      <c r="CJ4011" s="3">
        <v>20.9</v>
      </c>
      <c r="CK4011" s="3">
        <v>24.06</v>
      </c>
      <c r="CL4011" s="1" t="s">
        <v>137</v>
      </c>
      <c r="CM4011" s="1" t="s">
        <v>138</v>
      </c>
      <c r="CN4011" s="1" t="s">
        <v>218</v>
      </c>
      <c r="CP4011" s="1" t="s">
        <v>112</v>
      </c>
      <c r="CQ4011" s="1" t="s">
        <v>111</v>
      </c>
      <c r="CR4011" s="1" t="s">
        <v>112</v>
      </c>
      <c r="CS4011" s="1" t="s">
        <v>111</v>
      </c>
      <c r="CT4011" s="1" t="s">
        <v>138</v>
      </c>
      <c r="CU4011" s="1" t="s">
        <v>111</v>
      </c>
      <c r="CV4011" s="1" t="s">
        <v>138</v>
      </c>
      <c r="CW4011" s="1" t="s">
        <v>4070</v>
      </c>
      <c r="CX4011" s="1">
        <v>16702880407</v>
      </c>
      <c r="CY4011" s="1" t="s">
        <v>279</v>
      </c>
      <c r="CZ4011" s="1" t="s">
        <v>380</v>
      </c>
      <c r="DA4011" s="1" t="s">
        <v>111</v>
      </c>
      <c r="DB4011" s="1" t="s">
        <v>112</v>
      </c>
      <c r="DC4011" s="1" t="s">
        <v>362</v>
      </c>
    </row>
    <row r="4012" spans="1:107" ht="15.6" customHeight="1" x14ac:dyDescent="0.25">
      <c r="A4012" s="1" t="s">
        <v>9019</v>
      </c>
      <c r="B4012" s="1" t="s">
        <v>142</v>
      </c>
      <c r="C4012" s="2">
        <v>44350.200115509258</v>
      </c>
      <c r="D4012" s="2">
        <v>44396</v>
      </c>
      <c r="E4012" s="1" t="s">
        <v>180</v>
      </c>
      <c r="G4012" s="1" t="s">
        <v>112</v>
      </c>
      <c r="H4012" s="1" t="s">
        <v>112</v>
      </c>
      <c r="I4012" s="1" t="s">
        <v>112</v>
      </c>
      <c r="J4012" s="1" t="s">
        <v>5191</v>
      </c>
      <c r="L4012" s="1" t="s">
        <v>9020</v>
      </c>
      <c r="N4012" s="1" t="s">
        <v>116</v>
      </c>
      <c r="O4012" s="1" t="s">
        <v>117</v>
      </c>
      <c r="P4012" s="9">
        <v>96950</v>
      </c>
      <c r="Q4012" s="1" t="s">
        <v>118</v>
      </c>
      <c r="S4012" s="1">
        <v>16702330020</v>
      </c>
      <c r="U4012" s="1">
        <v>2362</v>
      </c>
      <c r="V4012" s="1" t="s">
        <v>119</v>
      </c>
      <c r="X4012" s="1" t="s">
        <v>5193</v>
      </c>
      <c r="Y4012" s="1" t="s">
        <v>5194</v>
      </c>
      <c r="AA4012" s="1" t="s">
        <v>973</v>
      </c>
      <c r="AB4012" s="1" t="s">
        <v>5192</v>
      </c>
      <c r="AD4012" s="1" t="s">
        <v>116</v>
      </c>
      <c r="AE4012" s="1" t="s">
        <v>117</v>
      </c>
      <c r="AF4012" s="9">
        <v>96950</v>
      </c>
      <c r="AG4012" s="1" t="s">
        <v>118</v>
      </c>
      <c r="AI4012" s="1">
        <v>16702330020</v>
      </c>
      <c r="AK4012" s="1" t="s">
        <v>4998</v>
      </c>
      <c r="BC4012" s="1" t="str">
        <f>"49-9071.00"</f>
        <v>49-9071.00</v>
      </c>
      <c r="BD4012" s="1" t="s">
        <v>214</v>
      </c>
      <c r="BE4012" s="1" t="s">
        <v>9021</v>
      </c>
      <c r="BF4012" s="1" t="s">
        <v>214</v>
      </c>
      <c r="BG4012" s="1">
        <v>25</v>
      </c>
      <c r="BI4012" s="2">
        <v>44470</v>
      </c>
      <c r="BJ4012" s="2">
        <v>44834</v>
      </c>
      <c r="BM4012" s="1">
        <v>40</v>
      </c>
      <c r="BN4012" s="1">
        <v>0</v>
      </c>
      <c r="BO4012" s="1">
        <v>8</v>
      </c>
      <c r="BP4012" s="1">
        <v>8</v>
      </c>
      <c r="BQ4012" s="1">
        <v>8</v>
      </c>
      <c r="BR4012" s="1">
        <v>8</v>
      </c>
      <c r="BS4012" s="1">
        <v>8</v>
      </c>
      <c r="BT4012" s="1">
        <v>0</v>
      </c>
      <c r="BU4012" s="1" t="str">
        <f>"9:00 AM"</f>
        <v>9:00 AM</v>
      </c>
      <c r="BV4012" s="1" t="str">
        <f>"6:00 PM"</f>
        <v>6:00 PM</v>
      </c>
      <c r="BW4012" s="1" t="s">
        <v>135</v>
      </c>
      <c r="BX4012" s="1">
        <v>0</v>
      </c>
      <c r="BY4012" s="1">
        <v>24</v>
      </c>
      <c r="BZ4012" s="1" t="s">
        <v>112</v>
      </c>
      <c r="CB4012" s="1" t="s">
        <v>5197</v>
      </c>
      <c r="CC4012" s="1" t="s">
        <v>397</v>
      </c>
      <c r="CD4012" s="1" t="s">
        <v>116</v>
      </c>
      <c r="CE4012" s="1" t="s">
        <v>1009</v>
      </c>
      <c r="CF4012" s="1" t="s">
        <v>117</v>
      </c>
      <c r="CG4012" s="1">
        <v>96950</v>
      </c>
      <c r="CH4012" s="3">
        <v>8.7100000000000009</v>
      </c>
      <c r="CI4012" s="3">
        <v>8.7100000000000009</v>
      </c>
      <c r="CJ4012" s="3">
        <v>13.06</v>
      </c>
      <c r="CK4012" s="3">
        <v>13.06</v>
      </c>
      <c r="CL4012" s="1" t="s">
        <v>137</v>
      </c>
      <c r="CM4012" s="1" t="s">
        <v>138</v>
      </c>
      <c r="CN4012" s="1" t="s">
        <v>139</v>
      </c>
      <c r="CP4012" s="1" t="s">
        <v>112</v>
      </c>
      <c r="CQ4012" s="1" t="s">
        <v>111</v>
      </c>
      <c r="CR4012" s="1" t="s">
        <v>112</v>
      </c>
      <c r="CS4012" s="1" t="s">
        <v>111</v>
      </c>
      <c r="CT4012" s="1" t="s">
        <v>138</v>
      </c>
      <c r="CU4012" s="1" t="s">
        <v>111</v>
      </c>
      <c r="CV4012" s="1" t="s">
        <v>138</v>
      </c>
      <c r="CW4012" s="1" t="s">
        <v>138</v>
      </c>
      <c r="CX4012" s="1">
        <v>16702330020</v>
      </c>
      <c r="CY4012" s="1" t="s">
        <v>4998</v>
      </c>
      <c r="CZ4012" s="1" t="s">
        <v>138</v>
      </c>
      <c r="DA4012" s="1" t="s">
        <v>111</v>
      </c>
      <c r="DB4012" s="1" t="s">
        <v>112</v>
      </c>
    </row>
    <row r="4013" spans="1:107" ht="15.6" customHeight="1" x14ac:dyDescent="0.25">
      <c r="A4013" s="1" t="s">
        <v>9025</v>
      </c>
      <c r="B4013" s="1" t="s">
        <v>142</v>
      </c>
      <c r="C4013" s="2">
        <v>44350.179349305552</v>
      </c>
      <c r="D4013" s="2">
        <v>44396</v>
      </c>
      <c r="E4013" s="1" t="s">
        <v>180</v>
      </c>
      <c r="G4013" s="1" t="s">
        <v>112</v>
      </c>
      <c r="H4013" s="1" t="s">
        <v>112</v>
      </c>
      <c r="I4013" s="1" t="s">
        <v>112</v>
      </c>
      <c r="J4013" s="1" t="s">
        <v>5191</v>
      </c>
      <c r="L4013" s="1" t="s">
        <v>5192</v>
      </c>
      <c r="N4013" s="1" t="s">
        <v>116</v>
      </c>
      <c r="O4013" s="1" t="s">
        <v>117</v>
      </c>
      <c r="P4013" s="9">
        <v>96950</v>
      </c>
      <c r="Q4013" s="1" t="s">
        <v>118</v>
      </c>
      <c r="S4013" s="1">
        <v>16702330020</v>
      </c>
      <c r="U4013" s="1">
        <v>2362</v>
      </c>
      <c r="V4013" s="1" t="s">
        <v>119</v>
      </c>
      <c r="X4013" s="1" t="s">
        <v>5193</v>
      </c>
      <c r="Y4013" s="1" t="s">
        <v>5194</v>
      </c>
      <c r="AA4013" s="1" t="s">
        <v>973</v>
      </c>
      <c r="AB4013" s="1" t="s">
        <v>5192</v>
      </c>
      <c r="AD4013" s="1" t="s">
        <v>116</v>
      </c>
      <c r="AE4013" s="1" t="s">
        <v>117</v>
      </c>
      <c r="AF4013" s="9">
        <v>96950</v>
      </c>
      <c r="AG4013" s="1" t="s">
        <v>118</v>
      </c>
      <c r="AI4013" s="1">
        <v>16702330020</v>
      </c>
      <c r="AK4013" s="1" t="s">
        <v>4998</v>
      </c>
      <c r="BC4013" s="1" t="str">
        <f>"49-9098.00"</f>
        <v>49-9098.00</v>
      </c>
      <c r="BD4013" s="1" t="s">
        <v>4556</v>
      </c>
      <c r="BE4013" s="1" t="s">
        <v>9026</v>
      </c>
      <c r="BF4013" s="1" t="s">
        <v>4556</v>
      </c>
      <c r="BG4013" s="1">
        <v>25</v>
      </c>
      <c r="BI4013" s="2">
        <v>44470</v>
      </c>
      <c r="BJ4013" s="2">
        <v>44834</v>
      </c>
      <c r="BM4013" s="1">
        <v>40</v>
      </c>
      <c r="BN4013" s="1">
        <v>0</v>
      </c>
      <c r="BO4013" s="1">
        <v>8</v>
      </c>
      <c r="BP4013" s="1">
        <v>8</v>
      </c>
      <c r="BQ4013" s="1">
        <v>8</v>
      </c>
      <c r="BR4013" s="1">
        <v>8</v>
      </c>
      <c r="BS4013" s="1">
        <v>8</v>
      </c>
      <c r="BT4013" s="1">
        <v>0</v>
      </c>
      <c r="BU4013" s="1" t="str">
        <f>"9:00 AM"</f>
        <v>9:00 AM</v>
      </c>
      <c r="BV4013" s="1" t="str">
        <f>"6:00 PM"</f>
        <v>6:00 PM</v>
      </c>
      <c r="BW4013" s="1" t="s">
        <v>135</v>
      </c>
      <c r="BX4013" s="1">
        <v>0</v>
      </c>
      <c r="BY4013" s="1">
        <v>12</v>
      </c>
      <c r="BZ4013" s="1" t="s">
        <v>112</v>
      </c>
      <c r="CB4013" s="1" t="s">
        <v>9027</v>
      </c>
      <c r="CC4013" s="1" t="s">
        <v>397</v>
      </c>
      <c r="CD4013" s="1" t="s">
        <v>116</v>
      </c>
      <c r="CE4013" s="1" t="s">
        <v>1009</v>
      </c>
      <c r="CF4013" s="1" t="s">
        <v>117</v>
      </c>
      <c r="CG4013" s="1">
        <v>96950</v>
      </c>
      <c r="CH4013" s="3">
        <v>8.9</v>
      </c>
      <c r="CI4013" s="3">
        <v>8.9</v>
      </c>
      <c r="CJ4013" s="3">
        <v>13.35</v>
      </c>
      <c r="CK4013" s="3">
        <v>13.35</v>
      </c>
      <c r="CL4013" s="1" t="s">
        <v>137</v>
      </c>
      <c r="CM4013" s="1" t="s">
        <v>138</v>
      </c>
      <c r="CN4013" s="1" t="s">
        <v>139</v>
      </c>
      <c r="CP4013" s="1" t="s">
        <v>112</v>
      </c>
      <c r="CQ4013" s="1" t="s">
        <v>111</v>
      </c>
      <c r="CR4013" s="1" t="s">
        <v>112</v>
      </c>
      <c r="CS4013" s="1" t="s">
        <v>111</v>
      </c>
      <c r="CT4013" s="1" t="s">
        <v>138</v>
      </c>
      <c r="CU4013" s="1" t="s">
        <v>111</v>
      </c>
      <c r="CV4013" s="1" t="s">
        <v>138</v>
      </c>
      <c r="CW4013" s="1" t="s">
        <v>138</v>
      </c>
      <c r="CX4013" s="1">
        <v>16702330020</v>
      </c>
      <c r="CY4013" s="1" t="s">
        <v>4998</v>
      </c>
      <c r="CZ4013" s="1" t="s">
        <v>138</v>
      </c>
      <c r="DA4013" s="1" t="s">
        <v>111</v>
      </c>
      <c r="DB4013" s="1" t="s">
        <v>112</v>
      </c>
    </row>
    <row r="4014" spans="1:107" ht="15.6" customHeight="1" x14ac:dyDescent="0.25">
      <c r="A4014" s="1" t="s">
        <v>9069</v>
      </c>
      <c r="B4014" s="1" t="s">
        <v>142</v>
      </c>
      <c r="C4014" s="2">
        <v>44364.871585300927</v>
      </c>
      <c r="D4014" s="2">
        <v>44404</v>
      </c>
      <c r="E4014" s="1" t="s">
        <v>110</v>
      </c>
      <c r="F4014" s="2">
        <v>44468.833333333336</v>
      </c>
      <c r="G4014" s="1" t="s">
        <v>112</v>
      </c>
      <c r="H4014" s="1" t="s">
        <v>112</v>
      </c>
      <c r="I4014" s="1" t="s">
        <v>112</v>
      </c>
      <c r="J4014" s="1" t="s">
        <v>6209</v>
      </c>
      <c r="L4014" s="1" t="s">
        <v>6210</v>
      </c>
      <c r="N4014" s="1" t="s">
        <v>116</v>
      </c>
      <c r="O4014" s="1" t="s">
        <v>117</v>
      </c>
      <c r="P4014" s="9">
        <v>96950</v>
      </c>
      <c r="Q4014" s="1" t="s">
        <v>118</v>
      </c>
      <c r="S4014" s="1">
        <v>16702345911</v>
      </c>
      <c r="U4014" s="1">
        <v>441110</v>
      </c>
      <c r="V4014" s="1" t="s">
        <v>119</v>
      </c>
      <c r="X4014" s="1" t="s">
        <v>6211</v>
      </c>
      <c r="Y4014" s="1" t="s">
        <v>6212</v>
      </c>
      <c r="Z4014" s="1" t="s">
        <v>972</v>
      </c>
      <c r="AA4014" s="1" t="s">
        <v>4898</v>
      </c>
      <c r="AB4014" s="1" t="s">
        <v>9070</v>
      </c>
      <c r="AD4014" s="1" t="s">
        <v>167</v>
      </c>
      <c r="AE4014" s="1" t="s">
        <v>117</v>
      </c>
      <c r="AF4014" s="9">
        <v>96950</v>
      </c>
      <c r="AG4014" s="1" t="s">
        <v>118</v>
      </c>
      <c r="AI4014" s="1">
        <v>16702345911</v>
      </c>
      <c r="AK4014" s="1" t="s">
        <v>9071</v>
      </c>
      <c r="AL4014" s="1" t="s">
        <v>653</v>
      </c>
      <c r="AM4014" s="1" t="s">
        <v>6215</v>
      </c>
      <c r="AN4014" s="1" t="s">
        <v>6216</v>
      </c>
      <c r="AO4014" s="1" t="s">
        <v>972</v>
      </c>
      <c r="AP4014" s="1" t="s">
        <v>6217</v>
      </c>
      <c r="AQ4014" s="1" t="s">
        <v>6218</v>
      </c>
      <c r="AR4014" s="1" t="s">
        <v>6219</v>
      </c>
      <c r="AS4014" s="1" t="s">
        <v>691</v>
      </c>
      <c r="AT4014" s="9">
        <v>96910</v>
      </c>
      <c r="AU4014" s="1" t="s">
        <v>118</v>
      </c>
      <c r="AW4014" s="1">
        <v>16714779084</v>
      </c>
      <c r="AY4014" s="1" t="s">
        <v>6220</v>
      </c>
      <c r="AZ4014" s="1" t="s">
        <v>6221</v>
      </c>
      <c r="BA4014" s="1" t="s">
        <v>691</v>
      </c>
      <c r="BB4014" s="1" t="s">
        <v>6222</v>
      </c>
      <c r="BC4014" s="1" t="str">
        <f>"49-3021.00"</f>
        <v>49-3021.00</v>
      </c>
      <c r="BD4014" s="1" t="s">
        <v>280</v>
      </c>
      <c r="BE4014" s="1" t="s">
        <v>6223</v>
      </c>
      <c r="BF4014" s="1" t="s">
        <v>6224</v>
      </c>
      <c r="BG4014" s="1">
        <v>1</v>
      </c>
      <c r="BI4014" s="2">
        <v>44470</v>
      </c>
      <c r="BJ4014" s="2">
        <v>44834</v>
      </c>
      <c r="BM4014" s="1">
        <v>40</v>
      </c>
      <c r="BN4014" s="1">
        <v>0</v>
      </c>
      <c r="BO4014" s="1">
        <v>8</v>
      </c>
      <c r="BP4014" s="1">
        <v>8</v>
      </c>
      <c r="BQ4014" s="1">
        <v>8</v>
      </c>
      <c r="BR4014" s="1">
        <v>8</v>
      </c>
      <c r="BS4014" s="1">
        <v>8</v>
      </c>
      <c r="BT4014" s="1">
        <v>0</v>
      </c>
      <c r="BU4014" s="1" t="str">
        <f>"8:00 AM"</f>
        <v>8:00 AM</v>
      </c>
      <c r="BV4014" s="1" t="str">
        <f>"5:00 PM"</f>
        <v>5:00 PM</v>
      </c>
      <c r="BW4014" s="1" t="s">
        <v>135</v>
      </c>
      <c r="BX4014" s="1">
        <v>0</v>
      </c>
      <c r="BY4014" s="1">
        <v>12</v>
      </c>
      <c r="BZ4014" s="1" t="s">
        <v>112</v>
      </c>
      <c r="CB4014" s="4" t="s">
        <v>6225</v>
      </c>
      <c r="CC4014" s="1" t="s">
        <v>6209</v>
      </c>
      <c r="CD4014" s="1" t="s">
        <v>1757</v>
      </c>
      <c r="CE4014" s="1" t="s">
        <v>116</v>
      </c>
      <c r="CF4014" s="1" t="s">
        <v>117</v>
      </c>
      <c r="CG4014" s="1">
        <v>96950</v>
      </c>
      <c r="CH4014" s="3">
        <v>13.26</v>
      </c>
      <c r="CI4014" s="3">
        <v>13.26</v>
      </c>
      <c r="CJ4014" s="3">
        <v>19.89</v>
      </c>
      <c r="CK4014" s="3">
        <v>19.89</v>
      </c>
      <c r="CL4014" s="1" t="s">
        <v>137</v>
      </c>
      <c r="CN4014" s="1" t="s">
        <v>139</v>
      </c>
      <c r="CP4014" s="1" t="s">
        <v>112</v>
      </c>
      <c r="CQ4014" s="1" t="s">
        <v>111</v>
      </c>
      <c r="CR4014" s="1" t="s">
        <v>112</v>
      </c>
      <c r="CS4014" s="1" t="s">
        <v>111</v>
      </c>
      <c r="CT4014" s="1" t="s">
        <v>138</v>
      </c>
      <c r="CU4014" s="1" t="s">
        <v>111</v>
      </c>
      <c r="CV4014" s="1" t="s">
        <v>138</v>
      </c>
      <c r="CW4014" s="1" t="s">
        <v>6226</v>
      </c>
      <c r="CX4014" s="1">
        <v>16702345911</v>
      </c>
      <c r="CY4014" s="1" t="s">
        <v>6227</v>
      </c>
      <c r="CZ4014" s="1" t="s">
        <v>6228</v>
      </c>
      <c r="DA4014" s="1" t="s">
        <v>111</v>
      </c>
      <c r="DB4014" s="1" t="s">
        <v>112</v>
      </c>
    </row>
    <row r="4015" spans="1:107" ht="15.6" customHeight="1" x14ac:dyDescent="0.25">
      <c r="A4015" s="1" t="s">
        <v>9203</v>
      </c>
      <c r="B4015" s="1" t="s">
        <v>142</v>
      </c>
      <c r="C4015" s="2">
        <v>44350.175683680558</v>
      </c>
      <c r="D4015" s="2">
        <v>44396</v>
      </c>
      <c r="E4015" s="1" t="s">
        <v>180</v>
      </c>
      <c r="G4015" s="1" t="s">
        <v>112</v>
      </c>
      <c r="H4015" s="1" t="s">
        <v>112</v>
      </c>
      <c r="I4015" s="1" t="s">
        <v>112</v>
      </c>
      <c r="J4015" s="1" t="s">
        <v>5191</v>
      </c>
      <c r="L4015" s="1" t="s">
        <v>5192</v>
      </c>
      <c r="N4015" s="1" t="s">
        <v>116</v>
      </c>
      <c r="O4015" s="1" t="s">
        <v>117</v>
      </c>
      <c r="P4015" s="9">
        <v>96950</v>
      </c>
      <c r="Q4015" s="1" t="s">
        <v>118</v>
      </c>
      <c r="S4015" s="1">
        <v>16702330020</v>
      </c>
      <c r="U4015" s="1">
        <v>2362</v>
      </c>
      <c r="V4015" s="1" t="s">
        <v>119</v>
      </c>
      <c r="X4015" s="1" t="s">
        <v>5193</v>
      </c>
      <c r="Y4015" s="1" t="s">
        <v>5194</v>
      </c>
      <c r="AA4015" s="1" t="s">
        <v>973</v>
      </c>
      <c r="AB4015" s="1" t="s">
        <v>5192</v>
      </c>
      <c r="AD4015" s="1" t="s">
        <v>116</v>
      </c>
      <c r="AE4015" s="1" t="s">
        <v>117</v>
      </c>
      <c r="AF4015" s="9">
        <v>96950</v>
      </c>
      <c r="AG4015" s="1" t="s">
        <v>118</v>
      </c>
      <c r="AI4015" s="1">
        <v>16702330020</v>
      </c>
      <c r="AK4015" s="1" t="s">
        <v>4998</v>
      </c>
      <c r="BC4015" s="1" t="str">
        <f>"49-9021.01"</f>
        <v>49-9021.01</v>
      </c>
      <c r="BD4015" s="1" t="s">
        <v>3944</v>
      </c>
      <c r="BE4015" s="1" t="s">
        <v>9204</v>
      </c>
      <c r="BF4015" s="1" t="s">
        <v>9205</v>
      </c>
      <c r="BG4015" s="1">
        <v>25</v>
      </c>
      <c r="BI4015" s="2">
        <v>44470</v>
      </c>
      <c r="BJ4015" s="2">
        <v>44834</v>
      </c>
      <c r="BM4015" s="1">
        <v>40</v>
      </c>
      <c r="BN4015" s="1">
        <v>0</v>
      </c>
      <c r="BO4015" s="1">
        <v>8</v>
      </c>
      <c r="BP4015" s="1">
        <v>8</v>
      </c>
      <c r="BQ4015" s="1">
        <v>8</v>
      </c>
      <c r="BR4015" s="1">
        <v>8</v>
      </c>
      <c r="BS4015" s="1">
        <v>8</v>
      </c>
      <c r="BT4015" s="1">
        <v>0</v>
      </c>
      <c r="BU4015" s="1" t="str">
        <f>"9:00 AM"</f>
        <v>9:00 AM</v>
      </c>
      <c r="BV4015" s="1" t="str">
        <f>"6:00 PM"</f>
        <v>6:00 PM</v>
      </c>
      <c r="BW4015" s="1" t="s">
        <v>135</v>
      </c>
      <c r="BX4015" s="1">
        <v>0</v>
      </c>
      <c r="BY4015" s="1">
        <v>24</v>
      </c>
      <c r="BZ4015" s="1" t="s">
        <v>112</v>
      </c>
      <c r="CB4015" s="1" t="s">
        <v>5197</v>
      </c>
      <c r="CC4015" s="1" t="s">
        <v>397</v>
      </c>
      <c r="CD4015" s="1" t="s">
        <v>116</v>
      </c>
      <c r="CE4015" s="1" t="s">
        <v>1009</v>
      </c>
      <c r="CF4015" s="1" t="s">
        <v>117</v>
      </c>
      <c r="CG4015" s="1">
        <v>96950</v>
      </c>
      <c r="CH4015" s="3">
        <v>9.0299999999999994</v>
      </c>
      <c r="CI4015" s="3">
        <v>9.0299999999999994</v>
      </c>
      <c r="CJ4015" s="3">
        <v>13.54</v>
      </c>
      <c r="CK4015" s="3">
        <v>13.54</v>
      </c>
      <c r="CL4015" s="1" t="s">
        <v>137</v>
      </c>
      <c r="CM4015" s="1" t="s">
        <v>138</v>
      </c>
      <c r="CN4015" s="1" t="s">
        <v>139</v>
      </c>
      <c r="CP4015" s="1" t="s">
        <v>112</v>
      </c>
      <c r="CQ4015" s="1" t="s">
        <v>111</v>
      </c>
      <c r="CR4015" s="1" t="s">
        <v>112</v>
      </c>
      <c r="CS4015" s="1" t="s">
        <v>111</v>
      </c>
      <c r="CT4015" s="1" t="s">
        <v>138</v>
      </c>
      <c r="CU4015" s="1" t="s">
        <v>111</v>
      </c>
      <c r="CV4015" s="1" t="s">
        <v>138</v>
      </c>
      <c r="CW4015" s="1" t="s">
        <v>138</v>
      </c>
      <c r="CX4015" s="1">
        <v>16702330020</v>
      </c>
      <c r="CY4015" s="1" t="s">
        <v>4998</v>
      </c>
      <c r="CZ4015" s="1" t="s">
        <v>138</v>
      </c>
      <c r="DA4015" s="1" t="s">
        <v>111</v>
      </c>
      <c r="DB4015" s="1" t="s">
        <v>112</v>
      </c>
    </row>
    <row r="4016" spans="1:107" ht="15.6" customHeight="1" x14ac:dyDescent="0.25">
      <c r="A4016" s="1" t="s">
        <v>9236</v>
      </c>
      <c r="B4016" s="1" t="s">
        <v>142</v>
      </c>
      <c r="C4016" s="2">
        <v>44399.008469560184</v>
      </c>
      <c r="D4016" s="2">
        <v>44431</v>
      </c>
      <c r="E4016" s="1" t="s">
        <v>180</v>
      </c>
      <c r="G4016" s="1" t="s">
        <v>112</v>
      </c>
      <c r="H4016" s="1" t="s">
        <v>112</v>
      </c>
      <c r="I4016" s="1" t="s">
        <v>112</v>
      </c>
      <c r="J4016" s="1" t="s">
        <v>5364</v>
      </c>
      <c r="K4016" s="1" t="s">
        <v>5365</v>
      </c>
      <c r="L4016" s="1" t="s">
        <v>5366</v>
      </c>
      <c r="N4016" s="1" t="s">
        <v>116</v>
      </c>
      <c r="O4016" s="1" t="s">
        <v>117</v>
      </c>
      <c r="P4016" s="9">
        <v>96950</v>
      </c>
      <c r="Q4016" s="1" t="s">
        <v>118</v>
      </c>
      <c r="S4016" s="1">
        <v>16702338883</v>
      </c>
      <c r="U4016" s="1">
        <v>23622</v>
      </c>
      <c r="V4016" s="1" t="s">
        <v>119</v>
      </c>
      <c r="X4016" s="1" t="s">
        <v>5367</v>
      </c>
      <c r="Y4016" s="1" t="s">
        <v>5368</v>
      </c>
      <c r="Z4016" s="1" t="s">
        <v>5369</v>
      </c>
      <c r="AA4016" s="1" t="s">
        <v>373</v>
      </c>
      <c r="AB4016" s="1" t="s">
        <v>5370</v>
      </c>
      <c r="AD4016" s="1" t="s">
        <v>116</v>
      </c>
      <c r="AE4016" s="1" t="s">
        <v>117</v>
      </c>
      <c r="AF4016" s="9">
        <v>96950</v>
      </c>
      <c r="AG4016" s="1" t="s">
        <v>118</v>
      </c>
      <c r="AI4016" s="1">
        <v>16702338883</v>
      </c>
      <c r="AK4016" s="1" t="s">
        <v>5371</v>
      </c>
      <c r="BC4016" s="1" t="str">
        <f>"17-3022.00"</f>
        <v>17-3022.00</v>
      </c>
      <c r="BD4016" s="1" t="s">
        <v>602</v>
      </c>
      <c r="BE4016" s="1" t="s">
        <v>9237</v>
      </c>
      <c r="BF4016" s="1" t="s">
        <v>7473</v>
      </c>
      <c r="BG4016" s="1">
        <v>1</v>
      </c>
      <c r="BI4016" s="2">
        <v>44470</v>
      </c>
      <c r="BJ4016" s="2">
        <v>44834</v>
      </c>
      <c r="BM4016" s="1">
        <v>40</v>
      </c>
      <c r="BN4016" s="1">
        <v>0</v>
      </c>
      <c r="BO4016" s="1">
        <v>8</v>
      </c>
      <c r="BP4016" s="1">
        <v>8</v>
      </c>
      <c r="BQ4016" s="1">
        <v>8</v>
      </c>
      <c r="BR4016" s="1">
        <v>8</v>
      </c>
      <c r="BS4016" s="1">
        <v>8</v>
      </c>
      <c r="BT4016" s="1">
        <v>0</v>
      </c>
      <c r="BU4016" s="1" t="str">
        <f>"7:30 AM"</f>
        <v>7:30 AM</v>
      </c>
      <c r="BV4016" s="1" t="str">
        <f>"4:30 PM"</f>
        <v>4:30 PM</v>
      </c>
      <c r="BW4016" s="1" t="s">
        <v>392</v>
      </c>
      <c r="BX4016" s="1">
        <v>0</v>
      </c>
      <c r="BY4016" s="1">
        <v>24</v>
      </c>
      <c r="BZ4016" s="1" t="s">
        <v>112</v>
      </c>
      <c r="CB4016" s="1" t="s">
        <v>9238</v>
      </c>
      <c r="CC4016" s="1" t="s">
        <v>5375</v>
      </c>
      <c r="CE4016" s="1" t="s">
        <v>167</v>
      </c>
      <c r="CF4016" s="1" t="s">
        <v>117</v>
      </c>
      <c r="CG4016" s="1">
        <v>96950</v>
      </c>
      <c r="CH4016" s="3">
        <v>17.25</v>
      </c>
      <c r="CI4016" s="3">
        <v>17.25</v>
      </c>
      <c r="CJ4016" s="3">
        <v>25.88</v>
      </c>
      <c r="CK4016" s="3">
        <v>25.88</v>
      </c>
      <c r="CL4016" s="1" t="s">
        <v>137</v>
      </c>
      <c r="CM4016" s="1" t="s">
        <v>9239</v>
      </c>
      <c r="CN4016" s="1" t="s">
        <v>139</v>
      </c>
      <c r="CP4016" s="1" t="s">
        <v>112</v>
      </c>
      <c r="CQ4016" s="1" t="s">
        <v>111</v>
      </c>
      <c r="CR4016" s="1" t="s">
        <v>111</v>
      </c>
      <c r="CS4016" s="1" t="s">
        <v>111</v>
      </c>
      <c r="CT4016" s="1" t="s">
        <v>138</v>
      </c>
      <c r="CU4016" s="1" t="s">
        <v>111</v>
      </c>
      <c r="CV4016" s="1" t="s">
        <v>111</v>
      </c>
      <c r="CW4016" s="1" t="s">
        <v>1059</v>
      </c>
      <c r="CX4016" s="1">
        <v>16702338883</v>
      </c>
      <c r="CY4016" s="1" t="s">
        <v>5371</v>
      </c>
      <c r="CZ4016" s="1" t="s">
        <v>138</v>
      </c>
      <c r="DA4016" s="1" t="s">
        <v>111</v>
      </c>
      <c r="DB4016" s="1" t="s">
        <v>112</v>
      </c>
    </row>
    <row r="4017" spans="1:111" ht="15.6" customHeight="1" x14ac:dyDescent="0.25">
      <c r="A4017" s="1" t="s">
        <v>9298</v>
      </c>
      <c r="B4017" s="1" t="s">
        <v>142</v>
      </c>
      <c r="C4017" s="2">
        <v>44053.487662731481</v>
      </c>
      <c r="D4017" s="2">
        <v>44138</v>
      </c>
      <c r="E4017" s="1" t="s">
        <v>110</v>
      </c>
      <c r="F4017" s="2">
        <v>44104.833333333336</v>
      </c>
      <c r="G4017" s="1" t="s">
        <v>111</v>
      </c>
      <c r="H4017" s="1" t="s">
        <v>111</v>
      </c>
      <c r="I4017" s="1" t="s">
        <v>112</v>
      </c>
      <c r="J4017" s="1" t="s">
        <v>9299</v>
      </c>
      <c r="K4017" s="1" t="s">
        <v>9300</v>
      </c>
      <c r="L4017" s="1" t="s">
        <v>9301</v>
      </c>
      <c r="M4017" s="1" t="s">
        <v>9302</v>
      </c>
      <c r="N4017" s="1" t="s">
        <v>4063</v>
      </c>
      <c r="O4017" s="1" t="s">
        <v>117</v>
      </c>
      <c r="P4017" s="9">
        <v>96950</v>
      </c>
      <c r="Q4017" s="1" t="s">
        <v>118</v>
      </c>
      <c r="R4017" s="1" t="s">
        <v>138</v>
      </c>
      <c r="S4017" s="1">
        <v>639178782062</v>
      </c>
      <c r="U4017" s="1">
        <v>531110</v>
      </c>
      <c r="V4017" s="1" t="s">
        <v>119</v>
      </c>
      <c r="X4017" s="1" t="s">
        <v>9303</v>
      </c>
      <c r="Y4017" s="1" t="s">
        <v>9304</v>
      </c>
      <c r="Z4017" s="1" t="s">
        <v>9305</v>
      </c>
      <c r="AA4017" s="1" t="s">
        <v>245</v>
      </c>
      <c r="AB4017" s="1" t="s">
        <v>9306</v>
      </c>
      <c r="AC4017" s="1" t="s">
        <v>9307</v>
      </c>
      <c r="AD4017" s="1" t="s">
        <v>9308</v>
      </c>
      <c r="AE4017" s="1" t="s">
        <v>117</v>
      </c>
      <c r="AF4017" s="9">
        <v>1500</v>
      </c>
      <c r="AG4017" s="1" t="s">
        <v>9309</v>
      </c>
      <c r="AH4017" s="1" t="s">
        <v>9310</v>
      </c>
      <c r="AI4017" s="1">
        <v>639178782062</v>
      </c>
      <c r="AK4017" s="1" t="s">
        <v>9311</v>
      </c>
      <c r="BC4017" s="1" t="str">
        <f>"11-9141.00"</f>
        <v>11-9141.00</v>
      </c>
      <c r="BD4017" s="1" t="s">
        <v>9312</v>
      </c>
      <c r="BE4017" s="1" t="s">
        <v>9313</v>
      </c>
      <c r="BF4017" s="1" t="s">
        <v>3151</v>
      </c>
      <c r="BG4017" s="1">
        <v>1</v>
      </c>
      <c r="BI4017" s="2">
        <v>44135</v>
      </c>
      <c r="BJ4017" s="2">
        <v>44470</v>
      </c>
      <c r="BM4017" s="1">
        <v>40</v>
      </c>
      <c r="BN4017" s="1">
        <v>0</v>
      </c>
      <c r="BO4017" s="1">
        <v>8</v>
      </c>
      <c r="BP4017" s="1">
        <v>8</v>
      </c>
      <c r="BQ4017" s="1">
        <v>8</v>
      </c>
      <c r="BR4017" s="1">
        <v>8</v>
      </c>
      <c r="BS4017" s="1">
        <v>8</v>
      </c>
      <c r="BT4017" s="1">
        <v>0</v>
      </c>
      <c r="BU4017" s="1" t="str">
        <f>"8:00 AM"</f>
        <v>8:00 AM</v>
      </c>
      <c r="BV4017" s="1" t="str">
        <f>"5:00 PM"</f>
        <v>5:00 PM</v>
      </c>
      <c r="BW4017" s="1" t="s">
        <v>193</v>
      </c>
      <c r="BX4017" s="1">
        <v>1</v>
      </c>
      <c r="BY4017" s="1">
        <v>6</v>
      </c>
      <c r="BZ4017" s="1" t="s">
        <v>112</v>
      </c>
      <c r="CA4017" s="1">
        <v>0</v>
      </c>
      <c r="CB4017" s="1" t="s">
        <v>9314</v>
      </c>
      <c r="CC4017" s="1" t="s">
        <v>9301</v>
      </c>
      <c r="CD4017" s="1" t="s">
        <v>9302</v>
      </c>
      <c r="CE4017" s="1" t="s">
        <v>4063</v>
      </c>
      <c r="CF4017" s="1" t="s">
        <v>117</v>
      </c>
      <c r="CG4017" s="1">
        <v>96950</v>
      </c>
      <c r="CH4017" s="3">
        <v>23.4</v>
      </c>
      <c r="CI4017" s="3">
        <v>23.4</v>
      </c>
      <c r="CL4017" s="1" t="s">
        <v>137</v>
      </c>
      <c r="CM4017" s="1" t="s">
        <v>138</v>
      </c>
      <c r="CN4017" s="1" t="s">
        <v>139</v>
      </c>
      <c r="CP4017" s="1" t="s">
        <v>112</v>
      </c>
      <c r="CQ4017" s="1" t="s">
        <v>111</v>
      </c>
      <c r="CR4017" s="1" t="s">
        <v>112</v>
      </c>
      <c r="CS4017" s="1" t="s">
        <v>112</v>
      </c>
      <c r="CT4017" s="1" t="s">
        <v>138</v>
      </c>
      <c r="CU4017" s="1" t="s">
        <v>111</v>
      </c>
      <c r="CV4017" s="1" t="s">
        <v>138</v>
      </c>
      <c r="CW4017" s="1" t="s">
        <v>138</v>
      </c>
      <c r="CX4017" s="1">
        <f>1670-783-367</f>
        <v>520</v>
      </c>
      <c r="CY4017" s="1" t="s">
        <v>9311</v>
      </c>
      <c r="CZ4017" s="1" t="s">
        <v>138</v>
      </c>
      <c r="DA4017" s="1" t="s">
        <v>111</v>
      </c>
      <c r="DB4017" s="1" t="s">
        <v>112</v>
      </c>
      <c r="DC4017" s="1" t="s">
        <v>9303</v>
      </c>
      <c r="DD4017" s="1" t="s">
        <v>9304</v>
      </c>
      <c r="DE4017" s="1" t="s">
        <v>829</v>
      </c>
      <c r="DF4017" s="1" t="s">
        <v>9299</v>
      </c>
      <c r="DG4017" s="1" t="s">
        <v>9311</v>
      </c>
    </row>
    <row r="4018" spans="1:111" ht="15.6" customHeight="1" x14ac:dyDescent="0.25">
      <c r="A4018" s="1" t="s">
        <v>9327</v>
      </c>
      <c r="B4018" s="1" t="s">
        <v>142</v>
      </c>
      <c r="C4018" s="2">
        <v>44034.029225810184</v>
      </c>
      <c r="D4018" s="2">
        <v>44109</v>
      </c>
      <c r="E4018" s="1" t="s">
        <v>110</v>
      </c>
      <c r="F4018" s="2">
        <v>44103.833333333336</v>
      </c>
      <c r="G4018" s="1" t="s">
        <v>112</v>
      </c>
      <c r="H4018" s="1" t="s">
        <v>112</v>
      </c>
      <c r="I4018" s="1" t="s">
        <v>112</v>
      </c>
      <c r="J4018" s="1" t="s">
        <v>143</v>
      </c>
      <c r="K4018" s="1" t="s">
        <v>156</v>
      </c>
      <c r="L4018" s="1" t="s">
        <v>145</v>
      </c>
      <c r="N4018" s="1" t="s">
        <v>116</v>
      </c>
      <c r="O4018" s="1" t="s">
        <v>117</v>
      </c>
      <c r="P4018" s="9">
        <v>96950</v>
      </c>
      <c r="Q4018" s="1" t="s">
        <v>118</v>
      </c>
      <c r="R4018" s="1" t="s">
        <v>138</v>
      </c>
      <c r="S4018" s="1">
        <v>16702346601</v>
      </c>
      <c r="T4018" s="1">
        <v>711</v>
      </c>
      <c r="U4018" s="1">
        <v>72111</v>
      </c>
      <c r="V4018" s="1" t="s">
        <v>119</v>
      </c>
      <c r="X4018" s="1" t="s">
        <v>4584</v>
      </c>
      <c r="Y4018" s="1" t="s">
        <v>147</v>
      </c>
      <c r="Z4018" s="1" t="s">
        <v>148</v>
      </c>
      <c r="AA4018" s="1" t="s">
        <v>149</v>
      </c>
      <c r="AB4018" s="1" t="s">
        <v>150</v>
      </c>
      <c r="AD4018" s="1" t="s">
        <v>157</v>
      </c>
      <c r="AE4018" s="1" t="s">
        <v>117</v>
      </c>
      <c r="AF4018" s="9">
        <v>96950</v>
      </c>
      <c r="AG4018" s="1" t="s">
        <v>118</v>
      </c>
      <c r="AH4018" s="1" t="s">
        <v>138</v>
      </c>
      <c r="AI4018" s="1">
        <v>16702346601</v>
      </c>
      <c r="AJ4018" s="1">
        <v>711</v>
      </c>
      <c r="AK4018" s="1" t="s">
        <v>151</v>
      </c>
      <c r="BC4018" s="1" t="str">
        <f>"37-1011.00"</f>
        <v>37-1011.00</v>
      </c>
      <c r="BD4018" s="1" t="s">
        <v>2800</v>
      </c>
      <c r="BE4018" s="1" t="s">
        <v>9328</v>
      </c>
      <c r="BF4018" s="1" t="s">
        <v>9329</v>
      </c>
      <c r="BG4018" s="1">
        <v>1</v>
      </c>
      <c r="BI4018" s="2">
        <v>44105</v>
      </c>
      <c r="BJ4018" s="2">
        <v>44469</v>
      </c>
      <c r="BM4018" s="1">
        <v>35</v>
      </c>
      <c r="BN4018" s="1">
        <v>0</v>
      </c>
      <c r="BO4018" s="1">
        <v>7</v>
      </c>
      <c r="BP4018" s="1">
        <v>7</v>
      </c>
      <c r="BQ4018" s="1">
        <v>7</v>
      </c>
      <c r="BR4018" s="1">
        <v>7</v>
      </c>
      <c r="BS4018" s="1">
        <v>7</v>
      </c>
      <c r="BT4018" s="1">
        <v>0</v>
      </c>
      <c r="BU4018" s="1" t="str">
        <f>"7:30 AM"</f>
        <v>7:30 AM</v>
      </c>
      <c r="BV4018" s="1" t="str">
        <f>"2:30 PM"</f>
        <v>2:30 PM</v>
      </c>
      <c r="BW4018" s="1" t="s">
        <v>135</v>
      </c>
      <c r="BX4018" s="1">
        <v>0</v>
      </c>
      <c r="BY4018" s="1">
        <v>12</v>
      </c>
      <c r="BZ4018" s="1" t="s">
        <v>111</v>
      </c>
      <c r="CA4018" s="1">
        <v>33</v>
      </c>
      <c r="CB4018" s="1" t="s">
        <v>9330</v>
      </c>
      <c r="CC4018" s="1" t="s">
        <v>144</v>
      </c>
      <c r="CD4018" s="1" t="s">
        <v>145</v>
      </c>
      <c r="CE4018" s="1" t="s">
        <v>167</v>
      </c>
      <c r="CF4018" s="1" t="s">
        <v>117</v>
      </c>
      <c r="CG4018" s="1">
        <v>96950</v>
      </c>
      <c r="CH4018" s="3">
        <v>9.35</v>
      </c>
      <c r="CI4018" s="3">
        <v>10.35</v>
      </c>
      <c r="CJ4018" s="3">
        <v>14.03</v>
      </c>
      <c r="CK4018" s="3">
        <v>15.53</v>
      </c>
      <c r="CL4018" s="1" t="s">
        <v>137</v>
      </c>
      <c r="CM4018" s="1" t="s">
        <v>158</v>
      </c>
      <c r="CN4018" s="1" t="s">
        <v>139</v>
      </c>
      <c r="CP4018" s="1" t="s">
        <v>112</v>
      </c>
      <c r="CQ4018" s="1" t="s">
        <v>111</v>
      </c>
      <c r="CR4018" s="1" t="s">
        <v>112</v>
      </c>
      <c r="CS4018" s="1" t="s">
        <v>111</v>
      </c>
      <c r="CT4018" s="1" t="s">
        <v>111</v>
      </c>
      <c r="CU4018" s="1" t="s">
        <v>111</v>
      </c>
      <c r="CV4018" s="1" t="s">
        <v>138</v>
      </c>
      <c r="CW4018" s="1" t="s">
        <v>4582</v>
      </c>
      <c r="CX4018" s="1">
        <v>16702346601</v>
      </c>
      <c r="CY4018" s="1" t="s">
        <v>160</v>
      </c>
      <c r="CZ4018" s="1" t="s">
        <v>161</v>
      </c>
      <c r="DA4018" s="1" t="s">
        <v>111</v>
      </c>
      <c r="DB4018" s="1" t="s">
        <v>112</v>
      </c>
    </row>
    <row r="4019" spans="1:111" ht="15.6" customHeight="1" x14ac:dyDescent="0.25">
      <c r="A4019" s="1" t="s">
        <v>9362</v>
      </c>
      <c r="B4019" s="1" t="s">
        <v>142</v>
      </c>
      <c r="C4019" s="2">
        <v>44087.888139814815</v>
      </c>
      <c r="D4019" s="2">
        <v>44165</v>
      </c>
      <c r="E4019" s="1" t="s">
        <v>180</v>
      </c>
      <c r="G4019" s="1" t="s">
        <v>112</v>
      </c>
      <c r="H4019" s="1" t="s">
        <v>112</v>
      </c>
      <c r="I4019" s="1" t="s">
        <v>112</v>
      </c>
      <c r="J4019" s="1" t="s">
        <v>9363</v>
      </c>
      <c r="K4019" s="1" t="s">
        <v>9364</v>
      </c>
      <c r="L4019" s="1" t="s">
        <v>9365</v>
      </c>
      <c r="M4019" s="1" t="s">
        <v>3464</v>
      </c>
      <c r="N4019" s="1" t="s">
        <v>167</v>
      </c>
      <c r="O4019" s="1" t="s">
        <v>117</v>
      </c>
      <c r="P4019" s="9">
        <v>96950</v>
      </c>
      <c r="Q4019" s="1" t="s">
        <v>118</v>
      </c>
      <c r="R4019" s="1" t="s">
        <v>138</v>
      </c>
      <c r="S4019" s="1">
        <v>16702342027</v>
      </c>
      <c r="U4019" s="1">
        <v>51731</v>
      </c>
      <c r="V4019" s="1" t="s">
        <v>119</v>
      </c>
      <c r="X4019" s="1" t="s">
        <v>9366</v>
      </c>
      <c r="Y4019" s="1" t="s">
        <v>9367</v>
      </c>
      <c r="Z4019" s="1" t="s">
        <v>9368</v>
      </c>
      <c r="AA4019" s="1" t="s">
        <v>9369</v>
      </c>
      <c r="AB4019" s="1" t="s">
        <v>9365</v>
      </c>
      <c r="AC4019" s="1" t="s">
        <v>3464</v>
      </c>
      <c r="AD4019" s="1" t="s">
        <v>167</v>
      </c>
      <c r="AE4019" s="1" t="s">
        <v>117</v>
      </c>
      <c r="AF4019" s="9">
        <v>96950</v>
      </c>
      <c r="AG4019" s="1" t="s">
        <v>118</v>
      </c>
      <c r="AH4019" s="1" t="s">
        <v>138</v>
      </c>
      <c r="AI4019" s="1">
        <v>16702342027</v>
      </c>
      <c r="AK4019" s="1" t="s">
        <v>9370</v>
      </c>
      <c r="BC4019" s="1" t="str">
        <f>"49-2098.00"</f>
        <v>49-2098.00</v>
      </c>
      <c r="BD4019" s="1" t="s">
        <v>5195</v>
      </c>
      <c r="BE4019" s="1" t="s">
        <v>9371</v>
      </c>
      <c r="BF4019" s="1" t="s">
        <v>9372</v>
      </c>
      <c r="BG4019" s="1">
        <v>2</v>
      </c>
      <c r="BI4019" s="2">
        <v>44151</v>
      </c>
      <c r="BJ4019" s="2">
        <v>44515</v>
      </c>
      <c r="BM4019" s="1">
        <v>40</v>
      </c>
      <c r="BN4019" s="1">
        <v>0</v>
      </c>
      <c r="BO4019" s="1">
        <v>8</v>
      </c>
      <c r="BP4019" s="1">
        <v>8</v>
      </c>
      <c r="BQ4019" s="1">
        <v>8</v>
      </c>
      <c r="BR4019" s="1">
        <v>8</v>
      </c>
      <c r="BS4019" s="1">
        <v>8</v>
      </c>
      <c r="BT4019" s="1">
        <v>0</v>
      </c>
      <c r="BU4019" s="1" t="str">
        <f>"8:00 AM"</f>
        <v>8:00 AM</v>
      </c>
      <c r="BV4019" s="1" t="str">
        <f>"5:00 PM"</f>
        <v>5:00 PM</v>
      </c>
      <c r="BW4019" s="1" t="s">
        <v>135</v>
      </c>
      <c r="BX4019" s="1">
        <v>0</v>
      </c>
      <c r="BY4019" s="1">
        <v>24</v>
      </c>
      <c r="BZ4019" s="1" t="s">
        <v>112</v>
      </c>
      <c r="CA4019" s="1">
        <v>0</v>
      </c>
      <c r="CB4019" s="1" t="s">
        <v>9373</v>
      </c>
      <c r="CC4019" s="1" t="s">
        <v>1038</v>
      </c>
      <c r="CD4019" s="1" t="s">
        <v>9374</v>
      </c>
      <c r="CE4019" s="1" t="s">
        <v>167</v>
      </c>
      <c r="CF4019" s="1" t="s">
        <v>117</v>
      </c>
      <c r="CG4019" s="1">
        <v>96950</v>
      </c>
      <c r="CH4019" s="3">
        <v>16.84</v>
      </c>
      <c r="CI4019" s="3">
        <v>16.84</v>
      </c>
      <c r="CJ4019" s="3">
        <v>25.26</v>
      </c>
      <c r="CK4019" s="3">
        <v>25.26</v>
      </c>
      <c r="CL4019" s="1" t="s">
        <v>137</v>
      </c>
      <c r="CM4019" s="1" t="s">
        <v>138</v>
      </c>
      <c r="CN4019" s="1" t="s">
        <v>139</v>
      </c>
      <c r="CP4019" s="1" t="s">
        <v>111</v>
      </c>
      <c r="CQ4019" s="1" t="s">
        <v>111</v>
      </c>
      <c r="CR4019" s="1" t="s">
        <v>112</v>
      </c>
      <c r="CS4019" s="1" t="s">
        <v>111</v>
      </c>
      <c r="CT4019" s="1" t="s">
        <v>138</v>
      </c>
      <c r="CU4019" s="1" t="s">
        <v>111</v>
      </c>
      <c r="CV4019" s="1" t="s">
        <v>138</v>
      </c>
      <c r="CW4019" s="1" t="s">
        <v>9375</v>
      </c>
      <c r="CX4019" s="1">
        <v>16702346600</v>
      </c>
      <c r="CY4019" s="1" t="s">
        <v>138</v>
      </c>
      <c r="CZ4019" s="1" t="s">
        <v>9376</v>
      </c>
      <c r="DA4019" s="1" t="s">
        <v>111</v>
      </c>
      <c r="DB4019" s="1" t="s">
        <v>112</v>
      </c>
    </row>
    <row r="4020" spans="1:111" ht="15.6" customHeight="1" x14ac:dyDescent="0.25">
      <c r="A4020" s="1" t="s">
        <v>9381</v>
      </c>
      <c r="B4020" s="1" t="s">
        <v>142</v>
      </c>
      <c r="C4020" s="2">
        <v>44152.835816550927</v>
      </c>
      <c r="D4020" s="2">
        <v>44207</v>
      </c>
      <c r="E4020" s="1" t="s">
        <v>110</v>
      </c>
      <c r="F4020" s="2">
        <v>44255.791666666664</v>
      </c>
      <c r="G4020" s="1" t="s">
        <v>112</v>
      </c>
      <c r="H4020" s="1" t="s">
        <v>112</v>
      </c>
      <c r="I4020" s="1" t="s">
        <v>112</v>
      </c>
      <c r="J4020" s="1" t="s">
        <v>9382</v>
      </c>
      <c r="K4020" s="1" t="s">
        <v>9383</v>
      </c>
      <c r="L4020" s="1" t="s">
        <v>9384</v>
      </c>
      <c r="M4020" s="1" t="s">
        <v>2982</v>
      </c>
      <c r="N4020" s="1" t="s">
        <v>116</v>
      </c>
      <c r="O4020" s="1" t="s">
        <v>117</v>
      </c>
      <c r="P4020" s="9">
        <v>96950</v>
      </c>
      <c r="Q4020" s="1" t="s">
        <v>118</v>
      </c>
      <c r="R4020" s="1" t="s">
        <v>138</v>
      </c>
      <c r="S4020" s="1">
        <v>16709891567</v>
      </c>
      <c r="U4020" s="1">
        <v>23622</v>
      </c>
      <c r="V4020" s="1" t="s">
        <v>119</v>
      </c>
      <c r="X4020" s="1" t="s">
        <v>370</v>
      </c>
      <c r="Y4020" s="1" t="s">
        <v>371</v>
      </c>
      <c r="Z4020" s="1" t="s">
        <v>372</v>
      </c>
      <c r="AA4020" s="1" t="s">
        <v>1184</v>
      </c>
      <c r="AB4020" s="1" t="s">
        <v>9385</v>
      </c>
      <c r="AC4020" s="1" t="s">
        <v>138</v>
      </c>
      <c r="AD4020" s="1" t="s">
        <v>116</v>
      </c>
      <c r="AE4020" s="1" t="s">
        <v>117</v>
      </c>
      <c r="AF4020" s="9">
        <v>96950</v>
      </c>
      <c r="AG4020" s="1" t="s">
        <v>118</v>
      </c>
      <c r="AH4020" s="1" t="s">
        <v>138</v>
      </c>
      <c r="AI4020" s="1">
        <v>16702346278</v>
      </c>
      <c r="AK4020" s="1" t="s">
        <v>374</v>
      </c>
      <c r="BC4020" s="1" t="str">
        <f>"49-9071.00"</f>
        <v>49-9071.00</v>
      </c>
      <c r="BD4020" s="1" t="s">
        <v>214</v>
      </c>
      <c r="BE4020" s="1" t="s">
        <v>9386</v>
      </c>
      <c r="BF4020" s="1" t="s">
        <v>1069</v>
      </c>
      <c r="BG4020" s="1">
        <v>2</v>
      </c>
      <c r="BI4020" s="2">
        <v>44257</v>
      </c>
      <c r="BJ4020" s="2">
        <v>44621</v>
      </c>
      <c r="BM4020" s="1">
        <v>40</v>
      </c>
      <c r="BN4020" s="1">
        <v>0</v>
      </c>
      <c r="BO4020" s="1">
        <v>8</v>
      </c>
      <c r="BP4020" s="1">
        <v>8</v>
      </c>
      <c r="BQ4020" s="1">
        <v>8</v>
      </c>
      <c r="BR4020" s="1">
        <v>8</v>
      </c>
      <c r="BS4020" s="1">
        <v>8</v>
      </c>
      <c r="BT4020" s="1">
        <v>0</v>
      </c>
      <c r="BU4020" s="1" t="str">
        <f>"7:00 AM"</f>
        <v>7:00 AM</v>
      </c>
      <c r="BV4020" s="1" t="str">
        <f>"4:00 PM"</f>
        <v>4:00 PM</v>
      </c>
      <c r="BW4020" s="1" t="s">
        <v>135</v>
      </c>
      <c r="BX4020" s="1">
        <v>0</v>
      </c>
      <c r="BY4020" s="1">
        <v>24</v>
      </c>
      <c r="BZ4020" s="1" t="s">
        <v>112</v>
      </c>
      <c r="CA4020" s="1">
        <v>0</v>
      </c>
      <c r="CB4020" s="4" t="s">
        <v>9387</v>
      </c>
      <c r="CC4020" s="1" t="s">
        <v>9388</v>
      </c>
      <c r="CD4020" s="1" t="s">
        <v>138</v>
      </c>
      <c r="CE4020" s="1" t="s">
        <v>116</v>
      </c>
      <c r="CF4020" s="1" t="s">
        <v>117</v>
      </c>
      <c r="CG4020" s="1">
        <v>96950</v>
      </c>
      <c r="CH4020" s="3">
        <v>8.7100000000000009</v>
      </c>
      <c r="CI4020" s="3">
        <v>8.7100000000000009</v>
      </c>
      <c r="CJ4020" s="3">
        <v>13.07</v>
      </c>
      <c r="CK4020" s="3">
        <v>13.07</v>
      </c>
      <c r="CL4020" s="1" t="s">
        <v>137</v>
      </c>
      <c r="CM4020" s="1" t="s">
        <v>138</v>
      </c>
      <c r="CN4020" s="1" t="s">
        <v>139</v>
      </c>
      <c r="CP4020" s="1" t="s">
        <v>112</v>
      </c>
      <c r="CQ4020" s="1" t="s">
        <v>111</v>
      </c>
      <c r="CR4020" s="1" t="s">
        <v>112</v>
      </c>
      <c r="CS4020" s="1" t="s">
        <v>111</v>
      </c>
      <c r="CT4020" s="1" t="s">
        <v>138</v>
      </c>
      <c r="CU4020" s="1" t="s">
        <v>111</v>
      </c>
      <c r="CV4020" s="1" t="s">
        <v>138</v>
      </c>
      <c r="CW4020" s="1" t="s">
        <v>138</v>
      </c>
      <c r="CX4020" s="1">
        <v>16709891567</v>
      </c>
      <c r="CY4020" s="1" t="s">
        <v>9389</v>
      </c>
      <c r="CZ4020" s="1" t="s">
        <v>380</v>
      </c>
      <c r="DA4020" s="1" t="s">
        <v>111</v>
      </c>
      <c r="DB4020" s="1" t="s">
        <v>112</v>
      </c>
    </row>
    <row r="4021" spans="1:111" ht="15.6" customHeight="1" x14ac:dyDescent="0.25">
      <c r="A4021" s="1" t="s">
        <v>9402</v>
      </c>
      <c r="B4021" s="1" t="s">
        <v>142</v>
      </c>
      <c r="C4021" s="2">
        <v>44140.051265972223</v>
      </c>
      <c r="D4021" s="2">
        <v>44181</v>
      </c>
      <c r="E4021" s="1" t="s">
        <v>180</v>
      </c>
      <c r="G4021" s="1" t="s">
        <v>111</v>
      </c>
      <c r="H4021" s="1" t="s">
        <v>112</v>
      </c>
      <c r="I4021" s="1" t="s">
        <v>112</v>
      </c>
      <c r="J4021" s="1" t="s">
        <v>9403</v>
      </c>
      <c r="K4021" s="1" t="s">
        <v>9404</v>
      </c>
      <c r="L4021" s="1" t="s">
        <v>8620</v>
      </c>
      <c r="M4021" s="1" t="s">
        <v>8526</v>
      </c>
      <c r="N4021" s="1" t="s">
        <v>167</v>
      </c>
      <c r="O4021" s="1" t="s">
        <v>117</v>
      </c>
      <c r="P4021" s="9">
        <v>96950</v>
      </c>
      <c r="Q4021" s="1" t="s">
        <v>118</v>
      </c>
      <c r="R4021" s="1" t="s">
        <v>1856</v>
      </c>
      <c r="S4021" s="1">
        <v>16702352653</v>
      </c>
      <c r="T4021" s="1">
        <v>324</v>
      </c>
      <c r="U4021" s="1">
        <v>42449</v>
      </c>
      <c r="V4021" s="1" t="s">
        <v>119</v>
      </c>
      <c r="X4021" s="1" t="s">
        <v>9405</v>
      </c>
      <c r="Y4021" s="1" t="s">
        <v>2139</v>
      </c>
      <c r="Z4021" s="1" t="s">
        <v>2140</v>
      </c>
      <c r="AA4021" s="1" t="s">
        <v>2141</v>
      </c>
      <c r="AB4021" s="1" t="s">
        <v>8620</v>
      </c>
      <c r="AC4021" s="1" t="s">
        <v>8526</v>
      </c>
      <c r="AD4021" s="1" t="s">
        <v>167</v>
      </c>
      <c r="AE4021" s="1" t="s">
        <v>117</v>
      </c>
      <c r="AF4021" s="9">
        <v>96950</v>
      </c>
      <c r="AG4021" s="1" t="s">
        <v>118</v>
      </c>
      <c r="AH4021" s="1" t="s">
        <v>1856</v>
      </c>
      <c r="AI4021" s="1">
        <v>16702352653</v>
      </c>
      <c r="AJ4021" s="1">
        <v>324</v>
      </c>
      <c r="AK4021" s="1" t="s">
        <v>2148</v>
      </c>
      <c r="BC4021" s="1" t="str">
        <f>"49-9021.02"</f>
        <v>49-9021.02</v>
      </c>
      <c r="BD4021" s="1" t="s">
        <v>7955</v>
      </c>
      <c r="BE4021" s="1" t="s">
        <v>9406</v>
      </c>
      <c r="BF4021" s="1" t="s">
        <v>8623</v>
      </c>
      <c r="BG4021" s="1">
        <v>2</v>
      </c>
      <c r="BI4021" s="2">
        <v>44175</v>
      </c>
      <c r="BJ4021" s="2">
        <v>45269</v>
      </c>
      <c r="BM4021" s="1">
        <v>40</v>
      </c>
      <c r="BN4021" s="1">
        <v>0</v>
      </c>
      <c r="BO4021" s="1">
        <v>8</v>
      </c>
      <c r="BP4021" s="1">
        <v>8</v>
      </c>
      <c r="BQ4021" s="1">
        <v>8</v>
      </c>
      <c r="BR4021" s="1">
        <v>8</v>
      </c>
      <c r="BS4021" s="1">
        <v>8</v>
      </c>
      <c r="BT4021" s="1">
        <v>0</v>
      </c>
      <c r="BU4021" s="1" t="str">
        <f>"8:00 AM"</f>
        <v>8:00 AM</v>
      </c>
      <c r="BV4021" s="1" t="str">
        <f>"5:00 PM"</f>
        <v>5:00 PM</v>
      </c>
      <c r="BW4021" s="1" t="s">
        <v>392</v>
      </c>
      <c r="BX4021" s="1">
        <v>0</v>
      </c>
      <c r="BY4021" s="1">
        <v>24</v>
      </c>
      <c r="BZ4021" s="1" t="s">
        <v>112</v>
      </c>
      <c r="CA4021" s="1">
        <v>0</v>
      </c>
      <c r="CB4021" s="1" t="s">
        <v>9407</v>
      </c>
      <c r="CC4021" s="1" t="s">
        <v>8620</v>
      </c>
      <c r="CD4021" s="1" t="s">
        <v>8526</v>
      </c>
      <c r="CE4021" s="1" t="s">
        <v>167</v>
      </c>
      <c r="CF4021" s="1" t="s">
        <v>117</v>
      </c>
      <c r="CG4021" s="1">
        <v>96950</v>
      </c>
      <c r="CH4021" s="3">
        <v>9.0299999999999994</v>
      </c>
      <c r="CI4021" s="3">
        <v>11.38</v>
      </c>
      <c r="CJ4021" s="3">
        <v>13.54</v>
      </c>
      <c r="CK4021" s="3">
        <v>17.07</v>
      </c>
      <c r="CL4021" s="1" t="s">
        <v>137</v>
      </c>
      <c r="CM4021" s="1" t="s">
        <v>138</v>
      </c>
      <c r="CN4021" s="1" t="s">
        <v>139</v>
      </c>
      <c r="CP4021" s="1" t="s">
        <v>112</v>
      </c>
      <c r="CQ4021" s="1" t="s">
        <v>111</v>
      </c>
      <c r="CR4021" s="1" t="s">
        <v>112</v>
      </c>
      <c r="CS4021" s="1" t="s">
        <v>111</v>
      </c>
      <c r="CT4021" s="1" t="s">
        <v>138</v>
      </c>
      <c r="CU4021" s="1" t="s">
        <v>111</v>
      </c>
      <c r="CV4021" s="1" t="s">
        <v>138</v>
      </c>
      <c r="CW4021" s="1" t="s">
        <v>9408</v>
      </c>
      <c r="CX4021" s="1">
        <v>16702352653</v>
      </c>
      <c r="CY4021" s="1" t="s">
        <v>2148</v>
      </c>
      <c r="CZ4021" s="1" t="s">
        <v>380</v>
      </c>
      <c r="DA4021" s="1" t="s">
        <v>111</v>
      </c>
      <c r="DB4021" s="1" t="s">
        <v>112</v>
      </c>
    </row>
    <row r="4022" spans="1:111" ht="15.6" customHeight="1" x14ac:dyDescent="0.25">
      <c r="A4022" s="1" t="s">
        <v>9409</v>
      </c>
      <c r="B4022" s="1" t="s">
        <v>142</v>
      </c>
      <c r="C4022" s="2">
        <v>44081.865153819446</v>
      </c>
      <c r="D4022" s="2">
        <v>44112</v>
      </c>
      <c r="E4022" s="1" t="s">
        <v>180</v>
      </c>
      <c r="G4022" s="1" t="s">
        <v>112</v>
      </c>
      <c r="H4022" s="1" t="s">
        <v>112</v>
      </c>
      <c r="I4022" s="1" t="s">
        <v>112</v>
      </c>
      <c r="J4022" s="1" t="s">
        <v>784</v>
      </c>
      <c r="K4022" s="1" t="s">
        <v>785</v>
      </c>
      <c r="L4022" s="1" t="s">
        <v>2383</v>
      </c>
      <c r="M4022" s="1">
        <v>104</v>
      </c>
      <c r="N4022" s="1" t="s">
        <v>116</v>
      </c>
      <c r="O4022" s="1" t="s">
        <v>117</v>
      </c>
      <c r="P4022" s="9">
        <v>96950</v>
      </c>
      <c r="Q4022" s="1" t="s">
        <v>118</v>
      </c>
      <c r="R4022" s="1" t="s">
        <v>719</v>
      </c>
      <c r="S4022" s="1">
        <v>16703236877</v>
      </c>
      <c r="U4022" s="1">
        <v>62161</v>
      </c>
      <c r="V4022" s="1" t="s">
        <v>119</v>
      </c>
      <c r="X4022" s="1" t="s">
        <v>686</v>
      </c>
      <c r="Y4022" s="1" t="s">
        <v>687</v>
      </c>
      <c r="Z4022" s="1" t="s">
        <v>688</v>
      </c>
      <c r="AA4022" s="1" t="s">
        <v>245</v>
      </c>
      <c r="AB4022" s="1" t="s">
        <v>689</v>
      </c>
      <c r="AD4022" s="1" t="s">
        <v>690</v>
      </c>
      <c r="AE4022" s="1" t="s">
        <v>691</v>
      </c>
      <c r="AF4022" s="9">
        <v>96931</v>
      </c>
      <c r="AG4022" s="1" t="s">
        <v>118</v>
      </c>
      <c r="AH4022" s="1" t="s">
        <v>719</v>
      </c>
      <c r="AI4022" s="1">
        <v>16716498746</v>
      </c>
      <c r="AJ4022" s="1">
        <v>203</v>
      </c>
      <c r="AK4022" s="1" t="s">
        <v>692</v>
      </c>
      <c r="BC4022" s="1" t="str">
        <f>"43-4171.00"</f>
        <v>43-4171.00</v>
      </c>
      <c r="BD4022" s="1" t="s">
        <v>9410</v>
      </c>
      <c r="BE4022" s="1" t="s">
        <v>9411</v>
      </c>
      <c r="BF4022" s="1" t="s">
        <v>9412</v>
      </c>
      <c r="BG4022" s="1">
        <v>2</v>
      </c>
      <c r="BI4022" s="2">
        <v>44200</v>
      </c>
      <c r="BJ4022" s="2">
        <v>44564</v>
      </c>
      <c r="BM4022" s="1">
        <v>40</v>
      </c>
      <c r="BN4022" s="1">
        <v>0</v>
      </c>
      <c r="BO4022" s="1">
        <v>8</v>
      </c>
      <c r="BP4022" s="1">
        <v>8</v>
      </c>
      <c r="BQ4022" s="1">
        <v>5</v>
      </c>
      <c r="BR4022" s="1">
        <v>8</v>
      </c>
      <c r="BS4022" s="1">
        <v>8</v>
      </c>
      <c r="BT4022" s="1">
        <v>3</v>
      </c>
      <c r="BU4022" s="1" t="str">
        <f>"8:30 AM"</f>
        <v>8:30 AM</v>
      </c>
      <c r="BV4022" s="1" t="str">
        <f>"5:30 PM"</f>
        <v>5:30 PM</v>
      </c>
      <c r="BW4022" s="1" t="s">
        <v>135</v>
      </c>
      <c r="BX4022" s="1">
        <v>0</v>
      </c>
      <c r="BY4022" s="1">
        <v>12</v>
      </c>
      <c r="BZ4022" s="1" t="s">
        <v>112</v>
      </c>
      <c r="CA4022" s="1">
        <v>0</v>
      </c>
      <c r="CB4022" s="1" t="s">
        <v>362</v>
      </c>
      <c r="CC4022" s="1" t="s">
        <v>2383</v>
      </c>
      <c r="CD4022" s="1">
        <v>104</v>
      </c>
      <c r="CE4022" s="1" t="s">
        <v>116</v>
      </c>
      <c r="CF4022" s="1" t="s">
        <v>117</v>
      </c>
      <c r="CG4022" s="1">
        <v>96950</v>
      </c>
      <c r="CH4022" s="3">
        <v>9.01</v>
      </c>
      <c r="CI4022" s="3">
        <v>9.01</v>
      </c>
      <c r="CL4022" s="1" t="s">
        <v>137</v>
      </c>
      <c r="CN4022" s="1" t="s">
        <v>139</v>
      </c>
      <c r="CP4022" s="1" t="s">
        <v>112</v>
      </c>
      <c r="CQ4022" s="1" t="s">
        <v>111</v>
      </c>
      <c r="CR4022" s="1" t="s">
        <v>112</v>
      </c>
      <c r="CS4022" s="1" t="s">
        <v>111</v>
      </c>
      <c r="CT4022" s="1" t="s">
        <v>138</v>
      </c>
      <c r="CU4022" s="1" t="s">
        <v>111</v>
      </c>
      <c r="CV4022" s="1" t="s">
        <v>138</v>
      </c>
      <c r="CW4022" s="1" t="s">
        <v>698</v>
      </c>
      <c r="CX4022" s="1">
        <v>16703236877</v>
      </c>
      <c r="CY4022" s="1" t="s">
        <v>699</v>
      </c>
      <c r="CZ4022" s="1" t="s">
        <v>138</v>
      </c>
      <c r="DA4022" s="1" t="s">
        <v>111</v>
      </c>
      <c r="DB4022" s="1" t="s">
        <v>112</v>
      </c>
    </row>
    <row r="4023" spans="1:111" ht="15.6" customHeight="1" x14ac:dyDescent="0.25">
      <c r="A4023" s="1" t="s">
        <v>9444</v>
      </c>
      <c r="B4023" s="1" t="s">
        <v>142</v>
      </c>
      <c r="C4023" s="2">
        <v>44138.047863657404</v>
      </c>
      <c r="D4023" s="2">
        <v>44173</v>
      </c>
      <c r="E4023" s="1" t="s">
        <v>110</v>
      </c>
      <c r="F4023" s="2">
        <v>44074.833333333336</v>
      </c>
      <c r="G4023" s="1" t="s">
        <v>111</v>
      </c>
      <c r="H4023" s="1" t="s">
        <v>112</v>
      </c>
      <c r="I4023" s="1" t="s">
        <v>112</v>
      </c>
      <c r="J4023" s="1" t="s">
        <v>2134</v>
      </c>
      <c r="L4023" s="1" t="s">
        <v>8620</v>
      </c>
      <c r="M4023" s="1" t="s">
        <v>8621</v>
      </c>
      <c r="N4023" s="1" t="s">
        <v>167</v>
      </c>
      <c r="O4023" s="1" t="s">
        <v>117</v>
      </c>
      <c r="P4023" s="9">
        <v>96950</v>
      </c>
      <c r="Q4023" s="1" t="s">
        <v>118</v>
      </c>
      <c r="R4023" s="1" t="s">
        <v>1856</v>
      </c>
      <c r="S4023" s="1">
        <v>16702352653</v>
      </c>
      <c r="T4023" s="1">
        <v>324</v>
      </c>
      <c r="U4023" s="1">
        <v>424490</v>
      </c>
      <c r="V4023" s="1" t="s">
        <v>119</v>
      </c>
      <c r="X4023" s="1" t="s">
        <v>2138</v>
      </c>
      <c r="Y4023" s="1" t="s">
        <v>2139</v>
      </c>
      <c r="Z4023" s="1" t="s">
        <v>2140</v>
      </c>
      <c r="AA4023" s="1" t="s">
        <v>2141</v>
      </c>
      <c r="AB4023" s="1" t="s">
        <v>8620</v>
      </c>
      <c r="AC4023" s="1" t="s">
        <v>8621</v>
      </c>
      <c r="AD4023" s="1" t="s">
        <v>167</v>
      </c>
      <c r="AE4023" s="1" t="s">
        <v>117</v>
      </c>
      <c r="AF4023" s="9">
        <v>96950</v>
      </c>
      <c r="AG4023" s="1" t="s">
        <v>118</v>
      </c>
      <c r="AH4023" s="1" t="s">
        <v>1856</v>
      </c>
      <c r="AI4023" s="1">
        <v>16702352653</v>
      </c>
      <c r="AJ4023" s="1">
        <v>324</v>
      </c>
      <c r="AK4023" s="1" t="s">
        <v>2148</v>
      </c>
      <c r="BC4023" s="1" t="str">
        <f>"11-2022.00"</f>
        <v>11-2022.00</v>
      </c>
      <c r="BD4023" s="1" t="s">
        <v>1013</v>
      </c>
      <c r="BE4023" s="1" t="s">
        <v>9445</v>
      </c>
      <c r="BF4023" s="1" t="s">
        <v>9446</v>
      </c>
      <c r="BG4023" s="1">
        <v>1</v>
      </c>
      <c r="BI4023" s="2">
        <v>44165</v>
      </c>
      <c r="BJ4023" s="2">
        <v>45259</v>
      </c>
      <c r="BM4023" s="1">
        <v>40</v>
      </c>
      <c r="BN4023" s="1">
        <v>0</v>
      </c>
      <c r="BO4023" s="1">
        <v>8</v>
      </c>
      <c r="BP4023" s="1">
        <v>8</v>
      </c>
      <c r="BQ4023" s="1">
        <v>8</v>
      </c>
      <c r="BR4023" s="1">
        <v>8</v>
      </c>
      <c r="BS4023" s="1">
        <v>8</v>
      </c>
      <c r="BT4023" s="1">
        <v>0</v>
      </c>
      <c r="BU4023" s="1" t="str">
        <f>"8:00 AM"</f>
        <v>8:00 AM</v>
      </c>
      <c r="BV4023" s="1" t="str">
        <f>"5:00 PM"</f>
        <v>5:00 PM</v>
      </c>
      <c r="BW4023" s="1" t="s">
        <v>392</v>
      </c>
      <c r="BX4023" s="1">
        <v>0</v>
      </c>
      <c r="BY4023" s="1">
        <v>24</v>
      </c>
      <c r="BZ4023" s="1" t="s">
        <v>111</v>
      </c>
      <c r="CA4023" s="1">
        <v>5</v>
      </c>
      <c r="CB4023" s="4" t="s">
        <v>9447</v>
      </c>
      <c r="CC4023" s="1" t="s">
        <v>8620</v>
      </c>
      <c r="CD4023" s="1" t="s">
        <v>8621</v>
      </c>
      <c r="CE4023" s="1" t="s">
        <v>167</v>
      </c>
      <c r="CF4023" s="1" t="s">
        <v>117</v>
      </c>
      <c r="CG4023" s="1">
        <v>96950</v>
      </c>
      <c r="CH4023" s="3">
        <v>15.24</v>
      </c>
      <c r="CI4023" s="3">
        <v>16</v>
      </c>
      <c r="CJ4023" s="3">
        <v>22.86</v>
      </c>
      <c r="CK4023" s="3">
        <v>24</v>
      </c>
      <c r="CL4023" s="1" t="s">
        <v>137</v>
      </c>
      <c r="CN4023" s="1" t="s">
        <v>139</v>
      </c>
      <c r="CP4023" s="1" t="s">
        <v>112</v>
      </c>
      <c r="CQ4023" s="1" t="s">
        <v>111</v>
      </c>
      <c r="CR4023" s="1" t="s">
        <v>112</v>
      </c>
      <c r="CS4023" s="1" t="s">
        <v>111</v>
      </c>
      <c r="CT4023" s="1" t="s">
        <v>111</v>
      </c>
      <c r="CU4023" s="1" t="s">
        <v>111</v>
      </c>
      <c r="CV4023" s="1" t="s">
        <v>138</v>
      </c>
      <c r="CW4023" s="1" t="s">
        <v>2147</v>
      </c>
      <c r="CX4023" s="1">
        <v>16702352653</v>
      </c>
      <c r="CY4023" s="1" t="s">
        <v>2148</v>
      </c>
      <c r="CZ4023" s="1" t="s">
        <v>380</v>
      </c>
      <c r="DA4023" s="1" t="s">
        <v>111</v>
      </c>
      <c r="DB4023" s="1" t="s">
        <v>112</v>
      </c>
    </row>
    <row r="4024" spans="1:111" ht="15.6" customHeight="1" x14ac:dyDescent="0.25">
      <c r="A4024" s="1" t="s">
        <v>9448</v>
      </c>
      <c r="B4024" s="1" t="s">
        <v>142</v>
      </c>
      <c r="C4024" s="2">
        <v>44085.024502546294</v>
      </c>
      <c r="D4024" s="2">
        <v>44164</v>
      </c>
      <c r="E4024" s="1" t="s">
        <v>180</v>
      </c>
      <c r="G4024" s="1" t="s">
        <v>112</v>
      </c>
      <c r="H4024" s="1" t="s">
        <v>112</v>
      </c>
      <c r="I4024" s="1" t="s">
        <v>112</v>
      </c>
      <c r="J4024" s="1" t="s">
        <v>203</v>
      </c>
      <c r="K4024" s="1" t="s">
        <v>138</v>
      </c>
      <c r="L4024" s="1" t="s">
        <v>3510</v>
      </c>
      <c r="M4024" s="1" t="s">
        <v>183</v>
      </c>
      <c r="N4024" s="1" t="s">
        <v>167</v>
      </c>
      <c r="O4024" s="1" t="s">
        <v>117</v>
      </c>
      <c r="P4024" s="9">
        <v>96950</v>
      </c>
      <c r="Q4024" s="1" t="s">
        <v>118</v>
      </c>
      <c r="R4024" s="1" t="s">
        <v>138</v>
      </c>
      <c r="S4024" s="1">
        <v>16706644282</v>
      </c>
      <c r="T4024" s="1">
        <v>354</v>
      </c>
      <c r="U4024" s="1">
        <v>92613</v>
      </c>
      <c r="V4024" s="1" t="s">
        <v>119</v>
      </c>
      <c r="X4024" s="1" t="s">
        <v>3511</v>
      </c>
      <c r="Y4024" s="1" t="s">
        <v>3512</v>
      </c>
      <c r="Z4024" s="1" t="s">
        <v>262</v>
      </c>
      <c r="AA4024" s="1" t="s">
        <v>3513</v>
      </c>
      <c r="AB4024" s="1" t="s">
        <v>3510</v>
      </c>
      <c r="AC4024" s="1" t="s">
        <v>183</v>
      </c>
      <c r="AD4024" s="1" t="s">
        <v>167</v>
      </c>
      <c r="AE4024" s="1" t="s">
        <v>117</v>
      </c>
      <c r="AF4024" s="9">
        <v>96950</v>
      </c>
      <c r="AG4024" s="1" t="s">
        <v>118</v>
      </c>
      <c r="AH4024" s="1" t="s">
        <v>138</v>
      </c>
      <c r="AI4024" s="1">
        <v>16706644282</v>
      </c>
      <c r="AJ4024" s="1">
        <v>354</v>
      </c>
      <c r="AK4024" s="1" t="s">
        <v>3514</v>
      </c>
      <c r="BC4024" s="1" t="str">
        <f>"49-1011.00"</f>
        <v>49-1011.00</v>
      </c>
      <c r="BD4024" s="1" t="s">
        <v>5605</v>
      </c>
      <c r="BE4024" s="1" t="s">
        <v>9449</v>
      </c>
      <c r="BF4024" s="1" t="s">
        <v>9450</v>
      </c>
      <c r="BG4024" s="1">
        <v>1</v>
      </c>
      <c r="BI4024" s="2">
        <v>44105</v>
      </c>
      <c r="BJ4024" s="2">
        <v>44469</v>
      </c>
      <c r="BM4024" s="1">
        <v>40</v>
      </c>
      <c r="BN4024" s="1">
        <v>0</v>
      </c>
      <c r="BO4024" s="1">
        <v>8</v>
      </c>
      <c r="BP4024" s="1">
        <v>8</v>
      </c>
      <c r="BQ4024" s="1">
        <v>8</v>
      </c>
      <c r="BR4024" s="1">
        <v>8</v>
      </c>
      <c r="BS4024" s="1">
        <v>8</v>
      </c>
      <c r="BT4024" s="1">
        <v>0</v>
      </c>
      <c r="BU4024" s="1" t="str">
        <f>"7:30 AM"</f>
        <v>7:30 AM</v>
      </c>
      <c r="BV4024" s="1" t="str">
        <f>"4:30 PM"</f>
        <v>4:30 PM</v>
      </c>
      <c r="BW4024" s="1" t="s">
        <v>135</v>
      </c>
      <c r="BX4024" s="1">
        <v>12</v>
      </c>
      <c r="BY4024" s="1">
        <v>36</v>
      </c>
      <c r="BZ4024" s="1" t="s">
        <v>111</v>
      </c>
      <c r="CA4024" s="1">
        <v>2</v>
      </c>
      <c r="CB4024" s="1" t="s">
        <v>9451</v>
      </c>
      <c r="CC4024" s="1" t="s">
        <v>3519</v>
      </c>
      <c r="CD4024" s="1" t="s">
        <v>986</v>
      </c>
      <c r="CE4024" s="1" t="s">
        <v>167</v>
      </c>
      <c r="CF4024" s="1" t="s">
        <v>117</v>
      </c>
      <c r="CG4024" s="1">
        <v>96950</v>
      </c>
      <c r="CH4024" s="3">
        <v>24.99</v>
      </c>
      <c r="CI4024" s="3">
        <v>24.99</v>
      </c>
      <c r="CJ4024" s="3">
        <v>37.49</v>
      </c>
      <c r="CK4024" s="3">
        <v>37.49</v>
      </c>
      <c r="CL4024" s="1" t="s">
        <v>137</v>
      </c>
      <c r="CM4024" s="1" t="s">
        <v>138</v>
      </c>
      <c r="CN4024" s="1" t="s">
        <v>139</v>
      </c>
      <c r="CP4024" s="1" t="s">
        <v>112</v>
      </c>
      <c r="CQ4024" s="1" t="s">
        <v>111</v>
      </c>
      <c r="CR4024" s="1" t="s">
        <v>112</v>
      </c>
      <c r="CS4024" s="1" t="s">
        <v>111</v>
      </c>
      <c r="CT4024" s="1" t="s">
        <v>111</v>
      </c>
      <c r="CU4024" s="1" t="s">
        <v>111</v>
      </c>
      <c r="CV4024" s="1" t="s">
        <v>138</v>
      </c>
      <c r="CW4024" s="1" t="s">
        <v>9452</v>
      </c>
      <c r="CX4024" s="1">
        <v>16706644282</v>
      </c>
      <c r="CY4024" s="1" t="s">
        <v>198</v>
      </c>
      <c r="CZ4024" s="1" t="s">
        <v>2776</v>
      </c>
      <c r="DA4024" s="1" t="s">
        <v>111</v>
      </c>
      <c r="DB4024" s="1" t="s">
        <v>112</v>
      </c>
      <c r="DC4024" s="1" t="s">
        <v>200</v>
      </c>
      <c r="DD4024" s="1" t="s">
        <v>201</v>
      </c>
      <c r="DE4024" s="1" t="s">
        <v>202</v>
      </c>
      <c r="DF4024" s="1" t="s">
        <v>203</v>
      </c>
      <c r="DG4024" s="1" t="s">
        <v>204</v>
      </c>
    </row>
    <row r="4025" spans="1:111" ht="15.6" customHeight="1" x14ac:dyDescent="0.25">
      <c r="A4025" s="1" t="s">
        <v>9473</v>
      </c>
      <c r="B4025" s="1" t="s">
        <v>142</v>
      </c>
      <c r="C4025" s="2">
        <v>44131.808225462963</v>
      </c>
      <c r="D4025" s="2">
        <v>44180</v>
      </c>
      <c r="E4025" s="1" t="s">
        <v>180</v>
      </c>
      <c r="G4025" s="1" t="s">
        <v>112</v>
      </c>
      <c r="H4025" s="1" t="s">
        <v>112</v>
      </c>
      <c r="I4025" s="1" t="s">
        <v>112</v>
      </c>
      <c r="J4025" s="1" t="s">
        <v>9474</v>
      </c>
      <c r="K4025" s="1" t="s">
        <v>9474</v>
      </c>
      <c r="L4025" s="1" t="s">
        <v>589</v>
      </c>
      <c r="M4025" s="1" t="s">
        <v>9475</v>
      </c>
      <c r="N4025" s="1" t="s">
        <v>167</v>
      </c>
      <c r="O4025" s="1" t="s">
        <v>117</v>
      </c>
      <c r="P4025" s="9">
        <v>96950</v>
      </c>
      <c r="Q4025" s="1" t="s">
        <v>118</v>
      </c>
      <c r="S4025" s="1">
        <v>16702353334</v>
      </c>
      <c r="U4025" s="1">
        <v>53112</v>
      </c>
      <c r="V4025" s="1" t="s">
        <v>119</v>
      </c>
      <c r="X4025" s="1" t="s">
        <v>276</v>
      </c>
      <c r="Y4025" s="1" t="s">
        <v>587</v>
      </c>
      <c r="Z4025" s="1" t="s">
        <v>588</v>
      </c>
      <c r="AA4025" s="1" t="s">
        <v>343</v>
      </c>
      <c r="AB4025" s="1" t="s">
        <v>589</v>
      </c>
      <c r="AC4025" s="1" t="s">
        <v>9475</v>
      </c>
      <c r="AD4025" s="1" t="s">
        <v>167</v>
      </c>
      <c r="AE4025" s="1" t="s">
        <v>117</v>
      </c>
      <c r="AF4025" s="9">
        <v>96950</v>
      </c>
      <c r="AG4025" s="1" t="s">
        <v>118</v>
      </c>
      <c r="AI4025" s="1">
        <v>16702353334</v>
      </c>
      <c r="AK4025" s="1" t="s">
        <v>590</v>
      </c>
      <c r="BC4025" s="1" t="str">
        <f>"13-2011.01"</f>
        <v>13-2011.01</v>
      </c>
      <c r="BD4025" s="1" t="s">
        <v>932</v>
      </c>
      <c r="BE4025" s="1" t="s">
        <v>9476</v>
      </c>
      <c r="BF4025" s="1" t="s">
        <v>511</v>
      </c>
      <c r="BG4025" s="1">
        <v>1</v>
      </c>
      <c r="BI4025" s="2">
        <v>44166</v>
      </c>
      <c r="BJ4025" s="2">
        <v>44469</v>
      </c>
      <c r="BM4025" s="1">
        <v>40</v>
      </c>
      <c r="BN4025" s="1">
        <v>0</v>
      </c>
      <c r="BO4025" s="1">
        <v>8</v>
      </c>
      <c r="BP4025" s="1">
        <v>8</v>
      </c>
      <c r="BQ4025" s="1">
        <v>8</v>
      </c>
      <c r="BR4025" s="1">
        <v>8</v>
      </c>
      <c r="BS4025" s="1">
        <v>8</v>
      </c>
      <c r="BT4025" s="1">
        <v>0</v>
      </c>
      <c r="BU4025" s="1" t="str">
        <f>"9:00 AM"</f>
        <v>9:00 AM</v>
      </c>
      <c r="BV4025" s="1" t="str">
        <f t="shared" ref="BV4025:BV4030" si="97">"5:00 PM"</f>
        <v>5:00 PM</v>
      </c>
      <c r="BW4025" s="1" t="s">
        <v>392</v>
      </c>
      <c r="BX4025" s="1">
        <v>3</v>
      </c>
      <c r="BY4025" s="1">
        <v>6</v>
      </c>
      <c r="BZ4025" s="1" t="s">
        <v>112</v>
      </c>
      <c r="CA4025" s="1">
        <v>0</v>
      </c>
      <c r="CB4025" s="1" t="s">
        <v>9477</v>
      </c>
      <c r="CC4025" s="1" t="s">
        <v>589</v>
      </c>
      <c r="CD4025" s="1" t="s">
        <v>9475</v>
      </c>
      <c r="CE4025" s="1" t="s">
        <v>167</v>
      </c>
      <c r="CF4025" s="1" t="s">
        <v>117</v>
      </c>
      <c r="CG4025" s="1">
        <v>96950</v>
      </c>
      <c r="CH4025" s="3">
        <v>14.85</v>
      </c>
      <c r="CI4025" s="3">
        <v>14.9</v>
      </c>
      <c r="CJ4025" s="3">
        <v>22.28</v>
      </c>
      <c r="CK4025" s="3">
        <v>22.35</v>
      </c>
      <c r="CL4025" s="1" t="s">
        <v>137</v>
      </c>
      <c r="CN4025" s="1" t="s">
        <v>139</v>
      </c>
      <c r="CP4025" s="1" t="s">
        <v>112</v>
      </c>
      <c r="CQ4025" s="1" t="s">
        <v>111</v>
      </c>
      <c r="CR4025" s="1" t="s">
        <v>112</v>
      </c>
      <c r="CS4025" s="1" t="s">
        <v>111</v>
      </c>
      <c r="CT4025" s="1" t="s">
        <v>111</v>
      </c>
      <c r="CU4025" s="1" t="s">
        <v>111</v>
      </c>
      <c r="CV4025" s="1" t="s">
        <v>138</v>
      </c>
      <c r="CW4025" s="1" t="s">
        <v>593</v>
      </c>
      <c r="CX4025" s="1">
        <v>16702353334</v>
      </c>
      <c r="CY4025" s="1" t="s">
        <v>590</v>
      </c>
      <c r="CZ4025" s="1" t="s">
        <v>138</v>
      </c>
      <c r="DA4025" s="1" t="s">
        <v>111</v>
      </c>
      <c r="DB4025" s="1" t="s">
        <v>112</v>
      </c>
    </row>
    <row r="4026" spans="1:111" ht="15.6" customHeight="1" x14ac:dyDescent="0.25">
      <c r="A4026" s="1" t="s">
        <v>9493</v>
      </c>
      <c r="B4026" s="1" t="s">
        <v>142</v>
      </c>
      <c r="C4026" s="2">
        <v>44041.919025115742</v>
      </c>
      <c r="D4026" s="2">
        <v>44134</v>
      </c>
      <c r="E4026" s="1" t="s">
        <v>180</v>
      </c>
      <c r="G4026" s="1" t="s">
        <v>112</v>
      </c>
      <c r="H4026" s="1" t="s">
        <v>112</v>
      </c>
      <c r="I4026" s="1" t="s">
        <v>112</v>
      </c>
      <c r="J4026" s="1" t="s">
        <v>6893</v>
      </c>
      <c r="K4026" s="1" t="s">
        <v>9494</v>
      </c>
      <c r="L4026" s="1" t="s">
        <v>1051</v>
      </c>
      <c r="N4026" s="1" t="s">
        <v>116</v>
      </c>
      <c r="O4026" s="1" t="s">
        <v>117</v>
      </c>
      <c r="P4026" s="9">
        <v>96950</v>
      </c>
      <c r="Q4026" s="1" t="s">
        <v>118</v>
      </c>
      <c r="S4026" s="1">
        <v>16702358778</v>
      </c>
      <c r="U4026" s="1">
        <v>812310</v>
      </c>
      <c r="V4026" s="1" t="s">
        <v>119</v>
      </c>
      <c r="X4026" s="1" t="s">
        <v>1052</v>
      </c>
      <c r="Y4026" s="1" t="s">
        <v>1053</v>
      </c>
      <c r="Z4026" s="1" t="s">
        <v>1054</v>
      </c>
      <c r="AA4026" s="1" t="s">
        <v>373</v>
      </c>
      <c r="AB4026" s="1" t="s">
        <v>1051</v>
      </c>
      <c r="AD4026" s="1" t="s">
        <v>116</v>
      </c>
      <c r="AE4026" s="1" t="s">
        <v>117</v>
      </c>
      <c r="AF4026" s="9">
        <v>96950</v>
      </c>
      <c r="AG4026" s="1" t="s">
        <v>118</v>
      </c>
      <c r="AI4026" s="1">
        <v>16702358778</v>
      </c>
      <c r="AK4026" s="1" t="s">
        <v>1055</v>
      </c>
      <c r="BC4026" s="1" t="str">
        <f>"49-9071.00"</f>
        <v>49-9071.00</v>
      </c>
      <c r="BD4026" s="1" t="s">
        <v>214</v>
      </c>
      <c r="BE4026" s="1" t="s">
        <v>9495</v>
      </c>
      <c r="BF4026" s="1" t="s">
        <v>3913</v>
      </c>
      <c r="BG4026" s="1">
        <v>3</v>
      </c>
      <c r="BI4026" s="2">
        <v>44105</v>
      </c>
      <c r="BJ4026" s="2">
        <v>44469</v>
      </c>
      <c r="BM4026" s="1">
        <v>40</v>
      </c>
      <c r="BN4026" s="1">
        <v>0</v>
      </c>
      <c r="BO4026" s="1">
        <v>8</v>
      </c>
      <c r="BP4026" s="1">
        <v>8</v>
      </c>
      <c r="BQ4026" s="1">
        <v>8</v>
      </c>
      <c r="BR4026" s="1">
        <v>8</v>
      </c>
      <c r="BS4026" s="1">
        <v>8</v>
      </c>
      <c r="BT4026" s="1">
        <v>0</v>
      </c>
      <c r="BU4026" s="1" t="str">
        <f>"8:00 AM"</f>
        <v>8:00 AM</v>
      </c>
      <c r="BV4026" s="1" t="str">
        <f t="shared" si="97"/>
        <v>5:00 PM</v>
      </c>
      <c r="BW4026" s="1" t="s">
        <v>135</v>
      </c>
      <c r="BX4026" s="1">
        <v>0</v>
      </c>
      <c r="BY4026" s="1">
        <v>0</v>
      </c>
      <c r="BZ4026" s="1" t="s">
        <v>112</v>
      </c>
      <c r="CA4026" s="1">
        <v>0</v>
      </c>
      <c r="CB4026" s="4" t="s">
        <v>9496</v>
      </c>
      <c r="CC4026" s="1" t="s">
        <v>9433</v>
      </c>
      <c r="CD4026" s="1" t="s">
        <v>7505</v>
      </c>
      <c r="CE4026" s="1" t="s">
        <v>167</v>
      </c>
      <c r="CF4026" s="1" t="s">
        <v>117</v>
      </c>
      <c r="CG4026" s="1">
        <v>96950</v>
      </c>
      <c r="CH4026" s="3">
        <v>8.33</v>
      </c>
      <c r="CI4026" s="3">
        <v>8.33</v>
      </c>
      <c r="CJ4026" s="3">
        <v>12.49</v>
      </c>
      <c r="CK4026" s="3">
        <v>12.49</v>
      </c>
      <c r="CL4026" s="1" t="s">
        <v>137</v>
      </c>
      <c r="CM4026" s="1" t="s">
        <v>168</v>
      </c>
      <c r="CN4026" s="1" t="s">
        <v>139</v>
      </c>
      <c r="CP4026" s="1" t="s">
        <v>112</v>
      </c>
      <c r="CQ4026" s="1" t="s">
        <v>111</v>
      </c>
      <c r="CR4026" s="1" t="s">
        <v>111</v>
      </c>
      <c r="CS4026" s="1" t="s">
        <v>111</v>
      </c>
      <c r="CT4026" s="1" t="s">
        <v>138</v>
      </c>
      <c r="CU4026" s="1" t="s">
        <v>111</v>
      </c>
      <c r="CV4026" s="1" t="s">
        <v>111</v>
      </c>
      <c r="CW4026" s="1" t="s">
        <v>1059</v>
      </c>
      <c r="CX4026" s="1">
        <v>16702358778</v>
      </c>
      <c r="CY4026" s="1" t="s">
        <v>1055</v>
      </c>
      <c r="CZ4026" s="1" t="s">
        <v>138</v>
      </c>
      <c r="DA4026" s="1" t="s">
        <v>111</v>
      </c>
      <c r="DB4026" s="1" t="s">
        <v>112</v>
      </c>
    </row>
    <row r="4027" spans="1:111" ht="15.6" customHeight="1" x14ac:dyDescent="0.25">
      <c r="A4027" s="1" t="s">
        <v>9592</v>
      </c>
      <c r="B4027" s="1" t="s">
        <v>142</v>
      </c>
      <c r="C4027" s="2">
        <v>44315.222367013892</v>
      </c>
      <c r="D4027" s="2">
        <v>44320</v>
      </c>
      <c r="E4027" s="1" t="s">
        <v>110</v>
      </c>
      <c r="F4027" s="2">
        <v>44468.833333333336</v>
      </c>
      <c r="G4027" s="1" t="s">
        <v>112</v>
      </c>
      <c r="H4027" s="1" t="s">
        <v>112</v>
      </c>
      <c r="I4027" s="1" t="s">
        <v>112</v>
      </c>
      <c r="J4027" s="1" t="s">
        <v>9593</v>
      </c>
      <c r="K4027" s="1" t="s">
        <v>9594</v>
      </c>
      <c r="L4027" s="1" t="s">
        <v>9595</v>
      </c>
      <c r="M4027" s="1" t="s">
        <v>168</v>
      </c>
      <c r="N4027" s="1" t="s">
        <v>116</v>
      </c>
      <c r="O4027" s="1" t="s">
        <v>117</v>
      </c>
      <c r="P4027" s="9">
        <v>96950</v>
      </c>
      <c r="Q4027" s="1" t="s">
        <v>118</v>
      </c>
      <c r="S4027" s="1">
        <v>16709895998</v>
      </c>
      <c r="U4027" s="1">
        <v>713290</v>
      </c>
      <c r="V4027" s="1" t="s">
        <v>119</v>
      </c>
      <c r="X4027" s="1" t="s">
        <v>9596</v>
      </c>
      <c r="Y4027" s="1" t="s">
        <v>9597</v>
      </c>
      <c r="AA4027" s="1" t="s">
        <v>5382</v>
      </c>
      <c r="AB4027" s="1" t="s">
        <v>9595</v>
      </c>
      <c r="AC4027" s="1" t="s">
        <v>168</v>
      </c>
      <c r="AD4027" s="1" t="s">
        <v>738</v>
      </c>
      <c r="AE4027" s="1" t="s">
        <v>117</v>
      </c>
      <c r="AF4027" s="9">
        <v>96950</v>
      </c>
      <c r="AG4027" s="1" t="s">
        <v>118</v>
      </c>
      <c r="AI4027" s="1">
        <v>16709895998</v>
      </c>
      <c r="AK4027" s="1" t="s">
        <v>9598</v>
      </c>
      <c r="BC4027" s="1" t="str">
        <f>"49-9071.00"</f>
        <v>49-9071.00</v>
      </c>
      <c r="BD4027" s="1" t="s">
        <v>214</v>
      </c>
      <c r="BE4027" s="1" t="s">
        <v>9599</v>
      </c>
      <c r="BF4027" s="1" t="s">
        <v>3913</v>
      </c>
      <c r="BG4027" s="1">
        <v>2</v>
      </c>
      <c r="BI4027" s="2">
        <v>44470</v>
      </c>
      <c r="BJ4027" s="2">
        <v>44834</v>
      </c>
      <c r="BM4027" s="1">
        <v>40</v>
      </c>
      <c r="BN4027" s="1">
        <v>0</v>
      </c>
      <c r="BO4027" s="1">
        <v>8</v>
      </c>
      <c r="BP4027" s="1">
        <v>8</v>
      </c>
      <c r="BQ4027" s="1">
        <v>8</v>
      </c>
      <c r="BR4027" s="1">
        <v>8</v>
      </c>
      <c r="BS4027" s="1">
        <v>8</v>
      </c>
      <c r="BT4027" s="1">
        <v>0</v>
      </c>
      <c r="BU4027" s="1" t="str">
        <f>"8:00 AM"</f>
        <v>8:00 AM</v>
      </c>
      <c r="BV4027" s="1" t="str">
        <f t="shared" si="97"/>
        <v>5:00 PM</v>
      </c>
      <c r="BW4027" s="1" t="s">
        <v>230</v>
      </c>
      <c r="BX4027" s="1">
        <v>0</v>
      </c>
      <c r="BY4027" s="1">
        <v>6</v>
      </c>
      <c r="BZ4027" s="1" t="s">
        <v>112</v>
      </c>
      <c r="CA4027" s="1">
        <v>0</v>
      </c>
      <c r="CB4027" s="1" t="s">
        <v>7125</v>
      </c>
      <c r="CC4027" s="1" t="s">
        <v>9595</v>
      </c>
      <c r="CD4027" s="1" t="s">
        <v>168</v>
      </c>
      <c r="CE4027" s="1" t="s">
        <v>738</v>
      </c>
      <c r="CF4027" s="1" t="s">
        <v>117</v>
      </c>
      <c r="CG4027" s="1">
        <v>96950</v>
      </c>
      <c r="CH4027" s="3">
        <v>8.7100000000000009</v>
      </c>
      <c r="CI4027" s="3">
        <v>8.7100000000000009</v>
      </c>
      <c r="CJ4027" s="3">
        <v>13.06</v>
      </c>
      <c r="CK4027" s="3">
        <v>13.06</v>
      </c>
      <c r="CL4027" s="1" t="s">
        <v>137</v>
      </c>
      <c r="CM4027" s="1" t="s">
        <v>138</v>
      </c>
      <c r="CN4027" s="1" t="s">
        <v>139</v>
      </c>
      <c r="CP4027" s="1" t="s">
        <v>112</v>
      </c>
      <c r="CQ4027" s="1" t="s">
        <v>111</v>
      </c>
      <c r="CR4027" s="1" t="s">
        <v>112</v>
      </c>
      <c r="CS4027" s="1" t="s">
        <v>111</v>
      </c>
      <c r="CT4027" s="1" t="s">
        <v>138</v>
      </c>
      <c r="CU4027" s="1" t="s">
        <v>111</v>
      </c>
      <c r="CV4027" s="1" t="s">
        <v>138</v>
      </c>
      <c r="CW4027" s="1" t="s">
        <v>300</v>
      </c>
      <c r="CX4027" s="1">
        <v>16709895998</v>
      </c>
      <c r="CY4027" s="1" t="s">
        <v>9598</v>
      </c>
      <c r="CZ4027" s="1" t="s">
        <v>138</v>
      </c>
      <c r="DA4027" s="1" t="s">
        <v>111</v>
      </c>
      <c r="DB4027" s="1" t="s">
        <v>112</v>
      </c>
    </row>
    <row r="4028" spans="1:111" ht="15.6" customHeight="1" x14ac:dyDescent="0.25">
      <c r="A4028" s="1" t="s">
        <v>9631</v>
      </c>
      <c r="B4028" s="1" t="s">
        <v>142</v>
      </c>
      <c r="C4028" s="2">
        <v>44303.118651851852</v>
      </c>
      <c r="D4028" s="2">
        <v>44306</v>
      </c>
      <c r="E4028" s="1" t="s">
        <v>110</v>
      </c>
      <c r="F4028" s="2">
        <v>44468.833333333336</v>
      </c>
      <c r="G4028" s="1" t="s">
        <v>111</v>
      </c>
      <c r="H4028" s="1" t="s">
        <v>112</v>
      </c>
      <c r="I4028" s="1" t="s">
        <v>112</v>
      </c>
      <c r="J4028" s="1" t="s">
        <v>9632</v>
      </c>
      <c r="K4028" s="1" t="s">
        <v>9633</v>
      </c>
      <c r="L4028" s="1" t="s">
        <v>9634</v>
      </c>
      <c r="M4028" s="1" t="s">
        <v>1212</v>
      </c>
      <c r="N4028" s="1" t="s">
        <v>116</v>
      </c>
      <c r="O4028" s="1" t="s">
        <v>117</v>
      </c>
      <c r="P4028" s="9">
        <v>96950</v>
      </c>
      <c r="Q4028" s="1" t="s">
        <v>118</v>
      </c>
      <c r="R4028" s="1" t="s">
        <v>117</v>
      </c>
      <c r="S4028" s="1">
        <v>16702351024</v>
      </c>
      <c r="U4028" s="1">
        <v>81121</v>
      </c>
      <c r="V4028" s="1" t="s">
        <v>119</v>
      </c>
      <c r="X4028" s="1" t="s">
        <v>434</v>
      </c>
      <c r="Y4028" s="1" t="s">
        <v>8044</v>
      </c>
      <c r="Z4028" s="1" t="s">
        <v>8045</v>
      </c>
      <c r="AA4028" s="1" t="s">
        <v>245</v>
      </c>
      <c r="AB4028" s="1" t="s">
        <v>9634</v>
      </c>
      <c r="AC4028" s="1" t="s">
        <v>1212</v>
      </c>
      <c r="AD4028" s="1" t="s">
        <v>116</v>
      </c>
      <c r="AE4028" s="1" t="s">
        <v>117</v>
      </c>
      <c r="AF4028" s="9">
        <v>96950</v>
      </c>
      <c r="AG4028" s="1" t="s">
        <v>118</v>
      </c>
      <c r="AH4028" s="1" t="s">
        <v>117</v>
      </c>
      <c r="AI4028" s="1">
        <v>16702351024</v>
      </c>
      <c r="AK4028" s="1" t="s">
        <v>8047</v>
      </c>
      <c r="BC4028" s="1" t="str">
        <f>"49-9071.00"</f>
        <v>49-9071.00</v>
      </c>
      <c r="BD4028" s="1" t="s">
        <v>214</v>
      </c>
      <c r="BE4028" s="1" t="s">
        <v>9635</v>
      </c>
      <c r="BF4028" s="1" t="s">
        <v>3913</v>
      </c>
      <c r="BG4028" s="1">
        <v>15</v>
      </c>
      <c r="BI4028" s="2">
        <v>44470</v>
      </c>
      <c r="BJ4028" s="2">
        <v>44834</v>
      </c>
      <c r="BM4028" s="1">
        <v>40</v>
      </c>
      <c r="BN4028" s="1">
        <v>0</v>
      </c>
      <c r="BO4028" s="1">
        <v>8</v>
      </c>
      <c r="BP4028" s="1">
        <v>8</v>
      </c>
      <c r="BQ4028" s="1">
        <v>8</v>
      </c>
      <c r="BR4028" s="1">
        <v>8</v>
      </c>
      <c r="BS4028" s="1">
        <v>8</v>
      </c>
      <c r="BT4028" s="1">
        <v>0</v>
      </c>
      <c r="BU4028" s="1" t="str">
        <f>"8:00 AM"</f>
        <v>8:00 AM</v>
      </c>
      <c r="BV4028" s="1" t="str">
        <f t="shared" si="97"/>
        <v>5:00 PM</v>
      </c>
      <c r="BW4028" s="1" t="s">
        <v>135</v>
      </c>
      <c r="BX4028" s="1">
        <v>0</v>
      </c>
      <c r="BY4028" s="1">
        <v>12</v>
      </c>
      <c r="BZ4028" s="1" t="s">
        <v>112</v>
      </c>
      <c r="CA4028" s="1">
        <v>0</v>
      </c>
      <c r="CB4028" s="1" t="s">
        <v>3914</v>
      </c>
      <c r="CC4028" s="1" t="s">
        <v>1206</v>
      </c>
      <c r="CD4028" s="1" t="s">
        <v>1212</v>
      </c>
      <c r="CE4028" s="1" t="s">
        <v>116</v>
      </c>
      <c r="CF4028" s="1" t="s">
        <v>117</v>
      </c>
      <c r="CG4028" s="1">
        <v>96950</v>
      </c>
      <c r="CH4028" s="3">
        <v>8.7100000000000009</v>
      </c>
      <c r="CI4028" s="3">
        <v>9</v>
      </c>
      <c r="CJ4028" s="3">
        <v>13.06</v>
      </c>
      <c r="CK4028" s="3">
        <v>13.5</v>
      </c>
      <c r="CL4028" s="1" t="s">
        <v>137</v>
      </c>
      <c r="CM4028" s="1" t="s">
        <v>138</v>
      </c>
      <c r="CN4028" s="1" t="s">
        <v>218</v>
      </c>
      <c r="CP4028" s="1" t="s">
        <v>112</v>
      </c>
      <c r="CQ4028" s="1" t="s">
        <v>111</v>
      </c>
      <c r="CR4028" s="1" t="s">
        <v>111</v>
      </c>
      <c r="CS4028" s="1" t="s">
        <v>111</v>
      </c>
      <c r="CT4028" s="1" t="s">
        <v>138</v>
      </c>
      <c r="CU4028" s="1" t="s">
        <v>111</v>
      </c>
      <c r="CV4028" s="1" t="s">
        <v>138</v>
      </c>
      <c r="CW4028" s="1" t="s">
        <v>1324</v>
      </c>
      <c r="CX4028" s="1">
        <v>16702351024</v>
      </c>
      <c r="CY4028" s="1" t="s">
        <v>8047</v>
      </c>
      <c r="CZ4028" s="1" t="s">
        <v>138</v>
      </c>
      <c r="DA4028" s="1" t="s">
        <v>111</v>
      </c>
      <c r="DB4028" s="1" t="s">
        <v>112</v>
      </c>
    </row>
    <row r="4029" spans="1:111" ht="15.6" customHeight="1" x14ac:dyDescent="0.25">
      <c r="A4029" s="1" t="s">
        <v>9652</v>
      </c>
      <c r="B4029" s="1" t="s">
        <v>142</v>
      </c>
      <c r="C4029" s="2">
        <v>44352.089521875001</v>
      </c>
      <c r="D4029" s="2">
        <v>44412</v>
      </c>
      <c r="E4029" s="1" t="s">
        <v>180</v>
      </c>
      <c r="G4029" s="1" t="s">
        <v>112</v>
      </c>
      <c r="H4029" s="1" t="s">
        <v>112</v>
      </c>
      <c r="I4029" s="1" t="s">
        <v>112</v>
      </c>
      <c r="J4029" s="1" t="s">
        <v>5465</v>
      </c>
      <c r="K4029" s="1" t="s">
        <v>5466</v>
      </c>
      <c r="L4029" s="1" t="s">
        <v>6558</v>
      </c>
      <c r="M4029" s="1" t="s">
        <v>1130</v>
      </c>
      <c r="N4029" s="1" t="s">
        <v>116</v>
      </c>
      <c r="O4029" s="1" t="s">
        <v>117</v>
      </c>
      <c r="P4029" s="9">
        <v>96950</v>
      </c>
      <c r="Q4029" s="1" t="s">
        <v>118</v>
      </c>
      <c r="S4029" s="1">
        <v>16707836993</v>
      </c>
      <c r="U4029" s="1">
        <v>44522</v>
      </c>
      <c r="V4029" s="1" t="s">
        <v>119</v>
      </c>
      <c r="X4029" s="1" t="s">
        <v>5468</v>
      </c>
      <c r="Y4029" s="1" t="s">
        <v>5469</v>
      </c>
      <c r="Z4029" s="1" t="s">
        <v>5470</v>
      </c>
      <c r="AA4029" s="1" t="s">
        <v>1184</v>
      </c>
      <c r="AB4029" s="1" t="s">
        <v>6558</v>
      </c>
      <c r="AC4029" s="1" t="s">
        <v>1130</v>
      </c>
      <c r="AD4029" s="1" t="s">
        <v>116</v>
      </c>
      <c r="AE4029" s="1" t="s">
        <v>117</v>
      </c>
      <c r="AF4029" s="9">
        <v>96950</v>
      </c>
      <c r="AG4029" s="1" t="s">
        <v>118</v>
      </c>
      <c r="AI4029" s="1">
        <v>16707836993</v>
      </c>
      <c r="AK4029" s="1" t="s">
        <v>5472</v>
      </c>
      <c r="BC4029" s="1" t="str">
        <f>"41-4012.00"</f>
        <v>41-4012.00</v>
      </c>
      <c r="BD4029" s="1" t="s">
        <v>313</v>
      </c>
      <c r="BE4029" s="1" t="s">
        <v>9653</v>
      </c>
      <c r="BF4029" s="1" t="s">
        <v>3151</v>
      </c>
      <c r="BG4029" s="1">
        <v>2</v>
      </c>
      <c r="BI4029" s="2">
        <v>44470</v>
      </c>
      <c r="BJ4029" s="2">
        <v>44834</v>
      </c>
      <c r="BM4029" s="1">
        <v>40</v>
      </c>
      <c r="BN4029" s="1">
        <v>0</v>
      </c>
      <c r="BO4029" s="1">
        <v>8</v>
      </c>
      <c r="BP4029" s="1">
        <v>8</v>
      </c>
      <c r="BQ4029" s="1">
        <v>8</v>
      </c>
      <c r="BR4029" s="1">
        <v>8</v>
      </c>
      <c r="BS4029" s="1">
        <v>8</v>
      </c>
      <c r="BT4029" s="1">
        <v>0</v>
      </c>
      <c r="BU4029" s="1" t="str">
        <f>"8:00 AM"</f>
        <v>8:00 AM</v>
      </c>
      <c r="BV4029" s="1" t="str">
        <f t="shared" si="97"/>
        <v>5:00 PM</v>
      </c>
      <c r="BW4029" s="1" t="s">
        <v>135</v>
      </c>
      <c r="BX4029" s="1">
        <v>0</v>
      </c>
      <c r="BY4029" s="1">
        <v>24</v>
      </c>
      <c r="BZ4029" s="1" t="s">
        <v>112</v>
      </c>
      <c r="CB4029" s="1" t="s">
        <v>9654</v>
      </c>
      <c r="CC4029" s="1" t="s">
        <v>5467</v>
      </c>
      <c r="CD4029" s="1" t="s">
        <v>1130</v>
      </c>
      <c r="CE4029" s="1" t="s">
        <v>116</v>
      </c>
      <c r="CF4029" s="1" t="s">
        <v>117</v>
      </c>
      <c r="CG4029" s="1">
        <v>96950</v>
      </c>
      <c r="CH4029" s="3">
        <v>10.52</v>
      </c>
      <c r="CI4029" s="3">
        <v>10.52</v>
      </c>
      <c r="CJ4029" s="3">
        <v>15.78</v>
      </c>
      <c r="CK4029" s="3">
        <v>15.78</v>
      </c>
      <c r="CL4029" s="1" t="s">
        <v>137</v>
      </c>
      <c r="CM4029" s="1" t="s">
        <v>138</v>
      </c>
      <c r="CN4029" s="1" t="s">
        <v>139</v>
      </c>
      <c r="CP4029" s="1" t="s">
        <v>112</v>
      </c>
      <c r="CQ4029" s="1" t="s">
        <v>111</v>
      </c>
      <c r="CR4029" s="1" t="s">
        <v>111</v>
      </c>
      <c r="CS4029" s="1" t="s">
        <v>111</v>
      </c>
      <c r="CT4029" s="1" t="s">
        <v>138</v>
      </c>
      <c r="CU4029" s="1" t="s">
        <v>111</v>
      </c>
      <c r="CV4029" s="1" t="s">
        <v>138</v>
      </c>
      <c r="CW4029" s="1" t="s">
        <v>138</v>
      </c>
      <c r="CX4029" s="1">
        <v>16707836993</v>
      </c>
      <c r="CY4029" s="1" t="s">
        <v>5472</v>
      </c>
      <c r="CZ4029" s="1" t="s">
        <v>138</v>
      </c>
      <c r="DA4029" s="1" t="s">
        <v>111</v>
      </c>
      <c r="DB4029" s="1" t="s">
        <v>112</v>
      </c>
    </row>
    <row r="4030" spans="1:111" ht="15.6" customHeight="1" x14ac:dyDescent="0.25">
      <c r="A4030" s="1" t="s">
        <v>9694</v>
      </c>
      <c r="B4030" s="1" t="s">
        <v>142</v>
      </c>
      <c r="C4030" s="2">
        <v>44333.07504340278</v>
      </c>
      <c r="D4030" s="2">
        <v>44378</v>
      </c>
      <c r="E4030" s="1" t="s">
        <v>110</v>
      </c>
      <c r="F4030" s="2">
        <v>44468.833333333336</v>
      </c>
      <c r="G4030" s="1" t="s">
        <v>111</v>
      </c>
      <c r="H4030" s="1" t="s">
        <v>112</v>
      </c>
      <c r="I4030" s="1" t="s">
        <v>112</v>
      </c>
      <c r="J4030" s="1" t="s">
        <v>6021</v>
      </c>
      <c r="K4030" s="1" t="s">
        <v>9695</v>
      </c>
      <c r="L4030" s="1" t="s">
        <v>7417</v>
      </c>
      <c r="M4030" s="1" t="s">
        <v>7418</v>
      </c>
      <c r="N4030" s="1" t="s">
        <v>116</v>
      </c>
      <c r="O4030" s="1" t="s">
        <v>117</v>
      </c>
      <c r="P4030" s="9">
        <v>96950</v>
      </c>
      <c r="Q4030" s="1" t="s">
        <v>118</v>
      </c>
      <c r="S4030" s="1">
        <v>16702349272</v>
      </c>
      <c r="T4030" s="1">
        <v>102</v>
      </c>
      <c r="U4030" s="1">
        <v>511110</v>
      </c>
      <c r="V4030" s="1" t="s">
        <v>119</v>
      </c>
      <c r="X4030" s="1" t="s">
        <v>7419</v>
      </c>
      <c r="Y4030" s="1" t="s">
        <v>8221</v>
      </c>
      <c r="Z4030" s="1" t="s">
        <v>723</v>
      </c>
      <c r="AA4030" s="1" t="s">
        <v>245</v>
      </c>
      <c r="AB4030" s="1" t="s">
        <v>9696</v>
      </c>
      <c r="AC4030" s="1" t="s">
        <v>7418</v>
      </c>
      <c r="AD4030" s="1" t="s">
        <v>116</v>
      </c>
      <c r="AE4030" s="1" t="s">
        <v>117</v>
      </c>
      <c r="AF4030" s="9">
        <v>96950</v>
      </c>
      <c r="AG4030" s="1" t="s">
        <v>118</v>
      </c>
      <c r="AH4030" s="1" t="s">
        <v>7418</v>
      </c>
      <c r="AI4030" s="1">
        <v>16702349272</v>
      </c>
      <c r="AJ4030" s="1">
        <v>102</v>
      </c>
      <c r="AK4030" s="1" t="s">
        <v>6027</v>
      </c>
      <c r="BC4030" s="1" t="str">
        <f>"37-3011.00"</f>
        <v>37-3011.00</v>
      </c>
      <c r="BD4030" s="1" t="s">
        <v>726</v>
      </c>
      <c r="BE4030" s="1" t="s">
        <v>9697</v>
      </c>
      <c r="BF4030" s="1" t="s">
        <v>9698</v>
      </c>
      <c r="BG4030" s="1">
        <v>1</v>
      </c>
      <c r="BI4030" s="2">
        <v>44470</v>
      </c>
      <c r="BJ4030" s="2">
        <v>45565</v>
      </c>
      <c r="BM4030" s="1">
        <v>35</v>
      </c>
      <c r="BN4030" s="1">
        <v>0</v>
      </c>
      <c r="BO4030" s="1">
        <v>8</v>
      </c>
      <c r="BP4030" s="1">
        <v>8</v>
      </c>
      <c r="BQ4030" s="1">
        <v>8</v>
      </c>
      <c r="BR4030" s="1">
        <v>8</v>
      </c>
      <c r="BS4030" s="1">
        <v>3</v>
      </c>
      <c r="BT4030" s="1">
        <v>0</v>
      </c>
      <c r="BU4030" s="1" t="str">
        <f>"8:00 AM"</f>
        <v>8:00 AM</v>
      </c>
      <c r="BV4030" s="1" t="str">
        <f t="shared" si="97"/>
        <v>5:00 PM</v>
      </c>
      <c r="BW4030" s="1" t="s">
        <v>135</v>
      </c>
      <c r="BX4030" s="1">
        <v>0</v>
      </c>
      <c r="BY4030" s="1">
        <v>3</v>
      </c>
      <c r="BZ4030" s="1" t="s">
        <v>112</v>
      </c>
      <c r="CB4030" s="1" t="s">
        <v>9699</v>
      </c>
      <c r="CC4030" s="1" t="s">
        <v>7417</v>
      </c>
      <c r="CD4030" s="1" t="s">
        <v>7418</v>
      </c>
      <c r="CE4030" s="1" t="s">
        <v>116</v>
      </c>
      <c r="CF4030" s="1" t="s">
        <v>117</v>
      </c>
      <c r="CG4030" s="1">
        <v>96950</v>
      </c>
      <c r="CH4030" s="3">
        <v>8.5</v>
      </c>
      <c r="CI4030" s="3">
        <v>8.5</v>
      </c>
      <c r="CJ4030" s="3">
        <v>12.75</v>
      </c>
      <c r="CK4030" s="3">
        <v>12.75</v>
      </c>
      <c r="CL4030" s="1" t="s">
        <v>137</v>
      </c>
      <c r="CN4030" s="1" t="s">
        <v>139</v>
      </c>
      <c r="CP4030" s="1" t="s">
        <v>112</v>
      </c>
      <c r="CQ4030" s="1" t="s">
        <v>111</v>
      </c>
      <c r="CR4030" s="1" t="s">
        <v>112</v>
      </c>
      <c r="CS4030" s="1" t="s">
        <v>111</v>
      </c>
      <c r="CT4030" s="1" t="s">
        <v>138</v>
      </c>
      <c r="CU4030" s="1" t="s">
        <v>111</v>
      </c>
      <c r="CV4030" s="1" t="s">
        <v>138</v>
      </c>
      <c r="CW4030" s="1" t="s">
        <v>7424</v>
      </c>
      <c r="CX4030" s="1">
        <v>16702349272</v>
      </c>
      <c r="CY4030" s="1" t="s">
        <v>6027</v>
      </c>
      <c r="CZ4030" s="1" t="s">
        <v>8226</v>
      </c>
      <c r="DA4030" s="1" t="s">
        <v>111</v>
      </c>
      <c r="DB4030" s="1" t="s">
        <v>112</v>
      </c>
      <c r="DC4030" s="1" t="s">
        <v>671</v>
      </c>
      <c r="DD4030" s="1" t="s">
        <v>7425</v>
      </c>
      <c r="DE4030" s="1" t="s">
        <v>7426</v>
      </c>
      <c r="DF4030" s="1" t="s">
        <v>8219</v>
      </c>
      <c r="DG4030" s="1" t="s">
        <v>6027</v>
      </c>
    </row>
    <row r="4031" spans="1:111" ht="15.6" customHeight="1" x14ac:dyDescent="0.25">
      <c r="A4031" s="1" t="s">
        <v>9702</v>
      </c>
      <c r="B4031" s="1" t="s">
        <v>142</v>
      </c>
      <c r="C4031" s="2">
        <v>44348.070739814815</v>
      </c>
      <c r="D4031" s="2">
        <v>44389</v>
      </c>
      <c r="E4031" s="1" t="s">
        <v>110</v>
      </c>
      <c r="F4031" s="2">
        <v>44468.833333333336</v>
      </c>
      <c r="G4031" s="1" t="s">
        <v>112</v>
      </c>
      <c r="H4031" s="1" t="s">
        <v>112</v>
      </c>
      <c r="I4031" s="1" t="s">
        <v>112</v>
      </c>
      <c r="J4031" s="1" t="s">
        <v>1123</v>
      </c>
      <c r="K4031" s="1" t="s">
        <v>3685</v>
      </c>
      <c r="L4031" s="1" t="s">
        <v>1125</v>
      </c>
      <c r="M4031" s="1" t="s">
        <v>1126</v>
      </c>
      <c r="N4031" s="1" t="s">
        <v>116</v>
      </c>
      <c r="O4031" s="1" t="s">
        <v>117</v>
      </c>
      <c r="P4031" s="9">
        <v>96950</v>
      </c>
      <c r="Q4031" s="1" t="s">
        <v>118</v>
      </c>
      <c r="R4031" s="1" t="s">
        <v>117</v>
      </c>
      <c r="S4031" s="1">
        <v>16702341795</v>
      </c>
      <c r="U4031" s="1">
        <v>722511</v>
      </c>
      <c r="V4031" s="1" t="s">
        <v>119</v>
      </c>
      <c r="X4031" s="1" t="s">
        <v>1127</v>
      </c>
      <c r="Y4031" s="1" t="s">
        <v>848</v>
      </c>
      <c r="Z4031" s="1" t="s">
        <v>1128</v>
      </c>
      <c r="AA4031" s="1" t="s">
        <v>1129</v>
      </c>
      <c r="AB4031" s="1" t="s">
        <v>1125</v>
      </c>
      <c r="AC4031" s="1" t="s">
        <v>1130</v>
      </c>
      <c r="AD4031" s="1" t="s">
        <v>116</v>
      </c>
      <c r="AE4031" s="1" t="s">
        <v>117</v>
      </c>
      <c r="AF4031" s="9">
        <v>96950</v>
      </c>
      <c r="AG4031" s="1" t="s">
        <v>118</v>
      </c>
      <c r="AH4031" s="1" t="s">
        <v>117</v>
      </c>
      <c r="AI4031" s="1">
        <v>16702341795</v>
      </c>
      <c r="AK4031" s="1" t="s">
        <v>1135</v>
      </c>
      <c r="BC4031" s="1" t="str">
        <f>"35-2014.00"</f>
        <v>35-2014.00</v>
      </c>
      <c r="BD4031" s="1" t="s">
        <v>152</v>
      </c>
      <c r="BE4031" s="1" t="s">
        <v>3686</v>
      </c>
      <c r="BF4031" s="1" t="s">
        <v>154</v>
      </c>
      <c r="BG4031" s="1">
        <v>2</v>
      </c>
      <c r="BI4031" s="2">
        <v>44470</v>
      </c>
      <c r="BJ4031" s="2">
        <v>44834</v>
      </c>
      <c r="BM4031" s="1">
        <v>35</v>
      </c>
      <c r="BN4031" s="1">
        <v>6</v>
      </c>
      <c r="BO4031" s="1">
        <v>5</v>
      </c>
      <c r="BP4031" s="1">
        <v>6</v>
      </c>
      <c r="BQ4031" s="1">
        <v>6</v>
      </c>
      <c r="BR4031" s="1">
        <v>0</v>
      </c>
      <c r="BS4031" s="1">
        <v>6</v>
      </c>
      <c r="BT4031" s="1">
        <v>6</v>
      </c>
      <c r="BU4031" s="1" t="str">
        <f>"6:00 AM"</f>
        <v>6:00 AM</v>
      </c>
      <c r="BV4031" s="1" t="str">
        <f>"11:00 PM"</f>
        <v>11:00 PM</v>
      </c>
      <c r="BW4031" s="1" t="s">
        <v>135</v>
      </c>
      <c r="BX4031" s="1">
        <v>0</v>
      </c>
      <c r="BY4031" s="1">
        <v>12</v>
      </c>
      <c r="BZ4031" s="1" t="s">
        <v>112</v>
      </c>
      <c r="CB4031" s="1" t="s">
        <v>3687</v>
      </c>
      <c r="CC4031" s="1" t="s">
        <v>3688</v>
      </c>
      <c r="CD4031" s="1" t="s">
        <v>3689</v>
      </c>
      <c r="CE4031" s="1" t="s">
        <v>116</v>
      </c>
      <c r="CF4031" s="1" t="s">
        <v>117</v>
      </c>
      <c r="CG4031" s="1">
        <v>96950</v>
      </c>
      <c r="CH4031" s="3">
        <v>8.68</v>
      </c>
      <c r="CI4031" s="3">
        <v>9</v>
      </c>
      <c r="CJ4031" s="3">
        <v>13.02</v>
      </c>
      <c r="CK4031" s="3">
        <v>13.5</v>
      </c>
      <c r="CL4031" s="1" t="s">
        <v>137</v>
      </c>
      <c r="CM4031" s="1" t="s">
        <v>138</v>
      </c>
      <c r="CN4031" s="1" t="s">
        <v>139</v>
      </c>
      <c r="CP4031" s="1" t="s">
        <v>112</v>
      </c>
      <c r="CQ4031" s="1" t="s">
        <v>111</v>
      </c>
      <c r="CR4031" s="1" t="s">
        <v>112</v>
      </c>
      <c r="CS4031" s="1" t="s">
        <v>111</v>
      </c>
      <c r="CT4031" s="1" t="s">
        <v>138</v>
      </c>
      <c r="CU4031" s="1" t="s">
        <v>111</v>
      </c>
      <c r="CV4031" s="1" t="s">
        <v>111</v>
      </c>
      <c r="CW4031" s="1" t="s">
        <v>9703</v>
      </c>
      <c r="CX4031" s="1">
        <v>16702341795</v>
      </c>
      <c r="CY4031" s="1" t="s">
        <v>1135</v>
      </c>
      <c r="CZ4031" s="1" t="s">
        <v>1136</v>
      </c>
      <c r="DA4031" s="1" t="s">
        <v>111</v>
      </c>
      <c r="DB4031" s="1" t="s">
        <v>112</v>
      </c>
    </row>
    <row r="4032" spans="1:111" ht="15.6" customHeight="1" x14ac:dyDescent="0.25">
      <c r="A4032" s="1" t="s">
        <v>9726</v>
      </c>
      <c r="B4032" s="1" t="s">
        <v>142</v>
      </c>
      <c r="C4032" s="2">
        <v>44351.125654745367</v>
      </c>
      <c r="D4032" s="2">
        <v>44392</v>
      </c>
      <c r="E4032" s="1" t="s">
        <v>180</v>
      </c>
      <c r="G4032" s="1" t="s">
        <v>112</v>
      </c>
      <c r="H4032" s="1" t="s">
        <v>112</v>
      </c>
      <c r="I4032" s="1" t="s">
        <v>112</v>
      </c>
      <c r="J4032" s="1" t="s">
        <v>9727</v>
      </c>
      <c r="L4032" s="1" t="s">
        <v>9728</v>
      </c>
      <c r="M4032" s="1" t="s">
        <v>9729</v>
      </c>
      <c r="N4032" s="1" t="s">
        <v>116</v>
      </c>
      <c r="O4032" s="1" t="s">
        <v>117</v>
      </c>
      <c r="P4032" s="9">
        <v>96950</v>
      </c>
      <c r="Q4032" s="1" t="s">
        <v>118</v>
      </c>
      <c r="S4032" s="1">
        <v>16702350800</v>
      </c>
      <c r="U4032" s="1">
        <v>452319</v>
      </c>
      <c r="V4032" s="1" t="s">
        <v>119</v>
      </c>
      <c r="X4032" s="1" t="s">
        <v>2811</v>
      </c>
      <c r="Y4032" s="1" t="s">
        <v>2812</v>
      </c>
      <c r="Z4032" s="1" t="s">
        <v>486</v>
      </c>
      <c r="AA4032" s="1" t="s">
        <v>9730</v>
      </c>
      <c r="AB4032" s="1" t="s">
        <v>9728</v>
      </c>
      <c r="AC4032" s="1" t="s">
        <v>9729</v>
      </c>
      <c r="AD4032" s="1" t="s">
        <v>116</v>
      </c>
      <c r="AE4032" s="1" t="s">
        <v>117</v>
      </c>
      <c r="AF4032" s="9">
        <v>96950</v>
      </c>
      <c r="AG4032" s="1" t="s">
        <v>118</v>
      </c>
      <c r="AI4032" s="1">
        <v>16702350800</v>
      </c>
      <c r="AK4032" s="1" t="s">
        <v>9731</v>
      </c>
      <c r="BC4032" s="1" t="str">
        <f>"41-2031.00"</f>
        <v>41-2031.00</v>
      </c>
      <c r="BD4032" s="1" t="s">
        <v>743</v>
      </c>
      <c r="BE4032" s="1" t="s">
        <v>9732</v>
      </c>
      <c r="BF4032" s="1" t="s">
        <v>3604</v>
      </c>
      <c r="BG4032" s="1">
        <v>1</v>
      </c>
      <c r="BI4032" s="2">
        <v>44470</v>
      </c>
      <c r="BJ4032" s="2">
        <v>44834</v>
      </c>
      <c r="BM4032" s="1">
        <v>35</v>
      </c>
      <c r="BN4032" s="1">
        <v>0</v>
      </c>
      <c r="BO4032" s="1">
        <v>7</v>
      </c>
      <c r="BP4032" s="1">
        <v>7</v>
      </c>
      <c r="BQ4032" s="1">
        <v>7</v>
      </c>
      <c r="BR4032" s="1">
        <v>7</v>
      </c>
      <c r="BS4032" s="1">
        <v>7</v>
      </c>
      <c r="BT4032" s="1">
        <v>0</v>
      </c>
      <c r="BU4032" s="1" t="str">
        <f>"9:30 AM"</f>
        <v>9:30 AM</v>
      </c>
      <c r="BV4032" s="1" t="str">
        <f>"5:30 PM"</f>
        <v>5:30 PM</v>
      </c>
      <c r="BW4032" s="1" t="s">
        <v>135</v>
      </c>
      <c r="BX4032" s="1">
        <v>0</v>
      </c>
      <c r="BY4032" s="1">
        <v>12</v>
      </c>
      <c r="BZ4032" s="1" t="s">
        <v>112</v>
      </c>
      <c r="CB4032" s="1" t="s">
        <v>9733</v>
      </c>
      <c r="CC4032" s="1" t="s">
        <v>9728</v>
      </c>
      <c r="CD4032" s="1" t="s">
        <v>9729</v>
      </c>
      <c r="CE4032" s="1" t="s">
        <v>116</v>
      </c>
      <c r="CF4032" s="1" t="s">
        <v>117</v>
      </c>
      <c r="CG4032" s="1">
        <v>96950</v>
      </c>
      <c r="CH4032" s="3">
        <v>8.7100000000000009</v>
      </c>
      <c r="CJ4032" s="3">
        <v>13.07</v>
      </c>
      <c r="CL4032" s="1" t="s">
        <v>137</v>
      </c>
      <c r="CM4032" s="1" t="s">
        <v>138</v>
      </c>
      <c r="CN4032" s="1" t="s">
        <v>139</v>
      </c>
      <c r="CP4032" s="1" t="s">
        <v>112</v>
      </c>
      <c r="CQ4032" s="1" t="s">
        <v>111</v>
      </c>
      <c r="CR4032" s="1" t="s">
        <v>112</v>
      </c>
      <c r="CS4032" s="1" t="s">
        <v>111</v>
      </c>
      <c r="CT4032" s="1" t="s">
        <v>111</v>
      </c>
      <c r="CU4032" s="1" t="s">
        <v>111</v>
      </c>
      <c r="CV4032" s="1" t="s">
        <v>138</v>
      </c>
      <c r="CW4032" s="1" t="s">
        <v>8570</v>
      </c>
      <c r="CX4032" s="1">
        <v>16702350800</v>
      </c>
      <c r="CY4032" s="1" t="s">
        <v>9731</v>
      </c>
      <c r="CZ4032" s="1" t="s">
        <v>716</v>
      </c>
      <c r="DA4032" s="1" t="s">
        <v>111</v>
      </c>
      <c r="DB4032" s="1" t="s">
        <v>112</v>
      </c>
    </row>
    <row r="4033" spans="1:111" ht="15.6" customHeight="1" x14ac:dyDescent="0.25">
      <c r="A4033" s="1" t="s">
        <v>9766</v>
      </c>
      <c r="B4033" s="1" t="s">
        <v>142</v>
      </c>
      <c r="C4033" s="2">
        <v>44294.880420949077</v>
      </c>
      <c r="D4033" s="2">
        <v>44393</v>
      </c>
      <c r="E4033" s="1" t="s">
        <v>110</v>
      </c>
      <c r="F4033" s="2">
        <v>44468.833333333336</v>
      </c>
      <c r="G4033" s="1" t="s">
        <v>111</v>
      </c>
      <c r="H4033" s="1" t="s">
        <v>112</v>
      </c>
      <c r="I4033" s="1" t="s">
        <v>112</v>
      </c>
      <c r="J4033" s="1" t="s">
        <v>999</v>
      </c>
      <c r="L4033" s="1" t="s">
        <v>634</v>
      </c>
      <c r="N4033" s="1" t="s">
        <v>167</v>
      </c>
      <c r="O4033" s="1" t="s">
        <v>117</v>
      </c>
      <c r="P4033" s="9">
        <v>96950</v>
      </c>
      <c r="Q4033" s="1" t="s">
        <v>118</v>
      </c>
      <c r="S4033" s="1">
        <v>16702358722</v>
      </c>
      <c r="U4033" s="1">
        <v>561720</v>
      </c>
      <c r="V4033" s="1" t="s">
        <v>119</v>
      </c>
      <c r="X4033" s="1" t="s">
        <v>636</v>
      </c>
      <c r="Y4033" s="1" t="s">
        <v>637</v>
      </c>
      <c r="Z4033" s="1" t="s">
        <v>638</v>
      </c>
      <c r="AA4033" s="1" t="s">
        <v>639</v>
      </c>
      <c r="AB4033" s="1" t="s">
        <v>1000</v>
      </c>
      <c r="AD4033" s="1" t="s">
        <v>167</v>
      </c>
      <c r="AE4033" s="1" t="s">
        <v>117</v>
      </c>
      <c r="AF4033" s="9">
        <v>96950</v>
      </c>
      <c r="AG4033" s="1" t="s">
        <v>118</v>
      </c>
      <c r="AI4033" s="1">
        <v>16709890917</v>
      </c>
      <c r="AK4033" s="1" t="s">
        <v>641</v>
      </c>
      <c r="BC4033" s="1" t="str">
        <f>"37-2012.00"</f>
        <v>37-2012.00</v>
      </c>
      <c r="BD4033" s="1" t="s">
        <v>576</v>
      </c>
      <c r="BE4033" s="1" t="s">
        <v>1001</v>
      </c>
      <c r="BF4033" s="1" t="s">
        <v>1002</v>
      </c>
      <c r="BG4033" s="1">
        <v>2</v>
      </c>
      <c r="BI4033" s="2">
        <v>44470</v>
      </c>
      <c r="BJ4033" s="2">
        <v>44834</v>
      </c>
      <c r="BM4033" s="1">
        <v>35</v>
      </c>
      <c r="BN4033" s="1">
        <v>0</v>
      </c>
      <c r="BO4033" s="1">
        <v>7</v>
      </c>
      <c r="BP4033" s="1">
        <v>7</v>
      </c>
      <c r="BQ4033" s="1">
        <v>7</v>
      </c>
      <c r="BR4033" s="1">
        <v>7</v>
      </c>
      <c r="BS4033" s="1">
        <v>7</v>
      </c>
      <c r="BT4033" s="1">
        <v>0</v>
      </c>
      <c r="BU4033" s="1" t="str">
        <f>"9:00 AM"</f>
        <v>9:00 AM</v>
      </c>
      <c r="BV4033" s="1" t="str">
        <f>"5:00 PM"</f>
        <v>5:00 PM</v>
      </c>
      <c r="BW4033" s="1" t="s">
        <v>230</v>
      </c>
      <c r="BX4033" s="1">
        <v>0</v>
      </c>
      <c r="BY4033" s="1">
        <v>3</v>
      </c>
      <c r="BZ4033" s="1" t="s">
        <v>112</v>
      </c>
      <c r="CA4033" s="1">
        <v>0</v>
      </c>
      <c r="CB4033" s="4" t="s">
        <v>1003</v>
      </c>
      <c r="CC4033" s="1" t="s">
        <v>634</v>
      </c>
      <c r="CE4033" s="1" t="s">
        <v>167</v>
      </c>
      <c r="CF4033" s="1" t="s">
        <v>117</v>
      </c>
      <c r="CG4033" s="1">
        <v>96950</v>
      </c>
      <c r="CH4033" s="3">
        <v>7.59</v>
      </c>
      <c r="CI4033" s="3">
        <v>7.59</v>
      </c>
      <c r="CJ4033" s="3">
        <v>11.39</v>
      </c>
      <c r="CK4033" s="3">
        <v>11.39</v>
      </c>
      <c r="CL4033" s="1" t="s">
        <v>137</v>
      </c>
      <c r="CN4033" s="1" t="s">
        <v>139</v>
      </c>
      <c r="CP4033" s="1" t="s">
        <v>111</v>
      </c>
      <c r="CQ4033" s="1" t="s">
        <v>111</v>
      </c>
      <c r="CR4033" s="1" t="s">
        <v>111</v>
      </c>
      <c r="CS4033" s="1" t="s">
        <v>111</v>
      </c>
      <c r="CT4033" s="1" t="s">
        <v>111</v>
      </c>
      <c r="CU4033" s="1" t="s">
        <v>111</v>
      </c>
      <c r="CV4033" s="1" t="s">
        <v>111</v>
      </c>
      <c r="CW4033" s="1" t="s">
        <v>1004</v>
      </c>
      <c r="CX4033" s="1">
        <v>16709890917</v>
      </c>
      <c r="CY4033" s="1" t="s">
        <v>641</v>
      </c>
      <c r="CZ4033" s="1" t="s">
        <v>645</v>
      </c>
      <c r="DA4033" s="1" t="s">
        <v>111</v>
      </c>
      <c r="DB4033" s="1" t="s">
        <v>112</v>
      </c>
    </row>
    <row r="4034" spans="1:111" ht="15.6" customHeight="1" x14ac:dyDescent="0.25">
      <c r="A4034" s="1" t="s">
        <v>9966</v>
      </c>
      <c r="B4034" s="1" t="s">
        <v>142</v>
      </c>
      <c r="C4034" s="2">
        <v>44351.103793287039</v>
      </c>
      <c r="D4034" s="2">
        <v>44396</v>
      </c>
      <c r="E4034" s="1" t="s">
        <v>180</v>
      </c>
      <c r="G4034" s="1" t="s">
        <v>112</v>
      </c>
      <c r="H4034" s="1" t="s">
        <v>112</v>
      </c>
      <c r="I4034" s="1" t="s">
        <v>112</v>
      </c>
      <c r="J4034" s="1" t="s">
        <v>5191</v>
      </c>
      <c r="L4034" s="1" t="s">
        <v>5192</v>
      </c>
      <c r="N4034" s="1" t="s">
        <v>116</v>
      </c>
      <c r="O4034" s="1" t="s">
        <v>117</v>
      </c>
      <c r="P4034" s="9">
        <v>96950</v>
      </c>
      <c r="Q4034" s="1" t="s">
        <v>118</v>
      </c>
      <c r="S4034" s="1">
        <v>16702330020</v>
      </c>
      <c r="U4034" s="1">
        <v>2362</v>
      </c>
      <c r="V4034" s="1" t="s">
        <v>119</v>
      </c>
      <c r="X4034" s="1" t="s">
        <v>5193</v>
      </c>
      <c r="Y4034" s="1" t="s">
        <v>5194</v>
      </c>
      <c r="AA4034" s="1" t="s">
        <v>973</v>
      </c>
      <c r="AB4034" s="1" t="s">
        <v>5192</v>
      </c>
      <c r="AD4034" s="1" t="s">
        <v>116</v>
      </c>
      <c r="AE4034" s="1" t="s">
        <v>117</v>
      </c>
      <c r="AF4034" s="9">
        <v>96950</v>
      </c>
      <c r="AG4034" s="1" t="s">
        <v>118</v>
      </c>
      <c r="AI4034" s="1">
        <v>16702330020</v>
      </c>
      <c r="AK4034" s="1" t="s">
        <v>4998</v>
      </c>
      <c r="BC4034" s="1" t="str">
        <f>"51-4023.00"</f>
        <v>51-4023.00</v>
      </c>
      <c r="BD4034" s="1" t="s">
        <v>9967</v>
      </c>
      <c r="BE4034" s="1" t="s">
        <v>9968</v>
      </c>
      <c r="BF4034" s="1" t="s">
        <v>9969</v>
      </c>
      <c r="BG4034" s="1">
        <v>25</v>
      </c>
      <c r="BI4034" s="2">
        <v>44470</v>
      </c>
      <c r="BJ4034" s="2">
        <v>44834</v>
      </c>
      <c r="BM4034" s="1">
        <v>40</v>
      </c>
      <c r="BN4034" s="1">
        <v>0</v>
      </c>
      <c r="BO4034" s="1">
        <v>8</v>
      </c>
      <c r="BP4034" s="1">
        <v>8</v>
      </c>
      <c r="BQ4034" s="1">
        <v>8</v>
      </c>
      <c r="BR4034" s="1">
        <v>8</v>
      </c>
      <c r="BS4034" s="1">
        <v>8</v>
      </c>
      <c r="BT4034" s="1">
        <v>0</v>
      </c>
      <c r="BU4034" s="1" t="str">
        <f>"9:00 AM"</f>
        <v>9:00 AM</v>
      </c>
      <c r="BV4034" s="1" t="str">
        <f>"6:00 PM"</f>
        <v>6:00 PM</v>
      </c>
      <c r="BW4034" s="1" t="s">
        <v>135</v>
      </c>
      <c r="BX4034" s="1">
        <v>0</v>
      </c>
      <c r="BY4034" s="1">
        <v>12</v>
      </c>
      <c r="BZ4034" s="1" t="s">
        <v>112</v>
      </c>
      <c r="CB4034" s="1" t="s">
        <v>9027</v>
      </c>
      <c r="CC4034" s="1" t="s">
        <v>397</v>
      </c>
      <c r="CD4034" s="1" t="s">
        <v>116</v>
      </c>
      <c r="CE4034" s="1" t="s">
        <v>1009</v>
      </c>
      <c r="CF4034" s="1" t="s">
        <v>117</v>
      </c>
      <c r="CG4034" s="1">
        <v>96950</v>
      </c>
      <c r="CH4034" s="3">
        <v>13.9</v>
      </c>
      <c r="CI4034" s="3">
        <v>13.9</v>
      </c>
      <c r="CJ4034" s="3">
        <v>20.85</v>
      </c>
      <c r="CK4034" s="3">
        <v>20.85</v>
      </c>
      <c r="CL4034" s="1" t="s">
        <v>137</v>
      </c>
      <c r="CM4034" s="1" t="s">
        <v>138</v>
      </c>
      <c r="CN4034" s="1" t="s">
        <v>139</v>
      </c>
      <c r="CP4034" s="1" t="s">
        <v>112</v>
      </c>
      <c r="CQ4034" s="1" t="s">
        <v>111</v>
      </c>
      <c r="CR4034" s="1" t="s">
        <v>112</v>
      </c>
      <c r="CS4034" s="1" t="s">
        <v>111</v>
      </c>
      <c r="CT4034" s="1" t="s">
        <v>138</v>
      </c>
      <c r="CU4034" s="1" t="s">
        <v>111</v>
      </c>
      <c r="CV4034" s="1" t="s">
        <v>138</v>
      </c>
      <c r="CW4034" s="1" t="s">
        <v>138</v>
      </c>
      <c r="CX4034" s="1">
        <v>16702330020</v>
      </c>
      <c r="CY4034" s="1" t="s">
        <v>4998</v>
      </c>
      <c r="CZ4034" s="1" t="s">
        <v>138</v>
      </c>
      <c r="DA4034" s="1" t="s">
        <v>111</v>
      </c>
      <c r="DB4034" s="1" t="s">
        <v>112</v>
      </c>
    </row>
    <row r="4035" spans="1:111" ht="15.6" customHeight="1" x14ac:dyDescent="0.25">
      <c r="A4035" s="1" t="s">
        <v>10045</v>
      </c>
      <c r="B4035" s="1" t="s">
        <v>142</v>
      </c>
      <c r="C4035" s="2">
        <v>44063.879107870373</v>
      </c>
      <c r="D4035" s="2">
        <v>44158</v>
      </c>
      <c r="E4035" s="1" t="s">
        <v>110</v>
      </c>
      <c r="F4035" s="2">
        <v>44103.833333333336</v>
      </c>
      <c r="G4035" s="1" t="s">
        <v>112</v>
      </c>
      <c r="H4035" s="1" t="s">
        <v>112</v>
      </c>
      <c r="I4035" s="1" t="s">
        <v>112</v>
      </c>
      <c r="J4035" s="1" t="s">
        <v>5304</v>
      </c>
      <c r="K4035" s="1" t="s">
        <v>138</v>
      </c>
      <c r="L4035" s="1" t="s">
        <v>5305</v>
      </c>
      <c r="M4035" s="1" t="s">
        <v>5306</v>
      </c>
      <c r="N4035" s="1" t="s">
        <v>157</v>
      </c>
      <c r="O4035" s="1" t="s">
        <v>117</v>
      </c>
      <c r="P4035" s="9">
        <v>96950</v>
      </c>
      <c r="Q4035" s="1" t="s">
        <v>118</v>
      </c>
      <c r="R4035" s="1" t="s">
        <v>138</v>
      </c>
      <c r="S4035" s="1">
        <v>16702347859</v>
      </c>
      <c r="U4035" s="1">
        <v>54111</v>
      </c>
      <c r="V4035" s="1" t="s">
        <v>119</v>
      </c>
      <c r="X4035" s="1" t="s">
        <v>2482</v>
      </c>
      <c r="Y4035" s="1" t="s">
        <v>10046</v>
      </c>
      <c r="Z4035" s="1" t="s">
        <v>4660</v>
      </c>
      <c r="AA4035" s="1" t="s">
        <v>5307</v>
      </c>
      <c r="AB4035" s="1" t="s">
        <v>5305</v>
      </c>
      <c r="AC4035" s="1" t="s">
        <v>5306</v>
      </c>
      <c r="AD4035" s="1" t="s">
        <v>157</v>
      </c>
      <c r="AE4035" s="1" t="s">
        <v>117</v>
      </c>
      <c r="AF4035" s="9">
        <v>96950</v>
      </c>
      <c r="AG4035" s="1" t="s">
        <v>118</v>
      </c>
      <c r="AH4035" s="1" t="s">
        <v>138</v>
      </c>
      <c r="AI4035" s="1">
        <v>16702347859</v>
      </c>
      <c r="AK4035" s="1" t="s">
        <v>5309</v>
      </c>
      <c r="BC4035" s="1" t="str">
        <f>"13-2011.01"</f>
        <v>13-2011.01</v>
      </c>
      <c r="BD4035" s="1" t="s">
        <v>932</v>
      </c>
      <c r="BE4035" s="1" t="s">
        <v>10047</v>
      </c>
      <c r="BF4035" s="1" t="s">
        <v>759</v>
      </c>
      <c r="BG4035" s="1">
        <v>1</v>
      </c>
      <c r="BI4035" s="2">
        <v>44105</v>
      </c>
      <c r="BJ4035" s="2">
        <v>44469</v>
      </c>
      <c r="BM4035" s="1">
        <v>40</v>
      </c>
      <c r="BN4035" s="1">
        <v>0</v>
      </c>
      <c r="BO4035" s="1">
        <v>8</v>
      </c>
      <c r="BP4035" s="1">
        <v>8</v>
      </c>
      <c r="BQ4035" s="1">
        <v>8</v>
      </c>
      <c r="BR4035" s="1">
        <v>8</v>
      </c>
      <c r="BS4035" s="1">
        <v>8</v>
      </c>
      <c r="BT4035" s="1">
        <v>0</v>
      </c>
      <c r="BU4035" s="1" t="str">
        <f>"8:00 AM"</f>
        <v>8:00 AM</v>
      </c>
      <c r="BV4035" s="1" t="str">
        <f>"5:00 PM"</f>
        <v>5:00 PM</v>
      </c>
      <c r="BW4035" s="1" t="s">
        <v>193</v>
      </c>
      <c r="BX4035" s="1">
        <v>0</v>
      </c>
      <c r="BY4035" s="1">
        <v>36</v>
      </c>
      <c r="BZ4035" s="1" t="s">
        <v>112</v>
      </c>
      <c r="CA4035" s="1">
        <v>0</v>
      </c>
      <c r="CB4035" s="4" t="s">
        <v>10048</v>
      </c>
      <c r="CC4035" s="1" t="s">
        <v>5305</v>
      </c>
      <c r="CD4035" s="1" t="s">
        <v>9018</v>
      </c>
      <c r="CE4035" s="1" t="s">
        <v>116</v>
      </c>
      <c r="CF4035" s="1" t="s">
        <v>117</v>
      </c>
      <c r="CG4035" s="1">
        <v>96950</v>
      </c>
      <c r="CH4035" s="3">
        <v>25.1</v>
      </c>
      <c r="CI4035" s="3">
        <v>25.1</v>
      </c>
      <c r="CJ4035" s="3">
        <v>37.65</v>
      </c>
      <c r="CK4035" s="3">
        <v>37.65</v>
      </c>
      <c r="CL4035" s="1" t="s">
        <v>137</v>
      </c>
      <c r="CM4035" s="1" t="s">
        <v>10049</v>
      </c>
      <c r="CN4035" s="1" t="s">
        <v>139</v>
      </c>
      <c r="CP4035" s="1" t="s">
        <v>112</v>
      </c>
      <c r="CQ4035" s="1" t="s">
        <v>111</v>
      </c>
      <c r="CR4035" s="1" t="s">
        <v>112</v>
      </c>
      <c r="CS4035" s="1" t="s">
        <v>111</v>
      </c>
      <c r="CT4035" s="1" t="s">
        <v>138</v>
      </c>
      <c r="CU4035" s="1" t="s">
        <v>111</v>
      </c>
      <c r="CV4035" s="1" t="s">
        <v>138</v>
      </c>
      <c r="CW4035" s="1" t="s">
        <v>138</v>
      </c>
      <c r="CX4035" s="1">
        <v>16702347859</v>
      </c>
      <c r="CY4035" s="1" t="s">
        <v>5315</v>
      </c>
      <c r="CZ4035" s="1" t="s">
        <v>138</v>
      </c>
      <c r="DA4035" s="1" t="s">
        <v>111</v>
      </c>
      <c r="DB4035" s="1" t="s">
        <v>112</v>
      </c>
    </row>
    <row r="4036" spans="1:111" ht="15.6" customHeight="1" x14ac:dyDescent="0.25">
      <c r="A4036" s="1" t="s">
        <v>10118</v>
      </c>
      <c r="B4036" s="1" t="s">
        <v>142</v>
      </c>
      <c r="C4036" s="2">
        <v>44158.964559490742</v>
      </c>
      <c r="D4036" s="2">
        <v>44210</v>
      </c>
      <c r="E4036" s="1" t="s">
        <v>180</v>
      </c>
      <c r="G4036" s="1" t="s">
        <v>112</v>
      </c>
      <c r="H4036" s="1" t="s">
        <v>112</v>
      </c>
      <c r="I4036" s="1" t="s">
        <v>112</v>
      </c>
      <c r="J4036" s="1" t="s">
        <v>4335</v>
      </c>
      <c r="K4036" s="1" t="s">
        <v>10119</v>
      </c>
      <c r="L4036" s="1" t="s">
        <v>4392</v>
      </c>
      <c r="M4036" s="1" t="s">
        <v>10120</v>
      </c>
      <c r="N4036" s="1" t="s">
        <v>116</v>
      </c>
      <c r="O4036" s="1" t="s">
        <v>117</v>
      </c>
      <c r="P4036" s="9">
        <v>96950</v>
      </c>
      <c r="Q4036" s="1" t="s">
        <v>118</v>
      </c>
      <c r="R4036" s="1" t="s">
        <v>719</v>
      </c>
      <c r="S4036" s="1">
        <v>16702350823</v>
      </c>
      <c r="U4036" s="1">
        <v>236116</v>
      </c>
      <c r="V4036" s="1" t="s">
        <v>119</v>
      </c>
      <c r="X4036" s="1" t="s">
        <v>4339</v>
      </c>
      <c r="Y4036" s="1" t="s">
        <v>4340</v>
      </c>
      <c r="Z4036" s="1" t="s">
        <v>10121</v>
      </c>
      <c r="AA4036" s="1" t="s">
        <v>387</v>
      </c>
      <c r="AB4036" s="1" t="s">
        <v>4392</v>
      </c>
      <c r="AC4036" s="1" t="s">
        <v>10122</v>
      </c>
      <c r="AD4036" s="1" t="s">
        <v>116</v>
      </c>
      <c r="AE4036" s="1" t="s">
        <v>117</v>
      </c>
      <c r="AF4036" s="9">
        <v>96950</v>
      </c>
      <c r="AG4036" s="1" t="s">
        <v>118</v>
      </c>
      <c r="AH4036" s="1" t="s">
        <v>719</v>
      </c>
      <c r="AI4036" s="1">
        <v>16702350823</v>
      </c>
      <c r="AK4036" s="1" t="s">
        <v>4395</v>
      </c>
      <c r="BC4036" s="1" t="str">
        <f>"49-9071.00"</f>
        <v>49-9071.00</v>
      </c>
      <c r="BD4036" s="1" t="s">
        <v>214</v>
      </c>
      <c r="BE4036" s="1" t="s">
        <v>10123</v>
      </c>
      <c r="BF4036" s="1" t="s">
        <v>10124</v>
      </c>
      <c r="BG4036" s="1">
        <v>5</v>
      </c>
      <c r="BI4036" s="2">
        <v>44270</v>
      </c>
      <c r="BJ4036" s="2">
        <v>44634</v>
      </c>
      <c r="BM4036" s="1">
        <v>35</v>
      </c>
      <c r="BN4036" s="1">
        <v>0</v>
      </c>
      <c r="BO4036" s="1">
        <v>7</v>
      </c>
      <c r="BP4036" s="1">
        <v>7</v>
      </c>
      <c r="BQ4036" s="1">
        <v>7</v>
      </c>
      <c r="BR4036" s="1">
        <v>7</v>
      </c>
      <c r="BS4036" s="1">
        <v>7</v>
      </c>
      <c r="BT4036" s="1">
        <v>0</v>
      </c>
      <c r="BU4036" s="1" t="str">
        <f>"8:00 AM"</f>
        <v>8:00 AM</v>
      </c>
      <c r="BV4036" s="1" t="str">
        <f>"5:00 PM"</f>
        <v>5:00 PM</v>
      </c>
      <c r="BW4036" s="1" t="s">
        <v>135</v>
      </c>
      <c r="BX4036" s="1">
        <v>0</v>
      </c>
      <c r="BY4036" s="1">
        <v>12</v>
      </c>
      <c r="BZ4036" s="1" t="s">
        <v>112</v>
      </c>
      <c r="CA4036" s="1">
        <v>0</v>
      </c>
      <c r="CB4036" s="1" t="s">
        <v>719</v>
      </c>
      <c r="CC4036" s="1" t="s">
        <v>10120</v>
      </c>
      <c r="CE4036" s="1" t="s">
        <v>116</v>
      </c>
      <c r="CF4036" s="1" t="s">
        <v>117</v>
      </c>
      <c r="CG4036" s="1">
        <v>96950</v>
      </c>
      <c r="CH4036" s="3">
        <v>8.7100000000000009</v>
      </c>
      <c r="CI4036" s="3">
        <v>9</v>
      </c>
      <c r="CJ4036" s="3">
        <v>13.07</v>
      </c>
      <c r="CK4036" s="3">
        <v>13.5</v>
      </c>
      <c r="CL4036" s="1" t="s">
        <v>137</v>
      </c>
      <c r="CM4036" s="1" t="s">
        <v>719</v>
      </c>
      <c r="CN4036" s="1" t="s">
        <v>139</v>
      </c>
      <c r="CP4036" s="1" t="s">
        <v>112</v>
      </c>
      <c r="CQ4036" s="1" t="s">
        <v>111</v>
      </c>
      <c r="CR4036" s="1" t="s">
        <v>112</v>
      </c>
      <c r="CS4036" s="1" t="s">
        <v>111</v>
      </c>
      <c r="CT4036" s="1" t="s">
        <v>138</v>
      </c>
      <c r="CU4036" s="1" t="s">
        <v>111</v>
      </c>
      <c r="CV4036" s="1" t="s">
        <v>138</v>
      </c>
      <c r="CW4036" s="1" t="s">
        <v>719</v>
      </c>
      <c r="CX4036" s="1">
        <v>16702350823</v>
      </c>
      <c r="CY4036" s="1" t="s">
        <v>4345</v>
      </c>
      <c r="CZ4036" s="1" t="s">
        <v>716</v>
      </c>
      <c r="DA4036" s="1" t="s">
        <v>111</v>
      </c>
      <c r="DB4036" s="1" t="s">
        <v>112</v>
      </c>
    </row>
    <row r="4037" spans="1:111" ht="15.6" customHeight="1" x14ac:dyDescent="0.25">
      <c r="A4037" s="1" t="s">
        <v>10135</v>
      </c>
      <c r="B4037" s="1" t="s">
        <v>142</v>
      </c>
      <c r="C4037" s="2">
        <v>44109.964021759261</v>
      </c>
      <c r="D4037" s="2">
        <v>44134</v>
      </c>
      <c r="E4037" s="1" t="s">
        <v>180</v>
      </c>
      <c r="G4037" s="1" t="s">
        <v>111</v>
      </c>
      <c r="H4037" s="1" t="s">
        <v>112</v>
      </c>
      <c r="I4037" s="1" t="s">
        <v>112</v>
      </c>
      <c r="J4037" s="1" t="s">
        <v>7649</v>
      </c>
      <c r="L4037" s="1" t="s">
        <v>7650</v>
      </c>
      <c r="N4037" s="1" t="s">
        <v>167</v>
      </c>
      <c r="O4037" s="1" t="s">
        <v>117</v>
      </c>
      <c r="P4037" s="9">
        <v>96950</v>
      </c>
      <c r="Q4037" s="1" t="s">
        <v>118</v>
      </c>
      <c r="S4037" s="1">
        <v>16702349013</v>
      </c>
      <c r="U4037" s="1">
        <v>52232</v>
      </c>
      <c r="V4037" s="1" t="s">
        <v>119</v>
      </c>
      <c r="X4037" s="1" t="s">
        <v>7651</v>
      </c>
      <c r="Y4037" s="1" t="s">
        <v>7652</v>
      </c>
      <c r="Z4037" s="1" t="s">
        <v>7653</v>
      </c>
      <c r="AA4037" s="1" t="s">
        <v>171</v>
      </c>
      <c r="AB4037" s="1" t="s">
        <v>7650</v>
      </c>
      <c r="AD4037" s="1" t="s">
        <v>167</v>
      </c>
      <c r="AE4037" s="1" t="s">
        <v>117</v>
      </c>
      <c r="AF4037" s="9">
        <v>96950</v>
      </c>
      <c r="AG4037" s="1" t="s">
        <v>118</v>
      </c>
      <c r="AI4037" s="1">
        <v>16702349013</v>
      </c>
      <c r="AK4037" s="1" t="s">
        <v>7655</v>
      </c>
      <c r="BC4037" s="1" t="str">
        <f>"43-4051.00"</f>
        <v>43-4051.00</v>
      </c>
      <c r="BD4037" s="1" t="s">
        <v>2452</v>
      </c>
      <c r="BE4037" s="1" t="s">
        <v>10136</v>
      </c>
      <c r="BF4037" s="1" t="s">
        <v>10137</v>
      </c>
      <c r="BG4037" s="1">
        <v>1</v>
      </c>
      <c r="BI4037" s="2">
        <v>44136</v>
      </c>
      <c r="BJ4037" s="2">
        <v>44469</v>
      </c>
      <c r="BM4037" s="1">
        <v>35</v>
      </c>
      <c r="BN4037" s="1">
        <v>0</v>
      </c>
      <c r="BO4037" s="1">
        <v>7</v>
      </c>
      <c r="BP4037" s="1">
        <v>7</v>
      </c>
      <c r="BQ4037" s="1">
        <v>7</v>
      </c>
      <c r="BR4037" s="1">
        <v>7</v>
      </c>
      <c r="BS4037" s="1">
        <v>7</v>
      </c>
      <c r="BT4037" s="1">
        <v>0</v>
      </c>
      <c r="BU4037" s="1" t="str">
        <f>"9:00 AM"</f>
        <v>9:00 AM</v>
      </c>
      <c r="BV4037" s="1" t="str">
        <f>"5:00 PM"</f>
        <v>5:00 PM</v>
      </c>
      <c r="BW4037" s="1" t="s">
        <v>135</v>
      </c>
      <c r="BX4037" s="1">
        <v>0</v>
      </c>
      <c r="BY4037" s="1">
        <v>6</v>
      </c>
      <c r="BZ4037" s="1" t="s">
        <v>112</v>
      </c>
      <c r="CA4037" s="1">
        <v>0</v>
      </c>
      <c r="CB4037" s="4" t="s">
        <v>10138</v>
      </c>
      <c r="CC4037" s="1" t="s">
        <v>7659</v>
      </c>
      <c r="CD4037" s="1" t="s">
        <v>10139</v>
      </c>
      <c r="CE4037" s="1">
        <v>96950</v>
      </c>
      <c r="CF4037" s="1" t="s">
        <v>117</v>
      </c>
      <c r="CG4037" s="1">
        <v>96950</v>
      </c>
      <c r="CH4037" s="3">
        <v>12.57</v>
      </c>
      <c r="CI4037" s="3">
        <v>12.57</v>
      </c>
      <c r="CJ4037" s="3">
        <v>18.850000000000001</v>
      </c>
      <c r="CK4037" s="3">
        <v>18.850000000000001</v>
      </c>
      <c r="CL4037" s="1" t="s">
        <v>137</v>
      </c>
      <c r="CN4037" s="1" t="s">
        <v>139</v>
      </c>
      <c r="CP4037" s="1" t="s">
        <v>112</v>
      </c>
      <c r="CQ4037" s="1" t="s">
        <v>111</v>
      </c>
      <c r="CR4037" s="1" t="s">
        <v>112</v>
      </c>
      <c r="CS4037" s="1" t="s">
        <v>111</v>
      </c>
      <c r="CT4037" s="1" t="s">
        <v>138</v>
      </c>
      <c r="CU4037" s="1" t="s">
        <v>111</v>
      </c>
      <c r="CV4037" s="1" t="s">
        <v>138</v>
      </c>
      <c r="CW4037" s="1" t="s">
        <v>427</v>
      </c>
      <c r="CX4037" s="1">
        <v>16702349013</v>
      </c>
      <c r="CY4037" s="1" t="s">
        <v>7655</v>
      </c>
      <c r="CZ4037" s="1" t="s">
        <v>428</v>
      </c>
      <c r="DA4037" s="1" t="s">
        <v>111</v>
      </c>
      <c r="DB4037" s="1" t="s">
        <v>112</v>
      </c>
    </row>
    <row r="4038" spans="1:111" ht="15.6" customHeight="1" x14ac:dyDescent="0.25">
      <c r="A4038" s="1" t="s">
        <v>10143</v>
      </c>
      <c r="B4038" s="1" t="s">
        <v>142</v>
      </c>
      <c r="C4038" s="2">
        <v>44131.833402083335</v>
      </c>
      <c r="D4038" s="2">
        <v>44171</v>
      </c>
      <c r="E4038" s="1" t="s">
        <v>110</v>
      </c>
      <c r="F4038" s="2">
        <v>44103.833333333336</v>
      </c>
      <c r="G4038" s="1" t="s">
        <v>111</v>
      </c>
      <c r="H4038" s="1" t="s">
        <v>112</v>
      </c>
      <c r="I4038" s="1" t="s">
        <v>112</v>
      </c>
      <c r="J4038" s="1" t="s">
        <v>3290</v>
      </c>
      <c r="K4038" s="1" t="s">
        <v>10144</v>
      </c>
      <c r="L4038" s="1" t="s">
        <v>10145</v>
      </c>
      <c r="N4038" s="1" t="s">
        <v>167</v>
      </c>
      <c r="O4038" s="1" t="s">
        <v>117</v>
      </c>
      <c r="P4038" s="9">
        <v>96950</v>
      </c>
      <c r="Q4038" s="1" t="s">
        <v>118</v>
      </c>
      <c r="S4038" s="1">
        <v>16702346412</v>
      </c>
      <c r="U4038" s="1">
        <v>72111</v>
      </c>
      <c r="V4038" s="1" t="s">
        <v>119</v>
      </c>
      <c r="X4038" s="1" t="s">
        <v>5288</v>
      </c>
      <c r="Y4038" s="1" t="s">
        <v>5289</v>
      </c>
      <c r="AA4038" s="1" t="s">
        <v>10146</v>
      </c>
      <c r="AB4038" s="1" t="s">
        <v>10145</v>
      </c>
      <c r="AD4038" s="1" t="s">
        <v>167</v>
      </c>
      <c r="AE4038" s="1" t="s">
        <v>117</v>
      </c>
      <c r="AF4038" s="9">
        <v>96950</v>
      </c>
      <c r="AG4038" s="1" t="s">
        <v>118</v>
      </c>
      <c r="AI4038" s="1">
        <v>16702346412</v>
      </c>
      <c r="AK4038" s="1" t="s">
        <v>5291</v>
      </c>
      <c r="BC4038" s="1" t="str">
        <f>"39-1021.00"</f>
        <v>39-1021.00</v>
      </c>
      <c r="BD4038" s="1" t="s">
        <v>6915</v>
      </c>
      <c r="BE4038" s="1" t="s">
        <v>10147</v>
      </c>
      <c r="BF4038" s="1" t="s">
        <v>10148</v>
      </c>
      <c r="BG4038" s="1">
        <v>1</v>
      </c>
      <c r="BI4038" s="2">
        <v>44105</v>
      </c>
      <c r="BJ4038" s="2">
        <v>44469</v>
      </c>
      <c r="BM4038" s="1">
        <v>40</v>
      </c>
      <c r="BN4038" s="1">
        <v>8</v>
      </c>
      <c r="BO4038" s="1">
        <v>8</v>
      </c>
      <c r="BP4038" s="1">
        <v>0</v>
      </c>
      <c r="BQ4038" s="1">
        <v>0</v>
      </c>
      <c r="BR4038" s="1">
        <v>8</v>
      </c>
      <c r="BS4038" s="1">
        <v>8</v>
      </c>
      <c r="BT4038" s="1">
        <v>8</v>
      </c>
      <c r="BU4038" s="1" t="str">
        <f>"7:00 AM"</f>
        <v>7:00 AM</v>
      </c>
      <c r="BV4038" s="1" t="str">
        <f>"3:00 PM"</f>
        <v>3:00 PM</v>
      </c>
      <c r="BW4038" s="1" t="s">
        <v>392</v>
      </c>
      <c r="BX4038" s="1">
        <v>0</v>
      </c>
      <c r="BY4038" s="1">
        <v>24</v>
      </c>
      <c r="BZ4038" s="1" t="s">
        <v>111</v>
      </c>
      <c r="CA4038" s="1">
        <v>10</v>
      </c>
      <c r="CB4038" s="4" t="s">
        <v>10149</v>
      </c>
      <c r="CC4038" s="1" t="s">
        <v>10150</v>
      </c>
      <c r="CD4038" s="1" t="s">
        <v>10151</v>
      </c>
      <c r="CE4038" s="1" t="s">
        <v>167</v>
      </c>
      <c r="CF4038" s="1" t="s">
        <v>117</v>
      </c>
      <c r="CG4038" s="1">
        <v>96950</v>
      </c>
      <c r="CH4038" s="3">
        <v>2672</v>
      </c>
      <c r="CI4038" s="3">
        <v>3800</v>
      </c>
      <c r="CL4038" s="1" t="s">
        <v>4581</v>
      </c>
      <c r="CM4038" s="1" t="s">
        <v>922</v>
      </c>
      <c r="CN4038" s="1" t="s">
        <v>139</v>
      </c>
      <c r="CP4038" s="1" t="s">
        <v>112</v>
      </c>
      <c r="CQ4038" s="1" t="s">
        <v>111</v>
      </c>
      <c r="CR4038" s="1" t="s">
        <v>112</v>
      </c>
      <c r="CS4038" s="1" t="s">
        <v>112</v>
      </c>
      <c r="CT4038" s="1" t="s">
        <v>138</v>
      </c>
      <c r="CU4038" s="1" t="s">
        <v>111</v>
      </c>
      <c r="CV4038" s="1" t="s">
        <v>138</v>
      </c>
      <c r="CW4038" s="1" t="s">
        <v>10152</v>
      </c>
      <c r="CX4038" s="1">
        <v>16702346412</v>
      </c>
      <c r="CY4038" s="1" t="s">
        <v>10153</v>
      </c>
      <c r="CZ4038" s="1" t="s">
        <v>138</v>
      </c>
      <c r="DA4038" s="1" t="s">
        <v>111</v>
      </c>
      <c r="DB4038" s="1" t="s">
        <v>112</v>
      </c>
    </row>
    <row r="4039" spans="1:111" ht="15.6" customHeight="1" x14ac:dyDescent="0.25">
      <c r="A4039" s="1" t="s">
        <v>10188</v>
      </c>
      <c r="B4039" s="1" t="s">
        <v>142</v>
      </c>
      <c r="C4039" s="2">
        <v>44085.121446527781</v>
      </c>
      <c r="D4039" s="2">
        <v>44159</v>
      </c>
      <c r="E4039" s="1" t="s">
        <v>110</v>
      </c>
      <c r="F4039" s="2">
        <v>44103.833333333336</v>
      </c>
      <c r="G4039" s="1" t="s">
        <v>112</v>
      </c>
      <c r="H4039" s="1" t="s">
        <v>112</v>
      </c>
      <c r="I4039" s="1" t="s">
        <v>112</v>
      </c>
      <c r="J4039" s="1" t="s">
        <v>10189</v>
      </c>
      <c r="K4039" s="1" t="s">
        <v>10190</v>
      </c>
      <c r="L4039" s="1" t="s">
        <v>1915</v>
      </c>
      <c r="M4039" s="1" t="s">
        <v>10191</v>
      </c>
      <c r="N4039" s="1" t="s">
        <v>116</v>
      </c>
      <c r="O4039" s="1" t="s">
        <v>117</v>
      </c>
      <c r="P4039" s="9">
        <v>96950</v>
      </c>
      <c r="Q4039" s="1" t="s">
        <v>118</v>
      </c>
      <c r="R4039" s="1" t="s">
        <v>138</v>
      </c>
      <c r="S4039" s="1">
        <v>16702348193</v>
      </c>
      <c r="U4039" s="1">
        <v>45111</v>
      </c>
      <c r="V4039" s="1" t="s">
        <v>119</v>
      </c>
      <c r="X4039" s="1" t="s">
        <v>4624</v>
      </c>
      <c r="Y4039" s="1" t="s">
        <v>10192</v>
      </c>
      <c r="Z4039" s="1" t="s">
        <v>10193</v>
      </c>
      <c r="AA4039" s="1" t="s">
        <v>962</v>
      </c>
      <c r="AB4039" s="1" t="s">
        <v>1915</v>
      </c>
      <c r="AC4039" s="1" t="s">
        <v>10191</v>
      </c>
      <c r="AD4039" s="1" t="s">
        <v>116</v>
      </c>
      <c r="AE4039" s="1" t="s">
        <v>117</v>
      </c>
      <c r="AF4039" s="9">
        <v>96950</v>
      </c>
      <c r="AG4039" s="1" t="s">
        <v>118</v>
      </c>
      <c r="AH4039" s="1" t="s">
        <v>138</v>
      </c>
      <c r="AI4039" s="1">
        <v>16707833629</v>
      </c>
      <c r="AK4039" s="1" t="s">
        <v>10194</v>
      </c>
      <c r="BC4039" s="1" t="str">
        <f>"49-9071.00"</f>
        <v>49-9071.00</v>
      </c>
      <c r="BD4039" s="1" t="s">
        <v>214</v>
      </c>
      <c r="BE4039" s="1" t="s">
        <v>10195</v>
      </c>
      <c r="BF4039" s="1" t="s">
        <v>4443</v>
      </c>
      <c r="BG4039" s="1">
        <v>1</v>
      </c>
      <c r="BI4039" s="2">
        <v>44105</v>
      </c>
      <c r="BJ4039" s="2">
        <v>44469</v>
      </c>
      <c r="BM4039" s="1">
        <v>35</v>
      </c>
      <c r="BN4039" s="1">
        <v>0</v>
      </c>
      <c r="BO4039" s="1">
        <v>5</v>
      </c>
      <c r="BP4039" s="1">
        <v>6</v>
      </c>
      <c r="BQ4039" s="1">
        <v>6</v>
      </c>
      <c r="BR4039" s="1">
        <v>6</v>
      </c>
      <c r="BS4039" s="1">
        <v>6</v>
      </c>
      <c r="BT4039" s="1">
        <v>6</v>
      </c>
      <c r="BU4039" s="1" t="str">
        <f>"9:00 AM"</f>
        <v>9:00 AM</v>
      </c>
      <c r="BV4039" s="1" t="str">
        <f>"5:00 PM"</f>
        <v>5:00 PM</v>
      </c>
      <c r="BW4039" s="1" t="s">
        <v>135</v>
      </c>
      <c r="BX4039" s="1">
        <v>0</v>
      </c>
      <c r="BY4039" s="1">
        <v>24</v>
      </c>
      <c r="BZ4039" s="1" t="s">
        <v>112</v>
      </c>
      <c r="CA4039" s="1">
        <v>0</v>
      </c>
      <c r="CB4039" s="1" t="s">
        <v>10196</v>
      </c>
      <c r="CC4039" s="1" t="s">
        <v>1915</v>
      </c>
      <c r="CD4039" s="1" t="s">
        <v>10191</v>
      </c>
      <c r="CE4039" s="1" t="s">
        <v>116</v>
      </c>
      <c r="CF4039" s="1" t="s">
        <v>117</v>
      </c>
      <c r="CG4039" s="1">
        <v>96950</v>
      </c>
      <c r="CH4039" s="3">
        <v>8.33</v>
      </c>
      <c r="CI4039" s="3">
        <v>8.4499999999999993</v>
      </c>
      <c r="CJ4039" s="3">
        <v>12.5</v>
      </c>
      <c r="CK4039" s="3">
        <v>12.68</v>
      </c>
      <c r="CL4039" s="1" t="s">
        <v>137</v>
      </c>
      <c r="CM4039" s="1" t="s">
        <v>230</v>
      </c>
      <c r="CN4039" s="1" t="s">
        <v>139</v>
      </c>
      <c r="CP4039" s="1" t="s">
        <v>112</v>
      </c>
      <c r="CQ4039" s="1" t="s">
        <v>111</v>
      </c>
      <c r="CR4039" s="1" t="s">
        <v>112</v>
      </c>
      <c r="CS4039" s="1" t="s">
        <v>111</v>
      </c>
      <c r="CT4039" s="1" t="s">
        <v>138</v>
      </c>
      <c r="CU4039" s="1" t="s">
        <v>111</v>
      </c>
      <c r="CV4039" s="1" t="s">
        <v>138</v>
      </c>
      <c r="CW4039" s="1" t="s">
        <v>10197</v>
      </c>
      <c r="CX4039" s="1">
        <v>16702348193</v>
      </c>
      <c r="CY4039" s="1" t="s">
        <v>10194</v>
      </c>
      <c r="CZ4039" s="1" t="s">
        <v>138</v>
      </c>
      <c r="DA4039" s="1" t="s">
        <v>111</v>
      </c>
      <c r="DB4039" s="1" t="s">
        <v>112</v>
      </c>
    </row>
    <row r="4040" spans="1:111" ht="15.6" customHeight="1" x14ac:dyDescent="0.25">
      <c r="A4040" s="1" t="s">
        <v>10416</v>
      </c>
      <c r="B4040" s="1" t="s">
        <v>142</v>
      </c>
      <c r="C4040" s="2">
        <v>44354.116026851851</v>
      </c>
      <c r="D4040" s="2">
        <v>44363</v>
      </c>
      <c r="E4040" s="1" t="s">
        <v>180</v>
      </c>
      <c r="G4040" s="1" t="s">
        <v>112</v>
      </c>
      <c r="H4040" s="1" t="s">
        <v>112</v>
      </c>
      <c r="I4040" s="1" t="s">
        <v>112</v>
      </c>
      <c r="J4040" s="1" t="s">
        <v>206</v>
      </c>
      <c r="L4040" s="1" t="s">
        <v>6365</v>
      </c>
      <c r="M4040" s="1" t="s">
        <v>6366</v>
      </c>
      <c r="N4040" s="1" t="s">
        <v>167</v>
      </c>
      <c r="O4040" s="1" t="s">
        <v>117</v>
      </c>
      <c r="P4040" s="9">
        <v>96950</v>
      </c>
      <c r="Q4040" s="1" t="s">
        <v>118</v>
      </c>
      <c r="S4040" s="1">
        <v>16702356678</v>
      </c>
      <c r="U4040" s="1">
        <v>236115</v>
      </c>
      <c r="V4040" s="1" t="s">
        <v>119</v>
      </c>
      <c r="X4040" s="1" t="s">
        <v>10417</v>
      </c>
      <c r="Y4040" s="1" t="s">
        <v>7019</v>
      </c>
      <c r="AA4040" s="1" t="s">
        <v>245</v>
      </c>
      <c r="AB4040" s="1" t="s">
        <v>6365</v>
      </c>
      <c r="AC4040" s="1" t="s">
        <v>6366</v>
      </c>
      <c r="AD4040" s="1" t="s">
        <v>167</v>
      </c>
      <c r="AE4040" s="1" t="s">
        <v>117</v>
      </c>
      <c r="AF4040" s="9">
        <v>96950</v>
      </c>
      <c r="AG4040" s="1" t="s">
        <v>118</v>
      </c>
      <c r="AH4040" s="1">
        <v>205</v>
      </c>
      <c r="AI4040" s="1">
        <v>16702356678</v>
      </c>
      <c r="AK4040" s="1" t="s">
        <v>213</v>
      </c>
      <c r="BC4040" s="1" t="str">
        <f>"11-1021.00"</f>
        <v>11-1021.00</v>
      </c>
      <c r="BD4040" s="1" t="s">
        <v>248</v>
      </c>
      <c r="BE4040" s="1" t="s">
        <v>10418</v>
      </c>
      <c r="BF4040" s="1" t="s">
        <v>373</v>
      </c>
      <c r="BG4040" s="1">
        <v>1</v>
      </c>
      <c r="BI4040" s="2">
        <v>44470</v>
      </c>
      <c r="BJ4040" s="2">
        <v>44834</v>
      </c>
      <c r="BM4040" s="1">
        <v>35</v>
      </c>
      <c r="BN4040" s="1">
        <v>0</v>
      </c>
      <c r="BO4040" s="1">
        <v>7</v>
      </c>
      <c r="BP4040" s="1">
        <v>7</v>
      </c>
      <c r="BQ4040" s="1">
        <v>7</v>
      </c>
      <c r="BR4040" s="1">
        <v>7</v>
      </c>
      <c r="BS4040" s="1">
        <v>7</v>
      </c>
      <c r="BT4040" s="1">
        <v>0</v>
      </c>
      <c r="BU4040" s="1" t="str">
        <f>"9:00 AM"</f>
        <v>9:00 AM</v>
      </c>
      <c r="BV4040" s="1" t="str">
        <f>"5:00 PM"</f>
        <v>5:00 PM</v>
      </c>
      <c r="BW4040" s="1" t="s">
        <v>135</v>
      </c>
      <c r="BX4040" s="1">
        <v>0</v>
      </c>
      <c r="BY4040" s="1">
        <v>24</v>
      </c>
      <c r="BZ4040" s="1" t="s">
        <v>111</v>
      </c>
      <c r="CA4040" s="1">
        <v>4</v>
      </c>
      <c r="CB4040" s="1" t="s">
        <v>10419</v>
      </c>
      <c r="CC4040" s="1" t="s">
        <v>6365</v>
      </c>
      <c r="CD4040" s="1" t="s">
        <v>6366</v>
      </c>
      <c r="CE4040" s="1" t="s">
        <v>167</v>
      </c>
      <c r="CF4040" s="1" t="s">
        <v>117</v>
      </c>
      <c r="CG4040" s="1">
        <v>96950</v>
      </c>
      <c r="CH4040" s="3">
        <v>22.55</v>
      </c>
      <c r="CI4040" s="3">
        <v>22.55</v>
      </c>
      <c r="CJ4040" s="3">
        <v>33.83</v>
      </c>
      <c r="CK4040" s="3">
        <v>33.83</v>
      </c>
      <c r="CL4040" s="1" t="s">
        <v>137</v>
      </c>
      <c r="CN4040" s="1" t="s">
        <v>139</v>
      </c>
      <c r="CP4040" s="1" t="s">
        <v>112</v>
      </c>
      <c r="CQ4040" s="1" t="s">
        <v>111</v>
      </c>
      <c r="CR4040" s="1" t="s">
        <v>111</v>
      </c>
      <c r="CS4040" s="1" t="s">
        <v>111</v>
      </c>
      <c r="CT4040" s="1" t="s">
        <v>111</v>
      </c>
      <c r="CU4040" s="1" t="s">
        <v>111</v>
      </c>
      <c r="CV4040" s="1" t="s">
        <v>111</v>
      </c>
      <c r="CW4040" s="1" t="s">
        <v>1004</v>
      </c>
      <c r="CX4040" s="1">
        <v>16702356678</v>
      </c>
      <c r="CY4040" s="1" t="s">
        <v>213</v>
      </c>
      <c r="CZ4040" s="1" t="s">
        <v>138</v>
      </c>
      <c r="DA4040" s="1" t="s">
        <v>111</v>
      </c>
      <c r="DB4040" s="1" t="s">
        <v>112</v>
      </c>
    </row>
    <row r="4041" spans="1:111" ht="15.6" customHeight="1" x14ac:dyDescent="0.25">
      <c r="A4041" s="1" t="s">
        <v>10420</v>
      </c>
      <c r="B4041" s="1" t="s">
        <v>142</v>
      </c>
      <c r="C4041" s="2">
        <v>44383.840610300926</v>
      </c>
      <c r="D4041" s="2">
        <v>44386</v>
      </c>
      <c r="E4041" s="1" t="s">
        <v>180</v>
      </c>
      <c r="G4041" s="1" t="s">
        <v>112</v>
      </c>
      <c r="H4041" s="1" t="s">
        <v>112</v>
      </c>
      <c r="I4041" s="1" t="s">
        <v>112</v>
      </c>
      <c r="J4041" s="1" t="s">
        <v>3168</v>
      </c>
      <c r="K4041" s="1" t="s">
        <v>3169</v>
      </c>
      <c r="L4041" s="1" t="s">
        <v>3170</v>
      </c>
      <c r="N4041" s="1" t="s">
        <v>116</v>
      </c>
      <c r="O4041" s="1" t="s">
        <v>117</v>
      </c>
      <c r="P4041" s="9">
        <v>96950</v>
      </c>
      <c r="Q4041" s="1" t="s">
        <v>118</v>
      </c>
      <c r="S4041" s="1">
        <v>16705881009</v>
      </c>
      <c r="U4041" s="1">
        <v>56132</v>
      </c>
      <c r="V4041" s="1" t="s">
        <v>119</v>
      </c>
      <c r="X4041" s="1" t="s">
        <v>1317</v>
      </c>
      <c r="Y4041" s="1" t="s">
        <v>3171</v>
      </c>
      <c r="AA4041" s="1" t="s">
        <v>1028</v>
      </c>
      <c r="AB4041" s="1" t="s">
        <v>3170</v>
      </c>
      <c r="AD4041" s="1" t="s">
        <v>116</v>
      </c>
      <c r="AE4041" s="1" t="s">
        <v>117</v>
      </c>
      <c r="AF4041" s="9">
        <v>96950</v>
      </c>
      <c r="AG4041" s="1" t="s">
        <v>118</v>
      </c>
      <c r="AI4041" s="1">
        <v>16705881009</v>
      </c>
      <c r="AK4041" s="1" t="s">
        <v>3173</v>
      </c>
      <c r="BC4041" s="1" t="str">
        <f>"49-9071.00"</f>
        <v>49-9071.00</v>
      </c>
      <c r="BD4041" s="1" t="s">
        <v>214</v>
      </c>
      <c r="BE4041" s="1" t="s">
        <v>10421</v>
      </c>
      <c r="BF4041" s="1" t="s">
        <v>2311</v>
      </c>
      <c r="BG4041" s="1">
        <v>1</v>
      </c>
      <c r="BI4041" s="2">
        <v>44470</v>
      </c>
      <c r="BJ4041" s="2">
        <v>44834</v>
      </c>
      <c r="BM4041" s="1">
        <v>35</v>
      </c>
      <c r="BN4041" s="1">
        <v>0</v>
      </c>
      <c r="BO4041" s="1">
        <v>7</v>
      </c>
      <c r="BP4041" s="1">
        <v>7</v>
      </c>
      <c r="BQ4041" s="1">
        <v>7</v>
      </c>
      <c r="BR4041" s="1">
        <v>7</v>
      </c>
      <c r="BS4041" s="1">
        <v>7</v>
      </c>
      <c r="BT4041" s="1">
        <v>0</v>
      </c>
      <c r="BU4041" s="1" t="str">
        <f>"9:00 AM"</f>
        <v>9:00 AM</v>
      </c>
      <c r="BV4041" s="1" t="str">
        <f>"5:00 PM"</f>
        <v>5:00 PM</v>
      </c>
      <c r="BW4041" s="1" t="s">
        <v>135</v>
      </c>
      <c r="BX4041" s="1">
        <v>0</v>
      </c>
      <c r="BY4041" s="1">
        <v>3</v>
      </c>
      <c r="BZ4041" s="1" t="s">
        <v>112</v>
      </c>
      <c r="CB4041" s="1" t="s">
        <v>3175</v>
      </c>
      <c r="CC4041" s="1" t="s">
        <v>3170</v>
      </c>
      <c r="CE4041" s="1" t="s">
        <v>116</v>
      </c>
      <c r="CF4041" s="1" t="s">
        <v>117</v>
      </c>
      <c r="CG4041" s="1">
        <v>96950</v>
      </c>
      <c r="CH4041" s="3">
        <v>8.7100000000000009</v>
      </c>
      <c r="CI4041" s="3">
        <v>8.7100000000000009</v>
      </c>
      <c r="CJ4041" s="3">
        <v>13.06</v>
      </c>
      <c r="CK4041" s="3">
        <v>13.06</v>
      </c>
      <c r="CL4041" s="1" t="s">
        <v>137</v>
      </c>
      <c r="CN4041" s="1" t="s">
        <v>139</v>
      </c>
      <c r="CP4041" s="1" t="s">
        <v>112</v>
      </c>
      <c r="CQ4041" s="1" t="s">
        <v>111</v>
      </c>
      <c r="CR4041" s="1" t="s">
        <v>112</v>
      </c>
      <c r="CS4041" s="1" t="s">
        <v>111</v>
      </c>
      <c r="CT4041" s="1" t="s">
        <v>138</v>
      </c>
      <c r="CU4041" s="1" t="s">
        <v>111</v>
      </c>
      <c r="CV4041" s="1" t="s">
        <v>138</v>
      </c>
      <c r="CW4041" s="1" t="s">
        <v>2313</v>
      </c>
      <c r="CX4041" s="1">
        <v>16705881009</v>
      </c>
      <c r="CY4041" s="1" t="s">
        <v>3173</v>
      </c>
      <c r="CZ4041" s="1" t="s">
        <v>138</v>
      </c>
      <c r="DA4041" s="1" t="s">
        <v>111</v>
      </c>
      <c r="DB4041" s="1" t="s">
        <v>112</v>
      </c>
      <c r="DC4041" s="1" t="s">
        <v>1317</v>
      </c>
      <c r="DD4041" s="1" t="s">
        <v>3171</v>
      </c>
      <c r="DF4041" s="1" t="s">
        <v>3168</v>
      </c>
      <c r="DG4041" s="1" t="s">
        <v>3173</v>
      </c>
    </row>
    <row r="4042" spans="1:111" ht="15.6" customHeight="1" x14ac:dyDescent="0.25">
      <c r="A4042" s="1" t="s">
        <v>10495</v>
      </c>
      <c r="B4042" s="1" t="s">
        <v>142</v>
      </c>
      <c r="C4042" s="2">
        <v>44371.402250231484</v>
      </c>
      <c r="D4042" s="2">
        <v>44383</v>
      </c>
      <c r="E4042" s="1" t="s">
        <v>110</v>
      </c>
      <c r="F4042" s="2">
        <v>44421.833333333336</v>
      </c>
      <c r="G4042" s="1" t="s">
        <v>112</v>
      </c>
      <c r="H4042" s="1" t="s">
        <v>112</v>
      </c>
      <c r="I4042" s="1" t="s">
        <v>112</v>
      </c>
      <c r="J4042" s="1" t="s">
        <v>1021</v>
      </c>
      <c r="K4042" s="1" t="s">
        <v>1022</v>
      </c>
      <c r="L4042" s="1" t="s">
        <v>1023</v>
      </c>
      <c r="M4042" s="1" t="s">
        <v>1024</v>
      </c>
      <c r="N4042" s="1" t="s">
        <v>116</v>
      </c>
      <c r="O4042" s="1" t="s">
        <v>117</v>
      </c>
      <c r="P4042" s="9">
        <v>96950</v>
      </c>
      <c r="Q4042" s="1" t="s">
        <v>118</v>
      </c>
      <c r="S4042" s="1">
        <v>16702341595</v>
      </c>
      <c r="U4042" s="1">
        <v>23821</v>
      </c>
      <c r="V4042" s="1" t="s">
        <v>119</v>
      </c>
      <c r="X4042" s="1" t="s">
        <v>1025</v>
      </c>
      <c r="Y4042" s="1" t="s">
        <v>1026</v>
      </c>
      <c r="Z4042" s="1" t="s">
        <v>1027</v>
      </c>
      <c r="AA4042" s="1" t="s">
        <v>1028</v>
      </c>
      <c r="AB4042" s="1" t="s">
        <v>1023</v>
      </c>
      <c r="AC4042" s="1" t="s">
        <v>1029</v>
      </c>
      <c r="AD4042" s="1" t="s">
        <v>116</v>
      </c>
      <c r="AE4042" s="1" t="s">
        <v>117</v>
      </c>
      <c r="AF4042" s="9">
        <v>96950</v>
      </c>
      <c r="AG4042" s="1" t="s">
        <v>118</v>
      </c>
      <c r="AI4042" s="1">
        <v>16702341595</v>
      </c>
      <c r="AK4042" s="1" t="s">
        <v>1030</v>
      </c>
      <c r="BC4042" s="1" t="str">
        <f>"49-9071.00"</f>
        <v>49-9071.00</v>
      </c>
      <c r="BD4042" s="1" t="s">
        <v>214</v>
      </c>
      <c r="BE4042" s="1" t="s">
        <v>1031</v>
      </c>
      <c r="BF4042" s="1" t="s">
        <v>1032</v>
      </c>
      <c r="BG4042" s="1">
        <v>10</v>
      </c>
      <c r="BI4042" s="2">
        <v>44423</v>
      </c>
      <c r="BJ4042" s="2">
        <v>44787</v>
      </c>
      <c r="BM4042" s="1">
        <v>35</v>
      </c>
      <c r="BN4042" s="1">
        <v>0</v>
      </c>
      <c r="BO4042" s="1">
        <v>7</v>
      </c>
      <c r="BP4042" s="1">
        <v>7</v>
      </c>
      <c r="BQ4042" s="1">
        <v>7</v>
      </c>
      <c r="BR4042" s="1">
        <v>7</v>
      </c>
      <c r="BS4042" s="1">
        <v>7</v>
      </c>
      <c r="BT4042" s="1">
        <v>0</v>
      </c>
      <c r="BU4042" s="1" t="str">
        <f>"9:00 AM"</f>
        <v>9:00 AM</v>
      </c>
      <c r="BV4042" s="1" t="str">
        <f>"5:00 PM"</f>
        <v>5:00 PM</v>
      </c>
      <c r="BW4042" s="1" t="s">
        <v>135</v>
      </c>
      <c r="BX4042" s="1">
        <v>0</v>
      </c>
      <c r="BY4042" s="1">
        <v>12</v>
      </c>
      <c r="BZ4042" s="1" t="s">
        <v>112</v>
      </c>
      <c r="CB4042" s="1" t="s">
        <v>10496</v>
      </c>
      <c r="CC4042" s="1" t="s">
        <v>1023</v>
      </c>
      <c r="CD4042" s="1" t="s">
        <v>1024</v>
      </c>
      <c r="CE4042" s="1" t="s">
        <v>116</v>
      </c>
      <c r="CF4042" s="1" t="s">
        <v>117</v>
      </c>
      <c r="CG4042" s="1">
        <v>96950</v>
      </c>
      <c r="CH4042" s="3">
        <v>8.7100000000000009</v>
      </c>
      <c r="CI4042" s="3">
        <v>8.7100000000000009</v>
      </c>
      <c r="CJ4042" s="3">
        <v>13.06</v>
      </c>
      <c r="CK4042" s="3">
        <v>13.06</v>
      </c>
      <c r="CL4042" s="1" t="s">
        <v>137</v>
      </c>
      <c r="CM4042" s="1" t="s">
        <v>138</v>
      </c>
      <c r="CN4042" s="1" t="s">
        <v>139</v>
      </c>
      <c r="CP4042" s="1" t="s">
        <v>112</v>
      </c>
      <c r="CQ4042" s="1" t="s">
        <v>111</v>
      </c>
      <c r="CR4042" s="1" t="s">
        <v>112</v>
      </c>
      <c r="CS4042" s="1" t="s">
        <v>111</v>
      </c>
      <c r="CT4042" s="1" t="s">
        <v>138</v>
      </c>
      <c r="CU4042" s="1" t="s">
        <v>111</v>
      </c>
      <c r="CV4042" s="1" t="s">
        <v>111</v>
      </c>
      <c r="CW4042" s="1" t="s">
        <v>1034</v>
      </c>
      <c r="CX4042" s="1">
        <v>16702341595</v>
      </c>
      <c r="CY4042" s="1" t="s">
        <v>1030</v>
      </c>
      <c r="CZ4042" s="1" t="s">
        <v>138</v>
      </c>
      <c r="DA4042" s="1" t="s">
        <v>111</v>
      </c>
      <c r="DB4042" s="1" t="s">
        <v>112</v>
      </c>
    </row>
    <row r="4043" spans="1:111" ht="15.6" customHeight="1" x14ac:dyDescent="0.25">
      <c r="A4043" s="1" t="s">
        <v>10523</v>
      </c>
      <c r="B4043" s="1" t="s">
        <v>142</v>
      </c>
      <c r="C4043" s="2">
        <v>44351.096305092593</v>
      </c>
      <c r="D4043" s="2">
        <v>44396</v>
      </c>
      <c r="E4043" s="1" t="s">
        <v>180</v>
      </c>
      <c r="G4043" s="1" t="s">
        <v>112</v>
      </c>
      <c r="H4043" s="1" t="s">
        <v>112</v>
      </c>
      <c r="I4043" s="1" t="s">
        <v>112</v>
      </c>
      <c r="J4043" s="1" t="s">
        <v>5191</v>
      </c>
      <c r="L4043" s="1" t="s">
        <v>5192</v>
      </c>
      <c r="N4043" s="1" t="s">
        <v>116</v>
      </c>
      <c r="O4043" s="1" t="s">
        <v>117</v>
      </c>
      <c r="P4043" s="9">
        <v>96950</v>
      </c>
      <c r="Q4043" s="1" t="s">
        <v>118</v>
      </c>
      <c r="S4043" s="1">
        <v>16702330020</v>
      </c>
      <c r="U4043" s="1">
        <v>2362</v>
      </c>
      <c r="V4043" s="1" t="s">
        <v>119</v>
      </c>
      <c r="X4043" s="1" t="s">
        <v>5193</v>
      </c>
      <c r="Y4043" s="1" t="s">
        <v>5194</v>
      </c>
      <c r="AA4043" s="1" t="s">
        <v>973</v>
      </c>
      <c r="AB4043" s="1" t="s">
        <v>5192</v>
      </c>
      <c r="AD4043" s="1" t="s">
        <v>116</v>
      </c>
      <c r="AE4043" s="1" t="s">
        <v>117</v>
      </c>
      <c r="AF4043" s="9">
        <v>96950</v>
      </c>
      <c r="AG4043" s="1" t="s">
        <v>118</v>
      </c>
      <c r="AI4043" s="1">
        <v>16702330020</v>
      </c>
      <c r="AK4043" s="1" t="s">
        <v>4998</v>
      </c>
      <c r="BC4043" s="1" t="str">
        <f>"37-3013.00"</f>
        <v>37-3013.00</v>
      </c>
      <c r="BD4043" s="1" t="s">
        <v>4999</v>
      </c>
      <c r="BE4043" s="1" t="s">
        <v>10524</v>
      </c>
      <c r="BF4043" s="1" t="s">
        <v>4999</v>
      </c>
      <c r="BG4043" s="1">
        <v>25</v>
      </c>
      <c r="BI4043" s="2">
        <v>44470</v>
      </c>
      <c r="BJ4043" s="2">
        <v>44834</v>
      </c>
      <c r="BM4043" s="1">
        <v>40</v>
      </c>
      <c r="BN4043" s="1">
        <v>0</v>
      </c>
      <c r="BO4043" s="1">
        <v>8</v>
      </c>
      <c r="BP4043" s="1">
        <v>8</v>
      </c>
      <c r="BQ4043" s="1">
        <v>8</v>
      </c>
      <c r="BR4043" s="1">
        <v>8</v>
      </c>
      <c r="BS4043" s="1">
        <v>8</v>
      </c>
      <c r="BT4043" s="1">
        <v>0</v>
      </c>
      <c r="BU4043" s="1" t="str">
        <f>"9:00 AM"</f>
        <v>9:00 AM</v>
      </c>
      <c r="BV4043" s="1" t="str">
        <f>"6:00 PM"</f>
        <v>6:00 PM</v>
      </c>
      <c r="BW4043" s="1" t="s">
        <v>135</v>
      </c>
      <c r="BX4043" s="1">
        <v>0</v>
      </c>
      <c r="BY4043" s="1">
        <v>12</v>
      </c>
      <c r="BZ4043" s="1" t="s">
        <v>112</v>
      </c>
      <c r="CB4043" s="1" t="s">
        <v>9027</v>
      </c>
      <c r="CC4043" s="1" t="s">
        <v>397</v>
      </c>
      <c r="CD4043" s="1" t="s">
        <v>116</v>
      </c>
      <c r="CE4043" s="1" t="s">
        <v>1009</v>
      </c>
      <c r="CF4043" s="1" t="s">
        <v>117</v>
      </c>
      <c r="CG4043" s="1">
        <v>96950</v>
      </c>
      <c r="CH4043" s="3">
        <v>14.1</v>
      </c>
      <c r="CI4043" s="3">
        <v>14.1</v>
      </c>
      <c r="CJ4043" s="3">
        <v>21.15</v>
      </c>
      <c r="CK4043" s="3">
        <v>21.15</v>
      </c>
      <c r="CL4043" s="1" t="s">
        <v>137</v>
      </c>
      <c r="CM4043" s="1" t="s">
        <v>138</v>
      </c>
      <c r="CN4043" s="1" t="s">
        <v>139</v>
      </c>
      <c r="CP4043" s="1" t="s">
        <v>112</v>
      </c>
      <c r="CQ4043" s="1" t="s">
        <v>111</v>
      </c>
      <c r="CR4043" s="1" t="s">
        <v>112</v>
      </c>
      <c r="CS4043" s="1" t="s">
        <v>111</v>
      </c>
      <c r="CT4043" s="1" t="s">
        <v>138</v>
      </c>
      <c r="CU4043" s="1" t="s">
        <v>111</v>
      </c>
      <c r="CV4043" s="1" t="s">
        <v>138</v>
      </c>
      <c r="CW4043" s="1" t="s">
        <v>138</v>
      </c>
      <c r="CX4043" s="1">
        <v>16702330020</v>
      </c>
      <c r="CY4043" s="1" t="s">
        <v>4998</v>
      </c>
      <c r="CZ4043" s="1" t="s">
        <v>138</v>
      </c>
      <c r="DA4043" s="1" t="s">
        <v>111</v>
      </c>
      <c r="DB4043" s="1" t="s">
        <v>112</v>
      </c>
    </row>
    <row r="4044" spans="1:111" ht="15.6" customHeight="1" x14ac:dyDescent="0.25">
      <c r="A4044" s="1" t="s">
        <v>10528</v>
      </c>
      <c r="B4044" s="1" t="s">
        <v>142</v>
      </c>
      <c r="C4044" s="2">
        <v>44300.13696747685</v>
      </c>
      <c r="D4044" s="2">
        <v>44341</v>
      </c>
      <c r="E4044" s="1" t="s">
        <v>110</v>
      </c>
      <c r="F4044" s="2">
        <v>44468.833333333336</v>
      </c>
      <c r="G4044" s="1" t="s">
        <v>112</v>
      </c>
      <c r="H4044" s="1" t="s">
        <v>112</v>
      </c>
      <c r="I4044" s="1" t="s">
        <v>112</v>
      </c>
      <c r="J4044" s="1" t="s">
        <v>3371</v>
      </c>
      <c r="L4044" s="1" t="s">
        <v>10529</v>
      </c>
      <c r="N4044" s="1" t="s">
        <v>116</v>
      </c>
      <c r="O4044" s="1" t="s">
        <v>117</v>
      </c>
      <c r="P4044" s="9">
        <v>96950</v>
      </c>
      <c r="Q4044" s="1" t="s">
        <v>118</v>
      </c>
      <c r="S4044" s="1">
        <v>16702342440</v>
      </c>
      <c r="U4044" s="1">
        <v>23622</v>
      </c>
      <c r="V4044" s="1" t="s">
        <v>119</v>
      </c>
      <c r="X4044" s="1" t="s">
        <v>3373</v>
      </c>
      <c r="Y4044" s="1" t="s">
        <v>1111</v>
      </c>
      <c r="Z4044" s="1" t="s">
        <v>3374</v>
      </c>
      <c r="AA4044" s="1" t="s">
        <v>461</v>
      </c>
      <c r="AB4044" s="1" t="s">
        <v>10529</v>
      </c>
      <c r="AD4044" s="1" t="s">
        <v>116</v>
      </c>
      <c r="AE4044" s="1" t="s">
        <v>117</v>
      </c>
      <c r="AF4044" s="9">
        <v>96950</v>
      </c>
      <c r="AG4044" s="1" t="s">
        <v>118</v>
      </c>
      <c r="AH4044" s="1" t="s">
        <v>138</v>
      </c>
      <c r="AI4044" s="1">
        <v>16702342440</v>
      </c>
      <c r="AK4044" s="1" t="s">
        <v>3383</v>
      </c>
      <c r="AL4044" s="1" t="s">
        <v>653</v>
      </c>
      <c r="AM4044" s="1" t="s">
        <v>3050</v>
      </c>
      <c r="AN4044" s="1" t="s">
        <v>3376</v>
      </c>
      <c r="AO4044" s="1" t="s">
        <v>1868</v>
      </c>
      <c r="AP4044" s="1" t="s">
        <v>3377</v>
      </c>
      <c r="AQ4044" s="1" t="s">
        <v>1197</v>
      </c>
      <c r="AR4044" s="1" t="s">
        <v>116</v>
      </c>
      <c r="AS4044" s="1" t="s">
        <v>117</v>
      </c>
      <c r="AT4044" s="9">
        <v>96950</v>
      </c>
      <c r="AU4044" s="1" t="s">
        <v>118</v>
      </c>
      <c r="AV4044" s="1" t="s">
        <v>138</v>
      </c>
      <c r="AW4044" s="1">
        <v>16702331209</v>
      </c>
      <c r="AX4044" s="1" t="s">
        <v>138</v>
      </c>
      <c r="AY4044" s="1" t="s">
        <v>3378</v>
      </c>
      <c r="AZ4044" s="1" t="s">
        <v>3379</v>
      </c>
      <c r="BA4044" s="1" t="s">
        <v>117</v>
      </c>
      <c r="BB4044" s="1" t="s">
        <v>661</v>
      </c>
      <c r="BC4044" s="1" t="str">
        <f>"49-3021.00"</f>
        <v>49-3021.00</v>
      </c>
      <c r="BD4044" s="1" t="s">
        <v>280</v>
      </c>
      <c r="BE4044" s="1" t="s">
        <v>10530</v>
      </c>
      <c r="BF4044" s="1" t="s">
        <v>3380</v>
      </c>
      <c r="BG4044" s="1">
        <v>1</v>
      </c>
      <c r="BI4044" s="2">
        <v>44470</v>
      </c>
      <c r="BJ4044" s="2">
        <v>44834</v>
      </c>
      <c r="BM4044" s="1">
        <v>40</v>
      </c>
      <c r="BN4044" s="1">
        <v>0</v>
      </c>
      <c r="BO4044" s="1">
        <v>8</v>
      </c>
      <c r="BP4044" s="1">
        <v>8</v>
      </c>
      <c r="BQ4044" s="1">
        <v>8</v>
      </c>
      <c r="BR4044" s="1">
        <v>8</v>
      </c>
      <c r="BS4044" s="1">
        <v>8</v>
      </c>
      <c r="BT4044" s="1">
        <v>0</v>
      </c>
      <c r="BU4044" s="1" t="str">
        <f>"8:00 AM"</f>
        <v>8:00 AM</v>
      </c>
      <c r="BV4044" s="1" t="str">
        <f>"5:00 PM"</f>
        <v>5:00 PM</v>
      </c>
      <c r="BW4044" s="1" t="s">
        <v>135</v>
      </c>
      <c r="BX4044" s="1">
        <v>0</v>
      </c>
      <c r="BY4044" s="1">
        <v>12</v>
      </c>
      <c r="BZ4044" s="1" t="s">
        <v>112</v>
      </c>
      <c r="CA4044" s="1">
        <v>0</v>
      </c>
      <c r="CB4044" s="1" t="s">
        <v>3381</v>
      </c>
      <c r="CC4044" s="1" t="s">
        <v>10531</v>
      </c>
      <c r="CD4044" s="1" t="s">
        <v>2272</v>
      </c>
      <c r="CE4044" s="1" t="s">
        <v>116</v>
      </c>
      <c r="CF4044" s="1" t="s">
        <v>117</v>
      </c>
      <c r="CG4044" s="1">
        <v>96950</v>
      </c>
      <c r="CH4044" s="3">
        <v>9.6999999999999993</v>
      </c>
      <c r="CI4044" s="3">
        <v>9.6999999999999993</v>
      </c>
      <c r="CJ4044" s="3">
        <v>14.55</v>
      </c>
      <c r="CK4044" s="3">
        <v>14.55</v>
      </c>
      <c r="CL4044" s="1" t="s">
        <v>137</v>
      </c>
      <c r="CM4044" s="1" t="s">
        <v>138</v>
      </c>
      <c r="CN4044" s="1" t="s">
        <v>139</v>
      </c>
      <c r="CP4044" s="1" t="s">
        <v>112</v>
      </c>
      <c r="CQ4044" s="1" t="s">
        <v>111</v>
      </c>
      <c r="CR4044" s="1" t="s">
        <v>111</v>
      </c>
      <c r="CS4044" s="1" t="s">
        <v>111</v>
      </c>
      <c r="CT4044" s="1" t="s">
        <v>138</v>
      </c>
      <c r="CU4044" s="1" t="s">
        <v>111</v>
      </c>
      <c r="CV4044" s="1" t="s">
        <v>138</v>
      </c>
      <c r="CW4044" s="1" t="s">
        <v>138</v>
      </c>
      <c r="CX4044" s="1">
        <v>16702342440</v>
      </c>
      <c r="CY4044" s="1" t="s">
        <v>3383</v>
      </c>
      <c r="CZ4044" s="1" t="s">
        <v>138</v>
      </c>
      <c r="DA4044" s="1" t="s">
        <v>111</v>
      </c>
      <c r="DB4044" s="1" t="s">
        <v>112</v>
      </c>
      <c r="DC4044" s="1" t="s">
        <v>3050</v>
      </c>
      <c r="DD4044" s="1" t="s">
        <v>3376</v>
      </c>
      <c r="DE4044" s="1" t="s">
        <v>3384</v>
      </c>
      <c r="DF4044" s="1" t="s">
        <v>3379</v>
      </c>
      <c r="DG4044" s="1" t="s">
        <v>3378</v>
      </c>
    </row>
    <row r="4045" spans="1:111" ht="15.6" customHeight="1" x14ac:dyDescent="0.25">
      <c r="A4045" s="1" t="s">
        <v>10546</v>
      </c>
      <c r="B4045" s="1" t="s">
        <v>142</v>
      </c>
      <c r="C4045" s="2">
        <v>44357.345447800923</v>
      </c>
      <c r="D4045" s="2">
        <v>44400</v>
      </c>
      <c r="E4045" s="1" t="s">
        <v>110</v>
      </c>
      <c r="F4045" s="2">
        <v>44468.833333333336</v>
      </c>
      <c r="G4045" s="1" t="s">
        <v>112</v>
      </c>
      <c r="H4045" s="1" t="s">
        <v>112</v>
      </c>
      <c r="I4045" s="1" t="s">
        <v>112</v>
      </c>
      <c r="J4045" s="1" t="s">
        <v>3967</v>
      </c>
      <c r="K4045" s="1" t="s">
        <v>2918</v>
      </c>
      <c r="L4045" s="1" t="s">
        <v>2827</v>
      </c>
      <c r="M4045" s="1" t="s">
        <v>2828</v>
      </c>
      <c r="N4045" s="1" t="s">
        <v>116</v>
      </c>
      <c r="O4045" s="1" t="s">
        <v>117</v>
      </c>
      <c r="P4045" s="9">
        <v>96950</v>
      </c>
      <c r="Q4045" s="1" t="s">
        <v>118</v>
      </c>
      <c r="S4045" s="1">
        <v>16702353027</v>
      </c>
      <c r="U4045" s="1">
        <v>424410</v>
      </c>
      <c r="V4045" s="1" t="s">
        <v>119</v>
      </c>
      <c r="X4045" s="1" t="s">
        <v>2919</v>
      </c>
      <c r="Y4045" s="1" t="s">
        <v>3968</v>
      </c>
      <c r="Z4045" s="1" t="s">
        <v>2921</v>
      </c>
      <c r="AA4045" s="1" t="s">
        <v>2308</v>
      </c>
      <c r="AB4045" s="1" t="s">
        <v>3969</v>
      </c>
      <c r="AC4045" s="1" t="s">
        <v>2892</v>
      </c>
      <c r="AD4045" s="1" t="s">
        <v>116</v>
      </c>
      <c r="AE4045" s="1" t="s">
        <v>117</v>
      </c>
      <c r="AF4045" s="9">
        <v>96950</v>
      </c>
      <c r="AG4045" s="1" t="s">
        <v>118</v>
      </c>
      <c r="AI4045" s="1">
        <v>16702353027</v>
      </c>
      <c r="AK4045" s="1" t="s">
        <v>2922</v>
      </c>
      <c r="BC4045" s="1" t="str">
        <f>"41-2031.00"</f>
        <v>41-2031.00</v>
      </c>
      <c r="BD4045" s="1" t="s">
        <v>743</v>
      </c>
      <c r="BE4045" s="1" t="s">
        <v>3970</v>
      </c>
      <c r="BF4045" s="1" t="s">
        <v>3971</v>
      </c>
      <c r="BG4045" s="1">
        <v>1</v>
      </c>
      <c r="BI4045" s="2">
        <v>44470</v>
      </c>
      <c r="BJ4045" s="2">
        <v>44834</v>
      </c>
      <c r="BM4045" s="1">
        <v>35</v>
      </c>
      <c r="BN4045" s="1">
        <v>0</v>
      </c>
      <c r="BO4045" s="1">
        <v>7</v>
      </c>
      <c r="BP4045" s="1">
        <v>7</v>
      </c>
      <c r="BQ4045" s="1">
        <v>7</v>
      </c>
      <c r="BR4045" s="1">
        <v>7</v>
      </c>
      <c r="BS4045" s="1">
        <v>7</v>
      </c>
      <c r="BT4045" s="1">
        <v>0</v>
      </c>
      <c r="BU4045" s="1" t="str">
        <f>"8:00 AM"</f>
        <v>8:00 AM</v>
      </c>
      <c r="BV4045" s="1" t="str">
        <f>"3:00 PM"</f>
        <v>3:00 PM</v>
      </c>
      <c r="BW4045" s="1" t="s">
        <v>135</v>
      </c>
      <c r="BX4045" s="1">
        <v>0</v>
      </c>
      <c r="BY4045" s="1">
        <v>6</v>
      </c>
      <c r="BZ4045" s="1" t="s">
        <v>112</v>
      </c>
      <c r="CB4045" s="4" t="s">
        <v>10547</v>
      </c>
      <c r="CC4045" s="1" t="s">
        <v>2827</v>
      </c>
      <c r="CD4045" s="1" t="s">
        <v>2827</v>
      </c>
      <c r="CE4045" s="1" t="s">
        <v>116</v>
      </c>
      <c r="CF4045" s="1" t="s">
        <v>117</v>
      </c>
      <c r="CG4045" s="1">
        <v>96950</v>
      </c>
      <c r="CH4045" s="3">
        <v>8.7100000000000009</v>
      </c>
      <c r="CJ4045" s="3">
        <v>13.07</v>
      </c>
      <c r="CL4045" s="1" t="s">
        <v>137</v>
      </c>
      <c r="CM4045" s="1" t="s">
        <v>362</v>
      </c>
      <c r="CN4045" s="1" t="s">
        <v>139</v>
      </c>
      <c r="CP4045" s="1" t="s">
        <v>112</v>
      </c>
      <c r="CQ4045" s="1" t="s">
        <v>111</v>
      </c>
      <c r="CR4045" s="1" t="s">
        <v>112</v>
      </c>
      <c r="CS4045" s="1" t="s">
        <v>111</v>
      </c>
      <c r="CT4045" s="1" t="s">
        <v>138</v>
      </c>
      <c r="CU4045" s="1" t="s">
        <v>111</v>
      </c>
      <c r="CV4045" s="1" t="s">
        <v>138</v>
      </c>
      <c r="CW4045" s="1" t="s">
        <v>2914</v>
      </c>
      <c r="CX4045" s="1">
        <v>16702353027</v>
      </c>
      <c r="CY4045" s="1" t="s">
        <v>2922</v>
      </c>
      <c r="CZ4045" s="1" t="s">
        <v>138</v>
      </c>
      <c r="DA4045" s="1" t="s">
        <v>111</v>
      </c>
      <c r="DB4045" s="1" t="s">
        <v>112</v>
      </c>
    </row>
    <row r="4046" spans="1:111" ht="15.6" customHeight="1" x14ac:dyDescent="0.25">
      <c r="A4046" s="1" t="s">
        <v>10604</v>
      </c>
      <c r="B4046" s="1" t="s">
        <v>142</v>
      </c>
      <c r="C4046" s="2">
        <v>44404.018483217595</v>
      </c>
      <c r="D4046" s="2">
        <v>44449</v>
      </c>
      <c r="E4046" s="1" t="s">
        <v>110</v>
      </c>
      <c r="F4046" s="2">
        <v>44468.833333333336</v>
      </c>
      <c r="G4046" s="1" t="s">
        <v>112</v>
      </c>
      <c r="H4046" s="1" t="s">
        <v>112</v>
      </c>
      <c r="I4046" s="1" t="s">
        <v>112</v>
      </c>
      <c r="J4046" s="1" t="s">
        <v>4347</v>
      </c>
      <c r="K4046" s="1" t="s">
        <v>4348</v>
      </c>
      <c r="L4046" s="1" t="s">
        <v>4349</v>
      </c>
      <c r="M4046" s="1" t="s">
        <v>4350</v>
      </c>
      <c r="N4046" s="1" t="s">
        <v>116</v>
      </c>
      <c r="O4046" s="1" t="s">
        <v>117</v>
      </c>
      <c r="P4046" s="9">
        <v>96950</v>
      </c>
      <c r="Q4046" s="1" t="s">
        <v>118</v>
      </c>
      <c r="S4046" s="1">
        <v>16703223311</v>
      </c>
      <c r="T4046" s="1">
        <v>4504</v>
      </c>
      <c r="U4046" s="1">
        <v>72111</v>
      </c>
      <c r="V4046" s="1" t="s">
        <v>119</v>
      </c>
      <c r="X4046" s="1" t="s">
        <v>656</v>
      </c>
      <c r="Y4046" s="1" t="s">
        <v>4351</v>
      </c>
      <c r="AA4046" s="1" t="s">
        <v>1129</v>
      </c>
      <c r="AB4046" s="1" t="s">
        <v>4349</v>
      </c>
      <c r="AC4046" s="1" t="s">
        <v>4350</v>
      </c>
      <c r="AD4046" s="1" t="s">
        <v>116</v>
      </c>
      <c r="AE4046" s="1" t="s">
        <v>117</v>
      </c>
      <c r="AF4046" s="9">
        <v>96950</v>
      </c>
      <c r="AG4046" s="1" t="s">
        <v>118</v>
      </c>
      <c r="AI4046" s="1">
        <v>16703223311</v>
      </c>
      <c r="AJ4046" s="1">
        <v>4504</v>
      </c>
      <c r="AK4046" s="1" t="s">
        <v>4352</v>
      </c>
      <c r="BC4046" s="1" t="str">
        <f>"43-5081.03"</f>
        <v>43-5081.03</v>
      </c>
      <c r="BD4046" s="1" t="s">
        <v>868</v>
      </c>
      <c r="BE4046" s="1" t="s">
        <v>10605</v>
      </c>
      <c r="BF4046" s="1" t="s">
        <v>10606</v>
      </c>
      <c r="BG4046" s="1">
        <v>1</v>
      </c>
      <c r="BI4046" s="2">
        <v>44470</v>
      </c>
      <c r="BJ4046" s="2">
        <v>44834</v>
      </c>
      <c r="BM4046" s="1">
        <v>40</v>
      </c>
      <c r="BN4046" s="1">
        <v>0</v>
      </c>
      <c r="BO4046" s="1">
        <v>8</v>
      </c>
      <c r="BP4046" s="1">
        <v>8</v>
      </c>
      <c r="BQ4046" s="1">
        <v>8</v>
      </c>
      <c r="BR4046" s="1">
        <v>8</v>
      </c>
      <c r="BS4046" s="1">
        <v>8</v>
      </c>
      <c r="BT4046" s="1">
        <v>0</v>
      </c>
      <c r="BU4046" s="1" t="str">
        <f>"8:00 AM"</f>
        <v>8:00 AM</v>
      </c>
      <c r="BV4046" s="1" t="str">
        <f>"5:00 PM"</f>
        <v>5:00 PM</v>
      </c>
      <c r="BW4046" s="1" t="s">
        <v>135</v>
      </c>
      <c r="BX4046" s="1">
        <v>0</v>
      </c>
      <c r="BY4046" s="1">
        <v>12</v>
      </c>
      <c r="BZ4046" s="1" t="s">
        <v>112</v>
      </c>
      <c r="CB4046" s="1" t="s">
        <v>10607</v>
      </c>
      <c r="CC4046" s="1" t="s">
        <v>4349</v>
      </c>
      <c r="CD4046" s="1" t="s">
        <v>4350</v>
      </c>
      <c r="CE4046" s="1" t="s">
        <v>116</v>
      </c>
      <c r="CF4046" s="1" t="s">
        <v>117</v>
      </c>
      <c r="CG4046" s="1">
        <v>96950</v>
      </c>
      <c r="CH4046" s="3">
        <v>7.92</v>
      </c>
      <c r="CI4046" s="3">
        <v>7.92</v>
      </c>
      <c r="CJ4046" s="3">
        <v>11.88</v>
      </c>
      <c r="CK4046" s="3">
        <v>11.88</v>
      </c>
      <c r="CL4046" s="1" t="s">
        <v>137</v>
      </c>
      <c r="CM4046" s="1" t="s">
        <v>4355</v>
      </c>
      <c r="CN4046" s="1" t="s">
        <v>139</v>
      </c>
      <c r="CP4046" s="1" t="s">
        <v>112</v>
      </c>
      <c r="CQ4046" s="1" t="s">
        <v>111</v>
      </c>
      <c r="CR4046" s="1" t="s">
        <v>112</v>
      </c>
      <c r="CS4046" s="1" t="s">
        <v>111</v>
      </c>
      <c r="CT4046" s="1" t="s">
        <v>138</v>
      </c>
      <c r="CU4046" s="1" t="s">
        <v>111</v>
      </c>
      <c r="CV4046" s="1" t="s">
        <v>111</v>
      </c>
      <c r="CW4046" s="1" t="s">
        <v>6144</v>
      </c>
      <c r="CX4046" s="1">
        <v>16703223311</v>
      </c>
      <c r="CY4046" s="1" t="s">
        <v>4357</v>
      </c>
      <c r="CZ4046" s="1" t="s">
        <v>4358</v>
      </c>
      <c r="DA4046" s="1" t="s">
        <v>111</v>
      </c>
      <c r="DB4046" s="1" t="s">
        <v>112</v>
      </c>
      <c r="DC4046" s="1" t="s">
        <v>10608</v>
      </c>
      <c r="DD4046" s="1" t="s">
        <v>4360</v>
      </c>
      <c r="DE4046" s="1" t="s">
        <v>1747</v>
      </c>
      <c r="DF4046" s="1" t="s">
        <v>4347</v>
      </c>
      <c r="DG4046" s="1" t="s">
        <v>4361</v>
      </c>
    </row>
    <row r="4047" spans="1:111" ht="15.6" customHeight="1" x14ac:dyDescent="0.25">
      <c r="A4047" s="1" t="s">
        <v>10742</v>
      </c>
      <c r="B4047" s="1" t="s">
        <v>142</v>
      </c>
      <c r="C4047" s="2">
        <v>44046.784167939812</v>
      </c>
      <c r="D4047" s="2">
        <v>44119</v>
      </c>
      <c r="E4047" s="1" t="s">
        <v>110</v>
      </c>
      <c r="F4047" s="2">
        <v>44103.833333333336</v>
      </c>
      <c r="G4047" s="1" t="s">
        <v>111</v>
      </c>
      <c r="H4047" s="1" t="s">
        <v>112</v>
      </c>
      <c r="I4047" s="1" t="s">
        <v>112</v>
      </c>
      <c r="J4047" s="1" t="s">
        <v>10743</v>
      </c>
      <c r="K4047" s="1" t="s">
        <v>10744</v>
      </c>
      <c r="L4047" s="1" t="s">
        <v>10745</v>
      </c>
      <c r="M4047" s="1" t="s">
        <v>10746</v>
      </c>
      <c r="N4047" s="1" t="s">
        <v>167</v>
      </c>
      <c r="O4047" s="1" t="s">
        <v>117</v>
      </c>
      <c r="P4047" s="9">
        <v>96950</v>
      </c>
      <c r="Q4047" s="1" t="s">
        <v>118</v>
      </c>
      <c r="R4047" s="1" t="s">
        <v>168</v>
      </c>
      <c r="S4047" s="1">
        <v>16702875905</v>
      </c>
      <c r="U4047" s="1">
        <v>561720</v>
      </c>
      <c r="V4047" s="1" t="s">
        <v>119</v>
      </c>
      <c r="X4047" s="1" t="s">
        <v>5273</v>
      </c>
      <c r="Y4047" s="1" t="s">
        <v>5274</v>
      </c>
      <c r="Z4047" s="1" t="s">
        <v>4660</v>
      </c>
      <c r="AA4047" s="1" t="s">
        <v>461</v>
      </c>
      <c r="AB4047" s="1" t="s">
        <v>10745</v>
      </c>
      <c r="AC4047" s="1" t="s">
        <v>10746</v>
      </c>
      <c r="AD4047" s="1" t="s">
        <v>167</v>
      </c>
      <c r="AE4047" s="1" t="s">
        <v>117</v>
      </c>
      <c r="AF4047" s="9">
        <v>96950</v>
      </c>
      <c r="AG4047" s="1" t="s">
        <v>118</v>
      </c>
      <c r="AH4047" s="1" t="s">
        <v>168</v>
      </c>
      <c r="AI4047" s="1">
        <v>16702875905</v>
      </c>
      <c r="AK4047" s="1" t="s">
        <v>5275</v>
      </c>
      <c r="BC4047" s="1" t="str">
        <f>"37-2011.00"</f>
        <v>37-2011.00</v>
      </c>
      <c r="BD4047" s="1" t="s">
        <v>676</v>
      </c>
      <c r="BE4047" s="1" t="s">
        <v>10747</v>
      </c>
      <c r="BF4047" s="1" t="s">
        <v>5277</v>
      </c>
      <c r="BG4047" s="1">
        <v>2</v>
      </c>
      <c r="BI4047" s="2">
        <v>44105</v>
      </c>
      <c r="BJ4047" s="2">
        <v>45199</v>
      </c>
      <c r="BM4047" s="1">
        <v>36</v>
      </c>
      <c r="BN4047" s="1">
        <v>0</v>
      </c>
      <c r="BO4047" s="1">
        <v>6</v>
      </c>
      <c r="BP4047" s="1">
        <v>6</v>
      </c>
      <c r="BQ4047" s="1">
        <v>8</v>
      </c>
      <c r="BR4047" s="1">
        <v>4</v>
      </c>
      <c r="BS4047" s="1">
        <v>8</v>
      </c>
      <c r="BT4047" s="1">
        <v>4</v>
      </c>
      <c r="BU4047" s="1" t="str">
        <f>"8:00 AM"</f>
        <v>8:00 AM</v>
      </c>
      <c r="BV4047" s="1" t="str">
        <f>"6:00 PM"</f>
        <v>6:00 PM</v>
      </c>
      <c r="BW4047" s="1" t="s">
        <v>230</v>
      </c>
      <c r="BX4047" s="1">
        <v>0</v>
      </c>
      <c r="BY4047" s="1">
        <v>0</v>
      </c>
      <c r="BZ4047" s="1" t="s">
        <v>112</v>
      </c>
      <c r="CA4047" s="1">
        <v>0</v>
      </c>
      <c r="CB4047" s="1" t="s">
        <v>10748</v>
      </c>
      <c r="CC4047" s="1" t="s">
        <v>10745</v>
      </c>
      <c r="CD4047" s="1" t="s">
        <v>10746</v>
      </c>
      <c r="CE4047" s="1" t="s">
        <v>167</v>
      </c>
      <c r="CF4047" s="1" t="s">
        <v>117</v>
      </c>
      <c r="CG4047" s="1">
        <v>96950</v>
      </c>
      <c r="CH4047" s="3">
        <v>7.69</v>
      </c>
      <c r="CI4047" s="3">
        <v>8</v>
      </c>
      <c r="CJ4047" s="3">
        <v>11.54</v>
      </c>
      <c r="CK4047" s="3">
        <v>12</v>
      </c>
      <c r="CL4047" s="1" t="s">
        <v>137</v>
      </c>
      <c r="CM4047" s="1" t="s">
        <v>331</v>
      </c>
      <c r="CN4047" s="1" t="s">
        <v>139</v>
      </c>
      <c r="CP4047" s="1" t="s">
        <v>111</v>
      </c>
      <c r="CQ4047" s="1" t="s">
        <v>111</v>
      </c>
      <c r="CR4047" s="1" t="s">
        <v>111</v>
      </c>
      <c r="CS4047" s="1" t="s">
        <v>111</v>
      </c>
      <c r="CT4047" s="1" t="s">
        <v>138</v>
      </c>
      <c r="CU4047" s="1" t="s">
        <v>111</v>
      </c>
      <c r="CV4047" s="1" t="s">
        <v>138</v>
      </c>
      <c r="CW4047" s="1" t="s">
        <v>331</v>
      </c>
      <c r="CX4047" s="1">
        <v>16702875905</v>
      </c>
      <c r="CY4047" s="1" t="s">
        <v>5275</v>
      </c>
      <c r="CZ4047" s="1" t="s">
        <v>331</v>
      </c>
      <c r="DA4047" s="1" t="s">
        <v>111</v>
      </c>
      <c r="DB4047" s="1" t="s">
        <v>112</v>
      </c>
    </row>
    <row r="4048" spans="1:111" ht="15.6" customHeight="1" x14ac:dyDescent="0.25">
      <c r="A4048" s="1" t="s">
        <v>10749</v>
      </c>
      <c r="B4048" s="1" t="s">
        <v>142</v>
      </c>
      <c r="C4048" s="2">
        <v>44042.189751851853</v>
      </c>
      <c r="D4048" s="2">
        <v>44124</v>
      </c>
      <c r="E4048" s="1" t="s">
        <v>180</v>
      </c>
      <c r="G4048" s="1" t="s">
        <v>111</v>
      </c>
      <c r="H4048" s="1" t="s">
        <v>112</v>
      </c>
      <c r="I4048" s="1" t="s">
        <v>112</v>
      </c>
      <c r="J4048" s="1" t="s">
        <v>10750</v>
      </c>
      <c r="K4048" s="1" t="s">
        <v>10751</v>
      </c>
      <c r="L4048" s="1" t="s">
        <v>4174</v>
      </c>
      <c r="N4048" s="1" t="s">
        <v>116</v>
      </c>
      <c r="O4048" s="1" t="s">
        <v>117</v>
      </c>
      <c r="P4048" s="9">
        <v>96950</v>
      </c>
      <c r="Q4048" s="1" t="s">
        <v>118</v>
      </c>
      <c r="S4048" s="1">
        <v>16704837420</v>
      </c>
      <c r="U4048" s="1">
        <v>7225</v>
      </c>
      <c r="V4048" s="1" t="s">
        <v>119</v>
      </c>
      <c r="X4048" s="1" t="s">
        <v>2357</v>
      </c>
      <c r="Y4048" s="1" t="s">
        <v>10752</v>
      </c>
      <c r="AA4048" s="1" t="s">
        <v>1184</v>
      </c>
      <c r="AB4048" s="1" t="s">
        <v>3959</v>
      </c>
      <c r="AD4048" s="1" t="s">
        <v>116</v>
      </c>
      <c r="AE4048" s="1" t="s">
        <v>117</v>
      </c>
      <c r="AF4048" s="9">
        <v>96950</v>
      </c>
      <c r="AG4048" s="1" t="s">
        <v>118</v>
      </c>
      <c r="AI4048" s="1">
        <v>16704830001</v>
      </c>
      <c r="AK4048" s="1" t="s">
        <v>2361</v>
      </c>
      <c r="BC4048" s="1" t="str">
        <f>"35-2014.00"</f>
        <v>35-2014.00</v>
      </c>
      <c r="BD4048" s="1" t="s">
        <v>152</v>
      </c>
      <c r="BE4048" s="1" t="s">
        <v>10753</v>
      </c>
      <c r="BF4048" s="1" t="s">
        <v>154</v>
      </c>
      <c r="BG4048" s="1">
        <v>1</v>
      </c>
      <c r="BI4048" s="2">
        <v>44105</v>
      </c>
      <c r="BJ4048" s="2">
        <v>44469</v>
      </c>
      <c r="BM4048" s="1">
        <v>40</v>
      </c>
      <c r="BN4048" s="1">
        <v>8</v>
      </c>
      <c r="BO4048" s="1">
        <v>8</v>
      </c>
      <c r="BP4048" s="1">
        <v>0</v>
      </c>
      <c r="BQ4048" s="1">
        <v>8</v>
      </c>
      <c r="BR4048" s="1">
        <v>8</v>
      </c>
      <c r="BS4048" s="1">
        <v>0</v>
      </c>
      <c r="BT4048" s="1">
        <v>8</v>
      </c>
      <c r="BU4048" s="1" t="str">
        <f>"11:00 AM"</f>
        <v>11:00 AM</v>
      </c>
      <c r="BV4048" s="1" t="str">
        <f>"7:00 PM"</f>
        <v>7:00 PM</v>
      </c>
      <c r="BW4048" s="1" t="s">
        <v>135</v>
      </c>
      <c r="BX4048" s="1">
        <v>0</v>
      </c>
      <c r="BY4048" s="1">
        <v>12</v>
      </c>
      <c r="BZ4048" s="1" t="s">
        <v>112</v>
      </c>
      <c r="CA4048" s="1">
        <v>0</v>
      </c>
      <c r="CB4048" s="1" t="s">
        <v>4173</v>
      </c>
      <c r="CC4048" s="1" t="s">
        <v>4174</v>
      </c>
      <c r="CE4048" s="1" t="s">
        <v>116</v>
      </c>
      <c r="CF4048" s="1" t="s">
        <v>117</v>
      </c>
      <c r="CG4048" s="1">
        <v>96950</v>
      </c>
      <c r="CH4048" s="3">
        <v>7.92</v>
      </c>
      <c r="CI4048" s="3">
        <v>8</v>
      </c>
      <c r="CJ4048" s="3">
        <v>11.88</v>
      </c>
      <c r="CK4048" s="3">
        <v>12</v>
      </c>
      <c r="CL4048" s="1" t="s">
        <v>137</v>
      </c>
      <c r="CN4048" s="1" t="s">
        <v>139</v>
      </c>
      <c r="CP4048" s="1" t="s">
        <v>112</v>
      </c>
      <c r="CQ4048" s="1" t="s">
        <v>111</v>
      </c>
      <c r="CR4048" s="1" t="s">
        <v>112</v>
      </c>
      <c r="CS4048" s="1" t="s">
        <v>111</v>
      </c>
      <c r="CT4048" s="1" t="s">
        <v>138</v>
      </c>
      <c r="CU4048" s="1" t="s">
        <v>111</v>
      </c>
      <c r="CV4048" s="1" t="s">
        <v>138</v>
      </c>
      <c r="CW4048" s="1" t="s">
        <v>2367</v>
      </c>
      <c r="CX4048" s="1">
        <v>16704837420</v>
      </c>
      <c r="CY4048" s="1" t="s">
        <v>4176</v>
      </c>
      <c r="CZ4048" s="1" t="s">
        <v>138</v>
      </c>
      <c r="DA4048" s="1" t="s">
        <v>111</v>
      </c>
      <c r="DB4048" s="1" t="s">
        <v>112</v>
      </c>
    </row>
    <row r="4049" spans="1:111" ht="15.6" customHeight="1" x14ac:dyDescent="0.25">
      <c r="A4049" s="1" t="s">
        <v>10767</v>
      </c>
      <c r="B4049" s="1" t="s">
        <v>142</v>
      </c>
      <c r="C4049" s="2">
        <v>44064.107387268516</v>
      </c>
      <c r="D4049" s="2">
        <v>44153</v>
      </c>
      <c r="E4049" s="1" t="s">
        <v>110</v>
      </c>
      <c r="F4049" s="2">
        <v>44102.833333333336</v>
      </c>
      <c r="G4049" s="1" t="s">
        <v>112</v>
      </c>
      <c r="H4049" s="1" t="s">
        <v>112</v>
      </c>
      <c r="I4049" s="1" t="s">
        <v>112</v>
      </c>
      <c r="J4049" s="1" t="s">
        <v>10768</v>
      </c>
      <c r="K4049" s="1" t="s">
        <v>10769</v>
      </c>
      <c r="L4049" s="1" t="s">
        <v>5656</v>
      </c>
      <c r="N4049" s="1" t="s">
        <v>116</v>
      </c>
      <c r="O4049" s="1" t="s">
        <v>117</v>
      </c>
      <c r="P4049" s="9">
        <v>96950</v>
      </c>
      <c r="Q4049" s="1" t="s">
        <v>118</v>
      </c>
      <c r="S4049" s="1">
        <v>16704834693</v>
      </c>
      <c r="U4049" s="1">
        <v>721199</v>
      </c>
      <c r="V4049" s="1" t="s">
        <v>119</v>
      </c>
      <c r="X4049" s="1" t="s">
        <v>1010</v>
      </c>
      <c r="Y4049" s="1" t="s">
        <v>5657</v>
      </c>
      <c r="AA4049" s="1" t="s">
        <v>245</v>
      </c>
      <c r="AB4049" s="1" t="s">
        <v>5656</v>
      </c>
      <c r="AD4049" s="1" t="s">
        <v>116</v>
      </c>
      <c r="AE4049" s="1" t="s">
        <v>117</v>
      </c>
      <c r="AF4049" s="9">
        <v>96950</v>
      </c>
      <c r="AG4049" s="1" t="s">
        <v>118</v>
      </c>
      <c r="AI4049" s="1">
        <v>16704834693</v>
      </c>
      <c r="AK4049" s="1" t="s">
        <v>10770</v>
      </c>
      <c r="BC4049" s="1" t="str">
        <f>"37-3011.00"</f>
        <v>37-3011.00</v>
      </c>
      <c r="BD4049" s="1" t="s">
        <v>726</v>
      </c>
      <c r="BE4049" s="1" t="s">
        <v>10771</v>
      </c>
      <c r="BF4049" s="1" t="s">
        <v>1898</v>
      </c>
      <c r="BG4049" s="1">
        <v>2</v>
      </c>
      <c r="BI4049" s="2">
        <v>44104</v>
      </c>
      <c r="BJ4049" s="2">
        <v>44469</v>
      </c>
      <c r="BM4049" s="1">
        <v>40</v>
      </c>
      <c r="BN4049" s="1">
        <v>0</v>
      </c>
      <c r="BO4049" s="1">
        <v>8</v>
      </c>
      <c r="BP4049" s="1">
        <v>8</v>
      </c>
      <c r="BQ4049" s="1">
        <v>8</v>
      </c>
      <c r="BR4049" s="1">
        <v>8</v>
      </c>
      <c r="BS4049" s="1">
        <v>8</v>
      </c>
      <c r="BT4049" s="1">
        <v>0</v>
      </c>
      <c r="BU4049" s="1" t="str">
        <f>"8:00 AM"</f>
        <v>8:00 AM</v>
      </c>
      <c r="BV4049" s="1" t="str">
        <f>"5:00 PM"</f>
        <v>5:00 PM</v>
      </c>
      <c r="BW4049" s="1" t="s">
        <v>135</v>
      </c>
      <c r="BX4049" s="1">
        <v>0</v>
      </c>
      <c r="BY4049" s="1">
        <v>6</v>
      </c>
      <c r="BZ4049" s="1" t="s">
        <v>112</v>
      </c>
      <c r="CA4049" s="1">
        <v>0</v>
      </c>
      <c r="CB4049" s="1" t="s">
        <v>10772</v>
      </c>
      <c r="CC4049" s="1" t="s">
        <v>10773</v>
      </c>
      <c r="CE4049" s="1" t="s">
        <v>116</v>
      </c>
      <c r="CF4049" s="1" t="s">
        <v>117</v>
      </c>
      <c r="CG4049" s="1">
        <v>96950</v>
      </c>
      <c r="CH4049" s="3">
        <v>10.51</v>
      </c>
      <c r="CI4049" s="3">
        <v>10.51</v>
      </c>
      <c r="CJ4049" s="3">
        <v>15.77</v>
      </c>
      <c r="CK4049" s="3">
        <v>15.77</v>
      </c>
      <c r="CL4049" s="1" t="s">
        <v>137</v>
      </c>
      <c r="CM4049" s="1" t="s">
        <v>138</v>
      </c>
      <c r="CN4049" s="1" t="s">
        <v>139</v>
      </c>
      <c r="CP4049" s="1" t="s">
        <v>112</v>
      </c>
      <c r="CQ4049" s="1" t="s">
        <v>111</v>
      </c>
      <c r="CR4049" s="1" t="s">
        <v>111</v>
      </c>
      <c r="CS4049" s="1" t="s">
        <v>111</v>
      </c>
      <c r="CT4049" s="1" t="s">
        <v>138</v>
      </c>
      <c r="CU4049" s="1" t="s">
        <v>111</v>
      </c>
      <c r="CV4049" s="1" t="s">
        <v>138</v>
      </c>
      <c r="CW4049" s="1" t="s">
        <v>10774</v>
      </c>
      <c r="CX4049" s="1">
        <v>16704834693</v>
      </c>
      <c r="CY4049" s="1" t="s">
        <v>10770</v>
      </c>
      <c r="CZ4049" s="1" t="s">
        <v>138</v>
      </c>
      <c r="DA4049" s="1" t="s">
        <v>111</v>
      </c>
      <c r="DB4049" s="1" t="s">
        <v>112</v>
      </c>
      <c r="DC4049" s="1" t="s">
        <v>1010</v>
      </c>
      <c r="DD4049" s="1" t="s">
        <v>5657</v>
      </c>
      <c r="DF4049" s="1" t="s">
        <v>10775</v>
      </c>
      <c r="DG4049" s="1" t="s">
        <v>10770</v>
      </c>
    </row>
    <row r="4050" spans="1:111" ht="15.6" customHeight="1" x14ac:dyDescent="0.25">
      <c r="A4050" s="1" t="s">
        <v>10873</v>
      </c>
      <c r="B4050" s="1" t="s">
        <v>142</v>
      </c>
      <c r="C4050" s="2">
        <v>44070.03900798611</v>
      </c>
      <c r="D4050" s="2">
        <v>44144</v>
      </c>
      <c r="E4050" s="1" t="s">
        <v>110</v>
      </c>
      <c r="F4050" s="2">
        <v>44103.833333333336</v>
      </c>
      <c r="G4050" s="1" t="s">
        <v>112</v>
      </c>
      <c r="H4050" s="1" t="s">
        <v>112</v>
      </c>
      <c r="I4050" s="1" t="s">
        <v>111</v>
      </c>
      <c r="J4050" s="1" t="s">
        <v>2460</v>
      </c>
      <c r="K4050" s="1" t="s">
        <v>2461</v>
      </c>
      <c r="L4050" s="1" t="s">
        <v>2462</v>
      </c>
      <c r="M4050" s="1" t="s">
        <v>2463</v>
      </c>
      <c r="N4050" s="1" t="s">
        <v>167</v>
      </c>
      <c r="O4050" s="1" t="s">
        <v>117</v>
      </c>
      <c r="P4050" s="9">
        <v>96950</v>
      </c>
      <c r="Q4050" s="1" t="s">
        <v>118</v>
      </c>
      <c r="S4050" s="1">
        <v>16702342902</v>
      </c>
      <c r="T4050" s="1">
        <v>128</v>
      </c>
      <c r="U4050" s="1">
        <v>62111</v>
      </c>
      <c r="V4050" s="1" t="s">
        <v>119</v>
      </c>
      <c r="X4050" s="1" t="s">
        <v>2464</v>
      </c>
      <c r="Y4050" s="1" t="s">
        <v>2465</v>
      </c>
      <c r="Z4050" s="1" t="s">
        <v>5844</v>
      </c>
      <c r="AA4050" s="1" t="s">
        <v>10874</v>
      </c>
      <c r="AB4050" s="1" t="s">
        <v>2462</v>
      </c>
      <c r="AC4050" s="1" t="s">
        <v>2474</v>
      </c>
      <c r="AD4050" s="1" t="s">
        <v>167</v>
      </c>
      <c r="AE4050" s="1" t="s">
        <v>117</v>
      </c>
      <c r="AF4050" s="9">
        <v>96950</v>
      </c>
      <c r="AG4050" s="1" t="s">
        <v>118</v>
      </c>
      <c r="AI4050" s="1">
        <v>16702342902</v>
      </c>
      <c r="AJ4050" s="1">
        <v>128</v>
      </c>
      <c r="AK4050" s="1" t="s">
        <v>2469</v>
      </c>
      <c r="BC4050" s="1" t="str">
        <f>"29-1141.00"</f>
        <v>29-1141.00</v>
      </c>
      <c r="BD4050" s="1" t="s">
        <v>1381</v>
      </c>
      <c r="BE4050" s="1" t="s">
        <v>10875</v>
      </c>
      <c r="BF4050" s="1" t="s">
        <v>7030</v>
      </c>
      <c r="BG4050" s="1">
        <v>2</v>
      </c>
      <c r="BI4050" s="2">
        <v>44105</v>
      </c>
      <c r="BJ4050" s="2">
        <v>44469</v>
      </c>
      <c r="BM4050" s="1">
        <v>40</v>
      </c>
      <c r="BN4050" s="1">
        <v>0</v>
      </c>
      <c r="BO4050" s="1">
        <v>8</v>
      </c>
      <c r="BP4050" s="1">
        <v>8</v>
      </c>
      <c r="BQ4050" s="1">
        <v>8</v>
      </c>
      <c r="BR4050" s="1">
        <v>8</v>
      </c>
      <c r="BS4050" s="1">
        <v>8</v>
      </c>
      <c r="BT4050" s="1">
        <v>0</v>
      </c>
      <c r="BU4050" s="1" t="str">
        <f>"8:00 AM"</f>
        <v>8:00 AM</v>
      </c>
      <c r="BV4050" s="1" t="str">
        <f>"5:00 PM"</f>
        <v>5:00 PM</v>
      </c>
      <c r="BW4050" s="1" t="s">
        <v>392</v>
      </c>
      <c r="BX4050" s="1">
        <v>0</v>
      </c>
      <c r="BY4050" s="1">
        <v>12</v>
      </c>
      <c r="BZ4050" s="1" t="s">
        <v>112</v>
      </c>
      <c r="CA4050" s="1">
        <v>0</v>
      </c>
      <c r="CB4050" s="4" t="s">
        <v>7531</v>
      </c>
      <c r="CC4050" s="1" t="s">
        <v>2460</v>
      </c>
      <c r="CD4050" s="1" t="s">
        <v>10876</v>
      </c>
      <c r="CE4050" s="1" t="s">
        <v>167</v>
      </c>
      <c r="CF4050" s="1" t="s">
        <v>117</v>
      </c>
      <c r="CG4050" s="1">
        <v>96950</v>
      </c>
      <c r="CH4050" s="3">
        <v>27.92</v>
      </c>
      <c r="CI4050" s="3">
        <v>27.92</v>
      </c>
      <c r="CJ4050" s="3">
        <v>41.88</v>
      </c>
      <c r="CK4050" s="3">
        <v>41.88</v>
      </c>
      <c r="CL4050" s="1" t="s">
        <v>137</v>
      </c>
      <c r="CM4050" s="1" t="s">
        <v>138</v>
      </c>
      <c r="CN4050" s="1" t="s">
        <v>139</v>
      </c>
      <c r="CP4050" s="1" t="s">
        <v>112</v>
      </c>
      <c r="CQ4050" s="1" t="s">
        <v>111</v>
      </c>
      <c r="CR4050" s="1" t="s">
        <v>112</v>
      </c>
      <c r="CS4050" s="1" t="s">
        <v>111</v>
      </c>
      <c r="CT4050" s="1" t="s">
        <v>138</v>
      </c>
      <c r="CU4050" s="1" t="s">
        <v>138</v>
      </c>
      <c r="CV4050" s="1" t="s">
        <v>138</v>
      </c>
      <c r="CW4050" s="1" t="s">
        <v>2475</v>
      </c>
      <c r="CX4050" s="1">
        <v>16702342902</v>
      </c>
      <c r="CY4050" s="1" t="s">
        <v>2469</v>
      </c>
      <c r="CZ4050" s="1" t="s">
        <v>138</v>
      </c>
      <c r="DA4050" s="1" t="s">
        <v>111</v>
      </c>
      <c r="DB4050" s="1" t="s">
        <v>112</v>
      </c>
    </row>
    <row r="4051" spans="1:111" ht="15.6" customHeight="1" x14ac:dyDescent="0.25">
      <c r="A4051" s="1" t="s">
        <v>10887</v>
      </c>
      <c r="B4051" s="1" t="s">
        <v>142</v>
      </c>
      <c r="C4051" s="2">
        <v>44131.829268171299</v>
      </c>
      <c r="D4051" s="2">
        <v>44180</v>
      </c>
      <c r="E4051" s="1" t="s">
        <v>180</v>
      </c>
      <c r="G4051" s="1" t="s">
        <v>112</v>
      </c>
      <c r="H4051" s="1" t="s">
        <v>112</v>
      </c>
      <c r="I4051" s="1" t="s">
        <v>112</v>
      </c>
      <c r="J4051" s="1" t="s">
        <v>10888</v>
      </c>
      <c r="L4051" s="1" t="s">
        <v>10889</v>
      </c>
      <c r="N4051" s="1" t="s">
        <v>167</v>
      </c>
      <c r="O4051" s="1" t="s">
        <v>117</v>
      </c>
      <c r="P4051" s="9">
        <v>96950</v>
      </c>
      <c r="Q4051" s="1" t="s">
        <v>118</v>
      </c>
      <c r="S4051" s="1">
        <v>16702353334</v>
      </c>
      <c r="U4051" s="1">
        <v>71312</v>
      </c>
      <c r="V4051" s="1" t="s">
        <v>119</v>
      </c>
      <c r="X4051" s="1" t="s">
        <v>10890</v>
      </c>
      <c r="Y4051" s="1" t="s">
        <v>10891</v>
      </c>
      <c r="Z4051" s="1" t="s">
        <v>10890</v>
      </c>
      <c r="AA4051" s="1" t="s">
        <v>171</v>
      </c>
      <c r="AB4051" s="1" t="s">
        <v>10889</v>
      </c>
      <c r="AD4051" s="1" t="s">
        <v>167</v>
      </c>
      <c r="AE4051" s="1" t="s">
        <v>117</v>
      </c>
      <c r="AF4051" s="9">
        <v>96950</v>
      </c>
      <c r="AG4051" s="1" t="s">
        <v>118</v>
      </c>
      <c r="AI4051" s="1">
        <v>16702353334</v>
      </c>
      <c r="AK4051" s="1" t="s">
        <v>7040</v>
      </c>
      <c r="BC4051" s="1" t="str">
        <f>"41-2012.00"</f>
        <v>41-2012.00</v>
      </c>
      <c r="BD4051" s="1" t="s">
        <v>1420</v>
      </c>
      <c r="BE4051" s="1" t="s">
        <v>10892</v>
      </c>
      <c r="BF4051" s="1" t="s">
        <v>10893</v>
      </c>
      <c r="BG4051" s="1">
        <v>3</v>
      </c>
      <c r="BI4051" s="2">
        <v>44166</v>
      </c>
      <c r="BJ4051" s="2">
        <v>44469</v>
      </c>
      <c r="BM4051" s="1">
        <v>40</v>
      </c>
      <c r="BN4051" s="1">
        <v>0</v>
      </c>
      <c r="BO4051" s="1">
        <v>8</v>
      </c>
      <c r="BP4051" s="1">
        <v>8</v>
      </c>
      <c r="BQ4051" s="1">
        <v>8</v>
      </c>
      <c r="BR4051" s="1">
        <v>8</v>
      </c>
      <c r="BS4051" s="1">
        <v>8</v>
      </c>
      <c r="BT4051" s="1">
        <v>0</v>
      </c>
      <c r="BU4051" s="1" t="str">
        <f>"9:00 AM"</f>
        <v>9:00 AM</v>
      </c>
      <c r="BV4051" s="1" t="str">
        <f>"5:00 PM"</f>
        <v>5:00 PM</v>
      </c>
      <c r="BW4051" s="1" t="s">
        <v>230</v>
      </c>
      <c r="BX4051" s="1">
        <v>3</v>
      </c>
      <c r="BY4051" s="1">
        <v>0</v>
      </c>
      <c r="BZ4051" s="1" t="s">
        <v>112</v>
      </c>
      <c r="CA4051" s="1">
        <v>0</v>
      </c>
      <c r="CB4051" s="4" t="s">
        <v>10894</v>
      </c>
      <c r="CC4051" s="1" t="s">
        <v>10889</v>
      </c>
      <c r="CE4051" s="1" t="s">
        <v>167</v>
      </c>
      <c r="CF4051" s="1" t="s">
        <v>117</v>
      </c>
      <c r="CG4051" s="1">
        <v>96950</v>
      </c>
      <c r="CH4051" s="3">
        <v>8.73</v>
      </c>
      <c r="CI4051" s="3">
        <v>8.8000000000000007</v>
      </c>
      <c r="CJ4051" s="3">
        <v>13.1</v>
      </c>
      <c r="CK4051" s="3">
        <v>13.2</v>
      </c>
      <c r="CL4051" s="1" t="s">
        <v>137</v>
      </c>
      <c r="CN4051" s="1" t="s">
        <v>139</v>
      </c>
      <c r="CP4051" s="1" t="s">
        <v>112</v>
      </c>
      <c r="CQ4051" s="1" t="s">
        <v>111</v>
      </c>
      <c r="CR4051" s="1" t="s">
        <v>112</v>
      </c>
      <c r="CS4051" s="1" t="s">
        <v>111</v>
      </c>
      <c r="CT4051" s="1" t="s">
        <v>111</v>
      </c>
      <c r="CU4051" s="1" t="s">
        <v>111</v>
      </c>
      <c r="CV4051" s="1" t="s">
        <v>138</v>
      </c>
      <c r="CW4051" s="1" t="s">
        <v>593</v>
      </c>
      <c r="CX4051" s="1">
        <v>16702353334</v>
      </c>
      <c r="CY4051" s="1" t="s">
        <v>590</v>
      </c>
      <c r="CZ4051" s="1" t="s">
        <v>138</v>
      </c>
      <c r="DA4051" s="1" t="s">
        <v>111</v>
      </c>
      <c r="DB4051" s="1" t="s">
        <v>112</v>
      </c>
    </row>
    <row r="4052" spans="1:111" ht="15.6" customHeight="1" x14ac:dyDescent="0.25">
      <c r="A4052" s="1" t="s">
        <v>10901</v>
      </c>
      <c r="B4052" s="1" t="s">
        <v>142</v>
      </c>
      <c r="C4052" s="2">
        <v>44050.182874189813</v>
      </c>
      <c r="D4052" s="2">
        <v>44137</v>
      </c>
      <c r="E4052" s="1" t="s">
        <v>110</v>
      </c>
      <c r="F4052" s="2">
        <v>44103.833333333336</v>
      </c>
      <c r="G4052" s="1" t="s">
        <v>112</v>
      </c>
      <c r="H4052" s="1" t="s">
        <v>112</v>
      </c>
      <c r="I4052" s="1" t="s">
        <v>112</v>
      </c>
      <c r="J4052" s="1" t="s">
        <v>6790</v>
      </c>
      <c r="L4052" s="1" t="s">
        <v>1088</v>
      </c>
      <c r="M4052" s="1" t="s">
        <v>1088</v>
      </c>
      <c r="N4052" s="1" t="s">
        <v>167</v>
      </c>
      <c r="O4052" s="1" t="s">
        <v>117</v>
      </c>
      <c r="P4052" s="9">
        <v>96950</v>
      </c>
      <c r="Q4052" s="1" t="s">
        <v>118</v>
      </c>
      <c r="S4052" s="1">
        <v>16702346445</v>
      </c>
      <c r="T4052" s="1">
        <v>2263</v>
      </c>
      <c r="U4052" s="1">
        <v>53111</v>
      </c>
      <c r="V4052" s="1" t="s">
        <v>119</v>
      </c>
      <c r="X4052" s="1" t="s">
        <v>3601</v>
      </c>
      <c r="Y4052" s="1" t="s">
        <v>3602</v>
      </c>
      <c r="AA4052" s="1" t="s">
        <v>2702</v>
      </c>
      <c r="AB4052" s="1" t="s">
        <v>1088</v>
      </c>
      <c r="AC4052" s="1" t="s">
        <v>1088</v>
      </c>
      <c r="AD4052" s="1" t="s">
        <v>167</v>
      </c>
      <c r="AE4052" s="1" t="s">
        <v>117</v>
      </c>
      <c r="AF4052" s="9">
        <v>96950</v>
      </c>
      <c r="AG4052" s="1" t="s">
        <v>118</v>
      </c>
      <c r="AI4052" s="1">
        <v>16702346445</v>
      </c>
      <c r="AJ4052" s="1">
        <v>2263</v>
      </c>
      <c r="AK4052" s="1" t="s">
        <v>956</v>
      </c>
      <c r="BC4052" s="1" t="str">
        <f>"49-9071.00"</f>
        <v>49-9071.00</v>
      </c>
      <c r="BD4052" s="1" t="s">
        <v>214</v>
      </c>
      <c r="BE4052" s="1" t="s">
        <v>10902</v>
      </c>
      <c r="BF4052" s="1" t="s">
        <v>958</v>
      </c>
      <c r="BG4052" s="1">
        <v>3</v>
      </c>
      <c r="BI4052" s="2">
        <v>44105</v>
      </c>
      <c r="BJ4052" s="2">
        <v>44469</v>
      </c>
      <c r="BM4052" s="1">
        <v>40</v>
      </c>
      <c r="BN4052" s="1">
        <v>0</v>
      </c>
      <c r="BO4052" s="1">
        <v>8</v>
      </c>
      <c r="BP4052" s="1">
        <v>8</v>
      </c>
      <c r="BQ4052" s="1">
        <v>8</v>
      </c>
      <c r="BR4052" s="1">
        <v>8</v>
      </c>
      <c r="BS4052" s="1">
        <v>8</v>
      </c>
      <c r="BT4052" s="1">
        <v>0</v>
      </c>
      <c r="BU4052" s="1" t="str">
        <f>"8:00 AM"</f>
        <v>8:00 AM</v>
      </c>
      <c r="BV4052" s="1" t="str">
        <f>"5:00 PM"</f>
        <v>5:00 PM</v>
      </c>
      <c r="BW4052" s="1" t="s">
        <v>135</v>
      </c>
      <c r="BX4052" s="1">
        <v>0</v>
      </c>
      <c r="BY4052" s="1">
        <v>12</v>
      </c>
      <c r="BZ4052" s="1" t="s">
        <v>112</v>
      </c>
      <c r="CA4052" s="1">
        <v>0</v>
      </c>
      <c r="CB4052" s="4" t="s">
        <v>959</v>
      </c>
      <c r="CC4052" s="1" t="s">
        <v>1088</v>
      </c>
      <c r="CD4052" s="1" t="s">
        <v>1088</v>
      </c>
      <c r="CE4052" s="1" t="s">
        <v>167</v>
      </c>
      <c r="CF4052" s="1" t="s">
        <v>117</v>
      </c>
      <c r="CG4052" s="1">
        <v>96950</v>
      </c>
      <c r="CH4052" s="3">
        <v>12.64</v>
      </c>
      <c r="CI4052" s="3">
        <v>12.64</v>
      </c>
      <c r="CJ4052" s="3">
        <v>18.96</v>
      </c>
      <c r="CK4052" s="3">
        <v>18.96</v>
      </c>
      <c r="CL4052" s="1" t="s">
        <v>137</v>
      </c>
      <c r="CM4052" s="1" t="s">
        <v>960</v>
      </c>
      <c r="CN4052" s="1" t="s">
        <v>139</v>
      </c>
      <c r="CP4052" s="1" t="s">
        <v>112</v>
      </c>
      <c r="CQ4052" s="1" t="s">
        <v>111</v>
      </c>
      <c r="CR4052" s="1" t="s">
        <v>112</v>
      </c>
      <c r="CS4052" s="1" t="s">
        <v>111</v>
      </c>
      <c r="CT4052" s="1" t="s">
        <v>138</v>
      </c>
      <c r="CU4052" s="1" t="s">
        <v>111</v>
      </c>
      <c r="CV4052" s="1" t="s">
        <v>138</v>
      </c>
      <c r="CW4052" s="1" t="s">
        <v>138</v>
      </c>
      <c r="CX4052" s="1">
        <v>16702346445</v>
      </c>
      <c r="CY4052" s="1" t="s">
        <v>956</v>
      </c>
      <c r="CZ4052" s="1" t="s">
        <v>138</v>
      </c>
      <c r="DA4052" s="1" t="s">
        <v>111</v>
      </c>
      <c r="DB4052" s="1" t="s">
        <v>112</v>
      </c>
      <c r="DC4052" s="1" t="s">
        <v>3601</v>
      </c>
      <c r="DD4052" s="1" t="s">
        <v>3602</v>
      </c>
      <c r="DF4052" s="1" t="s">
        <v>6790</v>
      </c>
      <c r="DG4052" s="1" t="s">
        <v>956</v>
      </c>
    </row>
    <row r="4053" spans="1:111" ht="15.6" customHeight="1" x14ac:dyDescent="0.25">
      <c r="A4053" s="1" t="s">
        <v>10951</v>
      </c>
      <c r="B4053" s="1" t="s">
        <v>142</v>
      </c>
      <c r="C4053" s="2">
        <v>44216.800310300925</v>
      </c>
      <c r="D4053" s="2">
        <v>44216</v>
      </c>
      <c r="E4053" s="1" t="s">
        <v>180</v>
      </c>
      <c r="G4053" s="1" t="s">
        <v>112</v>
      </c>
      <c r="H4053" s="1" t="s">
        <v>112</v>
      </c>
      <c r="I4053" s="1" t="s">
        <v>112</v>
      </c>
      <c r="J4053" s="1" t="s">
        <v>2552</v>
      </c>
      <c r="K4053" s="1" t="s">
        <v>2553</v>
      </c>
      <c r="L4053" s="1" t="s">
        <v>2561</v>
      </c>
      <c r="M4053" s="1" t="s">
        <v>2555</v>
      </c>
      <c r="N4053" s="1" t="s">
        <v>116</v>
      </c>
      <c r="O4053" s="1" t="s">
        <v>117</v>
      </c>
      <c r="P4053" s="9">
        <v>96950</v>
      </c>
      <c r="Q4053" s="1" t="s">
        <v>118</v>
      </c>
      <c r="S4053" s="1">
        <v>16702880407</v>
      </c>
      <c r="T4053" s="1">
        <v>33</v>
      </c>
      <c r="U4053" s="1">
        <v>212312</v>
      </c>
      <c r="V4053" s="1" t="s">
        <v>119</v>
      </c>
      <c r="X4053" s="1" t="s">
        <v>2556</v>
      </c>
      <c r="Y4053" s="1" t="s">
        <v>1544</v>
      </c>
      <c r="Z4053" s="1" t="s">
        <v>656</v>
      </c>
      <c r="AA4053" s="1" t="s">
        <v>2557</v>
      </c>
      <c r="AB4053" s="1" t="s">
        <v>2561</v>
      </c>
      <c r="AC4053" s="1" t="s">
        <v>2555</v>
      </c>
      <c r="AD4053" s="1" t="s">
        <v>116</v>
      </c>
      <c r="AE4053" s="1" t="s">
        <v>117</v>
      </c>
      <c r="AF4053" s="9">
        <v>96950</v>
      </c>
      <c r="AG4053" s="1" t="s">
        <v>118</v>
      </c>
      <c r="AI4053" s="1">
        <v>16702880407</v>
      </c>
      <c r="AJ4053" s="1">
        <v>33</v>
      </c>
      <c r="AK4053" s="1" t="s">
        <v>279</v>
      </c>
      <c r="BC4053" s="1" t="str">
        <f>"53-3032.00"</f>
        <v>53-3032.00</v>
      </c>
      <c r="BD4053" s="1" t="s">
        <v>991</v>
      </c>
      <c r="BE4053" s="1" t="s">
        <v>10952</v>
      </c>
      <c r="BF4053" s="1" t="s">
        <v>4066</v>
      </c>
      <c r="BG4053" s="1">
        <v>5</v>
      </c>
      <c r="BI4053" s="2">
        <v>44291</v>
      </c>
      <c r="BJ4053" s="2">
        <v>44655</v>
      </c>
      <c r="BM4053" s="1">
        <v>48</v>
      </c>
      <c r="BN4053" s="1">
        <v>0</v>
      </c>
      <c r="BO4053" s="1">
        <v>8</v>
      </c>
      <c r="BP4053" s="1">
        <v>8</v>
      </c>
      <c r="BQ4053" s="1">
        <v>8</v>
      </c>
      <c r="BR4053" s="1">
        <v>8</v>
      </c>
      <c r="BS4053" s="1">
        <v>8</v>
      </c>
      <c r="BT4053" s="1">
        <v>8</v>
      </c>
      <c r="BU4053" s="1" t="str">
        <f>"7:00 AM"</f>
        <v>7:00 AM</v>
      </c>
      <c r="BV4053" s="1" t="str">
        <f>"3:30 PM"</f>
        <v>3:30 PM</v>
      </c>
      <c r="BW4053" s="1" t="s">
        <v>135</v>
      </c>
      <c r="BX4053" s="1">
        <v>0</v>
      </c>
      <c r="BY4053" s="1">
        <v>12</v>
      </c>
      <c r="BZ4053" s="1" t="s">
        <v>112</v>
      </c>
      <c r="CA4053" s="1">
        <v>0</v>
      </c>
      <c r="CB4053" s="1" t="s">
        <v>10953</v>
      </c>
      <c r="CC4053" s="1" t="s">
        <v>2561</v>
      </c>
      <c r="CD4053" s="1" t="s">
        <v>2555</v>
      </c>
      <c r="CE4053" s="1" t="s">
        <v>116</v>
      </c>
      <c r="CF4053" s="1" t="s">
        <v>117</v>
      </c>
      <c r="CG4053" s="1">
        <v>96950</v>
      </c>
      <c r="CH4053" s="3">
        <v>9.1999999999999993</v>
      </c>
      <c r="CJ4053" s="3">
        <v>13.8</v>
      </c>
      <c r="CL4053" s="1" t="s">
        <v>137</v>
      </c>
      <c r="CM4053" s="1" t="s">
        <v>138</v>
      </c>
      <c r="CN4053" s="1" t="s">
        <v>218</v>
      </c>
      <c r="CP4053" s="1" t="s">
        <v>112</v>
      </c>
      <c r="CQ4053" s="1" t="s">
        <v>111</v>
      </c>
      <c r="CR4053" s="1" t="s">
        <v>112</v>
      </c>
      <c r="CS4053" s="1" t="s">
        <v>111</v>
      </c>
      <c r="CT4053" s="1" t="s">
        <v>138</v>
      </c>
      <c r="CU4053" s="1" t="s">
        <v>111</v>
      </c>
      <c r="CV4053" s="1" t="s">
        <v>138</v>
      </c>
      <c r="CW4053" s="1" t="s">
        <v>10954</v>
      </c>
      <c r="CX4053" s="1">
        <v>16702880407</v>
      </c>
      <c r="CY4053" s="1" t="s">
        <v>279</v>
      </c>
      <c r="CZ4053" s="1" t="s">
        <v>2563</v>
      </c>
      <c r="DA4053" s="1" t="s">
        <v>111</v>
      </c>
      <c r="DB4053" s="1" t="s">
        <v>112</v>
      </c>
    </row>
    <row r="4054" spans="1:111" ht="15.6" customHeight="1" x14ac:dyDescent="0.25">
      <c r="A4054" s="1" t="s">
        <v>11008</v>
      </c>
      <c r="B4054" s="1" t="s">
        <v>142</v>
      </c>
      <c r="C4054" s="2">
        <v>44290.422379861113</v>
      </c>
      <c r="D4054" s="2">
        <v>44335</v>
      </c>
      <c r="E4054" s="1" t="s">
        <v>110</v>
      </c>
      <c r="F4054" s="2">
        <v>44468.833333333336</v>
      </c>
      <c r="G4054" s="1" t="s">
        <v>111</v>
      </c>
      <c r="H4054" s="1" t="s">
        <v>112</v>
      </c>
      <c r="I4054" s="1" t="s">
        <v>112</v>
      </c>
      <c r="J4054" s="1" t="s">
        <v>2626</v>
      </c>
      <c r="L4054" s="1" t="s">
        <v>2627</v>
      </c>
      <c r="M4054" s="1" t="s">
        <v>167</v>
      </c>
      <c r="N4054" s="1" t="s">
        <v>818</v>
      </c>
      <c r="O4054" s="1" t="s">
        <v>117</v>
      </c>
      <c r="P4054" s="9">
        <v>96950</v>
      </c>
      <c r="Q4054" s="1" t="s">
        <v>118</v>
      </c>
      <c r="R4054" s="1" t="s">
        <v>138</v>
      </c>
      <c r="S4054" s="1">
        <v>16702351231</v>
      </c>
      <c r="U4054" s="1">
        <v>44512</v>
      </c>
      <c r="V4054" s="1" t="s">
        <v>119</v>
      </c>
      <c r="X4054" s="1" t="s">
        <v>656</v>
      </c>
      <c r="Y4054" s="1" t="s">
        <v>2628</v>
      </c>
      <c r="AA4054" s="1" t="s">
        <v>245</v>
      </c>
      <c r="AB4054" s="1" t="s">
        <v>2627</v>
      </c>
      <c r="AC4054" s="1" t="s">
        <v>167</v>
      </c>
      <c r="AD4054" s="1" t="s">
        <v>818</v>
      </c>
      <c r="AE4054" s="1" t="s">
        <v>117</v>
      </c>
      <c r="AF4054" s="9">
        <v>96950</v>
      </c>
      <c r="AG4054" s="1" t="s">
        <v>118</v>
      </c>
      <c r="AH4054" s="1" t="s">
        <v>138</v>
      </c>
      <c r="AI4054" s="1">
        <v>16702351231</v>
      </c>
      <c r="AK4054" s="1" t="s">
        <v>2629</v>
      </c>
      <c r="BC4054" s="1" t="str">
        <f>"13-2011.01"</f>
        <v>13-2011.01</v>
      </c>
      <c r="BD4054" s="1" t="s">
        <v>932</v>
      </c>
      <c r="BE4054" s="1" t="s">
        <v>11009</v>
      </c>
      <c r="BF4054" s="1" t="s">
        <v>759</v>
      </c>
      <c r="BG4054" s="1">
        <v>1</v>
      </c>
      <c r="BI4054" s="2">
        <v>44470</v>
      </c>
      <c r="BJ4054" s="2">
        <v>45565</v>
      </c>
      <c r="BM4054" s="1">
        <v>35</v>
      </c>
      <c r="BN4054" s="1">
        <v>7</v>
      </c>
      <c r="BO4054" s="1">
        <v>8</v>
      </c>
      <c r="BP4054" s="1">
        <v>0</v>
      </c>
      <c r="BQ4054" s="1">
        <v>5</v>
      </c>
      <c r="BR4054" s="1">
        <v>5</v>
      </c>
      <c r="BS4054" s="1">
        <v>5</v>
      </c>
      <c r="BT4054" s="1">
        <v>5</v>
      </c>
      <c r="BU4054" s="1" t="str">
        <f>"6:00 AM"</f>
        <v>6:00 AM</v>
      </c>
      <c r="BV4054" s="1" t="str">
        <f>"11:00 AM"</f>
        <v>11:00 AM</v>
      </c>
      <c r="BW4054" s="1" t="s">
        <v>193</v>
      </c>
      <c r="BX4054" s="1">
        <v>0</v>
      </c>
      <c r="BY4054" s="1">
        <v>24</v>
      </c>
      <c r="BZ4054" s="1" t="s">
        <v>112</v>
      </c>
      <c r="CA4054" s="1">
        <v>0</v>
      </c>
      <c r="CB4054" s="1" t="s">
        <v>230</v>
      </c>
      <c r="CC4054" s="1" t="s">
        <v>2627</v>
      </c>
      <c r="CD4054" s="1" t="s">
        <v>167</v>
      </c>
      <c r="CE4054" s="1" t="s">
        <v>818</v>
      </c>
      <c r="CF4054" s="1" t="s">
        <v>117</v>
      </c>
      <c r="CG4054" s="1">
        <v>96950</v>
      </c>
      <c r="CH4054" s="3">
        <v>14.85</v>
      </c>
      <c r="CI4054" s="3">
        <v>14.85</v>
      </c>
      <c r="CJ4054" s="3">
        <v>22.28</v>
      </c>
      <c r="CK4054" s="3">
        <v>22.28</v>
      </c>
      <c r="CL4054" s="1" t="s">
        <v>137</v>
      </c>
      <c r="CM4054" s="1" t="s">
        <v>138</v>
      </c>
      <c r="CN4054" s="1" t="s">
        <v>139</v>
      </c>
      <c r="CP4054" s="1" t="s">
        <v>112</v>
      </c>
      <c r="CQ4054" s="1" t="s">
        <v>111</v>
      </c>
      <c r="CR4054" s="1" t="s">
        <v>112</v>
      </c>
      <c r="CS4054" s="1" t="s">
        <v>111</v>
      </c>
      <c r="CT4054" s="1" t="s">
        <v>138</v>
      </c>
      <c r="CU4054" s="1" t="s">
        <v>111</v>
      </c>
      <c r="CV4054" s="1" t="s">
        <v>138</v>
      </c>
      <c r="CW4054" s="1" t="s">
        <v>2632</v>
      </c>
      <c r="CX4054" s="1">
        <v>16702351231</v>
      </c>
      <c r="CY4054" s="1" t="s">
        <v>2629</v>
      </c>
      <c r="CZ4054" s="1" t="s">
        <v>138</v>
      </c>
      <c r="DA4054" s="1" t="s">
        <v>111</v>
      </c>
      <c r="DB4054" s="1" t="s">
        <v>112</v>
      </c>
    </row>
    <row r="4055" spans="1:111" ht="15.6" customHeight="1" x14ac:dyDescent="0.25">
      <c r="A4055" s="1" t="s">
        <v>11089</v>
      </c>
      <c r="B4055" s="1" t="s">
        <v>142</v>
      </c>
      <c r="C4055" s="2">
        <v>44379.105605439814</v>
      </c>
      <c r="D4055" s="2">
        <v>44413</v>
      </c>
      <c r="E4055" s="1" t="s">
        <v>180</v>
      </c>
      <c r="G4055" s="1" t="s">
        <v>112</v>
      </c>
      <c r="H4055" s="1" t="s">
        <v>112</v>
      </c>
      <c r="I4055" s="1" t="s">
        <v>112</v>
      </c>
      <c r="J4055" s="1" t="s">
        <v>11090</v>
      </c>
      <c r="L4055" s="1" t="s">
        <v>11091</v>
      </c>
      <c r="N4055" s="1" t="s">
        <v>167</v>
      </c>
      <c r="O4055" s="1" t="s">
        <v>117</v>
      </c>
      <c r="P4055" s="9">
        <v>96950</v>
      </c>
      <c r="Q4055" s="1" t="s">
        <v>118</v>
      </c>
      <c r="S4055" s="1">
        <v>16704831971</v>
      </c>
      <c r="U4055" s="1">
        <v>531110</v>
      </c>
      <c r="V4055" s="1" t="s">
        <v>119</v>
      </c>
      <c r="X4055" s="1" t="s">
        <v>11092</v>
      </c>
      <c r="Y4055" s="1" t="s">
        <v>4652</v>
      </c>
      <c r="Z4055" s="1" t="s">
        <v>402</v>
      </c>
      <c r="AA4055" s="1" t="s">
        <v>2091</v>
      </c>
      <c r="AB4055" s="1" t="s">
        <v>11093</v>
      </c>
      <c r="AD4055" s="1" t="s">
        <v>879</v>
      </c>
      <c r="AE4055" s="1" t="s">
        <v>117</v>
      </c>
      <c r="AF4055" s="9">
        <v>96950</v>
      </c>
      <c r="AG4055" s="1" t="s">
        <v>118</v>
      </c>
      <c r="AI4055" s="1">
        <v>16704831971</v>
      </c>
      <c r="AK4055" s="1" t="s">
        <v>4655</v>
      </c>
      <c r="BC4055" s="1" t="str">
        <f>"27-1024.00"</f>
        <v>27-1024.00</v>
      </c>
      <c r="BD4055" s="1" t="s">
        <v>3137</v>
      </c>
      <c r="BE4055" s="1" t="s">
        <v>11094</v>
      </c>
      <c r="BF4055" s="1" t="s">
        <v>11095</v>
      </c>
      <c r="BG4055" s="1">
        <v>1</v>
      </c>
      <c r="BI4055" s="2">
        <v>44470</v>
      </c>
      <c r="BJ4055" s="2">
        <v>44834</v>
      </c>
      <c r="BM4055" s="1">
        <v>35</v>
      </c>
      <c r="BN4055" s="1">
        <v>0</v>
      </c>
      <c r="BO4055" s="1">
        <v>7</v>
      </c>
      <c r="BP4055" s="1">
        <v>7</v>
      </c>
      <c r="BQ4055" s="1">
        <v>7</v>
      </c>
      <c r="BR4055" s="1">
        <v>7</v>
      </c>
      <c r="BS4055" s="1">
        <v>7</v>
      </c>
      <c r="BT4055" s="1">
        <v>0</v>
      </c>
      <c r="BU4055" s="1" t="str">
        <f>"9:00 AM"</f>
        <v>9:00 AM</v>
      </c>
      <c r="BV4055" s="1" t="str">
        <f>"6:00 PM"</f>
        <v>6:00 PM</v>
      </c>
      <c r="BW4055" s="1" t="s">
        <v>193</v>
      </c>
      <c r="BX4055" s="1">
        <v>0</v>
      </c>
      <c r="BY4055" s="1">
        <v>36</v>
      </c>
      <c r="BZ4055" s="1" t="s">
        <v>112</v>
      </c>
      <c r="CB4055" s="1" t="s">
        <v>11096</v>
      </c>
      <c r="CC4055" s="1" t="s">
        <v>11097</v>
      </c>
      <c r="CE4055" s="1" t="s">
        <v>11098</v>
      </c>
      <c r="CF4055" s="1" t="s">
        <v>117</v>
      </c>
      <c r="CG4055" s="1">
        <v>96950</v>
      </c>
      <c r="CH4055" s="3">
        <v>8.93</v>
      </c>
      <c r="CI4055" s="3">
        <v>8.93</v>
      </c>
      <c r="CJ4055" s="3">
        <v>13.4</v>
      </c>
      <c r="CK4055" s="3">
        <v>13.4</v>
      </c>
      <c r="CL4055" s="1" t="s">
        <v>137</v>
      </c>
      <c r="CM4055" s="1" t="s">
        <v>331</v>
      </c>
      <c r="CN4055" s="1" t="s">
        <v>139</v>
      </c>
      <c r="CP4055" s="1" t="s">
        <v>112</v>
      </c>
      <c r="CQ4055" s="1" t="s">
        <v>111</v>
      </c>
      <c r="CR4055" s="1" t="s">
        <v>112</v>
      </c>
      <c r="CS4055" s="1" t="s">
        <v>111</v>
      </c>
      <c r="CT4055" s="1" t="s">
        <v>138</v>
      </c>
      <c r="CU4055" s="1" t="s">
        <v>111</v>
      </c>
      <c r="CV4055" s="1" t="s">
        <v>138</v>
      </c>
      <c r="CW4055" s="1" t="s">
        <v>11099</v>
      </c>
      <c r="CX4055" s="1">
        <v>16704831971</v>
      </c>
      <c r="CY4055" s="1" t="s">
        <v>4655</v>
      </c>
      <c r="CZ4055" s="1" t="s">
        <v>138</v>
      </c>
      <c r="DA4055" s="1" t="s">
        <v>111</v>
      </c>
      <c r="DB4055" s="1" t="s">
        <v>112</v>
      </c>
      <c r="DC4055" s="1" t="s">
        <v>4652</v>
      </c>
      <c r="DD4055" s="1" t="s">
        <v>11092</v>
      </c>
      <c r="DF4055" s="1" t="s">
        <v>11100</v>
      </c>
      <c r="DG4055" s="1" t="s">
        <v>4655</v>
      </c>
    </row>
    <row r="4056" spans="1:111" ht="15.6" customHeight="1" x14ac:dyDescent="0.25">
      <c r="A4056" s="1" t="s">
        <v>11207</v>
      </c>
      <c r="B4056" s="1" t="s">
        <v>142</v>
      </c>
      <c r="C4056" s="2">
        <v>44336.107313310182</v>
      </c>
      <c r="D4056" s="2">
        <v>44389</v>
      </c>
      <c r="E4056" s="1" t="s">
        <v>110</v>
      </c>
      <c r="F4056" s="2">
        <v>44468.833333333336</v>
      </c>
      <c r="G4056" s="1" t="s">
        <v>112</v>
      </c>
      <c r="H4056" s="1" t="s">
        <v>112</v>
      </c>
      <c r="I4056" s="1" t="s">
        <v>112</v>
      </c>
      <c r="J4056" s="1" t="s">
        <v>1095</v>
      </c>
      <c r="K4056" s="1" t="s">
        <v>1096</v>
      </c>
      <c r="L4056" s="1" t="s">
        <v>410</v>
      </c>
      <c r="N4056" s="1" t="s">
        <v>167</v>
      </c>
      <c r="O4056" s="1" t="s">
        <v>117</v>
      </c>
      <c r="P4056" s="9">
        <v>96950</v>
      </c>
      <c r="Q4056" s="1" t="s">
        <v>118</v>
      </c>
      <c r="S4056" s="1">
        <v>16702336927</v>
      </c>
      <c r="U4056" s="1">
        <v>561320</v>
      </c>
      <c r="V4056" s="1" t="s">
        <v>119</v>
      </c>
      <c r="X4056" s="1" t="s">
        <v>1097</v>
      </c>
      <c r="Y4056" s="1" t="s">
        <v>1098</v>
      </c>
      <c r="Z4056" s="1" t="s">
        <v>1099</v>
      </c>
      <c r="AA4056" s="1" t="s">
        <v>245</v>
      </c>
      <c r="AB4056" s="1" t="s">
        <v>1100</v>
      </c>
      <c r="AD4056" s="1" t="s">
        <v>116</v>
      </c>
      <c r="AE4056" s="1" t="s">
        <v>117</v>
      </c>
      <c r="AF4056" s="9">
        <v>96950</v>
      </c>
      <c r="AG4056" s="1" t="s">
        <v>118</v>
      </c>
      <c r="AI4056" s="1">
        <v>16702336927</v>
      </c>
      <c r="AK4056" s="1" t="s">
        <v>1101</v>
      </c>
      <c r="BC4056" s="1" t="str">
        <f>"37-2011.00"</f>
        <v>37-2011.00</v>
      </c>
      <c r="BD4056" s="1" t="s">
        <v>676</v>
      </c>
      <c r="BE4056" s="1" t="s">
        <v>1102</v>
      </c>
      <c r="BF4056" s="1" t="s">
        <v>1103</v>
      </c>
      <c r="BG4056" s="1">
        <v>2</v>
      </c>
      <c r="BI4056" s="2">
        <v>44470</v>
      </c>
      <c r="BJ4056" s="2">
        <v>44834</v>
      </c>
      <c r="BM4056" s="1">
        <v>40</v>
      </c>
      <c r="BN4056" s="1">
        <v>0</v>
      </c>
      <c r="BO4056" s="1">
        <v>8</v>
      </c>
      <c r="BP4056" s="1">
        <v>8</v>
      </c>
      <c r="BQ4056" s="1">
        <v>8</v>
      </c>
      <c r="BR4056" s="1">
        <v>8</v>
      </c>
      <c r="BS4056" s="1">
        <v>8</v>
      </c>
      <c r="BT4056" s="1">
        <v>0</v>
      </c>
      <c r="BU4056" s="1" t="str">
        <f>"7:30 PM"</f>
        <v>7:30 PM</v>
      </c>
      <c r="BV4056" s="1" t="str">
        <f>"4:30 PM"</f>
        <v>4:30 PM</v>
      </c>
      <c r="BW4056" s="1" t="s">
        <v>135</v>
      </c>
      <c r="BX4056" s="1">
        <v>0</v>
      </c>
      <c r="BY4056" s="1">
        <v>3</v>
      </c>
      <c r="BZ4056" s="1" t="s">
        <v>112</v>
      </c>
      <c r="CB4056" s="4" t="s">
        <v>11208</v>
      </c>
      <c r="CC4056" s="1" t="s">
        <v>410</v>
      </c>
      <c r="CE4056" s="1" t="s">
        <v>167</v>
      </c>
      <c r="CF4056" s="1" t="s">
        <v>117</v>
      </c>
      <c r="CG4056" s="1">
        <v>96950</v>
      </c>
      <c r="CH4056" s="3">
        <v>8.0500000000000007</v>
      </c>
      <c r="CI4056" s="3">
        <v>8.0500000000000007</v>
      </c>
      <c r="CJ4056" s="3">
        <v>12.08</v>
      </c>
      <c r="CK4056" s="3">
        <v>12.08</v>
      </c>
      <c r="CL4056" s="1" t="s">
        <v>137</v>
      </c>
      <c r="CN4056" s="1" t="s">
        <v>139</v>
      </c>
      <c r="CP4056" s="1" t="s">
        <v>112</v>
      </c>
      <c r="CQ4056" s="1" t="s">
        <v>111</v>
      </c>
      <c r="CR4056" s="1" t="s">
        <v>112</v>
      </c>
      <c r="CS4056" s="1" t="s">
        <v>111</v>
      </c>
      <c r="CT4056" s="1" t="s">
        <v>138</v>
      </c>
      <c r="CU4056" s="1" t="s">
        <v>111</v>
      </c>
      <c r="CV4056" s="1" t="s">
        <v>138</v>
      </c>
      <c r="CW4056" s="1" t="s">
        <v>411</v>
      </c>
      <c r="CX4056" s="1">
        <v>16702336927</v>
      </c>
      <c r="CY4056" s="1" t="s">
        <v>1101</v>
      </c>
      <c r="CZ4056" s="1" t="s">
        <v>138</v>
      </c>
      <c r="DA4056" s="1" t="s">
        <v>111</v>
      </c>
      <c r="DB4056" s="1" t="s">
        <v>112</v>
      </c>
    </row>
    <row r="4057" spans="1:111" ht="15.6" customHeight="1" x14ac:dyDescent="0.25">
      <c r="A4057" s="1" t="s">
        <v>11241</v>
      </c>
      <c r="B4057" s="1" t="s">
        <v>142</v>
      </c>
      <c r="C4057" s="2">
        <v>44359.169773148147</v>
      </c>
      <c r="D4057" s="2">
        <v>44396</v>
      </c>
      <c r="E4057" s="1" t="s">
        <v>180</v>
      </c>
      <c r="G4057" s="1" t="s">
        <v>112</v>
      </c>
      <c r="H4057" s="1" t="s">
        <v>112</v>
      </c>
      <c r="I4057" s="1" t="s">
        <v>112</v>
      </c>
      <c r="J4057" s="1" t="s">
        <v>999</v>
      </c>
      <c r="L4057" s="1" t="s">
        <v>634</v>
      </c>
      <c r="M4057" s="1" t="s">
        <v>2866</v>
      </c>
      <c r="N4057" s="1" t="s">
        <v>167</v>
      </c>
      <c r="O4057" s="1" t="s">
        <v>117</v>
      </c>
      <c r="P4057" s="9">
        <v>96950</v>
      </c>
      <c r="Q4057" s="1" t="s">
        <v>118</v>
      </c>
      <c r="S4057" s="1">
        <v>16702358722</v>
      </c>
      <c r="U4057" s="1">
        <v>561720</v>
      </c>
      <c r="V4057" s="1" t="s">
        <v>2479</v>
      </c>
      <c r="W4057" s="1" t="s">
        <v>111</v>
      </c>
      <c r="X4057" s="1" t="s">
        <v>636</v>
      </c>
      <c r="Y4057" s="1" t="s">
        <v>637</v>
      </c>
      <c r="Z4057" s="1" t="s">
        <v>2769</v>
      </c>
      <c r="AA4057" s="1" t="s">
        <v>639</v>
      </c>
      <c r="AB4057" s="1" t="s">
        <v>640</v>
      </c>
      <c r="AD4057" s="1" t="s">
        <v>738</v>
      </c>
      <c r="AE4057" s="1" t="s">
        <v>117</v>
      </c>
      <c r="AF4057" s="9">
        <v>96950</v>
      </c>
      <c r="AG4057" s="1" t="s">
        <v>118</v>
      </c>
      <c r="AI4057" s="1">
        <v>16709890917</v>
      </c>
      <c r="AK4057" s="1" t="s">
        <v>641</v>
      </c>
      <c r="BC4057" s="1" t="str">
        <f>"47-2061.00"</f>
        <v>47-2061.00</v>
      </c>
      <c r="BD4057" s="1" t="s">
        <v>1116</v>
      </c>
      <c r="BE4057" s="1" t="s">
        <v>11242</v>
      </c>
      <c r="BF4057" s="1" t="s">
        <v>1262</v>
      </c>
      <c r="BG4057" s="1">
        <v>4</v>
      </c>
      <c r="BI4057" s="2">
        <v>44470</v>
      </c>
      <c r="BJ4057" s="2">
        <v>44834</v>
      </c>
      <c r="BM4057" s="1">
        <v>35</v>
      </c>
      <c r="BN4057" s="1">
        <v>0</v>
      </c>
      <c r="BO4057" s="1">
        <v>7</v>
      </c>
      <c r="BP4057" s="1">
        <v>7</v>
      </c>
      <c r="BQ4057" s="1">
        <v>7</v>
      </c>
      <c r="BR4057" s="1">
        <v>7</v>
      </c>
      <c r="BS4057" s="1">
        <v>7</v>
      </c>
      <c r="BT4057" s="1">
        <v>0</v>
      </c>
      <c r="BU4057" s="1" t="str">
        <f>"9:00 AM"</f>
        <v>9:00 AM</v>
      </c>
      <c r="BV4057" s="1" t="str">
        <f>"5:00 PM"</f>
        <v>5:00 PM</v>
      </c>
      <c r="BW4057" s="1" t="s">
        <v>135</v>
      </c>
      <c r="BX4057" s="1">
        <v>0</v>
      </c>
      <c r="BY4057" s="1">
        <v>12</v>
      </c>
      <c r="BZ4057" s="1" t="s">
        <v>112</v>
      </c>
      <c r="CB4057" s="4" t="s">
        <v>11243</v>
      </c>
      <c r="CC4057" s="1" t="s">
        <v>3582</v>
      </c>
      <c r="CD4057" s="1" t="s">
        <v>2866</v>
      </c>
      <c r="CE4057" s="1" t="s">
        <v>167</v>
      </c>
      <c r="CF4057" s="1" t="s">
        <v>117</v>
      </c>
      <c r="CG4057" s="1">
        <v>96950</v>
      </c>
      <c r="CH4057" s="3">
        <v>8.9700000000000006</v>
      </c>
      <c r="CI4057" s="3">
        <v>8.9700000000000006</v>
      </c>
      <c r="CJ4057" s="3">
        <v>13.46</v>
      </c>
      <c r="CK4057" s="3">
        <v>13.46</v>
      </c>
      <c r="CL4057" s="1" t="s">
        <v>137</v>
      </c>
      <c r="CN4057" s="1" t="s">
        <v>139</v>
      </c>
      <c r="CP4057" s="1" t="s">
        <v>111</v>
      </c>
      <c r="CQ4057" s="1" t="s">
        <v>111</v>
      </c>
      <c r="CR4057" s="1" t="s">
        <v>111</v>
      </c>
      <c r="CS4057" s="1" t="s">
        <v>111</v>
      </c>
      <c r="CT4057" s="1" t="s">
        <v>111</v>
      </c>
      <c r="CU4057" s="1" t="s">
        <v>111</v>
      </c>
      <c r="CV4057" s="1" t="s">
        <v>111</v>
      </c>
      <c r="CW4057" s="1" t="s">
        <v>1004</v>
      </c>
      <c r="CX4057" s="1">
        <v>16709890917</v>
      </c>
      <c r="CY4057" s="1" t="s">
        <v>641</v>
      </c>
      <c r="CZ4057" s="1" t="s">
        <v>645</v>
      </c>
      <c r="DA4057" s="1" t="s">
        <v>111</v>
      </c>
      <c r="DB4057" s="1" t="s">
        <v>111</v>
      </c>
    </row>
    <row r="4058" spans="1:111" ht="15.6" customHeight="1" x14ac:dyDescent="0.25">
      <c r="A4058" s="1" t="s">
        <v>11293</v>
      </c>
      <c r="B4058" s="1" t="s">
        <v>142</v>
      </c>
      <c r="C4058" s="2">
        <v>44384.845360648149</v>
      </c>
      <c r="D4058" s="2">
        <v>44411</v>
      </c>
      <c r="E4058" s="1" t="s">
        <v>180</v>
      </c>
      <c r="G4058" s="1" t="s">
        <v>112</v>
      </c>
      <c r="H4058" s="1" t="s">
        <v>111</v>
      </c>
      <c r="I4058" s="1" t="s">
        <v>112</v>
      </c>
      <c r="J4058" s="1" t="s">
        <v>11294</v>
      </c>
      <c r="K4058" s="1" t="s">
        <v>11295</v>
      </c>
      <c r="L4058" s="1" t="s">
        <v>6866</v>
      </c>
      <c r="M4058" s="1" t="s">
        <v>11296</v>
      </c>
      <c r="N4058" s="1" t="s">
        <v>167</v>
      </c>
      <c r="O4058" s="1" t="s">
        <v>117</v>
      </c>
      <c r="P4058" s="9">
        <v>96950</v>
      </c>
      <c r="Q4058" s="1" t="s">
        <v>118</v>
      </c>
      <c r="R4058" s="1" t="s">
        <v>168</v>
      </c>
      <c r="S4058" s="1">
        <v>16702851997</v>
      </c>
      <c r="U4058" s="1">
        <v>561320</v>
      </c>
      <c r="V4058" s="1" t="s">
        <v>119</v>
      </c>
      <c r="X4058" s="1" t="s">
        <v>11297</v>
      </c>
      <c r="Y4058" s="1" t="s">
        <v>8356</v>
      </c>
      <c r="Z4058" s="1" t="s">
        <v>11298</v>
      </c>
      <c r="AA4058" s="1" t="s">
        <v>11299</v>
      </c>
      <c r="AB4058" s="1" t="s">
        <v>11300</v>
      </c>
      <c r="AC4058" s="1" t="s">
        <v>11301</v>
      </c>
      <c r="AD4058" s="1" t="s">
        <v>167</v>
      </c>
      <c r="AE4058" s="1" t="s">
        <v>117</v>
      </c>
      <c r="AF4058" s="9">
        <v>96950</v>
      </c>
      <c r="AG4058" s="1" t="s">
        <v>118</v>
      </c>
      <c r="AH4058" s="1" t="s">
        <v>168</v>
      </c>
      <c r="AI4058" s="1">
        <v>16702851997</v>
      </c>
      <c r="AK4058" s="1" t="s">
        <v>11302</v>
      </c>
      <c r="BC4058" s="1" t="str">
        <f>"37-2011.00"</f>
        <v>37-2011.00</v>
      </c>
      <c r="BD4058" s="1" t="s">
        <v>676</v>
      </c>
      <c r="BE4058" s="1" t="s">
        <v>11303</v>
      </c>
      <c r="BF4058" s="1" t="s">
        <v>4104</v>
      </c>
      <c r="BG4058" s="1">
        <v>3</v>
      </c>
      <c r="BI4058" s="2">
        <v>44470</v>
      </c>
      <c r="BJ4058" s="2">
        <v>44834</v>
      </c>
      <c r="BM4058" s="1">
        <v>35</v>
      </c>
      <c r="BN4058" s="1">
        <v>0</v>
      </c>
      <c r="BO4058" s="1">
        <v>7</v>
      </c>
      <c r="BP4058" s="1">
        <v>7</v>
      </c>
      <c r="BQ4058" s="1">
        <v>7</v>
      </c>
      <c r="BR4058" s="1">
        <v>7</v>
      </c>
      <c r="BS4058" s="1">
        <v>7</v>
      </c>
      <c r="BT4058" s="1">
        <v>0</v>
      </c>
      <c r="BU4058" s="1" t="str">
        <f>"9:00 AM"</f>
        <v>9:00 AM</v>
      </c>
      <c r="BV4058" s="1" t="str">
        <f>"5:00 PM"</f>
        <v>5:00 PM</v>
      </c>
      <c r="BW4058" s="1" t="s">
        <v>135</v>
      </c>
      <c r="BX4058" s="1">
        <v>0</v>
      </c>
      <c r="BY4058" s="1">
        <v>12</v>
      </c>
      <c r="BZ4058" s="1" t="s">
        <v>112</v>
      </c>
      <c r="CB4058" s="1" t="s">
        <v>11304</v>
      </c>
      <c r="CC4058" s="1" t="s">
        <v>6866</v>
      </c>
      <c r="CE4058" s="1" t="s">
        <v>167</v>
      </c>
      <c r="CF4058" s="1" t="s">
        <v>117</v>
      </c>
      <c r="CG4058" s="1">
        <v>96950</v>
      </c>
      <c r="CH4058" s="3">
        <v>8.0500000000000007</v>
      </c>
      <c r="CI4058" s="3">
        <v>8.0500000000000007</v>
      </c>
      <c r="CJ4058" s="3">
        <v>12.08</v>
      </c>
      <c r="CK4058" s="3">
        <v>12.08</v>
      </c>
      <c r="CL4058" s="1" t="s">
        <v>137</v>
      </c>
      <c r="CM4058" s="1" t="s">
        <v>168</v>
      </c>
      <c r="CN4058" s="1" t="s">
        <v>139</v>
      </c>
      <c r="CP4058" s="1" t="s">
        <v>112</v>
      </c>
      <c r="CQ4058" s="1" t="s">
        <v>111</v>
      </c>
      <c r="CR4058" s="1" t="s">
        <v>112</v>
      </c>
      <c r="CS4058" s="1" t="s">
        <v>111</v>
      </c>
      <c r="CT4058" s="1" t="s">
        <v>138</v>
      </c>
      <c r="CU4058" s="1" t="s">
        <v>111</v>
      </c>
      <c r="CV4058" s="1" t="s">
        <v>138</v>
      </c>
      <c r="CW4058" s="1" t="s">
        <v>11305</v>
      </c>
      <c r="CX4058" s="1">
        <v>16702356454</v>
      </c>
      <c r="CY4058" s="1" t="s">
        <v>11302</v>
      </c>
      <c r="CZ4058" s="1" t="s">
        <v>331</v>
      </c>
      <c r="DA4058" s="1" t="s">
        <v>111</v>
      </c>
      <c r="DB4058" s="1" t="s">
        <v>112</v>
      </c>
    </row>
    <row r="4059" spans="1:111" ht="15.6" customHeight="1" x14ac:dyDescent="0.25">
      <c r="A4059" s="1" t="s">
        <v>11309</v>
      </c>
      <c r="B4059" s="1" t="s">
        <v>142</v>
      </c>
      <c r="C4059" s="2">
        <v>44384.279670949072</v>
      </c>
      <c r="D4059" s="2">
        <v>44446</v>
      </c>
      <c r="E4059" s="1" t="s">
        <v>110</v>
      </c>
      <c r="F4059" s="2">
        <v>44468.833333333336</v>
      </c>
      <c r="G4059" s="1" t="s">
        <v>112</v>
      </c>
      <c r="H4059" s="1" t="s">
        <v>112</v>
      </c>
      <c r="I4059" s="1" t="s">
        <v>112</v>
      </c>
      <c r="J4059" s="1" t="s">
        <v>1742</v>
      </c>
      <c r="L4059" s="1" t="s">
        <v>1743</v>
      </c>
      <c r="M4059" s="1" t="s">
        <v>11310</v>
      </c>
      <c r="N4059" s="1" t="s">
        <v>116</v>
      </c>
      <c r="O4059" s="1" t="s">
        <v>117</v>
      </c>
      <c r="P4059" s="9">
        <v>96950</v>
      </c>
      <c r="Q4059" s="1" t="s">
        <v>118</v>
      </c>
      <c r="S4059" s="1">
        <v>16702346647</v>
      </c>
      <c r="U4059" s="1">
        <v>624410</v>
      </c>
      <c r="V4059" s="1" t="s">
        <v>119</v>
      </c>
      <c r="X4059" s="1" t="s">
        <v>1745</v>
      </c>
      <c r="Y4059" s="1" t="s">
        <v>1746</v>
      </c>
      <c r="Z4059" s="1" t="s">
        <v>972</v>
      </c>
      <c r="AA4059" s="1" t="s">
        <v>245</v>
      </c>
      <c r="AB4059" s="1" t="s">
        <v>1743</v>
      </c>
      <c r="AC4059" s="1" t="s">
        <v>11310</v>
      </c>
      <c r="AD4059" s="1" t="s">
        <v>116</v>
      </c>
      <c r="AE4059" s="1" t="s">
        <v>117</v>
      </c>
      <c r="AF4059" s="9">
        <v>96950</v>
      </c>
      <c r="AG4059" s="1" t="s">
        <v>118</v>
      </c>
      <c r="AI4059" s="1">
        <v>16702346647</v>
      </c>
      <c r="AK4059" s="1" t="s">
        <v>1748</v>
      </c>
      <c r="BC4059" s="1" t="str">
        <f>"25-9041.00"</f>
        <v>25-9041.00</v>
      </c>
      <c r="BD4059" s="1" t="s">
        <v>6466</v>
      </c>
      <c r="BE4059" s="1" t="s">
        <v>11311</v>
      </c>
      <c r="BF4059" s="1" t="s">
        <v>11312</v>
      </c>
      <c r="BG4059" s="1">
        <v>4</v>
      </c>
      <c r="BI4059" s="2">
        <v>44470</v>
      </c>
      <c r="BJ4059" s="2">
        <v>44834</v>
      </c>
      <c r="BM4059" s="1">
        <v>35</v>
      </c>
      <c r="BN4059" s="1">
        <v>0</v>
      </c>
      <c r="BO4059" s="1">
        <v>7</v>
      </c>
      <c r="BP4059" s="1">
        <v>7</v>
      </c>
      <c r="BQ4059" s="1">
        <v>7</v>
      </c>
      <c r="BR4059" s="1">
        <v>7</v>
      </c>
      <c r="BS4059" s="1">
        <v>7</v>
      </c>
      <c r="BT4059" s="1">
        <v>0</v>
      </c>
      <c r="BU4059" s="1" t="str">
        <f>"8:00 AM"</f>
        <v>8:00 AM</v>
      </c>
      <c r="BV4059" s="1" t="str">
        <f>"4:00 PM"</f>
        <v>4:00 PM</v>
      </c>
      <c r="BW4059" s="1" t="s">
        <v>392</v>
      </c>
      <c r="BX4059" s="1">
        <v>6</v>
      </c>
      <c r="BY4059" s="1">
        <v>12</v>
      </c>
      <c r="BZ4059" s="1" t="s">
        <v>112</v>
      </c>
      <c r="CB4059" s="1" t="s">
        <v>11313</v>
      </c>
      <c r="CC4059" s="1" t="s">
        <v>11314</v>
      </c>
      <c r="CD4059" s="1" t="s">
        <v>1743</v>
      </c>
      <c r="CE4059" s="1" t="s">
        <v>116</v>
      </c>
      <c r="CF4059" s="1" t="s">
        <v>117</v>
      </c>
      <c r="CG4059" s="1">
        <v>96950</v>
      </c>
      <c r="CH4059" s="3">
        <v>15.69</v>
      </c>
      <c r="CI4059" s="3">
        <v>15.69</v>
      </c>
      <c r="CJ4059" s="3">
        <v>23.54</v>
      </c>
      <c r="CK4059" s="3">
        <v>23.54</v>
      </c>
      <c r="CL4059" s="1" t="s">
        <v>137</v>
      </c>
      <c r="CM4059" s="1" t="s">
        <v>138</v>
      </c>
      <c r="CN4059" s="1" t="s">
        <v>139</v>
      </c>
      <c r="CP4059" s="1" t="s">
        <v>112</v>
      </c>
      <c r="CQ4059" s="1" t="s">
        <v>111</v>
      </c>
      <c r="CR4059" s="1" t="s">
        <v>112</v>
      </c>
      <c r="CS4059" s="1" t="s">
        <v>111</v>
      </c>
      <c r="CT4059" s="1" t="s">
        <v>111</v>
      </c>
      <c r="CU4059" s="1" t="s">
        <v>111</v>
      </c>
      <c r="CV4059" s="1" t="s">
        <v>138</v>
      </c>
      <c r="CW4059" s="1" t="s">
        <v>138</v>
      </c>
      <c r="CX4059" s="1">
        <v>16702346647</v>
      </c>
      <c r="CY4059" s="1" t="s">
        <v>1748</v>
      </c>
      <c r="CZ4059" s="1" t="s">
        <v>138</v>
      </c>
      <c r="DA4059" s="1" t="s">
        <v>111</v>
      </c>
      <c r="DB4059" s="1" t="s">
        <v>112</v>
      </c>
    </row>
    <row r="4060" spans="1:111" ht="15.6" customHeight="1" x14ac:dyDescent="0.25">
      <c r="A4060" s="1" t="s">
        <v>11349</v>
      </c>
      <c r="B4060" s="1" t="s">
        <v>142</v>
      </c>
      <c r="C4060" s="2">
        <v>44403.871904861109</v>
      </c>
      <c r="D4060" s="2">
        <v>44456</v>
      </c>
      <c r="E4060" s="1" t="s">
        <v>110</v>
      </c>
      <c r="F4060" s="2">
        <v>44468.833333333336</v>
      </c>
      <c r="G4060" s="1" t="s">
        <v>112</v>
      </c>
      <c r="H4060" s="1" t="s">
        <v>112</v>
      </c>
      <c r="I4060" s="1" t="s">
        <v>112</v>
      </c>
      <c r="J4060" s="1" t="s">
        <v>11350</v>
      </c>
      <c r="K4060" s="1" t="s">
        <v>138</v>
      </c>
      <c r="L4060" s="1" t="s">
        <v>11351</v>
      </c>
      <c r="N4060" s="1" t="s">
        <v>167</v>
      </c>
      <c r="O4060" s="1" t="s">
        <v>117</v>
      </c>
      <c r="P4060" s="9">
        <v>96950</v>
      </c>
      <c r="Q4060" s="1" t="s">
        <v>118</v>
      </c>
      <c r="S4060" s="1">
        <v>16702354000</v>
      </c>
      <c r="U4060" s="1">
        <v>48819</v>
      </c>
      <c r="V4060" s="1" t="s">
        <v>119</v>
      </c>
      <c r="X4060" s="1" t="s">
        <v>11352</v>
      </c>
      <c r="Y4060" s="1" t="s">
        <v>1786</v>
      </c>
      <c r="Z4060" s="1" t="s">
        <v>11353</v>
      </c>
      <c r="AA4060" s="1" t="s">
        <v>245</v>
      </c>
      <c r="AB4060" s="1" t="s">
        <v>11351</v>
      </c>
      <c r="AC4060" s="1" t="s">
        <v>719</v>
      </c>
      <c r="AD4060" s="1" t="s">
        <v>167</v>
      </c>
      <c r="AE4060" s="1" t="s">
        <v>117</v>
      </c>
      <c r="AF4060" s="9">
        <v>96950</v>
      </c>
      <c r="AG4060" s="1" t="s">
        <v>118</v>
      </c>
      <c r="AI4060" s="1">
        <v>16702354000</v>
      </c>
      <c r="AK4060" s="1" t="s">
        <v>11354</v>
      </c>
      <c r="BC4060" s="1" t="str">
        <f>"33-9032.00"</f>
        <v>33-9032.00</v>
      </c>
      <c r="BD4060" s="1" t="s">
        <v>1360</v>
      </c>
      <c r="BE4060" s="1" t="s">
        <v>11355</v>
      </c>
      <c r="BF4060" s="1" t="s">
        <v>11356</v>
      </c>
      <c r="BG4060" s="1">
        <v>1</v>
      </c>
      <c r="BI4060" s="2">
        <v>44470</v>
      </c>
      <c r="BJ4060" s="2">
        <v>44834</v>
      </c>
      <c r="BM4060" s="1">
        <v>35</v>
      </c>
      <c r="BN4060" s="1">
        <v>6</v>
      </c>
      <c r="BO4060" s="1">
        <v>6</v>
      </c>
      <c r="BP4060" s="1">
        <v>6</v>
      </c>
      <c r="BQ4060" s="1">
        <v>6</v>
      </c>
      <c r="BR4060" s="1">
        <v>6</v>
      </c>
      <c r="BS4060" s="1">
        <v>5</v>
      </c>
      <c r="BT4060" s="1">
        <v>0</v>
      </c>
      <c r="BU4060" s="1" t="str">
        <f>"11:30 PM"</f>
        <v>11:30 PM</v>
      </c>
      <c r="BV4060" s="1" t="str">
        <f>"5:30 AM"</f>
        <v>5:30 AM</v>
      </c>
      <c r="BW4060" s="1" t="s">
        <v>135</v>
      </c>
      <c r="BX4060" s="1">
        <v>0</v>
      </c>
      <c r="BY4060" s="1">
        <v>12</v>
      </c>
      <c r="BZ4060" s="1" t="s">
        <v>112</v>
      </c>
      <c r="CB4060" s="1" t="s">
        <v>138</v>
      </c>
      <c r="CC4060" s="1" t="s">
        <v>6725</v>
      </c>
      <c r="CD4060" s="1" t="s">
        <v>138</v>
      </c>
      <c r="CE4060" s="1" t="s">
        <v>116</v>
      </c>
      <c r="CF4060" s="1" t="s">
        <v>117</v>
      </c>
      <c r="CG4060" s="1">
        <v>96950</v>
      </c>
      <c r="CH4060" s="3">
        <v>7.7</v>
      </c>
      <c r="CI4060" s="3">
        <v>7.7</v>
      </c>
      <c r="CJ4060" s="3">
        <v>11.55</v>
      </c>
      <c r="CK4060" s="3">
        <v>11.55</v>
      </c>
      <c r="CL4060" s="1" t="s">
        <v>137</v>
      </c>
      <c r="CN4060" s="1" t="s">
        <v>139</v>
      </c>
      <c r="CP4060" s="1" t="s">
        <v>112</v>
      </c>
      <c r="CQ4060" s="1" t="s">
        <v>111</v>
      </c>
      <c r="CR4060" s="1" t="s">
        <v>112</v>
      </c>
      <c r="CS4060" s="1" t="s">
        <v>111</v>
      </c>
      <c r="CT4060" s="1" t="s">
        <v>138</v>
      </c>
      <c r="CU4060" s="1" t="s">
        <v>111</v>
      </c>
      <c r="CV4060" s="1" t="s">
        <v>138</v>
      </c>
      <c r="CW4060" s="1" t="s">
        <v>11357</v>
      </c>
      <c r="CX4060" s="1">
        <v>16702354000</v>
      </c>
      <c r="CY4060" s="1" t="s">
        <v>11354</v>
      </c>
      <c r="CZ4060" s="1" t="s">
        <v>138</v>
      </c>
      <c r="DA4060" s="1" t="s">
        <v>111</v>
      </c>
      <c r="DB4060" s="1" t="s">
        <v>112</v>
      </c>
      <c r="DC4060" s="1" t="s">
        <v>719</v>
      </c>
    </row>
    <row r="4061" spans="1:111" ht="15.6" customHeight="1" x14ac:dyDescent="0.25">
      <c r="A4061" s="1" t="s">
        <v>11468</v>
      </c>
      <c r="B4061" s="1" t="s">
        <v>142</v>
      </c>
      <c r="C4061" s="2">
        <v>44036.181725462964</v>
      </c>
      <c r="D4061" s="2">
        <v>44110</v>
      </c>
      <c r="E4061" s="1" t="s">
        <v>110</v>
      </c>
      <c r="F4061" s="2">
        <v>44103.833333333336</v>
      </c>
      <c r="G4061" s="1" t="s">
        <v>111</v>
      </c>
      <c r="H4061" s="1" t="s">
        <v>112</v>
      </c>
      <c r="I4061" s="1" t="s">
        <v>112</v>
      </c>
      <c r="J4061" s="1" t="s">
        <v>4599</v>
      </c>
      <c r="K4061" s="1" t="s">
        <v>4600</v>
      </c>
      <c r="L4061" s="1" t="s">
        <v>397</v>
      </c>
      <c r="M4061" s="1" t="s">
        <v>1130</v>
      </c>
      <c r="N4061" s="1" t="s">
        <v>167</v>
      </c>
      <c r="O4061" s="1" t="s">
        <v>117</v>
      </c>
      <c r="P4061" s="9">
        <v>96950</v>
      </c>
      <c r="Q4061" s="1" t="s">
        <v>118</v>
      </c>
      <c r="R4061" s="1" t="s">
        <v>117</v>
      </c>
      <c r="S4061" s="1">
        <v>16702341989</v>
      </c>
      <c r="U4061" s="1">
        <v>44314</v>
      </c>
      <c r="V4061" s="1" t="s">
        <v>119</v>
      </c>
      <c r="X4061" s="1" t="s">
        <v>4601</v>
      </c>
      <c r="Y4061" s="1" t="s">
        <v>4602</v>
      </c>
      <c r="AA4061" s="1" t="s">
        <v>461</v>
      </c>
      <c r="AB4061" s="1" t="s">
        <v>397</v>
      </c>
      <c r="AC4061" s="1" t="s">
        <v>1130</v>
      </c>
      <c r="AD4061" s="1" t="s">
        <v>116</v>
      </c>
      <c r="AE4061" s="1" t="s">
        <v>117</v>
      </c>
      <c r="AF4061" s="9">
        <v>96950</v>
      </c>
      <c r="AG4061" s="1" t="s">
        <v>118</v>
      </c>
      <c r="AH4061" s="1" t="s">
        <v>117</v>
      </c>
      <c r="AI4061" s="1">
        <v>16709891999</v>
      </c>
      <c r="AK4061" s="1" t="s">
        <v>4603</v>
      </c>
      <c r="BC4061" s="1" t="str">
        <f>"11-2022.00"</f>
        <v>11-2022.00</v>
      </c>
      <c r="BD4061" s="1" t="s">
        <v>1013</v>
      </c>
      <c r="BE4061" s="1" t="s">
        <v>11469</v>
      </c>
      <c r="BF4061" s="1" t="s">
        <v>1015</v>
      </c>
      <c r="BG4061" s="1">
        <v>1</v>
      </c>
      <c r="BI4061" s="2">
        <v>44105</v>
      </c>
      <c r="BJ4061" s="2">
        <v>45199</v>
      </c>
      <c r="BM4061" s="1">
        <v>40</v>
      </c>
      <c r="BN4061" s="1">
        <v>0</v>
      </c>
      <c r="BO4061" s="1">
        <v>8</v>
      </c>
      <c r="BP4061" s="1">
        <v>8</v>
      </c>
      <c r="BQ4061" s="1">
        <v>8</v>
      </c>
      <c r="BR4061" s="1">
        <v>8</v>
      </c>
      <c r="BS4061" s="1">
        <v>8</v>
      </c>
      <c r="BT4061" s="1">
        <v>0</v>
      </c>
      <c r="BU4061" s="1" t="str">
        <f>"9:00 AM"</f>
        <v>9:00 AM</v>
      </c>
      <c r="BV4061" s="1" t="str">
        <f>"5:00 PM"</f>
        <v>5:00 PM</v>
      </c>
      <c r="BW4061" s="1" t="s">
        <v>135</v>
      </c>
      <c r="BX4061" s="1">
        <v>0</v>
      </c>
      <c r="BY4061" s="1">
        <v>48</v>
      </c>
      <c r="BZ4061" s="1" t="s">
        <v>111</v>
      </c>
      <c r="CA4061" s="1">
        <v>1</v>
      </c>
      <c r="CB4061" s="1" t="s">
        <v>11470</v>
      </c>
      <c r="CC4061" s="1" t="s">
        <v>3959</v>
      </c>
      <c r="CD4061" s="1" t="s">
        <v>4607</v>
      </c>
      <c r="CE4061" s="1" t="s">
        <v>116</v>
      </c>
      <c r="CF4061" s="1" t="s">
        <v>117</v>
      </c>
      <c r="CG4061" s="1">
        <v>96950</v>
      </c>
      <c r="CH4061" s="3">
        <v>14.44</v>
      </c>
      <c r="CI4061" s="3">
        <v>14.44</v>
      </c>
      <c r="CJ4061" s="3">
        <v>21.66</v>
      </c>
      <c r="CK4061" s="3">
        <v>21.66</v>
      </c>
      <c r="CL4061" s="1" t="s">
        <v>137</v>
      </c>
      <c r="CN4061" s="1" t="s">
        <v>139</v>
      </c>
      <c r="CP4061" s="1" t="s">
        <v>112</v>
      </c>
      <c r="CQ4061" s="1" t="s">
        <v>111</v>
      </c>
      <c r="CR4061" s="1" t="s">
        <v>112</v>
      </c>
      <c r="CS4061" s="1" t="s">
        <v>111</v>
      </c>
      <c r="CT4061" s="1" t="s">
        <v>138</v>
      </c>
      <c r="CU4061" s="1" t="s">
        <v>111</v>
      </c>
      <c r="CV4061" s="1" t="s">
        <v>138</v>
      </c>
      <c r="CW4061" s="1" t="s">
        <v>4608</v>
      </c>
      <c r="CX4061" s="1">
        <v>16702341989</v>
      </c>
      <c r="CY4061" s="1" t="s">
        <v>4603</v>
      </c>
      <c r="CZ4061" s="1" t="s">
        <v>138</v>
      </c>
      <c r="DA4061" s="1" t="s">
        <v>111</v>
      </c>
      <c r="DB4061" s="1" t="s">
        <v>112</v>
      </c>
    </row>
    <row r="4062" spans="1:111" ht="15.6" customHeight="1" x14ac:dyDescent="0.25">
      <c r="A4062" s="1" t="s">
        <v>11575</v>
      </c>
      <c r="B4062" s="1" t="s">
        <v>142</v>
      </c>
      <c r="C4062" s="2">
        <v>44153.839167824073</v>
      </c>
      <c r="D4062" s="2">
        <v>44209</v>
      </c>
      <c r="E4062" s="1" t="s">
        <v>180</v>
      </c>
      <c r="G4062" s="1" t="s">
        <v>111</v>
      </c>
      <c r="H4062" s="1" t="s">
        <v>112</v>
      </c>
      <c r="I4062" s="1" t="s">
        <v>112</v>
      </c>
      <c r="J4062" s="1" t="s">
        <v>11576</v>
      </c>
      <c r="L4062" s="1" t="s">
        <v>11577</v>
      </c>
      <c r="M4062" s="1" t="s">
        <v>11578</v>
      </c>
      <c r="N4062" s="1" t="s">
        <v>6066</v>
      </c>
      <c r="O4062" s="1" t="s">
        <v>117</v>
      </c>
      <c r="P4062" s="9">
        <v>96950</v>
      </c>
      <c r="Q4062" s="1" t="s">
        <v>118</v>
      </c>
      <c r="R4062" s="1" t="s">
        <v>719</v>
      </c>
      <c r="S4062" s="1">
        <v>16703238882</v>
      </c>
      <c r="U4062" s="1">
        <v>424410</v>
      </c>
      <c r="V4062" s="1" t="s">
        <v>119</v>
      </c>
      <c r="X4062" s="1" t="s">
        <v>11579</v>
      </c>
      <c r="Y4062" s="1" t="s">
        <v>7321</v>
      </c>
      <c r="Z4062" s="1" t="s">
        <v>2748</v>
      </c>
      <c r="AA4062" s="1" t="s">
        <v>245</v>
      </c>
      <c r="AB4062" s="1" t="s">
        <v>11577</v>
      </c>
      <c r="AC4062" s="1" t="s">
        <v>11580</v>
      </c>
      <c r="AD4062" s="1" t="s">
        <v>6066</v>
      </c>
      <c r="AE4062" s="1" t="s">
        <v>117</v>
      </c>
      <c r="AF4062" s="9">
        <v>96950</v>
      </c>
      <c r="AG4062" s="1" t="s">
        <v>118</v>
      </c>
      <c r="AH4062" s="1" t="s">
        <v>719</v>
      </c>
      <c r="AI4062" s="1">
        <v>16703238882</v>
      </c>
      <c r="AK4062" s="1" t="s">
        <v>11581</v>
      </c>
      <c r="BC4062" s="1" t="str">
        <f>"41-2031.00"</f>
        <v>41-2031.00</v>
      </c>
      <c r="BD4062" s="1" t="s">
        <v>743</v>
      </c>
      <c r="BE4062" s="1" t="s">
        <v>11582</v>
      </c>
      <c r="BF4062" s="1" t="s">
        <v>11583</v>
      </c>
      <c r="BG4062" s="1">
        <v>2</v>
      </c>
      <c r="BI4062" s="2">
        <v>44200</v>
      </c>
      <c r="BJ4062" s="2">
        <v>45294</v>
      </c>
      <c r="BM4062" s="1">
        <v>35</v>
      </c>
      <c r="BN4062" s="1">
        <v>0</v>
      </c>
      <c r="BO4062" s="1">
        <v>7</v>
      </c>
      <c r="BP4062" s="1">
        <v>7</v>
      </c>
      <c r="BQ4062" s="1">
        <v>7</v>
      </c>
      <c r="BR4062" s="1">
        <v>7</v>
      </c>
      <c r="BS4062" s="1">
        <v>7</v>
      </c>
      <c r="BT4062" s="1">
        <v>0</v>
      </c>
      <c r="BU4062" s="1" t="str">
        <f>"8:00 AM"</f>
        <v>8:00 AM</v>
      </c>
      <c r="BV4062" s="1" t="str">
        <f>"4:00 PM"</f>
        <v>4:00 PM</v>
      </c>
      <c r="BW4062" s="1" t="s">
        <v>135</v>
      </c>
      <c r="BX4062" s="1">
        <v>0</v>
      </c>
      <c r="BY4062" s="1">
        <v>12</v>
      </c>
      <c r="BZ4062" s="1" t="s">
        <v>112</v>
      </c>
      <c r="CA4062" s="1">
        <v>0</v>
      </c>
      <c r="CB4062" s="1" t="s">
        <v>11584</v>
      </c>
      <c r="CC4062" s="1" t="s">
        <v>11577</v>
      </c>
      <c r="CD4062" s="1" t="s">
        <v>11580</v>
      </c>
      <c r="CE4062" s="1" t="s">
        <v>6066</v>
      </c>
      <c r="CF4062" s="1" t="s">
        <v>117</v>
      </c>
      <c r="CG4062" s="1">
        <v>96950</v>
      </c>
      <c r="CH4062" s="3">
        <v>8.7100000000000009</v>
      </c>
      <c r="CI4062" s="3">
        <v>8.7100000000000009</v>
      </c>
      <c r="CJ4062" s="3">
        <v>13.06</v>
      </c>
      <c r="CK4062" s="3">
        <v>13.06</v>
      </c>
      <c r="CL4062" s="1" t="s">
        <v>137</v>
      </c>
      <c r="CM4062" s="1" t="s">
        <v>138</v>
      </c>
      <c r="CN4062" s="1" t="s">
        <v>139</v>
      </c>
      <c r="CP4062" s="1" t="s">
        <v>112</v>
      </c>
      <c r="CQ4062" s="1" t="s">
        <v>111</v>
      </c>
      <c r="CR4062" s="1" t="s">
        <v>112</v>
      </c>
      <c r="CS4062" s="1" t="s">
        <v>111</v>
      </c>
      <c r="CT4062" s="1" t="s">
        <v>138</v>
      </c>
      <c r="CU4062" s="1" t="s">
        <v>111</v>
      </c>
      <c r="CV4062" s="1" t="s">
        <v>138</v>
      </c>
      <c r="CW4062" s="1" t="s">
        <v>138</v>
      </c>
      <c r="CX4062" s="1">
        <v>16703238882</v>
      </c>
      <c r="CY4062" s="1" t="s">
        <v>11581</v>
      </c>
      <c r="CZ4062" s="1" t="s">
        <v>11585</v>
      </c>
      <c r="DA4062" s="1" t="s">
        <v>111</v>
      </c>
      <c r="DB4062" s="1" t="s">
        <v>112</v>
      </c>
      <c r="DC4062" s="1" t="s">
        <v>11579</v>
      </c>
      <c r="DD4062" s="1" t="s">
        <v>7321</v>
      </c>
      <c r="DE4062" s="1" t="s">
        <v>236</v>
      </c>
      <c r="DF4062" s="1" t="s">
        <v>11576</v>
      </c>
      <c r="DG4062" s="1" t="s">
        <v>11581</v>
      </c>
    </row>
    <row r="4063" spans="1:111" ht="15.6" customHeight="1" x14ac:dyDescent="0.25">
      <c r="A4063" s="1" t="s">
        <v>11662</v>
      </c>
      <c r="B4063" s="1" t="s">
        <v>142</v>
      </c>
      <c r="C4063" s="2">
        <v>44153.912453124998</v>
      </c>
      <c r="D4063" s="2">
        <v>44330</v>
      </c>
      <c r="E4063" s="1" t="s">
        <v>110</v>
      </c>
      <c r="F4063" s="2">
        <v>44103.833333333336</v>
      </c>
      <c r="G4063" s="1" t="s">
        <v>111</v>
      </c>
      <c r="H4063" s="1" t="s">
        <v>112</v>
      </c>
      <c r="I4063" s="1" t="s">
        <v>112</v>
      </c>
      <c r="J4063" s="1" t="s">
        <v>6773</v>
      </c>
      <c r="K4063" s="1" t="s">
        <v>2160</v>
      </c>
      <c r="L4063" s="1" t="s">
        <v>2161</v>
      </c>
      <c r="M4063" s="1" t="s">
        <v>2162</v>
      </c>
      <c r="N4063" s="1" t="s">
        <v>167</v>
      </c>
      <c r="O4063" s="1" t="s">
        <v>117</v>
      </c>
      <c r="P4063" s="9">
        <v>96950</v>
      </c>
      <c r="Q4063" s="1" t="s">
        <v>118</v>
      </c>
      <c r="S4063" s="1">
        <v>16703237827</v>
      </c>
      <c r="U4063" s="1">
        <v>611110</v>
      </c>
      <c r="V4063" s="1" t="s">
        <v>119</v>
      </c>
      <c r="X4063" s="1" t="s">
        <v>2163</v>
      </c>
      <c r="Y4063" s="1" t="s">
        <v>1827</v>
      </c>
      <c r="Z4063" s="1" t="s">
        <v>2164</v>
      </c>
      <c r="AA4063" s="1" t="s">
        <v>2165</v>
      </c>
      <c r="AB4063" s="1" t="s">
        <v>2161</v>
      </c>
      <c r="AC4063" s="1" t="s">
        <v>2162</v>
      </c>
      <c r="AD4063" s="1" t="s">
        <v>167</v>
      </c>
      <c r="AE4063" s="1" t="s">
        <v>117</v>
      </c>
      <c r="AF4063" s="9">
        <v>96950</v>
      </c>
      <c r="AG4063" s="1" t="s">
        <v>118</v>
      </c>
      <c r="AI4063" s="1">
        <v>16703237827</v>
      </c>
      <c r="AK4063" s="1" t="s">
        <v>2166</v>
      </c>
      <c r="BC4063" s="1" t="str">
        <f>"39-9011.00"</f>
        <v>39-9011.00</v>
      </c>
      <c r="BD4063" s="1" t="s">
        <v>1448</v>
      </c>
      <c r="BE4063" s="1" t="s">
        <v>6774</v>
      </c>
      <c r="BF4063" s="1" t="s">
        <v>6775</v>
      </c>
      <c r="BG4063" s="1">
        <v>1</v>
      </c>
      <c r="BI4063" s="2">
        <v>44105</v>
      </c>
      <c r="BJ4063" s="2">
        <v>44469</v>
      </c>
      <c r="BM4063" s="1">
        <v>40</v>
      </c>
      <c r="BN4063" s="1">
        <v>0</v>
      </c>
      <c r="BO4063" s="1">
        <v>8</v>
      </c>
      <c r="BP4063" s="1">
        <v>8</v>
      </c>
      <c r="BQ4063" s="1">
        <v>8</v>
      </c>
      <c r="BR4063" s="1">
        <v>8</v>
      </c>
      <c r="BS4063" s="1">
        <v>8</v>
      </c>
      <c r="BT4063" s="1">
        <v>0</v>
      </c>
      <c r="BU4063" s="1" t="str">
        <f>"7:30 AM"</f>
        <v>7:30 AM</v>
      </c>
      <c r="BV4063" s="1" t="str">
        <f>"4:30 PM"</f>
        <v>4:30 PM</v>
      </c>
      <c r="BW4063" s="1" t="s">
        <v>135</v>
      </c>
      <c r="BX4063" s="1">
        <v>0</v>
      </c>
      <c r="BY4063" s="1">
        <v>6</v>
      </c>
      <c r="BZ4063" s="1" t="s">
        <v>112</v>
      </c>
      <c r="CA4063" s="1">
        <v>0</v>
      </c>
      <c r="CB4063" s="1" t="s">
        <v>11663</v>
      </c>
      <c r="CC4063" s="1" t="s">
        <v>2161</v>
      </c>
      <c r="CD4063" s="1" t="s">
        <v>2162</v>
      </c>
      <c r="CE4063" s="1" t="s">
        <v>167</v>
      </c>
      <c r="CF4063" s="1" t="s">
        <v>117</v>
      </c>
      <c r="CG4063" s="1">
        <v>96950</v>
      </c>
      <c r="CH4063" s="3">
        <v>9.15</v>
      </c>
      <c r="CI4063" s="3">
        <v>11.14</v>
      </c>
      <c r="CJ4063" s="3">
        <v>13.72</v>
      </c>
      <c r="CK4063" s="3">
        <v>16.71</v>
      </c>
      <c r="CL4063" s="1" t="s">
        <v>137</v>
      </c>
      <c r="CN4063" s="1" t="s">
        <v>139</v>
      </c>
      <c r="CP4063" s="1" t="s">
        <v>112</v>
      </c>
      <c r="CQ4063" s="1" t="s">
        <v>111</v>
      </c>
      <c r="CR4063" s="1" t="s">
        <v>112</v>
      </c>
      <c r="CS4063" s="1" t="s">
        <v>111</v>
      </c>
      <c r="CT4063" s="1" t="s">
        <v>111</v>
      </c>
      <c r="CU4063" s="1" t="s">
        <v>111</v>
      </c>
      <c r="CV4063" s="1" t="s">
        <v>138</v>
      </c>
      <c r="CW4063" s="1" t="s">
        <v>11664</v>
      </c>
      <c r="CX4063" s="1">
        <v>16703237827</v>
      </c>
      <c r="CY4063" s="1" t="s">
        <v>2174</v>
      </c>
      <c r="CZ4063" s="1" t="s">
        <v>138</v>
      </c>
      <c r="DA4063" s="1" t="s">
        <v>111</v>
      </c>
      <c r="DB4063" s="1" t="s">
        <v>112</v>
      </c>
    </row>
    <row r="4064" spans="1:111" ht="15.6" customHeight="1" x14ac:dyDescent="0.25">
      <c r="A4064" s="1" t="s">
        <v>11702</v>
      </c>
      <c r="B4064" s="1" t="s">
        <v>142</v>
      </c>
      <c r="C4064" s="2">
        <v>44241.969077893518</v>
      </c>
      <c r="D4064" s="2">
        <v>44246</v>
      </c>
      <c r="E4064" s="1" t="s">
        <v>110</v>
      </c>
      <c r="F4064" s="2">
        <v>44418.833333333336</v>
      </c>
      <c r="G4064" s="1" t="s">
        <v>111</v>
      </c>
      <c r="H4064" s="1" t="s">
        <v>112</v>
      </c>
      <c r="I4064" s="1" t="s">
        <v>112</v>
      </c>
      <c r="J4064" s="1" t="s">
        <v>5003</v>
      </c>
      <c r="K4064" s="1" t="s">
        <v>5004</v>
      </c>
      <c r="L4064" s="1" t="s">
        <v>5005</v>
      </c>
      <c r="N4064" s="1" t="s">
        <v>116</v>
      </c>
      <c r="O4064" s="1" t="s">
        <v>117</v>
      </c>
      <c r="P4064" s="9">
        <v>96950</v>
      </c>
      <c r="Q4064" s="1" t="s">
        <v>118</v>
      </c>
      <c r="R4064" s="1" t="s">
        <v>242</v>
      </c>
      <c r="S4064" s="1">
        <v>16702358763</v>
      </c>
      <c r="U4064" s="1">
        <v>561320</v>
      </c>
      <c r="V4064" s="1" t="s">
        <v>2479</v>
      </c>
      <c r="W4064" s="1" t="s">
        <v>111</v>
      </c>
      <c r="X4064" s="1" t="s">
        <v>5006</v>
      </c>
      <c r="Y4064" s="1" t="s">
        <v>5007</v>
      </c>
      <c r="Z4064" s="1" t="s">
        <v>5008</v>
      </c>
      <c r="AA4064" s="1" t="s">
        <v>5009</v>
      </c>
      <c r="AB4064" s="1" t="s">
        <v>5010</v>
      </c>
      <c r="AC4064" s="1" t="s">
        <v>1976</v>
      </c>
      <c r="AD4064" s="1" t="s">
        <v>116</v>
      </c>
      <c r="AE4064" s="1" t="s">
        <v>117</v>
      </c>
      <c r="AF4064" s="9">
        <v>96950</v>
      </c>
      <c r="AG4064" s="1" t="s">
        <v>118</v>
      </c>
      <c r="AH4064" s="1" t="s">
        <v>242</v>
      </c>
      <c r="AI4064" s="1">
        <v>16702358763</v>
      </c>
      <c r="AK4064" s="1" t="s">
        <v>5011</v>
      </c>
      <c r="BC4064" s="1" t="str">
        <f>"35-3021.00"</f>
        <v>35-3021.00</v>
      </c>
      <c r="BD4064" s="1" t="s">
        <v>2867</v>
      </c>
      <c r="BE4064" s="1" t="s">
        <v>11703</v>
      </c>
      <c r="BF4064" s="1" t="s">
        <v>11704</v>
      </c>
      <c r="BG4064" s="1">
        <v>5</v>
      </c>
      <c r="BI4064" s="2">
        <v>44419</v>
      </c>
      <c r="BJ4064" s="2">
        <v>45514</v>
      </c>
      <c r="BM4064" s="1">
        <v>35</v>
      </c>
      <c r="BN4064" s="1">
        <v>7</v>
      </c>
      <c r="BO4064" s="1">
        <v>0</v>
      </c>
      <c r="BP4064" s="1">
        <v>0</v>
      </c>
      <c r="BQ4064" s="1">
        <v>7</v>
      </c>
      <c r="BR4064" s="1">
        <v>7</v>
      </c>
      <c r="BS4064" s="1">
        <v>7</v>
      </c>
      <c r="BT4064" s="1">
        <v>7</v>
      </c>
      <c r="BU4064" s="1" t="str">
        <f>"2:30 AM"</f>
        <v>2:30 AM</v>
      </c>
      <c r="BV4064" s="1" t="str">
        <f>"10:00 PM"</f>
        <v>10:00 PM</v>
      </c>
      <c r="BW4064" s="1" t="s">
        <v>135</v>
      </c>
      <c r="BX4064" s="1">
        <v>0</v>
      </c>
      <c r="BY4064" s="1">
        <v>3</v>
      </c>
      <c r="BZ4064" s="1" t="s">
        <v>112</v>
      </c>
      <c r="CA4064" s="1">
        <v>0</v>
      </c>
      <c r="CB4064" s="4" t="s">
        <v>11705</v>
      </c>
      <c r="CC4064" s="1" t="s">
        <v>5016</v>
      </c>
      <c r="CD4064" s="1" t="s">
        <v>5015</v>
      </c>
      <c r="CE4064" s="1" t="s">
        <v>167</v>
      </c>
      <c r="CF4064" s="1" t="s">
        <v>117</v>
      </c>
      <c r="CG4064" s="1">
        <v>96950</v>
      </c>
      <c r="CH4064" s="3">
        <v>8.15</v>
      </c>
      <c r="CI4064" s="3">
        <v>8.15</v>
      </c>
      <c r="CJ4064" s="3">
        <v>12.22</v>
      </c>
      <c r="CK4064" s="3">
        <v>12.22</v>
      </c>
      <c r="CL4064" s="1" t="s">
        <v>137</v>
      </c>
      <c r="CM4064" s="1" t="s">
        <v>138</v>
      </c>
      <c r="CN4064" s="1" t="s">
        <v>139</v>
      </c>
      <c r="CP4064" s="1" t="s">
        <v>111</v>
      </c>
      <c r="CQ4064" s="1" t="s">
        <v>111</v>
      </c>
      <c r="CR4064" s="1" t="s">
        <v>112</v>
      </c>
      <c r="CS4064" s="1" t="s">
        <v>111</v>
      </c>
      <c r="CT4064" s="1" t="s">
        <v>111</v>
      </c>
      <c r="CU4064" s="1" t="s">
        <v>111</v>
      </c>
      <c r="CV4064" s="1" t="s">
        <v>138</v>
      </c>
      <c r="CW4064" s="1" t="s">
        <v>1134</v>
      </c>
      <c r="CX4064" s="1">
        <v>16702358763</v>
      </c>
      <c r="CY4064" s="1" t="s">
        <v>5011</v>
      </c>
      <c r="CZ4064" s="1" t="s">
        <v>138</v>
      </c>
      <c r="DA4064" s="1" t="s">
        <v>111</v>
      </c>
      <c r="DB4064" s="1" t="s">
        <v>111</v>
      </c>
      <c r="DC4064" s="1" t="s">
        <v>5006</v>
      </c>
      <c r="DD4064" s="1" t="s">
        <v>5007</v>
      </c>
      <c r="DE4064" s="1" t="s">
        <v>448</v>
      </c>
      <c r="DF4064" s="1" t="s">
        <v>7461</v>
      </c>
      <c r="DG4064" s="1" t="s">
        <v>5011</v>
      </c>
    </row>
    <row r="4065" spans="1:111" ht="15.6" customHeight="1" x14ac:dyDescent="0.25">
      <c r="A4065" s="1" t="s">
        <v>11720</v>
      </c>
      <c r="B4065" s="1" t="s">
        <v>142</v>
      </c>
      <c r="C4065" s="2">
        <v>44309.118750000001</v>
      </c>
      <c r="D4065" s="2">
        <v>44351</v>
      </c>
      <c r="E4065" s="1" t="s">
        <v>110</v>
      </c>
      <c r="F4065" s="2">
        <v>44468.833333333336</v>
      </c>
      <c r="G4065" s="1" t="s">
        <v>111</v>
      </c>
      <c r="H4065" s="1" t="s">
        <v>112</v>
      </c>
      <c r="I4065" s="1" t="s">
        <v>112</v>
      </c>
      <c r="J4065" s="1" t="s">
        <v>3290</v>
      </c>
      <c r="K4065" s="1" t="s">
        <v>3291</v>
      </c>
      <c r="L4065" s="1" t="s">
        <v>8265</v>
      </c>
      <c r="M4065" s="1" t="s">
        <v>703</v>
      </c>
      <c r="N4065" s="1" t="s">
        <v>167</v>
      </c>
      <c r="O4065" s="1" t="s">
        <v>117</v>
      </c>
      <c r="P4065" s="9">
        <v>96950</v>
      </c>
      <c r="Q4065" s="1" t="s">
        <v>118</v>
      </c>
      <c r="S4065" s="1">
        <v>16702331420</v>
      </c>
      <c r="U4065" s="1">
        <v>72111</v>
      </c>
      <c r="V4065" s="1" t="s">
        <v>119</v>
      </c>
      <c r="X4065" s="1" t="s">
        <v>704</v>
      </c>
      <c r="Y4065" s="1" t="s">
        <v>705</v>
      </c>
      <c r="AA4065" s="1" t="s">
        <v>706</v>
      </c>
      <c r="AB4065" s="1" t="s">
        <v>3000</v>
      </c>
      <c r="AC4065" s="1" t="s">
        <v>8262</v>
      </c>
      <c r="AD4065" s="1" t="s">
        <v>167</v>
      </c>
      <c r="AE4065" s="1" t="s">
        <v>117</v>
      </c>
      <c r="AF4065" s="9">
        <v>96950</v>
      </c>
      <c r="AG4065" s="1" t="s">
        <v>118</v>
      </c>
      <c r="AI4065" s="1">
        <v>16702852190</v>
      </c>
      <c r="AK4065" s="1" t="s">
        <v>709</v>
      </c>
      <c r="BC4065" s="1" t="str">
        <f>"49-9071.00"</f>
        <v>49-9071.00</v>
      </c>
      <c r="BD4065" s="1" t="s">
        <v>214</v>
      </c>
      <c r="BE4065" s="1" t="s">
        <v>3295</v>
      </c>
      <c r="BF4065" s="1" t="s">
        <v>3296</v>
      </c>
      <c r="BG4065" s="1">
        <v>1</v>
      </c>
      <c r="BI4065" s="2">
        <v>44470</v>
      </c>
      <c r="BJ4065" s="2">
        <v>44834</v>
      </c>
      <c r="BM4065" s="1">
        <v>35</v>
      </c>
      <c r="BN4065" s="1">
        <v>0</v>
      </c>
      <c r="BO4065" s="1">
        <v>7</v>
      </c>
      <c r="BP4065" s="1">
        <v>7</v>
      </c>
      <c r="BQ4065" s="1">
        <v>7</v>
      </c>
      <c r="BR4065" s="1">
        <v>7</v>
      </c>
      <c r="BS4065" s="1">
        <v>7</v>
      </c>
      <c r="BT4065" s="1">
        <v>0</v>
      </c>
      <c r="BU4065" s="1" t="str">
        <f>"2:00 PM"</f>
        <v>2:00 PM</v>
      </c>
      <c r="BV4065" s="1" t="str">
        <f>"10:00 PM"</f>
        <v>10:00 PM</v>
      </c>
      <c r="BW4065" s="1" t="s">
        <v>135</v>
      </c>
      <c r="BX4065" s="1">
        <v>0</v>
      </c>
      <c r="BY4065" s="1">
        <v>12</v>
      </c>
      <c r="BZ4065" s="1" t="s">
        <v>112</v>
      </c>
      <c r="CA4065" s="1">
        <v>0</v>
      </c>
      <c r="CB4065" s="1" t="s">
        <v>3297</v>
      </c>
      <c r="CC4065" s="1" t="s">
        <v>3292</v>
      </c>
      <c r="CD4065" s="1" t="s">
        <v>3086</v>
      </c>
      <c r="CE4065" s="1" t="s">
        <v>167</v>
      </c>
      <c r="CF4065" s="1" t="s">
        <v>117</v>
      </c>
      <c r="CG4065" s="1">
        <v>96950</v>
      </c>
      <c r="CH4065" s="3">
        <v>8.7100000000000009</v>
      </c>
      <c r="CI4065" s="3">
        <v>9.7100000000000009</v>
      </c>
      <c r="CJ4065" s="3">
        <v>13.07</v>
      </c>
      <c r="CK4065" s="3">
        <v>14.57</v>
      </c>
      <c r="CL4065" s="1" t="s">
        <v>137</v>
      </c>
      <c r="CM4065" s="1" t="s">
        <v>713</v>
      </c>
      <c r="CN4065" s="1" t="s">
        <v>139</v>
      </c>
      <c r="CP4065" s="1" t="s">
        <v>112</v>
      </c>
      <c r="CQ4065" s="1" t="s">
        <v>111</v>
      </c>
      <c r="CR4065" s="1" t="s">
        <v>112</v>
      </c>
      <c r="CS4065" s="1" t="s">
        <v>111</v>
      </c>
      <c r="CT4065" s="1" t="s">
        <v>111</v>
      </c>
      <c r="CU4065" s="1" t="s">
        <v>111</v>
      </c>
      <c r="CV4065" s="1" t="s">
        <v>138</v>
      </c>
      <c r="CW4065" s="1" t="s">
        <v>3298</v>
      </c>
      <c r="CX4065" s="1">
        <v>16702353715</v>
      </c>
      <c r="CY4065" s="1" t="s">
        <v>3005</v>
      </c>
      <c r="CZ4065" s="1" t="s">
        <v>716</v>
      </c>
      <c r="DA4065" s="1" t="s">
        <v>111</v>
      </c>
      <c r="DB4065" s="1" t="s">
        <v>112</v>
      </c>
    </row>
    <row r="4066" spans="1:111" ht="15.6" customHeight="1" x14ac:dyDescent="0.25">
      <c r="A4066" s="1" t="s">
        <v>11818</v>
      </c>
      <c r="B4066" s="1" t="s">
        <v>142</v>
      </c>
      <c r="C4066" s="2">
        <v>44352.327398148147</v>
      </c>
      <c r="D4066" s="2">
        <v>44384</v>
      </c>
      <c r="E4066" s="1" t="s">
        <v>110</v>
      </c>
      <c r="F4066" s="2">
        <v>44468.833333333336</v>
      </c>
      <c r="G4066" s="1" t="s">
        <v>111</v>
      </c>
      <c r="H4066" s="1" t="s">
        <v>112</v>
      </c>
      <c r="I4066" s="1" t="s">
        <v>112</v>
      </c>
      <c r="J4066" s="1" t="s">
        <v>2577</v>
      </c>
      <c r="K4066" s="1" t="s">
        <v>2578</v>
      </c>
      <c r="L4066" s="1" t="s">
        <v>2579</v>
      </c>
      <c r="M4066" s="1" t="s">
        <v>1130</v>
      </c>
      <c r="N4066" s="1" t="s">
        <v>116</v>
      </c>
      <c r="O4066" s="1" t="s">
        <v>117</v>
      </c>
      <c r="P4066" s="9">
        <v>96950</v>
      </c>
      <c r="Q4066" s="1" t="s">
        <v>118</v>
      </c>
      <c r="R4066" s="1" t="s">
        <v>117</v>
      </c>
      <c r="S4066" s="1">
        <v>16709898771</v>
      </c>
      <c r="U4066" s="1">
        <v>236116</v>
      </c>
      <c r="V4066" s="1" t="s">
        <v>119</v>
      </c>
      <c r="X4066" s="1" t="s">
        <v>3354</v>
      </c>
      <c r="Y4066" s="1" t="s">
        <v>3355</v>
      </c>
      <c r="Z4066" s="1" t="s">
        <v>2019</v>
      </c>
      <c r="AA4066" s="1" t="s">
        <v>357</v>
      </c>
      <c r="AB4066" s="1" t="s">
        <v>2579</v>
      </c>
      <c r="AC4066" s="1" t="s">
        <v>1130</v>
      </c>
      <c r="AD4066" s="1" t="s">
        <v>116</v>
      </c>
      <c r="AE4066" s="1" t="s">
        <v>117</v>
      </c>
      <c r="AF4066" s="9">
        <v>96950</v>
      </c>
      <c r="AG4066" s="1" t="s">
        <v>118</v>
      </c>
      <c r="AH4066" s="1" t="s">
        <v>117</v>
      </c>
      <c r="AI4066" s="1">
        <v>16709898771</v>
      </c>
      <c r="AK4066" s="1" t="s">
        <v>2581</v>
      </c>
      <c r="BC4066" s="1" t="str">
        <f>"51-7011.00"</f>
        <v>51-7011.00</v>
      </c>
      <c r="BD4066" s="1" t="s">
        <v>1587</v>
      </c>
      <c r="BE4066" s="1" t="s">
        <v>11819</v>
      </c>
      <c r="BF4066" s="1" t="s">
        <v>8373</v>
      </c>
      <c r="BG4066" s="1">
        <v>6</v>
      </c>
      <c r="BI4066" s="2">
        <v>44470</v>
      </c>
      <c r="BJ4066" s="2">
        <v>44834</v>
      </c>
      <c r="BM4066" s="1">
        <v>40</v>
      </c>
      <c r="BN4066" s="1">
        <v>0</v>
      </c>
      <c r="BO4066" s="1">
        <v>8</v>
      </c>
      <c r="BP4066" s="1">
        <v>8</v>
      </c>
      <c r="BQ4066" s="1">
        <v>8</v>
      </c>
      <c r="BR4066" s="1">
        <v>8</v>
      </c>
      <c r="BS4066" s="1">
        <v>8</v>
      </c>
      <c r="BT4066" s="1">
        <v>0</v>
      </c>
      <c r="BU4066" s="1" t="str">
        <f>"8:00 AM"</f>
        <v>8:00 AM</v>
      </c>
      <c r="BV4066" s="1" t="str">
        <f>"5:00 PM"</f>
        <v>5:00 PM</v>
      </c>
      <c r="BW4066" s="1" t="s">
        <v>135</v>
      </c>
      <c r="BX4066" s="1">
        <v>0</v>
      </c>
      <c r="BY4066" s="1">
        <v>12</v>
      </c>
      <c r="BZ4066" s="1" t="s">
        <v>112</v>
      </c>
      <c r="CB4066" s="1" t="s">
        <v>11820</v>
      </c>
      <c r="CC4066" s="1" t="s">
        <v>2579</v>
      </c>
      <c r="CD4066" s="1" t="s">
        <v>1130</v>
      </c>
      <c r="CE4066" s="1" t="s">
        <v>116</v>
      </c>
      <c r="CF4066" s="1" t="s">
        <v>117</v>
      </c>
      <c r="CG4066" s="1">
        <v>96950</v>
      </c>
      <c r="CH4066" s="3">
        <v>12.84</v>
      </c>
      <c r="CI4066" s="3">
        <v>13.5</v>
      </c>
      <c r="CJ4066" s="3">
        <v>0</v>
      </c>
      <c r="CK4066" s="3">
        <v>0</v>
      </c>
      <c r="CL4066" s="1" t="s">
        <v>137</v>
      </c>
      <c r="CM4066" s="1" t="s">
        <v>138</v>
      </c>
      <c r="CN4066" s="1" t="s">
        <v>218</v>
      </c>
      <c r="CP4066" s="1" t="s">
        <v>112</v>
      </c>
      <c r="CQ4066" s="1" t="s">
        <v>111</v>
      </c>
      <c r="CR4066" s="1" t="s">
        <v>111</v>
      </c>
      <c r="CS4066" s="1" t="s">
        <v>112</v>
      </c>
      <c r="CT4066" s="1" t="s">
        <v>138</v>
      </c>
      <c r="CU4066" s="1" t="s">
        <v>111</v>
      </c>
      <c r="CV4066" s="1" t="s">
        <v>138</v>
      </c>
      <c r="CW4066" s="1" t="s">
        <v>1324</v>
      </c>
      <c r="CX4066" s="1">
        <v>16709898771</v>
      </c>
      <c r="CY4066" s="1" t="s">
        <v>2581</v>
      </c>
      <c r="CZ4066" s="1" t="s">
        <v>138</v>
      </c>
      <c r="DA4066" s="1" t="s">
        <v>111</v>
      </c>
      <c r="DB4066" s="1" t="s">
        <v>112</v>
      </c>
    </row>
    <row r="4067" spans="1:111" ht="15.6" customHeight="1" x14ac:dyDescent="0.25">
      <c r="A4067" s="1" t="s">
        <v>11824</v>
      </c>
      <c r="B4067" s="1" t="s">
        <v>142</v>
      </c>
      <c r="C4067" s="2">
        <v>44357.969853819443</v>
      </c>
      <c r="D4067" s="2">
        <v>44357</v>
      </c>
      <c r="E4067" s="1" t="s">
        <v>110</v>
      </c>
      <c r="F4067" s="2">
        <v>44468.833333333336</v>
      </c>
      <c r="G4067" s="1" t="s">
        <v>111</v>
      </c>
      <c r="H4067" s="1" t="s">
        <v>112</v>
      </c>
      <c r="I4067" s="1" t="s">
        <v>112</v>
      </c>
      <c r="J4067" s="1" t="s">
        <v>3156</v>
      </c>
      <c r="K4067" s="1" t="s">
        <v>3157</v>
      </c>
      <c r="L4067" s="1" t="s">
        <v>1644</v>
      </c>
      <c r="N4067" s="1" t="s">
        <v>116</v>
      </c>
      <c r="O4067" s="1" t="s">
        <v>117</v>
      </c>
      <c r="P4067" s="9">
        <v>96950</v>
      </c>
      <c r="Q4067" s="1" t="s">
        <v>118</v>
      </c>
      <c r="R4067" s="1" t="s">
        <v>116</v>
      </c>
      <c r="S4067" s="1">
        <v>16702358641</v>
      </c>
      <c r="U4067" s="1">
        <v>72251</v>
      </c>
      <c r="V4067" s="1" t="s">
        <v>119</v>
      </c>
      <c r="X4067" s="1" t="s">
        <v>1645</v>
      </c>
      <c r="Y4067" s="1" t="s">
        <v>3158</v>
      </c>
      <c r="Z4067" s="1" t="s">
        <v>721</v>
      </c>
      <c r="AA4067" s="1" t="s">
        <v>245</v>
      </c>
      <c r="AB4067" s="1" t="s">
        <v>1644</v>
      </c>
      <c r="AD4067" s="1" t="s">
        <v>116</v>
      </c>
      <c r="AE4067" s="1" t="s">
        <v>117</v>
      </c>
      <c r="AF4067" s="9">
        <v>96950</v>
      </c>
      <c r="AG4067" s="1" t="s">
        <v>118</v>
      </c>
      <c r="AH4067" s="1" t="s">
        <v>116</v>
      </c>
      <c r="AI4067" s="1">
        <v>16702358641</v>
      </c>
      <c r="AK4067" s="1" t="s">
        <v>3159</v>
      </c>
      <c r="BC4067" s="1" t="str">
        <f>"35-2014.00"</f>
        <v>35-2014.00</v>
      </c>
      <c r="BD4067" s="1" t="s">
        <v>152</v>
      </c>
      <c r="BE4067" s="1" t="s">
        <v>7446</v>
      </c>
      <c r="BF4067" s="1" t="s">
        <v>154</v>
      </c>
      <c r="BG4067" s="1">
        <v>8</v>
      </c>
      <c r="BI4067" s="2">
        <v>44470</v>
      </c>
      <c r="BJ4067" s="2">
        <v>45565</v>
      </c>
      <c r="BM4067" s="1">
        <v>35</v>
      </c>
      <c r="BN4067" s="1">
        <v>7</v>
      </c>
      <c r="BO4067" s="1">
        <v>7</v>
      </c>
      <c r="BP4067" s="1">
        <v>0</v>
      </c>
      <c r="BQ4067" s="1">
        <v>7</v>
      </c>
      <c r="BR4067" s="1">
        <v>0</v>
      </c>
      <c r="BS4067" s="1">
        <v>7</v>
      </c>
      <c r="BT4067" s="1">
        <v>7</v>
      </c>
      <c r="BU4067" s="1" t="str">
        <f>"6:00 AM"</f>
        <v>6:00 AM</v>
      </c>
      <c r="BV4067" s="1" t="str">
        <f>"1:00 PM"</f>
        <v>1:00 PM</v>
      </c>
      <c r="BW4067" s="1" t="s">
        <v>135</v>
      </c>
      <c r="BX4067" s="1">
        <v>0</v>
      </c>
      <c r="BY4067" s="1">
        <v>12</v>
      </c>
      <c r="BZ4067" s="1" t="s">
        <v>112</v>
      </c>
      <c r="CB4067" s="1" t="s">
        <v>11825</v>
      </c>
      <c r="CC4067" s="1" t="s">
        <v>1644</v>
      </c>
      <c r="CD4067" s="1" t="s">
        <v>2839</v>
      </c>
      <c r="CE4067" s="1" t="s">
        <v>116</v>
      </c>
      <c r="CF4067" s="1" t="s">
        <v>117</v>
      </c>
      <c r="CG4067" s="1">
        <v>96950</v>
      </c>
      <c r="CH4067" s="3">
        <v>8.81</v>
      </c>
      <c r="CI4067" s="3">
        <v>8.9499999999999993</v>
      </c>
      <c r="CJ4067" s="3">
        <v>13.22</v>
      </c>
      <c r="CK4067" s="3">
        <v>13.43</v>
      </c>
      <c r="CL4067" s="1" t="s">
        <v>137</v>
      </c>
      <c r="CM4067" s="1" t="s">
        <v>138</v>
      </c>
      <c r="CN4067" s="1" t="s">
        <v>139</v>
      </c>
      <c r="CP4067" s="1" t="s">
        <v>112</v>
      </c>
      <c r="CQ4067" s="1" t="s">
        <v>111</v>
      </c>
      <c r="CR4067" s="1" t="s">
        <v>112</v>
      </c>
      <c r="CS4067" s="1" t="s">
        <v>111</v>
      </c>
      <c r="CT4067" s="1" t="s">
        <v>138</v>
      </c>
      <c r="CU4067" s="1" t="s">
        <v>111</v>
      </c>
      <c r="CV4067" s="1" t="s">
        <v>138</v>
      </c>
      <c r="CW4067" s="1" t="s">
        <v>1652</v>
      </c>
      <c r="CX4067" s="1">
        <v>16702358641</v>
      </c>
      <c r="CY4067" s="1" t="s">
        <v>3159</v>
      </c>
      <c r="CZ4067" s="1" t="s">
        <v>138</v>
      </c>
      <c r="DA4067" s="1" t="s">
        <v>111</v>
      </c>
      <c r="DB4067" s="1" t="s">
        <v>112</v>
      </c>
    </row>
    <row r="4068" spans="1:111" ht="15.6" customHeight="1" x14ac:dyDescent="0.25">
      <c r="A4068" s="1" t="s">
        <v>11826</v>
      </c>
      <c r="B4068" s="1" t="s">
        <v>142</v>
      </c>
      <c r="C4068" s="2">
        <v>44369.898057060185</v>
      </c>
      <c r="D4068" s="2">
        <v>44370</v>
      </c>
      <c r="E4068" s="1" t="s">
        <v>110</v>
      </c>
      <c r="F4068" s="2">
        <v>44418.833333333336</v>
      </c>
      <c r="G4068" s="1" t="s">
        <v>111</v>
      </c>
      <c r="H4068" s="1" t="s">
        <v>112</v>
      </c>
      <c r="I4068" s="1" t="s">
        <v>112</v>
      </c>
      <c r="J4068" s="1" t="s">
        <v>5003</v>
      </c>
      <c r="K4068" s="1" t="s">
        <v>5004</v>
      </c>
      <c r="L4068" s="1" t="s">
        <v>5005</v>
      </c>
      <c r="N4068" s="1" t="s">
        <v>116</v>
      </c>
      <c r="O4068" s="1" t="s">
        <v>117</v>
      </c>
      <c r="P4068" s="9">
        <v>96950</v>
      </c>
      <c r="Q4068" s="1" t="s">
        <v>118</v>
      </c>
      <c r="R4068" s="1" t="s">
        <v>242</v>
      </c>
      <c r="S4068" s="1">
        <v>16702358763</v>
      </c>
      <c r="U4068" s="1">
        <v>561320</v>
      </c>
      <c r="V4068" s="1" t="s">
        <v>2479</v>
      </c>
      <c r="W4068" s="1" t="s">
        <v>111</v>
      </c>
      <c r="X4068" s="1" t="s">
        <v>5006</v>
      </c>
      <c r="Y4068" s="1" t="s">
        <v>5007</v>
      </c>
      <c r="Z4068" s="1" t="s">
        <v>5008</v>
      </c>
      <c r="AA4068" s="1" t="s">
        <v>5009</v>
      </c>
      <c r="AB4068" s="1" t="s">
        <v>5010</v>
      </c>
      <c r="AC4068" s="1" t="s">
        <v>1976</v>
      </c>
      <c r="AD4068" s="1" t="s">
        <v>116</v>
      </c>
      <c r="AE4068" s="1" t="s">
        <v>117</v>
      </c>
      <c r="AF4068" s="9">
        <v>96950</v>
      </c>
      <c r="AG4068" s="1" t="s">
        <v>118</v>
      </c>
      <c r="AH4068" s="1" t="s">
        <v>242</v>
      </c>
      <c r="AI4068" s="1">
        <v>16702358763</v>
      </c>
      <c r="AK4068" s="1" t="s">
        <v>5011</v>
      </c>
      <c r="BC4068" s="1" t="str">
        <f>"35-3021.00"</f>
        <v>35-3021.00</v>
      </c>
      <c r="BD4068" s="1" t="s">
        <v>2867</v>
      </c>
      <c r="BE4068" s="1" t="s">
        <v>11703</v>
      </c>
      <c r="BF4068" s="1" t="s">
        <v>11704</v>
      </c>
      <c r="BG4068" s="1">
        <v>2</v>
      </c>
      <c r="BI4068" s="2">
        <v>44420</v>
      </c>
      <c r="BJ4068" s="2">
        <v>44784</v>
      </c>
      <c r="BM4068" s="1">
        <v>35</v>
      </c>
      <c r="BN4068" s="1">
        <v>6</v>
      </c>
      <c r="BO4068" s="1">
        <v>6</v>
      </c>
      <c r="BP4068" s="1">
        <v>0</v>
      </c>
      <c r="BQ4068" s="1">
        <v>6</v>
      </c>
      <c r="BR4068" s="1">
        <v>5</v>
      </c>
      <c r="BS4068" s="1">
        <v>6</v>
      </c>
      <c r="BT4068" s="1">
        <v>6</v>
      </c>
      <c r="BU4068" s="1" t="str">
        <f>"12:30 PM"</f>
        <v>12:30 PM</v>
      </c>
      <c r="BV4068" s="1" t="str">
        <f>"6:30 PM"</f>
        <v>6:30 PM</v>
      </c>
      <c r="BW4068" s="1" t="s">
        <v>135</v>
      </c>
      <c r="BX4068" s="1">
        <v>0</v>
      </c>
      <c r="BY4068" s="1">
        <v>3</v>
      </c>
      <c r="BZ4068" s="1" t="s">
        <v>112</v>
      </c>
      <c r="CB4068" s="4" t="s">
        <v>11827</v>
      </c>
      <c r="CC4068" s="1" t="s">
        <v>5016</v>
      </c>
      <c r="CD4068" s="1" t="s">
        <v>5015</v>
      </c>
      <c r="CE4068" s="1" t="s">
        <v>167</v>
      </c>
      <c r="CF4068" s="1" t="s">
        <v>117</v>
      </c>
      <c r="CG4068" s="1">
        <v>96950</v>
      </c>
      <c r="CH4068" s="3">
        <v>8.15</v>
      </c>
      <c r="CI4068" s="3">
        <v>8.15</v>
      </c>
      <c r="CJ4068" s="3">
        <v>12.22</v>
      </c>
      <c r="CK4068" s="3">
        <v>12.22</v>
      </c>
      <c r="CL4068" s="1" t="s">
        <v>137</v>
      </c>
      <c r="CM4068" s="1" t="s">
        <v>230</v>
      </c>
      <c r="CN4068" s="1" t="s">
        <v>139</v>
      </c>
      <c r="CP4068" s="1" t="s">
        <v>112</v>
      </c>
      <c r="CQ4068" s="1" t="s">
        <v>111</v>
      </c>
      <c r="CR4068" s="1" t="s">
        <v>112</v>
      </c>
      <c r="CS4068" s="1" t="s">
        <v>111</v>
      </c>
      <c r="CT4068" s="1" t="s">
        <v>111</v>
      </c>
      <c r="CU4068" s="1" t="s">
        <v>111</v>
      </c>
      <c r="CV4068" s="1" t="s">
        <v>138</v>
      </c>
      <c r="CW4068" s="1" t="s">
        <v>1134</v>
      </c>
      <c r="CX4068" s="1">
        <v>16702358763</v>
      </c>
      <c r="CY4068" s="1" t="s">
        <v>5011</v>
      </c>
      <c r="CZ4068" s="1" t="s">
        <v>138</v>
      </c>
      <c r="DA4068" s="1" t="s">
        <v>111</v>
      </c>
      <c r="DB4068" s="1" t="s">
        <v>111</v>
      </c>
      <c r="DC4068" s="1" t="s">
        <v>5238</v>
      </c>
      <c r="DD4068" s="1" t="s">
        <v>5239</v>
      </c>
      <c r="DE4068" s="1" t="s">
        <v>448</v>
      </c>
      <c r="DF4068" s="1" t="s">
        <v>5003</v>
      </c>
      <c r="DG4068" s="1" t="s">
        <v>5011</v>
      </c>
    </row>
    <row r="4069" spans="1:111" ht="15.6" customHeight="1" x14ac:dyDescent="0.25">
      <c r="A4069" s="1" t="s">
        <v>11899</v>
      </c>
      <c r="B4069" s="1" t="s">
        <v>142</v>
      </c>
      <c r="C4069" s="2">
        <v>44354.77800092593</v>
      </c>
      <c r="D4069" s="2">
        <v>44354</v>
      </c>
      <c r="E4069" s="1" t="s">
        <v>110</v>
      </c>
      <c r="F4069" s="2">
        <v>44468.833333333336</v>
      </c>
      <c r="G4069" s="1" t="s">
        <v>112</v>
      </c>
      <c r="H4069" s="1" t="s">
        <v>112</v>
      </c>
      <c r="I4069" s="1" t="s">
        <v>112</v>
      </c>
      <c r="J4069" s="1" t="s">
        <v>2997</v>
      </c>
      <c r="L4069" s="1" t="s">
        <v>2999</v>
      </c>
      <c r="M4069" s="1" t="s">
        <v>708</v>
      </c>
      <c r="N4069" s="1" t="s">
        <v>167</v>
      </c>
      <c r="O4069" s="1" t="s">
        <v>117</v>
      </c>
      <c r="P4069" s="9">
        <v>96950</v>
      </c>
      <c r="Q4069" s="1" t="s">
        <v>118</v>
      </c>
      <c r="S4069" s="1">
        <v>16702337297</v>
      </c>
      <c r="U4069" s="1">
        <v>56152</v>
      </c>
      <c r="V4069" s="1" t="s">
        <v>119</v>
      </c>
      <c r="X4069" s="1" t="s">
        <v>704</v>
      </c>
      <c r="Y4069" s="1" t="s">
        <v>705</v>
      </c>
      <c r="AA4069" s="1" t="s">
        <v>706</v>
      </c>
      <c r="AB4069" s="1" t="s">
        <v>11900</v>
      </c>
      <c r="AC4069" s="1" t="s">
        <v>703</v>
      </c>
      <c r="AD4069" s="1" t="s">
        <v>167</v>
      </c>
      <c r="AE4069" s="1" t="s">
        <v>117</v>
      </c>
      <c r="AF4069" s="9">
        <v>96950</v>
      </c>
      <c r="AG4069" s="1" t="s">
        <v>118</v>
      </c>
      <c r="AI4069" s="1">
        <v>16702353715</v>
      </c>
      <c r="AK4069" s="1" t="s">
        <v>709</v>
      </c>
      <c r="BC4069" s="1" t="str">
        <f>"33-9011.00"</f>
        <v>33-9011.00</v>
      </c>
      <c r="BD4069" s="1" t="s">
        <v>3001</v>
      </c>
      <c r="BE4069" s="1" t="s">
        <v>3002</v>
      </c>
      <c r="BF4069" s="1" t="s">
        <v>3003</v>
      </c>
      <c r="BG4069" s="1">
        <v>1</v>
      </c>
      <c r="BI4069" s="2">
        <v>44470</v>
      </c>
      <c r="BJ4069" s="2">
        <v>44834</v>
      </c>
      <c r="BM4069" s="1">
        <v>35</v>
      </c>
      <c r="BN4069" s="1">
        <v>0</v>
      </c>
      <c r="BO4069" s="1">
        <v>7</v>
      </c>
      <c r="BP4069" s="1">
        <v>7</v>
      </c>
      <c r="BQ4069" s="1">
        <v>7</v>
      </c>
      <c r="BR4069" s="1">
        <v>7</v>
      </c>
      <c r="BS4069" s="1">
        <v>7</v>
      </c>
      <c r="BT4069" s="1">
        <v>0</v>
      </c>
      <c r="BU4069" s="1" t="str">
        <f>"9:00 AM"</f>
        <v>9:00 AM</v>
      </c>
      <c r="BV4069" s="1" t="str">
        <f>"5:00 PM"</f>
        <v>5:00 PM</v>
      </c>
      <c r="BW4069" s="1" t="s">
        <v>135</v>
      </c>
      <c r="BX4069" s="1">
        <v>3</v>
      </c>
      <c r="BY4069" s="1">
        <v>12</v>
      </c>
      <c r="BZ4069" s="1" t="s">
        <v>112</v>
      </c>
      <c r="CB4069" s="1" t="s">
        <v>3004</v>
      </c>
      <c r="CC4069" s="1" t="s">
        <v>2999</v>
      </c>
      <c r="CD4069" s="1" t="s">
        <v>708</v>
      </c>
      <c r="CE4069" s="1" t="s">
        <v>167</v>
      </c>
      <c r="CF4069" s="1" t="s">
        <v>117</v>
      </c>
      <c r="CG4069" s="1">
        <v>96950</v>
      </c>
      <c r="CH4069" s="3">
        <v>8.08</v>
      </c>
      <c r="CI4069" s="3">
        <v>9.08</v>
      </c>
      <c r="CJ4069" s="3">
        <v>12.12</v>
      </c>
      <c r="CK4069" s="3">
        <v>13.62</v>
      </c>
      <c r="CL4069" s="1" t="s">
        <v>137</v>
      </c>
      <c r="CM4069" s="1" t="s">
        <v>713</v>
      </c>
      <c r="CN4069" s="1" t="s">
        <v>139</v>
      </c>
      <c r="CP4069" s="1" t="s">
        <v>112</v>
      </c>
      <c r="CQ4069" s="1" t="s">
        <v>111</v>
      </c>
      <c r="CR4069" s="1" t="s">
        <v>112</v>
      </c>
      <c r="CS4069" s="1" t="s">
        <v>111</v>
      </c>
      <c r="CT4069" s="1" t="s">
        <v>111</v>
      </c>
      <c r="CU4069" s="1" t="s">
        <v>111</v>
      </c>
      <c r="CV4069" s="1" t="s">
        <v>138</v>
      </c>
      <c r="CW4069" s="1" t="s">
        <v>714</v>
      </c>
      <c r="CX4069" s="1">
        <v>16702353715</v>
      </c>
      <c r="CY4069" s="1" t="s">
        <v>3005</v>
      </c>
      <c r="CZ4069" s="1" t="s">
        <v>428</v>
      </c>
      <c r="DA4069" s="1" t="s">
        <v>111</v>
      </c>
      <c r="DB4069" s="1" t="s">
        <v>112</v>
      </c>
    </row>
    <row r="4070" spans="1:111" ht="15.6" customHeight="1" x14ac:dyDescent="0.25">
      <c r="A4070" s="1" t="s">
        <v>11906</v>
      </c>
      <c r="B4070" s="1" t="s">
        <v>142</v>
      </c>
      <c r="C4070" s="2">
        <v>44333.239127083332</v>
      </c>
      <c r="D4070" s="2">
        <v>44352</v>
      </c>
      <c r="E4070" s="1" t="s">
        <v>110</v>
      </c>
      <c r="F4070" s="2">
        <v>44468.833333333336</v>
      </c>
      <c r="G4070" s="1" t="s">
        <v>111</v>
      </c>
      <c r="H4070" s="1" t="s">
        <v>112</v>
      </c>
      <c r="I4070" s="1" t="s">
        <v>112</v>
      </c>
      <c r="J4070" s="1" t="s">
        <v>4599</v>
      </c>
      <c r="K4070" s="1" t="s">
        <v>4600</v>
      </c>
      <c r="L4070" s="1" t="s">
        <v>397</v>
      </c>
      <c r="M4070" s="1" t="s">
        <v>1130</v>
      </c>
      <c r="N4070" s="1" t="s">
        <v>116</v>
      </c>
      <c r="O4070" s="1" t="s">
        <v>117</v>
      </c>
      <c r="P4070" s="9">
        <v>96950</v>
      </c>
      <c r="Q4070" s="1" t="s">
        <v>118</v>
      </c>
      <c r="R4070" s="1" t="s">
        <v>117</v>
      </c>
      <c r="S4070" s="1">
        <v>16702341989</v>
      </c>
      <c r="U4070" s="1">
        <v>44314</v>
      </c>
      <c r="V4070" s="1" t="s">
        <v>119</v>
      </c>
      <c r="X4070" s="1" t="s">
        <v>4601</v>
      </c>
      <c r="Y4070" s="1" t="s">
        <v>4602</v>
      </c>
      <c r="AA4070" s="1" t="s">
        <v>461</v>
      </c>
      <c r="AB4070" s="1" t="s">
        <v>397</v>
      </c>
      <c r="AC4070" s="1" t="s">
        <v>1130</v>
      </c>
      <c r="AD4070" s="1" t="s">
        <v>116</v>
      </c>
      <c r="AE4070" s="1" t="s">
        <v>117</v>
      </c>
      <c r="AF4070" s="9">
        <v>96950</v>
      </c>
      <c r="AG4070" s="1" t="s">
        <v>118</v>
      </c>
      <c r="AH4070" s="1" t="s">
        <v>117</v>
      </c>
      <c r="AI4070" s="1">
        <v>16709899207</v>
      </c>
      <c r="AK4070" s="1" t="s">
        <v>4603</v>
      </c>
      <c r="BC4070" s="1" t="str">
        <f>"11-2022.00"</f>
        <v>11-2022.00</v>
      </c>
      <c r="BD4070" s="1" t="s">
        <v>1013</v>
      </c>
      <c r="BE4070" s="1" t="s">
        <v>11907</v>
      </c>
      <c r="BF4070" s="1" t="s">
        <v>1015</v>
      </c>
      <c r="BG4070" s="1">
        <v>1</v>
      </c>
      <c r="BI4070" s="2">
        <v>44470</v>
      </c>
      <c r="BJ4070" s="2">
        <v>45565</v>
      </c>
      <c r="BM4070" s="1">
        <v>40</v>
      </c>
      <c r="BN4070" s="1">
        <v>0</v>
      </c>
      <c r="BO4070" s="1">
        <v>8</v>
      </c>
      <c r="BP4070" s="1">
        <v>8</v>
      </c>
      <c r="BQ4070" s="1">
        <v>8</v>
      </c>
      <c r="BR4070" s="1">
        <v>8</v>
      </c>
      <c r="BS4070" s="1">
        <v>8</v>
      </c>
      <c r="BT4070" s="1">
        <v>0</v>
      </c>
      <c r="BU4070" s="1" t="str">
        <f>"9:00 AM"</f>
        <v>9:00 AM</v>
      </c>
      <c r="BV4070" s="1" t="str">
        <f>"5:00 PM"</f>
        <v>5:00 PM</v>
      </c>
      <c r="BW4070" s="1" t="s">
        <v>135</v>
      </c>
      <c r="BX4070" s="1">
        <v>0</v>
      </c>
      <c r="BY4070" s="1">
        <v>48</v>
      </c>
      <c r="BZ4070" s="1" t="s">
        <v>111</v>
      </c>
      <c r="CA4070" s="1">
        <v>1</v>
      </c>
      <c r="CB4070" s="1" t="s">
        <v>11908</v>
      </c>
      <c r="CC4070" s="1" t="s">
        <v>397</v>
      </c>
      <c r="CD4070" s="1" t="s">
        <v>1130</v>
      </c>
      <c r="CE4070" s="1" t="s">
        <v>116</v>
      </c>
      <c r="CF4070" s="1" t="s">
        <v>117</v>
      </c>
      <c r="CG4070" s="1">
        <v>96950</v>
      </c>
      <c r="CH4070" s="3">
        <v>15.24</v>
      </c>
      <c r="CI4070" s="3">
        <v>15.24</v>
      </c>
      <c r="CJ4070" s="3">
        <v>22.86</v>
      </c>
      <c r="CK4070" s="3">
        <v>22.86</v>
      </c>
      <c r="CL4070" s="1" t="s">
        <v>137</v>
      </c>
      <c r="CN4070" s="1" t="s">
        <v>139</v>
      </c>
      <c r="CP4070" s="1" t="s">
        <v>112</v>
      </c>
      <c r="CQ4070" s="1" t="s">
        <v>111</v>
      </c>
      <c r="CR4070" s="1" t="s">
        <v>112</v>
      </c>
      <c r="CS4070" s="1" t="s">
        <v>111</v>
      </c>
      <c r="CT4070" s="1" t="s">
        <v>138</v>
      </c>
      <c r="CU4070" s="1" t="s">
        <v>111</v>
      </c>
      <c r="CV4070" s="1" t="s">
        <v>138</v>
      </c>
      <c r="CW4070" s="1" t="s">
        <v>4608</v>
      </c>
      <c r="CX4070" s="1">
        <v>16702341989</v>
      </c>
      <c r="CY4070" s="1" t="s">
        <v>4603</v>
      </c>
      <c r="CZ4070" s="1" t="s">
        <v>138</v>
      </c>
      <c r="DA4070" s="1" t="s">
        <v>111</v>
      </c>
      <c r="DB4070" s="1" t="s">
        <v>112</v>
      </c>
    </row>
    <row r="4071" spans="1:111" ht="15.6" customHeight="1" x14ac:dyDescent="0.25">
      <c r="A4071" s="1" t="s">
        <v>11987</v>
      </c>
      <c r="B4071" s="1" t="s">
        <v>142</v>
      </c>
      <c r="C4071" s="2">
        <v>44351.665123726852</v>
      </c>
      <c r="D4071" s="2">
        <v>44356</v>
      </c>
      <c r="E4071" s="1" t="s">
        <v>180</v>
      </c>
      <c r="G4071" s="1" t="s">
        <v>112</v>
      </c>
      <c r="H4071" s="1" t="s">
        <v>112</v>
      </c>
      <c r="I4071" s="1" t="s">
        <v>112</v>
      </c>
      <c r="J4071" s="1" t="s">
        <v>9632</v>
      </c>
      <c r="K4071" s="1" t="s">
        <v>9633</v>
      </c>
      <c r="L4071" s="1" t="s">
        <v>8043</v>
      </c>
      <c r="M4071" s="1" t="s">
        <v>1212</v>
      </c>
      <c r="N4071" s="1" t="s">
        <v>116</v>
      </c>
      <c r="O4071" s="1" t="s">
        <v>117</v>
      </c>
      <c r="P4071" s="9">
        <v>96950</v>
      </c>
      <c r="Q4071" s="1" t="s">
        <v>118</v>
      </c>
      <c r="R4071" s="1" t="s">
        <v>117</v>
      </c>
      <c r="S4071" s="1">
        <v>16702351024</v>
      </c>
      <c r="U4071" s="1">
        <v>81121</v>
      </c>
      <c r="V4071" s="1" t="s">
        <v>119</v>
      </c>
      <c r="X4071" s="1" t="s">
        <v>434</v>
      </c>
      <c r="Y4071" s="1" t="s">
        <v>8044</v>
      </c>
      <c r="Z4071" s="1" t="s">
        <v>8045</v>
      </c>
      <c r="AA4071" s="1" t="s">
        <v>245</v>
      </c>
      <c r="AB4071" s="1" t="s">
        <v>8043</v>
      </c>
      <c r="AC4071" s="1" t="s">
        <v>1212</v>
      </c>
      <c r="AD4071" s="1" t="s">
        <v>116</v>
      </c>
      <c r="AE4071" s="1" t="s">
        <v>117</v>
      </c>
      <c r="AF4071" s="9">
        <v>96950</v>
      </c>
      <c r="AG4071" s="1" t="s">
        <v>118</v>
      </c>
      <c r="AH4071" s="1" t="s">
        <v>117</v>
      </c>
      <c r="AI4071" s="1">
        <v>16702351024</v>
      </c>
      <c r="AK4071" s="1" t="s">
        <v>8047</v>
      </c>
      <c r="BC4071" s="1" t="str">
        <f>"49-9071.00"</f>
        <v>49-9071.00</v>
      </c>
      <c r="BD4071" s="1" t="s">
        <v>214</v>
      </c>
      <c r="BE4071" s="1" t="s">
        <v>9635</v>
      </c>
      <c r="BF4071" s="1" t="s">
        <v>3913</v>
      </c>
      <c r="BG4071" s="1">
        <v>15</v>
      </c>
      <c r="BI4071" s="2">
        <v>44470</v>
      </c>
      <c r="BJ4071" s="2">
        <v>44834</v>
      </c>
      <c r="BM4071" s="1">
        <v>40</v>
      </c>
      <c r="BN4071" s="1">
        <v>0</v>
      </c>
      <c r="BO4071" s="1">
        <v>8</v>
      </c>
      <c r="BP4071" s="1">
        <v>8</v>
      </c>
      <c r="BQ4071" s="1">
        <v>8</v>
      </c>
      <c r="BR4071" s="1">
        <v>8</v>
      </c>
      <c r="BS4071" s="1">
        <v>8</v>
      </c>
      <c r="BT4071" s="1">
        <v>0</v>
      </c>
      <c r="BU4071" s="1" t="str">
        <f>"8:00 AM"</f>
        <v>8:00 AM</v>
      </c>
      <c r="BV4071" s="1" t="str">
        <f>"5:00 PM"</f>
        <v>5:00 PM</v>
      </c>
      <c r="BW4071" s="1" t="s">
        <v>135</v>
      </c>
      <c r="BX4071" s="1">
        <v>0</v>
      </c>
      <c r="BY4071" s="1">
        <v>12</v>
      </c>
      <c r="BZ4071" s="1" t="s">
        <v>112</v>
      </c>
      <c r="CB4071" s="1" t="s">
        <v>3914</v>
      </c>
      <c r="CC4071" s="1" t="s">
        <v>1206</v>
      </c>
      <c r="CD4071" s="1" t="s">
        <v>1212</v>
      </c>
      <c r="CE4071" s="1" t="s">
        <v>116</v>
      </c>
      <c r="CF4071" s="1" t="s">
        <v>117</v>
      </c>
      <c r="CG4071" s="1">
        <v>96950</v>
      </c>
      <c r="CH4071" s="3">
        <v>8.7100000000000009</v>
      </c>
      <c r="CI4071" s="3">
        <v>9</v>
      </c>
      <c r="CJ4071" s="3">
        <v>13.06</v>
      </c>
      <c r="CK4071" s="3">
        <v>13.5</v>
      </c>
      <c r="CL4071" s="1" t="s">
        <v>137</v>
      </c>
      <c r="CM4071" s="1" t="s">
        <v>138</v>
      </c>
      <c r="CN4071" s="1" t="s">
        <v>218</v>
      </c>
      <c r="CP4071" s="1" t="s">
        <v>112</v>
      </c>
      <c r="CQ4071" s="1" t="s">
        <v>111</v>
      </c>
      <c r="CR4071" s="1" t="s">
        <v>111</v>
      </c>
      <c r="CS4071" s="1" t="s">
        <v>111</v>
      </c>
      <c r="CT4071" s="1" t="s">
        <v>138</v>
      </c>
      <c r="CU4071" s="1" t="s">
        <v>111</v>
      </c>
      <c r="CV4071" s="1" t="s">
        <v>138</v>
      </c>
      <c r="CW4071" s="1" t="s">
        <v>1324</v>
      </c>
      <c r="CX4071" s="1">
        <v>16702351024</v>
      </c>
      <c r="CY4071" s="1" t="s">
        <v>8047</v>
      </c>
      <c r="CZ4071" s="1" t="s">
        <v>138</v>
      </c>
      <c r="DA4071" s="1" t="s">
        <v>111</v>
      </c>
      <c r="DB4071" s="1" t="s">
        <v>112</v>
      </c>
    </row>
    <row r="4072" spans="1:111" ht="15.6" customHeight="1" x14ac:dyDescent="0.25">
      <c r="A4072" s="1" t="s">
        <v>12102</v>
      </c>
      <c r="B4072" s="1" t="s">
        <v>142</v>
      </c>
      <c r="C4072" s="2">
        <v>44359.423776736112</v>
      </c>
      <c r="D4072" s="2">
        <v>44405</v>
      </c>
      <c r="E4072" s="1" t="s">
        <v>180</v>
      </c>
      <c r="G4072" s="1" t="s">
        <v>112</v>
      </c>
      <c r="H4072" s="1" t="s">
        <v>112</v>
      </c>
      <c r="I4072" s="1" t="s">
        <v>112</v>
      </c>
      <c r="J4072" s="1" t="s">
        <v>3107</v>
      </c>
      <c r="L4072" s="1" t="s">
        <v>4437</v>
      </c>
      <c r="N4072" s="1" t="s">
        <v>116</v>
      </c>
      <c r="O4072" s="1" t="s">
        <v>117</v>
      </c>
      <c r="P4072" s="9">
        <v>96950</v>
      </c>
      <c r="Q4072" s="1" t="s">
        <v>118</v>
      </c>
      <c r="R4072" s="1" t="s">
        <v>12103</v>
      </c>
      <c r="S4072" s="1">
        <v>16702881463</v>
      </c>
      <c r="U4072" s="1">
        <v>56132</v>
      </c>
      <c r="V4072" s="1" t="s">
        <v>119</v>
      </c>
      <c r="X4072" s="1" t="s">
        <v>2482</v>
      </c>
      <c r="Y4072" s="1" t="s">
        <v>1646</v>
      </c>
      <c r="Z4072" s="1" t="s">
        <v>3109</v>
      </c>
      <c r="AA4072" s="1" t="s">
        <v>373</v>
      </c>
      <c r="AB4072" s="1" t="s">
        <v>3108</v>
      </c>
      <c r="AD4072" s="1" t="s">
        <v>116</v>
      </c>
      <c r="AE4072" s="1" t="s">
        <v>117</v>
      </c>
      <c r="AF4072" s="9">
        <v>96950</v>
      </c>
      <c r="AG4072" s="1" t="s">
        <v>118</v>
      </c>
      <c r="AH4072" s="1" t="s">
        <v>1954</v>
      </c>
      <c r="AI4072" s="1">
        <v>16702881463</v>
      </c>
      <c r="AK4072" s="1" t="s">
        <v>3111</v>
      </c>
      <c r="BC4072" s="1" t="str">
        <f>"43-6014.00"</f>
        <v>43-6014.00</v>
      </c>
      <c r="BD4072" s="1" t="s">
        <v>3652</v>
      </c>
      <c r="BE4072" s="1" t="s">
        <v>7510</v>
      </c>
      <c r="BF4072" s="1" t="s">
        <v>7511</v>
      </c>
      <c r="BG4072" s="1">
        <v>3</v>
      </c>
      <c r="BI4072" s="2">
        <v>44470</v>
      </c>
      <c r="BJ4072" s="2">
        <v>44834</v>
      </c>
      <c r="BM4072" s="1">
        <v>35</v>
      </c>
      <c r="BN4072" s="1">
        <v>0</v>
      </c>
      <c r="BO4072" s="1">
        <v>7</v>
      </c>
      <c r="BP4072" s="1">
        <v>7</v>
      </c>
      <c r="BQ4072" s="1">
        <v>7</v>
      </c>
      <c r="BR4072" s="1">
        <v>7</v>
      </c>
      <c r="BS4072" s="1">
        <v>7</v>
      </c>
      <c r="BT4072" s="1">
        <v>0</v>
      </c>
      <c r="BU4072" s="1" t="str">
        <f>"9:00 AM"</f>
        <v>9:00 AM</v>
      </c>
      <c r="BV4072" s="1" t="str">
        <f>"5:00 PM"</f>
        <v>5:00 PM</v>
      </c>
      <c r="BW4072" s="1" t="s">
        <v>135</v>
      </c>
      <c r="BX4072" s="1">
        <v>3</v>
      </c>
      <c r="BY4072" s="1">
        <v>3</v>
      </c>
      <c r="BZ4072" s="1" t="s">
        <v>112</v>
      </c>
      <c r="CA4072" s="1">
        <v>0</v>
      </c>
      <c r="CB4072" s="1" t="s">
        <v>12104</v>
      </c>
      <c r="CC4072" s="1" t="s">
        <v>12105</v>
      </c>
      <c r="CD4072" s="1" t="s">
        <v>3110</v>
      </c>
      <c r="CE4072" s="1" t="s">
        <v>116</v>
      </c>
      <c r="CF4072" s="1" t="s">
        <v>117</v>
      </c>
      <c r="CG4072" s="1">
        <v>96950</v>
      </c>
      <c r="CH4072" s="3">
        <v>10.33</v>
      </c>
      <c r="CI4072" s="3">
        <v>10.33</v>
      </c>
      <c r="CJ4072" s="3">
        <v>15.5</v>
      </c>
      <c r="CK4072" s="3">
        <v>15.5</v>
      </c>
      <c r="CL4072" s="1" t="s">
        <v>137</v>
      </c>
      <c r="CM4072" s="1" t="s">
        <v>362</v>
      </c>
      <c r="CN4072" s="1" t="s">
        <v>139</v>
      </c>
      <c r="CP4072" s="1" t="s">
        <v>112</v>
      </c>
      <c r="CQ4072" s="1" t="s">
        <v>111</v>
      </c>
      <c r="CR4072" s="1" t="s">
        <v>111</v>
      </c>
      <c r="CS4072" s="1" t="s">
        <v>111</v>
      </c>
      <c r="CT4072" s="1" t="s">
        <v>111</v>
      </c>
      <c r="CU4072" s="1" t="s">
        <v>111</v>
      </c>
      <c r="CV4072" s="1" t="s">
        <v>111</v>
      </c>
      <c r="CW4072" s="1" t="s">
        <v>12106</v>
      </c>
      <c r="CX4072" s="1">
        <v>16702881463</v>
      </c>
      <c r="CY4072" s="1" t="s">
        <v>3111</v>
      </c>
      <c r="CZ4072" s="1" t="s">
        <v>3116</v>
      </c>
      <c r="DA4072" s="1" t="s">
        <v>111</v>
      </c>
      <c r="DB4072" s="1" t="s">
        <v>112</v>
      </c>
    </row>
    <row r="4073" spans="1:111" ht="15.6" customHeight="1" x14ac:dyDescent="0.25">
      <c r="A4073" s="1" t="s">
        <v>12152</v>
      </c>
      <c r="B4073" s="1" t="s">
        <v>142</v>
      </c>
      <c r="C4073" s="2">
        <v>44364.959936689818</v>
      </c>
      <c r="D4073" s="2">
        <v>44419</v>
      </c>
      <c r="E4073" s="1" t="s">
        <v>180</v>
      </c>
      <c r="G4073" s="1" t="s">
        <v>112</v>
      </c>
      <c r="H4073" s="1" t="s">
        <v>112</v>
      </c>
      <c r="I4073" s="1" t="s">
        <v>112</v>
      </c>
      <c r="J4073" s="1" t="s">
        <v>12153</v>
      </c>
      <c r="K4073" s="1" t="s">
        <v>12154</v>
      </c>
      <c r="L4073" s="1" t="s">
        <v>12155</v>
      </c>
      <c r="N4073" s="1" t="s">
        <v>116</v>
      </c>
      <c r="O4073" s="1" t="s">
        <v>117</v>
      </c>
      <c r="P4073" s="9">
        <v>96950</v>
      </c>
      <c r="Q4073" s="1" t="s">
        <v>118</v>
      </c>
      <c r="S4073" s="1">
        <v>16702333200</v>
      </c>
      <c r="U4073" s="1">
        <v>53111</v>
      </c>
      <c r="V4073" s="1" t="s">
        <v>119</v>
      </c>
      <c r="X4073" s="1" t="s">
        <v>756</v>
      </c>
      <c r="Y4073" s="1" t="s">
        <v>757</v>
      </c>
      <c r="Z4073" s="1" t="s">
        <v>758</v>
      </c>
      <c r="AA4073" s="1" t="s">
        <v>759</v>
      </c>
      <c r="AB4073" s="1" t="s">
        <v>760</v>
      </c>
      <c r="AD4073" s="1" t="s">
        <v>116</v>
      </c>
      <c r="AE4073" s="1" t="s">
        <v>117</v>
      </c>
      <c r="AF4073" s="9">
        <v>96950</v>
      </c>
      <c r="AG4073" s="1" t="s">
        <v>118</v>
      </c>
      <c r="AI4073" s="1">
        <v>16702875435</v>
      </c>
      <c r="AK4073" s="1" t="s">
        <v>761</v>
      </c>
      <c r="BC4073" s="1" t="str">
        <f>"49-9071.00"</f>
        <v>49-9071.00</v>
      </c>
      <c r="BD4073" s="1" t="s">
        <v>214</v>
      </c>
      <c r="BE4073" s="1" t="s">
        <v>12156</v>
      </c>
      <c r="BF4073" s="1" t="s">
        <v>5971</v>
      </c>
      <c r="BG4073" s="1">
        <v>1</v>
      </c>
      <c r="BI4073" s="2">
        <v>44470</v>
      </c>
      <c r="BJ4073" s="2">
        <v>44834</v>
      </c>
      <c r="BM4073" s="1">
        <v>35</v>
      </c>
      <c r="BN4073" s="1">
        <v>0</v>
      </c>
      <c r="BO4073" s="1">
        <v>7</v>
      </c>
      <c r="BP4073" s="1">
        <v>7</v>
      </c>
      <c r="BQ4073" s="1">
        <v>7</v>
      </c>
      <c r="BR4073" s="1">
        <v>7</v>
      </c>
      <c r="BS4073" s="1">
        <v>7</v>
      </c>
      <c r="BT4073" s="1">
        <v>0</v>
      </c>
      <c r="BU4073" s="1" t="str">
        <f>"8:00 AM"</f>
        <v>8:00 AM</v>
      </c>
      <c r="BV4073" s="1" t="str">
        <f>"4:00 PM"</f>
        <v>4:00 PM</v>
      </c>
      <c r="BW4073" s="1" t="s">
        <v>135</v>
      </c>
      <c r="BX4073" s="1">
        <v>0</v>
      </c>
      <c r="BY4073" s="1">
        <v>24</v>
      </c>
      <c r="BZ4073" s="1" t="s">
        <v>112</v>
      </c>
      <c r="CB4073" s="1" t="s">
        <v>12157</v>
      </c>
      <c r="CC4073" s="1" t="s">
        <v>12158</v>
      </c>
      <c r="CD4073" s="1" t="s">
        <v>12155</v>
      </c>
      <c r="CE4073" s="1" t="s">
        <v>167</v>
      </c>
      <c r="CF4073" s="1" t="s">
        <v>117</v>
      </c>
      <c r="CG4073" s="1">
        <v>96950</v>
      </c>
      <c r="CH4073" s="3">
        <v>8.7100000000000009</v>
      </c>
      <c r="CI4073" s="3">
        <v>8.7100000000000009</v>
      </c>
      <c r="CJ4073" s="3">
        <v>13.07</v>
      </c>
      <c r="CK4073" s="3">
        <v>13.07</v>
      </c>
      <c r="CL4073" s="1" t="s">
        <v>137</v>
      </c>
      <c r="CN4073" s="1" t="s">
        <v>139</v>
      </c>
      <c r="CP4073" s="1" t="s">
        <v>112</v>
      </c>
      <c r="CQ4073" s="1" t="s">
        <v>111</v>
      </c>
      <c r="CR4073" s="1" t="s">
        <v>112</v>
      </c>
      <c r="CS4073" s="1" t="s">
        <v>111</v>
      </c>
      <c r="CT4073" s="1" t="s">
        <v>138</v>
      </c>
      <c r="CU4073" s="1" t="s">
        <v>111</v>
      </c>
      <c r="CV4073" s="1" t="s">
        <v>138</v>
      </c>
      <c r="CW4073" s="1" t="s">
        <v>4175</v>
      </c>
      <c r="CX4073" s="1">
        <v>16702333200</v>
      </c>
      <c r="CY4073" s="1" t="s">
        <v>761</v>
      </c>
      <c r="CZ4073" s="1" t="s">
        <v>138</v>
      </c>
      <c r="DA4073" s="1" t="s">
        <v>111</v>
      </c>
      <c r="DB4073" s="1" t="s">
        <v>112</v>
      </c>
    </row>
    <row r="4074" spans="1:111" ht="15.6" customHeight="1" x14ac:dyDescent="0.25">
      <c r="A4074" s="1" t="s">
        <v>12159</v>
      </c>
      <c r="B4074" s="1" t="s">
        <v>142</v>
      </c>
      <c r="C4074" s="2">
        <v>44348.191127777776</v>
      </c>
      <c r="D4074" s="2">
        <v>44393</v>
      </c>
      <c r="E4074" s="1" t="s">
        <v>110</v>
      </c>
      <c r="F4074" s="2">
        <v>44468.833333333336</v>
      </c>
      <c r="G4074" s="1" t="s">
        <v>111</v>
      </c>
      <c r="H4074" s="1" t="s">
        <v>112</v>
      </c>
      <c r="I4074" s="1" t="s">
        <v>112</v>
      </c>
      <c r="J4074" s="1" t="s">
        <v>2984</v>
      </c>
      <c r="K4074" s="1" t="s">
        <v>4543</v>
      </c>
      <c r="L4074" s="1" t="s">
        <v>2986</v>
      </c>
      <c r="M4074" s="1" t="s">
        <v>2987</v>
      </c>
      <c r="N4074" s="1" t="s">
        <v>167</v>
      </c>
      <c r="O4074" s="1" t="s">
        <v>117</v>
      </c>
      <c r="P4074" s="9">
        <v>96950</v>
      </c>
      <c r="Q4074" s="1" t="s">
        <v>118</v>
      </c>
      <c r="S4074" s="1">
        <v>16702368888</v>
      </c>
      <c r="U4074" s="1">
        <v>71391</v>
      </c>
      <c r="V4074" s="1" t="s">
        <v>119</v>
      </c>
      <c r="X4074" s="1" t="s">
        <v>2988</v>
      </c>
      <c r="Y4074" s="1" t="s">
        <v>2989</v>
      </c>
      <c r="AA4074" s="1" t="s">
        <v>2990</v>
      </c>
      <c r="AB4074" s="1" t="s">
        <v>2986</v>
      </c>
      <c r="AC4074" s="1" t="s">
        <v>2987</v>
      </c>
      <c r="AD4074" s="1" t="s">
        <v>167</v>
      </c>
      <c r="AE4074" s="1" t="s">
        <v>117</v>
      </c>
      <c r="AF4074" s="9">
        <v>96950</v>
      </c>
      <c r="AG4074" s="1" t="s">
        <v>118</v>
      </c>
      <c r="AH4074" s="1" t="s">
        <v>2987</v>
      </c>
      <c r="AI4074" s="1">
        <v>16702368888</v>
      </c>
      <c r="AK4074" s="1" t="s">
        <v>2991</v>
      </c>
      <c r="BC4074" s="1" t="str">
        <f>"49-9071.00"</f>
        <v>49-9071.00</v>
      </c>
      <c r="BD4074" s="1" t="s">
        <v>214</v>
      </c>
      <c r="BE4074" s="1" t="s">
        <v>12160</v>
      </c>
      <c r="BF4074" s="1" t="s">
        <v>7503</v>
      </c>
      <c r="BG4074" s="1">
        <v>2</v>
      </c>
      <c r="BI4074" s="2">
        <v>44470</v>
      </c>
      <c r="BJ4074" s="2">
        <v>45565</v>
      </c>
      <c r="BM4074" s="1">
        <v>35</v>
      </c>
      <c r="BN4074" s="1">
        <v>0</v>
      </c>
      <c r="BO4074" s="1">
        <v>6</v>
      </c>
      <c r="BP4074" s="1">
        <v>6</v>
      </c>
      <c r="BQ4074" s="1">
        <v>6</v>
      </c>
      <c r="BR4074" s="1">
        <v>6</v>
      </c>
      <c r="BS4074" s="1">
        <v>6</v>
      </c>
      <c r="BT4074" s="1">
        <v>5</v>
      </c>
      <c r="BU4074" s="1" t="str">
        <f>"5:30 AM"</f>
        <v>5:30 AM</v>
      </c>
      <c r="BV4074" s="1" t="str">
        <f>"12:00 PM"</f>
        <v>12:00 PM</v>
      </c>
      <c r="BW4074" s="1" t="s">
        <v>135</v>
      </c>
      <c r="BX4074" s="1">
        <v>0</v>
      </c>
      <c r="BY4074" s="1">
        <v>12</v>
      </c>
      <c r="BZ4074" s="1" t="s">
        <v>112</v>
      </c>
      <c r="CB4074" s="4" t="s">
        <v>12161</v>
      </c>
      <c r="CC4074" s="1" t="s">
        <v>2986</v>
      </c>
      <c r="CD4074" s="1" t="s">
        <v>2987</v>
      </c>
      <c r="CE4074" s="1" t="s">
        <v>167</v>
      </c>
      <c r="CF4074" s="1" t="s">
        <v>117</v>
      </c>
      <c r="CG4074" s="1">
        <v>96950</v>
      </c>
      <c r="CH4074" s="3">
        <v>8.7100000000000009</v>
      </c>
      <c r="CI4074" s="3">
        <v>8.7100000000000009</v>
      </c>
      <c r="CJ4074" s="3">
        <v>13.07</v>
      </c>
      <c r="CK4074" s="3">
        <v>13.07</v>
      </c>
      <c r="CL4074" s="1" t="s">
        <v>137</v>
      </c>
      <c r="CM4074" s="1" t="s">
        <v>230</v>
      </c>
      <c r="CN4074" s="1" t="s">
        <v>139</v>
      </c>
      <c r="CP4074" s="1" t="s">
        <v>112</v>
      </c>
      <c r="CQ4074" s="1" t="s">
        <v>111</v>
      </c>
      <c r="CR4074" s="1" t="s">
        <v>112</v>
      </c>
      <c r="CS4074" s="1" t="s">
        <v>111</v>
      </c>
      <c r="CT4074" s="1" t="s">
        <v>138</v>
      </c>
      <c r="CU4074" s="1" t="s">
        <v>111</v>
      </c>
      <c r="CV4074" s="1" t="s">
        <v>111</v>
      </c>
      <c r="CW4074" s="1" t="s">
        <v>2995</v>
      </c>
      <c r="CX4074" s="1">
        <v>16702368888</v>
      </c>
      <c r="CY4074" s="1" t="s">
        <v>2991</v>
      </c>
      <c r="CZ4074" s="1" t="s">
        <v>380</v>
      </c>
      <c r="DA4074" s="1" t="s">
        <v>111</v>
      </c>
      <c r="DB4074" s="1" t="s">
        <v>112</v>
      </c>
      <c r="DC4074" s="1" t="s">
        <v>2988</v>
      </c>
      <c r="DD4074" s="1" t="s">
        <v>2989</v>
      </c>
      <c r="DF4074" s="1" t="s">
        <v>2984</v>
      </c>
      <c r="DG4074" s="1" t="s">
        <v>2991</v>
      </c>
    </row>
    <row r="4075" spans="1:111" ht="15.6" customHeight="1" x14ac:dyDescent="0.25">
      <c r="A4075" s="1" t="s">
        <v>12220</v>
      </c>
      <c r="B4075" s="1" t="s">
        <v>142</v>
      </c>
      <c r="C4075" s="2">
        <v>44074.989950115742</v>
      </c>
      <c r="D4075" s="2">
        <v>44133</v>
      </c>
      <c r="E4075" s="1" t="s">
        <v>110</v>
      </c>
      <c r="F4075" s="2">
        <v>44244.791666666664</v>
      </c>
      <c r="G4075" s="1" t="s">
        <v>111</v>
      </c>
      <c r="H4075" s="1" t="s">
        <v>112</v>
      </c>
      <c r="I4075" s="1" t="s">
        <v>112</v>
      </c>
      <c r="J4075" s="1" t="s">
        <v>2086</v>
      </c>
      <c r="L4075" s="1" t="s">
        <v>2087</v>
      </c>
      <c r="N4075" s="1" t="s">
        <v>116</v>
      </c>
      <c r="O4075" s="1" t="s">
        <v>117</v>
      </c>
      <c r="P4075" s="9">
        <v>96950</v>
      </c>
      <c r="Q4075" s="1" t="s">
        <v>118</v>
      </c>
      <c r="S4075" s="1">
        <v>16702358748</v>
      </c>
      <c r="U4075" s="1">
        <v>23611</v>
      </c>
      <c r="V4075" s="1" t="s">
        <v>119</v>
      </c>
      <c r="X4075" s="1" t="s">
        <v>2088</v>
      </c>
      <c r="Y4075" s="1" t="s">
        <v>2089</v>
      </c>
      <c r="Z4075" s="1" t="s">
        <v>2090</v>
      </c>
      <c r="AA4075" s="1" t="s">
        <v>3825</v>
      </c>
      <c r="AB4075" s="1" t="s">
        <v>1108</v>
      </c>
      <c r="AD4075" s="1" t="s">
        <v>167</v>
      </c>
      <c r="AE4075" s="1" t="s">
        <v>117</v>
      </c>
      <c r="AF4075" s="9">
        <v>96950</v>
      </c>
      <c r="AG4075" s="1" t="s">
        <v>118</v>
      </c>
      <c r="AI4075" s="1">
        <v>16702358748</v>
      </c>
      <c r="AK4075" s="1" t="s">
        <v>2092</v>
      </c>
      <c r="BC4075" s="1" t="str">
        <f>"49-1011.00"</f>
        <v>49-1011.00</v>
      </c>
      <c r="BD4075" s="1" t="s">
        <v>5605</v>
      </c>
      <c r="BE4075" s="1" t="s">
        <v>12221</v>
      </c>
      <c r="BF4075" s="1" t="s">
        <v>12222</v>
      </c>
      <c r="BG4075" s="1">
        <v>1</v>
      </c>
      <c r="BI4075" s="2">
        <v>44246</v>
      </c>
      <c r="BJ4075" s="2">
        <v>45340</v>
      </c>
      <c r="BM4075" s="1">
        <v>35</v>
      </c>
      <c r="BN4075" s="1">
        <v>0</v>
      </c>
      <c r="BO4075" s="1">
        <v>7</v>
      </c>
      <c r="BP4075" s="1">
        <v>7</v>
      </c>
      <c r="BQ4075" s="1">
        <v>7</v>
      </c>
      <c r="BR4075" s="1">
        <v>7</v>
      </c>
      <c r="BS4075" s="1">
        <v>7</v>
      </c>
      <c r="BT4075" s="1">
        <v>0</v>
      </c>
      <c r="BU4075" s="1" t="str">
        <f>"9:00 AM"</f>
        <v>9:00 AM</v>
      </c>
      <c r="BV4075" s="1" t="str">
        <f>"5:00 PM"</f>
        <v>5:00 PM</v>
      </c>
      <c r="BW4075" s="1" t="s">
        <v>135</v>
      </c>
      <c r="BX4075" s="1">
        <v>0</v>
      </c>
      <c r="BY4075" s="1">
        <v>24</v>
      </c>
      <c r="BZ4075" s="1" t="s">
        <v>111</v>
      </c>
      <c r="CA4075" s="1">
        <v>15</v>
      </c>
      <c r="CB4075" s="1" t="s">
        <v>12223</v>
      </c>
      <c r="CC4075" s="1" t="s">
        <v>12224</v>
      </c>
      <c r="CE4075" s="1" t="s">
        <v>167</v>
      </c>
      <c r="CF4075" s="1" t="s">
        <v>117</v>
      </c>
      <c r="CG4075" s="1">
        <v>96950</v>
      </c>
      <c r="CH4075" s="3">
        <v>16.64</v>
      </c>
      <c r="CI4075" s="3">
        <v>17.64</v>
      </c>
      <c r="CJ4075" s="3">
        <v>24.96</v>
      </c>
      <c r="CK4075" s="3">
        <v>26.46</v>
      </c>
      <c r="CL4075" s="1" t="s">
        <v>137</v>
      </c>
      <c r="CN4075" s="1" t="s">
        <v>139</v>
      </c>
      <c r="CP4075" s="1" t="s">
        <v>112</v>
      </c>
      <c r="CQ4075" s="1" t="s">
        <v>111</v>
      </c>
      <c r="CR4075" s="1" t="s">
        <v>111</v>
      </c>
      <c r="CS4075" s="1" t="s">
        <v>111</v>
      </c>
      <c r="CT4075" s="1" t="s">
        <v>138</v>
      </c>
      <c r="CU4075" s="1" t="s">
        <v>111</v>
      </c>
      <c r="CV4075" s="1" t="s">
        <v>111</v>
      </c>
      <c r="CW4075" s="1" t="s">
        <v>3408</v>
      </c>
      <c r="CX4075" s="1">
        <v>16702358748</v>
      </c>
      <c r="CY4075" s="1" t="s">
        <v>2092</v>
      </c>
      <c r="CZ4075" s="1" t="s">
        <v>138</v>
      </c>
      <c r="DA4075" s="1" t="s">
        <v>111</v>
      </c>
      <c r="DB4075" s="1" t="s">
        <v>112</v>
      </c>
    </row>
    <row r="4076" spans="1:111" ht="15.6" customHeight="1" x14ac:dyDescent="0.25">
      <c r="A4076" s="1" t="s">
        <v>12225</v>
      </c>
      <c r="B4076" s="1" t="s">
        <v>142</v>
      </c>
      <c r="C4076" s="2">
        <v>44050.060815740741</v>
      </c>
      <c r="D4076" s="2">
        <v>44130</v>
      </c>
      <c r="E4076" s="1" t="s">
        <v>110</v>
      </c>
      <c r="F4076" s="2">
        <v>44103.833333333336</v>
      </c>
      <c r="G4076" s="1" t="s">
        <v>111</v>
      </c>
      <c r="H4076" s="1" t="s">
        <v>112</v>
      </c>
      <c r="I4076" s="1" t="s">
        <v>112</v>
      </c>
      <c r="J4076" s="1" t="s">
        <v>12226</v>
      </c>
      <c r="K4076" s="1" t="s">
        <v>12227</v>
      </c>
      <c r="L4076" s="1" t="s">
        <v>12228</v>
      </c>
      <c r="M4076" s="1" t="s">
        <v>1197</v>
      </c>
      <c r="N4076" s="1" t="s">
        <v>116</v>
      </c>
      <c r="O4076" s="1" t="s">
        <v>117</v>
      </c>
      <c r="P4076" s="9">
        <v>96950</v>
      </c>
      <c r="Q4076" s="1" t="s">
        <v>118</v>
      </c>
      <c r="R4076" s="1" t="s">
        <v>138</v>
      </c>
      <c r="S4076" s="1">
        <v>16702886904</v>
      </c>
      <c r="U4076" s="1">
        <v>53111</v>
      </c>
      <c r="V4076" s="1" t="s">
        <v>119</v>
      </c>
      <c r="X4076" s="1" t="s">
        <v>12229</v>
      </c>
      <c r="Y4076" s="1" t="s">
        <v>1786</v>
      </c>
      <c r="Z4076" s="1" t="s">
        <v>12230</v>
      </c>
      <c r="AA4076" s="1" t="s">
        <v>357</v>
      </c>
      <c r="AB4076" s="1" t="s">
        <v>12228</v>
      </c>
      <c r="AC4076" s="1" t="s">
        <v>1197</v>
      </c>
      <c r="AD4076" s="1" t="s">
        <v>116</v>
      </c>
      <c r="AE4076" s="1" t="s">
        <v>117</v>
      </c>
      <c r="AF4076" s="9">
        <v>96950</v>
      </c>
      <c r="AG4076" s="1" t="s">
        <v>118</v>
      </c>
      <c r="AH4076" s="1" t="s">
        <v>138</v>
      </c>
      <c r="AI4076" s="1">
        <v>16709898373</v>
      </c>
      <c r="AK4076" s="1" t="s">
        <v>6797</v>
      </c>
      <c r="BC4076" s="1" t="str">
        <f>"37-2012.00"</f>
        <v>37-2012.00</v>
      </c>
      <c r="BD4076" s="1" t="s">
        <v>576</v>
      </c>
      <c r="BE4076" s="1" t="s">
        <v>12231</v>
      </c>
      <c r="BF4076" s="1" t="s">
        <v>1255</v>
      </c>
      <c r="BG4076" s="1">
        <v>2</v>
      </c>
      <c r="BI4076" s="2">
        <v>44105</v>
      </c>
      <c r="BJ4076" s="2">
        <v>45199</v>
      </c>
      <c r="BM4076" s="1">
        <v>35</v>
      </c>
      <c r="BN4076" s="1">
        <v>0</v>
      </c>
      <c r="BO4076" s="1">
        <v>7</v>
      </c>
      <c r="BP4076" s="1">
        <v>7</v>
      </c>
      <c r="BQ4076" s="1">
        <v>7</v>
      </c>
      <c r="BR4076" s="1">
        <v>7</v>
      </c>
      <c r="BS4076" s="1">
        <v>7</v>
      </c>
      <c r="BT4076" s="1">
        <v>0</v>
      </c>
      <c r="BU4076" s="1" t="str">
        <f>"8:00 AM"</f>
        <v>8:00 AM</v>
      </c>
      <c r="BV4076" s="1" t="str">
        <f>"4:00 PM"</f>
        <v>4:00 PM</v>
      </c>
      <c r="BW4076" s="1" t="s">
        <v>135</v>
      </c>
      <c r="BX4076" s="1">
        <v>0</v>
      </c>
      <c r="BY4076" s="1">
        <v>3</v>
      </c>
      <c r="BZ4076" s="1" t="s">
        <v>112</v>
      </c>
      <c r="CA4076" s="1">
        <v>0</v>
      </c>
      <c r="CB4076" s="1" t="s">
        <v>12232</v>
      </c>
      <c r="CC4076" s="1" t="s">
        <v>12228</v>
      </c>
      <c r="CD4076" s="1" t="s">
        <v>1197</v>
      </c>
      <c r="CE4076" s="1" t="s">
        <v>116</v>
      </c>
      <c r="CF4076" s="1" t="s">
        <v>117</v>
      </c>
      <c r="CG4076" s="1">
        <v>96950</v>
      </c>
      <c r="CH4076" s="3">
        <v>7.33</v>
      </c>
      <c r="CI4076" s="3">
        <v>7.4</v>
      </c>
      <c r="CJ4076" s="3">
        <v>11</v>
      </c>
      <c r="CK4076" s="3">
        <v>11.1</v>
      </c>
      <c r="CL4076" s="1" t="s">
        <v>137</v>
      </c>
      <c r="CM4076" s="1" t="s">
        <v>138</v>
      </c>
      <c r="CN4076" s="1" t="s">
        <v>139</v>
      </c>
      <c r="CP4076" s="1" t="s">
        <v>112</v>
      </c>
      <c r="CQ4076" s="1" t="s">
        <v>111</v>
      </c>
      <c r="CR4076" s="1" t="s">
        <v>112</v>
      </c>
      <c r="CS4076" s="1" t="s">
        <v>111</v>
      </c>
      <c r="CT4076" s="1" t="s">
        <v>138</v>
      </c>
      <c r="CU4076" s="1" t="s">
        <v>111</v>
      </c>
      <c r="CV4076" s="1" t="s">
        <v>138</v>
      </c>
      <c r="CW4076" s="1" t="s">
        <v>6800</v>
      </c>
      <c r="CX4076" s="1">
        <v>16702886904</v>
      </c>
      <c r="CY4076" s="1" t="s">
        <v>6797</v>
      </c>
      <c r="CZ4076" s="1" t="s">
        <v>138</v>
      </c>
      <c r="DA4076" s="1" t="s">
        <v>111</v>
      </c>
      <c r="DB4076" s="1" t="s">
        <v>112</v>
      </c>
    </row>
    <row r="4077" spans="1:111" ht="15.6" customHeight="1" x14ac:dyDescent="0.25">
      <c r="A4077" s="1" t="s">
        <v>12288</v>
      </c>
      <c r="B4077" s="1" t="s">
        <v>142</v>
      </c>
      <c r="C4077" s="2">
        <v>44140.089558680556</v>
      </c>
      <c r="D4077" s="2">
        <v>44358</v>
      </c>
      <c r="E4077" s="1" t="s">
        <v>180</v>
      </c>
      <c r="G4077" s="1" t="s">
        <v>112</v>
      </c>
      <c r="H4077" s="1" t="s">
        <v>112</v>
      </c>
      <c r="I4077" s="1" t="s">
        <v>112</v>
      </c>
      <c r="J4077" s="1" t="s">
        <v>6739</v>
      </c>
      <c r="K4077" s="1" t="s">
        <v>6740</v>
      </c>
      <c r="L4077" s="1" t="s">
        <v>4651</v>
      </c>
      <c r="M4077" s="1" t="s">
        <v>167</v>
      </c>
      <c r="N4077" s="1" t="s">
        <v>6741</v>
      </c>
      <c r="O4077" s="1" t="s">
        <v>117</v>
      </c>
      <c r="P4077" s="9">
        <v>96950</v>
      </c>
      <c r="Q4077" s="1" t="s">
        <v>118</v>
      </c>
      <c r="R4077" s="1" t="s">
        <v>138</v>
      </c>
      <c r="S4077" s="1">
        <v>16702332200</v>
      </c>
      <c r="U4077" s="1">
        <v>45399</v>
      </c>
      <c r="V4077" s="1" t="s">
        <v>119</v>
      </c>
      <c r="X4077" s="1" t="s">
        <v>12289</v>
      </c>
      <c r="Y4077" s="1" t="s">
        <v>6743</v>
      </c>
      <c r="Z4077" s="1" t="s">
        <v>6744</v>
      </c>
      <c r="AA4077" s="1" t="s">
        <v>12290</v>
      </c>
      <c r="AB4077" s="1" t="s">
        <v>4651</v>
      </c>
      <c r="AC4077" s="1" t="s">
        <v>167</v>
      </c>
      <c r="AD4077" s="1" t="s">
        <v>6741</v>
      </c>
      <c r="AE4077" s="1" t="s">
        <v>117</v>
      </c>
      <c r="AF4077" s="9">
        <v>96950</v>
      </c>
      <c r="AG4077" s="1" t="s">
        <v>118</v>
      </c>
      <c r="AH4077" s="1" t="s">
        <v>138</v>
      </c>
      <c r="AI4077" s="1">
        <v>16702332200</v>
      </c>
      <c r="AK4077" s="1" t="s">
        <v>6746</v>
      </c>
      <c r="BC4077" s="1" t="str">
        <f>"27-1024.00"</f>
        <v>27-1024.00</v>
      </c>
      <c r="BD4077" s="1" t="s">
        <v>3137</v>
      </c>
      <c r="BE4077" s="1" t="s">
        <v>12291</v>
      </c>
      <c r="BF4077" s="1" t="s">
        <v>6748</v>
      </c>
      <c r="BG4077" s="1">
        <v>1</v>
      </c>
      <c r="BI4077" s="2">
        <v>44166</v>
      </c>
      <c r="BJ4077" s="2">
        <v>44530</v>
      </c>
      <c r="BM4077" s="1">
        <v>35</v>
      </c>
      <c r="BN4077" s="1">
        <v>0</v>
      </c>
      <c r="BO4077" s="1">
        <v>6</v>
      </c>
      <c r="BP4077" s="1">
        <v>6</v>
      </c>
      <c r="BQ4077" s="1">
        <v>6</v>
      </c>
      <c r="BR4077" s="1">
        <v>6</v>
      </c>
      <c r="BS4077" s="1">
        <v>6</v>
      </c>
      <c r="BT4077" s="1">
        <v>5</v>
      </c>
      <c r="BU4077" s="1" t="str">
        <f>"10:00 AM"</f>
        <v>10:00 AM</v>
      </c>
      <c r="BV4077" s="1" t="str">
        <f>"5:00 PM"</f>
        <v>5:00 PM</v>
      </c>
      <c r="BW4077" s="1" t="s">
        <v>193</v>
      </c>
      <c r="BX4077" s="1">
        <v>0</v>
      </c>
      <c r="BY4077" s="1">
        <v>12</v>
      </c>
      <c r="BZ4077" s="1" t="s">
        <v>112</v>
      </c>
      <c r="CA4077" s="1">
        <v>0</v>
      </c>
      <c r="CB4077" s="4" t="s">
        <v>12292</v>
      </c>
      <c r="CC4077" s="1" t="s">
        <v>4651</v>
      </c>
      <c r="CD4077" s="1" t="s">
        <v>6741</v>
      </c>
      <c r="CE4077" s="1" t="s">
        <v>116</v>
      </c>
      <c r="CF4077" s="1" t="s">
        <v>117</v>
      </c>
      <c r="CG4077" s="1">
        <v>96950</v>
      </c>
      <c r="CH4077" s="3">
        <v>8.93</v>
      </c>
      <c r="CI4077" s="3">
        <v>8.93</v>
      </c>
      <c r="CJ4077" s="3">
        <v>13.4</v>
      </c>
      <c r="CK4077" s="3">
        <v>13.4</v>
      </c>
      <c r="CL4077" s="1" t="s">
        <v>137</v>
      </c>
      <c r="CM4077" s="1" t="s">
        <v>230</v>
      </c>
      <c r="CN4077" s="1" t="s">
        <v>139</v>
      </c>
      <c r="CP4077" s="1" t="s">
        <v>112</v>
      </c>
      <c r="CQ4077" s="1" t="s">
        <v>111</v>
      </c>
      <c r="CR4077" s="1" t="s">
        <v>112</v>
      </c>
      <c r="CS4077" s="1" t="s">
        <v>111</v>
      </c>
      <c r="CT4077" s="1" t="s">
        <v>138</v>
      </c>
      <c r="CU4077" s="1" t="s">
        <v>111</v>
      </c>
      <c r="CV4077" s="1" t="s">
        <v>138</v>
      </c>
      <c r="CW4077" s="1" t="s">
        <v>230</v>
      </c>
      <c r="CX4077" s="1">
        <v>16702332200</v>
      </c>
      <c r="CY4077" s="1" t="s">
        <v>6746</v>
      </c>
      <c r="CZ4077" s="1" t="s">
        <v>138</v>
      </c>
      <c r="DA4077" s="1" t="s">
        <v>111</v>
      </c>
      <c r="DB4077" s="1" t="s">
        <v>112</v>
      </c>
    </row>
    <row r="4078" spans="1:111" ht="15.6" customHeight="1" x14ac:dyDescent="0.25">
      <c r="A4078" s="1" t="s">
        <v>12369</v>
      </c>
      <c r="B4078" s="1" t="s">
        <v>142</v>
      </c>
      <c r="C4078" s="2">
        <v>44185.006102199077</v>
      </c>
      <c r="D4078" s="2">
        <v>44237</v>
      </c>
      <c r="E4078" s="1" t="s">
        <v>110</v>
      </c>
      <c r="F4078" s="2">
        <v>44268.791666666664</v>
      </c>
      <c r="G4078" s="1" t="s">
        <v>111</v>
      </c>
      <c r="H4078" s="1" t="s">
        <v>112</v>
      </c>
      <c r="I4078" s="1" t="s">
        <v>112</v>
      </c>
      <c r="J4078" s="1" t="s">
        <v>12370</v>
      </c>
      <c r="K4078" s="1" t="s">
        <v>12371</v>
      </c>
      <c r="L4078" s="1" t="s">
        <v>2930</v>
      </c>
      <c r="N4078" s="1" t="s">
        <v>116</v>
      </c>
      <c r="O4078" s="1" t="s">
        <v>117</v>
      </c>
      <c r="P4078" s="9">
        <v>96950</v>
      </c>
      <c r="Q4078" s="1" t="s">
        <v>118</v>
      </c>
      <c r="R4078" s="1" t="s">
        <v>362</v>
      </c>
      <c r="S4078" s="1">
        <v>16702345117</v>
      </c>
      <c r="U4078" s="1">
        <v>5313</v>
      </c>
      <c r="V4078" s="1" t="s">
        <v>119</v>
      </c>
      <c r="X4078" s="1" t="s">
        <v>2931</v>
      </c>
      <c r="Y4078" s="1" t="s">
        <v>2932</v>
      </c>
      <c r="Z4078" s="1" t="s">
        <v>2933</v>
      </c>
      <c r="AA4078" s="1" t="s">
        <v>2934</v>
      </c>
      <c r="AB4078" s="1" t="s">
        <v>2935</v>
      </c>
      <c r="AD4078" s="1" t="s">
        <v>116</v>
      </c>
      <c r="AE4078" s="1" t="s">
        <v>117</v>
      </c>
      <c r="AF4078" s="9">
        <v>96950</v>
      </c>
      <c r="AG4078" s="1" t="s">
        <v>118</v>
      </c>
      <c r="AH4078" s="1" t="s">
        <v>362</v>
      </c>
      <c r="AI4078" s="1">
        <v>16702875116</v>
      </c>
      <c r="AK4078" s="1" t="s">
        <v>2936</v>
      </c>
      <c r="BC4078" s="1" t="str">
        <f>"37-3011.00"</f>
        <v>37-3011.00</v>
      </c>
      <c r="BD4078" s="1" t="s">
        <v>726</v>
      </c>
      <c r="BE4078" s="1" t="s">
        <v>12372</v>
      </c>
      <c r="BF4078" s="1" t="s">
        <v>12373</v>
      </c>
      <c r="BG4078" s="1">
        <v>1</v>
      </c>
      <c r="BI4078" s="2">
        <v>44270</v>
      </c>
      <c r="BJ4078" s="2">
        <v>44634</v>
      </c>
      <c r="BM4078" s="1">
        <v>40</v>
      </c>
      <c r="BN4078" s="1">
        <v>0</v>
      </c>
      <c r="BO4078" s="1">
        <v>8</v>
      </c>
      <c r="BP4078" s="1">
        <v>8</v>
      </c>
      <c r="BQ4078" s="1">
        <v>8</v>
      </c>
      <c r="BR4078" s="1">
        <v>8</v>
      </c>
      <c r="BS4078" s="1">
        <v>8</v>
      </c>
      <c r="BT4078" s="1">
        <v>0</v>
      </c>
      <c r="BU4078" s="1" t="str">
        <f>"8:00 AM"</f>
        <v>8:00 AM</v>
      </c>
      <c r="BV4078" s="1" t="str">
        <f>"5:00 PM"</f>
        <v>5:00 PM</v>
      </c>
      <c r="BW4078" s="1" t="s">
        <v>135</v>
      </c>
      <c r="BX4078" s="1">
        <v>0</v>
      </c>
      <c r="BY4078" s="1">
        <v>3</v>
      </c>
      <c r="BZ4078" s="1" t="s">
        <v>112</v>
      </c>
      <c r="CA4078" s="1">
        <v>0</v>
      </c>
      <c r="CB4078" s="1" t="s">
        <v>12374</v>
      </c>
      <c r="CC4078" s="1" t="s">
        <v>2930</v>
      </c>
      <c r="CE4078" s="1" t="s">
        <v>116</v>
      </c>
      <c r="CF4078" s="1" t="s">
        <v>117</v>
      </c>
      <c r="CG4078" s="1">
        <v>96950</v>
      </c>
      <c r="CH4078" s="3">
        <v>8.5</v>
      </c>
      <c r="CI4078" s="3">
        <v>8.5</v>
      </c>
      <c r="CJ4078" s="3">
        <v>12.75</v>
      </c>
      <c r="CK4078" s="3">
        <v>12.75</v>
      </c>
      <c r="CL4078" s="1" t="s">
        <v>137</v>
      </c>
      <c r="CM4078" s="1" t="s">
        <v>138</v>
      </c>
      <c r="CN4078" s="1" t="s">
        <v>139</v>
      </c>
      <c r="CP4078" s="1" t="s">
        <v>112</v>
      </c>
      <c r="CQ4078" s="1" t="s">
        <v>111</v>
      </c>
      <c r="CR4078" s="1" t="s">
        <v>112</v>
      </c>
      <c r="CS4078" s="1" t="s">
        <v>111</v>
      </c>
      <c r="CT4078" s="1" t="s">
        <v>138</v>
      </c>
      <c r="CU4078" s="1" t="s">
        <v>111</v>
      </c>
      <c r="CV4078" s="1" t="s">
        <v>138</v>
      </c>
      <c r="CW4078" s="1" t="s">
        <v>12375</v>
      </c>
      <c r="CX4078" s="1">
        <v>16702345117</v>
      </c>
      <c r="CY4078" s="1" t="s">
        <v>12376</v>
      </c>
      <c r="CZ4078" s="1" t="s">
        <v>12377</v>
      </c>
      <c r="DA4078" s="1" t="s">
        <v>111</v>
      </c>
      <c r="DB4078" s="1" t="s">
        <v>112</v>
      </c>
      <c r="DC4078" s="1" t="s">
        <v>2931</v>
      </c>
      <c r="DD4078" s="1" t="s">
        <v>2932</v>
      </c>
      <c r="DE4078" s="1" t="s">
        <v>448</v>
      </c>
      <c r="DF4078" s="1" t="s">
        <v>6146</v>
      </c>
      <c r="DG4078" s="1" t="s">
        <v>12376</v>
      </c>
    </row>
    <row r="4079" spans="1:111" ht="15.6" customHeight="1" x14ac:dyDescent="0.25">
      <c r="A4079" s="1" t="s">
        <v>12412</v>
      </c>
      <c r="B4079" s="1" t="s">
        <v>142</v>
      </c>
      <c r="C4079" s="2">
        <v>44236.026035185183</v>
      </c>
      <c r="D4079" s="2">
        <v>44277</v>
      </c>
      <c r="E4079" s="1" t="s">
        <v>180</v>
      </c>
      <c r="G4079" s="1" t="s">
        <v>111</v>
      </c>
      <c r="H4079" s="1" t="s">
        <v>112</v>
      </c>
      <c r="I4079" s="1" t="s">
        <v>112</v>
      </c>
      <c r="J4079" s="1" t="s">
        <v>909</v>
      </c>
      <c r="L4079" s="1" t="s">
        <v>2241</v>
      </c>
      <c r="M4079" s="1" t="s">
        <v>754</v>
      </c>
      <c r="N4079" s="1" t="s">
        <v>116</v>
      </c>
      <c r="O4079" s="1" t="s">
        <v>117</v>
      </c>
      <c r="P4079" s="9">
        <v>96950</v>
      </c>
      <c r="Q4079" s="1" t="s">
        <v>118</v>
      </c>
      <c r="S4079" s="1">
        <v>16702340560</v>
      </c>
      <c r="U4079" s="1">
        <v>531110</v>
      </c>
      <c r="V4079" s="1" t="s">
        <v>119</v>
      </c>
      <c r="X4079" s="1" t="s">
        <v>1879</v>
      </c>
      <c r="Y4079" s="1" t="s">
        <v>1880</v>
      </c>
      <c r="Z4079" s="1" t="s">
        <v>1881</v>
      </c>
      <c r="AA4079" s="1" t="s">
        <v>5247</v>
      </c>
      <c r="AB4079" s="1" t="s">
        <v>2241</v>
      </c>
      <c r="AC4079" s="1" t="s">
        <v>754</v>
      </c>
      <c r="AD4079" s="1" t="s">
        <v>116</v>
      </c>
      <c r="AE4079" s="1" t="s">
        <v>117</v>
      </c>
      <c r="AF4079" s="9">
        <v>96950</v>
      </c>
      <c r="AG4079" s="1" t="s">
        <v>118</v>
      </c>
      <c r="AI4079" s="1">
        <v>16702340560</v>
      </c>
      <c r="AJ4079" s="1">
        <v>115</v>
      </c>
      <c r="AK4079" s="1" t="s">
        <v>917</v>
      </c>
      <c r="BC4079" s="1" t="str">
        <f>"37-2011.00"</f>
        <v>37-2011.00</v>
      </c>
      <c r="BD4079" s="1" t="s">
        <v>676</v>
      </c>
      <c r="BE4079" s="1" t="s">
        <v>12413</v>
      </c>
      <c r="BF4079" s="1" t="s">
        <v>919</v>
      </c>
      <c r="BG4079" s="1">
        <v>7</v>
      </c>
      <c r="BI4079" s="2">
        <v>44348</v>
      </c>
      <c r="BJ4079" s="2">
        <v>44712</v>
      </c>
      <c r="BM4079" s="1">
        <v>35</v>
      </c>
      <c r="BN4079" s="1">
        <v>0</v>
      </c>
      <c r="BO4079" s="1">
        <v>7</v>
      </c>
      <c r="BP4079" s="1">
        <v>7</v>
      </c>
      <c r="BQ4079" s="1">
        <v>7</v>
      </c>
      <c r="BR4079" s="1">
        <v>7</v>
      </c>
      <c r="BS4079" s="1">
        <v>7</v>
      </c>
      <c r="BT4079" s="1">
        <v>0</v>
      </c>
      <c r="BU4079" s="1" t="str">
        <f>"8:00 AM"</f>
        <v>8:00 AM</v>
      </c>
      <c r="BV4079" s="1" t="str">
        <f>"5:00 PM"</f>
        <v>5:00 PM</v>
      </c>
      <c r="BW4079" s="1" t="s">
        <v>135</v>
      </c>
      <c r="BX4079" s="1">
        <v>0</v>
      </c>
      <c r="BY4079" s="1">
        <v>3</v>
      </c>
      <c r="BZ4079" s="1" t="s">
        <v>112</v>
      </c>
      <c r="CA4079" s="1">
        <v>0</v>
      </c>
      <c r="CB4079" s="4" t="s">
        <v>12414</v>
      </c>
      <c r="CC4079" s="1" t="s">
        <v>2241</v>
      </c>
      <c r="CD4079" s="1" t="s">
        <v>754</v>
      </c>
      <c r="CE4079" s="1" t="s">
        <v>116</v>
      </c>
      <c r="CF4079" s="1" t="s">
        <v>117</v>
      </c>
      <c r="CG4079" s="1">
        <v>96950</v>
      </c>
      <c r="CH4079" s="3">
        <v>8.0500000000000007</v>
      </c>
      <c r="CI4079" s="3">
        <v>8.0500000000000007</v>
      </c>
      <c r="CJ4079" s="3">
        <v>12.08</v>
      </c>
      <c r="CK4079" s="3">
        <v>12.08</v>
      </c>
      <c r="CL4079" s="1" t="s">
        <v>137</v>
      </c>
      <c r="CM4079" s="1" t="s">
        <v>922</v>
      </c>
      <c r="CN4079" s="1" t="s">
        <v>139</v>
      </c>
      <c r="CP4079" s="1" t="s">
        <v>112</v>
      </c>
      <c r="CQ4079" s="1" t="s">
        <v>111</v>
      </c>
      <c r="CR4079" s="1" t="s">
        <v>112</v>
      </c>
      <c r="CS4079" s="1" t="s">
        <v>111</v>
      </c>
      <c r="CT4079" s="1" t="s">
        <v>111</v>
      </c>
      <c r="CU4079" s="1" t="s">
        <v>111</v>
      </c>
      <c r="CV4079" s="1" t="s">
        <v>138</v>
      </c>
      <c r="CW4079" s="1" t="s">
        <v>714</v>
      </c>
      <c r="CX4079" s="1">
        <v>16702340560</v>
      </c>
      <c r="CY4079" s="1" t="s">
        <v>917</v>
      </c>
      <c r="CZ4079" s="1" t="s">
        <v>716</v>
      </c>
      <c r="DA4079" s="1" t="s">
        <v>111</v>
      </c>
      <c r="DB4079" s="1" t="s">
        <v>112</v>
      </c>
    </row>
    <row r="4080" spans="1:111" ht="15.6" customHeight="1" x14ac:dyDescent="0.25">
      <c r="A4080" s="1" t="s">
        <v>12474</v>
      </c>
      <c r="B4080" s="1" t="s">
        <v>142</v>
      </c>
      <c r="C4080" s="2">
        <v>44293.997912268518</v>
      </c>
      <c r="D4080" s="2">
        <v>44329</v>
      </c>
      <c r="E4080" s="1" t="s">
        <v>110</v>
      </c>
      <c r="F4080" s="2">
        <v>44468.833333333336</v>
      </c>
      <c r="G4080" s="1" t="s">
        <v>111</v>
      </c>
      <c r="H4080" s="1" t="s">
        <v>112</v>
      </c>
      <c r="I4080" s="1" t="s">
        <v>112</v>
      </c>
      <c r="J4080" s="1" t="s">
        <v>7982</v>
      </c>
      <c r="K4080" s="1" t="s">
        <v>7983</v>
      </c>
      <c r="L4080" s="1" t="s">
        <v>12475</v>
      </c>
      <c r="M4080" s="1" t="s">
        <v>5041</v>
      </c>
      <c r="N4080" s="1" t="s">
        <v>116</v>
      </c>
      <c r="O4080" s="1" t="s">
        <v>117</v>
      </c>
      <c r="P4080" s="9">
        <v>96950</v>
      </c>
      <c r="Q4080" s="1" t="s">
        <v>118</v>
      </c>
      <c r="S4080" s="1">
        <v>16702341667</v>
      </c>
      <c r="U4080" s="1">
        <v>56152</v>
      </c>
      <c r="V4080" s="1" t="s">
        <v>119</v>
      </c>
      <c r="X4080" s="1" t="s">
        <v>385</v>
      </c>
      <c r="Y4080" s="1" t="s">
        <v>5043</v>
      </c>
      <c r="Z4080" s="1" t="s">
        <v>5044</v>
      </c>
      <c r="AA4080" s="1" t="s">
        <v>12476</v>
      </c>
      <c r="AB4080" s="1" t="s">
        <v>12477</v>
      </c>
      <c r="AC4080" s="1" t="s">
        <v>5041</v>
      </c>
      <c r="AD4080" s="1" t="s">
        <v>116</v>
      </c>
      <c r="AE4080" s="1" t="s">
        <v>117</v>
      </c>
      <c r="AF4080" s="9">
        <v>96950</v>
      </c>
      <c r="AG4080" s="1" t="s">
        <v>118</v>
      </c>
      <c r="AI4080" s="1">
        <v>16702341667</v>
      </c>
      <c r="AK4080" s="1" t="s">
        <v>7985</v>
      </c>
      <c r="BC4080" s="1" t="str">
        <f>"43-4181.00"</f>
        <v>43-4181.00</v>
      </c>
      <c r="BD4080" s="1" t="s">
        <v>5436</v>
      </c>
      <c r="BE4080" s="1" t="s">
        <v>12478</v>
      </c>
      <c r="BF4080" s="1" t="s">
        <v>12479</v>
      </c>
      <c r="BG4080" s="1">
        <v>1</v>
      </c>
      <c r="BI4080" s="2">
        <v>44470</v>
      </c>
      <c r="BJ4080" s="2">
        <v>45565</v>
      </c>
      <c r="BM4080" s="1">
        <v>40</v>
      </c>
      <c r="BN4080" s="1">
        <v>0</v>
      </c>
      <c r="BO4080" s="1">
        <v>8</v>
      </c>
      <c r="BP4080" s="1">
        <v>8</v>
      </c>
      <c r="BQ4080" s="1">
        <v>8</v>
      </c>
      <c r="BR4080" s="1">
        <v>8</v>
      </c>
      <c r="BS4080" s="1">
        <v>8</v>
      </c>
      <c r="BT4080" s="1">
        <v>0</v>
      </c>
      <c r="BU4080" s="1" t="str">
        <f>"9:00 AM"</f>
        <v>9:00 AM</v>
      </c>
      <c r="BV4080" s="1" t="str">
        <f>"6:00 PM"</f>
        <v>6:00 PM</v>
      </c>
      <c r="BW4080" s="1" t="s">
        <v>135</v>
      </c>
      <c r="BX4080" s="1">
        <v>0</v>
      </c>
      <c r="BY4080" s="1">
        <v>12</v>
      </c>
      <c r="BZ4080" s="1" t="s">
        <v>112</v>
      </c>
      <c r="CA4080" s="1">
        <v>0</v>
      </c>
      <c r="CB4080" s="1" t="s">
        <v>12480</v>
      </c>
      <c r="CC4080" s="1" t="s">
        <v>12481</v>
      </c>
      <c r="CD4080" s="1" t="s">
        <v>5041</v>
      </c>
      <c r="CE4080" s="1" t="s">
        <v>116</v>
      </c>
      <c r="CF4080" s="1" t="s">
        <v>117</v>
      </c>
      <c r="CG4080" s="1">
        <v>96950</v>
      </c>
      <c r="CH4080" s="3">
        <v>8.5</v>
      </c>
      <c r="CI4080" s="3">
        <v>8.5</v>
      </c>
      <c r="CJ4080" s="3">
        <v>12.75</v>
      </c>
      <c r="CK4080" s="3">
        <v>12.75</v>
      </c>
      <c r="CL4080" s="1" t="s">
        <v>137</v>
      </c>
      <c r="CN4080" s="1" t="s">
        <v>139</v>
      </c>
      <c r="CP4080" s="1" t="s">
        <v>112</v>
      </c>
      <c r="CQ4080" s="1" t="s">
        <v>111</v>
      </c>
      <c r="CR4080" s="1" t="s">
        <v>112</v>
      </c>
      <c r="CS4080" s="1" t="s">
        <v>111</v>
      </c>
      <c r="CT4080" s="1" t="s">
        <v>138</v>
      </c>
      <c r="CU4080" s="1" t="s">
        <v>111</v>
      </c>
      <c r="CV4080" s="1" t="s">
        <v>138</v>
      </c>
      <c r="CW4080" s="1" t="s">
        <v>7988</v>
      </c>
      <c r="CX4080" s="1">
        <v>16702341667</v>
      </c>
      <c r="CY4080" s="1" t="s">
        <v>7985</v>
      </c>
      <c r="CZ4080" s="1" t="s">
        <v>138</v>
      </c>
      <c r="DA4080" s="1" t="s">
        <v>111</v>
      </c>
      <c r="DB4080" s="1" t="s">
        <v>112</v>
      </c>
    </row>
    <row r="4081" spans="1:111" ht="15.6" customHeight="1" x14ac:dyDescent="0.25">
      <c r="A4081" s="1" t="s">
        <v>12482</v>
      </c>
      <c r="B4081" s="1" t="s">
        <v>142</v>
      </c>
      <c r="C4081" s="2">
        <v>44329.779892361112</v>
      </c>
      <c r="D4081" s="2">
        <v>44372</v>
      </c>
      <c r="E4081" s="1" t="s">
        <v>180</v>
      </c>
      <c r="G4081" s="1" t="s">
        <v>111</v>
      </c>
      <c r="H4081" s="1" t="s">
        <v>112</v>
      </c>
      <c r="I4081" s="1" t="s">
        <v>112</v>
      </c>
      <c r="J4081" s="1" t="s">
        <v>12483</v>
      </c>
      <c r="K4081" s="1" t="s">
        <v>138</v>
      </c>
      <c r="L4081" s="1" t="s">
        <v>2753</v>
      </c>
      <c r="M4081" s="1" t="s">
        <v>2754</v>
      </c>
      <c r="N4081" s="1" t="s">
        <v>167</v>
      </c>
      <c r="O4081" s="1" t="s">
        <v>117</v>
      </c>
      <c r="P4081" s="9">
        <v>96950</v>
      </c>
      <c r="Q4081" s="1" t="s">
        <v>118</v>
      </c>
      <c r="R4081" s="1" t="s">
        <v>138</v>
      </c>
      <c r="S4081" s="1">
        <v>16702355004</v>
      </c>
      <c r="U4081" s="1">
        <v>444130</v>
      </c>
      <c r="V4081" s="1" t="s">
        <v>119</v>
      </c>
      <c r="X4081" s="1" t="s">
        <v>385</v>
      </c>
      <c r="Y4081" s="1" t="s">
        <v>2747</v>
      </c>
      <c r="Z4081" s="1" t="s">
        <v>2748</v>
      </c>
      <c r="AA4081" s="1" t="s">
        <v>245</v>
      </c>
      <c r="AB4081" s="1" t="s">
        <v>2753</v>
      </c>
      <c r="AC4081" s="1" t="s">
        <v>2754</v>
      </c>
      <c r="AD4081" s="1" t="s">
        <v>167</v>
      </c>
      <c r="AE4081" s="1" t="s">
        <v>117</v>
      </c>
      <c r="AF4081" s="9">
        <v>96950</v>
      </c>
      <c r="AG4081" s="1" t="s">
        <v>118</v>
      </c>
      <c r="AH4081" s="1" t="s">
        <v>138</v>
      </c>
      <c r="AI4081" s="1">
        <v>16702355004</v>
      </c>
      <c r="AK4081" s="1" t="s">
        <v>12484</v>
      </c>
      <c r="BC4081" s="1" t="str">
        <f>"49-9071.00"</f>
        <v>49-9071.00</v>
      </c>
      <c r="BD4081" s="1" t="s">
        <v>214</v>
      </c>
      <c r="BE4081" s="1" t="s">
        <v>12485</v>
      </c>
      <c r="BF4081" s="1" t="s">
        <v>12486</v>
      </c>
      <c r="BG4081" s="1">
        <v>2</v>
      </c>
      <c r="BI4081" s="2">
        <v>44361</v>
      </c>
      <c r="BJ4081" s="2">
        <v>45456</v>
      </c>
      <c r="BM4081" s="1">
        <v>35</v>
      </c>
      <c r="BN4081" s="1">
        <v>0</v>
      </c>
      <c r="BO4081" s="1">
        <v>6</v>
      </c>
      <c r="BP4081" s="1">
        <v>6</v>
      </c>
      <c r="BQ4081" s="1">
        <v>6</v>
      </c>
      <c r="BR4081" s="1">
        <v>6</v>
      </c>
      <c r="BS4081" s="1">
        <v>6</v>
      </c>
      <c r="BT4081" s="1">
        <v>5</v>
      </c>
      <c r="BU4081" s="1" t="str">
        <f>"8:00 AM"</f>
        <v>8:00 AM</v>
      </c>
      <c r="BV4081" s="1" t="str">
        <f>"5:00 PM"</f>
        <v>5:00 PM</v>
      </c>
      <c r="BW4081" s="1" t="s">
        <v>230</v>
      </c>
      <c r="BX4081" s="1">
        <v>0</v>
      </c>
      <c r="BY4081" s="1">
        <v>24</v>
      </c>
      <c r="BZ4081" s="1" t="s">
        <v>112</v>
      </c>
      <c r="CB4081" s="1" t="s">
        <v>12487</v>
      </c>
      <c r="CC4081" s="1" t="s">
        <v>2753</v>
      </c>
      <c r="CD4081" s="1" t="s">
        <v>2754</v>
      </c>
      <c r="CE4081" s="1" t="s">
        <v>167</v>
      </c>
      <c r="CF4081" s="1" t="s">
        <v>117</v>
      </c>
      <c r="CG4081" s="1">
        <v>96950</v>
      </c>
      <c r="CH4081" s="3">
        <v>8.7100000000000009</v>
      </c>
      <c r="CI4081" s="3">
        <v>8.7100000000000009</v>
      </c>
      <c r="CJ4081" s="3">
        <v>13.07</v>
      </c>
      <c r="CK4081" s="3">
        <v>13.07</v>
      </c>
      <c r="CL4081" s="1" t="s">
        <v>137</v>
      </c>
      <c r="CM4081" s="1" t="s">
        <v>138</v>
      </c>
      <c r="CN4081" s="1" t="s">
        <v>139</v>
      </c>
      <c r="CP4081" s="1" t="s">
        <v>112</v>
      </c>
      <c r="CQ4081" s="1" t="s">
        <v>111</v>
      </c>
      <c r="CR4081" s="1" t="s">
        <v>112</v>
      </c>
      <c r="CS4081" s="1" t="s">
        <v>111</v>
      </c>
      <c r="CT4081" s="1" t="s">
        <v>138</v>
      </c>
      <c r="CU4081" s="1" t="s">
        <v>111</v>
      </c>
      <c r="CV4081" s="1" t="s">
        <v>138</v>
      </c>
      <c r="CW4081" s="1" t="s">
        <v>2755</v>
      </c>
      <c r="CX4081" s="1">
        <v>16702355004</v>
      </c>
      <c r="CY4081" s="1" t="s">
        <v>2756</v>
      </c>
      <c r="CZ4081" s="1" t="s">
        <v>138</v>
      </c>
      <c r="DA4081" s="1" t="s">
        <v>111</v>
      </c>
      <c r="DB4081" s="1" t="s">
        <v>112</v>
      </c>
    </row>
    <row r="4082" spans="1:111" ht="15.6" customHeight="1" x14ac:dyDescent="0.25">
      <c r="A4082" s="1" t="s">
        <v>12513</v>
      </c>
      <c r="B4082" s="1" t="s">
        <v>142</v>
      </c>
      <c r="C4082" s="2">
        <v>44323.697203819444</v>
      </c>
      <c r="D4082" s="2">
        <v>44353</v>
      </c>
      <c r="E4082" s="1" t="s">
        <v>110</v>
      </c>
      <c r="F4082" s="2">
        <v>44468.833333333336</v>
      </c>
      <c r="G4082" s="1" t="s">
        <v>111</v>
      </c>
      <c r="H4082" s="1" t="s">
        <v>112</v>
      </c>
      <c r="I4082" s="1" t="s">
        <v>112</v>
      </c>
      <c r="J4082" s="1" t="s">
        <v>9922</v>
      </c>
      <c r="K4082" s="1" t="s">
        <v>9923</v>
      </c>
      <c r="L4082" s="1" t="s">
        <v>9924</v>
      </c>
      <c r="M4082" s="1" t="s">
        <v>1130</v>
      </c>
      <c r="N4082" s="1" t="s">
        <v>116</v>
      </c>
      <c r="O4082" s="1" t="s">
        <v>117</v>
      </c>
      <c r="P4082" s="9">
        <v>96950</v>
      </c>
      <c r="Q4082" s="1" t="s">
        <v>118</v>
      </c>
      <c r="R4082" s="1" t="s">
        <v>117</v>
      </c>
      <c r="S4082" s="1">
        <v>16702871609</v>
      </c>
      <c r="U4082" s="1">
        <v>811412</v>
      </c>
      <c r="V4082" s="1" t="s">
        <v>119</v>
      </c>
      <c r="X4082" s="1" t="s">
        <v>1329</v>
      </c>
      <c r="Y4082" s="1" t="s">
        <v>9925</v>
      </c>
      <c r="Z4082" s="1" t="s">
        <v>9926</v>
      </c>
      <c r="AA4082" s="1" t="s">
        <v>1332</v>
      </c>
      <c r="AB4082" s="1" t="s">
        <v>9924</v>
      </c>
      <c r="AC4082" s="1" t="s">
        <v>1130</v>
      </c>
      <c r="AD4082" s="1" t="s">
        <v>116</v>
      </c>
      <c r="AE4082" s="1" t="s">
        <v>117</v>
      </c>
      <c r="AF4082" s="9">
        <v>96950</v>
      </c>
      <c r="AG4082" s="1" t="s">
        <v>118</v>
      </c>
      <c r="AH4082" s="1" t="s">
        <v>117</v>
      </c>
      <c r="AI4082" s="1">
        <v>16702871609</v>
      </c>
      <c r="AK4082" s="1" t="s">
        <v>9927</v>
      </c>
      <c r="BC4082" s="1" t="str">
        <f>"49-9021.02"</f>
        <v>49-9021.02</v>
      </c>
      <c r="BD4082" s="1" t="s">
        <v>7955</v>
      </c>
      <c r="BE4082" s="1" t="s">
        <v>12514</v>
      </c>
      <c r="BF4082" s="1" t="s">
        <v>7957</v>
      </c>
      <c r="BG4082" s="1">
        <v>5</v>
      </c>
      <c r="BI4082" s="2">
        <v>44470</v>
      </c>
      <c r="BJ4082" s="2">
        <v>44834</v>
      </c>
      <c r="BM4082" s="1">
        <v>40</v>
      </c>
      <c r="BN4082" s="1">
        <v>0</v>
      </c>
      <c r="BO4082" s="1">
        <v>8</v>
      </c>
      <c r="BP4082" s="1">
        <v>8</v>
      </c>
      <c r="BQ4082" s="1">
        <v>8</v>
      </c>
      <c r="BR4082" s="1">
        <v>8</v>
      </c>
      <c r="BS4082" s="1">
        <v>8</v>
      </c>
      <c r="BT4082" s="1">
        <v>0</v>
      </c>
      <c r="BU4082" s="1" t="str">
        <f>"8:00 AM"</f>
        <v>8:00 AM</v>
      </c>
      <c r="BV4082" s="1" t="str">
        <f>"5:00 PM"</f>
        <v>5:00 PM</v>
      </c>
      <c r="BW4082" s="1" t="s">
        <v>135</v>
      </c>
      <c r="BX4082" s="1">
        <v>0</v>
      </c>
      <c r="BY4082" s="1">
        <v>12</v>
      </c>
      <c r="BZ4082" s="1" t="s">
        <v>112</v>
      </c>
      <c r="CB4082" s="1" t="s">
        <v>12515</v>
      </c>
      <c r="CC4082" s="1" t="s">
        <v>5467</v>
      </c>
      <c r="CD4082" s="1" t="s">
        <v>1130</v>
      </c>
      <c r="CE4082" s="1" t="s">
        <v>116</v>
      </c>
      <c r="CF4082" s="1" t="s">
        <v>117</v>
      </c>
      <c r="CG4082" s="1">
        <v>96950</v>
      </c>
      <c r="CH4082" s="3">
        <v>9.0299999999999994</v>
      </c>
      <c r="CI4082" s="3">
        <v>9.5</v>
      </c>
      <c r="CJ4082" s="3">
        <v>13.54</v>
      </c>
      <c r="CK4082" s="3">
        <v>14.25</v>
      </c>
      <c r="CL4082" s="1" t="s">
        <v>137</v>
      </c>
      <c r="CM4082" s="1" t="s">
        <v>138</v>
      </c>
      <c r="CN4082" s="1" t="s">
        <v>218</v>
      </c>
      <c r="CP4082" s="1" t="s">
        <v>112</v>
      </c>
      <c r="CQ4082" s="1" t="s">
        <v>111</v>
      </c>
      <c r="CR4082" s="1" t="s">
        <v>111</v>
      </c>
      <c r="CS4082" s="1" t="s">
        <v>111</v>
      </c>
      <c r="CT4082" s="1" t="s">
        <v>138</v>
      </c>
      <c r="CU4082" s="1" t="s">
        <v>111</v>
      </c>
      <c r="CV4082" s="1" t="s">
        <v>138</v>
      </c>
      <c r="CW4082" s="1" t="s">
        <v>1324</v>
      </c>
      <c r="CX4082" s="1">
        <v>16702871609</v>
      </c>
      <c r="CY4082" s="1" t="s">
        <v>9927</v>
      </c>
      <c r="CZ4082" s="1" t="s">
        <v>138</v>
      </c>
      <c r="DA4082" s="1" t="s">
        <v>111</v>
      </c>
      <c r="DB4082" s="1" t="s">
        <v>112</v>
      </c>
    </row>
    <row r="4083" spans="1:111" ht="15.6" customHeight="1" x14ac:dyDescent="0.25">
      <c r="A4083" s="1" t="s">
        <v>12557</v>
      </c>
      <c r="B4083" s="1" t="s">
        <v>142</v>
      </c>
      <c r="C4083" s="2">
        <v>44340.991726967593</v>
      </c>
      <c r="D4083" s="2">
        <v>44363</v>
      </c>
      <c r="E4083" s="1" t="s">
        <v>110</v>
      </c>
      <c r="F4083" s="2">
        <v>44468.833333333336</v>
      </c>
      <c r="G4083" s="1" t="s">
        <v>112</v>
      </c>
      <c r="H4083" s="1" t="s">
        <v>112</v>
      </c>
      <c r="I4083" s="1" t="s">
        <v>112</v>
      </c>
      <c r="J4083" s="1" t="s">
        <v>3896</v>
      </c>
      <c r="K4083" s="1" t="s">
        <v>8970</v>
      </c>
      <c r="L4083" s="1" t="s">
        <v>3898</v>
      </c>
      <c r="M4083" s="1" t="s">
        <v>3899</v>
      </c>
      <c r="N4083" s="1" t="s">
        <v>116</v>
      </c>
      <c r="O4083" s="1" t="s">
        <v>117</v>
      </c>
      <c r="P4083" s="9">
        <v>96950</v>
      </c>
      <c r="Q4083" s="1" t="s">
        <v>118</v>
      </c>
      <c r="S4083" s="1">
        <v>16702566396</v>
      </c>
      <c r="U4083" s="1">
        <v>44511</v>
      </c>
      <c r="V4083" s="1" t="s">
        <v>119</v>
      </c>
      <c r="X4083" s="1" t="s">
        <v>3900</v>
      </c>
      <c r="Y4083" s="1" t="s">
        <v>3901</v>
      </c>
      <c r="Z4083" s="1" t="s">
        <v>1076</v>
      </c>
      <c r="AA4083" s="1" t="s">
        <v>964</v>
      </c>
      <c r="AB4083" s="1" t="s">
        <v>3898</v>
      </c>
      <c r="AC4083" s="1" t="s">
        <v>3899</v>
      </c>
      <c r="AD4083" s="1" t="s">
        <v>116</v>
      </c>
      <c r="AE4083" s="1" t="s">
        <v>117</v>
      </c>
      <c r="AF4083" s="9">
        <v>96950</v>
      </c>
      <c r="AG4083" s="1" t="s">
        <v>118</v>
      </c>
      <c r="AI4083" s="1">
        <v>16702566396</v>
      </c>
      <c r="AK4083" s="1" t="s">
        <v>3902</v>
      </c>
      <c r="BC4083" s="1" t="str">
        <f>"43-3031.00"</f>
        <v>43-3031.00</v>
      </c>
      <c r="BD4083" s="1" t="s">
        <v>389</v>
      </c>
      <c r="BE4083" s="1" t="s">
        <v>12558</v>
      </c>
      <c r="BF4083" s="1" t="s">
        <v>1766</v>
      </c>
      <c r="BG4083" s="1">
        <v>2</v>
      </c>
      <c r="BI4083" s="2">
        <v>44470</v>
      </c>
      <c r="BJ4083" s="2">
        <v>44834</v>
      </c>
      <c r="BM4083" s="1">
        <v>35</v>
      </c>
      <c r="BN4083" s="1">
        <v>0</v>
      </c>
      <c r="BO4083" s="1">
        <v>7</v>
      </c>
      <c r="BP4083" s="1">
        <v>7</v>
      </c>
      <c r="BQ4083" s="1">
        <v>7</v>
      </c>
      <c r="BR4083" s="1">
        <v>7</v>
      </c>
      <c r="BS4083" s="1">
        <v>7</v>
      </c>
      <c r="BT4083" s="1">
        <v>0</v>
      </c>
      <c r="BU4083" s="1" t="str">
        <f>"9:00 AM"</f>
        <v>9:00 AM</v>
      </c>
      <c r="BV4083" s="1" t="str">
        <f>"5:00 PM"</f>
        <v>5:00 PM</v>
      </c>
      <c r="BW4083" s="1" t="s">
        <v>135</v>
      </c>
      <c r="BX4083" s="1">
        <v>0</v>
      </c>
      <c r="BY4083" s="1">
        <v>12</v>
      </c>
      <c r="BZ4083" s="1" t="s">
        <v>112</v>
      </c>
      <c r="CB4083" s="4" t="s">
        <v>12559</v>
      </c>
      <c r="CC4083" s="1" t="s">
        <v>3898</v>
      </c>
      <c r="CD4083" s="1" t="s">
        <v>3899</v>
      </c>
      <c r="CE4083" s="1" t="s">
        <v>116</v>
      </c>
      <c r="CF4083" s="1" t="s">
        <v>117</v>
      </c>
      <c r="CG4083" s="1">
        <v>96950</v>
      </c>
      <c r="CH4083" s="3">
        <v>9.49</v>
      </c>
      <c r="CI4083" s="3">
        <v>9.49</v>
      </c>
      <c r="CJ4083" s="3">
        <v>14.23</v>
      </c>
      <c r="CK4083" s="3">
        <v>14.23</v>
      </c>
      <c r="CL4083" s="1" t="s">
        <v>137</v>
      </c>
      <c r="CM4083" s="1" t="s">
        <v>138</v>
      </c>
      <c r="CN4083" s="1" t="s">
        <v>139</v>
      </c>
      <c r="CP4083" s="1" t="s">
        <v>112</v>
      </c>
      <c r="CQ4083" s="1" t="s">
        <v>111</v>
      </c>
      <c r="CR4083" s="1" t="s">
        <v>112</v>
      </c>
      <c r="CS4083" s="1" t="s">
        <v>111</v>
      </c>
      <c r="CT4083" s="1" t="s">
        <v>138</v>
      </c>
      <c r="CU4083" s="1" t="s">
        <v>111</v>
      </c>
      <c r="CV4083" s="1" t="s">
        <v>111</v>
      </c>
      <c r="CW4083" s="1" t="s">
        <v>1149</v>
      </c>
      <c r="CX4083" s="1">
        <v>16702566396</v>
      </c>
      <c r="CY4083" s="1" t="s">
        <v>3902</v>
      </c>
      <c r="CZ4083" s="1" t="s">
        <v>138</v>
      </c>
      <c r="DA4083" s="1" t="s">
        <v>111</v>
      </c>
      <c r="DB4083" s="1" t="s">
        <v>112</v>
      </c>
    </row>
    <row r="4084" spans="1:111" ht="15.6" customHeight="1" x14ac:dyDescent="0.25">
      <c r="A4084" s="1" t="s">
        <v>12590</v>
      </c>
      <c r="B4084" s="1" t="s">
        <v>142</v>
      </c>
      <c r="C4084" s="2">
        <v>44385.319146875001</v>
      </c>
      <c r="D4084" s="2">
        <v>44426</v>
      </c>
      <c r="E4084" s="1" t="s">
        <v>180</v>
      </c>
      <c r="G4084" s="1" t="s">
        <v>112</v>
      </c>
      <c r="H4084" s="1" t="s">
        <v>112</v>
      </c>
      <c r="I4084" s="1" t="s">
        <v>112</v>
      </c>
      <c r="J4084" s="1" t="s">
        <v>2477</v>
      </c>
      <c r="L4084" s="1" t="s">
        <v>2070</v>
      </c>
      <c r="M4084" s="1" t="s">
        <v>2478</v>
      </c>
      <c r="N4084" s="1" t="s">
        <v>116</v>
      </c>
      <c r="O4084" s="1" t="s">
        <v>117</v>
      </c>
      <c r="P4084" s="9">
        <v>96950</v>
      </c>
      <c r="Q4084" s="1" t="s">
        <v>118</v>
      </c>
      <c r="R4084" s="1" t="s">
        <v>138</v>
      </c>
      <c r="S4084" s="1">
        <v>16702330349</v>
      </c>
      <c r="U4084" s="1">
        <v>56132</v>
      </c>
      <c r="V4084" s="1" t="s">
        <v>2479</v>
      </c>
      <c r="W4084" s="1" t="s">
        <v>111</v>
      </c>
      <c r="X4084" s="1" t="s">
        <v>2480</v>
      </c>
      <c r="Y4084" s="1" t="s">
        <v>2481</v>
      </c>
      <c r="Z4084" s="1" t="s">
        <v>2482</v>
      </c>
      <c r="AA4084" s="1" t="s">
        <v>2483</v>
      </c>
      <c r="AB4084" s="1" t="s">
        <v>2070</v>
      </c>
      <c r="AC4084" s="1" t="s">
        <v>2478</v>
      </c>
      <c r="AD4084" s="1" t="s">
        <v>116</v>
      </c>
      <c r="AE4084" s="1" t="s">
        <v>117</v>
      </c>
      <c r="AF4084" s="9">
        <v>96950</v>
      </c>
      <c r="AG4084" s="1" t="s">
        <v>118</v>
      </c>
      <c r="AH4084" s="1" t="s">
        <v>138</v>
      </c>
      <c r="AI4084" s="1">
        <v>16702330349</v>
      </c>
      <c r="AK4084" s="1" t="s">
        <v>2489</v>
      </c>
      <c r="BC4084" s="1" t="str">
        <f>"37-3011.00"</f>
        <v>37-3011.00</v>
      </c>
      <c r="BD4084" s="1" t="s">
        <v>726</v>
      </c>
      <c r="BE4084" s="1" t="s">
        <v>12591</v>
      </c>
      <c r="BF4084" s="1" t="s">
        <v>1700</v>
      </c>
      <c r="BG4084" s="1">
        <v>1</v>
      </c>
      <c r="BI4084" s="2">
        <v>44470</v>
      </c>
      <c r="BJ4084" s="2">
        <v>44834</v>
      </c>
      <c r="BM4084" s="1">
        <v>40</v>
      </c>
      <c r="BN4084" s="1">
        <v>0</v>
      </c>
      <c r="BO4084" s="1">
        <v>8</v>
      </c>
      <c r="BP4084" s="1">
        <v>8</v>
      </c>
      <c r="BQ4084" s="1">
        <v>8</v>
      </c>
      <c r="BR4084" s="1">
        <v>8</v>
      </c>
      <c r="BS4084" s="1">
        <v>8</v>
      </c>
      <c r="BT4084" s="1">
        <v>0</v>
      </c>
      <c r="BU4084" s="1" t="str">
        <f>"8:00 AM"</f>
        <v>8:00 AM</v>
      </c>
      <c r="BV4084" s="1" t="str">
        <f>"5:00 PM"</f>
        <v>5:00 PM</v>
      </c>
      <c r="BW4084" s="1" t="s">
        <v>135</v>
      </c>
      <c r="BX4084" s="1">
        <v>0</v>
      </c>
      <c r="BY4084" s="1">
        <v>3</v>
      </c>
      <c r="BZ4084" s="1" t="s">
        <v>112</v>
      </c>
      <c r="CB4084" s="1" t="s">
        <v>12592</v>
      </c>
      <c r="CC4084" s="1" t="s">
        <v>12593</v>
      </c>
      <c r="CE4084" s="1" t="s">
        <v>167</v>
      </c>
      <c r="CF4084" s="1" t="s">
        <v>117</v>
      </c>
      <c r="CG4084" s="1">
        <v>96950</v>
      </c>
      <c r="CH4084" s="3">
        <v>8.5</v>
      </c>
      <c r="CI4084" s="3">
        <v>8.5</v>
      </c>
      <c r="CJ4084" s="3">
        <v>12.75</v>
      </c>
      <c r="CK4084" s="3">
        <v>12.75</v>
      </c>
      <c r="CL4084" s="1" t="s">
        <v>137</v>
      </c>
      <c r="CM4084" s="1" t="s">
        <v>138</v>
      </c>
      <c r="CN4084" s="1" t="s">
        <v>139</v>
      </c>
      <c r="CP4084" s="1" t="s">
        <v>112</v>
      </c>
      <c r="CQ4084" s="1" t="s">
        <v>111</v>
      </c>
      <c r="CR4084" s="1" t="s">
        <v>112</v>
      </c>
      <c r="CS4084" s="1" t="s">
        <v>111</v>
      </c>
      <c r="CT4084" s="1" t="s">
        <v>138</v>
      </c>
      <c r="CU4084" s="1" t="s">
        <v>111</v>
      </c>
      <c r="CV4084" s="1" t="s">
        <v>138</v>
      </c>
      <c r="CW4084" s="1" t="s">
        <v>138</v>
      </c>
      <c r="CX4084" s="1">
        <v>16702330349</v>
      </c>
      <c r="CY4084" s="1" t="s">
        <v>2489</v>
      </c>
      <c r="CZ4084" s="1" t="s">
        <v>138</v>
      </c>
      <c r="DA4084" s="1" t="s">
        <v>111</v>
      </c>
      <c r="DB4084" s="1" t="s">
        <v>111</v>
      </c>
    </row>
    <row r="4085" spans="1:111" ht="15.6" customHeight="1" x14ac:dyDescent="0.25">
      <c r="A4085" s="1" t="s">
        <v>12615</v>
      </c>
      <c r="B4085" s="1" t="s">
        <v>142</v>
      </c>
      <c r="C4085" s="2">
        <v>44363.805895138888</v>
      </c>
      <c r="D4085" s="2">
        <v>44404</v>
      </c>
      <c r="E4085" s="1" t="s">
        <v>180</v>
      </c>
      <c r="G4085" s="1" t="s">
        <v>112</v>
      </c>
      <c r="H4085" s="1" t="s">
        <v>112</v>
      </c>
      <c r="I4085" s="1" t="s">
        <v>112</v>
      </c>
      <c r="J4085" s="1" t="s">
        <v>875</v>
      </c>
      <c r="K4085" s="1" t="s">
        <v>876</v>
      </c>
      <c r="L4085" s="1" t="s">
        <v>877</v>
      </c>
      <c r="M4085" s="1" t="s">
        <v>878</v>
      </c>
      <c r="N4085" s="1" t="s">
        <v>167</v>
      </c>
      <c r="O4085" s="1" t="s">
        <v>117</v>
      </c>
      <c r="P4085" s="9">
        <v>96950</v>
      </c>
      <c r="Q4085" s="1" t="s">
        <v>118</v>
      </c>
      <c r="S4085" s="1">
        <v>16702347976</v>
      </c>
      <c r="T4085" s="1">
        <v>5100</v>
      </c>
      <c r="U4085" s="1">
        <v>72111</v>
      </c>
      <c r="V4085" s="1" t="s">
        <v>119</v>
      </c>
      <c r="X4085" s="1" t="s">
        <v>1369</v>
      </c>
      <c r="Y4085" s="1" t="s">
        <v>1370</v>
      </c>
      <c r="AA4085" s="1" t="s">
        <v>1371</v>
      </c>
      <c r="AB4085" s="1" t="s">
        <v>877</v>
      </c>
      <c r="AC4085" s="1" t="s">
        <v>878</v>
      </c>
      <c r="AD4085" s="1" t="s">
        <v>167</v>
      </c>
      <c r="AE4085" s="1" t="s">
        <v>117</v>
      </c>
      <c r="AF4085" s="9">
        <v>96950</v>
      </c>
      <c r="AG4085" s="1" t="s">
        <v>118</v>
      </c>
      <c r="AI4085" s="1">
        <v>16702347976</v>
      </c>
      <c r="AJ4085" s="1">
        <v>5100</v>
      </c>
      <c r="AK4085" s="1" t="s">
        <v>888</v>
      </c>
      <c r="BC4085" s="1" t="str">
        <f>"11-3011.00"</f>
        <v>11-3011.00</v>
      </c>
      <c r="BD4085" s="1" t="s">
        <v>12185</v>
      </c>
      <c r="BE4085" s="1" t="s">
        <v>12616</v>
      </c>
      <c r="BF4085" s="1" t="s">
        <v>12617</v>
      </c>
      <c r="BG4085" s="1">
        <v>1</v>
      </c>
      <c r="BI4085" s="2">
        <v>44470</v>
      </c>
      <c r="BJ4085" s="2">
        <v>44834</v>
      </c>
      <c r="BM4085" s="1">
        <v>35</v>
      </c>
      <c r="BN4085" s="1">
        <v>7</v>
      </c>
      <c r="BO4085" s="1">
        <v>7</v>
      </c>
      <c r="BP4085" s="1">
        <v>7</v>
      </c>
      <c r="BQ4085" s="1">
        <v>0</v>
      </c>
      <c r="BR4085" s="1">
        <v>0</v>
      </c>
      <c r="BS4085" s="1">
        <v>7</v>
      </c>
      <c r="BT4085" s="1">
        <v>7</v>
      </c>
      <c r="BU4085" s="1" t="str">
        <f>"7:00 AM"</f>
        <v>7:00 AM</v>
      </c>
      <c r="BV4085" s="1" t="str">
        <f>"3:00 PM"</f>
        <v>3:00 PM</v>
      </c>
      <c r="BW4085" s="1" t="s">
        <v>392</v>
      </c>
      <c r="BX4085" s="1">
        <v>0</v>
      </c>
      <c r="BY4085" s="1">
        <v>48</v>
      </c>
      <c r="BZ4085" s="1" t="s">
        <v>111</v>
      </c>
      <c r="CA4085" s="1">
        <v>35</v>
      </c>
      <c r="CB4085" s="4" t="s">
        <v>12618</v>
      </c>
      <c r="CC4085" s="1" t="s">
        <v>877</v>
      </c>
      <c r="CD4085" s="1" t="s">
        <v>878</v>
      </c>
      <c r="CE4085" s="1" t="s">
        <v>167</v>
      </c>
      <c r="CF4085" s="1" t="s">
        <v>117</v>
      </c>
      <c r="CG4085" s="1">
        <v>96950</v>
      </c>
      <c r="CH4085" s="3">
        <v>19.18</v>
      </c>
      <c r="CI4085" s="3">
        <v>19.18</v>
      </c>
      <c r="CL4085" s="1" t="s">
        <v>137</v>
      </c>
      <c r="CN4085" s="1" t="s">
        <v>139</v>
      </c>
      <c r="CP4085" s="1" t="s">
        <v>112</v>
      </c>
      <c r="CQ4085" s="1" t="s">
        <v>111</v>
      </c>
      <c r="CR4085" s="1" t="s">
        <v>112</v>
      </c>
      <c r="CS4085" s="1" t="s">
        <v>112</v>
      </c>
      <c r="CT4085" s="1" t="s">
        <v>138</v>
      </c>
      <c r="CU4085" s="1" t="s">
        <v>111</v>
      </c>
      <c r="CV4085" s="1" t="s">
        <v>138</v>
      </c>
      <c r="CW4085" s="1" t="s">
        <v>12619</v>
      </c>
      <c r="CX4085" s="1">
        <v>16702347976</v>
      </c>
      <c r="CY4085" s="1" t="s">
        <v>888</v>
      </c>
      <c r="CZ4085" s="1" t="s">
        <v>4198</v>
      </c>
      <c r="DA4085" s="1" t="s">
        <v>111</v>
      </c>
      <c r="DB4085" s="1" t="s">
        <v>112</v>
      </c>
    </row>
    <row r="4086" spans="1:111" ht="15.6" customHeight="1" x14ac:dyDescent="0.25">
      <c r="A4086" s="1" t="s">
        <v>12767</v>
      </c>
      <c r="B4086" s="1" t="s">
        <v>142</v>
      </c>
      <c r="C4086" s="2">
        <v>44382.019307754628</v>
      </c>
      <c r="D4086" s="2">
        <v>44412</v>
      </c>
      <c r="E4086" s="1" t="s">
        <v>110</v>
      </c>
      <c r="F4086" s="2">
        <v>44468.833333333336</v>
      </c>
      <c r="G4086" s="1" t="s">
        <v>112</v>
      </c>
      <c r="H4086" s="1" t="s">
        <v>112</v>
      </c>
      <c r="I4086" s="1" t="s">
        <v>112</v>
      </c>
      <c r="J4086" s="1" t="s">
        <v>999</v>
      </c>
      <c r="L4086" s="1" t="s">
        <v>634</v>
      </c>
      <c r="M4086" s="1" t="s">
        <v>2866</v>
      </c>
      <c r="N4086" s="1" t="s">
        <v>167</v>
      </c>
      <c r="O4086" s="1" t="s">
        <v>117</v>
      </c>
      <c r="P4086" s="9">
        <v>96950</v>
      </c>
      <c r="Q4086" s="1" t="s">
        <v>118</v>
      </c>
      <c r="S4086" s="1">
        <v>16702358722</v>
      </c>
      <c r="U4086" s="1">
        <v>561720</v>
      </c>
      <c r="V4086" s="1" t="s">
        <v>119</v>
      </c>
      <c r="X4086" s="1" t="s">
        <v>636</v>
      </c>
      <c r="Y4086" s="1" t="s">
        <v>637</v>
      </c>
      <c r="Z4086" s="1" t="s">
        <v>2769</v>
      </c>
      <c r="AA4086" s="1" t="s">
        <v>639</v>
      </c>
      <c r="AB4086" s="1" t="s">
        <v>3582</v>
      </c>
      <c r="AC4086" s="1" t="s">
        <v>2866</v>
      </c>
      <c r="AD4086" s="1" t="s">
        <v>167</v>
      </c>
      <c r="AE4086" s="1" t="s">
        <v>117</v>
      </c>
      <c r="AF4086" s="9">
        <v>96950</v>
      </c>
      <c r="AG4086" s="1" t="s">
        <v>118</v>
      </c>
      <c r="AI4086" s="1">
        <v>16709890917</v>
      </c>
      <c r="AK4086" s="1" t="s">
        <v>641</v>
      </c>
      <c r="BC4086" s="1" t="str">
        <f>"37-2011.00"</f>
        <v>37-2011.00</v>
      </c>
      <c r="BD4086" s="1" t="s">
        <v>676</v>
      </c>
      <c r="BE4086" s="1" t="s">
        <v>12768</v>
      </c>
      <c r="BF4086" s="1" t="s">
        <v>12769</v>
      </c>
      <c r="BG4086" s="1">
        <v>6</v>
      </c>
      <c r="BI4086" s="2">
        <v>44470</v>
      </c>
      <c r="BJ4086" s="2">
        <v>44834</v>
      </c>
      <c r="BM4086" s="1">
        <v>35</v>
      </c>
      <c r="BN4086" s="1">
        <v>0</v>
      </c>
      <c r="BO4086" s="1">
        <v>7</v>
      </c>
      <c r="BP4086" s="1">
        <v>7</v>
      </c>
      <c r="BQ4086" s="1">
        <v>7</v>
      </c>
      <c r="BR4086" s="1">
        <v>7</v>
      </c>
      <c r="BS4086" s="1">
        <v>7</v>
      </c>
      <c r="BT4086" s="1">
        <v>0</v>
      </c>
      <c r="BU4086" s="1" t="str">
        <f>"9:00 AM"</f>
        <v>9:00 AM</v>
      </c>
      <c r="BV4086" s="1" t="str">
        <f>"5:00 PM"</f>
        <v>5:00 PM</v>
      </c>
      <c r="BW4086" s="1" t="s">
        <v>135</v>
      </c>
      <c r="BX4086" s="1">
        <v>0</v>
      </c>
      <c r="BY4086" s="1">
        <v>3</v>
      </c>
      <c r="BZ4086" s="1" t="s">
        <v>112</v>
      </c>
      <c r="CB4086" s="1" t="s">
        <v>5403</v>
      </c>
      <c r="CC4086" s="1" t="s">
        <v>3582</v>
      </c>
      <c r="CD4086" s="1" t="s">
        <v>2866</v>
      </c>
      <c r="CE4086" s="1" t="s">
        <v>167</v>
      </c>
      <c r="CF4086" s="1" t="s">
        <v>117</v>
      </c>
      <c r="CG4086" s="1">
        <v>96950</v>
      </c>
      <c r="CH4086" s="3">
        <v>8.0500000000000007</v>
      </c>
      <c r="CI4086" s="3">
        <v>8.0500000000000007</v>
      </c>
      <c r="CJ4086" s="3">
        <v>12.08</v>
      </c>
      <c r="CK4086" s="3">
        <v>12.08</v>
      </c>
      <c r="CL4086" s="1" t="s">
        <v>137</v>
      </c>
      <c r="CN4086" s="1" t="s">
        <v>139</v>
      </c>
      <c r="CP4086" s="1" t="s">
        <v>111</v>
      </c>
      <c r="CQ4086" s="1" t="s">
        <v>111</v>
      </c>
      <c r="CR4086" s="1" t="s">
        <v>111</v>
      </c>
      <c r="CS4086" s="1" t="s">
        <v>111</v>
      </c>
      <c r="CT4086" s="1" t="s">
        <v>111</v>
      </c>
      <c r="CU4086" s="1" t="s">
        <v>111</v>
      </c>
      <c r="CV4086" s="1" t="s">
        <v>111</v>
      </c>
      <c r="CW4086" s="1" t="s">
        <v>1004</v>
      </c>
      <c r="CX4086" s="1">
        <v>16709890917</v>
      </c>
      <c r="CY4086" s="1" t="s">
        <v>641</v>
      </c>
      <c r="CZ4086" s="1" t="s">
        <v>645</v>
      </c>
      <c r="DA4086" s="1" t="s">
        <v>111</v>
      </c>
      <c r="DB4086" s="1" t="s">
        <v>112</v>
      </c>
    </row>
    <row r="4087" spans="1:111" ht="15.6" customHeight="1" x14ac:dyDescent="0.25">
      <c r="A4087" s="1" t="s">
        <v>12771</v>
      </c>
      <c r="B4087" s="1" t="s">
        <v>142</v>
      </c>
      <c r="C4087" s="2">
        <v>44406.825361689815</v>
      </c>
      <c r="D4087" s="2">
        <v>44442</v>
      </c>
      <c r="E4087" s="1" t="s">
        <v>110</v>
      </c>
      <c r="F4087" s="2">
        <v>44468.833333333336</v>
      </c>
      <c r="G4087" s="1" t="s">
        <v>111</v>
      </c>
      <c r="H4087" s="1" t="s">
        <v>112</v>
      </c>
      <c r="I4087" s="1" t="s">
        <v>112</v>
      </c>
      <c r="J4087" s="1" t="s">
        <v>3229</v>
      </c>
      <c r="K4087" s="1" t="s">
        <v>3230</v>
      </c>
      <c r="L4087" s="1" t="s">
        <v>3231</v>
      </c>
      <c r="M4087" s="1" t="s">
        <v>3232</v>
      </c>
      <c r="N4087" s="1" t="s">
        <v>116</v>
      </c>
      <c r="O4087" s="1" t="s">
        <v>117</v>
      </c>
      <c r="P4087" s="9">
        <v>96950</v>
      </c>
      <c r="Q4087" s="1" t="s">
        <v>118</v>
      </c>
      <c r="R4087" s="1" t="s">
        <v>138</v>
      </c>
      <c r="S4087" s="1">
        <v>16702346495</v>
      </c>
      <c r="T4087" s="1">
        <v>5840</v>
      </c>
      <c r="U4087" s="1">
        <v>72111</v>
      </c>
      <c r="V4087" s="1" t="s">
        <v>119</v>
      </c>
      <c r="X4087" s="1" t="s">
        <v>3233</v>
      </c>
      <c r="Y4087" s="1" t="s">
        <v>3234</v>
      </c>
      <c r="Z4087" s="1" t="s">
        <v>138</v>
      </c>
      <c r="AA4087" s="1" t="s">
        <v>3235</v>
      </c>
      <c r="AB4087" s="1" t="s">
        <v>3231</v>
      </c>
      <c r="AC4087" s="1" t="s">
        <v>3232</v>
      </c>
      <c r="AD4087" s="1" t="s">
        <v>116</v>
      </c>
      <c r="AE4087" s="1" t="s">
        <v>117</v>
      </c>
      <c r="AF4087" s="9">
        <v>96950</v>
      </c>
      <c r="AG4087" s="1" t="s">
        <v>118</v>
      </c>
      <c r="AH4087" s="1" t="s">
        <v>138</v>
      </c>
      <c r="AI4087" s="1">
        <v>16702346495</v>
      </c>
      <c r="AJ4087" s="1">
        <v>5840</v>
      </c>
      <c r="AK4087" s="1" t="s">
        <v>3236</v>
      </c>
      <c r="BC4087" s="1" t="str">
        <f>"11-9051.00"</f>
        <v>11-9051.00</v>
      </c>
      <c r="BD4087" s="1" t="s">
        <v>2101</v>
      </c>
      <c r="BE4087" s="1" t="s">
        <v>7430</v>
      </c>
      <c r="BF4087" s="1" t="s">
        <v>7431</v>
      </c>
      <c r="BG4087" s="1">
        <v>1</v>
      </c>
      <c r="BI4087" s="2">
        <v>44470</v>
      </c>
      <c r="BJ4087" s="2">
        <v>45565</v>
      </c>
      <c r="BM4087" s="1">
        <v>40</v>
      </c>
      <c r="BN4087" s="1">
        <v>8</v>
      </c>
      <c r="BO4087" s="1">
        <v>0</v>
      </c>
      <c r="BP4087" s="1">
        <v>0</v>
      </c>
      <c r="BQ4087" s="1">
        <v>8</v>
      </c>
      <c r="BR4087" s="1">
        <v>8</v>
      </c>
      <c r="BS4087" s="1">
        <v>8</v>
      </c>
      <c r="BT4087" s="1">
        <v>8</v>
      </c>
      <c r="BU4087" s="1" t="str">
        <f>"8:00 AM"</f>
        <v>8:00 AM</v>
      </c>
      <c r="BV4087" s="1" t="str">
        <f>"5:00 PM"</f>
        <v>5:00 PM</v>
      </c>
      <c r="BW4087" s="1" t="s">
        <v>135</v>
      </c>
      <c r="BX4087" s="1">
        <v>0</v>
      </c>
      <c r="BY4087" s="1">
        <v>12</v>
      </c>
      <c r="BZ4087" s="1" t="s">
        <v>111</v>
      </c>
      <c r="CA4087" s="1">
        <v>10</v>
      </c>
      <c r="CB4087" s="1" t="s">
        <v>7432</v>
      </c>
      <c r="CC4087" s="1" t="s">
        <v>3231</v>
      </c>
      <c r="CD4087" s="1" t="s">
        <v>3232</v>
      </c>
      <c r="CE4087" s="1" t="s">
        <v>167</v>
      </c>
      <c r="CF4087" s="1" t="s">
        <v>117</v>
      </c>
      <c r="CG4087" s="1">
        <v>96950</v>
      </c>
      <c r="CH4087" s="3">
        <v>3048.35</v>
      </c>
      <c r="CI4087" s="3">
        <v>3048.35</v>
      </c>
      <c r="CJ4087" s="3">
        <v>0</v>
      </c>
      <c r="CK4087" s="3">
        <v>0</v>
      </c>
      <c r="CL4087" s="1" t="s">
        <v>4581</v>
      </c>
      <c r="CM4087" s="1" t="s">
        <v>12772</v>
      </c>
      <c r="CN4087" s="1" t="s">
        <v>139</v>
      </c>
      <c r="CP4087" s="1" t="s">
        <v>112</v>
      </c>
      <c r="CQ4087" s="1" t="s">
        <v>111</v>
      </c>
      <c r="CR4087" s="1" t="s">
        <v>112</v>
      </c>
      <c r="CS4087" s="1" t="s">
        <v>112</v>
      </c>
      <c r="CT4087" s="1" t="s">
        <v>111</v>
      </c>
      <c r="CU4087" s="1" t="s">
        <v>111</v>
      </c>
      <c r="CV4087" s="1" t="s">
        <v>138</v>
      </c>
      <c r="CW4087" s="1" t="s">
        <v>138</v>
      </c>
      <c r="CX4087" s="1">
        <v>16702346495</v>
      </c>
      <c r="CY4087" s="1" t="s">
        <v>3236</v>
      </c>
      <c r="CZ4087" s="1" t="s">
        <v>138</v>
      </c>
      <c r="DA4087" s="1" t="s">
        <v>111</v>
      </c>
      <c r="DB4087" s="1" t="s">
        <v>112</v>
      </c>
      <c r="DC4087" s="1" t="s">
        <v>3233</v>
      </c>
      <c r="DD4087" s="1" t="s">
        <v>3234</v>
      </c>
      <c r="DE4087" s="1" t="s">
        <v>138</v>
      </c>
      <c r="DF4087" s="1" t="s">
        <v>3229</v>
      </c>
      <c r="DG4087" s="1" t="s">
        <v>3236</v>
      </c>
    </row>
    <row r="4088" spans="1:111" ht="15.6" customHeight="1" x14ac:dyDescent="0.25">
      <c r="A4088" s="1" t="s">
        <v>12923</v>
      </c>
      <c r="B4088" s="1" t="s">
        <v>142</v>
      </c>
      <c r="C4088" s="2">
        <v>44063.369782754628</v>
      </c>
      <c r="D4088" s="2">
        <v>44158</v>
      </c>
      <c r="E4088" s="1" t="s">
        <v>110</v>
      </c>
      <c r="F4088" s="2">
        <v>44103.833333333336</v>
      </c>
      <c r="G4088" s="1" t="s">
        <v>112</v>
      </c>
      <c r="H4088" s="1" t="s">
        <v>112</v>
      </c>
      <c r="I4088" s="1" t="s">
        <v>112</v>
      </c>
      <c r="J4088" s="1" t="s">
        <v>12924</v>
      </c>
      <c r="K4088" s="1" t="s">
        <v>12925</v>
      </c>
      <c r="L4088" s="1" t="s">
        <v>4690</v>
      </c>
      <c r="M4088" s="1" t="s">
        <v>4691</v>
      </c>
      <c r="N4088" s="1" t="s">
        <v>2228</v>
      </c>
      <c r="O4088" s="1" t="s">
        <v>117</v>
      </c>
      <c r="P4088" s="9">
        <v>96950</v>
      </c>
      <c r="Q4088" s="1" t="s">
        <v>118</v>
      </c>
      <c r="S4088" s="1">
        <v>16702354439</v>
      </c>
      <c r="U4088" s="1">
        <v>42512</v>
      </c>
      <c r="V4088" s="1" t="s">
        <v>119</v>
      </c>
      <c r="X4088" s="1" t="s">
        <v>656</v>
      </c>
      <c r="Y4088" s="1" t="s">
        <v>4692</v>
      </c>
      <c r="AA4088" s="1" t="s">
        <v>12926</v>
      </c>
      <c r="AB4088" s="1" t="s">
        <v>4690</v>
      </c>
      <c r="AC4088" s="1" t="s">
        <v>4691</v>
      </c>
      <c r="AD4088" s="1" t="s">
        <v>2228</v>
      </c>
      <c r="AE4088" s="1" t="s">
        <v>117</v>
      </c>
      <c r="AF4088" s="9">
        <v>96950</v>
      </c>
      <c r="AG4088" s="1" t="s">
        <v>118</v>
      </c>
      <c r="AI4088" s="1">
        <v>16702354439</v>
      </c>
      <c r="AK4088" s="1" t="s">
        <v>4696</v>
      </c>
      <c r="BC4088" s="1" t="str">
        <f>"27-3091.00"</f>
        <v>27-3091.00</v>
      </c>
      <c r="BD4088" s="1" t="s">
        <v>1239</v>
      </c>
      <c r="BE4088" s="1" t="s">
        <v>12927</v>
      </c>
      <c r="BF4088" s="1" t="s">
        <v>12928</v>
      </c>
      <c r="BG4088" s="1">
        <v>1</v>
      </c>
      <c r="BI4088" s="2">
        <v>44105</v>
      </c>
      <c r="BJ4088" s="2">
        <v>44469</v>
      </c>
      <c r="BM4088" s="1">
        <v>35</v>
      </c>
      <c r="BN4088" s="1">
        <v>0</v>
      </c>
      <c r="BO4088" s="1">
        <v>7</v>
      </c>
      <c r="BP4088" s="1">
        <v>7</v>
      </c>
      <c r="BQ4088" s="1">
        <v>7</v>
      </c>
      <c r="BR4088" s="1">
        <v>7</v>
      </c>
      <c r="BS4088" s="1">
        <v>7</v>
      </c>
      <c r="BT4088" s="1">
        <v>0</v>
      </c>
      <c r="BU4088" s="1" t="str">
        <f>"9:00 AM"</f>
        <v>9:00 AM</v>
      </c>
      <c r="BV4088" s="1" t="str">
        <f>"5:00 PM"</f>
        <v>5:00 PM</v>
      </c>
      <c r="BW4088" s="1" t="s">
        <v>135</v>
      </c>
      <c r="BX4088" s="1">
        <v>0</v>
      </c>
      <c r="BY4088" s="1">
        <v>24</v>
      </c>
      <c r="BZ4088" s="1" t="s">
        <v>112</v>
      </c>
      <c r="CA4088" s="1">
        <v>0</v>
      </c>
      <c r="CB4088" s="4" t="s">
        <v>12929</v>
      </c>
      <c r="CC4088" s="1" t="s">
        <v>4690</v>
      </c>
      <c r="CD4088" s="1" t="s">
        <v>4691</v>
      </c>
      <c r="CE4088" s="1" t="s">
        <v>2228</v>
      </c>
      <c r="CF4088" s="1" t="s">
        <v>117</v>
      </c>
      <c r="CG4088" s="1">
        <v>96950</v>
      </c>
      <c r="CH4088" s="3">
        <v>16.62</v>
      </c>
      <c r="CI4088" s="3">
        <v>18.850000000000001</v>
      </c>
      <c r="CJ4088" s="3">
        <v>24.93</v>
      </c>
      <c r="CK4088" s="3">
        <v>28.28</v>
      </c>
      <c r="CL4088" s="1" t="s">
        <v>137</v>
      </c>
      <c r="CM4088" s="1" t="s">
        <v>331</v>
      </c>
      <c r="CN4088" s="1" t="s">
        <v>139</v>
      </c>
      <c r="CP4088" s="1" t="s">
        <v>112</v>
      </c>
      <c r="CQ4088" s="1" t="s">
        <v>111</v>
      </c>
      <c r="CR4088" s="1" t="s">
        <v>112</v>
      </c>
      <c r="CS4088" s="1" t="s">
        <v>111</v>
      </c>
      <c r="CT4088" s="1" t="s">
        <v>138</v>
      </c>
      <c r="CU4088" s="1" t="s">
        <v>138</v>
      </c>
      <c r="CV4088" s="1" t="s">
        <v>138</v>
      </c>
      <c r="CW4088" s="1" t="s">
        <v>4699</v>
      </c>
      <c r="CX4088" s="1">
        <v>16702354439</v>
      </c>
      <c r="CY4088" s="1" t="s">
        <v>4696</v>
      </c>
      <c r="CZ4088" s="1" t="s">
        <v>331</v>
      </c>
      <c r="DA4088" s="1" t="s">
        <v>111</v>
      </c>
      <c r="DB4088" s="1" t="s">
        <v>112</v>
      </c>
    </row>
    <row r="4089" spans="1:111" ht="15.6" customHeight="1" x14ac:dyDescent="0.25">
      <c r="A4089" s="1" t="s">
        <v>12977</v>
      </c>
      <c r="B4089" s="1" t="s">
        <v>142</v>
      </c>
      <c r="C4089" s="2">
        <v>44104.307731712965</v>
      </c>
      <c r="D4089" s="2">
        <v>44172</v>
      </c>
      <c r="E4089" s="1" t="s">
        <v>180</v>
      </c>
      <c r="G4089" s="1" t="s">
        <v>112</v>
      </c>
      <c r="H4089" s="1" t="s">
        <v>112</v>
      </c>
      <c r="I4089" s="1" t="s">
        <v>112</v>
      </c>
      <c r="J4089" s="1" t="s">
        <v>6835</v>
      </c>
      <c r="K4089" s="1" t="s">
        <v>4622</v>
      </c>
      <c r="L4089" s="1" t="s">
        <v>4626</v>
      </c>
      <c r="N4089" s="1" t="s">
        <v>116</v>
      </c>
      <c r="O4089" s="1" t="s">
        <v>117</v>
      </c>
      <c r="P4089" s="9">
        <v>96950</v>
      </c>
      <c r="Q4089" s="1" t="s">
        <v>118</v>
      </c>
      <c r="S4089" s="1">
        <v>16709892288</v>
      </c>
      <c r="U4089" s="1">
        <v>72251</v>
      </c>
      <c r="V4089" s="1" t="s">
        <v>119</v>
      </c>
      <c r="X4089" s="1" t="s">
        <v>4624</v>
      </c>
      <c r="Y4089" s="1" t="s">
        <v>4625</v>
      </c>
      <c r="AA4089" s="1" t="s">
        <v>973</v>
      </c>
      <c r="AB4089" s="1" t="s">
        <v>4626</v>
      </c>
      <c r="AD4089" s="1" t="s">
        <v>116</v>
      </c>
      <c r="AE4089" s="1" t="s">
        <v>117</v>
      </c>
      <c r="AF4089" s="9">
        <v>96950</v>
      </c>
      <c r="AG4089" s="1" t="s">
        <v>118</v>
      </c>
      <c r="AI4089" s="1">
        <v>16709892288</v>
      </c>
      <c r="AK4089" s="1" t="s">
        <v>4627</v>
      </c>
      <c r="BC4089" s="1" t="str">
        <f>"35-2014.00"</f>
        <v>35-2014.00</v>
      </c>
      <c r="BD4089" s="1" t="s">
        <v>152</v>
      </c>
      <c r="BE4089" s="1" t="s">
        <v>6836</v>
      </c>
      <c r="BF4089" s="1" t="s">
        <v>154</v>
      </c>
      <c r="BG4089" s="1">
        <v>2</v>
      </c>
      <c r="BI4089" s="2">
        <v>44105</v>
      </c>
      <c r="BJ4089" s="2">
        <v>44469</v>
      </c>
      <c r="BM4089" s="1">
        <v>40</v>
      </c>
      <c r="BN4089" s="1">
        <v>8</v>
      </c>
      <c r="BO4089" s="1">
        <v>6</v>
      </c>
      <c r="BP4089" s="1">
        <v>0</v>
      </c>
      <c r="BQ4089" s="1">
        <v>6</v>
      </c>
      <c r="BR4089" s="1">
        <v>6</v>
      </c>
      <c r="BS4089" s="1">
        <v>6</v>
      </c>
      <c r="BT4089" s="1">
        <v>8</v>
      </c>
      <c r="BU4089" s="1" t="str">
        <f>"10:00 AM"</f>
        <v>10:00 AM</v>
      </c>
      <c r="BV4089" s="1" t="str">
        <f>"9:00 PM"</f>
        <v>9:00 PM</v>
      </c>
      <c r="BW4089" s="1" t="s">
        <v>135</v>
      </c>
      <c r="BX4089" s="1">
        <v>0</v>
      </c>
      <c r="BY4089" s="1">
        <v>6</v>
      </c>
      <c r="BZ4089" s="1" t="s">
        <v>112</v>
      </c>
      <c r="CA4089" s="1">
        <v>0</v>
      </c>
      <c r="CB4089" s="1" t="s">
        <v>6837</v>
      </c>
      <c r="CC4089" s="1" t="s">
        <v>6838</v>
      </c>
      <c r="CE4089" s="1" t="s">
        <v>116</v>
      </c>
      <c r="CF4089" s="1" t="s">
        <v>117</v>
      </c>
      <c r="CG4089" s="1">
        <v>96950</v>
      </c>
      <c r="CH4089" s="3">
        <v>10.68</v>
      </c>
      <c r="CI4089" s="3">
        <v>10.68</v>
      </c>
      <c r="CJ4089" s="3">
        <v>16.02</v>
      </c>
      <c r="CK4089" s="3">
        <v>16.02</v>
      </c>
      <c r="CL4089" s="1" t="s">
        <v>137</v>
      </c>
      <c r="CM4089" s="1" t="s">
        <v>138</v>
      </c>
      <c r="CN4089" s="1" t="s">
        <v>139</v>
      </c>
      <c r="CP4089" s="1" t="s">
        <v>112</v>
      </c>
      <c r="CQ4089" s="1" t="s">
        <v>111</v>
      </c>
      <c r="CR4089" s="1" t="s">
        <v>112</v>
      </c>
      <c r="CS4089" s="1" t="s">
        <v>111</v>
      </c>
      <c r="CT4089" s="1" t="s">
        <v>138</v>
      </c>
      <c r="CU4089" s="1" t="s">
        <v>111</v>
      </c>
      <c r="CV4089" s="1" t="s">
        <v>138</v>
      </c>
      <c r="CW4089" s="1" t="s">
        <v>12978</v>
      </c>
      <c r="CX4089" s="1">
        <v>16709892288</v>
      </c>
      <c r="CY4089" s="1" t="s">
        <v>6840</v>
      </c>
      <c r="CZ4089" s="1" t="s">
        <v>138</v>
      </c>
      <c r="DA4089" s="1" t="s">
        <v>111</v>
      </c>
      <c r="DB4089" s="1" t="s">
        <v>112</v>
      </c>
    </row>
    <row r="4090" spans="1:111" ht="15.6" customHeight="1" x14ac:dyDescent="0.25">
      <c r="A4090" s="1" t="s">
        <v>13075</v>
      </c>
      <c r="B4090" s="1" t="s">
        <v>142</v>
      </c>
      <c r="C4090" s="2">
        <v>44301.798539004631</v>
      </c>
      <c r="D4090" s="2">
        <v>44306</v>
      </c>
      <c r="E4090" s="1" t="s">
        <v>110</v>
      </c>
      <c r="F4090" s="2">
        <v>44467.833333333336</v>
      </c>
      <c r="G4090" s="1" t="s">
        <v>112</v>
      </c>
      <c r="H4090" s="1" t="s">
        <v>112</v>
      </c>
      <c r="I4090" s="1" t="s">
        <v>112</v>
      </c>
      <c r="J4090" s="1" t="s">
        <v>2552</v>
      </c>
      <c r="K4090" s="1" t="s">
        <v>2553</v>
      </c>
      <c r="L4090" s="1" t="s">
        <v>3742</v>
      </c>
      <c r="M4090" s="1" t="s">
        <v>2555</v>
      </c>
      <c r="N4090" s="1" t="s">
        <v>116</v>
      </c>
      <c r="O4090" s="1" t="s">
        <v>117</v>
      </c>
      <c r="P4090" s="9">
        <v>96950</v>
      </c>
      <c r="Q4090" s="1" t="s">
        <v>118</v>
      </c>
      <c r="S4090" s="1">
        <v>16702880407</v>
      </c>
      <c r="T4090" s="1">
        <v>33</v>
      </c>
      <c r="U4090" s="1">
        <v>212312</v>
      </c>
      <c r="V4090" s="1" t="s">
        <v>119</v>
      </c>
      <c r="X4090" s="1" t="s">
        <v>2556</v>
      </c>
      <c r="Y4090" s="1" t="s">
        <v>1544</v>
      </c>
      <c r="Z4090" s="1" t="s">
        <v>656</v>
      </c>
      <c r="AA4090" s="1" t="s">
        <v>2557</v>
      </c>
      <c r="AB4090" s="1" t="s">
        <v>3742</v>
      </c>
      <c r="AC4090" s="1" t="s">
        <v>2555</v>
      </c>
      <c r="AD4090" s="1" t="s">
        <v>116</v>
      </c>
      <c r="AE4090" s="1" t="s">
        <v>117</v>
      </c>
      <c r="AF4090" s="9">
        <v>96950</v>
      </c>
      <c r="AG4090" s="1" t="s">
        <v>118</v>
      </c>
      <c r="AI4090" s="1">
        <v>16702880407</v>
      </c>
      <c r="AJ4090" s="1">
        <v>33</v>
      </c>
      <c r="AK4090" s="1" t="s">
        <v>279</v>
      </c>
      <c r="BC4090" s="1" t="str">
        <f>"53-7011.00"</f>
        <v>53-7011.00</v>
      </c>
      <c r="BD4090" s="1" t="s">
        <v>8959</v>
      </c>
      <c r="BE4090" s="1" t="s">
        <v>8960</v>
      </c>
      <c r="BF4090" s="1" t="s">
        <v>8961</v>
      </c>
      <c r="BG4090" s="1">
        <v>4</v>
      </c>
      <c r="BI4090" s="2">
        <v>44469</v>
      </c>
      <c r="BJ4090" s="2">
        <v>44834</v>
      </c>
      <c r="BM4090" s="1">
        <v>40</v>
      </c>
      <c r="BN4090" s="1">
        <v>0</v>
      </c>
      <c r="BO4090" s="1">
        <v>8</v>
      </c>
      <c r="BP4090" s="1">
        <v>8</v>
      </c>
      <c r="BQ4090" s="1">
        <v>8</v>
      </c>
      <c r="BR4090" s="1">
        <v>8</v>
      </c>
      <c r="BS4090" s="1">
        <v>8</v>
      </c>
      <c r="BT4090" s="1">
        <v>0</v>
      </c>
      <c r="BU4090" s="1" t="str">
        <f>"7:00 AM"</f>
        <v>7:00 AM</v>
      </c>
      <c r="BV4090" s="1" t="str">
        <f>"3:30 PM"</f>
        <v>3:30 PM</v>
      </c>
      <c r="BW4090" s="1" t="s">
        <v>135</v>
      </c>
      <c r="BX4090" s="1">
        <v>0</v>
      </c>
      <c r="BY4090" s="1">
        <v>3</v>
      </c>
      <c r="BZ4090" s="1" t="s">
        <v>112</v>
      </c>
      <c r="CA4090" s="1">
        <v>0</v>
      </c>
      <c r="CB4090" s="1" t="s">
        <v>13076</v>
      </c>
      <c r="CC4090" s="1" t="s">
        <v>3742</v>
      </c>
      <c r="CD4090" s="1" t="s">
        <v>2555</v>
      </c>
      <c r="CE4090" s="1" t="s">
        <v>116</v>
      </c>
      <c r="CF4090" s="1" t="s">
        <v>117</v>
      </c>
      <c r="CG4090" s="1">
        <v>96950</v>
      </c>
      <c r="CH4090" s="3">
        <v>8.3000000000000007</v>
      </c>
      <c r="CI4090" s="3">
        <v>10</v>
      </c>
      <c r="CJ4090" s="3">
        <v>12.45</v>
      </c>
      <c r="CK4090" s="3">
        <v>15</v>
      </c>
      <c r="CL4090" s="1" t="s">
        <v>137</v>
      </c>
      <c r="CM4090" s="1" t="s">
        <v>138</v>
      </c>
      <c r="CN4090" s="1" t="s">
        <v>218</v>
      </c>
      <c r="CP4090" s="1" t="s">
        <v>112</v>
      </c>
      <c r="CQ4090" s="1" t="s">
        <v>111</v>
      </c>
      <c r="CR4090" s="1" t="s">
        <v>112</v>
      </c>
      <c r="CS4090" s="1" t="s">
        <v>111</v>
      </c>
      <c r="CT4090" s="1" t="s">
        <v>138</v>
      </c>
      <c r="CU4090" s="1" t="s">
        <v>111</v>
      </c>
      <c r="CV4090" s="1" t="s">
        <v>138</v>
      </c>
      <c r="CW4090" s="1" t="s">
        <v>4070</v>
      </c>
      <c r="CX4090" s="1">
        <v>16702880407</v>
      </c>
      <c r="CY4090" s="1" t="s">
        <v>279</v>
      </c>
      <c r="CZ4090" s="1" t="s">
        <v>380</v>
      </c>
      <c r="DA4090" s="1" t="s">
        <v>111</v>
      </c>
      <c r="DB4090" s="1" t="s">
        <v>112</v>
      </c>
      <c r="DC4090" s="1" t="s">
        <v>362</v>
      </c>
    </row>
    <row r="4091" spans="1:111" ht="15.6" customHeight="1" x14ac:dyDescent="0.25">
      <c r="A4091" s="1" t="s">
        <v>13109</v>
      </c>
      <c r="B4091" s="1" t="s">
        <v>142</v>
      </c>
      <c r="C4091" s="2">
        <v>44319.851740625003</v>
      </c>
      <c r="D4091" s="2">
        <v>44362</v>
      </c>
      <c r="E4091" s="1" t="s">
        <v>110</v>
      </c>
      <c r="F4091" s="2">
        <v>44468.833333333336</v>
      </c>
      <c r="G4091" s="1" t="s">
        <v>112</v>
      </c>
      <c r="H4091" s="1" t="s">
        <v>112</v>
      </c>
      <c r="I4091" s="1" t="s">
        <v>112</v>
      </c>
      <c r="J4091" s="1" t="s">
        <v>1453</v>
      </c>
      <c r="K4091" s="1" t="s">
        <v>1454</v>
      </c>
      <c r="L4091" s="1" t="s">
        <v>1459</v>
      </c>
      <c r="M4091" s="1" t="s">
        <v>1456</v>
      </c>
      <c r="N4091" s="1" t="s">
        <v>116</v>
      </c>
      <c r="O4091" s="1" t="s">
        <v>117</v>
      </c>
      <c r="P4091" s="9">
        <v>96950</v>
      </c>
      <c r="Q4091" s="1" t="s">
        <v>118</v>
      </c>
      <c r="R4091" s="1" t="s">
        <v>138</v>
      </c>
      <c r="S4091" s="1">
        <v>16702355098</v>
      </c>
      <c r="U4091" s="1">
        <v>72251</v>
      </c>
      <c r="V4091" s="1" t="s">
        <v>119</v>
      </c>
      <c r="X4091" s="1" t="s">
        <v>370</v>
      </c>
      <c r="Y4091" s="1" t="s">
        <v>371</v>
      </c>
      <c r="Z4091" s="1" t="s">
        <v>372</v>
      </c>
      <c r="AA4091" s="1" t="s">
        <v>1184</v>
      </c>
      <c r="AB4091" s="1" t="s">
        <v>368</v>
      </c>
      <c r="AC4091" s="1" t="s">
        <v>7299</v>
      </c>
      <c r="AD4091" s="1" t="s">
        <v>116</v>
      </c>
      <c r="AE4091" s="1" t="s">
        <v>117</v>
      </c>
      <c r="AF4091" s="9">
        <v>96950</v>
      </c>
      <c r="AG4091" s="1" t="s">
        <v>118</v>
      </c>
      <c r="AH4091" s="1" t="s">
        <v>138</v>
      </c>
      <c r="AI4091" s="1">
        <v>16702346278</v>
      </c>
      <c r="AK4091" s="1" t="s">
        <v>1186</v>
      </c>
      <c r="BC4091" s="1" t="str">
        <f>"35-3022.01"</f>
        <v>35-3022.01</v>
      </c>
      <c r="BD4091" s="1" t="s">
        <v>9194</v>
      </c>
      <c r="BE4091" s="1" t="s">
        <v>13110</v>
      </c>
      <c r="BF4091" s="1" t="s">
        <v>13111</v>
      </c>
      <c r="BG4091" s="1">
        <v>1</v>
      </c>
      <c r="BI4091" s="2">
        <v>44470</v>
      </c>
      <c r="BJ4091" s="2">
        <v>44834</v>
      </c>
      <c r="BM4091" s="1">
        <v>36</v>
      </c>
      <c r="BN4091" s="1">
        <v>6</v>
      </c>
      <c r="BO4091" s="1">
        <v>6</v>
      </c>
      <c r="BP4091" s="1">
        <v>6</v>
      </c>
      <c r="BQ4091" s="1">
        <v>6</v>
      </c>
      <c r="BR4091" s="1">
        <v>0</v>
      </c>
      <c r="BS4091" s="1">
        <v>6</v>
      </c>
      <c r="BT4091" s="1">
        <v>6</v>
      </c>
      <c r="BU4091" s="1" t="str">
        <f>"7:00 AM"</f>
        <v>7:00 AM</v>
      </c>
      <c r="BV4091" s="1" t="str">
        <f>"2:00 PM"</f>
        <v>2:00 PM</v>
      </c>
      <c r="BW4091" s="1" t="s">
        <v>135</v>
      </c>
      <c r="BX4091" s="1">
        <v>0</v>
      </c>
      <c r="BY4091" s="1">
        <v>3</v>
      </c>
      <c r="BZ4091" s="1" t="s">
        <v>112</v>
      </c>
      <c r="CA4091" s="1">
        <v>0</v>
      </c>
      <c r="CB4091" s="1" t="s">
        <v>13112</v>
      </c>
      <c r="CC4091" s="1" t="s">
        <v>1459</v>
      </c>
      <c r="CD4091" s="1" t="s">
        <v>1460</v>
      </c>
      <c r="CE4091" s="1" t="s">
        <v>116</v>
      </c>
      <c r="CF4091" s="1" t="s">
        <v>117</v>
      </c>
      <c r="CG4091" s="1">
        <v>96950</v>
      </c>
      <c r="CH4091" s="3">
        <v>8.15</v>
      </c>
      <c r="CI4091" s="3">
        <v>8.15</v>
      </c>
      <c r="CJ4091" s="3">
        <v>12.23</v>
      </c>
      <c r="CK4091" s="3">
        <v>12.23</v>
      </c>
      <c r="CL4091" s="1" t="s">
        <v>137</v>
      </c>
      <c r="CM4091" s="1" t="s">
        <v>138</v>
      </c>
      <c r="CN4091" s="1" t="s">
        <v>139</v>
      </c>
      <c r="CP4091" s="1" t="s">
        <v>112</v>
      </c>
      <c r="CQ4091" s="1" t="s">
        <v>111</v>
      </c>
      <c r="CR4091" s="1" t="s">
        <v>112</v>
      </c>
      <c r="CS4091" s="1" t="s">
        <v>111</v>
      </c>
      <c r="CT4091" s="1" t="s">
        <v>138</v>
      </c>
      <c r="CU4091" s="1" t="s">
        <v>111</v>
      </c>
      <c r="CV4091" s="1" t="s">
        <v>138</v>
      </c>
      <c r="CW4091" s="1" t="s">
        <v>138</v>
      </c>
      <c r="CX4091" s="1">
        <v>16702355098</v>
      </c>
      <c r="CY4091" s="1" t="s">
        <v>1461</v>
      </c>
      <c r="CZ4091" s="1" t="s">
        <v>380</v>
      </c>
      <c r="DA4091" s="1" t="s">
        <v>111</v>
      </c>
      <c r="DB4091" s="1" t="s">
        <v>112</v>
      </c>
    </row>
    <row r="4092" spans="1:111" ht="15.6" customHeight="1" x14ac:dyDescent="0.25">
      <c r="A4092" s="1" t="s">
        <v>13113</v>
      </c>
      <c r="B4092" s="1" t="s">
        <v>142</v>
      </c>
      <c r="C4092" s="2">
        <v>44301.784957060183</v>
      </c>
      <c r="D4092" s="2">
        <v>44306</v>
      </c>
      <c r="E4092" s="1" t="s">
        <v>110</v>
      </c>
      <c r="F4092" s="2">
        <v>44467.833333333336</v>
      </c>
      <c r="G4092" s="1" t="s">
        <v>111</v>
      </c>
      <c r="H4092" s="1" t="s">
        <v>112</v>
      </c>
      <c r="I4092" s="1" t="s">
        <v>112</v>
      </c>
      <c r="J4092" s="1" t="s">
        <v>2552</v>
      </c>
      <c r="K4092" s="1" t="s">
        <v>2553</v>
      </c>
      <c r="L4092" s="1" t="s">
        <v>3740</v>
      </c>
      <c r="M4092" s="1" t="s">
        <v>2555</v>
      </c>
      <c r="N4092" s="1" t="s">
        <v>116</v>
      </c>
      <c r="O4092" s="1" t="s">
        <v>117</v>
      </c>
      <c r="P4092" s="9">
        <v>96950</v>
      </c>
      <c r="Q4092" s="1" t="s">
        <v>118</v>
      </c>
      <c r="S4092" s="1">
        <v>16702880407</v>
      </c>
      <c r="T4092" s="1">
        <v>33</v>
      </c>
      <c r="U4092" s="1">
        <v>212312</v>
      </c>
      <c r="V4092" s="1" t="s">
        <v>119</v>
      </c>
      <c r="X4092" s="1" t="s">
        <v>2556</v>
      </c>
      <c r="Y4092" s="1" t="s">
        <v>1544</v>
      </c>
      <c r="Z4092" s="1" t="s">
        <v>656</v>
      </c>
      <c r="AA4092" s="1" t="s">
        <v>2557</v>
      </c>
      <c r="AB4092" s="1" t="s">
        <v>3740</v>
      </c>
      <c r="AC4092" s="1" t="s">
        <v>2555</v>
      </c>
      <c r="AD4092" s="1" t="s">
        <v>116</v>
      </c>
      <c r="AE4092" s="1" t="s">
        <v>117</v>
      </c>
      <c r="AF4092" s="9">
        <v>96950</v>
      </c>
      <c r="AG4092" s="1" t="s">
        <v>118</v>
      </c>
      <c r="AI4092" s="1">
        <v>16702880407</v>
      </c>
      <c r="AJ4092" s="1">
        <v>33</v>
      </c>
      <c r="AK4092" s="1" t="s">
        <v>279</v>
      </c>
      <c r="BC4092" s="1" t="str">
        <f>"49-3042.00"</f>
        <v>49-3042.00</v>
      </c>
      <c r="BD4092" s="1" t="s">
        <v>1089</v>
      </c>
      <c r="BE4092" s="1" t="s">
        <v>2558</v>
      </c>
      <c r="BF4092" s="1" t="s">
        <v>2559</v>
      </c>
      <c r="BG4092" s="1">
        <v>4</v>
      </c>
      <c r="BI4092" s="2">
        <v>44469</v>
      </c>
      <c r="BJ4092" s="2">
        <v>45564</v>
      </c>
      <c r="BM4092" s="1">
        <v>40</v>
      </c>
      <c r="BN4092" s="1">
        <v>0</v>
      </c>
      <c r="BO4092" s="1">
        <v>8</v>
      </c>
      <c r="BP4092" s="1">
        <v>8</v>
      </c>
      <c r="BQ4092" s="1">
        <v>8</v>
      </c>
      <c r="BR4092" s="1">
        <v>8</v>
      </c>
      <c r="BS4092" s="1">
        <v>8</v>
      </c>
      <c r="BT4092" s="1">
        <v>0</v>
      </c>
      <c r="BU4092" s="1" t="str">
        <f>"7:00 AM"</f>
        <v>7:00 AM</v>
      </c>
      <c r="BV4092" s="1" t="str">
        <f>"3:30 PM"</f>
        <v>3:30 PM</v>
      </c>
      <c r="BW4092" s="1" t="s">
        <v>135</v>
      </c>
      <c r="BX4092" s="1">
        <v>0</v>
      </c>
      <c r="BY4092" s="1">
        <v>3</v>
      </c>
      <c r="BZ4092" s="1" t="s">
        <v>112</v>
      </c>
      <c r="CA4092" s="1">
        <v>0</v>
      </c>
      <c r="CB4092" s="1" t="s">
        <v>13114</v>
      </c>
      <c r="CC4092" s="1" t="s">
        <v>3742</v>
      </c>
      <c r="CD4092" s="1" t="s">
        <v>2555</v>
      </c>
      <c r="CE4092" s="1" t="s">
        <v>116</v>
      </c>
      <c r="CF4092" s="1" t="s">
        <v>117</v>
      </c>
      <c r="CG4092" s="1">
        <v>96950</v>
      </c>
      <c r="CH4092" s="3">
        <v>10.050000000000001</v>
      </c>
      <c r="CI4092" s="3">
        <v>12</v>
      </c>
      <c r="CJ4092" s="3">
        <v>15.08</v>
      </c>
      <c r="CK4092" s="3">
        <v>18</v>
      </c>
      <c r="CL4092" s="1" t="s">
        <v>137</v>
      </c>
      <c r="CM4092" s="1" t="s">
        <v>138</v>
      </c>
      <c r="CN4092" s="1" t="s">
        <v>218</v>
      </c>
      <c r="CP4092" s="1" t="s">
        <v>112</v>
      </c>
      <c r="CQ4092" s="1" t="s">
        <v>111</v>
      </c>
      <c r="CR4092" s="1" t="s">
        <v>112</v>
      </c>
      <c r="CS4092" s="1" t="s">
        <v>111</v>
      </c>
      <c r="CT4092" s="1" t="s">
        <v>138</v>
      </c>
      <c r="CU4092" s="1" t="s">
        <v>111</v>
      </c>
      <c r="CV4092" s="1" t="s">
        <v>138</v>
      </c>
      <c r="CW4092" s="1" t="s">
        <v>4070</v>
      </c>
      <c r="CX4092" s="1">
        <v>16702880407</v>
      </c>
      <c r="CY4092" s="1" t="s">
        <v>279</v>
      </c>
      <c r="CZ4092" s="1" t="s">
        <v>380</v>
      </c>
      <c r="DA4092" s="1" t="s">
        <v>111</v>
      </c>
      <c r="DB4092" s="1" t="s">
        <v>112</v>
      </c>
      <c r="DC4092" s="1" t="s">
        <v>362</v>
      </c>
    </row>
    <row r="4093" spans="1:111" ht="15.6" customHeight="1" x14ac:dyDescent="0.25">
      <c r="A4093" s="1" t="s">
        <v>13154</v>
      </c>
      <c r="B4093" s="1" t="s">
        <v>142</v>
      </c>
      <c r="C4093" s="2">
        <v>44353.991896064814</v>
      </c>
      <c r="D4093" s="2">
        <v>44363</v>
      </c>
      <c r="E4093" s="1" t="s">
        <v>110</v>
      </c>
      <c r="F4093" s="2">
        <v>44453.833333333336</v>
      </c>
      <c r="G4093" s="1" t="s">
        <v>112</v>
      </c>
      <c r="H4093" s="1" t="s">
        <v>112</v>
      </c>
      <c r="I4093" s="1" t="s">
        <v>112</v>
      </c>
      <c r="J4093" s="1" t="s">
        <v>6139</v>
      </c>
      <c r="K4093" s="1" t="s">
        <v>4348</v>
      </c>
      <c r="L4093" s="1" t="s">
        <v>4349</v>
      </c>
      <c r="M4093" s="1" t="s">
        <v>4350</v>
      </c>
      <c r="N4093" s="1" t="s">
        <v>116</v>
      </c>
      <c r="O4093" s="1" t="s">
        <v>117</v>
      </c>
      <c r="P4093" s="9">
        <v>96950</v>
      </c>
      <c r="Q4093" s="1" t="s">
        <v>118</v>
      </c>
      <c r="S4093" s="1">
        <v>16703223311</v>
      </c>
      <c r="T4093" s="1">
        <v>4503</v>
      </c>
      <c r="U4093" s="1">
        <v>72111</v>
      </c>
      <c r="V4093" s="1" t="s">
        <v>119</v>
      </c>
      <c r="X4093" s="1" t="s">
        <v>656</v>
      </c>
      <c r="Y4093" s="1" t="s">
        <v>6140</v>
      </c>
      <c r="AA4093" s="1" t="s">
        <v>1129</v>
      </c>
      <c r="AB4093" s="1" t="s">
        <v>4349</v>
      </c>
      <c r="AC4093" s="1" t="s">
        <v>4350</v>
      </c>
      <c r="AD4093" s="1" t="s">
        <v>116</v>
      </c>
      <c r="AE4093" s="1" t="s">
        <v>117</v>
      </c>
      <c r="AF4093" s="9">
        <v>96950</v>
      </c>
      <c r="AG4093" s="1" t="s">
        <v>118</v>
      </c>
      <c r="AI4093" s="1">
        <v>16703223311</v>
      </c>
      <c r="AJ4093" s="1">
        <v>4503</v>
      </c>
      <c r="AK4093" s="1" t="s">
        <v>6141</v>
      </c>
      <c r="BC4093" s="1" t="str">
        <f>"35-1012.00"</f>
        <v>35-1012.00</v>
      </c>
      <c r="BD4093" s="1" t="s">
        <v>1372</v>
      </c>
      <c r="BE4093" s="1" t="s">
        <v>13155</v>
      </c>
      <c r="BF4093" s="1" t="s">
        <v>5255</v>
      </c>
      <c r="BG4093" s="1">
        <v>1</v>
      </c>
      <c r="BI4093" s="2">
        <v>44455</v>
      </c>
      <c r="BJ4093" s="2">
        <v>44819</v>
      </c>
      <c r="BM4093" s="1">
        <v>40</v>
      </c>
      <c r="BN4093" s="1">
        <v>0</v>
      </c>
      <c r="BO4093" s="1">
        <v>8</v>
      </c>
      <c r="BP4093" s="1">
        <v>8</v>
      </c>
      <c r="BQ4093" s="1">
        <v>8</v>
      </c>
      <c r="BR4093" s="1">
        <v>8</v>
      </c>
      <c r="BS4093" s="1">
        <v>8</v>
      </c>
      <c r="BT4093" s="1">
        <v>0</v>
      </c>
      <c r="BU4093" s="1" t="str">
        <f>"8:00 AM"</f>
        <v>8:00 AM</v>
      </c>
      <c r="BV4093" s="1" t="str">
        <f>"5:00 PM"</f>
        <v>5:00 PM</v>
      </c>
      <c r="BW4093" s="1" t="s">
        <v>135</v>
      </c>
      <c r="BX4093" s="1">
        <v>0</v>
      </c>
      <c r="BY4093" s="1">
        <v>12</v>
      </c>
      <c r="BZ4093" s="1" t="s">
        <v>111</v>
      </c>
      <c r="CA4093" s="1">
        <v>4</v>
      </c>
      <c r="CB4093" s="1" t="s">
        <v>13156</v>
      </c>
      <c r="CC4093" s="1" t="s">
        <v>4349</v>
      </c>
      <c r="CD4093" s="1" t="s">
        <v>4350</v>
      </c>
      <c r="CE4093" s="1" t="s">
        <v>116</v>
      </c>
      <c r="CF4093" s="1" t="s">
        <v>117</v>
      </c>
      <c r="CG4093" s="1">
        <v>96950</v>
      </c>
      <c r="CH4093" s="3">
        <v>11.88</v>
      </c>
      <c r="CI4093" s="3">
        <v>11.88</v>
      </c>
      <c r="CJ4093" s="3">
        <v>17.82</v>
      </c>
      <c r="CL4093" s="1" t="s">
        <v>137</v>
      </c>
      <c r="CM4093" s="1" t="s">
        <v>4355</v>
      </c>
      <c r="CN4093" s="1" t="s">
        <v>139</v>
      </c>
      <c r="CP4093" s="1" t="s">
        <v>112</v>
      </c>
      <c r="CQ4093" s="1" t="s">
        <v>111</v>
      </c>
      <c r="CR4093" s="1" t="s">
        <v>112</v>
      </c>
      <c r="CS4093" s="1" t="s">
        <v>111</v>
      </c>
      <c r="CT4093" s="1" t="s">
        <v>111</v>
      </c>
      <c r="CU4093" s="1" t="s">
        <v>111</v>
      </c>
      <c r="CV4093" s="1" t="s">
        <v>111</v>
      </c>
      <c r="CW4093" s="1" t="s">
        <v>5257</v>
      </c>
      <c r="CX4093" s="1">
        <v>16703223311</v>
      </c>
      <c r="CY4093" s="1" t="s">
        <v>6141</v>
      </c>
      <c r="CZ4093" s="1" t="s">
        <v>4358</v>
      </c>
      <c r="DA4093" s="1" t="s">
        <v>111</v>
      </c>
      <c r="DB4093" s="1" t="s">
        <v>112</v>
      </c>
      <c r="DC4093" s="1" t="s">
        <v>4359</v>
      </c>
      <c r="DD4093" s="1" t="s">
        <v>13157</v>
      </c>
      <c r="DE4093" s="1" t="s">
        <v>1747</v>
      </c>
      <c r="DF4093" s="1" t="s">
        <v>4347</v>
      </c>
      <c r="DG4093" s="1" t="s">
        <v>4361</v>
      </c>
    </row>
    <row r="4094" spans="1:111" ht="15.6" customHeight="1" x14ac:dyDescent="0.25">
      <c r="A4094" s="1" t="s">
        <v>13227</v>
      </c>
      <c r="B4094" s="1" t="s">
        <v>142</v>
      </c>
      <c r="C4094" s="2">
        <v>44382.027038194443</v>
      </c>
      <c r="D4094" s="2">
        <v>44396</v>
      </c>
      <c r="E4094" s="1" t="s">
        <v>110</v>
      </c>
      <c r="F4094" s="2">
        <v>44468.833333333336</v>
      </c>
      <c r="G4094" s="1" t="s">
        <v>111</v>
      </c>
      <c r="H4094" s="1" t="s">
        <v>112</v>
      </c>
      <c r="I4094" s="1" t="s">
        <v>112</v>
      </c>
      <c r="J4094" s="1" t="s">
        <v>999</v>
      </c>
      <c r="L4094" s="1" t="s">
        <v>634</v>
      </c>
      <c r="M4094" s="1" t="s">
        <v>2866</v>
      </c>
      <c r="N4094" s="1" t="s">
        <v>167</v>
      </c>
      <c r="O4094" s="1" t="s">
        <v>117</v>
      </c>
      <c r="P4094" s="9">
        <v>96950</v>
      </c>
      <c r="Q4094" s="1" t="s">
        <v>118</v>
      </c>
      <c r="S4094" s="1">
        <v>16702358722</v>
      </c>
      <c r="U4094" s="1">
        <v>561720</v>
      </c>
      <c r="V4094" s="1" t="s">
        <v>119</v>
      </c>
      <c r="X4094" s="1" t="s">
        <v>636</v>
      </c>
      <c r="Y4094" s="1" t="s">
        <v>637</v>
      </c>
      <c r="Z4094" s="1" t="s">
        <v>2769</v>
      </c>
      <c r="AA4094" s="1" t="s">
        <v>639</v>
      </c>
      <c r="AB4094" s="1" t="s">
        <v>3582</v>
      </c>
      <c r="AC4094" s="1" t="s">
        <v>2866</v>
      </c>
      <c r="AD4094" s="1" t="s">
        <v>167</v>
      </c>
      <c r="AE4094" s="1" t="s">
        <v>117</v>
      </c>
      <c r="AF4094" s="9">
        <v>96950</v>
      </c>
      <c r="AG4094" s="1" t="s">
        <v>118</v>
      </c>
      <c r="AI4094" s="1">
        <v>16709890917</v>
      </c>
      <c r="AK4094" s="1" t="s">
        <v>641</v>
      </c>
      <c r="BC4094" s="1" t="str">
        <f>"37-2011.00"</f>
        <v>37-2011.00</v>
      </c>
      <c r="BD4094" s="1" t="s">
        <v>676</v>
      </c>
      <c r="BE4094" s="1" t="s">
        <v>12768</v>
      </c>
      <c r="BF4094" s="1" t="s">
        <v>13228</v>
      </c>
      <c r="BG4094" s="1">
        <v>6</v>
      </c>
      <c r="BI4094" s="2">
        <v>44470</v>
      </c>
      <c r="BJ4094" s="2">
        <v>45565</v>
      </c>
      <c r="BM4094" s="1">
        <v>42</v>
      </c>
      <c r="BN4094" s="1">
        <v>0</v>
      </c>
      <c r="BO4094" s="1">
        <v>7</v>
      </c>
      <c r="BP4094" s="1">
        <v>7</v>
      </c>
      <c r="BQ4094" s="1">
        <v>7</v>
      </c>
      <c r="BR4094" s="1">
        <v>7</v>
      </c>
      <c r="BS4094" s="1">
        <v>7</v>
      </c>
      <c r="BT4094" s="1">
        <v>7</v>
      </c>
      <c r="BU4094" s="1" t="str">
        <f>"9:00 AM"</f>
        <v>9:00 AM</v>
      </c>
      <c r="BV4094" s="1" t="str">
        <f>"5:00 PM"</f>
        <v>5:00 PM</v>
      </c>
      <c r="BW4094" s="1" t="s">
        <v>135</v>
      </c>
      <c r="BX4094" s="1">
        <v>0</v>
      </c>
      <c r="BY4094" s="1">
        <v>3</v>
      </c>
      <c r="BZ4094" s="1" t="s">
        <v>112</v>
      </c>
      <c r="CB4094" s="1" t="s">
        <v>5403</v>
      </c>
      <c r="CC4094" s="1" t="s">
        <v>3582</v>
      </c>
      <c r="CD4094" s="1" t="s">
        <v>2866</v>
      </c>
      <c r="CE4094" s="1" t="s">
        <v>167</v>
      </c>
      <c r="CF4094" s="1" t="s">
        <v>117</v>
      </c>
      <c r="CG4094" s="1">
        <v>96950</v>
      </c>
      <c r="CH4094" s="3">
        <v>8.0500000000000007</v>
      </c>
      <c r="CI4094" s="3">
        <v>8.0500000000000007</v>
      </c>
      <c r="CJ4094" s="3">
        <v>12.08</v>
      </c>
      <c r="CK4094" s="3">
        <v>12.08</v>
      </c>
      <c r="CL4094" s="1" t="s">
        <v>137</v>
      </c>
      <c r="CN4094" s="1" t="s">
        <v>139</v>
      </c>
      <c r="CP4094" s="1" t="s">
        <v>111</v>
      </c>
      <c r="CQ4094" s="1" t="s">
        <v>111</v>
      </c>
      <c r="CR4094" s="1" t="s">
        <v>111</v>
      </c>
      <c r="CS4094" s="1" t="s">
        <v>111</v>
      </c>
      <c r="CT4094" s="1" t="s">
        <v>111</v>
      </c>
      <c r="CU4094" s="1" t="s">
        <v>111</v>
      </c>
      <c r="CV4094" s="1" t="s">
        <v>111</v>
      </c>
      <c r="CW4094" s="1" t="s">
        <v>1004</v>
      </c>
      <c r="CX4094" s="1">
        <v>16709890917</v>
      </c>
      <c r="CY4094" s="1" t="s">
        <v>641</v>
      </c>
      <c r="CZ4094" s="1" t="s">
        <v>645</v>
      </c>
      <c r="DA4094" s="1" t="s">
        <v>111</v>
      </c>
      <c r="DB4094" s="1" t="s">
        <v>112</v>
      </c>
    </row>
    <row r="4095" spans="1:111" ht="15.6" customHeight="1" x14ac:dyDescent="0.25">
      <c r="A4095" s="1" t="s">
        <v>13237</v>
      </c>
      <c r="B4095" s="1" t="s">
        <v>142</v>
      </c>
      <c r="C4095" s="2">
        <v>44298.905960532407</v>
      </c>
      <c r="D4095" s="2">
        <v>44343</v>
      </c>
      <c r="E4095" s="1" t="s">
        <v>110</v>
      </c>
      <c r="F4095" s="2">
        <v>44468.833333333336</v>
      </c>
      <c r="G4095" s="1" t="s">
        <v>112</v>
      </c>
      <c r="H4095" s="1" t="s">
        <v>112</v>
      </c>
      <c r="I4095" s="1" t="s">
        <v>112</v>
      </c>
      <c r="J4095" s="1" t="s">
        <v>7215</v>
      </c>
      <c r="K4095" s="1" t="s">
        <v>2905</v>
      </c>
      <c r="L4095" s="1" t="s">
        <v>2906</v>
      </c>
      <c r="M4095" s="1" t="s">
        <v>2823</v>
      </c>
      <c r="N4095" s="1" t="s">
        <v>167</v>
      </c>
      <c r="O4095" s="1" t="s">
        <v>117</v>
      </c>
      <c r="P4095" s="9">
        <v>96950</v>
      </c>
      <c r="Q4095" s="1" t="s">
        <v>118</v>
      </c>
      <c r="S4095" s="1">
        <v>16702353027</v>
      </c>
      <c r="U4095" s="1">
        <v>722310</v>
      </c>
      <c r="V4095" s="1" t="s">
        <v>119</v>
      </c>
      <c r="X4095" s="1" t="s">
        <v>2907</v>
      </c>
      <c r="Y4095" s="1" t="s">
        <v>7216</v>
      </c>
      <c r="Z4095" s="1" t="s">
        <v>7217</v>
      </c>
      <c r="AA4095" s="1" t="s">
        <v>511</v>
      </c>
      <c r="AB4095" s="1" t="s">
        <v>2822</v>
      </c>
      <c r="AC4095" s="1" t="s">
        <v>2823</v>
      </c>
      <c r="AD4095" s="1" t="s">
        <v>167</v>
      </c>
      <c r="AE4095" s="1" t="s">
        <v>117</v>
      </c>
      <c r="AF4095" s="9">
        <v>96950</v>
      </c>
      <c r="AG4095" s="1" t="s">
        <v>118</v>
      </c>
      <c r="AI4095" s="1">
        <v>16702353027</v>
      </c>
      <c r="AK4095" s="1" t="s">
        <v>2829</v>
      </c>
      <c r="BC4095" s="1" t="str">
        <f>"35-2012.00"</f>
        <v>35-2012.00</v>
      </c>
      <c r="BD4095" s="1" t="s">
        <v>5019</v>
      </c>
      <c r="BE4095" s="1" t="s">
        <v>7218</v>
      </c>
      <c r="BF4095" s="1" t="s">
        <v>229</v>
      </c>
      <c r="BG4095" s="1">
        <v>2</v>
      </c>
      <c r="BI4095" s="2">
        <v>44470</v>
      </c>
      <c r="BJ4095" s="2">
        <v>44834</v>
      </c>
      <c r="BM4095" s="1">
        <v>35</v>
      </c>
      <c r="BN4095" s="1">
        <v>0</v>
      </c>
      <c r="BO4095" s="1">
        <v>7</v>
      </c>
      <c r="BP4095" s="1">
        <v>7</v>
      </c>
      <c r="BQ4095" s="1">
        <v>7</v>
      </c>
      <c r="BR4095" s="1">
        <v>7</v>
      </c>
      <c r="BS4095" s="1">
        <v>7</v>
      </c>
      <c r="BT4095" s="1">
        <v>0</v>
      </c>
      <c r="BU4095" s="1" t="str">
        <f>"3:00 AM"</f>
        <v>3:00 AM</v>
      </c>
      <c r="BV4095" s="1" t="str">
        <f>"10:00 AM"</f>
        <v>10:00 AM</v>
      </c>
      <c r="BW4095" s="1" t="s">
        <v>135</v>
      </c>
      <c r="BX4095" s="1">
        <v>0</v>
      </c>
      <c r="BY4095" s="1">
        <v>12</v>
      </c>
      <c r="BZ4095" s="1" t="s">
        <v>112</v>
      </c>
      <c r="CA4095" s="1">
        <v>0</v>
      </c>
      <c r="CB4095" s="4" t="s">
        <v>13238</v>
      </c>
      <c r="CC4095" s="1" t="s">
        <v>7220</v>
      </c>
      <c r="CD4095" s="1" t="s">
        <v>2828</v>
      </c>
      <c r="CE4095" s="1" t="s">
        <v>157</v>
      </c>
      <c r="CF4095" s="1" t="s">
        <v>117</v>
      </c>
      <c r="CG4095" s="1">
        <v>96950</v>
      </c>
      <c r="CH4095" s="3">
        <v>8.81</v>
      </c>
      <c r="CI4095" s="3">
        <v>8.81</v>
      </c>
      <c r="CJ4095" s="3">
        <v>13.22</v>
      </c>
      <c r="CK4095" s="3">
        <v>13.22</v>
      </c>
      <c r="CL4095" s="1" t="s">
        <v>137</v>
      </c>
      <c r="CM4095" s="1" t="s">
        <v>362</v>
      </c>
      <c r="CN4095" s="1" t="s">
        <v>139</v>
      </c>
      <c r="CP4095" s="1" t="s">
        <v>112</v>
      </c>
      <c r="CQ4095" s="1" t="s">
        <v>111</v>
      </c>
      <c r="CR4095" s="1" t="s">
        <v>112</v>
      </c>
      <c r="CS4095" s="1" t="s">
        <v>111</v>
      </c>
      <c r="CT4095" s="1" t="s">
        <v>138</v>
      </c>
      <c r="CU4095" s="1" t="s">
        <v>111</v>
      </c>
      <c r="CV4095" s="1" t="s">
        <v>138</v>
      </c>
      <c r="CW4095" s="1" t="s">
        <v>13239</v>
      </c>
      <c r="CX4095" s="1">
        <v>16702353027</v>
      </c>
      <c r="CY4095" s="1" t="s">
        <v>2829</v>
      </c>
      <c r="CZ4095" s="1" t="s">
        <v>138</v>
      </c>
      <c r="DA4095" s="1" t="s">
        <v>111</v>
      </c>
      <c r="DB4095" s="1" t="s">
        <v>112</v>
      </c>
    </row>
    <row r="4096" spans="1:111" ht="15.6" customHeight="1" x14ac:dyDescent="0.25">
      <c r="A4096" s="1" t="s">
        <v>13240</v>
      </c>
      <c r="B4096" s="1" t="s">
        <v>142</v>
      </c>
      <c r="C4096" s="2">
        <v>44294.254086226851</v>
      </c>
      <c r="D4096" s="2">
        <v>44348</v>
      </c>
      <c r="E4096" s="1" t="s">
        <v>110</v>
      </c>
      <c r="F4096" s="2">
        <v>44468.833333333336</v>
      </c>
      <c r="G4096" s="1" t="s">
        <v>112</v>
      </c>
      <c r="H4096" s="1" t="s">
        <v>112</v>
      </c>
      <c r="I4096" s="1" t="s">
        <v>112</v>
      </c>
      <c r="J4096" s="1" t="s">
        <v>11981</v>
      </c>
      <c r="K4096" s="1" t="s">
        <v>11982</v>
      </c>
      <c r="L4096" s="1" t="s">
        <v>10425</v>
      </c>
      <c r="M4096" s="1" t="s">
        <v>11983</v>
      </c>
      <c r="N4096" s="1" t="s">
        <v>116</v>
      </c>
      <c r="O4096" s="1" t="s">
        <v>117</v>
      </c>
      <c r="P4096" s="9">
        <v>96950</v>
      </c>
      <c r="Q4096" s="1" t="s">
        <v>118</v>
      </c>
      <c r="R4096" s="1" t="s">
        <v>138</v>
      </c>
      <c r="S4096" s="1">
        <v>16702342327</v>
      </c>
      <c r="U4096" s="1">
        <v>812112</v>
      </c>
      <c r="V4096" s="1" t="s">
        <v>119</v>
      </c>
      <c r="X4096" s="1" t="s">
        <v>370</v>
      </c>
      <c r="Y4096" s="1" t="s">
        <v>371</v>
      </c>
      <c r="Z4096" s="1" t="s">
        <v>372</v>
      </c>
      <c r="AA4096" s="1" t="s">
        <v>1184</v>
      </c>
      <c r="AB4096" s="1" t="s">
        <v>368</v>
      </c>
      <c r="AC4096" s="1" t="s">
        <v>1185</v>
      </c>
      <c r="AD4096" s="1" t="s">
        <v>116</v>
      </c>
      <c r="AE4096" s="1" t="s">
        <v>117</v>
      </c>
      <c r="AF4096" s="9">
        <v>96950</v>
      </c>
      <c r="AG4096" s="1" t="s">
        <v>118</v>
      </c>
      <c r="AH4096" s="1" t="s">
        <v>138</v>
      </c>
      <c r="AI4096" s="1">
        <v>16702346278</v>
      </c>
      <c r="AK4096" s="1" t="s">
        <v>1186</v>
      </c>
      <c r="BC4096" s="1" t="str">
        <f>"39-5012.00"</f>
        <v>39-5012.00</v>
      </c>
      <c r="BD4096" s="1" t="s">
        <v>1831</v>
      </c>
      <c r="BE4096" s="1" t="s">
        <v>11984</v>
      </c>
      <c r="BF4096" s="1" t="s">
        <v>5152</v>
      </c>
      <c r="BG4096" s="1">
        <v>1</v>
      </c>
      <c r="BI4096" s="2">
        <v>44470</v>
      </c>
      <c r="BJ4096" s="2">
        <v>44834</v>
      </c>
      <c r="BM4096" s="1">
        <v>40</v>
      </c>
      <c r="BN4096" s="1">
        <v>6</v>
      </c>
      <c r="BO4096" s="1">
        <v>7</v>
      </c>
      <c r="BP4096" s="1">
        <v>7</v>
      </c>
      <c r="BQ4096" s="1">
        <v>6</v>
      </c>
      <c r="BR4096" s="1">
        <v>0</v>
      </c>
      <c r="BS4096" s="1">
        <v>7</v>
      </c>
      <c r="BT4096" s="1">
        <v>7</v>
      </c>
      <c r="BU4096" s="1" t="str">
        <f>"10:00 AM"</f>
        <v>10:00 AM</v>
      </c>
      <c r="BV4096" s="1" t="str">
        <f>"6:00 PM"</f>
        <v>6:00 PM</v>
      </c>
      <c r="BW4096" s="1" t="s">
        <v>135</v>
      </c>
      <c r="BX4096" s="1">
        <v>0</v>
      </c>
      <c r="BY4096" s="1">
        <v>24</v>
      </c>
      <c r="BZ4096" s="1" t="s">
        <v>112</v>
      </c>
      <c r="CA4096" s="1">
        <v>0</v>
      </c>
      <c r="CB4096" s="1" t="s">
        <v>11985</v>
      </c>
      <c r="CC4096" s="1" t="s">
        <v>10425</v>
      </c>
      <c r="CD4096" s="1" t="s">
        <v>1753</v>
      </c>
      <c r="CE4096" s="1" t="s">
        <v>116</v>
      </c>
      <c r="CF4096" s="1" t="s">
        <v>117</v>
      </c>
      <c r="CG4096" s="1">
        <v>96950</v>
      </c>
      <c r="CH4096" s="3">
        <v>8.08</v>
      </c>
      <c r="CI4096" s="3">
        <v>8.08</v>
      </c>
      <c r="CJ4096" s="3">
        <v>12.12</v>
      </c>
      <c r="CK4096" s="3">
        <v>12.12</v>
      </c>
      <c r="CL4096" s="1" t="s">
        <v>137</v>
      </c>
      <c r="CM4096" s="1" t="s">
        <v>138</v>
      </c>
      <c r="CN4096" s="1" t="s">
        <v>139</v>
      </c>
      <c r="CP4096" s="1" t="s">
        <v>112</v>
      </c>
      <c r="CQ4096" s="1" t="s">
        <v>111</v>
      </c>
      <c r="CR4096" s="1" t="s">
        <v>112</v>
      </c>
      <c r="CS4096" s="1" t="s">
        <v>111</v>
      </c>
      <c r="CT4096" s="1" t="s">
        <v>138</v>
      </c>
      <c r="CU4096" s="1" t="s">
        <v>111</v>
      </c>
      <c r="CV4096" s="1" t="s">
        <v>138</v>
      </c>
      <c r="CW4096" s="1" t="s">
        <v>138</v>
      </c>
      <c r="CX4096" s="1">
        <v>16702342327</v>
      </c>
      <c r="CY4096" s="1" t="s">
        <v>11986</v>
      </c>
      <c r="CZ4096" s="1" t="s">
        <v>428</v>
      </c>
      <c r="DA4096" s="1" t="s">
        <v>111</v>
      </c>
      <c r="DB4096" s="1" t="s">
        <v>112</v>
      </c>
    </row>
    <row r="4097" spans="1:111" ht="15.6" customHeight="1" x14ac:dyDescent="0.25">
      <c r="A4097" s="1" t="s">
        <v>13261</v>
      </c>
      <c r="B4097" s="1" t="s">
        <v>142</v>
      </c>
      <c r="C4097" s="2">
        <v>44350.188273611115</v>
      </c>
      <c r="D4097" s="2">
        <v>44396</v>
      </c>
      <c r="E4097" s="1" t="s">
        <v>180</v>
      </c>
      <c r="G4097" s="1" t="s">
        <v>112</v>
      </c>
      <c r="H4097" s="1" t="s">
        <v>112</v>
      </c>
      <c r="I4097" s="1" t="s">
        <v>112</v>
      </c>
      <c r="J4097" s="1" t="s">
        <v>5191</v>
      </c>
      <c r="L4097" s="1" t="s">
        <v>5192</v>
      </c>
      <c r="N4097" s="1" t="s">
        <v>116</v>
      </c>
      <c r="O4097" s="1" t="s">
        <v>117</v>
      </c>
      <c r="P4097" s="9">
        <v>96950</v>
      </c>
      <c r="Q4097" s="1" t="s">
        <v>118</v>
      </c>
      <c r="S4097" s="1">
        <v>16702330020</v>
      </c>
      <c r="U4097" s="1">
        <v>2362</v>
      </c>
      <c r="V4097" s="1" t="s">
        <v>119</v>
      </c>
      <c r="X4097" s="1" t="s">
        <v>5193</v>
      </c>
      <c r="Y4097" s="1" t="s">
        <v>5194</v>
      </c>
      <c r="AA4097" s="1" t="s">
        <v>973</v>
      </c>
      <c r="AB4097" s="1" t="s">
        <v>5192</v>
      </c>
      <c r="AD4097" s="1" t="s">
        <v>116</v>
      </c>
      <c r="AE4097" s="1" t="s">
        <v>117</v>
      </c>
      <c r="AF4097" s="9">
        <v>96950</v>
      </c>
      <c r="AG4097" s="1" t="s">
        <v>118</v>
      </c>
      <c r="AI4097" s="1">
        <v>16702330020</v>
      </c>
      <c r="AK4097" s="1" t="s">
        <v>4998</v>
      </c>
      <c r="BC4097" s="1" t="str">
        <f>"49-9031.00"</f>
        <v>49-9031.00</v>
      </c>
      <c r="BD4097" s="1" t="s">
        <v>13262</v>
      </c>
      <c r="BE4097" s="1" t="s">
        <v>13263</v>
      </c>
      <c r="BF4097" s="1" t="s">
        <v>13262</v>
      </c>
      <c r="BG4097" s="1">
        <v>25</v>
      </c>
      <c r="BI4097" s="2">
        <v>44470</v>
      </c>
      <c r="BJ4097" s="2">
        <v>44834</v>
      </c>
      <c r="BM4097" s="1">
        <v>40</v>
      </c>
      <c r="BN4097" s="1">
        <v>0</v>
      </c>
      <c r="BO4097" s="1">
        <v>8</v>
      </c>
      <c r="BP4097" s="1">
        <v>8</v>
      </c>
      <c r="BQ4097" s="1">
        <v>8</v>
      </c>
      <c r="BR4097" s="1">
        <v>8</v>
      </c>
      <c r="BS4097" s="1">
        <v>8</v>
      </c>
      <c r="BT4097" s="1">
        <v>0</v>
      </c>
      <c r="BU4097" s="1" t="str">
        <f>"9:00 AM"</f>
        <v>9:00 AM</v>
      </c>
      <c r="BV4097" s="1" t="str">
        <f>"6:00 PM"</f>
        <v>6:00 PM</v>
      </c>
      <c r="BW4097" s="1" t="s">
        <v>135</v>
      </c>
      <c r="BX4097" s="1">
        <v>0</v>
      </c>
      <c r="BY4097" s="1">
        <v>12</v>
      </c>
      <c r="BZ4097" s="1" t="s">
        <v>112</v>
      </c>
      <c r="CB4097" s="1" t="s">
        <v>9027</v>
      </c>
      <c r="CC4097" s="1" t="s">
        <v>397</v>
      </c>
      <c r="CD4097" s="1" t="s">
        <v>116</v>
      </c>
      <c r="CE4097" s="1" t="s">
        <v>1009</v>
      </c>
      <c r="CF4097" s="1" t="s">
        <v>117</v>
      </c>
      <c r="CG4097" s="1">
        <v>96950</v>
      </c>
      <c r="CH4097" s="3">
        <v>8.9</v>
      </c>
      <c r="CI4097" s="3">
        <v>8.9</v>
      </c>
      <c r="CJ4097" s="3">
        <v>13.35</v>
      </c>
      <c r="CK4097" s="3">
        <v>13.35</v>
      </c>
      <c r="CL4097" s="1" t="s">
        <v>137</v>
      </c>
      <c r="CM4097" s="1" t="s">
        <v>138</v>
      </c>
      <c r="CN4097" s="1" t="s">
        <v>139</v>
      </c>
      <c r="CP4097" s="1" t="s">
        <v>112</v>
      </c>
      <c r="CQ4097" s="1" t="s">
        <v>111</v>
      </c>
      <c r="CR4097" s="1" t="s">
        <v>112</v>
      </c>
      <c r="CS4097" s="1" t="s">
        <v>111</v>
      </c>
      <c r="CT4097" s="1" t="s">
        <v>138</v>
      </c>
      <c r="CU4097" s="1" t="s">
        <v>111</v>
      </c>
      <c r="CV4097" s="1" t="s">
        <v>138</v>
      </c>
      <c r="CW4097" s="1" t="s">
        <v>138</v>
      </c>
      <c r="CX4097" s="1">
        <v>16702330020</v>
      </c>
      <c r="CY4097" s="1" t="s">
        <v>4998</v>
      </c>
      <c r="CZ4097" s="1" t="s">
        <v>138</v>
      </c>
      <c r="DA4097" s="1" t="s">
        <v>111</v>
      </c>
      <c r="DB4097" s="1" t="s">
        <v>112</v>
      </c>
    </row>
    <row r="4098" spans="1:111" ht="15.6" customHeight="1" x14ac:dyDescent="0.25">
      <c r="A4098" s="1" t="s">
        <v>13357</v>
      </c>
      <c r="B4098" s="1" t="s">
        <v>142</v>
      </c>
      <c r="C4098" s="2">
        <v>44385.190775578703</v>
      </c>
      <c r="D4098" s="2">
        <v>44449</v>
      </c>
      <c r="E4098" s="1" t="s">
        <v>180</v>
      </c>
      <c r="G4098" s="1" t="s">
        <v>112</v>
      </c>
      <c r="H4098" s="1" t="s">
        <v>112</v>
      </c>
      <c r="I4098" s="1" t="s">
        <v>112</v>
      </c>
      <c r="J4098" s="1" t="s">
        <v>302</v>
      </c>
      <c r="K4098" s="1" t="s">
        <v>303</v>
      </c>
      <c r="L4098" s="1" t="s">
        <v>9063</v>
      </c>
      <c r="M4098" s="1" t="s">
        <v>305</v>
      </c>
      <c r="N4098" s="1" t="s">
        <v>116</v>
      </c>
      <c r="O4098" s="1" t="s">
        <v>117</v>
      </c>
      <c r="P4098" s="9">
        <v>96950</v>
      </c>
      <c r="Q4098" s="1" t="s">
        <v>118</v>
      </c>
      <c r="S4098" s="1">
        <v>16702330240</v>
      </c>
      <c r="U4098" s="1">
        <v>44619</v>
      </c>
      <c r="V4098" s="1" t="s">
        <v>119</v>
      </c>
      <c r="X4098" s="1" t="s">
        <v>306</v>
      </c>
      <c r="Y4098" s="1" t="s">
        <v>307</v>
      </c>
      <c r="Z4098" s="1" t="s">
        <v>308</v>
      </c>
      <c r="AA4098" s="1" t="s">
        <v>309</v>
      </c>
      <c r="AB4098" s="1" t="s">
        <v>305</v>
      </c>
      <c r="AC4098" s="1" t="s">
        <v>9063</v>
      </c>
      <c r="AD4098" s="1" t="s">
        <v>116</v>
      </c>
      <c r="AE4098" s="1" t="s">
        <v>117</v>
      </c>
      <c r="AF4098" s="9">
        <v>96950</v>
      </c>
      <c r="AG4098" s="1" t="s">
        <v>118</v>
      </c>
      <c r="AI4098" s="1">
        <v>16702330240</v>
      </c>
      <c r="AK4098" s="1" t="s">
        <v>312</v>
      </c>
      <c r="BC4098" s="1" t="str">
        <f>"43-5081.03"</f>
        <v>43-5081.03</v>
      </c>
      <c r="BD4098" s="1" t="s">
        <v>868</v>
      </c>
      <c r="BE4098" s="1" t="s">
        <v>13358</v>
      </c>
      <c r="BF4098" s="1" t="s">
        <v>12786</v>
      </c>
      <c r="BG4098" s="1">
        <v>2</v>
      </c>
      <c r="BI4098" s="2">
        <v>44470</v>
      </c>
      <c r="BJ4098" s="2">
        <v>44834</v>
      </c>
      <c r="BM4098" s="1">
        <v>40</v>
      </c>
      <c r="BN4098" s="1">
        <v>0</v>
      </c>
      <c r="BO4098" s="1">
        <v>8</v>
      </c>
      <c r="BP4098" s="1">
        <v>8</v>
      </c>
      <c r="BQ4098" s="1">
        <v>8</v>
      </c>
      <c r="BR4098" s="1">
        <v>8</v>
      </c>
      <c r="BS4098" s="1">
        <v>8</v>
      </c>
      <c r="BT4098" s="1">
        <v>0</v>
      </c>
      <c r="BU4098" s="1" t="str">
        <f>"8:00 AM"</f>
        <v>8:00 AM</v>
      </c>
      <c r="BV4098" s="1" t="str">
        <f>"5:00 PM"</f>
        <v>5:00 PM</v>
      </c>
      <c r="BW4098" s="1" t="s">
        <v>135</v>
      </c>
      <c r="BX4098" s="1">
        <v>2</v>
      </c>
      <c r="BY4098" s="1">
        <v>0</v>
      </c>
      <c r="BZ4098" s="1" t="s">
        <v>112</v>
      </c>
      <c r="CB4098" s="4" t="s">
        <v>13359</v>
      </c>
      <c r="CC4098" s="1" t="s">
        <v>9063</v>
      </c>
      <c r="CD4098" s="1" t="s">
        <v>305</v>
      </c>
      <c r="CE4098" s="1" t="s">
        <v>116</v>
      </c>
      <c r="CF4098" s="1" t="s">
        <v>117</v>
      </c>
      <c r="CG4098" s="1">
        <v>96950</v>
      </c>
      <c r="CH4098" s="3">
        <v>7.92</v>
      </c>
      <c r="CI4098" s="3">
        <v>7.92</v>
      </c>
      <c r="CJ4098" s="3">
        <v>11.88</v>
      </c>
      <c r="CK4098" s="3">
        <v>11.88</v>
      </c>
      <c r="CL4098" s="1" t="s">
        <v>137</v>
      </c>
      <c r="CM4098" s="1" t="s">
        <v>230</v>
      </c>
      <c r="CN4098" s="1" t="s">
        <v>139</v>
      </c>
      <c r="CP4098" s="1" t="s">
        <v>112</v>
      </c>
      <c r="CQ4098" s="1" t="s">
        <v>111</v>
      </c>
      <c r="CR4098" s="1" t="s">
        <v>112</v>
      </c>
      <c r="CS4098" s="1" t="s">
        <v>111</v>
      </c>
      <c r="CT4098" s="1" t="s">
        <v>111</v>
      </c>
      <c r="CU4098" s="1" t="s">
        <v>111</v>
      </c>
      <c r="CV4098" s="1" t="s">
        <v>138</v>
      </c>
      <c r="CW4098" s="1" t="s">
        <v>230</v>
      </c>
      <c r="CX4098" s="1">
        <v>16702330240</v>
      </c>
      <c r="CY4098" s="1" t="s">
        <v>13360</v>
      </c>
      <c r="CZ4098" s="1" t="s">
        <v>138</v>
      </c>
      <c r="DA4098" s="1" t="s">
        <v>111</v>
      </c>
      <c r="DB4098" s="1" t="s">
        <v>112</v>
      </c>
    </row>
    <row r="4099" spans="1:111" ht="15.6" customHeight="1" x14ac:dyDescent="0.25">
      <c r="A4099" s="1" t="s">
        <v>13368</v>
      </c>
      <c r="B4099" s="1" t="s">
        <v>142</v>
      </c>
      <c r="C4099" s="2">
        <v>44361.962038773148</v>
      </c>
      <c r="D4099" s="2">
        <v>44407</v>
      </c>
      <c r="E4099" s="1" t="s">
        <v>110</v>
      </c>
      <c r="F4099" s="2">
        <v>44468.833333333336</v>
      </c>
      <c r="G4099" s="1" t="s">
        <v>111</v>
      </c>
      <c r="H4099" s="1" t="s">
        <v>112</v>
      </c>
      <c r="I4099" s="1" t="s">
        <v>112</v>
      </c>
      <c r="J4099" s="1" t="s">
        <v>7101</v>
      </c>
      <c r="L4099" s="1" t="s">
        <v>7102</v>
      </c>
      <c r="N4099" s="1" t="s">
        <v>116</v>
      </c>
      <c r="O4099" s="1" t="s">
        <v>117</v>
      </c>
      <c r="P4099" s="9">
        <v>96950</v>
      </c>
      <c r="Q4099" s="1" t="s">
        <v>118</v>
      </c>
      <c r="S4099" s="1">
        <v>16702347243</v>
      </c>
      <c r="U4099" s="1">
        <v>424410</v>
      </c>
      <c r="V4099" s="1" t="s">
        <v>119</v>
      </c>
      <c r="X4099" s="1" t="s">
        <v>7103</v>
      </c>
      <c r="Y4099" s="1" t="s">
        <v>7104</v>
      </c>
      <c r="AA4099" s="1" t="s">
        <v>373</v>
      </c>
      <c r="AB4099" s="1" t="s">
        <v>7102</v>
      </c>
      <c r="AD4099" s="1" t="s">
        <v>116</v>
      </c>
      <c r="AE4099" s="1" t="s">
        <v>117</v>
      </c>
      <c r="AF4099" s="9">
        <v>96950</v>
      </c>
      <c r="AG4099" s="1" t="s">
        <v>118</v>
      </c>
      <c r="AI4099" s="1">
        <v>16702347243</v>
      </c>
      <c r="AK4099" s="1" t="s">
        <v>7105</v>
      </c>
      <c r="BC4099" s="1" t="str">
        <f>"13-2011.01"</f>
        <v>13-2011.01</v>
      </c>
      <c r="BD4099" s="1" t="s">
        <v>932</v>
      </c>
      <c r="BE4099" s="1" t="s">
        <v>13369</v>
      </c>
      <c r="BF4099" s="1" t="s">
        <v>759</v>
      </c>
      <c r="BG4099" s="1">
        <v>1</v>
      </c>
      <c r="BI4099" s="2">
        <v>44470</v>
      </c>
      <c r="BJ4099" s="2">
        <v>44834</v>
      </c>
      <c r="BM4099" s="1">
        <v>36</v>
      </c>
      <c r="BN4099" s="1">
        <v>0</v>
      </c>
      <c r="BO4099" s="1">
        <v>6</v>
      </c>
      <c r="BP4099" s="1">
        <v>6</v>
      </c>
      <c r="BQ4099" s="1">
        <v>6</v>
      </c>
      <c r="BR4099" s="1">
        <v>6</v>
      </c>
      <c r="BS4099" s="1">
        <v>6</v>
      </c>
      <c r="BT4099" s="1">
        <v>6</v>
      </c>
      <c r="BU4099" s="1" t="str">
        <f>"8:00 AM"</f>
        <v>8:00 AM</v>
      </c>
      <c r="BV4099" s="1" t="str">
        <f>"3:00 PM"</f>
        <v>3:00 PM</v>
      </c>
      <c r="BW4099" s="1" t="s">
        <v>193</v>
      </c>
      <c r="BX4099" s="1">
        <v>0</v>
      </c>
      <c r="BY4099" s="1">
        <v>36</v>
      </c>
      <c r="BZ4099" s="1" t="s">
        <v>112</v>
      </c>
      <c r="CB4099" s="4" t="s">
        <v>13370</v>
      </c>
      <c r="CC4099" s="1" t="s">
        <v>7109</v>
      </c>
      <c r="CD4099" s="1" t="s">
        <v>7102</v>
      </c>
      <c r="CE4099" s="1" t="s">
        <v>116</v>
      </c>
      <c r="CF4099" s="1" t="s">
        <v>117</v>
      </c>
      <c r="CG4099" s="1">
        <v>96950</v>
      </c>
      <c r="CH4099" s="3">
        <v>14.85</v>
      </c>
      <c r="CI4099" s="3">
        <v>14.85</v>
      </c>
      <c r="CJ4099" s="3">
        <v>22.25</v>
      </c>
      <c r="CK4099" s="3">
        <v>22.25</v>
      </c>
      <c r="CL4099" s="1" t="s">
        <v>137</v>
      </c>
      <c r="CM4099" s="1" t="s">
        <v>138</v>
      </c>
      <c r="CN4099" s="1" t="s">
        <v>139</v>
      </c>
      <c r="CP4099" s="1" t="s">
        <v>112</v>
      </c>
      <c r="CQ4099" s="1" t="s">
        <v>111</v>
      </c>
      <c r="CR4099" s="1" t="s">
        <v>112</v>
      </c>
      <c r="CS4099" s="1" t="s">
        <v>111</v>
      </c>
      <c r="CT4099" s="1" t="s">
        <v>138</v>
      </c>
      <c r="CU4099" s="1" t="s">
        <v>111</v>
      </c>
      <c r="CV4099" s="1" t="s">
        <v>138</v>
      </c>
      <c r="CW4099" s="1" t="s">
        <v>13371</v>
      </c>
      <c r="CX4099" s="1">
        <v>16702347243</v>
      </c>
      <c r="CY4099" s="1" t="s">
        <v>7105</v>
      </c>
      <c r="CZ4099" s="1" t="s">
        <v>138</v>
      </c>
      <c r="DA4099" s="1" t="s">
        <v>111</v>
      </c>
      <c r="DB4099" s="1" t="s">
        <v>112</v>
      </c>
    </row>
    <row r="4100" spans="1:111" ht="15.6" customHeight="1" x14ac:dyDescent="0.25">
      <c r="A4100" s="1" t="s">
        <v>13400</v>
      </c>
      <c r="B4100" s="1" t="s">
        <v>142</v>
      </c>
      <c r="C4100" s="2">
        <v>44398.49820775463</v>
      </c>
      <c r="D4100" s="2">
        <v>44398</v>
      </c>
      <c r="E4100" s="1" t="s">
        <v>180</v>
      </c>
      <c r="F4100" s="2">
        <v>44468.833333333336</v>
      </c>
      <c r="G4100" s="1" t="s">
        <v>112</v>
      </c>
      <c r="H4100" s="1" t="s">
        <v>112</v>
      </c>
      <c r="I4100" s="1" t="s">
        <v>112</v>
      </c>
      <c r="J4100" s="1" t="s">
        <v>1338</v>
      </c>
      <c r="K4100" s="1" t="s">
        <v>9378</v>
      </c>
      <c r="L4100" s="1" t="s">
        <v>1340</v>
      </c>
      <c r="M4100" s="1" t="s">
        <v>1346</v>
      </c>
      <c r="N4100" s="1" t="s">
        <v>116</v>
      </c>
      <c r="O4100" s="1" t="s">
        <v>117</v>
      </c>
      <c r="P4100" s="9">
        <v>96950</v>
      </c>
      <c r="Q4100" s="1" t="s">
        <v>118</v>
      </c>
      <c r="R4100" s="1" t="s">
        <v>242</v>
      </c>
      <c r="S4100" s="1">
        <v>16702344000</v>
      </c>
      <c r="U4100" s="1">
        <v>56132</v>
      </c>
      <c r="V4100" s="1" t="s">
        <v>119</v>
      </c>
      <c r="X4100" s="1" t="s">
        <v>1342</v>
      </c>
      <c r="Y4100" s="1" t="s">
        <v>1343</v>
      </c>
      <c r="Z4100" s="1" t="s">
        <v>1344</v>
      </c>
      <c r="AA4100" s="1" t="s">
        <v>245</v>
      </c>
      <c r="AB4100" s="1" t="s">
        <v>1345</v>
      </c>
      <c r="AC4100" s="1" t="s">
        <v>1346</v>
      </c>
      <c r="AD4100" s="1" t="s">
        <v>116</v>
      </c>
      <c r="AE4100" s="1" t="s">
        <v>117</v>
      </c>
      <c r="AF4100" s="9">
        <v>96950</v>
      </c>
      <c r="AG4100" s="1" t="s">
        <v>118</v>
      </c>
      <c r="AH4100" s="1" t="s">
        <v>242</v>
      </c>
      <c r="AI4100" s="1">
        <v>16702344000</v>
      </c>
      <c r="AK4100" s="1" t="s">
        <v>1347</v>
      </c>
      <c r="BC4100" s="1" t="str">
        <f>"35-2014.00"</f>
        <v>35-2014.00</v>
      </c>
      <c r="BD4100" s="1" t="s">
        <v>152</v>
      </c>
      <c r="BE4100" s="1" t="s">
        <v>13401</v>
      </c>
      <c r="BF4100" s="1" t="s">
        <v>13189</v>
      </c>
      <c r="BG4100" s="1">
        <v>1</v>
      </c>
      <c r="BI4100" s="2">
        <v>44470</v>
      </c>
      <c r="BJ4100" s="2">
        <v>44834</v>
      </c>
      <c r="BM4100" s="1">
        <v>40</v>
      </c>
      <c r="BN4100" s="1">
        <v>0</v>
      </c>
      <c r="BO4100" s="1">
        <v>7</v>
      </c>
      <c r="BP4100" s="1">
        <v>7</v>
      </c>
      <c r="BQ4100" s="1">
        <v>7</v>
      </c>
      <c r="BR4100" s="1">
        <v>7</v>
      </c>
      <c r="BS4100" s="1">
        <v>7</v>
      </c>
      <c r="BT4100" s="1">
        <v>5</v>
      </c>
      <c r="BU4100" s="1" t="str">
        <f>"9:00 AM"</f>
        <v>9:00 AM</v>
      </c>
      <c r="BV4100" s="1" t="str">
        <f>"5:00 PM"</f>
        <v>5:00 PM</v>
      </c>
      <c r="BW4100" s="1" t="s">
        <v>230</v>
      </c>
      <c r="BX4100" s="1">
        <v>3</v>
      </c>
      <c r="BY4100" s="1">
        <v>12</v>
      </c>
      <c r="BZ4100" s="1" t="s">
        <v>112</v>
      </c>
      <c r="CB4100" s="4" t="s">
        <v>13402</v>
      </c>
      <c r="CC4100" s="1" t="s">
        <v>9378</v>
      </c>
      <c r="CD4100" s="1" t="s">
        <v>1345</v>
      </c>
      <c r="CE4100" s="1" t="s">
        <v>116</v>
      </c>
      <c r="CF4100" s="1" t="s">
        <v>117</v>
      </c>
      <c r="CG4100" s="1">
        <v>96950</v>
      </c>
      <c r="CH4100" s="3">
        <v>8.68</v>
      </c>
      <c r="CI4100" s="3">
        <v>8.68</v>
      </c>
      <c r="CJ4100" s="3">
        <v>13.02</v>
      </c>
      <c r="CK4100" s="3">
        <v>13.02</v>
      </c>
      <c r="CL4100" s="1" t="s">
        <v>137</v>
      </c>
      <c r="CM4100" s="1" t="s">
        <v>138</v>
      </c>
      <c r="CN4100" s="1" t="s">
        <v>139</v>
      </c>
      <c r="CP4100" s="1" t="s">
        <v>112</v>
      </c>
      <c r="CQ4100" s="1" t="s">
        <v>111</v>
      </c>
      <c r="CR4100" s="1" t="s">
        <v>112</v>
      </c>
      <c r="CS4100" s="1" t="s">
        <v>111</v>
      </c>
      <c r="CT4100" s="1" t="s">
        <v>111</v>
      </c>
      <c r="CU4100" s="1" t="s">
        <v>111</v>
      </c>
      <c r="CV4100" s="1" t="s">
        <v>138</v>
      </c>
      <c r="CW4100" s="1" t="s">
        <v>1950</v>
      </c>
      <c r="CX4100" s="1">
        <v>16702344000</v>
      </c>
      <c r="CY4100" s="1" t="s">
        <v>1945</v>
      </c>
      <c r="CZ4100" s="1" t="s">
        <v>138</v>
      </c>
      <c r="DA4100" s="1" t="s">
        <v>111</v>
      </c>
      <c r="DB4100" s="1" t="s">
        <v>112</v>
      </c>
    </row>
    <row r="4101" spans="1:111" ht="15.6" customHeight="1" x14ac:dyDescent="0.25">
      <c r="A4101" s="1" t="s">
        <v>13435</v>
      </c>
      <c r="B4101" s="1" t="s">
        <v>142</v>
      </c>
      <c r="C4101" s="2">
        <v>44058.011248148148</v>
      </c>
      <c r="D4101" s="2">
        <v>44108</v>
      </c>
      <c r="E4101" s="1" t="s">
        <v>110</v>
      </c>
      <c r="F4101" s="2">
        <v>44103.833333333336</v>
      </c>
      <c r="G4101" s="1" t="s">
        <v>111</v>
      </c>
      <c r="H4101" s="1" t="s">
        <v>112</v>
      </c>
      <c r="I4101" s="1" t="s">
        <v>112</v>
      </c>
      <c r="J4101" s="1" t="s">
        <v>2420</v>
      </c>
      <c r="K4101" s="1" t="s">
        <v>168</v>
      </c>
      <c r="L4101" s="1" t="s">
        <v>2421</v>
      </c>
      <c r="M4101" s="1" t="s">
        <v>2422</v>
      </c>
      <c r="N4101" s="1" t="s">
        <v>167</v>
      </c>
      <c r="O4101" s="1" t="s">
        <v>117</v>
      </c>
      <c r="P4101" s="9">
        <v>96950</v>
      </c>
      <c r="Q4101" s="1" t="s">
        <v>118</v>
      </c>
      <c r="R4101" s="1" t="s">
        <v>117</v>
      </c>
      <c r="S4101" s="1">
        <v>16706704832</v>
      </c>
      <c r="U4101" s="1">
        <v>813990</v>
      </c>
      <c r="V4101" s="1" t="s">
        <v>119</v>
      </c>
      <c r="X4101" s="1" t="s">
        <v>2423</v>
      </c>
      <c r="Y4101" s="1" t="s">
        <v>2424</v>
      </c>
      <c r="AA4101" s="1" t="s">
        <v>2242</v>
      </c>
      <c r="AB4101" s="1" t="s">
        <v>2421</v>
      </c>
      <c r="AC4101" s="1" t="s">
        <v>2422</v>
      </c>
      <c r="AD4101" s="1" t="s">
        <v>167</v>
      </c>
      <c r="AE4101" s="1" t="s">
        <v>117</v>
      </c>
      <c r="AF4101" s="9">
        <v>96950</v>
      </c>
      <c r="AG4101" s="1" t="s">
        <v>118</v>
      </c>
      <c r="AI4101" s="1">
        <v>16704832072</v>
      </c>
      <c r="AK4101" s="1" t="s">
        <v>2425</v>
      </c>
      <c r="BC4101" s="1" t="str">
        <f>"49-9071.00"</f>
        <v>49-9071.00</v>
      </c>
      <c r="BD4101" s="1" t="s">
        <v>214</v>
      </c>
      <c r="BE4101" s="1" t="s">
        <v>13436</v>
      </c>
      <c r="BF4101" s="1" t="s">
        <v>5914</v>
      </c>
      <c r="BG4101" s="1">
        <v>1</v>
      </c>
      <c r="BI4101" s="2">
        <v>44105</v>
      </c>
      <c r="BJ4101" s="2">
        <v>44469</v>
      </c>
      <c r="BM4101" s="1">
        <v>35</v>
      </c>
      <c r="BN4101" s="1">
        <v>0</v>
      </c>
      <c r="BO4101" s="1">
        <v>7</v>
      </c>
      <c r="BP4101" s="1">
        <v>7</v>
      </c>
      <c r="BQ4101" s="1">
        <v>7</v>
      </c>
      <c r="BR4101" s="1">
        <v>7</v>
      </c>
      <c r="BS4101" s="1">
        <v>7</v>
      </c>
      <c r="BT4101" s="1">
        <v>0</v>
      </c>
      <c r="BU4101" s="1" t="str">
        <f>"7:30 AM"</f>
        <v>7:30 AM</v>
      </c>
      <c r="BV4101" s="1" t="str">
        <f>"3:30 PM"</f>
        <v>3:30 PM</v>
      </c>
      <c r="BW4101" s="1" t="s">
        <v>135</v>
      </c>
      <c r="BX4101" s="1">
        <v>0</v>
      </c>
      <c r="BY4101" s="1">
        <v>24</v>
      </c>
      <c r="BZ4101" s="1" t="s">
        <v>112</v>
      </c>
      <c r="CA4101" s="1">
        <v>0</v>
      </c>
      <c r="CB4101" s="1" t="s">
        <v>2428</v>
      </c>
      <c r="CC4101" s="1" t="s">
        <v>2421</v>
      </c>
      <c r="CD4101" s="1" t="s">
        <v>2422</v>
      </c>
      <c r="CE4101" s="1" t="s">
        <v>167</v>
      </c>
      <c r="CF4101" s="1" t="s">
        <v>117</v>
      </c>
      <c r="CG4101" s="1">
        <v>96950</v>
      </c>
      <c r="CH4101" s="3">
        <v>12.64</v>
      </c>
      <c r="CJ4101" s="3">
        <v>0</v>
      </c>
      <c r="CL4101" s="1" t="s">
        <v>137</v>
      </c>
      <c r="CM4101" s="1" t="s">
        <v>168</v>
      </c>
      <c r="CN4101" s="1" t="s">
        <v>139</v>
      </c>
      <c r="CP4101" s="1" t="s">
        <v>112</v>
      </c>
      <c r="CQ4101" s="1" t="s">
        <v>111</v>
      </c>
      <c r="CR4101" s="1" t="s">
        <v>112</v>
      </c>
      <c r="CS4101" s="1" t="s">
        <v>112</v>
      </c>
      <c r="CT4101" s="1" t="s">
        <v>138</v>
      </c>
      <c r="CU4101" s="1" t="s">
        <v>111</v>
      </c>
      <c r="CV4101" s="1" t="s">
        <v>138</v>
      </c>
      <c r="CW4101" s="1" t="s">
        <v>168</v>
      </c>
      <c r="CX4101" s="1">
        <v>16702349351</v>
      </c>
      <c r="CY4101" s="1" t="s">
        <v>2425</v>
      </c>
      <c r="CZ4101" s="1" t="s">
        <v>168</v>
      </c>
      <c r="DA4101" s="1" t="s">
        <v>111</v>
      </c>
      <c r="DB4101" s="1" t="s">
        <v>112</v>
      </c>
    </row>
    <row r="4102" spans="1:111" ht="15.6" customHeight="1" x14ac:dyDescent="0.25">
      <c r="A4102" s="1" t="s">
        <v>13476</v>
      </c>
      <c r="B4102" s="1" t="s">
        <v>142</v>
      </c>
      <c r="C4102" s="2">
        <v>44147.049925462961</v>
      </c>
      <c r="D4102" s="2">
        <v>44147</v>
      </c>
      <c r="E4102" s="1" t="s">
        <v>110</v>
      </c>
      <c r="F4102" s="2">
        <v>44088.833333333336</v>
      </c>
      <c r="G4102" s="1" t="s">
        <v>111</v>
      </c>
      <c r="H4102" s="1" t="s">
        <v>112</v>
      </c>
      <c r="I4102" s="1" t="s">
        <v>112</v>
      </c>
      <c r="J4102" s="1" t="s">
        <v>8677</v>
      </c>
      <c r="K4102" s="1" t="s">
        <v>8678</v>
      </c>
      <c r="L4102" s="1" t="s">
        <v>8679</v>
      </c>
      <c r="M4102" s="1" t="s">
        <v>8680</v>
      </c>
      <c r="N4102" s="1" t="s">
        <v>116</v>
      </c>
      <c r="O4102" s="1" t="s">
        <v>117</v>
      </c>
      <c r="P4102" s="9">
        <v>96950</v>
      </c>
      <c r="Q4102" s="1" t="s">
        <v>118</v>
      </c>
      <c r="R4102" s="1" t="s">
        <v>138</v>
      </c>
      <c r="S4102" s="1">
        <v>16702880566</v>
      </c>
      <c r="U4102" s="1">
        <v>8112</v>
      </c>
      <c r="V4102" s="1" t="s">
        <v>119</v>
      </c>
      <c r="X4102" s="1" t="s">
        <v>8681</v>
      </c>
      <c r="Y4102" s="1" t="s">
        <v>8682</v>
      </c>
      <c r="Z4102" s="1" t="s">
        <v>8683</v>
      </c>
      <c r="AA4102" s="1" t="s">
        <v>245</v>
      </c>
      <c r="AB4102" s="1" t="s">
        <v>8684</v>
      </c>
      <c r="AC4102" s="1" t="s">
        <v>8680</v>
      </c>
      <c r="AD4102" s="1" t="s">
        <v>116</v>
      </c>
      <c r="AE4102" s="1" t="s">
        <v>117</v>
      </c>
      <c r="AF4102" s="9">
        <v>96950</v>
      </c>
      <c r="AG4102" s="1" t="s">
        <v>118</v>
      </c>
      <c r="AH4102" s="1" t="s">
        <v>138</v>
      </c>
      <c r="AI4102" s="1">
        <v>16716881068</v>
      </c>
      <c r="AK4102" s="1" t="s">
        <v>8685</v>
      </c>
      <c r="BC4102" s="1" t="str">
        <f>"49-9062.00"</f>
        <v>49-9062.00</v>
      </c>
      <c r="BD4102" s="1" t="s">
        <v>5549</v>
      </c>
      <c r="BE4102" s="1" t="s">
        <v>8686</v>
      </c>
      <c r="BF4102" s="1" t="s">
        <v>8687</v>
      </c>
      <c r="BG4102" s="1">
        <v>1</v>
      </c>
      <c r="BI4102" s="2">
        <v>44228</v>
      </c>
      <c r="BJ4102" s="2">
        <v>44592</v>
      </c>
      <c r="BM4102" s="1">
        <v>40</v>
      </c>
      <c r="BN4102" s="1">
        <v>0</v>
      </c>
      <c r="BO4102" s="1">
        <v>8</v>
      </c>
      <c r="BP4102" s="1">
        <v>8</v>
      </c>
      <c r="BQ4102" s="1">
        <v>8</v>
      </c>
      <c r="BR4102" s="1">
        <v>8</v>
      </c>
      <c r="BS4102" s="1">
        <v>8</v>
      </c>
      <c r="BT4102" s="1">
        <v>0</v>
      </c>
      <c r="BU4102" s="1" t="str">
        <f>"8:00 AM"</f>
        <v>8:00 AM</v>
      </c>
      <c r="BV4102" s="1" t="str">
        <f>"5:00 PM"</f>
        <v>5:00 PM</v>
      </c>
      <c r="BW4102" s="1" t="s">
        <v>392</v>
      </c>
      <c r="BX4102" s="1">
        <v>0</v>
      </c>
      <c r="BY4102" s="1">
        <v>24</v>
      </c>
      <c r="BZ4102" s="1" t="s">
        <v>112</v>
      </c>
      <c r="CA4102" s="1">
        <v>0</v>
      </c>
      <c r="CB4102" s="1" t="s">
        <v>8688</v>
      </c>
      <c r="CC4102" s="1" t="s">
        <v>8689</v>
      </c>
      <c r="CD4102" s="1" t="s">
        <v>8680</v>
      </c>
      <c r="CE4102" s="1" t="s">
        <v>116</v>
      </c>
      <c r="CF4102" s="1" t="s">
        <v>117</v>
      </c>
      <c r="CG4102" s="1">
        <v>96950</v>
      </c>
      <c r="CH4102" s="3">
        <v>8.9</v>
      </c>
      <c r="CI4102" s="3">
        <v>15</v>
      </c>
      <c r="CJ4102" s="3">
        <v>13.35</v>
      </c>
      <c r="CK4102" s="3">
        <v>22.5</v>
      </c>
      <c r="CL4102" s="1" t="s">
        <v>137</v>
      </c>
      <c r="CM4102" s="1" t="s">
        <v>13477</v>
      </c>
      <c r="CN4102" s="1" t="s">
        <v>139</v>
      </c>
      <c r="CP4102" s="1" t="s">
        <v>111</v>
      </c>
      <c r="CQ4102" s="1" t="s">
        <v>111</v>
      </c>
      <c r="CR4102" s="1" t="s">
        <v>112</v>
      </c>
      <c r="CS4102" s="1" t="s">
        <v>111</v>
      </c>
      <c r="CT4102" s="1" t="s">
        <v>138</v>
      </c>
      <c r="CU4102" s="1" t="s">
        <v>111</v>
      </c>
      <c r="CV4102" s="1" t="s">
        <v>138</v>
      </c>
      <c r="CW4102" s="1" t="s">
        <v>138</v>
      </c>
      <c r="CX4102" s="1">
        <v>16702880566</v>
      </c>
      <c r="CY4102" s="1" t="s">
        <v>8685</v>
      </c>
      <c r="CZ4102" s="1" t="s">
        <v>138</v>
      </c>
      <c r="DA4102" s="1" t="s">
        <v>111</v>
      </c>
      <c r="DB4102" s="1" t="s">
        <v>112</v>
      </c>
    </row>
    <row r="4103" spans="1:111" ht="15.6" customHeight="1" x14ac:dyDescent="0.25">
      <c r="A4103" s="1" t="s">
        <v>13478</v>
      </c>
      <c r="B4103" s="1" t="s">
        <v>142</v>
      </c>
      <c r="C4103" s="2">
        <v>44172.004028703705</v>
      </c>
      <c r="D4103" s="2">
        <v>44208</v>
      </c>
      <c r="E4103" s="1" t="s">
        <v>180</v>
      </c>
      <c r="G4103" s="1" t="s">
        <v>112</v>
      </c>
      <c r="H4103" s="1" t="s">
        <v>112</v>
      </c>
      <c r="I4103" s="1" t="s">
        <v>112</v>
      </c>
      <c r="J4103" s="1" t="s">
        <v>909</v>
      </c>
      <c r="L4103" s="1" t="s">
        <v>2241</v>
      </c>
      <c r="M4103" s="1" t="s">
        <v>754</v>
      </c>
      <c r="N4103" s="1" t="s">
        <v>167</v>
      </c>
      <c r="O4103" s="1" t="s">
        <v>117</v>
      </c>
      <c r="P4103" s="9">
        <v>96950</v>
      </c>
      <c r="Q4103" s="1" t="s">
        <v>118</v>
      </c>
      <c r="S4103" s="1">
        <v>16702340560</v>
      </c>
      <c r="T4103" s="1">
        <v>115</v>
      </c>
      <c r="U4103" s="1">
        <v>531110</v>
      </c>
      <c r="V4103" s="1" t="s">
        <v>119</v>
      </c>
      <c r="X4103" s="1" t="s">
        <v>911</v>
      </c>
      <c r="Y4103" s="1" t="s">
        <v>912</v>
      </c>
      <c r="Z4103" s="1" t="s">
        <v>913</v>
      </c>
      <c r="AA4103" s="1" t="s">
        <v>2242</v>
      </c>
      <c r="AB4103" s="1" t="s">
        <v>2241</v>
      </c>
      <c r="AC4103" s="1" t="s">
        <v>754</v>
      </c>
      <c r="AD4103" s="1" t="s">
        <v>167</v>
      </c>
      <c r="AE4103" s="1" t="s">
        <v>117</v>
      </c>
      <c r="AF4103" s="9">
        <v>96950</v>
      </c>
      <c r="AG4103" s="1" t="s">
        <v>118</v>
      </c>
      <c r="AI4103" s="1">
        <v>16702340560</v>
      </c>
      <c r="AJ4103" s="1">
        <v>115</v>
      </c>
      <c r="AK4103" s="1" t="s">
        <v>917</v>
      </c>
      <c r="BC4103" s="1" t="str">
        <f>"11-1021.00"</f>
        <v>11-1021.00</v>
      </c>
      <c r="BD4103" s="1" t="s">
        <v>248</v>
      </c>
      <c r="BE4103" s="1" t="s">
        <v>13479</v>
      </c>
      <c r="BF4103" s="1" t="s">
        <v>5897</v>
      </c>
      <c r="BG4103" s="1">
        <v>1</v>
      </c>
      <c r="BI4103" s="2">
        <v>44291</v>
      </c>
      <c r="BJ4103" s="2">
        <v>44655</v>
      </c>
      <c r="BM4103" s="1">
        <v>35</v>
      </c>
      <c r="BN4103" s="1">
        <v>0</v>
      </c>
      <c r="BO4103" s="1">
        <v>7</v>
      </c>
      <c r="BP4103" s="1">
        <v>7</v>
      </c>
      <c r="BQ4103" s="1">
        <v>7</v>
      </c>
      <c r="BR4103" s="1">
        <v>7</v>
      </c>
      <c r="BS4103" s="1">
        <v>7</v>
      </c>
      <c r="BT4103" s="1">
        <v>0</v>
      </c>
      <c r="BU4103" s="1" t="str">
        <f>"8:00 PM"</f>
        <v>8:00 PM</v>
      </c>
      <c r="BV4103" s="1" t="str">
        <f>"5:00 PM"</f>
        <v>5:00 PM</v>
      </c>
      <c r="BW4103" s="1" t="s">
        <v>193</v>
      </c>
      <c r="BX4103" s="1">
        <v>0</v>
      </c>
      <c r="BY4103" s="1">
        <v>12</v>
      </c>
      <c r="BZ4103" s="1" t="s">
        <v>111</v>
      </c>
      <c r="CA4103" s="1">
        <v>5</v>
      </c>
      <c r="CB4103" s="4" t="s">
        <v>13480</v>
      </c>
      <c r="CC4103" s="1" t="s">
        <v>2241</v>
      </c>
      <c r="CD4103" s="1" t="s">
        <v>754</v>
      </c>
      <c r="CE4103" s="1" t="s">
        <v>167</v>
      </c>
      <c r="CF4103" s="1" t="s">
        <v>117</v>
      </c>
      <c r="CG4103" s="1">
        <v>96950</v>
      </c>
      <c r="CH4103" s="3">
        <v>22.55</v>
      </c>
      <c r="CI4103" s="3">
        <v>22.55</v>
      </c>
      <c r="CJ4103" s="3">
        <v>33.83</v>
      </c>
      <c r="CK4103" s="3">
        <v>33.83</v>
      </c>
      <c r="CL4103" s="1" t="s">
        <v>137</v>
      </c>
      <c r="CM4103" s="1" t="s">
        <v>922</v>
      </c>
      <c r="CN4103" s="1" t="s">
        <v>139</v>
      </c>
      <c r="CP4103" s="1" t="s">
        <v>112</v>
      </c>
      <c r="CQ4103" s="1" t="s">
        <v>111</v>
      </c>
      <c r="CR4103" s="1" t="s">
        <v>112</v>
      </c>
      <c r="CS4103" s="1" t="s">
        <v>111</v>
      </c>
      <c r="CT4103" s="1" t="s">
        <v>111</v>
      </c>
      <c r="CU4103" s="1" t="s">
        <v>138</v>
      </c>
      <c r="CV4103" s="1" t="s">
        <v>138</v>
      </c>
      <c r="CW4103" s="1" t="s">
        <v>714</v>
      </c>
      <c r="CX4103" s="1">
        <v>16702340560</v>
      </c>
      <c r="CY4103" s="1" t="s">
        <v>1896</v>
      </c>
      <c r="CZ4103" s="1" t="s">
        <v>716</v>
      </c>
      <c r="DA4103" s="1" t="s">
        <v>111</v>
      </c>
      <c r="DB4103" s="1" t="s">
        <v>112</v>
      </c>
    </row>
    <row r="4104" spans="1:111" ht="15.6" customHeight="1" x14ac:dyDescent="0.25">
      <c r="A4104" s="1" t="s">
        <v>13486</v>
      </c>
      <c r="B4104" s="1" t="s">
        <v>142</v>
      </c>
      <c r="C4104" s="2">
        <v>44139.332616319443</v>
      </c>
      <c r="D4104" s="2">
        <v>44158</v>
      </c>
      <c r="E4104" s="1" t="s">
        <v>180</v>
      </c>
      <c r="G4104" s="1" t="s">
        <v>112</v>
      </c>
      <c r="H4104" s="1" t="s">
        <v>112</v>
      </c>
      <c r="I4104" s="1" t="s">
        <v>112</v>
      </c>
      <c r="J4104" s="1" t="s">
        <v>10032</v>
      </c>
      <c r="K4104" s="1" t="s">
        <v>13487</v>
      </c>
      <c r="L4104" s="1" t="s">
        <v>10034</v>
      </c>
      <c r="M4104" s="1" t="s">
        <v>4377</v>
      </c>
      <c r="N4104" s="1" t="s">
        <v>116</v>
      </c>
      <c r="O4104" s="1" t="s">
        <v>117</v>
      </c>
      <c r="P4104" s="9">
        <v>96950</v>
      </c>
      <c r="Q4104" s="1" t="s">
        <v>118</v>
      </c>
      <c r="R4104" s="1" t="s">
        <v>117</v>
      </c>
      <c r="S4104" s="1">
        <v>16702346869</v>
      </c>
      <c r="U4104" s="1">
        <v>44112</v>
      </c>
      <c r="V4104" s="1" t="s">
        <v>119</v>
      </c>
      <c r="X4104" s="1" t="s">
        <v>6542</v>
      </c>
      <c r="Y4104" s="1" t="s">
        <v>5760</v>
      </c>
      <c r="Z4104" s="1" t="s">
        <v>138</v>
      </c>
      <c r="AA4104" s="1" t="s">
        <v>973</v>
      </c>
      <c r="AB4104" s="1" t="s">
        <v>10034</v>
      </c>
      <c r="AC4104" s="1" t="s">
        <v>4377</v>
      </c>
      <c r="AD4104" s="1" t="s">
        <v>116</v>
      </c>
      <c r="AE4104" s="1" t="s">
        <v>117</v>
      </c>
      <c r="AF4104" s="9">
        <v>96950</v>
      </c>
      <c r="AG4104" s="1" t="s">
        <v>118</v>
      </c>
      <c r="AH4104" s="1" t="s">
        <v>117</v>
      </c>
      <c r="AI4104" s="1">
        <v>16702346869</v>
      </c>
      <c r="AK4104" s="1" t="s">
        <v>10036</v>
      </c>
      <c r="BC4104" s="1" t="str">
        <f>"53-7061.00"</f>
        <v>53-7061.00</v>
      </c>
      <c r="BD4104" s="1" t="s">
        <v>7080</v>
      </c>
      <c r="BE4104" s="1" t="s">
        <v>13488</v>
      </c>
      <c r="BF4104" s="1" t="s">
        <v>10038</v>
      </c>
      <c r="BG4104" s="1">
        <v>2</v>
      </c>
      <c r="BI4104" s="2">
        <v>44139</v>
      </c>
      <c r="BJ4104" s="2">
        <v>44469</v>
      </c>
      <c r="BM4104" s="1">
        <v>35</v>
      </c>
      <c r="BN4104" s="1">
        <v>5</v>
      </c>
      <c r="BO4104" s="1">
        <v>5</v>
      </c>
      <c r="BP4104" s="1">
        <v>5</v>
      </c>
      <c r="BQ4104" s="1">
        <v>5</v>
      </c>
      <c r="BR4104" s="1">
        <v>5</v>
      </c>
      <c r="BS4104" s="1">
        <v>5</v>
      </c>
      <c r="BT4104" s="1">
        <v>5</v>
      </c>
      <c r="BU4104" s="1" t="str">
        <f>"5:30 PM"</f>
        <v>5:30 PM</v>
      </c>
      <c r="BV4104" s="1" t="str">
        <f>"10:30 PM"</f>
        <v>10:30 PM</v>
      </c>
      <c r="BW4104" s="1" t="s">
        <v>135</v>
      </c>
      <c r="BX4104" s="1">
        <v>0</v>
      </c>
      <c r="BY4104" s="1">
        <v>6</v>
      </c>
      <c r="BZ4104" s="1" t="s">
        <v>112</v>
      </c>
      <c r="CA4104" s="1">
        <v>0</v>
      </c>
      <c r="CB4104" s="1" t="s">
        <v>13489</v>
      </c>
      <c r="CC4104" s="1" t="s">
        <v>10034</v>
      </c>
      <c r="CD4104" s="1" t="s">
        <v>4377</v>
      </c>
      <c r="CE4104" s="1" t="s">
        <v>116</v>
      </c>
      <c r="CF4104" s="1" t="s">
        <v>117</v>
      </c>
      <c r="CG4104" s="1">
        <v>96950</v>
      </c>
      <c r="CH4104" s="3">
        <v>8.0299999999999994</v>
      </c>
      <c r="CI4104" s="3">
        <v>8.3000000000000007</v>
      </c>
      <c r="CJ4104" s="3">
        <v>12.04</v>
      </c>
      <c r="CK4104" s="3">
        <v>12.45</v>
      </c>
      <c r="CL4104" s="1" t="s">
        <v>137</v>
      </c>
      <c r="CM4104" s="1" t="s">
        <v>138</v>
      </c>
      <c r="CN4104" s="1" t="s">
        <v>218</v>
      </c>
      <c r="CP4104" s="1" t="s">
        <v>112</v>
      </c>
      <c r="CQ4104" s="1" t="s">
        <v>111</v>
      </c>
      <c r="CR4104" s="1" t="s">
        <v>111</v>
      </c>
      <c r="CS4104" s="1" t="s">
        <v>111</v>
      </c>
      <c r="CT4104" s="1" t="s">
        <v>138</v>
      </c>
      <c r="CU4104" s="1" t="s">
        <v>111</v>
      </c>
      <c r="CV4104" s="1" t="s">
        <v>138</v>
      </c>
      <c r="CW4104" s="1" t="s">
        <v>1324</v>
      </c>
      <c r="CX4104" s="1">
        <v>16702346869</v>
      </c>
      <c r="CY4104" s="1" t="s">
        <v>10036</v>
      </c>
      <c r="CZ4104" s="1" t="s">
        <v>138</v>
      </c>
      <c r="DA4104" s="1" t="s">
        <v>111</v>
      </c>
      <c r="DB4104" s="1" t="s">
        <v>112</v>
      </c>
    </row>
    <row r="4105" spans="1:111" ht="15.6" customHeight="1" x14ac:dyDescent="0.25">
      <c r="A4105" s="1" t="s">
        <v>13504</v>
      </c>
      <c r="B4105" s="1" t="s">
        <v>142</v>
      </c>
      <c r="C4105" s="2">
        <v>44104.400623958332</v>
      </c>
      <c r="D4105" s="2">
        <v>44158</v>
      </c>
      <c r="E4105" s="1" t="s">
        <v>110</v>
      </c>
      <c r="F4105" s="2">
        <v>44103.833333333336</v>
      </c>
      <c r="G4105" s="1" t="s">
        <v>111</v>
      </c>
      <c r="H4105" s="1" t="s">
        <v>112</v>
      </c>
      <c r="I4105" s="1" t="s">
        <v>112</v>
      </c>
      <c r="J4105" s="1" t="s">
        <v>442</v>
      </c>
      <c r="K4105" s="1" t="s">
        <v>443</v>
      </c>
      <c r="L4105" s="1" t="s">
        <v>444</v>
      </c>
      <c r="M4105" s="1" t="s">
        <v>445</v>
      </c>
      <c r="N4105" s="1" t="s">
        <v>167</v>
      </c>
      <c r="O4105" s="1" t="s">
        <v>117</v>
      </c>
      <c r="P4105" s="9">
        <v>96950</v>
      </c>
      <c r="Q4105" s="1" t="s">
        <v>118</v>
      </c>
      <c r="R4105" s="1" t="s">
        <v>168</v>
      </c>
      <c r="S4105" s="1">
        <v>16702336669</v>
      </c>
      <c r="U4105" s="1">
        <v>56152</v>
      </c>
      <c r="V4105" s="1" t="s">
        <v>119</v>
      </c>
      <c r="X4105" s="1" t="s">
        <v>446</v>
      </c>
      <c r="Y4105" s="1" t="s">
        <v>447</v>
      </c>
      <c r="Z4105" s="1" t="s">
        <v>448</v>
      </c>
      <c r="AA4105" s="1" t="s">
        <v>343</v>
      </c>
      <c r="AB4105" s="1" t="s">
        <v>444</v>
      </c>
      <c r="AC4105" s="1" t="s">
        <v>445</v>
      </c>
      <c r="AD4105" s="1" t="s">
        <v>167</v>
      </c>
      <c r="AE4105" s="1" t="s">
        <v>117</v>
      </c>
      <c r="AF4105" s="9">
        <v>96950</v>
      </c>
      <c r="AG4105" s="1" t="s">
        <v>118</v>
      </c>
      <c r="AH4105" s="1" t="s">
        <v>168</v>
      </c>
      <c r="AI4105" s="1">
        <v>16702336669</v>
      </c>
      <c r="AK4105" s="1" t="s">
        <v>449</v>
      </c>
      <c r="BC4105" s="1" t="str">
        <f>"11-1021.00"</f>
        <v>11-1021.00</v>
      </c>
      <c r="BD4105" s="1" t="s">
        <v>248</v>
      </c>
      <c r="BE4105" s="1" t="s">
        <v>450</v>
      </c>
      <c r="BF4105" s="1" t="s">
        <v>451</v>
      </c>
      <c r="BG4105" s="1">
        <v>1</v>
      </c>
      <c r="BI4105" s="2">
        <v>44105</v>
      </c>
      <c r="BJ4105" s="2">
        <v>44469</v>
      </c>
      <c r="BM4105" s="1">
        <v>40</v>
      </c>
      <c r="BN4105" s="1">
        <v>0</v>
      </c>
      <c r="BO4105" s="1">
        <v>8</v>
      </c>
      <c r="BP4105" s="1">
        <v>8</v>
      </c>
      <c r="BQ4105" s="1">
        <v>8</v>
      </c>
      <c r="BR4105" s="1">
        <v>8</v>
      </c>
      <c r="BS4105" s="1">
        <v>8</v>
      </c>
      <c r="BT4105" s="1">
        <v>0</v>
      </c>
      <c r="BU4105" s="1" t="str">
        <f>"9:00 AM"</f>
        <v>9:00 AM</v>
      </c>
      <c r="BV4105" s="1" t="str">
        <f>"6:00 PM"</f>
        <v>6:00 PM</v>
      </c>
      <c r="BW4105" s="1" t="s">
        <v>392</v>
      </c>
      <c r="BX4105" s="1">
        <v>0</v>
      </c>
      <c r="BY4105" s="1">
        <v>12</v>
      </c>
      <c r="BZ4105" s="1" t="s">
        <v>111</v>
      </c>
      <c r="CA4105" s="1">
        <v>3</v>
      </c>
      <c r="CB4105" s="4" t="s">
        <v>452</v>
      </c>
      <c r="CC4105" s="1" t="s">
        <v>445</v>
      </c>
      <c r="CD4105" s="1" t="s">
        <v>444</v>
      </c>
      <c r="CE4105" s="1" t="s">
        <v>167</v>
      </c>
      <c r="CF4105" s="1" t="s">
        <v>117</v>
      </c>
      <c r="CG4105" s="1">
        <v>96950</v>
      </c>
      <c r="CH4105" s="3">
        <v>30.92</v>
      </c>
      <c r="CI4105" s="3">
        <v>30.92</v>
      </c>
      <c r="CJ4105" s="3">
        <v>46.38</v>
      </c>
      <c r="CK4105" s="3">
        <v>46.38</v>
      </c>
      <c r="CL4105" s="1" t="s">
        <v>137</v>
      </c>
      <c r="CM4105" s="1" t="s">
        <v>168</v>
      </c>
      <c r="CN4105" s="1" t="s">
        <v>139</v>
      </c>
      <c r="CP4105" s="1" t="s">
        <v>112</v>
      </c>
      <c r="CQ4105" s="1" t="s">
        <v>111</v>
      </c>
      <c r="CR4105" s="1" t="s">
        <v>112</v>
      </c>
      <c r="CS4105" s="1" t="s">
        <v>111</v>
      </c>
      <c r="CT4105" s="1" t="s">
        <v>138</v>
      </c>
      <c r="CU4105" s="1" t="s">
        <v>111</v>
      </c>
      <c r="CV4105" s="1" t="s">
        <v>138</v>
      </c>
      <c r="CW4105" s="1" t="s">
        <v>453</v>
      </c>
      <c r="CX4105" s="1">
        <v>16702336669</v>
      </c>
      <c r="CY4105" s="1" t="s">
        <v>449</v>
      </c>
      <c r="CZ4105" s="1" t="s">
        <v>138</v>
      </c>
      <c r="DA4105" s="1" t="s">
        <v>111</v>
      </c>
      <c r="DB4105" s="1" t="s">
        <v>112</v>
      </c>
    </row>
    <row r="4106" spans="1:111" ht="15.6" customHeight="1" x14ac:dyDescent="0.25">
      <c r="A4106" s="1" t="s">
        <v>13630</v>
      </c>
      <c r="B4106" s="1" t="s">
        <v>142</v>
      </c>
      <c r="C4106" s="2">
        <v>44314.074725578706</v>
      </c>
      <c r="D4106" s="2">
        <v>44334</v>
      </c>
      <c r="E4106" s="1" t="s">
        <v>110</v>
      </c>
      <c r="F4106" s="2">
        <v>44468.833333333336</v>
      </c>
      <c r="G4106" s="1" t="s">
        <v>111</v>
      </c>
      <c r="H4106" s="1" t="s">
        <v>112</v>
      </c>
      <c r="I4106" s="1" t="s">
        <v>112</v>
      </c>
      <c r="J4106" s="1" t="s">
        <v>13631</v>
      </c>
      <c r="K4106" s="1" t="s">
        <v>13632</v>
      </c>
      <c r="L4106" s="1" t="s">
        <v>13633</v>
      </c>
      <c r="M4106" s="1" t="s">
        <v>13634</v>
      </c>
      <c r="N4106" s="1" t="s">
        <v>116</v>
      </c>
      <c r="O4106" s="1" t="s">
        <v>117</v>
      </c>
      <c r="P4106" s="9">
        <v>96950</v>
      </c>
      <c r="Q4106" s="1" t="s">
        <v>118</v>
      </c>
      <c r="S4106" s="1">
        <v>16702356575</v>
      </c>
      <c r="U4106" s="1">
        <v>541519</v>
      </c>
      <c r="V4106" s="1" t="s">
        <v>119</v>
      </c>
      <c r="X4106" s="1" t="s">
        <v>656</v>
      </c>
      <c r="Y4106" s="1" t="s">
        <v>13635</v>
      </c>
      <c r="AA4106" s="1" t="s">
        <v>245</v>
      </c>
      <c r="AB4106" s="1" t="s">
        <v>13636</v>
      </c>
      <c r="AC4106" s="1" t="s">
        <v>13637</v>
      </c>
      <c r="AD4106" s="1" t="s">
        <v>157</v>
      </c>
      <c r="AE4106" s="1" t="s">
        <v>117</v>
      </c>
      <c r="AF4106" s="9">
        <v>96950</v>
      </c>
      <c r="AG4106" s="1" t="s">
        <v>118</v>
      </c>
      <c r="AI4106" s="1">
        <v>16702356575</v>
      </c>
      <c r="AK4106" s="1" t="s">
        <v>13638</v>
      </c>
      <c r="BC4106" s="1" t="str">
        <f>"11-1021.00"</f>
        <v>11-1021.00</v>
      </c>
      <c r="BD4106" s="1" t="s">
        <v>248</v>
      </c>
      <c r="BE4106" s="1" t="s">
        <v>13639</v>
      </c>
      <c r="BF4106" s="1" t="s">
        <v>9957</v>
      </c>
      <c r="BG4106" s="1">
        <v>1</v>
      </c>
      <c r="BI4106" s="2">
        <v>44470</v>
      </c>
      <c r="BJ4106" s="2">
        <v>45565</v>
      </c>
      <c r="BM4106" s="1">
        <v>40</v>
      </c>
      <c r="BN4106" s="1">
        <v>0</v>
      </c>
      <c r="BO4106" s="1">
        <v>8</v>
      </c>
      <c r="BP4106" s="1">
        <v>8</v>
      </c>
      <c r="BQ4106" s="1">
        <v>8</v>
      </c>
      <c r="BR4106" s="1">
        <v>8</v>
      </c>
      <c r="BS4106" s="1">
        <v>8</v>
      </c>
      <c r="BT4106" s="1">
        <v>0</v>
      </c>
      <c r="BU4106" s="1" t="str">
        <f>"9:00 AM"</f>
        <v>9:00 AM</v>
      </c>
      <c r="BV4106" s="1" t="str">
        <f>"6:00 PM"</f>
        <v>6:00 PM</v>
      </c>
      <c r="BW4106" s="1" t="s">
        <v>230</v>
      </c>
      <c r="BX4106" s="1">
        <v>0</v>
      </c>
      <c r="BY4106" s="1">
        <v>36</v>
      </c>
      <c r="BZ4106" s="1" t="s">
        <v>111</v>
      </c>
      <c r="CA4106" s="1">
        <v>1</v>
      </c>
      <c r="CB4106" s="1" t="s">
        <v>13640</v>
      </c>
      <c r="CC4106" s="1" t="s">
        <v>13636</v>
      </c>
      <c r="CD4106" s="1" t="s">
        <v>13641</v>
      </c>
      <c r="CE4106" s="1" t="s">
        <v>116</v>
      </c>
      <c r="CF4106" s="1" t="s">
        <v>117</v>
      </c>
      <c r="CG4106" s="1">
        <v>96950</v>
      </c>
      <c r="CH4106" s="3">
        <v>22.55</v>
      </c>
      <c r="CI4106" s="3">
        <v>22.55</v>
      </c>
      <c r="CJ4106" s="3">
        <v>33.83</v>
      </c>
      <c r="CK4106" s="3">
        <v>33.83</v>
      </c>
      <c r="CL4106" s="1" t="s">
        <v>137</v>
      </c>
      <c r="CM4106" s="1" t="s">
        <v>13642</v>
      </c>
      <c r="CN4106" s="1" t="s">
        <v>139</v>
      </c>
      <c r="CP4106" s="1" t="s">
        <v>112</v>
      </c>
      <c r="CQ4106" s="1" t="s">
        <v>111</v>
      </c>
      <c r="CR4106" s="1" t="s">
        <v>111</v>
      </c>
      <c r="CS4106" s="1" t="s">
        <v>111</v>
      </c>
      <c r="CT4106" s="1" t="s">
        <v>138</v>
      </c>
      <c r="CU4106" s="1" t="s">
        <v>111</v>
      </c>
      <c r="CV4106" s="1" t="s">
        <v>111</v>
      </c>
      <c r="CW4106" s="1" t="s">
        <v>13643</v>
      </c>
      <c r="CX4106" s="1">
        <v>16702356575</v>
      </c>
      <c r="CY4106" s="1" t="s">
        <v>13638</v>
      </c>
      <c r="CZ4106" s="1" t="s">
        <v>9082</v>
      </c>
      <c r="DA4106" s="1" t="s">
        <v>111</v>
      </c>
      <c r="DB4106" s="1" t="s">
        <v>112</v>
      </c>
      <c r="DC4106" s="1" t="s">
        <v>656</v>
      </c>
      <c r="DD4106" s="1" t="s">
        <v>13635</v>
      </c>
      <c r="DF4106" s="1" t="s">
        <v>13631</v>
      </c>
      <c r="DG4106" s="1" t="s">
        <v>13638</v>
      </c>
    </row>
    <row r="4107" spans="1:111" ht="15.6" customHeight="1" x14ac:dyDescent="0.25">
      <c r="A4107" s="1" t="s">
        <v>13681</v>
      </c>
      <c r="B4107" s="1" t="s">
        <v>142</v>
      </c>
      <c r="C4107" s="2">
        <v>44348.17140486111</v>
      </c>
      <c r="D4107" s="2">
        <v>44390</v>
      </c>
      <c r="E4107" s="1" t="s">
        <v>110</v>
      </c>
      <c r="F4107" s="2">
        <v>44468.833333333336</v>
      </c>
      <c r="G4107" s="1" t="s">
        <v>111</v>
      </c>
      <c r="H4107" s="1" t="s">
        <v>112</v>
      </c>
      <c r="I4107" s="1" t="s">
        <v>112</v>
      </c>
      <c r="J4107" s="1" t="s">
        <v>2834</v>
      </c>
      <c r="K4107" s="1" t="s">
        <v>2835</v>
      </c>
      <c r="L4107" s="1" t="s">
        <v>2670</v>
      </c>
      <c r="M4107" s="1" t="s">
        <v>2836</v>
      </c>
      <c r="N4107" s="1" t="s">
        <v>116</v>
      </c>
      <c r="O4107" s="1" t="s">
        <v>117</v>
      </c>
      <c r="P4107" s="9">
        <v>96950</v>
      </c>
      <c r="Q4107" s="1" t="s">
        <v>118</v>
      </c>
      <c r="S4107" s="1">
        <v>16702340455</v>
      </c>
      <c r="U4107" s="1">
        <v>53212</v>
      </c>
      <c r="V4107" s="1" t="s">
        <v>119</v>
      </c>
      <c r="X4107" s="1" t="s">
        <v>1052</v>
      </c>
      <c r="Y4107" s="1" t="s">
        <v>2672</v>
      </c>
      <c r="Z4107" s="1" t="s">
        <v>2673</v>
      </c>
      <c r="AA4107" s="1" t="s">
        <v>245</v>
      </c>
      <c r="AB4107" s="1" t="s">
        <v>2670</v>
      </c>
      <c r="AC4107" s="1" t="s">
        <v>2836</v>
      </c>
      <c r="AD4107" s="1" t="s">
        <v>116</v>
      </c>
      <c r="AE4107" s="1" t="s">
        <v>117</v>
      </c>
      <c r="AF4107" s="9">
        <v>96950</v>
      </c>
      <c r="AG4107" s="1" t="s">
        <v>118</v>
      </c>
      <c r="AI4107" s="1">
        <v>16702340455</v>
      </c>
      <c r="AK4107" s="1" t="s">
        <v>2837</v>
      </c>
      <c r="BC4107" s="1" t="str">
        <f>"49-3042.00"</f>
        <v>49-3042.00</v>
      </c>
      <c r="BD4107" s="1" t="s">
        <v>1089</v>
      </c>
      <c r="BE4107" s="1" t="s">
        <v>13682</v>
      </c>
      <c r="BF4107" s="1" t="s">
        <v>2559</v>
      </c>
      <c r="BG4107" s="1">
        <v>1</v>
      </c>
      <c r="BI4107" s="2">
        <v>44470</v>
      </c>
      <c r="BJ4107" s="2">
        <v>45565</v>
      </c>
      <c r="BM4107" s="1">
        <v>35</v>
      </c>
      <c r="BN4107" s="1">
        <v>0</v>
      </c>
      <c r="BO4107" s="1">
        <v>7</v>
      </c>
      <c r="BP4107" s="1">
        <v>7</v>
      </c>
      <c r="BQ4107" s="1">
        <v>7</v>
      </c>
      <c r="BR4107" s="1">
        <v>7</v>
      </c>
      <c r="BS4107" s="1">
        <v>7</v>
      </c>
      <c r="BT4107" s="1">
        <v>0</v>
      </c>
      <c r="BU4107" s="1" t="str">
        <f>"8:00 AM"</f>
        <v>8:00 AM</v>
      </c>
      <c r="BV4107" s="1" t="str">
        <f>"5:00 PM"</f>
        <v>5:00 PM</v>
      </c>
      <c r="BW4107" s="1" t="s">
        <v>135</v>
      </c>
      <c r="BX4107" s="1">
        <v>0</v>
      </c>
      <c r="BY4107" s="1">
        <v>12</v>
      </c>
      <c r="BZ4107" s="1" t="s">
        <v>112</v>
      </c>
      <c r="CB4107" s="1" t="s">
        <v>138</v>
      </c>
      <c r="CC4107" s="1" t="s">
        <v>2836</v>
      </c>
      <c r="CD4107" s="1" t="s">
        <v>13683</v>
      </c>
      <c r="CE4107" s="1" t="s">
        <v>116</v>
      </c>
      <c r="CF4107" s="1" t="s">
        <v>117</v>
      </c>
      <c r="CG4107" s="1">
        <v>96950</v>
      </c>
      <c r="CH4107" s="3">
        <v>10.050000000000001</v>
      </c>
      <c r="CI4107" s="3">
        <v>10.050000000000001</v>
      </c>
      <c r="CJ4107" s="3">
        <v>15.08</v>
      </c>
      <c r="CK4107" s="3">
        <v>15.08</v>
      </c>
      <c r="CL4107" s="1" t="s">
        <v>137</v>
      </c>
      <c r="CM4107" s="1" t="s">
        <v>138</v>
      </c>
      <c r="CN4107" s="1" t="s">
        <v>139</v>
      </c>
      <c r="CP4107" s="1" t="s">
        <v>112</v>
      </c>
      <c r="CQ4107" s="1" t="s">
        <v>111</v>
      </c>
      <c r="CR4107" s="1" t="s">
        <v>112</v>
      </c>
      <c r="CS4107" s="1" t="s">
        <v>111</v>
      </c>
      <c r="CT4107" s="1" t="s">
        <v>138</v>
      </c>
      <c r="CU4107" s="1" t="s">
        <v>111</v>
      </c>
      <c r="CV4107" s="1" t="s">
        <v>138</v>
      </c>
      <c r="CW4107" s="1" t="s">
        <v>362</v>
      </c>
      <c r="CX4107" s="1">
        <v>16702340455</v>
      </c>
      <c r="CY4107" s="1" t="s">
        <v>2837</v>
      </c>
      <c r="CZ4107" s="1" t="s">
        <v>716</v>
      </c>
      <c r="DA4107" s="1" t="s">
        <v>111</v>
      </c>
      <c r="DB4107" s="1" t="s">
        <v>112</v>
      </c>
    </row>
    <row r="4108" spans="1:111" ht="15.6" customHeight="1" x14ac:dyDescent="0.25">
      <c r="A4108" s="1" t="s">
        <v>13689</v>
      </c>
      <c r="B4108" s="1" t="s">
        <v>142</v>
      </c>
      <c r="C4108" s="2">
        <v>44364.897939467592</v>
      </c>
      <c r="D4108" s="2">
        <v>44404</v>
      </c>
      <c r="E4108" s="1" t="s">
        <v>110</v>
      </c>
      <c r="F4108" s="2">
        <v>44468.833333333336</v>
      </c>
      <c r="G4108" s="1" t="s">
        <v>112</v>
      </c>
      <c r="H4108" s="1" t="s">
        <v>112</v>
      </c>
      <c r="I4108" s="1" t="s">
        <v>112</v>
      </c>
      <c r="J4108" s="1" t="s">
        <v>6209</v>
      </c>
      <c r="L4108" s="1" t="s">
        <v>6210</v>
      </c>
      <c r="N4108" s="1" t="s">
        <v>116</v>
      </c>
      <c r="O4108" s="1" t="s">
        <v>117</v>
      </c>
      <c r="P4108" s="9">
        <v>96950</v>
      </c>
      <c r="Q4108" s="1" t="s">
        <v>118</v>
      </c>
      <c r="S4108" s="1">
        <v>16702345911</v>
      </c>
      <c r="U4108" s="1">
        <v>441110</v>
      </c>
      <c r="V4108" s="1" t="s">
        <v>119</v>
      </c>
      <c r="X4108" s="1" t="s">
        <v>6211</v>
      </c>
      <c r="Y4108" s="1" t="s">
        <v>6212</v>
      </c>
      <c r="Z4108" s="1" t="s">
        <v>972</v>
      </c>
      <c r="AA4108" s="1" t="s">
        <v>4898</v>
      </c>
      <c r="AB4108" s="1" t="s">
        <v>9070</v>
      </c>
      <c r="AD4108" s="1" t="s">
        <v>167</v>
      </c>
      <c r="AE4108" s="1" t="s">
        <v>117</v>
      </c>
      <c r="AF4108" s="9">
        <v>96950</v>
      </c>
      <c r="AG4108" s="1" t="s">
        <v>118</v>
      </c>
      <c r="AI4108" s="1">
        <v>16702345911</v>
      </c>
      <c r="AK4108" s="1" t="s">
        <v>9071</v>
      </c>
      <c r="AL4108" s="1" t="s">
        <v>653</v>
      </c>
      <c r="AM4108" s="1" t="s">
        <v>6215</v>
      </c>
      <c r="AN4108" s="1" t="s">
        <v>6216</v>
      </c>
      <c r="AO4108" s="1" t="s">
        <v>972</v>
      </c>
      <c r="AP4108" s="1" t="s">
        <v>6217</v>
      </c>
      <c r="AQ4108" s="1" t="s">
        <v>6218</v>
      </c>
      <c r="AR4108" s="1" t="s">
        <v>6219</v>
      </c>
      <c r="AS4108" s="1" t="s">
        <v>691</v>
      </c>
      <c r="AT4108" s="9">
        <v>96910</v>
      </c>
      <c r="AU4108" s="1" t="s">
        <v>118</v>
      </c>
      <c r="AW4108" s="1">
        <v>16714779084</v>
      </c>
      <c r="AY4108" s="1" t="s">
        <v>6220</v>
      </c>
      <c r="AZ4108" s="1" t="s">
        <v>6221</v>
      </c>
      <c r="BA4108" s="1" t="s">
        <v>691</v>
      </c>
      <c r="BB4108" s="1" t="s">
        <v>6222</v>
      </c>
      <c r="BC4108" s="1" t="str">
        <f>"41-2021.00"</f>
        <v>41-2021.00</v>
      </c>
      <c r="BD4108" s="1" t="s">
        <v>6458</v>
      </c>
      <c r="BE4108" s="1" t="s">
        <v>13690</v>
      </c>
      <c r="BF4108" s="1" t="s">
        <v>13691</v>
      </c>
      <c r="BG4108" s="1">
        <v>1</v>
      </c>
      <c r="BI4108" s="2">
        <v>44470</v>
      </c>
      <c r="BJ4108" s="2">
        <v>44834</v>
      </c>
      <c r="BM4108" s="1">
        <v>40</v>
      </c>
      <c r="BN4108" s="1">
        <v>0</v>
      </c>
      <c r="BO4108" s="1">
        <v>8</v>
      </c>
      <c r="BP4108" s="1">
        <v>8</v>
      </c>
      <c r="BQ4108" s="1">
        <v>8</v>
      </c>
      <c r="BR4108" s="1">
        <v>8</v>
      </c>
      <c r="BS4108" s="1">
        <v>8</v>
      </c>
      <c r="BT4108" s="1">
        <v>0</v>
      </c>
      <c r="BU4108" s="1" t="str">
        <f>"8:00 AM"</f>
        <v>8:00 AM</v>
      </c>
      <c r="BV4108" s="1" t="str">
        <f>"5:00 PM"</f>
        <v>5:00 PM</v>
      </c>
      <c r="BW4108" s="1" t="s">
        <v>135</v>
      </c>
      <c r="BX4108" s="1">
        <v>0</v>
      </c>
      <c r="BY4108" s="1">
        <v>3</v>
      </c>
      <c r="BZ4108" s="1" t="s">
        <v>112</v>
      </c>
      <c r="CB4108" s="1" t="s">
        <v>138</v>
      </c>
      <c r="CC4108" s="1" t="s">
        <v>6209</v>
      </c>
      <c r="CD4108" s="1" t="s">
        <v>1757</v>
      </c>
      <c r="CE4108" s="1" t="s">
        <v>116</v>
      </c>
      <c r="CF4108" s="1" t="s">
        <v>117</v>
      </c>
      <c r="CG4108" s="1">
        <v>96950</v>
      </c>
      <c r="CH4108" s="3">
        <v>9.2799999999999994</v>
      </c>
      <c r="CI4108" s="3">
        <v>9.2799999999999994</v>
      </c>
      <c r="CJ4108" s="3">
        <v>13.92</v>
      </c>
      <c r="CK4108" s="3">
        <v>13.92</v>
      </c>
      <c r="CL4108" s="1" t="s">
        <v>137</v>
      </c>
      <c r="CM4108" s="1" t="s">
        <v>138</v>
      </c>
      <c r="CN4108" s="1" t="s">
        <v>139</v>
      </c>
      <c r="CP4108" s="1" t="s">
        <v>112</v>
      </c>
      <c r="CQ4108" s="1" t="s">
        <v>111</v>
      </c>
      <c r="CR4108" s="1" t="s">
        <v>112</v>
      </c>
      <c r="CS4108" s="1" t="s">
        <v>111</v>
      </c>
      <c r="CT4108" s="1" t="s">
        <v>138</v>
      </c>
      <c r="CU4108" s="1" t="s">
        <v>111</v>
      </c>
      <c r="CV4108" s="1" t="s">
        <v>138</v>
      </c>
      <c r="CW4108" s="1" t="s">
        <v>6226</v>
      </c>
      <c r="CX4108" s="1">
        <v>16702345911</v>
      </c>
      <c r="CY4108" s="1" t="s">
        <v>6227</v>
      </c>
      <c r="CZ4108" s="1" t="s">
        <v>6228</v>
      </c>
      <c r="DA4108" s="1" t="s">
        <v>111</v>
      </c>
      <c r="DB4108" s="1" t="s">
        <v>112</v>
      </c>
    </row>
    <row r="4109" spans="1:111" ht="15.6" customHeight="1" x14ac:dyDescent="0.25">
      <c r="A4109" s="1" t="s">
        <v>13771</v>
      </c>
      <c r="B4109" s="1" t="s">
        <v>142</v>
      </c>
      <c r="C4109" s="2">
        <v>44380.094424074072</v>
      </c>
      <c r="D4109" s="2">
        <v>44421</v>
      </c>
      <c r="E4109" s="1" t="s">
        <v>110</v>
      </c>
      <c r="F4109" s="2">
        <v>44468.833333333336</v>
      </c>
      <c r="G4109" s="1" t="s">
        <v>111</v>
      </c>
      <c r="H4109" s="1" t="s">
        <v>112</v>
      </c>
      <c r="I4109" s="1" t="s">
        <v>112</v>
      </c>
      <c r="J4109" s="1" t="s">
        <v>13772</v>
      </c>
      <c r="K4109" s="1" t="s">
        <v>13773</v>
      </c>
      <c r="L4109" s="1" t="s">
        <v>13774</v>
      </c>
      <c r="M4109" s="1" t="s">
        <v>13775</v>
      </c>
      <c r="N4109" s="1" t="s">
        <v>116</v>
      </c>
      <c r="O4109" s="1" t="s">
        <v>117</v>
      </c>
      <c r="P4109" s="9">
        <v>96950</v>
      </c>
      <c r="Q4109" s="1" t="s">
        <v>118</v>
      </c>
      <c r="R4109" s="1" t="s">
        <v>138</v>
      </c>
      <c r="S4109" s="1">
        <v>16702351038</v>
      </c>
      <c r="U4109" s="1">
        <v>72251</v>
      </c>
      <c r="V4109" s="1" t="s">
        <v>119</v>
      </c>
      <c r="X4109" s="1" t="s">
        <v>1076</v>
      </c>
      <c r="Y4109" s="1" t="s">
        <v>13776</v>
      </c>
      <c r="Z4109" s="1" t="s">
        <v>331</v>
      </c>
      <c r="AA4109" s="1" t="s">
        <v>245</v>
      </c>
      <c r="AB4109" s="1" t="s">
        <v>13774</v>
      </c>
      <c r="AC4109" s="1" t="s">
        <v>13775</v>
      </c>
      <c r="AD4109" s="1" t="s">
        <v>116</v>
      </c>
      <c r="AE4109" s="1" t="s">
        <v>117</v>
      </c>
      <c r="AF4109" s="9">
        <v>96950</v>
      </c>
      <c r="AG4109" s="1" t="s">
        <v>118</v>
      </c>
      <c r="AH4109" s="1" t="s">
        <v>138</v>
      </c>
      <c r="AI4109" s="1">
        <v>16702351038</v>
      </c>
      <c r="AK4109" s="1" t="s">
        <v>13777</v>
      </c>
      <c r="BC4109" s="1" t="str">
        <f>"35-2014.00"</f>
        <v>35-2014.00</v>
      </c>
      <c r="BD4109" s="1" t="s">
        <v>152</v>
      </c>
      <c r="BE4109" s="1" t="s">
        <v>13778</v>
      </c>
      <c r="BF4109" s="1" t="s">
        <v>154</v>
      </c>
      <c r="BG4109" s="1">
        <v>2</v>
      </c>
      <c r="BI4109" s="2">
        <v>44470</v>
      </c>
      <c r="BJ4109" s="2">
        <v>44834</v>
      </c>
      <c r="BM4109" s="1">
        <v>40</v>
      </c>
      <c r="BN4109" s="1">
        <v>0</v>
      </c>
      <c r="BO4109" s="1">
        <v>8</v>
      </c>
      <c r="BP4109" s="1">
        <v>8</v>
      </c>
      <c r="BQ4109" s="1">
        <v>8</v>
      </c>
      <c r="BR4109" s="1">
        <v>8</v>
      </c>
      <c r="BS4109" s="1">
        <v>8</v>
      </c>
      <c r="BT4109" s="1">
        <v>0</v>
      </c>
      <c r="BU4109" s="1" t="str">
        <f>"11:00 AM"</f>
        <v>11:00 AM</v>
      </c>
      <c r="BV4109" s="1" t="str">
        <f>"11:00 PM"</f>
        <v>11:00 PM</v>
      </c>
      <c r="BW4109" s="1" t="s">
        <v>135</v>
      </c>
      <c r="BX4109" s="1">
        <v>0</v>
      </c>
      <c r="BY4109" s="1">
        <v>12</v>
      </c>
      <c r="BZ4109" s="1" t="s">
        <v>112</v>
      </c>
      <c r="CB4109" s="1" t="s">
        <v>13779</v>
      </c>
      <c r="CC4109" s="1" t="s">
        <v>13780</v>
      </c>
      <c r="CD4109" s="1" t="s">
        <v>13775</v>
      </c>
      <c r="CE4109" s="1" t="s">
        <v>116</v>
      </c>
      <c r="CF4109" s="1" t="s">
        <v>117</v>
      </c>
      <c r="CG4109" s="1">
        <v>96950</v>
      </c>
      <c r="CH4109" s="3">
        <v>8.68</v>
      </c>
      <c r="CI4109" s="3">
        <v>8.68</v>
      </c>
      <c r="CJ4109" s="3">
        <v>13.02</v>
      </c>
      <c r="CK4109" s="3">
        <v>13.02</v>
      </c>
      <c r="CL4109" s="1" t="s">
        <v>137</v>
      </c>
      <c r="CM4109" s="1" t="s">
        <v>13781</v>
      </c>
      <c r="CN4109" s="1" t="s">
        <v>139</v>
      </c>
      <c r="CP4109" s="1" t="s">
        <v>112</v>
      </c>
      <c r="CQ4109" s="1" t="s">
        <v>111</v>
      </c>
      <c r="CR4109" s="1" t="s">
        <v>112</v>
      </c>
      <c r="CS4109" s="1" t="s">
        <v>111</v>
      </c>
      <c r="CT4109" s="1" t="s">
        <v>138</v>
      </c>
      <c r="CU4109" s="1" t="s">
        <v>111</v>
      </c>
      <c r="CV4109" s="1" t="s">
        <v>138</v>
      </c>
      <c r="CW4109" s="1" t="s">
        <v>138</v>
      </c>
      <c r="CX4109" s="1">
        <v>16702351038</v>
      </c>
      <c r="CY4109" s="1" t="s">
        <v>13777</v>
      </c>
      <c r="CZ4109" s="1" t="s">
        <v>138</v>
      </c>
      <c r="DA4109" s="1" t="s">
        <v>111</v>
      </c>
      <c r="DB4109" s="1" t="s">
        <v>112</v>
      </c>
    </row>
    <row r="4110" spans="1:111" ht="15.6" customHeight="1" x14ac:dyDescent="0.25">
      <c r="A4110" s="1" t="s">
        <v>13929</v>
      </c>
      <c r="B4110" s="1" t="s">
        <v>142</v>
      </c>
      <c r="C4110" s="2">
        <v>44389.22356215278</v>
      </c>
      <c r="D4110" s="2">
        <v>44446</v>
      </c>
      <c r="E4110" s="1" t="s">
        <v>110</v>
      </c>
      <c r="F4110" s="2">
        <v>44468.833333333336</v>
      </c>
      <c r="G4110" s="1" t="s">
        <v>112</v>
      </c>
      <c r="H4110" s="1" t="s">
        <v>112</v>
      </c>
      <c r="I4110" s="1" t="s">
        <v>112</v>
      </c>
      <c r="J4110" s="1" t="s">
        <v>9218</v>
      </c>
      <c r="L4110" s="1" t="s">
        <v>9219</v>
      </c>
      <c r="M4110" s="1" t="s">
        <v>9220</v>
      </c>
      <c r="N4110" s="1" t="s">
        <v>116</v>
      </c>
      <c r="O4110" s="1" t="s">
        <v>117</v>
      </c>
      <c r="P4110" s="9">
        <v>96950</v>
      </c>
      <c r="Q4110" s="1" t="s">
        <v>118</v>
      </c>
      <c r="R4110" s="1" t="s">
        <v>719</v>
      </c>
      <c r="S4110" s="1">
        <v>16704838966</v>
      </c>
      <c r="U4110" s="1">
        <v>61162</v>
      </c>
      <c r="V4110" s="1" t="s">
        <v>119</v>
      </c>
      <c r="X4110" s="1" t="s">
        <v>3069</v>
      </c>
      <c r="Y4110" s="1" t="s">
        <v>13930</v>
      </c>
      <c r="AA4110" s="1" t="s">
        <v>245</v>
      </c>
      <c r="AB4110" s="1" t="s">
        <v>9223</v>
      </c>
      <c r="AC4110" s="1" t="s">
        <v>5514</v>
      </c>
      <c r="AD4110" s="1" t="s">
        <v>116</v>
      </c>
      <c r="AE4110" s="1" t="s">
        <v>117</v>
      </c>
      <c r="AF4110" s="9">
        <v>96950</v>
      </c>
      <c r="AG4110" s="1" t="s">
        <v>118</v>
      </c>
      <c r="AH4110" s="1" t="s">
        <v>719</v>
      </c>
      <c r="AI4110" s="1">
        <v>16704838966</v>
      </c>
      <c r="AK4110" s="1" t="s">
        <v>9224</v>
      </c>
      <c r="BC4110" s="1" t="str">
        <f>"25-3021.00"</f>
        <v>25-3021.00</v>
      </c>
      <c r="BD4110" s="1" t="s">
        <v>327</v>
      </c>
      <c r="BE4110" s="1" t="s">
        <v>13931</v>
      </c>
      <c r="BF4110" s="1" t="s">
        <v>13932</v>
      </c>
      <c r="BG4110" s="1">
        <v>1</v>
      </c>
      <c r="BI4110" s="2">
        <v>44470</v>
      </c>
      <c r="BJ4110" s="2">
        <v>44834</v>
      </c>
      <c r="BM4110" s="1">
        <v>35</v>
      </c>
      <c r="BN4110" s="1">
        <v>0</v>
      </c>
      <c r="BO4110" s="1">
        <v>7</v>
      </c>
      <c r="BP4110" s="1">
        <v>7</v>
      </c>
      <c r="BQ4110" s="1">
        <v>7</v>
      </c>
      <c r="BR4110" s="1">
        <v>7</v>
      </c>
      <c r="BS4110" s="1">
        <v>7</v>
      </c>
      <c r="BT4110" s="1">
        <v>0</v>
      </c>
      <c r="BU4110" s="1" t="str">
        <f>"9:00 AM"</f>
        <v>9:00 AM</v>
      </c>
      <c r="BV4110" s="1" t="str">
        <f>"5:00 PM"</f>
        <v>5:00 PM</v>
      </c>
      <c r="BW4110" s="1" t="s">
        <v>135</v>
      </c>
      <c r="BX4110" s="1">
        <v>0</v>
      </c>
      <c r="BY4110" s="1">
        <v>12</v>
      </c>
      <c r="BZ4110" s="1" t="s">
        <v>112</v>
      </c>
      <c r="CB4110" s="1" t="s">
        <v>719</v>
      </c>
      <c r="CC4110" s="1" t="s">
        <v>9227</v>
      </c>
      <c r="CD4110" s="1" t="s">
        <v>9220</v>
      </c>
      <c r="CE4110" s="1" t="s">
        <v>116</v>
      </c>
      <c r="CF4110" s="1" t="s">
        <v>117</v>
      </c>
      <c r="CG4110" s="1">
        <v>96950</v>
      </c>
      <c r="CH4110" s="3">
        <v>28.5</v>
      </c>
      <c r="CI4110" s="3">
        <v>28.5</v>
      </c>
      <c r="CJ4110" s="3">
        <v>42.75</v>
      </c>
      <c r="CK4110" s="3">
        <v>42.75</v>
      </c>
      <c r="CL4110" s="1" t="s">
        <v>137</v>
      </c>
      <c r="CM4110" s="1" t="s">
        <v>719</v>
      </c>
      <c r="CN4110" s="1" t="s">
        <v>139</v>
      </c>
      <c r="CP4110" s="1" t="s">
        <v>112</v>
      </c>
      <c r="CQ4110" s="1" t="s">
        <v>111</v>
      </c>
      <c r="CR4110" s="1" t="s">
        <v>112</v>
      </c>
      <c r="CS4110" s="1" t="s">
        <v>111</v>
      </c>
      <c r="CT4110" s="1" t="s">
        <v>138</v>
      </c>
      <c r="CU4110" s="1" t="s">
        <v>111</v>
      </c>
      <c r="CV4110" s="1" t="s">
        <v>138</v>
      </c>
      <c r="CW4110" s="1" t="s">
        <v>719</v>
      </c>
      <c r="CX4110" s="1">
        <v>16704838966</v>
      </c>
      <c r="CY4110" s="1" t="s">
        <v>9224</v>
      </c>
      <c r="CZ4110" s="1" t="s">
        <v>716</v>
      </c>
      <c r="DA4110" s="1" t="s">
        <v>111</v>
      </c>
      <c r="DB4110" s="1" t="s">
        <v>112</v>
      </c>
    </row>
    <row r="4111" spans="1:111" ht="15.6" customHeight="1" x14ac:dyDescent="0.25">
      <c r="A4111" s="1" t="s">
        <v>13933</v>
      </c>
      <c r="B4111" s="1" t="s">
        <v>142</v>
      </c>
      <c r="C4111" s="2">
        <v>44431.854506597221</v>
      </c>
      <c r="D4111" s="2">
        <v>44448</v>
      </c>
      <c r="E4111" s="1" t="s">
        <v>180</v>
      </c>
      <c r="G4111" s="1" t="s">
        <v>112</v>
      </c>
      <c r="H4111" s="1" t="s">
        <v>112</v>
      </c>
      <c r="I4111" s="1" t="s">
        <v>112</v>
      </c>
      <c r="J4111" s="1" t="s">
        <v>3474</v>
      </c>
      <c r="K4111" s="1" t="s">
        <v>138</v>
      </c>
      <c r="L4111" s="1" t="s">
        <v>3476</v>
      </c>
      <c r="M4111" s="1" t="s">
        <v>13934</v>
      </c>
      <c r="N4111" s="1" t="s">
        <v>167</v>
      </c>
      <c r="O4111" s="1" t="s">
        <v>117</v>
      </c>
      <c r="P4111" s="9">
        <v>96950</v>
      </c>
      <c r="Q4111" s="1" t="s">
        <v>118</v>
      </c>
      <c r="R4111" s="1" t="s">
        <v>138</v>
      </c>
      <c r="S4111" s="1">
        <v>16702368202</v>
      </c>
      <c r="T4111" s="1">
        <v>3554</v>
      </c>
      <c r="U4111" s="1">
        <v>62211</v>
      </c>
      <c r="V4111" s="1" t="s">
        <v>119</v>
      </c>
      <c r="X4111" s="1" t="s">
        <v>3478</v>
      </c>
      <c r="Y4111" s="1" t="s">
        <v>3479</v>
      </c>
      <c r="Z4111" s="1" t="s">
        <v>1701</v>
      </c>
      <c r="AA4111" s="1" t="s">
        <v>3480</v>
      </c>
      <c r="AB4111" s="1" t="s">
        <v>3476</v>
      </c>
      <c r="AC4111" s="1" t="s">
        <v>13934</v>
      </c>
      <c r="AD4111" s="1" t="s">
        <v>167</v>
      </c>
      <c r="AE4111" s="1" t="s">
        <v>117</v>
      </c>
      <c r="AF4111" s="9">
        <v>96950</v>
      </c>
      <c r="AG4111" s="1" t="s">
        <v>118</v>
      </c>
      <c r="AH4111" s="1" t="s">
        <v>138</v>
      </c>
      <c r="AI4111" s="1">
        <v>16702368202</v>
      </c>
      <c r="AJ4111" s="1">
        <v>3554</v>
      </c>
      <c r="AK4111" s="1" t="s">
        <v>3481</v>
      </c>
      <c r="BC4111" s="1" t="str">
        <f>"29-2012.00"</f>
        <v>29-2012.00</v>
      </c>
      <c r="BD4111" s="1" t="s">
        <v>9881</v>
      </c>
      <c r="BE4111" s="1" t="s">
        <v>13935</v>
      </c>
      <c r="BF4111" s="1" t="s">
        <v>10352</v>
      </c>
      <c r="BG4111" s="1">
        <v>3</v>
      </c>
      <c r="BI4111" s="2">
        <v>44551</v>
      </c>
      <c r="BJ4111" s="2">
        <v>44915</v>
      </c>
      <c r="BM4111" s="1">
        <v>40</v>
      </c>
      <c r="BN4111" s="1">
        <v>0</v>
      </c>
      <c r="BO4111" s="1">
        <v>8</v>
      </c>
      <c r="BP4111" s="1">
        <v>8</v>
      </c>
      <c r="BQ4111" s="1">
        <v>8</v>
      </c>
      <c r="BR4111" s="1">
        <v>8</v>
      </c>
      <c r="BS4111" s="1">
        <v>8</v>
      </c>
      <c r="BT4111" s="1">
        <v>0</v>
      </c>
      <c r="BU4111" s="1" t="str">
        <f>"7:00 AM"</f>
        <v>7:00 AM</v>
      </c>
      <c r="BV4111" s="1" t="str">
        <f>"4:00 PM"</f>
        <v>4:00 PM</v>
      </c>
      <c r="BW4111" s="1" t="s">
        <v>193</v>
      </c>
      <c r="BX4111" s="1">
        <v>0</v>
      </c>
      <c r="BY4111" s="1">
        <v>36</v>
      </c>
      <c r="BZ4111" s="1" t="s">
        <v>112</v>
      </c>
      <c r="CB4111" s="1" t="s">
        <v>13936</v>
      </c>
      <c r="CC4111" s="1" t="s">
        <v>3476</v>
      </c>
      <c r="CD4111" s="1" t="s">
        <v>3477</v>
      </c>
      <c r="CE4111" s="1" t="s">
        <v>167</v>
      </c>
      <c r="CF4111" s="1" t="s">
        <v>117</v>
      </c>
      <c r="CG4111" s="1">
        <v>96950</v>
      </c>
      <c r="CH4111" s="3">
        <v>14.78</v>
      </c>
      <c r="CI4111" s="3">
        <v>23.57</v>
      </c>
      <c r="CJ4111" s="3">
        <v>22.17</v>
      </c>
      <c r="CK4111" s="3">
        <v>35.35</v>
      </c>
      <c r="CL4111" s="1" t="s">
        <v>137</v>
      </c>
      <c r="CM4111" s="1" t="s">
        <v>3486</v>
      </c>
      <c r="CN4111" s="1" t="s">
        <v>139</v>
      </c>
      <c r="CP4111" s="1" t="s">
        <v>112</v>
      </c>
      <c r="CQ4111" s="1" t="s">
        <v>111</v>
      </c>
      <c r="CR4111" s="1" t="s">
        <v>112</v>
      </c>
      <c r="CS4111" s="1" t="s">
        <v>111</v>
      </c>
      <c r="CT4111" s="1" t="s">
        <v>138</v>
      </c>
      <c r="CU4111" s="1" t="s">
        <v>111</v>
      </c>
      <c r="CV4111" s="1" t="s">
        <v>138</v>
      </c>
      <c r="CW4111" s="1" t="s">
        <v>3487</v>
      </c>
      <c r="CX4111" s="1">
        <v>16702368202</v>
      </c>
      <c r="CY4111" s="1" t="s">
        <v>3488</v>
      </c>
      <c r="CZ4111" s="1" t="s">
        <v>3489</v>
      </c>
      <c r="DA4111" s="1" t="s">
        <v>111</v>
      </c>
      <c r="DB4111" s="1" t="s">
        <v>112</v>
      </c>
      <c r="DC4111" s="1" t="s">
        <v>890</v>
      </c>
      <c r="DD4111" s="1" t="s">
        <v>3490</v>
      </c>
      <c r="DE4111" s="1" t="s">
        <v>448</v>
      </c>
      <c r="DF4111" s="1" t="s">
        <v>3474</v>
      </c>
      <c r="DG4111" s="1" t="s">
        <v>3492</v>
      </c>
    </row>
    <row r="4112" spans="1:111" ht="15.6" customHeight="1" x14ac:dyDescent="0.25">
      <c r="A4112" s="1" t="s">
        <v>13977</v>
      </c>
      <c r="B4112" s="1" t="s">
        <v>142</v>
      </c>
      <c r="C4112" s="2">
        <v>44386.154562962962</v>
      </c>
      <c r="D4112" s="2">
        <v>44449</v>
      </c>
      <c r="E4112" s="1" t="s">
        <v>180</v>
      </c>
      <c r="G4112" s="1" t="s">
        <v>112</v>
      </c>
      <c r="H4112" s="1" t="s">
        <v>112</v>
      </c>
      <c r="I4112" s="1" t="s">
        <v>112</v>
      </c>
      <c r="J4112" s="1" t="s">
        <v>4347</v>
      </c>
      <c r="K4112" s="1" t="s">
        <v>4348</v>
      </c>
      <c r="L4112" s="1" t="s">
        <v>4349</v>
      </c>
      <c r="M4112" s="1" t="s">
        <v>4350</v>
      </c>
      <c r="N4112" s="1" t="s">
        <v>116</v>
      </c>
      <c r="O4112" s="1" t="s">
        <v>117</v>
      </c>
      <c r="P4112" s="9">
        <v>96950</v>
      </c>
      <c r="Q4112" s="1" t="s">
        <v>118</v>
      </c>
      <c r="S4112" s="1">
        <v>16703223311</v>
      </c>
      <c r="T4112" s="1">
        <v>4504</v>
      </c>
      <c r="U4112" s="1">
        <v>72111</v>
      </c>
      <c r="V4112" s="1" t="s">
        <v>119</v>
      </c>
      <c r="X4112" s="1" t="s">
        <v>656</v>
      </c>
      <c r="Y4112" s="1" t="s">
        <v>4351</v>
      </c>
      <c r="AA4112" s="1" t="s">
        <v>13978</v>
      </c>
      <c r="AB4112" s="1" t="s">
        <v>4349</v>
      </c>
      <c r="AC4112" s="1" t="s">
        <v>4350</v>
      </c>
      <c r="AD4112" s="1" t="s">
        <v>116</v>
      </c>
      <c r="AE4112" s="1" t="s">
        <v>117</v>
      </c>
      <c r="AF4112" s="9">
        <v>96950</v>
      </c>
      <c r="AG4112" s="1" t="s">
        <v>118</v>
      </c>
      <c r="AI4112" s="1">
        <v>16703223311</v>
      </c>
      <c r="AJ4112" s="1">
        <v>4504</v>
      </c>
      <c r="AK4112" s="1" t="s">
        <v>4352</v>
      </c>
      <c r="BC4112" s="1" t="str">
        <f>"49-9071.00"</f>
        <v>49-9071.00</v>
      </c>
      <c r="BD4112" s="1" t="s">
        <v>214</v>
      </c>
      <c r="BE4112" s="1" t="s">
        <v>13979</v>
      </c>
      <c r="BF4112" s="1" t="s">
        <v>839</v>
      </c>
      <c r="BG4112" s="1">
        <v>15</v>
      </c>
      <c r="BI4112" s="2">
        <v>44470</v>
      </c>
      <c r="BJ4112" s="2">
        <v>44834</v>
      </c>
      <c r="BM4112" s="1">
        <v>40</v>
      </c>
      <c r="BN4112" s="1">
        <v>0</v>
      </c>
      <c r="BO4112" s="1">
        <v>8</v>
      </c>
      <c r="BP4112" s="1">
        <v>8</v>
      </c>
      <c r="BQ4112" s="1">
        <v>8</v>
      </c>
      <c r="BR4112" s="1">
        <v>8</v>
      </c>
      <c r="BS4112" s="1">
        <v>8</v>
      </c>
      <c r="BT4112" s="1">
        <v>0</v>
      </c>
      <c r="BU4112" s="1" t="str">
        <f>"8:00 AM"</f>
        <v>8:00 AM</v>
      </c>
      <c r="BV4112" s="1" t="str">
        <f>"5:00 PM"</f>
        <v>5:00 PM</v>
      </c>
      <c r="BW4112" s="1" t="s">
        <v>135</v>
      </c>
      <c r="BX4112" s="1">
        <v>0</v>
      </c>
      <c r="BY4112" s="1">
        <v>24</v>
      </c>
      <c r="BZ4112" s="1" t="s">
        <v>112</v>
      </c>
      <c r="CB4112" s="1" t="s">
        <v>13980</v>
      </c>
      <c r="CC4112" s="1" t="s">
        <v>4349</v>
      </c>
      <c r="CD4112" s="1" t="s">
        <v>4350</v>
      </c>
      <c r="CE4112" s="1" t="s">
        <v>116</v>
      </c>
      <c r="CF4112" s="1" t="s">
        <v>117</v>
      </c>
      <c r="CG4112" s="1">
        <v>96950</v>
      </c>
      <c r="CH4112" s="3">
        <v>8.7200000000000006</v>
      </c>
      <c r="CI4112" s="3">
        <v>8.7200000000000006</v>
      </c>
      <c r="CJ4112" s="3">
        <v>13.08</v>
      </c>
      <c r="CK4112" s="3">
        <v>13.08</v>
      </c>
      <c r="CL4112" s="1" t="s">
        <v>137</v>
      </c>
      <c r="CM4112" s="1" t="s">
        <v>4355</v>
      </c>
      <c r="CN4112" s="1" t="s">
        <v>139</v>
      </c>
      <c r="CP4112" s="1" t="s">
        <v>112</v>
      </c>
      <c r="CQ4112" s="1" t="s">
        <v>111</v>
      </c>
      <c r="CR4112" s="1" t="s">
        <v>112</v>
      </c>
      <c r="CS4112" s="1" t="s">
        <v>111</v>
      </c>
      <c r="CT4112" s="1" t="s">
        <v>138</v>
      </c>
      <c r="CU4112" s="1" t="s">
        <v>111</v>
      </c>
      <c r="CV4112" s="1" t="s">
        <v>111</v>
      </c>
      <c r="CW4112" s="1" t="s">
        <v>13981</v>
      </c>
      <c r="CX4112" s="1">
        <v>16703223311</v>
      </c>
      <c r="CY4112" s="1" t="s">
        <v>4357</v>
      </c>
      <c r="CZ4112" s="1" t="s">
        <v>4358</v>
      </c>
      <c r="DA4112" s="1" t="s">
        <v>111</v>
      </c>
      <c r="DB4112" s="1" t="s">
        <v>112</v>
      </c>
      <c r="DC4112" s="1" t="s">
        <v>4359</v>
      </c>
      <c r="DD4112" s="1" t="s">
        <v>4360</v>
      </c>
      <c r="DE4112" s="1" t="s">
        <v>1747</v>
      </c>
      <c r="DF4112" s="1" t="s">
        <v>4347</v>
      </c>
      <c r="DG4112" s="1" t="s">
        <v>4361</v>
      </c>
    </row>
    <row r="4113" spans="1:111" ht="15.6" customHeight="1" x14ac:dyDescent="0.25">
      <c r="A4113" s="1" t="s">
        <v>14028</v>
      </c>
      <c r="B4113" s="1" t="s">
        <v>142</v>
      </c>
      <c r="C4113" s="2">
        <v>44047.086897222223</v>
      </c>
      <c r="D4113" s="2">
        <v>44110</v>
      </c>
      <c r="E4113" s="1" t="s">
        <v>110</v>
      </c>
      <c r="F4113" s="2">
        <v>44099.833333333336</v>
      </c>
      <c r="G4113" s="1" t="s">
        <v>111</v>
      </c>
      <c r="H4113" s="1" t="s">
        <v>112</v>
      </c>
      <c r="I4113" s="1" t="s">
        <v>112</v>
      </c>
      <c r="J4113" s="1" t="s">
        <v>14029</v>
      </c>
      <c r="K4113" s="1" t="s">
        <v>144</v>
      </c>
      <c r="L4113" s="1" t="s">
        <v>4174</v>
      </c>
      <c r="N4113" s="1" t="s">
        <v>116</v>
      </c>
      <c r="O4113" s="1" t="s">
        <v>117</v>
      </c>
      <c r="P4113" s="9">
        <v>96950</v>
      </c>
      <c r="Q4113" s="1" t="s">
        <v>118</v>
      </c>
      <c r="R4113" s="1" t="s">
        <v>138</v>
      </c>
      <c r="S4113" s="1">
        <v>16702346601</v>
      </c>
      <c r="T4113" s="1">
        <v>711</v>
      </c>
      <c r="U4113" s="1">
        <v>72111</v>
      </c>
      <c r="V4113" s="1" t="s">
        <v>119</v>
      </c>
      <c r="X4113" s="1" t="s">
        <v>4584</v>
      </c>
      <c r="Y4113" s="1" t="s">
        <v>4576</v>
      </c>
      <c r="Z4113" s="1" t="s">
        <v>14030</v>
      </c>
      <c r="AA4113" s="1" t="s">
        <v>149</v>
      </c>
      <c r="AB4113" s="1" t="s">
        <v>150</v>
      </c>
      <c r="AD4113" s="1" t="s">
        <v>116</v>
      </c>
      <c r="AE4113" s="1" t="s">
        <v>117</v>
      </c>
      <c r="AF4113" s="9">
        <v>96950</v>
      </c>
      <c r="AG4113" s="1" t="s">
        <v>118</v>
      </c>
      <c r="AH4113" s="1" t="s">
        <v>138</v>
      </c>
      <c r="AI4113" s="1">
        <v>16702346601</v>
      </c>
      <c r="AJ4113" s="1">
        <v>711</v>
      </c>
      <c r="AK4113" s="1" t="s">
        <v>151</v>
      </c>
      <c r="BC4113" s="1" t="str">
        <f>"49-1011.00"</f>
        <v>49-1011.00</v>
      </c>
      <c r="BD4113" s="1" t="s">
        <v>5605</v>
      </c>
      <c r="BE4113" s="1" t="s">
        <v>14031</v>
      </c>
      <c r="BF4113" s="1" t="s">
        <v>14032</v>
      </c>
      <c r="BG4113" s="1">
        <v>2</v>
      </c>
      <c r="BI4113" s="2">
        <v>44101</v>
      </c>
      <c r="BJ4113" s="2">
        <v>44465</v>
      </c>
      <c r="BM4113" s="1">
        <v>40</v>
      </c>
      <c r="BN4113" s="1">
        <v>0</v>
      </c>
      <c r="BO4113" s="1">
        <v>7</v>
      </c>
      <c r="BP4113" s="1">
        <v>7</v>
      </c>
      <c r="BQ4113" s="1">
        <v>7</v>
      </c>
      <c r="BR4113" s="1">
        <v>7</v>
      </c>
      <c r="BS4113" s="1">
        <v>7</v>
      </c>
      <c r="BT4113" s="1">
        <v>5</v>
      </c>
      <c r="BU4113" s="1" t="str">
        <f>"8:00 AM"</f>
        <v>8:00 AM</v>
      </c>
      <c r="BV4113" s="1" t="str">
        <f>"4:00 PM"</f>
        <v>4:00 PM</v>
      </c>
      <c r="BW4113" s="1" t="s">
        <v>392</v>
      </c>
      <c r="BX4113" s="1">
        <v>0</v>
      </c>
      <c r="BY4113" s="1">
        <v>24</v>
      </c>
      <c r="BZ4113" s="1" t="s">
        <v>111</v>
      </c>
      <c r="CA4113" s="1">
        <v>18</v>
      </c>
      <c r="CB4113" s="4" t="s">
        <v>14033</v>
      </c>
      <c r="CC4113" s="1" t="s">
        <v>144</v>
      </c>
      <c r="CD4113" s="1" t="s">
        <v>145</v>
      </c>
      <c r="CE4113" s="1" t="s">
        <v>116</v>
      </c>
      <c r="CF4113" s="1" t="s">
        <v>117</v>
      </c>
      <c r="CG4113" s="1">
        <v>96950</v>
      </c>
      <c r="CH4113" s="3">
        <v>16.64</v>
      </c>
      <c r="CI4113" s="3">
        <v>17.64</v>
      </c>
      <c r="CJ4113" s="3">
        <v>24.96</v>
      </c>
      <c r="CK4113" s="3">
        <v>26.46</v>
      </c>
      <c r="CL4113" s="1" t="s">
        <v>137</v>
      </c>
      <c r="CM4113" s="1" t="s">
        <v>158</v>
      </c>
      <c r="CN4113" s="1" t="s">
        <v>139</v>
      </c>
      <c r="CP4113" s="1" t="s">
        <v>112</v>
      </c>
      <c r="CQ4113" s="1" t="s">
        <v>111</v>
      </c>
      <c r="CR4113" s="1" t="s">
        <v>112</v>
      </c>
      <c r="CS4113" s="1" t="s">
        <v>111</v>
      </c>
      <c r="CT4113" s="1" t="s">
        <v>111</v>
      </c>
      <c r="CU4113" s="1" t="s">
        <v>111</v>
      </c>
      <c r="CV4113" s="1" t="s">
        <v>138</v>
      </c>
      <c r="CW4113" s="1" t="s">
        <v>4582</v>
      </c>
      <c r="CX4113" s="1">
        <v>16702346601</v>
      </c>
      <c r="CY4113" s="1" t="s">
        <v>160</v>
      </c>
      <c r="CZ4113" s="1" t="s">
        <v>161</v>
      </c>
      <c r="DA4113" s="1" t="s">
        <v>111</v>
      </c>
      <c r="DB4113" s="1" t="s">
        <v>112</v>
      </c>
    </row>
    <row r="4114" spans="1:111" ht="15.6" customHeight="1" x14ac:dyDescent="0.25">
      <c r="A4114" s="1" t="s">
        <v>14034</v>
      </c>
      <c r="B4114" s="1" t="s">
        <v>142</v>
      </c>
      <c r="C4114" s="2">
        <v>44068.109966898148</v>
      </c>
      <c r="D4114" s="2">
        <v>44116</v>
      </c>
      <c r="E4114" s="1" t="s">
        <v>180</v>
      </c>
      <c r="F4114" s="2">
        <v>44103.833333333336</v>
      </c>
      <c r="G4114" s="1" t="s">
        <v>112</v>
      </c>
      <c r="H4114" s="1" t="s">
        <v>112</v>
      </c>
      <c r="I4114" s="1" t="s">
        <v>112</v>
      </c>
      <c r="J4114" s="1" t="s">
        <v>8530</v>
      </c>
      <c r="K4114" s="1" t="s">
        <v>8531</v>
      </c>
      <c r="L4114" s="1" t="s">
        <v>8532</v>
      </c>
      <c r="N4114" s="1" t="s">
        <v>116</v>
      </c>
      <c r="O4114" s="1" t="s">
        <v>117</v>
      </c>
      <c r="P4114" s="9">
        <v>96950</v>
      </c>
      <c r="Q4114" s="1" t="s">
        <v>118</v>
      </c>
      <c r="S4114" s="1">
        <v>16702348011</v>
      </c>
      <c r="U4114" s="1">
        <v>445110</v>
      </c>
      <c r="V4114" s="1" t="s">
        <v>119</v>
      </c>
      <c r="X4114" s="1" t="s">
        <v>4427</v>
      </c>
      <c r="Y4114" s="1" t="s">
        <v>5631</v>
      </c>
      <c r="AA4114" s="1" t="s">
        <v>245</v>
      </c>
      <c r="AB4114" s="1" t="s">
        <v>8532</v>
      </c>
      <c r="AD4114" s="1" t="s">
        <v>116</v>
      </c>
      <c r="AE4114" s="1" t="s">
        <v>117</v>
      </c>
      <c r="AF4114" s="9">
        <v>96950</v>
      </c>
      <c r="AG4114" s="1" t="s">
        <v>118</v>
      </c>
      <c r="AI4114" s="1">
        <v>16702871199</v>
      </c>
      <c r="AK4114" s="1" t="s">
        <v>8533</v>
      </c>
      <c r="BC4114" s="1" t="str">
        <f>"53-3033.00"</f>
        <v>53-3033.00</v>
      </c>
      <c r="BD4114" s="1" t="s">
        <v>5372</v>
      </c>
      <c r="BE4114" s="1" t="s">
        <v>14035</v>
      </c>
      <c r="BF4114" s="1" t="s">
        <v>14036</v>
      </c>
      <c r="BG4114" s="1">
        <v>2</v>
      </c>
      <c r="BI4114" s="2">
        <v>44105</v>
      </c>
      <c r="BJ4114" s="2">
        <v>44469</v>
      </c>
      <c r="BM4114" s="1">
        <v>35</v>
      </c>
      <c r="BN4114" s="1">
        <v>5</v>
      </c>
      <c r="BO4114" s="1">
        <v>5</v>
      </c>
      <c r="BP4114" s="1">
        <v>5</v>
      </c>
      <c r="BQ4114" s="1">
        <v>5</v>
      </c>
      <c r="BR4114" s="1">
        <v>5</v>
      </c>
      <c r="BS4114" s="1">
        <v>5</v>
      </c>
      <c r="BT4114" s="1">
        <v>5</v>
      </c>
      <c r="BU4114" s="1" t="str">
        <f>"9:00 AM"</f>
        <v>9:00 AM</v>
      </c>
      <c r="BV4114" s="1" t="str">
        <f>"3:00 PM"</f>
        <v>3:00 PM</v>
      </c>
      <c r="BW4114" s="1" t="s">
        <v>135</v>
      </c>
      <c r="BX4114" s="1">
        <v>0</v>
      </c>
      <c r="BY4114" s="1">
        <v>12</v>
      </c>
      <c r="BZ4114" s="1" t="s">
        <v>112</v>
      </c>
      <c r="CA4114" s="1">
        <v>0</v>
      </c>
      <c r="CB4114" s="4" t="s">
        <v>8536</v>
      </c>
      <c r="CC4114" s="1" t="s">
        <v>8532</v>
      </c>
      <c r="CE4114" s="1" t="s">
        <v>116</v>
      </c>
      <c r="CF4114" s="1" t="s">
        <v>117</v>
      </c>
      <c r="CG4114" s="1">
        <v>96950</v>
      </c>
      <c r="CH4114" s="3">
        <v>11.14</v>
      </c>
      <c r="CI4114" s="3">
        <v>11.14</v>
      </c>
      <c r="CJ4114" s="3">
        <v>16.71</v>
      </c>
      <c r="CK4114" s="3">
        <v>16.71</v>
      </c>
      <c r="CL4114" s="1" t="s">
        <v>137</v>
      </c>
      <c r="CM4114" s="1" t="s">
        <v>138</v>
      </c>
      <c r="CN4114" s="1" t="s">
        <v>139</v>
      </c>
      <c r="CP4114" s="1" t="s">
        <v>112</v>
      </c>
      <c r="CQ4114" s="1" t="s">
        <v>111</v>
      </c>
      <c r="CR4114" s="1" t="s">
        <v>112</v>
      </c>
      <c r="CS4114" s="1" t="s">
        <v>111</v>
      </c>
      <c r="CT4114" s="1" t="s">
        <v>138</v>
      </c>
      <c r="CU4114" s="1" t="s">
        <v>111</v>
      </c>
      <c r="CV4114" s="1" t="s">
        <v>138</v>
      </c>
      <c r="CW4114" s="1" t="s">
        <v>5082</v>
      </c>
      <c r="CX4114" s="1">
        <v>16702348011</v>
      </c>
      <c r="CY4114" s="1" t="s">
        <v>8533</v>
      </c>
      <c r="CZ4114" s="1" t="s">
        <v>138</v>
      </c>
      <c r="DA4114" s="1" t="s">
        <v>111</v>
      </c>
      <c r="DB4114" s="1" t="s">
        <v>112</v>
      </c>
    </row>
    <row r="4115" spans="1:111" ht="15.6" customHeight="1" x14ac:dyDescent="0.25">
      <c r="A4115" s="1" t="s">
        <v>14052</v>
      </c>
      <c r="B4115" s="1" t="s">
        <v>142</v>
      </c>
      <c r="C4115" s="2">
        <v>44050.208858912039</v>
      </c>
      <c r="D4115" s="2">
        <v>44131</v>
      </c>
      <c r="E4115" s="1" t="s">
        <v>110</v>
      </c>
      <c r="F4115" s="2">
        <v>44103.833333333336</v>
      </c>
      <c r="G4115" s="1" t="s">
        <v>112</v>
      </c>
      <c r="H4115" s="1" t="s">
        <v>112</v>
      </c>
      <c r="I4115" s="1" t="s">
        <v>112</v>
      </c>
      <c r="J4115" s="1" t="s">
        <v>5822</v>
      </c>
      <c r="K4115" s="1" t="s">
        <v>5823</v>
      </c>
      <c r="L4115" s="1" t="s">
        <v>5824</v>
      </c>
      <c r="M4115" s="1" t="s">
        <v>5824</v>
      </c>
      <c r="N4115" s="1" t="s">
        <v>167</v>
      </c>
      <c r="O4115" s="1" t="s">
        <v>117</v>
      </c>
      <c r="P4115" s="9">
        <v>96950</v>
      </c>
      <c r="Q4115" s="1" t="s">
        <v>118</v>
      </c>
      <c r="S4115" s="1">
        <v>16702346445</v>
      </c>
      <c r="T4115" s="1">
        <v>2263</v>
      </c>
      <c r="U4115" s="1">
        <v>23822</v>
      </c>
      <c r="V4115" s="1" t="s">
        <v>119</v>
      </c>
      <c r="X4115" s="1" t="s">
        <v>3601</v>
      </c>
      <c r="Y4115" s="1" t="s">
        <v>3602</v>
      </c>
      <c r="AA4115" s="1" t="s">
        <v>2702</v>
      </c>
      <c r="AB4115" s="1" t="s">
        <v>1088</v>
      </c>
      <c r="AC4115" s="1" t="s">
        <v>1088</v>
      </c>
      <c r="AD4115" s="1" t="s">
        <v>167</v>
      </c>
      <c r="AE4115" s="1" t="s">
        <v>117</v>
      </c>
      <c r="AF4115" s="9">
        <v>96590</v>
      </c>
      <c r="AG4115" s="1" t="s">
        <v>118</v>
      </c>
      <c r="AI4115" s="1">
        <v>16702346445</v>
      </c>
      <c r="AJ4115" s="1">
        <v>2263</v>
      </c>
      <c r="AK4115" s="1" t="s">
        <v>956</v>
      </c>
      <c r="BC4115" s="1" t="str">
        <f>"49-9021.01"</f>
        <v>49-9021.01</v>
      </c>
      <c r="BD4115" s="1" t="s">
        <v>3944</v>
      </c>
      <c r="BE4115" s="1" t="s">
        <v>14053</v>
      </c>
      <c r="BF4115" s="1" t="s">
        <v>5826</v>
      </c>
      <c r="BG4115" s="1">
        <v>1</v>
      </c>
      <c r="BI4115" s="2">
        <v>44105</v>
      </c>
      <c r="BJ4115" s="2">
        <v>44469</v>
      </c>
      <c r="BM4115" s="1">
        <v>40</v>
      </c>
      <c r="BN4115" s="1">
        <v>0</v>
      </c>
      <c r="BO4115" s="1">
        <v>8</v>
      </c>
      <c r="BP4115" s="1">
        <v>8</v>
      </c>
      <c r="BQ4115" s="1">
        <v>8</v>
      </c>
      <c r="BR4115" s="1">
        <v>8</v>
      </c>
      <c r="BS4115" s="1">
        <v>8</v>
      </c>
      <c r="BT4115" s="1">
        <v>0</v>
      </c>
      <c r="BU4115" s="1" t="str">
        <f>"8:00 AM"</f>
        <v>8:00 AM</v>
      </c>
      <c r="BV4115" s="1" t="str">
        <f>"5:00 PM"</f>
        <v>5:00 PM</v>
      </c>
      <c r="BW4115" s="1" t="s">
        <v>135</v>
      </c>
      <c r="BX4115" s="1">
        <v>0</v>
      </c>
      <c r="BY4115" s="1">
        <v>12</v>
      </c>
      <c r="BZ4115" s="1" t="s">
        <v>112</v>
      </c>
      <c r="CA4115" s="1">
        <v>0</v>
      </c>
      <c r="CB4115" s="4" t="s">
        <v>14054</v>
      </c>
      <c r="CC4115" s="1" t="s">
        <v>5824</v>
      </c>
      <c r="CD4115" s="1" t="s">
        <v>5824</v>
      </c>
      <c r="CE4115" s="1" t="s">
        <v>167</v>
      </c>
      <c r="CF4115" s="1" t="s">
        <v>117</v>
      </c>
      <c r="CG4115" s="1">
        <v>96950</v>
      </c>
      <c r="CH4115" s="3">
        <v>18.059999999999999</v>
      </c>
      <c r="CI4115" s="3">
        <v>18.059999999999999</v>
      </c>
      <c r="CJ4115" s="3">
        <v>27.09</v>
      </c>
      <c r="CK4115" s="3">
        <v>27.09</v>
      </c>
      <c r="CL4115" s="1" t="s">
        <v>137</v>
      </c>
      <c r="CM4115" s="1" t="s">
        <v>5828</v>
      </c>
      <c r="CN4115" s="1" t="s">
        <v>139</v>
      </c>
      <c r="CP4115" s="1" t="s">
        <v>112</v>
      </c>
      <c r="CQ4115" s="1" t="s">
        <v>111</v>
      </c>
      <c r="CR4115" s="1" t="s">
        <v>112</v>
      </c>
      <c r="CS4115" s="1" t="s">
        <v>111</v>
      </c>
      <c r="CT4115" s="1" t="s">
        <v>138</v>
      </c>
      <c r="CU4115" s="1" t="s">
        <v>111</v>
      </c>
      <c r="CV4115" s="1" t="s">
        <v>138</v>
      </c>
      <c r="CW4115" s="1" t="s">
        <v>138</v>
      </c>
      <c r="CX4115" s="1">
        <v>16702346445</v>
      </c>
      <c r="CY4115" s="1" t="s">
        <v>956</v>
      </c>
      <c r="CZ4115" s="1" t="s">
        <v>138</v>
      </c>
      <c r="DA4115" s="1" t="s">
        <v>111</v>
      </c>
      <c r="DB4115" s="1" t="s">
        <v>112</v>
      </c>
      <c r="DC4115" s="1" t="s">
        <v>3601</v>
      </c>
      <c r="DD4115" s="1" t="s">
        <v>3602</v>
      </c>
      <c r="DF4115" s="1" t="s">
        <v>5822</v>
      </c>
      <c r="DG4115" s="1" t="s">
        <v>956</v>
      </c>
    </row>
    <row r="4116" spans="1:111" ht="15.6" customHeight="1" x14ac:dyDescent="0.25">
      <c r="A4116" s="1" t="s">
        <v>14096</v>
      </c>
      <c r="B4116" s="1" t="s">
        <v>142</v>
      </c>
      <c r="C4116" s="2">
        <v>44085.032438425929</v>
      </c>
      <c r="D4116" s="2">
        <v>44158</v>
      </c>
      <c r="E4116" s="1" t="s">
        <v>180</v>
      </c>
      <c r="G4116" s="1" t="s">
        <v>112</v>
      </c>
      <c r="H4116" s="1" t="s">
        <v>112</v>
      </c>
      <c r="I4116" s="1" t="s">
        <v>112</v>
      </c>
      <c r="J4116" s="1" t="s">
        <v>203</v>
      </c>
      <c r="K4116" s="1" t="s">
        <v>138</v>
      </c>
      <c r="L4116" s="1" t="s">
        <v>3510</v>
      </c>
      <c r="M4116" s="1" t="s">
        <v>183</v>
      </c>
      <c r="N4116" s="1" t="s">
        <v>167</v>
      </c>
      <c r="O4116" s="1" t="s">
        <v>117</v>
      </c>
      <c r="P4116" s="9">
        <v>96950</v>
      </c>
      <c r="Q4116" s="1" t="s">
        <v>118</v>
      </c>
      <c r="R4116" s="1" t="s">
        <v>138</v>
      </c>
      <c r="S4116" s="1">
        <v>16706644282</v>
      </c>
      <c r="T4116" s="1">
        <v>354</v>
      </c>
      <c r="U4116" s="1">
        <v>92613</v>
      </c>
      <c r="V4116" s="1" t="s">
        <v>119</v>
      </c>
      <c r="X4116" s="1" t="s">
        <v>3511</v>
      </c>
      <c r="Y4116" s="1" t="s">
        <v>3512</v>
      </c>
      <c r="Z4116" s="1" t="s">
        <v>262</v>
      </c>
      <c r="AA4116" s="1" t="s">
        <v>3513</v>
      </c>
      <c r="AB4116" s="1" t="s">
        <v>3510</v>
      </c>
      <c r="AC4116" s="1" t="s">
        <v>183</v>
      </c>
      <c r="AD4116" s="1" t="s">
        <v>167</v>
      </c>
      <c r="AE4116" s="1" t="s">
        <v>117</v>
      </c>
      <c r="AF4116" s="9">
        <v>96950</v>
      </c>
      <c r="AG4116" s="1" t="s">
        <v>118</v>
      </c>
      <c r="AH4116" s="1" t="s">
        <v>138</v>
      </c>
      <c r="AI4116" s="1">
        <v>16706644282</v>
      </c>
      <c r="AJ4116" s="1">
        <v>354</v>
      </c>
      <c r="AK4116" s="1" t="s">
        <v>3514</v>
      </c>
      <c r="BC4116" s="1" t="str">
        <f>"49-9041.00"</f>
        <v>49-9041.00</v>
      </c>
      <c r="BD4116" s="1" t="s">
        <v>14097</v>
      </c>
      <c r="BE4116" s="1" t="s">
        <v>14098</v>
      </c>
      <c r="BF4116" s="1" t="s">
        <v>14099</v>
      </c>
      <c r="BG4116" s="1">
        <v>4</v>
      </c>
      <c r="BI4116" s="2">
        <v>44123</v>
      </c>
      <c r="BJ4116" s="2">
        <v>44469</v>
      </c>
      <c r="BM4116" s="1">
        <v>40</v>
      </c>
      <c r="BN4116" s="1">
        <v>0</v>
      </c>
      <c r="BO4116" s="1">
        <v>8</v>
      </c>
      <c r="BP4116" s="1">
        <v>8</v>
      </c>
      <c r="BQ4116" s="1">
        <v>8</v>
      </c>
      <c r="BR4116" s="1">
        <v>8</v>
      </c>
      <c r="BS4116" s="1">
        <v>8</v>
      </c>
      <c r="BT4116" s="1">
        <v>0</v>
      </c>
      <c r="BU4116" s="1" t="str">
        <f>"7:30 AM"</f>
        <v>7:30 AM</v>
      </c>
      <c r="BV4116" s="1" t="str">
        <f>"4:30 PM"</f>
        <v>4:30 PM</v>
      </c>
      <c r="BW4116" s="1" t="s">
        <v>135</v>
      </c>
      <c r="BX4116" s="1">
        <v>0</v>
      </c>
      <c r="BY4116" s="1">
        <v>48</v>
      </c>
      <c r="BZ4116" s="1" t="s">
        <v>112</v>
      </c>
      <c r="CA4116" s="1">
        <v>0</v>
      </c>
      <c r="CB4116" s="1" t="s">
        <v>230</v>
      </c>
      <c r="CC4116" s="1" t="s">
        <v>14100</v>
      </c>
      <c r="CD4116" s="1" t="s">
        <v>986</v>
      </c>
      <c r="CE4116" s="1" t="s">
        <v>167</v>
      </c>
      <c r="CF4116" s="1" t="s">
        <v>117</v>
      </c>
      <c r="CG4116" s="1">
        <v>96950</v>
      </c>
      <c r="CH4116" s="3">
        <v>18.989999999999998</v>
      </c>
      <c r="CI4116" s="3">
        <v>18.989999999999998</v>
      </c>
      <c r="CJ4116" s="3">
        <v>28.49</v>
      </c>
      <c r="CK4116" s="3">
        <v>28.49</v>
      </c>
      <c r="CL4116" s="1" t="s">
        <v>137</v>
      </c>
      <c r="CM4116" s="1" t="s">
        <v>138</v>
      </c>
      <c r="CN4116" s="1" t="s">
        <v>139</v>
      </c>
      <c r="CP4116" s="1" t="s">
        <v>112</v>
      </c>
      <c r="CQ4116" s="1" t="s">
        <v>111</v>
      </c>
      <c r="CR4116" s="1" t="s">
        <v>112</v>
      </c>
      <c r="CS4116" s="1" t="s">
        <v>111</v>
      </c>
      <c r="CT4116" s="1" t="s">
        <v>111</v>
      </c>
      <c r="CU4116" s="1" t="s">
        <v>111</v>
      </c>
      <c r="CV4116" s="1" t="s">
        <v>138</v>
      </c>
      <c r="CW4116" s="1" t="s">
        <v>14101</v>
      </c>
      <c r="CX4116" s="1">
        <v>16706644282</v>
      </c>
      <c r="CY4116" s="1" t="s">
        <v>198</v>
      </c>
      <c r="CZ4116" s="1" t="s">
        <v>2776</v>
      </c>
      <c r="DA4116" s="1" t="s">
        <v>111</v>
      </c>
      <c r="DB4116" s="1" t="s">
        <v>112</v>
      </c>
      <c r="DC4116" s="1" t="s">
        <v>200</v>
      </c>
      <c r="DD4116" s="1" t="s">
        <v>201</v>
      </c>
      <c r="DE4116" s="1" t="s">
        <v>11385</v>
      </c>
      <c r="DF4116" s="1" t="s">
        <v>203</v>
      </c>
      <c r="DG4116" s="1" t="s">
        <v>204</v>
      </c>
    </row>
    <row r="4117" spans="1:111" ht="15.6" customHeight="1" x14ac:dyDescent="0.25">
      <c r="A4117" s="1" t="s">
        <v>14122</v>
      </c>
      <c r="B4117" s="1" t="s">
        <v>142</v>
      </c>
      <c r="C4117" s="2">
        <v>44107.895516666664</v>
      </c>
      <c r="D4117" s="2">
        <v>44142</v>
      </c>
      <c r="E4117" s="1" t="s">
        <v>180</v>
      </c>
      <c r="G4117" s="1" t="s">
        <v>112</v>
      </c>
      <c r="H4117" s="1" t="s">
        <v>112</v>
      </c>
      <c r="I4117" s="1" t="s">
        <v>112</v>
      </c>
      <c r="J4117" s="1" t="s">
        <v>10032</v>
      </c>
      <c r="K4117" s="1" t="s">
        <v>13487</v>
      </c>
      <c r="L4117" s="1" t="s">
        <v>14123</v>
      </c>
      <c r="M4117" s="1" t="s">
        <v>4377</v>
      </c>
      <c r="N4117" s="1" t="s">
        <v>116</v>
      </c>
      <c r="O4117" s="1" t="s">
        <v>117</v>
      </c>
      <c r="P4117" s="9">
        <v>96950</v>
      </c>
      <c r="Q4117" s="1" t="s">
        <v>118</v>
      </c>
      <c r="R4117" s="1" t="s">
        <v>117</v>
      </c>
      <c r="S4117" s="1">
        <v>16702346869</v>
      </c>
      <c r="U4117" s="1">
        <v>44112</v>
      </c>
      <c r="V4117" s="1" t="s">
        <v>119</v>
      </c>
      <c r="X4117" s="1" t="s">
        <v>6542</v>
      </c>
      <c r="Y4117" s="1" t="s">
        <v>5760</v>
      </c>
      <c r="Z4117" s="1" t="s">
        <v>138</v>
      </c>
      <c r="AA4117" s="1" t="s">
        <v>973</v>
      </c>
      <c r="AB4117" s="1" t="s">
        <v>14123</v>
      </c>
      <c r="AC4117" s="1" t="s">
        <v>10035</v>
      </c>
      <c r="AD4117" s="1" t="s">
        <v>116</v>
      </c>
      <c r="AE4117" s="1" t="s">
        <v>117</v>
      </c>
      <c r="AF4117" s="9">
        <v>96950</v>
      </c>
      <c r="AG4117" s="1" t="s">
        <v>118</v>
      </c>
      <c r="AH4117" s="1" t="s">
        <v>117</v>
      </c>
      <c r="AI4117" s="1">
        <v>16702346869</v>
      </c>
      <c r="AK4117" s="1" t="s">
        <v>10036</v>
      </c>
      <c r="BC4117" s="1" t="str">
        <f>"53-7061.00"</f>
        <v>53-7061.00</v>
      </c>
      <c r="BD4117" s="1" t="s">
        <v>7080</v>
      </c>
      <c r="BE4117" s="1" t="s">
        <v>10037</v>
      </c>
      <c r="BF4117" s="1" t="s">
        <v>10038</v>
      </c>
      <c r="BG4117" s="1">
        <v>2</v>
      </c>
      <c r="BI4117" s="2">
        <v>44108</v>
      </c>
      <c r="BJ4117" s="2">
        <v>44469</v>
      </c>
      <c r="BM4117" s="1">
        <v>35</v>
      </c>
      <c r="BN4117" s="1">
        <v>5</v>
      </c>
      <c r="BO4117" s="1">
        <v>5</v>
      </c>
      <c r="BP4117" s="1">
        <v>5</v>
      </c>
      <c r="BQ4117" s="1">
        <v>5</v>
      </c>
      <c r="BR4117" s="1">
        <v>5</v>
      </c>
      <c r="BS4117" s="1">
        <v>5</v>
      </c>
      <c r="BT4117" s="1">
        <v>5</v>
      </c>
      <c r="BU4117" s="1" t="str">
        <f>"5:30 PM"</f>
        <v>5:30 PM</v>
      </c>
      <c r="BV4117" s="1" t="str">
        <f>"10:30 PM"</f>
        <v>10:30 PM</v>
      </c>
      <c r="BW4117" s="1" t="s">
        <v>135</v>
      </c>
      <c r="BX4117" s="1">
        <v>0</v>
      </c>
      <c r="BY4117" s="1">
        <v>6</v>
      </c>
      <c r="BZ4117" s="1" t="s">
        <v>112</v>
      </c>
      <c r="CA4117" s="1">
        <v>0</v>
      </c>
      <c r="CB4117" s="1" t="s">
        <v>14124</v>
      </c>
      <c r="CC4117" s="1" t="s">
        <v>10034</v>
      </c>
      <c r="CD4117" s="1" t="s">
        <v>4377</v>
      </c>
      <c r="CE4117" s="1" t="s">
        <v>116</v>
      </c>
      <c r="CF4117" s="1" t="s">
        <v>117</v>
      </c>
      <c r="CG4117" s="1">
        <v>96950</v>
      </c>
      <c r="CH4117" s="3">
        <v>9.98</v>
      </c>
      <c r="CI4117" s="3">
        <v>10.5</v>
      </c>
      <c r="CJ4117" s="3">
        <v>14.97</v>
      </c>
      <c r="CK4117" s="3">
        <v>15.75</v>
      </c>
      <c r="CL4117" s="1" t="s">
        <v>137</v>
      </c>
      <c r="CM4117" s="1" t="s">
        <v>138</v>
      </c>
      <c r="CN4117" s="1" t="s">
        <v>218</v>
      </c>
      <c r="CP4117" s="1" t="s">
        <v>112</v>
      </c>
      <c r="CQ4117" s="1" t="s">
        <v>111</v>
      </c>
      <c r="CR4117" s="1" t="s">
        <v>111</v>
      </c>
      <c r="CS4117" s="1" t="s">
        <v>111</v>
      </c>
      <c r="CT4117" s="1" t="s">
        <v>138</v>
      </c>
      <c r="CU4117" s="1" t="s">
        <v>111</v>
      </c>
      <c r="CV4117" s="1" t="s">
        <v>138</v>
      </c>
      <c r="CW4117" s="1" t="s">
        <v>1324</v>
      </c>
      <c r="CX4117" s="1">
        <v>16702346869</v>
      </c>
      <c r="CY4117" s="1" t="s">
        <v>10036</v>
      </c>
      <c r="CZ4117" s="1" t="s">
        <v>138</v>
      </c>
      <c r="DA4117" s="1" t="s">
        <v>111</v>
      </c>
      <c r="DB4117" s="1" t="s">
        <v>112</v>
      </c>
    </row>
    <row r="4118" spans="1:111" ht="15.6" customHeight="1" x14ac:dyDescent="0.25">
      <c r="A4118" s="1" t="s">
        <v>14234</v>
      </c>
      <c r="B4118" s="1" t="s">
        <v>142</v>
      </c>
      <c r="C4118" s="2">
        <v>44216.772662268515</v>
      </c>
      <c r="D4118" s="2">
        <v>44216</v>
      </c>
      <c r="E4118" s="1" t="s">
        <v>180</v>
      </c>
      <c r="G4118" s="1" t="s">
        <v>112</v>
      </c>
      <c r="H4118" s="1" t="s">
        <v>112</v>
      </c>
      <c r="I4118" s="1" t="s">
        <v>112</v>
      </c>
      <c r="J4118" s="1" t="s">
        <v>2552</v>
      </c>
      <c r="K4118" s="1" t="s">
        <v>2553</v>
      </c>
      <c r="L4118" s="1" t="s">
        <v>2561</v>
      </c>
      <c r="M4118" s="1" t="s">
        <v>2555</v>
      </c>
      <c r="N4118" s="1" t="s">
        <v>116</v>
      </c>
      <c r="O4118" s="1" t="s">
        <v>117</v>
      </c>
      <c r="P4118" s="9">
        <v>96950</v>
      </c>
      <c r="Q4118" s="1" t="s">
        <v>118</v>
      </c>
      <c r="S4118" s="1">
        <v>16702880407</v>
      </c>
      <c r="T4118" s="1">
        <v>33</v>
      </c>
      <c r="U4118" s="1">
        <v>212312</v>
      </c>
      <c r="V4118" s="1" t="s">
        <v>119</v>
      </c>
      <c r="X4118" s="1" t="s">
        <v>2556</v>
      </c>
      <c r="Y4118" s="1" t="s">
        <v>1544</v>
      </c>
      <c r="Z4118" s="1" t="s">
        <v>656</v>
      </c>
      <c r="AA4118" s="1" t="s">
        <v>2557</v>
      </c>
      <c r="AB4118" s="1" t="s">
        <v>2561</v>
      </c>
      <c r="AC4118" s="1" t="s">
        <v>2555</v>
      </c>
      <c r="AD4118" s="1" t="s">
        <v>116</v>
      </c>
      <c r="AE4118" s="1" t="s">
        <v>117</v>
      </c>
      <c r="AF4118" s="9">
        <v>96950</v>
      </c>
      <c r="AG4118" s="1" t="s">
        <v>118</v>
      </c>
      <c r="AI4118" s="1">
        <v>16702880407</v>
      </c>
      <c r="AJ4118" s="1">
        <v>33</v>
      </c>
      <c r="AK4118" s="1" t="s">
        <v>279</v>
      </c>
      <c r="BC4118" s="1" t="str">
        <f>"17-3022.00"</f>
        <v>17-3022.00</v>
      </c>
      <c r="BD4118" s="1" t="s">
        <v>602</v>
      </c>
      <c r="BE4118" s="1" t="s">
        <v>5266</v>
      </c>
      <c r="BF4118" s="1" t="s">
        <v>5267</v>
      </c>
      <c r="BG4118" s="1">
        <v>2</v>
      </c>
      <c r="BI4118" s="2">
        <v>44291</v>
      </c>
      <c r="BJ4118" s="2">
        <v>44655</v>
      </c>
      <c r="BM4118" s="1">
        <v>40</v>
      </c>
      <c r="BN4118" s="1">
        <v>0</v>
      </c>
      <c r="BO4118" s="1">
        <v>8</v>
      </c>
      <c r="BP4118" s="1">
        <v>8</v>
      </c>
      <c r="BQ4118" s="1">
        <v>8</v>
      </c>
      <c r="BR4118" s="1">
        <v>8</v>
      </c>
      <c r="BS4118" s="1">
        <v>8</v>
      </c>
      <c r="BT4118" s="1">
        <v>0</v>
      </c>
      <c r="BU4118" s="1" t="str">
        <f>"7:00 AM"</f>
        <v>7:00 AM</v>
      </c>
      <c r="BV4118" s="1" t="str">
        <f>"3:30 PM"</f>
        <v>3:30 PM</v>
      </c>
      <c r="BW4118" s="1" t="s">
        <v>392</v>
      </c>
      <c r="BX4118" s="1">
        <v>0</v>
      </c>
      <c r="BY4118" s="1">
        <v>12</v>
      </c>
      <c r="BZ4118" s="1" t="s">
        <v>112</v>
      </c>
      <c r="CA4118" s="1">
        <v>0</v>
      </c>
      <c r="CB4118" s="1" t="s">
        <v>14235</v>
      </c>
      <c r="CC4118" s="1" t="s">
        <v>2561</v>
      </c>
      <c r="CD4118" s="1" t="s">
        <v>2555</v>
      </c>
      <c r="CE4118" s="1" t="s">
        <v>116</v>
      </c>
      <c r="CF4118" s="1" t="s">
        <v>117</v>
      </c>
      <c r="CG4118" s="1">
        <v>96950</v>
      </c>
      <c r="CH4118" s="3">
        <v>17.25</v>
      </c>
      <c r="CJ4118" s="3">
        <v>25.88</v>
      </c>
      <c r="CL4118" s="1" t="s">
        <v>137</v>
      </c>
      <c r="CM4118" s="1" t="s">
        <v>138</v>
      </c>
      <c r="CN4118" s="1" t="s">
        <v>218</v>
      </c>
      <c r="CP4118" s="1" t="s">
        <v>112</v>
      </c>
      <c r="CQ4118" s="1" t="s">
        <v>111</v>
      </c>
      <c r="CR4118" s="1" t="s">
        <v>112</v>
      </c>
      <c r="CS4118" s="1" t="s">
        <v>111</v>
      </c>
      <c r="CT4118" s="1" t="s">
        <v>138</v>
      </c>
      <c r="CU4118" s="1" t="s">
        <v>111</v>
      </c>
      <c r="CV4118" s="1" t="s">
        <v>138</v>
      </c>
      <c r="CW4118" s="1" t="s">
        <v>14236</v>
      </c>
      <c r="CX4118" s="1">
        <v>16702880407</v>
      </c>
      <c r="CY4118" s="1" t="s">
        <v>279</v>
      </c>
      <c r="CZ4118" s="1" t="s">
        <v>2563</v>
      </c>
      <c r="DA4118" s="1" t="s">
        <v>111</v>
      </c>
      <c r="DB4118" s="1" t="s">
        <v>112</v>
      </c>
    </row>
    <row r="4119" spans="1:111" ht="15.6" customHeight="1" x14ac:dyDescent="0.25">
      <c r="A4119" s="1" t="s">
        <v>14251</v>
      </c>
      <c r="B4119" s="1" t="s">
        <v>142</v>
      </c>
      <c r="C4119" s="2">
        <v>44312.099699421298</v>
      </c>
      <c r="D4119" s="2">
        <v>44351</v>
      </c>
      <c r="E4119" s="1" t="s">
        <v>110</v>
      </c>
      <c r="F4119" s="2">
        <v>44468.833333333336</v>
      </c>
      <c r="G4119" s="1" t="s">
        <v>111</v>
      </c>
      <c r="H4119" s="1" t="s">
        <v>112</v>
      </c>
      <c r="I4119" s="1" t="s">
        <v>112</v>
      </c>
      <c r="J4119" s="1" t="s">
        <v>14252</v>
      </c>
      <c r="K4119" s="1" t="s">
        <v>2808</v>
      </c>
      <c r="L4119" s="1" t="s">
        <v>14253</v>
      </c>
      <c r="M4119" s="1" t="s">
        <v>14254</v>
      </c>
      <c r="N4119" s="1" t="s">
        <v>167</v>
      </c>
      <c r="O4119" s="1" t="s">
        <v>117</v>
      </c>
      <c r="P4119" s="9">
        <v>96950</v>
      </c>
      <c r="Q4119" s="1" t="s">
        <v>118</v>
      </c>
      <c r="S4119" s="1">
        <v>16702880360</v>
      </c>
      <c r="U4119" s="1">
        <v>48819</v>
      </c>
      <c r="V4119" s="1" t="s">
        <v>119</v>
      </c>
      <c r="X4119" s="1" t="s">
        <v>14255</v>
      </c>
      <c r="Y4119" s="1" t="s">
        <v>14256</v>
      </c>
      <c r="Z4119" s="1" t="s">
        <v>4743</v>
      </c>
      <c r="AA4119" s="1" t="s">
        <v>706</v>
      </c>
      <c r="AB4119" s="1" t="s">
        <v>14253</v>
      </c>
      <c r="AC4119" s="1" t="s">
        <v>14254</v>
      </c>
      <c r="AD4119" s="1" t="s">
        <v>167</v>
      </c>
      <c r="AE4119" s="1" t="s">
        <v>117</v>
      </c>
      <c r="AF4119" s="9">
        <v>96950</v>
      </c>
      <c r="AG4119" s="1" t="s">
        <v>118</v>
      </c>
      <c r="AI4119" s="1">
        <v>16702880360</v>
      </c>
      <c r="AK4119" s="1" t="s">
        <v>2813</v>
      </c>
      <c r="BC4119" s="1" t="str">
        <f>"43-3031.00"</f>
        <v>43-3031.00</v>
      </c>
      <c r="BD4119" s="1" t="s">
        <v>389</v>
      </c>
      <c r="BE4119" s="1" t="s">
        <v>14257</v>
      </c>
      <c r="BF4119" s="1" t="s">
        <v>1045</v>
      </c>
      <c r="BG4119" s="1">
        <v>1</v>
      </c>
      <c r="BI4119" s="2">
        <v>44470</v>
      </c>
      <c r="BJ4119" s="2">
        <v>44834</v>
      </c>
      <c r="BM4119" s="1">
        <v>35</v>
      </c>
      <c r="BN4119" s="1">
        <v>0</v>
      </c>
      <c r="BO4119" s="1">
        <v>7</v>
      </c>
      <c r="BP4119" s="1">
        <v>7</v>
      </c>
      <c r="BQ4119" s="1">
        <v>7</v>
      </c>
      <c r="BR4119" s="1">
        <v>7</v>
      </c>
      <c r="BS4119" s="1">
        <v>7</v>
      </c>
      <c r="BT4119" s="1">
        <v>0</v>
      </c>
      <c r="BU4119" s="1" t="str">
        <f>"8:30 AM"</f>
        <v>8:30 AM</v>
      </c>
      <c r="BV4119" s="1" t="str">
        <f>"4:30 PM"</f>
        <v>4:30 PM</v>
      </c>
      <c r="BW4119" s="1" t="s">
        <v>392</v>
      </c>
      <c r="BX4119" s="1">
        <v>0</v>
      </c>
      <c r="BY4119" s="1">
        <v>24</v>
      </c>
      <c r="BZ4119" s="1" t="s">
        <v>112</v>
      </c>
      <c r="CA4119" s="1">
        <v>0</v>
      </c>
      <c r="CB4119" s="1" t="s">
        <v>14258</v>
      </c>
      <c r="CC4119" s="1" t="s">
        <v>14253</v>
      </c>
      <c r="CD4119" s="1" t="s">
        <v>14254</v>
      </c>
      <c r="CE4119" s="1" t="s">
        <v>167</v>
      </c>
      <c r="CF4119" s="1" t="s">
        <v>117</v>
      </c>
      <c r="CG4119" s="1">
        <v>96950</v>
      </c>
      <c r="CH4119" s="3">
        <v>9.49</v>
      </c>
      <c r="CI4119" s="3">
        <v>10.25</v>
      </c>
      <c r="CJ4119" s="3">
        <v>14.24</v>
      </c>
      <c r="CK4119" s="3">
        <v>15.38</v>
      </c>
      <c r="CL4119" s="1" t="s">
        <v>137</v>
      </c>
      <c r="CM4119" s="1" t="s">
        <v>713</v>
      </c>
      <c r="CN4119" s="1" t="s">
        <v>139</v>
      </c>
      <c r="CP4119" s="1" t="s">
        <v>112</v>
      </c>
      <c r="CQ4119" s="1" t="s">
        <v>111</v>
      </c>
      <c r="CR4119" s="1" t="s">
        <v>112</v>
      </c>
      <c r="CS4119" s="1" t="s">
        <v>111</v>
      </c>
      <c r="CT4119" s="1" t="s">
        <v>111</v>
      </c>
      <c r="CU4119" s="1" t="s">
        <v>111</v>
      </c>
      <c r="CV4119" s="1" t="s">
        <v>138</v>
      </c>
      <c r="CW4119" s="1" t="s">
        <v>714</v>
      </c>
      <c r="CX4119" s="1">
        <v>16702880360</v>
      </c>
      <c r="CY4119" s="1" t="s">
        <v>2817</v>
      </c>
      <c r="CZ4119" s="1" t="s">
        <v>716</v>
      </c>
      <c r="DA4119" s="1" t="s">
        <v>111</v>
      </c>
      <c r="DB4119" s="1" t="s">
        <v>112</v>
      </c>
    </row>
    <row r="4120" spans="1:111" ht="15.6" customHeight="1" x14ac:dyDescent="0.25">
      <c r="A4120" s="1" t="s">
        <v>14277</v>
      </c>
      <c r="B4120" s="1" t="s">
        <v>142</v>
      </c>
      <c r="C4120" s="2">
        <v>44293.203082870372</v>
      </c>
      <c r="D4120" s="2">
        <v>44294</v>
      </c>
      <c r="E4120" s="1" t="s">
        <v>110</v>
      </c>
      <c r="F4120" s="2">
        <v>44468.833333333336</v>
      </c>
      <c r="G4120" s="1" t="s">
        <v>111</v>
      </c>
      <c r="H4120" s="1" t="s">
        <v>112</v>
      </c>
      <c r="I4120" s="1" t="s">
        <v>112</v>
      </c>
      <c r="J4120" s="1" t="s">
        <v>909</v>
      </c>
      <c r="L4120" s="1" t="s">
        <v>910</v>
      </c>
      <c r="M4120" s="1" t="s">
        <v>754</v>
      </c>
      <c r="N4120" s="1" t="s">
        <v>167</v>
      </c>
      <c r="O4120" s="1" t="s">
        <v>117</v>
      </c>
      <c r="P4120" s="9">
        <v>96950</v>
      </c>
      <c r="Q4120" s="1" t="s">
        <v>118</v>
      </c>
      <c r="S4120" s="1">
        <v>16702350561</v>
      </c>
      <c r="T4120" s="1">
        <v>115</v>
      </c>
      <c r="U4120" s="1">
        <v>531110</v>
      </c>
      <c r="V4120" s="1" t="s">
        <v>119</v>
      </c>
      <c r="X4120" s="1" t="s">
        <v>911</v>
      </c>
      <c r="Y4120" s="1" t="s">
        <v>912</v>
      </c>
      <c r="Z4120" s="1" t="s">
        <v>913</v>
      </c>
      <c r="AA4120" s="1" t="s">
        <v>914</v>
      </c>
      <c r="AB4120" s="1" t="s">
        <v>915</v>
      </c>
      <c r="AC4120" s="1" t="s">
        <v>916</v>
      </c>
      <c r="AD4120" s="1" t="s">
        <v>167</v>
      </c>
      <c r="AE4120" s="1" t="s">
        <v>117</v>
      </c>
      <c r="AF4120" s="9">
        <v>96950</v>
      </c>
      <c r="AG4120" s="1" t="s">
        <v>118</v>
      </c>
      <c r="AI4120" s="1">
        <v>16702350561</v>
      </c>
      <c r="AJ4120" s="1">
        <v>115</v>
      </c>
      <c r="AK4120" s="1" t="s">
        <v>917</v>
      </c>
      <c r="BC4120" s="1" t="str">
        <f>"49-9021.01"</f>
        <v>49-9021.01</v>
      </c>
      <c r="BD4120" s="1" t="s">
        <v>3944</v>
      </c>
      <c r="BE4120" s="1" t="s">
        <v>5955</v>
      </c>
      <c r="BF4120" s="1" t="s">
        <v>5956</v>
      </c>
      <c r="BG4120" s="1">
        <v>1</v>
      </c>
      <c r="BI4120" s="2">
        <v>44470</v>
      </c>
      <c r="BJ4120" s="2">
        <v>45199</v>
      </c>
      <c r="BM4120" s="1">
        <v>35</v>
      </c>
      <c r="BN4120" s="1">
        <v>0</v>
      </c>
      <c r="BO4120" s="1">
        <v>7</v>
      </c>
      <c r="BP4120" s="1">
        <v>7</v>
      </c>
      <c r="BQ4120" s="1">
        <v>7</v>
      </c>
      <c r="BR4120" s="1">
        <v>7</v>
      </c>
      <c r="BS4120" s="1">
        <v>7</v>
      </c>
      <c r="BT4120" s="1">
        <v>0</v>
      </c>
      <c r="BU4120" s="1" t="str">
        <f>"8:00 AM"</f>
        <v>8:00 AM</v>
      </c>
      <c r="BV4120" s="1" t="str">
        <f>"5:00 PM"</f>
        <v>5:00 PM</v>
      </c>
      <c r="BW4120" s="1" t="s">
        <v>135</v>
      </c>
      <c r="BX4120" s="1">
        <v>0</v>
      </c>
      <c r="BY4120" s="1">
        <v>24</v>
      </c>
      <c r="BZ4120" s="1" t="s">
        <v>112</v>
      </c>
      <c r="CA4120" s="1">
        <v>0</v>
      </c>
      <c r="CB4120" s="4" t="s">
        <v>5957</v>
      </c>
      <c r="CC4120" s="1" t="s">
        <v>921</v>
      </c>
      <c r="CD4120" s="1" t="s">
        <v>754</v>
      </c>
      <c r="CE4120" s="1" t="s">
        <v>167</v>
      </c>
      <c r="CF4120" s="1" t="s">
        <v>117</v>
      </c>
      <c r="CG4120" s="1">
        <v>96950</v>
      </c>
      <c r="CH4120" s="3">
        <v>9.0299999999999994</v>
      </c>
      <c r="CI4120" s="3">
        <v>10.5</v>
      </c>
      <c r="CJ4120" s="3">
        <v>13.55</v>
      </c>
      <c r="CK4120" s="3">
        <v>15.75</v>
      </c>
      <c r="CL4120" s="1" t="s">
        <v>137</v>
      </c>
      <c r="CM4120" s="1" t="s">
        <v>922</v>
      </c>
      <c r="CN4120" s="1" t="s">
        <v>139</v>
      </c>
      <c r="CP4120" s="1" t="s">
        <v>112</v>
      </c>
      <c r="CQ4120" s="1" t="s">
        <v>111</v>
      </c>
      <c r="CR4120" s="1" t="s">
        <v>112</v>
      </c>
      <c r="CS4120" s="1" t="s">
        <v>111</v>
      </c>
      <c r="CT4120" s="1" t="s">
        <v>111</v>
      </c>
      <c r="CU4120" s="1" t="s">
        <v>111</v>
      </c>
      <c r="CV4120" s="1" t="s">
        <v>138</v>
      </c>
      <c r="CW4120" s="1" t="s">
        <v>714</v>
      </c>
      <c r="CX4120" s="1">
        <v>16702350561</v>
      </c>
      <c r="CY4120" s="1" t="s">
        <v>917</v>
      </c>
      <c r="CZ4120" s="1" t="s">
        <v>716</v>
      </c>
      <c r="DA4120" s="1" t="s">
        <v>111</v>
      </c>
      <c r="DB4120" s="1" t="s">
        <v>112</v>
      </c>
    </row>
    <row r="4121" spans="1:111" ht="15.6" customHeight="1" x14ac:dyDescent="0.25">
      <c r="A4121" s="1" t="s">
        <v>14298</v>
      </c>
      <c r="B4121" s="1" t="s">
        <v>142</v>
      </c>
      <c r="C4121" s="2">
        <v>44299.147369907405</v>
      </c>
      <c r="D4121" s="2">
        <v>44299</v>
      </c>
      <c r="E4121" s="1" t="s">
        <v>110</v>
      </c>
      <c r="F4121" s="2">
        <v>44468.833333333336</v>
      </c>
      <c r="G4121" s="1" t="s">
        <v>112</v>
      </c>
      <c r="H4121" s="1" t="s">
        <v>112</v>
      </c>
      <c r="I4121" s="1" t="s">
        <v>112</v>
      </c>
      <c r="J4121" s="1" t="s">
        <v>3474</v>
      </c>
      <c r="K4121" s="1" t="s">
        <v>138</v>
      </c>
      <c r="L4121" s="1" t="s">
        <v>3476</v>
      </c>
      <c r="M4121" s="1" t="s">
        <v>3477</v>
      </c>
      <c r="N4121" s="1" t="s">
        <v>167</v>
      </c>
      <c r="O4121" s="1" t="s">
        <v>117</v>
      </c>
      <c r="P4121" s="9">
        <v>96950</v>
      </c>
      <c r="Q4121" s="1" t="s">
        <v>118</v>
      </c>
      <c r="R4121" s="1" t="s">
        <v>138</v>
      </c>
      <c r="S4121" s="1">
        <v>16702368202</v>
      </c>
      <c r="T4121" s="1">
        <v>3554</v>
      </c>
      <c r="U4121" s="1">
        <v>622110</v>
      </c>
      <c r="V4121" s="1" t="s">
        <v>119</v>
      </c>
      <c r="X4121" s="1" t="s">
        <v>3478</v>
      </c>
      <c r="Y4121" s="1" t="s">
        <v>3479</v>
      </c>
      <c r="Z4121" s="1" t="s">
        <v>1701</v>
      </c>
      <c r="AA4121" s="1" t="s">
        <v>3480</v>
      </c>
      <c r="AB4121" s="1" t="s">
        <v>3476</v>
      </c>
      <c r="AC4121" s="1" t="s">
        <v>3477</v>
      </c>
      <c r="AD4121" s="1" t="s">
        <v>167</v>
      </c>
      <c r="AE4121" s="1" t="s">
        <v>117</v>
      </c>
      <c r="AF4121" s="9">
        <v>96950</v>
      </c>
      <c r="AG4121" s="1" t="s">
        <v>118</v>
      </c>
      <c r="AH4121" s="1" t="s">
        <v>138</v>
      </c>
      <c r="AI4121" s="1">
        <v>16702368202</v>
      </c>
      <c r="AJ4121" s="1">
        <v>3554</v>
      </c>
      <c r="AK4121" s="1" t="s">
        <v>3481</v>
      </c>
      <c r="BC4121" s="1" t="str">
        <f>"11-9111.00"</f>
        <v>11-9111.00</v>
      </c>
      <c r="BD4121" s="1" t="s">
        <v>14299</v>
      </c>
      <c r="BE4121" s="1" t="s">
        <v>14300</v>
      </c>
      <c r="BF4121" s="1" t="s">
        <v>14301</v>
      </c>
      <c r="BG4121" s="1">
        <v>1</v>
      </c>
      <c r="BI4121" s="2">
        <v>44470</v>
      </c>
      <c r="BJ4121" s="2">
        <v>44834</v>
      </c>
      <c r="BM4121" s="1">
        <v>40</v>
      </c>
      <c r="BN4121" s="1">
        <v>0</v>
      </c>
      <c r="BO4121" s="1">
        <v>8</v>
      </c>
      <c r="BP4121" s="1">
        <v>8</v>
      </c>
      <c r="BQ4121" s="1">
        <v>8</v>
      </c>
      <c r="BR4121" s="1">
        <v>8</v>
      </c>
      <c r="BS4121" s="1">
        <v>8</v>
      </c>
      <c r="BT4121" s="1">
        <v>0</v>
      </c>
      <c r="BU4121" s="1" t="str">
        <f>"7:30 AM"</f>
        <v>7:30 AM</v>
      </c>
      <c r="BV4121" s="1" t="str">
        <f>"4:30 PM"</f>
        <v>4:30 PM</v>
      </c>
      <c r="BW4121" s="1" t="s">
        <v>193</v>
      </c>
      <c r="BX4121" s="1">
        <v>0</v>
      </c>
      <c r="BY4121" s="1">
        <v>48</v>
      </c>
      <c r="BZ4121" s="1" t="s">
        <v>111</v>
      </c>
      <c r="CA4121" s="1">
        <v>181</v>
      </c>
      <c r="CB4121" s="4" t="s">
        <v>14302</v>
      </c>
      <c r="CC4121" s="1" t="s">
        <v>3476</v>
      </c>
      <c r="CD4121" s="1" t="s">
        <v>3477</v>
      </c>
      <c r="CE4121" s="1" t="s">
        <v>167</v>
      </c>
      <c r="CF4121" s="1" t="s">
        <v>117</v>
      </c>
      <c r="CG4121" s="1">
        <v>96950</v>
      </c>
      <c r="CH4121" s="3">
        <v>26.55</v>
      </c>
      <c r="CI4121" s="3">
        <v>27.07</v>
      </c>
      <c r="CJ4121" s="3">
        <v>0</v>
      </c>
      <c r="CK4121" s="3">
        <v>0</v>
      </c>
      <c r="CL4121" s="1" t="s">
        <v>137</v>
      </c>
      <c r="CM4121" s="1" t="s">
        <v>3486</v>
      </c>
      <c r="CN4121" s="1" t="s">
        <v>139</v>
      </c>
      <c r="CP4121" s="1" t="s">
        <v>111</v>
      </c>
      <c r="CQ4121" s="1" t="s">
        <v>111</v>
      </c>
      <c r="CR4121" s="1" t="s">
        <v>112</v>
      </c>
      <c r="CS4121" s="1" t="s">
        <v>112</v>
      </c>
      <c r="CT4121" s="1" t="s">
        <v>138</v>
      </c>
      <c r="CU4121" s="1" t="s">
        <v>138</v>
      </c>
      <c r="CV4121" s="1" t="s">
        <v>138</v>
      </c>
      <c r="CW4121" s="1" t="s">
        <v>3487</v>
      </c>
      <c r="CX4121" s="1">
        <v>16702368202</v>
      </c>
      <c r="CY4121" s="1" t="s">
        <v>3488</v>
      </c>
      <c r="CZ4121" s="1" t="s">
        <v>3489</v>
      </c>
      <c r="DA4121" s="1" t="s">
        <v>111</v>
      </c>
      <c r="DB4121" s="1" t="s">
        <v>112</v>
      </c>
      <c r="DC4121" s="1" t="s">
        <v>890</v>
      </c>
      <c r="DD4121" s="1" t="s">
        <v>3490</v>
      </c>
      <c r="DE4121" s="1" t="s">
        <v>3491</v>
      </c>
      <c r="DF4121" s="1" t="s">
        <v>3474</v>
      </c>
      <c r="DG4121" s="1" t="s">
        <v>3492</v>
      </c>
    </row>
    <row r="4122" spans="1:111" ht="15.6" customHeight="1" x14ac:dyDescent="0.25">
      <c r="A4122" s="1" t="s">
        <v>14354</v>
      </c>
      <c r="B4122" s="1" t="s">
        <v>142</v>
      </c>
      <c r="C4122" s="2">
        <v>44285.859818750003</v>
      </c>
      <c r="D4122" s="2">
        <v>44334</v>
      </c>
      <c r="E4122" s="1" t="s">
        <v>180</v>
      </c>
      <c r="G4122" s="1" t="s">
        <v>112</v>
      </c>
      <c r="H4122" s="1" t="s">
        <v>112</v>
      </c>
      <c r="I4122" s="1" t="s">
        <v>112</v>
      </c>
      <c r="J4122" s="1" t="s">
        <v>5027</v>
      </c>
      <c r="K4122" s="1" t="s">
        <v>3856</v>
      </c>
      <c r="L4122" s="1" t="s">
        <v>3857</v>
      </c>
      <c r="M4122" s="1" t="s">
        <v>3858</v>
      </c>
      <c r="N4122" s="1" t="s">
        <v>2272</v>
      </c>
      <c r="O4122" s="1" t="s">
        <v>117</v>
      </c>
      <c r="P4122" s="9">
        <v>96950</v>
      </c>
      <c r="Q4122" s="1" t="s">
        <v>118</v>
      </c>
      <c r="S4122" s="1">
        <v>16702347000</v>
      </c>
      <c r="U4122" s="1">
        <v>72111</v>
      </c>
      <c r="V4122" s="1" t="s">
        <v>119</v>
      </c>
      <c r="X4122" s="1" t="s">
        <v>2357</v>
      </c>
      <c r="Y4122" s="1" t="s">
        <v>5029</v>
      </c>
      <c r="AA4122" s="1" t="s">
        <v>373</v>
      </c>
      <c r="AB4122" s="1" t="s">
        <v>3857</v>
      </c>
      <c r="AC4122" s="1" t="s">
        <v>3860</v>
      </c>
      <c r="AD4122" s="1" t="s">
        <v>2272</v>
      </c>
      <c r="AE4122" s="1" t="s">
        <v>117</v>
      </c>
      <c r="AF4122" s="9">
        <v>96950</v>
      </c>
      <c r="AG4122" s="1" t="s">
        <v>118</v>
      </c>
      <c r="AI4122" s="1">
        <v>16702347000</v>
      </c>
      <c r="AK4122" s="1" t="s">
        <v>3867</v>
      </c>
      <c r="BC4122" s="1" t="str">
        <f>"43-3031.00"</f>
        <v>43-3031.00</v>
      </c>
      <c r="BD4122" s="1" t="s">
        <v>389</v>
      </c>
      <c r="BE4122" s="1" t="s">
        <v>14355</v>
      </c>
      <c r="BF4122" s="1" t="s">
        <v>11331</v>
      </c>
      <c r="BG4122" s="1">
        <v>1</v>
      </c>
      <c r="BI4122" s="2">
        <v>44402</v>
      </c>
      <c r="BJ4122" s="2">
        <v>44766</v>
      </c>
      <c r="BM4122" s="1">
        <v>35</v>
      </c>
      <c r="BN4122" s="1">
        <v>0</v>
      </c>
      <c r="BO4122" s="1">
        <v>7</v>
      </c>
      <c r="BP4122" s="1">
        <v>7</v>
      </c>
      <c r="BQ4122" s="1">
        <v>7</v>
      </c>
      <c r="BR4122" s="1">
        <v>7</v>
      </c>
      <c r="BS4122" s="1">
        <v>7</v>
      </c>
      <c r="BT4122" s="1">
        <v>0</v>
      </c>
      <c r="BU4122" s="1" t="str">
        <f>"8:00 AM"</f>
        <v>8:00 AM</v>
      </c>
      <c r="BV4122" s="1" t="str">
        <f>"4:00 PM"</f>
        <v>4:00 PM</v>
      </c>
      <c r="BW4122" s="1" t="s">
        <v>392</v>
      </c>
      <c r="BX4122" s="1">
        <v>0</v>
      </c>
      <c r="BY4122" s="1">
        <v>12</v>
      </c>
      <c r="BZ4122" s="1" t="s">
        <v>112</v>
      </c>
      <c r="CA4122" s="1">
        <v>0</v>
      </c>
      <c r="CB4122" s="4" t="s">
        <v>14356</v>
      </c>
      <c r="CC4122" s="1" t="s">
        <v>3857</v>
      </c>
      <c r="CD4122" s="1" t="s">
        <v>3860</v>
      </c>
      <c r="CE4122" s="1" t="s">
        <v>2272</v>
      </c>
      <c r="CF4122" s="1" t="s">
        <v>117</v>
      </c>
      <c r="CG4122" s="1">
        <v>96950</v>
      </c>
      <c r="CH4122" s="3">
        <v>9.49</v>
      </c>
      <c r="CI4122" s="3">
        <v>9.49</v>
      </c>
      <c r="CJ4122" s="3">
        <v>14.24</v>
      </c>
      <c r="CK4122" s="3">
        <v>14.24</v>
      </c>
      <c r="CL4122" s="1" t="s">
        <v>137</v>
      </c>
      <c r="CN4122" s="1" t="s">
        <v>139</v>
      </c>
      <c r="CP4122" s="1" t="s">
        <v>112</v>
      </c>
      <c r="CQ4122" s="1" t="s">
        <v>111</v>
      </c>
      <c r="CR4122" s="1" t="s">
        <v>112</v>
      </c>
      <c r="CS4122" s="1" t="s">
        <v>111</v>
      </c>
      <c r="CT4122" s="1" t="s">
        <v>138</v>
      </c>
      <c r="CU4122" s="1" t="s">
        <v>111</v>
      </c>
      <c r="CV4122" s="1" t="s">
        <v>111</v>
      </c>
      <c r="CW4122" s="1" t="s">
        <v>3866</v>
      </c>
      <c r="CX4122" s="1">
        <v>16702347000</v>
      </c>
      <c r="CY4122" s="1" t="s">
        <v>3867</v>
      </c>
      <c r="CZ4122" s="1" t="s">
        <v>138</v>
      </c>
      <c r="DA4122" s="1" t="s">
        <v>111</v>
      </c>
      <c r="DB4122" s="1" t="s">
        <v>112</v>
      </c>
    </row>
    <row r="4123" spans="1:111" ht="15.6" customHeight="1" x14ac:dyDescent="0.25">
      <c r="A4123" s="1" t="s">
        <v>14364</v>
      </c>
      <c r="B4123" s="1" t="s">
        <v>142</v>
      </c>
      <c r="C4123" s="2">
        <v>44353.923989236115</v>
      </c>
      <c r="D4123" s="2">
        <v>44363</v>
      </c>
      <c r="E4123" s="1" t="s">
        <v>110</v>
      </c>
      <c r="F4123" s="2">
        <v>44453.833333333336</v>
      </c>
      <c r="G4123" s="1" t="s">
        <v>112</v>
      </c>
      <c r="H4123" s="1" t="s">
        <v>112</v>
      </c>
      <c r="I4123" s="1" t="s">
        <v>112</v>
      </c>
      <c r="J4123" s="1" t="s">
        <v>6139</v>
      </c>
      <c r="K4123" s="1" t="s">
        <v>4348</v>
      </c>
      <c r="L4123" s="1" t="s">
        <v>4349</v>
      </c>
      <c r="M4123" s="1" t="s">
        <v>4350</v>
      </c>
      <c r="N4123" s="1" t="s">
        <v>116</v>
      </c>
      <c r="O4123" s="1" t="s">
        <v>117</v>
      </c>
      <c r="P4123" s="9">
        <v>96950</v>
      </c>
      <c r="Q4123" s="1" t="s">
        <v>118</v>
      </c>
      <c r="S4123" s="1">
        <v>16703223311</v>
      </c>
      <c r="T4123" s="1">
        <v>4503</v>
      </c>
      <c r="U4123" s="1">
        <v>72111</v>
      </c>
      <c r="V4123" s="1" t="s">
        <v>119</v>
      </c>
      <c r="X4123" s="1" t="s">
        <v>656</v>
      </c>
      <c r="Y4123" s="1" t="s">
        <v>6140</v>
      </c>
      <c r="AA4123" s="1" t="s">
        <v>1129</v>
      </c>
      <c r="AB4123" s="1" t="s">
        <v>4349</v>
      </c>
      <c r="AC4123" s="1" t="s">
        <v>4350</v>
      </c>
      <c r="AD4123" s="1" t="s">
        <v>116</v>
      </c>
      <c r="AE4123" s="1" t="s">
        <v>117</v>
      </c>
      <c r="AF4123" s="9">
        <v>96950</v>
      </c>
      <c r="AG4123" s="1" t="s">
        <v>118</v>
      </c>
      <c r="AI4123" s="1">
        <v>16703223311</v>
      </c>
      <c r="AJ4123" s="1">
        <v>4503</v>
      </c>
      <c r="AK4123" s="1" t="s">
        <v>6141</v>
      </c>
      <c r="BC4123" s="1" t="str">
        <f>"49-9071.00"</f>
        <v>49-9071.00</v>
      </c>
      <c r="BD4123" s="1" t="s">
        <v>214</v>
      </c>
      <c r="BE4123" s="1" t="s">
        <v>14365</v>
      </c>
      <c r="BF4123" s="1" t="s">
        <v>839</v>
      </c>
      <c r="BG4123" s="1">
        <v>1</v>
      </c>
      <c r="BI4123" s="2">
        <v>44455</v>
      </c>
      <c r="BJ4123" s="2">
        <v>44819</v>
      </c>
      <c r="BM4123" s="1">
        <v>40</v>
      </c>
      <c r="BN4123" s="1">
        <v>0</v>
      </c>
      <c r="BO4123" s="1">
        <v>8</v>
      </c>
      <c r="BP4123" s="1">
        <v>8</v>
      </c>
      <c r="BQ4123" s="1">
        <v>8</v>
      </c>
      <c r="BR4123" s="1">
        <v>8</v>
      </c>
      <c r="BS4123" s="1">
        <v>8</v>
      </c>
      <c r="BT4123" s="1">
        <v>0</v>
      </c>
      <c r="BU4123" s="1" t="str">
        <f>"8:00 AM"</f>
        <v>8:00 AM</v>
      </c>
      <c r="BV4123" s="1" t="str">
        <f>"5:00 PM"</f>
        <v>5:00 PM</v>
      </c>
      <c r="BW4123" s="1" t="s">
        <v>135</v>
      </c>
      <c r="BX4123" s="1">
        <v>0</v>
      </c>
      <c r="BY4123" s="1">
        <v>24</v>
      </c>
      <c r="BZ4123" s="1" t="s">
        <v>112</v>
      </c>
      <c r="CB4123" s="1" t="s">
        <v>13980</v>
      </c>
      <c r="CC4123" s="1" t="s">
        <v>4349</v>
      </c>
      <c r="CD4123" s="1" t="s">
        <v>4350</v>
      </c>
      <c r="CE4123" s="1" t="s">
        <v>116</v>
      </c>
      <c r="CF4123" s="1" t="s">
        <v>117</v>
      </c>
      <c r="CG4123" s="1">
        <v>96950</v>
      </c>
      <c r="CH4123" s="3">
        <v>12.64</v>
      </c>
      <c r="CI4123" s="3">
        <v>12.64</v>
      </c>
      <c r="CJ4123" s="3">
        <v>18.96</v>
      </c>
      <c r="CL4123" s="1" t="s">
        <v>137</v>
      </c>
      <c r="CM4123" s="1" t="s">
        <v>14366</v>
      </c>
      <c r="CN4123" s="1" t="s">
        <v>139</v>
      </c>
      <c r="CP4123" s="1" t="s">
        <v>112</v>
      </c>
      <c r="CQ4123" s="1" t="s">
        <v>111</v>
      </c>
      <c r="CR4123" s="1" t="s">
        <v>112</v>
      </c>
      <c r="CS4123" s="1" t="s">
        <v>111</v>
      </c>
      <c r="CT4123" s="1" t="s">
        <v>138</v>
      </c>
      <c r="CU4123" s="1" t="s">
        <v>111</v>
      </c>
      <c r="CV4123" s="1" t="s">
        <v>111</v>
      </c>
      <c r="CW4123" s="1" t="s">
        <v>14367</v>
      </c>
      <c r="CX4123" s="1">
        <v>16703223311</v>
      </c>
      <c r="CY4123" s="1" t="s">
        <v>14368</v>
      </c>
      <c r="CZ4123" s="1" t="s">
        <v>4358</v>
      </c>
      <c r="DA4123" s="1" t="s">
        <v>111</v>
      </c>
      <c r="DB4123" s="1" t="s">
        <v>112</v>
      </c>
      <c r="DC4123" s="1" t="s">
        <v>4359</v>
      </c>
      <c r="DD4123" s="1" t="s">
        <v>4360</v>
      </c>
      <c r="DE4123" s="1" t="s">
        <v>1747</v>
      </c>
      <c r="DF4123" s="1" t="s">
        <v>6139</v>
      </c>
      <c r="DG4123" s="1" t="s">
        <v>4361</v>
      </c>
    </row>
    <row r="4124" spans="1:111" ht="15.6" customHeight="1" x14ac:dyDescent="0.25">
      <c r="A4124" s="1" t="s">
        <v>14397</v>
      </c>
      <c r="B4124" s="1" t="s">
        <v>142</v>
      </c>
      <c r="C4124" s="2">
        <v>44353.904431249997</v>
      </c>
      <c r="D4124" s="2">
        <v>44363</v>
      </c>
      <c r="E4124" s="1" t="s">
        <v>110</v>
      </c>
      <c r="F4124" s="2">
        <v>44408.833333333336</v>
      </c>
      <c r="G4124" s="1" t="s">
        <v>112</v>
      </c>
      <c r="H4124" s="1" t="s">
        <v>112</v>
      </c>
      <c r="I4124" s="1" t="s">
        <v>112</v>
      </c>
      <c r="J4124" s="1" t="s">
        <v>6139</v>
      </c>
      <c r="K4124" s="1" t="s">
        <v>4348</v>
      </c>
      <c r="L4124" s="1" t="s">
        <v>4349</v>
      </c>
      <c r="M4124" s="1" t="s">
        <v>4350</v>
      </c>
      <c r="N4124" s="1" t="s">
        <v>116</v>
      </c>
      <c r="O4124" s="1" t="s">
        <v>117</v>
      </c>
      <c r="P4124" s="9">
        <v>96950</v>
      </c>
      <c r="Q4124" s="1" t="s">
        <v>118</v>
      </c>
      <c r="S4124" s="1">
        <v>16703223311</v>
      </c>
      <c r="T4124" s="1">
        <v>4503</v>
      </c>
      <c r="U4124" s="1">
        <v>72111</v>
      </c>
      <c r="V4124" s="1" t="s">
        <v>119</v>
      </c>
      <c r="X4124" s="1" t="s">
        <v>656</v>
      </c>
      <c r="Y4124" s="1" t="s">
        <v>6140</v>
      </c>
      <c r="AA4124" s="1" t="s">
        <v>1129</v>
      </c>
      <c r="AB4124" s="1" t="s">
        <v>4349</v>
      </c>
      <c r="AC4124" s="1" t="s">
        <v>4350</v>
      </c>
      <c r="AD4124" s="1" t="s">
        <v>116</v>
      </c>
      <c r="AE4124" s="1" t="s">
        <v>117</v>
      </c>
      <c r="AF4124" s="9">
        <v>96950</v>
      </c>
      <c r="AG4124" s="1" t="s">
        <v>118</v>
      </c>
      <c r="AI4124" s="1">
        <v>16703223311</v>
      </c>
      <c r="AJ4124" s="1">
        <v>4503</v>
      </c>
      <c r="AK4124" s="1" t="s">
        <v>6141</v>
      </c>
      <c r="BC4124" s="1" t="str">
        <f>"49-9071.00"</f>
        <v>49-9071.00</v>
      </c>
      <c r="BD4124" s="1" t="s">
        <v>214</v>
      </c>
      <c r="BE4124" s="1" t="s">
        <v>14365</v>
      </c>
      <c r="BF4124" s="1" t="s">
        <v>839</v>
      </c>
      <c r="BG4124" s="1">
        <v>7</v>
      </c>
      <c r="BI4124" s="2">
        <v>44409</v>
      </c>
      <c r="BJ4124" s="2">
        <v>44773</v>
      </c>
      <c r="BM4124" s="1">
        <v>40</v>
      </c>
      <c r="BN4124" s="1">
        <v>0</v>
      </c>
      <c r="BO4124" s="1">
        <v>8</v>
      </c>
      <c r="BP4124" s="1">
        <v>8</v>
      </c>
      <c r="BQ4124" s="1">
        <v>8</v>
      </c>
      <c r="BR4124" s="1">
        <v>8</v>
      </c>
      <c r="BS4124" s="1">
        <v>8</v>
      </c>
      <c r="BT4124" s="1">
        <v>0</v>
      </c>
      <c r="BU4124" s="1" t="str">
        <f>"8:00 AM"</f>
        <v>8:00 AM</v>
      </c>
      <c r="BV4124" s="1" t="str">
        <f>"5:00 PM"</f>
        <v>5:00 PM</v>
      </c>
      <c r="BW4124" s="1" t="s">
        <v>135</v>
      </c>
      <c r="BX4124" s="1">
        <v>0</v>
      </c>
      <c r="BY4124" s="1">
        <v>24</v>
      </c>
      <c r="BZ4124" s="1" t="s">
        <v>112</v>
      </c>
      <c r="CB4124" s="1" t="s">
        <v>13980</v>
      </c>
      <c r="CC4124" s="1" t="s">
        <v>4349</v>
      </c>
      <c r="CD4124" s="1" t="s">
        <v>4350</v>
      </c>
      <c r="CE4124" s="1" t="s">
        <v>116</v>
      </c>
      <c r="CF4124" s="1" t="s">
        <v>117</v>
      </c>
      <c r="CG4124" s="1">
        <v>96950</v>
      </c>
      <c r="CH4124" s="3">
        <v>12.64</v>
      </c>
      <c r="CI4124" s="3">
        <v>12.64</v>
      </c>
      <c r="CJ4124" s="3">
        <v>18.96</v>
      </c>
      <c r="CL4124" s="1" t="s">
        <v>137</v>
      </c>
      <c r="CM4124" s="1" t="s">
        <v>4355</v>
      </c>
      <c r="CN4124" s="1" t="s">
        <v>139</v>
      </c>
      <c r="CP4124" s="1" t="s">
        <v>112</v>
      </c>
      <c r="CQ4124" s="1" t="s">
        <v>111</v>
      </c>
      <c r="CR4124" s="1" t="s">
        <v>112</v>
      </c>
      <c r="CS4124" s="1" t="s">
        <v>111</v>
      </c>
      <c r="CT4124" s="1" t="s">
        <v>138</v>
      </c>
      <c r="CU4124" s="1" t="s">
        <v>111</v>
      </c>
      <c r="CV4124" s="1" t="s">
        <v>111</v>
      </c>
      <c r="CW4124" s="1" t="s">
        <v>14398</v>
      </c>
      <c r="CX4124" s="1">
        <v>16703223311</v>
      </c>
      <c r="CY4124" s="1" t="s">
        <v>6141</v>
      </c>
      <c r="CZ4124" s="1" t="s">
        <v>4358</v>
      </c>
      <c r="DA4124" s="1" t="s">
        <v>111</v>
      </c>
      <c r="DB4124" s="1" t="s">
        <v>112</v>
      </c>
      <c r="DC4124" s="1" t="s">
        <v>4359</v>
      </c>
      <c r="DD4124" s="1" t="s">
        <v>4360</v>
      </c>
      <c r="DE4124" s="1" t="s">
        <v>1747</v>
      </c>
      <c r="DF4124" s="1" t="s">
        <v>6139</v>
      </c>
      <c r="DG4124" s="1" t="s">
        <v>4361</v>
      </c>
    </row>
    <row r="4125" spans="1:111" ht="15.6" customHeight="1" x14ac:dyDescent="0.25">
      <c r="A4125" s="1" t="s">
        <v>14401</v>
      </c>
      <c r="B4125" s="1" t="s">
        <v>142</v>
      </c>
      <c r="C4125" s="2">
        <v>44337.273386921297</v>
      </c>
      <c r="D4125" s="2">
        <v>44348</v>
      </c>
      <c r="E4125" s="1" t="s">
        <v>110</v>
      </c>
      <c r="F4125" s="2">
        <v>44468.833333333336</v>
      </c>
      <c r="G4125" s="1" t="s">
        <v>112</v>
      </c>
      <c r="H4125" s="1" t="s">
        <v>112</v>
      </c>
      <c r="I4125" s="1" t="s">
        <v>112</v>
      </c>
      <c r="J4125" s="1" t="s">
        <v>9111</v>
      </c>
      <c r="L4125" s="1" t="s">
        <v>9112</v>
      </c>
      <c r="M4125" s="1" t="s">
        <v>9113</v>
      </c>
      <c r="N4125" s="1" t="s">
        <v>116</v>
      </c>
      <c r="O4125" s="1" t="s">
        <v>117</v>
      </c>
      <c r="P4125" s="9">
        <v>96950</v>
      </c>
      <c r="Q4125" s="1" t="s">
        <v>118</v>
      </c>
      <c r="R4125" s="1" t="s">
        <v>138</v>
      </c>
      <c r="S4125" s="1">
        <v>16704830512</v>
      </c>
      <c r="U4125" s="1">
        <v>611691</v>
      </c>
      <c r="V4125" s="1" t="s">
        <v>119</v>
      </c>
      <c r="X4125" s="1" t="s">
        <v>370</v>
      </c>
      <c r="Y4125" s="1" t="s">
        <v>371</v>
      </c>
      <c r="Z4125" s="1" t="s">
        <v>372</v>
      </c>
      <c r="AA4125" s="1" t="s">
        <v>1184</v>
      </c>
      <c r="AB4125" s="1" t="s">
        <v>368</v>
      </c>
      <c r="AC4125" s="1" t="s">
        <v>1185</v>
      </c>
      <c r="AD4125" s="1" t="s">
        <v>116</v>
      </c>
      <c r="AE4125" s="1" t="s">
        <v>117</v>
      </c>
      <c r="AF4125" s="9">
        <v>96950</v>
      </c>
      <c r="AG4125" s="1" t="s">
        <v>118</v>
      </c>
      <c r="AH4125" s="1" t="s">
        <v>138</v>
      </c>
      <c r="AI4125" s="1">
        <v>16702346278</v>
      </c>
      <c r="AK4125" s="1" t="s">
        <v>1186</v>
      </c>
      <c r="BC4125" s="1" t="str">
        <f>"25-9041.00"</f>
        <v>25-9041.00</v>
      </c>
      <c r="BD4125" s="1" t="s">
        <v>6466</v>
      </c>
      <c r="BE4125" s="1" t="s">
        <v>9114</v>
      </c>
      <c r="BF4125" s="1" t="s">
        <v>9115</v>
      </c>
      <c r="BG4125" s="1">
        <v>1</v>
      </c>
      <c r="BI4125" s="2">
        <v>44470</v>
      </c>
      <c r="BJ4125" s="2">
        <v>44834</v>
      </c>
      <c r="BM4125" s="1">
        <v>35</v>
      </c>
      <c r="BN4125" s="1">
        <v>0</v>
      </c>
      <c r="BO4125" s="1">
        <v>7</v>
      </c>
      <c r="BP4125" s="1">
        <v>7</v>
      </c>
      <c r="BQ4125" s="1">
        <v>7</v>
      </c>
      <c r="BR4125" s="1">
        <v>7</v>
      </c>
      <c r="BS4125" s="1">
        <v>7</v>
      </c>
      <c r="BT4125" s="1">
        <v>0</v>
      </c>
      <c r="BU4125" s="1" t="str">
        <f>"2:00 AM"</f>
        <v>2:00 AM</v>
      </c>
      <c r="BV4125" s="1" t="str">
        <f>"10:00 PM"</f>
        <v>10:00 PM</v>
      </c>
      <c r="BW4125" s="1" t="s">
        <v>193</v>
      </c>
      <c r="BX4125" s="1">
        <v>0</v>
      </c>
      <c r="BY4125" s="1">
        <v>24</v>
      </c>
      <c r="BZ4125" s="1" t="s">
        <v>112</v>
      </c>
      <c r="CB4125" s="1" t="s">
        <v>14402</v>
      </c>
      <c r="CC4125" s="1" t="s">
        <v>14403</v>
      </c>
      <c r="CD4125" s="1" t="s">
        <v>14404</v>
      </c>
      <c r="CE4125" s="1" t="s">
        <v>116</v>
      </c>
      <c r="CF4125" s="1" t="s">
        <v>117</v>
      </c>
      <c r="CG4125" s="1">
        <v>96950</v>
      </c>
      <c r="CH4125" s="3">
        <v>12.5</v>
      </c>
      <c r="CI4125" s="3">
        <v>12.5</v>
      </c>
      <c r="CJ4125" s="3">
        <v>18.75</v>
      </c>
      <c r="CK4125" s="3">
        <v>18.75</v>
      </c>
      <c r="CL4125" s="1" t="s">
        <v>137</v>
      </c>
      <c r="CM4125" s="1" t="s">
        <v>138</v>
      </c>
      <c r="CN4125" s="1" t="s">
        <v>139</v>
      </c>
      <c r="CP4125" s="1" t="s">
        <v>112</v>
      </c>
      <c r="CQ4125" s="1" t="s">
        <v>111</v>
      </c>
      <c r="CR4125" s="1" t="s">
        <v>112</v>
      </c>
      <c r="CS4125" s="1" t="s">
        <v>111</v>
      </c>
      <c r="CT4125" s="1" t="s">
        <v>138</v>
      </c>
      <c r="CU4125" s="1" t="s">
        <v>111</v>
      </c>
      <c r="CV4125" s="1" t="s">
        <v>138</v>
      </c>
      <c r="CW4125" s="1" t="s">
        <v>138</v>
      </c>
      <c r="CX4125" s="1">
        <v>16704830512</v>
      </c>
      <c r="CY4125" s="1" t="s">
        <v>9118</v>
      </c>
      <c r="CZ4125" s="1" t="s">
        <v>428</v>
      </c>
      <c r="DA4125" s="1" t="s">
        <v>111</v>
      </c>
      <c r="DB4125" s="1" t="s">
        <v>112</v>
      </c>
    </row>
    <row r="4126" spans="1:111" ht="15.6" customHeight="1" x14ac:dyDescent="0.25">
      <c r="A4126" s="1" t="s">
        <v>14419</v>
      </c>
      <c r="B4126" s="1" t="s">
        <v>142</v>
      </c>
      <c r="C4126" s="2">
        <v>44354.004790740742</v>
      </c>
      <c r="D4126" s="2">
        <v>44363</v>
      </c>
      <c r="E4126" s="1" t="s">
        <v>110</v>
      </c>
      <c r="F4126" s="2">
        <v>44457.833333333336</v>
      </c>
      <c r="G4126" s="1" t="s">
        <v>112</v>
      </c>
      <c r="H4126" s="1" t="s">
        <v>112</v>
      </c>
      <c r="I4126" s="1" t="s">
        <v>112</v>
      </c>
      <c r="J4126" s="1" t="s">
        <v>6139</v>
      </c>
      <c r="K4126" s="1" t="s">
        <v>4348</v>
      </c>
      <c r="L4126" s="1" t="s">
        <v>4349</v>
      </c>
      <c r="M4126" s="1" t="s">
        <v>4350</v>
      </c>
      <c r="N4126" s="1" t="s">
        <v>116</v>
      </c>
      <c r="O4126" s="1" t="s">
        <v>117</v>
      </c>
      <c r="P4126" s="9">
        <v>96950</v>
      </c>
      <c r="Q4126" s="1" t="s">
        <v>118</v>
      </c>
      <c r="S4126" s="1">
        <v>16703223311</v>
      </c>
      <c r="T4126" s="1">
        <v>4503</v>
      </c>
      <c r="U4126" s="1">
        <v>72111</v>
      </c>
      <c r="V4126" s="1" t="s">
        <v>119</v>
      </c>
      <c r="X4126" s="1" t="s">
        <v>656</v>
      </c>
      <c r="Y4126" s="1" t="s">
        <v>6140</v>
      </c>
      <c r="AA4126" s="1" t="s">
        <v>1129</v>
      </c>
      <c r="AB4126" s="1" t="s">
        <v>4349</v>
      </c>
      <c r="AC4126" s="1" t="s">
        <v>4350</v>
      </c>
      <c r="AD4126" s="1" t="s">
        <v>116</v>
      </c>
      <c r="AE4126" s="1" t="s">
        <v>117</v>
      </c>
      <c r="AF4126" s="9">
        <v>96950</v>
      </c>
      <c r="AG4126" s="1" t="s">
        <v>118</v>
      </c>
      <c r="AI4126" s="1">
        <v>16703223311</v>
      </c>
      <c r="AJ4126" s="1">
        <v>4503</v>
      </c>
      <c r="AK4126" s="1" t="s">
        <v>6141</v>
      </c>
      <c r="BC4126" s="1" t="str">
        <f>"35-1012.00"</f>
        <v>35-1012.00</v>
      </c>
      <c r="BD4126" s="1" t="s">
        <v>1372</v>
      </c>
      <c r="BE4126" s="1" t="s">
        <v>14420</v>
      </c>
      <c r="BF4126" s="1" t="s">
        <v>6555</v>
      </c>
      <c r="BG4126" s="1">
        <v>1</v>
      </c>
      <c r="BI4126" s="2">
        <v>44459</v>
      </c>
      <c r="BJ4126" s="2">
        <v>44823</v>
      </c>
      <c r="BM4126" s="1">
        <v>40</v>
      </c>
      <c r="BN4126" s="1">
        <v>0</v>
      </c>
      <c r="BO4126" s="1">
        <v>8</v>
      </c>
      <c r="BP4126" s="1">
        <v>8</v>
      </c>
      <c r="BQ4126" s="1">
        <v>8</v>
      </c>
      <c r="BR4126" s="1">
        <v>8</v>
      </c>
      <c r="BS4126" s="1">
        <v>8</v>
      </c>
      <c r="BT4126" s="1">
        <v>0</v>
      </c>
      <c r="BU4126" s="1" t="str">
        <f>"8:00 AM"</f>
        <v>8:00 AM</v>
      </c>
      <c r="BV4126" s="1" t="str">
        <f>"5:00 PM"</f>
        <v>5:00 PM</v>
      </c>
      <c r="BW4126" s="1" t="s">
        <v>135</v>
      </c>
      <c r="BX4126" s="1">
        <v>0</v>
      </c>
      <c r="BY4126" s="1">
        <v>3</v>
      </c>
      <c r="BZ4126" s="1" t="s">
        <v>111</v>
      </c>
      <c r="CA4126" s="1">
        <v>2</v>
      </c>
      <c r="CB4126" s="1" t="s">
        <v>14421</v>
      </c>
      <c r="CC4126" s="1" t="s">
        <v>4349</v>
      </c>
      <c r="CD4126" s="1" t="s">
        <v>4350</v>
      </c>
      <c r="CE4126" s="1" t="s">
        <v>116</v>
      </c>
      <c r="CF4126" s="1" t="s">
        <v>117</v>
      </c>
      <c r="CG4126" s="1">
        <v>96950</v>
      </c>
      <c r="CH4126" s="3">
        <v>11.88</v>
      </c>
      <c r="CI4126" s="3">
        <v>11.88</v>
      </c>
      <c r="CJ4126" s="3">
        <v>17.82</v>
      </c>
      <c r="CL4126" s="1" t="s">
        <v>137</v>
      </c>
      <c r="CM4126" s="1" t="s">
        <v>9256</v>
      </c>
      <c r="CN4126" s="1" t="s">
        <v>139</v>
      </c>
      <c r="CP4126" s="1" t="s">
        <v>112</v>
      </c>
      <c r="CQ4126" s="1" t="s">
        <v>111</v>
      </c>
      <c r="CR4126" s="1" t="s">
        <v>112</v>
      </c>
      <c r="CS4126" s="1" t="s">
        <v>111</v>
      </c>
      <c r="CT4126" s="1" t="s">
        <v>138</v>
      </c>
      <c r="CU4126" s="1" t="s">
        <v>111</v>
      </c>
      <c r="CV4126" s="1" t="s">
        <v>111</v>
      </c>
      <c r="CW4126" s="1" t="s">
        <v>5257</v>
      </c>
      <c r="CX4126" s="1">
        <v>16703223311</v>
      </c>
      <c r="CY4126" s="1" t="s">
        <v>6141</v>
      </c>
      <c r="CZ4126" s="1" t="s">
        <v>4358</v>
      </c>
      <c r="DA4126" s="1" t="s">
        <v>111</v>
      </c>
      <c r="DB4126" s="1" t="s">
        <v>112</v>
      </c>
      <c r="DC4126" s="1" t="s">
        <v>4359</v>
      </c>
      <c r="DD4126" s="1" t="s">
        <v>4360</v>
      </c>
      <c r="DE4126" s="1" t="s">
        <v>1747</v>
      </c>
      <c r="DF4126" s="1" t="s">
        <v>4347</v>
      </c>
      <c r="DG4126" s="1" t="s">
        <v>4361</v>
      </c>
    </row>
    <row r="4127" spans="1:111" ht="15.6" customHeight="1" x14ac:dyDescent="0.25">
      <c r="A4127" s="1" t="s">
        <v>14460</v>
      </c>
      <c r="B4127" s="1" t="s">
        <v>142</v>
      </c>
      <c r="C4127" s="2">
        <v>44377.353755208336</v>
      </c>
      <c r="D4127" s="2">
        <v>44417</v>
      </c>
      <c r="E4127" s="1" t="s">
        <v>180</v>
      </c>
      <c r="G4127" s="1" t="s">
        <v>112</v>
      </c>
      <c r="H4127" s="1" t="s">
        <v>112</v>
      </c>
      <c r="I4127" s="1" t="s">
        <v>112</v>
      </c>
      <c r="J4127" s="1" t="s">
        <v>14461</v>
      </c>
      <c r="K4127" s="1" t="s">
        <v>14462</v>
      </c>
      <c r="L4127" s="1" t="s">
        <v>14463</v>
      </c>
      <c r="M4127" s="1" t="s">
        <v>7320</v>
      </c>
      <c r="N4127" s="1" t="s">
        <v>116</v>
      </c>
      <c r="O4127" s="1" t="s">
        <v>117</v>
      </c>
      <c r="P4127" s="9">
        <v>96950</v>
      </c>
      <c r="Q4127" s="1" t="s">
        <v>118</v>
      </c>
      <c r="S4127" s="1">
        <v>16702332366</v>
      </c>
      <c r="U4127" s="1">
        <v>445110</v>
      </c>
      <c r="V4127" s="1" t="s">
        <v>119</v>
      </c>
      <c r="X4127" s="1" t="s">
        <v>804</v>
      </c>
      <c r="Y4127" s="1" t="s">
        <v>14464</v>
      </c>
      <c r="Z4127" s="1" t="s">
        <v>8034</v>
      </c>
      <c r="AA4127" s="1" t="s">
        <v>973</v>
      </c>
      <c r="AB4127" s="1" t="s">
        <v>14463</v>
      </c>
      <c r="AC4127" s="1" t="s">
        <v>7320</v>
      </c>
      <c r="AD4127" s="1" t="s">
        <v>116</v>
      </c>
      <c r="AE4127" s="1" t="s">
        <v>117</v>
      </c>
      <c r="AF4127" s="9">
        <v>96950</v>
      </c>
      <c r="AG4127" s="1" t="s">
        <v>118</v>
      </c>
      <c r="AI4127" s="1">
        <v>16702332366</v>
      </c>
      <c r="AK4127" s="1" t="s">
        <v>14465</v>
      </c>
      <c r="BC4127" s="1" t="str">
        <f>"11-2022.00"</f>
        <v>11-2022.00</v>
      </c>
      <c r="BD4127" s="1" t="s">
        <v>1013</v>
      </c>
      <c r="BE4127" s="1" t="s">
        <v>14466</v>
      </c>
      <c r="BF4127" s="1" t="s">
        <v>1015</v>
      </c>
      <c r="BG4127" s="1">
        <v>1</v>
      </c>
      <c r="BI4127" s="2">
        <v>44470</v>
      </c>
      <c r="BJ4127" s="2">
        <v>44834</v>
      </c>
      <c r="BM4127" s="1">
        <v>40</v>
      </c>
      <c r="BN4127" s="1">
        <v>0</v>
      </c>
      <c r="BO4127" s="1">
        <v>8</v>
      </c>
      <c r="BP4127" s="1">
        <v>8</v>
      </c>
      <c r="BQ4127" s="1">
        <v>8</v>
      </c>
      <c r="BR4127" s="1">
        <v>8</v>
      </c>
      <c r="BS4127" s="1">
        <v>8</v>
      </c>
      <c r="BT4127" s="1">
        <v>0</v>
      </c>
      <c r="BU4127" s="1" t="str">
        <f>"8:00 AM"</f>
        <v>8:00 AM</v>
      </c>
      <c r="BV4127" s="1" t="str">
        <f>"5:00 PM"</f>
        <v>5:00 PM</v>
      </c>
      <c r="BW4127" s="1" t="s">
        <v>135</v>
      </c>
      <c r="BX4127" s="1">
        <v>0</v>
      </c>
      <c r="BY4127" s="1">
        <v>24</v>
      </c>
      <c r="BZ4127" s="1" t="s">
        <v>111</v>
      </c>
      <c r="CA4127" s="1">
        <v>3</v>
      </c>
      <c r="CB4127" s="1" t="s">
        <v>14467</v>
      </c>
      <c r="CC4127" s="1" t="s">
        <v>14463</v>
      </c>
      <c r="CD4127" s="1" t="s">
        <v>7320</v>
      </c>
      <c r="CE4127" s="1" t="s">
        <v>116</v>
      </c>
      <c r="CF4127" s="1" t="s">
        <v>117</v>
      </c>
      <c r="CG4127" s="1">
        <v>96950</v>
      </c>
      <c r="CH4127" s="3">
        <v>15.24</v>
      </c>
      <c r="CI4127" s="3">
        <v>15.24</v>
      </c>
      <c r="CJ4127" s="3">
        <v>22.86</v>
      </c>
      <c r="CK4127" s="3">
        <v>22.86</v>
      </c>
      <c r="CL4127" s="1" t="s">
        <v>137</v>
      </c>
      <c r="CM4127" s="1" t="s">
        <v>138</v>
      </c>
      <c r="CN4127" s="1" t="s">
        <v>139</v>
      </c>
      <c r="CP4127" s="1" t="s">
        <v>112</v>
      </c>
      <c r="CQ4127" s="1" t="s">
        <v>111</v>
      </c>
      <c r="CR4127" s="1" t="s">
        <v>112</v>
      </c>
      <c r="CS4127" s="1" t="s">
        <v>111</v>
      </c>
      <c r="CT4127" s="1" t="s">
        <v>138</v>
      </c>
      <c r="CU4127" s="1" t="s">
        <v>111</v>
      </c>
      <c r="CV4127" s="1" t="s">
        <v>138</v>
      </c>
      <c r="CW4127" s="1" t="s">
        <v>138</v>
      </c>
      <c r="CX4127" s="1">
        <v>16702332366</v>
      </c>
      <c r="CY4127" s="1" t="s">
        <v>14465</v>
      </c>
      <c r="CZ4127" s="1" t="s">
        <v>138</v>
      </c>
      <c r="DA4127" s="1" t="s">
        <v>111</v>
      </c>
      <c r="DB4127" s="1" t="s">
        <v>112</v>
      </c>
    </row>
    <row r="4128" spans="1:111" ht="15.6" customHeight="1" x14ac:dyDescent="0.25">
      <c r="A4128" s="1" t="s">
        <v>14468</v>
      </c>
      <c r="B4128" s="1" t="s">
        <v>142</v>
      </c>
      <c r="C4128" s="2">
        <v>44342.885207175925</v>
      </c>
      <c r="D4128" s="2">
        <v>44369</v>
      </c>
      <c r="E4128" s="1" t="s">
        <v>110</v>
      </c>
      <c r="F4128" s="2">
        <v>44468.833333333336</v>
      </c>
      <c r="G4128" s="1" t="s">
        <v>112</v>
      </c>
      <c r="H4128" s="1" t="s">
        <v>112</v>
      </c>
      <c r="I4128" s="1" t="s">
        <v>112</v>
      </c>
      <c r="J4128" s="1" t="s">
        <v>8229</v>
      </c>
      <c r="L4128" s="1" t="s">
        <v>8230</v>
      </c>
      <c r="N4128" s="1" t="s">
        <v>116</v>
      </c>
      <c r="O4128" s="1" t="s">
        <v>117</v>
      </c>
      <c r="P4128" s="9">
        <v>96950</v>
      </c>
      <c r="Q4128" s="1" t="s">
        <v>118</v>
      </c>
      <c r="S4128" s="1">
        <v>16702345518</v>
      </c>
      <c r="U4128" s="1">
        <v>42345</v>
      </c>
      <c r="V4128" s="1" t="s">
        <v>119</v>
      </c>
      <c r="X4128" s="1" t="s">
        <v>686</v>
      </c>
      <c r="Y4128" s="1" t="s">
        <v>14469</v>
      </c>
      <c r="Z4128" s="1" t="s">
        <v>8232</v>
      </c>
      <c r="AA4128" s="1" t="s">
        <v>461</v>
      </c>
      <c r="AB4128" s="1" t="s">
        <v>8230</v>
      </c>
      <c r="AD4128" s="1" t="s">
        <v>116</v>
      </c>
      <c r="AE4128" s="1" t="s">
        <v>117</v>
      </c>
      <c r="AF4128" s="9">
        <v>96950</v>
      </c>
      <c r="AG4128" s="1" t="s">
        <v>118</v>
      </c>
      <c r="AI4128" s="1">
        <v>16702345518</v>
      </c>
      <c r="AK4128" s="1" t="s">
        <v>14470</v>
      </c>
      <c r="AL4128" s="1" t="s">
        <v>653</v>
      </c>
      <c r="AM4128" s="1" t="s">
        <v>6215</v>
      </c>
      <c r="AN4128" s="1" t="s">
        <v>5895</v>
      </c>
      <c r="AO4128" s="1" t="s">
        <v>972</v>
      </c>
      <c r="AP4128" s="1" t="s">
        <v>14471</v>
      </c>
      <c r="AR4128" s="1" t="s">
        <v>6219</v>
      </c>
      <c r="AS4128" s="1" t="s">
        <v>691</v>
      </c>
      <c r="AT4128" s="9">
        <v>96910</v>
      </c>
      <c r="AU4128" s="1" t="s">
        <v>118</v>
      </c>
      <c r="AW4128" s="1">
        <v>16714779084</v>
      </c>
      <c r="AY4128" s="1" t="s">
        <v>6220</v>
      </c>
      <c r="AZ4128" s="1" t="s">
        <v>6221</v>
      </c>
      <c r="BA4128" s="1" t="s">
        <v>691</v>
      </c>
      <c r="BB4128" s="1" t="s">
        <v>6222</v>
      </c>
      <c r="BC4128" s="1" t="str">
        <f>"49-9062.00"</f>
        <v>49-9062.00</v>
      </c>
      <c r="BD4128" s="1" t="s">
        <v>5549</v>
      </c>
      <c r="BE4128" s="1" t="s">
        <v>14472</v>
      </c>
      <c r="BF4128" s="1" t="s">
        <v>8687</v>
      </c>
      <c r="BG4128" s="1">
        <v>1</v>
      </c>
      <c r="BI4128" s="2">
        <v>44470</v>
      </c>
      <c r="BJ4128" s="2">
        <v>44834</v>
      </c>
      <c r="BM4128" s="1">
        <v>40</v>
      </c>
      <c r="BN4128" s="1">
        <v>0</v>
      </c>
      <c r="BO4128" s="1">
        <v>8</v>
      </c>
      <c r="BP4128" s="1">
        <v>8</v>
      </c>
      <c r="BQ4128" s="1">
        <v>8</v>
      </c>
      <c r="BR4128" s="1">
        <v>8</v>
      </c>
      <c r="BS4128" s="1">
        <v>8</v>
      </c>
      <c r="BT4128" s="1">
        <v>0</v>
      </c>
      <c r="BU4128" s="1" t="str">
        <f>"8:00 AM"</f>
        <v>8:00 AM</v>
      </c>
      <c r="BV4128" s="1" t="str">
        <f>"5:00 PM"</f>
        <v>5:00 PM</v>
      </c>
      <c r="BW4128" s="1" t="s">
        <v>135</v>
      </c>
      <c r="BX4128" s="1">
        <v>0</v>
      </c>
      <c r="BY4128" s="1">
        <v>12</v>
      </c>
      <c r="BZ4128" s="1" t="s">
        <v>112</v>
      </c>
      <c r="CB4128" s="1" t="s">
        <v>733</v>
      </c>
      <c r="CC4128" s="1" t="s">
        <v>8229</v>
      </c>
      <c r="CD4128" s="1" t="s">
        <v>8230</v>
      </c>
      <c r="CE4128" s="1" t="s">
        <v>116</v>
      </c>
      <c r="CF4128" s="1" t="s">
        <v>117</v>
      </c>
      <c r="CG4128" s="1">
        <v>96950</v>
      </c>
      <c r="CH4128" s="3">
        <v>17.84</v>
      </c>
      <c r="CI4128" s="3">
        <v>17.84</v>
      </c>
      <c r="CJ4128" s="3">
        <v>26.76</v>
      </c>
      <c r="CK4128" s="3">
        <v>26.76</v>
      </c>
      <c r="CL4128" s="1" t="s">
        <v>137</v>
      </c>
      <c r="CM4128" s="1" t="s">
        <v>138</v>
      </c>
      <c r="CN4128" s="1" t="s">
        <v>139</v>
      </c>
      <c r="CP4128" s="1" t="s">
        <v>112</v>
      </c>
      <c r="CQ4128" s="1" t="s">
        <v>111</v>
      </c>
      <c r="CR4128" s="1" t="s">
        <v>112</v>
      </c>
      <c r="CS4128" s="1" t="s">
        <v>111</v>
      </c>
      <c r="CT4128" s="1" t="s">
        <v>138</v>
      </c>
      <c r="CU4128" s="1" t="s">
        <v>111</v>
      </c>
      <c r="CV4128" s="1" t="s">
        <v>138</v>
      </c>
      <c r="CW4128" s="1" t="s">
        <v>14473</v>
      </c>
      <c r="CX4128" s="1">
        <v>16702345518</v>
      </c>
      <c r="CY4128" s="1" t="s">
        <v>14474</v>
      </c>
      <c r="CZ4128" s="1" t="s">
        <v>138</v>
      </c>
      <c r="DA4128" s="1" t="s">
        <v>111</v>
      </c>
      <c r="DB4128" s="1" t="s">
        <v>112</v>
      </c>
    </row>
    <row r="4129" spans="1:111" ht="15.6" customHeight="1" x14ac:dyDescent="0.25">
      <c r="A4129" s="1" t="s">
        <v>14492</v>
      </c>
      <c r="B4129" s="1" t="s">
        <v>142</v>
      </c>
      <c r="C4129" s="2">
        <v>44354.163302546294</v>
      </c>
      <c r="D4129" s="2">
        <v>44402</v>
      </c>
      <c r="E4129" s="1" t="s">
        <v>110</v>
      </c>
      <c r="F4129" s="2">
        <v>44468.833333333336</v>
      </c>
      <c r="G4129" s="1" t="s">
        <v>112</v>
      </c>
      <c r="H4129" s="1" t="s">
        <v>112</v>
      </c>
      <c r="I4129" s="1" t="s">
        <v>112</v>
      </c>
      <c r="J4129" s="1" t="s">
        <v>3359</v>
      </c>
      <c r="K4129" s="1" t="s">
        <v>3360</v>
      </c>
      <c r="L4129" s="1" t="s">
        <v>3361</v>
      </c>
      <c r="N4129" s="1" t="s">
        <v>167</v>
      </c>
      <c r="O4129" s="1" t="s">
        <v>117</v>
      </c>
      <c r="P4129" s="9">
        <v>96950</v>
      </c>
      <c r="Q4129" s="1" t="s">
        <v>118</v>
      </c>
      <c r="S4129" s="1">
        <v>16702345900</v>
      </c>
      <c r="T4129" s="1">
        <v>563</v>
      </c>
      <c r="U4129" s="1">
        <v>721110</v>
      </c>
      <c r="V4129" s="1" t="s">
        <v>119</v>
      </c>
      <c r="X4129" s="1" t="s">
        <v>3362</v>
      </c>
      <c r="Y4129" s="1" t="s">
        <v>3363</v>
      </c>
      <c r="AA4129" s="1" t="s">
        <v>3235</v>
      </c>
      <c r="AB4129" s="1" t="s">
        <v>3361</v>
      </c>
      <c r="AD4129" s="1" t="s">
        <v>167</v>
      </c>
      <c r="AE4129" s="1" t="s">
        <v>117</v>
      </c>
      <c r="AF4129" s="9">
        <v>96950</v>
      </c>
      <c r="AG4129" s="1" t="s">
        <v>118</v>
      </c>
      <c r="AI4129" s="1">
        <v>16702345900</v>
      </c>
      <c r="AJ4129" s="1">
        <v>563</v>
      </c>
      <c r="AK4129" s="1" t="s">
        <v>3364</v>
      </c>
      <c r="BC4129" s="1" t="str">
        <f>"35-9021.00"</f>
        <v>35-9021.00</v>
      </c>
      <c r="BD4129" s="1" t="s">
        <v>1160</v>
      </c>
      <c r="BE4129" s="1" t="s">
        <v>7456</v>
      </c>
      <c r="BF4129" s="1" t="s">
        <v>7457</v>
      </c>
      <c r="BG4129" s="1">
        <v>1</v>
      </c>
      <c r="BI4129" s="2">
        <v>44470</v>
      </c>
      <c r="BJ4129" s="2">
        <v>44834</v>
      </c>
      <c r="BM4129" s="1">
        <v>40</v>
      </c>
      <c r="BN4129" s="1">
        <v>7</v>
      </c>
      <c r="BO4129" s="1">
        <v>7</v>
      </c>
      <c r="BP4129" s="1">
        <v>6</v>
      </c>
      <c r="BQ4129" s="1">
        <v>6</v>
      </c>
      <c r="BR4129" s="1">
        <v>0</v>
      </c>
      <c r="BS4129" s="1">
        <v>7</v>
      </c>
      <c r="BT4129" s="1">
        <v>7</v>
      </c>
      <c r="BU4129" s="1" t="str">
        <f>"3:30 PM"</f>
        <v>3:30 PM</v>
      </c>
      <c r="BV4129" s="1" t="str">
        <f>"10:30 PM"</f>
        <v>10:30 PM</v>
      </c>
      <c r="BW4129" s="1" t="s">
        <v>135</v>
      </c>
      <c r="BX4129" s="1">
        <v>0</v>
      </c>
      <c r="BY4129" s="1">
        <v>0</v>
      </c>
      <c r="BZ4129" s="1" t="s">
        <v>112</v>
      </c>
      <c r="CB4129" s="1" t="s">
        <v>3367</v>
      </c>
      <c r="CC4129" s="1" t="s">
        <v>3368</v>
      </c>
      <c r="CE4129" s="1" t="s">
        <v>167</v>
      </c>
      <c r="CF4129" s="1" t="s">
        <v>117</v>
      </c>
      <c r="CG4129" s="1">
        <v>96950</v>
      </c>
      <c r="CH4129" s="3">
        <v>7.76</v>
      </c>
      <c r="CI4129" s="3">
        <v>7.76</v>
      </c>
      <c r="CJ4129" s="3">
        <v>11.64</v>
      </c>
      <c r="CK4129" s="3">
        <v>11.64</v>
      </c>
      <c r="CL4129" s="1" t="s">
        <v>137</v>
      </c>
      <c r="CN4129" s="1" t="s">
        <v>139</v>
      </c>
      <c r="CP4129" s="1" t="s">
        <v>112</v>
      </c>
      <c r="CQ4129" s="1" t="s">
        <v>111</v>
      </c>
      <c r="CR4129" s="1" t="s">
        <v>112</v>
      </c>
      <c r="CS4129" s="1" t="s">
        <v>111</v>
      </c>
      <c r="CT4129" s="1" t="s">
        <v>138</v>
      </c>
      <c r="CU4129" s="1" t="s">
        <v>111</v>
      </c>
      <c r="CV4129" s="1" t="s">
        <v>138</v>
      </c>
      <c r="CW4129" s="1" t="s">
        <v>3369</v>
      </c>
      <c r="CX4129" s="1">
        <v>16702345900</v>
      </c>
      <c r="CY4129" s="1" t="s">
        <v>3364</v>
      </c>
      <c r="CZ4129" s="1" t="s">
        <v>138</v>
      </c>
      <c r="DA4129" s="1" t="s">
        <v>111</v>
      </c>
      <c r="DB4129" s="1" t="s">
        <v>112</v>
      </c>
    </row>
    <row r="4130" spans="1:111" ht="15.6" customHeight="1" x14ac:dyDescent="0.25">
      <c r="A4130" s="1" t="s">
        <v>14501</v>
      </c>
      <c r="B4130" s="1" t="s">
        <v>142</v>
      </c>
      <c r="C4130" s="2">
        <v>44365.143141203705</v>
      </c>
      <c r="D4130" s="2">
        <v>44384</v>
      </c>
      <c r="E4130" s="1" t="s">
        <v>110</v>
      </c>
      <c r="F4130" s="2">
        <v>44468.833333333336</v>
      </c>
      <c r="G4130" s="1" t="s">
        <v>111</v>
      </c>
      <c r="H4130" s="1" t="s">
        <v>112</v>
      </c>
      <c r="I4130" s="1" t="s">
        <v>112</v>
      </c>
      <c r="J4130" s="1" t="s">
        <v>8391</v>
      </c>
      <c r="K4130" s="1" t="s">
        <v>8392</v>
      </c>
      <c r="L4130" s="1" t="s">
        <v>8393</v>
      </c>
      <c r="N4130" s="1" t="s">
        <v>116</v>
      </c>
      <c r="O4130" s="1" t="s">
        <v>117</v>
      </c>
      <c r="P4130" s="9">
        <v>96950</v>
      </c>
      <c r="Q4130" s="1" t="s">
        <v>118</v>
      </c>
      <c r="S4130" s="1">
        <v>16702345155</v>
      </c>
      <c r="U4130" s="1">
        <v>53242</v>
      </c>
      <c r="V4130" s="1" t="s">
        <v>119</v>
      </c>
      <c r="X4130" s="1" t="s">
        <v>8394</v>
      </c>
      <c r="Y4130" s="1" t="s">
        <v>7047</v>
      </c>
      <c r="AA4130" s="1" t="s">
        <v>3886</v>
      </c>
      <c r="AB4130" s="1" t="s">
        <v>8393</v>
      </c>
      <c r="AD4130" s="1" t="s">
        <v>116</v>
      </c>
      <c r="AE4130" s="1" t="s">
        <v>117</v>
      </c>
      <c r="AF4130" s="9">
        <v>96950</v>
      </c>
      <c r="AG4130" s="1" t="s">
        <v>118</v>
      </c>
      <c r="AI4130" s="1">
        <v>16702345155</v>
      </c>
      <c r="AK4130" s="1" t="s">
        <v>8395</v>
      </c>
      <c r="BC4130" s="1" t="str">
        <f>"49-2011.00"</f>
        <v>49-2011.00</v>
      </c>
      <c r="BD4130" s="1" t="s">
        <v>14502</v>
      </c>
      <c r="BE4130" s="1" t="s">
        <v>14503</v>
      </c>
      <c r="BF4130" s="1" t="s">
        <v>14504</v>
      </c>
      <c r="BG4130" s="1">
        <v>1</v>
      </c>
      <c r="BI4130" s="2">
        <v>44470</v>
      </c>
      <c r="BJ4130" s="2">
        <v>45565</v>
      </c>
      <c r="BM4130" s="1">
        <v>35</v>
      </c>
      <c r="BN4130" s="1">
        <v>0</v>
      </c>
      <c r="BO4130" s="1">
        <v>7</v>
      </c>
      <c r="BP4130" s="1">
        <v>7</v>
      </c>
      <c r="BQ4130" s="1">
        <v>7</v>
      </c>
      <c r="BR4130" s="1">
        <v>7</v>
      </c>
      <c r="BS4130" s="1">
        <v>7</v>
      </c>
      <c r="BT4130" s="1">
        <v>0</v>
      </c>
      <c r="BU4130" s="1" t="str">
        <f>"8:00 AM"</f>
        <v>8:00 AM</v>
      </c>
      <c r="BV4130" s="1" t="str">
        <f>"4:00 PM"</f>
        <v>4:00 PM</v>
      </c>
      <c r="BW4130" s="1" t="s">
        <v>392</v>
      </c>
      <c r="BX4130" s="1">
        <v>0</v>
      </c>
      <c r="BY4130" s="1">
        <v>24</v>
      </c>
      <c r="BZ4130" s="1" t="s">
        <v>112</v>
      </c>
      <c r="CB4130" s="1" t="s">
        <v>14505</v>
      </c>
      <c r="CC4130" s="1" t="s">
        <v>8399</v>
      </c>
      <c r="CD4130" s="1" t="s">
        <v>818</v>
      </c>
      <c r="CE4130" s="1" t="s">
        <v>167</v>
      </c>
      <c r="CF4130" s="1" t="s">
        <v>117</v>
      </c>
      <c r="CG4130" s="1">
        <v>96950</v>
      </c>
      <c r="CH4130" s="3">
        <v>14.63</v>
      </c>
      <c r="CI4130" s="3">
        <v>15</v>
      </c>
      <c r="CJ4130" s="3">
        <v>21.94</v>
      </c>
      <c r="CK4130" s="3">
        <v>22.5</v>
      </c>
      <c r="CL4130" s="1" t="s">
        <v>137</v>
      </c>
      <c r="CN4130" s="1" t="s">
        <v>139</v>
      </c>
      <c r="CP4130" s="1" t="s">
        <v>112</v>
      </c>
      <c r="CQ4130" s="1" t="s">
        <v>111</v>
      </c>
      <c r="CR4130" s="1" t="s">
        <v>112</v>
      </c>
      <c r="CS4130" s="1" t="s">
        <v>111</v>
      </c>
      <c r="CT4130" s="1" t="s">
        <v>138</v>
      </c>
      <c r="CU4130" s="1" t="s">
        <v>111</v>
      </c>
      <c r="CV4130" s="1" t="s">
        <v>138</v>
      </c>
      <c r="CW4130" s="1" t="s">
        <v>8400</v>
      </c>
      <c r="CX4130" s="1">
        <v>16702345155</v>
      </c>
      <c r="CY4130" s="1" t="s">
        <v>8395</v>
      </c>
      <c r="CZ4130" s="1" t="s">
        <v>8401</v>
      </c>
      <c r="DA4130" s="1" t="s">
        <v>111</v>
      </c>
      <c r="DB4130" s="1" t="s">
        <v>112</v>
      </c>
    </row>
    <row r="4131" spans="1:111" ht="15.6" customHeight="1" x14ac:dyDescent="0.25">
      <c r="A4131" s="1" t="s">
        <v>14666</v>
      </c>
      <c r="B4131" s="1" t="s">
        <v>142</v>
      </c>
      <c r="C4131" s="2">
        <v>44053.782499652778</v>
      </c>
      <c r="D4131" s="2">
        <v>44130</v>
      </c>
      <c r="E4131" s="1" t="s">
        <v>110</v>
      </c>
      <c r="F4131" s="2">
        <v>44100.833333333336</v>
      </c>
      <c r="G4131" s="1" t="s">
        <v>111</v>
      </c>
      <c r="H4131" s="1" t="s">
        <v>112</v>
      </c>
      <c r="I4131" s="1" t="s">
        <v>112</v>
      </c>
      <c r="J4131" s="1" t="s">
        <v>2552</v>
      </c>
      <c r="K4131" s="1" t="s">
        <v>2553</v>
      </c>
      <c r="L4131" s="1" t="s">
        <v>2561</v>
      </c>
      <c r="M4131" s="1" t="s">
        <v>14667</v>
      </c>
      <c r="N4131" s="1" t="s">
        <v>116</v>
      </c>
      <c r="O4131" s="1" t="s">
        <v>117</v>
      </c>
      <c r="P4131" s="9">
        <v>96950</v>
      </c>
      <c r="Q4131" s="1" t="s">
        <v>118</v>
      </c>
      <c r="S4131" s="1">
        <v>16702880407</v>
      </c>
      <c r="T4131" s="1">
        <v>233</v>
      </c>
      <c r="U4131" s="1">
        <v>212312</v>
      </c>
      <c r="V4131" s="1" t="s">
        <v>119</v>
      </c>
      <c r="X4131" s="1" t="s">
        <v>2556</v>
      </c>
      <c r="Y4131" s="1" t="s">
        <v>1544</v>
      </c>
      <c r="Z4131" s="1" t="s">
        <v>656</v>
      </c>
      <c r="AA4131" s="1" t="s">
        <v>373</v>
      </c>
      <c r="AB4131" s="1" t="s">
        <v>2561</v>
      </c>
      <c r="AC4131" s="1" t="s">
        <v>14667</v>
      </c>
      <c r="AD4131" s="1" t="s">
        <v>116</v>
      </c>
      <c r="AE4131" s="1" t="s">
        <v>117</v>
      </c>
      <c r="AF4131" s="9">
        <v>96950</v>
      </c>
      <c r="AG4131" s="1" t="s">
        <v>118</v>
      </c>
      <c r="AI4131" s="1">
        <v>16702880407</v>
      </c>
      <c r="AJ4131" s="1">
        <v>233</v>
      </c>
      <c r="AK4131" s="1" t="s">
        <v>279</v>
      </c>
      <c r="BC4131" s="1" t="str">
        <f>"51-4122.00"</f>
        <v>51-4122.00</v>
      </c>
      <c r="BD4131" s="1" t="s">
        <v>6410</v>
      </c>
      <c r="BE4131" s="1" t="s">
        <v>14668</v>
      </c>
      <c r="BF4131" s="1" t="s">
        <v>14669</v>
      </c>
      <c r="BG4131" s="1">
        <v>1</v>
      </c>
      <c r="BI4131" s="2">
        <v>44105</v>
      </c>
      <c r="BJ4131" s="2">
        <v>44469</v>
      </c>
      <c r="BM4131" s="1">
        <v>40</v>
      </c>
      <c r="BN4131" s="1">
        <v>0</v>
      </c>
      <c r="BO4131" s="1">
        <v>8</v>
      </c>
      <c r="BP4131" s="1">
        <v>8</v>
      </c>
      <c r="BQ4131" s="1">
        <v>8</v>
      </c>
      <c r="BR4131" s="1">
        <v>8</v>
      </c>
      <c r="BS4131" s="1">
        <v>8</v>
      </c>
      <c r="BT4131" s="1">
        <v>0</v>
      </c>
      <c r="BU4131" s="1" t="str">
        <f>"7:00 AM"</f>
        <v>7:00 AM</v>
      </c>
      <c r="BV4131" s="1" t="str">
        <f>"3:30 PM"</f>
        <v>3:30 PM</v>
      </c>
      <c r="BW4131" s="1" t="s">
        <v>135</v>
      </c>
      <c r="BX4131" s="1">
        <v>0</v>
      </c>
      <c r="BY4131" s="1">
        <v>12</v>
      </c>
      <c r="BZ4131" s="1" t="s">
        <v>112</v>
      </c>
      <c r="CA4131" s="1">
        <v>0</v>
      </c>
      <c r="CB4131" s="1" t="s">
        <v>14670</v>
      </c>
      <c r="CC4131" s="1" t="s">
        <v>2561</v>
      </c>
      <c r="CD4131" s="1" t="s">
        <v>2555</v>
      </c>
      <c r="CE4131" s="1" t="s">
        <v>116</v>
      </c>
      <c r="CF4131" s="1" t="s">
        <v>117</v>
      </c>
      <c r="CG4131" s="1">
        <v>96950</v>
      </c>
      <c r="CH4131" s="3">
        <v>13.74</v>
      </c>
      <c r="CI4131" s="3">
        <v>13.74</v>
      </c>
      <c r="CJ4131" s="3">
        <v>20.61</v>
      </c>
      <c r="CK4131" s="3">
        <v>20.61</v>
      </c>
      <c r="CL4131" s="1" t="s">
        <v>137</v>
      </c>
      <c r="CM4131" s="1" t="s">
        <v>138</v>
      </c>
      <c r="CN4131" s="1" t="s">
        <v>218</v>
      </c>
      <c r="CP4131" s="1" t="s">
        <v>112</v>
      </c>
      <c r="CQ4131" s="1" t="s">
        <v>111</v>
      </c>
      <c r="CR4131" s="1" t="s">
        <v>112</v>
      </c>
      <c r="CS4131" s="1" t="s">
        <v>111</v>
      </c>
      <c r="CT4131" s="1" t="s">
        <v>138</v>
      </c>
      <c r="CU4131" s="1" t="s">
        <v>111</v>
      </c>
      <c r="CV4131" s="1" t="s">
        <v>138</v>
      </c>
      <c r="CW4131" s="1" t="s">
        <v>14671</v>
      </c>
      <c r="CX4131" s="1">
        <v>16702880407</v>
      </c>
      <c r="CY4131" s="1" t="s">
        <v>279</v>
      </c>
      <c r="CZ4131" s="1" t="s">
        <v>2563</v>
      </c>
      <c r="DA4131" s="1" t="s">
        <v>111</v>
      </c>
      <c r="DB4131" s="1" t="s">
        <v>112</v>
      </c>
      <c r="DC4131" s="1" t="s">
        <v>1544</v>
      </c>
      <c r="DD4131" s="1" t="s">
        <v>2556</v>
      </c>
      <c r="DE4131" s="1" t="s">
        <v>4855</v>
      </c>
    </row>
    <row r="4132" spans="1:111" ht="15.6" customHeight="1" x14ac:dyDescent="0.25">
      <c r="A4132" s="1" t="s">
        <v>14675</v>
      </c>
      <c r="B4132" s="1" t="s">
        <v>142</v>
      </c>
      <c r="C4132" s="2">
        <v>44078.070093287039</v>
      </c>
      <c r="D4132" s="2">
        <v>44111</v>
      </c>
      <c r="E4132" s="1" t="s">
        <v>180</v>
      </c>
      <c r="G4132" s="1" t="s">
        <v>111</v>
      </c>
      <c r="H4132" s="1" t="s">
        <v>112</v>
      </c>
      <c r="I4132" s="1" t="s">
        <v>112</v>
      </c>
      <c r="J4132" s="1" t="s">
        <v>2984</v>
      </c>
      <c r="K4132" s="1" t="s">
        <v>2985</v>
      </c>
      <c r="L4132" s="1" t="s">
        <v>2986</v>
      </c>
      <c r="M4132" s="1" t="s">
        <v>7616</v>
      </c>
      <c r="N4132" s="1" t="s">
        <v>167</v>
      </c>
      <c r="O4132" s="1" t="s">
        <v>117</v>
      </c>
      <c r="P4132" s="9">
        <v>96950</v>
      </c>
      <c r="Q4132" s="1" t="s">
        <v>118</v>
      </c>
      <c r="R4132" s="1" t="s">
        <v>168</v>
      </c>
      <c r="S4132" s="1">
        <v>16702368888</v>
      </c>
      <c r="T4132" s="1">
        <v>8821</v>
      </c>
      <c r="U4132" s="1">
        <v>71391</v>
      </c>
      <c r="V4132" s="1" t="s">
        <v>119</v>
      </c>
      <c r="X4132" s="1" t="s">
        <v>2988</v>
      </c>
      <c r="Y4132" s="1" t="s">
        <v>2989</v>
      </c>
      <c r="Z4132" s="1" t="s">
        <v>112</v>
      </c>
      <c r="AA4132" s="1" t="s">
        <v>2990</v>
      </c>
      <c r="AB4132" s="1" t="s">
        <v>2986</v>
      </c>
      <c r="AC4132" s="1" t="s">
        <v>7616</v>
      </c>
      <c r="AD4132" s="1" t="s">
        <v>167</v>
      </c>
      <c r="AE4132" s="1" t="s">
        <v>117</v>
      </c>
      <c r="AF4132" s="9">
        <v>96950</v>
      </c>
      <c r="AG4132" s="1" t="s">
        <v>118</v>
      </c>
      <c r="AH4132" s="1" t="s">
        <v>168</v>
      </c>
      <c r="AI4132" s="1">
        <v>16702368888</v>
      </c>
      <c r="AJ4132" s="1">
        <v>8821</v>
      </c>
      <c r="AK4132" s="1" t="s">
        <v>2991</v>
      </c>
      <c r="BC4132" s="1" t="str">
        <f>"35-1012.00"</f>
        <v>35-1012.00</v>
      </c>
      <c r="BD4132" s="1" t="s">
        <v>1372</v>
      </c>
      <c r="BE4132" s="1" t="s">
        <v>12362</v>
      </c>
      <c r="BF4132" s="1" t="s">
        <v>8808</v>
      </c>
      <c r="BG4132" s="1">
        <v>1</v>
      </c>
      <c r="BI4132" s="2">
        <v>44197</v>
      </c>
      <c r="BJ4132" s="2">
        <v>45657</v>
      </c>
      <c r="BM4132" s="1">
        <v>35</v>
      </c>
      <c r="BN4132" s="1">
        <v>5</v>
      </c>
      <c r="BO4132" s="1">
        <v>5</v>
      </c>
      <c r="BP4132" s="1">
        <v>5</v>
      </c>
      <c r="BQ4132" s="1">
        <v>5</v>
      </c>
      <c r="BR4132" s="1">
        <v>5</v>
      </c>
      <c r="BS4132" s="1">
        <v>5</v>
      </c>
      <c r="BT4132" s="1">
        <v>5</v>
      </c>
      <c r="BU4132" s="1" t="str">
        <f>"6:00 AM"</f>
        <v>6:00 AM</v>
      </c>
      <c r="BV4132" s="1" t="str">
        <f>"11:00 AM"</f>
        <v>11:00 AM</v>
      </c>
      <c r="BW4132" s="1" t="s">
        <v>135</v>
      </c>
      <c r="BX4132" s="1">
        <v>0</v>
      </c>
      <c r="BY4132" s="1">
        <v>12</v>
      </c>
      <c r="BZ4132" s="1" t="s">
        <v>111</v>
      </c>
      <c r="CA4132" s="1">
        <v>11</v>
      </c>
      <c r="CB4132" s="1" t="s">
        <v>14676</v>
      </c>
      <c r="CC4132" s="1" t="s">
        <v>2986</v>
      </c>
      <c r="CD4132" s="1" t="s">
        <v>7616</v>
      </c>
      <c r="CE4132" s="1" t="s">
        <v>167</v>
      </c>
      <c r="CF4132" s="1" t="s">
        <v>117</v>
      </c>
      <c r="CG4132" s="1">
        <v>96950</v>
      </c>
      <c r="CH4132" s="3">
        <v>11.88</v>
      </c>
      <c r="CI4132" s="3">
        <v>11.88</v>
      </c>
      <c r="CJ4132" s="3">
        <v>17.82</v>
      </c>
      <c r="CK4132" s="3">
        <v>17.82</v>
      </c>
      <c r="CL4132" s="1" t="s">
        <v>137</v>
      </c>
      <c r="CM4132" s="1" t="s">
        <v>230</v>
      </c>
      <c r="CN4132" s="1" t="s">
        <v>139</v>
      </c>
      <c r="CP4132" s="1" t="s">
        <v>112</v>
      </c>
      <c r="CQ4132" s="1" t="s">
        <v>111</v>
      </c>
      <c r="CR4132" s="1" t="s">
        <v>112</v>
      </c>
      <c r="CS4132" s="1" t="s">
        <v>111</v>
      </c>
      <c r="CT4132" s="1" t="s">
        <v>138</v>
      </c>
      <c r="CU4132" s="1" t="s">
        <v>111</v>
      </c>
      <c r="CV4132" s="1" t="s">
        <v>111</v>
      </c>
      <c r="CW4132" s="1" t="s">
        <v>2995</v>
      </c>
      <c r="CX4132" s="1">
        <v>16702875514</v>
      </c>
      <c r="CY4132" s="1" t="s">
        <v>2991</v>
      </c>
      <c r="CZ4132" s="1" t="s">
        <v>380</v>
      </c>
      <c r="DA4132" s="1" t="s">
        <v>111</v>
      </c>
      <c r="DB4132" s="1" t="s">
        <v>112</v>
      </c>
      <c r="DC4132" s="1" t="s">
        <v>2988</v>
      </c>
      <c r="DD4132" s="1" t="s">
        <v>2989</v>
      </c>
      <c r="DF4132" s="1" t="s">
        <v>2984</v>
      </c>
      <c r="DG4132" s="1" t="s">
        <v>2991</v>
      </c>
    </row>
    <row r="4133" spans="1:111" ht="15.6" customHeight="1" x14ac:dyDescent="0.25">
      <c r="A4133" s="1" t="s">
        <v>14688</v>
      </c>
      <c r="B4133" s="1" t="s">
        <v>142</v>
      </c>
      <c r="C4133" s="2">
        <v>44147.070692476853</v>
      </c>
      <c r="D4133" s="2">
        <v>44154</v>
      </c>
      <c r="E4133" s="1" t="s">
        <v>180</v>
      </c>
      <c r="G4133" s="1" t="s">
        <v>112</v>
      </c>
      <c r="H4133" s="1" t="s">
        <v>112</v>
      </c>
      <c r="I4133" s="1" t="s">
        <v>112</v>
      </c>
      <c r="J4133" s="1" t="s">
        <v>5654</v>
      </c>
      <c r="K4133" s="1" t="s">
        <v>14689</v>
      </c>
      <c r="L4133" s="1" t="s">
        <v>5656</v>
      </c>
      <c r="N4133" s="1" t="s">
        <v>116</v>
      </c>
      <c r="O4133" s="1" t="s">
        <v>117</v>
      </c>
      <c r="P4133" s="9">
        <v>96950</v>
      </c>
      <c r="Q4133" s="1" t="s">
        <v>118</v>
      </c>
      <c r="S4133" s="1">
        <v>16702886108</v>
      </c>
      <c r="U4133" s="1">
        <v>23622</v>
      </c>
      <c r="V4133" s="1" t="s">
        <v>119</v>
      </c>
      <c r="X4133" s="1" t="s">
        <v>1010</v>
      </c>
      <c r="Y4133" s="1" t="s">
        <v>5657</v>
      </c>
      <c r="AA4133" s="1" t="s">
        <v>245</v>
      </c>
      <c r="AB4133" s="1" t="s">
        <v>5656</v>
      </c>
      <c r="AD4133" s="1" t="s">
        <v>116</v>
      </c>
      <c r="AE4133" s="1" t="s">
        <v>117</v>
      </c>
      <c r="AF4133" s="9">
        <v>96950</v>
      </c>
      <c r="AG4133" s="1" t="s">
        <v>118</v>
      </c>
      <c r="AI4133" s="1">
        <v>16702886108</v>
      </c>
      <c r="AK4133" s="1" t="s">
        <v>5659</v>
      </c>
      <c r="BC4133" s="1" t="str">
        <f>"17-3022.00"</f>
        <v>17-3022.00</v>
      </c>
      <c r="BD4133" s="1" t="s">
        <v>602</v>
      </c>
      <c r="BE4133" s="1" t="s">
        <v>14690</v>
      </c>
      <c r="BF4133" s="1" t="s">
        <v>3405</v>
      </c>
      <c r="BG4133" s="1">
        <v>2</v>
      </c>
      <c r="BI4133" s="2">
        <v>44147</v>
      </c>
      <c r="BJ4133" s="2">
        <v>44469</v>
      </c>
      <c r="BM4133" s="1">
        <v>40</v>
      </c>
      <c r="BN4133" s="1">
        <v>0</v>
      </c>
      <c r="BO4133" s="1">
        <v>8</v>
      </c>
      <c r="BP4133" s="1">
        <v>8</v>
      </c>
      <c r="BQ4133" s="1">
        <v>8</v>
      </c>
      <c r="BR4133" s="1">
        <v>8</v>
      </c>
      <c r="BS4133" s="1">
        <v>8</v>
      </c>
      <c r="BT4133" s="1">
        <v>0</v>
      </c>
      <c r="BU4133" s="1" t="str">
        <f>"8:00 AM"</f>
        <v>8:00 AM</v>
      </c>
      <c r="BV4133" s="1" t="str">
        <f>"5:00 PM"</f>
        <v>5:00 PM</v>
      </c>
      <c r="BW4133" s="1" t="s">
        <v>193</v>
      </c>
      <c r="BX4133" s="1">
        <v>0</v>
      </c>
      <c r="BY4133" s="1">
        <v>24</v>
      </c>
      <c r="BZ4133" s="1" t="s">
        <v>112</v>
      </c>
      <c r="CA4133" s="1">
        <v>0</v>
      </c>
      <c r="CB4133" s="1" t="s">
        <v>14691</v>
      </c>
      <c r="CC4133" s="1" t="s">
        <v>14692</v>
      </c>
      <c r="CE4133" s="1" t="s">
        <v>116</v>
      </c>
      <c r="CF4133" s="1" t="s">
        <v>117</v>
      </c>
      <c r="CG4133" s="1">
        <v>96950</v>
      </c>
      <c r="CH4133" s="3">
        <v>17.25</v>
      </c>
      <c r="CI4133" s="3">
        <v>17.25</v>
      </c>
      <c r="CJ4133" s="3">
        <v>25.88</v>
      </c>
      <c r="CK4133" s="3">
        <v>25.88</v>
      </c>
      <c r="CL4133" s="1" t="s">
        <v>137</v>
      </c>
      <c r="CM4133" s="1" t="s">
        <v>168</v>
      </c>
      <c r="CN4133" s="1" t="s">
        <v>139</v>
      </c>
      <c r="CP4133" s="1" t="s">
        <v>112</v>
      </c>
      <c r="CQ4133" s="1" t="s">
        <v>111</v>
      </c>
      <c r="CR4133" s="1" t="s">
        <v>111</v>
      </c>
      <c r="CS4133" s="1" t="s">
        <v>111</v>
      </c>
      <c r="CT4133" s="1" t="s">
        <v>138</v>
      </c>
      <c r="CU4133" s="1" t="s">
        <v>111</v>
      </c>
      <c r="CV4133" s="1" t="s">
        <v>111</v>
      </c>
      <c r="CW4133" s="1" t="s">
        <v>14693</v>
      </c>
      <c r="CX4133" s="1">
        <v>16702886108</v>
      </c>
      <c r="CY4133" s="1" t="s">
        <v>5659</v>
      </c>
      <c r="CZ4133" s="1" t="s">
        <v>138</v>
      </c>
      <c r="DA4133" s="1" t="s">
        <v>111</v>
      </c>
      <c r="DB4133" s="1" t="s">
        <v>112</v>
      </c>
      <c r="DC4133" s="1" t="s">
        <v>1010</v>
      </c>
      <c r="DD4133" s="1" t="s">
        <v>5657</v>
      </c>
      <c r="DF4133" s="1" t="s">
        <v>12145</v>
      </c>
      <c r="DG4133" s="1" t="s">
        <v>5659</v>
      </c>
    </row>
    <row r="4134" spans="1:111" ht="15.6" customHeight="1" x14ac:dyDescent="0.25">
      <c r="A4134" s="1" t="s">
        <v>14716</v>
      </c>
      <c r="B4134" s="1" t="s">
        <v>142</v>
      </c>
      <c r="C4134" s="2">
        <v>44158.959816203707</v>
      </c>
      <c r="D4134" s="2">
        <v>44210</v>
      </c>
      <c r="E4134" s="1" t="s">
        <v>180</v>
      </c>
      <c r="G4134" s="1" t="s">
        <v>111</v>
      </c>
      <c r="H4134" s="1" t="s">
        <v>112</v>
      </c>
      <c r="I4134" s="1" t="s">
        <v>112</v>
      </c>
      <c r="J4134" s="1" t="s">
        <v>4335</v>
      </c>
      <c r="K4134" s="1" t="s">
        <v>10119</v>
      </c>
      <c r="L4134" s="1" t="s">
        <v>4392</v>
      </c>
      <c r="M4134" s="1" t="s">
        <v>10120</v>
      </c>
      <c r="N4134" s="1" t="s">
        <v>116</v>
      </c>
      <c r="O4134" s="1" t="s">
        <v>117</v>
      </c>
      <c r="P4134" s="9">
        <v>96950</v>
      </c>
      <c r="Q4134" s="1" t="s">
        <v>118</v>
      </c>
      <c r="R4134" s="1" t="s">
        <v>719</v>
      </c>
      <c r="S4134" s="1">
        <v>16702350823</v>
      </c>
      <c r="U4134" s="1">
        <v>236116</v>
      </c>
      <c r="V4134" s="1" t="s">
        <v>119</v>
      </c>
      <c r="X4134" s="1" t="s">
        <v>4339</v>
      </c>
      <c r="Y4134" s="1" t="s">
        <v>4340</v>
      </c>
      <c r="Z4134" s="1" t="s">
        <v>10121</v>
      </c>
      <c r="AA4134" s="1" t="s">
        <v>387</v>
      </c>
      <c r="AB4134" s="1" t="s">
        <v>4392</v>
      </c>
      <c r="AC4134" s="1" t="s">
        <v>10122</v>
      </c>
      <c r="AD4134" s="1" t="s">
        <v>116</v>
      </c>
      <c r="AE4134" s="1" t="s">
        <v>117</v>
      </c>
      <c r="AF4134" s="9">
        <v>96950</v>
      </c>
      <c r="AG4134" s="1" t="s">
        <v>118</v>
      </c>
      <c r="AH4134" s="1" t="s">
        <v>719</v>
      </c>
      <c r="AI4134" s="1">
        <v>16702350823</v>
      </c>
      <c r="AK4134" s="1" t="s">
        <v>4395</v>
      </c>
      <c r="BC4134" s="1" t="str">
        <f>"49-9071.00"</f>
        <v>49-9071.00</v>
      </c>
      <c r="BD4134" s="1" t="s">
        <v>214</v>
      </c>
      <c r="BE4134" s="1" t="s">
        <v>10123</v>
      </c>
      <c r="BF4134" s="1" t="s">
        <v>10124</v>
      </c>
      <c r="BG4134" s="1">
        <v>5</v>
      </c>
      <c r="BI4134" s="2">
        <v>44270</v>
      </c>
      <c r="BJ4134" s="2">
        <v>45365</v>
      </c>
      <c r="BM4134" s="1">
        <v>35</v>
      </c>
      <c r="BN4134" s="1">
        <v>0</v>
      </c>
      <c r="BO4134" s="1">
        <v>7</v>
      </c>
      <c r="BP4134" s="1">
        <v>7</v>
      </c>
      <c r="BQ4134" s="1">
        <v>7</v>
      </c>
      <c r="BR4134" s="1">
        <v>7</v>
      </c>
      <c r="BS4134" s="1">
        <v>7</v>
      </c>
      <c r="BT4134" s="1">
        <v>0</v>
      </c>
      <c r="BU4134" s="1" t="str">
        <f>"8:00 AM"</f>
        <v>8:00 AM</v>
      </c>
      <c r="BV4134" s="1" t="str">
        <f>"5:00 PM"</f>
        <v>5:00 PM</v>
      </c>
      <c r="BW4134" s="1" t="s">
        <v>135</v>
      </c>
      <c r="BX4134" s="1">
        <v>0</v>
      </c>
      <c r="BY4134" s="1">
        <v>12</v>
      </c>
      <c r="BZ4134" s="1" t="s">
        <v>112</v>
      </c>
      <c r="CA4134" s="1">
        <v>0</v>
      </c>
      <c r="CB4134" s="1" t="s">
        <v>719</v>
      </c>
      <c r="CC4134" s="1" t="s">
        <v>10120</v>
      </c>
      <c r="CE4134" s="1" t="s">
        <v>116</v>
      </c>
      <c r="CF4134" s="1" t="s">
        <v>117</v>
      </c>
      <c r="CG4134" s="1">
        <v>96950</v>
      </c>
      <c r="CH4134" s="3">
        <v>8.7100000000000009</v>
      </c>
      <c r="CI4134" s="3">
        <v>9</v>
      </c>
      <c r="CJ4134" s="3">
        <v>13.07</v>
      </c>
      <c r="CK4134" s="3">
        <v>13.5</v>
      </c>
      <c r="CL4134" s="1" t="s">
        <v>137</v>
      </c>
      <c r="CM4134" s="1" t="s">
        <v>719</v>
      </c>
      <c r="CN4134" s="1" t="s">
        <v>139</v>
      </c>
      <c r="CP4134" s="1" t="s">
        <v>112</v>
      </c>
      <c r="CQ4134" s="1" t="s">
        <v>111</v>
      </c>
      <c r="CR4134" s="1" t="s">
        <v>112</v>
      </c>
      <c r="CS4134" s="1" t="s">
        <v>111</v>
      </c>
      <c r="CT4134" s="1" t="s">
        <v>138</v>
      </c>
      <c r="CU4134" s="1" t="s">
        <v>111</v>
      </c>
      <c r="CV4134" s="1" t="s">
        <v>138</v>
      </c>
      <c r="CW4134" s="1" t="s">
        <v>719</v>
      </c>
      <c r="CX4134" s="1">
        <v>16702350823</v>
      </c>
      <c r="CY4134" s="1" t="s">
        <v>4345</v>
      </c>
      <c r="CZ4134" s="1" t="s">
        <v>716</v>
      </c>
      <c r="DA4134" s="1" t="s">
        <v>111</v>
      </c>
      <c r="DB4134" s="1" t="s">
        <v>112</v>
      </c>
    </row>
    <row r="4135" spans="1:111" ht="15.6" customHeight="1" x14ac:dyDescent="0.25">
      <c r="A4135" s="1" t="s">
        <v>14721</v>
      </c>
      <c r="B4135" s="1" t="s">
        <v>142</v>
      </c>
      <c r="C4135" s="2">
        <v>44148.81201076389</v>
      </c>
      <c r="D4135" s="2">
        <v>44168</v>
      </c>
      <c r="E4135" s="1" t="s">
        <v>180</v>
      </c>
      <c r="G4135" s="1" t="s">
        <v>112</v>
      </c>
      <c r="H4135" s="1" t="s">
        <v>112</v>
      </c>
      <c r="I4135" s="1" t="s">
        <v>112</v>
      </c>
      <c r="J4135" s="1" t="s">
        <v>11678</v>
      </c>
      <c r="K4135" s="1" t="s">
        <v>9279</v>
      </c>
      <c r="L4135" s="1" t="s">
        <v>5772</v>
      </c>
      <c r="N4135" s="1" t="s">
        <v>5773</v>
      </c>
      <c r="O4135" s="1" t="s">
        <v>117</v>
      </c>
      <c r="P4135" s="9">
        <v>96950</v>
      </c>
      <c r="Q4135" s="1" t="s">
        <v>118</v>
      </c>
      <c r="R4135" s="1" t="s">
        <v>116</v>
      </c>
      <c r="S4135" s="1">
        <v>16702353481</v>
      </c>
      <c r="U4135" s="1">
        <v>8111</v>
      </c>
      <c r="V4135" s="1" t="s">
        <v>119</v>
      </c>
      <c r="X4135" s="1" t="s">
        <v>3344</v>
      </c>
      <c r="Y4135" s="1" t="s">
        <v>3171</v>
      </c>
      <c r="Z4135" s="1" t="s">
        <v>3345</v>
      </c>
      <c r="AA4135" s="1" t="s">
        <v>373</v>
      </c>
      <c r="AB4135" s="1" t="s">
        <v>6174</v>
      </c>
      <c r="AD4135" s="1" t="s">
        <v>116</v>
      </c>
      <c r="AE4135" s="1" t="s">
        <v>117</v>
      </c>
      <c r="AF4135" s="9">
        <v>96950</v>
      </c>
      <c r="AG4135" s="1" t="s">
        <v>118</v>
      </c>
      <c r="AH4135" s="1" t="s">
        <v>116</v>
      </c>
      <c r="AI4135" s="1">
        <v>16702353481</v>
      </c>
      <c r="AK4135" s="1" t="s">
        <v>5775</v>
      </c>
      <c r="BC4135" s="1" t="str">
        <f>"49-9071.00"</f>
        <v>49-9071.00</v>
      </c>
      <c r="BD4135" s="1" t="s">
        <v>214</v>
      </c>
      <c r="BE4135" s="1" t="s">
        <v>11679</v>
      </c>
      <c r="BF4135" s="1" t="s">
        <v>4420</v>
      </c>
      <c r="BG4135" s="1">
        <v>2</v>
      </c>
      <c r="BI4135" s="2">
        <v>43922</v>
      </c>
      <c r="BJ4135" s="2">
        <v>44286</v>
      </c>
      <c r="BM4135" s="1">
        <v>35</v>
      </c>
      <c r="BN4135" s="1">
        <v>0</v>
      </c>
      <c r="BO4135" s="1">
        <v>7</v>
      </c>
      <c r="BP4135" s="1">
        <v>7</v>
      </c>
      <c r="BQ4135" s="1">
        <v>7</v>
      </c>
      <c r="BR4135" s="1">
        <v>7</v>
      </c>
      <c r="BS4135" s="1">
        <v>7</v>
      </c>
      <c r="BT4135" s="1">
        <v>0</v>
      </c>
      <c r="BU4135" s="1" t="str">
        <f>"8:00 AM"</f>
        <v>8:00 AM</v>
      </c>
      <c r="BV4135" s="1" t="str">
        <f>"4:00 PM"</f>
        <v>4:00 PM</v>
      </c>
      <c r="BW4135" s="1" t="s">
        <v>230</v>
      </c>
      <c r="BX4135" s="1">
        <v>0</v>
      </c>
      <c r="BY4135" s="1">
        <v>12</v>
      </c>
      <c r="BZ4135" s="1" t="s">
        <v>112</v>
      </c>
      <c r="CA4135" s="1">
        <v>0</v>
      </c>
      <c r="CB4135" s="1" t="s">
        <v>11680</v>
      </c>
      <c r="CC4135" s="1" t="s">
        <v>5772</v>
      </c>
      <c r="CE4135" s="1" t="s">
        <v>5773</v>
      </c>
      <c r="CF4135" s="1" t="s">
        <v>117</v>
      </c>
      <c r="CG4135" s="1">
        <v>96950</v>
      </c>
      <c r="CH4135" s="3">
        <v>8.7100000000000009</v>
      </c>
      <c r="CI4135" s="3">
        <v>8.7100000000000009</v>
      </c>
      <c r="CJ4135" s="3">
        <v>13.07</v>
      </c>
      <c r="CK4135" s="3">
        <v>13.07</v>
      </c>
      <c r="CL4135" s="1" t="s">
        <v>137</v>
      </c>
      <c r="CM4135" s="1" t="s">
        <v>138</v>
      </c>
      <c r="CN4135" s="1" t="s">
        <v>139</v>
      </c>
      <c r="CP4135" s="1" t="s">
        <v>112</v>
      </c>
      <c r="CQ4135" s="1" t="s">
        <v>111</v>
      </c>
      <c r="CR4135" s="1" t="s">
        <v>112</v>
      </c>
      <c r="CS4135" s="1" t="s">
        <v>111</v>
      </c>
      <c r="CT4135" s="1" t="s">
        <v>138</v>
      </c>
      <c r="CU4135" s="1" t="s">
        <v>111</v>
      </c>
      <c r="CV4135" s="1" t="s">
        <v>111</v>
      </c>
      <c r="CW4135" s="1" t="s">
        <v>3349</v>
      </c>
      <c r="CX4135" s="1">
        <v>16702353481</v>
      </c>
      <c r="CY4135" s="1" t="s">
        <v>5775</v>
      </c>
      <c r="CZ4135" s="1" t="s">
        <v>138</v>
      </c>
      <c r="DA4135" s="1" t="s">
        <v>111</v>
      </c>
      <c r="DB4135" s="1" t="s">
        <v>112</v>
      </c>
      <c r="DC4135" s="1" t="s">
        <v>3350</v>
      </c>
      <c r="DD4135" s="1" t="s">
        <v>3351</v>
      </c>
      <c r="DE4135" s="1" t="s">
        <v>3352</v>
      </c>
      <c r="DF4135" s="1" t="s">
        <v>3353</v>
      </c>
      <c r="DG4135" s="1" t="s">
        <v>5775</v>
      </c>
    </row>
    <row r="4136" spans="1:111" ht="15.6" customHeight="1" x14ac:dyDescent="0.25">
      <c r="A4136" s="1" t="s">
        <v>14734</v>
      </c>
      <c r="B4136" s="1" t="s">
        <v>142</v>
      </c>
      <c r="C4136" s="2">
        <v>44057.068163194446</v>
      </c>
      <c r="D4136" s="2">
        <v>44144</v>
      </c>
      <c r="E4136" s="1" t="s">
        <v>110</v>
      </c>
      <c r="F4136" s="2">
        <v>44102.833333333336</v>
      </c>
      <c r="G4136" s="1" t="s">
        <v>112</v>
      </c>
      <c r="H4136" s="1" t="s">
        <v>112</v>
      </c>
      <c r="I4136" s="1" t="s">
        <v>112</v>
      </c>
      <c r="J4136" s="1" t="s">
        <v>14735</v>
      </c>
      <c r="K4136" s="1" t="s">
        <v>14736</v>
      </c>
      <c r="L4136" s="1" t="s">
        <v>14737</v>
      </c>
      <c r="M4136" s="1" t="s">
        <v>14738</v>
      </c>
      <c r="N4136" s="1" t="s">
        <v>167</v>
      </c>
      <c r="O4136" s="1" t="s">
        <v>117</v>
      </c>
      <c r="P4136" s="9">
        <v>96950</v>
      </c>
      <c r="Q4136" s="1" t="s">
        <v>118</v>
      </c>
      <c r="R4136" s="1" t="s">
        <v>138</v>
      </c>
      <c r="S4136" s="1">
        <v>16702334000</v>
      </c>
      <c r="U4136" s="1">
        <v>71394</v>
      </c>
      <c r="V4136" s="1" t="s">
        <v>119</v>
      </c>
      <c r="X4136" s="1" t="s">
        <v>14739</v>
      </c>
      <c r="Y4136" s="1" t="s">
        <v>14740</v>
      </c>
      <c r="AA4136" s="1" t="s">
        <v>528</v>
      </c>
      <c r="AB4136" s="1" t="s">
        <v>14737</v>
      </c>
      <c r="AC4136" s="1" t="s">
        <v>138</v>
      </c>
      <c r="AD4136" s="1" t="s">
        <v>167</v>
      </c>
      <c r="AE4136" s="1" t="s">
        <v>117</v>
      </c>
      <c r="AF4136" s="9">
        <v>96950</v>
      </c>
      <c r="AG4136" s="1" t="s">
        <v>118</v>
      </c>
      <c r="AH4136" s="1" t="s">
        <v>138</v>
      </c>
      <c r="AI4136" s="1">
        <v>16702334000</v>
      </c>
      <c r="AK4136" s="1" t="s">
        <v>14741</v>
      </c>
      <c r="BC4136" s="1" t="str">
        <f>"43-4051.00"</f>
        <v>43-4051.00</v>
      </c>
      <c r="BD4136" s="1" t="s">
        <v>2452</v>
      </c>
      <c r="BE4136" s="1" t="s">
        <v>14742</v>
      </c>
      <c r="BF4136" s="1" t="s">
        <v>10137</v>
      </c>
      <c r="BG4136" s="1">
        <v>1</v>
      </c>
      <c r="BI4136" s="2">
        <v>44105</v>
      </c>
      <c r="BJ4136" s="2">
        <v>44469</v>
      </c>
      <c r="BM4136" s="1">
        <v>35</v>
      </c>
      <c r="BN4136" s="1">
        <v>0</v>
      </c>
      <c r="BO4136" s="1">
        <v>6</v>
      </c>
      <c r="BP4136" s="1">
        <v>6</v>
      </c>
      <c r="BQ4136" s="1">
        <v>6</v>
      </c>
      <c r="BR4136" s="1">
        <v>6</v>
      </c>
      <c r="BS4136" s="1">
        <v>6</v>
      </c>
      <c r="BT4136" s="1">
        <v>5</v>
      </c>
      <c r="BU4136" s="1" t="str">
        <f>"4:45 AM"</f>
        <v>4:45 AM</v>
      </c>
      <c r="BV4136" s="1" t="str">
        <f>"10:30 PM"</f>
        <v>10:30 PM</v>
      </c>
      <c r="BW4136" s="1" t="s">
        <v>230</v>
      </c>
      <c r="BX4136" s="1">
        <v>0</v>
      </c>
      <c r="BY4136" s="1">
        <v>6</v>
      </c>
      <c r="BZ4136" s="1" t="s">
        <v>112</v>
      </c>
      <c r="CA4136" s="1">
        <v>0</v>
      </c>
      <c r="CB4136" s="4" t="s">
        <v>14743</v>
      </c>
      <c r="CC4136" s="1" t="s">
        <v>14738</v>
      </c>
      <c r="CD4136" s="1" t="s">
        <v>138</v>
      </c>
      <c r="CE4136" s="1" t="s">
        <v>167</v>
      </c>
      <c r="CF4136" s="1" t="s">
        <v>117</v>
      </c>
      <c r="CG4136" s="1">
        <v>96950</v>
      </c>
      <c r="CH4136" s="3">
        <v>9.26</v>
      </c>
      <c r="CI4136" s="3">
        <v>9.3000000000000007</v>
      </c>
      <c r="CJ4136" s="3">
        <v>13.89</v>
      </c>
      <c r="CK4136" s="3">
        <v>13.95</v>
      </c>
      <c r="CL4136" s="1" t="s">
        <v>137</v>
      </c>
      <c r="CN4136" s="1" t="s">
        <v>139</v>
      </c>
      <c r="CP4136" s="1" t="s">
        <v>112</v>
      </c>
      <c r="CQ4136" s="1" t="s">
        <v>111</v>
      </c>
      <c r="CR4136" s="1" t="s">
        <v>112</v>
      </c>
      <c r="CS4136" s="1" t="s">
        <v>111</v>
      </c>
      <c r="CT4136" s="1" t="s">
        <v>138</v>
      </c>
      <c r="CU4136" s="1" t="s">
        <v>111</v>
      </c>
      <c r="CV4136" s="1" t="s">
        <v>138</v>
      </c>
      <c r="CW4136" s="1" t="s">
        <v>14744</v>
      </c>
      <c r="CX4136" s="1">
        <v>16702334000</v>
      </c>
      <c r="CY4136" s="1" t="s">
        <v>14745</v>
      </c>
      <c r="CZ4136" s="1" t="s">
        <v>138</v>
      </c>
      <c r="DA4136" s="1" t="s">
        <v>111</v>
      </c>
      <c r="DB4136" s="1" t="s">
        <v>112</v>
      </c>
    </row>
    <row r="4137" spans="1:111" ht="15.6" customHeight="1" x14ac:dyDescent="0.25">
      <c r="A4137" s="1" t="s">
        <v>14805</v>
      </c>
      <c r="B4137" s="1" t="s">
        <v>142</v>
      </c>
      <c r="C4137" s="2">
        <v>44180.753201504631</v>
      </c>
      <c r="D4137" s="2">
        <v>44192</v>
      </c>
      <c r="E4137" s="1" t="s">
        <v>110</v>
      </c>
      <c r="F4137" s="2">
        <v>44332.833333333336</v>
      </c>
      <c r="G4137" s="1" t="s">
        <v>112</v>
      </c>
      <c r="H4137" s="1" t="s">
        <v>112</v>
      </c>
      <c r="I4137" s="1" t="s">
        <v>112</v>
      </c>
      <c r="J4137" s="1" t="s">
        <v>3474</v>
      </c>
      <c r="K4137" s="1" t="s">
        <v>138</v>
      </c>
      <c r="L4137" s="1" t="s">
        <v>3476</v>
      </c>
      <c r="M4137" s="1" t="s">
        <v>3477</v>
      </c>
      <c r="N4137" s="1" t="s">
        <v>167</v>
      </c>
      <c r="O4137" s="1" t="s">
        <v>117</v>
      </c>
      <c r="P4137" s="9">
        <v>96950</v>
      </c>
      <c r="Q4137" s="1" t="s">
        <v>118</v>
      </c>
      <c r="R4137" s="1" t="s">
        <v>138</v>
      </c>
      <c r="S4137" s="1">
        <v>16702368202</v>
      </c>
      <c r="T4137" s="1">
        <v>3554</v>
      </c>
      <c r="U4137" s="1">
        <v>62211</v>
      </c>
      <c r="V4137" s="1" t="s">
        <v>119</v>
      </c>
      <c r="X4137" s="1" t="s">
        <v>3478</v>
      </c>
      <c r="Y4137" s="1" t="s">
        <v>3479</v>
      </c>
      <c r="Z4137" s="1" t="s">
        <v>1701</v>
      </c>
      <c r="AA4137" s="1" t="s">
        <v>3480</v>
      </c>
      <c r="AB4137" s="1" t="s">
        <v>3476</v>
      </c>
      <c r="AC4137" s="1" t="s">
        <v>3477</v>
      </c>
      <c r="AD4137" s="1" t="s">
        <v>167</v>
      </c>
      <c r="AE4137" s="1" t="s">
        <v>117</v>
      </c>
      <c r="AF4137" s="9">
        <v>96950</v>
      </c>
      <c r="AG4137" s="1" t="s">
        <v>118</v>
      </c>
      <c r="AH4137" s="1" t="s">
        <v>719</v>
      </c>
      <c r="AI4137" s="1">
        <v>16702368202</v>
      </c>
      <c r="AJ4137" s="1">
        <v>3554</v>
      </c>
      <c r="AK4137" s="1" t="s">
        <v>3481</v>
      </c>
      <c r="BC4137" s="1" t="str">
        <f>"29-2011.00"</f>
        <v>29-2011.00</v>
      </c>
      <c r="BD4137" s="1" t="s">
        <v>9558</v>
      </c>
      <c r="BE4137" s="1" t="s">
        <v>10351</v>
      </c>
      <c r="BF4137" s="1" t="s">
        <v>10352</v>
      </c>
      <c r="BG4137" s="1">
        <v>1</v>
      </c>
      <c r="BI4137" s="2">
        <v>44334</v>
      </c>
      <c r="BJ4137" s="2">
        <v>44698</v>
      </c>
      <c r="BM4137" s="1">
        <v>40</v>
      </c>
      <c r="BN4137" s="1">
        <v>0</v>
      </c>
      <c r="BO4137" s="1">
        <v>8</v>
      </c>
      <c r="BP4137" s="1">
        <v>8</v>
      </c>
      <c r="BQ4137" s="1">
        <v>8</v>
      </c>
      <c r="BR4137" s="1">
        <v>8</v>
      </c>
      <c r="BS4137" s="1">
        <v>8</v>
      </c>
      <c r="BT4137" s="1">
        <v>0</v>
      </c>
      <c r="BU4137" s="1" t="str">
        <f>"7:30 AM"</f>
        <v>7:30 AM</v>
      </c>
      <c r="BV4137" s="1" t="str">
        <f>"4:30 PM"</f>
        <v>4:30 PM</v>
      </c>
      <c r="BW4137" s="1" t="s">
        <v>193</v>
      </c>
      <c r="BX4137" s="1">
        <v>0</v>
      </c>
      <c r="BY4137" s="1">
        <v>36</v>
      </c>
      <c r="BZ4137" s="1" t="s">
        <v>112</v>
      </c>
      <c r="CA4137" s="1">
        <v>0</v>
      </c>
      <c r="CB4137" s="1" t="s">
        <v>10353</v>
      </c>
      <c r="CC4137" s="1" t="s">
        <v>3476</v>
      </c>
      <c r="CD4137" s="1" t="s">
        <v>3477</v>
      </c>
      <c r="CE4137" s="1" t="s">
        <v>167</v>
      </c>
      <c r="CF4137" s="1" t="s">
        <v>117</v>
      </c>
      <c r="CG4137" s="1">
        <v>96950</v>
      </c>
      <c r="CH4137" s="3">
        <v>15.24</v>
      </c>
      <c r="CI4137" s="3">
        <v>23.57</v>
      </c>
      <c r="CJ4137" s="3">
        <v>22.86</v>
      </c>
      <c r="CK4137" s="3">
        <v>35.35</v>
      </c>
      <c r="CL4137" s="1" t="s">
        <v>137</v>
      </c>
      <c r="CM4137" s="1" t="s">
        <v>14806</v>
      </c>
      <c r="CN4137" s="1" t="s">
        <v>139</v>
      </c>
      <c r="CP4137" s="1" t="s">
        <v>112</v>
      </c>
      <c r="CQ4137" s="1" t="s">
        <v>111</v>
      </c>
      <c r="CR4137" s="1" t="s">
        <v>112</v>
      </c>
      <c r="CS4137" s="1" t="s">
        <v>111</v>
      </c>
      <c r="CT4137" s="1" t="s">
        <v>138</v>
      </c>
      <c r="CU4137" s="1" t="s">
        <v>111</v>
      </c>
      <c r="CV4137" s="1" t="s">
        <v>138</v>
      </c>
      <c r="CW4137" s="1" t="s">
        <v>3487</v>
      </c>
      <c r="CX4137" s="1">
        <v>16702368202</v>
      </c>
      <c r="CY4137" s="1" t="s">
        <v>3488</v>
      </c>
      <c r="CZ4137" s="1" t="s">
        <v>3489</v>
      </c>
      <c r="DA4137" s="1" t="s">
        <v>111</v>
      </c>
      <c r="DB4137" s="1" t="s">
        <v>112</v>
      </c>
      <c r="DC4137" s="1" t="s">
        <v>890</v>
      </c>
      <c r="DD4137" s="1" t="s">
        <v>3490</v>
      </c>
      <c r="DE4137" s="1" t="s">
        <v>3491</v>
      </c>
      <c r="DF4137" s="1" t="s">
        <v>3474</v>
      </c>
      <c r="DG4137" s="1" t="s">
        <v>3492</v>
      </c>
    </row>
    <row r="4138" spans="1:111" ht="15.6" customHeight="1" x14ac:dyDescent="0.25">
      <c r="A4138" s="1" t="s">
        <v>14900</v>
      </c>
      <c r="B4138" s="1" t="s">
        <v>142</v>
      </c>
      <c r="C4138" s="2">
        <v>44309.182635532408</v>
      </c>
      <c r="D4138" s="2">
        <v>44313</v>
      </c>
      <c r="E4138" s="1" t="s">
        <v>110</v>
      </c>
      <c r="F4138" s="2">
        <v>44468.833333333336</v>
      </c>
      <c r="G4138" s="1" t="s">
        <v>111</v>
      </c>
      <c r="H4138" s="1" t="s">
        <v>112</v>
      </c>
      <c r="I4138" s="1" t="s">
        <v>112</v>
      </c>
      <c r="J4138" s="1" t="s">
        <v>3627</v>
      </c>
      <c r="L4138" s="1" t="s">
        <v>3628</v>
      </c>
      <c r="M4138" s="1" t="s">
        <v>3639</v>
      </c>
      <c r="N4138" s="1" t="s">
        <v>3630</v>
      </c>
      <c r="O4138" s="1" t="s">
        <v>117</v>
      </c>
      <c r="P4138" s="9">
        <v>96950</v>
      </c>
      <c r="Q4138" s="1" t="s">
        <v>118</v>
      </c>
      <c r="R4138" s="1" t="s">
        <v>138</v>
      </c>
      <c r="S4138" s="1">
        <v>16702350173</v>
      </c>
      <c r="U4138" s="1">
        <v>711211</v>
      </c>
      <c r="V4138" s="1" t="s">
        <v>119</v>
      </c>
      <c r="X4138" s="1" t="s">
        <v>3631</v>
      </c>
      <c r="Y4138" s="1" t="s">
        <v>3632</v>
      </c>
      <c r="AA4138" s="1" t="s">
        <v>245</v>
      </c>
      <c r="AB4138" s="1" t="s">
        <v>3628</v>
      </c>
      <c r="AC4138" s="1" t="s">
        <v>3639</v>
      </c>
      <c r="AD4138" s="1" t="s">
        <v>3630</v>
      </c>
      <c r="AE4138" s="1" t="s">
        <v>117</v>
      </c>
      <c r="AF4138" s="9">
        <v>96950</v>
      </c>
      <c r="AG4138" s="1" t="s">
        <v>118</v>
      </c>
      <c r="AH4138" s="1" t="s">
        <v>138</v>
      </c>
      <c r="AI4138" s="1">
        <v>16702350173</v>
      </c>
      <c r="AK4138" s="1" t="s">
        <v>3633</v>
      </c>
      <c r="BC4138" s="1" t="str">
        <f>"39-9032.00"</f>
        <v>39-9032.00</v>
      </c>
      <c r="BD4138" s="1" t="s">
        <v>12324</v>
      </c>
      <c r="BE4138" s="1" t="s">
        <v>14901</v>
      </c>
      <c r="BF4138" s="1" t="s">
        <v>14902</v>
      </c>
      <c r="BG4138" s="1">
        <v>1</v>
      </c>
      <c r="BI4138" s="2">
        <v>44470</v>
      </c>
      <c r="BJ4138" s="2">
        <v>44834</v>
      </c>
      <c r="BM4138" s="1">
        <v>40</v>
      </c>
      <c r="BN4138" s="1">
        <v>0</v>
      </c>
      <c r="BO4138" s="1">
        <v>8</v>
      </c>
      <c r="BP4138" s="1">
        <v>8</v>
      </c>
      <c r="BQ4138" s="1">
        <v>8</v>
      </c>
      <c r="BR4138" s="1">
        <v>8</v>
      </c>
      <c r="BS4138" s="1">
        <v>8</v>
      </c>
      <c r="BT4138" s="1">
        <v>0</v>
      </c>
      <c r="BU4138" s="1" t="str">
        <f>"8:30 AM"</f>
        <v>8:30 AM</v>
      </c>
      <c r="BV4138" s="1" t="str">
        <f>"5:30 PM"</f>
        <v>5:30 PM</v>
      </c>
      <c r="BW4138" s="1" t="s">
        <v>392</v>
      </c>
      <c r="BX4138" s="1">
        <v>0</v>
      </c>
      <c r="BY4138" s="1">
        <v>24</v>
      </c>
      <c r="BZ4138" s="1" t="s">
        <v>112</v>
      </c>
      <c r="CA4138" s="1">
        <v>0</v>
      </c>
      <c r="CB4138" s="4" t="s">
        <v>14903</v>
      </c>
      <c r="CC4138" s="1" t="s">
        <v>3638</v>
      </c>
      <c r="CD4138" s="1" t="s">
        <v>3639</v>
      </c>
      <c r="CE4138" s="1" t="s">
        <v>3630</v>
      </c>
      <c r="CF4138" s="1" t="s">
        <v>117</v>
      </c>
      <c r="CG4138" s="1">
        <v>96950</v>
      </c>
      <c r="CH4138" s="3">
        <v>8.02</v>
      </c>
      <c r="CI4138" s="3">
        <v>10</v>
      </c>
      <c r="CJ4138" s="3">
        <v>12.03</v>
      </c>
      <c r="CK4138" s="3">
        <v>15</v>
      </c>
      <c r="CL4138" s="1" t="s">
        <v>137</v>
      </c>
      <c r="CM4138" s="1" t="s">
        <v>138</v>
      </c>
      <c r="CN4138" s="1" t="s">
        <v>139</v>
      </c>
      <c r="CP4138" s="1" t="s">
        <v>112</v>
      </c>
      <c r="CQ4138" s="1" t="s">
        <v>111</v>
      </c>
      <c r="CR4138" s="1" t="s">
        <v>112</v>
      </c>
      <c r="CS4138" s="1" t="s">
        <v>111</v>
      </c>
      <c r="CT4138" s="1" t="s">
        <v>111</v>
      </c>
      <c r="CU4138" s="1" t="s">
        <v>111</v>
      </c>
      <c r="CV4138" s="1" t="s">
        <v>111</v>
      </c>
      <c r="CW4138" s="1" t="s">
        <v>230</v>
      </c>
      <c r="CX4138" s="1">
        <v>16702350173</v>
      </c>
      <c r="CY4138" s="1" t="s">
        <v>3640</v>
      </c>
      <c r="CZ4138" s="1" t="s">
        <v>161</v>
      </c>
      <c r="DA4138" s="1" t="s">
        <v>111</v>
      </c>
      <c r="DB4138" s="1" t="s">
        <v>112</v>
      </c>
    </row>
    <row r="4139" spans="1:111" ht="15.6" customHeight="1" x14ac:dyDescent="0.25">
      <c r="A4139" s="1" t="s">
        <v>14908</v>
      </c>
      <c r="B4139" s="1" t="s">
        <v>142</v>
      </c>
      <c r="C4139" s="2">
        <v>44368.130332175926</v>
      </c>
      <c r="D4139" s="2">
        <v>44382</v>
      </c>
      <c r="E4139" s="1" t="s">
        <v>110</v>
      </c>
      <c r="F4139" s="2">
        <v>44468.833333333336</v>
      </c>
      <c r="G4139" s="1" t="s">
        <v>112</v>
      </c>
      <c r="H4139" s="1" t="s">
        <v>112</v>
      </c>
      <c r="I4139" s="1" t="s">
        <v>112</v>
      </c>
      <c r="J4139" s="1" t="s">
        <v>14909</v>
      </c>
      <c r="K4139" s="1" t="s">
        <v>14910</v>
      </c>
      <c r="L4139" s="1" t="s">
        <v>14911</v>
      </c>
      <c r="M4139" s="1" t="s">
        <v>14912</v>
      </c>
      <c r="N4139" s="1" t="s">
        <v>167</v>
      </c>
      <c r="O4139" s="1" t="s">
        <v>117</v>
      </c>
      <c r="P4139" s="9">
        <v>96950</v>
      </c>
      <c r="Q4139" s="1" t="s">
        <v>118</v>
      </c>
      <c r="R4139" s="1" t="s">
        <v>138</v>
      </c>
      <c r="S4139" s="1">
        <v>16702352237</v>
      </c>
      <c r="U4139" s="1">
        <v>61161</v>
      </c>
      <c r="V4139" s="1" t="s">
        <v>119</v>
      </c>
      <c r="X4139" s="1" t="s">
        <v>276</v>
      </c>
      <c r="Y4139" s="1" t="s">
        <v>14913</v>
      </c>
      <c r="AA4139" s="1" t="s">
        <v>171</v>
      </c>
      <c r="AB4139" s="1" t="s">
        <v>14911</v>
      </c>
      <c r="AC4139" s="1" t="s">
        <v>14912</v>
      </c>
      <c r="AD4139" s="1" t="s">
        <v>167</v>
      </c>
      <c r="AE4139" s="1" t="s">
        <v>117</v>
      </c>
      <c r="AF4139" s="9">
        <v>96950</v>
      </c>
      <c r="AG4139" s="1" t="s">
        <v>118</v>
      </c>
      <c r="AH4139" s="1" t="s">
        <v>138</v>
      </c>
      <c r="AI4139" s="1">
        <v>16702352237</v>
      </c>
      <c r="AK4139" s="1" t="s">
        <v>14914</v>
      </c>
      <c r="AL4139" s="1" t="s">
        <v>125</v>
      </c>
      <c r="AM4139" s="1" t="s">
        <v>7900</v>
      </c>
      <c r="AN4139" s="1" t="s">
        <v>7901</v>
      </c>
      <c r="AP4139" s="1" t="s">
        <v>1345</v>
      </c>
      <c r="AQ4139" s="1" t="s">
        <v>7813</v>
      </c>
      <c r="AR4139" s="1" t="s">
        <v>116</v>
      </c>
      <c r="AS4139" s="1" t="s">
        <v>117</v>
      </c>
      <c r="AT4139" s="9">
        <v>96950</v>
      </c>
      <c r="AU4139" s="1" t="s">
        <v>118</v>
      </c>
      <c r="AV4139" s="1" t="s">
        <v>138</v>
      </c>
      <c r="AW4139" s="1">
        <v>16702353010</v>
      </c>
      <c r="AY4139" s="1" t="s">
        <v>10681</v>
      </c>
      <c r="AZ4139" s="1" t="s">
        <v>2620</v>
      </c>
      <c r="BC4139" s="1" t="str">
        <f>"25-3021.00"</f>
        <v>25-3021.00</v>
      </c>
      <c r="BD4139" s="1" t="s">
        <v>327</v>
      </c>
      <c r="BE4139" s="1" t="s">
        <v>14915</v>
      </c>
      <c r="BF4139" s="1" t="s">
        <v>14916</v>
      </c>
      <c r="BG4139" s="1">
        <v>1</v>
      </c>
      <c r="BI4139" s="2">
        <v>44470</v>
      </c>
      <c r="BJ4139" s="2">
        <v>44834</v>
      </c>
      <c r="BM4139" s="1">
        <v>39</v>
      </c>
      <c r="BN4139" s="1">
        <v>0</v>
      </c>
      <c r="BO4139" s="1">
        <v>6.5</v>
      </c>
      <c r="BP4139" s="1">
        <v>6.5</v>
      </c>
      <c r="BQ4139" s="1">
        <v>6.5</v>
      </c>
      <c r="BR4139" s="1">
        <v>6.5</v>
      </c>
      <c r="BS4139" s="1">
        <v>6.5</v>
      </c>
      <c r="BT4139" s="1">
        <v>6.5</v>
      </c>
      <c r="BU4139" s="1" t="str">
        <f>"2:00 PM"</f>
        <v>2:00 PM</v>
      </c>
      <c r="BV4139" s="1" t="str">
        <f>"8:30 PM"</f>
        <v>8:30 PM</v>
      </c>
      <c r="BW4139" s="1" t="s">
        <v>392</v>
      </c>
      <c r="BX4139" s="1">
        <v>0</v>
      </c>
      <c r="BY4139" s="1">
        <v>24</v>
      </c>
      <c r="BZ4139" s="1" t="s">
        <v>112</v>
      </c>
      <c r="CB4139" s="4" t="s">
        <v>14917</v>
      </c>
      <c r="CC4139" s="1" t="s">
        <v>14911</v>
      </c>
      <c r="CD4139" s="1" t="s">
        <v>14912</v>
      </c>
      <c r="CE4139" s="1" t="s">
        <v>167</v>
      </c>
      <c r="CF4139" s="1" t="s">
        <v>117</v>
      </c>
      <c r="CG4139" s="1">
        <v>96950</v>
      </c>
      <c r="CH4139" s="3">
        <v>28.5</v>
      </c>
      <c r="CI4139" s="3">
        <v>28.5</v>
      </c>
      <c r="CJ4139" s="3">
        <v>42.75</v>
      </c>
      <c r="CK4139" s="3">
        <v>42.75</v>
      </c>
      <c r="CL4139" s="1" t="s">
        <v>137</v>
      </c>
      <c r="CN4139" s="1" t="s">
        <v>139</v>
      </c>
      <c r="CP4139" s="1" t="s">
        <v>112</v>
      </c>
      <c r="CQ4139" s="1" t="s">
        <v>111</v>
      </c>
      <c r="CR4139" s="1" t="s">
        <v>111</v>
      </c>
      <c r="CS4139" s="1" t="s">
        <v>111</v>
      </c>
      <c r="CT4139" s="1" t="s">
        <v>138</v>
      </c>
      <c r="CU4139" s="1" t="s">
        <v>111</v>
      </c>
      <c r="CV4139" s="1" t="s">
        <v>111</v>
      </c>
      <c r="CW4139" s="1" t="s">
        <v>2624</v>
      </c>
      <c r="CX4139" s="1">
        <v>16702352237</v>
      </c>
      <c r="CY4139" s="1" t="s">
        <v>14914</v>
      </c>
      <c r="CZ4139" s="1" t="s">
        <v>428</v>
      </c>
      <c r="DA4139" s="1" t="s">
        <v>111</v>
      </c>
      <c r="DB4139" s="1" t="s">
        <v>112</v>
      </c>
    </row>
    <row r="4140" spans="1:111" ht="15.6" customHeight="1" x14ac:dyDescent="0.25">
      <c r="A4140" s="1" t="s">
        <v>14929</v>
      </c>
      <c r="B4140" s="1" t="s">
        <v>142</v>
      </c>
      <c r="C4140" s="2">
        <v>44321.12856921296</v>
      </c>
      <c r="D4140" s="2">
        <v>44393</v>
      </c>
      <c r="E4140" s="1" t="s">
        <v>110</v>
      </c>
      <c r="F4140" s="2">
        <v>44468.833333333336</v>
      </c>
      <c r="G4140" s="1" t="s">
        <v>112</v>
      </c>
      <c r="H4140" s="1" t="s">
        <v>112</v>
      </c>
      <c r="I4140" s="1" t="s">
        <v>112</v>
      </c>
      <c r="J4140" s="1" t="s">
        <v>999</v>
      </c>
      <c r="L4140" s="1" t="s">
        <v>634</v>
      </c>
      <c r="N4140" s="1" t="s">
        <v>167</v>
      </c>
      <c r="O4140" s="1" t="s">
        <v>117</v>
      </c>
      <c r="P4140" s="9">
        <v>96950</v>
      </c>
      <c r="Q4140" s="1" t="s">
        <v>118</v>
      </c>
      <c r="S4140" s="1">
        <v>16702358722</v>
      </c>
      <c r="U4140" s="1">
        <v>561720</v>
      </c>
      <c r="V4140" s="1" t="s">
        <v>119</v>
      </c>
      <c r="X4140" s="1" t="s">
        <v>636</v>
      </c>
      <c r="Y4140" s="1" t="s">
        <v>637</v>
      </c>
      <c r="Z4140" s="1" t="s">
        <v>638</v>
      </c>
      <c r="AA4140" s="1" t="s">
        <v>639</v>
      </c>
      <c r="AB4140" s="1" t="s">
        <v>1000</v>
      </c>
      <c r="AD4140" s="1" t="s">
        <v>167</v>
      </c>
      <c r="AE4140" s="1" t="s">
        <v>117</v>
      </c>
      <c r="AF4140" s="9">
        <v>96950</v>
      </c>
      <c r="AG4140" s="1" t="s">
        <v>118</v>
      </c>
      <c r="AI4140" s="1">
        <v>16709890917</v>
      </c>
      <c r="AK4140" s="1" t="s">
        <v>641</v>
      </c>
      <c r="BC4140" s="1" t="str">
        <f>"37-2012.00"</f>
        <v>37-2012.00</v>
      </c>
      <c r="BD4140" s="1" t="s">
        <v>576</v>
      </c>
      <c r="BE4140" s="1" t="s">
        <v>1001</v>
      </c>
      <c r="BF4140" s="1" t="s">
        <v>1002</v>
      </c>
      <c r="BG4140" s="1">
        <v>16</v>
      </c>
      <c r="BI4140" s="2">
        <v>44470</v>
      </c>
      <c r="BJ4140" s="2">
        <v>44834</v>
      </c>
      <c r="BM4140" s="1">
        <v>35</v>
      </c>
      <c r="BN4140" s="1">
        <v>0</v>
      </c>
      <c r="BO4140" s="1">
        <v>7</v>
      </c>
      <c r="BP4140" s="1">
        <v>7</v>
      </c>
      <c r="BQ4140" s="1">
        <v>7</v>
      </c>
      <c r="BR4140" s="1">
        <v>7</v>
      </c>
      <c r="BS4140" s="1">
        <v>7</v>
      </c>
      <c r="BT4140" s="1">
        <v>0</v>
      </c>
      <c r="BU4140" s="1" t="str">
        <f>"9:00 AM"</f>
        <v>9:00 AM</v>
      </c>
      <c r="BV4140" s="1" t="str">
        <f>"5:00 PM"</f>
        <v>5:00 PM</v>
      </c>
      <c r="BW4140" s="1" t="s">
        <v>230</v>
      </c>
      <c r="BX4140" s="1">
        <v>0</v>
      </c>
      <c r="BY4140" s="1">
        <v>3</v>
      </c>
      <c r="BZ4140" s="1" t="s">
        <v>112</v>
      </c>
      <c r="CB4140" s="4" t="s">
        <v>1003</v>
      </c>
      <c r="CC4140" s="1" t="s">
        <v>634</v>
      </c>
      <c r="CE4140" s="1" t="s">
        <v>167</v>
      </c>
      <c r="CF4140" s="1" t="s">
        <v>117</v>
      </c>
      <c r="CG4140" s="1">
        <v>96950</v>
      </c>
      <c r="CH4140" s="3">
        <v>7.59</v>
      </c>
      <c r="CI4140" s="3">
        <v>7.59</v>
      </c>
      <c r="CJ4140" s="3">
        <v>11.39</v>
      </c>
      <c r="CK4140" s="3">
        <v>11.39</v>
      </c>
      <c r="CL4140" s="1" t="s">
        <v>137</v>
      </c>
      <c r="CN4140" s="1" t="s">
        <v>139</v>
      </c>
      <c r="CP4140" s="1" t="s">
        <v>111</v>
      </c>
      <c r="CQ4140" s="1" t="s">
        <v>111</v>
      </c>
      <c r="CR4140" s="1" t="s">
        <v>111</v>
      </c>
      <c r="CS4140" s="1" t="s">
        <v>111</v>
      </c>
      <c r="CT4140" s="1" t="s">
        <v>111</v>
      </c>
      <c r="CU4140" s="1" t="s">
        <v>111</v>
      </c>
      <c r="CV4140" s="1" t="s">
        <v>111</v>
      </c>
      <c r="CW4140" s="1" t="s">
        <v>1004</v>
      </c>
      <c r="CX4140" s="1">
        <v>16709890917</v>
      </c>
      <c r="CY4140" s="1" t="s">
        <v>641</v>
      </c>
      <c r="CZ4140" s="1" t="s">
        <v>645</v>
      </c>
      <c r="DA4140" s="1" t="s">
        <v>111</v>
      </c>
      <c r="DB4140" s="1" t="s">
        <v>112</v>
      </c>
    </row>
    <row r="4141" spans="1:111" ht="15.6" customHeight="1" x14ac:dyDescent="0.25">
      <c r="A4141" s="1" t="s">
        <v>14930</v>
      </c>
      <c r="B4141" s="1" t="s">
        <v>142</v>
      </c>
      <c r="C4141" s="2">
        <v>44341.098988310187</v>
      </c>
      <c r="D4141" s="2">
        <v>44355</v>
      </c>
      <c r="E4141" s="1" t="s">
        <v>110</v>
      </c>
      <c r="F4141" s="2">
        <v>44468.833333333336</v>
      </c>
      <c r="G4141" s="1" t="s">
        <v>111</v>
      </c>
      <c r="H4141" s="1" t="s">
        <v>112</v>
      </c>
      <c r="I4141" s="1" t="s">
        <v>112</v>
      </c>
      <c r="J4141" s="1" t="s">
        <v>875</v>
      </c>
      <c r="K4141" s="1" t="s">
        <v>876</v>
      </c>
      <c r="L4141" s="1" t="s">
        <v>1368</v>
      </c>
      <c r="M4141" s="1" t="s">
        <v>878</v>
      </c>
      <c r="N4141" s="1" t="s">
        <v>167</v>
      </c>
      <c r="O4141" s="1" t="s">
        <v>117</v>
      </c>
      <c r="P4141" s="9">
        <v>96950</v>
      </c>
      <c r="Q4141" s="1" t="s">
        <v>118</v>
      </c>
      <c r="S4141" s="1">
        <v>16702347976</v>
      </c>
      <c r="T4141" s="1">
        <v>5100</v>
      </c>
      <c r="U4141" s="1">
        <v>72111</v>
      </c>
      <c r="V4141" s="1" t="s">
        <v>119</v>
      </c>
      <c r="X4141" s="1" t="s">
        <v>880</v>
      </c>
      <c r="Y4141" s="1" t="s">
        <v>881</v>
      </c>
      <c r="AA4141" s="1" t="s">
        <v>528</v>
      </c>
      <c r="AB4141" s="1" t="s">
        <v>1376</v>
      </c>
      <c r="AC4141" s="1" t="s">
        <v>878</v>
      </c>
      <c r="AD4141" s="1" t="s">
        <v>167</v>
      </c>
      <c r="AE4141" s="1" t="s">
        <v>117</v>
      </c>
      <c r="AF4141" s="9">
        <v>96950</v>
      </c>
      <c r="AG4141" s="1" t="s">
        <v>118</v>
      </c>
      <c r="AI4141" s="1">
        <v>16702347976</v>
      </c>
      <c r="AJ4141" s="1">
        <v>5100</v>
      </c>
      <c r="AK4141" s="1" t="s">
        <v>882</v>
      </c>
      <c r="BC4141" s="1" t="str">
        <f>"51-3011.00"</f>
        <v>51-3011.00</v>
      </c>
      <c r="BD4141" s="1" t="s">
        <v>1079</v>
      </c>
      <c r="BE4141" s="1" t="s">
        <v>14931</v>
      </c>
      <c r="BF4141" s="1" t="s">
        <v>1079</v>
      </c>
      <c r="BG4141" s="1">
        <v>1</v>
      </c>
      <c r="BI4141" s="2">
        <v>44470</v>
      </c>
      <c r="BJ4141" s="2">
        <v>44834</v>
      </c>
      <c r="BM4141" s="1">
        <v>35</v>
      </c>
      <c r="BN4141" s="1">
        <v>7</v>
      </c>
      <c r="BO4141" s="1">
        <v>7</v>
      </c>
      <c r="BP4141" s="1">
        <v>7</v>
      </c>
      <c r="BQ4141" s="1">
        <v>0</v>
      </c>
      <c r="BR4141" s="1">
        <v>0</v>
      </c>
      <c r="BS4141" s="1">
        <v>7</v>
      </c>
      <c r="BT4141" s="1">
        <v>7</v>
      </c>
      <c r="BU4141" s="1" t="str">
        <f>"6:00 AM"</f>
        <v>6:00 AM</v>
      </c>
      <c r="BV4141" s="1" t="str">
        <f>"2:00 PM"</f>
        <v>2:00 PM</v>
      </c>
      <c r="BW4141" s="1" t="s">
        <v>135</v>
      </c>
      <c r="BX4141" s="1">
        <v>0</v>
      </c>
      <c r="BY4141" s="1">
        <v>6</v>
      </c>
      <c r="BZ4141" s="1" t="s">
        <v>112</v>
      </c>
      <c r="CB4141" s="1" t="s">
        <v>14932</v>
      </c>
      <c r="CC4141" s="1" t="s">
        <v>1376</v>
      </c>
      <c r="CD4141" s="1" t="s">
        <v>878</v>
      </c>
      <c r="CE4141" s="1" t="s">
        <v>167</v>
      </c>
      <c r="CF4141" s="1" t="s">
        <v>117</v>
      </c>
      <c r="CG4141" s="1">
        <v>96950</v>
      </c>
      <c r="CH4141" s="3">
        <v>7.9</v>
      </c>
      <c r="CI4141" s="3">
        <v>7.9</v>
      </c>
      <c r="CJ4141" s="3">
        <v>11.85</v>
      </c>
      <c r="CK4141" s="3">
        <v>11.85</v>
      </c>
      <c r="CL4141" s="1" t="s">
        <v>137</v>
      </c>
      <c r="CM4141" s="1" t="s">
        <v>8968</v>
      </c>
      <c r="CN4141" s="1" t="s">
        <v>139</v>
      </c>
      <c r="CP4141" s="1" t="s">
        <v>112</v>
      </c>
      <c r="CQ4141" s="1" t="s">
        <v>111</v>
      </c>
      <c r="CR4141" s="1" t="s">
        <v>112</v>
      </c>
      <c r="CS4141" s="1" t="s">
        <v>111</v>
      </c>
      <c r="CT4141" s="1" t="s">
        <v>138</v>
      </c>
      <c r="CU4141" s="1" t="s">
        <v>111</v>
      </c>
      <c r="CV4141" s="1" t="s">
        <v>111</v>
      </c>
      <c r="CW4141" s="1" t="s">
        <v>7245</v>
      </c>
      <c r="CX4141" s="1">
        <v>16702347976</v>
      </c>
      <c r="CY4141" s="1" t="s">
        <v>888</v>
      </c>
      <c r="CZ4141" s="1" t="s">
        <v>4198</v>
      </c>
      <c r="DA4141" s="1" t="s">
        <v>111</v>
      </c>
      <c r="DB4141" s="1" t="s">
        <v>112</v>
      </c>
    </row>
    <row r="4142" spans="1:111" ht="15.6" customHeight="1" x14ac:dyDescent="0.25">
      <c r="A4142" s="1" t="s">
        <v>14942</v>
      </c>
      <c r="B4142" s="1" t="s">
        <v>142</v>
      </c>
      <c r="C4142" s="2">
        <v>44341.08430451389</v>
      </c>
      <c r="D4142" s="2">
        <v>44369</v>
      </c>
      <c r="E4142" s="1" t="s">
        <v>110</v>
      </c>
      <c r="F4142" s="2">
        <v>44468.833333333336</v>
      </c>
      <c r="G4142" s="1" t="s">
        <v>111</v>
      </c>
      <c r="H4142" s="1" t="s">
        <v>112</v>
      </c>
      <c r="I4142" s="1" t="s">
        <v>112</v>
      </c>
      <c r="J4142" s="1" t="s">
        <v>875</v>
      </c>
      <c r="K4142" s="1" t="s">
        <v>876</v>
      </c>
      <c r="L4142" s="1" t="s">
        <v>1376</v>
      </c>
      <c r="M4142" s="1" t="s">
        <v>878</v>
      </c>
      <c r="N4142" s="1" t="s">
        <v>167</v>
      </c>
      <c r="O4142" s="1" t="s">
        <v>117</v>
      </c>
      <c r="P4142" s="9">
        <v>96950</v>
      </c>
      <c r="Q4142" s="1" t="s">
        <v>118</v>
      </c>
      <c r="S4142" s="1">
        <v>16702347976</v>
      </c>
      <c r="T4142" s="1">
        <v>5100</v>
      </c>
      <c r="U4142" s="1">
        <v>72111</v>
      </c>
      <c r="V4142" s="1" t="s">
        <v>119</v>
      </c>
      <c r="X4142" s="1" t="s">
        <v>880</v>
      </c>
      <c r="Y4142" s="1" t="s">
        <v>881</v>
      </c>
      <c r="AA4142" s="1" t="s">
        <v>528</v>
      </c>
      <c r="AB4142" s="1" t="s">
        <v>1376</v>
      </c>
      <c r="AC4142" s="1" t="s">
        <v>878</v>
      </c>
      <c r="AD4142" s="1" t="s">
        <v>167</v>
      </c>
      <c r="AE4142" s="1" t="s">
        <v>117</v>
      </c>
      <c r="AF4142" s="9">
        <v>96950</v>
      </c>
      <c r="AG4142" s="1" t="s">
        <v>118</v>
      </c>
      <c r="AI4142" s="1">
        <v>16702347976</v>
      </c>
      <c r="AJ4142" s="1">
        <v>5100</v>
      </c>
      <c r="AK4142" s="1" t="s">
        <v>882</v>
      </c>
      <c r="BC4142" s="1" t="str">
        <f>"13-2011.01"</f>
        <v>13-2011.01</v>
      </c>
      <c r="BD4142" s="1" t="s">
        <v>932</v>
      </c>
      <c r="BE4142" s="1" t="s">
        <v>14943</v>
      </c>
      <c r="BF4142" s="1" t="s">
        <v>6002</v>
      </c>
      <c r="BG4142" s="1">
        <v>1</v>
      </c>
      <c r="BI4142" s="2">
        <v>44470</v>
      </c>
      <c r="BJ4142" s="2">
        <v>44834</v>
      </c>
      <c r="BM4142" s="1">
        <v>35</v>
      </c>
      <c r="BN4142" s="1">
        <v>0</v>
      </c>
      <c r="BO4142" s="1">
        <v>7</v>
      </c>
      <c r="BP4142" s="1">
        <v>7</v>
      </c>
      <c r="BQ4142" s="1">
        <v>7</v>
      </c>
      <c r="BR4142" s="1">
        <v>7</v>
      </c>
      <c r="BS4142" s="1">
        <v>7</v>
      </c>
      <c r="BT4142" s="1">
        <v>0</v>
      </c>
      <c r="BU4142" s="1" t="str">
        <f>"8:00 AM"</f>
        <v>8:00 AM</v>
      </c>
      <c r="BV4142" s="1" t="str">
        <f>"4:00 PM"</f>
        <v>4:00 PM</v>
      </c>
      <c r="BW4142" s="1" t="s">
        <v>193</v>
      </c>
      <c r="BX4142" s="1">
        <v>0</v>
      </c>
      <c r="BY4142" s="1">
        <v>48</v>
      </c>
      <c r="BZ4142" s="1" t="s">
        <v>111</v>
      </c>
      <c r="CA4142" s="1">
        <v>2</v>
      </c>
      <c r="CB4142" s="1" t="s">
        <v>14944</v>
      </c>
      <c r="CC4142" s="1" t="s">
        <v>1376</v>
      </c>
      <c r="CD4142" s="1" t="s">
        <v>878</v>
      </c>
      <c r="CE4142" s="1" t="s">
        <v>167</v>
      </c>
      <c r="CF4142" s="1" t="s">
        <v>117</v>
      </c>
      <c r="CG4142" s="1">
        <v>96950</v>
      </c>
      <c r="CH4142" s="3">
        <v>14.85</v>
      </c>
      <c r="CI4142" s="3">
        <v>14.85</v>
      </c>
      <c r="CJ4142" s="3">
        <v>22.76</v>
      </c>
      <c r="CK4142" s="3">
        <v>22.76</v>
      </c>
      <c r="CL4142" s="1" t="s">
        <v>137</v>
      </c>
      <c r="CN4142" s="1" t="s">
        <v>139</v>
      </c>
      <c r="CP4142" s="1" t="s">
        <v>112</v>
      </c>
      <c r="CQ4142" s="1" t="s">
        <v>111</v>
      </c>
      <c r="CR4142" s="1" t="s">
        <v>112</v>
      </c>
      <c r="CS4142" s="1" t="s">
        <v>111</v>
      </c>
      <c r="CT4142" s="1" t="s">
        <v>138</v>
      </c>
      <c r="CU4142" s="1" t="s">
        <v>111</v>
      </c>
      <c r="CV4142" s="1" t="s">
        <v>111</v>
      </c>
      <c r="CW4142" s="1" t="s">
        <v>7245</v>
      </c>
      <c r="CX4142" s="1">
        <v>16702347976</v>
      </c>
      <c r="CY4142" s="1" t="s">
        <v>888</v>
      </c>
      <c r="CZ4142" s="1" t="s">
        <v>4198</v>
      </c>
      <c r="DA4142" s="1" t="s">
        <v>111</v>
      </c>
      <c r="DB4142" s="1" t="s">
        <v>112</v>
      </c>
    </row>
    <row r="4143" spans="1:111" ht="15.6" customHeight="1" x14ac:dyDescent="0.25">
      <c r="A4143" s="1" t="s">
        <v>15046</v>
      </c>
      <c r="B4143" s="1" t="s">
        <v>142</v>
      </c>
      <c r="C4143" s="2">
        <v>44351.157398726849</v>
      </c>
      <c r="D4143" s="2">
        <v>44397</v>
      </c>
      <c r="E4143" s="1" t="s">
        <v>180</v>
      </c>
      <c r="G4143" s="1" t="s">
        <v>112</v>
      </c>
      <c r="H4143" s="1" t="s">
        <v>112</v>
      </c>
      <c r="I4143" s="1" t="s">
        <v>112</v>
      </c>
      <c r="J4143" s="1" t="s">
        <v>15047</v>
      </c>
      <c r="K4143" s="1" t="s">
        <v>15048</v>
      </c>
      <c r="L4143" s="1" t="s">
        <v>15049</v>
      </c>
      <c r="N4143" s="1" t="s">
        <v>167</v>
      </c>
      <c r="O4143" s="1" t="s">
        <v>117</v>
      </c>
      <c r="P4143" s="9">
        <v>96950</v>
      </c>
      <c r="Q4143" s="1" t="s">
        <v>118</v>
      </c>
      <c r="S4143" s="1">
        <v>16707898360</v>
      </c>
      <c r="U4143" s="1">
        <v>56132</v>
      </c>
      <c r="V4143" s="1" t="s">
        <v>119</v>
      </c>
      <c r="X4143" s="1" t="s">
        <v>15050</v>
      </c>
      <c r="Y4143" s="1" t="s">
        <v>15051</v>
      </c>
      <c r="Z4143" s="1" t="s">
        <v>15052</v>
      </c>
      <c r="AA4143" s="1" t="s">
        <v>15053</v>
      </c>
      <c r="AB4143" s="1" t="s">
        <v>15054</v>
      </c>
      <c r="AD4143" s="1" t="s">
        <v>167</v>
      </c>
      <c r="AE4143" s="1" t="s">
        <v>117</v>
      </c>
      <c r="AF4143" s="9">
        <v>96950</v>
      </c>
      <c r="AG4143" s="1" t="s">
        <v>118</v>
      </c>
      <c r="AI4143" s="1">
        <v>16707898360</v>
      </c>
      <c r="AK4143" s="1" t="s">
        <v>15055</v>
      </c>
      <c r="BC4143" s="1" t="str">
        <f>"37-2011.00"</f>
        <v>37-2011.00</v>
      </c>
      <c r="BD4143" s="1" t="s">
        <v>676</v>
      </c>
      <c r="BE4143" s="1" t="s">
        <v>15056</v>
      </c>
      <c r="BF4143" s="1" t="s">
        <v>578</v>
      </c>
      <c r="BG4143" s="1">
        <v>5</v>
      </c>
      <c r="BI4143" s="2">
        <v>44470</v>
      </c>
      <c r="BJ4143" s="2">
        <v>44834</v>
      </c>
      <c r="BM4143" s="1">
        <v>35</v>
      </c>
      <c r="BN4143" s="1">
        <v>0</v>
      </c>
      <c r="BO4143" s="1">
        <v>7</v>
      </c>
      <c r="BP4143" s="1">
        <v>7</v>
      </c>
      <c r="BQ4143" s="1">
        <v>7</v>
      </c>
      <c r="BR4143" s="1">
        <v>7</v>
      </c>
      <c r="BS4143" s="1">
        <v>7</v>
      </c>
      <c r="BT4143" s="1">
        <v>0</v>
      </c>
      <c r="BU4143" s="1" t="str">
        <f>"9:00 AM"</f>
        <v>9:00 AM</v>
      </c>
      <c r="BV4143" s="1" t="str">
        <f>"5:00 PM"</f>
        <v>5:00 PM</v>
      </c>
      <c r="BW4143" s="1" t="s">
        <v>135</v>
      </c>
      <c r="BX4143" s="1">
        <v>0</v>
      </c>
      <c r="BY4143" s="1">
        <v>3</v>
      </c>
      <c r="BZ4143" s="1" t="s">
        <v>112</v>
      </c>
      <c r="CB4143" s="1" t="s">
        <v>15057</v>
      </c>
      <c r="CC4143" s="1" t="s">
        <v>15058</v>
      </c>
      <c r="CD4143" s="1" t="s">
        <v>15059</v>
      </c>
      <c r="CE4143" s="1" t="s">
        <v>167</v>
      </c>
      <c r="CF4143" s="1" t="s">
        <v>117</v>
      </c>
      <c r="CG4143" s="1">
        <v>96950</v>
      </c>
      <c r="CH4143" s="3">
        <v>8.0500000000000007</v>
      </c>
      <c r="CI4143" s="3">
        <v>8.0500000000000007</v>
      </c>
      <c r="CJ4143" s="3">
        <v>0</v>
      </c>
      <c r="CK4143" s="3">
        <v>0</v>
      </c>
      <c r="CL4143" s="1" t="s">
        <v>137</v>
      </c>
      <c r="CM4143" s="1" t="s">
        <v>138</v>
      </c>
      <c r="CN4143" s="1" t="s">
        <v>218</v>
      </c>
      <c r="CP4143" s="1" t="s">
        <v>112</v>
      </c>
      <c r="CQ4143" s="1" t="s">
        <v>111</v>
      </c>
      <c r="CR4143" s="1" t="s">
        <v>112</v>
      </c>
      <c r="CS4143" s="1" t="s">
        <v>112</v>
      </c>
      <c r="CT4143" s="1" t="s">
        <v>138</v>
      </c>
      <c r="CU4143" s="1" t="s">
        <v>111</v>
      </c>
      <c r="CV4143" s="1" t="s">
        <v>138</v>
      </c>
      <c r="CW4143" s="1" t="s">
        <v>2958</v>
      </c>
      <c r="CX4143" s="1">
        <v>16707898360</v>
      </c>
      <c r="CY4143" s="1" t="s">
        <v>15055</v>
      </c>
      <c r="CZ4143" s="1" t="s">
        <v>138</v>
      </c>
      <c r="DA4143" s="1" t="s">
        <v>111</v>
      </c>
      <c r="DB4143" s="1" t="s">
        <v>112</v>
      </c>
    </row>
    <row r="4144" spans="1:111" ht="15.6" customHeight="1" x14ac:dyDescent="0.25">
      <c r="A4144" s="1" t="s">
        <v>15068</v>
      </c>
      <c r="B4144" s="1" t="s">
        <v>142</v>
      </c>
      <c r="C4144" s="2">
        <v>44382.013867824076</v>
      </c>
      <c r="D4144" s="2">
        <v>44412</v>
      </c>
      <c r="E4144" s="1" t="s">
        <v>180</v>
      </c>
      <c r="G4144" s="1" t="s">
        <v>112</v>
      </c>
      <c r="H4144" s="1" t="s">
        <v>112</v>
      </c>
      <c r="I4144" s="1" t="s">
        <v>112</v>
      </c>
      <c r="J4144" s="1" t="s">
        <v>999</v>
      </c>
      <c r="L4144" s="1" t="s">
        <v>634</v>
      </c>
      <c r="M4144" s="1" t="s">
        <v>2866</v>
      </c>
      <c r="N4144" s="1" t="s">
        <v>167</v>
      </c>
      <c r="O4144" s="1" t="s">
        <v>117</v>
      </c>
      <c r="P4144" s="9">
        <v>96950</v>
      </c>
      <c r="Q4144" s="1" t="s">
        <v>118</v>
      </c>
      <c r="S4144" s="1">
        <v>16702358722</v>
      </c>
      <c r="U4144" s="1">
        <v>561720</v>
      </c>
      <c r="V4144" s="1" t="s">
        <v>119</v>
      </c>
      <c r="X4144" s="1" t="s">
        <v>636</v>
      </c>
      <c r="Y4144" s="1" t="s">
        <v>637</v>
      </c>
      <c r="Z4144" s="1" t="s">
        <v>2769</v>
      </c>
      <c r="AA4144" s="1" t="s">
        <v>639</v>
      </c>
      <c r="AB4144" s="1" t="s">
        <v>3582</v>
      </c>
      <c r="AC4144" s="1" t="s">
        <v>2866</v>
      </c>
      <c r="AD4144" s="1" t="s">
        <v>167</v>
      </c>
      <c r="AE4144" s="1" t="s">
        <v>117</v>
      </c>
      <c r="AF4144" s="9">
        <v>96950</v>
      </c>
      <c r="AG4144" s="1" t="s">
        <v>118</v>
      </c>
      <c r="AI4144" s="1">
        <v>16709890917</v>
      </c>
      <c r="AK4144" s="1" t="s">
        <v>641</v>
      </c>
      <c r="BC4144" s="1" t="str">
        <f>"37-2011.00"</f>
        <v>37-2011.00</v>
      </c>
      <c r="BD4144" s="1" t="s">
        <v>676</v>
      </c>
      <c r="BE4144" s="1" t="s">
        <v>12768</v>
      </c>
      <c r="BF4144" s="1" t="s">
        <v>12769</v>
      </c>
      <c r="BG4144" s="1">
        <v>6</v>
      </c>
      <c r="BI4144" s="2">
        <v>44470</v>
      </c>
      <c r="BJ4144" s="2">
        <v>44834</v>
      </c>
      <c r="BM4144" s="1">
        <v>35</v>
      </c>
      <c r="BN4144" s="1">
        <v>0</v>
      </c>
      <c r="BO4144" s="1">
        <v>7</v>
      </c>
      <c r="BP4144" s="1">
        <v>7</v>
      </c>
      <c r="BQ4144" s="1">
        <v>7</v>
      </c>
      <c r="BR4144" s="1">
        <v>7</v>
      </c>
      <c r="BS4144" s="1">
        <v>7</v>
      </c>
      <c r="BT4144" s="1">
        <v>0</v>
      </c>
      <c r="BU4144" s="1" t="str">
        <f>"9:00 AM"</f>
        <v>9:00 AM</v>
      </c>
      <c r="BV4144" s="1" t="str">
        <f>"5:00 PM"</f>
        <v>5:00 PM</v>
      </c>
      <c r="BW4144" s="1" t="s">
        <v>135</v>
      </c>
      <c r="BX4144" s="1">
        <v>0</v>
      </c>
      <c r="BY4144" s="1">
        <v>3</v>
      </c>
      <c r="BZ4144" s="1" t="s">
        <v>112</v>
      </c>
      <c r="CB4144" s="1" t="s">
        <v>5403</v>
      </c>
      <c r="CC4144" s="1" t="s">
        <v>3582</v>
      </c>
      <c r="CD4144" s="1" t="s">
        <v>2866</v>
      </c>
      <c r="CE4144" s="1" t="s">
        <v>167</v>
      </c>
      <c r="CF4144" s="1" t="s">
        <v>117</v>
      </c>
      <c r="CG4144" s="1">
        <v>96950</v>
      </c>
      <c r="CH4144" s="3">
        <v>8.0500000000000007</v>
      </c>
      <c r="CI4144" s="3">
        <v>8.0500000000000007</v>
      </c>
      <c r="CJ4144" s="3">
        <v>12.08</v>
      </c>
      <c r="CK4144" s="3">
        <v>12.08</v>
      </c>
      <c r="CL4144" s="1" t="s">
        <v>137</v>
      </c>
      <c r="CN4144" s="1" t="s">
        <v>139</v>
      </c>
      <c r="CP4144" s="1" t="s">
        <v>111</v>
      </c>
      <c r="CQ4144" s="1" t="s">
        <v>111</v>
      </c>
      <c r="CR4144" s="1" t="s">
        <v>111</v>
      </c>
      <c r="CS4144" s="1" t="s">
        <v>111</v>
      </c>
      <c r="CT4144" s="1" t="s">
        <v>111</v>
      </c>
      <c r="CU4144" s="1" t="s">
        <v>111</v>
      </c>
      <c r="CV4144" s="1" t="s">
        <v>111</v>
      </c>
      <c r="CW4144" s="1" t="s">
        <v>1004</v>
      </c>
      <c r="CX4144" s="1">
        <v>16709890917</v>
      </c>
      <c r="CY4144" s="1" t="s">
        <v>641</v>
      </c>
      <c r="CZ4144" s="1" t="s">
        <v>645</v>
      </c>
      <c r="DA4144" s="1" t="s">
        <v>111</v>
      </c>
      <c r="DB4144" s="1" t="s">
        <v>112</v>
      </c>
    </row>
    <row r="4145" spans="1:111" ht="15.6" customHeight="1" x14ac:dyDescent="0.25">
      <c r="A4145" s="1" t="s">
        <v>15176</v>
      </c>
      <c r="B4145" s="1" t="s">
        <v>142</v>
      </c>
      <c r="C4145" s="2">
        <v>44060.792824305558</v>
      </c>
      <c r="D4145" s="2">
        <v>44148</v>
      </c>
      <c r="E4145" s="1" t="s">
        <v>110</v>
      </c>
      <c r="F4145" s="2">
        <v>44104.833333333336</v>
      </c>
      <c r="G4145" s="1" t="s">
        <v>111</v>
      </c>
      <c r="H4145" s="1" t="s">
        <v>112</v>
      </c>
      <c r="I4145" s="1" t="s">
        <v>112</v>
      </c>
      <c r="J4145" s="1" t="s">
        <v>15177</v>
      </c>
      <c r="K4145" s="1" t="s">
        <v>15178</v>
      </c>
      <c r="L4145" s="1" t="s">
        <v>1550</v>
      </c>
      <c r="M4145" s="1" t="s">
        <v>116</v>
      </c>
      <c r="N4145" s="1" t="s">
        <v>1191</v>
      </c>
      <c r="O4145" s="1" t="s">
        <v>117</v>
      </c>
      <c r="P4145" s="9">
        <v>96950</v>
      </c>
      <c r="Q4145" s="1" t="s">
        <v>118</v>
      </c>
      <c r="S4145" s="1">
        <v>16702347413</v>
      </c>
      <c r="U4145" s="1">
        <v>44413</v>
      </c>
      <c r="V4145" s="1" t="s">
        <v>119</v>
      </c>
      <c r="X4145" s="1" t="s">
        <v>1010</v>
      </c>
      <c r="Y4145" s="1" t="s">
        <v>15179</v>
      </c>
      <c r="AA4145" s="1" t="s">
        <v>245</v>
      </c>
      <c r="AB4145" s="1" t="s">
        <v>1550</v>
      </c>
      <c r="AC4145" s="1" t="s">
        <v>116</v>
      </c>
      <c r="AD4145" s="1" t="s">
        <v>1191</v>
      </c>
      <c r="AE4145" s="1" t="s">
        <v>117</v>
      </c>
      <c r="AF4145" s="9">
        <v>96950</v>
      </c>
      <c r="AG4145" s="1" t="s">
        <v>118</v>
      </c>
      <c r="AI4145" s="1">
        <v>16702347413</v>
      </c>
      <c r="AK4145" s="1" t="s">
        <v>15180</v>
      </c>
      <c r="BC4145" s="1" t="str">
        <f>"43-3031.00"</f>
        <v>43-3031.00</v>
      </c>
      <c r="BD4145" s="1" t="s">
        <v>389</v>
      </c>
      <c r="BE4145" s="1" t="s">
        <v>15181</v>
      </c>
      <c r="BF4145" s="1" t="s">
        <v>15182</v>
      </c>
      <c r="BG4145" s="1">
        <v>1</v>
      </c>
      <c r="BI4145" s="2">
        <v>44106</v>
      </c>
      <c r="BJ4145" s="2">
        <v>45200</v>
      </c>
      <c r="BM4145" s="1">
        <v>40</v>
      </c>
      <c r="BN4145" s="1">
        <v>0</v>
      </c>
      <c r="BO4145" s="1">
        <v>8</v>
      </c>
      <c r="BP4145" s="1">
        <v>8</v>
      </c>
      <c r="BQ4145" s="1">
        <v>8</v>
      </c>
      <c r="BR4145" s="1">
        <v>8</v>
      </c>
      <c r="BS4145" s="1">
        <v>8</v>
      </c>
      <c r="BT4145" s="1">
        <v>0</v>
      </c>
      <c r="BU4145" s="1" t="str">
        <f>"8:00 AM"</f>
        <v>8:00 AM</v>
      </c>
      <c r="BV4145" s="1" t="str">
        <f>"5:00 PM"</f>
        <v>5:00 PM</v>
      </c>
      <c r="BW4145" s="1" t="s">
        <v>392</v>
      </c>
      <c r="BX4145" s="1">
        <v>0</v>
      </c>
      <c r="BY4145" s="1">
        <v>24</v>
      </c>
      <c r="BZ4145" s="1" t="s">
        <v>112</v>
      </c>
      <c r="CA4145" s="1">
        <v>0</v>
      </c>
      <c r="CB4145" s="1" t="s">
        <v>15183</v>
      </c>
      <c r="CC4145" s="1" t="s">
        <v>1550</v>
      </c>
      <c r="CD4145" s="1" t="s">
        <v>116</v>
      </c>
      <c r="CE4145" s="1" t="s">
        <v>1191</v>
      </c>
      <c r="CF4145" s="1" t="s">
        <v>117</v>
      </c>
      <c r="CG4145" s="1">
        <v>96950</v>
      </c>
      <c r="CH4145" s="3">
        <v>13.9</v>
      </c>
      <c r="CI4145" s="3">
        <v>13.9</v>
      </c>
      <c r="CJ4145" s="3">
        <v>20.85</v>
      </c>
      <c r="CK4145" s="3">
        <v>20.85</v>
      </c>
      <c r="CL4145" s="1" t="s">
        <v>137</v>
      </c>
      <c r="CN4145" s="1" t="s">
        <v>139</v>
      </c>
      <c r="CP4145" s="1" t="s">
        <v>112</v>
      </c>
      <c r="CQ4145" s="1" t="s">
        <v>111</v>
      </c>
      <c r="CR4145" s="1" t="s">
        <v>112</v>
      </c>
      <c r="CS4145" s="1" t="s">
        <v>111</v>
      </c>
      <c r="CT4145" s="1" t="s">
        <v>138</v>
      </c>
      <c r="CU4145" s="1" t="s">
        <v>111</v>
      </c>
      <c r="CV4145" s="1" t="s">
        <v>138</v>
      </c>
      <c r="CW4145" s="1" t="s">
        <v>362</v>
      </c>
      <c r="CX4145" s="1">
        <v>6702347413</v>
      </c>
      <c r="CY4145" s="1" t="s">
        <v>15180</v>
      </c>
      <c r="CZ4145" s="1" t="s">
        <v>138</v>
      </c>
      <c r="DA4145" s="1" t="s">
        <v>111</v>
      </c>
      <c r="DB4145" s="1" t="s">
        <v>112</v>
      </c>
    </row>
    <row r="4146" spans="1:111" ht="15.6" customHeight="1" x14ac:dyDescent="0.25">
      <c r="A4146" s="1" t="s">
        <v>15267</v>
      </c>
      <c r="B4146" s="1" t="s">
        <v>142</v>
      </c>
      <c r="C4146" s="2">
        <v>44068.958857407408</v>
      </c>
      <c r="D4146" s="2">
        <v>44167</v>
      </c>
      <c r="E4146" s="1" t="s">
        <v>110</v>
      </c>
      <c r="F4146" s="2">
        <v>44103.833333333336</v>
      </c>
      <c r="G4146" s="1" t="s">
        <v>112</v>
      </c>
      <c r="H4146" s="1" t="s">
        <v>112</v>
      </c>
      <c r="I4146" s="1" t="s">
        <v>112</v>
      </c>
      <c r="J4146" s="1" t="s">
        <v>15268</v>
      </c>
      <c r="K4146" s="1" t="s">
        <v>15269</v>
      </c>
      <c r="L4146" s="1" t="s">
        <v>15270</v>
      </c>
      <c r="N4146" s="1" t="s">
        <v>116</v>
      </c>
      <c r="O4146" s="1" t="s">
        <v>117</v>
      </c>
      <c r="P4146" s="9">
        <v>96950</v>
      </c>
      <c r="Q4146" s="1" t="s">
        <v>118</v>
      </c>
      <c r="S4146" s="1">
        <v>16704834001</v>
      </c>
      <c r="U4146" s="1">
        <v>53131</v>
      </c>
      <c r="V4146" s="1" t="s">
        <v>119</v>
      </c>
      <c r="X4146" s="1" t="s">
        <v>15271</v>
      </c>
      <c r="Y4146" s="1" t="s">
        <v>15272</v>
      </c>
      <c r="Z4146" s="1" t="s">
        <v>15273</v>
      </c>
      <c r="AA4146" s="1" t="s">
        <v>3134</v>
      </c>
      <c r="AB4146" s="1" t="s">
        <v>15270</v>
      </c>
      <c r="AD4146" s="1" t="s">
        <v>116</v>
      </c>
      <c r="AE4146" s="1" t="s">
        <v>117</v>
      </c>
      <c r="AF4146" s="9">
        <v>96950</v>
      </c>
      <c r="AG4146" s="1" t="s">
        <v>118</v>
      </c>
      <c r="AI4146" s="1">
        <v>16704834001</v>
      </c>
      <c r="AK4146" s="1" t="s">
        <v>15274</v>
      </c>
      <c r="BC4146" s="1" t="str">
        <f>"49-9071.00"</f>
        <v>49-9071.00</v>
      </c>
      <c r="BD4146" s="1" t="s">
        <v>214</v>
      </c>
      <c r="BE4146" s="1" t="s">
        <v>15275</v>
      </c>
      <c r="BF4146" s="1" t="s">
        <v>214</v>
      </c>
      <c r="BG4146" s="1">
        <v>1</v>
      </c>
      <c r="BI4146" s="2">
        <v>44105</v>
      </c>
      <c r="BJ4146" s="2">
        <v>44469</v>
      </c>
      <c r="BM4146" s="1">
        <v>40</v>
      </c>
      <c r="BN4146" s="1">
        <v>0</v>
      </c>
      <c r="BO4146" s="1">
        <v>8</v>
      </c>
      <c r="BP4146" s="1">
        <v>8</v>
      </c>
      <c r="BQ4146" s="1">
        <v>8</v>
      </c>
      <c r="BR4146" s="1">
        <v>8</v>
      </c>
      <c r="BS4146" s="1">
        <v>8</v>
      </c>
      <c r="BT4146" s="1">
        <v>0</v>
      </c>
      <c r="BU4146" s="1" t="str">
        <f>"8:00 AM"</f>
        <v>8:00 AM</v>
      </c>
      <c r="BV4146" s="1" t="str">
        <f>"5:00 PM"</f>
        <v>5:00 PM</v>
      </c>
      <c r="BW4146" s="1" t="s">
        <v>135</v>
      </c>
      <c r="BX4146" s="1">
        <v>0</v>
      </c>
      <c r="BY4146" s="1">
        <v>24</v>
      </c>
      <c r="BZ4146" s="1" t="s">
        <v>112</v>
      </c>
      <c r="CA4146" s="1">
        <v>0</v>
      </c>
      <c r="CB4146" s="1" t="s">
        <v>15276</v>
      </c>
      <c r="CC4146" s="1" t="s">
        <v>15277</v>
      </c>
      <c r="CE4146" s="1" t="s">
        <v>167</v>
      </c>
      <c r="CF4146" s="1" t="s">
        <v>117</v>
      </c>
      <c r="CG4146" s="1">
        <v>96950</v>
      </c>
      <c r="CH4146" s="3">
        <v>12.64</v>
      </c>
      <c r="CI4146" s="3">
        <v>13</v>
      </c>
      <c r="CJ4146" s="3">
        <v>18.96</v>
      </c>
      <c r="CK4146" s="3">
        <v>19.5</v>
      </c>
      <c r="CL4146" s="1" t="s">
        <v>137</v>
      </c>
      <c r="CN4146" s="1" t="s">
        <v>139</v>
      </c>
      <c r="CP4146" s="1" t="s">
        <v>112</v>
      </c>
      <c r="CQ4146" s="1" t="s">
        <v>111</v>
      </c>
      <c r="CR4146" s="1" t="s">
        <v>111</v>
      </c>
      <c r="CS4146" s="1" t="s">
        <v>111</v>
      </c>
      <c r="CT4146" s="1" t="s">
        <v>138</v>
      </c>
      <c r="CU4146" s="1" t="s">
        <v>111</v>
      </c>
      <c r="CV4146" s="1" t="s">
        <v>138</v>
      </c>
      <c r="CW4146" s="1" t="s">
        <v>138</v>
      </c>
      <c r="CX4146" s="1">
        <v>16704834001</v>
      </c>
      <c r="CY4146" s="1" t="s">
        <v>15274</v>
      </c>
      <c r="CZ4146" s="1" t="s">
        <v>15278</v>
      </c>
      <c r="DA4146" s="1" t="s">
        <v>111</v>
      </c>
      <c r="DB4146" s="1" t="s">
        <v>112</v>
      </c>
    </row>
    <row r="4147" spans="1:111" ht="15.6" customHeight="1" x14ac:dyDescent="0.25">
      <c r="A4147" s="1" t="s">
        <v>15293</v>
      </c>
      <c r="B4147" s="1" t="s">
        <v>142</v>
      </c>
      <c r="C4147" s="2">
        <v>44192.824261921298</v>
      </c>
      <c r="D4147" s="2">
        <v>44193</v>
      </c>
      <c r="E4147" s="1" t="s">
        <v>180</v>
      </c>
      <c r="G4147" s="1" t="s">
        <v>112</v>
      </c>
      <c r="H4147" s="1" t="s">
        <v>112</v>
      </c>
      <c r="I4147" s="1" t="s">
        <v>112</v>
      </c>
      <c r="J4147" s="1" t="s">
        <v>3474</v>
      </c>
      <c r="K4147" s="1" t="s">
        <v>138</v>
      </c>
      <c r="L4147" s="1" t="s">
        <v>3476</v>
      </c>
      <c r="M4147" s="1" t="s">
        <v>3477</v>
      </c>
      <c r="N4147" s="1" t="s">
        <v>167</v>
      </c>
      <c r="O4147" s="1" t="s">
        <v>117</v>
      </c>
      <c r="P4147" s="9">
        <v>96950</v>
      </c>
      <c r="Q4147" s="1" t="s">
        <v>118</v>
      </c>
      <c r="R4147" s="1" t="s">
        <v>138</v>
      </c>
      <c r="S4147" s="1">
        <v>16702368202</v>
      </c>
      <c r="T4147" s="1">
        <v>3554</v>
      </c>
      <c r="U4147" s="1">
        <v>62211</v>
      </c>
      <c r="V4147" s="1" t="s">
        <v>119</v>
      </c>
      <c r="X4147" s="1" t="s">
        <v>3478</v>
      </c>
      <c r="Y4147" s="1" t="s">
        <v>3479</v>
      </c>
      <c r="Z4147" s="1" t="s">
        <v>1701</v>
      </c>
      <c r="AA4147" s="1" t="s">
        <v>3480</v>
      </c>
      <c r="AB4147" s="1" t="s">
        <v>3476</v>
      </c>
      <c r="AC4147" s="1" t="s">
        <v>3477</v>
      </c>
      <c r="AD4147" s="1" t="s">
        <v>167</v>
      </c>
      <c r="AE4147" s="1" t="s">
        <v>117</v>
      </c>
      <c r="AF4147" s="9">
        <v>96950</v>
      </c>
      <c r="AG4147" s="1" t="s">
        <v>118</v>
      </c>
      <c r="AH4147" s="1" t="s">
        <v>138</v>
      </c>
      <c r="AI4147" s="1">
        <v>16702368202</v>
      </c>
      <c r="AJ4147" s="1">
        <v>3554</v>
      </c>
      <c r="AK4147" s="1" t="s">
        <v>3481</v>
      </c>
      <c r="BC4147" s="1" t="str">
        <f>"29-1141.00"</f>
        <v>29-1141.00</v>
      </c>
      <c r="BD4147" s="1" t="s">
        <v>1381</v>
      </c>
      <c r="BE4147" s="1" t="s">
        <v>7029</v>
      </c>
      <c r="BF4147" s="1" t="s">
        <v>7030</v>
      </c>
      <c r="BG4147" s="1">
        <v>5</v>
      </c>
      <c r="BI4147" s="2">
        <v>44256</v>
      </c>
      <c r="BJ4147" s="2">
        <v>44257</v>
      </c>
      <c r="BM4147" s="1">
        <v>40</v>
      </c>
      <c r="BN4147" s="1">
        <v>12</v>
      </c>
      <c r="BO4147" s="1">
        <v>12</v>
      </c>
      <c r="BP4147" s="1">
        <v>12</v>
      </c>
      <c r="BQ4147" s="1">
        <v>4</v>
      </c>
      <c r="BR4147" s="1">
        <v>0</v>
      </c>
      <c r="BS4147" s="1">
        <v>0</v>
      </c>
      <c r="BT4147" s="1">
        <v>0</v>
      </c>
      <c r="BU4147" s="1" t="str">
        <f>"7:30 AM"</f>
        <v>7:30 AM</v>
      </c>
      <c r="BV4147" s="1" t="str">
        <f>"7:30 PM"</f>
        <v>7:30 PM</v>
      </c>
      <c r="BW4147" s="1" t="s">
        <v>392</v>
      </c>
      <c r="BX4147" s="1">
        <v>0</v>
      </c>
      <c r="BY4147" s="1">
        <v>0</v>
      </c>
      <c r="BZ4147" s="1" t="s">
        <v>112</v>
      </c>
      <c r="CA4147" s="1">
        <v>0</v>
      </c>
      <c r="CB4147" s="1" t="s">
        <v>7031</v>
      </c>
      <c r="CC4147" s="1" t="s">
        <v>3476</v>
      </c>
      <c r="CD4147" s="1" t="s">
        <v>3477</v>
      </c>
      <c r="CE4147" s="1" t="s">
        <v>167</v>
      </c>
      <c r="CF4147" s="1" t="s">
        <v>117</v>
      </c>
      <c r="CG4147" s="1">
        <v>96950</v>
      </c>
      <c r="CH4147" s="3">
        <v>22.19</v>
      </c>
      <c r="CI4147" s="3">
        <v>25.78</v>
      </c>
      <c r="CL4147" s="1" t="s">
        <v>137</v>
      </c>
      <c r="CM4147" s="1" t="s">
        <v>3486</v>
      </c>
      <c r="CN4147" s="1" t="s">
        <v>139</v>
      </c>
      <c r="CP4147" s="1" t="s">
        <v>112</v>
      </c>
      <c r="CQ4147" s="1" t="s">
        <v>111</v>
      </c>
      <c r="CR4147" s="1" t="s">
        <v>112</v>
      </c>
      <c r="CS4147" s="1" t="s">
        <v>112</v>
      </c>
      <c r="CT4147" s="1" t="s">
        <v>138</v>
      </c>
      <c r="CU4147" s="1" t="s">
        <v>111</v>
      </c>
      <c r="CV4147" s="1" t="s">
        <v>138</v>
      </c>
      <c r="CW4147" s="1" t="s">
        <v>3487</v>
      </c>
      <c r="CX4147" s="1">
        <v>16702368202</v>
      </c>
      <c r="CY4147" s="1" t="s">
        <v>3488</v>
      </c>
      <c r="CZ4147" s="1" t="s">
        <v>3489</v>
      </c>
      <c r="DA4147" s="1" t="s">
        <v>111</v>
      </c>
      <c r="DB4147" s="1" t="s">
        <v>112</v>
      </c>
      <c r="DC4147" s="1" t="s">
        <v>890</v>
      </c>
      <c r="DD4147" s="1" t="s">
        <v>3490</v>
      </c>
      <c r="DE4147" s="1" t="s">
        <v>3491</v>
      </c>
      <c r="DF4147" s="1" t="s">
        <v>3474</v>
      </c>
      <c r="DG4147" s="1" t="s">
        <v>3492</v>
      </c>
    </row>
    <row r="4148" spans="1:111" ht="15.6" customHeight="1" x14ac:dyDescent="0.25">
      <c r="A4148" s="1" t="s">
        <v>15336</v>
      </c>
      <c r="B4148" s="1" t="s">
        <v>142</v>
      </c>
      <c r="C4148" s="2">
        <v>44293.127471180553</v>
      </c>
      <c r="D4148" s="2">
        <v>44320</v>
      </c>
      <c r="E4148" s="1" t="s">
        <v>110</v>
      </c>
      <c r="F4148" s="2">
        <v>44468.833333333336</v>
      </c>
      <c r="G4148" s="1" t="s">
        <v>111</v>
      </c>
      <c r="H4148" s="1" t="s">
        <v>112</v>
      </c>
      <c r="I4148" s="1" t="s">
        <v>112</v>
      </c>
      <c r="J4148" s="1" t="s">
        <v>909</v>
      </c>
      <c r="L4148" s="1" t="s">
        <v>910</v>
      </c>
      <c r="M4148" s="1" t="s">
        <v>754</v>
      </c>
      <c r="N4148" s="1" t="s">
        <v>167</v>
      </c>
      <c r="O4148" s="1" t="s">
        <v>117</v>
      </c>
      <c r="P4148" s="9">
        <v>96950</v>
      </c>
      <c r="Q4148" s="1" t="s">
        <v>118</v>
      </c>
      <c r="S4148" s="1">
        <v>16702350561</v>
      </c>
      <c r="T4148" s="1">
        <v>115</v>
      </c>
      <c r="U4148" s="1">
        <v>531110</v>
      </c>
      <c r="V4148" s="1" t="s">
        <v>119</v>
      </c>
      <c r="X4148" s="1" t="s">
        <v>911</v>
      </c>
      <c r="Y4148" s="1" t="s">
        <v>912</v>
      </c>
      <c r="Z4148" s="1" t="s">
        <v>913</v>
      </c>
      <c r="AA4148" s="1" t="s">
        <v>914</v>
      </c>
      <c r="AB4148" s="1" t="s">
        <v>915</v>
      </c>
      <c r="AC4148" s="1" t="s">
        <v>916</v>
      </c>
      <c r="AD4148" s="1" t="s">
        <v>167</v>
      </c>
      <c r="AE4148" s="1" t="s">
        <v>117</v>
      </c>
      <c r="AF4148" s="9">
        <v>96950</v>
      </c>
      <c r="AG4148" s="1" t="s">
        <v>118</v>
      </c>
      <c r="AI4148" s="1">
        <v>16702350561</v>
      </c>
      <c r="AJ4148" s="1">
        <v>115</v>
      </c>
      <c r="AK4148" s="1" t="s">
        <v>917</v>
      </c>
      <c r="BC4148" s="1" t="str">
        <f>"15-1151.00"</f>
        <v>15-1151.00</v>
      </c>
      <c r="BD4148" s="1" t="s">
        <v>2470</v>
      </c>
      <c r="BE4148" s="1" t="s">
        <v>15337</v>
      </c>
      <c r="BF4148" s="1" t="s">
        <v>15338</v>
      </c>
      <c r="BG4148" s="1">
        <v>1</v>
      </c>
      <c r="BI4148" s="2">
        <v>44470</v>
      </c>
      <c r="BJ4148" s="2">
        <v>44834</v>
      </c>
      <c r="BM4148" s="1">
        <v>35</v>
      </c>
      <c r="BN4148" s="1">
        <v>0</v>
      </c>
      <c r="BO4148" s="1">
        <v>7</v>
      </c>
      <c r="BP4148" s="1">
        <v>7</v>
      </c>
      <c r="BQ4148" s="1">
        <v>7</v>
      </c>
      <c r="BR4148" s="1">
        <v>7</v>
      </c>
      <c r="BS4148" s="1">
        <v>7</v>
      </c>
      <c r="BT4148" s="1">
        <v>0</v>
      </c>
      <c r="BU4148" s="1" t="str">
        <f>"8:00 AM"</f>
        <v>8:00 AM</v>
      </c>
      <c r="BV4148" s="1" t="str">
        <f>"5:00 PM"</f>
        <v>5:00 PM</v>
      </c>
      <c r="BW4148" s="1" t="s">
        <v>135</v>
      </c>
      <c r="BX4148" s="1">
        <v>0</v>
      </c>
      <c r="BY4148" s="1">
        <v>24</v>
      </c>
      <c r="BZ4148" s="1" t="s">
        <v>112</v>
      </c>
      <c r="CA4148" s="1">
        <v>0</v>
      </c>
      <c r="CB4148" s="4" t="s">
        <v>15339</v>
      </c>
      <c r="CC4148" s="1" t="s">
        <v>921</v>
      </c>
      <c r="CD4148" s="1" t="s">
        <v>754</v>
      </c>
      <c r="CE4148" s="1" t="s">
        <v>167</v>
      </c>
      <c r="CF4148" s="1" t="s">
        <v>117</v>
      </c>
      <c r="CG4148" s="1">
        <v>96950</v>
      </c>
      <c r="CH4148" s="3">
        <v>12.19</v>
      </c>
      <c r="CI4148" s="3">
        <v>12.19</v>
      </c>
      <c r="CJ4148" s="3">
        <v>18.29</v>
      </c>
      <c r="CK4148" s="3">
        <v>18.29</v>
      </c>
      <c r="CL4148" s="1" t="s">
        <v>137</v>
      </c>
      <c r="CM4148" s="1" t="s">
        <v>922</v>
      </c>
      <c r="CN4148" s="1" t="s">
        <v>139</v>
      </c>
      <c r="CP4148" s="1" t="s">
        <v>112</v>
      </c>
      <c r="CQ4148" s="1" t="s">
        <v>111</v>
      </c>
      <c r="CR4148" s="1" t="s">
        <v>112</v>
      </c>
      <c r="CS4148" s="1" t="s">
        <v>111</v>
      </c>
      <c r="CT4148" s="1" t="s">
        <v>111</v>
      </c>
      <c r="CU4148" s="1" t="s">
        <v>111</v>
      </c>
      <c r="CV4148" s="1" t="s">
        <v>138</v>
      </c>
      <c r="CW4148" s="1" t="s">
        <v>714</v>
      </c>
      <c r="CX4148" s="1">
        <v>16702350561</v>
      </c>
      <c r="CY4148" s="1" t="s">
        <v>917</v>
      </c>
      <c r="CZ4148" s="1" t="s">
        <v>716</v>
      </c>
      <c r="DA4148" s="1" t="s">
        <v>111</v>
      </c>
      <c r="DB4148" s="1" t="s">
        <v>112</v>
      </c>
    </row>
    <row r="4149" spans="1:111" ht="15.6" customHeight="1" x14ac:dyDescent="0.25">
      <c r="A4149" s="1" t="s">
        <v>15446</v>
      </c>
      <c r="B4149" s="1" t="s">
        <v>142</v>
      </c>
      <c r="C4149" s="2">
        <v>44330.934139004632</v>
      </c>
      <c r="D4149" s="2">
        <v>44351</v>
      </c>
      <c r="E4149" s="1" t="s">
        <v>110</v>
      </c>
      <c r="F4149" s="2">
        <v>44468.833333333336</v>
      </c>
      <c r="G4149" s="1" t="s">
        <v>112</v>
      </c>
      <c r="H4149" s="1" t="s">
        <v>112</v>
      </c>
      <c r="I4149" s="1" t="s">
        <v>112</v>
      </c>
      <c r="J4149" s="1" t="s">
        <v>13845</v>
      </c>
      <c r="K4149" s="1" t="s">
        <v>13846</v>
      </c>
      <c r="L4149" s="1" t="s">
        <v>13847</v>
      </c>
      <c r="N4149" s="1" t="s">
        <v>116</v>
      </c>
      <c r="O4149" s="1" t="s">
        <v>117</v>
      </c>
      <c r="P4149" s="9">
        <v>96950</v>
      </c>
      <c r="Q4149" s="1" t="s">
        <v>118</v>
      </c>
      <c r="S4149" s="1">
        <v>16702350617</v>
      </c>
      <c r="U4149" s="1">
        <v>31191</v>
      </c>
      <c r="V4149" s="1" t="s">
        <v>119</v>
      </c>
      <c r="X4149" s="1" t="s">
        <v>656</v>
      </c>
      <c r="Y4149" s="1" t="s">
        <v>13848</v>
      </c>
      <c r="AA4149" s="1" t="s">
        <v>245</v>
      </c>
      <c r="AB4149" s="1" t="s">
        <v>13847</v>
      </c>
      <c r="AD4149" s="1" t="s">
        <v>116</v>
      </c>
      <c r="AE4149" s="1" t="s">
        <v>117</v>
      </c>
      <c r="AF4149" s="9">
        <v>96950</v>
      </c>
      <c r="AG4149" s="1" t="s">
        <v>118</v>
      </c>
      <c r="AI4149" s="1">
        <v>16702350617</v>
      </c>
      <c r="AK4149" s="1" t="s">
        <v>13849</v>
      </c>
      <c r="BC4149" s="1" t="str">
        <f>"11-1021.00"</f>
        <v>11-1021.00</v>
      </c>
      <c r="BD4149" s="1" t="s">
        <v>248</v>
      </c>
      <c r="BE4149" s="1" t="s">
        <v>13850</v>
      </c>
      <c r="BF4149" s="1" t="s">
        <v>2483</v>
      </c>
      <c r="BG4149" s="1">
        <v>1</v>
      </c>
      <c r="BI4149" s="2">
        <v>44470</v>
      </c>
      <c r="BJ4149" s="2">
        <v>44834</v>
      </c>
      <c r="BM4149" s="1">
        <v>35</v>
      </c>
      <c r="BN4149" s="1">
        <v>0</v>
      </c>
      <c r="BO4149" s="1">
        <v>7</v>
      </c>
      <c r="BP4149" s="1">
        <v>7</v>
      </c>
      <c r="BQ4149" s="1">
        <v>7</v>
      </c>
      <c r="BR4149" s="1">
        <v>7</v>
      </c>
      <c r="BS4149" s="1">
        <v>7</v>
      </c>
      <c r="BT4149" s="1">
        <v>0</v>
      </c>
      <c r="BU4149" s="1" t="str">
        <f>"9:00 AM"</f>
        <v>9:00 AM</v>
      </c>
      <c r="BV4149" s="1" t="str">
        <f>"5:00 PM"</f>
        <v>5:00 PM</v>
      </c>
      <c r="BW4149" s="1" t="s">
        <v>135</v>
      </c>
      <c r="BX4149" s="1">
        <v>0</v>
      </c>
      <c r="BY4149" s="1">
        <v>12</v>
      </c>
      <c r="BZ4149" s="1" t="s">
        <v>112</v>
      </c>
      <c r="CB4149" s="1" t="s">
        <v>3175</v>
      </c>
      <c r="CC4149" s="1" t="s">
        <v>13847</v>
      </c>
      <c r="CE4149" s="1" t="s">
        <v>116</v>
      </c>
      <c r="CF4149" s="1" t="s">
        <v>117</v>
      </c>
      <c r="CG4149" s="1">
        <v>96950</v>
      </c>
      <c r="CH4149" s="3">
        <v>22.55</v>
      </c>
      <c r="CI4149" s="3">
        <v>22.55</v>
      </c>
      <c r="CJ4149" s="3">
        <v>33.82</v>
      </c>
      <c r="CK4149" s="3">
        <v>33.82</v>
      </c>
      <c r="CL4149" s="1" t="s">
        <v>137</v>
      </c>
      <c r="CN4149" s="1" t="s">
        <v>139</v>
      </c>
      <c r="CP4149" s="1" t="s">
        <v>112</v>
      </c>
      <c r="CQ4149" s="1" t="s">
        <v>111</v>
      </c>
      <c r="CR4149" s="1" t="s">
        <v>112</v>
      </c>
      <c r="CS4149" s="1" t="s">
        <v>111</v>
      </c>
      <c r="CT4149" s="1" t="s">
        <v>138</v>
      </c>
      <c r="CU4149" s="1" t="s">
        <v>111</v>
      </c>
      <c r="CV4149" s="1" t="s">
        <v>138</v>
      </c>
      <c r="CW4149" s="1" t="s">
        <v>2313</v>
      </c>
      <c r="CX4149" s="1">
        <v>16702350617</v>
      </c>
      <c r="CY4149" s="1" t="s">
        <v>13849</v>
      </c>
      <c r="CZ4149" s="1" t="s">
        <v>138</v>
      </c>
      <c r="DA4149" s="1" t="s">
        <v>111</v>
      </c>
      <c r="DB4149" s="1" t="s">
        <v>112</v>
      </c>
      <c r="DC4149" s="1" t="s">
        <v>656</v>
      </c>
      <c r="DD4149" s="1" t="s">
        <v>15447</v>
      </c>
      <c r="DF4149" s="1" t="s">
        <v>13845</v>
      </c>
      <c r="DG4149" s="1" t="s">
        <v>13849</v>
      </c>
    </row>
    <row r="4150" spans="1:111" ht="15.6" customHeight="1" x14ac:dyDescent="0.25">
      <c r="A4150" s="1" t="s">
        <v>15505</v>
      </c>
      <c r="B4150" s="1" t="s">
        <v>142</v>
      </c>
      <c r="C4150" s="2">
        <v>44378.108345486115</v>
      </c>
      <c r="D4150" s="2">
        <v>44428</v>
      </c>
      <c r="E4150" s="1" t="s">
        <v>110</v>
      </c>
      <c r="F4150" s="2">
        <v>44468.833333333336</v>
      </c>
      <c r="G4150" s="1" t="s">
        <v>111</v>
      </c>
      <c r="H4150" s="1" t="s">
        <v>112</v>
      </c>
      <c r="I4150" s="1" t="s">
        <v>112</v>
      </c>
      <c r="J4150" s="1" t="s">
        <v>752</v>
      </c>
      <c r="K4150" s="1" t="s">
        <v>8289</v>
      </c>
      <c r="L4150" s="1" t="s">
        <v>8290</v>
      </c>
      <c r="N4150" s="1" t="s">
        <v>116</v>
      </c>
      <c r="O4150" s="1" t="s">
        <v>117</v>
      </c>
      <c r="P4150" s="9">
        <v>96950</v>
      </c>
      <c r="Q4150" s="1" t="s">
        <v>118</v>
      </c>
      <c r="S4150" s="1">
        <v>16702332421</v>
      </c>
      <c r="U4150" s="1">
        <v>722513</v>
      </c>
      <c r="V4150" s="1" t="s">
        <v>119</v>
      </c>
      <c r="X4150" s="1" t="s">
        <v>756</v>
      </c>
      <c r="Y4150" s="1" t="s">
        <v>757</v>
      </c>
      <c r="Z4150" s="1" t="s">
        <v>2497</v>
      </c>
      <c r="AA4150" s="1" t="s">
        <v>8291</v>
      </c>
      <c r="AB4150" s="1" t="s">
        <v>8292</v>
      </c>
      <c r="AD4150" s="1" t="s">
        <v>116</v>
      </c>
      <c r="AE4150" s="1" t="s">
        <v>117</v>
      </c>
      <c r="AF4150" s="9">
        <v>96950</v>
      </c>
      <c r="AG4150" s="1" t="s">
        <v>118</v>
      </c>
      <c r="AI4150" s="1">
        <v>16702875435</v>
      </c>
      <c r="AK4150" s="1" t="s">
        <v>761</v>
      </c>
      <c r="BC4150" s="1" t="str">
        <f>"51-3011.00"</f>
        <v>51-3011.00</v>
      </c>
      <c r="BD4150" s="1" t="s">
        <v>1079</v>
      </c>
      <c r="BE4150" s="1" t="s">
        <v>8293</v>
      </c>
      <c r="BF4150" s="1" t="s">
        <v>1081</v>
      </c>
      <c r="BG4150" s="1">
        <v>1</v>
      </c>
      <c r="BI4150" s="2">
        <v>44470</v>
      </c>
      <c r="BJ4150" s="2">
        <v>44834</v>
      </c>
      <c r="BM4150" s="1">
        <v>36</v>
      </c>
      <c r="BN4150" s="1">
        <v>6</v>
      </c>
      <c r="BO4150" s="1">
        <v>6</v>
      </c>
      <c r="BP4150" s="1">
        <v>0</v>
      </c>
      <c r="BQ4150" s="1">
        <v>6</v>
      </c>
      <c r="BR4150" s="1">
        <v>6</v>
      </c>
      <c r="BS4150" s="1">
        <v>6</v>
      </c>
      <c r="BT4150" s="1">
        <v>6</v>
      </c>
      <c r="BU4150" s="1" t="str">
        <f>"4:00 PM"</f>
        <v>4:00 PM</v>
      </c>
      <c r="BV4150" s="1" t="str">
        <f>"10:00 PM"</f>
        <v>10:00 PM</v>
      </c>
      <c r="BW4150" s="1" t="s">
        <v>135</v>
      </c>
      <c r="BX4150" s="1">
        <v>0</v>
      </c>
      <c r="BY4150" s="1">
        <v>6</v>
      </c>
      <c r="BZ4150" s="1" t="s">
        <v>112</v>
      </c>
      <c r="CB4150" s="1" t="s">
        <v>8294</v>
      </c>
      <c r="CC4150" s="1" t="s">
        <v>760</v>
      </c>
      <c r="CE4150" s="1" t="s">
        <v>116</v>
      </c>
      <c r="CF4150" s="1" t="s">
        <v>117</v>
      </c>
      <c r="CG4150" s="1">
        <v>96950</v>
      </c>
      <c r="CH4150" s="3">
        <v>7.9</v>
      </c>
      <c r="CI4150" s="3">
        <v>8.5</v>
      </c>
      <c r="CJ4150" s="3">
        <v>11.85</v>
      </c>
      <c r="CK4150" s="3">
        <v>12.75</v>
      </c>
      <c r="CL4150" s="1" t="s">
        <v>137</v>
      </c>
      <c r="CN4150" s="1" t="s">
        <v>139</v>
      </c>
      <c r="CP4150" s="1" t="s">
        <v>112</v>
      </c>
      <c r="CQ4150" s="1" t="s">
        <v>111</v>
      </c>
      <c r="CR4150" s="1" t="s">
        <v>112</v>
      </c>
      <c r="CS4150" s="1" t="s">
        <v>111</v>
      </c>
      <c r="CT4150" s="1" t="s">
        <v>138</v>
      </c>
      <c r="CU4150" s="1" t="s">
        <v>138</v>
      </c>
      <c r="CV4150" s="1" t="s">
        <v>138</v>
      </c>
      <c r="CW4150" s="1" t="s">
        <v>4175</v>
      </c>
      <c r="CX4150" s="1">
        <v>16702332421</v>
      </c>
      <c r="CY4150" s="1" t="s">
        <v>761</v>
      </c>
      <c r="CZ4150" s="1" t="s">
        <v>138</v>
      </c>
      <c r="DA4150" s="1" t="s">
        <v>111</v>
      </c>
      <c r="DB4150" s="1" t="s">
        <v>112</v>
      </c>
    </row>
    <row r="4151" spans="1:111" ht="15.6" customHeight="1" x14ac:dyDescent="0.25">
      <c r="A4151" s="1" t="s">
        <v>15516</v>
      </c>
      <c r="B4151" s="1" t="s">
        <v>142</v>
      </c>
      <c r="C4151" s="2">
        <v>44406.315283564814</v>
      </c>
      <c r="D4151" s="2">
        <v>44439</v>
      </c>
      <c r="E4151" s="1" t="s">
        <v>180</v>
      </c>
      <c r="G4151" s="1" t="s">
        <v>111</v>
      </c>
      <c r="H4151" s="1" t="s">
        <v>112</v>
      </c>
      <c r="I4151" s="1" t="s">
        <v>112</v>
      </c>
      <c r="J4151" s="1" t="s">
        <v>2044</v>
      </c>
      <c r="K4151" s="1" t="s">
        <v>2045</v>
      </c>
      <c r="L4151" s="1" t="s">
        <v>2046</v>
      </c>
      <c r="N4151" s="1" t="s">
        <v>116</v>
      </c>
      <c r="O4151" s="1" t="s">
        <v>117</v>
      </c>
      <c r="P4151" s="9">
        <v>96950</v>
      </c>
      <c r="Q4151" s="1" t="s">
        <v>118</v>
      </c>
      <c r="S4151" s="1">
        <v>16702343215</v>
      </c>
      <c r="U4151" s="1">
        <v>8121</v>
      </c>
      <c r="V4151" s="1" t="s">
        <v>119</v>
      </c>
      <c r="X4151" s="1" t="s">
        <v>2047</v>
      </c>
      <c r="Y4151" s="1" t="s">
        <v>2048</v>
      </c>
      <c r="Z4151" s="1" t="s">
        <v>2049</v>
      </c>
      <c r="AA4151" s="1" t="s">
        <v>2050</v>
      </c>
      <c r="AB4151" s="1" t="s">
        <v>2046</v>
      </c>
      <c r="AD4151" s="1" t="s">
        <v>116</v>
      </c>
      <c r="AE4151" s="1" t="s">
        <v>117</v>
      </c>
      <c r="AF4151" s="9">
        <v>96950</v>
      </c>
      <c r="AG4151" s="1" t="s">
        <v>118</v>
      </c>
      <c r="AI4151" s="1">
        <v>16702343215</v>
      </c>
      <c r="AK4151" s="1" t="s">
        <v>2057</v>
      </c>
      <c r="BC4151" s="1" t="str">
        <f>"39-5012.00"</f>
        <v>39-5012.00</v>
      </c>
      <c r="BD4151" s="1" t="s">
        <v>1831</v>
      </c>
      <c r="BE4151" s="1" t="s">
        <v>15517</v>
      </c>
      <c r="BF4151" s="1" t="s">
        <v>2053</v>
      </c>
      <c r="BG4151" s="1">
        <v>2</v>
      </c>
      <c r="BI4151" s="2">
        <v>44470</v>
      </c>
      <c r="BJ4151" s="2">
        <v>44834</v>
      </c>
      <c r="BM4151" s="1">
        <v>35</v>
      </c>
      <c r="BN4151" s="1">
        <v>7</v>
      </c>
      <c r="BO4151" s="1">
        <v>7</v>
      </c>
      <c r="BP4151" s="1">
        <v>7</v>
      </c>
      <c r="BQ4151" s="1">
        <v>0</v>
      </c>
      <c r="BR4151" s="1">
        <v>0</v>
      </c>
      <c r="BS4151" s="1">
        <v>7</v>
      </c>
      <c r="BT4151" s="1">
        <v>7</v>
      </c>
      <c r="BU4151" s="1" t="str">
        <f>"10:00 AM"</f>
        <v>10:00 AM</v>
      </c>
      <c r="BV4151" s="1" t="str">
        <f>"6:00 PM"</f>
        <v>6:00 PM</v>
      </c>
      <c r="BW4151" s="1" t="s">
        <v>230</v>
      </c>
      <c r="BX4151" s="1">
        <v>0</v>
      </c>
      <c r="BY4151" s="1">
        <v>24</v>
      </c>
      <c r="BZ4151" s="1" t="s">
        <v>112</v>
      </c>
      <c r="CB4151" s="1" t="s">
        <v>138</v>
      </c>
      <c r="CC4151" s="1" t="s">
        <v>2054</v>
      </c>
      <c r="CD4151" s="1" t="s">
        <v>10435</v>
      </c>
      <c r="CE4151" s="1" t="s">
        <v>116</v>
      </c>
      <c r="CF4151" s="1" t="s">
        <v>117</v>
      </c>
      <c r="CG4151" s="1">
        <v>96950</v>
      </c>
      <c r="CH4151" s="3">
        <v>8.08</v>
      </c>
      <c r="CJ4151" s="3">
        <v>12.12</v>
      </c>
      <c r="CL4151" s="1" t="s">
        <v>137</v>
      </c>
      <c r="CM4151" s="1" t="s">
        <v>138</v>
      </c>
      <c r="CN4151" s="1" t="s">
        <v>139</v>
      </c>
      <c r="CP4151" s="1" t="s">
        <v>112</v>
      </c>
      <c r="CQ4151" s="1" t="s">
        <v>111</v>
      </c>
      <c r="CR4151" s="1" t="s">
        <v>112</v>
      </c>
      <c r="CS4151" s="1" t="s">
        <v>111</v>
      </c>
      <c r="CT4151" s="1" t="s">
        <v>138</v>
      </c>
      <c r="CU4151" s="1" t="s">
        <v>111</v>
      </c>
      <c r="CV4151" s="1" t="s">
        <v>138</v>
      </c>
      <c r="CW4151" s="1" t="s">
        <v>2056</v>
      </c>
      <c r="CX4151" s="1">
        <v>16702343215</v>
      </c>
      <c r="CY4151" s="1" t="s">
        <v>2057</v>
      </c>
      <c r="CZ4151" s="1" t="s">
        <v>138</v>
      </c>
      <c r="DA4151" s="1" t="s">
        <v>111</v>
      </c>
      <c r="DB4151" s="1" t="s">
        <v>112</v>
      </c>
    </row>
    <row r="4152" spans="1:111" ht="15.6" customHeight="1" x14ac:dyDescent="0.25">
      <c r="A4152" s="1" t="s">
        <v>15573</v>
      </c>
      <c r="B4152" s="1" t="s">
        <v>142</v>
      </c>
      <c r="C4152" s="2">
        <v>44341.87124479167</v>
      </c>
      <c r="D4152" s="2">
        <v>44355</v>
      </c>
      <c r="E4152" s="1" t="s">
        <v>110</v>
      </c>
      <c r="F4152" s="2">
        <v>44468.833333333336</v>
      </c>
      <c r="G4152" s="1" t="s">
        <v>111</v>
      </c>
      <c r="H4152" s="1" t="s">
        <v>112</v>
      </c>
      <c r="I4152" s="1" t="s">
        <v>112</v>
      </c>
      <c r="J4152" s="1" t="s">
        <v>5027</v>
      </c>
      <c r="K4152" s="1" t="s">
        <v>3856</v>
      </c>
      <c r="L4152" s="1" t="s">
        <v>3857</v>
      </c>
      <c r="M4152" s="1" t="s">
        <v>8657</v>
      </c>
      <c r="N4152" s="1" t="s">
        <v>116</v>
      </c>
      <c r="O4152" s="1" t="s">
        <v>117</v>
      </c>
      <c r="P4152" s="9">
        <v>96950</v>
      </c>
      <c r="Q4152" s="1" t="s">
        <v>118</v>
      </c>
      <c r="S4152" s="1">
        <v>16702347000</v>
      </c>
      <c r="U4152" s="1">
        <v>72111</v>
      </c>
      <c r="V4152" s="1" t="s">
        <v>119</v>
      </c>
      <c r="X4152" s="1" t="s">
        <v>2357</v>
      </c>
      <c r="Y4152" s="1" t="s">
        <v>5029</v>
      </c>
      <c r="Z4152" s="1" t="s">
        <v>138</v>
      </c>
      <c r="AA4152" s="1" t="s">
        <v>373</v>
      </c>
      <c r="AB4152" s="1" t="s">
        <v>3857</v>
      </c>
      <c r="AC4152" s="1" t="s">
        <v>8657</v>
      </c>
      <c r="AD4152" s="1" t="s">
        <v>116</v>
      </c>
      <c r="AE4152" s="1" t="s">
        <v>117</v>
      </c>
      <c r="AF4152" s="9">
        <v>96950</v>
      </c>
      <c r="AG4152" s="1" t="s">
        <v>118</v>
      </c>
      <c r="AI4152" s="1">
        <v>16702347000</v>
      </c>
      <c r="AK4152" s="1" t="s">
        <v>3867</v>
      </c>
      <c r="BC4152" s="1" t="str">
        <f>"13-2011.01"</f>
        <v>13-2011.01</v>
      </c>
      <c r="BD4152" s="1" t="s">
        <v>932</v>
      </c>
      <c r="BE4152" s="1" t="s">
        <v>8658</v>
      </c>
      <c r="BF4152" s="1" t="s">
        <v>7107</v>
      </c>
      <c r="BG4152" s="1">
        <v>1</v>
      </c>
      <c r="BI4152" s="2">
        <v>44470</v>
      </c>
      <c r="BJ4152" s="2">
        <v>45559</v>
      </c>
      <c r="BM4152" s="1">
        <v>35</v>
      </c>
      <c r="BN4152" s="1">
        <v>0</v>
      </c>
      <c r="BO4152" s="1">
        <v>7</v>
      </c>
      <c r="BP4152" s="1">
        <v>7</v>
      </c>
      <c r="BQ4152" s="1">
        <v>7</v>
      </c>
      <c r="BR4152" s="1">
        <v>7</v>
      </c>
      <c r="BS4152" s="1">
        <v>7</v>
      </c>
      <c r="BT4152" s="1">
        <v>0</v>
      </c>
      <c r="BU4152" s="1" t="str">
        <f>"8:00 AM"</f>
        <v>8:00 AM</v>
      </c>
      <c r="BV4152" s="1" t="str">
        <f>"4:00 PM"</f>
        <v>4:00 PM</v>
      </c>
      <c r="BW4152" s="1" t="s">
        <v>193</v>
      </c>
      <c r="BX4152" s="1">
        <v>0</v>
      </c>
      <c r="BY4152" s="1">
        <v>24</v>
      </c>
      <c r="BZ4152" s="1" t="s">
        <v>111</v>
      </c>
      <c r="CA4152" s="1">
        <v>2</v>
      </c>
      <c r="CB4152" s="4" t="s">
        <v>8659</v>
      </c>
      <c r="CC4152" s="1" t="s">
        <v>8660</v>
      </c>
      <c r="CD4152" s="1" t="s">
        <v>8657</v>
      </c>
      <c r="CE4152" s="1" t="s">
        <v>157</v>
      </c>
      <c r="CF4152" s="1" t="s">
        <v>117</v>
      </c>
      <c r="CG4152" s="1">
        <v>96950</v>
      </c>
      <c r="CH4152" s="3">
        <v>14.85</v>
      </c>
      <c r="CI4152" s="3">
        <v>14.85</v>
      </c>
      <c r="CL4152" s="1" t="s">
        <v>137</v>
      </c>
      <c r="CN4152" s="1" t="s">
        <v>139</v>
      </c>
      <c r="CP4152" s="1" t="s">
        <v>112</v>
      </c>
      <c r="CQ4152" s="1" t="s">
        <v>111</v>
      </c>
      <c r="CR4152" s="1" t="s">
        <v>112</v>
      </c>
      <c r="CS4152" s="1" t="s">
        <v>112</v>
      </c>
      <c r="CT4152" s="1" t="s">
        <v>138</v>
      </c>
      <c r="CU4152" s="1" t="s">
        <v>111</v>
      </c>
      <c r="CV4152" s="1" t="s">
        <v>111</v>
      </c>
      <c r="CW4152" s="1" t="s">
        <v>3866</v>
      </c>
      <c r="CX4152" s="1">
        <v>16702347000</v>
      </c>
      <c r="CY4152" s="1" t="s">
        <v>3867</v>
      </c>
      <c r="CZ4152" s="1" t="s">
        <v>138</v>
      </c>
      <c r="DA4152" s="1" t="s">
        <v>111</v>
      </c>
      <c r="DB4152" s="1" t="s">
        <v>112</v>
      </c>
    </row>
    <row r="4153" spans="1:111" ht="15.6" customHeight="1" x14ac:dyDescent="0.25">
      <c r="A4153" s="1" t="s">
        <v>15574</v>
      </c>
      <c r="B4153" s="1" t="s">
        <v>142</v>
      </c>
      <c r="C4153" s="2">
        <v>44348.162275925926</v>
      </c>
      <c r="D4153" s="2">
        <v>44390</v>
      </c>
      <c r="E4153" s="1" t="s">
        <v>110</v>
      </c>
      <c r="F4153" s="2">
        <v>44468.833333333336</v>
      </c>
      <c r="G4153" s="1" t="s">
        <v>111</v>
      </c>
      <c r="H4153" s="1" t="s">
        <v>112</v>
      </c>
      <c r="I4153" s="1" t="s">
        <v>112</v>
      </c>
      <c r="J4153" s="1" t="s">
        <v>2834</v>
      </c>
      <c r="K4153" s="1" t="s">
        <v>2835</v>
      </c>
      <c r="L4153" s="1" t="s">
        <v>2670</v>
      </c>
      <c r="M4153" s="1" t="s">
        <v>2836</v>
      </c>
      <c r="N4153" s="1" t="s">
        <v>116</v>
      </c>
      <c r="O4153" s="1" t="s">
        <v>117</v>
      </c>
      <c r="P4153" s="9">
        <v>96950</v>
      </c>
      <c r="Q4153" s="1" t="s">
        <v>118</v>
      </c>
      <c r="S4153" s="1">
        <v>16702340455</v>
      </c>
      <c r="U4153" s="1">
        <v>236220</v>
      </c>
      <c r="V4153" s="1" t="s">
        <v>119</v>
      </c>
      <c r="X4153" s="1" t="s">
        <v>1052</v>
      </c>
      <c r="Y4153" s="1" t="s">
        <v>2672</v>
      </c>
      <c r="Z4153" s="1" t="s">
        <v>2673</v>
      </c>
      <c r="AA4153" s="1" t="s">
        <v>245</v>
      </c>
      <c r="AB4153" s="1" t="s">
        <v>2670</v>
      </c>
      <c r="AC4153" s="1" t="s">
        <v>2836</v>
      </c>
      <c r="AD4153" s="1" t="s">
        <v>116</v>
      </c>
      <c r="AE4153" s="1" t="s">
        <v>117</v>
      </c>
      <c r="AF4153" s="9">
        <v>96950</v>
      </c>
      <c r="AG4153" s="1" t="s">
        <v>118</v>
      </c>
      <c r="AI4153" s="1">
        <v>16702340455</v>
      </c>
      <c r="AK4153" s="1" t="s">
        <v>2837</v>
      </c>
      <c r="BC4153" s="1" t="str">
        <f>"49-9071.00"</f>
        <v>49-9071.00</v>
      </c>
      <c r="BD4153" s="1" t="s">
        <v>214</v>
      </c>
      <c r="BE4153" s="1" t="s">
        <v>2838</v>
      </c>
      <c r="BF4153" s="1" t="s">
        <v>1069</v>
      </c>
      <c r="BG4153" s="1">
        <v>2</v>
      </c>
      <c r="BI4153" s="2">
        <v>44470</v>
      </c>
      <c r="BJ4153" s="2">
        <v>45565</v>
      </c>
      <c r="BM4153" s="1">
        <v>35</v>
      </c>
      <c r="BN4153" s="1">
        <v>0</v>
      </c>
      <c r="BO4153" s="1">
        <v>7</v>
      </c>
      <c r="BP4153" s="1">
        <v>7</v>
      </c>
      <c r="BQ4153" s="1">
        <v>7</v>
      </c>
      <c r="BR4153" s="1">
        <v>7</v>
      </c>
      <c r="BS4153" s="1">
        <v>7</v>
      </c>
      <c r="BT4153" s="1">
        <v>0</v>
      </c>
      <c r="BU4153" s="1" t="str">
        <f>"8:00 AM"</f>
        <v>8:00 AM</v>
      </c>
      <c r="BV4153" s="1" t="str">
        <f>"4:00 PM"</f>
        <v>4:00 PM</v>
      </c>
      <c r="BW4153" s="1" t="s">
        <v>135</v>
      </c>
      <c r="BX4153" s="1">
        <v>0</v>
      </c>
      <c r="BY4153" s="1">
        <v>12</v>
      </c>
      <c r="BZ4153" s="1" t="s">
        <v>112</v>
      </c>
      <c r="CB4153" s="1" t="s">
        <v>138</v>
      </c>
      <c r="CC4153" s="1" t="s">
        <v>2670</v>
      </c>
      <c r="CD4153" s="1" t="s">
        <v>15575</v>
      </c>
      <c r="CE4153" s="1" t="s">
        <v>116</v>
      </c>
      <c r="CF4153" s="1" t="s">
        <v>117</v>
      </c>
      <c r="CG4153" s="1">
        <v>96950</v>
      </c>
      <c r="CH4153" s="3">
        <v>8.7100000000000009</v>
      </c>
      <c r="CI4153" s="3">
        <v>9</v>
      </c>
      <c r="CJ4153" s="3">
        <v>13.07</v>
      </c>
      <c r="CK4153" s="3">
        <v>13.5</v>
      </c>
      <c r="CL4153" s="1" t="s">
        <v>137</v>
      </c>
      <c r="CM4153" s="1" t="s">
        <v>138</v>
      </c>
      <c r="CN4153" s="1" t="s">
        <v>139</v>
      </c>
      <c r="CP4153" s="1" t="s">
        <v>112</v>
      </c>
      <c r="CQ4153" s="1" t="s">
        <v>111</v>
      </c>
      <c r="CR4153" s="1" t="s">
        <v>112</v>
      </c>
      <c r="CS4153" s="1" t="s">
        <v>111</v>
      </c>
      <c r="CT4153" s="1" t="s">
        <v>138</v>
      </c>
      <c r="CU4153" s="1" t="s">
        <v>111</v>
      </c>
      <c r="CV4153" s="1" t="s">
        <v>138</v>
      </c>
      <c r="CW4153" s="1" t="s">
        <v>362</v>
      </c>
      <c r="CX4153" s="1">
        <v>16702340455</v>
      </c>
      <c r="CY4153" s="1" t="s">
        <v>2837</v>
      </c>
      <c r="CZ4153" s="1" t="s">
        <v>716</v>
      </c>
      <c r="DA4153" s="1" t="s">
        <v>111</v>
      </c>
      <c r="DB4153" s="1" t="s">
        <v>112</v>
      </c>
    </row>
    <row r="4154" spans="1:111" ht="15.6" customHeight="1" x14ac:dyDescent="0.25">
      <c r="A4154" s="1" t="s">
        <v>15645</v>
      </c>
      <c r="B4154" s="1" t="s">
        <v>142</v>
      </c>
      <c r="C4154" s="2">
        <v>44373.261200462963</v>
      </c>
      <c r="D4154" s="2">
        <v>44426</v>
      </c>
      <c r="E4154" s="1" t="s">
        <v>180</v>
      </c>
      <c r="G4154" s="1" t="s">
        <v>111</v>
      </c>
      <c r="H4154" s="1" t="s">
        <v>112</v>
      </c>
      <c r="I4154" s="1" t="s">
        <v>112</v>
      </c>
      <c r="J4154" s="1" t="s">
        <v>15646</v>
      </c>
      <c r="K4154" s="1" t="s">
        <v>15647</v>
      </c>
      <c r="L4154" s="1" t="s">
        <v>15648</v>
      </c>
      <c r="M4154" s="1" t="s">
        <v>138</v>
      </c>
      <c r="N4154" s="1" t="s">
        <v>116</v>
      </c>
      <c r="O4154" s="1" t="s">
        <v>117</v>
      </c>
      <c r="P4154" s="9">
        <v>96950</v>
      </c>
      <c r="Q4154" s="1" t="s">
        <v>118</v>
      </c>
      <c r="R4154" s="1" t="s">
        <v>138</v>
      </c>
      <c r="S4154" s="1">
        <v>16702878687</v>
      </c>
      <c r="U4154" s="1">
        <v>713120</v>
      </c>
      <c r="V4154" s="1" t="s">
        <v>119</v>
      </c>
      <c r="X4154" s="1" t="s">
        <v>15649</v>
      </c>
      <c r="Y4154" s="1" t="s">
        <v>15650</v>
      </c>
      <c r="AA4154" s="1" t="s">
        <v>245</v>
      </c>
      <c r="AB4154" s="1" t="s">
        <v>15648</v>
      </c>
      <c r="AC4154" s="1" t="s">
        <v>138</v>
      </c>
      <c r="AD4154" s="1" t="s">
        <v>116</v>
      </c>
      <c r="AE4154" s="1" t="s">
        <v>117</v>
      </c>
      <c r="AF4154" s="9">
        <v>96950</v>
      </c>
      <c r="AG4154" s="1" t="s">
        <v>118</v>
      </c>
      <c r="AH4154" s="1" t="s">
        <v>138</v>
      </c>
      <c r="AI4154" s="1">
        <v>16702878687</v>
      </c>
      <c r="AK4154" s="1" t="s">
        <v>15651</v>
      </c>
      <c r="BC4154" s="1" t="str">
        <f>"39-3091.00"</f>
        <v>39-3091.00</v>
      </c>
      <c r="BD4154" s="1" t="s">
        <v>6622</v>
      </c>
      <c r="BE4154" s="1" t="s">
        <v>15652</v>
      </c>
      <c r="BF4154" s="1" t="s">
        <v>15653</v>
      </c>
      <c r="BG4154" s="1">
        <v>1</v>
      </c>
      <c r="BI4154" s="2">
        <v>44470</v>
      </c>
      <c r="BJ4154" s="2">
        <v>45565</v>
      </c>
      <c r="BM4154" s="1">
        <v>35</v>
      </c>
      <c r="BN4154" s="1">
        <v>6</v>
      </c>
      <c r="BO4154" s="1">
        <v>0</v>
      </c>
      <c r="BP4154" s="1">
        <v>5</v>
      </c>
      <c r="BQ4154" s="1">
        <v>6</v>
      </c>
      <c r="BR4154" s="1">
        <v>6</v>
      </c>
      <c r="BS4154" s="1">
        <v>6</v>
      </c>
      <c r="BT4154" s="1">
        <v>6</v>
      </c>
      <c r="BU4154" s="1" t="str">
        <f>"10:00 AM"</f>
        <v>10:00 AM</v>
      </c>
      <c r="BV4154" s="1" t="str">
        <f>"5:00 PM"</f>
        <v>5:00 PM</v>
      </c>
      <c r="BW4154" s="1" t="s">
        <v>135</v>
      </c>
      <c r="BX4154" s="1">
        <v>0</v>
      </c>
      <c r="BY4154" s="1">
        <v>3</v>
      </c>
      <c r="BZ4154" s="1" t="s">
        <v>112</v>
      </c>
      <c r="CB4154" s="1" t="s">
        <v>138</v>
      </c>
      <c r="CC4154" s="1" t="s">
        <v>15654</v>
      </c>
      <c r="CD4154" s="1" t="s">
        <v>15655</v>
      </c>
      <c r="CE4154" s="1" t="s">
        <v>116</v>
      </c>
      <c r="CF4154" s="1" t="s">
        <v>117</v>
      </c>
      <c r="CG4154" s="1">
        <v>96950</v>
      </c>
      <c r="CH4154" s="3">
        <v>9.43</v>
      </c>
      <c r="CI4154" s="3">
        <v>9.43</v>
      </c>
      <c r="CJ4154" s="3">
        <v>14.14</v>
      </c>
      <c r="CK4154" s="3">
        <v>14.14</v>
      </c>
      <c r="CL4154" s="1" t="s">
        <v>137</v>
      </c>
      <c r="CM4154" s="1" t="s">
        <v>138</v>
      </c>
      <c r="CN4154" s="1" t="s">
        <v>139</v>
      </c>
      <c r="CP4154" s="1" t="s">
        <v>112</v>
      </c>
      <c r="CQ4154" s="1" t="s">
        <v>111</v>
      </c>
      <c r="CR4154" s="1" t="s">
        <v>112</v>
      </c>
      <c r="CS4154" s="1" t="s">
        <v>111</v>
      </c>
      <c r="CT4154" s="1" t="s">
        <v>138</v>
      </c>
      <c r="CU4154" s="1" t="s">
        <v>111</v>
      </c>
      <c r="CV4154" s="1" t="s">
        <v>138</v>
      </c>
      <c r="CW4154" s="1" t="s">
        <v>1592</v>
      </c>
      <c r="CX4154" s="1">
        <v>16702878687</v>
      </c>
      <c r="CY4154" s="1" t="s">
        <v>15651</v>
      </c>
      <c r="CZ4154" s="1" t="s">
        <v>138</v>
      </c>
      <c r="DA4154" s="1" t="s">
        <v>111</v>
      </c>
      <c r="DB4154" s="1" t="s">
        <v>112</v>
      </c>
      <c r="DF4154" s="1" t="s">
        <v>138</v>
      </c>
      <c r="DG4154" s="1" t="s">
        <v>138</v>
      </c>
    </row>
    <row r="4155" spans="1:111" ht="15.6" customHeight="1" x14ac:dyDescent="0.25">
      <c r="A4155" s="1" t="s">
        <v>15656</v>
      </c>
      <c r="B4155" s="1" t="s">
        <v>142</v>
      </c>
      <c r="C4155" s="2">
        <v>44398.077343750003</v>
      </c>
      <c r="D4155" s="2">
        <v>44431</v>
      </c>
      <c r="E4155" s="1" t="s">
        <v>180</v>
      </c>
      <c r="G4155" s="1" t="s">
        <v>112</v>
      </c>
      <c r="H4155" s="1" t="s">
        <v>112</v>
      </c>
      <c r="I4155" s="1" t="s">
        <v>112</v>
      </c>
      <c r="J4155" s="1" t="s">
        <v>13594</v>
      </c>
      <c r="K4155" s="1" t="s">
        <v>13595</v>
      </c>
      <c r="L4155" s="1" t="s">
        <v>13596</v>
      </c>
      <c r="M4155" s="1" t="s">
        <v>13597</v>
      </c>
      <c r="N4155" s="1" t="s">
        <v>167</v>
      </c>
      <c r="O4155" s="1" t="s">
        <v>117</v>
      </c>
      <c r="P4155" s="9">
        <v>96950</v>
      </c>
      <c r="Q4155" s="1" t="s">
        <v>118</v>
      </c>
      <c r="S4155" s="1">
        <v>16709898570</v>
      </c>
      <c r="U4155" s="1">
        <v>61111</v>
      </c>
      <c r="V4155" s="1" t="s">
        <v>119</v>
      </c>
      <c r="X4155" s="1" t="s">
        <v>13598</v>
      </c>
      <c r="Y4155" s="1" t="s">
        <v>13599</v>
      </c>
      <c r="Z4155" s="1" t="s">
        <v>13600</v>
      </c>
      <c r="AA4155" s="1" t="s">
        <v>13601</v>
      </c>
      <c r="AB4155" s="1" t="s">
        <v>13596</v>
      </c>
      <c r="AC4155" s="1" t="s">
        <v>13597</v>
      </c>
      <c r="AD4155" s="1" t="s">
        <v>167</v>
      </c>
      <c r="AE4155" s="1" t="s">
        <v>117</v>
      </c>
      <c r="AF4155" s="9">
        <v>96950</v>
      </c>
      <c r="AG4155" s="1" t="s">
        <v>118</v>
      </c>
      <c r="AI4155" s="1">
        <v>16709898570</v>
      </c>
      <c r="AK4155" s="1" t="s">
        <v>13602</v>
      </c>
      <c r="BC4155" s="1" t="str">
        <f>"25-2022.00"</f>
        <v>25-2022.00</v>
      </c>
      <c r="BD4155" s="1" t="s">
        <v>15657</v>
      </c>
      <c r="BE4155" s="1" t="s">
        <v>15658</v>
      </c>
      <c r="BF4155" s="1" t="s">
        <v>15659</v>
      </c>
      <c r="BG4155" s="1">
        <v>1</v>
      </c>
      <c r="BI4155" s="2">
        <v>44470</v>
      </c>
      <c r="BJ4155" s="2">
        <v>44834</v>
      </c>
      <c r="BM4155" s="1">
        <v>35</v>
      </c>
      <c r="BN4155" s="1">
        <v>0</v>
      </c>
      <c r="BO4155" s="1">
        <v>7</v>
      </c>
      <c r="BP4155" s="1">
        <v>7</v>
      </c>
      <c r="BQ4155" s="1">
        <v>7</v>
      </c>
      <c r="BR4155" s="1">
        <v>7</v>
      </c>
      <c r="BS4155" s="1">
        <v>7</v>
      </c>
      <c r="BT4155" s="1">
        <v>0</v>
      </c>
      <c r="BU4155" s="1" t="str">
        <f>"7:30 AM"</f>
        <v>7:30 AM</v>
      </c>
      <c r="BV4155" s="1" t="str">
        <f>"3:00 PM"</f>
        <v>3:00 PM</v>
      </c>
      <c r="BW4155" s="1" t="s">
        <v>193</v>
      </c>
      <c r="BX4155" s="1">
        <v>0</v>
      </c>
      <c r="BY4155" s="1">
        <v>12</v>
      </c>
      <c r="BZ4155" s="1" t="s">
        <v>112</v>
      </c>
      <c r="CB4155" s="1" t="s">
        <v>15660</v>
      </c>
      <c r="CC4155" s="1" t="s">
        <v>15661</v>
      </c>
      <c r="CD4155" s="1" t="s">
        <v>14815</v>
      </c>
      <c r="CE4155" s="1" t="s">
        <v>167</v>
      </c>
      <c r="CF4155" s="1" t="s">
        <v>117</v>
      </c>
      <c r="CG4155" s="1">
        <v>96950</v>
      </c>
      <c r="CH4155" s="3">
        <v>19.61</v>
      </c>
      <c r="CI4155" s="3">
        <v>19.61</v>
      </c>
      <c r="CJ4155" s="3">
        <v>29.42</v>
      </c>
      <c r="CK4155" s="3">
        <v>29.42</v>
      </c>
      <c r="CL4155" s="1" t="s">
        <v>137</v>
      </c>
      <c r="CM4155" s="1" t="s">
        <v>15662</v>
      </c>
      <c r="CN4155" s="1" t="s">
        <v>139</v>
      </c>
      <c r="CP4155" s="1" t="s">
        <v>112</v>
      </c>
      <c r="CQ4155" s="1" t="s">
        <v>111</v>
      </c>
      <c r="CR4155" s="1" t="s">
        <v>112</v>
      </c>
      <c r="CS4155" s="1" t="s">
        <v>111</v>
      </c>
      <c r="CT4155" s="1" t="s">
        <v>111</v>
      </c>
      <c r="CU4155" s="1" t="s">
        <v>111</v>
      </c>
      <c r="CV4155" s="1" t="s">
        <v>111</v>
      </c>
      <c r="CW4155" s="1" t="s">
        <v>138</v>
      </c>
      <c r="CX4155" s="1">
        <v>16702358540</v>
      </c>
      <c r="CY4155" s="1" t="s">
        <v>15663</v>
      </c>
      <c r="CZ4155" s="1" t="s">
        <v>716</v>
      </c>
      <c r="DA4155" s="1" t="s">
        <v>111</v>
      </c>
      <c r="DB4155" s="1" t="s">
        <v>112</v>
      </c>
    </row>
    <row r="4156" spans="1:111" ht="15.6" customHeight="1" x14ac:dyDescent="0.25">
      <c r="A4156" s="1" t="s">
        <v>15706</v>
      </c>
      <c r="B4156" s="1" t="s">
        <v>142</v>
      </c>
      <c r="C4156" s="2">
        <v>44048.124270949076</v>
      </c>
      <c r="D4156" s="2">
        <v>44123</v>
      </c>
      <c r="E4156" s="1" t="s">
        <v>180</v>
      </c>
      <c r="G4156" s="1" t="s">
        <v>112</v>
      </c>
      <c r="H4156" s="1" t="s">
        <v>112</v>
      </c>
      <c r="I4156" s="1" t="s">
        <v>112</v>
      </c>
      <c r="J4156" s="1" t="s">
        <v>1181</v>
      </c>
      <c r="K4156" s="1" t="s">
        <v>7297</v>
      </c>
      <c r="L4156" s="1" t="s">
        <v>5773</v>
      </c>
      <c r="M4156" s="1" t="s">
        <v>15707</v>
      </c>
      <c r="N4156" s="1" t="s">
        <v>116</v>
      </c>
      <c r="O4156" s="1" t="s">
        <v>117</v>
      </c>
      <c r="P4156" s="9">
        <v>96950</v>
      </c>
      <c r="Q4156" s="1" t="s">
        <v>118</v>
      </c>
      <c r="R4156" s="1" t="s">
        <v>138</v>
      </c>
      <c r="S4156" s="1">
        <v>16702334321</v>
      </c>
      <c r="U4156" s="1">
        <v>56211</v>
      </c>
      <c r="V4156" s="1" t="s">
        <v>119</v>
      </c>
      <c r="X4156" s="1" t="s">
        <v>370</v>
      </c>
      <c r="Y4156" s="1" t="s">
        <v>371</v>
      </c>
      <c r="Z4156" s="1" t="s">
        <v>372</v>
      </c>
      <c r="AA4156" s="1" t="s">
        <v>1184</v>
      </c>
      <c r="AB4156" s="1" t="s">
        <v>5773</v>
      </c>
      <c r="AC4156" s="1" t="s">
        <v>12342</v>
      </c>
      <c r="AD4156" s="1" t="s">
        <v>116</v>
      </c>
      <c r="AE4156" s="1" t="s">
        <v>117</v>
      </c>
      <c r="AF4156" s="9">
        <v>96950</v>
      </c>
      <c r="AG4156" s="1" t="s">
        <v>118</v>
      </c>
      <c r="AH4156" s="1" t="s">
        <v>138</v>
      </c>
      <c r="AI4156" s="1">
        <v>16702346278</v>
      </c>
      <c r="AK4156" s="1" t="s">
        <v>374</v>
      </c>
      <c r="BC4156" s="1" t="str">
        <f>"41-2021.00"</f>
        <v>41-2021.00</v>
      </c>
      <c r="BD4156" s="1" t="s">
        <v>6458</v>
      </c>
      <c r="BE4156" s="1" t="s">
        <v>15708</v>
      </c>
      <c r="BF4156" s="1" t="s">
        <v>15709</v>
      </c>
      <c r="BG4156" s="1">
        <v>1</v>
      </c>
      <c r="BI4156" s="2">
        <v>44075</v>
      </c>
      <c r="BJ4156" s="2">
        <v>44439</v>
      </c>
      <c r="BM4156" s="1">
        <v>40</v>
      </c>
      <c r="BN4156" s="1">
        <v>0</v>
      </c>
      <c r="BO4156" s="1">
        <v>8</v>
      </c>
      <c r="BP4156" s="1">
        <v>8</v>
      </c>
      <c r="BQ4156" s="1">
        <v>8</v>
      </c>
      <c r="BR4156" s="1">
        <v>8</v>
      </c>
      <c r="BS4156" s="1">
        <v>8</v>
      </c>
      <c r="BT4156" s="1">
        <v>0</v>
      </c>
      <c r="BU4156" s="1" t="str">
        <f t="shared" ref="BU4156:BU4161" si="98">"8:00 AM"</f>
        <v>8:00 AM</v>
      </c>
      <c r="BV4156" s="1" t="str">
        <f>"5:00 PM"</f>
        <v>5:00 PM</v>
      </c>
      <c r="BW4156" s="1" t="s">
        <v>135</v>
      </c>
      <c r="BX4156" s="1">
        <v>0</v>
      </c>
      <c r="BY4156" s="1">
        <v>12</v>
      </c>
      <c r="BZ4156" s="1" t="s">
        <v>112</v>
      </c>
      <c r="CA4156" s="1">
        <v>0</v>
      </c>
      <c r="CB4156" s="1" t="s">
        <v>15710</v>
      </c>
      <c r="CC4156" s="1" t="s">
        <v>5773</v>
      </c>
      <c r="CD4156" s="1" t="s">
        <v>138</v>
      </c>
      <c r="CE4156" s="1" t="s">
        <v>116</v>
      </c>
      <c r="CF4156" s="1" t="s">
        <v>117</v>
      </c>
      <c r="CG4156" s="1">
        <v>96950</v>
      </c>
      <c r="CH4156" s="3">
        <v>7.31</v>
      </c>
      <c r="CI4156" s="3">
        <v>7.51</v>
      </c>
      <c r="CJ4156" s="3">
        <v>10.97</v>
      </c>
      <c r="CK4156" s="3">
        <v>11.27</v>
      </c>
      <c r="CL4156" s="1" t="s">
        <v>137</v>
      </c>
      <c r="CM4156" s="1" t="s">
        <v>138</v>
      </c>
      <c r="CN4156" s="1" t="s">
        <v>139</v>
      </c>
      <c r="CP4156" s="1" t="s">
        <v>112</v>
      </c>
      <c r="CQ4156" s="1" t="s">
        <v>111</v>
      </c>
      <c r="CR4156" s="1" t="s">
        <v>112</v>
      </c>
      <c r="CS4156" s="1" t="s">
        <v>111</v>
      </c>
      <c r="CT4156" s="1" t="s">
        <v>138</v>
      </c>
      <c r="CU4156" s="1" t="s">
        <v>111</v>
      </c>
      <c r="CV4156" s="1" t="s">
        <v>138</v>
      </c>
      <c r="CW4156" s="1" t="s">
        <v>138</v>
      </c>
      <c r="CX4156" s="1">
        <v>16702334321</v>
      </c>
      <c r="CY4156" s="1" t="s">
        <v>1192</v>
      </c>
      <c r="CZ4156" s="1" t="s">
        <v>380</v>
      </c>
      <c r="DA4156" s="1" t="s">
        <v>111</v>
      </c>
      <c r="DB4156" s="1" t="s">
        <v>112</v>
      </c>
    </row>
    <row r="4157" spans="1:111" ht="15.6" customHeight="1" x14ac:dyDescent="0.25">
      <c r="A4157" s="1" t="s">
        <v>15760</v>
      </c>
      <c r="B4157" s="1" t="s">
        <v>142</v>
      </c>
      <c r="C4157" s="2">
        <v>44054.092172800927</v>
      </c>
      <c r="D4157" s="2">
        <v>44134</v>
      </c>
      <c r="E4157" s="1" t="s">
        <v>110</v>
      </c>
      <c r="F4157" s="2">
        <v>44103.833333333336</v>
      </c>
      <c r="G4157" s="1" t="s">
        <v>111</v>
      </c>
      <c r="H4157" s="1" t="s">
        <v>112</v>
      </c>
      <c r="I4157" s="1" t="s">
        <v>112</v>
      </c>
      <c r="J4157" s="1" t="s">
        <v>15761</v>
      </c>
      <c r="K4157" s="1" t="s">
        <v>15762</v>
      </c>
      <c r="L4157" s="1" t="s">
        <v>15763</v>
      </c>
      <c r="M4157" s="1" t="s">
        <v>15764</v>
      </c>
      <c r="N4157" s="1" t="s">
        <v>167</v>
      </c>
      <c r="O4157" s="1" t="s">
        <v>117</v>
      </c>
      <c r="P4157" s="9">
        <v>96950</v>
      </c>
      <c r="Q4157" s="1" t="s">
        <v>118</v>
      </c>
      <c r="R4157" s="1" t="s">
        <v>138</v>
      </c>
      <c r="S4157" s="1">
        <v>16704830338</v>
      </c>
      <c r="T4157" s="1">
        <v>0</v>
      </c>
      <c r="U4157" s="1">
        <v>56152</v>
      </c>
      <c r="V4157" s="1" t="s">
        <v>119</v>
      </c>
      <c r="X4157" s="1" t="s">
        <v>4562</v>
      </c>
      <c r="Y4157" s="1" t="s">
        <v>15765</v>
      </c>
      <c r="Z4157" s="1" t="s">
        <v>138</v>
      </c>
      <c r="AA4157" s="1" t="s">
        <v>171</v>
      </c>
      <c r="AB4157" s="1" t="s">
        <v>15763</v>
      </c>
      <c r="AC4157" s="1" t="s">
        <v>15764</v>
      </c>
      <c r="AD4157" s="1" t="s">
        <v>167</v>
      </c>
      <c r="AE4157" s="1" t="s">
        <v>117</v>
      </c>
      <c r="AF4157" s="9">
        <v>96950</v>
      </c>
      <c r="AG4157" s="1" t="s">
        <v>118</v>
      </c>
      <c r="AH4157" s="1" t="s">
        <v>138</v>
      </c>
      <c r="AI4157" s="1">
        <v>16704830338</v>
      </c>
      <c r="AJ4157" s="1">
        <v>0</v>
      </c>
      <c r="AK4157" s="1" t="s">
        <v>11184</v>
      </c>
      <c r="BC4157" s="1" t="str">
        <f>"43-3031.00"</f>
        <v>43-3031.00</v>
      </c>
      <c r="BD4157" s="1" t="s">
        <v>389</v>
      </c>
      <c r="BE4157" s="1" t="s">
        <v>15766</v>
      </c>
      <c r="BF4157" s="1" t="s">
        <v>13922</v>
      </c>
      <c r="BG4157" s="1">
        <v>1</v>
      </c>
      <c r="BI4157" s="2">
        <v>44105</v>
      </c>
      <c r="BJ4157" s="2">
        <v>45199</v>
      </c>
      <c r="BM4157" s="1">
        <v>40</v>
      </c>
      <c r="BN4157" s="1">
        <v>0</v>
      </c>
      <c r="BO4157" s="1">
        <v>8</v>
      </c>
      <c r="BP4157" s="1">
        <v>8</v>
      </c>
      <c r="BQ4157" s="1">
        <v>8</v>
      </c>
      <c r="BR4157" s="1">
        <v>8</v>
      </c>
      <c r="BS4157" s="1">
        <v>8</v>
      </c>
      <c r="BT4157" s="1">
        <v>0</v>
      </c>
      <c r="BU4157" s="1" t="str">
        <f t="shared" si="98"/>
        <v>8:00 AM</v>
      </c>
      <c r="BV4157" s="1" t="str">
        <f>"5:00 PM"</f>
        <v>5:00 PM</v>
      </c>
      <c r="BW4157" s="1" t="s">
        <v>392</v>
      </c>
      <c r="BX4157" s="1">
        <v>0</v>
      </c>
      <c r="BY4157" s="1">
        <v>24</v>
      </c>
      <c r="BZ4157" s="1" t="s">
        <v>112</v>
      </c>
      <c r="CA4157" s="1">
        <v>0</v>
      </c>
      <c r="CB4157" s="4" t="s">
        <v>15767</v>
      </c>
      <c r="CC4157" s="1" t="s">
        <v>15768</v>
      </c>
      <c r="CD4157" s="1" t="s">
        <v>15764</v>
      </c>
      <c r="CE4157" s="1" t="s">
        <v>167</v>
      </c>
      <c r="CF4157" s="1" t="s">
        <v>117</v>
      </c>
      <c r="CG4157" s="1">
        <v>96950</v>
      </c>
      <c r="CH4157" s="3">
        <v>9.8699999999999992</v>
      </c>
      <c r="CI4157" s="3">
        <v>9.8699999999999992</v>
      </c>
      <c r="CJ4157" s="3">
        <v>14.81</v>
      </c>
      <c r="CK4157" s="3">
        <v>14.81</v>
      </c>
      <c r="CL4157" s="1" t="s">
        <v>137</v>
      </c>
      <c r="CM4157" s="1" t="s">
        <v>138</v>
      </c>
      <c r="CN4157" s="1" t="s">
        <v>139</v>
      </c>
      <c r="CP4157" s="1" t="s">
        <v>112</v>
      </c>
      <c r="CQ4157" s="1" t="s">
        <v>111</v>
      </c>
      <c r="CR4157" s="1" t="s">
        <v>112</v>
      </c>
      <c r="CS4157" s="1" t="s">
        <v>111</v>
      </c>
      <c r="CT4157" s="1" t="s">
        <v>138</v>
      </c>
      <c r="CU4157" s="1" t="s">
        <v>111</v>
      </c>
      <c r="CV4157" s="1" t="s">
        <v>138</v>
      </c>
      <c r="CW4157" s="1" t="s">
        <v>138</v>
      </c>
      <c r="CX4157" s="1">
        <v>16704830338</v>
      </c>
      <c r="CY4157" s="1" t="s">
        <v>11184</v>
      </c>
      <c r="CZ4157" s="1" t="s">
        <v>138</v>
      </c>
      <c r="DA4157" s="1" t="s">
        <v>111</v>
      </c>
      <c r="DB4157" s="1" t="s">
        <v>112</v>
      </c>
      <c r="DC4157" s="1" t="s">
        <v>4562</v>
      </c>
      <c r="DD4157" s="1" t="s">
        <v>15765</v>
      </c>
      <c r="DF4157" s="1" t="s">
        <v>15769</v>
      </c>
      <c r="DG4157" s="1" t="s">
        <v>11184</v>
      </c>
    </row>
    <row r="4158" spans="1:111" ht="15.6" customHeight="1" x14ac:dyDescent="0.25">
      <c r="A4158" s="1" t="s">
        <v>15821</v>
      </c>
      <c r="B4158" s="1" t="s">
        <v>142</v>
      </c>
      <c r="C4158" s="2">
        <v>44103.765452546293</v>
      </c>
      <c r="D4158" s="2">
        <v>44140</v>
      </c>
      <c r="E4158" s="1" t="s">
        <v>180</v>
      </c>
      <c r="G4158" s="1" t="s">
        <v>112</v>
      </c>
      <c r="H4158" s="1" t="s">
        <v>112</v>
      </c>
      <c r="I4158" s="1" t="s">
        <v>112</v>
      </c>
      <c r="J4158" s="1" t="s">
        <v>15822</v>
      </c>
      <c r="L4158" s="1" t="s">
        <v>5448</v>
      </c>
      <c r="N4158" s="1" t="s">
        <v>116</v>
      </c>
      <c r="O4158" s="1" t="s">
        <v>117</v>
      </c>
      <c r="P4158" s="9">
        <v>96950</v>
      </c>
      <c r="Q4158" s="1" t="s">
        <v>118</v>
      </c>
      <c r="S4158" s="1">
        <v>16702358778</v>
      </c>
      <c r="U4158" s="1">
        <v>23622</v>
      </c>
      <c r="V4158" s="1" t="s">
        <v>119</v>
      </c>
      <c r="X4158" s="1" t="s">
        <v>1052</v>
      </c>
      <c r="Y4158" s="1" t="s">
        <v>15823</v>
      </c>
      <c r="Z4158" s="1" t="s">
        <v>1054</v>
      </c>
      <c r="AA4158" s="1" t="s">
        <v>373</v>
      </c>
      <c r="AB4158" s="1" t="s">
        <v>5448</v>
      </c>
      <c r="AD4158" s="1" t="s">
        <v>116</v>
      </c>
      <c r="AE4158" s="1" t="s">
        <v>117</v>
      </c>
      <c r="AF4158" s="9">
        <v>96950</v>
      </c>
      <c r="AG4158" s="1" t="s">
        <v>118</v>
      </c>
      <c r="AI4158" s="1">
        <v>16702358778</v>
      </c>
      <c r="AK4158" s="1" t="s">
        <v>1055</v>
      </c>
      <c r="BC4158" s="1" t="str">
        <f>"43-3031.00"</f>
        <v>43-3031.00</v>
      </c>
      <c r="BD4158" s="1" t="s">
        <v>389</v>
      </c>
      <c r="BE4158" s="1" t="s">
        <v>15824</v>
      </c>
      <c r="BF4158" s="1" t="s">
        <v>1766</v>
      </c>
      <c r="BG4158" s="1">
        <v>1</v>
      </c>
      <c r="BI4158" s="2">
        <v>44105</v>
      </c>
      <c r="BJ4158" s="2">
        <v>44469</v>
      </c>
      <c r="BM4158" s="1">
        <v>40</v>
      </c>
      <c r="BN4158" s="1">
        <v>0</v>
      </c>
      <c r="BO4158" s="1">
        <v>8</v>
      </c>
      <c r="BP4158" s="1">
        <v>8</v>
      </c>
      <c r="BQ4158" s="1">
        <v>8</v>
      </c>
      <c r="BR4158" s="1">
        <v>8</v>
      </c>
      <c r="BS4158" s="1">
        <v>8</v>
      </c>
      <c r="BT4158" s="1">
        <v>0</v>
      </c>
      <c r="BU4158" s="1" t="str">
        <f t="shared" si="98"/>
        <v>8:00 AM</v>
      </c>
      <c r="BV4158" s="1" t="str">
        <f>"5:00 PM"</f>
        <v>5:00 PM</v>
      </c>
      <c r="BW4158" s="1" t="s">
        <v>135</v>
      </c>
      <c r="BX4158" s="1">
        <v>0</v>
      </c>
      <c r="BY4158" s="1">
        <v>0</v>
      </c>
      <c r="BZ4158" s="1" t="s">
        <v>112</v>
      </c>
      <c r="CA4158" s="1">
        <v>0</v>
      </c>
      <c r="CB4158" s="4" t="s">
        <v>15825</v>
      </c>
      <c r="CC4158" s="1" t="s">
        <v>5375</v>
      </c>
      <c r="CE4158" s="1" t="s">
        <v>167</v>
      </c>
      <c r="CF4158" s="1" t="s">
        <v>117</v>
      </c>
      <c r="CG4158" s="1">
        <v>96950</v>
      </c>
      <c r="CH4158" s="3">
        <v>13.9</v>
      </c>
      <c r="CI4158" s="3">
        <v>13.9</v>
      </c>
      <c r="CJ4158" s="3">
        <v>20.85</v>
      </c>
      <c r="CK4158" s="3">
        <v>20.85</v>
      </c>
      <c r="CL4158" s="1" t="s">
        <v>137</v>
      </c>
      <c r="CM4158" s="1" t="s">
        <v>168</v>
      </c>
      <c r="CN4158" s="1" t="s">
        <v>139</v>
      </c>
      <c r="CP4158" s="1" t="s">
        <v>112</v>
      </c>
      <c r="CQ4158" s="1" t="s">
        <v>111</v>
      </c>
      <c r="CR4158" s="1" t="s">
        <v>111</v>
      </c>
      <c r="CS4158" s="1" t="s">
        <v>111</v>
      </c>
      <c r="CT4158" s="1" t="s">
        <v>138</v>
      </c>
      <c r="CU4158" s="1" t="s">
        <v>111</v>
      </c>
      <c r="CV4158" s="1" t="s">
        <v>111</v>
      </c>
      <c r="CW4158" s="1" t="s">
        <v>3777</v>
      </c>
      <c r="CX4158" s="1">
        <v>16702358778</v>
      </c>
      <c r="CY4158" s="1" t="s">
        <v>1055</v>
      </c>
      <c r="CZ4158" s="1" t="s">
        <v>138</v>
      </c>
      <c r="DA4158" s="1" t="s">
        <v>111</v>
      </c>
      <c r="DB4158" s="1" t="s">
        <v>112</v>
      </c>
    </row>
    <row r="4159" spans="1:111" ht="15.6" customHeight="1" x14ac:dyDescent="0.25">
      <c r="A4159" s="1" t="s">
        <v>15826</v>
      </c>
      <c r="B4159" s="1" t="s">
        <v>142</v>
      </c>
      <c r="C4159" s="2">
        <v>44133.262408101851</v>
      </c>
      <c r="D4159" s="2">
        <v>44182</v>
      </c>
      <c r="E4159" s="1" t="s">
        <v>110</v>
      </c>
      <c r="F4159" s="2">
        <v>44103.833333333336</v>
      </c>
      <c r="G4159" s="1" t="s">
        <v>112</v>
      </c>
      <c r="H4159" s="1" t="s">
        <v>112</v>
      </c>
      <c r="I4159" s="1" t="s">
        <v>112</v>
      </c>
      <c r="J4159" s="1" t="s">
        <v>10990</v>
      </c>
      <c r="K4159" s="1" t="s">
        <v>8561</v>
      </c>
      <c r="L4159" s="1" t="s">
        <v>8562</v>
      </c>
      <c r="M4159" s="1" t="s">
        <v>10991</v>
      </c>
      <c r="N4159" s="1" t="s">
        <v>116</v>
      </c>
      <c r="O4159" s="1" t="s">
        <v>117</v>
      </c>
      <c r="P4159" s="9">
        <v>96950</v>
      </c>
      <c r="Q4159" s="1" t="s">
        <v>118</v>
      </c>
      <c r="R4159" s="1" t="s">
        <v>138</v>
      </c>
      <c r="S4159" s="1">
        <v>16702882288</v>
      </c>
      <c r="T4159" s="1">
        <v>106</v>
      </c>
      <c r="U4159" s="1">
        <v>44413</v>
      </c>
      <c r="V4159" s="1" t="s">
        <v>119</v>
      </c>
      <c r="X4159" s="1" t="s">
        <v>8564</v>
      </c>
      <c r="Y4159" s="1" t="s">
        <v>3363</v>
      </c>
      <c r="Z4159" s="1" t="s">
        <v>138</v>
      </c>
      <c r="AA4159" s="1" t="s">
        <v>8565</v>
      </c>
      <c r="AB4159" s="1" t="s">
        <v>8562</v>
      </c>
      <c r="AC4159" s="1" t="s">
        <v>10991</v>
      </c>
      <c r="AD4159" s="1" t="s">
        <v>167</v>
      </c>
      <c r="AE4159" s="1" t="s">
        <v>117</v>
      </c>
      <c r="AF4159" s="9">
        <v>96950</v>
      </c>
      <c r="AG4159" s="1" t="s">
        <v>118</v>
      </c>
      <c r="AH4159" s="1" t="s">
        <v>138</v>
      </c>
      <c r="AI4159" s="1">
        <v>16702882288</v>
      </c>
      <c r="AJ4159" s="1">
        <v>106</v>
      </c>
      <c r="AK4159" s="1" t="s">
        <v>8566</v>
      </c>
      <c r="BC4159" s="1" t="str">
        <f>"43-5081.01"</f>
        <v>43-5081.01</v>
      </c>
      <c r="BD4159" s="1" t="s">
        <v>132</v>
      </c>
      <c r="BE4159" s="1" t="s">
        <v>11245</v>
      </c>
      <c r="BF4159" s="1" t="s">
        <v>11246</v>
      </c>
      <c r="BG4159" s="1">
        <v>1</v>
      </c>
      <c r="BI4159" s="2">
        <v>44105</v>
      </c>
      <c r="BJ4159" s="2">
        <v>44469</v>
      </c>
      <c r="BM4159" s="1">
        <v>40</v>
      </c>
      <c r="BN4159" s="1">
        <v>0</v>
      </c>
      <c r="BO4159" s="1">
        <v>7</v>
      </c>
      <c r="BP4159" s="1">
        <v>6.5</v>
      </c>
      <c r="BQ4159" s="1">
        <v>6.5</v>
      </c>
      <c r="BR4159" s="1">
        <v>6.5</v>
      </c>
      <c r="BS4159" s="1">
        <v>6.5</v>
      </c>
      <c r="BT4159" s="1">
        <v>7</v>
      </c>
      <c r="BU4159" s="1" t="str">
        <f t="shared" si="98"/>
        <v>8:00 AM</v>
      </c>
      <c r="BV4159" s="1" t="str">
        <f>"5:00 PM"</f>
        <v>5:00 PM</v>
      </c>
      <c r="BW4159" s="1" t="s">
        <v>135</v>
      </c>
      <c r="BX4159" s="1">
        <v>0</v>
      </c>
      <c r="BY4159" s="1">
        <v>12</v>
      </c>
      <c r="BZ4159" s="1" t="s">
        <v>112</v>
      </c>
      <c r="CA4159" s="1">
        <v>0</v>
      </c>
      <c r="CB4159" s="1" t="s">
        <v>11247</v>
      </c>
      <c r="CC4159" s="1" t="s">
        <v>8562</v>
      </c>
      <c r="CD4159" s="1" t="s">
        <v>8563</v>
      </c>
      <c r="CE4159" s="1" t="s">
        <v>116</v>
      </c>
      <c r="CF4159" s="1" t="s">
        <v>117</v>
      </c>
      <c r="CG4159" s="1">
        <v>96950</v>
      </c>
      <c r="CH4159" s="3">
        <v>7.6</v>
      </c>
      <c r="CI4159" s="3">
        <v>9.0500000000000007</v>
      </c>
      <c r="CJ4159" s="3">
        <v>11.4</v>
      </c>
      <c r="CK4159" s="3">
        <v>13.57</v>
      </c>
      <c r="CL4159" s="1" t="s">
        <v>137</v>
      </c>
      <c r="CM4159" s="1" t="s">
        <v>138</v>
      </c>
      <c r="CN4159" s="1" t="s">
        <v>139</v>
      </c>
      <c r="CP4159" s="1" t="s">
        <v>112</v>
      </c>
      <c r="CQ4159" s="1" t="s">
        <v>111</v>
      </c>
      <c r="CR4159" s="1" t="s">
        <v>112</v>
      </c>
      <c r="CS4159" s="1" t="s">
        <v>111</v>
      </c>
      <c r="CT4159" s="1" t="s">
        <v>138</v>
      </c>
      <c r="CU4159" s="1" t="s">
        <v>111</v>
      </c>
      <c r="CV4159" s="1" t="s">
        <v>138</v>
      </c>
      <c r="CW4159" s="1" t="s">
        <v>8570</v>
      </c>
      <c r="CX4159" s="1">
        <v>16702882288</v>
      </c>
      <c r="CY4159" s="1" t="s">
        <v>8566</v>
      </c>
      <c r="CZ4159" s="1" t="s">
        <v>138</v>
      </c>
      <c r="DA4159" s="1" t="s">
        <v>111</v>
      </c>
      <c r="DB4159" s="1" t="s">
        <v>112</v>
      </c>
    </row>
    <row r="4160" spans="1:111" ht="15.6" customHeight="1" x14ac:dyDescent="0.25">
      <c r="A4160" s="1" t="s">
        <v>15846</v>
      </c>
      <c r="B4160" s="1" t="s">
        <v>142</v>
      </c>
      <c r="C4160" s="2">
        <v>44080.83295300926</v>
      </c>
      <c r="D4160" s="2">
        <v>44140</v>
      </c>
      <c r="E4160" s="1" t="s">
        <v>180</v>
      </c>
      <c r="G4160" s="1" t="s">
        <v>112</v>
      </c>
      <c r="H4160" s="1" t="s">
        <v>112</v>
      </c>
      <c r="I4160" s="1" t="s">
        <v>112</v>
      </c>
      <c r="J4160" s="1" t="s">
        <v>1049</v>
      </c>
      <c r="K4160" s="1" t="s">
        <v>13835</v>
      </c>
      <c r="L4160" s="1" t="s">
        <v>5448</v>
      </c>
      <c r="N4160" s="1" t="s">
        <v>116</v>
      </c>
      <c r="O4160" s="1" t="s">
        <v>117</v>
      </c>
      <c r="P4160" s="9">
        <v>96950</v>
      </c>
      <c r="Q4160" s="1" t="s">
        <v>118</v>
      </c>
      <c r="S4160" s="1">
        <v>16702358778</v>
      </c>
      <c r="U4160" s="1">
        <v>523140</v>
      </c>
      <c r="V4160" s="1" t="s">
        <v>119</v>
      </c>
      <c r="X4160" s="1" t="s">
        <v>1052</v>
      </c>
      <c r="Y4160" s="1" t="s">
        <v>1053</v>
      </c>
      <c r="Z4160" s="1" t="s">
        <v>1054</v>
      </c>
      <c r="AA4160" s="1" t="s">
        <v>373</v>
      </c>
      <c r="AB4160" s="1" t="s">
        <v>5448</v>
      </c>
      <c r="AD4160" s="1" t="s">
        <v>116</v>
      </c>
      <c r="AE4160" s="1" t="s">
        <v>117</v>
      </c>
      <c r="AF4160" s="9">
        <v>96950</v>
      </c>
      <c r="AG4160" s="1" t="s">
        <v>118</v>
      </c>
      <c r="AI4160" s="1">
        <v>16702358778</v>
      </c>
      <c r="AK4160" s="1" t="s">
        <v>1055</v>
      </c>
      <c r="BC4160" s="1" t="str">
        <f>"41-2011.00"</f>
        <v>41-2011.00</v>
      </c>
      <c r="BD4160" s="1" t="s">
        <v>2143</v>
      </c>
      <c r="BE4160" s="1" t="s">
        <v>15847</v>
      </c>
      <c r="BF4160" s="1" t="s">
        <v>15848</v>
      </c>
      <c r="BG4160" s="1">
        <v>1</v>
      </c>
      <c r="BI4160" s="2">
        <v>44105</v>
      </c>
      <c r="BJ4160" s="2">
        <v>44469</v>
      </c>
      <c r="BM4160" s="1">
        <v>40</v>
      </c>
      <c r="BN4160" s="1">
        <v>0</v>
      </c>
      <c r="BO4160" s="1">
        <v>8</v>
      </c>
      <c r="BP4160" s="1">
        <v>8</v>
      </c>
      <c r="BQ4160" s="1">
        <v>8</v>
      </c>
      <c r="BR4160" s="1">
        <v>8</v>
      </c>
      <c r="BS4160" s="1">
        <v>8</v>
      </c>
      <c r="BT4160" s="1">
        <v>0</v>
      </c>
      <c r="BU4160" s="1" t="str">
        <f t="shared" si="98"/>
        <v>8:00 AM</v>
      </c>
      <c r="BV4160" s="1" t="str">
        <f>"5:00 PM"</f>
        <v>5:00 PM</v>
      </c>
      <c r="BW4160" s="1" t="s">
        <v>135</v>
      </c>
      <c r="BX4160" s="1">
        <v>0</v>
      </c>
      <c r="BY4160" s="1">
        <v>0</v>
      </c>
      <c r="BZ4160" s="1" t="s">
        <v>112</v>
      </c>
      <c r="CA4160" s="1">
        <v>0</v>
      </c>
      <c r="CB4160" s="4" t="s">
        <v>15849</v>
      </c>
      <c r="CC4160" s="1" t="s">
        <v>1058</v>
      </c>
      <c r="CE4160" s="1" t="s">
        <v>116</v>
      </c>
      <c r="CF4160" s="1" t="s">
        <v>117</v>
      </c>
      <c r="CG4160" s="1">
        <v>96950</v>
      </c>
      <c r="CH4160" s="3">
        <v>10.1</v>
      </c>
      <c r="CI4160" s="3">
        <v>10.1</v>
      </c>
      <c r="CJ4160" s="3">
        <v>15.15</v>
      </c>
      <c r="CK4160" s="3">
        <v>15.15</v>
      </c>
      <c r="CL4160" s="1" t="s">
        <v>137</v>
      </c>
      <c r="CM4160" s="1" t="s">
        <v>168</v>
      </c>
      <c r="CN4160" s="1" t="s">
        <v>139</v>
      </c>
      <c r="CP4160" s="1" t="s">
        <v>112</v>
      </c>
      <c r="CQ4160" s="1" t="s">
        <v>111</v>
      </c>
      <c r="CR4160" s="1" t="s">
        <v>111</v>
      </c>
      <c r="CS4160" s="1" t="s">
        <v>111</v>
      </c>
      <c r="CT4160" s="1" t="s">
        <v>138</v>
      </c>
      <c r="CU4160" s="1" t="s">
        <v>111</v>
      </c>
      <c r="CV4160" s="1" t="s">
        <v>111</v>
      </c>
      <c r="CW4160" s="1" t="s">
        <v>3777</v>
      </c>
      <c r="CX4160" s="1">
        <v>16702358778</v>
      </c>
      <c r="CY4160" s="1" t="s">
        <v>1055</v>
      </c>
      <c r="CZ4160" s="1" t="s">
        <v>138</v>
      </c>
      <c r="DA4160" s="1" t="s">
        <v>111</v>
      </c>
      <c r="DB4160" s="1" t="s">
        <v>112</v>
      </c>
    </row>
    <row r="4161" spans="1:111" ht="15.6" customHeight="1" x14ac:dyDescent="0.25">
      <c r="A4161" s="1" t="s">
        <v>15902</v>
      </c>
      <c r="B4161" s="1" t="s">
        <v>142</v>
      </c>
      <c r="C4161" s="2">
        <v>44312.108605208334</v>
      </c>
      <c r="D4161" s="2">
        <v>44351</v>
      </c>
      <c r="E4161" s="1" t="s">
        <v>110</v>
      </c>
      <c r="F4161" s="2">
        <v>44468.833333333336</v>
      </c>
      <c r="G4161" s="1" t="s">
        <v>111</v>
      </c>
      <c r="H4161" s="1" t="s">
        <v>112</v>
      </c>
      <c r="I4161" s="1" t="s">
        <v>112</v>
      </c>
      <c r="J4161" s="1" t="s">
        <v>2807</v>
      </c>
      <c r="K4161" s="1" t="s">
        <v>2808</v>
      </c>
      <c r="L4161" s="1" t="s">
        <v>2809</v>
      </c>
      <c r="M4161" s="1" t="s">
        <v>2810</v>
      </c>
      <c r="N4161" s="1" t="s">
        <v>116</v>
      </c>
      <c r="O4161" s="1" t="s">
        <v>117</v>
      </c>
      <c r="P4161" s="9">
        <v>96950</v>
      </c>
      <c r="Q4161" s="1" t="s">
        <v>118</v>
      </c>
      <c r="S4161" s="1">
        <v>16702880360</v>
      </c>
      <c r="U4161" s="1">
        <v>48819</v>
      </c>
      <c r="V4161" s="1" t="s">
        <v>119</v>
      </c>
      <c r="X4161" s="1" t="s">
        <v>2811</v>
      </c>
      <c r="Y4161" s="1" t="s">
        <v>2812</v>
      </c>
      <c r="Z4161" s="1" t="s">
        <v>486</v>
      </c>
      <c r="AA4161" s="1" t="s">
        <v>15903</v>
      </c>
      <c r="AB4161" s="1" t="s">
        <v>2809</v>
      </c>
      <c r="AC4161" s="1" t="s">
        <v>2810</v>
      </c>
      <c r="AD4161" s="1" t="s">
        <v>116</v>
      </c>
      <c r="AE4161" s="1" t="s">
        <v>117</v>
      </c>
      <c r="AF4161" s="9">
        <v>96950</v>
      </c>
      <c r="AG4161" s="1" t="s">
        <v>118</v>
      </c>
      <c r="AI4161" s="1">
        <v>16702880360</v>
      </c>
      <c r="AK4161" s="1" t="s">
        <v>2813</v>
      </c>
      <c r="BC4161" s="1" t="str">
        <f>"49-3011.00"</f>
        <v>49-3011.00</v>
      </c>
      <c r="BD4161" s="1" t="s">
        <v>15904</v>
      </c>
      <c r="BE4161" s="1" t="s">
        <v>15905</v>
      </c>
      <c r="BF4161" s="1" t="s">
        <v>15906</v>
      </c>
      <c r="BG4161" s="1">
        <v>1</v>
      </c>
      <c r="BI4161" s="2">
        <v>44470</v>
      </c>
      <c r="BJ4161" s="2">
        <v>44834</v>
      </c>
      <c r="BM4161" s="1">
        <v>35</v>
      </c>
      <c r="BN4161" s="1">
        <v>0</v>
      </c>
      <c r="BO4161" s="1">
        <v>7</v>
      </c>
      <c r="BP4161" s="1">
        <v>7</v>
      </c>
      <c r="BQ4161" s="1">
        <v>7</v>
      </c>
      <c r="BR4161" s="1">
        <v>7</v>
      </c>
      <c r="BS4161" s="1">
        <v>7</v>
      </c>
      <c r="BT4161" s="1">
        <v>0</v>
      </c>
      <c r="BU4161" s="1" t="str">
        <f t="shared" si="98"/>
        <v>8:00 AM</v>
      </c>
      <c r="BV4161" s="1" t="str">
        <f>"4:00 PM"</f>
        <v>4:00 PM</v>
      </c>
      <c r="BW4161" s="1" t="s">
        <v>392</v>
      </c>
      <c r="BX4161" s="1">
        <v>18</v>
      </c>
      <c r="BY4161" s="1">
        <v>24</v>
      </c>
      <c r="BZ4161" s="1" t="s">
        <v>112</v>
      </c>
      <c r="CA4161" s="1">
        <v>0</v>
      </c>
      <c r="CB4161" s="4" t="s">
        <v>15907</v>
      </c>
      <c r="CC4161" s="1" t="s">
        <v>6725</v>
      </c>
      <c r="CD4161" s="1" t="s">
        <v>15908</v>
      </c>
      <c r="CE4161" s="1" t="s">
        <v>116</v>
      </c>
      <c r="CF4161" s="1" t="s">
        <v>117</v>
      </c>
      <c r="CG4161" s="1">
        <v>96950</v>
      </c>
      <c r="CH4161" s="3">
        <v>10.67</v>
      </c>
      <c r="CI4161" s="3">
        <v>15.63</v>
      </c>
      <c r="CJ4161" s="3">
        <v>16.010000000000002</v>
      </c>
      <c r="CK4161" s="3">
        <v>23.45</v>
      </c>
      <c r="CL4161" s="1" t="s">
        <v>137</v>
      </c>
      <c r="CM4161" s="1" t="s">
        <v>713</v>
      </c>
      <c r="CN4161" s="1" t="s">
        <v>139</v>
      </c>
      <c r="CP4161" s="1" t="s">
        <v>112</v>
      </c>
      <c r="CQ4161" s="1" t="s">
        <v>111</v>
      </c>
      <c r="CR4161" s="1" t="s">
        <v>112</v>
      </c>
      <c r="CS4161" s="1" t="s">
        <v>111</v>
      </c>
      <c r="CT4161" s="1" t="s">
        <v>111</v>
      </c>
      <c r="CU4161" s="1" t="s">
        <v>111</v>
      </c>
      <c r="CV4161" s="1" t="s">
        <v>138</v>
      </c>
      <c r="CW4161" s="1" t="s">
        <v>714</v>
      </c>
      <c r="CX4161" s="1">
        <v>16702880360</v>
      </c>
      <c r="CY4161" s="1" t="s">
        <v>2817</v>
      </c>
      <c r="CZ4161" s="1" t="s">
        <v>716</v>
      </c>
      <c r="DA4161" s="1" t="s">
        <v>111</v>
      </c>
      <c r="DB4161" s="1" t="s">
        <v>112</v>
      </c>
    </row>
    <row r="4162" spans="1:111" ht="15.6" customHeight="1" x14ac:dyDescent="0.25">
      <c r="A4162" s="1" t="s">
        <v>15918</v>
      </c>
      <c r="B4162" s="1" t="s">
        <v>142</v>
      </c>
      <c r="C4162" s="2">
        <v>44290.407311805553</v>
      </c>
      <c r="D4162" s="2">
        <v>44292</v>
      </c>
      <c r="E4162" s="1" t="s">
        <v>110</v>
      </c>
      <c r="F4162" s="2">
        <v>44468.833333333336</v>
      </c>
      <c r="G4162" s="1" t="s">
        <v>112</v>
      </c>
      <c r="H4162" s="1" t="s">
        <v>112</v>
      </c>
      <c r="I4162" s="1" t="s">
        <v>112</v>
      </c>
      <c r="J4162" s="1" t="s">
        <v>2626</v>
      </c>
      <c r="L4162" s="1" t="s">
        <v>2627</v>
      </c>
      <c r="M4162" s="1" t="s">
        <v>167</v>
      </c>
      <c r="N4162" s="1" t="s">
        <v>818</v>
      </c>
      <c r="O4162" s="1" t="s">
        <v>117</v>
      </c>
      <c r="P4162" s="9">
        <v>96950</v>
      </c>
      <c r="Q4162" s="1" t="s">
        <v>118</v>
      </c>
      <c r="R4162" s="1" t="s">
        <v>138</v>
      </c>
      <c r="S4162" s="1">
        <v>16702351231</v>
      </c>
      <c r="U4162" s="1">
        <v>44512</v>
      </c>
      <c r="V4162" s="1" t="s">
        <v>119</v>
      </c>
      <c r="X4162" s="1" t="s">
        <v>656</v>
      </c>
      <c r="Y4162" s="1" t="s">
        <v>2628</v>
      </c>
      <c r="AA4162" s="1" t="s">
        <v>245</v>
      </c>
      <c r="AB4162" s="1" t="s">
        <v>2627</v>
      </c>
      <c r="AC4162" s="1" t="s">
        <v>167</v>
      </c>
      <c r="AD4162" s="1" t="s">
        <v>818</v>
      </c>
      <c r="AE4162" s="1" t="s">
        <v>117</v>
      </c>
      <c r="AF4162" s="9">
        <v>96950</v>
      </c>
      <c r="AG4162" s="1" t="s">
        <v>118</v>
      </c>
      <c r="AH4162" s="1" t="s">
        <v>138</v>
      </c>
      <c r="AI4162" s="1">
        <v>16702351231</v>
      </c>
      <c r="AK4162" s="1" t="s">
        <v>2629</v>
      </c>
      <c r="BC4162" s="1" t="str">
        <f>"13-2011.01"</f>
        <v>13-2011.01</v>
      </c>
      <c r="BD4162" s="1" t="s">
        <v>932</v>
      </c>
      <c r="BE4162" s="1" t="s">
        <v>11009</v>
      </c>
      <c r="BF4162" s="1" t="s">
        <v>759</v>
      </c>
      <c r="BG4162" s="1">
        <v>1</v>
      </c>
      <c r="BI4162" s="2">
        <v>44470</v>
      </c>
      <c r="BJ4162" s="2">
        <v>45565</v>
      </c>
      <c r="BM4162" s="1">
        <v>35</v>
      </c>
      <c r="BN4162" s="1">
        <v>8</v>
      </c>
      <c r="BO4162" s="1">
        <v>0</v>
      </c>
      <c r="BP4162" s="1">
        <v>7</v>
      </c>
      <c r="BQ4162" s="1">
        <v>5</v>
      </c>
      <c r="BR4162" s="1">
        <v>5</v>
      </c>
      <c r="BS4162" s="1">
        <v>5</v>
      </c>
      <c r="BT4162" s="1">
        <v>5</v>
      </c>
      <c r="BU4162" s="1" t="str">
        <f>"4:00 PM"</f>
        <v>4:00 PM</v>
      </c>
      <c r="BV4162" s="1" t="str">
        <f>"9:00 PM"</f>
        <v>9:00 PM</v>
      </c>
      <c r="BW4162" s="1" t="s">
        <v>193</v>
      </c>
      <c r="BX4162" s="1">
        <v>0</v>
      </c>
      <c r="BY4162" s="1">
        <v>24</v>
      </c>
      <c r="BZ4162" s="1" t="s">
        <v>112</v>
      </c>
      <c r="CA4162" s="1">
        <v>0</v>
      </c>
      <c r="CB4162" s="1" t="s">
        <v>15919</v>
      </c>
      <c r="CC4162" s="1" t="s">
        <v>2627</v>
      </c>
      <c r="CD4162" s="1" t="s">
        <v>167</v>
      </c>
      <c r="CE4162" s="1" t="s">
        <v>818</v>
      </c>
      <c r="CF4162" s="1" t="s">
        <v>117</v>
      </c>
      <c r="CG4162" s="1">
        <v>96950</v>
      </c>
      <c r="CH4162" s="3">
        <v>14.85</v>
      </c>
      <c r="CI4162" s="3">
        <v>14.85</v>
      </c>
      <c r="CJ4162" s="3">
        <v>22.28</v>
      </c>
      <c r="CK4162" s="3">
        <v>22.28</v>
      </c>
      <c r="CL4162" s="1" t="s">
        <v>137</v>
      </c>
      <c r="CM4162" s="1" t="s">
        <v>138</v>
      </c>
      <c r="CN4162" s="1" t="s">
        <v>139</v>
      </c>
      <c r="CP4162" s="1" t="s">
        <v>112</v>
      </c>
      <c r="CQ4162" s="1" t="s">
        <v>111</v>
      </c>
      <c r="CR4162" s="1" t="s">
        <v>112</v>
      </c>
      <c r="CS4162" s="1" t="s">
        <v>111</v>
      </c>
      <c r="CT4162" s="1" t="s">
        <v>138</v>
      </c>
      <c r="CU4162" s="1" t="s">
        <v>111</v>
      </c>
      <c r="CV4162" s="1" t="s">
        <v>138</v>
      </c>
      <c r="CW4162" s="1" t="s">
        <v>2632</v>
      </c>
      <c r="CX4162" s="1">
        <v>16702351231</v>
      </c>
      <c r="CY4162" s="1" t="s">
        <v>2629</v>
      </c>
      <c r="CZ4162" s="1" t="s">
        <v>138</v>
      </c>
      <c r="DA4162" s="1" t="s">
        <v>111</v>
      </c>
      <c r="DB4162" s="1" t="s">
        <v>112</v>
      </c>
    </row>
    <row r="4163" spans="1:111" ht="15.6" customHeight="1" x14ac:dyDescent="0.25">
      <c r="A4163" s="1" t="s">
        <v>15924</v>
      </c>
      <c r="B4163" s="1" t="s">
        <v>142</v>
      </c>
      <c r="C4163" s="2">
        <v>44354.092375347223</v>
      </c>
      <c r="D4163" s="2">
        <v>44354</v>
      </c>
      <c r="E4163" s="1" t="s">
        <v>180</v>
      </c>
      <c r="G4163" s="1" t="s">
        <v>112</v>
      </c>
      <c r="H4163" s="1" t="s">
        <v>112</v>
      </c>
      <c r="I4163" s="1" t="s">
        <v>112</v>
      </c>
      <c r="J4163" s="1" t="s">
        <v>9009</v>
      </c>
      <c r="K4163" s="1" t="s">
        <v>9010</v>
      </c>
      <c r="L4163" s="1" t="s">
        <v>9011</v>
      </c>
      <c r="M4163" s="1" t="s">
        <v>9012</v>
      </c>
      <c r="N4163" s="1" t="s">
        <v>116</v>
      </c>
      <c r="O4163" s="1" t="s">
        <v>117</v>
      </c>
      <c r="P4163" s="9">
        <v>96950</v>
      </c>
      <c r="Q4163" s="1" t="s">
        <v>118</v>
      </c>
      <c r="S4163" s="1">
        <v>16702358948</v>
      </c>
      <c r="U4163" s="1">
        <v>541611</v>
      </c>
      <c r="V4163" s="1" t="s">
        <v>119</v>
      </c>
      <c r="X4163" s="1" t="s">
        <v>9013</v>
      </c>
      <c r="Y4163" s="1" t="s">
        <v>9014</v>
      </c>
      <c r="AA4163" s="1" t="s">
        <v>962</v>
      </c>
      <c r="AB4163" s="1" t="s">
        <v>9011</v>
      </c>
      <c r="AC4163" s="1" t="s">
        <v>9012</v>
      </c>
      <c r="AD4163" s="1" t="s">
        <v>116</v>
      </c>
      <c r="AE4163" s="1" t="s">
        <v>117</v>
      </c>
      <c r="AF4163" s="9">
        <v>96950</v>
      </c>
      <c r="AG4163" s="1" t="s">
        <v>118</v>
      </c>
      <c r="AH4163" s="1" t="s">
        <v>719</v>
      </c>
      <c r="AI4163" s="1">
        <v>16702358948</v>
      </c>
      <c r="AK4163" s="1" t="s">
        <v>9015</v>
      </c>
      <c r="BC4163" s="1" t="str">
        <f>"11-1021.00"</f>
        <v>11-1021.00</v>
      </c>
      <c r="BD4163" s="1" t="s">
        <v>248</v>
      </c>
      <c r="BE4163" s="1" t="s">
        <v>15925</v>
      </c>
      <c r="BF4163" s="1" t="s">
        <v>2483</v>
      </c>
      <c r="BG4163" s="1">
        <v>1</v>
      </c>
      <c r="BI4163" s="2">
        <v>44440</v>
      </c>
      <c r="BJ4163" s="2">
        <v>44804</v>
      </c>
      <c r="BM4163" s="1">
        <v>35</v>
      </c>
      <c r="BN4163" s="1">
        <v>0</v>
      </c>
      <c r="BO4163" s="1">
        <v>7</v>
      </c>
      <c r="BP4163" s="1">
        <v>7</v>
      </c>
      <c r="BQ4163" s="1">
        <v>7</v>
      </c>
      <c r="BR4163" s="1">
        <v>7</v>
      </c>
      <c r="BS4163" s="1">
        <v>7</v>
      </c>
      <c r="BT4163" s="1">
        <v>0</v>
      </c>
      <c r="BU4163" s="1" t="str">
        <f>"8:00 AM"</f>
        <v>8:00 AM</v>
      </c>
      <c r="BV4163" s="1" t="str">
        <f>"5:00 PM"</f>
        <v>5:00 PM</v>
      </c>
      <c r="BW4163" s="1" t="s">
        <v>193</v>
      </c>
      <c r="BX4163" s="1">
        <v>0</v>
      </c>
      <c r="BY4163" s="1">
        <v>12</v>
      </c>
      <c r="BZ4163" s="1" t="s">
        <v>111</v>
      </c>
      <c r="CA4163" s="1">
        <v>5</v>
      </c>
      <c r="CB4163" s="1" t="s">
        <v>719</v>
      </c>
      <c r="CC4163" s="1" t="s">
        <v>9017</v>
      </c>
      <c r="CD4163" s="1" t="s">
        <v>9018</v>
      </c>
      <c r="CE4163" s="1" t="s">
        <v>116</v>
      </c>
      <c r="CF4163" s="1" t="s">
        <v>117</v>
      </c>
      <c r="CG4163" s="1">
        <v>96950</v>
      </c>
      <c r="CH4163" s="3">
        <v>30.92</v>
      </c>
      <c r="CI4163" s="3">
        <v>30.92</v>
      </c>
      <c r="CJ4163" s="3">
        <v>46.38</v>
      </c>
      <c r="CK4163" s="3">
        <v>46.38</v>
      </c>
      <c r="CL4163" s="1" t="s">
        <v>137</v>
      </c>
      <c r="CM4163" s="1" t="s">
        <v>719</v>
      </c>
      <c r="CN4163" s="1" t="s">
        <v>139</v>
      </c>
      <c r="CP4163" s="1" t="s">
        <v>112</v>
      </c>
      <c r="CQ4163" s="1" t="s">
        <v>111</v>
      </c>
      <c r="CR4163" s="1" t="s">
        <v>112</v>
      </c>
      <c r="CS4163" s="1" t="s">
        <v>111</v>
      </c>
      <c r="CT4163" s="1" t="s">
        <v>138</v>
      </c>
      <c r="CU4163" s="1" t="s">
        <v>111</v>
      </c>
      <c r="CV4163" s="1" t="s">
        <v>138</v>
      </c>
      <c r="CW4163" s="1" t="s">
        <v>15926</v>
      </c>
      <c r="CX4163" s="1">
        <v>16702358948</v>
      </c>
      <c r="CY4163" s="1" t="s">
        <v>9015</v>
      </c>
      <c r="CZ4163" s="1" t="s">
        <v>716</v>
      </c>
      <c r="DA4163" s="1" t="s">
        <v>111</v>
      </c>
      <c r="DB4163" s="1" t="s">
        <v>112</v>
      </c>
    </row>
    <row r="4164" spans="1:111" ht="15.6" customHeight="1" x14ac:dyDescent="0.25">
      <c r="A4164" s="1" t="s">
        <v>15972</v>
      </c>
      <c r="B4164" s="1" t="s">
        <v>142</v>
      </c>
      <c r="C4164" s="2">
        <v>44355.878691550926</v>
      </c>
      <c r="D4164" s="2">
        <v>44389</v>
      </c>
      <c r="E4164" s="1" t="s">
        <v>110</v>
      </c>
      <c r="F4164" s="2">
        <v>44468.833333333336</v>
      </c>
      <c r="G4164" s="1" t="s">
        <v>112</v>
      </c>
      <c r="H4164" s="1" t="s">
        <v>112</v>
      </c>
      <c r="I4164" s="1" t="s">
        <v>112</v>
      </c>
      <c r="J4164" s="1" t="s">
        <v>1095</v>
      </c>
      <c r="K4164" s="1" t="s">
        <v>1096</v>
      </c>
      <c r="L4164" s="1" t="s">
        <v>1100</v>
      </c>
      <c r="N4164" s="1" t="s">
        <v>116</v>
      </c>
      <c r="O4164" s="1" t="s">
        <v>117</v>
      </c>
      <c r="P4164" s="9">
        <v>96950</v>
      </c>
      <c r="Q4164" s="1" t="s">
        <v>118</v>
      </c>
      <c r="S4164" s="1">
        <v>16702336927</v>
      </c>
      <c r="U4164" s="1">
        <v>561320</v>
      </c>
      <c r="V4164" s="1" t="s">
        <v>119</v>
      </c>
      <c r="X4164" s="1" t="s">
        <v>1097</v>
      </c>
      <c r="Y4164" s="1" t="s">
        <v>1098</v>
      </c>
      <c r="Z4164" s="1" t="s">
        <v>1099</v>
      </c>
      <c r="AA4164" s="1" t="s">
        <v>245</v>
      </c>
      <c r="AB4164" s="1" t="s">
        <v>1100</v>
      </c>
      <c r="AD4164" s="1" t="s">
        <v>116</v>
      </c>
      <c r="AE4164" s="1" t="s">
        <v>117</v>
      </c>
      <c r="AF4164" s="9">
        <v>96950</v>
      </c>
      <c r="AG4164" s="1" t="s">
        <v>118</v>
      </c>
      <c r="AI4164" s="1">
        <v>16702336927</v>
      </c>
      <c r="AK4164" s="1" t="s">
        <v>1101</v>
      </c>
      <c r="BC4164" s="1" t="str">
        <f>"49-9071.00"</f>
        <v>49-9071.00</v>
      </c>
      <c r="BD4164" s="1" t="s">
        <v>214</v>
      </c>
      <c r="BE4164" s="1" t="s">
        <v>4043</v>
      </c>
      <c r="BF4164" s="1" t="s">
        <v>1892</v>
      </c>
      <c r="BG4164" s="1">
        <v>4</v>
      </c>
      <c r="BI4164" s="2">
        <v>44470</v>
      </c>
      <c r="BJ4164" s="2">
        <v>44834</v>
      </c>
      <c r="BM4164" s="1">
        <v>40</v>
      </c>
      <c r="BN4164" s="1">
        <v>0</v>
      </c>
      <c r="BO4164" s="1">
        <v>8</v>
      </c>
      <c r="BP4164" s="1">
        <v>8</v>
      </c>
      <c r="BQ4164" s="1">
        <v>8</v>
      </c>
      <c r="BR4164" s="1">
        <v>8</v>
      </c>
      <c r="BS4164" s="1">
        <v>8</v>
      </c>
      <c r="BT4164" s="1">
        <v>0</v>
      </c>
      <c r="BU4164" s="1" t="str">
        <f>"7:30 AM"</f>
        <v>7:30 AM</v>
      </c>
      <c r="BV4164" s="1" t="str">
        <f>"4:30 PM"</f>
        <v>4:30 PM</v>
      </c>
      <c r="BW4164" s="1" t="s">
        <v>135</v>
      </c>
      <c r="BX4164" s="1">
        <v>0</v>
      </c>
      <c r="BY4164" s="1">
        <v>24</v>
      </c>
      <c r="BZ4164" s="1" t="s">
        <v>112</v>
      </c>
      <c r="CB4164" s="4" t="s">
        <v>4044</v>
      </c>
      <c r="CC4164" s="1" t="s">
        <v>410</v>
      </c>
      <c r="CE4164" s="1" t="s">
        <v>167</v>
      </c>
      <c r="CF4164" s="1" t="s">
        <v>117</v>
      </c>
      <c r="CG4164" s="1">
        <v>96950</v>
      </c>
      <c r="CH4164" s="3">
        <v>8.7100000000000009</v>
      </c>
      <c r="CI4164" s="3">
        <v>8.7100000000000009</v>
      </c>
      <c r="CJ4164" s="3">
        <v>13.07</v>
      </c>
      <c r="CK4164" s="3">
        <v>13.07</v>
      </c>
      <c r="CL4164" s="1" t="s">
        <v>137</v>
      </c>
      <c r="CN4164" s="1" t="s">
        <v>139</v>
      </c>
      <c r="CP4164" s="1" t="s">
        <v>112</v>
      </c>
      <c r="CQ4164" s="1" t="s">
        <v>111</v>
      </c>
      <c r="CR4164" s="1" t="s">
        <v>112</v>
      </c>
      <c r="CS4164" s="1" t="s">
        <v>111</v>
      </c>
      <c r="CT4164" s="1" t="s">
        <v>138</v>
      </c>
      <c r="CU4164" s="1" t="s">
        <v>111</v>
      </c>
      <c r="CV4164" s="1" t="s">
        <v>138</v>
      </c>
      <c r="CW4164" s="1" t="s">
        <v>15973</v>
      </c>
      <c r="CX4164" s="1">
        <v>16702336927</v>
      </c>
      <c r="CY4164" s="1" t="s">
        <v>1101</v>
      </c>
      <c r="CZ4164" s="1" t="s">
        <v>138</v>
      </c>
      <c r="DA4164" s="1" t="s">
        <v>111</v>
      </c>
      <c r="DB4164" s="1" t="s">
        <v>112</v>
      </c>
    </row>
    <row r="4165" spans="1:111" ht="15.6" customHeight="1" x14ac:dyDescent="0.25">
      <c r="A4165" s="1" t="s">
        <v>15978</v>
      </c>
      <c r="B4165" s="1" t="s">
        <v>142</v>
      </c>
      <c r="C4165" s="2">
        <v>44321.101557291666</v>
      </c>
      <c r="D4165" s="2">
        <v>44358</v>
      </c>
      <c r="E4165" s="1" t="s">
        <v>110</v>
      </c>
      <c r="F4165" s="2">
        <v>44468.833333333336</v>
      </c>
      <c r="G4165" s="1" t="s">
        <v>111</v>
      </c>
      <c r="H4165" s="1" t="s">
        <v>112</v>
      </c>
      <c r="I4165" s="1" t="s">
        <v>112</v>
      </c>
      <c r="J4165" s="1" t="s">
        <v>999</v>
      </c>
      <c r="L4165" s="1" t="s">
        <v>634</v>
      </c>
      <c r="N4165" s="1" t="s">
        <v>167</v>
      </c>
      <c r="O4165" s="1" t="s">
        <v>117</v>
      </c>
      <c r="P4165" s="9">
        <v>96950</v>
      </c>
      <c r="Q4165" s="1" t="s">
        <v>118</v>
      </c>
      <c r="S4165" s="1">
        <v>16702358722</v>
      </c>
      <c r="U4165" s="1">
        <v>561720</v>
      </c>
      <c r="V4165" s="1" t="s">
        <v>119</v>
      </c>
      <c r="X4165" s="1" t="s">
        <v>636</v>
      </c>
      <c r="Y4165" s="1" t="s">
        <v>637</v>
      </c>
      <c r="Z4165" s="1" t="s">
        <v>638</v>
      </c>
      <c r="AA4165" s="1" t="s">
        <v>639</v>
      </c>
      <c r="AB4165" s="1" t="s">
        <v>1000</v>
      </c>
      <c r="AD4165" s="1" t="s">
        <v>167</v>
      </c>
      <c r="AE4165" s="1" t="s">
        <v>117</v>
      </c>
      <c r="AF4165" s="9">
        <v>96950</v>
      </c>
      <c r="AG4165" s="1" t="s">
        <v>118</v>
      </c>
      <c r="AI4165" s="1">
        <v>16709890917</v>
      </c>
      <c r="AK4165" s="1" t="s">
        <v>641</v>
      </c>
      <c r="BC4165" s="1" t="str">
        <f>"37-2012.00"</f>
        <v>37-2012.00</v>
      </c>
      <c r="BD4165" s="1" t="s">
        <v>576</v>
      </c>
      <c r="BE4165" s="1" t="s">
        <v>1001</v>
      </c>
      <c r="BF4165" s="1" t="s">
        <v>1002</v>
      </c>
      <c r="BG4165" s="1">
        <v>16</v>
      </c>
      <c r="BI4165" s="2">
        <v>44470</v>
      </c>
      <c r="BJ4165" s="2">
        <v>44834</v>
      </c>
      <c r="BM4165" s="1">
        <v>35</v>
      </c>
      <c r="BN4165" s="1">
        <v>0</v>
      </c>
      <c r="BO4165" s="1">
        <v>7</v>
      </c>
      <c r="BP4165" s="1">
        <v>7</v>
      </c>
      <c r="BQ4165" s="1">
        <v>7</v>
      </c>
      <c r="BR4165" s="1">
        <v>7</v>
      </c>
      <c r="BS4165" s="1">
        <v>7</v>
      </c>
      <c r="BT4165" s="1">
        <v>0</v>
      </c>
      <c r="BU4165" s="1" t="str">
        <f>"9:00 AM"</f>
        <v>9:00 AM</v>
      </c>
      <c r="BV4165" s="1" t="str">
        <f>"5:00 PM"</f>
        <v>5:00 PM</v>
      </c>
      <c r="BW4165" s="1" t="s">
        <v>230</v>
      </c>
      <c r="BX4165" s="1">
        <v>0</v>
      </c>
      <c r="BY4165" s="1">
        <v>3</v>
      </c>
      <c r="BZ4165" s="1" t="s">
        <v>112</v>
      </c>
      <c r="CB4165" s="4" t="s">
        <v>1003</v>
      </c>
      <c r="CC4165" s="1" t="s">
        <v>634</v>
      </c>
      <c r="CE4165" s="1" t="s">
        <v>167</v>
      </c>
      <c r="CF4165" s="1" t="s">
        <v>117</v>
      </c>
      <c r="CG4165" s="1">
        <v>96950</v>
      </c>
      <c r="CH4165" s="3">
        <v>7.59</v>
      </c>
      <c r="CI4165" s="3">
        <v>7.59</v>
      </c>
      <c r="CJ4165" s="3">
        <v>11.39</v>
      </c>
      <c r="CK4165" s="3">
        <v>11.39</v>
      </c>
      <c r="CL4165" s="1" t="s">
        <v>137</v>
      </c>
      <c r="CN4165" s="1" t="s">
        <v>139</v>
      </c>
      <c r="CP4165" s="1" t="s">
        <v>111</v>
      </c>
      <c r="CQ4165" s="1" t="s">
        <v>111</v>
      </c>
      <c r="CR4165" s="1" t="s">
        <v>111</v>
      </c>
      <c r="CS4165" s="1" t="s">
        <v>111</v>
      </c>
      <c r="CT4165" s="1" t="s">
        <v>111</v>
      </c>
      <c r="CU4165" s="1" t="s">
        <v>111</v>
      </c>
      <c r="CV4165" s="1" t="s">
        <v>111</v>
      </c>
      <c r="CW4165" s="1" t="s">
        <v>1004</v>
      </c>
      <c r="CX4165" s="1">
        <v>16709890917</v>
      </c>
      <c r="CY4165" s="1" t="s">
        <v>641</v>
      </c>
      <c r="CZ4165" s="1" t="s">
        <v>645</v>
      </c>
      <c r="DA4165" s="1" t="s">
        <v>111</v>
      </c>
      <c r="DB4165" s="1" t="s">
        <v>112</v>
      </c>
    </row>
    <row r="4166" spans="1:111" ht="15.6" customHeight="1" x14ac:dyDescent="0.25">
      <c r="A4166" s="1" t="s">
        <v>15985</v>
      </c>
      <c r="B4166" s="1" t="s">
        <v>142</v>
      </c>
      <c r="C4166" s="2">
        <v>44355.852281597225</v>
      </c>
      <c r="D4166" s="2">
        <v>44355</v>
      </c>
      <c r="E4166" s="1" t="s">
        <v>110</v>
      </c>
      <c r="F4166" s="2">
        <v>44468.833333333336</v>
      </c>
      <c r="G4166" s="1" t="s">
        <v>111</v>
      </c>
      <c r="H4166" s="1" t="s">
        <v>112</v>
      </c>
      <c r="I4166" s="1" t="s">
        <v>112</v>
      </c>
      <c r="J4166" s="1" t="s">
        <v>4498</v>
      </c>
      <c r="K4166" s="1" t="s">
        <v>4499</v>
      </c>
      <c r="L4166" s="1" t="s">
        <v>1554</v>
      </c>
      <c r="M4166" s="1" t="s">
        <v>4500</v>
      </c>
      <c r="N4166" s="1" t="s">
        <v>116</v>
      </c>
      <c r="O4166" s="1" t="s">
        <v>117</v>
      </c>
      <c r="P4166" s="9">
        <v>96950</v>
      </c>
      <c r="Q4166" s="1" t="s">
        <v>118</v>
      </c>
      <c r="R4166" s="1" t="s">
        <v>719</v>
      </c>
      <c r="S4166" s="1">
        <v>16702347492</v>
      </c>
      <c r="U4166" s="1">
        <v>722320</v>
      </c>
      <c r="V4166" s="1" t="s">
        <v>119</v>
      </c>
      <c r="X4166" s="1" t="s">
        <v>4501</v>
      </c>
      <c r="Y4166" s="1" t="s">
        <v>4502</v>
      </c>
      <c r="Z4166" s="1" t="s">
        <v>4503</v>
      </c>
      <c r="AA4166" s="1" t="s">
        <v>245</v>
      </c>
      <c r="AB4166" s="1" t="s">
        <v>1554</v>
      </c>
      <c r="AC4166" s="1" t="s">
        <v>4500</v>
      </c>
      <c r="AD4166" s="1" t="s">
        <v>116</v>
      </c>
      <c r="AE4166" s="1" t="s">
        <v>117</v>
      </c>
      <c r="AF4166" s="9">
        <v>96950</v>
      </c>
      <c r="AG4166" s="1" t="s">
        <v>118</v>
      </c>
      <c r="AH4166" s="1" t="s">
        <v>719</v>
      </c>
      <c r="AI4166" s="1">
        <v>16702347492</v>
      </c>
      <c r="AK4166" s="1" t="s">
        <v>4504</v>
      </c>
      <c r="BC4166" s="1" t="str">
        <f>"35-1012.00"</f>
        <v>35-1012.00</v>
      </c>
      <c r="BD4166" s="1" t="s">
        <v>1372</v>
      </c>
      <c r="BE4166" s="1" t="s">
        <v>15588</v>
      </c>
      <c r="BF4166" s="1" t="s">
        <v>6006</v>
      </c>
      <c r="BG4166" s="1">
        <v>2</v>
      </c>
      <c r="BI4166" s="2">
        <v>44470</v>
      </c>
      <c r="BJ4166" s="2">
        <v>45565</v>
      </c>
      <c r="BM4166" s="1">
        <v>35</v>
      </c>
      <c r="BN4166" s="1">
        <v>0</v>
      </c>
      <c r="BO4166" s="1">
        <v>7</v>
      </c>
      <c r="BP4166" s="1">
        <v>7</v>
      </c>
      <c r="BQ4166" s="1">
        <v>7</v>
      </c>
      <c r="BR4166" s="1">
        <v>7</v>
      </c>
      <c r="BS4166" s="1">
        <v>7</v>
      </c>
      <c r="BT4166" s="1">
        <v>0</v>
      </c>
      <c r="BU4166" s="1" t="str">
        <f>"8:00 AM"</f>
        <v>8:00 AM</v>
      </c>
      <c r="BV4166" s="1" t="str">
        <f>"4:00 PM"</f>
        <v>4:00 PM</v>
      </c>
      <c r="BW4166" s="1" t="s">
        <v>135</v>
      </c>
      <c r="BX4166" s="1">
        <v>0</v>
      </c>
      <c r="BY4166" s="1">
        <v>12</v>
      </c>
      <c r="BZ4166" s="1" t="s">
        <v>111</v>
      </c>
      <c r="CA4166" s="1">
        <v>5</v>
      </c>
      <c r="CB4166" s="1" t="s">
        <v>719</v>
      </c>
      <c r="CC4166" s="1" t="s">
        <v>1554</v>
      </c>
      <c r="CD4166" s="1" t="s">
        <v>4500</v>
      </c>
      <c r="CE4166" s="1" t="s">
        <v>116</v>
      </c>
      <c r="CF4166" s="1" t="s">
        <v>117</v>
      </c>
      <c r="CG4166" s="1">
        <v>96950</v>
      </c>
      <c r="CH4166" s="3">
        <v>10.039999999999999</v>
      </c>
      <c r="CI4166" s="3">
        <v>15</v>
      </c>
      <c r="CJ4166" s="3">
        <v>15.06</v>
      </c>
      <c r="CK4166" s="3">
        <v>22.5</v>
      </c>
      <c r="CL4166" s="1" t="s">
        <v>15986</v>
      </c>
      <c r="CM4166" s="1" t="s">
        <v>6193</v>
      </c>
      <c r="CN4166" s="1" t="s">
        <v>139</v>
      </c>
      <c r="CP4166" s="1" t="s">
        <v>112</v>
      </c>
      <c r="CQ4166" s="1" t="s">
        <v>111</v>
      </c>
      <c r="CR4166" s="1" t="s">
        <v>112</v>
      </c>
      <c r="CS4166" s="1" t="s">
        <v>112</v>
      </c>
      <c r="CT4166" s="1" t="s">
        <v>138</v>
      </c>
      <c r="CU4166" s="1" t="s">
        <v>111</v>
      </c>
      <c r="CV4166" s="1" t="s">
        <v>138</v>
      </c>
      <c r="CW4166" s="1" t="s">
        <v>2313</v>
      </c>
      <c r="CX4166" s="1">
        <v>16702347492</v>
      </c>
      <c r="CY4166" s="1" t="s">
        <v>4504</v>
      </c>
      <c r="CZ4166" s="1" t="s">
        <v>716</v>
      </c>
      <c r="DA4166" s="1" t="s">
        <v>111</v>
      </c>
      <c r="DB4166" s="1" t="s">
        <v>112</v>
      </c>
    </row>
    <row r="4167" spans="1:111" ht="15.6" customHeight="1" x14ac:dyDescent="0.25">
      <c r="A4167" s="1" t="s">
        <v>16002</v>
      </c>
      <c r="B4167" s="1" t="s">
        <v>142</v>
      </c>
      <c r="C4167" s="2">
        <v>44362.63906898148</v>
      </c>
      <c r="D4167" s="2">
        <v>44370</v>
      </c>
      <c r="E4167" s="1" t="s">
        <v>180</v>
      </c>
      <c r="G4167" s="1" t="s">
        <v>112</v>
      </c>
      <c r="H4167" s="1" t="s">
        <v>112</v>
      </c>
      <c r="I4167" s="1" t="s">
        <v>112</v>
      </c>
      <c r="J4167" s="1" t="s">
        <v>6398</v>
      </c>
      <c r="K4167" s="1" t="s">
        <v>6399</v>
      </c>
      <c r="L4167" s="1" t="s">
        <v>6400</v>
      </c>
      <c r="M4167" s="1" t="s">
        <v>1009</v>
      </c>
      <c r="N4167" s="1" t="s">
        <v>116</v>
      </c>
      <c r="O4167" s="1" t="s">
        <v>117</v>
      </c>
      <c r="P4167" s="9">
        <v>96950</v>
      </c>
      <c r="Q4167" s="1" t="s">
        <v>118</v>
      </c>
      <c r="R4167" s="1" t="s">
        <v>117</v>
      </c>
      <c r="S4167" s="1">
        <v>16702355547</v>
      </c>
      <c r="U4167" s="1">
        <v>442210</v>
      </c>
      <c r="V4167" s="1" t="s">
        <v>119</v>
      </c>
      <c r="X4167" s="1" t="s">
        <v>6401</v>
      </c>
      <c r="Y4167" s="1" t="s">
        <v>6402</v>
      </c>
      <c r="Z4167" s="1" t="s">
        <v>138</v>
      </c>
      <c r="AA4167" s="1" t="s">
        <v>357</v>
      </c>
      <c r="AB4167" s="1" t="s">
        <v>6400</v>
      </c>
      <c r="AC4167" s="1" t="s">
        <v>1009</v>
      </c>
      <c r="AD4167" s="1" t="s">
        <v>116</v>
      </c>
      <c r="AE4167" s="1" t="s">
        <v>117</v>
      </c>
      <c r="AF4167" s="9">
        <v>96950</v>
      </c>
      <c r="AG4167" s="1" t="s">
        <v>118</v>
      </c>
      <c r="AH4167" s="1" t="s">
        <v>117</v>
      </c>
      <c r="AI4167" s="1">
        <v>16702355547</v>
      </c>
      <c r="AK4167" s="1" t="s">
        <v>6403</v>
      </c>
      <c r="BC4167" s="1" t="str">
        <f>"27-1025.00"</f>
        <v>27-1025.00</v>
      </c>
      <c r="BD4167" s="1" t="s">
        <v>6404</v>
      </c>
      <c r="BE4167" s="1" t="s">
        <v>6405</v>
      </c>
      <c r="BF4167" s="1" t="s">
        <v>6406</v>
      </c>
      <c r="BG4167" s="1">
        <v>2</v>
      </c>
      <c r="BI4167" s="2">
        <v>44470</v>
      </c>
      <c r="BJ4167" s="2">
        <v>44834</v>
      </c>
      <c r="BM4167" s="1">
        <v>48</v>
      </c>
      <c r="BN4167" s="1">
        <v>0</v>
      </c>
      <c r="BO4167" s="1">
        <v>8</v>
      </c>
      <c r="BP4167" s="1">
        <v>8</v>
      </c>
      <c r="BQ4167" s="1">
        <v>8</v>
      </c>
      <c r="BR4167" s="1">
        <v>8</v>
      </c>
      <c r="BS4167" s="1">
        <v>8</v>
      </c>
      <c r="BT4167" s="1">
        <v>8</v>
      </c>
      <c r="BU4167" s="1" t="str">
        <f>"8:00 AM"</f>
        <v>8:00 AM</v>
      </c>
      <c r="BV4167" s="1" t="str">
        <f>"5:00 PM"</f>
        <v>5:00 PM</v>
      </c>
      <c r="BW4167" s="1" t="s">
        <v>135</v>
      </c>
      <c r="BX4167" s="1">
        <v>0</v>
      </c>
      <c r="BY4167" s="1">
        <v>12</v>
      </c>
      <c r="BZ4167" s="1" t="s">
        <v>112</v>
      </c>
      <c r="CB4167" s="1" t="s">
        <v>6407</v>
      </c>
      <c r="CC4167" s="1" t="s">
        <v>6408</v>
      </c>
      <c r="CD4167" s="1" t="s">
        <v>1009</v>
      </c>
      <c r="CE4167" s="1" t="s">
        <v>116</v>
      </c>
      <c r="CF4167" s="1" t="s">
        <v>117</v>
      </c>
      <c r="CG4167" s="1">
        <v>96950</v>
      </c>
      <c r="CH4167" s="3">
        <v>8.93</v>
      </c>
      <c r="CI4167" s="3">
        <v>9.5</v>
      </c>
      <c r="CJ4167" s="3">
        <v>13.39</v>
      </c>
      <c r="CK4167" s="3">
        <v>14.25</v>
      </c>
      <c r="CL4167" s="1" t="s">
        <v>137</v>
      </c>
      <c r="CM4167" s="1" t="s">
        <v>138</v>
      </c>
      <c r="CN4167" s="1" t="s">
        <v>218</v>
      </c>
      <c r="CP4167" s="1" t="s">
        <v>112</v>
      </c>
      <c r="CQ4167" s="1" t="s">
        <v>111</v>
      </c>
      <c r="CR4167" s="1" t="s">
        <v>111</v>
      </c>
      <c r="CS4167" s="1" t="s">
        <v>111</v>
      </c>
      <c r="CT4167" s="1" t="s">
        <v>138</v>
      </c>
      <c r="CU4167" s="1" t="s">
        <v>111</v>
      </c>
      <c r="CV4167" s="1" t="s">
        <v>138</v>
      </c>
      <c r="CW4167" s="1" t="s">
        <v>1324</v>
      </c>
      <c r="CX4167" s="1">
        <v>16702355547</v>
      </c>
      <c r="CY4167" s="1" t="s">
        <v>6403</v>
      </c>
      <c r="CZ4167" s="1" t="s">
        <v>138</v>
      </c>
      <c r="DA4167" s="1" t="s">
        <v>111</v>
      </c>
      <c r="DB4167" s="1" t="s">
        <v>112</v>
      </c>
    </row>
    <row r="4168" spans="1:111" ht="15.6" customHeight="1" x14ac:dyDescent="0.25">
      <c r="A4168" s="1" t="s">
        <v>16006</v>
      </c>
      <c r="B4168" s="1" t="s">
        <v>142</v>
      </c>
      <c r="C4168" s="2">
        <v>44351.678676967589</v>
      </c>
      <c r="D4168" s="2">
        <v>44356</v>
      </c>
      <c r="E4168" s="1" t="s">
        <v>180</v>
      </c>
      <c r="G4168" s="1" t="s">
        <v>112</v>
      </c>
      <c r="H4168" s="1" t="s">
        <v>112</v>
      </c>
      <c r="I4168" s="1" t="s">
        <v>112</v>
      </c>
      <c r="J4168" s="1" t="s">
        <v>9632</v>
      </c>
      <c r="K4168" s="1" t="s">
        <v>9633</v>
      </c>
      <c r="L4168" s="1" t="s">
        <v>16007</v>
      </c>
      <c r="M4168" s="1" t="s">
        <v>1212</v>
      </c>
      <c r="N4168" s="1" t="s">
        <v>116</v>
      </c>
      <c r="O4168" s="1" t="s">
        <v>117</v>
      </c>
      <c r="P4168" s="9">
        <v>96950</v>
      </c>
      <c r="Q4168" s="1" t="s">
        <v>118</v>
      </c>
      <c r="R4168" s="1" t="s">
        <v>117</v>
      </c>
      <c r="S4168" s="1">
        <v>16702351024</v>
      </c>
      <c r="U4168" s="1">
        <v>81121</v>
      </c>
      <c r="V4168" s="1" t="s">
        <v>119</v>
      </c>
      <c r="X4168" s="1" t="s">
        <v>434</v>
      </c>
      <c r="Y4168" s="1" t="s">
        <v>8044</v>
      </c>
      <c r="Z4168" s="1" t="s">
        <v>8045</v>
      </c>
      <c r="AA4168" s="1" t="s">
        <v>245</v>
      </c>
      <c r="AB4168" s="1" t="s">
        <v>16007</v>
      </c>
      <c r="AC4168" s="1" t="s">
        <v>1212</v>
      </c>
      <c r="AD4168" s="1" t="s">
        <v>116</v>
      </c>
      <c r="AE4168" s="1" t="s">
        <v>117</v>
      </c>
      <c r="AF4168" s="9">
        <v>96950</v>
      </c>
      <c r="AG4168" s="1" t="s">
        <v>118</v>
      </c>
      <c r="AH4168" s="1" t="s">
        <v>117</v>
      </c>
      <c r="AI4168" s="1">
        <v>16702351024</v>
      </c>
      <c r="AK4168" s="1" t="s">
        <v>8047</v>
      </c>
      <c r="BC4168" s="1" t="str">
        <f>"49-9071.00"</f>
        <v>49-9071.00</v>
      </c>
      <c r="BD4168" s="1" t="s">
        <v>214</v>
      </c>
      <c r="BE4168" s="1" t="s">
        <v>9635</v>
      </c>
      <c r="BF4168" s="1" t="s">
        <v>3913</v>
      </c>
      <c r="BG4168" s="1">
        <v>15</v>
      </c>
      <c r="BI4168" s="2">
        <v>44470</v>
      </c>
      <c r="BJ4168" s="2">
        <v>44834</v>
      </c>
      <c r="BM4168" s="1">
        <v>40</v>
      </c>
      <c r="BN4168" s="1">
        <v>0</v>
      </c>
      <c r="BO4168" s="1">
        <v>8</v>
      </c>
      <c r="BP4168" s="1">
        <v>8</v>
      </c>
      <c r="BQ4168" s="1">
        <v>8</v>
      </c>
      <c r="BR4168" s="1">
        <v>8</v>
      </c>
      <c r="BS4168" s="1">
        <v>8</v>
      </c>
      <c r="BT4168" s="1">
        <v>0</v>
      </c>
      <c r="BU4168" s="1" t="str">
        <f>"8:00 AM"</f>
        <v>8:00 AM</v>
      </c>
      <c r="BV4168" s="1" t="str">
        <f>"5:00 PM"</f>
        <v>5:00 PM</v>
      </c>
      <c r="BW4168" s="1" t="s">
        <v>135</v>
      </c>
      <c r="BX4168" s="1">
        <v>0</v>
      </c>
      <c r="BY4168" s="1">
        <v>12</v>
      </c>
      <c r="BZ4168" s="1" t="s">
        <v>112</v>
      </c>
      <c r="CB4168" s="1" t="s">
        <v>3914</v>
      </c>
      <c r="CC4168" s="1" t="s">
        <v>1206</v>
      </c>
      <c r="CD4168" s="1" t="s">
        <v>1212</v>
      </c>
      <c r="CE4168" s="1" t="s">
        <v>116</v>
      </c>
      <c r="CF4168" s="1" t="s">
        <v>117</v>
      </c>
      <c r="CG4168" s="1">
        <v>96950</v>
      </c>
      <c r="CH4168" s="3">
        <v>8.7100000000000009</v>
      </c>
      <c r="CI4168" s="3">
        <v>9</v>
      </c>
      <c r="CJ4168" s="3">
        <v>13.06</v>
      </c>
      <c r="CK4168" s="3">
        <v>13.5</v>
      </c>
      <c r="CL4168" s="1" t="s">
        <v>137</v>
      </c>
      <c r="CM4168" s="1" t="s">
        <v>138</v>
      </c>
      <c r="CN4168" s="1" t="s">
        <v>218</v>
      </c>
      <c r="CP4168" s="1" t="s">
        <v>112</v>
      </c>
      <c r="CQ4168" s="1" t="s">
        <v>111</v>
      </c>
      <c r="CR4168" s="1" t="s">
        <v>111</v>
      </c>
      <c r="CS4168" s="1" t="s">
        <v>111</v>
      </c>
      <c r="CT4168" s="1" t="s">
        <v>138</v>
      </c>
      <c r="CU4168" s="1" t="s">
        <v>111</v>
      </c>
      <c r="CV4168" s="1" t="s">
        <v>138</v>
      </c>
      <c r="CW4168" s="1" t="s">
        <v>1324</v>
      </c>
      <c r="CX4168" s="1">
        <v>16702351024</v>
      </c>
      <c r="CY4168" s="1" t="s">
        <v>8047</v>
      </c>
      <c r="CZ4168" s="1" t="s">
        <v>138</v>
      </c>
      <c r="DA4168" s="1" t="s">
        <v>111</v>
      </c>
      <c r="DB4168" s="1" t="s">
        <v>112</v>
      </c>
    </row>
    <row r="4169" spans="1:111" ht="15.6" customHeight="1" x14ac:dyDescent="0.25">
      <c r="A4169" s="1" t="s">
        <v>16008</v>
      </c>
      <c r="B4169" s="1" t="s">
        <v>142</v>
      </c>
      <c r="C4169" s="2">
        <v>44377.01667986111</v>
      </c>
      <c r="D4169" s="2">
        <v>44389</v>
      </c>
      <c r="E4169" s="1" t="s">
        <v>180</v>
      </c>
      <c r="G4169" s="1" t="s">
        <v>112</v>
      </c>
      <c r="H4169" s="1" t="s">
        <v>112</v>
      </c>
      <c r="I4169" s="1" t="s">
        <v>112</v>
      </c>
      <c r="J4169" s="1" t="s">
        <v>5802</v>
      </c>
      <c r="L4169" s="1" t="s">
        <v>3058</v>
      </c>
      <c r="N4169" s="1" t="s">
        <v>116</v>
      </c>
      <c r="O4169" s="1" t="s">
        <v>117</v>
      </c>
      <c r="P4169" s="9">
        <v>96950</v>
      </c>
      <c r="Q4169" s="1" t="s">
        <v>118</v>
      </c>
      <c r="S4169" s="1">
        <v>16702339032</v>
      </c>
      <c r="U4169" s="1">
        <v>5619</v>
      </c>
      <c r="V4169" s="1" t="s">
        <v>119</v>
      </c>
      <c r="X4169" s="1" t="s">
        <v>1625</v>
      </c>
      <c r="Y4169" s="1" t="s">
        <v>5801</v>
      </c>
      <c r="Z4169" s="1" t="s">
        <v>12837</v>
      </c>
      <c r="AA4169" s="1" t="s">
        <v>245</v>
      </c>
      <c r="AB4169" s="1" t="s">
        <v>3058</v>
      </c>
      <c r="AD4169" s="1" t="s">
        <v>116</v>
      </c>
      <c r="AE4169" s="1" t="s">
        <v>117</v>
      </c>
      <c r="AF4169" s="9">
        <v>96950</v>
      </c>
      <c r="AG4169" s="1" t="s">
        <v>118</v>
      </c>
      <c r="AI4169" s="1">
        <v>16702339032</v>
      </c>
      <c r="AK4169" s="1" t="s">
        <v>5795</v>
      </c>
      <c r="BC4169" s="1" t="str">
        <f>"51-1011.00"</f>
        <v>51-1011.00</v>
      </c>
      <c r="BD4169" s="1" t="s">
        <v>12838</v>
      </c>
      <c r="BE4169" s="1" t="s">
        <v>12839</v>
      </c>
      <c r="BF4169" s="1" t="s">
        <v>2265</v>
      </c>
      <c r="BG4169" s="1">
        <v>1</v>
      </c>
      <c r="BI4169" s="2">
        <v>44470</v>
      </c>
      <c r="BJ4169" s="2">
        <v>44834</v>
      </c>
      <c r="BM4169" s="1">
        <v>40</v>
      </c>
      <c r="BN4169" s="1">
        <v>0</v>
      </c>
      <c r="BO4169" s="1">
        <v>8</v>
      </c>
      <c r="BP4169" s="1">
        <v>8</v>
      </c>
      <c r="BQ4169" s="1">
        <v>8</v>
      </c>
      <c r="BR4169" s="1">
        <v>8</v>
      </c>
      <c r="BS4169" s="1">
        <v>8</v>
      </c>
      <c r="BT4169" s="1">
        <v>0</v>
      </c>
      <c r="BU4169" s="1" t="str">
        <f>"8:00 AM"</f>
        <v>8:00 AM</v>
      </c>
      <c r="BV4169" s="1" t="str">
        <f>"5:00 PM"</f>
        <v>5:00 PM</v>
      </c>
      <c r="BW4169" s="1" t="s">
        <v>135</v>
      </c>
      <c r="BX4169" s="1">
        <v>0</v>
      </c>
      <c r="BY4169" s="1">
        <v>12</v>
      </c>
      <c r="BZ4169" s="1" t="s">
        <v>111</v>
      </c>
      <c r="CA4169" s="1">
        <v>3</v>
      </c>
      <c r="CB4169" s="4" t="s">
        <v>16009</v>
      </c>
      <c r="CC4169" s="1" t="s">
        <v>12841</v>
      </c>
      <c r="CE4169" s="1" t="s">
        <v>116</v>
      </c>
      <c r="CF4169" s="1" t="s">
        <v>117</v>
      </c>
      <c r="CG4169" s="1">
        <v>96950</v>
      </c>
      <c r="CH4169" s="3">
        <v>19.989999999999998</v>
      </c>
      <c r="CI4169" s="3">
        <v>19.989999999999998</v>
      </c>
      <c r="CJ4169" s="3">
        <v>0</v>
      </c>
      <c r="CK4169" s="3">
        <v>0</v>
      </c>
      <c r="CL4169" s="1" t="s">
        <v>137</v>
      </c>
      <c r="CM4169" s="1" t="s">
        <v>230</v>
      </c>
      <c r="CN4169" s="1" t="s">
        <v>139</v>
      </c>
      <c r="CP4169" s="1" t="s">
        <v>112</v>
      </c>
      <c r="CQ4169" s="1" t="s">
        <v>111</v>
      </c>
      <c r="CR4169" s="1" t="s">
        <v>112</v>
      </c>
      <c r="CS4169" s="1" t="s">
        <v>112</v>
      </c>
      <c r="CT4169" s="1" t="s">
        <v>138</v>
      </c>
      <c r="CU4169" s="1" t="s">
        <v>111</v>
      </c>
      <c r="CV4169" s="1" t="s">
        <v>138</v>
      </c>
      <c r="CW4169" s="1" t="s">
        <v>16010</v>
      </c>
      <c r="CX4169" s="1">
        <v>16702339032</v>
      </c>
      <c r="CY4169" s="1" t="s">
        <v>5795</v>
      </c>
      <c r="CZ4169" s="1" t="s">
        <v>138</v>
      </c>
      <c r="DA4169" s="1" t="s">
        <v>111</v>
      </c>
      <c r="DB4169" s="1" t="s">
        <v>112</v>
      </c>
      <c r="DC4169" s="1" t="s">
        <v>1625</v>
      </c>
      <c r="DD4169" s="1" t="s">
        <v>5801</v>
      </c>
      <c r="DE4169" s="1" t="s">
        <v>892</v>
      </c>
      <c r="DF4169" s="1" t="s">
        <v>5802</v>
      </c>
      <c r="DG4169" s="1" t="s">
        <v>5795</v>
      </c>
    </row>
    <row r="4170" spans="1:111" ht="15.6" customHeight="1" x14ac:dyDescent="0.25">
      <c r="A4170" s="1" t="s">
        <v>16012</v>
      </c>
      <c r="B4170" s="1" t="s">
        <v>142</v>
      </c>
      <c r="C4170" s="2">
        <v>44356.847243171294</v>
      </c>
      <c r="D4170" s="2">
        <v>44356</v>
      </c>
      <c r="E4170" s="1" t="s">
        <v>110</v>
      </c>
      <c r="F4170" s="2">
        <v>44467.833333333336</v>
      </c>
      <c r="G4170" s="1" t="s">
        <v>111</v>
      </c>
      <c r="H4170" s="1" t="s">
        <v>112</v>
      </c>
      <c r="I4170" s="1" t="s">
        <v>112</v>
      </c>
      <c r="J4170" s="1" t="s">
        <v>4061</v>
      </c>
      <c r="K4170" s="1" t="s">
        <v>2553</v>
      </c>
      <c r="L4170" s="1" t="s">
        <v>3742</v>
      </c>
      <c r="M4170" s="1" t="s">
        <v>4062</v>
      </c>
      <c r="N4170" s="1" t="s">
        <v>4063</v>
      </c>
      <c r="O4170" s="1" t="s">
        <v>117</v>
      </c>
      <c r="P4170" s="9">
        <v>96950</v>
      </c>
      <c r="Q4170" s="1" t="s">
        <v>118</v>
      </c>
      <c r="S4170" s="1">
        <v>16702880407</v>
      </c>
      <c r="T4170" s="1">
        <v>33</v>
      </c>
      <c r="U4170" s="1">
        <v>212312</v>
      </c>
      <c r="V4170" s="1" t="s">
        <v>119</v>
      </c>
      <c r="X4170" s="1" t="s">
        <v>2556</v>
      </c>
      <c r="Y4170" s="1" t="s">
        <v>1544</v>
      </c>
      <c r="Z4170" s="1" t="s">
        <v>656</v>
      </c>
      <c r="AA4170" s="1" t="s">
        <v>373</v>
      </c>
      <c r="AB4170" s="1" t="s">
        <v>3740</v>
      </c>
      <c r="AC4170" s="1" t="s">
        <v>2555</v>
      </c>
      <c r="AD4170" s="1" t="s">
        <v>4064</v>
      </c>
      <c r="AE4170" s="1" t="s">
        <v>117</v>
      </c>
      <c r="AF4170" s="9">
        <v>96950</v>
      </c>
      <c r="AG4170" s="1" t="s">
        <v>118</v>
      </c>
      <c r="AI4170" s="1">
        <v>16702880407</v>
      </c>
      <c r="AJ4170" s="1">
        <v>33</v>
      </c>
      <c r="AK4170" s="1" t="s">
        <v>279</v>
      </c>
      <c r="BC4170" s="1" t="str">
        <f>"53-3032.00"</f>
        <v>53-3032.00</v>
      </c>
      <c r="BD4170" s="1" t="s">
        <v>991</v>
      </c>
      <c r="BE4170" s="1" t="s">
        <v>4065</v>
      </c>
      <c r="BF4170" s="1" t="s">
        <v>4066</v>
      </c>
      <c r="BG4170" s="1">
        <v>2</v>
      </c>
      <c r="BI4170" s="2">
        <v>44469</v>
      </c>
      <c r="BJ4170" s="2">
        <v>45564</v>
      </c>
      <c r="BM4170" s="1">
        <v>40</v>
      </c>
      <c r="BN4170" s="1">
        <v>0</v>
      </c>
      <c r="BO4170" s="1">
        <v>8</v>
      </c>
      <c r="BP4170" s="1">
        <v>8</v>
      </c>
      <c r="BQ4170" s="1">
        <v>8</v>
      </c>
      <c r="BR4170" s="1">
        <v>8</v>
      </c>
      <c r="BS4170" s="1">
        <v>8</v>
      </c>
      <c r="BT4170" s="1">
        <v>0</v>
      </c>
      <c r="BU4170" s="1" t="str">
        <f>"7:00 AM"</f>
        <v>7:00 AM</v>
      </c>
      <c r="BV4170" s="1" t="str">
        <f>"3:30 PM"</f>
        <v>3:30 PM</v>
      </c>
      <c r="BW4170" s="1" t="s">
        <v>135</v>
      </c>
      <c r="BX4170" s="1">
        <v>0</v>
      </c>
      <c r="BY4170" s="1">
        <v>12</v>
      </c>
      <c r="BZ4170" s="1" t="s">
        <v>112</v>
      </c>
      <c r="CB4170" s="1" t="s">
        <v>4067</v>
      </c>
      <c r="CC4170" s="1" t="s">
        <v>4068</v>
      </c>
      <c r="CD4170" s="1" t="s">
        <v>4069</v>
      </c>
      <c r="CE4170" s="1" t="s">
        <v>167</v>
      </c>
      <c r="CF4170" s="1" t="s">
        <v>117</v>
      </c>
      <c r="CG4170" s="1">
        <v>96950</v>
      </c>
      <c r="CH4170" s="3">
        <v>9.1999999999999993</v>
      </c>
      <c r="CI4170" s="3">
        <v>10</v>
      </c>
      <c r="CJ4170" s="3">
        <v>13.8</v>
      </c>
      <c r="CK4170" s="3">
        <v>15</v>
      </c>
      <c r="CL4170" s="1" t="s">
        <v>137</v>
      </c>
      <c r="CM4170" s="1" t="s">
        <v>138</v>
      </c>
      <c r="CN4170" s="1" t="s">
        <v>218</v>
      </c>
      <c r="CP4170" s="1" t="s">
        <v>112</v>
      </c>
      <c r="CQ4170" s="1" t="s">
        <v>111</v>
      </c>
      <c r="CR4170" s="1" t="s">
        <v>112</v>
      </c>
      <c r="CS4170" s="1" t="s">
        <v>111</v>
      </c>
      <c r="CT4170" s="1" t="s">
        <v>138</v>
      </c>
      <c r="CU4170" s="1" t="s">
        <v>111</v>
      </c>
      <c r="CV4170" s="1" t="s">
        <v>138</v>
      </c>
      <c r="CW4170" s="1" t="s">
        <v>4070</v>
      </c>
      <c r="CX4170" s="1">
        <v>16702880407</v>
      </c>
      <c r="CY4170" s="1" t="s">
        <v>279</v>
      </c>
      <c r="CZ4170" s="1" t="s">
        <v>380</v>
      </c>
      <c r="DA4170" s="1" t="s">
        <v>111</v>
      </c>
      <c r="DB4170" s="1" t="s">
        <v>112</v>
      </c>
    </row>
    <row r="4171" spans="1:111" ht="15.6" customHeight="1" x14ac:dyDescent="0.25">
      <c r="A4171" s="1" t="s">
        <v>16030</v>
      </c>
      <c r="B4171" s="1" t="s">
        <v>142</v>
      </c>
      <c r="C4171" s="2">
        <v>44355.913074074073</v>
      </c>
      <c r="D4171" s="2">
        <v>44355</v>
      </c>
      <c r="E4171" s="1" t="s">
        <v>110</v>
      </c>
      <c r="F4171" s="2">
        <v>44468.833333333336</v>
      </c>
      <c r="G4171" s="1" t="s">
        <v>112</v>
      </c>
      <c r="H4171" s="1" t="s">
        <v>112</v>
      </c>
      <c r="I4171" s="1" t="s">
        <v>112</v>
      </c>
      <c r="J4171" s="1" t="s">
        <v>1887</v>
      </c>
      <c r="L4171" s="1" t="s">
        <v>1888</v>
      </c>
      <c r="N4171" s="1" t="s">
        <v>116</v>
      </c>
      <c r="O4171" s="1" t="s">
        <v>117</v>
      </c>
      <c r="P4171" s="9">
        <v>96950</v>
      </c>
      <c r="Q4171" s="1" t="s">
        <v>118</v>
      </c>
      <c r="S4171" s="1">
        <v>16703227734</v>
      </c>
      <c r="U4171" s="1">
        <v>561520</v>
      </c>
      <c r="V4171" s="1" t="s">
        <v>119</v>
      </c>
      <c r="X4171" s="1" t="s">
        <v>1889</v>
      </c>
      <c r="Y4171" s="1" t="s">
        <v>1890</v>
      </c>
      <c r="Z4171" s="1" t="s">
        <v>307</v>
      </c>
      <c r="AA4171" s="1" t="s">
        <v>245</v>
      </c>
      <c r="AB4171" s="1" t="s">
        <v>1888</v>
      </c>
      <c r="AD4171" s="1" t="s">
        <v>116</v>
      </c>
      <c r="AE4171" s="1" t="s">
        <v>117</v>
      </c>
      <c r="AF4171" s="9">
        <v>96950</v>
      </c>
      <c r="AG4171" s="1" t="s">
        <v>118</v>
      </c>
      <c r="AI4171" s="1">
        <v>16703227734</v>
      </c>
      <c r="AK4171" s="1" t="s">
        <v>1891</v>
      </c>
      <c r="BC4171" s="1" t="str">
        <f>"43-3031.00"</f>
        <v>43-3031.00</v>
      </c>
      <c r="BD4171" s="1" t="s">
        <v>389</v>
      </c>
      <c r="BE4171" s="1" t="s">
        <v>16031</v>
      </c>
      <c r="BF4171" s="1" t="s">
        <v>16032</v>
      </c>
      <c r="BG4171" s="1">
        <v>1</v>
      </c>
      <c r="BI4171" s="2">
        <v>44470</v>
      </c>
      <c r="BJ4171" s="2">
        <v>44834</v>
      </c>
      <c r="BM4171" s="1">
        <v>35</v>
      </c>
      <c r="BN4171" s="1">
        <v>0</v>
      </c>
      <c r="BO4171" s="1">
        <v>7</v>
      </c>
      <c r="BP4171" s="1">
        <v>7</v>
      </c>
      <c r="BQ4171" s="1">
        <v>7</v>
      </c>
      <c r="BR4171" s="1">
        <v>7</v>
      </c>
      <c r="BS4171" s="1">
        <v>7</v>
      </c>
      <c r="BT4171" s="1">
        <v>0</v>
      </c>
      <c r="BU4171" s="1" t="str">
        <f>"8:00 AM"</f>
        <v>8:00 AM</v>
      </c>
      <c r="BV4171" s="1" t="str">
        <f>"5:00 PM"</f>
        <v>5:00 PM</v>
      </c>
      <c r="BW4171" s="1" t="s">
        <v>392</v>
      </c>
      <c r="BX4171" s="1">
        <v>0</v>
      </c>
      <c r="BY4171" s="1">
        <v>12</v>
      </c>
      <c r="BZ4171" s="1" t="s">
        <v>112</v>
      </c>
      <c r="CB4171" s="1" t="s">
        <v>16033</v>
      </c>
      <c r="CC4171" s="1" t="s">
        <v>16034</v>
      </c>
      <c r="CE4171" s="1" t="s">
        <v>116</v>
      </c>
      <c r="CF4171" s="1" t="s">
        <v>117</v>
      </c>
      <c r="CG4171" s="1">
        <v>96950</v>
      </c>
      <c r="CH4171" s="3">
        <v>9.49</v>
      </c>
      <c r="CI4171" s="3">
        <v>11</v>
      </c>
      <c r="CJ4171" s="3">
        <v>14.24</v>
      </c>
      <c r="CK4171" s="3">
        <v>16.5</v>
      </c>
      <c r="CL4171" s="1" t="s">
        <v>137</v>
      </c>
      <c r="CM4171" s="1" t="s">
        <v>362</v>
      </c>
      <c r="CN4171" s="1" t="s">
        <v>139</v>
      </c>
      <c r="CP4171" s="1" t="s">
        <v>112</v>
      </c>
      <c r="CQ4171" s="1" t="s">
        <v>111</v>
      </c>
      <c r="CR4171" s="1" t="s">
        <v>112</v>
      </c>
      <c r="CS4171" s="1" t="s">
        <v>111</v>
      </c>
      <c r="CT4171" s="1" t="s">
        <v>138</v>
      </c>
      <c r="CU4171" s="1" t="s">
        <v>111</v>
      </c>
      <c r="CV4171" s="1" t="s">
        <v>138</v>
      </c>
      <c r="CW4171" s="1" t="s">
        <v>1894</v>
      </c>
      <c r="CX4171" s="1">
        <v>16703227734</v>
      </c>
      <c r="CY4171" s="1" t="s">
        <v>1891</v>
      </c>
      <c r="CZ4171" s="1" t="s">
        <v>138</v>
      </c>
      <c r="DA4171" s="1" t="s">
        <v>111</v>
      </c>
      <c r="DB4171" s="1" t="s">
        <v>112</v>
      </c>
    </row>
    <row r="4172" spans="1:111" ht="15.6" customHeight="1" x14ac:dyDescent="0.25">
      <c r="A4172" s="1" t="s">
        <v>16036</v>
      </c>
      <c r="B4172" s="1" t="s">
        <v>142</v>
      </c>
      <c r="C4172" s="2">
        <v>44411.829619675926</v>
      </c>
      <c r="D4172" s="2">
        <v>44411</v>
      </c>
      <c r="E4172" s="1" t="s">
        <v>110</v>
      </c>
      <c r="F4172" s="2">
        <v>44468.833333333336</v>
      </c>
      <c r="G4172" s="1" t="s">
        <v>111</v>
      </c>
      <c r="H4172" s="1" t="s">
        <v>112</v>
      </c>
      <c r="I4172" s="1" t="s">
        <v>112</v>
      </c>
      <c r="J4172" s="1" t="s">
        <v>701</v>
      </c>
      <c r="L4172" s="1" t="s">
        <v>3386</v>
      </c>
      <c r="M4172" s="1" t="s">
        <v>3387</v>
      </c>
      <c r="N4172" s="1" t="s">
        <v>167</v>
      </c>
      <c r="O4172" s="1" t="s">
        <v>117</v>
      </c>
      <c r="P4172" s="9">
        <v>96950</v>
      </c>
      <c r="Q4172" s="1" t="s">
        <v>118</v>
      </c>
      <c r="S4172" s="1">
        <v>16702353715</v>
      </c>
      <c r="U4172" s="1">
        <v>56152</v>
      </c>
      <c r="V4172" s="1" t="s">
        <v>119</v>
      </c>
      <c r="X4172" s="1" t="s">
        <v>704</v>
      </c>
      <c r="Y4172" s="1" t="s">
        <v>705</v>
      </c>
      <c r="AA4172" s="1" t="s">
        <v>706</v>
      </c>
      <c r="AB4172" s="1" t="s">
        <v>3386</v>
      </c>
      <c r="AC4172" s="1" t="s">
        <v>3387</v>
      </c>
      <c r="AD4172" s="1" t="s">
        <v>167</v>
      </c>
      <c r="AE4172" s="1" t="s">
        <v>117</v>
      </c>
      <c r="AF4172" s="9">
        <v>96950</v>
      </c>
      <c r="AG4172" s="1" t="s">
        <v>118</v>
      </c>
      <c r="AI4172" s="1">
        <v>16702353715</v>
      </c>
      <c r="AK4172" s="1" t="s">
        <v>709</v>
      </c>
      <c r="BC4172" s="1" t="str">
        <f>"43-3031.00"</f>
        <v>43-3031.00</v>
      </c>
      <c r="BD4172" s="1" t="s">
        <v>389</v>
      </c>
      <c r="BE4172" s="1" t="s">
        <v>3388</v>
      </c>
      <c r="BF4172" s="1" t="s">
        <v>1045</v>
      </c>
      <c r="BG4172" s="1">
        <v>1</v>
      </c>
      <c r="BI4172" s="2">
        <v>44470</v>
      </c>
      <c r="BJ4172" s="2">
        <v>44834</v>
      </c>
      <c r="BM4172" s="1">
        <v>35</v>
      </c>
      <c r="BN4172" s="1">
        <v>0</v>
      </c>
      <c r="BO4172" s="1">
        <v>7</v>
      </c>
      <c r="BP4172" s="1">
        <v>7</v>
      </c>
      <c r="BQ4172" s="1">
        <v>7</v>
      </c>
      <c r="BR4172" s="1">
        <v>7</v>
      </c>
      <c r="BS4172" s="1">
        <v>7</v>
      </c>
      <c r="BT4172" s="1">
        <v>0</v>
      </c>
      <c r="BU4172" s="1" t="str">
        <f>"8:00 AM"</f>
        <v>8:00 AM</v>
      </c>
      <c r="BV4172" s="1" t="str">
        <f>"4:00 PM"</f>
        <v>4:00 PM</v>
      </c>
      <c r="BW4172" s="1" t="s">
        <v>392</v>
      </c>
      <c r="BX4172" s="1">
        <v>0</v>
      </c>
      <c r="BY4172" s="1">
        <v>24</v>
      </c>
      <c r="BZ4172" s="1" t="s">
        <v>112</v>
      </c>
      <c r="CB4172" s="1" t="s">
        <v>16037</v>
      </c>
      <c r="CC4172" s="1" t="s">
        <v>3386</v>
      </c>
      <c r="CD4172" s="1" t="s">
        <v>3387</v>
      </c>
      <c r="CE4172" s="1" t="s">
        <v>167</v>
      </c>
      <c r="CF4172" s="1" t="s">
        <v>117</v>
      </c>
      <c r="CG4172" s="1">
        <v>96950</v>
      </c>
      <c r="CH4172" s="3">
        <v>9.49</v>
      </c>
      <c r="CI4172" s="3">
        <v>10.49</v>
      </c>
      <c r="CJ4172" s="3">
        <v>14.24</v>
      </c>
      <c r="CK4172" s="3">
        <v>15.74</v>
      </c>
      <c r="CL4172" s="1" t="s">
        <v>137</v>
      </c>
      <c r="CM4172" s="1" t="s">
        <v>713</v>
      </c>
      <c r="CN4172" s="1" t="s">
        <v>139</v>
      </c>
      <c r="CP4172" s="1" t="s">
        <v>112</v>
      </c>
      <c r="CQ4172" s="1" t="s">
        <v>111</v>
      </c>
      <c r="CR4172" s="1" t="s">
        <v>112</v>
      </c>
      <c r="CS4172" s="1" t="s">
        <v>111</v>
      </c>
      <c r="CT4172" s="1" t="s">
        <v>111</v>
      </c>
      <c r="CU4172" s="1" t="s">
        <v>111</v>
      </c>
      <c r="CV4172" s="1" t="s">
        <v>138</v>
      </c>
      <c r="CW4172" s="1" t="s">
        <v>714</v>
      </c>
      <c r="CX4172" s="1">
        <v>16702353715</v>
      </c>
      <c r="CY4172" s="1" t="s">
        <v>3005</v>
      </c>
      <c r="CZ4172" s="1" t="s">
        <v>716</v>
      </c>
      <c r="DA4172" s="1" t="s">
        <v>111</v>
      </c>
      <c r="DB4172" s="1" t="s">
        <v>112</v>
      </c>
    </row>
    <row r="4173" spans="1:111" ht="15.6" customHeight="1" x14ac:dyDescent="0.25">
      <c r="A4173" s="1" t="s">
        <v>16051</v>
      </c>
      <c r="B4173" s="1" t="s">
        <v>142</v>
      </c>
      <c r="C4173" s="2">
        <v>44371.686862152776</v>
      </c>
      <c r="D4173" s="2">
        <v>44371</v>
      </c>
      <c r="E4173" s="1" t="s">
        <v>180</v>
      </c>
      <c r="G4173" s="1" t="s">
        <v>112</v>
      </c>
      <c r="H4173" s="1" t="s">
        <v>112</v>
      </c>
      <c r="I4173" s="1" t="s">
        <v>112</v>
      </c>
      <c r="J4173" s="1" t="s">
        <v>9188</v>
      </c>
      <c r="K4173" s="1" t="s">
        <v>9189</v>
      </c>
      <c r="L4173" s="1" t="s">
        <v>760</v>
      </c>
      <c r="M4173" s="1" t="s">
        <v>9190</v>
      </c>
      <c r="N4173" s="1" t="s">
        <v>116</v>
      </c>
      <c r="O4173" s="1" t="s">
        <v>117</v>
      </c>
      <c r="P4173" s="9">
        <v>96950</v>
      </c>
      <c r="Q4173" s="1" t="s">
        <v>118</v>
      </c>
      <c r="S4173" s="1">
        <v>16704836371</v>
      </c>
      <c r="U4173" s="1">
        <v>722515</v>
      </c>
      <c r="V4173" s="1" t="s">
        <v>119</v>
      </c>
      <c r="X4173" s="1" t="s">
        <v>2076</v>
      </c>
      <c r="Y4173" s="1" t="s">
        <v>9191</v>
      </c>
      <c r="Z4173" s="1" t="s">
        <v>9192</v>
      </c>
      <c r="AA4173" s="1" t="s">
        <v>245</v>
      </c>
      <c r="AB4173" s="1" t="s">
        <v>760</v>
      </c>
      <c r="AC4173" s="1" t="s">
        <v>9190</v>
      </c>
      <c r="AD4173" s="1" t="s">
        <v>116</v>
      </c>
      <c r="AE4173" s="1" t="s">
        <v>117</v>
      </c>
      <c r="AF4173" s="9">
        <v>96950</v>
      </c>
      <c r="AG4173" s="1" t="s">
        <v>118</v>
      </c>
      <c r="AI4173" s="1">
        <v>16704836371</v>
      </c>
      <c r="AK4173" s="1" t="s">
        <v>9193</v>
      </c>
      <c r="BC4173" s="1" t="str">
        <f>"35-2014.00"</f>
        <v>35-2014.00</v>
      </c>
      <c r="BD4173" s="1" t="s">
        <v>152</v>
      </c>
      <c r="BE4173" s="1" t="s">
        <v>16052</v>
      </c>
      <c r="BF4173" s="1" t="s">
        <v>229</v>
      </c>
      <c r="BG4173" s="1">
        <v>2</v>
      </c>
      <c r="BI4173" s="2">
        <v>44470</v>
      </c>
      <c r="BJ4173" s="2">
        <v>44834</v>
      </c>
      <c r="BM4173" s="1">
        <v>35</v>
      </c>
      <c r="BN4173" s="1">
        <v>0</v>
      </c>
      <c r="BO4173" s="1">
        <v>7</v>
      </c>
      <c r="BP4173" s="1">
        <v>7</v>
      </c>
      <c r="BQ4173" s="1">
        <v>7</v>
      </c>
      <c r="BR4173" s="1">
        <v>7</v>
      </c>
      <c r="BS4173" s="1">
        <v>7</v>
      </c>
      <c r="BT4173" s="1">
        <v>0</v>
      </c>
      <c r="BU4173" s="1" t="str">
        <f>"9:00 AM"</f>
        <v>9:00 AM</v>
      </c>
      <c r="BV4173" s="1" t="str">
        <f>"5:00 PM"</f>
        <v>5:00 PM</v>
      </c>
      <c r="BW4173" s="1" t="s">
        <v>230</v>
      </c>
      <c r="BX4173" s="1">
        <v>0</v>
      </c>
      <c r="BY4173" s="1">
        <v>12</v>
      </c>
      <c r="BZ4173" s="1" t="s">
        <v>112</v>
      </c>
      <c r="CB4173" s="1" t="s">
        <v>230</v>
      </c>
      <c r="CC4173" s="1" t="s">
        <v>754</v>
      </c>
      <c r="CD4173" s="1" t="s">
        <v>9190</v>
      </c>
      <c r="CE4173" s="1" t="s">
        <v>116</v>
      </c>
      <c r="CF4173" s="1" t="s">
        <v>117</v>
      </c>
      <c r="CG4173" s="1">
        <v>96950</v>
      </c>
      <c r="CH4173" s="3">
        <v>8.68</v>
      </c>
      <c r="CI4173" s="3">
        <v>8.68</v>
      </c>
      <c r="CJ4173" s="3">
        <v>13.02</v>
      </c>
      <c r="CK4173" s="3">
        <v>13.02</v>
      </c>
      <c r="CL4173" s="1" t="s">
        <v>137</v>
      </c>
      <c r="CN4173" s="1" t="s">
        <v>139</v>
      </c>
      <c r="CP4173" s="1" t="s">
        <v>112</v>
      </c>
      <c r="CQ4173" s="1" t="s">
        <v>111</v>
      </c>
      <c r="CR4173" s="1" t="s">
        <v>111</v>
      </c>
      <c r="CS4173" s="1" t="s">
        <v>111</v>
      </c>
      <c r="CT4173" s="1" t="s">
        <v>111</v>
      </c>
      <c r="CU4173" s="1" t="s">
        <v>111</v>
      </c>
      <c r="CV4173" s="1" t="s">
        <v>111</v>
      </c>
      <c r="CW4173" s="1" t="s">
        <v>1004</v>
      </c>
      <c r="CX4173" s="1">
        <v>16704836371</v>
      </c>
      <c r="CY4173" s="1" t="s">
        <v>9193</v>
      </c>
      <c r="CZ4173" s="1" t="s">
        <v>138</v>
      </c>
      <c r="DA4173" s="1" t="s">
        <v>111</v>
      </c>
      <c r="DB4173" s="1" t="s">
        <v>112</v>
      </c>
    </row>
    <row r="4174" spans="1:111" ht="15.6" customHeight="1" x14ac:dyDescent="0.25">
      <c r="A4174" s="1" t="s">
        <v>16053</v>
      </c>
      <c r="B4174" s="1" t="s">
        <v>142</v>
      </c>
      <c r="C4174" s="2">
        <v>44369.035396643521</v>
      </c>
      <c r="D4174" s="2">
        <v>44417</v>
      </c>
      <c r="E4174" s="1" t="s">
        <v>180</v>
      </c>
      <c r="G4174" s="1" t="s">
        <v>111</v>
      </c>
      <c r="H4174" s="1" t="s">
        <v>112</v>
      </c>
      <c r="I4174" s="1" t="s">
        <v>112</v>
      </c>
      <c r="J4174" s="1" t="s">
        <v>5270</v>
      </c>
      <c r="K4174" s="1" t="s">
        <v>5271</v>
      </c>
      <c r="L4174" s="1" t="s">
        <v>4468</v>
      </c>
      <c r="M4174" s="1" t="s">
        <v>5272</v>
      </c>
      <c r="N4174" s="1" t="s">
        <v>116</v>
      </c>
      <c r="O4174" s="1" t="s">
        <v>117</v>
      </c>
      <c r="P4174" s="9">
        <v>96950</v>
      </c>
      <c r="Q4174" s="1" t="s">
        <v>118</v>
      </c>
      <c r="R4174" s="1" t="s">
        <v>138</v>
      </c>
      <c r="S4174" s="1">
        <v>16702875905</v>
      </c>
      <c r="U4174" s="1">
        <v>561720</v>
      </c>
      <c r="V4174" s="1" t="s">
        <v>119</v>
      </c>
      <c r="X4174" s="1" t="s">
        <v>5273</v>
      </c>
      <c r="Y4174" s="1" t="s">
        <v>5274</v>
      </c>
      <c r="Z4174" s="1" t="s">
        <v>4660</v>
      </c>
      <c r="AA4174" s="1" t="s">
        <v>461</v>
      </c>
      <c r="AB4174" s="1" t="s">
        <v>4468</v>
      </c>
      <c r="AC4174" s="1" t="s">
        <v>5272</v>
      </c>
      <c r="AD4174" s="1" t="s">
        <v>116</v>
      </c>
      <c r="AE4174" s="1" t="s">
        <v>117</v>
      </c>
      <c r="AF4174" s="9">
        <v>96950</v>
      </c>
      <c r="AG4174" s="1" t="s">
        <v>118</v>
      </c>
      <c r="AH4174" s="1" t="s">
        <v>138</v>
      </c>
      <c r="AI4174" s="1">
        <v>16702758905</v>
      </c>
      <c r="AK4174" s="1" t="s">
        <v>5275</v>
      </c>
      <c r="BC4174" s="1" t="str">
        <f>"37-2011.00"</f>
        <v>37-2011.00</v>
      </c>
      <c r="BD4174" s="1" t="s">
        <v>676</v>
      </c>
      <c r="BE4174" s="1" t="s">
        <v>5276</v>
      </c>
      <c r="BF4174" s="1" t="s">
        <v>5277</v>
      </c>
      <c r="BG4174" s="1">
        <v>2</v>
      </c>
      <c r="BI4174" s="2">
        <v>44470</v>
      </c>
      <c r="BJ4174" s="2">
        <v>45565</v>
      </c>
      <c r="BM4174" s="1">
        <v>36</v>
      </c>
      <c r="BN4174" s="1">
        <v>0</v>
      </c>
      <c r="BO4174" s="1">
        <v>6</v>
      </c>
      <c r="BP4174" s="1">
        <v>6</v>
      </c>
      <c r="BQ4174" s="1">
        <v>8</v>
      </c>
      <c r="BR4174" s="1">
        <v>4</v>
      </c>
      <c r="BS4174" s="1">
        <v>8</v>
      </c>
      <c r="BT4174" s="1">
        <v>4</v>
      </c>
      <c r="BU4174" s="1" t="str">
        <f>"8:00 AM"</f>
        <v>8:00 AM</v>
      </c>
      <c r="BV4174" s="1" t="str">
        <f>"6:00 PM"</f>
        <v>6:00 PM</v>
      </c>
      <c r="BW4174" s="1" t="s">
        <v>230</v>
      </c>
      <c r="BX4174" s="1">
        <v>0</v>
      </c>
      <c r="BY4174" s="1">
        <v>0</v>
      </c>
      <c r="BZ4174" s="1" t="s">
        <v>112</v>
      </c>
      <c r="CB4174" s="1" t="s">
        <v>16054</v>
      </c>
      <c r="CC4174" s="1" t="s">
        <v>4468</v>
      </c>
      <c r="CD4174" s="1" t="s">
        <v>5272</v>
      </c>
      <c r="CE4174" s="1" t="s">
        <v>116</v>
      </c>
      <c r="CF4174" s="1" t="s">
        <v>117</v>
      </c>
      <c r="CG4174" s="1">
        <v>96950</v>
      </c>
      <c r="CH4174" s="3">
        <v>8.0500000000000007</v>
      </c>
      <c r="CI4174" s="3">
        <v>8.5</v>
      </c>
      <c r="CJ4174" s="3">
        <v>12.08</v>
      </c>
      <c r="CK4174" s="3">
        <v>12.75</v>
      </c>
      <c r="CL4174" s="1" t="s">
        <v>137</v>
      </c>
      <c r="CM4174" s="1" t="s">
        <v>331</v>
      </c>
      <c r="CN4174" s="1" t="s">
        <v>139</v>
      </c>
      <c r="CP4174" s="1" t="s">
        <v>111</v>
      </c>
      <c r="CQ4174" s="1" t="s">
        <v>111</v>
      </c>
      <c r="CR4174" s="1" t="s">
        <v>111</v>
      </c>
      <c r="CS4174" s="1" t="s">
        <v>111</v>
      </c>
      <c r="CT4174" s="1" t="s">
        <v>138</v>
      </c>
      <c r="CU4174" s="1" t="s">
        <v>111</v>
      </c>
      <c r="CV4174" s="1" t="s">
        <v>138</v>
      </c>
      <c r="CW4174" s="1" t="s">
        <v>331</v>
      </c>
      <c r="CX4174" s="1">
        <v>16702875905</v>
      </c>
      <c r="CY4174" s="1" t="s">
        <v>5275</v>
      </c>
      <c r="CZ4174" s="1" t="s">
        <v>138</v>
      </c>
      <c r="DA4174" s="1" t="s">
        <v>111</v>
      </c>
      <c r="DB4174" s="1" t="s">
        <v>112</v>
      </c>
    </row>
    <row r="4175" spans="1:111" ht="15.6" customHeight="1" x14ac:dyDescent="0.25">
      <c r="A4175" s="1" t="s">
        <v>16086</v>
      </c>
      <c r="B4175" s="1" t="s">
        <v>142</v>
      </c>
      <c r="C4175" s="2">
        <v>44404.776576041666</v>
      </c>
      <c r="D4175" s="2">
        <v>44447</v>
      </c>
      <c r="E4175" s="1" t="s">
        <v>180</v>
      </c>
      <c r="G4175" s="1" t="s">
        <v>112</v>
      </c>
      <c r="H4175" s="1" t="s">
        <v>112</v>
      </c>
      <c r="I4175" s="1" t="s">
        <v>112</v>
      </c>
      <c r="J4175" s="1" t="s">
        <v>16087</v>
      </c>
      <c r="K4175" s="1" t="s">
        <v>844</v>
      </c>
      <c r="L4175" s="1" t="s">
        <v>5428</v>
      </c>
      <c r="N4175" s="1" t="s">
        <v>997</v>
      </c>
      <c r="O4175" s="1" t="s">
        <v>117</v>
      </c>
      <c r="P4175" s="9">
        <v>96951</v>
      </c>
      <c r="Q4175" s="1" t="s">
        <v>118</v>
      </c>
      <c r="R4175" s="1" t="s">
        <v>117</v>
      </c>
      <c r="S4175" s="1">
        <v>16705320350</v>
      </c>
      <c r="U4175" s="1">
        <v>445110</v>
      </c>
      <c r="V4175" s="1" t="s">
        <v>119</v>
      </c>
      <c r="X4175" s="1" t="s">
        <v>772</v>
      </c>
      <c r="Y4175" s="1" t="s">
        <v>848</v>
      </c>
      <c r="Z4175" s="1" t="s">
        <v>1308</v>
      </c>
      <c r="AA4175" s="1" t="s">
        <v>403</v>
      </c>
      <c r="AB4175" s="1" t="s">
        <v>5428</v>
      </c>
      <c r="AD4175" s="1" t="s">
        <v>997</v>
      </c>
      <c r="AE4175" s="1" t="s">
        <v>117</v>
      </c>
      <c r="AF4175" s="9">
        <v>96951</v>
      </c>
      <c r="AG4175" s="1" t="s">
        <v>118</v>
      </c>
      <c r="AH4175" s="1" t="s">
        <v>117</v>
      </c>
      <c r="AI4175" s="1">
        <v>16705320350</v>
      </c>
      <c r="AK4175" s="1" t="s">
        <v>850</v>
      </c>
      <c r="BC4175" s="1" t="str">
        <f>"43-3031.00"</f>
        <v>43-3031.00</v>
      </c>
      <c r="BD4175" s="1" t="s">
        <v>389</v>
      </c>
      <c r="BE4175" s="1" t="s">
        <v>16088</v>
      </c>
      <c r="BF4175" s="1" t="s">
        <v>763</v>
      </c>
      <c r="BG4175" s="1">
        <v>1</v>
      </c>
      <c r="BI4175" s="2">
        <v>44470</v>
      </c>
      <c r="BJ4175" s="2">
        <v>44834</v>
      </c>
      <c r="BM4175" s="1">
        <v>40</v>
      </c>
      <c r="BN4175" s="1">
        <v>0</v>
      </c>
      <c r="BO4175" s="1">
        <v>8</v>
      </c>
      <c r="BP4175" s="1">
        <v>8</v>
      </c>
      <c r="BQ4175" s="1">
        <v>8</v>
      </c>
      <c r="BR4175" s="1">
        <v>8</v>
      </c>
      <c r="BS4175" s="1">
        <v>8</v>
      </c>
      <c r="BT4175" s="1">
        <v>0</v>
      </c>
      <c r="BU4175" s="1" t="str">
        <f>"8:00 AM"</f>
        <v>8:00 AM</v>
      </c>
      <c r="BV4175" s="1" t="str">
        <f>"5:00 PM"</f>
        <v>5:00 PM</v>
      </c>
      <c r="BW4175" s="1" t="s">
        <v>392</v>
      </c>
      <c r="BX4175" s="1">
        <v>0</v>
      </c>
      <c r="BY4175" s="1">
        <v>12</v>
      </c>
      <c r="BZ4175" s="1" t="s">
        <v>112</v>
      </c>
      <c r="CB4175" s="1" t="s">
        <v>16089</v>
      </c>
      <c r="CC4175" s="1" t="s">
        <v>1311</v>
      </c>
      <c r="CE4175" s="1" t="s">
        <v>847</v>
      </c>
      <c r="CF4175" s="1" t="s">
        <v>117</v>
      </c>
      <c r="CG4175" s="1">
        <v>96951</v>
      </c>
      <c r="CH4175" s="3">
        <v>9.49</v>
      </c>
      <c r="CI4175" s="3">
        <v>9.49</v>
      </c>
      <c r="CJ4175" s="3">
        <v>14.24</v>
      </c>
      <c r="CK4175" s="3">
        <v>14.24</v>
      </c>
      <c r="CL4175" s="1" t="s">
        <v>137</v>
      </c>
      <c r="CM4175" s="1" t="s">
        <v>138</v>
      </c>
      <c r="CN4175" s="1" t="s">
        <v>139</v>
      </c>
      <c r="CP4175" s="1" t="s">
        <v>112</v>
      </c>
      <c r="CQ4175" s="1" t="s">
        <v>111</v>
      </c>
      <c r="CR4175" s="1" t="s">
        <v>111</v>
      </c>
      <c r="CS4175" s="1" t="s">
        <v>111</v>
      </c>
      <c r="CT4175" s="1" t="s">
        <v>111</v>
      </c>
      <c r="CU4175" s="1" t="s">
        <v>111</v>
      </c>
      <c r="CV4175" s="1" t="s">
        <v>111</v>
      </c>
      <c r="CW4175" s="1" t="s">
        <v>857</v>
      </c>
      <c r="CX4175" s="1">
        <v>16705320350</v>
      </c>
      <c r="CY4175" s="1" t="s">
        <v>850</v>
      </c>
      <c r="CZ4175" s="1" t="s">
        <v>138</v>
      </c>
      <c r="DA4175" s="1" t="s">
        <v>111</v>
      </c>
      <c r="DB4175" s="1" t="s">
        <v>112</v>
      </c>
    </row>
    <row r="4176" spans="1:111" ht="15.6" customHeight="1" x14ac:dyDescent="0.25">
      <c r="A4176" s="1" t="s">
        <v>16252</v>
      </c>
      <c r="B4176" s="1" t="s">
        <v>142</v>
      </c>
      <c r="C4176" s="2">
        <v>44048.405943287034</v>
      </c>
      <c r="D4176" s="2">
        <v>44130</v>
      </c>
      <c r="E4176" s="1" t="s">
        <v>180</v>
      </c>
      <c r="G4176" s="1" t="s">
        <v>111</v>
      </c>
      <c r="H4176" s="1" t="s">
        <v>112</v>
      </c>
      <c r="I4176" s="1" t="s">
        <v>112</v>
      </c>
      <c r="J4176" s="1" t="s">
        <v>1246</v>
      </c>
      <c r="L4176" s="1" t="s">
        <v>16253</v>
      </c>
      <c r="M4176" s="1" t="s">
        <v>1248</v>
      </c>
      <c r="N4176" s="1" t="s">
        <v>167</v>
      </c>
      <c r="O4176" s="1" t="s">
        <v>117</v>
      </c>
      <c r="P4176" s="9">
        <v>96950</v>
      </c>
      <c r="Q4176" s="1" t="s">
        <v>118</v>
      </c>
      <c r="R4176" s="1" t="s">
        <v>168</v>
      </c>
      <c r="S4176" s="1">
        <v>16707891106</v>
      </c>
      <c r="U4176" s="1">
        <v>531110</v>
      </c>
      <c r="V4176" s="1" t="s">
        <v>119</v>
      </c>
      <c r="X4176" s="1" t="s">
        <v>7610</v>
      </c>
      <c r="Y4176" s="1" t="s">
        <v>322</v>
      </c>
      <c r="Z4176" s="1" t="s">
        <v>7611</v>
      </c>
      <c r="AA4176" s="1" t="s">
        <v>343</v>
      </c>
      <c r="AB4176" s="1" t="s">
        <v>16254</v>
      </c>
      <c r="AC4176" s="1" t="s">
        <v>1248</v>
      </c>
      <c r="AD4176" s="1" t="s">
        <v>167</v>
      </c>
      <c r="AE4176" s="1" t="s">
        <v>117</v>
      </c>
      <c r="AF4176" s="9">
        <v>96950</v>
      </c>
      <c r="AG4176" s="1" t="s">
        <v>118</v>
      </c>
      <c r="AH4176" s="1" t="s">
        <v>168</v>
      </c>
      <c r="AI4176" s="1">
        <v>16707891106</v>
      </c>
      <c r="AK4176" s="1" t="s">
        <v>1253</v>
      </c>
      <c r="BC4176" s="1" t="str">
        <f>"49-9071.00"</f>
        <v>49-9071.00</v>
      </c>
      <c r="BD4176" s="1" t="s">
        <v>214</v>
      </c>
      <c r="BE4176" s="1" t="s">
        <v>16255</v>
      </c>
      <c r="BF4176" s="1" t="s">
        <v>214</v>
      </c>
      <c r="BG4176" s="1">
        <v>3</v>
      </c>
      <c r="BI4176" s="2">
        <v>44105</v>
      </c>
      <c r="BJ4176" s="2">
        <v>44469</v>
      </c>
      <c r="BM4176" s="1">
        <v>35</v>
      </c>
      <c r="BN4176" s="1">
        <v>0</v>
      </c>
      <c r="BO4176" s="1">
        <v>7</v>
      </c>
      <c r="BP4176" s="1">
        <v>6</v>
      </c>
      <c r="BQ4176" s="1">
        <v>6</v>
      </c>
      <c r="BR4176" s="1">
        <v>5</v>
      </c>
      <c r="BS4176" s="1">
        <v>6</v>
      </c>
      <c r="BT4176" s="1">
        <v>5</v>
      </c>
      <c r="BU4176" s="1" t="str">
        <f>"8:00 AM"</f>
        <v>8:00 AM</v>
      </c>
      <c r="BV4176" s="1" t="str">
        <f>"4:00 PM"</f>
        <v>4:00 PM</v>
      </c>
      <c r="BW4176" s="1" t="s">
        <v>135</v>
      </c>
      <c r="BX4176" s="1">
        <v>0</v>
      </c>
      <c r="BY4176" s="1">
        <v>12</v>
      </c>
      <c r="BZ4176" s="1" t="s">
        <v>112</v>
      </c>
      <c r="CA4176" s="1">
        <v>0</v>
      </c>
      <c r="CB4176" s="1" t="s">
        <v>16256</v>
      </c>
      <c r="CC4176" s="1" t="s">
        <v>1247</v>
      </c>
      <c r="CD4176" s="1" t="s">
        <v>1248</v>
      </c>
      <c r="CE4176" s="1" t="s">
        <v>167</v>
      </c>
      <c r="CF4176" s="1" t="s">
        <v>117</v>
      </c>
      <c r="CG4176" s="1">
        <v>96950</v>
      </c>
      <c r="CH4176" s="3">
        <v>12.64</v>
      </c>
      <c r="CI4176" s="3">
        <v>12.64</v>
      </c>
      <c r="CJ4176" s="3">
        <v>18.96</v>
      </c>
      <c r="CK4176" s="3">
        <v>18.96</v>
      </c>
      <c r="CL4176" s="1" t="s">
        <v>137</v>
      </c>
      <c r="CM4176" s="1" t="s">
        <v>168</v>
      </c>
      <c r="CN4176" s="1" t="s">
        <v>139</v>
      </c>
      <c r="CP4176" s="1" t="s">
        <v>112</v>
      </c>
      <c r="CQ4176" s="1" t="s">
        <v>111</v>
      </c>
      <c r="CR4176" s="1" t="s">
        <v>112</v>
      </c>
      <c r="CS4176" s="1" t="s">
        <v>111</v>
      </c>
      <c r="CT4176" s="1" t="s">
        <v>138</v>
      </c>
      <c r="CU4176" s="1" t="s">
        <v>111</v>
      </c>
      <c r="CV4176" s="1" t="s">
        <v>138</v>
      </c>
      <c r="CW4176" s="1" t="s">
        <v>349</v>
      </c>
      <c r="CX4176" s="1">
        <v>16707891106</v>
      </c>
      <c r="CY4176" s="1" t="s">
        <v>1253</v>
      </c>
      <c r="CZ4176" s="1" t="s">
        <v>138</v>
      </c>
      <c r="DA4176" s="1" t="s">
        <v>111</v>
      </c>
      <c r="DB4176" s="1" t="s">
        <v>112</v>
      </c>
    </row>
    <row r="4177" spans="1:111" ht="15.6" customHeight="1" x14ac:dyDescent="0.25">
      <c r="A4177" s="1" t="s">
        <v>16287</v>
      </c>
      <c r="B4177" s="1" t="s">
        <v>142</v>
      </c>
      <c r="C4177" s="2">
        <v>44059.914322685188</v>
      </c>
      <c r="D4177" s="2">
        <v>44145</v>
      </c>
      <c r="E4177" s="1" t="s">
        <v>110</v>
      </c>
      <c r="F4177" s="2">
        <v>44103.833333333336</v>
      </c>
      <c r="G4177" s="1" t="s">
        <v>112</v>
      </c>
      <c r="H4177" s="1" t="s">
        <v>112</v>
      </c>
      <c r="I4177" s="1" t="s">
        <v>112</v>
      </c>
      <c r="J4177" s="1" t="s">
        <v>16288</v>
      </c>
      <c r="K4177" s="1" t="s">
        <v>16289</v>
      </c>
      <c r="L4177" s="1" t="s">
        <v>12657</v>
      </c>
      <c r="N4177" s="1" t="s">
        <v>116</v>
      </c>
      <c r="O4177" s="1" t="s">
        <v>117</v>
      </c>
      <c r="P4177" s="9">
        <v>96950</v>
      </c>
      <c r="Q4177" s="1" t="s">
        <v>118</v>
      </c>
      <c r="S4177" s="1">
        <v>16702348904</v>
      </c>
      <c r="U4177" s="1">
        <v>515111</v>
      </c>
      <c r="V4177" s="1" t="s">
        <v>119</v>
      </c>
      <c r="X4177" s="1" t="s">
        <v>12653</v>
      </c>
      <c r="Y4177" s="1" t="s">
        <v>12654</v>
      </c>
      <c r="Z4177" s="1" t="s">
        <v>12655</v>
      </c>
      <c r="AA4177" s="1" t="s">
        <v>16290</v>
      </c>
      <c r="AB4177" s="1" t="s">
        <v>12657</v>
      </c>
      <c r="AD4177" s="1" t="s">
        <v>116</v>
      </c>
      <c r="AE4177" s="1" t="s">
        <v>117</v>
      </c>
      <c r="AF4177" s="9">
        <v>96950</v>
      </c>
      <c r="AG4177" s="1" t="s">
        <v>118</v>
      </c>
      <c r="AI4177" s="1">
        <v>16702348904</v>
      </c>
      <c r="AK4177" s="1" t="s">
        <v>16291</v>
      </c>
      <c r="BC4177" s="1" t="str">
        <f>"43-3031.00"</f>
        <v>43-3031.00</v>
      </c>
      <c r="BD4177" s="1" t="s">
        <v>389</v>
      </c>
      <c r="BE4177" s="1" t="s">
        <v>16292</v>
      </c>
      <c r="BF4177" s="1" t="s">
        <v>389</v>
      </c>
      <c r="BG4177" s="1">
        <v>2</v>
      </c>
      <c r="BI4177" s="2">
        <v>44105</v>
      </c>
      <c r="BJ4177" s="2">
        <v>44469</v>
      </c>
      <c r="BM4177" s="1">
        <v>40</v>
      </c>
      <c r="BN4177" s="1">
        <v>0</v>
      </c>
      <c r="BO4177" s="1">
        <v>8</v>
      </c>
      <c r="BP4177" s="1">
        <v>8</v>
      </c>
      <c r="BQ4177" s="1">
        <v>8</v>
      </c>
      <c r="BR4177" s="1">
        <v>8</v>
      </c>
      <c r="BS4177" s="1">
        <v>8</v>
      </c>
      <c r="BT4177" s="1">
        <v>0</v>
      </c>
      <c r="BU4177" s="1" t="str">
        <f>"8:00 AM"</f>
        <v>8:00 AM</v>
      </c>
      <c r="BV4177" s="1" t="str">
        <f>"5:00 PM"</f>
        <v>5:00 PM</v>
      </c>
      <c r="BW4177" s="1" t="s">
        <v>392</v>
      </c>
      <c r="BX4177" s="1">
        <v>0</v>
      </c>
      <c r="BY4177" s="1">
        <v>12</v>
      </c>
      <c r="BZ4177" s="1" t="s">
        <v>112</v>
      </c>
      <c r="CA4177" s="1">
        <v>0</v>
      </c>
      <c r="CB4177" s="1" t="s">
        <v>16293</v>
      </c>
      <c r="CC4177" s="1" t="s">
        <v>12661</v>
      </c>
      <c r="CD4177" s="1" t="s">
        <v>138</v>
      </c>
      <c r="CE4177" s="1" t="s">
        <v>116</v>
      </c>
      <c r="CF4177" s="1" t="s">
        <v>117</v>
      </c>
      <c r="CG4177" s="1">
        <v>96950</v>
      </c>
      <c r="CH4177" s="3">
        <v>13.9</v>
      </c>
      <c r="CI4177" s="3">
        <v>13.9</v>
      </c>
      <c r="CJ4177" s="3">
        <v>20.85</v>
      </c>
      <c r="CK4177" s="3">
        <v>20.85</v>
      </c>
      <c r="CL4177" s="1" t="s">
        <v>137</v>
      </c>
      <c r="CM4177" s="1" t="s">
        <v>138</v>
      </c>
      <c r="CN4177" s="1" t="s">
        <v>139</v>
      </c>
      <c r="CP4177" s="1" t="s">
        <v>112</v>
      </c>
      <c r="CQ4177" s="1" t="s">
        <v>111</v>
      </c>
      <c r="CR4177" s="1" t="s">
        <v>112</v>
      </c>
      <c r="CS4177" s="1" t="s">
        <v>111</v>
      </c>
      <c r="CT4177" s="1" t="s">
        <v>138</v>
      </c>
      <c r="CU4177" s="1" t="s">
        <v>111</v>
      </c>
      <c r="CV4177" s="1" t="s">
        <v>138</v>
      </c>
      <c r="CW4177" s="1" t="s">
        <v>12662</v>
      </c>
      <c r="CX4177" s="1">
        <v>16702348904</v>
      </c>
      <c r="CY4177" s="1" t="s">
        <v>12658</v>
      </c>
      <c r="CZ4177" s="1" t="s">
        <v>138</v>
      </c>
      <c r="DA4177" s="1" t="s">
        <v>111</v>
      </c>
      <c r="DB4177" s="1" t="s">
        <v>112</v>
      </c>
      <c r="DC4177" s="1" t="s">
        <v>12653</v>
      </c>
      <c r="DD4177" s="1" t="s">
        <v>12654</v>
      </c>
      <c r="DE4177" s="1" t="s">
        <v>402</v>
      </c>
      <c r="DF4177" s="1" t="s">
        <v>16294</v>
      </c>
      <c r="DG4177" s="1" t="s">
        <v>12658</v>
      </c>
    </row>
    <row r="4178" spans="1:111" ht="15.6" customHeight="1" x14ac:dyDescent="0.25">
      <c r="A4178" s="1" t="s">
        <v>16393</v>
      </c>
      <c r="B4178" s="1" t="s">
        <v>142</v>
      </c>
      <c r="C4178" s="2">
        <v>44077.750636111108</v>
      </c>
      <c r="D4178" s="2">
        <v>44172</v>
      </c>
      <c r="E4178" s="1" t="s">
        <v>180</v>
      </c>
      <c r="G4178" s="1" t="s">
        <v>112</v>
      </c>
      <c r="H4178" s="1" t="s">
        <v>112</v>
      </c>
      <c r="I4178" s="1" t="s">
        <v>112</v>
      </c>
      <c r="J4178" s="1" t="s">
        <v>633</v>
      </c>
      <c r="L4178" s="1" t="s">
        <v>634</v>
      </c>
      <c r="N4178" s="1" t="s">
        <v>167</v>
      </c>
      <c r="O4178" s="1" t="s">
        <v>117</v>
      </c>
      <c r="P4178" s="9">
        <v>96950</v>
      </c>
      <c r="Q4178" s="1" t="s">
        <v>118</v>
      </c>
      <c r="S4178" s="1">
        <v>16702358722</v>
      </c>
      <c r="U4178" s="1">
        <v>561720</v>
      </c>
      <c r="V4178" s="1" t="s">
        <v>2479</v>
      </c>
      <c r="W4178" s="1" t="s">
        <v>111</v>
      </c>
      <c r="X4178" s="1" t="s">
        <v>636</v>
      </c>
      <c r="Y4178" s="1" t="s">
        <v>637</v>
      </c>
      <c r="Z4178" s="1" t="s">
        <v>638</v>
      </c>
      <c r="AA4178" s="1" t="s">
        <v>639</v>
      </c>
      <c r="AB4178" s="1" t="s">
        <v>640</v>
      </c>
      <c r="AD4178" s="1" t="s">
        <v>167</v>
      </c>
      <c r="AE4178" s="1" t="s">
        <v>117</v>
      </c>
      <c r="AF4178" s="9">
        <v>96950</v>
      </c>
      <c r="AG4178" s="1" t="s">
        <v>118</v>
      </c>
      <c r="AI4178" s="1">
        <v>16709890917</v>
      </c>
      <c r="AK4178" s="1" t="s">
        <v>641</v>
      </c>
      <c r="BC4178" s="1" t="str">
        <f>"43-6011.00"</f>
        <v>43-6011.00</v>
      </c>
      <c r="BD4178" s="1" t="s">
        <v>6712</v>
      </c>
      <c r="BE4178" s="1" t="s">
        <v>16394</v>
      </c>
      <c r="BF4178" s="1" t="s">
        <v>16395</v>
      </c>
      <c r="BG4178" s="1">
        <v>1</v>
      </c>
      <c r="BI4178" s="2">
        <v>44105</v>
      </c>
      <c r="BJ4178" s="2">
        <v>44469</v>
      </c>
      <c r="BM4178" s="1">
        <v>35</v>
      </c>
      <c r="BN4178" s="1">
        <v>0</v>
      </c>
      <c r="BO4178" s="1">
        <v>7</v>
      </c>
      <c r="BP4178" s="1">
        <v>7</v>
      </c>
      <c r="BQ4178" s="1">
        <v>7</v>
      </c>
      <c r="BR4178" s="1">
        <v>7</v>
      </c>
      <c r="BS4178" s="1">
        <v>7</v>
      </c>
      <c r="BT4178" s="1">
        <v>0</v>
      </c>
      <c r="BU4178" s="1" t="str">
        <f>"9:00 AM"</f>
        <v>9:00 AM</v>
      </c>
      <c r="BV4178" s="1" t="str">
        <f>"5:00 PM"</f>
        <v>5:00 PM</v>
      </c>
      <c r="BW4178" s="1" t="s">
        <v>392</v>
      </c>
      <c r="BX4178" s="1">
        <v>0</v>
      </c>
      <c r="BY4178" s="1">
        <v>12</v>
      </c>
      <c r="BZ4178" s="1" t="s">
        <v>112</v>
      </c>
      <c r="CA4178" s="1">
        <v>0</v>
      </c>
      <c r="CB4178" s="1" t="s">
        <v>16396</v>
      </c>
      <c r="CC4178" s="1" t="s">
        <v>634</v>
      </c>
      <c r="CE4178" s="1" t="s">
        <v>167</v>
      </c>
      <c r="CF4178" s="1" t="s">
        <v>117</v>
      </c>
      <c r="CG4178" s="1">
        <v>96950</v>
      </c>
      <c r="CH4178" s="3">
        <v>23.43</v>
      </c>
      <c r="CI4178" s="3">
        <v>23.43</v>
      </c>
      <c r="CJ4178" s="3">
        <v>35.15</v>
      </c>
      <c r="CK4178" s="3">
        <v>35.15</v>
      </c>
      <c r="CL4178" s="1" t="s">
        <v>137</v>
      </c>
      <c r="CN4178" s="1" t="s">
        <v>139</v>
      </c>
      <c r="CP4178" s="1" t="s">
        <v>111</v>
      </c>
      <c r="CQ4178" s="1" t="s">
        <v>111</v>
      </c>
      <c r="CR4178" s="1" t="s">
        <v>111</v>
      </c>
      <c r="CS4178" s="1" t="s">
        <v>111</v>
      </c>
      <c r="CT4178" s="1" t="s">
        <v>111</v>
      </c>
      <c r="CU4178" s="1" t="s">
        <v>111</v>
      </c>
      <c r="CV4178" s="1" t="s">
        <v>111</v>
      </c>
      <c r="CW4178" s="1" t="s">
        <v>1004</v>
      </c>
      <c r="CX4178" s="1">
        <v>16709890917</v>
      </c>
      <c r="CY4178" s="1" t="s">
        <v>641</v>
      </c>
      <c r="CZ4178" s="1" t="s">
        <v>645</v>
      </c>
      <c r="DA4178" s="1" t="s">
        <v>111</v>
      </c>
      <c r="DB4178" s="1" t="s">
        <v>111</v>
      </c>
    </row>
    <row r="4179" spans="1:111" ht="15.6" customHeight="1" x14ac:dyDescent="0.25">
      <c r="A4179" s="1" t="s">
        <v>16481</v>
      </c>
      <c r="B4179" s="1" t="s">
        <v>142</v>
      </c>
      <c r="C4179" s="2">
        <v>44273.851930324076</v>
      </c>
      <c r="D4179" s="2">
        <v>44285</v>
      </c>
      <c r="E4179" s="1" t="s">
        <v>180</v>
      </c>
      <c r="G4179" s="1" t="s">
        <v>112</v>
      </c>
      <c r="H4179" s="1" t="s">
        <v>112</v>
      </c>
      <c r="I4179" s="1" t="s">
        <v>112</v>
      </c>
      <c r="J4179" s="1" t="s">
        <v>287</v>
      </c>
      <c r="L4179" s="1" t="s">
        <v>7637</v>
      </c>
      <c r="M4179" s="1" t="s">
        <v>293</v>
      </c>
      <c r="N4179" s="1" t="s">
        <v>116</v>
      </c>
      <c r="O4179" s="1" t="s">
        <v>117</v>
      </c>
      <c r="P4179" s="9">
        <v>96950</v>
      </c>
      <c r="Q4179" s="1" t="s">
        <v>118</v>
      </c>
      <c r="S4179" s="1">
        <v>16702873831</v>
      </c>
      <c r="U4179" s="1">
        <v>236116</v>
      </c>
      <c r="V4179" s="1" t="s">
        <v>119</v>
      </c>
      <c r="X4179" s="1" t="s">
        <v>7638</v>
      </c>
      <c r="Y4179" s="1" t="s">
        <v>291</v>
      </c>
      <c r="AA4179" s="1" t="s">
        <v>245</v>
      </c>
      <c r="AB4179" s="1" t="s">
        <v>7637</v>
      </c>
      <c r="AC4179" s="1" t="s">
        <v>293</v>
      </c>
      <c r="AD4179" s="1" t="s">
        <v>116</v>
      </c>
      <c r="AE4179" s="1" t="s">
        <v>117</v>
      </c>
      <c r="AF4179" s="9">
        <v>96950</v>
      </c>
      <c r="AG4179" s="1" t="s">
        <v>118</v>
      </c>
      <c r="AI4179" s="1">
        <v>16702873831</v>
      </c>
      <c r="AK4179" s="1" t="s">
        <v>294</v>
      </c>
      <c r="BC4179" s="1" t="str">
        <f>"47-2111.00"</f>
        <v>47-2111.00</v>
      </c>
      <c r="BD4179" s="1" t="s">
        <v>1792</v>
      </c>
      <c r="BE4179" s="1" t="s">
        <v>7639</v>
      </c>
      <c r="BF4179" s="1" t="s">
        <v>7640</v>
      </c>
      <c r="BG4179" s="1">
        <v>20</v>
      </c>
      <c r="BI4179" s="2">
        <v>44392</v>
      </c>
      <c r="BJ4179" s="2">
        <v>44756</v>
      </c>
      <c r="BM4179" s="1">
        <v>40</v>
      </c>
      <c r="BN4179" s="1">
        <v>0</v>
      </c>
      <c r="BO4179" s="1">
        <v>8</v>
      </c>
      <c r="BP4179" s="1">
        <v>8</v>
      </c>
      <c r="BQ4179" s="1">
        <v>8</v>
      </c>
      <c r="BR4179" s="1">
        <v>8</v>
      </c>
      <c r="BS4179" s="1">
        <v>8</v>
      </c>
      <c r="BT4179" s="1">
        <v>0</v>
      </c>
      <c r="BU4179" s="1" t="str">
        <f>"8:00 AM"</f>
        <v>8:00 AM</v>
      </c>
      <c r="BV4179" s="1" t="str">
        <f>"5:00 PM"</f>
        <v>5:00 PM</v>
      </c>
      <c r="BW4179" s="1" t="s">
        <v>135</v>
      </c>
      <c r="BX4179" s="1">
        <v>0</v>
      </c>
      <c r="BY4179" s="1">
        <v>24</v>
      </c>
      <c r="BZ4179" s="1" t="s">
        <v>112</v>
      </c>
      <c r="CA4179" s="1">
        <v>0</v>
      </c>
      <c r="CB4179" s="1" t="s">
        <v>7641</v>
      </c>
      <c r="CC4179" s="1" t="s">
        <v>299</v>
      </c>
      <c r="CD4179" s="1" t="s">
        <v>293</v>
      </c>
      <c r="CE4179" s="1" t="s">
        <v>116</v>
      </c>
      <c r="CF4179" s="1" t="s">
        <v>117</v>
      </c>
      <c r="CG4179" s="1">
        <v>96950</v>
      </c>
      <c r="CH4179" s="3">
        <v>10.53</v>
      </c>
      <c r="CI4179" s="3">
        <v>10.53</v>
      </c>
      <c r="CJ4179" s="3">
        <v>15.8</v>
      </c>
      <c r="CK4179" s="3">
        <v>15.8</v>
      </c>
      <c r="CL4179" s="1" t="s">
        <v>137</v>
      </c>
      <c r="CM4179" s="1" t="s">
        <v>138</v>
      </c>
      <c r="CN4179" s="1" t="s">
        <v>139</v>
      </c>
      <c r="CP4179" s="1" t="s">
        <v>112</v>
      </c>
      <c r="CQ4179" s="1" t="s">
        <v>111</v>
      </c>
      <c r="CR4179" s="1" t="s">
        <v>111</v>
      </c>
      <c r="CS4179" s="1" t="s">
        <v>111</v>
      </c>
      <c r="CT4179" s="1" t="s">
        <v>138</v>
      </c>
      <c r="CU4179" s="1" t="s">
        <v>111</v>
      </c>
      <c r="CV4179" s="1" t="s">
        <v>138</v>
      </c>
      <c r="CW4179" s="1" t="s">
        <v>300</v>
      </c>
      <c r="CX4179" s="1">
        <v>16702873831</v>
      </c>
      <c r="CY4179" s="1" t="s">
        <v>294</v>
      </c>
      <c r="CZ4179" s="1" t="s">
        <v>138</v>
      </c>
      <c r="DA4179" s="1" t="s">
        <v>111</v>
      </c>
      <c r="DB4179" s="1" t="s">
        <v>112</v>
      </c>
    </row>
    <row r="4180" spans="1:111" ht="15.6" customHeight="1" x14ac:dyDescent="0.25">
      <c r="A4180" s="1" t="s">
        <v>16511</v>
      </c>
      <c r="B4180" s="1" t="s">
        <v>142</v>
      </c>
      <c r="C4180" s="2">
        <v>44302.147541203703</v>
      </c>
      <c r="D4180" s="2">
        <v>44340</v>
      </c>
      <c r="E4180" s="1" t="s">
        <v>110</v>
      </c>
      <c r="F4180" s="2">
        <v>44468.833333333336</v>
      </c>
      <c r="G4180" s="1" t="s">
        <v>112</v>
      </c>
      <c r="H4180" s="1" t="s">
        <v>112</v>
      </c>
      <c r="I4180" s="1" t="s">
        <v>112</v>
      </c>
      <c r="J4180" s="1" t="s">
        <v>2853</v>
      </c>
      <c r="K4180" s="1" t="s">
        <v>2854</v>
      </c>
      <c r="L4180" s="1" t="s">
        <v>2855</v>
      </c>
      <c r="M4180" s="1" t="s">
        <v>2856</v>
      </c>
      <c r="N4180" s="1" t="s">
        <v>116</v>
      </c>
      <c r="O4180" s="1" t="s">
        <v>117</v>
      </c>
      <c r="P4180" s="9">
        <v>96950</v>
      </c>
      <c r="Q4180" s="1" t="s">
        <v>118</v>
      </c>
      <c r="S4180" s="1">
        <v>16702359037</v>
      </c>
      <c r="U4180" s="1">
        <v>45111</v>
      </c>
      <c r="V4180" s="1" t="s">
        <v>119</v>
      </c>
      <c r="X4180" s="1" t="s">
        <v>10809</v>
      </c>
      <c r="Y4180" s="1" t="s">
        <v>16512</v>
      </c>
      <c r="Z4180" s="1" t="s">
        <v>686</v>
      </c>
      <c r="AA4180" s="1" t="s">
        <v>2859</v>
      </c>
      <c r="AB4180" s="1" t="s">
        <v>2855</v>
      </c>
      <c r="AC4180" s="1" t="s">
        <v>2856</v>
      </c>
      <c r="AD4180" s="1" t="s">
        <v>116</v>
      </c>
      <c r="AE4180" s="1" t="s">
        <v>117</v>
      </c>
      <c r="AF4180" s="9">
        <v>96950</v>
      </c>
      <c r="AG4180" s="1" t="s">
        <v>118</v>
      </c>
      <c r="AI4180" s="1">
        <v>16702359037</v>
      </c>
      <c r="AK4180" s="1" t="s">
        <v>2860</v>
      </c>
      <c r="BC4180" s="1" t="str">
        <f>"49-3091.00"</f>
        <v>49-3091.00</v>
      </c>
      <c r="BD4180" s="1" t="s">
        <v>2861</v>
      </c>
      <c r="BE4180" s="1" t="s">
        <v>16513</v>
      </c>
      <c r="BF4180" s="1" t="s">
        <v>15167</v>
      </c>
      <c r="BG4180" s="1">
        <v>1</v>
      </c>
      <c r="BI4180" s="2">
        <v>44470</v>
      </c>
      <c r="BJ4180" s="2">
        <v>44834</v>
      </c>
      <c r="BM4180" s="1">
        <v>35</v>
      </c>
      <c r="BN4180" s="1">
        <v>0</v>
      </c>
      <c r="BO4180" s="1">
        <v>7</v>
      </c>
      <c r="BP4180" s="1">
        <v>7</v>
      </c>
      <c r="BQ4180" s="1">
        <v>7</v>
      </c>
      <c r="BR4180" s="1">
        <v>7</v>
      </c>
      <c r="BS4180" s="1">
        <v>7</v>
      </c>
      <c r="BT4180" s="1">
        <v>0</v>
      </c>
      <c r="BU4180" s="1" t="str">
        <f>"9:00 AM"</f>
        <v>9:00 AM</v>
      </c>
      <c r="BV4180" s="1" t="str">
        <f>"5:00 PM"</f>
        <v>5:00 PM</v>
      </c>
      <c r="BW4180" s="1" t="s">
        <v>135</v>
      </c>
      <c r="BX4180" s="1">
        <v>0</v>
      </c>
      <c r="BY4180" s="1">
        <v>12</v>
      </c>
      <c r="BZ4180" s="1" t="s">
        <v>112</v>
      </c>
      <c r="CA4180" s="1">
        <v>0</v>
      </c>
      <c r="CB4180" s="4" t="s">
        <v>16514</v>
      </c>
      <c r="CC4180" s="1" t="s">
        <v>2855</v>
      </c>
      <c r="CD4180" s="1" t="s">
        <v>2856</v>
      </c>
      <c r="CE4180" s="1" t="s">
        <v>116</v>
      </c>
      <c r="CF4180" s="1" t="s">
        <v>117</v>
      </c>
      <c r="CG4180" s="1">
        <v>96950</v>
      </c>
      <c r="CH4180" s="3">
        <v>10.4</v>
      </c>
      <c r="CI4180" s="3">
        <v>10.4</v>
      </c>
      <c r="CJ4180" s="3">
        <v>15.6</v>
      </c>
      <c r="CK4180" s="3">
        <v>15.6</v>
      </c>
      <c r="CL4180" s="1" t="s">
        <v>137</v>
      </c>
      <c r="CM4180" s="1" t="s">
        <v>362</v>
      </c>
      <c r="CN4180" s="1" t="s">
        <v>139</v>
      </c>
      <c r="CP4180" s="1" t="s">
        <v>112</v>
      </c>
      <c r="CQ4180" s="1" t="s">
        <v>111</v>
      </c>
      <c r="CR4180" s="1" t="s">
        <v>112</v>
      </c>
      <c r="CS4180" s="1" t="s">
        <v>111</v>
      </c>
      <c r="CT4180" s="1" t="s">
        <v>111</v>
      </c>
      <c r="CU4180" s="1" t="s">
        <v>111</v>
      </c>
      <c r="CV4180" s="1" t="s">
        <v>138</v>
      </c>
      <c r="CW4180" s="1" t="s">
        <v>362</v>
      </c>
      <c r="CX4180" s="1">
        <v>16702359037</v>
      </c>
      <c r="CY4180" s="1" t="s">
        <v>2860</v>
      </c>
      <c r="CZ4180" s="1" t="s">
        <v>138</v>
      </c>
      <c r="DA4180" s="1" t="s">
        <v>111</v>
      </c>
      <c r="DB4180" s="1" t="s">
        <v>112</v>
      </c>
    </row>
    <row r="4181" spans="1:111" ht="15.6" customHeight="1" x14ac:dyDescent="0.25">
      <c r="A4181" s="1" t="s">
        <v>16618</v>
      </c>
      <c r="B4181" s="1" t="s">
        <v>142</v>
      </c>
      <c r="C4181" s="2">
        <v>44353.910462615742</v>
      </c>
      <c r="D4181" s="2">
        <v>44372</v>
      </c>
      <c r="E4181" s="1" t="s">
        <v>110</v>
      </c>
      <c r="F4181" s="2">
        <v>44468.833333333336</v>
      </c>
      <c r="G4181" s="1" t="s">
        <v>112</v>
      </c>
      <c r="H4181" s="1" t="s">
        <v>112</v>
      </c>
      <c r="I4181" s="1" t="s">
        <v>112</v>
      </c>
      <c r="J4181" s="1" t="s">
        <v>16619</v>
      </c>
      <c r="L4181" s="1" t="s">
        <v>368</v>
      </c>
      <c r="M4181" s="1" t="s">
        <v>16620</v>
      </c>
      <c r="N4181" s="1" t="s">
        <v>116</v>
      </c>
      <c r="O4181" s="1" t="s">
        <v>117</v>
      </c>
      <c r="P4181" s="9">
        <v>96950</v>
      </c>
      <c r="Q4181" s="1" t="s">
        <v>118</v>
      </c>
      <c r="R4181" s="1" t="s">
        <v>138</v>
      </c>
      <c r="S4181" s="1">
        <v>16702349013</v>
      </c>
      <c r="U4181" s="1">
        <v>52232</v>
      </c>
      <c r="V4181" s="1" t="s">
        <v>119</v>
      </c>
      <c r="X4181" s="1" t="s">
        <v>370</v>
      </c>
      <c r="Y4181" s="1" t="s">
        <v>371</v>
      </c>
      <c r="Z4181" s="1" t="s">
        <v>372</v>
      </c>
      <c r="AA4181" s="1" t="s">
        <v>1184</v>
      </c>
      <c r="AB4181" s="1" t="s">
        <v>368</v>
      </c>
      <c r="AC4181" s="1" t="s">
        <v>1185</v>
      </c>
      <c r="AD4181" s="1" t="s">
        <v>116</v>
      </c>
      <c r="AE4181" s="1" t="s">
        <v>117</v>
      </c>
      <c r="AF4181" s="9">
        <v>96950</v>
      </c>
      <c r="AG4181" s="1" t="s">
        <v>118</v>
      </c>
      <c r="AH4181" s="1" t="s">
        <v>138</v>
      </c>
      <c r="AI4181" s="1">
        <v>16702346278</v>
      </c>
      <c r="AK4181" s="1" t="s">
        <v>1186</v>
      </c>
      <c r="BC4181" s="1" t="str">
        <f>"11-2022.00"</f>
        <v>11-2022.00</v>
      </c>
      <c r="BD4181" s="1" t="s">
        <v>1013</v>
      </c>
      <c r="BE4181" s="1" t="s">
        <v>16621</v>
      </c>
      <c r="BF4181" s="1" t="s">
        <v>1015</v>
      </c>
      <c r="BG4181" s="1">
        <v>1</v>
      </c>
      <c r="BI4181" s="2">
        <v>44470</v>
      </c>
      <c r="BJ4181" s="2">
        <v>44834</v>
      </c>
      <c r="BM4181" s="1">
        <v>40</v>
      </c>
      <c r="BN4181" s="1">
        <v>0</v>
      </c>
      <c r="BO4181" s="1">
        <v>8</v>
      </c>
      <c r="BP4181" s="1">
        <v>8</v>
      </c>
      <c r="BQ4181" s="1">
        <v>8</v>
      </c>
      <c r="BR4181" s="1">
        <v>8</v>
      </c>
      <c r="BS4181" s="1">
        <v>8</v>
      </c>
      <c r="BT4181" s="1">
        <v>0</v>
      </c>
      <c r="BU4181" s="1" t="str">
        <f>"9:00 AM"</f>
        <v>9:00 AM</v>
      </c>
      <c r="BV4181" s="1" t="str">
        <f>"6:00 PM"</f>
        <v>6:00 PM</v>
      </c>
      <c r="BW4181" s="1" t="s">
        <v>193</v>
      </c>
      <c r="BX4181" s="1">
        <v>0</v>
      </c>
      <c r="BY4181" s="1">
        <v>48</v>
      </c>
      <c r="BZ4181" s="1" t="s">
        <v>111</v>
      </c>
      <c r="CA4181" s="1">
        <v>3</v>
      </c>
      <c r="CB4181" s="1" t="s">
        <v>16622</v>
      </c>
      <c r="CC4181" s="1" t="s">
        <v>16623</v>
      </c>
      <c r="CD4181" s="1" t="s">
        <v>1191</v>
      </c>
      <c r="CE4181" s="1" t="s">
        <v>116</v>
      </c>
      <c r="CF4181" s="1" t="s">
        <v>117</v>
      </c>
      <c r="CG4181" s="1">
        <v>96950</v>
      </c>
      <c r="CH4181" s="3">
        <v>15.24</v>
      </c>
      <c r="CI4181" s="3">
        <v>15.24</v>
      </c>
      <c r="CJ4181" s="3">
        <v>22.86</v>
      </c>
      <c r="CK4181" s="3">
        <v>22.86</v>
      </c>
      <c r="CL4181" s="1" t="s">
        <v>137</v>
      </c>
      <c r="CM4181" s="1" t="s">
        <v>138</v>
      </c>
      <c r="CN4181" s="1" t="s">
        <v>139</v>
      </c>
      <c r="CP4181" s="1" t="s">
        <v>112</v>
      </c>
      <c r="CQ4181" s="1" t="s">
        <v>111</v>
      </c>
      <c r="CR4181" s="1" t="s">
        <v>112</v>
      </c>
      <c r="CS4181" s="1" t="s">
        <v>111</v>
      </c>
      <c r="CT4181" s="1" t="s">
        <v>138</v>
      </c>
      <c r="CU4181" s="1" t="s">
        <v>111</v>
      </c>
      <c r="CV4181" s="1" t="s">
        <v>138</v>
      </c>
      <c r="CW4181" s="1" t="s">
        <v>138</v>
      </c>
      <c r="CX4181" s="1">
        <v>16702349013</v>
      </c>
      <c r="CY4181" s="1" t="s">
        <v>16624</v>
      </c>
      <c r="CZ4181" s="1" t="s">
        <v>380</v>
      </c>
      <c r="DA4181" s="1" t="s">
        <v>111</v>
      </c>
      <c r="DB4181" s="1" t="s">
        <v>112</v>
      </c>
    </row>
    <row r="4182" spans="1:111" ht="15.6" customHeight="1" x14ac:dyDescent="0.25">
      <c r="A4182" s="1" t="s">
        <v>16713</v>
      </c>
      <c r="B4182" s="1" t="s">
        <v>142</v>
      </c>
      <c r="C4182" s="2">
        <v>44293.935737037034</v>
      </c>
      <c r="D4182" s="2">
        <v>44337</v>
      </c>
      <c r="E4182" s="1" t="s">
        <v>110</v>
      </c>
      <c r="F4182" s="2">
        <v>44468.833333333336</v>
      </c>
      <c r="G4182" s="1" t="s">
        <v>111</v>
      </c>
      <c r="H4182" s="1" t="s">
        <v>112</v>
      </c>
      <c r="I4182" s="1" t="s">
        <v>112</v>
      </c>
      <c r="J4182" s="1" t="s">
        <v>3718</v>
      </c>
      <c r="K4182" s="1" t="s">
        <v>3719</v>
      </c>
      <c r="L4182" s="1" t="s">
        <v>3720</v>
      </c>
      <c r="N4182" s="1" t="s">
        <v>116</v>
      </c>
      <c r="O4182" s="1" t="s">
        <v>117</v>
      </c>
      <c r="P4182" s="9">
        <v>96950</v>
      </c>
      <c r="Q4182" s="1" t="s">
        <v>118</v>
      </c>
      <c r="S4182" s="1">
        <v>16702350064</v>
      </c>
      <c r="U4182" s="1">
        <v>236220</v>
      </c>
      <c r="V4182" s="1" t="s">
        <v>119</v>
      </c>
      <c r="X4182" s="1" t="s">
        <v>3721</v>
      </c>
      <c r="Y4182" s="1" t="s">
        <v>3722</v>
      </c>
      <c r="Z4182" s="1" t="s">
        <v>385</v>
      </c>
      <c r="AA4182" s="1" t="s">
        <v>973</v>
      </c>
      <c r="AB4182" s="1" t="s">
        <v>3720</v>
      </c>
      <c r="AD4182" s="1" t="s">
        <v>116</v>
      </c>
      <c r="AE4182" s="1" t="s">
        <v>117</v>
      </c>
      <c r="AF4182" s="9">
        <v>96950</v>
      </c>
      <c r="AG4182" s="1" t="s">
        <v>118</v>
      </c>
      <c r="AI4182" s="1">
        <v>16702350064</v>
      </c>
      <c r="AK4182" s="1" t="s">
        <v>3723</v>
      </c>
      <c r="BC4182" s="1" t="str">
        <f>"11-1021.00"</f>
        <v>11-1021.00</v>
      </c>
      <c r="BD4182" s="1" t="s">
        <v>248</v>
      </c>
      <c r="BE4182" s="1" t="s">
        <v>16714</v>
      </c>
      <c r="BF4182" s="1" t="s">
        <v>2483</v>
      </c>
      <c r="BG4182" s="1">
        <v>1</v>
      </c>
      <c r="BI4182" s="2">
        <v>44470</v>
      </c>
      <c r="BJ4182" s="2">
        <v>45565</v>
      </c>
      <c r="BM4182" s="1">
        <v>40</v>
      </c>
      <c r="BN4182" s="1">
        <v>0</v>
      </c>
      <c r="BO4182" s="1">
        <v>8</v>
      </c>
      <c r="BP4182" s="1">
        <v>8</v>
      </c>
      <c r="BQ4182" s="1">
        <v>8</v>
      </c>
      <c r="BR4182" s="1">
        <v>8</v>
      </c>
      <c r="BS4182" s="1">
        <v>8</v>
      </c>
      <c r="BT4182" s="1">
        <v>0</v>
      </c>
      <c r="BU4182" s="1" t="str">
        <f>"8:00 AM"</f>
        <v>8:00 AM</v>
      </c>
      <c r="BV4182" s="1" t="str">
        <f>"5:00 PM"</f>
        <v>5:00 PM</v>
      </c>
      <c r="BW4182" s="1" t="s">
        <v>193</v>
      </c>
      <c r="BX4182" s="1">
        <v>0</v>
      </c>
      <c r="BY4182" s="1">
        <v>24</v>
      </c>
      <c r="BZ4182" s="1" t="s">
        <v>111</v>
      </c>
      <c r="CA4182" s="1">
        <v>5</v>
      </c>
      <c r="CB4182" s="1" t="s">
        <v>16715</v>
      </c>
      <c r="CC4182" s="1" t="s">
        <v>3720</v>
      </c>
      <c r="CE4182" s="1" t="s">
        <v>116</v>
      </c>
      <c r="CF4182" s="1" t="s">
        <v>117</v>
      </c>
      <c r="CG4182" s="1">
        <v>96950</v>
      </c>
      <c r="CH4182" s="3">
        <v>22.55</v>
      </c>
      <c r="CI4182" s="3">
        <v>22.55</v>
      </c>
      <c r="CJ4182" s="3">
        <v>33.83</v>
      </c>
      <c r="CK4182" s="3">
        <v>33.83</v>
      </c>
      <c r="CL4182" s="1" t="s">
        <v>137</v>
      </c>
      <c r="CN4182" s="1" t="s">
        <v>139</v>
      </c>
      <c r="CP4182" s="1" t="s">
        <v>112</v>
      </c>
      <c r="CQ4182" s="1" t="s">
        <v>111</v>
      </c>
      <c r="CR4182" s="1" t="s">
        <v>112</v>
      </c>
      <c r="CS4182" s="1" t="s">
        <v>111</v>
      </c>
      <c r="CT4182" s="1" t="s">
        <v>138</v>
      </c>
      <c r="CU4182" s="1" t="s">
        <v>111</v>
      </c>
      <c r="CV4182" s="1" t="s">
        <v>138</v>
      </c>
      <c r="CW4182" s="1" t="s">
        <v>3726</v>
      </c>
      <c r="CX4182" s="1">
        <v>16702350064</v>
      </c>
      <c r="CY4182" s="1" t="s">
        <v>3723</v>
      </c>
      <c r="CZ4182" s="1" t="s">
        <v>138</v>
      </c>
      <c r="DA4182" s="1" t="s">
        <v>111</v>
      </c>
      <c r="DB4182" s="1" t="s">
        <v>112</v>
      </c>
    </row>
    <row r="4183" spans="1:111" ht="15.6" customHeight="1" x14ac:dyDescent="0.25">
      <c r="A4183" s="1" t="s">
        <v>16792</v>
      </c>
      <c r="B4183" s="1" t="s">
        <v>142</v>
      </c>
      <c r="C4183" s="2">
        <v>44397.168826388886</v>
      </c>
      <c r="D4183" s="2">
        <v>44427</v>
      </c>
      <c r="E4183" s="1" t="s">
        <v>180</v>
      </c>
      <c r="G4183" s="1" t="s">
        <v>112</v>
      </c>
      <c r="H4183" s="1" t="s">
        <v>112</v>
      </c>
      <c r="I4183" s="1" t="s">
        <v>112</v>
      </c>
      <c r="J4183" s="1" t="s">
        <v>2017</v>
      </c>
      <c r="L4183" s="1" t="s">
        <v>2018</v>
      </c>
      <c r="N4183" s="1" t="s">
        <v>116</v>
      </c>
      <c r="O4183" s="1" t="s">
        <v>117</v>
      </c>
      <c r="P4183" s="9">
        <v>96950</v>
      </c>
      <c r="Q4183" s="1" t="s">
        <v>118</v>
      </c>
      <c r="S4183" s="1">
        <v>16702874234</v>
      </c>
      <c r="U4183" s="1">
        <v>44819</v>
      </c>
      <c r="V4183" s="1" t="s">
        <v>119</v>
      </c>
      <c r="X4183" s="1" t="s">
        <v>2440</v>
      </c>
      <c r="Y4183" s="1" t="s">
        <v>2441</v>
      </c>
      <c r="Z4183" s="1" t="s">
        <v>2019</v>
      </c>
      <c r="AA4183" s="1" t="s">
        <v>245</v>
      </c>
      <c r="AB4183" s="1" t="s">
        <v>2018</v>
      </c>
      <c r="AD4183" s="1" t="s">
        <v>116</v>
      </c>
      <c r="AE4183" s="1" t="s">
        <v>117</v>
      </c>
      <c r="AF4183" s="9">
        <v>96950</v>
      </c>
      <c r="AG4183" s="1" t="s">
        <v>118</v>
      </c>
      <c r="AI4183" s="1">
        <v>16702874234</v>
      </c>
      <c r="AK4183" s="1" t="s">
        <v>2021</v>
      </c>
      <c r="BC4183" s="1" t="str">
        <f>"13-1081.00"</f>
        <v>13-1081.00</v>
      </c>
      <c r="BD4183" s="1" t="s">
        <v>12139</v>
      </c>
      <c r="BE4183" s="1" t="s">
        <v>16793</v>
      </c>
      <c r="BF4183" s="1" t="s">
        <v>16794</v>
      </c>
      <c r="BG4183" s="1">
        <v>1</v>
      </c>
      <c r="BI4183" s="2">
        <v>44470</v>
      </c>
      <c r="BJ4183" s="2">
        <v>44834</v>
      </c>
      <c r="BM4183" s="1">
        <v>40</v>
      </c>
      <c r="BN4183" s="1">
        <v>0</v>
      </c>
      <c r="BO4183" s="1">
        <v>8</v>
      </c>
      <c r="BP4183" s="1">
        <v>8</v>
      </c>
      <c r="BQ4183" s="1">
        <v>8</v>
      </c>
      <c r="BR4183" s="1">
        <v>8</v>
      </c>
      <c r="BS4183" s="1">
        <v>8</v>
      </c>
      <c r="BT4183" s="1">
        <v>0</v>
      </c>
      <c r="BU4183" s="1" t="str">
        <f>"8:30 AM"</f>
        <v>8:30 AM</v>
      </c>
      <c r="BV4183" s="1" t="str">
        <f>"5:30 PM"</f>
        <v>5:30 PM</v>
      </c>
      <c r="BW4183" s="1" t="s">
        <v>135</v>
      </c>
      <c r="BX4183" s="1">
        <v>1</v>
      </c>
      <c r="BY4183" s="1">
        <v>12</v>
      </c>
      <c r="BZ4183" s="1" t="s">
        <v>112</v>
      </c>
      <c r="CB4183" s="4" t="s">
        <v>16795</v>
      </c>
      <c r="CC4183" s="1" t="s">
        <v>2442</v>
      </c>
      <c r="CE4183" s="1" t="s">
        <v>167</v>
      </c>
      <c r="CF4183" s="1" t="s">
        <v>117</v>
      </c>
      <c r="CG4183" s="1">
        <v>96950</v>
      </c>
      <c r="CH4183" s="3">
        <v>15.16</v>
      </c>
      <c r="CI4183" s="3">
        <v>15.16</v>
      </c>
      <c r="CJ4183" s="3">
        <v>0</v>
      </c>
      <c r="CK4183" s="3">
        <v>0</v>
      </c>
      <c r="CL4183" s="1" t="s">
        <v>137</v>
      </c>
      <c r="CM4183" s="1" t="s">
        <v>362</v>
      </c>
      <c r="CN4183" s="1" t="s">
        <v>139</v>
      </c>
      <c r="CP4183" s="1" t="s">
        <v>112</v>
      </c>
      <c r="CQ4183" s="1" t="s">
        <v>111</v>
      </c>
      <c r="CR4183" s="1" t="s">
        <v>112</v>
      </c>
      <c r="CS4183" s="1" t="s">
        <v>112</v>
      </c>
      <c r="CT4183" s="1" t="s">
        <v>111</v>
      </c>
      <c r="CU4183" s="1" t="s">
        <v>111</v>
      </c>
      <c r="CV4183" s="1" t="s">
        <v>138</v>
      </c>
      <c r="CW4183" s="1" t="s">
        <v>16796</v>
      </c>
      <c r="CX4183" s="1">
        <v>16702358165</v>
      </c>
      <c r="CY4183" s="1" t="s">
        <v>2021</v>
      </c>
      <c r="CZ4183" s="1" t="s">
        <v>138</v>
      </c>
      <c r="DA4183" s="1" t="s">
        <v>111</v>
      </c>
      <c r="DB4183" s="1" t="s">
        <v>112</v>
      </c>
      <c r="DC4183" s="1" t="s">
        <v>2440</v>
      </c>
      <c r="DD4183" s="1" t="s">
        <v>2441</v>
      </c>
      <c r="DE4183" s="1" t="s">
        <v>2029</v>
      </c>
      <c r="DF4183" s="1" t="s">
        <v>2017</v>
      </c>
      <c r="DG4183" s="1" t="s">
        <v>2021</v>
      </c>
    </row>
    <row r="4184" spans="1:111" ht="15.6" customHeight="1" x14ac:dyDescent="0.25">
      <c r="A4184" s="1" t="s">
        <v>16850</v>
      </c>
      <c r="B4184" s="1" t="s">
        <v>142</v>
      </c>
      <c r="C4184" s="2">
        <v>44056.919212037035</v>
      </c>
      <c r="D4184" s="2">
        <v>44152</v>
      </c>
      <c r="E4184" s="1" t="s">
        <v>110</v>
      </c>
      <c r="F4184" s="2">
        <v>44103.833333333336</v>
      </c>
      <c r="G4184" s="1" t="s">
        <v>111</v>
      </c>
      <c r="H4184" s="1" t="s">
        <v>112</v>
      </c>
      <c r="I4184" s="1" t="s">
        <v>112</v>
      </c>
      <c r="J4184" s="1" t="s">
        <v>16851</v>
      </c>
      <c r="K4184" s="1" t="s">
        <v>16852</v>
      </c>
      <c r="L4184" s="1" t="s">
        <v>16853</v>
      </c>
      <c r="M4184" s="1" t="s">
        <v>16854</v>
      </c>
      <c r="N4184" s="1" t="s">
        <v>167</v>
      </c>
      <c r="O4184" s="1" t="s">
        <v>117</v>
      </c>
      <c r="P4184" s="9">
        <v>96950</v>
      </c>
      <c r="Q4184" s="1" t="s">
        <v>118</v>
      </c>
      <c r="R4184" s="1" t="s">
        <v>16855</v>
      </c>
      <c r="S4184" s="1">
        <v>16703228786</v>
      </c>
      <c r="U4184" s="1">
        <v>56152</v>
      </c>
      <c r="V4184" s="1" t="s">
        <v>119</v>
      </c>
      <c r="X4184" s="1" t="s">
        <v>16856</v>
      </c>
      <c r="Y4184" s="1" t="s">
        <v>16857</v>
      </c>
      <c r="Z4184" s="1" t="s">
        <v>16858</v>
      </c>
      <c r="AA4184" s="1" t="s">
        <v>16859</v>
      </c>
      <c r="AB4184" s="1" t="s">
        <v>16853</v>
      </c>
      <c r="AC4184" s="1" t="s">
        <v>16854</v>
      </c>
      <c r="AD4184" s="1" t="s">
        <v>167</v>
      </c>
      <c r="AE4184" s="1" t="s">
        <v>117</v>
      </c>
      <c r="AF4184" s="9">
        <v>96950</v>
      </c>
      <c r="AG4184" s="1" t="s">
        <v>118</v>
      </c>
      <c r="AH4184" s="1" t="s">
        <v>138</v>
      </c>
      <c r="AI4184" s="1">
        <v>16703228786</v>
      </c>
      <c r="AK4184" s="1" t="s">
        <v>16860</v>
      </c>
      <c r="BC4184" s="1" t="str">
        <f>"43-3031.00"</f>
        <v>43-3031.00</v>
      </c>
      <c r="BD4184" s="1" t="s">
        <v>389</v>
      </c>
      <c r="BE4184" s="1" t="s">
        <v>16861</v>
      </c>
      <c r="BF4184" s="1" t="s">
        <v>763</v>
      </c>
      <c r="BG4184" s="1">
        <v>1</v>
      </c>
      <c r="BI4184" s="2">
        <v>44105</v>
      </c>
      <c r="BJ4184" s="2">
        <v>44469</v>
      </c>
      <c r="BM4184" s="1">
        <v>35</v>
      </c>
      <c r="BN4184" s="1">
        <v>0</v>
      </c>
      <c r="BO4184" s="1">
        <v>7</v>
      </c>
      <c r="BP4184" s="1">
        <v>7</v>
      </c>
      <c r="BQ4184" s="1">
        <v>7</v>
      </c>
      <c r="BR4184" s="1">
        <v>7</v>
      </c>
      <c r="BS4184" s="1">
        <v>7</v>
      </c>
      <c r="BT4184" s="1">
        <v>0</v>
      </c>
      <c r="BU4184" s="1" t="str">
        <f>"8:00 AM"</f>
        <v>8:00 AM</v>
      </c>
      <c r="BV4184" s="1" t="str">
        <f>"4:00 PM"</f>
        <v>4:00 PM</v>
      </c>
      <c r="BW4184" s="1" t="s">
        <v>392</v>
      </c>
      <c r="BX4184" s="1">
        <v>0</v>
      </c>
      <c r="BY4184" s="1">
        <v>24</v>
      </c>
      <c r="BZ4184" s="1" t="s">
        <v>112</v>
      </c>
      <c r="CA4184" s="1">
        <v>0</v>
      </c>
      <c r="CB4184" s="1" t="s">
        <v>16862</v>
      </c>
      <c r="CC4184" s="1" t="s">
        <v>16853</v>
      </c>
      <c r="CD4184" s="1" t="s">
        <v>16854</v>
      </c>
      <c r="CE4184" s="1" t="s">
        <v>167</v>
      </c>
      <c r="CF4184" s="1" t="s">
        <v>117</v>
      </c>
      <c r="CG4184" s="1">
        <v>96950</v>
      </c>
      <c r="CH4184" s="3">
        <v>13.9</v>
      </c>
      <c r="CI4184" s="3">
        <v>13.9</v>
      </c>
      <c r="CJ4184" s="3">
        <v>20.85</v>
      </c>
      <c r="CK4184" s="3">
        <v>20.85</v>
      </c>
      <c r="CL4184" s="1" t="s">
        <v>137</v>
      </c>
      <c r="CN4184" s="1" t="s">
        <v>139</v>
      </c>
      <c r="CP4184" s="1" t="s">
        <v>112</v>
      </c>
      <c r="CQ4184" s="1" t="s">
        <v>111</v>
      </c>
      <c r="CR4184" s="1" t="s">
        <v>112</v>
      </c>
      <c r="CS4184" s="1" t="s">
        <v>111</v>
      </c>
      <c r="CT4184" s="1" t="s">
        <v>138</v>
      </c>
      <c r="CU4184" s="1" t="s">
        <v>111</v>
      </c>
      <c r="CV4184" s="1" t="s">
        <v>138</v>
      </c>
      <c r="CW4184" s="1" t="s">
        <v>16863</v>
      </c>
      <c r="CX4184" s="1">
        <v>16703228786</v>
      </c>
      <c r="CY4184" s="1" t="s">
        <v>16860</v>
      </c>
      <c r="CZ4184" s="1" t="s">
        <v>138</v>
      </c>
      <c r="DA4184" s="1" t="s">
        <v>111</v>
      </c>
      <c r="DB4184" s="1" t="s">
        <v>112</v>
      </c>
    </row>
    <row r="4185" spans="1:111" ht="15.6" customHeight="1" x14ac:dyDescent="0.25">
      <c r="A4185" s="1" t="s">
        <v>16897</v>
      </c>
      <c r="B4185" s="1" t="s">
        <v>142</v>
      </c>
      <c r="C4185" s="2">
        <v>44147.820590625</v>
      </c>
      <c r="D4185" s="2">
        <v>44172</v>
      </c>
      <c r="E4185" s="1" t="s">
        <v>180</v>
      </c>
      <c r="G4185" s="1" t="s">
        <v>111</v>
      </c>
      <c r="H4185" s="1" t="s">
        <v>112</v>
      </c>
      <c r="I4185" s="1" t="s">
        <v>112</v>
      </c>
      <c r="J4185" s="1" t="s">
        <v>11576</v>
      </c>
      <c r="L4185" s="1" t="s">
        <v>11577</v>
      </c>
      <c r="M4185" s="1" t="s">
        <v>11578</v>
      </c>
      <c r="N4185" s="1" t="s">
        <v>6066</v>
      </c>
      <c r="O4185" s="1" t="s">
        <v>117</v>
      </c>
      <c r="P4185" s="9">
        <v>96950</v>
      </c>
      <c r="Q4185" s="1" t="s">
        <v>118</v>
      </c>
      <c r="R4185" s="1" t="s">
        <v>719</v>
      </c>
      <c r="S4185" s="1">
        <v>16703238882</v>
      </c>
      <c r="U4185" s="1">
        <v>424410</v>
      </c>
      <c r="V4185" s="1" t="s">
        <v>119</v>
      </c>
      <c r="X4185" s="1" t="s">
        <v>11579</v>
      </c>
      <c r="Y4185" s="1" t="s">
        <v>7321</v>
      </c>
      <c r="Z4185" s="1" t="s">
        <v>2748</v>
      </c>
      <c r="AA4185" s="1" t="s">
        <v>245</v>
      </c>
      <c r="AB4185" s="1" t="s">
        <v>11577</v>
      </c>
      <c r="AC4185" s="1" t="s">
        <v>11580</v>
      </c>
      <c r="AD4185" s="1" t="s">
        <v>6066</v>
      </c>
      <c r="AE4185" s="1" t="s">
        <v>117</v>
      </c>
      <c r="AF4185" s="9">
        <v>96950</v>
      </c>
      <c r="AG4185" s="1" t="s">
        <v>118</v>
      </c>
      <c r="AH4185" s="1" t="s">
        <v>719</v>
      </c>
      <c r="AI4185" s="1">
        <v>16703238882</v>
      </c>
      <c r="AK4185" s="1" t="s">
        <v>11581</v>
      </c>
      <c r="BC4185" s="1" t="str">
        <f>"41-2031.00"</f>
        <v>41-2031.00</v>
      </c>
      <c r="BD4185" s="1" t="s">
        <v>743</v>
      </c>
      <c r="BE4185" s="1" t="s">
        <v>11582</v>
      </c>
      <c r="BF4185" s="1" t="s">
        <v>11583</v>
      </c>
      <c r="BG4185" s="1">
        <v>2</v>
      </c>
      <c r="BI4185" s="2">
        <v>44197</v>
      </c>
      <c r="BJ4185" s="2">
        <v>44561</v>
      </c>
      <c r="BM4185" s="1">
        <v>35</v>
      </c>
      <c r="BN4185" s="1">
        <v>0</v>
      </c>
      <c r="BO4185" s="1">
        <v>7</v>
      </c>
      <c r="BP4185" s="1">
        <v>7</v>
      </c>
      <c r="BQ4185" s="1">
        <v>7</v>
      </c>
      <c r="BR4185" s="1">
        <v>7</v>
      </c>
      <c r="BS4185" s="1">
        <v>7</v>
      </c>
      <c r="BT4185" s="1">
        <v>0</v>
      </c>
      <c r="BU4185" s="1" t="str">
        <f>"8:00 AM"</f>
        <v>8:00 AM</v>
      </c>
      <c r="BV4185" s="1" t="str">
        <f>"4:00 PM"</f>
        <v>4:00 PM</v>
      </c>
      <c r="BW4185" s="1" t="s">
        <v>135</v>
      </c>
      <c r="BX4185" s="1">
        <v>0</v>
      </c>
      <c r="BY4185" s="1">
        <v>12</v>
      </c>
      <c r="BZ4185" s="1" t="s">
        <v>112</v>
      </c>
      <c r="CA4185" s="1">
        <v>0</v>
      </c>
      <c r="CB4185" s="1" t="s">
        <v>11584</v>
      </c>
      <c r="CC4185" s="1" t="s">
        <v>11577</v>
      </c>
      <c r="CD4185" s="1" t="s">
        <v>11580</v>
      </c>
      <c r="CE4185" s="1" t="s">
        <v>6066</v>
      </c>
      <c r="CF4185" s="1" t="s">
        <v>117</v>
      </c>
      <c r="CG4185" s="1">
        <v>96950</v>
      </c>
      <c r="CH4185" s="3">
        <v>8.7100000000000009</v>
      </c>
      <c r="CI4185" s="3">
        <v>8.7100000000000009</v>
      </c>
      <c r="CJ4185" s="3">
        <v>13.06</v>
      </c>
      <c r="CK4185" s="3">
        <v>13.06</v>
      </c>
      <c r="CL4185" s="1" t="s">
        <v>137</v>
      </c>
      <c r="CM4185" s="1" t="s">
        <v>138</v>
      </c>
      <c r="CN4185" s="1" t="s">
        <v>139</v>
      </c>
      <c r="CP4185" s="1" t="s">
        <v>112</v>
      </c>
      <c r="CQ4185" s="1" t="s">
        <v>111</v>
      </c>
      <c r="CR4185" s="1" t="s">
        <v>112</v>
      </c>
      <c r="CS4185" s="1" t="s">
        <v>111</v>
      </c>
      <c r="CT4185" s="1" t="s">
        <v>138</v>
      </c>
      <c r="CU4185" s="1" t="s">
        <v>111</v>
      </c>
      <c r="CV4185" s="1" t="s">
        <v>138</v>
      </c>
      <c r="CW4185" s="1" t="s">
        <v>138</v>
      </c>
      <c r="CX4185" s="1">
        <v>16703238882</v>
      </c>
      <c r="CY4185" s="1" t="s">
        <v>11581</v>
      </c>
      <c r="CZ4185" s="1" t="s">
        <v>11585</v>
      </c>
      <c r="DA4185" s="1" t="s">
        <v>111</v>
      </c>
      <c r="DB4185" s="1" t="s">
        <v>112</v>
      </c>
      <c r="DC4185" s="1" t="s">
        <v>11579</v>
      </c>
      <c r="DD4185" s="1" t="s">
        <v>7321</v>
      </c>
      <c r="DE4185" s="1" t="s">
        <v>236</v>
      </c>
      <c r="DF4185" s="1" t="s">
        <v>11576</v>
      </c>
      <c r="DG4185" s="1" t="s">
        <v>11581</v>
      </c>
    </row>
    <row r="4186" spans="1:111" ht="15.6" customHeight="1" x14ac:dyDescent="0.25">
      <c r="A4186" s="1" t="s">
        <v>16898</v>
      </c>
      <c r="B4186" s="1" t="s">
        <v>142</v>
      </c>
      <c r="C4186" s="2">
        <v>44137.945128356485</v>
      </c>
      <c r="D4186" s="2">
        <v>44137</v>
      </c>
      <c r="E4186" s="1" t="s">
        <v>180</v>
      </c>
      <c r="G4186" s="1" t="s">
        <v>112</v>
      </c>
      <c r="H4186" s="1" t="s">
        <v>112</v>
      </c>
      <c r="I4186" s="1" t="s">
        <v>112</v>
      </c>
      <c r="J4186" s="1" t="s">
        <v>1095</v>
      </c>
      <c r="K4186" s="1" t="s">
        <v>1096</v>
      </c>
      <c r="L4186" s="1" t="s">
        <v>1100</v>
      </c>
      <c r="N4186" s="1" t="s">
        <v>116</v>
      </c>
      <c r="O4186" s="1" t="s">
        <v>117</v>
      </c>
      <c r="P4186" s="9">
        <v>96950</v>
      </c>
      <c r="Q4186" s="1" t="s">
        <v>118</v>
      </c>
      <c r="S4186" s="1">
        <v>16702336927</v>
      </c>
      <c r="U4186" s="1">
        <v>561320</v>
      </c>
      <c r="V4186" s="1" t="s">
        <v>119</v>
      </c>
      <c r="X4186" s="1" t="s">
        <v>1097</v>
      </c>
      <c r="Y4186" s="1" t="s">
        <v>1098</v>
      </c>
      <c r="Z4186" s="1" t="s">
        <v>1099</v>
      </c>
      <c r="AA4186" s="1" t="s">
        <v>245</v>
      </c>
      <c r="AB4186" s="1" t="s">
        <v>1100</v>
      </c>
      <c r="AD4186" s="1" t="s">
        <v>116</v>
      </c>
      <c r="AE4186" s="1" t="s">
        <v>117</v>
      </c>
      <c r="AF4186" s="9">
        <v>96950</v>
      </c>
      <c r="AG4186" s="1" t="s">
        <v>118</v>
      </c>
      <c r="AI4186" s="1">
        <v>16702336927</v>
      </c>
      <c r="AK4186" s="1" t="s">
        <v>1101</v>
      </c>
      <c r="BC4186" s="1" t="str">
        <f>"49-9071.00"</f>
        <v>49-9071.00</v>
      </c>
      <c r="BD4186" s="1" t="s">
        <v>214</v>
      </c>
      <c r="BE4186" s="1" t="s">
        <v>4043</v>
      </c>
      <c r="BF4186" s="1" t="s">
        <v>1892</v>
      </c>
      <c r="BG4186" s="1">
        <v>7</v>
      </c>
      <c r="BI4186" s="2">
        <v>44256</v>
      </c>
      <c r="BJ4186" s="2">
        <v>44620</v>
      </c>
      <c r="BM4186" s="1">
        <v>40</v>
      </c>
      <c r="BN4186" s="1">
        <v>0</v>
      </c>
      <c r="BO4186" s="1">
        <v>8</v>
      </c>
      <c r="BP4186" s="1">
        <v>8</v>
      </c>
      <c r="BQ4186" s="1">
        <v>8</v>
      </c>
      <c r="BR4186" s="1">
        <v>8</v>
      </c>
      <c r="BS4186" s="1">
        <v>8</v>
      </c>
      <c r="BT4186" s="1">
        <v>0</v>
      </c>
      <c r="BU4186" s="1" t="str">
        <f>"7:30 AM"</f>
        <v>7:30 AM</v>
      </c>
      <c r="BV4186" s="1" t="str">
        <f>"4:30 PM"</f>
        <v>4:30 PM</v>
      </c>
      <c r="BW4186" s="1" t="s">
        <v>135</v>
      </c>
      <c r="BX4186" s="1">
        <v>0</v>
      </c>
      <c r="BY4186" s="1">
        <v>24</v>
      </c>
      <c r="BZ4186" s="1" t="s">
        <v>112</v>
      </c>
      <c r="CA4186" s="1">
        <v>0</v>
      </c>
      <c r="CB4186" s="4" t="s">
        <v>4044</v>
      </c>
      <c r="CC4186" s="1" t="s">
        <v>410</v>
      </c>
      <c r="CE4186" s="1" t="s">
        <v>167</v>
      </c>
      <c r="CF4186" s="1" t="s">
        <v>117</v>
      </c>
      <c r="CG4186" s="1">
        <v>96950</v>
      </c>
      <c r="CH4186" s="3">
        <v>8.7100000000000009</v>
      </c>
      <c r="CI4186" s="3">
        <v>8.7100000000000009</v>
      </c>
      <c r="CJ4186" s="3">
        <v>13.07</v>
      </c>
      <c r="CK4186" s="3">
        <v>13.07</v>
      </c>
      <c r="CL4186" s="1" t="s">
        <v>137</v>
      </c>
      <c r="CN4186" s="1" t="s">
        <v>139</v>
      </c>
      <c r="CP4186" s="1" t="s">
        <v>112</v>
      </c>
      <c r="CQ4186" s="1" t="s">
        <v>111</v>
      </c>
      <c r="CR4186" s="1" t="s">
        <v>111</v>
      </c>
      <c r="CS4186" s="1" t="s">
        <v>111</v>
      </c>
      <c r="CT4186" s="1" t="s">
        <v>138</v>
      </c>
      <c r="CU4186" s="1" t="s">
        <v>111</v>
      </c>
      <c r="CV4186" s="1" t="s">
        <v>138</v>
      </c>
      <c r="CW4186" s="1" t="s">
        <v>411</v>
      </c>
      <c r="CX4186" s="1">
        <v>16702336927</v>
      </c>
      <c r="CY4186" s="1" t="s">
        <v>1101</v>
      </c>
      <c r="CZ4186" s="1" t="s">
        <v>138</v>
      </c>
      <c r="DA4186" s="1" t="s">
        <v>111</v>
      </c>
      <c r="DB4186" s="1" t="s">
        <v>112</v>
      </c>
    </row>
    <row r="4187" spans="1:111" ht="15.6" customHeight="1" x14ac:dyDescent="0.25">
      <c r="A4187" s="1" t="s">
        <v>17010</v>
      </c>
      <c r="B4187" s="1" t="s">
        <v>142</v>
      </c>
      <c r="C4187" s="2">
        <v>44292.996993402776</v>
      </c>
      <c r="D4187" s="2">
        <v>44315</v>
      </c>
      <c r="E4187" s="1" t="s">
        <v>110</v>
      </c>
      <c r="F4187" s="2">
        <v>44468.833333333336</v>
      </c>
      <c r="G4187" s="1" t="s">
        <v>111</v>
      </c>
      <c r="H4187" s="1" t="s">
        <v>112</v>
      </c>
      <c r="I4187" s="1" t="s">
        <v>112</v>
      </c>
      <c r="J4187" s="1" t="s">
        <v>3747</v>
      </c>
      <c r="K4187" s="1" t="s">
        <v>17011</v>
      </c>
      <c r="L4187" s="1" t="s">
        <v>3757</v>
      </c>
      <c r="M4187" s="1" t="s">
        <v>3750</v>
      </c>
      <c r="N4187" s="1" t="s">
        <v>116</v>
      </c>
      <c r="O4187" s="1" t="s">
        <v>117</v>
      </c>
      <c r="P4187" s="9">
        <v>96950</v>
      </c>
      <c r="Q4187" s="1" t="s">
        <v>118</v>
      </c>
      <c r="S4187" s="1">
        <v>16705889899</v>
      </c>
      <c r="U4187" s="1">
        <v>721191</v>
      </c>
      <c r="V4187" s="1" t="s">
        <v>119</v>
      </c>
      <c r="X4187" s="1" t="s">
        <v>1911</v>
      </c>
      <c r="Y4187" s="1" t="s">
        <v>3751</v>
      </c>
      <c r="AA4187" s="1" t="s">
        <v>245</v>
      </c>
      <c r="AB4187" s="1" t="s">
        <v>3757</v>
      </c>
      <c r="AC4187" s="1" t="s">
        <v>3750</v>
      </c>
      <c r="AD4187" s="1" t="s">
        <v>116</v>
      </c>
      <c r="AE4187" s="1" t="s">
        <v>117</v>
      </c>
      <c r="AF4187" s="9">
        <v>96950</v>
      </c>
      <c r="AG4187" s="1" t="s">
        <v>118</v>
      </c>
      <c r="AI4187" s="1">
        <v>16705889899</v>
      </c>
      <c r="AK4187" s="1" t="s">
        <v>3753</v>
      </c>
      <c r="BC4187" s="1" t="str">
        <f>"43-4081.00"</f>
        <v>43-4081.00</v>
      </c>
      <c r="BD4187" s="1" t="s">
        <v>3862</v>
      </c>
      <c r="BE4187" s="1" t="s">
        <v>17012</v>
      </c>
      <c r="BF4187" s="1" t="s">
        <v>17013</v>
      </c>
      <c r="BG4187" s="1">
        <v>1</v>
      </c>
      <c r="BI4187" s="2">
        <v>44470</v>
      </c>
      <c r="BJ4187" s="2">
        <v>44834</v>
      </c>
      <c r="BM4187" s="1">
        <v>40</v>
      </c>
      <c r="BN4187" s="1">
        <v>0</v>
      </c>
      <c r="BO4187" s="1">
        <v>8</v>
      </c>
      <c r="BP4187" s="1">
        <v>8</v>
      </c>
      <c r="BQ4187" s="1">
        <v>8</v>
      </c>
      <c r="BR4187" s="1">
        <v>8</v>
      </c>
      <c r="BS4187" s="1">
        <v>8</v>
      </c>
      <c r="BT4187" s="1">
        <v>0</v>
      </c>
      <c r="BU4187" s="1" t="str">
        <f>"8:00 AM"</f>
        <v>8:00 AM</v>
      </c>
      <c r="BV4187" s="1" t="str">
        <f>"5:00 PM"</f>
        <v>5:00 PM</v>
      </c>
      <c r="BW4187" s="1" t="s">
        <v>135</v>
      </c>
      <c r="BX4187" s="1">
        <v>0</v>
      </c>
      <c r="BY4187" s="1">
        <v>3</v>
      </c>
      <c r="BZ4187" s="1" t="s">
        <v>112</v>
      </c>
      <c r="CA4187" s="1">
        <v>0</v>
      </c>
      <c r="CB4187" s="1" t="s">
        <v>17014</v>
      </c>
      <c r="CC4187" s="1" t="s">
        <v>3757</v>
      </c>
      <c r="CD4187" s="1" t="s">
        <v>3750</v>
      </c>
      <c r="CE4187" s="1" t="s">
        <v>116</v>
      </c>
      <c r="CF4187" s="1" t="s">
        <v>117</v>
      </c>
      <c r="CG4187" s="1">
        <v>96950</v>
      </c>
      <c r="CH4187" s="3">
        <v>7.98</v>
      </c>
      <c r="CI4187" s="3">
        <v>7.98</v>
      </c>
      <c r="CJ4187" s="3">
        <v>11.97</v>
      </c>
      <c r="CK4187" s="3">
        <v>11.97</v>
      </c>
      <c r="CL4187" s="1" t="s">
        <v>137</v>
      </c>
      <c r="CM4187" s="1" t="s">
        <v>138</v>
      </c>
      <c r="CN4187" s="1" t="s">
        <v>139</v>
      </c>
      <c r="CP4187" s="1" t="s">
        <v>112</v>
      </c>
      <c r="CQ4187" s="1" t="s">
        <v>111</v>
      </c>
      <c r="CR4187" s="1" t="s">
        <v>112</v>
      </c>
      <c r="CS4187" s="1" t="s">
        <v>111</v>
      </c>
      <c r="CT4187" s="1" t="s">
        <v>138</v>
      </c>
      <c r="CU4187" s="1" t="s">
        <v>111</v>
      </c>
      <c r="CV4187" s="1" t="s">
        <v>138</v>
      </c>
      <c r="CW4187" s="1" t="s">
        <v>300</v>
      </c>
      <c r="CX4187" s="1">
        <v>16705889899</v>
      </c>
      <c r="CY4187" s="1" t="s">
        <v>3753</v>
      </c>
      <c r="CZ4187" s="1" t="s">
        <v>138</v>
      </c>
      <c r="DA4187" s="1" t="s">
        <v>111</v>
      </c>
      <c r="DB4187" s="1" t="s">
        <v>112</v>
      </c>
    </row>
    <row r="4188" spans="1:111" ht="15.6" customHeight="1" x14ac:dyDescent="0.25">
      <c r="A4188" s="1" t="s">
        <v>17027</v>
      </c>
      <c r="B4188" s="1" t="s">
        <v>142</v>
      </c>
      <c r="C4188" s="2">
        <v>44326.231934374999</v>
      </c>
      <c r="D4188" s="2">
        <v>44328</v>
      </c>
      <c r="E4188" s="1" t="s">
        <v>110</v>
      </c>
      <c r="F4188" s="2">
        <v>44468.833333333336</v>
      </c>
      <c r="G4188" s="1" t="s">
        <v>112</v>
      </c>
      <c r="H4188" s="1" t="s">
        <v>112</v>
      </c>
      <c r="I4188" s="1" t="s">
        <v>112</v>
      </c>
      <c r="J4188" s="1" t="s">
        <v>14935</v>
      </c>
      <c r="K4188" s="1" t="s">
        <v>14936</v>
      </c>
      <c r="L4188" s="1" t="s">
        <v>14937</v>
      </c>
      <c r="N4188" s="1" t="s">
        <v>116</v>
      </c>
      <c r="O4188" s="1" t="s">
        <v>117</v>
      </c>
      <c r="P4188" s="9">
        <v>96950</v>
      </c>
      <c r="Q4188" s="1" t="s">
        <v>118</v>
      </c>
      <c r="S4188" s="1">
        <v>16704831508</v>
      </c>
      <c r="U4188" s="1">
        <v>812310</v>
      </c>
      <c r="V4188" s="1" t="s">
        <v>119</v>
      </c>
      <c r="X4188" s="1" t="s">
        <v>4367</v>
      </c>
      <c r="Y4188" s="1" t="s">
        <v>14938</v>
      </c>
      <c r="Z4188" s="1" t="s">
        <v>11210</v>
      </c>
      <c r="AA4188" s="1" t="s">
        <v>973</v>
      </c>
      <c r="AB4188" s="1" t="s">
        <v>14937</v>
      </c>
      <c r="AD4188" s="1" t="s">
        <v>116</v>
      </c>
      <c r="AE4188" s="1" t="s">
        <v>117</v>
      </c>
      <c r="AF4188" s="9">
        <v>96950</v>
      </c>
      <c r="AG4188" s="1" t="s">
        <v>118</v>
      </c>
      <c r="AI4188" s="1">
        <v>16704831508</v>
      </c>
      <c r="AK4188" s="1" t="s">
        <v>14939</v>
      </c>
      <c r="BC4188" s="1" t="str">
        <f>"51-6011.00"</f>
        <v>51-6011.00</v>
      </c>
      <c r="BD4188" s="1" t="s">
        <v>4261</v>
      </c>
      <c r="BE4188" s="1" t="s">
        <v>14940</v>
      </c>
      <c r="BF4188" s="1" t="s">
        <v>13341</v>
      </c>
      <c r="BG4188" s="1">
        <v>1</v>
      </c>
      <c r="BI4188" s="2">
        <v>44470</v>
      </c>
      <c r="BJ4188" s="2">
        <v>44834</v>
      </c>
      <c r="BM4188" s="1">
        <v>35</v>
      </c>
      <c r="BN4188" s="1">
        <v>0</v>
      </c>
      <c r="BO4188" s="1">
        <v>7</v>
      </c>
      <c r="BP4188" s="1">
        <v>7</v>
      </c>
      <c r="BQ4188" s="1">
        <v>7</v>
      </c>
      <c r="BR4188" s="1">
        <v>7</v>
      </c>
      <c r="BS4188" s="1">
        <v>7</v>
      </c>
      <c r="BT4188" s="1">
        <v>0</v>
      </c>
      <c r="BU4188" s="1" t="str">
        <f>"9:00 AM"</f>
        <v>9:00 AM</v>
      </c>
      <c r="BV4188" s="1" t="str">
        <f>"5:00 PM"</f>
        <v>5:00 PM</v>
      </c>
      <c r="BW4188" s="1" t="s">
        <v>230</v>
      </c>
      <c r="BX4188" s="1">
        <v>0</v>
      </c>
      <c r="BY4188" s="1">
        <v>3</v>
      </c>
      <c r="BZ4188" s="1" t="s">
        <v>112</v>
      </c>
      <c r="CB4188" s="1" t="s">
        <v>3175</v>
      </c>
      <c r="CC4188" s="1" t="s">
        <v>14937</v>
      </c>
      <c r="CE4188" s="1" t="s">
        <v>116</v>
      </c>
      <c r="CF4188" s="1" t="s">
        <v>117</v>
      </c>
      <c r="CG4188" s="1">
        <v>96950</v>
      </c>
      <c r="CH4188" s="3">
        <v>7.69</v>
      </c>
      <c r="CI4188" s="3">
        <v>7.69</v>
      </c>
      <c r="CJ4188" s="3">
        <v>11.53</v>
      </c>
      <c r="CK4188" s="3">
        <v>11.53</v>
      </c>
      <c r="CL4188" s="1" t="s">
        <v>137</v>
      </c>
      <c r="CN4188" s="1" t="s">
        <v>139</v>
      </c>
      <c r="CP4188" s="1" t="s">
        <v>112</v>
      </c>
      <c r="CQ4188" s="1" t="s">
        <v>111</v>
      </c>
      <c r="CR4188" s="1" t="s">
        <v>112</v>
      </c>
      <c r="CS4188" s="1" t="s">
        <v>111</v>
      </c>
      <c r="CT4188" s="1" t="s">
        <v>138</v>
      </c>
      <c r="CU4188" s="1" t="s">
        <v>111</v>
      </c>
      <c r="CV4188" s="1" t="s">
        <v>138</v>
      </c>
      <c r="CW4188" s="1" t="s">
        <v>2313</v>
      </c>
      <c r="CX4188" s="1">
        <v>16704831508</v>
      </c>
      <c r="CY4188" s="1" t="s">
        <v>14939</v>
      </c>
      <c r="CZ4188" s="1" t="s">
        <v>138</v>
      </c>
      <c r="DA4188" s="1" t="s">
        <v>111</v>
      </c>
      <c r="DB4188" s="1" t="s">
        <v>112</v>
      </c>
      <c r="DC4188" s="1" t="s">
        <v>4367</v>
      </c>
      <c r="DD4188" s="1" t="s">
        <v>14941</v>
      </c>
      <c r="DF4188" s="1" t="s">
        <v>14935</v>
      </c>
      <c r="DG4188" s="1" t="s">
        <v>14939</v>
      </c>
    </row>
    <row r="4189" spans="1:111" ht="15.6" customHeight="1" x14ac:dyDescent="0.25">
      <c r="A4189" s="1" t="s">
        <v>17028</v>
      </c>
      <c r="B4189" s="1" t="s">
        <v>142</v>
      </c>
      <c r="C4189" s="2">
        <v>44301.009910532404</v>
      </c>
      <c r="D4189" s="2">
        <v>44301</v>
      </c>
      <c r="E4189" s="1" t="s">
        <v>110</v>
      </c>
      <c r="F4189" s="2">
        <v>44467.833333333336</v>
      </c>
      <c r="G4189" s="1" t="s">
        <v>112</v>
      </c>
      <c r="H4189" s="1" t="s">
        <v>112</v>
      </c>
      <c r="I4189" s="1" t="s">
        <v>112</v>
      </c>
      <c r="J4189" s="1" t="s">
        <v>2552</v>
      </c>
      <c r="K4189" s="1" t="s">
        <v>2553</v>
      </c>
      <c r="L4189" s="1" t="s">
        <v>3742</v>
      </c>
      <c r="M4189" s="1" t="s">
        <v>2555</v>
      </c>
      <c r="N4189" s="1" t="s">
        <v>116</v>
      </c>
      <c r="O4189" s="1" t="s">
        <v>117</v>
      </c>
      <c r="P4189" s="9">
        <v>96950</v>
      </c>
      <c r="Q4189" s="1" t="s">
        <v>118</v>
      </c>
      <c r="S4189" s="1">
        <v>16702880407</v>
      </c>
      <c r="T4189" s="1">
        <v>33</v>
      </c>
      <c r="U4189" s="1">
        <v>212312</v>
      </c>
      <c r="V4189" s="1" t="s">
        <v>119</v>
      </c>
      <c r="X4189" s="1" t="s">
        <v>2556</v>
      </c>
      <c r="Y4189" s="1" t="s">
        <v>1544</v>
      </c>
      <c r="Z4189" s="1" t="s">
        <v>656</v>
      </c>
      <c r="AA4189" s="1" t="s">
        <v>2557</v>
      </c>
      <c r="AB4189" s="1" t="s">
        <v>3742</v>
      </c>
      <c r="AC4189" s="1" t="s">
        <v>2555</v>
      </c>
      <c r="AD4189" s="1" t="s">
        <v>116</v>
      </c>
      <c r="AE4189" s="1" t="s">
        <v>117</v>
      </c>
      <c r="AF4189" s="9">
        <v>96950</v>
      </c>
      <c r="AG4189" s="1" t="s">
        <v>118</v>
      </c>
      <c r="AI4189" s="1">
        <v>16702880407</v>
      </c>
      <c r="AJ4189" s="1">
        <v>33</v>
      </c>
      <c r="AK4189" s="1" t="s">
        <v>279</v>
      </c>
      <c r="BC4189" s="1" t="str">
        <f>"53-7011.00"</f>
        <v>53-7011.00</v>
      </c>
      <c r="BD4189" s="1" t="s">
        <v>8959</v>
      </c>
      <c r="BE4189" s="1" t="s">
        <v>8960</v>
      </c>
      <c r="BF4189" s="1" t="s">
        <v>8961</v>
      </c>
      <c r="BG4189" s="1">
        <v>4</v>
      </c>
      <c r="BI4189" s="2">
        <v>44470</v>
      </c>
      <c r="BJ4189" s="2">
        <v>44834</v>
      </c>
      <c r="BM4189" s="1">
        <v>40</v>
      </c>
      <c r="BN4189" s="1">
        <v>0</v>
      </c>
      <c r="BO4189" s="1">
        <v>8</v>
      </c>
      <c r="BP4189" s="1">
        <v>8</v>
      </c>
      <c r="BQ4189" s="1">
        <v>8</v>
      </c>
      <c r="BR4189" s="1">
        <v>8</v>
      </c>
      <c r="BS4189" s="1">
        <v>8</v>
      </c>
      <c r="BT4189" s="1">
        <v>0</v>
      </c>
      <c r="BU4189" s="1" t="str">
        <f>"7:00 AM"</f>
        <v>7:00 AM</v>
      </c>
      <c r="BV4189" s="1" t="str">
        <f>"3:30 PM"</f>
        <v>3:30 PM</v>
      </c>
      <c r="BW4189" s="1" t="s">
        <v>135</v>
      </c>
      <c r="BX4189" s="1">
        <v>0</v>
      </c>
      <c r="BY4189" s="1">
        <v>12</v>
      </c>
      <c r="BZ4189" s="1" t="s">
        <v>112</v>
      </c>
      <c r="CA4189" s="1">
        <v>0</v>
      </c>
      <c r="CB4189" s="1" t="s">
        <v>17029</v>
      </c>
      <c r="CC4189" s="1" t="s">
        <v>3742</v>
      </c>
      <c r="CD4189" s="1" t="s">
        <v>2555</v>
      </c>
      <c r="CE4189" s="1" t="s">
        <v>116</v>
      </c>
      <c r="CF4189" s="1" t="s">
        <v>117</v>
      </c>
      <c r="CG4189" s="1">
        <v>96950</v>
      </c>
      <c r="CH4189" s="3">
        <v>8.3000000000000007</v>
      </c>
      <c r="CI4189" s="3">
        <v>10</v>
      </c>
      <c r="CJ4189" s="3">
        <v>12.45</v>
      </c>
      <c r="CK4189" s="3">
        <v>15</v>
      </c>
      <c r="CL4189" s="1" t="s">
        <v>137</v>
      </c>
      <c r="CM4189" s="1" t="s">
        <v>138</v>
      </c>
      <c r="CN4189" s="1" t="s">
        <v>218</v>
      </c>
      <c r="CP4189" s="1" t="s">
        <v>112</v>
      </c>
      <c r="CQ4189" s="1" t="s">
        <v>111</v>
      </c>
      <c r="CR4189" s="1" t="s">
        <v>112</v>
      </c>
      <c r="CS4189" s="1" t="s">
        <v>111</v>
      </c>
      <c r="CT4189" s="1" t="s">
        <v>138</v>
      </c>
      <c r="CU4189" s="1" t="s">
        <v>111</v>
      </c>
      <c r="CV4189" s="1" t="s">
        <v>138</v>
      </c>
      <c r="CW4189" s="1" t="s">
        <v>3743</v>
      </c>
      <c r="CX4189" s="1">
        <v>16702880407</v>
      </c>
      <c r="CY4189" s="1" t="s">
        <v>279</v>
      </c>
      <c r="CZ4189" s="1" t="s">
        <v>380</v>
      </c>
      <c r="DA4189" s="1" t="s">
        <v>111</v>
      </c>
      <c r="DB4189" s="1" t="s">
        <v>112</v>
      </c>
      <c r="DC4189" s="1" t="s">
        <v>362</v>
      </c>
    </row>
    <row r="4190" spans="1:111" ht="15.6" customHeight="1" x14ac:dyDescent="0.25">
      <c r="A4190" s="1" t="s">
        <v>17034</v>
      </c>
      <c r="B4190" s="1" t="s">
        <v>142</v>
      </c>
      <c r="C4190" s="2">
        <v>44278.973000347221</v>
      </c>
      <c r="D4190" s="2">
        <v>44327</v>
      </c>
      <c r="E4190" s="1" t="s">
        <v>110</v>
      </c>
      <c r="F4190" s="2">
        <v>44407.833333333336</v>
      </c>
      <c r="G4190" s="1" t="s">
        <v>112</v>
      </c>
      <c r="H4190" s="1" t="s">
        <v>112</v>
      </c>
      <c r="I4190" s="1" t="s">
        <v>112</v>
      </c>
      <c r="J4190" s="1" t="s">
        <v>1006</v>
      </c>
      <c r="K4190" s="1" t="s">
        <v>10956</v>
      </c>
      <c r="L4190" s="1" t="s">
        <v>10957</v>
      </c>
      <c r="M4190" s="1" t="s">
        <v>167</v>
      </c>
      <c r="N4190" s="1" t="s">
        <v>399</v>
      </c>
      <c r="O4190" s="1" t="s">
        <v>117</v>
      </c>
      <c r="P4190" s="9">
        <v>96950</v>
      </c>
      <c r="Q4190" s="1" t="s">
        <v>118</v>
      </c>
      <c r="S4190" s="1">
        <v>16702353313</v>
      </c>
      <c r="U4190" s="1">
        <v>72251</v>
      </c>
      <c r="V4190" s="1" t="s">
        <v>119</v>
      </c>
      <c r="X4190" s="1" t="s">
        <v>1010</v>
      </c>
      <c r="Y4190" s="1" t="s">
        <v>1011</v>
      </c>
      <c r="Z4190" s="1" t="s">
        <v>138</v>
      </c>
      <c r="AA4190" s="1" t="s">
        <v>373</v>
      </c>
      <c r="AB4190" s="1" t="s">
        <v>1008</v>
      </c>
      <c r="AC4190" s="1" t="s">
        <v>116</v>
      </c>
      <c r="AD4190" s="1" t="s">
        <v>1009</v>
      </c>
      <c r="AE4190" s="1" t="s">
        <v>117</v>
      </c>
      <c r="AF4190" s="9">
        <v>96950</v>
      </c>
      <c r="AG4190" s="1" t="s">
        <v>118</v>
      </c>
      <c r="AI4190" s="1">
        <v>16702353313</v>
      </c>
      <c r="AK4190" s="1" t="s">
        <v>1012</v>
      </c>
      <c r="BC4190" s="1" t="str">
        <f>"35-2014.00"</f>
        <v>35-2014.00</v>
      </c>
      <c r="BD4190" s="1" t="s">
        <v>152</v>
      </c>
      <c r="BE4190" s="1" t="s">
        <v>10958</v>
      </c>
      <c r="BF4190" s="1" t="s">
        <v>154</v>
      </c>
      <c r="BG4190" s="1">
        <v>1</v>
      </c>
      <c r="BI4190" s="2">
        <v>44409</v>
      </c>
      <c r="BJ4190" s="2">
        <v>44773</v>
      </c>
      <c r="BM4190" s="1">
        <v>36</v>
      </c>
      <c r="BN4190" s="1">
        <v>6</v>
      </c>
      <c r="BO4190" s="1">
        <v>0</v>
      </c>
      <c r="BP4190" s="1">
        <v>6</v>
      </c>
      <c r="BQ4190" s="1">
        <v>6</v>
      </c>
      <c r="BR4190" s="1">
        <v>6</v>
      </c>
      <c r="BS4190" s="1">
        <v>6</v>
      </c>
      <c r="BT4190" s="1">
        <v>6</v>
      </c>
      <c r="BU4190" s="1" t="str">
        <f>"6:00 AM"</f>
        <v>6:00 AM</v>
      </c>
      <c r="BV4190" s="1" t="str">
        <f>"6:00 PM"</f>
        <v>6:00 PM</v>
      </c>
      <c r="BW4190" s="1" t="s">
        <v>135</v>
      </c>
      <c r="BX4190" s="1">
        <v>0</v>
      </c>
      <c r="BY4190" s="1">
        <v>12</v>
      </c>
      <c r="BZ4190" s="1" t="s">
        <v>112</v>
      </c>
      <c r="CA4190" s="1">
        <v>0</v>
      </c>
      <c r="CB4190" s="1" t="s">
        <v>17035</v>
      </c>
      <c r="CC4190" s="1" t="s">
        <v>1017</v>
      </c>
      <c r="CD4190" s="1" t="s">
        <v>116</v>
      </c>
      <c r="CE4190" s="1" t="s">
        <v>1009</v>
      </c>
      <c r="CF4190" s="1" t="s">
        <v>117</v>
      </c>
      <c r="CG4190" s="1">
        <v>96950</v>
      </c>
      <c r="CH4190" s="3">
        <v>8.68</v>
      </c>
      <c r="CI4190" s="3">
        <v>8.68</v>
      </c>
      <c r="CJ4190" s="3">
        <v>0</v>
      </c>
      <c r="CK4190" s="3">
        <v>0</v>
      </c>
      <c r="CL4190" s="1" t="s">
        <v>137</v>
      </c>
      <c r="CN4190" s="1" t="s">
        <v>139</v>
      </c>
      <c r="CP4190" s="1" t="s">
        <v>112</v>
      </c>
      <c r="CQ4190" s="1" t="s">
        <v>111</v>
      </c>
      <c r="CR4190" s="1" t="s">
        <v>112</v>
      </c>
      <c r="CS4190" s="1" t="s">
        <v>112</v>
      </c>
      <c r="CT4190" s="1" t="s">
        <v>138</v>
      </c>
      <c r="CU4190" s="1" t="s">
        <v>111</v>
      </c>
      <c r="CV4190" s="1" t="s">
        <v>138</v>
      </c>
      <c r="CW4190" s="1" t="s">
        <v>138</v>
      </c>
      <c r="CX4190" s="1">
        <v>16702353313</v>
      </c>
      <c r="CY4190" s="1" t="s">
        <v>1012</v>
      </c>
      <c r="CZ4190" s="1" t="s">
        <v>138</v>
      </c>
      <c r="DA4190" s="1" t="s">
        <v>111</v>
      </c>
      <c r="DB4190" s="1" t="s">
        <v>112</v>
      </c>
      <c r="DC4190" s="1" t="s">
        <v>1018</v>
      </c>
      <c r="DD4190" s="1" t="s">
        <v>1019</v>
      </c>
      <c r="DE4190" s="1" t="s">
        <v>202</v>
      </c>
      <c r="DF4190" s="1" t="s">
        <v>1006</v>
      </c>
      <c r="DG4190" s="1" t="s">
        <v>1012</v>
      </c>
    </row>
    <row r="4191" spans="1:111" ht="15.6" customHeight="1" x14ac:dyDescent="0.25">
      <c r="A4191" s="1" t="s">
        <v>17050</v>
      </c>
      <c r="B4191" s="1" t="s">
        <v>142</v>
      </c>
      <c r="C4191" s="2">
        <v>44293.956839467595</v>
      </c>
      <c r="D4191" s="2">
        <v>44294</v>
      </c>
      <c r="E4191" s="1" t="s">
        <v>110</v>
      </c>
      <c r="F4191" s="2">
        <v>44468.833333333336</v>
      </c>
      <c r="G4191" s="1" t="s">
        <v>112</v>
      </c>
      <c r="H4191" s="1" t="s">
        <v>112</v>
      </c>
      <c r="I4191" s="1" t="s">
        <v>112</v>
      </c>
      <c r="J4191" s="1" t="s">
        <v>3820</v>
      </c>
      <c r="K4191" s="1" t="s">
        <v>3821</v>
      </c>
      <c r="L4191" s="1" t="s">
        <v>3822</v>
      </c>
      <c r="M4191" s="1" t="s">
        <v>167</v>
      </c>
      <c r="N4191" s="1" t="s">
        <v>339</v>
      </c>
      <c r="O4191" s="1" t="s">
        <v>117</v>
      </c>
      <c r="P4191" s="9">
        <v>96950</v>
      </c>
      <c r="Q4191" s="1" t="s">
        <v>118</v>
      </c>
      <c r="R4191" s="1" t="s">
        <v>168</v>
      </c>
      <c r="S4191" s="1">
        <v>16702331530</v>
      </c>
      <c r="U4191" s="1">
        <v>31181</v>
      </c>
      <c r="V4191" s="1" t="s">
        <v>119</v>
      </c>
      <c r="X4191" s="1" t="s">
        <v>3823</v>
      </c>
      <c r="Y4191" s="1" t="s">
        <v>3824</v>
      </c>
      <c r="Z4191" s="1" t="s">
        <v>168</v>
      </c>
      <c r="AA4191" s="1" t="s">
        <v>3825</v>
      </c>
      <c r="AB4191" s="1" t="s">
        <v>3822</v>
      </c>
      <c r="AC4191" s="1" t="s">
        <v>167</v>
      </c>
      <c r="AD4191" s="1" t="s">
        <v>339</v>
      </c>
      <c r="AE4191" s="1" t="s">
        <v>117</v>
      </c>
      <c r="AF4191" s="9">
        <v>96950</v>
      </c>
      <c r="AG4191" s="1" t="s">
        <v>118</v>
      </c>
      <c r="AH4191" s="1" t="s">
        <v>168</v>
      </c>
      <c r="AI4191" s="1">
        <v>16702331530</v>
      </c>
      <c r="AK4191" s="1" t="s">
        <v>3826</v>
      </c>
      <c r="BC4191" s="1" t="str">
        <f>"49-9021.01"</f>
        <v>49-9021.01</v>
      </c>
      <c r="BD4191" s="1" t="s">
        <v>3944</v>
      </c>
      <c r="BE4191" s="1" t="s">
        <v>17051</v>
      </c>
      <c r="BF4191" s="1" t="s">
        <v>13765</v>
      </c>
      <c r="BG4191" s="1">
        <v>3</v>
      </c>
      <c r="BI4191" s="2">
        <v>44470</v>
      </c>
      <c r="BJ4191" s="2">
        <v>44834</v>
      </c>
      <c r="BM4191" s="1">
        <v>35</v>
      </c>
      <c r="BN4191" s="1">
        <v>5</v>
      </c>
      <c r="BO4191" s="1">
        <v>5</v>
      </c>
      <c r="BP4191" s="1">
        <v>5</v>
      </c>
      <c r="BQ4191" s="1">
        <v>5</v>
      </c>
      <c r="BR4191" s="1">
        <v>5</v>
      </c>
      <c r="BS4191" s="1">
        <v>5</v>
      </c>
      <c r="BT4191" s="1">
        <v>5</v>
      </c>
      <c r="BU4191" s="1" t="str">
        <f>"8:00 AM"</f>
        <v>8:00 AM</v>
      </c>
      <c r="BV4191" s="1" t="str">
        <f>"4:30 PM"</f>
        <v>4:30 PM</v>
      </c>
      <c r="BW4191" s="1" t="s">
        <v>135</v>
      </c>
      <c r="BX4191" s="1">
        <v>0</v>
      </c>
      <c r="BY4191" s="1">
        <v>24</v>
      </c>
      <c r="BZ4191" s="1" t="s">
        <v>112</v>
      </c>
      <c r="CA4191" s="1">
        <v>0</v>
      </c>
      <c r="CB4191" s="1" t="s">
        <v>17052</v>
      </c>
      <c r="CC4191" s="1" t="s">
        <v>3822</v>
      </c>
      <c r="CD4191" s="1" t="s">
        <v>167</v>
      </c>
      <c r="CE4191" s="1" t="s">
        <v>339</v>
      </c>
      <c r="CF4191" s="1" t="s">
        <v>117</v>
      </c>
      <c r="CG4191" s="1">
        <v>96950</v>
      </c>
      <c r="CH4191" s="3">
        <v>9.0299999999999994</v>
      </c>
      <c r="CI4191" s="3">
        <v>9.0299999999999994</v>
      </c>
      <c r="CJ4191" s="3">
        <v>13.55</v>
      </c>
      <c r="CK4191" s="3">
        <v>13.55</v>
      </c>
      <c r="CL4191" s="1" t="s">
        <v>137</v>
      </c>
      <c r="CM4191" s="1" t="s">
        <v>168</v>
      </c>
      <c r="CN4191" s="1" t="s">
        <v>139</v>
      </c>
      <c r="CP4191" s="1" t="s">
        <v>112</v>
      </c>
      <c r="CQ4191" s="1" t="s">
        <v>111</v>
      </c>
      <c r="CR4191" s="1" t="s">
        <v>112</v>
      </c>
      <c r="CS4191" s="1" t="s">
        <v>111</v>
      </c>
      <c r="CT4191" s="1" t="s">
        <v>138</v>
      </c>
      <c r="CU4191" s="1" t="s">
        <v>111</v>
      </c>
      <c r="CV4191" s="1" t="s">
        <v>138</v>
      </c>
      <c r="CW4191" s="1" t="s">
        <v>3830</v>
      </c>
      <c r="CX4191" s="1">
        <v>16702331530</v>
      </c>
      <c r="CY4191" s="1" t="s">
        <v>3826</v>
      </c>
      <c r="CZ4191" s="1" t="s">
        <v>3831</v>
      </c>
      <c r="DA4191" s="1" t="s">
        <v>111</v>
      </c>
      <c r="DB4191" s="1" t="s">
        <v>112</v>
      </c>
      <c r="DC4191" s="1" t="s">
        <v>3823</v>
      </c>
      <c r="DD4191" s="1" t="s">
        <v>3824</v>
      </c>
      <c r="DE4191" s="1" t="s">
        <v>168</v>
      </c>
    </row>
    <row r="4192" spans="1:111" ht="15.6" customHeight="1" x14ac:dyDescent="0.25">
      <c r="A4192" s="1" t="s">
        <v>17080</v>
      </c>
      <c r="B4192" s="1" t="s">
        <v>142</v>
      </c>
      <c r="C4192" s="2">
        <v>44321.253096296299</v>
      </c>
      <c r="D4192" s="2">
        <v>44369</v>
      </c>
      <c r="E4192" s="1" t="s">
        <v>180</v>
      </c>
      <c r="G4192" s="1" t="s">
        <v>112</v>
      </c>
      <c r="H4192" s="1" t="s">
        <v>112</v>
      </c>
      <c r="I4192" s="1" t="s">
        <v>112</v>
      </c>
      <c r="J4192" s="1" t="s">
        <v>1168</v>
      </c>
      <c r="L4192" s="1" t="s">
        <v>1169</v>
      </c>
      <c r="M4192" s="1" t="s">
        <v>1170</v>
      </c>
      <c r="N4192" s="1" t="s">
        <v>116</v>
      </c>
      <c r="O4192" s="1" t="s">
        <v>117</v>
      </c>
      <c r="P4192" s="9">
        <v>96950</v>
      </c>
      <c r="Q4192" s="1" t="s">
        <v>118</v>
      </c>
      <c r="R4192" s="1" t="s">
        <v>116</v>
      </c>
      <c r="S4192" s="1">
        <v>16705887746</v>
      </c>
      <c r="T4192" s="1">
        <v>0</v>
      </c>
      <c r="U4192" s="1">
        <v>236220</v>
      </c>
      <c r="V4192" s="1" t="s">
        <v>119</v>
      </c>
      <c r="X4192" s="1" t="s">
        <v>1171</v>
      </c>
      <c r="Y4192" s="1" t="s">
        <v>1172</v>
      </c>
      <c r="AA4192" s="1" t="s">
        <v>1173</v>
      </c>
      <c r="AB4192" s="1" t="s">
        <v>1169</v>
      </c>
      <c r="AC4192" s="1" t="s">
        <v>1170</v>
      </c>
      <c r="AD4192" s="1" t="s">
        <v>116</v>
      </c>
      <c r="AE4192" s="1" t="s">
        <v>117</v>
      </c>
      <c r="AF4192" s="9">
        <v>96950</v>
      </c>
      <c r="AG4192" s="1" t="s">
        <v>118</v>
      </c>
      <c r="AH4192" s="1" t="s">
        <v>116</v>
      </c>
      <c r="AI4192" s="1">
        <v>16717773710</v>
      </c>
      <c r="AJ4192" s="1">
        <v>0</v>
      </c>
      <c r="AK4192" s="1" t="s">
        <v>1174</v>
      </c>
      <c r="BC4192" s="1" t="str">
        <f>"47-2031.00"</f>
        <v>47-2031.00</v>
      </c>
      <c r="BD4192" s="1" t="s">
        <v>10475</v>
      </c>
      <c r="BE4192" s="1" t="s">
        <v>10476</v>
      </c>
      <c r="BF4192" s="1" t="s">
        <v>10477</v>
      </c>
      <c r="BG4192" s="1">
        <v>20</v>
      </c>
      <c r="BI4192" s="2">
        <v>44440</v>
      </c>
      <c r="BJ4192" s="2">
        <v>44804</v>
      </c>
      <c r="BM4192" s="1">
        <v>40</v>
      </c>
      <c r="BN4192" s="1">
        <v>0</v>
      </c>
      <c r="BO4192" s="1">
        <v>8</v>
      </c>
      <c r="BP4192" s="1">
        <v>8</v>
      </c>
      <c r="BQ4192" s="1">
        <v>8</v>
      </c>
      <c r="BR4192" s="1">
        <v>8</v>
      </c>
      <c r="BS4192" s="1">
        <v>8</v>
      </c>
      <c r="BT4192" s="1">
        <v>0</v>
      </c>
      <c r="BU4192" s="1" t="str">
        <f>"8:00 AM"</f>
        <v>8:00 AM</v>
      </c>
      <c r="BV4192" s="1" t="str">
        <f>"5:00 PM"</f>
        <v>5:00 PM</v>
      </c>
      <c r="BW4192" s="1" t="s">
        <v>135</v>
      </c>
      <c r="BX4192" s="1">
        <v>0</v>
      </c>
      <c r="BY4192" s="1">
        <v>12</v>
      </c>
      <c r="BZ4192" s="1" t="s">
        <v>112</v>
      </c>
      <c r="CA4192" s="1">
        <v>0</v>
      </c>
      <c r="CB4192" s="4" t="s">
        <v>10478</v>
      </c>
      <c r="CC4192" s="1" t="s">
        <v>1169</v>
      </c>
      <c r="CD4192" s="1" t="s">
        <v>1170</v>
      </c>
      <c r="CE4192" s="1" t="s">
        <v>116</v>
      </c>
      <c r="CF4192" s="1" t="s">
        <v>117</v>
      </c>
      <c r="CG4192" s="1">
        <v>96950</v>
      </c>
      <c r="CH4192" s="3">
        <v>13.78</v>
      </c>
      <c r="CJ4192" s="3">
        <v>20.67</v>
      </c>
      <c r="CL4192" s="1" t="s">
        <v>137</v>
      </c>
      <c r="CM4192" s="1" t="s">
        <v>138</v>
      </c>
      <c r="CN4192" s="1" t="s">
        <v>139</v>
      </c>
      <c r="CP4192" s="1" t="s">
        <v>112</v>
      </c>
      <c r="CQ4192" s="1" t="s">
        <v>111</v>
      </c>
      <c r="CR4192" s="1" t="s">
        <v>111</v>
      </c>
      <c r="CS4192" s="1" t="s">
        <v>111</v>
      </c>
      <c r="CT4192" s="1" t="s">
        <v>138</v>
      </c>
      <c r="CU4192" s="1" t="s">
        <v>111</v>
      </c>
      <c r="CV4192" s="1" t="s">
        <v>138</v>
      </c>
      <c r="CW4192" s="1" t="s">
        <v>1179</v>
      </c>
      <c r="CX4192" s="1">
        <v>16705887746</v>
      </c>
      <c r="CY4192" s="1" t="s">
        <v>1174</v>
      </c>
      <c r="CZ4192" s="1" t="s">
        <v>380</v>
      </c>
      <c r="DA4192" s="1" t="s">
        <v>111</v>
      </c>
      <c r="DB4192" s="1" t="s">
        <v>112</v>
      </c>
    </row>
    <row r="4193" spans="1:111" ht="15.6" customHeight="1" x14ac:dyDescent="0.25">
      <c r="A4193" s="1" t="s">
        <v>17104</v>
      </c>
      <c r="B4193" s="1" t="s">
        <v>142</v>
      </c>
      <c r="C4193" s="2">
        <v>44351.100718402777</v>
      </c>
      <c r="D4193" s="2">
        <v>44396</v>
      </c>
      <c r="E4193" s="1" t="s">
        <v>180</v>
      </c>
      <c r="G4193" s="1" t="s">
        <v>112</v>
      </c>
      <c r="H4193" s="1" t="s">
        <v>112</v>
      </c>
      <c r="I4193" s="1" t="s">
        <v>112</v>
      </c>
      <c r="J4193" s="1" t="s">
        <v>5191</v>
      </c>
      <c r="L4193" s="1" t="s">
        <v>5192</v>
      </c>
      <c r="N4193" s="1" t="s">
        <v>116</v>
      </c>
      <c r="O4193" s="1" t="s">
        <v>117</v>
      </c>
      <c r="P4193" s="9">
        <v>96950</v>
      </c>
      <c r="Q4193" s="1" t="s">
        <v>118</v>
      </c>
      <c r="S4193" s="1">
        <v>16702330020</v>
      </c>
      <c r="U4193" s="1">
        <v>2362</v>
      </c>
      <c r="V4193" s="1" t="s">
        <v>119</v>
      </c>
      <c r="X4193" s="1" t="s">
        <v>5193</v>
      </c>
      <c r="Y4193" s="1" t="s">
        <v>5194</v>
      </c>
      <c r="AA4193" s="1" t="s">
        <v>973</v>
      </c>
      <c r="AB4193" s="1" t="s">
        <v>5192</v>
      </c>
      <c r="AD4193" s="1" t="s">
        <v>116</v>
      </c>
      <c r="AE4193" s="1" t="s">
        <v>117</v>
      </c>
      <c r="AF4193" s="9">
        <v>96950</v>
      </c>
      <c r="AG4193" s="1" t="s">
        <v>118</v>
      </c>
      <c r="AI4193" s="1">
        <v>16702330020</v>
      </c>
      <c r="AK4193" s="1" t="s">
        <v>4998</v>
      </c>
      <c r="BC4193" s="1" t="str">
        <f>"51-7041.00"</f>
        <v>51-7041.00</v>
      </c>
      <c r="BD4193" s="1" t="s">
        <v>17105</v>
      </c>
      <c r="BE4193" s="1" t="s">
        <v>17106</v>
      </c>
      <c r="BF4193" s="1" t="s">
        <v>17105</v>
      </c>
      <c r="BG4193" s="1">
        <v>25</v>
      </c>
      <c r="BI4193" s="2">
        <v>44470</v>
      </c>
      <c r="BJ4193" s="2">
        <v>44834</v>
      </c>
      <c r="BM4193" s="1">
        <v>40</v>
      </c>
      <c r="BN4193" s="1">
        <v>0</v>
      </c>
      <c r="BO4193" s="1">
        <v>8</v>
      </c>
      <c r="BP4193" s="1">
        <v>8</v>
      </c>
      <c r="BQ4193" s="1">
        <v>8</v>
      </c>
      <c r="BR4193" s="1">
        <v>8</v>
      </c>
      <c r="BS4193" s="1">
        <v>8</v>
      </c>
      <c r="BT4193" s="1">
        <v>0</v>
      </c>
      <c r="BU4193" s="1" t="str">
        <f>"9:00 AM"</f>
        <v>9:00 AM</v>
      </c>
      <c r="BV4193" s="1" t="str">
        <f>"6:00 PM"</f>
        <v>6:00 PM</v>
      </c>
      <c r="BW4193" s="1" t="s">
        <v>135</v>
      </c>
      <c r="BX4193" s="1">
        <v>0</v>
      </c>
      <c r="BY4193" s="1">
        <v>12</v>
      </c>
      <c r="BZ4193" s="1" t="s">
        <v>112</v>
      </c>
      <c r="CB4193" s="1" t="s">
        <v>9027</v>
      </c>
      <c r="CC4193" s="1" t="s">
        <v>397</v>
      </c>
      <c r="CD4193" s="1" t="s">
        <v>116</v>
      </c>
      <c r="CE4193" s="1" t="s">
        <v>1009</v>
      </c>
      <c r="CF4193" s="1" t="s">
        <v>117</v>
      </c>
      <c r="CG4193" s="1">
        <v>96950</v>
      </c>
      <c r="CH4193" s="3">
        <v>10.67</v>
      </c>
      <c r="CI4193" s="3">
        <v>10.67</v>
      </c>
      <c r="CJ4193" s="3">
        <v>16</v>
      </c>
      <c r="CK4193" s="3">
        <v>16</v>
      </c>
      <c r="CL4193" s="1" t="s">
        <v>137</v>
      </c>
      <c r="CM4193" s="1" t="s">
        <v>138</v>
      </c>
      <c r="CN4193" s="1" t="s">
        <v>139</v>
      </c>
      <c r="CP4193" s="1" t="s">
        <v>112</v>
      </c>
      <c r="CQ4193" s="1" t="s">
        <v>111</v>
      </c>
      <c r="CR4193" s="1" t="s">
        <v>112</v>
      </c>
      <c r="CS4193" s="1" t="s">
        <v>111</v>
      </c>
      <c r="CT4193" s="1" t="s">
        <v>138</v>
      </c>
      <c r="CU4193" s="1" t="s">
        <v>111</v>
      </c>
      <c r="CV4193" s="1" t="s">
        <v>138</v>
      </c>
      <c r="CW4193" s="1" t="s">
        <v>138</v>
      </c>
      <c r="CX4193" s="1">
        <v>16702330020</v>
      </c>
      <c r="CY4193" s="1" t="s">
        <v>4998</v>
      </c>
      <c r="CZ4193" s="1" t="s">
        <v>138</v>
      </c>
      <c r="DA4193" s="1" t="s">
        <v>111</v>
      </c>
      <c r="DB4193" s="1" t="s">
        <v>112</v>
      </c>
    </row>
    <row r="4194" spans="1:111" ht="15.6" customHeight="1" x14ac:dyDescent="0.25">
      <c r="A4194" s="1" t="s">
        <v>17110</v>
      </c>
      <c r="B4194" s="1" t="s">
        <v>142</v>
      </c>
      <c r="C4194" s="2">
        <v>44358.807384837964</v>
      </c>
      <c r="D4194" s="2">
        <v>44368</v>
      </c>
      <c r="E4194" s="1" t="s">
        <v>110</v>
      </c>
      <c r="F4194" s="2">
        <v>44468.833333333336</v>
      </c>
      <c r="G4194" s="1" t="s">
        <v>112</v>
      </c>
      <c r="H4194" s="1" t="s">
        <v>112</v>
      </c>
      <c r="I4194" s="1" t="s">
        <v>112</v>
      </c>
      <c r="J4194" s="1" t="s">
        <v>366</v>
      </c>
      <c r="K4194" s="1" t="s">
        <v>367</v>
      </c>
      <c r="L4194" s="1" t="s">
        <v>368</v>
      </c>
      <c r="M4194" s="1" t="s">
        <v>1185</v>
      </c>
      <c r="N4194" s="1" t="s">
        <v>116</v>
      </c>
      <c r="O4194" s="1" t="s">
        <v>117</v>
      </c>
      <c r="P4194" s="9">
        <v>96950</v>
      </c>
      <c r="Q4194" s="1" t="s">
        <v>118</v>
      </c>
      <c r="R4194" s="1" t="s">
        <v>138</v>
      </c>
      <c r="S4194" s="1">
        <v>16702346278</v>
      </c>
      <c r="U4194" s="1">
        <v>561410</v>
      </c>
      <c r="V4194" s="1" t="s">
        <v>119</v>
      </c>
      <c r="X4194" s="1" t="s">
        <v>370</v>
      </c>
      <c r="Y4194" s="1" t="s">
        <v>371</v>
      </c>
      <c r="Z4194" s="1" t="s">
        <v>372</v>
      </c>
      <c r="AA4194" s="1" t="s">
        <v>373</v>
      </c>
      <c r="AB4194" s="1" t="s">
        <v>368</v>
      </c>
      <c r="AC4194" s="1" t="s">
        <v>1185</v>
      </c>
      <c r="AD4194" s="1" t="s">
        <v>116</v>
      </c>
      <c r="AE4194" s="1" t="s">
        <v>117</v>
      </c>
      <c r="AF4194" s="9">
        <v>96950</v>
      </c>
      <c r="AG4194" s="1" t="s">
        <v>118</v>
      </c>
      <c r="AH4194" s="1" t="s">
        <v>138</v>
      </c>
      <c r="AI4194" s="1">
        <v>16702346278</v>
      </c>
      <c r="AK4194" s="1" t="s">
        <v>1186</v>
      </c>
      <c r="BC4194" s="1" t="str">
        <f>"43-9061.00"</f>
        <v>43-9061.00</v>
      </c>
      <c r="BD4194" s="1" t="s">
        <v>375</v>
      </c>
      <c r="BE4194" s="1" t="s">
        <v>17111</v>
      </c>
      <c r="BF4194" s="1" t="s">
        <v>17112</v>
      </c>
      <c r="BG4194" s="1">
        <v>2</v>
      </c>
      <c r="BI4194" s="2">
        <v>44470</v>
      </c>
      <c r="BJ4194" s="2">
        <v>44834</v>
      </c>
      <c r="BM4194" s="1">
        <v>35</v>
      </c>
      <c r="BN4194" s="1">
        <v>0</v>
      </c>
      <c r="BO4194" s="1">
        <v>7</v>
      </c>
      <c r="BP4194" s="1">
        <v>7</v>
      </c>
      <c r="BQ4194" s="1">
        <v>7</v>
      </c>
      <c r="BR4194" s="1">
        <v>7</v>
      </c>
      <c r="BS4194" s="1">
        <v>7</v>
      </c>
      <c r="BT4194" s="1">
        <v>0</v>
      </c>
      <c r="BU4194" s="1" t="str">
        <f>"9:00 AM"</f>
        <v>9:00 AM</v>
      </c>
      <c r="BV4194" s="1" t="str">
        <f>"5:00 PM"</f>
        <v>5:00 PM</v>
      </c>
      <c r="BW4194" s="1" t="s">
        <v>135</v>
      </c>
      <c r="BX4194" s="1">
        <v>0</v>
      </c>
      <c r="BY4194" s="1">
        <v>12</v>
      </c>
      <c r="BZ4194" s="1" t="s">
        <v>112</v>
      </c>
      <c r="CB4194" s="4" t="s">
        <v>17113</v>
      </c>
      <c r="CC4194" s="1" t="s">
        <v>368</v>
      </c>
      <c r="CD4194" s="1" t="s">
        <v>1191</v>
      </c>
      <c r="CE4194" s="1" t="s">
        <v>116</v>
      </c>
      <c r="CF4194" s="1" t="s">
        <v>117</v>
      </c>
      <c r="CG4194" s="1">
        <v>96950</v>
      </c>
      <c r="CH4194" s="3">
        <v>11.05</v>
      </c>
      <c r="CI4194" s="3">
        <v>11.05</v>
      </c>
      <c r="CJ4194" s="3">
        <v>16.579999999999998</v>
      </c>
      <c r="CK4194" s="3">
        <v>16.579999999999998</v>
      </c>
      <c r="CL4194" s="1" t="s">
        <v>137</v>
      </c>
      <c r="CM4194" s="1" t="s">
        <v>138</v>
      </c>
      <c r="CN4194" s="1" t="s">
        <v>139</v>
      </c>
      <c r="CP4194" s="1" t="s">
        <v>112</v>
      </c>
      <c r="CQ4194" s="1" t="s">
        <v>111</v>
      </c>
      <c r="CR4194" s="1" t="s">
        <v>112</v>
      </c>
      <c r="CS4194" s="1" t="s">
        <v>111</v>
      </c>
      <c r="CT4194" s="1" t="s">
        <v>138</v>
      </c>
      <c r="CU4194" s="1" t="s">
        <v>111</v>
      </c>
      <c r="CV4194" s="1" t="s">
        <v>138</v>
      </c>
      <c r="CW4194" s="1" t="s">
        <v>138</v>
      </c>
      <c r="CX4194" s="1">
        <v>16702346278</v>
      </c>
      <c r="CY4194" s="1" t="s">
        <v>374</v>
      </c>
      <c r="CZ4194" s="1" t="s">
        <v>380</v>
      </c>
      <c r="DA4194" s="1" t="s">
        <v>111</v>
      </c>
      <c r="DB4194" s="1" t="s">
        <v>112</v>
      </c>
    </row>
    <row r="4195" spans="1:111" ht="15.6" customHeight="1" x14ac:dyDescent="0.25">
      <c r="A4195" s="1" t="s">
        <v>17116</v>
      </c>
      <c r="B4195" s="1" t="s">
        <v>142</v>
      </c>
      <c r="C4195" s="2">
        <v>44321.247862037038</v>
      </c>
      <c r="D4195" s="2">
        <v>44369</v>
      </c>
      <c r="E4195" s="1" t="s">
        <v>180</v>
      </c>
      <c r="G4195" s="1" t="s">
        <v>112</v>
      </c>
      <c r="H4195" s="1" t="s">
        <v>112</v>
      </c>
      <c r="I4195" s="1" t="s">
        <v>112</v>
      </c>
      <c r="J4195" s="1" t="s">
        <v>1168</v>
      </c>
      <c r="L4195" s="1" t="s">
        <v>1169</v>
      </c>
      <c r="M4195" s="1" t="s">
        <v>1170</v>
      </c>
      <c r="N4195" s="1" t="s">
        <v>116</v>
      </c>
      <c r="O4195" s="1" t="s">
        <v>117</v>
      </c>
      <c r="P4195" s="9">
        <v>96950</v>
      </c>
      <c r="Q4195" s="1" t="s">
        <v>118</v>
      </c>
      <c r="R4195" s="1" t="s">
        <v>116</v>
      </c>
      <c r="S4195" s="1">
        <v>16705887746</v>
      </c>
      <c r="T4195" s="1">
        <v>0</v>
      </c>
      <c r="U4195" s="1">
        <v>236220</v>
      </c>
      <c r="V4195" s="1" t="s">
        <v>119</v>
      </c>
      <c r="X4195" s="1" t="s">
        <v>1171</v>
      </c>
      <c r="Y4195" s="1" t="s">
        <v>1172</v>
      </c>
      <c r="AA4195" s="1" t="s">
        <v>1173</v>
      </c>
      <c r="AB4195" s="1" t="s">
        <v>1169</v>
      </c>
      <c r="AC4195" s="1" t="s">
        <v>1170</v>
      </c>
      <c r="AD4195" s="1" t="s">
        <v>116</v>
      </c>
      <c r="AE4195" s="1" t="s">
        <v>117</v>
      </c>
      <c r="AF4195" s="9">
        <v>96950</v>
      </c>
      <c r="AG4195" s="1" t="s">
        <v>118</v>
      </c>
      <c r="AH4195" s="1" t="s">
        <v>116</v>
      </c>
      <c r="AI4195" s="1">
        <v>16717773710</v>
      </c>
      <c r="AJ4195" s="1">
        <v>0</v>
      </c>
      <c r="AK4195" s="1" t="s">
        <v>1174</v>
      </c>
      <c r="BC4195" s="1" t="str">
        <f>"47-3012.00"</f>
        <v>47-3012.00</v>
      </c>
      <c r="BD4195" s="1" t="s">
        <v>5442</v>
      </c>
      <c r="BE4195" s="1" t="s">
        <v>5443</v>
      </c>
      <c r="BF4195" s="1" t="s">
        <v>5444</v>
      </c>
      <c r="BG4195" s="1">
        <v>15</v>
      </c>
      <c r="BI4195" s="2">
        <v>44439</v>
      </c>
      <c r="BJ4195" s="2">
        <v>44803</v>
      </c>
      <c r="BM4195" s="1">
        <v>40</v>
      </c>
      <c r="BN4195" s="1">
        <v>0</v>
      </c>
      <c r="BO4195" s="1">
        <v>8</v>
      </c>
      <c r="BP4195" s="1">
        <v>8</v>
      </c>
      <c r="BQ4195" s="1">
        <v>8</v>
      </c>
      <c r="BR4195" s="1">
        <v>8</v>
      </c>
      <c r="BS4195" s="1">
        <v>8</v>
      </c>
      <c r="BT4195" s="1">
        <v>0</v>
      </c>
      <c r="BU4195" s="1" t="str">
        <f>"8:00 AM"</f>
        <v>8:00 AM</v>
      </c>
      <c r="BV4195" s="1" t="str">
        <f>"5:00 PM"</f>
        <v>5:00 PM</v>
      </c>
      <c r="BW4195" s="1" t="s">
        <v>135</v>
      </c>
      <c r="BX4195" s="1">
        <v>0</v>
      </c>
      <c r="BY4195" s="1">
        <v>12</v>
      </c>
      <c r="BZ4195" s="1" t="s">
        <v>112</v>
      </c>
      <c r="CA4195" s="1">
        <v>0</v>
      </c>
      <c r="CB4195" s="4" t="s">
        <v>5445</v>
      </c>
      <c r="CC4195" s="1" t="s">
        <v>1169</v>
      </c>
      <c r="CD4195" s="1" t="s">
        <v>1170</v>
      </c>
      <c r="CE4195" s="1" t="s">
        <v>116</v>
      </c>
      <c r="CF4195" s="1" t="s">
        <v>117</v>
      </c>
      <c r="CG4195" s="1">
        <v>96950</v>
      </c>
      <c r="CH4195" s="3">
        <v>10.61</v>
      </c>
      <c r="CJ4195" s="3">
        <v>15.92</v>
      </c>
      <c r="CL4195" s="1" t="s">
        <v>137</v>
      </c>
      <c r="CM4195" s="1" t="s">
        <v>138</v>
      </c>
      <c r="CN4195" s="1" t="s">
        <v>139</v>
      </c>
      <c r="CP4195" s="1" t="s">
        <v>112</v>
      </c>
      <c r="CQ4195" s="1" t="s">
        <v>111</v>
      </c>
      <c r="CR4195" s="1" t="s">
        <v>111</v>
      </c>
      <c r="CS4195" s="1" t="s">
        <v>111</v>
      </c>
      <c r="CT4195" s="1" t="s">
        <v>138</v>
      </c>
      <c r="CU4195" s="1" t="s">
        <v>111</v>
      </c>
      <c r="CV4195" s="1" t="s">
        <v>138</v>
      </c>
      <c r="CW4195" s="1" t="s">
        <v>5446</v>
      </c>
      <c r="CX4195" s="1">
        <v>16705887746</v>
      </c>
      <c r="CY4195" s="1" t="s">
        <v>1174</v>
      </c>
      <c r="CZ4195" s="1" t="s">
        <v>380</v>
      </c>
      <c r="DA4195" s="1" t="s">
        <v>111</v>
      </c>
      <c r="DB4195" s="1" t="s">
        <v>112</v>
      </c>
    </row>
    <row r="4196" spans="1:111" ht="15.6" customHeight="1" x14ac:dyDescent="0.25">
      <c r="A4196" s="1" t="s">
        <v>17127</v>
      </c>
      <c r="B4196" s="1" t="s">
        <v>142</v>
      </c>
      <c r="C4196" s="2">
        <v>44342.866720370374</v>
      </c>
      <c r="D4196" s="2">
        <v>44371</v>
      </c>
      <c r="E4196" s="1" t="s">
        <v>180</v>
      </c>
      <c r="G4196" s="1" t="s">
        <v>112</v>
      </c>
      <c r="H4196" s="1" t="s">
        <v>112</v>
      </c>
      <c r="I4196" s="1" t="s">
        <v>112</v>
      </c>
      <c r="J4196" s="1" t="s">
        <v>1021</v>
      </c>
      <c r="K4196" s="1" t="s">
        <v>1022</v>
      </c>
      <c r="L4196" s="1" t="s">
        <v>1023</v>
      </c>
      <c r="M4196" s="1" t="s">
        <v>1024</v>
      </c>
      <c r="N4196" s="1" t="s">
        <v>116</v>
      </c>
      <c r="O4196" s="1" t="s">
        <v>117</v>
      </c>
      <c r="P4196" s="9">
        <v>96950</v>
      </c>
      <c r="Q4196" s="1" t="s">
        <v>118</v>
      </c>
      <c r="S4196" s="1">
        <v>16702341595</v>
      </c>
      <c r="U4196" s="1">
        <v>56172</v>
      </c>
      <c r="V4196" s="1" t="s">
        <v>119</v>
      </c>
      <c r="X4196" s="1" t="s">
        <v>1265</v>
      </c>
      <c r="Y4196" s="1" t="s">
        <v>1266</v>
      </c>
      <c r="Z4196" s="1" t="s">
        <v>4046</v>
      </c>
      <c r="AA4196" s="1" t="s">
        <v>1028</v>
      </c>
      <c r="AB4196" s="1" t="s">
        <v>1023</v>
      </c>
      <c r="AC4196" s="1" t="s">
        <v>1024</v>
      </c>
      <c r="AD4196" s="1" t="s">
        <v>116</v>
      </c>
      <c r="AE4196" s="1" t="s">
        <v>117</v>
      </c>
      <c r="AF4196" s="9">
        <v>96950</v>
      </c>
      <c r="AG4196" s="1" t="s">
        <v>118</v>
      </c>
      <c r="AI4196" s="1">
        <v>16702341595</v>
      </c>
      <c r="AK4196" s="1" t="s">
        <v>1030</v>
      </c>
      <c r="BC4196" s="1" t="str">
        <f>"37-2011.00"</f>
        <v>37-2011.00</v>
      </c>
      <c r="BD4196" s="1" t="s">
        <v>676</v>
      </c>
      <c r="BE4196" s="1" t="s">
        <v>4047</v>
      </c>
      <c r="BF4196" s="1" t="s">
        <v>4048</v>
      </c>
      <c r="BG4196" s="1">
        <v>2</v>
      </c>
      <c r="BI4196" s="2">
        <v>44423</v>
      </c>
      <c r="BJ4196" s="2">
        <v>44787</v>
      </c>
      <c r="BM4196" s="1">
        <v>35</v>
      </c>
      <c r="BN4196" s="1">
        <v>0</v>
      </c>
      <c r="BO4196" s="1">
        <v>7</v>
      </c>
      <c r="BP4196" s="1">
        <v>7</v>
      </c>
      <c r="BQ4196" s="1">
        <v>7</v>
      </c>
      <c r="BR4196" s="1">
        <v>7</v>
      </c>
      <c r="BS4196" s="1">
        <v>7</v>
      </c>
      <c r="BT4196" s="1">
        <v>0</v>
      </c>
      <c r="BU4196" s="1" t="str">
        <f>"9:00 AM"</f>
        <v>9:00 AM</v>
      </c>
      <c r="BV4196" s="1" t="str">
        <f>"5:00 PM"</f>
        <v>5:00 PM</v>
      </c>
      <c r="BW4196" s="1" t="s">
        <v>135</v>
      </c>
      <c r="BX4196" s="1">
        <v>0</v>
      </c>
      <c r="BY4196" s="1">
        <v>6</v>
      </c>
      <c r="BZ4196" s="1" t="s">
        <v>112</v>
      </c>
      <c r="CB4196" s="4" t="s">
        <v>4049</v>
      </c>
      <c r="CC4196" s="1" t="s">
        <v>1023</v>
      </c>
      <c r="CD4196" s="1" t="s">
        <v>1024</v>
      </c>
      <c r="CE4196" s="1" t="s">
        <v>116</v>
      </c>
      <c r="CF4196" s="1" t="s">
        <v>117</v>
      </c>
      <c r="CG4196" s="1">
        <v>96950</v>
      </c>
      <c r="CH4196" s="3">
        <v>8.0500000000000007</v>
      </c>
      <c r="CI4196" s="3">
        <v>8.0500000000000007</v>
      </c>
      <c r="CJ4196" s="3">
        <v>12.07</v>
      </c>
      <c r="CK4196" s="3">
        <v>12.07</v>
      </c>
      <c r="CL4196" s="1" t="s">
        <v>137</v>
      </c>
      <c r="CM4196" s="1" t="s">
        <v>138</v>
      </c>
      <c r="CN4196" s="1" t="s">
        <v>139</v>
      </c>
      <c r="CP4196" s="1" t="s">
        <v>112</v>
      </c>
      <c r="CQ4196" s="1" t="s">
        <v>111</v>
      </c>
      <c r="CR4196" s="1" t="s">
        <v>112</v>
      </c>
      <c r="CS4196" s="1" t="s">
        <v>111</v>
      </c>
      <c r="CT4196" s="1" t="s">
        <v>138</v>
      </c>
      <c r="CU4196" s="1" t="s">
        <v>111</v>
      </c>
      <c r="CV4196" s="1" t="s">
        <v>111</v>
      </c>
      <c r="CW4196" s="1" t="s">
        <v>1034</v>
      </c>
      <c r="CX4196" s="1">
        <v>16702341595</v>
      </c>
      <c r="CY4196" s="1" t="s">
        <v>1030</v>
      </c>
      <c r="CZ4196" s="1" t="s">
        <v>138</v>
      </c>
      <c r="DA4196" s="1" t="s">
        <v>111</v>
      </c>
      <c r="DB4196" s="1" t="s">
        <v>112</v>
      </c>
    </row>
    <row r="4197" spans="1:111" ht="15.6" customHeight="1" x14ac:dyDescent="0.25">
      <c r="A4197" s="1" t="s">
        <v>17219</v>
      </c>
      <c r="B4197" s="1" t="s">
        <v>142</v>
      </c>
      <c r="C4197" s="2">
        <v>44361.377558217595</v>
      </c>
      <c r="D4197" s="2">
        <v>44388</v>
      </c>
      <c r="E4197" s="1" t="s">
        <v>180</v>
      </c>
      <c r="G4197" s="1" t="s">
        <v>112</v>
      </c>
      <c r="H4197" s="1" t="s">
        <v>112</v>
      </c>
      <c r="I4197" s="1" t="s">
        <v>112</v>
      </c>
      <c r="J4197" s="1" t="s">
        <v>7317</v>
      </c>
      <c r="K4197" s="1" t="s">
        <v>7318</v>
      </c>
      <c r="L4197" s="1" t="s">
        <v>17220</v>
      </c>
      <c r="M4197" s="1" t="s">
        <v>7320</v>
      </c>
      <c r="N4197" s="1" t="s">
        <v>116</v>
      </c>
      <c r="O4197" s="1" t="s">
        <v>117</v>
      </c>
      <c r="P4197" s="9">
        <v>96950</v>
      </c>
      <c r="Q4197" s="1" t="s">
        <v>118</v>
      </c>
      <c r="S4197" s="1">
        <v>16702352366</v>
      </c>
      <c r="U4197" s="1">
        <v>445110</v>
      </c>
      <c r="V4197" s="1" t="s">
        <v>119</v>
      </c>
      <c r="X4197" s="1" t="s">
        <v>804</v>
      </c>
      <c r="Y4197" s="1" t="s">
        <v>7321</v>
      </c>
      <c r="Z4197" s="1" t="s">
        <v>721</v>
      </c>
      <c r="AA4197" s="1" t="s">
        <v>973</v>
      </c>
      <c r="AB4197" s="1" t="s">
        <v>17221</v>
      </c>
      <c r="AC4197" s="1" t="s">
        <v>7320</v>
      </c>
      <c r="AD4197" s="1" t="s">
        <v>116</v>
      </c>
      <c r="AE4197" s="1" t="s">
        <v>117</v>
      </c>
      <c r="AF4197" s="9">
        <v>96950</v>
      </c>
      <c r="AG4197" s="1" t="s">
        <v>118</v>
      </c>
      <c r="AI4197" s="1">
        <v>16702352366</v>
      </c>
      <c r="AK4197" s="1" t="s">
        <v>7322</v>
      </c>
      <c r="BC4197" s="1" t="str">
        <f>"43-5081.00"</f>
        <v>43-5081.00</v>
      </c>
      <c r="BD4197" s="1" t="s">
        <v>2923</v>
      </c>
      <c r="BE4197" s="1" t="s">
        <v>17222</v>
      </c>
      <c r="BF4197" s="1" t="s">
        <v>4406</v>
      </c>
      <c r="BG4197" s="1">
        <v>2</v>
      </c>
      <c r="BI4197" s="2">
        <v>44470</v>
      </c>
      <c r="BJ4197" s="2">
        <v>44834</v>
      </c>
      <c r="BM4197" s="1">
        <v>40</v>
      </c>
      <c r="BN4197" s="1">
        <v>8</v>
      </c>
      <c r="BO4197" s="1">
        <v>0</v>
      </c>
      <c r="BP4197" s="1">
        <v>8</v>
      </c>
      <c r="BQ4197" s="1">
        <v>0</v>
      </c>
      <c r="BR4197" s="1">
        <v>8</v>
      </c>
      <c r="BS4197" s="1">
        <v>8</v>
      </c>
      <c r="BT4197" s="1">
        <v>8</v>
      </c>
      <c r="BU4197" s="1" t="str">
        <f>"8:00 AM"</f>
        <v>8:00 AM</v>
      </c>
      <c r="BV4197" s="1" t="str">
        <f>"5:00 PM"</f>
        <v>5:00 PM</v>
      </c>
      <c r="BW4197" s="1" t="s">
        <v>135</v>
      </c>
      <c r="BX4197" s="1">
        <v>0</v>
      </c>
      <c r="BY4197" s="1">
        <v>6</v>
      </c>
      <c r="BZ4197" s="1" t="s">
        <v>112</v>
      </c>
      <c r="CB4197" s="1" t="s">
        <v>17223</v>
      </c>
      <c r="CC4197" s="1" t="s">
        <v>17224</v>
      </c>
      <c r="CD4197" s="1" t="s">
        <v>7327</v>
      </c>
      <c r="CE4197" s="1" t="s">
        <v>167</v>
      </c>
      <c r="CF4197" s="1" t="s">
        <v>117</v>
      </c>
      <c r="CG4197" s="1">
        <v>96950</v>
      </c>
      <c r="CH4197" s="3">
        <v>7.58</v>
      </c>
      <c r="CI4197" s="3">
        <v>7.58</v>
      </c>
      <c r="CJ4197" s="3">
        <v>11.37</v>
      </c>
      <c r="CK4197" s="3">
        <v>11.37</v>
      </c>
      <c r="CL4197" s="1" t="s">
        <v>137</v>
      </c>
      <c r="CM4197" s="1" t="s">
        <v>362</v>
      </c>
      <c r="CN4197" s="1" t="s">
        <v>139</v>
      </c>
      <c r="CP4197" s="1" t="s">
        <v>112</v>
      </c>
      <c r="CQ4197" s="1" t="s">
        <v>111</v>
      </c>
      <c r="CR4197" s="1" t="s">
        <v>112</v>
      </c>
      <c r="CS4197" s="1" t="s">
        <v>111</v>
      </c>
      <c r="CT4197" s="1" t="s">
        <v>138</v>
      </c>
      <c r="CU4197" s="1" t="s">
        <v>111</v>
      </c>
      <c r="CV4197" s="1" t="s">
        <v>138</v>
      </c>
      <c r="CW4197" s="1" t="s">
        <v>362</v>
      </c>
      <c r="CX4197" s="1">
        <v>16702352366</v>
      </c>
      <c r="CY4197" s="1" t="s">
        <v>7328</v>
      </c>
      <c r="CZ4197" s="1" t="s">
        <v>138</v>
      </c>
      <c r="DA4197" s="1" t="s">
        <v>111</v>
      </c>
      <c r="DB4197" s="1" t="s">
        <v>112</v>
      </c>
    </row>
    <row r="4198" spans="1:111" ht="15.6" customHeight="1" x14ac:dyDescent="0.25">
      <c r="A4198" s="1" t="s">
        <v>17260</v>
      </c>
      <c r="B4198" s="1" t="s">
        <v>142</v>
      </c>
      <c r="C4198" s="2">
        <v>44350.192683912035</v>
      </c>
      <c r="D4198" s="2">
        <v>44400</v>
      </c>
      <c r="E4198" s="1" t="s">
        <v>180</v>
      </c>
      <c r="G4198" s="1" t="s">
        <v>112</v>
      </c>
      <c r="H4198" s="1" t="s">
        <v>112</v>
      </c>
      <c r="I4198" s="1" t="s">
        <v>112</v>
      </c>
      <c r="J4198" s="1" t="s">
        <v>5191</v>
      </c>
      <c r="L4198" s="1" t="s">
        <v>5192</v>
      </c>
      <c r="N4198" s="1" t="s">
        <v>116</v>
      </c>
      <c r="O4198" s="1" t="s">
        <v>117</v>
      </c>
      <c r="P4198" s="9">
        <v>96950</v>
      </c>
      <c r="Q4198" s="1" t="s">
        <v>118</v>
      </c>
      <c r="S4198" s="1">
        <v>16702330020</v>
      </c>
      <c r="U4198" s="1">
        <v>2362</v>
      </c>
      <c r="V4198" s="1" t="s">
        <v>119</v>
      </c>
      <c r="X4198" s="1" t="s">
        <v>5193</v>
      </c>
      <c r="Y4198" s="1" t="s">
        <v>5194</v>
      </c>
      <c r="AA4198" s="1" t="s">
        <v>973</v>
      </c>
      <c r="AB4198" s="1" t="s">
        <v>5192</v>
      </c>
      <c r="AD4198" s="1" t="s">
        <v>116</v>
      </c>
      <c r="AE4198" s="1" t="s">
        <v>117</v>
      </c>
      <c r="AF4198" s="9">
        <v>96950</v>
      </c>
      <c r="AG4198" s="1" t="s">
        <v>118</v>
      </c>
      <c r="AI4198" s="1">
        <v>16702330020</v>
      </c>
      <c r="AK4198" s="1" t="s">
        <v>4998</v>
      </c>
      <c r="BC4198" s="1" t="str">
        <f>"49-9041.00"</f>
        <v>49-9041.00</v>
      </c>
      <c r="BD4198" s="1" t="s">
        <v>14097</v>
      </c>
      <c r="BE4198" s="1" t="s">
        <v>17261</v>
      </c>
      <c r="BF4198" s="1" t="s">
        <v>14097</v>
      </c>
      <c r="BG4198" s="1">
        <v>25</v>
      </c>
      <c r="BI4198" s="2">
        <v>44470</v>
      </c>
      <c r="BJ4198" s="2">
        <v>44834</v>
      </c>
      <c r="BM4198" s="1">
        <v>40</v>
      </c>
      <c r="BN4198" s="1">
        <v>0</v>
      </c>
      <c r="BO4198" s="1">
        <v>8</v>
      </c>
      <c r="BP4198" s="1">
        <v>8</v>
      </c>
      <c r="BQ4198" s="1">
        <v>8</v>
      </c>
      <c r="BR4198" s="1">
        <v>8</v>
      </c>
      <c r="BS4198" s="1">
        <v>8</v>
      </c>
      <c r="BT4198" s="1">
        <v>0</v>
      </c>
      <c r="BU4198" s="1" t="str">
        <f>"9:00 AM"</f>
        <v>9:00 AM</v>
      </c>
      <c r="BV4198" s="1" t="str">
        <f>"6:00 PM"</f>
        <v>6:00 PM</v>
      </c>
      <c r="BW4198" s="1" t="s">
        <v>135</v>
      </c>
      <c r="BX4198" s="1">
        <v>0</v>
      </c>
      <c r="BY4198" s="1">
        <v>24</v>
      </c>
      <c r="BZ4198" s="1" t="s">
        <v>112</v>
      </c>
      <c r="CB4198" s="1" t="s">
        <v>5197</v>
      </c>
      <c r="CC4198" s="1" t="s">
        <v>397</v>
      </c>
      <c r="CD4198" s="1" t="s">
        <v>116</v>
      </c>
      <c r="CE4198" s="1" t="s">
        <v>1009</v>
      </c>
      <c r="CF4198" s="1" t="s">
        <v>117</v>
      </c>
      <c r="CG4198" s="1">
        <v>96950</v>
      </c>
      <c r="CH4198" s="3">
        <v>8.9</v>
      </c>
      <c r="CI4198" s="3">
        <v>8.9</v>
      </c>
      <c r="CJ4198" s="3">
        <v>13.35</v>
      </c>
      <c r="CK4198" s="3">
        <v>13.35</v>
      </c>
      <c r="CL4198" s="1" t="s">
        <v>137</v>
      </c>
      <c r="CM4198" s="1" t="s">
        <v>138</v>
      </c>
      <c r="CN4198" s="1" t="s">
        <v>139</v>
      </c>
      <c r="CP4198" s="1" t="s">
        <v>112</v>
      </c>
      <c r="CQ4198" s="1" t="s">
        <v>111</v>
      </c>
      <c r="CR4198" s="1" t="s">
        <v>112</v>
      </c>
      <c r="CS4198" s="1" t="s">
        <v>111</v>
      </c>
      <c r="CT4198" s="1" t="s">
        <v>138</v>
      </c>
      <c r="CU4198" s="1" t="s">
        <v>111</v>
      </c>
      <c r="CV4198" s="1" t="s">
        <v>138</v>
      </c>
      <c r="CW4198" s="1" t="s">
        <v>138</v>
      </c>
      <c r="CX4198" s="1">
        <v>16702330020</v>
      </c>
      <c r="CY4198" s="1" t="s">
        <v>4998</v>
      </c>
      <c r="CZ4198" s="1" t="s">
        <v>138</v>
      </c>
      <c r="DA4198" s="1" t="s">
        <v>111</v>
      </c>
      <c r="DB4198" s="1" t="s">
        <v>112</v>
      </c>
    </row>
    <row r="4199" spans="1:111" ht="15.6" customHeight="1" x14ac:dyDescent="0.25">
      <c r="A4199" s="1" t="s">
        <v>17272</v>
      </c>
      <c r="B4199" s="1" t="s">
        <v>142</v>
      </c>
      <c r="C4199" s="2">
        <v>44412.187680208335</v>
      </c>
      <c r="D4199" s="2">
        <v>44447</v>
      </c>
      <c r="E4199" s="1" t="s">
        <v>110</v>
      </c>
      <c r="F4199" s="2">
        <v>44468.833333333336</v>
      </c>
      <c r="G4199" s="1" t="s">
        <v>112</v>
      </c>
      <c r="H4199" s="1" t="s">
        <v>112</v>
      </c>
      <c r="I4199" s="1" t="s">
        <v>112</v>
      </c>
      <c r="J4199" s="1" t="s">
        <v>633</v>
      </c>
      <c r="L4199" s="1" t="s">
        <v>634</v>
      </c>
      <c r="N4199" s="1" t="s">
        <v>167</v>
      </c>
      <c r="O4199" s="1" t="s">
        <v>117</v>
      </c>
      <c r="P4199" s="9">
        <v>96950</v>
      </c>
      <c r="Q4199" s="1" t="s">
        <v>118</v>
      </c>
      <c r="S4199" s="1">
        <v>16702358722</v>
      </c>
      <c r="U4199" s="1">
        <v>561720</v>
      </c>
      <c r="V4199" s="1" t="s">
        <v>2479</v>
      </c>
      <c r="W4199" s="1" t="s">
        <v>111</v>
      </c>
      <c r="X4199" s="1" t="s">
        <v>636</v>
      </c>
      <c r="Y4199" s="1" t="s">
        <v>637</v>
      </c>
      <c r="Z4199" s="1" t="s">
        <v>2769</v>
      </c>
      <c r="AA4199" s="1" t="s">
        <v>639</v>
      </c>
      <c r="AB4199" s="1" t="s">
        <v>17273</v>
      </c>
      <c r="AD4199" s="1" t="s">
        <v>167</v>
      </c>
      <c r="AE4199" s="1" t="s">
        <v>117</v>
      </c>
      <c r="AF4199" s="9">
        <v>96950</v>
      </c>
      <c r="AG4199" s="1" t="s">
        <v>118</v>
      </c>
      <c r="AI4199" s="1">
        <v>16709890917</v>
      </c>
      <c r="AK4199" s="1" t="s">
        <v>641</v>
      </c>
      <c r="BC4199" s="1" t="str">
        <f>"31-9091.00"</f>
        <v>31-9091.00</v>
      </c>
      <c r="BD4199" s="1" t="s">
        <v>1686</v>
      </c>
      <c r="BE4199" s="1" t="s">
        <v>17274</v>
      </c>
      <c r="BF4199" s="1" t="s">
        <v>1688</v>
      </c>
      <c r="BG4199" s="1">
        <v>1</v>
      </c>
      <c r="BI4199" s="2">
        <v>44470</v>
      </c>
      <c r="BJ4199" s="2">
        <v>44834</v>
      </c>
      <c r="BM4199" s="1">
        <v>35</v>
      </c>
      <c r="BN4199" s="1">
        <v>0</v>
      </c>
      <c r="BO4199" s="1">
        <v>7</v>
      </c>
      <c r="BP4199" s="1">
        <v>7</v>
      </c>
      <c r="BQ4199" s="1">
        <v>7</v>
      </c>
      <c r="BR4199" s="1">
        <v>7</v>
      </c>
      <c r="BS4199" s="1">
        <v>7</v>
      </c>
      <c r="BT4199" s="1">
        <v>0</v>
      </c>
      <c r="BU4199" s="1" t="str">
        <f>"8:00 AM"</f>
        <v>8:00 AM</v>
      </c>
      <c r="BV4199" s="1" t="str">
        <f>"4:00 PM"</f>
        <v>4:00 PM</v>
      </c>
      <c r="BW4199" s="1" t="s">
        <v>392</v>
      </c>
      <c r="BX4199" s="1">
        <v>0</v>
      </c>
      <c r="BY4199" s="1">
        <v>6</v>
      </c>
      <c r="BZ4199" s="1" t="s">
        <v>112</v>
      </c>
      <c r="CB4199" s="1" t="s">
        <v>17275</v>
      </c>
      <c r="CC4199" s="1" t="s">
        <v>633</v>
      </c>
      <c r="CD4199" s="1" t="s">
        <v>634</v>
      </c>
      <c r="CE4199" s="1" t="s">
        <v>167</v>
      </c>
      <c r="CF4199" s="1" t="s">
        <v>117</v>
      </c>
      <c r="CG4199" s="1">
        <v>96950</v>
      </c>
      <c r="CH4199" s="3">
        <v>11.66</v>
      </c>
      <c r="CI4199" s="3">
        <v>11.66</v>
      </c>
      <c r="CJ4199" s="3">
        <v>17.489999999999998</v>
      </c>
      <c r="CK4199" s="3">
        <v>17.489999999999998</v>
      </c>
      <c r="CL4199" s="1" t="s">
        <v>137</v>
      </c>
      <c r="CN4199" s="1" t="s">
        <v>139</v>
      </c>
      <c r="CP4199" s="1" t="s">
        <v>111</v>
      </c>
      <c r="CQ4199" s="1" t="s">
        <v>111</v>
      </c>
      <c r="CR4199" s="1" t="s">
        <v>111</v>
      </c>
      <c r="CS4199" s="1" t="s">
        <v>111</v>
      </c>
      <c r="CT4199" s="1" t="s">
        <v>111</v>
      </c>
      <c r="CU4199" s="1" t="s">
        <v>111</v>
      </c>
      <c r="CV4199" s="1" t="s">
        <v>111</v>
      </c>
      <c r="CW4199" s="1" t="s">
        <v>5701</v>
      </c>
      <c r="CX4199" s="1">
        <v>16709890917</v>
      </c>
      <c r="CY4199" s="1" t="s">
        <v>641</v>
      </c>
      <c r="CZ4199" s="1" t="s">
        <v>17276</v>
      </c>
      <c r="DA4199" s="1" t="s">
        <v>111</v>
      </c>
      <c r="DB4199" s="1" t="s">
        <v>111</v>
      </c>
    </row>
    <row r="4200" spans="1:111" ht="15.6" customHeight="1" x14ac:dyDescent="0.25">
      <c r="A4200" s="1" t="s">
        <v>17277</v>
      </c>
      <c r="B4200" s="1" t="s">
        <v>142</v>
      </c>
      <c r="C4200" s="2">
        <v>44386.029337384258</v>
      </c>
      <c r="D4200" s="2">
        <v>44407</v>
      </c>
      <c r="E4200" s="1" t="s">
        <v>110</v>
      </c>
      <c r="F4200" s="2">
        <v>44468.833333333336</v>
      </c>
      <c r="G4200" s="1" t="s">
        <v>111</v>
      </c>
      <c r="H4200" s="1" t="s">
        <v>112</v>
      </c>
      <c r="I4200" s="1" t="s">
        <v>112</v>
      </c>
      <c r="J4200" s="1" t="s">
        <v>17278</v>
      </c>
      <c r="L4200" s="1" t="s">
        <v>10842</v>
      </c>
      <c r="M4200" s="1" t="s">
        <v>17279</v>
      </c>
      <c r="N4200" s="1" t="s">
        <v>116</v>
      </c>
      <c r="O4200" s="1" t="s">
        <v>117</v>
      </c>
      <c r="P4200" s="9">
        <v>96950</v>
      </c>
      <c r="Q4200" s="1" t="s">
        <v>118</v>
      </c>
      <c r="R4200" s="1" t="s">
        <v>138</v>
      </c>
      <c r="S4200" s="1">
        <v>16702355736</v>
      </c>
      <c r="U4200" s="1">
        <v>236220</v>
      </c>
      <c r="V4200" s="1" t="s">
        <v>119</v>
      </c>
      <c r="X4200" s="1" t="s">
        <v>370</v>
      </c>
      <c r="Y4200" s="1" t="s">
        <v>371</v>
      </c>
      <c r="Z4200" s="1" t="s">
        <v>372</v>
      </c>
      <c r="AA4200" s="1" t="s">
        <v>1184</v>
      </c>
      <c r="AB4200" s="1" t="s">
        <v>368</v>
      </c>
      <c r="AC4200" s="1" t="s">
        <v>1185</v>
      </c>
      <c r="AD4200" s="1" t="s">
        <v>116</v>
      </c>
      <c r="AE4200" s="1" t="s">
        <v>117</v>
      </c>
      <c r="AF4200" s="9">
        <v>96950</v>
      </c>
      <c r="AG4200" s="1" t="s">
        <v>118</v>
      </c>
      <c r="AH4200" s="1" t="s">
        <v>138</v>
      </c>
      <c r="AI4200" s="1">
        <v>16702346278</v>
      </c>
      <c r="AK4200" s="1" t="s">
        <v>1186</v>
      </c>
      <c r="BC4200" s="1" t="str">
        <f>"43-3031.00"</f>
        <v>43-3031.00</v>
      </c>
      <c r="BD4200" s="1" t="s">
        <v>389</v>
      </c>
      <c r="BE4200" s="1" t="s">
        <v>17280</v>
      </c>
      <c r="BF4200" s="1" t="s">
        <v>15234</v>
      </c>
      <c r="BG4200" s="1">
        <v>1</v>
      </c>
      <c r="BI4200" s="2">
        <v>44470</v>
      </c>
      <c r="BJ4200" s="2">
        <v>44834</v>
      </c>
      <c r="BM4200" s="1">
        <v>35</v>
      </c>
      <c r="BN4200" s="1">
        <v>0</v>
      </c>
      <c r="BO4200" s="1">
        <v>7</v>
      </c>
      <c r="BP4200" s="1">
        <v>7</v>
      </c>
      <c r="BQ4200" s="1">
        <v>7</v>
      </c>
      <c r="BR4200" s="1">
        <v>7</v>
      </c>
      <c r="BS4200" s="1">
        <v>7</v>
      </c>
      <c r="BT4200" s="1">
        <v>0</v>
      </c>
      <c r="BU4200" s="1" t="str">
        <f>"9:00 AM"</f>
        <v>9:00 AM</v>
      </c>
      <c r="BV4200" s="1" t="str">
        <f>"5:00 PM"</f>
        <v>5:00 PM</v>
      </c>
      <c r="BW4200" s="1" t="s">
        <v>135</v>
      </c>
      <c r="BX4200" s="1">
        <v>0</v>
      </c>
      <c r="BY4200" s="1">
        <v>24</v>
      </c>
      <c r="BZ4200" s="1" t="s">
        <v>112</v>
      </c>
      <c r="CB4200" s="1" t="s">
        <v>17281</v>
      </c>
      <c r="CC4200" s="1" t="s">
        <v>10842</v>
      </c>
      <c r="CD4200" s="1" t="s">
        <v>2982</v>
      </c>
      <c r="CE4200" s="1" t="s">
        <v>116</v>
      </c>
      <c r="CF4200" s="1" t="s">
        <v>117</v>
      </c>
      <c r="CG4200" s="1">
        <v>96950</v>
      </c>
      <c r="CH4200" s="3">
        <v>9.49</v>
      </c>
      <c r="CI4200" s="3">
        <v>9.49</v>
      </c>
      <c r="CJ4200" s="3">
        <v>14.24</v>
      </c>
      <c r="CK4200" s="3">
        <v>14.24</v>
      </c>
      <c r="CL4200" s="1" t="s">
        <v>137</v>
      </c>
      <c r="CM4200" s="1" t="s">
        <v>138</v>
      </c>
      <c r="CN4200" s="1" t="s">
        <v>139</v>
      </c>
      <c r="CP4200" s="1" t="s">
        <v>112</v>
      </c>
      <c r="CQ4200" s="1" t="s">
        <v>111</v>
      </c>
      <c r="CR4200" s="1" t="s">
        <v>112</v>
      </c>
      <c r="CS4200" s="1" t="s">
        <v>111</v>
      </c>
      <c r="CT4200" s="1" t="s">
        <v>138</v>
      </c>
      <c r="CU4200" s="1" t="s">
        <v>111</v>
      </c>
      <c r="CV4200" s="1" t="s">
        <v>138</v>
      </c>
      <c r="CW4200" s="1" t="s">
        <v>138</v>
      </c>
      <c r="CX4200" s="1">
        <v>16702355736</v>
      </c>
      <c r="CY4200" s="1" t="s">
        <v>17282</v>
      </c>
      <c r="CZ4200" s="1" t="s">
        <v>380</v>
      </c>
      <c r="DA4200" s="1" t="s">
        <v>111</v>
      </c>
      <c r="DB4200" s="1" t="s">
        <v>112</v>
      </c>
    </row>
    <row r="4201" spans="1:111" ht="15.6" customHeight="1" x14ac:dyDescent="0.25">
      <c r="A4201" s="1" t="s">
        <v>17295</v>
      </c>
      <c r="B4201" s="1" t="s">
        <v>142</v>
      </c>
      <c r="C4201" s="2">
        <v>44349.077696759261</v>
      </c>
      <c r="D4201" s="2">
        <v>44393</v>
      </c>
      <c r="E4201" s="1" t="s">
        <v>110</v>
      </c>
      <c r="F4201" s="2">
        <v>44468.833333333336</v>
      </c>
      <c r="G4201" s="1" t="s">
        <v>111</v>
      </c>
      <c r="H4201" s="1" t="s">
        <v>112</v>
      </c>
      <c r="I4201" s="1" t="s">
        <v>112</v>
      </c>
      <c r="J4201" s="1" t="s">
        <v>4051</v>
      </c>
      <c r="K4201" s="1" t="s">
        <v>4051</v>
      </c>
      <c r="L4201" s="1" t="s">
        <v>17296</v>
      </c>
      <c r="N4201" s="1" t="s">
        <v>167</v>
      </c>
      <c r="O4201" s="1" t="s">
        <v>117</v>
      </c>
      <c r="P4201" s="9">
        <v>96950</v>
      </c>
      <c r="Q4201" s="1" t="s">
        <v>118</v>
      </c>
      <c r="R4201" s="1" t="s">
        <v>242</v>
      </c>
      <c r="S4201" s="1">
        <v>16702333112</v>
      </c>
      <c r="T4201" s="1">
        <v>0</v>
      </c>
      <c r="U4201" s="1">
        <v>452319</v>
      </c>
      <c r="V4201" s="1" t="s">
        <v>119</v>
      </c>
      <c r="X4201" s="1" t="s">
        <v>739</v>
      </c>
      <c r="Y4201" s="1" t="s">
        <v>740</v>
      </c>
      <c r="Z4201" s="1" t="s">
        <v>4053</v>
      </c>
      <c r="AA4201" s="1" t="s">
        <v>171</v>
      </c>
      <c r="AB4201" s="1" t="s">
        <v>13798</v>
      </c>
      <c r="AD4201" s="1" t="s">
        <v>879</v>
      </c>
      <c r="AE4201" s="1" t="s">
        <v>117</v>
      </c>
      <c r="AF4201" s="9">
        <v>96950</v>
      </c>
      <c r="AG4201" s="1" t="s">
        <v>118</v>
      </c>
      <c r="AH4201" s="1" t="s">
        <v>242</v>
      </c>
      <c r="AI4201" s="1">
        <v>16702333112</v>
      </c>
      <c r="AJ4201" s="1">
        <v>0</v>
      </c>
      <c r="AK4201" s="1" t="s">
        <v>742</v>
      </c>
      <c r="BC4201" s="1" t="str">
        <f>"49-9071.00"</f>
        <v>49-9071.00</v>
      </c>
      <c r="BD4201" s="1" t="s">
        <v>214</v>
      </c>
      <c r="BE4201" s="1" t="s">
        <v>17297</v>
      </c>
      <c r="BF4201" s="1" t="s">
        <v>12309</v>
      </c>
      <c r="BG4201" s="1">
        <v>2</v>
      </c>
      <c r="BI4201" s="2">
        <v>44470</v>
      </c>
      <c r="BJ4201" s="2">
        <v>44834</v>
      </c>
      <c r="BM4201" s="1">
        <v>35</v>
      </c>
      <c r="BN4201" s="1">
        <v>0</v>
      </c>
      <c r="BO4201" s="1">
        <v>7</v>
      </c>
      <c r="BP4201" s="1">
        <v>7</v>
      </c>
      <c r="BQ4201" s="1">
        <v>7</v>
      </c>
      <c r="BR4201" s="1">
        <v>7</v>
      </c>
      <c r="BS4201" s="1">
        <v>7</v>
      </c>
      <c r="BT4201" s="1">
        <v>0</v>
      </c>
      <c r="BU4201" s="1" t="str">
        <f>"8:00 AM"</f>
        <v>8:00 AM</v>
      </c>
      <c r="BV4201" s="1" t="str">
        <f>"5:00 PM"</f>
        <v>5:00 PM</v>
      </c>
      <c r="BW4201" s="1" t="s">
        <v>135</v>
      </c>
      <c r="BX4201" s="1">
        <v>0</v>
      </c>
      <c r="BY4201" s="1">
        <v>24</v>
      </c>
      <c r="BZ4201" s="1" t="s">
        <v>112</v>
      </c>
      <c r="CB4201" s="1" t="s">
        <v>17298</v>
      </c>
      <c r="CC4201" s="1" t="s">
        <v>17299</v>
      </c>
      <c r="CE4201" s="1" t="s">
        <v>167</v>
      </c>
      <c r="CF4201" s="1" t="s">
        <v>117</v>
      </c>
      <c r="CG4201" s="1">
        <v>96950</v>
      </c>
      <c r="CH4201" s="3">
        <v>8.7100000000000009</v>
      </c>
      <c r="CI4201" s="3">
        <v>8.7100000000000009</v>
      </c>
      <c r="CJ4201" s="3">
        <v>13.06</v>
      </c>
      <c r="CK4201" s="3">
        <v>13.06</v>
      </c>
      <c r="CL4201" s="1" t="s">
        <v>137</v>
      </c>
      <c r="CM4201" s="1" t="s">
        <v>17300</v>
      </c>
      <c r="CN4201" s="1" t="s">
        <v>139</v>
      </c>
      <c r="CP4201" s="1" t="s">
        <v>112</v>
      </c>
      <c r="CQ4201" s="1" t="s">
        <v>111</v>
      </c>
      <c r="CR4201" s="1" t="s">
        <v>111</v>
      </c>
      <c r="CS4201" s="1" t="s">
        <v>111</v>
      </c>
      <c r="CT4201" s="1" t="s">
        <v>138</v>
      </c>
      <c r="CU4201" s="1" t="s">
        <v>111</v>
      </c>
      <c r="CV4201" s="1" t="s">
        <v>138</v>
      </c>
      <c r="CW4201" s="1" t="s">
        <v>8783</v>
      </c>
      <c r="CX4201" s="1">
        <v>16702333112</v>
      </c>
      <c r="CY4201" s="1" t="s">
        <v>742</v>
      </c>
      <c r="CZ4201" s="1" t="s">
        <v>331</v>
      </c>
      <c r="DA4201" s="1" t="s">
        <v>111</v>
      </c>
      <c r="DB4201" s="1" t="s">
        <v>112</v>
      </c>
    </row>
    <row r="4202" spans="1:111" ht="15.6" customHeight="1" x14ac:dyDescent="0.25">
      <c r="A4202" s="1" t="s">
        <v>17375</v>
      </c>
      <c r="B4202" s="1" t="s">
        <v>142</v>
      </c>
      <c r="C4202" s="2">
        <v>44036.021749884261</v>
      </c>
      <c r="D4202" s="2">
        <v>44111</v>
      </c>
      <c r="E4202" s="1" t="s">
        <v>110</v>
      </c>
      <c r="F4202" s="2">
        <v>44103.833333333336</v>
      </c>
      <c r="G4202" s="1" t="s">
        <v>112</v>
      </c>
      <c r="H4202" s="1" t="s">
        <v>112</v>
      </c>
      <c r="I4202" s="1" t="s">
        <v>112</v>
      </c>
      <c r="J4202" s="1" t="s">
        <v>11183</v>
      </c>
      <c r="K4202" s="1" t="s">
        <v>11177</v>
      </c>
      <c r="L4202" s="1" t="s">
        <v>17376</v>
      </c>
      <c r="M4202" s="1" t="s">
        <v>11178</v>
      </c>
      <c r="N4202" s="1" t="s">
        <v>116</v>
      </c>
      <c r="O4202" s="1" t="s">
        <v>117</v>
      </c>
      <c r="P4202" s="9">
        <v>96950</v>
      </c>
      <c r="Q4202" s="1" t="s">
        <v>118</v>
      </c>
      <c r="R4202" s="1" t="s">
        <v>138</v>
      </c>
      <c r="S4202" s="1">
        <v>16704830338</v>
      </c>
      <c r="T4202" s="1">
        <v>0</v>
      </c>
      <c r="U4202" s="1">
        <v>56152</v>
      </c>
      <c r="V4202" s="1" t="s">
        <v>119</v>
      </c>
      <c r="X4202" s="1" t="s">
        <v>1010</v>
      </c>
      <c r="Y4202" s="1" t="s">
        <v>17377</v>
      </c>
      <c r="AA4202" s="1" t="s">
        <v>245</v>
      </c>
      <c r="AB4202" s="1" t="s">
        <v>17378</v>
      </c>
      <c r="AC4202" s="1" t="s">
        <v>11178</v>
      </c>
      <c r="AD4202" s="1" t="s">
        <v>116</v>
      </c>
      <c r="AE4202" s="1" t="s">
        <v>117</v>
      </c>
      <c r="AF4202" s="9">
        <v>96950</v>
      </c>
      <c r="AG4202" s="1" t="s">
        <v>118</v>
      </c>
      <c r="AH4202" s="1" t="s">
        <v>138</v>
      </c>
      <c r="AI4202" s="1">
        <v>16704830338</v>
      </c>
      <c r="AJ4202" s="1">
        <v>0</v>
      </c>
      <c r="AK4202" s="1" t="s">
        <v>11184</v>
      </c>
      <c r="BC4202" s="1" t="str">
        <f>"39-7011.00"</f>
        <v>39-7011.00</v>
      </c>
      <c r="BD4202" s="1" t="s">
        <v>1435</v>
      </c>
      <c r="BE4202" s="1" t="s">
        <v>17379</v>
      </c>
      <c r="BF4202" s="1" t="s">
        <v>9918</v>
      </c>
      <c r="BG4202" s="1">
        <v>4</v>
      </c>
      <c r="BI4202" s="2">
        <v>44105</v>
      </c>
      <c r="BJ4202" s="2">
        <v>44469</v>
      </c>
      <c r="BM4202" s="1">
        <v>40</v>
      </c>
      <c r="BN4202" s="1">
        <v>0</v>
      </c>
      <c r="BO4202" s="1">
        <v>8</v>
      </c>
      <c r="BP4202" s="1">
        <v>8</v>
      </c>
      <c r="BQ4202" s="1">
        <v>8</v>
      </c>
      <c r="BR4202" s="1">
        <v>8</v>
      </c>
      <c r="BS4202" s="1">
        <v>8</v>
      </c>
      <c r="BT4202" s="1">
        <v>0</v>
      </c>
      <c r="BU4202" s="1" t="str">
        <f>"8:00 AM"</f>
        <v>8:00 AM</v>
      </c>
      <c r="BV4202" s="1" t="str">
        <f>"5:00 PM"</f>
        <v>5:00 PM</v>
      </c>
      <c r="BW4202" s="1" t="s">
        <v>392</v>
      </c>
      <c r="BX4202" s="1">
        <v>0</v>
      </c>
      <c r="BY4202" s="1">
        <v>24</v>
      </c>
      <c r="BZ4202" s="1" t="s">
        <v>112</v>
      </c>
      <c r="CA4202" s="1">
        <v>0</v>
      </c>
      <c r="CB4202" s="1" t="s">
        <v>17380</v>
      </c>
      <c r="CC4202" s="1" t="s">
        <v>17376</v>
      </c>
      <c r="CD4202" s="1" t="s">
        <v>11178</v>
      </c>
      <c r="CE4202" s="1" t="s">
        <v>116</v>
      </c>
      <c r="CF4202" s="1" t="s">
        <v>117</v>
      </c>
      <c r="CG4202" s="1">
        <v>96950</v>
      </c>
      <c r="CH4202" s="3">
        <v>9.48</v>
      </c>
      <c r="CI4202" s="3">
        <v>9.48</v>
      </c>
      <c r="CJ4202" s="3">
        <v>14.22</v>
      </c>
      <c r="CK4202" s="3">
        <v>14.22</v>
      </c>
      <c r="CL4202" s="1" t="s">
        <v>137</v>
      </c>
      <c r="CM4202" s="1" t="s">
        <v>138</v>
      </c>
      <c r="CN4202" s="1" t="s">
        <v>139</v>
      </c>
      <c r="CP4202" s="1" t="s">
        <v>112</v>
      </c>
      <c r="CQ4202" s="1" t="s">
        <v>111</v>
      </c>
      <c r="CR4202" s="1" t="s">
        <v>112</v>
      </c>
      <c r="CS4202" s="1" t="s">
        <v>111</v>
      </c>
      <c r="CT4202" s="1" t="s">
        <v>138</v>
      </c>
      <c r="CU4202" s="1" t="s">
        <v>111</v>
      </c>
      <c r="CV4202" s="1" t="s">
        <v>138</v>
      </c>
      <c r="CW4202" s="1" t="s">
        <v>138</v>
      </c>
      <c r="CX4202" s="1">
        <v>16704830338</v>
      </c>
      <c r="CY4202" s="1" t="s">
        <v>11184</v>
      </c>
      <c r="CZ4202" s="1" t="s">
        <v>138</v>
      </c>
      <c r="DA4202" s="1" t="s">
        <v>111</v>
      </c>
      <c r="DB4202" s="1" t="s">
        <v>112</v>
      </c>
      <c r="DC4202" s="1" t="s">
        <v>1010</v>
      </c>
      <c r="DD4202" s="1" t="s">
        <v>11179</v>
      </c>
      <c r="DE4202" s="1" t="s">
        <v>138</v>
      </c>
      <c r="DF4202" s="1" t="s">
        <v>11176</v>
      </c>
      <c r="DG4202" s="1" t="s">
        <v>11184</v>
      </c>
    </row>
    <row r="4203" spans="1:111" ht="15.6" customHeight="1" x14ac:dyDescent="0.25">
      <c r="A4203" s="1" t="s">
        <v>17396</v>
      </c>
      <c r="B4203" s="1" t="s">
        <v>142</v>
      </c>
      <c r="C4203" s="2">
        <v>44043.003532986113</v>
      </c>
      <c r="D4203" s="2">
        <v>44111</v>
      </c>
      <c r="E4203" s="1" t="s">
        <v>110</v>
      </c>
      <c r="F4203" s="2">
        <v>44103.833333333336</v>
      </c>
      <c r="G4203" s="1" t="s">
        <v>111</v>
      </c>
      <c r="H4203" s="1" t="s">
        <v>112</v>
      </c>
      <c r="I4203" s="1" t="s">
        <v>112</v>
      </c>
      <c r="J4203" s="1" t="s">
        <v>2984</v>
      </c>
      <c r="K4203" s="1" t="s">
        <v>2985</v>
      </c>
      <c r="L4203" s="1" t="s">
        <v>13445</v>
      </c>
      <c r="M4203" s="1" t="s">
        <v>13446</v>
      </c>
      <c r="N4203" s="1" t="s">
        <v>167</v>
      </c>
      <c r="O4203" s="1" t="s">
        <v>117</v>
      </c>
      <c r="P4203" s="9">
        <v>96950</v>
      </c>
      <c r="Q4203" s="1" t="s">
        <v>118</v>
      </c>
      <c r="R4203" s="1" t="s">
        <v>138</v>
      </c>
      <c r="S4203" s="1">
        <v>16702368888</v>
      </c>
      <c r="T4203" s="1">
        <v>8821</v>
      </c>
      <c r="U4203" s="1">
        <v>71391</v>
      </c>
      <c r="V4203" s="1" t="s">
        <v>119</v>
      </c>
      <c r="X4203" s="1" t="s">
        <v>2988</v>
      </c>
      <c r="Y4203" s="1" t="s">
        <v>2989</v>
      </c>
      <c r="Z4203" s="1" t="s">
        <v>112</v>
      </c>
      <c r="AA4203" s="1" t="s">
        <v>2990</v>
      </c>
      <c r="AB4203" s="1" t="s">
        <v>2986</v>
      </c>
      <c r="AC4203" s="1" t="s">
        <v>7616</v>
      </c>
      <c r="AD4203" s="1" t="s">
        <v>167</v>
      </c>
      <c r="AE4203" s="1" t="s">
        <v>117</v>
      </c>
      <c r="AF4203" s="9">
        <v>96950</v>
      </c>
      <c r="AG4203" s="1" t="s">
        <v>118</v>
      </c>
      <c r="AH4203" s="1" t="s">
        <v>138</v>
      </c>
      <c r="AI4203" s="1">
        <v>16702368888</v>
      </c>
      <c r="AJ4203" s="1">
        <v>8821</v>
      </c>
      <c r="AK4203" s="1" t="s">
        <v>2991</v>
      </c>
      <c r="BC4203" s="1" t="str">
        <f>"49-3042.00"</f>
        <v>49-3042.00</v>
      </c>
      <c r="BD4203" s="1" t="s">
        <v>1089</v>
      </c>
      <c r="BE4203" s="1" t="s">
        <v>17397</v>
      </c>
      <c r="BF4203" s="1" t="s">
        <v>17398</v>
      </c>
      <c r="BG4203" s="1">
        <v>1</v>
      </c>
      <c r="BI4203" s="2">
        <v>44105</v>
      </c>
      <c r="BJ4203" s="2">
        <v>45199</v>
      </c>
      <c r="BM4203" s="1">
        <v>35</v>
      </c>
      <c r="BN4203" s="1">
        <v>5</v>
      </c>
      <c r="BO4203" s="1">
        <v>5</v>
      </c>
      <c r="BP4203" s="1">
        <v>5</v>
      </c>
      <c r="BQ4203" s="1">
        <v>5</v>
      </c>
      <c r="BR4203" s="1">
        <v>5</v>
      </c>
      <c r="BS4203" s="1">
        <v>5</v>
      </c>
      <c r="BT4203" s="1">
        <v>5</v>
      </c>
      <c r="BU4203" s="1" t="str">
        <f>"5:30 AM"</f>
        <v>5:30 AM</v>
      </c>
      <c r="BV4203" s="1" t="str">
        <f>"10:30 AM"</f>
        <v>10:30 AM</v>
      </c>
      <c r="BW4203" s="1" t="s">
        <v>135</v>
      </c>
      <c r="BX4203" s="1">
        <v>24</v>
      </c>
      <c r="BY4203" s="1">
        <v>24</v>
      </c>
      <c r="BZ4203" s="1" t="s">
        <v>112</v>
      </c>
      <c r="CA4203" s="1">
        <v>0</v>
      </c>
      <c r="CB4203" s="1" t="s">
        <v>17399</v>
      </c>
      <c r="CC4203" s="1" t="s">
        <v>13450</v>
      </c>
      <c r="CD4203" s="1" t="s">
        <v>13451</v>
      </c>
      <c r="CE4203" s="1" t="s">
        <v>738</v>
      </c>
      <c r="CF4203" s="1" t="s">
        <v>117</v>
      </c>
      <c r="CG4203" s="1">
        <v>96950</v>
      </c>
      <c r="CH4203" s="3">
        <v>18.77</v>
      </c>
      <c r="CI4203" s="3">
        <v>18.77</v>
      </c>
      <c r="CJ4203" s="3">
        <v>28.16</v>
      </c>
      <c r="CK4203" s="3">
        <v>28.16</v>
      </c>
      <c r="CL4203" s="1" t="s">
        <v>137</v>
      </c>
      <c r="CM4203" s="1" t="s">
        <v>138</v>
      </c>
      <c r="CN4203" s="1" t="s">
        <v>139</v>
      </c>
      <c r="CP4203" s="1" t="s">
        <v>112</v>
      </c>
      <c r="CQ4203" s="1" t="s">
        <v>111</v>
      </c>
      <c r="CR4203" s="1" t="s">
        <v>112</v>
      </c>
      <c r="CS4203" s="1" t="s">
        <v>111</v>
      </c>
      <c r="CT4203" s="1" t="s">
        <v>138</v>
      </c>
      <c r="CU4203" s="1" t="s">
        <v>111</v>
      </c>
      <c r="CV4203" s="1" t="s">
        <v>111</v>
      </c>
      <c r="CW4203" s="1" t="s">
        <v>2995</v>
      </c>
      <c r="CX4203" s="1">
        <v>16702368888</v>
      </c>
      <c r="CY4203" s="1" t="s">
        <v>2991</v>
      </c>
      <c r="CZ4203" s="1" t="s">
        <v>380</v>
      </c>
      <c r="DA4203" s="1" t="s">
        <v>111</v>
      </c>
      <c r="DB4203" s="1" t="s">
        <v>112</v>
      </c>
      <c r="DC4203" s="1" t="s">
        <v>2988</v>
      </c>
      <c r="DD4203" s="1" t="s">
        <v>2989</v>
      </c>
      <c r="DF4203" s="1" t="s">
        <v>2984</v>
      </c>
      <c r="DG4203" s="1" t="s">
        <v>2991</v>
      </c>
    </row>
    <row r="4204" spans="1:111" ht="15.6" customHeight="1" x14ac:dyDescent="0.25">
      <c r="A4204" s="1" t="s">
        <v>17459</v>
      </c>
      <c r="B4204" s="1" t="s">
        <v>142</v>
      </c>
      <c r="C4204" s="2">
        <v>44180.723674421293</v>
      </c>
      <c r="D4204" s="2">
        <v>44202</v>
      </c>
      <c r="E4204" s="1" t="s">
        <v>180</v>
      </c>
      <c r="G4204" s="1" t="s">
        <v>112</v>
      </c>
      <c r="H4204" s="1" t="s">
        <v>112</v>
      </c>
      <c r="I4204" s="1" t="s">
        <v>112</v>
      </c>
      <c r="J4204" s="1" t="s">
        <v>6899</v>
      </c>
      <c r="K4204" s="1" t="s">
        <v>6900</v>
      </c>
      <c r="L4204" s="1" t="s">
        <v>6904</v>
      </c>
      <c r="M4204" s="1" t="s">
        <v>6905</v>
      </c>
      <c r="N4204" s="1" t="s">
        <v>116</v>
      </c>
      <c r="O4204" s="1" t="s">
        <v>117</v>
      </c>
      <c r="P4204" s="9">
        <v>96950</v>
      </c>
      <c r="Q4204" s="1" t="s">
        <v>118</v>
      </c>
      <c r="S4204" s="1">
        <v>16702334397</v>
      </c>
      <c r="U4204" s="1">
        <v>713990</v>
      </c>
      <c r="V4204" s="1" t="s">
        <v>119</v>
      </c>
      <c r="X4204" s="1" t="s">
        <v>6903</v>
      </c>
      <c r="Y4204" s="1" t="s">
        <v>1787</v>
      </c>
      <c r="AA4204" s="1" t="s">
        <v>373</v>
      </c>
      <c r="AB4204" s="1" t="s">
        <v>6904</v>
      </c>
      <c r="AC4204" s="1" t="s">
        <v>6905</v>
      </c>
      <c r="AD4204" s="1" t="s">
        <v>116</v>
      </c>
      <c r="AE4204" s="1" t="s">
        <v>117</v>
      </c>
      <c r="AF4204" s="9">
        <v>96950</v>
      </c>
      <c r="AG4204" s="1" t="s">
        <v>118</v>
      </c>
      <c r="AI4204" s="1">
        <v>16702334397</v>
      </c>
      <c r="AK4204" s="1" t="s">
        <v>6906</v>
      </c>
      <c r="AL4204" s="1" t="s">
        <v>653</v>
      </c>
      <c r="AM4204" s="1" t="s">
        <v>654</v>
      </c>
      <c r="AN4204" s="1" t="s">
        <v>655</v>
      </c>
      <c r="AO4204" s="1" t="s">
        <v>656</v>
      </c>
      <c r="AP4204" s="1" t="s">
        <v>657</v>
      </c>
      <c r="AQ4204" s="1" t="s">
        <v>658</v>
      </c>
      <c r="AR4204" s="1" t="s">
        <v>116</v>
      </c>
      <c r="AS4204" s="1" t="s">
        <v>117</v>
      </c>
      <c r="AT4204" s="9">
        <v>96950</v>
      </c>
      <c r="AU4204" s="1" t="s">
        <v>118</v>
      </c>
      <c r="AW4204" s="1">
        <v>16702330081</v>
      </c>
      <c r="AY4204" s="1" t="s">
        <v>659</v>
      </c>
      <c r="AZ4204" s="1" t="s">
        <v>4770</v>
      </c>
      <c r="BA4204" s="1" t="s">
        <v>117</v>
      </c>
      <c r="BB4204" s="1" t="s">
        <v>661</v>
      </c>
      <c r="BC4204" s="1" t="str">
        <f>"49-9091.00"</f>
        <v>49-9091.00</v>
      </c>
      <c r="BD4204" s="1" t="s">
        <v>12166</v>
      </c>
      <c r="BE4204" s="1" t="s">
        <v>17460</v>
      </c>
      <c r="BF4204" s="1" t="s">
        <v>14504</v>
      </c>
      <c r="BG4204" s="1">
        <v>1</v>
      </c>
      <c r="BI4204" s="2">
        <v>44196</v>
      </c>
      <c r="BJ4204" s="2">
        <v>44560</v>
      </c>
      <c r="BM4204" s="1">
        <v>40</v>
      </c>
      <c r="BN4204" s="1">
        <v>0</v>
      </c>
      <c r="BO4204" s="1">
        <v>8</v>
      </c>
      <c r="BP4204" s="1">
        <v>8</v>
      </c>
      <c r="BQ4204" s="1">
        <v>8</v>
      </c>
      <c r="BR4204" s="1">
        <v>8</v>
      </c>
      <c r="BS4204" s="1">
        <v>8</v>
      </c>
      <c r="BT4204" s="1">
        <v>0</v>
      </c>
      <c r="BU4204" s="1" t="str">
        <f>"8:00 AM"</f>
        <v>8:00 AM</v>
      </c>
      <c r="BV4204" s="1" t="str">
        <f>"5:00 PM"</f>
        <v>5:00 PM</v>
      </c>
      <c r="BW4204" s="1" t="s">
        <v>135</v>
      </c>
      <c r="BX4204" s="1">
        <v>0</v>
      </c>
      <c r="BY4204" s="1">
        <v>12</v>
      </c>
      <c r="BZ4204" s="1" t="s">
        <v>112</v>
      </c>
      <c r="CA4204" s="1">
        <v>0</v>
      </c>
      <c r="CB4204" s="1" t="e">
        <f>-N/a</f>
        <v>#NAME?</v>
      </c>
      <c r="CC4204" s="1" t="s">
        <v>6904</v>
      </c>
      <c r="CD4204" s="1" t="s">
        <v>6905</v>
      </c>
      <c r="CE4204" s="1" t="s">
        <v>116</v>
      </c>
      <c r="CF4204" s="1" t="s">
        <v>117</v>
      </c>
      <c r="CG4204" s="1">
        <v>96950</v>
      </c>
      <c r="CH4204" s="3">
        <v>12.4</v>
      </c>
      <c r="CI4204" s="3">
        <v>12.4</v>
      </c>
      <c r="CJ4204" s="3">
        <v>18.600000000000001</v>
      </c>
      <c r="CK4204" s="3">
        <v>18.600000000000001</v>
      </c>
      <c r="CL4204" s="1" t="s">
        <v>137</v>
      </c>
      <c r="CM4204" s="1" t="s">
        <v>138</v>
      </c>
      <c r="CN4204" s="1" t="s">
        <v>139</v>
      </c>
      <c r="CP4204" s="1" t="s">
        <v>112</v>
      </c>
      <c r="CQ4204" s="1" t="s">
        <v>111</v>
      </c>
      <c r="CR4204" s="1" t="s">
        <v>112</v>
      </c>
      <c r="CS4204" s="1" t="s">
        <v>111</v>
      </c>
      <c r="CT4204" s="1" t="s">
        <v>138</v>
      </c>
      <c r="CU4204" s="1" t="s">
        <v>111</v>
      </c>
      <c r="CV4204" s="1" t="s">
        <v>138</v>
      </c>
      <c r="CW4204" s="1" t="s">
        <v>138</v>
      </c>
      <c r="CX4204" s="1">
        <v>16702334397</v>
      </c>
      <c r="CY4204" s="1" t="s">
        <v>6906</v>
      </c>
      <c r="CZ4204" s="1" t="s">
        <v>138</v>
      </c>
      <c r="DA4204" s="1" t="s">
        <v>111</v>
      </c>
      <c r="DB4204" s="1" t="s">
        <v>112</v>
      </c>
    </row>
    <row r="4205" spans="1:111" ht="15.6" customHeight="1" x14ac:dyDescent="0.25">
      <c r="A4205" s="1" t="s">
        <v>17505</v>
      </c>
      <c r="B4205" s="1" t="s">
        <v>142</v>
      </c>
      <c r="C4205" s="2">
        <v>44318.995620601854</v>
      </c>
      <c r="D4205" s="2">
        <v>44319</v>
      </c>
      <c r="E4205" s="1" t="s">
        <v>110</v>
      </c>
      <c r="F4205" s="2">
        <v>44469.833333333336</v>
      </c>
      <c r="G4205" s="1" t="s">
        <v>112</v>
      </c>
      <c r="H4205" s="1" t="s">
        <v>112</v>
      </c>
      <c r="I4205" s="1" t="s">
        <v>112</v>
      </c>
      <c r="J4205" s="1" t="s">
        <v>7134</v>
      </c>
      <c r="K4205" s="1" t="s">
        <v>7135</v>
      </c>
      <c r="L4205" s="1" t="s">
        <v>7136</v>
      </c>
      <c r="M4205" s="1" t="s">
        <v>3110</v>
      </c>
      <c r="N4205" s="1" t="s">
        <v>116</v>
      </c>
      <c r="O4205" s="1" t="s">
        <v>117</v>
      </c>
      <c r="P4205" s="9">
        <v>96950</v>
      </c>
      <c r="Q4205" s="1" t="s">
        <v>118</v>
      </c>
      <c r="R4205" s="1" t="s">
        <v>138</v>
      </c>
      <c r="S4205" s="1">
        <v>16702888338</v>
      </c>
      <c r="U4205" s="1">
        <v>53211</v>
      </c>
      <c r="V4205" s="1" t="s">
        <v>119</v>
      </c>
      <c r="X4205" s="1" t="s">
        <v>7137</v>
      </c>
      <c r="Y4205" s="1" t="s">
        <v>7138</v>
      </c>
      <c r="Z4205" s="1" t="s">
        <v>928</v>
      </c>
      <c r="AA4205" s="1" t="s">
        <v>245</v>
      </c>
      <c r="AB4205" s="1" t="s">
        <v>7136</v>
      </c>
      <c r="AC4205" s="1" t="s">
        <v>3110</v>
      </c>
      <c r="AD4205" s="1" t="s">
        <v>116</v>
      </c>
      <c r="AE4205" s="1" t="s">
        <v>117</v>
      </c>
      <c r="AF4205" s="9">
        <v>96950</v>
      </c>
      <c r="AG4205" s="1" t="s">
        <v>118</v>
      </c>
      <c r="AH4205" s="1" t="s">
        <v>138</v>
      </c>
      <c r="AI4205" s="1">
        <v>16702888338</v>
      </c>
      <c r="AK4205" s="1" t="s">
        <v>7139</v>
      </c>
      <c r="AL4205" s="1" t="s">
        <v>653</v>
      </c>
      <c r="AM4205" s="1" t="s">
        <v>3050</v>
      </c>
      <c r="AN4205" s="1" t="s">
        <v>3376</v>
      </c>
      <c r="AO4205" s="1" t="s">
        <v>1868</v>
      </c>
      <c r="AP4205" s="1" t="s">
        <v>3377</v>
      </c>
      <c r="AQ4205" s="1" t="s">
        <v>1197</v>
      </c>
      <c r="AR4205" s="1" t="s">
        <v>116</v>
      </c>
      <c r="AS4205" s="1" t="s">
        <v>117</v>
      </c>
      <c r="AT4205" s="9">
        <v>96950</v>
      </c>
      <c r="AU4205" s="1" t="s">
        <v>118</v>
      </c>
      <c r="AV4205" s="1" t="s">
        <v>138</v>
      </c>
      <c r="AW4205" s="1">
        <v>16702331209</v>
      </c>
      <c r="AX4205" s="1" t="s">
        <v>138</v>
      </c>
      <c r="AY4205" s="1" t="s">
        <v>3378</v>
      </c>
      <c r="AZ4205" s="1" t="s">
        <v>3379</v>
      </c>
      <c r="BA4205" s="1" t="s">
        <v>117</v>
      </c>
      <c r="BB4205" s="1" t="s">
        <v>661</v>
      </c>
      <c r="BC4205" s="1" t="str">
        <f>"49-3023.01"</f>
        <v>49-3023.01</v>
      </c>
      <c r="BD4205" s="1" t="s">
        <v>608</v>
      </c>
      <c r="BE4205" s="1" t="s">
        <v>7140</v>
      </c>
      <c r="BF4205" s="1" t="s">
        <v>2751</v>
      </c>
      <c r="BG4205" s="1">
        <v>1</v>
      </c>
      <c r="BI4205" s="2">
        <v>44471</v>
      </c>
      <c r="BJ4205" s="2">
        <v>44835</v>
      </c>
      <c r="BM4205" s="1">
        <v>40</v>
      </c>
      <c r="BN4205" s="1">
        <v>0</v>
      </c>
      <c r="BO4205" s="1">
        <v>8</v>
      </c>
      <c r="BP4205" s="1">
        <v>8</v>
      </c>
      <c r="BQ4205" s="1">
        <v>8</v>
      </c>
      <c r="BR4205" s="1">
        <v>8</v>
      </c>
      <c r="BS4205" s="1">
        <v>8</v>
      </c>
      <c r="BT4205" s="1">
        <v>0</v>
      </c>
      <c r="BU4205" s="1" t="str">
        <f>"8:00 AM"</f>
        <v>8:00 AM</v>
      </c>
      <c r="BV4205" s="1" t="str">
        <f>"5:00 PM"</f>
        <v>5:00 PM</v>
      </c>
      <c r="BW4205" s="1" t="s">
        <v>135</v>
      </c>
      <c r="BX4205" s="1">
        <v>0</v>
      </c>
      <c r="BY4205" s="1">
        <v>24</v>
      </c>
      <c r="BZ4205" s="1" t="s">
        <v>112</v>
      </c>
      <c r="CA4205" s="1">
        <v>0</v>
      </c>
      <c r="CB4205" s="4" t="s">
        <v>7141</v>
      </c>
      <c r="CC4205" s="1" t="s">
        <v>7136</v>
      </c>
      <c r="CD4205" s="1" t="s">
        <v>3110</v>
      </c>
      <c r="CE4205" s="1" t="s">
        <v>116</v>
      </c>
      <c r="CF4205" s="1" t="s">
        <v>117</v>
      </c>
      <c r="CG4205" s="1">
        <v>96950</v>
      </c>
      <c r="CH4205" s="3">
        <v>8.75</v>
      </c>
      <c r="CI4205" s="3">
        <v>8.75</v>
      </c>
      <c r="CJ4205" s="3">
        <v>13.13</v>
      </c>
      <c r="CK4205" s="3">
        <v>13.13</v>
      </c>
      <c r="CL4205" s="1" t="s">
        <v>137</v>
      </c>
      <c r="CM4205" s="1" t="s">
        <v>138</v>
      </c>
      <c r="CN4205" s="1" t="s">
        <v>139</v>
      </c>
      <c r="CP4205" s="1" t="s">
        <v>112</v>
      </c>
      <c r="CQ4205" s="1" t="s">
        <v>111</v>
      </c>
      <c r="CR4205" s="1" t="s">
        <v>112</v>
      </c>
      <c r="CS4205" s="1" t="s">
        <v>111</v>
      </c>
      <c r="CT4205" s="1" t="s">
        <v>138</v>
      </c>
      <c r="CU4205" s="1" t="s">
        <v>111</v>
      </c>
      <c r="CV4205" s="1" t="s">
        <v>138</v>
      </c>
      <c r="CW4205" s="1" t="s">
        <v>138</v>
      </c>
      <c r="CX4205" s="1">
        <v>16702888338</v>
      </c>
      <c r="CY4205" s="1" t="s">
        <v>7139</v>
      </c>
      <c r="CZ4205" s="1" t="s">
        <v>138</v>
      </c>
      <c r="DA4205" s="1" t="s">
        <v>111</v>
      </c>
      <c r="DB4205" s="1" t="s">
        <v>112</v>
      </c>
      <c r="DC4205" s="1" t="s">
        <v>3050</v>
      </c>
      <c r="DD4205" s="1" t="s">
        <v>3376</v>
      </c>
      <c r="DE4205" s="1" t="s">
        <v>3384</v>
      </c>
      <c r="DF4205" s="1" t="s">
        <v>3379</v>
      </c>
      <c r="DG4205" s="1" t="s">
        <v>3378</v>
      </c>
    </row>
    <row r="4206" spans="1:111" ht="15.6" customHeight="1" x14ac:dyDescent="0.25">
      <c r="A4206" s="1" t="s">
        <v>17528</v>
      </c>
      <c r="B4206" s="1" t="s">
        <v>142</v>
      </c>
      <c r="C4206" s="2">
        <v>44300.971642592594</v>
      </c>
      <c r="D4206" s="2">
        <v>44301</v>
      </c>
      <c r="E4206" s="1" t="s">
        <v>110</v>
      </c>
      <c r="F4206" s="2">
        <v>44467.833333333336</v>
      </c>
      <c r="G4206" s="1" t="s">
        <v>111</v>
      </c>
      <c r="H4206" s="1" t="s">
        <v>112</v>
      </c>
      <c r="I4206" s="1" t="s">
        <v>112</v>
      </c>
      <c r="J4206" s="1" t="s">
        <v>2552</v>
      </c>
      <c r="K4206" s="1" t="s">
        <v>2553</v>
      </c>
      <c r="L4206" s="1" t="s">
        <v>17529</v>
      </c>
      <c r="M4206" s="1" t="s">
        <v>2555</v>
      </c>
      <c r="N4206" s="1" t="s">
        <v>116</v>
      </c>
      <c r="O4206" s="1" t="s">
        <v>117</v>
      </c>
      <c r="P4206" s="9">
        <v>96950</v>
      </c>
      <c r="Q4206" s="1" t="s">
        <v>118</v>
      </c>
      <c r="S4206" s="1">
        <v>16702880407</v>
      </c>
      <c r="T4206" s="1">
        <v>33</v>
      </c>
      <c r="U4206" s="1">
        <v>212312</v>
      </c>
      <c r="V4206" s="1" t="s">
        <v>119</v>
      </c>
      <c r="X4206" s="1" t="s">
        <v>2556</v>
      </c>
      <c r="Y4206" s="1" t="s">
        <v>1544</v>
      </c>
      <c r="Z4206" s="1" t="s">
        <v>656</v>
      </c>
      <c r="AA4206" s="1" t="s">
        <v>2557</v>
      </c>
      <c r="AB4206" s="1" t="s">
        <v>3740</v>
      </c>
      <c r="AC4206" s="1" t="s">
        <v>2555</v>
      </c>
      <c r="AD4206" s="1" t="s">
        <v>116</v>
      </c>
      <c r="AE4206" s="1" t="s">
        <v>117</v>
      </c>
      <c r="AF4206" s="9">
        <v>96950</v>
      </c>
      <c r="AG4206" s="1" t="s">
        <v>118</v>
      </c>
      <c r="AI4206" s="1">
        <v>16702880407</v>
      </c>
      <c r="AJ4206" s="1">
        <v>33</v>
      </c>
      <c r="AK4206" s="1" t="s">
        <v>279</v>
      </c>
      <c r="BC4206" s="1" t="str">
        <f>"49-3042.00"</f>
        <v>49-3042.00</v>
      </c>
      <c r="BD4206" s="1" t="s">
        <v>1089</v>
      </c>
      <c r="BE4206" s="1" t="s">
        <v>2558</v>
      </c>
      <c r="BF4206" s="1" t="s">
        <v>2559</v>
      </c>
      <c r="BG4206" s="1">
        <v>4</v>
      </c>
      <c r="BI4206" s="2">
        <v>44470</v>
      </c>
      <c r="BJ4206" s="2">
        <v>45565</v>
      </c>
      <c r="BM4206" s="1">
        <v>40</v>
      </c>
      <c r="BN4206" s="1">
        <v>0</v>
      </c>
      <c r="BO4206" s="1">
        <v>8</v>
      </c>
      <c r="BP4206" s="1">
        <v>8</v>
      </c>
      <c r="BQ4206" s="1">
        <v>8</v>
      </c>
      <c r="BR4206" s="1">
        <v>8</v>
      </c>
      <c r="BS4206" s="1">
        <v>8</v>
      </c>
      <c r="BT4206" s="1">
        <v>0</v>
      </c>
      <c r="BU4206" s="1" t="str">
        <f>"7:00 AM"</f>
        <v>7:00 AM</v>
      </c>
      <c r="BV4206" s="1" t="str">
        <f>"3:30 PM"</f>
        <v>3:30 PM</v>
      </c>
      <c r="BW4206" s="1" t="s">
        <v>135</v>
      </c>
      <c r="BX4206" s="1">
        <v>0</v>
      </c>
      <c r="BY4206" s="1">
        <v>24</v>
      </c>
      <c r="BZ4206" s="1" t="s">
        <v>112</v>
      </c>
      <c r="CA4206" s="1">
        <v>0</v>
      </c>
      <c r="CB4206" s="1" t="s">
        <v>17530</v>
      </c>
      <c r="CC4206" s="1" t="s">
        <v>3742</v>
      </c>
      <c r="CD4206" s="1" t="s">
        <v>2555</v>
      </c>
      <c r="CE4206" s="1" t="s">
        <v>116</v>
      </c>
      <c r="CF4206" s="1" t="s">
        <v>117</v>
      </c>
      <c r="CG4206" s="1">
        <v>96950</v>
      </c>
      <c r="CH4206" s="3">
        <v>10.050000000000001</v>
      </c>
      <c r="CI4206" s="3">
        <v>12</v>
      </c>
      <c r="CJ4206" s="3">
        <v>15.08</v>
      </c>
      <c r="CK4206" s="3">
        <v>18</v>
      </c>
      <c r="CL4206" s="1" t="s">
        <v>137</v>
      </c>
      <c r="CM4206" s="1" t="s">
        <v>138</v>
      </c>
      <c r="CN4206" s="1" t="s">
        <v>218</v>
      </c>
      <c r="CP4206" s="1" t="s">
        <v>112</v>
      </c>
      <c r="CQ4206" s="1" t="s">
        <v>111</v>
      </c>
      <c r="CR4206" s="1" t="s">
        <v>112</v>
      </c>
      <c r="CS4206" s="1" t="s">
        <v>111</v>
      </c>
      <c r="CT4206" s="1" t="s">
        <v>138</v>
      </c>
      <c r="CU4206" s="1" t="s">
        <v>111</v>
      </c>
      <c r="CV4206" s="1" t="s">
        <v>138</v>
      </c>
      <c r="CW4206" s="1" t="s">
        <v>3743</v>
      </c>
      <c r="CX4206" s="1">
        <v>16702880407</v>
      </c>
      <c r="CY4206" s="1" t="s">
        <v>279</v>
      </c>
      <c r="CZ4206" s="1" t="s">
        <v>380</v>
      </c>
      <c r="DA4206" s="1" t="s">
        <v>111</v>
      </c>
      <c r="DB4206" s="1" t="s">
        <v>112</v>
      </c>
      <c r="DC4206" s="1" t="s">
        <v>362</v>
      </c>
    </row>
    <row r="4207" spans="1:111" ht="15.6" customHeight="1" x14ac:dyDescent="0.25">
      <c r="A4207" s="1" t="s">
        <v>17551</v>
      </c>
      <c r="B4207" s="1" t="s">
        <v>142</v>
      </c>
      <c r="C4207" s="2">
        <v>44298.996412731482</v>
      </c>
      <c r="D4207" s="2">
        <v>44341</v>
      </c>
      <c r="E4207" s="1" t="s">
        <v>110</v>
      </c>
      <c r="F4207" s="2">
        <v>44468.833333333336</v>
      </c>
      <c r="G4207" s="1" t="s">
        <v>111</v>
      </c>
      <c r="H4207" s="1" t="s">
        <v>112</v>
      </c>
      <c r="I4207" s="1" t="s">
        <v>112</v>
      </c>
      <c r="J4207" s="1" t="s">
        <v>17552</v>
      </c>
      <c r="L4207" s="1" t="s">
        <v>7916</v>
      </c>
      <c r="M4207" s="1" t="s">
        <v>754</v>
      </c>
      <c r="N4207" s="1" t="s">
        <v>167</v>
      </c>
      <c r="O4207" s="1" t="s">
        <v>117</v>
      </c>
      <c r="P4207" s="9">
        <v>96950</v>
      </c>
      <c r="Q4207" s="1" t="s">
        <v>118</v>
      </c>
      <c r="S4207" s="1">
        <v>16702340560</v>
      </c>
      <c r="T4207" s="1">
        <v>115</v>
      </c>
      <c r="U4207" s="1">
        <v>56151</v>
      </c>
      <c r="V4207" s="1" t="s">
        <v>119</v>
      </c>
      <c r="X4207" s="1" t="s">
        <v>911</v>
      </c>
      <c r="Y4207" s="1" t="s">
        <v>912</v>
      </c>
      <c r="Z4207" s="1" t="s">
        <v>913</v>
      </c>
      <c r="AA4207" s="1" t="s">
        <v>2091</v>
      </c>
      <c r="AB4207" s="1" t="s">
        <v>7916</v>
      </c>
      <c r="AC4207" s="1" t="s">
        <v>754</v>
      </c>
      <c r="AD4207" s="1" t="s">
        <v>167</v>
      </c>
      <c r="AE4207" s="1" t="s">
        <v>117</v>
      </c>
      <c r="AF4207" s="9">
        <v>96950</v>
      </c>
      <c r="AG4207" s="1" t="s">
        <v>118</v>
      </c>
      <c r="AI4207" s="1">
        <v>16702350460</v>
      </c>
      <c r="AJ4207" s="1">
        <v>115</v>
      </c>
      <c r="AK4207" s="1" t="s">
        <v>17553</v>
      </c>
      <c r="BC4207" s="1" t="str">
        <f>"43-4181.00"</f>
        <v>43-4181.00</v>
      </c>
      <c r="BD4207" s="1" t="s">
        <v>5436</v>
      </c>
      <c r="BE4207" s="1" t="s">
        <v>17554</v>
      </c>
      <c r="BF4207" s="1" t="s">
        <v>17555</v>
      </c>
      <c r="BG4207" s="1">
        <v>1</v>
      </c>
      <c r="BI4207" s="2">
        <v>44470</v>
      </c>
      <c r="BJ4207" s="2">
        <v>44834</v>
      </c>
      <c r="BM4207" s="1">
        <v>35</v>
      </c>
      <c r="BN4207" s="1">
        <v>0</v>
      </c>
      <c r="BO4207" s="1">
        <v>7</v>
      </c>
      <c r="BP4207" s="1">
        <v>7</v>
      </c>
      <c r="BQ4207" s="1">
        <v>7</v>
      </c>
      <c r="BR4207" s="1">
        <v>7</v>
      </c>
      <c r="BS4207" s="1">
        <v>7</v>
      </c>
      <c r="BT4207" s="1">
        <v>0</v>
      </c>
      <c r="BU4207" s="1" t="str">
        <f>"8:00 AM"</f>
        <v>8:00 AM</v>
      </c>
      <c r="BV4207" s="1" t="str">
        <f>"5:00 PM"</f>
        <v>5:00 PM</v>
      </c>
      <c r="BW4207" s="1" t="s">
        <v>135</v>
      </c>
      <c r="BX4207" s="1">
        <v>0</v>
      </c>
      <c r="BY4207" s="1">
        <v>12</v>
      </c>
      <c r="BZ4207" s="1" t="s">
        <v>112</v>
      </c>
      <c r="CA4207" s="1">
        <v>0</v>
      </c>
      <c r="CB4207" s="4" t="s">
        <v>17556</v>
      </c>
      <c r="CC4207" s="1" t="s">
        <v>7916</v>
      </c>
      <c r="CD4207" s="1" t="s">
        <v>754</v>
      </c>
      <c r="CE4207" s="1" t="s">
        <v>167</v>
      </c>
      <c r="CF4207" s="1" t="s">
        <v>117</v>
      </c>
      <c r="CG4207" s="1">
        <v>96950</v>
      </c>
      <c r="CH4207" s="3">
        <v>8.5</v>
      </c>
      <c r="CI4207" s="3">
        <v>9</v>
      </c>
      <c r="CJ4207" s="3">
        <v>12.75</v>
      </c>
      <c r="CK4207" s="3">
        <v>13.5</v>
      </c>
      <c r="CL4207" s="1" t="s">
        <v>137</v>
      </c>
      <c r="CM4207" s="1" t="s">
        <v>922</v>
      </c>
      <c r="CN4207" s="1" t="s">
        <v>139</v>
      </c>
      <c r="CP4207" s="1" t="s">
        <v>112</v>
      </c>
      <c r="CQ4207" s="1" t="s">
        <v>111</v>
      </c>
      <c r="CR4207" s="1" t="s">
        <v>112</v>
      </c>
      <c r="CS4207" s="1" t="s">
        <v>111</v>
      </c>
      <c r="CT4207" s="1" t="s">
        <v>111</v>
      </c>
      <c r="CU4207" s="1" t="s">
        <v>111</v>
      </c>
      <c r="CV4207" s="1" t="s">
        <v>138</v>
      </c>
      <c r="CW4207" s="1" t="s">
        <v>714</v>
      </c>
      <c r="CX4207" s="1">
        <v>16702350561</v>
      </c>
      <c r="CY4207" s="1" t="s">
        <v>17553</v>
      </c>
      <c r="CZ4207" s="1" t="s">
        <v>716</v>
      </c>
      <c r="DA4207" s="1" t="s">
        <v>111</v>
      </c>
      <c r="DB4207" s="1" t="s">
        <v>112</v>
      </c>
    </row>
    <row r="4208" spans="1:111" ht="15.6" customHeight="1" x14ac:dyDescent="0.25">
      <c r="A4208" s="1" t="s">
        <v>17583</v>
      </c>
      <c r="B4208" s="1" t="s">
        <v>142</v>
      </c>
      <c r="C4208" s="2">
        <v>44372.842687268516</v>
      </c>
      <c r="D4208" s="2">
        <v>44420</v>
      </c>
      <c r="E4208" s="1" t="s">
        <v>110</v>
      </c>
      <c r="F4208" s="2">
        <v>44468.833333333336</v>
      </c>
      <c r="G4208" s="1" t="s">
        <v>111</v>
      </c>
      <c r="H4208" s="1" t="s">
        <v>112</v>
      </c>
      <c r="I4208" s="1" t="s">
        <v>112</v>
      </c>
      <c r="J4208" s="1" t="s">
        <v>11232</v>
      </c>
      <c r="K4208" s="1" t="s">
        <v>138</v>
      </c>
      <c r="L4208" s="1" t="s">
        <v>11233</v>
      </c>
      <c r="M4208" s="1" t="s">
        <v>11234</v>
      </c>
      <c r="N4208" s="1" t="s">
        <v>167</v>
      </c>
      <c r="O4208" s="1" t="s">
        <v>117</v>
      </c>
      <c r="P4208" s="9">
        <v>96950</v>
      </c>
      <c r="Q4208" s="1" t="s">
        <v>118</v>
      </c>
      <c r="R4208" s="1" t="s">
        <v>138</v>
      </c>
      <c r="S4208" s="1">
        <v>16702355004</v>
      </c>
      <c r="U4208" s="1">
        <v>53111</v>
      </c>
      <c r="V4208" s="1" t="s">
        <v>119</v>
      </c>
      <c r="X4208" s="1" t="s">
        <v>385</v>
      </c>
      <c r="Y4208" s="1" t="s">
        <v>2747</v>
      </c>
      <c r="Z4208" s="1" t="s">
        <v>2748</v>
      </c>
      <c r="AA4208" s="1" t="s">
        <v>387</v>
      </c>
      <c r="AB4208" s="1" t="s">
        <v>2753</v>
      </c>
      <c r="AC4208" s="1" t="s">
        <v>2754</v>
      </c>
      <c r="AD4208" s="1" t="s">
        <v>167</v>
      </c>
      <c r="AE4208" s="1" t="s">
        <v>117</v>
      </c>
      <c r="AF4208" s="9">
        <v>96950</v>
      </c>
      <c r="AG4208" s="1" t="s">
        <v>118</v>
      </c>
      <c r="AH4208" s="1" t="s">
        <v>138</v>
      </c>
      <c r="AI4208" s="1">
        <v>16702355004</v>
      </c>
      <c r="AK4208" s="1" t="s">
        <v>11235</v>
      </c>
      <c r="BC4208" s="1" t="str">
        <f>"49-9071.00"</f>
        <v>49-9071.00</v>
      </c>
      <c r="BD4208" s="1" t="s">
        <v>214</v>
      </c>
      <c r="BE4208" s="1" t="s">
        <v>11236</v>
      </c>
      <c r="BF4208" s="1" t="s">
        <v>212</v>
      </c>
      <c r="BG4208" s="1">
        <v>2</v>
      </c>
      <c r="BI4208" s="2">
        <v>44470</v>
      </c>
      <c r="BJ4208" s="2">
        <v>45565</v>
      </c>
      <c r="BM4208" s="1">
        <v>35</v>
      </c>
      <c r="BN4208" s="1">
        <v>0</v>
      </c>
      <c r="BO4208" s="1">
        <v>6</v>
      </c>
      <c r="BP4208" s="1">
        <v>6</v>
      </c>
      <c r="BQ4208" s="1">
        <v>6</v>
      </c>
      <c r="BR4208" s="1">
        <v>6</v>
      </c>
      <c r="BS4208" s="1">
        <v>6</v>
      </c>
      <c r="BT4208" s="1">
        <v>5</v>
      </c>
      <c r="BU4208" s="1" t="str">
        <f>"8:00 AM"</f>
        <v>8:00 AM</v>
      </c>
      <c r="BV4208" s="1" t="str">
        <f>"5:00 PM"</f>
        <v>5:00 PM</v>
      </c>
      <c r="BW4208" s="1" t="s">
        <v>230</v>
      </c>
      <c r="BX4208" s="1">
        <v>0</v>
      </c>
      <c r="BY4208" s="1">
        <v>24</v>
      </c>
      <c r="BZ4208" s="1" t="s">
        <v>112</v>
      </c>
      <c r="CB4208" s="1" t="s">
        <v>11237</v>
      </c>
      <c r="CC4208" s="1" t="s">
        <v>11238</v>
      </c>
      <c r="CD4208" s="1" t="s">
        <v>2754</v>
      </c>
      <c r="CE4208" s="1" t="s">
        <v>167</v>
      </c>
      <c r="CF4208" s="1" t="s">
        <v>117</v>
      </c>
      <c r="CG4208" s="1">
        <v>96950</v>
      </c>
      <c r="CH4208" s="3">
        <v>8.7100000000000009</v>
      </c>
      <c r="CI4208" s="3">
        <v>8.7100000000000009</v>
      </c>
      <c r="CJ4208" s="3">
        <v>13.07</v>
      </c>
      <c r="CK4208" s="3">
        <v>13.07</v>
      </c>
      <c r="CL4208" s="1" t="s">
        <v>137</v>
      </c>
      <c r="CM4208" s="1" t="s">
        <v>138</v>
      </c>
      <c r="CN4208" s="1" t="s">
        <v>139</v>
      </c>
      <c r="CP4208" s="1" t="s">
        <v>112</v>
      </c>
      <c r="CQ4208" s="1" t="s">
        <v>111</v>
      </c>
      <c r="CR4208" s="1" t="s">
        <v>112</v>
      </c>
      <c r="CS4208" s="1" t="s">
        <v>111</v>
      </c>
      <c r="CT4208" s="1" t="s">
        <v>138</v>
      </c>
      <c r="CU4208" s="1" t="s">
        <v>111</v>
      </c>
      <c r="CV4208" s="1" t="s">
        <v>138</v>
      </c>
      <c r="CW4208" s="1" t="s">
        <v>2755</v>
      </c>
      <c r="CX4208" s="1">
        <v>16702355004</v>
      </c>
      <c r="CY4208" s="1" t="s">
        <v>11240</v>
      </c>
      <c r="CZ4208" s="1" t="s">
        <v>138</v>
      </c>
      <c r="DA4208" s="1" t="s">
        <v>111</v>
      </c>
      <c r="DB4208" s="1" t="s">
        <v>112</v>
      </c>
      <c r="DC4208" s="1" t="s">
        <v>230</v>
      </c>
    </row>
    <row r="4209" spans="1:111" ht="15.6" customHeight="1" x14ac:dyDescent="0.25">
      <c r="A4209" s="1" t="s">
        <v>17602</v>
      </c>
      <c r="B4209" s="1" t="s">
        <v>142</v>
      </c>
      <c r="C4209" s="2">
        <v>44341.093823958334</v>
      </c>
      <c r="D4209" s="2">
        <v>44376</v>
      </c>
      <c r="E4209" s="1" t="s">
        <v>110</v>
      </c>
      <c r="F4209" s="2">
        <v>44468.833333333336</v>
      </c>
      <c r="G4209" s="1" t="s">
        <v>111</v>
      </c>
      <c r="H4209" s="1" t="s">
        <v>112</v>
      </c>
      <c r="I4209" s="1" t="s">
        <v>112</v>
      </c>
      <c r="J4209" s="1" t="s">
        <v>875</v>
      </c>
      <c r="K4209" s="1" t="s">
        <v>876</v>
      </c>
      <c r="L4209" s="1" t="s">
        <v>1376</v>
      </c>
      <c r="M4209" s="1" t="s">
        <v>878</v>
      </c>
      <c r="N4209" s="1" t="s">
        <v>167</v>
      </c>
      <c r="O4209" s="1" t="s">
        <v>117</v>
      </c>
      <c r="P4209" s="9">
        <v>96950</v>
      </c>
      <c r="Q4209" s="1" t="s">
        <v>118</v>
      </c>
      <c r="S4209" s="1">
        <v>16702347976</v>
      </c>
      <c r="T4209" s="1">
        <v>5100</v>
      </c>
      <c r="U4209" s="1">
        <v>72111</v>
      </c>
      <c r="V4209" s="1" t="s">
        <v>119</v>
      </c>
      <c r="X4209" s="1" t="s">
        <v>880</v>
      </c>
      <c r="Y4209" s="1" t="s">
        <v>881</v>
      </c>
      <c r="AA4209" s="1" t="s">
        <v>528</v>
      </c>
      <c r="AB4209" s="1" t="s">
        <v>1376</v>
      </c>
      <c r="AC4209" s="1" t="s">
        <v>878</v>
      </c>
      <c r="AD4209" s="1" t="s">
        <v>167</v>
      </c>
      <c r="AE4209" s="1" t="s">
        <v>117</v>
      </c>
      <c r="AF4209" s="9">
        <v>96950</v>
      </c>
      <c r="AG4209" s="1" t="s">
        <v>118</v>
      </c>
      <c r="AI4209" s="1">
        <v>16702347976</v>
      </c>
      <c r="AJ4209" s="1">
        <v>5100</v>
      </c>
      <c r="AK4209" s="1" t="s">
        <v>882</v>
      </c>
      <c r="BC4209" s="1" t="str">
        <f>"35-1011.00"</f>
        <v>35-1011.00</v>
      </c>
      <c r="BD4209" s="1" t="s">
        <v>3815</v>
      </c>
      <c r="BE4209" s="1" t="s">
        <v>17603</v>
      </c>
      <c r="BF4209" s="1" t="s">
        <v>17604</v>
      </c>
      <c r="BG4209" s="1">
        <v>1</v>
      </c>
      <c r="BI4209" s="2">
        <v>44470</v>
      </c>
      <c r="BJ4209" s="2">
        <v>44834</v>
      </c>
      <c r="BM4209" s="1">
        <v>35</v>
      </c>
      <c r="BN4209" s="1">
        <v>7</v>
      </c>
      <c r="BO4209" s="1">
        <v>7</v>
      </c>
      <c r="BP4209" s="1">
        <v>7</v>
      </c>
      <c r="BQ4209" s="1">
        <v>0</v>
      </c>
      <c r="BR4209" s="1">
        <v>0</v>
      </c>
      <c r="BS4209" s="1">
        <v>7</v>
      </c>
      <c r="BT4209" s="1">
        <v>7</v>
      </c>
      <c r="BU4209" s="1" t="str">
        <f>"8:00 AM"</f>
        <v>8:00 AM</v>
      </c>
      <c r="BV4209" s="1" t="str">
        <f>"4:00 PM"</f>
        <v>4:00 PM</v>
      </c>
      <c r="BW4209" s="1" t="s">
        <v>135</v>
      </c>
      <c r="BX4209" s="1">
        <v>0</v>
      </c>
      <c r="BY4209" s="1">
        <v>24</v>
      </c>
      <c r="BZ4209" s="1" t="s">
        <v>111</v>
      </c>
      <c r="CA4209" s="1">
        <v>54</v>
      </c>
      <c r="CB4209" s="1" t="s">
        <v>17605</v>
      </c>
      <c r="CC4209" s="1" t="s">
        <v>1376</v>
      </c>
      <c r="CD4209" s="1" t="s">
        <v>878</v>
      </c>
      <c r="CE4209" s="1" t="s">
        <v>167</v>
      </c>
      <c r="CF4209" s="1" t="s">
        <v>117</v>
      </c>
      <c r="CG4209" s="1">
        <v>96950</v>
      </c>
      <c r="CH4209" s="3">
        <v>16.18</v>
      </c>
      <c r="CI4209" s="3">
        <v>16.18</v>
      </c>
      <c r="CL4209" s="1" t="s">
        <v>137</v>
      </c>
      <c r="CM4209" s="1" t="s">
        <v>8968</v>
      </c>
      <c r="CN4209" s="1" t="s">
        <v>139</v>
      </c>
      <c r="CP4209" s="1" t="s">
        <v>112</v>
      </c>
      <c r="CQ4209" s="1" t="s">
        <v>111</v>
      </c>
      <c r="CR4209" s="1" t="s">
        <v>112</v>
      </c>
      <c r="CS4209" s="1" t="s">
        <v>112</v>
      </c>
      <c r="CT4209" s="1" t="s">
        <v>138</v>
      </c>
      <c r="CU4209" s="1" t="s">
        <v>111</v>
      </c>
      <c r="CV4209" s="1" t="s">
        <v>138</v>
      </c>
      <c r="CW4209" s="1" t="s">
        <v>17606</v>
      </c>
      <c r="CX4209" s="1">
        <v>16702347976</v>
      </c>
      <c r="CY4209" s="1" t="s">
        <v>888</v>
      </c>
      <c r="CZ4209" s="1" t="s">
        <v>4198</v>
      </c>
      <c r="DA4209" s="1" t="s">
        <v>111</v>
      </c>
      <c r="DB4209" s="1" t="s">
        <v>112</v>
      </c>
    </row>
    <row r="4210" spans="1:111" ht="15.6" customHeight="1" x14ac:dyDescent="0.25">
      <c r="A4210" s="1" t="s">
        <v>17669</v>
      </c>
      <c r="B4210" s="1" t="s">
        <v>142</v>
      </c>
      <c r="C4210" s="2">
        <v>44371.406268749997</v>
      </c>
      <c r="D4210" s="2">
        <v>44383</v>
      </c>
      <c r="E4210" s="1" t="s">
        <v>110</v>
      </c>
      <c r="F4210" s="2">
        <v>44468.833333333336</v>
      </c>
      <c r="G4210" s="1" t="s">
        <v>112</v>
      </c>
      <c r="H4210" s="1" t="s">
        <v>112</v>
      </c>
      <c r="I4210" s="1" t="s">
        <v>112</v>
      </c>
      <c r="J4210" s="1" t="s">
        <v>1021</v>
      </c>
      <c r="K4210" s="1" t="s">
        <v>1022</v>
      </c>
      <c r="L4210" s="1" t="s">
        <v>1023</v>
      </c>
      <c r="M4210" s="1" t="s">
        <v>1024</v>
      </c>
      <c r="N4210" s="1" t="s">
        <v>116</v>
      </c>
      <c r="O4210" s="1" t="s">
        <v>117</v>
      </c>
      <c r="P4210" s="9">
        <v>96950</v>
      </c>
      <c r="Q4210" s="1" t="s">
        <v>118</v>
      </c>
      <c r="S4210" s="1">
        <v>16702341595</v>
      </c>
      <c r="U4210" s="1">
        <v>23821</v>
      </c>
      <c r="V4210" s="1" t="s">
        <v>119</v>
      </c>
      <c r="X4210" s="1" t="s">
        <v>1025</v>
      </c>
      <c r="Y4210" s="1" t="s">
        <v>1026</v>
      </c>
      <c r="Z4210" s="1" t="s">
        <v>1027</v>
      </c>
      <c r="AA4210" s="1" t="s">
        <v>1028</v>
      </c>
      <c r="AB4210" s="1" t="s">
        <v>1023</v>
      </c>
      <c r="AC4210" s="1" t="s">
        <v>1029</v>
      </c>
      <c r="AD4210" s="1" t="s">
        <v>116</v>
      </c>
      <c r="AE4210" s="1" t="s">
        <v>117</v>
      </c>
      <c r="AF4210" s="9">
        <v>96950</v>
      </c>
      <c r="AG4210" s="1" t="s">
        <v>118</v>
      </c>
      <c r="AI4210" s="1">
        <v>16702341595</v>
      </c>
      <c r="AK4210" s="1" t="s">
        <v>1030</v>
      </c>
      <c r="BC4210" s="1" t="str">
        <f>"49-9071.00"</f>
        <v>49-9071.00</v>
      </c>
      <c r="BD4210" s="1" t="s">
        <v>214</v>
      </c>
      <c r="BE4210" s="1" t="s">
        <v>1031</v>
      </c>
      <c r="BF4210" s="1" t="s">
        <v>1032</v>
      </c>
      <c r="BG4210" s="1">
        <v>10</v>
      </c>
      <c r="BI4210" s="2">
        <v>44470</v>
      </c>
      <c r="BJ4210" s="2">
        <v>44834</v>
      </c>
      <c r="BM4210" s="1">
        <v>35</v>
      </c>
      <c r="BN4210" s="1">
        <v>0</v>
      </c>
      <c r="BO4210" s="1">
        <v>7</v>
      </c>
      <c r="BP4210" s="1">
        <v>7</v>
      </c>
      <c r="BQ4210" s="1">
        <v>7</v>
      </c>
      <c r="BR4210" s="1">
        <v>7</v>
      </c>
      <c r="BS4210" s="1">
        <v>7</v>
      </c>
      <c r="BT4210" s="1">
        <v>0</v>
      </c>
      <c r="BU4210" s="1" t="str">
        <f>"9:00 AM"</f>
        <v>9:00 AM</v>
      </c>
      <c r="BV4210" s="1" t="str">
        <f>"5:00 PM"</f>
        <v>5:00 PM</v>
      </c>
      <c r="BW4210" s="1" t="s">
        <v>135</v>
      </c>
      <c r="BX4210" s="1">
        <v>0</v>
      </c>
      <c r="BY4210" s="1">
        <v>12</v>
      </c>
      <c r="BZ4210" s="1" t="s">
        <v>112</v>
      </c>
      <c r="CB4210" s="1" t="s">
        <v>10496</v>
      </c>
      <c r="CC4210" s="1" t="s">
        <v>1023</v>
      </c>
      <c r="CD4210" s="1" t="s">
        <v>1024</v>
      </c>
      <c r="CE4210" s="1" t="s">
        <v>116</v>
      </c>
      <c r="CF4210" s="1" t="s">
        <v>117</v>
      </c>
      <c r="CG4210" s="1">
        <v>96950</v>
      </c>
      <c r="CH4210" s="3">
        <v>8.7100000000000009</v>
      </c>
      <c r="CI4210" s="3">
        <v>8.7100000000000009</v>
      </c>
      <c r="CJ4210" s="3">
        <v>13.06</v>
      </c>
      <c r="CK4210" s="3">
        <v>13.06</v>
      </c>
      <c r="CL4210" s="1" t="s">
        <v>137</v>
      </c>
      <c r="CM4210" s="1" t="s">
        <v>138</v>
      </c>
      <c r="CN4210" s="1" t="s">
        <v>139</v>
      </c>
      <c r="CP4210" s="1" t="s">
        <v>112</v>
      </c>
      <c r="CQ4210" s="1" t="s">
        <v>111</v>
      </c>
      <c r="CR4210" s="1" t="s">
        <v>112</v>
      </c>
      <c r="CS4210" s="1" t="s">
        <v>111</v>
      </c>
      <c r="CT4210" s="1" t="s">
        <v>138</v>
      </c>
      <c r="CU4210" s="1" t="s">
        <v>111</v>
      </c>
      <c r="CV4210" s="1" t="s">
        <v>111</v>
      </c>
      <c r="CW4210" s="1" t="s">
        <v>1034</v>
      </c>
      <c r="CX4210" s="1">
        <v>16702341595</v>
      </c>
      <c r="CY4210" s="1" t="s">
        <v>1030</v>
      </c>
      <c r="CZ4210" s="1" t="s">
        <v>138</v>
      </c>
      <c r="DA4210" s="1" t="s">
        <v>111</v>
      </c>
      <c r="DB4210" s="1" t="s">
        <v>112</v>
      </c>
    </row>
    <row r="4211" spans="1:111" ht="15.6" customHeight="1" x14ac:dyDescent="0.25">
      <c r="A4211" s="1" t="s">
        <v>17673</v>
      </c>
      <c r="B4211" s="1" t="s">
        <v>142</v>
      </c>
      <c r="C4211" s="2">
        <v>44365.793198726853</v>
      </c>
      <c r="D4211" s="2">
        <v>44404</v>
      </c>
      <c r="E4211" s="1" t="s">
        <v>110</v>
      </c>
      <c r="F4211" s="2">
        <v>44468.833333333336</v>
      </c>
      <c r="G4211" s="1" t="s">
        <v>112</v>
      </c>
      <c r="H4211" s="1" t="s">
        <v>112</v>
      </c>
      <c r="I4211" s="1" t="s">
        <v>112</v>
      </c>
      <c r="J4211" s="1" t="s">
        <v>3340</v>
      </c>
      <c r="K4211" s="1" t="s">
        <v>3341</v>
      </c>
      <c r="L4211" s="1" t="s">
        <v>3342</v>
      </c>
      <c r="N4211" s="1" t="s">
        <v>116</v>
      </c>
      <c r="O4211" s="1" t="s">
        <v>117</v>
      </c>
      <c r="P4211" s="9">
        <v>96950</v>
      </c>
      <c r="Q4211" s="1" t="s">
        <v>118</v>
      </c>
      <c r="R4211" s="1" t="s">
        <v>116</v>
      </c>
      <c r="S4211" s="1">
        <v>16702353481</v>
      </c>
      <c r="U4211" s="1">
        <v>811111</v>
      </c>
      <c r="V4211" s="1" t="s">
        <v>119</v>
      </c>
      <c r="X4211" s="1" t="s">
        <v>3344</v>
      </c>
      <c r="Y4211" s="1" t="s">
        <v>3171</v>
      </c>
      <c r="Z4211" s="1" t="s">
        <v>3345</v>
      </c>
      <c r="AA4211" s="1" t="s">
        <v>1222</v>
      </c>
      <c r="AB4211" s="1" t="s">
        <v>3342</v>
      </c>
      <c r="AD4211" s="1" t="s">
        <v>116</v>
      </c>
      <c r="AE4211" s="1" t="s">
        <v>117</v>
      </c>
      <c r="AF4211" s="9">
        <v>96950</v>
      </c>
      <c r="AG4211" s="1" t="s">
        <v>118</v>
      </c>
      <c r="AH4211" s="1">
        <v>96950</v>
      </c>
      <c r="AI4211" s="1">
        <v>16702353481</v>
      </c>
      <c r="AK4211" s="1" t="s">
        <v>3346</v>
      </c>
      <c r="BC4211" s="1" t="str">
        <f>"13-2011.01"</f>
        <v>13-2011.01</v>
      </c>
      <c r="BD4211" s="1" t="s">
        <v>932</v>
      </c>
      <c r="BE4211" s="1" t="s">
        <v>3347</v>
      </c>
      <c r="BF4211" s="1" t="s">
        <v>759</v>
      </c>
      <c r="BG4211" s="1">
        <v>1</v>
      </c>
      <c r="BI4211" s="2">
        <v>44470</v>
      </c>
      <c r="BJ4211" s="2">
        <v>44834</v>
      </c>
      <c r="BM4211" s="1">
        <v>35</v>
      </c>
      <c r="BN4211" s="1">
        <v>0</v>
      </c>
      <c r="BO4211" s="1">
        <v>7</v>
      </c>
      <c r="BP4211" s="1">
        <v>7</v>
      </c>
      <c r="BQ4211" s="1">
        <v>7</v>
      </c>
      <c r="BR4211" s="1">
        <v>7</v>
      </c>
      <c r="BS4211" s="1">
        <v>7</v>
      </c>
      <c r="BT4211" s="1">
        <v>0</v>
      </c>
      <c r="BU4211" s="1" t="str">
        <f>"8:00 AM"</f>
        <v>8:00 AM</v>
      </c>
      <c r="BV4211" s="1" t="str">
        <f>"4:00 PM"</f>
        <v>4:00 PM</v>
      </c>
      <c r="BW4211" s="1" t="s">
        <v>193</v>
      </c>
      <c r="BX4211" s="1">
        <v>0</v>
      </c>
      <c r="BY4211" s="1">
        <v>24</v>
      </c>
      <c r="BZ4211" s="1" t="s">
        <v>112</v>
      </c>
      <c r="CB4211" s="1" t="s">
        <v>17674</v>
      </c>
      <c r="CC4211" s="1" t="s">
        <v>3342</v>
      </c>
      <c r="CE4211" s="1" t="s">
        <v>116</v>
      </c>
      <c r="CF4211" s="1" t="s">
        <v>117</v>
      </c>
      <c r="CG4211" s="1">
        <v>96950</v>
      </c>
      <c r="CH4211" s="3">
        <v>14.85</v>
      </c>
      <c r="CI4211" s="3">
        <v>14.85</v>
      </c>
      <c r="CJ4211" s="3">
        <v>22.38</v>
      </c>
      <c r="CK4211" s="3">
        <v>22.38</v>
      </c>
      <c r="CL4211" s="1" t="s">
        <v>137</v>
      </c>
      <c r="CM4211" s="1" t="s">
        <v>138</v>
      </c>
      <c r="CN4211" s="1" t="s">
        <v>139</v>
      </c>
      <c r="CP4211" s="1" t="s">
        <v>112</v>
      </c>
      <c r="CQ4211" s="1" t="s">
        <v>111</v>
      </c>
      <c r="CR4211" s="1" t="s">
        <v>112</v>
      </c>
      <c r="CS4211" s="1" t="s">
        <v>111</v>
      </c>
      <c r="CT4211" s="1" t="s">
        <v>138</v>
      </c>
      <c r="CU4211" s="1" t="s">
        <v>111</v>
      </c>
      <c r="CV4211" s="1" t="s">
        <v>111</v>
      </c>
      <c r="CW4211" s="1" t="s">
        <v>3349</v>
      </c>
      <c r="CX4211" s="1">
        <v>16702353481</v>
      </c>
      <c r="CY4211" s="1" t="s">
        <v>3346</v>
      </c>
      <c r="CZ4211" s="1" t="s">
        <v>138</v>
      </c>
      <c r="DA4211" s="1" t="s">
        <v>111</v>
      </c>
      <c r="DB4211" s="1" t="s">
        <v>112</v>
      </c>
      <c r="DC4211" s="1" t="s">
        <v>3350</v>
      </c>
      <c r="DD4211" s="1" t="s">
        <v>3351</v>
      </c>
      <c r="DE4211" s="1" t="s">
        <v>3352</v>
      </c>
      <c r="DF4211" s="1" t="s">
        <v>3340</v>
      </c>
      <c r="DG4211" s="1" t="s">
        <v>3346</v>
      </c>
    </row>
    <row r="4212" spans="1:111" ht="15.6" customHeight="1" x14ac:dyDescent="0.25">
      <c r="A4212" s="1" t="s">
        <v>17770</v>
      </c>
      <c r="B4212" s="1" t="s">
        <v>142</v>
      </c>
      <c r="C4212" s="2">
        <v>44372.195874421297</v>
      </c>
      <c r="D4212" s="2">
        <v>44412</v>
      </c>
      <c r="E4212" s="1" t="s">
        <v>110</v>
      </c>
      <c r="F4212" s="2">
        <v>44468.833333333336</v>
      </c>
      <c r="G4212" s="1" t="s">
        <v>112</v>
      </c>
      <c r="H4212" s="1" t="s">
        <v>112</v>
      </c>
      <c r="I4212" s="1" t="s">
        <v>112</v>
      </c>
      <c r="J4212" s="1" t="s">
        <v>5465</v>
      </c>
      <c r="K4212" s="1" t="s">
        <v>5466</v>
      </c>
      <c r="L4212" s="1" t="s">
        <v>6558</v>
      </c>
      <c r="M4212" s="1" t="s">
        <v>1130</v>
      </c>
      <c r="N4212" s="1" t="s">
        <v>116</v>
      </c>
      <c r="O4212" s="1" t="s">
        <v>117</v>
      </c>
      <c r="P4212" s="9">
        <v>96950</v>
      </c>
      <c r="Q4212" s="1" t="s">
        <v>118</v>
      </c>
      <c r="S4212" s="1">
        <v>16707836993</v>
      </c>
      <c r="U4212" s="1">
        <v>44522</v>
      </c>
      <c r="V4212" s="1" t="s">
        <v>119</v>
      </c>
      <c r="X4212" s="1" t="s">
        <v>5468</v>
      </c>
      <c r="Y4212" s="1" t="s">
        <v>5469</v>
      </c>
      <c r="Z4212" s="1" t="s">
        <v>5470</v>
      </c>
      <c r="AA4212" s="1" t="s">
        <v>1184</v>
      </c>
      <c r="AB4212" s="1" t="s">
        <v>11280</v>
      </c>
      <c r="AC4212" s="1" t="s">
        <v>1130</v>
      </c>
      <c r="AD4212" s="1" t="s">
        <v>116</v>
      </c>
      <c r="AE4212" s="1" t="s">
        <v>117</v>
      </c>
      <c r="AF4212" s="9">
        <v>96950</v>
      </c>
      <c r="AG4212" s="1" t="s">
        <v>118</v>
      </c>
      <c r="AI4212" s="1">
        <v>16707836993</v>
      </c>
      <c r="AK4212" s="1" t="s">
        <v>5472</v>
      </c>
      <c r="BC4212" s="1" t="str">
        <f>"45-3011.00"</f>
        <v>45-3011.00</v>
      </c>
      <c r="BD4212" s="1" t="s">
        <v>5473</v>
      </c>
      <c r="BE4212" s="1" t="s">
        <v>11281</v>
      </c>
      <c r="BF4212" s="1" t="s">
        <v>5475</v>
      </c>
      <c r="BG4212" s="1">
        <v>2</v>
      </c>
      <c r="BI4212" s="2">
        <v>44470</v>
      </c>
      <c r="BJ4212" s="2">
        <v>44834</v>
      </c>
      <c r="BM4212" s="1">
        <v>40</v>
      </c>
      <c r="BN4212" s="1">
        <v>0</v>
      </c>
      <c r="BO4212" s="1">
        <v>8</v>
      </c>
      <c r="BP4212" s="1">
        <v>8</v>
      </c>
      <c r="BQ4212" s="1">
        <v>8</v>
      </c>
      <c r="BR4212" s="1">
        <v>8</v>
      </c>
      <c r="BS4212" s="1">
        <v>8</v>
      </c>
      <c r="BT4212" s="1">
        <v>0</v>
      </c>
      <c r="BU4212" s="1" t="str">
        <f>"8:00 AM"</f>
        <v>8:00 AM</v>
      </c>
      <c r="BV4212" s="1" t="str">
        <f>"5:00 PM"</f>
        <v>5:00 PM</v>
      </c>
      <c r="BW4212" s="1" t="s">
        <v>230</v>
      </c>
      <c r="BX4212" s="1">
        <v>0</v>
      </c>
      <c r="BY4212" s="1">
        <v>3</v>
      </c>
      <c r="BZ4212" s="1" t="s">
        <v>112</v>
      </c>
      <c r="CB4212" s="1" t="s">
        <v>17771</v>
      </c>
      <c r="CC4212" s="1" t="s">
        <v>5467</v>
      </c>
      <c r="CD4212" s="1" t="s">
        <v>1130</v>
      </c>
      <c r="CE4212" s="1" t="s">
        <v>116</v>
      </c>
      <c r="CF4212" s="1" t="s">
        <v>117</v>
      </c>
      <c r="CG4212" s="1">
        <v>96950</v>
      </c>
      <c r="CH4212" s="3">
        <v>13.21</v>
      </c>
      <c r="CI4212" s="3">
        <v>13.21</v>
      </c>
      <c r="CJ4212" s="3">
        <v>19.82</v>
      </c>
      <c r="CK4212" s="3">
        <v>19.82</v>
      </c>
      <c r="CL4212" s="1" t="s">
        <v>137</v>
      </c>
      <c r="CM4212" s="1" t="s">
        <v>168</v>
      </c>
      <c r="CN4212" s="1" t="s">
        <v>139</v>
      </c>
      <c r="CP4212" s="1" t="s">
        <v>112</v>
      </c>
      <c r="CQ4212" s="1" t="s">
        <v>111</v>
      </c>
      <c r="CR4212" s="1" t="s">
        <v>112</v>
      </c>
      <c r="CS4212" s="1" t="s">
        <v>111</v>
      </c>
      <c r="CT4212" s="1" t="s">
        <v>138</v>
      </c>
      <c r="CU4212" s="1" t="s">
        <v>111</v>
      </c>
      <c r="CV4212" s="1" t="s">
        <v>138</v>
      </c>
      <c r="CW4212" s="1" t="s">
        <v>3830</v>
      </c>
      <c r="CX4212" s="1">
        <v>6316707836993</v>
      </c>
      <c r="CY4212" s="1" t="s">
        <v>5472</v>
      </c>
      <c r="CZ4212" s="1" t="s">
        <v>168</v>
      </c>
      <c r="DA4212" s="1" t="s">
        <v>111</v>
      </c>
      <c r="DB4212" s="1" t="s">
        <v>112</v>
      </c>
      <c r="DC4212" s="1" t="s">
        <v>13361</v>
      </c>
      <c r="DD4212" s="1" t="s">
        <v>13362</v>
      </c>
      <c r="DE4212" s="1" t="s">
        <v>402</v>
      </c>
    </row>
    <row r="4213" spans="1:111" ht="15.6" customHeight="1" x14ac:dyDescent="0.25">
      <c r="A4213" s="1" t="s">
        <v>17805</v>
      </c>
      <c r="B4213" s="1" t="s">
        <v>142</v>
      </c>
      <c r="C4213" s="2">
        <v>44076.783680439818</v>
      </c>
      <c r="D4213" s="2">
        <v>44164</v>
      </c>
      <c r="E4213" s="1" t="s">
        <v>110</v>
      </c>
      <c r="F4213" s="2">
        <v>44103.833333333336</v>
      </c>
      <c r="G4213" s="1" t="s">
        <v>112</v>
      </c>
      <c r="H4213" s="1" t="s">
        <v>112</v>
      </c>
      <c r="I4213" s="1" t="s">
        <v>112</v>
      </c>
      <c r="J4213" s="1" t="s">
        <v>3820</v>
      </c>
      <c r="K4213" s="1" t="s">
        <v>3821</v>
      </c>
      <c r="L4213" s="1" t="s">
        <v>3822</v>
      </c>
      <c r="M4213" s="1" t="s">
        <v>167</v>
      </c>
      <c r="N4213" s="1" t="s">
        <v>339</v>
      </c>
      <c r="O4213" s="1" t="s">
        <v>117</v>
      </c>
      <c r="P4213" s="9">
        <v>96950</v>
      </c>
      <c r="Q4213" s="1" t="s">
        <v>118</v>
      </c>
      <c r="R4213" s="1" t="s">
        <v>168</v>
      </c>
      <c r="S4213" s="1">
        <v>16702331530</v>
      </c>
      <c r="U4213" s="1">
        <v>31181</v>
      </c>
      <c r="V4213" s="1" t="s">
        <v>119</v>
      </c>
      <c r="X4213" s="1" t="s">
        <v>3823</v>
      </c>
      <c r="Y4213" s="1" t="s">
        <v>3824</v>
      </c>
      <c r="Z4213" s="1" t="s">
        <v>168</v>
      </c>
      <c r="AA4213" s="1" t="s">
        <v>3825</v>
      </c>
      <c r="AB4213" s="1" t="s">
        <v>3822</v>
      </c>
      <c r="AC4213" s="1" t="s">
        <v>167</v>
      </c>
      <c r="AD4213" s="1" t="s">
        <v>339</v>
      </c>
      <c r="AE4213" s="1" t="s">
        <v>117</v>
      </c>
      <c r="AF4213" s="9">
        <v>96950</v>
      </c>
      <c r="AG4213" s="1" t="s">
        <v>118</v>
      </c>
      <c r="AH4213" s="1" t="s">
        <v>168</v>
      </c>
      <c r="AI4213" s="1">
        <v>16702331530</v>
      </c>
      <c r="AK4213" s="1" t="s">
        <v>3826</v>
      </c>
      <c r="BC4213" s="1" t="str">
        <f>"49-9071.00"</f>
        <v>49-9071.00</v>
      </c>
      <c r="BD4213" s="1" t="s">
        <v>214</v>
      </c>
      <c r="BE4213" s="1" t="s">
        <v>4634</v>
      </c>
      <c r="BF4213" s="1" t="s">
        <v>1069</v>
      </c>
      <c r="BG4213" s="1">
        <v>1</v>
      </c>
      <c r="BI4213" s="2">
        <v>44105</v>
      </c>
      <c r="BJ4213" s="2">
        <v>44469</v>
      </c>
      <c r="BM4213" s="1">
        <v>35</v>
      </c>
      <c r="BN4213" s="1">
        <v>0</v>
      </c>
      <c r="BO4213" s="1">
        <v>6</v>
      </c>
      <c r="BP4213" s="1">
        <v>6</v>
      </c>
      <c r="BQ4213" s="1">
        <v>6</v>
      </c>
      <c r="BR4213" s="1">
        <v>6</v>
      </c>
      <c r="BS4213" s="1">
        <v>6</v>
      </c>
      <c r="BT4213" s="1">
        <v>5</v>
      </c>
      <c r="BU4213" s="1" t="str">
        <f>"7:00 AM"</f>
        <v>7:00 AM</v>
      </c>
      <c r="BV4213" s="1" t="str">
        <f>"4:00 PM"</f>
        <v>4:00 PM</v>
      </c>
      <c r="BW4213" s="1" t="s">
        <v>135</v>
      </c>
      <c r="BX4213" s="1">
        <v>0</v>
      </c>
      <c r="BY4213" s="1">
        <v>24</v>
      </c>
      <c r="BZ4213" s="1" t="s">
        <v>112</v>
      </c>
      <c r="CA4213" s="1">
        <v>0</v>
      </c>
      <c r="CB4213" s="4" t="s">
        <v>4635</v>
      </c>
      <c r="CC4213" s="1" t="s">
        <v>3822</v>
      </c>
      <c r="CD4213" s="1" t="s">
        <v>167</v>
      </c>
      <c r="CE4213" s="1" t="s">
        <v>339</v>
      </c>
      <c r="CF4213" s="1" t="s">
        <v>117</v>
      </c>
      <c r="CG4213" s="1">
        <v>96950</v>
      </c>
      <c r="CH4213" s="3">
        <v>12.64</v>
      </c>
      <c r="CI4213" s="3">
        <v>12.64</v>
      </c>
      <c r="CJ4213" s="3">
        <v>18.96</v>
      </c>
      <c r="CK4213" s="3">
        <v>18.96</v>
      </c>
      <c r="CL4213" s="1" t="s">
        <v>137</v>
      </c>
      <c r="CM4213" s="1" t="s">
        <v>168</v>
      </c>
      <c r="CN4213" s="1" t="s">
        <v>139</v>
      </c>
      <c r="CP4213" s="1" t="s">
        <v>112</v>
      </c>
      <c r="CQ4213" s="1" t="s">
        <v>111</v>
      </c>
      <c r="CR4213" s="1" t="s">
        <v>112</v>
      </c>
      <c r="CS4213" s="1" t="s">
        <v>111</v>
      </c>
      <c r="CT4213" s="1" t="s">
        <v>138</v>
      </c>
      <c r="CU4213" s="1" t="s">
        <v>111</v>
      </c>
      <c r="CV4213" s="1" t="s">
        <v>138</v>
      </c>
      <c r="CW4213" s="1" t="s">
        <v>3830</v>
      </c>
      <c r="CX4213" s="1">
        <v>16702331530</v>
      </c>
      <c r="CY4213" s="1" t="s">
        <v>3826</v>
      </c>
      <c r="CZ4213" s="1" t="s">
        <v>3831</v>
      </c>
      <c r="DA4213" s="1" t="s">
        <v>111</v>
      </c>
      <c r="DB4213" s="1" t="s">
        <v>112</v>
      </c>
      <c r="DC4213" s="1" t="s">
        <v>3823</v>
      </c>
      <c r="DD4213" s="1" t="s">
        <v>3824</v>
      </c>
      <c r="DE4213" s="1" t="s">
        <v>168</v>
      </c>
      <c r="DF4213" s="1" t="s">
        <v>168</v>
      </c>
      <c r="DG4213" s="1" t="s">
        <v>168</v>
      </c>
    </row>
    <row r="4214" spans="1:111" ht="15.6" customHeight="1" x14ac:dyDescent="0.25">
      <c r="A4214" s="1" t="s">
        <v>17826</v>
      </c>
      <c r="B4214" s="1" t="s">
        <v>142</v>
      </c>
      <c r="C4214" s="2">
        <v>44054.945185300923</v>
      </c>
      <c r="D4214" s="2">
        <v>44113</v>
      </c>
      <c r="E4214" s="1" t="s">
        <v>110</v>
      </c>
      <c r="F4214" s="2">
        <v>44102.833333333336</v>
      </c>
      <c r="G4214" s="1" t="s">
        <v>111</v>
      </c>
      <c r="H4214" s="1" t="s">
        <v>112</v>
      </c>
      <c r="I4214" s="1" t="s">
        <v>112</v>
      </c>
      <c r="J4214" s="1" t="s">
        <v>17827</v>
      </c>
      <c r="L4214" s="1" t="s">
        <v>11554</v>
      </c>
      <c r="N4214" s="1" t="s">
        <v>167</v>
      </c>
      <c r="O4214" s="1" t="s">
        <v>117</v>
      </c>
      <c r="P4214" s="9">
        <v>96950</v>
      </c>
      <c r="Q4214" s="1" t="s">
        <v>118</v>
      </c>
      <c r="S4214" s="1">
        <v>16702349083</v>
      </c>
      <c r="U4214" s="1">
        <v>81111</v>
      </c>
      <c r="V4214" s="1" t="s">
        <v>119</v>
      </c>
      <c r="X4214" s="1" t="s">
        <v>11551</v>
      </c>
      <c r="Y4214" s="1" t="s">
        <v>11552</v>
      </c>
      <c r="Z4214" s="1" t="s">
        <v>11553</v>
      </c>
      <c r="AA4214" s="1" t="s">
        <v>171</v>
      </c>
      <c r="AB4214" s="1" t="s">
        <v>11554</v>
      </c>
      <c r="AD4214" s="1" t="s">
        <v>167</v>
      </c>
      <c r="AE4214" s="1" t="s">
        <v>117</v>
      </c>
      <c r="AF4214" s="9">
        <v>96950</v>
      </c>
      <c r="AG4214" s="1" t="s">
        <v>118</v>
      </c>
      <c r="AI4214" s="1">
        <v>16702349083</v>
      </c>
      <c r="AK4214" s="1" t="s">
        <v>11555</v>
      </c>
      <c r="BC4214" s="1" t="str">
        <f>"49-3042.00"</f>
        <v>49-3042.00</v>
      </c>
      <c r="BD4214" s="1" t="s">
        <v>1089</v>
      </c>
      <c r="BE4214" s="1" t="s">
        <v>17828</v>
      </c>
      <c r="BF4214" s="1" t="s">
        <v>1091</v>
      </c>
      <c r="BG4214" s="1">
        <v>1</v>
      </c>
      <c r="BI4214" s="2">
        <v>44105</v>
      </c>
      <c r="BJ4214" s="2">
        <v>44469</v>
      </c>
      <c r="BM4214" s="1">
        <v>35</v>
      </c>
      <c r="BN4214" s="1">
        <v>0</v>
      </c>
      <c r="BO4214" s="1">
        <v>7</v>
      </c>
      <c r="BP4214" s="1">
        <v>7</v>
      </c>
      <c r="BQ4214" s="1">
        <v>7</v>
      </c>
      <c r="BR4214" s="1">
        <v>7</v>
      </c>
      <c r="BS4214" s="1">
        <v>7</v>
      </c>
      <c r="BT4214" s="1">
        <v>0</v>
      </c>
      <c r="BU4214" s="1" t="str">
        <f>"8:00 AM"</f>
        <v>8:00 AM</v>
      </c>
      <c r="BV4214" s="1" t="str">
        <f>"4:00 PM"</f>
        <v>4:00 PM</v>
      </c>
      <c r="BW4214" s="1" t="s">
        <v>135</v>
      </c>
      <c r="BX4214" s="1">
        <v>0</v>
      </c>
      <c r="BY4214" s="1">
        <v>6</v>
      </c>
      <c r="BZ4214" s="1" t="s">
        <v>112</v>
      </c>
      <c r="CA4214" s="1">
        <v>0</v>
      </c>
      <c r="CB4214" s="4" t="s">
        <v>17829</v>
      </c>
      <c r="CC4214" s="1" t="s">
        <v>445</v>
      </c>
      <c r="CD4214" s="1" t="s">
        <v>5994</v>
      </c>
      <c r="CE4214" s="1" t="s">
        <v>167</v>
      </c>
      <c r="CF4214" s="1" t="s">
        <v>117</v>
      </c>
      <c r="CG4214" s="1">
        <v>96950</v>
      </c>
      <c r="CH4214" s="3">
        <v>18.77</v>
      </c>
      <c r="CI4214" s="3">
        <v>18.77</v>
      </c>
      <c r="CL4214" s="1" t="s">
        <v>137</v>
      </c>
      <c r="CN4214" s="1" t="s">
        <v>139</v>
      </c>
      <c r="CP4214" s="1" t="s">
        <v>112</v>
      </c>
      <c r="CQ4214" s="1" t="s">
        <v>111</v>
      </c>
      <c r="CR4214" s="1" t="s">
        <v>112</v>
      </c>
      <c r="CS4214" s="1" t="s">
        <v>112</v>
      </c>
      <c r="CT4214" s="1" t="s">
        <v>138</v>
      </c>
      <c r="CU4214" s="1" t="s">
        <v>111</v>
      </c>
      <c r="CV4214" s="1" t="s">
        <v>138</v>
      </c>
      <c r="CW4214" s="1" t="s">
        <v>3422</v>
      </c>
      <c r="CX4214" s="1">
        <v>16702349083</v>
      </c>
      <c r="CY4214" s="1" t="s">
        <v>11555</v>
      </c>
      <c r="CZ4214" s="1" t="s">
        <v>428</v>
      </c>
      <c r="DA4214" s="1" t="s">
        <v>111</v>
      </c>
      <c r="DB4214" s="1" t="s">
        <v>112</v>
      </c>
    </row>
    <row r="4215" spans="1:111" ht="15.6" customHeight="1" x14ac:dyDescent="0.25">
      <c r="A4215" s="1" t="s">
        <v>17836</v>
      </c>
      <c r="B4215" s="1" t="s">
        <v>142</v>
      </c>
      <c r="C4215" s="2">
        <v>44054.211931712962</v>
      </c>
      <c r="D4215" s="2">
        <v>44137</v>
      </c>
      <c r="E4215" s="1" t="s">
        <v>110</v>
      </c>
      <c r="F4215" s="2">
        <v>44103.833333333336</v>
      </c>
      <c r="G4215" s="1" t="s">
        <v>111</v>
      </c>
      <c r="H4215" s="1" t="s">
        <v>112</v>
      </c>
      <c r="I4215" s="1" t="s">
        <v>112</v>
      </c>
      <c r="J4215" s="1" t="s">
        <v>14605</v>
      </c>
      <c r="K4215" s="1" t="s">
        <v>14606</v>
      </c>
      <c r="L4215" s="1" t="s">
        <v>14607</v>
      </c>
      <c r="M4215" s="1" t="s">
        <v>14608</v>
      </c>
      <c r="N4215" s="1" t="s">
        <v>167</v>
      </c>
      <c r="O4215" s="1" t="s">
        <v>117</v>
      </c>
      <c r="P4215" s="9">
        <v>96950</v>
      </c>
      <c r="Q4215" s="1" t="s">
        <v>118</v>
      </c>
      <c r="R4215" s="1" t="s">
        <v>138</v>
      </c>
      <c r="S4215" s="1">
        <v>16702330033</v>
      </c>
      <c r="U4215" s="1">
        <v>72251</v>
      </c>
      <c r="V4215" s="1" t="s">
        <v>119</v>
      </c>
      <c r="X4215" s="1" t="s">
        <v>4562</v>
      </c>
      <c r="Y4215" s="1" t="s">
        <v>14609</v>
      </c>
      <c r="AA4215" s="1" t="s">
        <v>171</v>
      </c>
      <c r="AB4215" s="1" t="s">
        <v>7418</v>
      </c>
      <c r="AC4215" s="1" t="s">
        <v>14610</v>
      </c>
      <c r="AD4215" s="1" t="s">
        <v>116</v>
      </c>
      <c r="AE4215" s="1" t="s">
        <v>117</v>
      </c>
      <c r="AF4215" s="9">
        <v>96950</v>
      </c>
      <c r="AG4215" s="1" t="s">
        <v>118</v>
      </c>
      <c r="AH4215" s="1" t="s">
        <v>138</v>
      </c>
      <c r="AI4215" s="1">
        <v>16702330033</v>
      </c>
      <c r="AK4215" s="1" t="s">
        <v>14611</v>
      </c>
      <c r="AL4215" s="1" t="s">
        <v>125</v>
      </c>
      <c r="AM4215" s="1" t="s">
        <v>7900</v>
      </c>
      <c r="AN4215" s="1" t="s">
        <v>7901</v>
      </c>
      <c r="AP4215" s="1" t="s">
        <v>1345</v>
      </c>
      <c r="AQ4215" s="1" t="s">
        <v>7813</v>
      </c>
      <c r="AR4215" s="1" t="s">
        <v>116</v>
      </c>
      <c r="AS4215" s="1" t="s">
        <v>117</v>
      </c>
      <c r="AT4215" s="9">
        <v>96950</v>
      </c>
      <c r="AU4215" s="1" t="s">
        <v>118</v>
      </c>
      <c r="AV4215" s="1" t="s">
        <v>138</v>
      </c>
      <c r="AW4215" s="1">
        <v>16702353010</v>
      </c>
      <c r="AY4215" s="1" t="s">
        <v>10681</v>
      </c>
      <c r="AZ4215" s="1" t="s">
        <v>2620</v>
      </c>
      <c r="BC4215" s="1" t="str">
        <f>"35-2014.00"</f>
        <v>35-2014.00</v>
      </c>
      <c r="BD4215" s="1" t="s">
        <v>152</v>
      </c>
      <c r="BE4215" s="1" t="s">
        <v>17837</v>
      </c>
      <c r="BF4215" s="1" t="s">
        <v>2622</v>
      </c>
      <c r="BG4215" s="1">
        <v>1</v>
      </c>
      <c r="BI4215" s="2">
        <v>44105</v>
      </c>
      <c r="BJ4215" s="2">
        <v>45199</v>
      </c>
      <c r="BM4215" s="1">
        <v>35</v>
      </c>
      <c r="BN4215" s="1">
        <v>5</v>
      </c>
      <c r="BO4215" s="1">
        <v>5</v>
      </c>
      <c r="BP4215" s="1">
        <v>5</v>
      </c>
      <c r="BQ4215" s="1">
        <v>5</v>
      </c>
      <c r="BR4215" s="1">
        <v>5</v>
      </c>
      <c r="BS4215" s="1">
        <v>5</v>
      </c>
      <c r="BT4215" s="1">
        <v>5</v>
      </c>
      <c r="BU4215" s="1" t="str">
        <f>"11:00 AM"</f>
        <v>11:00 AM</v>
      </c>
      <c r="BV4215" s="1" t="str">
        <f>"9:00 PM"</f>
        <v>9:00 PM</v>
      </c>
      <c r="BW4215" s="1" t="s">
        <v>135</v>
      </c>
      <c r="BX4215" s="1">
        <v>0</v>
      </c>
      <c r="BY4215" s="1">
        <v>0</v>
      </c>
      <c r="BZ4215" s="1" t="s">
        <v>112</v>
      </c>
      <c r="CA4215" s="1">
        <v>0</v>
      </c>
      <c r="CB4215" s="4" t="s">
        <v>17838</v>
      </c>
      <c r="CC4215" s="1" t="s">
        <v>7418</v>
      </c>
      <c r="CD4215" s="1" t="s">
        <v>14610</v>
      </c>
      <c r="CE4215" s="1" t="s">
        <v>116</v>
      </c>
      <c r="CF4215" s="1" t="s">
        <v>117</v>
      </c>
      <c r="CG4215" s="1">
        <v>96950</v>
      </c>
      <c r="CH4215" s="3">
        <v>10.68</v>
      </c>
      <c r="CI4215" s="3">
        <v>10.68</v>
      </c>
      <c r="CJ4215" s="3">
        <v>16.02</v>
      </c>
      <c r="CK4215" s="3">
        <v>16.02</v>
      </c>
      <c r="CL4215" s="1" t="s">
        <v>137</v>
      </c>
      <c r="CN4215" s="1" t="s">
        <v>139</v>
      </c>
      <c r="CP4215" s="1" t="s">
        <v>112</v>
      </c>
      <c r="CQ4215" s="1" t="s">
        <v>111</v>
      </c>
      <c r="CR4215" s="1" t="s">
        <v>111</v>
      </c>
      <c r="CS4215" s="1" t="s">
        <v>111</v>
      </c>
      <c r="CT4215" s="1" t="s">
        <v>138</v>
      </c>
      <c r="CU4215" s="1" t="s">
        <v>111</v>
      </c>
      <c r="CV4215" s="1" t="s">
        <v>111</v>
      </c>
      <c r="CW4215" s="4" t="s">
        <v>17839</v>
      </c>
      <c r="CX4215" s="1">
        <v>16702330033</v>
      </c>
      <c r="CY4215" s="1" t="s">
        <v>14611</v>
      </c>
      <c r="CZ4215" s="1" t="s">
        <v>428</v>
      </c>
      <c r="DA4215" s="1" t="s">
        <v>111</v>
      </c>
      <c r="DB4215" s="1" t="s">
        <v>112</v>
      </c>
    </row>
    <row r="4216" spans="1:111" ht="15.6" customHeight="1" x14ac:dyDescent="0.25">
      <c r="A4216" s="1" t="s">
        <v>17840</v>
      </c>
      <c r="B4216" s="1" t="s">
        <v>142</v>
      </c>
      <c r="C4216" s="2">
        <v>44060.814945486112</v>
      </c>
      <c r="D4216" s="2">
        <v>44155</v>
      </c>
      <c r="E4216" s="1" t="s">
        <v>180</v>
      </c>
      <c r="G4216" s="1" t="s">
        <v>112</v>
      </c>
      <c r="H4216" s="1" t="s">
        <v>112</v>
      </c>
      <c r="I4216" s="1" t="s">
        <v>112</v>
      </c>
      <c r="J4216" s="1" t="s">
        <v>17841</v>
      </c>
      <c r="K4216" s="1" t="s">
        <v>17842</v>
      </c>
      <c r="L4216" s="1" t="s">
        <v>17843</v>
      </c>
      <c r="M4216" s="1" t="s">
        <v>17844</v>
      </c>
      <c r="N4216" s="1" t="s">
        <v>997</v>
      </c>
      <c r="O4216" s="1" t="s">
        <v>117</v>
      </c>
      <c r="P4216" s="9">
        <v>96951</v>
      </c>
      <c r="Q4216" s="1" t="s">
        <v>118</v>
      </c>
      <c r="R4216" s="1" t="s">
        <v>138</v>
      </c>
      <c r="S4216" s="1">
        <v>16705322782</v>
      </c>
      <c r="U4216" s="1">
        <v>722410</v>
      </c>
      <c r="V4216" s="1" t="s">
        <v>119</v>
      </c>
      <c r="X4216" s="1" t="s">
        <v>17845</v>
      </c>
      <c r="Y4216" s="1" t="s">
        <v>17846</v>
      </c>
      <c r="Z4216" s="1" t="s">
        <v>202</v>
      </c>
      <c r="AA4216" s="1" t="s">
        <v>528</v>
      </c>
      <c r="AB4216" s="1" t="s">
        <v>17843</v>
      </c>
      <c r="AC4216" s="1" t="s">
        <v>17844</v>
      </c>
      <c r="AD4216" s="1" t="s">
        <v>997</v>
      </c>
      <c r="AE4216" s="1" t="s">
        <v>117</v>
      </c>
      <c r="AF4216" s="9">
        <v>96951</v>
      </c>
      <c r="AG4216" s="1" t="s">
        <v>118</v>
      </c>
      <c r="AH4216" s="1" t="s">
        <v>138</v>
      </c>
      <c r="AI4216" s="1">
        <v>16705322782</v>
      </c>
      <c r="AK4216" s="1" t="s">
        <v>17847</v>
      </c>
      <c r="BC4216" s="1" t="str">
        <f>"35-2021.00"</f>
        <v>35-2021.00</v>
      </c>
      <c r="BD4216" s="1" t="s">
        <v>851</v>
      </c>
      <c r="BE4216" s="1" t="s">
        <v>17848</v>
      </c>
      <c r="BF4216" s="1" t="s">
        <v>5580</v>
      </c>
      <c r="BG4216" s="1">
        <v>3</v>
      </c>
      <c r="BI4216" s="2">
        <v>44105</v>
      </c>
      <c r="BJ4216" s="2">
        <v>44469</v>
      </c>
      <c r="BM4216" s="1">
        <v>35</v>
      </c>
      <c r="BN4216" s="1">
        <v>6</v>
      </c>
      <c r="BO4216" s="1">
        <v>0</v>
      </c>
      <c r="BP4216" s="1">
        <v>5</v>
      </c>
      <c r="BQ4216" s="1">
        <v>6</v>
      </c>
      <c r="BR4216" s="1">
        <v>6</v>
      </c>
      <c r="BS4216" s="1">
        <v>6</v>
      </c>
      <c r="BT4216" s="1">
        <v>6</v>
      </c>
      <c r="BU4216" s="1" t="str">
        <f>"4:00 PM"</f>
        <v>4:00 PM</v>
      </c>
      <c r="BV4216" s="1" t="str">
        <f>"10:00 PM"</f>
        <v>10:00 PM</v>
      </c>
      <c r="BW4216" s="1" t="s">
        <v>230</v>
      </c>
      <c r="BX4216" s="1">
        <v>0</v>
      </c>
      <c r="BY4216" s="1">
        <v>3</v>
      </c>
      <c r="BZ4216" s="1" t="s">
        <v>112</v>
      </c>
      <c r="CA4216" s="1">
        <v>0</v>
      </c>
      <c r="CB4216" s="1" t="s">
        <v>17849</v>
      </c>
      <c r="CC4216" s="1" t="s">
        <v>17850</v>
      </c>
      <c r="CE4216" s="1" t="s">
        <v>997</v>
      </c>
      <c r="CF4216" s="1" t="s">
        <v>117</v>
      </c>
      <c r="CG4216" s="1">
        <v>96951</v>
      </c>
      <c r="CH4216" s="3">
        <v>9.58</v>
      </c>
      <c r="CI4216" s="3">
        <v>9.58</v>
      </c>
      <c r="CJ4216" s="3">
        <v>14.37</v>
      </c>
      <c r="CK4216" s="3">
        <v>14.37</v>
      </c>
      <c r="CL4216" s="1" t="s">
        <v>137</v>
      </c>
      <c r="CM4216" s="1" t="s">
        <v>138</v>
      </c>
      <c r="CN4216" s="1" t="s">
        <v>139</v>
      </c>
      <c r="CP4216" s="1" t="s">
        <v>112</v>
      </c>
      <c r="CQ4216" s="1" t="s">
        <v>111</v>
      </c>
      <c r="CR4216" s="1" t="s">
        <v>112</v>
      </c>
      <c r="CS4216" s="1" t="s">
        <v>111</v>
      </c>
      <c r="CT4216" s="1" t="s">
        <v>138</v>
      </c>
      <c r="CU4216" s="1" t="s">
        <v>111</v>
      </c>
      <c r="CV4216" s="1" t="s">
        <v>138</v>
      </c>
      <c r="CW4216" s="1" t="s">
        <v>17851</v>
      </c>
      <c r="CX4216" s="1">
        <v>16705322782</v>
      </c>
      <c r="CY4216" s="1" t="s">
        <v>17847</v>
      </c>
      <c r="CZ4216" s="1" t="s">
        <v>138</v>
      </c>
      <c r="DA4216" s="1" t="s">
        <v>111</v>
      </c>
      <c r="DB4216" s="1" t="s">
        <v>112</v>
      </c>
    </row>
    <row r="4217" spans="1:111" ht="15.6" customHeight="1" x14ac:dyDescent="0.25">
      <c r="A4217" s="1" t="s">
        <v>17870</v>
      </c>
      <c r="B4217" s="1" t="s">
        <v>142</v>
      </c>
      <c r="C4217" s="2">
        <v>44085.140451736108</v>
      </c>
      <c r="D4217" s="2">
        <v>44160</v>
      </c>
      <c r="E4217" s="1" t="s">
        <v>110</v>
      </c>
      <c r="F4217" s="2">
        <v>44103.833333333336</v>
      </c>
      <c r="G4217" s="1" t="s">
        <v>112</v>
      </c>
      <c r="H4217" s="1" t="s">
        <v>112</v>
      </c>
      <c r="I4217" s="1" t="s">
        <v>112</v>
      </c>
      <c r="J4217" s="1" t="s">
        <v>10189</v>
      </c>
      <c r="K4217" s="1" t="s">
        <v>10190</v>
      </c>
      <c r="L4217" s="1" t="s">
        <v>1915</v>
      </c>
      <c r="M4217" s="1" t="s">
        <v>10191</v>
      </c>
      <c r="N4217" s="1" t="s">
        <v>116</v>
      </c>
      <c r="O4217" s="1" t="s">
        <v>117</v>
      </c>
      <c r="P4217" s="9">
        <v>96950</v>
      </c>
      <c r="Q4217" s="1" t="s">
        <v>118</v>
      </c>
      <c r="R4217" s="1" t="s">
        <v>138</v>
      </c>
      <c r="S4217" s="1">
        <v>16702348193</v>
      </c>
      <c r="U4217" s="1">
        <v>45111</v>
      </c>
      <c r="V4217" s="1" t="s">
        <v>119</v>
      </c>
      <c r="X4217" s="1" t="s">
        <v>4624</v>
      </c>
      <c r="Y4217" s="1" t="s">
        <v>10192</v>
      </c>
      <c r="Z4217" s="1" t="s">
        <v>10193</v>
      </c>
      <c r="AA4217" s="1" t="s">
        <v>962</v>
      </c>
      <c r="AB4217" s="1" t="s">
        <v>1915</v>
      </c>
      <c r="AC4217" s="1" t="s">
        <v>10191</v>
      </c>
      <c r="AD4217" s="1" t="s">
        <v>116</v>
      </c>
      <c r="AE4217" s="1" t="s">
        <v>117</v>
      </c>
      <c r="AF4217" s="9">
        <v>96950</v>
      </c>
      <c r="AG4217" s="1" t="s">
        <v>118</v>
      </c>
      <c r="AH4217" s="1" t="s">
        <v>138</v>
      </c>
      <c r="AI4217" s="1">
        <v>16707833629</v>
      </c>
      <c r="AK4217" s="1" t="s">
        <v>10194</v>
      </c>
      <c r="BC4217" s="1" t="str">
        <f>"49-9071.00"</f>
        <v>49-9071.00</v>
      </c>
      <c r="BD4217" s="1" t="s">
        <v>214</v>
      </c>
      <c r="BE4217" s="1" t="s">
        <v>17871</v>
      </c>
      <c r="BF4217" s="1" t="s">
        <v>17872</v>
      </c>
      <c r="BG4217" s="1">
        <v>1</v>
      </c>
      <c r="BI4217" s="2">
        <v>44105</v>
      </c>
      <c r="BJ4217" s="2">
        <v>44469</v>
      </c>
      <c r="BM4217" s="1">
        <v>35</v>
      </c>
      <c r="BN4217" s="1">
        <v>0</v>
      </c>
      <c r="BO4217" s="1">
        <v>5</v>
      </c>
      <c r="BP4217" s="1">
        <v>6</v>
      </c>
      <c r="BQ4217" s="1">
        <v>6</v>
      </c>
      <c r="BR4217" s="1">
        <v>6</v>
      </c>
      <c r="BS4217" s="1">
        <v>6</v>
      </c>
      <c r="BT4217" s="1">
        <v>6</v>
      </c>
      <c r="BU4217" s="1" t="str">
        <f>"9:00 AM"</f>
        <v>9:00 AM</v>
      </c>
      <c r="BV4217" s="1" t="str">
        <f>"5:00 PM"</f>
        <v>5:00 PM</v>
      </c>
      <c r="BW4217" s="1" t="s">
        <v>135</v>
      </c>
      <c r="BX4217" s="1">
        <v>0</v>
      </c>
      <c r="BY4217" s="1">
        <v>24</v>
      </c>
      <c r="BZ4217" s="1" t="s">
        <v>112</v>
      </c>
      <c r="CA4217" s="1">
        <v>0</v>
      </c>
      <c r="CB4217" s="1" t="s">
        <v>17873</v>
      </c>
      <c r="CC4217" s="1" t="s">
        <v>1915</v>
      </c>
      <c r="CD4217" s="1" t="s">
        <v>10191</v>
      </c>
      <c r="CE4217" s="1" t="s">
        <v>116</v>
      </c>
      <c r="CF4217" s="1" t="s">
        <v>117</v>
      </c>
      <c r="CG4217" s="1">
        <v>96950</v>
      </c>
      <c r="CH4217" s="3">
        <v>8.33</v>
      </c>
      <c r="CI4217" s="3">
        <v>8.4499999999999993</v>
      </c>
      <c r="CJ4217" s="3">
        <v>12.5</v>
      </c>
      <c r="CK4217" s="3">
        <v>12.68</v>
      </c>
      <c r="CL4217" s="1" t="s">
        <v>137</v>
      </c>
      <c r="CM4217" s="1" t="s">
        <v>230</v>
      </c>
      <c r="CN4217" s="1" t="s">
        <v>139</v>
      </c>
      <c r="CP4217" s="1" t="s">
        <v>112</v>
      </c>
      <c r="CQ4217" s="1" t="s">
        <v>111</v>
      </c>
      <c r="CR4217" s="1" t="s">
        <v>112</v>
      </c>
      <c r="CS4217" s="1" t="s">
        <v>111</v>
      </c>
      <c r="CT4217" s="1" t="s">
        <v>138</v>
      </c>
      <c r="CU4217" s="1" t="s">
        <v>111</v>
      </c>
      <c r="CV4217" s="1" t="s">
        <v>138</v>
      </c>
      <c r="CW4217" s="1" t="s">
        <v>17874</v>
      </c>
      <c r="CX4217" s="1">
        <v>16702348193</v>
      </c>
      <c r="CY4217" s="1" t="s">
        <v>10194</v>
      </c>
      <c r="CZ4217" s="1" t="s">
        <v>138</v>
      </c>
      <c r="DA4217" s="1" t="s">
        <v>111</v>
      </c>
      <c r="DB4217" s="1" t="s">
        <v>112</v>
      </c>
    </row>
    <row r="4218" spans="1:111" ht="15.6" customHeight="1" x14ac:dyDescent="0.25">
      <c r="A4218" s="1" t="s">
        <v>17908</v>
      </c>
      <c r="B4218" s="1" t="s">
        <v>142</v>
      </c>
      <c r="C4218" s="2">
        <v>44049.04294097222</v>
      </c>
      <c r="D4218" s="2">
        <v>44124</v>
      </c>
      <c r="E4218" s="1" t="s">
        <v>180</v>
      </c>
      <c r="G4218" s="1" t="s">
        <v>112</v>
      </c>
      <c r="H4218" s="1" t="s">
        <v>112</v>
      </c>
      <c r="I4218" s="1" t="s">
        <v>112</v>
      </c>
      <c r="J4218" s="1" t="s">
        <v>8174</v>
      </c>
      <c r="K4218" s="1" t="s">
        <v>8175</v>
      </c>
      <c r="L4218" s="1" t="s">
        <v>8176</v>
      </c>
      <c r="M4218" s="1" t="s">
        <v>17909</v>
      </c>
      <c r="N4218" s="1" t="s">
        <v>116</v>
      </c>
      <c r="O4218" s="1" t="s">
        <v>117</v>
      </c>
      <c r="P4218" s="9">
        <v>96950</v>
      </c>
      <c r="Q4218" s="1" t="s">
        <v>118</v>
      </c>
      <c r="R4218" s="1" t="s">
        <v>138</v>
      </c>
      <c r="S4218" s="1">
        <v>16704837107</v>
      </c>
      <c r="T4218" s="1">
        <v>0</v>
      </c>
      <c r="U4218" s="1">
        <v>42441</v>
      </c>
      <c r="V4218" s="1" t="s">
        <v>119</v>
      </c>
      <c r="X4218" s="1" t="s">
        <v>8178</v>
      </c>
      <c r="Y4218" s="1" t="s">
        <v>8179</v>
      </c>
      <c r="Z4218" s="1" t="s">
        <v>138</v>
      </c>
      <c r="AA4218" s="1" t="s">
        <v>461</v>
      </c>
      <c r="AB4218" s="1" t="s">
        <v>8176</v>
      </c>
      <c r="AC4218" s="1" t="s">
        <v>17909</v>
      </c>
      <c r="AD4218" s="1" t="s">
        <v>116</v>
      </c>
      <c r="AE4218" s="1" t="s">
        <v>117</v>
      </c>
      <c r="AF4218" s="9">
        <v>96950</v>
      </c>
      <c r="AG4218" s="1" t="s">
        <v>118</v>
      </c>
      <c r="AH4218" s="1" t="s">
        <v>138</v>
      </c>
      <c r="AI4218" s="1">
        <v>16704837107</v>
      </c>
      <c r="AJ4218" s="1">
        <v>0</v>
      </c>
      <c r="AK4218" s="1" t="s">
        <v>8180</v>
      </c>
      <c r="BC4218" s="1" t="str">
        <f>"53-3031.00"</f>
        <v>53-3031.00</v>
      </c>
      <c r="BD4218" s="1" t="s">
        <v>3272</v>
      </c>
      <c r="BE4218" s="1" t="s">
        <v>17910</v>
      </c>
      <c r="BF4218" s="1" t="s">
        <v>8182</v>
      </c>
      <c r="BG4218" s="1">
        <v>3</v>
      </c>
      <c r="BI4218" s="2">
        <v>44105</v>
      </c>
      <c r="BJ4218" s="2">
        <v>44469</v>
      </c>
      <c r="BM4218" s="1">
        <v>40</v>
      </c>
      <c r="BN4218" s="1">
        <v>0</v>
      </c>
      <c r="BO4218" s="1">
        <v>8</v>
      </c>
      <c r="BP4218" s="1">
        <v>8</v>
      </c>
      <c r="BQ4218" s="1">
        <v>8</v>
      </c>
      <c r="BR4218" s="1">
        <v>8</v>
      </c>
      <c r="BS4218" s="1">
        <v>8</v>
      </c>
      <c r="BT4218" s="1">
        <v>0</v>
      </c>
      <c r="BU4218" s="1" t="str">
        <f>"8:00 AM"</f>
        <v>8:00 AM</v>
      </c>
      <c r="BV4218" s="1" t="str">
        <f>"5:00 PM"</f>
        <v>5:00 PM</v>
      </c>
      <c r="BW4218" s="1" t="s">
        <v>135</v>
      </c>
      <c r="BX4218" s="1">
        <v>0</v>
      </c>
      <c r="BY4218" s="1">
        <v>12</v>
      </c>
      <c r="BZ4218" s="1" t="s">
        <v>112</v>
      </c>
      <c r="CA4218" s="1">
        <v>0</v>
      </c>
      <c r="CB4218" s="1" t="s">
        <v>17911</v>
      </c>
      <c r="CC4218" s="1" t="s">
        <v>8176</v>
      </c>
      <c r="CD4218" s="1" t="s">
        <v>17909</v>
      </c>
      <c r="CE4218" s="1" t="s">
        <v>116</v>
      </c>
      <c r="CF4218" s="1" t="s">
        <v>117</v>
      </c>
      <c r="CG4218" s="1">
        <v>96950</v>
      </c>
      <c r="CH4218" s="3">
        <v>10.02</v>
      </c>
      <c r="CI4218" s="3">
        <v>10.02</v>
      </c>
      <c r="CJ4218" s="3">
        <v>15.03</v>
      </c>
      <c r="CK4218" s="3">
        <v>15.03</v>
      </c>
      <c r="CL4218" s="1" t="s">
        <v>137</v>
      </c>
      <c r="CM4218" s="1" t="s">
        <v>138</v>
      </c>
      <c r="CN4218" s="1" t="s">
        <v>139</v>
      </c>
      <c r="CP4218" s="1" t="s">
        <v>112</v>
      </c>
      <c r="CQ4218" s="1" t="s">
        <v>111</v>
      </c>
      <c r="CR4218" s="1" t="s">
        <v>112</v>
      </c>
      <c r="CS4218" s="1" t="s">
        <v>111</v>
      </c>
      <c r="CT4218" s="1" t="s">
        <v>138</v>
      </c>
      <c r="CU4218" s="1" t="s">
        <v>111</v>
      </c>
      <c r="CV4218" s="1" t="s">
        <v>138</v>
      </c>
      <c r="CW4218" s="1" t="s">
        <v>138</v>
      </c>
      <c r="CX4218" s="1">
        <v>16704837107</v>
      </c>
      <c r="CY4218" s="1" t="s">
        <v>8180</v>
      </c>
      <c r="CZ4218" s="1" t="s">
        <v>138</v>
      </c>
      <c r="DA4218" s="1" t="s">
        <v>111</v>
      </c>
      <c r="DB4218" s="1" t="s">
        <v>112</v>
      </c>
      <c r="DC4218" s="1" t="s">
        <v>8178</v>
      </c>
      <c r="DD4218" s="1" t="s">
        <v>8179</v>
      </c>
      <c r="DF4218" s="1" t="s">
        <v>8174</v>
      </c>
      <c r="DG4218" s="1" t="s">
        <v>8180</v>
      </c>
    </row>
    <row r="4219" spans="1:111" ht="15.6" customHeight="1" x14ac:dyDescent="0.25">
      <c r="A4219" s="1" t="s">
        <v>17942</v>
      </c>
      <c r="B4219" s="1" t="s">
        <v>142</v>
      </c>
      <c r="C4219" s="2">
        <v>44105.9054525463</v>
      </c>
      <c r="D4219" s="2">
        <v>44153</v>
      </c>
      <c r="E4219" s="1" t="s">
        <v>180</v>
      </c>
      <c r="G4219" s="1" t="s">
        <v>112</v>
      </c>
      <c r="H4219" s="1" t="s">
        <v>112</v>
      </c>
      <c r="I4219" s="1" t="s">
        <v>112</v>
      </c>
      <c r="J4219" s="1" t="s">
        <v>4447</v>
      </c>
      <c r="K4219" s="1" t="s">
        <v>8671</v>
      </c>
      <c r="L4219" s="1" t="s">
        <v>8672</v>
      </c>
      <c r="M4219" s="1" t="s">
        <v>6691</v>
      </c>
      <c r="N4219" s="1" t="s">
        <v>116</v>
      </c>
      <c r="O4219" s="1" t="s">
        <v>117</v>
      </c>
      <c r="P4219" s="9">
        <v>96950</v>
      </c>
      <c r="Q4219" s="1" t="s">
        <v>118</v>
      </c>
      <c r="R4219" s="1" t="s">
        <v>138</v>
      </c>
      <c r="S4219" s="1">
        <v>16704833702</v>
      </c>
      <c r="T4219" s="1">
        <v>0</v>
      </c>
      <c r="U4219" s="1">
        <v>42449</v>
      </c>
      <c r="V4219" s="1" t="s">
        <v>119</v>
      </c>
      <c r="X4219" s="1" t="s">
        <v>656</v>
      </c>
      <c r="Y4219" s="1" t="s">
        <v>1065</v>
      </c>
      <c r="Z4219" s="1" t="s">
        <v>138</v>
      </c>
      <c r="AA4219" s="1" t="s">
        <v>461</v>
      </c>
      <c r="AB4219" s="1" t="s">
        <v>8672</v>
      </c>
      <c r="AC4219" s="1" t="s">
        <v>6691</v>
      </c>
      <c r="AD4219" s="1" t="s">
        <v>116</v>
      </c>
      <c r="AE4219" s="1" t="s">
        <v>117</v>
      </c>
      <c r="AF4219" s="9">
        <v>96950</v>
      </c>
      <c r="AG4219" s="1" t="s">
        <v>118</v>
      </c>
      <c r="AH4219" s="1" t="s">
        <v>138</v>
      </c>
      <c r="AI4219" s="1">
        <v>16704833702</v>
      </c>
      <c r="AJ4219" s="1">
        <v>0</v>
      </c>
      <c r="AK4219" s="1" t="s">
        <v>4451</v>
      </c>
      <c r="BC4219" s="1" t="str">
        <f>"13-2011.01"</f>
        <v>13-2011.01</v>
      </c>
      <c r="BD4219" s="1" t="s">
        <v>932</v>
      </c>
      <c r="BE4219" s="1" t="s">
        <v>8673</v>
      </c>
      <c r="BF4219" s="1" t="s">
        <v>759</v>
      </c>
      <c r="BG4219" s="1">
        <v>1</v>
      </c>
      <c r="BI4219" s="2">
        <v>44105</v>
      </c>
      <c r="BJ4219" s="2">
        <v>44469</v>
      </c>
      <c r="BM4219" s="1">
        <v>40</v>
      </c>
      <c r="BN4219" s="1">
        <v>0</v>
      </c>
      <c r="BO4219" s="1">
        <v>8</v>
      </c>
      <c r="BP4219" s="1">
        <v>8</v>
      </c>
      <c r="BQ4219" s="1">
        <v>8</v>
      </c>
      <c r="BR4219" s="1">
        <v>8</v>
      </c>
      <c r="BS4219" s="1">
        <v>8</v>
      </c>
      <c r="BT4219" s="1">
        <v>0</v>
      </c>
      <c r="BU4219" s="1" t="str">
        <f>"8:00 AM"</f>
        <v>8:00 AM</v>
      </c>
      <c r="BV4219" s="1" t="str">
        <f>"5:00 PM"</f>
        <v>5:00 PM</v>
      </c>
      <c r="BW4219" s="1" t="s">
        <v>392</v>
      </c>
      <c r="BX4219" s="1">
        <v>0</v>
      </c>
      <c r="BY4219" s="1">
        <v>24</v>
      </c>
      <c r="BZ4219" s="1" t="s">
        <v>112</v>
      </c>
      <c r="CA4219" s="1">
        <v>0</v>
      </c>
      <c r="CB4219" s="1" t="s">
        <v>8674</v>
      </c>
      <c r="CC4219" s="1" t="s">
        <v>8672</v>
      </c>
      <c r="CD4219" s="1" t="s">
        <v>6691</v>
      </c>
      <c r="CE4219" s="1" t="s">
        <v>116</v>
      </c>
      <c r="CF4219" s="1" t="s">
        <v>117</v>
      </c>
      <c r="CG4219" s="1">
        <v>96950</v>
      </c>
      <c r="CH4219" s="3">
        <v>25.1</v>
      </c>
      <c r="CI4219" s="3">
        <v>25.1</v>
      </c>
      <c r="CJ4219" s="3">
        <v>37.65</v>
      </c>
      <c r="CK4219" s="3">
        <v>37.65</v>
      </c>
      <c r="CL4219" s="1" t="s">
        <v>137</v>
      </c>
      <c r="CM4219" s="1" t="s">
        <v>138</v>
      </c>
      <c r="CN4219" s="1" t="s">
        <v>139</v>
      </c>
      <c r="CP4219" s="1" t="s">
        <v>112</v>
      </c>
      <c r="CQ4219" s="1" t="s">
        <v>111</v>
      </c>
      <c r="CR4219" s="1" t="s">
        <v>112</v>
      </c>
      <c r="CS4219" s="1" t="s">
        <v>111</v>
      </c>
      <c r="CT4219" s="1" t="s">
        <v>138</v>
      </c>
      <c r="CU4219" s="1" t="s">
        <v>111</v>
      </c>
      <c r="CV4219" s="1" t="s">
        <v>138</v>
      </c>
      <c r="CW4219" s="1" t="s">
        <v>138</v>
      </c>
      <c r="CX4219" s="1">
        <v>16704833702</v>
      </c>
      <c r="CY4219" s="1" t="s">
        <v>4451</v>
      </c>
      <c r="CZ4219" s="1" t="s">
        <v>138</v>
      </c>
      <c r="DA4219" s="1" t="s">
        <v>111</v>
      </c>
      <c r="DB4219" s="1" t="s">
        <v>112</v>
      </c>
      <c r="DC4219" s="1" t="s">
        <v>656</v>
      </c>
      <c r="DD4219" s="1" t="s">
        <v>1065</v>
      </c>
      <c r="DE4219" s="1" t="s">
        <v>138</v>
      </c>
      <c r="DF4219" s="1" t="s">
        <v>4447</v>
      </c>
      <c r="DG4219" s="1" t="s">
        <v>4451</v>
      </c>
    </row>
    <row r="4220" spans="1:111" ht="15.6" customHeight="1" x14ac:dyDescent="0.25">
      <c r="A4220" s="1" t="s">
        <v>17949</v>
      </c>
      <c r="B4220" s="1" t="s">
        <v>142</v>
      </c>
      <c r="C4220" s="2">
        <v>44146.043475347222</v>
      </c>
      <c r="D4220" s="2">
        <v>44198</v>
      </c>
      <c r="E4220" s="1" t="s">
        <v>180</v>
      </c>
      <c r="G4220" s="1" t="s">
        <v>111</v>
      </c>
      <c r="H4220" s="1" t="s">
        <v>112</v>
      </c>
      <c r="I4220" s="1" t="s">
        <v>112</v>
      </c>
      <c r="J4220" s="1" t="s">
        <v>8724</v>
      </c>
      <c r="L4220" s="1" t="s">
        <v>8725</v>
      </c>
      <c r="M4220" s="1" t="s">
        <v>1753</v>
      </c>
      <c r="N4220" s="1" t="s">
        <v>116</v>
      </c>
      <c r="O4220" s="1" t="s">
        <v>117</v>
      </c>
      <c r="P4220" s="9">
        <v>96950</v>
      </c>
      <c r="Q4220" s="1" t="s">
        <v>118</v>
      </c>
      <c r="S4220" s="1">
        <v>16716833844</v>
      </c>
      <c r="U4220" s="1">
        <v>561720</v>
      </c>
      <c r="V4220" s="1" t="s">
        <v>119</v>
      </c>
      <c r="X4220" s="1" t="s">
        <v>17950</v>
      </c>
      <c r="Y4220" s="1" t="s">
        <v>8727</v>
      </c>
      <c r="Z4220" s="1" t="s">
        <v>8728</v>
      </c>
      <c r="AA4220" s="1" t="s">
        <v>8729</v>
      </c>
      <c r="AB4220" s="1" t="s">
        <v>8730</v>
      </c>
      <c r="AC4220" s="1" t="s">
        <v>1753</v>
      </c>
      <c r="AD4220" s="1" t="s">
        <v>116</v>
      </c>
      <c r="AE4220" s="1" t="s">
        <v>117</v>
      </c>
      <c r="AF4220" s="9">
        <v>96950</v>
      </c>
      <c r="AG4220" s="1" t="s">
        <v>118</v>
      </c>
      <c r="AI4220" s="1">
        <v>16716833844</v>
      </c>
      <c r="AK4220" s="1" t="s">
        <v>17951</v>
      </c>
      <c r="BC4220" s="1" t="str">
        <f>"37-2011.00"</f>
        <v>37-2011.00</v>
      </c>
      <c r="BD4220" s="1" t="s">
        <v>676</v>
      </c>
      <c r="BE4220" s="1" t="s">
        <v>17952</v>
      </c>
      <c r="BF4220" s="1" t="s">
        <v>578</v>
      </c>
      <c r="BG4220" s="1">
        <v>26</v>
      </c>
      <c r="BI4220" s="2">
        <v>44105</v>
      </c>
      <c r="BJ4220" s="2">
        <v>45199</v>
      </c>
      <c r="BM4220" s="1">
        <v>35</v>
      </c>
      <c r="BN4220" s="1">
        <v>0</v>
      </c>
      <c r="BO4220" s="1">
        <v>7</v>
      </c>
      <c r="BP4220" s="1">
        <v>7</v>
      </c>
      <c r="BQ4220" s="1">
        <v>7</v>
      </c>
      <c r="BR4220" s="1">
        <v>7</v>
      </c>
      <c r="BS4220" s="1">
        <v>7</v>
      </c>
      <c r="BT4220" s="1">
        <v>0</v>
      </c>
      <c r="BU4220" s="1" t="str">
        <f>"8:00 PM"</f>
        <v>8:00 PM</v>
      </c>
      <c r="BV4220" s="1" t="str">
        <f>"4:00 PM"</f>
        <v>4:00 PM</v>
      </c>
      <c r="BW4220" s="1" t="s">
        <v>230</v>
      </c>
      <c r="BX4220" s="1">
        <v>0</v>
      </c>
      <c r="BY4220" s="1">
        <v>0</v>
      </c>
      <c r="BZ4220" s="1" t="s">
        <v>112</v>
      </c>
      <c r="CA4220" s="1">
        <v>0</v>
      </c>
      <c r="CB4220" s="4" t="s">
        <v>8733</v>
      </c>
      <c r="CC4220" s="1" t="s">
        <v>8725</v>
      </c>
      <c r="CD4220" s="1" t="s">
        <v>1753</v>
      </c>
      <c r="CE4220" s="1" t="s">
        <v>116</v>
      </c>
      <c r="CF4220" s="1" t="s">
        <v>117</v>
      </c>
      <c r="CG4220" s="1">
        <v>96950</v>
      </c>
      <c r="CH4220" s="3">
        <v>8.0500000000000007</v>
      </c>
      <c r="CI4220" s="3">
        <v>8.0500000000000007</v>
      </c>
      <c r="CJ4220" s="3">
        <v>12.08</v>
      </c>
      <c r="CK4220" s="3">
        <v>12.08</v>
      </c>
      <c r="CL4220" s="1" t="s">
        <v>137</v>
      </c>
      <c r="CM4220" s="1" t="s">
        <v>331</v>
      </c>
      <c r="CN4220" s="1" t="s">
        <v>139</v>
      </c>
      <c r="CP4220" s="1" t="s">
        <v>112</v>
      </c>
      <c r="CQ4220" s="1" t="s">
        <v>111</v>
      </c>
      <c r="CR4220" s="1" t="s">
        <v>111</v>
      </c>
      <c r="CS4220" s="1" t="s">
        <v>111</v>
      </c>
      <c r="CT4220" s="1" t="s">
        <v>138</v>
      </c>
      <c r="CU4220" s="1" t="s">
        <v>111</v>
      </c>
      <c r="CV4220" s="1" t="s">
        <v>138</v>
      </c>
      <c r="CW4220" s="1" t="s">
        <v>362</v>
      </c>
      <c r="CX4220" s="1">
        <v>16716833844</v>
      </c>
      <c r="CY4220" s="1" t="s">
        <v>8731</v>
      </c>
      <c r="CZ4220" s="1" t="s">
        <v>138</v>
      </c>
      <c r="DA4220" s="1" t="s">
        <v>111</v>
      </c>
      <c r="DB4220" s="1" t="s">
        <v>112</v>
      </c>
    </row>
    <row r="4221" spans="1:111" ht="15.6" customHeight="1" x14ac:dyDescent="0.25">
      <c r="A4221" s="1" t="s">
        <v>18004</v>
      </c>
      <c r="B4221" s="1" t="s">
        <v>142</v>
      </c>
      <c r="C4221" s="2">
        <v>44315.117109375002</v>
      </c>
      <c r="D4221" s="2">
        <v>44315</v>
      </c>
      <c r="E4221" s="1" t="s">
        <v>110</v>
      </c>
      <c r="F4221" s="2">
        <v>44468.833333333336</v>
      </c>
      <c r="G4221" s="1" t="s">
        <v>111</v>
      </c>
      <c r="H4221" s="1" t="s">
        <v>112</v>
      </c>
      <c r="I4221" s="1" t="s">
        <v>112</v>
      </c>
      <c r="J4221" s="1" t="s">
        <v>2873</v>
      </c>
      <c r="L4221" s="1" t="s">
        <v>1483</v>
      </c>
      <c r="N4221" s="1" t="s">
        <v>167</v>
      </c>
      <c r="O4221" s="1" t="s">
        <v>117</v>
      </c>
      <c r="P4221" s="9">
        <v>96950</v>
      </c>
      <c r="Q4221" s="1" t="s">
        <v>118</v>
      </c>
      <c r="S4221" s="1">
        <v>16702353637</v>
      </c>
      <c r="U4221" s="1">
        <v>236220</v>
      </c>
      <c r="V4221" s="1" t="s">
        <v>119</v>
      </c>
      <c r="X4221" s="1" t="s">
        <v>1479</v>
      </c>
      <c r="Y4221" s="1" t="s">
        <v>1480</v>
      </c>
      <c r="Z4221" s="1" t="s">
        <v>1481</v>
      </c>
      <c r="AA4221" s="1" t="s">
        <v>1482</v>
      </c>
      <c r="AB4221" s="1" t="s">
        <v>1483</v>
      </c>
      <c r="AD4221" s="1" t="s">
        <v>167</v>
      </c>
      <c r="AE4221" s="1" t="s">
        <v>117</v>
      </c>
      <c r="AF4221" s="9">
        <v>96950</v>
      </c>
      <c r="AG4221" s="1" t="s">
        <v>118</v>
      </c>
      <c r="AI4221" s="1">
        <v>16702353637</v>
      </c>
      <c r="AK4221" s="1" t="s">
        <v>1484</v>
      </c>
      <c r="BC4221" s="1" t="str">
        <f>"43-3031.00"</f>
        <v>43-3031.00</v>
      </c>
      <c r="BD4221" s="1" t="s">
        <v>389</v>
      </c>
      <c r="BE4221" s="1" t="s">
        <v>2874</v>
      </c>
      <c r="BF4221" s="1" t="s">
        <v>2875</v>
      </c>
      <c r="BG4221" s="1">
        <v>1</v>
      </c>
      <c r="BI4221" s="2">
        <v>44470</v>
      </c>
      <c r="BJ4221" s="2">
        <v>45565</v>
      </c>
      <c r="BM4221" s="1">
        <v>40</v>
      </c>
      <c r="BN4221" s="1">
        <v>0</v>
      </c>
      <c r="BO4221" s="1">
        <v>8</v>
      </c>
      <c r="BP4221" s="1">
        <v>8</v>
      </c>
      <c r="BQ4221" s="1">
        <v>8</v>
      </c>
      <c r="BR4221" s="1">
        <v>8</v>
      </c>
      <c r="BS4221" s="1">
        <v>8</v>
      </c>
      <c r="BT4221" s="1">
        <v>0</v>
      </c>
      <c r="BU4221" s="1" t="str">
        <f>"8:00 AM"</f>
        <v>8:00 AM</v>
      </c>
      <c r="BV4221" s="1" t="str">
        <f>"5:00 PM"</f>
        <v>5:00 PM</v>
      </c>
      <c r="BW4221" s="1" t="s">
        <v>392</v>
      </c>
      <c r="BX4221" s="1">
        <v>0</v>
      </c>
      <c r="BY4221" s="1">
        <v>12</v>
      </c>
      <c r="BZ4221" s="1" t="s">
        <v>112</v>
      </c>
      <c r="CA4221" s="1">
        <v>0</v>
      </c>
      <c r="CB4221" s="4" t="s">
        <v>2876</v>
      </c>
      <c r="CC4221" s="1" t="s">
        <v>15938</v>
      </c>
      <c r="CE4221" s="1" t="s">
        <v>167</v>
      </c>
      <c r="CF4221" s="1" t="s">
        <v>117</v>
      </c>
      <c r="CG4221" s="1">
        <v>96950</v>
      </c>
      <c r="CH4221" s="3">
        <v>9.49</v>
      </c>
      <c r="CI4221" s="3">
        <v>9.49</v>
      </c>
      <c r="CJ4221" s="3">
        <v>14.23</v>
      </c>
      <c r="CK4221" s="3">
        <v>14.23</v>
      </c>
      <c r="CL4221" s="1" t="s">
        <v>137</v>
      </c>
      <c r="CN4221" s="1" t="s">
        <v>139</v>
      </c>
      <c r="CP4221" s="1" t="s">
        <v>112</v>
      </c>
      <c r="CQ4221" s="1" t="s">
        <v>111</v>
      </c>
      <c r="CR4221" s="1" t="s">
        <v>112</v>
      </c>
      <c r="CS4221" s="1" t="s">
        <v>111</v>
      </c>
      <c r="CT4221" s="1" t="s">
        <v>138</v>
      </c>
      <c r="CU4221" s="1" t="s">
        <v>111</v>
      </c>
      <c r="CV4221" s="1" t="s">
        <v>138</v>
      </c>
      <c r="CW4221" s="1" t="s">
        <v>2878</v>
      </c>
      <c r="CX4221" s="1">
        <v>16702353637</v>
      </c>
      <c r="CY4221" s="1" t="s">
        <v>1484</v>
      </c>
      <c r="CZ4221" s="1" t="s">
        <v>380</v>
      </c>
      <c r="DA4221" s="1" t="s">
        <v>111</v>
      </c>
      <c r="DB4221" s="1" t="s">
        <v>112</v>
      </c>
    </row>
    <row r="4222" spans="1:111" ht="15.6" customHeight="1" x14ac:dyDescent="0.25">
      <c r="A4222" s="1" t="s">
        <v>18049</v>
      </c>
      <c r="B4222" s="1" t="s">
        <v>142</v>
      </c>
      <c r="C4222" s="2">
        <v>44249.836073148152</v>
      </c>
      <c r="D4222" s="2">
        <v>44291</v>
      </c>
      <c r="E4222" s="1" t="s">
        <v>180</v>
      </c>
      <c r="G4222" s="1" t="s">
        <v>112</v>
      </c>
      <c r="H4222" s="1" t="s">
        <v>112</v>
      </c>
      <c r="I4222" s="1" t="s">
        <v>112</v>
      </c>
      <c r="J4222" s="1" t="s">
        <v>1095</v>
      </c>
      <c r="K4222" s="1" t="s">
        <v>1260</v>
      </c>
      <c r="L4222" s="1" t="s">
        <v>410</v>
      </c>
      <c r="N4222" s="1" t="s">
        <v>167</v>
      </c>
      <c r="O4222" s="1" t="s">
        <v>117</v>
      </c>
      <c r="P4222" s="9">
        <v>96950</v>
      </c>
      <c r="Q4222" s="1" t="s">
        <v>118</v>
      </c>
      <c r="S4222" s="1">
        <v>16702336927</v>
      </c>
      <c r="U4222" s="1">
        <v>236220</v>
      </c>
      <c r="V4222" s="1" t="s">
        <v>119</v>
      </c>
      <c r="X4222" s="1" t="s">
        <v>1097</v>
      </c>
      <c r="Y4222" s="1" t="s">
        <v>1098</v>
      </c>
      <c r="Z4222" s="1" t="s">
        <v>1099</v>
      </c>
      <c r="AA4222" s="1" t="s">
        <v>171</v>
      </c>
      <c r="AB4222" s="1" t="s">
        <v>1100</v>
      </c>
      <c r="AD4222" s="1" t="s">
        <v>167</v>
      </c>
      <c r="AE4222" s="1" t="s">
        <v>117</v>
      </c>
      <c r="AF4222" s="9">
        <v>96950</v>
      </c>
      <c r="AG4222" s="1" t="s">
        <v>118</v>
      </c>
      <c r="AI4222" s="1">
        <v>16702336927</v>
      </c>
      <c r="AK4222" s="1" t="s">
        <v>1101</v>
      </c>
      <c r="BC4222" s="1" t="str">
        <f>"47-2051.00"</f>
        <v>47-2051.00</v>
      </c>
      <c r="BD4222" s="1" t="s">
        <v>295</v>
      </c>
      <c r="BE4222" s="1" t="s">
        <v>8747</v>
      </c>
      <c r="BF4222" s="1" t="s">
        <v>8748</v>
      </c>
      <c r="BG4222" s="1">
        <v>7</v>
      </c>
      <c r="BI4222" s="2">
        <v>44348</v>
      </c>
      <c r="BJ4222" s="2">
        <v>44712</v>
      </c>
      <c r="BM4222" s="1">
        <v>40</v>
      </c>
      <c r="BN4222" s="1">
        <v>0</v>
      </c>
      <c r="BO4222" s="1">
        <v>8</v>
      </c>
      <c r="BP4222" s="1">
        <v>8</v>
      </c>
      <c r="BQ4222" s="1">
        <v>8</v>
      </c>
      <c r="BR4222" s="1">
        <v>8</v>
      </c>
      <c r="BS4222" s="1">
        <v>8</v>
      </c>
      <c r="BT4222" s="1">
        <v>0</v>
      </c>
      <c r="BU4222" s="1" t="str">
        <f>"7:30 AM"</f>
        <v>7:30 AM</v>
      </c>
      <c r="BV4222" s="1" t="str">
        <f>"4:30 PM"</f>
        <v>4:30 PM</v>
      </c>
      <c r="BW4222" s="1" t="s">
        <v>135</v>
      </c>
      <c r="BX4222" s="1">
        <v>0</v>
      </c>
      <c r="BY4222" s="1">
        <v>3</v>
      </c>
      <c r="BZ4222" s="1" t="s">
        <v>112</v>
      </c>
      <c r="CA4222" s="1">
        <v>0</v>
      </c>
      <c r="CB4222" s="4" t="s">
        <v>8749</v>
      </c>
      <c r="CC4222" s="1" t="s">
        <v>410</v>
      </c>
      <c r="CE4222" s="1" t="s">
        <v>167</v>
      </c>
      <c r="CF4222" s="1" t="s">
        <v>117</v>
      </c>
      <c r="CG4222" s="1">
        <v>96950</v>
      </c>
      <c r="CH4222" s="3">
        <v>8.34</v>
      </c>
      <c r="CI4222" s="3">
        <v>8.34</v>
      </c>
      <c r="CJ4222" s="3">
        <v>12.51</v>
      </c>
      <c r="CK4222" s="3">
        <v>12.51</v>
      </c>
      <c r="CL4222" s="1" t="s">
        <v>137</v>
      </c>
      <c r="CN4222" s="1" t="s">
        <v>139</v>
      </c>
      <c r="CP4222" s="1" t="s">
        <v>112</v>
      </c>
      <c r="CQ4222" s="1" t="s">
        <v>111</v>
      </c>
      <c r="CR4222" s="1" t="s">
        <v>111</v>
      </c>
      <c r="CS4222" s="1" t="s">
        <v>111</v>
      </c>
      <c r="CT4222" s="1" t="s">
        <v>138</v>
      </c>
      <c r="CU4222" s="1" t="s">
        <v>111</v>
      </c>
      <c r="CV4222" s="1" t="s">
        <v>138</v>
      </c>
      <c r="CW4222" s="1" t="s">
        <v>411</v>
      </c>
      <c r="CX4222" s="1">
        <v>16702336927</v>
      </c>
      <c r="CY4222" s="1" t="s">
        <v>1101</v>
      </c>
      <c r="CZ4222" s="1" t="s">
        <v>138</v>
      </c>
      <c r="DA4222" s="1" t="s">
        <v>111</v>
      </c>
      <c r="DB4222" s="1" t="s">
        <v>112</v>
      </c>
    </row>
    <row r="4223" spans="1:111" ht="15.6" customHeight="1" x14ac:dyDescent="0.25">
      <c r="A4223" s="1" t="s">
        <v>18080</v>
      </c>
      <c r="B4223" s="1" t="s">
        <v>142</v>
      </c>
      <c r="C4223" s="2">
        <v>44357.890262615743</v>
      </c>
      <c r="D4223" s="2">
        <v>44358</v>
      </c>
      <c r="E4223" s="1" t="s">
        <v>110</v>
      </c>
      <c r="F4223" s="2">
        <v>44468.833333333336</v>
      </c>
      <c r="G4223" s="1" t="s">
        <v>112</v>
      </c>
      <c r="H4223" s="1" t="s">
        <v>112</v>
      </c>
      <c r="I4223" s="1" t="s">
        <v>112</v>
      </c>
      <c r="J4223" s="1" t="s">
        <v>1680</v>
      </c>
      <c r="L4223" s="1" t="s">
        <v>1681</v>
      </c>
      <c r="M4223" s="1" t="s">
        <v>1682</v>
      </c>
      <c r="N4223" s="1" t="s">
        <v>167</v>
      </c>
      <c r="O4223" s="1" t="s">
        <v>117</v>
      </c>
      <c r="P4223" s="9">
        <v>96950</v>
      </c>
      <c r="Q4223" s="1" t="s">
        <v>118</v>
      </c>
      <c r="S4223" s="1">
        <v>16702352378</v>
      </c>
      <c r="U4223" s="1">
        <v>621210</v>
      </c>
      <c r="V4223" s="1" t="s">
        <v>119</v>
      </c>
      <c r="X4223" s="1" t="s">
        <v>1683</v>
      </c>
      <c r="Y4223" s="1" t="s">
        <v>1684</v>
      </c>
      <c r="AA4223" s="1" t="s">
        <v>171</v>
      </c>
      <c r="AB4223" s="1" t="s">
        <v>1681</v>
      </c>
      <c r="AC4223" s="1" t="s">
        <v>1682</v>
      </c>
      <c r="AD4223" s="1" t="s">
        <v>167</v>
      </c>
      <c r="AE4223" s="1" t="s">
        <v>117</v>
      </c>
      <c r="AF4223" s="9">
        <v>96950</v>
      </c>
      <c r="AG4223" s="1" t="s">
        <v>118</v>
      </c>
      <c r="AI4223" s="1">
        <v>16702352378</v>
      </c>
      <c r="AK4223" s="1" t="s">
        <v>1685</v>
      </c>
      <c r="BC4223" s="1" t="str">
        <f>"31-9091.00"</f>
        <v>31-9091.00</v>
      </c>
      <c r="BD4223" s="1" t="s">
        <v>1686</v>
      </c>
      <c r="BE4223" s="1" t="s">
        <v>1687</v>
      </c>
      <c r="BF4223" s="1" t="s">
        <v>1688</v>
      </c>
      <c r="BG4223" s="1">
        <v>1</v>
      </c>
      <c r="BI4223" s="2">
        <v>44470</v>
      </c>
      <c r="BJ4223" s="2">
        <v>44834</v>
      </c>
      <c r="BM4223" s="1">
        <v>35</v>
      </c>
      <c r="BN4223" s="1">
        <v>0</v>
      </c>
      <c r="BO4223" s="1">
        <v>7</v>
      </c>
      <c r="BP4223" s="1">
        <v>7</v>
      </c>
      <c r="BQ4223" s="1">
        <v>7</v>
      </c>
      <c r="BR4223" s="1">
        <v>7</v>
      </c>
      <c r="BS4223" s="1">
        <v>7</v>
      </c>
      <c r="BT4223" s="1">
        <v>0</v>
      </c>
      <c r="BU4223" s="1" t="str">
        <f>"9:00 AM"</f>
        <v>9:00 AM</v>
      </c>
      <c r="BV4223" s="1" t="str">
        <f>"5:00 PM"</f>
        <v>5:00 PM</v>
      </c>
      <c r="BW4223" s="1" t="s">
        <v>392</v>
      </c>
      <c r="BX4223" s="1">
        <v>0</v>
      </c>
      <c r="BY4223" s="1">
        <v>6</v>
      </c>
      <c r="BZ4223" s="1" t="s">
        <v>112</v>
      </c>
      <c r="CB4223" s="1" t="s">
        <v>1689</v>
      </c>
      <c r="CC4223" s="1" t="s">
        <v>1681</v>
      </c>
      <c r="CD4223" s="1" t="s">
        <v>1682</v>
      </c>
      <c r="CE4223" s="1" t="s">
        <v>167</v>
      </c>
      <c r="CF4223" s="1" t="s">
        <v>117</v>
      </c>
      <c r="CG4223" s="1">
        <v>96950</v>
      </c>
      <c r="CH4223" s="3">
        <v>11.66</v>
      </c>
      <c r="CI4223" s="3">
        <v>11.66</v>
      </c>
      <c r="CJ4223" s="3">
        <v>17.489999999999998</v>
      </c>
      <c r="CK4223" s="3">
        <v>17.489999999999998</v>
      </c>
      <c r="CL4223" s="1" t="s">
        <v>137</v>
      </c>
      <c r="CN4223" s="1" t="s">
        <v>139</v>
      </c>
      <c r="CP4223" s="1" t="s">
        <v>112</v>
      </c>
      <c r="CQ4223" s="1" t="s">
        <v>111</v>
      </c>
      <c r="CR4223" s="1" t="s">
        <v>111</v>
      </c>
      <c r="CS4223" s="1" t="s">
        <v>111</v>
      </c>
      <c r="CT4223" s="1" t="s">
        <v>111</v>
      </c>
      <c r="CU4223" s="1" t="s">
        <v>111</v>
      </c>
      <c r="CV4223" s="1" t="s">
        <v>111</v>
      </c>
      <c r="CW4223" s="1" t="s">
        <v>1004</v>
      </c>
      <c r="CX4223" s="1">
        <v>16702352378</v>
      </c>
      <c r="CY4223" s="1" t="s">
        <v>1685</v>
      </c>
      <c r="CZ4223" s="1" t="s">
        <v>138</v>
      </c>
      <c r="DA4223" s="1" t="s">
        <v>111</v>
      </c>
      <c r="DB4223" s="1" t="s">
        <v>112</v>
      </c>
    </row>
    <row r="4224" spans="1:111" ht="15.6" customHeight="1" x14ac:dyDescent="0.25">
      <c r="A4224" s="1" t="s">
        <v>18128</v>
      </c>
      <c r="B4224" s="1" t="s">
        <v>142</v>
      </c>
      <c r="C4224" s="2">
        <v>44351.330622106485</v>
      </c>
      <c r="D4224" s="2">
        <v>44387</v>
      </c>
      <c r="E4224" s="1" t="s">
        <v>180</v>
      </c>
      <c r="G4224" s="1" t="s">
        <v>112</v>
      </c>
      <c r="H4224" s="1" t="s">
        <v>112</v>
      </c>
      <c r="I4224" s="1" t="s">
        <v>112</v>
      </c>
      <c r="J4224" s="1" t="s">
        <v>13755</v>
      </c>
      <c r="K4224" s="1" t="s">
        <v>13756</v>
      </c>
      <c r="L4224" s="1" t="s">
        <v>13757</v>
      </c>
      <c r="M4224" s="1" t="s">
        <v>1191</v>
      </c>
      <c r="N4224" s="1" t="s">
        <v>116</v>
      </c>
      <c r="O4224" s="1" t="s">
        <v>117</v>
      </c>
      <c r="P4224" s="9">
        <v>96950</v>
      </c>
      <c r="Q4224" s="1" t="s">
        <v>118</v>
      </c>
      <c r="R4224" s="1" t="s">
        <v>117</v>
      </c>
      <c r="S4224" s="1">
        <v>16702343041</v>
      </c>
      <c r="U4224" s="1">
        <v>11411</v>
      </c>
      <c r="V4224" s="1" t="s">
        <v>119</v>
      </c>
      <c r="X4224" s="1" t="s">
        <v>2047</v>
      </c>
      <c r="Y4224" s="1" t="s">
        <v>2048</v>
      </c>
      <c r="Z4224" s="1" t="s">
        <v>2049</v>
      </c>
      <c r="AA4224" s="1" t="s">
        <v>1184</v>
      </c>
      <c r="AB4224" s="1" t="s">
        <v>13757</v>
      </c>
      <c r="AC4224" s="1" t="s">
        <v>1191</v>
      </c>
      <c r="AD4224" s="1" t="s">
        <v>116</v>
      </c>
      <c r="AE4224" s="1" t="s">
        <v>117</v>
      </c>
      <c r="AF4224" s="9">
        <v>96950</v>
      </c>
      <c r="AG4224" s="1" t="s">
        <v>118</v>
      </c>
      <c r="AH4224" s="1" t="s">
        <v>117</v>
      </c>
      <c r="AI4224" s="1">
        <v>16702343041</v>
      </c>
      <c r="AK4224" s="1" t="s">
        <v>13758</v>
      </c>
      <c r="BC4224" s="1" t="str">
        <f>"45-3011.00"</f>
        <v>45-3011.00</v>
      </c>
      <c r="BD4224" s="1" t="s">
        <v>5473</v>
      </c>
      <c r="BE4224" s="1" t="s">
        <v>18129</v>
      </c>
      <c r="BF4224" s="1" t="s">
        <v>5475</v>
      </c>
      <c r="BG4224" s="1">
        <v>2</v>
      </c>
      <c r="BI4224" s="2">
        <v>44470</v>
      </c>
      <c r="BJ4224" s="2">
        <v>44834</v>
      </c>
      <c r="BM4224" s="1">
        <v>40</v>
      </c>
      <c r="BN4224" s="1">
        <v>0</v>
      </c>
      <c r="BO4224" s="1">
        <v>8</v>
      </c>
      <c r="BP4224" s="1">
        <v>8</v>
      </c>
      <c r="BQ4224" s="1">
        <v>8</v>
      </c>
      <c r="BR4224" s="1">
        <v>8</v>
      </c>
      <c r="BS4224" s="1">
        <v>8</v>
      </c>
      <c r="BT4224" s="1">
        <v>0</v>
      </c>
      <c r="BU4224" s="1" t="str">
        <f>"6:00 AM"</f>
        <v>6:00 AM</v>
      </c>
      <c r="BV4224" s="1" t="str">
        <f>"2:00 PM"</f>
        <v>2:00 PM</v>
      </c>
      <c r="BW4224" s="1" t="s">
        <v>230</v>
      </c>
      <c r="BX4224" s="1">
        <v>0</v>
      </c>
      <c r="BY4224" s="1">
        <v>3</v>
      </c>
      <c r="BZ4224" s="1" t="s">
        <v>112</v>
      </c>
      <c r="CB4224" s="1" t="s">
        <v>18130</v>
      </c>
      <c r="CC4224" s="1" t="s">
        <v>397</v>
      </c>
      <c r="CD4224" s="1" t="s">
        <v>1191</v>
      </c>
      <c r="CE4224" s="1" t="s">
        <v>116</v>
      </c>
      <c r="CF4224" s="1" t="s">
        <v>117</v>
      </c>
      <c r="CG4224" s="1">
        <v>96950</v>
      </c>
      <c r="CH4224" s="3">
        <v>13.21</v>
      </c>
      <c r="CI4224" s="3">
        <v>13.5</v>
      </c>
      <c r="CJ4224" s="3">
        <v>0</v>
      </c>
      <c r="CK4224" s="3">
        <v>0</v>
      </c>
      <c r="CL4224" s="1" t="s">
        <v>137</v>
      </c>
      <c r="CM4224" s="1" t="s">
        <v>138</v>
      </c>
      <c r="CN4224" s="1" t="s">
        <v>218</v>
      </c>
      <c r="CP4224" s="1" t="s">
        <v>112</v>
      </c>
      <c r="CQ4224" s="1" t="s">
        <v>111</v>
      </c>
      <c r="CR4224" s="1" t="s">
        <v>111</v>
      </c>
      <c r="CS4224" s="1" t="s">
        <v>112</v>
      </c>
      <c r="CT4224" s="1" t="s">
        <v>138</v>
      </c>
      <c r="CU4224" s="1" t="s">
        <v>111</v>
      </c>
      <c r="CV4224" s="1" t="s">
        <v>138</v>
      </c>
      <c r="CW4224" s="1" t="s">
        <v>1324</v>
      </c>
      <c r="CX4224" s="1">
        <v>16702343041</v>
      </c>
      <c r="CY4224" s="1" t="s">
        <v>13758</v>
      </c>
      <c r="CZ4224" s="1" t="s">
        <v>138</v>
      </c>
      <c r="DA4224" s="1" t="s">
        <v>111</v>
      </c>
      <c r="DB4224" s="1" t="s">
        <v>112</v>
      </c>
    </row>
    <row r="4225" spans="1:111" ht="15.6" customHeight="1" x14ac:dyDescent="0.25">
      <c r="A4225" s="1" t="s">
        <v>18245</v>
      </c>
      <c r="B4225" s="1" t="s">
        <v>142</v>
      </c>
      <c r="C4225" s="2">
        <v>44396.872478472222</v>
      </c>
      <c r="D4225" s="2">
        <v>44441</v>
      </c>
      <c r="E4225" s="1" t="s">
        <v>180</v>
      </c>
      <c r="G4225" s="1" t="s">
        <v>112</v>
      </c>
      <c r="H4225" s="1" t="s">
        <v>112</v>
      </c>
      <c r="I4225" s="1" t="s">
        <v>112</v>
      </c>
      <c r="J4225" s="1" t="s">
        <v>6146</v>
      </c>
      <c r="K4225" s="1" t="s">
        <v>2929</v>
      </c>
      <c r="L4225" s="1" t="s">
        <v>2930</v>
      </c>
      <c r="N4225" s="1" t="s">
        <v>116</v>
      </c>
      <c r="O4225" s="1" t="s">
        <v>117</v>
      </c>
      <c r="P4225" s="9">
        <v>96950</v>
      </c>
      <c r="Q4225" s="1" t="s">
        <v>118</v>
      </c>
      <c r="R4225" s="1" t="s">
        <v>116</v>
      </c>
      <c r="S4225" s="1">
        <v>16702345117</v>
      </c>
      <c r="U4225" s="1">
        <v>5313</v>
      </c>
      <c r="V4225" s="1" t="s">
        <v>119</v>
      </c>
      <c r="X4225" s="1" t="s">
        <v>2931</v>
      </c>
      <c r="Y4225" s="1" t="s">
        <v>2932</v>
      </c>
      <c r="Z4225" s="1" t="s">
        <v>2933</v>
      </c>
      <c r="AA4225" s="1" t="s">
        <v>2934</v>
      </c>
      <c r="AB4225" s="1" t="s">
        <v>1757</v>
      </c>
      <c r="AC4225" s="1" t="s">
        <v>138</v>
      </c>
      <c r="AD4225" s="1" t="s">
        <v>116</v>
      </c>
      <c r="AE4225" s="1" t="s">
        <v>117</v>
      </c>
      <c r="AF4225" s="9">
        <v>96950</v>
      </c>
      <c r="AG4225" s="1" t="s">
        <v>118</v>
      </c>
      <c r="AH4225" s="1" t="s">
        <v>116</v>
      </c>
      <c r="AI4225" s="1">
        <v>16702875116</v>
      </c>
      <c r="AK4225" s="1" t="s">
        <v>2936</v>
      </c>
      <c r="BC4225" s="1" t="str">
        <f>"37-2011.00"</f>
        <v>37-2011.00</v>
      </c>
      <c r="BD4225" s="1" t="s">
        <v>676</v>
      </c>
      <c r="BE4225" s="1" t="s">
        <v>18246</v>
      </c>
      <c r="BF4225" s="1" t="s">
        <v>919</v>
      </c>
      <c r="BG4225" s="1">
        <v>1</v>
      </c>
      <c r="BI4225" s="2">
        <v>44470</v>
      </c>
      <c r="BJ4225" s="2">
        <v>44834</v>
      </c>
      <c r="BM4225" s="1">
        <v>40</v>
      </c>
      <c r="BN4225" s="1">
        <v>0</v>
      </c>
      <c r="BO4225" s="1">
        <v>8</v>
      </c>
      <c r="BP4225" s="1">
        <v>8</v>
      </c>
      <c r="BQ4225" s="1">
        <v>8</v>
      </c>
      <c r="BR4225" s="1">
        <v>8</v>
      </c>
      <c r="BS4225" s="1">
        <v>8</v>
      </c>
      <c r="BT4225" s="1">
        <v>0</v>
      </c>
      <c r="BU4225" s="1" t="str">
        <f>"8:00 AM"</f>
        <v>8:00 AM</v>
      </c>
      <c r="BV4225" s="1" t="str">
        <f>"5:00 PM"</f>
        <v>5:00 PM</v>
      </c>
      <c r="BW4225" s="1" t="s">
        <v>135</v>
      </c>
      <c r="BX4225" s="1">
        <v>0</v>
      </c>
      <c r="BY4225" s="1">
        <v>2</v>
      </c>
      <c r="BZ4225" s="1" t="s">
        <v>112</v>
      </c>
      <c r="CB4225" s="1" t="s">
        <v>18247</v>
      </c>
      <c r="CC4225" s="1" t="s">
        <v>2930</v>
      </c>
      <c r="CE4225" s="1" t="s">
        <v>116</v>
      </c>
      <c r="CF4225" s="1" t="s">
        <v>117</v>
      </c>
      <c r="CG4225" s="1">
        <v>96950</v>
      </c>
      <c r="CH4225" s="3">
        <v>7.93</v>
      </c>
      <c r="CI4225" s="3">
        <v>7.93</v>
      </c>
      <c r="CJ4225" s="3">
        <v>11.9</v>
      </c>
      <c r="CK4225" s="3">
        <v>11.9</v>
      </c>
      <c r="CL4225" s="1" t="s">
        <v>137</v>
      </c>
      <c r="CN4225" s="1" t="s">
        <v>139</v>
      </c>
      <c r="CP4225" s="1" t="s">
        <v>112</v>
      </c>
      <c r="CQ4225" s="1" t="s">
        <v>111</v>
      </c>
      <c r="CR4225" s="1" t="s">
        <v>112</v>
      </c>
      <c r="CS4225" s="1" t="s">
        <v>111</v>
      </c>
      <c r="CT4225" s="1" t="s">
        <v>138</v>
      </c>
      <c r="CU4225" s="1" t="s">
        <v>111</v>
      </c>
      <c r="CV4225" s="1" t="s">
        <v>138</v>
      </c>
      <c r="CW4225" s="1" t="s">
        <v>2942</v>
      </c>
      <c r="CX4225" s="1">
        <v>16702345117</v>
      </c>
      <c r="CY4225" s="1" t="s">
        <v>2936</v>
      </c>
      <c r="CZ4225" s="1" t="s">
        <v>2943</v>
      </c>
      <c r="DA4225" s="1" t="s">
        <v>111</v>
      </c>
      <c r="DB4225" s="1" t="s">
        <v>112</v>
      </c>
    </row>
    <row r="4226" spans="1:111" ht="15.6" customHeight="1" x14ac:dyDescent="0.25">
      <c r="A4226" s="1" t="s">
        <v>18318</v>
      </c>
      <c r="B4226" s="1" t="s">
        <v>142</v>
      </c>
      <c r="C4226" s="2">
        <v>44402.953872106482</v>
      </c>
      <c r="D4226" s="2">
        <v>44449</v>
      </c>
      <c r="E4226" s="1" t="s">
        <v>110</v>
      </c>
      <c r="F4226" s="2">
        <v>44468.833333333336</v>
      </c>
      <c r="G4226" s="1" t="s">
        <v>112</v>
      </c>
      <c r="H4226" s="1" t="s">
        <v>112</v>
      </c>
      <c r="I4226" s="1" t="s">
        <v>112</v>
      </c>
      <c r="J4226" s="1" t="s">
        <v>4347</v>
      </c>
      <c r="K4226" s="1" t="s">
        <v>4348</v>
      </c>
      <c r="L4226" s="1" t="s">
        <v>4349</v>
      </c>
      <c r="M4226" s="1" t="s">
        <v>4350</v>
      </c>
      <c r="N4226" s="1" t="s">
        <v>116</v>
      </c>
      <c r="O4226" s="1" t="s">
        <v>117</v>
      </c>
      <c r="P4226" s="9">
        <v>96950</v>
      </c>
      <c r="Q4226" s="1" t="s">
        <v>118</v>
      </c>
      <c r="S4226" s="1">
        <v>16703223311</v>
      </c>
      <c r="T4226" s="1">
        <v>4504</v>
      </c>
      <c r="U4226" s="1">
        <v>72111</v>
      </c>
      <c r="V4226" s="1" t="s">
        <v>119</v>
      </c>
      <c r="X4226" s="1" t="s">
        <v>656</v>
      </c>
      <c r="Y4226" s="1" t="s">
        <v>4351</v>
      </c>
      <c r="AA4226" s="1" t="s">
        <v>1129</v>
      </c>
      <c r="AB4226" s="1" t="s">
        <v>4349</v>
      </c>
      <c r="AC4226" s="1" t="s">
        <v>4350</v>
      </c>
      <c r="AD4226" s="1" t="s">
        <v>116</v>
      </c>
      <c r="AE4226" s="1" t="s">
        <v>117</v>
      </c>
      <c r="AF4226" s="9">
        <v>96950</v>
      </c>
      <c r="AG4226" s="1" t="s">
        <v>118</v>
      </c>
      <c r="AI4226" s="1">
        <v>16703223311</v>
      </c>
      <c r="AJ4226" s="1">
        <v>4504</v>
      </c>
      <c r="AK4226" s="1" t="s">
        <v>4352</v>
      </c>
      <c r="BC4226" s="1" t="str">
        <f>"43-3031.00"</f>
        <v>43-3031.00</v>
      </c>
      <c r="BD4226" s="1" t="s">
        <v>389</v>
      </c>
      <c r="BE4226" s="1" t="s">
        <v>18319</v>
      </c>
      <c r="BF4226" s="1" t="s">
        <v>1766</v>
      </c>
      <c r="BG4226" s="1">
        <v>1</v>
      </c>
      <c r="BI4226" s="2">
        <v>44470</v>
      </c>
      <c r="BJ4226" s="2">
        <v>44834</v>
      </c>
      <c r="BM4226" s="1">
        <v>40</v>
      </c>
      <c r="BN4226" s="1">
        <v>0</v>
      </c>
      <c r="BO4226" s="1">
        <v>8</v>
      </c>
      <c r="BP4226" s="1">
        <v>8</v>
      </c>
      <c r="BQ4226" s="1">
        <v>8</v>
      </c>
      <c r="BR4226" s="1">
        <v>8</v>
      </c>
      <c r="BS4226" s="1">
        <v>8</v>
      </c>
      <c r="BT4226" s="1">
        <v>0</v>
      </c>
      <c r="BU4226" s="1" t="str">
        <f>"8:00 AM"</f>
        <v>8:00 AM</v>
      </c>
      <c r="BV4226" s="1" t="str">
        <f>"5:00 PM"</f>
        <v>5:00 PM</v>
      </c>
      <c r="BW4226" s="1" t="s">
        <v>135</v>
      </c>
      <c r="BX4226" s="1">
        <v>0</v>
      </c>
      <c r="BY4226" s="1">
        <v>12</v>
      </c>
      <c r="BZ4226" s="1" t="s">
        <v>112</v>
      </c>
      <c r="CB4226" s="1" t="s">
        <v>18320</v>
      </c>
      <c r="CC4226" s="1" t="s">
        <v>4349</v>
      </c>
      <c r="CD4226" s="1" t="s">
        <v>4350</v>
      </c>
      <c r="CE4226" s="1" t="s">
        <v>116</v>
      </c>
      <c r="CF4226" s="1" t="s">
        <v>117</v>
      </c>
      <c r="CG4226" s="1">
        <v>96950</v>
      </c>
      <c r="CH4226" s="3">
        <v>10.16</v>
      </c>
      <c r="CI4226" s="3">
        <v>10.16</v>
      </c>
      <c r="CJ4226" s="3">
        <v>15.24</v>
      </c>
      <c r="CK4226" s="3">
        <v>15.24</v>
      </c>
      <c r="CL4226" s="1" t="s">
        <v>137</v>
      </c>
      <c r="CM4226" s="1" t="s">
        <v>4355</v>
      </c>
      <c r="CN4226" s="1" t="s">
        <v>139</v>
      </c>
      <c r="CP4226" s="1" t="s">
        <v>112</v>
      </c>
      <c r="CQ4226" s="1" t="s">
        <v>111</v>
      </c>
      <c r="CR4226" s="1" t="s">
        <v>112</v>
      </c>
      <c r="CS4226" s="1" t="s">
        <v>111</v>
      </c>
      <c r="CT4226" s="1" t="s">
        <v>138</v>
      </c>
      <c r="CU4226" s="1" t="s">
        <v>111</v>
      </c>
      <c r="CV4226" s="1" t="s">
        <v>111</v>
      </c>
      <c r="CW4226" s="1" t="s">
        <v>5257</v>
      </c>
      <c r="CX4226" s="1">
        <v>16703223311</v>
      </c>
      <c r="CY4226" s="1" t="s">
        <v>4357</v>
      </c>
      <c r="CZ4226" s="1" t="s">
        <v>4358</v>
      </c>
      <c r="DA4226" s="1" t="s">
        <v>111</v>
      </c>
      <c r="DB4226" s="1" t="s">
        <v>112</v>
      </c>
      <c r="DC4226" s="1" t="s">
        <v>4359</v>
      </c>
      <c r="DD4226" s="1" t="s">
        <v>4360</v>
      </c>
      <c r="DE4226" s="1" t="s">
        <v>1747</v>
      </c>
      <c r="DF4226" s="1" t="s">
        <v>4347</v>
      </c>
      <c r="DG4226" s="1" t="s">
        <v>4361</v>
      </c>
    </row>
    <row r="4227" spans="1:111" ht="15.6" customHeight="1" x14ac:dyDescent="0.25">
      <c r="A4227" s="1" t="s">
        <v>18373</v>
      </c>
      <c r="B4227" s="1" t="s">
        <v>142</v>
      </c>
      <c r="C4227" s="2">
        <v>44054.858902314816</v>
      </c>
      <c r="D4227" s="2">
        <v>44130</v>
      </c>
      <c r="E4227" s="1" t="s">
        <v>180</v>
      </c>
      <c r="G4227" s="1" t="s">
        <v>111</v>
      </c>
      <c r="H4227" s="1" t="s">
        <v>112</v>
      </c>
      <c r="I4227" s="1" t="s">
        <v>112</v>
      </c>
      <c r="J4227" s="1" t="s">
        <v>4610</v>
      </c>
      <c r="K4227" s="1" t="s">
        <v>18374</v>
      </c>
      <c r="L4227" s="1" t="s">
        <v>4612</v>
      </c>
      <c r="M4227" s="1" t="s">
        <v>2805</v>
      </c>
      <c r="N4227" s="1" t="s">
        <v>116</v>
      </c>
      <c r="O4227" s="1" t="s">
        <v>117</v>
      </c>
      <c r="P4227" s="9">
        <v>96950</v>
      </c>
      <c r="Q4227" s="1" t="s">
        <v>118</v>
      </c>
      <c r="S4227" s="1">
        <v>16702871847</v>
      </c>
      <c r="U4227" s="1">
        <v>72111</v>
      </c>
      <c r="V4227" s="1" t="s">
        <v>119</v>
      </c>
      <c r="X4227" s="1" t="s">
        <v>4613</v>
      </c>
      <c r="Y4227" s="1" t="s">
        <v>4614</v>
      </c>
      <c r="AA4227" s="1" t="s">
        <v>373</v>
      </c>
      <c r="AB4227" s="1" t="s">
        <v>4612</v>
      </c>
      <c r="AC4227" s="1" t="s">
        <v>2805</v>
      </c>
      <c r="AD4227" s="1" t="s">
        <v>116</v>
      </c>
      <c r="AE4227" s="1" t="s">
        <v>117</v>
      </c>
      <c r="AF4227" s="9">
        <v>96950</v>
      </c>
      <c r="AG4227" s="1" t="s">
        <v>118</v>
      </c>
      <c r="AI4227" s="1">
        <v>16702871847</v>
      </c>
      <c r="AK4227" s="1" t="s">
        <v>4615</v>
      </c>
      <c r="BC4227" s="1" t="str">
        <f>"11-2021.00"</f>
        <v>11-2021.00</v>
      </c>
      <c r="BD4227" s="1" t="s">
        <v>7678</v>
      </c>
      <c r="BE4227" s="1" t="s">
        <v>18375</v>
      </c>
      <c r="BF4227" s="1" t="s">
        <v>7680</v>
      </c>
      <c r="BG4227" s="1">
        <v>1</v>
      </c>
      <c r="BI4227" s="2">
        <v>44105</v>
      </c>
      <c r="BJ4227" s="2">
        <v>44469</v>
      </c>
      <c r="BM4227" s="1">
        <v>40</v>
      </c>
      <c r="BN4227" s="1">
        <v>0</v>
      </c>
      <c r="BO4227" s="1">
        <v>8</v>
      </c>
      <c r="BP4227" s="1">
        <v>8</v>
      </c>
      <c r="BQ4227" s="1">
        <v>8</v>
      </c>
      <c r="BR4227" s="1">
        <v>8</v>
      </c>
      <c r="BS4227" s="1">
        <v>8</v>
      </c>
      <c r="BT4227" s="1">
        <v>0</v>
      </c>
      <c r="BU4227" s="1" t="str">
        <f>"8:00 AM"</f>
        <v>8:00 AM</v>
      </c>
      <c r="BV4227" s="1" t="str">
        <f>"5:00 PM"</f>
        <v>5:00 PM</v>
      </c>
      <c r="BW4227" s="1" t="s">
        <v>135</v>
      </c>
      <c r="BX4227" s="1">
        <v>0</v>
      </c>
      <c r="BY4227" s="1">
        <v>24</v>
      </c>
      <c r="BZ4227" s="1" t="s">
        <v>111</v>
      </c>
      <c r="CA4227" s="1">
        <v>3</v>
      </c>
      <c r="CB4227" s="1" t="s">
        <v>18376</v>
      </c>
      <c r="CC4227" s="1" t="s">
        <v>11059</v>
      </c>
      <c r="CD4227" s="1" t="s">
        <v>2805</v>
      </c>
      <c r="CE4227" s="1" t="s">
        <v>116</v>
      </c>
      <c r="CF4227" s="1" t="s">
        <v>117</v>
      </c>
      <c r="CG4227" s="1">
        <v>96950</v>
      </c>
      <c r="CH4227" s="3">
        <v>27.93</v>
      </c>
      <c r="CI4227" s="3">
        <v>27.93</v>
      </c>
      <c r="CJ4227" s="3">
        <v>41.9</v>
      </c>
      <c r="CK4227" s="3">
        <v>41.9</v>
      </c>
      <c r="CL4227" s="1" t="s">
        <v>137</v>
      </c>
      <c r="CM4227" s="1" t="s">
        <v>138</v>
      </c>
      <c r="CN4227" s="1" t="s">
        <v>139</v>
      </c>
      <c r="CP4227" s="1" t="s">
        <v>112</v>
      </c>
      <c r="CQ4227" s="1" t="s">
        <v>111</v>
      </c>
      <c r="CR4227" s="1" t="s">
        <v>112</v>
      </c>
      <c r="CS4227" s="1" t="s">
        <v>111</v>
      </c>
      <c r="CT4227" s="1" t="s">
        <v>138</v>
      </c>
      <c r="CU4227" s="1" t="s">
        <v>111</v>
      </c>
      <c r="CV4227" s="1" t="s">
        <v>138</v>
      </c>
      <c r="CW4227" s="1" t="s">
        <v>18377</v>
      </c>
      <c r="CX4227" s="1">
        <v>16702871847</v>
      </c>
      <c r="CY4227" s="1" t="s">
        <v>4615</v>
      </c>
      <c r="CZ4227" s="1" t="s">
        <v>138</v>
      </c>
      <c r="DA4227" s="1" t="s">
        <v>111</v>
      </c>
      <c r="DB4227" s="1" t="s">
        <v>112</v>
      </c>
    </row>
    <row r="4228" spans="1:111" ht="15.6" customHeight="1" x14ac:dyDescent="0.25">
      <c r="A4228" s="1" t="s">
        <v>18380</v>
      </c>
      <c r="B4228" s="1" t="s">
        <v>142</v>
      </c>
      <c r="C4228" s="2">
        <v>44068.272614814814</v>
      </c>
      <c r="D4228" s="2">
        <v>44146</v>
      </c>
      <c r="E4228" s="1" t="s">
        <v>180</v>
      </c>
      <c r="G4228" s="1" t="s">
        <v>111</v>
      </c>
      <c r="H4228" s="1" t="s">
        <v>112</v>
      </c>
      <c r="I4228" s="1" t="s">
        <v>112</v>
      </c>
      <c r="J4228" s="1" t="s">
        <v>909</v>
      </c>
      <c r="L4228" s="1" t="s">
        <v>2241</v>
      </c>
      <c r="M4228" s="1" t="s">
        <v>754</v>
      </c>
      <c r="N4228" s="1" t="s">
        <v>167</v>
      </c>
      <c r="O4228" s="1" t="s">
        <v>117</v>
      </c>
      <c r="P4228" s="9">
        <v>96950</v>
      </c>
      <c r="Q4228" s="1" t="s">
        <v>118</v>
      </c>
      <c r="R4228" s="1" t="s">
        <v>8572</v>
      </c>
      <c r="S4228" s="1">
        <v>16702340560</v>
      </c>
      <c r="U4228" s="1">
        <v>531110</v>
      </c>
      <c r="V4228" s="1" t="s">
        <v>119</v>
      </c>
      <c r="X4228" s="1" t="s">
        <v>911</v>
      </c>
      <c r="Y4228" s="1" t="s">
        <v>912</v>
      </c>
      <c r="Z4228" s="1" t="s">
        <v>913</v>
      </c>
      <c r="AA4228" s="1" t="s">
        <v>2242</v>
      </c>
      <c r="AB4228" s="1" t="s">
        <v>2241</v>
      </c>
      <c r="AC4228" s="1" t="s">
        <v>754</v>
      </c>
      <c r="AD4228" s="1" t="s">
        <v>167</v>
      </c>
      <c r="AE4228" s="1" t="s">
        <v>117</v>
      </c>
      <c r="AF4228" s="9">
        <v>96950</v>
      </c>
      <c r="AG4228" s="1" t="s">
        <v>118</v>
      </c>
      <c r="AI4228" s="1">
        <v>16702340560</v>
      </c>
      <c r="AK4228" s="1" t="s">
        <v>917</v>
      </c>
      <c r="BC4228" s="1" t="str">
        <f>"43-5081.01"</f>
        <v>43-5081.01</v>
      </c>
      <c r="BD4228" s="1" t="s">
        <v>132</v>
      </c>
      <c r="BE4228" s="1" t="s">
        <v>18381</v>
      </c>
      <c r="BF4228" s="1" t="s">
        <v>17256</v>
      </c>
      <c r="BG4228" s="1">
        <v>5</v>
      </c>
      <c r="BI4228" s="2">
        <v>44105</v>
      </c>
      <c r="BJ4228" s="2">
        <v>44469</v>
      </c>
      <c r="BM4228" s="1">
        <v>35</v>
      </c>
      <c r="BN4228" s="1">
        <v>0</v>
      </c>
      <c r="BO4228" s="1">
        <v>7</v>
      </c>
      <c r="BP4228" s="1">
        <v>7</v>
      </c>
      <c r="BQ4228" s="1">
        <v>7</v>
      </c>
      <c r="BR4228" s="1">
        <v>7</v>
      </c>
      <c r="BS4228" s="1">
        <v>7</v>
      </c>
      <c r="BT4228" s="1">
        <v>0</v>
      </c>
      <c r="BU4228" s="1" t="str">
        <f>"8:00 AM"</f>
        <v>8:00 AM</v>
      </c>
      <c r="BV4228" s="1" t="str">
        <f>"5:00 PM"</f>
        <v>5:00 PM</v>
      </c>
      <c r="BW4228" s="1" t="s">
        <v>135</v>
      </c>
      <c r="BX4228" s="1">
        <v>0</v>
      </c>
      <c r="BY4228" s="1">
        <v>12</v>
      </c>
      <c r="BZ4228" s="1" t="s">
        <v>112</v>
      </c>
      <c r="CA4228" s="1">
        <v>0</v>
      </c>
      <c r="CB4228" s="1" t="s">
        <v>18382</v>
      </c>
      <c r="CC4228" s="1" t="s">
        <v>2241</v>
      </c>
      <c r="CD4228" s="1" t="s">
        <v>754</v>
      </c>
      <c r="CE4228" s="1" t="s">
        <v>167</v>
      </c>
      <c r="CF4228" s="1" t="s">
        <v>117</v>
      </c>
      <c r="CG4228" s="1">
        <v>96950</v>
      </c>
      <c r="CH4228" s="3">
        <v>10.66</v>
      </c>
      <c r="CI4228" s="3">
        <v>10.66</v>
      </c>
      <c r="CJ4228" s="3">
        <v>15.99</v>
      </c>
      <c r="CK4228" s="3">
        <v>15.99</v>
      </c>
      <c r="CL4228" s="1" t="s">
        <v>137</v>
      </c>
      <c r="CM4228" s="1" t="s">
        <v>713</v>
      </c>
      <c r="CN4228" s="1" t="s">
        <v>139</v>
      </c>
      <c r="CP4228" s="1" t="s">
        <v>112</v>
      </c>
      <c r="CQ4228" s="1" t="s">
        <v>111</v>
      </c>
      <c r="CR4228" s="1" t="s">
        <v>112</v>
      </c>
      <c r="CS4228" s="1" t="s">
        <v>111</v>
      </c>
      <c r="CT4228" s="1" t="s">
        <v>111</v>
      </c>
      <c r="CU4228" s="1" t="s">
        <v>111</v>
      </c>
      <c r="CV4228" s="1" t="s">
        <v>138</v>
      </c>
      <c r="CW4228" s="1" t="s">
        <v>714</v>
      </c>
      <c r="CX4228" s="1">
        <v>16702340560</v>
      </c>
      <c r="CY4228" s="1" t="s">
        <v>917</v>
      </c>
      <c r="CZ4228" s="1" t="s">
        <v>716</v>
      </c>
      <c r="DA4228" s="1" t="s">
        <v>111</v>
      </c>
      <c r="DB4228" s="1" t="s">
        <v>112</v>
      </c>
    </row>
    <row r="4229" spans="1:111" ht="15.6" customHeight="1" x14ac:dyDescent="0.25">
      <c r="A4229" s="1" t="s">
        <v>18383</v>
      </c>
      <c r="B4229" s="1" t="s">
        <v>142</v>
      </c>
      <c r="C4229" s="2">
        <v>44110.164559143515</v>
      </c>
      <c r="D4229" s="2">
        <v>44169</v>
      </c>
      <c r="E4229" s="1" t="s">
        <v>180</v>
      </c>
      <c r="G4229" s="1" t="s">
        <v>112</v>
      </c>
      <c r="H4229" s="1" t="s">
        <v>112</v>
      </c>
      <c r="I4229" s="1" t="s">
        <v>112</v>
      </c>
      <c r="J4229" s="1" t="s">
        <v>468</v>
      </c>
      <c r="K4229" s="1" t="s">
        <v>469</v>
      </c>
      <c r="L4229" s="1" t="s">
        <v>470</v>
      </c>
      <c r="M4229" s="1" t="s">
        <v>339</v>
      </c>
      <c r="N4229" s="1" t="s">
        <v>167</v>
      </c>
      <c r="O4229" s="1" t="s">
        <v>117</v>
      </c>
      <c r="P4229" s="9">
        <v>96950</v>
      </c>
      <c r="Q4229" s="1" t="s">
        <v>118</v>
      </c>
      <c r="S4229" s="1">
        <v>16702379950</v>
      </c>
      <c r="U4229" s="1">
        <v>721120</v>
      </c>
      <c r="V4229" s="1" t="s">
        <v>119</v>
      </c>
      <c r="X4229" s="1" t="s">
        <v>471</v>
      </c>
      <c r="Y4229" s="1" t="s">
        <v>472</v>
      </c>
      <c r="AA4229" s="1" t="s">
        <v>473</v>
      </c>
      <c r="AB4229" s="1" t="s">
        <v>470</v>
      </c>
      <c r="AC4229" s="1" t="s">
        <v>339</v>
      </c>
      <c r="AD4229" s="1" t="s">
        <v>167</v>
      </c>
      <c r="AE4229" s="1" t="s">
        <v>117</v>
      </c>
      <c r="AF4229" s="9">
        <v>96950</v>
      </c>
      <c r="AG4229" s="1" t="s">
        <v>118</v>
      </c>
      <c r="AI4229" s="1">
        <v>16702379950</v>
      </c>
      <c r="AK4229" s="1" t="s">
        <v>474</v>
      </c>
      <c r="BC4229" s="1" t="str">
        <f>"53-7021.00"</f>
        <v>53-7021.00</v>
      </c>
      <c r="BD4229" s="1" t="s">
        <v>475</v>
      </c>
      <c r="BE4229" s="1" t="s">
        <v>476</v>
      </c>
      <c r="BF4229" s="1" t="s">
        <v>477</v>
      </c>
      <c r="BG4229" s="1">
        <v>16</v>
      </c>
      <c r="BI4229" s="2">
        <v>44105</v>
      </c>
      <c r="BJ4229" s="2">
        <v>44469</v>
      </c>
      <c r="BM4229" s="1">
        <v>35</v>
      </c>
      <c r="BN4229" s="1">
        <v>0</v>
      </c>
      <c r="BO4229" s="1">
        <v>7</v>
      </c>
      <c r="BP4229" s="1">
        <v>7</v>
      </c>
      <c r="BQ4229" s="1">
        <v>7</v>
      </c>
      <c r="BR4229" s="1">
        <v>7</v>
      </c>
      <c r="BS4229" s="1">
        <v>7</v>
      </c>
      <c r="BT4229" s="1">
        <v>0</v>
      </c>
      <c r="BU4229" s="1" t="str">
        <f>"6:00 AM"</f>
        <v>6:00 AM</v>
      </c>
      <c r="BV4229" s="1" t="str">
        <f>"2:00 PM"</f>
        <v>2:00 PM</v>
      </c>
      <c r="BW4229" s="1" t="s">
        <v>135</v>
      </c>
      <c r="BX4229" s="1">
        <v>0</v>
      </c>
      <c r="BY4229" s="1">
        <v>24</v>
      </c>
      <c r="BZ4229" s="1" t="s">
        <v>112</v>
      </c>
      <c r="CA4229" s="1">
        <v>0</v>
      </c>
      <c r="CB4229" s="1" t="s">
        <v>478</v>
      </c>
      <c r="CC4229" s="1" t="s">
        <v>470</v>
      </c>
      <c r="CD4229" s="1" t="s">
        <v>339</v>
      </c>
      <c r="CE4229" s="1" t="s">
        <v>167</v>
      </c>
      <c r="CF4229" s="1" t="s">
        <v>117</v>
      </c>
      <c r="CG4229" s="1">
        <v>96950</v>
      </c>
      <c r="CH4229" s="3">
        <v>25.2</v>
      </c>
      <c r="CI4229" s="3">
        <v>30.24</v>
      </c>
      <c r="CJ4229" s="3">
        <v>37.799999999999997</v>
      </c>
      <c r="CK4229" s="3">
        <v>45.36</v>
      </c>
      <c r="CL4229" s="1" t="s">
        <v>137</v>
      </c>
      <c r="CN4229" s="1" t="s">
        <v>139</v>
      </c>
      <c r="CP4229" s="1" t="s">
        <v>112</v>
      </c>
      <c r="CQ4229" s="1" t="s">
        <v>111</v>
      </c>
      <c r="CR4229" s="1" t="s">
        <v>111</v>
      </c>
      <c r="CS4229" s="1" t="s">
        <v>111</v>
      </c>
      <c r="CT4229" s="1" t="s">
        <v>138</v>
      </c>
      <c r="CU4229" s="1" t="s">
        <v>111</v>
      </c>
      <c r="CV4229" s="1" t="s">
        <v>111</v>
      </c>
      <c r="CW4229" s="1" t="s">
        <v>479</v>
      </c>
      <c r="CX4229" s="1">
        <v>16702379900</v>
      </c>
      <c r="CY4229" s="1" t="s">
        <v>480</v>
      </c>
      <c r="CZ4229" s="1" t="s">
        <v>138</v>
      </c>
      <c r="DA4229" s="1" t="s">
        <v>111</v>
      </c>
      <c r="DB4229" s="1" t="s">
        <v>112</v>
      </c>
    </row>
    <row r="4230" spans="1:111" ht="15.6" customHeight="1" x14ac:dyDescent="0.25">
      <c r="A4230" s="1" t="s">
        <v>18469</v>
      </c>
      <c r="B4230" s="1" t="s">
        <v>142</v>
      </c>
      <c r="C4230" s="2">
        <v>44216.82006377315</v>
      </c>
      <c r="D4230" s="2">
        <v>44216</v>
      </c>
      <c r="E4230" s="1" t="s">
        <v>180</v>
      </c>
      <c r="G4230" s="1" t="s">
        <v>111</v>
      </c>
      <c r="H4230" s="1" t="s">
        <v>112</v>
      </c>
      <c r="I4230" s="1" t="s">
        <v>112</v>
      </c>
      <c r="J4230" s="1" t="s">
        <v>2552</v>
      </c>
      <c r="K4230" s="1" t="s">
        <v>2553</v>
      </c>
      <c r="L4230" s="1" t="s">
        <v>2561</v>
      </c>
      <c r="M4230" s="1" t="s">
        <v>2555</v>
      </c>
      <c r="N4230" s="1" t="s">
        <v>116</v>
      </c>
      <c r="O4230" s="1" t="s">
        <v>117</v>
      </c>
      <c r="P4230" s="9">
        <v>96950</v>
      </c>
      <c r="Q4230" s="1" t="s">
        <v>118</v>
      </c>
      <c r="S4230" s="1">
        <v>16702880407</v>
      </c>
      <c r="T4230" s="1">
        <v>33</v>
      </c>
      <c r="U4230" s="1">
        <v>212312</v>
      </c>
      <c r="V4230" s="1" t="s">
        <v>119</v>
      </c>
      <c r="X4230" s="1" t="s">
        <v>2556</v>
      </c>
      <c r="Y4230" s="1" t="s">
        <v>1544</v>
      </c>
      <c r="Z4230" s="1" t="s">
        <v>656</v>
      </c>
      <c r="AA4230" s="1" t="s">
        <v>2557</v>
      </c>
      <c r="AB4230" s="1" t="s">
        <v>2561</v>
      </c>
      <c r="AC4230" s="1" t="s">
        <v>2555</v>
      </c>
      <c r="AD4230" s="1" t="s">
        <v>116</v>
      </c>
      <c r="AE4230" s="1" t="s">
        <v>117</v>
      </c>
      <c r="AF4230" s="9">
        <v>96950</v>
      </c>
      <c r="AG4230" s="1" t="s">
        <v>118</v>
      </c>
      <c r="AI4230" s="1">
        <v>16702880407</v>
      </c>
      <c r="AJ4230" s="1">
        <v>33</v>
      </c>
      <c r="AK4230" s="1" t="s">
        <v>279</v>
      </c>
      <c r="BC4230" s="1" t="str">
        <f>"53-7011.00"</f>
        <v>53-7011.00</v>
      </c>
      <c r="BD4230" s="1" t="s">
        <v>8959</v>
      </c>
      <c r="BE4230" s="1" t="s">
        <v>8960</v>
      </c>
      <c r="BF4230" s="1" t="s">
        <v>8961</v>
      </c>
      <c r="BG4230" s="1">
        <v>5</v>
      </c>
      <c r="BI4230" s="2">
        <v>44291</v>
      </c>
      <c r="BJ4230" s="2">
        <v>44655</v>
      </c>
      <c r="BM4230" s="1">
        <v>40</v>
      </c>
      <c r="BN4230" s="1">
        <v>0</v>
      </c>
      <c r="BO4230" s="1">
        <v>8</v>
      </c>
      <c r="BP4230" s="1">
        <v>8</v>
      </c>
      <c r="BQ4230" s="1">
        <v>8</v>
      </c>
      <c r="BR4230" s="1">
        <v>8</v>
      </c>
      <c r="BS4230" s="1">
        <v>8</v>
      </c>
      <c r="BT4230" s="1">
        <v>0</v>
      </c>
      <c r="BU4230" s="1" t="str">
        <f>"7:00 AM"</f>
        <v>7:00 AM</v>
      </c>
      <c r="BV4230" s="1" t="str">
        <f>"3:30 PM"</f>
        <v>3:30 PM</v>
      </c>
      <c r="BW4230" s="1" t="s">
        <v>135</v>
      </c>
      <c r="BX4230" s="1">
        <v>0</v>
      </c>
      <c r="BY4230" s="1">
        <v>12</v>
      </c>
      <c r="BZ4230" s="1" t="s">
        <v>112</v>
      </c>
      <c r="CA4230" s="1">
        <v>0</v>
      </c>
      <c r="CB4230" s="1" t="s">
        <v>18470</v>
      </c>
      <c r="CC4230" s="1" t="s">
        <v>2561</v>
      </c>
      <c r="CD4230" s="1" t="s">
        <v>2555</v>
      </c>
      <c r="CE4230" s="1" t="s">
        <v>116</v>
      </c>
      <c r="CF4230" s="1" t="s">
        <v>117</v>
      </c>
      <c r="CG4230" s="1">
        <v>96950</v>
      </c>
      <c r="CH4230" s="3">
        <v>8.3000000000000007</v>
      </c>
      <c r="CJ4230" s="3">
        <v>12.45</v>
      </c>
      <c r="CL4230" s="1" t="s">
        <v>137</v>
      </c>
      <c r="CM4230" s="1" t="s">
        <v>138</v>
      </c>
      <c r="CN4230" s="1" t="s">
        <v>218</v>
      </c>
      <c r="CP4230" s="1" t="s">
        <v>112</v>
      </c>
      <c r="CQ4230" s="1" t="s">
        <v>111</v>
      </c>
      <c r="CR4230" s="1" t="s">
        <v>112</v>
      </c>
      <c r="CS4230" s="1" t="s">
        <v>111</v>
      </c>
      <c r="CT4230" s="1" t="s">
        <v>138</v>
      </c>
      <c r="CU4230" s="1" t="s">
        <v>111</v>
      </c>
      <c r="CV4230" s="1" t="s">
        <v>111</v>
      </c>
      <c r="CW4230" s="1" t="s">
        <v>8697</v>
      </c>
      <c r="CX4230" s="1">
        <v>16702880407</v>
      </c>
      <c r="CY4230" s="1" t="s">
        <v>279</v>
      </c>
      <c r="CZ4230" s="1" t="s">
        <v>2563</v>
      </c>
      <c r="DA4230" s="1" t="s">
        <v>111</v>
      </c>
      <c r="DB4230" s="1" t="s">
        <v>112</v>
      </c>
    </row>
    <row r="4231" spans="1:111" ht="15.6" customHeight="1" x14ac:dyDescent="0.25">
      <c r="A4231" s="1" t="s">
        <v>18476</v>
      </c>
      <c r="B4231" s="1" t="s">
        <v>142</v>
      </c>
      <c r="C4231" s="2">
        <v>44273.839098032404</v>
      </c>
      <c r="D4231" s="2">
        <v>44285</v>
      </c>
      <c r="E4231" s="1" t="s">
        <v>180</v>
      </c>
      <c r="G4231" s="1" t="s">
        <v>112</v>
      </c>
      <c r="H4231" s="1" t="s">
        <v>112</v>
      </c>
      <c r="I4231" s="1" t="s">
        <v>112</v>
      </c>
      <c r="J4231" s="1" t="s">
        <v>287</v>
      </c>
      <c r="L4231" s="1" t="s">
        <v>7637</v>
      </c>
      <c r="M4231" s="1" t="s">
        <v>293</v>
      </c>
      <c r="N4231" s="1" t="s">
        <v>116</v>
      </c>
      <c r="O4231" s="1" t="s">
        <v>117</v>
      </c>
      <c r="P4231" s="9">
        <v>96950</v>
      </c>
      <c r="Q4231" s="1" t="s">
        <v>118</v>
      </c>
      <c r="S4231" s="1">
        <v>16702873831</v>
      </c>
      <c r="U4231" s="1">
        <v>236116</v>
      </c>
      <c r="V4231" s="1" t="s">
        <v>119</v>
      </c>
      <c r="X4231" s="1" t="s">
        <v>7638</v>
      </c>
      <c r="Y4231" s="1" t="s">
        <v>291</v>
      </c>
      <c r="AA4231" s="1" t="s">
        <v>245</v>
      </c>
      <c r="AB4231" s="1" t="s">
        <v>7637</v>
      </c>
      <c r="AC4231" s="1" t="s">
        <v>293</v>
      </c>
      <c r="AD4231" s="1" t="s">
        <v>116</v>
      </c>
      <c r="AE4231" s="1" t="s">
        <v>117</v>
      </c>
      <c r="AF4231" s="9">
        <v>96950</v>
      </c>
      <c r="AG4231" s="1" t="s">
        <v>118</v>
      </c>
      <c r="AI4231" s="1">
        <v>16702873831</v>
      </c>
      <c r="AK4231" s="1" t="s">
        <v>294</v>
      </c>
      <c r="BC4231" s="1" t="str">
        <f>"47-2061.00"</f>
        <v>47-2061.00</v>
      </c>
      <c r="BD4231" s="1" t="s">
        <v>1116</v>
      </c>
      <c r="BE4231" s="1" t="s">
        <v>12536</v>
      </c>
      <c r="BF4231" s="1" t="s">
        <v>1262</v>
      </c>
      <c r="BG4231" s="1">
        <v>95</v>
      </c>
      <c r="BI4231" s="2">
        <v>44392</v>
      </c>
      <c r="BJ4231" s="2">
        <v>44756</v>
      </c>
      <c r="BM4231" s="1">
        <v>40</v>
      </c>
      <c r="BN4231" s="1">
        <v>0</v>
      </c>
      <c r="BO4231" s="1">
        <v>8</v>
      </c>
      <c r="BP4231" s="1">
        <v>8</v>
      </c>
      <c r="BQ4231" s="1">
        <v>8</v>
      </c>
      <c r="BR4231" s="1">
        <v>8</v>
      </c>
      <c r="BS4231" s="1">
        <v>8</v>
      </c>
      <c r="BT4231" s="1">
        <v>0</v>
      </c>
      <c r="BU4231" s="1" t="str">
        <f>"8:00 AM"</f>
        <v>8:00 AM</v>
      </c>
      <c r="BV4231" s="1" t="str">
        <f>"5:00 PM"</f>
        <v>5:00 PM</v>
      </c>
      <c r="BW4231" s="1" t="s">
        <v>230</v>
      </c>
      <c r="BX4231" s="1">
        <v>0</v>
      </c>
      <c r="BY4231" s="1">
        <v>12</v>
      </c>
      <c r="BZ4231" s="1" t="s">
        <v>112</v>
      </c>
      <c r="CA4231" s="1">
        <v>0</v>
      </c>
      <c r="CB4231" s="1" t="s">
        <v>12537</v>
      </c>
      <c r="CC4231" s="1" t="s">
        <v>299</v>
      </c>
      <c r="CD4231" s="1" t="s">
        <v>293</v>
      </c>
      <c r="CE4231" s="1" t="s">
        <v>116</v>
      </c>
      <c r="CF4231" s="1" t="s">
        <v>117</v>
      </c>
      <c r="CG4231" s="1">
        <v>96950</v>
      </c>
      <c r="CH4231" s="3">
        <v>8.9700000000000006</v>
      </c>
      <c r="CI4231" s="3">
        <v>8.9700000000000006</v>
      </c>
      <c r="CJ4231" s="3">
        <v>13.46</v>
      </c>
      <c r="CK4231" s="3">
        <v>13.46</v>
      </c>
      <c r="CL4231" s="1" t="s">
        <v>137</v>
      </c>
      <c r="CM4231" s="1" t="s">
        <v>138</v>
      </c>
      <c r="CN4231" s="1" t="s">
        <v>139</v>
      </c>
      <c r="CP4231" s="1" t="s">
        <v>112</v>
      </c>
      <c r="CQ4231" s="1" t="s">
        <v>111</v>
      </c>
      <c r="CR4231" s="1" t="s">
        <v>111</v>
      </c>
      <c r="CS4231" s="1" t="s">
        <v>111</v>
      </c>
      <c r="CT4231" s="1" t="s">
        <v>138</v>
      </c>
      <c r="CU4231" s="1" t="s">
        <v>111</v>
      </c>
      <c r="CV4231" s="1" t="s">
        <v>138</v>
      </c>
      <c r="CW4231" s="1" t="s">
        <v>300</v>
      </c>
      <c r="CX4231" s="1">
        <v>16702873831</v>
      </c>
      <c r="CY4231" s="1" t="s">
        <v>294</v>
      </c>
      <c r="CZ4231" s="1" t="s">
        <v>138</v>
      </c>
      <c r="DA4231" s="1" t="s">
        <v>111</v>
      </c>
      <c r="DB4231" s="1" t="s">
        <v>112</v>
      </c>
    </row>
    <row r="4232" spans="1:111" ht="15.6" customHeight="1" x14ac:dyDescent="0.25">
      <c r="A4232" s="1" t="s">
        <v>18477</v>
      </c>
      <c r="B4232" s="1" t="s">
        <v>142</v>
      </c>
      <c r="C4232" s="2">
        <v>44295.392210995371</v>
      </c>
      <c r="D4232" s="2">
        <v>44305</v>
      </c>
      <c r="E4232" s="1" t="s">
        <v>110</v>
      </c>
      <c r="F4232" s="2">
        <v>44468.833333333336</v>
      </c>
      <c r="G4232" s="1" t="s">
        <v>111</v>
      </c>
      <c r="H4232" s="1" t="s">
        <v>112</v>
      </c>
      <c r="I4232" s="1" t="s">
        <v>112</v>
      </c>
      <c r="J4232" s="1" t="s">
        <v>1314</v>
      </c>
      <c r="K4232" s="1" t="s">
        <v>1315</v>
      </c>
      <c r="L4232" s="1" t="s">
        <v>1316</v>
      </c>
      <c r="M4232" s="1" t="s">
        <v>1191</v>
      </c>
      <c r="N4232" s="1" t="s">
        <v>116</v>
      </c>
      <c r="O4232" s="1" t="s">
        <v>117</v>
      </c>
      <c r="P4232" s="9">
        <v>96950</v>
      </c>
      <c r="Q4232" s="1" t="s">
        <v>118</v>
      </c>
      <c r="R4232" s="1" t="s">
        <v>117</v>
      </c>
      <c r="S4232" s="1">
        <v>16702349011</v>
      </c>
      <c r="U4232" s="1">
        <v>327331</v>
      </c>
      <c r="V4232" s="1" t="s">
        <v>119</v>
      </c>
      <c r="X4232" s="1" t="s">
        <v>1317</v>
      </c>
      <c r="Y4232" s="1" t="s">
        <v>1318</v>
      </c>
      <c r="Z4232" s="1" t="s">
        <v>1319</v>
      </c>
      <c r="AA4232" s="1" t="s">
        <v>357</v>
      </c>
      <c r="AB4232" s="1" t="s">
        <v>1316</v>
      </c>
      <c r="AC4232" s="1" t="s">
        <v>1191</v>
      </c>
      <c r="AD4232" s="1" t="s">
        <v>116</v>
      </c>
      <c r="AE4232" s="1" t="s">
        <v>117</v>
      </c>
      <c r="AF4232" s="9">
        <v>96950</v>
      </c>
      <c r="AG4232" s="1" t="s">
        <v>118</v>
      </c>
      <c r="AH4232" s="1" t="s">
        <v>117</v>
      </c>
      <c r="AI4232" s="1">
        <v>16702349011</v>
      </c>
      <c r="AK4232" s="1" t="s">
        <v>1320</v>
      </c>
      <c r="BC4232" s="1" t="str">
        <f>"53-3032.00"</f>
        <v>53-3032.00</v>
      </c>
      <c r="BD4232" s="1" t="s">
        <v>991</v>
      </c>
      <c r="BE4232" s="1" t="s">
        <v>1321</v>
      </c>
      <c r="BF4232" s="1" t="s">
        <v>1322</v>
      </c>
      <c r="BG4232" s="1">
        <v>2</v>
      </c>
      <c r="BI4232" s="2">
        <v>44470</v>
      </c>
      <c r="BJ4232" s="2">
        <v>44834</v>
      </c>
      <c r="BM4232" s="1">
        <v>40</v>
      </c>
      <c r="BN4232" s="1">
        <v>0</v>
      </c>
      <c r="BO4232" s="1">
        <v>8</v>
      </c>
      <c r="BP4232" s="1">
        <v>8</v>
      </c>
      <c r="BQ4232" s="1">
        <v>8</v>
      </c>
      <c r="BR4232" s="1">
        <v>8</v>
      </c>
      <c r="BS4232" s="1">
        <v>8</v>
      </c>
      <c r="BT4232" s="1">
        <v>0</v>
      </c>
      <c r="BU4232" s="1" t="str">
        <f>"8:00 AM"</f>
        <v>8:00 AM</v>
      </c>
      <c r="BV4232" s="1" t="str">
        <f>"5:00 PM"</f>
        <v>5:00 PM</v>
      </c>
      <c r="BW4232" s="1" t="s">
        <v>135</v>
      </c>
      <c r="BX4232" s="1">
        <v>0</v>
      </c>
      <c r="BY4232" s="1">
        <v>12</v>
      </c>
      <c r="BZ4232" s="1" t="s">
        <v>112</v>
      </c>
      <c r="CA4232" s="1">
        <v>0</v>
      </c>
      <c r="CB4232" s="1" t="s">
        <v>1323</v>
      </c>
      <c r="CC4232" s="1" t="s">
        <v>5772</v>
      </c>
      <c r="CD4232" s="1" t="s">
        <v>1191</v>
      </c>
      <c r="CE4232" s="1" t="s">
        <v>116</v>
      </c>
      <c r="CF4232" s="1" t="s">
        <v>117</v>
      </c>
      <c r="CG4232" s="1">
        <v>96950</v>
      </c>
      <c r="CH4232" s="3">
        <v>9.1999999999999993</v>
      </c>
      <c r="CI4232" s="3">
        <v>9.5</v>
      </c>
      <c r="CJ4232" s="3">
        <v>13.8</v>
      </c>
      <c r="CK4232" s="3">
        <v>14.25</v>
      </c>
      <c r="CL4232" s="1" t="s">
        <v>137</v>
      </c>
      <c r="CM4232" s="1" t="s">
        <v>138</v>
      </c>
      <c r="CN4232" s="1" t="s">
        <v>218</v>
      </c>
      <c r="CP4232" s="1" t="s">
        <v>112</v>
      </c>
      <c r="CQ4232" s="1" t="s">
        <v>111</v>
      </c>
      <c r="CR4232" s="1" t="s">
        <v>111</v>
      </c>
      <c r="CS4232" s="1" t="s">
        <v>111</v>
      </c>
      <c r="CT4232" s="1" t="s">
        <v>138</v>
      </c>
      <c r="CU4232" s="1" t="s">
        <v>111</v>
      </c>
      <c r="CV4232" s="1" t="s">
        <v>138</v>
      </c>
      <c r="CW4232" s="1" t="s">
        <v>1324</v>
      </c>
      <c r="CX4232" s="1">
        <v>16702349011</v>
      </c>
      <c r="CY4232" s="1" t="s">
        <v>1320</v>
      </c>
      <c r="CZ4232" s="1" t="s">
        <v>138</v>
      </c>
      <c r="DA4232" s="1" t="s">
        <v>111</v>
      </c>
      <c r="DB4232" s="1" t="s">
        <v>112</v>
      </c>
    </row>
    <row r="4233" spans="1:111" ht="15.6" customHeight="1" x14ac:dyDescent="0.25">
      <c r="A4233" s="1" t="s">
        <v>18480</v>
      </c>
      <c r="B4233" s="1" t="s">
        <v>142</v>
      </c>
      <c r="C4233" s="2">
        <v>44325.314878935184</v>
      </c>
      <c r="D4233" s="2">
        <v>44342</v>
      </c>
      <c r="E4233" s="1" t="s">
        <v>110</v>
      </c>
      <c r="F4233" s="2">
        <v>44468.833333333336</v>
      </c>
      <c r="G4233" s="1" t="s">
        <v>111</v>
      </c>
      <c r="H4233" s="1" t="s">
        <v>112</v>
      </c>
      <c r="I4233" s="1" t="s">
        <v>112</v>
      </c>
      <c r="J4233" s="1" t="s">
        <v>6433</v>
      </c>
      <c r="K4233" s="1" t="s">
        <v>18481</v>
      </c>
      <c r="L4233" s="1" t="s">
        <v>18482</v>
      </c>
      <c r="M4233" s="1" t="s">
        <v>4377</v>
      </c>
      <c r="N4233" s="1" t="s">
        <v>116</v>
      </c>
      <c r="O4233" s="1" t="s">
        <v>117</v>
      </c>
      <c r="P4233" s="9">
        <v>96950</v>
      </c>
      <c r="Q4233" s="1" t="s">
        <v>118</v>
      </c>
      <c r="R4233" s="1" t="s">
        <v>117</v>
      </c>
      <c r="S4233" s="1">
        <v>16702856677</v>
      </c>
      <c r="U4233" s="1">
        <v>56152</v>
      </c>
      <c r="V4233" s="1" t="s">
        <v>119</v>
      </c>
      <c r="X4233" s="1" t="s">
        <v>1076</v>
      </c>
      <c r="Y4233" s="1" t="s">
        <v>6436</v>
      </c>
      <c r="Z4233" s="1" t="s">
        <v>138</v>
      </c>
      <c r="AA4233" s="1" t="s">
        <v>245</v>
      </c>
      <c r="AB4233" s="1" t="s">
        <v>6435</v>
      </c>
      <c r="AC4233" s="1" t="s">
        <v>4377</v>
      </c>
      <c r="AD4233" s="1" t="s">
        <v>116</v>
      </c>
      <c r="AE4233" s="1" t="s">
        <v>117</v>
      </c>
      <c r="AF4233" s="9">
        <v>96950</v>
      </c>
      <c r="AG4233" s="1" t="s">
        <v>118</v>
      </c>
      <c r="AH4233" s="1" t="s">
        <v>117</v>
      </c>
      <c r="AI4233" s="1">
        <v>16702856677</v>
      </c>
      <c r="AK4233" s="1" t="s">
        <v>6437</v>
      </c>
      <c r="BC4233" s="1" t="str">
        <f>"41-3041.00"</f>
        <v>41-3041.00</v>
      </c>
      <c r="BD4233" s="1" t="s">
        <v>775</v>
      </c>
      <c r="BE4233" s="1" t="s">
        <v>18483</v>
      </c>
      <c r="BF4233" s="1" t="s">
        <v>629</v>
      </c>
      <c r="BG4233" s="1">
        <v>2</v>
      </c>
      <c r="BI4233" s="2">
        <v>44470</v>
      </c>
      <c r="BJ4233" s="2">
        <v>44834</v>
      </c>
      <c r="BM4233" s="1">
        <v>40</v>
      </c>
      <c r="BN4233" s="1">
        <v>0</v>
      </c>
      <c r="BO4233" s="1">
        <v>8</v>
      </c>
      <c r="BP4233" s="1">
        <v>8</v>
      </c>
      <c r="BQ4233" s="1">
        <v>8</v>
      </c>
      <c r="BR4233" s="1">
        <v>8</v>
      </c>
      <c r="BS4233" s="1">
        <v>8</v>
      </c>
      <c r="BT4233" s="1">
        <v>0</v>
      </c>
      <c r="BU4233" s="1" t="str">
        <f>"8:00 AM"</f>
        <v>8:00 AM</v>
      </c>
      <c r="BV4233" s="1" t="str">
        <f>"5:00 PM"</f>
        <v>5:00 PM</v>
      </c>
      <c r="BW4233" s="1" t="s">
        <v>135</v>
      </c>
      <c r="BX4233" s="1">
        <v>0</v>
      </c>
      <c r="BY4233" s="1">
        <v>12</v>
      </c>
      <c r="BZ4233" s="1" t="s">
        <v>112</v>
      </c>
      <c r="CB4233" s="1" t="s">
        <v>18484</v>
      </c>
      <c r="CC4233" s="1" t="s">
        <v>6435</v>
      </c>
      <c r="CD4233" s="1" t="s">
        <v>4377</v>
      </c>
      <c r="CE4233" s="1" t="s">
        <v>116</v>
      </c>
      <c r="CF4233" s="1" t="s">
        <v>117</v>
      </c>
      <c r="CG4233" s="1">
        <v>96950</v>
      </c>
      <c r="CH4233" s="3">
        <v>10.83</v>
      </c>
      <c r="CI4233" s="3">
        <v>11.5</v>
      </c>
      <c r="CJ4233" s="3">
        <v>16.239999999999998</v>
      </c>
      <c r="CK4233" s="3">
        <v>17.25</v>
      </c>
      <c r="CL4233" s="1" t="s">
        <v>137</v>
      </c>
      <c r="CM4233" s="1" t="s">
        <v>138</v>
      </c>
      <c r="CN4233" s="1" t="s">
        <v>218</v>
      </c>
      <c r="CP4233" s="1" t="s">
        <v>112</v>
      </c>
      <c r="CQ4233" s="1" t="s">
        <v>111</v>
      </c>
      <c r="CR4233" s="1" t="s">
        <v>111</v>
      </c>
      <c r="CS4233" s="1" t="s">
        <v>111</v>
      </c>
      <c r="CT4233" s="1" t="s">
        <v>138</v>
      </c>
      <c r="CU4233" s="1" t="s">
        <v>111</v>
      </c>
      <c r="CV4233" s="1" t="s">
        <v>138</v>
      </c>
      <c r="CW4233" s="1" t="s">
        <v>1324</v>
      </c>
      <c r="CX4233" s="1">
        <v>16702856677</v>
      </c>
      <c r="CY4233" s="1" t="s">
        <v>6437</v>
      </c>
      <c r="CZ4233" s="1" t="s">
        <v>138</v>
      </c>
      <c r="DA4233" s="1" t="s">
        <v>111</v>
      </c>
      <c r="DB4233" s="1" t="s">
        <v>112</v>
      </c>
    </row>
    <row r="4234" spans="1:111" ht="15.6" customHeight="1" x14ac:dyDescent="0.25">
      <c r="A4234" s="1" t="s">
        <v>18489</v>
      </c>
      <c r="B4234" s="1" t="s">
        <v>142</v>
      </c>
      <c r="C4234" s="2">
        <v>44328.742868055553</v>
      </c>
      <c r="D4234" s="2">
        <v>44369</v>
      </c>
      <c r="E4234" s="1" t="s">
        <v>110</v>
      </c>
      <c r="F4234" s="2">
        <v>44468.833333333336</v>
      </c>
      <c r="G4234" s="1" t="s">
        <v>112</v>
      </c>
      <c r="H4234" s="1" t="s">
        <v>112</v>
      </c>
      <c r="I4234" s="1" t="s">
        <v>112</v>
      </c>
      <c r="J4234" s="1" t="s">
        <v>1049</v>
      </c>
      <c r="K4234" s="1" t="s">
        <v>1050</v>
      </c>
      <c r="L4234" s="1" t="s">
        <v>1051</v>
      </c>
      <c r="N4234" s="1" t="s">
        <v>116</v>
      </c>
      <c r="O4234" s="1" t="s">
        <v>117</v>
      </c>
      <c r="P4234" s="9">
        <v>96950</v>
      </c>
      <c r="Q4234" s="1" t="s">
        <v>118</v>
      </c>
      <c r="S4234" s="1">
        <v>16702358778</v>
      </c>
      <c r="U4234" s="1">
        <v>23622</v>
      </c>
      <c r="V4234" s="1" t="s">
        <v>119</v>
      </c>
      <c r="X4234" s="1" t="s">
        <v>1052</v>
      </c>
      <c r="Y4234" s="1" t="s">
        <v>1053</v>
      </c>
      <c r="Z4234" s="1" t="s">
        <v>1054</v>
      </c>
      <c r="AA4234" s="1" t="s">
        <v>373</v>
      </c>
      <c r="AB4234" s="1" t="s">
        <v>1051</v>
      </c>
      <c r="AD4234" s="1" t="s">
        <v>116</v>
      </c>
      <c r="AE4234" s="1" t="s">
        <v>117</v>
      </c>
      <c r="AF4234" s="9">
        <v>96950</v>
      </c>
      <c r="AG4234" s="1" t="s">
        <v>118</v>
      </c>
      <c r="AI4234" s="1">
        <v>16702358778</v>
      </c>
      <c r="AK4234" s="1" t="s">
        <v>1055</v>
      </c>
      <c r="BC4234" s="1" t="str">
        <f>"17-3012.01"</f>
        <v>17-3012.01</v>
      </c>
      <c r="BD4234" s="1" t="s">
        <v>10295</v>
      </c>
      <c r="BE4234" s="1" t="s">
        <v>10296</v>
      </c>
      <c r="BF4234" s="1" t="s">
        <v>6735</v>
      </c>
      <c r="BG4234" s="1">
        <v>1</v>
      </c>
      <c r="BI4234" s="2">
        <v>44470</v>
      </c>
      <c r="BJ4234" s="2">
        <v>44834</v>
      </c>
      <c r="BM4234" s="1">
        <v>40</v>
      </c>
      <c r="BN4234" s="1">
        <v>0</v>
      </c>
      <c r="BO4234" s="1">
        <v>8</v>
      </c>
      <c r="BP4234" s="1">
        <v>8</v>
      </c>
      <c r="BQ4234" s="1">
        <v>8</v>
      </c>
      <c r="BR4234" s="1">
        <v>8</v>
      </c>
      <c r="BS4234" s="1">
        <v>8</v>
      </c>
      <c r="BT4234" s="1">
        <v>0</v>
      </c>
      <c r="BU4234" s="1" t="str">
        <f>"7:30 AM"</f>
        <v>7:30 AM</v>
      </c>
      <c r="BV4234" s="1" t="str">
        <f>"4:30 PM"</f>
        <v>4:30 PM</v>
      </c>
      <c r="BW4234" s="1" t="s">
        <v>135</v>
      </c>
      <c r="BX4234" s="1">
        <v>0</v>
      </c>
      <c r="BY4234" s="1">
        <v>24</v>
      </c>
      <c r="BZ4234" s="1" t="s">
        <v>112</v>
      </c>
      <c r="CB4234" s="1" t="s">
        <v>10297</v>
      </c>
      <c r="CC4234" s="1" t="s">
        <v>10298</v>
      </c>
      <c r="CE4234" s="1" t="s">
        <v>116</v>
      </c>
      <c r="CF4234" s="1" t="s">
        <v>117</v>
      </c>
      <c r="CG4234" s="1">
        <v>96950</v>
      </c>
      <c r="CH4234" s="3">
        <v>15.86</v>
      </c>
      <c r="CI4234" s="3">
        <v>15.86</v>
      </c>
      <c r="CJ4234" s="3">
        <v>23.79</v>
      </c>
      <c r="CK4234" s="3">
        <v>23.79</v>
      </c>
      <c r="CL4234" s="1" t="s">
        <v>137</v>
      </c>
      <c r="CM4234" s="1" t="s">
        <v>168</v>
      </c>
      <c r="CN4234" s="1" t="s">
        <v>139</v>
      </c>
      <c r="CP4234" s="1" t="s">
        <v>112</v>
      </c>
      <c r="CQ4234" s="1" t="s">
        <v>111</v>
      </c>
      <c r="CR4234" s="1" t="s">
        <v>111</v>
      </c>
      <c r="CS4234" s="1" t="s">
        <v>111</v>
      </c>
      <c r="CT4234" s="1" t="s">
        <v>138</v>
      </c>
      <c r="CU4234" s="1" t="s">
        <v>111</v>
      </c>
      <c r="CV4234" s="1" t="s">
        <v>111</v>
      </c>
      <c r="CW4234" s="1" t="s">
        <v>9033</v>
      </c>
      <c r="CX4234" s="1">
        <v>16702358778</v>
      </c>
      <c r="CY4234" s="1" t="s">
        <v>1055</v>
      </c>
      <c r="CZ4234" s="1" t="s">
        <v>138</v>
      </c>
      <c r="DA4234" s="1" t="s">
        <v>111</v>
      </c>
      <c r="DB4234" s="1" t="s">
        <v>112</v>
      </c>
    </row>
    <row r="4235" spans="1:111" ht="15.6" customHeight="1" x14ac:dyDescent="0.25">
      <c r="A4235" s="1" t="s">
        <v>18537</v>
      </c>
      <c r="B4235" s="1" t="s">
        <v>142</v>
      </c>
      <c r="C4235" s="2">
        <v>44321.257636921298</v>
      </c>
      <c r="D4235" s="2">
        <v>44369</v>
      </c>
      <c r="E4235" s="1" t="s">
        <v>180</v>
      </c>
      <c r="G4235" s="1" t="s">
        <v>112</v>
      </c>
      <c r="H4235" s="1" t="s">
        <v>112</v>
      </c>
      <c r="I4235" s="1" t="s">
        <v>112</v>
      </c>
      <c r="J4235" s="1" t="s">
        <v>1168</v>
      </c>
      <c r="L4235" s="1" t="s">
        <v>1169</v>
      </c>
      <c r="M4235" s="1" t="s">
        <v>1170</v>
      </c>
      <c r="N4235" s="1" t="s">
        <v>116</v>
      </c>
      <c r="O4235" s="1" t="s">
        <v>117</v>
      </c>
      <c r="P4235" s="9">
        <v>96950</v>
      </c>
      <c r="Q4235" s="1" t="s">
        <v>118</v>
      </c>
      <c r="R4235" s="1" t="s">
        <v>116</v>
      </c>
      <c r="S4235" s="1">
        <v>16705887746</v>
      </c>
      <c r="T4235" s="1">
        <v>0</v>
      </c>
      <c r="U4235" s="1">
        <v>236220</v>
      </c>
      <c r="V4235" s="1" t="s">
        <v>119</v>
      </c>
      <c r="X4235" s="1" t="s">
        <v>1171</v>
      </c>
      <c r="Y4235" s="1" t="s">
        <v>1172</v>
      </c>
      <c r="AA4235" s="1" t="s">
        <v>1173</v>
      </c>
      <c r="AB4235" s="1" t="s">
        <v>1169</v>
      </c>
      <c r="AC4235" s="1" t="s">
        <v>1170</v>
      </c>
      <c r="AD4235" s="1" t="s">
        <v>116</v>
      </c>
      <c r="AE4235" s="1" t="s">
        <v>117</v>
      </c>
      <c r="AF4235" s="9">
        <v>96950</v>
      </c>
      <c r="AG4235" s="1" t="s">
        <v>118</v>
      </c>
      <c r="AH4235" s="1" t="s">
        <v>116</v>
      </c>
      <c r="AI4235" s="1">
        <v>16717773710</v>
      </c>
      <c r="AJ4235" s="1">
        <v>0</v>
      </c>
      <c r="AK4235" s="1" t="s">
        <v>1174</v>
      </c>
      <c r="BC4235" s="1" t="str">
        <f>"47-2031.00"</f>
        <v>47-2031.00</v>
      </c>
      <c r="BD4235" s="1" t="s">
        <v>10475</v>
      </c>
      <c r="BE4235" s="1" t="s">
        <v>10476</v>
      </c>
      <c r="BF4235" s="1" t="s">
        <v>10477</v>
      </c>
      <c r="BG4235" s="1">
        <v>20</v>
      </c>
      <c r="BI4235" s="2">
        <v>44440</v>
      </c>
      <c r="BJ4235" s="2">
        <v>44804</v>
      </c>
      <c r="BM4235" s="1">
        <v>48</v>
      </c>
      <c r="BN4235" s="1">
        <v>0</v>
      </c>
      <c r="BO4235" s="1">
        <v>8</v>
      </c>
      <c r="BP4235" s="1">
        <v>8</v>
      </c>
      <c r="BQ4235" s="1">
        <v>8</v>
      </c>
      <c r="BR4235" s="1">
        <v>8</v>
      </c>
      <c r="BS4235" s="1">
        <v>8</v>
      </c>
      <c r="BT4235" s="1">
        <v>8</v>
      </c>
      <c r="BU4235" s="1" t="str">
        <f>"8:00 AM"</f>
        <v>8:00 AM</v>
      </c>
      <c r="BV4235" s="1" t="str">
        <f>"5:00 PM"</f>
        <v>5:00 PM</v>
      </c>
      <c r="BW4235" s="1" t="s">
        <v>135</v>
      </c>
      <c r="BX4235" s="1">
        <v>0</v>
      </c>
      <c r="BY4235" s="1">
        <v>12</v>
      </c>
      <c r="BZ4235" s="1" t="s">
        <v>112</v>
      </c>
      <c r="CA4235" s="1">
        <v>0</v>
      </c>
      <c r="CB4235" s="4" t="s">
        <v>10478</v>
      </c>
      <c r="CC4235" s="1" t="s">
        <v>1169</v>
      </c>
      <c r="CD4235" s="1" t="s">
        <v>1170</v>
      </c>
      <c r="CE4235" s="1" t="s">
        <v>116</v>
      </c>
      <c r="CF4235" s="1" t="s">
        <v>117</v>
      </c>
      <c r="CG4235" s="1">
        <v>96950</v>
      </c>
      <c r="CH4235" s="3">
        <v>13.78</v>
      </c>
      <c r="CJ4235" s="3">
        <v>20.67</v>
      </c>
      <c r="CL4235" s="1" t="s">
        <v>137</v>
      </c>
      <c r="CM4235" s="1" t="s">
        <v>138</v>
      </c>
      <c r="CN4235" s="1" t="s">
        <v>139</v>
      </c>
      <c r="CP4235" s="1" t="s">
        <v>112</v>
      </c>
      <c r="CQ4235" s="1" t="s">
        <v>111</v>
      </c>
      <c r="CR4235" s="1" t="s">
        <v>111</v>
      </c>
      <c r="CS4235" s="1" t="s">
        <v>111</v>
      </c>
      <c r="CT4235" s="1" t="s">
        <v>138</v>
      </c>
      <c r="CU4235" s="1" t="s">
        <v>111</v>
      </c>
      <c r="CV4235" s="1" t="s">
        <v>138</v>
      </c>
      <c r="CW4235" s="1" t="s">
        <v>1179</v>
      </c>
      <c r="CX4235" s="1">
        <v>16705887746</v>
      </c>
      <c r="CY4235" s="1" t="s">
        <v>1174</v>
      </c>
      <c r="CZ4235" s="1" t="s">
        <v>380</v>
      </c>
      <c r="DA4235" s="1" t="s">
        <v>111</v>
      </c>
      <c r="DB4235" s="1" t="s">
        <v>112</v>
      </c>
    </row>
    <row r="4236" spans="1:111" ht="15.6" customHeight="1" x14ac:dyDescent="0.25">
      <c r="A4236" s="1" t="s">
        <v>18563</v>
      </c>
      <c r="B4236" s="1" t="s">
        <v>142</v>
      </c>
      <c r="C4236" s="2">
        <v>44351.138640277779</v>
      </c>
      <c r="D4236" s="2">
        <v>44396</v>
      </c>
      <c r="E4236" s="1" t="s">
        <v>180</v>
      </c>
      <c r="G4236" s="1" t="s">
        <v>112</v>
      </c>
      <c r="H4236" s="1" t="s">
        <v>112</v>
      </c>
      <c r="I4236" s="1" t="s">
        <v>112</v>
      </c>
      <c r="J4236" s="1" t="s">
        <v>5191</v>
      </c>
      <c r="L4236" s="1" t="s">
        <v>5192</v>
      </c>
      <c r="N4236" s="1" t="s">
        <v>116</v>
      </c>
      <c r="O4236" s="1" t="s">
        <v>117</v>
      </c>
      <c r="P4236" s="9">
        <v>96950</v>
      </c>
      <c r="Q4236" s="1" t="s">
        <v>118</v>
      </c>
      <c r="S4236" s="1">
        <v>16702330020</v>
      </c>
      <c r="U4236" s="1">
        <v>2362</v>
      </c>
      <c r="V4236" s="1" t="s">
        <v>119</v>
      </c>
      <c r="X4236" s="1" t="s">
        <v>5193</v>
      </c>
      <c r="Y4236" s="1" t="s">
        <v>5194</v>
      </c>
      <c r="AA4236" s="1" t="s">
        <v>973</v>
      </c>
      <c r="AB4236" s="1" t="s">
        <v>5192</v>
      </c>
      <c r="AD4236" s="1" t="s">
        <v>116</v>
      </c>
      <c r="AE4236" s="1" t="s">
        <v>117</v>
      </c>
      <c r="AF4236" s="9">
        <v>96950</v>
      </c>
      <c r="AG4236" s="1" t="s">
        <v>118</v>
      </c>
      <c r="AI4236" s="1">
        <v>16702330020</v>
      </c>
      <c r="AK4236" s="1" t="s">
        <v>4998</v>
      </c>
      <c r="BC4236" s="1" t="str">
        <f>"51-2092.00"</f>
        <v>51-2092.00</v>
      </c>
      <c r="BD4236" s="1" t="s">
        <v>18564</v>
      </c>
      <c r="BE4236" s="1" t="s">
        <v>18565</v>
      </c>
      <c r="BF4236" s="1" t="s">
        <v>18564</v>
      </c>
      <c r="BG4236" s="1">
        <v>25</v>
      </c>
      <c r="BI4236" s="2">
        <v>44470</v>
      </c>
      <c r="BJ4236" s="2">
        <v>44834</v>
      </c>
      <c r="BM4236" s="1">
        <v>40</v>
      </c>
      <c r="BN4236" s="1">
        <v>0</v>
      </c>
      <c r="BO4236" s="1">
        <v>8</v>
      </c>
      <c r="BP4236" s="1">
        <v>8</v>
      </c>
      <c r="BQ4236" s="1">
        <v>8</v>
      </c>
      <c r="BR4236" s="1">
        <v>8</v>
      </c>
      <c r="BS4236" s="1">
        <v>8</v>
      </c>
      <c r="BT4236" s="1">
        <v>0</v>
      </c>
      <c r="BU4236" s="1" t="str">
        <f>"9:00 AM"</f>
        <v>9:00 AM</v>
      </c>
      <c r="BV4236" s="1" t="str">
        <f>"6:00 PM"</f>
        <v>6:00 PM</v>
      </c>
      <c r="BW4236" s="1" t="s">
        <v>135</v>
      </c>
      <c r="BX4236" s="1">
        <v>0</v>
      </c>
      <c r="BY4236" s="1">
        <v>12</v>
      </c>
      <c r="BZ4236" s="1" t="s">
        <v>112</v>
      </c>
      <c r="CB4236" s="1" t="s">
        <v>9027</v>
      </c>
      <c r="CC4236" s="1" t="s">
        <v>397</v>
      </c>
      <c r="CD4236" s="1" t="s">
        <v>116</v>
      </c>
      <c r="CE4236" s="1" t="s">
        <v>1009</v>
      </c>
      <c r="CF4236" s="1" t="s">
        <v>117</v>
      </c>
      <c r="CG4236" s="1">
        <v>96950</v>
      </c>
      <c r="CH4236" s="3">
        <v>12.02</v>
      </c>
      <c r="CI4236" s="3">
        <v>12.02</v>
      </c>
      <c r="CJ4236" s="3">
        <v>18.03</v>
      </c>
      <c r="CK4236" s="3">
        <v>18.03</v>
      </c>
      <c r="CL4236" s="1" t="s">
        <v>137</v>
      </c>
      <c r="CM4236" s="1" t="s">
        <v>138</v>
      </c>
      <c r="CN4236" s="1" t="s">
        <v>139</v>
      </c>
      <c r="CP4236" s="1" t="s">
        <v>112</v>
      </c>
      <c r="CQ4236" s="1" t="s">
        <v>111</v>
      </c>
      <c r="CR4236" s="1" t="s">
        <v>112</v>
      </c>
      <c r="CS4236" s="1" t="s">
        <v>111</v>
      </c>
      <c r="CT4236" s="1" t="s">
        <v>138</v>
      </c>
      <c r="CU4236" s="1" t="s">
        <v>111</v>
      </c>
      <c r="CV4236" s="1" t="s">
        <v>138</v>
      </c>
      <c r="CW4236" s="1" t="s">
        <v>138</v>
      </c>
      <c r="CX4236" s="1">
        <v>16702330020</v>
      </c>
      <c r="CY4236" s="1" t="s">
        <v>4998</v>
      </c>
      <c r="CZ4236" s="1" t="s">
        <v>138</v>
      </c>
      <c r="DA4236" s="1" t="s">
        <v>111</v>
      </c>
      <c r="DB4236" s="1" t="s">
        <v>112</v>
      </c>
    </row>
    <row r="4237" spans="1:111" ht="15.6" customHeight="1" x14ac:dyDescent="0.25">
      <c r="A4237" s="1" t="s">
        <v>18600</v>
      </c>
      <c r="B4237" s="1" t="s">
        <v>142</v>
      </c>
      <c r="C4237" s="2">
        <v>44369.918579166668</v>
      </c>
      <c r="D4237" s="2">
        <v>44375</v>
      </c>
      <c r="E4237" s="1" t="s">
        <v>110</v>
      </c>
      <c r="F4237" s="2">
        <v>44468.833333333336</v>
      </c>
      <c r="G4237" s="1" t="s">
        <v>112</v>
      </c>
      <c r="H4237" s="1" t="s">
        <v>112</v>
      </c>
      <c r="I4237" s="1" t="s">
        <v>112</v>
      </c>
      <c r="J4237" s="1" t="s">
        <v>5003</v>
      </c>
      <c r="K4237" s="1" t="s">
        <v>18601</v>
      </c>
      <c r="L4237" s="1" t="s">
        <v>5232</v>
      </c>
      <c r="M4237" s="1" t="s">
        <v>1976</v>
      </c>
      <c r="N4237" s="1" t="s">
        <v>116</v>
      </c>
      <c r="O4237" s="1" t="s">
        <v>117</v>
      </c>
      <c r="P4237" s="9">
        <v>96950</v>
      </c>
      <c r="Q4237" s="1" t="s">
        <v>118</v>
      </c>
      <c r="R4237" s="1" t="s">
        <v>242</v>
      </c>
      <c r="S4237" s="1">
        <v>16702358763</v>
      </c>
      <c r="U4237" s="1">
        <v>56132</v>
      </c>
      <c r="V4237" s="1" t="s">
        <v>2479</v>
      </c>
      <c r="W4237" s="1" t="s">
        <v>111</v>
      </c>
      <c r="X4237" s="1" t="s">
        <v>5006</v>
      </c>
      <c r="Y4237" s="1" t="s">
        <v>5007</v>
      </c>
      <c r="Z4237" s="1" t="s">
        <v>5008</v>
      </c>
      <c r="AA4237" s="1" t="s">
        <v>5009</v>
      </c>
      <c r="AB4237" s="1" t="s">
        <v>5010</v>
      </c>
      <c r="AC4237" s="1" t="s">
        <v>1976</v>
      </c>
      <c r="AD4237" s="1" t="s">
        <v>116</v>
      </c>
      <c r="AE4237" s="1" t="s">
        <v>117</v>
      </c>
      <c r="AF4237" s="9">
        <v>96950</v>
      </c>
      <c r="AG4237" s="1" t="s">
        <v>118</v>
      </c>
      <c r="AH4237" s="1" t="s">
        <v>242</v>
      </c>
      <c r="AI4237" s="1">
        <v>16702358763</v>
      </c>
      <c r="AK4237" s="1" t="s">
        <v>5011</v>
      </c>
      <c r="BC4237" s="1" t="str">
        <f>"35-3031.00"</f>
        <v>35-3031.00</v>
      </c>
      <c r="BD4237" s="1" t="s">
        <v>174</v>
      </c>
      <c r="BE4237" s="1" t="s">
        <v>18602</v>
      </c>
      <c r="BF4237" s="1" t="s">
        <v>3258</v>
      </c>
      <c r="BG4237" s="1">
        <v>1</v>
      </c>
      <c r="BI4237" s="2">
        <v>44470</v>
      </c>
      <c r="BJ4237" s="2">
        <v>44834</v>
      </c>
      <c r="BM4237" s="1">
        <v>35</v>
      </c>
      <c r="BN4237" s="1">
        <v>6</v>
      </c>
      <c r="BO4237" s="1">
        <v>0</v>
      </c>
      <c r="BP4237" s="1">
        <v>5</v>
      </c>
      <c r="BQ4237" s="1">
        <v>6</v>
      </c>
      <c r="BR4237" s="1">
        <v>6</v>
      </c>
      <c r="BS4237" s="1">
        <v>6</v>
      </c>
      <c r="BT4237" s="1">
        <v>6</v>
      </c>
      <c r="BU4237" s="1" t="str">
        <f>"9:00 PM"</f>
        <v>9:00 PM</v>
      </c>
      <c r="BV4237" s="1" t="str">
        <f>"3:00 AM"</f>
        <v>3:00 AM</v>
      </c>
      <c r="BW4237" s="1" t="s">
        <v>135</v>
      </c>
      <c r="BX4237" s="1">
        <v>0</v>
      </c>
      <c r="BY4237" s="1">
        <v>3</v>
      </c>
      <c r="BZ4237" s="1" t="s">
        <v>112</v>
      </c>
      <c r="CB4237" s="1" t="s">
        <v>18603</v>
      </c>
      <c r="CC4237" s="1" t="s">
        <v>18101</v>
      </c>
      <c r="CD4237" s="1" t="s">
        <v>138</v>
      </c>
      <c r="CE4237" s="1" t="s">
        <v>116</v>
      </c>
      <c r="CF4237" s="1" t="s">
        <v>117</v>
      </c>
      <c r="CG4237" s="1">
        <v>96950</v>
      </c>
      <c r="CH4237" s="3">
        <v>8.5</v>
      </c>
      <c r="CI4237" s="3">
        <v>8.5</v>
      </c>
      <c r="CJ4237" s="3">
        <v>12.75</v>
      </c>
      <c r="CK4237" s="3">
        <v>12.75</v>
      </c>
      <c r="CL4237" s="1" t="s">
        <v>137</v>
      </c>
      <c r="CM4237" s="1" t="s">
        <v>138</v>
      </c>
      <c r="CN4237" s="1" t="s">
        <v>139</v>
      </c>
      <c r="CP4237" s="1" t="s">
        <v>112</v>
      </c>
      <c r="CQ4237" s="1" t="s">
        <v>111</v>
      </c>
      <c r="CR4237" s="1" t="s">
        <v>112</v>
      </c>
      <c r="CS4237" s="1" t="s">
        <v>111</v>
      </c>
      <c r="CT4237" s="1" t="s">
        <v>111</v>
      </c>
      <c r="CU4237" s="1" t="s">
        <v>111</v>
      </c>
      <c r="CV4237" s="1" t="s">
        <v>138</v>
      </c>
      <c r="CW4237" s="1" t="s">
        <v>1134</v>
      </c>
      <c r="CX4237" s="1">
        <v>16702358763</v>
      </c>
      <c r="CY4237" s="1" t="s">
        <v>5011</v>
      </c>
      <c r="CZ4237" s="1" t="s">
        <v>138</v>
      </c>
      <c r="DA4237" s="1" t="s">
        <v>111</v>
      </c>
      <c r="DB4237" s="1" t="s">
        <v>111</v>
      </c>
      <c r="DC4237" s="1" t="s">
        <v>5238</v>
      </c>
      <c r="DD4237" s="1" t="s">
        <v>5239</v>
      </c>
      <c r="DE4237" s="1" t="s">
        <v>448</v>
      </c>
      <c r="DF4237" s="1" t="s">
        <v>5003</v>
      </c>
      <c r="DG4237" s="1" t="s">
        <v>5011</v>
      </c>
    </row>
    <row r="4238" spans="1:111" ht="15.6" customHeight="1" x14ac:dyDescent="0.25">
      <c r="A4238" s="1" t="s">
        <v>18609</v>
      </c>
      <c r="B4238" s="1" t="s">
        <v>142</v>
      </c>
      <c r="C4238" s="2">
        <v>44355.850936921299</v>
      </c>
      <c r="D4238" s="2">
        <v>44389</v>
      </c>
      <c r="E4238" s="1" t="s">
        <v>110</v>
      </c>
      <c r="F4238" s="2">
        <v>44468.833333333336</v>
      </c>
      <c r="G4238" s="1" t="s">
        <v>111</v>
      </c>
      <c r="H4238" s="1" t="s">
        <v>112</v>
      </c>
      <c r="I4238" s="1" t="s">
        <v>112</v>
      </c>
      <c r="J4238" s="1" t="s">
        <v>7212</v>
      </c>
      <c r="K4238" s="1" t="s">
        <v>8099</v>
      </c>
      <c r="L4238" s="1" t="s">
        <v>410</v>
      </c>
      <c r="N4238" s="1" t="s">
        <v>167</v>
      </c>
      <c r="O4238" s="1" t="s">
        <v>117</v>
      </c>
      <c r="P4238" s="9">
        <v>96950</v>
      </c>
      <c r="Q4238" s="1" t="s">
        <v>118</v>
      </c>
      <c r="S4238" s="1">
        <v>16702336927</v>
      </c>
      <c r="U4238" s="1">
        <v>236220</v>
      </c>
      <c r="V4238" s="1" t="s">
        <v>119</v>
      </c>
      <c r="X4238" s="1" t="s">
        <v>400</v>
      </c>
      <c r="Y4238" s="1" t="s">
        <v>2784</v>
      </c>
      <c r="Z4238" s="1" t="s">
        <v>2785</v>
      </c>
      <c r="AA4238" s="1" t="s">
        <v>171</v>
      </c>
      <c r="AB4238" s="1" t="s">
        <v>2786</v>
      </c>
      <c r="AD4238" s="1" t="s">
        <v>167</v>
      </c>
      <c r="AE4238" s="1" t="s">
        <v>117</v>
      </c>
      <c r="AF4238" s="9">
        <v>96950</v>
      </c>
      <c r="AG4238" s="1" t="s">
        <v>118</v>
      </c>
      <c r="AI4238" s="1">
        <v>16702336927</v>
      </c>
      <c r="AK4238" s="1" t="s">
        <v>1101</v>
      </c>
      <c r="BC4238" s="1" t="str">
        <f>"47-2051.00"</f>
        <v>47-2051.00</v>
      </c>
      <c r="BD4238" s="1" t="s">
        <v>295</v>
      </c>
      <c r="BE4238" s="1" t="s">
        <v>18610</v>
      </c>
      <c r="BF4238" s="1" t="s">
        <v>3535</v>
      </c>
      <c r="BG4238" s="1">
        <v>5</v>
      </c>
      <c r="BI4238" s="2">
        <v>44470</v>
      </c>
      <c r="BJ4238" s="2">
        <v>45565</v>
      </c>
      <c r="BM4238" s="1">
        <v>40</v>
      </c>
      <c r="BN4238" s="1">
        <v>0</v>
      </c>
      <c r="BO4238" s="1">
        <v>8</v>
      </c>
      <c r="BP4238" s="1">
        <v>8</v>
      </c>
      <c r="BQ4238" s="1">
        <v>8</v>
      </c>
      <c r="BR4238" s="1">
        <v>8</v>
      </c>
      <c r="BS4238" s="1">
        <v>8</v>
      </c>
      <c r="BT4238" s="1">
        <v>0</v>
      </c>
      <c r="BU4238" s="1" t="str">
        <f>"7:30 AM"</f>
        <v>7:30 AM</v>
      </c>
      <c r="BV4238" s="1" t="str">
        <f>"4:30 PM"</f>
        <v>4:30 PM</v>
      </c>
      <c r="BW4238" s="1" t="s">
        <v>135</v>
      </c>
      <c r="BX4238" s="1">
        <v>0</v>
      </c>
      <c r="BY4238" s="1">
        <v>6</v>
      </c>
      <c r="BZ4238" s="1" t="s">
        <v>112</v>
      </c>
      <c r="CB4238" s="1" t="s">
        <v>18611</v>
      </c>
      <c r="CC4238" s="1" t="s">
        <v>410</v>
      </c>
      <c r="CE4238" s="1" t="s">
        <v>167</v>
      </c>
      <c r="CF4238" s="1" t="s">
        <v>117</v>
      </c>
      <c r="CG4238" s="1">
        <v>96950</v>
      </c>
      <c r="CH4238" s="3">
        <v>8.34</v>
      </c>
      <c r="CI4238" s="3">
        <v>8.34</v>
      </c>
      <c r="CJ4238" s="3">
        <v>12.51</v>
      </c>
      <c r="CK4238" s="3">
        <v>12.51</v>
      </c>
      <c r="CL4238" s="1" t="s">
        <v>137</v>
      </c>
      <c r="CN4238" s="1" t="s">
        <v>139</v>
      </c>
      <c r="CP4238" s="1" t="s">
        <v>112</v>
      </c>
      <c r="CQ4238" s="1" t="s">
        <v>111</v>
      </c>
      <c r="CR4238" s="1" t="s">
        <v>111</v>
      </c>
      <c r="CS4238" s="1" t="s">
        <v>111</v>
      </c>
      <c r="CT4238" s="1" t="s">
        <v>138</v>
      </c>
      <c r="CU4238" s="1" t="s">
        <v>111</v>
      </c>
      <c r="CV4238" s="1" t="s">
        <v>138</v>
      </c>
      <c r="CW4238" s="1" t="s">
        <v>411</v>
      </c>
      <c r="CX4238" s="1">
        <v>16702336927</v>
      </c>
      <c r="CY4238" s="1" t="s">
        <v>1101</v>
      </c>
      <c r="CZ4238" s="1" t="s">
        <v>138</v>
      </c>
      <c r="DA4238" s="1" t="s">
        <v>111</v>
      </c>
      <c r="DB4238" s="1" t="s">
        <v>112</v>
      </c>
    </row>
    <row r="4239" spans="1:111" ht="15.6" customHeight="1" x14ac:dyDescent="0.25">
      <c r="A4239" s="1" t="s">
        <v>18630</v>
      </c>
      <c r="B4239" s="1" t="s">
        <v>142</v>
      </c>
      <c r="C4239" s="2">
        <v>44343.937675347224</v>
      </c>
      <c r="D4239" s="2">
        <v>44391</v>
      </c>
      <c r="E4239" s="1" t="s">
        <v>110</v>
      </c>
      <c r="F4239" s="2">
        <v>44468.833333333336</v>
      </c>
      <c r="G4239" s="1" t="s">
        <v>111</v>
      </c>
      <c r="H4239" s="1" t="s">
        <v>112</v>
      </c>
      <c r="I4239" s="1" t="s">
        <v>112</v>
      </c>
      <c r="J4239" s="1" t="s">
        <v>18631</v>
      </c>
      <c r="K4239" s="1" t="s">
        <v>18632</v>
      </c>
      <c r="L4239" s="1" t="s">
        <v>18633</v>
      </c>
      <c r="M4239" s="1" t="s">
        <v>4291</v>
      </c>
      <c r="N4239" s="1" t="s">
        <v>116</v>
      </c>
      <c r="O4239" s="1" t="s">
        <v>117</v>
      </c>
      <c r="P4239" s="9">
        <v>96950</v>
      </c>
      <c r="Q4239" s="1" t="s">
        <v>118</v>
      </c>
      <c r="S4239" s="1">
        <v>16704848787</v>
      </c>
      <c r="U4239" s="1">
        <v>81219</v>
      </c>
      <c r="V4239" s="1" t="s">
        <v>119</v>
      </c>
      <c r="X4239" s="1" t="s">
        <v>4292</v>
      </c>
      <c r="Y4239" s="1" t="s">
        <v>3647</v>
      </c>
      <c r="AA4239" s="1" t="s">
        <v>373</v>
      </c>
      <c r="AB4239" s="1" t="s">
        <v>18634</v>
      </c>
      <c r="AC4239" s="1" t="s">
        <v>4291</v>
      </c>
      <c r="AD4239" s="1" t="s">
        <v>116</v>
      </c>
      <c r="AE4239" s="1" t="s">
        <v>117</v>
      </c>
      <c r="AF4239" s="9">
        <v>96950</v>
      </c>
      <c r="AG4239" s="1" t="s">
        <v>118</v>
      </c>
      <c r="AI4239" s="1">
        <v>16704848787</v>
      </c>
      <c r="AK4239" s="1" t="s">
        <v>4293</v>
      </c>
      <c r="BC4239" s="1" t="str">
        <f>"37-2011.00"</f>
        <v>37-2011.00</v>
      </c>
      <c r="BD4239" s="1" t="s">
        <v>676</v>
      </c>
      <c r="BE4239" s="1" t="s">
        <v>18635</v>
      </c>
      <c r="BF4239" s="1" t="s">
        <v>578</v>
      </c>
      <c r="BG4239" s="1">
        <v>1</v>
      </c>
      <c r="BI4239" s="2">
        <v>44470</v>
      </c>
      <c r="BJ4239" s="2">
        <v>45565</v>
      </c>
      <c r="BM4239" s="1">
        <v>35</v>
      </c>
      <c r="BN4239" s="1">
        <v>6</v>
      </c>
      <c r="BO4239" s="1">
        <v>5</v>
      </c>
      <c r="BP4239" s="1">
        <v>6</v>
      </c>
      <c r="BQ4239" s="1">
        <v>0</v>
      </c>
      <c r="BR4239" s="1">
        <v>6</v>
      </c>
      <c r="BS4239" s="1">
        <v>6</v>
      </c>
      <c r="BT4239" s="1">
        <v>6</v>
      </c>
      <c r="BU4239" s="1" t="str">
        <f>"8:00 AM"</f>
        <v>8:00 AM</v>
      </c>
      <c r="BV4239" s="1" t="str">
        <f>"5:00 PM"</f>
        <v>5:00 PM</v>
      </c>
      <c r="BW4239" s="1" t="s">
        <v>230</v>
      </c>
      <c r="BX4239" s="1">
        <v>0</v>
      </c>
      <c r="BY4239" s="1">
        <v>12</v>
      </c>
      <c r="BZ4239" s="1" t="s">
        <v>112</v>
      </c>
      <c r="CB4239" s="1" t="s">
        <v>18636</v>
      </c>
      <c r="CC4239" s="1" t="s">
        <v>18634</v>
      </c>
      <c r="CD4239" s="1" t="s">
        <v>1197</v>
      </c>
      <c r="CE4239" s="1" t="s">
        <v>116</v>
      </c>
      <c r="CF4239" s="1" t="s">
        <v>117</v>
      </c>
      <c r="CG4239" s="1">
        <v>96950</v>
      </c>
      <c r="CH4239" s="3">
        <v>8.0500000000000007</v>
      </c>
      <c r="CI4239" s="3">
        <v>8.0500000000000007</v>
      </c>
      <c r="CJ4239" s="3">
        <v>0</v>
      </c>
      <c r="CK4239" s="3">
        <v>0</v>
      </c>
      <c r="CL4239" s="1" t="s">
        <v>137</v>
      </c>
      <c r="CM4239" s="1" t="s">
        <v>138</v>
      </c>
      <c r="CN4239" s="1" t="s">
        <v>139</v>
      </c>
      <c r="CP4239" s="1" t="s">
        <v>112</v>
      </c>
      <c r="CQ4239" s="1" t="s">
        <v>111</v>
      </c>
      <c r="CR4239" s="1" t="s">
        <v>112</v>
      </c>
      <c r="CS4239" s="1" t="s">
        <v>112</v>
      </c>
      <c r="CT4239" s="1" t="s">
        <v>138</v>
      </c>
      <c r="CU4239" s="1" t="s">
        <v>111</v>
      </c>
      <c r="CV4239" s="1" t="s">
        <v>138</v>
      </c>
      <c r="CW4239" s="1" t="s">
        <v>138</v>
      </c>
      <c r="CX4239" s="1">
        <v>16704848787</v>
      </c>
      <c r="CY4239" s="1" t="s">
        <v>4297</v>
      </c>
      <c r="CZ4239" s="1" t="s">
        <v>138</v>
      </c>
      <c r="DA4239" s="1" t="s">
        <v>111</v>
      </c>
      <c r="DB4239" s="1" t="s">
        <v>112</v>
      </c>
    </row>
    <row r="4240" spans="1:111" ht="15.6" customHeight="1" x14ac:dyDescent="0.25">
      <c r="A4240" s="1" t="s">
        <v>18687</v>
      </c>
      <c r="B4240" s="1" t="s">
        <v>142</v>
      </c>
      <c r="C4240" s="2">
        <v>44354.156710648145</v>
      </c>
      <c r="D4240" s="2">
        <v>44402</v>
      </c>
      <c r="E4240" s="1" t="s">
        <v>110</v>
      </c>
      <c r="F4240" s="2">
        <v>44468.833333333336</v>
      </c>
      <c r="G4240" s="1" t="s">
        <v>112</v>
      </c>
      <c r="H4240" s="1" t="s">
        <v>112</v>
      </c>
      <c r="I4240" s="1" t="s">
        <v>112</v>
      </c>
      <c r="J4240" s="1" t="s">
        <v>3359</v>
      </c>
      <c r="K4240" s="1" t="s">
        <v>3360</v>
      </c>
      <c r="L4240" s="1" t="s">
        <v>3361</v>
      </c>
      <c r="N4240" s="1" t="s">
        <v>167</v>
      </c>
      <c r="O4240" s="1" t="s">
        <v>117</v>
      </c>
      <c r="P4240" s="9">
        <v>96950</v>
      </c>
      <c r="Q4240" s="1" t="s">
        <v>118</v>
      </c>
      <c r="S4240" s="1">
        <v>16702345900</v>
      </c>
      <c r="T4240" s="1">
        <v>563</v>
      </c>
      <c r="U4240" s="1">
        <v>721110</v>
      </c>
      <c r="V4240" s="1" t="s">
        <v>119</v>
      </c>
      <c r="X4240" s="1" t="s">
        <v>3362</v>
      </c>
      <c r="Y4240" s="1" t="s">
        <v>3363</v>
      </c>
      <c r="AA4240" s="1" t="s">
        <v>3235</v>
      </c>
      <c r="AB4240" s="1" t="s">
        <v>3361</v>
      </c>
      <c r="AD4240" s="1" t="s">
        <v>167</v>
      </c>
      <c r="AE4240" s="1" t="s">
        <v>117</v>
      </c>
      <c r="AF4240" s="9">
        <v>96950</v>
      </c>
      <c r="AG4240" s="1" t="s">
        <v>118</v>
      </c>
      <c r="AI4240" s="1">
        <v>16702345900</v>
      </c>
      <c r="AJ4240" s="1">
        <v>563</v>
      </c>
      <c r="AK4240" s="1" t="s">
        <v>3364</v>
      </c>
      <c r="BC4240" s="1" t="str">
        <f>"35-9021.00"</f>
        <v>35-9021.00</v>
      </c>
      <c r="BD4240" s="1" t="s">
        <v>1160</v>
      </c>
      <c r="BE4240" s="1" t="s">
        <v>7456</v>
      </c>
      <c r="BF4240" s="1" t="s">
        <v>7457</v>
      </c>
      <c r="BG4240" s="1">
        <v>1</v>
      </c>
      <c r="BI4240" s="2">
        <v>44470</v>
      </c>
      <c r="BJ4240" s="2">
        <v>44834</v>
      </c>
      <c r="BM4240" s="1">
        <v>40</v>
      </c>
      <c r="BN4240" s="1">
        <v>7</v>
      </c>
      <c r="BO4240" s="1">
        <v>7</v>
      </c>
      <c r="BP4240" s="1">
        <v>0</v>
      </c>
      <c r="BQ4240" s="1">
        <v>6</v>
      </c>
      <c r="BR4240" s="1">
        <v>6</v>
      </c>
      <c r="BS4240" s="1">
        <v>7</v>
      </c>
      <c r="BT4240" s="1">
        <v>7</v>
      </c>
      <c r="BU4240" s="1" t="str">
        <f>"11:00 AM"</f>
        <v>11:00 AM</v>
      </c>
      <c r="BV4240" s="1" t="str">
        <f>"7:00 PM"</f>
        <v>7:00 PM</v>
      </c>
      <c r="BW4240" s="1" t="s">
        <v>135</v>
      </c>
      <c r="BX4240" s="1">
        <v>0</v>
      </c>
      <c r="BY4240" s="1">
        <v>0</v>
      </c>
      <c r="BZ4240" s="1" t="s">
        <v>112</v>
      </c>
      <c r="CB4240" s="1" t="s">
        <v>3367</v>
      </c>
      <c r="CC4240" s="1" t="s">
        <v>3368</v>
      </c>
      <c r="CE4240" s="1" t="s">
        <v>167</v>
      </c>
      <c r="CF4240" s="1" t="s">
        <v>117</v>
      </c>
      <c r="CG4240" s="1">
        <v>96950</v>
      </c>
      <c r="CH4240" s="3">
        <v>7.76</v>
      </c>
      <c r="CI4240" s="3">
        <v>7.76</v>
      </c>
      <c r="CJ4240" s="3">
        <v>11.64</v>
      </c>
      <c r="CK4240" s="3">
        <v>11.64</v>
      </c>
      <c r="CL4240" s="1" t="s">
        <v>137</v>
      </c>
      <c r="CN4240" s="1" t="s">
        <v>139</v>
      </c>
      <c r="CP4240" s="1" t="s">
        <v>112</v>
      </c>
      <c r="CQ4240" s="1" t="s">
        <v>111</v>
      </c>
      <c r="CR4240" s="1" t="s">
        <v>112</v>
      </c>
      <c r="CS4240" s="1" t="s">
        <v>111</v>
      </c>
      <c r="CT4240" s="1" t="s">
        <v>138</v>
      </c>
      <c r="CU4240" s="1" t="s">
        <v>111</v>
      </c>
      <c r="CV4240" s="1" t="s">
        <v>138</v>
      </c>
      <c r="CW4240" s="1" t="s">
        <v>3369</v>
      </c>
      <c r="CX4240" s="1">
        <v>16702345900</v>
      </c>
      <c r="CY4240" s="1" t="s">
        <v>3364</v>
      </c>
      <c r="CZ4240" s="1" t="s">
        <v>138</v>
      </c>
      <c r="DA4240" s="1" t="s">
        <v>111</v>
      </c>
      <c r="DB4240" s="1" t="s">
        <v>112</v>
      </c>
    </row>
    <row r="4241" spans="1:111" ht="15.6" customHeight="1" x14ac:dyDescent="0.25">
      <c r="A4241" s="1" t="s">
        <v>18696</v>
      </c>
      <c r="B4241" s="1" t="s">
        <v>142</v>
      </c>
      <c r="C4241" s="2">
        <v>44390.44730925926</v>
      </c>
      <c r="D4241" s="2">
        <v>44390</v>
      </c>
      <c r="E4241" s="1" t="s">
        <v>180</v>
      </c>
      <c r="G4241" s="1" t="s">
        <v>111</v>
      </c>
      <c r="H4241" s="1" t="s">
        <v>112</v>
      </c>
      <c r="I4241" s="1" t="s">
        <v>112</v>
      </c>
      <c r="J4241" s="1" t="s">
        <v>8377</v>
      </c>
      <c r="K4241" s="1" t="s">
        <v>18697</v>
      </c>
      <c r="L4241" s="1" t="s">
        <v>18698</v>
      </c>
      <c r="M4241" s="1" t="s">
        <v>6541</v>
      </c>
      <c r="N4241" s="1" t="s">
        <v>116</v>
      </c>
      <c r="O4241" s="1" t="s">
        <v>117</v>
      </c>
      <c r="P4241" s="9">
        <v>96950</v>
      </c>
      <c r="Q4241" s="1" t="s">
        <v>118</v>
      </c>
      <c r="R4241" s="1" t="s">
        <v>117</v>
      </c>
      <c r="S4241" s="1">
        <v>16702350467</v>
      </c>
      <c r="U4241" s="1">
        <v>484110</v>
      </c>
      <c r="V4241" s="1" t="s">
        <v>119</v>
      </c>
      <c r="X4241" s="1" t="s">
        <v>6542</v>
      </c>
      <c r="Y4241" s="1" t="s">
        <v>6543</v>
      </c>
      <c r="Z4241" s="1" t="s">
        <v>138</v>
      </c>
      <c r="AA4241" s="1" t="s">
        <v>245</v>
      </c>
      <c r="AB4241" s="1" t="s">
        <v>6540</v>
      </c>
      <c r="AC4241" s="1" t="s">
        <v>6541</v>
      </c>
      <c r="AD4241" s="1" t="s">
        <v>116</v>
      </c>
      <c r="AE4241" s="1" t="s">
        <v>117</v>
      </c>
      <c r="AF4241" s="9">
        <v>96950</v>
      </c>
      <c r="AG4241" s="1" t="s">
        <v>118</v>
      </c>
      <c r="AH4241" s="1" t="s">
        <v>117</v>
      </c>
      <c r="AI4241" s="1">
        <v>16702350467</v>
      </c>
      <c r="AK4241" s="1" t="s">
        <v>6544</v>
      </c>
      <c r="BC4241" s="1" t="str">
        <f>"53-3032.00"</f>
        <v>53-3032.00</v>
      </c>
      <c r="BD4241" s="1" t="s">
        <v>991</v>
      </c>
      <c r="BE4241" s="1" t="s">
        <v>18699</v>
      </c>
      <c r="BF4241" s="1" t="s">
        <v>18700</v>
      </c>
      <c r="BG4241" s="1">
        <v>1</v>
      </c>
      <c r="BI4241" s="2">
        <v>44470</v>
      </c>
      <c r="BJ4241" s="2">
        <v>45565</v>
      </c>
      <c r="BM4241" s="1">
        <v>40</v>
      </c>
      <c r="BN4241" s="1">
        <v>0</v>
      </c>
      <c r="BO4241" s="1">
        <v>8</v>
      </c>
      <c r="BP4241" s="1">
        <v>8</v>
      </c>
      <c r="BQ4241" s="1">
        <v>8</v>
      </c>
      <c r="BR4241" s="1">
        <v>8</v>
      </c>
      <c r="BS4241" s="1">
        <v>8</v>
      </c>
      <c r="BT4241" s="1">
        <v>0</v>
      </c>
      <c r="BU4241" s="1" t="str">
        <f>"8:00 AM"</f>
        <v>8:00 AM</v>
      </c>
      <c r="BV4241" s="1" t="str">
        <f>"5:00 PM"</f>
        <v>5:00 PM</v>
      </c>
      <c r="BW4241" s="1" t="s">
        <v>135</v>
      </c>
      <c r="BX4241" s="1">
        <v>0</v>
      </c>
      <c r="BY4241" s="1">
        <v>24</v>
      </c>
      <c r="BZ4241" s="1" t="s">
        <v>112</v>
      </c>
      <c r="CB4241" s="1" t="s">
        <v>18701</v>
      </c>
      <c r="CC4241" s="1" t="s">
        <v>6540</v>
      </c>
      <c r="CD4241" s="1" t="s">
        <v>6541</v>
      </c>
      <c r="CE4241" s="1" t="s">
        <v>116</v>
      </c>
      <c r="CF4241" s="1" t="s">
        <v>117</v>
      </c>
      <c r="CG4241" s="1">
        <v>96950</v>
      </c>
      <c r="CH4241" s="3">
        <v>9.0500000000000007</v>
      </c>
      <c r="CI4241" s="3">
        <v>9.0500000000000007</v>
      </c>
      <c r="CJ4241" s="3">
        <v>13.58</v>
      </c>
      <c r="CK4241" s="3">
        <v>13.58</v>
      </c>
      <c r="CL4241" s="1" t="s">
        <v>1999</v>
      </c>
      <c r="CM4241" s="1" t="s">
        <v>138</v>
      </c>
      <c r="CN4241" s="1" t="s">
        <v>139</v>
      </c>
      <c r="CP4241" s="1" t="s">
        <v>112</v>
      </c>
      <c r="CQ4241" s="1" t="s">
        <v>111</v>
      </c>
      <c r="CR4241" s="1" t="s">
        <v>112</v>
      </c>
      <c r="CS4241" s="1" t="s">
        <v>111</v>
      </c>
      <c r="CT4241" s="1" t="s">
        <v>138</v>
      </c>
      <c r="CU4241" s="1" t="s">
        <v>111</v>
      </c>
      <c r="CV4241" s="1" t="s">
        <v>138</v>
      </c>
      <c r="CW4241" s="1" t="s">
        <v>6547</v>
      </c>
      <c r="CX4241" s="1">
        <v>16702350467</v>
      </c>
      <c r="CY4241" s="1" t="s">
        <v>6544</v>
      </c>
      <c r="CZ4241" s="1" t="s">
        <v>138</v>
      </c>
      <c r="DA4241" s="1" t="s">
        <v>111</v>
      </c>
      <c r="DB4241" s="1" t="s">
        <v>112</v>
      </c>
    </row>
    <row r="4242" spans="1:111" ht="15.6" customHeight="1" x14ac:dyDescent="0.25">
      <c r="A4242" s="1" t="s">
        <v>18767</v>
      </c>
      <c r="B4242" s="1" t="s">
        <v>142</v>
      </c>
      <c r="C4242" s="2">
        <v>44404.026006944441</v>
      </c>
      <c r="D4242" s="2">
        <v>44449</v>
      </c>
      <c r="E4242" s="1" t="s">
        <v>110</v>
      </c>
      <c r="F4242" s="2">
        <v>44468.833333333336</v>
      </c>
      <c r="G4242" s="1" t="s">
        <v>112</v>
      </c>
      <c r="H4242" s="1" t="s">
        <v>112</v>
      </c>
      <c r="I4242" s="1" t="s">
        <v>112</v>
      </c>
      <c r="J4242" s="1" t="s">
        <v>4347</v>
      </c>
      <c r="K4242" s="1" t="s">
        <v>4348</v>
      </c>
      <c r="L4242" s="1" t="s">
        <v>4349</v>
      </c>
      <c r="M4242" s="1" t="s">
        <v>4350</v>
      </c>
      <c r="N4242" s="1" t="s">
        <v>116</v>
      </c>
      <c r="O4242" s="1" t="s">
        <v>117</v>
      </c>
      <c r="P4242" s="9">
        <v>96950</v>
      </c>
      <c r="Q4242" s="1" t="s">
        <v>118</v>
      </c>
      <c r="S4242" s="1">
        <v>16703223311</v>
      </c>
      <c r="T4242" s="1">
        <v>4504</v>
      </c>
      <c r="U4242" s="1">
        <v>72111</v>
      </c>
      <c r="V4242" s="1" t="s">
        <v>119</v>
      </c>
      <c r="X4242" s="1" t="s">
        <v>656</v>
      </c>
      <c r="Y4242" s="1" t="s">
        <v>4351</v>
      </c>
      <c r="AA4242" s="1" t="s">
        <v>1129</v>
      </c>
      <c r="AB4242" s="1" t="s">
        <v>4349</v>
      </c>
      <c r="AC4242" s="1" t="s">
        <v>4350</v>
      </c>
      <c r="AD4242" s="1" t="s">
        <v>116</v>
      </c>
      <c r="AE4242" s="1" t="s">
        <v>117</v>
      </c>
      <c r="AF4242" s="9">
        <v>96950</v>
      </c>
      <c r="AG4242" s="1" t="s">
        <v>118</v>
      </c>
      <c r="AI4242" s="1">
        <v>16703223311</v>
      </c>
      <c r="AJ4242" s="1">
        <v>4504</v>
      </c>
      <c r="AK4242" s="1" t="s">
        <v>4352</v>
      </c>
      <c r="BC4242" s="1" t="str">
        <f>"43-5081.03"</f>
        <v>43-5081.03</v>
      </c>
      <c r="BD4242" s="1" t="s">
        <v>868</v>
      </c>
      <c r="BE4242" s="1" t="s">
        <v>10605</v>
      </c>
      <c r="BF4242" s="1" t="s">
        <v>10606</v>
      </c>
      <c r="BG4242" s="1">
        <v>1</v>
      </c>
      <c r="BI4242" s="2">
        <v>44470</v>
      </c>
      <c r="BJ4242" s="2">
        <v>44834</v>
      </c>
      <c r="BM4242" s="1">
        <v>40</v>
      </c>
      <c r="BN4242" s="1">
        <v>0</v>
      </c>
      <c r="BO4242" s="1">
        <v>8</v>
      </c>
      <c r="BP4242" s="1">
        <v>8</v>
      </c>
      <c r="BQ4242" s="1">
        <v>8</v>
      </c>
      <c r="BR4242" s="1">
        <v>8</v>
      </c>
      <c r="BS4242" s="1">
        <v>8</v>
      </c>
      <c r="BT4242" s="1">
        <v>0</v>
      </c>
      <c r="BU4242" s="1" t="str">
        <f>"8:00 AM"</f>
        <v>8:00 AM</v>
      </c>
      <c r="BV4242" s="1" t="str">
        <f>"5:00 PM"</f>
        <v>5:00 PM</v>
      </c>
      <c r="BW4242" s="1" t="s">
        <v>135</v>
      </c>
      <c r="BX4242" s="1">
        <v>0</v>
      </c>
      <c r="BY4242" s="1">
        <v>12</v>
      </c>
      <c r="BZ4242" s="1" t="s">
        <v>112</v>
      </c>
      <c r="CB4242" s="1" t="s">
        <v>10607</v>
      </c>
      <c r="CC4242" s="1" t="s">
        <v>4349</v>
      </c>
      <c r="CD4242" s="1" t="s">
        <v>4350</v>
      </c>
      <c r="CE4242" s="1" t="s">
        <v>116</v>
      </c>
      <c r="CF4242" s="1" t="s">
        <v>117</v>
      </c>
      <c r="CG4242" s="1">
        <v>96950</v>
      </c>
      <c r="CH4242" s="3">
        <v>7.92</v>
      </c>
      <c r="CI4242" s="3">
        <v>7.92</v>
      </c>
      <c r="CJ4242" s="3">
        <v>11.88</v>
      </c>
      <c r="CK4242" s="3">
        <v>11.88</v>
      </c>
      <c r="CL4242" s="1" t="s">
        <v>137</v>
      </c>
      <c r="CM4242" s="1" t="s">
        <v>9256</v>
      </c>
      <c r="CN4242" s="1" t="s">
        <v>139</v>
      </c>
      <c r="CP4242" s="1" t="s">
        <v>112</v>
      </c>
      <c r="CQ4242" s="1" t="s">
        <v>111</v>
      </c>
      <c r="CR4242" s="1" t="s">
        <v>112</v>
      </c>
      <c r="CS4242" s="1" t="s">
        <v>111</v>
      </c>
      <c r="CT4242" s="1" t="s">
        <v>138</v>
      </c>
      <c r="CU4242" s="1" t="s">
        <v>111</v>
      </c>
      <c r="CV4242" s="1" t="s">
        <v>111</v>
      </c>
      <c r="CW4242" s="1" t="s">
        <v>6144</v>
      </c>
      <c r="CX4242" s="1">
        <v>16703223311</v>
      </c>
      <c r="CY4242" s="1" t="s">
        <v>4357</v>
      </c>
      <c r="CZ4242" s="1" t="s">
        <v>4358</v>
      </c>
      <c r="DA4242" s="1" t="s">
        <v>111</v>
      </c>
      <c r="DB4242" s="1" t="s">
        <v>112</v>
      </c>
      <c r="DC4242" s="1" t="s">
        <v>4359</v>
      </c>
      <c r="DD4242" s="1" t="s">
        <v>4360</v>
      </c>
      <c r="DE4242" s="1" t="s">
        <v>1747</v>
      </c>
      <c r="DF4242" s="1" t="s">
        <v>4347</v>
      </c>
      <c r="DG4242" s="1" t="s">
        <v>4361</v>
      </c>
    </row>
    <row r="4243" spans="1:111" ht="15.6" customHeight="1" x14ac:dyDescent="0.25">
      <c r="A4243" s="1" t="s">
        <v>18796</v>
      </c>
      <c r="B4243" s="1" t="s">
        <v>142</v>
      </c>
      <c r="C4243" s="2">
        <v>44061.06005162037</v>
      </c>
      <c r="D4243" s="2">
        <v>44146</v>
      </c>
      <c r="E4243" s="1" t="s">
        <v>180</v>
      </c>
      <c r="G4243" s="1" t="s">
        <v>111</v>
      </c>
      <c r="H4243" s="1" t="s">
        <v>112</v>
      </c>
      <c r="I4243" s="1" t="s">
        <v>112</v>
      </c>
      <c r="J4243" s="1" t="s">
        <v>909</v>
      </c>
      <c r="L4243" s="1" t="s">
        <v>2241</v>
      </c>
      <c r="M4243" s="1" t="s">
        <v>754</v>
      </c>
      <c r="N4243" s="1" t="s">
        <v>167</v>
      </c>
      <c r="O4243" s="1" t="s">
        <v>117</v>
      </c>
      <c r="P4243" s="9">
        <v>96950</v>
      </c>
      <c r="Q4243" s="1" t="s">
        <v>118</v>
      </c>
      <c r="S4243" s="1">
        <v>16702340560</v>
      </c>
      <c r="U4243" s="1">
        <v>531110</v>
      </c>
      <c r="V4243" s="1" t="s">
        <v>119</v>
      </c>
      <c r="X4243" s="1" t="s">
        <v>911</v>
      </c>
      <c r="Y4243" s="1" t="s">
        <v>912</v>
      </c>
      <c r="Z4243" s="1" t="s">
        <v>913</v>
      </c>
      <c r="AA4243" s="1" t="s">
        <v>2242</v>
      </c>
      <c r="AB4243" s="1" t="s">
        <v>2241</v>
      </c>
      <c r="AC4243" s="1" t="s">
        <v>754</v>
      </c>
      <c r="AD4243" s="1" t="s">
        <v>167</v>
      </c>
      <c r="AE4243" s="1" t="s">
        <v>117</v>
      </c>
      <c r="AF4243" s="9">
        <v>96950</v>
      </c>
      <c r="AG4243" s="1" t="s">
        <v>118</v>
      </c>
      <c r="AI4243" s="1">
        <v>16702340560</v>
      </c>
      <c r="AK4243" s="1" t="s">
        <v>917</v>
      </c>
      <c r="BC4243" s="1" t="str">
        <f>"43-5081.01"</f>
        <v>43-5081.01</v>
      </c>
      <c r="BD4243" s="1" t="s">
        <v>132</v>
      </c>
      <c r="BE4243" s="1" t="s">
        <v>18381</v>
      </c>
      <c r="BF4243" s="1" t="s">
        <v>17256</v>
      </c>
      <c r="BG4243" s="1">
        <v>10</v>
      </c>
      <c r="BI4243" s="2">
        <v>44105</v>
      </c>
      <c r="BJ4243" s="2">
        <v>44469</v>
      </c>
      <c r="BM4243" s="1">
        <v>35</v>
      </c>
      <c r="BN4243" s="1">
        <v>0</v>
      </c>
      <c r="BO4243" s="1">
        <v>7</v>
      </c>
      <c r="BP4243" s="1">
        <v>7</v>
      </c>
      <c r="BQ4243" s="1">
        <v>7</v>
      </c>
      <c r="BR4243" s="1">
        <v>7</v>
      </c>
      <c r="BS4243" s="1">
        <v>7</v>
      </c>
      <c r="BT4243" s="1">
        <v>0</v>
      </c>
      <c r="BU4243" s="1" t="str">
        <f>"8:00 AM"</f>
        <v>8:00 AM</v>
      </c>
      <c r="BV4243" s="1" t="str">
        <f>"5:00 PM"</f>
        <v>5:00 PM</v>
      </c>
      <c r="BW4243" s="1" t="s">
        <v>135</v>
      </c>
      <c r="BX4243" s="1">
        <v>0</v>
      </c>
      <c r="BY4243" s="1">
        <v>12</v>
      </c>
      <c r="BZ4243" s="1" t="s">
        <v>112</v>
      </c>
      <c r="CA4243" s="1">
        <v>0</v>
      </c>
      <c r="CB4243" s="1" t="s">
        <v>18382</v>
      </c>
      <c r="CC4243" s="1" t="s">
        <v>2241</v>
      </c>
      <c r="CD4243" s="1" t="s">
        <v>754</v>
      </c>
      <c r="CE4243" s="1" t="s">
        <v>167</v>
      </c>
      <c r="CF4243" s="1" t="s">
        <v>117</v>
      </c>
      <c r="CG4243" s="1">
        <v>96950</v>
      </c>
      <c r="CH4243" s="3">
        <v>10.66</v>
      </c>
      <c r="CI4243" s="3">
        <v>10.66</v>
      </c>
      <c r="CJ4243" s="3">
        <v>15.99</v>
      </c>
      <c r="CK4243" s="3">
        <v>15.99</v>
      </c>
      <c r="CL4243" s="1" t="s">
        <v>137</v>
      </c>
      <c r="CM4243" s="1" t="s">
        <v>922</v>
      </c>
      <c r="CN4243" s="1" t="s">
        <v>139</v>
      </c>
      <c r="CP4243" s="1" t="s">
        <v>112</v>
      </c>
      <c r="CQ4243" s="1" t="s">
        <v>111</v>
      </c>
      <c r="CR4243" s="1" t="s">
        <v>112</v>
      </c>
      <c r="CS4243" s="1" t="s">
        <v>111</v>
      </c>
      <c r="CT4243" s="1" t="s">
        <v>111</v>
      </c>
      <c r="CU4243" s="1" t="s">
        <v>111</v>
      </c>
      <c r="CV4243" s="1" t="s">
        <v>138</v>
      </c>
      <c r="CW4243" s="1" t="s">
        <v>714</v>
      </c>
      <c r="CX4243" s="1">
        <v>16702340560</v>
      </c>
      <c r="CY4243" s="1" t="s">
        <v>917</v>
      </c>
      <c r="CZ4243" s="1" t="s">
        <v>716</v>
      </c>
      <c r="DA4243" s="1" t="s">
        <v>111</v>
      </c>
      <c r="DB4243" s="1" t="s">
        <v>112</v>
      </c>
    </row>
    <row r="4244" spans="1:111" ht="15.6" customHeight="1" x14ac:dyDescent="0.25">
      <c r="A4244" s="1" t="s">
        <v>18805</v>
      </c>
      <c r="B4244" s="1" t="s">
        <v>142</v>
      </c>
      <c r="C4244" s="2">
        <v>44068.106141319447</v>
      </c>
      <c r="D4244" s="2">
        <v>44116</v>
      </c>
      <c r="E4244" s="1" t="s">
        <v>180</v>
      </c>
      <c r="G4244" s="1" t="s">
        <v>112</v>
      </c>
      <c r="H4244" s="1" t="s">
        <v>112</v>
      </c>
      <c r="I4244" s="1" t="s">
        <v>112</v>
      </c>
      <c r="J4244" s="1" t="s">
        <v>8530</v>
      </c>
      <c r="K4244" s="1" t="s">
        <v>8531</v>
      </c>
      <c r="L4244" s="1" t="s">
        <v>8532</v>
      </c>
      <c r="N4244" s="1" t="s">
        <v>116</v>
      </c>
      <c r="O4244" s="1" t="s">
        <v>117</v>
      </c>
      <c r="P4244" s="9">
        <v>96950</v>
      </c>
      <c r="Q4244" s="1" t="s">
        <v>118</v>
      </c>
      <c r="S4244" s="1">
        <v>16702348011</v>
      </c>
      <c r="U4244" s="1">
        <v>445110</v>
      </c>
      <c r="V4244" s="1" t="s">
        <v>119</v>
      </c>
      <c r="X4244" s="1" t="s">
        <v>4427</v>
      </c>
      <c r="Y4244" s="1" t="s">
        <v>5631</v>
      </c>
      <c r="AA4244" s="1" t="s">
        <v>245</v>
      </c>
      <c r="AB4244" s="1" t="s">
        <v>8532</v>
      </c>
      <c r="AD4244" s="1" t="s">
        <v>116</v>
      </c>
      <c r="AE4244" s="1" t="s">
        <v>117</v>
      </c>
      <c r="AF4244" s="9">
        <v>96950</v>
      </c>
      <c r="AG4244" s="1" t="s">
        <v>118</v>
      </c>
      <c r="AI4244" s="1">
        <v>16702348011</v>
      </c>
      <c r="AK4244" s="1" t="s">
        <v>8533</v>
      </c>
      <c r="BC4244" s="1" t="str">
        <f>"35-3021.00"</f>
        <v>35-3021.00</v>
      </c>
      <c r="BD4244" s="1" t="s">
        <v>2867</v>
      </c>
      <c r="BE4244" s="1" t="s">
        <v>18806</v>
      </c>
      <c r="BF4244" s="1" t="s">
        <v>6878</v>
      </c>
      <c r="BG4244" s="1">
        <v>10</v>
      </c>
      <c r="BI4244" s="2">
        <v>44105</v>
      </c>
      <c r="BJ4244" s="2">
        <v>44469</v>
      </c>
      <c r="BM4244" s="1">
        <v>35</v>
      </c>
      <c r="BN4244" s="1">
        <v>5</v>
      </c>
      <c r="BO4244" s="1">
        <v>5</v>
      </c>
      <c r="BP4244" s="1">
        <v>5</v>
      </c>
      <c r="BQ4244" s="1">
        <v>5</v>
      </c>
      <c r="BR4244" s="1">
        <v>5</v>
      </c>
      <c r="BS4244" s="1">
        <v>5</v>
      </c>
      <c r="BT4244" s="1">
        <v>5</v>
      </c>
      <c r="BU4244" s="1" t="str">
        <f>"8:00 AM"</f>
        <v>8:00 AM</v>
      </c>
      <c r="BV4244" s="1" t="str">
        <f>"2:00 PM"</f>
        <v>2:00 PM</v>
      </c>
      <c r="BW4244" s="1" t="s">
        <v>135</v>
      </c>
      <c r="BX4244" s="1">
        <v>0</v>
      </c>
      <c r="BY4244" s="1">
        <v>12</v>
      </c>
      <c r="BZ4244" s="1" t="s">
        <v>112</v>
      </c>
      <c r="CA4244" s="1">
        <v>0</v>
      </c>
      <c r="CB4244" s="1" t="s">
        <v>18807</v>
      </c>
      <c r="CC4244" s="1" t="s">
        <v>8532</v>
      </c>
      <c r="CE4244" s="1" t="s">
        <v>116</v>
      </c>
      <c r="CF4244" s="1" t="s">
        <v>117</v>
      </c>
      <c r="CG4244" s="1">
        <v>96950</v>
      </c>
      <c r="CH4244" s="3">
        <v>9.75</v>
      </c>
      <c r="CI4244" s="3">
        <v>9.75</v>
      </c>
      <c r="CJ4244" s="3">
        <v>14.63</v>
      </c>
      <c r="CK4244" s="3">
        <v>14.63</v>
      </c>
      <c r="CL4244" s="1" t="s">
        <v>137</v>
      </c>
      <c r="CM4244" s="1" t="s">
        <v>138</v>
      </c>
      <c r="CN4244" s="1" t="s">
        <v>139</v>
      </c>
      <c r="CP4244" s="1" t="s">
        <v>112</v>
      </c>
      <c r="CQ4244" s="1" t="s">
        <v>111</v>
      </c>
      <c r="CR4244" s="1" t="s">
        <v>112</v>
      </c>
      <c r="CS4244" s="1" t="s">
        <v>111</v>
      </c>
      <c r="CT4244" s="1" t="s">
        <v>138</v>
      </c>
      <c r="CU4244" s="1" t="s">
        <v>138</v>
      </c>
      <c r="CV4244" s="1" t="s">
        <v>138</v>
      </c>
      <c r="CW4244" s="1" t="s">
        <v>5082</v>
      </c>
      <c r="CX4244" s="1">
        <v>16702348011</v>
      </c>
      <c r="CY4244" s="1" t="s">
        <v>8533</v>
      </c>
      <c r="CZ4244" s="1" t="s">
        <v>138</v>
      </c>
      <c r="DA4244" s="1" t="s">
        <v>111</v>
      </c>
      <c r="DB4244" s="1" t="s">
        <v>112</v>
      </c>
    </row>
    <row r="4245" spans="1:111" ht="15.6" customHeight="1" x14ac:dyDescent="0.25">
      <c r="A4245" s="1" t="s">
        <v>18857</v>
      </c>
      <c r="B4245" s="1" t="s">
        <v>142</v>
      </c>
      <c r="C4245" s="2">
        <v>44097.00460659722</v>
      </c>
      <c r="D4245" s="2">
        <v>44147</v>
      </c>
      <c r="E4245" s="1" t="s">
        <v>110</v>
      </c>
      <c r="F4245" s="2">
        <v>44103.833333333336</v>
      </c>
      <c r="G4245" s="1" t="s">
        <v>111</v>
      </c>
      <c r="H4245" s="1" t="s">
        <v>112</v>
      </c>
      <c r="I4245" s="1" t="s">
        <v>112</v>
      </c>
      <c r="J4245" s="1" t="s">
        <v>18858</v>
      </c>
      <c r="K4245" s="1" t="s">
        <v>18859</v>
      </c>
      <c r="L4245" s="1" t="s">
        <v>18860</v>
      </c>
      <c r="M4245" s="1" t="s">
        <v>18861</v>
      </c>
      <c r="N4245" s="1" t="s">
        <v>167</v>
      </c>
      <c r="O4245" s="1" t="s">
        <v>117</v>
      </c>
      <c r="P4245" s="9">
        <v>96950</v>
      </c>
      <c r="Q4245" s="1" t="s">
        <v>118</v>
      </c>
      <c r="R4245" s="1" t="s">
        <v>138</v>
      </c>
      <c r="S4245" s="1">
        <v>16703220513</v>
      </c>
      <c r="U4245" s="1">
        <v>445110</v>
      </c>
      <c r="V4245" s="1" t="s">
        <v>119</v>
      </c>
      <c r="X4245" s="1" t="s">
        <v>276</v>
      </c>
      <c r="Y4245" s="1" t="s">
        <v>18862</v>
      </c>
      <c r="AA4245" s="1" t="s">
        <v>171</v>
      </c>
      <c r="AB4245" s="1" t="s">
        <v>18860</v>
      </c>
      <c r="AC4245" s="1" t="s">
        <v>18861</v>
      </c>
      <c r="AD4245" s="1" t="s">
        <v>167</v>
      </c>
      <c r="AE4245" s="1" t="s">
        <v>117</v>
      </c>
      <c r="AF4245" s="9">
        <v>96950</v>
      </c>
      <c r="AG4245" s="1" t="s">
        <v>118</v>
      </c>
      <c r="AH4245" s="1" t="s">
        <v>138</v>
      </c>
      <c r="AI4245" s="1">
        <v>16703220513</v>
      </c>
      <c r="AK4245" s="1" t="s">
        <v>18863</v>
      </c>
      <c r="AL4245" s="1" t="s">
        <v>125</v>
      </c>
      <c r="AM4245" s="1" t="s">
        <v>7900</v>
      </c>
      <c r="AN4245" s="1" t="s">
        <v>7901</v>
      </c>
      <c r="AP4245" s="1" t="s">
        <v>1345</v>
      </c>
      <c r="AQ4245" s="1" t="s">
        <v>7813</v>
      </c>
      <c r="AR4245" s="1" t="s">
        <v>116</v>
      </c>
      <c r="AS4245" s="1" t="s">
        <v>117</v>
      </c>
      <c r="AT4245" s="9">
        <v>96950</v>
      </c>
      <c r="AU4245" s="1" t="s">
        <v>118</v>
      </c>
      <c r="AV4245" s="1" t="s">
        <v>138</v>
      </c>
      <c r="AW4245" s="1">
        <v>16702353010</v>
      </c>
      <c r="AY4245" s="1" t="s">
        <v>2619</v>
      </c>
      <c r="AZ4245" s="1" t="s">
        <v>2620</v>
      </c>
      <c r="BC4245" s="1" t="str">
        <f>"51-3021.00"</f>
        <v>51-3021.00</v>
      </c>
      <c r="BD4245" s="1" t="s">
        <v>4564</v>
      </c>
      <c r="BE4245" s="1" t="s">
        <v>18864</v>
      </c>
      <c r="BF4245" s="1" t="s">
        <v>18865</v>
      </c>
      <c r="BG4245" s="1">
        <v>1</v>
      </c>
      <c r="BI4245" s="2">
        <v>44105</v>
      </c>
      <c r="BJ4245" s="2">
        <v>45199</v>
      </c>
      <c r="BM4245" s="1">
        <v>40</v>
      </c>
      <c r="BN4245" s="1">
        <v>0</v>
      </c>
      <c r="BO4245" s="1">
        <v>8</v>
      </c>
      <c r="BP4245" s="1">
        <v>8</v>
      </c>
      <c r="BQ4245" s="1">
        <v>8</v>
      </c>
      <c r="BR4245" s="1">
        <v>8</v>
      </c>
      <c r="BS4245" s="1">
        <v>8</v>
      </c>
      <c r="BT4245" s="1">
        <v>0</v>
      </c>
      <c r="BU4245" s="1" t="str">
        <f>"7:00 AM"</f>
        <v>7:00 AM</v>
      </c>
      <c r="BV4245" s="1" t="str">
        <f>"4:00 PM"</f>
        <v>4:00 PM</v>
      </c>
      <c r="BW4245" s="1" t="s">
        <v>135</v>
      </c>
      <c r="BX4245" s="1">
        <v>0</v>
      </c>
      <c r="BY4245" s="1">
        <v>12</v>
      </c>
      <c r="BZ4245" s="1" t="s">
        <v>112</v>
      </c>
      <c r="CA4245" s="1">
        <v>0</v>
      </c>
      <c r="CB4245" s="1" t="s">
        <v>18866</v>
      </c>
      <c r="CC4245" s="1" t="s">
        <v>18860</v>
      </c>
      <c r="CD4245" s="1" t="s">
        <v>18861</v>
      </c>
      <c r="CE4245" s="1" t="s">
        <v>167</v>
      </c>
      <c r="CF4245" s="1" t="s">
        <v>117</v>
      </c>
      <c r="CG4245" s="1">
        <v>96950</v>
      </c>
      <c r="CH4245" s="3">
        <v>13.67</v>
      </c>
      <c r="CI4245" s="3">
        <v>13.67</v>
      </c>
      <c r="CJ4245" s="3">
        <v>20.51</v>
      </c>
      <c r="CK4245" s="3">
        <v>20.51</v>
      </c>
      <c r="CL4245" s="1" t="s">
        <v>137</v>
      </c>
      <c r="CN4245" s="1" t="s">
        <v>139</v>
      </c>
      <c r="CP4245" s="1" t="s">
        <v>112</v>
      </c>
      <c r="CQ4245" s="1" t="s">
        <v>111</v>
      </c>
      <c r="CR4245" s="1" t="s">
        <v>111</v>
      </c>
      <c r="CS4245" s="1" t="s">
        <v>111</v>
      </c>
      <c r="CT4245" s="1" t="s">
        <v>138</v>
      </c>
      <c r="CU4245" s="1" t="s">
        <v>111</v>
      </c>
      <c r="CV4245" s="1" t="s">
        <v>111</v>
      </c>
      <c r="CW4245" s="1" t="s">
        <v>2624</v>
      </c>
      <c r="CX4245" s="1">
        <v>16703220513</v>
      </c>
      <c r="CY4245" s="1" t="s">
        <v>18863</v>
      </c>
      <c r="CZ4245" s="1" t="s">
        <v>428</v>
      </c>
      <c r="DA4245" s="1" t="s">
        <v>111</v>
      </c>
      <c r="DB4245" s="1" t="s">
        <v>112</v>
      </c>
    </row>
    <row r="4246" spans="1:111" ht="15.6" customHeight="1" x14ac:dyDescent="0.25">
      <c r="A4246" s="1" t="s">
        <v>18867</v>
      </c>
      <c r="B4246" s="1" t="s">
        <v>142</v>
      </c>
      <c r="C4246" s="2">
        <v>44154.029829513885</v>
      </c>
      <c r="D4246" s="2">
        <v>44207</v>
      </c>
      <c r="E4246" s="1" t="s">
        <v>180</v>
      </c>
      <c r="G4246" s="1" t="s">
        <v>112</v>
      </c>
      <c r="H4246" s="1" t="s">
        <v>112</v>
      </c>
      <c r="I4246" s="1" t="s">
        <v>112</v>
      </c>
      <c r="J4246" s="1" t="s">
        <v>16910</v>
      </c>
      <c r="K4246" s="1" t="s">
        <v>10769</v>
      </c>
      <c r="L4246" s="1" t="s">
        <v>5656</v>
      </c>
      <c r="N4246" s="1" t="s">
        <v>157</v>
      </c>
      <c r="O4246" s="1" t="s">
        <v>117</v>
      </c>
      <c r="P4246" s="9">
        <v>96950</v>
      </c>
      <c r="Q4246" s="1" t="s">
        <v>118</v>
      </c>
      <c r="S4246" s="1">
        <v>16704834693</v>
      </c>
      <c r="U4246" s="1">
        <v>721199</v>
      </c>
      <c r="V4246" s="1" t="s">
        <v>119</v>
      </c>
      <c r="X4246" s="1" t="s">
        <v>1010</v>
      </c>
      <c r="Y4246" s="1" t="s">
        <v>5657</v>
      </c>
      <c r="AA4246" s="1" t="s">
        <v>245</v>
      </c>
      <c r="AB4246" s="1" t="s">
        <v>5656</v>
      </c>
      <c r="AD4246" s="1" t="s">
        <v>116</v>
      </c>
      <c r="AE4246" s="1" t="s">
        <v>117</v>
      </c>
      <c r="AF4246" s="9">
        <v>96950</v>
      </c>
      <c r="AG4246" s="1" t="s">
        <v>118</v>
      </c>
      <c r="AI4246" s="1">
        <v>16704834693</v>
      </c>
      <c r="AK4246" s="1" t="s">
        <v>10770</v>
      </c>
      <c r="BC4246" s="1" t="str">
        <f>"43-4081.00"</f>
        <v>43-4081.00</v>
      </c>
      <c r="BD4246" s="1" t="s">
        <v>3862</v>
      </c>
      <c r="BE4246" s="1" t="s">
        <v>16911</v>
      </c>
      <c r="BF4246" s="1" t="s">
        <v>16912</v>
      </c>
      <c r="BG4246" s="1">
        <v>2</v>
      </c>
      <c r="BI4246" s="2">
        <v>44166</v>
      </c>
      <c r="BJ4246" s="2">
        <v>44469</v>
      </c>
      <c r="BM4246" s="1">
        <v>40</v>
      </c>
      <c r="BN4246" s="1">
        <v>0</v>
      </c>
      <c r="BO4246" s="1">
        <v>8</v>
      </c>
      <c r="BP4246" s="1">
        <v>8</v>
      </c>
      <c r="BQ4246" s="1">
        <v>8</v>
      </c>
      <c r="BR4246" s="1">
        <v>8</v>
      </c>
      <c r="BS4246" s="1">
        <v>8</v>
      </c>
      <c r="BT4246" s="1">
        <v>0</v>
      </c>
      <c r="BU4246" s="1" t="str">
        <f>"8:00 AM"</f>
        <v>8:00 AM</v>
      </c>
      <c r="BV4246" s="1" t="str">
        <f>"5:00 PM"</f>
        <v>5:00 PM</v>
      </c>
      <c r="BW4246" s="1" t="s">
        <v>135</v>
      </c>
      <c r="BX4246" s="1">
        <v>0</v>
      </c>
      <c r="BY4246" s="1">
        <v>12</v>
      </c>
      <c r="BZ4246" s="1" t="s">
        <v>112</v>
      </c>
      <c r="CA4246" s="1">
        <v>0</v>
      </c>
      <c r="CB4246" s="1" t="s">
        <v>16913</v>
      </c>
      <c r="CC4246" s="1" t="s">
        <v>16914</v>
      </c>
      <c r="CE4246" s="1" t="s">
        <v>116</v>
      </c>
      <c r="CF4246" s="1" t="s">
        <v>117</v>
      </c>
      <c r="CG4246" s="1">
        <v>96950</v>
      </c>
      <c r="CH4246" s="3">
        <v>9.7200000000000006</v>
      </c>
      <c r="CI4246" s="3">
        <v>9.7200000000000006</v>
      </c>
      <c r="CJ4246" s="3">
        <v>14.58</v>
      </c>
      <c r="CK4246" s="3">
        <v>14.58</v>
      </c>
      <c r="CL4246" s="1" t="s">
        <v>137</v>
      </c>
      <c r="CM4246" s="1" t="s">
        <v>168</v>
      </c>
      <c r="CN4246" s="1" t="s">
        <v>139</v>
      </c>
      <c r="CP4246" s="1" t="s">
        <v>112</v>
      </c>
      <c r="CQ4246" s="1" t="s">
        <v>111</v>
      </c>
      <c r="CR4246" s="1" t="s">
        <v>111</v>
      </c>
      <c r="CS4246" s="1" t="s">
        <v>111</v>
      </c>
      <c r="CT4246" s="1" t="s">
        <v>138</v>
      </c>
      <c r="CU4246" s="1" t="s">
        <v>111</v>
      </c>
      <c r="CV4246" s="1" t="s">
        <v>111</v>
      </c>
      <c r="CW4246" s="1" t="s">
        <v>18868</v>
      </c>
      <c r="CX4246" s="1">
        <v>16704834693</v>
      </c>
      <c r="CY4246" s="1" t="s">
        <v>10770</v>
      </c>
      <c r="CZ4246" s="1" t="s">
        <v>138</v>
      </c>
      <c r="DA4246" s="1" t="s">
        <v>111</v>
      </c>
      <c r="DB4246" s="1" t="s">
        <v>112</v>
      </c>
      <c r="DC4246" s="1" t="s">
        <v>1010</v>
      </c>
      <c r="DD4246" s="1" t="s">
        <v>5657</v>
      </c>
      <c r="DF4246" s="1" t="s">
        <v>10775</v>
      </c>
      <c r="DG4246" s="1" t="s">
        <v>10770</v>
      </c>
    </row>
    <row r="4247" spans="1:111" ht="15.6" customHeight="1" x14ac:dyDescent="0.25">
      <c r="A4247" s="1" t="s">
        <v>18917</v>
      </c>
      <c r="B4247" s="1" t="s">
        <v>142</v>
      </c>
      <c r="C4247" s="2">
        <v>44131.97728564815</v>
      </c>
      <c r="D4247" s="2">
        <v>44161</v>
      </c>
      <c r="E4247" s="1" t="s">
        <v>180</v>
      </c>
      <c r="G4247" s="1" t="s">
        <v>111</v>
      </c>
      <c r="H4247" s="1" t="s">
        <v>112</v>
      </c>
      <c r="I4247" s="1" t="s">
        <v>112</v>
      </c>
      <c r="J4247" s="1" t="s">
        <v>18918</v>
      </c>
      <c r="K4247" s="1" t="s">
        <v>18919</v>
      </c>
      <c r="L4247" s="1" t="s">
        <v>707</v>
      </c>
      <c r="M4247" s="1" t="s">
        <v>18920</v>
      </c>
      <c r="N4247" s="1" t="s">
        <v>167</v>
      </c>
      <c r="O4247" s="1" t="s">
        <v>117</v>
      </c>
      <c r="P4247" s="9">
        <v>96950</v>
      </c>
      <c r="Q4247" s="1" t="s">
        <v>118</v>
      </c>
      <c r="S4247" s="1">
        <v>16702353716</v>
      </c>
      <c r="U4247" s="1">
        <v>56152</v>
      </c>
      <c r="V4247" s="1" t="s">
        <v>119</v>
      </c>
      <c r="X4247" s="1" t="s">
        <v>14255</v>
      </c>
      <c r="Y4247" s="1" t="s">
        <v>14256</v>
      </c>
      <c r="Z4247" s="1" t="s">
        <v>4743</v>
      </c>
      <c r="AA4247" s="1" t="s">
        <v>706</v>
      </c>
      <c r="AB4247" s="1" t="s">
        <v>18921</v>
      </c>
      <c r="AC4247" s="1" t="s">
        <v>18920</v>
      </c>
      <c r="AD4247" s="1" t="s">
        <v>167</v>
      </c>
      <c r="AE4247" s="1" t="s">
        <v>117</v>
      </c>
      <c r="AF4247" s="9">
        <v>96950</v>
      </c>
      <c r="AG4247" s="1" t="s">
        <v>118</v>
      </c>
      <c r="AI4247" s="1">
        <v>16702353716</v>
      </c>
      <c r="AK4247" s="1" t="s">
        <v>2813</v>
      </c>
      <c r="BC4247" s="1" t="str">
        <f>"43-6011.00"</f>
        <v>43-6011.00</v>
      </c>
      <c r="BD4247" s="1" t="s">
        <v>6712</v>
      </c>
      <c r="BE4247" s="1" t="s">
        <v>18922</v>
      </c>
      <c r="BF4247" s="1" t="s">
        <v>13473</v>
      </c>
      <c r="BG4247" s="1">
        <v>1</v>
      </c>
      <c r="BI4247" s="2">
        <v>44200</v>
      </c>
      <c r="BJ4247" s="2">
        <v>44469</v>
      </c>
      <c r="BM4247" s="1">
        <v>40</v>
      </c>
      <c r="BN4247" s="1">
        <v>0</v>
      </c>
      <c r="BO4247" s="1">
        <v>8</v>
      </c>
      <c r="BP4247" s="1">
        <v>8</v>
      </c>
      <c r="BQ4247" s="1">
        <v>8</v>
      </c>
      <c r="BR4247" s="1">
        <v>8</v>
      </c>
      <c r="BS4247" s="1">
        <v>8</v>
      </c>
      <c r="BT4247" s="1">
        <v>0</v>
      </c>
      <c r="BU4247" s="1" t="str">
        <f>"9:00 AM"</f>
        <v>9:00 AM</v>
      </c>
      <c r="BV4247" s="1" t="str">
        <f>"6:00 PM"</f>
        <v>6:00 PM</v>
      </c>
      <c r="BW4247" s="1" t="s">
        <v>392</v>
      </c>
      <c r="BX4247" s="1">
        <v>0</v>
      </c>
      <c r="BY4247" s="1">
        <v>24</v>
      </c>
      <c r="BZ4247" s="1" t="s">
        <v>112</v>
      </c>
      <c r="CA4247" s="1">
        <v>0</v>
      </c>
      <c r="CB4247" s="1" t="s">
        <v>18923</v>
      </c>
      <c r="CC4247" s="1" t="s">
        <v>707</v>
      </c>
      <c r="CD4247" s="1" t="s">
        <v>18920</v>
      </c>
      <c r="CE4247" s="1" t="s">
        <v>167</v>
      </c>
      <c r="CF4247" s="1" t="s">
        <v>117</v>
      </c>
      <c r="CG4247" s="1">
        <v>96950</v>
      </c>
      <c r="CH4247" s="3">
        <v>2678</v>
      </c>
      <c r="CI4247" s="3">
        <v>2678</v>
      </c>
      <c r="CJ4247" s="3">
        <v>0</v>
      </c>
      <c r="CK4247" s="3">
        <v>0</v>
      </c>
      <c r="CL4247" s="1" t="s">
        <v>4581</v>
      </c>
      <c r="CM4247" s="1" t="s">
        <v>713</v>
      </c>
      <c r="CN4247" s="1" t="s">
        <v>139</v>
      </c>
      <c r="CP4247" s="1" t="s">
        <v>112</v>
      </c>
      <c r="CQ4247" s="1" t="s">
        <v>111</v>
      </c>
      <c r="CR4247" s="1" t="s">
        <v>112</v>
      </c>
      <c r="CS4247" s="1" t="s">
        <v>112</v>
      </c>
      <c r="CT4247" s="1" t="s">
        <v>111</v>
      </c>
      <c r="CU4247" s="1" t="s">
        <v>111</v>
      </c>
      <c r="CV4247" s="1" t="s">
        <v>138</v>
      </c>
      <c r="CW4247" s="1" t="s">
        <v>714</v>
      </c>
      <c r="CX4247" s="1">
        <v>16702353716</v>
      </c>
      <c r="CY4247" s="1" t="s">
        <v>715</v>
      </c>
      <c r="CZ4247" s="1" t="s">
        <v>716</v>
      </c>
      <c r="DA4247" s="1" t="s">
        <v>111</v>
      </c>
      <c r="DB4247" s="1" t="s">
        <v>112</v>
      </c>
    </row>
    <row r="4248" spans="1:111" ht="15.6" customHeight="1" x14ac:dyDescent="0.25">
      <c r="A4248" s="1" t="s">
        <v>18924</v>
      </c>
      <c r="B4248" s="1" t="s">
        <v>142</v>
      </c>
      <c r="C4248" s="2">
        <v>44060.874609259263</v>
      </c>
      <c r="D4248" s="2">
        <v>44166</v>
      </c>
      <c r="E4248" s="1" t="s">
        <v>110</v>
      </c>
      <c r="F4248" s="2">
        <v>44103.833333333336</v>
      </c>
      <c r="G4248" s="1" t="s">
        <v>112</v>
      </c>
      <c r="H4248" s="1" t="s">
        <v>112</v>
      </c>
      <c r="I4248" s="1" t="s">
        <v>112</v>
      </c>
      <c r="J4248" s="1" t="s">
        <v>843</v>
      </c>
      <c r="K4248" s="1" t="s">
        <v>844</v>
      </c>
      <c r="L4248" s="1" t="s">
        <v>845</v>
      </c>
      <c r="M4248" s="1" t="s">
        <v>846</v>
      </c>
      <c r="N4248" s="1" t="s">
        <v>847</v>
      </c>
      <c r="O4248" s="1" t="s">
        <v>117</v>
      </c>
      <c r="P4248" s="9">
        <v>96951</v>
      </c>
      <c r="Q4248" s="1" t="s">
        <v>118</v>
      </c>
      <c r="R4248" s="1" t="s">
        <v>117</v>
      </c>
      <c r="S4248" s="1">
        <v>16705320350</v>
      </c>
      <c r="U4248" s="1">
        <v>445110</v>
      </c>
      <c r="V4248" s="1" t="s">
        <v>119</v>
      </c>
      <c r="X4248" s="1" t="s">
        <v>849</v>
      </c>
      <c r="Y4248" s="1" t="s">
        <v>848</v>
      </c>
      <c r="Z4248" s="1" t="s">
        <v>772</v>
      </c>
      <c r="AA4248" s="1" t="s">
        <v>403</v>
      </c>
      <c r="AB4248" s="1" t="s">
        <v>845</v>
      </c>
      <c r="AC4248" s="1" t="s">
        <v>846</v>
      </c>
      <c r="AD4248" s="1" t="s">
        <v>847</v>
      </c>
      <c r="AE4248" s="1" t="s">
        <v>117</v>
      </c>
      <c r="AF4248" s="9">
        <v>96951</v>
      </c>
      <c r="AG4248" s="1" t="s">
        <v>118</v>
      </c>
      <c r="AH4248" s="1" t="s">
        <v>117</v>
      </c>
      <c r="AI4248" s="1">
        <v>16705320350</v>
      </c>
      <c r="AK4248" s="1" t="s">
        <v>850</v>
      </c>
      <c r="BC4248" s="1" t="str">
        <f>"35-2021.00"</f>
        <v>35-2021.00</v>
      </c>
      <c r="BD4248" s="1" t="s">
        <v>851</v>
      </c>
      <c r="BE4248" s="1" t="s">
        <v>18925</v>
      </c>
      <c r="BF4248" s="1" t="s">
        <v>853</v>
      </c>
      <c r="BG4248" s="1">
        <v>2</v>
      </c>
      <c r="BI4248" s="2">
        <v>44105</v>
      </c>
      <c r="BJ4248" s="2">
        <v>44469</v>
      </c>
      <c r="BM4248" s="1">
        <v>40</v>
      </c>
      <c r="BN4248" s="1">
        <v>0</v>
      </c>
      <c r="BO4248" s="1">
        <v>8</v>
      </c>
      <c r="BP4248" s="1">
        <v>8</v>
      </c>
      <c r="BQ4248" s="1">
        <v>8</v>
      </c>
      <c r="BR4248" s="1">
        <v>8</v>
      </c>
      <c r="BS4248" s="1">
        <v>8</v>
      </c>
      <c r="BT4248" s="1">
        <v>0</v>
      </c>
      <c r="BU4248" s="1" t="str">
        <f>"8:00 AM"</f>
        <v>8:00 AM</v>
      </c>
      <c r="BV4248" s="1" t="str">
        <f>"5:00 PM"</f>
        <v>5:00 PM</v>
      </c>
      <c r="BW4248" s="1" t="s">
        <v>135</v>
      </c>
      <c r="BX4248" s="1">
        <v>0</v>
      </c>
      <c r="BY4248" s="1">
        <v>3</v>
      </c>
      <c r="BZ4248" s="1" t="s">
        <v>112</v>
      </c>
      <c r="CA4248" s="1">
        <v>0</v>
      </c>
      <c r="CB4248" s="1" t="s">
        <v>1310</v>
      </c>
      <c r="CC4248" s="1" t="s">
        <v>845</v>
      </c>
      <c r="CD4248" s="1" t="s">
        <v>6785</v>
      </c>
      <c r="CE4248" s="1" t="s">
        <v>847</v>
      </c>
      <c r="CF4248" s="1" t="s">
        <v>117</v>
      </c>
      <c r="CG4248" s="1">
        <v>96951</v>
      </c>
      <c r="CH4248" s="3">
        <v>9.58</v>
      </c>
      <c r="CI4248" s="3">
        <v>9.58</v>
      </c>
      <c r="CJ4248" s="3">
        <v>14.37</v>
      </c>
      <c r="CK4248" s="3">
        <v>14.37</v>
      </c>
      <c r="CL4248" s="1" t="s">
        <v>137</v>
      </c>
      <c r="CN4248" s="1" t="s">
        <v>139</v>
      </c>
      <c r="CP4248" s="1" t="s">
        <v>112</v>
      </c>
      <c r="CQ4248" s="1" t="s">
        <v>111</v>
      </c>
      <c r="CR4248" s="1" t="s">
        <v>111</v>
      </c>
      <c r="CS4248" s="1" t="s">
        <v>111</v>
      </c>
      <c r="CT4248" s="1" t="s">
        <v>111</v>
      </c>
      <c r="CU4248" s="1" t="s">
        <v>111</v>
      </c>
      <c r="CV4248" s="1" t="s">
        <v>111</v>
      </c>
      <c r="CW4248" s="1" t="s">
        <v>6786</v>
      </c>
      <c r="CX4248" s="1">
        <v>16705320350</v>
      </c>
      <c r="CY4248" s="1" t="s">
        <v>850</v>
      </c>
      <c r="CZ4248" s="1" t="s">
        <v>858</v>
      </c>
      <c r="DA4248" s="1" t="s">
        <v>111</v>
      </c>
      <c r="DB4248" s="1" t="s">
        <v>112</v>
      </c>
    </row>
    <row r="4249" spans="1:111" ht="15.6" customHeight="1" x14ac:dyDescent="0.25">
      <c r="A4249" s="1" t="s">
        <v>18968</v>
      </c>
      <c r="B4249" s="1" t="s">
        <v>142</v>
      </c>
      <c r="C4249" s="2">
        <v>44197.341688425928</v>
      </c>
      <c r="D4249" s="2">
        <v>44207</v>
      </c>
      <c r="E4249" s="1" t="s">
        <v>180</v>
      </c>
      <c r="G4249" s="1" t="s">
        <v>112</v>
      </c>
      <c r="H4249" s="1" t="s">
        <v>112</v>
      </c>
      <c r="I4249" s="1" t="s">
        <v>112</v>
      </c>
      <c r="J4249" s="1" t="s">
        <v>6021</v>
      </c>
      <c r="K4249" s="1" t="s">
        <v>6022</v>
      </c>
      <c r="L4249" s="1" t="s">
        <v>7417</v>
      </c>
      <c r="M4249" s="1" t="s">
        <v>14607</v>
      </c>
      <c r="N4249" s="1" t="s">
        <v>167</v>
      </c>
      <c r="O4249" s="1" t="s">
        <v>117</v>
      </c>
      <c r="P4249" s="9">
        <v>96950</v>
      </c>
      <c r="Q4249" s="1" t="s">
        <v>118</v>
      </c>
      <c r="R4249" s="1" t="s">
        <v>138</v>
      </c>
      <c r="S4249" s="1">
        <v>16702349272</v>
      </c>
      <c r="U4249" s="1">
        <v>511110</v>
      </c>
      <c r="V4249" s="1" t="s">
        <v>119</v>
      </c>
      <c r="X4249" s="1" t="s">
        <v>6025</v>
      </c>
      <c r="Y4249" s="1" t="s">
        <v>6026</v>
      </c>
      <c r="Z4249" s="1" t="s">
        <v>2163</v>
      </c>
      <c r="AA4249" s="1" t="s">
        <v>171</v>
      </c>
      <c r="AB4249" s="1" t="s">
        <v>7417</v>
      </c>
      <c r="AC4249" s="1" t="s">
        <v>14607</v>
      </c>
      <c r="AD4249" s="1" t="s">
        <v>167</v>
      </c>
      <c r="AE4249" s="1" t="s">
        <v>117</v>
      </c>
      <c r="AF4249" s="9">
        <v>96950</v>
      </c>
      <c r="AG4249" s="1" t="s">
        <v>118</v>
      </c>
      <c r="AH4249" s="1" t="s">
        <v>138</v>
      </c>
      <c r="AI4249" s="1">
        <v>16702349272</v>
      </c>
      <c r="AJ4249" s="1">
        <v>126</v>
      </c>
      <c r="AK4249" s="1" t="s">
        <v>6027</v>
      </c>
      <c r="AL4249" s="1" t="s">
        <v>653</v>
      </c>
      <c r="AM4249" s="1" t="s">
        <v>4900</v>
      </c>
      <c r="AN4249" s="1" t="s">
        <v>4901</v>
      </c>
      <c r="AO4249" s="1" t="s">
        <v>4902</v>
      </c>
      <c r="AP4249" s="1" t="s">
        <v>6028</v>
      </c>
      <c r="AQ4249" s="1" t="s">
        <v>339</v>
      </c>
      <c r="AR4249" s="1" t="s">
        <v>167</v>
      </c>
      <c r="AS4249" s="1" t="s">
        <v>117</v>
      </c>
      <c r="AT4249" s="9">
        <v>96950</v>
      </c>
      <c r="AU4249" s="1" t="s">
        <v>118</v>
      </c>
      <c r="AV4249" s="1" t="s">
        <v>168</v>
      </c>
      <c r="AW4249" s="1">
        <v>16702331209</v>
      </c>
      <c r="AX4249" s="1" t="s">
        <v>168</v>
      </c>
      <c r="AY4249" s="1" t="s">
        <v>4904</v>
      </c>
      <c r="AZ4249" s="1" t="s">
        <v>4905</v>
      </c>
      <c r="BA4249" s="1" t="s">
        <v>117</v>
      </c>
      <c r="BB4249" s="1" t="s">
        <v>4906</v>
      </c>
      <c r="BC4249" s="1" t="str">
        <f>"51-5112.00"</f>
        <v>51-5112.00</v>
      </c>
      <c r="BD4249" s="1" t="s">
        <v>807</v>
      </c>
      <c r="BE4249" s="1" t="s">
        <v>15321</v>
      </c>
      <c r="BF4249" s="1" t="s">
        <v>807</v>
      </c>
      <c r="BG4249" s="1">
        <v>2</v>
      </c>
      <c r="BI4249" s="2">
        <v>44197</v>
      </c>
      <c r="BJ4249" s="2">
        <v>44561</v>
      </c>
      <c r="BM4249" s="1">
        <v>40</v>
      </c>
      <c r="BN4249" s="1">
        <v>0</v>
      </c>
      <c r="BO4249" s="1">
        <v>8</v>
      </c>
      <c r="BP4249" s="1">
        <v>8</v>
      </c>
      <c r="BQ4249" s="1">
        <v>8</v>
      </c>
      <c r="BR4249" s="1">
        <v>8</v>
      </c>
      <c r="BS4249" s="1">
        <v>8</v>
      </c>
      <c r="BT4249" s="1">
        <v>0</v>
      </c>
      <c r="BU4249" s="1" t="str">
        <f>"8:00 AM"</f>
        <v>8:00 AM</v>
      </c>
      <c r="BV4249" s="1" t="str">
        <f>"5:00 PM"</f>
        <v>5:00 PM</v>
      </c>
      <c r="BW4249" s="1" t="s">
        <v>135</v>
      </c>
      <c r="BX4249" s="1">
        <v>0</v>
      </c>
      <c r="BY4249" s="1">
        <v>12</v>
      </c>
      <c r="BZ4249" s="1" t="s">
        <v>112</v>
      </c>
      <c r="CA4249" s="1">
        <v>0</v>
      </c>
      <c r="CB4249" s="1" t="s">
        <v>15322</v>
      </c>
      <c r="CC4249" s="1" t="s">
        <v>14607</v>
      </c>
      <c r="CD4249" s="1" t="s">
        <v>7417</v>
      </c>
      <c r="CE4249" s="1" t="s">
        <v>167</v>
      </c>
      <c r="CF4249" s="1" t="s">
        <v>117</v>
      </c>
      <c r="CG4249" s="1">
        <v>96950</v>
      </c>
      <c r="CH4249" s="3">
        <v>12.73</v>
      </c>
      <c r="CI4249" s="3">
        <v>12.73</v>
      </c>
      <c r="CJ4249" s="3">
        <v>19.100000000000001</v>
      </c>
      <c r="CK4249" s="3">
        <v>19.100000000000001</v>
      </c>
      <c r="CL4249" s="1" t="s">
        <v>137</v>
      </c>
      <c r="CM4249" s="1" t="s">
        <v>168</v>
      </c>
      <c r="CN4249" s="1" t="s">
        <v>139</v>
      </c>
      <c r="CP4249" s="1" t="s">
        <v>112</v>
      </c>
      <c r="CQ4249" s="1" t="s">
        <v>111</v>
      </c>
      <c r="CR4249" s="1" t="s">
        <v>112</v>
      </c>
      <c r="CS4249" s="1" t="s">
        <v>111</v>
      </c>
      <c r="CT4249" s="1" t="s">
        <v>138</v>
      </c>
      <c r="CU4249" s="1" t="s">
        <v>111</v>
      </c>
      <c r="CV4249" s="1" t="s">
        <v>138</v>
      </c>
      <c r="CW4249" s="1" t="s">
        <v>168</v>
      </c>
      <c r="CX4249" s="1">
        <v>16702349272</v>
      </c>
      <c r="CY4249" s="1" t="s">
        <v>6033</v>
      </c>
      <c r="CZ4249" s="1" t="s">
        <v>168</v>
      </c>
      <c r="DA4249" s="1" t="s">
        <v>111</v>
      </c>
      <c r="DB4249" s="1" t="s">
        <v>112</v>
      </c>
      <c r="DC4249" s="1" t="s">
        <v>4900</v>
      </c>
      <c r="DD4249" s="1" t="s">
        <v>4901</v>
      </c>
      <c r="DE4249" s="1" t="s">
        <v>3384</v>
      </c>
      <c r="DF4249" s="1" t="s">
        <v>4905</v>
      </c>
      <c r="DG4249" s="1" t="s">
        <v>3378</v>
      </c>
    </row>
    <row r="4250" spans="1:111" ht="15.6" customHeight="1" x14ac:dyDescent="0.25">
      <c r="A4250" s="1" t="s">
        <v>18993</v>
      </c>
      <c r="B4250" s="1" t="s">
        <v>142</v>
      </c>
      <c r="C4250" s="2">
        <v>44323.395327546299</v>
      </c>
      <c r="D4250" s="2">
        <v>44344</v>
      </c>
      <c r="E4250" s="1" t="s">
        <v>110</v>
      </c>
      <c r="F4250" s="2">
        <v>44468.833333333336</v>
      </c>
      <c r="G4250" s="1" t="s">
        <v>111</v>
      </c>
      <c r="H4250" s="1" t="s">
        <v>112</v>
      </c>
      <c r="I4250" s="1" t="s">
        <v>112</v>
      </c>
      <c r="J4250" s="1" t="s">
        <v>2577</v>
      </c>
      <c r="K4250" s="1" t="s">
        <v>2578</v>
      </c>
      <c r="L4250" s="1" t="s">
        <v>2579</v>
      </c>
      <c r="M4250" s="1" t="s">
        <v>1130</v>
      </c>
      <c r="N4250" s="1" t="s">
        <v>116</v>
      </c>
      <c r="O4250" s="1" t="s">
        <v>117</v>
      </c>
      <c r="P4250" s="9">
        <v>96950</v>
      </c>
      <c r="Q4250" s="1" t="s">
        <v>118</v>
      </c>
      <c r="R4250" s="1" t="s">
        <v>117</v>
      </c>
      <c r="S4250" s="1">
        <v>16709898771</v>
      </c>
      <c r="U4250" s="1">
        <v>81121</v>
      </c>
      <c r="V4250" s="1" t="s">
        <v>119</v>
      </c>
      <c r="X4250" s="1" t="s">
        <v>2357</v>
      </c>
      <c r="Y4250" s="1" t="s">
        <v>2580</v>
      </c>
      <c r="Z4250" s="1" t="s">
        <v>138</v>
      </c>
      <c r="AA4250" s="1" t="s">
        <v>245</v>
      </c>
      <c r="AB4250" s="1" t="s">
        <v>2579</v>
      </c>
      <c r="AC4250" s="1" t="s">
        <v>1130</v>
      </c>
      <c r="AD4250" s="1" t="s">
        <v>116</v>
      </c>
      <c r="AE4250" s="1" t="s">
        <v>117</v>
      </c>
      <c r="AF4250" s="9">
        <v>96950</v>
      </c>
      <c r="AG4250" s="1" t="s">
        <v>118</v>
      </c>
      <c r="AH4250" s="1" t="s">
        <v>117</v>
      </c>
      <c r="AI4250" s="1">
        <v>16709898771</v>
      </c>
      <c r="AK4250" s="1" t="s">
        <v>2581</v>
      </c>
      <c r="BC4250" s="1" t="str">
        <f>"49-9071.00"</f>
        <v>49-9071.00</v>
      </c>
      <c r="BD4250" s="1" t="s">
        <v>214</v>
      </c>
      <c r="BE4250" s="1" t="s">
        <v>18608</v>
      </c>
      <c r="BF4250" s="1" t="s">
        <v>212</v>
      </c>
      <c r="BG4250" s="1">
        <v>7</v>
      </c>
      <c r="BI4250" s="2">
        <v>44470</v>
      </c>
      <c r="BJ4250" s="2">
        <v>44834</v>
      </c>
      <c r="BM4250" s="1">
        <v>35</v>
      </c>
      <c r="BN4250" s="1">
        <v>5</v>
      </c>
      <c r="BO4250" s="1">
        <v>5</v>
      </c>
      <c r="BP4250" s="1">
        <v>5</v>
      </c>
      <c r="BQ4250" s="1">
        <v>5</v>
      </c>
      <c r="BR4250" s="1">
        <v>5</v>
      </c>
      <c r="BS4250" s="1">
        <v>5</v>
      </c>
      <c r="BT4250" s="1">
        <v>5</v>
      </c>
      <c r="BU4250" s="1" t="str">
        <f>"5:30 PM"</f>
        <v>5:30 PM</v>
      </c>
      <c r="BV4250" s="1" t="str">
        <f>"10:30 PM"</f>
        <v>10:30 PM</v>
      </c>
      <c r="BW4250" s="1" t="s">
        <v>135</v>
      </c>
      <c r="BX4250" s="1">
        <v>0</v>
      </c>
      <c r="BY4250" s="1">
        <v>12</v>
      </c>
      <c r="BZ4250" s="1" t="s">
        <v>112</v>
      </c>
      <c r="CB4250" s="1" t="s">
        <v>7050</v>
      </c>
      <c r="CC4250" s="1" t="s">
        <v>2579</v>
      </c>
      <c r="CD4250" s="1" t="s">
        <v>1130</v>
      </c>
      <c r="CE4250" s="1" t="s">
        <v>116</v>
      </c>
      <c r="CF4250" s="1" t="s">
        <v>117</v>
      </c>
      <c r="CG4250" s="1">
        <v>96950</v>
      </c>
      <c r="CH4250" s="3">
        <v>8.7100000000000009</v>
      </c>
      <c r="CI4250" s="3">
        <v>9</v>
      </c>
      <c r="CJ4250" s="3">
        <v>13.06</v>
      </c>
      <c r="CK4250" s="3">
        <v>13.5</v>
      </c>
      <c r="CL4250" s="1" t="s">
        <v>137</v>
      </c>
      <c r="CM4250" s="1" t="s">
        <v>138</v>
      </c>
      <c r="CN4250" s="1" t="s">
        <v>218</v>
      </c>
      <c r="CP4250" s="1" t="s">
        <v>112</v>
      </c>
      <c r="CQ4250" s="1" t="s">
        <v>111</v>
      </c>
      <c r="CR4250" s="1" t="s">
        <v>111</v>
      </c>
      <c r="CS4250" s="1" t="s">
        <v>111</v>
      </c>
      <c r="CT4250" s="1" t="s">
        <v>138</v>
      </c>
      <c r="CU4250" s="1" t="s">
        <v>111</v>
      </c>
      <c r="CV4250" s="1" t="s">
        <v>138</v>
      </c>
      <c r="CW4250" s="1" t="s">
        <v>1324</v>
      </c>
      <c r="CX4250" s="1">
        <v>16709898771</v>
      </c>
      <c r="CY4250" s="1" t="s">
        <v>2581</v>
      </c>
      <c r="CZ4250" s="1" t="s">
        <v>138</v>
      </c>
      <c r="DA4250" s="1" t="s">
        <v>111</v>
      </c>
      <c r="DB4250" s="1" t="s">
        <v>112</v>
      </c>
    </row>
    <row r="4251" spans="1:111" ht="15.6" customHeight="1" x14ac:dyDescent="0.25">
      <c r="A4251" s="1" t="s">
        <v>18994</v>
      </c>
      <c r="B4251" s="1" t="s">
        <v>142</v>
      </c>
      <c r="C4251" s="2">
        <v>44324.675742708336</v>
      </c>
      <c r="D4251" s="2">
        <v>44342</v>
      </c>
      <c r="E4251" s="1" t="s">
        <v>110</v>
      </c>
      <c r="F4251" s="2">
        <v>44468.833333333336</v>
      </c>
      <c r="G4251" s="1" t="s">
        <v>111</v>
      </c>
      <c r="H4251" s="1" t="s">
        <v>112</v>
      </c>
      <c r="I4251" s="1" t="s">
        <v>112</v>
      </c>
      <c r="J4251" s="1" t="s">
        <v>8041</v>
      </c>
      <c r="K4251" s="1" t="s">
        <v>8042</v>
      </c>
      <c r="L4251" s="1" t="s">
        <v>18995</v>
      </c>
      <c r="M4251" s="1" t="s">
        <v>1212</v>
      </c>
      <c r="N4251" s="1" t="s">
        <v>116</v>
      </c>
      <c r="O4251" s="1" t="s">
        <v>117</v>
      </c>
      <c r="P4251" s="9">
        <v>96950</v>
      </c>
      <c r="Q4251" s="1" t="s">
        <v>118</v>
      </c>
      <c r="R4251" s="1" t="s">
        <v>117</v>
      </c>
      <c r="S4251" s="1">
        <v>16702351024</v>
      </c>
      <c r="U4251" s="1">
        <v>811412</v>
      </c>
      <c r="V4251" s="1" t="s">
        <v>119</v>
      </c>
      <c r="X4251" s="1" t="s">
        <v>434</v>
      </c>
      <c r="Y4251" s="1" t="s">
        <v>8044</v>
      </c>
      <c r="Z4251" s="1" t="s">
        <v>8045</v>
      </c>
      <c r="AA4251" s="1" t="s">
        <v>245</v>
      </c>
      <c r="AB4251" s="1" t="s">
        <v>8043</v>
      </c>
      <c r="AC4251" s="1" t="s">
        <v>1212</v>
      </c>
      <c r="AD4251" s="1" t="s">
        <v>116</v>
      </c>
      <c r="AE4251" s="1" t="s">
        <v>117</v>
      </c>
      <c r="AF4251" s="9">
        <v>96950</v>
      </c>
      <c r="AG4251" s="1" t="s">
        <v>118</v>
      </c>
      <c r="AH4251" s="1" t="s">
        <v>117</v>
      </c>
      <c r="AI4251" s="1">
        <v>16702351024</v>
      </c>
      <c r="AK4251" s="1" t="s">
        <v>8047</v>
      </c>
      <c r="BC4251" s="1" t="str">
        <f>"49-9021.01"</f>
        <v>49-9021.01</v>
      </c>
      <c r="BD4251" s="1" t="s">
        <v>3944</v>
      </c>
      <c r="BE4251" s="1" t="s">
        <v>18996</v>
      </c>
      <c r="BF4251" s="1" t="s">
        <v>18997</v>
      </c>
      <c r="BG4251" s="1">
        <v>2</v>
      </c>
      <c r="BI4251" s="2">
        <v>44470</v>
      </c>
      <c r="BJ4251" s="2">
        <v>44834</v>
      </c>
      <c r="BM4251" s="1">
        <v>40</v>
      </c>
      <c r="BN4251" s="1">
        <v>0</v>
      </c>
      <c r="BO4251" s="1">
        <v>8</v>
      </c>
      <c r="BP4251" s="1">
        <v>8</v>
      </c>
      <c r="BQ4251" s="1">
        <v>8</v>
      </c>
      <c r="BR4251" s="1">
        <v>8</v>
      </c>
      <c r="BS4251" s="1">
        <v>8</v>
      </c>
      <c r="BT4251" s="1">
        <v>0</v>
      </c>
      <c r="BU4251" s="1" t="str">
        <f>"8:00 AM"</f>
        <v>8:00 AM</v>
      </c>
      <c r="BV4251" s="1" t="str">
        <f>"5:00 PM"</f>
        <v>5:00 PM</v>
      </c>
      <c r="BW4251" s="1" t="s">
        <v>135</v>
      </c>
      <c r="BX4251" s="1">
        <v>0</v>
      </c>
      <c r="BY4251" s="1">
        <v>12</v>
      </c>
      <c r="BZ4251" s="1" t="s">
        <v>112</v>
      </c>
      <c r="CB4251" s="1" t="s">
        <v>18998</v>
      </c>
      <c r="CC4251" s="1" t="s">
        <v>1206</v>
      </c>
      <c r="CD4251" s="1" t="s">
        <v>1212</v>
      </c>
      <c r="CE4251" s="1" t="s">
        <v>116</v>
      </c>
      <c r="CF4251" s="1" t="s">
        <v>117</v>
      </c>
      <c r="CG4251" s="1">
        <v>96950</v>
      </c>
      <c r="CH4251" s="3">
        <v>9.0299999999999994</v>
      </c>
      <c r="CI4251" s="3">
        <v>9.5</v>
      </c>
      <c r="CJ4251" s="3">
        <v>13.54</v>
      </c>
      <c r="CK4251" s="3">
        <v>14.25</v>
      </c>
      <c r="CL4251" s="1" t="s">
        <v>137</v>
      </c>
      <c r="CM4251" s="1" t="s">
        <v>138</v>
      </c>
      <c r="CN4251" s="1" t="s">
        <v>218</v>
      </c>
      <c r="CP4251" s="1" t="s">
        <v>112</v>
      </c>
      <c r="CQ4251" s="1" t="s">
        <v>111</v>
      </c>
      <c r="CR4251" s="1" t="s">
        <v>111</v>
      </c>
      <c r="CS4251" s="1" t="s">
        <v>111</v>
      </c>
      <c r="CT4251" s="1" t="s">
        <v>138</v>
      </c>
      <c r="CU4251" s="1" t="s">
        <v>111</v>
      </c>
      <c r="CV4251" s="1" t="s">
        <v>138</v>
      </c>
      <c r="CW4251" s="1" t="s">
        <v>1324</v>
      </c>
      <c r="CX4251" s="1">
        <v>16702351024</v>
      </c>
      <c r="CY4251" s="1" t="s">
        <v>8047</v>
      </c>
      <c r="CZ4251" s="1" t="s">
        <v>138</v>
      </c>
      <c r="DA4251" s="1" t="s">
        <v>111</v>
      </c>
      <c r="DB4251" s="1" t="s">
        <v>112</v>
      </c>
    </row>
    <row r="4252" spans="1:111" ht="15.6" customHeight="1" x14ac:dyDescent="0.25">
      <c r="A4252" s="1" t="s">
        <v>19091</v>
      </c>
      <c r="B4252" s="1" t="s">
        <v>142</v>
      </c>
      <c r="C4252" s="2">
        <v>44331.113981828705</v>
      </c>
      <c r="D4252" s="2">
        <v>44383</v>
      </c>
      <c r="E4252" s="1" t="s">
        <v>110</v>
      </c>
      <c r="F4252" s="2">
        <v>44468.833333333336</v>
      </c>
      <c r="G4252" s="1" t="s">
        <v>111</v>
      </c>
      <c r="H4252" s="1" t="s">
        <v>112</v>
      </c>
      <c r="I4252" s="1" t="s">
        <v>112</v>
      </c>
      <c r="J4252" s="1" t="s">
        <v>17364</v>
      </c>
      <c r="K4252" s="1" t="s">
        <v>17365</v>
      </c>
      <c r="L4252" s="1" t="s">
        <v>17366</v>
      </c>
      <c r="M4252" s="1" t="s">
        <v>1130</v>
      </c>
      <c r="N4252" s="1" t="s">
        <v>116</v>
      </c>
      <c r="O4252" s="1" t="s">
        <v>117</v>
      </c>
      <c r="P4252" s="9">
        <v>96950</v>
      </c>
      <c r="Q4252" s="1" t="s">
        <v>118</v>
      </c>
      <c r="R4252" s="1" t="s">
        <v>138</v>
      </c>
      <c r="S4252" s="1">
        <v>16702353939</v>
      </c>
      <c r="U4252" s="1">
        <v>72232</v>
      </c>
      <c r="V4252" s="1" t="s">
        <v>119</v>
      </c>
      <c r="X4252" s="1" t="s">
        <v>3525</v>
      </c>
      <c r="Y4252" s="1" t="s">
        <v>17367</v>
      </c>
      <c r="AA4252" s="1" t="s">
        <v>8825</v>
      </c>
      <c r="AB4252" s="1" t="s">
        <v>17366</v>
      </c>
      <c r="AC4252" s="1" t="s">
        <v>1130</v>
      </c>
      <c r="AD4252" s="1" t="s">
        <v>116</v>
      </c>
      <c r="AE4252" s="1" t="s">
        <v>117</v>
      </c>
      <c r="AF4252" s="9">
        <v>96950</v>
      </c>
      <c r="AG4252" s="1" t="s">
        <v>118</v>
      </c>
      <c r="AH4252" s="1" t="s">
        <v>138</v>
      </c>
      <c r="AI4252" s="1">
        <v>16702353939</v>
      </c>
      <c r="AK4252" s="1" t="s">
        <v>17368</v>
      </c>
      <c r="BC4252" s="1" t="str">
        <f>"51-3011.00"</f>
        <v>51-3011.00</v>
      </c>
      <c r="BD4252" s="1" t="s">
        <v>1079</v>
      </c>
      <c r="BE4252" s="1" t="s">
        <v>19092</v>
      </c>
      <c r="BF4252" s="1" t="s">
        <v>4022</v>
      </c>
      <c r="BG4252" s="1">
        <v>1</v>
      </c>
      <c r="BI4252" s="2">
        <v>44470</v>
      </c>
      <c r="BJ4252" s="2">
        <v>44834</v>
      </c>
      <c r="BM4252" s="1">
        <v>35</v>
      </c>
      <c r="BN4252" s="1">
        <v>0</v>
      </c>
      <c r="BO4252" s="1">
        <v>6</v>
      </c>
      <c r="BP4252" s="1">
        <v>6</v>
      </c>
      <c r="BQ4252" s="1">
        <v>6</v>
      </c>
      <c r="BR4252" s="1">
        <v>6</v>
      </c>
      <c r="BS4252" s="1">
        <v>6</v>
      </c>
      <c r="BT4252" s="1">
        <v>5</v>
      </c>
      <c r="BU4252" s="1" t="str">
        <f>"8:00 AM"</f>
        <v>8:00 AM</v>
      </c>
      <c r="BV4252" s="1" t="str">
        <f>"3:00 PM"</f>
        <v>3:00 PM</v>
      </c>
      <c r="BW4252" s="1" t="s">
        <v>135</v>
      </c>
      <c r="BX4252" s="1">
        <v>0</v>
      </c>
      <c r="BY4252" s="1">
        <v>12</v>
      </c>
      <c r="BZ4252" s="1" t="s">
        <v>112</v>
      </c>
      <c r="CB4252" s="1" t="s">
        <v>19093</v>
      </c>
      <c r="CC4252" s="1" t="s">
        <v>17366</v>
      </c>
      <c r="CD4252" s="1" t="s">
        <v>1130</v>
      </c>
      <c r="CE4252" s="1" t="s">
        <v>116</v>
      </c>
      <c r="CF4252" s="1" t="s">
        <v>117</v>
      </c>
      <c r="CG4252" s="1">
        <v>96950</v>
      </c>
      <c r="CH4252" s="3">
        <v>7.9</v>
      </c>
      <c r="CI4252" s="3">
        <v>7.9</v>
      </c>
      <c r="CJ4252" s="3">
        <v>0</v>
      </c>
      <c r="CK4252" s="3">
        <v>0</v>
      </c>
      <c r="CL4252" s="1" t="s">
        <v>137</v>
      </c>
      <c r="CM4252" s="1" t="s">
        <v>168</v>
      </c>
      <c r="CN4252" s="1" t="s">
        <v>139</v>
      </c>
      <c r="CP4252" s="1" t="s">
        <v>112</v>
      </c>
      <c r="CQ4252" s="1" t="s">
        <v>111</v>
      </c>
      <c r="CR4252" s="1" t="s">
        <v>112</v>
      </c>
      <c r="CS4252" s="1" t="s">
        <v>112</v>
      </c>
      <c r="CT4252" s="1" t="s">
        <v>138</v>
      </c>
      <c r="CU4252" s="1" t="s">
        <v>111</v>
      </c>
      <c r="CV4252" s="1" t="s">
        <v>138</v>
      </c>
      <c r="CW4252" s="1" t="s">
        <v>168</v>
      </c>
      <c r="CX4252" s="1">
        <v>16702353939</v>
      </c>
      <c r="CY4252" s="1" t="s">
        <v>17368</v>
      </c>
      <c r="CZ4252" s="1" t="s">
        <v>138</v>
      </c>
      <c r="DA4252" s="1" t="s">
        <v>111</v>
      </c>
      <c r="DB4252" s="1" t="s">
        <v>112</v>
      </c>
    </row>
    <row r="4253" spans="1:111" ht="15.6" customHeight="1" x14ac:dyDescent="0.25">
      <c r="A4253" s="1" t="s">
        <v>19096</v>
      </c>
      <c r="B4253" s="1" t="s">
        <v>142</v>
      </c>
      <c r="C4253" s="2">
        <v>44348.038836921296</v>
      </c>
      <c r="D4253" s="2">
        <v>44355</v>
      </c>
      <c r="E4253" s="1" t="s">
        <v>110</v>
      </c>
      <c r="F4253" s="2">
        <v>44468.833333333336</v>
      </c>
      <c r="G4253" s="1" t="s">
        <v>112</v>
      </c>
      <c r="H4253" s="1" t="s">
        <v>112</v>
      </c>
      <c r="I4253" s="1" t="s">
        <v>112</v>
      </c>
      <c r="J4253" s="1" t="s">
        <v>1887</v>
      </c>
      <c r="L4253" s="1" t="s">
        <v>1888</v>
      </c>
      <c r="N4253" s="1" t="s">
        <v>116</v>
      </c>
      <c r="O4253" s="1" t="s">
        <v>117</v>
      </c>
      <c r="P4253" s="9">
        <v>96950</v>
      </c>
      <c r="Q4253" s="1" t="s">
        <v>118</v>
      </c>
      <c r="S4253" s="1">
        <v>16703227734</v>
      </c>
      <c r="U4253" s="1">
        <v>561520</v>
      </c>
      <c r="V4253" s="1" t="s">
        <v>119</v>
      </c>
      <c r="X4253" s="1" t="s">
        <v>1889</v>
      </c>
      <c r="Y4253" s="1" t="s">
        <v>1890</v>
      </c>
      <c r="Z4253" s="1" t="s">
        <v>307</v>
      </c>
      <c r="AA4253" s="1" t="s">
        <v>245</v>
      </c>
      <c r="AB4253" s="1" t="s">
        <v>1888</v>
      </c>
      <c r="AD4253" s="1" t="s">
        <v>116</v>
      </c>
      <c r="AE4253" s="1" t="s">
        <v>117</v>
      </c>
      <c r="AF4253" s="9">
        <v>96950</v>
      </c>
      <c r="AG4253" s="1" t="s">
        <v>118</v>
      </c>
      <c r="AI4253" s="1">
        <v>16703227734</v>
      </c>
      <c r="AK4253" s="1" t="s">
        <v>1891</v>
      </c>
      <c r="BC4253" s="1" t="str">
        <f>"43-3031.00"</f>
        <v>43-3031.00</v>
      </c>
      <c r="BD4253" s="1" t="s">
        <v>389</v>
      </c>
      <c r="BE4253" s="1" t="s">
        <v>16031</v>
      </c>
      <c r="BF4253" s="1" t="s">
        <v>16032</v>
      </c>
      <c r="BG4253" s="1">
        <v>1</v>
      </c>
      <c r="BI4253" s="2">
        <v>44470</v>
      </c>
      <c r="BJ4253" s="2">
        <v>44834</v>
      </c>
      <c r="BM4253" s="1">
        <v>35</v>
      </c>
      <c r="BN4253" s="1">
        <v>0</v>
      </c>
      <c r="BO4253" s="1">
        <v>7</v>
      </c>
      <c r="BP4253" s="1">
        <v>7</v>
      </c>
      <c r="BQ4253" s="1">
        <v>7</v>
      </c>
      <c r="BR4253" s="1">
        <v>7</v>
      </c>
      <c r="BS4253" s="1">
        <v>7</v>
      </c>
      <c r="BT4253" s="1">
        <v>0</v>
      </c>
      <c r="BU4253" s="1" t="str">
        <f>"8:00 AM"</f>
        <v>8:00 AM</v>
      </c>
      <c r="BV4253" s="1" t="str">
        <f>"4:00 PM"</f>
        <v>4:00 PM</v>
      </c>
      <c r="BW4253" s="1" t="s">
        <v>392</v>
      </c>
      <c r="BX4253" s="1">
        <v>0</v>
      </c>
      <c r="BY4253" s="1">
        <v>12</v>
      </c>
      <c r="BZ4253" s="1" t="s">
        <v>112</v>
      </c>
      <c r="CB4253" s="1" t="s">
        <v>16033</v>
      </c>
      <c r="CC4253" s="1" t="s">
        <v>16034</v>
      </c>
      <c r="CE4253" s="1" t="s">
        <v>116</v>
      </c>
      <c r="CF4253" s="1" t="s">
        <v>117</v>
      </c>
      <c r="CG4253" s="1">
        <v>96950</v>
      </c>
      <c r="CH4253" s="3">
        <v>9.49</v>
      </c>
      <c r="CI4253" s="3">
        <v>11</v>
      </c>
      <c r="CJ4253" s="3">
        <v>14.24</v>
      </c>
      <c r="CK4253" s="3">
        <v>16.5</v>
      </c>
      <c r="CL4253" s="1" t="s">
        <v>137</v>
      </c>
      <c r="CM4253" s="1" t="s">
        <v>362</v>
      </c>
      <c r="CN4253" s="1" t="s">
        <v>139</v>
      </c>
      <c r="CP4253" s="1" t="s">
        <v>112</v>
      </c>
      <c r="CQ4253" s="1" t="s">
        <v>111</v>
      </c>
      <c r="CR4253" s="1" t="s">
        <v>112</v>
      </c>
      <c r="CS4253" s="1" t="s">
        <v>111</v>
      </c>
      <c r="CT4253" s="1" t="s">
        <v>138</v>
      </c>
      <c r="CU4253" s="1" t="s">
        <v>111</v>
      </c>
      <c r="CV4253" s="1" t="s">
        <v>138</v>
      </c>
      <c r="CW4253" s="1" t="s">
        <v>8528</v>
      </c>
      <c r="CX4253" s="1">
        <v>16703227734</v>
      </c>
      <c r="CY4253" s="1" t="s">
        <v>1891</v>
      </c>
      <c r="CZ4253" s="1" t="s">
        <v>138</v>
      </c>
      <c r="DA4253" s="1" t="s">
        <v>111</v>
      </c>
      <c r="DB4253" s="1" t="s">
        <v>112</v>
      </c>
    </row>
    <row r="4254" spans="1:111" ht="15.6" customHeight="1" x14ac:dyDescent="0.25">
      <c r="A4254" s="1" t="s">
        <v>19107</v>
      </c>
      <c r="B4254" s="1" t="s">
        <v>142</v>
      </c>
      <c r="C4254" s="2">
        <v>44351.13558263889</v>
      </c>
      <c r="D4254" s="2">
        <v>44396</v>
      </c>
      <c r="E4254" s="1" t="s">
        <v>180</v>
      </c>
      <c r="G4254" s="1" t="s">
        <v>112</v>
      </c>
      <c r="H4254" s="1" t="s">
        <v>112</v>
      </c>
      <c r="I4254" s="1" t="s">
        <v>112</v>
      </c>
      <c r="J4254" s="1" t="s">
        <v>5191</v>
      </c>
      <c r="L4254" s="1" t="s">
        <v>5192</v>
      </c>
      <c r="N4254" s="1" t="s">
        <v>116</v>
      </c>
      <c r="O4254" s="1" t="s">
        <v>117</v>
      </c>
      <c r="P4254" s="9">
        <v>96950</v>
      </c>
      <c r="Q4254" s="1" t="s">
        <v>118</v>
      </c>
      <c r="S4254" s="1">
        <v>16702330020</v>
      </c>
      <c r="U4254" s="1">
        <v>2362</v>
      </c>
      <c r="V4254" s="1" t="s">
        <v>119</v>
      </c>
      <c r="X4254" s="1" t="s">
        <v>5193</v>
      </c>
      <c r="Y4254" s="1" t="s">
        <v>5194</v>
      </c>
      <c r="AA4254" s="1" t="s">
        <v>973</v>
      </c>
      <c r="AB4254" s="1" t="s">
        <v>5192</v>
      </c>
      <c r="AD4254" s="1" t="s">
        <v>116</v>
      </c>
      <c r="AE4254" s="1" t="s">
        <v>117</v>
      </c>
      <c r="AF4254" s="9">
        <v>96950</v>
      </c>
      <c r="AG4254" s="1" t="s">
        <v>118</v>
      </c>
      <c r="AI4254" s="1">
        <v>16702330020</v>
      </c>
      <c r="AK4254" s="1" t="s">
        <v>4998</v>
      </c>
      <c r="BC4254" s="1" t="str">
        <f>"53-7081.00"</f>
        <v>53-7081.00</v>
      </c>
      <c r="BD4254" s="1" t="s">
        <v>1187</v>
      </c>
      <c r="BE4254" s="1" t="s">
        <v>19108</v>
      </c>
      <c r="BF4254" s="1" t="s">
        <v>1187</v>
      </c>
      <c r="BG4254" s="1">
        <v>25</v>
      </c>
      <c r="BI4254" s="2">
        <v>44470</v>
      </c>
      <c r="BJ4254" s="2">
        <v>44834</v>
      </c>
      <c r="BM4254" s="1">
        <v>40</v>
      </c>
      <c r="BN4254" s="1">
        <v>0</v>
      </c>
      <c r="BO4254" s="1">
        <v>8</v>
      </c>
      <c r="BP4254" s="1">
        <v>8</v>
      </c>
      <c r="BQ4254" s="1">
        <v>8</v>
      </c>
      <c r="BR4254" s="1">
        <v>8</v>
      </c>
      <c r="BS4254" s="1">
        <v>8</v>
      </c>
      <c r="BT4254" s="1">
        <v>0</v>
      </c>
      <c r="BU4254" s="1" t="str">
        <f>"9:00 AM"</f>
        <v>9:00 AM</v>
      </c>
      <c r="BV4254" s="1" t="str">
        <f>"6:00 PM"</f>
        <v>6:00 PM</v>
      </c>
      <c r="BW4254" s="1" t="s">
        <v>135</v>
      </c>
      <c r="BX4254" s="1">
        <v>0</v>
      </c>
      <c r="BY4254" s="1">
        <v>12</v>
      </c>
      <c r="BZ4254" s="1" t="s">
        <v>112</v>
      </c>
      <c r="CB4254" s="1" t="s">
        <v>9027</v>
      </c>
      <c r="CC4254" s="1" t="s">
        <v>397</v>
      </c>
      <c r="CD4254" s="1" t="s">
        <v>116</v>
      </c>
      <c r="CE4254" s="1" t="s">
        <v>1009</v>
      </c>
      <c r="CF4254" s="1" t="s">
        <v>117</v>
      </c>
      <c r="CG4254" s="1">
        <v>96950</v>
      </c>
      <c r="CH4254" s="3">
        <v>8.3000000000000007</v>
      </c>
      <c r="CI4254" s="3">
        <v>8.3000000000000007</v>
      </c>
      <c r="CJ4254" s="3">
        <v>12.45</v>
      </c>
      <c r="CK4254" s="3">
        <v>12.45</v>
      </c>
      <c r="CL4254" s="1" t="s">
        <v>137</v>
      </c>
      <c r="CM4254" s="1" t="s">
        <v>138</v>
      </c>
      <c r="CN4254" s="1" t="s">
        <v>139</v>
      </c>
      <c r="CP4254" s="1" t="s">
        <v>112</v>
      </c>
      <c r="CQ4254" s="1" t="s">
        <v>111</v>
      </c>
      <c r="CR4254" s="1" t="s">
        <v>112</v>
      </c>
      <c r="CS4254" s="1" t="s">
        <v>111</v>
      </c>
      <c r="CT4254" s="1" t="s">
        <v>138</v>
      </c>
      <c r="CU4254" s="1" t="s">
        <v>111</v>
      </c>
      <c r="CV4254" s="1" t="s">
        <v>138</v>
      </c>
      <c r="CW4254" s="1" t="s">
        <v>138</v>
      </c>
      <c r="CX4254" s="1">
        <v>16702330020</v>
      </c>
      <c r="CY4254" s="1" t="s">
        <v>4998</v>
      </c>
      <c r="CZ4254" s="1" t="s">
        <v>138</v>
      </c>
      <c r="DA4254" s="1" t="s">
        <v>111</v>
      </c>
      <c r="DB4254" s="1" t="s">
        <v>112</v>
      </c>
    </row>
    <row r="4255" spans="1:111" ht="15.6" customHeight="1" x14ac:dyDescent="0.25">
      <c r="A4255" s="1" t="s">
        <v>19142</v>
      </c>
      <c r="B4255" s="1" t="s">
        <v>142</v>
      </c>
      <c r="C4255" s="2">
        <v>44342.830576157408</v>
      </c>
      <c r="D4255" s="2">
        <v>44371</v>
      </c>
      <c r="E4255" s="1" t="s">
        <v>110</v>
      </c>
      <c r="F4255" s="2">
        <v>44468.833333333336</v>
      </c>
      <c r="G4255" s="1" t="s">
        <v>112</v>
      </c>
      <c r="H4255" s="1" t="s">
        <v>112</v>
      </c>
      <c r="I4255" s="1" t="s">
        <v>112</v>
      </c>
      <c r="J4255" s="1" t="s">
        <v>1021</v>
      </c>
      <c r="K4255" s="1" t="s">
        <v>1022</v>
      </c>
      <c r="L4255" s="1" t="s">
        <v>1023</v>
      </c>
      <c r="M4255" s="1" t="s">
        <v>1024</v>
      </c>
      <c r="N4255" s="1" t="s">
        <v>116</v>
      </c>
      <c r="O4255" s="1" t="s">
        <v>117</v>
      </c>
      <c r="P4255" s="9">
        <v>96950</v>
      </c>
      <c r="Q4255" s="1" t="s">
        <v>118</v>
      </c>
      <c r="S4255" s="1">
        <v>16702341595</v>
      </c>
      <c r="U4255" s="1">
        <v>23821</v>
      </c>
      <c r="V4255" s="1" t="s">
        <v>119</v>
      </c>
      <c r="X4255" s="1" t="s">
        <v>1265</v>
      </c>
      <c r="Y4255" s="1" t="s">
        <v>1266</v>
      </c>
      <c r="Z4255" s="1" t="s">
        <v>1027</v>
      </c>
      <c r="AA4255" s="1" t="s">
        <v>1028</v>
      </c>
      <c r="AB4255" s="1" t="s">
        <v>1023</v>
      </c>
      <c r="AC4255" s="1" t="s">
        <v>1024</v>
      </c>
      <c r="AD4255" s="1" t="s">
        <v>116</v>
      </c>
      <c r="AE4255" s="1" t="s">
        <v>117</v>
      </c>
      <c r="AF4255" s="9">
        <v>96950</v>
      </c>
      <c r="AG4255" s="1" t="s">
        <v>118</v>
      </c>
      <c r="AI4255" s="1">
        <v>16702341595</v>
      </c>
      <c r="AK4255" s="1" t="s">
        <v>1030</v>
      </c>
      <c r="BC4255" s="1" t="str">
        <f>"49-3023.01"</f>
        <v>49-3023.01</v>
      </c>
      <c r="BD4255" s="1" t="s">
        <v>608</v>
      </c>
      <c r="BE4255" s="1" t="s">
        <v>1267</v>
      </c>
      <c r="BF4255" s="1" t="s">
        <v>1268</v>
      </c>
      <c r="BG4255" s="1">
        <v>3</v>
      </c>
      <c r="BI4255" s="2">
        <v>44470</v>
      </c>
      <c r="BJ4255" s="2">
        <v>44834</v>
      </c>
      <c r="BM4255" s="1">
        <v>35</v>
      </c>
      <c r="BN4255" s="1">
        <v>0</v>
      </c>
      <c r="BO4255" s="1">
        <v>7</v>
      </c>
      <c r="BP4255" s="1">
        <v>7</v>
      </c>
      <c r="BQ4255" s="1">
        <v>7</v>
      </c>
      <c r="BR4255" s="1">
        <v>7</v>
      </c>
      <c r="BS4255" s="1">
        <v>7</v>
      </c>
      <c r="BT4255" s="1">
        <v>0</v>
      </c>
      <c r="BU4255" s="1" t="str">
        <f>"9:00 AM"</f>
        <v>9:00 AM</v>
      </c>
      <c r="BV4255" s="1" t="str">
        <f t="shared" ref="BV4255:BV4260" si="99">"5:00 PM"</f>
        <v>5:00 PM</v>
      </c>
      <c r="BW4255" s="1" t="s">
        <v>135</v>
      </c>
      <c r="BX4255" s="1">
        <v>0</v>
      </c>
      <c r="BY4255" s="1">
        <v>12</v>
      </c>
      <c r="BZ4255" s="1" t="s">
        <v>112</v>
      </c>
      <c r="CB4255" s="4" t="s">
        <v>1269</v>
      </c>
      <c r="CC4255" s="1" t="s">
        <v>1023</v>
      </c>
      <c r="CD4255" s="1" t="s">
        <v>1024</v>
      </c>
      <c r="CE4255" s="1" t="s">
        <v>116</v>
      </c>
      <c r="CF4255" s="1" t="s">
        <v>117</v>
      </c>
      <c r="CG4255" s="1">
        <v>96950</v>
      </c>
      <c r="CH4255" s="3">
        <v>8.75</v>
      </c>
      <c r="CI4255" s="3">
        <v>8.75</v>
      </c>
      <c r="CJ4255" s="3">
        <v>13.12</v>
      </c>
      <c r="CK4255" s="3">
        <v>13.12</v>
      </c>
      <c r="CL4255" s="1" t="s">
        <v>137</v>
      </c>
      <c r="CM4255" s="1" t="s">
        <v>138</v>
      </c>
      <c r="CN4255" s="1" t="s">
        <v>139</v>
      </c>
      <c r="CP4255" s="1" t="s">
        <v>112</v>
      </c>
      <c r="CQ4255" s="1" t="s">
        <v>111</v>
      </c>
      <c r="CR4255" s="1" t="s">
        <v>112</v>
      </c>
      <c r="CS4255" s="1" t="s">
        <v>111</v>
      </c>
      <c r="CT4255" s="1" t="s">
        <v>138</v>
      </c>
      <c r="CU4255" s="1" t="s">
        <v>111</v>
      </c>
      <c r="CV4255" s="1" t="s">
        <v>111</v>
      </c>
      <c r="CW4255" s="1" t="s">
        <v>1034</v>
      </c>
      <c r="CX4255" s="1">
        <v>16702341595</v>
      </c>
      <c r="CY4255" s="1" t="s">
        <v>1030</v>
      </c>
      <c r="CZ4255" s="1" t="s">
        <v>138</v>
      </c>
      <c r="DA4255" s="1" t="s">
        <v>111</v>
      </c>
      <c r="DB4255" s="1" t="s">
        <v>112</v>
      </c>
    </row>
    <row r="4256" spans="1:111" ht="15.6" customHeight="1" x14ac:dyDescent="0.25">
      <c r="A4256" s="1" t="s">
        <v>19148</v>
      </c>
      <c r="B4256" s="1" t="s">
        <v>142</v>
      </c>
      <c r="C4256" s="2">
        <v>44339.885302199073</v>
      </c>
      <c r="D4256" s="2">
        <v>44343</v>
      </c>
      <c r="E4256" s="1" t="s">
        <v>110</v>
      </c>
      <c r="F4256" s="2">
        <v>44468.833333333336</v>
      </c>
      <c r="G4256" s="1" t="s">
        <v>112</v>
      </c>
      <c r="H4256" s="1" t="s">
        <v>112</v>
      </c>
      <c r="I4256" s="1" t="s">
        <v>112</v>
      </c>
      <c r="J4256" s="1" t="s">
        <v>19149</v>
      </c>
      <c r="K4256" s="1" t="s">
        <v>16018</v>
      </c>
      <c r="L4256" s="1" t="s">
        <v>16019</v>
      </c>
      <c r="M4256" s="1" t="s">
        <v>16020</v>
      </c>
      <c r="N4256" s="1" t="s">
        <v>157</v>
      </c>
      <c r="O4256" s="1" t="s">
        <v>117</v>
      </c>
      <c r="P4256" s="9">
        <v>96950</v>
      </c>
      <c r="Q4256" s="1" t="s">
        <v>118</v>
      </c>
      <c r="S4256" s="1">
        <v>16702336245</v>
      </c>
      <c r="U4256" s="1">
        <v>81211</v>
      </c>
      <c r="V4256" s="1" t="s">
        <v>119</v>
      </c>
      <c r="X4256" s="1" t="s">
        <v>16021</v>
      </c>
      <c r="Y4256" s="1" t="s">
        <v>16022</v>
      </c>
      <c r="Z4256" s="1" t="s">
        <v>16023</v>
      </c>
      <c r="AA4256" s="1" t="s">
        <v>245</v>
      </c>
      <c r="AB4256" s="1" t="s">
        <v>16019</v>
      </c>
      <c r="AC4256" s="1" t="s">
        <v>16020</v>
      </c>
      <c r="AD4256" s="1" t="s">
        <v>157</v>
      </c>
      <c r="AE4256" s="1" t="s">
        <v>117</v>
      </c>
      <c r="AF4256" s="9">
        <v>96950</v>
      </c>
      <c r="AG4256" s="1" t="s">
        <v>118</v>
      </c>
      <c r="AI4256" s="1">
        <v>16702336245</v>
      </c>
      <c r="AK4256" s="1" t="s">
        <v>16026</v>
      </c>
      <c r="BC4256" s="1" t="str">
        <f>"39-5012.00"</f>
        <v>39-5012.00</v>
      </c>
      <c r="BD4256" s="1" t="s">
        <v>1831</v>
      </c>
      <c r="BE4256" s="1" t="s">
        <v>19150</v>
      </c>
      <c r="BF4256" s="1" t="s">
        <v>2053</v>
      </c>
      <c r="BG4256" s="1">
        <v>10</v>
      </c>
      <c r="BI4256" s="2">
        <v>44470</v>
      </c>
      <c r="BJ4256" s="2">
        <v>44834</v>
      </c>
      <c r="BM4256" s="1">
        <v>35</v>
      </c>
      <c r="BN4256" s="1">
        <v>0</v>
      </c>
      <c r="BO4256" s="1">
        <v>7</v>
      </c>
      <c r="BP4256" s="1">
        <v>7</v>
      </c>
      <c r="BQ4256" s="1">
        <v>7</v>
      </c>
      <c r="BR4256" s="1">
        <v>7</v>
      </c>
      <c r="BS4256" s="1">
        <v>7</v>
      </c>
      <c r="BT4256" s="1">
        <v>0</v>
      </c>
      <c r="BU4256" s="1" t="str">
        <f>"9:00 AM"</f>
        <v>9:00 AM</v>
      </c>
      <c r="BV4256" s="1" t="str">
        <f t="shared" si="99"/>
        <v>5:00 PM</v>
      </c>
      <c r="BW4256" s="1" t="s">
        <v>135</v>
      </c>
      <c r="BX4256" s="1">
        <v>0</v>
      </c>
      <c r="BY4256" s="1">
        <v>12</v>
      </c>
      <c r="BZ4256" s="1" t="s">
        <v>112</v>
      </c>
      <c r="CB4256" s="1" t="s">
        <v>19151</v>
      </c>
      <c r="CC4256" s="1" t="s">
        <v>16019</v>
      </c>
      <c r="CD4256" s="1" t="s">
        <v>16025</v>
      </c>
      <c r="CE4256" s="1" t="s">
        <v>116</v>
      </c>
      <c r="CF4256" s="1" t="s">
        <v>117</v>
      </c>
      <c r="CG4256" s="1">
        <v>96950</v>
      </c>
      <c r="CH4256" s="3">
        <v>8.08</v>
      </c>
      <c r="CI4256" s="3">
        <v>8.08</v>
      </c>
      <c r="CJ4256" s="3">
        <v>12.12</v>
      </c>
      <c r="CK4256" s="3">
        <v>12.12</v>
      </c>
      <c r="CL4256" s="1" t="s">
        <v>137</v>
      </c>
      <c r="CM4256" s="1" t="s">
        <v>138</v>
      </c>
      <c r="CN4256" s="1" t="s">
        <v>139</v>
      </c>
      <c r="CP4256" s="1" t="s">
        <v>112</v>
      </c>
      <c r="CQ4256" s="1" t="s">
        <v>111</v>
      </c>
      <c r="CR4256" s="1" t="s">
        <v>112</v>
      </c>
      <c r="CS4256" s="1" t="s">
        <v>111</v>
      </c>
      <c r="CT4256" s="1" t="s">
        <v>138</v>
      </c>
      <c r="CU4256" s="1" t="s">
        <v>111</v>
      </c>
      <c r="CV4256" s="1" t="s">
        <v>111</v>
      </c>
      <c r="CW4256" s="1" t="s">
        <v>1149</v>
      </c>
      <c r="CX4256" s="1">
        <v>16702336245</v>
      </c>
      <c r="CY4256" s="1" t="s">
        <v>16029</v>
      </c>
      <c r="CZ4256" s="1" t="s">
        <v>138</v>
      </c>
      <c r="DA4256" s="1" t="s">
        <v>111</v>
      </c>
      <c r="DB4256" s="1" t="s">
        <v>112</v>
      </c>
    </row>
    <row r="4257" spans="1:111" ht="15.6" customHeight="1" x14ac:dyDescent="0.25">
      <c r="A4257" s="1" t="s">
        <v>19183</v>
      </c>
      <c r="B4257" s="1" t="s">
        <v>142</v>
      </c>
      <c r="C4257" s="2">
        <v>44361.378016319446</v>
      </c>
      <c r="D4257" s="2">
        <v>44388</v>
      </c>
      <c r="E4257" s="1" t="s">
        <v>180</v>
      </c>
      <c r="G4257" s="1" t="s">
        <v>112</v>
      </c>
      <c r="H4257" s="1" t="s">
        <v>112</v>
      </c>
      <c r="I4257" s="1" t="s">
        <v>112</v>
      </c>
      <c r="J4257" s="1" t="s">
        <v>7317</v>
      </c>
      <c r="K4257" s="1" t="s">
        <v>7318</v>
      </c>
      <c r="L4257" s="1" t="s">
        <v>7319</v>
      </c>
      <c r="M4257" s="1" t="s">
        <v>7320</v>
      </c>
      <c r="N4257" s="1" t="s">
        <v>116</v>
      </c>
      <c r="O4257" s="1" t="s">
        <v>117</v>
      </c>
      <c r="P4257" s="9">
        <v>96950</v>
      </c>
      <c r="Q4257" s="1" t="s">
        <v>118</v>
      </c>
      <c r="S4257" s="1">
        <v>16702352366</v>
      </c>
      <c r="U4257" s="1">
        <v>445110</v>
      </c>
      <c r="V4257" s="1" t="s">
        <v>119</v>
      </c>
      <c r="X4257" s="1" t="s">
        <v>804</v>
      </c>
      <c r="Y4257" s="1" t="s">
        <v>7321</v>
      </c>
      <c r="Z4257" s="1" t="s">
        <v>721</v>
      </c>
      <c r="AA4257" s="1" t="s">
        <v>973</v>
      </c>
      <c r="AB4257" s="1" t="s">
        <v>7319</v>
      </c>
      <c r="AC4257" s="1" t="s">
        <v>7320</v>
      </c>
      <c r="AD4257" s="1" t="s">
        <v>116</v>
      </c>
      <c r="AE4257" s="1" t="s">
        <v>117</v>
      </c>
      <c r="AF4257" s="9">
        <v>96950</v>
      </c>
      <c r="AG4257" s="1" t="s">
        <v>118</v>
      </c>
      <c r="AI4257" s="1">
        <v>16702352366</v>
      </c>
      <c r="AK4257" s="1" t="s">
        <v>7322</v>
      </c>
      <c r="BC4257" s="1" t="str">
        <f>"41-2011.00"</f>
        <v>41-2011.00</v>
      </c>
      <c r="BD4257" s="1" t="s">
        <v>2143</v>
      </c>
      <c r="BE4257" s="1" t="s">
        <v>19184</v>
      </c>
      <c r="BF4257" s="1" t="s">
        <v>3433</v>
      </c>
      <c r="BG4257" s="1">
        <v>2</v>
      </c>
      <c r="BI4257" s="2">
        <v>44470</v>
      </c>
      <c r="BJ4257" s="2">
        <v>44834</v>
      </c>
      <c r="BM4257" s="1">
        <v>40</v>
      </c>
      <c r="BN4257" s="1">
        <v>8</v>
      </c>
      <c r="BO4257" s="1">
        <v>0</v>
      </c>
      <c r="BP4257" s="1">
        <v>0</v>
      </c>
      <c r="BQ4257" s="1">
        <v>8</v>
      </c>
      <c r="BR4257" s="1">
        <v>8</v>
      </c>
      <c r="BS4257" s="1">
        <v>8</v>
      </c>
      <c r="BT4257" s="1">
        <v>8</v>
      </c>
      <c r="BU4257" s="1" t="str">
        <f>"8:00 AM"</f>
        <v>8:00 AM</v>
      </c>
      <c r="BV4257" s="1" t="str">
        <f t="shared" si="99"/>
        <v>5:00 PM</v>
      </c>
      <c r="BW4257" s="1" t="s">
        <v>135</v>
      </c>
      <c r="BX4257" s="1">
        <v>0</v>
      </c>
      <c r="BY4257" s="1">
        <v>12</v>
      </c>
      <c r="BZ4257" s="1" t="s">
        <v>112</v>
      </c>
      <c r="CB4257" s="1" t="s">
        <v>19185</v>
      </c>
      <c r="CC4257" s="1" t="s">
        <v>7319</v>
      </c>
      <c r="CD4257" s="1" t="s">
        <v>7320</v>
      </c>
      <c r="CE4257" s="1" t="s">
        <v>116</v>
      </c>
      <c r="CF4257" s="1" t="s">
        <v>117</v>
      </c>
      <c r="CG4257" s="1">
        <v>96950</v>
      </c>
      <c r="CH4257" s="3">
        <v>8.39</v>
      </c>
      <c r="CI4257" s="3">
        <v>8.39</v>
      </c>
      <c r="CJ4257" s="3">
        <v>12.58</v>
      </c>
      <c r="CK4257" s="3">
        <v>12.58</v>
      </c>
      <c r="CL4257" s="1" t="s">
        <v>137</v>
      </c>
      <c r="CM4257" s="1" t="s">
        <v>362</v>
      </c>
      <c r="CN4257" s="1" t="s">
        <v>139</v>
      </c>
      <c r="CP4257" s="1" t="s">
        <v>112</v>
      </c>
      <c r="CQ4257" s="1" t="s">
        <v>111</v>
      </c>
      <c r="CR4257" s="1" t="s">
        <v>112</v>
      </c>
      <c r="CS4257" s="1" t="s">
        <v>111</v>
      </c>
      <c r="CT4257" s="1" t="s">
        <v>138</v>
      </c>
      <c r="CU4257" s="1" t="s">
        <v>111</v>
      </c>
      <c r="CV4257" s="1" t="s">
        <v>138</v>
      </c>
      <c r="CW4257" s="1" t="s">
        <v>362</v>
      </c>
      <c r="CX4257" s="1">
        <v>16702352366</v>
      </c>
      <c r="CY4257" s="1" t="s">
        <v>7328</v>
      </c>
      <c r="CZ4257" s="1" t="s">
        <v>138</v>
      </c>
      <c r="DA4257" s="1" t="s">
        <v>111</v>
      </c>
      <c r="DB4257" s="1" t="s">
        <v>112</v>
      </c>
    </row>
    <row r="4258" spans="1:111" ht="15.6" customHeight="1" x14ac:dyDescent="0.25">
      <c r="A4258" s="1" t="s">
        <v>19230</v>
      </c>
      <c r="B4258" s="1" t="s">
        <v>142</v>
      </c>
      <c r="C4258" s="2">
        <v>44421.081093518522</v>
      </c>
      <c r="D4258" s="2">
        <v>44421</v>
      </c>
      <c r="E4258" s="1" t="s">
        <v>110</v>
      </c>
      <c r="F4258" s="2">
        <v>44468.833333333336</v>
      </c>
      <c r="G4258" s="1" t="s">
        <v>112</v>
      </c>
      <c r="H4258" s="1" t="s">
        <v>112</v>
      </c>
      <c r="I4258" s="1" t="s">
        <v>112</v>
      </c>
      <c r="J4258" s="1" t="s">
        <v>351</v>
      </c>
      <c r="K4258" s="1" t="s">
        <v>138</v>
      </c>
      <c r="L4258" s="1" t="s">
        <v>352</v>
      </c>
      <c r="M4258" s="1" t="s">
        <v>353</v>
      </c>
      <c r="N4258" s="1" t="s">
        <v>116</v>
      </c>
      <c r="O4258" s="1" t="s">
        <v>117</v>
      </c>
      <c r="P4258" s="9">
        <v>96950</v>
      </c>
      <c r="Q4258" s="1" t="s">
        <v>118</v>
      </c>
      <c r="R4258" s="1" t="s">
        <v>138</v>
      </c>
      <c r="S4258" s="1">
        <v>16702873622</v>
      </c>
      <c r="U4258" s="1">
        <v>236220</v>
      </c>
      <c r="V4258" s="1" t="s">
        <v>119</v>
      </c>
      <c r="X4258" s="1" t="s">
        <v>354</v>
      </c>
      <c r="Y4258" s="1" t="s">
        <v>355</v>
      </c>
      <c r="Z4258" s="1" t="s">
        <v>356</v>
      </c>
      <c r="AA4258" s="1" t="s">
        <v>357</v>
      </c>
      <c r="AB4258" s="1" t="s">
        <v>352</v>
      </c>
      <c r="AC4258" s="1" t="s">
        <v>353</v>
      </c>
      <c r="AD4258" s="1" t="s">
        <v>116</v>
      </c>
      <c r="AE4258" s="1" t="s">
        <v>117</v>
      </c>
      <c r="AF4258" s="9">
        <v>96950</v>
      </c>
      <c r="AG4258" s="1" t="s">
        <v>118</v>
      </c>
      <c r="AH4258" s="1" t="s">
        <v>138</v>
      </c>
      <c r="AI4258" s="1">
        <v>16702873622</v>
      </c>
      <c r="AK4258" s="1" t="s">
        <v>358</v>
      </c>
      <c r="BC4258" s="1" t="str">
        <f>"17-3022.00"</f>
        <v>17-3022.00</v>
      </c>
      <c r="BD4258" s="1" t="s">
        <v>602</v>
      </c>
      <c r="BE4258" s="1" t="s">
        <v>6596</v>
      </c>
      <c r="BF4258" s="1" t="s">
        <v>3405</v>
      </c>
      <c r="BG4258" s="1">
        <v>1</v>
      </c>
      <c r="BI4258" s="2">
        <v>44470</v>
      </c>
      <c r="BJ4258" s="2">
        <v>44834</v>
      </c>
      <c r="BM4258" s="1">
        <v>40</v>
      </c>
      <c r="BN4258" s="1">
        <v>0</v>
      </c>
      <c r="BO4258" s="1">
        <v>8</v>
      </c>
      <c r="BP4258" s="1">
        <v>8</v>
      </c>
      <c r="BQ4258" s="1">
        <v>8</v>
      </c>
      <c r="BR4258" s="1">
        <v>8</v>
      </c>
      <c r="BS4258" s="1">
        <v>8</v>
      </c>
      <c r="BT4258" s="1">
        <v>0</v>
      </c>
      <c r="BU4258" s="1" t="str">
        <f>"8:00 AM"</f>
        <v>8:00 AM</v>
      </c>
      <c r="BV4258" s="1" t="str">
        <f t="shared" si="99"/>
        <v>5:00 PM</v>
      </c>
      <c r="BW4258" s="1" t="s">
        <v>135</v>
      </c>
      <c r="BX4258" s="1">
        <v>0</v>
      </c>
      <c r="BY4258" s="1">
        <v>24</v>
      </c>
      <c r="BZ4258" s="1" t="s">
        <v>112</v>
      </c>
      <c r="CB4258" s="1" t="s">
        <v>362</v>
      </c>
      <c r="CC4258" s="1" t="s">
        <v>353</v>
      </c>
      <c r="CE4258" s="1" t="s">
        <v>116</v>
      </c>
      <c r="CF4258" s="1" t="s">
        <v>117</v>
      </c>
      <c r="CG4258" s="1">
        <v>96950</v>
      </c>
      <c r="CH4258" s="3">
        <v>16.329999999999998</v>
      </c>
      <c r="CI4258" s="3">
        <v>16.329999999999998</v>
      </c>
      <c r="CJ4258" s="3">
        <v>24.5</v>
      </c>
      <c r="CK4258" s="3">
        <v>24.5</v>
      </c>
      <c r="CL4258" s="1" t="s">
        <v>137</v>
      </c>
      <c r="CM4258" s="1" t="s">
        <v>138</v>
      </c>
      <c r="CN4258" s="1" t="s">
        <v>139</v>
      </c>
      <c r="CP4258" s="1" t="s">
        <v>112</v>
      </c>
      <c r="CQ4258" s="1" t="s">
        <v>111</v>
      </c>
      <c r="CR4258" s="1" t="s">
        <v>112</v>
      </c>
      <c r="CS4258" s="1" t="s">
        <v>111</v>
      </c>
      <c r="CT4258" s="1" t="s">
        <v>138</v>
      </c>
      <c r="CU4258" s="1" t="s">
        <v>111</v>
      </c>
      <c r="CV4258" s="1" t="s">
        <v>138</v>
      </c>
      <c r="CW4258" s="1" t="s">
        <v>138</v>
      </c>
      <c r="CX4258" s="1">
        <v>16702873622</v>
      </c>
      <c r="CY4258" s="1" t="s">
        <v>358</v>
      </c>
      <c r="CZ4258" s="1" t="s">
        <v>138</v>
      </c>
      <c r="DA4258" s="1" t="s">
        <v>111</v>
      </c>
      <c r="DB4258" s="1" t="s">
        <v>112</v>
      </c>
    </row>
    <row r="4259" spans="1:111" ht="15.6" customHeight="1" x14ac:dyDescent="0.25">
      <c r="A4259" s="1" t="s">
        <v>19305</v>
      </c>
      <c r="B4259" s="1" t="s">
        <v>142</v>
      </c>
      <c r="C4259" s="2">
        <v>44042.943975925926</v>
      </c>
      <c r="D4259" s="2">
        <v>44109</v>
      </c>
      <c r="E4259" s="1" t="s">
        <v>110</v>
      </c>
      <c r="F4259" s="2">
        <v>44103.833333333336</v>
      </c>
      <c r="G4259" s="1" t="s">
        <v>111</v>
      </c>
      <c r="H4259" s="1" t="s">
        <v>112</v>
      </c>
      <c r="I4259" s="1" t="s">
        <v>112</v>
      </c>
      <c r="J4259" s="1" t="s">
        <v>2984</v>
      </c>
      <c r="K4259" s="1" t="s">
        <v>2985</v>
      </c>
      <c r="L4259" s="1" t="s">
        <v>13445</v>
      </c>
      <c r="M4259" s="1" t="s">
        <v>13446</v>
      </c>
      <c r="N4259" s="1" t="s">
        <v>167</v>
      </c>
      <c r="O4259" s="1" t="s">
        <v>117</v>
      </c>
      <c r="P4259" s="9">
        <v>96950</v>
      </c>
      <c r="Q4259" s="1" t="s">
        <v>118</v>
      </c>
      <c r="R4259" s="1" t="s">
        <v>138</v>
      </c>
      <c r="S4259" s="1">
        <v>16702368888</v>
      </c>
      <c r="T4259" s="1">
        <v>8821</v>
      </c>
      <c r="U4259" s="1">
        <v>713910</v>
      </c>
      <c r="V4259" s="1" t="s">
        <v>119</v>
      </c>
      <c r="X4259" s="1" t="s">
        <v>2988</v>
      </c>
      <c r="Y4259" s="1" t="s">
        <v>2989</v>
      </c>
      <c r="Z4259" s="1" t="s">
        <v>112</v>
      </c>
      <c r="AA4259" s="1" t="s">
        <v>2990</v>
      </c>
      <c r="AB4259" s="1" t="s">
        <v>2986</v>
      </c>
      <c r="AC4259" s="1" t="s">
        <v>7616</v>
      </c>
      <c r="AD4259" s="1" t="s">
        <v>167</v>
      </c>
      <c r="AE4259" s="1" t="s">
        <v>117</v>
      </c>
      <c r="AF4259" s="9">
        <v>96950</v>
      </c>
      <c r="AG4259" s="1" t="s">
        <v>118</v>
      </c>
      <c r="AH4259" s="1" t="s">
        <v>138</v>
      </c>
      <c r="AI4259" s="1">
        <v>16702368888</v>
      </c>
      <c r="AJ4259" s="1">
        <v>8821</v>
      </c>
      <c r="AK4259" s="1" t="s">
        <v>2991</v>
      </c>
      <c r="BC4259" s="1" t="str">
        <f>"15-1151.00"</f>
        <v>15-1151.00</v>
      </c>
      <c r="BD4259" s="1" t="s">
        <v>2470</v>
      </c>
      <c r="BE4259" s="1" t="s">
        <v>19306</v>
      </c>
      <c r="BF4259" s="1" t="s">
        <v>4932</v>
      </c>
      <c r="BG4259" s="1">
        <v>1</v>
      </c>
      <c r="BI4259" s="2">
        <v>44105</v>
      </c>
      <c r="BJ4259" s="2">
        <v>45199</v>
      </c>
      <c r="BM4259" s="1">
        <v>35</v>
      </c>
      <c r="BN4259" s="1">
        <v>0</v>
      </c>
      <c r="BO4259" s="1">
        <v>7</v>
      </c>
      <c r="BP4259" s="1">
        <v>7</v>
      </c>
      <c r="BQ4259" s="1">
        <v>7</v>
      </c>
      <c r="BR4259" s="1">
        <v>7</v>
      </c>
      <c r="BS4259" s="1">
        <v>7</v>
      </c>
      <c r="BT4259" s="1">
        <v>0</v>
      </c>
      <c r="BU4259" s="1" t="str">
        <f>"9:00 AM"</f>
        <v>9:00 AM</v>
      </c>
      <c r="BV4259" s="1" t="str">
        <f t="shared" si="99"/>
        <v>5:00 PM</v>
      </c>
      <c r="BW4259" s="1" t="s">
        <v>392</v>
      </c>
      <c r="BX4259" s="1">
        <v>0</v>
      </c>
      <c r="BY4259" s="1">
        <v>24</v>
      </c>
      <c r="BZ4259" s="1" t="s">
        <v>111</v>
      </c>
      <c r="CA4259" s="1">
        <v>1</v>
      </c>
      <c r="CB4259" s="1" t="s">
        <v>19307</v>
      </c>
      <c r="CC4259" s="1" t="s">
        <v>13445</v>
      </c>
      <c r="CD4259" s="1" t="s">
        <v>13446</v>
      </c>
      <c r="CE4259" s="1" t="s">
        <v>167</v>
      </c>
      <c r="CF4259" s="1" t="s">
        <v>117</v>
      </c>
      <c r="CG4259" s="1">
        <v>96950</v>
      </c>
      <c r="CH4259" s="3">
        <v>17.48</v>
      </c>
      <c r="CI4259" s="3">
        <v>17.48</v>
      </c>
      <c r="CJ4259" s="3">
        <v>26.22</v>
      </c>
      <c r="CK4259" s="3">
        <v>26.22</v>
      </c>
      <c r="CL4259" s="1" t="s">
        <v>137</v>
      </c>
      <c r="CM4259" s="1" t="s">
        <v>138</v>
      </c>
      <c r="CN4259" s="1" t="s">
        <v>139</v>
      </c>
      <c r="CP4259" s="1" t="s">
        <v>112</v>
      </c>
      <c r="CQ4259" s="1" t="s">
        <v>111</v>
      </c>
      <c r="CR4259" s="1" t="s">
        <v>112</v>
      </c>
      <c r="CS4259" s="1" t="s">
        <v>111</v>
      </c>
      <c r="CT4259" s="1" t="s">
        <v>138</v>
      </c>
      <c r="CU4259" s="1" t="s">
        <v>111</v>
      </c>
      <c r="CV4259" s="1" t="s">
        <v>111</v>
      </c>
      <c r="CW4259" s="1" t="s">
        <v>19308</v>
      </c>
      <c r="CX4259" s="1">
        <v>16702875514</v>
      </c>
      <c r="CY4259" s="1" t="s">
        <v>2991</v>
      </c>
      <c r="CZ4259" s="1" t="s">
        <v>380</v>
      </c>
      <c r="DA4259" s="1" t="s">
        <v>111</v>
      </c>
      <c r="DB4259" s="1" t="s">
        <v>112</v>
      </c>
      <c r="DC4259" s="1" t="s">
        <v>2988</v>
      </c>
      <c r="DD4259" s="1" t="s">
        <v>2989</v>
      </c>
      <c r="DF4259" s="1" t="s">
        <v>2984</v>
      </c>
      <c r="DG4259" s="1" t="s">
        <v>2991</v>
      </c>
    </row>
    <row r="4260" spans="1:111" ht="15.6" customHeight="1" x14ac:dyDescent="0.25">
      <c r="A4260" s="1" t="s">
        <v>19309</v>
      </c>
      <c r="B4260" s="1" t="s">
        <v>142</v>
      </c>
      <c r="C4260" s="2">
        <v>44077.05625115741</v>
      </c>
      <c r="D4260" s="2">
        <v>44158</v>
      </c>
      <c r="E4260" s="1" t="s">
        <v>110</v>
      </c>
      <c r="F4260" s="2">
        <v>44103.833333333336</v>
      </c>
      <c r="G4260" s="1" t="s">
        <v>111</v>
      </c>
      <c r="H4260" s="1" t="s">
        <v>112</v>
      </c>
      <c r="I4260" s="1" t="s">
        <v>112</v>
      </c>
      <c r="J4260" s="1" t="s">
        <v>19310</v>
      </c>
      <c r="L4260" s="1" t="s">
        <v>19311</v>
      </c>
      <c r="N4260" s="1" t="s">
        <v>116</v>
      </c>
      <c r="O4260" s="1" t="s">
        <v>117</v>
      </c>
      <c r="P4260" s="9">
        <v>96950</v>
      </c>
      <c r="Q4260" s="1" t="s">
        <v>118</v>
      </c>
      <c r="S4260" s="1">
        <v>16702334140</v>
      </c>
      <c r="U4260" s="1">
        <v>45399</v>
      </c>
      <c r="V4260" s="1" t="s">
        <v>119</v>
      </c>
      <c r="X4260" s="1" t="s">
        <v>19312</v>
      </c>
      <c r="Y4260" s="1" t="s">
        <v>19313</v>
      </c>
      <c r="Z4260" s="1" t="s">
        <v>1747</v>
      </c>
      <c r="AA4260" s="1" t="s">
        <v>4585</v>
      </c>
      <c r="AB4260" s="1" t="s">
        <v>19311</v>
      </c>
      <c r="AD4260" s="1" t="s">
        <v>116</v>
      </c>
      <c r="AE4260" s="1" t="s">
        <v>117</v>
      </c>
      <c r="AF4260" s="9">
        <v>96950</v>
      </c>
      <c r="AG4260" s="1" t="s">
        <v>118</v>
      </c>
      <c r="AI4260" s="1">
        <v>16702334140</v>
      </c>
      <c r="AK4260" s="1" t="s">
        <v>19314</v>
      </c>
      <c r="BC4260" s="1" t="str">
        <f>"43-4051.00"</f>
        <v>43-4051.00</v>
      </c>
      <c r="BD4260" s="1" t="s">
        <v>2452</v>
      </c>
      <c r="BE4260" s="1" t="s">
        <v>19315</v>
      </c>
      <c r="BF4260" s="1" t="s">
        <v>3556</v>
      </c>
      <c r="BG4260" s="1">
        <v>3</v>
      </c>
      <c r="BI4260" s="2">
        <v>44105</v>
      </c>
      <c r="BJ4260" s="2">
        <v>45199</v>
      </c>
      <c r="BM4260" s="1">
        <v>40</v>
      </c>
      <c r="BN4260" s="1">
        <v>0</v>
      </c>
      <c r="BO4260" s="1">
        <v>8</v>
      </c>
      <c r="BP4260" s="1">
        <v>8</v>
      </c>
      <c r="BQ4260" s="1">
        <v>8</v>
      </c>
      <c r="BR4260" s="1">
        <v>8</v>
      </c>
      <c r="BS4260" s="1">
        <v>8</v>
      </c>
      <c r="BT4260" s="1">
        <v>0</v>
      </c>
      <c r="BU4260" s="1" t="str">
        <f>"9:00 AM"</f>
        <v>9:00 AM</v>
      </c>
      <c r="BV4260" s="1" t="str">
        <f t="shared" si="99"/>
        <v>5:00 PM</v>
      </c>
      <c r="BW4260" s="1" t="s">
        <v>135</v>
      </c>
      <c r="BX4260" s="1">
        <v>0</v>
      </c>
      <c r="BY4260" s="1">
        <v>12</v>
      </c>
      <c r="BZ4260" s="1" t="s">
        <v>112</v>
      </c>
      <c r="CA4260" s="1">
        <v>0</v>
      </c>
      <c r="CB4260" s="1" t="s">
        <v>19316</v>
      </c>
      <c r="CC4260" s="1" t="s">
        <v>760</v>
      </c>
      <c r="CE4260" s="1" t="s">
        <v>116</v>
      </c>
      <c r="CF4260" s="1" t="s">
        <v>117</v>
      </c>
      <c r="CG4260" s="1">
        <v>96950</v>
      </c>
      <c r="CH4260" s="3">
        <v>12.57</v>
      </c>
      <c r="CI4260" s="3">
        <v>13</v>
      </c>
      <c r="CJ4260" s="3">
        <v>18.86</v>
      </c>
      <c r="CK4260" s="3">
        <v>19.5</v>
      </c>
      <c r="CL4260" s="1" t="s">
        <v>137</v>
      </c>
      <c r="CN4260" s="1" t="s">
        <v>139</v>
      </c>
      <c r="CP4260" s="1" t="s">
        <v>112</v>
      </c>
      <c r="CQ4260" s="1" t="s">
        <v>111</v>
      </c>
      <c r="CR4260" s="1" t="s">
        <v>112</v>
      </c>
      <c r="CS4260" s="1" t="s">
        <v>111</v>
      </c>
      <c r="CT4260" s="1" t="s">
        <v>111</v>
      </c>
      <c r="CU4260" s="1" t="s">
        <v>111</v>
      </c>
      <c r="CV4260" s="1" t="s">
        <v>138</v>
      </c>
      <c r="CW4260" s="1" t="s">
        <v>19317</v>
      </c>
      <c r="CX4260" s="1">
        <v>16702334140</v>
      </c>
      <c r="CY4260" s="1" t="s">
        <v>19318</v>
      </c>
      <c r="CZ4260" s="1" t="s">
        <v>19319</v>
      </c>
      <c r="DA4260" s="1" t="s">
        <v>111</v>
      </c>
      <c r="DB4260" s="1" t="s">
        <v>112</v>
      </c>
    </row>
    <row r="4261" spans="1:111" ht="15.6" customHeight="1" x14ac:dyDescent="0.25">
      <c r="A4261" s="1" t="s">
        <v>19467</v>
      </c>
      <c r="B4261" s="1" t="s">
        <v>142</v>
      </c>
      <c r="C4261" s="2">
        <v>44216.754496180554</v>
      </c>
      <c r="D4261" s="2">
        <v>44216</v>
      </c>
      <c r="E4261" s="1" t="s">
        <v>180</v>
      </c>
      <c r="G4261" s="1" t="s">
        <v>112</v>
      </c>
      <c r="H4261" s="1" t="s">
        <v>112</v>
      </c>
      <c r="I4261" s="1" t="s">
        <v>112</v>
      </c>
      <c r="J4261" s="1" t="s">
        <v>2552</v>
      </c>
      <c r="K4261" s="1" t="s">
        <v>2553</v>
      </c>
      <c r="L4261" s="1" t="s">
        <v>2561</v>
      </c>
      <c r="M4261" s="1" t="s">
        <v>2555</v>
      </c>
      <c r="N4261" s="1" t="s">
        <v>116</v>
      </c>
      <c r="O4261" s="1" t="s">
        <v>117</v>
      </c>
      <c r="P4261" s="9">
        <v>96950</v>
      </c>
      <c r="Q4261" s="1" t="s">
        <v>118</v>
      </c>
      <c r="S4261" s="1">
        <v>16702880407</v>
      </c>
      <c r="T4261" s="1">
        <v>33</v>
      </c>
      <c r="U4261" s="1">
        <v>212312</v>
      </c>
      <c r="V4261" s="1" t="s">
        <v>119</v>
      </c>
      <c r="X4261" s="1" t="s">
        <v>2556</v>
      </c>
      <c r="Y4261" s="1" t="s">
        <v>1544</v>
      </c>
      <c r="Z4261" s="1" t="s">
        <v>656</v>
      </c>
      <c r="AA4261" s="1" t="s">
        <v>2557</v>
      </c>
      <c r="AB4261" s="1" t="s">
        <v>2561</v>
      </c>
      <c r="AC4261" s="1" t="s">
        <v>19468</v>
      </c>
      <c r="AD4261" s="1" t="s">
        <v>116</v>
      </c>
      <c r="AE4261" s="1" t="s">
        <v>117</v>
      </c>
      <c r="AF4261" s="9">
        <v>96950</v>
      </c>
      <c r="AG4261" s="1" t="s">
        <v>118</v>
      </c>
      <c r="AI4261" s="1">
        <v>16702880407</v>
      </c>
      <c r="AJ4261" s="1">
        <v>33</v>
      </c>
      <c r="AK4261" s="1" t="s">
        <v>279</v>
      </c>
      <c r="BC4261" s="1" t="str">
        <f>"51-4122.00"</f>
        <v>51-4122.00</v>
      </c>
      <c r="BD4261" s="1" t="s">
        <v>6410</v>
      </c>
      <c r="BE4261" s="1" t="s">
        <v>19469</v>
      </c>
      <c r="BF4261" s="1" t="s">
        <v>14669</v>
      </c>
      <c r="BG4261" s="1">
        <v>2</v>
      </c>
      <c r="BI4261" s="2">
        <v>44291</v>
      </c>
      <c r="BJ4261" s="2">
        <v>44655</v>
      </c>
      <c r="BM4261" s="1">
        <v>40</v>
      </c>
      <c r="BN4261" s="1">
        <v>0</v>
      </c>
      <c r="BO4261" s="1">
        <v>8</v>
      </c>
      <c r="BP4261" s="1">
        <v>8</v>
      </c>
      <c r="BQ4261" s="1">
        <v>8</v>
      </c>
      <c r="BR4261" s="1">
        <v>8</v>
      </c>
      <c r="BS4261" s="1">
        <v>8</v>
      </c>
      <c r="BT4261" s="1">
        <v>0</v>
      </c>
      <c r="BU4261" s="1" t="str">
        <f>"7:00 AM"</f>
        <v>7:00 AM</v>
      </c>
      <c r="BV4261" s="1" t="str">
        <f>"7:30 PM"</f>
        <v>7:30 PM</v>
      </c>
      <c r="BW4261" s="1" t="s">
        <v>135</v>
      </c>
      <c r="BX4261" s="1">
        <v>0</v>
      </c>
      <c r="BY4261" s="1">
        <v>12</v>
      </c>
      <c r="BZ4261" s="1" t="s">
        <v>112</v>
      </c>
      <c r="CA4261" s="1">
        <v>0</v>
      </c>
      <c r="CB4261" s="1" t="s">
        <v>19470</v>
      </c>
      <c r="CC4261" s="1" t="s">
        <v>2561</v>
      </c>
      <c r="CD4261" s="1" t="s">
        <v>2555</v>
      </c>
      <c r="CE4261" s="1" t="s">
        <v>116</v>
      </c>
      <c r="CF4261" s="1" t="s">
        <v>117</v>
      </c>
      <c r="CG4261" s="1">
        <v>96950</v>
      </c>
      <c r="CH4261" s="3">
        <v>18.399999999999999</v>
      </c>
      <c r="CJ4261" s="3">
        <v>27.6</v>
      </c>
      <c r="CL4261" s="1" t="s">
        <v>137</v>
      </c>
      <c r="CM4261" s="1" t="s">
        <v>138</v>
      </c>
      <c r="CN4261" s="1" t="s">
        <v>218</v>
      </c>
      <c r="CP4261" s="1" t="s">
        <v>112</v>
      </c>
      <c r="CQ4261" s="1" t="s">
        <v>111</v>
      </c>
      <c r="CR4261" s="1" t="s">
        <v>112</v>
      </c>
      <c r="CS4261" s="1" t="s">
        <v>111</v>
      </c>
      <c r="CT4261" s="1" t="s">
        <v>138</v>
      </c>
      <c r="CU4261" s="1" t="s">
        <v>111</v>
      </c>
      <c r="CV4261" s="1" t="s">
        <v>138</v>
      </c>
      <c r="CW4261" s="1" t="s">
        <v>19471</v>
      </c>
      <c r="CX4261" s="1">
        <v>16702880407</v>
      </c>
      <c r="CY4261" s="1" t="s">
        <v>279</v>
      </c>
      <c r="CZ4261" s="1" t="s">
        <v>2563</v>
      </c>
      <c r="DA4261" s="1" t="s">
        <v>111</v>
      </c>
      <c r="DB4261" s="1" t="s">
        <v>112</v>
      </c>
    </row>
    <row r="4262" spans="1:111" ht="15.6" customHeight="1" x14ac:dyDescent="0.25">
      <c r="A4262" s="1" t="s">
        <v>19487</v>
      </c>
      <c r="B4262" s="1" t="s">
        <v>142</v>
      </c>
      <c r="C4262" s="2">
        <v>44155.06006087963</v>
      </c>
      <c r="D4262" s="2">
        <v>44258</v>
      </c>
      <c r="E4262" s="1" t="s">
        <v>110</v>
      </c>
      <c r="F4262" s="2">
        <v>44103.833333333336</v>
      </c>
      <c r="G4262" s="1" t="s">
        <v>111</v>
      </c>
      <c r="H4262" s="1" t="s">
        <v>112</v>
      </c>
      <c r="I4262" s="1" t="s">
        <v>112</v>
      </c>
      <c r="J4262" s="1" t="s">
        <v>18456</v>
      </c>
      <c r="K4262" s="1" t="s">
        <v>362</v>
      </c>
      <c r="L4262" s="1" t="s">
        <v>1597</v>
      </c>
      <c r="M4262" s="1" t="s">
        <v>19488</v>
      </c>
      <c r="N4262" s="1" t="s">
        <v>116</v>
      </c>
      <c r="O4262" s="1" t="s">
        <v>117</v>
      </c>
      <c r="P4262" s="9">
        <v>96950</v>
      </c>
      <c r="Q4262" s="1" t="s">
        <v>118</v>
      </c>
      <c r="R4262" s="1" t="s">
        <v>138</v>
      </c>
      <c r="S4262" s="1">
        <v>16702347900</v>
      </c>
      <c r="T4262" s="1">
        <v>803</v>
      </c>
      <c r="U4262" s="1">
        <v>236220</v>
      </c>
      <c r="V4262" s="1" t="s">
        <v>119</v>
      </c>
      <c r="X4262" s="1" t="s">
        <v>1599</v>
      </c>
      <c r="Y4262" s="1" t="s">
        <v>1600</v>
      </c>
      <c r="Z4262" s="1" t="s">
        <v>1601</v>
      </c>
      <c r="AA4262" s="1" t="s">
        <v>461</v>
      </c>
      <c r="AB4262" s="1" t="s">
        <v>1597</v>
      </c>
      <c r="AC4262" s="1" t="s">
        <v>19489</v>
      </c>
      <c r="AD4262" s="1" t="s">
        <v>116</v>
      </c>
      <c r="AE4262" s="1" t="s">
        <v>117</v>
      </c>
      <c r="AF4262" s="9">
        <v>96950</v>
      </c>
      <c r="AG4262" s="1" t="s">
        <v>118</v>
      </c>
      <c r="AH4262" s="1" t="s">
        <v>138</v>
      </c>
      <c r="AI4262" s="1">
        <v>16702347900</v>
      </c>
      <c r="AJ4262" s="1">
        <v>803</v>
      </c>
      <c r="AK4262" s="1" t="s">
        <v>1602</v>
      </c>
      <c r="BC4262" s="1" t="str">
        <f>"47-2221.00"</f>
        <v>47-2221.00</v>
      </c>
      <c r="BD4262" s="1" t="s">
        <v>492</v>
      </c>
      <c r="BE4262" s="1" t="s">
        <v>19490</v>
      </c>
      <c r="BF4262" s="1" t="s">
        <v>19491</v>
      </c>
      <c r="BG4262" s="1">
        <v>2</v>
      </c>
      <c r="BI4262" s="2">
        <v>44105</v>
      </c>
      <c r="BJ4262" s="2">
        <v>45199</v>
      </c>
      <c r="BM4262" s="1">
        <v>40</v>
      </c>
      <c r="BN4262" s="1">
        <v>0</v>
      </c>
      <c r="BO4262" s="1">
        <v>8</v>
      </c>
      <c r="BP4262" s="1">
        <v>8</v>
      </c>
      <c r="BQ4262" s="1">
        <v>8</v>
      </c>
      <c r="BR4262" s="1">
        <v>8</v>
      </c>
      <c r="BS4262" s="1">
        <v>8</v>
      </c>
      <c r="BT4262" s="1">
        <v>0</v>
      </c>
      <c r="BU4262" s="1" t="str">
        <f>"7:30 AM"</f>
        <v>7:30 AM</v>
      </c>
      <c r="BV4262" s="1" t="str">
        <f>"4:30 PM"</f>
        <v>4:30 PM</v>
      </c>
      <c r="BW4262" s="1" t="s">
        <v>135</v>
      </c>
      <c r="BX4262" s="1">
        <v>0</v>
      </c>
      <c r="BY4262" s="1">
        <v>12</v>
      </c>
      <c r="BZ4262" s="1" t="s">
        <v>112</v>
      </c>
      <c r="CA4262" s="1">
        <v>0</v>
      </c>
      <c r="CB4262" s="1" t="s">
        <v>19492</v>
      </c>
      <c r="CC4262" s="1" t="s">
        <v>3682</v>
      </c>
      <c r="CD4262" s="1" t="s">
        <v>1607</v>
      </c>
      <c r="CE4262" s="1" t="s">
        <v>116</v>
      </c>
      <c r="CF4262" s="1" t="s">
        <v>117</v>
      </c>
      <c r="CG4262" s="1">
        <v>96950</v>
      </c>
      <c r="CH4262" s="3">
        <v>10.039999999999999</v>
      </c>
      <c r="CI4262" s="3">
        <v>14.53</v>
      </c>
      <c r="CJ4262" s="3">
        <v>15.06</v>
      </c>
      <c r="CK4262" s="3">
        <v>21.8</v>
      </c>
      <c r="CL4262" s="1" t="s">
        <v>137</v>
      </c>
      <c r="CM4262" s="1" t="s">
        <v>1608</v>
      </c>
      <c r="CN4262" s="1" t="s">
        <v>139</v>
      </c>
      <c r="CP4262" s="1" t="s">
        <v>111</v>
      </c>
      <c r="CQ4262" s="1" t="s">
        <v>111</v>
      </c>
      <c r="CR4262" s="1" t="s">
        <v>112</v>
      </c>
      <c r="CS4262" s="1" t="s">
        <v>111</v>
      </c>
      <c r="CT4262" s="1" t="s">
        <v>138</v>
      </c>
      <c r="CU4262" s="1" t="s">
        <v>111</v>
      </c>
      <c r="CV4262" s="1" t="s">
        <v>138</v>
      </c>
      <c r="CW4262" s="1" t="s">
        <v>3683</v>
      </c>
      <c r="CX4262" s="1">
        <v>16702347900</v>
      </c>
      <c r="CY4262" s="1" t="s">
        <v>1602</v>
      </c>
      <c r="CZ4262" s="1" t="s">
        <v>1610</v>
      </c>
      <c r="DA4262" s="1" t="s">
        <v>111</v>
      </c>
      <c r="DB4262" s="1" t="s">
        <v>112</v>
      </c>
      <c r="DC4262" s="1" t="s">
        <v>1599</v>
      </c>
      <c r="DD4262" s="1" t="s">
        <v>1600</v>
      </c>
      <c r="DE4262" s="1" t="s">
        <v>1236</v>
      </c>
      <c r="DF4262" s="1" t="s">
        <v>1596</v>
      </c>
      <c r="DG4262" s="1" t="s">
        <v>1602</v>
      </c>
    </row>
    <row r="4263" spans="1:111" ht="15.6" customHeight="1" x14ac:dyDescent="0.25">
      <c r="A4263" s="1" t="s">
        <v>19530</v>
      </c>
      <c r="B4263" s="1" t="s">
        <v>142</v>
      </c>
      <c r="C4263" s="2">
        <v>44309.060145601848</v>
      </c>
      <c r="D4263" s="2">
        <v>44351</v>
      </c>
      <c r="E4263" s="1" t="s">
        <v>110</v>
      </c>
      <c r="F4263" s="2">
        <v>44468.833333333336</v>
      </c>
      <c r="G4263" s="1" t="s">
        <v>111</v>
      </c>
      <c r="H4263" s="1" t="s">
        <v>112</v>
      </c>
      <c r="I4263" s="1" t="s">
        <v>112</v>
      </c>
      <c r="J4263" s="1" t="s">
        <v>701</v>
      </c>
      <c r="L4263" s="1" t="s">
        <v>3000</v>
      </c>
      <c r="M4263" s="1" t="s">
        <v>703</v>
      </c>
      <c r="N4263" s="1" t="s">
        <v>167</v>
      </c>
      <c r="O4263" s="1" t="s">
        <v>117</v>
      </c>
      <c r="P4263" s="9">
        <v>96950</v>
      </c>
      <c r="Q4263" s="1" t="s">
        <v>118</v>
      </c>
      <c r="S4263" s="1">
        <v>16702353715</v>
      </c>
      <c r="U4263" s="1">
        <v>56152</v>
      </c>
      <c r="V4263" s="1" t="s">
        <v>119</v>
      </c>
      <c r="X4263" s="1" t="s">
        <v>704</v>
      </c>
      <c r="Y4263" s="1" t="s">
        <v>705</v>
      </c>
      <c r="AA4263" s="1" t="s">
        <v>706</v>
      </c>
      <c r="AB4263" s="1" t="s">
        <v>3000</v>
      </c>
      <c r="AC4263" s="1" t="s">
        <v>8262</v>
      </c>
      <c r="AD4263" s="1" t="s">
        <v>167</v>
      </c>
      <c r="AE4263" s="1" t="s">
        <v>117</v>
      </c>
      <c r="AF4263" s="9">
        <v>96950</v>
      </c>
      <c r="AG4263" s="1" t="s">
        <v>118</v>
      </c>
      <c r="AI4263" s="1">
        <v>16702852190</v>
      </c>
      <c r="AK4263" s="1" t="s">
        <v>709</v>
      </c>
      <c r="BC4263" s="1" t="str">
        <f>"11-1021.00"</f>
        <v>11-1021.00</v>
      </c>
      <c r="BD4263" s="1" t="s">
        <v>248</v>
      </c>
      <c r="BE4263" s="1" t="s">
        <v>19531</v>
      </c>
      <c r="BF4263" s="1" t="s">
        <v>5897</v>
      </c>
      <c r="BG4263" s="1">
        <v>1</v>
      </c>
      <c r="BI4263" s="2">
        <v>44470</v>
      </c>
      <c r="BJ4263" s="2">
        <v>44834</v>
      </c>
      <c r="BM4263" s="1">
        <v>40</v>
      </c>
      <c r="BN4263" s="1">
        <v>0</v>
      </c>
      <c r="BO4263" s="1">
        <v>8</v>
      </c>
      <c r="BP4263" s="1">
        <v>8</v>
      </c>
      <c r="BQ4263" s="1">
        <v>8</v>
      </c>
      <c r="BR4263" s="1">
        <v>8</v>
      </c>
      <c r="BS4263" s="1">
        <v>8</v>
      </c>
      <c r="BT4263" s="1">
        <v>0</v>
      </c>
      <c r="BU4263" s="1" t="str">
        <f>"9:00 AM"</f>
        <v>9:00 AM</v>
      </c>
      <c r="BV4263" s="1" t="str">
        <f>"6:00 PM"</f>
        <v>6:00 PM</v>
      </c>
      <c r="BW4263" s="1" t="s">
        <v>193</v>
      </c>
      <c r="BX4263" s="1">
        <v>0</v>
      </c>
      <c r="BY4263" s="1">
        <v>36</v>
      </c>
      <c r="BZ4263" s="1" t="s">
        <v>111</v>
      </c>
      <c r="CA4263" s="1">
        <v>22</v>
      </c>
      <c r="CB4263" s="1" t="s">
        <v>19532</v>
      </c>
      <c r="CC4263" s="1" t="s">
        <v>3000</v>
      </c>
      <c r="CD4263" s="1" t="s">
        <v>8262</v>
      </c>
      <c r="CE4263" s="1" t="s">
        <v>167</v>
      </c>
      <c r="CF4263" s="1" t="s">
        <v>117</v>
      </c>
      <c r="CG4263" s="1">
        <v>96950</v>
      </c>
      <c r="CH4263" s="3">
        <v>4000</v>
      </c>
      <c r="CL4263" s="1" t="s">
        <v>4581</v>
      </c>
      <c r="CM4263" s="1" t="s">
        <v>19533</v>
      </c>
      <c r="CN4263" s="1" t="s">
        <v>139</v>
      </c>
      <c r="CP4263" s="1" t="s">
        <v>112</v>
      </c>
      <c r="CQ4263" s="1" t="s">
        <v>111</v>
      </c>
      <c r="CR4263" s="1" t="s">
        <v>112</v>
      </c>
      <c r="CS4263" s="1" t="s">
        <v>112</v>
      </c>
      <c r="CT4263" s="1" t="s">
        <v>111</v>
      </c>
      <c r="CU4263" s="1" t="s">
        <v>111</v>
      </c>
      <c r="CV4263" s="1" t="s">
        <v>138</v>
      </c>
      <c r="CW4263" s="1" t="s">
        <v>7239</v>
      </c>
      <c r="CX4263" s="1">
        <v>16702353715</v>
      </c>
      <c r="CY4263" s="1" t="s">
        <v>3005</v>
      </c>
      <c r="CZ4263" s="1" t="s">
        <v>716</v>
      </c>
      <c r="DA4263" s="1" t="s">
        <v>111</v>
      </c>
      <c r="DB4263" s="1" t="s">
        <v>112</v>
      </c>
    </row>
    <row r="4264" spans="1:111" ht="15.6" customHeight="1" x14ac:dyDescent="0.25">
      <c r="A4264" s="1" t="s">
        <v>19539</v>
      </c>
      <c r="B4264" s="1" t="s">
        <v>142</v>
      </c>
      <c r="C4264" s="2">
        <v>44326.237343402776</v>
      </c>
      <c r="D4264" s="2">
        <v>44327</v>
      </c>
      <c r="E4264" s="1" t="s">
        <v>110</v>
      </c>
      <c r="F4264" s="2">
        <v>44468.833333333336</v>
      </c>
      <c r="G4264" s="1" t="s">
        <v>112</v>
      </c>
      <c r="H4264" s="1" t="s">
        <v>112</v>
      </c>
      <c r="I4264" s="1" t="s">
        <v>112</v>
      </c>
      <c r="J4264" s="1" t="s">
        <v>7584</v>
      </c>
      <c r="K4264" s="1" t="s">
        <v>7585</v>
      </c>
      <c r="L4264" s="1" t="s">
        <v>7586</v>
      </c>
      <c r="N4264" s="1" t="s">
        <v>116</v>
      </c>
      <c r="O4264" s="1" t="s">
        <v>117</v>
      </c>
      <c r="P4264" s="9">
        <v>96950</v>
      </c>
      <c r="Q4264" s="1" t="s">
        <v>118</v>
      </c>
      <c r="S4264" s="1">
        <v>16708987904</v>
      </c>
      <c r="U4264" s="1">
        <v>561612</v>
      </c>
      <c r="V4264" s="1" t="s">
        <v>119</v>
      </c>
      <c r="X4264" s="1" t="s">
        <v>7587</v>
      </c>
      <c r="Y4264" s="1" t="s">
        <v>7588</v>
      </c>
      <c r="AA4264" s="1" t="s">
        <v>973</v>
      </c>
      <c r="AB4264" s="1" t="s">
        <v>7586</v>
      </c>
      <c r="AD4264" s="1" t="s">
        <v>116</v>
      </c>
      <c r="AE4264" s="1" t="s">
        <v>117</v>
      </c>
      <c r="AF4264" s="9">
        <v>96950</v>
      </c>
      <c r="AG4264" s="1" t="s">
        <v>118</v>
      </c>
      <c r="AI4264" s="1">
        <v>16708987904</v>
      </c>
      <c r="AK4264" s="1" t="s">
        <v>7589</v>
      </c>
      <c r="BC4264" s="1" t="str">
        <f>"33-9032.00"</f>
        <v>33-9032.00</v>
      </c>
      <c r="BD4264" s="1" t="s">
        <v>1360</v>
      </c>
      <c r="BE4264" s="1" t="s">
        <v>7590</v>
      </c>
      <c r="BF4264" s="1" t="s">
        <v>5361</v>
      </c>
      <c r="BG4264" s="1">
        <v>2</v>
      </c>
      <c r="BI4264" s="2">
        <v>44470</v>
      </c>
      <c r="BJ4264" s="2">
        <v>44834</v>
      </c>
      <c r="BM4264" s="1">
        <v>35</v>
      </c>
      <c r="BN4264" s="1">
        <v>0</v>
      </c>
      <c r="BO4264" s="1">
        <v>7</v>
      </c>
      <c r="BP4264" s="1">
        <v>7</v>
      </c>
      <c r="BQ4264" s="1">
        <v>7</v>
      </c>
      <c r="BR4264" s="1">
        <v>7</v>
      </c>
      <c r="BS4264" s="1">
        <v>7</v>
      </c>
      <c r="BT4264" s="1">
        <v>0</v>
      </c>
      <c r="BU4264" s="1" t="str">
        <f>"9:00 AM"</f>
        <v>9:00 AM</v>
      </c>
      <c r="BV4264" s="1" t="str">
        <f>"5:00 PM"</f>
        <v>5:00 PM</v>
      </c>
      <c r="BW4264" s="1" t="s">
        <v>135</v>
      </c>
      <c r="BX4264" s="1">
        <v>0</v>
      </c>
      <c r="BY4264" s="1">
        <v>3</v>
      </c>
      <c r="BZ4264" s="1" t="s">
        <v>112</v>
      </c>
      <c r="CB4264" s="1" t="s">
        <v>3175</v>
      </c>
      <c r="CC4264" s="1" t="s">
        <v>7586</v>
      </c>
      <c r="CE4264" s="1" t="s">
        <v>116</v>
      </c>
      <c r="CF4264" s="1" t="s">
        <v>117</v>
      </c>
      <c r="CG4264" s="1">
        <v>96950</v>
      </c>
      <c r="CH4264" s="3">
        <v>7.7</v>
      </c>
      <c r="CI4264" s="3">
        <v>7.7</v>
      </c>
      <c r="CJ4264" s="3">
        <v>11.55</v>
      </c>
      <c r="CK4264" s="3">
        <v>11.55</v>
      </c>
      <c r="CL4264" s="1" t="s">
        <v>137</v>
      </c>
      <c r="CN4264" s="1" t="s">
        <v>139</v>
      </c>
      <c r="CP4264" s="1" t="s">
        <v>112</v>
      </c>
      <c r="CQ4264" s="1" t="s">
        <v>111</v>
      </c>
      <c r="CR4264" s="1" t="s">
        <v>112</v>
      </c>
      <c r="CS4264" s="1" t="s">
        <v>111</v>
      </c>
      <c r="CT4264" s="1" t="s">
        <v>138</v>
      </c>
      <c r="CU4264" s="1" t="s">
        <v>111</v>
      </c>
      <c r="CV4264" s="1" t="s">
        <v>138</v>
      </c>
      <c r="CW4264" s="1" t="s">
        <v>2313</v>
      </c>
      <c r="CX4264" s="1">
        <v>16708987904</v>
      </c>
      <c r="CY4264" s="1" t="s">
        <v>7589</v>
      </c>
      <c r="CZ4264" s="1" t="s">
        <v>138</v>
      </c>
      <c r="DA4264" s="1" t="s">
        <v>111</v>
      </c>
      <c r="DB4264" s="1" t="s">
        <v>112</v>
      </c>
      <c r="DC4264" s="1" t="s">
        <v>7587</v>
      </c>
      <c r="DD4264" s="1" t="s">
        <v>7588</v>
      </c>
      <c r="DF4264" s="1" t="s">
        <v>7584</v>
      </c>
      <c r="DG4264" s="1" t="s">
        <v>7589</v>
      </c>
    </row>
    <row r="4265" spans="1:111" ht="15.6" customHeight="1" x14ac:dyDescent="0.25">
      <c r="A4265" s="1" t="s">
        <v>19548</v>
      </c>
      <c r="B4265" s="1" t="s">
        <v>142</v>
      </c>
      <c r="C4265" s="2">
        <v>44290.961733449076</v>
      </c>
      <c r="D4265" s="2">
        <v>44292</v>
      </c>
      <c r="E4265" s="1" t="s">
        <v>110</v>
      </c>
      <c r="F4265" s="2">
        <v>44438.833333333336</v>
      </c>
      <c r="G4265" s="1" t="s">
        <v>112</v>
      </c>
      <c r="H4265" s="1" t="s">
        <v>112</v>
      </c>
      <c r="I4265" s="1" t="s">
        <v>112</v>
      </c>
      <c r="J4265" s="1" t="s">
        <v>12517</v>
      </c>
      <c r="L4265" s="1" t="s">
        <v>12518</v>
      </c>
      <c r="M4265" s="1" t="s">
        <v>12519</v>
      </c>
      <c r="N4265" s="1" t="s">
        <v>12520</v>
      </c>
      <c r="O4265" s="1" t="s">
        <v>117</v>
      </c>
      <c r="P4265" s="9">
        <v>96950</v>
      </c>
      <c r="Q4265" s="1" t="s">
        <v>118</v>
      </c>
      <c r="R4265" s="1" t="s">
        <v>138</v>
      </c>
      <c r="S4265" s="1">
        <v>16702346735</v>
      </c>
      <c r="U4265" s="1">
        <v>3119</v>
      </c>
      <c r="V4265" s="1" t="s">
        <v>119</v>
      </c>
      <c r="X4265" s="1" t="s">
        <v>8348</v>
      </c>
      <c r="Y4265" s="1" t="s">
        <v>12521</v>
      </c>
      <c r="Z4265" s="1" t="s">
        <v>12522</v>
      </c>
      <c r="AA4265" s="1" t="s">
        <v>171</v>
      </c>
      <c r="AB4265" s="1" t="s">
        <v>12518</v>
      </c>
      <c r="AC4265" s="1" t="s">
        <v>12519</v>
      </c>
      <c r="AD4265" s="1" t="s">
        <v>12520</v>
      </c>
      <c r="AE4265" s="1" t="s">
        <v>117</v>
      </c>
      <c r="AF4265" s="9">
        <v>96950</v>
      </c>
      <c r="AG4265" s="1" t="s">
        <v>118</v>
      </c>
      <c r="AH4265" s="1" t="s">
        <v>138</v>
      </c>
      <c r="AI4265" s="1">
        <v>16702346735</v>
      </c>
      <c r="AK4265" s="1" t="s">
        <v>12523</v>
      </c>
      <c r="BC4265" s="1" t="str">
        <f>"35-2014.00"</f>
        <v>35-2014.00</v>
      </c>
      <c r="BD4265" s="1" t="s">
        <v>152</v>
      </c>
      <c r="BE4265" s="1" t="s">
        <v>12524</v>
      </c>
      <c r="BF4265" s="1" t="s">
        <v>229</v>
      </c>
      <c r="BG4265" s="1">
        <v>1</v>
      </c>
      <c r="BI4265" s="2">
        <v>44440</v>
      </c>
      <c r="BJ4265" s="2">
        <v>44804</v>
      </c>
      <c r="BM4265" s="1">
        <v>35</v>
      </c>
      <c r="BN4265" s="1">
        <v>0</v>
      </c>
      <c r="BO4265" s="1">
        <v>7</v>
      </c>
      <c r="BP4265" s="1">
        <v>7</v>
      </c>
      <c r="BQ4265" s="1">
        <v>7</v>
      </c>
      <c r="BR4265" s="1">
        <v>7</v>
      </c>
      <c r="BS4265" s="1">
        <v>7</v>
      </c>
      <c r="BT4265" s="1">
        <v>0</v>
      </c>
      <c r="BU4265" s="1" t="str">
        <f>"8:00 AM"</f>
        <v>8:00 AM</v>
      </c>
      <c r="BV4265" s="1" t="str">
        <f>"5:00 PM"</f>
        <v>5:00 PM</v>
      </c>
      <c r="BW4265" s="1" t="s">
        <v>230</v>
      </c>
      <c r="BX4265" s="1">
        <v>0</v>
      </c>
      <c r="BY4265" s="1">
        <v>12</v>
      </c>
      <c r="BZ4265" s="1" t="s">
        <v>112</v>
      </c>
      <c r="CA4265" s="1">
        <v>0</v>
      </c>
      <c r="CB4265" s="1" t="s">
        <v>12525</v>
      </c>
      <c r="CC4265" s="1" t="s">
        <v>12518</v>
      </c>
      <c r="CE4265" s="1" t="s">
        <v>12520</v>
      </c>
      <c r="CF4265" s="1" t="s">
        <v>117</v>
      </c>
      <c r="CG4265" s="1">
        <v>96950</v>
      </c>
      <c r="CH4265" s="3">
        <v>8.68</v>
      </c>
      <c r="CI4265" s="3">
        <v>8.68</v>
      </c>
      <c r="CJ4265" s="3">
        <v>0</v>
      </c>
      <c r="CK4265" s="3">
        <v>0</v>
      </c>
      <c r="CL4265" s="1" t="s">
        <v>137</v>
      </c>
      <c r="CM4265" s="1" t="s">
        <v>230</v>
      </c>
      <c r="CN4265" s="1" t="s">
        <v>139</v>
      </c>
      <c r="CP4265" s="1" t="s">
        <v>112</v>
      </c>
      <c r="CQ4265" s="1" t="s">
        <v>111</v>
      </c>
      <c r="CR4265" s="1" t="s">
        <v>112</v>
      </c>
      <c r="CS4265" s="1" t="s">
        <v>112</v>
      </c>
      <c r="CT4265" s="1" t="s">
        <v>138</v>
      </c>
      <c r="CU4265" s="1" t="s">
        <v>111</v>
      </c>
      <c r="CV4265" s="1" t="s">
        <v>138</v>
      </c>
      <c r="CW4265" s="1" t="s">
        <v>12526</v>
      </c>
      <c r="CX4265" s="1">
        <v>16702346735</v>
      </c>
      <c r="CY4265" s="1" t="s">
        <v>12523</v>
      </c>
      <c r="CZ4265" s="1" t="s">
        <v>138</v>
      </c>
      <c r="DA4265" s="1" t="s">
        <v>111</v>
      </c>
      <c r="DB4265" s="1" t="s">
        <v>112</v>
      </c>
    </row>
    <row r="4266" spans="1:111" ht="15.6" customHeight="1" x14ac:dyDescent="0.25">
      <c r="A4266" s="1" t="s">
        <v>19549</v>
      </c>
      <c r="B4266" s="1" t="s">
        <v>142</v>
      </c>
      <c r="C4266" s="2">
        <v>44300.660050925922</v>
      </c>
      <c r="D4266" s="2">
        <v>44303</v>
      </c>
      <c r="E4266" s="1" t="s">
        <v>110</v>
      </c>
      <c r="F4266" s="2">
        <v>44468.833333333336</v>
      </c>
      <c r="G4266" s="1" t="s">
        <v>112</v>
      </c>
      <c r="H4266" s="1" t="s">
        <v>112</v>
      </c>
      <c r="I4266" s="1" t="s">
        <v>112</v>
      </c>
      <c r="J4266" s="1" t="s">
        <v>9632</v>
      </c>
      <c r="K4266" s="1" t="s">
        <v>9633</v>
      </c>
      <c r="L4266" s="1" t="s">
        <v>16007</v>
      </c>
      <c r="M4266" s="1" t="s">
        <v>1212</v>
      </c>
      <c r="N4266" s="1" t="s">
        <v>116</v>
      </c>
      <c r="O4266" s="1" t="s">
        <v>117</v>
      </c>
      <c r="P4266" s="9">
        <v>96950</v>
      </c>
      <c r="Q4266" s="1" t="s">
        <v>118</v>
      </c>
      <c r="R4266" s="1" t="s">
        <v>117</v>
      </c>
      <c r="S4266" s="1">
        <v>16702351024</v>
      </c>
      <c r="U4266" s="1">
        <v>81121</v>
      </c>
      <c r="V4266" s="1" t="s">
        <v>119</v>
      </c>
      <c r="X4266" s="1" t="s">
        <v>434</v>
      </c>
      <c r="Y4266" s="1" t="s">
        <v>8044</v>
      </c>
      <c r="Z4266" s="1" t="s">
        <v>8045</v>
      </c>
      <c r="AA4266" s="1" t="s">
        <v>245</v>
      </c>
      <c r="AB4266" s="1" t="s">
        <v>16007</v>
      </c>
      <c r="AC4266" s="1" t="s">
        <v>1212</v>
      </c>
      <c r="AD4266" s="1" t="s">
        <v>116</v>
      </c>
      <c r="AE4266" s="1" t="s">
        <v>117</v>
      </c>
      <c r="AF4266" s="9">
        <v>96950</v>
      </c>
      <c r="AG4266" s="1" t="s">
        <v>118</v>
      </c>
      <c r="AH4266" s="1" t="s">
        <v>117</v>
      </c>
      <c r="AI4266" s="1">
        <v>16702351024</v>
      </c>
      <c r="AK4266" s="1" t="s">
        <v>8047</v>
      </c>
      <c r="BC4266" s="1" t="str">
        <f>"49-9071.00"</f>
        <v>49-9071.00</v>
      </c>
      <c r="BD4266" s="1" t="s">
        <v>214</v>
      </c>
      <c r="BE4266" s="1" t="s">
        <v>9635</v>
      </c>
      <c r="BF4266" s="1" t="s">
        <v>3913</v>
      </c>
      <c r="BG4266" s="1">
        <v>5</v>
      </c>
      <c r="BI4266" s="2">
        <v>44470</v>
      </c>
      <c r="BJ4266" s="2">
        <v>44834</v>
      </c>
      <c r="BM4266" s="1">
        <v>40</v>
      </c>
      <c r="BN4266" s="1">
        <v>0</v>
      </c>
      <c r="BO4266" s="1">
        <v>8</v>
      </c>
      <c r="BP4266" s="1">
        <v>8</v>
      </c>
      <c r="BQ4266" s="1">
        <v>8</v>
      </c>
      <c r="BR4266" s="1">
        <v>8</v>
      </c>
      <c r="BS4266" s="1">
        <v>8</v>
      </c>
      <c r="BT4266" s="1">
        <v>0</v>
      </c>
      <c r="BU4266" s="1" t="str">
        <f>"8:00 AM"</f>
        <v>8:00 AM</v>
      </c>
      <c r="BV4266" s="1" t="str">
        <f>"5:00 PM"</f>
        <v>5:00 PM</v>
      </c>
      <c r="BW4266" s="1" t="s">
        <v>135</v>
      </c>
      <c r="BX4266" s="1">
        <v>0</v>
      </c>
      <c r="BY4266" s="1">
        <v>12</v>
      </c>
      <c r="BZ4266" s="1" t="s">
        <v>112</v>
      </c>
      <c r="CA4266" s="1">
        <v>0</v>
      </c>
      <c r="CB4266" s="1" t="s">
        <v>3914</v>
      </c>
      <c r="CC4266" s="1" t="s">
        <v>16007</v>
      </c>
      <c r="CD4266" s="1" t="s">
        <v>1212</v>
      </c>
      <c r="CE4266" s="1" t="s">
        <v>116</v>
      </c>
      <c r="CF4266" s="1" t="s">
        <v>117</v>
      </c>
      <c r="CG4266" s="1">
        <v>96950</v>
      </c>
      <c r="CH4266" s="3">
        <v>8.7100000000000009</v>
      </c>
      <c r="CI4266" s="3">
        <v>9</v>
      </c>
      <c r="CJ4266" s="3">
        <v>13.06</v>
      </c>
      <c r="CK4266" s="3">
        <v>13.5</v>
      </c>
      <c r="CL4266" s="1" t="s">
        <v>137</v>
      </c>
      <c r="CM4266" s="1" t="s">
        <v>138</v>
      </c>
      <c r="CN4266" s="1" t="s">
        <v>218</v>
      </c>
      <c r="CP4266" s="1" t="s">
        <v>112</v>
      </c>
      <c r="CQ4266" s="1" t="s">
        <v>111</v>
      </c>
      <c r="CR4266" s="1" t="s">
        <v>111</v>
      </c>
      <c r="CS4266" s="1" t="s">
        <v>111</v>
      </c>
      <c r="CT4266" s="1" t="s">
        <v>138</v>
      </c>
      <c r="CU4266" s="1" t="s">
        <v>111</v>
      </c>
      <c r="CV4266" s="1" t="s">
        <v>138</v>
      </c>
      <c r="CW4266" s="1" t="s">
        <v>1324</v>
      </c>
      <c r="CX4266" s="1">
        <v>16702351024</v>
      </c>
      <c r="CY4266" s="1" t="s">
        <v>8047</v>
      </c>
      <c r="CZ4266" s="1" t="s">
        <v>138</v>
      </c>
      <c r="DA4266" s="1" t="s">
        <v>111</v>
      </c>
      <c r="DB4266" s="1" t="s">
        <v>112</v>
      </c>
    </row>
    <row r="4267" spans="1:111" ht="15.6" customHeight="1" x14ac:dyDescent="0.25">
      <c r="A4267" s="1" t="s">
        <v>19583</v>
      </c>
      <c r="B4267" s="1" t="s">
        <v>142</v>
      </c>
      <c r="C4267" s="2">
        <v>44298.060211458331</v>
      </c>
      <c r="D4267" s="2">
        <v>44323</v>
      </c>
      <c r="E4267" s="1" t="s">
        <v>110</v>
      </c>
      <c r="F4267" s="2">
        <v>44468.833333333336</v>
      </c>
      <c r="G4267" s="1" t="s">
        <v>111</v>
      </c>
      <c r="H4267" s="1" t="s">
        <v>112</v>
      </c>
      <c r="I4267" s="1" t="s">
        <v>112</v>
      </c>
      <c r="J4267" s="1" t="s">
        <v>19584</v>
      </c>
      <c r="K4267" s="1" t="s">
        <v>19585</v>
      </c>
      <c r="L4267" s="1" t="s">
        <v>19586</v>
      </c>
      <c r="M4267" s="1" t="s">
        <v>1191</v>
      </c>
      <c r="N4267" s="1" t="s">
        <v>116</v>
      </c>
      <c r="O4267" s="1" t="s">
        <v>117</v>
      </c>
      <c r="P4267" s="9">
        <v>96950</v>
      </c>
      <c r="Q4267" s="1" t="s">
        <v>118</v>
      </c>
      <c r="R4267" s="1" t="s">
        <v>117</v>
      </c>
      <c r="S4267" s="1">
        <v>16702356683</v>
      </c>
      <c r="U4267" s="1">
        <v>44511</v>
      </c>
      <c r="V4267" s="1" t="s">
        <v>119</v>
      </c>
      <c r="X4267" s="1" t="s">
        <v>2884</v>
      </c>
      <c r="Y4267" s="1" t="s">
        <v>19587</v>
      </c>
      <c r="Z4267" s="1" t="s">
        <v>210</v>
      </c>
      <c r="AA4267" s="1" t="s">
        <v>245</v>
      </c>
      <c r="AB4267" s="1" t="s">
        <v>19586</v>
      </c>
      <c r="AC4267" s="1" t="s">
        <v>1191</v>
      </c>
      <c r="AD4267" s="1" t="s">
        <v>116</v>
      </c>
      <c r="AE4267" s="1" t="s">
        <v>117</v>
      </c>
      <c r="AF4267" s="9">
        <v>96950</v>
      </c>
      <c r="AG4267" s="1" t="s">
        <v>118</v>
      </c>
      <c r="AH4267" s="1" t="s">
        <v>117</v>
      </c>
      <c r="AI4267" s="1">
        <v>16702356683</v>
      </c>
      <c r="AK4267" s="1" t="s">
        <v>19588</v>
      </c>
      <c r="BC4267" s="1" t="str">
        <f>"41-1011.00"</f>
        <v>41-1011.00</v>
      </c>
      <c r="BD4267" s="1" t="s">
        <v>975</v>
      </c>
      <c r="BE4267" s="1" t="s">
        <v>19589</v>
      </c>
      <c r="BF4267" s="1" t="s">
        <v>11213</v>
      </c>
      <c r="BG4267" s="1">
        <v>2</v>
      </c>
      <c r="BI4267" s="2">
        <v>44470</v>
      </c>
      <c r="BJ4267" s="2">
        <v>44834</v>
      </c>
      <c r="BM4267" s="1">
        <v>40</v>
      </c>
      <c r="BN4267" s="1">
        <v>0</v>
      </c>
      <c r="BO4267" s="1">
        <v>8</v>
      </c>
      <c r="BP4267" s="1">
        <v>8</v>
      </c>
      <c r="BQ4267" s="1">
        <v>8</v>
      </c>
      <c r="BR4267" s="1">
        <v>8</v>
      </c>
      <c r="BS4267" s="1">
        <v>8</v>
      </c>
      <c r="BT4267" s="1">
        <v>0</v>
      </c>
      <c r="BU4267" s="1" t="str">
        <f>"8:00 AM"</f>
        <v>8:00 AM</v>
      </c>
      <c r="BV4267" s="1" t="str">
        <f>"5:00 PM"</f>
        <v>5:00 PM</v>
      </c>
      <c r="BW4267" s="1" t="s">
        <v>135</v>
      </c>
      <c r="BX4267" s="1">
        <v>0</v>
      </c>
      <c r="BY4267" s="1">
        <v>12</v>
      </c>
      <c r="BZ4267" s="1" t="s">
        <v>111</v>
      </c>
      <c r="CA4267" s="1">
        <v>7</v>
      </c>
      <c r="CB4267" s="1" t="s">
        <v>19590</v>
      </c>
      <c r="CC4267" s="1" t="s">
        <v>19586</v>
      </c>
      <c r="CD4267" s="1" t="s">
        <v>1191</v>
      </c>
      <c r="CE4267" s="1" t="s">
        <v>116</v>
      </c>
      <c r="CF4267" s="1" t="s">
        <v>117</v>
      </c>
      <c r="CG4267" s="1">
        <v>96950</v>
      </c>
      <c r="CH4267" s="3">
        <v>9.98</v>
      </c>
      <c r="CI4267" s="3">
        <v>10.5</v>
      </c>
      <c r="CJ4267" s="3">
        <v>14.97</v>
      </c>
      <c r="CK4267" s="3">
        <v>15.75</v>
      </c>
      <c r="CL4267" s="1" t="s">
        <v>137</v>
      </c>
      <c r="CM4267" s="1" t="s">
        <v>138</v>
      </c>
      <c r="CN4267" s="1" t="s">
        <v>218</v>
      </c>
      <c r="CP4267" s="1" t="s">
        <v>112</v>
      </c>
      <c r="CQ4267" s="1" t="s">
        <v>111</v>
      </c>
      <c r="CR4267" s="1" t="s">
        <v>111</v>
      </c>
      <c r="CS4267" s="1" t="s">
        <v>111</v>
      </c>
      <c r="CT4267" s="1" t="s">
        <v>138</v>
      </c>
      <c r="CU4267" s="1" t="s">
        <v>111</v>
      </c>
      <c r="CV4267" s="1" t="s">
        <v>138</v>
      </c>
      <c r="CW4267" s="1" t="s">
        <v>1324</v>
      </c>
      <c r="CX4267" s="1">
        <v>16702356683</v>
      </c>
      <c r="CY4267" s="1" t="s">
        <v>19588</v>
      </c>
      <c r="CZ4267" s="1" t="s">
        <v>138</v>
      </c>
      <c r="DA4267" s="1" t="s">
        <v>111</v>
      </c>
      <c r="DB4267" s="1" t="s">
        <v>112</v>
      </c>
    </row>
    <row r="4268" spans="1:111" ht="15.6" customHeight="1" x14ac:dyDescent="0.25">
      <c r="A4268" s="1" t="s">
        <v>19647</v>
      </c>
      <c r="B4268" s="1" t="s">
        <v>142</v>
      </c>
      <c r="C4268" s="2">
        <v>44350.212682870369</v>
      </c>
      <c r="D4268" s="2">
        <v>44396</v>
      </c>
      <c r="E4268" s="1" t="s">
        <v>180</v>
      </c>
      <c r="G4268" s="1" t="s">
        <v>112</v>
      </c>
      <c r="H4268" s="1" t="s">
        <v>112</v>
      </c>
      <c r="I4268" s="1" t="s">
        <v>112</v>
      </c>
      <c r="J4268" s="1" t="s">
        <v>5191</v>
      </c>
      <c r="L4268" s="1" t="s">
        <v>5192</v>
      </c>
      <c r="N4268" s="1" t="s">
        <v>116</v>
      </c>
      <c r="O4268" s="1" t="s">
        <v>117</v>
      </c>
      <c r="P4268" s="9">
        <v>96950</v>
      </c>
      <c r="Q4268" s="1" t="s">
        <v>118</v>
      </c>
      <c r="S4268" s="1">
        <v>16702330020</v>
      </c>
      <c r="U4268" s="1">
        <v>2362</v>
      </c>
      <c r="V4268" s="1" t="s">
        <v>119</v>
      </c>
      <c r="X4268" s="1" t="s">
        <v>5193</v>
      </c>
      <c r="Y4268" s="1" t="s">
        <v>5194</v>
      </c>
      <c r="AA4268" s="1" t="s">
        <v>973</v>
      </c>
      <c r="AB4268" s="1" t="s">
        <v>5192</v>
      </c>
      <c r="AD4268" s="1" t="s">
        <v>116</v>
      </c>
      <c r="AE4268" s="1" t="s">
        <v>117</v>
      </c>
      <c r="AF4268" s="9">
        <v>96950</v>
      </c>
      <c r="AG4268" s="1" t="s">
        <v>118</v>
      </c>
      <c r="AI4268" s="1">
        <v>16702330020</v>
      </c>
      <c r="AK4268" s="1" t="s">
        <v>4998</v>
      </c>
      <c r="BC4268" s="1" t="str">
        <f>"49-3042.00"</f>
        <v>49-3042.00</v>
      </c>
      <c r="BD4268" s="1" t="s">
        <v>1089</v>
      </c>
      <c r="BE4268" s="1" t="s">
        <v>19648</v>
      </c>
      <c r="BF4268" s="1" t="s">
        <v>1089</v>
      </c>
      <c r="BG4268" s="1">
        <v>25</v>
      </c>
      <c r="BI4268" s="2">
        <v>44470</v>
      </c>
      <c r="BJ4268" s="2">
        <v>44834</v>
      </c>
      <c r="BM4268" s="1">
        <v>40</v>
      </c>
      <c r="BN4268" s="1">
        <v>0</v>
      </c>
      <c r="BO4268" s="1">
        <v>8</v>
      </c>
      <c r="BP4268" s="1">
        <v>8</v>
      </c>
      <c r="BQ4268" s="1">
        <v>8</v>
      </c>
      <c r="BR4268" s="1">
        <v>8</v>
      </c>
      <c r="BS4268" s="1">
        <v>8</v>
      </c>
      <c r="BT4268" s="1">
        <v>0</v>
      </c>
      <c r="BU4268" s="1" t="str">
        <f t="shared" ref="BU4268:BU4273" si="100">"9:00 AM"</f>
        <v>9:00 AM</v>
      </c>
      <c r="BV4268" s="1" t="str">
        <f>"6:00 PM"</f>
        <v>6:00 PM</v>
      </c>
      <c r="BW4268" s="1" t="s">
        <v>135</v>
      </c>
      <c r="BX4268" s="1">
        <v>0</v>
      </c>
      <c r="BY4268" s="1">
        <v>24</v>
      </c>
      <c r="BZ4268" s="1" t="s">
        <v>112</v>
      </c>
      <c r="CB4268" s="1" t="s">
        <v>5197</v>
      </c>
      <c r="CC4268" s="1" t="s">
        <v>397</v>
      </c>
      <c r="CD4268" s="1" t="s">
        <v>116</v>
      </c>
      <c r="CE4268" s="1" t="s">
        <v>1009</v>
      </c>
      <c r="CF4268" s="1" t="s">
        <v>117</v>
      </c>
      <c r="CG4268" s="1">
        <v>96950</v>
      </c>
      <c r="CH4268" s="3">
        <v>10.050000000000001</v>
      </c>
      <c r="CI4268" s="3">
        <v>10.050000000000001</v>
      </c>
      <c r="CJ4268" s="3">
        <v>15.07</v>
      </c>
      <c r="CK4268" s="3">
        <v>15.07</v>
      </c>
      <c r="CL4268" s="1" t="s">
        <v>137</v>
      </c>
      <c r="CM4268" s="1" t="s">
        <v>138</v>
      </c>
      <c r="CN4268" s="1" t="s">
        <v>139</v>
      </c>
      <c r="CP4268" s="1" t="s">
        <v>112</v>
      </c>
      <c r="CQ4268" s="1" t="s">
        <v>111</v>
      </c>
      <c r="CR4268" s="1" t="s">
        <v>112</v>
      </c>
      <c r="CS4268" s="1" t="s">
        <v>111</v>
      </c>
      <c r="CT4268" s="1" t="s">
        <v>138</v>
      </c>
      <c r="CU4268" s="1" t="s">
        <v>111</v>
      </c>
      <c r="CV4268" s="1" t="s">
        <v>138</v>
      </c>
      <c r="CW4268" s="1" t="s">
        <v>138</v>
      </c>
      <c r="CX4268" s="1">
        <v>16702330020</v>
      </c>
      <c r="CY4268" s="1" t="s">
        <v>4998</v>
      </c>
      <c r="CZ4268" s="1" t="s">
        <v>138</v>
      </c>
      <c r="DA4268" s="1" t="s">
        <v>111</v>
      </c>
      <c r="DB4268" s="1" t="s">
        <v>112</v>
      </c>
    </row>
    <row r="4269" spans="1:111" ht="15.6" customHeight="1" x14ac:dyDescent="0.25">
      <c r="A4269" s="1" t="s">
        <v>19663</v>
      </c>
      <c r="B4269" s="1" t="s">
        <v>142</v>
      </c>
      <c r="C4269" s="2">
        <v>44356.690854050925</v>
      </c>
      <c r="D4269" s="2">
        <v>44364</v>
      </c>
      <c r="E4269" s="1" t="s">
        <v>180</v>
      </c>
      <c r="G4269" s="1" t="s">
        <v>112</v>
      </c>
      <c r="H4269" s="1" t="s">
        <v>112</v>
      </c>
      <c r="I4269" s="1" t="s">
        <v>112</v>
      </c>
      <c r="J4269" s="1" t="s">
        <v>9960</v>
      </c>
      <c r="K4269" s="1" t="s">
        <v>9961</v>
      </c>
      <c r="L4269" s="1" t="s">
        <v>9962</v>
      </c>
      <c r="N4269" s="1" t="s">
        <v>116</v>
      </c>
      <c r="O4269" s="1" t="s">
        <v>117</v>
      </c>
      <c r="P4269" s="9">
        <v>96950</v>
      </c>
      <c r="Q4269" s="1" t="s">
        <v>118</v>
      </c>
      <c r="S4269" s="1">
        <v>16707880617</v>
      </c>
      <c r="U4269" s="1">
        <v>531110</v>
      </c>
      <c r="V4269" s="1" t="s">
        <v>119</v>
      </c>
      <c r="X4269" s="1" t="s">
        <v>9221</v>
      </c>
      <c r="Y4269" s="1" t="s">
        <v>9963</v>
      </c>
      <c r="AA4269" s="1" t="s">
        <v>973</v>
      </c>
      <c r="AB4269" s="1" t="s">
        <v>9962</v>
      </c>
      <c r="AD4269" s="1" t="s">
        <v>116</v>
      </c>
      <c r="AE4269" s="1" t="s">
        <v>117</v>
      </c>
      <c r="AF4269" s="9">
        <v>96950</v>
      </c>
      <c r="AG4269" s="1" t="s">
        <v>118</v>
      </c>
      <c r="AI4269" s="1">
        <v>16707880617</v>
      </c>
      <c r="AK4269" s="1" t="s">
        <v>9964</v>
      </c>
      <c r="BC4269" s="1" t="str">
        <f>"49-9071.00"</f>
        <v>49-9071.00</v>
      </c>
      <c r="BD4269" s="1" t="s">
        <v>214</v>
      </c>
      <c r="BE4269" s="1" t="s">
        <v>9965</v>
      </c>
      <c r="BF4269" s="1" t="s">
        <v>2311</v>
      </c>
      <c r="BG4269" s="1">
        <v>1</v>
      </c>
      <c r="BI4269" s="2">
        <v>44470</v>
      </c>
      <c r="BJ4269" s="2">
        <v>44834</v>
      </c>
      <c r="BM4269" s="1">
        <v>35</v>
      </c>
      <c r="BN4269" s="1">
        <v>0</v>
      </c>
      <c r="BO4269" s="1">
        <v>7</v>
      </c>
      <c r="BP4269" s="1">
        <v>7</v>
      </c>
      <c r="BQ4269" s="1">
        <v>7</v>
      </c>
      <c r="BR4269" s="1">
        <v>7</v>
      </c>
      <c r="BS4269" s="1">
        <v>7</v>
      </c>
      <c r="BT4269" s="1">
        <v>0</v>
      </c>
      <c r="BU4269" s="1" t="str">
        <f t="shared" si="100"/>
        <v>9:00 AM</v>
      </c>
      <c r="BV4269" s="1" t="str">
        <f>"5:00 PM"</f>
        <v>5:00 PM</v>
      </c>
      <c r="BW4269" s="1" t="s">
        <v>135</v>
      </c>
      <c r="BX4269" s="1">
        <v>0</v>
      </c>
      <c r="BY4269" s="1">
        <v>3</v>
      </c>
      <c r="BZ4269" s="1" t="s">
        <v>112</v>
      </c>
      <c r="CB4269" s="1" t="s">
        <v>3175</v>
      </c>
      <c r="CC4269" s="1" t="s">
        <v>9962</v>
      </c>
      <c r="CE4269" s="1" t="s">
        <v>116</v>
      </c>
      <c r="CF4269" s="1" t="s">
        <v>117</v>
      </c>
      <c r="CG4269" s="1">
        <v>96950</v>
      </c>
      <c r="CH4269" s="3">
        <v>8.7100000000000009</v>
      </c>
      <c r="CI4269" s="3">
        <v>8.7100000000000009</v>
      </c>
      <c r="CJ4269" s="3">
        <v>13.06</v>
      </c>
      <c r="CK4269" s="3">
        <v>13.06</v>
      </c>
      <c r="CL4269" s="1" t="s">
        <v>137</v>
      </c>
      <c r="CN4269" s="1" t="s">
        <v>139</v>
      </c>
      <c r="CP4269" s="1" t="s">
        <v>112</v>
      </c>
      <c r="CQ4269" s="1" t="s">
        <v>111</v>
      </c>
      <c r="CR4269" s="1" t="s">
        <v>112</v>
      </c>
      <c r="CS4269" s="1" t="s">
        <v>111</v>
      </c>
      <c r="CT4269" s="1" t="s">
        <v>138</v>
      </c>
      <c r="CU4269" s="1" t="s">
        <v>111</v>
      </c>
      <c r="CV4269" s="1" t="s">
        <v>138</v>
      </c>
      <c r="CW4269" s="1" t="s">
        <v>2313</v>
      </c>
      <c r="CX4269" s="1">
        <v>16707880617</v>
      </c>
      <c r="CY4269" s="1" t="s">
        <v>9964</v>
      </c>
      <c r="CZ4269" s="1" t="s">
        <v>138</v>
      </c>
      <c r="DA4269" s="1" t="s">
        <v>111</v>
      </c>
      <c r="DB4269" s="1" t="s">
        <v>112</v>
      </c>
      <c r="DC4269" s="1" t="s">
        <v>9221</v>
      </c>
      <c r="DD4269" s="1" t="s">
        <v>9963</v>
      </c>
      <c r="DF4269" s="1" t="s">
        <v>9960</v>
      </c>
      <c r="DG4269" s="1" t="s">
        <v>9964</v>
      </c>
    </row>
    <row r="4270" spans="1:111" ht="15.6" customHeight="1" x14ac:dyDescent="0.25">
      <c r="A4270" s="1" t="s">
        <v>19675</v>
      </c>
      <c r="B4270" s="1" t="s">
        <v>142</v>
      </c>
      <c r="C4270" s="2">
        <v>44334.177640740738</v>
      </c>
      <c r="D4270" s="2">
        <v>44348</v>
      </c>
      <c r="E4270" s="1" t="s">
        <v>110</v>
      </c>
      <c r="F4270" s="2">
        <v>44468.833333333336</v>
      </c>
      <c r="G4270" s="1" t="s">
        <v>112</v>
      </c>
      <c r="H4270" s="1" t="s">
        <v>112</v>
      </c>
      <c r="I4270" s="1" t="s">
        <v>112</v>
      </c>
      <c r="J4270" s="1" t="s">
        <v>19676</v>
      </c>
      <c r="L4270" s="1" t="s">
        <v>19677</v>
      </c>
      <c r="M4270" s="1" t="s">
        <v>19678</v>
      </c>
      <c r="N4270" s="1" t="s">
        <v>116</v>
      </c>
      <c r="O4270" s="1" t="s">
        <v>117</v>
      </c>
      <c r="P4270" s="9">
        <v>96950</v>
      </c>
      <c r="Q4270" s="1" t="s">
        <v>118</v>
      </c>
      <c r="R4270" s="1" t="s">
        <v>138</v>
      </c>
      <c r="S4270" s="1">
        <v>16702873222</v>
      </c>
      <c r="U4270" s="1">
        <v>493110</v>
      </c>
      <c r="V4270" s="1" t="s">
        <v>119</v>
      </c>
      <c r="X4270" s="1" t="s">
        <v>370</v>
      </c>
      <c r="Y4270" s="1" t="s">
        <v>371</v>
      </c>
      <c r="Z4270" s="1" t="s">
        <v>372</v>
      </c>
      <c r="AA4270" s="1" t="s">
        <v>1184</v>
      </c>
      <c r="AB4270" s="1" t="s">
        <v>368</v>
      </c>
      <c r="AC4270" s="1" t="s">
        <v>1208</v>
      </c>
      <c r="AD4270" s="1" t="s">
        <v>116</v>
      </c>
      <c r="AE4270" s="1" t="s">
        <v>117</v>
      </c>
      <c r="AF4270" s="9">
        <v>96950</v>
      </c>
      <c r="AG4270" s="1" t="s">
        <v>118</v>
      </c>
      <c r="AH4270" s="1" t="s">
        <v>138</v>
      </c>
      <c r="AI4270" s="1">
        <v>16702346278</v>
      </c>
      <c r="AK4270" s="1" t="s">
        <v>1186</v>
      </c>
      <c r="BC4270" s="1" t="str">
        <f>"49-9071.00"</f>
        <v>49-9071.00</v>
      </c>
      <c r="BD4270" s="1" t="s">
        <v>214</v>
      </c>
      <c r="BE4270" s="1" t="s">
        <v>19679</v>
      </c>
      <c r="BF4270" s="1" t="s">
        <v>1069</v>
      </c>
      <c r="BG4270" s="1">
        <v>1</v>
      </c>
      <c r="BI4270" s="2">
        <v>44470</v>
      </c>
      <c r="BJ4270" s="2">
        <v>44834</v>
      </c>
      <c r="BM4270" s="1">
        <v>35</v>
      </c>
      <c r="BN4270" s="1">
        <v>0</v>
      </c>
      <c r="BO4270" s="1">
        <v>7</v>
      </c>
      <c r="BP4270" s="1">
        <v>7</v>
      </c>
      <c r="BQ4270" s="1">
        <v>7</v>
      </c>
      <c r="BR4270" s="1">
        <v>7</v>
      </c>
      <c r="BS4270" s="1">
        <v>7</v>
      </c>
      <c r="BT4270" s="1">
        <v>0</v>
      </c>
      <c r="BU4270" s="1" t="str">
        <f t="shared" si="100"/>
        <v>9:00 AM</v>
      </c>
      <c r="BV4270" s="1" t="str">
        <f>"5:00 PM"</f>
        <v>5:00 PM</v>
      </c>
      <c r="BW4270" s="1" t="s">
        <v>135</v>
      </c>
      <c r="BX4270" s="1">
        <v>0</v>
      </c>
      <c r="BY4270" s="1">
        <v>24</v>
      </c>
      <c r="BZ4270" s="1" t="s">
        <v>112</v>
      </c>
      <c r="CB4270" s="1" t="s">
        <v>19680</v>
      </c>
      <c r="CC4270" s="1" t="s">
        <v>19677</v>
      </c>
      <c r="CD4270" s="1" t="s">
        <v>1130</v>
      </c>
      <c r="CE4270" s="1" t="s">
        <v>116</v>
      </c>
      <c r="CF4270" s="1" t="s">
        <v>117</v>
      </c>
      <c r="CG4270" s="1">
        <v>96950</v>
      </c>
      <c r="CH4270" s="3">
        <v>8.7100000000000009</v>
      </c>
      <c r="CI4270" s="3">
        <v>8.7100000000000009</v>
      </c>
      <c r="CJ4270" s="3">
        <v>13.07</v>
      </c>
      <c r="CK4270" s="3">
        <v>13.07</v>
      </c>
      <c r="CL4270" s="1" t="s">
        <v>137</v>
      </c>
      <c r="CM4270" s="1" t="s">
        <v>138</v>
      </c>
      <c r="CN4270" s="1" t="s">
        <v>139</v>
      </c>
      <c r="CP4270" s="1" t="s">
        <v>112</v>
      </c>
      <c r="CQ4270" s="1" t="s">
        <v>111</v>
      </c>
      <c r="CR4270" s="1" t="s">
        <v>112</v>
      </c>
      <c r="CS4270" s="1" t="s">
        <v>111</v>
      </c>
      <c r="CT4270" s="1" t="s">
        <v>138</v>
      </c>
      <c r="CU4270" s="1" t="s">
        <v>111</v>
      </c>
      <c r="CV4270" s="1" t="s">
        <v>138</v>
      </c>
      <c r="CW4270" s="1" t="s">
        <v>138</v>
      </c>
      <c r="CX4270" s="1">
        <v>16702873222</v>
      </c>
      <c r="CY4270" s="1" t="s">
        <v>19681</v>
      </c>
      <c r="CZ4270" s="1" t="s">
        <v>428</v>
      </c>
      <c r="DA4270" s="1" t="s">
        <v>111</v>
      </c>
      <c r="DB4270" s="1" t="s">
        <v>112</v>
      </c>
    </row>
    <row r="4271" spans="1:111" ht="15.6" customHeight="1" x14ac:dyDescent="0.25">
      <c r="A4271" s="1" t="s">
        <v>19696</v>
      </c>
      <c r="B4271" s="1" t="s">
        <v>142</v>
      </c>
      <c r="C4271" s="2">
        <v>44393.023628819443</v>
      </c>
      <c r="D4271" s="2">
        <v>44454</v>
      </c>
      <c r="E4271" s="1" t="s">
        <v>180</v>
      </c>
      <c r="G4271" s="1" t="s">
        <v>112</v>
      </c>
      <c r="H4271" s="1" t="s">
        <v>112</v>
      </c>
      <c r="I4271" s="1" t="s">
        <v>112</v>
      </c>
      <c r="J4271" s="1" t="s">
        <v>7463</v>
      </c>
      <c r="K4271" s="1" t="s">
        <v>17714</v>
      </c>
      <c r="L4271" s="1" t="s">
        <v>7470</v>
      </c>
      <c r="M4271" s="1" t="s">
        <v>5418</v>
      </c>
      <c r="N4271" s="1" t="s">
        <v>116</v>
      </c>
      <c r="O4271" s="1" t="s">
        <v>117</v>
      </c>
      <c r="P4271" s="9">
        <v>96950</v>
      </c>
      <c r="Q4271" s="1" t="s">
        <v>118</v>
      </c>
      <c r="R4271" s="1" t="s">
        <v>117</v>
      </c>
      <c r="S4271" s="1">
        <v>16702345031</v>
      </c>
      <c r="U4271" s="1">
        <v>445120</v>
      </c>
      <c r="V4271" s="1" t="s">
        <v>119</v>
      </c>
      <c r="X4271" s="1" t="s">
        <v>5419</v>
      </c>
      <c r="Y4271" s="1" t="s">
        <v>5420</v>
      </c>
      <c r="Z4271" s="1" t="s">
        <v>5421</v>
      </c>
      <c r="AA4271" s="1" t="s">
        <v>1028</v>
      </c>
      <c r="AB4271" s="1" t="s">
        <v>7470</v>
      </c>
      <c r="AC4271" s="1" t="s">
        <v>5418</v>
      </c>
      <c r="AD4271" s="1" t="s">
        <v>116</v>
      </c>
      <c r="AE4271" s="1" t="s">
        <v>117</v>
      </c>
      <c r="AF4271" s="9">
        <v>96950</v>
      </c>
      <c r="AG4271" s="1" t="s">
        <v>118</v>
      </c>
      <c r="AH4271" s="1" t="s">
        <v>117</v>
      </c>
      <c r="AI4271" s="1">
        <v>16702358233</v>
      </c>
      <c r="AK4271" s="1" t="s">
        <v>3620</v>
      </c>
      <c r="BC4271" s="1" t="str">
        <f>"43-3031.00"</f>
        <v>43-3031.00</v>
      </c>
      <c r="BD4271" s="1" t="s">
        <v>389</v>
      </c>
      <c r="BE4271" s="1" t="s">
        <v>19697</v>
      </c>
      <c r="BF4271" s="1" t="s">
        <v>1766</v>
      </c>
      <c r="BG4271" s="1">
        <v>2</v>
      </c>
      <c r="BI4271" s="2">
        <v>44501</v>
      </c>
      <c r="BJ4271" s="2">
        <v>44865</v>
      </c>
      <c r="BM4271" s="1">
        <v>35</v>
      </c>
      <c r="BN4271" s="1">
        <v>0</v>
      </c>
      <c r="BO4271" s="1">
        <v>7</v>
      </c>
      <c r="BP4271" s="1">
        <v>7</v>
      </c>
      <c r="BQ4271" s="1">
        <v>7</v>
      </c>
      <c r="BR4271" s="1">
        <v>7</v>
      </c>
      <c r="BS4271" s="1">
        <v>7</v>
      </c>
      <c r="BT4271" s="1">
        <v>0</v>
      </c>
      <c r="BU4271" s="1" t="str">
        <f t="shared" si="100"/>
        <v>9:00 AM</v>
      </c>
      <c r="BV4271" s="1" t="str">
        <f>"5:00 PM"</f>
        <v>5:00 PM</v>
      </c>
      <c r="BW4271" s="1" t="s">
        <v>392</v>
      </c>
      <c r="BX4271" s="1">
        <v>0</v>
      </c>
      <c r="BY4271" s="1">
        <v>12</v>
      </c>
      <c r="BZ4271" s="1" t="s">
        <v>112</v>
      </c>
      <c r="CB4271" s="1" t="s">
        <v>19698</v>
      </c>
      <c r="CC4271" s="1" t="s">
        <v>7470</v>
      </c>
      <c r="CD4271" s="1" t="s">
        <v>5418</v>
      </c>
      <c r="CE4271" s="1" t="s">
        <v>116</v>
      </c>
      <c r="CF4271" s="1" t="s">
        <v>117</v>
      </c>
      <c r="CG4271" s="1">
        <v>96950</v>
      </c>
      <c r="CH4271" s="3">
        <v>10.16</v>
      </c>
      <c r="CI4271" s="3">
        <v>10.16</v>
      </c>
      <c r="CJ4271" s="3">
        <v>15.24</v>
      </c>
      <c r="CK4271" s="3">
        <v>15.24</v>
      </c>
      <c r="CL4271" s="1" t="s">
        <v>137</v>
      </c>
      <c r="CM4271" s="1" t="s">
        <v>138</v>
      </c>
      <c r="CN4271" s="1" t="s">
        <v>139</v>
      </c>
      <c r="CP4271" s="1" t="s">
        <v>112</v>
      </c>
      <c r="CQ4271" s="1" t="s">
        <v>111</v>
      </c>
      <c r="CR4271" s="1" t="s">
        <v>112</v>
      </c>
      <c r="CS4271" s="1" t="s">
        <v>111</v>
      </c>
      <c r="CT4271" s="1" t="s">
        <v>138</v>
      </c>
      <c r="CU4271" s="1" t="s">
        <v>111</v>
      </c>
      <c r="CV4271" s="1" t="s">
        <v>138</v>
      </c>
      <c r="CW4271" s="1" t="s">
        <v>138</v>
      </c>
      <c r="CX4271" s="1">
        <v>16702358233</v>
      </c>
      <c r="CY4271" s="1" t="s">
        <v>3620</v>
      </c>
      <c r="CZ4271" s="1" t="s">
        <v>138</v>
      </c>
      <c r="DA4271" s="1" t="s">
        <v>111</v>
      </c>
      <c r="DB4271" s="1" t="s">
        <v>112</v>
      </c>
      <c r="DC4271" s="1" t="s">
        <v>5419</v>
      </c>
      <c r="DD4271" s="1" t="s">
        <v>5420</v>
      </c>
      <c r="DE4271" s="1" t="s">
        <v>402</v>
      </c>
      <c r="DF4271" s="1" t="s">
        <v>19699</v>
      </c>
      <c r="DG4271" s="1" t="s">
        <v>3620</v>
      </c>
    </row>
    <row r="4272" spans="1:111" ht="15.6" customHeight="1" x14ac:dyDescent="0.25">
      <c r="A4272" s="1" t="s">
        <v>19717</v>
      </c>
      <c r="B4272" s="1" t="s">
        <v>142</v>
      </c>
      <c r="C4272" s="2">
        <v>44335.841717708332</v>
      </c>
      <c r="D4272" s="2">
        <v>44343</v>
      </c>
      <c r="E4272" s="1" t="s">
        <v>110</v>
      </c>
      <c r="F4272" s="2">
        <v>44468.833333333336</v>
      </c>
      <c r="G4272" s="1" t="s">
        <v>112</v>
      </c>
      <c r="H4272" s="1" t="s">
        <v>112</v>
      </c>
      <c r="I4272" s="1" t="s">
        <v>112</v>
      </c>
      <c r="J4272" s="1" t="s">
        <v>19149</v>
      </c>
      <c r="K4272" s="1" t="s">
        <v>16018</v>
      </c>
      <c r="L4272" s="1" t="s">
        <v>16019</v>
      </c>
      <c r="M4272" s="1" t="s">
        <v>16020</v>
      </c>
      <c r="N4272" s="1" t="s">
        <v>157</v>
      </c>
      <c r="O4272" s="1" t="s">
        <v>117</v>
      </c>
      <c r="P4272" s="9">
        <v>96950</v>
      </c>
      <c r="Q4272" s="1" t="s">
        <v>118</v>
      </c>
      <c r="S4272" s="1">
        <v>16702336245</v>
      </c>
      <c r="U4272" s="1">
        <v>81211</v>
      </c>
      <c r="V4272" s="1" t="s">
        <v>119</v>
      </c>
      <c r="X4272" s="1" t="s">
        <v>16021</v>
      </c>
      <c r="Y4272" s="1" t="s">
        <v>16022</v>
      </c>
      <c r="Z4272" s="1" t="s">
        <v>16023</v>
      </c>
      <c r="AA4272" s="1" t="s">
        <v>245</v>
      </c>
      <c r="AB4272" s="1" t="s">
        <v>16019</v>
      </c>
      <c r="AC4272" s="1" t="s">
        <v>16020</v>
      </c>
      <c r="AD4272" s="1" t="s">
        <v>157</v>
      </c>
      <c r="AE4272" s="1" t="s">
        <v>117</v>
      </c>
      <c r="AF4272" s="9">
        <v>96950</v>
      </c>
      <c r="AG4272" s="1" t="s">
        <v>118</v>
      </c>
      <c r="AI4272" s="1">
        <v>16702336245</v>
      </c>
      <c r="AK4272" s="1" t="s">
        <v>16026</v>
      </c>
      <c r="BC4272" s="1" t="str">
        <f>"39-5012.00"</f>
        <v>39-5012.00</v>
      </c>
      <c r="BD4272" s="1" t="s">
        <v>1831</v>
      </c>
      <c r="BE4272" s="1" t="s">
        <v>19150</v>
      </c>
      <c r="BF4272" s="1" t="s">
        <v>2053</v>
      </c>
      <c r="BG4272" s="1">
        <v>10</v>
      </c>
      <c r="BI4272" s="2">
        <v>44470</v>
      </c>
      <c r="BJ4272" s="2">
        <v>44834</v>
      </c>
      <c r="BM4272" s="1">
        <v>52</v>
      </c>
      <c r="BN4272" s="1">
        <v>0</v>
      </c>
      <c r="BO4272" s="1">
        <v>7</v>
      </c>
      <c r="BP4272" s="1">
        <v>7</v>
      </c>
      <c r="BQ4272" s="1">
        <v>7</v>
      </c>
      <c r="BR4272" s="1">
        <v>7</v>
      </c>
      <c r="BS4272" s="1">
        <v>24</v>
      </c>
      <c r="BT4272" s="1">
        <v>0</v>
      </c>
      <c r="BU4272" s="1" t="str">
        <f t="shared" si="100"/>
        <v>9:00 AM</v>
      </c>
      <c r="BV4272" s="1" t="str">
        <f>"5:00 PM"</f>
        <v>5:00 PM</v>
      </c>
      <c r="BW4272" s="1" t="s">
        <v>135</v>
      </c>
      <c r="BX4272" s="1">
        <v>0</v>
      </c>
      <c r="BY4272" s="1">
        <v>12</v>
      </c>
      <c r="BZ4272" s="1" t="s">
        <v>112</v>
      </c>
      <c r="CB4272" s="4" t="s">
        <v>19718</v>
      </c>
      <c r="CC4272" s="1" t="s">
        <v>16019</v>
      </c>
      <c r="CD4272" s="1" t="s">
        <v>16025</v>
      </c>
      <c r="CE4272" s="1" t="s">
        <v>116</v>
      </c>
      <c r="CF4272" s="1" t="s">
        <v>117</v>
      </c>
      <c r="CG4272" s="1">
        <v>96950</v>
      </c>
      <c r="CH4272" s="3">
        <v>8.08</v>
      </c>
      <c r="CI4272" s="3">
        <v>8.08</v>
      </c>
      <c r="CJ4272" s="3">
        <v>12.12</v>
      </c>
      <c r="CK4272" s="3">
        <v>12.12</v>
      </c>
      <c r="CL4272" s="1" t="s">
        <v>137</v>
      </c>
      <c r="CM4272" s="1" t="s">
        <v>138</v>
      </c>
      <c r="CN4272" s="1" t="s">
        <v>139</v>
      </c>
      <c r="CP4272" s="1" t="s">
        <v>112</v>
      </c>
      <c r="CQ4272" s="1" t="s">
        <v>111</v>
      </c>
      <c r="CR4272" s="1" t="s">
        <v>112</v>
      </c>
      <c r="CS4272" s="1" t="s">
        <v>111</v>
      </c>
      <c r="CT4272" s="1" t="s">
        <v>138</v>
      </c>
      <c r="CU4272" s="1" t="s">
        <v>111</v>
      </c>
      <c r="CV4272" s="1" t="s">
        <v>111</v>
      </c>
      <c r="CW4272" s="1" t="s">
        <v>1149</v>
      </c>
      <c r="CX4272" s="1">
        <v>16702336245</v>
      </c>
      <c r="CY4272" s="1" t="s">
        <v>16029</v>
      </c>
      <c r="CZ4272" s="1" t="s">
        <v>138</v>
      </c>
      <c r="DA4272" s="1" t="s">
        <v>111</v>
      </c>
      <c r="DB4272" s="1" t="s">
        <v>112</v>
      </c>
    </row>
    <row r="4273" spans="1:111" ht="15.6" customHeight="1" x14ac:dyDescent="0.25">
      <c r="A4273" s="1" t="s">
        <v>19719</v>
      </c>
      <c r="B4273" s="1" t="s">
        <v>142</v>
      </c>
      <c r="C4273" s="2">
        <v>44321.124539930555</v>
      </c>
      <c r="D4273" s="2">
        <v>44393</v>
      </c>
      <c r="E4273" s="1" t="s">
        <v>110</v>
      </c>
      <c r="F4273" s="2">
        <v>44407.833333333336</v>
      </c>
      <c r="G4273" s="1" t="s">
        <v>112</v>
      </c>
      <c r="H4273" s="1" t="s">
        <v>112</v>
      </c>
      <c r="I4273" s="1" t="s">
        <v>112</v>
      </c>
      <c r="J4273" s="1" t="s">
        <v>999</v>
      </c>
      <c r="L4273" s="1" t="s">
        <v>634</v>
      </c>
      <c r="N4273" s="1" t="s">
        <v>167</v>
      </c>
      <c r="O4273" s="1" t="s">
        <v>117</v>
      </c>
      <c r="P4273" s="9">
        <v>96950</v>
      </c>
      <c r="Q4273" s="1" t="s">
        <v>118</v>
      </c>
      <c r="S4273" s="1">
        <v>16702358722</v>
      </c>
      <c r="U4273" s="1">
        <v>561720</v>
      </c>
      <c r="V4273" s="1" t="s">
        <v>119</v>
      </c>
      <c r="X4273" s="1" t="s">
        <v>636</v>
      </c>
      <c r="Y4273" s="1" t="s">
        <v>637</v>
      </c>
      <c r="Z4273" s="1" t="s">
        <v>638</v>
      </c>
      <c r="AA4273" s="1" t="s">
        <v>639</v>
      </c>
      <c r="AB4273" s="1" t="s">
        <v>1000</v>
      </c>
      <c r="AD4273" s="1" t="s">
        <v>167</v>
      </c>
      <c r="AE4273" s="1" t="s">
        <v>117</v>
      </c>
      <c r="AF4273" s="9">
        <v>96950</v>
      </c>
      <c r="AG4273" s="1" t="s">
        <v>118</v>
      </c>
      <c r="AI4273" s="1">
        <v>16709890917</v>
      </c>
      <c r="AK4273" s="1" t="s">
        <v>641</v>
      </c>
      <c r="BC4273" s="1" t="str">
        <f>"37-2012.00"</f>
        <v>37-2012.00</v>
      </c>
      <c r="BD4273" s="1" t="s">
        <v>576</v>
      </c>
      <c r="BE4273" s="1" t="s">
        <v>1001</v>
      </c>
      <c r="BF4273" s="1" t="s">
        <v>1002</v>
      </c>
      <c r="BG4273" s="1">
        <v>8</v>
      </c>
      <c r="BI4273" s="2">
        <v>44409</v>
      </c>
      <c r="BJ4273" s="2">
        <v>44773</v>
      </c>
      <c r="BM4273" s="1">
        <v>35</v>
      </c>
      <c r="BN4273" s="1">
        <v>0</v>
      </c>
      <c r="BO4273" s="1">
        <v>7</v>
      </c>
      <c r="BP4273" s="1">
        <v>7</v>
      </c>
      <c r="BQ4273" s="1">
        <v>7</v>
      </c>
      <c r="BR4273" s="1">
        <v>7</v>
      </c>
      <c r="BS4273" s="1">
        <v>7</v>
      </c>
      <c r="BT4273" s="1">
        <v>0</v>
      </c>
      <c r="BU4273" s="1" t="str">
        <f t="shared" si="100"/>
        <v>9:00 AM</v>
      </c>
      <c r="BV4273" s="1" t="str">
        <f>"5:00 PM"</f>
        <v>5:00 PM</v>
      </c>
      <c r="BW4273" s="1" t="s">
        <v>230</v>
      </c>
      <c r="BX4273" s="1">
        <v>0</v>
      </c>
      <c r="BY4273" s="1">
        <v>3</v>
      </c>
      <c r="BZ4273" s="1" t="s">
        <v>112</v>
      </c>
      <c r="CB4273" s="4" t="s">
        <v>1003</v>
      </c>
      <c r="CC4273" s="1" t="s">
        <v>634</v>
      </c>
      <c r="CE4273" s="1" t="s">
        <v>167</v>
      </c>
      <c r="CF4273" s="1" t="s">
        <v>117</v>
      </c>
      <c r="CG4273" s="1">
        <v>96950</v>
      </c>
      <c r="CH4273" s="3">
        <v>7.59</v>
      </c>
      <c r="CI4273" s="3">
        <v>7.59</v>
      </c>
      <c r="CJ4273" s="3">
        <v>11.39</v>
      </c>
      <c r="CK4273" s="3">
        <v>11.39</v>
      </c>
      <c r="CL4273" s="1" t="s">
        <v>137</v>
      </c>
      <c r="CN4273" s="1" t="s">
        <v>139</v>
      </c>
      <c r="CP4273" s="1" t="s">
        <v>111</v>
      </c>
      <c r="CQ4273" s="1" t="s">
        <v>111</v>
      </c>
      <c r="CR4273" s="1" t="s">
        <v>111</v>
      </c>
      <c r="CS4273" s="1" t="s">
        <v>111</v>
      </c>
      <c r="CT4273" s="1" t="s">
        <v>111</v>
      </c>
      <c r="CU4273" s="1" t="s">
        <v>111</v>
      </c>
      <c r="CV4273" s="1" t="s">
        <v>111</v>
      </c>
      <c r="CW4273" s="1" t="s">
        <v>1004</v>
      </c>
      <c r="CX4273" s="1">
        <v>16709890917</v>
      </c>
      <c r="CY4273" s="1" t="s">
        <v>641</v>
      </c>
      <c r="CZ4273" s="1" t="s">
        <v>645</v>
      </c>
      <c r="DA4273" s="1" t="s">
        <v>111</v>
      </c>
      <c r="DB4273" s="1" t="s">
        <v>112</v>
      </c>
    </row>
    <row r="4274" spans="1:111" ht="15.6" customHeight="1" x14ac:dyDescent="0.25">
      <c r="A4274" s="1" t="s">
        <v>19770</v>
      </c>
      <c r="B4274" s="1" t="s">
        <v>142</v>
      </c>
      <c r="C4274" s="2">
        <v>44419.162890740743</v>
      </c>
      <c r="D4274" s="2">
        <v>44441</v>
      </c>
      <c r="E4274" s="1" t="s">
        <v>110</v>
      </c>
      <c r="F4274" s="2">
        <v>44467.833333333336</v>
      </c>
      <c r="G4274" s="1" t="s">
        <v>111</v>
      </c>
      <c r="H4274" s="1" t="s">
        <v>112</v>
      </c>
      <c r="I4274" s="1" t="s">
        <v>112</v>
      </c>
      <c r="J4274" s="1" t="s">
        <v>2984</v>
      </c>
      <c r="K4274" s="1" t="s">
        <v>4543</v>
      </c>
      <c r="L4274" s="1" t="s">
        <v>2986</v>
      </c>
      <c r="N4274" s="1" t="s">
        <v>167</v>
      </c>
      <c r="O4274" s="1" t="s">
        <v>117</v>
      </c>
      <c r="P4274" s="9">
        <v>96950</v>
      </c>
      <c r="Q4274" s="1" t="s">
        <v>118</v>
      </c>
      <c r="S4274" s="1">
        <v>16702368888</v>
      </c>
      <c r="U4274" s="1">
        <v>713910</v>
      </c>
      <c r="V4274" s="1" t="s">
        <v>119</v>
      </c>
      <c r="X4274" s="1" t="s">
        <v>2988</v>
      </c>
      <c r="Y4274" s="1" t="s">
        <v>2989</v>
      </c>
      <c r="AA4274" s="1" t="s">
        <v>2990</v>
      </c>
      <c r="AB4274" s="1" t="s">
        <v>2986</v>
      </c>
      <c r="AD4274" s="1" t="s">
        <v>167</v>
      </c>
      <c r="AE4274" s="1" t="s">
        <v>117</v>
      </c>
      <c r="AF4274" s="9">
        <v>96950</v>
      </c>
      <c r="AG4274" s="1" t="s">
        <v>118</v>
      </c>
      <c r="AI4274" s="1">
        <v>16702368888</v>
      </c>
      <c r="AK4274" s="1" t="s">
        <v>2991</v>
      </c>
      <c r="BC4274" s="1" t="str">
        <f>"37-2012.00"</f>
        <v>37-2012.00</v>
      </c>
      <c r="BD4274" s="1" t="s">
        <v>576</v>
      </c>
      <c r="BE4274" s="1" t="s">
        <v>19771</v>
      </c>
      <c r="BF4274" s="1" t="s">
        <v>6871</v>
      </c>
      <c r="BG4274" s="1">
        <v>2</v>
      </c>
      <c r="BI4274" s="2">
        <v>44470</v>
      </c>
      <c r="BJ4274" s="2">
        <v>45565</v>
      </c>
      <c r="BM4274" s="1">
        <v>35</v>
      </c>
      <c r="BN4274" s="1">
        <v>5</v>
      </c>
      <c r="BO4274" s="1">
        <v>5</v>
      </c>
      <c r="BP4274" s="1">
        <v>5</v>
      </c>
      <c r="BQ4274" s="1">
        <v>5</v>
      </c>
      <c r="BR4274" s="1">
        <v>5</v>
      </c>
      <c r="BS4274" s="1">
        <v>5</v>
      </c>
      <c r="BT4274" s="1">
        <v>5</v>
      </c>
      <c r="BU4274" s="1" t="str">
        <f>"7:00 AM"</f>
        <v>7:00 AM</v>
      </c>
      <c r="BV4274" s="1" t="str">
        <f>"1:00 PM"</f>
        <v>1:00 PM</v>
      </c>
      <c r="BW4274" s="1" t="s">
        <v>135</v>
      </c>
      <c r="BX4274" s="1">
        <v>0</v>
      </c>
      <c r="BY4274" s="1">
        <v>12</v>
      </c>
      <c r="BZ4274" s="1" t="s">
        <v>112</v>
      </c>
      <c r="CB4274" s="1" t="s">
        <v>19772</v>
      </c>
      <c r="CC4274" s="1" t="s">
        <v>2986</v>
      </c>
      <c r="CD4274" s="1" t="s">
        <v>2987</v>
      </c>
      <c r="CE4274" s="1" t="s">
        <v>167</v>
      </c>
      <c r="CF4274" s="1" t="s">
        <v>117</v>
      </c>
      <c r="CG4274" s="1">
        <v>96950</v>
      </c>
      <c r="CH4274" s="3">
        <v>7.45</v>
      </c>
      <c r="CI4274" s="3">
        <v>7.45</v>
      </c>
      <c r="CJ4274" s="3">
        <v>11.18</v>
      </c>
      <c r="CK4274" s="3">
        <v>11.18</v>
      </c>
      <c r="CL4274" s="1" t="s">
        <v>137</v>
      </c>
      <c r="CM4274" s="1" t="s">
        <v>230</v>
      </c>
      <c r="CN4274" s="1" t="s">
        <v>139</v>
      </c>
      <c r="CP4274" s="1" t="s">
        <v>112</v>
      </c>
      <c r="CQ4274" s="1" t="s">
        <v>111</v>
      </c>
      <c r="CR4274" s="1" t="s">
        <v>112</v>
      </c>
      <c r="CS4274" s="1" t="s">
        <v>111</v>
      </c>
      <c r="CT4274" s="1" t="s">
        <v>138</v>
      </c>
      <c r="CU4274" s="1" t="s">
        <v>111</v>
      </c>
      <c r="CV4274" s="1" t="s">
        <v>111</v>
      </c>
      <c r="CW4274" s="1" t="s">
        <v>15098</v>
      </c>
      <c r="CX4274" s="1">
        <v>16702368888</v>
      </c>
      <c r="CY4274" s="1" t="s">
        <v>2991</v>
      </c>
      <c r="CZ4274" s="1" t="s">
        <v>380</v>
      </c>
      <c r="DA4274" s="1" t="s">
        <v>111</v>
      </c>
      <c r="DB4274" s="1" t="s">
        <v>112</v>
      </c>
      <c r="DC4274" s="1" t="s">
        <v>2988</v>
      </c>
      <c r="DD4274" s="1" t="s">
        <v>2989</v>
      </c>
      <c r="DF4274" s="1" t="s">
        <v>2984</v>
      </c>
      <c r="DG4274" s="1" t="s">
        <v>2991</v>
      </c>
    </row>
    <row r="4275" spans="1:111" ht="15.6" customHeight="1" x14ac:dyDescent="0.25">
      <c r="A4275" s="1" t="s">
        <v>19823</v>
      </c>
      <c r="B4275" s="1" t="s">
        <v>142</v>
      </c>
      <c r="C4275" s="2">
        <v>44372.244182638889</v>
      </c>
      <c r="D4275" s="2">
        <v>44424</v>
      </c>
      <c r="E4275" s="1" t="s">
        <v>180</v>
      </c>
      <c r="G4275" s="1" t="s">
        <v>112</v>
      </c>
      <c r="H4275" s="1" t="s">
        <v>112</v>
      </c>
      <c r="I4275" s="1" t="s">
        <v>112</v>
      </c>
      <c r="J4275" s="1" t="s">
        <v>6739</v>
      </c>
      <c r="K4275" s="1" t="s">
        <v>6740</v>
      </c>
      <c r="L4275" s="1" t="s">
        <v>4651</v>
      </c>
      <c r="M4275" s="1" t="s">
        <v>167</v>
      </c>
      <c r="N4275" s="1" t="s">
        <v>6741</v>
      </c>
      <c r="O4275" s="1" t="s">
        <v>117</v>
      </c>
      <c r="P4275" s="9">
        <v>96950</v>
      </c>
      <c r="Q4275" s="1" t="s">
        <v>118</v>
      </c>
      <c r="R4275" s="1" t="s">
        <v>138</v>
      </c>
      <c r="S4275" s="1">
        <v>16702332200</v>
      </c>
      <c r="U4275" s="1">
        <v>45399</v>
      </c>
      <c r="V4275" s="1" t="s">
        <v>119</v>
      </c>
      <c r="X4275" s="1" t="s">
        <v>12289</v>
      </c>
      <c r="Y4275" s="1" t="s">
        <v>6743</v>
      </c>
      <c r="Z4275" s="1" t="s">
        <v>6744</v>
      </c>
      <c r="AA4275" s="1" t="s">
        <v>12290</v>
      </c>
      <c r="AB4275" s="1" t="s">
        <v>4651</v>
      </c>
      <c r="AC4275" s="1" t="s">
        <v>167</v>
      </c>
      <c r="AD4275" s="1" t="s">
        <v>6741</v>
      </c>
      <c r="AE4275" s="1" t="s">
        <v>117</v>
      </c>
      <c r="AF4275" s="9">
        <v>96950</v>
      </c>
      <c r="AG4275" s="1" t="s">
        <v>118</v>
      </c>
      <c r="AH4275" s="1" t="s">
        <v>138</v>
      </c>
      <c r="AI4275" s="1">
        <v>16702332200</v>
      </c>
      <c r="AK4275" s="1" t="s">
        <v>6746</v>
      </c>
      <c r="BC4275" s="1" t="str">
        <f>"27-1024.00"</f>
        <v>27-1024.00</v>
      </c>
      <c r="BD4275" s="1" t="s">
        <v>3137</v>
      </c>
      <c r="BE4275" s="1" t="s">
        <v>12291</v>
      </c>
      <c r="BF4275" s="1" t="s">
        <v>6748</v>
      </c>
      <c r="BG4275" s="1">
        <v>1</v>
      </c>
      <c r="BI4275" s="2">
        <v>44470</v>
      </c>
      <c r="BJ4275" s="2">
        <v>44834</v>
      </c>
      <c r="BM4275" s="1">
        <v>35</v>
      </c>
      <c r="BN4275" s="1">
        <v>0</v>
      </c>
      <c r="BO4275" s="1">
        <v>6</v>
      </c>
      <c r="BP4275" s="1">
        <v>6</v>
      </c>
      <c r="BQ4275" s="1">
        <v>6</v>
      </c>
      <c r="BR4275" s="1">
        <v>6</v>
      </c>
      <c r="BS4275" s="1">
        <v>6</v>
      </c>
      <c r="BT4275" s="1">
        <v>5</v>
      </c>
      <c r="BU4275" s="1" t="str">
        <f>"10:00 AM"</f>
        <v>10:00 AM</v>
      </c>
      <c r="BV4275" s="1" t="str">
        <f>"5:00 PM"</f>
        <v>5:00 PM</v>
      </c>
      <c r="BW4275" s="1" t="s">
        <v>193</v>
      </c>
      <c r="BX4275" s="1">
        <v>0</v>
      </c>
      <c r="BY4275" s="1">
        <v>12</v>
      </c>
      <c r="BZ4275" s="1" t="s">
        <v>112</v>
      </c>
      <c r="CB4275" s="4" t="s">
        <v>12292</v>
      </c>
      <c r="CC4275" s="1" t="s">
        <v>4651</v>
      </c>
      <c r="CD4275" s="1" t="s">
        <v>6741</v>
      </c>
      <c r="CE4275" s="1" t="s">
        <v>116</v>
      </c>
      <c r="CF4275" s="1" t="s">
        <v>117</v>
      </c>
      <c r="CG4275" s="1">
        <v>96950</v>
      </c>
      <c r="CH4275" s="3">
        <v>8.93</v>
      </c>
      <c r="CI4275" s="3">
        <v>8.93</v>
      </c>
      <c r="CJ4275" s="3">
        <v>13.4</v>
      </c>
      <c r="CK4275" s="3">
        <v>13.4</v>
      </c>
      <c r="CL4275" s="1" t="s">
        <v>137</v>
      </c>
      <c r="CM4275" s="1" t="s">
        <v>331</v>
      </c>
      <c r="CN4275" s="1" t="s">
        <v>139</v>
      </c>
      <c r="CP4275" s="1" t="s">
        <v>112</v>
      </c>
      <c r="CQ4275" s="1" t="s">
        <v>111</v>
      </c>
      <c r="CR4275" s="1" t="s">
        <v>112</v>
      </c>
      <c r="CS4275" s="1" t="s">
        <v>111</v>
      </c>
      <c r="CT4275" s="1" t="s">
        <v>138</v>
      </c>
      <c r="CU4275" s="1" t="s">
        <v>111</v>
      </c>
      <c r="CV4275" s="1" t="s">
        <v>138</v>
      </c>
      <c r="CW4275" s="1" t="s">
        <v>230</v>
      </c>
      <c r="CX4275" s="1">
        <v>16702332200</v>
      </c>
      <c r="CY4275" s="1" t="s">
        <v>6746</v>
      </c>
      <c r="CZ4275" s="1" t="s">
        <v>138</v>
      </c>
      <c r="DA4275" s="1" t="s">
        <v>111</v>
      </c>
      <c r="DB4275" s="1" t="s">
        <v>112</v>
      </c>
    </row>
    <row r="4276" spans="1:111" ht="15.6" customHeight="1" x14ac:dyDescent="0.25">
      <c r="A4276" s="1" t="s">
        <v>19843</v>
      </c>
      <c r="B4276" s="1" t="s">
        <v>142</v>
      </c>
      <c r="C4276" s="2">
        <v>44056.04593252315</v>
      </c>
      <c r="D4276" s="2">
        <v>44148</v>
      </c>
      <c r="E4276" s="1" t="s">
        <v>110</v>
      </c>
      <c r="F4276" s="2">
        <v>44103.833333333336</v>
      </c>
      <c r="G4276" s="1" t="s">
        <v>111</v>
      </c>
      <c r="H4276" s="1" t="s">
        <v>112</v>
      </c>
      <c r="I4276" s="1" t="s">
        <v>112</v>
      </c>
      <c r="J4276" s="1" t="s">
        <v>19844</v>
      </c>
      <c r="K4276" s="1" t="s">
        <v>19845</v>
      </c>
      <c r="L4276" s="1" t="s">
        <v>1063</v>
      </c>
      <c r="M4276" s="1" t="s">
        <v>19846</v>
      </c>
      <c r="N4276" s="1" t="s">
        <v>116</v>
      </c>
      <c r="O4276" s="1" t="s">
        <v>117</v>
      </c>
      <c r="P4276" s="9">
        <v>96950</v>
      </c>
      <c r="Q4276" s="1" t="s">
        <v>118</v>
      </c>
      <c r="R4276" s="1" t="s">
        <v>138</v>
      </c>
      <c r="S4276" s="1">
        <v>16704833702</v>
      </c>
      <c r="T4276" s="1">
        <v>0</v>
      </c>
      <c r="U4276" s="1">
        <v>54151</v>
      </c>
      <c r="V4276" s="1" t="s">
        <v>119</v>
      </c>
      <c r="X4276" s="1" t="s">
        <v>656</v>
      </c>
      <c r="Y4276" s="1" t="s">
        <v>1065</v>
      </c>
      <c r="Z4276" s="1" t="s">
        <v>138</v>
      </c>
      <c r="AA4276" s="1" t="s">
        <v>387</v>
      </c>
      <c r="AB4276" s="1" t="s">
        <v>1063</v>
      </c>
      <c r="AC4276" s="1" t="s">
        <v>19847</v>
      </c>
      <c r="AD4276" s="1" t="s">
        <v>116</v>
      </c>
      <c r="AE4276" s="1" t="s">
        <v>117</v>
      </c>
      <c r="AF4276" s="9">
        <v>96950</v>
      </c>
      <c r="AG4276" s="1" t="s">
        <v>118</v>
      </c>
      <c r="AH4276" s="1" t="s">
        <v>138</v>
      </c>
      <c r="AI4276" s="1">
        <v>16704833702</v>
      </c>
      <c r="AJ4276" s="1">
        <v>0</v>
      </c>
      <c r="AK4276" s="1" t="s">
        <v>19848</v>
      </c>
      <c r="BC4276" s="1" t="str">
        <f>"27-1024.00"</f>
        <v>27-1024.00</v>
      </c>
      <c r="BD4276" s="1" t="s">
        <v>3137</v>
      </c>
      <c r="BE4276" s="1" t="s">
        <v>19849</v>
      </c>
      <c r="BF4276" s="1" t="s">
        <v>7468</v>
      </c>
      <c r="BG4276" s="1">
        <v>1</v>
      </c>
      <c r="BI4276" s="2">
        <v>44105</v>
      </c>
      <c r="BJ4276" s="2">
        <v>45199</v>
      </c>
      <c r="BM4276" s="1">
        <v>40</v>
      </c>
      <c r="BN4276" s="1">
        <v>0</v>
      </c>
      <c r="BO4276" s="1">
        <v>8</v>
      </c>
      <c r="BP4276" s="1">
        <v>8</v>
      </c>
      <c r="BQ4276" s="1">
        <v>8</v>
      </c>
      <c r="BR4276" s="1">
        <v>8</v>
      </c>
      <c r="BS4276" s="1">
        <v>8</v>
      </c>
      <c r="BT4276" s="1">
        <v>0</v>
      </c>
      <c r="BU4276" s="1" t="str">
        <f>"8:00 AM"</f>
        <v>8:00 AM</v>
      </c>
      <c r="BV4276" s="1" t="str">
        <f>"5:00 PM"</f>
        <v>5:00 PM</v>
      </c>
      <c r="BW4276" s="1" t="s">
        <v>392</v>
      </c>
      <c r="BX4276" s="1">
        <v>0</v>
      </c>
      <c r="BY4276" s="1">
        <v>36</v>
      </c>
      <c r="BZ4276" s="1" t="s">
        <v>112</v>
      </c>
      <c r="CA4276" s="1">
        <v>0</v>
      </c>
      <c r="CB4276" s="1" t="s">
        <v>19850</v>
      </c>
      <c r="CC4276" s="1" t="s">
        <v>1063</v>
      </c>
      <c r="CD4276" s="1" t="s">
        <v>19846</v>
      </c>
      <c r="CE4276" s="1" t="s">
        <v>116</v>
      </c>
      <c r="CF4276" s="1" t="s">
        <v>117</v>
      </c>
      <c r="CG4276" s="1">
        <v>96950</v>
      </c>
      <c r="CH4276" s="3">
        <v>16.47</v>
      </c>
      <c r="CI4276" s="3">
        <v>16.47</v>
      </c>
      <c r="CJ4276" s="3">
        <v>24.7</v>
      </c>
      <c r="CK4276" s="3">
        <v>24.7</v>
      </c>
      <c r="CL4276" s="1" t="s">
        <v>137</v>
      </c>
      <c r="CM4276" s="1" t="s">
        <v>138</v>
      </c>
      <c r="CN4276" s="1" t="s">
        <v>139</v>
      </c>
      <c r="CP4276" s="1" t="s">
        <v>112</v>
      </c>
      <c r="CQ4276" s="1" t="s">
        <v>111</v>
      </c>
      <c r="CR4276" s="1" t="s">
        <v>112</v>
      </c>
      <c r="CS4276" s="1" t="s">
        <v>111</v>
      </c>
      <c r="CT4276" s="1" t="s">
        <v>138</v>
      </c>
      <c r="CU4276" s="1" t="s">
        <v>111</v>
      </c>
      <c r="CV4276" s="1" t="s">
        <v>138</v>
      </c>
      <c r="CW4276" s="1" t="s">
        <v>138</v>
      </c>
      <c r="CX4276" s="1">
        <v>16704833702</v>
      </c>
      <c r="CY4276" s="1" t="s">
        <v>19848</v>
      </c>
      <c r="CZ4276" s="1" t="s">
        <v>138</v>
      </c>
      <c r="DA4276" s="1" t="s">
        <v>111</v>
      </c>
      <c r="DB4276" s="1" t="s">
        <v>112</v>
      </c>
      <c r="DC4276" s="1" t="s">
        <v>656</v>
      </c>
      <c r="DD4276" s="1" t="s">
        <v>1065</v>
      </c>
      <c r="DF4276" s="1" t="s">
        <v>19851</v>
      </c>
      <c r="DG4276" s="1" t="s">
        <v>19848</v>
      </c>
    </row>
    <row r="4277" spans="1:111" ht="15.6" customHeight="1" x14ac:dyDescent="0.25">
      <c r="A4277" s="1" t="s">
        <v>19855</v>
      </c>
      <c r="B4277" s="1" t="s">
        <v>142</v>
      </c>
      <c r="C4277" s="2">
        <v>44060.865959374998</v>
      </c>
      <c r="D4277" s="2">
        <v>44119</v>
      </c>
      <c r="E4277" s="1" t="s">
        <v>110</v>
      </c>
      <c r="F4277" s="2">
        <v>44103.833333333336</v>
      </c>
      <c r="G4277" s="1" t="s">
        <v>111</v>
      </c>
      <c r="H4277" s="1" t="s">
        <v>112</v>
      </c>
      <c r="I4277" s="1" t="s">
        <v>112</v>
      </c>
      <c r="J4277" s="1" t="s">
        <v>5051</v>
      </c>
      <c r="K4277" s="1" t="s">
        <v>5052</v>
      </c>
      <c r="L4277" s="1" t="s">
        <v>1228</v>
      </c>
      <c r="M4277" s="1" t="s">
        <v>5053</v>
      </c>
      <c r="N4277" s="1" t="s">
        <v>167</v>
      </c>
      <c r="O4277" s="1" t="s">
        <v>117</v>
      </c>
      <c r="P4277" s="9">
        <v>96950</v>
      </c>
      <c r="Q4277" s="1" t="s">
        <v>118</v>
      </c>
      <c r="R4277" s="1" t="s">
        <v>168</v>
      </c>
      <c r="S4277" s="1">
        <v>16702872348</v>
      </c>
      <c r="U4277" s="1">
        <v>56199</v>
      </c>
      <c r="V4277" s="1" t="s">
        <v>119</v>
      </c>
      <c r="X4277" s="1" t="s">
        <v>2598</v>
      </c>
      <c r="Y4277" s="1" t="s">
        <v>5055</v>
      </c>
      <c r="Z4277" s="1" t="s">
        <v>5056</v>
      </c>
      <c r="AA4277" s="1" t="s">
        <v>528</v>
      </c>
      <c r="AB4277" s="1" t="s">
        <v>1228</v>
      </c>
      <c r="AC4277" s="1" t="s">
        <v>5053</v>
      </c>
      <c r="AD4277" s="1" t="s">
        <v>167</v>
      </c>
      <c r="AE4277" s="1" t="s">
        <v>117</v>
      </c>
      <c r="AF4277" s="9">
        <v>96950</v>
      </c>
      <c r="AG4277" s="1" t="s">
        <v>118</v>
      </c>
      <c r="AH4277" s="1" t="s">
        <v>168</v>
      </c>
      <c r="AI4277" s="1">
        <v>16702872348</v>
      </c>
      <c r="AK4277" s="1" t="s">
        <v>1223</v>
      </c>
      <c r="BC4277" s="1" t="str">
        <f>"37-2012.00"</f>
        <v>37-2012.00</v>
      </c>
      <c r="BD4277" s="1" t="s">
        <v>576</v>
      </c>
      <c r="BE4277" s="1" t="s">
        <v>19856</v>
      </c>
      <c r="BF4277" s="1" t="s">
        <v>16380</v>
      </c>
      <c r="BG4277" s="1">
        <v>1</v>
      </c>
      <c r="BI4277" s="2">
        <v>44105</v>
      </c>
      <c r="BJ4277" s="2">
        <v>44469</v>
      </c>
      <c r="BM4277" s="1">
        <v>40</v>
      </c>
      <c r="BN4277" s="1">
        <v>0</v>
      </c>
      <c r="BO4277" s="1">
        <v>8</v>
      </c>
      <c r="BP4277" s="1">
        <v>8</v>
      </c>
      <c r="BQ4277" s="1">
        <v>8</v>
      </c>
      <c r="BR4277" s="1">
        <v>8</v>
      </c>
      <c r="BS4277" s="1">
        <v>8</v>
      </c>
      <c r="BT4277" s="1">
        <v>0</v>
      </c>
      <c r="BU4277" s="1" t="str">
        <f>"8:00 AM"</f>
        <v>8:00 AM</v>
      </c>
      <c r="BV4277" s="1" t="str">
        <f>"5:00 PM"</f>
        <v>5:00 PM</v>
      </c>
      <c r="BW4277" s="1" t="s">
        <v>135</v>
      </c>
      <c r="BX4277" s="1">
        <v>0</v>
      </c>
      <c r="BY4277" s="1">
        <v>2</v>
      </c>
      <c r="BZ4277" s="1" t="s">
        <v>112</v>
      </c>
      <c r="CA4277" s="1">
        <v>0</v>
      </c>
      <c r="CB4277" s="1" t="s">
        <v>19857</v>
      </c>
      <c r="CC4277" s="1" t="s">
        <v>1228</v>
      </c>
      <c r="CD4277" s="1" t="s">
        <v>5053</v>
      </c>
      <c r="CE4277" s="1" t="s">
        <v>167</v>
      </c>
      <c r="CF4277" s="1" t="s">
        <v>117</v>
      </c>
      <c r="CG4277" s="1">
        <v>96950</v>
      </c>
      <c r="CH4277" s="3">
        <v>9.41</v>
      </c>
      <c r="CI4277" s="3">
        <v>9.41</v>
      </c>
      <c r="CJ4277" s="3">
        <v>14.11</v>
      </c>
      <c r="CK4277" s="3">
        <v>14.11</v>
      </c>
      <c r="CL4277" s="1" t="s">
        <v>137</v>
      </c>
      <c r="CM4277" s="1" t="s">
        <v>230</v>
      </c>
      <c r="CN4277" s="1" t="s">
        <v>139</v>
      </c>
      <c r="CP4277" s="1" t="s">
        <v>112</v>
      </c>
      <c r="CQ4277" s="1" t="s">
        <v>111</v>
      </c>
      <c r="CR4277" s="1" t="s">
        <v>112</v>
      </c>
      <c r="CS4277" s="1" t="s">
        <v>111</v>
      </c>
      <c r="CT4277" s="1" t="s">
        <v>138</v>
      </c>
      <c r="CU4277" s="1" t="s">
        <v>138</v>
      </c>
      <c r="CV4277" s="1" t="s">
        <v>138</v>
      </c>
      <c r="CW4277" s="1" t="s">
        <v>19858</v>
      </c>
      <c r="CX4277" s="1">
        <v>16702872348</v>
      </c>
      <c r="CY4277" s="1" t="s">
        <v>1223</v>
      </c>
      <c r="CZ4277" s="1" t="s">
        <v>428</v>
      </c>
      <c r="DA4277" s="1" t="s">
        <v>111</v>
      </c>
      <c r="DB4277" s="1" t="s">
        <v>112</v>
      </c>
    </row>
    <row r="4278" spans="1:111" ht="15.6" customHeight="1" x14ac:dyDescent="0.25">
      <c r="A4278" s="1" t="s">
        <v>19860</v>
      </c>
      <c r="B4278" s="1" t="s">
        <v>142</v>
      </c>
      <c r="C4278" s="2">
        <v>44074.925068171295</v>
      </c>
      <c r="D4278" s="2">
        <v>44147</v>
      </c>
      <c r="E4278" s="1" t="s">
        <v>180</v>
      </c>
      <c r="G4278" s="1" t="s">
        <v>112</v>
      </c>
      <c r="H4278" s="1" t="s">
        <v>112</v>
      </c>
      <c r="I4278" s="1" t="s">
        <v>112</v>
      </c>
      <c r="J4278" s="1" t="s">
        <v>1463</v>
      </c>
      <c r="K4278" s="1" t="s">
        <v>19861</v>
      </c>
      <c r="L4278" s="1" t="s">
        <v>19862</v>
      </c>
      <c r="M4278" s="1" t="s">
        <v>17985</v>
      </c>
      <c r="N4278" s="1" t="s">
        <v>167</v>
      </c>
      <c r="O4278" s="1" t="s">
        <v>117</v>
      </c>
      <c r="P4278" s="9">
        <v>96950</v>
      </c>
      <c r="Q4278" s="1" t="s">
        <v>118</v>
      </c>
      <c r="S4278" s="1">
        <v>16702349227</v>
      </c>
      <c r="U4278" s="1">
        <v>722511</v>
      </c>
      <c r="V4278" s="1" t="s">
        <v>119</v>
      </c>
      <c r="X4278" s="1" t="s">
        <v>19863</v>
      </c>
      <c r="Y4278" s="1" t="s">
        <v>19864</v>
      </c>
      <c r="Z4278" s="1" t="s">
        <v>275</v>
      </c>
      <c r="AA4278" s="1" t="s">
        <v>171</v>
      </c>
      <c r="AB4278" s="1" t="s">
        <v>17985</v>
      </c>
      <c r="AD4278" s="1" t="s">
        <v>167</v>
      </c>
      <c r="AE4278" s="1" t="s">
        <v>117</v>
      </c>
      <c r="AF4278" s="9">
        <v>96950</v>
      </c>
      <c r="AG4278" s="1" t="s">
        <v>118</v>
      </c>
      <c r="AI4278" s="1">
        <v>16702349226</v>
      </c>
      <c r="AK4278" s="1" t="s">
        <v>1470</v>
      </c>
      <c r="BC4278" s="1" t="str">
        <f>"35-2014.00"</f>
        <v>35-2014.00</v>
      </c>
      <c r="BD4278" s="1" t="s">
        <v>152</v>
      </c>
      <c r="BE4278" s="1" t="s">
        <v>19865</v>
      </c>
      <c r="BF4278" s="1" t="s">
        <v>229</v>
      </c>
      <c r="BG4278" s="1">
        <v>4</v>
      </c>
      <c r="BI4278" s="2">
        <v>44136</v>
      </c>
      <c r="BJ4278" s="2">
        <v>44500</v>
      </c>
      <c r="BM4278" s="1">
        <v>36</v>
      </c>
      <c r="BN4278" s="1">
        <v>6</v>
      </c>
      <c r="BO4278" s="1">
        <v>0</v>
      </c>
      <c r="BP4278" s="1">
        <v>6</v>
      </c>
      <c r="BQ4278" s="1">
        <v>6</v>
      </c>
      <c r="BR4278" s="1">
        <v>6</v>
      </c>
      <c r="BS4278" s="1">
        <v>6</v>
      </c>
      <c r="BT4278" s="1">
        <v>6</v>
      </c>
      <c r="BU4278" s="1" t="str">
        <f>"10:00 AM"</f>
        <v>10:00 AM</v>
      </c>
      <c r="BV4278" s="1" t="str">
        <f>"4:00 PM"</f>
        <v>4:00 PM</v>
      </c>
      <c r="BW4278" s="1" t="s">
        <v>135</v>
      </c>
      <c r="BX4278" s="1">
        <v>0</v>
      </c>
      <c r="BY4278" s="1">
        <v>3</v>
      </c>
      <c r="BZ4278" s="1" t="s">
        <v>112</v>
      </c>
      <c r="CA4278" s="1">
        <v>0</v>
      </c>
      <c r="CB4278" s="1" t="s">
        <v>19866</v>
      </c>
      <c r="CC4278" s="1" t="s">
        <v>19867</v>
      </c>
      <c r="CE4278" s="1" t="s">
        <v>167</v>
      </c>
      <c r="CF4278" s="1" t="s">
        <v>117</v>
      </c>
      <c r="CG4278" s="1">
        <v>96950</v>
      </c>
      <c r="CH4278" s="3">
        <v>10.68</v>
      </c>
      <c r="CI4278" s="3">
        <v>10.68</v>
      </c>
      <c r="CJ4278" s="3">
        <v>16.02</v>
      </c>
      <c r="CK4278" s="3">
        <v>16.02</v>
      </c>
      <c r="CL4278" s="1" t="s">
        <v>137</v>
      </c>
      <c r="CM4278" s="1" t="s">
        <v>1474</v>
      </c>
      <c r="CN4278" s="1" t="s">
        <v>139</v>
      </c>
      <c r="CP4278" s="1" t="s">
        <v>112</v>
      </c>
      <c r="CQ4278" s="1" t="s">
        <v>111</v>
      </c>
      <c r="CR4278" s="1" t="s">
        <v>112</v>
      </c>
      <c r="CS4278" s="1" t="s">
        <v>111</v>
      </c>
      <c r="CT4278" s="1" t="s">
        <v>138</v>
      </c>
      <c r="CU4278" s="1" t="s">
        <v>111</v>
      </c>
      <c r="CV4278" s="1" t="s">
        <v>138</v>
      </c>
      <c r="CW4278" s="1" t="s">
        <v>1475</v>
      </c>
      <c r="CX4278" s="1">
        <v>16702349227</v>
      </c>
      <c r="CY4278" s="1" t="s">
        <v>1470</v>
      </c>
      <c r="CZ4278" s="1" t="s">
        <v>138</v>
      </c>
      <c r="DA4278" s="1" t="s">
        <v>111</v>
      </c>
      <c r="DB4278" s="1" t="s">
        <v>112</v>
      </c>
    </row>
    <row r="4279" spans="1:111" ht="15.6" customHeight="1" x14ac:dyDescent="0.25">
      <c r="A4279" s="1" t="s">
        <v>19886</v>
      </c>
      <c r="B4279" s="1" t="s">
        <v>142</v>
      </c>
      <c r="C4279" s="2">
        <v>44064.371204629628</v>
      </c>
      <c r="D4279" s="2">
        <v>44153</v>
      </c>
      <c r="E4279" s="1" t="s">
        <v>110</v>
      </c>
      <c r="F4279" s="2">
        <v>44103.833333333336</v>
      </c>
      <c r="G4279" s="1" t="s">
        <v>112</v>
      </c>
      <c r="H4279" s="1" t="s">
        <v>112</v>
      </c>
      <c r="I4279" s="1" t="s">
        <v>112</v>
      </c>
      <c r="J4279" s="1" t="s">
        <v>9807</v>
      </c>
      <c r="K4279" s="1" t="s">
        <v>9808</v>
      </c>
      <c r="L4279" s="1" t="s">
        <v>18800</v>
      </c>
      <c r="M4279" s="1" t="s">
        <v>19887</v>
      </c>
      <c r="N4279" s="1" t="s">
        <v>167</v>
      </c>
      <c r="O4279" s="1" t="s">
        <v>117</v>
      </c>
      <c r="P4279" s="9">
        <v>96950</v>
      </c>
      <c r="Q4279" s="1" t="s">
        <v>118</v>
      </c>
      <c r="S4279" s="1">
        <v>16702359398</v>
      </c>
      <c r="U4279" s="1">
        <v>42499</v>
      </c>
      <c r="V4279" s="1" t="s">
        <v>119</v>
      </c>
      <c r="X4279" s="1" t="s">
        <v>9811</v>
      </c>
      <c r="Y4279" s="1" t="s">
        <v>13840</v>
      </c>
      <c r="Z4279" s="1" t="s">
        <v>9813</v>
      </c>
      <c r="AA4279" s="1" t="s">
        <v>3825</v>
      </c>
      <c r="AB4279" s="1" t="s">
        <v>19888</v>
      </c>
      <c r="AD4279" s="1" t="s">
        <v>167</v>
      </c>
      <c r="AE4279" s="1" t="s">
        <v>117</v>
      </c>
      <c r="AF4279" s="9">
        <v>96950</v>
      </c>
      <c r="AG4279" s="1" t="s">
        <v>118</v>
      </c>
      <c r="AI4279" s="1">
        <v>16702359398</v>
      </c>
      <c r="AK4279" s="1" t="s">
        <v>9814</v>
      </c>
      <c r="BC4279" s="1" t="str">
        <f>"41-2031.00"</f>
        <v>41-2031.00</v>
      </c>
      <c r="BD4279" s="1" t="s">
        <v>743</v>
      </c>
      <c r="BE4279" s="1" t="s">
        <v>19889</v>
      </c>
      <c r="BF4279" s="1" t="s">
        <v>19890</v>
      </c>
      <c r="BG4279" s="1">
        <v>1</v>
      </c>
      <c r="BI4279" s="2">
        <v>44105</v>
      </c>
      <c r="BJ4279" s="2">
        <v>44469</v>
      </c>
      <c r="BM4279" s="1">
        <v>40</v>
      </c>
      <c r="BN4279" s="1">
        <v>0</v>
      </c>
      <c r="BO4279" s="1">
        <v>8</v>
      </c>
      <c r="BP4279" s="1">
        <v>8</v>
      </c>
      <c r="BQ4279" s="1">
        <v>8</v>
      </c>
      <c r="BR4279" s="1">
        <v>8</v>
      </c>
      <c r="BS4279" s="1">
        <v>8</v>
      </c>
      <c r="BT4279" s="1">
        <v>0</v>
      </c>
      <c r="BU4279" s="1" t="str">
        <f t="shared" ref="BU4279:BU4285" si="101">"8:00 AM"</f>
        <v>8:00 AM</v>
      </c>
      <c r="BV4279" s="1" t="str">
        <f t="shared" ref="BV4279:BV4284" si="102">"5:00 PM"</f>
        <v>5:00 PM</v>
      </c>
      <c r="BW4279" s="1" t="s">
        <v>135</v>
      </c>
      <c r="BX4279" s="1">
        <v>0</v>
      </c>
      <c r="BY4279" s="1">
        <v>12</v>
      </c>
      <c r="BZ4279" s="1" t="s">
        <v>112</v>
      </c>
      <c r="CA4279" s="1">
        <v>0</v>
      </c>
      <c r="CB4279" s="4" t="s">
        <v>19891</v>
      </c>
      <c r="CC4279" s="1" t="s">
        <v>18800</v>
      </c>
      <c r="CD4279" s="1" t="s">
        <v>19887</v>
      </c>
      <c r="CE4279" s="1" t="s">
        <v>167</v>
      </c>
      <c r="CF4279" s="1" t="s">
        <v>117</v>
      </c>
      <c r="CG4279" s="1">
        <v>96950</v>
      </c>
      <c r="CH4279" s="3">
        <v>11.52</v>
      </c>
      <c r="CI4279" s="3">
        <v>11.52</v>
      </c>
      <c r="CJ4279" s="3">
        <v>17.28</v>
      </c>
      <c r="CK4279" s="3">
        <v>17.28</v>
      </c>
      <c r="CL4279" s="1" t="s">
        <v>137</v>
      </c>
      <c r="CM4279" s="1" t="s">
        <v>168</v>
      </c>
      <c r="CN4279" s="1" t="s">
        <v>139</v>
      </c>
      <c r="CP4279" s="1" t="s">
        <v>112</v>
      </c>
      <c r="CQ4279" s="1" t="s">
        <v>111</v>
      </c>
      <c r="CR4279" s="1" t="s">
        <v>112</v>
      </c>
      <c r="CS4279" s="1" t="s">
        <v>111</v>
      </c>
      <c r="CT4279" s="1" t="s">
        <v>138</v>
      </c>
      <c r="CU4279" s="1" t="s">
        <v>138</v>
      </c>
      <c r="CV4279" s="1" t="s">
        <v>138</v>
      </c>
      <c r="CW4279" s="1" t="s">
        <v>18804</v>
      </c>
      <c r="CX4279" s="1">
        <v>16702359398</v>
      </c>
      <c r="CY4279" s="1" t="s">
        <v>9814</v>
      </c>
      <c r="CZ4279" s="1" t="s">
        <v>138</v>
      </c>
      <c r="DA4279" s="1" t="s">
        <v>111</v>
      </c>
      <c r="DB4279" s="1" t="s">
        <v>112</v>
      </c>
    </row>
    <row r="4280" spans="1:111" ht="15.6" customHeight="1" x14ac:dyDescent="0.25">
      <c r="A4280" s="1" t="s">
        <v>19931</v>
      </c>
      <c r="B4280" s="1" t="s">
        <v>142</v>
      </c>
      <c r="C4280" s="2">
        <v>44060.969199768515</v>
      </c>
      <c r="D4280" s="2">
        <v>44166</v>
      </c>
      <c r="E4280" s="1" t="s">
        <v>110</v>
      </c>
      <c r="F4280" s="2">
        <v>44103.833333333336</v>
      </c>
      <c r="G4280" s="1" t="s">
        <v>112</v>
      </c>
      <c r="H4280" s="1" t="s">
        <v>112</v>
      </c>
      <c r="I4280" s="1" t="s">
        <v>112</v>
      </c>
      <c r="J4280" s="1" t="s">
        <v>843</v>
      </c>
      <c r="K4280" s="1" t="s">
        <v>844</v>
      </c>
      <c r="L4280" s="1" t="s">
        <v>845</v>
      </c>
      <c r="M4280" s="1" t="s">
        <v>846</v>
      </c>
      <c r="N4280" s="1" t="s">
        <v>847</v>
      </c>
      <c r="O4280" s="1" t="s">
        <v>117</v>
      </c>
      <c r="P4280" s="9">
        <v>96951</v>
      </c>
      <c r="Q4280" s="1" t="s">
        <v>118</v>
      </c>
      <c r="R4280" s="1" t="s">
        <v>117</v>
      </c>
      <c r="S4280" s="1">
        <v>16705320350</v>
      </c>
      <c r="U4280" s="1">
        <v>311812</v>
      </c>
      <c r="V4280" s="1" t="s">
        <v>119</v>
      </c>
      <c r="X4280" s="1" t="s">
        <v>772</v>
      </c>
      <c r="Y4280" s="1" t="s">
        <v>848</v>
      </c>
      <c r="Z4280" s="1" t="s">
        <v>849</v>
      </c>
      <c r="AA4280" s="1" t="s">
        <v>403</v>
      </c>
      <c r="AB4280" s="1" t="s">
        <v>845</v>
      </c>
      <c r="AC4280" s="1" t="s">
        <v>846</v>
      </c>
      <c r="AD4280" s="1" t="s">
        <v>847</v>
      </c>
      <c r="AE4280" s="1" t="s">
        <v>117</v>
      </c>
      <c r="AF4280" s="9">
        <v>96951</v>
      </c>
      <c r="AG4280" s="1" t="s">
        <v>118</v>
      </c>
      <c r="AH4280" s="1" t="s">
        <v>117</v>
      </c>
      <c r="AI4280" s="1">
        <v>16705320350</v>
      </c>
      <c r="AK4280" s="1" t="s">
        <v>850</v>
      </c>
      <c r="BC4280" s="1" t="str">
        <f>"51-3011.00"</f>
        <v>51-3011.00</v>
      </c>
      <c r="BD4280" s="1" t="s">
        <v>1079</v>
      </c>
      <c r="BE4280" s="1" t="s">
        <v>19932</v>
      </c>
      <c r="BF4280" s="1" t="s">
        <v>1081</v>
      </c>
      <c r="BG4280" s="1">
        <v>1</v>
      </c>
      <c r="BI4280" s="2">
        <v>44105</v>
      </c>
      <c r="BJ4280" s="2">
        <v>44469</v>
      </c>
      <c r="BM4280" s="1">
        <v>40</v>
      </c>
      <c r="BN4280" s="1">
        <v>0</v>
      </c>
      <c r="BO4280" s="1">
        <v>8</v>
      </c>
      <c r="BP4280" s="1">
        <v>8</v>
      </c>
      <c r="BQ4280" s="1">
        <v>8</v>
      </c>
      <c r="BR4280" s="1">
        <v>8</v>
      </c>
      <c r="BS4280" s="1">
        <v>8</v>
      </c>
      <c r="BT4280" s="1">
        <v>0</v>
      </c>
      <c r="BU4280" s="1" t="str">
        <f t="shared" si="101"/>
        <v>8:00 AM</v>
      </c>
      <c r="BV4280" s="1" t="str">
        <f t="shared" si="102"/>
        <v>5:00 PM</v>
      </c>
      <c r="BW4280" s="1" t="s">
        <v>135</v>
      </c>
      <c r="BX4280" s="1">
        <v>0</v>
      </c>
      <c r="BY4280" s="1">
        <v>12</v>
      </c>
      <c r="BZ4280" s="1" t="s">
        <v>112</v>
      </c>
      <c r="CA4280" s="1">
        <v>0</v>
      </c>
      <c r="CB4280" s="1" t="s">
        <v>19933</v>
      </c>
      <c r="CC4280" s="1" t="s">
        <v>845</v>
      </c>
      <c r="CE4280" s="1" t="s">
        <v>847</v>
      </c>
      <c r="CF4280" s="1" t="s">
        <v>117</v>
      </c>
      <c r="CG4280" s="1">
        <v>96951</v>
      </c>
      <c r="CH4280" s="3">
        <v>10.27</v>
      </c>
      <c r="CI4280" s="3">
        <v>10.27</v>
      </c>
      <c r="CJ4280" s="3">
        <v>15.4</v>
      </c>
      <c r="CK4280" s="3">
        <v>15.4</v>
      </c>
      <c r="CL4280" s="1" t="s">
        <v>137</v>
      </c>
      <c r="CM4280" s="1" t="s">
        <v>138</v>
      </c>
      <c r="CN4280" s="1" t="s">
        <v>139</v>
      </c>
      <c r="CP4280" s="1" t="s">
        <v>112</v>
      </c>
      <c r="CQ4280" s="1" t="s">
        <v>111</v>
      </c>
      <c r="CR4280" s="1" t="s">
        <v>111</v>
      </c>
      <c r="CS4280" s="1" t="s">
        <v>111</v>
      </c>
      <c r="CT4280" s="1" t="s">
        <v>111</v>
      </c>
      <c r="CU4280" s="1" t="s">
        <v>111</v>
      </c>
      <c r="CV4280" s="1" t="s">
        <v>111</v>
      </c>
      <c r="CW4280" s="1" t="s">
        <v>6786</v>
      </c>
      <c r="CX4280" s="1">
        <v>16705320350</v>
      </c>
      <c r="CY4280" s="1" t="s">
        <v>850</v>
      </c>
      <c r="CZ4280" s="1" t="s">
        <v>858</v>
      </c>
      <c r="DA4280" s="1" t="s">
        <v>111</v>
      </c>
      <c r="DB4280" s="1" t="s">
        <v>112</v>
      </c>
    </row>
    <row r="4281" spans="1:111" ht="15.6" customHeight="1" x14ac:dyDescent="0.25">
      <c r="A4281" s="1" t="s">
        <v>20055</v>
      </c>
      <c r="B4281" s="1" t="s">
        <v>142</v>
      </c>
      <c r="C4281" s="2">
        <v>44328.854303356478</v>
      </c>
      <c r="D4281" s="2">
        <v>44370</v>
      </c>
      <c r="E4281" s="1" t="s">
        <v>110</v>
      </c>
      <c r="F4281" s="2">
        <v>44468.833333333336</v>
      </c>
      <c r="G4281" s="1" t="s">
        <v>112</v>
      </c>
      <c r="H4281" s="1" t="s">
        <v>112</v>
      </c>
      <c r="I4281" s="1" t="s">
        <v>112</v>
      </c>
      <c r="J4281" s="1" t="s">
        <v>9616</v>
      </c>
      <c r="K4281" s="1" t="s">
        <v>9031</v>
      </c>
      <c r="L4281" s="1" t="s">
        <v>1051</v>
      </c>
      <c r="N4281" s="1" t="s">
        <v>116</v>
      </c>
      <c r="O4281" s="1" t="s">
        <v>117</v>
      </c>
      <c r="P4281" s="9">
        <v>96950</v>
      </c>
      <c r="Q4281" s="1" t="s">
        <v>118</v>
      </c>
      <c r="S4281" s="1">
        <v>16702358778</v>
      </c>
      <c r="U4281" s="1">
        <v>522298</v>
      </c>
      <c r="V4281" s="1" t="s">
        <v>119</v>
      </c>
      <c r="X4281" s="1" t="s">
        <v>1052</v>
      </c>
      <c r="Y4281" s="1" t="s">
        <v>1053</v>
      </c>
      <c r="Z4281" s="1" t="s">
        <v>1054</v>
      </c>
      <c r="AA4281" s="1" t="s">
        <v>373</v>
      </c>
      <c r="AB4281" s="1" t="s">
        <v>1051</v>
      </c>
      <c r="AD4281" s="1" t="s">
        <v>116</v>
      </c>
      <c r="AE4281" s="1" t="s">
        <v>117</v>
      </c>
      <c r="AF4281" s="9">
        <v>96950</v>
      </c>
      <c r="AG4281" s="1" t="s">
        <v>118</v>
      </c>
      <c r="AI4281" s="1">
        <v>16702358778</v>
      </c>
      <c r="AK4281" s="1" t="s">
        <v>1055</v>
      </c>
      <c r="BC4281" s="1" t="str">
        <f>"41-2031.00"</f>
        <v>41-2031.00</v>
      </c>
      <c r="BD4281" s="1" t="s">
        <v>743</v>
      </c>
      <c r="BE4281" s="1" t="s">
        <v>9617</v>
      </c>
      <c r="BF4281" s="1" t="s">
        <v>2717</v>
      </c>
      <c r="BG4281" s="1">
        <v>3</v>
      </c>
      <c r="BI4281" s="2">
        <v>44470</v>
      </c>
      <c r="BJ4281" s="2">
        <v>44834</v>
      </c>
      <c r="BM4281" s="1">
        <v>40</v>
      </c>
      <c r="BN4281" s="1">
        <v>0</v>
      </c>
      <c r="BO4281" s="1">
        <v>8</v>
      </c>
      <c r="BP4281" s="1">
        <v>8</v>
      </c>
      <c r="BQ4281" s="1">
        <v>8</v>
      </c>
      <c r="BR4281" s="1">
        <v>8</v>
      </c>
      <c r="BS4281" s="1">
        <v>8</v>
      </c>
      <c r="BT4281" s="1">
        <v>0</v>
      </c>
      <c r="BU4281" s="1" t="str">
        <f t="shared" si="101"/>
        <v>8:00 AM</v>
      </c>
      <c r="BV4281" s="1" t="str">
        <f t="shared" si="102"/>
        <v>5:00 PM</v>
      </c>
      <c r="BW4281" s="1" t="s">
        <v>135</v>
      </c>
      <c r="BX4281" s="1">
        <v>0</v>
      </c>
      <c r="BY4281" s="1">
        <v>12</v>
      </c>
      <c r="BZ4281" s="1" t="s">
        <v>112</v>
      </c>
      <c r="CB4281" s="1" t="s">
        <v>138</v>
      </c>
      <c r="CC4281" s="1" t="s">
        <v>4146</v>
      </c>
      <c r="CE4281" s="1" t="s">
        <v>116</v>
      </c>
      <c r="CF4281" s="1" t="s">
        <v>117</v>
      </c>
      <c r="CG4281" s="1">
        <v>96950</v>
      </c>
      <c r="CH4281" s="3">
        <v>8.7100000000000009</v>
      </c>
      <c r="CI4281" s="3">
        <v>8.7100000000000009</v>
      </c>
      <c r="CJ4281" s="3">
        <v>13.06</v>
      </c>
      <c r="CK4281" s="3">
        <v>13.06</v>
      </c>
      <c r="CL4281" s="1" t="s">
        <v>137</v>
      </c>
      <c r="CM4281" s="1" t="s">
        <v>168</v>
      </c>
      <c r="CN4281" s="1" t="s">
        <v>139</v>
      </c>
      <c r="CP4281" s="1" t="s">
        <v>112</v>
      </c>
      <c r="CQ4281" s="1" t="s">
        <v>111</v>
      </c>
      <c r="CR4281" s="1" t="s">
        <v>111</v>
      </c>
      <c r="CS4281" s="1" t="s">
        <v>111</v>
      </c>
      <c r="CT4281" s="1" t="s">
        <v>138</v>
      </c>
      <c r="CU4281" s="1" t="s">
        <v>111</v>
      </c>
      <c r="CV4281" s="1" t="s">
        <v>111</v>
      </c>
      <c r="CW4281" s="1" t="s">
        <v>20056</v>
      </c>
      <c r="CX4281" s="1">
        <v>16702358778</v>
      </c>
      <c r="CY4281" s="1" t="s">
        <v>1055</v>
      </c>
      <c r="CZ4281" s="1" t="s">
        <v>138</v>
      </c>
      <c r="DA4281" s="1" t="s">
        <v>111</v>
      </c>
      <c r="DB4281" s="1" t="s">
        <v>112</v>
      </c>
    </row>
    <row r="4282" spans="1:111" ht="15.6" customHeight="1" x14ac:dyDescent="0.25">
      <c r="A4282" s="1" t="s">
        <v>20059</v>
      </c>
      <c r="B4282" s="1" t="s">
        <v>142</v>
      </c>
      <c r="C4282" s="2">
        <v>44300.362669328701</v>
      </c>
      <c r="D4282" s="2">
        <v>44303</v>
      </c>
      <c r="E4282" s="1" t="s">
        <v>110</v>
      </c>
      <c r="F4282" s="2">
        <v>44468.833333333336</v>
      </c>
      <c r="G4282" s="1" t="s">
        <v>111</v>
      </c>
      <c r="H4282" s="1" t="s">
        <v>112</v>
      </c>
      <c r="I4282" s="1" t="s">
        <v>112</v>
      </c>
      <c r="J4282" s="1" t="s">
        <v>9632</v>
      </c>
      <c r="K4282" s="1" t="s">
        <v>9633</v>
      </c>
      <c r="L4282" s="1" t="s">
        <v>9634</v>
      </c>
      <c r="M4282" s="1" t="s">
        <v>1212</v>
      </c>
      <c r="N4282" s="1" t="s">
        <v>116</v>
      </c>
      <c r="O4282" s="1" t="s">
        <v>117</v>
      </c>
      <c r="P4282" s="9">
        <v>96950</v>
      </c>
      <c r="Q4282" s="1" t="s">
        <v>118</v>
      </c>
      <c r="R4282" s="1" t="s">
        <v>117</v>
      </c>
      <c r="S4282" s="1">
        <v>16702351024</v>
      </c>
      <c r="U4282" s="1">
        <v>81121</v>
      </c>
      <c r="V4282" s="1" t="s">
        <v>119</v>
      </c>
      <c r="X4282" s="1" t="s">
        <v>434</v>
      </c>
      <c r="Y4282" s="1" t="s">
        <v>8044</v>
      </c>
      <c r="Z4282" s="1" t="s">
        <v>8045</v>
      </c>
      <c r="AA4282" s="1" t="s">
        <v>245</v>
      </c>
      <c r="AB4282" s="1" t="s">
        <v>9634</v>
      </c>
      <c r="AC4282" s="1" t="s">
        <v>1212</v>
      </c>
      <c r="AD4282" s="1" t="s">
        <v>116</v>
      </c>
      <c r="AE4282" s="1" t="s">
        <v>117</v>
      </c>
      <c r="AF4282" s="9">
        <v>96950</v>
      </c>
      <c r="AG4282" s="1" t="s">
        <v>118</v>
      </c>
      <c r="AH4282" s="1" t="s">
        <v>117</v>
      </c>
      <c r="AI4282" s="1">
        <v>16702351024</v>
      </c>
      <c r="AK4282" s="1" t="s">
        <v>8047</v>
      </c>
      <c r="BC4282" s="1" t="str">
        <f>"49-9071.00"</f>
        <v>49-9071.00</v>
      </c>
      <c r="BD4282" s="1" t="s">
        <v>214</v>
      </c>
      <c r="BE4282" s="1" t="s">
        <v>9635</v>
      </c>
      <c r="BF4282" s="1" t="s">
        <v>3913</v>
      </c>
      <c r="BG4282" s="1">
        <v>10</v>
      </c>
      <c r="BI4282" s="2">
        <v>44470</v>
      </c>
      <c r="BJ4282" s="2">
        <v>44834</v>
      </c>
      <c r="BM4282" s="1">
        <v>40</v>
      </c>
      <c r="BN4282" s="1">
        <v>0</v>
      </c>
      <c r="BO4282" s="1">
        <v>8</v>
      </c>
      <c r="BP4282" s="1">
        <v>8</v>
      </c>
      <c r="BQ4282" s="1">
        <v>8</v>
      </c>
      <c r="BR4282" s="1">
        <v>8</v>
      </c>
      <c r="BS4282" s="1">
        <v>8</v>
      </c>
      <c r="BT4282" s="1">
        <v>0</v>
      </c>
      <c r="BU4282" s="1" t="str">
        <f t="shared" si="101"/>
        <v>8:00 AM</v>
      </c>
      <c r="BV4282" s="1" t="str">
        <f t="shared" si="102"/>
        <v>5:00 PM</v>
      </c>
      <c r="BW4282" s="1" t="s">
        <v>135</v>
      </c>
      <c r="BX4282" s="1">
        <v>0</v>
      </c>
      <c r="BY4282" s="1">
        <v>12</v>
      </c>
      <c r="BZ4282" s="1" t="s">
        <v>112</v>
      </c>
      <c r="CA4282" s="1">
        <v>0</v>
      </c>
      <c r="CB4282" s="1" t="s">
        <v>3914</v>
      </c>
      <c r="CC4282" s="1" t="s">
        <v>9634</v>
      </c>
      <c r="CD4282" s="1" t="s">
        <v>1212</v>
      </c>
      <c r="CE4282" s="1" t="s">
        <v>116</v>
      </c>
      <c r="CF4282" s="1" t="s">
        <v>117</v>
      </c>
      <c r="CG4282" s="1">
        <v>96950</v>
      </c>
      <c r="CH4282" s="3">
        <v>8.7100000000000009</v>
      </c>
      <c r="CI4282" s="3">
        <v>9</v>
      </c>
      <c r="CJ4282" s="3">
        <v>13.06</v>
      </c>
      <c r="CK4282" s="3">
        <v>13.5</v>
      </c>
      <c r="CL4282" s="1" t="s">
        <v>137</v>
      </c>
      <c r="CM4282" s="1" t="s">
        <v>138</v>
      </c>
      <c r="CN4282" s="1" t="s">
        <v>218</v>
      </c>
      <c r="CP4282" s="1" t="s">
        <v>112</v>
      </c>
      <c r="CQ4282" s="1" t="s">
        <v>111</v>
      </c>
      <c r="CR4282" s="1" t="s">
        <v>111</v>
      </c>
      <c r="CS4282" s="1" t="s">
        <v>111</v>
      </c>
      <c r="CT4282" s="1" t="s">
        <v>138</v>
      </c>
      <c r="CU4282" s="1" t="s">
        <v>111</v>
      </c>
      <c r="CV4282" s="1" t="s">
        <v>138</v>
      </c>
      <c r="CW4282" s="1" t="s">
        <v>1324</v>
      </c>
      <c r="CX4282" s="1">
        <v>16702351024</v>
      </c>
      <c r="CY4282" s="1" t="s">
        <v>8047</v>
      </c>
      <c r="CZ4282" s="1" t="s">
        <v>138</v>
      </c>
      <c r="DA4282" s="1" t="s">
        <v>111</v>
      </c>
      <c r="DB4282" s="1" t="s">
        <v>112</v>
      </c>
    </row>
    <row r="4283" spans="1:111" ht="15.6" customHeight="1" x14ac:dyDescent="0.25">
      <c r="A4283" s="1" t="s">
        <v>20075</v>
      </c>
      <c r="B4283" s="1" t="s">
        <v>142</v>
      </c>
      <c r="C4283" s="2">
        <v>44277.975049768516</v>
      </c>
      <c r="D4283" s="2">
        <v>44292</v>
      </c>
      <c r="E4283" s="1" t="s">
        <v>110</v>
      </c>
      <c r="F4283" s="2">
        <v>44407.833333333336</v>
      </c>
      <c r="G4283" s="1" t="s">
        <v>112</v>
      </c>
      <c r="H4283" s="1" t="s">
        <v>112</v>
      </c>
      <c r="I4283" s="1" t="s">
        <v>112</v>
      </c>
      <c r="J4283" s="1" t="s">
        <v>4454</v>
      </c>
      <c r="L4283" s="1" t="s">
        <v>4455</v>
      </c>
      <c r="M4283" s="1" t="s">
        <v>4459</v>
      </c>
      <c r="N4283" s="1" t="s">
        <v>4456</v>
      </c>
      <c r="O4283" s="1" t="s">
        <v>117</v>
      </c>
      <c r="P4283" s="9">
        <v>96950</v>
      </c>
      <c r="Q4283" s="1" t="s">
        <v>118</v>
      </c>
      <c r="S4283" s="1">
        <v>16702887999</v>
      </c>
      <c r="U4283" s="1">
        <v>56173</v>
      </c>
      <c r="V4283" s="1" t="s">
        <v>119</v>
      </c>
      <c r="X4283" s="1" t="s">
        <v>1342</v>
      </c>
      <c r="Y4283" s="1" t="s">
        <v>4457</v>
      </c>
      <c r="Z4283" s="1" t="s">
        <v>4458</v>
      </c>
      <c r="AA4283" s="1" t="s">
        <v>245</v>
      </c>
      <c r="AB4283" s="1" t="s">
        <v>4455</v>
      </c>
      <c r="AC4283" s="1" t="s">
        <v>4459</v>
      </c>
      <c r="AD4283" s="1" t="s">
        <v>4456</v>
      </c>
      <c r="AE4283" s="1" t="s">
        <v>117</v>
      </c>
      <c r="AF4283" s="9">
        <v>96950</v>
      </c>
      <c r="AG4283" s="1" t="s">
        <v>118</v>
      </c>
      <c r="AI4283" s="1">
        <v>16702887999</v>
      </c>
      <c r="AK4283" s="1" t="s">
        <v>4460</v>
      </c>
      <c r="BC4283" s="1" t="str">
        <f>"49-3042.00"</f>
        <v>49-3042.00</v>
      </c>
      <c r="BD4283" s="1" t="s">
        <v>1089</v>
      </c>
      <c r="BE4283" s="1" t="s">
        <v>20076</v>
      </c>
      <c r="BF4283" s="1" t="s">
        <v>7066</v>
      </c>
      <c r="BG4283" s="1">
        <v>1</v>
      </c>
      <c r="BI4283" s="2">
        <v>44409</v>
      </c>
      <c r="BJ4283" s="2">
        <v>44773</v>
      </c>
      <c r="BM4283" s="1">
        <v>40</v>
      </c>
      <c r="BN4283" s="1">
        <v>0</v>
      </c>
      <c r="BO4283" s="1">
        <v>8</v>
      </c>
      <c r="BP4283" s="1">
        <v>8</v>
      </c>
      <c r="BQ4283" s="1">
        <v>8</v>
      </c>
      <c r="BR4283" s="1">
        <v>8</v>
      </c>
      <c r="BS4283" s="1">
        <v>8</v>
      </c>
      <c r="BT4283" s="1">
        <v>0</v>
      </c>
      <c r="BU4283" s="1" t="str">
        <f t="shared" si="101"/>
        <v>8:00 AM</v>
      </c>
      <c r="BV4283" s="1" t="str">
        <f t="shared" si="102"/>
        <v>5:00 PM</v>
      </c>
      <c r="BW4283" s="1" t="s">
        <v>135</v>
      </c>
      <c r="BX4283" s="1">
        <v>0</v>
      </c>
      <c r="BY4283" s="1">
        <v>24</v>
      </c>
      <c r="BZ4283" s="1" t="s">
        <v>112</v>
      </c>
      <c r="CA4283" s="1">
        <v>0</v>
      </c>
      <c r="CB4283" s="1" t="s">
        <v>362</v>
      </c>
      <c r="CC4283" s="1" t="s">
        <v>4455</v>
      </c>
      <c r="CD4283" s="1" t="s">
        <v>4459</v>
      </c>
      <c r="CE4283" s="1" t="s">
        <v>4456</v>
      </c>
      <c r="CF4283" s="1" t="s">
        <v>117</v>
      </c>
      <c r="CG4283" s="1">
        <v>96950</v>
      </c>
      <c r="CH4283" s="3">
        <v>10.050000000000001</v>
      </c>
      <c r="CI4283" s="3">
        <v>10.050000000000001</v>
      </c>
      <c r="CJ4283" s="3">
        <v>15.08</v>
      </c>
      <c r="CK4283" s="3">
        <v>15.08</v>
      </c>
      <c r="CL4283" s="1" t="s">
        <v>137</v>
      </c>
      <c r="CM4283" s="1" t="s">
        <v>331</v>
      </c>
      <c r="CN4283" s="1" t="s">
        <v>139</v>
      </c>
      <c r="CP4283" s="1" t="s">
        <v>112</v>
      </c>
      <c r="CQ4283" s="1" t="s">
        <v>111</v>
      </c>
      <c r="CR4283" s="1" t="s">
        <v>112</v>
      </c>
      <c r="CS4283" s="1" t="s">
        <v>111</v>
      </c>
      <c r="CT4283" s="1" t="s">
        <v>138</v>
      </c>
      <c r="CU4283" s="1" t="s">
        <v>111</v>
      </c>
      <c r="CV4283" s="1" t="s">
        <v>138</v>
      </c>
      <c r="CW4283" s="1" t="s">
        <v>937</v>
      </c>
      <c r="CX4283" s="1">
        <v>16702887999</v>
      </c>
      <c r="CY4283" s="1" t="s">
        <v>4460</v>
      </c>
      <c r="CZ4283" s="1" t="s">
        <v>138</v>
      </c>
      <c r="DA4283" s="1" t="s">
        <v>111</v>
      </c>
      <c r="DB4283" s="1" t="s">
        <v>112</v>
      </c>
    </row>
    <row r="4284" spans="1:111" ht="15.6" customHeight="1" x14ac:dyDescent="0.25">
      <c r="A4284" s="1" t="s">
        <v>20093</v>
      </c>
      <c r="B4284" s="1" t="s">
        <v>142</v>
      </c>
      <c r="C4284" s="2">
        <v>44375.369158796297</v>
      </c>
      <c r="D4284" s="2">
        <v>44403</v>
      </c>
      <c r="E4284" s="1" t="s">
        <v>180</v>
      </c>
      <c r="G4284" s="1" t="s">
        <v>112</v>
      </c>
      <c r="H4284" s="1" t="s">
        <v>112</v>
      </c>
      <c r="I4284" s="1" t="s">
        <v>112</v>
      </c>
      <c r="J4284" s="1" t="s">
        <v>20094</v>
      </c>
      <c r="K4284" s="1" t="s">
        <v>20095</v>
      </c>
      <c r="L4284" s="1" t="s">
        <v>20096</v>
      </c>
      <c r="M4284" s="1" t="s">
        <v>4377</v>
      </c>
      <c r="N4284" s="1" t="s">
        <v>1759</v>
      </c>
      <c r="O4284" s="1" t="s">
        <v>117</v>
      </c>
      <c r="P4284" s="9">
        <v>96952</v>
      </c>
      <c r="Q4284" s="1" t="s">
        <v>118</v>
      </c>
      <c r="R4284" s="1" t="s">
        <v>117</v>
      </c>
      <c r="S4284" s="1">
        <v>16704333886</v>
      </c>
      <c r="U4284" s="1">
        <v>811212</v>
      </c>
      <c r="V4284" s="1" t="s">
        <v>119</v>
      </c>
      <c r="X4284" s="1" t="s">
        <v>3050</v>
      </c>
      <c r="Y4284" s="1" t="s">
        <v>20097</v>
      </c>
      <c r="Z4284" s="1" t="s">
        <v>20098</v>
      </c>
      <c r="AA4284" s="1" t="s">
        <v>1332</v>
      </c>
      <c r="AB4284" s="1" t="s">
        <v>20099</v>
      </c>
      <c r="AC4284" s="1" t="s">
        <v>4377</v>
      </c>
      <c r="AD4284" s="1" t="s">
        <v>1759</v>
      </c>
      <c r="AE4284" s="1" t="s">
        <v>117</v>
      </c>
      <c r="AF4284" s="9">
        <v>96952</v>
      </c>
      <c r="AG4284" s="1" t="s">
        <v>118</v>
      </c>
      <c r="AH4284" s="1" t="s">
        <v>117</v>
      </c>
      <c r="AI4284" s="1">
        <v>16704333886</v>
      </c>
      <c r="AK4284" s="1" t="s">
        <v>20100</v>
      </c>
      <c r="BC4284" s="1" t="str">
        <f>"49-2011.00"</f>
        <v>49-2011.00</v>
      </c>
      <c r="BD4284" s="1" t="s">
        <v>14502</v>
      </c>
      <c r="BE4284" s="1" t="s">
        <v>20101</v>
      </c>
      <c r="BF4284" s="1" t="s">
        <v>6908</v>
      </c>
      <c r="BG4284" s="1">
        <v>2</v>
      </c>
      <c r="BI4284" s="2">
        <v>44470</v>
      </c>
      <c r="BJ4284" s="2">
        <v>44834</v>
      </c>
      <c r="BM4284" s="1">
        <v>40</v>
      </c>
      <c r="BN4284" s="1">
        <v>0</v>
      </c>
      <c r="BO4284" s="1">
        <v>8</v>
      </c>
      <c r="BP4284" s="1">
        <v>8</v>
      </c>
      <c r="BQ4284" s="1">
        <v>8</v>
      </c>
      <c r="BR4284" s="1">
        <v>8</v>
      </c>
      <c r="BS4284" s="1">
        <v>8</v>
      </c>
      <c r="BT4284" s="1">
        <v>0</v>
      </c>
      <c r="BU4284" s="1" t="str">
        <f t="shared" si="101"/>
        <v>8:00 AM</v>
      </c>
      <c r="BV4284" s="1" t="str">
        <f t="shared" si="102"/>
        <v>5:00 PM</v>
      </c>
      <c r="BW4284" s="1" t="s">
        <v>135</v>
      </c>
      <c r="BX4284" s="1">
        <v>0</v>
      </c>
      <c r="BY4284" s="1">
        <v>12</v>
      </c>
      <c r="BZ4284" s="1" t="s">
        <v>112</v>
      </c>
      <c r="CB4284" s="1" t="s">
        <v>20102</v>
      </c>
      <c r="CC4284" s="1" t="s">
        <v>20103</v>
      </c>
      <c r="CD4284" s="1" t="s">
        <v>4377</v>
      </c>
      <c r="CE4284" s="1" t="s">
        <v>1759</v>
      </c>
      <c r="CF4284" s="1" t="s">
        <v>117</v>
      </c>
      <c r="CG4284" s="1">
        <v>96952</v>
      </c>
      <c r="CH4284" s="3">
        <v>14.63</v>
      </c>
      <c r="CI4284" s="3">
        <v>15</v>
      </c>
      <c r="CJ4284" s="3">
        <v>0</v>
      </c>
      <c r="CK4284" s="3">
        <v>0</v>
      </c>
      <c r="CL4284" s="1" t="s">
        <v>137</v>
      </c>
      <c r="CM4284" s="1" t="s">
        <v>138</v>
      </c>
      <c r="CN4284" s="1" t="s">
        <v>218</v>
      </c>
      <c r="CP4284" s="1" t="s">
        <v>112</v>
      </c>
      <c r="CQ4284" s="1" t="s">
        <v>111</v>
      </c>
      <c r="CR4284" s="1" t="s">
        <v>111</v>
      </c>
      <c r="CS4284" s="1" t="s">
        <v>112</v>
      </c>
      <c r="CT4284" s="1" t="s">
        <v>138</v>
      </c>
      <c r="CU4284" s="1" t="s">
        <v>111</v>
      </c>
      <c r="CV4284" s="1" t="s">
        <v>138</v>
      </c>
      <c r="CW4284" s="1" t="s">
        <v>1324</v>
      </c>
      <c r="CX4284" s="1">
        <v>16704333886</v>
      </c>
      <c r="CY4284" s="1" t="s">
        <v>20100</v>
      </c>
      <c r="CZ4284" s="1" t="s">
        <v>138</v>
      </c>
      <c r="DA4284" s="1" t="s">
        <v>111</v>
      </c>
      <c r="DB4284" s="1" t="s">
        <v>112</v>
      </c>
    </row>
    <row r="4285" spans="1:111" ht="15.6" customHeight="1" x14ac:dyDescent="0.25">
      <c r="A4285" s="1" t="s">
        <v>20104</v>
      </c>
      <c r="B4285" s="1" t="s">
        <v>142</v>
      </c>
      <c r="C4285" s="2">
        <v>44290.757230208335</v>
      </c>
      <c r="D4285" s="2">
        <v>44332</v>
      </c>
      <c r="E4285" s="1" t="s">
        <v>110</v>
      </c>
      <c r="F4285" s="2">
        <v>44468.833333333336</v>
      </c>
      <c r="G4285" s="1" t="s">
        <v>111</v>
      </c>
      <c r="H4285" s="1" t="s">
        <v>112</v>
      </c>
      <c r="I4285" s="1" t="s">
        <v>112</v>
      </c>
      <c r="J4285" s="1" t="s">
        <v>14262</v>
      </c>
      <c r="L4285" s="1" t="s">
        <v>9570</v>
      </c>
      <c r="N4285" s="1" t="s">
        <v>167</v>
      </c>
      <c r="O4285" s="1" t="s">
        <v>117</v>
      </c>
      <c r="P4285" s="9">
        <v>96950</v>
      </c>
      <c r="Q4285" s="1" t="s">
        <v>118</v>
      </c>
      <c r="S4285" s="1">
        <v>16703220970</v>
      </c>
      <c r="U4285" s="1">
        <v>493110</v>
      </c>
      <c r="V4285" s="1" t="s">
        <v>119</v>
      </c>
      <c r="X4285" s="1" t="s">
        <v>9571</v>
      </c>
      <c r="Y4285" s="1" t="s">
        <v>9572</v>
      </c>
      <c r="Z4285" s="1" t="s">
        <v>9573</v>
      </c>
      <c r="AA4285" s="1" t="s">
        <v>9574</v>
      </c>
      <c r="AB4285" s="1" t="s">
        <v>9570</v>
      </c>
      <c r="AD4285" s="1" t="s">
        <v>167</v>
      </c>
      <c r="AE4285" s="1" t="s">
        <v>117</v>
      </c>
      <c r="AF4285" s="9">
        <v>96950</v>
      </c>
      <c r="AG4285" s="1" t="s">
        <v>118</v>
      </c>
      <c r="AI4285" s="1">
        <v>16703220970</v>
      </c>
      <c r="AK4285" s="1" t="s">
        <v>9575</v>
      </c>
      <c r="BC4285" s="1" t="str">
        <f>"43-5081.03"</f>
        <v>43-5081.03</v>
      </c>
      <c r="BD4285" s="1" t="s">
        <v>868</v>
      </c>
      <c r="BE4285" s="1" t="s">
        <v>20105</v>
      </c>
      <c r="BF4285" s="1" t="s">
        <v>20106</v>
      </c>
      <c r="BG4285" s="1">
        <v>1</v>
      </c>
      <c r="BI4285" s="2">
        <v>44470</v>
      </c>
      <c r="BJ4285" s="2">
        <v>44834</v>
      </c>
      <c r="BM4285" s="1">
        <v>35</v>
      </c>
      <c r="BN4285" s="1">
        <v>0</v>
      </c>
      <c r="BO4285" s="1">
        <v>7</v>
      </c>
      <c r="BP4285" s="1">
        <v>7</v>
      </c>
      <c r="BQ4285" s="1">
        <v>7</v>
      </c>
      <c r="BR4285" s="1">
        <v>7</v>
      </c>
      <c r="BS4285" s="1">
        <v>7</v>
      </c>
      <c r="BT4285" s="1">
        <v>0</v>
      </c>
      <c r="BU4285" s="1" t="str">
        <f t="shared" si="101"/>
        <v>8:00 AM</v>
      </c>
      <c r="BV4285" s="1" t="str">
        <f>"4:00 PM"</f>
        <v>4:00 PM</v>
      </c>
      <c r="BW4285" s="1" t="s">
        <v>135</v>
      </c>
      <c r="BX4285" s="1">
        <v>0</v>
      </c>
      <c r="BY4285" s="1">
        <v>12</v>
      </c>
      <c r="BZ4285" s="1" t="s">
        <v>112</v>
      </c>
      <c r="CA4285" s="1">
        <v>0</v>
      </c>
      <c r="CB4285" s="4" t="s">
        <v>20107</v>
      </c>
      <c r="CC4285" s="1" t="s">
        <v>20108</v>
      </c>
      <c r="CE4285" s="1" t="s">
        <v>116</v>
      </c>
      <c r="CF4285" s="1" t="s">
        <v>117</v>
      </c>
      <c r="CG4285" s="1">
        <v>96950</v>
      </c>
      <c r="CH4285" s="3">
        <v>7.58</v>
      </c>
      <c r="CI4285" s="3">
        <v>9.73</v>
      </c>
      <c r="CL4285" s="1" t="s">
        <v>137</v>
      </c>
      <c r="CM4285" s="1" t="s">
        <v>9579</v>
      </c>
      <c r="CN4285" s="1" t="s">
        <v>139</v>
      </c>
      <c r="CP4285" s="1" t="s">
        <v>112</v>
      </c>
      <c r="CQ4285" s="1" t="s">
        <v>111</v>
      </c>
      <c r="CR4285" s="1" t="s">
        <v>112</v>
      </c>
      <c r="CS4285" s="1" t="s">
        <v>112</v>
      </c>
      <c r="CT4285" s="1" t="s">
        <v>138</v>
      </c>
      <c r="CU4285" s="1" t="s">
        <v>111</v>
      </c>
      <c r="CV4285" s="1" t="s">
        <v>138</v>
      </c>
      <c r="CW4285" s="1" t="s">
        <v>9579</v>
      </c>
      <c r="CX4285" s="1">
        <v>16703220970</v>
      </c>
      <c r="CY4285" s="1" t="s">
        <v>9575</v>
      </c>
      <c r="CZ4285" s="1" t="s">
        <v>9580</v>
      </c>
      <c r="DA4285" s="1" t="s">
        <v>111</v>
      </c>
      <c r="DB4285" s="1" t="s">
        <v>112</v>
      </c>
    </row>
    <row r="4286" spans="1:111" ht="15.6" customHeight="1" x14ac:dyDescent="0.25">
      <c r="A4286" s="1" t="s">
        <v>20109</v>
      </c>
      <c r="B4286" s="1" t="s">
        <v>142</v>
      </c>
      <c r="C4286" s="2">
        <v>44323.407553124998</v>
      </c>
      <c r="D4286" s="2">
        <v>44344</v>
      </c>
      <c r="E4286" s="1" t="s">
        <v>110</v>
      </c>
      <c r="F4286" s="2">
        <v>44468.833333333336</v>
      </c>
      <c r="G4286" s="1" t="s">
        <v>111</v>
      </c>
      <c r="H4286" s="1" t="s">
        <v>112</v>
      </c>
      <c r="I4286" s="1" t="s">
        <v>112</v>
      </c>
      <c r="J4286" s="1" t="s">
        <v>2577</v>
      </c>
      <c r="K4286" s="1" t="s">
        <v>2578</v>
      </c>
      <c r="L4286" s="1" t="s">
        <v>2579</v>
      </c>
      <c r="M4286" s="1" t="s">
        <v>1130</v>
      </c>
      <c r="N4286" s="1" t="s">
        <v>116</v>
      </c>
      <c r="O4286" s="1" t="s">
        <v>117</v>
      </c>
      <c r="P4286" s="9">
        <v>96950</v>
      </c>
      <c r="Q4286" s="1" t="s">
        <v>118</v>
      </c>
      <c r="R4286" s="1" t="s">
        <v>117</v>
      </c>
      <c r="S4286" s="1">
        <v>16709898771</v>
      </c>
      <c r="U4286" s="1">
        <v>81121</v>
      </c>
      <c r="V4286" s="1" t="s">
        <v>119</v>
      </c>
      <c r="X4286" s="1" t="s">
        <v>3354</v>
      </c>
      <c r="Y4286" s="1" t="s">
        <v>20110</v>
      </c>
      <c r="Z4286" s="1" t="s">
        <v>2019</v>
      </c>
      <c r="AA4286" s="1" t="s">
        <v>357</v>
      </c>
      <c r="AB4286" s="1" t="s">
        <v>2579</v>
      </c>
      <c r="AC4286" s="1" t="s">
        <v>1130</v>
      </c>
      <c r="AD4286" s="1" t="s">
        <v>116</v>
      </c>
      <c r="AE4286" s="1" t="s">
        <v>117</v>
      </c>
      <c r="AF4286" s="9">
        <v>96950</v>
      </c>
      <c r="AG4286" s="1" t="s">
        <v>118</v>
      </c>
      <c r="AH4286" s="1" t="s">
        <v>117</v>
      </c>
      <c r="AI4286" s="1">
        <v>16709898771</v>
      </c>
      <c r="AK4286" s="1" t="s">
        <v>2581</v>
      </c>
      <c r="BC4286" s="1" t="str">
        <f>"49-9071.00"</f>
        <v>49-9071.00</v>
      </c>
      <c r="BD4286" s="1" t="s">
        <v>214</v>
      </c>
      <c r="BE4286" s="1" t="s">
        <v>18608</v>
      </c>
      <c r="BF4286" s="1" t="s">
        <v>212</v>
      </c>
      <c r="BG4286" s="1">
        <v>2</v>
      </c>
      <c r="BI4286" s="2">
        <v>44470</v>
      </c>
      <c r="BJ4286" s="2">
        <v>44834</v>
      </c>
      <c r="BM4286" s="1">
        <v>35</v>
      </c>
      <c r="BN4286" s="1">
        <v>5</v>
      </c>
      <c r="BO4286" s="1">
        <v>5</v>
      </c>
      <c r="BP4286" s="1">
        <v>5</v>
      </c>
      <c r="BQ4286" s="1">
        <v>5</v>
      </c>
      <c r="BR4286" s="1">
        <v>5</v>
      </c>
      <c r="BS4286" s="1">
        <v>5</v>
      </c>
      <c r="BT4286" s="1">
        <v>5</v>
      </c>
      <c r="BU4286" s="1" t="str">
        <f>"5:30 PM"</f>
        <v>5:30 PM</v>
      </c>
      <c r="BV4286" s="1" t="str">
        <f>"10:30 PM"</f>
        <v>10:30 PM</v>
      </c>
      <c r="BW4286" s="1" t="s">
        <v>135</v>
      </c>
      <c r="BX4286" s="1">
        <v>0</v>
      </c>
      <c r="BY4286" s="1">
        <v>12</v>
      </c>
      <c r="BZ4286" s="1" t="s">
        <v>112</v>
      </c>
      <c r="CB4286" s="1" t="s">
        <v>7050</v>
      </c>
      <c r="CC4286" s="1" t="s">
        <v>2579</v>
      </c>
      <c r="CD4286" s="1" t="s">
        <v>1130</v>
      </c>
      <c r="CE4286" s="1" t="s">
        <v>116</v>
      </c>
      <c r="CF4286" s="1" t="s">
        <v>117</v>
      </c>
      <c r="CG4286" s="1">
        <v>96950</v>
      </c>
      <c r="CH4286" s="3">
        <v>8.7100000000000009</v>
      </c>
      <c r="CI4286" s="3">
        <v>9</v>
      </c>
      <c r="CJ4286" s="3">
        <v>13.06</v>
      </c>
      <c r="CK4286" s="3">
        <v>13.5</v>
      </c>
      <c r="CL4286" s="1" t="s">
        <v>137</v>
      </c>
      <c r="CM4286" s="1" t="s">
        <v>138</v>
      </c>
      <c r="CN4286" s="1" t="s">
        <v>218</v>
      </c>
      <c r="CP4286" s="1" t="s">
        <v>112</v>
      </c>
      <c r="CQ4286" s="1" t="s">
        <v>111</v>
      </c>
      <c r="CR4286" s="1" t="s">
        <v>111</v>
      </c>
      <c r="CS4286" s="1" t="s">
        <v>111</v>
      </c>
      <c r="CT4286" s="1" t="s">
        <v>138</v>
      </c>
      <c r="CU4286" s="1" t="s">
        <v>111</v>
      </c>
      <c r="CV4286" s="1" t="s">
        <v>138</v>
      </c>
      <c r="CW4286" s="1" t="s">
        <v>1324</v>
      </c>
      <c r="CX4286" s="1">
        <v>16709898771</v>
      </c>
      <c r="CY4286" s="1" t="s">
        <v>2581</v>
      </c>
      <c r="CZ4286" s="1" t="s">
        <v>138</v>
      </c>
      <c r="DA4286" s="1" t="s">
        <v>111</v>
      </c>
      <c r="DB4286" s="1" t="s">
        <v>112</v>
      </c>
    </row>
    <row r="4287" spans="1:111" ht="15.6" customHeight="1" x14ac:dyDescent="0.25">
      <c r="A4287" s="1" t="s">
        <v>20147</v>
      </c>
      <c r="B4287" s="1" t="s">
        <v>142</v>
      </c>
      <c r="C4287" s="2">
        <v>44294.268643171294</v>
      </c>
      <c r="D4287" s="2">
        <v>44337</v>
      </c>
      <c r="E4287" s="1" t="s">
        <v>110</v>
      </c>
      <c r="F4287" s="2">
        <v>44376.833333333336</v>
      </c>
      <c r="G4287" s="1" t="s">
        <v>112</v>
      </c>
      <c r="H4287" s="1" t="s">
        <v>112</v>
      </c>
      <c r="I4287" s="1" t="s">
        <v>112</v>
      </c>
      <c r="J4287" s="1" t="s">
        <v>13185</v>
      </c>
      <c r="K4287" s="1" t="s">
        <v>13186</v>
      </c>
      <c r="L4287" s="1" t="s">
        <v>397</v>
      </c>
      <c r="M4287" s="1" t="s">
        <v>13187</v>
      </c>
      <c r="N4287" s="1" t="s">
        <v>116</v>
      </c>
      <c r="O4287" s="1" t="s">
        <v>117</v>
      </c>
      <c r="P4287" s="9">
        <v>96950</v>
      </c>
      <c r="Q4287" s="1" t="s">
        <v>118</v>
      </c>
      <c r="R4287" s="1" t="s">
        <v>138</v>
      </c>
      <c r="S4287" s="1">
        <v>16702332298</v>
      </c>
      <c r="U4287" s="1">
        <v>722511</v>
      </c>
      <c r="V4287" s="1" t="s">
        <v>119</v>
      </c>
      <c r="X4287" s="1" t="s">
        <v>370</v>
      </c>
      <c r="Y4287" s="1" t="s">
        <v>371</v>
      </c>
      <c r="Z4287" s="1" t="s">
        <v>372</v>
      </c>
      <c r="AA4287" s="1" t="s">
        <v>1184</v>
      </c>
      <c r="AB4287" s="1" t="s">
        <v>368</v>
      </c>
      <c r="AC4287" s="1" t="s">
        <v>1185</v>
      </c>
      <c r="AD4287" s="1" t="s">
        <v>116</v>
      </c>
      <c r="AE4287" s="1" t="s">
        <v>117</v>
      </c>
      <c r="AF4287" s="9">
        <v>96950</v>
      </c>
      <c r="AG4287" s="1" t="s">
        <v>118</v>
      </c>
      <c r="AH4287" s="1" t="s">
        <v>138</v>
      </c>
      <c r="AI4287" s="1">
        <v>16702346278</v>
      </c>
      <c r="AK4287" s="1" t="s">
        <v>1186</v>
      </c>
      <c r="BC4287" s="1" t="str">
        <f>"35-2014.00"</f>
        <v>35-2014.00</v>
      </c>
      <c r="BD4287" s="1" t="s">
        <v>152</v>
      </c>
      <c r="BE4287" s="1" t="s">
        <v>13188</v>
      </c>
      <c r="BF4287" s="1" t="s">
        <v>13189</v>
      </c>
      <c r="BG4287" s="1">
        <v>1</v>
      </c>
      <c r="BI4287" s="2">
        <v>44378</v>
      </c>
      <c r="BJ4287" s="2">
        <v>44742</v>
      </c>
      <c r="BM4287" s="1">
        <v>35</v>
      </c>
      <c r="BN4287" s="1">
        <v>7</v>
      </c>
      <c r="BO4287" s="1">
        <v>7</v>
      </c>
      <c r="BP4287" s="1">
        <v>7</v>
      </c>
      <c r="BQ4287" s="1">
        <v>0</v>
      </c>
      <c r="BR4287" s="1">
        <v>7</v>
      </c>
      <c r="BS4287" s="1">
        <v>7</v>
      </c>
      <c r="BT4287" s="1">
        <v>0</v>
      </c>
      <c r="BU4287" s="1" t="str">
        <f>"10:00 AM"</f>
        <v>10:00 AM</v>
      </c>
      <c r="BV4287" s="1" t="str">
        <f>"9:00 PM"</f>
        <v>9:00 PM</v>
      </c>
      <c r="BW4287" s="1" t="s">
        <v>135</v>
      </c>
      <c r="BX4287" s="1">
        <v>0</v>
      </c>
      <c r="BY4287" s="1">
        <v>12</v>
      </c>
      <c r="BZ4287" s="1" t="s">
        <v>112</v>
      </c>
      <c r="CA4287" s="1">
        <v>0</v>
      </c>
      <c r="CB4287" s="1" t="s">
        <v>20148</v>
      </c>
      <c r="CC4287" s="1" t="s">
        <v>5299</v>
      </c>
      <c r="CD4287" s="1" t="s">
        <v>1197</v>
      </c>
      <c r="CE4287" s="1" t="s">
        <v>116</v>
      </c>
      <c r="CF4287" s="1" t="s">
        <v>117</v>
      </c>
      <c r="CG4287" s="1">
        <v>96950</v>
      </c>
      <c r="CH4287" s="3">
        <v>8.68</v>
      </c>
      <c r="CI4287" s="3">
        <v>8.68</v>
      </c>
      <c r="CJ4287" s="3">
        <v>13.02</v>
      </c>
      <c r="CK4287" s="3">
        <v>13.02</v>
      </c>
      <c r="CL4287" s="1" t="s">
        <v>137</v>
      </c>
      <c r="CM4287" s="1" t="s">
        <v>138</v>
      </c>
      <c r="CN4287" s="1" t="s">
        <v>139</v>
      </c>
      <c r="CP4287" s="1" t="s">
        <v>112</v>
      </c>
      <c r="CQ4287" s="1" t="s">
        <v>111</v>
      </c>
      <c r="CR4287" s="1" t="s">
        <v>112</v>
      </c>
      <c r="CS4287" s="1" t="s">
        <v>111</v>
      </c>
      <c r="CT4287" s="1" t="s">
        <v>138</v>
      </c>
      <c r="CU4287" s="1" t="s">
        <v>111</v>
      </c>
      <c r="CV4287" s="1" t="s">
        <v>138</v>
      </c>
      <c r="CW4287" s="1" t="s">
        <v>138</v>
      </c>
      <c r="CX4287" s="1">
        <v>16702332298</v>
      </c>
      <c r="CY4287" s="1" t="s">
        <v>13191</v>
      </c>
      <c r="CZ4287" s="1" t="s">
        <v>428</v>
      </c>
      <c r="DA4287" s="1" t="s">
        <v>111</v>
      </c>
      <c r="DB4287" s="1" t="s">
        <v>112</v>
      </c>
    </row>
    <row r="4288" spans="1:111" ht="15.6" customHeight="1" x14ac:dyDescent="0.25">
      <c r="A4288" s="1" t="s">
        <v>20159</v>
      </c>
      <c r="B4288" s="1" t="s">
        <v>142</v>
      </c>
      <c r="C4288" s="2">
        <v>44354.08865416667</v>
      </c>
      <c r="D4288" s="2">
        <v>44363</v>
      </c>
      <c r="E4288" s="1" t="s">
        <v>110</v>
      </c>
      <c r="F4288" s="2">
        <v>44457.833333333336</v>
      </c>
      <c r="G4288" s="1" t="s">
        <v>112</v>
      </c>
      <c r="H4288" s="1" t="s">
        <v>112</v>
      </c>
      <c r="I4288" s="1" t="s">
        <v>112</v>
      </c>
      <c r="J4288" s="1" t="s">
        <v>6139</v>
      </c>
      <c r="K4288" s="1" t="s">
        <v>4348</v>
      </c>
      <c r="L4288" s="1" t="s">
        <v>4349</v>
      </c>
      <c r="M4288" s="1" t="s">
        <v>4350</v>
      </c>
      <c r="N4288" s="1" t="s">
        <v>116</v>
      </c>
      <c r="O4288" s="1" t="s">
        <v>117</v>
      </c>
      <c r="P4288" s="9">
        <v>96950</v>
      </c>
      <c r="Q4288" s="1" t="s">
        <v>118</v>
      </c>
      <c r="S4288" s="1">
        <v>16703223311</v>
      </c>
      <c r="T4288" s="1">
        <v>4503</v>
      </c>
      <c r="U4288" s="1">
        <v>72111</v>
      </c>
      <c r="V4288" s="1" t="s">
        <v>119</v>
      </c>
      <c r="X4288" s="1" t="s">
        <v>656</v>
      </c>
      <c r="Y4288" s="1" t="s">
        <v>6140</v>
      </c>
      <c r="AA4288" s="1" t="s">
        <v>1129</v>
      </c>
      <c r="AB4288" s="1" t="s">
        <v>4349</v>
      </c>
      <c r="AC4288" s="1" t="s">
        <v>4350</v>
      </c>
      <c r="AD4288" s="1" t="s">
        <v>116</v>
      </c>
      <c r="AE4288" s="1" t="s">
        <v>117</v>
      </c>
      <c r="AF4288" s="9">
        <v>96950</v>
      </c>
      <c r="AG4288" s="1" t="s">
        <v>118</v>
      </c>
      <c r="AI4288" s="1">
        <v>16703223311</v>
      </c>
      <c r="AJ4288" s="1">
        <v>4503</v>
      </c>
      <c r="AK4288" s="1" t="s">
        <v>6141</v>
      </c>
      <c r="BC4288" s="1" t="str">
        <f>"35-9021.00"</f>
        <v>35-9021.00</v>
      </c>
      <c r="BD4288" s="1" t="s">
        <v>1160</v>
      </c>
      <c r="BE4288" s="1" t="s">
        <v>20160</v>
      </c>
      <c r="BF4288" s="1" t="s">
        <v>6493</v>
      </c>
      <c r="BG4288" s="1">
        <v>1</v>
      </c>
      <c r="BI4288" s="2">
        <v>44459</v>
      </c>
      <c r="BJ4288" s="2">
        <v>44823</v>
      </c>
      <c r="BM4288" s="1">
        <v>40</v>
      </c>
      <c r="BN4288" s="1">
        <v>0</v>
      </c>
      <c r="BO4288" s="1">
        <v>8</v>
      </c>
      <c r="BP4288" s="1">
        <v>8</v>
      </c>
      <c r="BQ4288" s="1">
        <v>8</v>
      </c>
      <c r="BR4288" s="1">
        <v>8</v>
      </c>
      <c r="BS4288" s="1">
        <v>8</v>
      </c>
      <c r="BT4288" s="1">
        <v>0</v>
      </c>
      <c r="BU4288" s="1" t="str">
        <f>"8:00 AM"</f>
        <v>8:00 AM</v>
      </c>
      <c r="BV4288" s="1" t="str">
        <f>"5:00 PM"</f>
        <v>5:00 PM</v>
      </c>
      <c r="BW4288" s="1" t="s">
        <v>135</v>
      </c>
      <c r="BX4288" s="1">
        <v>0</v>
      </c>
      <c r="BY4288" s="1">
        <v>3</v>
      </c>
      <c r="BZ4288" s="1" t="s">
        <v>112</v>
      </c>
      <c r="CB4288" s="1" t="s">
        <v>20161</v>
      </c>
      <c r="CC4288" s="1" t="s">
        <v>4349</v>
      </c>
      <c r="CD4288" s="1" t="s">
        <v>4350</v>
      </c>
      <c r="CE4288" s="1" t="s">
        <v>116</v>
      </c>
      <c r="CF4288" s="1" t="s">
        <v>117</v>
      </c>
      <c r="CG4288" s="1">
        <v>96950</v>
      </c>
      <c r="CH4288" s="3">
        <v>9.24</v>
      </c>
      <c r="CI4288" s="3">
        <v>9.24</v>
      </c>
      <c r="CJ4288" s="3">
        <v>13.86</v>
      </c>
      <c r="CL4288" s="1" t="s">
        <v>137</v>
      </c>
      <c r="CM4288" s="1" t="s">
        <v>4355</v>
      </c>
      <c r="CN4288" s="1" t="s">
        <v>139</v>
      </c>
      <c r="CP4288" s="1" t="s">
        <v>112</v>
      </c>
      <c r="CQ4288" s="1" t="s">
        <v>111</v>
      </c>
      <c r="CR4288" s="1" t="s">
        <v>112</v>
      </c>
      <c r="CS4288" s="1" t="s">
        <v>111</v>
      </c>
      <c r="CT4288" s="1" t="s">
        <v>138</v>
      </c>
      <c r="CU4288" s="1" t="s">
        <v>111</v>
      </c>
      <c r="CV4288" s="1" t="s">
        <v>111</v>
      </c>
      <c r="CW4288" s="1" t="s">
        <v>6144</v>
      </c>
      <c r="CX4288" s="1">
        <v>16703223311</v>
      </c>
      <c r="CY4288" s="1" t="s">
        <v>6141</v>
      </c>
      <c r="CZ4288" s="1" t="s">
        <v>4358</v>
      </c>
      <c r="DA4288" s="1" t="s">
        <v>111</v>
      </c>
      <c r="DB4288" s="1" t="s">
        <v>112</v>
      </c>
      <c r="DC4288" s="1" t="s">
        <v>4359</v>
      </c>
      <c r="DD4288" s="1" t="s">
        <v>4360</v>
      </c>
      <c r="DE4288" s="1" t="s">
        <v>1747</v>
      </c>
      <c r="DF4288" s="1" t="s">
        <v>4347</v>
      </c>
      <c r="DG4288" s="1" t="s">
        <v>4361</v>
      </c>
    </row>
    <row r="4289" spans="1:111" ht="15.6" customHeight="1" x14ac:dyDescent="0.25">
      <c r="A4289" s="1" t="s">
        <v>20164</v>
      </c>
      <c r="B4289" s="1" t="s">
        <v>142</v>
      </c>
      <c r="C4289" s="2">
        <v>44321.256573958337</v>
      </c>
      <c r="D4289" s="2">
        <v>44370</v>
      </c>
      <c r="E4289" s="1" t="s">
        <v>180</v>
      </c>
      <c r="G4289" s="1" t="s">
        <v>112</v>
      </c>
      <c r="H4289" s="1" t="s">
        <v>112</v>
      </c>
      <c r="I4289" s="1" t="s">
        <v>112</v>
      </c>
      <c r="J4289" s="1" t="s">
        <v>1168</v>
      </c>
      <c r="L4289" s="1" t="s">
        <v>1169</v>
      </c>
      <c r="M4289" s="1" t="s">
        <v>1170</v>
      </c>
      <c r="N4289" s="1" t="s">
        <v>116</v>
      </c>
      <c r="O4289" s="1" t="s">
        <v>117</v>
      </c>
      <c r="P4289" s="9">
        <v>96950</v>
      </c>
      <c r="Q4289" s="1" t="s">
        <v>118</v>
      </c>
      <c r="R4289" s="1" t="s">
        <v>116</v>
      </c>
      <c r="S4289" s="1">
        <v>16705887746</v>
      </c>
      <c r="T4289" s="1">
        <v>0</v>
      </c>
      <c r="U4289" s="1">
        <v>236220</v>
      </c>
      <c r="V4289" s="1" t="s">
        <v>119</v>
      </c>
      <c r="X4289" s="1" t="s">
        <v>1171</v>
      </c>
      <c r="Y4289" s="1" t="s">
        <v>1172</v>
      </c>
      <c r="AA4289" s="1" t="s">
        <v>1173</v>
      </c>
      <c r="AB4289" s="1" t="s">
        <v>1169</v>
      </c>
      <c r="AC4289" s="1" t="s">
        <v>1170</v>
      </c>
      <c r="AD4289" s="1" t="s">
        <v>116</v>
      </c>
      <c r="AE4289" s="1" t="s">
        <v>117</v>
      </c>
      <c r="AF4289" s="9">
        <v>96950</v>
      </c>
      <c r="AG4289" s="1" t="s">
        <v>118</v>
      </c>
      <c r="AH4289" s="1" t="s">
        <v>116</v>
      </c>
      <c r="AI4289" s="1">
        <v>16717773710</v>
      </c>
      <c r="AJ4289" s="1">
        <v>0</v>
      </c>
      <c r="AK4289" s="1" t="s">
        <v>1174</v>
      </c>
      <c r="BC4289" s="1" t="str">
        <f>"47-2031.00"</f>
        <v>47-2031.00</v>
      </c>
      <c r="BD4289" s="1" t="s">
        <v>10475</v>
      </c>
      <c r="BE4289" s="1" t="s">
        <v>10476</v>
      </c>
      <c r="BF4289" s="1" t="s">
        <v>10477</v>
      </c>
      <c r="BG4289" s="1">
        <v>20</v>
      </c>
      <c r="BI4289" s="2">
        <v>44440</v>
      </c>
      <c r="BJ4289" s="2">
        <v>44804</v>
      </c>
      <c r="BM4289" s="1">
        <v>40</v>
      </c>
      <c r="BN4289" s="1">
        <v>0</v>
      </c>
      <c r="BO4289" s="1">
        <v>8</v>
      </c>
      <c r="BP4289" s="1">
        <v>8</v>
      </c>
      <c r="BQ4289" s="1">
        <v>8</v>
      </c>
      <c r="BR4289" s="1">
        <v>8</v>
      </c>
      <c r="BS4289" s="1">
        <v>8</v>
      </c>
      <c r="BT4289" s="1">
        <v>0</v>
      </c>
      <c r="BU4289" s="1" t="str">
        <f>"8:00 AM"</f>
        <v>8:00 AM</v>
      </c>
      <c r="BV4289" s="1" t="str">
        <f>"5:00 PM"</f>
        <v>5:00 PM</v>
      </c>
      <c r="BW4289" s="1" t="s">
        <v>135</v>
      </c>
      <c r="BX4289" s="1">
        <v>0</v>
      </c>
      <c r="BY4289" s="1">
        <v>12</v>
      </c>
      <c r="BZ4289" s="1" t="s">
        <v>112</v>
      </c>
      <c r="CA4289" s="1">
        <v>0</v>
      </c>
      <c r="CB4289" s="4" t="s">
        <v>10478</v>
      </c>
      <c r="CC4289" s="1" t="s">
        <v>1169</v>
      </c>
      <c r="CD4289" s="1" t="s">
        <v>1170</v>
      </c>
      <c r="CE4289" s="1" t="s">
        <v>116</v>
      </c>
      <c r="CF4289" s="1" t="s">
        <v>117</v>
      </c>
      <c r="CG4289" s="1">
        <v>96950</v>
      </c>
      <c r="CH4289" s="3">
        <v>13.78</v>
      </c>
      <c r="CJ4289" s="3">
        <v>20.67</v>
      </c>
      <c r="CL4289" s="1" t="s">
        <v>137</v>
      </c>
      <c r="CM4289" s="1" t="s">
        <v>138</v>
      </c>
      <c r="CN4289" s="1" t="s">
        <v>139</v>
      </c>
      <c r="CP4289" s="1" t="s">
        <v>112</v>
      </c>
      <c r="CQ4289" s="1" t="s">
        <v>111</v>
      </c>
      <c r="CR4289" s="1" t="s">
        <v>111</v>
      </c>
      <c r="CS4289" s="1" t="s">
        <v>111</v>
      </c>
      <c r="CT4289" s="1" t="s">
        <v>138</v>
      </c>
      <c r="CU4289" s="1" t="s">
        <v>111</v>
      </c>
      <c r="CV4289" s="1" t="s">
        <v>138</v>
      </c>
      <c r="CW4289" s="1" t="s">
        <v>1179</v>
      </c>
      <c r="CX4289" s="1">
        <v>16705887746</v>
      </c>
      <c r="CY4289" s="1" t="s">
        <v>1174</v>
      </c>
      <c r="CZ4289" s="1" t="s">
        <v>380</v>
      </c>
      <c r="DA4289" s="1" t="s">
        <v>111</v>
      </c>
      <c r="DB4289" s="1" t="s">
        <v>112</v>
      </c>
    </row>
    <row r="4290" spans="1:111" ht="15.6" customHeight="1" x14ac:dyDescent="0.25">
      <c r="A4290" s="1" t="s">
        <v>20165</v>
      </c>
      <c r="B4290" s="1" t="s">
        <v>142</v>
      </c>
      <c r="C4290" s="2">
        <v>44321.258454050927</v>
      </c>
      <c r="D4290" s="2">
        <v>44370</v>
      </c>
      <c r="E4290" s="1" t="s">
        <v>180</v>
      </c>
      <c r="G4290" s="1" t="s">
        <v>112</v>
      </c>
      <c r="H4290" s="1" t="s">
        <v>112</v>
      </c>
      <c r="I4290" s="1" t="s">
        <v>112</v>
      </c>
      <c r="J4290" s="1" t="s">
        <v>1168</v>
      </c>
      <c r="L4290" s="1" t="s">
        <v>1169</v>
      </c>
      <c r="M4290" s="1" t="s">
        <v>1170</v>
      </c>
      <c r="N4290" s="1" t="s">
        <v>116</v>
      </c>
      <c r="O4290" s="1" t="s">
        <v>117</v>
      </c>
      <c r="P4290" s="9">
        <v>96950</v>
      </c>
      <c r="Q4290" s="1" t="s">
        <v>118</v>
      </c>
      <c r="R4290" s="1" t="s">
        <v>116</v>
      </c>
      <c r="S4290" s="1">
        <v>16705887746</v>
      </c>
      <c r="T4290" s="1">
        <v>0</v>
      </c>
      <c r="U4290" s="1">
        <v>236220</v>
      </c>
      <c r="V4290" s="1" t="s">
        <v>119</v>
      </c>
      <c r="X4290" s="1" t="s">
        <v>1171</v>
      </c>
      <c r="Y4290" s="1" t="s">
        <v>1172</v>
      </c>
      <c r="AA4290" s="1" t="s">
        <v>1173</v>
      </c>
      <c r="AB4290" s="1" t="s">
        <v>1169</v>
      </c>
      <c r="AC4290" s="1" t="s">
        <v>1170</v>
      </c>
      <c r="AD4290" s="1" t="s">
        <v>116</v>
      </c>
      <c r="AE4290" s="1" t="s">
        <v>117</v>
      </c>
      <c r="AF4290" s="9">
        <v>96950</v>
      </c>
      <c r="AG4290" s="1" t="s">
        <v>118</v>
      </c>
      <c r="AH4290" s="1" t="s">
        <v>116</v>
      </c>
      <c r="AI4290" s="1">
        <v>16717773710</v>
      </c>
      <c r="AJ4290" s="1">
        <v>0</v>
      </c>
      <c r="AK4290" s="1" t="s">
        <v>1174</v>
      </c>
      <c r="BC4290" s="1" t="str">
        <f>"47-2031.00"</f>
        <v>47-2031.00</v>
      </c>
      <c r="BD4290" s="1" t="s">
        <v>10475</v>
      </c>
      <c r="BE4290" s="1" t="s">
        <v>10476</v>
      </c>
      <c r="BF4290" s="1" t="s">
        <v>10477</v>
      </c>
      <c r="BG4290" s="1">
        <v>20</v>
      </c>
      <c r="BI4290" s="2">
        <v>44440</v>
      </c>
      <c r="BJ4290" s="2">
        <v>44804</v>
      </c>
      <c r="BM4290" s="1">
        <v>40</v>
      </c>
      <c r="BN4290" s="1">
        <v>0</v>
      </c>
      <c r="BO4290" s="1">
        <v>8</v>
      </c>
      <c r="BP4290" s="1">
        <v>8</v>
      </c>
      <c r="BQ4290" s="1">
        <v>8</v>
      </c>
      <c r="BR4290" s="1">
        <v>8</v>
      </c>
      <c r="BS4290" s="1">
        <v>8</v>
      </c>
      <c r="BT4290" s="1">
        <v>0</v>
      </c>
      <c r="BU4290" s="1" t="str">
        <f>"8:00 AM"</f>
        <v>8:00 AM</v>
      </c>
      <c r="BV4290" s="1" t="str">
        <f>"5:00 PM"</f>
        <v>5:00 PM</v>
      </c>
      <c r="BW4290" s="1" t="s">
        <v>135</v>
      </c>
      <c r="BX4290" s="1">
        <v>0</v>
      </c>
      <c r="BY4290" s="1">
        <v>12</v>
      </c>
      <c r="BZ4290" s="1" t="s">
        <v>112</v>
      </c>
      <c r="CA4290" s="1">
        <v>0</v>
      </c>
      <c r="CB4290" s="4" t="s">
        <v>10478</v>
      </c>
      <c r="CC4290" s="1" t="s">
        <v>1169</v>
      </c>
      <c r="CD4290" s="1" t="s">
        <v>1170</v>
      </c>
      <c r="CE4290" s="1" t="s">
        <v>116</v>
      </c>
      <c r="CF4290" s="1" t="s">
        <v>117</v>
      </c>
      <c r="CG4290" s="1">
        <v>96950</v>
      </c>
      <c r="CH4290" s="3">
        <v>13.78</v>
      </c>
      <c r="CJ4290" s="3">
        <v>20.67</v>
      </c>
      <c r="CL4290" s="1" t="s">
        <v>137</v>
      </c>
      <c r="CM4290" s="1" t="s">
        <v>138</v>
      </c>
      <c r="CN4290" s="1" t="s">
        <v>139</v>
      </c>
      <c r="CP4290" s="1" t="s">
        <v>112</v>
      </c>
      <c r="CQ4290" s="1" t="s">
        <v>111</v>
      </c>
      <c r="CR4290" s="1" t="s">
        <v>111</v>
      </c>
      <c r="CS4290" s="1" t="s">
        <v>111</v>
      </c>
      <c r="CT4290" s="1" t="s">
        <v>138</v>
      </c>
      <c r="CU4290" s="1" t="s">
        <v>111</v>
      </c>
      <c r="CV4290" s="1" t="s">
        <v>138</v>
      </c>
      <c r="CW4290" s="1" t="s">
        <v>1179</v>
      </c>
      <c r="CX4290" s="1">
        <v>16705887746</v>
      </c>
      <c r="CY4290" s="1" t="s">
        <v>1174</v>
      </c>
      <c r="CZ4290" s="1" t="s">
        <v>380</v>
      </c>
      <c r="DA4290" s="1" t="s">
        <v>111</v>
      </c>
      <c r="DB4290" s="1" t="s">
        <v>112</v>
      </c>
    </row>
    <row r="4291" spans="1:111" ht="15.6" customHeight="1" x14ac:dyDescent="0.25">
      <c r="A4291" s="1" t="s">
        <v>20185</v>
      </c>
      <c r="B4291" s="1" t="s">
        <v>142</v>
      </c>
      <c r="C4291" s="2">
        <v>44376.051164236109</v>
      </c>
      <c r="D4291" s="2">
        <v>44392</v>
      </c>
      <c r="E4291" s="1" t="s">
        <v>180</v>
      </c>
      <c r="G4291" s="1" t="s">
        <v>112</v>
      </c>
      <c r="H4291" s="1" t="s">
        <v>112</v>
      </c>
      <c r="I4291" s="1" t="s">
        <v>112</v>
      </c>
      <c r="J4291" s="1" t="s">
        <v>1463</v>
      </c>
      <c r="K4291" s="1" t="s">
        <v>4462</v>
      </c>
      <c r="L4291" s="1" t="s">
        <v>1465</v>
      </c>
      <c r="M4291" s="1" t="s">
        <v>4463</v>
      </c>
      <c r="N4291" s="1" t="s">
        <v>167</v>
      </c>
      <c r="O4291" s="1" t="s">
        <v>117</v>
      </c>
      <c r="P4291" s="9">
        <v>96950</v>
      </c>
      <c r="Q4291" s="1" t="s">
        <v>118</v>
      </c>
      <c r="S4291" s="1">
        <v>16702349226</v>
      </c>
      <c r="U4291" s="1">
        <v>722511</v>
      </c>
      <c r="V4291" s="1" t="s">
        <v>119</v>
      </c>
      <c r="X4291" s="1" t="s">
        <v>1468</v>
      </c>
      <c r="Y4291" s="1" t="s">
        <v>1469</v>
      </c>
      <c r="Z4291" s="1" t="s">
        <v>275</v>
      </c>
      <c r="AA4291" s="1" t="s">
        <v>528</v>
      </c>
      <c r="AB4291" s="1" t="s">
        <v>1465</v>
      </c>
      <c r="AD4291" s="1" t="s">
        <v>167</v>
      </c>
      <c r="AE4291" s="1" t="s">
        <v>117</v>
      </c>
      <c r="AF4291" s="9">
        <v>96950</v>
      </c>
      <c r="AG4291" s="1" t="s">
        <v>118</v>
      </c>
      <c r="AH4291" s="1" t="s">
        <v>167</v>
      </c>
      <c r="AI4291" s="1">
        <v>16702349226</v>
      </c>
      <c r="AK4291" s="1" t="s">
        <v>1470</v>
      </c>
      <c r="BC4291" s="1" t="str">
        <f>"51-3011.00"</f>
        <v>51-3011.00</v>
      </c>
      <c r="BD4291" s="1" t="s">
        <v>1079</v>
      </c>
      <c r="BE4291" s="1" t="s">
        <v>4464</v>
      </c>
      <c r="BF4291" s="1" t="s">
        <v>3366</v>
      </c>
      <c r="BG4291" s="1">
        <v>1</v>
      </c>
      <c r="BI4291" s="2">
        <v>44470</v>
      </c>
      <c r="BJ4291" s="2">
        <v>44834</v>
      </c>
      <c r="BM4291" s="1">
        <v>36</v>
      </c>
      <c r="BN4291" s="1">
        <v>6</v>
      </c>
      <c r="BO4291" s="1">
        <v>0</v>
      </c>
      <c r="BP4291" s="1">
        <v>6</v>
      </c>
      <c r="BQ4291" s="1">
        <v>6</v>
      </c>
      <c r="BR4291" s="1">
        <v>6</v>
      </c>
      <c r="BS4291" s="1">
        <v>6</v>
      </c>
      <c r="BT4291" s="1">
        <v>6</v>
      </c>
      <c r="BU4291" s="1" t="str">
        <f>"9:00 PM"</f>
        <v>9:00 PM</v>
      </c>
      <c r="BV4291" s="1" t="str">
        <f>"3:00 PM"</f>
        <v>3:00 PM</v>
      </c>
      <c r="BW4291" s="1" t="s">
        <v>135</v>
      </c>
      <c r="BX4291" s="1">
        <v>0</v>
      </c>
      <c r="BY4291" s="1">
        <v>12</v>
      </c>
      <c r="BZ4291" s="1" t="s">
        <v>112</v>
      </c>
      <c r="CB4291" s="1" t="s">
        <v>20186</v>
      </c>
      <c r="CC4291" s="1" t="s">
        <v>4465</v>
      </c>
      <c r="CE4291" s="1" t="s">
        <v>167</v>
      </c>
      <c r="CF4291" s="1" t="s">
        <v>117</v>
      </c>
      <c r="CG4291" s="1">
        <v>96950</v>
      </c>
      <c r="CH4291" s="3">
        <v>7.9</v>
      </c>
      <c r="CI4291" s="3">
        <v>7.9</v>
      </c>
      <c r="CJ4291" s="3">
        <v>11.85</v>
      </c>
      <c r="CK4291" s="3">
        <v>11.85</v>
      </c>
      <c r="CL4291" s="1" t="s">
        <v>137</v>
      </c>
      <c r="CM4291" s="1" t="s">
        <v>20187</v>
      </c>
      <c r="CN4291" s="1" t="s">
        <v>139</v>
      </c>
      <c r="CP4291" s="1" t="s">
        <v>112</v>
      </c>
      <c r="CQ4291" s="1" t="s">
        <v>111</v>
      </c>
      <c r="CR4291" s="1" t="s">
        <v>112</v>
      </c>
      <c r="CS4291" s="1" t="s">
        <v>111</v>
      </c>
      <c r="CT4291" s="1" t="s">
        <v>138</v>
      </c>
      <c r="CU4291" s="1" t="s">
        <v>111</v>
      </c>
      <c r="CV4291" s="1" t="s">
        <v>138</v>
      </c>
      <c r="CW4291" s="1" t="s">
        <v>1475</v>
      </c>
      <c r="CX4291" s="1">
        <v>16702349226</v>
      </c>
      <c r="CY4291" s="1" t="s">
        <v>1470</v>
      </c>
      <c r="CZ4291" s="1" t="s">
        <v>138</v>
      </c>
      <c r="DA4291" s="1" t="s">
        <v>111</v>
      </c>
      <c r="DB4291" s="1" t="s">
        <v>112</v>
      </c>
    </row>
    <row r="4292" spans="1:111" ht="15.6" customHeight="1" x14ac:dyDescent="0.25">
      <c r="A4292" s="1" t="s">
        <v>20189</v>
      </c>
      <c r="B4292" s="1" t="s">
        <v>142</v>
      </c>
      <c r="C4292" s="2">
        <v>44359.138579050923</v>
      </c>
      <c r="D4292" s="2">
        <v>44396</v>
      </c>
      <c r="E4292" s="1" t="s">
        <v>110</v>
      </c>
      <c r="F4292" s="2">
        <v>44468.833333333336</v>
      </c>
      <c r="G4292" s="1" t="s">
        <v>112</v>
      </c>
      <c r="H4292" s="1" t="s">
        <v>112</v>
      </c>
      <c r="I4292" s="1" t="s">
        <v>112</v>
      </c>
      <c r="J4292" s="1" t="s">
        <v>633</v>
      </c>
      <c r="L4292" s="1" t="s">
        <v>634</v>
      </c>
      <c r="M4292" s="1" t="s">
        <v>2866</v>
      </c>
      <c r="N4292" s="1" t="s">
        <v>167</v>
      </c>
      <c r="O4292" s="1" t="s">
        <v>117</v>
      </c>
      <c r="P4292" s="9">
        <v>96950</v>
      </c>
      <c r="Q4292" s="1" t="s">
        <v>118</v>
      </c>
      <c r="S4292" s="1">
        <v>16702358722</v>
      </c>
      <c r="U4292" s="1">
        <v>561720</v>
      </c>
      <c r="V4292" s="1" t="s">
        <v>2479</v>
      </c>
      <c r="W4292" s="1" t="s">
        <v>111</v>
      </c>
      <c r="X4292" s="1" t="s">
        <v>636</v>
      </c>
      <c r="Y4292" s="1" t="s">
        <v>637</v>
      </c>
      <c r="Z4292" s="1" t="s">
        <v>2769</v>
      </c>
      <c r="AA4292" s="1" t="s">
        <v>639</v>
      </c>
      <c r="AB4292" s="1" t="s">
        <v>1000</v>
      </c>
      <c r="AD4292" s="1" t="s">
        <v>167</v>
      </c>
      <c r="AE4292" s="1" t="s">
        <v>117</v>
      </c>
      <c r="AF4292" s="9">
        <v>96950</v>
      </c>
      <c r="AG4292" s="1" t="s">
        <v>118</v>
      </c>
      <c r="AI4292" s="1">
        <v>16709890917</v>
      </c>
      <c r="AK4292" s="1" t="s">
        <v>641</v>
      </c>
      <c r="BC4292" s="1" t="str">
        <f>"35-3021.00"</f>
        <v>35-3021.00</v>
      </c>
      <c r="BD4292" s="1" t="s">
        <v>2867</v>
      </c>
      <c r="BE4292" s="1" t="s">
        <v>2868</v>
      </c>
      <c r="BF4292" s="1" t="s">
        <v>2869</v>
      </c>
      <c r="BG4292" s="1">
        <v>6</v>
      </c>
      <c r="BI4292" s="2">
        <v>44470</v>
      </c>
      <c r="BJ4292" s="2">
        <v>44834</v>
      </c>
      <c r="BM4292" s="1">
        <v>35</v>
      </c>
      <c r="BN4292" s="1">
        <v>0</v>
      </c>
      <c r="BO4292" s="1">
        <v>7</v>
      </c>
      <c r="BP4292" s="1">
        <v>7</v>
      </c>
      <c r="BQ4292" s="1">
        <v>7</v>
      </c>
      <c r="BR4292" s="1">
        <v>7</v>
      </c>
      <c r="BS4292" s="1">
        <v>7</v>
      </c>
      <c r="BT4292" s="1">
        <v>0</v>
      </c>
      <c r="BU4292" s="1" t="str">
        <f>"9:00 AM"</f>
        <v>9:00 AM</v>
      </c>
      <c r="BV4292" s="1" t="str">
        <f>"5:00 PM"</f>
        <v>5:00 PM</v>
      </c>
      <c r="BW4292" s="1" t="s">
        <v>135</v>
      </c>
      <c r="BX4292" s="1">
        <v>0</v>
      </c>
      <c r="BY4292" s="1">
        <v>3</v>
      </c>
      <c r="BZ4292" s="1" t="s">
        <v>112</v>
      </c>
      <c r="CB4292" s="1" t="s">
        <v>2870</v>
      </c>
      <c r="CC4292" s="1" t="s">
        <v>2871</v>
      </c>
      <c r="CE4292" s="1" t="s">
        <v>167</v>
      </c>
      <c r="CF4292" s="1" t="s">
        <v>117</v>
      </c>
      <c r="CG4292" s="1">
        <v>96950</v>
      </c>
      <c r="CH4292" s="3">
        <v>8.15</v>
      </c>
      <c r="CI4292" s="3">
        <v>8.15</v>
      </c>
      <c r="CJ4292" s="3">
        <v>12.23</v>
      </c>
      <c r="CK4292" s="3">
        <v>12.23</v>
      </c>
      <c r="CL4292" s="1" t="s">
        <v>137</v>
      </c>
      <c r="CN4292" s="1" t="s">
        <v>139</v>
      </c>
      <c r="CP4292" s="1" t="s">
        <v>111</v>
      </c>
      <c r="CQ4292" s="1" t="s">
        <v>111</v>
      </c>
      <c r="CR4292" s="1" t="s">
        <v>111</v>
      </c>
      <c r="CS4292" s="1" t="s">
        <v>111</v>
      </c>
      <c r="CT4292" s="1" t="s">
        <v>111</v>
      </c>
      <c r="CU4292" s="1" t="s">
        <v>111</v>
      </c>
      <c r="CV4292" s="1" t="s">
        <v>111</v>
      </c>
      <c r="CW4292" s="1" t="s">
        <v>16718</v>
      </c>
      <c r="CX4292" s="1">
        <v>16709890917</v>
      </c>
      <c r="CY4292" s="1" t="s">
        <v>641</v>
      </c>
      <c r="CZ4292" s="1" t="s">
        <v>645</v>
      </c>
      <c r="DA4292" s="1" t="s">
        <v>111</v>
      </c>
      <c r="DB4292" s="1" t="s">
        <v>111</v>
      </c>
    </row>
    <row r="4293" spans="1:111" ht="15.6" customHeight="1" x14ac:dyDescent="0.25">
      <c r="A4293" s="1" t="s">
        <v>20202</v>
      </c>
      <c r="B4293" s="1" t="s">
        <v>142</v>
      </c>
      <c r="C4293" s="2">
        <v>44410.895302199075</v>
      </c>
      <c r="D4293" s="2">
        <v>44421</v>
      </c>
      <c r="E4293" s="1" t="s">
        <v>180</v>
      </c>
      <c r="G4293" s="1" t="s">
        <v>111</v>
      </c>
      <c r="H4293" s="1" t="s">
        <v>112</v>
      </c>
      <c r="I4293" s="1" t="s">
        <v>112</v>
      </c>
      <c r="J4293" s="1" t="s">
        <v>3229</v>
      </c>
      <c r="K4293" s="1" t="s">
        <v>3230</v>
      </c>
      <c r="L4293" s="1" t="s">
        <v>3231</v>
      </c>
      <c r="M4293" s="1" t="s">
        <v>3232</v>
      </c>
      <c r="N4293" s="1" t="s">
        <v>116</v>
      </c>
      <c r="O4293" s="1" t="s">
        <v>117</v>
      </c>
      <c r="P4293" s="9">
        <v>96950</v>
      </c>
      <c r="Q4293" s="1" t="s">
        <v>118</v>
      </c>
      <c r="R4293" s="1" t="s">
        <v>138</v>
      </c>
      <c r="S4293" s="1">
        <v>16702346495</v>
      </c>
      <c r="T4293" s="1">
        <v>5840</v>
      </c>
      <c r="U4293" s="1">
        <v>72111</v>
      </c>
      <c r="V4293" s="1" t="s">
        <v>119</v>
      </c>
      <c r="X4293" s="1" t="s">
        <v>3233</v>
      </c>
      <c r="Y4293" s="1" t="s">
        <v>3234</v>
      </c>
      <c r="Z4293" s="1" t="s">
        <v>138</v>
      </c>
      <c r="AA4293" s="1" t="s">
        <v>3235</v>
      </c>
      <c r="AB4293" s="1" t="s">
        <v>3231</v>
      </c>
      <c r="AC4293" s="1" t="s">
        <v>3232</v>
      </c>
      <c r="AD4293" s="1" t="s">
        <v>116</v>
      </c>
      <c r="AE4293" s="1" t="s">
        <v>117</v>
      </c>
      <c r="AF4293" s="9">
        <v>96950</v>
      </c>
      <c r="AG4293" s="1" t="s">
        <v>118</v>
      </c>
      <c r="AH4293" s="1" t="s">
        <v>138</v>
      </c>
      <c r="AI4293" s="1">
        <v>16702346495</v>
      </c>
      <c r="AJ4293" s="1">
        <v>5840</v>
      </c>
      <c r="AK4293" s="1" t="s">
        <v>3236</v>
      </c>
      <c r="BC4293" s="1" t="str">
        <f>"35-2014.00"</f>
        <v>35-2014.00</v>
      </c>
      <c r="BD4293" s="1" t="s">
        <v>152</v>
      </c>
      <c r="BE4293" s="1" t="s">
        <v>16236</v>
      </c>
      <c r="BF4293" s="1" t="s">
        <v>229</v>
      </c>
      <c r="BG4293" s="1">
        <v>1</v>
      </c>
      <c r="BI4293" s="2">
        <v>44470</v>
      </c>
      <c r="BJ4293" s="2">
        <v>44834</v>
      </c>
      <c r="BM4293" s="1">
        <v>35</v>
      </c>
      <c r="BN4293" s="1">
        <v>7</v>
      </c>
      <c r="BO4293" s="1">
        <v>0</v>
      </c>
      <c r="BP4293" s="1">
        <v>7</v>
      </c>
      <c r="BQ4293" s="1">
        <v>0</v>
      </c>
      <c r="BR4293" s="1">
        <v>7</v>
      </c>
      <c r="BS4293" s="1">
        <v>7</v>
      </c>
      <c r="BT4293" s="1">
        <v>7</v>
      </c>
      <c r="BU4293" s="1" t="str">
        <f>"8:00 AM"</f>
        <v>8:00 AM</v>
      </c>
      <c r="BV4293" s="1" t="str">
        <f>"4:00 PM"</f>
        <v>4:00 PM</v>
      </c>
      <c r="BW4293" s="1" t="s">
        <v>135</v>
      </c>
      <c r="BX4293" s="1">
        <v>0</v>
      </c>
      <c r="BY4293" s="1">
        <v>12</v>
      </c>
      <c r="BZ4293" s="1" t="s">
        <v>112</v>
      </c>
      <c r="CB4293" s="1" t="s">
        <v>16237</v>
      </c>
      <c r="CC4293" s="1" t="s">
        <v>3231</v>
      </c>
      <c r="CD4293" s="1" t="s">
        <v>3232</v>
      </c>
      <c r="CE4293" s="1" t="s">
        <v>167</v>
      </c>
      <c r="CF4293" s="1" t="s">
        <v>117</v>
      </c>
      <c r="CG4293" s="1">
        <v>96950</v>
      </c>
      <c r="CH4293" s="3">
        <v>8.17</v>
      </c>
      <c r="CI4293" s="3">
        <v>8.17</v>
      </c>
      <c r="CJ4293" s="3">
        <v>12.25</v>
      </c>
      <c r="CK4293" s="3">
        <v>12.25</v>
      </c>
      <c r="CL4293" s="1" t="s">
        <v>137</v>
      </c>
      <c r="CM4293" s="1" t="s">
        <v>3239</v>
      </c>
      <c r="CN4293" s="1" t="s">
        <v>139</v>
      </c>
      <c r="CP4293" s="1" t="s">
        <v>112</v>
      </c>
      <c r="CQ4293" s="1" t="s">
        <v>111</v>
      </c>
      <c r="CR4293" s="1" t="s">
        <v>112</v>
      </c>
      <c r="CS4293" s="1" t="s">
        <v>111</v>
      </c>
      <c r="CT4293" s="1" t="s">
        <v>111</v>
      </c>
      <c r="CU4293" s="1" t="s">
        <v>111</v>
      </c>
      <c r="CV4293" s="1" t="s">
        <v>138</v>
      </c>
      <c r="CW4293" s="1" t="s">
        <v>138</v>
      </c>
      <c r="CX4293" s="1">
        <v>16702346495</v>
      </c>
      <c r="CY4293" s="1" t="s">
        <v>3236</v>
      </c>
      <c r="CZ4293" s="1" t="s">
        <v>138</v>
      </c>
      <c r="DA4293" s="1" t="s">
        <v>111</v>
      </c>
      <c r="DB4293" s="1" t="s">
        <v>112</v>
      </c>
      <c r="DC4293" s="1" t="s">
        <v>3233</v>
      </c>
      <c r="DD4293" s="1" t="s">
        <v>3234</v>
      </c>
      <c r="DE4293" s="1" t="s">
        <v>138</v>
      </c>
      <c r="DF4293" s="1" t="s">
        <v>3229</v>
      </c>
      <c r="DG4293" s="1" t="s">
        <v>3236</v>
      </c>
    </row>
    <row r="4294" spans="1:111" ht="15.6" customHeight="1" x14ac:dyDescent="0.25">
      <c r="A4294" s="1" t="s">
        <v>20227</v>
      </c>
      <c r="B4294" s="1" t="s">
        <v>142</v>
      </c>
      <c r="C4294" s="2">
        <v>44337.156754745367</v>
      </c>
      <c r="D4294" s="2">
        <v>44390</v>
      </c>
      <c r="E4294" s="1" t="s">
        <v>180</v>
      </c>
      <c r="G4294" s="1" t="s">
        <v>111</v>
      </c>
      <c r="H4294" s="1" t="s">
        <v>112</v>
      </c>
      <c r="I4294" s="1" t="s">
        <v>112</v>
      </c>
      <c r="J4294" s="1" t="s">
        <v>11225</v>
      </c>
      <c r="K4294" s="1" t="s">
        <v>9480</v>
      </c>
      <c r="L4294" s="1" t="s">
        <v>11226</v>
      </c>
      <c r="M4294" s="1" t="s">
        <v>1197</v>
      </c>
      <c r="N4294" s="1" t="s">
        <v>116</v>
      </c>
      <c r="O4294" s="1" t="s">
        <v>117</v>
      </c>
      <c r="P4294" s="9">
        <v>96950</v>
      </c>
      <c r="Q4294" s="1" t="s">
        <v>118</v>
      </c>
      <c r="S4294" s="1">
        <v>16702332013</v>
      </c>
      <c r="U4294" s="1">
        <v>5619</v>
      </c>
      <c r="V4294" s="1" t="s">
        <v>119</v>
      </c>
      <c r="X4294" s="1" t="s">
        <v>9482</v>
      </c>
      <c r="Y4294" s="1" t="s">
        <v>9483</v>
      </c>
      <c r="Z4294" s="1" t="s">
        <v>3848</v>
      </c>
      <c r="AA4294" s="1" t="s">
        <v>403</v>
      </c>
      <c r="AB4294" s="1" t="s">
        <v>2494</v>
      </c>
      <c r="AD4294" s="1" t="s">
        <v>116</v>
      </c>
      <c r="AE4294" s="1" t="s">
        <v>117</v>
      </c>
      <c r="AF4294" s="9">
        <v>96950</v>
      </c>
      <c r="AG4294" s="1" t="s">
        <v>118</v>
      </c>
      <c r="AI4294" s="1">
        <v>16702332013</v>
      </c>
      <c r="AK4294" s="1" t="s">
        <v>9486</v>
      </c>
      <c r="BC4294" s="1" t="str">
        <f>"49-9071.00"</f>
        <v>49-9071.00</v>
      </c>
      <c r="BD4294" s="1" t="s">
        <v>214</v>
      </c>
      <c r="BE4294" s="1" t="s">
        <v>11227</v>
      </c>
      <c r="BF4294" s="1" t="s">
        <v>839</v>
      </c>
      <c r="BG4294" s="1">
        <v>1</v>
      </c>
      <c r="BI4294" s="2">
        <v>44348</v>
      </c>
      <c r="BJ4294" s="2">
        <v>44469</v>
      </c>
      <c r="BM4294" s="1">
        <v>40</v>
      </c>
      <c r="BN4294" s="1">
        <v>0</v>
      </c>
      <c r="BO4294" s="1">
        <v>7</v>
      </c>
      <c r="BP4294" s="1">
        <v>7</v>
      </c>
      <c r="BQ4294" s="1">
        <v>7</v>
      </c>
      <c r="BR4294" s="1">
        <v>7</v>
      </c>
      <c r="BS4294" s="1">
        <v>7</v>
      </c>
      <c r="BT4294" s="1">
        <v>5</v>
      </c>
      <c r="BU4294" s="1" t="str">
        <f>"7:00 AM"</f>
        <v>7:00 AM</v>
      </c>
      <c r="BV4294" s="1" t="str">
        <f>"4:00 PM"</f>
        <v>4:00 PM</v>
      </c>
      <c r="BW4294" s="1" t="s">
        <v>230</v>
      </c>
      <c r="BX4294" s="1">
        <v>0</v>
      </c>
      <c r="BY4294" s="1">
        <v>12</v>
      </c>
      <c r="BZ4294" s="1" t="s">
        <v>112</v>
      </c>
      <c r="CB4294" s="1" t="s">
        <v>20228</v>
      </c>
      <c r="CC4294" s="1" t="s">
        <v>11229</v>
      </c>
      <c r="CD4294" s="1" t="s">
        <v>9490</v>
      </c>
      <c r="CE4294" s="1" t="s">
        <v>116</v>
      </c>
      <c r="CF4294" s="1" t="s">
        <v>117</v>
      </c>
      <c r="CG4294" s="1">
        <v>96950</v>
      </c>
      <c r="CH4294" s="3">
        <v>8.7100000000000009</v>
      </c>
      <c r="CI4294" s="3">
        <v>8.7100000000000009</v>
      </c>
      <c r="CJ4294" s="3">
        <v>0</v>
      </c>
      <c r="CK4294" s="3">
        <v>0</v>
      </c>
      <c r="CL4294" s="1" t="s">
        <v>137</v>
      </c>
      <c r="CM4294" s="1" t="s">
        <v>331</v>
      </c>
      <c r="CN4294" s="1" t="s">
        <v>139</v>
      </c>
      <c r="CP4294" s="1" t="s">
        <v>112</v>
      </c>
      <c r="CQ4294" s="1" t="s">
        <v>111</v>
      </c>
      <c r="CR4294" s="1" t="s">
        <v>112</v>
      </c>
      <c r="CS4294" s="1" t="s">
        <v>112</v>
      </c>
      <c r="CT4294" s="1" t="s">
        <v>138</v>
      </c>
      <c r="CU4294" s="1" t="s">
        <v>111</v>
      </c>
      <c r="CV4294" s="1" t="s">
        <v>138</v>
      </c>
      <c r="CW4294" s="1" t="s">
        <v>8786</v>
      </c>
      <c r="CX4294" s="1">
        <v>16702358165</v>
      </c>
      <c r="CY4294" s="1" t="s">
        <v>20229</v>
      </c>
      <c r="CZ4294" s="1" t="s">
        <v>138</v>
      </c>
      <c r="DA4294" s="1" t="s">
        <v>111</v>
      </c>
      <c r="DB4294" s="1" t="s">
        <v>112</v>
      </c>
      <c r="DC4294" s="1" t="s">
        <v>9482</v>
      </c>
      <c r="DD4294" s="1" t="s">
        <v>11230</v>
      </c>
      <c r="DE4294" s="1" t="s">
        <v>3848</v>
      </c>
      <c r="DF4294" s="1" t="s">
        <v>11225</v>
      </c>
      <c r="DG4294" s="1" t="s">
        <v>20229</v>
      </c>
    </row>
    <row r="4295" spans="1:111" ht="15.6" customHeight="1" x14ac:dyDescent="0.25">
      <c r="A4295" s="1" t="s">
        <v>20298</v>
      </c>
      <c r="B4295" s="1" t="s">
        <v>142</v>
      </c>
      <c r="C4295" s="2">
        <v>44361.376547569445</v>
      </c>
      <c r="D4295" s="2">
        <v>44411</v>
      </c>
      <c r="E4295" s="1" t="s">
        <v>180</v>
      </c>
      <c r="G4295" s="1" t="s">
        <v>112</v>
      </c>
      <c r="H4295" s="1" t="s">
        <v>112</v>
      </c>
      <c r="I4295" s="1" t="s">
        <v>112</v>
      </c>
      <c r="J4295" s="1" t="s">
        <v>7317</v>
      </c>
      <c r="K4295" s="1" t="s">
        <v>7318</v>
      </c>
      <c r="L4295" s="1" t="s">
        <v>7319</v>
      </c>
      <c r="M4295" s="1" t="s">
        <v>7320</v>
      </c>
      <c r="N4295" s="1" t="s">
        <v>116</v>
      </c>
      <c r="O4295" s="1" t="s">
        <v>117</v>
      </c>
      <c r="P4295" s="9">
        <v>96950</v>
      </c>
      <c r="Q4295" s="1" t="s">
        <v>118</v>
      </c>
      <c r="S4295" s="1">
        <v>16702352366</v>
      </c>
      <c r="U4295" s="1">
        <v>445110</v>
      </c>
      <c r="V4295" s="1" t="s">
        <v>119</v>
      </c>
      <c r="X4295" s="1" t="s">
        <v>804</v>
      </c>
      <c r="Y4295" s="1" t="s">
        <v>7321</v>
      </c>
      <c r="Z4295" s="1" t="s">
        <v>721</v>
      </c>
      <c r="AA4295" s="1" t="s">
        <v>973</v>
      </c>
      <c r="AB4295" s="1" t="s">
        <v>7319</v>
      </c>
      <c r="AC4295" s="1" t="s">
        <v>7320</v>
      </c>
      <c r="AD4295" s="1" t="s">
        <v>116</v>
      </c>
      <c r="AE4295" s="1" t="s">
        <v>117</v>
      </c>
      <c r="AF4295" s="9">
        <v>96950</v>
      </c>
      <c r="AG4295" s="1" t="s">
        <v>118</v>
      </c>
      <c r="AI4295" s="1">
        <v>16702352366</v>
      </c>
      <c r="AK4295" s="1" t="s">
        <v>7322</v>
      </c>
      <c r="BC4295" s="1" t="str">
        <f>"41-1011.00"</f>
        <v>41-1011.00</v>
      </c>
      <c r="BD4295" s="1" t="s">
        <v>975</v>
      </c>
      <c r="BE4295" s="1" t="s">
        <v>7323</v>
      </c>
      <c r="BF4295" s="1" t="s">
        <v>7324</v>
      </c>
      <c r="BG4295" s="1">
        <v>1</v>
      </c>
      <c r="BI4295" s="2">
        <v>44470</v>
      </c>
      <c r="BJ4295" s="2">
        <v>44834</v>
      </c>
      <c r="BM4295" s="1">
        <v>40</v>
      </c>
      <c r="BN4295" s="1">
        <v>8</v>
      </c>
      <c r="BO4295" s="1">
        <v>8</v>
      </c>
      <c r="BP4295" s="1">
        <v>0</v>
      </c>
      <c r="BQ4295" s="1">
        <v>0</v>
      </c>
      <c r="BR4295" s="1">
        <v>8</v>
      </c>
      <c r="BS4295" s="1">
        <v>8</v>
      </c>
      <c r="BT4295" s="1">
        <v>8</v>
      </c>
      <c r="BU4295" s="1" t="str">
        <f>"8:00 AM"</f>
        <v>8:00 AM</v>
      </c>
      <c r="BV4295" s="1" t="str">
        <f>"5:00 PM"</f>
        <v>5:00 PM</v>
      </c>
      <c r="BW4295" s="1" t="s">
        <v>135</v>
      </c>
      <c r="BX4295" s="1">
        <v>0</v>
      </c>
      <c r="BY4295" s="1">
        <v>12</v>
      </c>
      <c r="BZ4295" s="1" t="s">
        <v>111</v>
      </c>
      <c r="CA4295" s="1">
        <v>5</v>
      </c>
      <c r="CB4295" s="1" t="s">
        <v>20299</v>
      </c>
      <c r="CC4295" s="1" t="s">
        <v>7326</v>
      </c>
      <c r="CD4295" s="1" t="s">
        <v>7327</v>
      </c>
      <c r="CE4295" s="1" t="s">
        <v>167</v>
      </c>
      <c r="CF4295" s="1" t="s">
        <v>117</v>
      </c>
      <c r="CG4295" s="1">
        <v>96950</v>
      </c>
      <c r="CH4295" s="3">
        <v>9.98</v>
      </c>
      <c r="CI4295" s="3">
        <v>9.98</v>
      </c>
      <c r="CJ4295" s="3">
        <v>14.97</v>
      </c>
      <c r="CK4295" s="3">
        <v>14.97</v>
      </c>
      <c r="CL4295" s="1" t="s">
        <v>137</v>
      </c>
      <c r="CM4295" s="1" t="s">
        <v>362</v>
      </c>
      <c r="CN4295" s="1" t="s">
        <v>139</v>
      </c>
      <c r="CP4295" s="1" t="s">
        <v>112</v>
      </c>
      <c r="CQ4295" s="1" t="s">
        <v>111</v>
      </c>
      <c r="CR4295" s="1" t="s">
        <v>112</v>
      </c>
      <c r="CS4295" s="1" t="s">
        <v>111</v>
      </c>
      <c r="CT4295" s="1" t="s">
        <v>138</v>
      </c>
      <c r="CU4295" s="1" t="s">
        <v>111</v>
      </c>
      <c r="CV4295" s="1" t="s">
        <v>138</v>
      </c>
      <c r="CW4295" s="1" t="s">
        <v>362</v>
      </c>
      <c r="CX4295" s="1">
        <v>16702352366</v>
      </c>
      <c r="CY4295" s="1" t="s">
        <v>7328</v>
      </c>
      <c r="CZ4295" s="1" t="s">
        <v>138</v>
      </c>
      <c r="DA4295" s="1" t="s">
        <v>111</v>
      </c>
      <c r="DB4295" s="1" t="s">
        <v>112</v>
      </c>
    </row>
    <row r="4296" spans="1:111" ht="15.6" customHeight="1" x14ac:dyDescent="0.25">
      <c r="A4296" s="1" t="s">
        <v>20357</v>
      </c>
      <c r="B4296" s="1" t="s">
        <v>142</v>
      </c>
      <c r="C4296" s="2">
        <v>44351.141476736113</v>
      </c>
      <c r="D4296" s="2">
        <v>44397</v>
      </c>
      <c r="E4296" s="1" t="s">
        <v>180</v>
      </c>
      <c r="G4296" s="1" t="s">
        <v>112</v>
      </c>
      <c r="H4296" s="1" t="s">
        <v>112</v>
      </c>
      <c r="I4296" s="1" t="s">
        <v>112</v>
      </c>
      <c r="J4296" s="1" t="s">
        <v>5191</v>
      </c>
      <c r="L4296" s="1" t="s">
        <v>5192</v>
      </c>
      <c r="N4296" s="1" t="s">
        <v>116</v>
      </c>
      <c r="O4296" s="1" t="s">
        <v>117</v>
      </c>
      <c r="P4296" s="9">
        <v>96950</v>
      </c>
      <c r="Q4296" s="1" t="s">
        <v>118</v>
      </c>
      <c r="S4296" s="1">
        <v>16702330020</v>
      </c>
      <c r="U4296" s="1">
        <v>2362</v>
      </c>
      <c r="V4296" s="1" t="s">
        <v>119</v>
      </c>
      <c r="X4296" s="1" t="s">
        <v>5193</v>
      </c>
      <c r="Y4296" s="1" t="s">
        <v>5194</v>
      </c>
      <c r="AA4296" s="1" t="s">
        <v>973</v>
      </c>
      <c r="AB4296" s="1" t="s">
        <v>5192</v>
      </c>
      <c r="AD4296" s="1" t="s">
        <v>116</v>
      </c>
      <c r="AE4296" s="1" t="s">
        <v>117</v>
      </c>
      <c r="AF4296" s="9">
        <v>96950</v>
      </c>
      <c r="AG4296" s="1" t="s">
        <v>118</v>
      </c>
      <c r="AI4296" s="1">
        <v>16702330020</v>
      </c>
      <c r="AK4296" s="1" t="s">
        <v>4998</v>
      </c>
      <c r="BC4296" s="1" t="str">
        <f>"51-4194.00"</f>
        <v>51-4194.00</v>
      </c>
      <c r="BD4296" s="1" t="s">
        <v>13065</v>
      </c>
      <c r="BE4296" s="1" t="s">
        <v>20358</v>
      </c>
      <c r="BF4296" s="1" t="s">
        <v>13065</v>
      </c>
      <c r="BG4296" s="1">
        <v>25</v>
      </c>
      <c r="BI4296" s="2">
        <v>44470</v>
      </c>
      <c r="BJ4296" s="2">
        <v>44834</v>
      </c>
      <c r="BM4296" s="1">
        <v>40</v>
      </c>
      <c r="BN4296" s="1">
        <v>0</v>
      </c>
      <c r="BO4296" s="1">
        <v>8</v>
      </c>
      <c r="BP4296" s="1">
        <v>8</v>
      </c>
      <c r="BQ4296" s="1">
        <v>8</v>
      </c>
      <c r="BR4296" s="1">
        <v>8</v>
      </c>
      <c r="BS4296" s="1">
        <v>8</v>
      </c>
      <c r="BT4296" s="1">
        <v>0</v>
      </c>
      <c r="BU4296" s="1" t="str">
        <f>"9:00 AM"</f>
        <v>9:00 AM</v>
      </c>
      <c r="BV4296" s="1" t="str">
        <f>"6:00 PM"</f>
        <v>6:00 PM</v>
      </c>
      <c r="BW4296" s="1" t="s">
        <v>135</v>
      </c>
      <c r="BX4296" s="1">
        <v>0</v>
      </c>
      <c r="BY4296" s="1">
        <v>12</v>
      </c>
      <c r="BZ4296" s="1" t="s">
        <v>112</v>
      </c>
      <c r="CB4296" s="1" t="s">
        <v>9027</v>
      </c>
      <c r="CC4296" s="1" t="s">
        <v>397</v>
      </c>
      <c r="CD4296" s="1" t="s">
        <v>116</v>
      </c>
      <c r="CE4296" s="1" t="s">
        <v>1009</v>
      </c>
      <c r="CF4296" s="1" t="s">
        <v>117</v>
      </c>
      <c r="CG4296" s="1">
        <v>96950</v>
      </c>
      <c r="CH4296" s="3">
        <v>13.92</v>
      </c>
      <c r="CI4296" s="3">
        <v>13.92</v>
      </c>
      <c r="CJ4296" s="3">
        <v>20.88</v>
      </c>
      <c r="CK4296" s="3">
        <v>20.88</v>
      </c>
      <c r="CL4296" s="1" t="s">
        <v>137</v>
      </c>
      <c r="CM4296" s="1" t="s">
        <v>138</v>
      </c>
      <c r="CN4296" s="1" t="s">
        <v>139</v>
      </c>
      <c r="CP4296" s="1" t="s">
        <v>112</v>
      </c>
      <c r="CQ4296" s="1" t="s">
        <v>111</v>
      </c>
      <c r="CR4296" s="1" t="s">
        <v>112</v>
      </c>
      <c r="CS4296" s="1" t="s">
        <v>111</v>
      </c>
      <c r="CT4296" s="1" t="s">
        <v>138</v>
      </c>
      <c r="CU4296" s="1" t="s">
        <v>111</v>
      </c>
      <c r="CV4296" s="1" t="s">
        <v>138</v>
      </c>
      <c r="CW4296" s="1" t="s">
        <v>138</v>
      </c>
      <c r="CX4296" s="1">
        <v>16702330020</v>
      </c>
      <c r="CY4296" s="1" t="s">
        <v>4998</v>
      </c>
      <c r="CZ4296" s="1" t="s">
        <v>138</v>
      </c>
      <c r="DA4296" s="1" t="s">
        <v>111</v>
      </c>
      <c r="DB4296" s="1" t="s">
        <v>112</v>
      </c>
    </row>
    <row r="4297" spans="1:111" ht="15.6" customHeight="1" x14ac:dyDescent="0.25">
      <c r="A4297" s="1" t="s">
        <v>20402</v>
      </c>
      <c r="B4297" s="1" t="s">
        <v>142</v>
      </c>
      <c r="C4297" s="2">
        <v>44073.892950462963</v>
      </c>
      <c r="D4297" s="2">
        <v>44105</v>
      </c>
      <c r="E4297" s="1" t="s">
        <v>110</v>
      </c>
      <c r="F4297" s="2">
        <v>44102.833333333336</v>
      </c>
      <c r="G4297" s="1" t="s">
        <v>111</v>
      </c>
      <c r="H4297" s="1" t="s">
        <v>112</v>
      </c>
      <c r="I4297" s="1" t="s">
        <v>112</v>
      </c>
      <c r="J4297" s="1" t="s">
        <v>7730</v>
      </c>
      <c r="K4297" s="1" t="s">
        <v>7730</v>
      </c>
      <c r="L4297" s="1" t="s">
        <v>7732</v>
      </c>
      <c r="N4297" s="1" t="s">
        <v>167</v>
      </c>
      <c r="O4297" s="1" t="s">
        <v>117</v>
      </c>
      <c r="P4297" s="9">
        <v>96950</v>
      </c>
      <c r="Q4297" s="1" t="s">
        <v>118</v>
      </c>
      <c r="S4297" s="1">
        <v>16702334378</v>
      </c>
      <c r="U4297" s="1">
        <v>561520</v>
      </c>
      <c r="V4297" s="1" t="s">
        <v>119</v>
      </c>
      <c r="X4297" s="1" t="s">
        <v>7733</v>
      </c>
      <c r="Y4297" s="1" t="s">
        <v>2963</v>
      </c>
      <c r="Z4297" s="1" t="s">
        <v>7734</v>
      </c>
      <c r="AA4297" s="1" t="s">
        <v>973</v>
      </c>
      <c r="AB4297" s="1" t="s">
        <v>7732</v>
      </c>
      <c r="AD4297" s="1" t="s">
        <v>167</v>
      </c>
      <c r="AE4297" s="1" t="s">
        <v>117</v>
      </c>
      <c r="AF4297" s="9">
        <v>96950</v>
      </c>
      <c r="AG4297" s="1" t="s">
        <v>118</v>
      </c>
      <c r="AI4297" s="1">
        <v>16702334378</v>
      </c>
      <c r="AK4297" s="1" t="s">
        <v>590</v>
      </c>
      <c r="BC4297" s="1" t="str">
        <f>"41-3041.00"</f>
        <v>41-3041.00</v>
      </c>
      <c r="BD4297" s="1" t="s">
        <v>775</v>
      </c>
      <c r="BE4297" s="1" t="s">
        <v>7735</v>
      </c>
      <c r="BF4297" s="1" t="s">
        <v>7736</v>
      </c>
      <c r="BG4297" s="1">
        <v>1</v>
      </c>
      <c r="BI4297" s="2">
        <v>44105</v>
      </c>
      <c r="BJ4297" s="2">
        <v>45199</v>
      </c>
      <c r="BM4297" s="1">
        <v>40</v>
      </c>
      <c r="BN4297" s="1">
        <v>0</v>
      </c>
      <c r="BO4297" s="1">
        <v>8</v>
      </c>
      <c r="BP4297" s="1">
        <v>8</v>
      </c>
      <c r="BQ4297" s="1">
        <v>8</v>
      </c>
      <c r="BR4297" s="1">
        <v>8</v>
      </c>
      <c r="BS4297" s="1">
        <v>8</v>
      </c>
      <c r="BT4297" s="1">
        <v>0</v>
      </c>
      <c r="BU4297" s="1" t="str">
        <f>"9:00 AM"</f>
        <v>9:00 AM</v>
      </c>
      <c r="BV4297" s="1" t="str">
        <f>"5:00 PM"</f>
        <v>5:00 PM</v>
      </c>
      <c r="BW4297" s="1" t="s">
        <v>135</v>
      </c>
      <c r="BX4297" s="1">
        <v>3</v>
      </c>
      <c r="BY4297" s="1">
        <v>3</v>
      </c>
      <c r="BZ4297" s="1" t="s">
        <v>112</v>
      </c>
      <c r="CA4297" s="1">
        <v>0</v>
      </c>
      <c r="CB4297" s="1" t="s">
        <v>7737</v>
      </c>
      <c r="CC4297" s="1" t="s">
        <v>7732</v>
      </c>
      <c r="CE4297" s="1" t="s">
        <v>167</v>
      </c>
      <c r="CF4297" s="1" t="s">
        <v>117</v>
      </c>
      <c r="CG4297" s="1">
        <v>96950</v>
      </c>
      <c r="CH4297" s="3">
        <v>10.83</v>
      </c>
      <c r="CI4297" s="3">
        <v>11</v>
      </c>
      <c r="CJ4297" s="3">
        <v>16.25</v>
      </c>
      <c r="CK4297" s="3">
        <v>16.5</v>
      </c>
      <c r="CL4297" s="1" t="s">
        <v>137</v>
      </c>
      <c r="CM4297" s="1" t="s">
        <v>138</v>
      </c>
      <c r="CN4297" s="1" t="s">
        <v>139</v>
      </c>
      <c r="CP4297" s="1" t="s">
        <v>112</v>
      </c>
      <c r="CQ4297" s="1" t="s">
        <v>111</v>
      </c>
      <c r="CR4297" s="1" t="s">
        <v>112</v>
      </c>
      <c r="CS4297" s="1" t="s">
        <v>111</v>
      </c>
      <c r="CT4297" s="1" t="s">
        <v>111</v>
      </c>
      <c r="CU4297" s="1" t="s">
        <v>111</v>
      </c>
      <c r="CV4297" s="1" t="s">
        <v>138</v>
      </c>
      <c r="CW4297" s="1" t="s">
        <v>593</v>
      </c>
      <c r="CX4297" s="1">
        <v>16702334378</v>
      </c>
      <c r="CY4297" s="1" t="s">
        <v>590</v>
      </c>
      <c r="CZ4297" s="1" t="s">
        <v>20403</v>
      </c>
      <c r="DA4297" s="1" t="s">
        <v>111</v>
      </c>
      <c r="DB4297" s="1" t="s">
        <v>112</v>
      </c>
    </row>
    <row r="4298" spans="1:111" ht="15.6" customHeight="1" x14ac:dyDescent="0.25">
      <c r="A4298" s="1" t="s">
        <v>20414</v>
      </c>
      <c r="B4298" s="1" t="s">
        <v>142</v>
      </c>
      <c r="C4298" s="2">
        <v>44097.008586342592</v>
      </c>
      <c r="D4298" s="2">
        <v>44164</v>
      </c>
      <c r="E4298" s="1" t="s">
        <v>110</v>
      </c>
      <c r="F4298" s="2">
        <v>44103.833333333336</v>
      </c>
      <c r="G4298" s="1" t="s">
        <v>112</v>
      </c>
      <c r="H4298" s="1" t="s">
        <v>112</v>
      </c>
      <c r="I4298" s="1" t="s">
        <v>112</v>
      </c>
      <c r="J4298" s="1" t="s">
        <v>3820</v>
      </c>
      <c r="K4298" s="1" t="s">
        <v>3821</v>
      </c>
      <c r="L4298" s="1" t="s">
        <v>3822</v>
      </c>
      <c r="M4298" s="1" t="s">
        <v>167</v>
      </c>
      <c r="N4298" s="1" t="s">
        <v>339</v>
      </c>
      <c r="O4298" s="1" t="s">
        <v>117</v>
      </c>
      <c r="P4298" s="9">
        <v>96950</v>
      </c>
      <c r="Q4298" s="1" t="s">
        <v>118</v>
      </c>
      <c r="R4298" s="1" t="s">
        <v>168</v>
      </c>
      <c r="S4298" s="1">
        <v>16702331530</v>
      </c>
      <c r="U4298" s="1">
        <v>31181</v>
      </c>
      <c r="V4298" s="1" t="s">
        <v>119</v>
      </c>
      <c r="X4298" s="1" t="s">
        <v>3823</v>
      </c>
      <c r="Y4298" s="1" t="s">
        <v>3824</v>
      </c>
      <c r="Z4298" s="1" t="s">
        <v>168</v>
      </c>
      <c r="AA4298" s="1" t="s">
        <v>3825</v>
      </c>
      <c r="AB4298" s="1" t="s">
        <v>3822</v>
      </c>
      <c r="AC4298" s="1" t="s">
        <v>167</v>
      </c>
      <c r="AD4298" s="1" t="s">
        <v>339</v>
      </c>
      <c r="AE4298" s="1" t="s">
        <v>117</v>
      </c>
      <c r="AF4298" s="9">
        <v>96950</v>
      </c>
      <c r="AG4298" s="1" t="s">
        <v>118</v>
      </c>
      <c r="AH4298" s="1" t="s">
        <v>168</v>
      </c>
      <c r="AI4298" s="1">
        <v>16702331530</v>
      </c>
      <c r="AK4298" s="1" t="s">
        <v>3826</v>
      </c>
      <c r="BC4298" s="1" t="str">
        <f>"51-3011.00"</f>
        <v>51-3011.00</v>
      </c>
      <c r="BD4298" s="1" t="s">
        <v>1079</v>
      </c>
      <c r="BE4298" s="1" t="s">
        <v>10831</v>
      </c>
      <c r="BF4298" s="1" t="s">
        <v>3366</v>
      </c>
      <c r="BG4298" s="1">
        <v>2</v>
      </c>
      <c r="BI4298" s="2">
        <v>44105</v>
      </c>
      <c r="BJ4298" s="2">
        <v>44469</v>
      </c>
      <c r="BM4298" s="1">
        <v>35</v>
      </c>
      <c r="BN4298" s="1">
        <v>5</v>
      </c>
      <c r="BO4298" s="1">
        <v>5</v>
      </c>
      <c r="BP4298" s="1">
        <v>5</v>
      </c>
      <c r="BQ4298" s="1">
        <v>5</v>
      </c>
      <c r="BR4298" s="1">
        <v>5</v>
      </c>
      <c r="BS4298" s="1">
        <v>5</v>
      </c>
      <c r="BT4298" s="1">
        <v>5</v>
      </c>
      <c r="BU4298" s="1" t="str">
        <f>"5:30 AM"</f>
        <v>5:30 AM</v>
      </c>
      <c r="BV4298" s="1" t="str">
        <f>"2:00 PM"</f>
        <v>2:00 PM</v>
      </c>
      <c r="BW4298" s="1" t="s">
        <v>135</v>
      </c>
      <c r="BX4298" s="1">
        <v>0</v>
      </c>
      <c r="BY4298" s="1">
        <v>12</v>
      </c>
      <c r="BZ4298" s="1" t="s">
        <v>112</v>
      </c>
      <c r="CA4298" s="1">
        <v>0</v>
      </c>
      <c r="CB4298" s="1" t="s">
        <v>10832</v>
      </c>
      <c r="CC4298" s="1" t="s">
        <v>3822</v>
      </c>
      <c r="CD4298" s="1" t="s">
        <v>167</v>
      </c>
      <c r="CE4298" s="1" t="s">
        <v>339</v>
      </c>
      <c r="CF4298" s="1" t="s">
        <v>117</v>
      </c>
      <c r="CG4298" s="1">
        <v>96950</v>
      </c>
      <c r="CH4298" s="3">
        <v>10.27</v>
      </c>
      <c r="CI4298" s="3">
        <v>10.27</v>
      </c>
      <c r="CJ4298" s="3">
        <v>15.41</v>
      </c>
      <c r="CK4298" s="3">
        <v>15.41</v>
      </c>
      <c r="CL4298" s="1" t="s">
        <v>137</v>
      </c>
      <c r="CM4298" s="1" t="s">
        <v>168</v>
      </c>
      <c r="CN4298" s="1" t="s">
        <v>139</v>
      </c>
      <c r="CP4298" s="1" t="s">
        <v>112</v>
      </c>
      <c r="CQ4298" s="1" t="s">
        <v>111</v>
      </c>
      <c r="CR4298" s="1" t="s">
        <v>112</v>
      </c>
      <c r="CS4298" s="1" t="s">
        <v>111</v>
      </c>
      <c r="CT4298" s="1" t="s">
        <v>138</v>
      </c>
      <c r="CU4298" s="1" t="s">
        <v>111</v>
      </c>
      <c r="CV4298" s="1" t="s">
        <v>138</v>
      </c>
      <c r="CW4298" s="1" t="s">
        <v>3830</v>
      </c>
      <c r="CX4298" s="1">
        <v>16702331530</v>
      </c>
      <c r="CY4298" s="1" t="s">
        <v>3826</v>
      </c>
      <c r="CZ4298" s="1" t="s">
        <v>3831</v>
      </c>
      <c r="DA4298" s="1" t="s">
        <v>111</v>
      </c>
      <c r="DB4298" s="1" t="s">
        <v>112</v>
      </c>
      <c r="DC4298" s="1" t="s">
        <v>3823</v>
      </c>
      <c r="DD4298" s="1" t="s">
        <v>3824</v>
      </c>
      <c r="DE4298" s="1" t="s">
        <v>168</v>
      </c>
      <c r="DF4298" s="1" t="s">
        <v>168</v>
      </c>
      <c r="DG4298" s="1" t="s">
        <v>168</v>
      </c>
    </row>
    <row r="4299" spans="1:111" ht="15.6" customHeight="1" x14ac:dyDescent="0.25">
      <c r="A4299" s="1" t="s">
        <v>20466</v>
      </c>
      <c r="B4299" s="1" t="s">
        <v>142</v>
      </c>
      <c r="C4299" s="2">
        <v>44081.286913657408</v>
      </c>
      <c r="D4299" s="2">
        <v>44155</v>
      </c>
      <c r="E4299" s="1" t="s">
        <v>180</v>
      </c>
      <c r="G4299" s="1" t="s">
        <v>112</v>
      </c>
      <c r="H4299" s="1" t="s">
        <v>112</v>
      </c>
      <c r="I4299" s="1" t="s">
        <v>112</v>
      </c>
      <c r="J4299" s="1" t="s">
        <v>1577</v>
      </c>
      <c r="K4299" s="1" t="s">
        <v>1578</v>
      </c>
      <c r="L4299" s="1" t="s">
        <v>2506</v>
      </c>
      <c r="M4299" s="1" t="s">
        <v>1460</v>
      </c>
      <c r="N4299" s="1" t="s">
        <v>116</v>
      </c>
      <c r="O4299" s="1" t="s">
        <v>117</v>
      </c>
      <c r="P4299" s="9">
        <v>96950</v>
      </c>
      <c r="Q4299" s="1" t="s">
        <v>118</v>
      </c>
      <c r="R4299" s="1" t="s">
        <v>138</v>
      </c>
      <c r="S4299" s="1">
        <v>16702349889</v>
      </c>
      <c r="U4299" s="1">
        <v>236116</v>
      </c>
      <c r="V4299" s="1" t="s">
        <v>119</v>
      </c>
      <c r="X4299" s="1" t="s">
        <v>1581</v>
      </c>
      <c r="Y4299" s="1" t="s">
        <v>1582</v>
      </c>
      <c r="Z4299" s="1" t="s">
        <v>1583</v>
      </c>
      <c r="AA4299" s="1" t="s">
        <v>1584</v>
      </c>
      <c r="AB4299" s="1" t="s">
        <v>5672</v>
      </c>
      <c r="AC4299" s="1" t="s">
        <v>1460</v>
      </c>
      <c r="AD4299" s="1" t="s">
        <v>116</v>
      </c>
      <c r="AE4299" s="1" t="s">
        <v>117</v>
      </c>
      <c r="AF4299" s="9">
        <v>96950</v>
      </c>
      <c r="AG4299" s="1" t="s">
        <v>118</v>
      </c>
      <c r="AH4299" s="1" t="s">
        <v>138</v>
      </c>
      <c r="AI4299" s="1">
        <v>16702349889</v>
      </c>
      <c r="AK4299" s="1" t="s">
        <v>1586</v>
      </c>
      <c r="BC4299" s="1" t="str">
        <f>"17-3022.00"</f>
        <v>17-3022.00</v>
      </c>
      <c r="BD4299" s="1" t="s">
        <v>602</v>
      </c>
      <c r="BE4299" s="1" t="s">
        <v>20467</v>
      </c>
      <c r="BF4299" s="1" t="s">
        <v>3405</v>
      </c>
      <c r="BG4299" s="1">
        <v>1</v>
      </c>
      <c r="BI4299" s="2">
        <v>44136</v>
      </c>
      <c r="BJ4299" s="2">
        <v>44500</v>
      </c>
      <c r="BM4299" s="1">
        <v>40</v>
      </c>
      <c r="BN4299" s="1">
        <v>0</v>
      </c>
      <c r="BO4299" s="1">
        <v>8</v>
      </c>
      <c r="BP4299" s="1">
        <v>8</v>
      </c>
      <c r="BQ4299" s="1">
        <v>8</v>
      </c>
      <c r="BR4299" s="1">
        <v>8</v>
      </c>
      <c r="BS4299" s="1">
        <v>8</v>
      </c>
      <c r="BT4299" s="1">
        <v>0</v>
      </c>
      <c r="BU4299" s="1" t="str">
        <f>"8:00 AM"</f>
        <v>8:00 AM</v>
      </c>
      <c r="BV4299" s="1" t="str">
        <f>"5:00 PM"</f>
        <v>5:00 PM</v>
      </c>
      <c r="BW4299" s="1" t="s">
        <v>392</v>
      </c>
      <c r="BX4299" s="1">
        <v>0</v>
      </c>
      <c r="BY4299" s="1">
        <v>24</v>
      </c>
      <c r="BZ4299" s="1" t="s">
        <v>112</v>
      </c>
      <c r="CA4299" s="1">
        <v>0</v>
      </c>
      <c r="CB4299" s="1" t="s">
        <v>20468</v>
      </c>
      <c r="CC4299" s="1" t="s">
        <v>20469</v>
      </c>
      <c r="CD4299" s="1" t="s">
        <v>2510</v>
      </c>
      <c r="CE4299" s="1" t="s">
        <v>116</v>
      </c>
      <c r="CF4299" s="1" t="s">
        <v>117</v>
      </c>
      <c r="CG4299" s="1">
        <v>96950</v>
      </c>
      <c r="CH4299" s="3">
        <v>14.18</v>
      </c>
      <c r="CI4299" s="3">
        <v>14.18</v>
      </c>
      <c r="CJ4299" s="3">
        <v>21.27</v>
      </c>
      <c r="CK4299" s="3">
        <v>21.27</v>
      </c>
      <c r="CL4299" s="1" t="s">
        <v>137</v>
      </c>
      <c r="CM4299" s="1" t="s">
        <v>2511</v>
      </c>
      <c r="CN4299" s="1" t="s">
        <v>139</v>
      </c>
      <c r="CP4299" s="1" t="s">
        <v>112</v>
      </c>
      <c r="CQ4299" s="1" t="s">
        <v>111</v>
      </c>
      <c r="CR4299" s="1" t="s">
        <v>112</v>
      </c>
      <c r="CS4299" s="1" t="s">
        <v>111</v>
      </c>
      <c r="CT4299" s="1" t="s">
        <v>138</v>
      </c>
      <c r="CU4299" s="1" t="s">
        <v>111</v>
      </c>
      <c r="CV4299" s="1" t="s">
        <v>138</v>
      </c>
      <c r="CW4299" s="1" t="s">
        <v>20470</v>
      </c>
      <c r="CX4299" s="1">
        <v>16702349889</v>
      </c>
      <c r="CY4299" s="1" t="s">
        <v>1593</v>
      </c>
      <c r="CZ4299" s="1" t="s">
        <v>331</v>
      </c>
      <c r="DA4299" s="1" t="s">
        <v>111</v>
      </c>
      <c r="DB4299" s="1" t="s">
        <v>112</v>
      </c>
      <c r="DC4299" s="1" t="s">
        <v>1581</v>
      </c>
      <c r="DD4299" s="1" t="s">
        <v>1582</v>
      </c>
      <c r="DE4299" s="1" t="s">
        <v>402</v>
      </c>
      <c r="DF4299" s="1" t="s">
        <v>1594</v>
      </c>
      <c r="DG4299" s="1" t="s">
        <v>1586</v>
      </c>
    </row>
    <row r="4300" spans="1:111" ht="15.6" customHeight="1" x14ac:dyDescent="0.25">
      <c r="A4300" s="1" t="s">
        <v>20507</v>
      </c>
      <c r="B4300" s="1" t="s">
        <v>142</v>
      </c>
      <c r="C4300" s="2">
        <v>44137.951953703705</v>
      </c>
      <c r="D4300" s="2">
        <v>44137</v>
      </c>
      <c r="E4300" s="1" t="s">
        <v>180</v>
      </c>
      <c r="G4300" s="1" t="s">
        <v>112</v>
      </c>
      <c r="H4300" s="1" t="s">
        <v>112</v>
      </c>
      <c r="I4300" s="1" t="s">
        <v>112</v>
      </c>
      <c r="J4300" s="1" t="s">
        <v>1095</v>
      </c>
      <c r="K4300" s="1" t="s">
        <v>1260</v>
      </c>
      <c r="L4300" s="1" t="s">
        <v>410</v>
      </c>
      <c r="N4300" s="1" t="s">
        <v>167</v>
      </c>
      <c r="O4300" s="1" t="s">
        <v>117</v>
      </c>
      <c r="P4300" s="9">
        <v>96950</v>
      </c>
      <c r="Q4300" s="1" t="s">
        <v>118</v>
      </c>
      <c r="S4300" s="1">
        <v>16702336927</v>
      </c>
      <c r="U4300" s="1">
        <v>236220</v>
      </c>
      <c r="V4300" s="1" t="s">
        <v>119</v>
      </c>
      <c r="X4300" s="1" t="s">
        <v>1097</v>
      </c>
      <c r="Y4300" s="1" t="s">
        <v>1098</v>
      </c>
      <c r="Z4300" s="1" t="s">
        <v>1099</v>
      </c>
      <c r="AA4300" s="1" t="s">
        <v>245</v>
      </c>
      <c r="AB4300" s="1" t="s">
        <v>1100</v>
      </c>
      <c r="AD4300" s="1" t="s">
        <v>116</v>
      </c>
      <c r="AE4300" s="1" t="s">
        <v>117</v>
      </c>
      <c r="AF4300" s="9">
        <v>96950</v>
      </c>
      <c r="AG4300" s="1" t="s">
        <v>118</v>
      </c>
      <c r="AI4300" s="1">
        <v>16702336927</v>
      </c>
      <c r="AK4300" s="1" t="s">
        <v>1101</v>
      </c>
      <c r="BC4300" s="1" t="str">
        <f>"47-2061.00"</f>
        <v>47-2061.00</v>
      </c>
      <c r="BD4300" s="1" t="s">
        <v>1116</v>
      </c>
      <c r="BE4300" s="1" t="s">
        <v>1261</v>
      </c>
      <c r="BF4300" s="1" t="s">
        <v>1262</v>
      </c>
      <c r="BG4300" s="1">
        <v>7</v>
      </c>
      <c r="BI4300" s="2">
        <v>44256</v>
      </c>
      <c r="BJ4300" s="2">
        <v>44620</v>
      </c>
      <c r="BM4300" s="1">
        <v>40</v>
      </c>
      <c r="BN4300" s="1">
        <v>0</v>
      </c>
      <c r="BO4300" s="1">
        <v>8</v>
      </c>
      <c r="BP4300" s="1">
        <v>8</v>
      </c>
      <c r="BQ4300" s="1">
        <v>8</v>
      </c>
      <c r="BR4300" s="1">
        <v>8</v>
      </c>
      <c r="BS4300" s="1">
        <v>8</v>
      </c>
      <c r="BT4300" s="1">
        <v>0</v>
      </c>
      <c r="BU4300" s="1" t="str">
        <f>"7:30 AM"</f>
        <v>7:30 AM</v>
      </c>
      <c r="BV4300" s="1" t="str">
        <f>"4:30 PM"</f>
        <v>4:30 PM</v>
      </c>
      <c r="BW4300" s="1" t="s">
        <v>135</v>
      </c>
      <c r="BX4300" s="1">
        <v>0</v>
      </c>
      <c r="BY4300" s="1">
        <v>12</v>
      </c>
      <c r="BZ4300" s="1" t="s">
        <v>112</v>
      </c>
      <c r="CA4300" s="1">
        <v>0</v>
      </c>
      <c r="CB4300" s="4" t="s">
        <v>1263</v>
      </c>
      <c r="CC4300" s="1" t="s">
        <v>410</v>
      </c>
      <c r="CE4300" s="1" t="s">
        <v>167</v>
      </c>
      <c r="CF4300" s="1" t="s">
        <v>117</v>
      </c>
      <c r="CG4300" s="1">
        <v>96950</v>
      </c>
      <c r="CH4300" s="3">
        <v>8.9700000000000006</v>
      </c>
      <c r="CI4300" s="3">
        <v>8.9700000000000006</v>
      </c>
      <c r="CJ4300" s="3">
        <v>13.46</v>
      </c>
      <c r="CK4300" s="3">
        <v>13.46</v>
      </c>
      <c r="CL4300" s="1" t="s">
        <v>137</v>
      </c>
      <c r="CN4300" s="1" t="s">
        <v>139</v>
      </c>
      <c r="CP4300" s="1" t="s">
        <v>112</v>
      </c>
      <c r="CQ4300" s="1" t="s">
        <v>111</v>
      </c>
      <c r="CR4300" s="1" t="s">
        <v>111</v>
      </c>
      <c r="CS4300" s="1" t="s">
        <v>111</v>
      </c>
      <c r="CT4300" s="1" t="s">
        <v>138</v>
      </c>
      <c r="CU4300" s="1" t="s">
        <v>111</v>
      </c>
      <c r="CV4300" s="1" t="s">
        <v>138</v>
      </c>
      <c r="CW4300" s="1" t="s">
        <v>411</v>
      </c>
      <c r="CX4300" s="1">
        <v>16702336927</v>
      </c>
      <c r="CY4300" s="1" t="s">
        <v>1101</v>
      </c>
      <c r="CZ4300" s="1" t="s">
        <v>138</v>
      </c>
      <c r="DA4300" s="1" t="s">
        <v>111</v>
      </c>
      <c r="DB4300" s="1" t="s">
        <v>112</v>
      </c>
    </row>
    <row r="4301" spans="1:111" ht="15.6" customHeight="1" x14ac:dyDescent="0.25">
      <c r="A4301" s="1" t="s">
        <v>20537</v>
      </c>
      <c r="B4301" s="1" t="s">
        <v>142</v>
      </c>
      <c r="C4301" s="2">
        <v>44216.113034490743</v>
      </c>
      <c r="D4301" s="2">
        <v>44265</v>
      </c>
      <c r="E4301" s="1" t="s">
        <v>180</v>
      </c>
      <c r="G4301" s="1" t="s">
        <v>112</v>
      </c>
      <c r="H4301" s="1" t="s">
        <v>112</v>
      </c>
      <c r="I4301" s="1" t="s">
        <v>112</v>
      </c>
      <c r="J4301" s="1" t="s">
        <v>4893</v>
      </c>
      <c r="L4301" s="1" t="s">
        <v>20538</v>
      </c>
      <c r="M4301" s="1" t="s">
        <v>20539</v>
      </c>
      <c r="N4301" s="1" t="s">
        <v>267</v>
      </c>
      <c r="O4301" s="1" t="s">
        <v>117</v>
      </c>
      <c r="P4301" s="9">
        <v>96952</v>
      </c>
      <c r="Q4301" s="1" t="s">
        <v>118</v>
      </c>
      <c r="R4301" s="1" t="s">
        <v>138</v>
      </c>
      <c r="S4301" s="1">
        <v>16704331577</v>
      </c>
      <c r="U4301" s="1">
        <v>236220</v>
      </c>
      <c r="V4301" s="1" t="s">
        <v>119</v>
      </c>
      <c r="X4301" s="1" t="s">
        <v>1234</v>
      </c>
      <c r="Y4301" s="1" t="s">
        <v>1235</v>
      </c>
      <c r="Z4301" s="1" t="s">
        <v>18621</v>
      </c>
      <c r="AA4301" s="1" t="s">
        <v>18622</v>
      </c>
      <c r="AB4301" s="1" t="s">
        <v>20538</v>
      </c>
      <c r="AC4301" s="1" t="s">
        <v>20539</v>
      </c>
      <c r="AD4301" s="1" t="s">
        <v>267</v>
      </c>
      <c r="AE4301" s="1" t="s">
        <v>117</v>
      </c>
      <c r="AF4301" s="9">
        <v>96952</v>
      </c>
      <c r="AG4301" s="1" t="s">
        <v>118</v>
      </c>
      <c r="AH4301" s="1" t="s">
        <v>138</v>
      </c>
      <c r="AI4301" s="1">
        <v>16704331577</v>
      </c>
      <c r="AK4301" s="1" t="s">
        <v>20540</v>
      </c>
      <c r="AL4301" s="1" t="s">
        <v>653</v>
      </c>
      <c r="AM4301" s="1" t="s">
        <v>4900</v>
      </c>
      <c r="AN4301" s="1" t="s">
        <v>4901</v>
      </c>
      <c r="AO4301" s="1" t="s">
        <v>4902</v>
      </c>
      <c r="AP4301" s="1" t="s">
        <v>4903</v>
      </c>
      <c r="AQ4301" s="1" t="s">
        <v>20541</v>
      </c>
      <c r="AR4301" s="1" t="s">
        <v>339</v>
      </c>
      <c r="AS4301" s="1" t="s">
        <v>117</v>
      </c>
      <c r="AT4301" s="9">
        <v>96950</v>
      </c>
      <c r="AU4301" s="1" t="s">
        <v>118</v>
      </c>
      <c r="AV4301" s="1" t="s">
        <v>168</v>
      </c>
      <c r="AW4301" s="1">
        <v>16702331209</v>
      </c>
      <c r="AX4301" s="1" t="s">
        <v>168</v>
      </c>
      <c r="AY4301" s="1" t="s">
        <v>4904</v>
      </c>
      <c r="AZ4301" s="1" t="s">
        <v>4905</v>
      </c>
      <c r="BA4301" s="1" t="s">
        <v>117</v>
      </c>
      <c r="BB4301" s="1" t="s">
        <v>4906</v>
      </c>
      <c r="BC4301" s="1" t="str">
        <f>"43-6014.00"</f>
        <v>43-6014.00</v>
      </c>
      <c r="BD4301" s="1" t="s">
        <v>3652</v>
      </c>
      <c r="BE4301" s="1" t="s">
        <v>4907</v>
      </c>
      <c r="BF4301" s="1" t="s">
        <v>1859</v>
      </c>
      <c r="BG4301" s="1">
        <v>1</v>
      </c>
      <c r="BI4301" s="2">
        <v>44216</v>
      </c>
      <c r="BJ4301" s="2">
        <v>44580</v>
      </c>
      <c r="BM4301" s="1">
        <v>40</v>
      </c>
      <c r="BN4301" s="1">
        <v>0</v>
      </c>
      <c r="BO4301" s="1">
        <v>8</v>
      </c>
      <c r="BP4301" s="1">
        <v>8</v>
      </c>
      <c r="BQ4301" s="1">
        <v>8</v>
      </c>
      <c r="BR4301" s="1">
        <v>8</v>
      </c>
      <c r="BS4301" s="1">
        <v>8</v>
      </c>
      <c r="BT4301" s="1">
        <v>0</v>
      </c>
      <c r="BU4301" s="1" t="str">
        <f>"8:00 AM"</f>
        <v>8:00 AM</v>
      </c>
      <c r="BV4301" s="1" t="str">
        <f>"5:00 PM"</f>
        <v>5:00 PM</v>
      </c>
      <c r="BW4301" s="1" t="s">
        <v>135</v>
      </c>
      <c r="BX4301" s="1">
        <v>0</v>
      </c>
      <c r="BY4301" s="1">
        <v>12</v>
      </c>
      <c r="BZ4301" s="1" t="s">
        <v>112</v>
      </c>
      <c r="CA4301" s="1">
        <v>0</v>
      </c>
      <c r="CB4301" s="1" t="s">
        <v>4908</v>
      </c>
      <c r="CC4301" s="1" t="s">
        <v>20542</v>
      </c>
      <c r="CD4301" s="1" t="s">
        <v>168</v>
      </c>
      <c r="CE4301" s="1" t="s">
        <v>259</v>
      </c>
      <c r="CF4301" s="1" t="s">
        <v>117</v>
      </c>
      <c r="CG4301" s="1">
        <v>96952</v>
      </c>
      <c r="CH4301" s="3">
        <v>10.33</v>
      </c>
      <c r="CI4301" s="3">
        <v>10.33</v>
      </c>
      <c r="CJ4301" s="3">
        <v>15.5</v>
      </c>
      <c r="CK4301" s="3">
        <v>15.5</v>
      </c>
      <c r="CL4301" s="1" t="s">
        <v>137</v>
      </c>
      <c r="CM4301" s="1" t="s">
        <v>168</v>
      </c>
      <c r="CN4301" s="1" t="s">
        <v>139</v>
      </c>
      <c r="CP4301" s="1" t="s">
        <v>112</v>
      </c>
      <c r="CQ4301" s="1" t="s">
        <v>111</v>
      </c>
      <c r="CR4301" s="1" t="s">
        <v>112</v>
      </c>
      <c r="CS4301" s="1" t="s">
        <v>111</v>
      </c>
      <c r="CT4301" s="1" t="s">
        <v>138</v>
      </c>
      <c r="CU4301" s="1" t="s">
        <v>111</v>
      </c>
      <c r="CV4301" s="1" t="s">
        <v>138</v>
      </c>
      <c r="CW4301" s="1" t="s">
        <v>20543</v>
      </c>
      <c r="CX4301" s="1">
        <v>16704331577</v>
      </c>
      <c r="CY4301" s="1" t="s">
        <v>4910</v>
      </c>
      <c r="CZ4301" s="1" t="s">
        <v>168</v>
      </c>
      <c r="DA4301" s="1" t="s">
        <v>111</v>
      </c>
      <c r="DB4301" s="1" t="s">
        <v>112</v>
      </c>
      <c r="DC4301" s="1" t="s">
        <v>4900</v>
      </c>
      <c r="DD4301" s="1" t="s">
        <v>4901</v>
      </c>
      <c r="DE4301" s="1" t="s">
        <v>3384</v>
      </c>
      <c r="DF4301" s="1" t="s">
        <v>4905</v>
      </c>
      <c r="DG4301" s="1" t="s">
        <v>4904</v>
      </c>
    </row>
    <row r="4302" spans="1:111" ht="15.6" customHeight="1" x14ac:dyDescent="0.25">
      <c r="A4302" s="1" t="s">
        <v>20556</v>
      </c>
      <c r="B4302" s="1" t="s">
        <v>142</v>
      </c>
      <c r="C4302" s="2">
        <v>44300.832520601849</v>
      </c>
      <c r="D4302" s="2">
        <v>44301</v>
      </c>
      <c r="E4302" s="1" t="s">
        <v>180</v>
      </c>
      <c r="G4302" s="1" t="s">
        <v>112</v>
      </c>
      <c r="H4302" s="1" t="s">
        <v>112</v>
      </c>
      <c r="I4302" s="1" t="s">
        <v>112</v>
      </c>
      <c r="J4302" s="1" t="s">
        <v>2552</v>
      </c>
      <c r="K4302" s="1" t="s">
        <v>2553</v>
      </c>
      <c r="L4302" s="1" t="s">
        <v>2561</v>
      </c>
      <c r="M4302" s="1" t="s">
        <v>2555</v>
      </c>
      <c r="N4302" s="1" t="s">
        <v>116</v>
      </c>
      <c r="O4302" s="1" t="s">
        <v>117</v>
      </c>
      <c r="P4302" s="9">
        <v>96950</v>
      </c>
      <c r="Q4302" s="1" t="s">
        <v>118</v>
      </c>
      <c r="S4302" s="1">
        <v>16702880407</v>
      </c>
      <c r="T4302" s="1">
        <v>33</v>
      </c>
      <c r="U4302" s="1">
        <v>212312</v>
      </c>
      <c r="V4302" s="1" t="s">
        <v>119</v>
      </c>
      <c r="X4302" s="1" t="s">
        <v>2556</v>
      </c>
      <c r="Y4302" s="1" t="s">
        <v>1544</v>
      </c>
      <c r="Z4302" s="1" t="s">
        <v>656</v>
      </c>
      <c r="AA4302" s="1" t="s">
        <v>2557</v>
      </c>
      <c r="AB4302" s="1" t="s">
        <v>3742</v>
      </c>
      <c r="AC4302" s="1" t="s">
        <v>2555</v>
      </c>
      <c r="AD4302" s="1" t="s">
        <v>116</v>
      </c>
      <c r="AE4302" s="1" t="s">
        <v>117</v>
      </c>
      <c r="AF4302" s="9">
        <v>96950</v>
      </c>
      <c r="AG4302" s="1" t="s">
        <v>118</v>
      </c>
      <c r="AI4302" s="1">
        <v>16702880407</v>
      </c>
      <c r="AJ4302" s="1">
        <v>33</v>
      </c>
      <c r="AK4302" s="1" t="s">
        <v>279</v>
      </c>
      <c r="BC4302" s="1" t="str">
        <f>"53-7011.00"</f>
        <v>53-7011.00</v>
      </c>
      <c r="BD4302" s="1" t="s">
        <v>8959</v>
      </c>
      <c r="BE4302" s="1" t="s">
        <v>8960</v>
      </c>
      <c r="BF4302" s="1" t="s">
        <v>8961</v>
      </c>
      <c r="BG4302" s="1">
        <v>4</v>
      </c>
      <c r="BI4302" s="2">
        <v>44317</v>
      </c>
      <c r="BJ4302" s="2">
        <v>44681</v>
      </c>
      <c r="BM4302" s="1">
        <v>40</v>
      </c>
      <c r="BN4302" s="1">
        <v>0</v>
      </c>
      <c r="BO4302" s="1">
        <v>8</v>
      </c>
      <c r="BP4302" s="1">
        <v>8</v>
      </c>
      <c r="BQ4302" s="1">
        <v>8</v>
      </c>
      <c r="BR4302" s="1">
        <v>8</v>
      </c>
      <c r="BS4302" s="1">
        <v>8</v>
      </c>
      <c r="BT4302" s="1">
        <v>0</v>
      </c>
      <c r="BU4302" s="1" t="str">
        <f>"7:00 AM"</f>
        <v>7:00 AM</v>
      </c>
      <c r="BV4302" s="1" t="str">
        <f>"3:30 PM"</f>
        <v>3:30 PM</v>
      </c>
      <c r="BW4302" s="1" t="s">
        <v>135</v>
      </c>
      <c r="BX4302" s="1">
        <v>0</v>
      </c>
      <c r="BY4302" s="1">
        <v>12</v>
      </c>
      <c r="BZ4302" s="1" t="s">
        <v>112</v>
      </c>
      <c r="CA4302" s="1">
        <v>0</v>
      </c>
      <c r="CB4302" s="1" t="s">
        <v>20557</v>
      </c>
      <c r="CC4302" s="1" t="s">
        <v>11051</v>
      </c>
      <c r="CD4302" s="1" t="s">
        <v>2555</v>
      </c>
      <c r="CE4302" s="1" t="s">
        <v>116</v>
      </c>
      <c r="CF4302" s="1" t="s">
        <v>117</v>
      </c>
      <c r="CG4302" s="1">
        <v>96950</v>
      </c>
      <c r="CH4302" s="3">
        <v>8.3000000000000007</v>
      </c>
      <c r="CI4302" s="3">
        <v>10</v>
      </c>
      <c r="CJ4302" s="3">
        <v>12.45</v>
      </c>
      <c r="CK4302" s="3">
        <v>15</v>
      </c>
      <c r="CL4302" s="1" t="s">
        <v>137</v>
      </c>
      <c r="CM4302" s="1" t="s">
        <v>138</v>
      </c>
      <c r="CN4302" s="1" t="s">
        <v>218</v>
      </c>
      <c r="CP4302" s="1" t="s">
        <v>112</v>
      </c>
      <c r="CQ4302" s="1" t="s">
        <v>111</v>
      </c>
      <c r="CR4302" s="1" t="s">
        <v>112</v>
      </c>
      <c r="CS4302" s="1" t="s">
        <v>111</v>
      </c>
      <c r="CT4302" s="1" t="s">
        <v>138</v>
      </c>
      <c r="CU4302" s="1" t="s">
        <v>111</v>
      </c>
      <c r="CV4302" s="1" t="s">
        <v>138</v>
      </c>
      <c r="CW4302" s="1" t="s">
        <v>20558</v>
      </c>
      <c r="CX4302" s="1">
        <v>16702880407</v>
      </c>
      <c r="CY4302" s="1" t="s">
        <v>279</v>
      </c>
      <c r="CZ4302" s="1" t="s">
        <v>380</v>
      </c>
      <c r="DA4302" s="1" t="s">
        <v>111</v>
      </c>
      <c r="DB4302" s="1" t="s">
        <v>112</v>
      </c>
      <c r="DC4302" s="1" t="s">
        <v>362</v>
      </c>
    </row>
    <row r="4303" spans="1:111" ht="15.6" customHeight="1" x14ac:dyDescent="0.25">
      <c r="A4303" s="1" t="s">
        <v>20559</v>
      </c>
      <c r="B4303" s="1" t="s">
        <v>142</v>
      </c>
      <c r="C4303" s="2">
        <v>44300.904585879631</v>
      </c>
      <c r="D4303" s="2">
        <v>44301</v>
      </c>
      <c r="E4303" s="1" t="s">
        <v>110</v>
      </c>
      <c r="F4303" s="2">
        <v>44468.833333333336</v>
      </c>
      <c r="G4303" s="1" t="s">
        <v>112</v>
      </c>
      <c r="H4303" s="1" t="s">
        <v>112</v>
      </c>
      <c r="I4303" s="1" t="s">
        <v>112</v>
      </c>
      <c r="J4303" s="1" t="s">
        <v>2552</v>
      </c>
      <c r="K4303" s="1" t="s">
        <v>2553</v>
      </c>
      <c r="L4303" s="1" t="s">
        <v>3742</v>
      </c>
      <c r="M4303" s="1" t="s">
        <v>2555</v>
      </c>
      <c r="N4303" s="1" t="s">
        <v>116</v>
      </c>
      <c r="O4303" s="1" t="s">
        <v>117</v>
      </c>
      <c r="P4303" s="9">
        <v>96950</v>
      </c>
      <c r="Q4303" s="1" t="s">
        <v>118</v>
      </c>
      <c r="S4303" s="1">
        <v>16702880407</v>
      </c>
      <c r="T4303" s="1">
        <v>33</v>
      </c>
      <c r="U4303" s="1">
        <v>212312</v>
      </c>
      <c r="V4303" s="1" t="s">
        <v>119</v>
      </c>
      <c r="X4303" s="1" t="s">
        <v>2556</v>
      </c>
      <c r="Y4303" s="1" t="s">
        <v>1544</v>
      </c>
      <c r="Z4303" s="1" t="s">
        <v>656</v>
      </c>
      <c r="AA4303" s="1" t="s">
        <v>2557</v>
      </c>
      <c r="AB4303" s="1" t="s">
        <v>8958</v>
      </c>
      <c r="AC4303" s="1" t="s">
        <v>2555</v>
      </c>
      <c r="AD4303" s="1" t="s">
        <v>116</v>
      </c>
      <c r="AE4303" s="1" t="s">
        <v>117</v>
      </c>
      <c r="AF4303" s="9">
        <v>96950</v>
      </c>
      <c r="AG4303" s="1" t="s">
        <v>118</v>
      </c>
      <c r="AI4303" s="1">
        <v>16702880407</v>
      </c>
      <c r="AJ4303" s="1">
        <v>33</v>
      </c>
      <c r="AK4303" s="1" t="s">
        <v>279</v>
      </c>
      <c r="BC4303" s="1" t="str">
        <f>"53-3032.00"</f>
        <v>53-3032.00</v>
      </c>
      <c r="BD4303" s="1" t="s">
        <v>991</v>
      </c>
      <c r="BE4303" s="1" t="s">
        <v>10952</v>
      </c>
      <c r="BF4303" s="1" t="s">
        <v>4066</v>
      </c>
      <c r="BG4303" s="1">
        <v>1</v>
      </c>
      <c r="BI4303" s="2">
        <v>44470</v>
      </c>
      <c r="BJ4303" s="2">
        <v>44469</v>
      </c>
      <c r="BM4303" s="1">
        <v>40</v>
      </c>
      <c r="BN4303" s="1">
        <v>0</v>
      </c>
      <c r="BO4303" s="1">
        <v>8</v>
      </c>
      <c r="BP4303" s="1">
        <v>8</v>
      </c>
      <c r="BQ4303" s="1">
        <v>8</v>
      </c>
      <c r="BR4303" s="1">
        <v>8</v>
      </c>
      <c r="BS4303" s="1">
        <v>8</v>
      </c>
      <c r="BT4303" s="1">
        <v>0</v>
      </c>
      <c r="BU4303" s="1" t="str">
        <f>"7:00 AM"</f>
        <v>7:00 AM</v>
      </c>
      <c r="BV4303" s="1" t="str">
        <f>"3:30 PM"</f>
        <v>3:30 PM</v>
      </c>
      <c r="BW4303" s="1" t="s">
        <v>135</v>
      </c>
      <c r="BX4303" s="1">
        <v>0</v>
      </c>
      <c r="BY4303" s="1">
        <v>12</v>
      </c>
      <c r="BZ4303" s="1" t="s">
        <v>112</v>
      </c>
      <c r="CA4303" s="1">
        <v>0</v>
      </c>
      <c r="CB4303" s="1" t="s">
        <v>20560</v>
      </c>
      <c r="CC4303" s="1" t="s">
        <v>3742</v>
      </c>
      <c r="CD4303" s="1" t="s">
        <v>2555</v>
      </c>
      <c r="CE4303" s="1" t="s">
        <v>116</v>
      </c>
      <c r="CF4303" s="1" t="s">
        <v>117</v>
      </c>
      <c r="CG4303" s="1">
        <v>96950</v>
      </c>
      <c r="CH4303" s="3">
        <v>9.1999999999999993</v>
      </c>
      <c r="CI4303" s="3">
        <v>10</v>
      </c>
      <c r="CJ4303" s="3">
        <v>13.8</v>
      </c>
      <c r="CK4303" s="3">
        <v>15</v>
      </c>
      <c r="CL4303" s="1" t="s">
        <v>137</v>
      </c>
      <c r="CM4303" s="1" t="s">
        <v>138</v>
      </c>
      <c r="CN4303" s="1" t="s">
        <v>218</v>
      </c>
      <c r="CP4303" s="1" t="s">
        <v>112</v>
      </c>
      <c r="CQ4303" s="1" t="s">
        <v>111</v>
      </c>
      <c r="CR4303" s="1" t="s">
        <v>112</v>
      </c>
      <c r="CS4303" s="1" t="s">
        <v>111</v>
      </c>
      <c r="CT4303" s="1" t="s">
        <v>138</v>
      </c>
      <c r="CU4303" s="1" t="s">
        <v>111</v>
      </c>
      <c r="CV4303" s="1" t="s">
        <v>138</v>
      </c>
      <c r="CW4303" s="1" t="s">
        <v>3743</v>
      </c>
      <c r="CX4303" s="1">
        <v>16702880407</v>
      </c>
      <c r="CY4303" s="1" t="s">
        <v>279</v>
      </c>
      <c r="CZ4303" s="1" t="s">
        <v>380</v>
      </c>
      <c r="DA4303" s="1" t="s">
        <v>111</v>
      </c>
      <c r="DB4303" s="1" t="s">
        <v>112</v>
      </c>
      <c r="DC4303" s="1" t="s">
        <v>362</v>
      </c>
    </row>
    <row r="4304" spans="1:111" ht="15.6" customHeight="1" x14ac:dyDescent="0.25">
      <c r="A4304" s="1" t="s">
        <v>20561</v>
      </c>
      <c r="B4304" s="1" t="s">
        <v>142</v>
      </c>
      <c r="C4304" s="2">
        <v>44326.227859837963</v>
      </c>
      <c r="D4304" s="2">
        <v>44328</v>
      </c>
      <c r="E4304" s="1" t="s">
        <v>110</v>
      </c>
      <c r="F4304" s="2">
        <v>44468.833333333336</v>
      </c>
      <c r="G4304" s="1" t="s">
        <v>112</v>
      </c>
      <c r="H4304" s="1" t="s">
        <v>112</v>
      </c>
      <c r="I4304" s="1" t="s">
        <v>112</v>
      </c>
      <c r="J4304" s="1" t="s">
        <v>14935</v>
      </c>
      <c r="K4304" s="1" t="s">
        <v>19135</v>
      </c>
      <c r="L4304" s="1" t="s">
        <v>19136</v>
      </c>
      <c r="N4304" s="1" t="s">
        <v>116</v>
      </c>
      <c r="O4304" s="1" t="s">
        <v>117</v>
      </c>
      <c r="P4304" s="9">
        <v>96950</v>
      </c>
      <c r="Q4304" s="1" t="s">
        <v>118</v>
      </c>
      <c r="S4304" s="1">
        <v>16704831505</v>
      </c>
      <c r="U4304" s="1">
        <v>56152</v>
      </c>
      <c r="V4304" s="1" t="s">
        <v>119</v>
      </c>
      <c r="X4304" s="1" t="s">
        <v>4367</v>
      </c>
      <c r="Y4304" s="1" t="s">
        <v>14938</v>
      </c>
      <c r="Z4304" s="1" t="s">
        <v>11210</v>
      </c>
      <c r="AA4304" s="1" t="s">
        <v>973</v>
      </c>
      <c r="AB4304" s="1" t="s">
        <v>14937</v>
      </c>
      <c r="AD4304" s="1" t="s">
        <v>116</v>
      </c>
      <c r="AE4304" s="1" t="s">
        <v>117</v>
      </c>
      <c r="AF4304" s="9">
        <v>96950</v>
      </c>
      <c r="AG4304" s="1" t="s">
        <v>118</v>
      </c>
      <c r="AI4304" s="1">
        <v>16704831508</v>
      </c>
      <c r="AK4304" s="1" t="s">
        <v>14939</v>
      </c>
      <c r="BC4304" s="1" t="str">
        <f>"39-7011.00"</f>
        <v>39-7011.00</v>
      </c>
      <c r="BD4304" s="1" t="s">
        <v>1435</v>
      </c>
      <c r="BE4304" s="1" t="s">
        <v>19137</v>
      </c>
      <c r="BF4304" s="1" t="s">
        <v>3755</v>
      </c>
      <c r="BG4304" s="1">
        <v>1</v>
      </c>
      <c r="BI4304" s="2">
        <v>44470</v>
      </c>
      <c r="BJ4304" s="2">
        <v>44834</v>
      </c>
      <c r="BM4304" s="1">
        <v>35</v>
      </c>
      <c r="BN4304" s="1">
        <v>0</v>
      </c>
      <c r="BO4304" s="1">
        <v>7</v>
      </c>
      <c r="BP4304" s="1">
        <v>7</v>
      </c>
      <c r="BQ4304" s="1">
        <v>7</v>
      </c>
      <c r="BR4304" s="1">
        <v>7</v>
      </c>
      <c r="BS4304" s="1">
        <v>7</v>
      </c>
      <c r="BT4304" s="1">
        <v>0</v>
      </c>
      <c r="BU4304" s="1" t="str">
        <f>"9:00 AM"</f>
        <v>9:00 AM</v>
      </c>
      <c r="BV4304" s="1" t="str">
        <f>"5:00 PM"</f>
        <v>5:00 PM</v>
      </c>
      <c r="BW4304" s="1" t="s">
        <v>135</v>
      </c>
      <c r="BX4304" s="1">
        <v>0</v>
      </c>
      <c r="BY4304" s="1">
        <v>3</v>
      </c>
      <c r="BZ4304" s="1" t="s">
        <v>112</v>
      </c>
      <c r="CB4304" s="1" t="s">
        <v>3175</v>
      </c>
      <c r="CC4304" s="1" t="s">
        <v>14937</v>
      </c>
      <c r="CE4304" s="1" t="s">
        <v>116</v>
      </c>
      <c r="CF4304" s="1" t="s">
        <v>117</v>
      </c>
      <c r="CG4304" s="1">
        <v>96950</v>
      </c>
      <c r="CH4304" s="3">
        <v>12.14</v>
      </c>
      <c r="CI4304" s="3">
        <v>12.14</v>
      </c>
      <c r="CJ4304" s="3">
        <v>18.21</v>
      </c>
      <c r="CK4304" s="3">
        <v>18.21</v>
      </c>
      <c r="CL4304" s="1" t="s">
        <v>137</v>
      </c>
      <c r="CN4304" s="1" t="s">
        <v>139</v>
      </c>
      <c r="CP4304" s="1" t="s">
        <v>112</v>
      </c>
      <c r="CQ4304" s="1" t="s">
        <v>111</v>
      </c>
      <c r="CR4304" s="1" t="s">
        <v>112</v>
      </c>
      <c r="CS4304" s="1" t="s">
        <v>111</v>
      </c>
      <c r="CT4304" s="1" t="s">
        <v>138</v>
      </c>
      <c r="CU4304" s="1" t="s">
        <v>111</v>
      </c>
      <c r="CV4304" s="1" t="s">
        <v>138</v>
      </c>
      <c r="CW4304" s="1" t="s">
        <v>2313</v>
      </c>
      <c r="CX4304" s="1">
        <v>16704831508</v>
      </c>
      <c r="CY4304" s="1" t="s">
        <v>14939</v>
      </c>
      <c r="CZ4304" s="1" t="s">
        <v>138</v>
      </c>
      <c r="DA4304" s="1" t="s">
        <v>111</v>
      </c>
      <c r="DB4304" s="1" t="s">
        <v>112</v>
      </c>
      <c r="DC4304" s="1" t="s">
        <v>4367</v>
      </c>
      <c r="DD4304" s="1" t="s">
        <v>14941</v>
      </c>
      <c r="DF4304" s="1" t="s">
        <v>14935</v>
      </c>
      <c r="DG4304" s="1" t="s">
        <v>14939</v>
      </c>
    </row>
    <row r="4305" spans="1:111" ht="15.6" customHeight="1" x14ac:dyDescent="0.25">
      <c r="A4305" s="1" t="s">
        <v>20562</v>
      </c>
      <c r="B4305" s="1" t="s">
        <v>142</v>
      </c>
      <c r="C4305" s="2">
        <v>44286.162632291664</v>
      </c>
      <c r="D4305" s="2">
        <v>44286</v>
      </c>
      <c r="E4305" s="1" t="s">
        <v>110</v>
      </c>
      <c r="F4305" s="2">
        <v>44202.791666666664</v>
      </c>
      <c r="G4305" s="1" t="s">
        <v>111</v>
      </c>
      <c r="H4305" s="1" t="s">
        <v>112</v>
      </c>
      <c r="I4305" s="1" t="s">
        <v>112</v>
      </c>
      <c r="J4305" s="1" t="s">
        <v>2731</v>
      </c>
      <c r="L4305" s="1" t="s">
        <v>1757</v>
      </c>
      <c r="M4305" s="1" t="s">
        <v>2732</v>
      </c>
      <c r="N4305" s="1" t="s">
        <v>1759</v>
      </c>
      <c r="O4305" s="1" t="s">
        <v>117</v>
      </c>
      <c r="P4305" s="9">
        <v>96952</v>
      </c>
      <c r="Q4305" s="1" t="s">
        <v>118</v>
      </c>
      <c r="R4305" s="1" t="s">
        <v>242</v>
      </c>
      <c r="S4305" s="1">
        <v>16702863383</v>
      </c>
      <c r="U4305" s="1">
        <v>483212</v>
      </c>
      <c r="V4305" s="1" t="s">
        <v>119</v>
      </c>
      <c r="X4305" s="1" t="s">
        <v>2733</v>
      </c>
      <c r="Y4305" s="1" t="s">
        <v>2734</v>
      </c>
      <c r="AA4305" s="1" t="s">
        <v>2735</v>
      </c>
      <c r="AB4305" s="1" t="s">
        <v>1757</v>
      </c>
      <c r="AC4305" s="1" t="s">
        <v>2732</v>
      </c>
      <c r="AD4305" s="1" t="s">
        <v>1759</v>
      </c>
      <c r="AE4305" s="1" t="s">
        <v>117</v>
      </c>
      <c r="AF4305" s="9">
        <v>96952</v>
      </c>
      <c r="AG4305" s="1" t="s">
        <v>118</v>
      </c>
      <c r="AH4305" s="1" t="s">
        <v>242</v>
      </c>
      <c r="AI4305" s="1">
        <v>16702863383</v>
      </c>
      <c r="AK4305" s="1" t="s">
        <v>2736</v>
      </c>
      <c r="BC4305" s="1" t="str">
        <f>"53-5021.02"</f>
        <v>53-5021.02</v>
      </c>
      <c r="BD4305" s="1" t="s">
        <v>20213</v>
      </c>
      <c r="BE4305" s="1" t="s">
        <v>16497</v>
      </c>
      <c r="BF4305" s="1" t="s">
        <v>16498</v>
      </c>
      <c r="BG4305" s="1">
        <v>2</v>
      </c>
      <c r="BI4305" s="2">
        <v>44348</v>
      </c>
      <c r="BJ4305" s="2">
        <v>44712</v>
      </c>
      <c r="BM4305" s="1">
        <v>40</v>
      </c>
      <c r="BN4305" s="1">
        <v>6</v>
      </c>
      <c r="BO4305" s="1">
        <v>6</v>
      </c>
      <c r="BP4305" s="1">
        <v>6</v>
      </c>
      <c r="BQ4305" s="1">
        <v>5</v>
      </c>
      <c r="BR4305" s="1">
        <v>5</v>
      </c>
      <c r="BS4305" s="1">
        <v>6</v>
      </c>
      <c r="BT4305" s="1">
        <v>6</v>
      </c>
      <c r="BU4305" s="1" t="str">
        <f>"7:00 AM"</f>
        <v>7:00 AM</v>
      </c>
      <c r="BV4305" s="1" t="str">
        <f>"1:00 PM"</f>
        <v>1:00 PM</v>
      </c>
      <c r="BW4305" s="1" t="s">
        <v>135</v>
      </c>
      <c r="BX4305" s="1">
        <v>6</v>
      </c>
      <c r="BY4305" s="1">
        <v>24</v>
      </c>
      <c r="BZ4305" s="1" t="s">
        <v>111</v>
      </c>
      <c r="CA4305" s="1">
        <v>6</v>
      </c>
      <c r="CB4305" s="4" t="s">
        <v>20563</v>
      </c>
      <c r="CC4305" s="1" t="s">
        <v>7996</v>
      </c>
      <c r="CD4305" s="1" t="s">
        <v>2742</v>
      </c>
      <c r="CE4305" s="1" t="s">
        <v>1759</v>
      </c>
      <c r="CF4305" s="1" t="s">
        <v>117</v>
      </c>
      <c r="CG4305" s="1">
        <v>96952</v>
      </c>
      <c r="CH4305" s="3">
        <v>14.63</v>
      </c>
      <c r="CI4305" s="3">
        <v>15</v>
      </c>
      <c r="CJ4305" s="3">
        <v>21.95</v>
      </c>
      <c r="CK4305" s="3">
        <v>22.5</v>
      </c>
      <c r="CL4305" s="1" t="s">
        <v>1999</v>
      </c>
      <c r="CM4305" s="1" t="s">
        <v>20564</v>
      </c>
      <c r="CN4305" s="1" t="s">
        <v>139</v>
      </c>
      <c r="CP4305" s="1" t="s">
        <v>112</v>
      </c>
      <c r="CQ4305" s="1" t="s">
        <v>111</v>
      </c>
      <c r="CR4305" s="1" t="s">
        <v>112</v>
      </c>
      <c r="CS4305" s="1" t="s">
        <v>111</v>
      </c>
      <c r="CT4305" s="1" t="s">
        <v>111</v>
      </c>
      <c r="CU4305" s="1" t="s">
        <v>111</v>
      </c>
      <c r="CV4305" s="1" t="s">
        <v>138</v>
      </c>
      <c r="CW4305" s="1" t="s">
        <v>20565</v>
      </c>
      <c r="CX4305" s="1">
        <v>16702863383</v>
      </c>
      <c r="CY4305" s="1" t="s">
        <v>2736</v>
      </c>
      <c r="CZ4305" s="1" t="s">
        <v>138</v>
      </c>
      <c r="DA4305" s="1" t="s">
        <v>111</v>
      </c>
      <c r="DB4305" s="1" t="s">
        <v>112</v>
      </c>
    </row>
    <row r="4306" spans="1:111" ht="15.6" customHeight="1" x14ac:dyDescent="0.25">
      <c r="A4306" s="1" t="s">
        <v>20575</v>
      </c>
      <c r="B4306" s="1" t="s">
        <v>142</v>
      </c>
      <c r="C4306" s="2">
        <v>44309.115711689818</v>
      </c>
      <c r="D4306" s="2">
        <v>44351</v>
      </c>
      <c r="E4306" s="1" t="s">
        <v>110</v>
      </c>
      <c r="F4306" s="2">
        <v>44468.833333333336</v>
      </c>
      <c r="G4306" s="1" t="s">
        <v>111</v>
      </c>
      <c r="H4306" s="1" t="s">
        <v>112</v>
      </c>
      <c r="I4306" s="1" t="s">
        <v>112</v>
      </c>
      <c r="J4306" s="1" t="s">
        <v>3290</v>
      </c>
      <c r="K4306" s="1" t="s">
        <v>3291</v>
      </c>
      <c r="L4306" s="1" t="s">
        <v>8265</v>
      </c>
      <c r="M4306" s="1" t="s">
        <v>703</v>
      </c>
      <c r="N4306" s="1" t="s">
        <v>167</v>
      </c>
      <c r="O4306" s="1" t="s">
        <v>117</v>
      </c>
      <c r="P4306" s="9">
        <v>96950</v>
      </c>
      <c r="Q4306" s="1" t="s">
        <v>118</v>
      </c>
      <c r="S4306" s="1">
        <v>16702331420</v>
      </c>
      <c r="U4306" s="1">
        <v>72111</v>
      </c>
      <c r="V4306" s="1" t="s">
        <v>119</v>
      </c>
      <c r="X4306" s="1" t="s">
        <v>704</v>
      </c>
      <c r="Y4306" s="1" t="s">
        <v>705</v>
      </c>
      <c r="AA4306" s="1" t="s">
        <v>706</v>
      </c>
      <c r="AB4306" s="1" t="s">
        <v>3000</v>
      </c>
      <c r="AC4306" s="1" t="s">
        <v>8262</v>
      </c>
      <c r="AD4306" s="1" t="s">
        <v>167</v>
      </c>
      <c r="AE4306" s="1" t="s">
        <v>117</v>
      </c>
      <c r="AF4306" s="9">
        <v>96950</v>
      </c>
      <c r="AG4306" s="1" t="s">
        <v>118</v>
      </c>
      <c r="AI4306" s="1">
        <v>16702852190</v>
      </c>
      <c r="AK4306" s="1" t="s">
        <v>709</v>
      </c>
      <c r="BC4306" s="1" t="str">
        <f>"37-2012.00"</f>
        <v>37-2012.00</v>
      </c>
      <c r="BD4306" s="1" t="s">
        <v>576</v>
      </c>
      <c r="BE4306" s="1" t="s">
        <v>20576</v>
      </c>
      <c r="BF4306" s="1" t="s">
        <v>1715</v>
      </c>
      <c r="BG4306" s="1">
        <v>1</v>
      </c>
      <c r="BI4306" s="2">
        <v>44470</v>
      </c>
      <c r="BJ4306" s="2">
        <v>44834</v>
      </c>
      <c r="BM4306" s="1">
        <v>35</v>
      </c>
      <c r="BN4306" s="1">
        <v>0</v>
      </c>
      <c r="BO4306" s="1">
        <v>7</v>
      </c>
      <c r="BP4306" s="1">
        <v>7</v>
      </c>
      <c r="BQ4306" s="1">
        <v>7</v>
      </c>
      <c r="BR4306" s="1">
        <v>7</v>
      </c>
      <c r="BS4306" s="1">
        <v>7</v>
      </c>
      <c r="BT4306" s="1">
        <v>0</v>
      </c>
      <c r="BU4306" s="1" t="str">
        <f>"8:00 AM"</f>
        <v>8:00 AM</v>
      </c>
      <c r="BV4306" s="1" t="str">
        <f>"4:00 PM"</f>
        <v>4:00 PM</v>
      </c>
      <c r="BW4306" s="1" t="s">
        <v>135</v>
      </c>
      <c r="BX4306" s="1">
        <v>0</v>
      </c>
      <c r="BY4306" s="1">
        <v>6</v>
      </c>
      <c r="BZ4306" s="1" t="s">
        <v>112</v>
      </c>
      <c r="CA4306" s="1">
        <v>0</v>
      </c>
      <c r="CB4306" s="1" t="s">
        <v>20577</v>
      </c>
      <c r="CC4306" s="1" t="s">
        <v>3292</v>
      </c>
      <c r="CD4306" s="1" t="s">
        <v>3086</v>
      </c>
      <c r="CE4306" s="1" t="s">
        <v>167</v>
      </c>
      <c r="CF4306" s="1" t="s">
        <v>117</v>
      </c>
      <c r="CG4306" s="1">
        <v>96950</v>
      </c>
      <c r="CH4306" s="3">
        <v>8</v>
      </c>
      <c r="CI4306" s="3">
        <v>9</v>
      </c>
      <c r="CJ4306" s="3">
        <v>12</v>
      </c>
      <c r="CK4306" s="3">
        <v>13.5</v>
      </c>
      <c r="CL4306" s="1" t="s">
        <v>137</v>
      </c>
      <c r="CN4306" s="1" t="s">
        <v>139</v>
      </c>
      <c r="CP4306" s="1" t="s">
        <v>112</v>
      </c>
      <c r="CQ4306" s="1" t="s">
        <v>111</v>
      </c>
      <c r="CR4306" s="1" t="s">
        <v>112</v>
      </c>
      <c r="CS4306" s="1" t="s">
        <v>111</v>
      </c>
      <c r="CT4306" s="1" t="s">
        <v>111</v>
      </c>
      <c r="CU4306" s="1" t="s">
        <v>111</v>
      </c>
      <c r="CV4306" s="1" t="s">
        <v>138</v>
      </c>
      <c r="CW4306" s="1" t="s">
        <v>3298</v>
      </c>
      <c r="CX4306" s="1">
        <v>16702353715</v>
      </c>
      <c r="CY4306" s="1" t="s">
        <v>3005</v>
      </c>
      <c r="CZ4306" s="1" t="s">
        <v>716</v>
      </c>
      <c r="DA4306" s="1" t="s">
        <v>111</v>
      </c>
      <c r="DB4306" s="1" t="s">
        <v>112</v>
      </c>
    </row>
    <row r="4307" spans="1:111" ht="15.6" customHeight="1" x14ac:dyDescent="0.25">
      <c r="A4307" s="1" t="s">
        <v>20585</v>
      </c>
      <c r="B4307" s="1" t="s">
        <v>142</v>
      </c>
      <c r="C4307" s="2">
        <v>44323.641219675927</v>
      </c>
      <c r="D4307" s="2">
        <v>44328</v>
      </c>
      <c r="E4307" s="1" t="s">
        <v>110</v>
      </c>
      <c r="F4307" s="2">
        <v>44468.833333333336</v>
      </c>
      <c r="G4307" s="1" t="s">
        <v>111</v>
      </c>
      <c r="H4307" s="1" t="s">
        <v>112</v>
      </c>
      <c r="I4307" s="1" t="s">
        <v>112</v>
      </c>
      <c r="J4307" s="1" t="s">
        <v>8906</v>
      </c>
      <c r="K4307" s="1" t="s">
        <v>8907</v>
      </c>
      <c r="L4307" s="1" t="s">
        <v>8908</v>
      </c>
      <c r="M4307" s="1" t="s">
        <v>1197</v>
      </c>
      <c r="N4307" s="1" t="s">
        <v>116</v>
      </c>
      <c r="O4307" s="1" t="s">
        <v>117</v>
      </c>
      <c r="P4307" s="9">
        <v>96950</v>
      </c>
      <c r="Q4307" s="1" t="s">
        <v>118</v>
      </c>
      <c r="R4307" s="1" t="s">
        <v>117</v>
      </c>
      <c r="S4307" s="1">
        <v>16704832288</v>
      </c>
      <c r="U4307" s="1">
        <v>722515</v>
      </c>
      <c r="V4307" s="1" t="s">
        <v>119</v>
      </c>
      <c r="X4307" s="1" t="s">
        <v>8909</v>
      </c>
      <c r="Y4307" s="1" t="s">
        <v>1172</v>
      </c>
      <c r="Z4307" s="1" t="s">
        <v>138</v>
      </c>
      <c r="AA4307" s="1" t="s">
        <v>245</v>
      </c>
      <c r="AB4307" s="1" t="s">
        <v>8910</v>
      </c>
      <c r="AC4307" s="1" t="s">
        <v>1197</v>
      </c>
      <c r="AD4307" s="1" t="s">
        <v>116</v>
      </c>
      <c r="AE4307" s="1" t="s">
        <v>117</v>
      </c>
      <c r="AF4307" s="9">
        <v>96950</v>
      </c>
      <c r="AG4307" s="1" t="s">
        <v>118</v>
      </c>
      <c r="AH4307" s="1" t="s">
        <v>117</v>
      </c>
      <c r="AI4307" s="1">
        <v>16704832288</v>
      </c>
      <c r="AK4307" s="1" t="s">
        <v>8911</v>
      </c>
      <c r="BC4307" s="1" t="str">
        <f>"51-3011.00"</f>
        <v>51-3011.00</v>
      </c>
      <c r="BD4307" s="1" t="s">
        <v>1079</v>
      </c>
      <c r="BE4307" s="1" t="s">
        <v>8912</v>
      </c>
      <c r="BF4307" s="1" t="s">
        <v>1081</v>
      </c>
      <c r="BG4307" s="1">
        <v>2</v>
      </c>
      <c r="BI4307" s="2">
        <v>44470</v>
      </c>
      <c r="BJ4307" s="2">
        <v>44834</v>
      </c>
      <c r="BM4307" s="1">
        <v>40</v>
      </c>
      <c r="BN4307" s="1">
        <v>0</v>
      </c>
      <c r="BO4307" s="1">
        <v>8</v>
      </c>
      <c r="BP4307" s="1">
        <v>8</v>
      </c>
      <c r="BQ4307" s="1">
        <v>8</v>
      </c>
      <c r="BR4307" s="1">
        <v>8</v>
      </c>
      <c r="BS4307" s="1">
        <v>8</v>
      </c>
      <c r="BT4307" s="1">
        <v>0</v>
      </c>
      <c r="BU4307" s="1" t="str">
        <f>"9:00 AM"</f>
        <v>9:00 AM</v>
      </c>
      <c r="BV4307" s="1" t="str">
        <f>"6:00 PM"</f>
        <v>6:00 PM</v>
      </c>
      <c r="BW4307" s="1" t="s">
        <v>135</v>
      </c>
      <c r="BX4307" s="1">
        <v>0</v>
      </c>
      <c r="BY4307" s="1">
        <v>12</v>
      </c>
      <c r="BZ4307" s="1" t="s">
        <v>112</v>
      </c>
      <c r="CB4307" s="1" t="s">
        <v>8913</v>
      </c>
      <c r="CC4307" s="1" t="s">
        <v>8910</v>
      </c>
      <c r="CD4307" s="1" t="s">
        <v>1197</v>
      </c>
      <c r="CE4307" s="1" t="s">
        <v>116</v>
      </c>
      <c r="CF4307" s="1" t="s">
        <v>117</v>
      </c>
      <c r="CG4307" s="1">
        <v>96950</v>
      </c>
      <c r="CH4307" s="3">
        <v>7.9</v>
      </c>
      <c r="CI4307" s="3">
        <v>9.5</v>
      </c>
      <c r="CJ4307" s="3">
        <v>11.85</v>
      </c>
      <c r="CK4307" s="3">
        <v>12.75</v>
      </c>
      <c r="CL4307" s="1" t="s">
        <v>137</v>
      </c>
      <c r="CM4307" s="1" t="s">
        <v>138</v>
      </c>
      <c r="CN4307" s="1" t="s">
        <v>218</v>
      </c>
      <c r="CP4307" s="1" t="s">
        <v>112</v>
      </c>
      <c r="CQ4307" s="1" t="s">
        <v>111</v>
      </c>
      <c r="CR4307" s="1" t="s">
        <v>111</v>
      </c>
      <c r="CS4307" s="1" t="s">
        <v>111</v>
      </c>
      <c r="CT4307" s="1" t="s">
        <v>138</v>
      </c>
      <c r="CU4307" s="1" t="s">
        <v>111</v>
      </c>
      <c r="CV4307" s="1" t="s">
        <v>138</v>
      </c>
      <c r="CW4307" s="1" t="s">
        <v>1324</v>
      </c>
      <c r="CX4307" s="1">
        <v>16704832288</v>
      </c>
      <c r="CY4307" s="1" t="s">
        <v>8911</v>
      </c>
      <c r="CZ4307" s="1" t="s">
        <v>138</v>
      </c>
      <c r="DA4307" s="1" t="s">
        <v>111</v>
      </c>
      <c r="DB4307" s="1" t="s">
        <v>112</v>
      </c>
    </row>
    <row r="4308" spans="1:111" ht="15.6" customHeight="1" x14ac:dyDescent="0.25">
      <c r="A4308" s="1" t="s">
        <v>20631</v>
      </c>
      <c r="B4308" s="1" t="s">
        <v>142</v>
      </c>
      <c r="C4308" s="2">
        <v>44326.694520138888</v>
      </c>
      <c r="D4308" s="2">
        <v>44343</v>
      </c>
      <c r="E4308" s="1" t="s">
        <v>110</v>
      </c>
      <c r="F4308" s="2">
        <v>44468.833333333336</v>
      </c>
      <c r="G4308" s="1" t="s">
        <v>111</v>
      </c>
      <c r="H4308" s="1" t="s">
        <v>112</v>
      </c>
      <c r="I4308" s="1" t="s">
        <v>112</v>
      </c>
      <c r="J4308" s="1" t="s">
        <v>8041</v>
      </c>
      <c r="K4308" s="1" t="s">
        <v>8042</v>
      </c>
      <c r="L4308" s="1" t="s">
        <v>8043</v>
      </c>
      <c r="M4308" s="1" t="s">
        <v>1212</v>
      </c>
      <c r="N4308" s="1" t="s">
        <v>116</v>
      </c>
      <c r="O4308" s="1" t="s">
        <v>117</v>
      </c>
      <c r="P4308" s="9">
        <v>96950</v>
      </c>
      <c r="Q4308" s="1" t="s">
        <v>118</v>
      </c>
      <c r="R4308" s="1" t="s">
        <v>117</v>
      </c>
      <c r="S4308" s="1">
        <v>16702351024</v>
      </c>
      <c r="U4308" s="1">
        <v>811412</v>
      </c>
      <c r="V4308" s="1" t="s">
        <v>119</v>
      </c>
      <c r="X4308" s="1" t="s">
        <v>434</v>
      </c>
      <c r="Y4308" s="1" t="s">
        <v>8044</v>
      </c>
      <c r="Z4308" s="1" t="s">
        <v>8045</v>
      </c>
      <c r="AA4308" s="1" t="s">
        <v>245</v>
      </c>
      <c r="AB4308" s="1" t="s">
        <v>8043</v>
      </c>
      <c r="AC4308" s="1" t="s">
        <v>1212</v>
      </c>
      <c r="AD4308" s="1" t="s">
        <v>116</v>
      </c>
      <c r="AE4308" s="1" t="s">
        <v>117</v>
      </c>
      <c r="AF4308" s="9">
        <v>96950</v>
      </c>
      <c r="AG4308" s="1" t="s">
        <v>118</v>
      </c>
      <c r="AH4308" s="1" t="s">
        <v>117</v>
      </c>
      <c r="AI4308" s="1">
        <v>16702351024</v>
      </c>
      <c r="AK4308" s="1" t="s">
        <v>8047</v>
      </c>
      <c r="BC4308" s="1" t="str">
        <f>"49-9021.02"</f>
        <v>49-9021.02</v>
      </c>
      <c r="BD4308" s="1" t="s">
        <v>7955</v>
      </c>
      <c r="BE4308" s="1" t="s">
        <v>8048</v>
      </c>
      <c r="BF4308" s="1" t="s">
        <v>7957</v>
      </c>
      <c r="BG4308" s="1">
        <v>9</v>
      </c>
      <c r="BI4308" s="2">
        <v>44470</v>
      </c>
      <c r="BJ4308" s="2">
        <v>44834</v>
      </c>
      <c r="BM4308" s="1">
        <v>40</v>
      </c>
      <c r="BN4308" s="1">
        <v>0</v>
      </c>
      <c r="BO4308" s="1">
        <v>8</v>
      </c>
      <c r="BP4308" s="1">
        <v>8</v>
      </c>
      <c r="BQ4308" s="1">
        <v>8</v>
      </c>
      <c r="BR4308" s="1">
        <v>8</v>
      </c>
      <c r="BS4308" s="1">
        <v>8</v>
      </c>
      <c r="BT4308" s="1">
        <v>0</v>
      </c>
      <c r="BU4308" s="1" t="str">
        <f>"8:00 AM"</f>
        <v>8:00 AM</v>
      </c>
      <c r="BV4308" s="1" t="str">
        <f>"5:00 PM"</f>
        <v>5:00 PM</v>
      </c>
      <c r="BW4308" s="1" t="s">
        <v>135</v>
      </c>
      <c r="BX4308" s="1">
        <v>0</v>
      </c>
      <c r="BY4308" s="1">
        <v>12</v>
      </c>
      <c r="BZ4308" s="1" t="s">
        <v>112</v>
      </c>
      <c r="CB4308" s="1" t="s">
        <v>8049</v>
      </c>
      <c r="CC4308" s="1" t="s">
        <v>1206</v>
      </c>
      <c r="CD4308" s="1" t="s">
        <v>1212</v>
      </c>
      <c r="CE4308" s="1" t="s">
        <v>116</v>
      </c>
      <c r="CF4308" s="1" t="s">
        <v>117</v>
      </c>
      <c r="CG4308" s="1">
        <v>96950</v>
      </c>
      <c r="CH4308" s="3">
        <v>9.0299999999999994</v>
      </c>
      <c r="CI4308" s="3">
        <v>9.5</v>
      </c>
      <c r="CJ4308" s="3">
        <v>13.54</v>
      </c>
      <c r="CK4308" s="3">
        <v>14.25</v>
      </c>
      <c r="CL4308" s="1" t="s">
        <v>137</v>
      </c>
      <c r="CM4308" s="1" t="s">
        <v>138</v>
      </c>
      <c r="CN4308" s="1" t="s">
        <v>218</v>
      </c>
      <c r="CP4308" s="1" t="s">
        <v>112</v>
      </c>
      <c r="CQ4308" s="1" t="s">
        <v>111</v>
      </c>
      <c r="CR4308" s="1" t="s">
        <v>111</v>
      </c>
      <c r="CS4308" s="1" t="s">
        <v>111</v>
      </c>
      <c r="CT4308" s="1" t="s">
        <v>138</v>
      </c>
      <c r="CU4308" s="1" t="s">
        <v>111</v>
      </c>
      <c r="CV4308" s="1" t="s">
        <v>138</v>
      </c>
      <c r="CW4308" s="1" t="s">
        <v>1324</v>
      </c>
      <c r="CX4308" s="1">
        <v>16702351024</v>
      </c>
      <c r="CY4308" s="1" t="s">
        <v>8047</v>
      </c>
      <c r="CZ4308" s="1" t="s">
        <v>138</v>
      </c>
      <c r="DA4308" s="1" t="s">
        <v>111</v>
      </c>
      <c r="DB4308" s="1" t="s">
        <v>112</v>
      </c>
    </row>
    <row r="4309" spans="1:111" ht="15.6" customHeight="1" x14ac:dyDescent="0.25">
      <c r="A4309" s="1" t="s">
        <v>20632</v>
      </c>
      <c r="B4309" s="1" t="s">
        <v>142</v>
      </c>
      <c r="C4309" s="2">
        <v>44321.795670717591</v>
      </c>
      <c r="D4309" s="2">
        <v>44355</v>
      </c>
      <c r="E4309" s="1" t="s">
        <v>180</v>
      </c>
      <c r="G4309" s="1" t="s">
        <v>112</v>
      </c>
      <c r="H4309" s="1" t="s">
        <v>112</v>
      </c>
      <c r="I4309" s="1" t="s">
        <v>112</v>
      </c>
      <c r="J4309" s="1" t="s">
        <v>5270</v>
      </c>
      <c r="K4309" s="1" t="s">
        <v>5271</v>
      </c>
      <c r="L4309" s="1" t="s">
        <v>4468</v>
      </c>
      <c r="M4309" s="1" t="s">
        <v>5272</v>
      </c>
      <c r="N4309" s="1" t="s">
        <v>116</v>
      </c>
      <c r="O4309" s="1" t="s">
        <v>117</v>
      </c>
      <c r="P4309" s="9">
        <v>96950</v>
      </c>
      <c r="Q4309" s="1" t="s">
        <v>118</v>
      </c>
      <c r="R4309" s="1" t="s">
        <v>138</v>
      </c>
      <c r="S4309" s="1">
        <v>16702875905</v>
      </c>
      <c r="U4309" s="1">
        <v>561720</v>
      </c>
      <c r="V4309" s="1" t="s">
        <v>119</v>
      </c>
      <c r="X4309" s="1" t="s">
        <v>5273</v>
      </c>
      <c r="Y4309" s="1" t="s">
        <v>5274</v>
      </c>
      <c r="Z4309" s="1" t="s">
        <v>4660</v>
      </c>
      <c r="AA4309" s="1" t="s">
        <v>461</v>
      </c>
      <c r="AB4309" s="1" t="s">
        <v>4468</v>
      </c>
      <c r="AC4309" s="1" t="s">
        <v>5272</v>
      </c>
      <c r="AD4309" s="1" t="s">
        <v>116</v>
      </c>
      <c r="AE4309" s="1" t="s">
        <v>117</v>
      </c>
      <c r="AF4309" s="9">
        <v>96950</v>
      </c>
      <c r="AG4309" s="1" t="s">
        <v>118</v>
      </c>
      <c r="AH4309" s="1" t="s">
        <v>138</v>
      </c>
      <c r="AI4309" s="1">
        <v>16702758905</v>
      </c>
      <c r="AK4309" s="1" t="s">
        <v>5275</v>
      </c>
      <c r="BC4309" s="1" t="str">
        <f>"37-2011.00"</f>
        <v>37-2011.00</v>
      </c>
      <c r="BD4309" s="1" t="s">
        <v>676</v>
      </c>
      <c r="BE4309" s="1" t="s">
        <v>5276</v>
      </c>
      <c r="BF4309" s="1" t="s">
        <v>5277</v>
      </c>
      <c r="BG4309" s="1">
        <v>4</v>
      </c>
      <c r="BI4309" s="2">
        <v>44440</v>
      </c>
      <c r="BJ4309" s="2">
        <v>44804</v>
      </c>
      <c r="BM4309" s="1">
        <v>36</v>
      </c>
      <c r="BN4309" s="1">
        <v>0</v>
      </c>
      <c r="BO4309" s="1">
        <v>6</v>
      </c>
      <c r="BP4309" s="1">
        <v>6</v>
      </c>
      <c r="BQ4309" s="1">
        <v>8</v>
      </c>
      <c r="BR4309" s="1">
        <v>4</v>
      </c>
      <c r="BS4309" s="1">
        <v>8</v>
      </c>
      <c r="BT4309" s="1">
        <v>4</v>
      </c>
      <c r="BU4309" s="1" t="str">
        <f>"8:00 AM"</f>
        <v>8:00 AM</v>
      </c>
      <c r="BV4309" s="1" t="str">
        <f>"6:00 PM"</f>
        <v>6:00 PM</v>
      </c>
      <c r="BW4309" s="1" t="s">
        <v>230</v>
      </c>
      <c r="BX4309" s="1">
        <v>0</v>
      </c>
      <c r="BY4309" s="1">
        <v>0</v>
      </c>
      <c r="BZ4309" s="1" t="s">
        <v>112</v>
      </c>
      <c r="CA4309" s="1">
        <v>0</v>
      </c>
      <c r="CB4309" s="1" t="s">
        <v>10748</v>
      </c>
      <c r="CC4309" s="1" t="s">
        <v>4468</v>
      </c>
      <c r="CD4309" s="1" t="s">
        <v>5272</v>
      </c>
      <c r="CE4309" s="1" t="s">
        <v>116</v>
      </c>
      <c r="CF4309" s="1" t="s">
        <v>117</v>
      </c>
      <c r="CG4309" s="1">
        <v>96950</v>
      </c>
      <c r="CH4309" s="3">
        <v>8.0500000000000007</v>
      </c>
      <c r="CI4309" s="3">
        <v>8.5</v>
      </c>
      <c r="CJ4309" s="3">
        <v>12.08</v>
      </c>
      <c r="CK4309" s="3">
        <v>12.75</v>
      </c>
      <c r="CL4309" s="1" t="s">
        <v>137</v>
      </c>
      <c r="CM4309" s="1" t="s">
        <v>362</v>
      </c>
      <c r="CN4309" s="1" t="s">
        <v>139</v>
      </c>
      <c r="CP4309" s="1" t="s">
        <v>111</v>
      </c>
      <c r="CQ4309" s="1" t="s">
        <v>111</v>
      </c>
      <c r="CR4309" s="1" t="s">
        <v>111</v>
      </c>
      <c r="CS4309" s="1" t="s">
        <v>111</v>
      </c>
      <c r="CT4309" s="1" t="s">
        <v>138</v>
      </c>
      <c r="CU4309" s="1" t="s">
        <v>111</v>
      </c>
      <c r="CV4309" s="1" t="s">
        <v>138</v>
      </c>
      <c r="CW4309" s="1" t="s">
        <v>362</v>
      </c>
      <c r="CX4309" s="1">
        <v>16702875905</v>
      </c>
      <c r="CY4309" s="1" t="s">
        <v>5279</v>
      </c>
      <c r="CZ4309" s="1" t="s">
        <v>138</v>
      </c>
      <c r="DA4309" s="1" t="s">
        <v>111</v>
      </c>
      <c r="DB4309" s="1" t="s">
        <v>112</v>
      </c>
    </row>
    <row r="4310" spans="1:111" ht="15.6" customHeight="1" x14ac:dyDescent="0.25">
      <c r="A4310" s="1" t="s">
        <v>20633</v>
      </c>
      <c r="B4310" s="1" t="s">
        <v>142</v>
      </c>
      <c r="C4310" s="2">
        <v>44301.813656365739</v>
      </c>
      <c r="D4310" s="2">
        <v>44306</v>
      </c>
      <c r="E4310" s="1" t="s">
        <v>180</v>
      </c>
      <c r="G4310" s="1" t="s">
        <v>112</v>
      </c>
      <c r="H4310" s="1" t="s">
        <v>112</v>
      </c>
      <c r="I4310" s="1" t="s">
        <v>112</v>
      </c>
      <c r="J4310" s="1" t="s">
        <v>2552</v>
      </c>
      <c r="K4310" s="1" t="s">
        <v>2553</v>
      </c>
      <c r="L4310" s="1" t="s">
        <v>3742</v>
      </c>
      <c r="M4310" s="1" t="s">
        <v>2555</v>
      </c>
      <c r="N4310" s="1" t="s">
        <v>116</v>
      </c>
      <c r="O4310" s="1" t="s">
        <v>117</v>
      </c>
      <c r="P4310" s="9">
        <v>96950</v>
      </c>
      <c r="Q4310" s="1" t="s">
        <v>118</v>
      </c>
      <c r="S4310" s="1">
        <v>16702880407</v>
      </c>
      <c r="T4310" s="1">
        <v>33</v>
      </c>
      <c r="U4310" s="1">
        <v>212312</v>
      </c>
      <c r="V4310" s="1" t="s">
        <v>119</v>
      </c>
      <c r="X4310" s="1" t="s">
        <v>2556</v>
      </c>
      <c r="Y4310" s="1" t="s">
        <v>1544</v>
      </c>
      <c r="Z4310" s="1" t="s">
        <v>656</v>
      </c>
      <c r="AA4310" s="1" t="s">
        <v>2557</v>
      </c>
      <c r="AB4310" s="1" t="s">
        <v>3742</v>
      </c>
      <c r="AC4310" s="1" t="s">
        <v>2555</v>
      </c>
      <c r="AD4310" s="1" t="s">
        <v>116</v>
      </c>
      <c r="AE4310" s="1" t="s">
        <v>117</v>
      </c>
      <c r="AF4310" s="9">
        <v>96950</v>
      </c>
      <c r="AG4310" s="1" t="s">
        <v>118</v>
      </c>
      <c r="AI4310" s="1">
        <v>16702880407</v>
      </c>
      <c r="AJ4310" s="1">
        <v>33</v>
      </c>
      <c r="AK4310" s="1" t="s">
        <v>279</v>
      </c>
      <c r="BC4310" s="1" t="str">
        <f>"53-7011.00"</f>
        <v>53-7011.00</v>
      </c>
      <c r="BD4310" s="1" t="s">
        <v>8959</v>
      </c>
      <c r="BE4310" s="1" t="s">
        <v>8960</v>
      </c>
      <c r="BF4310" s="1" t="s">
        <v>8961</v>
      </c>
      <c r="BG4310" s="1">
        <v>4</v>
      </c>
      <c r="BI4310" s="2">
        <v>44317</v>
      </c>
      <c r="BJ4310" s="2">
        <v>44681</v>
      </c>
      <c r="BM4310" s="1">
        <v>40</v>
      </c>
      <c r="BN4310" s="1">
        <v>0</v>
      </c>
      <c r="BO4310" s="1">
        <v>8</v>
      </c>
      <c r="BP4310" s="1">
        <v>8</v>
      </c>
      <c r="BQ4310" s="1">
        <v>8</v>
      </c>
      <c r="BR4310" s="1">
        <v>8</v>
      </c>
      <c r="BS4310" s="1">
        <v>8</v>
      </c>
      <c r="BT4310" s="1">
        <v>0</v>
      </c>
      <c r="BU4310" s="1" t="str">
        <f>"7:00 AM"</f>
        <v>7:00 AM</v>
      </c>
      <c r="BV4310" s="1" t="str">
        <f>"3:30 PM"</f>
        <v>3:30 PM</v>
      </c>
      <c r="BW4310" s="1" t="s">
        <v>135</v>
      </c>
      <c r="BX4310" s="1">
        <v>0</v>
      </c>
      <c r="BY4310" s="1">
        <v>12</v>
      </c>
      <c r="BZ4310" s="1" t="s">
        <v>112</v>
      </c>
      <c r="CA4310" s="1">
        <v>0</v>
      </c>
      <c r="CB4310" s="1" t="s">
        <v>20634</v>
      </c>
      <c r="CC4310" s="1" t="s">
        <v>3742</v>
      </c>
      <c r="CD4310" s="1" t="s">
        <v>2555</v>
      </c>
      <c r="CE4310" s="1" t="s">
        <v>116</v>
      </c>
      <c r="CF4310" s="1" t="s">
        <v>117</v>
      </c>
      <c r="CG4310" s="1">
        <v>96950</v>
      </c>
      <c r="CH4310" s="3">
        <v>8.3000000000000007</v>
      </c>
      <c r="CI4310" s="3">
        <v>10</v>
      </c>
      <c r="CJ4310" s="3">
        <v>12.45</v>
      </c>
      <c r="CK4310" s="3">
        <v>15</v>
      </c>
      <c r="CL4310" s="1" t="s">
        <v>137</v>
      </c>
      <c r="CM4310" s="1" t="s">
        <v>138</v>
      </c>
      <c r="CN4310" s="1" t="s">
        <v>218</v>
      </c>
      <c r="CP4310" s="1" t="s">
        <v>112</v>
      </c>
      <c r="CQ4310" s="1" t="s">
        <v>111</v>
      </c>
      <c r="CR4310" s="1" t="s">
        <v>112</v>
      </c>
      <c r="CS4310" s="1" t="s">
        <v>111</v>
      </c>
      <c r="CT4310" s="1" t="s">
        <v>138</v>
      </c>
      <c r="CU4310" s="1" t="s">
        <v>111</v>
      </c>
      <c r="CV4310" s="1" t="s">
        <v>138</v>
      </c>
      <c r="CW4310" s="1" t="s">
        <v>4070</v>
      </c>
      <c r="CX4310" s="1">
        <v>16702880407</v>
      </c>
      <c r="CY4310" s="1" t="s">
        <v>279</v>
      </c>
      <c r="CZ4310" s="1" t="s">
        <v>380</v>
      </c>
      <c r="DA4310" s="1" t="s">
        <v>111</v>
      </c>
      <c r="DB4310" s="1" t="s">
        <v>112</v>
      </c>
      <c r="DC4310" s="1" t="s">
        <v>362</v>
      </c>
    </row>
    <row r="4311" spans="1:111" ht="15.6" customHeight="1" x14ac:dyDescent="0.25">
      <c r="A4311" s="1" t="s">
        <v>20651</v>
      </c>
      <c r="B4311" s="1" t="s">
        <v>142</v>
      </c>
      <c r="C4311" s="2">
        <v>44355.836051620368</v>
      </c>
      <c r="D4311" s="2">
        <v>44355</v>
      </c>
      <c r="E4311" s="1" t="s">
        <v>110</v>
      </c>
      <c r="F4311" s="2">
        <v>44468.833333333336</v>
      </c>
      <c r="G4311" s="1" t="s">
        <v>111</v>
      </c>
      <c r="H4311" s="1" t="s">
        <v>111</v>
      </c>
      <c r="I4311" s="1" t="s">
        <v>112</v>
      </c>
      <c r="J4311" s="1" t="s">
        <v>1887</v>
      </c>
      <c r="L4311" s="1" t="s">
        <v>1888</v>
      </c>
      <c r="N4311" s="1" t="s">
        <v>116</v>
      </c>
      <c r="O4311" s="1" t="s">
        <v>117</v>
      </c>
      <c r="P4311" s="9">
        <v>96950</v>
      </c>
      <c r="Q4311" s="1" t="s">
        <v>118</v>
      </c>
      <c r="S4311" s="1">
        <v>16703227734</v>
      </c>
      <c r="U4311" s="1">
        <v>561520</v>
      </c>
      <c r="V4311" s="1" t="s">
        <v>119</v>
      </c>
      <c r="X4311" s="1" t="s">
        <v>1889</v>
      </c>
      <c r="Y4311" s="1" t="s">
        <v>1890</v>
      </c>
      <c r="Z4311" s="1" t="s">
        <v>307</v>
      </c>
      <c r="AA4311" s="1" t="s">
        <v>245</v>
      </c>
      <c r="AB4311" s="1" t="s">
        <v>1888</v>
      </c>
      <c r="AD4311" s="1" t="s">
        <v>116</v>
      </c>
      <c r="AE4311" s="1" t="s">
        <v>117</v>
      </c>
      <c r="AF4311" s="9">
        <v>96950</v>
      </c>
      <c r="AG4311" s="1" t="s">
        <v>118</v>
      </c>
      <c r="AI4311" s="1">
        <v>16703227734</v>
      </c>
      <c r="AK4311" s="1" t="s">
        <v>1891</v>
      </c>
      <c r="BC4311" s="1" t="str">
        <f>"49-9071.00"</f>
        <v>49-9071.00</v>
      </c>
      <c r="BD4311" s="1" t="s">
        <v>214</v>
      </c>
      <c r="BE4311" s="1" t="s">
        <v>5227</v>
      </c>
      <c r="BF4311" s="1" t="s">
        <v>1892</v>
      </c>
      <c r="BG4311" s="1">
        <v>6</v>
      </c>
      <c r="BI4311" s="2">
        <v>44470</v>
      </c>
      <c r="BJ4311" s="2">
        <v>45565</v>
      </c>
      <c r="BM4311" s="1">
        <v>35</v>
      </c>
      <c r="BN4311" s="1">
        <v>0</v>
      </c>
      <c r="BO4311" s="1">
        <v>7</v>
      </c>
      <c r="BP4311" s="1">
        <v>7</v>
      </c>
      <c r="BQ4311" s="1">
        <v>7</v>
      </c>
      <c r="BR4311" s="1">
        <v>7</v>
      </c>
      <c r="BS4311" s="1">
        <v>7</v>
      </c>
      <c r="BT4311" s="1">
        <v>0</v>
      </c>
      <c r="BU4311" s="1" t="str">
        <f>"6:00 AM"</f>
        <v>6:00 AM</v>
      </c>
      <c r="BV4311" s="1" t="str">
        <f>"12:00 AM"</f>
        <v>12:00 AM</v>
      </c>
      <c r="BW4311" s="1" t="s">
        <v>135</v>
      </c>
      <c r="BX4311" s="1">
        <v>0</v>
      </c>
      <c r="BY4311" s="1">
        <v>12</v>
      </c>
      <c r="BZ4311" s="1" t="s">
        <v>112</v>
      </c>
      <c r="CB4311" s="1" t="s">
        <v>1893</v>
      </c>
      <c r="CC4311" s="1" t="s">
        <v>5228</v>
      </c>
      <c r="CE4311" s="1" t="s">
        <v>116</v>
      </c>
      <c r="CF4311" s="1" t="s">
        <v>117</v>
      </c>
      <c r="CG4311" s="1">
        <v>96950</v>
      </c>
      <c r="CH4311" s="3">
        <v>8.7100000000000009</v>
      </c>
      <c r="CI4311" s="3">
        <v>12.5</v>
      </c>
      <c r="CJ4311" s="3">
        <v>13.06</v>
      </c>
      <c r="CK4311" s="3">
        <v>18.75</v>
      </c>
      <c r="CL4311" s="1" t="s">
        <v>137</v>
      </c>
      <c r="CM4311" s="1" t="s">
        <v>362</v>
      </c>
      <c r="CN4311" s="1" t="s">
        <v>139</v>
      </c>
      <c r="CP4311" s="1" t="s">
        <v>112</v>
      </c>
      <c r="CQ4311" s="1" t="s">
        <v>111</v>
      </c>
      <c r="CR4311" s="1" t="s">
        <v>112</v>
      </c>
      <c r="CS4311" s="1" t="s">
        <v>111</v>
      </c>
      <c r="CT4311" s="1" t="s">
        <v>138</v>
      </c>
      <c r="CU4311" s="1" t="s">
        <v>111</v>
      </c>
      <c r="CV4311" s="1" t="s">
        <v>138</v>
      </c>
      <c r="CW4311" s="1" t="s">
        <v>2146</v>
      </c>
      <c r="CX4311" s="1">
        <v>16703227734</v>
      </c>
      <c r="CY4311" s="1" t="s">
        <v>1891</v>
      </c>
      <c r="CZ4311" s="1" t="s">
        <v>138</v>
      </c>
      <c r="DA4311" s="1" t="s">
        <v>111</v>
      </c>
      <c r="DB4311" s="1" t="s">
        <v>112</v>
      </c>
    </row>
    <row r="4312" spans="1:111" ht="15.6" customHeight="1" x14ac:dyDescent="0.25">
      <c r="A4312" s="1" t="s">
        <v>20686</v>
      </c>
      <c r="B4312" s="1" t="s">
        <v>142</v>
      </c>
      <c r="C4312" s="2">
        <v>44331.125328472219</v>
      </c>
      <c r="D4312" s="2">
        <v>44383</v>
      </c>
      <c r="E4312" s="1" t="s">
        <v>110</v>
      </c>
      <c r="F4312" s="2">
        <v>44468.833333333336</v>
      </c>
      <c r="G4312" s="1" t="s">
        <v>111</v>
      </c>
      <c r="H4312" s="1" t="s">
        <v>112</v>
      </c>
      <c r="I4312" s="1" t="s">
        <v>112</v>
      </c>
      <c r="J4312" s="1" t="s">
        <v>17364</v>
      </c>
      <c r="K4312" s="1" t="s">
        <v>20687</v>
      </c>
      <c r="L4312" s="1" t="s">
        <v>17366</v>
      </c>
      <c r="M4312" s="1" t="s">
        <v>1130</v>
      </c>
      <c r="N4312" s="1" t="s">
        <v>116</v>
      </c>
      <c r="O4312" s="1" t="s">
        <v>117</v>
      </c>
      <c r="P4312" s="9">
        <v>96950</v>
      </c>
      <c r="Q4312" s="1" t="s">
        <v>118</v>
      </c>
      <c r="R4312" s="1" t="s">
        <v>138</v>
      </c>
      <c r="S4312" s="1">
        <v>16702353939</v>
      </c>
      <c r="U4312" s="1">
        <v>81411</v>
      </c>
      <c r="V4312" s="1" t="s">
        <v>119</v>
      </c>
      <c r="X4312" s="1" t="s">
        <v>3525</v>
      </c>
      <c r="Y4312" s="1" t="s">
        <v>17367</v>
      </c>
      <c r="AA4312" s="1" t="s">
        <v>8825</v>
      </c>
      <c r="AB4312" s="1" t="s">
        <v>17366</v>
      </c>
      <c r="AC4312" s="1" t="s">
        <v>1130</v>
      </c>
      <c r="AD4312" s="1" t="s">
        <v>116</v>
      </c>
      <c r="AE4312" s="1" t="s">
        <v>117</v>
      </c>
      <c r="AF4312" s="9">
        <v>96950</v>
      </c>
      <c r="AG4312" s="1" t="s">
        <v>118</v>
      </c>
      <c r="AH4312" s="1" t="s">
        <v>138</v>
      </c>
      <c r="AI4312" s="1">
        <v>16702353939</v>
      </c>
      <c r="AK4312" s="1" t="s">
        <v>17368</v>
      </c>
      <c r="BC4312" s="1" t="str">
        <f>"37-2012.00"</f>
        <v>37-2012.00</v>
      </c>
      <c r="BD4312" s="1" t="s">
        <v>576</v>
      </c>
      <c r="BE4312" s="1" t="s">
        <v>20688</v>
      </c>
      <c r="BF4312" s="1" t="s">
        <v>20689</v>
      </c>
      <c r="BG4312" s="1">
        <v>1</v>
      </c>
      <c r="BI4312" s="2">
        <v>44470</v>
      </c>
      <c r="BJ4312" s="2">
        <v>44834</v>
      </c>
      <c r="BM4312" s="1">
        <v>35</v>
      </c>
      <c r="BN4312" s="1">
        <v>0</v>
      </c>
      <c r="BO4312" s="1">
        <v>7</v>
      </c>
      <c r="BP4312" s="1">
        <v>7</v>
      </c>
      <c r="BQ4312" s="1">
        <v>7</v>
      </c>
      <c r="BR4312" s="1">
        <v>7</v>
      </c>
      <c r="BS4312" s="1">
        <v>7</v>
      </c>
      <c r="BT4312" s="1">
        <v>0</v>
      </c>
      <c r="BU4312" s="1" t="str">
        <f>"8:00 AM"</f>
        <v>8:00 AM</v>
      </c>
      <c r="BV4312" s="1" t="str">
        <f>"4:00 PM"</f>
        <v>4:00 PM</v>
      </c>
      <c r="BW4312" s="1" t="s">
        <v>135</v>
      </c>
      <c r="BX4312" s="1">
        <v>0</v>
      </c>
      <c r="BY4312" s="1">
        <v>3</v>
      </c>
      <c r="BZ4312" s="1" t="s">
        <v>112</v>
      </c>
      <c r="CB4312" s="1" t="s">
        <v>20690</v>
      </c>
      <c r="CC4312" s="1" t="s">
        <v>17366</v>
      </c>
      <c r="CD4312" s="1" t="s">
        <v>1130</v>
      </c>
      <c r="CE4312" s="1" t="s">
        <v>157</v>
      </c>
      <c r="CF4312" s="1" t="s">
        <v>117</v>
      </c>
      <c r="CG4312" s="1">
        <v>96950</v>
      </c>
      <c r="CH4312" s="3">
        <v>7.59</v>
      </c>
      <c r="CI4312" s="3">
        <v>7.59</v>
      </c>
      <c r="CL4312" s="1" t="s">
        <v>137</v>
      </c>
      <c r="CM4312" s="1" t="s">
        <v>138</v>
      </c>
      <c r="CN4312" s="1" t="s">
        <v>139</v>
      </c>
      <c r="CP4312" s="1" t="s">
        <v>112</v>
      </c>
      <c r="CQ4312" s="1" t="s">
        <v>111</v>
      </c>
      <c r="CR4312" s="1" t="s">
        <v>112</v>
      </c>
      <c r="CS4312" s="1" t="s">
        <v>112</v>
      </c>
      <c r="CT4312" s="1" t="s">
        <v>138</v>
      </c>
      <c r="CU4312" s="1" t="s">
        <v>111</v>
      </c>
      <c r="CV4312" s="1" t="s">
        <v>138</v>
      </c>
      <c r="CW4312" s="1" t="s">
        <v>138</v>
      </c>
      <c r="CX4312" s="1">
        <v>16702353939</v>
      </c>
      <c r="CY4312" s="1" t="s">
        <v>17368</v>
      </c>
      <c r="CZ4312" s="1" t="s">
        <v>138</v>
      </c>
      <c r="DA4312" s="1" t="s">
        <v>111</v>
      </c>
      <c r="DB4312" s="1" t="s">
        <v>112</v>
      </c>
    </row>
    <row r="4313" spans="1:111" ht="15.6" customHeight="1" x14ac:dyDescent="0.25">
      <c r="A4313" s="1" t="s">
        <v>20720</v>
      </c>
      <c r="B4313" s="1" t="s">
        <v>142</v>
      </c>
      <c r="C4313" s="2">
        <v>44378.068250925928</v>
      </c>
      <c r="D4313" s="2">
        <v>44425</v>
      </c>
      <c r="E4313" s="1" t="s">
        <v>180</v>
      </c>
      <c r="G4313" s="1" t="s">
        <v>112</v>
      </c>
      <c r="H4313" s="1" t="s">
        <v>112</v>
      </c>
      <c r="I4313" s="1" t="s">
        <v>112</v>
      </c>
      <c r="J4313" s="1" t="s">
        <v>2032</v>
      </c>
      <c r="K4313" s="1" t="s">
        <v>2032</v>
      </c>
      <c r="L4313" s="1" t="s">
        <v>2033</v>
      </c>
      <c r="N4313" s="1" t="s">
        <v>167</v>
      </c>
      <c r="O4313" s="1" t="s">
        <v>117</v>
      </c>
      <c r="P4313" s="9">
        <v>96950</v>
      </c>
      <c r="Q4313" s="1" t="s">
        <v>118</v>
      </c>
      <c r="S4313" s="1">
        <v>16703221558</v>
      </c>
      <c r="U4313" s="1">
        <v>236116</v>
      </c>
      <c r="V4313" s="1" t="s">
        <v>119</v>
      </c>
      <c r="X4313" s="1" t="s">
        <v>2034</v>
      </c>
      <c r="Y4313" s="1" t="s">
        <v>2035</v>
      </c>
      <c r="AA4313" s="1" t="s">
        <v>171</v>
      </c>
      <c r="AB4313" s="1" t="s">
        <v>2033</v>
      </c>
      <c r="AD4313" s="1" t="s">
        <v>167</v>
      </c>
      <c r="AE4313" s="1" t="s">
        <v>117</v>
      </c>
      <c r="AF4313" s="9">
        <v>96950</v>
      </c>
      <c r="AG4313" s="1" t="s">
        <v>118</v>
      </c>
      <c r="AH4313" s="1" t="s">
        <v>167</v>
      </c>
      <c r="AI4313" s="1">
        <v>16703221558</v>
      </c>
      <c r="AK4313" s="1" t="s">
        <v>2036</v>
      </c>
      <c r="BC4313" s="1" t="str">
        <f>"17-3022.00"</f>
        <v>17-3022.00</v>
      </c>
      <c r="BD4313" s="1" t="s">
        <v>602</v>
      </c>
      <c r="BE4313" s="1" t="s">
        <v>17124</v>
      </c>
      <c r="BF4313" s="1" t="s">
        <v>7473</v>
      </c>
      <c r="BG4313" s="1">
        <v>2</v>
      </c>
      <c r="BI4313" s="2">
        <v>44470</v>
      </c>
      <c r="BJ4313" s="2">
        <v>44834</v>
      </c>
      <c r="BM4313" s="1">
        <v>40</v>
      </c>
      <c r="BN4313" s="1">
        <v>0</v>
      </c>
      <c r="BO4313" s="1">
        <v>8</v>
      </c>
      <c r="BP4313" s="1">
        <v>8</v>
      </c>
      <c r="BQ4313" s="1">
        <v>8</v>
      </c>
      <c r="BR4313" s="1">
        <v>8</v>
      </c>
      <c r="BS4313" s="1">
        <v>8</v>
      </c>
      <c r="BT4313" s="1">
        <v>0</v>
      </c>
      <c r="BU4313" s="1" t="str">
        <f>"8:00 AM"</f>
        <v>8:00 AM</v>
      </c>
      <c r="BV4313" s="1" t="str">
        <f>"5:00 PM"</f>
        <v>5:00 PM</v>
      </c>
      <c r="BW4313" s="1" t="s">
        <v>230</v>
      </c>
      <c r="BX4313" s="1">
        <v>0</v>
      </c>
      <c r="BY4313" s="1">
        <v>12</v>
      </c>
      <c r="BZ4313" s="1" t="s">
        <v>111</v>
      </c>
      <c r="CA4313" s="1">
        <v>8</v>
      </c>
      <c r="CB4313" s="1" t="s">
        <v>17125</v>
      </c>
      <c r="CC4313" s="1" t="s">
        <v>5128</v>
      </c>
      <c r="CD4313" s="1" t="s">
        <v>5129</v>
      </c>
      <c r="CE4313" s="1" t="s">
        <v>167</v>
      </c>
      <c r="CF4313" s="1" t="s">
        <v>117</v>
      </c>
      <c r="CG4313" s="1">
        <v>96950</v>
      </c>
      <c r="CH4313" s="3">
        <v>17.25</v>
      </c>
      <c r="CI4313" s="3">
        <v>17.25</v>
      </c>
      <c r="CJ4313" s="3">
        <v>25.87</v>
      </c>
      <c r="CK4313" s="3">
        <v>25.87</v>
      </c>
      <c r="CL4313" s="1" t="s">
        <v>137</v>
      </c>
      <c r="CM4313" s="1" t="s">
        <v>230</v>
      </c>
      <c r="CN4313" s="1" t="s">
        <v>139</v>
      </c>
      <c r="CP4313" s="1" t="s">
        <v>112</v>
      </c>
      <c r="CQ4313" s="1" t="s">
        <v>111</v>
      </c>
      <c r="CR4313" s="1" t="s">
        <v>112</v>
      </c>
      <c r="CS4313" s="1" t="s">
        <v>111</v>
      </c>
      <c r="CT4313" s="1" t="s">
        <v>138</v>
      </c>
      <c r="CU4313" s="1" t="s">
        <v>111</v>
      </c>
      <c r="CV4313" s="1" t="s">
        <v>138</v>
      </c>
      <c r="CW4313" s="1" t="s">
        <v>20721</v>
      </c>
      <c r="CX4313" s="1">
        <v>16703221558</v>
      </c>
      <c r="CY4313" s="1" t="s">
        <v>2036</v>
      </c>
      <c r="CZ4313" s="1" t="s">
        <v>230</v>
      </c>
      <c r="DA4313" s="1" t="s">
        <v>111</v>
      </c>
      <c r="DB4313" s="1" t="s">
        <v>112</v>
      </c>
    </row>
    <row r="4314" spans="1:111" ht="15.6" customHeight="1" x14ac:dyDescent="0.25">
      <c r="A4314" s="1" t="s">
        <v>20741</v>
      </c>
      <c r="B4314" s="1" t="s">
        <v>142</v>
      </c>
      <c r="C4314" s="2">
        <v>44388.924939236109</v>
      </c>
      <c r="D4314" s="2">
        <v>44427</v>
      </c>
      <c r="E4314" s="1" t="s">
        <v>110</v>
      </c>
      <c r="F4314" s="2">
        <v>44437.833333333336</v>
      </c>
      <c r="G4314" s="1" t="s">
        <v>112</v>
      </c>
      <c r="H4314" s="1" t="s">
        <v>112</v>
      </c>
      <c r="I4314" s="1" t="s">
        <v>112</v>
      </c>
      <c r="J4314" s="1" t="s">
        <v>9009</v>
      </c>
      <c r="L4314" s="1" t="s">
        <v>9011</v>
      </c>
      <c r="M4314" s="1" t="s">
        <v>20742</v>
      </c>
      <c r="N4314" s="1" t="s">
        <v>116</v>
      </c>
      <c r="O4314" s="1" t="s">
        <v>117</v>
      </c>
      <c r="P4314" s="9">
        <v>96950</v>
      </c>
      <c r="Q4314" s="1" t="s">
        <v>118</v>
      </c>
      <c r="R4314" s="1" t="s">
        <v>719</v>
      </c>
      <c r="S4314" s="1">
        <v>16702358948</v>
      </c>
      <c r="U4314" s="1">
        <v>541611</v>
      </c>
      <c r="V4314" s="1" t="s">
        <v>119</v>
      </c>
      <c r="X4314" s="1" t="s">
        <v>9013</v>
      </c>
      <c r="Y4314" s="1" t="s">
        <v>9014</v>
      </c>
      <c r="AA4314" s="1" t="s">
        <v>962</v>
      </c>
      <c r="AB4314" s="1" t="s">
        <v>9017</v>
      </c>
      <c r="AC4314" s="1" t="s">
        <v>9018</v>
      </c>
      <c r="AD4314" s="1" t="s">
        <v>116</v>
      </c>
      <c r="AE4314" s="1" t="s">
        <v>117</v>
      </c>
      <c r="AF4314" s="9">
        <v>96950</v>
      </c>
      <c r="AG4314" s="1" t="s">
        <v>118</v>
      </c>
      <c r="AH4314" s="1" t="s">
        <v>719</v>
      </c>
      <c r="AI4314" s="1">
        <v>16702358948</v>
      </c>
      <c r="AK4314" s="1" t="s">
        <v>9015</v>
      </c>
      <c r="BC4314" s="1" t="str">
        <f>"11-1021.00"</f>
        <v>11-1021.00</v>
      </c>
      <c r="BD4314" s="1" t="s">
        <v>248</v>
      </c>
      <c r="BE4314" s="1" t="s">
        <v>20743</v>
      </c>
      <c r="BF4314" s="1" t="s">
        <v>357</v>
      </c>
      <c r="BG4314" s="1">
        <v>1</v>
      </c>
      <c r="BI4314" s="2">
        <v>44439</v>
      </c>
      <c r="BJ4314" s="2">
        <v>44803</v>
      </c>
      <c r="BM4314" s="1">
        <v>35</v>
      </c>
      <c r="BN4314" s="1">
        <v>0</v>
      </c>
      <c r="BO4314" s="1">
        <v>7</v>
      </c>
      <c r="BP4314" s="1">
        <v>7</v>
      </c>
      <c r="BQ4314" s="1">
        <v>7</v>
      </c>
      <c r="BR4314" s="1">
        <v>7</v>
      </c>
      <c r="BS4314" s="1">
        <v>7</v>
      </c>
      <c r="BT4314" s="1">
        <v>0</v>
      </c>
      <c r="BU4314" s="1" t="str">
        <f>"9:00 AM"</f>
        <v>9:00 AM</v>
      </c>
      <c r="BV4314" s="1" t="str">
        <f>"5:00 PM"</f>
        <v>5:00 PM</v>
      </c>
      <c r="BW4314" s="1" t="s">
        <v>392</v>
      </c>
      <c r="BX4314" s="1">
        <v>0</v>
      </c>
      <c r="BY4314" s="1">
        <v>12</v>
      </c>
      <c r="BZ4314" s="1" t="s">
        <v>111</v>
      </c>
      <c r="CA4314" s="1">
        <v>5</v>
      </c>
      <c r="CB4314" s="1" t="s">
        <v>719</v>
      </c>
      <c r="CC4314" s="1" t="s">
        <v>9017</v>
      </c>
      <c r="CD4314" s="1" t="s">
        <v>9018</v>
      </c>
      <c r="CE4314" s="1" t="s">
        <v>116</v>
      </c>
      <c r="CF4314" s="1" t="s">
        <v>117</v>
      </c>
      <c r="CG4314" s="1">
        <v>96950</v>
      </c>
      <c r="CH4314" s="3">
        <v>21</v>
      </c>
      <c r="CI4314" s="3">
        <v>21</v>
      </c>
      <c r="CJ4314" s="3">
        <v>31.5</v>
      </c>
      <c r="CK4314" s="3">
        <v>31.5</v>
      </c>
      <c r="CL4314" s="1" t="s">
        <v>137</v>
      </c>
      <c r="CM4314" s="1" t="s">
        <v>719</v>
      </c>
      <c r="CN4314" s="1" t="s">
        <v>139</v>
      </c>
      <c r="CP4314" s="1" t="s">
        <v>112</v>
      </c>
      <c r="CQ4314" s="1" t="s">
        <v>111</v>
      </c>
      <c r="CR4314" s="1" t="s">
        <v>112</v>
      </c>
      <c r="CS4314" s="1" t="s">
        <v>111</v>
      </c>
      <c r="CT4314" s="1" t="s">
        <v>138</v>
      </c>
      <c r="CU4314" s="1" t="s">
        <v>111</v>
      </c>
      <c r="CV4314" s="1" t="s">
        <v>138</v>
      </c>
      <c r="CW4314" s="1" t="s">
        <v>719</v>
      </c>
      <c r="CX4314" s="1">
        <v>16702358948</v>
      </c>
      <c r="CY4314" s="1" t="s">
        <v>9015</v>
      </c>
      <c r="CZ4314" s="1" t="s">
        <v>716</v>
      </c>
      <c r="DA4314" s="1" t="s">
        <v>111</v>
      </c>
      <c r="DB4314" s="1" t="s">
        <v>112</v>
      </c>
    </row>
    <row r="4315" spans="1:111" ht="15.6" customHeight="1" x14ac:dyDescent="0.25">
      <c r="A4315" s="1" t="s">
        <v>20813</v>
      </c>
      <c r="B4315" s="1" t="s">
        <v>142</v>
      </c>
      <c r="C4315" s="2">
        <v>44397.895103703704</v>
      </c>
      <c r="D4315" s="2">
        <v>44452</v>
      </c>
      <c r="E4315" s="1" t="s">
        <v>110</v>
      </c>
      <c r="F4315" s="2">
        <v>44468.833333333336</v>
      </c>
      <c r="G4315" s="1" t="s">
        <v>112</v>
      </c>
      <c r="H4315" s="1" t="s">
        <v>112</v>
      </c>
      <c r="I4315" s="1" t="s">
        <v>112</v>
      </c>
      <c r="J4315" s="1" t="s">
        <v>8219</v>
      </c>
      <c r="K4315" s="1" t="s">
        <v>8220</v>
      </c>
      <c r="L4315" s="1" t="s">
        <v>9696</v>
      </c>
      <c r="M4315" s="1" t="s">
        <v>20814</v>
      </c>
      <c r="N4315" s="1" t="s">
        <v>116</v>
      </c>
      <c r="O4315" s="1" t="s">
        <v>117</v>
      </c>
      <c r="P4315" s="9">
        <v>96950</v>
      </c>
      <c r="Q4315" s="1" t="s">
        <v>118</v>
      </c>
      <c r="S4315" s="1">
        <v>16702349272</v>
      </c>
      <c r="T4315" s="1">
        <v>102</v>
      </c>
      <c r="U4315" s="1">
        <v>511110</v>
      </c>
      <c r="V4315" s="1" t="s">
        <v>119</v>
      </c>
      <c r="X4315" s="1" t="s">
        <v>7419</v>
      </c>
      <c r="Y4315" s="1" t="s">
        <v>8221</v>
      </c>
      <c r="Z4315" s="1" t="s">
        <v>723</v>
      </c>
      <c r="AA4315" s="1" t="s">
        <v>245</v>
      </c>
      <c r="AB4315" s="1" t="s">
        <v>9696</v>
      </c>
      <c r="AC4315" s="1" t="s">
        <v>7418</v>
      </c>
      <c r="AD4315" s="1" t="s">
        <v>116</v>
      </c>
      <c r="AE4315" s="1" t="s">
        <v>117</v>
      </c>
      <c r="AF4315" s="9">
        <v>96950</v>
      </c>
      <c r="AG4315" s="1" t="s">
        <v>118</v>
      </c>
      <c r="AI4315" s="1">
        <v>16702349272</v>
      </c>
      <c r="AJ4315" s="1">
        <v>126</v>
      </c>
      <c r="AK4315" s="1" t="s">
        <v>6027</v>
      </c>
      <c r="BC4315" s="1" t="str">
        <f>"37-2012.00"</f>
        <v>37-2012.00</v>
      </c>
      <c r="BD4315" s="1" t="s">
        <v>576</v>
      </c>
      <c r="BE4315" s="1" t="s">
        <v>20815</v>
      </c>
      <c r="BF4315" s="1" t="s">
        <v>20816</v>
      </c>
      <c r="BG4315" s="1">
        <v>2</v>
      </c>
      <c r="BI4315" s="2">
        <v>44470</v>
      </c>
      <c r="BJ4315" s="2">
        <v>44834</v>
      </c>
      <c r="BM4315" s="1">
        <v>35</v>
      </c>
      <c r="BN4315" s="1">
        <v>0</v>
      </c>
      <c r="BO4315" s="1">
        <v>7</v>
      </c>
      <c r="BP4315" s="1">
        <v>7</v>
      </c>
      <c r="BQ4315" s="1">
        <v>7</v>
      </c>
      <c r="BR4315" s="1">
        <v>7</v>
      </c>
      <c r="BS4315" s="1">
        <v>7</v>
      </c>
      <c r="BT4315" s="1">
        <v>0</v>
      </c>
      <c r="BU4315" s="1" t="str">
        <f>"8:00 AM"</f>
        <v>8:00 AM</v>
      </c>
      <c r="BV4315" s="1" t="str">
        <f>"4:00 PM"</f>
        <v>4:00 PM</v>
      </c>
      <c r="BW4315" s="1" t="s">
        <v>135</v>
      </c>
      <c r="BX4315" s="1">
        <v>0</v>
      </c>
      <c r="BY4315" s="1">
        <v>3</v>
      </c>
      <c r="BZ4315" s="1" t="s">
        <v>112</v>
      </c>
      <c r="CB4315" s="1" t="s">
        <v>20817</v>
      </c>
      <c r="CC4315" s="1" t="s">
        <v>9696</v>
      </c>
      <c r="CD4315" s="1" t="s">
        <v>20818</v>
      </c>
      <c r="CE4315" s="1" t="s">
        <v>1954</v>
      </c>
      <c r="CF4315" s="1" t="s">
        <v>117</v>
      </c>
      <c r="CG4315" s="1">
        <v>96950</v>
      </c>
      <c r="CH4315" s="3">
        <v>7.45</v>
      </c>
      <c r="CI4315" s="3">
        <v>7.45</v>
      </c>
      <c r="CJ4315" s="3">
        <v>11.17</v>
      </c>
      <c r="CK4315" s="3">
        <v>11.17</v>
      </c>
      <c r="CL4315" s="1" t="s">
        <v>137</v>
      </c>
      <c r="CN4315" s="1" t="s">
        <v>139</v>
      </c>
      <c r="CP4315" s="1" t="s">
        <v>111</v>
      </c>
      <c r="CQ4315" s="1" t="s">
        <v>111</v>
      </c>
      <c r="CR4315" s="1" t="s">
        <v>112</v>
      </c>
      <c r="CS4315" s="1" t="s">
        <v>111</v>
      </c>
      <c r="CT4315" s="1" t="s">
        <v>138</v>
      </c>
      <c r="CU4315" s="1" t="s">
        <v>111</v>
      </c>
      <c r="CV4315" s="1" t="s">
        <v>138</v>
      </c>
      <c r="CW4315" s="1" t="s">
        <v>20819</v>
      </c>
      <c r="CX4315" s="1">
        <v>16702349272</v>
      </c>
      <c r="CY4315" s="1" t="s">
        <v>20333</v>
      </c>
      <c r="CZ4315" s="1" t="s">
        <v>20820</v>
      </c>
      <c r="DA4315" s="1" t="s">
        <v>111</v>
      </c>
      <c r="DB4315" s="1" t="s">
        <v>112</v>
      </c>
      <c r="DC4315" s="1" t="s">
        <v>671</v>
      </c>
      <c r="DD4315" s="1" t="s">
        <v>7425</v>
      </c>
      <c r="DE4315" s="1" t="s">
        <v>7426</v>
      </c>
      <c r="DF4315" s="1" t="s">
        <v>8219</v>
      </c>
      <c r="DG4315" s="1" t="s">
        <v>6027</v>
      </c>
    </row>
    <row r="4316" spans="1:111" ht="15.6" customHeight="1" x14ac:dyDescent="0.25">
      <c r="A4316" s="1" t="s">
        <v>20839</v>
      </c>
      <c r="B4316" s="1" t="s">
        <v>142</v>
      </c>
      <c r="C4316" s="2">
        <v>44381.19481828704</v>
      </c>
      <c r="D4316" s="2">
        <v>44460</v>
      </c>
      <c r="E4316" s="1" t="s">
        <v>180</v>
      </c>
      <c r="G4316" s="1" t="s">
        <v>112</v>
      </c>
      <c r="H4316" s="1" t="s">
        <v>112</v>
      </c>
      <c r="I4316" s="1" t="s">
        <v>112</v>
      </c>
      <c r="J4316" s="1" t="s">
        <v>10990</v>
      </c>
      <c r="K4316" s="1" t="s">
        <v>8561</v>
      </c>
      <c r="L4316" s="1" t="s">
        <v>8562</v>
      </c>
      <c r="M4316" s="1" t="s">
        <v>8563</v>
      </c>
      <c r="N4316" s="1" t="s">
        <v>167</v>
      </c>
      <c r="O4316" s="1" t="s">
        <v>117</v>
      </c>
      <c r="P4316" s="9">
        <v>96950</v>
      </c>
      <c r="Q4316" s="1" t="s">
        <v>118</v>
      </c>
      <c r="R4316" s="1" t="s">
        <v>1856</v>
      </c>
      <c r="S4316" s="1">
        <v>16702882288</v>
      </c>
      <c r="T4316" s="1">
        <v>106</v>
      </c>
      <c r="U4316" s="1">
        <v>44413</v>
      </c>
      <c r="V4316" s="1" t="s">
        <v>119</v>
      </c>
      <c r="X4316" s="1" t="s">
        <v>8564</v>
      </c>
      <c r="Y4316" s="1" t="s">
        <v>3363</v>
      </c>
      <c r="Z4316" s="1" t="s">
        <v>138</v>
      </c>
      <c r="AA4316" s="1" t="s">
        <v>8565</v>
      </c>
      <c r="AB4316" s="1" t="s">
        <v>8562</v>
      </c>
      <c r="AC4316" s="1" t="s">
        <v>8563</v>
      </c>
      <c r="AD4316" s="1" t="s">
        <v>167</v>
      </c>
      <c r="AE4316" s="1" t="s">
        <v>117</v>
      </c>
      <c r="AF4316" s="9">
        <v>96950</v>
      </c>
      <c r="AG4316" s="1" t="s">
        <v>118</v>
      </c>
      <c r="AH4316" s="1" t="s">
        <v>1856</v>
      </c>
      <c r="AI4316" s="1">
        <v>16702882288</v>
      </c>
      <c r="AJ4316" s="1">
        <v>106</v>
      </c>
      <c r="AK4316" s="1" t="s">
        <v>8566</v>
      </c>
      <c r="BC4316" s="1" t="str">
        <f>"43-5081.01"</f>
        <v>43-5081.01</v>
      </c>
      <c r="BD4316" s="1" t="s">
        <v>132</v>
      </c>
      <c r="BE4316" s="1" t="s">
        <v>17680</v>
      </c>
      <c r="BF4316" s="1" t="s">
        <v>11246</v>
      </c>
      <c r="BG4316" s="1">
        <v>1</v>
      </c>
      <c r="BI4316" s="2">
        <v>44501</v>
      </c>
      <c r="BJ4316" s="2">
        <v>44865</v>
      </c>
      <c r="BM4316" s="1">
        <v>40</v>
      </c>
      <c r="BN4316" s="1">
        <v>0</v>
      </c>
      <c r="BO4316" s="1">
        <v>7</v>
      </c>
      <c r="BP4316" s="1">
        <v>6.5</v>
      </c>
      <c r="BQ4316" s="1">
        <v>6.5</v>
      </c>
      <c r="BR4316" s="1">
        <v>6.5</v>
      </c>
      <c r="BS4316" s="1">
        <v>6.5</v>
      </c>
      <c r="BT4316" s="1">
        <v>7</v>
      </c>
      <c r="BU4316" s="1" t="str">
        <f>"8:00 AM"</f>
        <v>8:00 AM</v>
      </c>
      <c r="BV4316" s="1" t="str">
        <f>"5:00 PM"</f>
        <v>5:00 PM</v>
      </c>
      <c r="BW4316" s="1" t="s">
        <v>135</v>
      </c>
      <c r="BX4316" s="1">
        <v>0</v>
      </c>
      <c r="BY4316" s="1">
        <v>12</v>
      </c>
      <c r="BZ4316" s="1" t="s">
        <v>112</v>
      </c>
      <c r="CB4316" s="1" t="s">
        <v>20840</v>
      </c>
      <c r="CC4316" s="1" t="s">
        <v>8562</v>
      </c>
      <c r="CD4316" s="1" t="s">
        <v>8563</v>
      </c>
      <c r="CE4316" s="1" t="s">
        <v>167</v>
      </c>
      <c r="CF4316" s="1" t="s">
        <v>117</v>
      </c>
      <c r="CG4316" s="1">
        <v>96950</v>
      </c>
      <c r="CH4316" s="3">
        <v>7.58</v>
      </c>
      <c r="CI4316" s="3">
        <v>9</v>
      </c>
      <c r="CJ4316" s="3">
        <v>11.37</v>
      </c>
      <c r="CK4316" s="3">
        <v>13.5</v>
      </c>
      <c r="CL4316" s="1" t="s">
        <v>137</v>
      </c>
      <c r="CM4316" s="1" t="s">
        <v>138</v>
      </c>
      <c r="CN4316" s="1" t="s">
        <v>139</v>
      </c>
      <c r="CP4316" s="1" t="s">
        <v>112</v>
      </c>
      <c r="CQ4316" s="1" t="s">
        <v>111</v>
      </c>
      <c r="CR4316" s="1" t="s">
        <v>112</v>
      </c>
      <c r="CS4316" s="1" t="s">
        <v>111</v>
      </c>
      <c r="CT4316" s="1" t="s">
        <v>138</v>
      </c>
      <c r="CU4316" s="1" t="s">
        <v>111</v>
      </c>
      <c r="CV4316" s="1" t="s">
        <v>138</v>
      </c>
      <c r="CW4316" s="1" t="s">
        <v>10994</v>
      </c>
      <c r="CX4316" s="1">
        <v>16702882288</v>
      </c>
      <c r="CY4316" s="1" t="s">
        <v>8566</v>
      </c>
      <c r="CZ4316" s="1" t="s">
        <v>138</v>
      </c>
      <c r="DA4316" s="1" t="s">
        <v>111</v>
      </c>
      <c r="DB4316" s="1" t="s">
        <v>112</v>
      </c>
    </row>
    <row r="4317" spans="1:111" ht="15.6" customHeight="1" x14ac:dyDescent="0.25">
      <c r="A4317" s="1" t="s">
        <v>20841</v>
      </c>
      <c r="B4317" s="1" t="s">
        <v>142</v>
      </c>
      <c r="C4317" s="2">
        <v>44045.840294560185</v>
      </c>
      <c r="D4317" s="2">
        <v>44119</v>
      </c>
      <c r="E4317" s="1" t="s">
        <v>110</v>
      </c>
      <c r="F4317" s="2">
        <v>44103.833333333336</v>
      </c>
      <c r="G4317" s="1" t="s">
        <v>112</v>
      </c>
      <c r="H4317" s="1" t="s">
        <v>112</v>
      </c>
      <c r="I4317" s="1" t="s">
        <v>112</v>
      </c>
      <c r="J4317" s="1" t="s">
        <v>6610</v>
      </c>
      <c r="K4317" s="1" t="s">
        <v>19254</v>
      </c>
      <c r="L4317" s="1" t="s">
        <v>17843</v>
      </c>
      <c r="M4317" s="1" t="s">
        <v>6612</v>
      </c>
      <c r="N4317" s="1" t="s">
        <v>997</v>
      </c>
      <c r="O4317" s="1" t="s">
        <v>117</v>
      </c>
      <c r="P4317" s="9">
        <v>96951</v>
      </c>
      <c r="Q4317" s="1" t="s">
        <v>118</v>
      </c>
      <c r="R4317" s="1" t="s">
        <v>138</v>
      </c>
      <c r="S4317" s="1">
        <v>16705320363</v>
      </c>
      <c r="U4317" s="1">
        <v>44511</v>
      </c>
      <c r="V4317" s="1" t="s">
        <v>119</v>
      </c>
      <c r="X4317" s="1" t="s">
        <v>6613</v>
      </c>
      <c r="Y4317" s="1" t="s">
        <v>6614</v>
      </c>
      <c r="Z4317" s="1" t="s">
        <v>6615</v>
      </c>
      <c r="AA4317" s="1" t="s">
        <v>822</v>
      </c>
      <c r="AB4317" s="1" t="s">
        <v>17843</v>
      </c>
      <c r="AC4317" s="1" t="s">
        <v>6612</v>
      </c>
      <c r="AD4317" s="1" t="s">
        <v>997</v>
      </c>
      <c r="AE4317" s="1" t="s">
        <v>117</v>
      </c>
      <c r="AF4317" s="9">
        <v>96951</v>
      </c>
      <c r="AG4317" s="1" t="s">
        <v>118</v>
      </c>
      <c r="AH4317" s="1" t="s">
        <v>138</v>
      </c>
      <c r="AI4317" s="1">
        <v>16705320363</v>
      </c>
      <c r="AK4317" s="1" t="s">
        <v>6616</v>
      </c>
      <c r="BC4317" s="1" t="str">
        <f>"41-1011.00"</f>
        <v>41-1011.00</v>
      </c>
      <c r="BD4317" s="1" t="s">
        <v>975</v>
      </c>
      <c r="BE4317" s="1" t="s">
        <v>20842</v>
      </c>
      <c r="BF4317" s="1" t="s">
        <v>19255</v>
      </c>
      <c r="BG4317" s="1">
        <v>1</v>
      </c>
      <c r="BI4317" s="2">
        <v>44105</v>
      </c>
      <c r="BJ4317" s="2">
        <v>44469</v>
      </c>
      <c r="BM4317" s="1">
        <v>35</v>
      </c>
      <c r="BN4317" s="1">
        <v>5</v>
      </c>
      <c r="BO4317" s="1">
        <v>5</v>
      </c>
      <c r="BP4317" s="1">
        <v>5</v>
      </c>
      <c r="BQ4317" s="1">
        <v>5</v>
      </c>
      <c r="BR4317" s="1">
        <v>5</v>
      </c>
      <c r="BS4317" s="1">
        <v>5</v>
      </c>
      <c r="BT4317" s="1">
        <v>5</v>
      </c>
      <c r="BU4317" s="1" t="str">
        <f>"9:00 AM"</f>
        <v>9:00 AM</v>
      </c>
      <c r="BV4317" s="1" t="str">
        <f>"3:00 PM"</f>
        <v>3:00 PM</v>
      </c>
      <c r="BW4317" s="1" t="s">
        <v>135</v>
      </c>
      <c r="BX4317" s="1">
        <v>0</v>
      </c>
      <c r="BY4317" s="1">
        <v>12</v>
      </c>
      <c r="BZ4317" s="1" t="s">
        <v>111</v>
      </c>
      <c r="CA4317" s="1">
        <v>8</v>
      </c>
      <c r="CB4317" s="1" t="s">
        <v>20843</v>
      </c>
      <c r="CC4317" s="1" t="s">
        <v>17843</v>
      </c>
      <c r="CD4317" s="1" t="s">
        <v>6612</v>
      </c>
      <c r="CE4317" s="1" t="s">
        <v>997</v>
      </c>
      <c r="CF4317" s="1" t="s">
        <v>117</v>
      </c>
      <c r="CG4317" s="1">
        <v>96951</v>
      </c>
      <c r="CH4317" s="3">
        <v>15.15</v>
      </c>
      <c r="CI4317" s="3">
        <v>15.15</v>
      </c>
      <c r="CJ4317" s="3">
        <v>22.73</v>
      </c>
      <c r="CK4317" s="3">
        <v>22.73</v>
      </c>
      <c r="CL4317" s="1" t="s">
        <v>137</v>
      </c>
      <c r="CM4317" s="1" t="s">
        <v>138</v>
      </c>
      <c r="CN4317" s="1" t="s">
        <v>139</v>
      </c>
      <c r="CP4317" s="1" t="s">
        <v>112</v>
      </c>
      <c r="CQ4317" s="1" t="s">
        <v>111</v>
      </c>
      <c r="CR4317" s="1" t="s">
        <v>112</v>
      </c>
      <c r="CS4317" s="1" t="s">
        <v>111</v>
      </c>
      <c r="CT4317" s="1" t="s">
        <v>138</v>
      </c>
      <c r="CU4317" s="1" t="s">
        <v>111</v>
      </c>
      <c r="CV4317" s="1" t="s">
        <v>138</v>
      </c>
      <c r="CW4317" s="1" t="s">
        <v>6618</v>
      </c>
      <c r="CX4317" s="1">
        <v>16705320363</v>
      </c>
      <c r="CY4317" s="1" t="s">
        <v>6616</v>
      </c>
      <c r="CZ4317" s="1" t="s">
        <v>138</v>
      </c>
      <c r="DA4317" s="1" t="s">
        <v>111</v>
      </c>
      <c r="DB4317" s="1" t="s">
        <v>112</v>
      </c>
    </row>
    <row r="4318" spans="1:111" ht="15.6" customHeight="1" x14ac:dyDescent="0.25">
      <c r="A4318" s="1" t="s">
        <v>20845</v>
      </c>
      <c r="B4318" s="1" t="s">
        <v>142</v>
      </c>
      <c r="C4318" s="2">
        <v>44063.210802083333</v>
      </c>
      <c r="D4318" s="2">
        <v>44130</v>
      </c>
      <c r="E4318" s="1" t="s">
        <v>180</v>
      </c>
      <c r="G4318" s="1" t="s">
        <v>112</v>
      </c>
      <c r="H4318" s="1" t="s">
        <v>112</v>
      </c>
      <c r="I4318" s="1" t="s">
        <v>112</v>
      </c>
      <c r="J4318" s="1" t="s">
        <v>13532</v>
      </c>
      <c r="K4318" s="1" t="s">
        <v>940</v>
      </c>
      <c r="L4318" s="1" t="s">
        <v>941</v>
      </c>
      <c r="M4318" s="1" t="s">
        <v>942</v>
      </c>
      <c r="N4318" s="1" t="s">
        <v>116</v>
      </c>
      <c r="O4318" s="1" t="s">
        <v>117</v>
      </c>
      <c r="P4318" s="9">
        <v>96950</v>
      </c>
      <c r="Q4318" s="1" t="s">
        <v>118</v>
      </c>
      <c r="S4318" s="1">
        <v>16702352883</v>
      </c>
      <c r="U4318" s="1">
        <v>561320</v>
      </c>
      <c r="V4318" s="1" t="s">
        <v>119</v>
      </c>
      <c r="X4318" s="1" t="s">
        <v>943</v>
      </c>
      <c r="Y4318" s="1" t="s">
        <v>944</v>
      </c>
      <c r="Z4318" s="1" t="s">
        <v>945</v>
      </c>
      <c r="AA4318" s="1" t="s">
        <v>357</v>
      </c>
      <c r="AB4318" s="1" t="s">
        <v>941</v>
      </c>
      <c r="AC4318" s="1" t="s">
        <v>942</v>
      </c>
      <c r="AD4318" s="1" t="s">
        <v>116</v>
      </c>
      <c r="AE4318" s="1" t="s">
        <v>117</v>
      </c>
      <c r="AF4318" s="9">
        <v>96950</v>
      </c>
      <c r="AG4318" s="1" t="s">
        <v>118</v>
      </c>
      <c r="AI4318" s="1">
        <v>16702352883</v>
      </c>
      <c r="AK4318" s="1" t="s">
        <v>946</v>
      </c>
      <c r="BC4318" s="1" t="str">
        <f>"35-3011.00"</f>
        <v>35-3011.00</v>
      </c>
      <c r="BD4318" s="1" t="s">
        <v>4126</v>
      </c>
      <c r="BE4318" s="1" t="s">
        <v>20846</v>
      </c>
      <c r="BF4318" s="1" t="s">
        <v>20847</v>
      </c>
      <c r="BG4318" s="1">
        <v>5</v>
      </c>
      <c r="BI4318" s="2">
        <v>44166</v>
      </c>
      <c r="BJ4318" s="2">
        <v>44530</v>
      </c>
      <c r="BM4318" s="1">
        <v>35</v>
      </c>
      <c r="BN4318" s="1">
        <v>7</v>
      </c>
      <c r="BO4318" s="1">
        <v>0</v>
      </c>
      <c r="BP4318" s="1">
        <v>7</v>
      </c>
      <c r="BQ4318" s="1">
        <v>0</v>
      </c>
      <c r="BR4318" s="1">
        <v>7</v>
      </c>
      <c r="BS4318" s="1">
        <v>7</v>
      </c>
      <c r="BT4318" s="1">
        <v>7</v>
      </c>
      <c r="BU4318" s="1" t="str">
        <f>"5:00 PM"</f>
        <v>5:00 PM</v>
      </c>
      <c r="BV4318" s="1" t="str">
        <f>"12:00 AM"</f>
        <v>12:00 AM</v>
      </c>
      <c r="BW4318" s="1" t="s">
        <v>135</v>
      </c>
      <c r="BX4318" s="1">
        <v>6</v>
      </c>
      <c r="BY4318" s="1">
        <v>12</v>
      </c>
      <c r="BZ4318" s="1" t="s">
        <v>112</v>
      </c>
      <c r="CA4318" s="1">
        <v>0</v>
      </c>
      <c r="CB4318" s="4" t="s">
        <v>20848</v>
      </c>
      <c r="CC4318" s="1" t="s">
        <v>941</v>
      </c>
      <c r="CD4318" s="1" t="s">
        <v>942</v>
      </c>
      <c r="CE4318" s="1" t="s">
        <v>116</v>
      </c>
      <c r="CF4318" s="1" t="s">
        <v>117</v>
      </c>
      <c r="CG4318" s="1">
        <v>96950</v>
      </c>
      <c r="CH4318" s="3">
        <v>8.23</v>
      </c>
      <c r="CI4318" s="3">
        <v>8.23</v>
      </c>
      <c r="CJ4318" s="3">
        <v>12.35</v>
      </c>
      <c r="CK4318" s="3">
        <v>12.35</v>
      </c>
      <c r="CL4318" s="1" t="s">
        <v>137</v>
      </c>
      <c r="CM4318" s="1" t="s">
        <v>138</v>
      </c>
      <c r="CN4318" s="1" t="s">
        <v>139</v>
      </c>
      <c r="CP4318" s="1" t="s">
        <v>112</v>
      </c>
      <c r="CQ4318" s="1" t="s">
        <v>111</v>
      </c>
      <c r="CR4318" s="1" t="s">
        <v>112</v>
      </c>
      <c r="CS4318" s="1" t="s">
        <v>111</v>
      </c>
      <c r="CT4318" s="1" t="s">
        <v>111</v>
      </c>
      <c r="CU4318" s="1" t="s">
        <v>111</v>
      </c>
      <c r="CV4318" s="1" t="s">
        <v>138</v>
      </c>
      <c r="CW4318" s="1" t="s">
        <v>138</v>
      </c>
      <c r="CX4318" s="1">
        <v>16702352883</v>
      </c>
      <c r="CY4318" s="1" t="s">
        <v>946</v>
      </c>
      <c r="CZ4318" s="1" t="s">
        <v>138</v>
      </c>
      <c r="DA4318" s="1" t="s">
        <v>111</v>
      </c>
      <c r="DB4318" s="1" t="s">
        <v>112</v>
      </c>
    </row>
    <row r="4319" spans="1:111" ht="15.6" customHeight="1" x14ac:dyDescent="0.25">
      <c r="A4319" s="1" t="s">
        <v>20903</v>
      </c>
      <c r="B4319" s="1" t="s">
        <v>142</v>
      </c>
      <c r="C4319" s="2">
        <v>44153.864303125003</v>
      </c>
      <c r="D4319" s="2">
        <v>44153</v>
      </c>
      <c r="E4319" s="1" t="s">
        <v>180</v>
      </c>
      <c r="G4319" s="1" t="s">
        <v>111</v>
      </c>
      <c r="H4319" s="1" t="s">
        <v>112</v>
      </c>
      <c r="I4319" s="1" t="s">
        <v>112</v>
      </c>
      <c r="J4319" s="1" t="s">
        <v>585</v>
      </c>
      <c r="L4319" s="1" t="s">
        <v>586</v>
      </c>
      <c r="N4319" s="1" t="s">
        <v>167</v>
      </c>
      <c r="O4319" s="1" t="s">
        <v>117</v>
      </c>
      <c r="P4319" s="9">
        <v>96950</v>
      </c>
      <c r="Q4319" s="1" t="s">
        <v>118</v>
      </c>
      <c r="S4319" s="1">
        <v>16702353334</v>
      </c>
      <c r="U4319" s="1">
        <v>722511</v>
      </c>
      <c r="V4319" s="1" t="s">
        <v>119</v>
      </c>
      <c r="X4319" s="1" t="s">
        <v>276</v>
      </c>
      <c r="Y4319" s="1" t="s">
        <v>587</v>
      </c>
      <c r="Z4319" s="1" t="s">
        <v>588</v>
      </c>
      <c r="AA4319" s="1" t="s">
        <v>343</v>
      </c>
      <c r="AB4319" s="1" t="s">
        <v>589</v>
      </c>
      <c r="AD4319" s="1" t="s">
        <v>167</v>
      </c>
      <c r="AE4319" s="1" t="s">
        <v>117</v>
      </c>
      <c r="AF4319" s="9">
        <v>96950</v>
      </c>
      <c r="AG4319" s="1" t="s">
        <v>118</v>
      </c>
      <c r="AI4319" s="1">
        <v>16702353334</v>
      </c>
      <c r="AK4319" s="1" t="s">
        <v>590</v>
      </c>
      <c r="BC4319" s="1" t="str">
        <f>"35-2014.00"</f>
        <v>35-2014.00</v>
      </c>
      <c r="BD4319" s="1" t="s">
        <v>152</v>
      </c>
      <c r="BE4319" s="1" t="s">
        <v>591</v>
      </c>
      <c r="BF4319" s="1" t="s">
        <v>592</v>
      </c>
      <c r="BG4319" s="1">
        <v>3</v>
      </c>
      <c r="BI4319" s="2">
        <v>44197</v>
      </c>
      <c r="BJ4319" s="2">
        <v>44469</v>
      </c>
      <c r="BM4319" s="1">
        <v>40</v>
      </c>
      <c r="BN4319" s="1">
        <v>0</v>
      </c>
      <c r="BO4319" s="1">
        <v>8</v>
      </c>
      <c r="BP4319" s="1">
        <v>8</v>
      </c>
      <c r="BQ4319" s="1">
        <v>8</v>
      </c>
      <c r="BR4319" s="1">
        <v>8</v>
      </c>
      <c r="BS4319" s="1">
        <v>8</v>
      </c>
      <c r="BT4319" s="1">
        <v>0</v>
      </c>
      <c r="BU4319" s="1" t="str">
        <f>"9:00 AM"</f>
        <v>9:00 AM</v>
      </c>
      <c r="BV4319" s="1" t="str">
        <f t="shared" ref="BV4319:BV4325" si="103">"5:00 PM"</f>
        <v>5:00 PM</v>
      </c>
      <c r="BW4319" s="1" t="s">
        <v>135</v>
      </c>
      <c r="BX4319" s="1">
        <v>3</v>
      </c>
      <c r="BY4319" s="1">
        <v>12</v>
      </c>
      <c r="BZ4319" s="1" t="s">
        <v>112</v>
      </c>
      <c r="CA4319" s="1">
        <v>0</v>
      </c>
      <c r="CB4319" s="4" t="s">
        <v>20904</v>
      </c>
      <c r="CC4319" s="1" t="s">
        <v>586</v>
      </c>
      <c r="CE4319" s="1" t="s">
        <v>167</v>
      </c>
      <c r="CF4319" s="1" t="s">
        <v>117</v>
      </c>
      <c r="CG4319" s="1">
        <v>96950</v>
      </c>
      <c r="CH4319" s="3">
        <v>8.68</v>
      </c>
      <c r="CI4319" s="3">
        <v>8.6999999999999993</v>
      </c>
      <c r="CJ4319" s="3">
        <v>13.02</v>
      </c>
      <c r="CK4319" s="3">
        <v>13.05</v>
      </c>
      <c r="CL4319" s="1" t="s">
        <v>137</v>
      </c>
      <c r="CM4319" s="1" t="s">
        <v>331</v>
      </c>
      <c r="CN4319" s="1" t="s">
        <v>139</v>
      </c>
      <c r="CP4319" s="1" t="s">
        <v>112</v>
      </c>
      <c r="CQ4319" s="1" t="s">
        <v>111</v>
      </c>
      <c r="CR4319" s="1" t="s">
        <v>112</v>
      </c>
      <c r="CS4319" s="1" t="s">
        <v>111</v>
      </c>
      <c r="CT4319" s="1" t="s">
        <v>111</v>
      </c>
      <c r="CU4319" s="1" t="s">
        <v>111</v>
      </c>
      <c r="CV4319" s="1" t="s">
        <v>138</v>
      </c>
      <c r="CW4319" s="1" t="s">
        <v>593</v>
      </c>
      <c r="CX4319" s="1">
        <v>16702353334</v>
      </c>
      <c r="CY4319" s="1" t="s">
        <v>590</v>
      </c>
      <c r="CZ4319" s="1" t="s">
        <v>138</v>
      </c>
      <c r="DA4319" s="1" t="s">
        <v>111</v>
      </c>
      <c r="DB4319" s="1" t="s">
        <v>112</v>
      </c>
    </row>
    <row r="4320" spans="1:111" ht="15.6" customHeight="1" x14ac:dyDescent="0.25">
      <c r="A4320" s="1" t="s">
        <v>20956</v>
      </c>
      <c r="B4320" s="1" t="s">
        <v>142</v>
      </c>
      <c r="C4320" s="2">
        <v>44206.970498958333</v>
      </c>
      <c r="D4320" s="2">
        <v>44251</v>
      </c>
      <c r="E4320" s="1" t="s">
        <v>180</v>
      </c>
      <c r="G4320" s="1" t="s">
        <v>112</v>
      </c>
      <c r="H4320" s="1" t="s">
        <v>112</v>
      </c>
      <c r="I4320" s="1" t="s">
        <v>112</v>
      </c>
      <c r="J4320" s="1" t="s">
        <v>20957</v>
      </c>
      <c r="L4320" s="1" t="s">
        <v>20958</v>
      </c>
      <c r="N4320" s="1" t="s">
        <v>157</v>
      </c>
      <c r="O4320" s="1" t="s">
        <v>117</v>
      </c>
      <c r="P4320" s="9">
        <v>96950</v>
      </c>
      <c r="Q4320" s="1" t="s">
        <v>118</v>
      </c>
      <c r="S4320" s="1">
        <v>16702356260</v>
      </c>
      <c r="U4320" s="1">
        <v>52211</v>
      </c>
      <c r="V4320" s="1" t="s">
        <v>119</v>
      </c>
      <c r="X4320" s="1" t="s">
        <v>20959</v>
      </c>
      <c r="Y4320" s="1" t="s">
        <v>3415</v>
      </c>
      <c r="AA4320" s="1" t="s">
        <v>20960</v>
      </c>
      <c r="AB4320" s="1" t="s">
        <v>20961</v>
      </c>
      <c r="AC4320" s="1" t="s">
        <v>20962</v>
      </c>
      <c r="AD4320" s="1" t="s">
        <v>167</v>
      </c>
      <c r="AE4320" s="1" t="s">
        <v>117</v>
      </c>
      <c r="AF4320" s="9">
        <v>96950</v>
      </c>
      <c r="AG4320" s="1" t="s">
        <v>118</v>
      </c>
      <c r="AI4320" s="1">
        <v>16702356265</v>
      </c>
      <c r="AK4320" s="1" t="s">
        <v>20963</v>
      </c>
      <c r="AL4320" s="1" t="s">
        <v>653</v>
      </c>
      <c r="AM4320" s="1" t="s">
        <v>1614</v>
      </c>
      <c r="AN4320" s="1" t="s">
        <v>3351</v>
      </c>
      <c r="AO4320" s="1" t="s">
        <v>1801</v>
      </c>
      <c r="AP4320" s="1" t="s">
        <v>6217</v>
      </c>
      <c r="AQ4320" s="1" t="s">
        <v>6218</v>
      </c>
      <c r="AR4320" s="1" t="s">
        <v>8884</v>
      </c>
      <c r="AS4320" s="1" t="s">
        <v>691</v>
      </c>
      <c r="AT4320" s="9">
        <v>96910</v>
      </c>
      <c r="AU4320" s="1" t="s">
        <v>118</v>
      </c>
      <c r="AW4320" s="1">
        <v>16714779084</v>
      </c>
      <c r="AY4320" s="1" t="s">
        <v>8885</v>
      </c>
      <c r="AZ4320" s="1" t="s">
        <v>6221</v>
      </c>
      <c r="BA4320" s="1" t="s">
        <v>691</v>
      </c>
      <c r="BB4320" s="1" t="s">
        <v>10181</v>
      </c>
      <c r="BC4320" s="1" t="str">
        <f>"15-1151.00"</f>
        <v>15-1151.00</v>
      </c>
      <c r="BD4320" s="1" t="s">
        <v>2470</v>
      </c>
      <c r="BE4320" s="1" t="s">
        <v>20964</v>
      </c>
      <c r="BF4320" s="1" t="s">
        <v>20965</v>
      </c>
      <c r="BG4320" s="1">
        <v>1</v>
      </c>
      <c r="BI4320" s="2">
        <v>44287</v>
      </c>
      <c r="BJ4320" s="2">
        <v>44469</v>
      </c>
      <c r="BM4320" s="1">
        <v>40</v>
      </c>
      <c r="BN4320" s="1">
        <v>0</v>
      </c>
      <c r="BO4320" s="1">
        <v>8</v>
      </c>
      <c r="BP4320" s="1">
        <v>8</v>
      </c>
      <c r="BQ4320" s="1">
        <v>8</v>
      </c>
      <c r="BR4320" s="1">
        <v>8</v>
      </c>
      <c r="BS4320" s="1">
        <v>8</v>
      </c>
      <c r="BT4320" s="1">
        <v>0</v>
      </c>
      <c r="BU4320" s="1" t="str">
        <f>"8:00 AM"</f>
        <v>8:00 AM</v>
      </c>
      <c r="BV4320" s="1" t="str">
        <f t="shared" si="103"/>
        <v>5:00 PM</v>
      </c>
      <c r="BW4320" s="1" t="s">
        <v>392</v>
      </c>
      <c r="BX4320" s="1">
        <v>0</v>
      </c>
      <c r="BY4320" s="1">
        <v>24</v>
      </c>
      <c r="BZ4320" s="1" t="s">
        <v>112</v>
      </c>
      <c r="CA4320" s="1">
        <v>0</v>
      </c>
      <c r="CB4320" s="4" t="s">
        <v>20966</v>
      </c>
      <c r="CC4320" s="1" t="s">
        <v>20967</v>
      </c>
      <c r="CD4320" s="1" t="s">
        <v>20968</v>
      </c>
      <c r="CE4320" s="1" t="s">
        <v>116</v>
      </c>
      <c r="CF4320" s="1" t="s">
        <v>117</v>
      </c>
      <c r="CG4320" s="1">
        <v>96950</v>
      </c>
      <c r="CH4320" s="3">
        <v>12.19</v>
      </c>
      <c r="CI4320" s="3">
        <v>12.19</v>
      </c>
      <c r="CJ4320" s="3">
        <v>18.29</v>
      </c>
      <c r="CK4320" s="3">
        <v>18.29</v>
      </c>
      <c r="CL4320" s="1" t="s">
        <v>137</v>
      </c>
      <c r="CM4320" s="1" t="s">
        <v>230</v>
      </c>
      <c r="CN4320" s="1" t="s">
        <v>139</v>
      </c>
      <c r="CP4320" s="1" t="s">
        <v>111</v>
      </c>
      <c r="CQ4320" s="1" t="s">
        <v>111</v>
      </c>
      <c r="CR4320" s="1" t="s">
        <v>112</v>
      </c>
      <c r="CS4320" s="1" t="s">
        <v>111</v>
      </c>
      <c r="CT4320" s="1" t="s">
        <v>138</v>
      </c>
      <c r="CU4320" s="1" t="s">
        <v>111</v>
      </c>
      <c r="CV4320" s="1" t="s">
        <v>138</v>
      </c>
      <c r="CW4320" s="1" t="s">
        <v>20969</v>
      </c>
      <c r="CX4320" s="1">
        <v>16702356260</v>
      </c>
      <c r="CY4320" s="1" t="s">
        <v>20970</v>
      </c>
      <c r="CZ4320" s="1" t="s">
        <v>138</v>
      </c>
      <c r="DA4320" s="1" t="s">
        <v>111</v>
      </c>
      <c r="DB4320" s="1" t="s">
        <v>112</v>
      </c>
    </row>
    <row r="4321" spans="1:111" ht="15.6" customHeight="1" x14ac:dyDescent="0.25">
      <c r="A4321" s="1" t="s">
        <v>20988</v>
      </c>
      <c r="B4321" s="1" t="s">
        <v>142</v>
      </c>
      <c r="C4321" s="2">
        <v>44324.686701388891</v>
      </c>
      <c r="D4321" s="2">
        <v>44342</v>
      </c>
      <c r="E4321" s="1" t="s">
        <v>110</v>
      </c>
      <c r="F4321" s="2">
        <v>44468.833333333336</v>
      </c>
      <c r="G4321" s="1" t="s">
        <v>111</v>
      </c>
      <c r="H4321" s="1" t="s">
        <v>112</v>
      </c>
      <c r="I4321" s="1" t="s">
        <v>112</v>
      </c>
      <c r="J4321" s="1" t="s">
        <v>9632</v>
      </c>
      <c r="K4321" s="1" t="s">
        <v>9633</v>
      </c>
      <c r="L4321" s="1" t="s">
        <v>8043</v>
      </c>
      <c r="M4321" s="1" t="s">
        <v>1212</v>
      </c>
      <c r="N4321" s="1" t="s">
        <v>116</v>
      </c>
      <c r="O4321" s="1" t="s">
        <v>117</v>
      </c>
      <c r="P4321" s="9">
        <v>96950</v>
      </c>
      <c r="Q4321" s="1" t="s">
        <v>118</v>
      </c>
      <c r="R4321" s="1" t="s">
        <v>117</v>
      </c>
      <c r="S4321" s="1">
        <v>16702351024</v>
      </c>
      <c r="U4321" s="1">
        <v>81121</v>
      </c>
      <c r="V4321" s="1" t="s">
        <v>119</v>
      </c>
      <c r="X4321" s="1" t="s">
        <v>434</v>
      </c>
      <c r="Y4321" s="1" t="s">
        <v>8044</v>
      </c>
      <c r="Z4321" s="1" t="s">
        <v>8045</v>
      </c>
      <c r="AA4321" s="1" t="s">
        <v>245</v>
      </c>
      <c r="AB4321" s="1" t="s">
        <v>8043</v>
      </c>
      <c r="AC4321" s="1" t="s">
        <v>1212</v>
      </c>
      <c r="AD4321" s="1" t="s">
        <v>116</v>
      </c>
      <c r="AE4321" s="1" t="s">
        <v>117</v>
      </c>
      <c r="AF4321" s="9">
        <v>96950</v>
      </c>
      <c r="AG4321" s="1" t="s">
        <v>118</v>
      </c>
      <c r="AH4321" s="1" t="s">
        <v>117</v>
      </c>
      <c r="AI4321" s="1">
        <v>16702351024</v>
      </c>
      <c r="AK4321" s="1" t="s">
        <v>8047</v>
      </c>
      <c r="BC4321" s="1" t="str">
        <f>"49-9071.00"</f>
        <v>49-9071.00</v>
      </c>
      <c r="BD4321" s="1" t="s">
        <v>214</v>
      </c>
      <c r="BE4321" s="1" t="s">
        <v>9635</v>
      </c>
      <c r="BF4321" s="1" t="s">
        <v>3913</v>
      </c>
      <c r="BG4321" s="1">
        <v>15</v>
      </c>
      <c r="BI4321" s="2">
        <v>44470</v>
      </c>
      <c r="BJ4321" s="2">
        <v>44834</v>
      </c>
      <c r="BM4321" s="1">
        <v>40</v>
      </c>
      <c r="BN4321" s="1">
        <v>0</v>
      </c>
      <c r="BO4321" s="1">
        <v>8</v>
      </c>
      <c r="BP4321" s="1">
        <v>8</v>
      </c>
      <c r="BQ4321" s="1">
        <v>8</v>
      </c>
      <c r="BR4321" s="1">
        <v>8</v>
      </c>
      <c r="BS4321" s="1">
        <v>8</v>
      </c>
      <c r="BT4321" s="1">
        <v>0</v>
      </c>
      <c r="BU4321" s="1" t="str">
        <f>"8:00 AM"</f>
        <v>8:00 AM</v>
      </c>
      <c r="BV4321" s="1" t="str">
        <f t="shared" si="103"/>
        <v>5:00 PM</v>
      </c>
      <c r="BW4321" s="1" t="s">
        <v>135</v>
      </c>
      <c r="BX4321" s="1">
        <v>0</v>
      </c>
      <c r="BY4321" s="1">
        <v>12</v>
      </c>
      <c r="BZ4321" s="1" t="s">
        <v>112</v>
      </c>
      <c r="CB4321" s="1" t="s">
        <v>3914</v>
      </c>
      <c r="CC4321" s="1" t="s">
        <v>1206</v>
      </c>
      <c r="CD4321" s="1" t="s">
        <v>1212</v>
      </c>
      <c r="CE4321" s="1" t="s">
        <v>116</v>
      </c>
      <c r="CF4321" s="1" t="s">
        <v>117</v>
      </c>
      <c r="CG4321" s="1">
        <v>96950</v>
      </c>
      <c r="CH4321" s="3">
        <v>8.7100000000000009</v>
      </c>
      <c r="CI4321" s="3">
        <v>9</v>
      </c>
      <c r="CJ4321" s="3">
        <v>13.06</v>
      </c>
      <c r="CK4321" s="3">
        <v>13.5</v>
      </c>
      <c r="CL4321" s="1" t="s">
        <v>137</v>
      </c>
      <c r="CM4321" s="1" t="s">
        <v>138</v>
      </c>
      <c r="CN4321" s="1" t="s">
        <v>218</v>
      </c>
      <c r="CP4321" s="1" t="s">
        <v>112</v>
      </c>
      <c r="CQ4321" s="1" t="s">
        <v>111</v>
      </c>
      <c r="CR4321" s="1" t="s">
        <v>111</v>
      </c>
      <c r="CS4321" s="1" t="s">
        <v>111</v>
      </c>
      <c r="CT4321" s="1" t="s">
        <v>138</v>
      </c>
      <c r="CU4321" s="1" t="s">
        <v>111</v>
      </c>
      <c r="CV4321" s="1" t="s">
        <v>138</v>
      </c>
      <c r="CW4321" s="1" t="s">
        <v>1324</v>
      </c>
      <c r="CX4321" s="1">
        <v>16702351024</v>
      </c>
      <c r="CY4321" s="1" t="s">
        <v>8047</v>
      </c>
      <c r="CZ4321" s="1" t="s">
        <v>138</v>
      </c>
      <c r="DA4321" s="1" t="s">
        <v>111</v>
      </c>
      <c r="DB4321" s="1" t="s">
        <v>112</v>
      </c>
    </row>
    <row r="4322" spans="1:111" ht="15.6" customHeight="1" x14ac:dyDescent="0.25">
      <c r="A4322" s="1" t="s">
        <v>21008</v>
      </c>
      <c r="B4322" s="1" t="s">
        <v>142</v>
      </c>
      <c r="C4322" s="2">
        <v>44307.425378125001</v>
      </c>
      <c r="D4322" s="2">
        <v>44351</v>
      </c>
      <c r="E4322" s="1" t="s">
        <v>110</v>
      </c>
      <c r="F4322" s="2">
        <v>44468.833333333336</v>
      </c>
      <c r="G4322" s="1" t="s">
        <v>112</v>
      </c>
      <c r="H4322" s="1" t="s">
        <v>112</v>
      </c>
      <c r="I4322" s="1" t="s">
        <v>112</v>
      </c>
      <c r="J4322" s="1" t="s">
        <v>3833</v>
      </c>
      <c r="L4322" s="1" t="s">
        <v>3834</v>
      </c>
      <c r="N4322" s="1" t="s">
        <v>167</v>
      </c>
      <c r="O4322" s="1" t="s">
        <v>117</v>
      </c>
      <c r="P4322" s="9">
        <v>96950</v>
      </c>
      <c r="Q4322" s="1" t="s">
        <v>118</v>
      </c>
      <c r="S4322" s="1">
        <v>16702333625</v>
      </c>
      <c r="U4322" s="1">
        <v>54121</v>
      </c>
      <c r="V4322" s="1" t="s">
        <v>119</v>
      </c>
      <c r="X4322" s="1" t="s">
        <v>3835</v>
      </c>
      <c r="Y4322" s="1" t="s">
        <v>3836</v>
      </c>
      <c r="AA4322" s="1" t="s">
        <v>171</v>
      </c>
      <c r="AB4322" s="1" t="s">
        <v>3837</v>
      </c>
      <c r="AD4322" s="1" t="s">
        <v>167</v>
      </c>
      <c r="AE4322" s="1" t="s">
        <v>117</v>
      </c>
      <c r="AF4322" s="9">
        <v>96950</v>
      </c>
      <c r="AG4322" s="1" t="s">
        <v>118</v>
      </c>
      <c r="AI4322" s="1">
        <v>16702333625</v>
      </c>
      <c r="AK4322" s="1" t="s">
        <v>3838</v>
      </c>
      <c r="BC4322" s="1" t="str">
        <f>"43-3031.00"</f>
        <v>43-3031.00</v>
      </c>
      <c r="BD4322" s="1" t="s">
        <v>389</v>
      </c>
      <c r="BE4322" s="1" t="s">
        <v>3839</v>
      </c>
      <c r="BF4322" s="1" t="s">
        <v>1045</v>
      </c>
      <c r="BG4322" s="1">
        <v>2</v>
      </c>
      <c r="BI4322" s="2">
        <v>44470</v>
      </c>
      <c r="BJ4322" s="2">
        <v>44834</v>
      </c>
      <c r="BM4322" s="1">
        <v>35</v>
      </c>
      <c r="BN4322" s="1">
        <v>0</v>
      </c>
      <c r="BO4322" s="1">
        <v>7</v>
      </c>
      <c r="BP4322" s="1">
        <v>7</v>
      </c>
      <c r="BQ4322" s="1">
        <v>7</v>
      </c>
      <c r="BR4322" s="1">
        <v>7</v>
      </c>
      <c r="BS4322" s="1">
        <v>7</v>
      </c>
      <c r="BT4322" s="1">
        <v>0</v>
      </c>
      <c r="BU4322" s="1" t="str">
        <f>"9:00 AM"</f>
        <v>9:00 AM</v>
      </c>
      <c r="BV4322" s="1" t="str">
        <f t="shared" si="103"/>
        <v>5:00 PM</v>
      </c>
      <c r="BW4322" s="1" t="s">
        <v>135</v>
      </c>
      <c r="BX4322" s="1">
        <v>0</v>
      </c>
      <c r="BY4322" s="1">
        <v>24</v>
      </c>
      <c r="BZ4322" s="1" t="s">
        <v>112</v>
      </c>
      <c r="CA4322" s="1">
        <v>0</v>
      </c>
      <c r="CB4322" s="4" t="s">
        <v>8833</v>
      </c>
      <c r="CC4322" s="1" t="s">
        <v>339</v>
      </c>
      <c r="CE4322" s="1" t="s">
        <v>167</v>
      </c>
      <c r="CF4322" s="1" t="s">
        <v>117</v>
      </c>
      <c r="CG4322" s="1">
        <v>96950</v>
      </c>
      <c r="CH4322" s="3">
        <v>9.49</v>
      </c>
      <c r="CI4322" s="3">
        <v>9.49</v>
      </c>
      <c r="CJ4322" s="3">
        <v>0</v>
      </c>
      <c r="CK4322" s="3">
        <v>0</v>
      </c>
      <c r="CL4322" s="1" t="s">
        <v>137</v>
      </c>
      <c r="CN4322" s="1" t="s">
        <v>139</v>
      </c>
      <c r="CP4322" s="1" t="s">
        <v>112</v>
      </c>
      <c r="CQ4322" s="1" t="s">
        <v>111</v>
      </c>
      <c r="CR4322" s="1" t="s">
        <v>112</v>
      </c>
      <c r="CS4322" s="1" t="s">
        <v>112</v>
      </c>
      <c r="CT4322" s="1" t="s">
        <v>138</v>
      </c>
      <c r="CU4322" s="1" t="s">
        <v>111</v>
      </c>
      <c r="CV4322" s="1" t="s">
        <v>138</v>
      </c>
      <c r="CW4322" s="1" t="s">
        <v>8025</v>
      </c>
      <c r="CX4322" s="1">
        <v>16702333625</v>
      </c>
      <c r="CY4322" s="1" t="s">
        <v>3838</v>
      </c>
      <c r="CZ4322" s="1" t="s">
        <v>428</v>
      </c>
      <c r="DA4322" s="1" t="s">
        <v>111</v>
      </c>
      <c r="DB4322" s="1" t="s">
        <v>112</v>
      </c>
    </row>
    <row r="4323" spans="1:111" ht="15.6" customHeight="1" x14ac:dyDescent="0.25">
      <c r="A4323" s="1" t="s">
        <v>21027</v>
      </c>
      <c r="B4323" s="1" t="s">
        <v>142</v>
      </c>
      <c r="C4323" s="2">
        <v>44329.138468171295</v>
      </c>
      <c r="D4323" s="2">
        <v>44349</v>
      </c>
      <c r="E4323" s="1" t="s">
        <v>110</v>
      </c>
      <c r="F4323" s="2">
        <v>44468.833333333336</v>
      </c>
      <c r="G4323" s="1" t="s">
        <v>111</v>
      </c>
      <c r="H4323" s="1" t="s">
        <v>112</v>
      </c>
      <c r="I4323" s="1" t="s">
        <v>112</v>
      </c>
      <c r="J4323" s="1" t="s">
        <v>206</v>
      </c>
      <c r="L4323" s="1" t="s">
        <v>6365</v>
      </c>
      <c r="M4323" s="1" t="s">
        <v>6366</v>
      </c>
      <c r="N4323" s="1" t="s">
        <v>167</v>
      </c>
      <c r="O4323" s="1" t="s">
        <v>117</v>
      </c>
      <c r="P4323" s="9">
        <v>96950</v>
      </c>
      <c r="Q4323" s="1" t="s">
        <v>118</v>
      </c>
      <c r="S4323" s="1">
        <v>16702356678</v>
      </c>
      <c r="U4323" s="1">
        <v>236115</v>
      </c>
      <c r="V4323" s="1" t="s">
        <v>119</v>
      </c>
      <c r="X4323" s="1" t="s">
        <v>6367</v>
      </c>
      <c r="Y4323" s="1" t="s">
        <v>6368</v>
      </c>
      <c r="AA4323" s="1" t="s">
        <v>461</v>
      </c>
      <c r="AB4323" s="1" t="s">
        <v>6365</v>
      </c>
      <c r="AC4323" s="1" t="s">
        <v>6366</v>
      </c>
      <c r="AD4323" s="1" t="s">
        <v>167</v>
      </c>
      <c r="AE4323" s="1" t="s">
        <v>117</v>
      </c>
      <c r="AF4323" s="9">
        <v>96950</v>
      </c>
      <c r="AG4323" s="1" t="s">
        <v>118</v>
      </c>
      <c r="AH4323" s="1">
        <v>205</v>
      </c>
      <c r="AI4323" s="1">
        <v>16702356678</v>
      </c>
      <c r="AK4323" s="1" t="s">
        <v>213</v>
      </c>
      <c r="BC4323" s="1" t="str">
        <f>"49-3042.00"</f>
        <v>49-3042.00</v>
      </c>
      <c r="BD4323" s="1" t="s">
        <v>1089</v>
      </c>
      <c r="BE4323" s="1" t="s">
        <v>9104</v>
      </c>
      <c r="BF4323" s="1" t="s">
        <v>7066</v>
      </c>
      <c r="BG4323" s="1">
        <v>1</v>
      </c>
      <c r="BI4323" s="2">
        <v>44470</v>
      </c>
      <c r="BJ4323" s="2">
        <v>44834</v>
      </c>
      <c r="BM4323" s="1">
        <v>35</v>
      </c>
      <c r="BN4323" s="1">
        <v>0</v>
      </c>
      <c r="BO4323" s="1">
        <v>7</v>
      </c>
      <c r="BP4323" s="1">
        <v>7</v>
      </c>
      <c r="BQ4323" s="1">
        <v>7</v>
      </c>
      <c r="BR4323" s="1">
        <v>7</v>
      </c>
      <c r="BS4323" s="1">
        <v>7</v>
      </c>
      <c r="BT4323" s="1">
        <v>0</v>
      </c>
      <c r="BU4323" s="1" t="str">
        <f>"9:00 AM"</f>
        <v>9:00 AM</v>
      </c>
      <c r="BV4323" s="1" t="str">
        <f t="shared" si="103"/>
        <v>5:00 PM</v>
      </c>
      <c r="BW4323" s="1" t="s">
        <v>135</v>
      </c>
      <c r="BX4323" s="1">
        <v>0</v>
      </c>
      <c r="BY4323" s="1">
        <v>12</v>
      </c>
      <c r="BZ4323" s="1" t="s">
        <v>112</v>
      </c>
      <c r="CB4323" s="1" t="s">
        <v>230</v>
      </c>
      <c r="CC4323" s="1" t="s">
        <v>6365</v>
      </c>
      <c r="CD4323" s="1" t="s">
        <v>6366</v>
      </c>
      <c r="CE4323" s="1" t="s">
        <v>167</v>
      </c>
      <c r="CF4323" s="1" t="s">
        <v>117</v>
      </c>
      <c r="CG4323" s="1">
        <v>96950</v>
      </c>
      <c r="CH4323" s="3">
        <v>10.050000000000001</v>
      </c>
      <c r="CI4323" s="3">
        <v>10.050000000000001</v>
      </c>
      <c r="CJ4323" s="3">
        <v>15.08</v>
      </c>
      <c r="CK4323" s="3">
        <v>15.08</v>
      </c>
      <c r="CL4323" s="1" t="s">
        <v>137</v>
      </c>
      <c r="CN4323" s="1" t="s">
        <v>139</v>
      </c>
      <c r="CP4323" s="1" t="s">
        <v>111</v>
      </c>
      <c r="CQ4323" s="1" t="s">
        <v>111</v>
      </c>
      <c r="CR4323" s="1" t="s">
        <v>111</v>
      </c>
      <c r="CS4323" s="1" t="s">
        <v>111</v>
      </c>
      <c r="CT4323" s="1" t="s">
        <v>111</v>
      </c>
      <c r="CU4323" s="1" t="s">
        <v>111</v>
      </c>
      <c r="CV4323" s="1" t="s">
        <v>111</v>
      </c>
      <c r="CW4323" s="1" t="s">
        <v>1004</v>
      </c>
      <c r="CX4323" s="1">
        <v>16702356678</v>
      </c>
      <c r="CY4323" s="1" t="s">
        <v>213</v>
      </c>
      <c r="CZ4323" s="1" t="s">
        <v>138</v>
      </c>
      <c r="DA4323" s="1" t="s">
        <v>111</v>
      </c>
      <c r="DB4323" s="1" t="s">
        <v>112</v>
      </c>
    </row>
    <row r="4324" spans="1:111" ht="15.6" customHeight="1" x14ac:dyDescent="0.25">
      <c r="A4324" s="1" t="s">
        <v>21028</v>
      </c>
      <c r="B4324" s="1" t="s">
        <v>142</v>
      </c>
      <c r="C4324" s="2">
        <v>44362.071033564818</v>
      </c>
      <c r="D4324" s="2">
        <v>44370</v>
      </c>
      <c r="E4324" s="1" t="s">
        <v>180</v>
      </c>
      <c r="F4324" s="2">
        <v>44468.833333333336</v>
      </c>
      <c r="G4324" s="1" t="s">
        <v>111</v>
      </c>
      <c r="H4324" s="1" t="s">
        <v>112</v>
      </c>
      <c r="I4324" s="1" t="s">
        <v>112</v>
      </c>
      <c r="J4324" s="1" t="s">
        <v>701</v>
      </c>
      <c r="L4324" s="1" t="s">
        <v>21029</v>
      </c>
      <c r="M4324" s="1" t="s">
        <v>3294</v>
      </c>
      <c r="N4324" s="1" t="s">
        <v>167</v>
      </c>
      <c r="O4324" s="1" t="s">
        <v>117</v>
      </c>
      <c r="P4324" s="9">
        <v>96950</v>
      </c>
      <c r="Q4324" s="1" t="s">
        <v>118</v>
      </c>
      <c r="S4324" s="1">
        <v>16702353715</v>
      </c>
      <c r="U4324" s="1">
        <v>561510</v>
      </c>
      <c r="V4324" s="1" t="s">
        <v>119</v>
      </c>
      <c r="X4324" s="1" t="s">
        <v>704</v>
      </c>
      <c r="Y4324" s="1" t="s">
        <v>705</v>
      </c>
      <c r="AA4324" s="1" t="s">
        <v>706</v>
      </c>
      <c r="AB4324" s="1" t="s">
        <v>3293</v>
      </c>
      <c r="AC4324" s="1" t="s">
        <v>3294</v>
      </c>
      <c r="AD4324" s="1" t="s">
        <v>167</v>
      </c>
      <c r="AE4324" s="1" t="s">
        <v>117</v>
      </c>
      <c r="AF4324" s="9">
        <v>96950</v>
      </c>
      <c r="AG4324" s="1" t="s">
        <v>118</v>
      </c>
      <c r="AI4324" s="1">
        <v>16702353715</v>
      </c>
      <c r="AK4324" s="1" t="s">
        <v>709</v>
      </c>
      <c r="BC4324" s="1" t="str">
        <f>"13-1199.04"</f>
        <v>13-1199.04</v>
      </c>
      <c r="BD4324" s="1" t="s">
        <v>21030</v>
      </c>
      <c r="BE4324" s="1" t="s">
        <v>21031</v>
      </c>
      <c r="BF4324" s="1" t="s">
        <v>21032</v>
      </c>
      <c r="BG4324" s="1">
        <v>1</v>
      </c>
      <c r="BI4324" s="2">
        <v>44470</v>
      </c>
      <c r="BJ4324" s="2">
        <v>44834</v>
      </c>
      <c r="BM4324" s="1">
        <v>35</v>
      </c>
      <c r="BN4324" s="1">
        <v>0</v>
      </c>
      <c r="BO4324" s="1">
        <v>7</v>
      </c>
      <c r="BP4324" s="1">
        <v>7</v>
      </c>
      <c r="BQ4324" s="1">
        <v>7</v>
      </c>
      <c r="BR4324" s="1">
        <v>7</v>
      </c>
      <c r="BS4324" s="1">
        <v>7</v>
      </c>
      <c r="BT4324" s="1">
        <v>0</v>
      </c>
      <c r="BU4324" s="1" t="str">
        <f>"9:00 AM"</f>
        <v>9:00 AM</v>
      </c>
      <c r="BV4324" s="1" t="str">
        <f t="shared" si="103"/>
        <v>5:00 PM</v>
      </c>
      <c r="BW4324" s="1" t="s">
        <v>193</v>
      </c>
      <c r="BX4324" s="1">
        <v>0</v>
      </c>
      <c r="BY4324" s="1">
        <v>24</v>
      </c>
      <c r="BZ4324" s="1" t="s">
        <v>112</v>
      </c>
      <c r="CB4324" s="1" t="s">
        <v>21033</v>
      </c>
      <c r="CC4324" s="1" t="s">
        <v>11900</v>
      </c>
      <c r="CD4324" s="1" t="s">
        <v>3294</v>
      </c>
      <c r="CE4324" s="1" t="s">
        <v>167</v>
      </c>
      <c r="CF4324" s="1" t="s">
        <v>117</v>
      </c>
      <c r="CG4324" s="1">
        <v>96950</v>
      </c>
      <c r="CH4324" s="3">
        <v>15.16</v>
      </c>
      <c r="CI4324" s="3">
        <v>16.16</v>
      </c>
      <c r="CJ4324" s="3">
        <v>22.74</v>
      </c>
      <c r="CK4324" s="3">
        <v>24.24</v>
      </c>
      <c r="CL4324" s="1" t="s">
        <v>137</v>
      </c>
      <c r="CM4324" s="1" t="s">
        <v>713</v>
      </c>
      <c r="CN4324" s="1" t="s">
        <v>139</v>
      </c>
      <c r="CP4324" s="1" t="s">
        <v>112</v>
      </c>
      <c r="CQ4324" s="1" t="s">
        <v>111</v>
      </c>
      <c r="CR4324" s="1" t="s">
        <v>112</v>
      </c>
      <c r="CS4324" s="1" t="s">
        <v>111</v>
      </c>
      <c r="CT4324" s="1" t="s">
        <v>111</v>
      </c>
      <c r="CU4324" s="1" t="s">
        <v>111</v>
      </c>
      <c r="CV4324" s="1" t="s">
        <v>138</v>
      </c>
      <c r="CW4324" s="1" t="s">
        <v>714</v>
      </c>
      <c r="CX4324" s="1">
        <v>16702353715</v>
      </c>
      <c r="CY4324" s="1" t="s">
        <v>3005</v>
      </c>
      <c r="CZ4324" s="1" t="s">
        <v>716</v>
      </c>
      <c r="DA4324" s="1" t="s">
        <v>111</v>
      </c>
      <c r="DB4324" s="1" t="s">
        <v>112</v>
      </c>
    </row>
    <row r="4325" spans="1:111" ht="15.6" customHeight="1" x14ac:dyDescent="0.25">
      <c r="A4325" s="1" t="s">
        <v>21059</v>
      </c>
      <c r="B4325" s="1" t="s">
        <v>142</v>
      </c>
      <c r="C4325" s="2">
        <v>44398.489565509262</v>
      </c>
      <c r="D4325" s="2">
        <v>44398</v>
      </c>
      <c r="E4325" s="1" t="s">
        <v>180</v>
      </c>
      <c r="F4325" s="2">
        <v>44467.833333333336</v>
      </c>
      <c r="G4325" s="1" t="s">
        <v>112</v>
      </c>
      <c r="H4325" s="1" t="s">
        <v>112</v>
      </c>
      <c r="I4325" s="1" t="s">
        <v>112</v>
      </c>
      <c r="J4325" s="1" t="s">
        <v>1338</v>
      </c>
      <c r="K4325" s="1" t="s">
        <v>1339</v>
      </c>
      <c r="L4325" s="1" t="s">
        <v>1345</v>
      </c>
      <c r="M4325" s="1" t="s">
        <v>1346</v>
      </c>
      <c r="N4325" s="1" t="s">
        <v>116</v>
      </c>
      <c r="O4325" s="1" t="s">
        <v>117</v>
      </c>
      <c r="P4325" s="9">
        <v>96950</v>
      </c>
      <c r="Q4325" s="1" t="s">
        <v>118</v>
      </c>
      <c r="R4325" s="1" t="s">
        <v>242</v>
      </c>
      <c r="S4325" s="1">
        <v>16702344000</v>
      </c>
      <c r="U4325" s="1">
        <v>56132</v>
      </c>
      <c r="V4325" s="1" t="s">
        <v>119</v>
      </c>
      <c r="X4325" s="1" t="s">
        <v>1342</v>
      </c>
      <c r="Y4325" s="1" t="s">
        <v>1343</v>
      </c>
      <c r="Z4325" s="1" t="s">
        <v>1344</v>
      </c>
      <c r="AA4325" s="1" t="s">
        <v>245</v>
      </c>
      <c r="AB4325" s="1" t="s">
        <v>1340</v>
      </c>
      <c r="AC4325" s="1" t="s">
        <v>1346</v>
      </c>
      <c r="AD4325" s="1" t="s">
        <v>116</v>
      </c>
      <c r="AE4325" s="1" t="s">
        <v>117</v>
      </c>
      <c r="AF4325" s="9">
        <v>96950</v>
      </c>
      <c r="AG4325" s="1" t="s">
        <v>118</v>
      </c>
      <c r="AH4325" s="1" t="s">
        <v>242</v>
      </c>
      <c r="AI4325" s="1">
        <v>16702344000</v>
      </c>
      <c r="AK4325" s="1" t="s">
        <v>1347</v>
      </c>
      <c r="BC4325" s="1" t="str">
        <f>"35-3021.00"</f>
        <v>35-3021.00</v>
      </c>
      <c r="BD4325" s="1" t="s">
        <v>2867</v>
      </c>
      <c r="BE4325" s="1" t="s">
        <v>18785</v>
      </c>
      <c r="BF4325" s="1" t="s">
        <v>6878</v>
      </c>
      <c r="BG4325" s="1">
        <v>10</v>
      </c>
      <c r="BI4325" s="2">
        <v>44470</v>
      </c>
      <c r="BJ4325" s="2">
        <v>44834</v>
      </c>
      <c r="BM4325" s="1">
        <v>40</v>
      </c>
      <c r="BN4325" s="1">
        <v>0</v>
      </c>
      <c r="BO4325" s="1">
        <v>7</v>
      </c>
      <c r="BP4325" s="1">
        <v>7</v>
      </c>
      <c r="BQ4325" s="1">
        <v>7</v>
      </c>
      <c r="BR4325" s="1">
        <v>7</v>
      </c>
      <c r="BS4325" s="1">
        <v>7</v>
      </c>
      <c r="BT4325" s="1">
        <v>5</v>
      </c>
      <c r="BU4325" s="1" t="str">
        <f>"9:00 AM"</f>
        <v>9:00 AM</v>
      </c>
      <c r="BV4325" s="1" t="str">
        <f t="shared" si="103"/>
        <v>5:00 PM</v>
      </c>
      <c r="BW4325" s="1" t="s">
        <v>135</v>
      </c>
      <c r="BX4325" s="1">
        <v>3</v>
      </c>
      <c r="BY4325" s="1">
        <v>6</v>
      </c>
      <c r="BZ4325" s="1" t="s">
        <v>112</v>
      </c>
      <c r="CB4325" s="4" t="s">
        <v>21060</v>
      </c>
      <c r="CC4325" s="1" t="s">
        <v>1345</v>
      </c>
      <c r="CD4325" s="1" t="s">
        <v>1346</v>
      </c>
      <c r="CE4325" s="1" t="s">
        <v>116</v>
      </c>
      <c r="CF4325" s="1" t="s">
        <v>117</v>
      </c>
      <c r="CG4325" s="1">
        <v>96950</v>
      </c>
      <c r="CH4325" s="3">
        <v>8.15</v>
      </c>
      <c r="CI4325" s="3">
        <v>8.15</v>
      </c>
      <c r="CJ4325" s="3">
        <v>12.23</v>
      </c>
      <c r="CK4325" s="3">
        <v>12.23</v>
      </c>
      <c r="CL4325" s="1" t="s">
        <v>137</v>
      </c>
      <c r="CM4325" s="1" t="s">
        <v>138</v>
      </c>
      <c r="CN4325" s="1" t="s">
        <v>139</v>
      </c>
      <c r="CP4325" s="1" t="s">
        <v>112</v>
      </c>
      <c r="CQ4325" s="1" t="s">
        <v>111</v>
      </c>
      <c r="CR4325" s="1" t="s">
        <v>112</v>
      </c>
      <c r="CS4325" s="1" t="s">
        <v>111</v>
      </c>
      <c r="CT4325" s="1" t="s">
        <v>111</v>
      </c>
      <c r="CU4325" s="1" t="s">
        <v>111</v>
      </c>
      <c r="CV4325" s="1" t="s">
        <v>138</v>
      </c>
      <c r="CW4325" s="1" t="s">
        <v>1950</v>
      </c>
      <c r="CX4325" s="1">
        <v>16702344000</v>
      </c>
      <c r="CY4325" s="1" t="s">
        <v>1945</v>
      </c>
      <c r="CZ4325" s="1" t="s">
        <v>138</v>
      </c>
      <c r="DA4325" s="1" t="s">
        <v>111</v>
      </c>
      <c r="DB4325" s="1" t="s">
        <v>112</v>
      </c>
    </row>
    <row r="4326" spans="1:111" ht="15.6" customHeight="1" x14ac:dyDescent="0.25">
      <c r="A4326" s="1" t="s">
        <v>21091</v>
      </c>
      <c r="B4326" s="1" t="s">
        <v>142</v>
      </c>
      <c r="C4326" s="2">
        <v>44356.86555949074</v>
      </c>
      <c r="D4326" s="2">
        <v>44356</v>
      </c>
      <c r="E4326" s="1" t="s">
        <v>110</v>
      </c>
      <c r="F4326" s="2">
        <v>44467.833333333336</v>
      </c>
      <c r="G4326" s="1" t="s">
        <v>112</v>
      </c>
      <c r="H4326" s="1" t="s">
        <v>112</v>
      </c>
      <c r="I4326" s="1" t="s">
        <v>112</v>
      </c>
      <c r="J4326" s="1" t="s">
        <v>4061</v>
      </c>
      <c r="K4326" s="1" t="s">
        <v>2553</v>
      </c>
      <c r="L4326" s="1" t="s">
        <v>3742</v>
      </c>
      <c r="M4326" s="1" t="s">
        <v>4062</v>
      </c>
      <c r="N4326" s="1" t="s">
        <v>4063</v>
      </c>
      <c r="O4326" s="1" t="s">
        <v>117</v>
      </c>
      <c r="P4326" s="9">
        <v>96950</v>
      </c>
      <c r="Q4326" s="1" t="s">
        <v>118</v>
      </c>
      <c r="S4326" s="1">
        <v>16702880407</v>
      </c>
      <c r="T4326" s="1">
        <v>33</v>
      </c>
      <c r="U4326" s="1">
        <v>212312</v>
      </c>
      <c r="V4326" s="1" t="s">
        <v>119</v>
      </c>
      <c r="X4326" s="1" t="s">
        <v>2556</v>
      </c>
      <c r="Y4326" s="1" t="s">
        <v>1544</v>
      </c>
      <c r="Z4326" s="1" t="s">
        <v>656</v>
      </c>
      <c r="AA4326" s="1" t="s">
        <v>373</v>
      </c>
      <c r="AB4326" s="1" t="s">
        <v>3740</v>
      </c>
      <c r="AC4326" s="1" t="s">
        <v>2555</v>
      </c>
      <c r="AD4326" s="1" t="s">
        <v>4064</v>
      </c>
      <c r="AE4326" s="1" t="s">
        <v>117</v>
      </c>
      <c r="AF4326" s="9">
        <v>96950</v>
      </c>
      <c r="AG4326" s="1" t="s">
        <v>118</v>
      </c>
      <c r="AI4326" s="1">
        <v>16702880407</v>
      </c>
      <c r="AJ4326" s="1">
        <v>33</v>
      </c>
      <c r="AK4326" s="1" t="s">
        <v>279</v>
      </c>
      <c r="BC4326" s="1" t="str">
        <f>"53-3032.00"</f>
        <v>53-3032.00</v>
      </c>
      <c r="BD4326" s="1" t="s">
        <v>991</v>
      </c>
      <c r="BE4326" s="1" t="s">
        <v>4065</v>
      </c>
      <c r="BF4326" s="1" t="s">
        <v>4066</v>
      </c>
      <c r="BG4326" s="1">
        <v>1</v>
      </c>
      <c r="BI4326" s="2">
        <v>44469</v>
      </c>
      <c r="BJ4326" s="2">
        <v>44833</v>
      </c>
      <c r="BM4326" s="1">
        <v>40</v>
      </c>
      <c r="BN4326" s="1">
        <v>0</v>
      </c>
      <c r="BO4326" s="1">
        <v>8</v>
      </c>
      <c r="BP4326" s="1">
        <v>8</v>
      </c>
      <c r="BQ4326" s="1">
        <v>8</v>
      </c>
      <c r="BR4326" s="1">
        <v>8</v>
      </c>
      <c r="BS4326" s="1">
        <v>8</v>
      </c>
      <c r="BT4326" s="1">
        <v>0</v>
      </c>
      <c r="BU4326" s="1" t="str">
        <f>"7:00 AM"</f>
        <v>7:00 AM</v>
      </c>
      <c r="BV4326" s="1" t="str">
        <f>"3:30 PM"</f>
        <v>3:30 PM</v>
      </c>
      <c r="BW4326" s="1" t="s">
        <v>135</v>
      </c>
      <c r="BX4326" s="1">
        <v>0</v>
      </c>
      <c r="BY4326" s="1">
        <v>12</v>
      </c>
      <c r="BZ4326" s="1" t="s">
        <v>112</v>
      </c>
      <c r="CB4326" s="1" t="s">
        <v>4067</v>
      </c>
      <c r="CC4326" s="1" t="s">
        <v>4068</v>
      </c>
      <c r="CD4326" s="1" t="s">
        <v>4069</v>
      </c>
      <c r="CE4326" s="1" t="s">
        <v>167</v>
      </c>
      <c r="CF4326" s="1" t="s">
        <v>117</v>
      </c>
      <c r="CG4326" s="1">
        <v>96950</v>
      </c>
      <c r="CH4326" s="3">
        <v>9.1999999999999993</v>
      </c>
      <c r="CI4326" s="3">
        <v>10</v>
      </c>
      <c r="CJ4326" s="3">
        <v>13.8</v>
      </c>
      <c r="CK4326" s="3">
        <v>15</v>
      </c>
      <c r="CL4326" s="1" t="s">
        <v>137</v>
      </c>
      <c r="CM4326" s="1" t="s">
        <v>138</v>
      </c>
      <c r="CN4326" s="1" t="s">
        <v>218</v>
      </c>
      <c r="CP4326" s="1" t="s">
        <v>112</v>
      </c>
      <c r="CQ4326" s="1" t="s">
        <v>111</v>
      </c>
      <c r="CR4326" s="1" t="s">
        <v>112</v>
      </c>
      <c r="CS4326" s="1" t="s">
        <v>111</v>
      </c>
      <c r="CT4326" s="1" t="s">
        <v>138</v>
      </c>
      <c r="CU4326" s="1" t="s">
        <v>111</v>
      </c>
      <c r="CV4326" s="1" t="s">
        <v>138</v>
      </c>
      <c r="CW4326" s="1" t="s">
        <v>4070</v>
      </c>
      <c r="CX4326" s="1">
        <v>16702880407</v>
      </c>
      <c r="CY4326" s="1" t="s">
        <v>279</v>
      </c>
      <c r="CZ4326" s="1" t="s">
        <v>380</v>
      </c>
      <c r="DA4326" s="1" t="s">
        <v>111</v>
      </c>
      <c r="DB4326" s="1" t="s">
        <v>112</v>
      </c>
    </row>
    <row r="4327" spans="1:111" ht="15.6" customHeight="1" x14ac:dyDescent="0.25">
      <c r="A4327" s="1" t="s">
        <v>21159</v>
      </c>
      <c r="B4327" s="1" t="s">
        <v>142</v>
      </c>
      <c r="C4327" s="2">
        <v>44350.156223495367</v>
      </c>
      <c r="D4327" s="2">
        <v>44396</v>
      </c>
      <c r="E4327" s="1" t="s">
        <v>180</v>
      </c>
      <c r="G4327" s="1" t="s">
        <v>112</v>
      </c>
      <c r="H4327" s="1" t="s">
        <v>112</v>
      </c>
      <c r="I4327" s="1" t="s">
        <v>112</v>
      </c>
      <c r="J4327" s="1" t="s">
        <v>5191</v>
      </c>
      <c r="L4327" s="1" t="s">
        <v>5192</v>
      </c>
      <c r="N4327" s="1" t="s">
        <v>116</v>
      </c>
      <c r="O4327" s="1" t="s">
        <v>117</v>
      </c>
      <c r="P4327" s="9">
        <v>96950</v>
      </c>
      <c r="Q4327" s="1" t="s">
        <v>118</v>
      </c>
      <c r="S4327" s="1">
        <v>16702330020</v>
      </c>
      <c r="U4327" s="1">
        <v>2362</v>
      </c>
      <c r="V4327" s="1" t="s">
        <v>119</v>
      </c>
      <c r="X4327" s="1" t="s">
        <v>5193</v>
      </c>
      <c r="Y4327" s="1" t="s">
        <v>5194</v>
      </c>
      <c r="AA4327" s="1" t="s">
        <v>973</v>
      </c>
      <c r="AB4327" s="1" t="s">
        <v>5192</v>
      </c>
      <c r="AD4327" s="1" t="s">
        <v>116</v>
      </c>
      <c r="AE4327" s="1" t="s">
        <v>117</v>
      </c>
      <c r="AF4327" s="9">
        <v>96950</v>
      </c>
      <c r="AG4327" s="1" t="s">
        <v>118</v>
      </c>
      <c r="AI4327" s="1">
        <v>16702330020</v>
      </c>
      <c r="AK4327" s="1" t="s">
        <v>4998</v>
      </c>
      <c r="BC4327" s="1" t="str">
        <f>"49-9011.00"</f>
        <v>49-9011.00</v>
      </c>
      <c r="BD4327" s="1" t="s">
        <v>21160</v>
      </c>
      <c r="BE4327" s="1" t="s">
        <v>21161</v>
      </c>
      <c r="BF4327" s="1" t="s">
        <v>21162</v>
      </c>
      <c r="BG4327" s="1">
        <v>25</v>
      </c>
      <c r="BI4327" s="2">
        <v>44470</v>
      </c>
      <c r="BJ4327" s="2">
        <v>44834</v>
      </c>
      <c r="BM4327" s="1">
        <v>40</v>
      </c>
      <c r="BN4327" s="1">
        <v>0</v>
      </c>
      <c r="BO4327" s="1">
        <v>8</v>
      </c>
      <c r="BP4327" s="1">
        <v>8</v>
      </c>
      <c r="BQ4327" s="1">
        <v>8</v>
      </c>
      <c r="BR4327" s="1">
        <v>8</v>
      </c>
      <c r="BS4327" s="1">
        <v>8</v>
      </c>
      <c r="BT4327" s="1">
        <v>0</v>
      </c>
      <c r="BU4327" s="1" t="str">
        <f>"9:00 AM"</f>
        <v>9:00 AM</v>
      </c>
      <c r="BV4327" s="1" t="str">
        <f>"6:00 PM"</f>
        <v>6:00 PM</v>
      </c>
      <c r="BW4327" s="1" t="s">
        <v>135</v>
      </c>
      <c r="BX4327" s="1">
        <v>0</v>
      </c>
      <c r="BY4327" s="1">
        <v>12</v>
      </c>
      <c r="BZ4327" s="1" t="s">
        <v>112</v>
      </c>
      <c r="CB4327" s="1" t="s">
        <v>9027</v>
      </c>
      <c r="CC4327" s="1" t="s">
        <v>397</v>
      </c>
      <c r="CD4327" s="1" t="s">
        <v>116</v>
      </c>
      <c r="CE4327" s="1" t="s">
        <v>1009</v>
      </c>
      <c r="CF4327" s="1" t="s">
        <v>117</v>
      </c>
      <c r="CG4327" s="1">
        <v>96950</v>
      </c>
      <c r="CH4327" s="3">
        <v>14.51</v>
      </c>
      <c r="CI4327" s="3">
        <v>14.51</v>
      </c>
      <c r="CJ4327" s="3">
        <v>21.76</v>
      </c>
      <c r="CK4327" s="3">
        <v>21.76</v>
      </c>
      <c r="CL4327" s="1" t="s">
        <v>137</v>
      </c>
      <c r="CM4327" s="1" t="s">
        <v>138</v>
      </c>
      <c r="CN4327" s="1" t="s">
        <v>139</v>
      </c>
      <c r="CP4327" s="1" t="s">
        <v>112</v>
      </c>
      <c r="CQ4327" s="1" t="s">
        <v>111</v>
      </c>
      <c r="CR4327" s="1" t="s">
        <v>112</v>
      </c>
      <c r="CS4327" s="1" t="s">
        <v>111</v>
      </c>
      <c r="CT4327" s="1" t="s">
        <v>138</v>
      </c>
      <c r="CU4327" s="1" t="s">
        <v>111</v>
      </c>
      <c r="CV4327" s="1" t="s">
        <v>138</v>
      </c>
      <c r="CW4327" s="1" t="s">
        <v>138</v>
      </c>
      <c r="CX4327" s="1">
        <v>16702330020</v>
      </c>
      <c r="CY4327" s="1" t="s">
        <v>4998</v>
      </c>
      <c r="CZ4327" s="1" t="s">
        <v>138</v>
      </c>
      <c r="DA4327" s="1" t="s">
        <v>111</v>
      </c>
      <c r="DB4327" s="1" t="s">
        <v>112</v>
      </c>
    </row>
    <row r="4328" spans="1:111" ht="15.6" customHeight="1" x14ac:dyDescent="0.25">
      <c r="A4328" s="1" t="s">
        <v>21233</v>
      </c>
      <c r="B4328" s="1" t="s">
        <v>142</v>
      </c>
      <c r="C4328" s="2">
        <v>44068.100409143517</v>
      </c>
      <c r="D4328" s="2">
        <v>44116</v>
      </c>
      <c r="E4328" s="1" t="s">
        <v>180</v>
      </c>
      <c r="G4328" s="1" t="s">
        <v>112</v>
      </c>
      <c r="H4328" s="1" t="s">
        <v>112</v>
      </c>
      <c r="I4328" s="1" t="s">
        <v>112</v>
      </c>
      <c r="J4328" s="1" t="s">
        <v>8530</v>
      </c>
      <c r="K4328" s="1" t="s">
        <v>8531</v>
      </c>
      <c r="L4328" s="1" t="s">
        <v>8532</v>
      </c>
      <c r="N4328" s="1" t="s">
        <v>116</v>
      </c>
      <c r="O4328" s="1" t="s">
        <v>117</v>
      </c>
      <c r="P4328" s="9">
        <v>96950</v>
      </c>
      <c r="Q4328" s="1" t="s">
        <v>118</v>
      </c>
      <c r="S4328" s="1">
        <v>16702348011</v>
      </c>
      <c r="U4328" s="1">
        <v>445110</v>
      </c>
      <c r="V4328" s="1" t="s">
        <v>119</v>
      </c>
      <c r="X4328" s="1" t="s">
        <v>4427</v>
      </c>
      <c r="Y4328" s="1" t="s">
        <v>5631</v>
      </c>
      <c r="AA4328" s="1" t="s">
        <v>245</v>
      </c>
      <c r="AB4328" s="1" t="s">
        <v>8532</v>
      </c>
      <c r="AD4328" s="1" t="s">
        <v>116</v>
      </c>
      <c r="AE4328" s="1" t="s">
        <v>117</v>
      </c>
      <c r="AF4328" s="9">
        <v>96950</v>
      </c>
      <c r="AG4328" s="1" t="s">
        <v>118</v>
      </c>
      <c r="AI4328" s="1">
        <v>16702348011</v>
      </c>
      <c r="AK4328" s="1" t="s">
        <v>8533</v>
      </c>
      <c r="BC4328" s="1" t="str">
        <f>"43-5081.01"</f>
        <v>43-5081.01</v>
      </c>
      <c r="BD4328" s="1" t="s">
        <v>132</v>
      </c>
      <c r="BE4328" s="1" t="s">
        <v>21234</v>
      </c>
      <c r="BF4328" s="1" t="s">
        <v>5633</v>
      </c>
      <c r="BG4328" s="1">
        <v>4</v>
      </c>
      <c r="BI4328" s="2">
        <v>44105</v>
      </c>
      <c r="BJ4328" s="2">
        <v>44469</v>
      </c>
      <c r="BM4328" s="1">
        <v>35</v>
      </c>
      <c r="BN4328" s="1">
        <v>5</v>
      </c>
      <c r="BO4328" s="1">
        <v>5</v>
      </c>
      <c r="BP4328" s="1">
        <v>5</v>
      </c>
      <c r="BQ4328" s="1">
        <v>5</v>
      </c>
      <c r="BR4328" s="1">
        <v>5</v>
      </c>
      <c r="BS4328" s="1">
        <v>5</v>
      </c>
      <c r="BT4328" s="1">
        <v>5</v>
      </c>
      <c r="BU4328" s="1" t="str">
        <f>"6:00 AM"</f>
        <v>6:00 AM</v>
      </c>
      <c r="BV4328" s="1" t="str">
        <f>"9:00 PM"</f>
        <v>9:00 PM</v>
      </c>
      <c r="BW4328" s="1" t="s">
        <v>135</v>
      </c>
      <c r="BX4328" s="1">
        <v>0</v>
      </c>
      <c r="BY4328" s="1">
        <v>12</v>
      </c>
      <c r="BZ4328" s="1" t="s">
        <v>112</v>
      </c>
      <c r="CA4328" s="1">
        <v>0</v>
      </c>
      <c r="CB4328" s="4" t="s">
        <v>21235</v>
      </c>
      <c r="CC4328" s="1" t="s">
        <v>8532</v>
      </c>
      <c r="CE4328" s="1" t="s">
        <v>116</v>
      </c>
      <c r="CF4328" s="1" t="s">
        <v>117</v>
      </c>
      <c r="CG4328" s="1">
        <v>96950</v>
      </c>
      <c r="CH4328" s="3">
        <v>10.66</v>
      </c>
      <c r="CI4328" s="3">
        <v>10.66</v>
      </c>
      <c r="CJ4328" s="3">
        <v>15.99</v>
      </c>
      <c r="CK4328" s="3">
        <v>15.99</v>
      </c>
      <c r="CL4328" s="1" t="s">
        <v>137</v>
      </c>
      <c r="CM4328" s="1" t="s">
        <v>138</v>
      </c>
      <c r="CN4328" s="1" t="s">
        <v>139</v>
      </c>
      <c r="CP4328" s="1" t="s">
        <v>112</v>
      </c>
      <c r="CQ4328" s="1" t="s">
        <v>111</v>
      </c>
      <c r="CR4328" s="1" t="s">
        <v>112</v>
      </c>
      <c r="CS4328" s="1" t="s">
        <v>111</v>
      </c>
      <c r="CT4328" s="1" t="s">
        <v>138</v>
      </c>
      <c r="CU4328" s="1" t="s">
        <v>111</v>
      </c>
      <c r="CV4328" s="1" t="s">
        <v>138</v>
      </c>
      <c r="CW4328" s="1" t="s">
        <v>5082</v>
      </c>
      <c r="CX4328" s="1">
        <v>16702348011</v>
      </c>
      <c r="CY4328" s="1" t="s">
        <v>8533</v>
      </c>
      <c r="CZ4328" s="1" t="s">
        <v>138</v>
      </c>
      <c r="DA4328" s="1" t="s">
        <v>111</v>
      </c>
      <c r="DB4328" s="1" t="s">
        <v>112</v>
      </c>
    </row>
    <row r="4329" spans="1:111" ht="15.6" customHeight="1" x14ac:dyDescent="0.25">
      <c r="A4329" s="1" t="s">
        <v>21329</v>
      </c>
      <c r="B4329" s="1" t="s">
        <v>142</v>
      </c>
      <c r="C4329" s="2">
        <v>44148.841106481479</v>
      </c>
      <c r="D4329" s="2">
        <v>44204</v>
      </c>
      <c r="E4329" s="1" t="s">
        <v>180</v>
      </c>
      <c r="G4329" s="1" t="s">
        <v>111</v>
      </c>
      <c r="H4329" s="1" t="s">
        <v>112</v>
      </c>
      <c r="I4329" s="1" t="s">
        <v>112</v>
      </c>
      <c r="J4329" s="1" t="s">
        <v>11549</v>
      </c>
      <c r="K4329" s="1" t="s">
        <v>11549</v>
      </c>
      <c r="L4329" s="1" t="s">
        <v>11554</v>
      </c>
      <c r="N4329" s="1" t="s">
        <v>167</v>
      </c>
      <c r="O4329" s="1" t="s">
        <v>117</v>
      </c>
      <c r="P4329" s="9">
        <v>96950</v>
      </c>
      <c r="Q4329" s="1" t="s">
        <v>118</v>
      </c>
      <c r="S4329" s="1">
        <v>16702349083</v>
      </c>
      <c r="U4329" s="1">
        <v>8111</v>
      </c>
      <c r="V4329" s="1" t="s">
        <v>119</v>
      </c>
      <c r="X4329" s="1" t="s">
        <v>11551</v>
      </c>
      <c r="Y4329" s="1" t="s">
        <v>11552</v>
      </c>
      <c r="Z4329" s="1" t="s">
        <v>11553</v>
      </c>
      <c r="AA4329" s="1" t="s">
        <v>171</v>
      </c>
      <c r="AB4329" s="1" t="s">
        <v>11554</v>
      </c>
      <c r="AD4329" s="1" t="s">
        <v>167</v>
      </c>
      <c r="AE4329" s="1" t="s">
        <v>117</v>
      </c>
      <c r="AF4329" s="9">
        <v>96950</v>
      </c>
      <c r="AG4329" s="1" t="s">
        <v>118</v>
      </c>
      <c r="AI4329" s="1">
        <v>16702349083</v>
      </c>
      <c r="AK4329" s="1" t="s">
        <v>11555</v>
      </c>
      <c r="BC4329" s="1" t="str">
        <f>"13-2011.01"</f>
        <v>13-2011.01</v>
      </c>
      <c r="BD4329" s="1" t="s">
        <v>932</v>
      </c>
      <c r="BE4329" s="1" t="s">
        <v>21330</v>
      </c>
      <c r="BF4329" s="1" t="s">
        <v>511</v>
      </c>
      <c r="BG4329" s="1">
        <v>1</v>
      </c>
      <c r="BI4329" s="2">
        <v>44166</v>
      </c>
      <c r="BJ4329" s="2">
        <v>44469</v>
      </c>
      <c r="BM4329" s="1">
        <v>35</v>
      </c>
      <c r="BN4329" s="1">
        <v>0</v>
      </c>
      <c r="BO4329" s="1">
        <v>7</v>
      </c>
      <c r="BP4329" s="1">
        <v>7</v>
      </c>
      <c r="BQ4329" s="1">
        <v>7</v>
      </c>
      <c r="BR4329" s="1">
        <v>7</v>
      </c>
      <c r="BS4329" s="1">
        <v>7</v>
      </c>
      <c r="BT4329" s="1">
        <v>0</v>
      </c>
      <c r="BU4329" s="1" t="str">
        <f>"9:00 AM"</f>
        <v>9:00 AM</v>
      </c>
      <c r="BV4329" s="1" t="str">
        <f>"5:00 PM"</f>
        <v>5:00 PM</v>
      </c>
      <c r="BW4329" s="1" t="s">
        <v>193</v>
      </c>
      <c r="BX4329" s="1">
        <v>0</v>
      </c>
      <c r="BY4329" s="1">
        <v>24</v>
      </c>
      <c r="BZ4329" s="1" t="s">
        <v>112</v>
      </c>
      <c r="CA4329" s="1">
        <v>0</v>
      </c>
      <c r="CB4329" s="1" t="s">
        <v>21331</v>
      </c>
      <c r="CC4329" s="1" t="s">
        <v>3502</v>
      </c>
      <c r="CD4329" s="1" t="s">
        <v>5994</v>
      </c>
      <c r="CE4329" s="1" t="s">
        <v>167</v>
      </c>
      <c r="CF4329" s="1" t="s">
        <v>117</v>
      </c>
      <c r="CG4329" s="1">
        <v>96950</v>
      </c>
      <c r="CH4329" s="3">
        <v>14.85</v>
      </c>
      <c r="CI4329" s="3">
        <v>14.85</v>
      </c>
      <c r="CJ4329" s="3">
        <v>22.28</v>
      </c>
      <c r="CK4329" s="3">
        <v>22.28</v>
      </c>
      <c r="CL4329" s="1" t="s">
        <v>137</v>
      </c>
      <c r="CN4329" s="1" t="s">
        <v>139</v>
      </c>
      <c r="CP4329" s="1" t="s">
        <v>112</v>
      </c>
      <c r="CQ4329" s="1" t="s">
        <v>111</v>
      </c>
      <c r="CR4329" s="1" t="s">
        <v>112</v>
      </c>
      <c r="CS4329" s="1" t="s">
        <v>111</v>
      </c>
      <c r="CT4329" s="1" t="s">
        <v>138</v>
      </c>
      <c r="CU4329" s="1" t="s">
        <v>111</v>
      </c>
      <c r="CV4329" s="1" t="s">
        <v>138</v>
      </c>
      <c r="CW4329" s="1" t="s">
        <v>2575</v>
      </c>
      <c r="CX4329" s="1">
        <v>16702349083</v>
      </c>
      <c r="CY4329" s="1" t="s">
        <v>11555</v>
      </c>
      <c r="CZ4329" s="1" t="s">
        <v>428</v>
      </c>
      <c r="DA4329" s="1" t="s">
        <v>111</v>
      </c>
      <c r="DB4329" s="1" t="s">
        <v>112</v>
      </c>
    </row>
    <row r="4330" spans="1:111" ht="15.6" customHeight="1" x14ac:dyDescent="0.25">
      <c r="A4330" s="1" t="s">
        <v>21428</v>
      </c>
      <c r="B4330" s="1" t="s">
        <v>142</v>
      </c>
      <c r="C4330" s="2">
        <v>44228.756663194443</v>
      </c>
      <c r="D4330" s="2">
        <v>44242</v>
      </c>
      <c r="E4330" s="1" t="s">
        <v>110</v>
      </c>
      <c r="F4330" s="2">
        <v>44407.833333333336</v>
      </c>
      <c r="G4330" s="1" t="s">
        <v>111</v>
      </c>
      <c r="H4330" s="1" t="s">
        <v>112</v>
      </c>
      <c r="I4330" s="1" t="s">
        <v>112</v>
      </c>
      <c r="J4330" s="1" t="s">
        <v>1006</v>
      </c>
      <c r="K4330" s="1" t="s">
        <v>21429</v>
      </c>
      <c r="L4330" s="1" t="s">
        <v>1008</v>
      </c>
      <c r="M4330" s="1" t="s">
        <v>116</v>
      </c>
      <c r="N4330" s="1" t="s">
        <v>1009</v>
      </c>
      <c r="O4330" s="1" t="s">
        <v>117</v>
      </c>
      <c r="P4330" s="9">
        <v>96950</v>
      </c>
      <c r="Q4330" s="1" t="s">
        <v>118</v>
      </c>
      <c r="S4330" s="1">
        <v>16702353313</v>
      </c>
      <c r="U4330" s="1">
        <v>722511</v>
      </c>
      <c r="V4330" s="1" t="s">
        <v>119</v>
      </c>
      <c r="X4330" s="1" t="s">
        <v>1010</v>
      </c>
      <c r="Y4330" s="1" t="s">
        <v>1011</v>
      </c>
      <c r="AA4330" s="1" t="s">
        <v>373</v>
      </c>
      <c r="AB4330" s="1" t="s">
        <v>1008</v>
      </c>
      <c r="AC4330" s="1" t="s">
        <v>116</v>
      </c>
      <c r="AD4330" s="1" t="s">
        <v>1009</v>
      </c>
      <c r="AE4330" s="1" t="s">
        <v>117</v>
      </c>
      <c r="AF4330" s="9">
        <v>96950</v>
      </c>
      <c r="AG4330" s="1" t="s">
        <v>118</v>
      </c>
      <c r="AI4330" s="1">
        <v>16702353313</v>
      </c>
      <c r="AK4330" s="1" t="s">
        <v>1012</v>
      </c>
      <c r="BC4330" s="1" t="str">
        <f>"35-2021.00"</f>
        <v>35-2021.00</v>
      </c>
      <c r="BD4330" s="1" t="s">
        <v>851</v>
      </c>
      <c r="BE4330" s="1" t="s">
        <v>21430</v>
      </c>
      <c r="BF4330" s="1" t="s">
        <v>7607</v>
      </c>
      <c r="BG4330" s="1">
        <v>2</v>
      </c>
      <c r="BI4330" s="2">
        <v>44409</v>
      </c>
      <c r="BJ4330" s="2">
        <v>45138</v>
      </c>
      <c r="BM4330" s="1">
        <v>36</v>
      </c>
      <c r="BN4330" s="1">
        <v>6</v>
      </c>
      <c r="BO4330" s="1">
        <v>0</v>
      </c>
      <c r="BP4330" s="1">
        <v>6</v>
      </c>
      <c r="BQ4330" s="1">
        <v>6</v>
      </c>
      <c r="BR4330" s="1">
        <v>6</v>
      </c>
      <c r="BS4330" s="1">
        <v>6</v>
      </c>
      <c r="BT4330" s="1">
        <v>6</v>
      </c>
      <c r="BU4330" s="1" t="str">
        <f>"6:00 AM"</f>
        <v>6:00 AM</v>
      </c>
      <c r="BV4330" s="1" t="str">
        <f>"1:00 PM"</f>
        <v>1:00 PM</v>
      </c>
      <c r="BW4330" s="1" t="s">
        <v>135</v>
      </c>
      <c r="BX4330" s="1">
        <v>0</v>
      </c>
      <c r="BY4330" s="1">
        <v>3</v>
      </c>
      <c r="BZ4330" s="1" t="s">
        <v>112</v>
      </c>
      <c r="CA4330" s="1">
        <v>0</v>
      </c>
      <c r="CB4330" s="1" t="s">
        <v>21431</v>
      </c>
      <c r="CC4330" s="1" t="s">
        <v>1017</v>
      </c>
      <c r="CD4330" s="1" t="s">
        <v>116</v>
      </c>
      <c r="CE4330" s="1" t="s">
        <v>1009</v>
      </c>
      <c r="CF4330" s="1" t="s">
        <v>117</v>
      </c>
      <c r="CG4330" s="1">
        <v>96950</v>
      </c>
      <c r="CH4330" s="3">
        <v>7.99</v>
      </c>
      <c r="CI4330" s="3">
        <v>7.99</v>
      </c>
      <c r="CL4330" s="1" t="s">
        <v>137</v>
      </c>
      <c r="CM4330" s="1" t="s">
        <v>362</v>
      </c>
      <c r="CN4330" s="1" t="s">
        <v>139</v>
      </c>
      <c r="CP4330" s="1" t="s">
        <v>112</v>
      </c>
      <c r="CQ4330" s="1" t="s">
        <v>111</v>
      </c>
      <c r="CR4330" s="1" t="s">
        <v>112</v>
      </c>
      <c r="CS4330" s="1" t="s">
        <v>112</v>
      </c>
      <c r="CT4330" s="1" t="s">
        <v>138</v>
      </c>
      <c r="CU4330" s="1" t="s">
        <v>111</v>
      </c>
      <c r="CV4330" s="1" t="s">
        <v>138</v>
      </c>
      <c r="CW4330" s="1" t="s">
        <v>138</v>
      </c>
      <c r="CX4330" s="1">
        <v>16702353313</v>
      </c>
      <c r="CY4330" s="1" t="s">
        <v>1012</v>
      </c>
      <c r="CZ4330" s="1" t="s">
        <v>138</v>
      </c>
      <c r="DA4330" s="1" t="s">
        <v>111</v>
      </c>
      <c r="DB4330" s="1" t="s">
        <v>112</v>
      </c>
      <c r="DC4330" s="1" t="s">
        <v>1018</v>
      </c>
      <c r="DD4330" s="1" t="s">
        <v>1019</v>
      </c>
      <c r="DE4330" s="1" t="s">
        <v>202</v>
      </c>
      <c r="DF4330" s="1" t="s">
        <v>1006</v>
      </c>
      <c r="DG4330" s="1" t="s">
        <v>1012</v>
      </c>
    </row>
    <row r="4331" spans="1:111" ht="15.6" customHeight="1" x14ac:dyDescent="0.25">
      <c r="A4331" s="1" t="s">
        <v>21447</v>
      </c>
      <c r="B4331" s="1" t="s">
        <v>142</v>
      </c>
      <c r="C4331" s="2">
        <v>44308.098234375</v>
      </c>
      <c r="D4331" s="2">
        <v>44346</v>
      </c>
      <c r="E4331" s="1" t="s">
        <v>110</v>
      </c>
      <c r="F4331" s="2">
        <v>44468.833333333336</v>
      </c>
      <c r="G4331" s="1" t="s">
        <v>111</v>
      </c>
      <c r="H4331" s="1" t="s">
        <v>112</v>
      </c>
      <c r="I4331" s="1" t="s">
        <v>112</v>
      </c>
      <c r="J4331" s="1" t="s">
        <v>8071</v>
      </c>
      <c r="K4331" s="1" t="s">
        <v>8072</v>
      </c>
      <c r="L4331" s="1" t="s">
        <v>8073</v>
      </c>
      <c r="N4331" s="1" t="s">
        <v>167</v>
      </c>
      <c r="O4331" s="1" t="s">
        <v>117</v>
      </c>
      <c r="P4331" s="9">
        <v>96950</v>
      </c>
      <c r="Q4331" s="1" t="s">
        <v>118</v>
      </c>
      <c r="S4331" s="1">
        <v>16702356351</v>
      </c>
      <c r="U4331" s="1">
        <v>72251</v>
      </c>
      <c r="V4331" s="1" t="s">
        <v>119</v>
      </c>
      <c r="X4331" s="1" t="s">
        <v>8074</v>
      </c>
      <c r="Y4331" s="1" t="s">
        <v>8075</v>
      </c>
      <c r="Z4331" s="1" t="s">
        <v>8076</v>
      </c>
      <c r="AA4331" s="1" t="s">
        <v>8077</v>
      </c>
      <c r="AB4331" s="1" t="s">
        <v>21448</v>
      </c>
      <c r="AD4331" s="1" t="s">
        <v>167</v>
      </c>
      <c r="AE4331" s="1" t="s">
        <v>117</v>
      </c>
      <c r="AF4331" s="9">
        <v>96950</v>
      </c>
      <c r="AG4331" s="1" t="s">
        <v>118</v>
      </c>
      <c r="AI4331" s="1">
        <v>16702356351</v>
      </c>
      <c r="AK4331" s="1" t="s">
        <v>8078</v>
      </c>
      <c r="BC4331" s="1" t="str">
        <f>"11-9051.00"</f>
        <v>11-9051.00</v>
      </c>
      <c r="BD4331" s="1" t="s">
        <v>2101</v>
      </c>
      <c r="BE4331" s="1" t="s">
        <v>21449</v>
      </c>
      <c r="BF4331" s="1" t="s">
        <v>21450</v>
      </c>
      <c r="BG4331" s="1">
        <v>1</v>
      </c>
      <c r="BI4331" s="2">
        <v>44470</v>
      </c>
      <c r="BJ4331" s="2">
        <v>45565</v>
      </c>
      <c r="BM4331" s="1">
        <v>40</v>
      </c>
      <c r="BN4331" s="1">
        <v>6</v>
      </c>
      <c r="BO4331" s="1">
        <v>7</v>
      </c>
      <c r="BP4331" s="1">
        <v>0</v>
      </c>
      <c r="BQ4331" s="1">
        <v>7</v>
      </c>
      <c r="BR4331" s="1">
        <v>7</v>
      </c>
      <c r="BS4331" s="1">
        <v>7</v>
      </c>
      <c r="BT4331" s="1">
        <v>6</v>
      </c>
      <c r="BU4331" s="1" t="str">
        <f>"9:00 AM"</f>
        <v>9:00 AM</v>
      </c>
      <c r="BV4331" s="1" t="str">
        <f>"5:00 PM"</f>
        <v>5:00 PM</v>
      </c>
      <c r="BW4331" s="1" t="s">
        <v>135</v>
      </c>
      <c r="BX4331" s="1">
        <v>0</v>
      </c>
      <c r="BY4331" s="1">
        <v>12</v>
      </c>
      <c r="BZ4331" s="1" t="s">
        <v>111</v>
      </c>
      <c r="CA4331" s="1">
        <v>26</v>
      </c>
      <c r="CB4331" s="4" t="s">
        <v>21451</v>
      </c>
      <c r="CC4331" s="1" t="s">
        <v>8082</v>
      </c>
      <c r="CE4331" s="1" t="s">
        <v>167</v>
      </c>
      <c r="CF4331" s="1" t="s">
        <v>117</v>
      </c>
      <c r="CG4331" s="1">
        <v>96950</v>
      </c>
      <c r="CH4331" s="3">
        <v>19.309999999999999</v>
      </c>
      <c r="CI4331" s="3">
        <v>19.5</v>
      </c>
      <c r="CJ4331" s="3">
        <v>0</v>
      </c>
      <c r="CK4331" s="3">
        <v>0</v>
      </c>
      <c r="CL4331" s="1" t="s">
        <v>137</v>
      </c>
      <c r="CM4331" s="1" t="s">
        <v>230</v>
      </c>
      <c r="CN4331" s="1" t="s">
        <v>139</v>
      </c>
      <c r="CP4331" s="1" t="s">
        <v>112</v>
      </c>
      <c r="CQ4331" s="1" t="s">
        <v>111</v>
      </c>
      <c r="CR4331" s="1" t="s">
        <v>112</v>
      </c>
      <c r="CS4331" s="1" t="s">
        <v>112</v>
      </c>
      <c r="CT4331" s="1" t="s">
        <v>138</v>
      </c>
      <c r="CU4331" s="1" t="s">
        <v>111</v>
      </c>
      <c r="CV4331" s="1" t="s">
        <v>138</v>
      </c>
      <c r="CW4331" s="1" t="s">
        <v>21452</v>
      </c>
      <c r="CX4331" s="1">
        <v>16702356351</v>
      </c>
      <c r="CY4331" s="1" t="s">
        <v>8078</v>
      </c>
      <c r="CZ4331" s="1" t="s">
        <v>138</v>
      </c>
      <c r="DA4331" s="1" t="s">
        <v>111</v>
      </c>
      <c r="DB4331" s="1" t="s">
        <v>112</v>
      </c>
      <c r="DC4331" s="1" t="s">
        <v>3706</v>
      </c>
    </row>
    <row r="4332" spans="1:111" ht="15.6" customHeight="1" x14ac:dyDescent="0.25">
      <c r="A4332" s="1" t="s">
        <v>21459</v>
      </c>
      <c r="B4332" s="1" t="s">
        <v>142</v>
      </c>
      <c r="C4332" s="2">
        <v>44273.844642013886</v>
      </c>
      <c r="D4332" s="2">
        <v>44285</v>
      </c>
      <c r="E4332" s="1" t="s">
        <v>180</v>
      </c>
      <c r="G4332" s="1" t="s">
        <v>112</v>
      </c>
      <c r="H4332" s="1" t="s">
        <v>112</v>
      </c>
      <c r="I4332" s="1" t="s">
        <v>112</v>
      </c>
      <c r="J4332" s="1" t="s">
        <v>287</v>
      </c>
      <c r="L4332" s="1" t="s">
        <v>10167</v>
      </c>
      <c r="M4332" s="1" t="s">
        <v>293</v>
      </c>
      <c r="N4332" s="1" t="s">
        <v>116</v>
      </c>
      <c r="O4332" s="1" t="s">
        <v>117</v>
      </c>
      <c r="P4332" s="9">
        <v>96950</v>
      </c>
      <c r="Q4332" s="1" t="s">
        <v>118</v>
      </c>
      <c r="S4332" s="1">
        <v>16702873831</v>
      </c>
      <c r="U4332" s="1">
        <v>236116</v>
      </c>
      <c r="V4332" s="1" t="s">
        <v>119</v>
      </c>
      <c r="X4332" s="1" t="s">
        <v>10168</v>
      </c>
      <c r="Y4332" s="1" t="s">
        <v>10169</v>
      </c>
      <c r="AA4332" s="1" t="s">
        <v>245</v>
      </c>
      <c r="AB4332" s="1" t="s">
        <v>10167</v>
      </c>
      <c r="AC4332" s="1" t="s">
        <v>293</v>
      </c>
      <c r="AD4332" s="1" t="s">
        <v>116</v>
      </c>
      <c r="AE4332" s="1" t="s">
        <v>117</v>
      </c>
      <c r="AF4332" s="9">
        <v>96950</v>
      </c>
      <c r="AG4332" s="1" t="s">
        <v>118</v>
      </c>
      <c r="AI4332" s="1">
        <v>16702873831</v>
      </c>
      <c r="AK4332" s="1" t="s">
        <v>294</v>
      </c>
      <c r="BC4332" s="1" t="str">
        <f>"47-2051.00"</f>
        <v>47-2051.00</v>
      </c>
      <c r="BD4332" s="1" t="s">
        <v>295</v>
      </c>
      <c r="BE4332" s="1" t="s">
        <v>10170</v>
      </c>
      <c r="BF4332" s="1" t="s">
        <v>297</v>
      </c>
      <c r="BG4332" s="1">
        <v>35</v>
      </c>
      <c r="BI4332" s="2">
        <v>44392</v>
      </c>
      <c r="BJ4332" s="2">
        <v>44756</v>
      </c>
      <c r="BM4332" s="1">
        <v>40</v>
      </c>
      <c r="BN4332" s="1">
        <v>0</v>
      </c>
      <c r="BO4332" s="1">
        <v>8</v>
      </c>
      <c r="BP4332" s="1">
        <v>8</v>
      </c>
      <c r="BQ4332" s="1">
        <v>8</v>
      </c>
      <c r="BR4332" s="1">
        <v>8</v>
      </c>
      <c r="BS4332" s="1">
        <v>8</v>
      </c>
      <c r="BT4332" s="1">
        <v>0</v>
      </c>
      <c r="BU4332" s="1" t="str">
        <f>"8:00 AM"</f>
        <v>8:00 AM</v>
      </c>
      <c r="BV4332" s="1" t="str">
        <f>"5:00 PM"</f>
        <v>5:00 PM</v>
      </c>
      <c r="BW4332" s="1" t="s">
        <v>230</v>
      </c>
      <c r="BX4332" s="1">
        <v>0</v>
      </c>
      <c r="BY4332" s="1">
        <v>3</v>
      </c>
      <c r="BZ4332" s="1" t="s">
        <v>112</v>
      </c>
      <c r="CA4332" s="1">
        <v>0</v>
      </c>
      <c r="CB4332" s="1" t="s">
        <v>10171</v>
      </c>
      <c r="CC4332" s="1" t="s">
        <v>299</v>
      </c>
      <c r="CD4332" s="1" t="s">
        <v>293</v>
      </c>
      <c r="CE4332" s="1" t="s">
        <v>116</v>
      </c>
      <c r="CF4332" s="1" t="s">
        <v>117</v>
      </c>
      <c r="CG4332" s="1">
        <v>96950</v>
      </c>
      <c r="CH4332" s="3">
        <v>8.34</v>
      </c>
      <c r="CI4332" s="3">
        <v>8.34</v>
      </c>
      <c r="CJ4332" s="3">
        <v>12.51</v>
      </c>
      <c r="CK4332" s="3">
        <v>12.51</v>
      </c>
      <c r="CL4332" s="1" t="s">
        <v>137</v>
      </c>
      <c r="CM4332" s="1" t="s">
        <v>138</v>
      </c>
      <c r="CN4332" s="1" t="s">
        <v>139</v>
      </c>
      <c r="CP4332" s="1" t="s">
        <v>112</v>
      </c>
      <c r="CQ4332" s="1" t="s">
        <v>111</v>
      </c>
      <c r="CR4332" s="1" t="s">
        <v>111</v>
      </c>
      <c r="CS4332" s="1" t="s">
        <v>111</v>
      </c>
      <c r="CT4332" s="1" t="s">
        <v>138</v>
      </c>
      <c r="CU4332" s="1" t="s">
        <v>111</v>
      </c>
      <c r="CV4332" s="1" t="s">
        <v>138</v>
      </c>
      <c r="CW4332" s="1" t="s">
        <v>300</v>
      </c>
      <c r="CX4332" s="1">
        <v>16702873831</v>
      </c>
      <c r="CY4332" s="1" t="s">
        <v>294</v>
      </c>
      <c r="CZ4332" s="1" t="s">
        <v>138</v>
      </c>
      <c r="DA4332" s="1" t="s">
        <v>111</v>
      </c>
      <c r="DB4332" s="1" t="s">
        <v>112</v>
      </c>
    </row>
    <row r="4333" spans="1:111" ht="15.6" customHeight="1" x14ac:dyDescent="0.25">
      <c r="A4333" s="1" t="s">
        <v>21460</v>
      </c>
      <c r="B4333" s="1" t="s">
        <v>142</v>
      </c>
      <c r="C4333" s="2">
        <v>44348.130719444445</v>
      </c>
      <c r="D4333" s="2">
        <v>44390</v>
      </c>
      <c r="E4333" s="1" t="s">
        <v>110</v>
      </c>
      <c r="F4333" s="2">
        <v>44468.833333333336</v>
      </c>
      <c r="G4333" s="1" t="s">
        <v>111</v>
      </c>
      <c r="H4333" s="1" t="s">
        <v>112</v>
      </c>
      <c r="I4333" s="1" t="s">
        <v>112</v>
      </c>
      <c r="J4333" s="1" t="s">
        <v>2834</v>
      </c>
      <c r="K4333" s="1" t="s">
        <v>8915</v>
      </c>
      <c r="L4333" s="1" t="s">
        <v>2670</v>
      </c>
      <c r="M4333" s="1" t="s">
        <v>2836</v>
      </c>
      <c r="N4333" s="1" t="s">
        <v>116</v>
      </c>
      <c r="O4333" s="1" t="s">
        <v>117</v>
      </c>
      <c r="P4333" s="9">
        <v>96950</v>
      </c>
      <c r="Q4333" s="1" t="s">
        <v>118</v>
      </c>
      <c r="S4333" s="1">
        <v>16702340455</v>
      </c>
      <c r="U4333" s="1">
        <v>561320</v>
      </c>
      <c r="V4333" s="1" t="s">
        <v>2479</v>
      </c>
      <c r="W4333" s="1" t="s">
        <v>111</v>
      </c>
      <c r="X4333" s="1" t="s">
        <v>1052</v>
      </c>
      <c r="Y4333" s="1" t="s">
        <v>2672</v>
      </c>
      <c r="Z4333" s="1" t="s">
        <v>2673</v>
      </c>
      <c r="AA4333" s="1" t="s">
        <v>245</v>
      </c>
      <c r="AB4333" s="1" t="s">
        <v>2670</v>
      </c>
      <c r="AC4333" s="1" t="s">
        <v>2836</v>
      </c>
      <c r="AD4333" s="1" t="s">
        <v>116</v>
      </c>
      <c r="AE4333" s="1" t="s">
        <v>117</v>
      </c>
      <c r="AF4333" s="9">
        <v>96950</v>
      </c>
      <c r="AG4333" s="1" t="s">
        <v>118</v>
      </c>
      <c r="AI4333" s="1">
        <v>16702340455</v>
      </c>
      <c r="AK4333" s="1" t="s">
        <v>2837</v>
      </c>
      <c r="BC4333" s="1" t="str">
        <f>"49-9071.00"</f>
        <v>49-9071.00</v>
      </c>
      <c r="BD4333" s="1" t="s">
        <v>214</v>
      </c>
      <c r="BE4333" s="1" t="s">
        <v>8916</v>
      </c>
      <c r="BF4333" s="1" t="s">
        <v>8917</v>
      </c>
      <c r="BG4333" s="1">
        <v>8</v>
      </c>
      <c r="BI4333" s="2">
        <v>44470</v>
      </c>
      <c r="BJ4333" s="2">
        <v>45565</v>
      </c>
      <c r="BM4333" s="1">
        <v>35</v>
      </c>
      <c r="BN4333" s="1">
        <v>0</v>
      </c>
      <c r="BO4333" s="1">
        <v>7</v>
      </c>
      <c r="BP4333" s="1">
        <v>7</v>
      </c>
      <c r="BQ4333" s="1">
        <v>7</v>
      </c>
      <c r="BR4333" s="1">
        <v>7</v>
      </c>
      <c r="BS4333" s="1">
        <v>7</v>
      </c>
      <c r="BT4333" s="1">
        <v>0</v>
      </c>
      <c r="BU4333" s="1" t="str">
        <f>"8:00 AM"</f>
        <v>8:00 AM</v>
      </c>
      <c r="BV4333" s="1" t="str">
        <f>"4:00 PM"</f>
        <v>4:00 PM</v>
      </c>
      <c r="BW4333" s="1" t="s">
        <v>135</v>
      </c>
      <c r="BX4333" s="1">
        <v>0</v>
      </c>
      <c r="BY4333" s="1">
        <v>12</v>
      </c>
      <c r="BZ4333" s="1" t="s">
        <v>112</v>
      </c>
      <c r="CB4333" s="1" t="s">
        <v>138</v>
      </c>
      <c r="CC4333" s="1" t="s">
        <v>2836</v>
      </c>
      <c r="CD4333" s="1" t="s">
        <v>8918</v>
      </c>
      <c r="CE4333" s="1" t="s">
        <v>116</v>
      </c>
      <c r="CF4333" s="1" t="s">
        <v>117</v>
      </c>
      <c r="CG4333" s="1">
        <v>96950</v>
      </c>
      <c r="CH4333" s="3">
        <v>8.7100000000000009</v>
      </c>
      <c r="CI4333" s="3">
        <v>9</v>
      </c>
      <c r="CJ4333" s="3">
        <v>13.07</v>
      </c>
      <c r="CK4333" s="3">
        <v>13.5</v>
      </c>
      <c r="CL4333" s="1" t="s">
        <v>137</v>
      </c>
      <c r="CM4333" s="1" t="s">
        <v>138</v>
      </c>
      <c r="CN4333" s="1" t="s">
        <v>139</v>
      </c>
      <c r="CP4333" s="1" t="s">
        <v>112</v>
      </c>
      <c r="CQ4333" s="1" t="s">
        <v>111</v>
      </c>
      <c r="CR4333" s="1" t="s">
        <v>112</v>
      </c>
      <c r="CS4333" s="1" t="s">
        <v>111</v>
      </c>
      <c r="CT4333" s="1" t="s">
        <v>138</v>
      </c>
      <c r="CU4333" s="1" t="s">
        <v>111</v>
      </c>
      <c r="CV4333" s="1" t="s">
        <v>138</v>
      </c>
      <c r="CW4333" s="1" t="s">
        <v>362</v>
      </c>
      <c r="CX4333" s="1">
        <v>16702340455</v>
      </c>
      <c r="CY4333" s="1" t="s">
        <v>2837</v>
      </c>
      <c r="CZ4333" s="1" t="s">
        <v>716</v>
      </c>
      <c r="DA4333" s="1" t="s">
        <v>111</v>
      </c>
      <c r="DB4333" s="1" t="s">
        <v>111</v>
      </c>
    </row>
    <row r="4334" spans="1:111" ht="15.6" customHeight="1" x14ac:dyDescent="0.25">
      <c r="A4334" s="1" t="s">
        <v>21473</v>
      </c>
      <c r="B4334" s="1" t="s">
        <v>142</v>
      </c>
      <c r="C4334" s="2">
        <v>44321.24928113426</v>
      </c>
      <c r="D4334" s="2">
        <v>44369</v>
      </c>
      <c r="E4334" s="1" t="s">
        <v>180</v>
      </c>
      <c r="G4334" s="1" t="s">
        <v>112</v>
      </c>
      <c r="H4334" s="1" t="s">
        <v>112</v>
      </c>
      <c r="I4334" s="1" t="s">
        <v>112</v>
      </c>
      <c r="J4334" s="1" t="s">
        <v>1168</v>
      </c>
      <c r="L4334" s="1" t="s">
        <v>1169</v>
      </c>
      <c r="M4334" s="1" t="s">
        <v>1170</v>
      </c>
      <c r="N4334" s="1" t="s">
        <v>116</v>
      </c>
      <c r="O4334" s="1" t="s">
        <v>117</v>
      </c>
      <c r="P4334" s="9">
        <v>96950</v>
      </c>
      <c r="Q4334" s="1" t="s">
        <v>118</v>
      </c>
      <c r="R4334" s="1" t="s">
        <v>116</v>
      </c>
      <c r="S4334" s="1">
        <v>16705887746</v>
      </c>
      <c r="T4334" s="1">
        <v>0</v>
      </c>
      <c r="U4334" s="1">
        <v>236220</v>
      </c>
      <c r="V4334" s="1" t="s">
        <v>119</v>
      </c>
      <c r="X4334" s="1" t="s">
        <v>1171</v>
      </c>
      <c r="Y4334" s="1" t="s">
        <v>1172</v>
      </c>
      <c r="AA4334" s="1" t="s">
        <v>1173</v>
      </c>
      <c r="AB4334" s="1" t="s">
        <v>1169</v>
      </c>
      <c r="AC4334" s="1" t="s">
        <v>1170</v>
      </c>
      <c r="AD4334" s="1" t="s">
        <v>116</v>
      </c>
      <c r="AE4334" s="1" t="s">
        <v>117</v>
      </c>
      <c r="AF4334" s="9">
        <v>96950</v>
      </c>
      <c r="AG4334" s="1" t="s">
        <v>118</v>
      </c>
      <c r="AH4334" s="1" t="s">
        <v>116</v>
      </c>
      <c r="AI4334" s="1">
        <v>16717773710</v>
      </c>
      <c r="AJ4334" s="1">
        <v>0</v>
      </c>
      <c r="AK4334" s="1" t="s">
        <v>1174</v>
      </c>
      <c r="BC4334" s="1" t="str">
        <f>"47-3012.00"</f>
        <v>47-3012.00</v>
      </c>
      <c r="BD4334" s="1" t="s">
        <v>5442</v>
      </c>
      <c r="BE4334" s="1" t="s">
        <v>5443</v>
      </c>
      <c r="BF4334" s="1" t="s">
        <v>5444</v>
      </c>
      <c r="BG4334" s="1">
        <v>15</v>
      </c>
      <c r="BI4334" s="2">
        <v>44440</v>
      </c>
      <c r="BJ4334" s="2">
        <v>44804</v>
      </c>
      <c r="BM4334" s="1">
        <v>40</v>
      </c>
      <c r="BN4334" s="1">
        <v>0</v>
      </c>
      <c r="BO4334" s="1">
        <v>8</v>
      </c>
      <c r="BP4334" s="1">
        <v>8</v>
      </c>
      <c r="BQ4334" s="1">
        <v>8</v>
      </c>
      <c r="BR4334" s="1">
        <v>8</v>
      </c>
      <c r="BS4334" s="1">
        <v>8</v>
      </c>
      <c r="BT4334" s="1">
        <v>0</v>
      </c>
      <c r="BU4334" s="1" t="str">
        <f>"8:00 AM"</f>
        <v>8:00 AM</v>
      </c>
      <c r="BV4334" s="1" t="str">
        <f>"5:00 PM"</f>
        <v>5:00 PM</v>
      </c>
      <c r="BW4334" s="1" t="s">
        <v>135</v>
      </c>
      <c r="BX4334" s="1">
        <v>0</v>
      </c>
      <c r="BY4334" s="1">
        <v>12</v>
      </c>
      <c r="BZ4334" s="1" t="s">
        <v>112</v>
      </c>
      <c r="CA4334" s="1">
        <v>0</v>
      </c>
      <c r="CB4334" s="4" t="s">
        <v>5445</v>
      </c>
      <c r="CC4334" s="1" t="s">
        <v>1169</v>
      </c>
      <c r="CD4334" s="1" t="s">
        <v>1170</v>
      </c>
      <c r="CE4334" s="1" t="s">
        <v>116</v>
      </c>
      <c r="CF4334" s="1" t="s">
        <v>117</v>
      </c>
      <c r="CG4334" s="1">
        <v>96950</v>
      </c>
      <c r="CH4334" s="3">
        <v>10.61</v>
      </c>
      <c r="CJ4334" s="3">
        <v>15.92</v>
      </c>
      <c r="CL4334" s="1" t="s">
        <v>137</v>
      </c>
      <c r="CM4334" s="1" t="s">
        <v>138</v>
      </c>
      <c r="CN4334" s="1" t="s">
        <v>139</v>
      </c>
      <c r="CP4334" s="1" t="s">
        <v>112</v>
      </c>
      <c r="CQ4334" s="1" t="s">
        <v>111</v>
      </c>
      <c r="CR4334" s="1" t="s">
        <v>111</v>
      </c>
      <c r="CS4334" s="1" t="s">
        <v>111</v>
      </c>
      <c r="CT4334" s="1" t="s">
        <v>138</v>
      </c>
      <c r="CU4334" s="1" t="s">
        <v>111</v>
      </c>
      <c r="CV4334" s="1" t="s">
        <v>138</v>
      </c>
      <c r="CW4334" s="1" t="s">
        <v>5446</v>
      </c>
      <c r="CX4334" s="1">
        <v>16705887746</v>
      </c>
      <c r="CY4334" s="1" t="s">
        <v>1174</v>
      </c>
      <c r="CZ4334" s="1" t="s">
        <v>380</v>
      </c>
      <c r="DA4334" s="1" t="s">
        <v>111</v>
      </c>
      <c r="DB4334" s="1" t="s">
        <v>112</v>
      </c>
    </row>
    <row r="4335" spans="1:111" ht="15.6" customHeight="1" x14ac:dyDescent="0.25">
      <c r="A4335" s="1" t="s">
        <v>21490</v>
      </c>
      <c r="B4335" s="1" t="s">
        <v>142</v>
      </c>
      <c r="C4335" s="2">
        <v>44350.707347685187</v>
      </c>
      <c r="D4335" s="2">
        <v>44387</v>
      </c>
      <c r="E4335" s="1" t="s">
        <v>180</v>
      </c>
      <c r="G4335" s="1" t="s">
        <v>112</v>
      </c>
      <c r="H4335" s="1" t="s">
        <v>112</v>
      </c>
      <c r="I4335" s="1" t="s">
        <v>112</v>
      </c>
      <c r="J4335" s="1" t="s">
        <v>15863</v>
      </c>
      <c r="K4335" s="1" t="s">
        <v>15864</v>
      </c>
      <c r="L4335" s="1" t="s">
        <v>15865</v>
      </c>
      <c r="M4335" s="1" t="s">
        <v>3110</v>
      </c>
      <c r="N4335" s="1" t="s">
        <v>116</v>
      </c>
      <c r="O4335" s="1" t="s">
        <v>117</v>
      </c>
      <c r="P4335" s="9">
        <v>96950</v>
      </c>
      <c r="Q4335" s="1" t="s">
        <v>118</v>
      </c>
      <c r="R4335" s="1" t="s">
        <v>117</v>
      </c>
      <c r="S4335" s="1">
        <v>16702888288</v>
      </c>
      <c r="U4335" s="1">
        <v>445291</v>
      </c>
      <c r="V4335" s="1" t="s">
        <v>119</v>
      </c>
      <c r="X4335" s="1" t="s">
        <v>1444</v>
      </c>
      <c r="Y4335" s="1" t="s">
        <v>15866</v>
      </c>
      <c r="Z4335" s="1" t="s">
        <v>15867</v>
      </c>
      <c r="AA4335" s="1" t="s">
        <v>357</v>
      </c>
      <c r="AB4335" s="1" t="s">
        <v>15865</v>
      </c>
      <c r="AC4335" s="1" t="s">
        <v>3110</v>
      </c>
      <c r="AD4335" s="1" t="s">
        <v>116</v>
      </c>
      <c r="AE4335" s="1" t="s">
        <v>117</v>
      </c>
      <c r="AF4335" s="9">
        <v>96950</v>
      </c>
      <c r="AG4335" s="1" t="s">
        <v>118</v>
      </c>
      <c r="AH4335" s="1" t="s">
        <v>117</v>
      </c>
      <c r="AI4335" s="1">
        <v>16702888288</v>
      </c>
      <c r="AK4335" s="1" t="s">
        <v>15868</v>
      </c>
      <c r="BC4335" s="1" t="str">
        <f>"51-3011.00"</f>
        <v>51-3011.00</v>
      </c>
      <c r="BD4335" s="1" t="s">
        <v>1079</v>
      </c>
      <c r="BE4335" s="1" t="s">
        <v>15869</v>
      </c>
      <c r="BF4335" s="1" t="s">
        <v>1081</v>
      </c>
      <c r="BG4335" s="1">
        <v>2</v>
      </c>
      <c r="BI4335" s="2">
        <v>44470</v>
      </c>
      <c r="BJ4335" s="2">
        <v>44834</v>
      </c>
      <c r="BM4335" s="1">
        <v>40</v>
      </c>
      <c r="BN4335" s="1">
        <v>0</v>
      </c>
      <c r="BO4335" s="1">
        <v>8</v>
      </c>
      <c r="BP4335" s="1">
        <v>8</v>
      </c>
      <c r="BQ4335" s="1">
        <v>8</v>
      </c>
      <c r="BR4335" s="1">
        <v>8</v>
      </c>
      <c r="BS4335" s="1">
        <v>8</v>
      </c>
      <c r="BT4335" s="1">
        <v>0</v>
      </c>
      <c r="BU4335" s="1" t="str">
        <f>"5:00 AM"</f>
        <v>5:00 AM</v>
      </c>
      <c r="BV4335" s="1" t="str">
        <f>"2:00 PM"</f>
        <v>2:00 PM</v>
      </c>
      <c r="BW4335" s="1" t="s">
        <v>135</v>
      </c>
      <c r="BX4335" s="1">
        <v>0</v>
      </c>
      <c r="BY4335" s="1">
        <v>12</v>
      </c>
      <c r="BZ4335" s="1" t="s">
        <v>112</v>
      </c>
      <c r="CB4335" s="1" t="s">
        <v>15870</v>
      </c>
      <c r="CC4335" s="1" t="s">
        <v>15865</v>
      </c>
      <c r="CD4335" s="1" t="s">
        <v>3110</v>
      </c>
      <c r="CE4335" s="1" t="s">
        <v>116</v>
      </c>
      <c r="CF4335" s="1" t="s">
        <v>117</v>
      </c>
      <c r="CG4335" s="1">
        <v>96950</v>
      </c>
      <c r="CH4335" s="3">
        <v>7.9</v>
      </c>
      <c r="CI4335" s="3">
        <v>8.5</v>
      </c>
      <c r="CJ4335" s="3">
        <v>11.85</v>
      </c>
      <c r="CK4335" s="3">
        <v>12.75</v>
      </c>
      <c r="CL4335" s="1" t="s">
        <v>137</v>
      </c>
      <c r="CM4335" s="1" t="s">
        <v>138</v>
      </c>
      <c r="CN4335" s="1" t="s">
        <v>218</v>
      </c>
      <c r="CP4335" s="1" t="s">
        <v>112</v>
      </c>
      <c r="CQ4335" s="1" t="s">
        <v>111</v>
      </c>
      <c r="CR4335" s="1" t="s">
        <v>111</v>
      </c>
      <c r="CS4335" s="1" t="s">
        <v>111</v>
      </c>
      <c r="CT4335" s="1" t="s">
        <v>138</v>
      </c>
      <c r="CU4335" s="1" t="s">
        <v>111</v>
      </c>
      <c r="CV4335" s="1" t="s">
        <v>138</v>
      </c>
      <c r="CW4335" s="1" t="s">
        <v>1324</v>
      </c>
      <c r="CX4335" s="1">
        <v>16702888288</v>
      </c>
      <c r="CY4335" s="1" t="s">
        <v>15868</v>
      </c>
      <c r="CZ4335" s="1" t="s">
        <v>138</v>
      </c>
      <c r="DA4335" s="1" t="s">
        <v>111</v>
      </c>
      <c r="DB4335" s="1" t="s">
        <v>112</v>
      </c>
    </row>
    <row r="4336" spans="1:111" ht="15.6" customHeight="1" x14ac:dyDescent="0.25">
      <c r="A4336" s="1" t="s">
        <v>21536</v>
      </c>
      <c r="B4336" s="1" t="s">
        <v>142</v>
      </c>
      <c r="C4336" s="2">
        <v>44321.251577430558</v>
      </c>
      <c r="D4336" s="2">
        <v>44370</v>
      </c>
      <c r="E4336" s="1" t="s">
        <v>180</v>
      </c>
      <c r="G4336" s="1" t="s">
        <v>112</v>
      </c>
      <c r="H4336" s="1" t="s">
        <v>112</v>
      </c>
      <c r="I4336" s="1" t="s">
        <v>112</v>
      </c>
      <c r="J4336" s="1" t="s">
        <v>1168</v>
      </c>
      <c r="L4336" s="1" t="s">
        <v>1169</v>
      </c>
      <c r="M4336" s="1" t="s">
        <v>1170</v>
      </c>
      <c r="N4336" s="1" t="s">
        <v>116</v>
      </c>
      <c r="O4336" s="1" t="s">
        <v>117</v>
      </c>
      <c r="P4336" s="9">
        <v>96950</v>
      </c>
      <c r="Q4336" s="1" t="s">
        <v>118</v>
      </c>
      <c r="R4336" s="1" t="s">
        <v>116</v>
      </c>
      <c r="S4336" s="1">
        <v>16705887746</v>
      </c>
      <c r="T4336" s="1">
        <v>0</v>
      </c>
      <c r="U4336" s="1">
        <v>236220</v>
      </c>
      <c r="V4336" s="1" t="s">
        <v>119</v>
      </c>
      <c r="X4336" s="1" t="s">
        <v>1171</v>
      </c>
      <c r="Y4336" s="1" t="s">
        <v>1172</v>
      </c>
      <c r="AA4336" s="1" t="s">
        <v>1173</v>
      </c>
      <c r="AB4336" s="1" t="s">
        <v>1169</v>
      </c>
      <c r="AC4336" s="1" t="s">
        <v>1170</v>
      </c>
      <c r="AD4336" s="1" t="s">
        <v>116</v>
      </c>
      <c r="AE4336" s="1" t="s">
        <v>117</v>
      </c>
      <c r="AF4336" s="9">
        <v>96950</v>
      </c>
      <c r="AG4336" s="1" t="s">
        <v>118</v>
      </c>
      <c r="AH4336" s="1" t="s">
        <v>116</v>
      </c>
      <c r="AI4336" s="1">
        <v>16717773710</v>
      </c>
      <c r="AJ4336" s="1">
        <v>0</v>
      </c>
      <c r="AK4336" s="1" t="s">
        <v>1174</v>
      </c>
      <c r="BC4336" s="1" t="str">
        <f>"47-2031.00"</f>
        <v>47-2031.00</v>
      </c>
      <c r="BD4336" s="1" t="s">
        <v>10475</v>
      </c>
      <c r="BE4336" s="1" t="s">
        <v>10476</v>
      </c>
      <c r="BF4336" s="1" t="s">
        <v>10477</v>
      </c>
      <c r="BG4336" s="1">
        <v>10</v>
      </c>
      <c r="BI4336" s="2">
        <v>44440</v>
      </c>
      <c r="BJ4336" s="2">
        <v>44804</v>
      </c>
      <c r="BM4336" s="1">
        <v>40</v>
      </c>
      <c r="BN4336" s="1">
        <v>0</v>
      </c>
      <c r="BO4336" s="1">
        <v>8</v>
      </c>
      <c r="BP4336" s="1">
        <v>8</v>
      </c>
      <c r="BQ4336" s="1">
        <v>8</v>
      </c>
      <c r="BR4336" s="1">
        <v>8</v>
      </c>
      <c r="BS4336" s="1">
        <v>8</v>
      </c>
      <c r="BT4336" s="1">
        <v>0</v>
      </c>
      <c r="BU4336" s="1" t="str">
        <f>"8:00 AM"</f>
        <v>8:00 AM</v>
      </c>
      <c r="BV4336" s="1" t="str">
        <f>"5:00 PM"</f>
        <v>5:00 PM</v>
      </c>
      <c r="BW4336" s="1" t="s">
        <v>135</v>
      </c>
      <c r="BX4336" s="1">
        <v>0</v>
      </c>
      <c r="BY4336" s="1">
        <v>12</v>
      </c>
      <c r="BZ4336" s="1" t="s">
        <v>112</v>
      </c>
      <c r="CA4336" s="1">
        <v>0</v>
      </c>
      <c r="CB4336" s="4" t="s">
        <v>10478</v>
      </c>
      <c r="CC4336" s="1" t="s">
        <v>1169</v>
      </c>
      <c r="CD4336" s="1" t="s">
        <v>1170</v>
      </c>
      <c r="CE4336" s="1" t="s">
        <v>116</v>
      </c>
      <c r="CF4336" s="1" t="s">
        <v>117</v>
      </c>
      <c r="CG4336" s="1">
        <v>96950</v>
      </c>
      <c r="CH4336" s="3">
        <v>13.78</v>
      </c>
      <c r="CJ4336" s="3">
        <v>20.67</v>
      </c>
      <c r="CL4336" s="1" t="s">
        <v>137</v>
      </c>
      <c r="CM4336" s="1" t="s">
        <v>138</v>
      </c>
      <c r="CN4336" s="1" t="s">
        <v>139</v>
      </c>
      <c r="CP4336" s="1" t="s">
        <v>112</v>
      </c>
      <c r="CQ4336" s="1" t="s">
        <v>111</v>
      </c>
      <c r="CR4336" s="1" t="s">
        <v>111</v>
      </c>
      <c r="CS4336" s="1" t="s">
        <v>111</v>
      </c>
      <c r="CT4336" s="1" t="s">
        <v>138</v>
      </c>
      <c r="CU4336" s="1" t="s">
        <v>111</v>
      </c>
      <c r="CV4336" s="1" t="s">
        <v>138</v>
      </c>
      <c r="CW4336" s="1" t="s">
        <v>1179</v>
      </c>
      <c r="CX4336" s="1">
        <v>16705887746</v>
      </c>
      <c r="CY4336" s="1" t="s">
        <v>1174</v>
      </c>
      <c r="CZ4336" s="1" t="s">
        <v>380</v>
      </c>
      <c r="DA4336" s="1" t="s">
        <v>111</v>
      </c>
      <c r="DB4336" s="1" t="s">
        <v>112</v>
      </c>
    </row>
    <row r="4337" spans="1:111" ht="15.6" customHeight="1" x14ac:dyDescent="0.25">
      <c r="A4337" s="1" t="s">
        <v>21548</v>
      </c>
      <c r="B4337" s="1" t="s">
        <v>142</v>
      </c>
      <c r="C4337" s="2">
        <v>44299.942149537033</v>
      </c>
      <c r="D4337" s="2">
        <v>44354</v>
      </c>
      <c r="E4337" s="1" t="s">
        <v>110</v>
      </c>
      <c r="F4337" s="2">
        <v>44467.833333333336</v>
      </c>
      <c r="G4337" s="1" t="s">
        <v>111</v>
      </c>
      <c r="H4337" s="1" t="s">
        <v>112</v>
      </c>
      <c r="I4337" s="1" t="s">
        <v>112</v>
      </c>
      <c r="J4337" s="1" t="s">
        <v>2552</v>
      </c>
      <c r="K4337" s="1" t="s">
        <v>2553</v>
      </c>
      <c r="L4337" s="1" t="s">
        <v>3742</v>
      </c>
      <c r="M4337" s="1" t="s">
        <v>2555</v>
      </c>
      <c r="N4337" s="1" t="s">
        <v>116</v>
      </c>
      <c r="O4337" s="1" t="s">
        <v>117</v>
      </c>
      <c r="P4337" s="9">
        <v>96950</v>
      </c>
      <c r="Q4337" s="1" t="s">
        <v>118</v>
      </c>
      <c r="S4337" s="1">
        <v>16702880407</v>
      </c>
      <c r="T4337" s="1">
        <v>33</v>
      </c>
      <c r="U4337" s="1">
        <v>212312</v>
      </c>
      <c r="V4337" s="1" t="s">
        <v>119</v>
      </c>
      <c r="X4337" s="1" t="s">
        <v>2556</v>
      </c>
      <c r="Y4337" s="1" t="s">
        <v>1544</v>
      </c>
      <c r="Z4337" s="1" t="s">
        <v>656</v>
      </c>
      <c r="AA4337" s="1" t="s">
        <v>2557</v>
      </c>
      <c r="AB4337" s="1" t="s">
        <v>2561</v>
      </c>
      <c r="AC4337" s="1" t="s">
        <v>19468</v>
      </c>
      <c r="AD4337" s="1" t="s">
        <v>116</v>
      </c>
      <c r="AE4337" s="1" t="s">
        <v>117</v>
      </c>
      <c r="AF4337" s="9">
        <v>96950</v>
      </c>
      <c r="AG4337" s="1" t="s">
        <v>118</v>
      </c>
      <c r="AI4337" s="1">
        <v>16702880407</v>
      </c>
      <c r="AJ4337" s="1">
        <v>33</v>
      </c>
      <c r="AK4337" s="1" t="s">
        <v>279</v>
      </c>
      <c r="BC4337" s="1" t="str">
        <f>"51-4121.00"</f>
        <v>51-4121.00</v>
      </c>
      <c r="BD4337" s="1" t="s">
        <v>19501</v>
      </c>
      <c r="BE4337" s="1" t="s">
        <v>19469</v>
      </c>
      <c r="BF4337" s="1" t="s">
        <v>14669</v>
      </c>
      <c r="BG4337" s="1">
        <v>2</v>
      </c>
      <c r="BI4337" s="2">
        <v>44469</v>
      </c>
      <c r="BJ4337" s="2">
        <v>45564</v>
      </c>
      <c r="BM4337" s="1">
        <v>40</v>
      </c>
      <c r="BN4337" s="1">
        <v>0</v>
      </c>
      <c r="BO4337" s="1">
        <v>8</v>
      </c>
      <c r="BP4337" s="1">
        <v>8</v>
      </c>
      <c r="BQ4337" s="1">
        <v>8</v>
      </c>
      <c r="BR4337" s="1">
        <v>8</v>
      </c>
      <c r="BS4337" s="1">
        <v>8</v>
      </c>
      <c r="BT4337" s="1">
        <v>0</v>
      </c>
      <c r="BU4337" s="1" t="str">
        <f>"7:00 AM"</f>
        <v>7:00 AM</v>
      </c>
      <c r="BV4337" s="1" t="str">
        <f>"3:30 PM"</f>
        <v>3:30 PM</v>
      </c>
      <c r="BW4337" s="1" t="s">
        <v>135</v>
      </c>
      <c r="BX4337" s="1">
        <v>0</v>
      </c>
      <c r="BY4337" s="1">
        <v>12</v>
      </c>
      <c r="BZ4337" s="1" t="s">
        <v>112</v>
      </c>
      <c r="CA4337" s="1">
        <v>0</v>
      </c>
      <c r="CB4337" s="1" t="s">
        <v>21549</v>
      </c>
      <c r="CC4337" s="1" t="s">
        <v>8958</v>
      </c>
      <c r="CD4337" s="1" t="s">
        <v>2555</v>
      </c>
      <c r="CE4337" s="1" t="s">
        <v>116</v>
      </c>
      <c r="CF4337" s="1" t="s">
        <v>117</v>
      </c>
      <c r="CG4337" s="1">
        <v>96950</v>
      </c>
      <c r="CH4337" s="3">
        <v>18.399999999999999</v>
      </c>
      <c r="CI4337" s="3">
        <v>18.399999999999999</v>
      </c>
      <c r="CJ4337" s="3">
        <v>27.6</v>
      </c>
      <c r="CK4337" s="3">
        <v>27.6</v>
      </c>
      <c r="CL4337" s="1" t="s">
        <v>137</v>
      </c>
      <c r="CM4337" s="1" t="s">
        <v>138</v>
      </c>
      <c r="CN4337" s="1" t="s">
        <v>218</v>
      </c>
      <c r="CP4337" s="1" t="s">
        <v>112</v>
      </c>
      <c r="CQ4337" s="1" t="s">
        <v>111</v>
      </c>
      <c r="CR4337" s="1" t="s">
        <v>112</v>
      </c>
      <c r="CS4337" s="1" t="s">
        <v>111</v>
      </c>
      <c r="CT4337" s="1" t="s">
        <v>138</v>
      </c>
      <c r="CU4337" s="1" t="s">
        <v>111</v>
      </c>
      <c r="CV4337" s="1" t="s">
        <v>138</v>
      </c>
      <c r="CW4337" s="1" t="s">
        <v>21550</v>
      </c>
      <c r="CX4337" s="1">
        <v>16702880407</v>
      </c>
      <c r="CY4337" s="1" t="s">
        <v>279</v>
      </c>
      <c r="CZ4337" s="1" t="s">
        <v>21551</v>
      </c>
      <c r="DA4337" s="1" t="s">
        <v>111</v>
      </c>
      <c r="DB4337" s="1" t="s">
        <v>112</v>
      </c>
      <c r="DC4337" s="1" t="s">
        <v>362</v>
      </c>
    </row>
    <row r="4338" spans="1:111" ht="15.6" customHeight="1" x14ac:dyDescent="0.25">
      <c r="A4338" s="1" t="s">
        <v>21559</v>
      </c>
      <c r="B4338" s="1" t="s">
        <v>142</v>
      </c>
      <c r="C4338" s="2">
        <v>44418.214130324071</v>
      </c>
      <c r="D4338" s="2">
        <v>44441</v>
      </c>
      <c r="E4338" s="1" t="s">
        <v>110</v>
      </c>
      <c r="F4338" s="2">
        <v>44468.833333333336</v>
      </c>
      <c r="G4338" s="1" t="s">
        <v>112</v>
      </c>
      <c r="H4338" s="1" t="s">
        <v>112</v>
      </c>
      <c r="I4338" s="1" t="s">
        <v>112</v>
      </c>
      <c r="J4338" s="1" t="s">
        <v>2984</v>
      </c>
      <c r="K4338" s="1" t="s">
        <v>4543</v>
      </c>
      <c r="L4338" s="1" t="s">
        <v>2986</v>
      </c>
      <c r="N4338" s="1" t="s">
        <v>167</v>
      </c>
      <c r="O4338" s="1" t="s">
        <v>117</v>
      </c>
      <c r="P4338" s="9">
        <v>96950</v>
      </c>
      <c r="Q4338" s="1" t="s">
        <v>118</v>
      </c>
      <c r="S4338" s="1">
        <v>16702368888</v>
      </c>
      <c r="U4338" s="1">
        <v>713910</v>
      </c>
      <c r="V4338" s="1" t="s">
        <v>119</v>
      </c>
      <c r="X4338" s="1" t="s">
        <v>2988</v>
      </c>
      <c r="Y4338" s="1" t="s">
        <v>2989</v>
      </c>
      <c r="AA4338" s="1" t="s">
        <v>2990</v>
      </c>
      <c r="AB4338" s="1" t="s">
        <v>2986</v>
      </c>
      <c r="AD4338" s="1" t="s">
        <v>167</v>
      </c>
      <c r="AE4338" s="1" t="s">
        <v>117</v>
      </c>
      <c r="AF4338" s="9">
        <v>96950</v>
      </c>
      <c r="AG4338" s="1" t="s">
        <v>118</v>
      </c>
      <c r="AI4338" s="1">
        <v>16702368888</v>
      </c>
      <c r="AK4338" s="1" t="s">
        <v>2991</v>
      </c>
      <c r="BC4338" s="1" t="str">
        <f>"37-2012.00"</f>
        <v>37-2012.00</v>
      </c>
      <c r="BD4338" s="1" t="s">
        <v>576</v>
      </c>
      <c r="BE4338" s="1" t="s">
        <v>19771</v>
      </c>
      <c r="BF4338" s="1" t="s">
        <v>6871</v>
      </c>
      <c r="BG4338" s="1">
        <v>2</v>
      </c>
      <c r="BI4338" s="2">
        <v>44470</v>
      </c>
      <c r="BJ4338" s="2">
        <v>45565</v>
      </c>
      <c r="BM4338" s="1">
        <v>35</v>
      </c>
      <c r="BN4338" s="1">
        <v>5</v>
      </c>
      <c r="BO4338" s="1">
        <v>5</v>
      </c>
      <c r="BP4338" s="1">
        <v>5</v>
      </c>
      <c r="BQ4338" s="1">
        <v>5</v>
      </c>
      <c r="BR4338" s="1">
        <v>5</v>
      </c>
      <c r="BS4338" s="1">
        <v>5</v>
      </c>
      <c r="BT4338" s="1">
        <v>5</v>
      </c>
      <c r="BU4338" s="1" t="str">
        <f>"6:00 AM"</f>
        <v>6:00 AM</v>
      </c>
      <c r="BV4338" s="1" t="str">
        <f>"11:00 AM"</f>
        <v>11:00 AM</v>
      </c>
      <c r="BW4338" s="1" t="s">
        <v>135</v>
      </c>
      <c r="BX4338" s="1">
        <v>0</v>
      </c>
      <c r="BY4338" s="1">
        <v>12</v>
      </c>
      <c r="BZ4338" s="1" t="s">
        <v>112</v>
      </c>
      <c r="CB4338" s="1" t="s">
        <v>19772</v>
      </c>
      <c r="CC4338" s="1" t="s">
        <v>2986</v>
      </c>
      <c r="CD4338" s="1" t="s">
        <v>2987</v>
      </c>
      <c r="CE4338" s="1" t="s">
        <v>167</v>
      </c>
      <c r="CF4338" s="1" t="s">
        <v>117</v>
      </c>
      <c r="CG4338" s="1">
        <v>96950</v>
      </c>
      <c r="CH4338" s="3">
        <v>7.45</v>
      </c>
      <c r="CI4338" s="3">
        <v>7.45</v>
      </c>
      <c r="CJ4338" s="3">
        <v>11.18</v>
      </c>
      <c r="CK4338" s="3">
        <v>11.18</v>
      </c>
      <c r="CL4338" s="1" t="s">
        <v>137</v>
      </c>
      <c r="CM4338" s="1" t="s">
        <v>230</v>
      </c>
      <c r="CN4338" s="1" t="s">
        <v>139</v>
      </c>
      <c r="CP4338" s="1" t="s">
        <v>112</v>
      </c>
      <c r="CQ4338" s="1" t="s">
        <v>111</v>
      </c>
      <c r="CR4338" s="1" t="s">
        <v>112</v>
      </c>
      <c r="CS4338" s="1" t="s">
        <v>111</v>
      </c>
      <c r="CT4338" s="1" t="s">
        <v>138</v>
      </c>
      <c r="CU4338" s="1" t="s">
        <v>111</v>
      </c>
      <c r="CV4338" s="1" t="s">
        <v>111</v>
      </c>
      <c r="CW4338" s="1" t="s">
        <v>2995</v>
      </c>
      <c r="CX4338" s="1">
        <v>16702875514</v>
      </c>
      <c r="CY4338" s="1" t="s">
        <v>2991</v>
      </c>
      <c r="CZ4338" s="1" t="s">
        <v>380</v>
      </c>
      <c r="DA4338" s="1" t="s">
        <v>111</v>
      </c>
      <c r="DB4338" s="1" t="s">
        <v>112</v>
      </c>
      <c r="DC4338" s="1" t="s">
        <v>2988</v>
      </c>
      <c r="DD4338" s="1" t="s">
        <v>2989</v>
      </c>
      <c r="DF4338" s="1" t="s">
        <v>2984</v>
      </c>
      <c r="DG4338" s="1" t="s">
        <v>2991</v>
      </c>
    </row>
    <row r="4339" spans="1:111" ht="15.6" customHeight="1" x14ac:dyDescent="0.25">
      <c r="A4339" s="1" t="s">
        <v>21620</v>
      </c>
      <c r="B4339" s="1" t="s">
        <v>142</v>
      </c>
      <c r="C4339" s="2">
        <v>44352.112064120367</v>
      </c>
      <c r="D4339" s="2">
        <v>44400</v>
      </c>
      <c r="E4339" s="1" t="s">
        <v>110</v>
      </c>
      <c r="F4339" s="2">
        <v>44468.833333333336</v>
      </c>
      <c r="G4339" s="1" t="s">
        <v>111</v>
      </c>
      <c r="H4339" s="1" t="s">
        <v>112</v>
      </c>
      <c r="I4339" s="1" t="s">
        <v>112</v>
      </c>
      <c r="J4339" s="1" t="s">
        <v>7101</v>
      </c>
      <c r="L4339" s="1" t="s">
        <v>7102</v>
      </c>
      <c r="N4339" s="1" t="s">
        <v>116</v>
      </c>
      <c r="O4339" s="1" t="s">
        <v>117</v>
      </c>
      <c r="P4339" s="9">
        <v>96950</v>
      </c>
      <c r="Q4339" s="1" t="s">
        <v>118</v>
      </c>
      <c r="S4339" s="1">
        <v>16702347243</v>
      </c>
      <c r="U4339" s="1">
        <v>424410</v>
      </c>
      <c r="V4339" s="1" t="s">
        <v>119</v>
      </c>
      <c r="X4339" s="1" t="s">
        <v>7103</v>
      </c>
      <c r="Y4339" s="1" t="s">
        <v>7104</v>
      </c>
      <c r="AA4339" s="1" t="s">
        <v>373</v>
      </c>
      <c r="AB4339" s="1" t="s">
        <v>7102</v>
      </c>
      <c r="AD4339" s="1" t="s">
        <v>116</v>
      </c>
      <c r="AE4339" s="1" t="s">
        <v>117</v>
      </c>
      <c r="AF4339" s="9">
        <v>96950</v>
      </c>
      <c r="AG4339" s="1" t="s">
        <v>118</v>
      </c>
      <c r="AI4339" s="1">
        <v>16702347243</v>
      </c>
      <c r="AK4339" s="1" t="s">
        <v>7105</v>
      </c>
      <c r="BC4339" s="1" t="str">
        <f>"41-1012.00"</f>
        <v>41-1012.00</v>
      </c>
      <c r="BD4339" s="1" t="s">
        <v>8460</v>
      </c>
      <c r="BE4339" s="1" t="s">
        <v>21621</v>
      </c>
      <c r="BF4339" s="1" t="s">
        <v>21622</v>
      </c>
      <c r="BG4339" s="1">
        <v>1</v>
      </c>
      <c r="BI4339" s="2">
        <v>44470</v>
      </c>
      <c r="BJ4339" s="2">
        <v>44834</v>
      </c>
      <c r="BM4339" s="1">
        <v>36</v>
      </c>
      <c r="BN4339" s="1">
        <v>0</v>
      </c>
      <c r="BO4339" s="1">
        <v>6</v>
      </c>
      <c r="BP4339" s="1">
        <v>6</v>
      </c>
      <c r="BQ4339" s="1">
        <v>6</v>
      </c>
      <c r="BR4339" s="1">
        <v>6</v>
      </c>
      <c r="BS4339" s="1">
        <v>6</v>
      </c>
      <c r="BT4339" s="1">
        <v>6</v>
      </c>
      <c r="BU4339" s="1" t="str">
        <f>"8:00 AM"</f>
        <v>8:00 AM</v>
      </c>
      <c r="BV4339" s="1" t="str">
        <f>"3:00 PM"</f>
        <v>3:00 PM</v>
      </c>
      <c r="BW4339" s="1" t="s">
        <v>392</v>
      </c>
      <c r="BX4339" s="1">
        <v>0</v>
      </c>
      <c r="BY4339" s="1">
        <v>24</v>
      </c>
      <c r="BZ4339" s="1" t="s">
        <v>111</v>
      </c>
      <c r="CA4339" s="1">
        <v>2</v>
      </c>
      <c r="CB4339" s="4" t="s">
        <v>21623</v>
      </c>
      <c r="CC4339" s="1" t="s">
        <v>7109</v>
      </c>
      <c r="CD4339" s="1" t="s">
        <v>7102</v>
      </c>
      <c r="CE4339" s="1" t="s">
        <v>116</v>
      </c>
      <c r="CF4339" s="1" t="s">
        <v>117</v>
      </c>
      <c r="CG4339" s="1">
        <v>96950</v>
      </c>
      <c r="CH4339" s="3">
        <v>10.119999999999999</v>
      </c>
      <c r="CI4339" s="3">
        <v>10.119999999999999</v>
      </c>
      <c r="CJ4339" s="3">
        <v>15.18</v>
      </c>
      <c r="CK4339" s="3">
        <v>15.18</v>
      </c>
      <c r="CL4339" s="1" t="s">
        <v>137</v>
      </c>
      <c r="CM4339" s="1" t="s">
        <v>138</v>
      </c>
      <c r="CN4339" s="1" t="s">
        <v>139</v>
      </c>
      <c r="CP4339" s="1" t="s">
        <v>112</v>
      </c>
      <c r="CQ4339" s="1" t="s">
        <v>111</v>
      </c>
      <c r="CR4339" s="1" t="s">
        <v>112</v>
      </c>
      <c r="CS4339" s="1" t="s">
        <v>111</v>
      </c>
      <c r="CT4339" s="1" t="s">
        <v>138</v>
      </c>
      <c r="CU4339" s="1" t="s">
        <v>111</v>
      </c>
      <c r="CV4339" s="1" t="s">
        <v>138</v>
      </c>
      <c r="CW4339" s="1" t="s">
        <v>13371</v>
      </c>
      <c r="CX4339" s="1">
        <v>16702347243</v>
      </c>
      <c r="CY4339" s="1" t="s">
        <v>7105</v>
      </c>
      <c r="CZ4339" s="1" t="s">
        <v>138</v>
      </c>
      <c r="DA4339" s="1" t="s">
        <v>111</v>
      </c>
      <c r="DB4339" s="1" t="s">
        <v>112</v>
      </c>
    </row>
    <row r="4340" spans="1:111" ht="15.6" customHeight="1" x14ac:dyDescent="0.25">
      <c r="A4340" s="1" t="s">
        <v>21669</v>
      </c>
      <c r="B4340" s="1" t="s">
        <v>142</v>
      </c>
      <c r="C4340" s="2">
        <v>44050.190953356483</v>
      </c>
      <c r="D4340" s="2">
        <v>44132</v>
      </c>
      <c r="E4340" s="1" t="s">
        <v>180</v>
      </c>
      <c r="G4340" s="1" t="s">
        <v>112</v>
      </c>
      <c r="H4340" s="1" t="s">
        <v>112</v>
      </c>
      <c r="I4340" s="1" t="s">
        <v>112</v>
      </c>
      <c r="J4340" s="1" t="s">
        <v>6790</v>
      </c>
      <c r="L4340" s="1" t="s">
        <v>1088</v>
      </c>
      <c r="M4340" s="1" t="s">
        <v>1088</v>
      </c>
      <c r="N4340" s="1" t="s">
        <v>167</v>
      </c>
      <c r="O4340" s="1" t="s">
        <v>117</v>
      </c>
      <c r="P4340" s="9">
        <v>96950</v>
      </c>
      <c r="Q4340" s="1" t="s">
        <v>118</v>
      </c>
      <c r="S4340" s="1">
        <v>16702346445</v>
      </c>
      <c r="T4340" s="1">
        <v>2263</v>
      </c>
      <c r="U4340" s="1">
        <v>53111</v>
      </c>
      <c r="V4340" s="1" t="s">
        <v>119</v>
      </c>
      <c r="X4340" s="1" t="s">
        <v>3601</v>
      </c>
      <c r="Y4340" s="1" t="s">
        <v>3602</v>
      </c>
      <c r="AA4340" s="1" t="s">
        <v>2702</v>
      </c>
      <c r="AB4340" s="1" t="s">
        <v>1088</v>
      </c>
      <c r="AC4340" s="1" t="s">
        <v>1088</v>
      </c>
      <c r="AD4340" s="1" t="s">
        <v>167</v>
      </c>
      <c r="AE4340" s="1" t="s">
        <v>117</v>
      </c>
      <c r="AF4340" s="9">
        <v>96950</v>
      </c>
      <c r="AG4340" s="1" t="s">
        <v>118</v>
      </c>
      <c r="AI4340" s="1">
        <v>16702346445</v>
      </c>
      <c r="AJ4340" s="1">
        <v>2263</v>
      </c>
      <c r="AK4340" s="1" t="s">
        <v>956</v>
      </c>
      <c r="BC4340" s="1" t="str">
        <f>"49-9071.00"</f>
        <v>49-9071.00</v>
      </c>
      <c r="BD4340" s="1" t="s">
        <v>214</v>
      </c>
      <c r="BE4340" s="1" t="s">
        <v>21670</v>
      </c>
      <c r="BF4340" s="1" t="s">
        <v>3983</v>
      </c>
      <c r="BG4340" s="1">
        <v>2</v>
      </c>
      <c r="BI4340" s="2">
        <v>44105</v>
      </c>
      <c r="BJ4340" s="2">
        <v>44469</v>
      </c>
      <c r="BM4340" s="1">
        <v>40</v>
      </c>
      <c r="BN4340" s="1">
        <v>0</v>
      </c>
      <c r="BO4340" s="1">
        <v>8</v>
      </c>
      <c r="BP4340" s="1">
        <v>8</v>
      </c>
      <c r="BQ4340" s="1">
        <v>8</v>
      </c>
      <c r="BR4340" s="1">
        <v>8</v>
      </c>
      <c r="BS4340" s="1">
        <v>8</v>
      </c>
      <c r="BT4340" s="1">
        <v>0</v>
      </c>
      <c r="BU4340" s="1" t="str">
        <f>"8:00 AM"</f>
        <v>8:00 AM</v>
      </c>
      <c r="BV4340" s="1" t="str">
        <f>"5:00 PM"</f>
        <v>5:00 PM</v>
      </c>
      <c r="BW4340" s="1" t="s">
        <v>135</v>
      </c>
      <c r="BX4340" s="1">
        <v>0</v>
      </c>
      <c r="BY4340" s="1">
        <v>12</v>
      </c>
      <c r="BZ4340" s="1" t="s">
        <v>112</v>
      </c>
      <c r="CA4340" s="1">
        <v>0</v>
      </c>
      <c r="CB4340" s="4" t="s">
        <v>959</v>
      </c>
      <c r="CC4340" s="1" t="s">
        <v>1088</v>
      </c>
      <c r="CD4340" s="1" t="s">
        <v>1088</v>
      </c>
      <c r="CE4340" s="1" t="s">
        <v>167</v>
      </c>
      <c r="CF4340" s="1" t="s">
        <v>117</v>
      </c>
      <c r="CG4340" s="1">
        <v>96950</v>
      </c>
      <c r="CH4340" s="3">
        <v>12.64</v>
      </c>
      <c r="CI4340" s="3">
        <v>12.64</v>
      </c>
      <c r="CJ4340" s="3">
        <v>18.96</v>
      </c>
      <c r="CK4340" s="3">
        <v>18.96</v>
      </c>
      <c r="CL4340" s="1" t="s">
        <v>137</v>
      </c>
      <c r="CM4340" s="1" t="s">
        <v>960</v>
      </c>
      <c r="CN4340" s="1" t="s">
        <v>139</v>
      </c>
      <c r="CP4340" s="1" t="s">
        <v>112</v>
      </c>
      <c r="CQ4340" s="1" t="s">
        <v>111</v>
      </c>
      <c r="CR4340" s="1" t="s">
        <v>112</v>
      </c>
      <c r="CS4340" s="1" t="s">
        <v>111</v>
      </c>
      <c r="CT4340" s="1" t="s">
        <v>138</v>
      </c>
      <c r="CU4340" s="1" t="s">
        <v>111</v>
      </c>
      <c r="CV4340" s="1" t="s">
        <v>138</v>
      </c>
      <c r="CW4340" s="1" t="s">
        <v>138</v>
      </c>
      <c r="CX4340" s="1">
        <v>16702346445</v>
      </c>
      <c r="CY4340" s="1" t="s">
        <v>956</v>
      </c>
      <c r="CZ4340" s="1" t="s">
        <v>138</v>
      </c>
      <c r="DA4340" s="1" t="s">
        <v>111</v>
      </c>
      <c r="DB4340" s="1" t="s">
        <v>112</v>
      </c>
      <c r="DC4340" s="1" t="s">
        <v>3601</v>
      </c>
      <c r="DD4340" s="1" t="s">
        <v>3602</v>
      </c>
      <c r="DF4340" s="1" t="s">
        <v>6790</v>
      </c>
      <c r="DG4340" s="1" t="s">
        <v>956</v>
      </c>
    </row>
    <row r="4341" spans="1:111" ht="15.6" customHeight="1" x14ac:dyDescent="0.25">
      <c r="A4341" s="1" t="s">
        <v>21673</v>
      </c>
      <c r="B4341" s="1" t="s">
        <v>142</v>
      </c>
      <c r="C4341" s="2">
        <v>44059.923467245368</v>
      </c>
      <c r="D4341" s="2">
        <v>44145</v>
      </c>
      <c r="E4341" s="1" t="s">
        <v>110</v>
      </c>
      <c r="F4341" s="2">
        <v>44103.833333333336</v>
      </c>
      <c r="G4341" s="1" t="s">
        <v>112</v>
      </c>
      <c r="H4341" s="1" t="s">
        <v>112</v>
      </c>
      <c r="I4341" s="1" t="s">
        <v>112</v>
      </c>
      <c r="J4341" s="1" t="s">
        <v>21674</v>
      </c>
      <c r="K4341" s="1" t="s">
        <v>16294</v>
      </c>
      <c r="L4341" s="1" t="s">
        <v>12657</v>
      </c>
      <c r="N4341" s="1" t="s">
        <v>116</v>
      </c>
      <c r="O4341" s="1" t="s">
        <v>117</v>
      </c>
      <c r="P4341" s="9">
        <v>96950</v>
      </c>
      <c r="Q4341" s="1" t="s">
        <v>118</v>
      </c>
      <c r="S4341" s="1">
        <v>16702348904</v>
      </c>
      <c r="U4341" s="1">
        <v>515111</v>
      </c>
      <c r="V4341" s="1" t="s">
        <v>119</v>
      </c>
      <c r="X4341" s="1" t="s">
        <v>12653</v>
      </c>
      <c r="Y4341" s="1" t="s">
        <v>12654</v>
      </c>
      <c r="Z4341" s="1" t="s">
        <v>12655</v>
      </c>
      <c r="AA4341" s="1" t="s">
        <v>12656</v>
      </c>
      <c r="AB4341" s="1" t="s">
        <v>12657</v>
      </c>
      <c r="AD4341" s="1" t="s">
        <v>116</v>
      </c>
      <c r="AE4341" s="1" t="s">
        <v>117</v>
      </c>
      <c r="AF4341" s="9">
        <v>96950</v>
      </c>
      <c r="AG4341" s="1" t="s">
        <v>118</v>
      </c>
      <c r="AI4341" s="1">
        <v>16702348904</v>
      </c>
      <c r="AK4341" s="1" t="s">
        <v>16291</v>
      </c>
      <c r="BC4341" s="1" t="str">
        <f>"43-3031.00"</f>
        <v>43-3031.00</v>
      </c>
      <c r="BD4341" s="1" t="s">
        <v>389</v>
      </c>
      <c r="BE4341" s="1" t="s">
        <v>21675</v>
      </c>
      <c r="BF4341" s="1" t="s">
        <v>389</v>
      </c>
      <c r="BG4341" s="1">
        <v>2</v>
      </c>
      <c r="BI4341" s="2">
        <v>44105</v>
      </c>
      <c r="BJ4341" s="2">
        <v>44469</v>
      </c>
      <c r="BM4341" s="1">
        <v>40</v>
      </c>
      <c r="BN4341" s="1">
        <v>0</v>
      </c>
      <c r="BO4341" s="1">
        <v>8</v>
      </c>
      <c r="BP4341" s="1">
        <v>8</v>
      </c>
      <c r="BQ4341" s="1">
        <v>8</v>
      </c>
      <c r="BR4341" s="1">
        <v>8</v>
      </c>
      <c r="BS4341" s="1">
        <v>8</v>
      </c>
      <c r="BT4341" s="1">
        <v>0</v>
      </c>
      <c r="BU4341" s="1" t="str">
        <f>"8:00 AM"</f>
        <v>8:00 AM</v>
      </c>
      <c r="BV4341" s="1" t="str">
        <f>"5:00 PM"</f>
        <v>5:00 PM</v>
      </c>
      <c r="BW4341" s="1" t="s">
        <v>392</v>
      </c>
      <c r="BX4341" s="1">
        <v>0</v>
      </c>
      <c r="BY4341" s="1">
        <v>12</v>
      </c>
      <c r="BZ4341" s="1" t="s">
        <v>112</v>
      </c>
      <c r="CA4341" s="1">
        <v>0</v>
      </c>
      <c r="CB4341" s="1" t="s">
        <v>16293</v>
      </c>
      <c r="CC4341" s="1" t="s">
        <v>12661</v>
      </c>
      <c r="CD4341" s="1" t="s">
        <v>138</v>
      </c>
      <c r="CE4341" s="1" t="s">
        <v>116</v>
      </c>
      <c r="CF4341" s="1" t="s">
        <v>117</v>
      </c>
      <c r="CG4341" s="1">
        <v>96950</v>
      </c>
      <c r="CH4341" s="3">
        <v>13.9</v>
      </c>
      <c r="CI4341" s="3">
        <v>13.9</v>
      </c>
      <c r="CJ4341" s="3">
        <v>20.85</v>
      </c>
      <c r="CK4341" s="3">
        <v>20.85</v>
      </c>
      <c r="CL4341" s="1" t="s">
        <v>137</v>
      </c>
      <c r="CN4341" s="1" t="s">
        <v>139</v>
      </c>
      <c r="CP4341" s="1" t="s">
        <v>112</v>
      </c>
      <c r="CQ4341" s="1" t="s">
        <v>111</v>
      </c>
      <c r="CR4341" s="1" t="s">
        <v>112</v>
      </c>
      <c r="CS4341" s="1" t="s">
        <v>111</v>
      </c>
      <c r="CT4341" s="1" t="s">
        <v>138</v>
      </c>
      <c r="CU4341" s="1" t="s">
        <v>111</v>
      </c>
      <c r="CV4341" s="1" t="s">
        <v>138</v>
      </c>
      <c r="CW4341" s="1" t="s">
        <v>12662</v>
      </c>
      <c r="CX4341" s="1">
        <v>16702348904</v>
      </c>
      <c r="CY4341" s="1" t="s">
        <v>12658</v>
      </c>
      <c r="CZ4341" s="1" t="s">
        <v>138</v>
      </c>
      <c r="DA4341" s="1" t="s">
        <v>111</v>
      </c>
      <c r="DB4341" s="1" t="s">
        <v>112</v>
      </c>
      <c r="DC4341" s="1" t="s">
        <v>12653</v>
      </c>
      <c r="DD4341" s="1" t="s">
        <v>12654</v>
      </c>
      <c r="DE4341" s="1" t="s">
        <v>402</v>
      </c>
      <c r="DF4341" s="1" t="s">
        <v>16294</v>
      </c>
      <c r="DG4341" s="1" t="s">
        <v>12658</v>
      </c>
    </row>
    <row r="4342" spans="1:111" ht="15.6" customHeight="1" x14ac:dyDescent="0.25">
      <c r="A4342" s="1" t="s">
        <v>21676</v>
      </c>
      <c r="B4342" s="1" t="s">
        <v>142</v>
      </c>
      <c r="C4342" s="2">
        <v>44132.304971990743</v>
      </c>
      <c r="D4342" s="2">
        <v>44137</v>
      </c>
      <c r="E4342" s="1" t="s">
        <v>110</v>
      </c>
      <c r="F4342" s="2">
        <v>44103.833333333336</v>
      </c>
      <c r="G4342" s="1" t="s">
        <v>112</v>
      </c>
      <c r="H4342" s="1" t="s">
        <v>112</v>
      </c>
      <c r="I4342" s="1" t="s">
        <v>112</v>
      </c>
      <c r="J4342" s="1" t="s">
        <v>2519</v>
      </c>
      <c r="K4342" s="1" t="s">
        <v>2520</v>
      </c>
      <c r="L4342" s="1" t="s">
        <v>2521</v>
      </c>
      <c r="M4342" s="1" t="s">
        <v>2522</v>
      </c>
      <c r="N4342" s="1" t="s">
        <v>116</v>
      </c>
      <c r="O4342" s="1" t="s">
        <v>117</v>
      </c>
      <c r="P4342" s="9">
        <v>96950</v>
      </c>
      <c r="Q4342" s="1" t="s">
        <v>118</v>
      </c>
      <c r="S4342" s="1">
        <v>16702346284</v>
      </c>
      <c r="U4342" s="1">
        <v>7139</v>
      </c>
      <c r="V4342" s="1" t="s">
        <v>119</v>
      </c>
      <c r="X4342" s="1" t="s">
        <v>2523</v>
      </c>
      <c r="Y4342" s="1" t="s">
        <v>2524</v>
      </c>
      <c r="AA4342" s="1" t="s">
        <v>245</v>
      </c>
      <c r="AB4342" s="1" t="s">
        <v>2522</v>
      </c>
      <c r="AD4342" s="1" t="s">
        <v>116</v>
      </c>
      <c r="AE4342" s="1" t="s">
        <v>117</v>
      </c>
      <c r="AF4342" s="9">
        <v>96950</v>
      </c>
      <c r="AG4342" s="1" t="s">
        <v>118</v>
      </c>
      <c r="AI4342" s="1">
        <v>16702346284</v>
      </c>
      <c r="AK4342" s="1" t="s">
        <v>2525</v>
      </c>
      <c r="BC4342" s="1" t="str">
        <f>"25-3021.00"</f>
        <v>25-3021.00</v>
      </c>
      <c r="BD4342" s="1" t="s">
        <v>327</v>
      </c>
      <c r="BE4342" s="1" t="s">
        <v>2526</v>
      </c>
      <c r="BF4342" s="1" t="s">
        <v>2527</v>
      </c>
      <c r="BG4342" s="1">
        <v>1</v>
      </c>
      <c r="BI4342" s="2">
        <v>44105</v>
      </c>
      <c r="BJ4342" s="2">
        <v>44469</v>
      </c>
      <c r="BM4342" s="1">
        <v>35</v>
      </c>
      <c r="BN4342" s="1">
        <v>0</v>
      </c>
      <c r="BO4342" s="1">
        <v>7</v>
      </c>
      <c r="BP4342" s="1">
        <v>7</v>
      </c>
      <c r="BQ4342" s="1">
        <v>7</v>
      </c>
      <c r="BR4342" s="1">
        <v>7</v>
      </c>
      <c r="BS4342" s="1">
        <v>7</v>
      </c>
      <c r="BT4342" s="1">
        <v>0</v>
      </c>
      <c r="BU4342" s="1" t="str">
        <f>"9:00 AM"</f>
        <v>9:00 AM</v>
      </c>
      <c r="BV4342" s="1" t="str">
        <f>"9:00 PM"</f>
        <v>9:00 PM</v>
      </c>
      <c r="BW4342" s="1" t="s">
        <v>230</v>
      </c>
      <c r="BX4342" s="1">
        <v>0</v>
      </c>
      <c r="BY4342" s="1">
        <v>24</v>
      </c>
      <c r="BZ4342" s="1" t="s">
        <v>112</v>
      </c>
      <c r="CA4342" s="1">
        <v>0</v>
      </c>
      <c r="CB4342" s="1" t="s">
        <v>17417</v>
      </c>
      <c r="CC4342" s="1" t="s">
        <v>560</v>
      </c>
      <c r="CD4342" s="1" t="s">
        <v>2522</v>
      </c>
      <c r="CE4342" s="1" t="s">
        <v>116</v>
      </c>
      <c r="CF4342" s="1" t="s">
        <v>117</v>
      </c>
      <c r="CG4342" s="1">
        <v>96950</v>
      </c>
      <c r="CH4342" s="3">
        <v>22.66</v>
      </c>
      <c r="CI4342" s="3">
        <v>22.66</v>
      </c>
      <c r="CJ4342" s="3">
        <v>33.99</v>
      </c>
      <c r="CK4342" s="3">
        <v>33.99</v>
      </c>
      <c r="CL4342" s="1" t="s">
        <v>137</v>
      </c>
      <c r="CN4342" s="1" t="s">
        <v>139</v>
      </c>
      <c r="CP4342" s="1" t="s">
        <v>112</v>
      </c>
      <c r="CQ4342" s="1" t="s">
        <v>111</v>
      </c>
      <c r="CR4342" s="1" t="s">
        <v>111</v>
      </c>
      <c r="CS4342" s="1" t="s">
        <v>111</v>
      </c>
      <c r="CT4342" s="1" t="s">
        <v>111</v>
      </c>
      <c r="CU4342" s="1" t="s">
        <v>111</v>
      </c>
      <c r="CV4342" s="1" t="s">
        <v>111</v>
      </c>
      <c r="CW4342" s="1" t="s">
        <v>1004</v>
      </c>
      <c r="CX4342" s="1">
        <v>16702346284</v>
      </c>
      <c r="CY4342" s="1" t="s">
        <v>2525</v>
      </c>
      <c r="CZ4342" s="1" t="s">
        <v>138</v>
      </c>
      <c r="DA4342" s="1" t="s">
        <v>111</v>
      </c>
      <c r="DB4342" s="1" t="s">
        <v>112</v>
      </c>
    </row>
    <row r="4343" spans="1:111" ht="15.6" customHeight="1" x14ac:dyDescent="0.25">
      <c r="A4343" s="1" t="s">
        <v>21753</v>
      </c>
      <c r="B4343" s="1" t="s">
        <v>142</v>
      </c>
      <c r="C4343" s="2">
        <v>44125.16745439815</v>
      </c>
      <c r="D4343" s="2">
        <v>44173</v>
      </c>
      <c r="E4343" s="1" t="s">
        <v>180</v>
      </c>
      <c r="G4343" s="1" t="s">
        <v>112</v>
      </c>
      <c r="H4343" s="1" t="s">
        <v>112</v>
      </c>
      <c r="I4343" s="1" t="s">
        <v>112</v>
      </c>
      <c r="J4343" s="1" t="s">
        <v>4842</v>
      </c>
      <c r="K4343" s="1" t="s">
        <v>138</v>
      </c>
      <c r="L4343" s="1" t="s">
        <v>4843</v>
      </c>
      <c r="N4343" s="1" t="s">
        <v>116</v>
      </c>
      <c r="O4343" s="1" t="s">
        <v>117</v>
      </c>
      <c r="P4343" s="9">
        <v>96950</v>
      </c>
      <c r="Q4343" s="1" t="s">
        <v>118</v>
      </c>
      <c r="S4343" s="1">
        <v>16702352810</v>
      </c>
      <c r="U4343" s="1">
        <v>42499</v>
      </c>
      <c r="V4343" s="1" t="s">
        <v>119</v>
      </c>
      <c r="X4343" s="1" t="s">
        <v>2076</v>
      </c>
      <c r="Y4343" s="1" t="s">
        <v>4844</v>
      </c>
      <c r="AA4343" s="1" t="s">
        <v>245</v>
      </c>
      <c r="AB4343" s="1" t="s">
        <v>4845</v>
      </c>
      <c r="AD4343" s="1" t="s">
        <v>116</v>
      </c>
      <c r="AE4343" s="1" t="s">
        <v>117</v>
      </c>
      <c r="AF4343" s="9">
        <v>96950</v>
      </c>
      <c r="AG4343" s="1" t="s">
        <v>118</v>
      </c>
      <c r="AI4343" s="1">
        <v>16702352810</v>
      </c>
      <c r="AK4343" s="1" t="s">
        <v>4846</v>
      </c>
      <c r="BC4343" s="1" t="str">
        <f>"11-1021.00"</f>
        <v>11-1021.00</v>
      </c>
      <c r="BD4343" s="1" t="s">
        <v>248</v>
      </c>
      <c r="BE4343" s="1" t="s">
        <v>4847</v>
      </c>
      <c r="BF4343" s="1" t="s">
        <v>373</v>
      </c>
      <c r="BG4343" s="1">
        <v>1</v>
      </c>
      <c r="BI4343" s="2">
        <v>44228</v>
      </c>
      <c r="BJ4343" s="2">
        <v>44592</v>
      </c>
      <c r="BM4343" s="1">
        <v>40</v>
      </c>
      <c r="BN4343" s="1">
        <v>0</v>
      </c>
      <c r="BO4343" s="1">
        <v>8</v>
      </c>
      <c r="BP4343" s="1">
        <v>8</v>
      </c>
      <c r="BQ4343" s="1">
        <v>8</v>
      </c>
      <c r="BR4343" s="1">
        <v>8</v>
      </c>
      <c r="BS4343" s="1">
        <v>8</v>
      </c>
      <c r="BT4343" s="1">
        <v>0</v>
      </c>
      <c r="BU4343" s="1" t="str">
        <f>"8:00 AM"</f>
        <v>8:00 AM</v>
      </c>
      <c r="BV4343" s="1" t="str">
        <f>"5:00 PM"</f>
        <v>5:00 PM</v>
      </c>
      <c r="BW4343" s="1" t="s">
        <v>135</v>
      </c>
      <c r="BX4343" s="1">
        <v>0</v>
      </c>
      <c r="BY4343" s="1">
        <v>24</v>
      </c>
      <c r="BZ4343" s="1" t="s">
        <v>111</v>
      </c>
      <c r="CA4343" s="1">
        <v>2</v>
      </c>
      <c r="CB4343" s="1" t="s">
        <v>168</v>
      </c>
      <c r="CC4343" s="1" t="s">
        <v>4848</v>
      </c>
      <c r="CE4343" s="1" t="s">
        <v>116</v>
      </c>
      <c r="CF4343" s="1" t="s">
        <v>117</v>
      </c>
      <c r="CG4343" s="1">
        <v>96950</v>
      </c>
      <c r="CH4343" s="3">
        <v>31</v>
      </c>
      <c r="CI4343" s="3">
        <v>31</v>
      </c>
      <c r="CJ4343" s="3">
        <v>46.5</v>
      </c>
      <c r="CK4343" s="3">
        <v>46.5</v>
      </c>
      <c r="CL4343" s="1" t="s">
        <v>137</v>
      </c>
      <c r="CM4343" s="1" t="s">
        <v>331</v>
      </c>
      <c r="CN4343" s="1" t="s">
        <v>139</v>
      </c>
      <c r="CP4343" s="1" t="s">
        <v>112</v>
      </c>
      <c r="CQ4343" s="1" t="s">
        <v>111</v>
      </c>
      <c r="CR4343" s="1" t="s">
        <v>112</v>
      </c>
      <c r="CS4343" s="1" t="s">
        <v>111</v>
      </c>
      <c r="CT4343" s="1" t="s">
        <v>138</v>
      </c>
      <c r="CU4343" s="1" t="s">
        <v>111</v>
      </c>
      <c r="CV4343" s="1" t="s">
        <v>138</v>
      </c>
      <c r="CW4343" s="1" t="s">
        <v>331</v>
      </c>
      <c r="CX4343" s="1">
        <v>16702352810</v>
      </c>
      <c r="CY4343" s="1" t="s">
        <v>4846</v>
      </c>
      <c r="CZ4343" s="1" t="s">
        <v>331</v>
      </c>
      <c r="DA4343" s="1" t="s">
        <v>111</v>
      </c>
      <c r="DB4343" s="1" t="s">
        <v>112</v>
      </c>
    </row>
    <row r="4344" spans="1:111" ht="15.6" customHeight="1" x14ac:dyDescent="0.25">
      <c r="A4344" s="1" t="s">
        <v>21771</v>
      </c>
      <c r="B4344" s="1" t="s">
        <v>142</v>
      </c>
      <c r="C4344" s="2">
        <v>44117.094010879628</v>
      </c>
      <c r="D4344" s="2">
        <v>44161</v>
      </c>
      <c r="E4344" s="1" t="s">
        <v>180</v>
      </c>
      <c r="G4344" s="1" t="s">
        <v>111</v>
      </c>
      <c r="H4344" s="1" t="s">
        <v>112</v>
      </c>
      <c r="I4344" s="1" t="s">
        <v>112</v>
      </c>
      <c r="J4344" s="1" t="s">
        <v>2807</v>
      </c>
      <c r="K4344" s="1" t="s">
        <v>21772</v>
      </c>
      <c r="L4344" s="1" t="s">
        <v>21773</v>
      </c>
      <c r="M4344" s="1" t="s">
        <v>4384</v>
      </c>
      <c r="N4344" s="1" t="s">
        <v>167</v>
      </c>
      <c r="O4344" s="1" t="s">
        <v>117</v>
      </c>
      <c r="P4344" s="9">
        <v>96950</v>
      </c>
      <c r="Q4344" s="1" t="s">
        <v>118</v>
      </c>
      <c r="S4344" s="1">
        <v>16702880360</v>
      </c>
      <c r="U4344" s="1">
        <v>48819</v>
      </c>
      <c r="V4344" s="1" t="s">
        <v>119</v>
      </c>
      <c r="X4344" s="1" t="s">
        <v>14255</v>
      </c>
      <c r="Y4344" s="1" t="s">
        <v>14256</v>
      </c>
      <c r="Z4344" s="1" t="s">
        <v>4743</v>
      </c>
      <c r="AA4344" s="1" t="s">
        <v>706</v>
      </c>
      <c r="AB4344" s="1" t="s">
        <v>21774</v>
      </c>
      <c r="AC4344" s="1" t="s">
        <v>4384</v>
      </c>
      <c r="AD4344" s="1" t="s">
        <v>167</v>
      </c>
      <c r="AE4344" s="1" t="s">
        <v>117</v>
      </c>
      <c r="AF4344" s="9">
        <v>96950</v>
      </c>
      <c r="AG4344" s="1" t="s">
        <v>118</v>
      </c>
      <c r="AI4344" s="1">
        <v>16702880360</v>
      </c>
      <c r="AJ4344" s="1">
        <v>104</v>
      </c>
      <c r="AK4344" s="1" t="s">
        <v>2813</v>
      </c>
      <c r="BC4344" s="1" t="str">
        <f>"43-6011.00"</f>
        <v>43-6011.00</v>
      </c>
      <c r="BD4344" s="1" t="s">
        <v>6712</v>
      </c>
      <c r="BE4344" s="1" t="s">
        <v>21775</v>
      </c>
      <c r="BF4344" s="1" t="s">
        <v>16648</v>
      </c>
      <c r="BG4344" s="1">
        <v>1</v>
      </c>
      <c r="BI4344" s="2">
        <v>44200</v>
      </c>
      <c r="BJ4344" s="2">
        <v>44469</v>
      </c>
      <c r="BM4344" s="1">
        <v>40</v>
      </c>
      <c r="BN4344" s="1">
        <v>0</v>
      </c>
      <c r="BO4344" s="1">
        <v>8</v>
      </c>
      <c r="BP4344" s="1">
        <v>8</v>
      </c>
      <c r="BQ4344" s="1">
        <v>8</v>
      </c>
      <c r="BR4344" s="1">
        <v>8</v>
      </c>
      <c r="BS4344" s="1">
        <v>8</v>
      </c>
      <c r="BT4344" s="1">
        <v>0</v>
      </c>
      <c r="BU4344" s="1" t="str">
        <f>"9:00 AM"</f>
        <v>9:00 AM</v>
      </c>
      <c r="BV4344" s="1" t="str">
        <f>"6:00 PM"</f>
        <v>6:00 PM</v>
      </c>
      <c r="BW4344" s="1" t="s">
        <v>392</v>
      </c>
      <c r="BX4344" s="1">
        <v>0</v>
      </c>
      <c r="BY4344" s="1">
        <v>24</v>
      </c>
      <c r="BZ4344" s="1" t="s">
        <v>112</v>
      </c>
      <c r="CA4344" s="1">
        <v>0</v>
      </c>
      <c r="CB4344" s="1" t="s">
        <v>21776</v>
      </c>
      <c r="CC4344" s="1" t="s">
        <v>21773</v>
      </c>
      <c r="CD4344" s="1" t="s">
        <v>4384</v>
      </c>
      <c r="CE4344" s="1" t="s">
        <v>167</v>
      </c>
      <c r="CF4344" s="1" t="s">
        <v>117</v>
      </c>
      <c r="CG4344" s="1">
        <v>96950</v>
      </c>
      <c r="CH4344" s="3">
        <v>2678</v>
      </c>
      <c r="CI4344" s="3">
        <v>2678</v>
      </c>
      <c r="CJ4344" s="3">
        <v>0</v>
      </c>
      <c r="CK4344" s="3">
        <v>0</v>
      </c>
      <c r="CL4344" s="1" t="s">
        <v>4581</v>
      </c>
      <c r="CM4344" s="1" t="s">
        <v>21777</v>
      </c>
      <c r="CN4344" s="1" t="s">
        <v>139</v>
      </c>
      <c r="CP4344" s="1" t="s">
        <v>112</v>
      </c>
      <c r="CQ4344" s="1" t="s">
        <v>111</v>
      </c>
      <c r="CR4344" s="1" t="s">
        <v>112</v>
      </c>
      <c r="CS4344" s="1" t="s">
        <v>112</v>
      </c>
      <c r="CT4344" s="1" t="s">
        <v>111</v>
      </c>
      <c r="CU4344" s="1" t="s">
        <v>111</v>
      </c>
      <c r="CV4344" s="1" t="s">
        <v>138</v>
      </c>
      <c r="CW4344" s="1" t="s">
        <v>21778</v>
      </c>
      <c r="CX4344" s="1">
        <v>16702880360</v>
      </c>
      <c r="CY4344" s="1" t="s">
        <v>2817</v>
      </c>
      <c r="CZ4344" s="1" t="s">
        <v>716</v>
      </c>
      <c r="DA4344" s="1" t="s">
        <v>111</v>
      </c>
      <c r="DB4344" s="1" t="s">
        <v>112</v>
      </c>
    </row>
    <row r="4345" spans="1:111" ht="15.6" customHeight="1" x14ac:dyDescent="0.25">
      <c r="A4345" s="1" t="s">
        <v>21816</v>
      </c>
      <c r="B4345" s="1" t="s">
        <v>142</v>
      </c>
      <c r="C4345" s="2">
        <v>44201.067296990739</v>
      </c>
      <c r="D4345" s="2">
        <v>44218</v>
      </c>
      <c r="E4345" s="1" t="s">
        <v>180</v>
      </c>
      <c r="G4345" s="1" t="s">
        <v>111</v>
      </c>
      <c r="H4345" s="1" t="s">
        <v>112</v>
      </c>
      <c r="I4345" s="1" t="s">
        <v>112</v>
      </c>
      <c r="J4345" s="1" t="s">
        <v>5027</v>
      </c>
      <c r="K4345" s="1" t="s">
        <v>3856</v>
      </c>
      <c r="L4345" s="1" t="s">
        <v>3857</v>
      </c>
      <c r="M4345" s="1" t="s">
        <v>8657</v>
      </c>
      <c r="N4345" s="1" t="s">
        <v>116</v>
      </c>
      <c r="O4345" s="1" t="s">
        <v>117</v>
      </c>
      <c r="P4345" s="9">
        <v>96950</v>
      </c>
      <c r="Q4345" s="1" t="s">
        <v>118</v>
      </c>
      <c r="S4345" s="1">
        <v>16702347000</v>
      </c>
      <c r="U4345" s="1">
        <v>72111</v>
      </c>
      <c r="V4345" s="1" t="s">
        <v>119</v>
      </c>
      <c r="X4345" s="1" t="s">
        <v>2357</v>
      </c>
      <c r="Y4345" s="1" t="s">
        <v>5029</v>
      </c>
      <c r="Z4345" s="1" t="s">
        <v>138</v>
      </c>
      <c r="AA4345" s="1" t="s">
        <v>373</v>
      </c>
      <c r="AB4345" s="1" t="s">
        <v>3857</v>
      </c>
      <c r="AC4345" s="1" t="s">
        <v>8657</v>
      </c>
      <c r="AD4345" s="1" t="s">
        <v>116</v>
      </c>
      <c r="AE4345" s="1" t="s">
        <v>117</v>
      </c>
      <c r="AF4345" s="9">
        <v>96950</v>
      </c>
      <c r="AG4345" s="1" t="s">
        <v>118</v>
      </c>
      <c r="AI4345" s="1">
        <v>16702347000</v>
      </c>
      <c r="AK4345" s="1" t="s">
        <v>3867</v>
      </c>
      <c r="BC4345" s="1" t="str">
        <f>"13-2011.01"</f>
        <v>13-2011.01</v>
      </c>
      <c r="BD4345" s="1" t="s">
        <v>932</v>
      </c>
      <c r="BE4345" s="1" t="s">
        <v>8658</v>
      </c>
      <c r="BF4345" s="1" t="s">
        <v>7107</v>
      </c>
      <c r="BG4345" s="1">
        <v>1</v>
      </c>
      <c r="BI4345" s="2">
        <v>44302</v>
      </c>
      <c r="BJ4345" s="2">
        <v>45397</v>
      </c>
      <c r="BM4345" s="1">
        <v>35</v>
      </c>
      <c r="BN4345" s="1">
        <v>0</v>
      </c>
      <c r="BO4345" s="1">
        <v>7</v>
      </c>
      <c r="BP4345" s="1">
        <v>7</v>
      </c>
      <c r="BQ4345" s="1">
        <v>7</v>
      </c>
      <c r="BR4345" s="1">
        <v>7</v>
      </c>
      <c r="BS4345" s="1">
        <v>7</v>
      </c>
      <c r="BT4345" s="1">
        <v>0</v>
      </c>
      <c r="BU4345" s="1" t="str">
        <f>"8:00 AM"</f>
        <v>8:00 AM</v>
      </c>
      <c r="BV4345" s="1" t="str">
        <f>"4:00 PM"</f>
        <v>4:00 PM</v>
      </c>
      <c r="BW4345" s="1" t="s">
        <v>193</v>
      </c>
      <c r="BX4345" s="1">
        <v>0</v>
      </c>
      <c r="BY4345" s="1">
        <v>24</v>
      </c>
      <c r="BZ4345" s="1" t="s">
        <v>111</v>
      </c>
      <c r="CA4345" s="1">
        <v>2</v>
      </c>
      <c r="CB4345" s="4" t="s">
        <v>8659</v>
      </c>
      <c r="CC4345" s="1" t="s">
        <v>8660</v>
      </c>
      <c r="CD4345" s="1" t="s">
        <v>8657</v>
      </c>
      <c r="CE4345" s="1" t="s">
        <v>157</v>
      </c>
      <c r="CF4345" s="1" t="s">
        <v>117</v>
      </c>
      <c r="CG4345" s="1">
        <v>96950</v>
      </c>
      <c r="CH4345" s="3">
        <v>14.85</v>
      </c>
      <c r="CI4345" s="3">
        <v>14.85</v>
      </c>
      <c r="CL4345" s="1" t="s">
        <v>137</v>
      </c>
      <c r="CN4345" s="1" t="s">
        <v>139</v>
      </c>
      <c r="CP4345" s="1" t="s">
        <v>112</v>
      </c>
      <c r="CQ4345" s="1" t="s">
        <v>111</v>
      </c>
      <c r="CR4345" s="1" t="s">
        <v>112</v>
      </c>
      <c r="CS4345" s="1" t="s">
        <v>112</v>
      </c>
      <c r="CT4345" s="1" t="s">
        <v>138</v>
      </c>
      <c r="CU4345" s="1" t="s">
        <v>111</v>
      </c>
      <c r="CV4345" s="1" t="s">
        <v>111</v>
      </c>
      <c r="CW4345" s="1" t="s">
        <v>8661</v>
      </c>
      <c r="CX4345" s="1">
        <v>16702347000</v>
      </c>
      <c r="CY4345" s="1" t="s">
        <v>3867</v>
      </c>
      <c r="CZ4345" s="1" t="s">
        <v>138</v>
      </c>
      <c r="DA4345" s="1" t="s">
        <v>111</v>
      </c>
      <c r="DB4345" s="1" t="s">
        <v>112</v>
      </c>
    </row>
    <row r="4346" spans="1:111" ht="15.6" customHeight="1" x14ac:dyDescent="0.25">
      <c r="A4346" s="1" t="s">
        <v>21829</v>
      </c>
      <c r="B4346" s="1" t="s">
        <v>142</v>
      </c>
      <c r="C4346" s="2">
        <v>44277.834207754633</v>
      </c>
      <c r="D4346" s="2">
        <v>44287</v>
      </c>
      <c r="E4346" s="1" t="s">
        <v>110</v>
      </c>
      <c r="F4346" s="2">
        <v>44453.833333333336</v>
      </c>
      <c r="G4346" s="1" t="s">
        <v>112</v>
      </c>
      <c r="H4346" s="1" t="s">
        <v>112</v>
      </c>
      <c r="I4346" s="1" t="s">
        <v>112</v>
      </c>
      <c r="J4346" s="1" t="s">
        <v>3474</v>
      </c>
      <c r="K4346" s="1" t="s">
        <v>138</v>
      </c>
      <c r="L4346" s="1" t="s">
        <v>3476</v>
      </c>
      <c r="M4346" s="1" t="s">
        <v>3477</v>
      </c>
      <c r="N4346" s="1" t="s">
        <v>167</v>
      </c>
      <c r="O4346" s="1" t="s">
        <v>117</v>
      </c>
      <c r="P4346" s="9">
        <v>96950</v>
      </c>
      <c r="Q4346" s="1" t="s">
        <v>118</v>
      </c>
      <c r="R4346" s="1" t="s">
        <v>138</v>
      </c>
      <c r="S4346" s="1">
        <v>16702368202</v>
      </c>
      <c r="T4346" s="1">
        <v>3554</v>
      </c>
      <c r="U4346" s="1">
        <v>62211</v>
      </c>
      <c r="V4346" s="1" t="s">
        <v>119</v>
      </c>
      <c r="X4346" s="1" t="s">
        <v>3478</v>
      </c>
      <c r="Y4346" s="1" t="s">
        <v>3479</v>
      </c>
      <c r="Z4346" s="1" t="s">
        <v>1701</v>
      </c>
      <c r="AA4346" s="1" t="s">
        <v>3480</v>
      </c>
      <c r="AB4346" s="1" t="s">
        <v>3476</v>
      </c>
      <c r="AC4346" s="1" t="s">
        <v>3477</v>
      </c>
      <c r="AD4346" s="1" t="s">
        <v>167</v>
      </c>
      <c r="AE4346" s="1" t="s">
        <v>117</v>
      </c>
      <c r="AF4346" s="9">
        <v>96950</v>
      </c>
      <c r="AG4346" s="1" t="s">
        <v>118</v>
      </c>
      <c r="AH4346" s="1" t="s">
        <v>138</v>
      </c>
      <c r="AI4346" s="1">
        <v>16702368202</v>
      </c>
      <c r="AJ4346" s="1">
        <v>3554</v>
      </c>
      <c r="AK4346" s="1" t="s">
        <v>3481</v>
      </c>
      <c r="BC4346" s="1" t="str">
        <f>"29-2052.00"</f>
        <v>29-2052.00</v>
      </c>
      <c r="BD4346" s="1" t="s">
        <v>7093</v>
      </c>
      <c r="BE4346" s="1" t="s">
        <v>7094</v>
      </c>
      <c r="BF4346" s="1" t="s">
        <v>7095</v>
      </c>
      <c r="BG4346" s="1">
        <v>2</v>
      </c>
      <c r="BI4346" s="2">
        <v>44455</v>
      </c>
      <c r="BJ4346" s="2">
        <v>44819</v>
      </c>
      <c r="BM4346" s="1">
        <v>40</v>
      </c>
      <c r="BN4346" s="1">
        <v>0</v>
      </c>
      <c r="BO4346" s="1">
        <v>10</v>
      </c>
      <c r="BP4346" s="1">
        <v>10</v>
      </c>
      <c r="BQ4346" s="1">
        <v>10</v>
      </c>
      <c r="BR4346" s="1">
        <v>10</v>
      </c>
      <c r="BS4346" s="1">
        <v>0</v>
      </c>
      <c r="BT4346" s="1">
        <v>0</v>
      </c>
      <c r="BU4346" s="1" t="str">
        <f>"7:00 AM"</f>
        <v>7:00 AM</v>
      </c>
      <c r="BV4346" s="1" t="str">
        <f>"6:00 PM"</f>
        <v>6:00 PM</v>
      </c>
      <c r="BW4346" s="1" t="s">
        <v>392</v>
      </c>
      <c r="BX4346" s="1">
        <v>0</v>
      </c>
      <c r="BY4346" s="1">
        <v>24</v>
      </c>
      <c r="BZ4346" s="1" t="s">
        <v>112</v>
      </c>
      <c r="CA4346" s="1">
        <v>0</v>
      </c>
      <c r="CB4346" s="1" t="s">
        <v>7096</v>
      </c>
      <c r="CC4346" s="1" t="s">
        <v>3476</v>
      </c>
      <c r="CD4346" s="1" t="s">
        <v>3477</v>
      </c>
      <c r="CE4346" s="1" t="s">
        <v>167</v>
      </c>
      <c r="CF4346" s="1" t="s">
        <v>117</v>
      </c>
      <c r="CG4346" s="1">
        <v>96950</v>
      </c>
      <c r="CH4346" s="3">
        <v>15.24</v>
      </c>
      <c r="CI4346" s="3">
        <v>19.239999999999998</v>
      </c>
      <c r="CJ4346" s="3">
        <v>22.86</v>
      </c>
      <c r="CK4346" s="3">
        <v>28.86</v>
      </c>
      <c r="CL4346" s="1" t="s">
        <v>137</v>
      </c>
      <c r="CM4346" s="1" t="s">
        <v>3486</v>
      </c>
      <c r="CN4346" s="1" t="s">
        <v>139</v>
      </c>
      <c r="CP4346" s="1" t="s">
        <v>111</v>
      </c>
      <c r="CQ4346" s="1" t="s">
        <v>111</v>
      </c>
      <c r="CR4346" s="1" t="s">
        <v>112</v>
      </c>
      <c r="CS4346" s="1" t="s">
        <v>111</v>
      </c>
      <c r="CT4346" s="1" t="s">
        <v>138</v>
      </c>
      <c r="CU4346" s="1" t="s">
        <v>138</v>
      </c>
      <c r="CV4346" s="1" t="s">
        <v>138</v>
      </c>
      <c r="CW4346" s="1" t="s">
        <v>3487</v>
      </c>
      <c r="CX4346" s="1">
        <v>16702368202</v>
      </c>
      <c r="CY4346" s="1" t="s">
        <v>3488</v>
      </c>
      <c r="CZ4346" s="1" t="s">
        <v>3489</v>
      </c>
      <c r="DA4346" s="1" t="s">
        <v>111</v>
      </c>
      <c r="DB4346" s="1" t="s">
        <v>112</v>
      </c>
      <c r="DC4346" s="1" t="s">
        <v>890</v>
      </c>
      <c r="DD4346" s="1" t="s">
        <v>3490</v>
      </c>
      <c r="DE4346" s="1" t="s">
        <v>3491</v>
      </c>
      <c r="DF4346" s="1" t="s">
        <v>3474</v>
      </c>
      <c r="DG4346" s="1" t="s">
        <v>3492</v>
      </c>
    </row>
    <row r="4347" spans="1:111" ht="15.6" customHeight="1" x14ac:dyDescent="0.25">
      <c r="A4347" s="1" t="s">
        <v>21859</v>
      </c>
      <c r="B4347" s="1" t="s">
        <v>142</v>
      </c>
      <c r="C4347" s="2">
        <v>44313.846411574072</v>
      </c>
      <c r="D4347" s="2">
        <v>44336</v>
      </c>
      <c r="E4347" s="1" t="s">
        <v>110</v>
      </c>
      <c r="F4347" s="2">
        <v>44468.833333333336</v>
      </c>
      <c r="G4347" s="1" t="s">
        <v>112</v>
      </c>
      <c r="H4347" s="1" t="s">
        <v>112</v>
      </c>
      <c r="I4347" s="1" t="s">
        <v>112</v>
      </c>
      <c r="J4347" s="1" t="s">
        <v>1095</v>
      </c>
      <c r="K4347" s="1" t="s">
        <v>1096</v>
      </c>
      <c r="L4347" s="1" t="s">
        <v>410</v>
      </c>
      <c r="N4347" s="1" t="s">
        <v>167</v>
      </c>
      <c r="O4347" s="1" t="s">
        <v>117</v>
      </c>
      <c r="P4347" s="9">
        <v>96950</v>
      </c>
      <c r="Q4347" s="1" t="s">
        <v>118</v>
      </c>
      <c r="S4347" s="1">
        <v>16702336927</v>
      </c>
      <c r="U4347" s="1">
        <v>561320</v>
      </c>
      <c r="V4347" s="1" t="s">
        <v>119</v>
      </c>
      <c r="X4347" s="1" t="s">
        <v>1097</v>
      </c>
      <c r="Y4347" s="1" t="s">
        <v>1098</v>
      </c>
      <c r="Z4347" s="1" t="s">
        <v>1099</v>
      </c>
      <c r="AA4347" s="1" t="s">
        <v>245</v>
      </c>
      <c r="AB4347" s="1" t="s">
        <v>1100</v>
      </c>
      <c r="AD4347" s="1" t="s">
        <v>116</v>
      </c>
      <c r="AE4347" s="1" t="s">
        <v>117</v>
      </c>
      <c r="AF4347" s="9">
        <v>96950</v>
      </c>
      <c r="AG4347" s="1" t="s">
        <v>118</v>
      </c>
      <c r="AI4347" s="1">
        <v>16702336927</v>
      </c>
      <c r="AK4347" s="1" t="s">
        <v>1101</v>
      </c>
      <c r="BC4347" s="1" t="str">
        <f>"37-2011.00"</f>
        <v>37-2011.00</v>
      </c>
      <c r="BD4347" s="1" t="s">
        <v>676</v>
      </c>
      <c r="BE4347" s="1" t="s">
        <v>1102</v>
      </c>
      <c r="BF4347" s="1" t="s">
        <v>1103</v>
      </c>
      <c r="BG4347" s="1">
        <v>2</v>
      </c>
      <c r="BI4347" s="2">
        <v>44470</v>
      </c>
      <c r="BJ4347" s="2">
        <v>44834</v>
      </c>
      <c r="BM4347" s="1">
        <v>40</v>
      </c>
      <c r="BN4347" s="1">
        <v>0</v>
      </c>
      <c r="BO4347" s="1">
        <v>8</v>
      </c>
      <c r="BP4347" s="1">
        <v>8</v>
      </c>
      <c r="BQ4347" s="1">
        <v>8</v>
      </c>
      <c r="BR4347" s="1">
        <v>8</v>
      </c>
      <c r="BS4347" s="1">
        <v>8</v>
      </c>
      <c r="BT4347" s="1">
        <v>0</v>
      </c>
      <c r="BU4347" s="1" t="str">
        <f>"7:30 AM"</f>
        <v>7:30 AM</v>
      </c>
      <c r="BV4347" s="1" t="str">
        <f>"4:30 PM"</f>
        <v>4:30 PM</v>
      </c>
      <c r="BW4347" s="1" t="s">
        <v>135</v>
      </c>
      <c r="BX4347" s="1">
        <v>0</v>
      </c>
      <c r="BY4347" s="1">
        <v>3</v>
      </c>
      <c r="BZ4347" s="1" t="s">
        <v>112</v>
      </c>
      <c r="CA4347" s="1">
        <v>0</v>
      </c>
      <c r="CB4347" s="1" t="s">
        <v>21860</v>
      </c>
      <c r="CC4347" s="1" t="s">
        <v>410</v>
      </c>
      <c r="CE4347" s="1" t="s">
        <v>167</v>
      </c>
      <c r="CF4347" s="1" t="s">
        <v>117</v>
      </c>
      <c r="CG4347" s="1">
        <v>96950</v>
      </c>
      <c r="CH4347" s="3">
        <v>8.0500000000000007</v>
      </c>
      <c r="CI4347" s="3">
        <v>8.0500000000000007</v>
      </c>
      <c r="CJ4347" s="3">
        <v>12.08</v>
      </c>
      <c r="CK4347" s="3">
        <v>12.08</v>
      </c>
      <c r="CL4347" s="1" t="s">
        <v>137</v>
      </c>
      <c r="CN4347" s="1" t="s">
        <v>139</v>
      </c>
      <c r="CP4347" s="1" t="s">
        <v>112</v>
      </c>
      <c r="CQ4347" s="1" t="s">
        <v>111</v>
      </c>
      <c r="CR4347" s="1" t="s">
        <v>112</v>
      </c>
      <c r="CS4347" s="1" t="s">
        <v>111</v>
      </c>
      <c r="CT4347" s="1" t="s">
        <v>138</v>
      </c>
      <c r="CU4347" s="1" t="s">
        <v>111</v>
      </c>
      <c r="CV4347" s="1" t="s">
        <v>138</v>
      </c>
      <c r="CW4347" s="1" t="s">
        <v>411</v>
      </c>
      <c r="CX4347" s="1">
        <v>16702336927</v>
      </c>
      <c r="CY4347" s="1" t="s">
        <v>1101</v>
      </c>
      <c r="CZ4347" s="1" t="s">
        <v>138</v>
      </c>
      <c r="DA4347" s="1" t="s">
        <v>111</v>
      </c>
      <c r="DB4347" s="1" t="s">
        <v>112</v>
      </c>
    </row>
    <row r="4348" spans="1:111" ht="15.6" customHeight="1" x14ac:dyDescent="0.25">
      <c r="A4348" s="1" t="s">
        <v>21863</v>
      </c>
      <c r="B4348" s="1" t="s">
        <v>142</v>
      </c>
      <c r="C4348" s="2">
        <v>44293.238037731484</v>
      </c>
      <c r="D4348" s="2">
        <v>44337</v>
      </c>
      <c r="E4348" s="1" t="s">
        <v>110</v>
      </c>
      <c r="F4348" s="2">
        <v>44468.833333333336</v>
      </c>
      <c r="G4348" s="1" t="s">
        <v>111</v>
      </c>
      <c r="H4348" s="1" t="s">
        <v>112</v>
      </c>
      <c r="I4348" s="1" t="s">
        <v>112</v>
      </c>
      <c r="J4348" s="1" t="s">
        <v>909</v>
      </c>
      <c r="L4348" s="1" t="s">
        <v>910</v>
      </c>
      <c r="M4348" s="1" t="s">
        <v>754</v>
      </c>
      <c r="N4348" s="1" t="s">
        <v>167</v>
      </c>
      <c r="O4348" s="1" t="s">
        <v>117</v>
      </c>
      <c r="P4348" s="9">
        <v>96950</v>
      </c>
      <c r="Q4348" s="1" t="s">
        <v>118</v>
      </c>
      <c r="S4348" s="1">
        <v>16702350561</v>
      </c>
      <c r="T4348" s="1">
        <v>115</v>
      </c>
      <c r="U4348" s="1">
        <v>72111</v>
      </c>
      <c r="V4348" s="1" t="s">
        <v>119</v>
      </c>
      <c r="X4348" s="1" t="s">
        <v>911</v>
      </c>
      <c r="Y4348" s="1" t="s">
        <v>912</v>
      </c>
      <c r="Z4348" s="1" t="s">
        <v>913</v>
      </c>
      <c r="AA4348" s="1" t="s">
        <v>914</v>
      </c>
      <c r="AB4348" s="1" t="s">
        <v>915</v>
      </c>
      <c r="AC4348" s="1" t="s">
        <v>916</v>
      </c>
      <c r="AD4348" s="1" t="s">
        <v>167</v>
      </c>
      <c r="AE4348" s="1" t="s">
        <v>117</v>
      </c>
      <c r="AF4348" s="9">
        <v>96950</v>
      </c>
      <c r="AG4348" s="1" t="s">
        <v>118</v>
      </c>
      <c r="AI4348" s="1">
        <v>16702350561</v>
      </c>
      <c r="AJ4348" s="1">
        <v>115</v>
      </c>
      <c r="AK4348" s="1" t="s">
        <v>917</v>
      </c>
      <c r="BC4348" s="1" t="str">
        <f>"43-5081.01"</f>
        <v>43-5081.01</v>
      </c>
      <c r="BD4348" s="1" t="s">
        <v>132</v>
      </c>
      <c r="BE4348" s="1" t="s">
        <v>19726</v>
      </c>
      <c r="BF4348" s="1" t="s">
        <v>17256</v>
      </c>
      <c r="BG4348" s="1">
        <v>1</v>
      </c>
      <c r="BI4348" s="2">
        <v>44470</v>
      </c>
      <c r="BJ4348" s="2">
        <v>45565</v>
      </c>
      <c r="BM4348" s="1">
        <v>35</v>
      </c>
      <c r="BN4348" s="1">
        <v>0</v>
      </c>
      <c r="BO4348" s="1">
        <v>7</v>
      </c>
      <c r="BP4348" s="1">
        <v>7</v>
      </c>
      <c r="BQ4348" s="1">
        <v>7</v>
      </c>
      <c r="BR4348" s="1">
        <v>7</v>
      </c>
      <c r="BS4348" s="1">
        <v>7</v>
      </c>
      <c r="BT4348" s="1">
        <v>0</v>
      </c>
      <c r="BU4348" s="1" t="str">
        <f>"8:00 AM"</f>
        <v>8:00 AM</v>
      </c>
      <c r="BV4348" s="1" t="str">
        <f>"5:00 PM"</f>
        <v>5:00 PM</v>
      </c>
      <c r="BW4348" s="1" t="s">
        <v>135</v>
      </c>
      <c r="BX4348" s="1">
        <v>0</v>
      </c>
      <c r="BY4348" s="1">
        <v>12</v>
      </c>
      <c r="BZ4348" s="1" t="s">
        <v>112</v>
      </c>
      <c r="CA4348" s="1">
        <v>0</v>
      </c>
      <c r="CB4348" s="4" t="s">
        <v>19727</v>
      </c>
      <c r="CC4348" s="1" t="s">
        <v>921</v>
      </c>
      <c r="CD4348" s="1" t="s">
        <v>754</v>
      </c>
      <c r="CE4348" s="1" t="s">
        <v>167</v>
      </c>
      <c r="CF4348" s="1" t="s">
        <v>117</v>
      </c>
      <c r="CG4348" s="1">
        <v>96950</v>
      </c>
      <c r="CH4348" s="3">
        <v>7.58</v>
      </c>
      <c r="CI4348" s="3">
        <v>7.58</v>
      </c>
      <c r="CJ4348" s="3">
        <v>11.37</v>
      </c>
      <c r="CK4348" s="3">
        <v>11.37</v>
      </c>
      <c r="CL4348" s="1" t="s">
        <v>137</v>
      </c>
      <c r="CM4348" s="1" t="s">
        <v>922</v>
      </c>
      <c r="CN4348" s="1" t="s">
        <v>139</v>
      </c>
      <c r="CP4348" s="1" t="s">
        <v>112</v>
      </c>
      <c r="CQ4348" s="1" t="s">
        <v>111</v>
      </c>
      <c r="CR4348" s="1" t="s">
        <v>112</v>
      </c>
      <c r="CS4348" s="1" t="s">
        <v>111</v>
      </c>
      <c r="CT4348" s="1" t="s">
        <v>111</v>
      </c>
      <c r="CU4348" s="1" t="s">
        <v>111</v>
      </c>
      <c r="CV4348" s="1" t="s">
        <v>138</v>
      </c>
      <c r="CW4348" s="1" t="s">
        <v>714</v>
      </c>
      <c r="CX4348" s="1">
        <v>16702350561</v>
      </c>
      <c r="CY4348" s="1" t="s">
        <v>917</v>
      </c>
      <c r="CZ4348" s="1" t="s">
        <v>716</v>
      </c>
      <c r="DA4348" s="1" t="s">
        <v>111</v>
      </c>
      <c r="DB4348" s="1" t="s">
        <v>112</v>
      </c>
    </row>
    <row r="4349" spans="1:111" ht="15.6" customHeight="1" x14ac:dyDescent="0.25">
      <c r="A4349" s="1" t="s">
        <v>21892</v>
      </c>
      <c r="B4349" s="1" t="s">
        <v>142</v>
      </c>
      <c r="C4349" s="2">
        <v>44291.974699189814</v>
      </c>
      <c r="D4349" s="2">
        <v>44314</v>
      </c>
      <c r="E4349" s="1" t="s">
        <v>110</v>
      </c>
      <c r="F4349" s="2">
        <v>44346.833333333336</v>
      </c>
      <c r="G4349" s="1" t="s">
        <v>112</v>
      </c>
      <c r="H4349" s="1" t="s">
        <v>112</v>
      </c>
      <c r="I4349" s="1" t="s">
        <v>112</v>
      </c>
      <c r="J4349" s="1" t="s">
        <v>7960</v>
      </c>
      <c r="L4349" s="1" t="s">
        <v>7961</v>
      </c>
      <c r="N4349" s="1" t="s">
        <v>116</v>
      </c>
      <c r="O4349" s="1" t="s">
        <v>117</v>
      </c>
      <c r="P4349" s="9">
        <v>96950</v>
      </c>
      <c r="Q4349" s="1" t="s">
        <v>118</v>
      </c>
      <c r="R4349" s="1" t="s">
        <v>1954</v>
      </c>
      <c r="S4349" s="1">
        <v>16702342066</v>
      </c>
      <c r="T4349" s="1">
        <v>0</v>
      </c>
      <c r="U4349" s="1">
        <v>56172</v>
      </c>
      <c r="V4349" s="1" t="s">
        <v>119</v>
      </c>
      <c r="X4349" s="1" t="s">
        <v>7146</v>
      </c>
      <c r="Y4349" s="1" t="s">
        <v>5347</v>
      </c>
      <c r="Z4349" s="1" t="s">
        <v>7147</v>
      </c>
      <c r="AA4349" s="1" t="s">
        <v>773</v>
      </c>
      <c r="AB4349" s="1" t="s">
        <v>7962</v>
      </c>
      <c r="AC4349" s="1" t="s">
        <v>7963</v>
      </c>
      <c r="AD4349" s="1" t="s">
        <v>116</v>
      </c>
      <c r="AE4349" s="1" t="s">
        <v>117</v>
      </c>
      <c r="AF4349" s="9">
        <v>96950</v>
      </c>
      <c r="AG4349" s="1" t="s">
        <v>118</v>
      </c>
      <c r="AH4349" s="1" t="s">
        <v>1954</v>
      </c>
      <c r="AI4349" s="1">
        <v>16702338600</v>
      </c>
      <c r="AJ4349" s="1">
        <v>229</v>
      </c>
      <c r="AK4349" s="1" t="s">
        <v>7150</v>
      </c>
      <c r="BC4349" s="1" t="str">
        <f>"49-9071.00"</f>
        <v>49-9071.00</v>
      </c>
      <c r="BD4349" s="1" t="s">
        <v>214</v>
      </c>
      <c r="BE4349" s="1" t="s">
        <v>7964</v>
      </c>
      <c r="BF4349" s="1" t="s">
        <v>7965</v>
      </c>
      <c r="BG4349" s="1">
        <v>1</v>
      </c>
      <c r="BI4349" s="2">
        <v>44348</v>
      </c>
      <c r="BJ4349" s="2">
        <v>44712</v>
      </c>
      <c r="BM4349" s="1">
        <v>40</v>
      </c>
      <c r="BN4349" s="1">
        <v>0</v>
      </c>
      <c r="BO4349" s="1">
        <v>8</v>
      </c>
      <c r="BP4349" s="1">
        <v>8</v>
      </c>
      <c r="BQ4349" s="1">
        <v>8</v>
      </c>
      <c r="BR4349" s="1">
        <v>8</v>
      </c>
      <c r="BS4349" s="1">
        <v>8</v>
      </c>
      <c r="BT4349" s="1">
        <v>0</v>
      </c>
      <c r="BU4349" s="1" t="str">
        <f>"8:00 AM"</f>
        <v>8:00 AM</v>
      </c>
      <c r="BV4349" s="1" t="str">
        <f>"5:00 PM"</f>
        <v>5:00 PM</v>
      </c>
      <c r="BW4349" s="1" t="s">
        <v>230</v>
      </c>
      <c r="BX4349" s="1">
        <v>0</v>
      </c>
      <c r="BY4349" s="1">
        <v>24</v>
      </c>
      <c r="BZ4349" s="1" t="s">
        <v>112</v>
      </c>
      <c r="CA4349" s="1">
        <v>0</v>
      </c>
      <c r="CB4349" s="1" t="s">
        <v>21893</v>
      </c>
      <c r="CC4349" s="1" t="s">
        <v>7966</v>
      </c>
      <c r="CD4349" s="1" t="s">
        <v>7967</v>
      </c>
      <c r="CE4349" s="1" t="s">
        <v>116</v>
      </c>
      <c r="CF4349" s="1" t="s">
        <v>117</v>
      </c>
      <c r="CG4349" s="1">
        <v>96950</v>
      </c>
      <c r="CH4349" s="3">
        <v>8.7100000000000009</v>
      </c>
      <c r="CI4349" s="3">
        <v>9</v>
      </c>
      <c r="CJ4349" s="3">
        <v>13.06</v>
      </c>
      <c r="CK4349" s="3">
        <v>13.5</v>
      </c>
      <c r="CL4349" s="1" t="s">
        <v>137</v>
      </c>
      <c r="CM4349" s="1" t="s">
        <v>168</v>
      </c>
      <c r="CN4349" s="1" t="s">
        <v>139</v>
      </c>
      <c r="CP4349" s="1" t="s">
        <v>111</v>
      </c>
      <c r="CQ4349" s="1" t="s">
        <v>111</v>
      </c>
      <c r="CR4349" s="1" t="s">
        <v>112</v>
      </c>
      <c r="CS4349" s="1" t="s">
        <v>111</v>
      </c>
      <c r="CT4349" s="1" t="s">
        <v>138</v>
      </c>
      <c r="CU4349" s="1" t="s">
        <v>111</v>
      </c>
      <c r="CV4349" s="1" t="s">
        <v>138</v>
      </c>
      <c r="CW4349" s="1" t="s">
        <v>138</v>
      </c>
      <c r="CX4349" s="1">
        <v>16702342066</v>
      </c>
      <c r="CY4349" s="1" t="s">
        <v>7150</v>
      </c>
      <c r="CZ4349" s="1" t="s">
        <v>168</v>
      </c>
      <c r="DA4349" s="1" t="s">
        <v>111</v>
      </c>
      <c r="DB4349" s="1" t="s">
        <v>112</v>
      </c>
    </row>
    <row r="4350" spans="1:111" ht="15.6" customHeight="1" x14ac:dyDescent="0.25">
      <c r="A4350" s="1" t="s">
        <v>21898</v>
      </c>
      <c r="B4350" s="1" t="s">
        <v>142</v>
      </c>
      <c r="C4350" s="2">
        <v>44371.674104745369</v>
      </c>
      <c r="D4350" s="2">
        <v>44371</v>
      </c>
      <c r="E4350" s="1" t="s">
        <v>110</v>
      </c>
      <c r="F4350" s="2">
        <v>44468.833333333336</v>
      </c>
      <c r="G4350" s="1" t="s">
        <v>112</v>
      </c>
      <c r="H4350" s="1" t="s">
        <v>112</v>
      </c>
      <c r="I4350" s="1" t="s">
        <v>112</v>
      </c>
      <c r="J4350" s="1" t="s">
        <v>1271</v>
      </c>
      <c r="K4350" s="1" t="s">
        <v>1272</v>
      </c>
      <c r="L4350" s="1" t="s">
        <v>1273</v>
      </c>
      <c r="N4350" s="1" t="s">
        <v>167</v>
      </c>
      <c r="O4350" s="1" t="s">
        <v>117</v>
      </c>
      <c r="P4350" s="9">
        <v>96950</v>
      </c>
      <c r="Q4350" s="1" t="s">
        <v>118</v>
      </c>
      <c r="S4350" s="1">
        <v>16702351495</v>
      </c>
      <c r="U4350" s="1">
        <v>23622</v>
      </c>
      <c r="V4350" s="1" t="s">
        <v>119</v>
      </c>
      <c r="X4350" s="1" t="s">
        <v>930</v>
      </c>
      <c r="Y4350" s="1" t="s">
        <v>1274</v>
      </c>
      <c r="Z4350" s="1" t="s">
        <v>1275</v>
      </c>
      <c r="AA4350" s="1" t="s">
        <v>357</v>
      </c>
      <c r="AB4350" s="1" t="s">
        <v>1273</v>
      </c>
      <c r="AD4350" s="1" t="s">
        <v>116</v>
      </c>
      <c r="AE4350" s="1" t="s">
        <v>117</v>
      </c>
      <c r="AF4350" s="9">
        <v>96950</v>
      </c>
      <c r="AG4350" s="1" t="s">
        <v>118</v>
      </c>
      <c r="AI4350" s="1">
        <v>16707881495</v>
      </c>
      <c r="AK4350" s="1" t="s">
        <v>1281</v>
      </c>
      <c r="BC4350" s="1" t="str">
        <f>"17-3022.00"</f>
        <v>17-3022.00</v>
      </c>
      <c r="BD4350" s="1" t="s">
        <v>602</v>
      </c>
      <c r="BE4350" s="1" t="s">
        <v>7537</v>
      </c>
      <c r="BF4350" s="1" t="s">
        <v>3405</v>
      </c>
      <c r="BG4350" s="1">
        <v>5</v>
      </c>
      <c r="BI4350" s="2">
        <v>44470</v>
      </c>
      <c r="BJ4350" s="2">
        <v>44834</v>
      </c>
      <c r="BM4350" s="1">
        <v>35</v>
      </c>
      <c r="BN4350" s="1">
        <v>0</v>
      </c>
      <c r="BO4350" s="1">
        <v>7</v>
      </c>
      <c r="BP4350" s="1">
        <v>7</v>
      </c>
      <c r="BQ4350" s="1">
        <v>7</v>
      </c>
      <c r="BR4350" s="1">
        <v>7</v>
      </c>
      <c r="BS4350" s="1">
        <v>7</v>
      </c>
      <c r="BT4350" s="1">
        <v>0</v>
      </c>
      <c r="BU4350" s="1" t="str">
        <f>"9:00 AM"</f>
        <v>9:00 AM</v>
      </c>
      <c r="BV4350" s="1" t="str">
        <f>"5:00 PM"</f>
        <v>5:00 PM</v>
      </c>
      <c r="BW4350" s="1" t="s">
        <v>392</v>
      </c>
      <c r="BX4350" s="1">
        <v>0</v>
      </c>
      <c r="BY4350" s="1">
        <v>24</v>
      </c>
      <c r="BZ4350" s="1" t="s">
        <v>112</v>
      </c>
      <c r="CB4350" s="1" t="s">
        <v>7538</v>
      </c>
      <c r="CC4350" s="1" t="s">
        <v>7539</v>
      </c>
      <c r="CD4350" s="1" t="s">
        <v>5994</v>
      </c>
      <c r="CE4350" s="1" t="s">
        <v>167</v>
      </c>
      <c r="CF4350" s="1" t="s">
        <v>117</v>
      </c>
      <c r="CG4350" s="1">
        <v>96950</v>
      </c>
      <c r="CH4350" s="3">
        <v>17.25</v>
      </c>
      <c r="CI4350" s="3">
        <v>17.25</v>
      </c>
      <c r="CJ4350" s="3">
        <v>25.88</v>
      </c>
      <c r="CK4350" s="3">
        <v>25.88</v>
      </c>
      <c r="CL4350" s="1" t="s">
        <v>137</v>
      </c>
      <c r="CN4350" s="1" t="s">
        <v>139</v>
      </c>
      <c r="CP4350" s="1" t="s">
        <v>111</v>
      </c>
      <c r="CQ4350" s="1" t="s">
        <v>111</v>
      </c>
      <c r="CR4350" s="1" t="s">
        <v>111</v>
      </c>
      <c r="CS4350" s="1" t="s">
        <v>111</v>
      </c>
      <c r="CT4350" s="1" t="s">
        <v>111</v>
      </c>
      <c r="CU4350" s="1" t="s">
        <v>111</v>
      </c>
      <c r="CV4350" s="1" t="s">
        <v>111</v>
      </c>
      <c r="CW4350" s="1" t="s">
        <v>1004</v>
      </c>
      <c r="CX4350" s="1">
        <v>16707881495</v>
      </c>
      <c r="CY4350" s="1" t="s">
        <v>1281</v>
      </c>
      <c r="CZ4350" s="1" t="s">
        <v>138</v>
      </c>
      <c r="DA4350" s="1" t="s">
        <v>111</v>
      </c>
      <c r="DB4350" s="1" t="s">
        <v>112</v>
      </c>
    </row>
    <row r="4351" spans="1:111" ht="15.6" customHeight="1" x14ac:dyDescent="0.25">
      <c r="A4351" s="1" t="s">
        <v>21943</v>
      </c>
      <c r="B4351" s="1" t="s">
        <v>142</v>
      </c>
      <c r="C4351" s="2">
        <v>44376.11573888889</v>
      </c>
      <c r="D4351" s="2">
        <v>44435</v>
      </c>
      <c r="E4351" s="1" t="s">
        <v>180</v>
      </c>
      <c r="G4351" s="1" t="s">
        <v>112</v>
      </c>
      <c r="H4351" s="1" t="s">
        <v>112</v>
      </c>
      <c r="I4351" s="1" t="s">
        <v>112</v>
      </c>
      <c r="J4351" s="1" t="s">
        <v>163</v>
      </c>
      <c r="K4351" s="1" t="s">
        <v>21944</v>
      </c>
      <c r="L4351" s="1" t="s">
        <v>165</v>
      </c>
      <c r="M4351" s="1" t="s">
        <v>21945</v>
      </c>
      <c r="N4351" s="1" t="s">
        <v>167</v>
      </c>
      <c r="O4351" s="1" t="s">
        <v>117</v>
      </c>
      <c r="P4351" s="9">
        <v>96950</v>
      </c>
      <c r="Q4351" s="1" t="s">
        <v>118</v>
      </c>
      <c r="S4351" s="1">
        <v>16702338223</v>
      </c>
      <c r="U4351" s="1">
        <v>722511</v>
      </c>
      <c r="V4351" s="1" t="s">
        <v>119</v>
      </c>
      <c r="X4351" s="1" t="s">
        <v>169</v>
      </c>
      <c r="Y4351" s="1" t="s">
        <v>170</v>
      </c>
      <c r="AA4351" s="1" t="s">
        <v>171</v>
      </c>
      <c r="AB4351" s="1" t="s">
        <v>165</v>
      </c>
      <c r="AC4351" s="1" t="s">
        <v>172</v>
      </c>
      <c r="AD4351" s="1" t="s">
        <v>167</v>
      </c>
      <c r="AE4351" s="1" t="s">
        <v>117</v>
      </c>
      <c r="AF4351" s="9">
        <v>96950</v>
      </c>
      <c r="AG4351" s="1" t="s">
        <v>118</v>
      </c>
      <c r="AI4351" s="1">
        <v>16702338223</v>
      </c>
      <c r="AK4351" s="1" t="s">
        <v>173</v>
      </c>
      <c r="BC4351" s="1" t="str">
        <f>"43-3031.00"</f>
        <v>43-3031.00</v>
      </c>
      <c r="BD4351" s="1" t="s">
        <v>389</v>
      </c>
      <c r="BE4351" s="1" t="s">
        <v>21946</v>
      </c>
      <c r="BF4351" s="1" t="s">
        <v>2875</v>
      </c>
      <c r="BG4351" s="1">
        <v>2</v>
      </c>
      <c r="BI4351" s="2">
        <v>44470</v>
      </c>
      <c r="BJ4351" s="2">
        <v>44834</v>
      </c>
      <c r="BM4351" s="1">
        <v>35</v>
      </c>
      <c r="BN4351" s="1">
        <v>0</v>
      </c>
      <c r="BO4351" s="1">
        <v>7</v>
      </c>
      <c r="BP4351" s="1">
        <v>7</v>
      </c>
      <c r="BQ4351" s="1">
        <v>7</v>
      </c>
      <c r="BR4351" s="1">
        <v>7</v>
      </c>
      <c r="BS4351" s="1">
        <v>7</v>
      </c>
      <c r="BT4351" s="1">
        <v>0</v>
      </c>
      <c r="BU4351" s="1" t="str">
        <f>"10:00 AM"</f>
        <v>10:00 AM</v>
      </c>
      <c r="BV4351" s="1" t="str">
        <f>"6:00 PM"</f>
        <v>6:00 PM</v>
      </c>
      <c r="BW4351" s="1" t="s">
        <v>392</v>
      </c>
      <c r="BX4351" s="1">
        <v>0</v>
      </c>
      <c r="BY4351" s="1">
        <v>12</v>
      </c>
      <c r="BZ4351" s="1" t="s">
        <v>112</v>
      </c>
      <c r="CB4351" s="1" t="s">
        <v>21947</v>
      </c>
      <c r="CC4351" s="1" t="s">
        <v>10506</v>
      </c>
      <c r="CD4351" s="1" t="s">
        <v>339</v>
      </c>
      <c r="CE4351" s="1" t="s">
        <v>167</v>
      </c>
      <c r="CF4351" s="1" t="s">
        <v>117</v>
      </c>
      <c r="CG4351" s="1">
        <v>96950</v>
      </c>
      <c r="CH4351" s="3">
        <v>9.49</v>
      </c>
      <c r="CI4351" s="3">
        <v>9.49</v>
      </c>
      <c r="CJ4351" s="3">
        <v>14.24</v>
      </c>
      <c r="CK4351" s="3">
        <v>14.24</v>
      </c>
      <c r="CL4351" s="1" t="s">
        <v>137</v>
      </c>
      <c r="CN4351" s="1" t="s">
        <v>139</v>
      </c>
      <c r="CP4351" s="1" t="s">
        <v>112</v>
      </c>
      <c r="CQ4351" s="1" t="s">
        <v>111</v>
      </c>
      <c r="CR4351" s="1" t="s">
        <v>112</v>
      </c>
      <c r="CS4351" s="1" t="s">
        <v>111</v>
      </c>
      <c r="CT4351" s="1" t="s">
        <v>138</v>
      </c>
      <c r="CU4351" s="1" t="s">
        <v>111</v>
      </c>
      <c r="CV4351" s="1" t="s">
        <v>138</v>
      </c>
      <c r="CW4351" s="1" t="s">
        <v>230</v>
      </c>
      <c r="CX4351" s="1">
        <v>16702338223</v>
      </c>
      <c r="CY4351" s="1" t="s">
        <v>21948</v>
      </c>
      <c r="CZ4351" s="1" t="s">
        <v>138</v>
      </c>
      <c r="DA4351" s="1" t="s">
        <v>111</v>
      </c>
      <c r="DB4351" s="1" t="s">
        <v>112</v>
      </c>
    </row>
    <row r="4352" spans="1:111" ht="15.6" customHeight="1" x14ac:dyDescent="0.25">
      <c r="A4352" s="1" t="s">
        <v>21957</v>
      </c>
      <c r="B4352" s="1" t="s">
        <v>142</v>
      </c>
      <c r="C4352" s="2">
        <v>44359.061819560186</v>
      </c>
      <c r="D4352" s="2">
        <v>44359</v>
      </c>
      <c r="E4352" s="1" t="s">
        <v>110</v>
      </c>
      <c r="F4352" s="2">
        <v>44468.833333333336</v>
      </c>
      <c r="G4352" s="1" t="s">
        <v>112</v>
      </c>
      <c r="H4352" s="1" t="s">
        <v>112</v>
      </c>
      <c r="I4352" s="1" t="s">
        <v>112</v>
      </c>
      <c r="J4352" s="1" t="s">
        <v>999</v>
      </c>
      <c r="L4352" s="1" t="s">
        <v>634</v>
      </c>
      <c r="N4352" s="1" t="s">
        <v>167</v>
      </c>
      <c r="O4352" s="1" t="s">
        <v>117</v>
      </c>
      <c r="P4352" s="9">
        <v>96950</v>
      </c>
      <c r="Q4352" s="1" t="s">
        <v>118</v>
      </c>
      <c r="S4352" s="1">
        <v>16702358722</v>
      </c>
      <c r="U4352" s="1">
        <v>561720</v>
      </c>
      <c r="V4352" s="1" t="s">
        <v>119</v>
      </c>
      <c r="X4352" s="1" t="s">
        <v>636</v>
      </c>
      <c r="Y4352" s="1" t="s">
        <v>637</v>
      </c>
      <c r="Z4352" s="1" t="s">
        <v>638</v>
      </c>
      <c r="AA4352" s="1" t="s">
        <v>639</v>
      </c>
      <c r="AB4352" s="1" t="s">
        <v>1000</v>
      </c>
      <c r="AD4352" s="1" t="s">
        <v>167</v>
      </c>
      <c r="AE4352" s="1" t="s">
        <v>117</v>
      </c>
      <c r="AF4352" s="9">
        <v>96950</v>
      </c>
      <c r="AG4352" s="1" t="s">
        <v>118</v>
      </c>
      <c r="AI4352" s="1">
        <v>16709890917</v>
      </c>
      <c r="AK4352" s="1" t="s">
        <v>641</v>
      </c>
      <c r="BC4352" s="1" t="str">
        <f>"49-9071.00"</f>
        <v>49-9071.00</v>
      </c>
      <c r="BD4352" s="1" t="s">
        <v>214</v>
      </c>
      <c r="BE4352" s="1" t="s">
        <v>1524</v>
      </c>
      <c r="BF4352" s="1" t="s">
        <v>214</v>
      </c>
      <c r="BG4352" s="1">
        <v>16</v>
      </c>
      <c r="BI4352" s="2">
        <v>44470</v>
      </c>
      <c r="BJ4352" s="2">
        <v>44834</v>
      </c>
      <c r="BM4352" s="1">
        <v>35</v>
      </c>
      <c r="BN4352" s="1">
        <v>0</v>
      </c>
      <c r="BO4352" s="1">
        <v>7</v>
      </c>
      <c r="BP4352" s="1">
        <v>7</v>
      </c>
      <c r="BQ4352" s="1">
        <v>7</v>
      </c>
      <c r="BR4352" s="1">
        <v>7</v>
      </c>
      <c r="BS4352" s="1">
        <v>7</v>
      </c>
      <c r="BT4352" s="1">
        <v>0</v>
      </c>
      <c r="BU4352" s="1" t="str">
        <f>"9:00 AM"</f>
        <v>9:00 AM</v>
      </c>
      <c r="BV4352" s="1" t="str">
        <f>"5:00 PM"</f>
        <v>5:00 PM</v>
      </c>
      <c r="BW4352" s="1" t="s">
        <v>230</v>
      </c>
      <c r="BX4352" s="1">
        <v>0</v>
      </c>
      <c r="BY4352" s="1">
        <v>6</v>
      </c>
      <c r="BZ4352" s="1" t="s">
        <v>112</v>
      </c>
      <c r="CB4352" s="4" t="s">
        <v>643</v>
      </c>
      <c r="CC4352" s="1" t="s">
        <v>634</v>
      </c>
      <c r="CE4352" s="1" t="s">
        <v>167</v>
      </c>
      <c r="CF4352" s="1" t="s">
        <v>117</v>
      </c>
      <c r="CG4352" s="1">
        <v>96950</v>
      </c>
      <c r="CH4352" s="3">
        <v>8.7100000000000009</v>
      </c>
      <c r="CI4352" s="3">
        <v>8.7100000000000009</v>
      </c>
      <c r="CJ4352" s="3">
        <v>13.07</v>
      </c>
      <c r="CK4352" s="3">
        <v>13.07</v>
      </c>
      <c r="CL4352" s="1" t="s">
        <v>137</v>
      </c>
      <c r="CN4352" s="1" t="s">
        <v>139</v>
      </c>
      <c r="CP4352" s="1" t="s">
        <v>111</v>
      </c>
      <c r="CQ4352" s="1" t="s">
        <v>111</v>
      </c>
      <c r="CR4352" s="1" t="s">
        <v>111</v>
      </c>
      <c r="CS4352" s="1" t="s">
        <v>111</v>
      </c>
      <c r="CT4352" s="1" t="s">
        <v>111</v>
      </c>
      <c r="CU4352" s="1" t="s">
        <v>111</v>
      </c>
      <c r="CV4352" s="1" t="s">
        <v>111</v>
      </c>
      <c r="CW4352" s="1" t="s">
        <v>1004</v>
      </c>
      <c r="CX4352" s="1">
        <v>16709890917</v>
      </c>
      <c r="CY4352" s="1" t="s">
        <v>641</v>
      </c>
      <c r="CZ4352" s="1" t="s">
        <v>645</v>
      </c>
      <c r="DA4352" s="1" t="s">
        <v>111</v>
      </c>
      <c r="DB4352" s="1" t="s">
        <v>112</v>
      </c>
    </row>
    <row r="4353" spans="1:111" ht="15.6" customHeight="1" x14ac:dyDescent="0.25">
      <c r="A4353" s="1" t="s">
        <v>21968</v>
      </c>
      <c r="B4353" s="1" t="s">
        <v>142</v>
      </c>
      <c r="C4353" s="2">
        <v>44371.38825960648</v>
      </c>
      <c r="D4353" s="2">
        <v>44385</v>
      </c>
      <c r="E4353" s="1" t="s">
        <v>110</v>
      </c>
      <c r="F4353" s="2">
        <v>44468.833333333336</v>
      </c>
      <c r="G4353" s="1" t="s">
        <v>112</v>
      </c>
      <c r="H4353" s="1" t="s">
        <v>112</v>
      </c>
      <c r="I4353" s="1" t="s">
        <v>112</v>
      </c>
      <c r="J4353" s="1" t="s">
        <v>1021</v>
      </c>
      <c r="K4353" s="1" t="s">
        <v>1022</v>
      </c>
      <c r="L4353" s="1" t="s">
        <v>1023</v>
      </c>
      <c r="M4353" s="1" t="s">
        <v>1029</v>
      </c>
      <c r="N4353" s="1" t="s">
        <v>157</v>
      </c>
      <c r="O4353" s="1" t="s">
        <v>117</v>
      </c>
      <c r="P4353" s="9">
        <v>96950</v>
      </c>
      <c r="Q4353" s="1" t="s">
        <v>118</v>
      </c>
      <c r="S4353" s="1">
        <v>16702341595</v>
      </c>
      <c r="U4353" s="1">
        <v>23821</v>
      </c>
      <c r="V4353" s="1" t="s">
        <v>119</v>
      </c>
      <c r="X4353" s="1" t="s">
        <v>1265</v>
      </c>
      <c r="Y4353" s="1" t="s">
        <v>1266</v>
      </c>
      <c r="Z4353" s="1" t="s">
        <v>4046</v>
      </c>
      <c r="AA4353" s="1" t="s">
        <v>1028</v>
      </c>
      <c r="AB4353" s="1" t="s">
        <v>1023</v>
      </c>
      <c r="AC4353" s="1" t="s">
        <v>1029</v>
      </c>
      <c r="AD4353" s="1" t="s">
        <v>157</v>
      </c>
      <c r="AE4353" s="1" t="s">
        <v>117</v>
      </c>
      <c r="AF4353" s="9">
        <v>96950</v>
      </c>
      <c r="AG4353" s="1" t="s">
        <v>118</v>
      </c>
      <c r="AI4353" s="1">
        <v>16702341595</v>
      </c>
      <c r="AK4353" s="1" t="s">
        <v>1030</v>
      </c>
      <c r="BC4353" s="1" t="str">
        <f>"47-2111.00"</f>
        <v>47-2111.00</v>
      </c>
      <c r="BD4353" s="1" t="s">
        <v>1792</v>
      </c>
      <c r="BE4353" s="1" t="s">
        <v>6627</v>
      </c>
      <c r="BF4353" s="1" t="s">
        <v>1794</v>
      </c>
      <c r="BG4353" s="1">
        <v>6</v>
      </c>
      <c r="BI4353" s="2">
        <v>44470</v>
      </c>
      <c r="BJ4353" s="2">
        <v>44834</v>
      </c>
      <c r="BM4353" s="1">
        <v>35</v>
      </c>
      <c r="BN4353" s="1">
        <v>0</v>
      </c>
      <c r="BO4353" s="1">
        <v>7</v>
      </c>
      <c r="BP4353" s="1">
        <v>7</v>
      </c>
      <c r="BQ4353" s="1">
        <v>7</v>
      </c>
      <c r="BR4353" s="1">
        <v>7</v>
      </c>
      <c r="BS4353" s="1">
        <v>7</v>
      </c>
      <c r="BT4353" s="1">
        <v>0</v>
      </c>
      <c r="BU4353" s="1" t="str">
        <f>"9:00 AM"</f>
        <v>9:00 AM</v>
      </c>
      <c r="BV4353" s="1" t="str">
        <f>"5:00 PM"</f>
        <v>5:00 PM</v>
      </c>
      <c r="BW4353" s="1" t="s">
        <v>135</v>
      </c>
      <c r="BX4353" s="1">
        <v>0</v>
      </c>
      <c r="BY4353" s="1">
        <v>12</v>
      </c>
      <c r="BZ4353" s="1" t="s">
        <v>112</v>
      </c>
      <c r="CB4353" s="4" t="s">
        <v>21969</v>
      </c>
      <c r="CC4353" s="1" t="s">
        <v>1023</v>
      </c>
      <c r="CD4353" s="1" t="s">
        <v>1029</v>
      </c>
      <c r="CE4353" s="1" t="s">
        <v>157</v>
      </c>
      <c r="CF4353" s="1" t="s">
        <v>117</v>
      </c>
      <c r="CG4353" s="1">
        <v>96950</v>
      </c>
      <c r="CH4353" s="3">
        <v>10.53</v>
      </c>
      <c r="CI4353" s="3">
        <v>10.53</v>
      </c>
      <c r="CJ4353" s="3">
        <v>15.79</v>
      </c>
      <c r="CK4353" s="3">
        <v>15.79</v>
      </c>
      <c r="CL4353" s="1" t="s">
        <v>137</v>
      </c>
      <c r="CM4353" s="1" t="s">
        <v>138</v>
      </c>
      <c r="CN4353" s="1" t="s">
        <v>139</v>
      </c>
      <c r="CP4353" s="1" t="s">
        <v>112</v>
      </c>
      <c r="CQ4353" s="1" t="s">
        <v>111</v>
      </c>
      <c r="CR4353" s="1" t="s">
        <v>112</v>
      </c>
      <c r="CS4353" s="1" t="s">
        <v>111</v>
      </c>
      <c r="CT4353" s="1" t="s">
        <v>138</v>
      </c>
      <c r="CU4353" s="1" t="s">
        <v>111</v>
      </c>
      <c r="CV4353" s="1" t="s">
        <v>111</v>
      </c>
      <c r="CW4353" s="1" t="s">
        <v>1149</v>
      </c>
      <c r="CX4353" s="1">
        <v>16702341595</v>
      </c>
      <c r="CY4353" s="1" t="s">
        <v>1030</v>
      </c>
      <c r="CZ4353" s="1" t="s">
        <v>138</v>
      </c>
      <c r="DA4353" s="1" t="s">
        <v>111</v>
      </c>
      <c r="DB4353" s="1" t="s">
        <v>112</v>
      </c>
    </row>
    <row r="4354" spans="1:111" ht="15.6" customHeight="1" x14ac:dyDescent="0.25">
      <c r="A4354" s="1" t="s">
        <v>22071</v>
      </c>
      <c r="B4354" s="1" t="s">
        <v>142</v>
      </c>
      <c r="C4354" s="2">
        <v>44403.862848032404</v>
      </c>
      <c r="D4354" s="2">
        <v>44456</v>
      </c>
      <c r="E4354" s="1" t="s">
        <v>110</v>
      </c>
      <c r="F4354" s="2">
        <v>44468.833333333336</v>
      </c>
      <c r="G4354" s="1" t="s">
        <v>112</v>
      </c>
      <c r="H4354" s="1" t="s">
        <v>112</v>
      </c>
      <c r="I4354" s="1" t="s">
        <v>112</v>
      </c>
      <c r="J4354" s="1" t="s">
        <v>20167</v>
      </c>
      <c r="K4354" s="1" t="s">
        <v>138</v>
      </c>
      <c r="L4354" s="1" t="s">
        <v>11351</v>
      </c>
      <c r="N4354" s="1" t="s">
        <v>167</v>
      </c>
      <c r="O4354" s="1" t="s">
        <v>117</v>
      </c>
      <c r="P4354" s="9">
        <v>96950</v>
      </c>
      <c r="Q4354" s="1" t="s">
        <v>118</v>
      </c>
      <c r="S4354" s="1">
        <v>16702354000</v>
      </c>
      <c r="U4354" s="1">
        <v>48819</v>
      </c>
      <c r="V4354" s="1" t="s">
        <v>119</v>
      </c>
      <c r="X4354" s="1" t="s">
        <v>11352</v>
      </c>
      <c r="Y4354" s="1" t="s">
        <v>1786</v>
      </c>
      <c r="Z4354" s="1" t="s">
        <v>11353</v>
      </c>
      <c r="AA4354" s="1" t="s">
        <v>245</v>
      </c>
      <c r="AB4354" s="1" t="s">
        <v>11351</v>
      </c>
      <c r="AD4354" s="1" t="s">
        <v>167</v>
      </c>
      <c r="AE4354" s="1" t="s">
        <v>117</v>
      </c>
      <c r="AF4354" s="9">
        <v>96950</v>
      </c>
      <c r="AG4354" s="1" t="s">
        <v>118</v>
      </c>
      <c r="AI4354" s="1">
        <v>16702354000</v>
      </c>
      <c r="AK4354" s="1" t="s">
        <v>11354</v>
      </c>
      <c r="BC4354" s="1" t="str">
        <f>"37-2011.00"</f>
        <v>37-2011.00</v>
      </c>
      <c r="BD4354" s="1" t="s">
        <v>676</v>
      </c>
      <c r="BE4354" s="1" t="s">
        <v>20168</v>
      </c>
      <c r="BF4354" s="1" t="s">
        <v>20169</v>
      </c>
      <c r="BG4354" s="1">
        <v>1</v>
      </c>
      <c r="BI4354" s="2">
        <v>44470</v>
      </c>
      <c r="BJ4354" s="2">
        <v>44834</v>
      </c>
      <c r="BM4354" s="1">
        <v>35</v>
      </c>
      <c r="BN4354" s="1">
        <v>6</v>
      </c>
      <c r="BO4354" s="1">
        <v>6</v>
      </c>
      <c r="BP4354" s="1">
        <v>6</v>
      </c>
      <c r="BQ4354" s="1">
        <v>6</v>
      </c>
      <c r="BR4354" s="1">
        <v>6</v>
      </c>
      <c r="BS4354" s="1">
        <v>5</v>
      </c>
      <c r="BT4354" s="1">
        <v>0</v>
      </c>
      <c r="BU4354" s="1" t="str">
        <f>"11:30 PM"</f>
        <v>11:30 PM</v>
      </c>
      <c r="BV4354" s="1" t="str">
        <f>"5:30 AM"</f>
        <v>5:30 AM</v>
      </c>
      <c r="BW4354" s="1" t="s">
        <v>135</v>
      </c>
      <c r="BX4354" s="1">
        <v>0</v>
      </c>
      <c r="BY4354" s="1">
        <v>12</v>
      </c>
      <c r="BZ4354" s="1" t="s">
        <v>112</v>
      </c>
      <c r="CB4354" s="1" t="s">
        <v>138</v>
      </c>
      <c r="CC4354" s="1" t="s">
        <v>6725</v>
      </c>
      <c r="CD4354" s="1" t="s">
        <v>138</v>
      </c>
      <c r="CE4354" s="1" t="s">
        <v>116</v>
      </c>
      <c r="CF4354" s="1" t="s">
        <v>117</v>
      </c>
      <c r="CG4354" s="1">
        <v>96950</v>
      </c>
      <c r="CH4354" s="3">
        <v>8.0500000000000007</v>
      </c>
      <c r="CI4354" s="3">
        <v>8.0500000000000007</v>
      </c>
      <c r="CJ4354" s="3">
        <v>12.08</v>
      </c>
      <c r="CK4354" s="3">
        <v>12.08</v>
      </c>
      <c r="CL4354" s="1" t="s">
        <v>137</v>
      </c>
      <c r="CN4354" s="1" t="s">
        <v>139</v>
      </c>
      <c r="CP4354" s="1" t="s">
        <v>112</v>
      </c>
      <c r="CQ4354" s="1" t="s">
        <v>111</v>
      </c>
      <c r="CR4354" s="1" t="s">
        <v>112</v>
      </c>
      <c r="CS4354" s="1" t="s">
        <v>111</v>
      </c>
      <c r="CT4354" s="1" t="s">
        <v>138</v>
      </c>
      <c r="CU4354" s="1" t="s">
        <v>111</v>
      </c>
      <c r="CV4354" s="1" t="s">
        <v>138</v>
      </c>
      <c r="CW4354" s="1" t="s">
        <v>22072</v>
      </c>
      <c r="CX4354" s="1">
        <v>16702354000</v>
      </c>
      <c r="CY4354" s="1" t="s">
        <v>11354</v>
      </c>
      <c r="CZ4354" s="1" t="s">
        <v>138</v>
      </c>
      <c r="DA4354" s="1" t="s">
        <v>111</v>
      </c>
      <c r="DB4354" s="1" t="s">
        <v>112</v>
      </c>
      <c r="DC4354" s="1" t="s">
        <v>719</v>
      </c>
    </row>
    <row r="4355" spans="1:111" ht="15.6" customHeight="1" x14ac:dyDescent="0.25">
      <c r="A4355" s="1" t="s">
        <v>22074</v>
      </c>
      <c r="B4355" s="1" t="s">
        <v>142</v>
      </c>
      <c r="C4355" s="2">
        <v>44076.7811806713</v>
      </c>
      <c r="D4355" s="2">
        <v>44164</v>
      </c>
      <c r="E4355" s="1" t="s">
        <v>180</v>
      </c>
      <c r="G4355" s="1" t="s">
        <v>112</v>
      </c>
      <c r="H4355" s="1" t="s">
        <v>112</v>
      </c>
      <c r="I4355" s="1" t="s">
        <v>112</v>
      </c>
      <c r="J4355" s="1" t="s">
        <v>3820</v>
      </c>
      <c r="K4355" s="1" t="s">
        <v>3821</v>
      </c>
      <c r="L4355" s="1" t="s">
        <v>3822</v>
      </c>
      <c r="M4355" s="1" t="s">
        <v>167</v>
      </c>
      <c r="N4355" s="1" t="s">
        <v>339</v>
      </c>
      <c r="O4355" s="1" t="s">
        <v>117</v>
      </c>
      <c r="P4355" s="9">
        <v>96950</v>
      </c>
      <c r="Q4355" s="1" t="s">
        <v>118</v>
      </c>
      <c r="R4355" s="1" t="s">
        <v>168</v>
      </c>
      <c r="S4355" s="1">
        <v>16702331530</v>
      </c>
      <c r="U4355" s="1">
        <v>31181</v>
      </c>
      <c r="V4355" s="1" t="s">
        <v>119</v>
      </c>
      <c r="X4355" s="1" t="s">
        <v>3823</v>
      </c>
      <c r="Y4355" s="1" t="s">
        <v>3824</v>
      </c>
      <c r="Z4355" s="1" t="s">
        <v>168</v>
      </c>
      <c r="AA4355" s="1" t="s">
        <v>3825</v>
      </c>
      <c r="AB4355" s="1" t="s">
        <v>3822</v>
      </c>
      <c r="AC4355" s="1" t="s">
        <v>167</v>
      </c>
      <c r="AD4355" s="1" t="s">
        <v>339</v>
      </c>
      <c r="AE4355" s="1" t="s">
        <v>117</v>
      </c>
      <c r="AF4355" s="9">
        <v>96950</v>
      </c>
      <c r="AG4355" s="1" t="s">
        <v>118</v>
      </c>
      <c r="AH4355" s="1" t="s">
        <v>168</v>
      </c>
      <c r="AI4355" s="1">
        <v>16702331530</v>
      </c>
      <c r="AK4355" s="1" t="s">
        <v>3826</v>
      </c>
      <c r="BC4355" s="1" t="str">
        <f>"51-3011.00"</f>
        <v>51-3011.00</v>
      </c>
      <c r="BD4355" s="1" t="s">
        <v>1079</v>
      </c>
      <c r="BE4355" s="1" t="s">
        <v>10831</v>
      </c>
      <c r="BF4355" s="1" t="s">
        <v>4022</v>
      </c>
      <c r="BG4355" s="1">
        <v>2</v>
      </c>
      <c r="BI4355" s="2">
        <v>44105</v>
      </c>
      <c r="BJ4355" s="2">
        <v>44469</v>
      </c>
      <c r="BM4355" s="1">
        <v>35</v>
      </c>
      <c r="BN4355" s="1">
        <v>5</v>
      </c>
      <c r="BO4355" s="1">
        <v>5</v>
      </c>
      <c r="BP4355" s="1">
        <v>5</v>
      </c>
      <c r="BQ4355" s="1">
        <v>5</v>
      </c>
      <c r="BR4355" s="1">
        <v>5</v>
      </c>
      <c r="BS4355" s="1">
        <v>5</v>
      </c>
      <c r="BT4355" s="1">
        <v>5</v>
      </c>
      <c r="BU4355" s="1" t="str">
        <f>"5:30 AM"</f>
        <v>5:30 AM</v>
      </c>
      <c r="BV4355" s="1" t="str">
        <f>"2:00 PM"</f>
        <v>2:00 PM</v>
      </c>
      <c r="BW4355" s="1" t="s">
        <v>135</v>
      </c>
      <c r="BX4355" s="1">
        <v>0</v>
      </c>
      <c r="BY4355" s="1">
        <v>12</v>
      </c>
      <c r="BZ4355" s="1" t="s">
        <v>112</v>
      </c>
      <c r="CA4355" s="1">
        <v>0</v>
      </c>
      <c r="CB4355" s="4" t="s">
        <v>22075</v>
      </c>
      <c r="CC4355" s="1" t="s">
        <v>3822</v>
      </c>
      <c r="CD4355" s="1" t="s">
        <v>167</v>
      </c>
      <c r="CE4355" s="1" t="s">
        <v>339</v>
      </c>
      <c r="CF4355" s="1" t="s">
        <v>117</v>
      </c>
      <c r="CG4355" s="1">
        <v>96950</v>
      </c>
      <c r="CH4355" s="3">
        <v>10.27</v>
      </c>
      <c r="CI4355" s="3">
        <v>10.27</v>
      </c>
      <c r="CJ4355" s="3">
        <v>15.41</v>
      </c>
      <c r="CK4355" s="3">
        <v>15.41</v>
      </c>
      <c r="CL4355" s="1" t="s">
        <v>137</v>
      </c>
      <c r="CM4355" s="1" t="s">
        <v>168</v>
      </c>
      <c r="CN4355" s="1" t="s">
        <v>139</v>
      </c>
      <c r="CP4355" s="1" t="s">
        <v>112</v>
      </c>
      <c r="CQ4355" s="1" t="s">
        <v>111</v>
      </c>
      <c r="CR4355" s="1" t="s">
        <v>112</v>
      </c>
      <c r="CS4355" s="1" t="s">
        <v>111</v>
      </c>
      <c r="CT4355" s="1" t="s">
        <v>138</v>
      </c>
      <c r="CU4355" s="1" t="s">
        <v>111</v>
      </c>
      <c r="CV4355" s="1" t="s">
        <v>138</v>
      </c>
      <c r="CW4355" s="1" t="s">
        <v>3830</v>
      </c>
      <c r="CX4355" s="1">
        <v>16702331530</v>
      </c>
      <c r="CY4355" s="1" t="s">
        <v>3826</v>
      </c>
      <c r="CZ4355" s="1" t="s">
        <v>3831</v>
      </c>
      <c r="DA4355" s="1" t="s">
        <v>111</v>
      </c>
      <c r="DB4355" s="1" t="s">
        <v>112</v>
      </c>
      <c r="DC4355" s="1" t="s">
        <v>3823</v>
      </c>
      <c r="DD4355" s="1" t="s">
        <v>3824</v>
      </c>
      <c r="DE4355" s="1" t="s">
        <v>168</v>
      </c>
      <c r="DF4355" s="1" t="s">
        <v>168</v>
      </c>
      <c r="DG4355" s="1" t="s">
        <v>168</v>
      </c>
    </row>
    <row r="4356" spans="1:111" ht="15.6" customHeight="1" x14ac:dyDescent="0.25">
      <c r="A4356" s="1" t="s">
        <v>22164</v>
      </c>
      <c r="B4356" s="1" t="s">
        <v>142</v>
      </c>
      <c r="C4356" s="2">
        <v>44113.792005439813</v>
      </c>
      <c r="D4356" s="2">
        <v>44169</v>
      </c>
      <c r="E4356" s="1" t="s">
        <v>180</v>
      </c>
      <c r="G4356" s="1" t="s">
        <v>112</v>
      </c>
      <c r="H4356" s="1" t="s">
        <v>112</v>
      </c>
      <c r="I4356" s="1" t="s">
        <v>112</v>
      </c>
      <c r="J4356" s="1" t="s">
        <v>3353</v>
      </c>
      <c r="K4356" s="1" t="s">
        <v>5771</v>
      </c>
      <c r="L4356" s="1" t="s">
        <v>5772</v>
      </c>
      <c r="N4356" s="1" t="s">
        <v>5773</v>
      </c>
      <c r="O4356" s="1" t="s">
        <v>117</v>
      </c>
      <c r="P4356" s="9">
        <v>96950</v>
      </c>
      <c r="Q4356" s="1" t="s">
        <v>118</v>
      </c>
      <c r="R4356" s="1" t="s">
        <v>116</v>
      </c>
      <c r="S4356" s="1">
        <v>16702353481</v>
      </c>
      <c r="U4356" s="1">
        <v>81111</v>
      </c>
      <c r="V4356" s="1" t="s">
        <v>119</v>
      </c>
      <c r="X4356" s="1" t="s">
        <v>3344</v>
      </c>
      <c r="Y4356" s="1" t="s">
        <v>3171</v>
      </c>
      <c r="Z4356" s="1" t="s">
        <v>3345</v>
      </c>
      <c r="AA4356" s="1" t="s">
        <v>373</v>
      </c>
      <c r="AB4356" s="1" t="s">
        <v>5774</v>
      </c>
      <c r="AD4356" s="1" t="s">
        <v>5773</v>
      </c>
      <c r="AE4356" s="1" t="s">
        <v>117</v>
      </c>
      <c r="AF4356" s="9">
        <v>96950</v>
      </c>
      <c r="AG4356" s="1" t="s">
        <v>118</v>
      </c>
      <c r="AH4356" s="1" t="s">
        <v>116</v>
      </c>
      <c r="AI4356" s="1">
        <v>16702353481</v>
      </c>
      <c r="AK4356" s="1" t="s">
        <v>5775</v>
      </c>
      <c r="BC4356" s="1" t="str">
        <f>"49-3023.01"</f>
        <v>49-3023.01</v>
      </c>
      <c r="BD4356" s="1" t="s">
        <v>608</v>
      </c>
      <c r="BE4356" s="1" t="s">
        <v>5776</v>
      </c>
      <c r="BF4356" s="1" t="s">
        <v>5777</v>
      </c>
      <c r="BG4356" s="1">
        <v>2</v>
      </c>
      <c r="BI4356" s="2">
        <v>44166</v>
      </c>
      <c r="BJ4356" s="2">
        <v>44530</v>
      </c>
      <c r="BM4356" s="1">
        <v>35</v>
      </c>
      <c r="BN4356" s="1">
        <v>0</v>
      </c>
      <c r="BO4356" s="1">
        <v>7</v>
      </c>
      <c r="BP4356" s="1">
        <v>7</v>
      </c>
      <c r="BQ4356" s="1">
        <v>7</v>
      </c>
      <c r="BR4356" s="1">
        <v>7</v>
      </c>
      <c r="BS4356" s="1">
        <v>7</v>
      </c>
      <c r="BT4356" s="1">
        <v>0</v>
      </c>
      <c r="BU4356" s="1" t="str">
        <f>"8:00 AM"</f>
        <v>8:00 AM</v>
      </c>
      <c r="BV4356" s="1" t="str">
        <f>"4:00 PM"</f>
        <v>4:00 PM</v>
      </c>
      <c r="BW4356" s="1" t="s">
        <v>230</v>
      </c>
      <c r="BX4356" s="1">
        <v>0</v>
      </c>
      <c r="BY4356" s="1">
        <v>12</v>
      </c>
      <c r="BZ4356" s="1" t="s">
        <v>112</v>
      </c>
      <c r="CA4356" s="1">
        <v>0</v>
      </c>
      <c r="CB4356" s="1" t="s">
        <v>5778</v>
      </c>
      <c r="CC4356" s="1" t="s">
        <v>5772</v>
      </c>
      <c r="CE4356" s="1" t="s">
        <v>5773</v>
      </c>
      <c r="CF4356" s="1" t="s">
        <v>117</v>
      </c>
      <c r="CG4356" s="1">
        <v>96950</v>
      </c>
      <c r="CH4356" s="3">
        <v>7.98</v>
      </c>
      <c r="CI4356" s="3">
        <v>10</v>
      </c>
      <c r="CJ4356" s="3">
        <v>11.97</v>
      </c>
      <c r="CK4356" s="3">
        <v>15</v>
      </c>
      <c r="CL4356" s="1" t="s">
        <v>137</v>
      </c>
      <c r="CM4356" s="1" t="s">
        <v>138</v>
      </c>
      <c r="CN4356" s="1" t="s">
        <v>139</v>
      </c>
      <c r="CP4356" s="1" t="s">
        <v>112</v>
      </c>
      <c r="CQ4356" s="1" t="s">
        <v>111</v>
      </c>
      <c r="CR4356" s="1" t="s">
        <v>112</v>
      </c>
      <c r="CS4356" s="1" t="s">
        <v>111</v>
      </c>
      <c r="CT4356" s="1" t="s">
        <v>138</v>
      </c>
      <c r="CU4356" s="1" t="s">
        <v>111</v>
      </c>
      <c r="CV4356" s="1" t="s">
        <v>111</v>
      </c>
      <c r="CW4356" s="1" t="s">
        <v>3349</v>
      </c>
      <c r="CX4356" s="1">
        <v>16702353481</v>
      </c>
      <c r="CY4356" s="1" t="s">
        <v>5775</v>
      </c>
      <c r="CZ4356" s="1" t="s">
        <v>138</v>
      </c>
      <c r="DA4356" s="1" t="s">
        <v>111</v>
      </c>
      <c r="DB4356" s="1" t="s">
        <v>112</v>
      </c>
      <c r="DC4356" s="1" t="s">
        <v>3350</v>
      </c>
      <c r="DD4356" s="1" t="s">
        <v>3351</v>
      </c>
      <c r="DE4356" s="1" t="s">
        <v>3352</v>
      </c>
      <c r="DF4356" s="1" t="s">
        <v>3353</v>
      </c>
      <c r="DG4356" s="1" t="s">
        <v>5775</v>
      </c>
    </row>
    <row r="4357" spans="1:111" ht="15.6" customHeight="1" x14ac:dyDescent="0.25">
      <c r="A4357" s="1" t="s">
        <v>22179</v>
      </c>
      <c r="B4357" s="1" t="s">
        <v>142</v>
      </c>
      <c r="C4357" s="2">
        <v>44216.737243518517</v>
      </c>
      <c r="D4357" s="2">
        <v>44216</v>
      </c>
      <c r="E4357" s="1" t="s">
        <v>180</v>
      </c>
      <c r="G4357" s="1" t="s">
        <v>112</v>
      </c>
      <c r="H4357" s="1" t="s">
        <v>112</v>
      </c>
      <c r="I4357" s="1" t="s">
        <v>112</v>
      </c>
      <c r="J4357" s="1" t="s">
        <v>2552</v>
      </c>
      <c r="K4357" s="1" t="s">
        <v>2553</v>
      </c>
      <c r="L4357" s="1" t="s">
        <v>2561</v>
      </c>
      <c r="M4357" s="1" t="s">
        <v>2555</v>
      </c>
      <c r="N4357" s="1" t="s">
        <v>116</v>
      </c>
      <c r="O4357" s="1" t="s">
        <v>117</v>
      </c>
      <c r="P4357" s="9">
        <v>96950</v>
      </c>
      <c r="Q4357" s="1" t="s">
        <v>118</v>
      </c>
      <c r="S4357" s="1">
        <v>16702880407</v>
      </c>
      <c r="T4357" s="1">
        <v>33</v>
      </c>
      <c r="U4357" s="1">
        <v>212312</v>
      </c>
      <c r="V4357" s="1" t="s">
        <v>119</v>
      </c>
      <c r="X4357" s="1" t="s">
        <v>2556</v>
      </c>
      <c r="Y4357" s="1" t="s">
        <v>1544</v>
      </c>
      <c r="Z4357" s="1" t="s">
        <v>656</v>
      </c>
      <c r="AA4357" s="1" t="s">
        <v>2557</v>
      </c>
      <c r="AB4357" s="1" t="s">
        <v>2561</v>
      </c>
      <c r="AC4357" s="1" t="s">
        <v>19468</v>
      </c>
      <c r="AD4357" s="1" t="s">
        <v>116</v>
      </c>
      <c r="AE4357" s="1" t="s">
        <v>117</v>
      </c>
      <c r="AF4357" s="9">
        <v>96950</v>
      </c>
      <c r="AG4357" s="1" t="s">
        <v>118</v>
      </c>
      <c r="AI4357" s="1">
        <v>16702880407</v>
      </c>
      <c r="AJ4357" s="1">
        <v>33</v>
      </c>
      <c r="AK4357" s="1" t="s">
        <v>279</v>
      </c>
      <c r="BC4357" s="1" t="str">
        <f>"51-4121.00"</f>
        <v>51-4121.00</v>
      </c>
      <c r="BD4357" s="1" t="s">
        <v>19501</v>
      </c>
      <c r="BE4357" s="1" t="s">
        <v>19469</v>
      </c>
      <c r="BF4357" s="1" t="s">
        <v>14669</v>
      </c>
      <c r="BG4357" s="1">
        <v>2</v>
      </c>
      <c r="BI4357" s="2">
        <v>44291</v>
      </c>
      <c r="BJ4357" s="2">
        <v>44655</v>
      </c>
      <c r="BM4357" s="1">
        <v>40</v>
      </c>
      <c r="BN4357" s="1">
        <v>0</v>
      </c>
      <c r="BO4357" s="1">
        <v>8</v>
      </c>
      <c r="BP4357" s="1">
        <v>8</v>
      </c>
      <c r="BQ4357" s="1">
        <v>8</v>
      </c>
      <c r="BR4357" s="1">
        <v>8</v>
      </c>
      <c r="BS4357" s="1">
        <v>8</v>
      </c>
      <c r="BT4357" s="1">
        <v>0</v>
      </c>
      <c r="BU4357" s="1" t="str">
        <f>"7:00 AM"</f>
        <v>7:00 AM</v>
      </c>
      <c r="BV4357" s="1" t="str">
        <f>"3:30 PM"</f>
        <v>3:30 PM</v>
      </c>
      <c r="BW4357" s="1" t="s">
        <v>135</v>
      </c>
      <c r="BX4357" s="1">
        <v>0</v>
      </c>
      <c r="BY4357" s="1">
        <v>12</v>
      </c>
      <c r="BZ4357" s="1" t="s">
        <v>112</v>
      </c>
      <c r="CA4357" s="1">
        <v>0</v>
      </c>
      <c r="CB4357" s="1" t="s">
        <v>19470</v>
      </c>
      <c r="CC4357" s="1" t="s">
        <v>2561</v>
      </c>
      <c r="CD4357" s="1" t="s">
        <v>2555</v>
      </c>
      <c r="CE4357" s="1" t="s">
        <v>116</v>
      </c>
      <c r="CF4357" s="1" t="s">
        <v>117</v>
      </c>
      <c r="CG4357" s="1">
        <v>96950</v>
      </c>
      <c r="CH4357" s="3">
        <v>18.399999999999999</v>
      </c>
      <c r="CJ4357" s="3">
        <v>27.6</v>
      </c>
      <c r="CL4357" s="1" t="s">
        <v>137</v>
      </c>
      <c r="CM4357" s="1" t="s">
        <v>138</v>
      </c>
      <c r="CN4357" s="1" t="s">
        <v>218</v>
      </c>
      <c r="CP4357" s="1" t="s">
        <v>112</v>
      </c>
      <c r="CQ4357" s="1" t="s">
        <v>111</v>
      </c>
      <c r="CR4357" s="1" t="s">
        <v>112</v>
      </c>
      <c r="CS4357" s="1" t="s">
        <v>111</v>
      </c>
      <c r="CT4357" s="1" t="s">
        <v>138</v>
      </c>
      <c r="CU4357" s="1" t="s">
        <v>111</v>
      </c>
      <c r="CV4357" s="1" t="s">
        <v>138</v>
      </c>
      <c r="CW4357" s="1" t="s">
        <v>22180</v>
      </c>
      <c r="CX4357" s="1">
        <v>16702880407</v>
      </c>
      <c r="CY4357" s="1" t="s">
        <v>279</v>
      </c>
      <c r="CZ4357" s="1" t="s">
        <v>22181</v>
      </c>
      <c r="DA4357" s="1" t="s">
        <v>111</v>
      </c>
      <c r="DB4357" s="1" t="s">
        <v>112</v>
      </c>
    </row>
    <row r="4358" spans="1:111" ht="15.6" customHeight="1" x14ac:dyDescent="0.25">
      <c r="A4358" s="1" t="s">
        <v>22223</v>
      </c>
      <c r="B4358" s="1" t="s">
        <v>142</v>
      </c>
      <c r="C4358" s="2">
        <v>44323.40252546296</v>
      </c>
      <c r="D4358" s="2">
        <v>44344</v>
      </c>
      <c r="E4358" s="1" t="s">
        <v>110</v>
      </c>
      <c r="F4358" s="2">
        <v>44468.833333333336</v>
      </c>
      <c r="G4358" s="1" t="s">
        <v>111</v>
      </c>
      <c r="H4358" s="1" t="s">
        <v>112</v>
      </c>
      <c r="I4358" s="1" t="s">
        <v>112</v>
      </c>
      <c r="J4358" s="1" t="s">
        <v>2577</v>
      </c>
      <c r="K4358" s="1" t="s">
        <v>2578</v>
      </c>
      <c r="L4358" s="1" t="s">
        <v>2579</v>
      </c>
      <c r="M4358" s="1" t="s">
        <v>1130</v>
      </c>
      <c r="N4358" s="1" t="s">
        <v>116</v>
      </c>
      <c r="O4358" s="1" t="s">
        <v>117</v>
      </c>
      <c r="P4358" s="9">
        <v>96950</v>
      </c>
      <c r="Q4358" s="1" t="s">
        <v>118</v>
      </c>
      <c r="R4358" s="1" t="s">
        <v>117</v>
      </c>
      <c r="S4358" s="1">
        <v>16709898771</v>
      </c>
      <c r="U4358" s="1">
        <v>81121</v>
      </c>
      <c r="V4358" s="1" t="s">
        <v>119</v>
      </c>
      <c r="X4358" s="1" t="s">
        <v>3354</v>
      </c>
      <c r="Y4358" s="1" t="s">
        <v>20110</v>
      </c>
      <c r="Z4358" s="1" t="s">
        <v>2019</v>
      </c>
      <c r="AA4358" s="1" t="s">
        <v>357</v>
      </c>
      <c r="AB4358" s="1" t="s">
        <v>2579</v>
      </c>
      <c r="AC4358" s="1" t="s">
        <v>1130</v>
      </c>
      <c r="AD4358" s="1" t="s">
        <v>116</v>
      </c>
      <c r="AE4358" s="1" t="s">
        <v>117</v>
      </c>
      <c r="AF4358" s="9">
        <v>96950</v>
      </c>
      <c r="AG4358" s="1" t="s">
        <v>118</v>
      </c>
      <c r="AH4358" s="1" t="s">
        <v>117</v>
      </c>
      <c r="AI4358" s="1">
        <v>16709898771</v>
      </c>
      <c r="AK4358" s="1" t="s">
        <v>2581</v>
      </c>
      <c r="BC4358" s="1" t="str">
        <f>"49-9071.00"</f>
        <v>49-9071.00</v>
      </c>
      <c r="BD4358" s="1" t="s">
        <v>214</v>
      </c>
      <c r="BE4358" s="1" t="s">
        <v>18608</v>
      </c>
      <c r="BF4358" s="1" t="s">
        <v>212</v>
      </c>
      <c r="BG4358" s="1">
        <v>6</v>
      </c>
      <c r="BI4358" s="2">
        <v>44470</v>
      </c>
      <c r="BJ4358" s="2">
        <v>44834</v>
      </c>
      <c r="BM4358" s="1">
        <v>40</v>
      </c>
      <c r="BN4358" s="1">
        <v>0</v>
      </c>
      <c r="BO4358" s="1">
        <v>8</v>
      </c>
      <c r="BP4358" s="1">
        <v>8</v>
      </c>
      <c r="BQ4358" s="1">
        <v>8</v>
      </c>
      <c r="BR4358" s="1">
        <v>8</v>
      </c>
      <c r="BS4358" s="1">
        <v>8</v>
      </c>
      <c r="BT4358" s="1">
        <v>0</v>
      </c>
      <c r="BU4358" s="1" t="str">
        <f>"8:00 AM"</f>
        <v>8:00 AM</v>
      </c>
      <c r="BV4358" s="1" t="str">
        <f>"5:00 PM"</f>
        <v>5:00 PM</v>
      </c>
      <c r="BW4358" s="1" t="s">
        <v>135</v>
      </c>
      <c r="BX4358" s="1">
        <v>0</v>
      </c>
      <c r="BY4358" s="1">
        <v>12</v>
      </c>
      <c r="BZ4358" s="1" t="s">
        <v>112</v>
      </c>
      <c r="CB4358" s="1" t="s">
        <v>7050</v>
      </c>
      <c r="CC4358" s="1" t="s">
        <v>397</v>
      </c>
      <c r="CD4358" s="1" t="s">
        <v>1130</v>
      </c>
      <c r="CE4358" s="1" t="s">
        <v>116</v>
      </c>
      <c r="CF4358" s="1" t="s">
        <v>117</v>
      </c>
      <c r="CG4358" s="1">
        <v>96950</v>
      </c>
      <c r="CH4358" s="3">
        <v>8.7100000000000009</v>
      </c>
      <c r="CI4358" s="3">
        <v>9</v>
      </c>
      <c r="CJ4358" s="3">
        <v>13.06</v>
      </c>
      <c r="CK4358" s="3">
        <v>13.5</v>
      </c>
      <c r="CL4358" s="1" t="s">
        <v>137</v>
      </c>
      <c r="CM4358" s="1" t="s">
        <v>138</v>
      </c>
      <c r="CN4358" s="1" t="s">
        <v>218</v>
      </c>
      <c r="CP4358" s="1" t="s">
        <v>112</v>
      </c>
      <c r="CQ4358" s="1" t="s">
        <v>111</v>
      </c>
      <c r="CR4358" s="1" t="s">
        <v>111</v>
      </c>
      <c r="CS4358" s="1" t="s">
        <v>111</v>
      </c>
      <c r="CT4358" s="1" t="s">
        <v>138</v>
      </c>
      <c r="CU4358" s="1" t="s">
        <v>111</v>
      </c>
      <c r="CV4358" s="1" t="s">
        <v>138</v>
      </c>
      <c r="CW4358" s="1" t="s">
        <v>22224</v>
      </c>
      <c r="CX4358" s="1">
        <v>16709898771</v>
      </c>
      <c r="CY4358" s="1" t="s">
        <v>2581</v>
      </c>
      <c r="CZ4358" s="1" t="s">
        <v>138</v>
      </c>
      <c r="DA4358" s="1" t="s">
        <v>111</v>
      </c>
      <c r="DB4358" s="1" t="s">
        <v>112</v>
      </c>
    </row>
    <row r="4359" spans="1:111" ht="15.6" customHeight="1" x14ac:dyDescent="0.25">
      <c r="A4359" s="1" t="s">
        <v>22232</v>
      </c>
      <c r="B4359" s="1" t="s">
        <v>142</v>
      </c>
      <c r="C4359" s="2">
        <v>44300.860173032408</v>
      </c>
      <c r="D4359" s="2">
        <v>44301</v>
      </c>
      <c r="E4359" s="1" t="s">
        <v>110</v>
      </c>
      <c r="F4359" s="2">
        <v>44467.833333333336</v>
      </c>
      <c r="G4359" s="1" t="s">
        <v>111</v>
      </c>
      <c r="H4359" s="1" t="s">
        <v>112</v>
      </c>
      <c r="I4359" s="1" t="s">
        <v>112</v>
      </c>
      <c r="J4359" s="1" t="s">
        <v>2552</v>
      </c>
      <c r="K4359" s="1" t="s">
        <v>2553</v>
      </c>
      <c r="L4359" s="1" t="s">
        <v>3742</v>
      </c>
      <c r="M4359" s="1" t="s">
        <v>2555</v>
      </c>
      <c r="N4359" s="1" t="s">
        <v>116</v>
      </c>
      <c r="O4359" s="1" t="s">
        <v>117</v>
      </c>
      <c r="P4359" s="9">
        <v>96950</v>
      </c>
      <c r="Q4359" s="1" t="s">
        <v>118</v>
      </c>
      <c r="S4359" s="1">
        <v>16702880407</v>
      </c>
      <c r="T4359" s="1">
        <v>33</v>
      </c>
      <c r="U4359" s="1">
        <v>212312</v>
      </c>
      <c r="V4359" s="1" t="s">
        <v>119</v>
      </c>
      <c r="X4359" s="1" t="s">
        <v>2556</v>
      </c>
      <c r="Y4359" s="1" t="s">
        <v>1544</v>
      </c>
      <c r="Z4359" s="1" t="s">
        <v>656</v>
      </c>
      <c r="AA4359" s="1" t="s">
        <v>2557</v>
      </c>
      <c r="AB4359" s="1" t="s">
        <v>3742</v>
      </c>
      <c r="AC4359" s="1" t="s">
        <v>2555</v>
      </c>
      <c r="AD4359" s="1" t="s">
        <v>116</v>
      </c>
      <c r="AE4359" s="1" t="s">
        <v>117</v>
      </c>
      <c r="AF4359" s="9">
        <v>96950</v>
      </c>
      <c r="AG4359" s="1" t="s">
        <v>118</v>
      </c>
      <c r="AI4359" s="1">
        <v>16702880407</v>
      </c>
      <c r="AJ4359" s="1">
        <v>33</v>
      </c>
      <c r="AK4359" s="1" t="s">
        <v>279</v>
      </c>
      <c r="BC4359" s="1" t="str">
        <f>"53-3032.00"</f>
        <v>53-3032.00</v>
      </c>
      <c r="BD4359" s="1" t="s">
        <v>991</v>
      </c>
      <c r="BE4359" s="1" t="s">
        <v>10952</v>
      </c>
      <c r="BF4359" s="1" t="s">
        <v>4066</v>
      </c>
      <c r="BG4359" s="1">
        <v>2</v>
      </c>
      <c r="BI4359" s="2">
        <v>44470</v>
      </c>
      <c r="BJ4359" s="2">
        <v>45565</v>
      </c>
      <c r="BM4359" s="1">
        <v>40</v>
      </c>
      <c r="BN4359" s="1">
        <v>0</v>
      </c>
      <c r="BO4359" s="1">
        <v>8</v>
      </c>
      <c r="BP4359" s="1">
        <v>8</v>
      </c>
      <c r="BQ4359" s="1">
        <v>8</v>
      </c>
      <c r="BR4359" s="1">
        <v>8</v>
      </c>
      <c r="BS4359" s="1">
        <v>8</v>
      </c>
      <c r="BT4359" s="1">
        <v>0</v>
      </c>
      <c r="BU4359" s="1" t="str">
        <f>"7:00 AM"</f>
        <v>7:00 AM</v>
      </c>
      <c r="BV4359" s="1" t="str">
        <f>"3:30 PM"</f>
        <v>3:30 PM</v>
      </c>
      <c r="BW4359" s="1" t="s">
        <v>135</v>
      </c>
      <c r="BX4359" s="1">
        <v>0</v>
      </c>
      <c r="BY4359" s="1">
        <v>12</v>
      </c>
      <c r="BZ4359" s="1" t="s">
        <v>112</v>
      </c>
      <c r="CA4359" s="1">
        <v>0</v>
      </c>
      <c r="CB4359" s="4" t="s">
        <v>22233</v>
      </c>
      <c r="CC4359" s="1" t="s">
        <v>3742</v>
      </c>
      <c r="CD4359" s="1" t="s">
        <v>2555</v>
      </c>
      <c r="CE4359" s="1" t="s">
        <v>116</v>
      </c>
      <c r="CF4359" s="1" t="s">
        <v>117</v>
      </c>
      <c r="CG4359" s="1">
        <v>96950</v>
      </c>
      <c r="CH4359" s="3">
        <v>9.1999999999999993</v>
      </c>
      <c r="CI4359" s="3">
        <v>10</v>
      </c>
      <c r="CJ4359" s="3">
        <v>13.8</v>
      </c>
      <c r="CK4359" s="3">
        <v>15</v>
      </c>
      <c r="CL4359" s="1" t="s">
        <v>137</v>
      </c>
      <c r="CM4359" s="1" t="s">
        <v>138</v>
      </c>
      <c r="CN4359" s="1" t="s">
        <v>218</v>
      </c>
      <c r="CP4359" s="1" t="s">
        <v>112</v>
      </c>
      <c r="CQ4359" s="1" t="s">
        <v>111</v>
      </c>
      <c r="CR4359" s="1" t="s">
        <v>112</v>
      </c>
      <c r="CS4359" s="1" t="s">
        <v>111</v>
      </c>
      <c r="CT4359" s="1" t="s">
        <v>138</v>
      </c>
      <c r="CU4359" s="1" t="s">
        <v>111</v>
      </c>
      <c r="CV4359" s="1" t="s">
        <v>138</v>
      </c>
      <c r="CW4359" s="1" t="s">
        <v>3743</v>
      </c>
      <c r="CX4359" s="1">
        <v>16702880407</v>
      </c>
      <c r="CY4359" s="1" t="s">
        <v>279</v>
      </c>
      <c r="CZ4359" s="1" t="s">
        <v>380</v>
      </c>
      <c r="DA4359" s="1" t="s">
        <v>111</v>
      </c>
      <c r="DB4359" s="1" t="s">
        <v>112</v>
      </c>
      <c r="DC4359" s="1" t="s">
        <v>362</v>
      </c>
    </row>
    <row r="4360" spans="1:111" ht="15.6" customHeight="1" x14ac:dyDescent="0.25">
      <c r="A4360" s="1" t="s">
        <v>22260</v>
      </c>
      <c r="B4360" s="1" t="s">
        <v>142</v>
      </c>
      <c r="C4360" s="2">
        <v>44343.071480324077</v>
      </c>
      <c r="D4360" s="2">
        <v>44356</v>
      </c>
      <c r="E4360" s="1" t="s">
        <v>110</v>
      </c>
      <c r="F4360" s="2">
        <v>44468.833333333336</v>
      </c>
      <c r="G4360" s="1" t="s">
        <v>112</v>
      </c>
      <c r="H4360" s="1" t="s">
        <v>112</v>
      </c>
      <c r="I4360" s="1" t="s">
        <v>112</v>
      </c>
      <c r="J4360" s="1" t="s">
        <v>6089</v>
      </c>
      <c r="L4360" s="1" t="s">
        <v>6090</v>
      </c>
      <c r="M4360" s="1" t="s">
        <v>1029</v>
      </c>
      <c r="N4360" s="1" t="s">
        <v>116</v>
      </c>
      <c r="O4360" s="1" t="s">
        <v>117</v>
      </c>
      <c r="P4360" s="9">
        <v>96950</v>
      </c>
      <c r="Q4360" s="1" t="s">
        <v>118</v>
      </c>
      <c r="S4360" s="1">
        <v>16702343870</v>
      </c>
      <c r="U4360" s="1">
        <v>238990</v>
      </c>
      <c r="V4360" s="1" t="s">
        <v>119</v>
      </c>
      <c r="X4360" s="1" t="s">
        <v>7127</v>
      </c>
      <c r="Y4360" s="1" t="s">
        <v>7128</v>
      </c>
      <c r="Z4360" s="1" t="s">
        <v>7129</v>
      </c>
      <c r="AA4360" s="1" t="s">
        <v>962</v>
      </c>
      <c r="AB4360" s="1" t="s">
        <v>6090</v>
      </c>
      <c r="AC4360" s="1" t="s">
        <v>1029</v>
      </c>
      <c r="AD4360" s="1" t="s">
        <v>116</v>
      </c>
      <c r="AE4360" s="1" t="s">
        <v>117</v>
      </c>
      <c r="AF4360" s="9">
        <v>96950</v>
      </c>
      <c r="AG4360" s="1" t="s">
        <v>118</v>
      </c>
      <c r="AI4360" s="1">
        <v>16702343870</v>
      </c>
      <c r="AK4360" s="1" t="s">
        <v>6095</v>
      </c>
      <c r="BC4360" s="1" t="str">
        <f>"49-9071.00"</f>
        <v>49-9071.00</v>
      </c>
      <c r="BD4360" s="1" t="s">
        <v>214</v>
      </c>
      <c r="BE4360" s="1" t="s">
        <v>7130</v>
      </c>
      <c r="BF4360" s="1" t="s">
        <v>1032</v>
      </c>
      <c r="BG4360" s="1">
        <v>20</v>
      </c>
      <c r="BI4360" s="2">
        <v>44470</v>
      </c>
      <c r="BJ4360" s="2">
        <v>44834</v>
      </c>
      <c r="BM4360" s="1">
        <v>35</v>
      </c>
      <c r="BN4360" s="1">
        <v>0</v>
      </c>
      <c r="BO4360" s="1">
        <v>7</v>
      </c>
      <c r="BP4360" s="1">
        <v>7</v>
      </c>
      <c r="BQ4360" s="1">
        <v>7</v>
      </c>
      <c r="BR4360" s="1">
        <v>7</v>
      </c>
      <c r="BS4360" s="1">
        <v>7</v>
      </c>
      <c r="BT4360" s="1">
        <v>0</v>
      </c>
      <c r="BU4360" s="1" t="str">
        <f>"9:00 AM"</f>
        <v>9:00 AM</v>
      </c>
      <c r="BV4360" s="1" t="str">
        <f>"5:00 PM"</f>
        <v>5:00 PM</v>
      </c>
      <c r="BW4360" s="1" t="s">
        <v>135</v>
      </c>
      <c r="BX4360" s="1">
        <v>0</v>
      </c>
      <c r="BY4360" s="1">
        <v>12</v>
      </c>
      <c r="BZ4360" s="1" t="s">
        <v>112</v>
      </c>
      <c r="CB4360" s="4" t="s">
        <v>1033</v>
      </c>
      <c r="CC4360" s="1" t="s">
        <v>6090</v>
      </c>
      <c r="CD4360" s="1" t="s">
        <v>1029</v>
      </c>
      <c r="CE4360" s="1" t="s">
        <v>116</v>
      </c>
      <c r="CF4360" s="1" t="s">
        <v>117</v>
      </c>
      <c r="CG4360" s="1">
        <v>96950</v>
      </c>
      <c r="CH4360" s="3">
        <v>8.7100000000000009</v>
      </c>
      <c r="CI4360" s="3">
        <v>8.7100000000000009</v>
      </c>
      <c r="CJ4360" s="3">
        <v>13.06</v>
      </c>
      <c r="CK4360" s="3">
        <v>13.06</v>
      </c>
      <c r="CL4360" s="1" t="s">
        <v>137</v>
      </c>
      <c r="CM4360" s="1" t="s">
        <v>138</v>
      </c>
      <c r="CN4360" s="1" t="s">
        <v>139</v>
      </c>
      <c r="CP4360" s="1" t="s">
        <v>112</v>
      </c>
      <c r="CQ4360" s="1" t="s">
        <v>111</v>
      </c>
      <c r="CR4360" s="1" t="s">
        <v>112</v>
      </c>
      <c r="CS4360" s="1" t="s">
        <v>111</v>
      </c>
      <c r="CT4360" s="1" t="s">
        <v>138</v>
      </c>
      <c r="CU4360" s="1" t="s">
        <v>111</v>
      </c>
      <c r="CV4360" s="1" t="s">
        <v>111</v>
      </c>
      <c r="CW4360" s="1" t="s">
        <v>1149</v>
      </c>
      <c r="CX4360" s="1">
        <v>16702343870</v>
      </c>
      <c r="CY4360" s="1" t="s">
        <v>6095</v>
      </c>
      <c r="CZ4360" s="1" t="s">
        <v>138</v>
      </c>
      <c r="DA4360" s="1" t="s">
        <v>111</v>
      </c>
      <c r="DB4360" s="1" t="s">
        <v>112</v>
      </c>
    </row>
    <row r="4361" spans="1:111" ht="15.6" customHeight="1" x14ac:dyDescent="0.25">
      <c r="A4361" s="1" t="s">
        <v>22275</v>
      </c>
      <c r="B4361" s="1" t="s">
        <v>142</v>
      </c>
      <c r="C4361" s="2">
        <v>44374.989831944447</v>
      </c>
      <c r="D4361" s="2">
        <v>44414</v>
      </c>
      <c r="E4361" s="1" t="s">
        <v>180</v>
      </c>
      <c r="G4361" s="1" t="s">
        <v>112</v>
      </c>
      <c r="H4361" s="1" t="s">
        <v>112</v>
      </c>
      <c r="I4361" s="1" t="s">
        <v>112</v>
      </c>
      <c r="J4361" s="1" t="s">
        <v>9762</v>
      </c>
      <c r="L4361" s="1" t="s">
        <v>1120</v>
      </c>
      <c r="M4361" s="1" t="s">
        <v>1009</v>
      </c>
      <c r="N4361" s="1" t="s">
        <v>116</v>
      </c>
      <c r="O4361" s="1" t="s">
        <v>117</v>
      </c>
      <c r="P4361" s="9">
        <v>96950</v>
      </c>
      <c r="Q4361" s="1" t="s">
        <v>118</v>
      </c>
      <c r="S4361" s="1">
        <v>16702358748</v>
      </c>
      <c r="U4361" s="1">
        <v>2362</v>
      </c>
      <c r="V4361" s="1" t="s">
        <v>119</v>
      </c>
      <c r="X4361" s="1" t="s">
        <v>1110</v>
      </c>
      <c r="Y4361" s="1" t="s">
        <v>1111</v>
      </c>
      <c r="Z4361" s="1" t="s">
        <v>1112</v>
      </c>
      <c r="AA4361" s="1" t="s">
        <v>245</v>
      </c>
      <c r="AB4361" s="1" t="s">
        <v>1120</v>
      </c>
      <c r="AC4361" s="1" t="s">
        <v>1009</v>
      </c>
      <c r="AD4361" s="1" t="s">
        <v>116</v>
      </c>
      <c r="AE4361" s="1" t="s">
        <v>117</v>
      </c>
      <c r="AF4361" s="9">
        <v>96950</v>
      </c>
      <c r="AG4361" s="1" t="s">
        <v>118</v>
      </c>
      <c r="AI4361" s="1">
        <v>16702358748</v>
      </c>
      <c r="AK4361" s="1" t="s">
        <v>1115</v>
      </c>
      <c r="BC4361" s="1" t="str">
        <f>"15-1151.00"</f>
        <v>15-1151.00</v>
      </c>
      <c r="BD4361" s="1" t="s">
        <v>2470</v>
      </c>
      <c r="BE4361" s="1" t="s">
        <v>22276</v>
      </c>
      <c r="BF4361" s="1" t="s">
        <v>22277</v>
      </c>
      <c r="BG4361" s="1">
        <v>8</v>
      </c>
      <c r="BI4361" s="2">
        <v>44470</v>
      </c>
      <c r="BJ4361" s="2">
        <v>44834</v>
      </c>
      <c r="BM4361" s="1">
        <v>35</v>
      </c>
      <c r="BN4361" s="1">
        <v>0</v>
      </c>
      <c r="BO4361" s="1">
        <v>7</v>
      </c>
      <c r="BP4361" s="1">
        <v>7</v>
      </c>
      <c r="BQ4361" s="1">
        <v>7</v>
      </c>
      <c r="BR4361" s="1">
        <v>7</v>
      </c>
      <c r="BS4361" s="1">
        <v>7</v>
      </c>
      <c r="BT4361" s="1">
        <v>0</v>
      </c>
      <c r="BU4361" s="1" t="str">
        <f>"9:00 AM"</f>
        <v>9:00 AM</v>
      </c>
      <c r="BV4361" s="1" t="str">
        <f>"5:00 PM"</f>
        <v>5:00 PM</v>
      </c>
      <c r="BW4361" s="1" t="s">
        <v>392</v>
      </c>
      <c r="BX4361" s="1">
        <v>0</v>
      </c>
      <c r="BY4361" s="1">
        <v>12</v>
      </c>
      <c r="BZ4361" s="1" t="s">
        <v>112</v>
      </c>
      <c r="CB4361" s="1" t="s">
        <v>168</v>
      </c>
      <c r="CC4361" s="1" t="s">
        <v>1120</v>
      </c>
      <c r="CD4361" s="1" t="s">
        <v>1009</v>
      </c>
      <c r="CE4361" s="1" t="s">
        <v>116</v>
      </c>
      <c r="CF4361" s="1" t="s">
        <v>117</v>
      </c>
      <c r="CG4361" s="1">
        <v>96950</v>
      </c>
      <c r="CH4361" s="3">
        <v>12.19</v>
      </c>
      <c r="CI4361" s="3">
        <v>12.19</v>
      </c>
      <c r="CJ4361" s="3">
        <v>18.28</v>
      </c>
      <c r="CK4361" s="3">
        <v>18.28</v>
      </c>
      <c r="CL4361" s="1" t="s">
        <v>137</v>
      </c>
      <c r="CN4361" s="1" t="s">
        <v>139</v>
      </c>
      <c r="CP4361" s="1" t="s">
        <v>112</v>
      </c>
      <c r="CQ4361" s="1" t="s">
        <v>111</v>
      </c>
      <c r="CR4361" s="1" t="s">
        <v>112</v>
      </c>
      <c r="CS4361" s="1" t="s">
        <v>111</v>
      </c>
      <c r="CT4361" s="1" t="s">
        <v>138</v>
      </c>
      <c r="CU4361" s="1" t="s">
        <v>111</v>
      </c>
      <c r="CV4361" s="1" t="s">
        <v>138</v>
      </c>
      <c r="CW4361" s="1" t="s">
        <v>1121</v>
      </c>
      <c r="CX4361" s="1">
        <v>16702358748</v>
      </c>
      <c r="CY4361" s="1" t="s">
        <v>1115</v>
      </c>
      <c r="CZ4361" s="1" t="s">
        <v>138</v>
      </c>
      <c r="DA4361" s="1" t="s">
        <v>111</v>
      </c>
      <c r="DB4361" s="1" t="s">
        <v>112</v>
      </c>
    </row>
    <row r="4362" spans="1:111" ht="15.6" customHeight="1" x14ac:dyDescent="0.25">
      <c r="A4362" s="1" t="s">
        <v>22285</v>
      </c>
      <c r="B4362" s="1" t="s">
        <v>142</v>
      </c>
      <c r="C4362" s="2">
        <v>44353.933717476852</v>
      </c>
      <c r="D4362" s="2">
        <v>44363</v>
      </c>
      <c r="E4362" s="1" t="s">
        <v>110</v>
      </c>
      <c r="F4362" s="2">
        <v>44407.833333333336</v>
      </c>
      <c r="G4362" s="1" t="s">
        <v>112</v>
      </c>
      <c r="H4362" s="1" t="s">
        <v>112</v>
      </c>
      <c r="I4362" s="1" t="s">
        <v>112</v>
      </c>
      <c r="J4362" s="1" t="s">
        <v>6139</v>
      </c>
      <c r="K4362" s="1" t="s">
        <v>4348</v>
      </c>
      <c r="L4362" s="1" t="s">
        <v>4349</v>
      </c>
      <c r="M4362" s="1" t="s">
        <v>4350</v>
      </c>
      <c r="N4362" s="1" t="s">
        <v>116</v>
      </c>
      <c r="O4362" s="1" t="s">
        <v>117</v>
      </c>
      <c r="P4362" s="9">
        <v>96950</v>
      </c>
      <c r="Q4362" s="1" t="s">
        <v>118</v>
      </c>
      <c r="S4362" s="1">
        <v>16703223311</v>
      </c>
      <c r="T4362" s="1">
        <v>4503</v>
      </c>
      <c r="U4362" s="1">
        <v>72111</v>
      </c>
      <c r="V4362" s="1" t="s">
        <v>119</v>
      </c>
      <c r="X4362" s="1" t="s">
        <v>656</v>
      </c>
      <c r="Y4362" s="1" t="s">
        <v>6140</v>
      </c>
      <c r="AA4362" s="1" t="s">
        <v>1129</v>
      </c>
      <c r="AB4362" s="1" t="s">
        <v>4349</v>
      </c>
      <c r="AC4362" s="1" t="s">
        <v>4350</v>
      </c>
      <c r="AD4362" s="1" t="s">
        <v>116</v>
      </c>
      <c r="AE4362" s="1" t="s">
        <v>117</v>
      </c>
      <c r="AF4362" s="9">
        <v>96950</v>
      </c>
      <c r="AG4362" s="1" t="s">
        <v>118</v>
      </c>
      <c r="AI4362" s="1">
        <v>16703223311</v>
      </c>
      <c r="AJ4362" s="1">
        <v>4503</v>
      </c>
      <c r="AK4362" s="1" t="s">
        <v>6141</v>
      </c>
      <c r="BC4362" s="1" t="str">
        <f>"49-9071.00"</f>
        <v>49-9071.00</v>
      </c>
      <c r="BD4362" s="1" t="s">
        <v>214</v>
      </c>
      <c r="BE4362" s="1" t="s">
        <v>14365</v>
      </c>
      <c r="BF4362" s="1" t="s">
        <v>839</v>
      </c>
      <c r="BG4362" s="1">
        <v>7</v>
      </c>
      <c r="BI4362" s="2">
        <v>44409</v>
      </c>
      <c r="BJ4362" s="2">
        <v>44773</v>
      </c>
      <c r="BM4362" s="1">
        <v>40</v>
      </c>
      <c r="BN4362" s="1">
        <v>0</v>
      </c>
      <c r="BO4362" s="1">
        <v>8</v>
      </c>
      <c r="BP4362" s="1">
        <v>8</v>
      </c>
      <c r="BQ4362" s="1">
        <v>8</v>
      </c>
      <c r="BR4362" s="1">
        <v>8</v>
      </c>
      <c r="BS4362" s="1">
        <v>8</v>
      </c>
      <c r="BT4362" s="1">
        <v>0</v>
      </c>
      <c r="BU4362" s="1" t="str">
        <f>"8:00 AM"</f>
        <v>8:00 AM</v>
      </c>
      <c r="BV4362" s="1" t="str">
        <f>"5:00 PM"</f>
        <v>5:00 PM</v>
      </c>
      <c r="BW4362" s="1" t="s">
        <v>135</v>
      </c>
      <c r="BX4362" s="1">
        <v>0</v>
      </c>
      <c r="BY4362" s="1">
        <v>24</v>
      </c>
      <c r="BZ4362" s="1" t="s">
        <v>112</v>
      </c>
      <c r="CB4362" s="1" t="s">
        <v>13980</v>
      </c>
      <c r="CC4362" s="1" t="s">
        <v>4349</v>
      </c>
      <c r="CD4362" s="1" t="s">
        <v>4350</v>
      </c>
      <c r="CE4362" s="1" t="s">
        <v>116</v>
      </c>
      <c r="CF4362" s="1" t="s">
        <v>117</v>
      </c>
      <c r="CG4362" s="1">
        <v>96950</v>
      </c>
      <c r="CH4362" s="3">
        <v>12.64</v>
      </c>
      <c r="CI4362" s="3">
        <v>12.64</v>
      </c>
      <c r="CJ4362" s="3">
        <v>18.96</v>
      </c>
      <c r="CL4362" s="1" t="s">
        <v>137</v>
      </c>
      <c r="CM4362" s="1" t="s">
        <v>14366</v>
      </c>
      <c r="CN4362" s="1" t="s">
        <v>139</v>
      </c>
      <c r="CP4362" s="1" t="s">
        <v>112</v>
      </c>
      <c r="CQ4362" s="1" t="s">
        <v>111</v>
      </c>
      <c r="CR4362" s="1" t="s">
        <v>112</v>
      </c>
      <c r="CS4362" s="1" t="s">
        <v>111</v>
      </c>
      <c r="CT4362" s="1" t="s">
        <v>138</v>
      </c>
      <c r="CU4362" s="1" t="s">
        <v>111</v>
      </c>
      <c r="CV4362" s="1" t="s">
        <v>111</v>
      </c>
      <c r="CW4362" s="1" t="s">
        <v>6144</v>
      </c>
      <c r="CX4362" s="1">
        <v>16703222211</v>
      </c>
      <c r="CY4362" s="1" t="s">
        <v>6141</v>
      </c>
      <c r="CZ4362" s="1" t="s">
        <v>4358</v>
      </c>
      <c r="DA4362" s="1" t="s">
        <v>111</v>
      </c>
      <c r="DB4362" s="1" t="s">
        <v>112</v>
      </c>
      <c r="DC4362" s="1" t="s">
        <v>4359</v>
      </c>
      <c r="DD4362" s="1" t="s">
        <v>4360</v>
      </c>
      <c r="DE4362" s="1" t="s">
        <v>1747</v>
      </c>
      <c r="DF4362" s="1" t="s">
        <v>6139</v>
      </c>
      <c r="DG4362" s="1" t="s">
        <v>4361</v>
      </c>
    </row>
    <row r="4363" spans="1:111" ht="15.6" customHeight="1" x14ac:dyDescent="0.25">
      <c r="A4363" s="1" t="s">
        <v>22301</v>
      </c>
      <c r="B4363" s="1" t="s">
        <v>142</v>
      </c>
      <c r="C4363" s="2">
        <v>44333.974541550924</v>
      </c>
      <c r="D4363" s="2">
        <v>44375</v>
      </c>
      <c r="E4363" s="1" t="s">
        <v>110</v>
      </c>
      <c r="F4363" s="2">
        <v>44468.833333333336</v>
      </c>
      <c r="G4363" s="1" t="s">
        <v>111</v>
      </c>
      <c r="H4363" s="1" t="s">
        <v>112</v>
      </c>
      <c r="I4363" s="1" t="s">
        <v>112</v>
      </c>
      <c r="J4363" s="1" t="s">
        <v>22288</v>
      </c>
      <c r="L4363" s="1" t="s">
        <v>22289</v>
      </c>
      <c r="M4363" s="1" t="s">
        <v>22290</v>
      </c>
      <c r="N4363" s="1" t="s">
        <v>167</v>
      </c>
      <c r="O4363" s="1" t="s">
        <v>117</v>
      </c>
      <c r="P4363" s="9">
        <v>96950</v>
      </c>
      <c r="Q4363" s="1" t="s">
        <v>118</v>
      </c>
      <c r="R4363" s="1" t="s">
        <v>168</v>
      </c>
      <c r="S4363" s="1">
        <v>16702349511</v>
      </c>
      <c r="U4363" s="1">
        <v>54199</v>
      </c>
      <c r="V4363" s="1" t="s">
        <v>119</v>
      </c>
      <c r="X4363" s="1" t="s">
        <v>22291</v>
      </c>
      <c r="Y4363" s="1" t="s">
        <v>20304</v>
      </c>
      <c r="AA4363" s="1" t="s">
        <v>2242</v>
      </c>
      <c r="AB4363" s="1" t="s">
        <v>22289</v>
      </c>
      <c r="AC4363" s="1" t="s">
        <v>22290</v>
      </c>
      <c r="AD4363" s="1" t="s">
        <v>167</v>
      </c>
      <c r="AE4363" s="1" t="s">
        <v>117</v>
      </c>
      <c r="AF4363" s="9">
        <v>96950</v>
      </c>
      <c r="AG4363" s="1" t="s">
        <v>118</v>
      </c>
      <c r="AH4363" s="1" t="s">
        <v>168</v>
      </c>
      <c r="AI4363" s="1">
        <v>16702349511</v>
      </c>
      <c r="AK4363" s="1" t="s">
        <v>22292</v>
      </c>
      <c r="BC4363" s="1" t="str">
        <f>"43-3031.00"</f>
        <v>43-3031.00</v>
      </c>
      <c r="BD4363" s="1" t="s">
        <v>389</v>
      </c>
      <c r="BE4363" s="1" t="s">
        <v>22293</v>
      </c>
      <c r="BF4363" s="1" t="s">
        <v>763</v>
      </c>
      <c r="BG4363" s="1">
        <v>1</v>
      </c>
      <c r="BI4363" s="2">
        <v>44470</v>
      </c>
      <c r="BJ4363" s="2">
        <v>44834</v>
      </c>
      <c r="BM4363" s="1">
        <v>40</v>
      </c>
      <c r="BN4363" s="1">
        <v>0</v>
      </c>
      <c r="BO4363" s="1">
        <v>8</v>
      </c>
      <c r="BP4363" s="1">
        <v>8</v>
      </c>
      <c r="BQ4363" s="1">
        <v>8</v>
      </c>
      <c r="BR4363" s="1">
        <v>8</v>
      </c>
      <c r="BS4363" s="1">
        <v>8</v>
      </c>
      <c r="BT4363" s="1">
        <v>0</v>
      </c>
      <c r="BU4363" s="1" t="str">
        <f>"8:00 AM"</f>
        <v>8:00 AM</v>
      </c>
      <c r="BV4363" s="1" t="str">
        <f>"5:00 PM"</f>
        <v>5:00 PM</v>
      </c>
      <c r="BW4363" s="1" t="s">
        <v>135</v>
      </c>
      <c r="BX4363" s="1">
        <v>0</v>
      </c>
      <c r="BY4363" s="1">
        <v>24</v>
      </c>
      <c r="BZ4363" s="1" t="s">
        <v>112</v>
      </c>
      <c r="CB4363" s="1" t="s">
        <v>22294</v>
      </c>
      <c r="CC4363" s="1" t="s">
        <v>22289</v>
      </c>
      <c r="CE4363" s="1" t="s">
        <v>167</v>
      </c>
      <c r="CF4363" s="1" t="s">
        <v>117</v>
      </c>
      <c r="CG4363" s="1">
        <v>96950</v>
      </c>
      <c r="CH4363" s="3">
        <v>9.49</v>
      </c>
      <c r="CI4363" s="3">
        <v>9.49</v>
      </c>
      <c r="CJ4363" s="3">
        <v>14.24</v>
      </c>
      <c r="CK4363" s="3">
        <v>14.24</v>
      </c>
      <c r="CL4363" s="1" t="s">
        <v>137</v>
      </c>
      <c r="CM4363" s="1" t="s">
        <v>331</v>
      </c>
      <c r="CN4363" s="1" t="s">
        <v>139</v>
      </c>
      <c r="CP4363" s="1" t="s">
        <v>112</v>
      </c>
      <c r="CQ4363" s="1" t="s">
        <v>111</v>
      </c>
      <c r="CR4363" s="1" t="s">
        <v>112</v>
      </c>
      <c r="CS4363" s="1" t="s">
        <v>111</v>
      </c>
      <c r="CT4363" s="1" t="s">
        <v>138</v>
      </c>
      <c r="CU4363" s="1" t="s">
        <v>111</v>
      </c>
      <c r="CV4363" s="1" t="s">
        <v>138</v>
      </c>
      <c r="CW4363" s="1" t="s">
        <v>8125</v>
      </c>
      <c r="CX4363" s="1">
        <v>16702349511</v>
      </c>
      <c r="CY4363" s="1" t="s">
        <v>22292</v>
      </c>
      <c r="CZ4363" s="1" t="s">
        <v>873</v>
      </c>
      <c r="DA4363" s="1" t="s">
        <v>111</v>
      </c>
      <c r="DB4363" s="1" t="s">
        <v>112</v>
      </c>
    </row>
    <row r="4364" spans="1:111" ht="15.6" customHeight="1" x14ac:dyDescent="0.25">
      <c r="A4364" s="1" t="s">
        <v>22305</v>
      </c>
      <c r="B4364" s="1" t="s">
        <v>142</v>
      </c>
      <c r="C4364" s="2">
        <v>44362.123399652781</v>
      </c>
      <c r="D4364" s="2">
        <v>44363</v>
      </c>
      <c r="E4364" s="1" t="s">
        <v>180</v>
      </c>
      <c r="G4364" s="1" t="s">
        <v>111</v>
      </c>
      <c r="H4364" s="1" t="s">
        <v>112</v>
      </c>
      <c r="I4364" s="1" t="s">
        <v>112</v>
      </c>
      <c r="J4364" s="1" t="s">
        <v>5433</v>
      </c>
      <c r="L4364" s="1" t="s">
        <v>5434</v>
      </c>
      <c r="M4364" s="1" t="s">
        <v>5435</v>
      </c>
      <c r="N4364" s="1" t="s">
        <v>167</v>
      </c>
      <c r="O4364" s="1" t="s">
        <v>117</v>
      </c>
      <c r="P4364" s="9">
        <v>96950</v>
      </c>
      <c r="Q4364" s="1" t="s">
        <v>118</v>
      </c>
      <c r="S4364" s="1">
        <v>16702353715</v>
      </c>
      <c r="U4364" s="1">
        <v>56159</v>
      </c>
      <c r="V4364" s="1" t="s">
        <v>119</v>
      </c>
      <c r="X4364" s="1" t="s">
        <v>704</v>
      </c>
      <c r="Y4364" s="1" t="s">
        <v>705</v>
      </c>
      <c r="AA4364" s="1" t="s">
        <v>706</v>
      </c>
      <c r="AB4364" s="1" t="s">
        <v>3386</v>
      </c>
      <c r="AC4364" s="1" t="s">
        <v>5435</v>
      </c>
      <c r="AD4364" s="1" t="s">
        <v>167</v>
      </c>
      <c r="AE4364" s="1" t="s">
        <v>117</v>
      </c>
      <c r="AF4364" s="9">
        <v>96950</v>
      </c>
      <c r="AG4364" s="1" t="s">
        <v>118</v>
      </c>
      <c r="AI4364" s="1">
        <v>16702353715</v>
      </c>
      <c r="AK4364" s="1" t="s">
        <v>709</v>
      </c>
      <c r="BC4364" s="1" t="str">
        <f>"43-4181.00"</f>
        <v>43-4181.00</v>
      </c>
      <c r="BD4364" s="1" t="s">
        <v>5436</v>
      </c>
      <c r="BE4364" s="1" t="s">
        <v>5437</v>
      </c>
      <c r="BF4364" s="1" t="s">
        <v>5438</v>
      </c>
      <c r="BG4364" s="1">
        <v>1</v>
      </c>
      <c r="BI4364" s="2">
        <v>44470</v>
      </c>
      <c r="BJ4364" s="2">
        <v>44834</v>
      </c>
      <c r="BM4364" s="1">
        <v>35</v>
      </c>
      <c r="BN4364" s="1">
        <v>0</v>
      </c>
      <c r="BO4364" s="1">
        <v>7</v>
      </c>
      <c r="BP4364" s="1">
        <v>7</v>
      </c>
      <c r="BQ4364" s="1">
        <v>7</v>
      </c>
      <c r="BR4364" s="1">
        <v>7</v>
      </c>
      <c r="BS4364" s="1">
        <v>7</v>
      </c>
      <c r="BT4364" s="1">
        <v>0</v>
      </c>
      <c r="BU4364" s="1" t="str">
        <f>"9:00 AM"</f>
        <v>9:00 AM</v>
      </c>
      <c r="BV4364" s="1" t="str">
        <f>"5:00 PM"</f>
        <v>5:00 PM</v>
      </c>
      <c r="BW4364" s="1" t="s">
        <v>135</v>
      </c>
      <c r="BX4364" s="1">
        <v>0</v>
      </c>
      <c r="BY4364" s="1">
        <v>12</v>
      </c>
      <c r="BZ4364" s="1" t="s">
        <v>111</v>
      </c>
      <c r="CA4364" s="1">
        <v>5</v>
      </c>
      <c r="CB4364" s="1" t="s">
        <v>22306</v>
      </c>
      <c r="CC4364" s="1" t="s">
        <v>3386</v>
      </c>
      <c r="CD4364" s="1" t="s">
        <v>3387</v>
      </c>
      <c r="CE4364" s="1" t="s">
        <v>167</v>
      </c>
      <c r="CF4364" s="1" t="s">
        <v>117</v>
      </c>
      <c r="CG4364" s="1">
        <v>96950</v>
      </c>
      <c r="CH4364" s="3">
        <v>8.5</v>
      </c>
      <c r="CI4364" s="3">
        <v>12.69</v>
      </c>
      <c r="CJ4364" s="3">
        <v>12.75</v>
      </c>
      <c r="CK4364" s="3">
        <v>19.04</v>
      </c>
      <c r="CL4364" s="1" t="s">
        <v>137</v>
      </c>
      <c r="CM4364" s="1" t="s">
        <v>22307</v>
      </c>
      <c r="CN4364" s="1" t="s">
        <v>139</v>
      </c>
      <c r="CP4364" s="1" t="s">
        <v>112</v>
      </c>
      <c r="CQ4364" s="1" t="s">
        <v>111</v>
      </c>
      <c r="CR4364" s="1" t="s">
        <v>112</v>
      </c>
      <c r="CS4364" s="1" t="s">
        <v>111</v>
      </c>
      <c r="CT4364" s="1" t="s">
        <v>111</v>
      </c>
      <c r="CU4364" s="1" t="s">
        <v>111</v>
      </c>
      <c r="CV4364" s="1" t="s">
        <v>138</v>
      </c>
      <c r="CW4364" s="1" t="s">
        <v>714</v>
      </c>
      <c r="CX4364" s="1">
        <v>16702353715</v>
      </c>
      <c r="CY4364" s="1" t="s">
        <v>3005</v>
      </c>
      <c r="CZ4364" s="1" t="s">
        <v>716</v>
      </c>
      <c r="DA4364" s="1" t="s">
        <v>111</v>
      </c>
      <c r="DB4364" s="1" t="s">
        <v>112</v>
      </c>
    </row>
    <row r="4365" spans="1:111" ht="15.6" customHeight="1" x14ac:dyDescent="0.25">
      <c r="A4365" s="1" t="s">
        <v>22340</v>
      </c>
      <c r="B4365" s="1" t="s">
        <v>142</v>
      </c>
      <c r="C4365" s="2">
        <v>44350.161365509259</v>
      </c>
      <c r="D4365" s="2">
        <v>44396</v>
      </c>
      <c r="E4365" s="1" t="s">
        <v>180</v>
      </c>
      <c r="G4365" s="1" t="s">
        <v>112</v>
      </c>
      <c r="H4365" s="1" t="s">
        <v>112</v>
      </c>
      <c r="I4365" s="1" t="s">
        <v>112</v>
      </c>
      <c r="J4365" s="1" t="s">
        <v>5191</v>
      </c>
      <c r="L4365" s="1" t="s">
        <v>5192</v>
      </c>
      <c r="N4365" s="1" t="s">
        <v>116</v>
      </c>
      <c r="O4365" s="1" t="s">
        <v>117</v>
      </c>
      <c r="P4365" s="9">
        <v>96950</v>
      </c>
      <c r="Q4365" s="1" t="s">
        <v>118</v>
      </c>
      <c r="S4365" s="1">
        <v>16702330020</v>
      </c>
      <c r="U4365" s="1">
        <v>2362</v>
      </c>
      <c r="V4365" s="1" t="s">
        <v>119</v>
      </c>
      <c r="X4365" s="1" t="s">
        <v>5193</v>
      </c>
      <c r="Y4365" s="1" t="s">
        <v>5194</v>
      </c>
      <c r="AA4365" s="1" t="s">
        <v>973</v>
      </c>
      <c r="AB4365" s="1" t="s">
        <v>5192</v>
      </c>
      <c r="AD4365" s="1" t="s">
        <v>116</v>
      </c>
      <c r="AE4365" s="1" t="s">
        <v>117</v>
      </c>
      <c r="AF4365" s="9">
        <v>96950</v>
      </c>
      <c r="AG4365" s="1" t="s">
        <v>118</v>
      </c>
      <c r="AI4365" s="1">
        <v>16702330020</v>
      </c>
      <c r="AK4365" s="1" t="s">
        <v>4998</v>
      </c>
      <c r="BC4365" s="1" t="str">
        <f>"51-4031.00"</f>
        <v>51-4031.00</v>
      </c>
      <c r="BD4365" s="1" t="s">
        <v>22341</v>
      </c>
      <c r="BE4365" s="1" t="s">
        <v>22342</v>
      </c>
      <c r="BF4365" s="1" t="s">
        <v>22343</v>
      </c>
      <c r="BG4365" s="1">
        <v>25</v>
      </c>
      <c r="BI4365" s="2">
        <v>44470</v>
      </c>
      <c r="BJ4365" s="2">
        <v>44834</v>
      </c>
      <c r="BM4365" s="1">
        <v>40</v>
      </c>
      <c r="BN4365" s="1">
        <v>0</v>
      </c>
      <c r="BO4365" s="1">
        <v>8</v>
      </c>
      <c r="BP4365" s="1">
        <v>8</v>
      </c>
      <c r="BQ4365" s="1">
        <v>8</v>
      </c>
      <c r="BR4365" s="1">
        <v>8</v>
      </c>
      <c r="BS4365" s="1">
        <v>8</v>
      </c>
      <c r="BT4365" s="1">
        <v>0</v>
      </c>
      <c r="BU4365" s="1" t="str">
        <f>"9:00 AM"</f>
        <v>9:00 AM</v>
      </c>
      <c r="BV4365" s="1" t="str">
        <f>"6:00 PM"</f>
        <v>6:00 PM</v>
      </c>
      <c r="BW4365" s="1" t="s">
        <v>135</v>
      </c>
      <c r="BX4365" s="1">
        <v>0</v>
      </c>
      <c r="BY4365" s="1">
        <v>12</v>
      </c>
      <c r="BZ4365" s="1" t="s">
        <v>112</v>
      </c>
      <c r="CB4365" s="1" t="s">
        <v>9027</v>
      </c>
      <c r="CC4365" s="1" t="s">
        <v>397</v>
      </c>
      <c r="CD4365" s="1" t="s">
        <v>116</v>
      </c>
      <c r="CE4365" s="1" t="s">
        <v>1009</v>
      </c>
      <c r="CF4365" s="1" t="s">
        <v>117</v>
      </c>
      <c r="CG4365" s="1">
        <v>96950</v>
      </c>
      <c r="CH4365" s="3">
        <v>12.38</v>
      </c>
      <c r="CI4365" s="3">
        <v>12.38</v>
      </c>
      <c r="CJ4365" s="3">
        <v>18.57</v>
      </c>
      <c r="CK4365" s="3">
        <v>18.57</v>
      </c>
      <c r="CL4365" s="1" t="s">
        <v>137</v>
      </c>
      <c r="CM4365" s="1" t="s">
        <v>138</v>
      </c>
      <c r="CN4365" s="1" t="s">
        <v>139</v>
      </c>
      <c r="CP4365" s="1" t="s">
        <v>112</v>
      </c>
      <c r="CQ4365" s="1" t="s">
        <v>111</v>
      </c>
      <c r="CR4365" s="1" t="s">
        <v>112</v>
      </c>
      <c r="CS4365" s="1" t="s">
        <v>111</v>
      </c>
      <c r="CT4365" s="1" t="s">
        <v>138</v>
      </c>
      <c r="CU4365" s="1" t="s">
        <v>111</v>
      </c>
      <c r="CV4365" s="1" t="s">
        <v>138</v>
      </c>
      <c r="CW4365" s="1" t="s">
        <v>138</v>
      </c>
      <c r="CX4365" s="1">
        <v>16702330020</v>
      </c>
      <c r="CY4365" s="1" t="s">
        <v>4998</v>
      </c>
      <c r="CZ4365" s="1" t="s">
        <v>138</v>
      </c>
      <c r="DA4365" s="1" t="s">
        <v>111</v>
      </c>
      <c r="DB4365" s="1" t="s">
        <v>112</v>
      </c>
    </row>
    <row r="4366" spans="1:111" ht="15.6" customHeight="1" x14ac:dyDescent="0.25">
      <c r="A4366" s="1" t="s">
        <v>22345</v>
      </c>
      <c r="B4366" s="1" t="s">
        <v>142</v>
      </c>
      <c r="C4366" s="2">
        <v>44361.960674652779</v>
      </c>
      <c r="D4366" s="2">
        <v>44421</v>
      </c>
      <c r="E4366" s="1" t="s">
        <v>110</v>
      </c>
      <c r="F4366" s="2">
        <v>44468.833333333336</v>
      </c>
      <c r="G4366" s="1" t="s">
        <v>111</v>
      </c>
      <c r="H4366" s="1" t="s">
        <v>112</v>
      </c>
      <c r="I4366" s="1" t="s">
        <v>112</v>
      </c>
      <c r="J4366" s="1" t="s">
        <v>5453</v>
      </c>
      <c r="L4366" s="1" t="s">
        <v>445</v>
      </c>
      <c r="M4366" s="1" t="s">
        <v>5454</v>
      </c>
      <c r="N4366" s="1" t="s">
        <v>167</v>
      </c>
      <c r="O4366" s="1" t="s">
        <v>117</v>
      </c>
      <c r="P4366" s="9">
        <v>96950</v>
      </c>
      <c r="Q4366" s="1" t="s">
        <v>118</v>
      </c>
      <c r="S4366" s="1">
        <v>16703238735</v>
      </c>
      <c r="U4366" s="1">
        <v>71399</v>
      </c>
      <c r="V4366" s="1" t="s">
        <v>119</v>
      </c>
      <c r="X4366" s="1" t="s">
        <v>5455</v>
      </c>
      <c r="Y4366" s="1" t="s">
        <v>2193</v>
      </c>
      <c r="Z4366" s="1" t="s">
        <v>5456</v>
      </c>
      <c r="AA4366" s="1" t="s">
        <v>171</v>
      </c>
      <c r="AB4366" s="1" t="s">
        <v>5457</v>
      </c>
      <c r="AD4366" s="1" t="s">
        <v>167</v>
      </c>
      <c r="AE4366" s="1" t="s">
        <v>117</v>
      </c>
      <c r="AF4366" s="9">
        <v>96950</v>
      </c>
      <c r="AG4366" s="1" t="s">
        <v>118</v>
      </c>
      <c r="AI4366" s="1">
        <v>16702877761</v>
      </c>
      <c r="AK4366" s="1" t="s">
        <v>5458</v>
      </c>
      <c r="BC4366" s="1" t="str">
        <f>"49-3023.01"</f>
        <v>49-3023.01</v>
      </c>
      <c r="BD4366" s="1" t="s">
        <v>608</v>
      </c>
      <c r="BE4366" s="1" t="s">
        <v>5459</v>
      </c>
      <c r="BF4366" s="1" t="s">
        <v>5460</v>
      </c>
      <c r="BG4366" s="1">
        <v>1</v>
      </c>
      <c r="BI4366" s="2">
        <v>44470</v>
      </c>
      <c r="BJ4366" s="2">
        <v>44834</v>
      </c>
      <c r="BM4366" s="1">
        <v>35</v>
      </c>
      <c r="BN4366" s="1">
        <v>0</v>
      </c>
      <c r="BO4366" s="1">
        <v>6</v>
      </c>
      <c r="BP4366" s="1">
        <v>6</v>
      </c>
      <c r="BQ4366" s="1">
        <v>5</v>
      </c>
      <c r="BR4366" s="1">
        <v>6</v>
      </c>
      <c r="BS4366" s="1">
        <v>6</v>
      </c>
      <c r="BT4366" s="1">
        <v>6</v>
      </c>
      <c r="BU4366" s="1" t="str">
        <f>"9:30 AM"</f>
        <v>9:30 AM</v>
      </c>
      <c r="BV4366" s="1" t="str">
        <f>"4:30 PM"</f>
        <v>4:30 PM</v>
      </c>
      <c r="BW4366" s="1" t="s">
        <v>135</v>
      </c>
      <c r="BX4366" s="1">
        <v>0</v>
      </c>
      <c r="BY4366" s="1">
        <v>24</v>
      </c>
      <c r="BZ4366" s="1" t="s">
        <v>112</v>
      </c>
      <c r="CB4366" s="1" t="s">
        <v>5461</v>
      </c>
      <c r="CC4366" s="1" t="s">
        <v>445</v>
      </c>
      <c r="CD4366" s="1" t="s">
        <v>5454</v>
      </c>
      <c r="CE4366" s="1" t="s">
        <v>167</v>
      </c>
      <c r="CF4366" s="1" t="s">
        <v>117</v>
      </c>
      <c r="CG4366" s="1">
        <v>96950</v>
      </c>
      <c r="CH4366" s="3">
        <v>8.75</v>
      </c>
      <c r="CI4366" s="3">
        <v>8.75</v>
      </c>
      <c r="CJ4366" s="3">
        <v>13.12</v>
      </c>
      <c r="CK4366" s="3">
        <v>13.12</v>
      </c>
      <c r="CL4366" s="1" t="s">
        <v>137</v>
      </c>
      <c r="CN4366" s="1" t="s">
        <v>139</v>
      </c>
      <c r="CP4366" s="1" t="s">
        <v>112</v>
      </c>
      <c r="CQ4366" s="1" t="s">
        <v>111</v>
      </c>
      <c r="CR4366" s="1" t="s">
        <v>112</v>
      </c>
      <c r="CS4366" s="1" t="s">
        <v>111</v>
      </c>
      <c r="CT4366" s="1" t="s">
        <v>138</v>
      </c>
      <c r="CU4366" s="1" t="s">
        <v>111</v>
      </c>
      <c r="CV4366" s="1" t="s">
        <v>138</v>
      </c>
      <c r="CW4366" s="1" t="s">
        <v>22346</v>
      </c>
      <c r="CX4366" s="1">
        <v>16702342211</v>
      </c>
      <c r="CY4366" s="1" t="s">
        <v>5463</v>
      </c>
      <c r="CZ4366" s="1" t="s">
        <v>138</v>
      </c>
      <c r="DA4366" s="1" t="s">
        <v>111</v>
      </c>
      <c r="DB4366" s="1" t="s">
        <v>112</v>
      </c>
    </row>
    <row r="4367" spans="1:111" ht="15.6" customHeight="1" x14ac:dyDescent="0.25">
      <c r="A4367" s="1" t="s">
        <v>22394</v>
      </c>
      <c r="B4367" s="1" t="s">
        <v>142</v>
      </c>
      <c r="C4367" s="2">
        <v>44350.19655659722</v>
      </c>
      <c r="D4367" s="2">
        <v>44398</v>
      </c>
      <c r="E4367" s="1" t="s">
        <v>180</v>
      </c>
      <c r="G4367" s="1" t="s">
        <v>112</v>
      </c>
      <c r="H4367" s="1" t="s">
        <v>112</v>
      </c>
      <c r="I4367" s="1" t="s">
        <v>112</v>
      </c>
      <c r="J4367" s="1" t="s">
        <v>5191</v>
      </c>
      <c r="L4367" s="1" t="s">
        <v>5192</v>
      </c>
      <c r="N4367" s="1" t="s">
        <v>116</v>
      </c>
      <c r="O4367" s="1" t="s">
        <v>117</v>
      </c>
      <c r="P4367" s="9">
        <v>96950</v>
      </c>
      <c r="Q4367" s="1" t="s">
        <v>118</v>
      </c>
      <c r="S4367" s="1">
        <v>16702330020</v>
      </c>
      <c r="U4367" s="1">
        <v>2362</v>
      </c>
      <c r="V4367" s="1" t="s">
        <v>119</v>
      </c>
      <c r="X4367" s="1" t="s">
        <v>5193</v>
      </c>
      <c r="Y4367" s="1" t="s">
        <v>5194</v>
      </c>
      <c r="AA4367" s="1" t="s">
        <v>973</v>
      </c>
      <c r="AB4367" s="1" t="s">
        <v>5192</v>
      </c>
      <c r="AD4367" s="1" t="s">
        <v>116</v>
      </c>
      <c r="AE4367" s="1" t="s">
        <v>117</v>
      </c>
      <c r="AF4367" s="9">
        <v>96950</v>
      </c>
      <c r="AG4367" s="1" t="s">
        <v>118</v>
      </c>
      <c r="AI4367" s="1">
        <v>16702330020</v>
      </c>
      <c r="AK4367" s="1" t="s">
        <v>4998</v>
      </c>
      <c r="BC4367" s="1" t="str">
        <f>"37-3011.00"</f>
        <v>37-3011.00</v>
      </c>
      <c r="BD4367" s="1" t="s">
        <v>726</v>
      </c>
      <c r="BE4367" s="1" t="s">
        <v>22395</v>
      </c>
      <c r="BF4367" s="1" t="s">
        <v>726</v>
      </c>
      <c r="BG4367" s="1">
        <v>25</v>
      </c>
      <c r="BI4367" s="2">
        <v>44470</v>
      </c>
      <c r="BJ4367" s="2">
        <v>44834</v>
      </c>
      <c r="BM4367" s="1">
        <v>40</v>
      </c>
      <c r="BN4367" s="1">
        <v>0</v>
      </c>
      <c r="BO4367" s="1">
        <v>8</v>
      </c>
      <c r="BP4367" s="1">
        <v>8</v>
      </c>
      <c r="BQ4367" s="1">
        <v>8</v>
      </c>
      <c r="BR4367" s="1">
        <v>8</v>
      </c>
      <c r="BS4367" s="1">
        <v>8</v>
      </c>
      <c r="BT4367" s="1">
        <v>0</v>
      </c>
      <c r="BU4367" s="1" t="str">
        <f>"9:00 AM"</f>
        <v>9:00 AM</v>
      </c>
      <c r="BV4367" s="1" t="str">
        <f>"6:00 PM"</f>
        <v>6:00 PM</v>
      </c>
      <c r="BW4367" s="1" t="s">
        <v>135</v>
      </c>
      <c r="BX4367" s="1">
        <v>0</v>
      </c>
      <c r="BY4367" s="1">
        <v>3</v>
      </c>
      <c r="BZ4367" s="1" t="s">
        <v>112</v>
      </c>
      <c r="CB4367" s="1" t="s">
        <v>22396</v>
      </c>
      <c r="CC4367" s="1" t="s">
        <v>397</v>
      </c>
      <c r="CD4367" s="1" t="s">
        <v>116</v>
      </c>
      <c r="CE4367" s="1" t="s">
        <v>1009</v>
      </c>
      <c r="CF4367" s="1" t="s">
        <v>117</v>
      </c>
      <c r="CG4367" s="1">
        <v>96950</v>
      </c>
      <c r="CH4367" s="3">
        <v>8.5</v>
      </c>
      <c r="CI4367" s="3">
        <v>8.5</v>
      </c>
      <c r="CJ4367" s="3">
        <v>12.75</v>
      </c>
      <c r="CK4367" s="3">
        <v>12.75</v>
      </c>
      <c r="CL4367" s="1" t="s">
        <v>137</v>
      </c>
      <c r="CM4367" s="1" t="s">
        <v>138</v>
      </c>
      <c r="CN4367" s="1" t="s">
        <v>139</v>
      </c>
      <c r="CP4367" s="1" t="s">
        <v>112</v>
      </c>
      <c r="CQ4367" s="1" t="s">
        <v>111</v>
      </c>
      <c r="CR4367" s="1" t="s">
        <v>112</v>
      </c>
      <c r="CS4367" s="1" t="s">
        <v>111</v>
      </c>
      <c r="CT4367" s="1" t="s">
        <v>138</v>
      </c>
      <c r="CU4367" s="1" t="s">
        <v>111</v>
      </c>
      <c r="CV4367" s="1" t="s">
        <v>138</v>
      </c>
      <c r="CW4367" s="1" t="s">
        <v>138</v>
      </c>
      <c r="CX4367" s="1">
        <v>16702330020</v>
      </c>
      <c r="CY4367" s="1" t="s">
        <v>4998</v>
      </c>
      <c r="CZ4367" s="1" t="s">
        <v>138</v>
      </c>
      <c r="DA4367" s="1" t="s">
        <v>111</v>
      </c>
      <c r="DB4367" s="1" t="s">
        <v>112</v>
      </c>
    </row>
    <row r="4368" spans="1:111" ht="15.6" customHeight="1" x14ac:dyDescent="0.25">
      <c r="A4368" s="1" t="s">
        <v>22410</v>
      </c>
      <c r="B4368" s="1" t="s">
        <v>142</v>
      </c>
      <c r="C4368" s="2">
        <v>44433.212870833333</v>
      </c>
      <c r="D4368" s="2">
        <v>44436</v>
      </c>
      <c r="E4368" s="1" t="s">
        <v>110</v>
      </c>
      <c r="F4368" s="2">
        <v>44468.833333333336</v>
      </c>
      <c r="G4368" s="1" t="s">
        <v>112</v>
      </c>
      <c r="H4368" s="1" t="s">
        <v>112</v>
      </c>
      <c r="I4368" s="1" t="s">
        <v>112</v>
      </c>
      <c r="J4368" s="1" t="s">
        <v>4873</v>
      </c>
      <c r="K4368" s="1" t="s">
        <v>138</v>
      </c>
      <c r="L4368" s="1" t="s">
        <v>7857</v>
      </c>
      <c r="M4368" s="1" t="s">
        <v>22411</v>
      </c>
      <c r="N4368" s="1" t="s">
        <v>116</v>
      </c>
      <c r="O4368" s="1" t="s">
        <v>117</v>
      </c>
      <c r="P4368" s="9">
        <v>96950</v>
      </c>
      <c r="Q4368" s="1" t="s">
        <v>118</v>
      </c>
      <c r="R4368" s="1" t="s">
        <v>138</v>
      </c>
      <c r="S4368" s="1">
        <v>16702330744</v>
      </c>
      <c r="U4368" s="1">
        <v>488320</v>
      </c>
      <c r="V4368" s="1" t="s">
        <v>119</v>
      </c>
      <c r="X4368" s="1" t="s">
        <v>4877</v>
      </c>
      <c r="Y4368" s="1" t="s">
        <v>4878</v>
      </c>
      <c r="Z4368" s="1" t="s">
        <v>1544</v>
      </c>
      <c r="AA4368" s="1" t="s">
        <v>373</v>
      </c>
      <c r="AB4368" s="1" t="s">
        <v>7857</v>
      </c>
      <c r="AC4368" s="1" t="s">
        <v>6844</v>
      </c>
      <c r="AD4368" s="1" t="s">
        <v>116</v>
      </c>
      <c r="AE4368" s="1" t="s">
        <v>117</v>
      </c>
      <c r="AF4368" s="9">
        <v>96950</v>
      </c>
      <c r="AG4368" s="1" t="s">
        <v>118</v>
      </c>
      <c r="AH4368" s="1" t="s">
        <v>138</v>
      </c>
      <c r="AI4368" s="1">
        <v>16702330744</v>
      </c>
      <c r="AK4368" s="1" t="s">
        <v>6847</v>
      </c>
      <c r="BC4368" s="1" t="str">
        <f>"43-6014.00"</f>
        <v>43-6014.00</v>
      </c>
      <c r="BD4368" s="1" t="s">
        <v>3652</v>
      </c>
      <c r="BE4368" s="1" t="s">
        <v>22412</v>
      </c>
      <c r="BF4368" s="1" t="s">
        <v>7860</v>
      </c>
      <c r="BG4368" s="1">
        <v>1</v>
      </c>
      <c r="BI4368" s="2">
        <v>44470</v>
      </c>
      <c r="BJ4368" s="2">
        <v>44834</v>
      </c>
      <c r="BM4368" s="1">
        <v>40</v>
      </c>
      <c r="BN4368" s="1">
        <v>0</v>
      </c>
      <c r="BO4368" s="1">
        <v>8</v>
      </c>
      <c r="BP4368" s="1">
        <v>8</v>
      </c>
      <c r="BQ4368" s="1">
        <v>8</v>
      </c>
      <c r="BR4368" s="1">
        <v>8</v>
      </c>
      <c r="BS4368" s="1">
        <v>8</v>
      </c>
      <c r="BT4368" s="1">
        <v>0</v>
      </c>
      <c r="BU4368" s="1" t="str">
        <f>"8:00 AM"</f>
        <v>8:00 AM</v>
      </c>
      <c r="BV4368" s="1" t="str">
        <f>"5:00 PM"</f>
        <v>5:00 PM</v>
      </c>
      <c r="BW4368" s="1" t="s">
        <v>135</v>
      </c>
      <c r="BX4368" s="1">
        <v>0</v>
      </c>
      <c r="BY4368" s="1">
        <v>12</v>
      </c>
      <c r="BZ4368" s="1" t="s">
        <v>112</v>
      </c>
      <c r="CB4368" s="4" t="s">
        <v>22413</v>
      </c>
      <c r="CC4368" s="1" t="s">
        <v>22414</v>
      </c>
      <c r="CD4368" s="1" t="s">
        <v>4883</v>
      </c>
      <c r="CE4368" s="1" t="s">
        <v>116</v>
      </c>
      <c r="CF4368" s="1" t="s">
        <v>117</v>
      </c>
      <c r="CG4368" s="1">
        <v>96950</v>
      </c>
      <c r="CH4368" s="3">
        <v>15.97</v>
      </c>
      <c r="CI4368" s="3">
        <v>15.97</v>
      </c>
      <c r="CJ4368" s="3">
        <v>23.96</v>
      </c>
      <c r="CK4368" s="3">
        <v>23.96</v>
      </c>
      <c r="CL4368" s="1" t="s">
        <v>137</v>
      </c>
      <c r="CM4368" s="1" t="s">
        <v>138</v>
      </c>
      <c r="CN4368" s="1" t="s">
        <v>139</v>
      </c>
      <c r="CP4368" s="1" t="s">
        <v>112</v>
      </c>
      <c r="CQ4368" s="1" t="s">
        <v>111</v>
      </c>
      <c r="CR4368" s="1" t="s">
        <v>112</v>
      </c>
      <c r="CS4368" s="1" t="s">
        <v>111</v>
      </c>
      <c r="CT4368" s="1" t="s">
        <v>138</v>
      </c>
      <c r="CU4368" s="1" t="s">
        <v>111</v>
      </c>
      <c r="CV4368" s="1" t="s">
        <v>138</v>
      </c>
      <c r="CW4368" s="1" t="s">
        <v>138</v>
      </c>
      <c r="CX4368" s="1">
        <v>16702330744</v>
      </c>
      <c r="CY4368" s="1" t="s">
        <v>4879</v>
      </c>
      <c r="CZ4368" s="1" t="s">
        <v>138</v>
      </c>
      <c r="DA4368" s="1" t="s">
        <v>111</v>
      </c>
      <c r="DB4368" s="1" t="s">
        <v>112</v>
      </c>
    </row>
    <row r="4369" spans="1:106" ht="15.6" customHeight="1" x14ac:dyDescent="0.25">
      <c r="A4369" s="1" t="s">
        <v>22416</v>
      </c>
      <c r="B4369" s="1" t="s">
        <v>142</v>
      </c>
      <c r="C4369" s="2">
        <v>44350.203263657408</v>
      </c>
      <c r="D4369" s="2">
        <v>44396</v>
      </c>
      <c r="E4369" s="1" t="s">
        <v>180</v>
      </c>
      <c r="G4369" s="1" t="s">
        <v>112</v>
      </c>
      <c r="H4369" s="1" t="s">
        <v>112</v>
      </c>
      <c r="I4369" s="1" t="s">
        <v>112</v>
      </c>
      <c r="J4369" s="1" t="s">
        <v>5191</v>
      </c>
      <c r="L4369" s="1" t="s">
        <v>5192</v>
      </c>
      <c r="N4369" s="1" t="s">
        <v>116</v>
      </c>
      <c r="O4369" s="1" t="s">
        <v>117</v>
      </c>
      <c r="P4369" s="9">
        <v>96950</v>
      </c>
      <c r="Q4369" s="1" t="s">
        <v>118</v>
      </c>
      <c r="S4369" s="1">
        <v>16702330020</v>
      </c>
      <c r="U4369" s="1">
        <v>2362</v>
      </c>
      <c r="V4369" s="1" t="s">
        <v>119</v>
      </c>
      <c r="X4369" s="1" t="s">
        <v>5193</v>
      </c>
      <c r="Y4369" s="1" t="s">
        <v>5194</v>
      </c>
      <c r="AA4369" s="1" t="s">
        <v>973</v>
      </c>
      <c r="AB4369" s="1" t="s">
        <v>5192</v>
      </c>
      <c r="AD4369" s="1" t="s">
        <v>116</v>
      </c>
      <c r="AE4369" s="1" t="s">
        <v>117</v>
      </c>
      <c r="AF4369" s="9">
        <v>96950</v>
      </c>
      <c r="AG4369" s="1" t="s">
        <v>118</v>
      </c>
      <c r="AI4369" s="1">
        <v>16702330020</v>
      </c>
      <c r="AK4369" s="1" t="s">
        <v>4998</v>
      </c>
      <c r="BC4369" s="1" t="str">
        <f>"49-9043.00"</f>
        <v>49-9043.00</v>
      </c>
      <c r="BD4369" s="1" t="s">
        <v>10698</v>
      </c>
      <c r="BE4369" s="1" t="s">
        <v>22417</v>
      </c>
      <c r="BF4369" s="1" t="s">
        <v>10698</v>
      </c>
      <c r="BG4369" s="1">
        <v>25</v>
      </c>
      <c r="BI4369" s="2">
        <v>44470</v>
      </c>
      <c r="BJ4369" s="2">
        <v>44834</v>
      </c>
      <c r="BM4369" s="1">
        <v>40</v>
      </c>
      <c r="BN4369" s="1">
        <v>0</v>
      </c>
      <c r="BO4369" s="1">
        <v>8</v>
      </c>
      <c r="BP4369" s="1">
        <v>8</v>
      </c>
      <c r="BQ4369" s="1">
        <v>8</v>
      </c>
      <c r="BR4369" s="1">
        <v>8</v>
      </c>
      <c r="BS4369" s="1">
        <v>8</v>
      </c>
      <c r="BT4369" s="1">
        <v>0</v>
      </c>
      <c r="BU4369" s="1" t="str">
        <f>"9:00 AM"</f>
        <v>9:00 AM</v>
      </c>
      <c r="BV4369" s="1" t="str">
        <f>"6:00 PM"</f>
        <v>6:00 PM</v>
      </c>
      <c r="BW4369" s="1" t="s">
        <v>135</v>
      </c>
      <c r="BX4369" s="1">
        <v>0</v>
      </c>
      <c r="BY4369" s="1">
        <v>24</v>
      </c>
      <c r="BZ4369" s="1" t="s">
        <v>112</v>
      </c>
      <c r="CB4369" s="1" t="s">
        <v>5197</v>
      </c>
      <c r="CC4369" s="1" t="s">
        <v>397</v>
      </c>
      <c r="CD4369" s="1" t="s">
        <v>116</v>
      </c>
      <c r="CE4369" s="1" t="s">
        <v>1009</v>
      </c>
      <c r="CF4369" s="1" t="s">
        <v>117</v>
      </c>
      <c r="CG4369" s="1">
        <v>96950</v>
      </c>
      <c r="CH4369" s="3">
        <v>8.9</v>
      </c>
      <c r="CI4369" s="3">
        <v>8.9</v>
      </c>
      <c r="CJ4369" s="3">
        <v>13.35</v>
      </c>
      <c r="CK4369" s="3">
        <v>13.35</v>
      </c>
      <c r="CL4369" s="1" t="s">
        <v>137</v>
      </c>
      <c r="CM4369" s="1" t="s">
        <v>138</v>
      </c>
      <c r="CN4369" s="1" t="s">
        <v>139</v>
      </c>
      <c r="CP4369" s="1" t="s">
        <v>112</v>
      </c>
      <c r="CQ4369" s="1" t="s">
        <v>111</v>
      </c>
      <c r="CR4369" s="1" t="s">
        <v>112</v>
      </c>
      <c r="CS4369" s="1" t="s">
        <v>111</v>
      </c>
      <c r="CT4369" s="1" t="s">
        <v>138</v>
      </c>
      <c r="CU4369" s="1" t="s">
        <v>111</v>
      </c>
      <c r="CV4369" s="1" t="s">
        <v>138</v>
      </c>
      <c r="CW4369" s="1" t="s">
        <v>138</v>
      </c>
      <c r="CX4369" s="1">
        <v>16702330020</v>
      </c>
      <c r="CY4369" s="1" t="s">
        <v>4998</v>
      </c>
      <c r="CZ4369" s="1" t="s">
        <v>138</v>
      </c>
      <c r="DA4369" s="1" t="s">
        <v>111</v>
      </c>
      <c r="DB4369" s="1" t="s">
        <v>112</v>
      </c>
    </row>
  </sheetData>
  <autoFilter ref="A1:DG4369">
    <sortState ref="A2:DG4658">
      <sortCondition ref="B1:B4658"/>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CW-1_FY2021_Q4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Keays, Dorothy - ETA</dc:creator>
  <cp:lastModifiedBy>Keays, Dorothy - ETA</cp:lastModifiedBy>
  <dcterms:created xsi:type="dcterms:W3CDTF">2021-10-01T13:35:25Z</dcterms:created>
  <dcterms:modified xsi:type="dcterms:W3CDTF">2021-10-06T10:42:31Z</dcterms:modified>
</cp:coreProperties>
</file>